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slicerCaches/slicerCache20.xml" ContentType="application/vnd.ms-excel.slicerCache+xml"/>
  <Override PartName="/xl/slicerCaches/slicerCache21.xml" ContentType="application/vnd.ms-excel.slicerCache+xml"/>
  <Override PartName="/xl/slicerCaches/slicerCache22.xml" ContentType="application/vnd.ms-excel.slicerCache+xml"/>
  <Override PartName="/xl/slicerCaches/slicerCache23.xml" ContentType="application/vnd.ms-excel.slicerCache+xml"/>
  <Override PartName="/xl/slicerCaches/slicerCache24.xml" ContentType="application/vnd.ms-excel.slicerCache+xml"/>
  <Override PartName="/xl/slicerCaches/slicerCache25.xml" ContentType="application/vnd.ms-excel.slicerCache+xml"/>
  <Override PartName="/xl/slicerCaches/slicerCache26.xml" ContentType="application/vnd.ms-excel.slicerCache+xml"/>
  <Override PartName="/xl/slicerCaches/slicerCache27.xml" ContentType="application/vnd.ms-excel.slicerCache+xml"/>
  <Override PartName="/xl/slicerCaches/slicerCache28.xml" ContentType="application/vnd.ms-excel.slicerCache+xml"/>
  <Override PartName="/xl/slicerCaches/slicerCache29.xml" ContentType="application/vnd.ms-excel.slicerCache+xml"/>
  <Override PartName="/xl/slicerCaches/slicerCache30.xml" ContentType="application/vnd.ms-excel.slicerCache+xml"/>
  <Override PartName="/xl/slicerCaches/slicerCache31.xml" ContentType="application/vnd.ms-excel.slicerCache+xml"/>
  <Override PartName="/xl/slicerCaches/slicerCache32.xml" ContentType="application/vnd.ms-excel.slicerCache+xml"/>
  <Override PartName="/xl/slicerCaches/slicerCache33.xml" ContentType="application/vnd.ms-excel.slicerCache+xml"/>
  <Override PartName="/xl/slicerCaches/slicerCache34.xml" ContentType="application/vnd.ms-excel.slicerCache+xml"/>
  <Override PartName="/xl/slicerCaches/slicerCache35.xml" ContentType="application/vnd.ms-excel.slicerCache+xml"/>
  <Override PartName="/xl/slicerCaches/slicerCache36.xml" ContentType="application/vnd.ms-excel.slicerCache+xml"/>
  <Override PartName="/xl/slicerCaches/slicerCache37.xml" ContentType="application/vnd.ms-excel.slicerCache+xml"/>
  <Override PartName="/xl/slicerCaches/slicerCache38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slicers/slicer1.xml" ContentType="application/vnd.ms-excel.slicer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slicers/slicer2.xml" ContentType="application/vnd.ms-excel.slicer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slicers/slicer3.xml" ContentType="application/vnd.ms-excel.slicer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slicers/slicer4.xml" ContentType="application/vnd.ms-excel.slicer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slicers/slicer5.xml" ContentType="application/vnd.ms-excel.slicer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slicers/slicer6.xml" ContentType="application/vnd.ms-excel.slicer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slicers/slicer7.xml" ContentType="application/vnd.ms-excel.slicer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slicers/slicer8.xml" ContentType="application/vnd.ms-excel.slicer+xml"/>
  <Override PartName="/xl/drawings/drawing1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kt\Documents\Shared\Stock market Analysis\"/>
    </mc:Choice>
  </mc:AlternateContent>
  <xr:revisionPtr revIDLastSave="685" documentId="13_ncr:1_{4786B2E8-280F-471E-9491-35834C7F9A05}" xr6:coauthVersionLast="47" xr6:coauthVersionMax="47" xr10:uidLastSave="{297BCC95-EA97-4BFC-A54A-58CA95D16653}"/>
  <bookViews>
    <workbookView xWindow="-120" yWindow="-120" windowWidth="29040" windowHeight="15840" firstSheet="19" activeTab="4" xr2:uid="{E96DFFA1-137B-436B-9139-F6927BD40C6D}"/>
  </bookViews>
  <sheets>
    <sheet name="About Dataset" sheetId="3" r:id="rId1"/>
    <sheet name="Column Info" sheetId="4" r:id="rId2"/>
    <sheet name="Stock Market Data" sheetId="2" r:id="rId3"/>
    <sheet name="Dataset Info" sheetId="1" r:id="rId4"/>
    <sheet name="Questions to solve" sheetId="5" r:id="rId5"/>
    <sheet name="Questions Answered" sheetId="6" r:id="rId6"/>
    <sheet name="Correlation and Trend" sheetId="7" r:id="rId7"/>
    <sheet name="Weekly Trend of Closing Prices" sheetId="10" r:id="rId8"/>
    <sheet name="Trade Vs Share by Turnover" sheetId="11" r:id="rId9"/>
    <sheet name="Positive Price Movements" sheetId="8" r:id="rId10"/>
    <sheet name="Turnovers" sheetId="12" r:id="rId11"/>
    <sheet name="Maximum Highs" sheetId="13" r:id="rId12"/>
    <sheet name="Total Number of Shares" sheetId="14" r:id="rId13"/>
    <sheet name="WAP Analysis" sheetId="15" r:id="rId14"/>
    <sheet name="Trades Analysis" sheetId="16" r:id="rId15"/>
    <sheet name="Spread H-L" sheetId="17" r:id="rId16"/>
    <sheet name="Spread C-O" sheetId="18" r:id="rId17"/>
    <sheet name="WAP &amp; Shares" sheetId="19" r:id="rId18"/>
    <sheet name="High % Low Trade" sheetId="20" r:id="rId19"/>
    <sheet name="Volatility Index" sheetId="21" r:id="rId20"/>
    <sheet name="WAP Vs Close" sheetId="22" r:id="rId21"/>
    <sheet name="Predicting Turnover" sheetId="23" state="hidden" r:id="rId22"/>
  </sheets>
  <definedNames>
    <definedName name="ExternalData_1" localSheetId="2" hidden="1">'Stock Market Data'!$A$1:$O$9000</definedName>
    <definedName name="Slicer_Months__Date_">#N/A</definedName>
    <definedName name="Slicer_Months__Date_1">#N/A</definedName>
    <definedName name="Slicer_Months__Date_2">#N/A</definedName>
    <definedName name="Slicer_Months__Date_3">#N/A</definedName>
    <definedName name="Slicer_Months__Date_4">#N/A</definedName>
    <definedName name="Slicer_Months__Date_5">#N/A</definedName>
    <definedName name="Slicer_Months__Date_6">#N/A</definedName>
    <definedName name="Slicer_Months__Date_7">#N/A</definedName>
    <definedName name="Slicer_Name">#N/A</definedName>
    <definedName name="Slicer_Name1">#N/A</definedName>
    <definedName name="Slicer_Name2">#N/A</definedName>
    <definedName name="Slicer_Name3">#N/A</definedName>
    <definedName name="Slicer_Name4">#N/A</definedName>
    <definedName name="Slicer_Name5">#N/A</definedName>
    <definedName name="Slicer_Name6">#N/A</definedName>
    <definedName name="Slicer_Name7">#N/A</definedName>
    <definedName name="Slicer_Positive_Movement">#N/A</definedName>
    <definedName name="Slicer_Positive_Movement1">#N/A</definedName>
    <definedName name="Slicer_Positive_Movement2">#N/A</definedName>
    <definedName name="Slicer_Positive_Movement3">#N/A</definedName>
    <definedName name="Slicer_Positive_Movement4">#N/A</definedName>
    <definedName name="Slicer_Positive_Movement5">#N/A</definedName>
    <definedName name="Slicer_Quarters__Date_">#N/A</definedName>
    <definedName name="Slicer_Quarters__Date_1">#N/A</definedName>
    <definedName name="Slicer_Quarters__Date_2">#N/A</definedName>
    <definedName name="Slicer_Quarters__Date_3">#N/A</definedName>
    <definedName name="Slicer_Quarters__Date_4">#N/A</definedName>
    <definedName name="Slicer_Quarters__Date_5">#N/A</definedName>
    <definedName name="Slicer_Quarters__Date_6">#N/A</definedName>
    <definedName name="Slicer_Quarters__Date_7">#N/A</definedName>
    <definedName name="Slicer_Years__Date_">#N/A</definedName>
    <definedName name="Slicer_Years__Date_1">#N/A</definedName>
    <definedName name="Slicer_Years__Date_2">#N/A</definedName>
    <definedName name="Slicer_Years__Date_3">#N/A</definedName>
    <definedName name="Slicer_Years__Date_4">#N/A</definedName>
    <definedName name="Slicer_Years__Date_5">#N/A</definedName>
    <definedName name="Slicer_Years__Date_6">#N/A</definedName>
    <definedName name="Slicer_Years__Date_7">#N/A</definedName>
    <definedName name="solver_eng" localSheetId="4" hidden="1">0</definedName>
  </definedNames>
  <calcPr calcId="191028"/>
  <pivotCaches>
    <pivotCache cacheId="2418" r:id="rId23"/>
    <pivotCache cacheId="2419" r:id="rId24"/>
  </pivotCaches>
  <extLs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  <x14:slicerCache r:id="rId38"/>
        <x14:slicerCache r:id="rId39"/>
        <x14:slicerCache r:id="rId40"/>
        <x14:slicerCache r:id="rId41"/>
        <x14:slicerCache r:id="rId42"/>
        <x14:slicerCache r:id="rId43"/>
        <x14:slicerCache r:id="rId44"/>
        <x14:slicerCache r:id="rId45"/>
        <x14:slicerCache r:id="rId46"/>
        <x14:slicerCache r:id="rId47"/>
        <x14:slicerCache r:id="rId48"/>
        <x14:slicerCache r:id="rId49"/>
        <x14:slicerCache r:id="rId50"/>
        <x14:slicerCache r:id="rId51"/>
        <x14:slicerCache r:id="rId52"/>
        <x14:slicerCache r:id="rId53"/>
        <x14:slicerCache r:id="rId54"/>
        <x14:slicerCache r:id="rId55"/>
        <x14:slicerCache r:id="rId56"/>
        <x14:slicerCache r:id="rId57"/>
        <x14:slicerCache r:id="rId58"/>
        <x14:slicerCache r:id="rId59"/>
        <x14:slicerCache r:id="rId60"/>
        <x14:slicerCache r:id="rId61"/>
        <x14:slicerCache r:id="rId6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Q9000" i="2"/>
  <c r="B4" i="23" a="1"/>
  <c r="B4" i="23"/>
  <c r="H5" i="23" a="1"/>
  <c r="H5" i="23"/>
  <c r="M5" i="19" a="1"/>
  <c r="M5" i="19"/>
  <c r="L4" i="21" a="1"/>
  <c r="P6" i="21" s="1"/>
  <c r="L4" i="21"/>
  <c r="P4" i="21" s="1"/>
  <c r="P8" i="21"/>
  <c r="P12" i="21"/>
  <c r="P14" i="21"/>
  <c r="P15" i="21"/>
  <c r="P20" i="21"/>
  <c r="P22" i="21"/>
  <c r="P24" i="21"/>
  <c r="P26" i="21"/>
  <c r="P30" i="21"/>
  <c r="P33" i="21"/>
  <c r="P34" i="21"/>
  <c r="P38" i="21"/>
  <c r="P40" i="21"/>
  <c r="P44" i="21"/>
  <c r="P46" i="21"/>
  <c r="P48" i="21"/>
  <c r="P51" i="21"/>
  <c r="P56" i="21"/>
  <c r="P57" i="21"/>
  <c r="P58" i="21"/>
  <c r="P62" i="21"/>
  <c r="P66" i="21"/>
  <c r="P68" i="21"/>
  <c r="P69" i="21"/>
  <c r="P74" i="21"/>
  <c r="P76" i="21"/>
  <c r="P78" i="21"/>
  <c r="P80" i="21"/>
  <c r="P84" i="21"/>
  <c r="P87" i="21"/>
  <c r="P88" i="21"/>
  <c r="P92" i="21"/>
  <c r="P94" i="21"/>
  <c r="P98" i="21"/>
  <c r="P100" i="21"/>
  <c r="P102" i="21"/>
  <c r="P105" i="21"/>
  <c r="P110" i="21"/>
  <c r="P111" i="21"/>
  <c r="P112" i="21"/>
  <c r="P116" i="21"/>
  <c r="P120" i="21"/>
  <c r="P122" i="21"/>
  <c r="P123" i="21"/>
  <c r="P128" i="21"/>
  <c r="P130" i="21"/>
  <c r="P132" i="21"/>
  <c r="P134" i="21"/>
  <c r="P138" i="21"/>
  <c r="P141" i="21"/>
  <c r="P142" i="21"/>
  <c r="P146" i="21"/>
  <c r="P148" i="21"/>
  <c r="P152" i="21"/>
  <c r="P154" i="21"/>
  <c r="P156" i="21"/>
  <c r="P159" i="21"/>
  <c r="P164" i="21"/>
  <c r="P165" i="21"/>
  <c r="P166" i="21"/>
  <c r="P170" i="21"/>
  <c r="P174" i="21"/>
  <c r="P176" i="21"/>
  <c r="P177" i="21"/>
  <c r="P182" i="21"/>
  <c r="P184" i="21"/>
  <c r="P186" i="21"/>
  <c r="P188" i="21"/>
  <c r="P192" i="21"/>
  <c r="P195" i="21"/>
  <c r="P196" i="21"/>
  <c r="P200" i="21"/>
  <c r="P202" i="21"/>
  <c r="P206" i="21"/>
  <c r="P208" i="21"/>
  <c r="P210" i="21"/>
  <c r="P213" i="21"/>
  <c r="P218" i="21"/>
  <c r="P219" i="21"/>
  <c r="P220" i="21"/>
  <c r="P224" i="21"/>
  <c r="P228" i="21"/>
  <c r="P230" i="21"/>
  <c r="P231" i="21"/>
  <c r="P236" i="21"/>
  <c r="P238" i="21"/>
  <c r="P240" i="21"/>
  <c r="P242" i="21"/>
  <c r="P246" i="21"/>
  <c r="P249" i="21"/>
  <c r="P250" i="21"/>
  <c r="Q3" i="2"/>
  <c r="B8" i="6"/>
  <c r="B7" i="6"/>
  <c r="B4" i="6"/>
  <c r="B3" i="6"/>
  <c r="B13" i="6"/>
  <c r="B14" i="6"/>
  <c r="Q2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B4" i="7"/>
  <c r="B6" i="6"/>
  <c r="B11" i="6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B9" i="6"/>
  <c r="B5" i="6"/>
  <c r="B2" i="6"/>
  <c r="B9001" i="2"/>
  <c r="D9001" i="2"/>
  <c r="E9001" i="2"/>
  <c r="F9001" i="2"/>
  <c r="G9001" i="2"/>
  <c r="H9001" i="2"/>
  <c r="I9001" i="2"/>
  <c r="J9001" i="2"/>
  <c r="K9001" i="2"/>
  <c r="L9001" i="2"/>
  <c r="M9001" i="2"/>
  <c r="N9001" i="2"/>
  <c r="O9001" i="2"/>
  <c r="A2" i="1" a="1"/>
  <c r="A2" i="1" s="1"/>
  <c r="B2" i="1" s="1"/>
  <c r="P248" i="21" l="1"/>
  <c r="P237" i="21"/>
  <c r="P226" i="21"/>
  <c r="P214" i="21"/>
  <c r="P204" i="21"/>
  <c r="P194" i="21"/>
  <c r="P183" i="21"/>
  <c r="P172" i="21"/>
  <c r="P160" i="21"/>
  <c r="P150" i="21"/>
  <c r="P140" i="21"/>
  <c r="P129" i="21"/>
  <c r="P118" i="21"/>
  <c r="P106" i="21"/>
  <c r="P96" i="21"/>
  <c r="P86" i="21"/>
  <c r="P75" i="21"/>
  <c r="P64" i="21"/>
  <c r="P52" i="21"/>
  <c r="P42" i="21"/>
  <c r="P32" i="21"/>
  <c r="P21" i="21"/>
  <c r="P10" i="21"/>
  <c r="P244" i="21"/>
  <c r="P232" i="21"/>
  <c r="P222" i="21"/>
  <c r="P212" i="21"/>
  <c r="P201" i="21"/>
  <c r="P190" i="21"/>
  <c r="P178" i="21"/>
  <c r="P168" i="21"/>
  <c r="P158" i="21"/>
  <c r="P147" i="21"/>
  <c r="P136" i="21"/>
  <c r="P124" i="21"/>
  <c r="P114" i="21"/>
  <c r="P104" i="21"/>
  <c r="P93" i="21"/>
  <c r="P82" i="21"/>
  <c r="P70" i="21"/>
  <c r="P60" i="21"/>
  <c r="P50" i="21"/>
  <c r="P39" i="21"/>
  <c r="P28" i="21"/>
  <c r="P16" i="21"/>
  <c r="P5" i="21"/>
  <c r="P9" i="21"/>
  <c r="P18" i="21"/>
  <c r="P27" i="21"/>
  <c r="P36" i="21"/>
  <c r="P45" i="21"/>
  <c r="P54" i="21"/>
  <c r="P63" i="21"/>
  <c r="P72" i="21"/>
  <c r="P81" i="21"/>
  <c r="P90" i="21"/>
  <c r="P99" i="21"/>
  <c r="P108" i="21"/>
  <c r="P117" i="21"/>
  <c r="P126" i="21"/>
  <c r="P135" i="21"/>
  <c r="P144" i="21"/>
  <c r="P153" i="21"/>
  <c r="P162" i="21"/>
  <c r="P171" i="21"/>
  <c r="P180" i="21"/>
  <c r="P189" i="21"/>
  <c r="P198" i="21"/>
  <c r="P207" i="21"/>
  <c r="P216" i="21"/>
  <c r="P225" i="21"/>
  <c r="P234" i="21"/>
  <c r="P243" i="21"/>
  <c r="P252" i="21"/>
  <c r="P253" i="21"/>
  <c r="P247" i="21"/>
  <c r="P241" i="21"/>
  <c r="P235" i="21"/>
  <c r="P229" i="21"/>
  <c r="P223" i="21"/>
  <c r="P217" i="21"/>
  <c r="P211" i="21"/>
  <c r="P205" i="21"/>
  <c r="P199" i="21"/>
  <c r="P193" i="21"/>
  <c r="P187" i="21"/>
  <c r="P181" i="21"/>
  <c r="P175" i="21"/>
  <c r="P169" i="21"/>
  <c r="P163" i="21"/>
  <c r="P157" i="21"/>
  <c r="P151" i="21"/>
  <c r="P145" i="21"/>
  <c r="P139" i="21"/>
  <c r="P133" i="21"/>
  <c r="P127" i="21"/>
  <c r="P121" i="21"/>
  <c r="P115" i="21"/>
  <c r="P109" i="21"/>
  <c r="P103" i="21"/>
  <c r="P97" i="21"/>
  <c r="P91" i="21"/>
  <c r="P85" i="21"/>
  <c r="P79" i="21"/>
  <c r="P73" i="21"/>
  <c r="P67" i="21"/>
  <c r="P61" i="21"/>
  <c r="P55" i="21"/>
  <c r="P49" i="21"/>
  <c r="P43" i="21"/>
  <c r="P37" i="21"/>
  <c r="P31" i="21"/>
  <c r="P25" i="21"/>
  <c r="P19" i="21"/>
  <c r="P13" i="21"/>
  <c r="P7" i="21"/>
  <c r="P251" i="21"/>
  <c r="P245" i="21"/>
  <c r="P239" i="21"/>
  <c r="P233" i="21"/>
  <c r="P227" i="21"/>
  <c r="P221" i="21"/>
  <c r="P215" i="21"/>
  <c r="P209" i="21"/>
  <c r="P203" i="21"/>
  <c r="P197" i="21"/>
  <c r="P191" i="21"/>
  <c r="P185" i="21"/>
  <c r="P179" i="21"/>
  <c r="P173" i="21"/>
  <c r="P167" i="21"/>
  <c r="P161" i="21"/>
  <c r="P155" i="21"/>
  <c r="P149" i="21"/>
  <c r="P143" i="21"/>
  <c r="P137" i="21"/>
  <c r="P131" i="21"/>
  <c r="P125" i="21"/>
  <c r="P119" i="21"/>
  <c r="P113" i="21"/>
  <c r="P107" i="21"/>
  <c r="P101" i="21"/>
  <c r="P95" i="21"/>
  <c r="P89" i="21"/>
  <c r="P83" i="21"/>
  <c r="P77" i="21"/>
  <c r="P71" i="21"/>
  <c r="P65" i="21"/>
  <c r="P59" i="21"/>
  <c r="P53" i="21"/>
  <c r="P47" i="21"/>
  <c r="P41" i="21"/>
  <c r="P35" i="21"/>
  <c r="P29" i="21"/>
  <c r="P23" i="21"/>
  <c r="P17" i="21"/>
  <c r="P11" i="21"/>
  <c r="S4" i="21"/>
  <c r="R4" i="21"/>
  <c r="Q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N4" i="21"/>
  <c r="N5" i="21"/>
  <c r="O5" i="21" s="1"/>
  <c r="N6" i="21"/>
  <c r="O6" i="21" s="1"/>
  <c r="N7" i="21"/>
  <c r="O7" i="21" s="1"/>
  <c r="N8" i="21"/>
  <c r="O8" i="21" s="1"/>
  <c r="N9" i="21"/>
  <c r="O9" i="21" s="1"/>
  <c r="N10" i="21"/>
  <c r="O10" i="21" s="1"/>
  <c r="N11" i="21"/>
  <c r="O11" i="21" s="1"/>
  <c r="N12" i="21"/>
  <c r="O12" i="21" s="1"/>
  <c r="N13" i="21"/>
  <c r="O13" i="21" s="1"/>
  <c r="N14" i="21"/>
  <c r="O14" i="21" s="1"/>
  <c r="N15" i="21"/>
  <c r="O15" i="21" s="1"/>
  <c r="N16" i="21"/>
  <c r="O16" i="21" s="1"/>
  <c r="N17" i="21"/>
  <c r="O17" i="21" s="1"/>
  <c r="N18" i="21"/>
  <c r="O18" i="21" s="1"/>
  <c r="N19" i="21"/>
  <c r="O19" i="21" s="1"/>
  <c r="N20" i="21"/>
  <c r="O20" i="21" s="1"/>
  <c r="N21" i="21"/>
  <c r="O21" i="21" s="1"/>
  <c r="N22" i="21"/>
  <c r="O22" i="21" s="1"/>
  <c r="N23" i="21"/>
  <c r="O23" i="21" s="1"/>
  <c r="N24" i="21"/>
  <c r="O24" i="21" s="1"/>
  <c r="N25" i="21"/>
  <c r="O25" i="21" s="1"/>
  <c r="N26" i="21"/>
  <c r="O26" i="21" s="1"/>
  <c r="N27" i="21"/>
  <c r="O27" i="21" s="1"/>
  <c r="N28" i="21"/>
  <c r="O28" i="21" s="1"/>
  <c r="N29" i="21"/>
  <c r="O29" i="21" s="1"/>
  <c r="N30" i="21"/>
  <c r="O30" i="21" s="1"/>
  <c r="N31" i="21"/>
  <c r="O31" i="21" s="1"/>
  <c r="N32" i="21"/>
  <c r="O32" i="21" s="1"/>
  <c r="N33" i="21"/>
  <c r="O33" i="21" s="1"/>
  <c r="N34" i="21"/>
  <c r="O34" i="21" s="1"/>
  <c r="N35" i="21"/>
  <c r="O35" i="21" s="1"/>
  <c r="N36" i="21"/>
  <c r="O36" i="21" s="1"/>
  <c r="N37" i="21"/>
  <c r="O37" i="21" s="1"/>
  <c r="N38" i="21"/>
  <c r="O38" i="21" s="1"/>
  <c r="N39" i="21"/>
  <c r="O39" i="21" s="1"/>
  <c r="N40" i="21"/>
  <c r="O40" i="21" s="1"/>
  <c r="N41" i="21"/>
  <c r="O41" i="21" s="1"/>
  <c r="N42" i="21"/>
  <c r="O42" i="21" s="1"/>
  <c r="N43" i="21"/>
  <c r="O43" i="21" s="1"/>
  <c r="N44" i="21"/>
  <c r="O44" i="21" s="1"/>
  <c r="N45" i="21"/>
  <c r="O45" i="21" s="1"/>
  <c r="N46" i="21"/>
  <c r="O46" i="21" s="1"/>
  <c r="N47" i="21"/>
  <c r="O47" i="21" s="1"/>
  <c r="N48" i="21"/>
  <c r="O48" i="21" s="1"/>
  <c r="N49" i="21"/>
  <c r="O49" i="21" s="1"/>
  <c r="N50" i="21"/>
  <c r="O50" i="21" s="1"/>
  <c r="N51" i="21"/>
  <c r="O51" i="21" s="1"/>
  <c r="N52" i="21"/>
  <c r="O52" i="21" s="1"/>
  <c r="N53" i="21"/>
  <c r="O53" i="21" s="1"/>
  <c r="N54" i="21"/>
  <c r="O54" i="21" s="1"/>
  <c r="N55" i="21"/>
  <c r="O55" i="21" s="1"/>
  <c r="N56" i="21"/>
  <c r="O56" i="21" s="1"/>
  <c r="N57" i="21"/>
  <c r="O57" i="21" s="1"/>
  <c r="N58" i="21"/>
  <c r="O58" i="21" s="1"/>
  <c r="N59" i="21"/>
  <c r="O59" i="21" s="1"/>
  <c r="N60" i="21"/>
  <c r="O60" i="21" s="1"/>
  <c r="N61" i="21"/>
  <c r="O61" i="21" s="1"/>
  <c r="N62" i="21"/>
  <c r="O62" i="21" s="1"/>
  <c r="N63" i="21"/>
  <c r="O63" i="21" s="1"/>
  <c r="N64" i="21"/>
  <c r="O64" i="21" s="1"/>
  <c r="N65" i="21"/>
  <c r="O65" i="21" s="1"/>
  <c r="N66" i="21"/>
  <c r="O66" i="21" s="1"/>
  <c r="N67" i="21"/>
  <c r="O67" i="21" s="1"/>
  <c r="N68" i="21"/>
  <c r="O68" i="21" s="1"/>
  <c r="N69" i="21"/>
  <c r="O69" i="21" s="1"/>
  <c r="N70" i="21"/>
  <c r="O70" i="21" s="1"/>
  <c r="N71" i="21"/>
  <c r="O71" i="21" s="1"/>
  <c r="N72" i="21"/>
  <c r="O72" i="21" s="1"/>
  <c r="N73" i="21"/>
  <c r="O73" i="21" s="1"/>
  <c r="N74" i="21"/>
  <c r="O74" i="21" s="1"/>
  <c r="N75" i="21"/>
  <c r="O75" i="21" s="1"/>
  <c r="N76" i="21"/>
  <c r="O76" i="21" s="1"/>
  <c r="N77" i="21"/>
  <c r="O77" i="21" s="1"/>
  <c r="N78" i="21"/>
  <c r="O78" i="21" s="1"/>
  <c r="N79" i="21"/>
  <c r="O79" i="21" s="1"/>
  <c r="N80" i="21"/>
  <c r="O80" i="21" s="1"/>
  <c r="N81" i="21"/>
  <c r="O81" i="21" s="1"/>
  <c r="N82" i="21"/>
  <c r="O82" i="21" s="1"/>
  <c r="N83" i="21"/>
  <c r="O83" i="21" s="1"/>
  <c r="N84" i="21"/>
  <c r="O84" i="21" s="1"/>
  <c r="N85" i="21"/>
  <c r="O85" i="21" s="1"/>
  <c r="N86" i="21"/>
  <c r="O86" i="21" s="1"/>
  <c r="N87" i="21"/>
  <c r="O87" i="21" s="1"/>
  <c r="N88" i="21"/>
  <c r="O88" i="21" s="1"/>
  <c r="N89" i="21"/>
  <c r="O89" i="21" s="1"/>
  <c r="N90" i="21"/>
  <c r="O90" i="21" s="1"/>
  <c r="N91" i="21"/>
  <c r="O91" i="21" s="1"/>
  <c r="N92" i="21"/>
  <c r="O92" i="21" s="1"/>
  <c r="N93" i="21"/>
  <c r="O93" i="21" s="1"/>
  <c r="N94" i="21"/>
  <c r="O94" i="21" s="1"/>
  <c r="N95" i="21"/>
  <c r="O95" i="21" s="1"/>
  <c r="N96" i="21"/>
  <c r="O96" i="21" s="1"/>
  <c r="N97" i="21"/>
  <c r="O97" i="21" s="1"/>
  <c r="N98" i="21"/>
  <c r="O98" i="21" s="1"/>
  <c r="N99" i="21"/>
  <c r="O99" i="21" s="1"/>
  <c r="N100" i="21"/>
  <c r="O100" i="21" s="1"/>
  <c r="N101" i="21"/>
  <c r="O101" i="21" s="1"/>
  <c r="N102" i="21"/>
  <c r="O102" i="21" s="1"/>
  <c r="N103" i="21"/>
  <c r="O103" i="21" s="1"/>
  <c r="N104" i="21"/>
  <c r="O104" i="21" s="1"/>
  <c r="N105" i="21"/>
  <c r="O105" i="21" s="1"/>
  <c r="N106" i="21"/>
  <c r="O106" i="21" s="1"/>
  <c r="N107" i="21"/>
  <c r="O107" i="21" s="1"/>
  <c r="N108" i="21"/>
  <c r="O108" i="21" s="1"/>
  <c r="N109" i="21"/>
  <c r="O109" i="21" s="1"/>
  <c r="N110" i="21"/>
  <c r="O110" i="21" s="1"/>
  <c r="N111" i="21"/>
  <c r="O111" i="21" s="1"/>
  <c r="N112" i="21"/>
  <c r="O112" i="21" s="1"/>
  <c r="N113" i="21"/>
  <c r="O113" i="21" s="1"/>
  <c r="N114" i="21"/>
  <c r="O114" i="21" s="1"/>
  <c r="N115" i="21"/>
  <c r="O115" i="21" s="1"/>
  <c r="N116" i="21"/>
  <c r="O116" i="21" s="1"/>
  <c r="N117" i="21"/>
  <c r="O117" i="21" s="1"/>
  <c r="N118" i="21"/>
  <c r="O118" i="21" s="1"/>
  <c r="N119" i="21"/>
  <c r="O119" i="21" s="1"/>
  <c r="N120" i="21"/>
  <c r="O120" i="21" s="1"/>
  <c r="N121" i="21"/>
  <c r="O121" i="21" s="1"/>
  <c r="N122" i="21"/>
  <c r="O122" i="21" s="1"/>
  <c r="N123" i="21"/>
  <c r="O123" i="21" s="1"/>
  <c r="N124" i="21"/>
  <c r="O124" i="21" s="1"/>
  <c r="N125" i="21"/>
  <c r="O125" i="21" s="1"/>
  <c r="N126" i="21"/>
  <c r="O126" i="21" s="1"/>
  <c r="N127" i="21"/>
  <c r="O127" i="21" s="1"/>
  <c r="N128" i="21"/>
  <c r="O128" i="21" s="1"/>
  <c r="N129" i="21"/>
  <c r="O129" i="21" s="1"/>
  <c r="N130" i="21"/>
  <c r="O130" i="21" s="1"/>
  <c r="N131" i="21"/>
  <c r="O131" i="21" s="1"/>
  <c r="N132" i="21"/>
  <c r="O132" i="21" s="1"/>
  <c r="N133" i="21"/>
  <c r="O133" i="21" s="1"/>
  <c r="N134" i="21"/>
  <c r="O134" i="21" s="1"/>
  <c r="N135" i="21"/>
  <c r="O135" i="21" s="1"/>
  <c r="N136" i="21"/>
  <c r="O136" i="21" s="1"/>
  <c r="N137" i="21"/>
  <c r="O137" i="21" s="1"/>
  <c r="N138" i="21"/>
  <c r="O138" i="21" s="1"/>
  <c r="N139" i="21"/>
  <c r="O139" i="21" s="1"/>
  <c r="N140" i="21"/>
  <c r="O140" i="21" s="1"/>
  <c r="N141" i="21"/>
  <c r="O141" i="21" s="1"/>
  <c r="N142" i="21"/>
  <c r="O142" i="21" s="1"/>
  <c r="N143" i="21"/>
  <c r="O143" i="21" s="1"/>
  <c r="N144" i="21"/>
  <c r="O144" i="21" s="1"/>
  <c r="N145" i="21"/>
  <c r="O145" i="21" s="1"/>
  <c r="N146" i="21"/>
  <c r="O146" i="21" s="1"/>
  <c r="N147" i="21"/>
  <c r="O147" i="21" s="1"/>
  <c r="N148" i="21"/>
  <c r="O148" i="21" s="1"/>
  <c r="N149" i="21"/>
  <c r="O149" i="21" s="1"/>
  <c r="N150" i="21"/>
  <c r="O150" i="21" s="1"/>
  <c r="N151" i="21"/>
  <c r="O151" i="21" s="1"/>
  <c r="N152" i="21"/>
  <c r="O152" i="21" s="1"/>
  <c r="N153" i="21"/>
  <c r="O153" i="21" s="1"/>
  <c r="N154" i="21"/>
  <c r="O154" i="21" s="1"/>
  <c r="N155" i="21"/>
  <c r="O155" i="21" s="1"/>
  <c r="N156" i="21"/>
  <c r="O156" i="21" s="1"/>
  <c r="N157" i="21"/>
  <c r="O157" i="21" s="1"/>
  <c r="N158" i="21"/>
  <c r="O158" i="21" s="1"/>
  <c r="N159" i="21"/>
  <c r="O159" i="21" s="1"/>
  <c r="N160" i="21"/>
  <c r="O160" i="21" s="1"/>
  <c r="N161" i="21"/>
  <c r="O161" i="21" s="1"/>
  <c r="N162" i="21"/>
  <c r="O162" i="21" s="1"/>
  <c r="N163" i="21"/>
  <c r="O163" i="21" s="1"/>
  <c r="N164" i="21"/>
  <c r="O164" i="21" s="1"/>
  <c r="N165" i="21"/>
  <c r="O165" i="21" s="1"/>
  <c r="N166" i="21"/>
  <c r="O166" i="21" s="1"/>
  <c r="N167" i="21"/>
  <c r="O167" i="21" s="1"/>
  <c r="N168" i="21"/>
  <c r="O168" i="21" s="1"/>
  <c r="N169" i="21"/>
  <c r="O169" i="21" s="1"/>
  <c r="N170" i="21"/>
  <c r="O170" i="21" s="1"/>
  <c r="N171" i="21"/>
  <c r="O171" i="21" s="1"/>
  <c r="N172" i="21"/>
  <c r="O172" i="21" s="1"/>
  <c r="N173" i="21"/>
  <c r="O173" i="21" s="1"/>
  <c r="N174" i="21"/>
  <c r="O174" i="21" s="1"/>
  <c r="N175" i="21"/>
  <c r="O175" i="21" s="1"/>
  <c r="N176" i="21"/>
  <c r="O176" i="21" s="1"/>
  <c r="N177" i="21"/>
  <c r="O177" i="21" s="1"/>
  <c r="N178" i="21"/>
  <c r="O178" i="21" s="1"/>
  <c r="N179" i="21"/>
  <c r="O179" i="21" s="1"/>
  <c r="N180" i="21"/>
  <c r="O180" i="21" s="1"/>
  <c r="N181" i="21"/>
  <c r="O181" i="21" s="1"/>
  <c r="N182" i="21"/>
  <c r="O182" i="21" s="1"/>
  <c r="N183" i="21"/>
  <c r="O183" i="21" s="1"/>
  <c r="N184" i="21"/>
  <c r="O184" i="21" s="1"/>
  <c r="N185" i="21"/>
  <c r="O185" i="21" s="1"/>
  <c r="N186" i="21"/>
  <c r="O186" i="21" s="1"/>
  <c r="N187" i="21"/>
  <c r="O187" i="21" s="1"/>
  <c r="N188" i="21"/>
  <c r="O188" i="21" s="1"/>
  <c r="N189" i="21"/>
  <c r="O189" i="21" s="1"/>
  <c r="N190" i="21"/>
  <c r="O190" i="21" s="1"/>
  <c r="N191" i="21"/>
  <c r="O191" i="21" s="1"/>
  <c r="N192" i="21"/>
  <c r="O192" i="21" s="1"/>
  <c r="N193" i="21"/>
  <c r="O193" i="21" s="1"/>
  <c r="N194" i="21"/>
  <c r="O194" i="21" s="1"/>
  <c r="N195" i="21"/>
  <c r="O195" i="21" s="1"/>
  <c r="N196" i="21"/>
  <c r="O196" i="21" s="1"/>
  <c r="N197" i="21"/>
  <c r="O197" i="21" s="1"/>
  <c r="N198" i="21"/>
  <c r="O198" i="21" s="1"/>
  <c r="N199" i="21"/>
  <c r="O199" i="21" s="1"/>
  <c r="N200" i="21"/>
  <c r="O200" i="21" s="1"/>
  <c r="N201" i="21"/>
  <c r="O201" i="21" s="1"/>
  <c r="N202" i="21"/>
  <c r="O202" i="21" s="1"/>
  <c r="N203" i="21"/>
  <c r="O203" i="21" s="1"/>
  <c r="N204" i="21"/>
  <c r="O204" i="21" s="1"/>
  <c r="N205" i="21"/>
  <c r="O205" i="21" s="1"/>
  <c r="N206" i="21"/>
  <c r="O206" i="21" s="1"/>
  <c r="N207" i="21"/>
  <c r="O207" i="21" s="1"/>
  <c r="N208" i="21"/>
  <c r="O208" i="21" s="1"/>
  <c r="N209" i="21"/>
  <c r="O209" i="21" s="1"/>
  <c r="N210" i="21"/>
  <c r="O210" i="21" s="1"/>
  <c r="N211" i="21"/>
  <c r="O211" i="21" s="1"/>
  <c r="N212" i="21"/>
  <c r="O212" i="21" s="1"/>
  <c r="N213" i="21"/>
  <c r="O213" i="21" s="1"/>
  <c r="N214" i="21"/>
  <c r="O214" i="21" s="1"/>
  <c r="N215" i="21"/>
  <c r="O215" i="21" s="1"/>
  <c r="N216" i="21"/>
  <c r="O216" i="21" s="1"/>
  <c r="N217" i="21"/>
  <c r="O217" i="21" s="1"/>
  <c r="N218" i="21"/>
  <c r="O218" i="21" s="1"/>
  <c r="N219" i="21"/>
  <c r="O219" i="21" s="1"/>
  <c r="N220" i="21"/>
  <c r="O220" i="21" s="1"/>
  <c r="N221" i="21"/>
  <c r="O221" i="21" s="1"/>
  <c r="N222" i="21"/>
  <c r="O222" i="21" s="1"/>
  <c r="N223" i="21"/>
  <c r="O223" i="21" s="1"/>
  <c r="N224" i="21"/>
  <c r="O224" i="21" s="1"/>
  <c r="N225" i="21"/>
  <c r="O225" i="21" s="1"/>
  <c r="N226" i="21"/>
  <c r="O226" i="21" s="1"/>
  <c r="N227" i="21"/>
  <c r="O227" i="21" s="1"/>
  <c r="N228" i="21"/>
  <c r="O228" i="21" s="1"/>
  <c r="N229" i="21"/>
  <c r="O229" i="21" s="1"/>
  <c r="N230" i="21"/>
  <c r="O230" i="21" s="1"/>
  <c r="N231" i="21"/>
  <c r="O231" i="21" s="1"/>
  <c r="N232" i="21"/>
  <c r="O232" i="21" s="1"/>
  <c r="N233" i="21"/>
  <c r="O233" i="21" s="1"/>
  <c r="N234" i="21"/>
  <c r="O234" i="21" s="1"/>
  <c r="N235" i="21"/>
  <c r="O235" i="21" s="1"/>
  <c r="N236" i="21"/>
  <c r="O236" i="21" s="1"/>
  <c r="N237" i="21"/>
  <c r="O237" i="21" s="1"/>
  <c r="N238" i="21"/>
  <c r="O238" i="21" s="1"/>
  <c r="N239" i="21"/>
  <c r="O239" i="21" s="1"/>
  <c r="N240" i="21"/>
  <c r="O240" i="21" s="1"/>
  <c r="N241" i="21"/>
  <c r="O241" i="21" s="1"/>
  <c r="N242" i="21"/>
  <c r="O242" i="21" s="1"/>
  <c r="N243" i="21"/>
  <c r="O243" i="21" s="1"/>
  <c r="N244" i="21"/>
  <c r="O244" i="21" s="1"/>
  <c r="N245" i="21"/>
  <c r="O245" i="21" s="1"/>
  <c r="N246" i="21"/>
  <c r="O246" i="21" s="1"/>
  <c r="N247" i="21"/>
  <c r="O247" i="21" s="1"/>
  <c r="N248" i="21"/>
  <c r="O248" i="21" s="1"/>
  <c r="N249" i="21"/>
  <c r="O249" i="21" s="1"/>
  <c r="N250" i="21"/>
  <c r="O250" i="21" s="1"/>
  <c r="N251" i="21"/>
  <c r="O251" i="21" s="1"/>
  <c r="N252" i="21"/>
  <c r="O252" i="21" s="1"/>
  <c r="N253" i="21"/>
  <c r="O253" i="21" s="1"/>
  <c r="B12" i="6"/>
  <c r="B5" i="7" a="1"/>
  <c r="B5" i="7" s="1"/>
  <c r="B10" i="6"/>
  <c r="B37" i="1"/>
  <c r="B33" i="1"/>
  <c r="B29" i="1"/>
  <c r="B25" i="1"/>
  <c r="B21" i="1"/>
  <c r="B17" i="1"/>
  <c r="B13" i="1"/>
  <c r="B9" i="1"/>
  <c r="B5" i="1"/>
  <c r="C2" i="1"/>
  <c r="C34" i="1"/>
  <c r="C30" i="1"/>
  <c r="C26" i="1"/>
  <c r="C22" i="1"/>
  <c r="C18" i="1"/>
  <c r="C14" i="1"/>
  <c r="C10" i="1"/>
  <c r="C6" i="1"/>
  <c r="D2" i="1"/>
  <c r="D34" i="1"/>
  <c r="D30" i="1"/>
  <c r="D26" i="1"/>
  <c r="D22" i="1"/>
  <c r="D18" i="1"/>
  <c r="D14" i="1"/>
  <c r="D10" i="1"/>
  <c r="D6" i="1"/>
  <c r="B36" i="1"/>
  <c r="B32" i="1"/>
  <c r="B28" i="1"/>
  <c r="B24" i="1"/>
  <c r="B20" i="1"/>
  <c r="B16" i="1"/>
  <c r="B12" i="1"/>
  <c r="B8" i="1"/>
  <c r="B4" i="1"/>
  <c r="C37" i="1"/>
  <c r="C33" i="1"/>
  <c r="C29" i="1"/>
  <c r="C25" i="1"/>
  <c r="C21" i="1"/>
  <c r="C17" i="1"/>
  <c r="C13" i="1"/>
  <c r="C9" i="1"/>
  <c r="C5" i="1"/>
  <c r="D37" i="1"/>
  <c r="D33" i="1"/>
  <c r="D29" i="1"/>
  <c r="D25" i="1"/>
  <c r="D21" i="1"/>
  <c r="D17" i="1"/>
  <c r="D13" i="1"/>
  <c r="D9" i="1"/>
  <c r="D5" i="1"/>
  <c r="B35" i="1"/>
  <c r="B31" i="1"/>
  <c r="B27" i="1"/>
  <c r="B23" i="1"/>
  <c r="B19" i="1"/>
  <c r="B15" i="1"/>
  <c r="B11" i="1"/>
  <c r="B7" i="1"/>
  <c r="B3" i="1"/>
  <c r="C36" i="1"/>
  <c r="C32" i="1"/>
  <c r="C28" i="1"/>
  <c r="C24" i="1"/>
  <c r="C20" i="1"/>
  <c r="C16" i="1"/>
  <c r="C12" i="1"/>
  <c r="C8" i="1"/>
  <c r="C4" i="1"/>
  <c r="D36" i="1"/>
  <c r="D32" i="1"/>
  <c r="D28" i="1"/>
  <c r="D24" i="1"/>
  <c r="D20" i="1"/>
  <c r="D16" i="1"/>
  <c r="D12" i="1"/>
  <c r="D8" i="1"/>
  <c r="D4" i="1"/>
  <c r="B34" i="1"/>
  <c r="B30" i="1"/>
  <c r="B26" i="1"/>
  <c r="B22" i="1"/>
  <c r="B18" i="1"/>
  <c r="B14" i="1"/>
  <c r="B10" i="1"/>
  <c r="B6" i="1"/>
  <c r="C35" i="1"/>
  <c r="C31" i="1"/>
  <c r="C27" i="1"/>
  <c r="C23" i="1"/>
  <c r="C19" i="1"/>
  <c r="C15" i="1"/>
  <c r="C11" i="1"/>
  <c r="C7" i="1"/>
  <c r="C3" i="1"/>
  <c r="D35" i="1"/>
  <c r="D31" i="1"/>
  <c r="D27" i="1"/>
  <c r="D23" i="1"/>
  <c r="D19" i="1"/>
  <c r="D15" i="1"/>
  <c r="D11" i="1"/>
  <c r="D7" i="1"/>
  <c r="D3" i="1"/>
  <c r="O4" i="21" l="1"/>
  <c r="B6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68DD92-E977-45AF-A023-DEF7C304955E}" keepAlive="1" name="Query - My data" description="Connection to the 'My data' query in the workbook." type="5" refreshedVersion="8" background="1" saveData="1">
    <dbPr connection="Provider=Microsoft.Mashup.OleDb.1;Data Source=$Workbook$;Location=&quot;My data&quot;;Extended Properties=&quot;&quot;" command="SELECT * FROM [My data]"/>
  </connection>
  <connection id="2" xr16:uid="{AA15D82B-CB84-491B-8DEA-68A70442188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6F0F57A-5903-4105-A1D6-C8AE93916BF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E25E4CB-5923-49CA-B452-392F359A25D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8F546C89-ADD8-4136-BDB0-9340B5154E3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.xml><?xml version="1.0" encoding="utf-8"?>
<python xmlns="http://schemas.microsoft.com/office/spreadsheetml/2023/python">
  <environmentDefinition id="{00000000-0000-0000-0000-000000000000}">
    <initialization>
      <code/>
    </initialization>
  </environmentDefinition>
  <pythonScripts>
    <pythonScript>
      <code xml:space="preserve">import pandas as pd
from sklearn.linear_model import LinearRegression
# Load data from Excel ranges
shares = xl(%P2%)  # e.g., [[0.5], [0.6], ...]
trades = xl(%P3%)
turnover = xl(%P4%)
# Flatten nested lists
shares_flat = [x[0] if isinstance(x, (list, tuple)) else x for x in shares]
trades_flat = [x[0] if isinstance(x, (list, tuple)) else x for x in trades]
turnover_flat = [x[0] if isinstance(x, (list, tuple)) else x for x in turnover]
# Prepare DataFrame
df = pd.DataFrame({
    "Shares": shares_flat,
    "Trades": trades_flat
})
# Fit model
model = LinearRegression().fit(df, turnover_flat)
# Output coefficients and intercept
# (model.coef_, model.intercept_)
import pandas as pd
output_df = pd.DataFrame({
    "Feature": ["Shares", "Trades", "Intercept"],
    "Value": list(model.coef_) + [model.intercept_]
})
output_df
</code>
    </pythonScript>
  </pythonScripts>
</python>
</file>

<file path=xl/sharedStrings.xml><?xml version="1.0" encoding="utf-8"?>
<sst xmlns="http://schemas.openxmlformats.org/spreadsheetml/2006/main" count="9837" uniqueCount="178">
  <si>
    <t>Column Name</t>
  </si>
  <si>
    <t>Description</t>
  </si>
  <si>
    <t>Date</t>
  </si>
  <si>
    <t>The trading date for the equity.</t>
  </si>
  <si>
    <t>Open Price</t>
  </si>
  <si>
    <t>The price at which the stock first traded when the market opened on that day.</t>
  </si>
  <si>
    <t>High Price</t>
  </si>
  <si>
    <t>The highest price the stock reached during the trading session.</t>
  </si>
  <si>
    <t>Low Price</t>
  </si>
  <si>
    <t>The lowest price the stock reached during the trading session.</t>
  </si>
  <si>
    <t>Close Price</t>
  </si>
  <si>
    <t>The final price at which the stock traded before the market closed.</t>
  </si>
  <si>
    <t>WAP (Weighted Average Price)</t>
  </si>
  <si>
    <t>The average price of the stock during the day, weighted by volume. Calculated as:</t>
  </si>
  <si>
    <t>WAP=∑(Price×Volume) / ∑Volume</t>
  </si>
  <si>
    <t>No. of Shares</t>
  </si>
  <si>
    <t>Total number of shares traded during the day.</t>
  </si>
  <si>
    <t>No. of Trades</t>
  </si>
  <si>
    <t>Total number of individual trades executed.</t>
  </si>
  <si>
    <t>Total Turnover (Rs.)</t>
  </si>
  <si>
    <t>Total value of shares traded, in Indian Rupees.</t>
  </si>
  <si>
    <t>Turnover=No. of Shares×WAP</t>
  </si>
  <si>
    <t>Deliverable Quantity</t>
  </si>
  <si>
    <t>Number of shares that were actually delivered (i.e., not squared off intraday).</t>
  </si>
  <si>
    <t>% Deli. Qty to Traded Qty</t>
  </si>
  <si>
    <t>Percentage of traded shares that were delivered.</t>
  </si>
  <si>
    <t>Deliverable Quantity/No. of Shares×100</t>
  </si>
  <si>
    <t>Spread High-Low</t>
  </si>
  <si>
    <t>Difference between the highest and lowest price of the day.</t>
  </si>
  <si>
    <t>High Price−Low PriceHigh Price−Low Price</t>
  </si>
  <si>
    <t>Spread Close-Open</t>
  </si>
  <si>
    <t>Difference between the closing and opening price.</t>
  </si>
  <si>
    <t>Close Price−Open PriceClose Price−Open Price</t>
  </si>
  <si>
    <t>Name</t>
  </si>
  <si>
    <t>Week of Month</t>
  </si>
  <si>
    <t>WAP</t>
  </si>
  <si>
    <t>No.of Shares</t>
  </si>
  <si>
    <t>Positive Movement</t>
  </si>
  <si>
    <t>High % Low Trade</t>
  </si>
  <si>
    <t>Low Spread High Delivery %</t>
  </si>
  <si>
    <t>AU Small Finance Bank Ltd</t>
  </si>
  <si>
    <t>AXIS Bank Ltd</t>
  </si>
  <si>
    <t>Bandhan Bank Ltd</t>
  </si>
  <si>
    <t>Bank of Baroda</t>
  </si>
  <si>
    <t>Bank of India</t>
  </si>
  <si>
    <t>Bank of Maharashtra</t>
  </si>
  <si>
    <t>Canara Bank</t>
  </si>
  <si>
    <t>Central Bank of India</t>
  </si>
  <si>
    <t>City Union Bank Ltd</t>
  </si>
  <si>
    <t>CSB Bank Ltd</t>
  </si>
  <si>
    <t>DCB Bank Ltd</t>
  </si>
  <si>
    <t>Dhanlaxmi Bank Ltd</t>
  </si>
  <si>
    <t>Fedbank Financial Services Ltd</t>
  </si>
  <si>
    <t>Federal Bank Ltd</t>
  </si>
  <si>
    <t>HDFC Bank Ltd</t>
  </si>
  <si>
    <t>ICICI Bank Ltd</t>
  </si>
  <si>
    <t>IDBI Bank Ltd</t>
  </si>
  <si>
    <t>IDFC First Bank Ltd</t>
  </si>
  <si>
    <t>Ind Bank Housing Ltd</t>
  </si>
  <si>
    <t>Indbank Merchant Banking Services Ltd</t>
  </si>
  <si>
    <t>Indian Bank</t>
  </si>
  <si>
    <t>Indian Overseas Bank</t>
  </si>
  <si>
    <t>Indusind Bank Ltd</t>
  </si>
  <si>
    <t>Jammu &amp; Kashmir Bank Ltd</t>
  </si>
  <si>
    <t>Karnataka Bank Ltd</t>
  </si>
  <si>
    <t>Karur Vysya Bank Ltd</t>
  </si>
  <si>
    <t>Kotak Mahindra Bank Ltd</t>
  </si>
  <si>
    <t>Punjab &amp; Sind Bank</t>
  </si>
  <si>
    <t>Punjab National Bank</t>
  </si>
  <si>
    <t>RBL Bank Ltd</t>
  </si>
  <si>
    <t>South Indian Bank Ltd</t>
  </si>
  <si>
    <t>State Bank of India</t>
  </si>
  <si>
    <t>Tamilnad Mercantile Bank Ltd</t>
  </si>
  <si>
    <t>UCO Bank</t>
  </si>
  <si>
    <t>Union Bank of India</t>
  </si>
  <si>
    <t>Yes Bank Ltd</t>
  </si>
  <si>
    <t>Total</t>
  </si>
  <si>
    <t>Available banks in dataset</t>
  </si>
  <si>
    <t>Start date of Capturing Data</t>
  </si>
  <si>
    <t>End date of Capturing Data</t>
  </si>
  <si>
    <t>Number of Records</t>
  </si>
  <si>
    <t>Average Closing Price Over Period</t>
  </si>
  <si>
    <t>Day has the Highest Closing price</t>
  </si>
  <si>
    <t>Bank with Highest Closing Price</t>
  </si>
  <si>
    <t>Average Number of Shares</t>
  </si>
  <si>
    <t>Highest Total Turnover</t>
  </si>
  <si>
    <t>Which day has the highest Turnover</t>
  </si>
  <si>
    <t>Bank with Highest Total Turnover</t>
  </si>
  <si>
    <t>Average delivery % across all days</t>
  </si>
  <si>
    <t>How many days has positive price movement</t>
  </si>
  <si>
    <t>Average Spread between High and Low Price</t>
  </si>
  <si>
    <t>Days with High delivery % and Low number of Trades</t>
  </si>
  <si>
    <t>Day Has the Highest WAP</t>
  </si>
  <si>
    <t>Closing price of the Day with Highest WAP</t>
  </si>
  <si>
    <t>Correlation between Trading Volume and Price Volatility</t>
  </si>
  <si>
    <t>Correlation between Higher Delivery % and +VE Price Movement</t>
  </si>
  <si>
    <t>Trend in closing prices over week</t>
  </si>
  <si>
    <t>Row Labels</t>
  </si>
  <si>
    <t>Sum of Close Price</t>
  </si>
  <si>
    <t>2024</t>
  </si>
  <si>
    <t>Qtr3</t>
  </si>
  <si>
    <t>Sep</t>
  </si>
  <si>
    <t>WEEK 2</t>
  </si>
  <si>
    <t>WEEK 3</t>
  </si>
  <si>
    <t>WEEK 4</t>
  </si>
  <si>
    <t>WEEK 5</t>
  </si>
  <si>
    <t>Qtr4</t>
  </si>
  <si>
    <t>Oct</t>
  </si>
  <si>
    <t>WEEK 1</t>
  </si>
  <si>
    <t>Nov</t>
  </si>
  <si>
    <t>Dec</t>
  </si>
  <si>
    <t>2025</t>
  </si>
  <si>
    <t>Qtr1</t>
  </si>
  <si>
    <t>Jan</t>
  </si>
  <si>
    <t>Feb</t>
  </si>
  <si>
    <t>Mar</t>
  </si>
  <si>
    <t>Qtr2</t>
  </si>
  <si>
    <t>Apr</t>
  </si>
  <si>
    <t>May</t>
  </si>
  <si>
    <t>Jun</t>
  </si>
  <si>
    <t>Jul</t>
  </si>
  <si>
    <t>Aug</t>
  </si>
  <si>
    <t>Grand Total</t>
  </si>
  <si>
    <t>Sum of Positive Movement</t>
  </si>
  <si>
    <t>Years (Date)</t>
  </si>
  <si>
    <t>Quarters (Date)</t>
  </si>
  <si>
    <t>Months (Date)</t>
  </si>
  <si>
    <t>Sum of Total Turnover (Rs.)</t>
  </si>
  <si>
    <t>Max of High Price</t>
  </si>
  <si>
    <t>Sum of No.of Shares</t>
  </si>
  <si>
    <t>Sum of WAP</t>
  </si>
  <si>
    <t>Sum of No. of Trades</t>
  </si>
  <si>
    <t>Average of Spread High-Low</t>
  </si>
  <si>
    <t>Sum of Spread Close-Open</t>
  </si>
  <si>
    <t>Select Bank Name</t>
  </si>
  <si>
    <t>Unusual Day</t>
  </si>
  <si>
    <t>Count of Date</t>
  </si>
  <si>
    <t>Dates</t>
  </si>
  <si>
    <t>Daily Returns</t>
  </si>
  <si>
    <t>DR in %</t>
  </si>
  <si>
    <t>Year</t>
  </si>
  <si>
    <t>Quarter</t>
  </si>
  <si>
    <t>Month</t>
  </si>
  <si>
    <t>Volatility Index of Entire Year</t>
  </si>
  <si>
    <t>StdDevp of Daily Returns</t>
  </si>
  <si>
    <t>Average of DR in %</t>
  </si>
  <si>
    <t>Q3</t>
  </si>
  <si>
    <t>Week 2</t>
  </si>
  <si>
    <t>Week 3</t>
  </si>
  <si>
    <t>Week 4</t>
  </si>
  <si>
    <t>Week 5</t>
  </si>
  <si>
    <t>Sep Total</t>
  </si>
  <si>
    <t>Q3 Total</t>
  </si>
  <si>
    <t>Q4</t>
  </si>
  <si>
    <t>Week 1</t>
  </si>
  <si>
    <t>Oct Total</t>
  </si>
  <si>
    <t>Nov Total</t>
  </si>
  <si>
    <t>Dec Total</t>
  </si>
  <si>
    <t>Q4 Total</t>
  </si>
  <si>
    <t>2024 Total</t>
  </si>
  <si>
    <t>Q1</t>
  </si>
  <si>
    <t>Jan Total</t>
  </si>
  <si>
    <t>Feb Total</t>
  </si>
  <si>
    <t>Mar Total</t>
  </si>
  <si>
    <t>Q1 Total</t>
  </si>
  <si>
    <t>Q2</t>
  </si>
  <si>
    <t>Apr Total</t>
  </si>
  <si>
    <t>May Total</t>
  </si>
  <si>
    <t>Jun Total</t>
  </si>
  <si>
    <t>Q2 Total</t>
  </si>
  <si>
    <t>Jul Total</t>
  </si>
  <si>
    <t>Aug Total</t>
  </si>
  <si>
    <t>2025 Total</t>
  </si>
  <si>
    <t>Values are for Selected Bank</t>
  </si>
  <si>
    <t xml:space="preserve"> </t>
  </si>
  <si>
    <t>Shares</t>
  </si>
  <si>
    <t>Trades</t>
  </si>
  <si>
    <t>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</si>
</sst>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.00"/>
    <numFmt numFmtId="165" formatCode="&quot;$&quot;#,##0.00"/>
  </numFmts>
  <fonts count="5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rgb="FF424242"/>
      <name val="Segoe UI"/>
      <family val="2"/>
    </font>
    <font>
      <sz val="13.3"/>
      <color rgb="FF424242"/>
      <name val="Times New Roman"/>
      <family val="1"/>
    </font>
    <font>
      <sz val="11"/>
      <color rgb="FF0061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AFAFA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/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medium">
        <color rgb="FFE6E6E6"/>
      </left>
      <right style="medium">
        <color rgb="FFE6E6E6"/>
      </right>
      <top/>
      <bottom style="medium">
        <color rgb="FFE6E6E6"/>
      </bottom>
      <diagonal/>
    </border>
    <border>
      <left/>
      <right style="medium">
        <color rgb="FFE6E6E6"/>
      </right>
      <top/>
      <bottom style="medium">
        <color rgb="FFE6E6E6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5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" fillId="2" borderId="0" xfId="1"/>
    <xf numFmtId="0" fontId="2" fillId="4" borderId="1" xfId="0" applyFont="1" applyFill="1" applyBorder="1" applyAlignment="1">
      <alignment horizontal="left" vertical="top" wrapText="1" indent="1"/>
    </xf>
    <xf numFmtId="0" fontId="2" fillId="4" borderId="2" xfId="0" applyFont="1" applyFill="1" applyBorder="1" applyAlignment="1">
      <alignment horizontal="left" vertical="top" wrapText="1" indent="1"/>
    </xf>
    <xf numFmtId="0" fontId="3" fillId="3" borderId="3" xfId="0" applyFont="1" applyFill="1" applyBorder="1" applyAlignment="1">
      <alignment horizontal="left" vertical="top" wrapText="1" inden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4" fillId="5" borderId="0" xfId="2"/>
    <xf numFmtId="164" fontId="0" fillId="0" borderId="0" xfId="0" applyNumberFormat="1"/>
    <xf numFmtId="0" fontId="2" fillId="3" borderId="3" xfId="0" applyFont="1" applyFill="1" applyBorder="1" applyAlignment="1">
      <alignment horizontal="left" vertical="top" wrapText="1" indent="1"/>
    </xf>
    <xf numFmtId="0" fontId="2" fillId="3" borderId="4" xfId="0" applyFont="1" applyFill="1" applyBorder="1" applyAlignment="1">
      <alignment horizontal="left" vertical="top" wrapText="1" indent="1"/>
    </xf>
    <xf numFmtId="165" fontId="4" fillId="5" borderId="0" xfId="2" applyNumberFormat="1"/>
    <xf numFmtId="0" fontId="0" fillId="0" borderId="0" xfId="0" applyAlignment="1">
      <alignment horizontal="center"/>
    </xf>
  </cellXfs>
  <cellStyles count="3">
    <cellStyle name="Good" xfId="2" builtinId="26"/>
    <cellStyle name="Neutral" xfId="1" builtinId="28"/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₹&quot;\ #,##0.00"/>
    </dxf>
    <dxf>
      <numFmt numFmtId="164" formatCode="&quot;₹&quot;\ #,##0.00"/>
    </dxf>
    <dxf>
      <numFmt numFmtId="0" formatCode="General"/>
    </dxf>
    <dxf>
      <numFmt numFmtId="0" formatCode="General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6" formatCode="dd/mm/yyyy"/>
    </dxf>
    <dxf>
      <numFmt numFmtId="19" formatCode="m/d/yyyy"/>
    </dxf>
    <dxf>
      <numFmt numFmtId="166" formatCode="dd/mm/yyyy"/>
    </dxf>
    <dxf>
      <numFmt numFmtId="19" formatCode="m/d/yyyy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2.xml"/><Relationship Id="rId21" Type="http://schemas.openxmlformats.org/officeDocument/2006/relationships/worksheet" Target="worksheets/sheet19.xml"/><Relationship Id="rId42" Type="http://schemas.microsoft.com/office/2007/relationships/slicerCache" Target="slicerCaches/slicerCache18.xml"/><Relationship Id="rId47" Type="http://schemas.microsoft.com/office/2007/relationships/slicerCache" Target="slicerCaches/slicerCache23.xml"/><Relationship Id="rId63" Type="http://schemas.openxmlformats.org/officeDocument/2006/relationships/theme" Target="theme/theme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9" Type="http://schemas.microsoft.com/office/2007/relationships/slicerCache" Target="slicerCaches/slicerCache5.xml"/><Relationship Id="rId11" Type="http://schemas.openxmlformats.org/officeDocument/2006/relationships/worksheet" Target="worksheets/sheet9.xml"/><Relationship Id="rId24" Type="http://schemas.openxmlformats.org/officeDocument/2006/relationships/pivotCacheDefinition" Target="pivotCache/pivotCacheDefinition2.xml"/><Relationship Id="rId32" Type="http://schemas.microsoft.com/office/2007/relationships/slicerCache" Target="slicerCaches/slicerCache8.xml"/><Relationship Id="rId37" Type="http://schemas.microsoft.com/office/2007/relationships/slicerCache" Target="slicerCaches/slicerCache13.xml"/><Relationship Id="rId40" Type="http://schemas.microsoft.com/office/2007/relationships/slicerCache" Target="slicerCaches/slicerCache16.xml"/><Relationship Id="rId45" Type="http://schemas.microsoft.com/office/2007/relationships/slicerCache" Target="slicerCaches/slicerCache21.xml"/><Relationship Id="rId53" Type="http://schemas.microsoft.com/office/2007/relationships/slicerCache" Target="slicerCaches/slicerCache29.xml"/><Relationship Id="rId58" Type="http://schemas.microsoft.com/office/2007/relationships/slicerCache" Target="slicerCaches/slicerCache34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microsoft.com/office/2007/relationships/slicerCache" Target="slicerCaches/slicerCache37.xml"/><Relationship Id="rId19" Type="http://schemas.openxmlformats.org/officeDocument/2006/relationships/worksheet" Target="worksheets/sheet17.xml"/><Relationship Id="rId14" Type="http://schemas.openxmlformats.org/officeDocument/2006/relationships/worksheet" Target="worksheets/sheet12.xml"/><Relationship Id="rId22" Type="http://schemas.openxmlformats.org/officeDocument/2006/relationships/worksheet" Target="worksheets/sheet20.xml"/><Relationship Id="rId27" Type="http://schemas.microsoft.com/office/2007/relationships/slicerCache" Target="slicerCaches/slicerCache3.xml"/><Relationship Id="rId30" Type="http://schemas.microsoft.com/office/2007/relationships/slicerCache" Target="slicerCaches/slicerCache6.xml"/><Relationship Id="rId35" Type="http://schemas.microsoft.com/office/2007/relationships/slicerCache" Target="slicerCaches/slicerCache11.xml"/><Relationship Id="rId43" Type="http://schemas.microsoft.com/office/2007/relationships/slicerCache" Target="slicerCaches/slicerCache19.xml"/><Relationship Id="rId48" Type="http://schemas.microsoft.com/office/2007/relationships/slicerCache" Target="slicerCaches/slicerCache24.xml"/><Relationship Id="rId56" Type="http://schemas.microsoft.com/office/2007/relationships/slicerCache" Target="slicerCaches/slicerCache32.xml"/><Relationship Id="rId64" Type="http://schemas.openxmlformats.org/officeDocument/2006/relationships/connections" Target="connections.xml"/><Relationship Id="rId69" Type="http://schemas.openxmlformats.org/officeDocument/2006/relationships/customXml" Target="../customXml/item1.xml"/><Relationship Id="rId8" Type="http://schemas.openxmlformats.org/officeDocument/2006/relationships/chartsheet" Target="chartsheets/sheet1.xml"/><Relationship Id="rId51" Type="http://schemas.microsoft.com/office/2007/relationships/slicerCache" Target="slicerCaches/slicerCache2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microsoft.com/office/2007/relationships/slicerCache" Target="slicerCaches/slicerCache1.xml"/><Relationship Id="rId33" Type="http://schemas.microsoft.com/office/2007/relationships/slicerCache" Target="slicerCaches/slicerCache9.xml"/><Relationship Id="rId38" Type="http://schemas.microsoft.com/office/2007/relationships/slicerCache" Target="slicerCaches/slicerCache14.xml"/><Relationship Id="rId46" Type="http://schemas.microsoft.com/office/2007/relationships/slicerCache" Target="slicerCaches/slicerCache22.xml"/><Relationship Id="rId59" Type="http://schemas.microsoft.com/office/2007/relationships/slicerCache" Target="slicerCaches/slicerCache35.xml"/><Relationship Id="rId67" Type="http://schemas.openxmlformats.org/officeDocument/2006/relationships/sheetMetadata" Target="metadata.xml"/><Relationship Id="rId20" Type="http://schemas.openxmlformats.org/officeDocument/2006/relationships/worksheet" Target="worksheets/sheet18.xml"/><Relationship Id="rId41" Type="http://schemas.microsoft.com/office/2007/relationships/slicerCache" Target="slicerCaches/slicerCache17.xml"/><Relationship Id="rId54" Type="http://schemas.microsoft.com/office/2007/relationships/slicerCache" Target="slicerCaches/slicerCache30.xml"/><Relationship Id="rId62" Type="http://schemas.microsoft.com/office/2007/relationships/slicerCache" Target="slicerCaches/slicerCache38.xml"/><Relationship Id="rId70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3.xml"/><Relationship Id="rId23" Type="http://schemas.openxmlformats.org/officeDocument/2006/relationships/pivotCacheDefinition" Target="pivotCache/pivotCacheDefinition1.xml"/><Relationship Id="rId28" Type="http://schemas.microsoft.com/office/2007/relationships/slicerCache" Target="slicerCaches/slicerCache4.xml"/><Relationship Id="rId36" Type="http://schemas.microsoft.com/office/2007/relationships/slicerCache" Target="slicerCaches/slicerCache12.xml"/><Relationship Id="rId49" Type="http://schemas.microsoft.com/office/2007/relationships/slicerCache" Target="slicerCaches/slicerCache25.xml"/><Relationship Id="rId57" Type="http://schemas.microsoft.com/office/2007/relationships/slicerCache" Target="slicerCaches/slicerCache33.xml"/><Relationship Id="rId10" Type="http://schemas.openxmlformats.org/officeDocument/2006/relationships/worksheet" Target="worksheets/sheet8.xml"/><Relationship Id="rId31" Type="http://schemas.microsoft.com/office/2007/relationships/slicerCache" Target="slicerCaches/slicerCache7.xml"/><Relationship Id="rId44" Type="http://schemas.microsoft.com/office/2007/relationships/slicerCache" Target="slicerCaches/slicerCache20.xml"/><Relationship Id="rId52" Type="http://schemas.microsoft.com/office/2007/relationships/slicerCache" Target="slicerCaches/slicerCache28.xml"/><Relationship Id="rId60" Type="http://schemas.microsoft.com/office/2007/relationships/slicerCache" Target="slicerCaches/slicerCache36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39" Type="http://schemas.microsoft.com/office/2007/relationships/slicerCache" Target="slicerCaches/slicerCache15.xml"/><Relationship Id="rId34" Type="http://schemas.microsoft.com/office/2007/relationships/slicerCache" Target="slicerCaches/slicerCache10.xml"/><Relationship Id="rId50" Type="http://schemas.microsoft.com/office/2007/relationships/slicerCache" Target="slicerCaches/slicerCache26.xml"/><Relationship Id="rId55" Type="http://schemas.microsoft.com/office/2007/relationships/slicerCache" Target="slicerCaches/slicerCache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 Market Analysis of Indian Banks.xlsx]Correlation and Trend!PivotTable1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'Correlation and Trend'!$C$9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'Correlation and Trend'!$B$10:$B$89</c:f>
              <c:multiLvlStrCache>
                <c:ptCount val="59"/>
                <c:lvl>
                  <c:pt idx="0">
                    <c:v>WEEK 2</c:v>
                  </c:pt>
                  <c:pt idx="1">
                    <c:v>WEEK 3</c:v>
                  </c:pt>
                  <c:pt idx="2">
                    <c:v>WEEK 4</c:v>
                  </c:pt>
                  <c:pt idx="3">
                    <c:v>WEEK 5</c:v>
                  </c:pt>
                  <c:pt idx="4">
                    <c:v>WEEK 1</c:v>
                  </c:pt>
                  <c:pt idx="5">
                    <c:v>WEEK 2</c:v>
                  </c:pt>
                  <c:pt idx="6">
                    <c:v>WEEK 3</c:v>
                  </c:pt>
                  <c:pt idx="7">
                    <c:v>WEEK 4</c:v>
                  </c:pt>
                  <c:pt idx="8">
                    <c:v>WEEK 5</c:v>
                  </c:pt>
                  <c:pt idx="9">
                    <c:v>WEEK 1</c:v>
                  </c:pt>
                  <c:pt idx="10">
                    <c:v>WEEK 2</c:v>
                  </c:pt>
                  <c:pt idx="11">
                    <c:v>WEEK 3</c:v>
                  </c:pt>
                  <c:pt idx="12">
                    <c:v>WEEK 4</c:v>
                  </c:pt>
                  <c:pt idx="13">
                    <c:v>WEEK 5</c:v>
                  </c:pt>
                  <c:pt idx="14">
                    <c:v>WEEK 1</c:v>
                  </c:pt>
                  <c:pt idx="15">
                    <c:v>WEEK 2</c:v>
                  </c:pt>
                  <c:pt idx="16">
                    <c:v>WEEK 3</c:v>
                  </c:pt>
                  <c:pt idx="17">
                    <c:v>WEEK 4</c:v>
                  </c:pt>
                  <c:pt idx="18">
                    <c:v>WEEK 5</c:v>
                  </c:pt>
                  <c:pt idx="19">
                    <c:v>WEEK 1</c:v>
                  </c:pt>
                  <c:pt idx="20">
                    <c:v>WEEK 2</c:v>
                  </c:pt>
                  <c:pt idx="21">
                    <c:v>WEEK 3</c:v>
                  </c:pt>
                  <c:pt idx="22">
                    <c:v>WEEK 4</c:v>
                  </c:pt>
                  <c:pt idx="23">
                    <c:v>WEEK 5</c:v>
                  </c:pt>
                  <c:pt idx="24">
                    <c:v>WEEK 2</c:v>
                  </c:pt>
                  <c:pt idx="25">
                    <c:v>WEEK 3</c:v>
                  </c:pt>
                  <c:pt idx="26">
                    <c:v>WEEK 4</c:v>
                  </c:pt>
                  <c:pt idx="27">
                    <c:v>WEEK 5</c:v>
                  </c:pt>
                  <c:pt idx="28">
                    <c:v>WEEK 2</c:v>
                  </c:pt>
                  <c:pt idx="29">
                    <c:v>WEEK 3</c:v>
                  </c:pt>
                  <c:pt idx="30">
                    <c:v>WEEK 4</c:v>
                  </c:pt>
                  <c:pt idx="31">
                    <c:v>WEEK 5</c:v>
                  </c:pt>
                  <c:pt idx="32">
                    <c:v>WEEK 1</c:v>
                  </c:pt>
                  <c:pt idx="33">
                    <c:v>WEEK 2</c:v>
                  </c:pt>
                  <c:pt idx="34">
                    <c:v>WEEK 3</c:v>
                  </c:pt>
                  <c:pt idx="35">
                    <c:v>WEEK 4</c:v>
                  </c:pt>
                  <c:pt idx="36">
                    <c:v>WEEK 5</c:v>
                  </c:pt>
                  <c:pt idx="37">
                    <c:v>WEEK 1</c:v>
                  </c:pt>
                  <c:pt idx="38">
                    <c:v>WEEK 2</c:v>
                  </c:pt>
                  <c:pt idx="39">
                    <c:v>WEEK 3</c:v>
                  </c:pt>
                  <c:pt idx="40">
                    <c:v>WEEK 4</c:v>
                  </c:pt>
                  <c:pt idx="41">
                    <c:v>WEEK 5</c:v>
                  </c:pt>
                  <c:pt idx="42">
                    <c:v>WEEK 1</c:v>
                  </c:pt>
                  <c:pt idx="43">
                    <c:v>WEEK 2</c:v>
                  </c:pt>
                  <c:pt idx="44">
                    <c:v>WEEK 3</c:v>
                  </c:pt>
                  <c:pt idx="45">
                    <c:v>WEEK 4</c:v>
                  </c:pt>
                  <c:pt idx="46">
                    <c:v>WEEK 5</c:v>
                  </c:pt>
                  <c:pt idx="47">
                    <c:v>WEEK 1</c:v>
                  </c:pt>
                  <c:pt idx="48">
                    <c:v>WEEK 2</c:v>
                  </c:pt>
                  <c:pt idx="49">
                    <c:v>WEEK 3</c:v>
                  </c:pt>
                  <c:pt idx="50">
                    <c:v>WEEK 4</c:v>
                  </c:pt>
                  <c:pt idx="51">
                    <c:v>WEEK 5</c:v>
                  </c:pt>
                  <c:pt idx="52">
                    <c:v>WEEK 1</c:v>
                  </c:pt>
                  <c:pt idx="53">
                    <c:v>WEEK 2</c:v>
                  </c:pt>
                  <c:pt idx="54">
                    <c:v>WEEK 3</c:v>
                  </c:pt>
                  <c:pt idx="55">
                    <c:v>WEEK 4</c:v>
                  </c:pt>
                  <c:pt idx="56">
                    <c:v>WEEK 5</c:v>
                  </c:pt>
                  <c:pt idx="57">
                    <c:v>WEEK 1</c:v>
                  </c:pt>
                  <c:pt idx="58">
                    <c:v>WEEK 2</c:v>
                  </c:pt>
                </c:lvl>
                <c:lvl>
                  <c:pt idx="0">
                    <c:v>Sep</c:v>
                  </c:pt>
                  <c:pt idx="4">
                    <c:v>Oct</c:v>
                  </c:pt>
                  <c:pt idx="9">
                    <c:v>Nov</c:v>
                  </c:pt>
                  <c:pt idx="14">
                    <c:v>Dec</c:v>
                  </c:pt>
                  <c:pt idx="19">
                    <c:v>Jan</c:v>
                  </c:pt>
                  <c:pt idx="24">
                    <c:v>Feb</c:v>
                  </c:pt>
                  <c:pt idx="28">
                    <c:v>Mar</c:v>
                  </c:pt>
                  <c:pt idx="32">
                    <c:v>Apr</c:v>
                  </c:pt>
                  <c:pt idx="37">
                    <c:v>May</c:v>
                  </c:pt>
                  <c:pt idx="42">
                    <c:v>Jun</c:v>
                  </c:pt>
                  <c:pt idx="47">
                    <c:v>Jul</c:v>
                  </c:pt>
                  <c:pt idx="52">
                    <c:v>Aug</c:v>
                  </c:pt>
                  <c:pt idx="57">
                    <c:v>Sep</c:v>
                  </c:pt>
                </c:lvl>
                <c:lvl>
                  <c:pt idx="0">
                    <c:v>Qtr3</c:v>
                  </c:pt>
                  <c:pt idx="4">
                    <c:v>Qtr4</c:v>
                  </c:pt>
                  <c:pt idx="19">
                    <c:v>Qtr1</c:v>
                  </c:pt>
                  <c:pt idx="32">
                    <c:v>Qtr2</c:v>
                  </c:pt>
                  <c:pt idx="47">
                    <c:v>Qtr3</c:v>
                  </c:pt>
                </c:lvl>
                <c:lvl>
                  <c:pt idx="0">
                    <c:v>2024</c:v>
                  </c:pt>
                  <c:pt idx="19">
                    <c:v>2025</c:v>
                  </c:pt>
                </c:lvl>
              </c:multiLvlStrCache>
            </c:multiLvlStrRef>
          </c:cat>
          <c:val>
            <c:numRef>
              <c:f>'Correlation and Trend'!$C$10:$C$89</c:f>
              <c:numCache>
                <c:formatCode>General</c:formatCode>
                <c:ptCount val="59"/>
                <c:pt idx="0">
                  <c:v>52148.010000000017</c:v>
                </c:pt>
                <c:pt idx="1">
                  <c:v>66414.36</c:v>
                </c:pt>
                <c:pt idx="2">
                  <c:v>67412.729999999981</c:v>
                </c:pt>
                <c:pt idx="3">
                  <c:v>13255.899999999996</c:v>
                </c:pt>
                <c:pt idx="4">
                  <c:v>39081.57999999998</c:v>
                </c:pt>
                <c:pt idx="5">
                  <c:v>63800.5</c:v>
                </c:pt>
                <c:pt idx="6">
                  <c:v>64397.29</c:v>
                </c:pt>
                <c:pt idx="7">
                  <c:v>62494.559999999976</c:v>
                </c:pt>
                <c:pt idx="8">
                  <c:v>50024.959999999992</c:v>
                </c:pt>
                <c:pt idx="9">
                  <c:v>12594.969999999998</c:v>
                </c:pt>
                <c:pt idx="10">
                  <c:v>62855.090000000004</c:v>
                </c:pt>
                <c:pt idx="11">
                  <c:v>49026.45</c:v>
                </c:pt>
                <c:pt idx="12">
                  <c:v>48587.72</c:v>
                </c:pt>
                <c:pt idx="13">
                  <c:v>62556.240000000005</c:v>
                </c:pt>
                <c:pt idx="14">
                  <c:v>63909.360000000044</c:v>
                </c:pt>
                <c:pt idx="15">
                  <c:v>64291.91</c:v>
                </c:pt>
                <c:pt idx="16">
                  <c:v>62533.090000000033</c:v>
                </c:pt>
                <c:pt idx="17">
                  <c:v>48996.179999999993</c:v>
                </c:pt>
                <c:pt idx="18">
                  <c:v>24365.209999999992</c:v>
                </c:pt>
                <c:pt idx="19">
                  <c:v>36933.19</c:v>
                </c:pt>
                <c:pt idx="20">
                  <c:v>59659.919999999962</c:v>
                </c:pt>
                <c:pt idx="21">
                  <c:v>58830.669999999984</c:v>
                </c:pt>
                <c:pt idx="22">
                  <c:v>59487.599999999991</c:v>
                </c:pt>
                <c:pt idx="23">
                  <c:v>59584.919999999976</c:v>
                </c:pt>
                <c:pt idx="24">
                  <c:v>73023.779999999984</c:v>
                </c:pt>
                <c:pt idx="25">
                  <c:v>59872.670000000027</c:v>
                </c:pt>
                <c:pt idx="26">
                  <c:v>59285.560000000012</c:v>
                </c:pt>
                <c:pt idx="27">
                  <c:v>46978.61</c:v>
                </c:pt>
                <c:pt idx="28">
                  <c:v>58363.239999999954</c:v>
                </c:pt>
                <c:pt idx="29">
                  <c:v>45680.030000000021</c:v>
                </c:pt>
                <c:pt idx="30">
                  <c:v>58585.239999999976</c:v>
                </c:pt>
                <c:pt idx="31">
                  <c:v>60800.140000000014</c:v>
                </c:pt>
                <c:pt idx="32">
                  <c:v>48614.659999999996</c:v>
                </c:pt>
                <c:pt idx="33">
                  <c:v>47578.97</c:v>
                </c:pt>
                <c:pt idx="34">
                  <c:v>37701.109999999986</c:v>
                </c:pt>
                <c:pt idx="35">
                  <c:v>65526.630000000012</c:v>
                </c:pt>
                <c:pt idx="36">
                  <c:v>39349.079999999987</c:v>
                </c:pt>
                <c:pt idx="37">
                  <c:v>13036.289999999997</c:v>
                </c:pt>
                <c:pt idx="38">
                  <c:v>64020.959999999992</c:v>
                </c:pt>
                <c:pt idx="39">
                  <c:v>65183.090000000047</c:v>
                </c:pt>
                <c:pt idx="40">
                  <c:v>65327.529999999992</c:v>
                </c:pt>
                <c:pt idx="41">
                  <c:v>65793.10000000002</c:v>
                </c:pt>
                <c:pt idx="42">
                  <c:v>66478.49000000002</c:v>
                </c:pt>
                <c:pt idx="43">
                  <c:v>67573.340000000011</c:v>
                </c:pt>
                <c:pt idx="44">
                  <c:v>67098.850000000006</c:v>
                </c:pt>
                <c:pt idx="45">
                  <c:v>68127.080000000045</c:v>
                </c:pt>
                <c:pt idx="46">
                  <c:v>13791.769999999997</c:v>
                </c:pt>
                <c:pt idx="47">
                  <c:v>54992.860000000008</c:v>
                </c:pt>
                <c:pt idx="48">
                  <c:v>68656.569999999949</c:v>
                </c:pt>
                <c:pt idx="49">
                  <c:v>68668.460000000006</c:v>
                </c:pt>
                <c:pt idx="50">
                  <c:v>67943.599999999991</c:v>
                </c:pt>
                <c:pt idx="51">
                  <c:v>52970.400000000001</c:v>
                </c:pt>
                <c:pt idx="52">
                  <c:v>13152.200000000003</c:v>
                </c:pt>
                <c:pt idx="53">
                  <c:v>65826.63</c:v>
                </c:pt>
                <c:pt idx="54">
                  <c:v>52412.29000000003</c:v>
                </c:pt>
                <c:pt idx="55">
                  <c:v>66095.090000000026</c:v>
                </c:pt>
                <c:pt idx="56">
                  <c:v>48575.57</c:v>
                </c:pt>
                <c:pt idx="57">
                  <c:v>59193.590000000011</c:v>
                </c:pt>
                <c:pt idx="58">
                  <c:v>35676.060000000005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6-4F69-9CCD-8286DAE54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903855"/>
        <c:axId val="1663901455"/>
      </c:lineChart>
      <c:catAx>
        <c:axId val="166390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01455"/>
        <c:crosses val="autoZero"/>
        <c:auto val="1"/>
        <c:lblAlgn val="ctr"/>
        <c:lblOffset val="100"/>
        <c:noMultiLvlLbl val="0"/>
      </c:catAx>
      <c:valAx>
        <c:axId val="166390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0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Trade vs Share by Turnover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'Stock Market Data'!$J$2:$J$9000</c:f>
              <c:numCache>
                <c:formatCode>General</c:formatCode>
                <c:ptCount val="8999"/>
                <c:pt idx="0">
                  <c:v>4366</c:v>
                </c:pt>
                <c:pt idx="1">
                  <c:v>1492</c:v>
                </c:pt>
                <c:pt idx="2">
                  <c:v>3136</c:v>
                </c:pt>
                <c:pt idx="3">
                  <c:v>4439</c:v>
                </c:pt>
                <c:pt idx="4">
                  <c:v>2688</c:v>
                </c:pt>
                <c:pt idx="5">
                  <c:v>4825</c:v>
                </c:pt>
                <c:pt idx="6">
                  <c:v>3927</c:v>
                </c:pt>
                <c:pt idx="7">
                  <c:v>2783</c:v>
                </c:pt>
                <c:pt idx="8">
                  <c:v>2175</c:v>
                </c:pt>
                <c:pt idx="9">
                  <c:v>1941</c:v>
                </c:pt>
                <c:pt idx="10">
                  <c:v>1624</c:v>
                </c:pt>
                <c:pt idx="11">
                  <c:v>1611</c:v>
                </c:pt>
                <c:pt idx="12">
                  <c:v>1543</c:v>
                </c:pt>
                <c:pt idx="13">
                  <c:v>1050</c:v>
                </c:pt>
                <c:pt idx="14">
                  <c:v>2545</c:v>
                </c:pt>
                <c:pt idx="15">
                  <c:v>1545</c:v>
                </c:pt>
                <c:pt idx="16">
                  <c:v>6269</c:v>
                </c:pt>
                <c:pt idx="17">
                  <c:v>3099</c:v>
                </c:pt>
                <c:pt idx="18">
                  <c:v>7410</c:v>
                </c:pt>
                <c:pt idx="19">
                  <c:v>4098</c:v>
                </c:pt>
                <c:pt idx="20">
                  <c:v>4942</c:v>
                </c:pt>
                <c:pt idx="21">
                  <c:v>14730</c:v>
                </c:pt>
                <c:pt idx="22">
                  <c:v>919</c:v>
                </c:pt>
                <c:pt idx="23">
                  <c:v>1064</c:v>
                </c:pt>
                <c:pt idx="24">
                  <c:v>1187</c:v>
                </c:pt>
                <c:pt idx="25">
                  <c:v>2830</c:v>
                </c:pt>
                <c:pt idx="26">
                  <c:v>849</c:v>
                </c:pt>
                <c:pt idx="27">
                  <c:v>3168</c:v>
                </c:pt>
                <c:pt idx="28">
                  <c:v>1991</c:v>
                </c:pt>
                <c:pt idx="29">
                  <c:v>1237</c:v>
                </c:pt>
                <c:pt idx="30">
                  <c:v>3347</c:v>
                </c:pt>
                <c:pt idx="31">
                  <c:v>6931</c:v>
                </c:pt>
                <c:pt idx="32">
                  <c:v>4270</c:v>
                </c:pt>
                <c:pt idx="33">
                  <c:v>3012</c:v>
                </c:pt>
                <c:pt idx="34">
                  <c:v>7174</c:v>
                </c:pt>
                <c:pt idx="35">
                  <c:v>11811</c:v>
                </c:pt>
                <c:pt idx="36">
                  <c:v>1833</c:v>
                </c:pt>
                <c:pt idx="37">
                  <c:v>1341</c:v>
                </c:pt>
                <c:pt idx="38">
                  <c:v>2180</c:v>
                </c:pt>
                <c:pt idx="39">
                  <c:v>2824</c:v>
                </c:pt>
                <c:pt idx="40">
                  <c:v>2699</c:v>
                </c:pt>
                <c:pt idx="41">
                  <c:v>1005</c:v>
                </c:pt>
                <c:pt idx="42">
                  <c:v>592</c:v>
                </c:pt>
                <c:pt idx="43">
                  <c:v>707</c:v>
                </c:pt>
                <c:pt idx="44">
                  <c:v>1126</c:v>
                </c:pt>
                <c:pt idx="45">
                  <c:v>1579</c:v>
                </c:pt>
                <c:pt idx="46">
                  <c:v>1021</c:v>
                </c:pt>
                <c:pt idx="47">
                  <c:v>2194</c:v>
                </c:pt>
                <c:pt idx="48">
                  <c:v>1479</c:v>
                </c:pt>
                <c:pt idx="49">
                  <c:v>3479</c:v>
                </c:pt>
                <c:pt idx="50">
                  <c:v>1332</c:v>
                </c:pt>
                <c:pt idx="51">
                  <c:v>1861</c:v>
                </c:pt>
                <c:pt idx="52">
                  <c:v>3770</c:v>
                </c:pt>
                <c:pt idx="53">
                  <c:v>1676</c:v>
                </c:pt>
                <c:pt idx="54">
                  <c:v>741</c:v>
                </c:pt>
                <c:pt idx="55">
                  <c:v>1923</c:v>
                </c:pt>
                <c:pt idx="56">
                  <c:v>1245</c:v>
                </c:pt>
                <c:pt idx="57">
                  <c:v>3952</c:v>
                </c:pt>
                <c:pt idx="58">
                  <c:v>3267</c:v>
                </c:pt>
                <c:pt idx="59">
                  <c:v>1524</c:v>
                </c:pt>
                <c:pt idx="60">
                  <c:v>1771</c:v>
                </c:pt>
                <c:pt idx="61">
                  <c:v>2091</c:v>
                </c:pt>
                <c:pt idx="62">
                  <c:v>4028</c:v>
                </c:pt>
                <c:pt idx="63">
                  <c:v>1970</c:v>
                </c:pt>
                <c:pt idx="64">
                  <c:v>21277</c:v>
                </c:pt>
                <c:pt idx="65">
                  <c:v>11978</c:v>
                </c:pt>
                <c:pt idx="66">
                  <c:v>6112</c:v>
                </c:pt>
                <c:pt idx="67">
                  <c:v>1260</c:v>
                </c:pt>
                <c:pt idx="68">
                  <c:v>3748</c:v>
                </c:pt>
                <c:pt idx="69">
                  <c:v>3693</c:v>
                </c:pt>
                <c:pt idx="70">
                  <c:v>4218</c:v>
                </c:pt>
                <c:pt idx="71">
                  <c:v>2089</c:v>
                </c:pt>
                <c:pt idx="72">
                  <c:v>1976</c:v>
                </c:pt>
                <c:pt idx="73">
                  <c:v>981</c:v>
                </c:pt>
                <c:pt idx="74">
                  <c:v>1918</c:v>
                </c:pt>
                <c:pt idx="75">
                  <c:v>1027</c:v>
                </c:pt>
                <c:pt idx="76">
                  <c:v>1624</c:v>
                </c:pt>
                <c:pt idx="77">
                  <c:v>1164</c:v>
                </c:pt>
                <c:pt idx="78">
                  <c:v>1032</c:v>
                </c:pt>
                <c:pt idx="79">
                  <c:v>1088</c:v>
                </c:pt>
                <c:pt idx="80">
                  <c:v>1005</c:v>
                </c:pt>
                <c:pt idx="81">
                  <c:v>706</c:v>
                </c:pt>
                <c:pt idx="82">
                  <c:v>1217</c:v>
                </c:pt>
                <c:pt idx="83">
                  <c:v>920</c:v>
                </c:pt>
                <c:pt idx="84">
                  <c:v>1132</c:v>
                </c:pt>
                <c:pt idx="85">
                  <c:v>1841</c:v>
                </c:pt>
                <c:pt idx="86">
                  <c:v>15695</c:v>
                </c:pt>
                <c:pt idx="87">
                  <c:v>2489</c:v>
                </c:pt>
                <c:pt idx="88">
                  <c:v>3347</c:v>
                </c:pt>
                <c:pt idx="89">
                  <c:v>3200</c:v>
                </c:pt>
                <c:pt idx="90">
                  <c:v>25967</c:v>
                </c:pt>
                <c:pt idx="91">
                  <c:v>1939</c:v>
                </c:pt>
                <c:pt idx="92">
                  <c:v>4088</c:v>
                </c:pt>
                <c:pt idx="93">
                  <c:v>3551</c:v>
                </c:pt>
                <c:pt idx="94">
                  <c:v>6082</c:v>
                </c:pt>
                <c:pt idx="95">
                  <c:v>4226</c:v>
                </c:pt>
                <c:pt idx="96">
                  <c:v>16489</c:v>
                </c:pt>
                <c:pt idx="97">
                  <c:v>17234</c:v>
                </c:pt>
                <c:pt idx="98">
                  <c:v>4073</c:v>
                </c:pt>
                <c:pt idx="99">
                  <c:v>9345</c:v>
                </c:pt>
                <c:pt idx="100">
                  <c:v>2907</c:v>
                </c:pt>
                <c:pt idx="101">
                  <c:v>2170</c:v>
                </c:pt>
                <c:pt idx="102">
                  <c:v>2151</c:v>
                </c:pt>
                <c:pt idx="103">
                  <c:v>2074</c:v>
                </c:pt>
                <c:pt idx="104">
                  <c:v>3128</c:v>
                </c:pt>
                <c:pt idx="105">
                  <c:v>1824</c:v>
                </c:pt>
                <c:pt idx="106">
                  <c:v>3424</c:v>
                </c:pt>
                <c:pt idx="107">
                  <c:v>2457</c:v>
                </c:pt>
                <c:pt idx="108">
                  <c:v>3548</c:v>
                </c:pt>
                <c:pt idx="109">
                  <c:v>1200</c:v>
                </c:pt>
                <c:pt idx="110">
                  <c:v>1164</c:v>
                </c:pt>
                <c:pt idx="111">
                  <c:v>13325</c:v>
                </c:pt>
                <c:pt idx="112">
                  <c:v>4625</c:v>
                </c:pt>
                <c:pt idx="113">
                  <c:v>6222</c:v>
                </c:pt>
                <c:pt idx="114">
                  <c:v>1504</c:v>
                </c:pt>
                <c:pt idx="115">
                  <c:v>1329</c:v>
                </c:pt>
                <c:pt idx="116">
                  <c:v>1651</c:v>
                </c:pt>
                <c:pt idx="117">
                  <c:v>4304</c:v>
                </c:pt>
                <c:pt idx="118">
                  <c:v>3419</c:v>
                </c:pt>
                <c:pt idx="119">
                  <c:v>4492</c:v>
                </c:pt>
                <c:pt idx="120">
                  <c:v>3147</c:v>
                </c:pt>
                <c:pt idx="121">
                  <c:v>827</c:v>
                </c:pt>
                <c:pt idx="122">
                  <c:v>3557</c:v>
                </c:pt>
                <c:pt idx="123">
                  <c:v>4040</c:v>
                </c:pt>
                <c:pt idx="124">
                  <c:v>1250</c:v>
                </c:pt>
                <c:pt idx="125">
                  <c:v>665</c:v>
                </c:pt>
                <c:pt idx="126">
                  <c:v>939</c:v>
                </c:pt>
                <c:pt idx="127">
                  <c:v>1583</c:v>
                </c:pt>
                <c:pt idx="128">
                  <c:v>1742</c:v>
                </c:pt>
                <c:pt idx="129">
                  <c:v>1641</c:v>
                </c:pt>
                <c:pt idx="130">
                  <c:v>2689</c:v>
                </c:pt>
                <c:pt idx="131">
                  <c:v>6706</c:v>
                </c:pt>
                <c:pt idx="132">
                  <c:v>694</c:v>
                </c:pt>
                <c:pt idx="133">
                  <c:v>818</c:v>
                </c:pt>
                <c:pt idx="134">
                  <c:v>1681</c:v>
                </c:pt>
                <c:pt idx="135">
                  <c:v>853</c:v>
                </c:pt>
                <c:pt idx="136">
                  <c:v>5483</c:v>
                </c:pt>
                <c:pt idx="137">
                  <c:v>5010</c:v>
                </c:pt>
                <c:pt idx="138">
                  <c:v>2207</c:v>
                </c:pt>
                <c:pt idx="139">
                  <c:v>5582</c:v>
                </c:pt>
                <c:pt idx="140">
                  <c:v>3532</c:v>
                </c:pt>
                <c:pt idx="141">
                  <c:v>3487</c:v>
                </c:pt>
                <c:pt idx="142">
                  <c:v>899</c:v>
                </c:pt>
                <c:pt idx="143">
                  <c:v>750</c:v>
                </c:pt>
                <c:pt idx="144">
                  <c:v>2734</c:v>
                </c:pt>
                <c:pt idx="145">
                  <c:v>746</c:v>
                </c:pt>
                <c:pt idx="146">
                  <c:v>811</c:v>
                </c:pt>
                <c:pt idx="147">
                  <c:v>2468</c:v>
                </c:pt>
                <c:pt idx="148">
                  <c:v>2441</c:v>
                </c:pt>
                <c:pt idx="149">
                  <c:v>1952</c:v>
                </c:pt>
                <c:pt idx="150">
                  <c:v>4666</c:v>
                </c:pt>
                <c:pt idx="151">
                  <c:v>4631</c:v>
                </c:pt>
                <c:pt idx="152">
                  <c:v>2843</c:v>
                </c:pt>
                <c:pt idx="153">
                  <c:v>4066</c:v>
                </c:pt>
                <c:pt idx="154">
                  <c:v>5101</c:v>
                </c:pt>
                <c:pt idx="155">
                  <c:v>4668</c:v>
                </c:pt>
                <c:pt idx="156">
                  <c:v>3595</c:v>
                </c:pt>
                <c:pt idx="157">
                  <c:v>1170</c:v>
                </c:pt>
                <c:pt idx="158">
                  <c:v>898</c:v>
                </c:pt>
                <c:pt idx="159">
                  <c:v>1675</c:v>
                </c:pt>
                <c:pt idx="160">
                  <c:v>2220</c:v>
                </c:pt>
                <c:pt idx="161">
                  <c:v>6694</c:v>
                </c:pt>
                <c:pt idx="162">
                  <c:v>2521</c:v>
                </c:pt>
                <c:pt idx="163">
                  <c:v>779</c:v>
                </c:pt>
                <c:pt idx="164">
                  <c:v>1158</c:v>
                </c:pt>
                <c:pt idx="165">
                  <c:v>4046</c:v>
                </c:pt>
                <c:pt idx="166">
                  <c:v>1819</c:v>
                </c:pt>
                <c:pt idx="167">
                  <c:v>752</c:v>
                </c:pt>
                <c:pt idx="168">
                  <c:v>654</c:v>
                </c:pt>
                <c:pt idx="169">
                  <c:v>2799</c:v>
                </c:pt>
                <c:pt idx="170">
                  <c:v>1294</c:v>
                </c:pt>
                <c:pt idx="171">
                  <c:v>1187</c:v>
                </c:pt>
                <c:pt idx="172">
                  <c:v>1201</c:v>
                </c:pt>
                <c:pt idx="173">
                  <c:v>3001</c:v>
                </c:pt>
                <c:pt idx="174">
                  <c:v>4608</c:v>
                </c:pt>
                <c:pt idx="175">
                  <c:v>617</c:v>
                </c:pt>
                <c:pt idx="176">
                  <c:v>3124</c:v>
                </c:pt>
                <c:pt idx="177">
                  <c:v>2745</c:v>
                </c:pt>
                <c:pt idx="178">
                  <c:v>1080</c:v>
                </c:pt>
                <c:pt idx="179">
                  <c:v>3817</c:v>
                </c:pt>
                <c:pt idx="180">
                  <c:v>5279</c:v>
                </c:pt>
                <c:pt idx="181">
                  <c:v>1368</c:v>
                </c:pt>
                <c:pt idx="182">
                  <c:v>1862</c:v>
                </c:pt>
                <c:pt idx="183">
                  <c:v>1088</c:v>
                </c:pt>
                <c:pt idx="184">
                  <c:v>1464</c:v>
                </c:pt>
                <c:pt idx="185">
                  <c:v>908</c:v>
                </c:pt>
                <c:pt idx="186">
                  <c:v>2107</c:v>
                </c:pt>
                <c:pt idx="187">
                  <c:v>1820</c:v>
                </c:pt>
                <c:pt idx="188">
                  <c:v>1323</c:v>
                </c:pt>
                <c:pt idx="189">
                  <c:v>4248</c:v>
                </c:pt>
                <c:pt idx="190">
                  <c:v>1154</c:v>
                </c:pt>
                <c:pt idx="191">
                  <c:v>2902</c:v>
                </c:pt>
                <c:pt idx="192">
                  <c:v>2949</c:v>
                </c:pt>
                <c:pt idx="193">
                  <c:v>1206</c:v>
                </c:pt>
                <c:pt idx="194">
                  <c:v>2061</c:v>
                </c:pt>
                <c:pt idx="195">
                  <c:v>2092</c:v>
                </c:pt>
                <c:pt idx="196">
                  <c:v>1369</c:v>
                </c:pt>
                <c:pt idx="197">
                  <c:v>1614</c:v>
                </c:pt>
                <c:pt idx="198">
                  <c:v>2422</c:v>
                </c:pt>
                <c:pt idx="199">
                  <c:v>1525</c:v>
                </c:pt>
                <c:pt idx="200">
                  <c:v>1629</c:v>
                </c:pt>
                <c:pt idx="201">
                  <c:v>1313</c:v>
                </c:pt>
                <c:pt idx="202">
                  <c:v>2716</c:v>
                </c:pt>
                <c:pt idx="203">
                  <c:v>2094</c:v>
                </c:pt>
                <c:pt idx="204">
                  <c:v>5856</c:v>
                </c:pt>
                <c:pt idx="205">
                  <c:v>1381</c:v>
                </c:pt>
                <c:pt idx="206">
                  <c:v>6506</c:v>
                </c:pt>
                <c:pt idx="207">
                  <c:v>3196</c:v>
                </c:pt>
                <c:pt idx="208">
                  <c:v>2639</c:v>
                </c:pt>
                <c:pt idx="209">
                  <c:v>1565</c:v>
                </c:pt>
                <c:pt idx="210">
                  <c:v>1496</c:v>
                </c:pt>
                <c:pt idx="211">
                  <c:v>3730</c:v>
                </c:pt>
                <c:pt idx="212">
                  <c:v>1237</c:v>
                </c:pt>
                <c:pt idx="213">
                  <c:v>3102</c:v>
                </c:pt>
                <c:pt idx="214">
                  <c:v>2762</c:v>
                </c:pt>
                <c:pt idx="215">
                  <c:v>2138</c:v>
                </c:pt>
                <c:pt idx="216">
                  <c:v>3998</c:v>
                </c:pt>
                <c:pt idx="217">
                  <c:v>4401</c:v>
                </c:pt>
                <c:pt idx="218">
                  <c:v>6717</c:v>
                </c:pt>
                <c:pt idx="219">
                  <c:v>3177</c:v>
                </c:pt>
                <c:pt idx="220">
                  <c:v>2510</c:v>
                </c:pt>
                <c:pt idx="221">
                  <c:v>2065</c:v>
                </c:pt>
                <c:pt idx="222">
                  <c:v>1544</c:v>
                </c:pt>
                <c:pt idx="223">
                  <c:v>1087</c:v>
                </c:pt>
                <c:pt idx="224">
                  <c:v>6560</c:v>
                </c:pt>
                <c:pt idx="225">
                  <c:v>540</c:v>
                </c:pt>
                <c:pt idx="226">
                  <c:v>6011</c:v>
                </c:pt>
                <c:pt idx="227">
                  <c:v>955</c:v>
                </c:pt>
                <c:pt idx="228">
                  <c:v>1365</c:v>
                </c:pt>
                <c:pt idx="229">
                  <c:v>1453</c:v>
                </c:pt>
                <c:pt idx="230">
                  <c:v>1527</c:v>
                </c:pt>
                <c:pt idx="231">
                  <c:v>5698</c:v>
                </c:pt>
                <c:pt idx="232">
                  <c:v>3204</c:v>
                </c:pt>
                <c:pt idx="233">
                  <c:v>3123</c:v>
                </c:pt>
                <c:pt idx="234">
                  <c:v>1365</c:v>
                </c:pt>
                <c:pt idx="235">
                  <c:v>3318</c:v>
                </c:pt>
                <c:pt idx="236">
                  <c:v>1924</c:v>
                </c:pt>
                <c:pt idx="237">
                  <c:v>1246</c:v>
                </c:pt>
                <c:pt idx="238">
                  <c:v>2265</c:v>
                </c:pt>
                <c:pt idx="239">
                  <c:v>2363</c:v>
                </c:pt>
                <c:pt idx="240">
                  <c:v>3824</c:v>
                </c:pt>
                <c:pt idx="241">
                  <c:v>2639</c:v>
                </c:pt>
                <c:pt idx="242">
                  <c:v>9301</c:v>
                </c:pt>
                <c:pt idx="243">
                  <c:v>1527</c:v>
                </c:pt>
                <c:pt idx="244">
                  <c:v>2128</c:v>
                </c:pt>
                <c:pt idx="245">
                  <c:v>5884</c:v>
                </c:pt>
                <c:pt idx="246">
                  <c:v>5146</c:v>
                </c:pt>
                <c:pt idx="247">
                  <c:v>2530</c:v>
                </c:pt>
                <c:pt idx="248">
                  <c:v>2025</c:v>
                </c:pt>
                <c:pt idx="249">
                  <c:v>3927</c:v>
                </c:pt>
                <c:pt idx="250">
                  <c:v>4366</c:v>
                </c:pt>
                <c:pt idx="251">
                  <c:v>1524</c:v>
                </c:pt>
                <c:pt idx="252">
                  <c:v>2704</c:v>
                </c:pt>
                <c:pt idx="253">
                  <c:v>3239</c:v>
                </c:pt>
                <c:pt idx="254">
                  <c:v>8836</c:v>
                </c:pt>
                <c:pt idx="255">
                  <c:v>5768</c:v>
                </c:pt>
                <c:pt idx="256">
                  <c:v>2846</c:v>
                </c:pt>
                <c:pt idx="257">
                  <c:v>5994</c:v>
                </c:pt>
                <c:pt idx="258">
                  <c:v>4319</c:v>
                </c:pt>
                <c:pt idx="259">
                  <c:v>4112</c:v>
                </c:pt>
                <c:pt idx="260">
                  <c:v>21087</c:v>
                </c:pt>
                <c:pt idx="261">
                  <c:v>4638</c:v>
                </c:pt>
                <c:pt idx="262">
                  <c:v>5403</c:v>
                </c:pt>
                <c:pt idx="263">
                  <c:v>4474</c:v>
                </c:pt>
                <c:pt idx="264">
                  <c:v>2405</c:v>
                </c:pt>
                <c:pt idx="265">
                  <c:v>10822</c:v>
                </c:pt>
                <c:pt idx="266">
                  <c:v>3334</c:v>
                </c:pt>
                <c:pt idx="267">
                  <c:v>2571</c:v>
                </c:pt>
                <c:pt idx="268">
                  <c:v>1669</c:v>
                </c:pt>
                <c:pt idx="269">
                  <c:v>2879</c:v>
                </c:pt>
                <c:pt idx="270">
                  <c:v>2006</c:v>
                </c:pt>
                <c:pt idx="271">
                  <c:v>5751</c:v>
                </c:pt>
                <c:pt idx="272">
                  <c:v>2938</c:v>
                </c:pt>
                <c:pt idx="273">
                  <c:v>1791</c:v>
                </c:pt>
                <c:pt idx="274">
                  <c:v>6058</c:v>
                </c:pt>
                <c:pt idx="275">
                  <c:v>9754</c:v>
                </c:pt>
                <c:pt idx="276">
                  <c:v>5207</c:v>
                </c:pt>
                <c:pt idx="277">
                  <c:v>2376</c:v>
                </c:pt>
                <c:pt idx="278">
                  <c:v>4503</c:v>
                </c:pt>
                <c:pt idx="279">
                  <c:v>8662</c:v>
                </c:pt>
                <c:pt idx="280">
                  <c:v>10351</c:v>
                </c:pt>
                <c:pt idx="281">
                  <c:v>12867</c:v>
                </c:pt>
                <c:pt idx="282">
                  <c:v>4960</c:v>
                </c:pt>
                <c:pt idx="283">
                  <c:v>4351</c:v>
                </c:pt>
                <c:pt idx="284">
                  <c:v>14487</c:v>
                </c:pt>
                <c:pt idx="285">
                  <c:v>10521</c:v>
                </c:pt>
                <c:pt idx="286">
                  <c:v>45436</c:v>
                </c:pt>
                <c:pt idx="287">
                  <c:v>3063</c:v>
                </c:pt>
                <c:pt idx="288">
                  <c:v>1839</c:v>
                </c:pt>
                <c:pt idx="289">
                  <c:v>3683</c:v>
                </c:pt>
                <c:pt idx="290">
                  <c:v>3068</c:v>
                </c:pt>
                <c:pt idx="291">
                  <c:v>3136</c:v>
                </c:pt>
                <c:pt idx="292">
                  <c:v>2928</c:v>
                </c:pt>
                <c:pt idx="293">
                  <c:v>2634</c:v>
                </c:pt>
                <c:pt idx="294">
                  <c:v>10315</c:v>
                </c:pt>
                <c:pt idx="295">
                  <c:v>1482</c:v>
                </c:pt>
                <c:pt idx="296">
                  <c:v>1508</c:v>
                </c:pt>
                <c:pt idx="297">
                  <c:v>1847</c:v>
                </c:pt>
                <c:pt idx="298">
                  <c:v>3030</c:v>
                </c:pt>
                <c:pt idx="299">
                  <c:v>14696</c:v>
                </c:pt>
                <c:pt idx="300">
                  <c:v>4646</c:v>
                </c:pt>
                <c:pt idx="301">
                  <c:v>3504</c:v>
                </c:pt>
                <c:pt idx="302">
                  <c:v>2455</c:v>
                </c:pt>
                <c:pt idx="303">
                  <c:v>2083</c:v>
                </c:pt>
                <c:pt idx="304">
                  <c:v>6944</c:v>
                </c:pt>
                <c:pt idx="305">
                  <c:v>3445</c:v>
                </c:pt>
                <c:pt idx="306">
                  <c:v>4216</c:v>
                </c:pt>
                <c:pt idx="307">
                  <c:v>2383</c:v>
                </c:pt>
                <c:pt idx="308">
                  <c:v>2481</c:v>
                </c:pt>
                <c:pt idx="309">
                  <c:v>19157</c:v>
                </c:pt>
                <c:pt idx="310">
                  <c:v>6640</c:v>
                </c:pt>
                <c:pt idx="311">
                  <c:v>2418</c:v>
                </c:pt>
                <c:pt idx="312">
                  <c:v>3732</c:v>
                </c:pt>
                <c:pt idx="313">
                  <c:v>4109</c:v>
                </c:pt>
                <c:pt idx="314">
                  <c:v>8902</c:v>
                </c:pt>
                <c:pt idx="315">
                  <c:v>9155</c:v>
                </c:pt>
                <c:pt idx="316">
                  <c:v>11243</c:v>
                </c:pt>
                <c:pt idx="317">
                  <c:v>5561</c:v>
                </c:pt>
                <c:pt idx="318">
                  <c:v>3706</c:v>
                </c:pt>
                <c:pt idx="319">
                  <c:v>40121</c:v>
                </c:pt>
                <c:pt idx="320">
                  <c:v>8085</c:v>
                </c:pt>
                <c:pt idx="321">
                  <c:v>3914</c:v>
                </c:pt>
                <c:pt idx="322">
                  <c:v>2753</c:v>
                </c:pt>
                <c:pt idx="323">
                  <c:v>3184</c:v>
                </c:pt>
                <c:pt idx="324">
                  <c:v>21625</c:v>
                </c:pt>
                <c:pt idx="325">
                  <c:v>6739</c:v>
                </c:pt>
                <c:pt idx="326">
                  <c:v>1784</c:v>
                </c:pt>
                <c:pt idx="327">
                  <c:v>2910</c:v>
                </c:pt>
                <c:pt idx="328">
                  <c:v>2896</c:v>
                </c:pt>
                <c:pt idx="329">
                  <c:v>9380</c:v>
                </c:pt>
                <c:pt idx="330">
                  <c:v>3894</c:v>
                </c:pt>
                <c:pt idx="331">
                  <c:v>3673</c:v>
                </c:pt>
                <c:pt idx="332">
                  <c:v>4686</c:v>
                </c:pt>
                <c:pt idx="333">
                  <c:v>2692</c:v>
                </c:pt>
                <c:pt idx="334">
                  <c:v>9007</c:v>
                </c:pt>
                <c:pt idx="335">
                  <c:v>7591</c:v>
                </c:pt>
                <c:pt idx="336">
                  <c:v>2631</c:v>
                </c:pt>
                <c:pt idx="337">
                  <c:v>4244</c:v>
                </c:pt>
                <c:pt idx="338">
                  <c:v>1816</c:v>
                </c:pt>
                <c:pt idx="339">
                  <c:v>7497</c:v>
                </c:pt>
                <c:pt idx="340">
                  <c:v>9292</c:v>
                </c:pt>
                <c:pt idx="341">
                  <c:v>7001</c:v>
                </c:pt>
                <c:pt idx="342">
                  <c:v>4618</c:v>
                </c:pt>
                <c:pt idx="343">
                  <c:v>4337</c:v>
                </c:pt>
                <c:pt idx="344">
                  <c:v>4015</c:v>
                </c:pt>
                <c:pt idx="345">
                  <c:v>17980</c:v>
                </c:pt>
                <c:pt idx="346">
                  <c:v>3767</c:v>
                </c:pt>
                <c:pt idx="347">
                  <c:v>7979</c:v>
                </c:pt>
                <c:pt idx="348">
                  <c:v>4366</c:v>
                </c:pt>
                <c:pt idx="349">
                  <c:v>6066</c:v>
                </c:pt>
                <c:pt idx="350">
                  <c:v>11689</c:v>
                </c:pt>
                <c:pt idx="351">
                  <c:v>17387</c:v>
                </c:pt>
                <c:pt idx="352">
                  <c:v>7911</c:v>
                </c:pt>
                <c:pt idx="353">
                  <c:v>4997</c:v>
                </c:pt>
                <c:pt idx="354">
                  <c:v>2353</c:v>
                </c:pt>
                <c:pt idx="355">
                  <c:v>8157</c:v>
                </c:pt>
                <c:pt idx="356">
                  <c:v>5124</c:v>
                </c:pt>
                <c:pt idx="357">
                  <c:v>4625</c:v>
                </c:pt>
                <c:pt idx="358">
                  <c:v>3000</c:v>
                </c:pt>
                <c:pt idx="359">
                  <c:v>2190</c:v>
                </c:pt>
                <c:pt idx="360">
                  <c:v>6281</c:v>
                </c:pt>
                <c:pt idx="361">
                  <c:v>5211</c:v>
                </c:pt>
                <c:pt idx="362">
                  <c:v>2963</c:v>
                </c:pt>
                <c:pt idx="363">
                  <c:v>5803</c:v>
                </c:pt>
                <c:pt idx="364">
                  <c:v>13199</c:v>
                </c:pt>
                <c:pt idx="365">
                  <c:v>9189</c:v>
                </c:pt>
                <c:pt idx="366">
                  <c:v>2997</c:v>
                </c:pt>
                <c:pt idx="367">
                  <c:v>5990</c:v>
                </c:pt>
                <c:pt idx="368">
                  <c:v>5670</c:v>
                </c:pt>
                <c:pt idx="369">
                  <c:v>6755</c:v>
                </c:pt>
                <c:pt idx="370">
                  <c:v>4684</c:v>
                </c:pt>
                <c:pt idx="371">
                  <c:v>2756</c:v>
                </c:pt>
                <c:pt idx="372">
                  <c:v>3194</c:v>
                </c:pt>
                <c:pt idx="373">
                  <c:v>4645</c:v>
                </c:pt>
                <c:pt idx="374">
                  <c:v>3618</c:v>
                </c:pt>
                <c:pt idx="375">
                  <c:v>2584</c:v>
                </c:pt>
                <c:pt idx="376">
                  <c:v>5418</c:v>
                </c:pt>
                <c:pt idx="377">
                  <c:v>1536</c:v>
                </c:pt>
                <c:pt idx="378">
                  <c:v>4245</c:v>
                </c:pt>
                <c:pt idx="379">
                  <c:v>11119</c:v>
                </c:pt>
                <c:pt idx="380">
                  <c:v>4924</c:v>
                </c:pt>
                <c:pt idx="381">
                  <c:v>7774</c:v>
                </c:pt>
                <c:pt idx="382">
                  <c:v>13620</c:v>
                </c:pt>
                <c:pt idx="383">
                  <c:v>4597</c:v>
                </c:pt>
                <c:pt idx="384">
                  <c:v>2370</c:v>
                </c:pt>
                <c:pt idx="385">
                  <c:v>3620</c:v>
                </c:pt>
                <c:pt idx="386">
                  <c:v>3339</c:v>
                </c:pt>
                <c:pt idx="387">
                  <c:v>4367</c:v>
                </c:pt>
                <c:pt idx="388">
                  <c:v>11976</c:v>
                </c:pt>
                <c:pt idx="389">
                  <c:v>6888</c:v>
                </c:pt>
                <c:pt idx="390">
                  <c:v>3163</c:v>
                </c:pt>
                <c:pt idx="391">
                  <c:v>4814</c:v>
                </c:pt>
                <c:pt idx="392">
                  <c:v>6024</c:v>
                </c:pt>
                <c:pt idx="393">
                  <c:v>2669</c:v>
                </c:pt>
                <c:pt idx="394">
                  <c:v>3239</c:v>
                </c:pt>
                <c:pt idx="395">
                  <c:v>4283</c:v>
                </c:pt>
                <c:pt idx="396">
                  <c:v>11877</c:v>
                </c:pt>
                <c:pt idx="397">
                  <c:v>12350</c:v>
                </c:pt>
                <c:pt idx="398">
                  <c:v>4704</c:v>
                </c:pt>
                <c:pt idx="399">
                  <c:v>6623</c:v>
                </c:pt>
                <c:pt idx="400">
                  <c:v>4014</c:v>
                </c:pt>
                <c:pt idx="401">
                  <c:v>12954</c:v>
                </c:pt>
                <c:pt idx="402">
                  <c:v>5762</c:v>
                </c:pt>
                <c:pt idx="403">
                  <c:v>10538</c:v>
                </c:pt>
                <c:pt idx="404">
                  <c:v>3958</c:v>
                </c:pt>
                <c:pt idx="405">
                  <c:v>10522</c:v>
                </c:pt>
                <c:pt idx="406">
                  <c:v>10730</c:v>
                </c:pt>
                <c:pt idx="407">
                  <c:v>3867</c:v>
                </c:pt>
                <c:pt idx="408">
                  <c:v>27047</c:v>
                </c:pt>
                <c:pt idx="409">
                  <c:v>13875</c:v>
                </c:pt>
                <c:pt idx="410">
                  <c:v>37289</c:v>
                </c:pt>
                <c:pt idx="411">
                  <c:v>6434</c:v>
                </c:pt>
                <c:pt idx="412">
                  <c:v>11231</c:v>
                </c:pt>
                <c:pt idx="413">
                  <c:v>8113</c:v>
                </c:pt>
                <c:pt idx="414">
                  <c:v>7615</c:v>
                </c:pt>
                <c:pt idx="415">
                  <c:v>2287</c:v>
                </c:pt>
                <c:pt idx="416">
                  <c:v>5038</c:v>
                </c:pt>
                <c:pt idx="417">
                  <c:v>4159</c:v>
                </c:pt>
                <c:pt idx="418">
                  <c:v>6222</c:v>
                </c:pt>
                <c:pt idx="419">
                  <c:v>2285</c:v>
                </c:pt>
                <c:pt idx="420">
                  <c:v>8135</c:v>
                </c:pt>
                <c:pt idx="421">
                  <c:v>4959</c:v>
                </c:pt>
                <c:pt idx="422">
                  <c:v>3930</c:v>
                </c:pt>
                <c:pt idx="423">
                  <c:v>1993</c:v>
                </c:pt>
                <c:pt idx="424">
                  <c:v>9211</c:v>
                </c:pt>
                <c:pt idx="425">
                  <c:v>6848</c:v>
                </c:pt>
                <c:pt idx="426">
                  <c:v>4388</c:v>
                </c:pt>
                <c:pt idx="427">
                  <c:v>6165</c:v>
                </c:pt>
                <c:pt idx="428">
                  <c:v>4264</c:v>
                </c:pt>
                <c:pt idx="429">
                  <c:v>8821</c:v>
                </c:pt>
                <c:pt idx="430">
                  <c:v>5741</c:v>
                </c:pt>
                <c:pt idx="431">
                  <c:v>2071</c:v>
                </c:pt>
                <c:pt idx="432">
                  <c:v>2465</c:v>
                </c:pt>
                <c:pt idx="433">
                  <c:v>3280</c:v>
                </c:pt>
                <c:pt idx="434">
                  <c:v>7302</c:v>
                </c:pt>
                <c:pt idx="435">
                  <c:v>3754</c:v>
                </c:pt>
                <c:pt idx="436">
                  <c:v>2965</c:v>
                </c:pt>
                <c:pt idx="437">
                  <c:v>4203</c:v>
                </c:pt>
                <c:pt idx="438">
                  <c:v>6717</c:v>
                </c:pt>
                <c:pt idx="439">
                  <c:v>11673</c:v>
                </c:pt>
                <c:pt idx="440">
                  <c:v>3145</c:v>
                </c:pt>
                <c:pt idx="441">
                  <c:v>2841</c:v>
                </c:pt>
                <c:pt idx="442">
                  <c:v>2485</c:v>
                </c:pt>
                <c:pt idx="443">
                  <c:v>4070</c:v>
                </c:pt>
                <c:pt idx="444">
                  <c:v>7917</c:v>
                </c:pt>
                <c:pt idx="445">
                  <c:v>7037</c:v>
                </c:pt>
                <c:pt idx="446">
                  <c:v>2126</c:v>
                </c:pt>
                <c:pt idx="447">
                  <c:v>1545</c:v>
                </c:pt>
                <c:pt idx="448">
                  <c:v>10438</c:v>
                </c:pt>
                <c:pt idx="449">
                  <c:v>11801</c:v>
                </c:pt>
                <c:pt idx="450">
                  <c:v>5994</c:v>
                </c:pt>
                <c:pt idx="451">
                  <c:v>3012</c:v>
                </c:pt>
                <c:pt idx="452">
                  <c:v>12095</c:v>
                </c:pt>
                <c:pt idx="453">
                  <c:v>12658</c:v>
                </c:pt>
                <c:pt idx="454">
                  <c:v>7310</c:v>
                </c:pt>
                <c:pt idx="455">
                  <c:v>4961</c:v>
                </c:pt>
                <c:pt idx="456">
                  <c:v>28549</c:v>
                </c:pt>
                <c:pt idx="457">
                  <c:v>5462</c:v>
                </c:pt>
                <c:pt idx="458">
                  <c:v>3275</c:v>
                </c:pt>
                <c:pt idx="459">
                  <c:v>2944</c:v>
                </c:pt>
                <c:pt idx="460">
                  <c:v>5968</c:v>
                </c:pt>
                <c:pt idx="461">
                  <c:v>3678</c:v>
                </c:pt>
                <c:pt idx="462">
                  <c:v>1405</c:v>
                </c:pt>
                <c:pt idx="463">
                  <c:v>12374</c:v>
                </c:pt>
                <c:pt idx="464">
                  <c:v>2368</c:v>
                </c:pt>
                <c:pt idx="465">
                  <c:v>2229</c:v>
                </c:pt>
                <c:pt idx="466">
                  <c:v>14878</c:v>
                </c:pt>
                <c:pt idx="467">
                  <c:v>13534</c:v>
                </c:pt>
                <c:pt idx="468">
                  <c:v>2703</c:v>
                </c:pt>
                <c:pt idx="469">
                  <c:v>4064</c:v>
                </c:pt>
                <c:pt idx="470">
                  <c:v>5812</c:v>
                </c:pt>
                <c:pt idx="471">
                  <c:v>12153</c:v>
                </c:pt>
                <c:pt idx="472">
                  <c:v>31663</c:v>
                </c:pt>
                <c:pt idx="473">
                  <c:v>4725</c:v>
                </c:pt>
                <c:pt idx="474">
                  <c:v>3505</c:v>
                </c:pt>
                <c:pt idx="475">
                  <c:v>5678</c:v>
                </c:pt>
                <c:pt idx="476">
                  <c:v>8936</c:v>
                </c:pt>
                <c:pt idx="477">
                  <c:v>11398</c:v>
                </c:pt>
                <c:pt idx="478">
                  <c:v>2008</c:v>
                </c:pt>
                <c:pt idx="479">
                  <c:v>2999</c:v>
                </c:pt>
                <c:pt idx="480">
                  <c:v>3320</c:v>
                </c:pt>
                <c:pt idx="481">
                  <c:v>28347</c:v>
                </c:pt>
                <c:pt idx="482">
                  <c:v>22652</c:v>
                </c:pt>
                <c:pt idx="483">
                  <c:v>7765</c:v>
                </c:pt>
                <c:pt idx="484">
                  <c:v>5265</c:v>
                </c:pt>
                <c:pt idx="485">
                  <c:v>13303</c:v>
                </c:pt>
                <c:pt idx="486">
                  <c:v>5238</c:v>
                </c:pt>
                <c:pt idx="487">
                  <c:v>4638</c:v>
                </c:pt>
                <c:pt idx="488">
                  <c:v>7890</c:v>
                </c:pt>
                <c:pt idx="489">
                  <c:v>5732</c:v>
                </c:pt>
                <c:pt idx="490">
                  <c:v>11659</c:v>
                </c:pt>
                <c:pt idx="491">
                  <c:v>25551</c:v>
                </c:pt>
                <c:pt idx="492">
                  <c:v>3176</c:v>
                </c:pt>
                <c:pt idx="493">
                  <c:v>5149</c:v>
                </c:pt>
                <c:pt idx="494">
                  <c:v>8803</c:v>
                </c:pt>
                <c:pt idx="495">
                  <c:v>24483</c:v>
                </c:pt>
                <c:pt idx="496">
                  <c:v>15469</c:v>
                </c:pt>
                <c:pt idx="497">
                  <c:v>3151</c:v>
                </c:pt>
                <c:pt idx="498">
                  <c:v>2054</c:v>
                </c:pt>
                <c:pt idx="499">
                  <c:v>3450</c:v>
                </c:pt>
                <c:pt idx="500">
                  <c:v>1296</c:v>
                </c:pt>
                <c:pt idx="501">
                  <c:v>1926</c:v>
                </c:pt>
                <c:pt idx="502">
                  <c:v>2537</c:v>
                </c:pt>
                <c:pt idx="503">
                  <c:v>1142</c:v>
                </c:pt>
                <c:pt idx="504">
                  <c:v>1218</c:v>
                </c:pt>
                <c:pt idx="505">
                  <c:v>2855</c:v>
                </c:pt>
                <c:pt idx="506">
                  <c:v>1482</c:v>
                </c:pt>
                <c:pt idx="507">
                  <c:v>4493</c:v>
                </c:pt>
                <c:pt idx="508">
                  <c:v>1366</c:v>
                </c:pt>
                <c:pt idx="509">
                  <c:v>1452</c:v>
                </c:pt>
                <c:pt idx="510">
                  <c:v>4483</c:v>
                </c:pt>
                <c:pt idx="511">
                  <c:v>1395</c:v>
                </c:pt>
                <c:pt idx="512">
                  <c:v>1401</c:v>
                </c:pt>
                <c:pt idx="513">
                  <c:v>3283</c:v>
                </c:pt>
                <c:pt idx="514">
                  <c:v>2814</c:v>
                </c:pt>
                <c:pt idx="515">
                  <c:v>2191</c:v>
                </c:pt>
                <c:pt idx="516">
                  <c:v>1613</c:v>
                </c:pt>
                <c:pt idx="517">
                  <c:v>1098</c:v>
                </c:pt>
                <c:pt idx="518">
                  <c:v>1888</c:v>
                </c:pt>
                <c:pt idx="519">
                  <c:v>926</c:v>
                </c:pt>
                <c:pt idx="520">
                  <c:v>928</c:v>
                </c:pt>
                <c:pt idx="521">
                  <c:v>1272</c:v>
                </c:pt>
                <c:pt idx="522">
                  <c:v>1542</c:v>
                </c:pt>
                <c:pt idx="523">
                  <c:v>2768</c:v>
                </c:pt>
                <c:pt idx="524">
                  <c:v>2540</c:v>
                </c:pt>
                <c:pt idx="525">
                  <c:v>2024</c:v>
                </c:pt>
                <c:pt idx="526">
                  <c:v>1931</c:v>
                </c:pt>
                <c:pt idx="527">
                  <c:v>2205</c:v>
                </c:pt>
                <c:pt idx="528">
                  <c:v>2679</c:v>
                </c:pt>
                <c:pt idx="529">
                  <c:v>2012</c:v>
                </c:pt>
                <c:pt idx="530">
                  <c:v>2465</c:v>
                </c:pt>
                <c:pt idx="531">
                  <c:v>6354</c:v>
                </c:pt>
                <c:pt idx="532">
                  <c:v>2646</c:v>
                </c:pt>
                <c:pt idx="533">
                  <c:v>2818</c:v>
                </c:pt>
                <c:pt idx="534">
                  <c:v>5043</c:v>
                </c:pt>
                <c:pt idx="535">
                  <c:v>10002</c:v>
                </c:pt>
                <c:pt idx="536">
                  <c:v>3755</c:v>
                </c:pt>
                <c:pt idx="537">
                  <c:v>4652</c:v>
                </c:pt>
                <c:pt idx="538">
                  <c:v>3129</c:v>
                </c:pt>
                <c:pt idx="539">
                  <c:v>6666</c:v>
                </c:pt>
                <c:pt idx="540">
                  <c:v>1507</c:v>
                </c:pt>
                <c:pt idx="541">
                  <c:v>1214</c:v>
                </c:pt>
                <c:pt idx="542">
                  <c:v>1250</c:v>
                </c:pt>
                <c:pt idx="543">
                  <c:v>3013</c:v>
                </c:pt>
                <c:pt idx="544">
                  <c:v>4471</c:v>
                </c:pt>
                <c:pt idx="545">
                  <c:v>1384</c:v>
                </c:pt>
                <c:pt idx="546">
                  <c:v>3948</c:v>
                </c:pt>
                <c:pt idx="547">
                  <c:v>1770</c:v>
                </c:pt>
                <c:pt idx="548">
                  <c:v>2834</c:v>
                </c:pt>
                <c:pt idx="549">
                  <c:v>4449</c:v>
                </c:pt>
                <c:pt idx="550">
                  <c:v>3741</c:v>
                </c:pt>
                <c:pt idx="551">
                  <c:v>1894</c:v>
                </c:pt>
                <c:pt idx="552">
                  <c:v>2623</c:v>
                </c:pt>
                <c:pt idx="553">
                  <c:v>1603</c:v>
                </c:pt>
                <c:pt idx="554">
                  <c:v>3507</c:v>
                </c:pt>
                <c:pt idx="555">
                  <c:v>1877</c:v>
                </c:pt>
                <c:pt idx="556">
                  <c:v>1395</c:v>
                </c:pt>
                <c:pt idx="557">
                  <c:v>2293</c:v>
                </c:pt>
                <c:pt idx="558">
                  <c:v>4883</c:v>
                </c:pt>
                <c:pt idx="559">
                  <c:v>1386</c:v>
                </c:pt>
                <c:pt idx="560">
                  <c:v>2080</c:v>
                </c:pt>
                <c:pt idx="561">
                  <c:v>2709</c:v>
                </c:pt>
                <c:pt idx="562">
                  <c:v>5009</c:v>
                </c:pt>
                <c:pt idx="563">
                  <c:v>2921</c:v>
                </c:pt>
                <c:pt idx="564">
                  <c:v>4205</c:v>
                </c:pt>
                <c:pt idx="565">
                  <c:v>27169</c:v>
                </c:pt>
                <c:pt idx="566">
                  <c:v>4119</c:v>
                </c:pt>
                <c:pt idx="567">
                  <c:v>1345</c:v>
                </c:pt>
                <c:pt idx="568">
                  <c:v>1767</c:v>
                </c:pt>
                <c:pt idx="569">
                  <c:v>3621</c:v>
                </c:pt>
                <c:pt idx="570">
                  <c:v>7758</c:v>
                </c:pt>
                <c:pt idx="571">
                  <c:v>3320</c:v>
                </c:pt>
                <c:pt idx="572">
                  <c:v>1485</c:v>
                </c:pt>
                <c:pt idx="573">
                  <c:v>3024</c:v>
                </c:pt>
                <c:pt idx="574">
                  <c:v>5470</c:v>
                </c:pt>
                <c:pt idx="575">
                  <c:v>2720</c:v>
                </c:pt>
                <c:pt idx="576">
                  <c:v>825</c:v>
                </c:pt>
                <c:pt idx="577">
                  <c:v>1414</c:v>
                </c:pt>
                <c:pt idx="578">
                  <c:v>3539</c:v>
                </c:pt>
                <c:pt idx="579">
                  <c:v>4087</c:v>
                </c:pt>
                <c:pt idx="580">
                  <c:v>5593</c:v>
                </c:pt>
                <c:pt idx="581">
                  <c:v>3951</c:v>
                </c:pt>
                <c:pt idx="582">
                  <c:v>2074</c:v>
                </c:pt>
                <c:pt idx="583">
                  <c:v>5777</c:v>
                </c:pt>
                <c:pt idx="584">
                  <c:v>1337</c:v>
                </c:pt>
                <c:pt idx="585">
                  <c:v>8856</c:v>
                </c:pt>
                <c:pt idx="586">
                  <c:v>6537</c:v>
                </c:pt>
                <c:pt idx="587">
                  <c:v>1940</c:v>
                </c:pt>
                <c:pt idx="588">
                  <c:v>2176</c:v>
                </c:pt>
                <c:pt idx="589">
                  <c:v>6358</c:v>
                </c:pt>
                <c:pt idx="590">
                  <c:v>1761</c:v>
                </c:pt>
                <c:pt idx="591">
                  <c:v>14823</c:v>
                </c:pt>
                <c:pt idx="592">
                  <c:v>2543</c:v>
                </c:pt>
                <c:pt idx="593">
                  <c:v>3914</c:v>
                </c:pt>
                <c:pt idx="594">
                  <c:v>3268</c:v>
                </c:pt>
                <c:pt idx="595">
                  <c:v>9181</c:v>
                </c:pt>
                <c:pt idx="596">
                  <c:v>2099</c:v>
                </c:pt>
                <c:pt idx="597">
                  <c:v>3578</c:v>
                </c:pt>
                <c:pt idx="598">
                  <c:v>15851</c:v>
                </c:pt>
                <c:pt idx="599">
                  <c:v>35882</c:v>
                </c:pt>
                <c:pt idx="600">
                  <c:v>2199</c:v>
                </c:pt>
                <c:pt idx="601">
                  <c:v>8426</c:v>
                </c:pt>
                <c:pt idx="602">
                  <c:v>4484</c:v>
                </c:pt>
                <c:pt idx="603">
                  <c:v>1135</c:v>
                </c:pt>
                <c:pt idx="604">
                  <c:v>4908</c:v>
                </c:pt>
                <c:pt idx="605">
                  <c:v>4754</c:v>
                </c:pt>
                <c:pt idx="606">
                  <c:v>9387</c:v>
                </c:pt>
                <c:pt idx="607">
                  <c:v>6221</c:v>
                </c:pt>
                <c:pt idx="608">
                  <c:v>3090</c:v>
                </c:pt>
                <c:pt idx="609">
                  <c:v>2121</c:v>
                </c:pt>
                <c:pt idx="610">
                  <c:v>1849</c:v>
                </c:pt>
                <c:pt idx="611">
                  <c:v>3165</c:v>
                </c:pt>
                <c:pt idx="612">
                  <c:v>6243</c:v>
                </c:pt>
                <c:pt idx="613">
                  <c:v>3423</c:v>
                </c:pt>
                <c:pt idx="614">
                  <c:v>3603</c:v>
                </c:pt>
                <c:pt idx="615">
                  <c:v>2300</c:v>
                </c:pt>
                <c:pt idx="616">
                  <c:v>1610</c:v>
                </c:pt>
                <c:pt idx="617">
                  <c:v>2059</c:v>
                </c:pt>
                <c:pt idx="618">
                  <c:v>1752</c:v>
                </c:pt>
                <c:pt idx="619">
                  <c:v>4031</c:v>
                </c:pt>
                <c:pt idx="620">
                  <c:v>5211</c:v>
                </c:pt>
                <c:pt idx="621">
                  <c:v>1402</c:v>
                </c:pt>
                <c:pt idx="622">
                  <c:v>4142</c:v>
                </c:pt>
                <c:pt idx="623">
                  <c:v>7076</c:v>
                </c:pt>
                <c:pt idx="624">
                  <c:v>3122</c:v>
                </c:pt>
                <c:pt idx="625">
                  <c:v>5529</c:v>
                </c:pt>
                <c:pt idx="626">
                  <c:v>2215</c:v>
                </c:pt>
                <c:pt idx="627">
                  <c:v>1930</c:v>
                </c:pt>
                <c:pt idx="628">
                  <c:v>3161</c:v>
                </c:pt>
                <c:pt idx="629">
                  <c:v>7921</c:v>
                </c:pt>
                <c:pt idx="630">
                  <c:v>10071</c:v>
                </c:pt>
                <c:pt idx="631">
                  <c:v>9916</c:v>
                </c:pt>
                <c:pt idx="632">
                  <c:v>2251</c:v>
                </c:pt>
                <c:pt idx="633">
                  <c:v>2374</c:v>
                </c:pt>
                <c:pt idx="634">
                  <c:v>4073</c:v>
                </c:pt>
                <c:pt idx="635">
                  <c:v>3302</c:v>
                </c:pt>
                <c:pt idx="636">
                  <c:v>1302</c:v>
                </c:pt>
                <c:pt idx="637">
                  <c:v>3656</c:v>
                </c:pt>
                <c:pt idx="638">
                  <c:v>2764</c:v>
                </c:pt>
                <c:pt idx="639">
                  <c:v>9770</c:v>
                </c:pt>
                <c:pt idx="640">
                  <c:v>4637</c:v>
                </c:pt>
                <c:pt idx="641">
                  <c:v>2346</c:v>
                </c:pt>
                <c:pt idx="642">
                  <c:v>5986</c:v>
                </c:pt>
                <c:pt idx="643">
                  <c:v>1110</c:v>
                </c:pt>
                <c:pt idx="644">
                  <c:v>1918</c:v>
                </c:pt>
                <c:pt idx="645">
                  <c:v>1520</c:v>
                </c:pt>
                <c:pt idx="646">
                  <c:v>5089</c:v>
                </c:pt>
                <c:pt idx="647">
                  <c:v>1688</c:v>
                </c:pt>
                <c:pt idx="648">
                  <c:v>2009</c:v>
                </c:pt>
                <c:pt idx="649">
                  <c:v>7003</c:v>
                </c:pt>
                <c:pt idx="650">
                  <c:v>3264</c:v>
                </c:pt>
                <c:pt idx="651">
                  <c:v>3867</c:v>
                </c:pt>
                <c:pt idx="652">
                  <c:v>1463</c:v>
                </c:pt>
                <c:pt idx="653">
                  <c:v>2418</c:v>
                </c:pt>
                <c:pt idx="654">
                  <c:v>1748</c:v>
                </c:pt>
                <c:pt idx="655">
                  <c:v>1190</c:v>
                </c:pt>
                <c:pt idx="656">
                  <c:v>1072</c:v>
                </c:pt>
                <c:pt idx="657">
                  <c:v>4767</c:v>
                </c:pt>
                <c:pt idx="658">
                  <c:v>1374</c:v>
                </c:pt>
                <c:pt idx="659">
                  <c:v>1340</c:v>
                </c:pt>
                <c:pt idx="660">
                  <c:v>3833</c:v>
                </c:pt>
                <c:pt idx="661">
                  <c:v>1354</c:v>
                </c:pt>
                <c:pt idx="662">
                  <c:v>4988</c:v>
                </c:pt>
                <c:pt idx="663">
                  <c:v>3211</c:v>
                </c:pt>
                <c:pt idx="664">
                  <c:v>4236</c:v>
                </c:pt>
                <c:pt idx="665">
                  <c:v>4430</c:v>
                </c:pt>
                <c:pt idx="666">
                  <c:v>8821</c:v>
                </c:pt>
                <c:pt idx="667">
                  <c:v>8856</c:v>
                </c:pt>
                <c:pt idx="668">
                  <c:v>2793</c:v>
                </c:pt>
                <c:pt idx="669">
                  <c:v>15557</c:v>
                </c:pt>
                <c:pt idx="670">
                  <c:v>4132</c:v>
                </c:pt>
                <c:pt idx="671">
                  <c:v>5605</c:v>
                </c:pt>
                <c:pt idx="672">
                  <c:v>1730</c:v>
                </c:pt>
                <c:pt idx="673">
                  <c:v>5856</c:v>
                </c:pt>
                <c:pt idx="674">
                  <c:v>2626</c:v>
                </c:pt>
                <c:pt idx="675">
                  <c:v>5350</c:v>
                </c:pt>
                <c:pt idx="676">
                  <c:v>5205</c:v>
                </c:pt>
                <c:pt idx="677">
                  <c:v>4609</c:v>
                </c:pt>
                <c:pt idx="678">
                  <c:v>6954</c:v>
                </c:pt>
                <c:pt idx="679">
                  <c:v>4560</c:v>
                </c:pt>
                <c:pt idx="680">
                  <c:v>7096</c:v>
                </c:pt>
                <c:pt idx="681">
                  <c:v>7786</c:v>
                </c:pt>
                <c:pt idx="682">
                  <c:v>6806</c:v>
                </c:pt>
                <c:pt idx="683">
                  <c:v>3005</c:v>
                </c:pt>
                <c:pt idx="684">
                  <c:v>10811</c:v>
                </c:pt>
                <c:pt idx="685">
                  <c:v>3264</c:v>
                </c:pt>
                <c:pt idx="686">
                  <c:v>5372</c:v>
                </c:pt>
                <c:pt idx="687">
                  <c:v>5292</c:v>
                </c:pt>
                <c:pt idx="688">
                  <c:v>2249</c:v>
                </c:pt>
                <c:pt idx="689">
                  <c:v>5650</c:v>
                </c:pt>
                <c:pt idx="690">
                  <c:v>5405</c:v>
                </c:pt>
                <c:pt idx="691">
                  <c:v>3057</c:v>
                </c:pt>
                <c:pt idx="692">
                  <c:v>3108</c:v>
                </c:pt>
                <c:pt idx="693">
                  <c:v>2452</c:v>
                </c:pt>
                <c:pt idx="694">
                  <c:v>2701</c:v>
                </c:pt>
                <c:pt idx="695">
                  <c:v>2595</c:v>
                </c:pt>
                <c:pt idx="696">
                  <c:v>4340</c:v>
                </c:pt>
                <c:pt idx="697">
                  <c:v>4505</c:v>
                </c:pt>
                <c:pt idx="698">
                  <c:v>5935</c:v>
                </c:pt>
                <c:pt idx="699">
                  <c:v>5162</c:v>
                </c:pt>
                <c:pt idx="700">
                  <c:v>2342</c:v>
                </c:pt>
                <c:pt idx="701">
                  <c:v>6661</c:v>
                </c:pt>
                <c:pt idx="702">
                  <c:v>2950</c:v>
                </c:pt>
                <c:pt idx="703">
                  <c:v>7255</c:v>
                </c:pt>
                <c:pt idx="704">
                  <c:v>19570</c:v>
                </c:pt>
                <c:pt idx="705">
                  <c:v>7223</c:v>
                </c:pt>
                <c:pt idx="706">
                  <c:v>7557</c:v>
                </c:pt>
                <c:pt idx="707">
                  <c:v>2990</c:v>
                </c:pt>
                <c:pt idx="708">
                  <c:v>1884</c:v>
                </c:pt>
                <c:pt idx="709">
                  <c:v>3218</c:v>
                </c:pt>
                <c:pt idx="710">
                  <c:v>5184</c:v>
                </c:pt>
                <c:pt idx="711">
                  <c:v>9388</c:v>
                </c:pt>
                <c:pt idx="712">
                  <c:v>6270</c:v>
                </c:pt>
                <c:pt idx="713">
                  <c:v>9867</c:v>
                </c:pt>
                <c:pt idx="714">
                  <c:v>7699</c:v>
                </c:pt>
                <c:pt idx="715">
                  <c:v>12383</c:v>
                </c:pt>
                <c:pt idx="716">
                  <c:v>22147</c:v>
                </c:pt>
                <c:pt idx="717">
                  <c:v>8758</c:v>
                </c:pt>
                <c:pt idx="718">
                  <c:v>2495</c:v>
                </c:pt>
                <c:pt idx="719">
                  <c:v>13046</c:v>
                </c:pt>
                <c:pt idx="720">
                  <c:v>26610</c:v>
                </c:pt>
                <c:pt idx="721">
                  <c:v>4397</c:v>
                </c:pt>
                <c:pt idx="722">
                  <c:v>3465</c:v>
                </c:pt>
                <c:pt idx="723">
                  <c:v>9872</c:v>
                </c:pt>
                <c:pt idx="724">
                  <c:v>4855</c:v>
                </c:pt>
                <c:pt idx="725">
                  <c:v>6000</c:v>
                </c:pt>
                <c:pt idx="726">
                  <c:v>20926</c:v>
                </c:pt>
                <c:pt idx="727">
                  <c:v>48369</c:v>
                </c:pt>
                <c:pt idx="728">
                  <c:v>6360</c:v>
                </c:pt>
                <c:pt idx="729">
                  <c:v>5535</c:v>
                </c:pt>
                <c:pt idx="730">
                  <c:v>2095</c:v>
                </c:pt>
                <c:pt idx="731">
                  <c:v>14418</c:v>
                </c:pt>
                <c:pt idx="732">
                  <c:v>9997</c:v>
                </c:pt>
                <c:pt idx="733">
                  <c:v>18016</c:v>
                </c:pt>
                <c:pt idx="734">
                  <c:v>5101</c:v>
                </c:pt>
                <c:pt idx="735">
                  <c:v>8413</c:v>
                </c:pt>
                <c:pt idx="736">
                  <c:v>2344</c:v>
                </c:pt>
                <c:pt idx="737">
                  <c:v>3697</c:v>
                </c:pt>
                <c:pt idx="738">
                  <c:v>6643</c:v>
                </c:pt>
                <c:pt idx="739">
                  <c:v>5117</c:v>
                </c:pt>
                <c:pt idx="740">
                  <c:v>4334</c:v>
                </c:pt>
                <c:pt idx="741">
                  <c:v>6983</c:v>
                </c:pt>
                <c:pt idx="742">
                  <c:v>4804</c:v>
                </c:pt>
                <c:pt idx="743">
                  <c:v>24375</c:v>
                </c:pt>
                <c:pt idx="744">
                  <c:v>3676</c:v>
                </c:pt>
                <c:pt idx="745">
                  <c:v>4645</c:v>
                </c:pt>
                <c:pt idx="746">
                  <c:v>18548</c:v>
                </c:pt>
                <c:pt idx="747">
                  <c:v>4930</c:v>
                </c:pt>
                <c:pt idx="748">
                  <c:v>5129</c:v>
                </c:pt>
                <c:pt idx="749">
                  <c:v>6959</c:v>
                </c:pt>
                <c:pt idx="750">
                  <c:v>8922</c:v>
                </c:pt>
                <c:pt idx="751">
                  <c:v>1289</c:v>
                </c:pt>
                <c:pt idx="752">
                  <c:v>2482</c:v>
                </c:pt>
                <c:pt idx="753">
                  <c:v>2765</c:v>
                </c:pt>
                <c:pt idx="754">
                  <c:v>3345</c:v>
                </c:pt>
                <c:pt idx="755">
                  <c:v>2542</c:v>
                </c:pt>
                <c:pt idx="756">
                  <c:v>2793</c:v>
                </c:pt>
                <c:pt idx="757">
                  <c:v>1403</c:v>
                </c:pt>
                <c:pt idx="758">
                  <c:v>1460</c:v>
                </c:pt>
                <c:pt idx="759">
                  <c:v>4664</c:v>
                </c:pt>
                <c:pt idx="760">
                  <c:v>3893</c:v>
                </c:pt>
                <c:pt idx="761">
                  <c:v>8251</c:v>
                </c:pt>
                <c:pt idx="762">
                  <c:v>3524</c:v>
                </c:pt>
                <c:pt idx="763">
                  <c:v>2367</c:v>
                </c:pt>
                <c:pt idx="764">
                  <c:v>7571</c:v>
                </c:pt>
                <c:pt idx="765">
                  <c:v>2159</c:v>
                </c:pt>
                <c:pt idx="766">
                  <c:v>4176</c:v>
                </c:pt>
                <c:pt idx="767">
                  <c:v>2752</c:v>
                </c:pt>
                <c:pt idx="768">
                  <c:v>2730</c:v>
                </c:pt>
                <c:pt idx="769">
                  <c:v>2286</c:v>
                </c:pt>
                <c:pt idx="770">
                  <c:v>5645</c:v>
                </c:pt>
                <c:pt idx="771">
                  <c:v>2161</c:v>
                </c:pt>
                <c:pt idx="772">
                  <c:v>3446</c:v>
                </c:pt>
                <c:pt idx="773">
                  <c:v>4165</c:v>
                </c:pt>
                <c:pt idx="774">
                  <c:v>2363</c:v>
                </c:pt>
                <c:pt idx="775">
                  <c:v>2027</c:v>
                </c:pt>
                <c:pt idx="776">
                  <c:v>2884</c:v>
                </c:pt>
                <c:pt idx="777">
                  <c:v>4500</c:v>
                </c:pt>
                <c:pt idx="778">
                  <c:v>2079</c:v>
                </c:pt>
                <c:pt idx="779">
                  <c:v>4974</c:v>
                </c:pt>
                <c:pt idx="780">
                  <c:v>7547</c:v>
                </c:pt>
                <c:pt idx="781">
                  <c:v>4070</c:v>
                </c:pt>
                <c:pt idx="782">
                  <c:v>11200</c:v>
                </c:pt>
                <c:pt idx="783">
                  <c:v>3688</c:v>
                </c:pt>
                <c:pt idx="784">
                  <c:v>4369</c:v>
                </c:pt>
                <c:pt idx="785">
                  <c:v>4746</c:v>
                </c:pt>
                <c:pt idx="786">
                  <c:v>2492</c:v>
                </c:pt>
                <c:pt idx="787">
                  <c:v>2455</c:v>
                </c:pt>
                <c:pt idx="788">
                  <c:v>10781</c:v>
                </c:pt>
                <c:pt idx="789">
                  <c:v>5727</c:v>
                </c:pt>
                <c:pt idx="790">
                  <c:v>2318</c:v>
                </c:pt>
                <c:pt idx="791">
                  <c:v>2121</c:v>
                </c:pt>
                <c:pt idx="792">
                  <c:v>3363</c:v>
                </c:pt>
                <c:pt idx="793">
                  <c:v>1632</c:v>
                </c:pt>
                <c:pt idx="794">
                  <c:v>1917</c:v>
                </c:pt>
                <c:pt idx="795">
                  <c:v>2208</c:v>
                </c:pt>
                <c:pt idx="796">
                  <c:v>4617</c:v>
                </c:pt>
                <c:pt idx="797">
                  <c:v>1819</c:v>
                </c:pt>
                <c:pt idx="798">
                  <c:v>3191</c:v>
                </c:pt>
                <c:pt idx="799">
                  <c:v>3628</c:v>
                </c:pt>
                <c:pt idx="800">
                  <c:v>6094</c:v>
                </c:pt>
                <c:pt idx="801">
                  <c:v>2449</c:v>
                </c:pt>
                <c:pt idx="802">
                  <c:v>4926</c:v>
                </c:pt>
                <c:pt idx="803">
                  <c:v>2949</c:v>
                </c:pt>
                <c:pt idx="804">
                  <c:v>2407</c:v>
                </c:pt>
                <c:pt idx="805">
                  <c:v>3714</c:v>
                </c:pt>
                <c:pt idx="806">
                  <c:v>1711</c:v>
                </c:pt>
                <c:pt idx="807">
                  <c:v>2481</c:v>
                </c:pt>
                <c:pt idx="808">
                  <c:v>1891</c:v>
                </c:pt>
                <c:pt idx="809">
                  <c:v>3648</c:v>
                </c:pt>
                <c:pt idx="810">
                  <c:v>2092</c:v>
                </c:pt>
                <c:pt idx="811">
                  <c:v>4468</c:v>
                </c:pt>
                <c:pt idx="812">
                  <c:v>2138</c:v>
                </c:pt>
                <c:pt idx="813">
                  <c:v>9748</c:v>
                </c:pt>
                <c:pt idx="814">
                  <c:v>4638</c:v>
                </c:pt>
                <c:pt idx="815">
                  <c:v>7697</c:v>
                </c:pt>
                <c:pt idx="816">
                  <c:v>6134</c:v>
                </c:pt>
                <c:pt idx="817">
                  <c:v>4452</c:v>
                </c:pt>
                <c:pt idx="818">
                  <c:v>3330</c:v>
                </c:pt>
                <c:pt idx="819">
                  <c:v>7359</c:v>
                </c:pt>
                <c:pt idx="820">
                  <c:v>8948</c:v>
                </c:pt>
                <c:pt idx="821">
                  <c:v>11340</c:v>
                </c:pt>
                <c:pt idx="822">
                  <c:v>11422</c:v>
                </c:pt>
                <c:pt idx="823">
                  <c:v>5748</c:v>
                </c:pt>
                <c:pt idx="824">
                  <c:v>3534</c:v>
                </c:pt>
                <c:pt idx="825">
                  <c:v>5040</c:v>
                </c:pt>
                <c:pt idx="826">
                  <c:v>3701</c:v>
                </c:pt>
                <c:pt idx="827">
                  <c:v>2526</c:v>
                </c:pt>
                <c:pt idx="828">
                  <c:v>7257</c:v>
                </c:pt>
                <c:pt idx="829">
                  <c:v>2894</c:v>
                </c:pt>
                <c:pt idx="830">
                  <c:v>3713</c:v>
                </c:pt>
                <c:pt idx="831">
                  <c:v>5496</c:v>
                </c:pt>
                <c:pt idx="832">
                  <c:v>2805</c:v>
                </c:pt>
                <c:pt idx="833">
                  <c:v>5979</c:v>
                </c:pt>
                <c:pt idx="834">
                  <c:v>7488</c:v>
                </c:pt>
                <c:pt idx="835">
                  <c:v>6925</c:v>
                </c:pt>
                <c:pt idx="836">
                  <c:v>3593</c:v>
                </c:pt>
                <c:pt idx="837">
                  <c:v>10508</c:v>
                </c:pt>
                <c:pt idx="838">
                  <c:v>7714</c:v>
                </c:pt>
                <c:pt idx="839">
                  <c:v>22299</c:v>
                </c:pt>
                <c:pt idx="840">
                  <c:v>5047</c:v>
                </c:pt>
                <c:pt idx="841">
                  <c:v>7383</c:v>
                </c:pt>
                <c:pt idx="842">
                  <c:v>2192</c:v>
                </c:pt>
                <c:pt idx="843">
                  <c:v>4653</c:v>
                </c:pt>
                <c:pt idx="844">
                  <c:v>7850</c:v>
                </c:pt>
                <c:pt idx="845">
                  <c:v>13011</c:v>
                </c:pt>
                <c:pt idx="846">
                  <c:v>2800</c:v>
                </c:pt>
                <c:pt idx="847">
                  <c:v>7519</c:v>
                </c:pt>
                <c:pt idx="848">
                  <c:v>10219</c:v>
                </c:pt>
                <c:pt idx="849">
                  <c:v>4160</c:v>
                </c:pt>
                <c:pt idx="850">
                  <c:v>16035</c:v>
                </c:pt>
                <c:pt idx="851">
                  <c:v>13480</c:v>
                </c:pt>
                <c:pt idx="852">
                  <c:v>4795</c:v>
                </c:pt>
                <c:pt idx="853">
                  <c:v>4996</c:v>
                </c:pt>
                <c:pt idx="854">
                  <c:v>4266</c:v>
                </c:pt>
                <c:pt idx="855">
                  <c:v>3898</c:v>
                </c:pt>
                <c:pt idx="856">
                  <c:v>6989</c:v>
                </c:pt>
                <c:pt idx="857">
                  <c:v>4401</c:v>
                </c:pt>
                <c:pt idx="858">
                  <c:v>3472</c:v>
                </c:pt>
                <c:pt idx="859">
                  <c:v>4930</c:v>
                </c:pt>
                <c:pt idx="860">
                  <c:v>2108</c:v>
                </c:pt>
                <c:pt idx="861">
                  <c:v>3368</c:v>
                </c:pt>
                <c:pt idx="862">
                  <c:v>6279</c:v>
                </c:pt>
                <c:pt idx="863">
                  <c:v>8129</c:v>
                </c:pt>
                <c:pt idx="864">
                  <c:v>6987</c:v>
                </c:pt>
                <c:pt idx="865">
                  <c:v>9248</c:v>
                </c:pt>
                <c:pt idx="866">
                  <c:v>3965</c:v>
                </c:pt>
                <c:pt idx="867">
                  <c:v>3387</c:v>
                </c:pt>
                <c:pt idx="868">
                  <c:v>4257</c:v>
                </c:pt>
                <c:pt idx="869">
                  <c:v>3185</c:v>
                </c:pt>
                <c:pt idx="870">
                  <c:v>3336</c:v>
                </c:pt>
                <c:pt idx="871">
                  <c:v>5233</c:v>
                </c:pt>
                <c:pt idx="872">
                  <c:v>6201</c:v>
                </c:pt>
                <c:pt idx="873">
                  <c:v>4125</c:v>
                </c:pt>
                <c:pt idx="874">
                  <c:v>6638</c:v>
                </c:pt>
                <c:pt idx="875">
                  <c:v>5985</c:v>
                </c:pt>
                <c:pt idx="876">
                  <c:v>5053</c:v>
                </c:pt>
                <c:pt idx="877">
                  <c:v>5521</c:v>
                </c:pt>
                <c:pt idx="878">
                  <c:v>7780</c:v>
                </c:pt>
                <c:pt idx="879">
                  <c:v>7300</c:v>
                </c:pt>
                <c:pt idx="880">
                  <c:v>8132</c:v>
                </c:pt>
                <c:pt idx="881">
                  <c:v>2821</c:v>
                </c:pt>
                <c:pt idx="882">
                  <c:v>5472</c:v>
                </c:pt>
                <c:pt idx="883">
                  <c:v>1565</c:v>
                </c:pt>
                <c:pt idx="884">
                  <c:v>3702</c:v>
                </c:pt>
                <c:pt idx="885">
                  <c:v>3684</c:v>
                </c:pt>
                <c:pt idx="886">
                  <c:v>2583</c:v>
                </c:pt>
                <c:pt idx="887">
                  <c:v>3546</c:v>
                </c:pt>
                <c:pt idx="888">
                  <c:v>2730</c:v>
                </c:pt>
                <c:pt idx="889">
                  <c:v>7703</c:v>
                </c:pt>
                <c:pt idx="890">
                  <c:v>3155</c:v>
                </c:pt>
                <c:pt idx="891">
                  <c:v>2498</c:v>
                </c:pt>
                <c:pt idx="892">
                  <c:v>2082</c:v>
                </c:pt>
                <c:pt idx="893">
                  <c:v>4335</c:v>
                </c:pt>
                <c:pt idx="894">
                  <c:v>2369</c:v>
                </c:pt>
                <c:pt idx="895">
                  <c:v>2929</c:v>
                </c:pt>
                <c:pt idx="896">
                  <c:v>11708</c:v>
                </c:pt>
                <c:pt idx="897">
                  <c:v>3213</c:v>
                </c:pt>
                <c:pt idx="898">
                  <c:v>8294</c:v>
                </c:pt>
                <c:pt idx="899">
                  <c:v>10408</c:v>
                </c:pt>
                <c:pt idx="900">
                  <c:v>22342</c:v>
                </c:pt>
                <c:pt idx="901">
                  <c:v>2578</c:v>
                </c:pt>
                <c:pt idx="902">
                  <c:v>4124</c:v>
                </c:pt>
                <c:pt idx="903">
                  <c:v>5070</c:v>
                </c:pt>
                <c:pt idx="904">
                  <c:v>2565</c:v>
                </c:pt>
                <c:pt idx="905">
                  <c:v>1453</c:v>
                </c:pt>
                <c:pt idx="906">
                  <c:v>2683</c:v>
                </c:pt>
                <c:pt idx="907">
                  <c:v>1947</c:v>
                </c:pt>
                <c:pt idx="908">
                  <c:v>3453</c:v>
                </c:pt>
                <c:pt idx="909">
                  <c:v>4790</c:v>
                </c:pt>
                <c:pt idx="910">
                  <c:v>6887</c:v>
                </c:pt>
                <c:pt idx="911">
                  <c:v>4829</c:v>
                </c:pt>
                <c:pt idx="912">
                  <c:v>5094</c:v>
                </c:pt>
                <c:pt idx="913">
                  <c:v>2728</c:v>
                </c:pt>
                <c:pt idx="914">
                  <c:v>6133</c:v>
                </c:pt>
                <c:pt idx="915">
                  <c:v>8972</c:v>
                </c:pt>
                <c:pt idx="916">
                  <c:v>3565</c:v>
                </c:pt>
                <c:pt idx="917">
                  <c:v>1877</c:v>
                </c:pt>
                <c:pt idx="918">
                  <c:v>2835</c:v>
                </c:pt>
                <c:pt idx="919">
                  <c:v>10809</c:v>
                </c:pt>
                <c:pt idx="920">
                  <c:v>4876</c:v>
                </c:pt>
                <c:pt idx="921">
                  <c:v>6945</c:v>
                </c:pt>
                <c:pt idx="922">
                  <c:v>2434</c:v>
                </c:pt>
                <c:pt idx="923">
                  <c:v>9026</c:v>
                </c:pt>
                <c:pt idx="924">
                  <c:v>6880</c:v>
                </c:pt>
                <c:pt idx="925">
                  <c:v>3844</c:v>
                </c:pt>
                <c:pt idx="926">
                  <c:v>4184</c:v>
                </c:pt>
                <c:pt idx="927">
                  <c:v>2593</c:v>
                </c:pt>
                <c:pt idx="928">
                  <c:v>2779</c:v>
                </c:pt>
                <c:pt idx="929">
                  <c:v>6328</c:v>
                </c:pt>
                <c:pt idx="930">
                  <c:v>1830</c:v>
                </c:pt>
                <c:pt idx="931">
                  <c:v>3583</c:v>
                </c:pt>
                <c:pt idx="932">
                  <c:v>1551</c:v>
                </c:pt>
                <c:pt idx="933">
                  <c:v>3435</c:v>
                </c:pt>
                <c:pt idx="934">
                  <c:v>5327</c:v>
                </c:pt>
                <c:pt idx="935">
                  <c:v>2489</c:v>
                </c:pt>
                <c:pt idx="936">
                  <c:v>9703</c:v>
                </c:pt>
                <c:pt idx="937">
                  <c:v>8095</c:v>
                </c:pt>
                <c:pt idx="938">
                  <c:v>2747</c:v>
                </c:pt>
                <c:pt idx="939">
                  <c:v>16641</c:v>
                </c:pt>
                <c:pt idx="940">
                  <c:v>4144</c:v>
                </c:pt>
                <c:pt idx="941">
                  <c:v>3884</c:v>
                </c:pt>
                <c:pt idx="942">
                  <c:v>9682</c:v>
                </c:pt>
                <c:pt idx="943">
                  <c:v>2989</c:v>
                </c:pt>
                <c:pt idx="944">
                  <c:v>4588</c:v>
                </c:pt>
                <c:pt idx="945">
                  <c:v>7897</c:v>
                </c:pt>
                <c:pt idx="946">
                  <c:v>3021</c:v>
                </c:pt>
                <c:pt idx="947">
                  <c:v>3759</c:v>
                </c:pt>
                <c:pt idx="948">
                  <c:v>13513</c:v>
                </c:pt>
                <c:pt idx="949">
                  <c:v>8245</c:v>
                </c:pt>
                <c:pt idx="950">
                  <c:v>20109</c:v>
                </c:pt>
                <c:pt idx="951">
                  <c:v>6953</c:v>
                </c:pt>
                <c:pt idx="952">
                  <c:v>13433</c:v>
                </c:pt>
                <c:pt idx="953">
                  <c:v>5581</c:v>
                </c:pt>
                <c:pt idx="954">
                  <c:v>5290</c:v>
                </c:pt>
                <c:pt idx="955">
                  <c:v>5090</c:v>
                </c:pt>
                <c:pt idx="956">
                  <c:v>18432</c:v>
                </c:pt>
                <c:pt idx="957">
                  <c:v>7504</c:v>
                </c:pt>
                <c:pt idx="958">
                  <c:v>11565</c:v>
                </c:pt>
                <c:pt idx="959">
                  <c:v>7697</c:v>
                </c:pt>
                <c:pt idx="960">
                  <c:v>12098</c:v>
                </c:pt>
                <c:pt idx="961">
                  <c:v>9164</c:v>
                </c:pt>
                <c:pt idx="962">
                  <c:v>5590</c:v>
                </c:pt>
                <c:pt idx="963">
                  <c:v>2596</c:v>
                </c:pt>
                <c:pt idx="964">
                  <c:v>8131</c:v>
                </c:pt>
                <c:pt idx="965">
                  <c:v>4689</c:v>
                </c:pt>
                <c:pt idx="966">
                  <c:v>14426</c:v>
                </c:pt>
                <c:pt idx="967">
                  <c:v>7016</c:v>
                </c:pt>
                <c:pt idx="968">
                  <c:v>2892</c:v>
                </c:pt>
                <c:pt idx="969">
                  <c:v>3615</c:v>
                </c:pt>
                <c:pt idx="970">
                  <c:v>3855</c:v>
                </c:pt>
                <c:pt idx="971">
                  <c:v>9077</c:v>
                </c:pt>
                <c:pt idx="972">
                  <c:v>3779</c:v>
                </c:pt>
                <c:pt idx="973">
                  <c:v>2361</c:v>
                </c:pt>
                <c:pt idx="974">
                  <c:v>3928</c:v>
                </c:pt>
                <c:pt idx="975">
                  <c:v>3754</c:v>
                </c:pt>
                <c:pt idx="976">
                  <c:v>6995</c:v>
                </c:pt>
                <c:pt idx="977">
                  <c:v>5512</c:v>
                </c:pt>
                <c:pt idx="978">
                  <c:v>3056</c:v>
                </c:pt>
                <c:pt idx="979">
                  <c:v>6297</c:v>
                </c:pt>
                <c:pt idx="980">
                  <c:v>5004</c:v>
                </c:pt>
                <c:pt idx="981">
                  <c:v>12082</c:v>
                </c:pt>
                <c:pt idx="982">
                  <c:v>8584</c:v>
                </c:pt>
                <c:pt idx="983">
                  <c:v>14181</c:v>
                </c:pt>
                <c:pt idx="984">
                  <c:v>3256</c:v>
                </c:pt>
                <c:pt idx="985">
                  <c:v>17975</c:v>
                </c:pt>
                <c:pt idx="986">
                  <c:v>4794</c:v>
                </c:pt>
                <c:pt idx="987">
                  <c:v>7751</c:v>
                </c:pt>
                <c:pt idx="988">
                  <c:v>15489</c:v>
                </c:pt>
                <c:pt idx="989">
                  <c:v>7861</c:v>
                </c:pt>
                <c:pt idx="990">
                  <c:v>10380</c:v>
                </c:pt>
                <c:pt idx="991">
                  <c:v>15426</c:v>
                </c:pt>
                <c:pt idx="992">
                  <c:v>7305</c:v>
                </c:pt>
                <c:pt idx="993">
                  <c:v>7486</c:v>
                </c:pt>
                <c:pt idx="994">
                  <c:v>6968</c:v>
                </c:pt>
                <c:pt idx="995">
                  <c:v>13551</c:v>
                </c:pt>
                <c:pt idx="996">
                  <c:v>19744</c:v>
                </c:pt>
                <c:pt idx="997">
                  <c:v>3258</c:v>
                </c:pt>
                <c:pt idx="998">
                  <c:v>6912</c:v>
                </c:pt>
                <c:pt idx="999">
                  <c:v>4490</c:v>
                </c:pt>
                <c:pt idx="1000">
                  <c:v>3310</c:v>
                </c:pt>
                <c:pt idx="1001">
                  <c:v>1033</c:v>
                </c:pt>
                <c:pt idx="1002">
                  <c:v>1127</c:v>
                </c:pt>
                <c:pt idx="1003">
                  <c:v>1778</c:v>
                </c:pt>
                <c:pt idx="1004">
                  <c:v>2387</c:v>
                </c:pt>
                <c:pt idx="1005">
                  <c:v>925</c:v>
                </c:pt>
                <c:pt idx="1006">
                  <c:v>1680</c:v>
                </c:pt>
                <c:pt idx="1007">
                  <c:v>1790</c:v>
                </c:pt>
                <c:pt idx="1008">
                  <c:v>2480</c:v>
                </c:pt>
                <c:pt idx="1009">
                  <c:v>2944</c:v>
                </c:pt>
                <c:pt idx="1010">
                  <c:v>1276</c:v>
                </c:pt>
                <c:pt idx="1011">
                  <c:v>1297</c:v>
                </c:pt>
                <c:pt idx="1012">
                  <c:v>2739</c:v>
                </c:pt>
                <c:pt idx="1013">
                  <c:v>1485</c:v>
                </c:pt>
                <c:pt idx="1014">
                  <c:v>1184</c:v>
                </c:pt>
                <c:pt idx="1015">
                  <c:v>5209</c:v>
                </c:pt>
                <c:pt idx="1016">
                  <c:v>2056</c:v>
                </c:pt>
                <c:pt idx="1017">
                  <c:v>794</c:v>
                </c:pt>
                <c:pt idx="1018">
                  <c:v>1092</c:v>
                </c:pt>
                <c:pt idx="1019">
                  <c:v>2285</c:v>
                </c:pt>
                <c:pt idx="1020">
                  <c:v>1244</c:v>
                </c:pt>
                <c:pt idx="1021">
                  <c:v>839</c:v>
                </c:pt>
                <c:pt idx="1022">
                  <c:v>2805</c:v>
                </c:pt>
                <c:pt idx="1023">
                  <c:v>2921</c:v>
                </c:pt>
                <c:pt idx="1024">
                  <c:v>2241</c:v>
                </c:pt>
                <c:pt idx="1025">
                  <c:v>2653</c:v>
                </c:pt>
                <c:pt idx="1026">
                  <c:v>4423</c:v>
                </c:pt>
                <c:pt idx="1027">
                  <c:v>5126</c:v>
                </c:pt>
                <c:pt idx="1028">
                  <c:v>7067</c:v>
                </c:pt>
                <c:pt idx="1029">
                  <c:v>2950</c:v>
                </c:pt>
                <c:pt idx="1030">
                  <c:v>2488</c:v>
                </c:pt>
                <c:pt idx="1031">
                  <c:v>2785</c:v>
                </c:pt>
                <c:pt idx="1032">
                  <c:v>1956</c:v>
                </c:pt>
                <c:pt idx="1033">
                  <c:v>2854</c:v>
                </c:pt>
                <c:pt idx="1034">
                  <c:v>3851</c:v>
                </c:pt>
                <c:pt idx="1035">
                  <c:v>1396</c:v>
                </c:pt>
                <c:pt idx="1036">
                  <c:v>2829</c:v>
                </c:pt>
                <c:pt idx="1037">
                  <c:v>1486</c:v>
                </c:pt>
                <c:pt idx="1038">
                  <c:v>1622</c:v>
                </c:pt>
                <c:pt idx="1039">
                  <c:v>2989</c:v>
                </c:pt>
                <c:pt idx="1040">
                  <c:v>1383</c:v>
                </c:pt>
                <c:pt idx="1041">
                  <c:v>1526</c:v>
                </c:pt>
                <c:pt idx="1042">
                  <c:v>1456</c:v>
                </c:pt>
                <c:pt idx="1043">
                  <c:v>1172</c:v>
                </c:pt>
                <c:pt idx="1044">
                  <c:v>1222</c:v>
                </c:pt>
                <c:pt idx="1045">
                  <c:v>1627</c:v>
                </c:pt>
                <c:pt idx="1046">
                  <c:v>1767</c:v>
                </c:pt>
                <c:pt idx="1047">
                  <c:v>1303</c:v>
                </c:pt>
                <c:pt idx="1048">
                  <c:v>4937</c:v>
                </c:pt>
                <c:pt idx="1049">
                  <c:v>2219</c:v>
                </c:pt>
                <c:pt idx="1050">
                  <c:v>2843</c:v>
                </c:pt>
                <c:pt idx="1051">
                  <c:v>3082</c:v>
                </c:pt>
                <c:pt idx="1052">
                  <c:v>1912</c:v>
                </c:pt>
                <c:pt idx="1053">
                  <c:v>1259</c:v>
                </c:pt>
                <c:pt idx="1054">
                  <c:v>1794</c:v>
                </c:pt>
                <c:pt idx="1055">
                  <c:v>2033</c:v>
                </c:pt>
                <c:pt idx="1056">
                  <c:v>3031</c:v>
                </c:pt>
                <c:pt idx="1057">
                  <c:v>7502</c:v>
                </c:pt>
                <c:pt idx="1058">
                  <c:v>3052</c:v>
                </c:pt>
                <c:pt idx="1059">
                  <c:v>3222</c:v>
                </c:pt>
                <c:pt idx="1060">
                  <c:v>2276</c:v>
                </c:pt>
                <c:pt idx="1061">
                  <c:v>3286</c:v>
                </c:pt>
                <c:pt idx="1062">
                  <c:v>2801</c:v>
                </c:pt>
                <c:pt idx="1063">
                  <c:v>5830</c:v>
                </c:pt>
                <c:pt idx="1064">
                  <c:v>3521</c:v>
                </c:pt>
                <c:pt idx="1065">
                  <c:v>5026</c:v>
                </c:pt>
                <c:pt idx="1066">
                  <c:v>5894</c:v>
                </c:pt>
                <c:pt idx="1067">
                  <c:v>4060</c:v>
                </c:pt>
                <c:pt idx="1068">
                  <c:v>1743</c:v>
                </c:pt>
                <c:pt idx="1069">
                  <c:v>3002</c:v>
                </c:pt>
                <c:pt idx="1070">
                  <c:v>4892</c:v>
                </c:pt>
                <c:pt idx="1071">
                  <c:v>3359</c:v>
                </c:pt>
                <c:pt idx="1072">
                  <c:v>3334</c:v>
                </c:pt>
                <c:pt idx="1073">
                  <c:v>2810</c:v>
                </c:pt>
                <c:pt idx="1074">
                  <c:v>1104</c:v>
                </c:pt>
                <c:pt idx="1075">
                  <c:v>1722</c:v>
                </c:pt>
                <c:pt idx="1076">
                  <c:v>3001</c:v>
                </c:pt>
                <c:pt idx="1077">
                  <c:v>2066</c:v>
                </c:pt>
                <c:pt idx="1078">
                  <c:v>3524</c:v>
                </c:pt>
                <c:pt idx="1079">
                  <c:v>5926</c:v>
                </c:pt>
                <c:pt idx="1080">
                  <c:v>3569</c:v>
                </c:pt>
                <c:pt idx="1081">
                  <c:v>2923</c:v>
                </c:pt>
                <c:pt idx="1082">
                  <c:v>10921</c:v>
                </c:pt>
                <c:pt idx="1083">
                  <c:v>5601</c:v>
                </c:pt>
                <c:pt idx="1084">
                  <c:v>4675</c:v>
                </c:pt>
                <c:pt idx="1085">
                  <c:v>16451</c:v>
                </c:pt>
                <c:pt idx="1086">
                  <c:v>3048</c:v>
                </c:pt>
                <c:pt idx="1087">
                  <c:v>3581</c:v>
                </c:pt>
                <c:pt idx="1088">
                  <c:v>5032</c:v>
                </c:pt>
                <c:pt idx="1089">
                  <c:v>4153</c:v>
                </c:pt>
                <c:pt idx="1090">
                  <c:v>4036</c:v>
                </c:pt>
                <c:pt idx="1091">
                  <c:v>2546</c:v>
                </c:pt>
                <c:pt idx="1092">
                  <c:v>5343</c:v>
                </c:pt>
                <c:pt idx="1093">
                  <c:v>2358</c:v>
                </c:pt>
                <c:pt idx="1094">
                  <c:v>4349</c:v>
                </c:pt>
                <c:pt idx="1095">
                  <c:v>2972</c:v>
                </c:pt>
                <c:pt idx="1096">
                  <c:v>1782</c:v>
                </c:pt>
                <c:pt idx="1097">
                  <c:v>4198</c:v>
                </c:pt>
                <c:pt idx="1098">
                  <c:v>2441</c:v>
                </c:pt>
                <c:pt idx="1099">
                  <c:v>7873</c:v>
                </c:pt>
                <c:pt idx="1100">
                  <c:v>7149</c:v>
                </c:pt>
                <c:pt idx="1101">
                  <c:v>9835</c:v>
                </c:pt>
                <c:pt idx="1102">
                  <c:v>1469</c:v>
                </c:pt>
                <c:pt idx="1103">
                  <c:v>3903</c:v>
                </c:pt>
                <c:pt idx="1104">
                  <c:v>3253</c:v>
                </c:pt>
                <c:pt idx="1105">
                  <c:v>3322</c:v>
                </c:pt>
                <c:pt idx="1106">
                  <c:v>6215</c:v>
                </c:pt>
                <c:pt idx="1107">
                  <c:v>2606</c:v>
                </c:pt>
                <c:pt idx="1108">
                  <c:v>9198</c:v>
                </c:pt>
                <c:pt idx="1109">
                  <c:v>4309</c:v>
                </c:pt>
                <c:pt idx="1110">
                  <c:v>2967</c:v>
                </c:pt>
                <c:pt idx="1111">
                  <c:v>4470</c:v>
                </c:pt>
                <c:pt idx="1112">
                  <c:v>2953</c:v>
                </c:pt>
                <c:pt idx="1113">
                  <c:v>2370</c:v>
                </c:pt>
                <c:pt idx="1114">
                  <c:v>1807</c:v>
                </c:pt>
                <c:pt idx="1115">
                  <c:v>3517</c:v>
                </c:pt>
                <c:pt idx="1116">
                  <c:v>4293</c:v>
                </c:pt>
                <c:pt idx="1117">
                  <c:v>1962</c:v>
                </c:pt>
                <c:pt idx="1118">
                  <c:v>4195</c:v>
                </c:pt>
                <c:pt idx="1119">
                  <c:v>5068</c:v>
                </c:pt>
                <c:pt idx="1120">
                  <c:v>2180</c:v>
                </c:pt>
                <c:pt idx="1121">
                  <c:v>1055</c:v>
                </c:pt>
                <c:pt idx="1122">
                  <c:v>3188</c:v>
                </c:pt>
                <c:pt idx="1123">
                  <c:v>1775</c:v>
                </c:pt>
                <c:pt idx="1124">
                  <c:v>2359</c:v>
                </c:pt>
                <c:pt idx="1125">
                  <c:v>4164</c:v>
                </c:pt>
                <c:pt idx="1126">
                  <c:v>3102</c:v>
                </c:pt>
                <c:pt idx="1127">
                  <c:v>3182</c:v>
                </c:pt>
                <c:pt idx="1128">
                  <c:v>2199</c:v>
                </c:pt>
                <c:pt idx="1129">
                  <c:v>6235</c:v>
                </c:pt>
                <c:pt idx="1130">
                  <c:v>4112</c:v>
                </c:pt>
                <c:pt idx="1131">
                  <c:v>1906</c:v>
                </c:pt>
                <c:pt idx="1132">
                  <c:v>3329</c:v>
                </c:pt>
                <c:pt idx="1133">
                  <c:v>1465</c:v>
                </c:pt>
                <c:pt idx="1134">
                  <c:v>4376</c:v>
                </c:pt>
                <c:pt idx="1135">
                  <c:v>5069</c:v>
                </c:pt>
                <c:pt idx="1136">
                  <c:v>2267</c:v>
                </c:pt>
                <c:pt idx="1137">
                  <c:v>1731</c:v>
                </c:pt>
                <c:pt idx="1138">
                  <c:v>2108</c:v>
                </c:pt>
                <c:pt idx="1139">
                  <c:v>3871</c:v>
                </c:pt>
                <c:pt idx="1140">
                  <c:v>2381</c:v>
                </c:pt>
                <c:pt idx="1141">
                  <c:v>2915</c:v>
                </c:pt>
                <c:pt idx="1142">
                  <c:v>3750</c:v>
                </c:pt>
                <c:pt idx="1143">
                  <c:v>1183</c:v>
                </c:pt>
                <c:pt idx="1144">
                  <c:v>2142</c:v>
                </c:pt>
                <c:pt idx="1145">
                  <c:v>1201</c:v>
                </c:pt>
                <c:pt idx="1146">
                  <c:v>1949</c:v>
                </c:pt>
                <c:pt idx="1147">
                  <c:v>4921</c:v>
                </c:pt>
                <c:pt idx="1148">
                  <c:v>2326</c:v>
                </c:pt>
                <c:pt idx="1149">
                  <c:v>3295</c:v>
                </c:pt>
                <c:pt idx="1150">
                  <c:v>3420</c:v>
                </c:pt>
                <c:pt idx="1151">
                  <c:v>2250</c:v>
                </c:pt>
                <c:pt idx="1152">
                  <c:v>3347</c:v>
                </c:pt>
                <c:pt idx="1153">
                  <c:v>16144</c:v>
                </c:pt>
                <c:pt idx="1154">
                  <c:v>10226</c:v>
                </c:pt>
                <c:pt idx="1155">
                  <c:v>2520</c:v>
                </c:pt>
                <c:pt idx="1156">
                  <c:v>1287</c:v>
                </c:pt>
                <c:pt idx="1157">
                  <c:v>1808</c:v>
                </c:pt>
                <c:pt idx="1158">
                  <c:v>2444</c:v>
                </c:pt>
                <c:pt idx="1159">
                  <c:v>1817</c:v>
                </c:pt>
                <c:pt idx="1160">
                  <c:v>2346</c:v>
                </c:pt>
                <c:pt idx="1161">
                  <c:v>2287</c:v>
                </c:pt>
                <c:pt idx="1162">
                  <c:v>3141</c:v>
                </c:pt>
                <c:pt idx="1163">
                  <c:v>5158</c:v>
                </c:pt>
                <c:pt idx="1164">
                  <c:v>7799</c:v>
                </c:pt>
                <c:pt idx="1165">
                  <c:v>8887</c:v>
                </c:pt>
                <c:pt idx="1166">
                  <c:v>1902</c:v>
                </c:pt>
                <c:pt idx="1167">
                  <c:v>2360</c:v>
                </c:pt>
                <c:pt idx="1168">
                  <c:v>4032</c:v>
                </c:pt>
                <c:pt idx="1169">
                  <c:v>8740</c:v>
                </c:pt>
                <c:pt idx="1170">
                  <c:v>5609</c:v>
                </c:pt>
                <c:pt idx="1171">
                  <c:v>5989</c:v>
                </c:pt>
                <c:pt idx="1172">
                  <c:v>2315</c:v>
                </c:pt>
                <c:pt idx="1173">
                  <c:v>5726</c:v>
                </c:pt>
                <c:pt idx="1174">
                  <c:v>3821</c:v>
                </c:pt>
                <c:pt idx="1175">
                  <c:v>1000</c:v>
                </c:pt>
                <c:pt idx="1176">
                  <c:v>2870</c:v>
                </c:pt>
                <c:pt idx="1177">
                  <c:v>2151</c:v>
                </c:pt>
                <c:pt idx="1178">
                  <c:v>2177</c:v>
                </c:pt>
                <c:pt idx="1179">
                  <c:v>6267</c:v>
                </c:pt>
                <c:pt idx="1180">
                  <c:v>1373</c:v>
                </c:pt>
                <c:pt idx="1181">
                  <c:v>3948</c:v>
                </c:pt>
                <c:pt idx="1182">
                  <c:v>1696</c:v>
                </c:pt>
                <c:pt idx="1183">
                  <c:v>1443</c:v>
                </c:pt>
                <c:pt idx="1184">
                  <c:v>3276</c:v>
                </c:pt>
                <c:pt idx="1185">
                  <c:v>1781</c:v>
                </c:pt>
                <c:pt idx="1186">
                  <c:v>2392</c:v>
                </c:pt>
                <c:pt idx="1187">
                  <c:v>1628</c:v>
                </c:pt>
                <c:pt idx="1188">
                  <c:v>1748</c:v>
                </c:pt>
                <c:pt idx="1189">
                  <c:v>2160</c:v>
                </c:pt>
                <c:pt idx="1190">
                  <c:v>1866</c:v>
                </c:pt>
                <c:pt idx="1191">
                  <c:v>6008</c:v>
                </c:pt>
                <c:pt idx="1192">
                  <c:v>2780</c:v>
                </c:pt>
                <c:pt idx="1193">
                  <c:v>5851</c:v>
                </c:pt>
                <c:pt idx="1194">
                  <c:v>4652</c:v>
                </c:pt>
                <c:pt idx="1195">
                  <c:v>2828</c:v>
                </c:pt>
                <c:pt idx="1196">
                  <c:v>2486</c:v>
                </c:pt>
                <c:pt idx="1197">
                  <c:v>2487</c:v>
                </c:pt>
                <c:pt idx="1198">
                  <c:v>4946</c:v>
                </c:pt>
                <c:pt idx="1199">
                  <c:v>1457</c:v>
                </c:pt>
                <c:pt idx="1200">
                  <c:v>2838</c:v>
                </c:pt>
                <c:pt idx="1201">
                  <c:v>1776</c:v>
                </c:pt>
                <c:pt idx="1202">
                  <c:v>4144</c:v>
                </c:pt>
                <c:pt idx="1203">
                  <c:v>2080</c:v>
                </c:pt>
                <c:pt idx="1204">
                  <c:v>6146</c:v>
                </c:pt>
                <c:pt idx="1205">
                  <c:v>6922</c:v>
                </c:pt>
                <c:pt idx="1206">
                  <c:v>4334</c:v>
                </c:pt>
                <c:pt idx="1207">
                  <c:v>3603</c:v>
                </c:pt>
                <c:pt idx="1208">
                  <c:v>4086</c:v>
                </c:pt>
                <c:pt idx="1209">
                  <c:v>6179</c:v>
                </c:pt>
                <c:pt idx="1210">
                  <c:v>2501</c:v>
                </c:pt>
                <c:pt idx="1211">
                  <c:v>3887</c:v>
                </c:pt>
                <c:pt idx="1212">
                  <c:v>4491</c:v>
                </c:pt>
                <c:pt idx="1213">
                  <c:v>3539</c:v>
                </c:pt>
                <c:pt idx="1214">
                  <c:v>8177</c:v>
                </c:pt>
                <c:pt idx="1215">
                  <c:v>7351</c:v>
                </c:pt>
                <c:pt idx="1216">
                  <c:v>5255</c:v>
                </c:pt>
                <c:pt idx="1217">
                  <c:v>9510</c:v>
                </c:pt>
                <c:pt idx="1218">
                  <c:v>3955</c:v>
                </c:pt>
                <c:pt idx="1219">
                  <c:v>6480</c:v>
                </c:pt>
                <c:pt idx="1220">
                  <c:v>9502</c:v>
                </c:pt>
                <c:pt idx="1221">
                  <c:v>2931</c:v>
                </c:pt>
                <c:pt idx="1222">
                  <c:v>3530</c:v>
                </c:pt>
                <c:pt idx="1223">
                  <c:v>3245</c:v>
                </c:pt>
                <c:pt idx="1224">
                  <c:v>2267</c:v>
                </c:pt>
                <c:pt idx="1225">
                  <c:v>2247</c:v>
                </c:pt>
                <c:pt idx="1226">
                  <c:v>2326</c:v>
                </c:pt>
                <c:pt idx="1227">
                  <c:v>1400</c:v>
                </c:pt>
                <c:pt idx="1228">
                  <c:v>2550</c:v>
                </c:pt>
                <c:pt idx="1229">
                  <c:v>3861</c:v>
                </c:pt>
                <c:pt idx="1230">
                  <c:v>2512</c:v>
                </c:pt>
                <c:pt idx="1231">
                  <c:v>6742</c:v>
                </c:pt>
                <c:pt idx="1232">
                  <c:v>5442</c:v>
                </c:pt>
                <c:pt idx="1233">
                  <c:v>1490</c:v>
                </c:pt>
                <c:pt idx="1234">
                  <c:v>3136</c:v>
                </c:pt>
                <c:pt idx="1235">
                  <c:v>7534</c:v>
                </c:pt>
                <c:pt idx="1236">
                  <c:v>6050</c:v>
                </c:pt>
                <c:pt idx="1237">
                  <c:v>6214</c:v>
                </c:pt>
                <c:pt idx="1238">
                  <c:v>1409</c:v>
                </c:pt>
                <c:pt idx="1239">
                  <c:v>3287</c:v>
                </c:pt>
                <c:pt idx="1240">
                  <c:v>4839</c:v>
                </c:pt>
                <c:pt idx="1241">
                  <c:v>3795</c:v>
                </c:pt>
                <c:pt idx="1242">
                  <c:v>6611</c:v>
                </c:pt>
                <c:pt idx="1243">
                  <c:v>1777</c:v>
                </c:pt>
                <c:pt idx="1244">
                  <c:v>1197</c:v>
                </c:pt>
                <c:pt idx="1245">
                  <c:v>2236</c:v>
                </c:pt>
                <c:pt idx="1246">
                  <c:v>1984</c:v>
                </c:pt>
                <c:pt idx="1247">
                  <c:v>2228</c:v>
                </c:pt>
                <c:pt idx="1248">
                  <c:v>16320</c:v>
                </c:pt>
                <c:pt idx="1249">
                  <c:v>6345</c:v>
                </c:pt>
                <c:pt idx="1250">
                  <c:v>4592</c:v>
                </c:pt>
                <c:pt idx="1251">
                  <c:v>2751</c:v>
                </c:pt>
                <c:pt idx="1252">
                  <c:v>2814</c:v>
                </c:pt>
                <c:pt idx="1253">
                  <c:v>2452</c:v>
                </c:pt>
                <c:pt idx="1254">
                  <c:v>3100</c:v>
                </c:pt>
                <c:pt idx="1255">
                  <c:v>1316</c:v>
                </c:pt>
                <c:pt idx="1256">
                  <c:v>3208</c:v>
                </c:pt>
                <c:pt idx="1257">
                  <c:v>4390</c:v>
                </c:pt>
                <c:pt idx="1258">
                  <c:v>3603</c:v>
                </c:pt>
                <c:pt idx="1259">
                  <c:v>4226</c:v>
                </c:pt>
                <c:pt idx="1260">
                  <c:v>3717</c:v>
                </c:pt>
                <c:pt idx="1261">
                  <c:v>1808</c:v>
                </c:pt>
                <c:pt idx="1262">
                  <c:v>2671</c:v>
                </c:pt>
                <c:pt idx="1263">
                  <c:v>2907</c:v>
                </c:pt>
                <c:pt idx="1264">
                  <c:v>2276</c:v>
                </c:pt>
                <c:pt idx="1265">
                  <c:v>2697</c:v>
                </c:pt>
                <c:pt idx="1266">
                  <c:v>3423</c:v>
                </c:pt>
                <c:pt idx="1267">
                  <c:v>2710</c:v>
                </c:pt>
                <c:pt idx="1268">
                  <c:v>1206</c:v>
                </c:pt>
                <c:pt idx="1269">
                  <c:v>2637</c:v>
                </c:pt>
                <c:pt idx="1270">
                  <c:v>3881</c:v>
                </c:pt>
                <c:pt idx="1271">
                  <c:v>4194</c:v>
                </c:pt>
                <c:pt idx="1272">
                  <c:v>5023</c:v>
                </c:pt>
                <c:pt idx="1273">
                  <c:v>3361</c:v>
                </c:pt>
                <c:pt idx="1274">
                  <c:v>2075</c:v>
                </c:pt>
                <c:pt idx="1275">
                  <c:v>1793</c:v>
                </c:pt>
                <c:pt idx="1276">
                  <c:v>5694</c:v>
                </c:pt>
                <c:pt idx="1277">
                  <c:v>2240</c:v>
                </c:pt>
                <c:pt idx="1278">
                  <c:v>1315</c:v>
                </c:pt>
                <c:pt idx="1279">
                  <c:v>3717</c:v>
                </c:pt>
                <c:pt idx="1280">
                  <c:v>5641</c:v>
                </c:pt>
                <c:pt idx="1281">
                  <c:v>7010</c:v>
                </c:pt>
                <c:pt idx="1282">
                  <c:v>6853</c:v>
                </c:pt>
                <c:pt idx="1283">
                  <c:v>3686</c:v>
                </c:pt>
                <c:pt idx="1284">
                  <c:v>4702</c:v>
                </c:pt>
                <c:pt idx="1285">
                  <c:v>5073</c:v>
                </c:pt>
                <c:pt idx="1286">
                  <c:v>2466</c:v>
                </c:pt>
                <c:pt idx="1287">
                  <c:v>4031</c:v>
                </c:pt>
                <c:pt idx="1288">
                  <c:v>6312</c:v>
                </c:pt>
                <c:pt idx="1289">
                  <c:v>3711</c:v>
                </c:pt>
                <c:pt idx="1290">
                  <c:v>4434</c:v>
                </c:pt>
                <c:pt idx="1291">
                  <c:v>4281</c:v>
                </c:pt>
                <c:pt idx="1292">
                  <c:v>2293</c:v>
                </c:pt>
                <c:pt idx="1293">
                  <c:v>1892</c:v>
                </c:pt>
                <c:pt idx="1294">
                  <c:v>1524</c:v>
                </c:pt>
                <c:pt idx="1295">
                  <c:v>1968</c:v>
                </c:pt>
                <c:pt idx="1296">
                  <c:v>4124</c:v>
                </c:pt>
                <c:pt idx="1297">
                  <c:v>2341</c:v>
                </c:pt>
                <c:pt idx="1298">
                  <c:v>3004</c:v>
                </c:pt>
                <c:pt idx="1299">
                  <c:v>5790</c:v>
                </c:pt>
                <c:pt idx="1300">
                  <c:v>9557</c:v>
                </c:pt>
                <c:pt idx="1301">
                  <c:v>3507</c:v>
                </c:pt>
                <c:pt idx="1302">
                  <c:v>1675</c:v>
                </c:pt>
                <c:pt idx="1303">
                  <c:v>2433</c:v>
                </c:pt>
                <c:pt idx="1304">
                  <c:v>1699</c:v>
                </c:pt>
                <c:pt idx="1305">
                  <c:v>2049</c:v>
                </c:pt>
                <c:pt idx="1306">
                  <c:v>2239</c:v>
                </c:pt>
                <c:pt idx="1307">
                  <c:v>1823</c:v>
                </c:pt>
                <c:pt idx="1308">
                  <c:v>3505</c:v>
                </c:pt>
                <c:pt idx="1309">
                  <c:v>2365</c:v>
                </c:pt>
                <c:pt idx="1310">
                  <c:v>2119</c:v>
                </c:pt>
                <c:pt idx="1311">
                  <c:v>5154</c:v>
                </c:pt>
                <c:pt idx="1312">
                  <c:v>5387</c:v>
                </c:pt>
                <c:pt idx="1313">
                  <c:v>2439</c:v>
                </c:pt>
                <c:pt idx="1314">
                  <c:v>5082</c:v>
                </c:pt>
                <c:pt idx="1315">
                  <c:v>9685</c:v>
                </c:pt>
                <c:pt idx="1316">
                  <c:v>8603</c:v>
                </c:pt>
                <c:pt idx="1317">
                  <c:v>4203</c:v>
                </c:pt>
                <c:pt idx="1318">
                  <c:v>4320</c:v>
                </c:pt>
                <c:pt idx="1319">
                  <c:v>4876</c:v>
                </c:pt>
                <c:pt idx="1320">
                  <c:v>21764</c:v>
                </c:pt>
                <c:pt idx="1321">
                  <c:v>9475</c:v>
                </c:pt>
                <c:pt idx="1322">
                  <c:v>873</c:v>
                </c:pt>
                <c:pt idx="1323">
                  <c:v>2652</c:v>
                </c:pt>
                <c:pt idx="1324">
                  <c:v>943</c:v>
                </c:pt>
                <c:pt idx="1325">
                  <c:v>3025</c:v>
                </c:pt>
                <c:pt idx="1326">
                  <c:v>2865</c:v>
                </c:pt>
                <c:pt idx="1327">
                  <c:v>3803</c:v>
                </c:pt>
                <c:pt idx="1328">
                  <c:v>1508</c:v>
                </c:pt>
                <c:pt idx="1329">
                  <c:v>4680</c:v>
                </c:pt>
                <c:pt idx="1330">
                  <c:v>9500</c:v>
                </c:pt>
                <c:pt idx="1331">
                  <c:v>3968</c:v>
                </c:pt>
                <c:pt idx="1332">
                  <c:v>2911</c:v>
                </c:pt>
                <c:pt idx="1333">
                  <c:v>1189</c:v>
                </c:pt>
                <c:pt idx="1334">
                  <c:v>1263</c:v>
                </c:pt>
                <c:pt idx="1335">
                  <c:v>4129</c:v>
                </c:pt>
                <c:pt idx="1336">
                  <c:v>5737</c:v>
                </c:pt>
                <c:pt idx="1337">
                  <c:v>1683</c:v>
                </c:pt>
                <c:pt idx="1338">
                  <c:v>4738</c:v>
                </c:pt>
                <c:pt idx="1339">
                  <c:v>6893</c:v>
                </c:pt>
                <c:pt idx="1340">
                  <c:v>4528</c:v>
                </c:pt>
                <c:pt idx="1341">
                  <c:v>4544</c:v>
                </c:pt>
                <c:pt idx="1342">
                  <c:v>4759</c:v>
                </c:pt>
                <c:pt idx="1343">
                  <c:v>5546</c:v>
                </c:pt>
                <c:pt idx="1344">
                  <c:v>4738</c:v>
                </c:pt>
                <c:pt idx="1345">
                  <c:v>3661</c:v>
                </c:pt>
                <c:pt idx="1346">
                  <c:v>1132</c:v>
                </c:pt>
                <c:pt idx="1347">
                  <c:v>4613</c:v>
                </c:pt>
                <c:pt idx="1348">
                  <c:v>5942</c:v>
                </c:pt>
                <c:pt idx="1349">
                  <c:v>4365</c:v>
                </c:pt>
                <c:pt idx="1350">
                  <c:v>5097</c:v>
                </c:pt>
                <c:pt idx="1351">
                  <c:v>4756</c:v>
                </c:pt>
                <c:pt idx="1352">
                  <c:v>3233</c:v>
                </c:pt>
                <c:pt idx="1353">
                  <c:v>3345</c:v>
                </c:pt>
                <c:pt idx="1354">
                  <c:v>3444</c:v>
                </c:pt>
                <c:pt idx="1355">
                  <c:v>4840</c:v>
                </c:pt>
                <c:pt idx="1356">
                  <c:v>9459</c:v>
                </c:pt>
                <c:pt idx="1357">
                  <c:v>1551</c:v>
                </c:pt>
                <c:pt idx="1358">
                  <c:v>3760</c:v>
                </c:pt>
                <c:pt idx="1359">
                  <c:v>1368</c:v>
                </c:pt>
                <c:pt idx="1360">
                  <c:v>1399</c:v>
                </c:pt>
                <c:pt idx="1361">
                  <c:v>4635</c:v>
                </c:pt>
                <c:pt idx="1362">
                  <c:v>2602</c:v>
                </c:pt>
                <c:pt idx="1363">
                  <c:v>4908</c:v>
                </c:pt>
                <c:pt idx="1364">
                  <c:v>6589</c:v>
                </c:pt>
                <c:pt idx="1365">
                  <c:v>5834</c:v>
                </c:pt>
                <c:pt idx="1366">
                  <c:v>1409</c:v>
                </c:pt>
                <c:pt idx="1367">
                  <c:v>3830</c:v>
                </c:pt>
                <c:pt idx="1368">
                  <c:v>4491</c:v>
                </c:pt>
                <c:pt idx="1369">
                  <c:v>2189</c:v>
                </c:pt>
                <c:pt idx="1370">
                  <c:v>5128</c:v>
                </c:pt>
                <c:pt idx="1371">
                  <c:v>4251</c:v>
                </c:pt>
                <c:pt idx="1372">
                  <c:v>3090</c:v>
                </c:pt>
                <c:pt idx="1373">
                  <c:v>1396</c:v>
                </c:pt>
                <c:pt idx="1374">
                  <c:v>1561</c:v>
                </c:pt>
                <c:pt idx="1375">
                  <c:v>2545</c:v>
                </c:pt>
                <c:pt idx="1376">
                  <c:v>3045</c:v>
                </c:pt>
                <c:pt idx="1377">
                  <c:v>1622</c:v>
                </c:pt>
                <c:pt idx="1378">
                  <c:v>1885</c:v>
                </c:pt>
                <c:pt idx="1379">
                  <c:v>9683</c:v>
                </c:pt>
                <c:pt idx="1380">
                  <c:v>1953</c:v>
                </c:pt>
                <c:pt idx="1381">
                  <c:v>1532</c:v>
                </c:pt>
                <c:pt idx="1382">
                  <c:v>2564</c:v>
                </c:pt>
                <c:pt idx="1383">
                  <c:v>2755</c:v>
                </c:pt>
                <c:pt idx="1384">
                  <c:v>2742</c:v>
                </c:pt>
                <c:pt idx="1385">
                  <c:v>1104</c:v>
                </c:pt>
                <c:pt idx="1386">
                  <c:v>1247</c:v>
                </c:pt>
                <c:pt idx="1387">
                  <c:v>1780</c:v>
                </c:pt>
                <c:pt idx="1388">
                  <c:v>2151</c:v>
                </c:pt>
                <c:pt idx="1389">
                  <c:v>4902</c:v>
                </c:pt>
                <c:pt idx="1390">
                  <c:v>3233</c:v>
                </c:pt>
                <c:pt idx="1391">
                  <c:v>5140</c:v>
                </c:pt>
                <c:pt idx="1392">
                  <c:v>2006</c:v>
                </c:pt>
                <c:pt idx="1393">
                  <c:v>1402</c:v>
                </c:pt>
                <c:pt idx="1394">
                  <c:v>1873</c:v>
                </c:pt>
                <c:pt idx="1395">
                  <c:v>1071</c:v>
                </c:pt>
                <c:pt idx="1396">
                  <c:v>1760</c:v>
                </c:pt>
                <c:pt idx="1397">
                  <c:v>1690</c:v>
                </c:pt>
                <c:pt idx="1398">
                  <c:v>1862</c:v>
                </c:pt>
                <c:pt idx="1399">
                  <c:v>4299</c:v>
                </c:pt>
                <c:pt idx="1400">
                  <c:v>3726</c:v>
                </c:pt>
                <c:pt idx="1401">
                  <c:v>2755</c:v>
                </c:pt>
                <c:pt idx="1402">
                  <c:v>4052</c:v>
                </c:pt>
                <c:pt idx="1403">
                  <c:v>5386</c:v>
                </c:pt>
                <c:pt idx="1404">
                  <c:v>8083</c:v>
                </c:pt>
                <c:pt idx="1405">
                  <c:v>3799</c:v>
                </c:pt>
                <c:pt idx="1406">
                  <c:v>3405</c:v>
                </c:pt>
                <c:pt idx="1407">
                  <c:v>2751</c:v>
                </c:pt>
                <c:pt idx="1408">
                  <c:v>3927</c:v>
                </c:pt>
                <c:pt idx="1409">
                  <c:v>4407</c:v>
                </c:pt>
                <c:pt idx="1410">
                  <c:v>1831</c:v>
                </c:pt>
                <c:pt idx="1411">
                  <c:v>6984</c:v>
                </c:pt>
                <c:pt idx="1412">
                  <c:v>10594</c:v>
                </c:pt>
                <c:pt idx="1413">
                  <c:v>7559</c:v>
                </c:pt>
                <c:pt idx="1414">
                  <c:v>3417</c:v>
                </c:pt>
                <c:pt idx="1415">
                  <c:v>6529</c:v>
                </c:pt>
                <c:pt idx="1416">
                  <c:v>6483</c:v>
                </c:pt>
                <c:pt idx="1417">
                  <c:v>3398</c:v>
                </c:pt>
                <c:pt idx="1418">
                  <c:v>3126</c:v>
                </c:pt>
                <c:pt idx="1419">
                  <c:v>4061</c:v>
                </c:pt>
                <c:pt idx="1420">
                  <c:v>13549</c:v>
                </c:pt>
                <c:pt idx="1421">
                  <c:v>3702</c:v>
                </c:pt>
                <c:pt idx="1422">
                  <c:v>2769</c:v>
                </c:pt>
                <c:pt idx="1423">
                  <c:v>4458</c:v>
                </c:pt>
                <c:pt idx="1424">
                  <c:v>6478</c:v>
                </c:pt>
                <c:pt idx="1425">
                  <c:v>3137</c:v>
                </c:pt>
                <c:pt idx="1426">
                  <c:v>4177</c:v>
                </c:pt>
                <c:pt idx="1427">
                  <c:v>2909</c:v>
                </c:pt>
                <c:pt idx="1428">
                  <c:v>3306</c:v>
                </c:pt>
                <c:pt idx="1429">
                  <c:v>8115</c:v>
                </c:pt>
                <c:pt idx="1430">
                  <c:v>5317</c:v>
                </c:pt>
                <c:pt idx="1431">
                  <c:v>7274</c:v>
                </c:pt>
                <c:pt idx="1432">
                  <c:v>2366</c:v>
                </c:pt>
                <c:pt idx="1433">
                  <c:v>3760</c:v>
                </c:pt>
                <c:pt idx="1434">
                  <c:v>2054</c:v>
                </c:pt>
                <c:pt idx="1435">
                  <c:v>4394</c:v>
                </c:pt>
                <c:pt idx="1436">
                  <c:v>4478</c:v>
                </c:pt>
                <c:pt idx="1437">
                  <c:v>5384</c:v>
                </c:pt>
                <c:pt idx="1438">
                  <c:v>4842</c:v>
                </c:pt>
                <c:pt idx="1439">
                  <c:v>4132</c:v>
                </c:pt>
                <c:pt idx="1440">
                  <c:v>3303</c:v>
                </c:pt>
                <c:pt idx="1441">
                  <c:v>7868</c:v>
                </c:pt>
                <c:pt idx="1442">
                  <c:v>3753</c:v>
                </c:pt>
                <c:pt idx="1443">
                  <c:v>4708</c:v>
                </c:pt>
                <c:pt idx="1444">
                  <c:v>6261</c:v>
                </c:pt>
                <c:pt idx="1445">
                  <c:v>4243</c:v>
                </c:pt>
                <c:pt idx="1446">
                  <c:v>5889</c:v>
                </c:pt>
                <c:pt idx="1447">
                  <c:v>4327</c:v>
                </c:pt>
                <c:pt idx="1448">
                  <c:v>8876</c:v>
                </c:pt>
                <c:pt idx="1449">
                  <c:v>4273</c:v>
                </c:pt>
                <c:pt idx="1450">
                  <c:v>2728</c:v>
                </c:pt>
                <c:pt idx="1451">
                  <c:v>5603</c:v>
                </c:pt>
                <c:pt idx="1452">
                  <c:v>7114</c:v>
                </c:pt>
                <c:pt idx="1453">
                  <c:v>4767</c:v>
                </c:pt>
                <c:pt idx="1454">
                  <c:v>8099</c:v>
                </c:pt>
                <c:pt idx="1455">
                  <c:v>4201</c:v>
                </c:pt>
                <c:pt idx="1456">
                  <c:v>2048</c:v>
                </c:pt>
                <c:pt idx="1457">
                  <c:v>2316</c:v>
                </c:pt>
                <c:pt idx="1458">
                  <c:v>5610</c:v>
                </c:pt>
                <c:pt idx="1459">
                  <c:v>3445</c:v>
                </c:pt>
                <c:pt idx="1460">
                  <c:v>2699</c:v>
                </c:pt>
                <c:pt idx="1461">
                  <c:v>7139</c:v>
                </c:pt>
                <c:pt idx="1462">
                  <c:v>2377</c:v>
                </c:pt>
                <c:pt idx="1463">
                  <c:v>7421</c:v>
                </c:pt>
                <c:pt idx="1464">
                  <c:v>5430</c:v>
                </c:pt>
                <c:pt idx="1465">
                  <c:v>6608</c:v>
                </c:pt>
                <c:pt idx="1466">
                  <c:v>7423</c:v>
                </c:pt>
                <c:pt idx="1467">
                  <c:v>3509</c:v>
                </c:pt>
                <c:pt idx="1468">
                  <c:v>5734</c:v>
                </c:pt>
                <c:pt idx="1469">
                  <c:v>9493</c:v>
                </c:pt>
                <c:pt idx="1470">
                  <c:v>17048</c:v>
                </c:pt>
                <c:pt idx="1471">
                  <c:v>7902</c:v>
                </c:pt>
                <c:pt idx="1472">
                  <c:v>2963</c:v>
                </c:pt>
                <c:pt idx="1473">
                  <c:v>2611</c:v>
                </c:pt>
                <c:pt idx="1474">
                  <c:v>8117</c:v>
                </c:pt>
                <c:pt idx="1475">
                  <c:v>5801</c:v>
                </c:pt>
                <c:pt idx="1476">
                  <c:v>6258</c:v>
                </c:pt>
                <c:pt idx="1477">
                  <c:v>5549</c:v>
                </c:pt>
                <c:pt idx="1478">
                  <c:v>8364</c:v>
                </c:pt>
                <c:pt idx="1479">
                  <c:v>11167</c:v>
                </c:pt>
                <c:pt idx="1480">
                  <c:v>5709</c:v>
                </c:pt>
                <c:pt idx="1481">
                  <c:v>10136</c:v>
                </c:pt>
                <c:pt idx="1482">
                  <c:v>7112</c:v>
                </c:pt>
                <c:pt idx="1483">
                  <c:v>3090</c:v>
                </c:pt>
                <c:pt idx="1484">
                  <c:v>4960</c:v>
                </c:pt>
                <c:pt idx="1485">
                  <c:v>5735</c:v>
                </c:pt>
                <c:pt idx="1486">
                  <c:v>5937</c:v>
                </c:pt>
                <c:pt idx="1487">
                  <c:v>7108</c:v>
                </c:pt>
                <c:pt idx="1488">
                  <c:v>6183</c:v>
                </c:pt>
                <c:pt idx="1489">
                  <c:v>5665</c:v>
                </c:pt>
                <c:pt idx="1490">
                  <c:v>14698</c:v>
                </c:pt>
                <c:pt idx="1491">
                  <c:v>6110</c:v>
                </c:pt>
                <c:pt idx="1492">
                  <c:v>9107</c:v>
                </c:pt>
                <c:pt idx="1493">
                  <c:v>2070</c:v>
                </c:pt>
                <c:pt idx="1494">
                  <c:v>4892</c:v>
                </c:pt>
                <c:pt idx="1495">
                  <c:v>5298</c:v>
                </c:pt>
                <c:pt idx="1496">
                  <c:v>6509</c:v>
                </c:pt>
                <c:pt idx="1497">
                  <c:v>1879</c:v>
                </c:pt>
                <c:pt idx="1498">
                  <c:v>2758</c:v>
                </c:pt>
                <c:pt idx="1499">
                  <c:v>5062</c:v>
                </c:pt>
                <c:pt idx="1500">
                  <c:v>8551</c:v>
                </c:pt>
                <c:pt idx="1501">
                  <c:v>1573</c:v>
                </c:pt>
                <c:pt idx="1502">
                  <c:v>5306</c:v>
                </c:pt>
                <c:pt idx="1503">
                  <c:v>4371</c:v>
                </c:pt>
                <c:pt idx="1504">
                  <c:v>5136</c:v>
                </c:pt>
                <c:pt idx="1505">
                  <c:v>2762</c:v>
                </c:pt>
                <c:pt idx="1506">
                  <c:v>4560</c:v>
                </c:pt>
                <c:pt idx="1507">
                  <c:v>2971</c:v>
                </c:pt>
                <c:pt idx="1508">
                  <c:v>6945</c:v>
                </c:pt>
                <c:pt idx="1509">
                  <c:v>3288</c:v>
                </c:pt>
                <c:pt idx="1510">
                  <c:v>7605</c:v>
                </c:pt>
                <c:pt idx="1511">
                  <c:v>5707</c:v>
                </c:pt>
                <c:pt idx="1512">
                  <c:v>2162</c:v>
                </c:pt>
                <c:pt idx="1513">
                  <c:v>4403</c:v>
                </c:pt>
                <c:pt idx="1514">
                  <c:v>5110</c:v>
                </c:pt>
                <c:pt idx="1515">
                  <c:v>3765</c:v>
                </c:pt>
                <c:pt idx="1516">
                  <c:v>5792</c:v>
                </c:pt>
                <c:pt idx="1517">
                  <c:v>2910</c:v>
                </c:pt>
                <c:pt idx="1518">
                  <c:v>5754</c:v>
                </c:pt>
                <c:pt idx="1519">
                  <c:v>2689</c:v>
                </c:pt>
                <c:pt idx="1520">
                  <c:v>3653</c:v>
                </c:pt>
                <c:pt idx="1521">
                  <c:v>5358</c:v>
                </c:pt>
                <c:pt idx="1522">
                  <c:v>2878</c:v>
                </c:pt>
                <c:pt idx="1523">
                  <c:v>4162</c:v>
                </c:pt>
                <c:pt idx="1524">
                  <c:v>6487</c:v>
                </c:pt>
                <c:pt idx="1525">
                  <c:v>3534</c:v>
                </c:pt>
                <c:pt idx="1526">
                  <c:v>7148</c:v>
                </c:pt>
                <c:pt idx="1527">
                  <c:v>5808</c:v>
                </c:pt>
                <c:pt idx="1528">
                  <c:v>3878</c:v>
                </c:pt>
                <c:pt idx="1529">
                  <c:v>10240</c:v>
                </c:pt>
                <c:pt idx="1530">
                  <c:v>4093</c:v>
                </c:pt>
                <c:pt idx="1531">
                  <c:v>6766</c:v>
                </c:pt>
                <c:pt idx="1532">
                  <c:v>24391</c:v>
                </c:pt>
                <c:pt idx="1533">
                  <c:v>18559</c:v>
                </c:pt>
                <c:pt idx="1534">
                  <c:v>7161</c:v>
                </c:pt>
                <c:pt idx="1535">
                  <c:v>4236</c:v>
                </c:pt>
                <c:pt idx="1536">
                  <c:v>2651</c:v>
                </c:pt>
                <c:pt idx="1537">
                  <c:v>3775</c:v>
                </c:pt>
                <c:pt idx="1538">
                  <c:v>37348</c:v>
                </c:pt>
                <c:pt idx="1539">
                  <c:v>11428</c:v>
                </c:pt>
                <c:pt idx="1540">
                  <c:v>4268</c:v>
                </c:pt>
                <c:pt idx="1541">
                  <c:v>2954</c:v>
                </c:pt>
                <c:pt idx="1542">
                  <c:v>2512</c:v>
                </c:pt>
                <c:pt idx="1543">
                  <c:v>7605</c:v>
                </c:pt>
                <c:pt idx="1544">
                  <c:v>4678</c:v>
                </c:pt>
                <c:pt idx="1545">
                  <c:v>2707</c:v>
                </c:pt>
                <c:pt idx="1546">
                  <c:v>2153</c:v>
                </c:pt>
                <c:pt idx="1547">
                  <c:v>2255</c:v>
                </c:pt>
                <c:pt idx="1548">
                  <c:v>2982</c:v>
                </c:pt>
                <c:pt idx="1549">
                  <c:v>5805</c:v>
                </c:pt>
                <c:pt idx="1550">
                  <c:v>8581</c:v>
                </c:pt>
                <c:pt idx="1551">
                  <c:v>9882</c:v>
                </c:pt>
                <c:pt idx="1552">
                  <c:v>3995</c:v>
                </c:pt>
                <c:pt idx="1553">
                  <c:v>4513</c:v>
                </c:pt>
                <c:pt idx="1554">
                  <c:v>6828</c:v>
                </c:pt>
                <c:pt idx="1555">
                  <c:v>2897</c:v>
                </c:pt>
                <c:pt idx="1556">
                  <c:v>3124</c:v>
                </c:pt>
                <c:pt idx="1557">
                  <c:v>3741</c:v>
                </c:pt>
                <c:pt idx="1558">
                  <c:v>2811</c:v>
                </c:pt>
                <c:pt idx="1559">
                  <c:v>7202</c:v>
                </c:pt>
                <c:pt idx="1560">
                  <c:v>4057</c:v>
                </c:pt>
                <c:pt idx="1561">
                  <c:v>10525</c:v>
                </c:pt>
                <c:pt idx="1562">
                  <c:v>8846</c:v>
                </c:pt>
                <c:pt idx="1563">
                  <c:v>4834</c:v>
                </c:pt>
                <c:pt idx="1564">
                  <c:v>8409</c:v>
                </c:pt>
                <c:pt idx="1565">
                  <c:v>7150</c:v>
                </c:pt>
                <c:pt idx="1566">
                  <c:v>14894</c:v>
                </c:pt>
                <c:pt idx="1567">
                  <c:v>2350</c:v>
                </c:pt>
                <c:pt idx="1568">
                  <c:v>4617</c:v>
                </c:pt>
                <c:pt idx="1569">
                  <c:v>11639</c:v>
                </c:pt>
                <c:pt idx="1570">
                  <c:v>20821</c:v>
                </c:pt>
                <c:pt idx="1571">
                  <c:v>21313</c:v>
                </c:pt>
                <c:pt idx="1572">
                  <c:v>4970</c:v>
                </c:pt>
                <c:pt idx="1573">
                  <c:v>13208</c:v>
                </c:pt>
                <c:pt idx="1574">
                  <c:v>5683</c:v>
                </c:pt>
                <c:pt idx="1575">
                  <c:v>6594</c:v>
                </c:pt>
                <c:pt idx="1576">
                  <c:v>6392</c:v>
                </c:pt>
                <c:pt idx="1577">
                  <c:v>3640</c:v>
                </c:pt>
                <c:pt idx="1578">
                  <c:v>14627</c:v>
                </c:pt>
                <c:pt idx="1579">
                  <c:v>10818</c:v>
                </c:pt>
                <c:pt idx="1580">
                  <c:v>5292</c:v>
                </c:pt>
                <c:pt idx="1581">
                  <c:v>6935</c:v>
                </c:pt>
                <c:pt idx="1582">
                  <c:v>9862</c:v>
                </c:pt>
                <c:pt idx="1583">
                  <c:v>5989</c:v>
                </c:pt>
                <c:pt idx="1584">
                  <c:v>10765</c:v>
                </c:pt>
                <c:pt idx="1585">
                  <c:v>18488</c:v>
                </c:pt>
                <c:pt idx="1586">
                  <c:v>16164</c:v>
                </c:pt>
                <c:pt idx="1587">
                  <c:v>11423</c:v>
                </c:pt>
                <c:pt idx="1588">
                  <c:v>3646</c:v>
                </c:pt>
                <c:pt idx="1589">
                  <c:v>4764</c:v>
                </c:pt>
                <c:pt idx="1590">
                  <c:v>2833</c:v>
                </c:pt>
                <c:pt idx="1591">
                  <c:v>3222</c:v>
                </c:pt>
                <c:pt idx="1592">
                  <c:v>9151</c:v>
                </c:pt>
                <c:pt idx="1593">
                  <c:v>12681</c:v>
                </c:pt>
                <c:pt idx="1594">
                  <c:v>22627</c:v>
                </c:pt>
                <c:pt idx="1595">
                  <c:v>13333</c:v>
                </c:pt>
                <c:pt idx="1596">
                  <c:v>3730</c:v>
                </c:pt>
                <c:pt idx="1597">
                  <c:v>9110</c:v>
                </c:pt>
                <c:pt idx="1598">
                  <c:v>17510</c:v>
                </c:pt>
                <c:pt idx="1599">
                  <c:v>7583</c:v>
                </c:pt>
                <c:pt idx="1600">
                  <c:v>10986</c:v>
                </c:pt>
                <c:pt idx="1601">
                  <c:v>4859</c:v>
                </c:pt>
                <c:pt idx="1602">
                  <c:v>4505</c:v>
                </c:pt>
                <c:pt idx="1603">
                  <c:v>8042</c:v>
                </c:pt>
                <c:pt idx="1604">
                  <c:v>3570</c:v>
                </c:pt>
                <c:pt idx="1605">
                  <c:v>8369</c:v>
                </c:pt>
                <c:pt idx="1606">
                  <c:v>16413</c:v>
                </c:pt>
                <c:pt idx="1607">
                  <c:v>7574</c:v>
                </c:pt>
                <c:pt idx="1608">
                  <c:v>14420</c:v>
                </c:pt>
                <c:pt idx="1609">
                  <c:v>7352</c:v>
                </c:pt>
                <c:pt idx="1610">
                  <c:v>6350</c:v>
                </c:pt>
                <c:pt idx="1611">
                  <c:v>13051</c:v>
                </c:pt>
                <c:pt idx="1612">
                  <c:v>4965</c:v>
                </c:pt>
                <c:pt idx="1613">
                  <c:v>4438</c:v>
                </c:pt>
                <c:pt idx="1614">
                  <c:v>13237</c:v>
                </c:pt>
                <c:pt idx="1615">
                  <c:v>13497</c:v>
                </c:pt>
                <c:pt idx="1616">
                  <c:v>8763</c:v>
                </c:pt>
                <c:pt idx="1617">
                  <c:v>2991</c:v>
                </c:pt>
                <c:pt idx="1618">
                  <c:v>8652</c:v>
                </c:pt>
                <c:pt idx="1619">
                  <c:v>5743</c:v>
                </c:pt>
                <c:pt idx="1620">
                  <c:v>2789</c:v>
                </c:pt>
                <c:pt idx="1621">
                  <c:v>2358</c:v>
                </c:pt>
                <c:pt idx="1622">
                  <c:v>5872</c:v>
                </c:pt>
                <c:pt idx="1623">
                  <c:v>2792</c:v>
                </c:pt>
                <c:pt idx="1624">
                  <c:v>9277</c:v>
                </c:pt>
                <c:pt idx="1625">
                  <c:v>6172</c:v>
                </c:pt>
                <c:pt idx="1626">
                  <c:v>2983</c:v>
                </c:pt>
                <c:pt idx="1627">
                  <c:v>3531</c:v>
                </c:pt>
                <c:pt idx="1628">
                  <c:v>4287</c:v>
                </c:pt>
                <c:pt idx="1629">
                  <c:v>13538</c:v>
                </c:pt>
                <c:pt idx="1630">
                  <c:v>5440</c:v>
                </c:pt>
                <c:pt idx="1631">
                  <c:v>5214</c:v>
                </c:pt>
                <c:pt idx="1632">
                  <c:v>4707</c:v>
                </c:pt>
                <c:pt idx="1633">
                  <c:v>2265</c:v>
                </c:pt>
                <c:pt idx="1634">
                  <c:v>8077</c:v>
                </c:pt>
                <c:pt idx="1635">
                  <c:v>8233</c:v>
                </c:pt>
                <c:pt idx="1636">
                  <c:v>3479</c:v>
                </c:pt>
                <c:pt idx="1637">
                  <c:v>3605</c:v>
                </c:pt>
                <c:pt idx="1638">
                  <c:v>22881</c:v>
                </c:pt>
                <c:pt idx="1639">
                  <c:v>20812</c:v>
                </c:pt>
                <c:pt idx="1640">
                  <c:v>23978</c:v>
                </c:pt>
                <c:pt idx="1641">
                  <c:v>13570</c:v>
                </c:pt>
                <c:pt idx="1642">
                  <c:v>10505</c:v>
                </c:pt>
                <c:pt idx="1643">
                  <c:v>2744</c:v>
                </c:pt>
                <c:pt idx="1644">
                  <c:v>8522</c:v>
                </c:pt>
                <c:pt idx="1645">
                  <c:v>6759</c:v>
                </c:pt>
                <c:pt idx="1646">
                  <c:v>13149</c:v>
                </c:pt>
                <c:pt idx="1647">
                  <c:v>7086</c:v>
                </c:pt>
                <c:pt idx="1648">
                  <c:v>12123</c:v>
                </c:pt>
                <c:pt idx="1649">
                  <c:v>7722</c:v>
                </c:pt>
                <c:pt idx="1650">
                  <c:v>3884</c:v>
                </c:pt>
                <c:pt idx="1651">
                  <c:v>3969</c:v>
                </c:pt>
                <c:pt idx="1652">
                  <c:v>9141</c:v>
                </c:pt>
                <c:pt idx="1653">
                  <c:v>8648</c:v>
                </c:pt>
                <c:pt idx="1654">
                  <c:v>15593</c:v>
                </c:pt>
                <c:pt idx="1655">
                  <c:v>5430</c:v>
                </c:pt>
                <c:pt idx="1656">
                  <c:v>3994</c:v>
                </c:pt>
                <c:pt idx="1657">
                  <c:v>3394</c:v>
                </c:pt>
                <c:pt idx="1658">
                  <c:v>6212</c:v>
                </c:pt>
                <c:pt idx="1659">
                  <c:v>4094</c:v>
                </c:pt>
                <c:pt idx="1660">
                  <c:v>3482</c:v>
                </c:pt>
                <c:pt idx="1661">
                  <c:v>7983</c:v>
                </c:pt>
                <c:pt idx="1662">
                  <c:v>3760</c:v>
                </c:pt>
                <c:pt idx="1663">
                  <c:v>5112</c:v>
                </c:pt>
                <c:pt idx="1664">
                  <c:v>22157</c:v>
                </c:pt>
                <c:pt idx="1665">
                  <c:v>15980</c:v>
                </c:pt>
                <c:pt idx="1666">
                  <c:v>3553</c:v>
                </c:pt>
                <c:pt idx="1667">
                  <c:v>9603</c:v>
                </c:pt>
                <c:pt idx="1668">
                  <c:v>7790</c:v>
                </c:pt>
                <c:pt idx="1669">
                  <c:v>18468</c:v>
                </c:pt>
                <c:pt idx="1670">
                  <c:v>3634</c:v>
                </c:pt>
                <c:pt idx="1671">
                  <c:v>6573</c:v>
                </c:pt>
                <c:pt idx="1672">
                  <c:v>4644</c:v>
                </c:pt>
                <c:pt idx="1673">
                  <c:v>3111</c:v>
                </c:pt>
                <c:pt idx="1674">
                  <c:v>11108</c:v>
                </c:pt>
                <c:pt idx="1675">
                  <c:v>2613</c:v>
                </c:pt>
                <c:pt idx="1676">
                  <c:v>5709</c:v>
                </c:pt>
                <c:pt idx="1677">
                  <c:v>5810</c:v>
                </c:pt>
                <c:pt idx="1678">
                  <c:v>7845</c:v>
                </c:pt>
                <c:pt idx="1679">
                  <c:v>10922</c:v>
                </c:pt>
                <c:pt idx="1680">
                  <c:v>6991</c:v>
                </c:pt>
                <c:pt idx="1681">
                  <c:v>2869</c:v>
                </c:pt>
                <c:pt idx="1682">
                  <c:v>4058</c:v>
                </c:pt>
                <c:pt idx="1683">
                  <c:v>6338</c:v>
                </c:pt>
                <c:pt idx="1684">
                  <c:v>9378</c:v>
                </c:pt>
                <c:pt idx="1685">
                  <c:v>7615</c:v>
                </c:pt>
                <c:pt idx="1686">
                  <c:v>7040</c:v>
                </c:pt>
                <c:pt idx="1687">
                  <c:v>3906</c:v>
                </c:pt>
                <c:pt idx="1688">
                  <c:v>3081</c:v>
                </c:pt>
                <c:pt idx="1689">
                  <c:v>8789</c:v>
                </c:pt>
                <c:pt idx="1690">
                  <c:v>8392</c:v>
                </c:pt>
                <c:pt idx="1691">
                  <c:v>16902</c:v>
                </c:pt>
                <c:pt idx="1692">
                  <c:v>4089</c:v>
                </c:pt>
                <c:pt idx="1693">
                  <c:v>3214</c:v>
                </c:pt>
                <c:pt idx="1694">
                  <c:v>9311</c:v>
                </c:pt>
                <c:pt idx="1695">
                  <c:v>3836</c:v>
                </c:pt>
                <c:pt idx="1696">
                  <c:v>7512</c:v>
                </c:pt>
                <c:pt idx="1697">
                  <c:v>7336</c:v>
                </c:pt>
                <c:pt idx="1698">
                  <c:v>7925</c:v>
                </c:pt>
                <c:pt idx="1699">
                  <c:v>9940</c:v>
                </c:pt>
                <c:pt idx="1700">
                  <c:v>9405</c:v>
                </c:pt>
                <c:pt idx="1701">
                  <c:v>5121</c:v>
                </c:pt>
                <c:pt idx="1702">
                  <c:v>9983</c:v>
                </c:pt>
                <c:pt idx="1703">
                  <c:v>10230</c:v>
                </c:pt>
                <c:pt idx="1704">
                  <c:v>6418</c:v>
                </c:pt>
                <c:pt idx="1705">
                  <c:v>7939</c:v>
                </c:pt>
                <c:pt idx="1706">
                  <c:v>19706</c:v>
                </c:pt>
                <c:pt idx="1707">
                  <c:v>3344</c:v>
                </c:pt>
                <c:pt idx="1708">
                  <c:v>7912</c:v>
                </c:pt>
                <c:pt idx="1709">
                  <c:v>6480</c:v>
                </c:pt>
                <c:pt idx="1710">
                  <c:v>7811</c:v>
                </c:pt>
                <c:pt idx="1711">
                  <c:v>6393</c:v>
                </c:pt>
                <c:pt idx="1712">
                  <c:v>8365</c:v>
                </c:pt>
                <c:pt idx="1713">
                  <c:v>5999</c:v>
                </c:pt>
                <c:pt idx="1714">
                  <c:v>4533</c:v>
                </c:pt>
                <c:pt idx="1715">
                  <c:v>8092</c:v>
                </c:pt>
                <c:pt idx="1716">
                  <c:v>27596</c:v>
                </c:pt>
                <c:pt idx="1717">
                  <c:v>7192</c:v>
                </c:pt>
                <c:pt idx="1718">
                  <c:v>10077</c:v>
                </c:pt>
                <c:pt idx="1719">
                  <c:v>14282</c:v>
                </c:pt>
                <c:pt idx="1720">
                  <c:v>8515</c:v>
                </c:pt>
                <c:pt idx="1721">
                  <c:v>8644</c:v>
                </c:pt>
                <c:pt idx="1722">
                  <c:v>9055</c:v>
                </c:pt>
                <c:pt idx="1723">
                  <c:v>3672</c:v>
                </c:pt>
                <c:pt idx="1724">
                  <c:v>2630</c:v>
                </c:pt>
                <c:pt idx="1725">
                  <c:v>3916</c:v>
                </c:pt>
                <c:pt idx="1726">
                  <c:v>7702</c:v>
                </c:pt>
                <c:pt idx="1727">
                  <c:v>4248</c:v>
                </c:pt>
                <c:pt idx="1728">
                  <c:v>7116</c:v>
                </c:pt>
                <c:pt idx="1729">
                  <c:v>6078</c:v>
                </c:pt>
                <c:pt idx="1730">
                  <c:v>11641</c:v>
                </c:pt>
                <c:pt idx="1731">
                  <c:v>31759</c:v>
                </c:pt>
                <c:pt idx="1732">
                  <c:v>5950</c:v>
                </c:pt>
                <c:pt idx="1733">
                  <c:v>8373</c:v>
                </c:pt>
                <c:pt idx="1734">
                  <c:v>15860</c:v>
                </c:pt>
                <c:pt idx="1735">
                  <c:v>11275</c:v>
                </c:pt>
                <c:pt idx="1736">
                  <c:v>8891</c:v>
                </c:pt>
                <c:pt idx="1737">
                  <c:v>7630</c:v>
                </c:pt>
                <c:pt idx="1738">
                  <c:v>9915</c:v>
                </c:pt>
                <c:pt idx="1739">
                  <c:v>15181</c:v>
                </c:pt>
                <c:pt idx="1740">
                  <c:v>15992</c:v>
                </c:pt>
                <c:pt idx="1741">
                  <c:v>7512</c:v>
                </c:pt>
                <c:pt idx="1742">
                  <c:v>15862</c:v>
                </c:pt>
                <c:pt idx="1743">
                  <c:v>12005</c:v>
                </c:pt>
                <c:pt idx="1744">
                  <c:v>10351</c:v>
                </c:pt>
                <c:pt idx="1745">
                  <c:v>18746</c:v>
                </c:pt>
                <c:pt idx="1746">
                  <c:v>14251</c:v>
                </c:pt>
                <c:pt idx="1747">
                  <c:v>9937</c:v>
                </c:pt>
                <c:pt idx="1748">
                  <c:v>10284</c:v>
                </c:pt>
                <c:pt idx="1749">
                  <c:v>12983</c:v>
                </c:pt>
                <c:pt idx="1750">
                  <c:v>2627</c:v>
                </c:pt>
                <c:pt idx="1751">
                  <c:v>1775</c:v>
                </c:pt>
                <c:pt idx="1752">
                  <c:v>2055</c:v>
                </c:pt>
                <c:pt idx="1753">
                  <c:v>1951</c:v>
                </c:pt>
                <c:pt idx="1754">
                  <c:v>1992</c:v>
                </c:pt>
                <c:pt idx="1755">
                  <c:v>785</c:v>
                </c:pt>
                <c:pt idx="1756">
                  <c:v>2035</c:v>
                </c:pt>
                <c:pt idx="1757">
                  <c:v>976</c:v>
                </c:pt>
                <c:pt idx="1758">
                  <c:v>2431</c:v>
                </c:pt>
                <c:pt idx="1759">
                  <c:v>2874</c:v>
                </c:pt>
                <c:pt idx="1760">
                  <c:v>1718</c:v>
                </c:pt>
                <c:pt idx="1761">
                  <c:v>2275</c:v>
                </c:pt>
                <c:pt idx="1762">
                  <c:v>2346</c:v>
                </c:pt>
                <c:pt idx="1763">
                  <c:v>1712</c:v>
                </c:pt>
                <c:pt idx="1764">
                  <c:v>1584</c:v>
                </c:pt>
                <c:pt idx="1765">
                  <c:v>1085</c:v>
                </c:pt>
                <c:pt idx="1766">
                  <c:v>1672</c:v>
                </c:pt>
                <c:pt idx="1767">
                  <c:v>1758</c:v>
                </c:pt>
                <c:pt idx="1768">
                  <c:v>971</c:v>
                </c:pt>
                <c:pt idx="1769">
                  <c:v>981</c:v>
                </c:pt>
                <c:pt idx="1770">
                  <c:v>1961</c:v>
                </c:pt>
                <c:pt idx="1771">
                  <c:v>1514</c:v>
                </c:pt>
                <c:pt idx="1772">
                  <c:v>1252</c:v>
                </c:pt>
                <c:pt idx="1773">
                  <c:v>1941</c:v>
                </c:pt>
                <c:pt idx="1774">
                  <c:v>919</c:v>
                </c:pt>
                <c:pt idx="1775">
                  <c:v>2110</c:v>
                </c:pt>
                <c:pt idx="1776">
                  <c:v>2699</c:v>
                </c:pt>
                <c:pt idx="1777">
                  <c:v>837</c:v>
                </c:pt>
                <c:pt idx="1778">
                  <c:v>1168</c:v>
                </c:pt>
                <c:pt idx="1779">
                  <c:v>1478</c:v>
                </c:pt>
                <c:pt idx="1780">
                  <c:v>1772</c:v>
                </c:pt>
                <c:pt idx="1781">
                  <c:v>3805</c:v>
                </c:pt>
                <c:pt idx="1782">
                  <c:v>1109</c:v>
                </c:pt>
                <c:pt idx="1783">
                  <c:v>2590</c:v>
                </c:pt>
                <c:pt idx="1784">
                  <c:v>2422</c:v>
                </c:pt>
                <c:pt idx="1785">
                  <c:v>1302</c:v>
                </c:pt>
                <c:pt idx="1786">
                  <c:v>1284</c:v>
                </c:pt>
                <c:pt idx="1787">
                  <c:v>3022</c:v>
                </c:pt>
                <c:pt idx="1788">
                  <c:v>2903</c:v>
                </c:pt>
                <c:pt idx="1789">
                  <c:v>2624</c:v>
                </c:pt>
                <c:pt idx="1790">
                  <c:v>3125</c:v>
                </c:pt>
                <c:pt idx="1791">
                  <c:v>2710</c:v>
                </c:pt>
                <c:pt idx="1792">
                  <c:v>912</c:v>
                </c:pt>
                <c:pt idx="1793">
                  <c:v>1597</c:v>
                </c:pt>
                <c:pt idx="1794">
                  <c:v>1719</c:v>
                </c:pt>
                <c:pt idx="1795">
                  <c:v>758</c:v>
                </c:pt>
                <c:pt idx="1796">
                  <c:v>2062</c:v>
                </c:pt>
                <c:pt idx="1797">
                  <c:v>3172</c:v>
                </c:pt>
                <c:pt idx="1798">
                  <c:v>3551</c:v>
                </c:pt>
                <c:pt idx="1799">
                  <c:v>3795</c:v>
                </c:pt>
                <c:pt idx="1800">
                  <c:v>2250</c:v>
                </c:pt>
                <c:pt idx="1801">
                  <c:v>3969</c:v>
                </c:pt>
                <c:pt idx="1802">
                  <c:v>1047</c:v>
                </c:pt>
                <c:pt idx="1803">
                  <c:v>2108</c:v>
                </c:pt>
                <c:pt idx="1804">
                  <c:v>1505</c:v>
                </c:pt>
                <c:pt idx="1805">
                  <c:v>2051</c:v>
                </c:pt>
                <c:pt idx="1806">
                  <c:v>1577</c:v>
                </c:pt>
                <c:pt idx="1807">
                  <c:v>1839</c:v>
                </c:pt>
                <c:pt idx="1808">
                  <c:v>1568</c:v>
                </c:pt>
                <c:pt idx="1809">
                  <c:v>2707</c:v>
                </c:pt>
                <c:pt idx="1810">
                  <c:v>3006</c:v>
                </c:pt>
                <c:pt idx="1811">
                  <c:v>1419</c:v>
                </c:pt>
                <c:pt idx="1812">
                  <c:v>4473</c:v>
                </c:pt>
                <c:pt idx="1813">
                  <c:v>1172</c:v>
                </c:pt>
                <c:pt idx="1814">
                  <c:v>3767</c:v>
                </c:pt>
                <c:pt idx="1815">
                  <c:v>4256</c:v>
                </c:pt>
                <c:pt idx="1816">
                  <c:v>6851</c:v>
                </c:pt>
                <c:pt idx="1817">
                  <c:v>3642</c:v>
                </c:pt>
                <c:pt idx="1818">
                  <c:v>1327</c:v>
                </c:pt>
                <c:pt idx="1819">
                  <c:v>5590</c:v>
                </c:pt>
                <c:pt idx="1820">
                  <c:v>10222</c:v>
                </c:pt>
                <c:pt idx="1821">
                  <c:v>6953</c:v>
                </c:pt>
                <c:pt idx="1822">
                  <c:v>2040</c:v>
                </c:pt>
                <c:pt idx="1823">
                  <c:v>2680</c:v>
                </c:pt>
                <c:pt idx="1824">
                  <c:v>2491</c:v>
                </c:pt>
                <c:pt idx="1825">
                  <c:v>1171</c:v>
                </c:pt>
                <c:pt idx="1826">
                  <c:v>877</c:v>
                </c:pt>
                <c:pt idx="1827">
                  <c:v>1062</c:v>
                </c:pt>
                <c:pt idx="1828">
                  <c:v>3012</c:v>
                </c:pt>
                <c:pt idx="1829">
                  <c:v>1849</c:v>
                </c:pt>
                <c:pt idx="1830">
                  <c:v>8559</c:v>
                </c:pt>
                <c:pt idx="1831">
                  <c:v>4972</c:v>
                </c:pt>
                <c:pt idx="1832">
                  <c:v>3412</c:v>
                </c:pt>
                <c:pt idx="1833">
                  <c:v>2594</c:v>
                </c:pt>
                <c:pt idx="1834">
                  <c:v>2929</c:v>
                </c:pt>
                <c:pt idx="1835">
                  <c:v>3406</c:v>
                </c:pt>
                <c:pt idx="1836">
                  <c:v>1200</c:v>
                </c:pt>
                <c:pt idx="1837">
                  <c:v>2840</c:v>
                </c:pt>
                <c:pt idx="1838">
                  <c:v>3087</c:v>
                </c:pt>
                <c:pt idx="1839">
                  <c:v>4780</c:v>
                </c:pt>
                <c:pt idx="1840">
                  <c:v>2481</c:v>
                </c:pt>
                <c:pt idx="1841">
                  <c:v>3032</c:v>
                </c:pt>
                <c:pt idx="1842">
                  <c:v>3632</c:v>
                </c:pt>
                <c:pt idx="1843">
                  <c:v>4780</c:v>
                </c:pt>
                <c:pt idx="1844">
                  <c:v>1235</c:v>
                </c:pt>
                <c:pt idx="1845">
                  <c:v>5342</c:v>
                </c:pt>
                <c:pt idx="1846">
                  <c:v>2903</c:v>
                </c:pt>
                <c:pt idx="1847">
                  <c:v>2533</c:v>
                </c:pt>
                <c:pt idx="1848">
                  <c:v>6856</c:v>
                </c:pt>
                <c:pt idx="1849">
                  <c:v>5787</c:v>
                </c:pt>
                <c:pt idx="1850">
                  <c:v>1628</c:v>
                </c:pt>
                <c:pt idx="1851">
                  <c:v>1146</c:v>
                </c:pt>
                <c:pt idx="1852">
                  <c:v>1435</c:v>
                </c:pt>
                <c:pt idx="1853">
                  <c:v>1755</c:v>
                </c:pt>
                <c:pt idx="1854">
                  <c:v>4815</c:v>
                </c:pt>
                <c:pt idx="1855">
                  <c:v>2120</c:v>
                </c:pt>
                <c:pt idx="1856">
                  <c:v>7624</c:v>
                </c:pt>
                <c:pt idx="1857">
                  <c:v>7405</c:v>
                </c:pt>
                <c:pt idx="1858">
                  <c:v>12360</c:v>
                </c:pt>
                <c:pt idx="1859">
                  <c:v>17938</c:v>
                </c:pt>
                <c:pt idx="1860">
                  <c:v>1817</c:v>
                </c:pt>
                <c:pt idx="1861">
                  <c:v>1211</c:v>
                </c:pt>
                <c:pt idx="1862">
                  <c:v>1034</c:v>
                </c:pt>
                <c:pt idx="1863">
                  <c:v>1261</c:v>
                </c:pt>
                <c:pt idx="1864">
                  <c:v>2031</c:v>
                </c:pt>
                <c:pt idx="1865">
                  <c:v>3161</c:v>
                </c:pt>
                <c:pt idx="1866">
                  <c:v>1626</c:v>
                </c:pt>
                <c:pt idx="1867">
                  <c:v>2455</c:v>
                </c:pt>
                <c:pt idx="1868">
                  <c:v>2406</c:v>
                </c:pt>
                <c:pt idx="1869">
                  <c:v>2490</c:v>
                </c:pt>
                <c:pt idx="1870">
                  <c:v>2517</c:v>
                </c:pt>
                <c:pt idx="1871">
                  <c:v>1088</c:v>
                </c:pt>
                <c:pt idx="1872">
                  <c:v>2054</c:v>
                </c:pt>
                <c:pt idx="1873">
                  <c:v>2992</c:v>
                </c:pt>
                <c:pt idx="1874">
                  <c:v>2474</c:v>
                </c:pt>
                <c:pt idx="1875">
                  <c:v>967</c:v>
                </c:pt>
                <c:pt idx="1876">
                  <c:v>1206</c:v>
                </c:pt>
                <c:pt idx="1877">
                  <c:v>1086</c:v>
                </c:pt>
                <c:pt idx="1878">
                  <c:v>2835</c:v>
                </c:pt>
                <c:pt idx="1879">
                  <c:v>5084</c:v>
                </c:pt>
                <c:pt idx="1880">
                  <c:v>3953</c:v>
                </c:pt>
                <c:pt idx="1881">
                  <c:v>2343</c:v>
                </c:pt>
                <c:pt idx="1882">
                  <c:v>2296</c:v>
                </c:pt>
                <c:pt idx="1883">
                  <c:v>773</c:v>
                </c:pt>
                <c:pt idx="1884">
                  <c:v>903</c:v>
                </c:pt>
                <c:pt idx="1885">
                  <c:v>2158</c:v>
                </c:pt>
                <c:pt idx="1886">
                  <c:v>1201</c:v>
                </c:pt>
                <c:pt idx="1887">
                  <c:v>2773</c:v>
                </c:pt>
                <c:pt idx="1888">
                  <c:v>1233</c:v>
                </c:pt>
                <c:pt idx="1889">
                  <c:v>939</c:v>
                </c:pt>
                <c:pt idx="1890">
                  <c:v>789</c:v>
                </c:pt>
                <c:pt idx="1891">
                  <c:v>3892</c:v>
                </c:pt>
                <c:pt idx="1892">
                  <c:v>3238</c:v>
                </c:pt>
                <c:pt idx="1893">
                  <c:v>798</c:v>
                </c:pt>
                <c:pt idx="1894">
                  <c:v>2156</c:v>
                </c:pt>
                <c:pt idx="1895">
                  <c:v>1961</c:v>
                </c:pt>
                <c:pt idx="1896">
                  <c:v>2789</c:v>
                </c:pt>
                <c:pt idx="1897">
                  <c:v>1841</c:v>
                </c:pt>
                <c:pt idx="1898">
                  <c:v>1107</c:v>
                </c:pt>
                <c:pt idx="1899">
                  <c:v>1973</c:v>
                </c:pt>
                <c:pt idx="1900">
                  <c:v>1448</c:v>
                </c:pt>
                <c:pt idx="1901">
                  <c:v>1501</c:v>
                </c:pt>
                <c:pt idx="1902">
                  <c:v>1572</c:v>
                </c:pt>
                <c:pt idx="1903">
                  <c:v>3990</c:v>
                </c:pt>
                <c:pt idx="1904">
                  <c:v>5973</c:v>
                </c:pt>
                <c:pt idx="1905">
                  <c:v>1025</c:v>
                </c:pt>
                <c:pt idx="1906">
                  <c:v>842</c:v>
                </c:pt>
                <c:pt idx="1907">
                  <c:v>1945</c:v>
                </c:pt>
                <c:pt idx="1908">
                  <c:v>2800</c:v>
                </c:pt>
                <c:pt idx="1909">
                  <c:v>4437</c:v>
                </c:pt>
                <c:pt idx="1910">
                  <c:v>1195</c:v>
                </c:pt>
                <c:pt idx="1911">
                  <c:v>3330</c:v>
                </c:pt>
                <c:pt idx="1912">
                  <c:v>9217</c:v>
                </c:pt>
                <c:pt idx="1913">
                  <c:v>8876</c:v>
                </c:pt>
                <c:pt idx="1914">
                  <c:v>5292</c:v>
                </c:pt>
                <c:pt idx="1915">
                  <c:v>2123</c:v>
                </c:pt>
                <c:pt idx="1916">
                  <c:v>1865</c:v>
                </c:pt>
                <c:pt idx="1917">
                  <c:v>1710</c:v>
                </c:pt>
                <c:pt idx="1918">
                  <c:v>1385</c:v>
                </c:pt>
                <c:pt idx="1919">
                  <c:v>1970</c:v>
                </c:pt>
                <c:pt idx="1920">
                  <c:v>3116</c:v>
                </c:pt>
                <c:pt idx="1921">
                  <c:v>863</c:v>
                </c:pt>
                <c:pt idx="1922">
                  <c:v>1326</c:v>
                </c:pt>
                <c:pt idx="1923">
                  <c:v>803</c:v>
                </c:pt>
                <c:pt idx="1924">
                  <c:v>2484</c:v>
                </c:pt>
                <c:pt idx="1925">
                  <c:v>1817</c:v>
                </c:pt>
                <c:pt idx="1926">
                  <c:v>2093</c:v>
                </c:pt>
                <c:pt idx="1927">
                  <c:v>1755</c:v>
                </c:pt>
                <c:pt idx="1928">
                  <c:v>3269</c:v>
                </c:pt>
                <c:pt idx="1929">
                  <c:v>2596</c:v>
                </c:pt>
                <c:pt idx="1930">
                  <c:v>1074</c:v>
                </c:pt>
                <c:pt idx="1931">
                  <c:v>4000</c:v>
                </c:pt>
                <c:pt idx="1932">
                  <c:v>1814</c:v>
                </c:pt>
                <c:pt idx="1933">
                  <c:v>1017</c:v>
                </c:pt>
                <c:pt idx="1934">
                  <c:v>3485</c:v>
                </c:pt>
                <c:pt idx="1935">
                  <c:v>1369</c:v>
                </c:pt>
                <c:pt idx="1936">
                  <c:v>1701</c:v>
                </c:pt>
                <c:pt idx="1937">
                  <c:v>1084</c:v>
                </c:pt>
                <c:pt idx="1938">
                  <c:v>2592</c:v>
                </c:pt>
                <c:pt idx="1939">
                  <c:v>2617</c:v>
                </c:pt>
                <c:pt idx="1940">
                  <c:v>2240</c:v>
                </c:pt>
                <c:pt idx="1941">
                  <c:v>6655</c:v>
                </c:pt>
                <c:pt idx="1942">
                  <c:v>1360</c:v>
                </c:pt>
                <c:pt idx="1943">
                  <c:v>1919</c:v>
                </c:pt>
                <c:pt idx="1944">
                  <c:v>1891</c:v>
                </c:pt>
                <c:pt idx="1945">
                  <c:v>1567</c:v>
                </c:pt>
                <c:pt idx="1946">
                  <c:v>1109</c:v>
                </c:pt>
                <c:pt idx="1947">
                  <c:v>2774</c:v>
                </c:pt>
                <c:pt idx="1948">
                  <c:v>7276</c:v>
                </c:pt>
                <c:pt idx="1949">
                  <c:v>1525</c:v>
                </c:pt>
                <c:pt idx="1950">
                  <c:v>1107</c:v>
                </c:pt>
                <c:pt idx="1951">
                  <c:v>1911</c:v>
                </c:pt>
                <c:pt idx="1952">
                  <c:v>2796</c:v>
                </c:pt>
                <c:pt idx="1953">
                  <c:v>2310</c:v>
                </c:pt>
                <c:pt idx="1954">
                  <c:v>1818</c:v>
                </c:pt>
                <c:pt idx="1955">
                  <c:v>1851</c:v>
                </c:pt>
                <c:pt idx="1956">
                  <c:v>2193</c:v>
                </c:pt>
                <c:pt idx="1957">
                  <c:v>1208</c:v>
                </c:pt>
                <c:pt idx="1958">
                  <c:v>2991</c:v>
                </c:pt>
                <c:pt idx="1959">
                  <c:v>1353</c:v>
                </c:pt>
                <c:pt idx="1960">
                  <c:v>1705</c:v>
                </c:pt>
                <c:pt idx="1961">
                  <c:v>3077</c:v>
                </c:pt>
                <c:pt idx="1962">
                  <c:v>1074</c:v>
                </c:pt>
                <c:pt idx="1963">
                  <c:v>4310</c:v>
                </c:pt>
                <c:pt idx="1964">
                  <c:v>1632</c:v>
                </c:pt>
                <c:pt idx="1965">
                  <c:v>2945</c:v>
                </c:pt>
                <c:pt idx="1966">
                  <c:v>1696</c:v>
                </c:pt>
                <c:pt idx="1967">
                  <c:v>2424</c:v>
                </c:pt>
                <c:pt idx="1968">
                  <c:v>2740</c:v>
                </c:pt>
                <c:pt idx="1969">
                  <c:v>4755</c:v>
                </c:pt>
                <c:pt idx="1970">
                  <c:v>1957</c:v>
                </c:pt>
                <c:pt idx="1971">
                  <c:v>3330</c:v>
                </c:pt>
                <c:pt idx="1972">
                  <c:v>3468</c:v>
                </c:pt>
                <c:pt idx="1973">
                  <c:v>3951</c:v>
                </c:pt>
                <c:pt idx="1974">
                  <c:v>2131</c:v>
                </c:pt>
                <c:pt idx="1975">
                  <c:v>1023</c:v>
                </c:pt>
                <c:pt idx="1976">
                  <c:v>1754</c:v>
                </c:pt>
                <c:pt idx="1977">
                  <c:v>683</c:v>
                </c:pt>
                <c:pt idx="1978">
                  <c:v>1773</c:v>
                </c:pt>
                <c:pt idx="1979">
                  <c:v>971</c:v>
                </c:pt>
                <c:pt idx="1980">
                  <c:v>1324</c:v>
                </c:pt>
                <c:pt idx="1981">
                  <c:v>1930</c:v>
                </c:pt>
                <c:pt idx="1982">
                  <c:v>2509</c:v>
                </c:pt>
                <c:pt idx="1983">
                  <c:v>1194</c:v>
                </c:pt>
                <c:pt idx="1984">
                  <c:v>1591</c:v>
                </c:pt>
                <c:pt idx="1985">
                  <c:v>3058</c:v>
                </c:pt>
                <c:pt idx="1986">
                  <c:v>2768</c:v>
                </c:pt>
                <c:pt idx="1987">
                  <c:v>2552</c:v>
                </c:pt>
                <c:pt idx="1988">
                  <c:v>2805</c:v>
                </c:pt>
                <c:pt idx="1989">
                  <c:v>2316</c:v>
                </c:pt>
                <c:pt idx="1990">
                  <c:v>6218</c:v>
                </c:pt>
                <c:pt idx="1991">
                  <c:v>3121</c:v>
                </c:pt>
                <c:pt idx="1992">
                  <c:v>2172</c:v>
                </c:pt>
                <c:pt idx="1993">
                  <c:v>2908</c:v>
                </c:pt>
                <c:pt idx="1994">
                  <c:v>1039</c:v>
                </c:pt>
                <c:pt idx="1995">
                  <c:v>2419</c:v>
                </c:pt>
                <c:pt idx="1996">
                  <c:v>3846</c:v>
                </c:pt>
                <c:pt idx="1997">
                  <c:v>2715</c:v>
                </c:pt>
                <c:pt idx="1998">
                  <c:v>3472</c:v>
                </c:pt>
                <c:pt idx="1999">
                  <c:v>1561</c:v>
                </c:pt>
                <c:pt idx="2000">
                  <c:v>1265</c:v>
                </c:pt>
                <c:pt idx="2001">
                  <c:v>2557</c:v>
                </c:pt>
                <c:pt idx="2002">
                  <c:v>1894</c:v>
                </c:pt>
                <c:pt idx="2003">
                  <c:v>2465</c:v>
                </c:pt>
                <c:pt idx="2004">
                  <c:v>1836</c:v>
                </c:pt>
                <c:pt idx="2005">
                  <c:v>1090</c:v>
                </c:pt>
                <c:pt idx="2006">
                  <c:v>1951</c:v>
                </c:pt>
                <c:pt idx="2007">
                  <c:v>1068</c:v>
                </c:pt>
                <c:pt idx="2008">
                  <c:v>2028</c:v>
                </c:pt>
                <c:pt idx="2009">
                  <c:v>2303</c:v>
                </c:pt>
                <c:pt idx="2010">
                  <c:v>2491</c:v>
                </c:pt>
                <c:pt idx="2011">
                  <c:v>2014</c:v>
                </c:pt>
                <c:pt idx="2012">
                  <c:v>1048</c:v>
                </c:pt>
                <c:pt idx="2013">
                  <c:v>925</c:v>
                </c:pt>
                <c:pt idx="2014">
                  <c:v>1548</c:v>
                </c:pt>
                <c:pt idx="2015">
                  <c:v>1811</c:v>
                </c:pt>
                <c:pt idx="2016">
                  <c:v>942</c:v>
                </c:pt>
                <c:pt idx="2017">
                  <c:v>1756</c:v>
                </c:pt>
                <c:pt idx="2018">
                  <c:v>1445</c:v>
                </c:pt>
                <c:pt idx="2019">
                  <c:v>1006</c:v>
                </c:pt>
                <c:pt idx="2020">
                  <c:v>843</c:v>
                </c:pt>
                <c:pt idx="2021">
                  <c:v>1187</c:v>
                </c:pt>
                <c:pt idx="2022">
                  <c:v>487</c:v>
                </c:pt>
                <c:pt idx="2023">
                  <c:v>1047</c:v>
                </c:pt>
                <c:pt idx="2024">
                  <c:v>1391</c:v>
                </c:pt>
                <c:pt idx="2025">
                  <c:v>720</c:v>
                </c:pt>
                <c:pt idx="2026">
                  <c:v>5363</c:v>
                </c:pt>
                <c:pt idx="2027">
                  <c:v>2055</c:v>
                </c:pt>
                <c:pt idx="2028">
                  <c:v>1773</c:v>
                </c:pt>
                <c:pt idx="2029">
                  <c:v>952</c:v>
                </c:pt>
                <c:pt idx="2030">
                  <c:v>1075</c:v>
                </c:pt>
                <c:pt idx="2031">
                  <c:v>1372</c:v>
                </c:pt>
                <c:pt idx="2032">
                  <c:v>1950</c:v>
                </c:pt>
                <c:pt idx="2033">
                  <c:v>1008</c:v>
                </c:pt>
                <c:pt idx="2034">
                  <c:v>1340</c:v>
                </c:pt>
                <c:pt idx="2035">
                  <c:v>1459</c:v>
                </c:pt>
                <c:pt idx="2036">
                  <c:v>1686</c:v>
                </c:pt>
                <c:pt idx="2037">
                  <c:v>666</c:v>
                </c:pt>
                <c:pt idx="2038">
                  <c:v>1278</c:v>
                </c:pt>
                <c:pt idx="2039">
                  <c:v>958</c:v>
                </c:pt>
                <c:pt idx="2040">
                  <c:v>2325</c:v>
                </c:pt>
                <c:pt idx="2041">
                  <c:v>1779</c:v>
                </c:pt>
                <c:pt idx="2042">
                  <c:v>1221</c:v>
                </c:pt>
                <c:pt idx="2043">
                  <c:v>1559</c:v>
                </c:pt>
                <c:pt idx="2044">
                  <c:v>973</c:v>
                </c:pt>
                <c:pt idx="2045">
                  <c:v>1631</c:v>
                </c:pt>
                <c:pt idx="2046">
                  <c:v>4902</c:v>
                </c:pt>
                <c:pt idx="2047">
                  <c:v>4019</c:v>
                </c:pt>
                <c:pt idx="2048">
                  <c:v>3730</c:v>
                </c:pt>
                <c:pt idx="2049">
                  <c:v>14191</c:v>
                </c:pt>
                <c:pt idx="2050">
                  <c:v>5148</c:v>
                </c:pt>
                <c:pt idx="2051">
                  <c:v>932</c:v>
                </c:pt>
                <c:pt idx="2052">
                  <c:v>2302</c:v>
                </c:pt>
                <c:pt idx="2053">
                  <c:v>1500</c:v>
                </c:pt>
                <c:pt idx="2054">
                  <c:v>785</c:v>
                </c:pt>
                <c:pt idx="2055">
                  <c:v>2021</c:v>
                </c:pt>
                <c:pt idx="2056">
                  <c:v>644</c:v>
                </c:pt>
                <c:pt idx="2057">
                  <c:v>1787</c:v>
                </c:pt>
                <c:pt idx="2058">
                  <c:v>823</c:v>
                </c:pt>
                <c:pt idx="2059">
                  <c:v>1643</c:v>
                </c:pt>
                <c:pt idx="2060">
                  <c:v>811</c:v>
                </c:pt>
                <c:pt idx="2061">
                  <c:v>2252</c:v>
                </c:pt>
                <c:pt idx="2062">
                  <c:v>2149</c:v>
                </c:pt>
                <c:pt idx="2063">
                  <c:v>816</c:v>
                </c:pt>
                <c:pt idx="2064">
                  <c:v>904</c:v>
                </c:pt>
                <c:pt idx="2065">
                  <c:v>919</c:v>
                </c:pt>
                <c:pt idx="2066">
                  <c:v>658</c:v>
                </c:pt>
                <c:pt idx="2067">
                  <c:v>587</c:v>
                </c:pt>
                <c:pt idx="2068">
                  <c:v>832</c:v>
                </c:pt>
                <c:pt idx="2069">
                  <c:v>2463</c:v>
                </c:pt>
                <c:pt idx="2070">
                  <c:v>1151</c:v>
                </c:pt>
                <c:pt idx="2071">
                  <c:v>568</c:v>
                </c:pt>
                <c:pt idx="2072">
                  <c:v>843</c:v>
                </c:pt>
                <c:pt idx="2073">
                  <c:v>636</c:v>
                </c:pt>
                <c:pt idx="2074">
                  <c:v>780</c:v>
                </c:pt>
                <c:pt idx="2075">
                  <c:v>1789</c:v>
                </c:pt>
                <c:pt idx="2076">
                  <c:v>646</c:v>
                </c:pt>
                <c:pt idx="2077">
                  <c:v>953</c:v>
                </c:pt>
                <c:pt idx="2078">
                  <c:v>3667</c:v>
                </c:pt>
                <c:pt idx="2079">
                  <c:v>1294</c:v>
                </c:pt>
                <c:pt idx="2080">
                  <c:v>1987</c:v>
                </c:pt>
                <c:pt idx="2081">
                  <c:v>1836</c:v>
                </c:pt>
                <c:pt idx="2082">
                  <c:v>619</c:v>
                </c:pt>
                <c:pt idx="2083">
                  <c:v>4551</c:v>
                </c:pt>
                <c:pt idx="2084">
                  <c:v>1767</c:v>
                </c:pt>
                <c:pt idx="2085">
                  <c:v>2332</c:v>
                </c:pt>
                <c:pt idx="2086">
                  <c:v>1219</c:v>
                </c:pt>
                <c:pt idx="2087">
                  <c:v>2373</c:v>
                </c:pt>
                <c:pt idx="2088">
                  <c:v>2575</c:v>
                </c:pt>
                <c:pt idx="2089">
                  <c:v>3013</c:v>
                </c:pt>
                <c:pt idx="2090">
                  <c:v>4165</c:v>
                </c:pt>
                <c:pt idx="2091">
                  <c:v>818</c:v>
                </c:pt>
                <c:pt idx="2092">
                  <c:v>2080</c:v>
                </c:pt>
                <c:pt idx="2093">
                  <c:v>944</c:v>
                </c:pt>
                <c:pt idx="2094">
                  <c:v>594</c:v>
                </c:pt>
                <c:pt idx="2095">
                  <c:v>2973</c:v>
                </c:pt>
                <c:pt idx="2096">
                  <c:v>2465</c:v>
                </c:pt>
                <c:pt idx="2097">
                  <c:v>2668</c:v>
                </c:pt>
                <c:pt idx="2098">
                  <c:v>1487</c:v>
                </c:pt>
                <c:pt idx="2099">
                  <c:v>1543</c:v>
                </c:pt>
                <c:pt idx="2100">
                  <c:v>3560</c:v>
                </c:pt>
                <c:pt idx="2101">
                  <c:v>459</c:v>
                </c:pt>
                <c:pt idx="2102">
                  <c:v>3555</c:v>
                </c:pt>
                <c:pt idx="2103">
                  <c:v>2383</c:v>
                </c:pt>
                <c:pt idx="2104">
                  <c:v>1080</c:v>
                </c:pt>
                <c:pt idx="2105">
                  <c:v>912</c:v>
                </c:pt>
                <c:pt idx="2106">
                  <c:v>1223</c:v>
                </c:pt>
                <c:pt idx="2107">
                  <c:v>619</c:v>
                </c:pt>
                <c:pt idx="2108">
                  <c:v>1496</c:v>
                </c:pt>
                <c:pt idx="2109">
                  <c:v>636</c:v>
                </c:pt>
                <c:pt idx="2110">
                  <c:v>1278</c:v>
                </c:pt>
                <c:pt idx="2111">
                  <c:v>2616</c:v>
                </c:pt>
                <c:pt idx="2112">
                  <c:v>3025</c:v>
                </c:pt>
                <c:pt idx="2113">
                  <c:v>1213</c:v>
                </c:pt>
                <c:pt idx="2114">
                  <c:v>451</c:v>
                </c:pt>
                <c:pt idx="2115">
                  <c:v>742</c:v>
                </c:pt>
                <c:pt idx="2116">
                  <c:v>1914</c:v>
                </c:pt>
                <c:pt idx="2117">
                  <c:v>929</c:v>
                </c:pt>
                <c:pt idx="2118">
                  <c:v>1237</c:v>
                </c:pt>
                <c:pt idx="2119">
                  <c:v>1118</c:v>
                </c:pt>
                <c:pt idx="2120">
                  <c:v>1476</c:v>
                </c:pt>
                <c:pt idx="2121">
                  <c:v>2091</c:v>
                </c:pt>
                <c:pt idx="2122">
                  <c:v>1116</c:v>
                </c:pt>
                <c:pt idx="2123">
                  <c:v>3052</c:v>
                </c:pt>
                <c:pt idx="2124">
                  <c:v>644</c:v>
                </c:pt>
                <c:pt idx="2125">
                  <c:v>998</c:v>
                </c:pt>
                <c:pt idx="2126">
                  <c:v>1075</c:v>
                </c:pt>
                <c:pt idx="2127">
                  <c:v>1163</c:v>
                </c:pt>
                <c:pt idx="2128">
                  <c:v>1599</c:v>
                </c:pt>
                <c:pt idx="2129">
                  <c:v>1408</c:v>
                </c:pt>
                <c:pt idx="2130">
                  <c:v>2272</c:v>
                </c:pt>
                <c:pt idx="2131">
                  <c:v>2027</c:v>
                </c:pt>
                <c:pt idx="2132">
                  <c:v>1218</c:v>
                </c:pt>
                <c:pt idx="2133">
                  <c:v>2493</c:v>
                </c:pt>
                <c:pt idx="2134">
                  <c:v>929</c:v>
                </c:pt>
                <c:pt idx="2135">
                  <c:v>1458</c:v>
                </c:pt>
                <c:pt idx="2136">
                  <c:v>1605</c:v>
                </c:pt>
                <c:pt idx="2137">
                  <c:v>972</c:v>
                </c:pt>
                <c:pt idx="2138">
                  <c:v>936</c:v>
                </c:pt>
                <c:pt idx="2139">
                  <c:v>2437</c:v>
                </c:pt>
                <c:pt idx="2140">
                  <c:v>1670</c:v>
                </c:pt>
                <c:pt idx="2141">
                  <c:v>744</c:v>
                </c:pt>
                <c:pt idx="2142">
                  <c:v>2126</c:v>
                </c:pt>
                <c:pt idx="2143">
                  <c:v>773</c:v>
                </c:pt>
                <c:pt idx="2144">
                  <c:v>607</c:v>
                </c:pt>
                <c:pt idx="2145">
                  <c:v>1552</c:v>
                </c:pt>
                <c:pt idx="2146">
                  <c:v>2350</c:v>
                </c:pt>
                <c:pt idx="2147">
                  <c:v>2888</c:v>
                </c:pt>
                <c:pt idx="2148">
                  <c:v>2989</c:v>
                </c:pt>
                <c:pt idx="2149">
                  <c:v>2512</c:v>
                </c:pt>
                <c:pt idx="2150">
                  <c:v>1327</c:v>
                </c:pt>
                <c:pt idx="2151">
                  <c:v>1482</c:v>
                </c:pt>
                <c:pt idx="2152">
                  <c:v>696</c:v>
                </c:pt>
                <c:pt idx="2153">
                  <c:v>932</c:v>
                </c:pt>
                <c:pt idx="2154">
                  <c:v>2018</c:v>
                </c:pt>
                <c:pt idx="2155">
                  <c:v>970</c:v>
                </c:pt>
                <c:pt idx="2156">
                  <c:v>903</c:v>
                </c:pt>
                <c:pt idx="2157">
                  <c:v>411</c:v>
                </c:pt>
                <c:pt idx="2158">
                  <c:v>971</c:v>
                </c:pt>
                <c:pt idx="2159">
                  <c:v>973</c:v>
                </c:pt>
                <c:pt idx="2160">
                  <c:v>449</c:v>
                </c:pt>
                <c:pt idx="2161">
                  <c:v>744</c:v>
                </c:pt>
                <c:pt idx="2162">
                  <c:v>944</c:v>
                </c:pt>
                <c:pt idx="2163">
                  <c:v>701</c:v>
                </c:pt>
                <c:pt idx="2164">
                  <c:v>3014</c:v>
                </c:pt>
                <c:pt idx="2165">
                  <c:v>524</c:v>
                </c:pt>
                <c:pt idx="2166">
                  <c:v>1250</c:v>
                </c:pt>
                <c:pt idx="2167">
                  <c:v>1423</c:v>
                </c:pt>
                <c:pt idx="2168">
                  <c:v>576</c:v>
                </c:pt>
                <c:pt idx="2169">
                  <c:v>832</c:v>
                </c:pt>
                <c:pt idx="2170">
                  <c:v>579</c:v>
                </c:pt>
                <c:pt idx="2171">
                  <c:v>1127</c:v>
                </c:pt>
                <c:pt idx="2172">
                  <c:v>534</c:v>
                </c:pt>
                <c:pt idx="2173">
                  <c:v>913</c:v>
                </c:pt>
                <c:pt idx="2174">
                  <c:v>575</c:v>
                </c:pt>
                <c:pt idx="2175">
                  <c:v>971</c:v>
                </c:pt>
                <c:pt idx="2176">
                  <c:v>658</c:v>
                </c:pt>
                <c:pt idx="2177">
                  <c:v>1643</c:v>
                </c:pt>
                <c:pt idx="2178">
                  <c:v>1321</c:v>
                </c:pt>
                <c:pt idx="2179">
                  <c:v>863</c:v>
                </c:pt>
                <c:pt idx="2180">
                  <c:v>642</c:v>
                </c:pt>
                <c:pt idx="2181">
                  <c:v>600</c:v>
                </c:pt>
                <c:pt idx="2182">
                  <c:v>1607</c:v>
                </c:pt>
                <c:pt idx="2183">
                  <c:v>930</c:v>
                </c:pt>
                <c:pt idx="2184">
                  <c:v>438</c:v>
                </c:pt>
                <c:pt idx="2185">
                  <c:v>1637</c:v>
                </c:pt>
                <c:pt idx="2186">
                  <c:v>407</c:v>
                </c:pt>
                <c:pt idx="2187">
                  <c:v>693</c:v>
                </c:pt>
                <c:pt idx="2188">
                  <c:v>1111</c:v>
                </c:pt>
                <c:pt idx="2189">
                  <c:v>2728</c:v>
                </c:pt>
                <c:pt idx="2190">
                  <c:v>2371</c:v>
                </c:pt>
                <c:pt idx="2191">
                  <c:v>1678</c:v>
                </c:pt>
                <c:pt idx="2192">
                  <c:v>3155</c:v>
                </c:pt>
                <c:pt idx="2193">
                  <c:v>2130</c:v>
                </c:pt>
                <c:pt idx="2194">
                  <c:v>517</c:v>
                </c:pt>
                <c:pt idx="2195">
                  <c:v>1044</c:v>
                </c:pt>
                <c:pt idx="2196">
                  <c:v>2287</c:v>
                </c:pt>
                <c:pt idx="2197">
                  <c:v>2308</c:v>
                </c:pt>
                <c:pt idx="2198">
                  <c:v>646</c:v>
                </c:pt>
                <c:pt idx="2199">
                  <c:v>1676</c:v>
                </c:pt>
                <c:pt idx="2200">
                  <c:v>676</c:v>
                </c:pt>
                <c:pt idx="2201">
                  <c:v>1656</c:v>
                </c:pt>
                <c:pt idx="2202">
                  <c:v>1633</c:v>
                </c:pt>
                <c:pt idx="2203">
                  <c:v>700</c:v>
                </c:pt>
                <c:pt idx="2204">
                  <c:v>3467</c:v>
                </c:pt>
                <c:pt idx="2205">
                  <c:v>701</c:v>
                </c:pt>
                <c:pt idx="2206">
                  <c:v>1106</c:v>
                </c:pt>
                <c:pt idx="2207">
                  <c:v>894</c:v>
                </c:pt>
                <c:pt idx="2208">
                  <c:v>2694</c:v>
                </c:pt>
                <c:pt idx="2209">
                  <c:v>998</c:v>
                </c:pt>
                <c:pt idx="2210">
                  <c:v>1404</c:v>
                </c:pt>
                <c:pt idx="2211">
                  <c:v>4175</c:v>
                </c:pt>
                <c:pt idx="2212">
                  <c:v>847</c:v>
                </c:pt>
                <c:pt idx="2213">
                  <c:v>922</c:v>
                </c:pt>
                <c:pt idx="2214">
                  <c:v>4010</c:v>
                </c:pt>
                <c:pt idx="2215">
                  <c:v>5222</c:v>
                </c:pt>
                <c:pt idx="2216">
                  <c:v>2143</c:v>
                </c:pt>
                <c:pt idx="2217">
                  <c:v>1324</c:v>
                </c:pt>
                <c:pt idx="2218">
                  <c:v>4906</c:v>
                </c:pt>
                <c:pt idx="2219">
                  <c:v>4432</c:v>
                </c:pt>
                <c:pt idx="2220">
                  <c:v>20761</c:v>
                </c:pt>
                <c:pt idx="2221">
                  <c:v>1015</c:v>
                </c:pt>
                <c:pt idx="2222">
                  <c:v>517</c:v>
                </c:pt>
                <c:pt idx="2223">
                  <c:v>402</c:v>
                </c:pt>
                <c:pt idx="2224">
                  <c:v>850</c:v>
                </c:pt>
                <c:pt idx="2225">
                  <c:v>1431</c:v>
                </c:pt>
                <c:pt idx="2226">
                  <c:v>655</c:v>
                </c:pt>
                <c:pt idx="2227">
                  <c:v>1493</c:v>
                </c:pt>
                <c:pt idx="2228">
                  <c:v>1445</c:v>
                </c:pt>
                <c:pt idx="2229">
                  <c:v>566</c:v>
                </c:pt>
                <c:pt idx="2230">
                  <c:v>925</c:v>
                </c:pt>
                <c:pt idx="2231">
                  <c:v>3543</c:v>
                </c:pt>
                <c:pt idx="2232">
                  <c:v>827</c:v>
                </c:pt>
                <c:pt idx="2233">
                  <c:v>3377</c:v>
                </c:pt>
                <c:pt idx="2234">
                  <c:v>1263</c:v>
                </c:pt>
                <c:pt idx="2235">
                  <c:v>2056</c:v>
                </c:pt>
                <c:pt idx="2236">
                  <c:v>1527</c:v>
                </c:pt>
                <c:pt idx="2237">
                  <c:v>716</c:v>
                </c:pt>
                <c:pt idx="2238">
                  <c:v>726</c:v>
                </c:pt>
                <c:pt idx="2239">
                  <c:v>1555</c:v>
                </c:pt>
                <c:pt idx="2240">
                  <c:v>2080</c:v>
                </c:pt>
                <c:pt idx="2241">
                  <c:v>560</c:v>
                </c:pt>
                <c:pt idx="2242">
                  <c:v>1033</c:v>
                </c:pt>
                <c:pt idx="2243">
                  <c:v>1602</c:v>
                </c:pt>
                <c:pt idx="2244">
                  <c:v>817</c:v>
                </c:pt>
                <c:pt idx="2245">
                  <c:v>755</c:v>
                </c:pt>
                <c:pt idx="2246">
                  <c:v>3202</c:v>
                </c:pt>
                <c:pt idx="2247">
                  <c:v>1018</c:v>
                </c:pt>
                <c:pt idx="2248">
                  <c:v>1920</c:v>
                </c:pt>
                <c:pt idx="2249">
                  <c:v>509</c:v>
                </c:pt>
                <c:pt idx="2250">
                  <c:v>631</c:v>
                </c:pt>
                <c:pt idx="2251">
                  <c:v>347</c:v>
                </c:pt>
                <c:pt idx="2252">
                  <c:v>646</c:v>
                </c:pt>
                <c:pt idx="2253">
                  <c:v>509</c:v>
                </c:pt>
                <c:pt idx="2254">
                  <c:v>931</c:v>
                </c:pt>
                <c:pt idx="2255">
                  <c:v>1033</c:v>
                </c:pt>
                <c:pt idx="2256">
                  <c:v>803</c:v>
                </c:pt>
                <c:pt idx="2257">
                  <c:v>2303</c:v>
                </c:pt>
                <c:pt idx="2258">
                  <c:v>9802</c:v>
                </c:pt>
                <c:pt idx="2259">
                  <c:v>1547</c:v>
                </c:pt>
                <c:pt idx="2260">
                  <c:v>1312</c:v>
                </c:pt>
                <c:pt idx="2261">
                  <c:v>1626</c:v>
                </c:pt>
                <c:pt idx="2262">
                  <c:v>514</c:v>
                </c:pt>
                <c:pt idx="2263">
                  <c:v>667</c:v>
                </c:pt>
                <c:pt idx="2264">
                  <c:v>1084</c:v>
                </c:pt>
                <c:pt idx="2265">
                  <c:v>895</c:v>
                </c:pt>
                <c:pt idx="2266">
                  <c:v>2500</c:v>
                </c:pt>
                <c:pt idx="2267">
                  <c:v>3334</c:v>
                </c:pt>
                <c:pt idx="2268">
                  <c:v>3297</c:v>
                </c:pt>
                <c:pt idx="2269">
                  <c:v>1718</c:v>
                </c:pt>
                <c:pt idx="2270">
                  <c:v>1279</c:v>
                </c:pt>
                <c:pt idx="2271">
                  <c:v>958</c:v>
                </c:pt>
                <c:pt idx="2272">
                  <c:v>864</c:v>
                </c:pt>
                <c:pt idx="2273">
                  <c:v>2378</c:v>
                </c:pt>
                <c:pt idx="2274">
                  <c:v>974</c:v>
                </c:pt>
                <c:pt idx="2275">
                  <c:v>707</c:v>
                </c:pt>
                <c:pt idx="2276">
                  <c:v>519</c:v>
                </c:pt>
                <c:pt idx="2277">
                  <c:v>683</c:v>
                </c:pt>
                <c:pt idx="2278">
                  <c:v>203</c:v>
                </c:pt>
                <c:pt idx="2279">
                  <c:v>350</c:v>
                </c:pt>
                <c:pt idx="2280">
                  <c:v>644</c:v>
                </c:pt>
                <c:pt idx="2281">
                  <c:v>819</c:v>
                </c:pt>
                <c:pt idx="2282">
                  <c:v>550</c:v>
                </c:pt>
                <c:pt idx="2283">
                  <c:v>530</c:v>
                </c:pt>
                <c:pt idx="2284">
                  <c:v>694</c:v>
                </c:pt>
                <c:pt idx="2285">
                  <c:v>6872</c:v>
                </c:pt>
                <c:pt idx="2286">
                  <c:v>564</c:v>
                </c:pt>
                <c:pt idx="2287">
                  <c:v>810</c:v>
                </c:pt>
                <c:pt idx="2288">
                  <c:v>468</c:v>
                </c:pt>
                <c:pt idx="2289">
                  <c:v>1482</c:v>
                </c:pt>
                <c:pt idx="2290">
                  <c:v>1062</c:v>
                </c:pt>
                <c:pt idx="2291">
                  <c:v>493</c:v>
                </c:pt>
                <c:pt idx="2292">
                  <c:v>1575</c:v>
                </c:pt>
                <c:pt idx="2293">
                  <c:v>630</c:v>
                </c:pt>
                <c:pt idx="2294">
                  <c:v>842</c:v>
                </c:pt>
                <c:pt idx="2295">
                  <c:v>1844</c:v>
                </c:pt>
                <c:pt idx="2296">
                  <c:v>2840</c:v>
                </c:pt>
                <c:pt idx="2297">
                  <c:v>761</c:v>
                </c:pt>
                <c:pt idx="2298">
                  <c:v>362</c:v>
                </c:pt>
                <c:pt idx="2299">
                  <c:v>1022</c:v>
                </c:pt>
                <c:pt idx="2300">
                  <c:v>301</c:v>
                </c:pt>
                <c:pt idx="2301">
                  <c:v>554</c:v>
                </c:pt>
                <c:pt idx="2302">
                  <c:v>797</c:v>
                </c:pt>
                <c:pt idx="2303">
                  <c:v>426</c:v>
                </c:pt>
                <c:pt idx="2304">
                  <c:v>990</c:v>
                </c:pt>
                <c:pt idx="2305">
                  <c:v>435</c:v>
                </c:pt>
                <c:pt idx="2306">
                  <c:v>621</c:v>
                </c:pt>
                <c:pt idx="2307">
                  <c:v>519</c:v>
                </c:pt>
                <c:pt idx="2308">
                  <c:v>1286</c:v>
                </c:pt>
                <c:pt idx="2309">
                  <c:v>389</c:v>
                </c:pt>
                <c:pt idx="2310">
                  <c:v>591</c:v>
                </c:pt>
                <c:pt idx="2311">
                  <c:v>704</c:v>
                </c:pt>
                <c:pt idx="2312">
                  <c:v>570</c:v>
                </c:pt>
                <c:pt idx="2313">
                  <c:v>358</c:v>
                </c:pt>
                <c:pt idx="2314">
                  <c:v>1437</c:v>
                </c:pt>
                <c:pt idx="2315">
                  <c:v>1016</c:v>
                </c:pt>
                <c:pt idx="2316">
                  <c:v>605</c:v>
                </c:pt>
                <c:pt idx="2317">
                  <c:v>221</c:v>
                </c:pt>
                <c:pt idx="2318">
                  <c:v>335</c:v>
                </c:pt>
                <c:pt idx="2319">
                  <c:v>445</c:v>
                </c:pt>
                <c:pt idx="2320">
                  <c:v>451</c:v>
                </c:pt>
                <c:pt idx="2321">
                  <c:v>589</c:v>
                </c:pt>
                <c:pt idx="2322">
                  <c:v>936</c:v>
                </c:pt>
                <c:pt idx="2323">
                  <c:v>1234</c:v>
                </c:pt>
                <c:pt idx="2324">
                  <c:v>816</c:v>
                </c:pt>
                <c:pt idx="2325">
                  <c:v>732</c:v>
                </c:pt>
                <c:pt idx="2326">
                  <c:v>366</c:v>
                </c:pt>
                <c:pt idx="2327">
                  <c:v>323</c:v>
                </c:pt>
                <c:pt idx="2328">
                  <c:v>426</c:v>
                </c:pt>
                <c:pt idx="2329">
                  <c:v>185</c:v>
                </c:pt>
                <c:pt idx="2330">
                  <c:v>422</c:v>
                </c:pt>
                <c:pt idx="2331">
                  <c:v>724</c:v>
                </c:pt>
                <c:pt idx="2332">
                  <c:v>1332</c:v>
                </c:pt>
                <c:pt idx="2333">
                  <c:v>488</c:v>
                </c:pt>
                <c:pt idx="2334">
                  <c:v>548</c:v>
                </c:pt>
                <c:pt idx="2335">
                  <c:v>1437</c:v>
                </c:pt>
                <c:pt idx="2336">
                  <c:v>2102</c:v>
                </c:pt>
                <c:pt idx="2337">
                  <c:v>1465</c:v>
                </c:pt>
                <c:pt idx="2338">
                  <c:v>459</c:v>
                </c:pt>
                <c:pt idx="2339">
                  <c:v>1038</c:v>
                </c:pt>
                <c:pt idx="2340">
                  <c:v>500</c:v>
                </c:pt>
                <c:pt idx="2341">
                  <c:v>1002</c:v>
                </c:pt>
                <c:pt idx="2342">
                  <c:v>1926</c:v>
                </c:pt>
                <c:pt idx="2343">
                  <c:v>3084</c:v>
                </c:pt>
                <c:pt idx="2344">
                  <c:v>1831</c:v>
                </c:pt>
                <c:pt idx="2345">
                  <c:v>1570</c:v>
                </c:pt>
                <c:pt idx="2346">
                  <c:v>706</c:v>
                </c:pt>
                <c:pt idx="2347">
                  <c:v>1008</c:v>
                </c:pt>
                <c:pt idx="2348">
                  <c:v>1465</c:v>
                </c:pt>
                <c:pt idx="2349">
                  <c:v>1417</c:v>
                </c:pt>
                <c:pt idx="2350">
                  <c:v>2053</c:v>
                </c:pt>
                <c:pt idx="2351">
                  <c:v>958</c:v>
                </c:pt>
                <c:pt idx="2352">
                  <c:v>2735</c:v>
                </c:pt>
                <c:pt idx="2353">
                  <c:v>480</c:v>
                </c:pt>
                <c:pt idx="2354">
                  <c:v>2273</c:v>
                </c:pt>
                <c:pt idx="2355">
                  <c:v>1237</c:v>
                </c:pt>
                <c:pt idx="2356">
                  <c:v>3040</c:v>
                </c:pt>
                <c:pt idx="2357">
                  <c:v>1119</c:v>
                </c:pt>
                <c:pt idx="2358">
                  <c:v>2313</c:v>
                </c:pt>
                <c:pt idx="2359">
                  <c:v>2014</c:v>
                </c:pt>
                <c:pt idx="2360">
                  <c:v>493</c:v>
                </c:pt>
                <c:pt idx="2361">
                  <c:v>511</c:v>
                </c:pt>
                <c:pt idx="2362">
                  <c:v>622</c:v>
                </c:pt>
                <c:pt idx="2363">
                  <c:v>587</c:v>
                </c:pt>
                <c:pt idx="2364">
                  <c:v>805</c:v>
                </c:pt>
                <c:pt idx="2365">
                  <c:v>1423</c:v>
                </c:pt>
                <c:pt idx="2366">
                  <c:v>518</c:v>
                </c:pt>
                <c:pt idx="2367">
                  <c:v>324</c:v>
                </c:pt>
                <c:pt idx="2368">
                  <c:v>309</c:v>
                </c:pt>
                <c:pt idx="2369">
                  <c:v>770</c:v>
                </c:pt>
                <c:pt idx="2370">
                  <c:v>603</c:v>
                </c:pt>
                <c:pt idx="2371">
                  <c:v>786</c:v>
                </c:pt>
                <c:pt idx="2372">
                  <c:v>1085</c:v>
                </c:pt>
                <c:pt idx="2373">
                  <c:v>527</c:v>
                </c:pt>
                <c:pt idx="2374">
                  <c:v>527</c:v>
                </c:pt>
                <c:pt idx="2375">
                  <c:v>722</c:v>
                </c:pt>
                <c:pt idx="2376">
                  <c:v>476</c:v>
                </c:pt>
                <c:pt idx="2377">
                  <c:v>397</c:v>
                </c:pt>
                <c:pt idx="2378">
                  <c:v>750</c:v>
                </c:pt>
                <c:pt idx="2379">
                  <c:v>454</c:v>
                </c:pt>
                <c:pt idx="2380">
                  <c:v>234</c:v>
                </c:pt>
                <c:pt idx="2381">
                  <c:v>692</c:v>
                </c:pt>
                <c:pt idx="2382">
                  <c:v>266</c:v>
                </c:pt>
                <c:pt idx="2383">
                  <c:v>174</c:v>
                </c:pt>
                <c:pt idx="2384">
                  <c:v>198</c:v>
                </c:pt>
                <c:pt idx="2385">
                  <c:v>168</c:v>
                </c:pt>
                <c:pt idx="2386">
                  <c:v>379</c:v>
                </c:pt>
                <c:pt idx="2387">
                  <c:v>678</c:v>
                </c:pt>
                <c:pt idx="2388">
                  <c:v>920</c:v>
                </c:pt>
                <c:pt idx="2389">
                  <c:v>1125</c:v>
                </c:pt>
                <c:pt idx="2390">
                  <c:v>912</c:v>
                </c:pt>
                <c:pt idx="2391">
                  <c:v>1305</c:v>
                </c:pt>
                <c:pt idx="2392">
                  <c:v>1086</c:v>
                </c:pt>
                <c:pt idx="2393">
                  <c:v>396</c:v>
                </c:pt>
                <c:pt idx="2394">
                  <c:v>396</c:v>
                </c:pt>
                <c:pt idx="2395">
                  <c:v>431</c:v>
                </c:pt>
                <c:pt idx="2396">
                  <c:v>509</c:v>
                </c:pt>
                <c:pt idx="2397">
                  <c:v>365</c:v>
                </c:pt>
                <c:pt idx="2398">
                  <c:v>408</c:v>
                </c:pt>
                <c:pt idx="2399">
                  <c:v>302</c:v>
                </c:pt>
                <c:pt idx="2400">
                  <c:v>438</c:v>
                </c:pt>
                <c:pt idx="2401">
                  <c:v>205</c:v>
                </c:pt>
                <c:pt idx="2402">
                  <c:v>361</c:v>
                </c:pt>
                <c:pt idx="2403">
                  <c:v>917</c:v>
                </c:pt>
                <c:pt idx="2404">
                  <c:v>746</c:v>
                </c:pt>
                <c:pt idx="2405">
                  <c:v>239</c:v>
                </c:pt>
                <c:pt idx="2406">
                  <c:v>219</c:v>
                </c:pt>
                <c:pt idx="2407">
                  <c:v>285</c:v>
                </c:pt>
                <c:pt idx="2408">
                  <c:v>274</c:v>
                </c:pt>
                <c:pt idx="2409">
                  <c:v>333</c:v>
                </c:pt>
                <c:pt idx="2410">
                  <c:v>179</c:v>
                </c:pt>
                <c:pt idx="2411">
                  <c:v>376</c:v>
                </c:pt>
                <c:pt idx="2412">
                  <c:v>979</c:v>
                </c:pt>
                <c:pt idx="2413">
                  <c:v>722</c:v>
                </c:pt>
                <c:pt idx="2414">
                  <c:v>705</c:v>
                </c:pt>
                <c:pt idx="2415">
                  <c:v>969</c:v>
                </c:pt>
                <c:pt idx="2416">
                  <c:v>714</c:v>
                </c:pt>
                <c:pt idx="2417">
                  <c:v>395</c:v>
                </c:pt>
                <c:pt idx="2418">
                  <c:v>590</c:v>
                </c:pt>
                <c:pt idx="2419">
                  <c:v>963</c:v>
                </c:pt>
                <c:pt idx="2420">
                  <c:v>763</c:v>
                </c:pt>
                <c:pt idx="2421">
                  <c:v>2821</c:v>
                </c:pt>
                <c:pt idx="2422">
                  <c:v>1625</c:v>
                </c:pt>
                <c:pt idx="2423">
                  <c:v>698</c:v>
                </c:pt>
                <c:pt idx="2424">
                  <c:v>237</c:v>
                </c:pt>
                <c:pt idx="2425">
                  <c:v>332</c:v>
                </c:pt>
                <c:pt idx="2426">
                  <c:v>1052</c:v>
                </c:pt>
                <c:pt idx="2427">
                  <c:v>1303</c:v>
                </c:pt>
                <c:pt idx="2428">
                  <c:v>616</c:v>
                </c:pt>
                <c:pt idx="2429">
                  <c:v>847</c:v>
                </c:pt>
                <c:pt idx="2430">
                  <c:v>986</c:v>
                </c:pt>
                <c:pt idx="2431">
                  <c:v>1546</c:v>
                </c:pt>
                <c:pt idx="2432">
                  <c:v>3555</c:v>
                </c:pt>
                <c:pt idx="2433">
                  <c:v>581</c:v>
                </c:pt>
                <c:pt idx="2434">
                  <c:v>222</c:v>
                </c:pt>
                <c:pt idx="2435">
                  <c:v>433</c:v>
                </c:pt>
                <c:pt idx="2436">
                  <c:v>695</c:v>
                </c:pt>
                <c:pt idx="2437">
                  <c:v>875</c:v>
                </c:pt>
                <c:pt idx="2438">
                  <c:v>172</c:v>
                </c:pt>
                <c:pt idx="2439">
                  <c:v>448</c:v>
                </c:pt>
                <c:pt idx="2440">
                  <c:v>423</c:v>
                </c:pt>
                <c:pt idx="2441">
                  <c:v>371</c:v>
                </c:pt>
                <c:pt idx="2442">
                  <c:v>173</c:v>
                </c:pt>
                <c:pt idx="2443">
                  <c:v>224</c:v>
                </c:pt>
                <c:pt idx="2444">
                  <c:v>149</c:v>
                </c:pt>
                <c:pt idx="2445">
                  <c:v>181</c:v>
                </c:pt>
                <c:pt idx="2446">
                  <c:v>219</c:v>
                </c:pt>
                <c:pt idx="2447">
                  <c:v>290</c:v>
                </c:pt>
                <c:pt idx="2448">
                  <c:v>460</c:v>
                </c:pt>
                <c:pt idx="2449">
                  <c:v>534</c:v>
                </c:pt>
                <c:pt idx="2450">
                  <c:v>251</c:v>
                </c:pt>
                <c:pt idx="2451">
                  <c:v>117</c:v>
                </c:pt>
                <c:pt idx="2452">
                  <c:v>471</c:v>
                </c:pt>
                <c:pt idx="2453">
                  <c:v>313</c:v>
                </c:pt>
                <c:pt idx="2454">
                  <c:v>181</c:v>
                </c:pt>
                <c:pt idx="2455">
                  <c:v>1254</c:v>
                </c:pt>
                <c:pt idx="2456">
                  <c:v>279</c:v>
                </c:pt>
                <c:pt idx="2457">
                  <c:v>825</c:v>
                </c:pt>
                <c:pt idx="2458">
                  <c:v>100</c:v>
                </c:pt>
                <c:pt idx="2459">
                  <c:v>200</c:v>
                </c:pt>
                <c:pt idx="2460">
                  <c:v>141</c:v>
                </c:pt>
                <c:pt idx="2461">
                  <c:v>226</c:v>
                </c:pt>
                <c:pt idx="2462">
                  <c:v>360</c:v>
                </c:pt>
                <c:pt idx="2463">
                  <c:v>240</c:v>
                </c:pt>
                <c:pt idx="2464">
                  <c:v>300</c:v>
                </c:pt>
                <c:pt idx="2465">
                  <c:v>665</c:v>
                </c:pt>
                <c:pt idx="2466">
                  <c:v>342</c:v>
                </c:pt>
                <c:pt idx="2467">
                  <c:v>1659</c:v>
                </c:pt>
                <c:pt idx="2468">
                  <c:v>601</c:v>
                </c:pt>
                <c:pt idx="2469">
                  <c:v>372</c:v>
                </c:pt>
                <c:pt idx="2470">
                  <c:v>1051</c:v>
                </c:pt>
                <c:pt idx="2471">
                  <c:v>1071</c:v>
                </c:pt>
                <c:pt idx="2472">
                  <c:v>579</c:v>
                </c:pt>
                <c:pt idx="2473">
                  <c:v>559</c:v>
                </c:pt>
                <c:pt idx="2474">
                  <c:v>741</c:v>
                </c:pt>
                <c:pt idx="2475">
                  <c:v>671</c:v>
                </c:pt>
                <c:pt idx="2476">
                  <c:v>892</c:v>
                </c:pt>
                <c:pt idx="2477">
                  <c:v>1315</c:v>
                </c:pt>
                <c:pt idx="2478">
                  <c:v>986</c:v>
                </c:pt>
                <c:pt idx="2479">
                  <c:v>775</c:v>
                </c:pt>
                <c:pt idx="2480">
                  <c:v>582</c:v>
                </c:pt>
                <c:pt idx="2481">
                  <c:v>424</c:v>
                </c:pt>
                <c:pt idx="2482">
                  <c:v>1032</c:v>
                </c:pt>
                <c:pt idx="2483">
                  <c:v>874</c:v>
                </c:pt>
                <c:pt idx="2484">
                  <c:v>366</c:v>
                </c:pt>
                <c:pt idx="2485">
                  <c:v>696</c:v>
                </c:pt>
                <c:pt idx="2486">
                  <c:v>1708</c:v>
                </c:pt>
                <c:pt idx="2487">
                  <c:v>979</c:v>
                </c:pt>
                <c:pt idx="2488">
                  <c:v>604</c:v>
                </c:pt>
                <c:pt idx="2489">
                  <c:v>882</c:v>
                </c:pt>
                <c:pt idx="2490">
                  <c:v>707</c:v>
                </c:pt>
                <c:pt idx="2491">
                  <c:v>768</c:v>
                </c:pt>
                <c:pt idx="2492">
                  <c:v>499</c:v>
                </c:pt>
                <c:pt idx="2493">
                  <c:v>676</c:v>
                </c:pt>
                <c:pt idx="2494">
                  <c:v>856</c:v>
                </c:pt>
                <c:pt idx="2495">
                  <c:v>917</c:v>
                </c:pt>
                <c:pt idx="2496">
                  <c:v>706</c:v>
                </c:pt>
                <c:pt idx="2497">
                  <c:v>992</c:v>
                </c:pt>
                <c:pt idx="2498">
                  <c:v>909</c:v>
                </c:pt>
                <c:pt idx="2499">
                  <c:v>1364</c:v>
                </c:pt>
                <c:pt idx="2500">
                  <c:v>884</c:v>
                </c:pt>
                <c:pt idx="2501">
                  <c:v>1166</c:v>
                </c:pt>
                <c:pt idx="2502">
                  <c:v>708</c:v>
                </c:pt>
                <c:pt idx="2503">
                  <c:v>446</c:v>
                </c:pt>
                <c:pt idx="2504">
                  <c:v>700</c:v>
                </c:pt>
                <c:pt idx="2505">
                  <c:v>676</c:v>
                </c:pt>
                <c:pt idx="2506">
                  <c:v>819</c:v>
                </c:pt>
                <c:pt idx="2507">
                  <c:v>782</c:v>
                </c:pt>
                <c:pt idx="2508">
                  <c:v>848</c:v>
                </c:pt>
                <c:pt idx="2509">
                  <c:v>874</c:v>
                </c:pt>
                <c:pt idx="2510">
                  <c:v>552</c:v>
                </c:pt>
                <c:pt idx="2511">
                  <c:v>727</c:v>
                </c:pt>
                <c:pt idx="2512">
                  <c:v>845</c:v>
                </c:pt>
                <c:pt idx="2513">
                  <c:v>684</c:v>
                </c:pt>
                <c:pt idx="2514">
                  <c:v>1534</c:v>
                </c:pt>
                <c:pt idx="2515">
                  <c:v>1196</c:v>
                </c:pt>
                <c:pt idx="2516">
                  <c:v>1883</c:v>
                </c:pt>
                <c:pt idx="2517">
                  <c:v>1094</c:v>
                </c:pt>
                <c:pt idx="2518">
                  <c:v>1204</c:v>
                </c:pt>
                <c:pt idx="2519">
                  <c:v>998</c:v>
                </c:pt>
                <c:pt idx="2520">
                  <c:v>1776</c:v>
                </c:pt>
                <c:pt idx="2521">
                  <c:v>531</c:v>
                </c:pt>
                <c:pt idx="2522">
                  <c:v>1033</c:v>
                </c:pt>
                <c:pt idx="2523">
                  <c:v>518</c:v>
                </c:pt>
                <c:pt idx="2524">
                  <c:v>446</c:v>
                </c:pt>
                <c:pt idx="2525">
                  <c:v>1819</c:v>
                </c:pt>
                <c:pt idx="2526">
                  <c:v>967</c:v>
                </c:pt>
                <c:pt idx="2527">
                  <c:v>6238</c:v>
                </c:pt>
                <c:pt idx="2528">
                  <c:v>3230</c:v>
                </c:pt>
                <c:pt idx="2529">
                  <c:v>980</c:v>
                </c:pt>
                <c:pt idx="2530">
                  <c:v>1036</c:v>
                </c:pt>
                <c:pt idx="2531">
                  <c:v>1627</c:v>
                </c:pt>
                <c:pt idx="2532">
                  <c:v>730</c:v>
                </c:pt>
                <c:pt idx="2533">
                  <c:v>704</c:v>
                </c:pt>
                <c:pt idx="2534">
                  <c:v>1394</c:v>
                </c:pt>
                <c:pt idx="2535">
                  <c:v>574</c:v>
                </c:pt>
                <c:pt idx="2536">
                  <c:v>809</c:v>
                </c:pt>
                <c:pt idx="2537">
                  <c:v>856</c:v>
                </c:pt>
                <c:pt idx="2538">
                  <c:v>720</c:v>
                </c:pt>
                <c:pt idx="2539">
                  <c:v>1716</c:v>
                </c:pt>
                <c:pt idx="2540">
                  <c:v>786</c:v>
                </c:pt>
                <c:pt idx="2541">
                  <c:v>1052</c:v>
                </c:pt>
                <c:pt idx="2542">
                  <c:v>430</c:v>
                </c:pt>
                <c:pt idx="2543">
                  <c:v>641</c:v>
                </c:pt>
                <c:pt idx="2544">
                  <c:v>661</c:v>
                </c:pt>
                <c:pt idx="2545">
                  <c:v>416</c:v>
                </c:pt>
                <c:pt idx="2546">
                  <c:v>1153</c:v>
                </c:pt>
                <c:pt idx="2547">
                  <c:v>536</c:v>
                </c:pt>
                <c:pt idx="2548">
                  <c:v>1674</c:v>
                </c:pt>
                <c:pt idx="2549">
                  <c:v>1894</c:v>
                </c:pt>
                <c:pt idx="2550">
                  <c:v>739</c:v>
                </c:pt>
                <c:pt idx="2551">
                  <c:v>1230</c:v>
                </c:pt>
                <c:pt idx="2552">
                  <c:v>427</c:v>
                </c:pt>
                <c:pt idx="2553">
                  <c:v>461</c:v>
                </c:pt>
                <c:pt idx="2554">
                  <c:v>468</c:v>
                </c:pt>
                <c:pt idx="2555">
                  <c:v>1729</c:v>
                </c:pt>
                <c:pt idx="2556">
                  <c:v>420</c:v>
                </c:pt>
                <c:pt idx="2557">
                  <c:v>962</c:v>
                </c:pt>
                <c:pt idx="2558">
                  <c:v>702</c:v>
                </c:pt>
                <c:pt idx="2559">
                  <c:v>1116</c:v>
                </c:pt>
                <c:pt idx="2560">
                  <c:v>735</c:v>
                </c:pt>
                <c:pt idx="2561">
                  <c:v>615</c:v>
                </c:pt>
                <c:pt idx="2562">
                  <c:v>1401</c:v>
                </c:pt>
                <c:pt idx="2563">
                  <c:v>757</c:v>
                </c:pt>
                <c:pt idx="2564">
                  <c:v>1087</c:v>
                </c:pt>
                <c:pt idx="2565">
                  <c:v>835</c:v>
                </c:pt>
                <c:pt idx="2566">
                  <c:v>7866</c:v>
                </c:pt>
                <c:pt idx="2567">
                  <c:v>691</c:v>
                </c:pt>
                <c:pt idx="2568">
                  <c:v>1943</c:v>
                </c:pt>
                <c:pt idx="2569">
                  <c:v>656</c:v>
                </c:pt>
                <c:pt idx="2570">
                  <c:v>939</c:v>
                </c:pt>
                <c:pt idx="2571">
                  <c:v>2524</c:v>
                </c:pt>
                <c:pt idx="2572">
                  <c:v>2807</c:v>
                </c:pt>
                <c:pt idx="2573">
                  <c:v>502</c:v>
                </c:pt>
                <c:pt idx="2574">
                  <c:v>3029</c:v>
                </c:pt>
                <c:pt idx="2575">
                  <c:v>734</c:v>
                </c:pt>
                <c:pt idx="2576">
                  <c:v>1460</c:v>
                </c:pt>
                <c:pt idx="2577">
                  <c:v>1681</c:v>
                </c:pt>
                <c:pt idx="2578">
                  <c:v>1119</c:v>
                </c:pt>
                <c:pt idx="2579">
                  <c:v>2745</c:v>
                </c:pt>
                <c:pt idx="2580">
                  <c:v>648</c:v>
                </c:pt>
                <c:pt idx="2581">
                  <c:v>1676</c:v>
                </c:pt>
                <c:pt idx="2582">
                  <c:v>1715</c:v>
                </c:pt>
                <c:pt idx="2583">
                  <c:v>1553</c:v>
                </c:pt>
                <c:pt idx="2584">
                  <c:v>6620</c:v>
                </c:pt>
                <c:pt idx="2585">
                  <c:v>3044</c:v>
                </c:pt>
                <c:pt idx="2586">
                  <c:v>3158</c:v>
                </c:pt>
                <c:pt idx="2587">
                  <c:v>2131</c:v>
                </c:pt>
                <c:pt idx="2588">
                  <c:v>701</c:v>
                </c:pt>
                <c:pt idx="2589">
                  <c:v>863</c:v>
                </c:pt>
                <c:pt idx="2590">
                  <c:v>2455</c:v>
                </c:pt>
                <c:pt idx="2591">
                  <c:v>3148</c:v>
                </c:pt>
                <c:pt idx="2592">
                  <c:v>1727</c:v>
                </c:pt>
                <c:pt idx="2593">
                  <c:v>4404</c:v>
                </c:pt>
                <c:pt idx="2594">
                  <c:v>24073</c:v>
                </c:pt>
                <c:pt idx="2595">
                  <c:v>1630</c:v>
                </c:pt>
                <c:pt idx="2596">
                  <c:v>894</c:v>
                </c:pt>
                <c:pt idx="2597">
                  <c:v>1270</c:v>
                </c:pt>
                <c:pt idx="2598">
                  <c:v>2074</c:v>
                </c:pt>
                <c:pt idx="2599">
                  <c:v>827</c:v>
                </c:pt>
                <c:pt idx="2600">
                  <c:v>2960</c:v>
                </c:pt>
                <c:pt idx="2601">
                  <c:v>764</c:v>
                </c:pt>
                <c:pt idx="2602">
                  <c:v>301</c:v>
                </c:pt>
                <c:pt idx="2603">
                  <c:v>978</c:v>
                </c:pt>
                <c:pt idx="2604">
                  <c:v>534</c:v>
                </c:pt>
                <c:pt idx="2605">
                  <c:v>617</c:v>
                </c:pt>
                <c:pt idx="2606">
                  <c:v>509</c:v>
                </c:pt>
                <c:pt idx="2607">
                  <c:v>1224</c:v>
                </c:pt>
                <c:pt idx="2608">
                  <c:v>1129</c:v>
                </c:pt>
                <c:pt idx="2609">
                  <c:v>565</c:v>
                </c:pt>
                <c:pt idx="2610">
                  <c:v>429</c:v>
                </c:pt>
                <c:pt idx="2611">
                  <c:v>858</c:v>
                </c:pt>
                <c:pt idx="2612">
                  <c:v>743</c:v>
                </c:pt>
                <c:pt idx="2613">
                  <c:v>695</c:v>
                </c:pt>
                <c:pt idx="2614">
                  <c:v>626</c:v>
                </c:pt>
                <c:pt idx="2615">
                  <c:v>616</c:v>
                </c:pt>
                <c:pt idx="2616">
                  <c:v>1221</c:v>
                </c:pt>
                <c:pt idx="2617">
                  <c:v>524</c:v>
                </c:pt>
                <c:pt idx="2618">
                  <c:v>922</c:v>
                </c:pt>
                <c:pt idx="2619">
                  <c:v>305</c:v>
                </c:pt>
                <c:pt idx="2620">
                  <c:v>343</c:v>
                </c:pt>
                <c:pt idx="2621">
                  <c:v>511</c:v>
                </c:pt>
                <c:pt idx="2622">
                  <c:v>772</c:v>
                </c:pt>
                <c:pt idx="2623">
                  <c:v>506</c:v>
                </c:pt>
                <c:pt idx="2624">
                  <c:v>637</c:v>
                </c:pt>
                <c:pt idx="2625">
                  <c:v>1426</c:v>
                </c:pt>
                <c:pt idx="2626">
                  <c:v>1040</c:v>
                </c:pt>
                <c:pt idx="2627">
                  <c:v>1003</c:v>
                </c:pt>
                <c:pt idx="2628">
                  <c:v>1071</c:v>
                </c:pt>
                <c:pt idx="2629">
                  <c:v>2303</c:v>
                </c:pt>
                <c:pt idx="2630">
                  <c:v>1905</c:v>
                </c:pt>
                <c:pt idx="2631">
                  <c:v>451</c:v>
                </c:pt>
                <c:pt idx="2632">
                  <c:v>1130</c:v>
                </c:pt>
                <c:pt idx="2633">
                  <c:v>741</c:v>
                </c:pt>
                <c:pt idx="2634">
                  <c:v>1091</c:v>
                </c:pt>
                <c:pt idx="2635">
                  <c:v>939</c:v>
                </c:pt>
                <c:pt idx="2636">
                  <c:v>972</c:v>
                </c:pt>
                <c:pt idx="2637">
                  <c:v>1406</c:v>
                </c:pt>
                <c:pt idx="2638">
                  <c:v>1459</c:v>
                </c:pt>
                <c:pt idx="2639">
                  <c:v>541</c:v>
                </c:pt>
                <c:pt idx="2640">
                  <c:v>450</c:v>
                </c:pt>
                <c:pt idx="2641">
                  <c:v>593</c:v>
                </c:pt>
                <c:pt idx="2642">
                  <c:v>417</c:v>
                </c:pt>
                <c:pt idx="2643">
                  <c:v>797</c:v>
                </c:pt>
                <c:pt idx="2644">
                  <c:v>1287</c:v>
                </c:pt>
                <c:pt idx="2645">
                  <c:v>1451</c:v>
                </c:pt>
                <c:pt idx="2646">
                  <c:v>236</c:v>
                </c:pt>
                <c:pt idx="2647">
                  <c:v>388</c:v>
                </c:pt>
                <c:pt idx="2648">
                  <c:v>397</c:v>
                </c:pt>
                <c:pt idx="2649">
                  <c:v>538</c:v>
                </c:pt>
                <c:pt idx="2650">
                  <c:v>890</c:v>
                </c:pt>
                <c:pt idx="2651">
                  <c:v>470</c:v>
                </c:pt>
                <c:pt idx="2652">
                  <c:v>841</c:v>
                </c:pt>
                <c:pt idx="2653">
                  <c:v>817</c:v>
                </c:pt>
                <c:pt idx="2654">
                  <c:v>3560</c:v>
                </c:pt>
                <c:pt idx="2655">
                  <c:v>754</c:v>
                </c:pt>
                <c:pt idx="2656">
                  <c:v>223</c:v>
                </c:pt>
                <c:pt idx="2657">
                  <c:v>650</c:v>
                </c:pt>
                <c:pt idx="2658">
                  <c:v>543</c:v>
                </c:pt>
                <c:pt idx="2659">
                  <c:v>616</c:v>
                </c:pt>
                <c:pt idx="2660">
                  <c:v>424</c:v>
                </c:pt>
                <c:pt idx="2661">
                  <c:v>414</c:v>
                </c:pt>
                <c:pt idx="2662">
                  <c:v>1445</c:v>
                </c:pt>
                <c:pt idx="2663">
                  <c:v>1018</c:v>
                </c:pt>
                <c:pt idx="2664">
                  <c:v>1900</c:v>
                </c:pt>
                <c:pt idx="2665">
                  <c:v>1338</c:v>
                </c:pt>
                <c:pt idx="2666">
                  <c:v>907</c:v>
                </c:pt>
                <c:pt idx="2667">
                  <c:v>532</c:v>
                </c:pt>
                <c:pt idx="2668">
                  <c:v>547</c:v>
                </c:pt>
                <c:pt idx="2669">
                  <c:v>1491</c:v>
                </c:pt>
                <c:pt idx="2670">
                  <c:v>714</c:v>
                </c:pt>
                <c:pt idx="2671">
                  <c:v>431</c:v>
                </c:pt>
                <c:pt idx="2672">
                  <c:v>340</c:v>
                </c:pt>
                <c:pt idx="2673">
                  <c:v>573</c:v>
                </c:pt>
                <c:pt idx="2674">
                  <c:v>811</c:v>
                </c:pt>
                <c:pt idx="2675">
                  <c:v>605</c:v>
                </c:pt>
                <c:pt idx="2676">
                  <c:v>436</c:v>
                </c:pt>
                <c:pt idx="2677">
                  <c:v>413</c:v>
                </c:pt>
                <c:pt idx="2678">
                  <c:v>637</c:v>
                </c:pt>
                <c:pt idx="2679">
                  <c:v>690</c:v>
                </c:pt>
                <c:pt idx="2680">
                  <c:v>946</c:v>
                </c:pt>
                <c:pt idx="2681">
                  <c:v>802</c:v>
                </c:pt>
                <c:pt idx="2682">
                  <c:v>1099</c:v>
                </c:pt>
                <c:pt idx="2683">
                  <c:v>444</c:v>
                </c:pt>
                <c:pt idx="2684">
                  <c:v>1306</c:v>
                </c:pt>
                <c:pt idx="2685">
                  <c:v>466</c:v>
                </c:pt>
                <c:pt idx="2686">
                  <c:v>4532</c:v>
                </c:pt>
                <c:pt idx="2687">
                  <c:v>588</c:v>
                </c:pt>
                <c:pt idx="2688">
                  <c:v>613</c:v>
                </c:pt>
                <c:pt idx="2689">
                  <c:v>2039</c:v>
                </c:pt>
                <c:pt idx="2690">
                  <c:v>1206</c:v>
                </c:pt>
                <c:pt idx="2691">
                  <c:v>919</c:v>
                </c:pt>
                <c:pt idx="2692">
                  <c:v>8639</c:v>
                </c:pt>
                <c:pt idx="2693">
                  <c:v>1570</c:v>
                </c:pt>
                <c:pt idx="2694">
                  <c:v>3314</c:v>
                </c:pt>
                <c:pt idx="2695">
                  <c:v>1994</c:v>
                </c:pt>
                <c:pt idx="2696">
                  <c:v>3231</c:v>
                </c:pt>
                <c:pt idx="2697">
                  <c:v>471</c:v>
                </c:pt>
                <c:pt idx="2698">
                  <c:v>509</c:v>
                </c:pt>
                <c:pt idx="2699">
                  <c:v>434</c:v>
                </c:pt>
                <c:pt idx="2700">
                  <c:v>622</c:v>
                </c:pt>
                <c:pt idx="2701">
                  <c:v>969</c:v>
                </c:pt>
                <c:pt idx="2702">
                  <c:v>741</c:v>
                </c:pt>
                <c:pt idx="2703">
                  <c:v>564</c:v>
                </c:pt>
                <c:pt idx="2704">
                  <c:v>1187</c:v>
                </c:pt>
                <c:pt idx="2705">
                  <c:v>1285</c:v>
                </c:pt>
                <c:pt idx="2706">
                  <c:v>1271</c:v>
                </c:pt>
                <c:pt idx="2707">
                  <c:v>609</c:v>
                </c:pt>
                <c:pt idx="2708">
                  <c:v>293</c:v>
                </c:pt>
                <c:pt idx="2709">
                  <c:v>603</c:v>
                </c:pt>
                <c:pt idx="2710">
                  <c:v>1907</c:v>
                </c:pt>
                <c:pt idx="2711">
                  <c:v>565</c:v>
                </c:pt>
                <c:pt idx="2712">
                  <c:v>963</c:v>
                </c:pt>
                <c:pt idx="2713">
                  <c:v>2548</c:v>
                </c:pt>
                <c:pt idx="2714">
                  <c:v>723</c:v>
                </c:pt>
                <c:pt idx="2715">
                  <c:v>481</c:v>
                </c:pt>
                <c:pt idx="2716">
                  <c:v>3405</c:v>
                </c:pt>
                <c:pt idx="2717">
                  <c:v>5864</c:v>
                </c:pt>
                <c:pt idx="2718">
                  <c:v>772</c:v>
                </c:pt>
                <c:pt idx="2719">
                  <c:v>2000</c:v>
                </c:pt>
                <c:pt idx="2720">
                  <c:v>1365</c:v>
                </c:pt>
                <c:pt idx="2721">
                  <c:v>486</c:v>
                </c:pt>
                <c:pt idx="2722">
                  <c:v>11576</c:v>
                </c:pt>
                <c:pt idx="2723">
                  <c:v>1241</c:v>
                </c:pt>
                <c:pt idx="2724">
                  <c:v>1275</c:v>
                </c:pt>
                <c:pt idx="2725">
                  <c:v>1070</c:v>
                </c:pt>
                <c:pt idx="2726">
                  <c:v>1045</c:v>
                </c:pt>
                <c:pt idx="2727">
                  <c:v>935</c:v>
                </c:pt>
                <c:pt idx="2728">
                  <c:v>855</c:v>
                </c:pt>
                <c:pt idx="2729">
                  <c:v>1218</c:v>
                </c:pt>
                <c:pt idx="2730">
                  <c:v>1124</c:v>
                </c:pt>
                <c:pt idx="2731">
                  <c:v>1993</c:v>
                </c:pt>
                <c:pt idx="2732">
                  <c:v>1704</c:v>
                </c:pt>
                <c:pt idx="2733">
                  <c:v>3166</c:v>
                </c:pt>
                <c:pt idx="2734">
                  <c:v>563</c:v>
                </c:pt>
                <c:pt idx="2735">
                  <c:v>1680</c:v>
                </c:pt>
                <c:pt idx="2736">
                  <c:v>811</c:v>
                </c:pt>
                <c:pt idx="2737">
                  <c:v>1498</c:v>
                </c:pt>
                <c:pt idx="2738">
                  <c:v>2754</c:v>
                </c:pt>
                <c:pt idx="2739">
                  <c:v>3399</c:v>
                </c:pt>
                <c:pt idx="2740">
                  <c:v>2343</c:v>
                </c:pt>
                <c:pt idx="2741">
                  <c:v>2253</c:v>
                </c:pt>
                <c:pt idx="2742">
                  <c:v>2176</c:v>
                </c:pt>
                <c:pt idx="2743">
                  <c:v>946</c:v>
                </c:pt>
                <c:pt idx="2744">
                  <c:v>818</c:v>
                </c:pt>
                <c:pt idx="2745">
                  <c:v>911</c:v>
                </c:pt>
                <c:pt idx="2746">
                  <c:v>1477</c:v>
                </c:pt>
                <c:pt idx="2747">
                  <c:v>544</c:v>
                </c:pt>
                <c:pt idx="2748">
                  <c:v>1386</c:v>
                </c:pt>
                <c:pt idx="2749">
                  <c:v>717</c:v>
                </c:pt>
                <c:pt idx="2750">
                  <c:v>187</c:v>
                </c:pt>
                <c:pt idx="2751">
                  <c:v>399</c:v>
                </c:pt>
                <c:pt idx="2752">
                  <c:v>397</c:v>
                </c:pt>
                <c:pt idx="2753">
                  <c:v>534</c:v>
                </c:pt>
                <c:pt idx="2754">
                  <c:v>212</c:v>
                </c:pt>
                <c:pt idx="2755">
                  <c:v>522</c:v>
                </c:pt>
                <c:pt idx="2756">
                  <c:v>779</c:v>
                </c:pt>
                <c:pt idx="2757">
                  <c:v>1359</c:v>
                </c:pt>
                <c:pt idx="2758">
                  <c:v>473</c:v>
                </c:pt>
                <c:pt idx="2759">
                  <c:v>554</c:v>
                </c:pt>
                <c:pt idx="2760">
                  <c:v>217</c:v>
                </c:pt>
                <c:pt idx="2761">
                  <c:v>354</c:v>
                </c:pt>
                <c:pt idx="2762">
                  <c:v>358</c:v>
                </c:pt>
                <c:pt idx="2763">
                  <c:v>163</c:v>
                </c:pt>
                <c:pt idx="2764">
                  <c:v>215</c:v>
                </c:pt>
                <c:pt idx="2765">
                  <c:v>584</c:v>
                </c:pt>
                <c:pt idx="2766">
                  <c:v>437</c:v>
                </c:pt>
                <c:pt idx="2767">
                  <c:v>336</c:v>
                </c:pt>
                <c:pt idx="2768">
                  <c:v>253</c:v>
                </c:pt>
                <c:pt idx="2769">
                  <c:v>178</c:v>
                </c:pt>
                <c:pt idx="2770">
                  <c:v>235</c:v>
                </c:pt>
                <c:pt idx="2771">
                  <c:v>471</c:v>
                </c:pt>
                <c:pt idx="2772">
                  <c:v>655</c:v>
                </c:pt>
                <c:pt idx="2773">
                  <c:v>421</c:v>
                </c:pt>
                <c:pt idx="2774">
                  <c:v>492</c:v>
                </c:pt>
                <c:pt idx="2775">
                  <c:v>272</c:v>
                </c:pt>
                <c:pt idx="2776">
                  <c:v>282</c:v>
                </c:pt>
                <c:pt idx="2777">
                  <c:v>648</c:v>
                </c:pt>
                <c:pt idx="2778">
                  <c:v>460</c:v>
                </c:pt>
                <c:pt idx="2779">
                  <c:v>378</c:v>
                </c:pt>
                <c:pt idx="2780">
                  <c:v>624</c:v>
                </c:pt>
                <c:pt idx="2781">
                  <c:v>899</c:v>
                </c:pt>
                <c:pt idx="2782">
                  <c:v>643</c:v>
                </c:pt>
                <c:pt idx="2783">
                  <c:v>842</c:v>
                </c:pt>
                <c:pt idx="2784">
                  <c:v>2101</c:v>
                </c:pt>
                <c:pt idx="2785">
                  <c:v>450</c:v>
                </c:pt>
                <c:pt idx="2786">
                  <c:v>323</c:v>
                </c:pt>
                <c:pt idx="2787">
                  <c:v>1021</c:v>
                </c:pt>
                <c:pt idx="2788">
                  <c:v>835</c:v>
                </c:pt>
                <c:pt idx="2789">
                  <c:v>626</c:v>
                </c:pt>
                <c:pt idx="2790">
                  <c:v>1233</c:v>
                </c:pt>
                <c:pt idx="2791">
                  <c:v>1341</c:v>
                </c:pt>
                <c:pt idx="2792">
                  <c:v>1076</c:v>
                </c:pt>
                <c:pt idx="2793">
                  <c:v>999</c:v>
                </c:pt>
                <c:pt idx="2794">
                  <c:v>551</c:v>
                </c:pt>
                <c:pt idx="2795">
                  <c:v>2492</c:v>
                </c:pt>
                <c:pt idx="2796">
                  <c:v>661</c:v>
                </c:pt>
                <c:pt idx="2797">
                  <c:v>860</c:v>
                </c:pt>
                <c:pt idx="2798">
                  <c:v>778</c:v>
                </c:pt>
                <c:pt idx="2799">
                  <c:v>540</c:v>
                </c:pt>
                <c:pt idx="2800">
                  <c:v>983</c:v>
                </c:pt>
                <c:pt idx="2801">
                  <c:v>933</c:v>
                </c:pt>
                <c:pt idx="2802">
                  <c:v>598</c:v>
                </c:pt>
                <c:pt idx="2803">
                  <c:v>837</c:v>
                </c:pt>
                <c:pt idx="2804">
                  <c:v>870</c:v>
                </c:pt>
                <c:pt idx="2805">
                  <c:v>468</c:v>
                </c:pt>
                <c:pt idx="2806">
                  <c:v>637</c:v>
                </c:pt>
                <c:pt idx="2807">
                  <c:v>940</c:v>
                </c:pt>
                <c:pt idx="2808">
                  <c:v>971</c:v>
                </c:pt>
                <c:pt idx="2809">
                  <c:v>424</c:v>
                </c:pt>
                <c:pt idx="2810">
                  <c:v>997</c:v>
                </c:pt>
                <c:pt idx="2811">
                  <c:v>377</c:v>
                </c:pt>
                <c:pt idx="2812">
                  <c:v>895</c:v>
                </c:pt>
                <c:pt idx="2813">
                  <c:v>1378</c:v>
                </c:pt>
                <c:pt idx="2814">
                  <c:v>583</c:v>
                </c:pt>
                <c:pt idx="2815">
                  <c:v>2082</c:v>
                </c:pt>
                <c:pt idx="2816">
                  <c:v>1290</c:v>
                </c:pt>
                <c:pt idx="2817">
                  <c:v>723</c:v>
                </c:pt>
                <c:pt idx="2818">
                  <c:v>2026</c:v>
                </c:pt>
                <c:pt idx="2819">
                  <c:v>2544</c:v>
                </c:pt>
                <c:pt idx="2820">
                  <c:v>1014</c:v>
                </c:pt>
                <c:pt idx="2821">
                  <c:v>774</c:v>
                </c:pt>
                <c:pt idx="2822">
                  <c:v>714</c:v>
                </c:pt>
                <c:pt idx="2823">
                  <c:v>766</c:v>
                </c:pt>
                <c:pt idx="2824">
                  <c:v>312</c:v>
                </c:pt>
                <c:pt idx="2825">
                  <c:v>165</c:v>
                </c:pt>
                <c:pt idx="2826">
                  <c:v>559</c:v>
                </c:pt>
                <c:pt idx="2827">
                  <c:v>426</c:v>
                </c:pt>
                <c:pt idx="2828">
                  <c:v>755</c:v>
                </c:pt>
                <c:pt idx="2829">
                  <c:v>347</c:v>
                </c:pt>
                <c:pt idx="2830">
                  <c:v>969</c:v>
                </c:pt>
                <c:pt idx="2831">
                  <c:v>1262</c:v>
                </c:pt>
                <c:pt idx="2832">
                  <c:v>459</c:v>
                </c:pt>
                <c:pt idx="2833">
                  <c:v>765</c:v>
                </c:pt>
                <c:pt idx="2834">
                  <c:v>481</c:v>
                </c:pt>
                <c:pt idx="2835">
                  <c:v>117</c:v>
                </c:pt>
                <c:pt idx="2836">
                  <c:v>1822</c:v>
                </c:pt>
                <c:pt idx="2837">
                  <c:v>578</c:v>
                </c:pt>
                <c:pt idx="2838">
                  <c:v>901</c:v>
                </c:pt>
                <c:pt idx="2839">
                  <c:v>897</c:v>
                </c:pt>
                <c:pt idx="2840">
                  <c:v>734</c:v>
                </c:pt>
                <c:pt idx="2841">
                  <c:v>681</c:v>
                </c:pt>
                <c:pt idx="2842">
                  <c:v>459</c:v>
                </c:pt>
                <c:pt idx="2843">
                  <c:v>830</c:v>
                </c:pt>
                <c:pt idx="2844">
                  <c:v>1051</c:v>
                </c:pt>
                <c:pt idx="2845">
                  <c:v>485</c:v>
                </c:pt>
                <c:pt idx="2846">
                  <c:v>928</c:v>
                </c:pt>
                <c:pt idx="2847">
                  <c:v>512</c:v>
                </c:pt>
                <c:pt idx="2848">
                  <c:v>637</c:v>
                </c:pt>
                <c:pt idx="2849">
                  <c:v>1118</c:v>
                </c:pt>
                <c:pt idx="2850">
                  <c:v>1330</c:v>
                </c:pt>
                <c:pt idx="2851">
                  <c:v>872</c:v>
                </c:pt>
                <c:pt idx="2852">
                  <c:v>1013</c:v>
                </c:pt>
                <c:pt idx="2853">
                  <c:v>558</c:v>
                </c:pt>
                <c:pt idx="2854">
                  <c:v>1690</c:v>
                </c:pt>
                <c:pt idx="2855">
                  <c:v>972</c:v>
                </c:pt>
                <c:pt idx="2856">
                  <c:v>257</c:v>
                </c:pt>
                <c:pt idx="2857">
                  <c:v>948</c:v>
                </c:pt>
                <c:pt idx="2858">
                  <c:v>1310</c:v>
                </c:pt>
                <c:pt idx="2859">
                  <c:v>1142</c:v>
                </c:pt>
                <c:pt idx="2860">
                  <c:v>1191</c:v>
                </c:pt>
                <c:pt idx="2861">
                  <c:v>1912</c:v>
                </c:pt>
                <c:pt idx="2862">
                  <c:v>3269</c:v>
                </c:pt>
                <c:pt idx="2863">
                  <c:v>2413</c:v>
                </c:pt>
                <c:pt idx="2864">
                  <c:v>74</c:v>
                </c:pt>
                <c:pt idx="2865">
                  <c:v>219</c:v>
                </c:pt>
                <c:pt idx="2866">
                  <c:v>705</c:v>
                </c:pt>
                <c:pt idx="2867">
                  <c:v>563</c:v>
                </c:pt>
                <c:pt idx="2868">
                  <c:v>353</c:v>
                </c:pt>
                <c:pt idx="2869">
                  <c:v>131</c:v>
                </c:pt>
                <c:pt idx="2870">
                  <c:v>518</c:v>
                </c:pt>
                <c:pt idx="2871">
                  <c:v>203</c:v>
                </c:pt>
                <c:pt idx="2872">
                  <c:v>88</c:v>
                </c:pt>
                <c:pt idx="2873">
                  <c:v>246</c:v>
                </c:pt>
                <c:pt idx="2874">
                  <c:v>75</c:v>
                </c:pt>
                <c:pt idx="2875">
                  <c:v>140</c:v>
                </c:pt>
                <c:pt idx="2876">
                  <c:v>128</c:v>
                </c:pt>
                <c:pt idx="2877">
                  <c:v>307</c:v>
                </c:pt>
                <c:pt idx="2878">
                  <c:v>335</c:v>
                </c:pt>
                <c:pt idx="2879">
                  <c:v>445</c:v>
                </c:pt>
                <c:pt idx="2880">
                  <c:v>340</c:v>
                </c:pt>
                <c:pt idx="2881">
                  <c:v>269</c:v>
                </c:pt>
                <c:pt idx="2882">
                  <c:v>212</c:v>
                </c:pt>
                <c:pt idx="2883">
                  <c:v>269</c:v>
                </c:pt>
                <c:pt idx="2884">
                  <c:v>275</c:v>
                </c:pt>
                <c:pt idx="2885">
                  <c:v>296</c:v>
                </c:pt>
                <c:pt idx="2886">
                  <c:v>136</c:v>
                </c:pt>
                <c:pt idx="2887">
                  <c:v>174</c:v>
                </c:pt>
                <c:pt idx="2888">
                  <c:v>174</c:v>
                </c:pt>
                <c:pt idx="2889">
                  <c:v>240</c:v>
                </c:pt>
                <c:pt idx="2890">
                  <c:v>143</c:v>
                </c:pt>
                <c:pt idx="2891">
                  <c:v>335</c:v>
                </c:pt>
                <c:pt idx="2892">
                  <c:v>417</c:v>
                </c:pt>
                <c:pt idx="2893">
                  <c:v>461</c:v>
                </c:pt>
                <c:pt idx="2894">
                  <c:v>180</c:v>
                </c:pt>
                <c:pt idx="2895">
                  <c:v>320</c:v>
                </c:pt>
                <c:pt idx="2896">
                  <c:v>93</c:v>
                </c:pt>
                <c:pt idx="2897">
                  <c:v>643</c:v>
                </c:pt>
                <c:pt idx="2898">
                  <c:v>373</c:v>
                </c:pt>
                <c:pt idx="2899">
                  <c:v>162</c:v>
                </c:pt>
                <c:pt idx="2900">
                  <c:v>140</c:v>
                </c:pt>
                <c:pt idx="2901">
                  <c:v>231</c:v>
                </c:pt>
                <c:pt idx="2902">
                  <c:v>98</c:v>
                </c:pt>
                <c:pt idx="2903">
                  <c:v>882</c:v>
                </c:pt>
                <c:pt idx="2904">
                  <c:v>1112</c:v>
                </c:pt>
                <c:pt idx="2905">
                  <c:v>754</c:v>
                </c:pt>
                <c:pt idx="2906">
                  <c:v>539</c:v>
                </c:pt>
                <c:pt idx="2907">
                  <c:v>687</c:v>
                </c:pt>
                <c:pt idx="2908">
                  <c:v>622</c:v>
                </c:pt>
                <c:pt idx="2909">
                  <c:v>563</c:v>
                </c:pt>
                <c:pt idx="2910">
                  <c:v>819</c:v>
                </c:pt>
                <c:pt idx="2911">
                  <c:v>695</c:v>
                </c:pt>
                <c:pt idx="2912">
                  <c:v>520</c:v>
                </c:pt>
                <c:pt idx="2913">
                  <c:v>638</c:v>
                </c:pt>
                <c:pt idx="2914">
                  <c:v>980</c:v>
                </c:pt>
                <c:pt idx="2915">
                  <c:v>959</c:v>
                </c:pt>
                <c:pt idx="2916">
                  <c:v>271</c:v>
                </c:pt>
                <c:pt idx="2917">
                  <c:v>393</c:v>
                </c:pt>
                <c:pt idx="2918">
                  <c:v>197</c:v>
                </c:pt>
                <c:pt idx="2919">
                  <c:v>270</c:v>
                </c:pt>
                <c:pt idx="2920">
                  <c:v>199</c:v>
                </c:pt>
                <c:pt idx="2921">
                  <c:v>206</c:v>
                </c:pt>
                <c:pt idx="2922">
                  <c:v>328</c:v>
                </c:pt>
                <c:pt idx="2923">
                  <c:v>274</c:v>
                </c:pt>
                <c:pt idx="2924">
                  <c:v>2016</c:v>
                </c:pt>
                <c:pt idx="2925">
                  <c:v>4589</c:v>
                </c:pt>
                <c:pt idx="2926">
                  <c:v>3881</c:v>
                </c:pt>
                <c:pt idx="2927">
                  <c:v>1469</c:v>
                </c:pt>
                <c:pt idx="2928">
                  <c:v>1842</c:v>
                </c:pt>
                <c:pt idx="2929">
                  <c:v>2396</c:v>
                </c:pt>
                <c:pt idx="2930">
                  <c:v>1612</c:v>
                </c:pt>
                <c:pt idx="2931">
                  <c:v>1688</c:v>
                </c:pt>
                <c:pt idx="2932">
                  <c:v>2323</c:v>
                </c:pt>
                <c:pt idx="2933">
                  <c:v>1469</c:v>
                </c:pt>
                <c:pt idx="2934">
                  <c:v>3070</c:v>
                </c:pt>
                <c:pt idx="2935">
                  <c:v>2823</c:v>
                </c:pt>
                <c:pt idx="2936">
                  <c:v>327</c:v>
                </c:pt>
                <c:pt idx="2937">
                  <c:v>405</c:v>
                </c:pt>
                <c:pt idx="2938">
                  <c:v>1118</c:v>
                </c:pt>
                <c:pt idx="2939">
                  <c:v>1952</c:v>
                </c:pt>
                <c:pt idx="2940">
                  <c:v>1984</c:v>
                </c:pt>
                <c:pt idx="2941">
                  <c:v>2517</c:v>
                </c:pt>
                <c:pt idx="2942">
                  <c:v>259</c:v>
                </c:pt>
                <c:pt idx="2943">
                  <c:v>647</c:v>
                </c:pt>
                <c:pt idx="2944">
                  <c:v>634</c:v>
                </c:pt>
                <c:pt idx="2945">
                  <c:v>298</c:v>
                </c:pt>
                <c:pt idx="2946">
                  <c:v>592</c:v>
                </c:pt>
                <c:pt idx="2947">
                  <c:v>310</c:v>
                </c:pt>
                <c:pt idx="2948">
                  <c:v>826</c:v>
                </c:pt>
                <c:pt idx="2949">
                  <c:v>362</c:v>
                </c:pt>
                <c:pt idx="2950">
                  <c:v>1022</c:v>
                </c:pt>
                <c:pt idx="2951">
                  <c:v>904</c:v>
                </c:pt>
                <c:pt idx="2952">
                  <c:v>1070</c:v>
                </c:pt>
                <c:pt idx="2953">
                  <c:v>865</c:v>
                </c:pt>
                <c:pt idx="2954">
                  <c:v>1553</c:v>
                </c:pt>
                <c:pt idx="2955">
                  <c:v>951</c:v>
                </c:pt>
                <c:pt idx="2956">
                  <c:v>681</c:v>
                </c:pt>
                <c:pt idx="2957">
                  <c:v>1540</c:v>
                </c:pt>
                <c:pt idx="2958">
                  <c:v>306</c:v>
                </c:pt>
                <c:pt idx="2959">
                  <c:v>837</c:v>
                </c:pt>
                <c:pt idx="2960">
                  <c:v>349</c:v>
                </c:pt>
                <c:pt idx="2961">
                  <c:v>350</c:v>
                </c:pt>
                <c:pt idx="2962">
                  <c:v>654</c:v>
                </c:pt>
                <c:pt idx="2963">
                  <c:v>679</c:v>
                </c:pt>
                <c:pt idx="2964">
                  <c:v>748</c:v>
                </c:pt>
                <c:pt idx="2965">
                  <c:v>487</c:v>
                </c:pt>
                <c:pt idx="2966">
                  <c:v>441</c:v>
                </c:pt>
                <c:pt idx="2967">
                  <c:v>1453</c:v>
                </c:pt>
                <c:pt idx="2968">
                  <c:v>403</c:v>
                </c:pt>
                <c:pt idx="2969">
                  <c:v>1806</c:v>
                </c:pt>
                <c:pt idx="2970">
                  <c:v>1678</c:v>
                </c:pt>
                <c:pt idx="2971">
                  <c:v>805</c:v>
                </c:pt>
                <c:pt idx="2972">
                  <c:v>1432</c:v>
                </c:pt>
                <c:pt idx="2973">
                  <c:v>1427</c:v>
                </c:pt>
                <c:pt idx="2974">
                  <c:v>564</c:v>
                </c:pt>
                <c:pt idx="2975">
                  <c:v>664</c:v>
                </c:pt>
                <c:pt idx="2976">
                  <c:v>393</c:v>
                </c:pt>
                <c:pt idx="2977">
                  <c:v>1024</c:v>
                </c:pt>
                <c:pt idx="2978">
                  <c:v>730</c:v>
                </c:pt>
                <c:pt idx="2979">
                  <c:v>1653</c:v>
                </c:pt>
                <c:pt idx="2980">
                  <c:v>923</c:v>
                </c:pt>
                <c:pt idx="2981">
                  <c:v>2263</c:v>
                </c:pt>
                <c:pt idx="2982">
                  <c:v>1402</c:v>
                </c:pt>
                <c:pt idx="2983">
                  <c:v>1615</c:v>
                </c:pt>
                <c:pt idx="2984">
                  <c:v>684</c:v>
                </c:pt>
                <c:pt idx="2985">
                  <c:v>1015</c:v>
                </c:pt>
                <c:pt idx="2986">
                  <c:v>1114</c:v>
                </c:pt>
                <c:pt idx="2987">
                  <c:v>868</c:v>
                </c:pt>
                <c:pt idx="2988">
                  <c:v>781</c:v>
                </c:pt>
                <c:pt idx="2989">
                  <c:v>965</c:v>
                </c:pt>
                <c:pt idx="2990">
                  <c:v>505</c:v>
                </c:pt>
                <c:pt idx="2991">
                  <c:v>619</c:v>
                </c:pt>
                <c:pt idx="2992">
                  <c:v>689</c:v>
                </c:pt>
                <c:pt idx="2993">
                  <c:v>1269</c:v>
                </c:pt>
                <c:pt idx="2994">
                  <c:v>1022</c:v>
                </c:pt>
                <c:pt idx="2995">
                  <c:v>678</c:v>
                </c:pt>
                <c:pt idx="2996">
                  <c:v>1551</c:v>
                </c:pt>
                <c:pt idx="2997">
                  <c:v>426</c:v>
                </c:pt>
                <c:pt idx="2998">
                  <c:v>1089</c:v>
                </c:pt>
                <c:pt idx="2999">
                  <c:v>968</c:v>
                </c:pt>
                <c:pt idx="3000">
                  <c:v>846</c:v>
                </c:pt>
                <c:pt idx="3001">
                  <c:v>1360</c:v>
                </c:pt>
                <c:pt idx="3002">
                  <c:v>1639</c:v>
                </c:pt>
                <c:pt idx="3003">
                  <c:v>1367</c:v>
                </c:pt>
                <c:pt idx="3004">
                  <c:v>471</c:v>
                </c:pt>
                <c:pt idx="3005">
                  <c:v>1788</c:v>
                </c:pt>
                <c:pt idx="3006">
                  <c:v>524</c:v>
                </c:pt>
                <c:pt idx="3007">
                  <c:v>509</c:v>
                </c:pt>
                <c:pt idx="3008">
                  <c:v>611</c:v>
                </c:pt>
                <c:pt idx="3009">
                  <c:v>1022</c:v>
                </c:pt>
                <c:pt idx="3010">
                  <c:v>2027</c:v>
                </c:pt>
                <c:pt idx="3011">
                  <c:v>2095</c:v>
                </c:pt>
                <c:pt idx="3012">
                  <c:v>1770</c:v>
                </c:pt>
                <c:pt idx="3013">
                  <c:v>1618</c:v>
                </c:pt>
                <c:pt idx="3014">
                  <c:v>626</c:v>
                </c:pt>
                <c:pt idx="3015">
                  <c:v>2102</c:v>
                </c:pt>
                <c:pt idx="3016">
                  <c:v>2777</c:v>
                </c:pt>
                <c:pt idx="3017">
                  <c:v>3534</c:v>
                </c:pt>
                <c:pt idx="3018">
                  <c:v>915</c:v>
                </c:pt>
                <c:pt idx="3019">
                  <c:v>850</c:v>
                </c:pt>
                <c:pt idx="3020">
                  <c:v>1386</c:v>
                </c:pt>
                <c:pt idx="3021">
                  <c:v>570</c:v>
                </c:pt>
                <c:pt idx="3022">
                  <c:v>1255</c:v>
                </c:pt>
                <c:pt idx="3023">
                  <c:v>1656</c:v>
                </c:pt>
                <c:pt idx="3024">
                  <c:v>1684</c:v>
                </c:pt>
                <c:pt idx="3025">
                  <c:v>1172</c:v>
                </c:pt>
                <c:pt idx="3026">
                  <c:v>1708</c:v>
                </c:pt>
                <c:pt idx="3027">
                  <c:v>4393</c:v>
                </c:pt>
                <c:pt idx="3028">
                  <c:v>2107</c:v>
                </c:pt>
                <c:pt idx="3029">
                  <c:v>8122</c:v>
                </c:pt>
                <c:pt idx="3030">
                  <c:v>1353</c:v>
                </c:pt>
                <c:pt idx="3031">
                  <c:v>2987</c:v>
                </c:pt>
                <c:pt idx="3032">
                  <c:v>355</c:v>
                </c:pt>
                <c:pt idx="3033">
                  <c:v>546</c:v>
                </c:pt>
                <c:pt idx="3034">
                  <c:v>941</c:v>
                </c:pt>
                <c:pt idx="3035">
                  <c:v>1303</c:v>
                </c:pt>
                <c:pt idx="3036">
                  <c:v>1525</c:v>
                </c:pt>
                <c:pt idx="3037">
                  <c:v>2402</c:v>
                </c:pt>
                <c:pt idx="3038">
                  <c:v>812</c:v>
                </c:pt>
                <c:pt idx="3039">
                  <c:v>2511</c:v>
                </c:pt>
                <c:pt idx="3040">
                  <c:v>1294</c:v>
                </c:pt>
                <c:pt idx="3041">
                  <c:v>1474</c:v>
                </c:pt>
                <c:pt idx="3042">
                  <c:v>1171</c:v>
                </c:pt>
                <c:pt idx="3043">
                  <c:v>525</c:v>
                </c:pt>
                <c:pt idx="3044">
                  <c:v>395</c:v>
                </c:pt>
                <c:pt idx="3045">
                  <c:v>601</c:v>
                </c:pt>
                <c:pt idx="3046">
                  <c:v>498</c:v>
                </c:pt>
                <c:pt idx="3047">
                  <c:v>407</c:v>
                </c:pt>
                <c:pt idx="3048">
                  <c:v>484</c:v>
                </c:pt>
                <c:pt idx="3049">
                  <c:v>2935</c:v>
                </c:pt>
                <c:pt idx="3050">
                  <c:v>665</c:v>
                </c:pt>
                <c:pt idx="3051">
                  <c:v>791</c:v>
                </c:pt>
                <c:pt idx="3052">
                  <c:v>298</c:v>
                </c:pt>
                <c:pt idx="3053">
                  <c:v>822</c:v>
                </c:pt>
                <c:pt idx="3054">
                  <c:v>667</c:v>
                </c:pt>
                <c:pt idx="3055">
                  <c:v>1101</c:v>
                </c:pt>
                <c:pt idx="3056">
                  <c:v>949</c:v>
                </c:pt>
                <c:pt idx="3057">
                  <c:v>742</c:v>
                </c:pt>
                <c:pt idx="3058">
                  <c:v>711</c:v>
                </c:pt>
                <c:pt idx="3059">
                  <c:v>2335</c:v>
                </c:pt>
                <c:pt idx="3060">
                  <c:v>1513</c:v>
                </c:pt>
                <c:pt idx="3061">
                  <c:v>2833</c:v>
                </c:pt>
                <c:pt idx="3062">
                  <c:v>3723</c:v>
                </c:pt>
                <c:pt idx="3063">
                  <c:v>2410</c:v>
                </c:pt>
                <c:pt idx="3064">
                  <c:v>2682</c:v>
                </c:pt>
                <c:pt idx="3065">
                  <c:v>1882</c:v>
                </c:pt>
                <c:pt idx="3066">
                  <c:v>2030</c:v>
                </c:pt>
                <c:pt idx="3067">
                  <c:v>864</c:v>
                </c:pt>
                <c:pt idx="3068">
                  <c:v>659</c:v>
                </c:pt>
                <c:pt idx="3069">
                  <c:v>968</c:v>
                </c:pt>
                <c:pt idx="3070">
                  <c:v>1244</c:v>
                </c:pt>
                <c:pt idx="3071">
                  <c:v>888</c:v>
                </c:pt>
                <c:pt idx="3072">
                  <c:v>327</c:v>
                </c:pt>
                <c:pt idx="3073">
                  <c:v>579</c:v>
                </c:pt>
                <c:pt idx="3074">
                  <c:v>842</c:v>
                </c:pt>
                <c:pt idx="3075">
                  <c:v>277</c:v>
                </c:pt>
                <c:pt idx="3076">
                  <c:v>993</c:v>
                </c:pt>
                <c:pt idx="3077">
                  <c:v>941</c:v>
                </c:pt>
                <c:pt idx="3078">
                  <c:v>981</c:v>
                </c:pt>
                <c:pt idx="3079">
                  <c:v>783</c:v>
                </c:pt>
                <c:pt idx="3080">
                  <c:v>1209</c:v>
                </c:pt>
                <c:pt idx="3081">
                  <c:v>1145</c:v>
                </c:pt>
                <c:pt idx="3082">
                  <c:v>1143</c:v>
                </c:pt>
                <c:pt idx="3083">
                  <c:v>294</c:v>
                </c:pt>
                <c:pt idx="3084">
                  <c:v>789</c:v>
                </c:pt>
                <c:pt idx="3085">
                  <c:v>1318</c:v>
                </c:pt>
                <c:pt idx="3086">
                  <c:v>1047</c:v>
                </c:pt>
                <c:pt idx="3087">
                  <c:v>1468</c:v>
                </c:pt>
                <c:pt idx="3088">
                  <c:v>1039</c:v>
                </c:pt>
                <c:pt idx="3089">
                  <c:v>966</c:v>
                </c:pt>
                <c:pt idx="3090">
                  <c:v>605</c:v>
                </c:pt>
                <c:pt idx="3091">
                  <c:v>571</c:v>
                </c:pt>
                <c:pt idx="3092">
                  <c:v>1441</c:v>
                </c:pt>
                <c:pt idx="3093">
                  <c:v>532</c:v>
                </c:pt>
                <c:pt idx="3094">
                  <c:v>884</c:v>
                </c:pt>
                <c:pt idx="3095">
                  <c:v>774</c:v>
                </c:pt>
                <c:pt idx="3096">
                  <c:v>539</c:v>
                </c:pt>
                <c:pt idx="3097">
                  <c:v>553</c:v>
                </c:pt>
                <c:pt idx="3098">
                  <c:v>713</c:v>
                </c:pt>
                <c:pt idx="3099">
                  <c:v>1297</c:v>
                </c:pt>
                <c:pt idx="3100">
                  <c:v>1228</c:v>
                </c:pt>
                <c:pt idx="3101">
                  <c:v>989</c:v>
                </c:pt>
                <c:pt idx="3102">
                  <c:v>1567</c:v>
                </c:pt>
                <c:pt idx="3103">
                  <c:v>520</c:v>
                </c:pt>
                <c:pt idx="3104">
                  <c:v>584</c:v>
                </c:pt>
                <c:pt idx="3105">
                  <c:v>573</c:v>
                </c:pt>
                <c:pt idx="3106">
                  <c:v>462</c:v>
                </c:pt>
                <c:pt idx="3107">
                  <c:v>834</c:v>
                </c:pt>
                <c:pt idx="3108">
                  <c:v>676</c:v>
                </c:pt>
                <c:pt idx="3109">
                  <c:v>282</c:v>
                </c:pt>
                <c:pt idx="3110">
                  <c:v>427</c:v>
                </c:pt>
                <c:pt idx="3111">
                  <c:v>886</c:v>
                </c:pt>
                <c:pt idx="3112">
                  <c:v>2221</c:v>
                </c:pt>
                <c:pt idx="3113">
                  <c:v>986</c:v>
                </c:pt>
                <c:pt idx="3114">
                  <c:v>1488</c:v>
                </c:pt>
                <c:pt idx="3115">
                  <c:v>1008</c:v>
                </c:pt>
                <c:pt idx="3116">
                  <c:v>859</c:v>
                </c:pt>
                <c:pt idx="3117">
                  <c:v>293</c:v>
                </c:pt>
                <c:pt idx="3118">
                  <c:v>1017</c:v>
                </c:pt>
                <c:pt idx="3119">
                  <c:v>1009</c:v>
                </c:pt>
                <c:pt idx="3120">
                  <c:v>600</c:v>
                </c:pt>
                <c:pt idx="3121">
                  <c:v>984</c:v>
                </c:pt>
                <c:pt idx="3122">
                  <c:v>1175</c:v>
                </c:pt>
                <c:pt idx="3123">
                  <c:v>1234</c:v>
                </c:pt>
                <c:pt idx="3124">
                  <c:v>973</c:v>
                </c:pt>
                <c:pt idx="3125">
                  <c:v>1232</c:v>
                </c:pt>
                <c:pt idx="3126">
                  <c:v>1837</c:v>
                </c:pt>
                <c:pt idx="3127">
                  <c:v>1468</c:v>
                </c:pt>
                <c:pt idx="3128">
                  <c:v>885</c:v>
                </c:pt>
                <c:pt idx="3129">
                  <c:v>2061</c:v>
                </c:pt>
                <c:pt idx="3130">
                  <c:v>496</c:v>
                </c:pt>
                <c:pt idx="3131">
                  <c:v>1139</c:v>
                </c:pt>
                <c:pt idx="3132">
                  <c:v>631</c:v>
                </c:pt>
                <c:pt idx="3133">
                  <c:v>900</c:v>
                </c:pt>
                <c:pt idx="3134">
                  <c:v>252</c:v>
                </c:pt>
                <c:pt idx="3135">
                  <c:v>1424</c:v>
                </c:pt>
                <c:pt idx="3136">
                  <c:v>813</c:v>
                </c:pt>
                <c:pt idx="3137">
                  <c:v>1069</c:v>
                </c:pt>
                <c:pt idx="3138">
                  <c:v>1536</c:v>
                </c:pt>
                <c:pt idx="3139">
                  <c:v>923</c:v>
                </c:pt>
                <c:pt idx="3140">
                  <c:v>510</c:v>
                </c:pt>
                <c:pt idx="3141">
                  <c:v>3332</c:v>
                </c:pt>
                <c:pt idx="3142">
                  <c:v>999</c:v>
                </c:pt>
                <c:pt idx="3143">
                  <c:v>386</c:v>
                </c:pt>
                <c:pt idx="3144">
                  <c:v>410</c:v>
                </c:pt>
                <c:pt idx="3145">
                  <c:v>263</c:v>
                </c:pt>
                <c:pt idx="3146">
                  <c:v>823</c:v>
                </c:pt>
                <c:pt idx="3147">
                  <c:v>530</c:v>
                </c:pt>
                <c:pt idx="3148">
                  <c:v>306</c:v>
                </c:pt>
                <c:pt idx="3149">
                  <c:v>337</c:v>
                </c:pt>
                <c:pt idx="3150">
                  <c:v>787</c:v>
                </c:pt>
                <c:pt idx="3151">
                  <c:v>288</c:v>
                </c:pt>
                <c:pt idx="3152">
                  <c:v>871</c:v>
                </c:pt>
                <c:pt idx="3153">
                  <c:v>1118</c:v>
                </c:pt>
                <c:pt idx="3154">
                  <c:v>2830</c:v>
                </c:pt>
                <c:pt idx="3155">
                  <c:v>598</c:v>
                </c:pt>
                <c:pt idx="3156">
                  <c:v>637</c:v>
                </c:pt>
                <c:pt idx="3157">
                  <c:v>391</c:v>
                </c:pt>
                <c:pt idx="3158">
                  <c:v>1200</c:v>
                </c:pt>
                <c:pt idx="3159">
                  <c:v>1508</c:v>
                </c:pt>
                <c:pt idx="3160">
                  <c:v>882</c:v>
                </c:pt>
                <c:pt idx="3161">
                  <c:v>2057</c:v>
                </c:pt>
                <c:pt idx="3162">
                  <c:v>1425</c:v>
                </c:pt>
                <c:pt idx="3163">
                  <c:v>354</c:v>
                </c:pt>
                <c:pt idx="3164">
                  <c:v>1288</c:v>
                </c:pt>
                <c:pt idx="3165">
                  <c:v>1400</c:v>
                </c:pt>
                <c:pt idx="3166">
                  <c:v>913</c:v>
                </c:pt>
                <c:pt idx="3167">
                  <c:v>740</c:v>
                </c:pt>
                <c:pt idx="3168">
                  <c:v>387</c:v>
                </c:pt>
                <c:pt idx="3169">
                  <c:v>1833</c:v>
                </c:pt>
                <c:pt idx="3170">
                  <c:v>684</c:v>
                </c:pt>
                <c:pt idx="3171">
                  <c:v>549</c:v>
                </c:pt>
                <c:pt idx="3172">
                  <c:v>463</c:v>
                </c:pt>
                <c:pt idx="3173">
                  <c:v>2174</c:v>
                </c:pt>
                <c:pt idx="3174">
                  <c:v>1580</c:v>
                </c:pt>
                <c:pt idx="3175">
                  <c:v>769</c:v>
                </c:pt>
                <c:pt idx="3176">
                  <c:v>267</c:v>
                </c:pt>
                <c:pt idx="3177">
                  <c:v>1050</c:v>
                </c:pt>
                <c:pt idx="3178">
                  <c:v>925</c:v>
                </c:pt>
                <c:pt idx="3179">
                  <c:v>525</c:v>
                </c:pt>
                <c:pt idx="3180">
                  <c:v>438</c:v>
                </c:pt>
                <c:pt idx="3181">
                  <c:v>858</c:v>
                </c:pt>
                <c:pt idx="3182">
                  <c:v>938</c:v>
                </c:pt>
                <c:pt idx="3183">
                  <c:v>483</c:v>
                </c:pt>
                <c:pt idx="3184">
                  <c:v>1249</c:v>
                </c:pt>
                <c:pt idx="3185">
                  <c:v>393</c:v>
                </c:pt>
                <c:pt idx="3186">
                  <c:v>502</c:v>
                </c:pt>
                <c:pt idx="3187">
                  <c:v>306</c:v>
                </c:pt>
                <c:pt idx="3188">
                  <c:v>924</c:v>
                </c:pt>
                <c:pt idx="3189">
                  <c:v>1098</c:v>
                </c:pt>
                <c:pt idx="3190">
                  <c:v>546</c:v>
                </c:pt>
                <c:pt idx="3191">
                  <c:v>989</c:v>
                </c:pt>
                <c:pt idx="3192">
                  <c:v>1504</c:v>
                </c:pt>
                <c:pt idx="3193">
                  <c:v>1038</c:v>
                </c:pt>
                <c:pt idx="3194">
                  <c:v>2130</c:v>
                </c:pt>
                <c:pt idx="3195">
                  <c:v>3115</c:v>
                </c:pt>
                <c:pt idx="3196">
                  <c:v>24358</c:v>
                </c:pt>
                <c:pt idx="3197">
                  <c:v>1204</c:v>
                </c:pt>
                <c:pt idx="3198">
                  <c:v>1077</c:v>
                </c:pt>
                <c:pt idx="3199">
                  <c:v>1494</c:v>
                </c:pt>
                <c:pt idx="3200">
                  <c:v>933</c:v>
                </c:pt>
                <c:pt idx="3201">
                  <c:v>1754</c:v>
                </c:pt>
                <c:pt idx="3202">
                  <c:v>1090</c:v>
                </c:pt>
                <c:pt idx="3203">
                  <c:v>455</c:v>
                </c:pt>
                <c:pt idx="3204">
                  <c:v>1298</c:v>
                </c:pt>
                <c:pt idx="3205">
                  <c:v>1355</c:v>
                </c:pt>
                <c:pt idx="3206">
                  <c:v>499</c:v>
                </c:pt>
                <c:pt idx="3207">
                  <c:v>277</c:v>
                </c:pt>
                <c:pt idx="3208">
                  <c:v>397</c:v>
                </c:pt>
                <c:pt idx="3209">
                  <c:v>698</c:v>
                </c:pt>
                <c:pt idx="3210">
                  <c:v>585</c:v>
                </c:pt>
                <c:pt idx="3211">
                  <c:v>1980</c:v>
                </c:pt>
                <c:pt idx="3212">
                  <c:v>921</c:v>
                </c:pt>
                <c:pt idx="3213">
                  <c:v>182</c:v>
                </c:pt>
                <c:pt idx="3214">
                  <c:v>437</c:v>
                </c:pt>
                <c:pt idx="3215">
                  <c:v>336</c:v>
                </c:pt>
                <c:pt idx="3216">
                  <c:v>1249</c:v>
                </c:pt>
                <c:pt idx="3217">
                  <c:v>1958</c:v>
                </c:pt>
                <c:pt idx="3218">
                  <c:v>1023</c:v>
                </c:pt>
                <c:pt idx="3219">
                  <c:v>710</c:v>
                </c:pt>
                <c:pt idx="3220">
                  <c:v>205</c:v>
                </c:pt>
                <c:pt idx="3221">
                  <c:v>833</c:v>
                </c:pt>
                <c:pt idx="3222">
                  <c:v>596</c:v>
                </c:pt>
                <c:pt idx="3223">
                  <c:v>1746</c:v>
                </c:pt>
                <c:pt idx="3224">
                  <c:v>177</c:v>
                </c:pt>
                <c:pt idx="3225">
                  <c:v>361</c:v>
                </c:pt>
                <c:pt idx="3226">
                  <c:v>537</c:v>
                </c:pt>
                <c:pt idx="3227">
                  <c:v>511</c:v>
                </c:pt>
                <c:pt idx="3228">
                  <c:v>547</c:v>
                </c:pt>
                <c:pt idx="3229">
                  <c:v>836</c:v>
                </c:pt>
                <c:pt idx="3230">
                  <c:v>416</c:v>
                </c:pt>
                <c:pt idx="3231">
                  <c:v>576</c:v>
                </c:pt>
                <c:pt idx="3232">
                  <c:v>314</c:v>
                </c:pt>
                <c:pt idx="3233">
                  <c:v>669</c:v>
                </c:pt>
                <c:pt idx="3234">
                  <c:v>283</c:v>
                </c:pt>
                <c:pt idx="3235">
                  <c:v>1425</c:v>
                </c:pt>
                <c:pt idx="3236">
                  <c:v>1287</c:v>
                </c:pt>
                <c:pt idx="3237">
                  <c:v>1513</c:v>
                </c:pt>
                <c:pt idx="3238">
                  <c:v>869</c:v>
                </c:pt>
                <c:pt idx="3239">
                  <c:v>1440</c:v>
                </c:pt>
                <c:pt idx="3240">
                  <c:v>375</c:v>
                </c:pt>
                <c:pt idx="3241">
                  <c:v>608</c:v>
                </c:pt>
                <c:pt idx="3242">
                  <c:v>1231</c:v>
                </c:pt>
                <c:pt idx="3243">
                  <c:v>648</c:v>
                </c:pt>
                <c:pt idx="3244">
                  <c:v>882</c:v>
                </c:pt>
                <c:pt idx="3245">
                  <c:v>633</c:v>
                </c:pt>
                <c:pt idx="3246">
                  <c:v>1489</c:v>
                </c:pt>
                <c:pt idx="3247">
                  <c:v>721</c:v>
                </c:pt>
                <c:pt idx="3248">
                  <c:v>447</c:v>
                </c:pt>
                <c:pt idx="3249">
                  <c:v>569</c:v>
                </c:pt>
                <c:pt idx="3250">
                  <c:v>2894</c:v>
                </c:pt>
                <c:pt idx="3251">
                  <c:v>1103</c:v>
                </c:pt>
                <c:pt idx="3252">
                  <c:v>5399</c:v>
                </c:pt>
                <c:pt idx="3253">
                  <c:v>1569</c:v>
                </c:pt>
                <c:pt idx="3254">
                  <c:v>2869</c:v>
                </c:pt>
                <c:pt idx="3255">
                  <c:v>1803</c:v>
                </c:pt>
                <c:pt idx="3256">
                  <c:v>1636</c:v>
                </c:pt>
                <c:pt idx="3257">
                  <c:v>1541</c:v>
                </c:pt>
                <c:pt idx="3258">
                  <c:v>3454</c:v>
                </c:pt>
                <c:pt idx="3259">
                  <c:v>2487</c:v>
                </c:pt>
                <c:pt idx="3260">
                  <c:v>1731</c:v>
                </c:pt>
                <c:pt idx="3261">
                  <c:v>2783</c:v>
                </c:pt>
                <c:pt idx="3262">
                  <c:v>1341</c:v>
                </c:pt>
                <c:pt idx="3263">
                  <c:v>2760</c:v>
                </c:pt>
                <c:pt idx="3264">
                  <c:v>2863</c:v>
                </c:pt>
                <c:pt idx="3265">
                  <c:v>2291</c:v>
                </c:pt>
                <c:pt idx="3266">
                  <c:v>6826</c:v>
                </c:pt>
                <c:pt idx="3267">
                  <c:v>1718</c:v>
                </c:pt>
                <c:pt idx="3268">
                  <c:v>4466</c:v>
                </c:pt>
                <c:pt idx="3269">
                  <c:v>1124</c:v>
                </c:pt>
                <c:pt idx="3270">
                  <c:v>2721</c:v>
                </c:pt>
                <c:pt idx="3271">
                  <c:v>2678</c:v>
                </c:pt>
                <c:pt idx="3272">
                  <c:v>1679</c:v>
                </c:pt>
                <c:pt idx="3273">
                  <c:v>1555</c:v>
                </c:pt>
                <c:pt idx="3274">
                  <c:v>2909</c:v>
                </c:pt>
                <c:pt idx="3275">
                  <c:v>7867</c:v>
                </c:pt>
                <c:pt idx="3276">
                  <c:v>2927</c:v>
                </c:pt>
                <c:pt idx="3277">
                  <c:v>3915</c:v>
                </c:pt>
                <c:pt idx="3278">
                  <c:v>1488</c:v>
                </c:pt>
                <c:pt idx="3279">
                  <c:v>3042</c:v>
                </c:pt>
                <c:pt idx="3280">
                  <c:v>3653</c:v>
                </c:pt>
                <c:pt idx="3281">
                  <c:v>1394</c:v>
                </c:pt>
                <c:pt idx="3282">
                  <c:v>5192</c:v>
                </c:pt>
                <c:pt idx="3283">
                  <c:v>1091</c:v>
                </c:pt>
                <c:pt idx="3284">
                  <c:v>6205</c:v>
                </c:pt>
                <c:pt idx="3285">
                  <c:v>2857</c:v>
                </c:pt>
                <c:pt idx="3286">
                  <c:v>1239</c:v>
                </c:pt>
                <c:pt idx="3287">
                  <c:v>1259</c:v>
                </c:pt>
                <c:pt idx="3288">
                  <c:v>5390</c:v>
                </c:pt>
                <c:pt idx="3289">
                  <c:v>2544</c:v>
                </c:pt>
                <c:pt idx="3290">
                  <c:v>3907</c:v>
                </c:pt>
                <c:pt idx="3291">
                  <c:v>1223</c:v>
                </c:pt>
                <c:pt idx="3292">
                  <c:v>2157</c:v>
                </c:pt>
                <c:pt idx="3293">
                  <c:v>2057</c:v>
                </c:pt>
                <c:pt idx="3294">
                  <c:v>1167</c:v>
                </c:pt>
                <c:pt idx="3295">
                  <c:v>11865</c:v>
                </c:pt>
                <c:pt idx="3296">
                  <c:v>1351</c:v>
                </c:pt>
                <c:pt idx="3297">
                  <c:v>1581</c:v>
                </c:pt>
                <c:pt idx="3298">
                  <c:v>4914</c:v>
                </c:pt>
                <c:pt idx="3299">
                  <c:v>4306</c:v>
                </c:pt>
                <c:pt idx="3300">
                  <c:v>5485</c:v>
                </c:pt>
                <c:pt idx="3301">
                  <c:v>1693</c:v>
                </c:pt>
                <c:pt idx="3302">
                  <c:v>3850</c:v>
                </c:pt>
                <c:pt idx="3303">
                  <c:v>1662</c:v>
                </c:pt>
                <c:pt idx="3304">
                  <c:v>1353</c:v>
                </c:pt>
                <c:pt idx="3305">
                  <c:v>2205</c:v>
                </c:pt>
                <c:pt idx="3306">
                  <c:v>5117</c:v>
                </c:pt>
                <c:pt idx="3307">
                  <c:v>1924</c:v>
                </c:pt>
                <c:pt idx="3308">
                  <c:v>3046</c:v>
                </c:pt>
                <c:pt idx="3309">
                  <c:v>3013</c:v>
                </c:pt>
                <c:pt idx="3310">
                  <c:v>1000</c:v>
                </c:pt>
                <c:pt idx="3311">
                  <c:v>1336</c:v>
                </c:pt>
                <c:pt idx="3312">
                  <c:v>2956</c:v>
                </c:pt>
                <c:pt idx="3313">
                  <c:v>1502</c:v>
                </c:pt>
                <c:pt idx="3314">
                  <c:v>2049</c:v>
                </c:pt>
                <c:pt idx="3315">
                  <c:v>9688</c:v>
                </c:pt>
                <c:pt idx="3316">
                  <c:v>3493</c:v>
                </c:pt>
                <c:pt idx="3317">
                  <c:v>4469</c:v>
                </c:pt>
                <c:pt idx="3318">
                  <c:v>6499</c:v>
                </c:pt>
                <c:pt idx="3319">
                  <c:v>7960</c:v>
                </c:pt>
                <c:pt idx="3320">
                  <c:v>3477</c:v>
                </c:pt>
                <c:pt idx="3321">
                  <c:v>2600</c:v>
                </c:pt>
                <c:pt idx="3322">
                  <c:v>2395</c:v>
                </c:pt>
                <c:pt idx="3323">
                  <c:v>3137</c:v>
                </c:pt>
                <c:pt idx="3324">
                  <c:v>3573</c:v>
                </c:pt>
                <c:pt idx="3325">
                  <c:v>4248</c:v>
                </c:pt>
                <c:pt idx="3326">
                  <c:v>1525</c:v>
                </c:pt>
                <c:pt idx="3327">
                  <c:v>1704</c:v>
                </c:pt>
                <c:pt idx="3328">
                  <c:v>1633</c:v>
                </c:pt>
                <c:pt idx="3329">
                  <c:v>3369</c:v>
                </c:pt>
                <c:pt idx="3330">
                  <c:v>1814</c:v>
                </c:pt>
                <c:pt idx="3331">
                  <c:v>1272</c:v>
                </c:pt>
                <c:pt idx="3332">
                  <c:v>2502</c:v>
                </c:pt>
                <c:pt idx="3333">
                  <c:v>1773</c:v>
                </c:pt>
                <c:pt idx="3334">
                  <c:v>1836</c:v>
                </c:pt>
                <c:pt idx="3335">
                  <c:v>4429</c:v>
                </c:pt>
                <c:pt idx="3336">
                  <c:v>1758</c:v>
                </c:pt>
                <c:pt idx="3337">
                  <c:v>4013</c:v>
                </c:pt>
                <c:pt idx="3338">
                  <c:v>1467</c:v>
                </c:pt>
                <c:pt idx="3339">
                  <c:v>2196</c:v>
                </c:pt>
                <c:pt idx="3340">
                  <c:v>3487</c:v>
                </c:pt>
                <c:pt idx="3341">
                  <c:v>4583</c:v>
                </c:pt>
                <c:pt idx="3342">
                  <c:v>2841</c:v>
                </c:pt>
                <c:pt idx="3343">
                  <c:v>3396</c:v>
                </c:pt>
                <c:pt idx="3344">
                  <c:v>1852</c:v>
                </c:pt>
                <c:pt idx="3345">
                  <c:v>2296</c:v>
                </c:pt>
                <c:pt idx="3346">
                  <c:v>4303</c:v>
                </c:pt>
                <c:pt idx="3347">
                  <c:v>2536</c:v>
                </c:pt>
                <c:pt idx="3348">
                  <c:v>4962</c:v>
                </c:pt>
                <c:pt idx="3349">
                  <c:v>3791</c:v>
                </c:pt>
                <c:pt idx="3350">
                  <c:v>1384</c:v>
                </c:pt>
                <c:pt idx="3351">
                  <c:v>2912</c:v>
                </c:pt>
                <c:pt idx="3352">
                  <c:v>1885</c:v>
                </c:pt>
                <c:pt idx="3353">
                  <c:v>2722</c:v>
                </c:pt>
                <c:pt idx="3354">
                  <c:v>17219</c:v>
                </c:pt>
                <c:pt idx="3355">
                  <c:v>1303</c:v>
                </c:pt>
                <c:pt idx="3356">
                  <c:v>3222</c:v>
                </c:pt>
                <c:pt idx="3357">
                  <c:v>5842</c:v>
                </c:pt>
                <c:pt idx="3358">
                  <c:v>1648</c:v>
                </c:pt>
                <c:pt idx="3359">
                  <c:v>2548</c:v>
                </c:pt>
                <c:pt idx="3360">
                  <c:v>3255</c:v>
                </c:pt>
                <c:pt idx="3361">
                  <c:v>3783</c:v>
                </c:pt>
                <c:pt idx="3362">
                  <c:v>2565</c:v>
                </c:pt>
                <c:pt idx="3363">
                  <c:v>1954</c:v>
                </c:pt>
                <c:pt idx="3364">
                  <c:v>1460</c:v>
                </c:pt>
                <c:pt idx="3365">
                  <c:v>2158</c:v>
                </c:pt>
                <c:pt idx="3366">
                  <c:v>1277</c:v>
                </c:pt>
                <c:pt idx="3367">
                  <c:v>2844</c:v>
                </c:pt>
                <c:pt idx="3368">
                  <c:v>3213</c:v>
                </c:pt>
                <c:pt idx="3369">
                  <c:v>1426</c:v>
                </c:pt>
                <c:pt idx="3370">
                  <c:v>2336</c:v>
                </c:pt>
                <c:pt idx="3371">
                  <c:v>2020</c:v>
                </c:pt>
                <c:pt idx="3372">
                  <c:v>2592</c:v>
                </c:pt>
                <c:pt idx="3373">
                  <c:v>2349</c:v>
                </c:pt>
                <c:pt idx="3374">
                  <c:v>3211</c:v>
                </c:pt>
                <c:pt idx="3375">
                  <c:v>2404</c:v>
                </c:pt>
                <c:pt idx="3376">
                  <c:v>1010</c:v>
                </c:pt>
                <c:pt idx="3377">
                  <c:v>1831</c:v>
                </c:pt>
                <c:pt idx="3378">
                  <c:v>2723</c:v>
                </c:pt>
                <c:pt idx="3379">
                  <c:v>1963</c:v>
                </c:pt>
                <c:pt idx="3380">
                  <c:v>1424</c:v>
                </c:pt>
                <c:pt idx="3381">
                  <c:v>1924</c:v>
                </c:pt>
                <c:pt idx="3382">
                  <c:v>4078</c:v>
                </c:pt>
                <c:pt idx="3383">
                  <c:v>3065</c:v>
                </c:pt>
                <c:pt idx="3384">
                  <c:v>1073</c:v>
                </c:pt>
                <c:pt idx="3385">
                  <c:v>1727</c:v>
                </c:pt>
                <c:pt idx="3386">
                  <c:v>930</c:v>
                </c:pt>
                <c:pt idx="3387">
                  <c:v>1004</c:v>
                </c:pt>
                <c:pt idx="3388">
                  <c:v>1522</c:v>
                </c:pt>
                <c:pt idx="3389">
                  <c:v>4051</c:v>
                </c:pt>
                <c:pt idx="3390">
                  <c:v>1946</c:v>
                </c:pt>
                <c:pt idx="3391">
                  <c:v>1666</c:v>
                </c:pt>
                <c:pt idx="3392">
                  <c:v>3224</c:v>
                </c:pt>
                <c:pt idx="3393">
                  <c:v>2149</c:v>
                </c:pt>
                <c:pt idx="3394">
                  <c:v>3195</c:v>
                </c:pt>
                <c:pt idx="3395">
                  <c:v>893</c:v>
                </c:pt>
                <c:pt idx="3396">
                  <c:v>1195</c:v>
                </c:pt>
                <c:pt idx="3397">
                  <c:v>2478</c:v>
                </c:pt>
                <c:pt idx="3398">
                  <c:v>3424</c:v>
                </c:pt>
                <c:pt idx="3399">
                  <c:v>3476</c:v>
                </c:pt>
                <c:pt idx="3400">
                  <c:v>1360</c:v>
                </c:pt>
                <c:pt idx="3401">
                  <c:v>1385</c:v>
                </c:pt>
                <c:pt idx="3402">
                  <c:v>3197</c:v>
                </c:pt>
                <c:pt idx="3403">
                  <c:v>8815</c:v>
                </c:pt>
                <c:pt idx="3404">
                  <c:v>3351</c:v>
                </c:pt>
                <c:pt idx="3405">
                  <c:v>1103</c:v>
                </c:pt>
                <c:pt idx="3406">
                  <c:v>1779</c:v>
                </c:pt>
                <c:pt idx="3407">
                  <c:v>2944</c:v>
                </c:pt>
                <c:pt idx="3408">
                  <c:v>1189</c:v>
                </c:pt>
                <c:pt idx="3409">
                  <c:v>2598</c:v>
                </c:pt>
                <c:pt idx="3410">
                  <c:v>1679</c:v>
                </c:pt>
                <c:pt idx="3411">
                  <c:v>2724</c:v>
                </c:pt>
                <c:pt idx="3412">
                  <c:v>2189</c:v>
                </c:pt>
                <c:pt idx="3413">
                  <c:v>2388</c:v>
                </c:pt>
                <c:pt idx="3414">
                  <c:v>1614</c:v>
                </c:pt>
                <c:pt idx="3415">
                  <c:v>2141</c:v>
                </c:pt>
                <c:pt idx="3416">
                  <c:v>3111</c:v>
                </c:pt>
                <c:pt idx="3417">
                  <c:v>3284</c:v>
                </c:pt>
                <c:pt idx="3418">
                  <c:v>2455</c:v>
                </c:pt>
                <c:pt idx="3419">
                  <c:v>5832</c:v>
                </c:pt>
                <c:pt idx="3420">
                  <c:v>1187</c:v>
                </c:pt>
                <c:pt idx="3421">
                  <c:v>1435</c:v>
                </c:pt>
                <c:pt idx="3422">
                  <c:v>1238</c:v>
                </c:pt>
                <c:pt idx="3423">
                  <c:v>1177</c:v>
                </c:pt>
                <c:pt idx="3424">
                  <c:v>7159</c:v>
                </c:pt>
                <c:pt idx="3425">
                  <c:v>2072</c:v>
                </c:pt>
                <c:pt idx="3426">
                  <c:v>1840</c:v>
                </c:pt>
                <c:pt idx="3427">
                  <c:v>922</c:v>
                </c:pt>
                <c:pt idx="3428">
                  <c:v>4491</c:v>
                </c:pt>
                <c:pt idx="3429">
                  <c:v>5497</c:v>
                </c:pt>
                <c:pt idx="3430">
                  <c:v>3421</c:v>
                </c:pt>
                <c:pt idx="3431">
                  <c:v>3340</c:v>
                </c:pt>
                <c:pt idx="3432">
                  <c:v>1065</c:v>
                </c:pt>
                <c:pt idx="3433">
                  <c:v>2016</c:v>
                </c:pt>
                <c:pt idx="3434">
                  <c:v>1189</c:v>
                </c:pt>
                <c:pt idx="3435">
                  <c:v>1635</c:v>
                </c:pt>
                <c:pt idx="3436">
                  <c:v>2874</c:v>
                </c:pt>
                <c:pt idx="3437">
                  <c:v>1564</c:v>
                </c:pt>
                <c:pt idx="3438">
                  <c:v>2466</c:v>
                </c:pt>
                <c:pt idx="3439">
                  <c:v>2283</c:v>
                </c:pt>
                <c:pt idx="3440">
                  <c:v>1723</c:v>
                </c:pt>
                <c:pt idx="3441">
                  <c:v>2288</c:v>
                </c:pt>
                <c:pt idx="3442">
                  <c:v>2721</c:v>
                </c:pt>
                <c:pt idx="3443">
                  <c:v>1549</c:v>
                </c:pt>
                <c:pt idx="3444">
                  <c:v>2954</c:v>
                </c:pt>
                <c:pt idx="3445">
                  <c:v>1750</c:v>
                </c:pt>
                <c:pt idx="3446">
                  <c:v>1951</c:v>
                </c:pt>
                <c:pt idx="3447">
                  <c:v>3269</c:v>
                </c:pt>
                <c:pt idx="3448">
                  <c:v>5970</c:v>
                </c:pt>
                <c:pt idx="3449">
                  <c:v>2588</c:v>
                </c:pt>
                <c:pt idx="3450">
                  <c:v>6447</c:v>
                </c:pt>
                <c:pt idx="3451">
                  <c:v>3424</c:v>
                </c:pt>
                <c:pt idx="3452">
                  <c:v>7328</c:v>
                </c:pt>
                <c:pt idx="3453">
                  <c:v>4452</c:v>
                </c:pt>
                <c:pt idx="3454">
                  <c:v>3355</c:v>
                </c:pt>
                <c:pt idx="3455">
                  <c:v>5636</c:v>
                </c:pt>
                <c:pt idx="3456">
                  <c:v>14375</c:v>
                </c:pt>
                <c:pt idx="3457">
                  <c:v>1951</c:v>
                </c:pt>
                <c:pt idx="3458">
                  <c:v>3999</c:v>
                </c:pt>
                <c:pt idx="3459">
                  <c:v>3544</c:v>
                </c:pt>
                <c:pt idx="3460">
                  <c:v>2143</c:v>
                </c:pt>
                <c:pt idx="3461">
                  <c:v>8229</c:v>
                </c:pt>
                <c:pt idx="3462">
                  <c:v>4774</c:v>
                </c:pt>
                <c:pt idx="3463">
                  <c:v>2852</c:v>
                </c:pt>
                <c:pt idx="3464">
                  <c:v>6020</c:v>
                </c:pt>
                <c:pt idx="3465">
                  <c:v>13458</c:v>
                </c:pt>
                <c:pt idx="3466">
                  <c:v>10460</c:v>
                </c:pt>
                <c:pt idx="3467">
                  <c:v>1530</c:v>
                </c:pt>
                <c:pt idx="3468">
                  <c:v>975</c:v>
                </c:pt>
                <c:pt idx="3469">
                  <c:v>2748</c:v>
                </c:pt>
                <c:pt idx="3470">
                  <c:v>3513</c:v>
                </c:pt>
                <c:pt idx="3471">
                  <c:v>6055</c:v>
                </c:pt>
                <c:pt idx="3472">
                  <c:v>1780</c:v>
                </c:pt>
                <c:pt idx="3473">
                  <c:v>2635</c:v>
                </c:pt>
                <c:pt idx="3474">
                  <c:v>2017</c:v>
                </c:pt>
                <c:pt idx="3475">
                  <c:v>5116</c:v>
                </c:pt>
                <c:pt idx="3476">
                  <c:v>8098</c:v>
                </c:pt>
                <c:pt idx="3477">
                  <c:v>2430</c:v>
                </c:pt>
                <c:pt idx="3478">
                  <c:v>1895</c:v>
                </c:pt>
                <c:pt idx="3479">
                  <c:v>4752</c:v>
                </c:pt>
                <c:pt idx="3480">
                  <c:v>2119</c:v>
                </c:pt>
                <c:pt idx="3481">
                  <c:v>15698</c:v>
                </c:pt>
                <c:pt idx="3482">
                  <c:v>1741</c:v>
                </c:pt>
                <c:pt idx="3483">
                  <c:v>3287</c:v>
                </c:pt>
                <c:pt idx="3484">
                  <c:v>3289</c:v>
                </c:pt>
                <c:pt idx="3485">
                  <c:v>9189</c:v>
                </c:pt>
                <c:pt idx="3486">
                  <c:v>4013</c:v>
                </c:pt>
                <c:pt idx="3487">
                  <c:v>6442</c:v>
                </c:pt>
                <c:pt idx="3488">
                  <c:v>2901</c:v>
                </c:pt>
                <c:pt idx="3489">
                  <c:v>1845</c:v>
                </c:pt>
                <c:pt idx="3490">
                  <c:v>5769</c:v>
                </c:pt>
                <c:pt idx="3491">
                  <c:v>3572</c:v>
                </c:pt>
                <c:pt idx="3492">
                  <c:v>1400</c:v>
                </c:pt>
                <c:pt idx="3493">
                  <c:v>1856</c:v>
                </c:pt>
                <c:pt idx="3494">
                  <c:v>2625</c:v>
                </c:pt>
                <c:pt idx="3495">
                  <c:v>6601</c:v>
                </c:pt>
                <c:pt idx="3496">
                  <c:v>2013</c:v>
                </c:pt>
                <c:pt idx="3497">
                  <c:v>3661</c:v>
                </c:pt>
                <c:pt idx="3498">
                  <c:v>1453</c:v>
                </c:pt>
                <c:pt idx="3499">
                  <c:v>1043</c:v>
                </c:pt>
                <c:pt idx="3500">
                  <c:v>16908</c:v>
                </c:pt>
                <c:pt idx="3501">
                  <c:v>7168</c:v>
                </c:pt>
                <c:pt idx="3502">
                  <c:v>9558</c:v>
                </c:pt>
                <c:pt idx="3503">
                  <c:v>6178</c:v>
                </c:pt>
                <c:pt idx="3504">
                  <c:v>25340</c:v>
                </c:pt>
                <c:pt idx="3505">
                  <c:v>17712</c:v>
                </c:pt>
                <c:pt idx="3506">
                  <c:v>16039</c:v>
                </c:pt>
                <c:pt idx="3507">
                  <c:v>9722</c:v>
                </c:pt>
                <c:pt idx="3508">
                  <c:v>23480</c:v>
                </c:pt>
                <c:pt idx="3509">
                  <c:v>17122</c:v>
                </c:pt>
                <c:pt idx="3510">
                  <c:v>48902</c:v>
                </c:pt>
                <c:pt idx="3511">
                  <c:v>23435</c:v>
                </c:pt>
                <c:pt idx="3512">
                  <c:v>10893</c:v>
                </c:pt>
                <c:pt idx="3513">
                  <c:v>7367</c:v>
                </c:pt>
                <c:pt idx="3514">
                  <c:v>19240</c:v>
                </c:pt>
                <c:pt idx="3515">
                  <c:v>23079</c:v>
                </c:pt>
                <c:pt idx="3516">
                  <c:v>14195</c:v>
                </c:pt>
                <c:pt idx="3517">
                  <c:v>6496</c:v>
                </c:pt>
                <c:pt idx="3518">
                  <c:v>9420</c:v>
                </c:pt>
                <c:pt idx="3519">
                  <c:v>12134</c:v>
                </c:pt>
                <c:pt idx="3520">
                  <c:v>14361</c:v>
                </c:pt>
                <c:pt idx="3521">
                  <c:v>16510</c:v>
                </c:pt>
                <c:pt idx="3522">
                  <c:v>11306</c:v>
                </c:pt>
                <c:pt idx="3523">
                  <c:v>6905</c:v>
                </c:pt>
                <c:pt idx="3524">
                  <c:v>18354</c:v>
                </c:pt>
                <c:pt idx="3525">
                  <c:v>11411</c:v>
                </c:pt>
                <c:pt idx="3526">
                  <c:v>10529</c:v>
                </c:pt>
                <c:pt idx="3527">
                  <c:v>6713</c:v>
                </c:pt>
                <c:pt idx="3528">
                  <c:v>6231</c:v>
                </c:pt>
                <c:pt idx="3529">
                  <c:v>29515</c:v>
                </c:pt>
                <c:pt idx="3530">
                  <c:v>15530</c:v>
                </c:pt>
                <c:pt idx="3531">
                  <c:v>7552</c:v>
                </c:pt>
                <c:pt idx="3532">
                  <c:v>9889</c:v>
                </c:pt>
                <c:pt idx="3533">
                  <c:v>6293</c:v>
                </c:pt>
                <c:pt idx="3534">
                  <c:v>28117</c:v>
                </c:pt>
                <c:pt idx="3535">
                  <c:v>36599</c:v>
                </c:pt>
                <c:pt idx="3536">
                  <c:v>9970</c:v>
                </c:pt>
                <c:pt idx="3537">
                  <c:v>9216</c:v>
                </c:pt>
                <c:pt idx="3538">
                  <c:v>9916</c:v>
                </c:pt>
                <c:pt idx="3539">
                  <c:v>18024</c:v>
                </c:pt>
                <c:pt idx="3540">
                  <c:v>3981</c:v>
                </c:pt>
                <c:pt idx="3541">
                  <c:v>6300</c:v>
                </c:pt>
                <c:pt idx="3542">
                  <c:v>5047</c:v>
                </c:pt>
                <c:pt idx="3543">
                  <c:v>10421</c:v>
                </c:pt>
                <c:pt idx="3544">
                  <c:v>11488</c:v>
                </c:pt>
                <c:pt idx="3545">
                  <c:v>5994</c:v>
                </c:pt>
                <c:pt idx="3546">
                  <c:v>12654</c:v>
                </c:pt>
                <c:pt idx="3547">
                  <c:v>8427</c:v>
                </c:pt>
                <c:pt idx="3548">
                  <c:v>6504</c:v>
                </c:pt>
                <c:pt idx="3549">
                  <c:v>30229</c:v>
                </c:pt>
                <c:pt idx="3550">
                  <c:v>10779</c:v>
                </c:pt>
                <c:pt idx="3551">
                  <c:v>11784</c:v>
                </c:pt>
                <c:pt idx="3552">
                  <c:v>9960</c:v>
                </c:pt>
                <c:pt idx="3553">
                  <c:v>4440</c:v>
                </c:pt>
                <c:pt idx="3554">
                  <c:v>35231</c:v>
                </c:pt>
                <c:pt idx="3555">
                  <c:v>10245</c:v>
                </c:pt>
                <c:pt idx="3556">
                  <c:v>12325</c:v>
                </c:pt>
                <c:pt idx="3557">
                  <c:v>5661</c:v>
                </c:pt>
                <c:pt idx="3558">
                  <c:v>5724</c:v>
                </c:pt>
                <c:pt idx="3559">
                  <c:v>20564</c:v>
                </c:pt>
                <c:pt idx="3560">
                  <c:v>13734</c:v>
                </c:pt>
                <c:pt idx="3561">
                  <c:v>16296</c:v>
                </c:pt>
                <c:pt idx="3562">
                  <c:v>5808</c:v>
                </c:pt>
                <c:pt idx="3563">
                  <c:v>8888</c:v>
                </c:pt>
                <c:pt idx="3564">
                  <c:v>13053</c:v>
                </c:pt>
                <c:pt idx="3565">
                  <c:v>21542</c:v>
                </c:pt>
                <c:pt idx="3566">
                  <c:v>26923</c:v>
                </c:pt>
                <c:pt idx="3567">
                  <c:v>7100</c:v>
                </c:pt>
                <c:pt idx="3568">
                  <c:v>7790</c:v>
                </c:pt>
                <c:pt idx="3569">
                  <c:v>38219</c:v>
                </c:pt>
                <c:pt idx="3570">
                  <c:v>11182</c:v>
                </c:pt>
                <c:pt idx="3571">
                  <c:v>10976</c:v>
                </c:pt>
                <c:pt idx="3572">
                  <c:v>10545</c:v>
                </c:pt>
                <c:pt idx="3573">
                  <c:v>9770</c:v>
                </c:pt>
                <c:pt idx="3574">
                  <c:v>26639</c:v>
                </c:pt>
                <c:pt idx="3575">
                  <c:v>12309</c:v>
                </c:pt>
                <c:pt idx="3576">
                  <c:v>9140</c:v>
                </c:pt>
                <c:pt idx="3577">
                  <c:v>6007</c:v>
                </c:pt>
                <c:pt idx="3578">
                  <c:v>6111</c:v>
                </c:pt>
                <c:pt idx="3579">
                  <c:v>16141</c:v>
                </c:pt>
                <c:pt idx="3580">
                  <c:v>8738</c:v>
                </c:pt>
                <c:pt idx="3581">
                  <c:v>6623</c:v>
                </c:pt>
                <c:pt idx="3582">
                  <c:v>13039</c:v>
                </c:pt>
                <c:pt idx="3583">
                  <c:v>9572</c:v>
                </c:pt>
                <c:pt idx="3584">
                  <c:v>15097</c:v>
                </c:pt>
                <c:pt idx="3585">
                  <c:v>7330</c:v>
                </c:pt>
                <c:pt idx="3586">
                  <c:v>6927</c:v>
                </c:pt>
                <c:pt idx="3587">
                  <c:v>4447</c:v>
                </c:pt>
                <c:pt idx="3588">
                  <c:v>5400</c:v>
                </c:pt>
                <c:pt idx="3589">
                  <c:v>5075</c:v>
                </c:pt>
                <c:pt idx="3590">
                  <c:v>9518</c:v>
                </c:pt>
                <c:pt idx="3591">
                  <c:v>12939</c:v>
                </c:pt>
                <c:pt idx="3592">
                  <c:v>6531</c:v>
                </c:pt>
                <c:pt idx="3593">
                  <c:v>7217</c:v>
                </c:pt>
                <c:pt idx="3594">
                  <c:v>12230</c:v>
                </c:pt>
                <c:pt idx="3595">
                  <c:v>11501</c:v>
                </c:pt>
                <c:pt idx="3596">
                  <c:v>8611</c:v>
                </c:pt>
                <c:pt idx="3597">
                  <c:v>25925</c:v>
                </c:pt>
                <c:pt idx="3598">
                  <c:v>31576</c:v>
                </c:pt>
                <c:pt idx="3599">
                  <c:v>22478</c:v>
                </c:pt>
                <c:pt idx="3600">
                  <c:v>14400</c:v>
                </c:pt>
                <c:pt idx="3601">
                  <c:v>15335</c:v>
                </c:pt>
                <c:pt idx="3602">
                  <c:v>15067</c:v>
                </c:pt>
                <c:pt idx="3603">
                  <c:v>17706</c:v>
                </c:pt>
                <c:pt idx="3604">
                  <c:v>6936</c:v>
                </c:pt>
                <c:pt idx="3605">
                  <c:v>15461</c:v>
                </c:pt>
                <c:pt idx="3606">
                  <c:v>11475</c:v>
                </c:pt>
                <c:pt idx="3607">
                  <c:v>11728</c:v>
                </c:pt>
                <c:pt idx="3608">
                  <c:v>9740</c:v>
                </c:pt>
                <c:pt idx="3609">
                  <c:v>4904</c:v>
                </c:pt>
                <c:pt idx="3610">
                  <c:v>22419</c:v>
                </c:pt>
                <c:pt idx="3611">
                  <c:v>9666</c:v>
                </c:pt>
                <c:pt idx="3612">
                  <c:v>7323</c:v>
                </c:pt>
                <c:pt idx="3613">
                  <c:v>13951</c:v>
                </c:pt>
                <c:pt idx="3614">
                  <c:v>29685</c:v>
                </c:pt>
                <c:pt idx="3615">
                  <c:v>8431</c:v>
                </c:pt>
                <c:pt idx="3616">
                  <c:v>6079</c:v>
                </c:pt>
                <c:pt idx="3617">
                  <c:v>5207</c:v>
                </c:pt>
                <c:pt idx="3618">
                  <c:v>7294</c:v>
                </c:pt>
                <c:pt idx="3619">
                  <c:v>9025</c:v>
                </c:pt>
                <c:pt idx="3620">
                  <c:v>9059</c:v>
                </c:pt>
                <c:pt idx="3621">
                  <c:v>28463</c:v>
                </c:pt>
                <c:pt idx="3622">
                  <c:v>4882</c:v>
                </c:pt>
                <c:pt idx="3623">
                  <c:v>8224</c:v>
                </c:pt>
                <c:pt idx="3624">
                  <c:v>14067</c:v>
                </c:pt>
                <c:pt idx="3625">
                  <c:v>9962</c:v>
                </c:pt>
                <c:pt idx="3626">
                  <c:v>10111</c:v>
                </c:pt>
                <c:pt idx="3627">
                  <c:v>17977</c:v>
                </c:pt>
                <c:pt idx="3628">
                  <c:v>9423</c:v>
                </c:pt>
                <c:pt idx="3629">
                  <c:v>10689</c:v>
                </c:pt>
                <c:pt idx="3630">
                  <c:v>15340</c:v>
                </c:pt>
                <c:pt idx="3631">
                  <c:v>22843</c:v>
                </c:pt>
                <c:pt idx="3632">
                  <c:v>15141</c:v>
                </c:pt>
                <c:pt idx="3633">
                  <c:v>8332</c:v>
                </c:pt>
                <c:pt idx="3634">
                  <c:v>5868</c:v>
                </c:pt>
                <c:pt idx="3635">
                  <c:v>8112</c:v>
                </c:pt>
                <c:pt idx="3636">
                  <c:v>3400</c:v>
                </c:pt>
                <c:pt idx="3637">
                  <c:v>6048</c:v>
                </c:pt>
                <c:pt idx="3638">
                  <c:v>11643</c:v>
                </c:pt>
                <c:pt idx="3639">
                  <c:v>10660</c:v>
                </c:pt>
                <c:pt idx="3640">
                  <c:v>6024</c:v>
                </c:pt>
                <c:pt idx="3641">
                  <c:v>5676</c:v>
                </c:pt>
                <c:pt idx="3642">
                  <c:v>10715</c:v>
                </c:pt>
                <c:pt idx="3643">
                  <c:v>7676</c:v>
                </c:pt>
                <c:pt idx="3644">
                  <c:v>14035</c:v>
                </c:pt>
                <c:pt idx="3645">
                  <c:v>4696</c:v>
                </c:pt>
                <c:pt idx="3646">
                  <c:v>11248</c:v>
                </c:pt>
                <c:pt idx="3647">
                  <c:v>16030</c:v>
                </c:pt>
                <c:pt idx="3648">
                  <c:v>4705</c:v>
                </c:pt>
                <c:pt idx="3649">
                  <c:v>10840</c:v>
                </c:pt>
                <c:pt idx="3650">
                  <c:v>13427</c:v>
                </c:pt>
                <c:pt idx="3651">
                  <c:v>5265</c:v>
                </c:pt>
                <c:pt idx="3652">
                  <c:v>7429</c:v>
                </c:pt>
                <c:pt idx="3653">
                  <c:v>14794</c:v>
                </c:pt>
                <c:pt idx="3654">
                  <c:v>4684</c:v>
                </c:pt>
                <c:pt idx="3655">
                  <c:v>15740</c:v>
                </c:pt>
                <c:pt idx="3656">
                  <c:v>25235</c:v>
                </c:pt>
                <c:pt idx="3657">
                  <c:v>19933</c:v>
                </c:pt>
                <c:pt idx="3658">
                  <c:v>36218</c:v>
                </c:pt>
                <c:pt idx="3659">
                  <c:v>8958</c:v>
                </c:pt>
                <c:pt idx="3660">
                  <c:v>11010</c:v>
                </c:pt>
                <c:pt idx="3661">
                  <c:v>4493</c:v>
                </c:pt>
                <c:pt idx="3662">
                  <c:v>4038</c:v>
                </c:pt>
                <c:pt idx="3663">
                  <c:v>13426</c:v>
                </c:pt>
                <c:pt idx="3664">
                  <c:v>23842</c:v>
                </c:pt>
                <c:pt idx="3665">
                  <c:v>6311</c:v>
                </c:pt>
                <c:pt idx="3666">
                  <c:v>7883</c:v>
                </c:pt>
                <c:pt idx="3667">
                  <c:v>17799</c:v>
                </c:pt>
                <c:pt idx="3668">
                  <c:v>9477</c:v>
                </c:pt>
                <c:pt idx="3669">
                  <c:v>25184</c:v>
                </c:pt>
                <c:pt idx="3670">
                  <c:v>14472</c:v>
                </c:pt>
                <c:pt idx="3671">
                  <c:v>5960</c:v>
                </c:pt>
                <c:pt idx="3672">
                  <c:v>4886</c:v>
                </c:pt>
                <c:pt idx="3673">
                  <c:v>7071</c:v>
                </c:pt>
                <c:pt idx="3674">
                  <c:v>9708</c:v>
                </c:pt>
                <c:pt idx="3675">
                  <c:v>11407</c:v>
                </c:pt>
                <c:pt idx="3676">
                  <c:v>9215</c:v>
                </c:pt>
                <c:pt idx="3677">
                  <c:v>7339</c:v>
                </c:pt>
                <c:pt idx="3678">
                  <c:v>11060</c:v>
                </c:pt>
                <c:pt idx="3679">
                  <c:v>14757</c:v>
                </c:pt>
                <c:pt idx="3680">
                  <c:v>11610</c:v>
                </c:pt>
                <c:pt idx="3681">
                  <c:v>5044</c:v>
                </c:pt>
                <c:pt idx="3682">
                  <c:v>5675</c:v>
                </c:pt>
                <c:pt idx="3683">
                  <c:v>8318</c:v>
                </c:pt>
                <c:pt idx="3684">
                  <c:v>8305</c:v>
                </c:pt>
                <c:pt idx="3685">
                  <c:v>7767</c:v>
                </c:pt>
                <c:pt idx="3686">
                  <c:v>4747</c:v>
                </c:pt>
                <c:pt idx="3687">
                  <c:v>3895</c:v>
                </c:pt>
                <c:pt idx="3688">
                  <c:v>12319</c:v>
                </c:pt>
                <c:pt idx="3689">
                  <c:v>11419</c:v>
                </c:pt>
                <c:pt idx="3690">
                  <c:v>9282</c:v>
                </c:pt>
                <c:pt idx="3691">
                  <c:v>20960</c:v>
                </c:pt>
                <c:pt idx="3692">
                  <c:v>9945</c:v>
                </c:pt>
                <c:pt idx="3693">
                  <c:v>11579</c:v>
                </c:pt>
                <c:pt idx="3694">
                  <c:v>12476</c:v>
                </c:pt>
                <c:pt idx="3695">
                  <c:v>13656</c:v>
                </c:pt>
                <c:pt idx="3696">
                  <c:v>9646</c:v>
                </c:pt>
                <c:pt idx="3697">
                  <c:v>6585</c:v>
                </c:pt>
                <c:pt idx="3698">
                  <c:v>39688</c:v>
                </c:pt>
                <c:pt idx="3699">
                  <c:v>19256</c:v>
                </c:pt>
                <c:pt idx="3700">
                  <c:v>9504</c:v>
                </c:pt>
                <c:pt idx="3701">
                  <c:v>8150</c:v>
                </c:pt>
                <c:pt idx="3702">
                  <c:v>18097</c:v>
                </c:pt>
                <c:pt idx="3703">
                  <c:v>18498</c:v>
                </c:pt>
                <c:pt idx="3704">
                  <c:v>20719</c:v>
                </c:pt>
                <c:pt idx="3705">
                  <c:v>17116</c:v>
                </c:pt>
                <c:pt idx="3706">
                  <c:v>39045</c:v>
                </c:pt>
                <c:pt idx="3707">
                  <c:v>7581</c:v>
                </c:pt>
                <c:pt idx="3708">
                  <c:v>4688</c:v>
                </c:pt>
                <c:pt idx="3709">
                  <c:v>12577</c:v>
                </c:pt>
                <c:pt idx="3710">
                  <c:v>11140</c:v>
                </c:pt>
                <c:pt idx="3711">
                  <c:v>16349</c:v>
                </c:pt>
                <c:pt idx="3712">
                  <c:v>6625</c:v>
                </c:pt>
                <c:pt idx="3713">
                  <c:v>16420</c:v>
                </c:pt>
                <c:pt idx="3714">
                  <c:v>5425</c:v>
                </c:pt>
                <c:pt idx="3715">
                  <c:v>14637</c:v>
                </c:pt>
                <c:pt idx="3716">
                  <c:v>23411</c:v>
                </c:pt>
                <c:pt idx="3717">
                  <c:v>30544</c:v>
                </c:pt>
                <c:pt idx="3718">
                  <c:v>8401</c:v>
                </c:pt>
                <c:pt idx="3719">
                  <c:v>9844</c:v>
                </c:pt>
                <c:pt idx="3720">
                  <c:v>24955</c:v>
                </c:pt>
                <c:pt idx="3721">
                  <c:v>32389</c:v>
                </c:pt>
                <c:pt idx="3722">
                  <c:v>21371</c:v>
                </c:pt>
                <c:pt idx="3723">
                  <c:v>12649</c:v>
                </c:pt>
                <c:pt idx="3724">
                  <c:v>12913</c:v>
                </c:pt>
                <c:pt idx="3725">
                  <c:v>10589</c:v>
                </c:pt>
                <c:pt idx="3726">
                  <c:v>15878</c:v>
                </c:pt>
                <c:pt idx="3727">
                  <c:v>15737</c:v>
                </c:pt>
                <c:pt idx="3728">
                  <c:v>13922</c:v>
                </c:pt>
                <c:pt idx="3729">
                  <c:v>22609</c:v>
                </c:pt>
                <c:pt idx="3730">
                  <c:v>15742</c:v>
                </c:pt>
                <c:pt idx="3731">
                  <c:v>34560</c:v>
                </c:pt>
                <c:pt idx="3732">
                  <c:v>43837</c:v>
                </c:pt>
                <c:pt idx="3733">
                  <c:v>13175</c:v>
                </c:pt>
                <c:pt idx="3734">
                  <c:v>7677</c:v>
                </c:pt>
                <c:pt idx="3735">
                  <c:v>30496</c:v>
                </c:pt>
                <c:pt idx="3736">
                  <c:v>10989</c:v>
                </c:pt>
                <c:pt idx="3737">
                  <c:v>12908</c:v>
                </c:pt>
                <c:pt idx="3738">
                  <c:v>26532</c:v>
                </c:pt>
                <c:pt idx="3739">
                  <c:v>14837</c:v>
                </c:pt>
                <c:pt idx="3740">
                  <c:v>45016</c:v>
                </c:pt>
                <c:pt idx="3741">
                  <c:v>41274</c:v>
                </c:pt>
                <c:pt idx="3742">
                  <c:v>13374</c:v>
                </c:pt>
                <c:pt idx="3743">
                  <c:v>15944</c:v>
                </c:pt>
                <c:pt idx="3744">
                  <c:v>14723</c:v>
                </c:pt>
                <c:pt idx="3745">
                  <c:v>14831</c:v>
                </c:pt>
                <c:pt idx="3746">
                  <c:v>15364</c:v>
                </c:pt>
                <c:pt idx="3747">
                  <c:v>27783</c:v>
                </c:pt>
                <c:pt idx="3748">
                  <c:v>12213</c:v>
                </c:pt>
                <c:pt idx="3749">
                  <c:v>15859</c:v>
                </c:pt>
                <c:pt idx="3750">
                  <c:v>16236</c:v>
                </c:pt>
                <c:pt idx="3751">
                  <c:v>3305</c:v>
                </c:pt>
                <c:pt idx="3752">
                  <c:v>5172</c:v>
                </c:pt>
                <c:pt idx="3753">
                  <c:v>6595</c:v>
                </c:pt>
                <c:pt idx="3754">
                  <c:v>24794</c:v>
                </c:pt>
                <c:pt idx="3755">
                  <c:v>14199</c:v>
                </c:pt>
                <c:pt idx="3756">
                  <c:v>3536</c:v>
                </c:pt>
                <c:pt idx="3757">
                  <c:v>5484</c:v>
                </c:pt>
                <c:pt idx="3758">
                  <c:v>3135</c:v>
                </c:pt>
                <c:pt idx="3759">
                  <c:v>7299</c:v>
                </c:pt>
                <c:pt idx="3760">
                  <c:v>24534</c:v>
                </c:pt>
                <c:pt idx="3761">
                  <c:v>7873</c:v>
                </c:pt>
                <c:pt idx="3762">
                  <c:v>5331</c:v>
                </c:pt>
                <c:pt idx="3763">
                  <c:v>3737</c:v>
                </c:pt>
                <c:pt idx="3764">
                  <c:v>4871</c:v>
                </c:pt>
                <c:pt idx="3765">
                  <c:v>12955</c:v>
                </c:pt>
                <c:pt idx="3766">
                  <c:v>6352</c:v>
                </c:pt>
                <c:pt idx="3767">
                  <c:v>7239</c:v>
                </c:pt>
                <c:pt idx="3768">
                  <c:v>9909</c:v>
                </c:pt>
                <c:pt idx="3769">
                  <c:v>9408</c:v>
                </c:pt>
                <c:pt idx="3770">
                  <c:v>6791</c:v>
                </c:pt>
                <c:pt idx="3771">
                  <c:v>4483</c:v>
                </c:pt>
                <c:pt idx="3772">
                  <c:v>6261</c:v>
                </c:pt>
                <c:pt idx="3773">
                  <c:v>2668</c:v>
                </c:pt>
                <c:pt idx="3774">
                  <c:v>10529</c:v>
                </c:pt>
                <c:pt idx="3775">
                  <c:v>2696</c:v>
                </c:pt>
                <c:pt idx="3776">
                  <c:v>4659</c:v>
                </c:pt>
                <c:pt idx="3777">
                  <c:v>5571</c:v>
                </c:pt>
                <c:pt idx="3778">
                  <c:v>5237</c:v>
                </c:pt>
                <c:pt idx="3779">
                  <c:v>22596</c:v>
                </c:pt>
                <c:pt idx="3780">
                  <c:v>8865</c:v>
                </c:pt>
                <c:pt idx="3781">
                  <c:v>5425</c:v>
                </c:pt>
                <c:pt idx="3782">
                  <c:v>3038</c:v>
                </c:pt>
                <c:pt idx="3783">
                  <c:v>5149</c:v>
                </c:pt>
                <c:pt idx="3784">
                  <c:v>33110</c:v>
                </c:pt>
                <c:pt idx="3785">
                  <c:v>17448</c:v>
                </c:pt>
                <c:pt idx="3786">
                  <c:v>8610</c:v>
                </c:pt>
                <c:pt idx="3787">
                  <c:v>7998</c:v>
                </c:pt>
                <c:pt idx="3788">
                  <c:v>4516</c:v>
                </c:pt>
                <c:pt idx="3789">
                  <c:v>13211</c:v>
                </c:pt>
                <c:pt idx="3790">
                  <c:v>5340</c:v>
                </c:pt>
                <c:pt idx="3791">
                  <c:v>5727</c:v>
                </c:pt>
                <c:pt idx="3792">
                  <c:v>6349</c:v>
                </c:pt>
                <c:pt idx="3793">
                  <c:v>5329</c:v>
                </c:pt>
                <c:pt idx="3794">
                  <c:v>13575</c:v>
                </c:pt>
                <c:pt idx="3795">
                  <c:v>3144</c:v>
                </c:pt>
                <c:pt idx="3796">
                  <c:v>9697</c:v>
                </c:pt>
                <c:pt idx="3797">
                  <c:v>5541</c:v>
                </c:pt>
                <c:pt idx="3798">
                  <c:v>7400</c:v>
                </c:pt>
                <c:pt idx="3799">
                  <c:v>18045</c:v>
                </c:pt>
                <c:pt idx="3800">
                  <c:v>4897</c:v>
                </c:pt>
                <c:pt idx="3801">
                  <c:v>9690</c:v>
                </c:pt>
                <c:pt idx="3802">
                  <c:v>3186</c:v>
                </c:pt>
                <c:pt idx="3803">
                  <c:v>2537</c:v>
                </c:pt>
                <c:pt idx="3804">
                  <c:v>19283</c:v>
                </c:pt>
                <c:pt idx="3805">
                  <c:v>4680</c:v>
                </c:pt>
                <c:pt idx="3806">
                  <c:v>8926</c:v>
                </c:pt>
                <c:pt idx="3807">
                  <c:v>2061</c:v>
                </c:pt>
                <c:pt idx="3808">
                  <c:v>2123</c:v>
                </c:pt>
                <c:pt idx="3809">
                  <c:v>20411</c:v>
                </c:pt>
                <c:pt idx="3810">
                  <c:v>10607</c:v>
                </c:pt>
                <c:pt idx="3811">
                  <c:v>6641</c:v>
                </c:pt>
                <c:pt idx="3812">
                  <c:v>2022</c:v>
                </c:pt>
                <c:pt idx="3813">
                  <c:v>3626</c:v>
                </c:pt>
                <c:pt idx="3814">
                  <c:v>16542</c:v>
                </c:pt>
                <c:pt idx="3815">
                  <c:v>8017</c:v>
                </c:pt>
                <c:pt idx="3816">
                  <c:v>13000</c:v>
                </c:pt>
                <c:pt idx="3817">
                  <c:v>7459</c:v>
                </c:pt>
                <c:pt idx="3818">
                  <c:v>4350</c:v>
                </c:pt>
                <c:pt idx="3819">
                  <c:v>31785</c:v>
                </c:pt>
                <c:pt idx="3820">
                  <c:v>11629</c:v>
                </c:pt>
                <c:pt idx="3821">
                  <c:v>5282</c:v>
                </c:pt>
                <c:pt idx="3822">
                  <c:v>2901</c:v>
                </c:pt>
                <c:pt idx="3823">
                  <c:v>5165</c:v>
                </c:pt>
                <c:pt idx="3824">
                  <c:v>27225</c:v>
                </c:pt>
                <c:pt idx="3825">
                  <c:v>10161</c:v>
                </c:pt>
                <c:pt idx="3826">
                  <c:v>3429</c:v>
                </c:pt>
                <c:pt idx="3827">
                  <c:v>5663</c:v>
                </c:pt>
                <c:pt idx="3828">
                  <c:v>3868</c:v>
                </c:pt>
                <c:pt idx="3829">
                  <c:v>10066</c:v>
                </c:pt>
                <c:pt idx="3830">
                  <c:v>8125</c:v>
                </c:pt>
                <c:pt idx="3831">
                  <c:v>8436</c:v>
                </c:pt>
                <c:pt idx="3832">
                  <c:v>4937</c:v>
                </c:pt>
                <c:pt idx="3833">
                  <c:v>5377</c:v>
                </c:pt>
                <c:pt idx="3834">
                  <c:v>14773</c:v>
                </c:pt>
                <c:pt idx="3835">
                  <c:v>4654</c:v>
                </c:pt>
                <c:pt idx="3836">
                  <c:v>7138</c:v>
                </c:pt>
                <c:pt idx="3837">
                  <c:v>4591</c:v>
                </c:pt>
                <c:pt idx="3838">
                  <c:v>6971</c:v>
                </c:pt>
                <c:pt idx="3839">
                  <c:v>8781</c:v>
                </c:pt>
                <c:pt idx="3840">
                  <c:v>5728</c:v>
                </c:pt>
                <c:pt idx="3841">
                  <c:v>8116</c:v>
                </c:pt>
                <c:pt idx="3842">
                  <c:v>10347</c:v>
                </c:pt>
                <c:pt idx="3843">
                  <c:v>8451</c:v>
                </c:pt>
                <c:pt idx="3844">
                  <c:v>13811</c:v>
                </c:pt>
                <c:pt idx="3845">
                  <c:v>8029</c:v>
                </c:pt>
                <c:pt idx="3846">
                  <c:v>5871</c:v>
                </c:pt>
                <c:pt idx="3847">
                  <c:v>6111</c:v>
                </c:pt>
                <c:pt idx="3848">
                  <c:v>8848</c:v>
                </c:pt>
                <c:pt idx="3849">
                  <c:v>13020</c:v>
                </c:pt>
                <c:pt idx="3850">
                  <c:v>18103</c:v>
                </c:pt>
                <c:pt idx="3851">
                  <c:v>4761</c:v>
                </c:pt>
                <c:pt idx="3852">
                  <c:v>9702</c:v>
                </c:pt>
                <c:pt idx="3853">
                  <c:v>3662</c:v>
                </c:pt>
                <c:pt idx="3854">
                  <c:v>3672</c:v>
                </c:pt>
                <c:pt idx="3855">
                  <c:v>9405</c:v>
                </c:pt>
                <c:pt idx="3856">
                  <c:v>14125</c:v>
                </c:pt>
                <c:pt idx="3857">
                  <c:v>6166</c:v>
                </c:pt>
                <c:pt idx="3858">
                  <c:v>5537</c:v>
                </c:pt>
                <c:pt idx="3859">
                  <c:v>8912</c:v>
                </c:pt>
                <c:pt idx="3860">
                  <c:v>11964</c:v>
                </c:pt>
                <c:pt idx="3861">
                  <c:v>8471</c:v>
                </c:pt>
                <c:pt idx="3862">
                  <c:v>3177</c:v>
                </c:pt>
                <c:pt idx="3863">
                  <c:v>6956</c:v>
                </c:pt>
                <c:pt idx="3864">
                  <c:v>22351</c:v>
                </c:pt>
                <c:pt idx="3865">
                  <c:v>14034</c:v>
                </c:pt>
                <c:pt idx="3866">
                  <c:v>7185</c:v>
                </c:pt>
                <c:pt idx="3867">
                  <c:v>2535</c:v>
                </c:pt>
                <c:pt idx="3868">
                  <c:v>3707</c:v>
                </c:pt>
                <c:pt idx="3869">
                  <c:v>11776</c:v>
                </c:pt>
                <c:pt idx="3870">
                  <c:v>7554</c:v>
                </c:pt>
                <c:pt idx="3871">
                  <c:v>7012</c:v>
                </c:pt>
                <c:pt idx="3872">
                  <c:v>6267</c:v>
                </c:pt>
                <c:pt idx="3873">
                  <c:v>5953</c:v>
                </c:pt>
                <c:pt idx="3874">
                  <c:v>8606</c:v>
                </c:pt>
                <c:pt idx="3875">
                  <c:v>6333</c:v>
                </c:pt>
                <c:pt idx="3876">
                  <c:v>2664</c:v>
                </c:pt>
                <c:pt idx="3877">
                  <c:v>7646</c:v>
                </c:pt>
                <c:pt idx="3878">
                  <c:v>5493</c:v>
                </c:pt>
                <c:pt idx="3879">
                  <c:v>7762</c:v>
                </c:pt>
                <c:pt idx="3880">
                  <c:v>7604</c:v>
                </c:pt>
                <c:pt idx="3881">
                  <c:v>4770</c:v>
                </c:pt>
                <c:pt idx="3882">
                  <c:v>14576</c:v>
                </c:pt>
                <c:pt idx="3883">
                  <c:v>6036</c:v>
                </c:pt>
                <c:pt idx="3884">
                  <c:v>7635</c:v>
                </c:pt>
                <c:pt idx="3885">
                  <c:v>12379</c:v>
                </c:pt>
                <c:pt idx="3886">
                  <c:v>3490</c:v>
                </c:pt>
                <c:pt idx="3887">
                  <c:v>6689</c:v>
                </c:pt>
                <c:pt idx="3888">
                  <c:v>2932</c:v>
                </c:pt>
                <c:pt idx="3889">
                  <c:v>8631</c:v>
                </c:pt>
                <c:pt idx="3890">
                  <c:v>3529</c:v>
                </c:pt>
                <c:pt idx="3891">
                  <c:v>6645</c:v>
                </c:pt>
                <c:pt idx="3892">
                  <c:v>11541</c:v>
                </c:pt>
                <c:pt idx="3893">
                  <c:v>9804</c:v>
                </c:pt>
                <c:pt idx="3894">
                  <c:v>5844</c:v>
                </c:pt>
                <c:pt idx="3895">
                  <c:v>5788</c:v>
                </c:pt>
                <c:pt idx="3896">
                  <c:v>7934</c:v>
                </c:pt>
                <c:pt idx="3897">
                  <c:v>14344</c:v>
                </c:pt>
                <c:pt idx="3898">
                  <c:v>2498</c:v>
                </c:pt>
                <c:pt idx="3899">
                  <c:v>2628</c:v>
                </c:pt>
                <c:pt idx="3900">
                  <c:v>3455</c:v>
                </c:pt>
                <c:pt idx="3901">
                  <c:v>3547</c:v>
                </c:pt>
                <c:pt idx="3902">
                  <c:v>7056</c:v>
                </c:pt>
                <c:pt idx="3903">
                  <c:v>18834</c:v>
                </c:pt>
                <c:pt idx="3904">
                  <c:v>14874</c:v>
                </c:pt>
                <c:pt idx="3905">
                  <c:v>4853</c:v>
                </c:pt>
                <c:pt idx="3906">
                  <c:v>2949</c:v>
                </c:pt>
                <c:pt idx="3907">
                  <c:v>3589</c:v>
                </c:pt>
                <c:pt idx="3908">
                  <c:v>20902</c:v>
                </c:pt>
                <c:pt idx="3909">
                  <c:v>5018</c:v>
                </c:pt>
                <c:pt idx="3910">
                  <c:v>6771</c:v>
                </c:pt>
                <c:pt idx="3911">
                  <c:v>4629</c:v>
                </c:pt>
                <c:pt idx="3912">
                  <c:v>1863</c:v>
                </c:pt>
                <c:pt idx="3913">
                  <c:v>11137</c:v>
                </c:pt>
                <c:pt idx="3914">
                  <c:v>5278</c:v>
                </c:pt>
                <c:pt idx="3915">
                  <c:v>8760</c:v>
                </c:pt>
                <c:pt idx="3916">
                  <c:v>8582</c:v>
                </c:pt>
                <c:pt idx="3917">
                  <c:v>6933</c:v>
                </c:pt>
                <c:pt idx="3918">
                  <c:v>9222</c:v>
                </c:pt>
                <c:pt idx="3919">
                  <c:v>15469</c:v>
                </c:pt>
                <c:pt idx="3920">
                  <c:v>13928</c:v>
                </c:pt>
                <c:pt idx="3921">
                  <c:v>5600</c:v>
                </c:pt>
                <c:pt idx="3922">
                  <c:v>4596</c:v>
                </c:pt>
                <c:pt idx="3923">
                  <c:v>1917</c:v>
                </c:pt>
                <c:pt idx="3924">
                  <c:v>6514</c:v>
                </c:pt>
                <c:pt idx="3925">
                  <c:v>9153</c:v>
                </c:pt>
                <c:pt idx="3926">
                  <c:v>8738</c:v>
                </c:pt>
                <c:pt idx="3927">
                  <c:v>3508</c:v>
                </c:pt>
                <c:pt idx="3928">
                  <c:v>6653</c:v>
                </c:pt>
                <c:pt idx="3929">
                  <c:v>9668</c:v>
                </c:pt>
                <c:pt idx="3930">
                  <c:v>3654</c:v>
                </c:pt>
                <c:pt idx="3931">
                  <c:v>2114</c:v>
                </c:pt>
                <c:pt idx="3932">
                  <c:v>3362</c:v>
                </c:pt>
                <c:pt idx="3933">
                  <c:v>4779</c:v>
                </c:pt>
                <c:pt idx="3934">
                  <c:v>6290</c:v>
                </c:pt>
                <c:pt idx="3935">
                  <c:v>4639</c:v>
                </c:pt>
                <c:pt idx="3936">
                  <c:v>5171</c:v>
                </c:pt>
                <c:pt idx="3937">
                  <c:v>6005</c:v>
                </c:pt>
                <c:pt idx="3938">
                  <c:v>2881</c:v>
                </c:pt>
                <c:pt idx="3939">
                  <c:v>6738</c:v>
                </c:pt>
                <c:pt idx="3940">
                  <c:v>4524</c:v>
                </c:pt>
                <c:pt idx="3941">
                  <c:v>4113</c:v>
                </c:pt>
                <c:pt idx="3942">
                  <c:v>3982</c:v>
                </c:pt>
                <c:pt idx="3943">
                  <c:v>7324</c:v>
                </c:pt>
                <c:pt idx="3944">
                  <c:v>11319</c:v>
                </c:pt>
                <c:pt idx="3945">
                  <c:v>9120</c:v>
                </c:pt>
                <c:pt idx="3946">
                  <c:v>9278</c:v>
                </c:pt>
                <c:pt idx="3947">
                  <c:v>5955</c:v>
                </c:pt>
                <c:pt idx="3948">
                  <c:v>13053</c:v>
                </c:pt>
                <c:pt idx="3949">
                  <c:v>13584</c:v>
                </c:pt>
                <c:pt idx="3950">
                  <c:v>5278</c:v>
                </c:pt>
                <c:pt idx="3951">
                  <c:v>6208</c:v>
                </c:pt>
                <c:pt idx="3952">
                  <c:v>19274</c:v>
                </c:pt>
                <c:pt idx="3953">
                  <c:v>17387</c:v>
                </c:pt>
                <c:pt idx="3954">
                  <c:v>5651</c:v>
                </c:pt>
                <c:pt idx="3955">
                  <c:v>4874</c:v>
                </c:pt>
                <c:pt idx="3956">
                  <c:v>29558</c:v>
                </c:pt>
                <c:pt idx="3957">
                  <c:v>10120</c:v>
                </c:pt>
                <c:pt idx="3958">
                  <c:v>2596</c:v>
                </c:pt>
                <c:pt idx="3959">
                  <c:v>3104</c:v>
                </c:pt>
                <c:pt idx="3960">
                  <c:v>4649</c:v>
                </c:pt>
                <c:pt idx="3961">
                  <c:v>15957</c:v>
                </c:pt>
                <c:pt idx="3962">
                  <c:v>3087</c:v>
                </c:pt>
                <c:pt idx="3963">
                  <c:v>12500</c:v>
                </c:pt>
                <c:pt idx="3964">
                  <c:v>14160</c:v>
                </c:pt>
                <c:pt idx="3965">
                  <c:v>7954</c:v>
                </c:pt>
                <c:pt idx="3966">
                  <c:v>54589</c:v>
                </c:pt>
                <c:pt idx="3967">
                  <c:v>19768</c:v>
                </c:pt>
                <c:pt idx="3968">
                  <c:v>10439</c:v>
                </c:pt>
                <c:pt idx="3969">
                  <c:v>28330</c:v>
                </c:pt>
                <c:pt idx="3970">
                  <c:v>14174</c:v>
                </c:pt>
                <c:pt idx="3971">
                  <c:v>17388</c:v>
                </c:pt>
                <c:pt idx="3972">
                  <c:v>20652</c:v>
                </c:pt>
                <c:pt idx="3973">
                  <c:v>2193</c:v>
                </c:pt>
                <c:pt idx="3974">
                  <c:v>2844</c:v>
                </c:pt>
                <c:pt idx="3975">
                  <c:v>6797</c:v>
                </c:pt>
                <c:pt idx="3976">
                  <c:v>12921</c:v>
                </c:pt>
                <c:pt idx="3977">
                  <c:v>22020</c:v>
                </c:pt>
                <c:pt idx="3978">
                  <c:v>4894</c:v>
                </c:pt>
                <c:pt idx="3979">
                  <c:v>8668</c:v>
                </c:pt>
                <c:pt idx="3980">
                  <c:v>2593</c:v>
                </c:pt>
                <c:pt idx="3981">
                  <c:v>22062</c:v>
                </c:pt>
                <c:pt idx="3982">
                  <c:v>18676</c:v>
                </c:pt>
                <c:pt idx="3983">
                  <c:v>11326</c:v>
                </c:pt>
                <c:pt idx="3984">
                  <c:v>3290</c:v>
                </c:pt>
                <c:pt idx="3985">
                  <c:v>17801</c:v>
                </c:pt>
                <c:pt idx="3986">
                  <c:v>9952</c:v>
                </c:pt>
                <c:pt idx="3987">
                  <c:v>5587</c:v>
                </c:pt>
                <c:pt idx="3988">
                  <c:v>5912</c:v>
                </c:pt>
                <c:pt idx="3989">
                  <c:v>8748</c:v>
                </c:pt>
                <c:pt idx="3990">
                  <c:v>22527</c:v>
                </c:pt>
                <c:pt idx="3991">
                  <c:v>51190</c:v>
                </c:pt>
                <c:pt idx="3992">
                  <c:v>5679</c:v>
                </c:pt>
                <c:pt idx="3993">
                  <c:v>11951</c:v>
                </c:pt>
                <c:pt idx="3994">
                  <c:v>5994</c:v>
                </c:pt>
                <c:pt idx="3995">
                  <c:v>18163</c:v>
                </c:pt>
                <c:pt idx="3996">
                  <c:v>14970</c:v>
                </c:pt>
                <c:pt idx="3997">
                  <c:v>17026</c:v>
                </c:pt>
                <c:pt idx="3998">
                  <c:v>4597</c:v>
                </c:pt>
                <c:pt idx="3999">
                  <c:v>9128</c:v>
                </c:pt>
                <c:pt idx="4000">
                  <c:v>7608</c:v>
                </c:pt>
                <c:pt idx="4001">
                  <c:v>1948</c:v>
                </c:pt>
                <c:pt idx="4002">
                  <c:v>9159</c:v>
                </c:pt>
                <c:pt idx="4003">
                  <c:v>2942</c:v>
                </c:pt>
                <c:pt idx="4004">
                  <c:v>2703</c:v>
                </c:pt>
                <c:pt idx="4005">
                  <c:v>3373</c:v>
                </c:pt>
                <c:pt idx="4006">
                  <c:v>3989</c:v>
                </c:pt>
                <c:pt idx="4007">
                  <c:v>3558</c:v>
                </c:pt>
                <c:pt idx="4008">
                  <c:v>7144</c:v>
                </c:pt>
                <c:pt idx="4009">
                  <c:v>4157</c:v>
                </c:pt>
                <c:pt idx="4010">
                  <c:v>4173</c:v>
                </c:pt>
                <c:pt idx="4011">
                  <c:v>4999</c:v>
                </c:pt>
                <c:pt idx="4012">
                  <c:v>9545</c:v>
                </c:pt>
                <c:pt idx="4013">
                  <c:v>9041</c:v>
                </c:pt>
                <c:pt idx="4014">
                  <c:v>2229</c:v>
                </c:pt>
                <c:pt idx="4015">
                  <c:v>2250</c:v>
                </c:pt>
                <c:pt idx="4016">
                  <c:v>1237</c:v>
                </c:pt>
                <c:pt idx="4017">
                  <c:v>1391</c:v>
                </c:pt>
                <c:pt idx="4018">
                  <c:v>2663</c:v>
                </c:pt>
                <c:pt idx="4019">
                  <c:v>2471</c:v>
                </c:pt>
                <c:pt idx="4020">
                  <c:v>2025</c:v>
                </c:pt>
                <c:pt idx="4021">
                  <c:v>2149</c:v>
                </c:pt>
                <c:pt idx="4022">
                  <c:v>3436</c:v>
                </c:pt>
                <c:pt idx="4023">
                  <c:v>3460</c:v>
                </c:pt>
                <c:pt idx="4024">
                  <c:v>2220</c:v>
                </c:pt>
                <c:pt idx="4025">
                  <c:v>1901</c:v>
                </c:pt>
                <c:pt idx="4026">
                  <c:v>1983</c:v>
                </c:pt>
                <c:pt idx="4027">
                  <c:v>1494</c:v>
                </c:pt>
                <c:pt idx="4028">
                  <c:v>1396</c:v>
                </c:pt>
                <c:pt idx="4029">
                  <c:v>2512</c:v>
                </c:pt>
                <c:pt idx="4030">
                  <c:v>3078</c:v>
                </c:pt>
                <c:pt idx="4031">
                  <c:v>2009</c:v>
                </c:pt>
                <c:pt idx="4032">
                  <c:v>2184</c:v>
                </c:pt>
                <c:pt idx="4033">
                  <c:v>1750</c:v>
                </c:pt>
                <c:pt idx="4034">
                  <c:v>3181</c:v>
                </c:pt>
                <c:pt idx="4035">
                  <c:v>4075</c:v>
                </c:pt>
                <c:pt idx="4036">
                  <c:v>2356</c:v>
                </c:pt>
                <c:pt idx="4037">
                  <c:v>2062</c:v>
                </c:pt>
                <c:pt idx="4038">
                  <c:v>3825</c:v>
                </c:pt>
                <c:pt idx="4039">
                  <c:v>2308</c:v>
                </c:pt>
                <c:pt idx="4040">
                  <c:v>1383</c:v>
                </c:pt>
                <c:pt idx="4041">
                  <c:v>1446</c:v>
                </c:pt>
                <c:pt idx="4042">
                  <c:v>3094</c:v>
                </c:pt>
                <c:pt idx="4043">
                  <c:v>1952</c:v>
                </c:pt>
                <c:pt idx="4044">
                  <c:v>3121</c:v>
                </c:pt>
                <c:pt idx="4045">
                  <c:v>3713</c:v>
                </c:pt>
                <c:pt idx="4046">
                  <c:v>2045</c:v>
                </c:pt>
                <c:pt idx="4047">
                  <c:v>1610</c:v>
                </c:pt>
                <c:pt idx="4048">
                  <c:v>3568</c:v>
                </c:pt>
                <c:pt idx="4049">
                  <c:v>2330</c:v>
                </c:pt>
                <c:pt idx="4050">
                  <c:v>9166</c:v>
                </c:pt>
                <c:pt idx="4051">
                  <c:v>11391</c:v>
                </c:pt>
                <c:pt idx="4052">
                  <c:v>3107</c:v>
                </c:pt>
                <c:pt idx="4053">
                  <c:v>3282</c:v>
                </c:pt>
                <c:pt idx="4054">
                  <c:v>2231</c:v>
                </c:pt>
                <c:pt idx="4055">
                  <c:v>1926</c:v>
                </c:pt>
                <c:pt idx="4056">
                  <c:v>2510</c:v>
                </c:pt>
                <c:pt idx="4057">
                  <c:v>1953</c:v>
                </c:pt>
                <c:pt idx="4058">
                  <c:v>2786</c:v>
                </c:pt>
                <c:pt idx="4059">
                  <c:v>3270</c:v>
                </c:pt>
                <c:pt idx="4060">
                  <c:v>3573</c:v>
                </c:pt>
                <c:pt idx="4061">
                  <c:v>5380</c:v>
                </c:pt>
                <c:pt idx="4062">
                  <c:v>3536</c:v>
                </c:pt>
                <c:pt idx="4063">
                  <c:v>3944</c:v>
                </c:pt>
                <c:pt idx="4064">
                  <c:v>3391</c:v>
                </c:pt>
                <c:pt idx="4065">
                  <c:v>3945</c:v>
                </c:pt>
                <c:pt idx="4066">
                  <c:v>2983</c:v>
                </c:pt>
                <c:pt idx="4067">
                  <c:v>5090</c:v>
                </c:pt>
                <c:pt idx="4068">
                  <c:v>2553</c:v>
                </c:pt>
                <c:pt idx="4069">
                  <c:v>3484</c:v>
                </c:pt>
                <c:pt idx="4070">
                  <c:v>11193</c:v>
                </c:pt>
                <c:pt idx="4071">
                  <c:v>5074</c:v>
                </c:pt>
                <c:pt idx="4072">
                  <c:v>3445</c:v>
                </c:pt>
                <c:pt idx="4073">
                  <c:v>2205</c:v>
                </c:pt>
                <c:pt idx="4074">
                  <c:v>2390</c:v>
                </c:pt>
                <c:pt idx="4075">
                  <c:v>2700</c:v>
                </c:pt>
                <c:pt idx="4076">
                  <c:v>4377</c:v>
                </c:pt>
                <c:pt idx="4077">
                  <c:v>4291</c:v>
                </c:pt>
                <c:pt idx="4078">
                  <c:v>8502</c:v>
                </c:pt>
                <c:pt idx="4079">
                  <c:v>8385</c:v>
                </c:pt>
                <c:pt idx="4080">
                  <c:v>9306</c:v>
                </c:pt>
                <c:pt idx="4081">
                  <c:v>2497</c:v>
                </c:pt>
                <c:pt idx="4082">
                  <c:v>1687</c:v>
                </c:pt>
                <c:pt idx="4083">
                  <c:v>3396</c:v>
                </c:pt>
                <c:pt idx="4084">
                  <c:v>2008</c:v>
                </c:pt>
                <c:pt idx="4085">
                  <c:v>3523</c:v>
                </c:pt>
                <c:pt idx="4086">
                  <c:v>1416</c:v>
                </c:pt>
                <c:pt idx="4087">
                  <c:v>1459</c:v>
                </c:pt>
                <c:pt idx="4088">
                  <c:v>1616</c:v>
                </c:pt>
                <c:pt idx="4089">
                  <c:v>2985</c:v>
                </c:pt>
                <c:pt idx="4090">
                  <c:v>2581</c:v>
                </c:pt>
                <c:pt idx="4091">
                  <c:v>2190</c:v>
                </c:pt>
                <c:pt idx="4092">
                  <c:v>3373</c:v>
                </c:pt>
                <c:pt idx="4093">
                  <c:v>1653</c:v>
                </c:pt>
                <c:pt idx="4094">
                  <c:v>4492</c:v>
                </c:pt>
                <c:pt idx="4095">
                  <c:v>4205</c:v>
                </c:pt>
                <c:pt idx="4096">
                  <c:v>1088</c:v>
                </c:pt>
                <c:pt idx="4097">
                  <c:v>2922</c:v>
                </c:pt>
                <c:pt idx="4098">
                  <c:v>5976</c:v>
                </c:pt>
                <c:pt idx="4099">
                  <c:v>3403</c:v>
                </c:pt>
                <c:pt idx="4100">
                  <c:v>2461</c:v>
                </c:pt>
                <c:pt idx="4101">
                  <c:v>3811</c:v>
                </c:pt>
                <c:pt idx="4102">
                  <c:v>3044</c:v>
                </c:pt>
                <c:pt idx="4103">
                  <c:v>1331</c:v>
                </c:pt>
                <c:pt idx="4104">
                  <c:v>2971</c:v>
                </c:pt>
                <c:pt idx="4105">
                  <c:v>1266</c:v>
                </c:pt>
                <c:pt idx="4106">
                  <c:v>2141</c:v>
                </c:pt>
                <c:pt idx="4107">
                  <c:v>3024</c:v>
                </c:pt>
                <c:pt idx="4108">
                  <c:v>1697</c:v>
                </c:pt>
                <c:pt idx="4109">
                  <c:v>1431</c:v>
                </c:pt>
                <c:pt idx="4110">
                  <c:v>1099</c:v>
                </c:pt>
                <c:pt idx="4111">
                  <c:v>3157</c:v>
                </c:pt>
                <c:pt idx="4112">
                  <c:v>2403</c:v>
                </c:pt>
                <c:pt idx="4113">
                  <c:v>1335</c:v>
                </c:pt>
                <c:pt idx="4114">
                  <c:v>2606</c:v>
                </c:pt>
                <c:pt idx="4115">
                  <c:v>2404</c:v>
                </c:pt>
                <c:pt idx="4116">
                  <c:v>2576</c:v>
                </c:pt>
                <c:pt idx="4117">
                  <c:v>1616</c:v>
                </c:pt>
                <c:pt idx="4118">
                  <c:v>2674</c:v>
                </c:pt>
                <c:pt idx="4119">
                  <c:v>1070</c:v>
                </c:pt>
                <c:pt idx="4120">
                  <c:v>1962</c:v>
                </c:pt>
                <c:pt idx="4121">
                  <c:v>1618</c:v>
                </c:pt>
                <c:pt idx="4122">
                  <c:v>1127</c:v>
                </c:pt>
                <c:pt idx="4123">
                  <c:v>3323</c:v>
                </c:pt>
                <c:pt idx="4124">
                  <c:v>2369</c:v>
                </c:pt>
                <c:pt idx="4125">
                  <c:v>862</c:v>
                </c:pt>
                <c:pt idx="4126">
                  <c:v>1301</c:v>
                </c:pt>
                <c:pt idx="4127">
                  <c:v>3487</c:v>
                </c:pt>
                <c:pt idx="4128">
                  <c:v>2788</c:v>
                </c:pt>
                <c:pt idx="4129">
                  <c:v>3986</c:v>
                </c:pt>
                <c:pt idx="4130">
                  <c:v>1407</c:v>
                </c:pt>
                <c:pt idx="4131">
                  <c:v>1213</c:v>
                </c:pt>
                <c:pt idx="4132">
                  <c:v>2075</c:v>
                </c:pt>
                <c:pt idx="4133">
                  <c:v>1481</c:v>
                </c:pt>
                <c:pt idx="4134">
                  <c:v>1422</c:v>
                </c:pt>
                <c:pt idx="4135">
                  <c:v>1503</c:v>
                </c:pt>
                <c:pt idx="4136">
                  <c:v>1106</c:v>
                </c:pt>
                <c:pt idx="4137">
                  <c:v>2125</c:v>
                </c:pt>
                <c:pt idx="4138">
                  <c:v>2066</c:v>
                </c:pt>
                <c:pt idx="4139">
                  <c:v>2554</c:v>
                </c:pt>
                <c:pt idx="4140">
                  <c:v>1632</c:v>
                </c:pt>
                <c:pt idx="4141">
                  <c:v>2026</c:v>
                </c:pt>
                <c:pt idx="4142">
                  <c:v>3148</c:v>
                </c:pt>
                <c:pt idx="4143">
                  <c:v>1345</c:v>
                </c:pt>
                <c:pt idx="4144">
                  <c:v>1202</c:v>
                </c:pt>
                <c:pt idx="4145">
                  <c:v>1421</c:v>
                </c:pt>
                <c:pt idx="4146">
                  <c:v>1647</c:v>
                </c:pt>
                <c:pt idx="4147">
                  <c:v>1975</c:v>
                </c:pt>
                <c:pt idx="4148">
                  <c:v>2652</c:v>
                </c:pt>
                <c:pt idx="4149">
                  <c:v>1953</c:v>
                </c:pt>
                <c:pt idx="4150">
                  <c:v>2566</c:v>
                </c:pt>
                <c:pt idx="4151">
                  <c:v>2197</c:v>
                </c:pt>
                <c:pt idx="4152">
                  <c:v>972</c:v>
                </c:pt>
                <c:pt idx="4153">
                  <c:v>2191</c:v>
                </c:pt>
                <c:pt idx="4154">
                  <c:v>7080</c:v>
                </c:pt>
                <c:pt idx="4155">
                  <c:v>2922</c:v>
                </c:pt>
                <c:pt idx="4156">
                  <c:v>2128</c:v>
                </c:pt>
                <c:pt idx="4157">
                  <c:v>3347</c:v>
                </c:pt>
                <c:pt idx="4158">
                  <c:v>3423</c:v>
                </c:pt>
                <c:pt idx="4159">
                  <c:v>6928</c:v>
                </c:pt>
                <c:pt idx="4160">
                  <c:v>5953</c:v>
                </c:pt>
                <c:pt idx="4161">
                  <c:v>8015</c:v>
                </c:pt>
                <c:pt idx="4162">
                  <c:v>3276</c:v>
                </c:pt>
                <c:pt idx="4163">
                  <c:v>3773</c:v>
                </c:pt>
                <c:pt idx="4164">
                  <c:v>1913</c:v>
                </c:pt>
                <c:pt idx="4165">
                  <c:v>2450</c:v>
                </c:pt>
                <c:pt idx="4166">
                  <c:v>2174</c:v>
                </c:pt>
                <c:pt idx="4167">
                  <c:v>1847</c:v>
                </c:pt>
                <c:pt idx="4168">
                  <c:v>1366</c:v>
                </c:pt>
                <c:pt idx="4169">
                  <c:v>4617</c:v>
                </c:pt>
                <c:pt idx="4170">
                  <c:v>2611</c:v>
                </c:pt>
                <c:pt idx="4171">
                  <c:v>3605</c:v>
                </c:pt>
                <c:pt idx="4172">
                  <c:v>1675</c:v>
                </c:pt>
                <c:pt idx="4173">
                  <c:v>897</c:v>
                </c:pt>
                <c:pt idx="4174">
                  <c:v>2416</c:v>
                </c:pt>
                <c:pt idx="4175">
                  <c:v>1892</c:v>
                </c:pt>
                <c:pt idx="4176">
                  <c:v>2107</c:v>
                </c:pt>
                <c:pt idx="4177">
                  <c:v>1996</c:v>
                </c:pt>
                <c:pt idx="4178">
                  <c:v>2564</c:v>
                </c:pt>
                <c:pt idx="4179">
                  <c:v>1784</c:v>
                </c:pt>
                <c:pt idx="4180">
                  <c:v>3119</c:v>
                </c:pt>
                <c:pt idx="4181">
                  <c:v>2718</c:v>
                </c:pt>
                <c:pt idx="4182">
                  <c:v>1780</c:v>
                </c:pt>
                <c:pt idx="4183">
                  <c:v>2347</c:v>
                </c:pt>
                <c:pt idx="4184">
                  <c:v>1890</c:v>
                </c:pt>
                <c:pt idx="4185">
                  <c:v>1203</c:v>
                </c:pt>
                <c:pt idx="4186">
                  <c:v>1882</c:v>
                </c:pt>
                <c:pt idx="4187">
                  <c:v>2561</c:v>
                </c:pt>
                <c:pt idx="4188">
                  <c:v>1416</c:v>
                </c:pt>
                <c:pt idx="4189">
                  <c:v>2540</c:v>
                </c:pt>
                <c:pt idx="4190">
                  <c:v>3397</c:v>
                </c:pt>
                <c:pt idx="4191">
                  <c:v>6896</c:v>
                </c:pt>
                <c:pt idx="4192">
                  <c:v>2799</c:v>
                </c:pt>
                <c:pt idx="4193">
                  <c:v>2040</c:v>
                </c:pt>
                <c:pt idx="4194">
                  <c:v>2894</c:v>
                </c:pt>
                <c:pt idx="4195">
                  <c:v>1864</c:v>
                </c:pt>
                <c:pt idx="4196">
                  <c:v>1945</c:v>
                </c:pt>
                <c:pt idx="4197">
                  <c:v>2679</c:v>
                </c:pt>
                <c:pt idx="4198">
                  <c:v>4524</c:v>
                </c:pt>
                <c:pt idx="4199">
                  <c:v>2335</c:v>
                </c:pt>
                <c:pt idx="4200">
                  <c:v>3930</c:v>
                </c:pt>
                <c:pt idx="4201">
                  <c:v>3501</c:v>
                </c:pt>
                <c:pt idx="4202">
                  <c:v>2179</c:v>
                </c:pt>
                <c:pt idx="4203">
                  <c:v>3156</c:v>
                </c:pt>
                <c:pt idx="4204">
                  <c:v>4386</c:v>
                </c:pt>
                <c:pt idx="4205">
                  <c:v>3352</c:v>
                </c:pt>
                <c:pt idx="4206">
                  <c:v>2484</c:v>
                </c:pt>
                <c:pt idx="4207">
                  <c:v>1838</c:v>
                </c:pt>
                <c:pt idx="4208">
                  <c:v>2916</c:v>
                </c:pt>
                <c:pt idx="4209">
                  <c:v>1708</c:v>
                </c:pt>
                <c:pt idx="4210">
                  <c:v>2051</c:v>
                </c:pt>
                <c:pt idx="4211">
                  <c:v>3153</c:v>
                </c:pt>
                <c:pt idx="4212">
                  <c:v>1702</c:v>
                </c:pt>
                <c:pt idx="4213">
                  <c:v>2282</c:v>
                </c:pt>
                <c:pt idx="4214">
                  <c:v>2145</c:v>
                </c:pt>
                <c:pt idx="4215">
                  <c:v>1771</c:v>
                </c:pt>
                <c:pt idx="4216">
                  <c:v>2516</c:v>
                </c:pt>
                <c:pt idx="4217">
                  <c:v>8757</c:v>
                </c:pt>
                <c:pt idx="4218">
                  <c:v>5781</c:v>
                </c:pt>
                <c:pt idx="4219">
                  <c:v>3887</c:v>
                </c:pt>
                <c:pt idx="4220">
                  <c:v>2705</c:v>
                </c:pt>
                <c:pt idx="4221">
                  <c:v>1276</c:v>
                </c:pt>
                <c:pt idx="4222">
                  <c:v>2005</c:v>
                </c:pt>
                <c:pt idx="4223">
                  <c:v>2678</c:v>
                </c:pt>
                <c:pt idx="4224">
                  <c:v>836</c:v>
                </c:pt>
                <c:pt idx="4225">
                  <c:v>1957</c:v>
                </c:pt>
                <c:pt idx="4226">
                  <c:v>1297</c:v>
                </c:pt>
                <c:pt idx="4227">
                  <c:v>966</c:v>
                </c:pt>
                <c:pt idx="4228">
                  <c:v>2651</c:v>
                </c:pt>
                <c:pt idx="4229">
                  <c:v>2930</c:v>
                </c:pt>
                <c:pt idx="4230">
                  <c:v>3711</c:v>
                </c:pt>
                <c:pt idx="4231">
                  <c:v>7477</c:v>
                </c:pt>
                <c:pt idx="4232">
                  <c:v>6128</c:v>
                </c:pt>
                <c:pt idx="4233">
                  <c:v>7481</c:v>
                </c:pt>
                <c:pt idx="4234">
                  <c:v>2220</c:v>
                </c:pt>
                <c:pt idx="4235">
                  <c:v>1813</c:v>
                </c:pt>
                <c:pt idx="4236">
                  <c:v>2691</c:v>
                </c:pt>
                <c:pt idx="4237">
                  <c:v>1789</c:v>
                </c:pt>
                <c:pt idx="4238">
                  <c:v>3102</c:v>
                </c:pt>
                <c:pt idx="4239">
                  <c:v>1672</c:v>
                </c:pt>
                <c:pt idx="4240">
                  <c:v>4301</c:v>
                </c:pt>
                <c:pt idx="4241">
                  <c:v>3395</c:v>
                </c:pt>
                <c:pt idx="4242">
                  <c:v>5238</c:v>
                </c:pt>
                <c:pt idx="4243">
                  <c:v>1803</c:v>
                </c:pt>
                <c:pt idx="4244">
                  <c:v>4597</c:v>
                </c:pt>
                <c:pt idx="4245">
                  <c:v>6375</c:v>
                </c:pt>
                <c:pt idx="4246">
                  <c:v>9087</c:v>
                </c:pt>
                <c:pt idx="4247">
                  <c:v>1554</c:v>
                </c:pt>
                <c:pt idx="4248">
                  <c:v>2140</c:v>
                </c:pt>
                <c:pt idx="4249">
                  <c:v>3091</c:v>
                </c:pt>
                <c:pt idx="4250">
                  <c:v>13240</c:v>
                </c:pt>
                <c:pt idx="4251">
                  <c:v>6574</c:v>
                </c:pt>
                <c:pt idx="4252">
                  <c:v>8209</c:v>
                </c:pt>
                <c:pt idx="4253">
                  <c:v>11293</c:v>
                </c:pt>
                <c:pt idx="4254">
                  <c:v>7473</c:v>
                </c:pt>
                <c:pt idx="4255">
                  <c:v>11095</c:v>
                </c:pt>
                <c:pt idx="4256">
                  <c:v>9466</c:v>
                </c:pt>
                <c:pt idx="4257">
                  <c:v>10851</c:v>
                </c:pt>
                <c:pt idx="4258">
                  <c:v>8380</c:v>
                </c:pt>
                <c:pt idx="4259">
                  <c:v>7409</c:v>
                </c:pt>
                <c:pt idx="4260">
                  <c:v>11309</c:v>
                </c:pt>
                <c:pt idx="4261">
                  <c:v>10498</c:v>
                </c:pt>
                <c:pt idx="4262">
                  <c:v>10065</c:v>
                </c:pt>
                <c:pt idx="4263">
                  <c:v>10168</c:v>
                </c:pt>
                <c:pt idx="4264">
                  <c:v>9561</c:v>
                </c:pt>
                <c:pt idx="4265">
                  <c:v>5548</c:v>
                </c:pt>
                <c:pt idx="4266">
                  <c:v>11290</c:v>
                </c:pt>
                <c:pt idx="4267">
                  <c:v>4422</c:v>
                </c:pt>
                <c:pt idx="4268">
                  <c:v>8312</c:v>
                </c:pt>
                <c:pt idx="4269">
                  <c:v>4872</c:v>
                </c:pt>
                <c:pt idx="4270">
                  <c:v>5802</c:v>
                </c:pt>
                <c:pt idx="4271">
                  <c:v>10374</c:v>
                </c:pt>
                <c:pt idx="4272">
                  <c:v>12207</c:v>
                </c:pt>
                <c:pt idx="4273">
                  <c:v>10748</c:v>
                </c:pt>
                <c:pt idx="4274">
                  <c:v>4920</c:v>
                </c:pt>
                <c:pt idx="4275">
                  <c:v>17789</c:v>
                </c:pt>
                <c:pt idx="4276">
                  <c:v>9551</c:v>
                </c:pt>
                <c:pt idx="4277">
                  <c:v>15289</c:v>
                </c:pt>
                <c:pt idx="4278">
                  <c:v>5404</c:v>
                </c:pt>
                <c:pt idx="4279">
                  <c:v>9848</c:v>
                </c:pt>
                <c:pt idx="4280">
                  <c:v>14911</c:v>
                </c:pt>
                <c:pt idx="4281">
                  <c:v>14604</c:v>
                </c:pt>
                <c:pt idx="4282">
                  <c:v>7313</c:v>
                </c:pt>
                <c:pt idx="4283">
                  <c:v>3992</c:v>
                </c:pt>
                <c:pt idx="4284">
                  <c:v>9441</c:v>
                </c:pt>
                <c:pt idx="4285">
                  <c:v>10933</c:v>
                </c:pt>
                <c:pt idx="4286">
                  <c:v>8140</c:v>
                </c:pt>
                <c:pt idx="4287">
                  <c:v>3285</c:v>
                </c:pt>
                <c:pt idx="4288">
                  <c:v>8747</c:v>
                </c:pt>
                <c:pt idx="4289">
                  <c:v>13203</c:v>
                </c:pt>
                <c:pt idx="4290">
                  <c:v>9430</c:v>
                </c:pt>
                <c:pt idx="4291">
                  <c:v>11923</c:v>
                </c:pt>
                <c:pt idx="4292">
                  <c:v>7927</c:v>
                </c:pt>
                <c:pt idx="4293">
                  <c:v>3543</c:v>
                </c:pt>
                <c:pt idx="4294">
                  <c:v>8261</c:v>
                </c:pt>
                <c:pt idx="4295">
                  <c:v>4077</c:v>
                </c:pt>
                <c:pt idx="4296">
                  <c:v>4720</c:v>
                </c:pt>
                <c:pt idx="4297">
                  <c:v>5404</c:v>
                </c:pt>
                <c:pt idx="4298">
                  <c:v>14817</c:v>
                </c:pt>
                <c:pt idx="4299">
                  <c:v>19429</c:v>
                </c:pt>
                <c:pt idx="4300">
                  <c:v>3431</c:v>
                </c:pt>
                <c:pt idx="4301">
                  <c:v>19496</c:v>
                </c:pt>
                <c:pt idx="4302">
                  <c:v>2992</c:v>
                </c:pt>
                <c:pt idx="4303">
                  <c:v>2525</c:v>
                </c:pt>
                <c:pt idx="4304">
                  <c:v>4196</c:v>
                </c:pt>
                <c:pt idx="4305">
                  <c:v>8561</c:v>
                </c:pt>
                <c:pt idx="4306">
                  <c:v>2338</c:v>
                </c:pt>
                <c:pt idx="4307">
                  <c:v>2836</c:v>
                </c:pt>
                <c:pt idx="4308">
                  <c:v>3403</c:v>
                </c:pt>
                <c:pt idx="4309">
                  <c:v>3264</c:v>
                </c:pt>
                <c:pt idx="4310">
                  <c:v>3160</c:v>
                </c:pt>
                <c:pt idx="4311">
                  <c:v>4828</c:v>
                </c:pt>
                <c:pt idx="4312">
                  <c:v>3776</c:v>
                </c:pt>
                <c:pt idx="4313">
                  <c:v>9894</c:v>
                </c:pt>
                <c:pt idx="4314">
                  <c:v>4732</c:v>
                </c:pt>
                <c:pt idx="4315">
                  <c:v>8987</c:v>
                </c:pt>
                <c:pt idx="4316">
                  <c:v>30292</c:v>
                </c:pt>
                <c:pt idx="4317">
                  <c:v>4747</c:v>
                </c:pt>
                <c:pt idx="4318">
                  <c:v>9309</c:v>
                </c:pt>
                <c:pt idx="4319">
                  <c:v>4425</c:v>
                </c:pt>
                <c:pt idx="4320">
                  <c:v>9484</c:v>
                </c:pt>
                <c:pt idx="4321">
                  <c:v>2358</c:v>
                </c:pt>
                <c:pt idx="4322">
                  <c:v>7972</c:v>
                </c:pt>
                <c:pt idx="4323">
                  <c:v>3648</c:v>
                </c:pt>
                <c:pt idx="4324">
                  <c:v>9184</c:v>
                </c:pt>
                <c:pt idx="4325">
                  <c:v>3179</c:v>
                </c:pt>
                <c:pt idx="4326">
                  <c:v>2227</c:v>
                </c:pt>
                <c:pt idx="4327">
                  <c:v>7989</c:v>
                </c:pt>
                <c:pt idx="4328">
                  <c:v>2763</c:v>
                </c:pt>
                <c:pt idx="4329">
                  <c:v>3546</c:v>
                </c:pt>
                <c:pt idx="4330">
                  <c:v>3649</c:v>
                </c:pt>
                <c:pt idx="4331">
                  <c:v>2982</c:v>
                </c:pt>
                <c:pt idx="4332">
                  <c:v>9174</c:v>
                </c:pt>
                <c:pt idx="4333">
                  <c:v>3428</c:v>
                </c:pt>
                <c:pt idx="4334">
                  <c:v>9721</c:v>
                </c:pt>
                <c:pt idx="4335">
                  <c:v>14950</c:v>
                </c:pt>
                <c:pt idx="4336">
                  <c:v>11023</c:v>
                </c:pt>
                <c:pt idx="4337">
                  <c:v>5706</c:v>
                </c:pt>
                <c:pt idx="4338">
                  <c:v>11808</c:v>
                </c:pt>
                <c:pt idx="4339">
                  <c:v>4355</c:v>
                </c:pt>
                <c:pt idx="4340">
                  <c:v>11239</c:v>
                </c:pt>
                <c:pt idx="4341">
                  <c:v>11847</c:v>
                </c:pt>
                <c:pt idx="4342">
                  <c:v>15158</c:v>
                </c:pt>
                <c:pt idx="4343">
                  <c:v>6170</c:v>
                </c:pt>
                <c:pt idx="4344">
                  <c:v>19100</c:v>
                </c:pt>
                <c:pt idx="4345">
                  <c:v>6767</c:v>
                </c:pt>
                <c:pt idx="4346">
                  <c:v>12421</c:v>
                </c:pt>
                <c:pt idx="4347">
                  <c:v>7373</c:v>
                </c:pt>
                <c:pt idx="4348">
                  <c:v>16522</c:v>
                </c:pt>
                <c:pt idx="4349">
                  <c:v>11167</c:v>
                </c:pt>
                <c:pt idx="4350">
                  <c:v>11505</c:v>
                </c:pt>
                <c:pt idx="4351">
                  <c:v>12539</c:v>
                </c:pt>
                <c:pt idx="4352">
                  <c:v>5745</c:v>
                </c:pt>
                <c:pt idx="4353">
                  <c:v>4380</c:v>
                </c:pt>
                <c:pt idx="4354">
                  <c:v>10560</c:v>
                </c:pt>
                <c:pt idx="4355">
                  <c:v>8815</c:v>
                </c:pt>
                <c:pt idx="4356">
                  <c:v>23303</c:v>
                </c:pt>
                <c:pt idx="4357">
                  <c:v>18737</c:v>
                </c:pt>
                <c:pt idx="4358">
                  <c:v>18081</c:v>
                </c:pt>
                <c:pt idx="4359">
                  <c:v>4066</c:v>
                </c:pt>
                <c:pt idx="4360">
                  <c:v>5260</c:v>
                </c:pt>
                <c:pt idx="4361">
                  <c:v>23726</c:v>
                </c:pt>
                <c:pt idx="4362">
                  <c:v>17189</c:v>
                </c:pt>
                <c:pt idx="4363">
                  <c:v>4049</c:v>
                </c:pt>
                <c:pt idx="4364">
                  <c:v>5224</c:v>
                </c:pt>
                <c:pt idx="4365">
                  <c:v>13433</c:v>
                </c:pt>
                <c:pt idx="4366">
                  <c:v>3949</c:v>
                </c:pt>
                <c:pt idx="4367">
                  <c:v>11127</c:v>
                </c:pt>
                <c:pt idx="4368">
                  <c:v>11859</c:v>
                </c:pt>
                <c:pt idx="4369">
                  <c:v>11329</c:v>
                </c:pt>
                <c:pt idx="4370">
                  <c:v>8187</c:v>
                </c:pt>
                <c:pt idx="4371">
                  <c:v>6312</c:v>
                </c:pt>
                <c:pt idx="4372">
                  <c:v>17056</c:v>
                </c:pt>
                <c:pt idx="4373">
                  <c:v>21513</c:v>
                </c:pt>
                <c:pt idx="4374">
                  <c:v>14704</c:v>
                </c:pt>
                <c:pt idx="4375">
                  <c:v>4114</c:v>
                </c:pt>
                <c:pt idx="4376">
                  <c:v>3497</c:v>
                </c:pt>
                <c:pt idx="4377">
                  <c:v>3367</c:v>
                </c:pt>
                <c:pt idx="4378">
                  <c:v>16087</c:v>
                </c:pt>
                <c:pt idx="4379">
                  <c:v>20289</c:v>
                </c:pt>
                <c:pt idx="4380">
                  <c:v>5900</c:v>
                </c:pt>
                <c:pt idx="4381">
                  <c:v>13413</c:v>
                </c:pt>
                <c:pt idx="4382">
                  <c:v>12350</c:v>
                </c:pt>
                <c:pt idx="4383">
                  <c:v>3023</c:v>
                </c:pt>
                <c:pt idx="4384">
                  <c:v>2488</c:v>
                </c:pt>
                <c:pt idx="4385">
                  <c:v>3087</c:v>
                </c:pt>
                <c:pt idx="4386">
                  <c:v>9151</c:v>
                </c:pt>
                <c:pt idx="4387">
                  <c:v>16095</c:v>
                </c:pt>
                <c:pt idx="4388">
                  <c:v>4662</c:v>
                </c:pt>
                <c:pt idx="4389">
                  <c:v>14163</c:v>
                </c:pt>
                <c:pt idx="4390">
                  <c:v>8474</c:v>
                </c:pt>
                <c:pt idx="4391">
                  <c:v>11683</c:v>
                </c:pt>
                <c:pt idx="4392">
                  <c:v>3913</c:v>
                </c:pt>
                <c:pt idx="4393">
                  <c:v>10689</c:v>
                </c:pt>
                <c:pt idx="4394">
                  <c:v>10082</c:v>
                </c:pt>
                <c:pt idx="4395">
                  <c:v>8860</c:v>
                </c:pt>
                <c:pt idx="4396">
                  <c:v>8435</c:v>
                </c:pt>
                <c:pt idx="4397">
                  <c:v>3626</c:v>
                </c:pt>
                <c:pt idx="4398">
                  <c:v>10880</c:v>
                </c:pt>
                <c:pt idx="4399">
                  <c:v>12040</c:v>
                </c:pt>
                <c:pt idx="4400">
                  <c:v>6282</c:v>
                </c:pt>
                <c:pt idx="4401">
                  <c:v>13580</c:v>
                </c:pt>
                <c:pt idx="4402">
                  <c:v>16025</c:v>
                </c:pt>
                <c:pt idx="4403">
                  <c:v>23509</c:v>
                </c:pt>
                <c:pt idx="4404">
                  <c:v>62249</c:v>
                </c:pt>
                <c:pt idx="4405">
                  <c:v>4509</c:v>
                </c:pt>
                <c:pt idx="4406">
                  <c:v>7038</c:v>
                </c:pt>
                <c:pt idx="4407">
                  <c:v>2964</c:v>
                </c:pt>
                <c:pt idx="4408">
                  <c:v>3396</c:v>
                </c:pt>
                <c:pt idx="4409">
                  <c:v>10248</c:v>
                </c:pt>
                <c:pt idx="4410">
                  <c:v>9272</c:v>
                </c:pt>
                <c:pt idx="4411">
                  <c:v>2597</c:v>
                </c:pt>
                <c:pt idx="4412">
                  <c:v>4065</c:v>
                </c:pt>
                <c:pt idx="4413">
                  <c:v>4840</c:v>
                </c:pt>
                <c:pt idx="4414">
                  <c:v>28567</c:v>
                </c:pt>
                <c:pt idx="4415">
                  <c:v>23753</c:v>
                </c:pt>
                <c:pt idx="4416">
                  <c:v>10745</c:v>
                </c:pt>
                <c:pt idx="4417">
                  <c:v>15378</c:v>
                </c:pt>
                <c:pt idx="4418">
                  <c:v>12811</c:v>
                </c:pt>
                <c:pt idx="4419">
                  <c:v>25944</c:v>
                </c:pt>
                <c:pt idx="4420">
                  <c:v>10259</c:v>
                </c:pt>
                <c:pt idx="4421">
                  <c:v>3788</c:v>
                </c:pt>
                <c:pt idx="4422">
                  <c:v>9641</c:v>
                </c:pt>
                <c:pt idx="4423">
                  <c:v>3535</c:v>
                </c:pt>
                <c:pt idx="4424">
                  <c:v>14679</c:v>
                </c:pt>
                <c:pt idx="4425">
                  <c:v>9169</c:v>
                </c:pt>
                <c:pt idx="4426">
                  <c:v>15926</c:v>
                </c:pt>
                <c:pt idx="4427">
                  <c:v>11826</c:v>
                </c:pt>
                <c:pt idx="4428">
                  <c:v>15157</c:v>
                </c:pt>
                <c:pt idx="4429">
                  <c:v>38240</c:v>
                </c:pt>
                <c:pt idx="4430">
                  <c:v>4594</c:v>
                </c:pt>
                <c:pt idx="4431">
                  <c:v>12068</c:v>
                </c:pt>
                <c:pt idx="4432">
                  <c:v>3990</c:v>
                </c:pt>
                <c:pt idx="4433">
                  <c:v>11606</c:v>
                </c:pt>
                <c:pt idx="4434">
                  <c:v>16457</c:v>
                </c:pt>
                <c:pt idx="4435">
                  <c:v>14030</c:v>
                </c:pt>
                <c:pt idx="4436">
                  <c:v>3167</c:v>
                </c:pt>
                <c:pt idx="4437">
                  <c:v>10001</c:v>
                </c:pt>
                <c:pt idx="4438">
                  <c:v>14576</c:v>
                </c:pt>
                <c:pt idx="4439">
                  <c:v>12646</c:v>
                </c:pt>
                <c:pt idx="4440">
                  <c:v>11529</c:v>
                </c:pt>
                <c:pt idx="4441">
                  <c:v>4252</c:v>
                </c:pt>
                <c:pt idx="4442">
                  <c:v>3795</c:v>
                </c:pt>
                <c:pt idx="4443">
                  <c:v>3399</c:v>
                </c:pt>
                <c:pt idx="4444">
                  <c:v>3779</c:v>
                </c:pt>
                <c:pt idx="4445">
                  <c:v>11353</c:v>
                </c:pt>
                <c:pt idx="4446">
                  <c:v>15156</c:v>
                </c:pt>
                <c:pt idx="4447">
                  <c:v>8970</c:v>
                </c:pt>
                <c:pt idx="4448">
                  <c:v>13326</c:v>
                </c:pt>
                <c:pt idx="4449">
                  <c:v>10665</c:v>
                </c:pt>
                <c:pt idx="4450">
                  <c:v>6083</c:v>
                </c:pt>
                <c:pt idx="4451">
                  <c:v>13622</c:v>
                </c:pt>
                <c:pt idx="4452">
                  <c:v>6007</c:v>
                </c:pt>
                <c:pt idx="4453">
                  <c:v>17840</c:v>
                </c:pt>
                <c:pt idx="4454">
                  <c:v>31303</c:v>
                </c:pt>
                <c:pt idx="4455">
                  <c:v>3970</c:v>
                </c:pt>
                <c:pt idx="4456">
                  <c:v>13969</c:v>
                </c:pt>
                <c:pt idx="4457">
                  <c:v>16453</c:v>
                </c:pt>
                <c:pt idx="4458">
                  <c:v>14106</c:v>
                </c:pt>
                <c:pt idx="4459">
                  <c:v>5520</c:v>
                </c:pt>
                <c:pt idx="4460">
                  <c:v>15885</c:v>
                </c:pt>
                <c:pt idx="4461">
                  <c:v>29910</c:v>
                </c:pt>
                <c:pt idx="4462">
                  <c:v>19762</c:v>
                </c:pt>
                <c:pt idx="4463">
                  <c:v>34118</c:v>
                </c:pt>
                <c:pt idx="4464">
                  <c:v>19942</c:v>
                </c:pt>
                <c:pt idx="4465">
                  <c:v>8978</c:v>
                </c:pt>
                <c:pt idx="4466">
                  <c:v>58599</c:v>
                </c:pt>
                <c:pt idx="4467">
                  <c:v>38743</c:v>
                </c:pt>
                <c:pt idx="4468">
                  <c:v>17872</c:v>
                </c:pt>
                <c:pt idx="4469">
                  <c:v>39383</c:v>
                </c:pt>
                <c:pt idx="4470">
                  <c:v>31391</c:v>
                </c:pt>
                <c:pt idx="4471">
                  <c:v>17377</c:v>
                </c:pt>
                <c:pt idx="4472">
                  <c:v>4117</c:v>
                </c:pt>
                <c:pt idx="4473">
                  <c:v>10794</c:v>
                </c:pt>
                <c:pt idx="4474">
                  <c:v>10046</c:v>
                </c:pt>
                <c:pt idx="4475">
                  <c:v>3366</c:v>
                </c:pt>
                <c:pt idx="4476">
                  <c:v>10520</c:v>
                </c:pt>
                <c:pt idx="4477">
                  <c:v>11751</c:v>
                </c:pt>
                <c:pt idx="4478">
                  <c:v>11112</c:v>
                </c:pt>
                <c:pt idx="4479">
                  <c:v>15397</c:v>
                </c:pt>
                <c:pt idx="4480">
                  <c:v>4533</c:v>
                </c:pt>
                <c:pt idx="4481">
                  <c:v>24460</c:v>
                </c:pt>
                <c:pt idx="4482">
                  <c:v>17734</c:v>
                </c:pt>
                <c:pt idx="4483">
                  <c:v>9468</c:v>
                </c:pt>
                <c:pt idx="4484">
                  <c:v>14503</c:v>
                </c:pt>
                <c:pt idx="4485">
                  <c:v>31319</c:v>
                </c:pt>
                <c:pt idx="4486">
                  <c:v>12678</c:v>
                </c:pt>
                <c:pt idx="4487">
                  <c:v>16547</c:v>
                </c:pt>
                <c:pt idx="4488">
                  <c:v>13573</c:v>
                </c:pt>
                <c:pt idx="4489">
                  <c:v>5824</c:v>
                </c:pt>
                <c:pt idx="4490">
                  <c:v>6538</c:v>
                </c:pt>
                <c:pt idx="4491">
                  <c:v>7070</c:v>
                </c:pt>
                <c:pt idx="4492">
                  <c:v>9262</c:v>
                </c:pt>
                <c:pt idx="4493">
                  <c:v>5973</c:v>
                </c:pt>
                <c:pt idx="4494">
                  <c:v>10984</c:v>
                </c:pt>
                <c:pt idx="4495">
                  <c:v>13327</c:v>
                </c:pt>
                <c:pt idx="4496">
                  <c:v>16883</c:v>
                </c:pt>
                <c:pt idx="4497">
                  <c:v>11377</c:v>
                </c:pt>
                <c:pt idx="4498">
                  <c:v>8784</c:v>
                </c:pt>
                <c:pt idx="4499">
                  <c:v>29771</c:v>
                </c:pt>
                <c:pt idx="4500">
                  <c:v>11</c:v>
                </c:pt>
                <c:pt idx="4501">
                  <c:v>25</c:v>
                </c:pt>
                <c:pt idx="4502">
                  <c:v>57</c:v>
                </c:pt>
                <c:pt idx="4503">
                  <c:v>1</c:v>
                </c:pt>
                <c:pt idx="4504">
                  <c:v>9</c:v>
                </c:pt>
                <c:pt idx="4505">
                  <c:v>32</c:v>
                </c:pt>
                <c:pt idx="4506">
                  <c:v>17</c:v>
                </c:pt>
                <c:pt idx="4507">
                  <c:v>12</c:v>
                </c:pt>
                <c:pt idx="4508">
                  <c:v>16</c:v>
                </c:pt>
                <c:pt idx="4509">
                  <c:v>46</c:v>
                </c:pt>
                <c:pt idx="4510">
                  <c:v>7</c:v>
                </c:pt>
                <c:pt idx="4511">
                  <c:v>20</c:v>
                </c:pt>
                <c:pt idx="4512">
                  <c:v>21</c:v>
                </c:pt>
                <c:pt idx="4513">
                  <c:v>15</c:v>
                </c:pt>
                <c:pt idx="4514">
                  <c:v>16</c:v>
                </c:pt>
                <c:pt idx="4515">
                  <c:v>2</c:v>
                </c:pt>
                <c:pt idx="4516">
                  <c:v>25</c:v>
                </c:pt>
                <c:pt idx="4517">
                  <c:v>20</c:v>
                </c:pt>
                <c:pt idx="4518">
                  <c:v>9</c:v>
                </c:pt>
                <c:pt idx="4519">
                  <c:v>26</c:v>
                </c:pt>
                <c:pt idx="4520">
                  <c:v>15</c:v>
                </c:pt>
                <c:pt idx="4521">
                  <c:v>18</c:v>
                </c:pt>
                <c:pt idx="4522">
                  <c:v>26</c:v>
                </c:pt>
                <c:pt idx="4523">
                  <c:v>15</c:v>
                </c:pt>
                <c:pt idx="4524">
                  <c:v>15</c:v>
                </c:pt>
                <c:pt idx="4525">
                  <c:v>8</c:v>
                </c:pt>
                <c:pt idx="4526">
                  <c:v>51</c:v>
                </c:pt>
                <c:pt idx="4527">
                  <c:v>7</c:v>
                </c:pt>
                <c:pt idx="4528">
                  <c:v>10</c:v>
                </c:pt>
                <c:pt idx="4529">
                  <c:v>15</c:v>
                </c:pt>
                <c:pt idx="4530">
                  <c:v>70</c:v>
                </c:pt>
                <c:pt idx="4531">
                  <c:v>15</c:v>
                </c:pt>
                <c:pt idx="4532">
                  <c:v>16</c:v>
                </c:pt>
                <c:pt idx="4533">
                  <c:v>23</c:v>
                </c:pt>
                <c:pt idx="4534">
                  <c:v>36</c:v>
                </c:pt>
                <c:pt idx="4535">
                  <c:v>25</c:v>
                </c:pt>
                <c:pt idx="4536">
                  <c:v>18</c:v>
                </c:pt>
                <c:pt idx="4537">
                  <c:v>66</c:v>
                </c:pt>
                <c:pt idx="4538">
                  <c:v>64</c:v>
                </c:pt>
                <c:pt idx="4539">
                  <c:v>27</c:v>
                </c:pt>
                <c:pt idx="4540">
                  <c:v>13</c:v>
                </c:pt>
                <c:pt idx="4541">
                  <c:v>6</c:v>
                </c:pt>
                <c:pt idx="4542">
                  <c:v>26</c:v>
                </c:pt>
                <c:pt idx="4543">
                  <c:v>46</c:v>
                </c:pt>
                <c:pt idx="4544">
                  <c:v>26</c:v>
                </c:pt>
                <c:pt idx="4545">
                  <c:v>26</c:v>
                </c:pt>
                <c:pt idx="4546">
                  <c:v>21</c:v>
                </c:pt>
                <c:pt idx="4547">
                  <c:v>16</c:v>
                </c:pt>
                <c:pt idx="4548">
                  <c:v>34</c:v>
                </c:pt>
                <c:pt idx="4549">
                  <c:v>10</c:v>
                </c:pt>
                <c:pt idx="4550">
                  <c:v>13</c:v>
                </c:pt>
                <c:pt idx="4551">
                  <c:v>25</c:v>
                </c:pt>
                <c:pt idx="4552">
                  <c:v>18</c:v>
                </c:pt>
                <c:pt idx="4553">
                  <c:v>49</c:v>
                </c:pt>
                <c:pt idx="4554">
                  <c:v>15</c:v>
                </c:pt>
                <c:pt idx="4555">
                  <c:v>23</c:v>
                </c:pt>
                <c:pt idx="4556">
                  <c:v>13</c:v>
                </c:pt>
                <c:pt idx="4557">
                  <c:v>31</c:v>
                </c:pt>
                <c:pt idx="4558">
                  <c:v>16</c:v>
                </c:pt>
                <c:pt idx="4559">
                  <c:v>17</c:v>
                </c:pt>
                <c:pt idx="4560">
                  <c:v>23</c:v>
                </c:pt>
                <c:pt idx="4561">
                  <c:v>22</c:v>
                </c:pt>
                <c:pt idx="4562">
                  <c:v>10</c:v>
                </c:pt>
                <c:pt idx="4563">
                  <c:v>31</c:v>
                </c:pt>
                <c:pt idx="4564">
                  <c:v>46</c:v>
                </c:pt>
                <c:pt idx="4565">
                  <c:v>10</c:v>
                </c:pt>
                <c:pt idx="4566">
                  <c:v>25</c:v>
                </c:pt>
                <c:pt idx="4567">
                  <c:v>53</c:v>
                </c:pt>
                <c:pt idx="4568">
                  <c:v>19</c:v>
                </c:pt>
                <c:pt idx="4569">
                  <c:v>28</c:v>
                </c:pt>
                <c:pt idx="4570">
                  <c:v>9</c:v>
                </c:pt>
                <c:pt idx="4571">
                  <c:v>48</c:v>
                </c:pt>
                <c:pt idx="4572">
                  <c:v>35</c:v>
                </c:pt>
                <c:pt idx="4573">
                  <c:v>19</c:v>
                </c:pt>
                <c:pt idx="4574">
                  <c:v>98</c:v>
                </c:pt>
                <c:pt idx="4575">
                  <c:v>39</c:v>
                </c:pt>
                <c:pt idx="4576">
                  <c:v>53</c:v>
                </c:pt>
                <c:pt idx="4577">
                  <c:v>16</c:v>
                </c:pt>
                <c:pt idx="4578">
                  <c:v>41</c:v>
                </c:pt>
                <c:pt idx="4579">
                  <c:v>44</c:v>
                </c:pt>
                <c:pt idx="4580">
                  <c:v>29</c:v>
                </c:pt>
                <c:pt idx="4581">
                  <c:v>23</c:v>
                </c:pt>
                <c:pt idx="4582">
                  <c:v>47</c:v>
                </c:pt>
                <c:pt idx="4583">
                  <c:v>20</c:v>
                </c:pt>
                <c:pt idx="4584">
                  <c:v>62</c:v>
                </c:pt>
                <c:pt idx="4585">
                  <c:v>14</c:v>
                </c:pt>
                <c:pt idx="4586">
                  <c:v>21</c:v>
                </c:pt>
                <c:pt idx="4587">
                  <c:v>29</c:v>
                </c:pt>
                <c:pt idx="4588">
                  <c:v>25</c:v>
                </c:pt>
                <c:pt idx="4589">
                  <c:v>26</c:v>
                </c:pt>
                <c:pt idx="4590">
                  <c:v>47</c:v>
                </c:pt>
                <c:pt idx="4591">
                  <c:v>22</c:v>
                </c:pt>
                <c:pt idx="4592">
                  <c:v>27</c:v>
                </c:pt>
                <c:pt idx="4593">
                  <c:v>10</c:v>
                </c:pt>
                <c:pt idx="4594">
                  <c:v>46</c:v>
                </c:pt>
                <c:pt idx="4595">
                  <c:v>89</c:v>
                </c:pt>
                <c:pt idx="4596">
                  <c:v>48</c:v>
                </c:pt>
                <c:pt idx="4597">
                  <c:v>100</c:v>
                </c:pt>
                <c:pt idx="4598">
                  <c:v>16</c:v>
                </c:pt>
                <c:pt idx="4599">
                  <c:v>18</c:v>
                </c:pt>
                <c:pt idx="4600">
                  <c:v>29</c:v>
                </c:pt>
                <c:pt idx="4601">
                  <c:v>4</c:v>
                </c:pt>
                <c:pt idx="4602">
                  <c:v>5</c:v>
                </c:pt>
                <c:pt idx="4603">
                  <c:v>17</c:v>
                </c:pt>
                <c:pt idx="4604">
                  <c:v>9</c:v>
                </c:pt>
                <c:pt idx="4605">
                  <c:v>26</c:v>
                </c:pt>
                <c:pt idx="4606">
                  <c:v>27</c:v>
                </c:pt>
                <c:pt idx="4607">
                  <c:v>15</c:v>
                </c:pt>
                <c:pt idx="4608">
                  <c:v>26</c:v>
                </c:pt>
                <c:pt idx="4609">
                  <c:v>11</c:v>
                </c:pt>
                <c:pt idx="4610">
                  <c:v>61</c:v>
                </c:pt>
                <c:pt idx="4611">
                  <c:v>53</c:v>
                </c:pt>
                <c:pt idx="4612">
                  <c:v>46</c:v>
                </c:pt>
                <c:pt idx="4613">
                  <c:v>27</c:v>
                </c:pt>
                <c:pt idx="4614">
                  <c:v>3</c:v>
                </c:pt>
                <c:pt idx="4615">
                  <c:v>14</c:v>
                </c:pt>
                <c:pt idx="4616">
                  <c:v>67</c:v>
                </c:pt>
                <c:pt idx="4617">
                  <c:v>34</c:v>
                </c:pt>
                <c:pt idx="4618">
                  <c:v>8</c:v>
                </c:pt>
                <c:pt idx="4619">
                  <c:v>19</c:v>
                </c:pt>
                <c:pt idx="4620">
                  <c:v>13</c:v>
                </c:pt>
                <c:pt idx="4621">
                  <c:v>12</c:v>
                </c:pt>
                <c:pt idx="4622">
                  <c:v>8</c:v>
                </c:pt>
                <c:pt idx="4623">
                  <c:v>45</c:v>
                </c:pt>
                <c:pt idx="4624">
                  <c:v>22</c:v>
                </c:pt>
                <c:pt idx="4625">
                  <c:v>5</c:v>
                </c:pt>
                <c:pt idx="4626">
                  <c:v>55</c:v>
                </c:pt>
                <c:pt idx="4627">
                  <c:v>31</c:v>
                </c:pt>
                <c:pt idx="4628">
                  <c:v>53</c:v>
                </c:pt>
                <c:pt idx="4629">
                  <c:v>55</c:v>
                </c:pt>
                <c:pt idx="4630">
                  <c:v>53</c:v>
                </c:pt>
                <c:pt idx="4631">
                  <c:v>21</c:v>
                </c:pt>
                <c:pt idx="4632">
                  <c:v>37</c:v>
                </c:pt>
                <c:pt idx="4633">
                  <c:v>5</c:v>
                </c:pt>
                <c:pt idx="4634">
                  <c:v>44</c:v>
                </c:pt>
                <c:pt idx="4635">
                  <c:v>20</c:v>
                </c:pt>
                <c:pt idx="4636">
                  <c:v>10</c:v>
                </c:pt>
                <c:pt idx="4637">
                  <c:v>26</c:v>
                </c:pt>
                <c:pt idx="4638">
                  <c:v>15</c:v>
                </c:pt>
                <c:pt idx="4639">
                  <c:v>10</c:v>
                </c:pt>
                <c:pt idx="4640">
                  <c:v>11</c:v>
                </c:pt>
                <c:pt idx="4641">
                  <c:v>27</c:v>
                </c:pt>
                <c:pt idx="4642">
                  <c:v>33</c:v>
                </c:pt>
                <c:pt idx="4643">
                  <c:v>2</c:v>
                </c:pt>
                <c:pt idx="4644">
                  <c:v>13</c:v>
                </c:pt>
                <c:pt idx="4645">
                  <c:v>33</c:v>
                </c:pt>
                <c:pt idx="4646">
                  <c:v>11</c:v>
                </c:pt>
                <c:pt idx="4647">
                  <c:v>11</c:v>
                </c:pt>
                <c:pt idx="4648">
                  <c:v>15</c:v>
                </c:pt>
                <c:pt idx="4649">
                  <c:v>29</c:v>
                </c:pt>
                <c:pt idx="4650">
                  <c:v>13</c:v>
                </c:pt>
                <c:pt idx="4651">
                  <c:v>31</c:v>
                </c:pt>
                <c:pt idx="4652">
                  <c:v>52</c:v>
                </c:pt>
                <c:pt idx="4653">
                  <c:v>55</c:v>
                </c:pt>
                <c:pt idx="4654">
                  <c:v>15</c:v>
                </c:pt>
                <c:pt idx="4655">
                  <c:v>43</c:v>
                </c:pt>
                <c:pt idx="4656">
                  <c:v>25</c:v>
                </c:pt>
                <c:pt idx="4657">
                  <c:v>57</c:v>
                </c:pt>
                <c:pt idx="4658">
                  <c:v>30</c:v>
                </c:pt>
                <c:pt idx="4659">
                  <c:v>51</c:v>
                </c:pt>
                <c:pt idx="4660">
                  <c:v>54</c:v>
                </c:pt>
                <c:pt idx="4661">
                  <c:v>28</c:v>
                </c:pt>
                <c:pt idx="4662">
                  <c:v>26</c:v>
                </c:pt>
                <c:pt idx="4663">
                  <c:v>72</c:v>
                </c:pt>
                <c:pt idx="4664">
                  <c:v>39</c:v>
                </c:pt>
                <c:pt idx="4665">
                  <c:v>35</c:v>
                </c:pt>
                <c:pt idx="4666">
                  <c:v>52</c:v>
                </c:pt>
                <c:pt idx="4667">
                  <c:v>62</c:v>
                </c:pt>
                <c:pt idx="4668">
                  <c:v>40</c:v>
                </c:pt>
                <c:pt idx="4669">
                  <c:v>38</c:v>
                </c:pt>
                <c:pt idx="4670">
                  <c:v>27</c:v>
                </c:pt>
                <c:pt idx="4671">
                  <c:v>20</c:v>
                </c:pt>
                <c:pt idx="4672">
                  <c:v>38</c:v>
                </c:pt>
                <c:pt idx="4673">
                  <c:v>44</c:v>
                </c:pt>
                <c:pt idx="4674">
                  <c:v>20</c:v>
                </c:pt>
                <c:pt idx="4675">
                  <c:v>35</c:v>
                </c:pt>
                <c:pt idx="4676">
                  <c:v>48</c:v>
                </c:pt>
                <c:pt idx="4677">
                  <c:v>33</c:v>
                </c:pt>
                <c:pt idx="4678">
                  <c:v>60</c:v>
                </c:pt>
                <c:pt idx="4679">
                  <c:v>49</c:v>
                </c:pt>
                <c:pt idx="4680">
                  <c:v>48</c:v>
                </c:pt>
                <c:pt idx="4681">
                  <c:v>86</c:v>
                </c:pt>
                <c:pt idx="4682">
                  <c:v>62</c:v>
                </c:pt>
                <c:pt idx="4683">
                  <c:v>70</c:v>
                </c:pt>
                <c:pt idx="4684">
                  <c:v>44</c:v>
                </c:pt>
                <c:pt idx="4685">
                  <c:v>62</c:v>
                </c:pt>
                <c:pt idx="4686">
                  <c:v>71</c:v>
                </c:pt>
                <c:pt idx="4687">
                  <c:v>90</c:v>
                </c:pt>
                <c:pt idx="4688">
                  <c:v>35</c:v>
                </c:pt>
                <c:pt idx="4689">
                  <c:v>175</c:v>
                </c:pt>
                <c:pt idx="4690">
                  <c:v>95</c:v>
                </c:pt>
                <c:pt idx="4691">
                  <c:v>84</c:v>
                </c:pt>
                <c:pt idx="4692">
                  <c:v>68</c:v>
                </c:pt>
                <c:pt idx="4693">
                  <c:v>47</c:v>
                </c:pt>
                <c:pt idx="4694">
                  <c:v>22</c:v>
                </c:pt>
                <c:pt idx="4695">
                  <c:v>17</c:v>
                </c:pt>
                <c:pt idx="4696">
                  <c:v>44</c:v>
                </c:pt>
                <c:pt idx="4697">
                  <c:v>25</c:v>
                </c:pt>
                <c:pt idx="4698">
                  <c:v>11</c:v>
                </c:pt>
                <c:pt idx="4699">
                  <c:v>40</c:v>
                </c:pt>
                <c:pt idx="4700">
                  <c:v>49</c:v>
                </c:pt>
                <c:pt idx="4701">
                  <c:v>52</c:v>
                </c:pt>
                <c:pt idx="4702">
                  <c:v>39</c:v>
                </c:pt>
                <c:pt idx="4703">
                  <c:v>37</c:v>
                </c:pt>
                <c:pt idx="4704">
                  <c:v>80</c:v>
                </c:pt>
                <c:pt idx="4705">
                  <c:v>68</c:v>
                </c:pt>
                <c:pt idx="4706">
                  <c:v>8</c:v>
                </c:pt>
                <c:pt idx="4707">
                  <c:v>19</c:v>
                </c:pt>
                <c:pt idx="4708">
                  <c:v>33</c:v>
                </c:pt>
                <c:pt idx="4709">
                  <c:v>49</c:v>
                </c:pt>
                <c:pt idx="4710">
                  <c:v>48</c:v>
                </c:pt>
                <c:pt idx="4711">
                  <c:v>21</c:v>
                </c:pt>
                <c:pt idx="4712">
                  <c:v>40</c:v>
                </c:pt>
                <c:pt idx="4713">
                  <c:v>50</c:v>
                </c:pt>
                <c:pt idx="4714">
                  <c:v>20</c:v>
                </c:pt>
                <c:pt idx="4715">
                  <c:v>20</c:v>
                </c:pt>
                <c:pt idx="4716">
                  <c:v>48</c:v>
                </c:pt>
                <c:pt idx="4717">
                  <c:v>19</c:v>
                </c:pt>
                <c:pt idx="4718">
                  <c:v>24</c:v>
                </c:pt>
                <c:pt idx="4719">
                  <c:v>31</c:v>
                </c:pt>
                <c:pt idx="4720">
                  <c:v>58</c:v>
                </c:pt>
                <c:pt idx="4721">
                  <c:v>28</c:v>
                </c:pt>
                <c:pt idx="4722">
                  <c:v>37</c:v>
                </c:pt>
                <c:pt idx="4723">
                  <c:v>64</c:v>
                </c:pt>
                <c:pt idx="4724">
                  <c:v>57</c:v>
                </c:pt>
                <c:pt idx="4725">
                  <c:v>23</c:v>
                </c:pt>
                <c:pt idx="4726">
                  <c:v>25</c:v>
                </c:pt>
                <c:pt idx="4727">
                  <c:v>22</c:v>
                </c:pt>
                <c:pt idx="4728">
                  <c:v>49</c:v>
                </c:pt>
                <c:pt idx="4729">
                  <c:v>42</c:v>
                </c:pt>
                <c:pt idx="4730">
                  <c:v>42</c:v>
                </c:pt>
                <c:pt idx="4731">
                  <c:v>22</c:v>
                </c:pt>
                <c:pt idx="4732">
                  <c:v>19</c:v>
                </c:pt>
                <c:pt idx="4733">
                  <c:v>27</c:v>
                </c:pt>
                <c:pt idx="4734">
                  <c:v>31</c:v>
                </c:pt>
                <c:pt idx="4735">
                  <c:v>31</c:v>
                </c:pt>
                <c:pt idx="4736">
                  <c:v>38</c:v>
                </c:pt>
                <c:pt idx="4737">
                  <c:v>52</c:v>
                </c:pt>
                <c:pt idx="4738">
                  <c:v>21</c:v>
                </c:pt>
                <c:pt idx="4739">
                  <c:v>28</c:v>
                </c:pt>
                <c:pt idx="4740">
                  <c:v>27</c:v>
                </c:pt>
                <c:pt idx="4741">
                  <c:v>24</c:v>
                </c:pt>
                <c:pt idx="4742">
                  <c:v>34</c:v>
                </c:pt>
                <c:pt idx="4743">
                  <c:v>20</c:v>
                </c:pt>
                <c:pt idx="4744">
                  <c:v>18</c:v>
                </c:pt>
                <c:pt idx="4745">
                  <c:v>63</c:v>
                </c:pt>
                <c:pt idx="4746">
                  <c:v>48</c:v>
                </c:pt>
                <c:pt idx="4747">
                  <c:v>20</c:v>
                </c:pt>
                <c:pt idx="4748">
                  <c:v>45</c:v>
                </c:pt>
                <c:pt idx="4749">
                  <c:v>136</c:v>
                </c:pt>
                <c:pt idx="4750">
                  <c:v>59</c:v>
                </c:pt>
                <c:pt idx="4751">
                  <c:v>304</c:v>
                </c:pt>
                <c:pt idx="4752">
                  <c:v>622</c:v>
                </c:pt>
                <c:pt idx="4753">
                  <c:v>171</c:v>
                </c:pt>
                <c:pt idx="4754">
                  <c:v>23</c:v>
                </c:pt>
                <c:pt idx="4755">
                  <c:v>346</c:v>
                </c:pt>
                <c:pt idx="4756">
                  <c:v>277</c:v>
                </c:pt>
                <c:pt idx="4757">
                  <c:v>189</c:v>
                </c:pt>
                <c:pt idx="4758">
                  <c:v>810</c:v>
                </c:pt>
                <c:pt idx="4759">
                  <c:v>74</c:v>
                </c:pt>
                <c:pt idx="4760">
                  <c:v>235</c:v>
                </c:pt>
                <c:pt idx="4761">
                  <c:v>59</c:v>
                </c:pt>
                <c:pt idx="4762">
                  <c:v>129</c:v>
                </c:pt>
                <c:pt idx="4763">
                  <c:v>34</c:v>
                </c:pt>
                <c:pt idx="4764">
                  <c:v>27</c:v>
                </c:pt>
                <c:pt idx="4765">
                  <c:v>35</c:v>
                </c:pt>
                <c:pt idx="4766">
                  <c:v>29</c:v>
                </c:pt>
                <c:pt idx="4767">
                  <c:v>16</c:v>
                </c:pt>
                <c:pt idx="4768">
                  <c:v>206</c:v>
                </c:pt>
                <c:pt idx="4769">
                  <c:v>91</c:v>
                </c:pt>
                <c:pt idx="4770">
                  <c:v>200</c:v>
                </c:pt>
                <c:pt idx="4771">
                  <c:v>61</c:v>
                </c:pt>
                <c:pt idx="4772">
                  <c:v>105</c:v>
                </c:pt>
                <c:pt idx="4773">
                  <c:v>57</c:v>
                </c:pt>
                <c:pt idx="4774">
                  <c:v>141</c:v>
                </c:pt>
                <c:pt idx="4775">
                  <c:v>185</c:v>
                </c:pt>
                <c:pt idx="4776">
                  <c:v>89</c:v>
                </c:pt>
                <c:pt idx="4777">
                  <c:v>86</c:v>
                </c:pt>
                <c:pt idx="4778">
                  <c:v>53</c:v>
                </c:pt>
                <c:pt idx="4779">
                  <c:v>195</c:v>
                </c:pt>
                <c:pt idx="4780">
                  <c:v>295</c:v>
                </c:pt>
                <c:pt idx="4781">
                  <c:v>115</c:v>
                </c:pt>
                <c:pt idx="4782">
                  <c:v>147</c:v>
                </c:pt>
                <c:pt idx="4783">
                  <c:v>39</c:v>
                </c:pt>
                <c:pt idx="4784">
                  <c:v>133</c:v>
                </c:pt>
                <c:pt idx="4785">
                  <c:v>289</c:v>
                </c:pt>
                <c:pt idx="4786">
                  <c:v>75</c:v>
                </c:pt>
                <c:pt idx="4787">
                  <c:v>60</c:v>
                </c:pt>
                <c:pt idx="4788">
                  <c:v>145</c:v>
                </c:pt>
                <c:pt idx="4789">
                  <c:v>273</c:v>
                </c:pt>
                <c:pt idx="4790">
                  <c:v>20</c:v>
                </c:pt>
                <c:pt idx="4791">
                  <c:v>80</c:v>
                </c:pt>
                <c:pt idx="4792">
                  <c:v>43</c:v>
                </c:pt>
                <c:pt idx="4793">
                  <c:v>251</c:v>
                </c:pt>
                <c:pt idx="4794">
                  <c:v>109</c:v>
                </c:pt>
                <c:pt idx="4795">
                  <c:v>130</c:v>
                </c:pt>
                <c:pt idx="4796">
                  <c:v>26</c:v>
                </c:pt>
                <c:pt idx="4797">
                  <c:v>76</c:v>
                </c:pt>
                <c:pt idx="4798">
                  <c:v>331</c:v>
                </c:pt>
                <c:pt idx="4799">
                  <c:v>205</c:v>
                </c:pt>
                <c:pt idx="4800">
                  <c:v>240</c:v>
                </c:pt>
                <c:pt idx="4801">
                  <c:v>61</c:v>
                </c:pt>
                <c:pt idx="4802">
                  <c:v>330</c:v>
                </c:pt>
                <c:pt idx="4803">
                  <c:v>133</c:v>
                </c:pt>
                <c:pt idx="4804">
                  <c:v>184</c:v>
                </c:pt>
                <c:pt idx="4805">
                  <c:v>174</c:v>
                </c:pt>
                <c:pt idx="4806">
                  <c:v>80</c:v>
                </c:pt>
                <c:pt idx="4807">
                  <c:v>84</c:v>
                </c:pt>
                <c:pt idx="4808">
                  <c:v>58</c:v>
                </c:pt>
                <c:pt idx="4809">
                  <c:v>49</c:v>
                </c:pt>
                <c:pt idx="4810">
                  <c:v>96</c:v>
                </c:pt>
                <c:pt idx="4811">
                  <c:v>186</c:v>
                </c:pt>
                <c:pt idx="4812">
                  <c:v>504</c:v>
                </c:pt>
                <c:pt idx="4813">
                  <c:v>316</c:v>
                </c:pt>
                <c:pt idx="4814">
                  <c:v>232</c:v>
                </c:pt>
                <c:pt idx="4815">
                  <c:v>349</c:v>
                </c:pt>
                <c:pt idx="4816">
                  <c:v>323</c:v>
                </c:pt>
                <c:pt idx="4817">
                  <c:v>306</c:v>
                </c:pt>
                <c:pt idx="4818">
                  <c:v>63</c:v>
                </c:pt>
                <c:pt idx="4819">
                  <c:v>422</c:v>
                </c:pt>
                <c:pt idx="4820">
                  <c:v>450</c:v>
                </c:pt>
                <c:pt idx="4821">
                  <c:v>145</c:v>
                </c:pt>
                <c:pt idx="4822">
                  <c:v>170</c:v>
                </c:pt>
                <c:pt idx="4823">
                  <c:v>38</c:v>
                </c:pt>
                <c:pt idx="4824">
                  <c:v>121</c:v>
                </c:pt>
                <c:pt idx="4825">
                  <c:v>113</c:v>
                </c:pt>
                <c:pt idx="4826">
                  <c:v>57</c:v>
                </c:pt>
                <c:pt idx="4827">
                  <c:v>95</c:v>
                </c:pt>
                <c:pt idx="4828">
                  <c:v>116</c:v>
                </c:pt>
                <c:pt idx="4829">
                  <c:v>449</c:v>
                </c:pt>
                <c:pt idx="4830">
                  <c:v>267</c:v>
                </c:pt>
                <c:pt idx="4831">
                  <c:v>491</c:v>
                </c:pt>
                <c:pt idx="4832">
                  <c:v>363</c:v>
                </c:pt>
                <c:pt idx="4833">
                  <c:v>68</c:v>
                </c:pt>
                <c:pt idx="4834">
                  <c:v>424</c:v>
                </c:pt>
                <c:pt idx="4835">
                  <c:v>252</c:v>
                </c:pt>
                <c:pt idx="4836">
                  <c:v>52</c:v>
                </c:pt>
                <c:pt idx="4837">
                  <c:v>183</c:v>
                </c:pt>
                <c:pt idx="4838">
                  <c:v>208</c:v>
                </c:pt>
                <c:pt idx="4839">
                  <c:v>252</c:v>
                </c:pt>
                <c:pt idx="4840">
                  <c:v>332</c:v>
                </c:pt>
                <c:pt idx="4841">
                  <c:v>80</c:v>
                </c:pt>
                <c:pt idx="4842">
                  <c:v>178</c:v>
                </c:pt>
                <c:pt idx="4843">
                  <c:v>134</c:v>
                </c:pt>
                <c:pt idx="4844">
                  <c:v>537</c:v>
                </c:pt>
                <c:pt idx="4845">
                  <c:v>1609</c:v>
                </c:pt>
                <c:pt idx="4846">
                  <c:v>96</c:v>
                </c:pt>
                <c:pt idx="4847">
                  <c:v>382</c:v>
                </c:pt>
                <c:pt idx="4848">
                  <c:v>135</c:v>
                </c:pt>
                <c:pt idx="4849">
                  <c:v>256</c:v>
                </c:pt>
                <c:pt idx="4850">
                  <c:v>221</c:v>
                </c:pt>
                <c:pt idx="4851">
                  <c:v>62</c:v>
                </c:pt>
                <c:pt idx="4852">
                  <c:v>70</c:v>
                </c:pt>
                <c:pt idx="4853">
                  <c:v>130</c:v>
                </c:pt>
                <c:pt idx="4854">
                  <c:v>181</c:v>
                </c:pt>
                <c:pt idx="4855">
                  <c:v>461</c:v>
                </c:pt>
                <c:pt idx="4856">
                  <c:v>126</c:v>
                </c:pt>
                <c:pt idx="4857">
                  <c:v>93</c:v>
                </c:pt>
                <c:pt idx="4858">
                  <c:v>275</c:v>
                </c:pt>
                <c:pt idx="4859">
                  <c:v>176</c:v>
                </c:pt>
                <c:pt idx="4860">
                  <c:v>264</c:v>
                </c:pt>
                <c:pt idx="4861">
                  <c:v>614</c:v>
                </c:pt>
                <c:pt idx="4862">
                  <c:v>481</c:v>
                </c:pt>
                <c:pt idx="4863">
                  <c:v>86</c:v>
                </c:pt>
                <c:pt idx="4864">
                  <c:v>232</c:v>
                </c:pt>
                <c:pt idx="4865">
                  <c:v>284</c:v>
                </c:pt>
                <c:pt idx="4866">
                  <c:v>139</c:v>
                </c:pt>
                <c:pt idx="4867">
                  <c:v>193</c:v>
                </c:pt>
                <c:pt idx="4868">
                  <c:v>38</c:v>
                </c:pt>
                <c:pt idx="4869">
                  <c:v>65</c:v>
                </c:pt>
                <c:pt idx="4870">
                  <c:v>159</c:v>
                </c:pt>
                <c:pt idx="4871">
                  <c:v>124</c:v>
                </c:pt>
                <c:pt idx="4872">
                  <c:v>100</c:v>
                </c:pt>
                <c:pt idx="4873">
                  <c:v>115</c:v>
                </c:pt>
                <c:pt idx="4874">
                  <c:v>200</c:v>
                </c:pt>
                <c:pt idx="4875">
                  <c:v>203</c:v>
                </c:pt>
                <c:pt idx="4876">
                  <c:v>246</c:v>
                </c:pt>
                <c:pt idx="4877">
                  <c:v>168</c:v>
                </c:pt>
                <c:pt idx="4878">
                  <c:v>361</c:v>
                </c:pt>
                <c:pt idx="4879">
                  <c:v>272</c:v>
                </c:pt>
                <c:pt idx="4880">
                  <c:v>41</c:v>
                </c:pt>
                <c:pt idx="4881">
                  <c:v>182</c:v>
                </c:pt>
                <c:pt idx="4882">
                  <c:v>210</c:v>
                </c:pt>
                <c:pt idx="4883">
                  <c:v>143</c:v>
                </c:pt>
                <c:pt idx="4884">
                  <c:v>289</c:v>
                </c:pt>
                <c:pt idx="4885">
                  <c:v>141</c:v>
                </c:pt>
                <c:pt idx="4886">
                  <c:v>174</c:v>
                </c:pt>
                <c:pt idx="4887">
                  <c:v>236</c:v>
                </c:pt>
                <c:pt idx="4888">
                  <c:v>168</c:v>
                </c:pt>
                <c:pt idx="4889">
                  <c:v>46</c:v>
                </c:pt>
                <c:pt idx="4890">
                  <c:v>67</c:v>
                </c:pt>
                <c:pt idx="4891">
                  <c:v>138</c:v>
                </c:pt>
                <c:pt idx="4892">
                  <c:v>163</c:v>
                </c:pt>
                <c:pt idx="4893">
                  <c:v>95</c:v>
                </c:pt>
                <c:pt idx="4894">
                  <c:v>33</c:v>
                </c:pt>
                <c:pt idx="4895">
                  <c:v>241</c:v>
                </c:pt>
                <c:pt idx="4896">
                  <c:v>46</c:v>
                </c:pt>
                <c:pt idx="4897">
                  <c:v>118</c:v>
                </c:pt>
                <c:pt idx="4898">
                  <c:v>152</c:v>
                </c:pt>
                <c:pt idx="4899">
                  <c:v>189</c:v>
                </c:pt>
                <c:pt idx="4900">
                  <c:v>122</c:v>
                </c:pt>
                <c:pt idx="4901">
                  <c:v>199</c:v>
                </c:pt>
                <c:pt idx="4902">
                  <c:v>65</c:v>
                </c:pt>
                <c:pt idx="4903">
                  <c:v>75</c:v>
                </c:pt>
                <c:pt idx="4904">
                  <c:v>31</c:v>
                </c:pt>
                <c:pt idx="4905">
                  <c:v>118</c:v>
                </c:pt>
                <c:pt idx="4906">
                  <c:v>210</c:v>
                </c:pt>
                <c:pt idx="4907">
                  <c:v>44</c:v>
                </c:pt>
                <c:pt idx="4908">
                  <c:v>415</c:v>
                </c:pt>
                <c:pt idx="4909">
                  <c:v>53</c:v>
                </c:pt>
                <c:pt idx="4910">
                  <c:v>502</c:v>
                </c:pt>
                <c:pt idx="4911">
                  <c:v>475</c:v>
                </c:pt>
                <c:pt idx="4912">
                  <c:v>435</c:v>
                </c:pt>
                <c:pt idx="4913">
                  <c:v>599</c:v>
                </c:pt>
                <c:pt idx="4914">
                  <c:v>184</c:v>
                </c:pt>
                <c:pt idx="4915">
                  <c:v>123</c:v>
                </c:pt>
                <c:pt idx="4916">
                  <c:v>205</c:v>
                </c:pt>
                <c:pt idx="4917">
                  <c:v>292</c:v>
                </c:pt>
                <c:pt idx="4918">
                  <c:v>102</c:v>
                </c:pt>
                <c:pt idx="4919">
                  <c:v>56</c:v>
                </c:pt>
                <c:pt idx="4920">
                  <c:v>115</c:v>
                </c:pt>
                <c:pt idx="4921">
                  <c:v>108</c:v>
                </c:pt>
                <c:pt idx="4922">
                  <c:v>215</c:v>
                </c:pt>
                <c:pt idx="4923">
                  <c:v>47</c:v>
                </c:pt>
                <c:pt idx="4924">
                  <c:v>59</c:v>
                </c:pt>
                <c:pt idx="4925">
                  <c:v>178</c:v>
                </c:pt>
                <c:pt idx="4926">
                  <c:v>153</c:v>
                </c:pt>
                <c:pt idx="4927">
                  <c:v>133</c:v>
                </c:pt>
                <c:pt idx="4928">
                  <c:v>257</c:v>
                </c:pt>
                <c:pt idx="4929">
                  <c:v>275</c:v>
                </c:pt>
                <c:pt idx="4930">
                  <c:v>253</c:v>
                </c:pt>
                <c:pt idx="4931">
                  <c:v>264</c:v>
                </c:pt>
                <c:pt idx="4932">
                  <c:v>243</c:v>
                </c:pt>
                <c:pt idx="4933">
                  <c:v>440</c:v>
                </c:pt>
                <c:pt idx="4934">
                  <c:v>184</c:v>
                </c:pt>
                <c:pt idx="4935">
                  <c:v>272</c:v>
                </c:pt>
                <c:pt idx="4936">
                  <c:v>1042</c:v>
                </c:pt>
                <c:pt idx="4937">
                  <c:v>132</c:v>
                </c:pt>
                <c:pt idx="4938">
                  <c:v>247</c:v>
                </c:pt>
                <c:pt idx="4939">
                  <c:v>435</c:v>
                </c:pt>
                <c:pt idx="4940">
                  <c:v>1061</c:v>
                </c:pt>
                <c:pt idx="4941">
                  <c:v>1789</c:v>
                </c:pt>
                <c:pt idx="4942">
                  <c:v>112</c:v>
                </c:pt>
                <c:pt idx="4943">
                  <c:v>69</c:v>
                </c:pt>
                <c:pt idx="4944">
                  <c:v>299</c:v>
                </c:pt>
                <c:pt idx="4945">
                  <c:v>101</c:v>
                </c:pt>
                <c:pt idx="4946">
                  <c:v>135</c:v>
                </c:pt>
                <c:pt idx="4947">
                  <c:v>160</c:v>
                </c:pt>
                <c:pt idx="4948">
                  <c:v>72</c:v>
                </c:pt>
                <c:pt idx="4949">
                  <c:v>285</c:v>
                </c:pt>
                <c:pt idx="4950">
                  <c:v>136</c:v>
                </c:pt>
                <c:pt idx="4951">
                  <c:v>200</c:v>
                </c:pt>
                <c:pt idx="4952">
                  <c:v>80</c:v>
                </c:pt>
                <c:pt idx="4953">
                  <c:v>328</c:v>
                </c:pt>
                <c:pt idx="4954">
                  <c:v>117</c:v>
                </c:pt>
                <c:pt idx="4955">
                  <c:v>185</c:v>
                </c:pt>
                <c:pt idx="4956">
                  <c:v>163</c:v>
                </c:pt>
                <c:pt idx="4957">
                  <c:v>120</c:v>
                </c:pt>
                <c:pt idx="4958">
                  <c:v>386</c:v>
                </c:pt>
                <c:pt idx="4959">
                  <c:v>333</c:v>
                </c:pt>
                <c:pt idx="4960">
                  <c:v>518</c:v>
                </c:pt>
                <c:pt idx="4961">
                  <c:v>13</c:v>
                </c:pt>
                <c:pt idx="4962">
                  <c:v>181</c:v>
                </c:pt>
                <c:pt idx="4963">
                  <c:v>85</c:v>
                </c:pt>
                <c:pt idx="4964">
                  <c:v>533</c:v>
                </c:pt>
                <c:pt idx="4965">
                  <c:v>588</c:v>
                </c:pt>
                <c:pt idx="4966">
                  <c:v>137</c:v>
                </c:pt>
                <c:pt idx="4967">
                  <c:v>123</c:v>
                </c:pt>
                <c:pt idx="4968">
                  <c:v>292</c:v>
                </c:pt>
                <c:pt idx="4969">
                  <c:v>269</c:v>
                </c:pt>
                <c:pt idx="4970">
                  <c:v>153</c:v>
                </c:pt>
                <c:pt idx="4971">
                  <c:v>73</c:v>
                </c:pt>
                <c:pt idx="4972">
                  <c:v>301</c:v>
                </c:pt>
                <c:pt idx="4973">
                  <c:v>327</c:v>
                </c:pt>
                <c:pt idx="4974">
                  <c:v>399</c:v>
                </c:pt>
                <c:pt idx="4975">
                  <c:v>292</c:v>
                </c:pt>
                <c:pt idx="4976">
                  <c:v>207</c:v>
                </c:pt>
                <c:pt idx="4977">
                  <c:v>119</c:v>
                </c:pt>
                <c:pt idx="4978">
                  <c:v>186</c:v>
                </c:pt>
                <c:pt idx="4979">
                  <c:v>130</c:v>
                </c:pt>
                <c:pt idx="4980">
                  <c:v>681</c:v>
                </c:pt>
                <c:pt idx="4981">
                  <c:v>116</c:v>
                </c:pt>
                <c:pt idx="4982">
                  <c:v>102</c:v>
                </c:pt>
                <c:pt idx="4983">
                  <c:v>233</c:v>
                </c:pt>
                <c:pt idx="4984">
                  <c:v>384</c:v>
                </c:pt>
                <c:pt idx="4985">
                  <c:v>527</c:v>
                </c:pt>
                <c:pt idx="4986">
                  <c:v>437</c:v>
                </c:pt>
                <c:pt idx="4987">
                  <c:v>469</c:v>
                </c:pt>
                <c:pt idx="4988">
                  <c:v>179</c:v>
                </c:pt>
                <c:pt idx="4989">
                  <c:v>823</c:v>
                </c:pt>
                <c:pt idx="4990">
                  <c:v>376</c:v>
                </c:pt>
                <c:pt idx="4991">
                  <c:v>491</c:v>
                </c:pt>
                <c:pt idx="4992">
                  <c:v>722</c:v>
                </c:pt>
                <c:pt idx="4993">
                  <c:v>647</c:v>
                </c:pt>
                <c:pt idx="4994">
                  <c:v>341</c:v>
                </c:pt>
                <c:pt idx="4995">
                  <c:v>825</c:v>
                </c:pt>
                <c:pt idx="4996">
                  <c:v>817</c:v>
                </c:pt>
                <c:pt idx="4997">
                  <c:v>208</c:v>
                </c:pt>
                <c:pt idx="4998">
                  <c:v>97</c:v>
                </c:pt>
                <c:pt idx="4999">
                  <c:v>3501</c:v>
                </c:pt>
                <c:pt idx="5000">
                  <c:v>742</c:v>
                </c:pt>
                <c:pt idx="5001">
                  <c:v>1390</c:v>
                </c:pt>
                <c:pt idx="5002">
                  <c:v>787</c:v>
                </c:pt>
                <c:pt idx="5003">
                  <c:v>468</c:v>
                </c:pt>
                <c:pt idx="5004">
                  <c:v>983</c:v>
                </c:pt>
                <c:pt idx="5005">
                  <c:v>856</c:v>
                </c:pt>
                <c:pt idx="5006">
                  <c:v>565</c:v>
                </c:pt>
                <c:pt idx="5007">
                  <c:v>1329</c:v>
                </c:pt>
                <c:pt idx="5008">
                  <c:v>679</c:v>
                </c:pt>
                <c:pt idx="5009">
                  <c:v>1619</c:v>
                </c:pt>
                <c:pt idx="5010">
                  <c:v>609</c:v>
                </c:pt>
                <c:pt idx="5011">
                  <c:v>586</c:v>
                </c:pt>
                <c:pt idx="5012">
                  <c:v>563</c:v>
                </c:pt>
                <c:pt idx="5013">
                  <c:v>977</c:v>
                </c:pt>
                <c:pt idx="5014">
                  <c:v>2078</c:v>
                </c:pt>
                <c:pt idx="5015">
                  <c:v>1389</c:v>
                </c:pt>
                <c:pt idx="5016">
                  <c:v>614</c:v>
                </c:pt>
                <c:pt idx="5017">
                  <c:v>1660</c:v>
                </c:pt>
                <c:pt idx="5018">
                  <c:v>1526</c:v>
                </c:pt>
                <c:pt idx="5019">
                  <c:v>5974</c:v>
                </c:pt>
                <c:pt idx="5020">
                  <c:v>3480</c:v>
                </c:pt>
                <c:pt idx="5021">
                  <c:v>2106</c:v>
                </c:pt>
                <c:pt idx="5022">
                  <c:v>994</c:v>
                </c:pt>
                <c:pt idx="5023">
                  <c:v>1372</c:v>
                </c:pt>
                <c:pt idx="5024">
                  <c:v>8315</c:v>
                </c:pt>
                <c:pt idx="5025">
                  <c:v>1713</c:v>
                </c:pt>
                <c:pt idx="5026">
                  <c:v>1972</c:v>
                </c:pt>
                <c:pt idx="5027">
                  <c:v>2032</c:v>
                </c:pt>
                <c:pt idx="5028">
                  <c:v>992</c:v>
                </c:pt>
                <c:pt idx="5029">
                  <c:v>1382</c:v>
                </c:pt>
                <c:pt idx="5030">
                  <c:v>3467</c:v>
                </c:pt>
                <c:pt idx="5031">
                  <c:v>6679</c:v>
                </c:pt>
                <c:pt idx="5032">
                  <c:v>12446</c:v>
                </c:pt>
                <c:pt idx="5033">
                  <c:v>1805</c:v>
                </c:pt>
                <c:pt idx="5034">
                  <c:v>980</c:v>
                </c:pt>
                <c:pt idx="5035">
                  <c:v>816</c:v>
                </c:pt>
                <c:pt idx="5036">
                  <c:v>993</c:v>
                </c:pt>
                <c:pt idx="5037">
                  <c:v>4067</c:v>
                </c:pt>
                <c:pt idx="5038">
                  <c:v>919</c:v>
                </c:pt>
                <c:pt idx="5039">
                  <c:v>1350</c:v>
                </c:pt>
                <c:pt idx="5040">
                  <c:v>1994</c:v>
                </c:pt>
                <c:pt idx="5041">
                  <c:v>1219</c:v>
                </c:pt>
                <c:pt idx="5042">
                  <c:v>686</c:v>
                </c:pt>
                <c:pt idx="5043">
                  <c:v>864</c:v>
                </c:pt>
                <c:pt idx="5044">
                  <c:v>1417</c:v>
                </c:pt>
                <c:pt idx="5045">
                  <c:v>1659</c:v>
                </c:pt>
                <c:pt idx="5046">
                  <c:v>3310</c:v>
                </c:pt>
                <c:pt idx="5047">
                  <c:v>2850</c:v>
                </c:pt>
                <c:pt idx="5048">
                  <c:v>1622</c:v>
                </c:pt>
                <c:pt idx="5049">
                  <c:v>2346</c:v>
                </c:pt>
                <c:pt idx="5050">
                  <c:v>1361</c:v>
                </c:pt>
                <c:pt idx="5051">
                  <c:v>3426</c:v>
                </c:pt>
                <c:pt idx="5052">
                  <c:v>1515</c:v>
                </c:pt>
                <c:pt idx="5053">
                  <c:v>3002</c:v>
                </c:pt>
                <c:pt idx="5054">
                  <c:v>2114</c:v>
                </c:pt>
                <c:pt idx="5055">
                  <c:v>6231</c:v>
                </c:pt>
                <c:pt idx="5056">
                  <c:v>4049</c:v>
                </c:pt>
                <c:pt idx="5057">
                  <c:v>2935</c:v>
                </c:pt>
                <c:pt idx="5058">
                  <c:v>2233</c:v>
                </c:pt>
                <c:pt idx="5059">
                  <c:v>5056</c:v>
                </c:pt>
                <c:pt idx="5060">
                  <c:v>3512</c:v>
                </c:pt>
                <c:pt idx="5061">
                  <c:v>1354</c:v>
                </c:pt>
                <c:pt idx="5062">
                  <c:v>1616</c:v>
                </c:pt>
                <c:pt idx="5063">
                  <c:v>5363</c:v>
                </c:pt>
                <c:pt idx="5064">
                  <c:v>5572</c:v>
                </c:pt>
                <c:pt idx="5065">
                  <c:v>4905</c:v>
                </c:pt>
                <c:pt idx="5066">
                  <c:v>1465</c:v>
                </c:pt>
                <c:pt idx="5067">
                  <c:v>2563</c:v>
                </c:pt>
                <c:pt idx="5068">
                  <c:v>7600</c:v>
                </c:pt>
                <c:pt idx="5069">
                  <c:v>10318</c:v>
                </c:pt>
                <c:pt idx="5070">
                  <c:v>4962</c:v>
                </c:pt>
                <c:pt idx="5071">
                  <c:v>1428</c:v>
                </c:pt>
                <c:pt idx="5072">
                  <c:v>1858</c:v>
                </c:pt>
                <c:pt idx="5073">
                  <c:v>1146</c:v>
                </c:pt>
                <c:pt idx="5074">
                  <c:v>1527</c:v>
                </c:pt>
                <c:pt idx="5075">
                  <c:v>1306</c:v>
                </c:pt>
                <c:pt idx="5076">
                  <c:v>1588</c:v>
                </c:pt>
                <c:pt idx="5077">
                  <c:v>3490</c:v>
                </c:pt>
                <c:pt idx="5078">
                  <c:v>4030</c:v>
                </c:pt>
                <c:pt idx="5079">
                  <c:v>2741</c:v>
                </c:pt>
                <c:pt idx="5080">
                  <c:v>8985</c:v>
                </c:pt>
                <c:pt idx="5081">
                  <c:v>905</c:v>
                </c:pt>
                <c:pt idx="5082">
                  <c:v>1564</c:v>
                </c:pt>
                <c:pt idx="5083">
                  <c:v>10908</c:v>
                </c:pt>
                <c:pt idx="5084">
                  <c:v>2404</c:v>
                </c:pt>
                <c:pt idx="5085">
                  <c:v>1802</c:v>
                </c:pt>
                <c:pt idx="5086">
                  <c:v>10488</c:v>
                </c:pt>
                <c:pt idx="5087">
                  <c:v>1993</c:v>
                </c:pt>
                <c:pt idx="5088">
                  <c:v>4261</c:v>
                </c:pt>
                <c:pt idx="5089">
                  <c:v>8757</c:v>
                </c:pt>
                <c:pt idx="5090">
                  <c:v>2295</c:v>
                </c:pt>
                <c:pt idx="5091">
                  <c:v>1312</c:v>
                </c:pt>
                <c:pt idx="5092">
                  <c:v>3359</c:v>
                </c:pt>
                <c:pt idx="5093">
                  <c:v>4279</c:v>
                </c:pt>
                <c:pt idx="5094">
                  <c:v>2601</c:v>
                </c:pt>
                <c:pt idx="5095">
                  <c:v>1232</c:v>
                </c:pt>
                <c:pt idx="5096">
                  <c:v>2109</c:v>
                </c:pt>
                <c:pt idx="5097">
                  <c:v>2453</c:v>
                </c:pt>
                <c:pt idx="5098">
                  <c:v>5464</c:v>
                </c:pt>
                <c:pt idx="5099">
                  <c:v>5604</c:v>
                </c:pt>
                <c:pt idx="5100">
                  <c:v>4312</c:v>
                </c:pt>
                <c:pt idx="5101">
                  <c:v>1507</c:v>
                </c:pt>
                <c:pt idx="5102">
                  <c:v>1137</c:v>
                </c:pt>
                <c:pt idx="5103">
                  <c:v>2207</c:v>
                </c:pt>
                <c:pt idx="5104">
                  <c:v>1952</c:v>
                </c:pt>
                <c:pt idx="5105">
                  <c:v>3257</c:v>
                </c:pt>
                <c:pt idx="5106">
                  <c:v>4644</c:v>
                </c:pt>
                <c:pt idx="5107">
                  <c:v>4038</c:v>
                </c:pt>
                <c:pt idx="5108">
                  <c:v>2014</c:v>
                </c:pt>
                <c:pt idx="5109">
                  <c:v>2066</c:v>
                </c:pt>
                <c:pt idx="5110">
                  <c:v>2739</c:v>
                </c:pt>
                <c:pt idx="5111">
                  <c:v>1778</c:v>
                </c:pt>
                <c:pt idx="5112">
                  <c:v>2534</c:v>
                </c:pt>
                <c:pt idx="5113">
                  <c:v>2079</c:v>
                </c:pt>
                <c:pt idx="5114">
                  <c:v>1037</c:v>
                </c:pt>
                <c:pt idx="5115">
                  <c:v>1588</c:v>
                </c:pt>
                <c:pt idx="5116">
                  <c:v>1772</c:v>
                </c:pt>
                <c:pt idx="5117">
                  <c:v>2287</c:v>
                </c:pt>
                <c:pt idx="5118">
                  <c:v>1174</c:v>
                </c:pt>
                <c:pt idx="5119">
                  <c:v>1960</c:v>
                </c:pt>
                <c:pt idx="5120">
                  <c:v>3652</c:v>
                </c:pt>
                <c:pt idx="5121">
                  <c:v>2115</c:v>
                </c:pt>
                <c:pt idx="5122">
                  <c:v>1293</c:v>
                </c:pt>
                <c:pt idx="5123">
                  <c:v>1595</c:v>
                </c:pt>
                <c:pt idx="5124">
                  <c:v>2347</c:v>
                </c:pt>
                <c:pt idx="5125">
                  <c:v>1673</c:v>
                </c:pt>
                <c:pt idx="5126">
                  <c:v>1312</c:v>
                </c:pt>
                <c:pt idx="5127">
                  <c:v>2443</c:v>
                </c:pt>
                <c:pt idx="5128">
                  <c:v>2998</c:v>
                </c:pt>
                <c:pt idx="5129">
                  <c:v>2581</c:v>
                </c:pt>
                <c:pt idx="5130">
                  <c:v>1740</c:v>
                </c:pt>
                <c:pt idx="5131">
                  <c:v>1465</c:v>
                </c:pt>
                <c:pt idx="5132">
                  <c:v>2507</c:v>
                </c:pt>
                <c:pt idx="5133">
                  <c:v>1881</c:v>
                </c:pt>
                <c:pt idx="5134">
                  <c:v>1939</c:v>
                </c:pt>
                <c:pt idx="5135">
                  <c:v>930</c:v>
                </c:pt>
                <c:pt idx="5136">
                  <c:v>1497</c:v>
                </c:pt>
                <c:pt idx="5137">
                  <c:v>1127</c:v>
                </c:pt>
                <c:pt idx="5138">
                  <c:v>1392</c:v>
                </c:pt>
                <c:pt idx="5139">
                  <c:v>843</c:v>
                </c:pt>
                <c:pt idx="5140">
                  <c:v>1210</c:v>
                </c:pt>
                <c:pt idx="5141">
                  <c:v>606</c:v>
                </c:pt>
                <c:pt idx="5142">
                  <c:v>731</c:v>
                </c:pt>
                <c:pt idx="5143">
                  <c:v>985</c:v>
                </c:pt>
                <c:pt idx="5144">
                  <c:v>1496</c:v>
                </c:pt>
                <c:pt idx="5145">
                  <c:v>1416</c:v>
                </c:pt>
                <c:pt idx="5146">
                  <c:v>1520</c:v>
                </c:pt>
                <c:pt idx="5147">
                  <c:v>2183</c:v>
                </c:pt>
                <c:pt idx="5148">
                  <c:v>1888</c:v>
                </c:pt>
                <c:pt idx="5149">
                  <c:v>1031</c:v>
                </c:pt>
                <c:pt idx="5150">
                  <c:v>3457</c:v>
                </c:pt>
                <c:pt idx="5151">
                  <c:v>7776</c:v>
                </c:pt>
                <c:pt idx="5152">
                  <c:v>2612</c:v>
                </c:pt>
                <c:pt idx="5153">
                  <c:v>955</c:v>
                </c:pt>
                <c:pt idx="5154">
                  <c:v>886</c:v>
                </c:pt>
                <c:pt idx="5155">
                  <c:v>880</c:v>
                </c:pt>
                <c:pt idx="5156">
                  <c:v>1382</c:v>
                </c:pt>
                <c:pt idx="5157">
                  <c:v>1176</c:v>
                </c:pt>
                <c:pt idx="5158">
                  <c:v>789</c:v>
                </c:pt>
                <c:pt idx="5159">
                  <c:v>699</c:v>
                </c:pt>
                <c:pt idx="5160">
                  <c:v>1523</c:v>
                </c:pt>
                <c:pt idx="5161">
                  <c:v>1390</c:v>
                </c:pt>
                <c:pt idx="5162">
                  <c:v>2319</c:v>
                </c:pt>
                <c:pt idx="5163">
                  <c:v>1968</c:v>
                </c:pt>
                <c:pt idx="5164">
                  <c:v>2263</c:v>
                </c:pt>
                <c:pt idx="5165">
                  <c:v>1365</c:v>
                </c:pt>
                <c:pt idx="5166">
                  <c:v>967</c:v>
                </c:pt>
                <c:pt idx="5167">
                  <c:v>959</c:v>
                </c:pt>
                <c:pt idx="5168">
                  <c:v>4758</c:v>
                </c:pt>
                <c:pt idx="5169">
                  <c:v>1400</c:v>
                </c:pt>
                <c:pt idx="5170">
                  <c:v>1985</c:v>
                </c:pt>
                <c:pt idx="5171">
                  <c:v>3361</c:v>
                </c:pt>
                <c:pt idx="5172">
                  <c:v>1950</c:v>
                </c:pt>
                <c:pt idx="5173">
                  <c:v>2718</c:v>
                </c:pt>
                <c:pt idx="5174">
                  <c:v>1095</c:v>
                </c:pt>
                <c:pt idx="5175">
                  <c:v>2117</c:v>
                </c:pt>
                <c:pt idx="5176">
                  <c:v>1055</c:v>
                </c:pt>
                <c:pt idx="5177">
                  <c:v>1140</c:v>
                </c:pt>
                <c:pt idx="5178">
                  <c:v>2191</c:v>
                </c:pt>
                <c:pt idx="5179">
                  <c:v>1717</c:v>
                </c:pt>
                <c:pt idx="5180">
                  <c:v>1387</c:v>
                </c:pt>
                <c:pt idx="5181">
                  <c:v>1365</c:v>
                </c:pt>
                <c:pt idx="5182">
                  <c:v>1563</c:v>
                </c:pt>
                <c:pt idx="5183">
                  <c:v>2046</c:v>
                </c:pt>
                <c:pt idx="5184">
                  <c:v>2071</c:v>
                </c:pt>
                <c:pt idx="5185">
                  <c:v>1942</c:v>
                </c:pt>
                <c:pt idx="5186">
                  <c:v>1746</c:v>
                </c:pt>
                <c:pt idx="5187">
                  <c:v>3621</c:v>
                </c:pt>
                <c:pt idx="5188">
                  <c:v>2726</c:v>
                </c:pt>
                <c:pt idx="5189">
                  <c:v>1920</c:v>
                </c:pt>
                <c:pt idx="5190">
                  <c:v>5662</c:v>
                </c:pt>
                <c:pt idx="5191">
                  <c:v>1304</c:v>
                </c:pt>
                <c:pt idx="5192">
                  <c:v>963</c:v>
                </c:pt>
                <c:pt idx="5193">
                  <c:v>2188</c:v>
                </c:pt>
                <c:pt idx="5194">
                  <c:v>4198</c:v>
                </c:pt>
                <c:pt idx="5195">
                  <c:v>1242</c:v>
                </c:pt>
                <c:pt idx="5196">
                  <c:v>1035</c:v>
                </c:pt>
                <c:pt idx="5197">
                  <c:v>7627</c:v>
                </c:pt>
                <c:pt idx="5198">
                  <c:v>1597</c:v>
                </c:pt>
                <c:pt idx="5199">
                  <c:v>1427</c:v>
                </c:pt>
                <c:pt idx="5200">
                  <c:v>1453</c:v>
                </c:pt>
                <c:pt idx="5201">
                  <c:v>1987</c:v>
                </c:pt>
                <c:pt idx="5202">
                  <c:v>1790</c:v>
                </c:pt>
                <c:pt idx="5203">
                  <c:v>1772</c:v>
                </c:pt>
                <c:pt idx="5204">
                  <c:v>1053</c:v>
                </c:pt>
                <c:pt idx="5205">
                  <c:v>1467</c:v>
                </c:pt>
                <c:pt idx="5206">
                  <c:v>1442</c:v>
                </c:pt>
                <c:pt idx="5207">
                  <c:v>1819</c:v>
                </c:pt>
                <c:pt idx="5208">
                  <c:v>1564</c:v>
                </c:pt>
                <c:pt idx="5209">
                  <c:v>3004</c:v>
                </c:pt>
                <c:pt idx="5210">
                  <c:v>2280</c:v>
                </c:pt>
                <c:pt idx="5211">
                  <c:v>523</c:v>
                </c:pt>
                <c:pt idx="5212">
                  <c:v>2055</c:v>
                </c:pt>
                <c:pt idx="5213">
                  <c:v>4723</c:v>
                </c:pt>
                <c:pt idx="5214">
                  <c:v>8043</c:v>
                </c:pt>
                <c:pt idx="5215">
                  <c:v>7235</c:v>
                </c:pt>
                <c:pt idx="5216">
                  <c:v>1941</c:v>
                </c:pt>
                <c:pt idx="5217">
                  <c:v>1175</c:v>
                </c:pt>
                <c:pt idx="5218">
                  <c:v>1609</c:v>
                </c:pt>
                <c:pt idx="5219">
                  <c:v>2874</c:v>
                </c:pt>
                <c:pt idx="5220">
                  <c:v>1266</c:v>
                </c:pt>
                <c:pt idx="5221">
                  <c:v>763</c:v>
                </c:pt>
                <c:pt idx="5222">
                  <c:v>715</c:v>
                </c:pt>
                <c:pt idx="5223">
                  <c:v>2687</c:v>
                </c:pt>
                <c:pt idx="5224">
                  <c:v>667</c:v>
                </c:pt>
                <c:pt idx="5225">
                  <c:v>1068</c:v>
                </c:pt>
                <c:pt idx="5226">
                  <c:v>978</c:v>
                </c:pt>
                <c:pt idx="5227">
                  <c:v>797</c:v>
                </c:pt>
                <c:pt idx="5228">
                  <c:v>1120</c:v>
                </c:pt>
                <c:pt idx="5229">
                  <c:v>1960</c:v>
                </c:pt>
                <c:pt idx="5230">
                  <c:v>1355</c:v>
                </c:pt>
                <c:pt idx="5231">
                  <c:v>5311</c:v>
                </c:pt>
                <c:pt idx="5232">
                  <c:v>1086</c:v>
                </c:pt>
                <c:pt idx="5233">
                  <c:v>1206</c:v>
                </c:pt>
                <c:pt idx="5234">
                  <c:v>2265</c:v>
                </c:pt>
                <c:pt idx="5235">
                  <c:v>1272</c:v>
                </c:pt>
                <c:pt idx="5236">
                  <c:v>2085</c:v>
                </c:pt>
                <c:pt idx="5237">
                  <c:v>1662</c:v>
                </c:pt>
                <c:pt idx="5238">
                  <c:v>939</c:v>
                </c:pt>
                <c:pt idx="5239">
                  <c:v>6175</c:v>
                </c:pt>
                <c:pt idx="5240">
                  <c:v>1660</c:v>
                </c:pt>
                <c:pt idx="5241">
                  <c:v>1734</c:v>
                </c:pt>
                <c:pt idx="5242">
                  <c:v>3213</c:v>
                </c:pt>
                <c:pt idx="5243">
                  <c:v>1609</c:v>
                </c:pt>
                <c:pt idx="5244">
                  <c:v>2502</c:v>
                </c:pt>
                <c:pt idx="5245">
                  <c:v>1083</c:v>
                </c:pt>
                <c:pt idx="5246">
                  <c:v>1136</c:v>
                </c:pt>
                <c:pt idx="5247">
                  <c:v>7130</c:v>
                </c:pt>
                <c:pt idx="5248">
                  <c:v>3533</c:v>
                </c:pt>
                <c:pt idx="5249">
                  <c:v>3842</c:v>
                </c:pt>
                <c:pt idx="5250">
                  <c:v>2542</c:v>
                </c:pt>
                <c:pt idx="5251">
                  <c:v>3036</c:v>
                </c:pt>
                <c:pt idx="5252">
                  <c:v>1296</c:v>
                </c:pt>
                <c:pt idx="5253">
                  <c:v>2345</c:v>
                </c:pt>
                <c:pt idx="5254">
                  <c:v>3911</c:v>
                </c:pt>
                <c:pt idx="5255">
                  <c:v>3915</c:v>
                </c:pt>
                <c:pt idx="5256">
                  <c:v>3720</c:v>
                </c:pt>
                <c:pt idx="5257">
                  <c:v>1451</c:v>
                </c:pt>
                <c:pt idx="5258">
                  <c:v>3258</c:v>
                </c:pt>
                <c:pt idx="5259">
                  <c:v>1320</c:v>
                </c:pt>
                <c:pt idx="5260">
                  <c:v>1948</c:v>
                </c:pt>
                <c:pt idx="5261">
                  <c:v>1325</c:v>
                </c:pt>
                <c:pt idx="5262">
                  <c:v>3147</c:v>
                </c:pt>
                <c:pt idx="5263">
                  <c:v>1771</c:v>
                </c:pt>
                <c:pt idx="5264">
                  <c:v>3177</c:v>
                </c:pt>
                <c:pt idx="5265">
                  <c:v>2250</c:v>
                </c:pt>
                <c:pt idx="5266">
                  <c:v>1878</c:v>
                </c:pt>
                <c:pt idx="5267">
                  <c:v>1977</c:v>
                </c:pt>
                <c:pt idx="5268">
                  <c:v>3335</c:v>
                </c:pt>
                <c:pt idx="5269">
                  <c:v>3036</c:v>
                </c:pt>
                <c:pt idx="5270">
                  <c:v>2666</c:v>
                </c:pt>
                <c:pt idx="5271">
                  <c:v>4045</c:v>
                </c:pt>
                <c:pt idx="5272">
                  <c:v>1817</c:v>
                </c:pt>
                <c:pt idx="5273">
                  <c:v>2446</c:v>
                </c:pt>
                <c:pt idx="5274">
                  <c:v>2590</c:v>
                </c:pt>
                <c:pt idx="5275">
                  <c:v>3023</c:v>
                </c:pt>
                <c:pt idx="5276">
                  <c:v>2483</c:v>
                </c:pt>
                <c:pt idx="5277">
                  <c:v>1876</c:v>
                </c:pt>
                <c:pt idx="5278">
                  <c:v>3081</c:v>
                </c:pt>
                <c:pt idx="5279">
                  <c:v>2109</c:v>
                </c:pt>
                <c:pt idx="5280">
                  <c:v>3236</c:v>
                </c:pt>
                <c:pt idx="5281">
                  <c:v>2516</c:v>
                </c:pt>
                <c:pt idx="5282">
                  <c:v>2442</c:v>
                </c:pt>
                <c:pt idx="5283">
                  <c:v>1173</c:v>
                </c:pt>
                <c:pt idx="5284">
                  <c:v>2094</c:v>
                </c:pt>
                <c:pt idx="5285">
                  <c:v>4790</c:v>
                </c:pt>
                <c:pt idx="5286">
                  <c:v>2953</c:v>
                </c:pt>
                <c:pt idx="5287">
                  <c:v>2112</c:v>
                </c:pt>
                <c:pt idx="5288">
                  <c:v>1017</c:v>
                </c:pt>
                <c:pt idx="5289">
                  <c:v>1540</c:v>
                </c:pt>
                <c:pt idx="5290">
                  <c:v>1449</c:v>
                </c:pt>
                <c:pt idx="5291">
                  <c:v>707</c:v>
                </c:pt>
                <c:pt idx="5292">
                  <c:v>953</c:v>
                </c:pt>
                <c:pt idx="5293">
                  <c:v>1358</c:v>
                </c:pt>
                <c:pt idx="5294">
                  <c:v>1393</c:v>
                </c:pt>
                <c:pt idx="5295">
                  <c:v>1069</c:v>
                </c:pt>
                <c:pt idx="5296">
                  <c:v>1469</c:v>
                </c:pt>
                <c:pt idx="5297">
                  <c:v>2676</c:v>
                </c:pt>
                <c:pt idx="5298">
                  <c:v>4993</c:v>
                </c:pt>
                <c:pt idx="5299">
                  <c:v>3147</c:v>
                </c:pt>
                <c:pt idx="5300">
                  <c:v>5080</c:v>
                </c:pt>
                <c:pt idx="5301">
                  <c:v>2926</c:v>
                </c:pt>
                <c:pt idx="5302">
                  <c:v>1141</c:v>
                </c:pt>
                <c:pt idx="5303">
                  <c:v>2111</c:v>
                </c:pt>
                <c:pt idx="5304">
                  <c:v>1086</c:v>
                </c:pt>
                <c:pt idx="5305">
                  <c:v>3091</c:v>
                </c:pt>
                <c:pt idx="5306">
                  <c:v>2937</c:v>
                </c:pt>
                <c:pt idx="5307">
                  <c:v>1294</c:v>
                </c:pt>
                <c:pt idx="5308">
                  <c:v>2138</c:v>
                </c:pt>
                <c:pt idx="5309">
                  <c:v>5729</c:v>
                </c:pt>
                <c:pt idx="5310">
                  <c:v>6761</c:v>
                </c:pt>
                <c:pt idx="5311">
                  <c:v>4915</c:v>
                </c:pt>
                <c:pt idx="5312">
                  <c:v>6211</c:v>
                </c:pt>
                <c:pt idx="5313">
                  <c:v>4385</c:v>
                </c:pt>
                <c:pt idx="5314">
                  <c:v>6571</c:v>
                </c:pt>
                <c:pt idx="5315">
                  <c:v>10202</c:v>
                </c:pt>
                <c:pt idx="5316">
                  <c:v>3856</c:v>
                </c:pt>
                <c:pt idx="5317">
                  <c:v>4922</c:v>
                </c:pt>
                <c:pt idx="5318">
                  <c:v>7443</c:v>
                </c:pt>
                <c:pt idx="5319">
                  <c:v>9388</c:v>
                </c:pt>
                <c:pt idx="5320">
                  <c:v>8298</c:v>
                </c:pt>
                <c:pt idx="5321">
                  <c:v>2694</c:v>
                </c:pt>
                <c:pt idx="5322">
                  <c:v>2161</c:v>
                </c:pt>
                <c:pt idx="5323">
                  <c:v>907</c:v>
                </c:pt>
                <c:pt idx="5324">
                  <c:v>1187</c:v>
                </c:pt>
                <c:pt idx="5325">
                  <c:v>3136</c:v>
                </c:pt>
                <c:pt idx="5326">
                  <c:v>3142</c:v>
                </c:pt>
                <c:pt idx="5327">
                  <c:v>4530</c:v>
                </c:pt>
                <c:pt idx="5328">
                  <c:v>5230</c:v>
                </c:pt>
                <c:pt idx="5329">
                  <c:v>7068</c:v>
                </c:pt>
                <c:pt idx="5330">
                  <c:v>3938</c:v>
                </c:pt>
                <c:pt idx="5331">
                  <c:v>1086</c:v>
                </c:pt>
                <c:pt idx="5332">
                  <c:v>1163</c:v>
                </c:pt>
                <c:pt idx="5333">
                  <c:v>2764</c:v>
                </c:pt>
                <c:pt idx="5334">
                  <c:v>1344</c:v>
                </c:pt>
                <c:pt idx="5335">
                  <c:v>1918</c:v>
                </c:pt>
                <c:pt idx="5336">
                  <c:v>3470</c:v>
                </c:pt>
                <c:pt idx="5337">
                  <c:v>3413</c:v>
                </c:pt>
                <c:pt idx="5338">
                  <c:v>1921</c:v>
                </c:pt>
                <c:pt idx="5339">
                  <c:v>1497</c:v>
                </c:pt>
                <c:pt idx="5340">
                  <c:v>3890</c:v>
                </c:pt>
                <c:pt idx="5341">
                  <c:v>1005</c:v>
                </c:pt>
                <c:pt idx="5342">
                  <c:v>3382</c:v>
                </c:pt>
                <c:pt idx="5343">
                  <c:v>2740</c:v>
                </c:pt>
                <c:pt idx="5344">
                  <c:v>2588</c:v>
                </c:pt>
                <c:pt idx="5345">
                  <c:v>1240</c:v>
                </c:pt>
                <c:pt idx="5346">
                  <c:v>4426</c:v>
                </c:pt>
                <c:pt idx="5347">
                  <c:v>5647</c:v>
                </c:pt>
                <c:pt idx="5348">
                  <c:v>1796</c:v>
                </c:pt>
                <c:pt idx="5349">
                  <c:v>3601</c:v>
                </c:pt>
                <c:pt idx="5350">
                  <c:v>3528</c:v>
                </c:pt>
                <c:pt idx="5351">
                  <c:v>1454</c:v>
                </c:pt>
                <c:pt idx="5352">
                  <c:v>5553</c:v>
                </c:pt>
                <c:pt idx="5353">
                  <c:v>3333</c:v>
                </c:pt>
                <c:pt idx="5354">
                  <c:v>2908</c:v>
                </c:pt>
                <c:pt idx="5355">
                  <c:v>8561</c:v>
                </c:pt>
                <c:pt idx="5356">
                  <c:v>2289</c:v>
                </c:pt>
                <c:pt idx="5357">
                  <c:v>7616</c:v>
                </c:pt>
                <c:pt idx="5358">
                  <c:v>8415</c:v>
                </c:pt>
                <c:pt idx="5359">
                  <c:v>6897</c:v>
                </c:pt>
                <c:pt idx="5360">
                  <c:v>5565</c:v>
                </c:pt>
                <c:pt idx="5361">
                  <c:v>2830</c:v>
                </c:pt>
                <c:pt idx="5362">
                  <c:v>3775</c:v>
                </c:pt>
                <c:pt idx="5363">
                  <c:v>4554</c:v>
                </c:pt>
                <c:pt idx="5364">
                  <c:v>2360</c:v>
                </c:pt>
                <c:pt idx="5365">
                  <c:v>3522</c:v>
                </c:pt>
                <c:pt idx="5366">
                  <c:v>2345</c:v>
                </c:pt>
                <c:pt idx="5367">
                  <c:v>3528</c:v>
                </c:pt>
                <c:pt idx="5368">
                  <c:v>2902</c:v>
                </c:pt>
                <c:pt idx="5369">
                  <c:v>2394</c:v>
                </c:pt>
                <c:pt idx="5370">
                  <c:v>1183</c:v>
                </c:pt>
                <c:pt idx="5371">
                  <c:v>2284</c:v>
                </c:pt>
                <c:pt idx="5372">
                  <c:v>3331</c:v>
                </c:pt>
                <c:pt idx="5373">
                  <c:v>1445</c:v>
                </c:pt>
                <c:pt idx="5374">
                  <c:v>1186</c:v>
                </c:pt>
                <c:pt idx="5375">
                  <c:v>2215</c:v>
                </c:pt>
                <c:pt idx="5376">
                  <c:v>1262</c:v>
                </c:pt>
                <c:pt idx="5377">
                  <c:v>3865</c:v>
                </c:pt>
                <c:pt idx="5378">
                  <c:v>6253</c:v>
                </c:pt>
                <c:pt idx="5379">
                  <c:v>4089</c:v>
                </c:pt>
                <c:pt idx="5380">
                  <c:v>2453</c:v>
                </c:pt>
                <c:pt idx="5381">
                  <c:v>2069</c:v>
                </c:pt>
                <c:pt idx="5382">
                  <c:v>1148</c:v>
                </c:pt>
                <c:pt idx="5383">
                  <c:v>1242</c:v>
                </c:pt>
                <c:pt idx="5384">
                  <c:v>2372</c:v>
                </c:pt>
                <c:pt idx="5385">
                  <c:v>1092</c:v>
                </c:pt>
                <c:pt idx="5386">
                  <c:v>3347</c:v>
                </c:pt>
                <c:pt idx="5387">
                  <c:v>3710</c:v>
                </c:pt>
                <c:pt idx="5388">
                  <c:v>3839</c:v>
                </c:pt>
                <c:pt idx="5389">
                  <c:v>1751</c:v>
                </c:pt>
                <c:pt idx="5390">
                  <c:v>4549</c:v>
                </c:pt>
                <c:pt idx="5391">
                  <c:v>3361</c:v>
                </c:pt>
                <c:pt idx="5392">
                  <c:v>2298</c:v>
                </c:pt>
                <c:pt idx="5393">
                  <c:v>2274</c:v>
                </c:pt>
                <c:pt idx="5394">
                  <c:v>2273</c:v>
                </c:pt>
                <c:pt idx="5395">
                  <c:v>2696</c:v>
                </c:pt>
                <c:pt idx="5396">
                  <c:v>2044</c:v>
                </c:pt>
                <c:pt idx="5397">
                  <c:v>1341</c:v>
                </c:pt>
                <c:pt idx="5398">
                  <c:v>1416</c:v>
                </c:pt>
                <c:pt idx="5399">
                  <c:v>1701</c:v>
                </c:pt>
                <c:pt idx="5400">
                  <c:v>1045</c:v>
                </c:pt>
                <c:pt idx="5401">
                  <c:v>2364</c:v>
                </c:pt>
                <c:pt idx="5402">
                  <c:v>3714</c:v>
                </c:pt>
                <c:pt idx="5403">
                  <c:v>3156</c:v>
                </c:pt>
                <c:pt idx="5404">
                  <c:v>3063</c:v>
                </c:pt>
                <c:pt idx="5405">
                  <c:v>1105</c:v>
                </c:pt>
                <c:pt idx="5406">
                  <c:v>1423</c:v>
                </c:pt>
                <c:pt idx="5407">
                  <c:v>3684</c:v>
                </c:pt>
                <c:pt idx="5408">
                  <c:v>3188</c:v>
                </c:pt>
                <c:pt idx="5409">
                  <c:v>1106</c:v>
                </c:pt>
                <c:pt idx="5410">
                  <c:v>4149</c:v>
                </c:pt>
                <c:pt idx="5411">
                  <c:v>7855</c:v>
                </c:pt>
                <c:pt idx="5412">
                  <c:v>4279</c:v>
                </c:pt>
                <c:pt idx="5413">
                  <c:v>2433</c:v>
                </c:pt>
                <c:pt idx="5414">
                  <c:v>4863</c:v>
                </c:pt>
                <c:pt idx="5415">
                  <c:v>2893</c:v>
                </c:pt>
                <c:pt idx="5416">
                  <c:v>883</c:v>
                </c:pt>
                <c:pt idx="5417">
                  <c:v>1219</c:v>
                </c:pt>
                <c:pt idx="5418">
                  <c:v>4788</c:v>
                </c:pt>
                <c:pt idx="5419">
                  <c:v>2079</c:v>
                </c:pt>
                <c:pt idx="5420">
                  <c:v>1886</c:v>
                </c:pt>
                <c:pt idx="5421">
                  <c:v>993</c:v>
                </c:pt>
                <c:pt idx="5422">
                  <c:v>971</c:v>
                </c:pt>
                <c:pt idx="5423">
                  <c:v>1423</c:v>
                </c:pt>
                <c:pt idx="5424">
                  <c:v>1039</c:v>
                </c:pt>
                <c:pt idx="5425">
                  <c:v>2703</c:v>
                </c:pt>
                <c:pt idx="5426">
                  <c:v>2617</c:v>
                </c:pt>
                <c:pt idx="5427">
                  <c:v>3352</c:v>
                </c:pt>
                <c:pt idx="5428">
                  <c:v>2890</c:v>
                </c:pt>
                <c:pt idx="5429">
                  <c:v>1120</c:v>
                </c:pt>
                <c:pt idx="5430">
                  <c:v>3659</c:v>
                </c:pt>
                <c:pt idx="5431">
                  <c:v>2746</c:v>
                </c:pt>
                <c:pt idx="5432">
                  <c:v>2962</c:v>
                </c:pt>
                <c:pt idx="5433">
                  <c:v>5926</c:v>
                </c:pt>
                <c:pt idx="5434">
                  <c:v>2385</c:v>
                </c:pt>
                <c:pt idx="5435">
                  <c:v>4137</c:v>
                </c:pt>
                <c:pt idx="5436">
                  <c:v>1240</c:v>
                </c:pt>
                <c:pt idx="5437">
                  <c:v>1501</c:v>
                </c:pt>
                <c:pt idx="5438">
                  <c:v>4055</c:v>
                </c:pt>
                <c:pt idx="5439">
                  <c:v>7483</c:v>
                </c:pt>
                <c:pt idx="5440">
                  <c:v>7047</c:v>
                </c:pt>
                <c:pt idx="5441">
                  <c:v>1839</c:v>
                </c:pt>
                <c:pt idx="5442">
                  <c:v>2719</c:v>
                </c:pt>
                <c:pt idx="5443">
                  <c:v>4605</c:v>
                </c:pt>
                <c:pt idx="5444">
                  <c:v>2449</c:v>
                </c:pt>
                <c:pt idx="5445">
                  <c:v>2792</c:v>
                </c:pt>
                <c:pt idx="5446">
                  <c:v>1213</c:v>
                </c:pt>
                <c:pt idx="5447">
                  <c:v>4783</c:v>
                </c:pt>
                <c:pt idx="5448">
                  <c:v>1470</c:v>
                </c:pt>
                <c:pt idx="5449">
                  <c:v>3530</c:v>
                </c:pt>
                <c:pt idx="5450">
                  <c:v>2514</c:v>
                </c:pt>
                <c:pt idx="5451">
                  <c:v>2604</c:v>
                </c:pt>
                <c:pt idx="5452">
                  <c:v>2405</c:v>
                </c:pt>
                <c:pt idx="5453">
                  <c:v>2108</c:v>
                </c:pt>
                <c:pt idx="5454">
                  <c:v>1452</c:v>
                </c:pt>
                <c:pt idx="5455">
                  <c:v>3407</c:v>
                </c:pt>
                <c:pt idx="5456">
                  <c:v>2072</c:v>
                </c:pt>
                <c:pt idx="5457">
                  <c:v>3566</c:v>
                </c:pt>
                <c:pt idx="5458">
                  <c:v>3132</c:v>
                </c:pt>
                <c:pt idx="5459">
                  <c:v>1604</c:v>
                </c:pt>
                <c:pt idx="5460">
                  <c:v>3691</c:v>
                </c:pt>
                <c:pt idx="5461">
                  <c:v>1268</c:v>
                </c:pt>
                <c:pt idx="5462">
                  <c:v>3513</c:v>
                </c:pt>
                <c:pt idx="5463">
                  <c:v>1859</c:v>
                </c:pt>
                <c:pt idx="5464">
                  <c:v>2944</c:v>
                </c:pt>
                <c:pt idx="5465">
                  <c:v>1991</c:v>
                </c:pt>
                <c:pt idx="5466">
                  <c:v>2485</c:v>
                </c:pt>
                <c:pt idx="5467">
                  <c:v>3171</c:v>
                </c:pt>
                <c:pt idx="5468">
                  <c:v>3216</c:v>
                </c:pt>
                <c:pt idx="5469">
                  <c:v>2894</c:v>
                </c:pt>
                <c:pt idx="5470">
                  <c:v>2432</c:v>
                </c:pt>
                <c:pt idx="5471">
                  <c:v>1892</c:v>
                </c:pt>
                <c:pt idx="5472">
                  <c:v>2389</c:v>
                </c:pt>
                <c:pt idx="5473">
                  <c:v>2419</c:v>
                </c:pt>
                <c:pt idx="5474">
                  <c:v>973</c:v>
                </c:pt>
                <c:pt idx="5475">
                  <c:v>1706</c:v>
                </c:pt>
                <c:pt idx="5476">
                  <c:v>2568</c:v>
                </c:pt>
                <c:pt idx="5477">
                  <c:v>1046</c:v>
                </c:pt>
                <c:pt idx="5478">
                  <c:v>1457</c:v>
                </c:pt>
                <c:pt idx="5479">
                  <c:v>4427</c:v>
                </c:pt>
                <c:pt idx="5480">
                  <c:v>8737</c:v>
                </c:pt>
                <c:pt idx="5481">
                  <c:v>2229</c:v>
                </c:pt>
                <c:pt idx="5482">
                  <c:v>7132</c:v>
                </c:pt>
                <c:pt idx="5483">
                  <c:v>1417</c:v>
                </c:pt>
                <c:pt idx="5484">
                  <c:v>1721</c:v>
                </c:pt>
                <c:pt idx="5485">
                  <c:v>5268</c:v>
                </c:pt>
                <c:pt idx="5486">
                  <c:v>1578</c:v>
                </c:pt>
                <c:pt idx="5487">
                  <c:v>1527</c:v>
                </c:pt>
                <c:pt idx="5488">
                  <c:v>3405</c:v>
                </c:pt>
                <c:pt idx="5489">
                  <c:v>9933</c:v>
                </c:pt>
                <c:pt idx="5490">
                  <c:v>4883</c:v>
                </c:pt>
                <c:pt idx="5491">
                  <c:v>6618</c:v>
                </c:pt>
                <c:pt idx="5492">
                  <c:v>4758</c:v>
                </c:pt>
                <c:pt idx="5493">
                  <c:v>1650</c:v>
                </c:pt>
                <c:pt idx="5494">
                  <c:v>2631</c:v>
                </c:pt>
                <c:pt idx="5495">
                  <c:v>7439</c:v>
                </c:pt>
                <c:pt idx="5496">
                  <c:v>4382</c:v>
                </c:pt>
                <c:pt idx="5497">
                  <c:v>2308</c:v>
                </c:pt>
                <c:pt idx="5498">
                  <c:v>3957</c:v>
                </c:pt>
                <c:pt idx="5499">
                  <c:v>1128</c:v>
                </c:pt>
                <c:pt idx="5500">
                  <c:v>1529</c:v>
                </c:pt>
                <c:pt idx="5501">
                  <c:v>4438</c:v>
                </c:pt>
                <c:pt idx="5502">
                  <c:v>1524</c:v>
                </c:pt>
                <c:pt idx="5503">
                  <c:v>4470</c:v>
                </c:pt>
                <c:pt idx="5504">
                  <c:v>3973</c:v>
                </c:pt>
                <c:pt idx="5505">
                  <c:v>1558</c:v>
                </c:pt>
                <c:pt idx="5506">
                  <c:v>3736</c:v>
                </c:pt>
                <c:pt idx="5507">
                  <c:v>6709</c:v>
                </c:pt>
                <c:pt idx="5508">
                  <c:v>7485</c:v>
                </c:pt>
                <c:pt idx="5509">
                  <c:v>6671</c:v>
                </c:pt>
                <c:pt idx="5510">
                  <c:v>2189</c:v>
                </c:pt>
                <c:pt idx="5511">
                  <c:v>5611</c:v>
                </c:pt>
                <c:pt idx="5512">
                  <c:v>7174</c:v>
                </c:pt>
                <c:pt idx="5513">
                  <c:v>4304</c:v>
                </c:pt>
                <c:pt idx="5514">
                  <c:v>1824</c:v>
                </c:pt>
                <c:pt idx="5515">
                  <c:v>4855</c:v>
                </c:pt>
                <c:pt idx="5516">
                  <c:v>4532</c:v>
                </c:pt>
                <c:pt idx="5517">
                  <c:v>4114</c:v>
                </c:pt>
                <c:pt idx="5518">
                  <c:v>4274</c:v>
                </c:pt>
                <c:pt idx="5519">
                  <c:v>5143</c:v>
                </c:pt>
                <c:pt idx="5520">
                  <c:v>7797</c:v>
                </c:pt>
                <c:pt idx="5521">
                  <c:v>2607</c:v>
                </c:pt>
                <c:pt idx="5522">
                  <c:v>13582</c:v>
                </c:pt>
                <c:pt idx="5523">
                  <c:v>12893</c:v>
                </c:pt>
                <c:pt idx="5524">
                  <c:v>4770</c:v>
                </c:pt>
                <c:pt idx="5525">
                  <c:v>4006</c:v>
                </c:pt>
                <c:pt idx="5526">
                  <c:v>2384</c:v>
                </c:pt>
                <c:pt idx="5527">
                  <c:v>6817</c:v>
                </c:pt>
                <c:pt idx="5528">
                  <c:v>12790</c:v>
                </c:pt>
                <c:pt idx="5529">
                  <c:v>9410</c:v>
                </c:pt>
                <c:pt idx="5530">
                  <c:v>3750</c:v>
                </c:pt>
                <c:pt idx="5531">
                  <c:v>4362</c:v>
                </c:pt>
                <c:pt idx="5532">
                  <c:v>2115</c:v>
                </c:pt>
                <c:pt idx="5533">
                  <c:v>5119</c:v>
                </c:pt>
                <c:pt idx="5534">
                  <c:v>11055</c:v>
                </c:pt>
                <c:pt idx="5535">
                  <c:v>1533</c:v>
                </c:pt>
                <c:pt idx="5536">
                  <c:v>2961</c:v>
                </c:pt>
                <c:pt idx="5537">
                  <c:v>3577</c:v>
                </c:pt>
                <c:pt idx="5538">
                  <c:v>2505</c:v>
                </c:pt>
                <c:pt idx="5539">
                  <c:v>2067</c:v>
                </c:pt>
                <c:pt idx="5540">
                  <c:v>2644</c:v>
                </c:pt>
                <c:pt idx="5541">
                  <c:v>4091</c:v>
                </c:pt>
                <c:pt idx="5542">
                  <c:v>3774</c:v>
                </c:pt>
                <c:pt idx="5543">
                  <c:v>3302</c:v>
                </c:pt>
                <c:pt idx="5544">
                  <c:v>3687</c:v>
                </c:pt>
                <c:pt idx="5545">
                  <c:v>4764</c:v>
                </c:pt>
                <c:pt idx="5546">
                  <c:v>4835</c:v>
                </c:pt>
                <c:pt idx="5547">
                  <c:v>12639</c:v>
                </c:pt>
                <c:pt idx="5548">
                  <c:v>3697</c:v>
                </c:pt>
                <c:pt idx="5549">
                  <c:v>4669</c:v>
                </c:pt>
                <c:pt idx="5550">
                  <c:v>8665</c:v>
                </c:pt>
                <c:pt idx="5551">
                  <c:v>2214</c:v>
                </c:pt>
                <c:pt idx="5552">
                  <c:v>2679</c:v>
                </c:pt>
                <c:pt idx="5553">
                  <c:v>6743</c:v>
                </c:pt>
                <c:pt idx="5554">
                  <c:v>4610</c:v>
                </c:pt>
                <c:pt idx="5555">
                  <c:v>3999</c:v>
                </c:pt>
                <c:pt idx="5556">
                  <c:v>5608</c:v>
                </c:pt>
                <c:pt idx="5557">
                  <c:v>18080</c:v>
                </c:pt>
                <c:pt idx="5558">
                  <c:v>2372</c:v>
                </c:pt>
                <c:pt idx="5559">
                  <c:v>2080</c:v>
                </c:pt>
                <c:pt idx="5560">
                  <c:v>2595</c:v>
                </c:pt>
                <c:pt idx="5561">
                  <c:v>2394</c:v>
                </c:pt>
                <c:pt idx="5562">
                  <c:v>5513</c:v>
                </c:pt>
                <c:pt idx="5563">
                  <c:v>6590</c:v>
                </c:pt>
                <c:pt idx="5564">
                  <c:v>7176</c:v>
                </c:pt>
                <c:pt idx="5565">
                  <c:v>7578</c:v>
                </c:pt>
                <c:pt idx="5566">
                  <c:v>5574</c:v>
                </c:pt>
                <c:pt idx="5567">
                  <c:v>2418</c:v>
                </c:pt>
                <c:pt idx="5568">
                  <c:v>4994</c:v>
                </c:pt>
                <c:pt idx="5569">
                  <c:v>5509</c:v>
                </c:pt>
                <c:pt idx="5570">
                  <c:v>5252</c:v>
                </c:pt>
                <c:pt idx="5571">
                  <c:v>6354</c:v>
                </c:pt>
                <c:pt idx="5572">
                  <c:v>7289</c:v>
                </c:pt>
                <c:pt idx="5573">
                  <c:v>16329</c:v>
                </c:pt>
                <c:pt idx="5574">
                  <c:v>4575</c:v>
                </c:pt>
                <c:pt idx="5575">
                  <c:v>11705</c:v>
                </c:pt>
                <c:pt idx="5576">
                  <c:v>42413</c:v>
                </c:pt>
                <c:pt idx="5577">
                  <c:v>5902</c:v>
                </c:pt>
                <c:pt idx="5578">
                  <c:v>11863</c:v>
                </c:pt>
                <c:pt idx="5579">
                  <c:v>9980</c:v>
                </c:pt>
                <c:pt idx="5580">
                  <c:v>16406</c:v>
                </c:pt>
                <c:pt idx="5581">
                  <c:v>11769</c:v>
                </c:pt>
                <c:pt idx="5582">
                  <c:v>11110</c:v>
                </c:pt>
                <c:pt idx="5583">
                  <c:v>20179</c:v>
                </c:pt>
                <c:pt idx="5584">
                  <c:v>9684</c:v>
                </c:pt>
                <c:pt idx="5585">
                  <c:v>3284</c:v>
                </c:pt>
                <c:pt idx="5586">
                  <c:v>5478</c:v>
                </c:pt>
                <c:pt idx="5587">
                  <c:v>5182</c:v>
                </c:pt>
                <c:pt idx="5588">
                  <c:v>12206</c:v>
                </c:pt>
                <c:pt idx="5589">
                  <c:v>5713</c:v>
                </c:pt>
                <c:pt idx="5590">
                  <c:v>14041</c:v>
                </c:pt>
                <c:pt idx="5591">
                  <c:v>19827</c:v>
                </c:pt>
                <c:pt idx="5592">
                  <c:v>9808</c:v>
                </c:pt>
                <c:pt idx="5593">
                  <c:v>6708</c:v>
                </c:pt>
                <c:pt idx="5594">
                  <c:v>10860</c:v>
                </c:pt>
                <c:pt idx="5595">
                  <c:v>19144</c:v>
                </c:pt>
                <c:pt idx="5596">
                  <c:v>16424</c:v>
                </c:pt>
                <c:pt idx="5597">
                  <c:v>24984</c:v>
                </c:pt>
                <c:pt idx="5598">
                  <c:v>14268</c:v>
                </c:pt>
                <c:pt idx="5599">
                  <c:v>19104</c:v>
                </c:pt>
                <c:pt idx="5600">
                  <c:v>25764</c:v>
                </c:pt>
                <c:pt idx="5601">
                  <c:v>10902</c:v>
                </c:pt>
                <c:pt idx="5602">
                  <c:v>3692</c:v>
                </c:pt>
                <c:pt idx="5603">
                  <c:v>3548</c:v>
                </c:pt>
                <c:pt idx="5604">
                  <c:v>25201</c:v>
                </c:pt>
                <c:pt idx="5605">
                  <c:v>19482</c:v>
                </c:pt>
                <c:pt idx="5606">
                  <c:v>16542</c:v>
                </c:pt>
                <c:pt idx="5607">
                  <c:v>11902</c:v>
                </c:pt>
                <c:pt idx="5608">
                  <c:v>23843</c:v>
                </c:pt>
                <c:pt idx="5609">
                  <c:v>20082</c:v>
                </c:pt>
                <c:pt idx="5610">
                  <c:v>21049</c:v>
                </c:pt>
                <c:pt idx="5611">
                  <c:v>20979</c:v>
                </c:pt>
                <c:pt idx="5612">
                  <c:v>23381</c:v>
                </c:pt>
                <c:pt idx="5613">
                  <c:v>24076</c:v>
                </c:pt>
                <c:pt idx="5614">
                  <c:v>11537</c:v>
                </c:pt>
                <c:pt idx="5615">
                  <c:v>11471</c:v>
                </c:pt>
                <c:pt idx="5616">
                  <c:v>9317</c:v>
                </c:pt>
                <c:pt idx="5617">
                  <c:v>19898</c:v>
                </c:pt>
                <c:pt idx="5618">
                  <c:v>17696</c:v>
                </c:pt>
                <c:pt idx="5619">
                  <c:v>26910</c:v>
                </c:pt>
                <c:pt idx="5620">
                  <c:v>56222</c:v>
                </c:pt>
                <c:pt idx="5621">
                  <c:v>125065</c:v>
                </c:pt>
                <c:pt idx="5622">
                  <c:v>117185</c:v>
                </c:pt>
                <c:pt idx="5623">
                  <c:v>20443</c:v>
                </c:pt>
                <c:pt idx="5624">
                  <c:v>6935</c:v>
                </c:pt>
                <c:pt idx="5625">
                  <c:v>2388</c:v>
                </c:pt>
                <c:pt idx="5626">
                  <c:v>4938</c:v>
                </c:pt>
                <c:pt idx="5627">
                  <c:v>5937</c:v>
                </c:pt>
                <c:pt idx="5628">
                  <c:v>5694</c:v>
                </c:pt>
                <c:pt idx="5629">
                  <c:v>10827</c:v>
                </c:pt>
                <c:pt idx="5630">
                  <c:v>3881</c:v>
                </c:pt>
                <c:pt idx="5631">
                  <c:v>11617</c:v>
                </c:pt>
                <c:pt idx="5632">
                  <c:v>3056</c:v>
                </c:pt>
                <c:pt idx="5633">
                  <c:v>2618</c:v>
                </c:pt>
                <c:pt idx="5634">
                  <c:v>3021</c:v>
                </c:pt>
                <c:pt idx="5635">
                  <c:v>2819</c:v>
                </c:pt>
                <c:pt idx="5636">
                  <c:v>2114</c:v>
                </c:pt>
                <c:pt idx="5637">
                  <c:v>2136</c:v>
                </c:pt>
                <c:pt idx="5638">
                  <c:v>2407</c:v>
                </c:pt>
                <c:pt idx="5639">
                  <c:v>3199</c:v>
                </c:pt>
                <c:pt idx="5640">
                  <c:v>3602</c:v>
                </c:pt>
                <c:pt idx="5641">
                  <c:v>9860</c:v>
                </c:pt>
                <c:pt idx="5642">
                  <c:v>5649</c:v>
                </c:pt>
                <c:pt idx="5643">
                  <c:v>2965</c:v>
                </c:pt>
                <c:pt idx="5644">
                  <c:v>2770</c:v>
                </c:pt>
                <c:pt idx="5645">
                  <c:v>9683</c:v>
                </c:pt>
                <c:pt idx="5646">
                  <c:v>16025</c:v>
                </c:pt>
                <c:pt idx="5647">
                  <c:v>6740</c:v>
                </c:pt>
                <c:pt idx="5648">
                  <c:v>12480</c:v>
                </c:pt>
                <c:pt idx="5649">
                  <c:v>9634</c:v>
                </c:pt>
                <c:pt idx="5650">
                  <c:v>7120</c:v>
                </c:pt>
                <c:pt idx="5651">
                  <c:v>6050</c:v>
                </c:pt>
                <c:pt idx="5652">
                  <c:v>8037</c:v>
                </c:pt>
                <c:pt idx="5653">
                  <c:v>4197</c:v>
                </c:pt>
                <c:pt idx="5654">
                  <c:v>1859</c:v>
                </c:pt>
                <c:pt idx="5655">
                  <c:v>4454</c:v>
                </c:pt>
                <c:pt idx="5656">
                  <c:v>2638</c:v>
                </c:pt>
                <c:pt idx="5657">
                  <c:v>12549</c:v>
                </c:pt>
                <c:pt idx="5658">
                  <c:v>6577</c:v>
                </c:pt>
                <c:pt idx="5659">
                  <c:v>4060</c:v>
                </c:pt>
                <c:pt idx="5660">
                  <c:v>2696</c:v>
                </c:pt>
                <c:pt idx="5661">
                  <c:v>2441</c:v>
                </c:pt>
                <c:pt idx="5662">
                  <c:v>5920</c:v>
                </c:pt>
                <c:pt idx="5663">
                  <c:v>9709</c:v>
                </c:pt>
                <c:pt idx="5664">
                  <c:v>13029</c:v>
                </c:pt>
                <c:pt idx="5665">
                  <c:v>2777</c:v>
                </c:pt>
                <c:pt idx="5666">
                  <c:v>10436</c:v>
                </c:pt>
                <c:pt idx="5667">
                  <c:v>3760</c:v>
                </c:pt>
                <c:pt idx="5668">
                  <c:v>9046</c:v>
                </c:pt>
                <c:pt idx="5669">
                  <c:v>13455</c:v>
                </c:pt>
                <c:pt idx="5670">
                  <c:v>3510</c:v>
                </c:pt>
                <c:pt idx="5671">
                  <c:v>5621</c:v>
                </c:pt>
                <c:pt idx="5672">
                  <c:v>5519</c:v>
                </c:pt>
                <c:pt idx="5673">
                  <c:v>10673</c:v>
                </c:pt>
                <c:pt idx="5674">
                  <c:v>11678</c:v>
                </c:pt>
                <c:pt idx="5675">
                  <c:v>3384</c:v>
                </c:pt>
                <c:pt idx="5676">
                  <c:v>4426</c:v>
                </c:pt>
                <c:pt idx="5677">
                  <c:v>6357</c:v>
                </c:pt>
                <c:pt idx="5678">
                  <c:v>7307</c:v>
                </c:pt>
                <c:pt idx="5679">
                  <c:v>11782</c:v>
                </c:pt>
                <c:pt idx="5680">
                  <c:v>3768</c:v>
                </c:pt>
                <c:pt idx="5681">
                  <c:v>15842</c:v>
                </c:pt>
                <c:pt idx="5682">
                  <c:v>10362</c:v>
                </c:pt>
                <c:pt idx="5683">
                  <c:v>6176</c:v>
                </c:pt>
                <c:pt idx="5684">
                  <c:v>10562</c:v>
                </c:pt>
                <c:pt idx="5685">
                  <c:v>4412</c:v>
                </c:pt>
                <c:pt idx="5686">
                  <c:v>9184</c:v>
                </c:pt>
                <c:pt idx="5687">
                  <c:v>11197</c:v>
                </c:pt>
                <c:pt idx="5688">
                  <c:v>6091</c:v>
                </c:pt>
                <c:pt idx="5689">
                  <c:v>7121</c:v>
                </c:pt>
                <c:pt idx="5690">
                  <c:v>8487</c:v>
                </c:pt>
                <c:pt idx="5691">
                  <c:v>2717</c:v>
                </c:pt>
                <c:pt idx="5692">
                  <c:v>14116</c:v>
                </c:pt>
                <c:pt idx="5693">
                  <c:v>12015</c:v>
                </c:pt>
                <c:pt idx="5694">
                  <c:v>12262</c:v>
                </c:pt>
                <c:pt idx="5695">
                  <c:v>4240</c:v>
                </c:pt>
                <c:pt idx="5696">
                  <c:v>4749</c:v>
                </c:pt>
                <c:pt idx="5697">
                  <c:v>14406</c:v>
                </c:pt>
                <c:pt idx="5698">
                  <c:v>11808</c:v>
                </c:pt>
                <c:pt idx="5699">
                  <c:v>5682</c:v>
                </c:pt>
                <c:pt idx="5700">
                  <c:v>6551</c:v>
                </c:pt>
                <c:pt idx="5701">
                  <c:v>11438</c:v>
                </c:pt>
                <c:pt idx="5702">
                  <c:v>10844</c:v>
                </c:pt>
                <c:pt idx="5703">
                  <c:v>3807</c:v>
                </c:pt>
                <c:pt idx="5704">
                  <c:v>4825</c:v>
                </c:pt>
                <c:pt idx="5705">
                  <c:v>28483</c:v>
                </c:pt>
                <c:pt idx="5706">
                  <c:v>4951</c:v>
                </c:pt>
                <c:pt idx="5707">
                  <c:v>3887</c:v>
                </c:pt>
                <c:pt idx="5708">
                  <c:v>6076</c:v>
                </c:pt>
                <c:pt idx="5709">
                  <c:v>4479</c:v>
                </c:pt>
                <c:pt idx="5710">
                  <c:v>8885</c:v>
                </c:pt>
                <c:pt idx="5711">
                  <c:v>4769</c:v>
                </c:pt>
                <c:pt idx="5712">
                  <c:v>11443</c:v>
                </c:pt>
                <c:pt idx="5713">
                  <c:v>13751</c:v>
                </c:pt>
                <c:pt idx="5714">
                  <c:v>7239</c:v>
                </c:pt>
                <c:pt idx="5715">
                  <c:v>23027</c:v>
                </c:pt>
                <c:pt idx="5716">
                  <c:v>73229</c:v>
                </c:pt>
                <c:pt idx="5717">
                  <c:v>2564</c:v>
                </c:pt>
                <c:pt idx="5718">
                  <c:v>3316</c:v>
                </c:pt>
                <c:pt idx="5719">
                  <c:v>6931</c:v>
                </c:pt>
                <c:pt idx="5720">
                  <c:v>22098</c:v>
                </c:pt>
                <c:pt idx="5721">
                  <c:v>3709</c:v>
                </c:pt>
                <c:pt idx="5722">
                  <c:v>6323</c:v>
                </c:pt>
                <c:pt idx="5723">
                  <c:v>1639</c:v>
                </c:pt>
                <c:pt idx="5724">
                  <c:v>3578</c:v>
                </c:pt>
                <c:pt idx="5725">
                  <c:v>10034</c:v>
                </c:pt>
                <c:pt idx="5726">
                  <c:v>8450</c:v>
                </c:pt>
                <c:pt idx="5727">
                  <c:v>1386</c:v>
                </c:pt>
                <c:pt idx="5728">
                  <c:v>5876</c:v>
                </c:pt>
                <c:pt idx="5729">
                  <c:v>1617</c:v>
                </c:pt>
                <c:pt idx="5730">
                  <c:v>16553</c:v>
                </c:pt>
                <c:pt idx="5731">
                  <c:v>10857</c:v>
                </c:pt>
                <c:pt idx="5732">
                  <c:v>3865</c:v>
                </c:pt>
                <c:pt idx="5733">
                  <c:v>5768</c:v>
                </c:pt>
                <c:pt idx="5734">
                  <c:v>9911</c:v>
                </c:pt>
                <c:pt idx="5735">
                  <c:v>2147</c:v>
                </c:pt>
                <c:pt idx="5736">
                  <c:v>4748</c:v>
                </c:pt>
                <c:pt idx="5737">
                  <c:v>1573</c:v>
                </c:pt>
                <c:pt idx="5738">
                  <c:v>3396</c:v>
                </c:pt>
                <c:pt idx="5739">
                  <c:v>7978</c:v>
                </c:pt>
                <c:pt idx="5740">
                  <c:v>12994</c:v>
                </c:pt>
                <c:pt idx="5741">
                  <c:v>2909</c:v>
                </c:pt>
                <c:pt idx="5742">
                  <c:v>8199</c:v>
                </c:pt>
                <c:pt idx="5743">
                  <c:v>4414</c:v>
                </c:pt>
                <c:pt idx="5744">
                  <c:v>11356</c:v>
                </c:pt>
                <c:pt idx="5745">
                  <c:v>8623</c:v>
                </c:pt>
                <c:pt idx="5746">
                  <c:v>6079</c:v>
                </c:pt>
                <c:pt idx="5747">
                  <c:v>2541</c:v>
                </c:pt>
                <c:pt idx="5748">
                  <c:v>1355</c:v>
                </c:pt>
                <c:pt idx="5749">
                  <c:v>935</c:v>
                </c:pt>
                <c:pt idx="5750">
                  <c:v>1044</c:v>
                </c:pt>
                <c:pt idx="5751">
                  <c:v>875</c:v>
                </c:pt>
                <c:pt idx="5752">
                  <c:v>1093</c:v>
                </c:pt>
                <c:pt idx="5753">
                  <c:v>915</c:v>
                </c:pt>
                <c:pt idx="5754">
                  <c:v>690</c:v>
                </c:pt>
                <c:pt idx="5755">
                  <c:v>1028</c:v>
                </c:pt>
                <c:pt idx="5756">
                  <c:v>1260</c:v>
                </c:pt>
                <c:pt idx="5757">
                  <c:v>1340</c:v>
                </c:pt>
                <c:pt idx="5758">
                  <c:v>1679</c:v>
                </c:pt>
                <c:pt idx="5759">
                  <c:v>910</c:v>
                </c:pt>
                <c:pt idx="5760">
                  <c:v>490</c:v>
                </c:pt>
                <c:pt idx="5761">
                  <c:v>550</c:v>
                </c:pt>
                <c:pt idx="5762">
                  <c:v>861</c:v>
                </c:pt>
                <c:pt idx="5763">
                  <c:v>969</c:v>
                </c:pt>
                <c:pt idx="5764">
                  <c:v>1184</c:v>
                </c:pt>
                <c:pt idx="5765">
                  <c:v>1193</c:v>
                </c:pt>
                <c:pt idx="5766">
                  <c:v>1050</c:v>
                </c:pt>
                <c:pt idx="5767">
                  <c:v>659</c:v>
                </c:pt>
                <c:pt idx="5768">
                  <c:v>1727</c:v>
                </c:pt>
                <c:pt idx="5769">
                  <c:v>967</c:v>
                </c:pt>
                <c:pt idx="5770">
                  <c:v>410</c:v>
                </c:pt>
                <c:pt idx="5771">
                  <c:v>1300</c:v>
                </c:pt>
                <c:pt idx="5772">
                  <c:v>2083</c:v>
                </c:pt>
                <c:pt idx="5773">
                  <c:v>1608</c:v>
                </c:pt>
                <c:pt idx="5774">
                  <c:v>849</c:v>
                </c:pt>
                <c:pt idx="5775">
                  <c:v>2163</c:v>
                </c:pt>
                <c:pt idx="5776">
                  <c:v>1033</c:v>
                </c:pt>
                <c:pt idx="5777">
                  <c:v>750</c:v>
                </c:pt>
                <c:pt idx="5778">
                  <c:v>1973</c:v>
                </c:pt>
                <c:pt idx="5779">
                  <c:v>3975</c:v>
                </c:pt>
                <c:pt idx="5780">
                  <c:v>1346</c:v>
                </c:pt>
                <c:pt idx="5781">
                  <c:v>1865</c:v>
                </c:pt>
                <c:pt idx="5782">
                  <c:v>1747</c:v>
                </c:pt>
                <c:pt idx="5783">
                  <c:v>2213</c:v>
                </c:pt>
                <c:pt idx="5784">
                  <c:v>781</c:v>
                </c:pt>
                <c:pt idx="5785">
                  <c:v>977</c:v>
                </c:pt>
                <c:pt idx="5786">
                  <c:v>1634</c:v>
                </c:pt>
                <c:pt idx="5787">
                  <c:v>4414</c:v>
                </c:pt>
                <c:pt idx="5788">
                  <c:v>2710</c:v>
                </c:pt>
                <c:pt idx="5789">
                  <c:v>2853</c:v>
                </c:pt>
                <c:pt idx="5790">
                  <c:v>2398</c:v>
                </c:pt>
                <c:pt idx="5791">
                  <c:v>1283</c:v>
                </c:pt>
                <c:pt idx="5792">
                  <c:v>1226</c:v>
                </c:pt>
                <c:pt idx="5793">
                  <c:v>3095</c:v>
                </c:pt>
                <c:pt idx="5794">
                  <c:v>3153</c:v>
                </c:pt>
                <c:pt idx="5795">
                  <c:v>1167</c:v>
                </c:pt>
                <c:pt idx="5796">
                  <c:v>1271</c:v>
                </c:pt>
                <c:pt idx="5797">
                  <c:v>1454</c:v>
                </c:pt>
                <c:pt idx="5798">
                  <c:v>4598</c:v>
                </c:pt>
                <c:pt idx="5799">
                  <c:v>8893</c:v>
                </c:pt>
                <c:pt idx="5800">
                  <c:v>4436</c:v>
                </c:pt>
                <c:pt idx="5801">
                  <c:v>1882</c:v>
                </c:pt>
                <c:pt idx="5802">
                  <c:v>3503</c:v>
                </c:pt>
                <c:pt idx="5803">
                  <c:v>6235</c:v>
                </c:pt>
                <c:pt idx="5804">
                  <c:v>1512</c:v>
                </c:pt>
                <c:pt idx="5805">
                  <c:v>914</c:v>
                </c:pt>
                <c:pt idx="5806">
                  <c:v>2832</c:v>
                </c:pt>
                <c:pt idx="5807">
                  <c:v>1829</c:v>
                </c:pt>
                <c:pt idx="5808">
                  <c:v>1167</c:v>
                </c:pt>
                <c:pt idx="5809">
                  <c:v>955</c:v>
                </c:pt>
                <c:pt idx="5810">
                  <c:v>1798</c:v>
                </c:pt>
                <c:pt idx="5811">
                  <c:v>1114</c:v>
                </c:pt>
                <c:pt idx="5812">
                  <c:v>4037</c:v>
                </c:pt>
                <c:pt idx="5813">
                  <c:v>6953</c:v>
                </c:pt>
                <c:pt idx="5814">
                  <c:v>1071</c:v>
                </c:pt>
                <c:pt idx="5815">
                  <c:v>3944</c:v>
                </c:pt>
                <c:pt idx="5816">
                  <c:v>788</c:v>
                </c:pt>
                <c:pt idx="5817">
                  <c:v>1546</c:v>
                </c:pt>
                <c:pt idx="5818">
                  <c:v>2015</c:v>
                </c:pt>
                <c:pt idx="5819">
                  <c:v>2129</c:v>
                </c:pt>
                <c:pt idx="5820">
                  <c:v>1981</c:v>
                </c:pt>
                <c:pt idx="5821">
                  <c:v>1967</c:v>
                </c:pt>
                <c:pt idx="5822">
                  <c:v>808</c:v>
                </c:pt>
                <c:pt idx="5823">
                  <c:v>1141</c:v>
                </c:pt>
                <c:pt idx="5824">
                  <c:v>1588</c:v>
                </c:pt>
                <c:pt idx="5825">
                  <c:v>537</c:v>
                </c:pt>
                <c:pt idx="5826">
                  <c:v>1647</c:v>
                </c:pt>
                <c:pt idx="5827">
                  <c:v>960</c:v>
                </c:pt>
                <c:pt idx="5828">
                  <c:v>2317</c:v>
                </c:pt>
                <c:pt idx="5829">
                  <c:v>2527</c:v>
                </c:pt>
                <c:pt idx="5830">
                  <c:v>2354</c:v>
                </c:pt>
                <c:pt idx="5831">
                  <c:v>1665</c:v>
                </c:pt>
                <c:pt idx="5832">
                  <c:v>3094</c:v>
                </c:pt>
                <c:pt idx="5833">
                  <c:v>6568</c:v>
                </c:pt>
                <c:pt idx="5834">
                  <c:v>4576</c:v>
                </c:pt>
                <c:pt idx="5835">
                  <c:v>3292</c:v>
                </c:pt>
                <c:pt idx="5836">
                  <c:v>2362</c:v>
                </c:pt>
                <c:pt idx="5837">
                  <c:v>3405</c:v>
                </c:pt>
                <c:pt idx="5838">
                  <c:v>4448</c:v>
                </c:pt>
                <c:pt idx="5839">
                  <c:v>4003</c:v>
                </c:pt>
                <c:pt idx="5840">
                  <c:v>1302</c:v>
                </c:pt>
                <c:pt idx="5841">
                  <c:v>2893</c:v>
                </c:pt>
                <c:pt idx="5842">
                  <c:v>2282</c:v>
                </c:pt>
                <c:pt idx="5843">
                  <c:v>2185</c:v>
                </c:pt>
                <c:pt idx="5844">
                  <c:v>7041</c:v>
                </c:pt>
                <c:pt idx="5845">
                  <c:v>1963</c:v>
                </c:pt>
                <c:pt idx="5846">
                  <c:v>8486</c:v>
                </c:pt>
                <c:pt idx="5847">
                  <c:v>5145</c:v>
                </c:pt>
                <c:pt idx="5848">
                  <c:v>3904</c:v>
                </c:pt>
                <c:pt idx="5849">
                  <c:v>1610</c:v>
                </c:pt>
                <c:pt idx="5850">
                  <c:v>3013</c:v>
                </c:pt>
                <c:pt idx="5851">
                  <c:v>561</c:v>
                </c:pt>
                <c:pt idx="5852">
                  <c:v>2954</c:v>
                </c:pt>
                <c:pt idx="5853">
                  <c:v>1650</c:v>
                </c:pt>
                <c:pt idx="5854">
                  <c:v>2721</c:v>
                </c:pt>
                <c:pt idx="5855">
                  <c:v>3992</c:v>
                </c:pt>
                <c:pt idx="5856">
                  <c:v>1258</c:v>
                </c:pt>
                <c:pt idx="5857">
                  <c:v>1116</c:v>
                </c:pt>
                <c:pt idx="5858">
                  <c:v>738</c:v>
                </c:pt>
                <c:pt idx="5859">
                  <c:v>665</c:v>
                </c:pt>
                <c:pt idx="5860">
                  <c:v>3046</c:v>
                </c:pt>
                <c:pt idx="5861">
                  <c:v>1644</c:v>
                </c:pt>
                <c:pt idx="5862">
                  <c:v>2059</c:v>
                </c:pt>
                <c:pt idx="5863">
                  <c:v>2281</c:v>
                </c:pt>
                <c:pt idx="5864">
                  <c:v>1973</c:v>
                </c:pt>
                <c:pt idx="5865">
                  <c:v>974</c:v>
                </c:pt>
                <c:pt idx="5866">
                  <c:v>1150</c:v>
                </c:pt>
                <c:pt idx="5867">
                  <c:v>3071</c:v>
                </c:pt>
                <c:pt idx="5868">
                  <c:v>1717</c:v>
                </c:pt>
                <c:pt idx="5869">
                  <c:v>1308</c:v>
                </c:pt>
                <c:pt idx="5870">
                  <c:v>598</c:v>
                </c:pt>
                <c:pt idx="5871">
                  <c:v>1074</c:v>
                </c:pt>
                <c:pt idx="5872">
                  <c:v>1210</c:v>
                </c:pt>
                <c:pt idx="5873">
                  <c:v>2033</c:v>
                </c:pt>
                <c:pt idx="5874">
                  <c:v>1220</c:v>
                </c:pt>
                <c:pt idx="5875">
                  <c:v>779</c:v>
                </c:pt>
                <c:pt idx="5876">
                  <c:v>1029</c:v>
                </c:pt>
                <c:pt idx="5877">
                  <c:v>908</c:v>
                </c:pt>
                <c:pt idx="5878">
                  <c:v>1486</c:v>
                </c:pt>
                <c:pt idx="5879">
                  <c:v>2252</c:v>
                </c:pt>
                <c:pt idx="5880">
                  <c:v>676</c:v>
                </c:pt>
                <c:pt idx="5881">
                  <c:v>1493</c:v>
                </c:pt>
                <c:pt idx="5882">
                  <c:v>869</c:v>
                </c:pt>
                <c:pt idx="5883">
                  <c:v>1288</c:v>
                </c:pt>
                <c:pt idx="5884">
                  <c:v>1478</c:v>
                </c:pt>
                <c:pt idx="5885">
                  <c:v>1225</c:v>
                </c:pt>
                <c:pt idx="5886">
                  <c:v>2650</c:v>
                </c:pt>
                <c:pt idx="5887">
                  <c:v>1439</c:v>
                </c:pt>
                <c:pt idx="5888">
                  <c:v>2198</c:v>
                </c:pt>
                <c:pt idx="5889">
                  <c:v>1684</c:v>
                </c:pt>
                <c:pt idx="5890">
                  <c:v>3810</c:v>
                </c:pt>
                <c:pt idx="5891">
                  <c:v>2326</c:v>
                </c:pt>
                <c:pt idx="5892">
                  <c:v>1836</c:v>
                </c:pt>
                <c:pt idx="5893">
                  <c:v>1388</c:v>
                </c:pt>
                <c:pt idx="5894">
                  <c:v>2423</c:v>
                </c:pt>
                <c:pt idx="5895">
                  <c:v>5091</c:v>
                </c:pt>
                <c:pt idx="5896">
                  <c:v>2612</c:v>
                </c:pt>
                <c:pt idx="5897">
                  <c:v>1123</c:v>
                </c:pt>
                <c:pt idx="5898">
                  <c:v>2568</c:v>
                </c:pt>
                <c:pt idx="5899">
                  <c:v>2267</c:v>
                </c:pt>
                <c:pt idx="5900">
                  <c:v>5060</c:v>
                </c:pt>
                <c:pt idx="5901">
                  <c:v>1375</c:v>
                </c:pt>
                <c:pt idx="5902">
                  <c:v>2391</c:v>
                </c:pt>
                <c:pt idx="5903">
                  <c:v>1320</c:v>
                </c:pt>
                <c:pt idx="5904">
                  <c:v>1870</c:v>
                </c:pt>
                <c:pt idx="5905">
                  <c:v>1092</c:v>
                </c:pt>
                <c:pt idx="5906">
                  <c:v>2795</c:v>
                </c:pt>
                <c:pt idx="5907">
                  <c:v>2113</c:v>
                </c:pt>
                <c:pt idx="5908">
                  <c:v>1341</c:v>
                </c:pt>
                <c:pt idx="5909">
                  <c:v>1568</c:v>
                </c:pt>
                <c:pt idx="5910">
                  <c:v>1987</c:v>
                </c:pt>
                <c:pt idx="5911">
                  <c:v>1024</c:v>
                </c:pt>
                <c:pt idx="5912">
                  <c:v>1373</c:v>
                </c:pt>
                <c:pt idx="5913">
                  <c:v>1535</c:v>
                </c:pt>
                <c:pt idx="5914">
                  <c:v>1331</c:v>
                </c:pt>
                <c:pt idx="5915">
                  <c:v>700</c:v>
                </c:pt>
                <c:pt idx="5916">
                  <c:v>889</c:v>
                </c:pt>
                <c:pt idx="5917">
                  <c:v>1712</c:v>
                </c:pt>
                <c:pt idx="5918">
                  <c:v>1763</c:v>
                </c:pt>
                <c:pt idx="5919">
                  <c:v>1013</c:v>
                </c:pt>
                <c:pt idx="5920">
                  <c:v>1107</c:v>
                </c:pt>
                <c:pt idx="5921">
                  <c:v>694</c:v>
                </c:pt>
                <c:pt idx="5922">
                  <c:v>2200</c:v>
                </c:pt>
                <c:pt idx="5923">
                  <c:v>917</c:v>
                </c:pt>
                <c:pt idx="5924">
                  <c:v>1475</c:v>
                </c:pt>
                <c:pt idx="5925">
                  <c:v>4924</c:v>
                </c:pt>
                <c:pt idx="5926">
                  <c:v>5503</c:v>
                </c:pt>
                <c:pt idx="5927">
                  <c:v>1129</c:v>
                </c:pt>
                <c:pt idx="5928">
                  <c:v>2890</c:v>
                </c:pt>
                <c:pt idx="5929">
                  <c:v>947</c:v>
                </c:pt>
                <c:pt idx="5930">
                  <c:v>3063</c:v>
                </c:pt>
                <c:pt idx="5931">
                  <c:v>1514</c:v>
                </c:pt>
                <c:pt idx="5932">
                  <c:v>1039</c:v>
                </c:pt>
                <c:pt idx="5933">
                  <c:v>1120</c:v>
                </c:pt>
                <c:pt idx="5934">
                  <c:v>1379</c:v>
                </c:pt>
                <c:pt idx="5935">
                  <c:v>757</c:v>
                </c:pt>
                <c:pt idx="5936">
                  <c:v>846</c:v>
                </c:pt>
                <c:pt idx="5937">
                  <c:v>1150</c:v>
                </c:pt>
                <c:pt idx="5938">
                  <c:v>3306</c:v>
                </c:pt>
                <c:pt idx="5939">
                  <c:v>2361</c:v>
                </c:pt>
                <c:pt idx="5940">
                  <c:v>4750</c:v>
                </c:pt>
                <c:pt idx="5941">
                  <c:v>3463</c:v>
                </c:pt>
                <c:pt idx="5942">
                  <c:v>839</c:v>
                </c:pt>
                <c:pt idx="5943">
                  <c:v>1257</c:v>
                </c:pt>
                <c:pt idx="5944">
                  <c:v>1033</c:v>
                </c:pt>
                <c:pt idx="5945">
                  <c:v>1294</c:v>
                </c:pt>
                <c:pt idx="5946">
                  <c:v>718</c:v>
                </c:pt>
                <c:pt idx="5947">
                  <c:v>1088</c:v>
                </c:pt>
                <c:pt idx="5948">
                  <c:v>2155</c:v>
                </c:pt>
                <c:pt idx="5949">
                  <c:v>2601</c:v>
                </c:pt>
                <c:pt idx="5950">
                  <c:v>1000</c:v>
                </c:pt>
                <c:pt idx="5951">
                  <c:v>1498</c:v>
                </c:pt>
                <c:pt idx="5952">
                  <c:v>2326</c:v>
                </c:pt>
                <c:pt idx="5953">
                  <c:v>4311</c:v>
                </c:pt>
                <c:pt idx="5954">
                  <c:v>1640</c:v>
                </c:pt>
                <c:pt idx="5955">
                  <c:v>1976</c:v>
                </c:pt>
                <c:pt idx="5956">
                  <c:v>1509</c:v>
                </c:pt>
                <c:pt idx="5957">
                  <c:v>2985</c:v>
                </c:pt>
                <c:pt idx="5958">
                  <c:v>1072</c:v>
                </c:pt>
                <c:pt idx="5959">
                  <c:v>2182</c:v>
                </c:pt>
                <c:pt idx="5960">
                  <c:v>1110</c:v>
                </c:pt>
                <c:pt idx="5961">
                  <c:v>771</c:v>
                </c:pt>
                <c:pt idx="5962">
                  <c:v>1245</c:v>
                </c:pt>
                <c:pt idx="5963">
                  <c:v>1270</c:v>
                </c:pt>
                <c:pt idx="5964">
                  <c:v>1613</c:v>
                </c:pt>
                <c:pt idx="5965">
                  <c:v>3185</c:v>
                </c:pt>
                <c:pt idx="5966">
                  <c:v>4612</c:v>
                </c:pt>
                <c:pt idx="5967">
                  <c:v>1659</c:v>
                </c:pt>
                <c:pt idx="5968">
                  <c:v>2704</c:v>
                </c:pt>
                <c:pt idx="5969">
                  <c:v>5086</c:v>
                </c:pt>
                <c:pt idx="5970">
                  <c:v>2663</c:v>
                </c:pt>
                <c:pt idx="5971">
                  <c:v>657</c:v>
                </c:pt>
                <c:pt idx="5972">
                  <c:v>919</c:v>
                </c:pt>
                <c:pt idx="5973">
                  <c:v>1518</c:v>
                </c:pt>
                <c:pt idx="5974">
                  <c:v>1197</c:v>
                </c:pt>
                <c:pt idx="5975">
                  <c:v>689</c:v>
                </c:pt>
                <c:pt idx="5976">
                  <c:v>518</c:v>
                </c:pt>
                <c:pt idx="5977">
                  <c:v>681</c:v>
                </c:pt>
                <c:pt idx="5978">
                  <c:v>2503</c:v>
                </c:pt>
                <c:pt idx="5979">
                  <c:v>3406</c:v>
                </c:pt>
                <c:pt idx="5980">
                  <c:v>5729</c:v>
                </c:pt>
                <c:pt idx="5981">
                  <c:v>2845</c:v>
                </c:pt>
                <c:pt idx="5982">
                  <c:v>1787</c:v>
                </c:pt>
                <c:pt idx="5983">
                  <c:v>1148</c:v>
                </c:pt>
                <c:pt idx="5984">
                  <c:v>1632</c:v>
                </c:pt>
                <c:pt idx="5985">
                  <c:v>1022</c:v>
                </c:pt>
                <c:pt idx="5986">
                  <c:v>2077</c:v>
                </c:pt>
                <c:pt idx="5987">
                  <c:v>934</c:v>
                </c:pt>
                <c:pt idx="5988">
                  <c:v>2893</c:v>
                </c:pt>
                <c:pt idx="5989">
                  <c:v>3059</c:v>
                </c:pt>
                <c:pt idx="5990">
                  <c:v>7326</c:v>
                </c:pt>
                <c:pt idx="5991">
                  <c:v>3962</c:v>
                </c:pt>
                <c:pt idx="5992">
                  <c:v>3082</c:v>
                </c:pt>
                <c:pt idx="5993">
                  <c:v>8288</c:v>
                </c:pt>
                <c:pt idx="5994">
                  <c:v>1023</c:v>
                </c:pt>
                <c:pt idx="5995">
                  <c:v>3257</c:v>
                </c:pt>
                <c:pt idx="5996">
                  <c:v>978</c:v>
                </c:pt>
                <c:pt idx="5997">
                  <c:v>926</c:v>
                </c:pt>
                <c:pt idx="5998">
                  <c:v>2026</c:v>
                </c:pt>
                <c:pt idx="5999">
                  <c:v>1457</c:v>
                </c:pt>
                <c:pt idx="6000">
                  <c:v>2765</c:v>
                </c:pt>
                <c:pt idx="6001">
                  <c:v>1373</c:v>
                </c:pt>
                <c:pt idx="6002">
                  <c:v>5678</c:v>
                </c:pt>
                <c:pt idx="6003">
                  <c:v>1169</c:v>
                </c:pt>
                <c:pt idx="6004">
                  <c:v>1864</c:v>
                </c:pt>
                <c:pt idx="6005">
                  <c:v>4134</c:v>
                </c:pt>
                <c:pt idx="6006">
                  <c:v>1096</c:v>
                </c:pt>
                <c:pt idx="6007">
                  <c:v>1258</c:v>
                </c:pt>
                <c:pt idx="6008">
                  <c:v>4000</c:v>
                </c:pt>
                <c:pt idx="6009">
                  <c:v>1737</c:v>
                </c:pt>
                <c:pt idx="6010">
                  <c:v>1232</c:v>
                </c:pt>
                <c:pt idx="6011">
                  <c:v>4522</c:v>
                </c:pt>
                <c:pt idx="6012">
                  <c:v>1233</c:v>
                </c:pt>
                <c:pt idx="6013">
                  <c:v>3450</c:v>
                </c:pt>
                <c:pt idx="6014">
                  <c:v>3920</c:v>
                </c:pt>
                <c:pt idx="6015">
                  <c:v>1355</c:v>
                </c:pt>
                <c:pt idx="6016">
                  <c:v>2231</c:v>
                </c:pt>
                <c:pt idx="6017">
                  <c:v>7759</c:v>
                </c:pt>
                <c:pt idx="6018">
                  <c:v>3980</c:v>
                </c:pt>
                <c:pt idx="6019">
                  <c:v>5727</c:v>
                </c:pt>
                <c:pt idx="6020">
                  <c:v>6752</c:v>
                </c:pt>
                <c:pt idx="6021">
                  <c:v>7013</c:v>
                </c:pt>
                <c:pt idx="6022">
                  <c:v>9328</c:v>
                </c:pt>
                <c:pt idx="6023">
                  <c:v>5926</c:v>
                </c:pt>
                <c:pt idx="6024">
                  <c:v>4182</c:v>
                </c:pt>
                <c:pt idx="6025">
                  <c:v>6667</c:v>
                </c:pt>
                <c:pt idx="6026">
                  <c:v>5226</c:v>
                </c:pt>
                <c:pt idx="6027">
                  <c:v>1224</c:v>
                </c:pt>
                <c:pt idx="6028">
                  <c:v>6148</c:v>
                </c:pt>
                <c:pt idx="6029">
                  <c:v>7405</c:v>
                </c:pt>
                <c:pt idx="6030">
                  <c:v>1671</c:v>
                </c:pt>
                <c:pt idx="6031">
                  <c:v>5028</c:v>
                </c:pt>
                <c:pt idx="6032">
                  <c:v>5416</c:v>
                </c:pt>
                <c:pt idx="6033">
                  <c:v>3759</c:v>
                </c:pt>
                <c:pt idx="6034">
                  <c:v>4247</c:v>
                </c:pt>
                <c:pt idx="6035">
                  <c:v>1342</c:v>
                </c:pt>
                <c:pt idx="6036">
                  <c:v>3403</c:v>
                </c:pt>
                <c:pt idx="6037">
                  <c:v>720</c:v>
                </c:pt>
                <c:pt idx="6038">
                  <c:v>1778</c:v>
                </c:pt>
                <c:pt idx="6039">
                  <c:v>3569</c:v>
                </c:pt>
                <c:pt idx="6040">
                  <c:v>4352</c:v>
                </c:pt>
                <c:pt idx="6041">
                  <c:v>1459</c:v>
                </c:pt>
                <c:pt idx="6042">
                  <c:v>5403</c:v>
                </c:pt>
                <c:pt idx="6043">
                  <c:v>3753</c:v>
                </c:pt>
                <c:pt idx="6044">
                  <c:v>1629</c:v>
                </c:pt>
                <c:pt idx="6045">
                  <c:v>4889</c:v>
                </c:pt>
                <c:pt idx="6046">
                  <c:v>7351</c:v>
                </c:pt>
                <c:pt idx="6047">
                  <c:v>6847</c:v>
                </c:pt>
                <c:pt idx="6048">
                  <c:v>10313</c:v>
                </c:pt>
                <c:pt idx="6049">
                  <c:v>18455</c:v>
                </c:pt>
                <c:pt idx="6050">
                  <c:v>2795</c:v>
                </c:pt>
                <c:pt idx="6051">
                  <c:v>1110</c:v>
                </c:pt>
                <c:pt idx="6052">
                  <c:v>1995</c:v>
                </c:pt>
                <c:pt idx="6053">
                  <c:v>1100</c:v>
                </c:pt>
                <c:pt idx="6054">
                  <c:v>1511</c:v>
                </c:pt>
                <c:pt idx="6055">
                  <c:v>991</c:v>
                </c:pt>
                <c:pt idx="6056">
                  <c:v>3970</c:v>
                </c:pt>
                <c:pt idx="6057">
                  <c:v>755</c:v>
                </c:pt>
                <c:pt idx="6058">
                  <c:v>963</c:v>
                </c:pt>
                <c:pt idx="6059">
                  <c:v>3586</c:v>
                </c:pt>
                <c:pt idx="6060">
                  <c:v>1249</c:v>
                </c:pt>
                <c:pt idx="6061">
                  <c:v>1446</c:v>
                </c:pt>
                <c:pt idx="6062">
                  <c:v>3135</c:v>
                </c:pt>
                <c:pt idx="6063">
                  <c:v>2498</c:v>
                </c:pt>
                <c:pt idx="6064">
                  <c:v>4843</c:v>
                </c:pt>
                <c:pt idx="6065">
                  <c:v>2912</c:v>
                </c:pt>
                <c:pt idx="6066">
                  <c:v>1175</c:v>
                </c:pt>
                <c:pt idx="6067">
                  <c:v>2918</c:v>
                </c:pt>
                <c:pt idx="6068">
                  <c:v>3045</c:v>
                </c:pt>
                <c:pt idx="6069">
                  <c:v>2030</c:v>
                </c:pt>
                <c:pt idx="6070">
                  <c:v>1896</c:v>
                </c:pt>
                <c:pt idx="6071">
                  <c:v>9471</c:v>
                </c:pt>
                <c:pt idx="6072">
                  <c:v>3028</c:v>
                </c:pt>
                <c:pt idx="6073">
                  <c:v>3580</c:v>
                </c:pt>
                <c:pt idx="6074">
                  <c:v>1724</c:v>
                </c:pt>
                <c:pt idx="6075">
                  <c:v>2712</c:v>
                </c:pt>
                <c:pt idx="6076">
                  <c:v>3923</c:v>
                </c:pt>
                <c:pt idx="6077">
                  <c:v>3534</c:v>
                </c:pt>
                <c:pt idx="6078">
                  <c:v>1036</c:v>
                </c:pt>
                <c:pt idx="6079">
                  <c:v>3692</c:v>
                </c:pt>
                <c:pt idx="6080">
                  <c:v>5198</c:v>
                </c:pt>
                <c:pt idx="6081">
                  <c:v>2974</c:v>
                </c:pt>
                <c:pt idx="6082">
                  <c:v>1610</c:v>
                </c:pt>
                <c:pt idx="6083">
                  <c:v>3077</c:v>
                </c:pt>
                <c:pt idx="6084">
                  <c:v>2164</c:v>
                </c:pt>
                <c:pt idx="6085">
                  <c:v>2057</c:v>
                </c:pt>
                <c:pt idx="6086">
                  <c:v>2243</c:v>
                </c:pt>
                <c:pt idx="6087">
                  <c:v>3113</c:v>
                </c:pt>
                <c:pt idx="6088">
                  <c:v>4718</c:v>
                </c:pt>
                <c:pt idx="6089">
                  <c:v>986</c:v>
                </c:pt>
                <c:pt idx="6090">
                  <c:v>968</c:v>
                </c:pt>
                <c:pt idx="6091">
                  <c:v>1227</c:v>
                </c:pt>
                <c:pt idx="6092">
                  <c:v>862</c:v>
                </c:pt>
                <c:pt idx="6093">
                  <c:v>1199</c:v>
                </c:pt>
                <c:pt idx="6094">
                  <c:v>1760</c:v>
                </c:pt>
                <c:pt idx="6095">
                  <c:v>2761</c:v>
                </c:pt>
                <c:pt idx="6096">
                  <c:v>2089</c:v>
                </c:pt>
                <c:pt idx="6097">
                  <c:v>3358</c:v>
                </c:pt>
                <c:pt idx="6098">
                  <c:v>1254</c:v>
                </c:pt>
                <c:pt idx="6099">
                  <c:v>5157</c:v>
                </c:pt>
                <c:pt idx="6100">
                  <c:v>3249</c:v>
                </c:pt>
                <c:pt idx="6101">
                  <c:v>2488</c:v>
                </c:pt>
                <c:pt idx="6102">
                  <c:v>2031</c:v>
                </c:pt>
                <c:pt idx="6103">
                  <c:v>2017</c:v>
                </c:pt>
                <c:pt idx="6104">
                  <c:v>1170</c:v>
                </c:pt>
                <c:pt idx="6105">
                  <c:v>2676</c:v>
                </c:pt>
                <c:pt idx="6106">
                  <c:v>4696</c:v>
                </c:pt>
                <c:pt idx="6107">
                  <c:v>3808</c:v>
                </c:pt>
                <c:pt idx="6108">
                  <c:v>1986</c:v>
                </c:pt>
                <c:pt idx="6109">
                  <c:v>1106</c:v>
                </c:pt>
                <c:pt idx="6110">
                  <c:v>1154</c:v>
                </c:pt>
                <c:pt idx="6111">
                  <c:v>1763</c:v>
                </c:pt>
                <c:pt idx="6112">
                  <c:v>3593</c:v>
                </c:pt>
                <c:pt idx="6113">
                  <c:v>3448</c:v>
                </c:pt>
                <c:pt idx="6114">
                  <c:v>3787</c:v>
                </c:pt>
                <c:pt idx="6115">
                  <c:v>1061</c:v>
                </c:pt>
                <c:pt idx="6116">
                  <c:v>1601</c:v>
                </c:pt>
                <c:pt idx="6117">
                  <c:v>949</c:v>
                </c:pt>
                <c:pt idx="6118">
                  <c:v>2301</c:v>
                </c:pt>
                <c:pt idx="6119">
                  <c:v>4284</c:v>
                </c:pt>
                <c:pt idx="6120">
                  <c:v>1142</c:v>
                </c:pt>
                <c:pt idx="6121">
                  <c:v>3005</c:v>
                </c:pt>
                <c:pt idx="6122">
                  <c:v>1402</c:v>
                </c:pt>
                <c:pt idx="6123">
                  <c:v>1441</c:v>
                </c:pt>
                <c:pt idx="6124">
                  <c:v>1006</c:v>
                </c:pt>
                <c:pt idx="6125">
                  <c:v>1381</c:v>
                </c:pt>
                <c:pt idx="6126">
                  <c:v>2958</c:v>
                </c:pt>
                <c:pt idx="6127">
                  <c:v>5059</c:v>
                </c:pt>
                <c:pt idx="6128">
                  <c:v>6408</c:v>
                </c:pt>
                <c:pt idx="6129">
                  <c:v>1765</c:v>
                </c:pt>
                <c:pt idx="6130">
                  <c:v>1116</c:v>
                </c:pt>
                <c:pt idx="6131">
                  <c:v>2571</c:v>
                </c:pt>
                <c:pt idx="6132">
                  <c:v>1168</c:v>
                </c:pt>
                <c:pt idx="6133">
                  <c:v>4386</c:v>
                </c:pt>
                <c:pt idx="6134">
                  <c:v>3549</c:v>
                </c:pt>
                <c:pt idx="6135">
                  <c:v>1521</c:v>
                </c:pt>
                <c:pt idx="6136">
                  <c:v>2463</c:v>
                </c:pt>
                <c:pt idx="6137">
                  <c:v>1538</c:v>
                </c:pt>
                <c:pt idx="6138">
                  <c:v>5778</c:v>
                </c:pt>
                <c:pt idx="6139">
                  <c:v>3195</c:v>
                </c:pt>
                <c:pt idx="6140">
                  <c:v>1463</c:v>
                </c:pt>
                <c:pt idx="6141">
                  <c:v>6576</c:v>
                </c:pt>
                <c:pt idx="6142">
                  <c:v>4343</c:v>
                </c:pt>
                <c:pt idx="6143">
                  <c:v>5133</c:v>
                </c:pt>
                <c:pt idx="6144">
                  <c:v>3451</c:v>
                </c:pt>
                <c:pt idx="6145">
                  <c:v>1072</c:v>
                </c:pt>
                <c:pt idx="6146">
                  <c:v>1976</c:v>
                </c:pt>
                <c:pt idx="6147">
                  <c:v>15414</c:v>
                </c:pt>
                <c:pt idx="6148">
                  <c:v>11848</c:v>
                </c:pt>
                <c:pt idx="6149">
                  <c:v>3819</c:v>
                </c:pt>
                <c:pt idx="6150">
                  <c:v>4201</c:v>
                </c:pt>
                <c:pt idx="6151">
                  <c:v>1033</c:v>
                </c:pt>
                <c:pt idx="6152">
                  <c:v>2681</c:v>
                </c:pt>
                <c:pt idx="6153">
                  <c:v>11665</c:v>
                </c:pt>
                <c:pt idx="6154">
                  <c:v>6956</c:v>
                </c:pt>
                <c:pt idx="6155">
                  <c:v>3496</c:v>
                </c:pt>
                <c:pt idx="6156">
                  <c:v>2006</c:v>
                </c:pt>
                <c:pt idx="6157">
                  <c:v>3764</c:v>
                </c:pt>
                <c:pt idx="6158">
                  <c:v>4706</c:v>
                </c:pt>
                <c:pt idx="6159">
                  <c:v>7464</c:v>
                </c:pt>
                <c:pt idx="6160">
                  <c:v>1664</c:v>
                </c:pt>
                <c:pt idx="6161">
                  <c:v>8153</c:v>
                </c:pt>
                <c:pt idx="6162">
                  <c:v>8743</c:v>
                </c:pt>
                <c:pt idx="6163">
                  <c:v>2845</c:v>
                </c:pt>
                <c:pt idx="6164">
                  <c:v>7388</c:v>
                </c:pt>
                <c:pt idx="6165">
                  <c:v>4112</c:v>
                </c:pt>
                <c:pt idx="6166">
                  <c:v>4641</c:v>
                </c:pt>
                <c:pt idx="6167">
                  <c:v>4643</c:v>
                </c:pt>
                <c:pt idx="6168">
                  <c:v>7208</c:v>
                </c:pt>
                <c:pt idx="6169">
                  <c:v>900</c:v>
                </c:pt>
                <c:pt idx="6170">
                  <c:v>2313</c:v>
                </c:pt>
                <c:pt idx="6171">
                  <c:v>1545</c:v>
                </c:pt>
                <c:pt idx="6172">
                  <c:v>2355</c:v>
                </c:pt>
                <c:pt idx="6173">
                  <c:v>1135</c:v>
                </c:pt>
                <c:pt idx="6174">
                  <c:v>1697</c:v>
                </c:pt>
                <c:pt idx="6175">
                  <c:v>2532</c:v>
                </c:pt>
                <c:pt idx="6176">
                  <c:v>1626</c:v>
                </c:pt>
                <c:pt idx="6177">
                  <c:v>1835</c:v>
                </c:pt>
                <c:pt idx="6178">
                  <c:v>5094</c:v>
                </c:pt>
                <c:pt idx="6179">
                  <c:v>1152</c:v>
                </c:pt>
                <c:pt idx="6180">
                  <c:v>971</c:v>
                </c:pt>
                <c:pt idx="6181">
                  <c:v>914</c:v>
                </c:pt>
                <c:pt idx="6182">
                  <c:v>1728</c:v>
                </c:pt>
                <c:pt idx="6183">
                  <c:v>1313</c:v>
                </c:pt>
                <c:pt idx="6184">
                  <c:v>1029</c:v>
                </c:pt>
                <c:pt idx="6185">
                  <c:v>3043</c:v>
                </c:pt>
                <c:pt idx="6186">
                  <c:v>941</c:v>
                </c:pt>
                <c:pt idx="6187">
                  <c:v>841</c:v>
                </c:pt>
                <c:pt idx="6188">
                  <c:v>1079</c:v>
                </c:pt>
                <c:pt idx="6189">
                  <c:v>1808</c:v>
                </c:pt>
                <c:pt idx="6190">
                  <c:v>2027</c:v>
                </c:pt>
                <c:pt idx="6191">
                  <c:v>1567</c:v>
                </c:pt>
                <c:pt idx="6192">
                  <c:v>1191</c:v>
                </c:pt>
                <c:pt idx="6193">
                  <c:v>1815</c:v>
                </c:pt>
                <c:pt idx="6194">
                  <c:v>1856</c:v>
                </c:pt>
                <c:pt idx="6195">
                  <c:v>801</c:v>
                </c:pt>
                <c:pt idx="6196">
                  <c:v>6142</c:v>
                </c:pt>
                <c:pt idx="6197">
                  <c:v>2597</c:v>
                </c:pt>
                <c:pt idx="6198">
                  <c:v>1214</c:v>
                </c:pt>
                <c:pt idx="6199">
                  <c:v>6440</c:v>
                </c:pt>
                <c:pt idx="6200">
                  <c:v>4986</c:v>
                </c:pt>
                <c:pt idx="6201">
                  <c:v>4127</c:v>
                </c:pt>
                <c:pt idx="6202">
                  <c:v>1104</c:v>
                </c:pt>
                <c:pt idx="6203">
                  <c:v>2422</c:v>
                </c:pt>
                <c:pt idx="6204">
                  <c:v>2184</c:v>
                </c:pt>
                <c:pt idx="6205">
                  <c:v>2691</c:v>
                </c:pt>
                <c:pt idx="6206">
                  <c:v>2116</c:v>
                </c:pt>
                <c:pt idx="6207">
                  <c:v>671</c:v>
                </c:pt>
                <c:pt idx="6208">
                  <c:v>1714</c:v>
                </c:pt>
                <c:pt idx="6209">
                  <c:v>802</c:v>
                </c:pt>
                <c:pt idx="6210">
                  <c:v>3293</c:v>
                </c:pt>
                <c:pt idx="6211">
                  <c:v>469</c:v>
                </c:pt>
                <c:pt idx="6212">
                  <c:v>2033</c:v>
                </c:pt>
                <c:pt idx="6213">
                  <c:v>2643</c:v>
                </c:pt>
                <c:pt idx="6214">
                  <c:v>3992</c:v>
                </c:pt>
                <c:pt idx="6215">
                  <c:v>6570</c:v>
                </c:pt>
                <c:pt idx="6216">
                  <c:v>11088</c:v>
                </c:pt>
                <c:pt idx="6217">
                  <c:v>2422</c:v>
                </c:pt>
                <c:pt idx="6218">
                  <c:v>5357</c:v>
                </c:pt>
                <c:pt idx="6219">
                  <c:v>6678</c:v>
                </c:pt>
                <c:pt idx="6220">
                  <c:v>6569</c:v>
                </c:pt>
                <c:pt idx="6221">
                  <c:v>1440</c:v>
                </c:pt>
                <c:pt idx="6222">
                  <c:v>749</c:v>
                </c:pt>
                <c:pt idx="6223">
                  <c:v>1306</c:v>
                </c:pt>
                <c:pt idx="6224">
                  <c:v>2166</c:v>
                </c:pt>
                <c:pt idx="6225">
                  <c:v>900</c:v>
                </c:pt>
                <c:pt idx="6226">
                  <c:v>609</c:v>
                </c:pt>
                <c:pt idx="6227">
                  <c:v>612</c:v>
                </c:pt>
                <c:pt idx="6228">
                  <c:v>989</c:v>
                </c:pt>
                <c:pt idx="6229">
                  <c:v>4878</c:v>
                </c:pt>
                <c:pt idx="6230">
                  <c:v>2574</c:v>
                </c:pt>
                <c:pt idx="6231">
                  <c:v>3496</c:v>
                </c:pt>
                <c:pt idx="6232">
                  <c:v>1303</c:v>
                </c:pt>
                <c:pt idx="6233">
                  <c:v>3475</c:v>
                </c:pt>
                <c:pt idx="6234">
                  <c:v>895</c:v>
                </c:pt>
                <c:pt idx="6235">
                  <c:v>711</c:v>
                </c:pt>
                <c:pt idx="6236">
                  <c:v>1192</c:v>
                </c:pt>
                <c:pt idx="6237">
                  <c:v>1001</c:v>
                </c:pt>
                <c:pt idx="6238">
                  <c:v>3334</c:v>
                </c:pt>
                <c:pt idx="6239">
                  <c:v>3075</c:v>
                </c:pt>
                <c:pt idx="6240">
                  <c:v>1244</c:v>
                </c:pt>
                <c:pt idx="6241">
                  <c:v>1172</c:v>
                </c:pt>
                <c:pt idx="6242">
                  <c:v>812</c:v>
                </c:pt>
                <c:pt idx="6243">
                  <c:v>1179</c:v>
                </c:pt>
                <c:pt idx="6244">
                  <c:v>5726</c:v>
                </c:pt>
                <c:pt idx="6245">
                  <c:v>1123</c:v>
                </c:pt>
                <c:pt idx="6246">
                  <c:v>708</c:v>
                </c:pt>
                <c:pt idx="6247">
                  <c:v>2814</c:v>
                </c:pt>
                <c:pt idx="6248">
                  <c:v>3236</c:v>
                </c:pt>
                <c:pt idx="6249">
                  <c:v>608</c:v>
                </c:pt>
                <c:pt idx="6250">
                  <c:v>418</c:v>
                </c:pt>
                <c:pt idx="6251">
                  <c:v>1133</c:v>
                </c:pt>
                <c:pt idx="6252">
                  <c:v>1545</c:v>
                </c:pt>
                <c:pt idx="6253">
                  <c:v>1337</c:v>
                </c:pt>
                <c:pt idx="6254">
                  <c:v>1615</c:v>
                </c:pt>
                <c:pt idx="6255">
                  <c:v>1189</c:v>
                </c:pt>
                <c:pt idx="6256">
                  <c:v>2325</c:v>
                </c:pt>
                <c:pt idx="6257">
                  <c:v>953</c:v>
                </c:pt>
                <c:pt idx="6258">
                  <c:v>1518</c:v>
                </c:pt>
                <c:pt idx="6259">
                  <c:v>3613</c:v>
                </c:pt>
                <c:pt idx="6260">
                  <c:v>5516</c:v>
                </c:pt>
                <c:pt idx="6261">
                  <c:v>1348</c:v>
                </c:pt>
                <c:pt idx="6262">
                  <c:v>1020</c:v>
                </c:pt>
                <c:pt idx="6263">
                  <c:v>796</c:v>
                </c:pt>
                <c:pt idx="6264">
                  <c:v>1649</c:v>
                </c:pt>
                <c:pt idx="6265">
                  <c:v>1183</c:v>
                </c:pt>
                <c:pt idx="6266">
                  <c:v>504</c:v>
                </c:pt>
                <c:pt idx="6267">
                  <c:v>643</c:v>
                </c:pt>
                <c:pt idx="6268">
                  <c:v>467</c:v>
                </c:pt>
                <c:pt idx="6269">
                  <c:v>853</c:v>
                </c:pt>
                <c:pt idx="6270">
                  <c:v>958</c:v>
                </c:pt>
                <c:pt idx="6271">
                  <c:v>502</c:v>
                </c:pt>
                <c:pt idx="6272">
                  <c:v>1165</c:v>
                </c:pt>
                <c:pt idx="6273">
                  <c:v>773</c:v>
                </c:pt>
                <c:pt idx="6274">
                  <c:v>1841</c:v>
                </c:pt>
                <c:pt idx="6275">
                  <c:v>796</c:v>
                </c:pt>
                <c:pt idx="6276">
                  <c:v>1541</c:v>
                </c:pt>
                <c:pt idx="6277">
                  <c:v>729</c:v>
                </c:pt>
                <c:pt idx="6278">
                  <c:v>922</c:v>
                </c:pt>
                <c:pt idx="6279">
                  <c:v>3104</c:v>
                </c:pt>
                <c:pt idx="6280">
                  <c:v>3747</c:v>
                </c:pt>
                <c:pt idx="6281">
                  <c:v>2178</c:v>
                </c:pt>
                <c:pt idx="6282">
                  <c:v>2500</c:v>
                </c:pt>
                <c:pt idx="6283">
                  <c:v>1077</c:v>
                </c:pt>
                <c:pt idx="6284">
                  <c:v>2415</c:v>
                </c:pt>
                <c:pt idx="6285">
                  <c:v>710</c:v>
                </c:pt>
                <c:pt idx="6286">
                  <c:v>495</c:v>
                </c:pt>
                <c:pt idx="6287">
                  <c:v>672</c:v>
                </c:pt>
                <c:pt idx="6288">
                  <c:v>897</c:v>
                </c:pt>
                <c:pt idx="6289">
                  <c:v>948</c:v>
                </c:pt>
                <c:pt idx="6290">
                  <c:v>892</c:v>
                </c:pt>
                <c:pt idx="6291">
                  <c:v>424</c:v>
                </c:pt>
                <c:pt idx="6292">
                  <c:v>1199</c:v>
                </c:pt>
                <c:pt idx="6293">
                  <c:v>2205</c:v>
                </c:pt>
                <c:pt idx="6294">
                  <c:v>1929</c:v>
                </c:pt>
                <c:pt idx="6295">
                  <c:v>2638</c:v>
                </c:pt>
                <c:pt idx="6296">
                  <c:v>1184</c:v>
                </c:pt>
                <c:pt idx="6297">
                  <c:v>2753</c:v>
                </c:pt>
                <c:pt idx="6298">
                  <c:v>4309</c:v>
                </c:pt>
                <c:pt idx="6299">
                  <c:v>3512</c:v>
                </c:pt>
                <c:pt idx="6300">
                  <c:v>3315</c:v>
                </c:pt>
                <c:pt idx="6301">
                  <c:v>1112</c:v>
                </c:pt>
                <c:pt idx="6302">
                  <c:v>1154</c:v>
                </c:pt>
                <c:pt idx="6303">
                  <c:v>1808</c:v>
                </c:pt>
                <c:pt idx="6304">
                  <c:v>608</c:v>
                </c:pt>
                <c:pt idx="6305">
                  <c:v>932</c:v>
                </c:pt>
                <c:pt idx="6306">
                  <c:v>1656</c:v>
                </c:pt>
                <c:pt idx="6307">
                  <c:v>1626</c:v>
                </c:pt>
                <c:pt idx="6308">
                  <c:v>760</c:v>
                </c:pt>
                <c:pt idx="6309">
                  <c:v>4806</c:v>
                </c:pt>
                <c:pt idx="6310">
                  <c:v>3873</c:v>
                </c:pt>
                <c:pt idx="6311">
                  <c:v>2120</c:v>
                </c:pt>
                <c:pt idx="6312">
                  <c:v>2699</c:v>
                </c:pt>
                <c:pt idx="6313">
                  <c:v>526</c:v>
                </c:pt>
                <c:pt idx="6314">
                  <c:v>1544</c:v>
                </c:pt>
                <c:pt idx="6315">
                  <c:v>1006</c:v>
                </c:pt>
                <c:pt idx="6316">
                  <c:v>1529</c:v>
                </c:pt>
                <c:pt idx="6317">
                  <c:v>1185</c:v>
                </c:pt>
                <c:pt idx="6318">
                  <c:v>3276</c:v>
                </c:pt>
                <c:pt idx="6319">
                  <c:v>6876</c:v>
                </c:pt>
                <c:pt idx="6320">
                  <c:v>429</c:v>
                </c:pt>
                <c:pt idx="6321">
                  <c:v>1128</c:v>
                </c:pt>
                <c:pt idx="6322">
                  <c:v>987</c:v>
                </c:pt>
                <c:pt idx="6323">
                  <c:v>348</c:v>
                </c:pt>
                <c:pt idx="6324">
                  <c:v>1307</c:v>
                </c:pt>
                <c:pt idx="6325">
                  <c:v>781</c:v>
                </c:pt>
                <c:pt idx="6326">
                  <c:v>975</c:v>
                </c:pt>
                <c:pt idx="6327">
                  <c:v>1748</c:v>
                </c:pt>
                <c:pt idx="6328">
                  <c:v>3921</c:v>
                </c:pt>
                <c:pt idx="6329">
                  <c:v>1317</c:v>
                </c:pt>
                <c:pt idx="6330">
                  <c:v>735</c:v>
                </c:pt>
                <c:pt idx="6331">
                  <c:v>514</c:v>
                </c:pt>
                <c:pt idx="6332">
                  <c:v>747</c:v>
                </c:pt>
                <c:pt idx="6333">
                  <c:v>1756</c:v>
                </c:pt>
                <c:pt idx="6334">
                  <c:v>1590</c:v>
                </c:pt>
                <c:pt idx="6335">
                  <c:v>1279</c:v>
                </c:pt>
                <c:pt idx="6336">
                  <c:v>1046</c:v>
                </c:pt>
                <c:pt idx="6337">
                  <c:v>418</c:v>
                </c:pt>
                <c:pt idx="6338">
                  <c:v>1431</c:v>
                </c:pt>
                <c:pt idx="6339">
                  <c:v>2228</c:v>
                </c:pt>
                <c:pt idx="6340">
                  <c:v>1813</c:v>
                </c:pt>
                <c:pt idx="6341">
                  <c:v>1322</c:v>
                </c:pt>
                <c:pt idx="6342">
                  <c:v>557</c:v>
                </c:pt>
                <c:pt idx="6343">
                  <c:v>597</c:v>
                </c:pt>
                <c:pt idx="6344">
                  <c:v>1053</c:v>
                </c:pt>
                <c:pt idx="6345">
                  <c:v>531</c:v>
                </c:pt>
                <c:pt idx="6346">
                  <c:v>928</c:v>
                </c:pt>
                <c:pt idx="6347">
                  <c:v>1966</c:v>
                </c:pt>
                <c:pt idx="6348">
                  <c:v>774</c:v>
                </c:pt>
                <c:pt idx="6349">
                  <c:v>1740</c:v>
                </c:pt>
                <c:pt idx="6350">
                  <c:v>2221</c:v>
                </c:pt>
                <c:pt idx="6351">
                  <c:v>579</c:v>
                </c:pt>
                <c:pt idx="6352">
                  <c:v>731</c:v>
                </c:pt>
                <c:pt idx="6353">
                  <c:v>1756</c:v>
                </c:pt>
                <c:pt idx="6354">
                  <c:v>1633</c:v>
                </c:pt>
                <c:pt idx="6355">
                  <c:v>4380</c:v>
                </c:pt>
                <c:pt idx="6356">
                  <c:v>1720</c:v>
                </c:pt>
                <c:pt idx="6357">
                  <c:v>354</c:v>
                </c:pt>
                <c:pt idx="6358">
                  <c:v>566</c:v>
                </c:pt>
                <c:pt idx="6359">
                  <c:v>612</c:v>
                </c:pt>
                <c:pt idx="6360">
                  <c:v>1007</c:v>
                </c:pt>
                <c:pt idx="6361">
                  <c:v>1362</c:v>
                </c:pt>
                <c:pt idx="6362">
                  <c:v>635</c:v>
                </c:pt>
                <c:pt idx="6363">
                  <c:v>2535</c:v>
                </c:pt>
                <c:pt idx="6364">
                  <c:v>1249</c:v>
                </c:pt>
                <c:pt idx="6365">
                  <c:v>703</c:v>
                </c:pt>
                <c:pt idx="6366">
                  <c:v>1594</c:v>
                </c:pt>
                <c:pt idx="6367">
                  <c:v>2036</c:v>
                </c:pt>
                <c:pt idx="6368">
                  <c:v>1193</c:v>
                </c:pt>
                <c:pt idx="6369">
                  <c:v>2082</c:v>
                </c:pt>
                <c:pt idx="6370">
                  <c:v>1976</c:v>
                </c:pt>
                <c:pt idx="6371">
                  <c:v>1052</c:v>
                </c:pt>
                <c:pt idx="6372">
                  <c:v>1023</c:v>
                </c:pt>
                <c:pt idx="6373">
                  <c:v>598</c:v>
                </c:pt>
                <c:pt idx="6374">
                  <c:v>501</c:v>
                </c:pt>
                <c:pt idx="6375">
                  <c:v>2798</c:v>
                </c:pt>
                <c:pt idx="6376">
                  <c:v>1324</c:v>
                </c:pt>
                <c:pt idx="6377">
                  <c:v>1596</c:v>
                </c:pt>
                <c:pt idx="6378">
                  <c:v>1836</c:v>
                </c:pt>
                <c:pt idx="6379">
                  <c:v>1377</c:v>
                </c:pt>
                <c:pt idx="6380">
                  <c:v>1115</c:v>
                </c:pt>
                <c:pt idx="6381">
                  <c:v>1296</c:v>
                </c:pt>
                <c:pt idx="6382">
                  <c:v>1409</c:v>
                </c:pt>
                <c:pt idx="6383">
                  <c:v>1056</c:v>
                </c:pt>
                <c:pt idx="6384">
                  <c:v>686</c:v>
                </c:pt>
                <c:pt idx="6385">
                  <c:v>748</c:v>
                </c:pt>
                <c:pt idx="6386">
                  <c:v>2070</c:v>
                </c:pt>
                <c:pt idx="6387">
                  <c:v>984</c:v>
                </c:pt>
                <c:pt idx="6388">
                  <c:v>521</c:v>
                </c:pt>
                <c:pt idx="6389">
                  <c:v>765</c:v>
                </c:pt>
                <c:pt idx="6390">
                  <c:v>1939</c:v>
                </c:pt>
                <c:pt idx="6391">
                  <c:v>977</c:v>
                </c:pt>
                <c:pt idx="6392">
                  <c:v>674</c:v>
                </c:pt>
                <c:pt idx="6393">
                  <c:v>807</c:v>
                </c:pt>
                <c:pt idx="6394">
                  <c:v>1461</c:v>
                </c:pt>
                <c:pt idx="6395">
                  <c:v>1096</c:v>
                </c:pt>
                <c:pt idx="6396">
                  <c:v>772</c:v>
                </c:pt>
                <c:pt idx="6397">
                  <c:v>349</c:v>
                </c:pt>
                <c:pt idx="6398">
                  <c:v>670</c:v>
                </c:pt>
                <c:pt idx="6399">
                  <c:v>942</c:v>
                </c:pt>
                <c:pt idx="6400">
                  <c:v>702</c:v>
                </c:pt>
                <c:pt idx="6401">
                  <c:v>631</c:v>
                </c:pt>
                <c:pt idx="6402">
                  <c:v>1907</c:v>
                </c:pt>
                <c:pt idx="6403">
                  <c:v>1156</c:v>
                </c:pt>
                <c:pt idx="6404">
                  <c:v>1533</c:v>
                </c:pt>
                <c:pt idx="6405">
                  <c:v>1767</c:v>
                </c:pt>
                <c:pt idx="6406">
                  <c:v>1700</c:v>
                </c:pt>
                <c:pt idx="6407">
                  <c:v>3668</c:v>
                </c:pt>
                <c:pt idx="6408">
                  <c:v>1596</c:v>
                </c:pt>
                <c:pt idx="6409">
                  <c:v>1146</c:v>
                </c:pt>
                <c:pt idx="6410">
                  <c:v>1204</c:v>
                </c:pt>
                <c:pt idx="6411">
                  <c:v>346</c:v>
                </c:pt>
                <c:pt idx="6412">
                  <c:v>416</c:v>
                </c:pt>
                <c:pt idx="6413">
                  <c:v>819</c:v>
                </c:pt>
                <c:pt idx="6414">
                  <c:v>842</c:v>
                </c:pt>
                <c:pt idx="6415">
                  <c:v>917</c:v>
                </c:pt>
                <c:pt idx="6416">
                  <c:v>621</c:v>
                </c:pt>
                <c:pt idx="6417">
                  <c:v>542</c:v>
                </c:pt>
                <c:pt idx="6418">
                  <c:v>1981</c:v>
                </c:pt>
                <c:pt idx="6419">
                  <c:v>575</c:v>
                </c:pt>
                <c:pt idx="6420">
                  <c:v>2242</c:v>
                </c:pt>
                <c:pt idx="6421">
                  <c:v>1219</c:v>
                </c:pt>
                <c:pt idx="6422">
                  <c:v>902</c:v>
                </c:pt>
                <c:pt idx="6423">
                  <c:v>1150</c:v>
                </c:pt>
                <c:pt idx="6424">
                  <c:v>741</c:v>
                </c:pt>
                <c:pt idx="6425">
                  <c:v>311</c:v>
                </c:pt>
                <c:pt idx="6426">
                  <c:v>523</c:v>
                </c:pt>
                <c:pt idx="6427">
                  <c:v>1553</c:v>
                </c:pt>
                <c:pt idx="6428">
                  <c:v>1305</c:v>
                </c:pt>
                <c:pt idx="6429">
                  <c:v>510</c:v>
                </c:pt>
                <c:pt idx="6430">
                  <c:v>2061</c:v>
                </c:pt>
                <c:pt idx="6431">
                  <c:v>477</c:v>
                </c:pt>
                <c:pt idx="6432">
                  <c:v>1264</c:v>
                </c:pt>
                <c:pt idx="6433">
                  <c:v>1328</c:v>
                </c:pt>
                <c:pt idx="6434">
                  <c:v>558</c:v>
                </c:pt>
                <c:pt idx="6435">
                  <c:v>412</c:v>
                </c:pt>
                <c:pt idx="6436">
                  <c:v>962</c:v>
                </c:pt>
                <c:pt idx="6437">
                  <c:v>490</c:v>
                </c:pt>
                <c:pt idx="6438">
                  <c:v>1178</c:v>
                </c:pt>
                <c:pt idx="6439">
                  <c:v>2335</c:v>
                </c:pt>
                <c:pt idx="6440">
                  <c:v>2060</c:v>
                </c:pt>
                <c:pt idx="6441">
                  <c:v>1350</c:v>
                </c:pt>
                <c:pt idx="6442">
                  <c:v>1619</c:v>
                </c:pt>
                <c:pt idx="6443">
                  <c:v>2435</c:v>
                </c:pt>
                <c:pt idx="6444">
                  <c:v>2351</c:v>
                </c:pt>
                <c:pt idx="6445">
                  <c:v>787</c:v>
                </c:pt>
                <c:pt idx="6446">
                  <c:v>3043</c:v>
                </c:pt>
                <c:pt idx="6447">
                  <c:v>1979</c:v>
                </c:pt>
                <c:pt idx="6448">
                  <c:v>1334</c:v>
                </c:pt>
                <c:pt idx="6449">
                  <c:v>1172</c:v>
                </c:pt>
                <c:pt idx="6450">
                  <c:v>777</c:v>
                </c:pt>
                <c:pt idx="6451">
                  <c:v>1405</c:v>
                </c:pt>
                <c:pt idx="6452">
                  <c:v>1075</c:v>
                </c:pt>
                <c:pt idx="6453">
                  <c:v>1145</c:v>
                </c:pt>
                <c:pt idx="6454">
                  <c:v>810</c:v>
                </c:pt>
                <c:pt idx="6455">
                  <c:v>1437</c:v>
                </c:pt>
                <c:pt idx="6456">
                  <c:v>1930</c:v>
                </c:pt>
                <c:pt idx="6457">
                  <c:v>3120</c:v>
                </c:pt>
                <c:pt idx="6458">
                  <c:v>1703</c:v>
                </c:pt>
                <c:pt idx="6459">
                  <c:v>903</c:v>
                </c:pt>
                <c:pt idx="6460">
                  <c:v>1616</c:v>
                </c:pt>
                <c:pt idx="6461">
                  <c:v>866</c:v>
                </c:pt>
                <c:pt idx="6462">
                  <c:v>1634</c:v>
                </c:pt>
                <c:pt idx="6463">
                  <c:v>2911</c:v>
                </c:pt>
                <c:pt idx="6464">
                  <c:v>3268</c:v>
                </c:pt>
                <c:pt idx="6465">
                  <c:v>973</c:v>
                </c:pt>
                <c:pt idx="6466">
                  <c:v>1597</c:v>
                </c:pt>
                <c:pt idx="6467">
                  <c:v>2691</c:v>
                </c:pt>
                <c:pt idx="6468">
                  <c:v>1286</c:v>
                </c:pt>
                <c:pt idx="6469">
                  <c:v>1308</c:v>
                </c:pt>
                <c:pt idx="6470">
                  <c:v>5041</c:v>
                </c:pt>
                <c:pt idx="6471">
                  <c:v>3105</c:v>
                </c:pt>
                <c:pt idx="6472">
                  <c:v>4757</c:v>
                </c:pt>
                <c:pt idx="6473">
                  <c:v>1035</c:v>
                </c:pt>
                <c:pt idx="6474">
                  <c:v>1289</c:v>
                </c:pt>
                <c:pt idx="6475">
                  <c:v>2949</c:v>
                </c:pt>
                <c:pt idx="6476">
                  <c:v>683</c:v>
                </c:pt>
                <c:pt idx="6477">
                  <c:v>1589</c:v>
                </c:pt>
                <c:pt idx="6478">
                  <c:v>2114</c:v>
                </c:pt>
                <c:pt idx="6479">
                  <c:v>1549</c:v>
                </c:pt>
                <c:pt idx="6480">
                  <c:v>2045</c:v>
                </c:pt>
                <c:pt idx="6481">
                  <c:v>2061</c:v>
                </c:pt>
                <c:pt idx="6482">
                  <c:v>766</c:v>
                </c:pt>
                <c:pt idx="6483">
                  <c:v>2213</c:v>
                </c:pt>
                <c:pt idx="6484">
                  <c:v>1986</c:v>
                </c:pt>
                <c:pt idx="6485">
                  <c:v>1806</c:v>
                </c:pt>
                <c:pt idx="6486">
                  <c:v>590</c:v>
                </c:pt>
                <c:pt idx="6487">
                  <c:v>720</c:v>
                </c:pt>
                <c:pt idx="6488">
                  <c:v>1698</c:v>
                </c:pt>
                <c:pt idx="6489">
                  <c:v>1413</c:v>
                </c:pt>
                <c:pt idx="6490">
                  <c:v>1836</c:v>
                </c:pt>
                <c:pt idx="6491">
                  <c:v>1245</c:v>
                </c:pt>
                <c:pt idx="6492">
                  <c:v>1945</c:v>
                </c:pt>
                <c:pt idx="6493">
                  <c:v>580</c:v>
                </c:pt>
                <c:pt idx="6494">
                  <c:v>736</c:v>
                </c:pt>
                <c:pt idx="6495">
                  <c:v>606</c:v>
                </c:pt>
                <c:pt idx="6496">
                  <c:v>936</c:v>
                </c:pt>
                <c:pt idx="6497">
                  <c:v>1226</c:v>
                </c:pt>
                <c:pt idx="6498">
                  <c:v>1003</c:v>
                </c:pt>
                <c:pt idx="6499">
                  <c:v>25281</c:v>
                </c:pt>
                <c:pt idx="6500">
                  <c:v>13330</c:v>
                </c:pt>
                <c:pt idx="6501">
                  <c:v>3377</c:v>
                </c:pt>
                <c:pt idx="6502">
                  <c:v>3709</c:v>
                </c:pt>
                <c:pt idx="6503">
                  <c:v>9220</c:v>
                </c:pt>
                <c:pt idx="6504">
                  <c:v>5084</c:v>
                </c:pt>
                <c:pt idx="6505">
                  <c:v>2576</c:v>
                </c:pt>
                <c:pt idx="6506">
                  <c:v>3527</c:v>
                </c:pt>
                <c:pt idx="6507">
                  <c:v>3331</c:v>
                </c:pt>
                <c:pt idx="6508">
                  <c:v>1334</c:v>
                </c:pt>
                <c:pt idx="6509">
                  <c:v>27482</c:v>
                </c:pt>
                <c:pt idx="6510">
                  <c:v>6676</c:v>
                </c:pt>
                <c:pt idx="6511">
                  <c:v>2323</c:v>
                </c:pt>
                <c:pt idx="6512">
                  <c:v>2667</c:v>
                </c:pt>
                <c:pt idx="6513">
                  <c:v>6277</c:v>
                </c:pt>
                <c:pt idx="6514">
                  <c:v>6710</c:v>
                </c:pt>
                <c:pt idx="6515">
                  <c:v>14239</c:v>
                </c:pt>
                <c:pt idx="6516">
                  <c:v>7476</c:v>
                </c:pt>
                <c:pt idx="6517">
                  <c:v>4235</c:v>
                </c:pt>
                <c:pt idx="6518">
                  <c:v>6066</c:v>
                </c:pt>
                <c:pt idx="6519">
                  <c:v>2702</c:v>
                </c:pt>
                <c:pt idx="6520">
                  <c:v>3107</c:v>
                </c:pt>
                <c:pt idx="6521">
                  <c:v>3652</c:v>
                </c:pt>
                <c:pt idx="6522">
                  <c:v>4126</c:v>
                </c:pt>
                <c:pt idx="6523">
                  <c:v>1643</c:v>
                </c:pt>
                <c:pt idx="6524">
                  <c:v>931</c:v>
                </c:pt>
                <c:pt idx="6525">
                  <c:v>5065</c:v>
                </c:pt>
                <c:pt idx="6526">
                  <c:v>4915</c:v>
                </c:pt>
                <c:pt idx="6527">
                  <c:v>3420</c:v>
                </c:pt>
                <c:pt idx="6528">
                  <c:v>6405</c:v>
                </c:pt>
                <c:pt idx="6529">
                  <c:v>23132</c:v>
                </c:pt>
                <c:pt idx="6530">
                  <c:v>2667</c:v>
                </c:pt>
                <c:pt idx="6531">
                  <c:v>2425</c:v>
                </c:pt>
                <c:pt idx="6532">
                  <c:v>4563</c:v>
                </c:pt>
                <c:pt idx="6533">
                  <c:v>1628</c:v>
                </c:pt>
                <c:pt idx="6534">
                  <c:v>2651</c:v>
                </c:pt>
                <c:pt idx="6535">
                  <c:v>4197</c:v>
                </c:pt>
                <c:pt idx="6536">
                  <c:v>3551</c:v>
                </c:pt>
                <c:pt idx="6537">
                  <c:v>2549</c:v>
                </c:pt>
                <c:pt idx="6538">
                  <c:v>2196</c:v>
                </c:pt>
                <c:pt idx="6539">
                  <c:v>1817</c:v>
                </c:pt>
                <c:pt idx="6540">
                  <c:v>3263</c:v>
                </c:pt>
                <c:pt idx="6541">
                  <c:v>3591</c:v>
                </c:pt>
                <c:pt idx="6542">
                  <c:v>4362</c:v>
                </c:pt>
                <c:pt idx="6543">
                  <c:v>12939</c:v>
                </c:pt>
                <c:pt idx="6544">
                  <c:v>7388</c:v>
                </c:pt>
                <c:pt idx="6545">
                  <c:v>7709</c:v>
                </c:pt>
                <c:pt idx="6546">
                  <c:v>2044</c:v>
                </c:pt>
                <c:pt idx="6547">
                  <c:v>4331</c:v>
                </c:pt>
                <c:pt idx="6548">
                  <c:v>8868</c:v>
                </c:pt>
                <c:pt idx="6549">
                  <c:v>4476</c:v>
                </c:pt>
                <c:pt idx="6550">
                  <c:v>5892</c:v>
                </c:pt>
                <c:pt idx="6551">
                  <c:v>2292</c:v>
                </c:pt>
                <c:pt idx="6552">
                  <c:v>2375</c:v>
                </c:pt>
                <c:pt idx="6553">
                  <c:v>7598</c:v>
                </c:pt>
                <c:pt idx="6554">
                  <c:v>1603</c:v>
                </c:pt>
                <c:pt idx="6555">
                  <c:v>3036</c:v>
                </c:pt>
                <c:pt idx="6556">
                  <c:v>4463</c:v>
                </c:pt>
                <c:pt idx="6557">
                  <c:v>1295</c:v>
                </c:pt>
                <c:pt idx="6558">
                  <c:v>15493</c:v>
                </c:pt>
                <c:pt idx="6559">
                  <c:v>11428</c:v>
                </c:pt>
                <c:pt idx="6560">
                  <c:v>2835</c:v>
                </c:pt>
                <c:pt idx="6561">
                  <c:v>938</c:v>
                </c:pt>
                <c:pt idx="6562">
                  <c:v>3469</c:v>
                </c:pt>
                <c:pt idx="6563">
                  <c:v>16281</c:v>
                </c:pt>
                <c:pt idx="6564">
                  <c:v>7333</c:v>
                </c:pt>
                <c:pt idx="6565">
                  <c:v>9318</c:v>
                </c:pt>
                <c:pt idx="6566">
                  <c:v>4644</c:v>
                </c:pt>
                <c:pt idx="6567">
                  <c:v>3273</c:v>
                </c:pt>
                <c:pt idx="6568">
                  <c:v>32391</c:v>
                </c:pt>
                <c:pt idx="6569">
                  <c:v>9980</c:v>
                </c:pt>
                <c:pt idx="6570">
                  <c:v>4528</c:v>
                </c:pt>
                <c:pt idx="6571">
                  <c:v>3819</c:v>
                </c:pt>
                <c:pt idx="6572">
                  <c:v>2297</c:v>
                </c:pt>
                <c:pt idx="6573">
                  <c:v>22958</c:v>
                </c:pt>
                <c:pt idx="6574">
                  <c:v>7414</c:v>
                </c:pt>
                <c:pt idx="6575">
                  <c:v>4860</c:v>
                </c:pt>
                <c:pt idx="6576">
                  <c:v>4437</c:v>
                </c:pt>
                <c:pt idx="6577">
                  <c:v>2963</c:v>
                </c:pt>
                <c:pt idx="6578">
                  <c:v>10737</c:v>
                </c:pt>
                <c:pt idx="6579">
                  <c:v>2757</c:v>
                </c:pt>
                <c:pt idx="6580">
                  <c:v>3729</c:v>
                </c:pt>
                <c:pt idx="6581">
                  <c:v>4578</c:v>
                </c:pt>
                <c:pt idx="6582">
                  <c:v>4285</c:v>
                </c:pt>
                <c:pt idx="6583">
                  <c:v>8302</c:v>
                </c:pt>
                <c:pt idx="6584">
                  <c:v>4438</c:v>
                </c:pt>
                <c:pt idx="6585">
                  <c:v>1655</c:v>
                </c:pt>
                <c:pt idx="6586">
                  <c:v>5652</c:v>
                </c:pt>
                <c:pt idx="6587">
                  <c:v>1799</c:v>
                </c:pt>
                <c:pt idx="6588">
                  <c:v>4759</c:v>
                </c:pt>
                <c:pt idx="6589">
                  <c:v>7616</c:v>
                </c:pt>
                <c:pt idx="6590">
                  <c:v>2789</c:v>
                </c:pt>
                <c:pt idx="6591">
                  <c:v>7142</c:v>
                </c:pt>
                <c:pt idx="6592">
                  <c:v>6578</c:v>
                </c:pt>
                <c:pt idx="6593">
                  <c:v>3260</c:v>
                </c:pt>
                <c:pt idx="6594">
                  <c:v>6574</c:v>
                </c:pt>
                <c:pt idx="6595">
                  <c:v>2503</c:v>
                </c:pt>
                <c:pt idx="6596">
                  <c:v>5091</c:v>
                </c:pt>
                <c:pt idx="6597">
                  <c:v>8570</c:v>
                </c:pt>
                <c:pt idx="6598">
                  <c:v>3749</c:v>
                </c:pt>
                <c:pt idx="6599">
                  <c:v>9061</c:v>
                </c:pt>
                <c:pt idx="6600">
                  <c:v>9584</c:v>
                </c:pt>
                <c:pt idx="6601">
                  <c:v>4533</c:v>
                </c:pt>
                <c:pt idx="6602">
                  <c:v>8183</c:v>
                </c:pt>
                <c:pt idx="6603">
                  <c:v>2252</c:v>
                </c:pt>
                <c:pt idx="6604">
                  <c:v>9464</c:v>
                </c:pt>
                <c:pt idx="6605">
                  <c:v>8892</c:v>
                </c:pt>
                <c:pt idx="6606">
                  <c:v>2550</c:v>
                </c:pt>
                <c:pt idx="6607">
                  <c:v>1487</c:v>
                </c:pt>
                <c:pt idx="6608">
                  <c:v>1823</c:v>
                </c:pt>
                <c:pt idx="6609">
                  <c:v>7577</c:v>
                </c:pt>
                <c:pt idx="6610">
                  <c:v>4885</c:v>
                </c:pt>
                <c:pt idx="6611">
                  <c:v>2462</c:v>
                </c:pt>
                <c:pt idx="6612">
                  <c:v>6313</c:v>
                </c:pt>
                <c:pt idx="6613">
                  <c:v>11764</c:v>
                </c:pt>
                <c:pt idx="6614">
                  <c:v>17859</c:v>
                </c:pt>
                <c:pt idx="6615">
                  <c:v>14083</c:v>
                </c:pt>
                <c:pt idx="6616">
                  <c:v>3350</c:v>
                </c:pt>
                <c:pt idx="6617">
                  <c:v>9746</c:v>
                </c:pt>
                <c:pt idx="6618">
                  <c:v>6796</c:v>
                </c:pt>
                <c:pt idx="6619">
                  <c:v>3550</c:v>
                </c:pt>
                <c:pt idx="6620">
                  <c:v>5493</c:v>
                </c:pt>
                <c:pt idx="6621">
                  <c:v>9405</c:v>
                </c:pt>
                <c:pt idx="6622">
                  <c:v>5123</c:v>
                </c:pt>
                <c:pt idx="6623">
                  <c:v>3512</c:v>
                </c:pt>
                <c:pt idx="6624">
                  <c:v>2763</c:v>
                </c:pt>
                <c:pt idx="6625">
                  <c:v>4275</c:v>
                </c:pt>
                <c:pt idx="6626">
                  <c:v>5995</c:v>
                </c:pt>
                <c:pt idx="6627">
                  <c:v>4368</c:v>
                </c:pt>
                <c:pt idx="6628">
                  <c:v>6299</c:v>
                </c:pt>
                <c:pt idx="6629">
                  <c:v>1886</c:v>
                </c:pt>
                <c:pt idx="6630">
                  <c:v>3443</c:v>
                </c:pt>
                <c:pt idx="6631">
                  <c:v>15892</c:v>
                </c:pt>
                <c:pt idx="6632">
                  <c:v>6952</c:v>
                </c:pt>
                <c:pt idx="6633">
                  <c:v>2650</c:v>
                </c:pt>
                <c:pt idx="6634">
                  <c:v>4001</c:v>
                </c:pt>
                <c:pt idx="6635">
                  <c:v>4262</c:v>
                </c:pt>
                <c:pt idx="6636">
                  <c:v>2715</c:v>
                </c:pt>
                <c:pt idx="6637">
                  <c:v>2929</c:v>
                </c:pt>
                <c:pt idx="6638">
                  <c:v>3087</c:v>
                </c:pt>
                <c:pt idx="6639">
                  <c:v>6091</c:v>
                </c:pt>
                <c:pt idx="6640">
                  <c:v>2691</c:v>
                </c:pt>
                <c:pt idx="6641">
                  <c:v>5476</c:v>
                </c:pt>
                <c:pt idx="6642">
                  <c:v>19851</c:v>
                </c:pt>
                <c:pt idx="6643">
                  <c:v>1648</c:v>
                </c:pt>
                <c:pt idx="6644">
                  <c:v>1148</c:v>
                </c:pt>
                <c:pt idx="6645">
                  <c:v>4089</c:v>
                </c:pt>
                <c:pt idx="6646">
                  <c:v>6272</c:v>
                </c:pt>
                <c:pt idx="6647">
                  <c:v>1105</c:v>
                </c:pt>
                <c:pt idx="6648">
                  <c:v>3183</c:v>
                </c:pt>
                <c:pt idx="6649">
                  <c:v>1650</c:v>
                </c:pt>
                <c:pt idx="6650">
                  <c:v>5704</c:v>
                </c:pt>
                <c:pt idx="6651">
                  <c:v>2660</c:v>
                </c:pt>
                <c:pt idx="6652">
                  <c:v>6113</c:v>
                </c:pt>
                <c:pt idx="6653">
                  <c:v>5019</c:v>
                </c:pt>
                <c:pt idx="6654">
                  <c:v>14805</c:v>
                </c:pt>
                <c:pt idx="6655">
                  <c:v>2594</c:v>
                </c:pt>
                <c:pt idx="6656">
                  <c:v>7104</c:v>
                </c:pt>
                <c:pt idx="6657">
                  <c:v>16025</c:v>
                </c:pt>
                <c:pt idx="6658">
                  <c:v>32332</c:v>
                </c:pt>
                <c:pt idx="6659">
                  <c:v>1485</c:v>
                </c:pt>
                <c:pt idx="6660">
                  <c:v>2834</c:v>
                </c:pt>
                <c:pt idx="6661">
                  <c:v>1630</c:v>
                </c:pt>
                <c:pt idx="6662">
                  <c:v>4194</c:v>
                </c:pt>
                <c:pt idx="6663">
                  <c:v>4917</c:v>
                </c:pt>
                <c:pt idx="6664">
                  <c:v>1391</c:v>
                </c:pt>
                <c:pt idx="6665">
                  <c:v>6450</c:v>
                </c:pt>
                <c:pt idx="6666">
                  <c:v>2993</c:v>
                </c:pt>
                <c:pt idx="6667">
                  <c:v>2352</c:v>
                </c:pt>
                <c:pt idx="6668">
                  <c:v>6878</c:v>
                </c:pt>
                <c:pt idx="6669">
                  <c:v>4486</c:v>
                </c:pt>
                <c:pt idx="6670">
                  <c:v>4868</c:v>
                </c:pt>
                <c:pt idx="6671">
                  <c:v>4117</c:v>
                </c:pt>
                <c:pt idx="6672">
                  <c:v>6072</c:v>
                </c:pt>
                <c:pt idx="6673">
                  <c:v>4871</c:v>
                </c:pt>
                <c:pt idx="6674">
                  <c:v>5443</c:v>
                </c:pt>
                <c:pt idx="6675">
                  <c:v>2786</c:v>
                </c:pt>
                <c:pt idx="6676">
                  <c:v>1381</c:v>
                </c:pt>
                <c:pt idx="6677">
                  <c:v>2766</c:v>
                </c:pt>
                <c:pt idx="6678">
                  <c:v>2449</c:v>
                </c:pt>
                <c:pt idx="6679">
                  <c:v>4014</c:v>
                </c:pt>
                <c:pt idx="6680">
                  <c:v>1644</c:v>
                </c:pt>
                <c:pt idx="6681">
                  <c:v>1378</c:v>
                </c:pt>
                <c:pt idx="6682">
                  <c:v>4506</c:v>
                </c:pt>
                <c:pt idx="6683">
                  <c:v>5781</c:v>
                </c:pt>
                <c:pt idx="6684">
                  <c:v>3230</c:v>
                </c:pt>
                <c:pt idx="6685">
                  <c:v>3029</c:v>
                </c:pt>
                <c:pt idx="6686">
                  <c:v>3325</c:v>
                </c:pt>
                <c:pt idx="6687">
                  <c:v>2189</c:v>
                </c:pt>
                <c:pt idx="6688">
                  <c:v>4112</c:v>
                </c:pt>
                <c:pt idx="6689">
                  <c:v>1716</c:v>
                </c:pt>
                <c:pt idx="6690">
                  <c:v>1184</c:v>
                </c:pt>
                <c:pt idx="6691">
                  <c:v>3782</c:v>
                </c:pt>
                <c:pt idx="6692">
                  <c:v>4517</c:v>
                </c:pt>
                <c:pt idx="6693">
                  <c:v>6245</c:v>
                </c:pt>
                <c:pt idx="6694">
                  <c:v>2393</c:v>
                </c:pt>
                <c:pt idx="6695">
                  <c:v>2954</c:v>
                </c:pt>
                <c:pt idx="6696">
                  <c:v>3378</c:v>
                </c:pt>
                <c:pt idx="6697">
                  <c:v>10658</c:v>
                </c:pt>
                <c:pt idx="6698">
                  <c:v>7270</c:v>
                </c:pt>
                <c:pt idx="6699">
                  <c:v>1981</c:v>
                </c:pt>
                <c:pt idx="6700">
                  <c:v>1462</c:v>
                </c:pt>
                <c:pt idx="6701">
                  <c:v>12320</c:v>
                </c:pt>
                <c:pt idx="6702">
                  <c:v>8650</c:v>
                </c:pt>
                <c:pt idx="6703">
                  <c:v>4928</c:v>
                </c:pt>
                <c:pt idx="6704">
                  <c:v>3937</c:v>
                </c:pt>
                <c:pt idx="6705">
                  <c:v>31654</c:v>
                </c:pt>
                <c:pt idx="6706">
                  <c:v>4107</c:v>
                </c:pt>
                <c:pt idx="6707">
                  <c:v>2992</c:v>
                </c:pt>
                <c:pt idx="6708">
                  <c:v>1961</c:v>
                </c:pt>
                <c:pt idx="6709">
                  <c:v>2140</c:v>
                </c:pt>
                <c:pt idx="6710">
                  <c:v>5681</c:v>
                </c:pt>
                <c:pt idx="6711">
                  <c:v>1473</c:v>
                </c:pt>
                <c:pt idx="6712">
                  <c:v>9548</c:v>
                </c:pt>
                <c:pt idx="6713">
                  <c:v>2196</c:v>
                </c:pt>
                <c:pt idx="6714">
                  <c:v>1926</c:v>
                </c:pt>
                <c:pt idx="6715">
                  <c:v>14461</c:v>
                </c:pt>
                <c:pt idx="6716">
                  <c:v>10532</c:v>
                </c:pt>
                <c:pt idx="6717">
                  <c:v>1803</c:v>
                </c:pt>
                <c:pt idx="6718">
                  <c:v>4465</c:v>
                </c:pt>
                <c:pt idx="6719">
                  <c:v>22820</c:v>
                </c:pt>
                <c:pt idx="6720">
                  <c:v>18530</c:v>
                </c:pt>
                <c:pt idx="6721">
                  <c:v>2212</c:v>
                </c:pt>
                <c:pt idx="6722">
                  <c:v>1136</c:v>
                </c:pt>
                <c:pt idx="6723">
                  <c:v>5415</c:v>
                </c:pt>
                <c:pt idx="6724">
                  <c:v>2465</c:v>
                </c:pt>
                <c:pt idx="6725">
                  <c:v>11343</c:v>
                </c:pt>
                <c:pt idx="6726">
                  <c:v>7379</c:v>
                </c:pt>
                <c:pt idx="6727">
                  <c:v>4879</c:v>
                </c:pt>
                <c:pt idx="6728">
                  <c:v>3816</c:v>
                </c:pt>
                <c:pt idx="6729">
                  <c:v>2370</c:v>
                </c:pt>
                <c:pt idx="6730">
                  <c:v>13049</c:v>
                </c:pt>
                <c:pt idx="6731">
                  <c:v>12530</c:v>
                </c:pt>
                <c:pt idx="6732">
                  <c:v>8505</c:v>
                </c:pt>
                <c:pt idx="6733">
                  <c:v>2961</c:v>
                </c:pt>
                <c:pt idx="6734">
                  <c:v>16887</c:v>
                </c:pt>
                <c:pt idx="6735">
                  <c:v>5918</c:v>
                </c:pt>
                <c:pt idx="6736">
                  <c:v>3411</c:v>
                </c:pt>
                <c:pt idx="6737">
                  <c:v>4950</c:v>
                </c:pt>
                <c:pt idx="6738">
                  <c:v>7140</c:v>
                </c:pt>
                <c:pt idx="6739">
                  <c:v>14139</c:v>
                </c:pt>
                <c:pt idx="6740">
                  <c:v>27283</c:v>
                </c:pt>
                <c:pt idx="6741">
                  <c:v>2937</c:v>
                </c:pt>
                <c:pt idx="6742">
                  <c:v>3415</c:v>
                </c:pt>
                <c:pt idx="6743">
                  <c:v>8432</c:v>
                </c:pt>
                <c:pt idx="6744">
                  <c:v>12072</c:v>
                </c:pt>
                <c:pt idx="6745">
                  <c:v>8083</c:v>
                </c:pt>
                <c:pt idx="6746">
                  <c:v>9660</c:v>
                </c:pt>
                <c:pt idx="6747">
                  <c:v>1747</c:v>
                </c:pt>
                <c:pt idx="6748">
                  <c:v>4503</c:v>
                </c:pt>
                <c:pt idx="6749">
                  <c:v>1481</c:v>
                </c:pt>
                <c:pt idx="6750">
                  <c:v>542</c:v>
                </c:pt>
                <c:pt idx="6751">
                  <c:v>888</c:v>
                </c:pt>
                <c:pt idx="6752">
                  <c:v>551</c:v>
                </c:pt>
                <c:pt idx="6753">
                  <c:v>395</c:v>
                </c:pt>
                <c:pt idx="6754">
                  <c:v>335</c:v>
                </c:pt>
                <c:pt idx="6755">
                  <c:v>504</c:v>
                </c:pt>
                <c:pt idx="6756">
                  <c:v>819</c:v>
                </c:pt>
                <c:pt idx="6757">
                  <c:v>880</c:v>
                </c:pt>
                <c:pt idx="6758">
                  <c:v>1163</c:v>
                </c:pt>
                <c:pt idx="6759">
                  <c:v>401</c:v>
                </c:pt>
                <c:pt idx="6760">
                  <c:v>757</c:v>
                </c:pt>
                <c:pt idx="6761">
                  <c:v>730</c:v>
                </c:pt>
                <c:pt idx="6762">
                  <c:v>389</c:v>
                </c:pt>
                <c:pt idx="6763">
                  <c:v>742</c:v>
                </c:pt>
                <c:pt idx="6764">
                  <c:v>805</c:v>
                </c:pt>
                <c:pt idx="6765">
                  <c:v>657</c:v>
                </c:pt>
                <c:pt idx="6766">
                  <c:v>594</c:v>
                </c:pt>
                <c:pt idx="6767">
                  <c:v>221</c:v>
                </c:pt>
                <c:pt idx="6768">
                  <c:v>390</c:v>
                </c:pt>
                <c:pt idx="6769">
                  <c:v>746</c:v>
                </c:pt>
                <c:pt idx="6770">
                  <c:v>1415</c:v>
                </c:pt>
                <c:pt idx="6771">
                  <c:v>1024</c:v>
                </c:pt>
                <c:pt idx="6772">
                  <c:v>431</c:v>
                </c:pt>
                <c:pt idx="6773">
                  <c:v>774</c:v>
                </c:pt>
                <c:pt idx="6774">
                  <c:v>926</c:v>
                </c:pt>
                <c:pt idx="6775">
                  <c:v>993</c:v>
                </c:pt>
                <c:pt idx="6776">
                  <c:v>898</c:v>
                </c:pt>
                <c:pt idx="6777">
                  <c:v>803</c:v>
                </c:pt>
                <c:pt idx="6778">
                  <c:v>502</c:v>
                </c:pt>
                <c:pt idx="6779">
                  <c:v>625</c:v>
                </c:pt>
                <c:pt idx="6780">
                  <c:v>1768</c:v>
                </c:pt>
                <c:pt idx="6781">
                  <c:v>1259</c:v>
                </c:pt>
                <c:pt idx="6782">
                  <c:v>1148</c:v>
                </c:pt>
                <c:pt idx="6783">
                  <c:v>1071</c:v>
                </c:pt>
                <c:pt idx="6784">
                  <c:v>804</c:v>
                </c:pt>
                <c:pt idx="6785">
                  <c:v>331</c:v>
                </c:pt>
                <c:pt idx="6786">
                  <c:v>1201</c:v>
                </c:pt>
                <c:pt idx="6787">
                  <c:v>2032</c:v>
                </c:pt>
                <c:pt idx="6788">
                  <c:v>420</c:v>
                </c:pt>
                <c:pt idx="6789">
                  <c:v>385</c:v>
                </c:pt>
                <c:pt idx="6790">
                  <c:v>632</c:v>
                </c:pt>
                <c:pt idx="6791">
                  <c:v>1235</c:v>
                </c:pt>
                <c:pt idx="6792">
                  <c:v>606</c:v>
                </c:pt>
                <c:pt idx="6793">
                  <c:v>1048</c:v>
                </c:pt>
                <c:pt idx="6794">
                  <c:v>613</c:v>
                </c:pt>
                <c:pt idx="6795">
                  <c:v>791</c:v>
                </c:pt>
                <c:pt idx="6796">
                  <c:v>1116</c:v>
                </c:pt>
                <c:pt idx="6797">
                  <c:v>1617</c:v>
                </c:pt>
                <c:pt idx="6798">
                  <c:v>1127</c:v>
                </c:pt>
                <c:pt idx="6799">
                  <c:v>2101</c:v>
                </c:pt>
                <c:pt idx="6800">
                  <c:v>1178</c:v>
                </c:pt>
                <c:pt idx="6801">
                  <c:v>495</c:v>
                </c:pt>
                <c:pt idx="6802">
                  <c:v>1081</c:v>
                </c:pt>
                <c:pt idx="6803">
                  <c:v>1615</c:v>
                </c:pt>
                <c:pt idx="6804">
                  <c:v>637</c:v>
                </c:pt>
                <c:pt idx="6805">
                  <c:v>994</c:v>
                </c:pt>
                <c:pt idx="6806">
                  <c:v>611</c:v>
                </c:pt>
                <c:pt idx="6807">
                  <c:v>442</c:v>
                </c:pt>
                <c:pt idx="6808">
                  <c:v>796</c:v>
                </c:pt>
                <c:pt idx="6809">
                  <c:v>1902</c:v>
                </c:pt>
                <c:pt idx="6810">
                  <c:v>1019</c:v>
                </c:pt>
                <c:pt idx="6811">
                  <c:v>924</c:v>
                </c:pt>
                <c:pt idx="6812">
                  <c:v>2671</c:v>
                </c:pt>
                <c:pt idx="6813">
                  <c:v>2044</c:v>
                </c:pt>
                <c:pt idx="6814">
                  <c:v>2263</c:v>
                </c:pt>
                <c:pt idx="6815">
                  <c:v>1330</c:v>
                </c:pt>
                <c:pt idx="6816">
                  <c:v>629</c:v>
                </c:pt>
                <c:pt idx="6817">
                  <c:v>747</c:v>
                </c:pt>
                <c:pt idx="6818">
                  <c:v>4220</c:v>
                </c:pt>
                <c:pt idx="6819">
                  <c:v>7212</c:v>
                </c:pt>
                <c:pt idx="6820">
                  <c:v>3280</c:v>
                </c:pt>
                <c:pt idx="6821">
                  <c:v>416</c:v>
                </c:pt>
                <c:pt idx="6822">
                  <c:v>1202</c:v>
                </c:pt>
                <c:pt idx="6823">
                  <c:v>712</c:v>
                </c:pt>
                <c:pt idx="6824">
                  <c:v>1278</c:v>
                </c:pt>
                <c:pt idx="6825">
                  <c:v>1161</c:v>
                </c:pt>
                <c:pt idx="6826">
                  <c:v>1953</c:v>
                </c:pt>
                <c:pt idx="6827">
                  <c:v>1835</c:v>
                </c:pt>
                <c:pt idx="6828">
                  <c:v>1940</c:v>
                </c:pt>
                <c:pt idx="6829">
                  <c:v>1284</c:v>
                </c:pt>
                <c:pt idx="6830">
                  <c:v>597</c:v>
                </c:pt>
                <c:pt idx="6831">
                  <c:v>1109</c:v>
                </c:pt>
                <c:pt idx="6832">
                  <c:v>534</c:v>
                </c:pt>
                <c:pt idx="6833">
                  <c:v>1065</c:v>
                </c:pt>
                <c:pt idx="6834">
                  <c:v>1814</c:v>
                </c:pt>
                <c:pt idx="6835">
                  <c:v>2113</c:v>
                </c:pt>
                <c:pt idx="6836">
                  <c:v>1315</c:v>
                </c:pt>
                <c:pt idx="6837">
                  <c:v>1225</c:v>
                </c:pt>
                <c:pt idx="6838">
                  <c:v>3299</c:v>
                </c:pt>
                <c:pt idx="6839">
                  <c:v>844</c:v>
                </c:pt>
                <c:pt idx="6840">
                  <c:v>2963</c:v>
                </c:pt>
                <c:pt idx="6841">
                  <c:v>4556</c:v>
                </c:pt>
                <c:pt idx="6842">
                  <c:v>3426</c:v>
                </c:pt>
                <c:pt idx="6843">
                  <c:v>932</c:v>
                </c:pt>
                <c:pt idx="6844">
                  <c:v>3708</c:v>
                </c:pt>
                <c:pt idx="6845">
                  <c:v>1372</c:v>
                </c:pt>
                <c:pt idx="6846">
                  <c:v>3870</c:v>
                </c:pt>
                <c:pt idx="6847">
                  <c:v>2040</c:v>
                </c:pt>
                <c:pt idx="6848">
                  <c:v>4619</c:v>
                </c:pt>
                <c:pt idx="6849">
                  <c:v>2611</c:v>
                </c:pt>
                <c:pt idx="6850">
                  <c:v>3944</c:v>
                </c:pt>
                <c:pt idx="6851">
                  <c:v>3554</c:v>
                </c:pt>
                <c:pt idx="6852">
                  <c:v>7577</c:v>
                </c:pt>
                <c:pt idx="6853">
                  <c:v>5761</c:v>
                </c:pt>
                <c:pt idx="6854">
                  <c:v>19961</c:v>
                </c:pt>
                <c:pt idx="6855">
                  <c:v>15068</c:v>
                </c:pt>
                <c:pt idx="6856">
                  <c:v>14901</c:v>
                </c:pt>
                <c:pt idx="6857">
                  <c:v>13614</c:v>
                </c:pt>
                <c:pt idx="6858">
                  <c:v>10785</c:v>
                </c:pt>
                <c:pt idx="6859">
                  <c:v>10253</c:v>
                </c:pt>
                <c:pt idx="6860">
                  <c:v>2304</c:v>
                </c:pt>
                <c:pt idx="6861">
                  <c:v>1397</c:v>
                </c:pt>
                <c:pt idx="6862">
                  <c:v>1052</c:v>
                </c:pt>
                <c:pt idx="6863">
                  <c:v>7886</c:v>
                </c:pt>
                <c:pt idx="6864">
                  <c:v>546</c:v>
                </c:pt>
                <c:pt idx="6865">
                  <c:v>1183</c:v>
                </c:pt>
                <c:pt idx="6866">
                  <c:v>526</c:v>
                </c:pt>
                <c:pt idx="6867">
                  <c:v>1302</c:v>
                </c:pt>
                <c:pt idx="6868">
                  <c:v>537</c:v>
                </c:pt>
                <c:pt idx="6869">
                  <c:v>1045</c:v>
                </c:pt>
                <c:pt idx="6870">
                  <c:v>3448</c:v>
                </c:pt>
                <c:pt idx="6871">
                  <c:v>999</c:v>
                </c:pt>
                <c:pt idx="6872">
                  <c:v>837</c:v>
                </c:pt>
                <c:pt idx="6873">
                  <c:v>382</c:v>
                </c:pt>
                <c:pt idx="6874">
                  <c:v>1033</c:v>
                </c:pt>
                <c:pt idx="6875">
                  <c:v>870</c:v>
                </c:pt>
                <c:pt idx="6876">
                  <c:v>478</c:v>
                </c:pt>
                <c:pt idx="6877">
                  <c:v>2232</c:v>
                </c:pt>
                <c:pt idx="6878">
                  <c:v>2311</c:v>
                </c:pt>
                <c:pt idx="6879">
                  <c:v>1328</c:v>
                </c:pt>
                <c:pt idx="6880">
                  <c:v>1109</c:v>
                </c:pt>
                <c:pt idx="6881">
                  <c:v>679</c:v>
                </c:pt>
                <c:pt idx="6882">
                  <c:v>1020</c:v>
                </c:pt>
                <c:pt idx="6883">
                  <c:v>1269</c:v>
                </c:pt>
                <c:pt idx="6884">
                  <c:v>639</c:v>
                </c:pt>
                <c:pt idx="6885">
                  <c:v>708</c:v>
                </c:pt>
                <c:pt idx="6886">
                  <c:v>424</c:v>
                </c:pt>
                <c:pt idx="6887">
                  <c:v>644</c:v>
                </c:pt>
                <c:pt idx="6888">
                  <c:v>1101</c:v>
                </c:pt>
                <c:pt idx="6889">
                  <c:v>753</c:v>
                </c:pt>
                <c:pt idx="6890">
                  <c:v>1640</c:v>
                </c:pt>
                <c:pt idx="6891">
                  <c:v>1058</c:v>
                </c:pt>
                <c:pt idx="6892">
                  <c:v>329</c:v>
                </c:pt>
                <c:pt idx="6893">
                  <c:v>882</c:v>
                </c:pt>
                <c:pt idx="6894">
                  <c:v>369</c:v>
                </c:pt>
                <c:pt idx="6895">
                  <c:v>843</c:v>
                </c:pt>
                <c:pt idx="6896">
                  <c:v>693</c:v>
                </c:pt>
                <c:pt idx="6897">
                  <c:v>1394</c:v>
                </c:pt>
                <c:pt idx="6898">
                  <c:v>839</c:v>
                </c:pt>
                <c:pt idx="6899">
                  <c:v>1220</c:v>
                </c:pt>
                <c:pt idx="6900">
                  <c:v>598</c:v>
                </c:pt>
                <c:pt idx="6901">
                  <c:v>331</c:v>
                </c:pt>
                <c:pt idx="6902">
                  <c:v>502</c:v>
                </c:pt>
                <c:pt idx="6903">
                  <c:v>1757</c:v>
                </c:pt>
                <c:pt idx="6904">
                  <c:v>450</c:v>
                </c:pt>
                <c:pt idx="6905">
                  <c:v>375</c:v>
                </c:pt>
                <c:pt idx="6906">
                  <c:v>486</c:v>
                </c:pt>
                <c:pt idx="6907">
                  <c:v>498</c:v>
                </c:pt>
                <c:pt idx="6908">
                  <c:v>1370</c:v>
                </c:pt>
                <c:pt idx="6909">
                  <c:v>951</c:v>
                </c:pt>
                <c:pt idx="6910">
                  <c:v>5922</c:v>
                </c:pt>
                <c:pt idx="6911">
                  <c:v>1465</c:v>
                </c:pt>
                <c:pt idx="6912">
                  <c:v>2702</c:v>
                </c:pt>
                <c:pt idx="6913">
                  <c:v>776</c:v>
                </c:pt>
                <c:pt idx="6914">
                  <c:v>1084</c:v>
                </c:pt>
                <c:pt idx="6915">
                  <c:v>260</c:v>
                </c:pt>
                <c:pt idx="6916">
                  <c:v>655</c:v>
                </c:pt>
                <c:pt idx="6917">
                  <c:v>263</c:v>
                </c:pt>
                <c:pt idx="6918">
                  <c:v>1334</c:v>
                </c:pt>
                <c:pt idx="6919">
                  <c:v>1223</c:v>
                </c:pt>
                <c:pt idx="6920">
                  <c:v>522</c:v>
                </c:pt>
                <c:pt idx="6921">
                  <c:v>240</c:v>
                </c:pt>
                <c:pt idx="6922">
                  <c:v>542</c:v>
                </c:pt>
                <c:pt idx="6923">
                  <c:v>459</c:v>
                </c:pt>
                <c:pt idx="6924">
                  <c:v>541</c:v>
                </c:pt>
                <c:pt idx="6925">
                  <c:v>630</c:v>
                </c:pt>
                <c:pt idx="6926">
                  <c:v>250</c:v>
                </c:pt>
                <c:pt idx="6927">
                  <c:v>907</c:v>
                </c:pt>
                <c:pt idx="6928">
                  <c:v>1073</c:v>
                </c:pt>
                <c:pt idx="6929">
                  <c:v>361</c:v>
                </c:pt>
                <c:pt idx="6930">
                  <c:v>673</c:v>
                </c:pt>
                <c:pt idx="6931">
                  <c:v>233</c:v>
                </c:pt>
                <c:pt idx="6932">
                  <c:v>453</c:v>
                </c:pt>
                <c:pt idx="6933">
                  <c:v>824</c:v>
                </c:pt>
                <c:pt idx="6934">
                  <c:v>442</c:v>
                </c:pt>
                <c:pt idx="6935">
                  <c:v>641</c:v>
                </c:pt>
                <c:pt idx="6936">
                  <c:v>553</c:v>
                </c:pt>
                <c:pt idx="6937">
                  <c:v>1130</c:v>
                </c:pt>
                <c:pt idx="6938">
                  <c:v>902</c:v>
                </c:pt>
                <c:pt idx="6939">
                  <c:v>734</c:v>
                </c:pt>
                <c:pt idx="6940">
                  <c:v>1432</c:v>
                </c:pt>
                <c:pt idx="6941">
                  <c:v>559</c:v>
                </c:pt>
                <c:pt idx="6942">
                  <c:v>865</c:v>
                </c:pt>
                <c:pt idx="6943">
                  <c:v>1009</c:v>
                </c:pt>
                <c:pt idx="6944">
                  <c:v>881</c:v>
                </c:pt>
                <c:pt idx="6945">
                  <c:v>682</c:v>
                </c:pt>
                <c:pt idx="6946">
                  <c:v>435</c:v>
                </c:pt>
                <c:pt idx="6947">
                  <c:v>1097</c:v>
                </c:pt>
                <c:pt idx="6948">
                  <c:v>796</c:v>
                </c:pt>
                <c:pt idx="6949">
                  <c:v>1492</c:v>
                </c:pt>
                <c:pt idx="6950">
                  <c:v>601</c:v>
                </c:pt>
                <c:pt idx="6951">
                  <c:v>631</c:v>
                </c:pt>
                <c:pt idx="6952">
                  <c:v>1034</c:v>
                </c:pt>
                <c:pt idx="6953">
                  <c:v>1071</c:v>
                </c:pt>
                <c:pt idx="6954">
                  <c:v>441</c:v>
                </c:pt>
                <c:pt idx="6955">
                  <c:v>413</c:v>
                </c:pt>
                <c:pt idx="6956">
                  <c:v>438</c:v>
                </c:pt>
                <c:pt idx="6957">
                  <c:v>518</c:v>
                </c:pt>
                <c:pt idx="6958">
                  <c:v>935</c:v>
                </c:pt>
                <c:pt idx="6959">
                  <c:v>412</c:v>
                </c:pt>
                <c:pt idx="6960">
                  <c:v>425</c:v>
                </c:pt>
                <c:pt idx="6961">
                  <c:v>1282</c:v>
                </c:pt>
                <c:pt idx="6962">
                  <c:v>819</c:v>
                </c:pt>
                <c:pt idx="6963">
                  <c:v>902</c:v>
                </c:pt>
                <c:pt idx="6964">
                  <c:v>554</c:v>
                </c:pt>
                <c:pt idx="6965">
                  <c:v>613</c:v>
                </c:pt>
                <c:pt idx="6966">
                  <c:v>733</c:v>
                </c:pt>
                <c:pt idx="6967">
                  <c:v>1220</c:v>
                </c:pt>
                <c:pt idx="6968">
                  <c:v>1179</c:v>
                </c:pt>
                <c:pt idx="6969">
                  <c:v>1907</c:v>
                </c:pt>
                <c:pt idx="6970">
                  <c:v>793</c:v>
                </c:pt>
                <c:pt idx="6971">
                  <c:v>1385</c:v>
                </c:pt>
                <c:pt idx="6972">
                  <c:v>320</c:v>
                </c:pt>
                <c:pt idx="6973">
                  <c:v>592</c:v>
                </c:pt>
                <c:pt idx="6974">
                  <c:v>565</c:v>
                </c:pt>
                <c:pt idx="6975">
                  <c:v>312</c:v>
                </c:pt>
                <c:pt idx="6976">
                  <c:v>685</c:v>
                </c:pt>
                <c:pt idx="6977">
                  <c:v>538</c:v>
                </c:pt>
                <c:pt idx="6978">
                  <c:v>327</c:v>
                </c:pt>
                <c:pt idx="6979">
                  <c:v>870</c:v>
                </c:pt>
                <c:pt idx="6980">
                  <c:v>691</c:v>
                </c:pt>
                <c:pt idx="6981">
                  <c:v>717</c:v>
                </c:pt>
                <c:pt idx="6982">
                  <c:v>1594</c:v>
                </c:pt>
                <c:pt idx="6983">
                  <c:v>330</c:v>
                </c:pt>
                <c:pt idx="6984">
                  <c:v>558</c:v>
                </c:pt>
                <c:pt idx="6985">
                  <c:v>1193</c:v>
                </c:pt>
                <c:pt idx="6986">
                  <c:v>775</c:v>
                </c:pt>
                <c:pt idx="6987">
                  <c:v>752</c:v>
                </c:pt>
                <c:pt idx="6988">
                  <c:v>734</c:v>
                </c:pt>
                <c:pt idx="6989">
                  <c:v>1976</c:v>
                </c:pt>
                <c:pt idx="6990">
                  <c:v>1146</c:v>
                </c:pt>
                <c:pt idx="6991">
                  <c:v>1054</c:v>
                </c:pt>
                <c:pt idx="6992">
                  <c:v>2085</c:v>
                </c:pt>
                <c:pt idx="6993">
                  <c:v>1292</c:v>
                </c:pt>
                <c:pt idx="6994">
                  <c:v>1232</c:v>
                </c:pt>
                <c:pt idx="6995">
                  <c:v>1585</c:v>
                </c:pt>
                <c:pt idx="6996">
                  <c:v>1411</c:v>
                </c:pt>
                <c:pt idx="6997">
                  <c:v>1609</c:v>
                </c:pt>
                <c:pt idx="6998">
                  <c:v>979</c:v>
                </c:pt>
                <c:pt idx="6999">
                  <c:v>5576</c:v>
                </c:pt>
                <c:pt idx="7000">
                  <c:v>1906</c:v>
                </c:pt>
                <c:pt idx="7001">
                  <c:v>3572</c:v>
                </c:pt>
                <c:pt idx="7002">
                  <c:v>1605</c:v>
                </c:pt>
                <c:pt idx="7003">
                  <c:v>4896</c:v>
                </c:pt>
                <c:pt idx="7004">
                  <c:v>2396</c:v>
                </c:pt>
                <c:pt idx="7005">
                  <c:v>4206</c:v>
                </c:pt>
                <c:pt idx="7006">
                  <c:v>4382</c:v>
                </c:pt>
                <c:pt idx="7007">
                  <c:v>5693</c:v>
                </c:pt>
                <c:pt idx="7008">
                  <c:v>3447</c:v>
                </c:pt>
                <c:pt idx="7009">
                  <c:v>4585</c:v>
                </c:pt>
                <c:pt idx="7010">
                  <c:v>4149</c:v>
                </c:pt>
                <c:pt idx="7011">
                  <c:v>2495</c:v>
                </c:pt>
                <c:pt idx="7012">
                  <c:v>2168</c:v>
                </c:pt>
                <c:pt idx="7013">
                  <c:v>5465</c:v>
                </c:pt>
                <c:pt idx="7014">
                  <c:v>5722</c:v>
                </c:pt>
                <c:pt idx="7015">
                  <c:v>3111</c:v>
                </c:pt>
                <c:pt idx="7016">
                  <c:v>3634</c:v>
                </c:pt>
                <c:pt idx="7017">
                  <c:v>1702</c:v>
                </c:pt>
                <c:pt idx="7018">
                  <c:v>3756</c:v>
                </c:pt>
                <c:pt idx="7019">
                  <c:v>9206</c:v>
                </c:pt>
                <c:pt idx="7020">
                  <c:v>4724</c:v>
                </c:pt>
                <c:pt idx="7021">
                  <c:v>5500</c:v>
                </c:pt>
                <c:pt idx="7022">
                  <c:v>5514</c:v>
                </c:pt>
                <c:pt idx="7023">
                  <c:v>4236</c:v>
                </c:pt>
                <c:pt idx="7024">
                  <c:v>6016</c:v>
                </c:pt>
                <c:pt idx="7025">
                  <c:v>6734</c:v>
                </c:pt>
                <c:pt idx="7026">
                  <c:v>13305</c:v>
                </c:pt>
                <c:pt idx="7027">
                  <c:v>14043</c:v>
                </c:pt>
                <c:pt idx="7028">
                  <c:v>4060</c:v>
                </c:pt>
                <c:pt idx="7029">
                  <c:v>3024</c:v>
                </c:pt>
                <c:pt idx="7030">
                  <c:v>2667</c:v>
                </c:pt>
                <c:pt idx="7031">
                  <c:v>3690</c:v>
                </c:pt>
                <c:pt idx="7032">
                  <c:v>2989</c:v>
                </c:pt>
                <c:pt idx="7033">
                  <c:v>5333</c:v>
                </c:pt>
                <c:pt idx="7034">
                  <c:v>7098</c:v>
                </c:pt>
                <c:pt idx="7035">
                  <c:v>4900</c:v>
                </c:pt>
                <c:pt idx="7036">
                  <c:v>7451</c:v>
                </c:pt>
                <c:pt idx="7037">
                  <c:v>11173</c:v>
                </c:pt>
                <c:pt idx="7038">
                  <c:v>9088</c:v>
                </c:pt>
                <c:pt idx="7039">
                  <c:v>6416</c:v>
                </c:pt>
                <c:pt idx="7040">
                  <c:v>3118</c:v>
                </c:pt>
                <c:pt idx="7041">
                  <c:v>6389</c:v>
                </c:pt>
                <c:pt idx="7042">
                  <c:v>3002</c:v>
                </c:pt>
                <c:pt idx="7043">
                  <c:v>3522</c:v>
                </c:pt>
                <c:pt idx="7044">
                  <c:v>11057</c:v>
                </c:pt>
                <c:pt idx="7045">
                  <c:v>3849</c:v>
                </c:pt>
                <c:pt idx="7046">
                  <c:v>12588</c:v>
                </c:pt>
                <c:pt idx="7047">
                  <c:v>7664</c:v>
                </c:pt>
                <c:pt idx="7048">
                  <c:v>9143</c:v>
                </c:pt>
                <c:pt idx="7049">
                  <c:v>13235</c:v>
                </c:pt>
                <c:pt idx="7050">
                  <c:v>4523</c:v>
                </c:pt>
                <c:pt idx="7051">
                  <c:v>5305</c:v>
                </c:pt>
                <c:pt idx="7052">
                  <c:v>1948</c:v>
                </c:pt>
                <c:pt idx="7053">
                  <c:v>2824</c:v>
                </c:pt>
                <c:pt idx="7054">
                  <c:v>6610</c:v>
                </c:pt>
                <c:pt idx="7055">
                  <c:v>4053</c:v>
                </c:pt>
                <c:pt idx="7056">
                  <c:v>3769</c:v>
                </c:pt>
                <c:pt idx="7057">
                  <c:v>5745</c:v>
                </c:pt>
                <c:pt idx="7058">
                  <c:v>6539</c:v>
                </c:pt>
                <c:pt idx="7059">
                  <c:v>3576</c:v>
                </c:pt>
                <c:pt idx="7060">
                  <c:v>8675</c:v>
                </c:pt>
                <c:pt idx="7061">
                  <c:v>3316</c:v>
                </c:pt>
                <c:pt idx="7062">
                  <c:v>3234</c:v>
                </c:pt>
                <c:pt idx="7063">
                  <c:v>3834</c:v>
                </c:pt>
                <c:pt idx="7064">
                  <c:v>5276</c:v>
                </c:pt>
                <c:pt idx="7065">
                  <c:v>6272</c:v>
                </c:pt>
                <c:pt idx="7066">
                  <c:v>3608</c:v>
                </c:pt>
                <c:pt idx="7067">
                  <c:v>5443</c:v>
                </c:pt>
                <c:pt idx="7068">
                  <c:v>6325</c:v>
                </c:pt>
                <c:pt idx="7069">
                  <c:v>8017</c:v>
                </c:pt>
                <c:pt idx="7070">
                  <c:v>5148</c:v>
                </c:pt>
                <c:pt idx="7071">
                  <c:v>3261</c:v>
                </c:pt>
                <c:pt idx="7072">
                  <c:v>5571</c:v>
                </c:pt>
                <c:pt idx="7073">
                  <c:v>2869</c:v>
                </c:pt>
                <c:pt idx="7074">
                  <c:v>6147</c:v>
                </c:pt>
                <c:pt idx="7075">
                  <c:v>5891</c:v>
                </c:pt>
                <c:pt idx="7076">
                  <c:v>3091</c:v>
                </c:pt>
                <c:pt idx="7077">
                  <c:v>7867</c:v>
                </c:pt>
                <c:pt idx="7078">
                  <c:v>3869</c:v>
                </c:pt>
                <c:pt idx="7079">
                  <c:v>6090</c:v>
                </c:pt>
                <c:pt idx="7080">
                  <c:v>3003</c:v>
                </c:pt>
                <c:pt idx="7081">
                  <c:v>5686</c:v>
                </c:pt>
                <c:pt idx="7082">
                  <c:v>3081</c:v>
                </c:pt>
                <c:pt idx="7083">
                  <c:v>9192</c:v>
                </c:pt>
                <c:pt idx="7084">
                  <c:v>4777</c:v>
                </c:pt>
                <c:pt idx="7085">
                  <c:v>5736</c:v>
                </c:pt>
                <c:pt idx="7086">
                  <c:v>17895</c:v>
                </c:pt>
                <c:pt idx="7087">
                  <c:v>17412</c:v>
                </c:pt>
                <c:pt idx="7088">
                  <c:v>12258</c:v>
                </c:pt>
                <c:pt idx="7089">
                  <c:v>5509</c:v>
                </c:pt>
                <c:pt idx="7090">
                  <c:v>2210</c:v>
                </c:pt>
                <c:pt idx="7091">
                  <c:v>4361</c:v>
                </c:pt>
                <c:pt idx="7092">
                  <c:v>10115</c:v>
                </c:pt>
                <c:pt idx="7093">
                  <c:v>4446</c:v>
                </c:pt>
                <c:pt idx="7094">
                  <c:v>5335</c:v>
                </c:pt>
                <c:pt idx="7095">
                  <c:v>2957</c:v>
                </c:pt>
                <c:pt idx="7096">
                  <c:v>5503</c:v>
                </c:pt>
                <c:pt idx="7097">
                  <c:v>7629</c:v>
                </c:pt>
                <c:pt idx="7098">
                  <c:v>12487</c:v>
                </c:pt>
                <c:pt idx="7099">
                  <c:v>8953</c:v>
                </c:pt>
                <c:pt idx="7100">
                  <c:v>4550</c:v>
                </c:pt>
                <c:pt idx="7101">
                  <c:v>4415</c:v>
                </c:pt>
                <c:pt idx="7102">
                  <c:v>3304</c:v>
                </c:pt>
                <c:pt idx="7103">
                  <c:v>6115</c:v>
                </c:pt>
                <c:pt idx="7104">
                  <c:v>6792</c:v>
                </c:pt>
                <c:pt idx="7105">
                  <c:v>7269</c:v>
                </c:pt>
                <c:pt idx="7106">
                  <c:v>4915</c:v>
                </c:pt>
                <c:pt idx="7107">
                  <c:v>8624</c:v>
                </c:pt>
                <c:pt idx="7108">
                  <c:v>2601</c:v>
                </c:pt>
                <c:pt idx="7109">
                  <c:v>7686</c:v>
                </c:pt>
                <c:pt idx="7110">
                  <c:v>3966</c:v>
                </c:pt>
                <c:pt idx="7111">
                  <c:v>5876</c:v>
                </c:pt>
                <c:pt idx="7112">
                  <c:v>4300</c:v>
                </c:pt>
                <c:pt idx="7113">
                  <c:v>9681</c:v>
                </c:pt>
                <c:pt idx="7114">
                  <c:v>6598</c:v>
                </c:pt>
                <c:pt idx="7115">
                  <c:v>7944</c:v>
                </c:pt>
                <c:pt idx="7116">
                  <c:v>2991</c:v>
                </c:pt>
                <c:pt idx="7117">
                  <c:v>7653</c:v>
                </c:pt>
                <c:pt idx="7118">
                  <c:v>3052</c:v>
                </c:pt>
                <c:pt idx="7119">
                  <c:v>3159</c:v>
                </c:pt>
                <c:pt idx="7120">
                  <c:v>5614</c:v>
                </c:pt>
                <c:pt idx="7121">
                  <c:v>3628</c:v>
                </c:pt>
                <c:pt idx="7122">
                  <c:v>3336</c:v>
                </c:pt>
                <c:pt idx="7123">
                  <c:v>4103</c:v>
                </c:pt>
                <c:pt idx="7124">
                  <c:v>4252</c:v>
                </c:pt>
                <c:pt idx="7125">
                  <c:v>7133</c:v>
                </c:pt>
                <c:pt idx="7126">
                  <c:v>6954</c:v>
                </c:pt>
                <c:pt idx="7127">
                  <c:v>3830</c:v>
                </c:pt>
                <c:pt idx="7128">
                  <c:v>7521</c:v>
                </c:pt>
                <c:pt idx="7129">
                  <c:v>19488</c:v>
                </c:pt>
                <c:pt idx="7130">
                  <c:v>3057</c:v>
                </c:pt>
                <c:pt idx="7131">
                  <c:v>12049</c:v>
                </c:pt>
                <c:pt idx="7132">
                  <c:v>6094</c:v>
                </c:pt>
                <c:pt idx="7133">
                  <c:v>5262</c:v>
                </c:pt>
                <c:pt idx="7134">
                  <c:v>3065</c:v>
                </c:pt>
                <c:pt idx="7135">
                  <c:v>2809</c:v>
                </c:pt>
                <c:pt idx="7136">
                  <c:v>5481</c:v>
                </c:pt>
                <c:pt idx="7137">
                  <c:v>8912</c:v>
                </c:pt>
                <c:pt idx="7138">
                  <c:v>12547</c:v>
                </c:pt>
                <c:pt idx="7139">
                  <c:v>5839</c:v>
                </c:pt>
                <c:pt idx="7140">
                  <c:v>10670</c:v>
                </c:pt>
                <c:pt idx="7141">
                  <c:v>3537</c:v>
                </c:pt>
                <c:pt idx="7142">
                  <c:v>2600</c:v>
                </c:pt>
                <c:pt idx="7143">
                  <c:v>4661</c:v>
                </c:pt>
                <c:pt idx="7144">
                  <c:v>2770</c:v>
                </c:pt>
                <c:pt idx="7145">
                  <c:v>9741</c:v>
                </c:pt>
                <c:pt idx="7146">
                  <c:v>3143</c:v>
                </c:pt>
                <c:pt idx="7147">
                  <c:v>11973</c:v>
                </c:pt>
                <c:pt idx="7148">
                  <c:v>4596</c:v>
                </c:pt>
                <c:pt idx="7149">
                  <c:v>12510</c:v>
                </c:pt>
                <c:pt idx="7150">
                  <c:v>7845</c:v>
                </c:pt>
                <c:pt idx="7151">
                  <c:v>8794</c:v>
                </c:pt>
                <c:pt idx="7152">
                  <c:v>9689</c:v>
                </c:pt>
                <c:pt idx="7153">
                  <c:v>4326</c:v>
                </c:pt>
                <c:pt idx="7154">
                  <c:v>5753</c:v>
                </c:pt>
                <c:pt idx="7155">
                  <c:v>5416</c:v>
                </c:pt>
                <c:pt idx="7156">
                  <c:v>3974</c:v>
                </c:pt>
                <c:pt idx="7157">
                  <c:v>5044</c:v>
                </c:pt>
                <c:pt idx="7158">
                  <c:v>6616</c:v>
                </c:pt>
                <c:pt idx="7159">
                  <c:v>2567</c:v>
                </c:pt>
                <c:pt idx="7160">
                  <c:v>7584</c:v>
                </c:pt>
                <c:pt idx="7161">
                  <c:v>6305</c:v>
                </c:pt>
                <c:pt idx="7162">
                  <c:v>3537</c:v>
                </c:pt>
                <c:pt idx="7163">
                  <c:v>16646</c:v>
                </c:pt>
                <c:pt idx="7164">
                  <c:v>12188</c:v>
                </c:pt>
                <c:pt idx="7165">
                  <c:v>3316</c:v>
                </c:pt>
                <c:pt idx="7166">
                  <c:v>2455</c:v>
                </c:pt>
                <c:pt idx="7167">
                  <c:v>3459</c:v>
                </c:pt>
                <c:pt idx="7168">
                  <c:v>11742</c:v>
                </c:pt>
                <c:pt idx="7169">
                  <c:v>3986</c:v>
                </c:pt>
                <c:pt idx="7170">
                  <c:v>7186</c:v>
                </c:pt>
                <c:pt idx="7171">
                  <c:v>1498</c:v>
                </c:pt>
                <c:pt idx="7172">
                  <c:v>3425</c:v>
                </c:pt>
                <c:pt idx="7173">
                  <c:v>10012</c:v>
                </c:pt>
                <c:pt idx="7174">
                  <c:v>3516</c:v>
                </c:pt>
                <c:pt idx="7175">
                  <c:v>5098</c:v>
                </c:pt>
                <c:pt idx="7176">
                  <c:v>4251</c:v>
                </c:pt>
                <c:pt idx="7177">
                  <c:v>3233</c:v>
                </c:pt>
                <c:pt idx="7178">
                  <c:v>5601</c:v>
                </c:pt>
                <c:pt idx="7179">
                  <c:v>7805</c:v>
                </c:pt>
                <c:pt idx="7180">
                  <c:v>8559</c:v>
                </c:pt>
                <c:pt idx="7181">
                  <c:v>2619</c:v>
                </c:pt>
                <c:pt idx="7182">
                  <c:v>4805</c:v>
                </c:pt>
                <c:pt idx="7183">
                  <c:v>7392</c:v>
                </c:pt>
                <c:pt idx="7184">
                  <c:v>4992</c:v>
                </c:pt>
                <c:pt idx="7185">
                  <c:v>3951</c:v>
                </c:pt>
                <c:pt idx="7186">
                  <c:v>6692</c:v>
                </c:pt>
                <c:pt idx="7187">
                  <c:v>12779</c:v>
                </c:pt>
                <c:pt idx="7188">
                  <c:v>13990</c:v>
                </c:pt>
                <c:pt idx="7189">
                  <c:v>7041</c:v>
                </c:pt>
                <c:pt idx="7190">
                  <c:v>4507</c:v>
                </c:pt>
                <c:pt idx="7191">
                  <c:v>7188</c:v>
                </c:pt>
                <c:pt idx="7192">
                  <c:v>5038</c:v>
                </c:pt>
                <c:pt idx="7193">
                  <c:v>4301</c:v>
                </c:pt>
                <c:pt idx="7194">
                  <c:v>17314</c:v>
                </c:pt>
                <c:pt idx="7195">
                  <c:v>4485</c:v>
                </c:pt>
                <c:pt idx="7196">
                  <c:v>4079</c:v>
                </c:pt>
                <c:pt idx="7197">
                  <c:v>15184</c:v>
                </c:pt>
                <c:pt idx="7198">
                  <c:v>11173</c:v>
                </c:pt>
                <c:pt idx="7199">
                  <c:v>22470</c:v>
                </c:pt>
                <c:pt idx="7200">
                  <c:v>14788</c:v>
                </c:pt>
                <c:pt idx="7201">
                  <c:v>6892</c:v>
                </c:pt>
                <c:pt idx="7202">
                  <c:v>5867</c:v>
                </c:pt>
                <c:pt idx="7203">
                  <c:v>12679</c:v>
                </c:pt>
                <c:pt idx="7204">
                  <c:v>7052</c:v>
                </c:pt>
                <c:pt idx="7205">
                  <c:v>4875</c:v>
                </c:pt>
                <c:pt idx="7206">
                  <c:v>5485</c:v>
                </c:pt>
                <c:pt idx="7207">
                  <c:v>11007</c:v>
                </c:pt>
                <c:pt idx="7208">
                  <c:v>9299</c:v>
                </c:pt>
                <c:pt idx="7209">
                  <c:v>15445</c:v>
                </c:pt>
                <c:pt idx="7210">
                  <c:v>21015</c:v>
                </c:pt>
                <c:pt idx="7211">
                  <c:v>5061</c:v>
                </c:pt>
                <c:pt idx="7212">
                  <c:v>7708</c:v>
                </c:pt>
                <c:pt idx="7213">
                  <c:v>5712</c:v>
                </c:pt>
                <c:pt idx="7214">
                  <c:v>16673</c:v>
                </c:pt>
                <c:pt idx="7215">
                  <c:v>15030</c:v>
                </c:pt>
                <c:pt idx="7216">
                  <c:v>6141</c:v>
                </c:pt>
                <c:pt idx="7217">
                  <c:v>9603</c:v>
                </c:pt>
                <c:pt idx="7218">
                  <c:v>13401</c:v>
                </c:pt>
                <c:pt idx="7219">
                  <c:v>27149</c:v>
                </c:pt>
                <c:pt idx="7220">
                  <c:v>3783</c:v>
                </c:pt>
                <c:pt idx="7221">
                  <c:v>3402</c:v>
                </c:pt>
                <c:pt idx="7222">
                  <c:v>8575</c:v>
                </c:pt>
                <c:pt idx="7223">
                  <c:v>2033</c:v>
                </c:pt>
                <c:pt idx="7224">
                  <c:v>2399</c:v>
                </c:pt>
                <c:pt idx="7225">
                  <c:v>6017</c:v>
                </c:pt>
                <c:pt idx="7226">
                  <c:v>3285</c:v>
                </c:pt>
                <c:pt idx="7227">
                  <c:v>3128</c:v>
                </c:pt>
                <c:pt idx="7228">
                  <c:v>4813</c:v>
                </c:pt>
                <c:pt idx="7229">
                  <c:v>3922</c:v>
                </c:pt>
                <c:pt idx="7230">
                  <c:v>7505</c:v>
                </c:pt>
                <c:pt idx="7231">
                  <c:v>5214</c:v>
                </c:pt>
                <c:pt idx="7232">
                  <c:v>6120</c:v>
                </c:pt>
                <c:pt idx="7233">
                  <c:v>7952</c:v>
                </c:pt>
                <c:pt idx="7234">
                  <c:v>10434</c:v>
                </c:pt>
                <c:pt idx="7235">
                  <c:v>15049</c:v>
                </c:pt>
                <c:pt idx="7236">
                  <c:v>5301</c:v>
                </c:pt>
                <c:pt idx="7237">
                  <c:v>22168</c:v>
                </c:pt>
                <c:pt idx="7238">
                  <c:v>8973</c:v>
                </c:pt>
                <c:pt idx="7239">
                  <c:v>13874</c:v>
                </c:pt>
                <c:pt idx="7240">
                  <c:v>8649</c:v>
                </c:pt>
                <c:pt idx="7241">
                  <c:v>7719</c:v>
                </c:pt>
                <c:pt idx="7242">
                  <c:v>9421</c:v>
                </c:pt>
                <c:pt idx="7243">
                  <c:v>4723</c:v>
                </c:pt>
                <c:pt idx="7244">
                  <c:v>7968</c:v>
                </c:pt>
                <c:pt idx="7245">
                  <c:v>4807</c:v>
                </c:pt>
                <c:pt idx="7246">
                  <c:v>3544</c:v>
                </c:pt>
                <c:pt idx="7247">
                  <c:v>5650</c:v>
                </c:pt>
                <c:pt idx="7248">
                  <c:v>7759</c:v>
                </c:pt>
                <c:pt idx="7249">
                  <c:v>3418</c:v>
                </c:pt>
                <c:pt idx="7250">
                  <c:v>1429</c:v>
                </c:pt>
                <c:pt idx="7251">
                  <c:v>2370</c:v>
                </c:pt>
                <c:pt idx="7252">
                  <c:v>8036</c:v>
                </c:pt>
                <c:pt idx="7253">
                  <c:v>2896</c:v>
                </c:pt>
                <c:pt idx="7254">
                  <c:v>5399</c:v>
                </c:pt>
                <c:pt idx="7255">
                  <c:v>5408</c:v>
                </c:pt>
                <c:pt idx="7256">
                  <c:v>4210</c:v>
                </c:pt>
                <c:pt idx="7257">
                  <c:v>13393</c:v>
                </c:pt>
                <c:pt idx="7258">
                  <c:v>6736</c:v>
                </c:pt>
                <c:pt idx="7259">
                  <c:v>2392</c:v>
                </c:pt>
                <c:pt idx="7260">
                  <c:v>3218</c:v>
                </c:pt>
                <c:pt idx="7261">
                  <c:v>1937</c:v>
                </c:pt>
                <c:pt idx="7262">
                  <c:v>1707</c:v>
                </c:pt>
                <c:pt idx="7263">
                  <c:v>2047</c:v>
                </c:pt>
                <c:pt idx="7264">
                  <c:v>2082</c:v>
                </c:pt>
                <c:pt idx="7265">
                  <c:v>3700</c:v>
                </c:pt>
                <c:pt idx="7266">
                  <c:v>1166</c:v>
                </c:pt>
                <c:pt idx="7267">
                  <c:v>1309</c:v>
                </c:pt>
                <c:pt idx="7268">
                  <c:v>1286</c:v>
                </c:pt>
                <c:pt idx="7269">
                  <c:v>2695</c:v>
                </c:pt>
                <c:pt idx="7270">
                  <c:v>4217</c:v>
                </c:pt>
                <c:pt idx="7271">
                  <c:v>4872</c:v>
                </c:pt>
                <c:pt idx="7272">
                  <c:v>2175</c:v>
                </c:pt>
                <c:pt idx="7273">
                  <c:v>2468</c:v>
                </c:pt>
                <c:pt idx="7274">
                  <c:v>3574</c:v>
                </c:pt>
                <c:pt idx="7275">
                  <c:v>3336</c:v>
                </c:pt>
                <c:pt idx="7276">
                  <c:v>9386</c:v>
                </c:pt>
                <c:pt idx="7277">
                  <c:v>7683</c:v>
                </c:pt>
                <c:pt idx="7278">
                  <c:v>3160</c:v>
                </c:pt>
                <c:pt idx="7279">
                  <c:v>6854</c:v>
                </c:pt>
                <c:pt idx="7280">
                  <c:v>3655</c:v>
                </c:pt>
                <c:pt idx="7281">
                  <c:v>2779</c:v>
                </c:pt>
                <c:pt idx="7282">
                  <c:v>2803</c:v>
                </c:pt>
                <c:pt idx="7283">
                  <c:v>4254</c:v>
                </c:pt>
                <c:pt idx="7284">
                  <c:v>7290</c:v>
                </c:pt>
                <c:pt idx="7285">
                  <c:v>7102</c:v>
                </c:pt>
                <c:pt idx="7286">
                  <c:v>7214</c:v>
                </c:pt>
                <c:pt idx="7287">
                  <c:v>11846</c:v>
                </c:pt>
                <c:pt idx="7288">
                  <c:v>2657</c:v>
                </c:pt>
                <c:pt idx="7289">
                  <c:v>4213</c:v>
                </c:pt>
                <c:pt idx="7290">
                  <c:v>4294</c:v>
                </c:pt>
                <c:pt idx="7291">
                  <c:v>2571</c:v>
                </c:pt>
                <c:pt idx="7292">
                  <c:v>6723</c:v>
                </c:pt>
                <c:pt idx="7293">
                  <c:v>3025</c:v>
                </c:pt>
                <c:pt idx="7294">
                  <c:v>4701</c:v>
                </c:pt>
                <c:pt idx="7295">
                  <c:v>4935</c:v>
                </c:pt>
                <c:pt idx="7296">
                  <c:v>8867</c:v>
                </c:pt>
                <c:pt idx="7297">
                  <c:v>14145</c:v>
                </c:pt>
                <c:pt idx="7298">
                  <c:v>11585</c:v>
                </c:pt>
                <c:pt idx="7299">
                  <c:v>6959</c:v>
                </c:pt>
                <c:pt idx="7300">
                  <c:v>4512</c:v>
                </c:pt>
                <c:pt idx="7301">
                  <c:v>3569</c:v>
                </c:pt>
                <c:pt idx="7302">
                  <c:v>5194</c:v>
                </c:pt>
                <c:pt idx="7303">
                  <c:v>5749</c:v>
                </c:pt>
                <c:pt idx="7304">
                  <c:v>6500</c:v>
                </c:pt>
                <c:pt idx="7305">
                  <c:v>3538</c:v>
                </c:pt>
                <c:pt idx="7306">
                  <c:v>4752</c:v>
                </c:pt>
                <c:pt idx="7307">
                  <c:v>6595</c:v>
                </c:pt>
                <c:pt idx="7308">
                  <c:v>1588</c:v>
                </c:pt>
                <c:pt idx="7309">
                  <c:v>3697</c:v>
                </c:pt>
                <c:pt idx="7310">
                  <c:v>4001</c:v>
                </c:pt>
                <c:pt idx="7311">
                  <c:v>3319</c:v>
                </c:pt>
                <c:pt idx="7312">
                  <c:v>2396</c:v>
                </c:pt>
                <c:pt idx="7313">
                  <c:v>3187</c:v>
                </c:pt>
                <c:pt idx="7314">
                  <c:v>7211</c:v>
                </c:pt>
                <c:pt idx="7315">
                  <c:v>9483</c:v>
                </c:pt>
                <c:pt idx="7316">
                  <c:v>2755</c:v>
                </c:pt>
                <c:pt idx="7317">
                  <c:v>1172</c:v>
                </c:pt>
                <c:pt idx="7318">
                  <c:v>1428</c:v>
                </c:pt>
                <c:pt idx="7319">
                  <c:v>3653</c:v>
                </c:pt>
                <c:pt idx="7320">
                  <c:v>3415</c:v>
                </c:pt>
                <c:pt idx="7321">
                  <c:v>6944</c:v>
                </c:pt>
                <c:pt idx="7322">
                  <c:v>2926</c:v>
                </c:pt>
                <c:pt idx="7323">
                  <c:v>7305</c:v>
                </c:pt>
                <c:pt idx="7324">
                  <c:v>2285</c:v>
                </c:pt>
                <c:pt idx="7325">
                  <c:v>1181</c:v>
                </c:pt>
                <c:pt idx="7326">
                  <c:v>1086</c:v>
                </c:pt>
                <c:pt idx="7327">
                  <c:v>1275</c:v>
                </c:pt>
                <c:pt idx="7328">
                  <c:v>1812</c:v>
                </c:pt>
                <c:pt idx="7329">
                  <c:v>1438</c:v>
                </c:pt>
                <c:pt idx="7330">
                  <c:v>2789</c:v>
                </c:pt>
                <c:pt idx="7331">
                  <c:v>1752</c:v>
                </c:pt>
                <c:pt idx="7332">
                  <c:v>3652</c:v>
                </c:pt>
                <c:pt idx="7333">
                  <c:v>7194</c:v>
                </c:pt>
                <c:pt idx="7334">
                  <c:v>2391</c:v>
                </c:pt>
                <c:pt idx="7335">
                  <c:v>4050</c:v>
                </c:pt>
                <c:pt idx="7336">
                  <c:v>5602</c:v>
                </c:pt>
                <c:pt idx="7337">
                  <c:v>5240</c:v>
                </c:pt>
                <c:pt idx="7338">
                  <c:v>5750</c:v>
                </c:pt>
                <c:pt idx="7339">
                  <c:v>5596</c:v>
                </c:pt>
                <c:pt idx="7340">
                  <c:v>3755</c:v>
                </c:pt>
                <c:pt idx="7341">
                  <c:v>2192</c:v>
                </c:pt>
                <c:pt idx="7342">
                  <c:v>3274</c:v>
                </c:pt>
                <c:pt idx="7343">
                  <c:v>22535</c:v>
                </c:pt>
                <c:pt idx="7344">
                  <c:v>7700</c:v>
                </c:pt>
                <c:pt idx="7345">
                  <c:v>9406</c:v>
                </c:pt>
                <c:pt idx="7346">
                  <c:v>5577</c:v>
                </c:pt>
                <c:pt idx="7347">
                  <c:v>10914</c:v>
                </c:pt>
                <c:pt idx="7348">
                  <c:v>3039</c:v>
                </c:pt>
                <c:pt idx="7349">
                  <c:v>3944</c:v>
                </c:pt>
                <c:pt idx="7350">
                  <c:v>1342</c:v>
                </c:pt>
                <c:pt idx="7351">
                  <c:v>1756</c:v>
                </c:pt>
                <c:pt idx="7352">
                  <c:v>1047</c:v>
                </c:pt>
                <c:pt idx="7353">
                  <c:v>2494</c:v>
                </c:pt>
                <c:pt idx="7354">
                  <c:v>2355</c:v>
                </c:pt>
                <c:pt idx="7355">
                  <c:v>2343</c:v>
                </c:pt>
                <c:pt idx="7356">
                  <c:v>4981</c:v>
                </c:pt>
                <c:pt idx="7357">
                  <c:v>2273</c:v>
                </c:pt>
                <c:pt idx="7358">
                  <c:v>4151</c:v>
                </c:pt>
                <c:pt idx="7359">
                  <c:v>4150</c:v>
                </c:pt>
                <c:pt idx="7360">
                  <c:v>5007</c:v>
                </c:pt>
                <c:pt idx="7361">
                  <c:v>5791</c:v>
                </c:pt>
                <c:pt idx="7362">
                  <c:v>9520</c:v>
                </c:pt>
                <c:pt idx="7363">
                  <c:v>6600</c:v>
                </c:pt>
                <c:pt idx="7364">
                  <c:v>3842</c:v>
                </c:pt>
                <c:pt idx="7365">
                  <c:v>3249</c:v>
                </c:pt>
                <c:pt idx="7366">
                  <c:v>4400</c:v>
                </c:pt>
                <c:pt idx="7367">
                  <c:v>2125</c:v>
                </c:pt>
                <c:pt idx="7368">
                  <c:v>3139</c:v>
                </c:pt>
                <c:pt idx="7369">
                  <c:v>1104</c:v>
                </c:pt>
                <c:pt idx="7370">
                  <c:v>1011</c:v>
                </c:pt>
                <c:pt idx="7371">
                  <c:v>3442</c:v>
                </c:pt>
                <c:pt idx="7372">
                  <c:v>2925</c:v>
                </c:pt>
                <c:pt idx="7373">
                  <c:v>3212</c:v>
                </c:pt>
                <c:pt idx="7374">
                  <c:v>3139</c:v>
                </c:pt>
                <c:pt idx="7375">
                  <c:v>3080</c:v>
                </c:pt>
                <c:pt idx="7376">
                  <c:v>2570</c:v>
                </c:pt>
                <c:pt idx="7377">
                  <c:v>1742</c:v>
                </c:pt>
                <c:pt idx="7378">
                  <c:v>1643</c:v>
                </c:pt>
                <c:pt idx="7379">
                  <c:v>1529</c:v>
                </c:pt>
                <c:pt idx="7380">
                  <c:v>4847</c:v>
                </c:pt>
                <c:pt idx="7381">
                  <c:v>2362</c:v>
                </c:pt>
                <c:pt idx="7382">
                  <c:v>1671</c:v>
                </c:pt>
                <c:pt idx="7383">
                  <c:v>1515</c:v>
                </c:pt>
                <c:pt idx="7384">
                  <c:v>2121</c:v>
                </c:pt>
                <c:pt idx="7385">
                  <c:v>8629</c:v>
                </c:pt>
                <c:pt idx="7386">
                  <c:v>1545</c:v>
                </c:pt>
                <c:pt idx="7387">
                  <c:v>1319</c:v>
                </c:pt>
                <c:pt idx="7388">
                  <c:v>1875</c:v>
                </c:pt>
                <c:pt idx="7389">
                  <c:v>1212</c:v>
                </c:pt>
                <c:pt idx="7390">
                  <c:v>1258</c:v>
                </c:pt>
                <c:pt idx="7391">
                  <c:v>1293</c:v>
                </c:pt>
                <c:pt idx="7392">
                  <c:v>2080</c:v>
                </c:pt>
                <c:pt idx="7393">
                  <c:v>2978</c:v>
                </c:pt>
                <c:pt idx="7394">
                  <c:v>1937</c:v>
                </c:pt>
                <c:pt idx="7395">
                  <c:v>2438</c:v>
                </c:pt>
                <c:pt idx="7396">
                  <c:v>4810</c:v>
                </c:pt>
                <c:pt idx="7397">
                  <c:v>1092</c:v>
                </c:pt>
                <c:pt idx="7398">
                  <c:v>7847</c:v>
                </c:pt>
                <c:pt idx="7399">
                  <c:v>3373</c:v>
                </c:pt>
                <c:pt idx="7400">
                  <c:v>2110</c:v>
                </c:pt>
                <c:pt idx="7401">
                  <c:v>1612</c:v>
                </c:pt>
                <c:pt idx="7402">
                  <c:v>4517</c:v>
                </c:pt>
                <c:pt idx="7403">
                  <c:v>2059</c:v>
                </c:pt>
                <c:pt idx="7404">
                  <c:v>3063</c:v>
                </c:pt>
                <c:pt idx="7405">
                  <c:v>1500</c:v>
                </c:pt>
                <c:pt idx="7406">
                  <c:v>4645</c:v>
                </c:pt>
                <c:pt idx="7407">
                  <c:v>5904</c:v>
                </c:pt>
                <c:pt idx="7408">
                  <c:v>11615</c:v>
                </c:pt>
                <c:pt idx="7409">
                  <c:v>3634</c:v>
                </c:pt>
                <c:pt idx="7410">
                  <c:v>2983</c:v>
                </c:pt>
                <c:pt idx="7411">
                  <c:v>3941</c:v>
                </c:pt>
                <c:pt idx="7412">
                  <c:v>3695</c:v>
                </c:pt>
                <c:pt idx="7413">
                  <c:v>5296</c:v>
                </c:pt>
                <c:pt idx="7414">
                  <c:v>4699</c:v>
                </c:pt>
                <c:pt idx="7415">
                  <c:v>3434</c:v>
                </c:pt>
                <c:pt idx="7416">
                  <c:v>4623</c:v>
                </c:pt>
                <c:pt idx="7417">
                  <c:v>4129</c:v>
                </c:pt>
                <c:pt idx="7418">
                  <c:v>7056</c:v>
                </c:pt>
                <c:pt idx="7419">
                  <c:v>5183</c:v>
                </c:pt>
                <c:pt idx="7420">
                  <c:v>6751</c:v>
                </c:pt>
                <c:pt idx="7421">
                  <c:v>2845</c:v>
                </c:pt>
                <c:pt idx="7422">
                  <c:v>3029</c:v>
                </c:pt>
                <c:pt idx="7423">
                  <c:v>4134</c:v>
                </c:pt>
                <c:pt idx="7424">
                  <c:v>6843</c:v>
                </c:pt>
                <c:pt idx="7425">
                  <c:v>3858</c:v>
                </c:pt>
                <c:pt idx="7426">
                  <c:v>3693</c:v>
                </c:pt>
                <c:pt idx="7427">
                  <c:v>2862</c:v>
                </c:pt>
                <c:pt idx="7428">
                  <c:v>10157</c:v>
                </c:pt>
                <c:pt idx="7429">
                  <c:v>1605</c:v>
                </c:pt>
                <c:pt idx="7430">
                  <c:v>4180</c:v>
                </c:pt>
                <c:pt idx="7431">
                  <c:v>3102</c:v>
                </c:pt>
                <c:pt idx="7432">
                  <c:v>5043</c:v>
                </c:pt>
                <c:pt idx="7433">
                  <c:v>2150</c:v>
                </c:pt>
                <c:pt idx="7434">
                  <c:v>5658</c:v>
                </c:pt>
                <c:pt idx="7435">
                  <c:v>5387</c:v>
                </c:pt>
                <c:pt idx="7436">
                  <c:v>3255</c:v>
                </c:pt>
                <c:pt idx="7437">
                  <c:v>5244</c:v>
                </c:pt>
                <c:pt idx="7438">
                  <c:v>7490</c:v>
                </c:pt>
                <c:pt idx="7439">
                  <c:v>7412</c:v>
                </c:pt>
                <c:pt idx="7440">
                  <c:v>12738</c:v>
                </c:pt>
                <c:pt idx="7441">
                  <c:v>4320</c:v>
                </c:pt>
                <c:pt idx="7442">
                  <c:v>13382</c:v>
                </c:pt>
                <c:pt idx="7443">
                  <c:v>3053</c:v>
                </c:pt>
                <c:pt idx="7444">
                  <c:v>3736</c:v>
                </c:pt>
                <c:pt idx="7445">
                  <c:v>3088</c:v>
                </c:pt>
                <c:pt idx="7446">
                  <c:v>3294</c:v>
                </c:pt>
                <c:pt idx="7447">
                  <c:v>3243</c:v>
                </c:pt>
                <c:pt idx="7448">
                  <c:v>2455</c:v>
                </c:pt>
                <c:pt idx="7449">
                  <c:v>1937</c:v>
                </c:pt>
                <c:pt idx="7450">
                  <c:v>3506</c:v>
                </c:pt>
                <c:pt idx="7451">
                  <c:v>9960</c:v>
                </c:pt>
                <c:pt idx="7452">
                  <c:v>1853</c:v>
                </c:pt>
                <c:pt idx="7453">
                  <c:v>8008</c:v>
                </c:pt>
                <c:pt idx="7454">
                  <c:v>4220</c:v>
                </c:pt>
                <c:pt idx="7455">
                  <c:v>1967</c:v>
                </c:pt>
                <c:pt idx="7456">
                  <c:v>2483</c:v>
                </c:pt>
                <c:pt idx="7457">
                  <c:v>3327</c:v>
                </c:pt>
                <c:pt idx="7458">
                  <c:v>1856</c:v>
                </c:pt>
                <c:pt idx="7459">
                  <c:v>4521</c:v>
                </c:pt>
                <c:pt idx="7460">
                  <c:v>3306</c:v>
                </c:pt>
                <c:pt idx="7461">
                  <c:v>3923</c:v>
                </c:pt>
                <c:pt idx="7462">
                  <c:v>6175</c:v>
                </c:pt>
                <c:pt idx="7463">
                  <c:v>2292</c:v>
                </c:pt>
                <c:pt idx="7464">
                  <c:v>4220</c:v>
                </c:pt>
                <c:pt idx="7465">
                  <c:v>2921</c:v>
                </c:pt>
                <c:pt idx="7466">
                  <c:v>8713</c:v>
                </c:pt>
                <c:pt idx="7467">
                  <c:v>4556</c:v>
                </c:pt>
                <c:pt idx="7468">
                  <c:v>8249</c:v>
                </c:pt>
                <c:pt idx="7469">
                  <c:v>12672</c:v>
                </c:pt>
                <c:pt idx="7470">
                  <c:v>28594</c:v>
                </c:pt>
                <c:pt idx="7471">
                  <c:v>4878</c:v>
                </c:pt>
                <c:pt idx="7472">
                  <c:v>4318</c:v>
                </c:pt>
                <c:pt idx="7473">
                  <c:v>2048</c:v>
                </c:pt>
                <c:pt idx="7474">
                  <c:v>1583</c:v>
                </c:pt>
                <c:pt idx="7475">
                  <c:v>1940</c:v>
                </c:pt>
                <c:pt idx="7476">
                  <c:v>3652</c:v>
                </c:pt>
                <c:pt idx="7477">
                  <c:v>4069</c:v>
                </c:pt>
                <c:pt idx="7478">
                  <c:v>2315</c:v>
                </c:pt>
                <c:pt idx="7479">
                  <c:v>4548</c:v>
                </c:pt>
                <c:pt idx="7480">
                  <c:v>9921</c:v>
                </c:pt>
                <c:pt idx="7481">
                  <c:v>5667</c:v>
                </c:pt>
                <c:pt idx="7482">
                  <c:v>7359</c:v>
                </c:pt>
                <c:pt idx="7483">
                  <c:v>7614</c:v>
                </c:pt>
                <c:pt idx="7484">
                  <c:v>7483</c:v>
                </c:pt>
                <c:pt idx="7485">
                  <c:v>4039</c:v>
                </c:pt>
                <c:pt idx="7486">
                  <c:v>8873</c:v>
                </c:pt>
                <c:pt idx="7487">
                  <c:v>2186</c:v>
                </c:pt>
                <c:pt idx="7488">
                  <c:v>1426</c:v>
                </c:pt>
                <c:pt idx="7489">
                  <c:v>6092</c:v>
                </c:pt>
                <c:pt idx="7490">
                  <c:v>3145</c:v>
                </c:pt>
                <c:pt idx="7491">
                  <c:v>4878</c:v>
                </c:pt>
                <c:pt idx="7492">
                  <c:v>2276</c:v>
                </c:pt>
                <c:pt idx="7493">
                  <c:v>1211</c:v>
                </c:pt>
                <c:pt idx="7494">
                  <c:v>1144</c:v>
                </c:pt>
                <c:pt idx="7495">
                  <c:v>2274</c:v>
                </c:pt>
                <c:pt idx="7496">
                  <c:v>3248</c:v>
                </c:pt>
                <c:pt idx="7497">
                  <c:v>4556</c:v>
                </c:pt>
                <c:pt idx="7498">
                  <c:v>2336</c:v>
                </c:pt>
                <c:pt idx="7499">
                  <c:v>4188</c:v>
                </c:pt>
                <c:pt idx="7500">
                  <c:v>4546</c:v>
                </c:pt>
                <c:pt idx="7501">
                  <c:v>2133</c:v>
                </c:pt>
                <c:pt idx="7502">
                  <c:v>8868</c:v>
                </c:pt>
                <c:pt idx="7503">
                  <c:v>7852</c:v>
                </c:pt>
                <c:pt idx="7504">
                  <c:v>3849</c:v>
                </c:pt>
                <c:pt idx="7505">
                  <c:v>4541</c:v>
                </c:pt>
                <c:pt idx="7506">
                  <c:v>2402</c:v>
                </c:pt>
                <c:pt idx="7507">
                  <c:v>2461</c:v>
                </c:pt>
                <c:pt idx="7508">
                  <c:v>6695</c:v>
                </c:pt>
                <c:pt idx="7509">
                  <c:v>6631</c:v>
                </c:pt>
                <c:pt idx="7510">
                  <c:v>2681</c:v>
                </c:pt>
                <c:pt idx="7511">
                  <c:v>2382</c:v>
                </c:pt>
                <c:pt idx="7512">
                  <c:v>5639</c:v>
                </c:pt>
                <c:pt idx="7513">
                  <c:v>2862</c:v>
                </c:pt>
                <c:pt idx="7514">
                  <c:v>5155</c:v>
                </c:pt>
                <c:pt idx="7515">
                  <c:v>2666</c:v>
                </c:pt>
                <c:pt idx="7516">
                  <c:v>3043</c:v>
                </c:pt>
                <c:pt idx="7517">
                  <c:v>5636</c:v>
                </c:pt>
                <c:pt idx="7518">
                  <c:v>4826</c:v>
                </c:pt>
                <c:pt idx="7519">
                  <c:v>3176</c:v>
                </c:pt>
                <c:pt idx="7520">
                  <c:v>2922</c:v>
                </c:pt>
                <c:pt idx="7521">
                  <c:v>5357</c:v>
                </c:pt>
                <c:pt idx="7522">
                  <c:v>3615</c:v>
                </c:pt>
                <c:pt idx="7523">
                  <c:v>6188</c:v>
                </c:pt>
                <c:pt idx="7524">
                  <c:v>7886</c:v>
                </c:pt>
                <c:pt idx="7525">
                  <c:v>5180</c:v>
                </c:pt>
                <c:pt idx="7526">
                  <c:v>6019</c:v>
                </c:pt>
                <c:pt idx="7527">
                  <c:v>3500</c:v>
                </c:pt>
                <c:pt idx="7528">
                  <c:v>5996</c:v>
                </c:pt>
                <c:pt idx="7529">
                  <c:v>6434</c:v>
                </c:pt>
                <c:pt idx="7530">
                  <c:v>2422</c:v>
                </c:pt>
                <c:pt idx="7531">
                  <c:v>4632</c:v>
                </c:pt>
                <c:pt idx="7532">
                  <c:v>4275</c:v>
                </c:pt>
                <c:pt idx="7533">
                  <c:v>5596</c:v>
                </c:pt>
                <c:pt idx="7534">
                  <c:v>13504</c:v>
                </c:pt>
                <c:pt idx="7535">
                  <c:v>10191</c:v>
                </c:pt>
                <c:pt idx="7536">
                  <c:v>4204</c:v>
                </c:pt>
                <c:pt idx="7537">
                  <c:v>5241</c:v>
                </c:pt>
                <c:pt idx="7538">
                  <c:v>5859</c:v>
                </c:pt>
                <c:pt idx="7539">
                  <c:v>5881</c:v>
                </c:pt>
                <c:pt idx="7540">
                  <c:v>5469</c:v>
                </c:pt>
                <c:pt idx="7541">
                  <c:v>2255</c:v>
                </c:pt>
                <c:pt idx="7542">
                  <c:v>4641</c:v>
                </c:pt>
                <c:pt idx="7543">
                  <c:v>5888</c:v>
                </c:pt>
                <c:pt idx="7544">
                  <c:v>2337</c:v>
                </c:pt>
                <c:pt idx="7545">
                  <c:v>5704</c:v>
                </c:pt>
                <c:pt idx="7546">
                  <c:v>6857</c:v>
                </c:pt>
                <c:pt idx="7547">
                  <c:v>7510</c:v>
                </c:pt>
                <c:pt idx="7548">
                  <c:v>10738</c:v>
                </c:pt>
                <c:pt idx="7549">
                  <c:v>8365</c:v>
                </c:pt>
                <c:pt idx="7550">
                  <c:v>5676</c:v>
                </c:pt>
                <c:pt idx="7551">
                  <c:v>2202</c:v>
                </c:pt>
                <c:pt idx="7552">
                  <c:v>2341</c:v>
                </c:pt>
                <c:pt idx="7553">
                  <c:v>2040</c:v>
                </c:pt>
                <c:pt idx="7554">
                  <c:v>2711</c:v>
                </c:pt>
                <c:pt idx="7555">
                  <c:v>3346</c:v>
                </c:pt>
                <c:pt idx="7556">
                  <c:v>3620</c:v>
                </c:pt>
                <c:pt idx="7557">
                  <c:v>2241</c:v>
                </c:pt>
                <c:pt idx="7558">
                  <c:v>6377</c:v>
                </c:pt>
                <c:pt idx="7559">
                  <c:v>11923</c:v>
                </c:pt>
                <c:pt idx="7560">
                  <c:v>3997</c:v>
                </c:pt>
                <c:pt idx="7561">
                  <c:v>3767</c:v>
                </c:pt>
                <c:pt idx="7562">
                  <c:v>9028</c:v>
                </c:pt>
                <c:pt idx="7563">
                  <c:v>11097</c:v>
                </c:pt>
                <c:pt idx="7564">
                  <c:v>12753</c:v>
                </c:pt>
                <c:pt idx="7565">
                  <c:v>6845</c:v>
                </c:pt>
                <c:pt idx="7566">
                  <c:v>5930</c:v>
                </c:pt>
                <c:pt idx="7567">
                  <c:v>2256</c:v>
                </c:pt>
                <c:pt idx="7568">
                  <c:v>3773</c:v>
                </c:pt>
                <c:pt idx="7569">
                  <c:v>11039</c:v>
                </c:pt>
                <c:pt idx="7570">
                  <c:v>10625</c:v>
                </c:pt>
                <c:pt idx="7571">
                  <c:v>2402</c:v>
                </c:pt>
                <c:pt idx="7572">
                  <c:v>5614</c:v>
                </c:pt>
                <c:pt idx="7573">
                  <c:v>5513</c:v>
                </c:pt>
                <c:pt idx="7574">
                  <c:v>3509</c:v>
                </c:pt>
                <c:pt idx="7575">
                  <c:v>5299</c:v>
                </c:pt>
                <c:pt idx="7576">
                  <c:v>2975</c:v>
                </c:pt>
                <c:pt idx="7577">
                  <c:v>3664</c:v>
                </c:pt>
                <c:pt idx="7578">
                  <c:v>14326</c:v>
                </c:pt>
                <c:pt idx="7579">
                  <c:v>17736</c:v>
                </c:pt>
                <c:pt idx="7580">
                  <c:v>13504</c:v>
                </c:pt>
                <c:pt idx="7581">
                  <c:v>13339</c:v>
                </c:pt>
                <c:pt idx="7582">
                  <c:v>2832</c:v>
                </c:pt>
                <c:pt idx="7583">
                  <c:v>5005</c:v>
                </c:pt>
                <c:pt idx="7584">
                  <c:v>6061</c:v>
                </c:pt>
                <c:pt idx="7585">
                  <c:v>8382</c:v>
                </c:pt>
                <c:pt idx="7586">
                  <c:v>6573</c:v>
                </c:pt>
                <c:pt idx="7587">
                  <c:v>7124</c:v>
                </c:pt>
                <c:pt idx="7588">
                  <c:v>9978</c:v>
                </c:pt>
                <c:pt idx="7589">
                  <c:v>2818</c:v>
                </c:pt>
                <c:pt idx="7590">
                  <c:v>2132</c:v>
                </c:pt>
                <c:pt idx="7591">
                  <c:v>9851</c:v>
                </c:pt>
                <c:pt idx="7592">
                  <c:v>5799</c:v>
                </c:pt>
                <c:pt idx="7593">
                  <c:v>5913</c:v>
                </c:pt>
                <c:pt idx="7594">
                  <c:v>10744</c:v>
                </c:pt>
                <c:pt idx="7595">
                  <c:v>7343</c:v>
                </c:pt>
                <c:pt idx="7596">
                  <c:v>3047</c:v>
                </c:pt>
                <c:pt idx="7597">
                  <c:v>23089</c:v>
                </c:pt>
                <c:pt idx="7598">
                  <c:v>12753</c:v>
                </c:pt>
                <c:pt idx="7599">
                  <c:v>12392</c:v>
                </c:pt>
                <c:pt idx="7600">
                  <c:v>2400</c:v>
                </c:pt>
                <c:pt idx="7601">
                  <c:v>10236</c:v>
                </c:pt>
                <c:pt idx="7602">
                  <c:v>1726</c:v>
                </c:pt>
                <c:pt idx="7603">
                  <c:v>7452</c:v>
                </c:pt>
                <c:pt idx="7604">
                  <c:v>7918</c:v>
                </c:pt>
                <c:pt idx="7605">
                  <c:v>17095</c:v>
                </c:pt>
                <c:pt idx="7606">
                  <c:v>7543</c:v>
                </c:pt>
                <c:pt idx="7607">
                  <c:v>5424</c:v>
                </c:pt>
                <c:pt idx="7608">
                  <c:v>4964</c:v>
                </c:pt>
                <c:pt idx="7609">
                  <c:v>6123</c:v>
                </c:pt>
                <c:pt idx="7610">
                  <c:v>8746</c:v>
                </c:pt>
                <c:pt idx="7611">
                  <c:v>6205</c:v>
                </c:pt>
                <c:pt idx="7612">
                  <c:v>2176</c:v>
                </c:pt>
                <c:pt idx="7613">
                  <c:v>5927</c:v>
                </c:pt>
                <c:pt idx="7614">
                  <c:v>5531</c:v>
                </c:pt>
                <c:pt idx="7615">
                  <c:v>3048</c:v>
                </c:pt>
                <c:pt idx="7616">
                  <c:v>2112</c:v>
                </c:pt>
                <c:pt idx="7617">
                  <c:v>6161</c:v>
                </c:pt>
                <c:pt idx="7618">
                  <c:v>3940</c:v>
                </c:pt>
                <c:pt idx="7619">
                  <c:v>2369</c:v>
                </c:pt>
                <c:pt idx="7620">
                  <c:v>4941</c:v>
                </c:pt>
                <c:pt idx="7621">
                  <c:v>5071</c:v>
                </c:pt>
                <c:pt idx="7622">
                  <c:v>7315</c:v>
                </c:pt>
                <c:pt idx="7623">
                  <c:v>3907</c:v>
                </c:pt>
                <c:pt idx="7624">
                  <c:v>3630</c:v>
                </c:pt>
                <c:pt idx="7625">
                  <c:v>6143</c:v>
                </c:pt>
                <c:pt idx="7626">
                  <c:v>9541</c:v>
                </c:pt>
                <c:pt idx="7627">
                  <c:v>6384</c:v>
                </c:pt>
                <c:pt idx="7628">
                  <c:v>14388</c:v>
                </c:pt>
                <c:pt idx="7629">
                  <c:v>9379</c:v>
                </c:pt>
                <c:pt idx="7630">
                  <c:v>3166</c:v>
                </c:pt>
                <c:pt idx="7631">
                  <c:v>5103</c:v>
                </c:pt>
                <c:pt idx="7632">
                  <c:v>6303</c:v>
                </c:pt>
                <c:pt idx="7633">
                  <c:v>4849</c:v>
                </c:pt>
                <c:pt idx="7634">
                  <c:v>1480</c:v>
                </c:pt>
                <c:pt idx="7635">
                  <c:v>2046</c:v>
                </c:pt>
                <c:pt idx="7636">
                  <c:v>7593</c:v>
                </c:pt>
                <c:pt idx="7637">
                  <c:v>4535</c:v>
                </c:pt>
                <c:pt idx="7638">
                  <c:v>3053</c:v>
                </c:pt>
                <c:pt idx="7639">
                  <c:v>2804</c:v>
                </c:pt>
                <c:pt idx="7640">
                  <c:v>10881</c:v>
                </c:pt>
                <c:pt idx="7641">
                  <c:v>10236</c:v>
                </c:pt>
                <c:pt idx="7642">
                  <c:v>7456</c:v>
                </c:pt>
                <c:pt idx="7643">
                  <c:v>6130</c:v>
                </c:pt>
                <c:pt idx="7644">
                  <c:v>8523</c:v>
                </c:pt>
                <c:pt idx="7645">
                  <c:v>5316</c:v>
                </c:pt>
                <c:pt idx="7646">
                  <c:v>5002</c:v>
                </c:pt>
                <c:pt idx="7647">
                  <c:v>6271</c:v>
                </c:pt>
                <c:pt idx="7648">
                  <c:v>4821</c:v>
                </c:pt>
                <c:pt idx="7649">
                  <c:v>4687</c:v>
                </c:pt>
                <c:pt idx="7650">
                  <c:v>6020</c:v>
                </c:pt>
                <c:pt idx="7651">
                  <c:v>8049</c:v>
                </c:pt>
                <c:pt idx="7652">
                  <c:v>11786</c:v>
                </c:pt>
                <c:pt idx="7653">
                  <c:v>4426</c:v>
                </c:pt>
                <c:pt idx="7654">
                  <c:v>9491</c:v>
                </c:pt>
                <c:pt idx="7655">
                  <c:v>8715</c:v>
                </c:pt>
                <c:pt idx="7656">
                  <c:v>12864</c:v>
                </c:pt>
                <c:pt idx="7657">
                  <c:v>12918</c:v>
                </c:pt>
                <c:pt idx="7658">
                  <c:v>7272</c:v>
                </c:pt>
                <c:pt idx="7659">
                  <c:v>2452</c:v>
                </c:pt>
                <c:pt idx="7660">
                  <c:v>7393</c:v>
                </c:pt>
                <c:pt idx="7661">
                  <c:v>6738</c:v>
                </c:pt>
                <c:pt idx="7662">
                  <c:v>5912</c:v>
                </c:pt>
                <c:pt idx="7663">
                  <c:v>9613</c:v>
                </c:pt>
                <c:pt idx="7664">
                  <c:v>8183</c:v>
                </c:pt>
                <c:pt idx="7665">
                  <c:v>7525</c:v>
                </c:pt>
                <c:pt idx="7666">
                  <c:v>6566</c:v>
                </c:pt>
                <c:pt idx="7667">
                  <c:v>7484</c:v>
                </c:pt>
                <c:pt idx="7668">
                  <c:v>8004</c:v>
                </c:pt>
                <c:pt idx="7669">
                  <c:v>14270</c:v>
                </c:pt>
                <c:pt idx="7670">
                  <c:v>6623</c:v>
                </c:pt>
                <c:pt idx="7671">
                  <c:v>2701</c:v>
                </c:pt>
                <c:pt idx="7672">
                  <c:v>3320</c:v>
                </c:pt>
                <c:pt idx="7673">
                  <c:v>2195</c:v>
                </c:pt>
                <c:pt idx="7674">
                  <c:v>3384</c:v>
                </c:pt>
                <c:pt idx="7675">
                  <c:v>3749</c:v>
                </c:pt>
                <c:pt idx="7676">
                  <c:v>4338</c:v>
                </c:pt>
                <c:pt idx="7677">
                  <c:v>5604</c:v>
                </c:pt>
                <c:pt idx="7678">
                  <c:v>2809</c:v>
                </c:pt>
                <c:pt idx="7679">
                  <c:v>6378</c:v>
                </c:pt>
                <c:pt idx="7680">
                  <c:v>6783</c:v>
                </c:pt>
                <c:pt idx="7681">
                  <c:v>5229</c:v>
                </c:pt>
                <c:pt idx="7682">
                  <c:v>5729</c:v>
                </c:pt>
                <c:pt idx="7683">
                  <c:v>5807</c:v>
                </c:pt>
                <c:pt idx="7684">
                  <c:v>2430</c:v>
                </c:pt>
                <c:pt idx="7685">
                  <c:v>4558</c:v>
                </c:pt>
                <c:pt idx="7686">
                  <c:v>2156</c:v>
                </c:pt>
                <c:pt idx="7687">
                  <c:v>6805</c:v>
                </c:pt>
                <c:pt idx="7688">
                  <c:v>14430</c:v>
                </c:pt>
                <c:pt idx="7689">
                  <c:v>5500</c:v>
                </c:pt>
                <c:pt idx="7690">
                  <c:v>11986</c:v>
                </c:pt>
                <c:pt idx="7691">
                  <c:v>7105</c:v>
                </c:pt>
                <c:pt idx="7692">
                  <c:v>6234</c:v>
                </c:pt>
                <c:pt idx="7693">
                  <c:v>2412</c:v>
                </c:pt>
                <c:pt idx="7694">
                  <c:v>5874</c:v>
                </c:pt>
                <c:pt idx="7695">
                  <c:v>4543</c:v>
                </c:pt>
                <c:pt idx="7696">
                  <c:v>4474</c:v>
                </c:pt>
                <c:pt idx="7697">
                  <c:v>5689</c:v>
                </c:pt>
                <c:pt idx="7698">
                  <c:v>6330</c:v>
                </c:pt>
                <c:pt idx="7699">
                  <c:v>3310</c:v>
                </c:pt>
                <c:pt idx="7700">
                  <c:v>2584</c:v>
                </c:pt>
                <c:pt idx="7701">
                  <c:v>7541</c:v>
                </c:pt>
                <c:pt idx="7702">
                  <c:v>3744</c:v>
                </c:pt>
                <c:pt idx="7703">
                  <c:v>3873</c:v>
                </c:pt>
                <c:pt idx="7704">
                  <c:v>6678</c:v>
                </c:pt>
                <c:pt idx="7705">
                  <c:v>5861</c:v>
                </c:pt>
                <c:pt idx="7706">
                  <c:v>2344</c:v>
                </c:pt>
                <c:pt idx="7707">
                  <c:v>6064</c:v>
                </c:pt>
                <c:pt idx="7708">
                  <c:v>2205</c:v>
                </c:pt>
                <c:pt idx="7709">
                  <c:v>6822</c:v>
                </c:pt>
                <c:pt idx="7710">
                  <c:v>4422</c:v>
                </c:pt>
                <c:pt idx="7711">
                  <c:v>4253</c:v>
                </c:pt>
                <c:pt idx="7712">
                  <c:v>5905</c:v>
                </c:pt>
                <c:pt idx="7713">
                  <c:v>4669</c:v>
                </c:pt>
                <c:pt idx="7714">
                  <c:v>7512</c:v>
                </c:pt>
                <c:pt idx="7715">
                  <c:v>10662</c:v>
                </c:pt>
                <c:pt idx="7716">
                  <c:v>7544</c:v>
                </c:pt>
                <c:pt idx="7717">
                  <c:v>2882</c:v>
                </c:pt>
                <c:pt idx="7718">
                  <c:v>10502</c:v>
                </c:pt>
                <c:pt idx="7719">
                  <c:v>4890</c:v>
                </c:pt>
                <c:pt idx="7720">
                  <c:v>7159</c:v>
                </c:pt>
                <c:pt idx="7721">
                  <c:v>7995</c:v>
                </c:pt>
                <c:pt idx="7722">
                  <c:v>7880</c:v>
                </c:pt>
                <c:pt idx="7723">
                  <c:v>15055</c:v>
                </c:pt>
                <c:pt idx="7724">
                  <c:v>2319</c:v>
                </c:pt>
                <c:pt idx="7725">
                  <c:v>2705</c:v>
                </c:pt>
                <c:pt idx="7726">
                  <c:v>5239</c:v>
                </c:pt>
                <c:pt idx="7727">
                  <c:v>5908</c:v>
                </c:pt>
                <c:pt idx="7728">
                  <c:v>5616</c:v>
                </c:pt>
                <c:pt idx="7729">
                  <c:v>2820</c:v>
                </c:pt>
                <c:pt idx="7730">
                  <c:v>15229</c:v>
                </c:pt>
                <c:pt idx="7731">
                  <c:v>9536</c:v>
                </c:pt>
                <c:pt idx="7732">
                  <c:v>9786</c:v>
                </c:pt>
                <c:pt idx="7733">
                  <c:v>5832</c:v>
                </c:pt>
                <c:pt idx="7734">
                  <c:v>2151</c:v>
                </c:pt>
                <c:pt idx="7735">
                  <c:v>2394</c:v>
                </c:pt>
                <c:pt idx="7736">
                  <c:v>6198</c:v>
                </c:pt>
                <c:pt idx="7737">
                  <c:v>5623</c:v>
                </c:pt>
                <c:pt idx="7738">
                  <c:v>6289</c:v>
                </c:pt>
                <c:pt idx="7739">
                  <c:v>8178</c:v>
                </c:pt>
                <c:pt idx="7740">
                  <c:v>3909</c:v>
                </c:pt>
                <c:pt idx="7741">
                  <c:v>3830</c:v>
                </c:pt>
                <c:pt idx="7742">
                  <c:v>5390</c:v>
                </c:pt>
                <c:pt idx="7743">
                  <c:v>2404</c:v>
                </c:pt>
                <c:pt idx="7744">
                  <c:v>2428</c:v>
                </c:pt>
                <c:pt idx="7745">
                  <c:v>6322</c:v>
                </c:pt>
                <c:pt idx="7746">
                  <c:v>5876</c:v>
                </c:pt>
                <c:pt idx="7747">
                  <c:v>2439</c:v>
                </c:pt>
                <c:pt idx="7748">
                  <c:v>3005</c:v>
                </c:pt>
                <c:pt idx="7749">
                  <c:v>19837</c:v>
                </c:pt>
                <c:pt idx="7750">
                  <c:v>7778</c:v>
                </c:pt>
                <c:pt idx="7751">
                  <c:v>9784</c:v>
                </c:pt>
                <c:pt idx="7752">
                  <c:v>5358</c:v>
                </c:pt>
                <c:pt idx="7753">
                  <c:v>21762</c:v>
                </c:pt>
                <c:pt idx="7754">
                  <c:v>9977</c:v>
                </c:pt>
                <c:pt idx="7755">
                  <c:v>4689</c:v>
                </c:pt>
                <c:pt idx="7756">
                  <c:v>5990</c:v>
                </c:pt>
                <c:pt idx="7757">
                  <c:v>10024</c:v>
                </c:pt>
                <c:pt idx="7758">
                  <c:v>8173</c:v>
                </c:pt>
                <c:pt idx="7759">
                  <c:v>22683</c:v>
                </c:pt>
                <c:pt idx="7760">
                  <c:v>9475</c:v>
                </c:pt>
                <c:pt idx="7761">
                  <c:v>6332</c:v>
                </c:pt>
                <c:pt idx="7762">
                  <c:v>5868</c:v>
                </c:pt>
                <c:pt idx="7763">
                  <c:v>5436</c:v>
                </c:pt>
                <c:pt idx="7764">
                  <c:v>10692</c:v>
                </c:pt>
                <c:pt idx="7765">
                  <c:v>14516</c:v>
                </c:pt>
                <c:pt idx="7766">
                  <c:v>13282</c:v>
                </c:pt>
                <c:pt idx="7767">
                  <c:v>8492</c:v>
                </c:pt>
                <c:pt idx="7768">
                  <c:v>13279</c:v>
                </c:pt>
                <c:pt idx="7769">
                  <c:v>31624</c:v>
                </c:pt>
                <c:pt idx="7770">
                  <c:v>15821</c:v>
                </c:pt>
                <c:pt idx="7771">
                  <c:v>7958</c:v>
                </c:pt>
                <c:pt idx="7772">
                  <c:v>12661</c:v>
                </c:pt>
                <c:pt idx="7773">
                  <c:v>17454</c:v>
                </c:pt>
                <c:pt idx="7774">
                  <c:v>8354</c:v>
                </c:pt>
                <c:pt idx="7775">
                  <c:v>9302</c:v>
                </c:pt>
                <c:pt idx="7776">
                  <c:v>11654</c:v>
                </c:pt>
                <c:pt idx="7777">
                  <c:v>6877</c:v>
                </c:pt>
                <c:pt idx="7778">
                  <c:v>10163</c:v>
                </c:pt>
                <c:pt idx="7779">
                  <c:v>14235</c:v>
                </c:pt>
                <c:pt idx="7780">
                  <c:v>13291</c:v>
                </c:pt>
                <c:pt idx="7781">
                  <c:v>11686</c:v>
                </c:pt>
                <c:pt idx="7782">
                  <c:v>8232</c:v>
                </c:pt>
                <c:pt idx="7783">
                  <c:v>5180</c:v>
                </c:pt>
                <c:pt idx="7784">
                  <c:v>10421</c:v>
                </c:pt>
                <c:pt idx="7785">
                  <c:v>6856</c:v>
                </c:pt>
                <c:pt idx="7786">
                  <c:v>17074</c:v>
                </c:pt>
                <c:pt idx="7787">
                  <c:v>24494</c:v>
                </c:pt>
                <c:pt idx="7788">
                  <c:v>11062</c:v>
                </c:pt>
                <c:pt idx="7789">
                  <c:v>3810</c:v>
                </c:pt>
                <c:pt idx="7790">
                  <c:v>6908</c:v>
                </c:pt>
                <c:pt idx="7791">
                  <c:v>3941</c:v>
                </c:pt>
                <c:pt idx="7792">
                  <c:v>5762</c:v>
                </c:pt>
                <c:pt idx="7793">
                  <c:v>11223</c:v>
                </c:pt>
                <c:pt idx="7794">
                  <c:v>3660</c:v>
                </c:pt>
                <c:pt idx="7795">
                  <c:v>7904</c:v>
                </c:pt>
                <c:pt idx="7796">
                  <c:v>11477</c:v>
                </c:pt>
                <c:pt idx="7797">
                  <c:v>4539</c:v>
                </c:pt>
                <c:pt idx="7798">
                  <c:v>12210</c:v>
                </c:pt>
                <c:pt idx="7799">
                  <c:v>9834</c:v>
                </c:pt>
                <c:pt idx="7800">
                  <c:v>8944</c:v>
                </c:pt>
                <c:pt idx="7801">
                  <c:v>11083</c:v>
                </c:pt>
                <c:pt idx="7802">
                  <c:v>3876</c:v>
                </c:pt>
                <c:pt idx="7803">
                  <c:v>18035</c:v>
                </c:pt>
                <c:pt idx="7804">
                  <c:v>5070</c:v>
                </c:pt>
                <c:pt idx="7805">
                  <c:v>6444</c:v>
                </c:pt>
                <c:pt idx="7806">
                  <c:v>5915</c:v>
                </c:pt>
                <c:pt idx="7807">
                  <c:v>3906</c:v>
                </c:pt>
                <c:pt idx="7808">
                  <c:v>21601</c:v>
                </c:pt>
                <c:pt idx="7809">
                  <c:v>15633</c:v>
                </c:pt>
                <c:pt idx="7810">
                  <c:v>8485</c:v>
                </c:pt>
                <c:pt idx="7811">
                  <c:v>4519</c:v>
                </c:pt>
                <c:pt idx="7812">
                  <c:v>5433</c:v>
                </c:pt>
                <c:pt idx="7813">
                  <c:v>10273</c:v>
                </c:pt>
                <c:pt idx="7814">
                  <c:v>9890</c:v>
                </c:pt>
                <c:pt idx="7815">
                  <c:v>20006</c:v>
                </c:pt>
                <c:pt idx="7816">
                  <c:v>5975</c:v>
                </c:pt>
                <c:pt idx="7817">
                  <c:v>4247</c:v>
                </c:pt>
                <c:pt idx="7818">
                  <c:v>32134</c:v>
                </c:pt>
                <c:pt idx="7819">
                  <c:v>23973</c:v>
                </c:pt>
                <c:pt idx="7820">
                  <c:v>9166</c:v>
                </c:pt>
                <c:pt idx="7821">
                  <c:v>7808</c:v>
                </c:pt>
                <c:pt idx="7822">
                  <c:v>7675</c:v>
                </c:pt>
                <c:pt idx="7823">
                  <c:v>21829</c:v>
                </c:pt>
                <c:pt idx="7824">
                  <c:v>6927</c:v>
                </c:pt>
                <c:pt idx="7825">
                  <c:v>11362</c:v>
                </c:pt>
                <c:pt idx="7826">
                  <c:v>11980</c:v>
                </c:pt>
                <c:pt idx="7827">
                  <c:v>6610</c:v>
                </c:pt>
                <c:pt idx="7828">
                  <c:v>11113</c:v>
                </c:pt>
                <c:pt idx="7829">
                  <c:v>11489</c:v>
                </c:pt>
                <c:pt idx="7830">
                  <c:v>13454</c:v>
                </c:pt>
                <c:pt idx="7831">
                  <c:v>12300</c:v>
                </c:pt>
                <c:pt idx="7832">
                  <c:v>24980</c:v>
                </c:pt>
                <c:pt idx="7833">
                  <c:v>12925</c:v>
                </c:pt>
                <c:pt idx="7834">
                  <c:v>22733</c:v>
                </c:pt>
                <c:pt idx="7835">
                  <c:v>7602</c:v>
                </c:pt>
                <c:pt idx="7836">
                  <c:v>14843</c:v>
                </c:pt>
                <c:pt idx="7837">
                  <c:v>14757</c:v>
                </c:pt>
                <c:pt idx="7838">
                  <c:v>23690</c:v>
                </c:pt>
                <c:pt idx="7839">
                  <c:v>22047</c:v>
                </c:pt>
                <c:pt idx="7840">
                  <c:v>8100</c:v>
                </c:pt>
                <c:pt idx="7841">
                  <c:v>13571</c:v>
                </c:pt>
                <c:pt idx="7842">
                  <c:v>23244</c:v>
                </c:pt>
                <c:pt idx="7843">
                  <c:v>24289</c:v>
                </c:pt>
                <c:pt idx="7844">
                  <c:v>10458</c:v>
                </c:pt>
                <c:pt idx="7845">
                  <c:v>9334</c:v>
                </c:pt>
                <c:pt idx="7846">
                  <c:v>20573</c:v>
                </c:pt>
                <c:pt idx="7847">
                  <c:v>14861</c:v>
                </c:pt>
                <c:pt idx="7848">
                  <c:v>16037</c:v>
                </c:pt>
                <c:pt idx="7849">
                  <c:v>15814</c:v>
                </c:pt>
                <c:pt idx="7850">
                  <c:v>14470</c:v>
                </c:pt>
                <c:pt idx="7851">
                  <c:v>22751</c:v>
                </c:pt>
                <c:pt idx="7852">
                  <c:v>9858</c:v>
                </c:pt>
                <c:pt idx="7853">
                  <c:v>12324</c:v>
                </c:pt>
                <c:pt idx="7854">
                  <c:v>12433</c:v>
                </c:pt>
                <c:pt idx="7855">
                  <c:v>28817</c:v>
                </c:pt>
                <c:pt idx="7856">
                  <c:v>14099</c:v>
                </c:pt>
                <c:pt idx="7857">
                  <c:v>10482</c:v>
                </c:pt>
                <c:pt idx="7858">
                  <c:v>4407</c:v>
                </c:pt>
                <c:pt idx="7859">
                  <c:v>16542</c:v>
                </c:pt>
                <c:pt idx="7860">
                  <c:v>14045</c:v>
                </c:pt>
                <c:pt idx="7861">
                  <c:v>8314</c:v>
                </c:pt>
                <c:pt idx="7862">
                  <c:v>12988</c:v>
                </c:pt>
                <c:pt idx="7863">
                  <c:v>20967</c:v>
                </c:pt>
                <c:pt idx="7864">
                  <c:v>10625</c:v>
                </c:pt>
                <c:pt idx="7865">
                  <c:v>6175</c:v>
                </c:pt>
                <c:pt idx="7866">
                  <c:v>6407</c:v>
                </c:pt>
                <c:pt idx="7867">
                  <c:v>11929</c:v>
                </c:pt>
                <c:pt idx="7868">
                  <c:v>6902</c:v>
                </c:pt>
                <c:pt idx="7869">
                  <c:v>5362</c:v>
                </c:pt>
                <c:pt idx="7870">
                  <c:v>4994</c:v>
                </c:pt>
                <c:pt idx="7871">
                  <c:v>7998</c:v>
                </c:pt>
                <c:pt idx="7872">
                  <c:v>6589</c:v>
                </c:pt>
                <c:pt idx="7873">
                  <c:v>10815</c:v>
                </c:pt>
                <c:pt idx="7874">
                  <c:v>5921</c:v>
                </c:pt>
                <c:pt idx="7875">
                  <c:v>7977</c:v>
                </c:pt>
                <c:pt idx="7876">
                  <c:v>16598</c:v>
                </c:pt>
                <c:pt idx="7877">
                  <c:v>12750</c:v>
                </c:pt>
                <c:pt idx="7878">
                  <c:v>13985</c:v>
                </c:pt>
                <c:pt idx="7879">
                  <c:v>31506</c:v>
                </c:pt>
                <c:pt idx="7880">
                  <c:v>22768</c:v>
                </c:pt>
                <c:pt idx="7881">
                  <c:v>35546</c:v>
                </c:pt>
                <c:pt idx="7882">
                  <c:v>15345</c:v>
                </c:pt>
                <c:pt idx="7883">
                  <c:v>18281</c:v>
                </c:pt>
                <c:pt idx="7884">
                  <c:v>7810</c:v>
                </c:pt>
                <c:pt idx="7885">
                  <c:v>5354</c:v>
                </c:pt>
                <c:pt idx="7886">
                  <c:v>11687</c:v>
                </c:pt>
                <c:pt idx="7887">
                  <c:v>14493</c:v>
                </c:pt>
                <c:pt idx="7888">
                  <c:v>21916</c:v>
                </c:pt>
                <c:pt idx="7889">
                  <c:v>17467</c:v>
                </c:pt>
                <c:pt idx="7890">
                  <c:v>13666</c:v>
                </c:pt>
                <c:pt idx="7891">
                  <c:v>33357</c:v>
                </c:pt>
                <c:pt idx="7892">
                  <c:v>40576</c:v>
                </c:pt>
                <c:pt idx="7893">
                  <c:v>71770</c:v>
                </c:pt>
                <c:pt idx="7894">
                  <c:v>56848</c:v>
                </c:pt>
                <c:pt idx="7895">
                  <c:v>26860</c:v>
                </c:pt>
                <c:pt idx="7896">
                  <c:v>22993</c:v>
                </c:pt>
                <c:pt idx="7897">
                  <c:v>16645</c:v>
                </c:pt>
                <c:pt idx="7898">
                  <c:v>14593</c:v>
                </c:pt>
                <c:pt idx="7899">
                  <c:v>6357</c:v>
                </c:pt>
                <c:pt idx="7900">
                  <c:v>18300</c:v>
                </c:pt>
                <c:pt idx="7901">
                  <c:v>15164</c:v>
                </c:pt>
                <c:pt idx="7902">
                  <c:v>21312</c:v>
                </c:pt>
                <c:pt idx="7903">
                  <c:v>16726</c:v>
                </c:pt>
                <c:pt idx="7904">
                  <c:v>12267</c:v>
                </c:pt>
                <c:pt idx="7905">
                  <c:v>7304</c:v>
                </c:pt>
                <c:pt idx="7906">
                  <c:v>7041</c:v>
                </c:pt>
                <c:pt idx="7907">
                  <c:v>26618</c:v>
                </c:pt>
                <c:pt idx="7908">
                  <c:v>20799</c:v>
                </c:pt>
                <c:pt idx="7909">
                  <c:v>11638</c:v>
                </c:pt>
                <c:pt idx="7910">
                  <c:v>13145</c:v>
                </c:pt>
                <c:pt idx="7911">
                  <c:v>5550</c:v>
                </c:pt>
                <c:pt idx="7912">
                  <c:v>18837</c:v>
                </c:pt>
                <c:pt idx="7913">
                  <c:v>10747</c:v>
                </c:pt>
                <c:pt idx="7914">
                  <c:v>12990</c:v>
                </c:pt>
                <c:pt idx="7915">
                  <c:v>19933</c:v>
                </c:pt>
                <c:pt idx="7916">
                  <c:v>24887</c:v>
                </c:pt>
                <c:pt idx="7917">
                  <c:v>16967</c:v>
                </c:pt>
                <c:pt idx="7918">
                  <c:v>26119</c:v>
                </c:pt>
                <c:pt idx="7919">
                  <c:v>10853</c:v>
                </c:pt>
                <c:pt idx="7920">
                  <c:v>19910</c:v>
                </c:pt>
                <c:pt idx="7921">
                  <c:v>9367</c:v>
                </c:pt>
                <c:pt idx="7922">
                  <c:v>9823</c:v>
                </c:pt>
                <c:pt idx="7923">
                  <c:v>15828</c:v>
                </c:pt>
                <c:pt idx="7924">
                  <c:v>18999</c:v>
                </c:pt>
                <c:pt idx="7925">
                  <c:v>6197</c:v>
                </c:pt>
                <c:pt idx="7926">
                  <c:v>9545</c:v>
                </c:pt>
                <c:pt idx="7927">
                  <c:v>8990</c:v>
                </c:pt>
                <c:pt idx="7928">
                  <c:v>17789</c:v>
                </c:pt>
                <c:pt idx="7929">
                  <c:v>11443</c:v>
                </c:pt>
                <c:pt idx="7930">
                  <c:v>5296</c:v>
                </c:pt>
                <c:pt idx="7931">
                  <c:v>5531</c:v>
                </c:pt>
                <c:pt idx="7932">
                  <c:v>12682</c:v>
                </c:pt>
                <c:pt idx="7933">
                  <c:v>13867</c:v>
                </c:pt>
                <c:pt idx="7934">
                  <c:v>4293</c:v>
                </c:pt>
                <c:pt idx="7935">
                  <c:v>10381</c:v>
                </c:pt>
                <c:pt idx="7936">
                  <c:v>5367</c:v>
                </c:pt>
                <c:pt idx="7937">
                  <c:v>14598</c:v>
                </c:pt>
                <c:pt idx="7938">
                  <c:v>10450</c:v>
                </c:pt>
                <c:pt idx="7939">
                  <c:v>8129</c:v>
                </c:pt>
                <c:pt idx="7940">
                  <c:v>22294</c:v>
                </c:pt>
                <c:pt idx="7941">
                  <c:v>8402</c:v>
                </c:pt>
                <c:pt idx="7942">
                  <c:v>12432</c:v>
                </c:pt>
                <c:pt idx="7943">
                  <c:v>17097</c:v>
                </c:pt>
                <c:pt idx="7944">
                  <c:v>18542</c:v>
                </c:pt>
                <c:pt idx="7945">
                  <c:v>9674</c:v>
                </c:pt>
                <c:pt idx="7946">
                  <c:v>12469</c:v>
                </c:pt>
                <c:pt idx="7947">
                  <c:v>42556</c:v>
                </c:pt>
                <c:pt idx="7948">
                  <c:v>39353</c:v>
                </c:pt>
                <c:pt idx="7949">
                  <c:v>23532</c:v>
                </c:pt>
                <c:pt idx="7950">
                  <c:v>14838</c:v>
                </c:pt>
                <c:pt idx="7951">
                  <c:v>16716</c:v>
                </c:pt>
                <c:pt idx="7952">
                  <c:v>25657</c:v>
                </c:pt>
                <c:pt idx="7953">
                  <c:v>13049</c:v>
                </c:pt>
                <c:pt idx="7954">
                  <c:v>19845</c:v>
                </c:pt>
                <c:pt idx="7955">
                  <c:v>36908</c:v>
                </c:pt>
                <c:pt idx="7956">
                  <c:v>24446</c:v>
                </c:pt>
                <c:pt idx="7957">
                  <c:v>10464</c:v>
                </c:pt>
                <c:pt idx="7958">
                  <c:v>27132</c:v>
                </c:pt>
                <c:pt idx="7959">
                  <c:v>41574</c:v>
                </c:pt>
                <c:pt idx="7960">
                  <c:v>10858</c:v>
                </c:pt>
                <c:pt idx="7961">
                  <c:v>9808</c:v>
                </c:pt>
                <c:pt idx="7962">
                  <c:v>12825</c:v>
                </c:pt>
                <c:pt idx="7963">
                  <c:v>9862</c:v>
                </c:pt>
                <c:pt idx="7964">
                  <c:v>47618</c:v>
                </c:pt>
                <c:pt idx="7965">
                  <c:v>19494</c:v>
                </c:pt>
                <c:pt idx="7966">
                  <c:v>24332</c:v>
                </c:pt>
                <c:pt idx="7967">
                  <c:v>5639</c:v>
                </c:pt>
                <c:pt idx="7968">
                  <c:v>15901</c:v>
                </c:pt>
                <c:pt idx="7969">
                  <c:v>23386</c:v>
                </c:pt>
                <c:pt idx="7970">
                  <c:v>13205</c:v>
                </c:pt>
                <c:pt idx="7971">
                  <c:v>17515</c:v>
                </c:pt>
                <c:pt idx="7972">
                  <c:v>27090</c:v>
                </c:pt>
                <c:pt idx="7973">
                  <c:v>10980</c:v>
                </c:pt>
                <c:pt idx="7974">
                  <c:v>10736</c:v>
                </c:pt>
                <c:pt idx="7975">
                  <c:v>19603</c:v>
                </c:pt>
                <c:pt idx="7976">
                  <c:v>12060</c:v>
                </c:pt>
                <c:pt idx="7977">
                  <c:v>5258</c:v>
                </c:pt>
                <c:pt idx="7978">
                  <c:v>17204</c:v>
                </c:pt>
                <c:pt idx="7979">
                  <c:v>8537</c:v>
                </c:pt>
                <c:pt idx="7980">
                  <c:v>26697</c:v>
                </c:pt>
                <c:pt idx="7981">
                  <c:v>30816</c:v>
                </c:pt>
                <c:pt idx="7982">
                  <c:v>30108</c:v>
                </c:pt>
                <c:pt idx="7983">
                  <c:v>7688</c:v>
                </c:pt>
                <c:pt idx="7984">
                  <c:v>32752</c:v>
                </c:pt>
                <c:pt idx="7985">
                  <c:v>16602</c:v>
                </c:pt>
                <c:pt idx="7986">
                  <c:v>15691</c:v>
                </c:pt>
                <c:pt idx="7987">
                  <c:v>20595</c:v>
                </c:pt>
                <c:pt idx="7988">
                  <c:v>15794</c:v>
                </c:pt>
                <c:pt idx="7989">
                  <c:v>32224</c:v>
                </c:pt>
                <c:pt idx="7990">
                  <c:v>38497</c:v>
                </c:pt>
                <c:pt idx="7991">
                  <c:v>8950</c:v>
                </c:pt>
                <c:pt idx="7992">
                  <c:v>29384</c:v>
                </c:pt>
                <c:pt idx="7993">
                  <c:v>8268</c:v>
                </c:pt>
                <c:pt idx="7994">
                  <c:v>15859</c:v>
                </c:pt>
                <c:pt idx="7995">
                  <c:v>31424</c:v>
                </c:pt>
                <c:pt idx="7996">
                  <c:v>11403</c:v>
                </c:pt>
                <c:pt idx="7997">
                  <c:v>14727</c:v>
                </c:pt>
                <c:pt idx="7998">
                  <c:v>21161</c:v>
                </c:pt>
                <c:pt idx="7999">
                  <c:v>722</c:v>
                </c:pt>
                <c:pt idx="8000">
                  <c:v>458</c:v>
                </c:pt>
                <c:pt idx="8001">
                  <c:v>722</c:v>
                </c:pt>
                <c:pt idx="8002">
                  <c:v>859</c:v>
                </c:pt>
                <c:pt idx="8003">
                  <c:v>524</c:v>
                </c:pt>
                <c:pt idx="8004">
                  <c:v>537</c:v>
                </c:pt>
                <c:pt idx="8005">
                  <c:v>1773</c:v>
                </c:pt>
                <c:pt idx="8006">
                  <c:v>897</c:v>
                </c:pt>
                <c:pt idx="8007">
                  <c:v>173</c:v>
                </c:pt>
                <c:pt idx="8008">
                  <c:v>646</c:v>
                </c:pt>
                <c:pt idx="8009">
                  <c:v>1574</c:v>
                </c:pt>
                <c:pt idx="8010">
                  <c:v>846</c:v>
                </c:pt>
                <c:pt idx="8011">
                  <c:v>255</c:v>
                </c:pt>
                <c:pt idx="8012">
                  <c:v>1124</c:v>
                </c:pt>
                <c:pt idx="8013">
                  <c:v>260</c:v>
                </c:pt>
                <c:pt idx="8014">
                  <c:v>157</c:v>
                </c:pt>
                <c:pt idx="8015">
                  <c:v>518</c:v>
                </c:pt>
                <c:pt idx="8016">
                  <c:v>127</c:v>
                </c:pt>
                <c:pt idx="8017">
                  <c:v>567</c:v>
                </c:pt>
                <c:pt idx="8018">
                  <c:v>653</c:v>
                </c:pt>
                <c:pt idx="8019">
                  <c:v>201</c:v>
                </c:pt>
                <c:pt idx="8020">
                  <c:v>805</c:v>
                </c:pt>
                <c:pt idx="8021">
                  <c:v>765</c:v>
                </c:pt>
                <c:pt idx="8022">
                  <c:v>1203</c:v>
                </c:pt>
                <c:pt idx="8023">
                  <c:v>307</c:v>
                </c:pt>
                <c:pt idx="8024">
                  <c:v>473</c:v>
                </c:pt>
                <c:pt idx="8025">
                  <c:v>187</c:v>
                </c:pt>
                <c:pt idx="8026">
                  <c:v>350</c:v>
                </c:pt>
                <c:pt idx="8027">
                  <c:v>689</c:v>
                </c:pt>
                <c:pt idx="8028">
                  <c:v>686</c:v>
                </c:pt>
                <c:pt idx="8029">
                  <c:v>861</c:v>
                </c:pt>
                <c:pt idx="8030">
                  <c:v>187</c:v>
                </c:pt>
                <c:pt idx="8031">
                  <c:v>466</c:v>
                </c:pt>
                <c:pt idx="8032">
                  <c:v>169</c:v>
                </c:pt>
                <c:pt idx="8033">
                  <c:v>368</c:v>
                </c:pt>
                <c:pt idx="8034">
                  <c:v>129</c:v>
                </c:pt>
                <c:pt idx="8035">
                  <c:v>179</c:v>
                </c:pt>
                <c:pt idx="8036">
                  <c:v>225</c:v>
                </c:pt>
                <c:pt idx="8037">
                  <c:v>111</c:v>
                </c:pt>
                <c:pt idx="8038">
                  <c:v>454</c:v>
                </c:pt>
                <c:pt idx="8039">
                  <c:v>488</c:v>
                </c:pt>
                <c:pt idx="8040">
                  <c:v>132</c:v>
                </c:pt>
                <c:pt idx="8041">
                  <c:v>431</c:v>
                </c:pt>
                <c:pt idx="8042">
                  <c:v>238</c:v>
                </c:pt>
                <c:pt idx="8043">
                  <c:v>636</c:v>
                </c:pt>
                <c:pt idx="8044">
                  <c:v>688</c:v>
                </c:pt>
                <c:pt idx="8045">
                  <c:v>407</c:v>
                </c:pt>
                <c:pt idx="8046">
                  <c:v>186</c:v>
                </c:pt>
                <c:pt idx="8047">
                  <c:v>571</c:v>
                </c:pt>
                <c:pt idx="8048">
                  <c:v>462</c:v>
                </c:pt>
                <c:pt idx="8049">
                  <c:v>338</c:v>
                </c:pt>
                <c:pt idx="8050">
                  <c:v>112</c:v>
                </c:pt>
                <c:pt idx="8051">
                  <c:v>421</c:v>
                </c:pt>
                <c:pt idx="8052">
                  <c:v>114</c:v>
                </c:pt>
                <c:pt idx="8053">
                  <c:v>148</c:v>
                </c:pt>
                <c:pt idx="8054">
                  <c:v>224</c:v>
                </c:pt>
                <c:pt idx="8055">
                  <c:v>241</c:v>
                </c:pt>
                <c:pt idx="8056">
                  <c:v>140</c:v>
                </c:pt>
                <c:pt idx="8057">
                  <c:v>144</c:v>
                </c:pt>
                <c:pt idx="8058">
                  <c:v>119</c:v>
                </c:pt>
                <c:pt idx="8059">
                  <c:v>518</c:v>
                </c:pt>
                <c:pt idx="8060">
                  <c:v>509</c:v>
                </c:pt>
                <c:pt idx="8061">
                  <c:v>267</c:v>
                </c:pt>
                <c:pt idx="8062">
                  <c:v>400</c:v>
                </c:pt>
                <c:pt idx="8063">
                  <c:v>189</c:v>
                </c:pt>
                <c:pt idx="8064">
                  <c:v>568</c:v>
                </c:pt>
                <c:pt idx="8065">
                  <c:v>1199</c:v>
                </c:pt>
                <c:pt idx="8066">
                  <c:v>391</c:v>
                </c:pt>
                <c:pt idx="8067">
                  <c:v>108</c:v>
                </c:pt>
                <c:pt idx="8068">
                  <c:v>387</c:v>
                </c:pt>
                <c:pt idx="8069">
                  <c:v>215</c:v>
                </c:pt>
                <c:pt idx="8070">
                  <c:v>110</c:v>
                </c:pt>
                <c:pt idx="8071">
                  <c:v>114</c:v>
                </c:pt>
                <c:pt idx="8072">
                  <c:v>438</c:v>
                </c:pt>
                <c:pt idx="8073">
                  <c:v>280</c:v>
                </c:pt>
                <c:pt idx="8074">
                  <c:v>232</c:v>
                </c:pt>
                <c:pt idx="8075">
                  <c:v>54</c:v>
                </c:pt>
                <c:pt idx="8076">
                  <c:v>79</c:v>
                </c:pt>
                <c:pt idx="8077">
                  <c:v>250</c:v>
                </c:pt>
                <c:pt idx="8078">
                  <c:v>640</c:v>
                </c:pt>
                <c:pt idx="8079">
                  <c:v>202</c:v>
                </c:pt>
                <c:pt idx="8080">
                  <c:v>542</c:v>
                </c:pt>
                <c:pt idx="8081">
                  <c:v>234</c:v>
                </c:pt>
                <c:pt idx="8082">
                  <c:v>426</c:v>
                </c:pt>
                <c:pt idx="8083">
                  <c:v>613</c:v>
                </c:pt>
                <c:pt idx="8084">
                  <c:v>1520</c:v>
                </c:pt>
                <c:pt idx="8085">
                  <c:v>363</c:v>
                </c:pt>
                <c:pt idx="8086">
                  <c:v>638</c:v>
                </c:pt>
                <c:pt idx="8087">
                  <c:v>159</c:v>
                </c:pt>
                <c:pt idx="8088">
                  <c:v>284</c:v>
                </c:pt>
                <c:pt idx="8089">
                  <c:v>469</c:v>
                </c:pt>
                <c:pt idx="8090">
                  <c:v>1481</c:v>
                </c:pt>
                <c:pt idx="8091">
                  <c:v>344</c:v>
                </c:pt>
                <c:pt idx="8092">
                  <c:v>395</c:v>
                </c:pt>
                <c:pt idx="8093">
                  <c:v>519</c:v>
                </c:pt>
                <c:pt idx="8094">
                  <c:v>1419</c:v>
                </c:pt>
                <c:pt idx="8095">
                  <c:v>2187</c:v>
                </c:pt>
                <c:pt idx="8096">
                  <c:v>547</c:v>
                </c:pt>
                <c:pt idx="8097">
                  <c:v>184</c:v>
                </c:pt>
                <c:pt idx="8098">
                  <c:v>193</c:v>
                </c:pt>
                <c:pt idx="8099">
                  <c:v>295</c:v>
                </c:pt>
                <c:pt idx="8100">
                  <c:v>184</c:v>
                </c:pt>
                <c:pt idx="8101">
                  <c:v>608</c:v>
                </c:pt>
                <c:pt idx="8102">
                  <c:v>353</c:v>
                </c:pt>
                <c:pt idx="8103">
                  <c:v>523</c:v>
                </c:pt>
                <c:pt idx="8104">
                  <c:v>471</c:v>
                </c:pt>
                <c:pt idx="8105">
                  <c:v>1533</c:v>
                </c:pt>
                <c:pt idx="8106">
                  <c:v>576</c:v>
                </c:pt>
                <c:pt idx="8107">
                  <c:v>171</c:v>
                </c:pt>
                <c:pt idx="8108">
                  <c:v>418</c:v>
                </c:pt>
                <c:pt idx="8109">
                  <c:v>202</c:v>
                </c:pt>
                <c:pt idx="8110">
                  <c:v>343</c:v>
                </c:pt>
                <c:pt idx="8111">
                  <c:v>646</c:v>
                </c:pt>
                <c:pt idx="8112">
                  <c:v>343</c:v>
                </c:pt>
                <c:pt idx="8113">
                  <c:v>510</c:v>
                </c:pt>
                <c:pt idx="8114">
                  <c:v>156</c:v>
                </c:pt>
                <c:pt idx="8115">
                  <c:v>114</c:v>
                </c:pt>
                <c:pt idx="8116">
                  <c:v>644</c:v>
                </c:pt>
                <c:pt idx="8117">
                  <c:v>243</c:v>
                </c:pt>
                <c:pt idx="8118">
                  <c:v>757</c:v>
                </c:pt>
                <c:pt idx="8119">
                  <c:v>959</c:v>
                </c:pt>
                <c:pt idx="8120">
                  <c:v>748</c:v>
                </c:pt>
                <c:pt idx="8121">
                  <c:v>550</c:v>
                </c:pt>
                <c:pt idx="8122">
                  <c:v>445</c:v>
                </c:pt>
                <c:pt idx="8123">
                  <c:v>807</c:v>
                </c:pt>
                <c:pt idx="8124">
                  <c:v>207</c:v>
                </c:pt>
                <c:pt idx="8125">
                  <c:v>616</c:v>
                </c:pt>
                <c:pt idx="8126">
                  <c:v>342</c:v>
                </c:pt>
                <c:pt idx="8127">
                  <c:v>623</c:v>
                </c:pt>
                <c:pt idx="8128">
                  <c:v>1690</c:v>
                </c:pt>
                <c:pt idx="8129">
                  <c:v>559</c:v>
                </c:pt>
                <c:pt idx="8130">
                  <c:v>727</c:v>
                </c:pt>
                <c:pt idx="8131">
                  <c:v>989</c:v>
                </c:pt>
                <c:pt idx="8132">
                  <c:v>852</c:v>
                </c:pt>
                <c:pt idx="8133">
                  <c:v>175</c:v>
                </c:pt>
                <c:pt idx="8134">
                  <c:v>217</c:v>
                </c:pt>
                <c:pt idx="8135">
                  <c:v>647</c:v>
                </c:pt>
                <c:pt idx="8136">
                  <c:v>903</c:v>
                </c:pt>
                <c:pt idx="8137">
                  <c:v>644</c:v>
                </c:pt>
                <c:pt idx="8138">
                  <c:v>1192</c:v>
                </c:pt>
                <c:pt idx="8139">
                  <c:v>1161</c:v>
                </c:pt>
                <c:pt idx="8140">
                  <c:v>330</c:v>
                </c:pt>
                <c:pt idx="8141">
                  <c:v>1385</c:v>
                </c:pt>
                <c:pt idx="8142">
                  <c:v>327</c:v>
                </c:pt>
                <c:pt idx="8143">
                  <c:v>160</c:v>
                </c:pt>
                <c:pt idx="8144">
                  <c:v>531</c:v>
                </c:pt>
                <c:pt idx="8145">
                  <c:v>115</c:v>
                </c:pt>
                <c:pt idx="8146">
                  <c:v>203</c:v>
                </c:pt>
                <c:pt idx="8147">
                  <c:v>670</c:v>
                </c:pt>
                <c:pt idx="8148">
                  <c:v>800</c:v>
                </c:pt>
                <c:pt idx="8149">
                  <c:v>1220</c:v>
                </c:pt>
                <c:pt idx="8150">
                  <c:v>650</c:v>
                </c:pt>
                <c:pt idx="8151">
                  <c:v>293</c:v>
                </c:pt>
                <c:pt idx="8152">
                  <c:v>348</c:v>
                </c:pt>
                <c:pt idx="8153">
                  <c:v>2256</c:v>
                </c:pt>
                <c:pt idx="8154">
                  <c:v>1049</c:v>
                </c:pt>
                <c:pt idx="8155">
                  <c:v>557</c:v>
                </c:pt>
                <c:pt idx="8156">
                  <c:v>865</c:v>
                </c:pt>
                <c:pt idx="8157">
                  <c:v>392</c:v>
                </c:pt>
                <c:pt idx="8158">
                  <c:v>766</c:v>
                </c:pt>
                <c:pt idx="8159">
                  <c:v>2689</c:v>
                </c:pt>
                <c:pt idx="8160">
                  <c:v>525</c:v>
                </c:pt>
                <c:pt idx="8161">
                  <c:v>514</c:v>
                </c:pt>
                <c:pt idx="8162">
                  <c:v>545</c:v>
                </c:pt>
                <c:pt idx="8163">
                  <c:v>995</c:v>
                </c:pt>
                <c:pt idx="8164">
                  <c:v>1252</c:v>
                </c:pt>
                <c:pt idx="8165">
                  <c:v>141</c:v>
                </c:pt>
                <c:pt idx="8166">
                  <c:v>717</c:v>
                </c:pt>
                <c:pt idx="8167">
                  <c:v>683</c:v>
                </c:pt>
                <c:pt idx="8168">
                  <c:v>1480</c:v>
                </c:pt>
                <c:pt idx="8169">
                  <c:v>77</c:v>
                </c:pt>
                <c:pt idx="8170">
                  <c:v>795</c:v>
                </c:pt>
                <c:pt idx="8171">
                  <c:v>91</c:v>
                </c:pt>
                <c:pt idx="8172">
                  <c:v>1112</c:v>
                </c:pt>
                <c:pt idx="8173">
                  <c:v>358</c:v>
                </c:pt>
                <c:pt idx="8174">
                  <c:v>800</c:v>
                </c:pt>
                <c:pt idx="8175">
                  <c:v>656</c:v>
                </c:pt>
                <c:pt idx="8176">
                  <c:v>347</c:v>
                </c:pt>
                <c:pt idx="8177">
                  <c:v>198</c:v>
                </c:pt>
                <c:pt idx="8178">
                  <c:v>374</c:v>
                </c:pt>
                <c:pt idx="8179">
                  <c:v>260</c:v>
                </c:pt>
                <c:pt idx="8180">
                  <c:v>287</c:v>
                </c:pt>
                <c:pt idx="8181">
                  <c:v>839</c:v>
                </c:pt>
                <c:pt idx="8182">
                  <c:v>157</c:v>
                </c:pt>
                <c:pt idx="8183">
                  <c:v>533</c:v>
                </c:pt>
                <c:pt idx="8184">
                  <c:v>895</c:v>
                </c:pt>
                <c:pt idx="8185">
                  <c:v>351</c:v>
                </c:pt>
                <c:pt idx="8186">
                  <c:v>1088</c:v>
                </c:pt>
                <c:pt idx="8187">
                  <c:v>450</c:v>
                </c:pt>
                <c:pt idx="8188">
                  <c:v>636</c:v>
                </c:pt>
                <c:pt idx="8189">
                  <c:v>563</c:v>
                </c:pt>
                <c:pt idx="8190">
                  <c:v>1756</c:v>
                </c:pt>
                <c:pt idx="8191">
                  <c:v>618</c:v>
                </c:pt>
                <c:pt idx="8192">
                  <c:v>805</c:v>
                </c:pt>
                <c:pt idx="8193">
                  <c:v>1137</c:v>
                </c:pt>
                <c:pt idx="8194">
                  <c:v>324</c:v>
                </c:pt>
                <c:pt idx="8195">
                  <c:v>816</c:v>
                </c:pt>
                <c:pt idx="8196">
                  <c:v>139</c:v>
                </c:pt>
                <c:pt idx="8197">
                  <c:v>223</c:v>
                </c:pt>
                <c:pt idx="8198">
                  <c:v>1094</c:v>
                </c:pt>
                <c:pt idx="8199">
                  <c:v>353</c:v>
                </c:pt>
                <c:pt idx="8200">
                  <c:v>1699</c:v>
                </c:pt>
                <c:pt idx="8201">
                  <c:v>301</c:v>
                </c:pt>
                <c:pt idx="8202">
                  <c:v>240</c:v>
                </c:pt>
                <c:pt idx="8203">
                  <c:v>1468</c:v>
                </c:pt>
                <c:pt idx="8204">
                  <c:v>304</c:v>
                </c:pt>
                <c:pt idx="8205">
                  <c:v>698</c:v>
                </c:pt>
                <c:pt idx="8206">
                  <c:v>1103</c:v>
                </c:pt>
                <c:pt idx="8207">
                  <c:v>327</c:v>
                </c:pt>
                <c:pt idx="8208">
                  <c:v>2356</c:v>
                </c:pt>
                <c:pt idx="8209">
                  <c:v>196</c:v>
                </c:pt>
                <c:pt idx="8210">
                  <c:v>324</c:v>
                </c:pt>
                <c:pt idx="8211">
                  <c:v>300</c:v>
                </c:pt>
                <c:pt idx="8212">
                  <c:v>1171</c:v>
                </c:pt>
                <c:pt idx="8213">
                  <c:v>329</c:v>
                </c:pt>
                <c:pt idx="8214">
                  <c:v>895</c:v>
                </c:pt>
                <c:pt idx="8215">
                  <c:v>1218</c:v>
                </c:pt>
                <c:pt idx="8216">
                  <c:v>2634</c:v>
                </c:pt>
                <c:pt idx="8217">
                  <c:v>1293</c:v>
                </c:pt>
                <c:pt idx="8218">
                  <c:v>1773</c:v>
                </c:pt>
                <c:pt idx="8219">
                  <c:v>430</c:v>
                </c:pt>
                <c:pt idx="8220">
                  <c:v>462</c:v>
                </c:pt>
                <c:pt idx="8221">
                  <c:v>1049</c:v>
                </c:pt>
                <c:pt idx="8222">
                  <c:v>1315</c:v>
                </c:pt>
                <c:pt idx="8223">
                  <c:v>728</c:v>
                </c:pt>
                <c:pt idx="8224">
                  <c:v>200</c:v>
                </c:pt>
                <c:pt idx="8225">
                  <c:v>834</c:v>
                </c:pt>
                <c:pt idx="8226">
                  <c:v>156</c:v>
                </c:pt>
                <c:pt idx="8227">
                  <c:v>572</c:v>
                </c:pt>
                <c:pt idx="8228">
                  <c:v>955</c:v>
                </c:pt>
                <c:pt idx="8229">
                  <c:v>1772</c:v>
                </c:pt>
                <c:pt idx="8230">
                  <c:v>2840</c:v>
                </c:pt>
                <c:pt idx="8231">
                  <c:v>1281</c:v>
                </c:pt>
                <c:pt idx="8232">
                  <c:v>484</c:v>
                </c:pt>
                <c:pt idx="8233">
                  <c:v>301</c:v>
                </c:pt>
                <c:pt idx="8234">
                  <c:v>778</c:v>
                </c:pt>
                <c:pt idx="8235">
                  <c:v>4294</c:v>
                </c:pt>
                <c:pt idx="8236">
                  <c:v>619</c:v>
                </c:pt>
                <c:pt idx="8237">
                  <c:v>628</c:v>
                </c:pt>
                <c:pt idx="8238">
                  <c:v>284</c:v>
                </c:pt>
                <c:pt idx="8239">
                  <c:v>722</c:v>
                </c:pt>
                <c:pt idx="8240">
                  <c:v>296</c:v>
                </c:pt>
                <c:pt idx="8241">
                  <c:v>960</c:v>
                </c:pt>
                <c:pt idx="8242">
                  <c:v>429</c:v>
                </c:pt>
                <c:pt idx="8243">
                  <c:v>510</c:v>
                </c:pt>
                <c:pt idx="8244">
                  <c:v>451</c:v>
                </c:pt>
                <c:pt idx="8245">
                  <c:v>399</c:v>
                </c:pt>
                <c:pt idx="8246">
                  <c:v>176</c:v>
                </c:pt>
                <c:pt idx="8247">
                  <c:v>437</c:v>
                </c:pt>
                <c:pt idx="8248">
                  <c:v>1323</c:v>
                </c:pt>
                <c:pt idx="8249">
                  <c:v>2889</c:v>
                </c:pt>
                <c:pt idx="8250">
                  <c:v>1883</c:v>
                </c:pt>
                <c:pt idx="8251">
                  <c:v>2465</c:v>
                </c:pt>
                <c:pt idx="8252">
                  <c:v>789</c:v>
                </c:pt>
                <c:pt idx="8253">
                  <c:v>1301</c:v>
                </c:pt>
                <c:pt idx="8254">
                  <c:v>1127</c:v>
                </c:pt>
                <c:pt idx="8255">
                  <c:v>2414</c:v>
                </c:pt>
                <c:pt idx="8256">
                  <c:v>2103</c:v>
                </c:pt>
                <c:pt idx="8257">
                  <c:v>3883</c:v>
                </c:pt>
                <c:pt idx="8258">
                  <c:v>3680</c:v>
                </c:pt>
                <c:pt idx="8259">
                  <c:v>1806</c:v>
                </c:pt>
                <c:pt idx="8260">
                  <c:v>2511</c:v>
                </c:pt>
                <c:pt idx="8261">
                  <c:v>3249</c:v>
                </c:pt>
                <c:pt idx="8262">
                  <c:v>1996</c:v>
                </c:pt>
                <c:pt idx="8263">
                  <c:v>2430</c:v>
                </c:pt>
                <c:pt idx="8264">
                  <c:v>1761</c:v>
                </c:pt>
                <c:pt idx="8265">
                  <c:v>3017</c:v>
                </c:pt>
                <c:pt idx="8266">
                  <c:v>3181</c:v>
                </c:pt>
                <c:pt idx="8267">
                  <c:v>3263</c:v>
                </c:pt>
                <c:pt idx="8268">
                  <c:v>3346</c:v>
                </c:pt>
                <c:pt idx="8269">
                  <c:v>2568</c:v>
                </c:pt>
                <c:pt idx="8270">
                  <c:v>2263</c:v>
                </c:pt>
                <c:pt idx="8271">
                  <c:v>4020</c:v>
                </c:pt>
                <c:pt idx="8272">
                  <c:v>5234</c:v>
                </c:pt>
                <c:pt idx="8273">
                  <c:v>2827</c:v>
                </c:pt>
                <c:pt idx="8274">
                  <c:v>1929</c:v>
                </c:pt>
                <c:pt idx="8275">
                  <c:v>3793</c:v>
                </c:pt>
                <c:pt idx="8276">
                  <c:v>1965</c:v>
                </c:pt>
                <c:pt idx="8277">
                  <c:v>1840</c:v>
                </c:pt>
                <c:pt idx="8278">
                  <c:v>2046</c:v>
                </c:pt>
                <c:pt idx="8279">
                  <c:v>2250</c:v>
                </c:pt>
                <c:pt idx="8280">
                  <c:v>1640</c:v>
                </c:pt>
                <c:pt idx="8281">
                  <c:v>2654</c:v>
                </c:pt>
                <c:pt idx="8282">
                  <c:v>3485</c:v>
                </c:pt>
                <c:pt idx="8283">
                  <c:v>2310</c:v>
                </c:pt>
                <c:pt idx="8284">
                  <c:v>3052</c:v>
                </c:pt>
                <c:pt idx="8285">
                  <c:v>1652</c:v>
                </c:pt>
                <c:pt idx="8286">
                  <c:v>2604</c:v>
                </c:pt>
                <c:pt idx="8287">
                  <c:v>2660</c:v>
                </c:pt>
                <c:pt idx="8288">
                  <c:v>3057</c:v>
                </c:pt>
                <c:pt idx="8289">
                  <c:v>3220</c:v>
                </c:pt>
                <c:pt idx="8290">
                  <c:v>2728</c:v>
                </c:pt>
                <c:pt idx="8291">
                  <c:v>2446</c:v>
                </c:pt>
                <c:pt idx="8292">
                  <c:v>2780</c:v>
                </c:pt>
                <c:pt idx="8293">
                  <c:v>3030</c:v>
                </c:pt>
                <c:pt idx="8294">
                  <c:v>1153</c:v>
                </c:pt>
                <c:pt idx="8295">
                  <c:v>1854</c:v>
                </c:pt>
                <c:pt idx="8296">
                  <c:v>3250</c:v>
                </c:pt>
                <c:pt idx="8297">
                  <c:v>3867</c:v>
                </c:pt>
                <c:pt idx="8298">
                  <c:v>3421</c:v>
                </c:pt>
                <c:pt idx="8299">
                  <c:v>4170</c:v>
                </c:pt>
                <c:pt idx="8300">
                  <c:v>5381</c:v>
                </c:pt>
                <c:pt idx="8301">
                  <c:v>2882</c:v>
                </c:pt>
                <c:pt idx="8302">
                  <c:v>1085</c:v>
                </c:pt>
                <c:pt idx="8303">
                  <c:v>2288</c:v>
                </c:pt>
                <c:pt idx="8304">
                  <c:v>5547</c:v>
                </c:pt>
                <c:pt idx="8305">
                  <c:v>4403</c:v>
                </c:pt>
                <c:pt idx="8306">
                  <c:v>6999</c:v>
                </c:pt>
                <c:pt idx="8307">
                  <c:v>1148</c:v>
                </c:pt>
                <c:pt idx="8308">
                  <c:v>2266</c:v>
                </c:pt>
                <c:pt idx="8309">
                  <c:v>2024</c:v>
                </c:pt>
                <c:pt idx="8310">
                  <c:v>4732</c:v>
                </c:pt>
                <c:pt idx="8311">
                  <c:v>1883</c:v>
                </c:pt>
                <c:pt idx="8312">
                  <c:v>4763</c:v>
                </c:pt>
                <c:pt idx="8313">
                  <c:v>1535</c:v>
                </c:pt>
                <c:pt idx="8314">
                  <c:v>8999</c:v>
                </c:pt>
                <c:pt idx="8315">
                  <c:v>8780</c:v>
                </c:pt>
                <c:pt idx="8316">
                  <c:v>3651</c:v>
                </c:pt>
                <c:pt idx="8317">
                  <c:v>1844</c:v>
                </c:pt>
                <c:pt idx="8318">
                  <c:v>5511</c:v>
                </c:pt>
                <c:pt idx="8319">
                  <c:v>6657</c:v>
                </c:pt>
                <c:pt idx="8320">
                  <c:v>9089</c:v>
                </c:pt>
                <c:pt idx="8321">
                  <c:v>2251</c:v>
                </c:pt>
                <c:pt idx="8322">
                  <c:v>2515</c:v>
                </c:pt>
                <c:pt idx="8323">
                  <c:v>1835</c:v>
                </c:pt>
                <c:pt idx="8324">
                  <c:v>2696</c:v>
                </c:pt>
                <c:pt idx="8325">
                  <c:v>2897</c:v>
                </c:pt>
                <c:pt idx="8326">
                  <c:v>2791</c:v>
                </c:pt>
                <c:pt idx="8327">
                  <c:v>3787</c:v>
                </c:pt>
                <c:pt idx="8328">
                  <c:v>1789</c:v>
                </c:pt>
                <c:pt idx="8329">
                  <c:v>13184</c:v>
                </c:pt>
                <c:pt idx="8330">
                  <c:v>3703</c:v>
                </c:pt>
                <c:pt idx="8331">
                  <c:v>1240</c:v>
                </c:pt>
                <c:pt idx="8332">
                  <c:v>2460</c:v>
                </c:pt>
                <c:pt idx="8333">
                  <c:v>2230</c:v>
                </c:pt>
                <c:pt idx="8334">
                  <c:v>1278</c:v>
                </c:pt>
                <c:pt idx="8335">
                  <c:v>3693</c:v>
                </c:pt>
                <c:pt idx="8336">
                  <c:v>2393</c:v>
                </c:pt>
                <c:pt idx="8337">
                  <c:v>2857</c:v>
                </c:pt>
                <c:pt idx="8338">
                  <c:v>3476</c:v>
                </c:pt>
                <c:pt idx="8339">
                  <c:v>2237</c:v>
                </c:pt>
                <c:pt idx="8340">
                  <c:v>1593</c:v>
                </c:pt>
                <c:pt idx="8341">
                  <c:v>3690</c:v>
                </c:pt>
                <c:pt idx="8342">
                  <c:v>9584</c:v>
                </c:pt>
                <c:pt idx="8343">
                  <c:v>2426</c:v>
                </c:pt>
                <c:pt idx="8344">
                  <c:v>3924</c:v>
                </c:pt>
                <c:pt idx="8345">
                  <c:v>3298</c:v>
                </c:pt>
                <c:pt idx="8346">
                  <c:v>4562</c:v>
                </c:pt>
                <c:pt idx="8347">
                  <c:v>5865</c:v>
                </c:pt>
                <c:pt idx="8348">
                  <c:v>6824</c:v>
                </c:pt>
                <c:pt idx="8349">
                  <c:v>4206</c:v>
                </c:pt>
                <c:pt idx="8350">
                  <c:v>5424</c:v>
                </c:pt>
                <c:pt idx="8351">
                  <c:v>4586</c:v>
                </c:pt>
                <c:pt idx="8352">
                  <c:v>4469</c:v>
                </c:pt>
                <c:pt idx="8353">
                  <c:v>2973</c:v>
                </c:pt>
                <c:pt idx="8354">
                  <c:v>6298</c:v>
                </c:pt>
                <c:pt idx="8355">
                  <c:v>13993</c:v>
                </c:pt>
                <c:pt idx="8356">
                  <c:v>9324</c:v>
                </c:pt>
                <c:pt idx="8357">
                  <c:v>9509</c:v>
                </c:pt>
                <c:pt idx="8358">
                  <c:v>15492</c:v>
                </c:pt>
                <c:pt idx="8359">
                  <c:v>19728</c:v>
                </c:pt>
                <c:pt idx="8360">
                  <c:v>2938</c:v>
                </c:pt>
                <c:pt idx="8361">
                  <c:v>3995</c:v>
                </c:pt>
                <c:pt idx="8362">
                  <c:v>2627</c:v>
                </c:pt>
                <c:pt idx="8363">
                  <c:v>6369</c:v>
                </c:pt>
                <c:pt idx="8364">
                  <c:v>5620</c:v>
                </c:pt>
                <c:pt idx="8365">
                  <c:v>3641</c:v>
                </c:pt>
                <c:pt idx="8366">
                  <c:v>2974</c:v>
                </c:pt>
                <c:pt idx="8367">
                  <c:v>3313</c:v>
                </c:pt>
                <c:pt idx="8368">
                  <c:v>2590</c:v>
                </c:pt>
                <c:pt idx="8369">
                  <c:v>2475</c:v>
                </c:pt>
                <c:pt idx="8370">
                  <c:v>1975</c:v>
                </c:pt>
                <c:pt idx="8371">
                  <c:v>2429</c:v>
                </c:pt>
                <c:pt idx="8372">
                  <c:v>3021</c:v>
                </c:pt>
                <c:pt idx="8373">
                  <c:v>2351</c:v>
                </c:pt>
                <c:pt idx="8374">
                  <c:v>3028</c:v>
                </c:pt>
                <c:pt idx="8375">
                  <c:v>1776</c:v>
                </c:pt>
                <c:pt idx="8376">
                  <c:v>2979</c:v>
                </c:pt>
                <c:pt idx="8377">
                  <c:v>4850</c:v>
                </c:pt>
                <c:pt idx="8378">
                  <c:v>8003</c:v>
                </c:pt>
                <c:pt idx="8379">
                  <c:v>5481</c:v>
                </c:pt>
                <c:pt idx="8380">
                  <c:v>2852</c:v>
                </c:pt>
                <c:pt idx="8381">
                  <c:v>2772</c:v>
                </c:pt>
                <c:pt idx="8382">
                  <c:v>2476</c:v>
                </c:pt>
                <c:pt idx="8383">
                  <c:v>3327</c:v>
                </c:pt>
                <c:pt idx="8384">
                  <c:v>3569</c:v>
                </c:pt>
                <c:pt idx="8385">
                  <c:v>2056</c:v>
                </c:pt>
                <c:pt idx="8386">
                  <c:v>3160</c:v>
                </c:pt>
                <c:pt idx="8387">
                  <c:v>5609</c:v>
                </c:pt>
                <c:pt idx="8388">
                  <c:v>3939</c:v>
                </c:pt>
                <c:pt idx="8389">
                  <c:v>3064</c:v>
                </c:pt>
                <c:pt idx="8390">
                  <c:v>5989</c:v>
                </c:pt>
                <c:pt idx="8391">
                  <c:v>3918</c:v>
                </c:pt>
                <c:pt idx="8392">
                  <c:v>2599</c:v>
                </c:pt>
                <c:pt idx="8393">
                  <c:v>3502</c:v>
                </c:pt>
                <c:pt idx="8394">
                  <c:v>2022</c:v>
                </c:pt>
                <c:pt idx="8395">
                  <c:v>2401</c:v>
                </c:pt>
                <c:pt idx="8396">
                  <c:v>1620</c:v>
                </c:pt>
                <c:pt idx="8397">
                  <c:v>2206</c:v>
                </c:pt>
                <c:pt idx="8398">
                  <c:v>1252</c:v>
                </c:pt>
                <c:pt idx="8399">
                  <c:v>2504</c:v>
                </c:pt>
                <c:pt idx="8400">
                  <c:v>1026</c:v>
                </c:pt>
                <c:pt idx="8401">
                  <c:v>2327</c:v>
                </c:pt>
                <c:pt idx="8402">
                  <c:v>3412</c:v>
                </c:pt>
                <c:pt idx="8403">
                  <c:v>3365</c:v>
                </c:pt>
                <c:pt idx="8404">
                  <c:v>3258</c:v>
                </c:pt>
                <c:pt idx="8405">
                  <c:v>3171</c:v>
                </c:pt>
                <c:pt idx="8406">
                  <c:v>2701</c:v>
                </c:pt>
                <c:pt idx="8407">
                  <c:v>4157</c:v>
                </c:pt>
                <c:pt idx="8408">
                  <c:v>3467</c:v>
                </c:pt>
                <c:pt idx="8409">
                  <c:v>1940</c:v>
                </c:pt>
                <c:pt idx="8410">
                  <c:v>4407</c:v>
                </c:pt>
                <c:pt idx="8411">
                  <c:v>10615</c:v>
                </c:pt>
                <c:pt idx="8412">
                  <c:v>9809</c:v>
                </c:pt>
                <c:pt idx="8413">
                  <c:v>7224</c:v>
                </c:pt>
                <c:pt idx="8414">
                  <c:v>4414</c:v>
                </c:pt>
                <c:pt idx="8415">
                  <c:v>2573</c:v>
                </c:pt>
                <c:pt idx="8416">
                  <c:v>1627</c:v>
                </c:pt>
                <c:pt idx="8417">
                  <c:v>2151</c:v>
                </c:pt>
                <c:pt idx="8418">
                  <c:v>6653</c:v>
                </c:pt>
                <c:pt idx="8419">
                  <c:v>5959</c:v>
                </c:pt>
                <c:pt idx="8420">
                  <c:v>3329</c:v>
                </c:pt>
                <c:pt idx="8421">
                  <c:v>874</c:v>
                </c:pt>
                <c:pt idx="8422">
                  <c:v>4389</c:v>
                </c:pt>
                <c:pt idx="8423">
                  <c:v>3507</c:v>
                </c:pt>
                <c:pt idx="8424">
                  <c:v>3147</c:v>
                </c:pt>
                <c:pt idx="8425">
                  <c:v>2581</c:v>
                </c:pt>
                <c:pt idx="8426">
                  <c:v>2565</c:v>
                </c:pt>
                <c:pt idx="8427">
                  <c:v>4292</c:v>
                </c:pt>
                <c:pt idx="8428">
                  <c:v>2504</c:v>
                </c:pt>
                <c:pt idx="8429">
                  <c:v>3692</c:v>
                </c:pt>
                <c:pt idx="8430">
                  <c:v>2088</c:v>
                </c:pt>
                <c:pt idx="8431">
                  <c:v>3847</c:v>
                </c:pt>
                <c:pt idx="8432">
                  <c:v>4278</c:v>
                </c:pt>
                <c:pt idx="8433">
                  <c:v>2736</c:v>
                </c:pt>
                <c:pt idx="8434">
                  <c:v>3894</c:v>
                </c:pt>
                <c:pt idx="8435">
                  <c:v>1325</c:v>
                </c:pt>
                <c:pt idx="8436">
                  <c:v>2124</c:v>
                </c:pt>
                <c:pt idx="8437">
                  <c:v>4294</c:v>
                </c:pt>
                <c:pt idx="8438">
                  <c:v>12269</c:v>
                </c:pt>
                <c:pt idx="8439">
                  <c:v>11163</c:v>
                </c:pt>
                <c:pt idx="8440">
                  <c:v>17424</c:v>
                </c:pt>
                <c:pt idx="8441">
                  <c:v>3857</c:v>
                </c:pt>
                <c:pt idx="8442">
                  <c:v>1471</c:v>
                </c:pt>
                <c:pt idx="8443">
                  <c:v>1879</c:v>
                </c:pt>
                <c:pt idx="8444">
                  <c:v>1505</c:v>
                </c:pt>
                <c:pt idx="8445">
                  <c:v>2097</c:v>
                </c:pt>
                <c:pt idx="8446">
                  <c:v>2007</c:v>
                </c:pt>
                <c:pt idx="8447">
                  <c:v>4926</c:v>
                </c:pt>
                <c:pt idx="8448">
                  <c:v>3218</c:v>
                </c:pt>
                <c:pt idx="8449">
                  <c:v>2361</c:v>
                </c:pt>
                <c:pt idx="8450">
                  <c:v>4700</c:v>
                </c:pt>
                <c:pt idx="8451">
                  <c:v>5273</c:v>
                </c:pt>
                <c:pt idx="8452">
                  <c:v>5537</c:v>
                </c:pt>
                <c:pt idx="8453">
                  <c:v>2540</c:v>
                </c:pt>
                <c:pt idx="8454">
                  <c:v>1341</c:v>
                </c:pt>
                <c:pt idx="8455">
                  <c:v>1870</c:v>
                </c:pt>
                <c:pt idx="8456">
                  <c:v>3303</c:v>
                </c:pt>
                <c:pt idx="8457">
                  <c:v>3617</c:v>
                </c:pt>
                <c:pt idx="8458">
                  <c:v>3604</c:v>
                </c:pt>
                <c:pt idx="8459">
                  <c:v>3545</c:v>
                </c:pt>
                <c:pt idx="8460">
                  <c:v>2419</c:v>
                </c:pt>
                <c:pt idx="8461">
                  <c:v>1954</c:v>
                </c:pt>
                <c:pt idx="8462">
                  <c:v>1507</c:v>
                </c:pt>
                <c:pt idx="8463">
                  <c:v>4266</c:v>
                </c:pt>
                <c:pt idx="8464">
                  <c:v>5012</c:v>
                </c:pt>
                <c:pt idx="8465">
                  <c:v>5345</c:v>
                </c:pt>
                <c:pt idx="8466">
                  <c:v>4291</c:v>
                </c:pt>
                <c:pt idx="8467">
                  <c:v>6788</c:v>
                </c:pt>
                <c:pt idx="8468">
                  <c:v>8931</c:v>
                </c:pt>
                <c:pt idx="8469">
                  <c:v>9383</c:v>
                </c:pt>
                <c:pt idx="8470">
                  <c:v>7253</c:v>
                </c:pt>
                <c:pt idx="8471">
                  <c:v>2236</c:v>
                </c:pt>
                <c:pt idx="8472">
                  <c:v>3287</c:v>
                </c:pt>
                <c:pt idx="8473">
                  <c:v>2379</c:v>
                </c:pt>
                <c:pt idx="8474">
                  <c:v>1823</c:v>
                </c:pt>
                <c:pt idx="8475">
                  <c:v>2014</c:v>
                </c:pt>
                <c:pt idx="8476">
                  <c:v>3112</c:v>
                </c:pt>
                <c:pt idx="8477">
                  <c:v>3641</c:v>
                </c:pt>
                <c:pt idx="8478">
                  <c:v>4322</c:v>
                </c:pt>
                <c:pt idx="8479">
                  <c:v>5346</c:v>
                </c:pt>
                <c:pt idx="8480">
                  <c:v>4721</c:v>
                </c:pt>
                <c:pt idx="8481">
                  <c:v>4181</c:v>
                </c:pt>
                <c:pt idx="8482">
                  <c:v>3067</c:v>
                </c:pt>
                <c:pt idx="8483">
                  <c:v>2635</c:v>
                </c:pt>
                <c:pt idx="8484">
                  <c:v>3878</c:v>
                </c:pt>
                <c:pt idx="8485">
                  <c:v>4858</c:v>
                </c:pt>
                <c:pt idx="8486">
                  <c:v>6239</c:v>
                </c:pt>
                <c:pt idx="8487">
                  <c:v>3881</c:v>
                </c:pt>
                <c:pt idx="8488">
                  <c:v>2180</c:v>
                </c:pt>
                <c:pt idx="8489">
                  <c:v>7132</c:v>
                </c:pt>
                <c:pt idx="8490">
                  <c:v>1758</c:v>
                </c:pt>
                <c:pt idx="8491">
                  <c:v>5435</c:v>
                </c:pt>
                <c:pt idx="8492">
                  <c:v>1563</c:v>
                </c:pt>
                <c:pt idx="8493">
                  <c:v>2696</c:v>
                </c:pt>
                <c:pt idx="8494">
                  <c:v>1946</c:v>
                </c:pt>
                <c:pt idx="8495">
                  <c:v>6827</c:v>
                </c:pt>
                <c:pt idx="8496">
                  <c:v>3683</c:v>
                </c:pt>
                <c:pt idx="8497">
                  <c:v>2213</c:v>
                </c:pt>
                <c:pt idx="8498">
                  <c:v>3669</c:v>
                </c:pt>
                <c:pt idx="8499">
                  <c:v>5959</c:v>
                </c:pt>
                <c:pt idx="8500">
                  <c:v>8735</c:v>
                </c:pt>
                <c:pt idx="8501">
                  <c:v>797</c:v>
                </c:pt>
                <c:pt idx="8502">
                  <c:v>4946</c:v>
                </c:pt>
                <c:pt idx="8503">
                  <c:v>2673</c:v>
                </c:pt>
                <c:pt idx="8504">
                  <c:v>1143</c:v>
                </c:pt>
                <c:pt idx="8505">
                  <c:v>2398</c:v>
                </c:pt>
                <c:pt idx="8506">
                  <c:v>2687</c:v>
                </c:pt>
                <c:pt idx="8507">
                  <c:v>3918</c:v>
                </c:pt>
                <c:pt idx="8508">
                  <c:v>1789</c:v>
                </c:pt>
                <c:pt idx="8509">
                  <c:v>1796</c:v>
                </c:pt>
                <c:pt idx="8510">
                  <c:v>6009</c:v>
                </c:pt>
                <c:pt idx="8511">
                  <c:v>2571</c:v>
                </c:pt>
                <c:pt idx="8512">
                  <c:v>5673</c:v>
                </c:pt>
                <c:pt idx="8513">
                  <c:v>1479</c:v>
                </c:pt>
                <c:pt idx="8514">
                  <c:v>1849</c:v>
                </c:pt>
                <c:pt idx="8515">
                  <c:v>3046</c:v>
                </c:pt>
                <c:pt idx="8516">
                  <c:v>3245</c:v>
                </c:pt>
                <c:pt idx="8517">
                  <c:v>7950</c:v>
                </c:pt>
                <c:pt idx="8518">
                  <c:v>3954</c:v>
                </c:pt>
                <c:pt idx="8519">
                  <c:v>2754</c:v>
                </c:pt>
                <c:pt idx="8520">
                  <c:v>2536</c:v>
                </c:pt>
                <c:pt idx="8521">
                  <c:v>4726</c:v>
                </c:pt>
                <c:pt idx="8522">
                  <c:v>5024</c:v>
                </c:pt>
                <c:pt idx="8523">
                  <c:v>3287</c:v>
                </c:pt>
                <c:pt idx="8524">
                  <c:v>3762</c:v>
                </c:pt>
                <c:pt idx="8525">
                  <c:v>4257</c:v>
                </c:pt>
                <c:pt idx="8526">
                  <c:v>3034</c:v>
                </c:pt>
                <c:pt idx="8527">
                  <c:v>4866</c:v>
                </c:pt>
                <c:pt idx="8528">
                  <c:v>2913</c:v>
                </c:pt>
                <c:pt idx="8529">
                  <c:v>5458</c:v>
                </c:pt>
                <c:pt idx="8530">
                  <c:v>9167</c:v>
                </c:pt>
                <c:pt idx="8531">
                  <c:v>9619</c:v>
                </c:pt>
                <c:pt idx="8532">
                  <c:v>2048</c:v>
                </c:pt>
                <c:pt idx="8533">
                  <c:v>5124</c:v>
                </c:pt>
                <c:pt idx="8534">
                  <c:v>4911</c:v>
                </c:pt>
                <c:pt idx="8535">
                  <c:v>7111</c:v>
                </c:pt>
                <c:pt idx="8536">
                  <c:v>3806</c:v>
                </c:pt>
                <c:pt idx="8537">
                  <c:v>5022</c:v>
                </c:pt>
                <c:pt idx="8538">
                  <c:v>1882</c:v>
                </c:pt>
                <c:pt idx="8539">
                  <c:v>3901</c:v>
                </c:pt>
                <c:pt idx="8540">
                  <c:v>4160</c:v>
                </c:pt>
                <c:pt idx="8541">
                  <c:v>3236</c:v>
                </c:pt>
                <c:pt idx="8542">
                  <c:v>9641</c:v>
                </c:pt>
                <c:pt idx="8543">
                  <c:v>2313</c:v>
                </c:pt>
                <c:pt idx="8544">
                  <c:v>1466</c:v>
                </c:pt>
                <c:pt idx="8545">
                  <c:v>1707</c:v>
                </c:pt>
                <c:pt idx="8546">
                  <c:v>3918</c:v>
                </c:pt>
                <c:pt idx="8547">
                  <c:v>5017</c:v>
                </c:pt>
                <c:pt idx="8548">
                  <c:v>6384</c:v>
                </c:pt>
                <c:pt idx="8549">
                  <c:v>5678</c:v>
                </c:pt>
                <c:pt idx="8550">
                  <c:v>3279</c:v>
                </c:pt>
                <c:pt idx="8551">
                  <c:v>6190</c:v>
                </c:pt>
                <c:pt idx="8552">
                  <c:v>2049</c:v>
                </c:pt>
                <c:pt idx="8553">
                  <c:v>4666</c:v>
                </c:pt>
                <c:pt idx="8554">
                  <c:v>6144</c:v>
                </c:pt>
                <c:pt idx="8555">
                  <c:v>2685</c:v>
                </c:pt>
                <c:pt idx="8556">
                  <c:v>2524</c:v>
                </c:pt>
                <c:pt idx="8557">
                  <c:v>5072</c:v>
                </c:pt>
                <c:pt idx="8558">
                  <c:v>2112</c:v>
                </c:pt>
                <c:pt idx="8559">
                  <c:v>6403</c:v>
                </c:pt>
                <c:pt idx="8560">
                  <c:v>2906</c:v>
                </c:pt>
                <c:pt idx="8561">
                  <c:v>1939</c:v>
                </c:pt>
                <c:pt idx="8562">
                  <c:v>2184</c:v>
                </c:pt>
                <c:pt idx="8563">
                  <c:v>2738</c:v>
                </c:pt>
                <c:pt idx="8564">
                  <c:v>7900</c:v>
                </c:pt>
                <c:pt idx="8565">
                  <c:v>15352</c:v>
                </c:pt>
                <c:pt idx="8566">
                  <c:v>2402</c:v>
                </c:pt>
                <c:pt idx="8567">
                  <c:v>3699</c:v>
                </c:pt>
                <c:pt idx="8568">
                  <c:v>8128</c:v>
                </c:pt>
                <c:pt idx="8569">
                  <c:v>26813</c:v>
                </c:pt>
                <c:pt idx="8570">
                  <c:v>6878</c:v>
                </c:pt>
                <c:pt idx="8571">
                  <c:v>2268</c:v>
                </c:pt>
                <c:pt idx="8572">
                  <c:v>10155</c:v>
                </c:pt>
                <c:pt idx="8573">
                  <c:v>1593</c:v>
                </c:pt>
                <c:pt idx="8574">
                  <c:v>2267</c:v>
                </c:pt>
                <c:pt idx="8575">
                  <c:v>8233</c:v>
                </c:pt>
                <c:pt idx="8576">
                  <c:v>2126</c:v>
                </c:pt>
                <c:pt idx="8577">
                  <c:v>5103</c:v>
                </c:pt>
                <c:pt idx="8578">
                  <c:v>15563</c:v>
                </c:pt>
                <c:pt idx="8579">
                  <c:v>5117</c:v>
                </c:pt>
                <c:pt idx="8580">
                  <c:v>4189</c:v>
                </c:pt>
                <c:pt idx="8581">
                  <c:v>6256</c:v>
                </c:pt>
                <c:pt idx="8582">
                  <c:v>6723</c:v>
                </c:pt>
                <c:pt idx="8583">
                  <c:v>8394</c:v>
                </c:pt>
                <c:pt idx="8584">
                  <c:v>2973</c:v>
                </c:pt>
                <c:pt idx="8585">
                  <c:v>9650</c:v>
                </c:pt>
                <c:pt idx="8586">
                  <c:v>7287</c:v>
                </c:pt>
                <c:pt idx="8587">
                  <c:v>4605</c:v>
                </c:pt>
                <c:pt idx="8588">
                  <c:v>3171</c:v>
                </c:pt>
                <c:pt idx="8589">
                  <c:v>1361</c:v>
                </c:pt>
                <c:pt idx="8590">
                  <c:v>1544</c:v>
                </c:pt>
                <c:pt idx="8591">
                  <c:v>4144</c:v>
                </c:pt>
                <c:pt idx="8592">
                  <c:v>5052</c:v>
                </c:pt>
                <c:pt idx="8593">
                  <c:v>6366</c:v>
                </c:pt>
                <c:pt idx="8594">
                  <c:v>3365</c:v>
                </c:pt>
                <c:pt idx="8595">
                  <c:v>1439</c:v>
                </c:pt>
                <c:pt idx="8596">
                  <c:v>3208</c:v>
                </c:pt>
                <c:pt idx="8597">
                  <c:v>6365</c:v>
                </c:pt>
                <c:pt idx="8598">
                  <c:v>2407</c:v>
                </c:pt>
                <c:pt idx="8599">
                  <c:v>2349</c:v>
                </c:pt>
                <c:pt idx="8600">
                  <c:v>7524</c:v>
                </c:pt>
                <c:pt idx="8601">
                  <c:v>4875</c:v>
                </c:pt>
                <c:pt idx="8602">
                  <c:v>3998</c:v>
                </c:pt>
                <c:pt idx="8603">
                  <c:v>5461</c:v>
                </c:pt>
                <c:pt idx="8604">
                  <c:v>7244</c:v>
                </c:pt>
                <c:pt idx="8605">
                  <c:v>8548</c:v>
                </c:pt>
                <c:pt idx="8606">
                  <c:v>12087</c:v>
                </c:pt>
                <c:pt idx="8607">
                  <c:v>5162</c:v>
                </c:pt>
                <c:pt idx="8608">
                  <c:v>1985</c:v>
                </c:pt>
                <c:pt idx="8609">
                  <c:v>3263</c:v>
                </c:pt>
                <c:pt idx="8610">
                  <c:v>2090</c:v>
                </c:pt>
                <c:pt idx="8611">
                  <c:v>2912</c:v>
                </c:pt>
                <c:pt idx="8612">
                  <c:v>1906</c:v>
                </c:pt>
                <c:pt idx="8613">
                  <c:v>2648</c:v>
                </c:pt>
                <c:pt idx="8614">
                  <c:v>3001</c:v>
                </c:pt>
                <c:pt idx="8615">
                  <c:v>1745</c:v>
                </c:pt>
                <c:pt idx="8616">
                  <c:v>1131</c:v>
                </c:pt>
                <c:pt idx="8617">
                  <c:v>4182</c:v>
                </c:pt>
                <c:pt idx="8618">
                  <c:v>1930</c:v>
                </c:pt>
                <c:pt idx="8619">
                  <c:v>1213</c:v>
                </c:pt>
                <c:pt idx="8620">
                  <c:v>1553</c:v>
                </c:pt>
                <c:pt idx="8621">
                  <c:v>2660</c:v>
                </c:pt>
                <c:pt idx="8622">
                  <c:v>4363</c:v>
                </c:pt>
                <c:pt idx="8623">
                  <c:v>1701</c:v>
                </c:pt>
                <c:pt idx="8624">
                  <c:v>2891</c:v>
                </c:pt>
                <c:pt idx="8625">
                  <c:v>3106</c:v>
                </c:pt>
                <c:pt idx="8626">
                  <c:v>3536</c:v>
                </c:pt>
                <c:pt idx="8627">
                  <c:v>2937</c:v>
                </c:pt>
                <c:pt idx="8628">
                  <c:v>4694</c:v>
                </c:pt>
                <c:pt idx="8629">
                  <c:v>2256</c:v>
                </c:pt>
                <c:pt idx="8630">
                  <c:v>1619</c:v>
                </c:pt>
                <c:pt idx="8631">
                  <c:v>1753</c:v>
                </c:pt>
                <c:pt idx="8632">
                  <c:v>3287</c:v>
                </c:pt>
                <c:pt idx="8633">
                  <c:v>1473</c:v>
                </c:pt>
                <c:pt idx="8634">
                  <c:v>2022</c:v>
                </c:pt>
                <c:pt idx="8635">
                  <c:v>2076</c:v>
                </c:pt>
                <c:pt idx="8636">
                  <c:v>1317</c:v>
                </c:pt>
                <c:pt idx="8637">
                  <c:v>2230</c:v>
                </c:pt>
                <c:pt idx="8638">
                  <c:v>4038</c:v>
                </c:pt>
                <c:pt idx="8639">
                  <c:v>3844</c:v>
                </c:pt>
                <c:pt idx="8640">
                  <c:v>2847</c:v>
                </c:pt>
                <c:pt idx="8641">
                  <c:v>2087</c:v>
                </c:pt>
                <c:pt idx="8642">
                  <c:v>1231</c:v>
                </c:pt>
                <c:pt idx="8643">
                  <c:v>2892</c:v>
                </c:pt>
                <c:pt idx="8644">
                  <c:v>4697</c:v>
                </c:pt>
                <c:pt idx="8645">
                  <c:v>9222</c:v>
                </c:pt>
                <c:pt idx="8646">
                  <c:v>2220</c:v>
                </c:pt>
                <c:pt idx="8647">
                  <c:v>3362</c:v>
                </c:pt>
                <c:pt idx="8648">
                  <c:v>1635</c:v>
                </c:pt>
                <c:pt idx="8649">
                  <c:v>5350</c:v>
                </c:pt>
                <c:pt idx="8650">
                  <c:v>2035</c:v>
                </c:pt>
                <c:pt idx="8651">
                  <c:v>4966</c:v>
                </c:pt>
                <c:pt idx="8652">
                  <c:v>12814</c:v>
                </c:pt>
                <c:pt idx="8653">
                  <c:v>3489</c:v>
                </c:pt>
                <c:pt idx="8654">
                  <c:v>2919</c:v>
                </c:pt>
                <c:pt idx="8655">
                  <c:v>1062</c:v>
                </c:pt>
                <c:pt idx="8656">
                  <c:v>1426</c:v>
                </c:pt>
                <c:pt idx="8657">
                  <c:v>3045</c:v>
                </c:pt>
                <c:pt idx="8658">
                  <c:v>3764</c:v>
                </c:pt>
                <c:pt idx="8659">
                  <c:v>2020</c:v>
                </c:pt>
                <c:pt idx="8660">
                  <c:v>2362</c:v>
                </c:pt>
                <c:pt idx="8661">
                  <c:v>3898</c:v>
                </c:pt>
                <c:pt idx="8662">
                  <c:v>2436</c:v>
                </c:pt>
                <c:pt idx="8663">
                  <c:v>5782</c:v>
                </c:pt>
                <c:pt idx="8664">
                  <c:v>11266</c:v>
                </c:pt>
                <c:pt idx="8665">
                  <c:v>6218</c:v>
                </c:pt>
                <c:pt idx="8666">
                  <c:v>5599</c:v>
                </c:pt>
                <c:pt idx="8667">
                  <c:v>6221</c:v>
                </c:pt>
                <c:pt idx="8668">
                  <c:v>9839</c:v>
                </c:pt>
                <c:pt idx="8669">
                  <c:v>3710</c:v>
                </c:pt>
                <c:pt idx="8670">
                  <c:v>5771</c:v>
                </c:pt>
                <c:pt idx="8671">
                  <c:v>1856</c:v>
                </c:pt>
                <c:pt idx="8672">
                  <c:v>2719</c:v>
                </c:pt>
                <c:pt idx="8673">
                  <c:v>2789</c:v>
                </c:pt>
                <c:pt idx="8674">
                  <c:v>1248</c:v>
                </c:pt>
                <c:pt idx="8675">
                  <c:v>1599</c:v>
                </c:pt>
                <c:pt idx="8676">
                  <c:v>1068</c:v>
                </c:pt>
                <c:pt idx="8677">
                  <c:v>2128</c:v>
                </c:pt>
                <c:pt idx="8678">
                  <c:v>4474</c:v>
                </c:pt>
                <c:pt idx="8679">
                  <c:v>2245</c:v>
                </c:pt>
                <c:pt idx="8680">
                  <c:v>1365</c:v>
                </c:pt>
                <c:pt idx="8681">
                  <c:v>1553</c:v>
                </c:pt>
                <c:pt idx="8682">
                  <c:v>1658</c:v>
                </c:pt>
                <c:pt idx="8683">
                  <c:v>5357</c:v>
                </c:pt>
                <c:pt idx="8684">
                  <c:v>1373</c:v>
                </c:pt>
                <c:pt idx="8685">
                  <c:v>13277</c:v>
                </c:pt>
                <c:pt idx="8686">
                  <c:v>1552</c:v>
                </c:pt>
                <c:pt idx="8687">
                  <c:v>2400</c:v>
                </c:pt>
                <c:pt idx="8688">
                  <c:v>10128</c:v>
                </c:pt>
                <c:pt idx="8689">
                  <c:v>9652</c:v>
                </c:pt>
                <c:pt idx="8690">
                  <c:v>4041</c:v>
                </c:pt>
                <c:pt idx="8691">
                  <c:v>13306</c:v>
                </c:pt>
                <c:pt idx="8692">
                  <c:v>3240</c:v>
                </c:pt>
                <c:pt idx="8693">
                  <c:v>2989</c:v>
                </c:pt>
                <c:pt idx="8694">
                  <c:v>2386</c:v>
                </c:pt>
                <c:pt idx="8695">
                  <c:v>4634</c:v>
                </c:pt>
                <c:pt idx="8696">
                  <c:v>5116</c:v>
                </c:pt>
                <c:pt idx="8697">
                  <c:v>3102</c:v>
                </c:pt>
                <c:pt idx="8698">
                  <c:v>2073</c:v>
                </c:pt>
                <c:pt idx="8699">
                  <c:v>4962</c:v>
                </c:pt>
                <c:pt idx="8700">
                  <c:v>1486</c:v>
                </c:pt>
                <c:pt idx="8701">
                  <c:v>2208</c:v>
                </c:pt>
                <c:pt idx="8702">
                  <c:v>5267</c:v>
                </c:pt>
                <c:pt idx="8703">
                  <c:v>16240</c:v>
                </c:pt>
                <c:pt idx="8704">
                  <c:v>8890</c:v>
                </c:pt>
                <c:pt idx="8705">
                  <c:v>2521</c:v>
                </c:pt>
                <c:pt idx="8706">
                  <c:v>4197</c:v>
                </c:pt>
                <c:pt idx="8707">
                  <c:v>2055</c:v>
                </c:pt>
                <c:pt idx="8708">
                  <c:v>6932</c:v>
                </c:pt>
                <c:pt idx="8709">
                  <c:v>1889</c:v>
                </c:pt>
                <c:pt idx="8710">
                  <c:v>4934</c:v>
                </c:pt>
                <c:pt idx="8711">
                  <c:v>1237</c:v>
                </c:pt>
                <c:pt idx="8712">
                  <c:v>2511</c:v>
                </c:pt>
                <c:pt idx="8713">
                  <c:v>2878</c:v>
                </c:pt>
                <c:pt idx="8714">
                  <c:v>2713</c:v>
                </c:pt>
                <c:pt idx="8715">
                  <c:v>6049</c:v>
                </c:pt>
                <c:pt idx="8716">
                  <c:v>7309</c:v>
                </c:pt>
                <c:pt idx="8717">
                  <c:v>5905</c:v>
                </c:pt>
                <c:pt idx="8718">
                  <c:v>7782</c:v>
                </c:pt>
                <c:pt idx="8719">
                  <c:v>6767</c:v>
                </c:pt>
                <c:pt idx="8720">
                  <c:v>5277</c:v>
                </c:pt>
                <c:pt idx="8721">
                  <c:v>2647</c:v>
                </c:pt>
                <c:pt idx="8722">
                  <c:v>5568</c:v>
                </c:pt>
                <c:pt idx="8723">
                  <c:v>6029</c:v>
                </c:pt>
                <c:pt idx="8724">
                  <c:v>5780</c:v>
                </c:pt>
                <c:pt idx="8725">
                  <c:v>2737</c:v>
                </c:pt>
                <c:pt idx="8726">
                  <c:v>1591</c:v>
                </c:pt>
                <c:pt idx="8727">
                  <c:v>5375</c:v>
                </c:pt>
                <c:pt idx="8728">
                  <c:v>4565</c:v>
                </c:pt>
                <c:pt idx="8729">
                  <c:v>5563</c:v>
                </c:pt>
                <c:pt idx="8730">
                  <c:v>7069</c:v>
                </c:pt>
                <c:pt idx="8731">
                  <c:v>3237</c:v>
                </c:pt>
                <c:pt idx="8732">
                  <c:v>4104</c:v>
                </c:pt>
                <c:pt idx="8733">
                  <c:v>3900</c:v>
                </c:pt>
                <c:pt idx="8734">
                  <c:v>2479</c:v>
                </c:pt>
                <c:pt idx="8735">
                  <c:v>4292</c:v>
                </c:pt>
                <c:pt idx="8736">
                  <c:v>1562</c:v>
                </c:pt>
                <c:pt idx="8737">
                  <c:v>1871</c:v>
                </c:pt>
                <c:pt idx="8738">
                  <c:v>2508</c:v>
                </c:pt>
                <c:pt idx="8739">
                  <c:v>9343</c:v>
                </c:pt>
                <c:pt idx="8740">
                  <c:v>3015</c:v>
                </c:pt>
                <c:pt idx="8741">
                  <c:v>2536</c:v>
                </c:pt>
                <c:pt idx="8742">
                  <c:v>1768</c:v>
                </c:pt>
                <c:pt idx="8743">
                  <c:v>5198</c:v>
                </c:pt>
                <c:pt idx="8744">
                  <c:v>10125</c:v>
                </c:pt>
                <c:pt idx="8745">
                  <c:v>3556</c:v>
                </c:pt>
                <c:pt idx="8746">
                  <c:v>2490</c:v>
                </c:pt>
                <c:pt idx="8747">
                  <c:v>7882</c:v>
                </c:pt>
                <c:pt idx="8748">
                  <c:v>3614</c:v>
                </c:pt>
                <c:pt idx="8749">
                  <c:v>83311</c:v>
                </c:pt>
                <c:pt idx="8750">
                  <c:v>68294</c:v>
                </c:pt>
                <c:pt idx="8751">
                  <c:v>62674</c:v>
                </c:pt>
                <c:pt idx="8752">
                  <c:v>42614</c:v>
                </c:pt>
                <c:pt idx="8753">
                  <c:v>49352</c:v>
                </c:pt>
                <c:pt idx="8754">
                  <c:v>56893</c:v>
                </c:pt>
                <c:pt idx="8755">
                  <c:v>47267</c:v>
                </c:pt>
                <c:pt idx="8756">
                  <c:v>36697</c:v>
                </c:pt>
                <c:pt idx="8757">
                  <c:v>44429</c:v>
                </c:pt>
                <c:pt idx="8758">
                  <c:v>35605</c:v>
                </c:pt>
                <c:pt idx="8759">
                  <c:v>38290</c:v>
                </c:pt>
                <c:pt idx="8760">
                  <c:v>51063</c:v>
                </c:pt>
                <c:pt idx="8761">
                  <c:v>31858</c:v>
                </c:pt>
                <c:pt idx="8762">
                  <c:v>39539</c:v>
                </c:pt>
                <c:pt idx="8763">
                  <c:v>35552</c:v>
                </c:pt>
                <c:pt idx="8764">
                  <c:v>38947</c:v>
                </c:pt>
                <c:pt idx="8765">
                  <c:v>30587</c:v>
                </c:pt>
                <c:pt idx="8766">
                  <c:v>35544</c:v>
                </c:pt>
                <c:pt idx="8767">
                  <c:v>36118</c:v>
                </c:pt>
                <c:pt idx="8768">
                  <c:v>38223</c:v>
                </c:pt>
                <c:pt idx="8769">
                  <c:v>28736</c:v>
                </c:pt>
                <c:pt idx="8770">
                  <c:v>30826</c:v>
                </c:pt>
                <c:pt idx="8771">
                  <c:v>31493</c:v>
                </c:pt>
                <c:pt idx="8772">
                  <c:v>28636</c:v>
                </c:pt>
                <c:pt idx="8773">
                  <c:v>27784</c:v>
                </c:pt>
                <c:pt idx="8774">
                  <c:v>33155</c:v>
                </c:pt>
                <c:pt idx="8775">
                  <c:v>41899</c:v>
                </c:pt>
                <c:pt idx="8776">
                  <c:v>50470</c:v>
                </c:pt>
                <c:pt idx="8777">
                  <c:v>35176</c:v>
                </c:pt>
                <c:pt idx="8778">
                  <c:v>27540</c:v>
                </c:pt>
                <c:pt idx="8779">
                  <c:v>32834</c:v>
                </c:pt>
                <c:pt idx="8780">
                  <c:v>27811</c:v>
                </c:pt>
                <c:pt idx="8781">
                  <c:v>29745</c:v>
                </c:pt>
                <c:pt idx="8782">
                  <c:v>18654</c:v>
                </c:pt>
                <c:pt idx="8783">
                  <c:v>35498</c:v>
                </c:pt>
                <c:pt idx="8784">
                  <c:v>26498</c:v>
                </c:pt>
                <c:pt idx="8785">
                  <c:v>29958</c:v>
                </c:pt>
                <c:pt idx="8786">
                  <c:v>34190</c:v>
                </c:pt>
                <c:pt idx="8787">
                  <c:v>25510</c:v>
                </c:pt>
                <c:pt idx="8788">
                  <c:v>34251</c:v>
                </c:pt>
                <c:pt idx="8789">
                  <c:v>21699</c:v>
                </c:pt>
                <c:pt idx="8790">
                  <c:v>28052</c:v>
                </c:pt>
                <c:pt idx="8791">
                  <c:v>27033</c:v>
                </c:pt>
                <c:pt idx="8792">
                  <c:v>48188</c:v>
                </c:pt>
                <c:pt idx="8793">
                  <c:v>25467</c:v>
                </c:pt>
                <c:pt idx="8794">
                  <c:v>25734</c:v>
                </c:pt>
                <c:pt idx="8795">
                  <c:v>54035</c:v>
                </c:pt>
                <c:pt idx="8796">
                  <c:v>26952</c:v>
                </c:pt>
                <c:pt idx="8797">
                  <c:v>26325</c:v>
                </c:pt>
                <c:pt idx="8798">
                  <c:v>27383</c:v>
                </c:pt>
                <c:pt idx="8799">
                  <c:v>26005</c:v>
                </c:pt>
                <c:pt idx="8800">
                  <c:v>23254</c:v>
                </c:pt>
                <c:pt idx="8801">
                  <c:v>27557</c:v>
                </c:pt>
                <c:pt idx="8802">
                  <c:v>22419</c:v>
                </c:pt>
                <c:pt idx="8803">
                  <c:v>34595</c:v>
                </c:pt>
                <c:pt idx="8804">
                  <c:v>29056</c:v>
                </c:pt>
                <c:pt idx="8805">
                  <c:v>26683</c:v>
                </c:pt>
                <c:pt idx="8806">
                  <c:v>18593</c:v>
                </c:pt>
                <c:pt idx="8807">
                  <c:v>18080</c:v>
                </c:pt>
                <c:pt idx="8808">
                  <c:v>23628</c:v>
                </c:pt>
                <c:pt idx="8809">
                  <c:v>22700</c:v>
                </c:pt>
                <c:pt idx="8810">
                  <c:v>15010</c:v>
                </c:pt>
                <c:pt idx="8811">
                  <c:v>25695</c:v>
                </c:pt>
                <c:pt idx="8812">
                  <c:v>25178</c:v>
                </c:pt>
                <c:pt idx="8813">
                  <c:v>16137</c:v>
                </c:pt>
                <c:pt idx="8814">
                  <c:v>22671</c:v>
                </c:pt>
                <c:pt idx="8815">
                  <c:v>26329</c:v>
                </c:pt>
                <c:pt idx="8816">
                  <c:v>27890</c:v>
                </c:pt>
                <c:pt idx="8817">
                  <c:v>25003</c:v>
                </c:pt>
                <c:pt idx="8818">
                  <c:v>71118</c:v>
                </c:pt>
                <c:pt idx="8819">
                  <c:v>48704</c:v>
                </c:pt>
                <c:pt idx="8820">
                  <c:v>24288</c:v>
                </c:pt>
                <c:pt idx="8821">
                  <c:v>20054</c:v>
                </c:pt>
                <c:pt idx="8822">
                  <c:v>37015</c:v>
                </c:pt>
                <c:pt idx="8823">
                  <c:v>19058</c:v>
                </c:pt>
                <c:pt idx="8824">
                  <c:v>20536</c:v>
                </c:pt>
                <c:pt idx="8825">
                  <c:v>21074</c:v>
                </c:pt>
                <c:pt idx="8826">
                  <c:v>34311</c:v>
                </c:pt>
                <c:pt idx="8827">
                  <c:v>20558</c:v>
                </c:pt>
                <c:pt idx="8828">
                  <c:v>24847</c:v>
                </c:pt>
                <c:pt idx="8829">
                  <c:v>17220</c:v>
                </c:pt>
                <c:pt idx="8830">
                  <c:v>35193</c:v>
                </c:pt>
                <c:pt idx="8831">
                  <c:v>37691</c:v>
                </c:pt>
                <c:pt idx="8832">
                  <c:v>30525</c:v>
                </c:pt>
                <c:pt idx="8833">
                  <c:v>26713</c:v>
                </c:pt>
                <c:pt idx="8834">
                  <c:v>33628</c:v>
                </c:pt>
                <c:pt idx="8835">
                  <c:v>40708</c:v>
                </c:pt>
                <c:pt idx="8836">
                  <c:v>26259</c:v>
                </c:pt>
                <c:pt idx="8837">
                  <c:v>24598</c:v>
                </c:pt>
                <c:pt idx="8838">
                  <c:v>41979</c:v>
                </c:pt>
                <c:pt idx="8839">
                  <c:v>16396</c:v>
                </c:pt>
                <c:pt idx="8840">
                  <c:v>16051</c:v>
                </c:pt>
                <c:pt idx="8841">
                  <c:v>17056</c:v>
                </c:pt>
                <c:pt idx="8842">
                  <c:v>17800</c:v>
                </c:pt>
                <c:pt idx="8843">
                  <c:v>17697</c:v>
                </c:pt>
                <c:pt idx="8844">
                  <c:v>28545</c:v>
                </c:pt>
                <c:pt idx="8845">
                  <c:v>17047</c:v>
                </c:pt>
                <c:pt idx="8846">
                  <c:v>24246</c:v>
                </c:pt>
                <c:pt idx="8847">
                  <c:v>20347</c:v>
                </c:pt>
                <c:pt idx="8848">
                  <c:v>34470</c:v>
                </c:pt>
                <c:pt idx="8849">
                  <c:v>14614</c:v>
                </c:pt>
                <c:pt idx="8850">
                  <c:v>12984</c:v>
                </c:pt>
                <c:pt idx="8851">
                  <c:v>10365</c:v>
                </c:pt>
                <c:pt idx="8852">
                  <c:v>65190</c:v>
                </c:pt>
                <c:pt idx="8853">
                  <c:v>17390</c:v>
                </c:pt>
                <c:pt idx="8854">
                  <c:v>19410</c:v>
                </c:pt>
                <c:pt idx="8855">
                  <c:v>31167</c:v>
                </c:pt>
                <c:pt idx="8856">
                  <c:v>24688</c:v>
                </c:pt>
                <c:pt idx="8857">
                  <c:v>19421</c:v>
                </c:pt>
                <c:pt idx="8858">
                  <c:v>16170</c:v>
                </c:pt>
                <c:pt idx="8859">
                  <c:v>22574</c:v>
                </c:pt>
                <c:pt idx="8860">
                  <c:v>14689</c:v>
                </c:pt>
                <c:pt idx="8861">
                  <c:v>25707</c:v>
                </c:pt>
                <c:pt idx="8862">
                  <c:v>18941</c:v>
                </c:pt>
                <c:pt idx="8863">
                  <c:v>16056</c:v>
                </c:pt>
                <c:pt idx="8864">
                  <c:v>15788</c:v>
                </c:pt>
                <c:pt idx="8865">
                  <c:v>21286</c:v>
                </c:pt>
                <c:pt idx="8866">
                  <c:v>19450</c:v>
                </c:pt>
                <c:pt idx="8867">
                  <c:v>21792</c:v>
                </c:pt>
                <c:pt idx="8868">
                  <c:v>18073</c:v>
                </c:pt>
                <c:pt idx="8869">
                  <c:v>24073</c:v>
                </c:pt>
                <c:pt idx="8870">
                  <c:v>19093</c:v>
                </c:pt>
                <c:pt idx="8871">
                  <c:v>23406</c:v>
                </c:pt>
                <c:pt idx="8872">
                  <c:v>21484</c:v>
                </c:pt>
                <c:pt idx="8873">
                  <c:v>21322</c:v>
                </c:pt>
                <c:pt idx="8874">
                  <c:v>17049</c:v>
                </c:pt>
                <c:pt idx="8875">
                  <c:v>27367</c:v>
                </c:pt>
                <c:pt idx="8876">
                  <c:v>22356</c:v>
                </c:pt>
                <c:pt idx="8877">
                  <c:v>28506</c:v>
                </c:pt>
                <c:pt idx="8878">
                  <c:v>35878</c:v>
                </c:pt>
                <c:pt idx="8879">
                  <c:v>29054</c:v>
                </c:pt>
                <c:pt idx="8880">
                  <c:v>20777</c:v>
                </c:pt>
                <c:pt idx="8881">
                  <c:v>18202</c:v>
                </c:pt>
                <c:pt idx="8882">
                  <c:v>17546</c:v>
                </c:pt>
                <c:pt idx="8883">
                  <c:v>16652</c:v>
                </c:pt>
                <c:pt idx="8884">
                  <c:v>15310</c:v>
                </c:pt>
                <c:pt idx="8885">
                  <c:v>19271</c:v>
                </c:pt>
                <c:pt idx="8886">
                  <c:v>22002</c:v>
                </c:pt>
                <c:pt idx="8887">
                  <c:v>24915</c:v>
                </c:pt>
                <c:pt idx="8888">
                  <c:v>24344</c:v>
                </c:pt>
                <c:pt idx="8889">
                  <c:v>15469</c:v>
                </c:pt>
                <c:pt idx="8890">
                  <c:v>29258</c:v>
                </c:pt>
                <c:pt idx="8891">
                  <c:v>24508</c:v>
                </c:pt>
                <c:pt idx="8892">
                  <c:v>20785</c:v>
                </c:pt>
                <c:pt idx="8893">
                  <c:v>17564</c:v>
                </c:pt>
                <c:pt idx="8894">
                  <c:v>16599</c:v>
                </c:pt>
                <c:pt idx="8895">
                  <c:v>17872</c:v>
                </c:pt>
                <c:pt idx="8896">
                  <c:v>20092</c:v>
                </c:pt>
                <c:pt idx="8897">
                  <c:v>19410</c:v>
                </c:pt>
                <c:pt idx="8898">
                  <c:v>22834</c:v>
                </c:pt>
                <c:pt idx="8899">
                  <c:v>21800</c:v>
                </c:pt>
                <c:pt idx="8900">
                  <c:v>30170</c:v>
                </c:pt>
                <c:pt idx="8901">
                  <c:v>21512</c:v>
                </c:pt>
                <c:pt idx="8902">
                  <c:v>32657</c:v>
                </c:pt>
                <c:pt idx="8903">
                  <c:v>39501</c:v>
                </c:pt>
                <c:pt idx="8904">
                  <c:v>21249</c:v>
                </c:pt>
                <c:pt idx="8905">
                  <c:v>18775</c:v>
                </c:pt>
                <c:pt idx="8906">
                  <c:v>25492</c:v>
                </c:pt>
                <c:pt idx="8907">
                  <c:v>24918</c:v>
                </c:pt>
                <c:pt idx="8908">
                  <c:v>25189</c:v>
                </c:pt>
                <c:pt idx="8909">
                  <c:v>14231</c:v>
                </c:pt>
                <c:pt idx="8910">
                  <c:v>20157</c:v>
                </c:pt>
                <c:pt idx="8911">
                  <c:v>21477</c:v>
                </c:pt>
                <c:pt idx="8912">
                  <c:v>26828</c:v>
                </c:pt>
                <c:pt idx="8913">
                  <c:v>38043</c:v>
                </c:pt>
                <c:pt idx="8914">
                  <c:v>35618</c:v>
                </c:pt>
                <c:pt idx="8915">
                  <c:v>25445</c:v>
                </c:pt>
                <c:pt idx="8916">
                  <c:v>31197</c:v>
                </c:pt>
                <c:pt idx="8917">
                  <c:v>21990</c:v>
                </c:pt>
                <c:pt idx="8918">
                  <c:v>46956</c:v>
                </c:pt>
                <c:pt idx="8919">
                  <c:v>22558</c:v>
                </c:pt>
                <c:pt idx="8920">
                  <c:v>22163</c:v>
                </c:pt>
                <c:pt idx="8921">
                  <c:v>10640</c:v>
                </c:pt>
                <c:pt idx="8922">
                  <c:v>11010</c:v>
                </c:pt>
                <c:pt idx="8923">
                  <c:v>27186</c:v>
                </c:pt>
                <c:pt idx="8924">
                  <c:v>25009</c:v>
                </c:pt>
                <c:pt idx="8925">
                  <c:v>21348</c:v>
                </c:pt>
                <c:pt idx="8926">
                  <c:v>18666</c:v>
                </c:pt>
                <c:pt idx="8927">
                  <c:v>21569</c:v>
                </c:pt>
                <c:pt idx="8928">
                  <c:v>25845</c:v>
                </c:pt>
                <c:pt idx="8929">
                  <c:v>17834</c:v>
                </c:pt>
                <c:pt idx="8930">
                  <c:v>11226</c:v>
                </c:pt>
                <c:pt idx="8931">
                  <c:v>30205</c:v>
                </c:pt>
                <c:pt idx="8932">
                  <c:v>19008</c:v>
                </c:pt>
                <c:pt idx="8933">
                  <c:v>20583</c:v>
                </c:pt>
                <c:pt idx="8934">
                  <c:v>23885</c:v>
                </c:pt>
                <c:pt idx="8935">
                  <c:v>17268</c:v>
                </c:pt>
                <c:pt idx="8936">
                  <c:v>10039</c:v>
                </c:pt>
                <c:pt idx="8937">
                  <c:v>26991</c:v>
                </c:pt>
                <c:pt idx="8938">
                  <c:v>23361</c:v>
                </c:pt>
                <c:pt idx="8939">
                  <c:v>18757</c:v>
                </c:pt>
                <c:pt idx="8940">
                  <c:v>27107</c:v>
                </c:pt>
                <c:pt idx="8941">
                  <c:v>22573</c:v>
                </c:pt>
                <c:pt idx="8942">
                  <c:v>18192</c:v>
                </c:pt>
                <c:pt idx="8943">
                  <c:v>24955</c:v>
                </c:pt>
                <c:pt idx="8944">
                  <c:v>18063</c:v>
                </c:pt>
                <c:pt idx="8945">
                  <c:v>16145</c:v>
                </c:pt>
                <c:pt idx="8946">
                  <c:v>34678</c:v>
                </c:pt>
                <c:pt idx="8947">
                  <c:v>25221</c:v>
                </c:pt>
                <c:pt idx="8948">
                  <c:v>12967</c:v>
                </c:pt>
                <c:pt idx="8949">
                  <c:v>18444</c:v>
                </c:pt>
                <c:pt idx="8950">
                  <c:v>21880</c:v>
                </c:pt>
                <c:pt idx="8951">
                  <c:v>27275</c:v>
                </c:pt>
                <c:pt idx="8952">
                  <c:v>24502</c:v>
                </c:pt>
                <c:pt idx="8953">
                  <c:v>30254</c:v>
                </c:pt>
                <c:pt idx="8954">
                  <c:v>22062</c:v>
                </c:pt>
                <c:pt idx="8955">
                  <c:v>34034</c:v>
                </c:pt>
                <c:pt idx="8956">
                  <c:v>25802</c:v>
                </c:pt>
                <c:pt idx="8957">
                  <c:v>21552</c:v>
                </c:pt>
                <c:pt idx="8958">
                  <c:v>21179</c:v>
                </c:pt>
                <c:pt idx="8959">
                  <c:v>15946</c:v>
                </c:pt>
                <c:pt idx="8960">
                  <c:v>26252</c:v>
                </c:pt>
                <c:pt idx="8961">
                  <c:v>13917</c:v>
                </c:pt>
                <c:pt idx="8962">
                  <c:v>21512</c:v>
                </c:pt>
                <c:pt idx="8963">
                  <c:v>20960</c:v>
                </c:pt>
                <c:pt idx="8964">
                  <c:v>20371</c:v>
                </c:pt>
                <c:pt idx="8965">
                  <c:v>50267</c:v>
                </c:pt>
                <c:pt idx="8966">
                  <c:v>21394</c:v>
                </c:pt>
                <c:pt idx="8967">
                  <c:v>20229</c:v>
                </c:pt>
                <c:pt idx="8968">
                  <c:v>38788</c:v>
                </c:pt>
                <c:pt idx="8969">
                  <c:v>41627</c:v>
                </c:pt>
                <c:pt idx="8970">
                  <c:v>28332</c:v>
                </c:pt>
                <c:pt idx="8971">
                  <c:v>26708</c:v>
                </c:pt>
                <c:pt idx="8972">
                  <c:v>29016</c:v>
                </c:pt>
                <c:pt idx="8973">
                  <c:v>21240</c:v>
                </c:pt>
                <c:pt idx="8974">
                  <c:v>22645</c:v>
                </c:pt>
                <c:pt idx="8975">
                  <c:v>28097</c:v>
                </c:pt>
                <c:pt idx="8976">
                  <c:v>20006</c:v>
                </c:pt>
                <c:pt idx="8977">
                  <c:v>20505</c:v>
                </c:pt>
                <c:pt idx="8978">
                  <c:v>25569</c:v>
                </c:pt>
                <c:pt idx="8979">
                  <c:v>15162</c:v>
                </c:pt>
                <c:pt idx="8980">
                  <c:v>52007</c:v>
                </c:pt>
                <c:pt idx="8981">
                  <c:v>31376</c:v>
                </c:pt>
                <c:pt idx="8982">
                  <c:v>38058</c:v>
                </c:pt>
                <c:pt idx="8983">
                  <c:v>26447</c:v>
                </c:pt>
                <c:pt idx="8984">
                  <c:v>30078</c:v>
                </c:pt>
                <c:pt idx="8985">
                  <c:v>18043</c:v>
                </c:pt>
                <c:pt idx="8986">
                  <c:v>16939</c:v>
                </c:pt>
                <c:pt idx="8987">
                  <c:v>19808</c:v>
                </c:pt>
                <c:pt idx="8988">
                  <c:v>20589</c:v>
                </c:pt>
                <c:pt idx="8989">
                  <c:v>25936</c:v>
                </c:pt>
                <c:pt idx="8990">
                  <c:v>13360</c:v>
                </c:pt>
                <c:pt idx="8991">
                  <c:v>15294</c:v>
                </c:pt>
                <c:pt idx="8992">
                  <c:v>17826</c:v>
                </c:pt>
                <c:pt idx="8993">
                  <c:v>17482</c:v>
                </c:pt>
                <c:pt idx="8994">
                  <c:v>26139</c:v>
                </c:pt>
                <c:pt idx="8995">
                  <c:v>24423</c:v>
                </c:pt>
                <c:pt idx="8996">
                  <c:v>22875</c:v>
                </c:pt>
                <c:pt idx="8997">
                  <c:v>34998</c:v>
                </c:pt>
                <c:pt idx="8998">
                  <c:v>18391</c:v>
                </c:pt>
              </c:numCache>
            </c:numRef>
          </c:xVal>
          <c:yVal>
            <c:numRef>
              <c:f>'Stock Market Data'!$I$2:$I$9000</c:f>
              <c:numCache>
                <c:formatCode>General</c:formatCode>
                <c:ptCount val="8999"/>
                <c:pt idx="0">
                  <c:v>101440</c:v>
                </c:pt>
                <c:pt idx="1">
                  <c:v>281341</c:v>
                </c:pt>
                <c:pt idx="2">
                  <c:v>174220</c:v>
                </c:pt>
                <c:pt idx="3">
                  <c:v>383921</c:v>
                </c:pt>
                <c:pt idx="4">
                  <c:v>52146</c:v>
                </c:pt>
                <c:pt idx="5">
                  <c:v>779008</c:v>
                </c:pt>
                <c:pt idx="6">
                  <c:v>69714</c:v>
                </c:pt>
                <c:pt idx="7">
                  <c:v>36413</c:v>
                </c:pt>
                <c:pt idx="8">
                  <c:v>34828</c:v>
                </c:pt>
                <c:pt idx="9">
                  <c:v>27426</c:v>
                </c:pt>
                <c:pt idx="10">
                  <c:v>26851</c:v>
                </c:pt>
                <c:pt idx="11">
                  <c:v>36827</c:v>
                </c:pt>
                <c:pt idx="12">
                  <c:v>29899</c:v>
                </c:pt>
                <c:pt idx="13">
                  <c:v>17050</c:v>
                </c:pt>
                <c:pt idx="14">
                  <c:v>31252</c:v>
                </c:pt>
                <c:pt idx="15">
                  <c:v>38940</c:v>
                </c:pt>
                <c:pt idx="16">
                  <c:v>161438</c:v>
                </c:pt>
                <c:pt idx="17">
                  <c:v>141900</c:v>
                </c:pt>
                <c:pt idx="18">
                  <c:v>102042</c:v>
                </c:pt>
                <c:pt idx="19">
                  <c:v>89811</c:v>
                </c:pt>
                <c:pt idx="20">
                  <c:v>198185</c:v>
                </c:pt>
                <c:pt idx="21">
                  <c:v>583864</c:v>
                </c:pt>
                <c:pt idx="22">
                  <c:v>25544</c:v>
                </c:pt>
                <c:pt idx="23">
                  <c:v>19976</c:v>
                </c:pt>
                <c:pt idx="24">
                  <c:v>27645</c:v>
                </c:pt>
                <c:pt idx="25">
                  <c:v>162279</c:v>
                </c:pt>
                <c:pt idx="26">
                  <c:v>22016</c:v>
                </c:pt>
                <c:pt idx="27">
                  <c:v>1198024</c:v>
                </c:pt>
                <c:pt idx="28">
                  <c:v>44823</c:v>
                </c:pt>
                <c:pt idx="29">
                  <c:v>184817</c:v>
                </c:pt>
                <c:pt idx="30">
                  <c:v>112436</c:v>
                </c:pt>
                <c:pt idx="31">
                  <c:v>150128</c:v>
                </c:pt>
                <c:pt idx="32">
                  <c:v>134774</c:v>
                </c:pt>
                <c:pt idx="33">
                  <c:v>98161</c:v>
                </c:pt>
                <c:pt idx="34">
                  <c:v>289620</c:v>
                </c:pt>
                <c:pt idx="35">
                  <c:v>301111</c:v>
                </c:pt>
                <c:pt idx="36">
                  <c:v>34312</c:v>
                </c:pt>
                <c:pt idx="37">
                  <c:v>132078</c:v>
                </c:pt>
                <c:pt idx="38">
                  <c:v>45547</c:v>
                </c:pt>
                <c:pt idx="39">
                  <c:v>163581</c:v>
                </c:pt>
                <c:pt idx="40">
                  <c:v>111372</c:v>
                </c:pt>
                <c:pt idx="41">
                  <c:v>17744</c:v>
                </c:pt>
                <c:pt idx="42">
                  <c:v>9673</c:v>
                </c:pt>
                <c:pt idx="43">
                  <c:v>20813</c:v>
                </c:pt>
                <c:pt idx="44">
                  <c:v>30360</c:v>
                </c:pt>
                <c:pt idx="45">
                  <c:v>27773</c:v>
                </c:pt>
                <c:pt idx="46">
                  <c:v>28911</c:v>
                </c:pt>
                <c:pt idx="47">
                  <c:v>55175</c:v>
                </c:pt>
                <c:pt idx="48">
                  <c:v>44344</c:v>
                </c:pt>
                <c:pt idx="49">
                  <c:v>96727</c:v>
                </c:pt>
                <c:pt idx="50">
                  <c:v>33636</c:v>
                </c:pt>
                <c:pt idx="51">
                  <c:v>43060</c:v>
                </c:pt>
                <c:pt idx="52">
                  <c:v>76408</c:v>
                </c:pt>
                <c:pt idx="53">
                  <c:v>38917</c:v>
                </c:pt>
                <c:pt idx="54">
                  <c:v>24759</c:v>
                </c:pt>
                <c:pt idx="55">
                  <c:v>68788</c:v>
                </c:pt>
                <c:pt idx="56">
                  <c:v>23327</c:v>
                </c:pt>
                <c:pt idx="57">
                  <c:v>134804</c:v>
                </c:pt>
                <c:pt idx="58">
                  <c:v>75098</c:v>
                </c:pt>
                <c:pt idx="59">
                  <c:v>29946</c:v>
                </c:pt>
                <c:pt idx="60">
                  <c:v>29092</c:v>
                </c:pt>
                <c:pt idx="61">
                  <c:v>60824</c:v>
                </c:pt>
                <c:pt idx="62">
                  <c:v>128343</c:v>
                </c:pt>
                <c:pt idx="63">
                  <c:v>53689</c:v>
                </c:pt>
                <c:pt idx="64">
                  <c:v>10518732</c:v>
                </c:pt>
                <c:pt idx="65">
                  <c:v>1146134</c:v>
                </c:pt>
                <c:pt idx="66">
                  <c:v>180935</c:v>
                </c:pt>
                <c:pt idx="67">
                  <c:v>28080</c:v>
                </c:pt>
                <c:pt idx="68">
                  <c:v>116165</c:v>
                </c:pt>
                <c:pt idx="69">
                  <c:v>126734</c:v>
                </c:pt>
                <c:pt idx="70">
                  <c:v>121762</c:v>
                </c:pt>
                <c:pt idx="71">
                  <c:v>63261</c:v>
                </c:pt>
                <c:pt idx="72">
                  <c:v>33209</c:v>
                </c:pt>
                <c:pt idx="73">
                  <c:v>27598</c:v>
                </c:pt>
                <c:pt idx="74">
                  <c:v>48439</c:v>
                </c:pt>
                <c:pt idx="75">
                  <c:v>35009</c:v>
                </c:pt>
                <c:pt idx="76">
                  <c:v>40990</c:v>
                </c:pt>
                <c:pt idx="77">
                  <c:v>20134</c:v>
                </c:pt>
                <c:pt idx="78">
                  <c:v>20388</c:v>
                </c:pt>
                <c:pt idx="79">
                  <c:v>32363</c:v>
                </c:pt>
                <c:pt idx="80">
                  <c:v>24739</c:v>
                </c:pt>
                <c:pt idx="81">
                  <c:v>13538</c:v>
                </c:pt>
                <c:pt idx="82">
                  <c:v>28427</c:v>
                </c:pt>
                <c:pt idx="83">
                  <c:v>20082</c:v>
                </c:pt>
                <c:pt idx="84">
                  <c:v>20608</c:v>
                </c:pt>
                <c:pt idx="85">
                  <c:v>28920</c:v>
                </c:pt>
                <c:pt idx="86">
                  <c:v>204174</c:v>
                </c:pt>
                <c:pt idx="87">
                  <c:v>83392</c:v>
                </c:pt>
                <c:pt idx="88">
                  <c:v>74197</c:v>
                </c:pt>
                <c:pt idx="89">
                  <c:v>102411</c:v>
                </c:pt>
                <c:pt idx="90">
                  <c:v>11805713</c:v>
                </c:pt>
                <c:pt idx="91">
                  <c:v>52445</c:v>
                </c:pt>
                <c:pt idx="92">
                  <c:v>121870</c:v>
                </c:pt>
                <c:pt idx="93">
                  <c:v>91449</c:v>
                </c:pt>
                <c:pt idx="94">
                  <c:v>179550</c:v>
                </c:pt>
                <c:pt idx="95">
                  <c:v>162005</c:v>
                </c:pt>
                <c:pt idx="96">
                  <c:v>435662</c:v>
                </c:pt>
                <c:pt idx="97">
                  <c:v>812235</c:v>
                </c:pt>
                <c:pt idx="98">
                  <c:v>158344</c:v>
                </c:pt>
                <c:pt idx="99">
                  <c:v>301330</c:v>
                </c:pt>
                <c:pt idx="100">
                  <c:v>69165</c:v>
                </c:pt>
                <c:pt idx="101">
                  <c:v>61952</c:v>
                </c:pt>
                <c:pt idx="102">
                  <c:v>68620</c:v>
                </c:pt>
                <c:pt idx="103">
                  <c:v>47592</c:v>
                </c:pt>
                <c:pt idx="104">
                  <c:v>52752</c:v>
                </c:pt>
                <c:pt idx="105">
                  <c:v>46243</c:v>
                </c:pt>
                <c:pt idx="106">
                  <c:v>92176</c:v>
                </c:pt>
                <c:pt idx="107">
                  <c:v>69305</c:v>
                </c:pt>
                <c:pt idx="108">
                  <c:v>112024</c:v>
                </c:pt>
                <c:pt idx="109">
                  <c:v>25455</c:v>
                </c:pt>
                <c:pt idx="110">
                  <c:v>27009</c:v>
                </c:pt>
                <c:pt idx="111">
                  <c:v>105581</c:v>
                </c:pt>
                <c:pt idx="112">
                  <c:v>100357</c:v>
                </c:pt>
                <c:pt idx="113">
                  <c:v>224449</c:v>
                </c:pt>
                <c:pt idx="114">
                  <c:v>37487</c:v>
                </c:pt>
                <c:pt idx="115">
                  <c:v>31395</c:v>
                </c:pt>
                <c:pt idx="116">
                  <c:v>51699</c:v>
                </c:pt>
                <c:pt idx="117">
                  <c:v>102641</c:v>
                </c:pt>
                <c:pt idx="118">
                  <c:v>86313</c:v>
                </c:pt>
                <c:pt idx="119">
                  <c:v>91877</c:v>
                </c:pt>
                <c:pt idx="120">
                  <c:v>87962</c:v>
                </c:pt>
                <c:pt idx="121">
                  <c:v>20230</c:v>
                </c:pt>
                <c:pt idx="122">
                  <c:v>64155</c:v>
                </c:pt>
                <c:pt idx="123">
                  <c:v>81523</c:v>
                </c:pt>
                <c:pt idx="124">
                  <c:v>23210</c:v>
                </c:pt>
                <c:pt idx="125">
                  <c:v>13001</c:v>
                </c:pt>
                <c:pt idx="126">
                  <c:v>36699</c:v>
                </c:pt>
                <c:pt idx="127">
                  <c:v>28694</c:v>
                </c:pt>
                <c:pt idx="128">
                  <c:v>32869</c:v>
                </c:pt>
                <c:pt idx="129">
                  <c:v>41070</c:v>
                </c:pt>
                <c:pt idx="130">
                  <c:v>75547</c:v>
                </c:pt>
                <c:pt idx="131">
                  <c:v>200242</c:v>
                </c:pt>
                <c:pt idx="132">
                  <c:v>13212</c:v>
                </c:pt>
                <c:pt idx="133">
                  <c:v>16391</c:v>
                </c:pt>
                <c:pt idx="134">
                  <c:v>40053</c:v>
                </c:pt>
                <c:pt idx="135">
                  <c:v>21418</c:v>
                </c:pt>
                <c:pt idx="136">
                  <c:v>3671955</c:v>
                </c:pt>
                <c:pt idx="137">
                  <c:v>2997469</c:v>
                </c:pt>
                <c:pt idx="138">
                  <c:v>56012</c:v>
                </c:pt>
                <c:pt idx="139">
                  <c:v>98845</c:v>
                </c:pt>
                <c:pt idx="140">
                  <c:v>84954</c:v>
                </c:pt>
                <c:pt idx="141">
                  <c:v>89251</c:v>
                </c:pt>
                <c:pt idx="142">
                  <c:v>15669</c:v>
                </c:pt>
                <c:pt idx="143">
                  <c:v>271671</c:v>
                </c:pt>
                <c:pt idx="144">
                  <c:v>68636</c:v>
                </c:pt>
                <c:pt idx="145">
                  <c:v>13985</c:v>
                </c:pt>
                <c:pt idx="146">
                  <c:v>13082</c:v>
                </c:pt>
                <c:pt idx="147">
                  <c:v>41074</c:v>
                </c:pt>
                <c:pt idx="148">
                  <c:v>51259</c:v>
                </c:pt>
                <c:pt idx="149">
                  <c:v>48677</c:v>
                </c:pt>
                <c:pt idx="150">
                  <c:v>55889</c:v>
                </c:pt>
                <c:pt idx="151">
                  <c:v>110140</c:v>
                </c:pt>
                <c:pt idx="152">
                  <c:v>68787</c:v>
                </c:pt>
                <c:pt idx="153">
                  <c:v>143498</c:v>
                </c:pt>
                <c:pt idx="154">
                  <c:v>127449</c:v>
                </c:pt>
                <c:pt idx="155">
                  <c:v>125706</c:v>
                </c:pt>
                <c:pt idx="156">
                  <c:v>60943</c:v>
                </c:pt>
                <c:pt idx="157">
                  <c:v>21472</c:v>
                </c:pt>
                <c:pt idx="158">
                  <c:v>16230</c:v>
                </c:pt>
                <c:pt idx="159">
                  <c:v>31290</c:v>
                </c:pt>
                <c:pt idx="160">
                  <c:v>66736</c:v>
                </c:pt>
                <c:pt idx="161">
                  <c:v>173090</c:v>
                </c:pt>
                <c:pt idx="162">
                  <c:v>55139</c:v>
                </c:pt>
                <c:pt idx="163">
                  <c:v>26251</c:v>
                </c:pt>
                <c:pt idx="164">
                  <c:v>18972</c:v>
                </c:pt>
                <c:pt idx="165">
                  <c:v>83993</c:v>
                </c:pt>
                <c:pt idx="166">
                  <c:v>39258</c:v>
                </c:pt>
                <c:pt idx="167">
                  <c:v>11165</c:v>
                </c:pt>
                <c:pt idx="168">
                  <c:v>19747</c:v>
                </c:pt>
                <c:pt idx="169">
                  <c:v>119333</c:v>
                </c:pt>
                <c:pt idx="170">
                  <c:v>24903</c:v>
                </c:pt>
                <c:pt idx="171">
                  <c:v>24639</c:v>
                </c:pt>
                <c:pt idx="172">
                  <c:v>24735</c:v>
                </c:pt>
                <c:pt idx="173">
                  <c:v>77359</c:v>
                </c:pt>
                <c:pt idx="174">
                  <c:v>128377</c:v>
                </c:pt>
                <c:pt idx="175">
                  <c:v>10763</c:v>
                </c:pt>
                <c:pt idx="176">
                  <c:v>42925</c:v>
                </c:pt>
                <c:pt idx="177">
                  <c:v>40285</c:v>
                </c:pt>
                <c:pt idx="178">
                  <c:v>18202</c:v>
                </c:pt>
                <c:pt idx="179">
                  <c:v>66230</c:v>
                </c:pt>
                <c:pt idx="180">
                  <c:v>95645</c:v>
                </c:pt>
                <c:pt idx="181">
                  <c:v>23990</c:v>
                </c:pt>
                <c:pt idx="182">
                  <c:v>32216</c:v>
                </c:pt>
                <c:pt idx="183">
                  <c:v>39013</c:v>
                </c:pt>
                <c:pt idx="184">
                  <c:v>36188</c:v>
                </c:pt>
                <c:pt idx="185">
                  <c:v>15116</c:v>
                </c:pt>
                <c:pt idx="186">
                  <c:v>51472</c:v>
                </c:pt>
                <c:pt idx="187">
                  <c:v>23748</c:v>
                </c:pt>
                <c:pt idx="188">
                  <c:v>24324</c:v>
                </c:pt>
                <c:pt idx="189">
                  <c:v>84753</c:v>
                </c:pt>
                <c:pt idx="190">
                  <c:v>16355</c:v>
                </c:pt>
                <c:pt idx="191">
                  <c:v>57050</c:v>
                </c:pt>
                <c:pt idx="192">
                  <c:v>68947</c:v>
                </c:pt>
                <c:pt idx="193">
                  <c:v>18678</c:v>
                </c:pt>
                <c:pt idx="194">
                  <c:v>31443</c:v>
                </c:pt>
                <c:pt idx="195">
                  <c:v>38749</c:v>
                </c:pt>
                <c:pt idx="196">
                  <c:v>16525</c:v>
                </c:pt>
                <c:pt idx="197">
                  <c:v>23971</c:v>
                </c:pt>
                <c:pt idx="198">
                  <c:v>40335</c:v>
                </c:pt>
                <c:pt idx="199">
                  <c:v>26816</c:v>
                </c:pt>
                <c:pt idx="200">
                  <c:v>21565</c:v>
                </c:pt>
                <c:pt idx="201">
                  <c:v>23938</c:v>
                </c:pt>
                <c:pt idx="202">
                  <c:v>47655</c:v>
                </c:pt>
                <c:pt idx="203">
                  <c:v>33150</c:v>
                </c:pt>
                <c:pt idx="204">
                  <c:v>92361</c:v>
                </c:pt>
                <c:pt idx="205">
                  <c:v>90090</c:v>
                </c:pt>
                <c:pt idx="206">
                  <c:v>150489</c:v>
                </c:pt>
                <c:pt idx="207">
                  <c:v>243264</c:v>
                </c:pt>
                <c:pt idx="208">
                  <c:v>54172</c:v>
                </c:pt>
                <c:pt idx="209">
                  <c:v>31171</c:v>
                </c:pt>
                <c:pt idx="210">
                  <c:v>33808</c:v>
                </c:pt>
                <c:pt idx="211">
                  <c:v>62037</c:v>
                </c:pt>
                <c:pt idx="212">
                  <c:v>22097</c:v>
                </c:pt>
                <c:pt idx="213">
                  <c:v>34247</c:v>
                </c:pt>
                <c:pt idx="214">
                  <c:v>50532</c:v>
                </c:pt>
                <c:pt idx="215">
                  <c:v>37323</c:v>
                </c:pt>
                <c:pt idx="216">
                  <c:v>139046</c:v>
                </c:pt>
                <c:pt idx="217">
                  <c:v>100986</c:v>
                </c:pt>
                <c:pt idx="218">
                  <c:v>130629</c:v>
                </c:pt>
                <c:pt idx="219">
                  <c:v>41289</c:v>
                </c:pt>
                <c:pt idx="220">
                  <c:v>39798</c:v>
                </c:pt>
                <c:pt idx="221">
                  <c:v>35499</c:v>
                </c:pt>
                <c:pt idx="222">
                  <c:v>28417</c:v>
                </c:pt>
                <c:pt idx="223">
                  <c:v>16119</c:v>
                </c:pt>
                <c:pt idx="224">
                  <c:v>98476</c:v>
                </c:pt>
                <c:pt idx="225">
                  <c:v>10175</c:v>
                </c:pt>
                <c:pt idx="226">
                  <c:v>140502</c:v>
                </c:pt>
                <c:pt idx="227">
                  <c:v>38628</c:v>
                </c:pt>
                <c:pt idx="228">
                  <c:v>23273</c:v>
                </c:pt>
                <c:pt idx="229">
                  <c:v>31456</c:v>
                </c:pt>
                <c:pt idx="230">
                  <c:v>32521</c:v>
                </c:pt>
                <c:pt idx="231">
                  <c:v>119464</c:v>
                </c:pt>
                <c:pt idx="232">
                  <c:v>63439</c:v>
                </c:pt>
                <c:pt idx="233">
                  <c:v>56877</c:v>
                </c:pt>
                <c:pt idx="234">
                  <c:v>20522</c:v>
                </c:pt>
                <c:pt idx="235">
                  <c:v>78185</c:v>
                </c:pt>
                <c:pt idx="236">
                  <c:v>44428</c:v>
                </c:pt>
                <c:pt idx="237">
                  <c:v>31216</c:v>
                </c:pt>
                <c:pt idx="238">
                  <c:v>59038</c:v>
                </c:pt>
                <c:pt idx="239">
                  <c:v>54822</c:v>
                </c:pt>
                <c:pt idx="240">
                  <c:v>91590</c:v>
                </c:pt>
                <c:pt idx="241">
                  <c:v>45826</c:v>
                </c:pt>
                <c:pt idx="242">
                  <c:v>122034</c:v>
                </c:pt>
                <c:pt idx="243">
                  <c:v>19032</c:v>
                </c:pt>
                <c:pt idx="244">
                  <c:v>34652</c:v>
                </c:pt>
                <c:pt idx="245">
                  <c:v>107190</c:v>
                </c:pt>
                <c:pt idx="246">
                  <c:v>59754</c:v>
                </c:pt>
                <c:pt idx="247">
                  <c:v>47645</c:v>
                </c:pt>
                <c:pt idx="248">
                  <c:v>41147</c:v>
                </c:pt>
                <c:pt idx="249">
                  <c:v>73544</c:v>
                </c:pt>
                <c:pt idx="250">
                  <c:v>43973</c:v>
                </c:pt>
                <c:pt idx="251">
                  <c:v>26723</c:v>
                </c:pt>
                <c:pt idx="252">
                  <c:v>48606</c:v>
                </c:pt>
                <c:pt idx="253">
                  <c:v>49952</c:v>
                </c:pt>
                <c:pt idx="254">
                  <c:v>87217</c:v>
                </c:pt>
                <c:pt idx="255">
                  <c:v>84683</c:v>
                </c:pt>
                <c:pt idx="256">
                  <c:v>59995</c:v>
                </c:pt>
                <c:pt idx="257">
                  <c:v>127229</c:v>
                </c:pt>
                <c:pt idx="258">
                  <c:v>88888</c:v>
                </c:pt>
                <c:pt idx="259">
                  <c:v>86887</c:v>
                </c:pt>
                <c:pt idx="260">
                  <c:v>597222</c:v>
                </c:pt>
                <c:pt idx="261">
                  <c:v>608237</c:v>
                </c:pt>
                <c:pt idx="262">
                  <c:v>105965</c:v>
                </c:pt>
                <c:pt idx="263">
                  <c:v>937054</c:v>
                </c:pt>
                <c:pt idx="264">
                  <c:v>39577</c:v>
                </c:pt>
                <c:pt idx="265">
                  <c:v>273820</c:v>
                </c:pt>
                <c:pt idx="266">
                  <c:v>79327</c:v>
                </c:pt>
                <c:pt idx="267">
                  <c:v>42585</c:v>
                </c:pt>
                <c:pt idx="268">
                  <c:v>48492</c:v>
                </c:pt>
                <c:pt idx="269">
                  <c:v>44125</c:v>
                </c:pt>
                <c:pt idx="270">
                  <c:v>46215</c:v>
                </c:pt>
                <c:pt idx="271">
                  <c:v>88741</c:v>
                </c:pt>
                <c:pt idx="272">
                  <c:v>22699</c:v>
                </c:pt>
                <c:pt idx="273">
                  <c:v>35573</c:v>
                </c:pt>
                <c:pt idx="274">
                  <c:v>208179</c:v>
                </c:pt>
                <c:pt idx="275">
                  <c:v>3905957</c:v>
                </c:pt>
                <c:pt idx="276">
                  <c:v>2181237</c:v>
                </c:pt>
                <c:pt idx="277">
                  <c:v>44981</c:v>
                </c:pt>
                <c:pt idx="278">
                  <c:v>85165</c:v>
                </c:pt>
                <c:pt idx="279">
                  <c:v>266963</c:v>
                </c:pt>
                <c:pt idx="280">
                  <c:v>274270</c:v>
                </c:pt>
                <c:pt idx="281">
                  <c:v>304626</c:v>
                </c:pt>
                <c:pt idx="282">
                  <c:v>129083</c:v>
                </c:pt>
                <c:pt idx="283">
                  <c:v>136730</c:v>
                </c:pt>
                <c:pt idx="284">
                  <c:v>455214</c:v>
                </c:pt>
                <c:pt idx="285">
                  <c:v>293785</c:v>
                </c:pt>
                <c:pt idx="286">
                  <c:v>1178560</c:v>
                </c:pt>
                <c:pt idx="287">
                  <c:v>73842</c:v>
                </c:pt>
                <c:pt idx="288">
                  <c:v>48323</c:v>
                </c:pt>
                <c:pt idx="289">
                  <c:v>90488</c:v>
                </c:pt>
                <c:pt idx="290">
                  <c:v>66570</c:v>
                </c:pt>
                <c:pt idx="291">
                  <c:v>73087</c:v>
                </c:pt>
                <c:pt idx="292">
                  <c:v>71584</c:v>
                </c:pt>
                <c:pt idx="293">
                  <c:v>59912</c:v>
                </c:pt>
                <c:pt idx="294">
                  <c:v>450668</c:v>
                </c:pt>
                <c:pt idx="295">
                  <c:v>43548</c:v>
                </c:pt>
                <c:pt idx="296">
                  <c:v>41435</c:v>
                </c:pt>
                <c:pt idx="297">
                  <c:v>46976</c:v>
                </c:pt>
                <c:pt idx="298">
                  <c:v>182392</c:v>
                </c:pt>
                <c:pt idx="299">
                  <c:v>513629</c:v>
                </c:pt>
                <c:pt idx="300">
                  <c:v>125478</c:v>
                </c:pt>
                <c:pt idx="301">
                  <c:v>106538</c:v>
                </c:pt>
                <c:pt idx="302">
                  <c:v>147890</c:v>
                </c:pt>
                <c:pt idx="303">
                  <c:v>59961</c:v>
                </c:pt>
                <c:pt idx="304">
                  <c:v>210694</c:v>
                </c:pt>
                <c:pt idx="305">
                  <c:v>130199</c:v>
                </c:pt>
                <c:pt idx="306">
                  <c:v>129733</c:v>
                </c:pt>
                <c:pt idx="307">
                  <c:v>53428</c:v>
                </c:pt>
                <c:pt idx="308">
                  <c:v>67514</c:v>
                </c:pt>
                <c:pt idx="309">
                  <c:v>655950</c:v>
                </c:pt>
                <c:pt idx="310">
                  <c:v>167993</c:v>
                </c:pt>
                <c:pt idx="311">
                  <c:v>67037</c:v>
                </c:pt>
                <c:pt idx="312">
                  <c:v>78533</c:v>
                </c:pt>
                <c:pt idx="313">
                  <c:v>117124</c:v>
                </c:pt>
                <c:pt idx="314">
                  <c:v>338677</c:v>
                </c:pt>
                <c:pt idx="315">
                  <c:v>302593</c:v>
                </c:pt>
                <c:pt idx="316">
                  <c:v>348428</c:v>
                </c:pt>
                <c:pt idx="317">
                  <c:v>156801</c:v>
                </c:pt>
                <c:pt idx="318">
                  <c:v>132356</c:v>
                </c:pt>
                <c:pt idx="319">
                  <c:v>1237797</c:v>
                </c:pt>
                <c:pt idx="320">
                  <c:v>176396</c:v>
                </c:pt>
                <c:pt idx="321">
                  <c:v>98582</c:v>
                </c:pt>
                <c:pt idx="322">
                  <c:v>73350</c:v>
                </c:pt>
                <c:pt idx="323">
                  <c:v>83427</c:v>
                </c:pt>
                <c:pt idx="324">
                  <c:v>746187</c:v>
                </c:pt>
                <c:pt idx="325">
                  <c:v>197338</c:v>
                </c:pt>
                <c:pt idx="326">
                  <c:v>285680</c:v>
                </c:pt>
                <c:pt idx="327">
                  <c:v>95673</c:v>
                </c:pt>
                <c:pt idx="328">
                  <c:v>73779</c:v>
                </c:pt>
                <c:pt idx="329">
                  <c:v>226246</c:v>
                </c:pt>
                <c:pt idx="330">
                  <c:v>143922</c:v>
                </c:pt>
                <c:pt idx="331">
                  <c:v>100649</c:v>
                </c:pt>
                <c:pt idx="332">
                  <c:v>127897</c:v>
                </c:pt>
                <c:pt idx="333">
                  <c:v>56039</c:v>
                </c:pt>
                <c:pt idx="334">
                  <c:v>248283</c:v>
                </c:pt>
                <c:pt idx="335">
                  <c:v>207389</c:v>
                </c:pt>
                <c:pt idx="336">
                  <c:v>103407</c:v>
                </c:pt>
                <c:pt idx="337">
                  <c:v>104365</c:v>
                </c:pt>
                <c:pt idx="338">
                  <c:v>71069</c:v>
                </c:pt>
                <c:pt idx="339">
                  <c:v>142040</c:v>
                </c:pt>
                <c:pt idx="340">
                  <c:v>196822</c:v>
                </c:pt>
                <c:pt idx="341">
                  <c:v>167151</c:v>
                </c:pt>
                <c:pt idx="342">
                  <c:v>104175</c:v>
                </c:pt>
                <c:pt idx="343">
                  <c:v>108417</c:v>
                </c:pt>
                <c:pt idx="344">
                  <c:v>85767</c:v>
                </c:pt>
                <c:pt idx="345">
                  <c:v>1030521</c:v>
                </c:pt>
                <c:pt idx="346">
                  <c:v>95713</c:v>
                </c:pt>
                <c:pt idx="347">
                  <c:v>181082</c:v>
                </c:pt>
                <c:pt idx="348">
                  <c:v>110602</c:v>
                </c:pt>
                <c:pt idx="349">
                  <c:v>193620</c:v>
                </c:pt>
                <c:pt idx="350">
                  <c:v>284005</c:v>
                </c:pt>
                <c:pt idx="351">
                  <c:v>425291</c:v>
                </c:pt>
                <c:pt idx="352">
                  <c:v>234124</c:v>
                </c:pt>
                <c:pt idx="353">
                  <c:v>138631</c:v>
                </c:pt>
                <c:pt idx="354">
                  <c:v>39450</c:v>
                </c:pt>
                <c:pt idx="355">
                  <c:v>199720</c:v>
                </c:pt>
                <c:pt idx="356">
                  <c:v>95746</c:v>
                </c:pt>
                <c:pt idx="357">
                  <c:v>107557</c:v>
                </c:pt>
                <c:pt idx="358">
                  <c:v>51737</c:v>
                </c:pt>
                <c:pt idx="359">
                  <c:v>55637</c:v>
                </c:pt>
                <c:pt idx="360">
                  <c:v>128579</c:v>
                </c:pt>
                <c:pt idx="361">
                  <c:v>106098</c:v>
                </c:pt>
                <c:pt idx="362">
                  <c:v>64605</c:v>
                </c:pt>
                <c:pt idx="363">
                  <c:v>91615</c:v>
                </c:pt>
                <c:pt idx="364">
                  <c:v>294979</c:v>
                </c:pt>
                <c:pt idx="365">
                  <c:v>192301</c:v>
                </c:pt>
                <c:pt idx="366">
                  <c:v>37462</c:v>
                </c:pt>
                <c:pt idx="367">
                  <c:v>73438</c:v>
                </c:pt>
                <c:pt idx="368">
                  <c:v>96396</c:v>
                </c:pt>
                <c:pt idx="369">
                  <c:v>120027</c:v>
                </c:pt>
                <c:pt idx="370">
                  <c:v>41164</c:v>
                </c:pt>
                <c:pt idx="371">
                  <c:v>39669</c:v>
                </c:pt>
                <c:pt idx="372">
                  <c:v>435706</c:v>
                </c:pt>
                <c:pt idx="373">
                  <c:v>78020</c:v>
                </c:pt>
                <c:pt idx="374">
                  <c:v>27361</c:v>
                </c:pt>
                <c:pt idx="375">
                  <c:v>52605</c:v>
                </c:pt>
                <c:pt idx="376">
                  <c:v>90422</c:v>
                </c:pt>
                <c:pt idx="377">
                  <c:v>22613</c:v>
                </c:pt>
                <c:pt idx="378">
                  <c:v>54374</c:v>
                </c:pt>
                <c:pt idx="379">
                  <c:v>134993</c:v>
                </c:pt>
                <c:pt idx="380">
                  <c:v>94918</c:v>
                </c:pt>
                <c:pt idx="381">
                  <c:v>122287</c:v>
                </c:pt>
                <c:pt idx="382">
                  <c:v>374382</c:v>
                </c:pt>
                <c:pt idx="383">
                  <c:v>34188</c:v>
                </c:pt>
                <c:pt idx="384">
                  <c:v>30725</c:v>
                </c:pt>
                <c:pt idx="385">
                  <c:v>52634</c:v>
                </c:pt>
                <c:pt idx="386">
                  <c:v>44355</c:v>
                </c:pt>
                <c:pt idx="387">
                  <c:v>85318</c:v>
                </c:pt>
                <c:pt idx="388">
                  <c:v>1677792</c:v>
                </c:pt>
                <c:pt idx="389">
                  <c:v>993800</c:v>
                </c:pt>
                <c:pt idx="390">
                  <c:v>47639</c:v>
                </c:pt>
                <c:pt idx="391">
                  <c:v>80827</c:v>
                </c:pt>
                <c:pt idx="392">
                  <c:v>148547</c:v>
                </c:pt>
                <c:pt idx="393">
                  <c:v>52717</c:v>
                </c:pt>
                <c:pt idx="394">
                  <c:v>96893</c:v>
                </c:pt>
                <c:pt idx="395">
                  <c:v>91523</c:v>
                </c:pt>
                <c:pt idx="396">
                  <c:v>146074</c:v>
                </c:pt>
                <c:pt idx="397">
                  <c:v>337951</c:v>
                </c:pt>
                <c:pt idx="398">
                  <c:v>98058</c:v>
                </c:pt>
                <c:pt idx="399">
                  <c:v>250598</c:v>
                </c:pt>
                <c:pt idx="400">
                  <c:v>89313</c:v>
                </c:pt>
                <c:pt idx="401">
                  <c:v>5424437</c:v>
                </c:pt>
                <c:pt idx="402">
                  <c:v>87467</c:v>
                </c:pt>
                <c:pt idx="403">
                  <c:v>414988</c:v>
                </c:pt>
                <c:pt idx="404">
                  <c:v>107143</c:v>
                </c:pt>
                <c:pt idx="405">
                  <c:v>271404</c:v>
                </c:pt>
                <c:pt idx="406">
                  <c:v>463753</c:v>
                </c:pt>
                <c:pt idx="407">
                  <c:v>129077</c:v>
                </c:pt>
                <c:pt idx="408">
                  <c:v>578325</c:v>
                </c:pt>
                <c:pt idx="409">
                  <c:v>2632409</c:v>
                </c:pt>
                <c:pt idx="410">
                  <c:v>638281</c:v>
                </c:pt>
                <c:pt idx="411">
                  <c:v>211755</c:v>
                </c:pt>
                <c:pt idx="412">
                  <c:v>4865402</c:v>
                </c:pt>
                <c:pt idx="413">
                  <c:v>194939</c:v>
                </c:pt>
                <c:pt idx="414">
                  <c:v>157240</c:v>
                </c:pt>
                <c:pt idx="415">
                  <c:v>34535</c:v>
                </c:pt>
                <c:pt idx="416">
                  <c:v>78808</c:v>
                </c:pt>
                <c:pt idx="417">
                  <c:v>66279</c:v>
                </c:pt>
                <c:pt idx="418">
                  <c:v>110379</c:v>
                </c:pt>
                <c:pt idx="419">
                  <c:v>36990</c:v>
                </c:pt>
                <c:pt idx="420">
                  <c:v>218175</c:v>
                </c:pt>
                <c:pt idx="421">
                  <c:v>75981</c:v>
                </c:pt>
                <c:pt idx="422">
                  <c:v>52951</c:v>
                </c:pt>
                <c:pt idx="423">
                  <c:v>39293</c:v>
                </c:pt>
                <c:pt idx="424">
                  <c:v>208550</c:v>
                </c:pt>
                <c:pt idx="425">
                  <c:v>106628</c:v>
                </c:pt>
                <c:pt idx="426">
                  <c:v>136415</c:v>
                </c:pt>
                <c:pt idx="427">
                  <c:v>128552</c:v>
                </c:pt>
                <c:pt idx="428">
                  <c:v>84890</c:v>
                </c:pt>
                <c:pt idx="429">
                  <c:v>176632</c:v>
                </c:pt>
                <c:pt idx="430">
                  <c:v>78782</c:v>
                </c:pt>
                <c:pt idx="431">
                  <c:v>43959</c:v>
                </c:pt>
                <c:pt idx="432">
                  <c:v>57346</c:v>
                </c:pt>
                <c:pt idx="433">
                  <c:v>69444</c:v>
                </c:pt>
                <c:pt idx="434">
                  <c:v>169147</c:v>
                </c:pt>
                <c:pt idx="435">
                  <c:v>65755</c:v>
                </c:pt>
                <c:pt idx="436">
                  <c:v>769755</c:v>
                </c:pt>
                <c:pt idx="437">
                  <c:v>71450</c:v>
                </c:pt>
                <c:pt idx="438">
                  <c:v>162658</c:v>
                </c:pt>
                <c:pt idx="439">
                  <c:v>352376</c:v>
                </c:pt>
                <c:pt idx="440">
                  <c:v>90403</c:v>
                </c:pt>
                <c:pt idx="441">
                  <c:v>359287</c:v>
                </c:pt>
                <c:pt idx="442">
                  <c:v>75283</c:v>
                </c:pt>
                <c:pt idx="443">
                  <c:v>61818</c:v>
                </c:pt>
                <c:pt idx="444">
                  <c:v>168713</c:v>
                </c:pt>
                <c:pt idx="445">
                  <c:v>799810</c:v>
                </c:pt>
                <c:pt idx="446">
                  <c:v>56600</c:v>
                </c:pt>
                <c:pt idx="447">
                  <c:v>32614</c:v>
                </c:pt>
                <c:pt idx="448">
                  <c:v>944028</c:v>
                </c:pt>
                <c:pt idx="449">
                  <c:v>319597</c:v>
                </c:pt>
                <c:pt idx="450">
                  <c:v>201912</c:v>
                </c:pt>
                <c:pt idx="451">
                  <c:v>127145</c:v>
                </c:pt>
                <c:pt idx="452">
                  <c:v>177580</c:v>
                </c:pt>
                <c:pt idx="453">
                  <c:v>241666</c:v>
                </c:pt>
                <c:pt idx="454">
                  <c:v>161693</c:v>
                </c:pt>
                <c:pt idx="455">
                  <c:v>124212</c:v>
                </c:pt>
                <c:pt idx="456">
                  <c:v>721818</c:v>
                </c:pt>
                <c:pt idx="457">
                  <c:v>137032</c:v>
                </c:pt>
                <c:pt idx="458">
                  <c:v>51817</c:v>
                </c:pt>
                <c:pt idx="459">
                  <c:v>82961</c:v>
                </c:pt>
                <c:pt idx="460">
                  <c:v>119747</c:v>
                </c:pt>
                <c:pt idx="461">
                  <c:v>109544</c:v>
                </c:pt>
                <c:pt idx="462">
                  <c:v>22231</c:v>
                </c:pt>
                <c:pt idx="463">
                  <c:v>285327</c:v>
                </c:pt>
                <c:pt idx="464">
                  <c:v>71530</c:v>
                </c:pt>
                <c:pt idx="465">
                  <c:v>54762</c:v>
                </c:pt>
                <c:pt idx="466">
                  <c:v>369342</c:v>
                </c:pt>
                <c:pt idx="467">
                  <c:v>320685</c:v>
                </c:pt>
                <c:pt idx="468">
                  <c:v>56779</c:v>
                </c:pt>
                <c:pt idx="469">
                  <c:v>81913</c:v>
                </c:pt>
                <c:pt idx="470">
                  <c:v>95035</c:v>
                </c:pt>
                <c:pt idx="471">
                  <c:v>429664</c:v>
                </c:pt>
                <c:pt idx="472">
                  <c:v>713311</c:v>
                </c:pt>
                <c:pt idx="473">
                  <c:v>106252</c:v>
                </c:pt>
                <c:pt idx="474">
                  <c:v>51325</c:v>
                </c:pt>
                <c:pt idx="475">
                  <c:v>318026</c:v>
                </c:pt>
                <c:pt idx="476">
                  <c:v>399727</c:v>
                </c:pt>
                <c:pt idx="477">
                  <c:v>944399</c:v>
                </c:pt>
                <c:pt idx="478">
                  <c:v>62311</c:v>
                </c:pt>
                <c:pt idx="479">
                  <c:v>127323</c:v>
                </c:pt>
                <c:pt idx="480">
                  <c:v>46389</c:v>
                </c:pt>
                <c:pt idx="481">
                  <c:v>3176909</c:v>
                </c:pt>
                <c:pt idx="482">
                  <c:v>3635184</c:v>
                </c:pt>
                <c:pt idx="483">
                  <c:v>1214002</c:v>
                </c:pt>
                <c:pt idx="484">
                  <c:v>81910</c:v>
                </c:pt>
                <c:pt idx="485">
                  <c:v>384271</c:v>
                </c:pt>
                <c:pt idx="486">
                  <c:v>107132</c:v>
                </c:pt>
                <c:pt idx="487">
                  <c:v>100621</c:v>
                </c:pt>
                <c:pt idx="488">
                  <c:v>208280</c:v>
                </c:pt>
                <c:pt idx="489">
                  <c:v>41487</c:v>
                </c:pt>
                <c:pt idx="490">
                  <c:v>383814</c:v>
                </c:pt>
                <c:pt idx="491">
                  <c:v>859501</c:v>
                </c:pt>
                <c:pt idx="492">
                  <c:v>58897</c:v>
                </c:pt>
                <c:pt idx="493">
                  <c:v>70029</c:v>
                </c:pt>
                <c:pt idx="494">
                  <c:v>117933</c:v>
                </c:pt>
                <c:pt idx="495">
                  <c:v>592510</c:v>
                </c:pt>
                <c:pt idx="496">
                  <c:v>453461</c:v>
                </c:pt>
                <c:pt idx="497">
                  <c:v>40765</c:v>
                </c:pt>
                <c:pt idx="498">
                  <c:v>33956</c:v>
                </c:pt>
                <c:pt idx="499">
                  <c:v>82394</c:v>
                </c:pt>
                <c:pt idx="500">
                  <c:v>82649</c:v>
                </c:pt>
                <c:pt idx="501">
                  <c:v>103359</c:v>
                </c:pt>
                <c:pt idx="502">
                  <c:v>187741</c:v>
                </c:pt>
                <c:pt idx="503">
                  <c:v>123216</c:v>
                </c:pt>
                <c:pt idx="504">
                  <c:v>149577</c:v>
                </c:pt>
                <c:pt idx="505">
                  <c:v>239681</c:v>
                </c:pt>
                <c:pt idx="506">
                  <c:v>126130</c:v>
                </c:pt>
                <c:pt idx="507">
                  <c:v>258314</c:v>
                </c:pt>
                <c:pt idx="508">
                  <c:v>95218</c:v>
                </c:pt>
                <c:pt idx="509">
                  <c:v>90825</c:v>
                </c:pt>
                <c:pt idx="510">
                  <c:v>225533</c:v>
                </c:pt>
                <c:pt idx="511">
                  <c:v>141600</c:v>
                </c:pt>
                <c:pt idx="512">
                  <c:v>92564</c:v>
                </c:pt>
                <c:pt idx="513">
                  <c:v>305580</c:v>
                </c:pt>
                <c:pt idx="514">
                  <c:v>266077</c:v>
                </c:pt>
                <c:pt idx="515">
                  <c:v>171605</c:v>
                </c:pt>
                <c:pt idx="516">
                  <c:v>137725</c:v>
                </c:pt>
                <c:pt idx="517">
                  <c:v>75212</c:v>
                </c:pt>
                <c:pt idx="518">
                  <c:v>109845</c:v>
                </c:pt>
                <c:pt idx="519">
                  <c:v>53981</c:v>
                </c:pt>
                <c:pt idx="520">
                  <c:v>67336</c:v>
                </c:pt>
                <c:pt idx="521">
                  <c:v>71443</c:v>
                </c:pt>
                <c:pt idx="522">
                  <c:v>249130</c:v>
                </c:pt>
                <c:pt idx="523">
                  <c:v>136625</c:v>
                </c:pt>
                <c:pt idx="524">
                  <c:v>109148</c:v>
                </c:pt>
                <c:pt idx="525">
                  <c:v>198224</c:v>
                </c:pt>
                <c:pt idx="526">
                  <c:v>144016</c:v>
                </c:pt>
                <c:pt idx="527">
                  <c:v>178959</c:v>
                </c:pt>
                <c:pt idx="528">
                  <c:v>206957</c:v>
                </c:pt>
                <c:pt idx="529">
                  <c:v>152617</c:v>
                </c:pt>
                <c:pt idx="530">
                  <c:v>180874</c:v>
                </c:pt>
                <c:pt idx="531">
                  <c:v>442835</c:v>
                </c:pt>
                <c:pt idx="532">
                  <c:v>188050</c:v>
                </c:pt>
                <c:pt idx="533">
                  <c:v>223290</c:v>
                </c:pt>
                <c:pt idx="534">
                  <c:v>425126</c:v>
                </c:pt>
                <c:pt idx="535">
                  <c:v>1137654</c:v>
                </c:pt>
                <c:pt idx="536">
                  <c:v>403635</c:v>
                </c:pt>
                <c:pt idx="537">
                  <c:v>422972</c:v>
                </c:pt>
                <c:pt idx="538">
                  <c:v>317764</c:v>
                </c:pt>
                <c:pt idx="539">
                  <c:v>595609</c:v>
                </c:pt>
                <c:pt idx="540">
                  <c:v>96470</c:v>
                </c:pt>
                <c:pt idx="541">
                  <c:v>160416</c:v>
                </c:pt>
                <c:pt idx="542">
                  <c:v>137042</c:v>
                </c:pt>
                <c:pt idx="543">
                  <c:v>334895</c:v>
                </c:pt>
                <c:pt idx="544">
                  <c:v>272966</c:v>
                </c:pt>
                <c:pt idx="545">
                  <c:v>126295</c:v>
                </c:pt>
                <c:pt idx="546">
                  <c:v>370696</c:v>
                </c:pt>
                <c:pt idx="547">
                  <c:v>131905</c:v>
                </c:pt>
                <c:pt idx="548">
                  <c:v>305292</c:v>
                </c:pt>
                <c:pt idx="549">
                  <c:v>426646</c:v>
                </c:pt>
                <c:pt idx="550">
                  <c:v>382419</c:v>
                </c:pt>
                <c:pt idx="551">
                  <c:v>169820</c:v>
                </c:pt>
                <c:pt idx="552">
                  <c:v>280693</c:v>
                </c:pt>
                <c:pt idx="553">
                  <c:v>166934</c:v>
                </c:pt>
                <c:pt idx="554">
                  <c:v>551975</c:v>
                </c:pt>
                <c:pt idx="555">
                  <c:v>192684</c:v>
                </c:pt>
                <c:pt idx="556">
                  <c:v>101209</c:v>
                </c:pt>
                <c:pt idx="557">
                  <c:v>255939</c:v>
                </c:pt>
                <c:pt idx="558">
                  <c:v>574531</c:v>
                </c:pt>
                <c:pt idx="559">
                  <c:v>120657</c:v>
                </c:pt>
                <c:pt idx="560">
                  <c:v>242974</c:v>
                </c:pt>
                <c:pt idx="561">
                  <c:v>273503</c:v>
                </c:pt>
                <c:pt idx="562">
                  <c:v>345655</c:v>
                </c:pt>
                <c:pt idx="563">
                  <c:v>342536</c:v>
                </c:pt>
                <c:pt idx="564">
                  <c:v>448973</c:v>
                </c:pt>
                <c:pt idx="565">
                  <c:v>3948781</c:v>
                </c:pt>
                <c:pt idx="566">
                  <c:v>479718</c:v>
                </c:pt>
                <c:pt idx="567">
                  <c:v>118112</c:v>
                </c:pt>
                <c:pt idx="568">
                  <c:v>187155</c:v>
                </c:pt>
                <c:pt idx="569">
                  <c:v>334152</c:v>
                </c:pt>
                <c:pt idx="570">
                  <c:v>829091</c:v>
                </c:pt>
                <c:pt idx="571">
                  <c:v>292188</c:v>
                </c:pt>
                <c:pt idx="572">
                  <c:v>186336</c:v>
                </c:pt>
                <c:pt idx="573">
                  <c:v>308526</c:v>
                </c:pt>
                <c:pt idx="574">
                  <c:v>568984</c:v>
                </c:pt>
                <c:pt idx="575">
                  <c:v>246429</c:v>
                </c:pt>
                <c:pt idx="576">
                  <c:v>87168</c:v>
                </c:pt>
                <c:pt idx="577">
                  <c:v>142526</c:v>
                </c:pt>
                <c:pt idx="578">
                  <c:v>285258</c:v>
                </c:pt>
                <c:pt idx="579">
                  <c:v>345830</c:v>
                </c:pt>
                <c:pt idx="580">
                  <c:v>549259</c:v>
                </c:pt>
                <c:pt idx="581">
                  <c:v>371965</c:v>
                </c:pt>
                <c:pt idx="582">
                  <c:v>280621</c:v>
                </c:pt>
                <c:pt idx="583">
                  <c:v>618359</c:v>
                </c:pt>
                <c:pt idx="584">
                  <c:v>104901</c:v>
                </c:pt>
                <c:pt idx="585">
                  <c:v>651982</c:v>
                </c:pt>
                <c:pt idx="586">
                  <c:v>542385</c:v>
                </c:pt>
                <c:pt idx="587">
                  <c:v>139198</c:v>
                </c:pt>
                <c:pt idx="588">
                  <c:v>266314</c:v>
                </c:pt>
                <c:pt idx="589">
                  <c:v>482984</c:v>
                </c:pt>
                <c:pt idx="590">
                  <c:v>218791</c:v>
                </c:pt>
                <c:pt idx="591">
                  <c:v>1432625</c:v>
                </c:pt>
                <c:pt idx="592">
                  <c:v>239600</c:v>
                </c:pt>
                <c:pt idx="593">
                  <c:v>375001</c:v>
                </c:pt>
                <c:pt idx="594">
                  <c:v>246637</c:v>
                </c:pt>
                <c:pt idx="595">
                  <c:v>664390</c:v>
                </c:pt>
                <c:pt idx="596">
                  <c:v>140486</c:v>
                </c:pt>
                <c:pt idx="597">
                  <c:v>250604</c:v>
                </c:pt>
                <c:pt idx="598">
                  <c:v>867200</c:v>
                </c:pt>
                <c:pt idx="599">
                  <c:v>1257563</c:v>
                </c:pt>
                <c:pt idx="600">
                  <c:v>225604</c:v>
                </c:pt>
                <c:pt idx="601">
                  <c:v>582795</c:v>
                </c:pt>
                <c:pt idx="602">
                  <c:v>369259</c:v>
                </c:pt>
                <c:pt idx="603">
                  <c:v>131587</c:v>
                </c:pt>
                <c:pt idx="604">
                  <c:v>592102</c:v>
                </c:pt>
                <c:pt idx="605">
                  <c:v>456168</c:v>
                </c:pt>
                <c:pt idx="606">
                  <c:v>685804</c:v>
                </c:pt>
                <c:pt idx="607">
                  <c:v>635770</c:v>
                </c:pt>
                <c:pt idx="608">
                  <c:v>302885</c:v>
                </c:pt>
                <c:pt idx="609">
                  <c:v>296546</c:v>
                </c:pt>
                <c:pt idx="610">
                  <c:v>159548</c:v>
                </c:pt>
                <c:pt idx="611">
                  <c:v>363247</c:v>
                </c:pt>
                <c:pt idx="612">
                  <c:v>772814</c:v>
                </c:pt>
                <c:pt idx="613">
                  <c:v>411495</c:v>
                </c:pt>
                <c:pt idx="614">
                  <c:v>341405</c:v>
                </c:pt>
                <c:pt idx="615">
                  <c:v>338776</c:v>
                </c:pt>
                <c:pt idx="616">
                  <c:v>289817</c:v>
                </c:pt>
                <c:pt idx="617">
                  <c:v>355212</c:v>
                </c:pt>
                <c:pt idx="618">
                  <c:v>211970</c:v>
                </c:pt>
                <c:pt idx="619">
                  <c:v>445590</c:v>
                </c:pt>
                <c:pt idx="620">
                  <c:v>348210</c:v>
                </c:pt>
                <c:pt idx="621">
                  <c:v>143508</c:v>
                </c:pt>
                <c:pt idx="622">
                  <c:v>399587</c:v>
                </c:pt>
                <c:pt idx="623">
                  <c:v>754417</c:v>
                </c:pt>
                <c:pt idx="624">
                  <c:v>288123</c:v>
                </c:pt>
                <c:pt idx="625">
                  <c:v>562244</c:v>
                </c:pt>
                <c:pt idx="626">
                  <c:v>189204</c:v>
                </c:pt>
                <c:pt idx="627">
                  <c:v>177748</c:v>
                </c:pt>
                <c:pt idx="628">
                  <c:v>371907</c:v>
                </c:pt>
                <c:pt idx="629">
                  <c:v>1010498</c:v>
                </c:pt>
                <c:pt idx="630">
                  <c:v>1385652</c:v>
                </c:pt>
                <c:pt idx="631">
                  <c:v>1367712</c:v>
                </c:pt>
                <c:pt idx="632">
                  <c:v>117424</c:v>
                </c:pt>
                <c:pt idx="633">
                  <c:v>190949</c:v>
                </c:pt>
                <c:pt idx="634">
                  <c:v>608961</c:v>
                </c:pt>
                <c:pt idx="635">
                  <c:v>305878</c:v>
                </c:pt>
                <c:pt idx="636">
                  <c:v>188930</c:v>
                </c:pt>
                <c:pt idx="637">
                  <c:v>521191</c:v>
                </c:pt>
                <c:pt idx="638">
                  <c:v>278732</c:v>
                </c:pt>
                <c:pt idx="639">
                  <c:v>733054</c:v>
                </c:pt>
                <c:pt idx="640">
                  <c:v>403837</c:v>
                </c:pt>
                <c:pt idx="641">
                  <c:v>208192</c:v>
                </c:pt>
                <c:pt idx="642">
                  <c:v>381758</c:v>
                </c:pt>
                <c:pt idx="643">
                  <c:v>89081</c:v>
                </c:pt>
                <c:pt idx="644">
                  <c:v>198169</c:v>
                </c:pt>
                <c:pt idx="645">
                  <c:v>171505</c:v>
                </c:pt>
                <c:pt idx="646">
                  <c:v>730242</c:v>
                </c:pt>
                <c:pt idx="647">
                  <c:v>224871</c:v>
                </c:pt>
                <c:pt idx="648">
                  <c:v>165122</c:v>
                </c:pt>
                <c:pt idx="649">
                  <c:v>1099434</c:v>
                </c:pt>
                <c:pt idx="650">
                  <c:v>380453</c:v>
                </c:pt>
                <c:pt idx="651">
                  <c:v>354250</c:v>
                </c:pt>
                <c:pt idx="652">
                  <c:v>162612</c:v>
                </c:pt>
                <c:pt idx="653">
                  <c:v>278915</c:v>
                </c:pt>
                <c:pt idx="654">
                  <c:v>185724</c:v>
                </c:pt>
                <c:pt idx="655">
                  <c:v>63923</c:v>
                </c:pt>
                <c:pt idx="656">
                  <c:v>99771</c:v>
                </c:pt>
                <c:pt idx="657">
                  <c:v>539059</c:v>
                </c:pt>
                <c:pt idx="658">
                  <c:v>124102</c:v>
                </c:pt>
                <c:pt idx="659">
                  <c:v>193834</c:v>
                </c:pt>
                <c:pt idx="660">
                  <c:v>542625</c:v>
                </c:pt>
                <c:pt idx="661">
                  <c:v>196539</c:v>
                </c:pt>
                <c:pt idx="662">
                  <c:v>635099</c:v>
                </c:pt>
                <c:pt idx="663">
                  <c:v>391670</c:v>
                </c:pt>
                <c:pt idx="664">
                  <c:v>387665</c:v>
                </c:pt>
                <c:pt idx="665">
                  <c:v>404067</c:v>
                </c:pt>
                <c:pt idx="666">
                  <c:v>828904</c:v>
                </c:pt>
                <c:pt idx="667">
                  <c:v>880112</c:v>
                </c:pt>
                <c:pt idx="668">
                  <c:v>310534</c:v>
                </c:pt>
                <c:pt idx="669">
                  <c:v>1308346</c:v>
                </c:pt>
                <c:pt idx="670">
                  <c:v>463544</c:v>
                </c:pt>
                <c:pt idx="671">
                  <c:v>593231</c:v>
                </c:pt>
                <c:pt idx="672">
                  <c:v>145970</c:v>
                </c:pt>
                <c:pt idx="673">
                  <c:v>519297</c:v>
                </c:pt>
                <c:pt idx="674">
                  <c:v>185870</c:v>
                </c:pt>
                <c:pt idx="675">
                  <c:v>613453</c:v>
                </c:pt>
                <c:pt idx="676">
                  <c:v>626876</c:v>
                </c:pt>
                <c:pt idx="677">
                  <c:v>599327</c:v>
                </c:pt>
                <c:pt idx="678">
                  <c:v>786888</c:v>
                </c:pt>
                <c:pt idx="679">
                  <c:v>398464</c:v>
                </c:pt>
                <c:pt idx="680">
                  <c:v>617717</c:v>
                </c:pt>
                <c:pt idx="681">
                  <c:v>586294</c:v>
                </c:pt>
                <c:pt idx="682">
                  <c:v>502924</c:v>
                </c:pt>
                <c:pt idx="683">
                  <c:v>277426</c:v>
                </c:pt>
                <c:pt idx="684">
                  <c:v>770390</c:v>
                </c:pt>
                <c:pt idx="685">
                  <c:v>259206</c:v>
                </c:pt>
                <c:pt idx="686">
                  <c:v>469977</c:v>
                </c:pt>
                <c:pt idx="687">
                  <c:v>637698</c:v>
                </c:pt>
                <c:pt idx="688">
                  <c:v>222866</c:v>
                </c:pt>
                <c:pt idx="689">
                  <c:v>598997</c:v>
                </c:pt>
                <c:pt idx="690">
                  <c:v>1245009</c:v>
                </c:pt>
                <c:pt idx="691">
                  <c:v>1199316</c:v>
                </c:pt>
                <c:pt idx="692">
                  <c:v>312059</c:v>
                </c:pt>
                <c:pt idx="693">
                  <c:v>256514</c:v>
                </c:pt>
                <c:pt idx="694">
                  <c:v>266069</c:v>
                </c:pt>
                <c:pt idx="695">
                  <c:v>311389</c:v>
                </c:pt>
                <c:pt idx="696">
                  <c:v>355169</c:v>
                </c:pt>
                <c:pt idx="697">
                  <c:v>593503</c:v>
                </c:pt>
                <c:pt idx="698">
                  <c:v>530962</c:v>
                </c:pt>
                <c:pt idx="699">
                  <c:v>496516</c:v>
                </c:pt>
                <c:pt idx="700">
                  <c:v>242152</c:v>
                </c:pt>
                <c:pt idx="701">
                  <c:v>754033</c:v>
                </c:pt>
                <c:pt idx="702">
                  <c:v>202015</c:v>
                </c:pt>
                <c:pt idx="703">
                  <c:v>821671</c:v>
                </c:pt>
                <c:pt idx="704">
                  <c:v>1157511</c:v>
                </c:pt>
                <c:pt idx="705">
                  <c:v>482638</c:v>
                </c:pt>
                <c:pt idx="706">
                  <c:v>517333</c:v>
                </c:pt>
                <c:pt idx="707">
                  <c:v>231823</c:v>
                </c:pt>
                <c:pt idx="708">
                  <c:v>310697</c:v>
                </c:pt>
                <c:pt idx="709">
                  <c:v>402835</c:v>
                </c:pt>
                <c:pt idx="710">
                  <c:v>557056</c:v>
                </c:pt>
                <c:pt idx="711">
                  <c:v>841910</c:v>
                </c:pt>
                <c:pt idx="712">
                  <c:v>414701</c:v>
                </c:pt>
                <c:pt idx="713">
                  <c:v>1245239</c:v>
                </c:pt>
                <c:pt idx="714">
                  <c:v>730146</c:v>
                </c:pt>
                <c:pt idx="715">
                  <c:v>1527338</c:v>
                </c:pt>
                <c:pt idx="716">
                  <c:v>2606196</c:v>
                </c:pt>
                <c:pt idx="717">
                  <c:v>846921</c:v>
                </c:pt>
                <c:pt idx="718">
                  <c:v>252008</c:v>
                </c:pt>
                <c:pt idx="719">
                  <c:v>1382718</c:v>
                </c:pt>
                <c:pt idx="720">
                  <c:v>2005162</c:v>
                </c:pt>
                <c:pt idx="721">
                  <c:v>321464</c:v>
                </c:pt>
                <c:pt idx="722">
                  <c:v>334008</c:v>
                </c:pt>
                <c:pt idx="723">
                  <c:v>869751</c:v>
                </c:pt>
                <c:pt idx="724">
                  <c:v>438436</c:v>
                </c:pt>
                <c:pt idx="725">
                  <c:v>677186</c:v>
                </c:pt>
                <c:pt idx="726">
                  <c:v>2170361</c:v>
                </c:pt>
                <c:pt idx="727">
                  <c:v>8082857</c:v>
                </c:pt>
                <c:pt idx="728">
                  <c:v>775258</c:v>
                </c:pt>
                <c:pt idx="729">
                  <c:v>432237</c:v>
                </c:pt>
                <c:pt idx="730">
                  <c:v>197036</c:v>
                </c:pt>
                <c:pt idx="731">
                  <c:v>1185889</c:v>
                </c:pt>
                <c:pt idx="732">
                  <c:v>759292</c:v>
                </c:pt>
                <c:pt idx="733">
                  <c:v>1116722</c:v>
                </c:pt>
                <c:pt idx="734">
                  <c:v>504169</c:v>
                </c:pt>
                <c:pt idx="735">
                  <c:v>607602</c:v>
                </c:pt>
                <c:pt idx="736">
                  <c:v>146171</c:v>
                </c:pt>
                <c:pt idx="737">
                  <c:v>370191</c:v>
                </c:pt>
                <c:pt idx="738">
                  <c:v>805238</c:v>
                </c:pt>
                <c:pt idx="739">
                  <c:v>543164</c:v>
                </c:pt>
                <c:pt idx="740">
                  <c:v>464540</c:v>
                </c:pt>
                <c:pt idx="741">
                  <c:v>628869</c:v>
                </c:pt>
                <c:pt idx="742">
                  <c:v>459045</c:v>
                </c:pt>
                <c:pt idx="743">
                  <c:v>2028723</c:v>
                </c:pt>
                <c:pt idx="744">
                  <c:v>486785</c:v>
                </c:pt>
                <c:pt idx="745">
                  <c:v>528666</c:v>
                </c:pt>
                <c:pt idx="746">
                  <c:v>2412017</c:v>
                </c:pt>
                <c:pt idx="747">
                  <c:v>422891</c:v>
                </c:pt>
                <c:pt idx="748">
                  <c:v>392936</c:v>
                </c:pt>
                <c:pt idx="749">
                  <c:v>639332</c:v>
                </c:pt>
                <c:pt idx="750">
                  <c:v>1136474</c:v>
                </c:pt>
                <c:pt idx="751">
                  <c:v>81445</c:v>
                </c:pt>
                <c:pt idx="752">
                  <c:v>156305</c:v>
                </c:pt>
                <c:pt idx="753">
                  <c:v>171355</c:v>
                </c:pt>
                <c:pt idx="754">
                  <c:v>582316</c:v>
                </c:pt>
                <c:pt idx="755">
                  <c:v>987052</c:v>
                </c:pt>
                <c:pt idx="756">
                  <c:v>430556</c:v>
                </c:pt>
                <c:pt idx="757">
                  <c:v>78893</c:v>
                </c:pt>
                <c:pt idx="758">
                  <c:v>106629</c:v>
                </c:pt>
                <c:pt idx="759">
                  <c:v>262259</c:v>
                </c:pt>
                <c:pt idx="760">
                  <c:v>159806</c:v>
                </c:pt>
                <c:pt idx="761">
                  <c:v>900784</c:v>
                </c:pt>
                <c:pt idx="762">
                  <c:v>215599</c:v>
                </c:pt>
                <c:pt idx="763">
                  <c:v>523211</c:v>
                </c:pt>
                <c:pt idx="764">
                  <c:v>1051734</c:v>
                </c:pt>
                <c:pt idx="765">
                  <c:v>184313</c:v>
                </c:pt>
                <c:pt idx="766">
                  <c:v>518060</c:v>
                </c:pt>
                <c:pt idx="767">
                  <c:v>899292</c:v>
                </c:pt>
                <c:pt idx="768">
                  <c:v>438680</c:v>
                </c:pt>
                <c:pt idx="769">
                  <c:v>541326</c:v>
                </c:pt>
                <c:pt idx="770">
                  <c:v>363202</c:v>
                </c:pt>
                <c:pt idx="771">
                  <c:v>378341</c:v>
                </c:pt>
                <c:pt idx="772">
                  <c:v>280727</c:v>
                </c:pt>
                <c:pt idx="773">
                  <c:v>277575</c:v>
                </c:pt>
                <c:pt idx="774">
                  <c:v>155248</c:v>
                </c:pt>
                <c:pt idx="775">
                  <c:v>129227</c:v>
                </c:pt>
                <c:pt idx="776">
                  <c:v>135351</c:v>
                </c:pt>
                <c:pt idx="777">
                  <c:v>269169</c:v>
                </c:pt>
                <c:pt idx="778">
                  <c:v>96549</c:v>
                </c:pt>
                <c:pt idx="779">
                  <c:v>254034</c:v>
                </c:pt>
                <c:pt idx="780">
                  <c:v>516034</c:v>
                </c:pt>
                <c:pt idx="781">
                  <c:v>263127</c:v>
                </c:pt>
                <c:pt idx="782">
                  <c:v>1622224</c:v>
                </c:pt>
                <c:pt idx="783">
                  <c:v>304514</c:v>
                </c:pt>
                <c:pt idx="784">
                  <c:v>725916</c:v>
                </c:pt>
                <c:pt idx="785">
                  <c:v>316954</c:v>
                </c:pt>
                <c:pt idx="786">
                  <c:v>106654</c:v>
                </c:pt>
                <c:pt idx="787">
                  <c:v>185433</c:v>
                </c:pt>
                <c:pt idx="788">
                  <c:v>1081707</c:v>
                </c:pt>
                <c:pt idx="789">
                  <c:v>438397</c:v>
                </c:pt>
                <c:pt idx="790">
                  <c:v>128798</c:v>
                </c:pt>
                <c:pt idx="791">
                  <c:v>149399</c:v>
                </c:pt>
                <c:pt idx="792">
                  <c:v>166496</c:v>
                </c:pt>
                <c:pt idx="793">
                  <c:v>94558</c:v>
                </c:pt>
                <c:pt idx="794">
                  <c:v>125052</c:v>
                </c:pt>
                <c:pt idx="795">
                  <c:v>172289</c:v>
                </c:pt>
                <c:pt idx="796">
                  <c:v>416853</c:v>
                </c:pt>
                <c:pt idx="797">
                  <c:v>140178</c:v>
                </c:pt>
                <c:pt idx="798">
                  <c:v>288889</c:v>
                </c:pt>
                <c:pt idx="799">
                  <c:v>282308</c:v>
                </c:pt>
                <c:pt idx="800">
                  <c:v>680737</c:v>
                </c:pt>
                <c:pt idx="801">
                  <c:v>273690</c:v>
                </c:pt>
                <c:pt idx="802">
                  <c:v>432519</c:v>
                </c:pt>
                <c:pt idx="803">
                  <c:v>264605</c:v>
                </c:pt>
                <c:pt idx="804">
                  <c:v>200248</c:v>
                </c:pt>
                <c:pt idx="805">
                  <c:v>268372</c:v>
                </c:pt>
                <c:pt idx="806">
                  <c:v>131006</c:v>
                </c:pt>
                <c:pt idx="807">
                  <c:v>218732</c:v>
                </c:pt>
                <c:pt idx="808">
                  <c:v>237483</c:v>
                </c:pt>
                <c:pt idx="809">
                  <c:v>327522</c:v>
                </c:pt>
                <c:pt idx="810">
                  <c:v>192019</c:v>
                </c:pt>
                <c:pt idx="811">
                  <c:v>472083</c:v>
                </c:pt>
                <c:pt idx="812">
                  <c:v>196743</c:v>
                </c:pt>
                <c:pt idx="813">
                  <c:v>1419566</c:v>
                </c:pt>
                <c:pt idx="814">
                  <c:v>431443</c:v>
                </c:pt>
                <c:pt idx="815">
                  <c:v>1060823</c:v>
                </c:pt>
                <c:pt idx="816">
                  <c:v>851135</c:v>
                </c:pt>
                <c:pt idx="817">
                  <c:v>603908</c:v>
                </c:pt>
                <c:pt idx="818">
                  <c:v>370242</c:v>
                </c:pt>
                <c:pt idx="819">
                  <c:v>797975</c:v>
                </c:pt>
                <c:pt idx="820">
                  <c:v>1080240</c:v>
                </c:pt>
                <c:pt idx="821">
                  <c:v>1441611</c:v>
                </c:pt>
                <c:pt idx="822">
                  <c:v>889532</c:v>
                </c:pt>
                <c:pt idx="823">
                  <c:v>695846</c:v>
                </c:pt>
                <c:pt idx="824">
                  <c:v>513313</c:v>
                </c:pt>
                <c:pt idx="825">
                  <c:v>609793</c:v>
                </c:pt>
                <c:pt idx="826">
                  <c:v>428008</c:v>
                </c:pt>
                <c:pt idx="827">
                  <c:v>233768</c:v>
                </c:pt>
                <c:pt idx="828">
                  <c:v>757136</c:v>
                </c:pt>
                <c:pt idx="829">
                  <c:v>262635</c:v>
                </c:pt>
                <c:pt idx="830">
                  <c:v>393727</c:v>
                </c:pt>
                <c:pt idx="831">
                  <c:v>605932</c:v>
                </c:pt>
                <c:pt idx="832">
                  <c:v>284892</c:v>
                </c:pt>
                <c:pt idx="833">
                  <c:v>942239</c:v>
                </c:pt>
                <c:pt idx="834">
                  <c:v>748607</c:v>
                </c:pt>
                <c:pt idx="835">
                  <c:v>768246</c:v>
                </c:pt>
                <c:pt idx="836">
                  <c:v>346908</c:v>
                </c:pt>
                <c:pt idx="837">
                  <c:v>862611</c:v>
                </c:pt>
                <c:pt idx="838">
                  <c:v>993146</c:v>
                </c:pt>
                <c:pt idx="839">
                  <c:v>2194146</c:v>
                </c:pt>
                <c:pt idx="840">
                  <c:v>465836</c:v>
                </c:pt>
                <c:pt idx="841">
                  <c:v>644930</c:v>
                </c:pt>
                <c:pt idx="842">
                  <c:v>163177</c:v>
                </c:pt>
                <c:pt idx="843">
                  <c:v>325820</c:v>
                </c:pt>
                <c:pt idx="844">
                  <c:v>442913</c:v>
                </c:pt>
                <c:pt idx="845">
                  <c:v>1278190</c:v>
                </c:pt>
                <c:pt idx="846">
                  <c:v>248353</c:v>
                </c:pt>
                <c:pt idx="847">
                  <c:v>743338</c:v>
                </c:pt>
                <c:pt idx="848">
                  <c:v>763466</c:v>
                </c:pt>
                <c:pt idx="849">
                  <c:v>394560</c:v>
                </c:pt>
                <c:pt idx="850">
                  <c:v>1231370</c:v>
                </c:pt>
                <c:pt idx="851">
                  <c:v>1228511</c:v>
                </c:pt>
                <c:pt idx="852">
                  <c:v>610322</c:v>
                </c:pt>
                <c:pt idx="853">
                  <c:v>450678</c:v>
                </c:pt>
                <c:pt idx="854">
                  <c:v>496131</c:v>
                </c:pt>
                <c:pt idx="855">
                  <c:v>494446</c:v>
                </c:pt>
                <c:pt idx="856">
                  <c:v>505556</c:v>
                </c:pt>
                <c:pt idx="857">
                  <c:v>412867</c:v>
                </c:pt>
                <c:pt idx="858">
                  <c:v>394868</c:v>
                </c:pt>
                <c:pt idx="859">
                  <c:v>332923</c:v>
                </c:pt>
                <c:pt idx="860">
                  <c:v>267522</c:v>
                </c:pt>
                <c:pt idx="861">
                  <c:v>286377</c:v>
                </c:pt>
                <c:pt idx="862">
                  <c:v>586306</c:v>
                </c:pt>
                <c:pt idx="863">
                  <c:v>1373622</c:v>
                </c:pt>
                <c:pt idx="864">
                  <c:v>522957</c:v>
                </c:pt>
                <c:pt idx="865">
                  <c:v>771947</c:v>
                </c:pt>
                <c:pt idx="866">
                  <c:v>399206</c:v>
                </c:pt>
                <c:pt idx="867">
                  <c:v>374157</c:v>
                </c:pt>
                <c:pt idx="868">
                  <c:v>362687</c:v>
                </c:pt>
                <c:pt idx="869">
                  <c:v>220292</c:v>
                </c:pt>
                <c:pt idx="870">
                  <c:v>272034</c:v>
                </c:pt>
                <c:pt idx="871">
                  <c:v>770362</c:v>
                </c:pt>
                <c:pt idx="872">
                  <c:v>1199897</c:v>
                </c:pt>
                <c:pt idx="873">
                  <c:v>345495</c:v>
                </c:pt>
                <c:pt idx="874">
                  <c:v>605741</c:v>
                </c:pt>
                <c:pt idx="875">
                  <c:v>834553</c:v>
                </c:pt>
                <c:pt idx="876">
                  <c:v>468987</c:v>
                </c:pt>
                <c:pt idx="877">
                  <c:v>439771</c:v>
                </c:pt>
                <c:pt idx="878">
                  <c:v>1622851</c:v>
                </c:pt>
                <c:pt idx="879">
                  <c:v>633708</c:v>
                </c:pt>
                <c:pt idx="880">
                  <c:v>1269080</c:v>
                </c:pt>
                <c:pt idx="881">
                  <c:v>244162</c:v>
                </c:pt>
                <c:pt idx="882">
                  <c:v>644757</c:v>
                </c:pt>
                <c:pt idx="883">
                  <c:v>151874</c:v>
                </c:pt>
                <c:pt idx="884">
                  <c:v>351795</c:v>
                </c:pt>
                <c:pt idx="885">
                  <c:v>277523</c:v>
                </c:pt>
                <c:pt idx="886">
                  <c:v>237635</c:v>
                </c:pt>
                <c:pt idx="887">
                  <c:v>183094</c:v>
                </c:pt>
                <c:pt idx="888">
                  <c:v>169893</c:v>
                </c:pt>
                <c:pt idx="889">
                  <c:v>381908</c:v>
                </c:pt>
                <c:pt idx="890">
                  <c:v>191327</c:v>
                </c:pt>
                <c:pt idx="891">
                  <c:v>233749</c:v>
                </c:pt>
                <c:pt idx="892">
                  <c:v>134252</c:v>
                </c:pt>
                <c:pt idx="893">
                  <c:v>209023</c:v>
                </c:pt>
                <c:pt idx="894">
                  <c:v>190969</c:v>
                </c:pt>
                <c:pt idx="895">
                  <c:v>297267</c:v>
                </c:pt>
                <c:pt idx="896">
                  <c:v>856750</c:v>
                </c:pt>
                <c:pt idx="897">
                  <c:v>345182</c:v>
                </c:pt>
                <c:pt idx="898">
                  <c:v>569349</c:v>
                </c:pt>
                <c:pt idx="899">
                  <c:v>840581</c:v>
                </c:pt>
                <c:pt idx="900">
                  <c:v>1784136</c:v>
                </c:pt>
                <c:pt idx="901">
                  <c:v>173051</c:v>
                </c:pt>
                <c:pt idx="902">
                  <c:v>287628</c:v>
                </c:pt>
                <c:pt idx="903">
                  <c:v>415950</c:v>
                </c:pt>
                <c:pt idx="904">
                  <c:v>158388</c:v>
                </c:pt>
                <c:pt idx="905">
                  <c:v>126237</c:v>
                </c:pt>
                <c:pt idx="906">
                  <c:v>224982</c:v>
                </c:pt>
                <c:pt idx="907">
                  <c:v>251283</c:v>
                </c:pt>
                <c:pt idx="908">
                  <c:v>264158</c:v>
                </c:pt>
                <c:pt idx="909">
                  <c:v>344120</c:v>
                </c:pt>
                <c:pt idx="910">
                  <c:v>421263</c:v>
                </c:pt>
                <c:pt idx="911">
                  <c:v>611882</c:v>
                </c:pt>
                <c:pt idx="912">
                  <c:v>459668</c:v>
                </c:pt>
                <c:pt idx="913">
                  <c:v>385486</c:v>
                </c:pt>
                <c:pt idx="914">
                  <c:v>420682</c:v>
                </c:pt>
                <c:pt idx="915">
                  <c:v>897148</c:v>
                </c:pt>
                <c:pt idx="916">
                  <c:v>313746</c:v>
                </c:pt>
                <c:pt idx="917">
                  <c:v>209610</c:v>
                </c:pt>
                <c:pt idx="918">
                  <c:v>294664</c:v>
                </c:pt>
                <c:pt idx="919">
                  <c:v>1275844</c:v>
                </c:pt>
                <c:pt idx="920">
                  <c:v>638271</c:v>
                </c:pt>
                <c:pt idx="921">
                  <c:v>511441</c:v>
                </c:pt>
                <c:pt idx="922">
                  <c:v>335591</c:v>
                </c:pt>
                <c:pt idx="923">
                  <c:v>503710</c:v>
                </c:pt>
                <c:pt idx="924">
                  <c:v>563658</c:v>
                </c:pt>
                <c:pt idx="925">
                  <c:v>342918</c:v>
                </c:pt>
                <c:pt idx="926">
                  <c:v>449774</c:v>
                </c:pt>
                <c:pt idx="927">
                  <c:v>138431</c:v>
                </c:pt>
                <c:pt idx="928">
                  <c:v>487640</c:v>
                </c:pt>
                <c:pt idx="929">
                  <c:v>540727</c:v>
                </c:pt>
                <c:pt idx="930">
                  <c:v>210390</c:v>
                </c:pt>
                <c:pt idx="931">
                  <c:v>305220</c:v>
                </c:pt>
                <c:pt idx="932">
                  <c:v>136717</c:v>
                </c:pt>
                <c:pt idx="933">
                  <c:v>584022</c:v>
                </c:pt>
                <c:pt idx="934">
                  <c:v>370013</c:v>
                </c:pt>
                <c:pt idx="935">
                  <c:v>312721</c:v>
                </c:pt>
                <c:pt idx="936">
                  <c:v>713948</c:v>
                </c:pt>
                <c:pt idx="937">
                  <c:v>583294</c:v>
                </c:pt>
                <c:pt idx="938">
                  <c:v>252183</c:v>
                </c:pt>
                <c:pt idx="939">
                  <c:v>1066852</c:v>
                </c:pt>
                <c:pt idx="940">
                  <c:v>472928</c:v>
                </c:pt>
                <c:pt idx="941">
                  <c:v>545209</c:v>
                </c:pt>
                <c:pt idx="942">
                  <c:v>812063</c:v>
                </c:pt>
                <c:pt idx="943">
                  <c:v>210885</c:v>
                </c:pt>
                <c:pt idx="944">
                  <c:v>374208</c:v>
                </c:pt>
                <c:pt idx="945">
                  <c:v>679945</c:v>
                </c:pt>
                <c:pt idx="946">
                  <c:v>308000</c:v>
                </c:pt>
                <c:pt idx="947">
                  <c:v>254306</c:v>
                </c:pt>
                <c:pt idx="948">
                  <c:v>1133145</c:v>
                </c:pt>
                <c:pt idx="949">
                  <c:v>862876</c:v>
                </c:pt>
                <c:pt idx="950">
                  <c:v>1628169</c:v>
                </c:pt>
                <c:pt idx="951">
                  <c:v>499230</c:v>
                </c:pt>
                <c:pt idx="952">
                  <c:v>797086</c:v>
                </c:pt>
                <c:pt idx="953">
                  <c:v>400060</c:v>
                </c:pt>
                <c:pt idx="954">
                  <c:v>385961</c:v>
                </c:pt>
                <c:pt idx="955">
                  <c:v>383795</c:v>
                </c:pt>
                <c:pt idx="956">
                  <c:v>981862</c:v>
                </c:pt>
                <c:pt idx="957">
                  <c:v>661361</c:v>
                </c:pt>
                <c:pt idx="958">
                  <c:v>1120929</c:v>
                </c:pt>
                <c:pt idx="959">
                  <c:v>664460</c:v>
                </c:pt>
                <c:pt idx="960">
                  <c:v>1450638</c:v>
                </c:pt>
                <c:pt idx="961">
                  <c:v>1066255</c:v>
                </c:pt>
                <c:pt idx="962">
                  <c:v>161239</c:v>
                </c:pt>
                <c:pt idx="963">
                  <c:v>286435</c:v>
                </c:pt>
                <c:pt idx="964">
                  <c:v>618519</c:v>
                </c:pt>
                <c:pt idx="965">
                  <c:v>547052</c:v>
                </c:pt>
                <c:pt idx="966">
                  <c:v>1554658</c:v>
                </c:pt>
                <c:pt idx="967">
                  <c:v>531593</c:v>
                </c:pt>
                <c:pt idx="968">
                  <c:v>317394</c:v>
                </c:pt>
                <c:pt idx="969">
                  <c:v>522099</c:v>
                </c:pt>
                <c:pt idx="970">
                  <c:v>350949</c:v>
                </c:pt>
                <c:pt idx="971">
                  <c:v>920021</c:v>
                </c:pt>
                <c:pt idx="972">
                  <c:v>452985</c:v>
                </c:pt>
                <c:pt idx="973">
                  <c:v>245062</c:v>
                </c:pt>
                <c:pt idx="974">
                  <c:v>292213</c:v>
                </c:pt>
                <c:pt idx="975">
                  <c:v>363591</c:v>
                </c:pt>
                <c:pt idx="976">
                  <c:v>333913</c:v>
                </c:pt>
                <c:pt idx="977">
                  <c:v>512140</c:v>
                </c:pt>
                <c:pt idx="978">
                  <c:v>509332</c:v>
                </c:pt>
                <c:pt idx="979">
                  <c:v>666699</c:v>
                </c:pt>
                <c:pt idx="980">
                  <c:v>595491</c:v>
                </c:pt>
                <c:pt idx="981">
                  <c:v>1170032</c:v>
                </c:pt>
                <c:pt idx="982">
                  <c:v>1322977</c:v>
                </c:pt>
                <c:pt idx="983">
                  <c:v>762194</c:v>
                </c:pt>
                <c:pt idx="984">
                  <c:v>226075</c:v>
                </c:pt>
                <c:pt idx="985">
                  <c:v>1034611</c:v>
                </c:pt>
                <c:pt idx="986">
                  <c:v>429934</c:v>
                </c:pt>
                <c:pt idx="987">
                  <c:v>534698</c:v>
                </c:pt>
                <c:pt idx="988">
                  <c:v>1320008</c:v>
                </c:pt>
                <c:pt idx="989">
                  <c:v>503858</c:v>
                </c:pt>
                <c:pt idx="990">
                  <c:v>829278</c:v>
                </c:pt>
                <c:pt idx="991">
                  <c:v>871981</c:v>
                </c:pt>
                <c:pt idx="992">
                  <c:v>534315</c:v>
                </c:pt>
                <c:pt idx="993">
                  <c:v>368389</c:v>
                </c:pt>
                <c:pt idx="994">
                  <c:v>550476</c:v>
                </c:pt>
                <c:pt idx="995">
                  <c:v>1394349</c:v>
                </c:pt>
                <c:pt idx="996">
                  <c:v>2563289</c:v>
                </c:pt>
                <c:pt idx="997">
                  <c:v>246199</c:v>
                </c:pt>
                <c:pt idx="998">
                  <c:v>377651</c:v>
                </c:pt>
                <c:pt idx="999">
                  <c:v>660820</c:v>
                </c:pt>
                <c:pt idx="1000">
                  <c:v>419426</c:v>
                </c:pt>
                <c:pt idx="1001">
                  <c:v>97934</c:v>
                </c:pt>
                <c:pt idx="1002">
                  <c:v>85286</c:v>
                </c:pt>
                <c:pt idx="1003">
                  <c:v>125893</c:v>
                </c:pt>
                <c:pt idx="1004">
                  <c:v>179664</c:v>
                </c:pt>
                <c:pt idx="1005">
                  <c:v>72951</c:v>
                </c:pt>
                <c:pt idx="1006">
                  <c:v>171949</c:v>
                </c:pt>
                <c:pt idx="1007">
                  <c:v>195882</c:v>
                </c:pt>
                <c:pt idx="1008">
                  <c:v>303691</c:v>
                </c:pt>
                <c:pt idx="1009">
                  <c:v>347680</c:v>
                </c:pt>
                <c:pt idx="1010">
                  <c:v>139130</c:v>
                </c:pt>
                <c:pt idx="1011">
                  <c:v>123075</c:v>
                </c:pt>
                <c:pt idx="1012">
                  <c:v>337301</c:v>
                </c:pt>
                <c:pt idx="1013">
                  <c:v>116384</c:v>
                </c:pt>
                <c:pt idx="1014">
                  <c:v>112815</c:v>
                </c:pt>
                <c:pt idx="1015">
                  <c:v>453338</c:v>
                </c:pt>
                <c:pt idx="1016">
                  <c:v>253213</c:v>
                </c:pt>
                <c:pt idx="1017">
                  <c:v>86498</c:v>
                </c:pt>
                <c:pt idx="1018">
                  <c:v>102772</c:v>
                </c:pt>
                <c:pt idx="1019">
                  <c:v>265208</c:v>
                </c:pt>
                <c:pt idx="1020">
                  <c:v>178715</c:v>
                </c:pt>
                <c:pt idx="1021">
                  <c:v>121265</c:v>
                </c:pt>
                <c:pt idx="1022">
                  <c:v>393846</c:v>
                </c:pt>
                <c:pt idx="1023">
                  <c:v>551268</c:v>
                </c:pt>
                <c:pt idx="1024">
                  <c:v>232900</c:v>
                </c:pt>
                <c:pt idx="1025">
                  <c:v>363549</c:v>
                </c:pt>
                <c:pt idx="1026">
                  <c:v>553904</c:v>
                </c:pt>
                <c:pt idx="1027">
                  <c:v>701948</c:v>
                </c:pt>
                <c:pt idx="1028">
                  <c:v>941936</c:v>
                </c:pt>
                <c:pt idx="1029">
                  <c:v>342844</c:v>
                </c:pt>
                <c:pt idx="1030">
                  <c:v>203685</c:v>
                </c:pt>
                <c:pt idx="1031">
                  <c:v>712637</c:v>
                </c:pt>
                <c:pt idx="1032">
                  <c:v>239543</c:v>
                </c:pt>
                <c:pt idx="1033">
                  <c:v>332075</c:v>
                </c:pt>
                <c:pt idx="1034">
                  <c:v>410000</c:v>
                </c:pt>
                <c:pt idx="1035">
                  <c:v>201549</c:v>
                </c:pt>
                <c:pt idx="1036">
                  <c:v>308907</c:v>
                </c:pt>
                <c:pt idx="1037">
                  <c:v>256214</c:v>
                </c:pt>
                <c:pt idx="1038">
                  <c:v>294084</c:v>
                </c:pt>
                <c:pt idx="1039">
                  <c:v>232153</c:v>
                </c:pt>
                <c:pt idx="1040">
                  <c:v>197460</c:v>
                </c:pt>
                <c:pt idx="1041">
                  <c:v>240432</c:v>
                </c:pt>
                <c:pt idx="1042">
                  <c:v>243772</c:v>
                </c:pt>
                <c:pt idx="1043">
                  <c:v>284498</c:v>
                </c:pt>
                <c:pt idx="1044">
                  <c:v>250523</c:v>
                </c:pt>
                <c:pt idx="1045">
                  <c:v>264908</c:v>
                </c:pt>
                <c:pt idx="1046">
                  <c:v>227965</c:v>
                </c:pt>
                <c:pt idx="1047">
                  <c:v>201541</c:v>
                </c:pt>
                <c:pt idx="1048">
                  <c:v>547953</c:v>
                </c:pt>
                <c:pt idx="1049">
                  <c:v>488803</c:v>
                </c:pt>
                <c:pt idx="1050">
                  <c:v>461046</c:v>
                </c:pt>
                <c:pt idx="1051">
                  <c:v>389980</c:v>
                </c:pt>
                <c:pt idx="1052">
                  <c:v>384516</c:v>
                </c:pt>
                <c:pt idx="1053">
                  <c:v>199437</c:v>
                </c:pt>
                <c:pt idx="1054">
                  <c:v>315686</c:v>
                </c:pt>
                <c:pt idx="1055">
                  <c:v>350418</c:v>
                </c:pt>
                <c:pt idx="1056">
                  <c:v>600764</c:v>
                </c:pt>
                <c:pt idx="1057">
                  <c:v>1160186</c:v>
                </c:pt>
                <c:pt idx="1058">
                  <c:v>283431</c:v>
                </c:pt>
                <c:pt idx="1059">
                  <c:v>383380</c:v>
                </c:pt>
                <c:pt idx="1060">
                  <c:v>308661</c:v>
                </c:pt>
                <c:pt idx="1061">
                  <c:v>580634</c:v>
                </c:pt>
                <c:pt idx="1062">
                  <c:v>377506</c:v>
                </c:pt>
                <c:pt idx="1063">
                  <c:v>729082</c:v>
                </c:pt>
                <c:pt idx="1064">
                  <c:v>591503</c:v>
                </c:pt>
                <c:pt idx="1065">
                  <c:v>926247</c:v>
                </c:pt>
                <c:pt idx="1066">
                  <c:v>917298</c:v>
                </c:pt>
                <c:pt idx="1067">
                  <c:v>466873</c:v>
                </c:pt>
                <c:pt idx="1068">
                  <c:v>214698</c:v>
                </c:pt>
                <c:pt idx="1069">
                  <c:v>554807</c:v>
                </c:pt>
                <c:pt idx="1070">
                  <c:v>846632</c:v>
                </c:pt>
                <c:pt idx="1071">
                  <c:v>610073</c:v>
                </c:pt>
                <c:pt idx="1072">
                  <c:v>441445</c:v>
                </c:pt>
                <c:pt idx="1073">
                  <c:v>356240</c:v>
                </c:pt>
                <c:pt idx="1074">
                  <c:v>169983</c:v>
                </c:pt>
                <c:pt idx="1075">
                  <c:v>165781</c:v>
                </c:pt>
                <c:pt idx="1076">
                  <c:v>371035</c:v>
                </c:pt>
                <c:pt idx="1077">
                  <c:v>380489</c:v>
                </c:pt>
                <c:pt idx="1078">
                  <c:v>521585</c:v>
                </c:pt>
                <c:pt idx="1079">
                  <c:v>808198</c:v>
                </c:pt>
                <c:pt idx="1080">
                  <c:v>756413</c:v>
                </c:pt>
                <c:pt idx="1081">
                  <c:v>419589</c:v>
                </c:pt>
                <c:pt idx="1082">
                  <c:v>983256</c:v>
                </c:pt>
                <c:pt idx="1083">
                  <c:v>1245915</c:v>
                </c:pt>
                <c:pt idx="1084">
                  <c:v>1253989</c:v>
                </c:pt>
                <c:pt idx="1085">
                  <c:v>1914052</c:v>
                </c:pt>
                <c:pt idx="1086">
                  <c:v>372123</c:v>
                </c:pt>
                <c:pt idx="1087">
                  <c:v>752159</c:v>
                </c:pt>
                <c:pt idx="1088">
                  <c:v>680913</c:v>
                </c:pt>
                <c:pt idx="1089">
                  <c:v>648866</c:v>
                </c:pt>
                <c:pt idx="1090">
                  <c:v>486604</c:v>
                </c:pt>
                <c:pt idx="1091">
                  <c:v>417843</c:v>
                </c:pt>
                <c:pt idx="1092">
                  <c:v>790149</c:v>
                </c:pt>
                <c:pt idx="1093">
                  <c:v>442514</c:v>
                </c:pt>
                <c:pt idx="1094">
                  <c:v>632331</c:v>
                </c:pt>
                <c:pt idx="1095">
                  <c:v>423829</c:v>
                </c:pt>
                <c:pt idx="1096">
                  <c:v>246373</c:v>
                </c:pt>
                <c:pt idx="1097">
                  <c:v>561684</c:v>
                </c:pt>
                <c:pt idx="1098">
                  <c:v>327917</c:v>
                </c:pt>
                <c:pt idx="1099">
                  <c:v>1203210</c:v>
                </c:pt>
                <c:pt idx="1100">
                  <c:v>902231</c:v>
                </c:pt>
                <c:pt idx="1101">
                  <c:v>1511078</c:v>
                </c:pt>
                <c:pt idx="1102">
                  <c:v>206589</c:v>
                </c:pt>
                <c:pt idx="1103">
                  <c:v>784772</c:v>
                </c:pt>
                <c:pt idx="1104">
                  <c:v>345909</c:v>
                </c:pt>
                <c:pt idx="1105">
                  <c:v>430324</c:v>
                </c:pt>
                <c:pt idx="1106">
                  <c:v>697333</c:v>
                </c:pt>
                <c:pt idx="1107">
                  <c:v>312003</c:v>
                </c:pt>
                <c:pt idx="1108">
                  <c:v>1417024</c:v>
                </c:pt>
                <c:pt idx="1109">
                  <c:v>692744</c:v>
                </c:pt>
                <c:pt idx="1110">
                  <c:v>465630</c:v>
                </c:pt>
                <c:pt idx="1111">
                  <c:v>488705</c:v>
                </c:pt>
                <c:pt idx="1112">
                  <c:v>423883</c:v>
                </c:pt>
                <c:pt idx="1113">
                  <c:v>234348</c:v>
                </c:pt>
                <c:pt idx="1114">
                  <c:v>205750</c:v>
                </c:pt>
                <c:pt idx="1115">
                  <c:v>502272</c:v>
                </c:pt>
                <c:pt idx="1116">
                  <c:v>563420</c:v>
                </c:pt>
                <c:pt idx="1117">
                  <c:v>308050</c:v>
                </c:pt>
                <c:pt idx="1118">
                  <c:v>564608</c:v>
                </c:pt>
                <c:pt idx="1119">
                  <c:v>706342</c:v>
                </c:pt>
                <c:pt idx="1120">
                  <c:v>421890</c:v>
                </c:pt>
                <c:pt idx="1121">
                  <c:v>195085</c:v>
                </c:pt>
                <c:pt idx="1122">
                  <c:v>488061</c:v>
                </c:pt>
                <c:pt idx="1123">
                  <c:v>386133</c:v>
                </c:pt>
                <c:pt idx="1124">
                  <c:v>353907</c:v>
                </c:pt>
                <c:pt idx="1125">
                  <c:v>546813</c:v>
                </c:pt>
                <c:pt idx="1126">
                  <c:v>378536</c:v>
                </c:pt>
                <c:pt idx="1127">
                  <c:v>415328</c:v>
                </c:pt>
                <c:pt idx="1128">
                  <c:v>313242</c:v>
                </c:pt>
                <c:pt idx="1129">
                  <c:v>835558</c:v>
                </c:pt>
                <c:pt idx="1130">
                  <c:v>529045</c:v>
                </c:pt>
                <c:pt idx="1131">
                  <c:v>209051</c:v>
                </c:pt>
                <c:pt idx="1132">
                  <c:v>315570</c:v>
                </c:pt>
                <c:pt idx="1133">
                  <c:v>182890</c:v>
                </c:pt>
                <c:pt idx="1134">
                  <c:v>619939</c:v>
                </c:pt>
                <c:pt idx="1135">
                  <c:v>807842</c:v>
                </c:pt>
                <c:pt idx="1136">
                  <c:v>412467</c:v>
                </c:pt>
                <c:pt idx="1137">
                  <c:v>247542</c:v>
                </c:pt>
                <c:pt idx="1138">
                  <c:v>291653</c:v>
                </c:pt>
                <c:pt idx="1139">
                  <c:v>481608</c:v>
                </c:pt>
                <c:pt idx="1140">
                  <c:v>344196</c:v>
                </c:pt>
                <c:pt idx="1141">
                  <c:v>392586</c:v>
                </c:pt>
                <c:pt idx="1142">
                  <c:v>355197</c:v>
                </c:pt>
                <c:pt idx="1143">
                  <c:v>153564</c:v>
                </c:pt>
                <c:pt idx="1144">
                  <c:v>302313</c:v>
                </c:pt>
                <c:pt idx="1145">
                  <c:v>131122</c:v>
                </c:pt>
                <c:pt idx="1146">
                  <c:v>240872</c:v>
                </c:pt>
                <c:pt idx="1147">
                  <c:v>711446</c:v>
                </c:pt>
                <c:pt idx="1148">
                  <c:v>403645</c:v>
                </c:pt>
                <c:pt idx="1149">
                  <c:v>623097</c:v>
                </c:pt>
                <c:pt idx="1150">
                  <c:v>482481</c:v>
                </c:pt>
                <c:pt idx="1151">
                  <c:v>293921</c:v>
                </c:pt>
                <c:pt idx="1152">
                  <c:v>411222</c:v>
                </c:pt>
                <c:pt idx="1153">
                  <c:v>2349776</c:v>
                </c:pt>
                <c:pt idx="1154">
                  <c:v>1776870</c:v>
                </c:pt>
                <c:pt idx="1155">
                  <c:v>337808</c:v>
                </c:pt>
                <c:pt idx="1156">
                  <c:v>200082</c:v>
                </c:pt>
                <c:pt idx="1157">
                  <c:v>208109</c:v>
                </c:pt>
                <c:pt idx="1158">
                  <c:v>348207</c:v>
                </c:pt>
                <c:pt idx="1159">
                  <c:v>1060183</c:v>
                </c:pt>
                <c:pt idx="1160">
                  <c:v>284227</c:v>
                </c:pt>
                <c:pt idx="1161">
                  <c:v>253332</c:v>
                </c:pt>
                <c:pt idx="1162">
                  <c:v>375939</c:v>
                </c:pt>
                <c:pt idx="1163">
                  <c:v>678367</c:v>
                </c:pt>
                <c:pt idx="1164">
                  <c:v>945873</c:v>
                </c:pt>
                <c:pt idx="1165">
                  <c:v>736327</c:v>
                </c:pt>
                <c:pt idx="1166">
                  <c:v>111929</c:v>
                </c:pt>
                <c:pt idx="1167">
                  <c:v>512656</c:v>
                </c:pt>
                <c:pt idx="1168">
                  <c:v>714169</c:v>
                </c:pt>
                <c:pt idx="1169">
                  <c:v>1069656</c:v>
                </c:pt>
                <c:pt idx="1170">
                  <c:v>910934</c:v>
                </c:pt>
                <c:pt idx="1171">
                  <c:v>833717</c:v>
                </c:pt>
                <c:pt idx="1172">
                  <c:v>300951</c:v>
                </c:pt>
                <c:pt idx="1173">
                  <c:v>797161</c:v>
                </c:pt>
                <c:pt idx="1174">
                  <c:v>349658</c:v>
                </c:pt>
                <c:pt idx="1175">
                  <c:v>120041</c:v>
                </c:pt>
                <c:pt idx="1176">
                  <c:v>443285</c:v>
                </c:pt>
                <c:pt idx="1177">
                  <c:v>197864</c:v>
                </c:pt>
                <c:pt idx="1178">
                  <c:v>237329</c:v>
                </c:pt>
                <c:pt idx="1179">
                  <c:v>541392</c:v>
                </c:pt>
                <c:pt idx="1180">
                  <c:v>242857</c:v>
                </c:pt>
                <c:pt idx="1181">
                  <c:v>545304</c:v>
                </c:pt>
                <c:pt idx="1182">
                  <c:v>192423</c:v>
                </c:pt>
                <c:pt idx="1183">
                  <c:v>166383</c:v>
                </c:pt>
                <c:pt idx="1184">
                  <c:v>500128</c:v>
                </c:pt>
                <c:pt idx="1185">
                  <c:v>256811</c:v>
                </c:pt>
                <c:pt idx="1186">
                  <c:v>302808</c:v>
                </c:pt>
                <c:pt idx="1187">
                  <c:v>153788</c:v>
                </c:pt>
                <c:pt idx="1188">
                  <c:v>184391</c:v>
                </c:pt>
                <c:pt idx="1189">
                  <c:v>483646</c:v>
                </c:pt>
                <c:pt idx="1190">
                  <c:v>252677</c:v>
                </c:pt>
                <c:pt idx="1191">
                  <c:v>1175096</c:v>
                </c:pt>
                <c:pt idx="1192">
                  <c:v>443671</c:v>
                </c:pt>
                <c:pt idx="1193">
                  <c:v>898307</c:v>
                </c:pt>
                <c:pt idx="1194">
                  <c:v>750110</c:v>
                </c:pt>
                <c:pt idx="1195">
                  <c:v>562378</c:v>
                </c:pt>
                <c:pt idx="1196">
                  <c:v>486893</c:v>
                </c:pt>
                <c:pt idx="1197">
                  <c:v>405847</c:v>
                </c:pt>
                <c:pt idx="1198">
                  <c:v>634063</c:v>
                </c:pt>
                <c:pt idx="1199">
                  <c:v>203282</c:v>
                </c:pt>
                <c:pt idx="1200">
                  <c:v>518129</c:v>
                </c:pt>
                <c:pt idx="1201">
                  <c:v>266234</c:v>
                </c:pt>
                <c:pt idx="1202">
                  <c:v>394745</c:v>
                </c:pt>
                <c:pt idx="1203">
                  <c:v>240707</c:v>
                </c:pt>
                <c:pt idx="1204">
                  <c:v>794200</c:v>
                </c:pt>
                <c:pt idx="1205">
                  <c:v>960744</c:v>
                </c:pt>
                <c:pt idx="1206">
                  <c:v>553493</c:v>
                </c:pt>
                <c:pt idx="1207">
                  <c:v>430271</c:v>
                </c:pt>
                <c:pt idx="1208">
                  <c:v>734912</c:v>
                </c:pt>
                <c:pt idx="1209">
                  <c:v>936339</c:v>
                </c:pt>
                <c:pt idx="1210">
                  <c:v>504768</c:v>
                </c:pt>
                <c:pt idx="1211">
                  <c:v>527739</c:v>
                </c:pt>
                <c:pt idx="1212">
                  <c:v>305383</c:v>
                </c:pt>
                <c:pt idx="1213">
                  <c:v>621409</c:v>
                </c:pt>
                <c:pt idx="1214">
                  <c:v>1416284</c:v>
                </c:pt>
                <c:pt idx="1215">
                  <c:v>831635</c:v>
                </c:pt>
                <c:pt idx="1216">
                  <c:v>861355</c:v>
                </c:pt>
                <c:pt idx="1217">
                  <c:v>1336360</c:v>
                </c:pt>
                <c:pt idx="1218">
                  <c:v>458688</c:v>
                </c:pt>
                <c:pt idx="1219">
                  <c:v>1007806</c:v>
                </c:pt>
                <c:pt idx="1220">
                  <c:v>1956307</c:v>
                </c:pt>
                <c:pt idx="1221">
                  <c:v>468058</c:v>
                </c:pt>
                <c:pt idx="1222">
                  <c:v>370371</c:v>
                </c:pt>
                <c:pt idx="1223">
                  <c:v>242614</c:v>
                </c:pt>
                <c:pt idx="1224">
                  <c:v>258755</c:v>
                </c:pt>
                <c:pt idx="1225">
                  <c:v>200566</c:v>
                </c:pt>
                <c:pt idx="1226">
                  <c:v>225171</c:v>
                </c:pt>
                <c:pt idx="1227">
                  <c:v>182857</c:v>
                </c:pt>
                <c:pt idx="1228">
                  <c:v>247298</c:v>
                </c:pt>
                <c:pt idx="1229">
                  <c:v>338014</c:v>
                </c:pt>
                <c:pt idx="1230">
                  <c:v>364609</c:v>
                </c:pt>
                <c:pt idx="1231">
                  <c:v>734298</c:v>
                </c:pt>
                <c:pt idx="1232">
                  <c:v>565375</c:v>
                </c:pt>
                <c:pt idx="1233">
                  <c:v>183658</c:v>
                </c:pt>
                <c:pt idx="1234">
                  <c:v>372967</c:v>
                </c:pt>
                <c:pt idx="1235">
                  <c:v>923566</c:v>
                </c:pt>
                <c:pt idx="1236">
                  <c:v>573738</c:v>
                </c:pt>
                <c:pt idx="1237">
                  <c:v>479861</c:v>
                </c:pt>
                <c:pt idx="1238">
                  <c:v>185250</c:v>
                </c:pt>
                <c:pt idx="1239">
                  <c:v>380881</c:v>
                </c:pt>
                <c:pt idx="1240">
                  <c:v>672296</c:v>
                </c:pt>
                <c:pt idx="1241">
                  <c:v>403212</c:v>
                </c:pt>
                <c:pt idx="1242">
                  <c:v>508614</c:v>
                </c:pt>
                <c:pt idx="1243">
                  <c:v>222849</c:v>
                </c:pt>
                <c:pt idx="1244">
                  <c:v>137876</c:v>
                </c:pt>
                <c:pt idx="1245">
                  <c:v>275259</c:v>
                </c:pt>
                <c:pt idx="1246">
                  <c:v>342553</c:v>
                </c:pt>
                <c:pt idx="1247">
                  <c:v>294403</c:v>
                </c:pt>
                <c:pt idx="1248">
                  <c:v>1839802</c:v>
                </c:pt>
                <c:pt idx="1249">
                  <c:v>321039</c:v>
                </c:pt>
                <c:pt idx="1250">
                  <c:v>881554</c:v>
                </c:pt>
                <c:pt idx="1251">
                  <c:v>470539</c:v>
                </c:pt>
                <c:pt idx="1252">
                  <c:v>499482</c:v>
                </c:pt>
                <c:pt idx="1253">
                  <c:v>410325</c:v>
                </c:pt>
                <c:pt idx="1254">
                  <c:v>481076</c:v>
                </c:pt>
                <c:pt idx="1255">
                  <c:v>310844</c:v>
                </c:pt>
                <c:pt idx="1256">
                  <c:v>637219</c:v>
                </c:pt>
                <c:pt idx="1257">
                  <c:v>601382</c:v>
                </c:pt>
                <c:pt idx="1258">
                  <c:v>575759</c:v>
                </c:pt>
                <c:pt idx="1259">
                  <c:v>573094</c:v>
                </c:pt>
                <c:pt idx="1260">
                  <c:v>576862</c:v>
                </c:pt>
                <c:pt idx="1261">
                  <c:v>298214</c:v>
                </c:pt>
                <c:pt idx="1262">
                  <c:v>494367</c:v>
                </c:pt>
                <c:pt idx="1263">
                  <c:v>607834</c:v>
                </c:pt>
                <c:pt idx="1264">
                  <c:v>443846</c:v>
                </c:pt>
                <c:pt idx="1265">
                  <c:v>420399</c:v>
                </c:pt>
                <c:pt idx="1266">
                  <c:v>497910</c:v>
                </c:pt>
                <c:pt idx="1267">
                  <c:v>394943</c:v>
                </c:pt>
                <c:pt idx="1268">
                  <c:v>220426</c:v>
                </c:pt>
                <c:pt idx="1269">
                  <c:v>479692</c:v>
                </c:pt>
                <c:pt idx="1270">
                  <c:v>641989</c:v>
                </c:pt>
                <c:pt idx="1271">
                  <c:v>1155404</c:v>
                </c:pt>
                <c:pt idx="1272">
                  <c:v>1098728</c:v>
                </c:pt>
                <c:pt idx="1273">
                  <c:v>674449</c:v>
                </c:pt>
                <c:pt idx="1274">
                  <c:v>391360</c:v>
                </c:pt>
                <c:pt idx="1275">
                  <c:v>358449</c:v>
                </c:pt>
                <c:pt idx="1276">
                  <c:v>1174046</c:v>
                </c:pt>
                <c:pt idx="1277">
                  <c:v>448700</c:v>
                </c:pt>
                <c:pt idx="1278">
                  <c:v>301302</c:v>
                </c:pt>
                <c:pt idx="1279">
                  <c:v>785072</c:v>
                </c:pt>
                <c:pt idx="1280">
                  <c:v>1172521</c:v>
                </c:pt>
                <c:pt idx="1281">
                  <c:v>1555511</c:v>
                </c:pt>
                <c:pt idx="1282">
                  <c:v>1586352</c:v>
                </c:pt>
                <c:pt idx="1283">
                  <c:v>738081</c:v>
                </c:pt>
                <c:pt idx="1284">
                  <c:v>904679</c:v>
                </c:pt>
                <c:pt idx="1285">
                  <c:v>1020793</c:v>
                </c:pt>
                <c:pt idx="1286">
                  <c:v>542800</c:v>
                </c:pt>
                <c:pt idx="1287">
                  <c:v>1106919</c:v>
                </c:pt>
                <c:pt idx="1288">
                  <c:v>1492806</c:v>
                </c:pt>
                <c:pt idx="1289">
                  <c:v>1103904</c:v>
                </c:pt>
                <c:pt idx="1290">
                  <c:v>831476</c:v>
                </c:pt>
                <c:pt idx="1291">
                  <c:v>975621</c:v>
                </c:pt>
                <c:pt idx="1292">
                  <c:v>423622</c:v>
                </c:pt>
                <c:pt idx="1293">
                  <c:v>576970</c:v>
                </c:pt>
                <c:pt idx="1294">
                  <c:v>329881</c:v>
                </c:pt>
                <c:pt idx="1295">
                  <c:v>476026</c:v>
                </c:pt>
                <c:pt idx="1296">
                  <c:v>1122601</c:v>
                </c:pt>
                <c:pt idx="1297">
                  <c:v>3168620</c:v>
                </c:pt>
                <c:pt idx="1298">
                  <c:v>851716</c:v>
                </c:pt>
                <c:pt idx="1299">
                  <c:v>2183131</c:v>
                </c:pt>
                <c:pt idx="1300">
                  <c:v>3258016</c:v>
                </c:pt>
                <c:pt idx="1301">
                  <c:v>857596</c:v>
                </c:pt>
                <c:pt idx="1302">
                  <c:v>450011</c:v>
                </c:pt>
                <c:pt idx="1303">
                  <c:v>469834</c:v>
                </c:pt>
                <c:pt idx="1304">
                  <c:v>590018</c:v>
                </c:pt>
                <c:pt idx="1305">
                  <c:v>16594773</c:v>
                </c:pt>
                <c:pt idx="1306">
                  <c:v>563109</c:v>
                </c:pt>
                <c:pt idx="1307">
                  <c:v>498537</c:v>
                </c:pt>
                <c:pt idx="1308">
                  <c:v>805421</c:v>
                </c:pt>
                <c:pt idx="1309">
                  <c:v>811379</c:v>
                </c:pt>
                <c:pt idx="1310">
                  <c:v>630994</c:v>
                </c:pt>
                <c:pt idx="1311">
                  <c:v>1248980</c:v>
                </c:pt>
                <c:pt idx="1312">
                  <c:v>1257410</c:v>
                </c:pt>
                <c:pt idx="1313">
                  <c:v>816504</c:v>
                </c:pt>
                <c:pt idx="1314">
                  <c:v>1463367</c:v>
                </c:pt>
                <c:pt idx="1315">
                  <c:v>3469301</c:v>
                </c:pt>
                <c:pt idx="1316">
                  <c:v>2295274</c:v>
                </c:pt>
                <c:pt idx="1317">
                  <c:v>1188819</c:v>
                </c:pt>
                <c:pt idx="1318">
                  <c:v>1375569</c:v>
                </c:pt>
                <c:pt idx="1319">
                  <c:v>1378039</c:v>
                </c:pt>
                <c:pt idx="1320">
                  <c:v>8466020</c:v>
                </c:pt>
                <c:pt idx="1321">
                  <c:v>4182520</c:v>
                </c:pt>
                <c:pt idx="1322">
                  <c:v>238923</c:v>
                </c:pt>
                <c:pt idx="1323">
                  <c:v>696019</c:v>
                </c:pt>
                <c:pt idx="1324">
                  <c:v>291756</c:v>
                </c:pt>
                <c:pt idx="1325">
                  <c:v>706400</c:v>
                </c:pt>
                <c:pt idx="1326">
                  <c:v>800615</c:v>
                </c:pt>
                <c:pt idx="1327">
                  <c:v>838398</c:v>
                </c:pt>
                <c:pt idx="1328">
                  <c:v>401517</c:v>
                </c:pt>
                <c:pt idx="1329">
                  <c:v>1449596</c:v>
                </c:pt>
                <c:pt idx="1330">
                  <c:v>3868092</c:v>
                </c:pt>
                <c:pt idx="1331">
                  <c:v>1194639</c:v>
                </c:pt>
                <c:pt idx="1332">
                  <c:v>813382</c:v>
                </c:pt>
                <c:pt idx="1333">
                  <c:v>430493</c:v>
                </c:pt>
                <c:pt idx="1334">
                  <c:v>455018</c:v>
                </c:pt>
                <c:pt idx="1335">
                  <c:v>1592457</c:v>
                </c:pt>
                <c:pt idx="1336">
                  <c:v>1968150</c:v>
                </c:pt>
                <c:pt idx="1337">
                  <c:v>511488</c:v>
                </c:pt>
                <c:pt idx="1338">
                  <c:v>1858349</c:v>
                </c:pt>
                <c:pt idx="1339">
                  <c:v>1938043</c:v>
                </c:pt>
                <c:pt idx="1340">
                  <c:v>1397616</c:v>
                </c:pt>
                <c:pt idx="1341">
                  <c:v>1084371</c:v>
                </c:pt>
                <c:pt idx="1342">
                  <c:v>977828</c:v>
                </c:pt>
                <c:pt idx="1343">
                  <c:v>1731221</c:v>
                </c:pt>
                <c:pt idx="1344">
                  <c:v>1622885</c:v>
                </c:pt>
                <c:pt idx="1345">
                  <c:v>1058570</c:v>
                </c:pt>
                <c:pt idx="1346">
                  <c:v>316641</c:v>
                </c:pt>
                <c:pt idx="1347">
                  <c:v>1218245</c:v>
                </c:pt>
                <c:pt idx="1348">
                  <c:v>1858582</c:v>
                </c:pt>
                <c:pt idx="1349">
                  <c:v>1570180</c:v>
                </c:pt>
                <c:pt idx="1350">
                  <c:v>1463079</c:v>
                </c:pt>
                <c:pt idx="1351">
                  <c:v>1421997</c:v>
                </c:pt>
                <c:pt idx="1352">
                  <c:v>756087</c:v>
                </c:pt>
                <c:pt idx="1353">
                  <c:v>856623</c:v>
                </c:pt>
                <c:pt idx="1354">
                  <c:v>736103</c:v>
                </c:pt>
                <c:pt idx="1355">
                  <c:v>1045499</c:v>
                </c:pt>
                <c:pt idx="1356">
                  <c:v>1654524</c:v>
                </c:pt>
                <c:pt idx="1357">
                  <c:v>330423</c:v>
                </c:pt>
                <c:pt idx="1358">
                  <c:v>991894</c:v>
                </c:pt>
                <c:pt idx="1359">
                  <c:v>362124</c:v>
                </c:pt>
                <c:pt idx="1360">
                  <c:v>354556</c:v>
                </c:pt>
                <c:pt idx="1361">
                  <c:v>1360549</c:v>
                </c:pt>
                <c:pt idx="1362">
                  <c:v>886719</c:v>
                </c:pt>
                <c:pt idx="1363">
                  <c:v>1808245</c:v>
                </c:pt>
                <c:pt idx="1364">
                  <c:v>1422296</c:v>
                </c:pt>
                <c:pt idx="1365">
                  <c:v>1378486</c:v>
                </c:pt>
                <c:pt idx="1366">
                  <c:v>407292</c:v>
                </c:pt>
                <c:pt idx="1367">
                  <c:v>754251</c:v>
                </c:pt>
                <c:pt idx="1368">
                  <c:v>1072548</c:v>
                </c:pt>
                <c:pt idx="1369">
                  <c:v>530523</c:v>
                </c:pt>
                <c:pt idx="1370">
                  <c:v>926046</c:v>
                </c:pt>
                <c:pt idx="1371">
                  <c:v>771924</c:v>
                </c:pt>
                <c:pt idx="1372">
                  <c:v>530764</c:v>
                </c:pt>
                <c:pt idx="1373">
                  <c:v>274323</c:v>
                </c:pt>
                <c:pt idx="1374">
                  <c:v>316140</c:v>
                </c:pt>
                <c:pt idx="1375">
                  <c:v>460096</c:v>
                </c:pt>
                <c:pt idx="1376">
                  <c:v>930882</c:v>
                </c:pt>
                <c:pt idx="1377">
                  <c:v>437485</c:v>
                </c:pt>
                <c:pt idx="1378">
                  <c:v>495237</c:v>
                </c:pt>
                <c:pt idx="1379">
                  <c:v>1781116</c:v>
                </c:pt>
                <c:pt idx="1380">
                  <c:v>309007</c:v>
                </c:pt>
                <c:pt idx="1381">
                  <c:v>291814</c:v>
                </c:pt>
                <c:pt idx="1382">
                  <c:v>529090</c:v>
                </c:pt>
                <c:pt idx="1383">
                  <c:v>682393</c:v>
                </c:pt>
                <c:pt idx="1384">
                  <c:v>633229</c:v>
                </c:pt>
                <c:pt idx="1385">
                  <c:v>232182</c:v>
                </c:pt>
                <c:pt idx="1386">
                  <c:v>267243</c:v>
                </c:pt>
                <c:pt idx="1387">
                  <c:v>353476</c:v>
                </c:pt>
                <c:pt idx="1388">
                  <c:v>446917</c:v>
                </c:pt>
                <c:pt idx="1389">
                  <c:v>952546</c:v>
                </c:pt>
                <c:pt idx="1390">
                  <c:v>690177</c:v>
                </c:pt>
                <c:pt idx="1391">
                  <c:v>1063875</c:v>
                </c:pt>
                <c:pt idx="1392">
                  <c:v>427035</c:v>
                </c:pt>
                <c:pt idx="1393">
                  <c:v>293471</c:v>
                </c:pt>
                <c:pt idx="1394">
                  <c:v>512467</c:v>
                </c:pt>
                <c:pt idx="1395">
                  <c:v>276670</c:v>
                </c:pt>
                <c:pt idx="1396">
                  <c:v>619154</c:v>
                </c:pt>
                <c:pt idx="1397">
                  <c:v>454525</c:v>
                </c:pt>
                <c:pt idx="1398">
                  <c:v>619769</c:v>
                </c:pt>
                <c:pt idx="1399">
                  <c:v>1114947</c:v>
                </c:pt>
                <c:pt idx="1400">
                  <c:v>745394</c:v>
                </c:pt>
                <c:pt idx="1401">
                  <c:v>616292</c:v>
                </c:pt>
                <c:pt idx="1402">
                  <c:v>1225108</c:v>
                </c:pt>
                <c:pt idx="1403">
                  <c:v>1390681</c:v>
                </c:pt>
                <c:pt idx="1404">
                  <c:v>1438366</c:v>
                </c:pt>
                <c:pt idx="1405">
                  <c:v>743343</c:v>
                </c:pt>
                <c:pt idx="1406">
                  <c:v>911783</c:v>
                </c:pt>
                <c:pt idx="1407">
                  <c:v>625408</c:v>
                </c:pt>
                <c:pt idx="1408">
                  <c:v>973586</c:v>
                </c:pt>
                <c:pt idx="1409">
                  <c:v>1068991</c:v>
                </c:pt>
                <c:pt idx="1410">
                  <c:v>492459</c:v>
                </c:pt>
                <c:pt idx="1411">
                  <c:v>2166784</c:v>
                </c:pt>
                <c:pt idx="1412">
                  <c:v>2963468</c:v>
                </c:pt>
                <c:pt idx="1413">
                  <c:v>2839062</c:v>
                </c:pt>
                <c:pt idx="1414">
                  <c:v>769337</c:v>
                </c:pt>
                <c:pt idx="1415">
                  <c:v>1528547</c:v>
                </c:pt>
                <c:pt idx="1416">
                  <c:v>1060472</c:v>
                </c:pt>
                <c:pt idx="1417">
                  <c:v>772905</c:v>
                </c:pt>
                <c:pt idx="1418">
                  <c:v>813864</c:v>
                </c:pt>
                <c:pt idx="1419">
                  <c:v>938253</c:v>
                </c:pt>
                <c:pt idx="1420">
                  <c:v>4453013</c:v>
                </c:pt>
                <c:pt idx="1421">
                  <c:v>573359</c:v>
                </c:pt>
                <c:pt idx="1422">
                  <c:v>603622</c:v>
                </c:pt>
                <c:pt idx="1423">
                  <c:v>797431</c:v>
                </c:pt>
                <c:pt idx="1424">
                  <c:v>1114965</c:v>
                </c:pt>
                <c:pt idx="1425">
                  <c:v>540635</c:v>
                </c:pt>
                <c:pt idx="1426">
                  <c:v>595907</c:v>
                </c:pt>
                <c:pt idx="1427">
                  <c:v>567505</c:v>
                </c:pt>
                <c:pt idx="1428">
                  <c:v>533503</c:v>
                </c:pt>
                <c:pt idx="1429">
                  <c:v>2288305</c:v>
                </c:pt>
                <c:pt idx="1430">
                  <c:v>1104851</c:v>
                </c:pt>
                <c:pt idx="1431">
                  <c:v>1544063</c:v>
                </c:pt>
                <c:pt idx="1432">
                  <c:v>398499</c:v>
                </c:pt>
                <c:pt idx="1433">
                  <c:v>809482</c:v>
                </c:pt>
                <c:pt idx="1434">
                  <c:v>663376</c:v>
                </c:pt>
                <c:pt idx="1435">
                  <c:v>2285939</c:v>
                </c:pt>
                <c:pt idx="1436">
                  <c:v>1133541</c:v>
                </c:pt>
                <c:pt idx="1437">
                  <c:v>1277537</c:v>
                </c:pt>
                <c:pt idx="1438">
                  <c:v>988281</c:v>
                </c:pt>
                <c:pt idx="1439">
                  <c:v>1105935</c:v>
                </c:pt>
                <c:pt idx="1440">
                  <c:v>930764</c:v>
                </c:pt>
                <c:pt idx="1441">
                  <c:v>2205274</c:v>
                </c:pt>
                <c:pt idx="1442">
                  <c:v>1045572</c:v>
                </c:pt>
                <c:pt idx="1443">
                  <c:v>911505</c:v>
                </c:pt>
                <c:pt idx="1444">
                  <c:v>1494330</c:v>
                </c:pt>
                <c:pt idx="1445">
                  <c:v>1464264</c:v>
                </c:pt>
                <c:pt idx="1446">
                  <c:v>1355979</c:v>
                </c:pt>
                <c:pt idx="1447">
                  <c:v>940437</c:v>
                </c:pt>
                <c:pt idx="1448">
                  <c:v>2111053</c:v>
                </c:pt>
                <c:pt idx="1449">
                  <c:v>971939</c:v>
                </c:pt>
                <c:pt idx="1450">
                  <c:v>630993</c:v>
                </c:pt>
                <c:pt idx="1451">
                  <c:v>1186492</c:v>
                </c:pt>
                <c:pt idx="1452">
                  <c:v>1504998</c:v>
                </c:pt>
                <c:pt idx="1453">
                  <c:v>1054575</c:v>
                </c:pt>
                <c:pt idx="1454">
                  <c:v>1421034</c:v>
                </c:pt>
                <c:pt idx="1455">
                  <c:v>689802</c:v>
                </c:pt>
                <c:pt idx="1456">
                  <c:v>336186</c:v>
                </c:pt>
                <c:pt idx="1457">
                  <c:v>449211</c:v>
                </c:pt>
                <c:pt idx="1458">
                  <c:v>1449570</c:v>
                </c:pt>
                <c:pt idx="1459">
                  <c:v>1054872</c:v>
                </c:pt>
                <c:pt idx="1460">
                  <c:v>838428</c:v>
                </c:pt>
                <c:pt idx="1461">
                  <c:v>1354817</c:v>
                </c:pt>
                <c:pt idx="1462">
                  <c:v>256579</c:v>
                </c:pt>
                <c:pt idx="1463">
                  <c:v>1691864</c:v>
                </c:pt>
                <c:pt idx="1464">
                  <c:v>1641453</c:v>
                </c:pt>
                <c:pt idx="1465">
                  <c:v>1293929</c:v>
                </c:pt>
                <c:pt idx="1466">
                  <c:v>1336093</c:v>
                </c:pt>
                <c:pt idx="1467">
                  <c:v>640902</c:v>
                </c:pt>
                <c:pt idx="1468">
                  <c:v>1149909</c:v>
                </c:pt>
                <c:pt idx="1469">
                  <c:v>1982503</c:v>
                </c:pt>
                <c:pt idx="1470">
                  <c:v>2865387</c:v>
                </c:pt>
                <c:pt idx="1471">
                  <c:v>1000311</c:v>
                </c:pt>
                <c:pt idx="1472">
                  <c:v>681034</c:v>
                </c:pt>
                <c:pt idx="1473">
                  <c:v>574983</c:v>
                </c:pt>
                <c:pt idx="1474">
                  <c:v>1693841</c:v>
                </c:pt>
                <c:pt idx="1475">
                  <c:v>1563290</c:v>
                </c:pt>
                <c:pt idx="1476">
                  <c:v>968126</c:v>
                </c:pt>
                <c:pt idx="1477">
                  <c:v>1179420</c:v>
                </c:pt>
                <c:pt idx="1478">
                  <c:v>1409781</c:v>
                </c:pt>
                <c:pt idx="1479">
                  <c:v>2667270</c:v>
                </c:pt>
                <c:pt idx="1480">
                  <c:v>923396</c:v>
                </c:pt>
                <c:pt idx="1481">
                  <c:v>1553524</c:v>
                </c:pt>
                <c:pt idx="1482">
                  <c:v>1099368</c:v>
                </c:pt>
                <c:pt idx="1483">
                  <c:v>712785</c:v>
                </c:pt>
                <c:pt idx="1484">
                  <c:v>774643</c:v>
                </c:pt>
                <c:pt idx="1485">
                  <c:v>1014005</c:v>
                </c:pt>
                <c:pt idx="1486">
                  <c:v>1155806</c:v>
                </c:pt>
                <c:pt idx="1487">
                  <c:v>1193352</c:v>
                </c:pt>
                <c:pt idx="1488">
                  <c:v>959300</c:v>
                </c:pt>
                <c:pt idx="1489">
                  <c:v>1281132</c:v>
                </c:pt>
                <c:pt idx="1490">
                  <c:v>4838992</c:v>
                </c:pt>
                <c:pt idx="1491">
                  <c:v>1162748</c:v>
                </c:pt>
                <c:pt idx="1492">
                  <c:v>1165945</c:v>
                </c:pt>
                <c:pt idx="1493">
                  <c:v>303308</c:v>
                </c:pt>
                <c:pt idx="1494">
                  <c:v>662409</c:v>
                </c:pt>
                <c:pt idx="1495">
                  <c:v>804813</c:v>
                </c:pt>
                <c:pt idx="1496">
                  <c:v>1208863</c:v>
                </c:pt>
                <c:pt idx="1497">
                  <c:v>351486</c:v>
                </c:pt>
                <c:pt idx="1498">
                  <c:v>340468</c:v>
                </c:pt>
                <c:pt idx="1499">
                  <c:v>532233</c:v>
                </c:pt>
                <c:pt idx="1500">
                  <c:v>1604426</c:v>
                </c:pt>
                <c:pt idx="1501">
                  <c:v>178877</c:v>
                </c:pt>
                <c:pt idx="1502">
                  <c:v>625733</c:v>
                </c:pt>
                <c:pt idx="1503">
                  <c:v>580226</c:v>
                </c:pt>
                <c:pt idx="1504">
                  <c:v>481158</c:v>
                </c:pt>
                <c:pt idx="1505">
                  <c:v>395402</c:v>
                </c:pt>
                <c:pt idx="1506">
                  <c:v>552181</c:v>
                </c:pt>
                <c:pt idx="1507">
                  <c:v>337110</c:v>
                </c:pt>
                <c:pt idx="1508">
                  <c:v>842742</c:v>
                </c:pt>
                <c:pt idx="1509">
                  <c:v>326021</c:v>
                </c:pt>
                <c:pt idx="1510">
                  <c:v>690048</c:v>
                </c:pt>
                <c:pt idx="1511">
                  <c:v>605989</c:v>
                </c:pt>
                <c:pt idx="1512">
                  <c:v>201280</c:v>
                </c:pt>
                <c:pt idx="1513">
                  <c:v>1150825</c:v>
                </c:pt>
                <c:pt idx="1514">
                  <c:v>969967</c:v>
                </c:pt>
                <c:pt idx="1515">
                  <c:v>1687419</c:v>
                </c:pt>
                <c:pt idx="1516">
                  <c:v>1208994</c:v>
                </c:pt>
                <c:pt idx="1517">
                  <c:v>1053154</c:v>
                </c:pt>
                <c:pt idx="1518">
                  <c:v>728323</c:v>
                </c:pt>
                <c:pt idx="1519">
                  <c:v>278636</c:v>
                </c:pt>
                <c:pt idx="1520">
                  <c:v>750647</c:v>
                </c:pt>
                <c:pt idx="1521">
                  <c:v>1816084</c:v>
                </c:pt>
                <c:pt idx="1522">
                  <c:v>379683</c:v>
                </c:pt>
                <c:pt idx="1523">
                  <c:v>615772</c:v>
                </c:pt>
                <c:pt idx="1524">
                  <c:v>646078</c:v>
                </c:pt>
                <c:pt idx="1525">
                  <c:v>576184</c:v>
                </c:pt>
                <c:pt idx="1526">
                  <c:v>792811</c:v>
                </c:pt>
                <c:pt idx="1527">
                  <c:v>854509</c:v>
                </c:pt>
                <c:pt idx="1528">
                  <c:v>503288</c:v>
                </c:pt>
                <c:pt idx="1529">
                  <c:v>1414321</c:v>
                </c:pt>
                <c:pt idx="1530">
                  <c:v>569401</c:v>
                </c:pt>
                <c:pt idx="1531">
                  <c:v>1250612</c:v>
                </c:pt>
                <c:pt idx="1532">
                  <c:v>6222787</c:v>
                </c:pt>
                <c:pt idx="1533">
                  <c:v>50519622</c:v>
                </c:pt>
                <c:pt idx="1534">
                  <c:v>1049284</c:v>
                </c:pt>
                <c:pt idx="1535">
                  <c:v>838870</c:v>
                </c:pt>
                <c:pt idx="1536">
                  <c:v>453899</c:v>
                </c:pt>
                <c:pt idx="1537">
                  <c:v>534658</c:v>
                </c:pt>
                <c:pt idx="1538">
                  <c:v>4870901</c:v>
                </c:pt>
                <c:pt idx="1539">
                  <c:v>1879801</c:v>
                </c:pt>
                <c:pt idx="1540">
                  <c:v>1401216</c:v>
                </c:pt>
                <c:pt idx="1541">
                  <c:v>1121574</c:v>
                </c:pt>
                <c:pt idx="1542">
                  <c:v>320634</c:v>
                </c:pt>
                <c:pt idx="1543">
                  <c:v>1989941</c:v>
                </c:pt>
                <c:pt idx="1544">
                  <c:v>687832</c:v>
                </c:pt>
                <c:pt idx="1545">
                  <c:v>491351</c:v>
                </c:pt>
                <c:pt idx="1546">
                  <c:v>389865</c:v>
                </c:pt>
                <c:pt idx="1547">
                  <c:v>548581</c:v>
                </c:pt>
                <c:pt idx="1548">
                  <c:v>581641</c:v>
                </c:pt>
                <c:pt idx="1549">
                  <c:v>1283613</c:v>
                </c:pt>
                <c:pt idx="1550">
                  <c:v>1897887</c:v>
                </c:pt>
                <c:pt idx="1551">
                  <c:v>1625084</c:v>
                </c:pt>
                <c:pt idx="1552">
                  <c:v>775058</c:v>
                </c:pt>
                <c:pt idx="1553">
                  <c:v>655602</c:v>
                </c:pt>
                <c:pt idx="1554">
                  <c:v>1488453</c:v>
                </c:pt>
                <c:pt idx="1555">
                  <c:v>407056</c:v>
                </c:pt>
                <c:pt idx="1556">
                  <c:v>580337</c:v>
                </c:pt>
                <c:pt idx="1557">
                  <c:v>661407</c:v>
                </c:pt>
                <c:pt idx="1558">
                  <c:v>568232</c:v>
                </c:pt>
                <c:pt idx="1559">
                  <c:v>1150965</c:v>
                </c:pt>
                <c:pt idx="1560">
                  <c:v>998766</c:v>
                </c:pt>
                <c:pt idx="1561">
                  <c:v>3081352</c:v>
                </c:pt>
                <c:pt idx="1562">
                  <c:v>1800565</c:v>
                </c:pt>
                <c:pt idx="1563">
                  <c:v>1199574</c:v>
                </c:pt>
                <c:pt idx="1564">
                  <c:v>1750634</c:v>
                </c:pt>
                <c:pt idx="1565">
                  <c:v>1573798</c:v>
                </c:pt>
                <c:pt idx="1566">
                  <c:v>3655183</c:v>
                </c:pt>
                <c:pt idx="1567">
                  <c:v>626332</c:v>
                </c:pt>
                <c:pt idx="1568">
                  <c:v>869831</c:v>
                </c:pt>
                <c:pt idx="1569">
                  <c:v>2539896</c:v>
                </c:pt>
                <c:pt idx="1570">
                  <c:v>3708187</c:v>
                </c:pt>
                <c:pt idx="1571">
                  <c:v>4379397</c:v>
                </c:pt>
                <c:pt idx="1572">
                  <c:v>887706</c:v>
                </c:pt>
                <c:pt idx="1573">
                  <c:v>2482914</c:v>
                </c:pt>
                <c:pt idx="1574">
                  <c:v>1230606</c:v>
                </c:pt>
                <c:pt idx="1575">
                  <c:v>1049225</c:v>
                </c:pt>
                <c:pt idx="1576">
                  <c:v>1246895</c:v>
                </c:pt>
                <c:pt idx="1577">
                  <c:v>710008</c:v>
                </c:pt>
                <c:pt idx="1578">
                  <c:v>3070173</c:v>
                </c:pt>
                <c:pt idx="1579">
                  <c:v>1996453</c:v>
                </c:pt>
                <c:pt idx="1580">
                  <c:v>965746</c:v>
                </c:pt>
                <c:pt idx="1581">
                  <c:v>1494377</c:v>
                </c:pt>
                <c:pt idx="1582">
                  <c:v>2002333</c:v>
                </c:pt>
                <c:pt idx="1583">
                  <c:v>1363055</c:v>
                </c:pt>
                <c:pt idx="1584">
                  <c:v>2450156</c:v>
                </c:pt>
                <c:pt idx="1585">
                  <c:v>4326186</c:v>
                </c:pt>
                <c:pt idx="1586">
                  <c:v>4366817</c:v>
                </c:pt>
                <c:pt idx="1587">
                  <c:v>2805111</c:v>
                </c:pt>
                <c:pt idx="1588">
                  <c:v>629297</c:v>
                </c:pt>
                <c:pt idx="1589">
                  <c:v>934860</c:v>
                </c:pt>
                <c:pt idx="1590">
                  <c:v>492692</c:v>
                </c:pt>
                <c:pt idx="1591">
                  <c:v>609341</c:v>
                </c:pt>
                <c:pt idx="1592">
                  <c:v>1521257</c:v>
                </c:pt>
                <c:pt idx="1593">
                  <c:v>1349332</c:v>
                </c:pt>
                <c:pt idx="1594">
                  <c:v>19265561</c:v>
                </c:pt>
                <c:pt idx="1595">
                  <c:v>2231929</c:v>
                </c:pt>
                <c:pt idx="1596">
                  <c:v>681069</c:v>
                </c:pt>
                <c:pt idx="1597">
                  <c:v>1691969</c:v>
                </c:pt>
                <c:pt idx="1598">
                  <c:v>4258000</c:v>
                </c:pt>
                <c:pt idx="1599">
                  <c:v>1434854</c:v>
                </c:pt>
                <c:pt idx="1600">
                  <c:v>1711517</c:v>
                </c:pt>
                <c:pt idx="1601">
                  <c:v>791586</c:v>
                </c:pt>
                <c:pt idx="1602">
                  <c:v>1042540</c:v>
                </c:pt>
                <c:pt idx="1603">
                  <c:v>1334674</c:v>
                </c:pt>
                <c:pt idx="1604">
                  <c:v>725941</c:v>
                </c:pt>
                <c:pt idx="1605">
                  <c:v>1227675</c:v>
                </c:pt>
                <c:pt idx="1606">
                  <c:v>2336406</c:v>
                </c:pt>
                <c:pt idx="1607">
                  <c:v>1258852</c:v>
                </c:pt>
                <c:pt idx="1608">
                  <c:v>3017618</c:v>
                </c:pt>
                <c:pt idx="1609">
                  <c:v>1304997</c:v>
                </c:pt>
                <c:pt idx="1610">
                  <c:v>1472272</c:v>
                </c:pt>
                <c:pt idx="1611">
                  <c:v>1990160</c:v>
                </c:pt>
                <c:pt idx="1612">
                  <c:v>820311</c:v>
                </c:pt>
                <c:pt idx="1613">
                  <c:v>758209</c:v>
                </c:pt>
                <c:pt idx="1614">
                  <c:v>1811561</c:v>
                </c:pt>
                <c:pt idx="1615">
                  <c:v>3122500</c:v>
                </c:pt>
                <c:pt idx="1616">
                  <c:v>1676689</c:v>
                </c:pt>
                <c:pt idx="1617">
                  <c:v>519725</c:v>
                </c:pt>
                <c:pt idx="1618">
                  <c:v>1431130</c:v>
                </c:pt>
                <c:pt idx="1619">
                  <c:v>3314810</c:v>
                </c:pt>
                <c:pt idx="1620">
                  <c:v>3022991</c:v>
                </c:pt>
                <c:pt idx="1621">
                  <c:v>513746</c:v>
                </c:pt>
                <c:pt idx="1622">
                  <c:v>716760</c:v>
                </c:pt>
                <c:pt idx="1623">
                  <c:v>468864</c:v>
                </c:pt>
                <c:pt idx="1624">
                  <c:v>906613</c:v>
                </c:pt>
                <c:pt idx="1625">
                  <c:v>785061</c:v>
                </c:pt>
                <c:pt idx="1626">
                  <c:v>406954</c:v>
                </c:pt>
                <c:pt idx="1627">
                  <c:v>451050</c:v>
                </c:pt>
                <c:pt idx="1628">
                  <c:v>613741</c:v>
                </c:pt>
                <c:pt idx="1629">
                  <c:v>1885415</c:v>
                </c:pt>
                <c:pt idx="1630">
                  <c:v>667322</c:v>
                </c:pt>
                <c:pt idx="1631">
                  <c:v>722935</c:v>
                </c:pt>
                <c:pt idx="1632">
                  <c:v>574746</c:v>
                </c:pt>
                <c:pt idx="1633">
                  <c:v>345406</c:v>
                </c:pt>
                <c:pt idx="1634">
                  <c:v>1046682</c:v>
                </c:pt>
                <c:pt idx="1635">
                  <c:v>1560978</c:v>
                </c:pt>
                <c:pt idx="1636">
                  <c:v>541277</c:v>
                </c:pt>
                <c:pt idx="1637">
                  <c:v>502903</c:v>
                </c:pt>
                <c:pt idx="1638">
                  <c:v>950064</c:v>
                </c:pt>
                <c:pt idx="1639">
                  <c:v>2171588</c:v>
                </c:pt>
                <c:pt idx="1640">
                  <c:v>2320998</c:v>
                </c:pt>
                <c:pt idx="1641">
                  <c:v>1809587</c:v>
                </c:pt>
                <c:pt idx="1642">
                  <c:v>1178162</c:v>
                </c:pt>
                <c:pt idx="1643">
                  <c:v>329274</c:v>
                </c:pt>
                <c:pt idx="1644">
                  <c:v>1084593</c:v>
                </c:pt>
                <c:pt idx="1645">
                  <c:v>881732</c:v>
                </c:pt>
                <c:pt idx="1646">
                  <c:v>2297641</c:v>
                </c:pt>
                <c:pt idx="1647">
                  <c:v>1240155</c:v>
                </c:pt>
                <c:pt idx="1648">
                  <c:v>1234076</c:v>
                </c:pt>
                <c:pt idx="1649">
                  <c:v>1369775</c:v>
                </c:pt>
                <c:pt idx="1650">
                  <c:v>1056392</c:v>
                </c:pt>
                <c:pt idx="1651">
                  <c:v>851248</c:v>
                </c:pt>
                <c:pt idx="1652">
                  <c:v>1428668</c:v>
                </c:pt>
                <c:pt idx="1653">
                  <c:v>1772190</c:v>
                </c:pt>
                <c:pt idx="1654">
                  <c:v>2353347</c:v>
                </c:pt>
                <c:pt idx="1655">
                  <c:v>787486</c:v>
                </c:pt>
                <c:pt idx="1656">
                  <c:v>413361</c:v>
                </c:pt>
                <c:pt idx="1657">
                  <c:v>505153</c:v>
                </c:pt>
                <c:pt idx="1658">
                  <c:v>887379</c:v>
                </c:pt>
                <c:pt idx="1659">
                  <c:v>663821</c:v>
                </c:pt>
                <c:pt idx="1660">
                  <c:v>604984</c:v>
                </c:pt>
                <c:pt idx="1661">
                  <c:v>1408717</c:v>
                </c:pt>
                <c:pt idx="1662">
                  <c:v>1304924</c:v>
                </c:pt>
                <c:pt idx="1663">
                  <c:v>913407</c:v>
                </c:pt>
                <c:pt idx="1664">
                  <c:v>2704013</c:v>
                </c:pt>
                <c:pt idx="1665">
                  <c:v>1704021</c:v>
                </c:pt>
                <c:pt idx="1666">
                  <c:v>460752</c:v>
                </c:pt>
                <c:pt idx="1667">
                  <c:v>1160990</c:v>
                </c:pt>
                <c:pt idx="1668">
                  <c:v>1132367</c:v>
                </c:pt>
                <c:pt idx="1669">
                  <c:v>1689942</c:v>
                </c:pt>
                <c:pt idx="1670">
                  <c:v>703571</c:v>
                </c:pt>
                <c:pt idx="1671">
                  <c:v>952274</c:v>
                </c:pt>
                <c:pt idx="1672">
                  <c:v>656488</c:v>
                </c:pt>
                <c:pt idx="1673">
                  <c:v>508771</c:v>
                </c:pt>
                <c:pt idx="1674">
                  <c:v>1517593</c:v>
                </c:pt>
                <c:pt idx="1675">
                  <c:v>568843</c:v>
                </c:pt>
                <c:pt idx="1676">
                  <c:v>983369</c:v>
                </c:pt>
                <c:pt idx="1677">
                  <c:v>530938</c:v>
                </c:pt>
                <c:pt idx="1678">
                  <c:v>1016767</c:v>
                </c:pt>
                <c:pt idx="1679">
                  <c:v>1256091</c:v>
                </c:pt>
                <c:pt idx="1680">
                  <c:v>975132</c:v>
                </c:pt>
                <c:pt idx="1681">
                  <c:v>504900</c:v>
                </c:pt>
                <c:pt idx="1682">
                  <c:v>693580</c:v>
                </c:pt>
                <c:pt idx="1683">
                  <c:v>1234826</c:v>
                </c:pt>
                <c:pt idx="1684">
                  <c:v>1460469</c:v>
                </c:pt>
                <c:pt idx="1685">
                  <c:v>1164861</c:v>
                </c:pt>
                <c:pt idx="1686">
                  <c:v>1289629</c:v>
                </c:pt>
                <c:pt idx="1687">
                  <c:v>522292</c:v>
                </c:pt>
                <c:pt idx="1688">
                  <c:v>590286</c:v>
                </c:pt>
                <c:pt idx="1689">
                  <c:v>2126127</c:v>
                </c:pt>
                <c:pt idx="1690">
                  <c:v>916307</c:v>
                </c:pt>
                <c:pt idx="1691">
                  <c:v>2553845</c:v>
                </c:pt>
                <c:pt idx="1692">
                  <c:v>999281</c:v>
                </c:pt>
                <c:pt idx="1693">
                  <c:v>634703</c:v>
                </c:pt>
                <c:pt idx="1694">
                  <c:v>1231969</c:v>
                </c:pt>
                <c:pt idx="1695">
                  <c:v>888301</c:v>
                </c:pt>
                <c:pt idx="1696">
                  <c:v>988691</c:v>
                </c:pt>
                <c:pt idx="1697">
                  <c:v>945460</c:v>
                </c:pt>
                <c:pt idx="1698">
                  <c:v>1353284</c:v>
                </c:pt>
                <c:pt idx="1699">
                  <c:v>1436775</c:v>
                </c:pt>
                <c:pt idx="1700">
                  <c:v>1540910</c:v>
                </c:pt>
                <c:pt idx="1701">
                  <c:v>629386</c:v>
                </c:pt>
                <c:pt idx="1702">
                  <c:v>1163204</c:v>
                </c:pt>
                <c:pt idx="1703">
                  <c:v>1472781</c:v>
                </c:pt>
                <c:pt idx="1704">
                  <c:v>1114688</c:v>
                </c:pt>
                <c:pt idx="1705">
                  <c:v>1107358</c:v>
                </c:pt>
                <c:pt idx="1706">
                  <c:v>1855190</c:v>
                </c:pt>
                <c:pt idx="1707">
                  <c:v>791213</c:v>
                </c:pt>
                <c:pt idx="1708">
                  <c:v>1269809</c:v>
                </c:pt>
                <c:pt idx="1709">
                  <c:v>1082008</c:v>
                </c:pt>
                <c:pt idx="1710">
                  <c:v>1475789</c:v>
                </c:pt>
                <c:pt idx="1711">
                  <c:v>1003069</c:v>
                </c:pt>
                <c:pt idx="1712">
                  <c:v>526018</c:v>
                </c:pt>
                <c:pt idx="1713">
                  <c:v>939955</c:v>
                </c:pt>
                <c:pt idx="1714">
                  <c:v>1422415</c:v>
                </c:pt>
                <c:pt idx="1715">
                  <c:v>1971648</c:v>
                </c:pt>
                <c:pt idx="1716">
                  <c:v>4335838</c:v>
                </c:pt>
                <c:pt idx="1717">
                  <c:v>1094733</c:v>
                </c:pt>
                <c:pt idx="1718">
                  <c:v>1061832</c:v>
                </c:pt>
                <c:pt idx="1719">
                  <c:v>1888088</c:v>
                </c:pt>
                <c:pt idx="1720">
                  <c:v>1183466</c:v>
                </c:pt>
                <c:pt idx="1721">
                  <c:v>900352</c:v>
                </c:pt>
                <c:pt idx="1722">
                  <c:v>1295234</c:v>
                </c:pt>
                <c:pt idx="1723">
                  <c:v>385871</c:v>
                </c:pt>
                <c:pt idx="1724">
                  <c:v>332746</c:v>
                </c:pt>
                <c:pt idx="1725">
                  <c:v>386951</c:v>
                </c:pt>
                <c:pt idx="1726">
                  <c:v>594457</c:v>
                </c:pt>
                <c:pt idx="1727">
                  <c:v>340166</c:v>
                </c:pt>
                <c:pt idx="1728">
                  <c:v>803393</c:v>
                </c:pt>
                <c:pt idx="1729">
                  <c:v>751563</c:v>
                </c:pt>
                <c:pt idx="1730">
                  <c:v>1232945</c:v>
                </c:pt>
                <c:pt idx="1731">
                  <c:v>2996882</c:v>
                </c:pt>
                <c:pt idx="1732">
                  <c:v>694136</c:v>
                </c:pt>
                <c:pt idx="1733">
                  <c:v>911648</c:v>
                </c:pt>
                <c:pt idx="1734">
                  <c:v>1089133</c:v>
                </c:pt>
                <c:pt idx="1735">
                  <c:v>1085307</c:v>
                </c:pt>
                <c:pt idx="1736">
                  <c:v>1299805</c:v>
                </c:pt>
                <c:pt idx="1737">
                  <c:v>1023881</c:v>
                </c:pt>
                <c:pt idx="1738">
                  <c:v>960497</c:v>
                </c:pt>
                <c:pt idx="1739">
                  <c:v>1561515</c:v>
                </c:pt>
                <c:pt idx="1740">
                  <c:v>2119237</c:v>
                </c:pt>
                <c:pt idx="1741">
                  <c:v>716106</c:v>
                </c:pt>
                <c:pt idx="1742">
                  <c:v>1799820</c:v>
                </c:pt>
                <c:pt idx="1743">
                  <c:v>1358365</c:v>
                </c:pt>
                <c:pt idx="1744">
                  <c:v>850583</c:v>
                </c:pt>
                <c:pt idx="1745">
                  <c:v>1503217</c:v>
                </c:pt>
                <c:pt idx="1746">
                  <c:v>2180580</c:v>
                </c:pt>
                <c:pt idx="1747">
                  <c:v>1351632</c:v>
                </c:pt>
                <c:pt idx="1748">
                  <c:v>2033847</c:v>
                </c:pt>
                <c:pt idx="1749">
                  <c:v>1665212</c:v>
                </c:pt>
                <c:pt idx="1750">
                  <c:v>800954</c:v>
                </c:pt>
                <c:pt idx="1751">
                  <c:v>260617</c:v>
                </c:pt>
                <c:pt idx="1752">
                  <c:v>495375</c:v>
                </c:pt>
                <c:pt idx="1753">
                  <c:v>303661</c:v>
                </c:pt>
                <c:pt idx="1754">
                  <c:v>329480</c:v>
                </c:pt>
                <c:pt idx="1755">
                  <c:v>164758</c:v>
                </c:pt>
                <c:pt idx="1756">
                  <c:v>456784</c:v>
                </c:pt>
                <c:pt idx="1757">
                  <c:v>171787</c:v>
                </c:pt>
                <c:pt idx="1758">
                  <c:v>526198</c:v>
                </c:pt>
                <c:pt idx="1759">
                  <c:v>555933</c:v>
                </c:pt>
                <c:pt idx="1760">
                  <c:v>436880</c:v>
                </c:pt>
                <c:pt idx="1761">
                  <c:v>283122</c:v>
                </c:pt>
                <c:pt idx="1762">
                  <c:v>420304</c:v>
                </c:pt>
                <c:pt idx="1763">
                  <c:v>346797</c:v>
                </c:pt>
                <c:pt idx="1764">
                  <c:v>333564</c:v>
                </c:pt>
                <c:pt idx="1765">
                  <c:v>192820</c:v>
                </c:pt>
                <c:pt idx="1766">
                  <c:v>300823</c:v>
                </c:pt>
                <c:pt idx="1767">
                  <c:v>245356</c:v>
                </c:pt>
                <c:pt idx="1768">
                  <c:v>198104</c:v>
                </c:pt>
                <c:pt idx="1769">
                  <c:v>246613</c:v>
                </c:pt>
                <c:pt idx="1770">
                  <c:v>376855</c:v>
                </c:pt>
                <c:pt idx="1771">
                  <c:v>335592</c:v>
                </c:pt>
                <c:pt idx="1772">
                  <c:v>340235</c:v>
                </c:pt>
                <c:pt idx="1773">
                  <c:v>395292</c:v>
                </c:pt>
                <c:pt idx="1774">
                  <c:v>122565</c:v>
                </c:pt>
                <c:pt idx="1775">
                  <c:v>521809</c:v>
                </c:pt>
                <c:pt idx="1776">
                  <c:v>443236</c:v>
                </c:pt>
                <c:pt idx="1777">
                  <c:v>372226</c:v>
                </c:pt>
                <c:pt idx="1778">
                  <c:v>412486</c:v>
                </c:pt>
                <c:pt idx="1779">
                  <c:v>485433</c:v>
                </c:pt>
                <c:pt idx="1780">
                  <c:v>420012</c:v>
                </c:pt>
                <c:pt idx="1781">
                  <c:v>720855</c:v>
                </c:pt>
                <c:pt idx="1782">
                  <c:v>274345</c:v>
                </c:pt>
                <c:pt idx="1783">
                  <c:v>568140</c:v>
                </c:pt>
                <c:pt idx="1784">
                  <c:v>495113</c:v>
                </c:pt>
                <c:pt idx="1785">
                  <c:v>425797</c:v>
                </c:pt>
                <c:pt idx="1786">
                  <c:v>567225</c:v>
                </c:pt>
                <c:pt idx="1787">
                  <c:v>732502</c:v>
                </c:pt>
                <c:pt idx="1788">
                  <c:v>892242</c:v>
                </c:pt>
                <c:pt idx="1789">
                  <c:v>523592</c:v>
                </c:pt>
                <c:pt idx="1790">
                  <c:v>636780</c:v>
                </c:pt>
                <c:pt idx="1791">
                  <c:v>555486</c:v>
                </c:pt>
                <c:pt idx="1792">
                  <c:v>257543</c:v>
                </c:pt>
                <c:pt idx="1793">
                  <c:v>469274</c:v>
                </c:pt>
                <c:pt idx="1794">
                  <c:v>332248</c:v>
                </c:pt>
                <c:pt idx="1795">
                  <c:v>177384</c:v>
                </c:pt>
                <c:pt idx="1796">
                  <c:v>724449</c:v>
                </c:pt>
                <c:pt idx="1797">
                  <c:v>912158</c:v>
                </c:pt>
                <c:pt idx="1798">
                  <c:v>1008348</c:v>
                </c:pt>
                <c:pt idx="1799">
                  <c:v>1676488</c:v>
                </c:pt>
                <c:pt idx="1800">
                  <c:v>829797</c:v>
                </c:pt>
                <c:pt idx="1801">
                  <c:v>1265671</c:v>
                </c:pt>
                <c:pt idx="1802">
                  <c:v>234092</c:v>
                </c:pt>
                <c:pt idx="1803">
                  <c:v>751218</c:v>
                </c:pt>
                <c:pt idx="1804">
                  <c:v>511181</c:v>
                </c:pt>
                <c:pt idx="1805">
                  <c:v>567560</c:v>
                </c:pt>
                <c:pt idx="1806">
                  <c:v>452816</c:v>
                </c:pt>
                <c:pt idx="1807">
                  <c:v>556736</c:v>
                </c:pt>
                <c:pt idx="1808">
                  <c:v>433482</c:v>
                </c:pt>
                <c:pt idx="1809">
                  <c:v>733157</c:v>
                </c:pt>
                <c:pt idx="1810">
                  <c:v>760961</c:v>
                </c:pt>
                <c:pt idx="1811">
                  <c:v>478569</c:v>
                </c:pt>
                <c:pt idx="1812">
                  <c:v>1190119</c:v>
                </c:pt>
                <c:pt idx="1813">
                  <c:v>414246</c:v>
                </c:pt>
                <c:pt idx="1814">
                  <c:v>1128937</c:v>
                </c:pt>
                <c:pt idx="1815">
                  <c:v>1561371</c:v>
                </c:pt>
                <c:pt idx="1816">
                  <c:v>2694644</c:v>
                </c:pt>
                <c:pt idx="1817">
                  <c:v>1304785</c:v>
                </c:pt>
                <c:pt idx="1818">
                  <c:v>539199</c:v>
                </c:pt>
                <c:pt idx="1819">
                  <c:v>2248622</c:v>
                </c:pt>
                <c:pt idx="1820">
                  <c:v>4338315</c:v>
                </c:pt>
                <c:pt idx="1821">
                  <c:v>3336341</c:v>
                </c:pt>
                <c:pt idx="1822">
                  <c:v>582561</c:v>
                </c:pt>
                <c:pt idx="1823">
                  <c:v>749283</c:v>
                </c:pt>
                <c:pt idx="1824">
                  <c:v>655190</c:v>
                </c:pt>
                <c:pt idx="1825">
                  <c:v>238678</c:v>
                </c:pt>
                <c:pt idx="1826">
                  <c:v>278143</c:v>
                </c:pt>
                <c:pt idx="1827">
                  <c:v>379612</c:v>
                </c:pt>
                <c:pt idx="1828">
                  <c:v>1025589</c:v>
                </c:pt>
                <c:pt idx="1829">
                  <c:v>732357</c:v>
                </c:pt>
                <c:pt idx="1830">
                  <c:v>4009947</c:v>
                </c:pt>
                <c:pt idx="1831">
                  <c:v>1085110</c:v>
                </c:pt>
                <c:pt idx="1832">
                  <c:v>934148</c:v>
                </c:pt>
                <c:pt idx="1833">
                  <c:v>991087</c:v>
                </c:pt>
                <c:pt idx="1834">
                  <c:v>919593</c:v>
                </c:pt>
                <c:pt idx="1835">
                  <c:v>1404987</c:v>
                </c:pt>
                <c:pt idx="1836">
                  <c:v>394774</c:v>
                </c:pt>
                <c:pt idx="1837">
                  <c:v>894896</c:v>
                </c:pt>
                <c:pt idx="1838">
                  <c:v>869293</c:v>
                </c:pt>
                <c:pt idx="1839">
                  <c:v>1117246</c:v>
                </c:pt>
                <c:pt idx="1840">
                  <c:v>666010</c:v>
                </c:pt>
                <c:pt idx="1841">
                  <c:v>846385</c:v>
                </c:pt>
                <c:pt idx="1842">
                  <c:v>1040509</c:v>
                </c:pt>
                <c:pt idx="1843">
                  <c:v>1812283</c:v>
                </c:pt>
                <c:pt idx="1844">
                  <c:v>514205</c:v>
                </c:pt>
                <c:pt idx="1845">
                  <c:v>1513665</c:v>
                </c:pt>
                <c:pt idx="1846">
                  <c:v>1151065</c:v>
                </c:pt>
                <c:pt idx="1847">
                  <c:v>1088739</c:v>
                </c:pt>
                <c:pt idx="1848">
                  <c:v>3054380</c:v>
                </c:pt>
                <c:pt idx="1849">
                  <c:v>2569357</c:v>
                </c:pt>
                <c:pt idx="1850">
                  <c:v>401987</c:v>
                </c:pt>
                <c:pt idx="1851">
                  <c:v>460524</c:v>
                </c:pt>
                <c:pt idx="1852">
                  <c:v>497883</c:v>
                </c:pt>
                <c:pt idx="1853">
                  <c:v>820498</c:v>
                </c:pt>
                <c:pt idx="1854">
                  <c:v>960706</c:v>
                </c:pt>
                <c:pt idx="1855">
                  <c:v>707684</c:v>
                </c:pt>
                <c:pt idx="1856">
                  <c:v>1923642</c:v>
                </c:pt>
                <c:pt idx="1857">
                  <c:v>1920657</c:v>
                </c:pt>
                <c:pt idx="1858">
                  <c:v>3210505</c:v>
                </c:pt>
                <c:pt idx="1859">
                  <c:v>4380224</c:v>
                </c:pt>
                <c:pt idx="1860">
                  <c:v>583598</c:v>
                </c:pt>
                <c:pt idx="1861">
                  <c:v>448520</c:v>
                </c:pt>
                <c:pt idx="1862">
                  <c:v>352674</c:v>
                </c:pt>
                <c:pt idx="1863">
                  <c:v>315171</c:v>
                </c:pt>
                <c:pt idx="1864">
                  <c:v>435629</c:v>
                </c:pt>
                <c:pt idx="1865">
                  <c:v>649452</c:v>
                </c:pt>
                <c:pt idx="1866">
                  <c:v>405429</c:v>
                </c:pt>
                <c:pt idx="1867">
                  <c:v>603209</c:v>
                </c:pt>
                <c:pt idx="1868">
                  <c:v>487109</c:v>
                </c:pt>
                <c:pt idx="1869">
                  <c:v>518918</c:v>
                </c:pt>
                <c:pt idx="1870">
                  <c:v>379969</c:v>
                </c:pt>
                <c:pt idx="1871">
                  <c:v>199506</c:v>
                </c:pt>
                <c:pt idx="1872">
                  <c:v>346932</c:v>
                </c:pt>
                <c:pt idx="1873">
                  <c:v>469711</c:v>
                </c:pt>
                <c:pt idx="1874">
                  <c:v>384682</c:v>
                </c:pt>
                <c:pt idx="1875">
                  <c:v>133811</c:v>
                </c:pt>
                <c:pt idx="1876">
                  <c:v>289641</c:v>
                </c:pt>
                <c:pt idx="1877">
                  <c:v>242482</c:v>
                </c:pt>
                <c:pt idx="1878">
                  <c:v>585026</c:v>
                </c:pt>
                <c:pt idx="1879">
                  <c:v>868360</c:v>
                </c:pt>
                <c:pt idx="1880">
                  <c:v>571434</c:v>
                </c:pt>
                <c:pt idx="1881">
                  <c:v>300632</c:v>
                </c:pt>
                <c:pt idx="1882">
                  <c:v>431265</c:v>
                </c:pt>
                <c:pt idx="1883">
                  <c:v>116092</c:v>
                </c:pt>
                <c:pt idx="1884">
                  <c:v>149558</c:v>
                </c:pt>
                <c:pt idx="1885">
                  <c:v>424019</c:v>
                </c:pt>
                <c:pt idx="1886">
                  <c:v>366508</c:v>
                </c:pt>
                <c:pt idx="1887">
                  <c:v>462445</c:v>
                </c:pt>
                <c:pt idx="1888">
                  <c:v>253868</c:v>
                </c:pt>
                <c:pt idx="1889">
                  <c:v>133445</c:v>
                </c:pt>
                <c:pt idx="1890">
                  <c:v>157189</c:v>
                </c:pt>
                <c:pt idx="1891">
                  <c:v>651598</c:v>
                </c:pt>
                <c:pt idx="1892">
                  <c:v>425323</c:v>
                </c:pt>
                <c:pt idx="1893">
                  <c:v>134347</c:v>
                </c:pt>
                <c:pt idx="1894">
                  <c:v>398878</c:v>
                </c:pt>
                <c:pt idx="1895">
                  <c:v>310764</c:v>
                </c:pt>
                <c:pt idx="1896">
                  <c:v>567265</c:v>
                </c:pt>
                <c:pt idx="1897">
                  <c:v>339402</c:v>
                </c:pt>
                <c:pt idx="1898">
                  <c:v>182860</c:v>
                </c:pt>
                <c:pt idx="1899">
                  <c:v>777640</c:v>
                </c:pt>
                <c:pt idx="1900">
                  <c:v>405457</c:v>
                </c:pt>
                <c:pt idx="1901">
                  <c:v>301561</c:v>
                </c:pt>
                <c:pt idx="1902">
                  <c:v>363452</c:v>
                </c:pt>
                <c:pt idx="1903">
                  <c:v>744375</c:v>
                </c:pt>
                <c:pt idx="1904">
                  <c:v>1459766</c:v>
                </c:pt>
                <c:pt idx="1905">
                  <c:v>184984</c:v>
                </c:pt>
                <c:pt idx="1906">
                  <c:v>230862</c:v>
                </c:pt>
                <c:pt idx="1907">
                  <c:v>260081</c:v>
                </c:pt>
                <c:pt idx="1908">
                  <c:v>502117</c:v>
                </c:pt>
                <c:pt idx="1909">
                  <c:v>930944</c:v>
                </c:pt>
                <c:pt idx="1910">
                  <c:v>468788</c:v>
                </c:pt>
                <c:pt idx="1911">
                  <c:v>884035</c:v>
                </c:pt>
                <c:pt idx="1912">
                  <c:v>2158643</c:v>
                </c:pt>
                <c:pt idx="1913">
                  <c:v>1934629</c:v>
                </c:pt>
                <c:pt idx="1914">
                  <c:v>745526</c:v>
                </c:pt>
                <c:pt idx="1915">
                  <c:v>258076</c:v>
                </c:pt>
                <c:pt idx="1916">
                  <c:v>214279</c:v>
                </c:pt>
                <c:pt idx="1917">
                  <c:v>257920</c:v>
                </c:pt>
                <c:pt idx="1918">
                  <c:v>187567</c:v>
                </c:pt>
                <c:pt idx="1919">
                  <c:v>460526</c:v>
                </c:pt>
                <c:pt idx="1920">
                  <c:v>627827</c:v>
                </c:pt>
                <c:pt idx="1921">
                  <c:v>183900</c:v>
                </c:pt>
                <c:pt idx="1922">
                  <c:v>224541</c:v>
                </c:pt>
                <c:pt idx="1923">
                  <c:v>94429</c:v>
                </c:pt>
                <c:pt idx="1924">
                  <c:v>288932</c:v>
                </c:pt>
                <c:pt idx="1925">
                  <c:v>203079</c:v>
                </c:pt>
                <c:pt idx="1926">
                  <c:v>257601</c:v>
                </c:pt>
                <c:pt idx="1927">
                  <c:v>288272</c:v>
                </c:pt>
                <c:pt idx="1928">
                  <c:v>397568</c:v>
                </c:pt>
                <c:pt idx="1929">
                  <c:v>605230</c:v>
                </c:pt>
                <c:pt idx="1930">
                  <c:v>245579</c:v>
                </c:pt>
                <c:pt idx="1931">
                  <c:v>681582</c:v>
                </c:pt>
                <c:pt idx="1932">
                  <c:v>328421</c:v>
                </c:pt>
                <c:pt idx="1933">
                  <c:v>176726</c:v>
                </c:pt>
                <c:pt idx="1934">
                  <c:v>604339</c:v>
                </c:pt>
                <c:pt idx="1935">
                  <c:v>302784</c:v>
                </c:pt>
                <c:pt idx="1936">
                  <c:v>254516</c:v>
                </c:pt>
                <c:pt idx="1937">
                  <c:v>217904</c:v>
                </c:pt>
                <c:pt idx="1938">
                  <c:v>545612</c:v>
                </c:pt>
                <c:pt idx="1939">
                  <c:v>779785</c:v>
                </c:pt>
                <c:pt idx="1940">
                  <c:v>456352</c:v>
                </c:pt>
                <c:pt idx="1941">
                  <c:v>1859151</c:v>
                </c:pt>
                <c:pt idx="1942">
                  <c:v>308502</c:v>
                </c:pt>
                <c:pt idx="1943">
                  <c:v>367984</c:v>
                </c:pt>
                <c:pt idx="1944">
                  <c:v>330545</c:v>
                </c:pt>
                <c:pt idx="1945">
                  <c:v>412407</c:v>
                </c:pt>
                <c:pt idx="1946">
                  <c:v>320115</c:v>
                </c:pt>
                <c:pt idx="1947">
                  <c:v>464899</c:v>
                </c:pt>
                <c:pt idx="1948">
                  <c:v>1863313</c:v>
                </c:pt>
                <c:pt idx="1949">
                  <c:v>224882</c:v>
                </c:pt>
                <c:pt idx="1950">
                  <c:v>150562</c:v>
                </c:pt>
                <c:pt idx="1951">
                  <c:v>515071</c:v>
                </c:pt>
                <c:pt idx="1952">
                  <c:v>546675</c:v>
                </c:pt>
                <c:pt idx="1953">
                  <c:v>306962</c:v>
                </c:pt>
                <c:pt idx="1954">
                  <c:v>315428</c:v>
                </c:pt>
                <c:pt idx="1955">
                  <c:v>258969</c:v>
                </c:pt>
                <c:pt idx="1956">
                  <c:v>258575</c:v>
                </c:pt>
                <c:pt idx="1957">
                  <c:v>205746</c:v>
                </c:pt>
                <c:pt idx="1958">
                  <c:v>560539</c:v>
                </c:pt>
                <c:pt idx="1959">
                  <c:v>188521</c:v>
                </c:pt>
                <c:pt idx="1960">
                  <c:v>321270</c:v>
                </c:pt>
                <c:pt idx="1961">
                  <c:v>471307</c:v>
                </c:pt>
                <c:pt idx="1962">
                  <c:v>77457</c:v>
                </c:pt>
                <c:pt idx="1963">
                  <c:v>1013594</c:v>
                </c:pt>
                <c:pt idx="1964">
                  <c:v>317490</c:v>
                </c:pt>
                <c:pt idx="1965">
                  <c:v>492102</c:v>
                </c:pt>
                <c:pt idx="1966">
                  <c:v>329134</c:v>
                </c:pt>
                <c:pt idx="1967">
                  <c:v>474184</c:v>
                </c:pt>
                <c:pt idx="1968">
                  <c:v>396478</c:v>
                </c:pt>
                <c:pt idx="1969">
                  <c:v>795828</c:v>
                </c:pt>
                <c:pt idx="1970">
                  <c:v>304147</c:v>
                </c:pt>
                <c:pt idx="1971">
                  <c:v>546251</c:v>
                </c:pt>
                <c:pt idx="1972">
                  <c:v>538862</c:v>
                </c:pt>
                <c:pt idx="1973">
                  <c:v>1041051</c:v>
                </c:pt>
                <c:pt idx="1974">
                  <c:v>246265</c:v>
                </c:pt>
                <c:pt idx="1975">
                  <c:v>180711</c:v>
                </c:pt>
                <c:pt idx="1976">
                  <c:v>193258</c:v>
                </c:pt>
                <c:pt idx="1977">
                  <c:v>64394</c:v>
                </c:pt>
                <c:pt idx="1978">
                  <c:v>223582</c:v>
                </c:pt>
                <c:pt idx="1979">
                  <c:v>183412</c:v>
                </c:pt>
                <c:pt idx="1980">
                  <c:v>337176</c:v>
                </c:pt>
                <c:pt idx="1981">
                  <c:v>235738</c:v>
                </c:pt>
                <c:pt idx="1982">
                  <c:v>362637</c:v>
                </c:pt>
                <c:pt idx="1983">
                  <c:v>151733</c:v>
                </c:pt>
                <c:pt idx="1984">
                  <c:v>159537</c:v>
                </c:pt>
                <c:pt idx="1985">
                  <c:v>369096</c:v>
                </c:pt>
                <c:pt idx="1986">
                  <c:v>345073</c:v>
                </c:pt>
                <c:pt idx="1987">
                  <c:v>456764</c:v>
                </c:pt>
                <c:pt idx="1988">
                  <c:v>341738</c:v>
                </c:pt>
                <c:pt idx="1989">
                  <c:v>301451</c:v>
                </c:pt>
                <c:pt idx="1990">
                  <c:v>1042220</c:v>
                </c:pt>
                <c:pt idx="1991">
                  <c:v>523349</c:v>
                </c:pt>
                <c:pt idx="1992">
                  <c:v>292643</c:v>
                </c:pt>
                <c:pt idx="1993">
                  <c:v>360627</c:v>
                </c:pt>
                <c:pt idx="1994">
                  <c:v>136515</c:v>
                </c:pt>
                <c:pt idx="1995">
                  <c:v>344939</c:v>
                </c:pt>
                <c:pt idx="1996">
                  <c:v>637120</c:v>
                </c:pt>
                <c:pt idx="1997">
                  <c:v>296006</c:v>
                </c:pt>
                <c:pt idx="1998">
                  <c:v>395563</c:v>
                </c:pt>
                <c:pt idx="1999">
                  <c:v>297104</c:v>
                </c:pt>
                <c:pt idx="2000">
                  <c:v>53884</c:v>
                </c:pt>
                <c:pt idx="2001">
                  <c:v>101843</c:v>
                </c:pt>
                <c:pt idx="2002">
                  <c:v>49800</c:v>
                </c:pt>
                <c:pt idx="2003">
                  <c:v>62463</c:v>
                </c:pt>
                <c:pt idx="2004">
                  <c:v>92129</c:v>
                </c:pt>
                <c:pt idx="2005">
                  <c:v>33467</c:v>
                </c:pt>
                <c:pt idx="2006">
                  <c:v>54421</c:v>
                </c:pt>
                <c:pt idx="2007">
                  <c:v>21747</c:v>
                </c:pt>
                <c:pt idx="2008">
                  <c:v>56129</c:v>
                </c:pt>
                <c:pt idx="2009">
                  <c:v>98111</c:v>
                </c:pt>
                <c:pt idx="2010">
                  <c:v>82665</c:v>
                </c:pt>
                <c:pt idx="2011">
                  <c:v>88918</c:v>
                </c:pt>
                <c:pt idx="2012">
                  <c:v>52041</c:v>
                </c:pt>
                <c:pt idx="2013">
                  <c:v>37075</c:v>
                </c:pt>
                <c:pt idx="2014">
                  <c:v>71149</c:v>
                </c:pt>
                <c:pt idx="2015">
                  <c:v>64122</c:v>
                </c:pt>
                <c:pt idx="2016">
                  <c:v>44954</c:v>
                </c:pt>
                <c:pt idx="2017">
                  <c:v>52258</c:v>
                </c:pt>
                <c:pt idx="2018">
                  <c:v>56150</c:v>
                </c:pt>
                <c:pt idx="2019">
                  <c:v>36012</c:v>
                </c:pt>
                <c:pt idx="2020">
                  <c:v>25159</c:v>
                </c:pt>
                <c:pt idx="2021">
                  <c:v>55094</c:v>
                </c:pt>
                <c:pt idx="2022">
                  <c:v>16426</c:v>
                </c:pt>
                <c:pt idx="2023">
                  <c:v>30415</c:v>
                </c:pt>
                <c:pt idx="2024">
                  <c:v>47413</c:v>
                </c:pt>
                <c:pt idx="2025">
                  <c:v>30613</c:v>
                </c:pt>
                <c:pt idx="2026">
                  <c:v>270627</c:v>
                </c:pt>
                <c:pt idx="2027">
                  <c:v>93422</c:v>
                </c:pt>
                <c:pt idx="2028">
                  <c:v>77073</c:v>
                </c:pt>
                <c:pt idx="2029">
                  <c:v>37619</c:v>
                </c:pt>
                <c:pt idx="2030">
                  <c:v>37144</c:v>
                </c:pt>
                <c:pt idx="2031">
                  <c:v>53093</c:v>
                </c:pt>
                <c:pt idx="2032">
                  <c:v>57890</c:v>
                </c:pt>
                <c:pt idx="2033">
                  <c:v>37722</c:v>
                </c:pt>
                <c:pt idx="2034">
                  <c:v>36730</c:v>
                </c:pt>
                <c:pt idx="2035">
                  <c:v>52196</c:v>
                </c:pt>
                <c:pt idx="2036">
                  <c:v>53495</c:v>
                </c:pt>
                <c:pt idx="2037">
                  <c:v>38723</c:v>
                </c:pt>
                <c:pt idx="2038">
                  <c:v>44002</c:v>
                </c:pt>
                <c:pt idx="2039">
                  <c:v>42339</c:v>
                </c:pt>
                <c:pt idx="2040">
                  <c:v>71148</c:v>
                </c:pt>
                <c:pt idx="2041">
                  <c:v>56463</c:v>
                </c:pt>
                <c:pt idx="2042">
                  <c:v>47961</c:v>
                </c:pt>
                <c:pt idx="2043">
                  <c:v>56711</c:v>
                </c:pt>
                <c:pt idx="2044">
                  <c:v>46745</c:v>
                </c:pt>
                <c:pt idx="2045">
                  <c:v>82291</c:v>
                </c:pt>
                <c:pt idx="2046">
                  <c:v>144510</c:v>
                </c:pt>
                <c:pt idx="2047">
                  <c:v>123360</c:v>
                </c:pt>
                <c:pt idx="2048">
                  <c:v>236027</c:v>
                </c:pt>
                <c:pt idx="2049">
                  <c:v>672082</c:v>
                </c:pt>
                <c:pt idx="2050">
                  <c:v>285641</c:v>
                </c:pt>
                <c:pt idx="2051">
                  <c:v>29191</c:v>
                </c:pt>
                <c:pt idx="2052">
                  <c:v>89991</c:v>
                </c:pt>
                <c:pt idx="2053">
                  <c:v>75694</c:v>
                </c:pt>
                <c:pt idx="2054">
                  <c:v>58968</c:v>
                </c:pt>
                <c:pt idx="2055">
                  <c:v>75897</c:v>
                </c:pt>
                <c:pt idx="2056">
                  <c:v>18931</c:v>
                </c:pt>
                <c:pt idx="2057">
                  <c:v>62013</c:v>
                </c:pt>
                <c:pt idx="2058">
                  <c:v>24969</c:v>
                </c:pt>
                <c:pt idx="2059">
                  <c:v>51158</c:v>
                </c:pt>
                <c:pt idx="2060">
                  <c:v>25740</c:v>
                </c:pt>
                <c:pt idx="2061">
                  <c:v>101079</c:v>
                </c:pt>
                <c:pt idx="2062">
                  <c:v>127905</c:v>
                </c:pt>
                <c:pt idx="2063">
                  <c:v>30685</c:v>
                </c:pt>
                <c:pt idx="2064">
                  <c:v>48297</c:v>
                </c:pt>
                <c:pt idx="2065">
                  <c:v>57986</c:v>
                </c:pt>
                <c:pt idx="2066">
                  <c:v>27112</c:v>
                </c:pt>
                <c:pt idx="2067">
                  <c:v>28540</c:v>
                </c:pt>
                <c:pt idx="2068">
                  <c:v>37473</c:v>
                </c:pt>
                <c:pt idx="2069">
                  <c:v>158965</c:v>
                </c:pt>
                <c:pt idx="2070">
                  <c:v>41724</c:v>
                </c:pt>
                <c:pt idx="2071">
                  <c:v>36812</c:v>
                </c:pt>
                <c:pt idx="2072">
                  <c:v>32465</c:v>
                </c:pt>
                <c:pt idx="2073">
                  <c:v>58875</c:v>
                </c:pt>
                <c:pt idx="2074">
                  <c:v>37881</c:v>
                </c:pt>
                <c:pt idx="2075">
                  <c:v>82706</c:v>
                </c:pt>
                <c:pt idx="2076">
                  <c:v>23076</c:v>
                </c:pt>
                <c:pt idx="2077">
                  <c:v>52290</c:v>
                </c:pt>
                <c:pt idx="2078">
                  <c:v>167358</c:v>
                </c:pt>
                <c:pt idx="2079">
                  <c:v>54874</c:v>
                </c:pt>
                <c:pt idx="2080">
                  <c:v>97969</c:v>
                </c:pt>
                <c:pt idx="2081">
                  <c:v>82365</c:v>
                </c:pt>
                <c:pt idx="2082">
                  <c:v>39166</c:v>
                </c:pt>
                <c:pt idx="2083">
                  <c:v>280811</c:v>
                </c:pt>
                <c:pt idx="2084">
                  <c:v>142374</c:v>
                </c:pt>
                <c:pt idx="2085">
                  <c:v>112808</c:v>
                </c:pt>
                <c:pt idx="2086">
                  <c:v>65348</c:v>
                </c:pt>
                <c:pt idx="2087">
                  <c:v>106916</c:v>
                </c:pt>
                <c:pt idx="2088">
                  <c:v>48017</c:v>
                </c:pt>
                <c:pt idx="2089">
                  <c:v>157647</c:v>
                </c:pt>
                <c:pt idx="2090">
                  <c:v>246999</c:v>
                </c:pt>
                <c:pt idx="2091">
                  <c:v>36616</c:v>
                </c:pt>
                <c:pt idx="2092">
                  <c:v>94128</c:v>
                </c:pt>
                <c:pt idx="2093">
                  <c:v>48001</c:v>
                </c:pt>
                <c:pt idx="2094">
                  <c:v>24708</c:v>
                </c:pt>
                <c:pt idx="2095">
                  <c:v>125822</c:v>
                </c:pt>
                <c:pt idx="2096">
                  <c:v>127201</c:v>
                </c:pt>
                <c:pt idx="2097">
                  <c:v>109719</c:v>
                </c:pt>
                <c:pt idx="2098">
                  <c:v>92975</c:v>
                </c:pt>
                <c:pt idx="2099">
                  <c:v>109421</c:v>
                </c:pt>
                <c:pt idx="2100">
                  <c:v>126250</c:v>
                </c:pt>
                <c:pt idx="2101">
                  <c:v>31596</c:v>
                </c:pt>
                <c:pt idx="2102">
                  <c:v>104167</c:v>
                </c:pt>
                <c:pt idx="2103">
                  <c:v>139190</c:v>
                </c:pt>
                <c:pt idx="2104">
                  <c:v>41019</c:v>
                </c:pt>
                <c:pt idx="2105">
                  <c:v>296715</c:v>
                </c:pt>
                <c:pt idx="2106">
                  <c:v>66388</c:v>
                </c:pt>
                <c:pt idx="2107">
                  <c:v>34772</c:v>
                </c:pt>
                <c:pt idx="2108">
                  <c:v>72777</c:v>
                </c:pt>
                <c:pt idx="2109">
                  <c:v>30099</c:v>
                </c:pt>
                <c:pt idx="2110">
                  <c:v>39464</c:v>
                </c:pt>
                <c:pt idx="2111">
                  <c:v>156992</c:v>
                </c:pt>
                <c:pt idx="2112">
                  <c:v>212814</c:v>
                </c:pt>
                <c:pt idx="2113">
                  <c:v>61411</c:v>
                </c:pt>
                <c:pt idx="2114">
                  <c:v>34590</c:v>
                </c:pt>
                <c:pt idx="2115">
                  <c:v>31563</c:v>
                </c:pt>
                <c:pt idx="2116">
                  <c:v>108578</c:v>
                </c:pt>
                <c:pt idx="2117">
                  <c:v>48492</c:v>
                </c:pt>
                <c:pt idx="2118">
                  <c:v>55903</c:v>
                </c:pt>
                <c:pt idx="2119">
                  <c:v>70834</c:v>
                </c:pt>
                <c:pt idx="2120">
                  <c:v>73182</c:v>
                </c:pt>
                <c:pt idx="2121">
                  <c:v>65114</c:v>
                </c:pt>
                <c:pt idx="2122">
                  <c:v>47168</c:v>
                </c:pt>
                <c:pt idx="2123">
                  <c:v>236194</c:v>
                </c:pt>
                <c:pt idx="2124">
                  <c:v>33487</c:v>
                </c:pt>
                <c:pt idx="2125">
                  <c:v>41416</c:v>
                </c:pt>
                <c:pt idx="2126">
                  <c:v>57482</c:v>
                </c:pt>
                <c:pt idx="2127">
                  <c:v>81968</c:v>
                </c:pt>
                <c:pt idx="2128">
                  <c:v>79441</c:v>
                </c:pt>
                <c:pt idx="2129">
                  <c:v>142202</c:v>
                </c:pt>
                <c:pt idx="2130">
                  <c:v>156382</c:v>
                </c:pt>
                <c:pt idx="2131">
                  <c:v>80303</c:v>
                </c:pt>
                <c:pt idx="2132">
                  <c:v>67363</c:v>
                </c:pt>
                <c:pt idx="2133">
                  <c:v>75561</c:v>
                </c:pt>
                <c:pt idx="2134">
                  <c:v>38429</c:v>
                </c:pt>
                <c:pt idx="2135">
                  <c:v>52450</c:v>
                </c:pt>
                <c:pt idx="2136">
                  <c:v>21401</c:v>
                </c:pt>
                <c:pt idx="2137">
                  <c:v>25388</c:v>
                </c:pt>
                <c:pt idx="2138">
                  <c:v>25983</c:v>
                </c:pt>
                <c:pt idx="2139">
                  <c:v>66847</c:v>
                </c:pt>
                <c:pt idx="2140">
                  <c:v>66637</c:v>
                </c:pt>
                <c:pt idx="2141">
                  <c:v>22272</c:v>
                </c:pt>
                <c:pt idx="2142">
                  <c:v>49295</c:v>
                </c:pt>
                <c:pt idx="2143">
                  <c:v>23078</c:v>
                </c:pt>
                <c:pt idx="2144">
                  <c:v>12084</c:v>
                </c:pt>
                <c:pt idx="2145">
                  <c:v>45716</c:v>
                </c:pt>
                <c:pt idx="2146">
                  <c:v>80959</c:v>
                </c:pt>
                <c:pt idx="2147">
                  <c:v>66500</c:v>
                </c:pt>
                <c:pt idx="2148">
                  <c:v>106538</c:v>
                </c:pt>
                <c:pt idx="2149">
                  <c:v>135140</c:v>
                </c:pt>
                <c:pt idx="2150">
                  <c:v>31869</c:v>
                </c:pt>
                <c:pt idx="2151">
                  <c:v>44145</c:v>
                </c:pt>
                <c:pt idx="2152">
                  <c:v>32004</c:v>
                </c:pt>
                <c:pt idx="2153">
                  <c:v>43294</c:v>
                </c:pt>
                <c:pt idx="2154">
                  <c:v>59736</c:v>
                </c:pt>
                <c:pt idx="2155">
                  <c:v>33054</c:v>
                </c:pt>
                <c:pt idx="2156">
                  <c:v>27172</c:v>
                </c:pt>
                <c:pt idx="2157">
                  <c:v>16707</c:v>
                </c:pt>
                <c:pt idx="2158">
                  <c:v>29374</c:v>
                </c:pt>
                <c:pt idx="2159">
                  <c:v>69077</c:v>
                </c:pt>
                <c:pt idx="2160">
                  <c:v>38876</c:v>
                </c:pt>
                <c:pt idx="2161">
                  <c:v>60751</c:v>
                </c:pt>
                <c:pt idx="2162">
                  <c:v>34970</c:v>
                </c:pt>
                <c:pt idx="2163">
                  <c:v>27136</c:v>
                </c:pt>
                <c:pt idx="2164">
                  <c:v>144945</c:v>
                </c:pt>
                <c:pt idx="2165">
                  <c:v>17513</c:v>
                </c:pt>
                <c:pt idx="2166">
                  <c:v>57300</c:v>
                </c:pt>
                <c:pt idx="2167">
                  <c:v>76597</c:v>
                </c:pt>
                <c:pt idx="2168">
                  <c:v>30351</c:v>
                </c:pt>
                <c:pt idx="2169">
                  <c:v>41499</c:v>
                </c:pt>
                <c:pt idx="2170">
                  <c:v>31676</c:v>
                </c:pt>
                <c:pt idx="2171">
                  <c:v>62932</c:v>
                </c:pt>
                <c:pt idx="2172">
                  <c:v>24261</c:v>
                </c:pt>
                <c:pt idx="2173">
                  <c:v>56195</c:v>
                </c:pt>
                <c:pt idx="2174">
                  <c:v>24708</c:v>
                </c:pt>
                <c:pt idx="2175">
                  <c:v>45830</c:v>
                </c:pt>
                <c:pt idx="2176">
                  <c:v>33766</c:v>
                </c:pt>
                <c:pt idx="2177">
                  <c:v>138933</c:v>
                </c:pt>
                <c:pt idx="2178">
                  <c:v>57003</c:v>
                </c:pt>
                <c:pt idx="2179">
                  <c:v>70048</c:v>
                </c:pt>
                <c:pt idx="2180">
                  <c:v>61565</c:v>
                </c:pt>
                <c:pt idx="2181">
                  <c:v>30529</c:v>
                </c:pt>
                <c:pt idx="2182">
                  <c:v>114383</c:v>
                </c:pt>
                <c:pt idx="2183">
                  <c:v>59828</c:v>
                </c:pt>
                <c:pt idx="2184">
                  <c:v>27106</c:v>
                </c:pt>
                <c:pt idx="2185">
                  <c:v>86403</c:v>
                </c:pt>
                <c:pt idx="2186">
                  <c:v>18676</c:v>
                </c:pt>
                <c:pt idx="2187">
                  <c:v>40372</c:v>
                </c:pt>
                <c:pt idx="2188">
                  <c:v>54485</c:v>
                </c:pt>
                <c:pt idx="2189">
                  <c:v>234472</c:v>
                </c:pt>
                <c:pt idx="2190">
                  <c:v>184560</c:v>
                </c:pt>
                <c:pt idx="2191">
                  <c:v>101506</c:v>
                </c:pt>
                <c:pt idx="2192">
                  <c:v>132576</c:v>
                </c:pt>
                <c:pt idx="2193">
                  <c:v>119019</c:v>
                </c:pt>
                <c:pt idx="2194">
                  <c:v>22476</c:v>
                </c:pt>
                <c:pt idx="2195">
                  <c:v>64453</c:v>
                </c:pt>
                <c:pt idx="2196">
                  <c:v>107031</c:v>
                </c:pt>
                <c:pt idx="2197">
                  <c:v>86045</c:v>
                </c:pt>
                <c:pt idx="2198">
                  <c:v>37506</c:v>
                </c:pt>
                <c:pt idx="2199">
                  <c:v>80022</c:v>
                </c:pt>
                <c:pt idx="2200">
                  <c:v>40178</c:v>
                </c:pt>
                <c:pt idx="2201">
                  <c:v>93792</c:v>
                </c:pt>
                <c:pt idx="2202">
                  <c:v>82456</c:v>
                </c:pt>
                <c:pt idx="2203">
                  <c:v>34929</c:v>
                </c:pt>
                <c:pt idx="2204">
                  <c:v>176640</c:v>
                </c:pt>
                <c:pt idx="2205">
                  <c:v>40231</c:v>
                </c:pt>
                <c:pt idx="2206">
                  <c:v>79210</c:v>
                </c:pt>
                <c:pt idx="2207">
                  <c:v>44585</c:v>
                </c:pt>
                <c:pt idx="2208">
                  <c:v>109564</c:v>
                </c:pt>
                <c:pt idx="2209">
                  <c:v>74494</c:v>
                </c:pt>
                <c:pt idx="2210">
                  <c:v>120879</c:v>
                </c:pt>
                <c:pt idx="2211">
                  <c:v>262429</c:v>
                </c:pt>
                <c:pt idx="2212">
                  <c:v>26678</c:v>
                </c:pt>
                <c:pt idx="2213">
                  <c:v>44892</c:v>
                </c:pt>
                <c:pt idx="2214">
                  <c:v>304201</c:v>
                </c:pt>
                <c:pt idx="2215">
                  <c:v>585603</c:v>
                </c:pt>
                <c:pt idx="2216">
                  <c:v>212530</c:v>
                </c:pt>
                <c:pt idx="2217">
                  <c:v>127520</c:v>
                </c:pt>
                <c:pt idx="2218">
                  <c:v>297404</c:v>
                </c:pt>
                <c:pt idx="2219">
                  <c:v>667643</c:v>
                </c:pt>
                <c:pt idx="2220">
                  <c:v>3783362</c:v>
                </c:pt>
                <c:pt idx="2221">
                  <c:v>69721</c:v>
                </c:pt>
                <c:pt idx="2222">
                  <c:v>24789</c:v>
                </c:pt>
                <c:pt idx="2223">
                  <c:v>22530</c:v>
                </c:pt>
                <c:pt idx="2224">
                  <c:v>50578</c:v>
                </c:pt>
                <c:pt idx="2225">
                  <c:v>102806</c:v>
                </c:pt>
                <c:pt idx="2226">
                  <c:v>30876</c:v>
                </c:pt>
                <c:pt idx="2227">
                  <c:v>62701</c:v>
                </c:pt>
                <c:pt idx="2228">
                  <c:v>61417</c:v>
                </c:pt>
                <c:pt idx="2229">
                  <c:v>22587</c:v>
                </c:pt>
                <c:pt idx="2230">
                  <c:v>44936</c:v>
                </c:pt>
                <c:pt idx="2231">
                  <c:v>147131</c:v>
                </c:pt>
                <c:pt idx="2232">
                  <c:v>50686</c:v>
                </c:pt>
                <c:pt idx="2233">
                  <c:v>142335</c:v>
                </c:pt>
                <c:pt idx="2234">
                  <c:v>90697</c:v>
                </c:pt>
                <c:pt idx="2235">
                  <c:v>112423</c:v>
                </c:pt>
                <c:pt idx="2236">
                  <c:v>72034</c:v>
                </c:pt>
                <c:pt idx="2237">
                  <c:v>39965</c:v>
                </c:pt>
                <c:pt idx="2238">
                  <c:v>40558</c:v>
                </c:pt>
                <c:pt idx="2239">
                  <c:v>61947</c:v>
                </c:pt>
                <c:pt idx="2240">
                  <c:v>156768</c:v>
                </c:pt>
                <c:pt idx="2241">
                  <c:v>21127</c:v>
                </c:pt>
                <c:pt idx="2242">
                  <c:v>58228</c:v>
                </c:pt>
                <c:pt idx="2243">
                  <c:v>69530</c:v>
                </c:pt>
                <c:pt idx="2244">
                  <c:v>47464</c:v>
                </c:pt>
                <c:pt idx="2245">
                  <c:v>33458</c:v>
                </c:pt>
                <c:pt idx="2246">
                  <c:v>210210</c:v>
                </c:pt>
                <c:pt idx="2247">
                  <c:v>55949</c:v>
                </c:pt>
                <c:pt idx="2248">
                  <c:v>91056</c:v>
                </c:pt>
                <c:pt idx="2249">
                  <c:v>20308</c:v>
                </c:pt>
                <c:pt idx="2250">
                  <c:v>21220</c:v>
                </c:pt>
                <c:pt idx="2251">
                  <c:v>4721</c:v>
                </c:pt>
                <c:pt idx="2252">
                  <c:v>15496</c:v>
                </c:pt>
                <c:pt idx="2253">
                  <c:v>10177</c:v>
                </c:pt>
                <c:pt idx="2254">
                  <c:v>46554</c:v>
                </c:pt>
                <c:pt idx="2255">
                  <c:v>10517</c:v>
                </c:pt>
                <c:pt idx="2256">
                  <c:v>15044</c:v>
                </c:pt>
                <c:pt idx="2257">
                  <c:v>31428</c:v>
                </c:pt>
                <c:pt idx="2258">
                  <c:v>89261</c:v>
                </c:pt>
                <c:pt idx="2259">
                  <c:v>75843</c:v>
                </c:pt>
                <c:pt idx="2260">
                  <c:v>36930</c:v>
                </c:pt>
                <c:pt idx="2261">
                  <c:v>36488</c:v>
                </c:pt>
                <c:pt idx="2262">
                  <c:v>10183</c:v>
                </c:pt>
                <c:pt idx="2263">
                  <c:v>15610</c:v>
                </c:pt>
                <c:pt idx="2264">
                  <c:v>18564</c:v>
                </c:pt>
                <c:pt idx="2265">
                  <c:v>17392</c:v>
                </c:pt>
                <c:pt idx="2266">
                  <c:v>47024</c:v>
                </c:pt>
                <c:pt idx="2267">
                  <c:v>90573</c:v>
                </c:pt>
                <c:pt idx="2268">
                  <c:v>91411</c:v>
                </c:pt>
                <c:pt idx="2269">
                  <c:v>24931</c:v>
                </c:pt>
                <c:pt idx="2270">
                  <c:v>18122</c:v>
                </c:pt>
                <c:pt idx="2271">
                  <c:v>10687</c:v>
                </c:pt>
                <c:pt idx="2272">
                  <c:v>16544</c:v>
                </c:pt>
                <c:pt idx="2273">
                  <c:v>32344</c:v>
                </c:pt>
                <c:pt idx="2274">
                  <c:v>28335</c:v>
                </c:pt>
                <c:pt idx="2275">
                  <c:v>17142</c:v>
                </c:pt>
                <c:pt idx="2276">
                  <c:v>16000</c:v>
                </c:pt>
                <c:pt idx="2277">
                  <c:v>13306</c:v>
                </c:pt>
                <c:pt idx="2278">
                  <c:v>3193</c:v>
                </c:pt>
                <c:pt idx="2279">
                  <c:v>3390</c:v>
                </c:pt>
                <c:pt idx="2280">
                  <c:v>16710</c:v>
                </c:pt>
                <c:pt idx="2281">
                  <c:v>5963</c:v>
                </c:pt>
                <c:pt idx="2282">
                  <c:v>9233</c:v>
                </c:pt>
                <c:pt idx="2283">
                  <c:v>8266</c:v>
                </c:pt>
                <c:pt idx="2284">
                  <c:v>15214</c:v>
                </c:pt>
                <c:pt idx="2285">
                  <c:v>123125</c:v>
                </c:pt>
                <c:pt idx="2286">
                  <c:v>13217</c:v>
                </c:pt>
                <c:pt idx="2287">
                  <c:v>16068</c:v>
                </c:pt>
                <c:pt idx="2288">
                  <c:v>8460</c:v>
                </c:pt>
                <c:pt idx="2289">
                  <c:v>24266</c:v>
                </c:pt>
                <c:pt idx="2290">
                  <c:v>17601</c:v>
                </c:pt>
                <c:pt idx="2291">
                  <c:v>6593</c:v>
                </c:pt>
                <c:pt idx="2292">
                  <c:v>15444</c:v>
                </c:pt>
                <c:pt idx="2293">
                  <c:v>12673</c:v>
                </c:pt>
                <c:pt idx="2294">
                  <c:v>14166</c:v>
                </c:pt>
                <c:pt idx="2295">
                  <c:v>38872</c:v>
                </c:pt>
                <c:pt idx="2296">
                  <c:v>80024</c:v>
                </c:pt>
                <c:pt idx="2297">
                  <c:v>16872</c:v>
                </c:pt>
                <c:pt idx="2298">
                  <c:v>11128</c:v>
                </c:pt>
                <c:pt idx="2299">
                  <c:v>19045</c:v>
                </c:pt>
                <c:pt idx="2300">
                  <c:v>4541</c:v>
                </c:pt>
                <c:pt idx="2301">
                  <c:v>10342</c:v>
                </c:pt>
                <c:pt idx="2302">
                  <c:v>17899</c:v>
                </c:pt>
                <c:pt idx="2303">
                  <c:v>5969</c:v>
                </c:pt>
                <c:pt idx="2304">
                  <c:v>18147</c:v>
                </c:pt>
                <c:pt idx="2305">
                  <c:v>5510</c:v>
                </c:pt>
                <c:pt idx="2306">
                  <c:v>13310</c:v>
                </c:pt>
                <c:pt idx="2307">
                  <c:v>7912</c:v>
                </c:pt>
                <c:pt idx="2308">
                  <c:v>26079</c:v>
                </c:pt>
                <c:pt idx="2309">
                  <c:v>5395</c:v>
                </c:pt>
                <c:pt idx="2310">
                  <c:v>16772</c:v>
                </c:pt>
                <c:pt idx="2311">
                  <c:v>11358</c:v>
                </c:pt>
                <c:pt idx="2312">
                  <c:v>9513</c:v>
                </c:pt>
                <c:pt idx="2313">
                  <c:v>3816</c:v>
                </c:pt>
                <c:pt idx="2314">
                  <c:v>27090</c:v>
                </c:pt>
                <c:pt idx="2315">
                  <c:v>29252</c:v>
                </c:pt>
                <c:pt idx="2316">
                  <c:v>22412</c:v>
                </c:pt>
                <c:pt idx="2317">
                  <c:v>5095</c:v>
                </c:pt>
                <c:pt idx="2318">
                  <c:v>3986</c:v>
                </c:pt>
                <c:pt idx="2319">
                  <c:v>8724</c:v>
                </c:pt>
                <c:pt idx="2320">
                  <c:v>7813</c:v>
                </c:pt>
                <c:pt idx="2321">
                  <c:v>15064</c:v>
                </c:pt>
                <c:pt idx="2322">
                  <c:v>22109</c:v>
                </c:pt>
                <c:pt idx="2323">
                  <c:v>49844</c:v>
                </c:pt>
                <c:pt idx="2324">
                  <c:v>42516</c:v>
                </c:pt>
                <c:pt idx="2325">
                  <c:v>17564</c:v>
                </c:pt>
                <c:pt idx="2326">
                  <c:v>5323</c:v>
                </c:pt>
                <c:pt idx="2327">
                  <c:v>4347</c:v>
                </c:pt>
                <c:pt idx="2328">
                  <c:v>6518</c:v>
                </c:pt>
                <c:pt idx="2329">
                  <c:v>3953</c:v>
                </c:pt>
                <c:pt idx="2330">
                  <c:v>10990</c:v>
                </c:pt>
                <c:pt idx="2331">
                  <c:v>22497</c:v>
                </c:pt>
                <c:pt idx="2332">
                  <c:v>390218</c:v>
                </c:pt>
                <c:pt idx="2333">
                  <c:v>8940</c:v>
                </c:pt>
                <c:pt idx="2334">
                  <c:v>10949</c:v>
                </c:pt>
                <c:pt idx="2335">
                  <c:v>31996</c:v>
                </c:pt>
                <c:pt idx="2336">
                  <c:v>23159</c:v>
                </c:pt>
                <c:pt idx="2337">
                  <c:v>38357</c:v>
                </c:pt>
                <c:pt idx="2338">
                  <c:v>5543</c:v>
                </c:pt>
                <c:pt idx="2339">
                  <c:v>22776</c:v>
                </c:pt>
                <c:pt idx="2340">
                  <c:v>13504</c:v>
                </c:pt>
                <c:pt idx="2341">
                  <c:v>18840</c:v>
                </c:pt>
                <c:pt idx="2342">
                  <c:v>38470</c:v>
                </c:pt>
                <c:pt idx="2343">
                  <c:v>64140</c:v>
                </c:pt>
                <c:pt idx="2344">
                  <c:v>36114</c:v>
                </c:pt>
                <c:pt idx="2345">
                  <c:v>36727</c:v>
                </c:pt>
                <c:pt idx="2346">
                  <c:v>15562</c:v>
                </c:pt>
                <c:pt idx="2347">
                  <c:v>22831</c:v>
                </c:pt>
                <c:pt idx="2348">
                  <c:v>40826</c:v>
                </c:pt>
                <c:pt idx="2349">
                  <c:v>48614</c:v>
                </c:pt>
                <c:pt idx="2350">
                  <c:v>48256</c:v>
                </c:pt>
                <c:pt idx="2351">
                  <c:v>17872</c:v>
                </c:pt>
                <c:pt idx="2352">
                  <c:v>52530</c:v>
                </c:pt>
                <c:pt idx="2353">
                  <c:v>6982</c:v>
                </c:pt>
                <c:pt idx="2354">
                  <c:v>28805</c:v>
                </c:pt>
                <c:pt idx="2355">
                  <c:v>20045</c:v>
                </c:pt>
                <c:pt idx="2356">
                  <c:v>63760</c:v>
                </c:pt>
                <c:pt idx="2357">
                  <c:v>28588</c:v>
                </c:pt>
                <c:pt idx="2358">
                  <c:v>50701</c:v>
                </c:pt>
                <c:pt idx="2359">
                  <c:v>66552</c:v>
                </c:pt>
                <c:pt idx="2360">
                  <c:v>8255</c:v>
                </c:pt>
                <c:pt idx="2361">
                  <c:v>9672</c:v>
                </c:pt>
                <c:pt idx="2362">
                  <c:v>12856</c:v>
                </c:pt>
                <c:pt idx="2363">
                  <c:v>15470</c:v>
                </c:pt>
                <c:pt idx="2364">
                  <c:v>19396</c:v>
                </c:pt>
                <c:pt idx="2365">
                  <c:v>41728</c:v>
                </c:pt>
                <c:pt idx="2366">
                  <c:v>11600</c:v>
                </c:pt>
                <c:pt idx="2367">
                  <c:v>7515</c:v>
                </c:pt>
                <c:pt idx="2368">
                  <c:v>8390</c:v>
                </c:pt>
                <c:pt idx="2369">
                  <c:v>24462</c:v>
                </c:pt>
                <c:pt idx="2370">
                  <c:v>13151</c:v>
                </c:pt>
                <c:pt idx="2371">
                  <c:v>18794</c:v>
                </c:pt>
                <c:pt idx="2372">
                  <c:v>109101</c:v>
                </c:pt>
                <c:pt idx="2373">
                  <c:v>15346</c:v>
                </c:pt>
                <c:pt idx="2374">
                  <c:v>7822</c:v>
                </c:pt>
                <c:pt idx="2375">
                  <c:v>11591</c:v>
                </c:pt>
                <c:pt idx="2376">
                  <c:v>16531</c:v>
                </c:pt>
                <c:pt idx="2377">
                  <c:v>9815</c:v>
                </c:pt>
                <c:pt idx="2378">
                  <c:v>14725</c:v>
                </c:pt>
                <c:pt idx="2379">
                  <c:v>5775</c:v>
                </c:pt>
                <c:pt idx="2380">
                  <c:v>3589</c:v>
                </c:pt>
                <c:pt idx="2381">
                  <c:v>20455</c:v>
                </c:pt>
                <c:pt idx="2382">
                  <c:v>3714</c:v>
                </c:pt>
                <c:pt idx="2383">
                  <c:v>1539</c:v>
                </c:pt>
                <c:pt idx="2384">
                  <c:v>4058</c:v>
                </c:pt>
                <c:pt idx="2385">
                  <c:v>2823</c:v>
                </c:pt>
                <c:pt idx="2386">
                  <c:v>4788</c:v>
                </c:pt>
                <c:pt idx="2387">
                  <c:v>29092</c:v>
                </c:pt>
                <c:pt idx="2388">
                  <c:v>14579</c:v>
                </c:pt>
                <c:pt idx="2389">
                  <c:v>20450</c:v>
                </c:pt>
                <c:pt idx="2390">
                  <c:v>11832</c:v>
                </c:pt>
                <c:pt idx="2391">
                  <c:v>20641</c:v>
                </c:pt>
                <c:pt idx="2392">
                  <c:v>16439</c:v>
                </c:pt>
                <c:pt idx="2393">
                  <c:v>5289</c:v>
                </c:pt>
                <c:pt idx="2394">
                  <c:v>8975</c:v>
                </c:pt>
                <c:pt idx="2395">
                  <c:v>7579</c:v>
                </c:pt>
                <c:pt idx="2396">
                  <c:v>10497</c:v>
                </c:pt>
                <c:pt idx="2397">
                  <c:v>7920</c:v>
                </c:pt>
                <c:pt idx="2398">
                  <c:v>9517</c:v>
                </c:pt>
                <c:pt idx="2399">
                  <c:v>4339</c:v>
                </c:pt>
                <c:pt idx="2400">
                  <c:v>6049</c:v>
                </c:pt>
                <c:pt idx="2401">
                  <c:v>3950</c:v>
                </c:pt>
                <c:pt idx="2402">
                  <c:v>6819</c:v>
                </c:pt>
                <c:pt idx="2403">
                  <c:v>17236</c:v>
                </c:pt>
                <c:pt idx="2404">
                  <c:v>10308</c:v>
                </c:pt>
                <c:pt idx="2405">
                  <c:v>3308</c:v>
                </c:pt>
                <c:pt idx="2406">
                  <c:v>5101</c:v>
                </c:pt>
                <c:pt idx="2407">
                  <c:v>5233</c:v>
                </c:pt>
                <c:pt idx="2408">
                  <c:v>5928</c:v>
                </c:pt>
                <c:pt idx="2409">
                  <c:v>7687</c:v>
                </c:pt>
                <c:pt idx="2410">
                  <c:v>4113</c:v>
                </c:pt>
                <c:pt idx="2411">
                  <c:v>11345</c:v>
                </c:pt>
                <c:pt idx="2412">
                  <c:v>30156</c:v>
                </c:pt>
                <c:pt idx="2413">
                  <c:v>13792</c:v>
                </c:pt>
                <c:pt idx="2414">
                  <c:v>13184</c:v>
                </c:pt>
                <c:pt idx="2415">
                  <c:v>30048</c:v>
                </c:pt>
                <c:pt idx="2416">
                  <c:v>12440</c:v>
                </c:pt>
                <c:pt idx="2417">
                  <c:v>16491</c:v>
                </c:pt>
                <c:pt idx="2418">
                  <c:v>19192</c:v>
                </c:pt>
                <c:pt idx="2419">
                  <c:v>22868</c:v>
                </c:pt>
                <c:pt idx="2420">
                  <c:v>18119</c:v>
                </c:pt>
                <c:pt idx="2421">
                  <c:v>137180</c:v>
                </c:pt>
                <c:pt idx="2422">
                  <c:v>13364</c:v>
                </c:pt>
                <c:pt idx="2423">
                  <c:v>10563</c:v>
                </c:pt>
                <c:pt idx="2424">
                  <c:v>4875</c:v>
                </c:pt>
                <c:pt idx="2425">
                  <c:v>5063</c:v>
                </c:pt>
                <c:pt idx="2426">
                  <c:v>23510</c:v>
                </c:pt>
                <c:pt idx="2427">
                  <c:v>31211</c:v>
                </c:pt>
                <c:pt idx="2428">
                  <c:v>13553</c:v>
                </c:pt>
                <c:pt idx="2429">
                  <c:v>21683</c:v>
                </c:pt>
                <c:pt idx="2430">
                  <c:v>21482</c:v>
                </c:pt>
                <c:pt idx="2431">
                  <c:v>46750</c:v>
                </c:pt>
                <c:pt idx="2432">
                  <c:v>128322</c:v>
                </c:pt>
                <c:pt idx="2433">
                  <c:v>7553</c:v>
                </c:pt>
                <c:pt idx="2434">
                  <c:v>5736</c:v>
                </c:pt>
                <c:pt idx="2435">
                  <c:v>6587</c:v>
                </c:pt>
                <c:pt idx="2436">
                  <c:v>14792</c:v>
                </c:pt>
                <c:pt idx="2437">
                  <c:v>22929</c:v>
                </c:pt>
                <c:pt idx="2438">
                  <c:v>3917</c:v>
                </c:pt>
                <c:pt idx="2439">
                  <c:v>10499</c:v>
                </c:pt>
                <c:pt idx="2440">
                  <c:v>5761</c:v>
                </c:pt>
                <c:pt idx="2441">
                  <c:v>7191</c:v>
                </c:pt>
                <c:pt idx="2442">
                  <c:v>3192</c:v>
                </c:pt>
                <c:pt idx="2443">
                  <c:v>5376</c:v>
                </c:pt>
                <c:pt idx="2444">
                  <c:v>2615</c:v>
                </c:pt>
                <c:pt idx="2445">
                  <c:v>6074</c:v>
                </c:pt>
                <c:pt idx="2446">
                  <c:v>3476</c:v>
                </c:pt>
                <c:pt idx="2447">
                  <c:v>7390</c:v>
                </c:pt>
                <c:pt idx="2448">
                  <c:v>10311</c:v>
                </c:pt>
                <c:pt idx="2449">
                  <c:v>11447</c:v>
                </c:pt>
                <c:pt idx="2450">
                  <c:v>4305</c:v>
                </c:pt>
                <c:pt idx="2451">
                  <c:v>2393</c:v>
                </c:pt>
                <c:pt idx="2452">
                  <c:v>10879</c:v>
                </c:pt>
                <c:pt idx="2453">
                  <c:v>6903</c:v>
                </c:pt>
                <c:pt idx="2454">
                  <c:v>5301</c:v>
                </c:pt>
                <c:pt idx="2455">
                  <c:v>20327</c:v>
                </c:pt>
                <c:pt idx="2456">
                  <c:v>6767</c:v>
                </c:pt>
                <c:pt idx="2457">
                  <c:v>12980</c:v>
                </c:pt>
                <c:pt idx="2458">
                  <c:v>2757</c:v>
                </c:pt>
                <c:pt idx="2459">
                  <c:v>5278</c:v>
                </c:pt>
                <c:pt idx="2460">
                  <c:v>3209</c:v>
                </c:pt>
                <c:pt idx="2461">
                  <c:v>5096</c:v>
                </c:pt>
                <c:pt idx="2462">
                  <c:v>3577</c:v>
                </c:pt>
                <c:pt idx="2463">
                  <c:v>5503</c:v>
                </c:pt>
                <c:pt idx="2464">
                  <c:v>9739</c:v>
                </c:pt>
                <c:pt idx="2465">
                  <c:v>13708</c:v>
                </c:pt>
                <c:pt idx="2466">
                  <c:v>6722</c:v>
                </c:pt>
                <c:pt idx="2467">
                  <c:v>39250</c:v>
                </c:pt>
                <c:pt idx="2468">
                  <c:v>16515</c:v>
                </c:pt>
                <c:pt idx="2469">
                  <c:v>5751</c:v>
                </c:pt>
                <c:pt idx="2470">
                  <c:v>17436</c:v>
                </c:pt>
                <c:pt idx="2471">
                  <c:v>21265</c:v>
                </c:pt>
                <c:pt idx="2472">
                  <c:v>8797</c:v>
                </c:pt>
                <c:pt idx="2473">
                  <c:v>68395</c:v>
                </c:pt>
                <c:pt idx="2474">
                  <c:v>19489</c:v>
                </c:pt>
                <c:pt idx="2475">
                  <c:v>12964</c:v>
                </c:pt>
                <c:pt idx="2476">
                  <c:v>19507</c:v>
                </c:pt>
                <c:pt idx="2477">
                  <c:v>13126</c:v>
                </c:pt>
                <c:pt idx="2478">
                  <c:v>19223</c:v>
                </c:pt>
                <c:pt idx="2479">
                  <c:v>16449</c:v>
                </c:pt>
                <c:pt idx="2480">
                  <c:v>14301</c:v>
                </c:pt>
                <c:pt idx="2481">
                  <c:v>9266</c:v>
                </c:pt>
                <c:pt idx="2482">
                  <c:v>26059</c:v>
                </c:pt>
                <c:pt idx="2483">
                  <c:v>36486</c:v>
                </c:pt>
                <c:pt idx="2484">
                  <c:v>7677</c:v>
                </c:pt>
                <c:pt idx="2485">
                  <c:v>18669</c:v>
                </c:pt>
                <c:pt idx="2486">
                  <c:v>31410</c:v>
                </c:pt>
                <c:pt idx="2487">
                  <c:v>13562</c:v>
                </c:pt>
                <c:pt idx="2488">
                  <c:v>12827</c:v>
                </c:pt>
                <c:pt idx="2489">
                  <c:v>13131</c:v>
                </c:pt>
                <c:pt idx="2490">
                  <c:v>19903</c:v>
                </c:pt>
                <c:pt idx="2491">
                  <c:v>22887</c:v>
                </c:pt>
                <c:pt idx="2492">
                  <c:v>10458</c:v>
                </c:pt>
                <c:pt idx="2493">
                  <c:v>16283</c:v>
                </c:pt>
                <c:pt idx="2494">
                  <c:v>13530</c:v>
                </c:pt>
                <c:pt idx="2495">
                  <c:v>22263</c:v>
                </c:pt>
                <c:pt idx="2496">
                  <c:v>10295</c:v>
                </c:pt>
                <c:pt idx="2497">
                  <c:v>19185</c:v>
                </c:pt>
                <c:pt idx="2498">
                  <c:v>35627</c:v>
                </c:pt>
                <c:pt idx="2499">
                  <c:v>40138</c:v>
                </c:pt>
                <c:pt idx="2500">
                  <c:v>57592</c:v>
                </c:pt>
                <c:pt idx="2501">
                  <c:v>50303</c:v>
                </c:pt>
                <c:pt idx="2502">
                  <c:v>51586</c:v>
                </c:pt>
                <c:pt idx="2503">
                  <c:v>44158</c:v>
                </c:pt>
                <c:pt idx="2504">
                  <c:v>40869</c:v>
                </c:pt>
                <c:pt idx="2505">
                  <c:v>67085</c:v>
                </c:pt>
                <c:pt idx="2506">
                  <c:v>53859</c:v>
                </c:pt>
                <c:pt idx="2507">
                  <c:v>50552</c:v>
                </c:pt>
                <c:pt idx="2508">
                  <c:v>55054</c:v>
                </c:pt>
                <c:pt idx="2509">
                  <c:v>72897</c:v>
                </c:pt>
                <c:pt idx="2510">
                  <c:v>41002</c:v>
                </c:pt>
                <c:pt idx="2511">
                  <c:v>65699</c:v>
                </c:pt>
                <c:pt idx="2512">
                  <c:v>102101</c:v>
                </c:pt>
                <c:pt idx="2513">
                  <c:v>51225</c:v>
                </c:pt>
                <c:pt idx="2514">
                  <c:v>128484</c:v>
                </c:pt>
                <c:pt idx="2515">
                  <c:v>105870</c:v>
                </c:pt>
                <c:pt idx="2516">
                  <c:v>115895</c:v>
                </c:pt>
                <c:pt idx="2517">
                  <c:v>81426</c:v>
                </c:pt>
                <c:pt idx="2518">
                  <c:v>52383</c:v>
                </c:pt>
                <c:pt idx="2519">
                  <c:v>97676</c:v>
                </c:pt>
                <c:pt idx="2520">
                  <c:v>137795</c:v>
                </c:pt>
                <c:pt idx="2521">
                  <c:v>52483</c:v>
                </c:pt>
                <c:pt idx="2522">
                  <c:v>91872</c:v>
                </c:pt>
                <c:pt idx="2523">
                  <c:v>49702</c:v>
                </c:pt>
                <c:pt idx="2524">
                  <c:v>32677</c:v>
                </c:pt>
                <c:pt idx="2525">
                  <c:v>164733</c:v>
                </c:pt>
                <c:pt idx="2526">
                  <c:v>87250</c:v>
                </c:pt>
                <c:pt idx="2527">
                  <c:v>518786</c:v>
                </c:pt>
                <c:pt idx="2528">
                  <c:v>217164</c:v>
                </c:pt>
                <c:pt idx="2529">
                  <c:v>59645</c:v>
                </c:pt>
                <c:pt idx="2530">
                  <c:v>65048</c:v>
                </c:pt>
                <c:pt idx="2531">
                  <c:v>168275</c:v>
                </c:pt>
                <c:pt idx="2532">
                  <c:v>39302</c:v>
                </c:pt>
                <c:pt idx="2533">
                  <c:v>69884</c:v>
                </c:pt>
                <c:pt idx="2534">
                  <c:v>75003</c:v>
                </c:pt>
                <c:pt idx="2535">
                  <c:v>40898</c:v>
                </c:pt>
                <c:pt idx="2536">
                  <c:v>43078</c:v>
                </c:pt>
                <c:pt idx="2537">
                  <c:v>50032</c:v>
                </c:pt>
                <c:pt idx="2538">
                  <c:v>38182</c:v>
                </c:pt>
                <c:pt idx="2539">
                  <c:v>111467</c:v>
                </c:pt>
                <c:pt idx="2540">
                  <c:v>53701</c:v>
                </c:pt>
                <c:pt idx="2541">
                  <c:v>80552</c:v>
                </c:pt>
                <c:pt idx="2542">
                  <c:v>1525091</c:v>
                </c:pt>
                <c:pt idx="2543">
                  <c:v>54786</c:v>
                </c:pt>
                <c:pt idx="2544">
                  <c:v>119804</c:v>
                </c:pt>
                <c:pt idx="2545">
                  <c:v>31474</c:v>
                </c:pt>
                <c:pt idx="2546">
                  <c:v>85256</c:v>
                </c:pt>
                <c:pt idx="2547">
                  <c:v>25687</c:v>
                </c:pt>
                <c:pt idx="2548">
                  <c:v>84162</c:v>
                </c:pt>
                <c:pt idx="2549">
                  <c:v>93395</c:v>
                </c:pt>
                <c:pt idx="2550">
                  <c:v>53852</c:v>
                </c:pt>
                <c:pt idx="2551">
                  <c:v>60528</c:v>
                </c:pt>
                <c:pt idx="2552">
                  <c:v>33570</c:v>
                </c:pt>
                <c:pt idx="2553">
                  <c:v>34418</c:v>
                </c:pt>
                <c:pt idx="2554">
                  <c:v>31312</c:v>
                </c:pt>
                <c:pt idx="2555">
                  <c:v>99471</c:v>
                </c:pt>
                <c:pt idx="2556">
                  <c:v>24443</c:v>
                </c:pt>
                <c:pt idx="2557">
                  <c:v>64207</c:v>
                </c:pt>
                <c:pt idx="2558">
                  <c:v>29609</c:v>
                </c:pt>
                <c:pt idx="2559">
                  <c:v>61440</c:v>
                </c:pt>
                <c:pt idx="2560">
                  <c:v>29389</c:v>
                </c:pt>
                <c:pt idx="2561">
                  <c:v>47289</c:v>
                </c:pt>
                <c:pt idx="2562">
                  <c:v>92718</c:v>
                </c:pt>
                <c:pt idx="2563">
                  <c:v>88052</c:v>
                </c:pt>
                <c:pt idx="2564">
                  <c:v>104467</c:v>
                </c:pt>
                <c:pt idx="2565">
                  <c:v>65121</c:v>
                </c:pt>
                <c:pt idx="2566">
                  <c:v>300186</c:v>
                </c:pt>
                <c:pt idx="2567">
                  <c:v>51518</c:v>
                </c:pt>
                <c:pt idx="2568">
                  <c:v>82677</c:v>
                </c:pt>
                <c:pt idx="2569">
                  <c:v>58503</c:v>
                </c:pt>
                <c:pt idx="2570">
                  <c:v>71455</c:v>
                </c:pt>
                <c:pt idx="2571">
                  <c:v>162348</c:v>
                </c:pt>
                <c:pt idx="2572">
                  <c:v>249360</c:v>
                </c:pt>
                <c:pt idx="2573">
                  <c:v>29611</c:v>
                </c:pt>
                <c:pt idx="2574">
                  <c:v>79770</c:v>
                </c:pt>
                <c:pt idx="2575">
                  <c:v>67874</c:v>
                </c:pt>
                <c:pt idx="2576">
                  <c:v>88807</c:v>
                </c:pt>
                <c:pt idx="2577">
                  <c:v>89881</c:v>
                </c:pt>
                <c:pt idx="2578">
                  <c:v>32778</c:v>
                </c:pt>
                <c:pt idx="2579">
                  <c:v>151973</c:v>
                </c:pt>
                <c:pt idx="2580">
                  <c:v>49947</c:v>
                </c:pt>
                <c:pt idx="2581">
                  <c:v>139714</c:v>
                </c:pt>
                <c:pt idx="2582">
                  <c:v>128466</c:v>
                </c:pt>
                <c:pt idx="2583">
                  <c:v>111142</c:v>
                </c:pt>
                <c:pt idx="2584">
                  <c:v>558726</c:v>
                </c:pt>
                <c:pt idx="2585">
                  <c:v>68454</c:v>
                </c:pt>
                <c:pt idx="2586">
                  <c:v>156256</c:v>
                </c:pt>
                <c:pt idx="2587">
                  <c:v>119534</c:v>
                </c:pt>
                <c:pt idx="2588">
                  <c:v>45891</c:v>
                </c:pt>
                <c:pt idx="2589">
                  <c:v>82983</c:v>
                </c:pt>
                <c:pt idx="2590">
                  <c:v>126164</c:v>
                </c:pt>
                <c:pt idx="2591">
                  <c:v>362973</c:v>
                </c:pt>
                <c:pt idx="2592">
                  <c:v>72456</c:v>
                </c:pt>
                <c:pt idx="2593">
                  <c:v>147562</c:v>
                </c:pt>
                <c:pt idx="2594">
                  <c:v>2188510</c:v>
                </c:pt>
                <c:pt idx="2595">
                  <c:v>99557</c:v>
                </c:pt>
                <c:pt idx="2596">
                  <c:v>62503</c:v>
                </c:pt>
                <c:pt idx="2597">
                  <c:v>78532</c:v>
                </c:pt>
                <c:pt idx="2598">
                  <c:v>122270</c:v>
                </c:pt>
                <c:pt idx="2599">
                  <c:v>63859</c:v>
                </c:pt>
                <c:pt idx="2600">
                  <c:v>178683</c:v>
                </c:pt>
                <c:pt idx="2601">
                  <c:v>64690</c:v>
                </c:pt>
                <c:pt idx="2602">
                  <c:v>11079</c:v>
                </c:pt>
                <c:pt idx="2603">
                  <c:v>57770</c:v>
                </c:pt>
                <c:pt idx="2604">
                  <c:v>29363</c:v>
                </c:pt>
                <c:pt idx="2605">
                  <c:v>50814</c:v>
                </c:pt>
                <c:pt idx="2606">
                  <c:v>28769</c:v>
                </c:pt>
                <c:pt idx="2607">
                  <c:v>68720</c:v>
                </c:pt>
                <c:pt idx="2608">
                  <c:v>57001</c:v>
                </c:pt>
                <c:pt idx="2609">
                  <c:v>38607</c:v>
                </c:pt>
                <c:pt idx="2610">
                  <c:v>21504</c:v>
                </c:pt>
                <c:pt idx="2611">
                  <c:v>64110</c:v>
                </c:pt>
                <c:pt idx="2612">
                  <c:v>56827</c:v>
                </c:pt>
                <c:pt idx="2613">
                  <c:v>54222</c:v>
                </c:pt>
                <c:pt idx="2614">
                  <c:v>41544</c:v>
                </c:pt>
                <c:pt idx="2615">
                  <c:v>51536</c:v>
                </c:pt>
                <c:pt idx="2616">
                  <c:v>116991</c:v>
                </c:pt>
                <c:pt idx="2617">
                  <c:v>39057</c:v>
                </c:pt>
                <c:pt idx="2618">
                  <c:v>84389</c:v>
                </c:pt>
                <c:pt idx="2619">
                  <c:v>32131</c:v>
                </c:pt>
                <c:pt idx="2620">
                  <c:v>44201</c:v>
                </c:pt>
                <c:pt idx="2621">
                  <c:v>37109</c:v>
                </c:pt>
                <c:pt idx="2622">
                  <c:v>55332</c:v>
                </c:pt>
                <c:pt idx="2623">
                  <c:v>39948</c:v>
                </c:pt>
                <c:pt idx="2624">
                  <c:v>63166</c:v>
                </c:pt>
                <c:pt idx="2625">
                  <c:v>37502</c:v>
                </c:pt>
                <c:pt idx="2626">
                  <c:v>121476</c:v>
                </c:pt>
                <c:pt idx="2627">
                  <c:v>104493</c:v>
                </c:pt>
                <c:pt idx="2628">
                  <c:v>73872</c:v>
                </c:pt>
                <c:pt idx="2629">
                  <c:v>135389</c:v>
                </c:pt>
                <c:pt idx="2630">
                  <c:v>124097</c:v>
                </c:pt>
                <c:pt idx="2631">
                  <c:v>36376</c:v>
                </c:pt>
                <c:pt idx="2632">
                  <c:v>92362</c:v>
                </c:pt>
                <c:pt idx="2633">
                  <c:v>37232</c:v>
                </c:pt>
                <c:pt idx="2634">
                  <c:v>83166</c:v>
                </c:pt>
                <c:pt idx="2635">
                  <c:v>66413</c:v>
                </c:pt>
                <c:pt idx="2636">
                  <c:v>89211</c:v>
                </c:pt>
                <c:pt idx="2637">
                  <c:v>76468</c:v>
                </c:pt>
                <c:pt idx="2638">
                  <c:v>109318</c:v>
                </c:pt>
                <c:pt idx="2639">
                  <c:v>33763</c:v>
                </c:pt>
                <c:pt idx="2640">
                  <c:v>18825</c:v>
                </c:pt>
                <c:pt idx="2641">
                  <c:v>51054</c:v>
                </c:pt>
                <c:pt idx="2642">
                  <c:v>20669</c:v>
                </c:pt>
                <c:pt idx="2643">
                  <c:v>47539</c:v>
                </c:pt>
                <c:pt idx="2644">
                  <c:v>82958</c:v>
                </c:pt>
                <c:pt idx="2645">
                  <c:v>74681</c:v>
                </c:pt>
                <c:pt idx="2646">
                  <c:v>19798</c:v>
                </c:pt>
                <c:pt idx="2647">
                  <c:v>20842</c:v>
                </c:pt>
                <c:pt idx="2648">
                  <c:v>21052</c:v>
                </c:pt>
                <c:pt idx="2649">
                  <c:v>26834</c:v>
                </c:pt>
                <c:pt idx="2650">
                  <c:v>55651</c:v>
                </c:pt>
                <c:pt idx="2651">
                  <c:v>18237</c:v>
                </c:pt>
                <c:pt idx="2652">
                  <c:v>74296</c:v>
                </c:pt>
                <c:pt idx="2653">
                  <c:v>100165</c:v>
                </c:pt>
                <c:pt idx="2654">
                  <c:v>299404</c:v>
                </c:pt>
                <c:pt idx="2655">
                  <c:v>45489</c:v>
                </c:pt>
                <c:pt idx="2656">
                  <c:v>14587</c:v>
                </c:pt>
                <c:pt idx="2657">
                  <c:v>42274</c:v>
                </c:pt>
                <c:pt idx="2658">
                  <c:v>38061</c:v>
                </c:pt>
                <c:pt idx="2659">
                  <c:v>20760</c:v>
                </c:pt>
                <c:pt idx="2660">
                  <c:v>32215</c:v>
                </c:pt>
                <c:pt idx="2661">
                  <c:v>41958</c:v>
                </c:pt>
                <c:pt idx="2662">
                  <c:v>92691</c:v>
                </c:pt>
                <c:pt idx="2663">
                  <c:v>77738</c:v>
                </c:pt>
                <c:pt idx="2664">
                  <c:v>127415</c:v>
                </c:pt>
                <c:pt idx="2665">
                  <c:v>70070</c:v>
                </c:pt>
                <c:pt idx="2666">
                  <c:v>64108</c:v>
                </c:pt>
                <c:pt idx="2667">
                  <c:v>37742</c:v>
                </c:pt>
                <c:pt idx="2668">
                  <c:v>28129</c:v>
                </c:pt>
                <c:pt idx="2669">
                  <c:v>105007</c:v>
                </c:pt>
                <c:pt idx="2670">
                  <c:v>33761</c:v>
                </c:pt>
                <c:pt idx="2671">
                  <c:v>27986</c:v>
                </c:pt>
                <c:pt idx="2672">
                  <c:v>48051</c:v>
                </c:pt>
                <c:pt idx="2673">
                  <c:v>53959</c:v>
                </c:pt>
                <c:pt idx="2674">
                  <c:v>68404</c:v>
                </c:pt>
                <c:pt idx="2675">
                  <c:v>40171</c:v>
                </c:pt>
                <c:pt idx="2676">
                  <c:v>25288</c:v>
                </c:pt>
                <c:pt idx="2677">
                  <c:v>24508</c:v>
                </c:pt>
                <c:pt idx="2678">
                  <c:v>49009</c:v>
                </c:pt>
                <c:pt idx="2679">
                  <c:v>42439</c:v>
                </c:pt>
                <c:pt idx="2680">
                  <c:v>59882</c:v>
                </c:pt>
                <c:pt idx="2681">
                  <c:v>57310</c:v>
                </c:pt>
                <c:pt idx="2682">
                  <c:v>75286</c:v>
                </c:pt>
                <c:pt idx="2683">
                  <c:v>44831</c:v>
                </c:pt>
                <c:pt idx="2684">
                  <c:v>111933</c:v>
                </c:pt>
                <c:pt idx="2685">
                  <c:v>39153</c:v>
                </c:pt>
                <c:pt idx="2686">
                  <c:v>192119</c:v>
                </c:pt>
                <c:pt idx="2687">
                  <c:v>71790</c:v>
                </c:pt>
                <c:pt idx="2688">
                  <c:v>56168</c:v>
                </c:pt>
                <c:pt idx="2689">
                  <c:v>182420</c:v>
                </c:pt>
                <c:pt idx="2690">
                  <c:v>113178</c:v>
                </c:pt>
                <c:pt idx="2691">
                  <c:v>74148</c:v>
                </c:pt>
                <c:pt idx="2692">
                  <c:v>307694</c:v>
                </c:pt>
                <c:pt idx="2693">
                  <c:v>154877</c:v>
                </c:pt>
                <c:pt idx="2694">
                  <c:v>196384</c:v>
                </c:pt>
                <c:pt idx="2695">
                  <c:v>149450</c:v>
                </c:pt>
                <c:pt idx="2696">
                  <c:v>190880</c:v>
                </c:pt>
                <c:pt idx="2697">
                  <c:v>33418</c:v>
                </c:pt>
                <c:pt idx="2698">
                  <c:v>140415</c:v>
                </c:pt>
                <c:pt idx="2699">
                  <c:v>28595</c:v>
                </c:pt>
                <c:pt idx="2700">
                  <c:v>41124</c:v>
                </c:pt>
                <c:pt idx="2701">
                  <c:v>96651</c:v>
                </c:pt>
                <c:pt idx="2702">
                  <c:v>49589</c:v>
                </c:pt>
                <c:pt idx="2703">
                  <c:v>29746</c:v>
                </c:pt>
                <c:pt idx="2704">
                  <c:v>96460</c:v>
                </c:pt>
                <c:pt idx="2705">
                  <c:v>68312</c:v>
                </c:pt>
                <c:pt idx="2706">
                  <c:v>81581</c:v>
                </c:pt>
                <c:pt idx="2707">
                  <c:v>43899</c:v>
                </c:pt>
                <c:pt idx="2708">
                  <c:v>21642</c:v>
                </c:pt>
                <c:pt idx="2709">
                  <c:v>56741</c:v>
                </c:pt>
                <c:pt idx="2710">
                  <c:v>144621</c:v>
                </c:pt>
                <c:pt idx="2711">
                  <c:v>43176</c:v>
                </c:pt>
                <c:pt idx="2712">
                  <c:v>41543</c:v>
                </c:pt>
                <c:pt idx="2713">
                  <c:v>200179</c:v>
                </c:pt>
                <c:pt idx="2714">
                  <c:v>46969</c:v>
                </c:pt>
                <c:pt idx="2715">
                  <c:v>34078</c:v>
                </c:pt>
                <c:pt idx="2716">
                  <c:v>220126</c:v>
                </c:pt>
                <c:pt idx="2717">
                  <c:v>797905</c:v>
                </c:pt>
                <c:pt idx="2718">
                  <c:v>69816</c:v>
                </c:pt>
                <c:pt idx="2719">
                  <c:v>157028</c:v>
                </c:pt>
                <c:pt idx="2720">
                  <c:v>78961</c:v>
                </c:pt>
                <c:pt idx="2721">
                  <c:v>65842</c:v>
                </c:pt>
                <c:pt idx="2722">
                  <c:v>273223</c:v>
                </c:pt>
                <c:pt idx="2723">
                  <c:v>89597</c:v>
                </c:pt>
                <c:pt idx="2724">
                  <c:v>84575</c:v>
                </c:pt>
                <c:pt idx="2725">
                  <c:v>61563</c:v>
                </c:pt>
                <c:pt idx="2726">
                  <c:v>56460</c:v>
                </c:pt>
                <c:pt idx="2727">
                  <c:v>58083</c:v>
                </c:pt>
                <c:pt idx="2728">
                  <c:v>65746</c:v>
                </c:pt>
                <c:pt idx="2729">
                  <c:v>71680</c:v>
                </c:pt>
                <c:pt idx="2730">
                  <c:v>69709</c:v>
                </c:pt>
                <c:pt idx="2731">
                  <c:v>262354</c:v>
                </c:pt>
                <c:pt idx="2732">
                  <c:v>108240</c:v>
                </c:pt>
                <c:pt idx="2733">
                  <c:v>219842</c:v>
                </c:pt>
                <c:pt idx="2734">
                  <c:v>36984</c:v>
                </c:pt>
                <c:pt idx="2735">
                  <c:v>147143</c:v>
                </c:pt>
                <c:pt idx="2736">
                  <c:v>86571</c:v>
                </c:pt>
                <c:pt idx="2737">
                  <c:v>156644</c:v>
                </c:pt>
                <c:pt idx="2738">
                  <c:v>337417</c:v>
                </c:pt>
                <c:pt idx="2739">
                  <c:v>278726</c:v>
                </c:pt>
                <c:pt idx="2740">
                  <c:v>158971</c:v>
                </c:pt>
                <c:pt idx="2741">
                  <c:v>131690</c:v>
                </c:pt>
                <c:pt idx="2742">
                  <c:v>119174</c:v>
                </c:pt>
                <c:pt idx="2743">
                  <c:v>54385</c:v>
                </c:pt>
                <c:pt idx="2744">
                  <c:v>38226</c:v>
                </c:pt>
                <c:pt idx="2745">
                  <c:v>76834</c:v>
                </c:pt>
                <c:pt idx="2746">
                  <c:v>99128</c:v>
                </c:pt>
                <c:pt idx="2747">
                  <c:v>26872</c:v>
                </c:pt>
                <c:pt idx="2748">
                  <c:v>91112</c:v>
                </c:pt>
                <c:pt idx="2749">
                  <c:v>52924</c:v>
                </c:pt>
                <c:pt idx="2750">
                  <c:v>34112</c:v>
                </c:pt>
                <c:pt idx="2751">
                  <c:v>57346</c:v>
                </c:pt>
                <c:pt idx="2752">
                  <c:v>95626</c:v>
                </c:pt>
                <c:pt idx="2753">
                  <c:v>64996</c:v>
                </c:pt>
                <c:pt idx="2754">
                  <c:v>48849</c:v>
                </c:pt>
                <c:pt idx="2755">
                  <c:v>195833</c:v>
                </c:pt>
                <c:pt idx="2756">
                  <c:v>157875</c:v>
                </c:pt>
                <c:pt idx="2757">
                  <c:v>272696</c:v>
                </c:pt>
                <c:pt idx="2758">
                  <c:v>78993</c:v>
                </c:pt>
                <c:pt idx="2759">
                  <c:v>72797</c:v>
                </c:pt>
                <c:pt idx="2760">
                  <c:v>42355</c:v>
                </c:pt>
                <c:pt idx="2761">
                  <c:v>35071</c:v>
                </c:pt>
                <c:pt idx="2762">
                  <c:v>102923</c:v>
                </c:pt>
                <c:pt idx="2763">
                  <c:v>35586</c:v>
                </c:pt>
                <c:pt idx="2764">
                  <c:v>44263</c:v>
                </c:pt>
                <c:pt idx="2765">
                  <c:v>94059</c:v>
                </c:pt>
                <c:pt idx="2766">
                  <c:v>64229</c:v>
                </c:pt>
                <c:pt idx="2767">
                  <c:v>70005</c:v>
                </c:pt>
                <c:pt idx="2768">
                  <c:v>77560</c:v>
                </c:pt>
                <c:pt idx="2769">
                  <c:v>29709</c:v>
                </c:pt>
                <c:pt idx="2770">
                  <c:v>26637</c:v>
                </c:pt>
                <c:pt idx="2771">
                  <c:v>80964</c:v>
                </c:pt>
                <c:pt idx="2772">
                  <c:v>71577</c:v>
                </c:pt>
                <c:pt idx="2773">
                  <c:v>54063</c:v>
                </c:pt>
                <c:pt idx="2774">
                  <c:v>73374</c:v>
                </c:pt>
                <c:pt idx="2775">
                  <c:v>50977</c:v>
                </c:pt>
                <c:pt idx="2776">
                  <c:v>54011</c:v>
                </c:pt>
                <c:pt idx="2777">
                  <c:v>101547</c:v>
                </c:pt>
                <c:pt idx="2778">
                  <c:v>51840</c:v>
                </c:pt>
                <c:pt idx="2779">
                  <c:v>115993</c:v>
                </c:pt>
                <c:pt idx="2780">
                  <c:v>101151</c:v>
                </c:pt>
                <c:pt idx="2781">
                  <c:v>127546</c:v>
                </c:pt>
                <c:pt idx="2782">
                  <c:v>103856</c:v>
                </c:pt>
                <c:pt idx="2783">
                  <c:v>170670</c:v>
                </c:pt>
                <c:pt idx="2784">
                  <c:v>458649</c:v>
                </c:pt>
                <c:pt idx="2785">
                  <c:v>80652</c:v>
                </c:pt>
                <c:pt idx="2786">
                  <c:v>51382</c:v>
                </c:pt>
                <c:pt idx="2787">
                  <c:v>224063</c:v>
                </c:pt>
                <c:pt idx="2788">
                  <c:v>175581</c:v>
                </c:pt>
                <c:pt idx="2789">
                  <c:v>62926</c:v>
                </c:pt>
                <c:pt idx="2790">
                  <c:v>139200</c:v>
                </c:pt>
                <c:pt idx="2791">
                  <c:v>178588</c:v>
                </c:pt>
                <c:pt idx="2792">
                  <c:v>179940</c:v>
                </c:pt>
                <c:pt idx="2793">
                  <c:v>101722</c:v>
                </c:pt>
                <c:pt idx="2794">
                  <c:v>81097</c:v>
                </c:pt>
                <c:pt idx="2795">
                  <c:v>514851</c:v>
                </c:pt>
                <c:pt idx="2796">
                  <c:v>61758</c:v>
                </c:pt>
                <c:pt idx="2797">
                  <c:v>128860</c:v>
                </c:pt>
                <c:pt idx="2798">
                  <c:v>109203</c:v>
                </c:pt>
                <c:pt idx="2799">
                  <c:v>87605</c:v>
                </c:pt>
                <c:pt idx="2800">
                  <c:v>166965</c:v>
                </c:pt>
                <c:pt idx="2801">
                  <c:v>221947</c:v>
                </c:pt>
                <c:pt idx="2802">
                  <c:v>120821</c:v>
                </c:pt>
                <c:pt idx="2803">
                  <c:v>116393</c:v>
                </c:pt>
                <c:pt idx="2804">
                  <c:v>99504</c:v>
                </c:pt>
                <c:pt idx="2805">
                  <c:v>60096</c:v>
                </c:pt>
                <c:pt idx="2806">
                  <c:v>62860</c:v>
                </c:pt>
                <c:pt idx="2807">
                  <c:v>144669</c:v>
                </c:pt>
                <c:pt idx="2808">
                  <c:v>119102</c:v>
                </c:pt>
                <c:pt idx="2809">
                  <c:v>45611</c:v>
                </c:pt>
                <c:pt idx="2810">
                  <c:v>158199</c:v>
                </c:pt>
                <c:pt idx="2811">
                  <c:v>89727</c:v>
                </c:pt>
                <c:pt idx="2812">
                  <c:v>177835</c:v>
                </c:pt>
                <c:pt idx="2813">
                  <c:v>280355</c:v>
                </c:pt>
                <c:pt idx="2814">
                  <c:v>87538</c:v>
                </c:pt>
                <c:pt idx="2815">
                  <c:v>354427</c:v>
                </c:pt>
                <c:pt idx="2816">
                  <c:v>163266</c:v>
                </c:pt>
                <c:pt idx="2817">
                  <c:v>93470</c:v>
                </c:pt>
                <c:pt idx="2818">
                  <c:v>499243</c:v>
                </c:pt>
                <c:pt idx="2819">
                  <c:v>233010</c:v>
                </c:pt>
                <c:pt idx="2820">
                  <c:v>126884</c:v>
                </c:pt>
                <c:pt idx="2821">
                  <c:v>189975</c:v>
                </c:pt>
                <c:pt idx="2822">
                  <c:v>117335</c:v>
                </c:pt>
                <c:pt idx="2823">
                  <c:v>107503</c:v>
                </c:pt>
                <c:pt idx="2824">
                  <c:v>58911</c:v>
                </c:pt>
                <c:pt idx="2825">
                  <c:v>23439</c:v>
                </c:pt>
                <c:pt idx="2826">
                  <c:v>127296</c:v>
                </c:pt>
                <c:pt idx="2827">
                  <c:v>98440</c:v>
                </c:pt>
                <c:pt idx="2828">
                  <c:v>147589</c:v>
                </c:pt>
                <c:pt idx="2829">
                  <c:v>65025</c:v>
                </c:pt>
                <c:pt idx="2830">
                  <c:v>167248</c:v>
                </c:pt>
                <c:pt idx="2831">
                  <c:v>290793</c:v>
                </c:pt>
                <c:pt idx="2832">
                  <c:v>123657</c:v>
                </c:pt>
                <c:pt idx="2833">
                  <c:v>132245</c:v>
                </c:pt>
                <c:pt idx="2834">
                  <c:v>126566</c:v>
                </c:pt>
                <c:pt idx="2835">
                  <c:v>25593</c:v>
                </c:pt>
                <c:pt idx="2836">
                  <c:v>225312</c:v>
                </c:pt>
                <c:pt idx="2837">
                  <c:v>88004</c:v>
                </c:pt>
                <c:pt idx="2838">
                  <c:v>139773</c:v>
                </c:pt>
                <c:pt idx="2839">
                  <c:v>94647</c:v>
                </c:pt>
                <c:pt idx="2840">
                  <c:v>106993</c:v>
                </c:pt>
                <c:pt idx="2841">
                  <c:v>119737</c:v>
                </c:pt>
                <c:pt idx="2842">
                  <c:v>33888</c:v>
                </c:pt>
                <c:pt idx="2843">
                  <c:v>99214</c:v>
                </c:pt>
                <c:pt idx="2844">
                  <c:v>176066</c:v>
                </c:pt>
                <c:pt idx="2845">
                  <c:v>78586</c:v>
                </c:pt>
                <c:pt idx="2846">
                  <c:v>144039</c:v>
                </c:pt>
                <c:pt idx="2847">
                  <c:v>79914</c:v>
                </c:pt>
                <c:pt idx="2848">
                  <c:v>83594</c:v>
                </c:pt>
                <c:pt idx="2849">
                  <c:v>172162</c:v>
                </c:pt>
                <c:pt idx="2850">
                  <c:v>180736</c:v>
                </c:pt>
                <c:pt idx="2851">
                  <c:v>131992</c:v>
                </c:pt>
                <c:pt idx="2852">
                  <c:v>110426</c:v>
                </c:pt>
                <c:pt idx="2853">
                  <c:v>86411</c:v>
                </c:pt>
                <c:pt idx="2854">
                  <c:v>157120</c:v>
                </c:pt>
                <c:pt idx="2855">
                  <c:v>195695</c:v>
                </c:pt>
                <c:pt idx="2856">
                  <c:v>31174</c:v>
                </c:pt>
                <c:pt idx="2857">
                  <c:v>250475</c:v>
                </c:pt>
                <c:pt idx="2858">
                  <c:v>245097</c:v>
                </c:pt>
                <c:pt idx="2859">
                  <c:v>160753</c:v>
                </c:pt>
                <c:pt idx="2860">
                  <c:v>320747</c:v>
                </c:pt>
                <c:pt idx="2861">
                  <c:v>342011</c:v>
                </c:pt>
                <c:pt idx="2862">
                  <c:v>705593</c:v>
                </c:pt>
                <c:pt idx="2863">
                  <c:v>679747</c:v>
                </c:pt>
                <c:pt idx="2864">
                  <c:v>50912</c:v>
                </c:pt>
                <c:pt idx="2865">
                  <c:v>95206</c:v>
                </c:pt>
                <c:pt idx="2866">
                  <c:v>351978</c:v>
                </c:pt>
                <c:pt idx="2867">
                  <c:v>420890</c:v>
                </c:pt>
                <c:pt idx="2868">
                  <c:v>111182</c:v>
                </c:pt>
                <c:pt idx="2869">
                  <c:v>22066</c:v>
                </c:pt>
                <c:pt idx="2870">
                  <c:v>479993</c:v>
                </c:pt>
                <c:pt idx="2871">
                  <c:v>51494</c:v>
                </c:pt>
                <c:pt idx="2872">
                  <c:v>113610</c:v>
                </c:pt>
                <c:pt idx="2873">
                  <c:v>134898</c:v>
                </c:pt>
                <c:pt idx="2874">
                  <c:v>209702</c:v>
                </c:pt>
                <c:pt idx="2875">
                  <c:v>42304</c:v>
                </c:pt>
                <c:pt idx="2876">
                  <c:v>54513</c:v>
                </c:pt>
                <c:pt idx="2877">
                  <c:v>306783</c:v>
                </c:pt>
                <c:pt idx="2878">
                  <c:v>115626</c:v>
                </c:pt>
                <c:pt idx="2879">
                  <c:v>101771</c:v>
                </c:pt>
                <c:pt idx="2880">
                  <c:v>111984</c:v>
                </c:pt>
                <c:pt idx="2881">
                  <c:v>119170</c:v>
                </c:pt>
                <c:pt idx="2882">
                  <c:v>249304</c:v>
                </c:pt>
                <c:pt idx="2883">
                  <c:v>532442</c:v>
                </c:pt>
                <c:pt idx="2884">
                  <c:v>533410</c:v>
                </c:pt>
                <c:pt idx="2885">
                  <c:v>734545</c:v>
                </c:pt>
                <c:pt idx="2886">
                  <c:v>514719</c:v>
                </c:pt>
                <c:pt idx="2887">
                  <c:v>464299</c:v>
                </c:pt>
                <c:pt idx="2888">
                  <c:v>567572</c:v>
                </c:pt>
                <c:pt idx="2889">
                  <c:v>71259</c:v>
                </c:pt>
                <c:pt idx="2890">
                  <c:v>1525481</c:v>
                </c:pt>
                <c:pt idx="2891">
                  <c:v>2054791</c:v>
                </c:pt>
                <c:pt idx="2892">
                  <c:v>1144225</c:v>
                </c:pt>
                <c:pt idx="2893">
                  <c:v>366153</c:v>
                </c:pt>
                <c:pt idx="2894">
                  <c:v>288004</c:v>
                </c:pt>
                <c:pt idx="2895">
                  <c:v>882018</c:v>
                </c:pt>
                <c:pt idx="2896">
                  <c:v>15309</c:v>
                </c:pt>
                <c:pt idx="2897">
                  <c:v>96462</c:v>
                </c:pt>
                <c:pt idx="2898">
                  <c:v>34157</c:v>
                </c:pt>
                <c:pt idx="2899">
                  <c:v>27497</c:v>
                </c:pt>
                <c:pt idx="2900">
                  <c:v>16712</c:v>
                </c:pt>
                <c:pt idx="2901">
                  <c:v>61420</c:v>
                </c:pt>
                <c:pt idx="2902">
                  <c:v>18305</c:v>
                </c:pt>
                <c:pt idx="2903">
                  <c:v>117774</c:v>
                </c:pt>
                <c:pt idx="2904">
                  <c:v>152039</c:v>
                </c:pt>
                <c:pt idx="2905">
                  <c:v>145649</c:v>
                </c:pt>
                <c:pt idx="2906">
                  <c:v>62224</c:v>
                </c:pt>
                <c:pt idx="2907">
                  <c:v>664420</c:v>
                </c:pt>
                <c:pt idx="2908">
                  <c:v>93051</c:v>
                </c:pt>
                <c:pt idx="2909">
                  <c:v>127386</c:v>
                </c:pt>
                <c:pt idx="2910">
                  <c:v>156656</c:v>
                </c:pt>
                <c:pt idx="2911">
                  <c:v>302711</c:v>
                </c:pt>
                <c:pt idx="2912">
                  <c:v>205525</c:v>
                </c:pt>
                <c:pt idx="2913">
                  <c:v>344238</c:v>
                </c:pt>
                <c:pt idx="2914">
                  <c:v>148201</c:v>
                </c:pt>
                <c:pt idx="2915">
                  <c:v>91321</c:v>
                </c:pt>
                <c:pt idx="2916">
                  <c:v>64028</c:v>
                </c:pt>
                <c:pt idx="2917">
                  <c:v>80375</c:v>
                </c:pt>
                <c:pt idx="2918">
                  <c:v>31060</c:v>
                </c:pt>
                <c:pt idx="2919">
                  <c:v>58988</c:v>
                </c:pt>
                <c:pt idx="2920">
                  <c:v>32717</c:v>
                </c:pt>
                <c:pt idx="2921">
                  <c:v>57818</c:v>
                </c:pt>
                <c:pt idx="2922">
                  <c:v>363919</c:v>
                </c:pt>
                <c:pt idx="2923">
                  <c:v>510377</c:v>
                </c:pt>
                <c:pt idx="2924">
                  <c:v>288670</c:v>
                </c:pt>
                <c:pt idx="2925">
                  <c:v>927328</c:v>
                </c:pt>
                <c:pt idx="2926">
                  <c:v>2483999</c:v>
                </c:pt>
                <c:pt idx="2927">
                  <c:v>195138</c:v>
                </c:pt>
                <c:pt idx="2928">
                  <c:v>265737</c:v>
                </c:pt>
                <c:pt idx="2929">
                  <c:v>278322</c:v>
                </c:pt>
                <c:pt idx="2930">
                  <c:v>304819</c:v>
                </c:pt>
                <c:pt idx="2931">
                  <c:v>166415</c:v>
                </c:pt>
                <c:pt idx="2932">
                  <c:v>325062</c:v>
                </c:pt>
                <c:pt idx="2933">
                  <c:v>235706</c:v>
                </c:pt>
                <c:pt idx="2934">
                  <c:v>388168</c:v>
                </c:pt>
                <c:pt idx="2935">
                  <c:v>398235</c:v>
                </c:pt>
                <c:pt idx="2936">
                  <c:v>33991</c:v>
                </c:pt>
                <c:pt idx="2937">
                  <c:v>32083</c:v>
                </c:pt>
                <c:pt idx="2938">
                  <c:v>132631</c:v>
                </c:pt>
                <c:pt idx="2939">
                  <c:v>247222</c:v>
                </c:pt>
                <c:pt idx="2940">
                  <c:v>317060</c:v>
                </c:pt>
                <c:pt idx="2941">
                  <c:v>520637</c:v>
                </c:pt>
                <c:pt idx="2942">
                  <c:v>46212</c:v>
                </c:pt>
                <c:pt idx="2943">
                  <c:v>117669</c:v>
                </c:pt>
                <c:pt idx="2944">
                  <c:v>56873</c:v>
                </c:pt>
                <c:pt idx="2945">
                  <c:v>27554</c:v>
                </c:pt>
                <c:pt idx="2946">
                  <c:v>59150</c:v>
                </c:pt>
                <c:pt idx="2947">
                  <c:v>39187</c:v>
                </c:pt>
                <c:pt idx="2948">
                  <c:v>126551</c:v>
                </c:pt>
                <c:pt idx="2949">
                  <c:v>58571</c:v>
                </c:pt>
                <c:pt idx="2950">
                  <c:v>85404</c:v>
                </c:pt>
                <c:pt idx="2951">
                  <c:v>91208</c:v>
                </c:pt>
                <c:pt idx="2952">
                  <c:v>145652</c:v>
                </c:pt>
                <c:pt idx="2953">
                  <c:v>91953</c:v>
                </c:pt>
                <c:pt idx="2954">
                  <c:v>135330</c:v>
                </c:pt>
                <c:pt idx="2955">
                  <c:v>79889</c:v>
                </c:pt>
                <c:pt idx="2956">
                  <c:v>55301</c:v>
                </c:pt>
                <c:pt idx="2957">
                  <c:v>96514</c:v>
                </c:pt>
                <c:pt idx="2958">
                  <c:v>26496</c:v>
                </c:pt>
                <c:pt idx="2959">
                  <c:v>79218</c:v>
                </c:pt>
                <c:pt idx="2960">
                  <c:v>26234</c:v>
                </c:pt>
                <c:pt idx="2961">
                  <c:v>24235</c:v>
                </c:pt>
                <c:pt idx="2962">
                  <c:v>50478</c:v>
                </c:pt>
                <c:pt idx="2963">
                  <c:v>70652</c:v>
                </c:pt>
                <c:pt idx="2964">
                  <c:v>141376</c:v>
                </c:pt>
                <c:pt idx="2965">
                  <c:v>83209</c:v>
                </c:pt>
                <c:pt idx="2966">
                  <c:v>77073</c:v>
                </c:pt>
                <c:pt idx="2967">
                  <c:v>110154</c:v>
                </c:pt>
                <c:pt idx="2968">
                  <c:v>29494</c:v>
                </c:pt>
                <c:pt idx="2969">
                  <c:v>168445</c:v>
                </c:pt>
                <c:pt idx="2970">
                  <c:v>177849</c:v>
                </c:pt>
                <c:pt idx="2971">
                  <c:v>43679</c:v>
                </c:pt>
                <c:pt idx="2972">
                  <c:v>209465</c:v>
                </c:pt>
                <c:pt idx="2973">
                  <c:v>229766</c:v>
                </c:pt>
                <c:pt idx="2974">
                  <c:v>58257</c:v>
                </c:pt>
                <c:pt idx="2975">
                  <c:v>63502</c:v>
                </c:pt>
                <c:pt idx="2976">
                  <c:v>72328</c:v>
                </c:pt>
                <c:pt idx="2977">
                  <c:v>77241</c:v>
                </c:pt>
                <c:pt idx="2978">
                  <c:v>72451</c:v>
                </c:pt>
                <c:pt idx="2979">
                  <c:v>231635</c:v>
                </c:pt>
                <c:pt idx="2980">
                  <c:v>85954</c:v>
                </c:pt>
                <c:pt idx="2981">
                  <c:v>314986</c:v>
                </c:pt>
                <c:pt idx="2982">
                  <c:v>139610</c:v>
                </c:pt>
                <c:pt idx="2983">
                  <c:v>164015</c:v>
                </c:pt>
                <c:pt idx="2984">
                  <c:v>85848</c:v>
                </c:pt>
                <c:pt idx="2985">
                  <c:v>113632</c:v>
                </c:pt>
                <c:pt idx="2986">
                  <c:v>129869</c:v>
                </c:pt>
                <c:pt idx="2987">
                  <c:v>83000</c:v>
                </c:pt>
                <c:pt idx="2988">
                  <c:v>88842</c:v>
                </c:pt>
                <c:pt idx="2989">
                  <c:v>124431</c:v>
                </c:pt>
                <c:pt idx="2990">
                  <c:v>98954</c:v>
                </c:pt>
                <c:pt idx="2991">
                  <c:v>75783</c:v>
                </c:pt>
                <c:pt idx="2992">
                  <c:v>60770</c:v>
                </c:pt>
                <c:pt idx="2993">
                  <c:v>142140</c:v>
                </c:pt>
                <c:pt idx="2994">
                  <c:v>85501</c:v>
                </c:pt>
                <c:pt idx="2995">
                  <c:v>73789</c:v>
                </c:pt>
                <c:pt idx="2996">
                  <c:v>194708</c:v>
                </c:pt>
                <c:pt idx="2997">
                  <c:v>92438</c:v>
                </c:pt>
                <c:pt idx="2998">
                  <c:v>109581</c:v>
                </c:pt>
                <c:pt idx="2999">
                  <c:v>84102</c:v>
                </c:pt>
                <c:pt idx="3000">
                  <c:v>55232</c:v>
                </c:pt>
                <c:pt idx="3001">
                  <c:v>92678</c:v>
                </c:pt>
                <c:pt idx="3002">
                  <c:v>120584</c:v>
                </c:pt>
                <c:pt idx="3003">
                  <c:v>89085</c:v>
                </c:pt>
                <c:pt idx="3004">
                  <c:v>22210</c:v>
                </c:pt>
                <c:pt idx="3005">
                  <c:v>90836</c:v>
                </c:pt>
                <c:pt idx="3006">
                  <c:v>24362</c:v>
                </c:pt>
                <c:pt idx="3007">
                  <c:v>19648</c:v>
                </c:pt>
                <c:pt idx="3008">
                  <c:v>40680</c:v>
                </c:pt>
                <c:pt idx="3009">
                  <c:v>51150</c:v>
                </c:pt>
                <c:pt idx="3010">
                  <c:v>120889</c:v>
                </c:pt>
                <c:pt idx="3011">
                  <c:v>96948</c:v>
                </c:pt>
                <c:pt idx="3012">
                  <c:v>119580</c:v>
                </c:pt>
                <c:pt idx="3013">
                  <c:v>142490</c:v>
                </c:pt>
                <c:pt idx="3014">
                  <c:v>51191</c:v>
                </c:pt>
                <c:pt idx="3015">
                  <c:v>146465</c:v>
                </c:pt>
                <c:pt idx="3016">
                  <c:v>198281</c:v>
                </c:pt>
                <c:pt idx="3017">
                  <c:v>236662</c:v>
                </c:pt>
                <c:pt idx="3018">
                  <c:v>48817</c:v>
                </c:pt>
                <c:pt idx="3019">
                  <c:v>47847</c:v>
                </c:pt>
                <c:pt idx="3020">
                  <c:v>54967</c:v>
                </c:pt>
                <c:pt idx="3021">
                  <c:v>34222</c:v>
                </c:pt>
                <c:pt idx="3022">
                  <c:v>98876</c:v>
                </c:pt>
                <c:pt idx="3023">
                  <c:v>102985</c:v>
                </c:pt>
                <c:pt idx="3024">
                  <c:v>102178</c:v>
                </c:pt>
                <c:pt idx="3025">
                  <c:v>73723</c:v>
                </c:pt>
                <c:pt idx="3026">
                  <c:v>120496</c:v>
                </c:pt>
                <c:pt idx="3027">
                  <c:v>356512</c:v>
                </c:pt>
                <c:pt idx="3028">
                  <c:v>137202</c:v>
                </c:pt>
                <c:pt idx="3029">
                  <c:v>626004</c:v>
                </c:pt>
                <c:pt idx="3030">
                  <c:v>78615</c:v>
                </c:pt>
                <c:pt idx="3031">
                  <c:v>179918</c:v>
                </c:pt>
                <c:pt idx="3032">
                  <c:v>36130</c:v>
                </c:pt>
                <c:pt idx="3033">
                  <c:v>18452</c:v>
                </c:pt>
                <c:pt idx="3034">
                  <c:v>50539</c:v>
                </c:pt>
                <c:pt idx="3035">
                  <c:v>67919</c:v>
                </c:pt>
                <c:pt idx="3036">
                  <c:v>94012</c:v>
                </c:pt>
                <c:pt idx="3037">
                  <c:v>189226</c:v>
                </c:pt>
                <c:pt idx="3038">
                  <c:v>63698</c:v>
                </c:pt>
                <c:pt idx="3039">
                  <c:v>128937</c:v>
                </c:pt>
                <c:pt idx="3040">
                  <c:v>73535</c:v>
                </c:pt>
                <c:pt idx="3041">
                  <c:v>39669</c:v>
                </c:pt>
                <c:pt idx="3042">
                  <c:v>62467</c:v>
                </c:pt>
                <c:pt idx="3043">
                  <c:v>23017</c:v>
                </c:pt>
                <c:pt idx="3044">
                  <c:v>16265</c:v>
                </c:pt>
                <c:pt idx="3045">
                  <c:v>25434</c:v>
                </c:pt>
                <c:pt idx="3046">
                  <c:v>20972</c:v>
                </c:pt>
                <c:pt idx="3047">
                  <c:v>24046</c:v>
                </c:pt>
                <c:pt idx="3048">
                  <c:v>15034</c:v>
                </c:pt>
                <c:pt idx="3049">
                  <c:v>166294</c:v>
                </c:pt>
                <c:pt idx="3050">
                  <c:v>32633</c:v>
                </c:pt>
                <c:pt idx="3051">
                  <c:v>29196</c:v>
                </c:pt>
                <c:pt idx="3052">
                  <c:v>13958</c:v>
                </c:pt>
                <c:pt idx="3053">
                  <c:v>59672</c:v>
                </c:pt>
                <c:pt idx="3054">
                  <c:v>30965</c:v>
                </c:pt>
                <c:pt idx="3055">
                  <c:v>72564</c:v>
                </c:pt>
                <c:pt idx="3056">
                  <c:v>36727</c:v>
                </c:pt>
                <c:pt idx="3057">
                  <c:v>21199</c:v>
                </c:pt>
                <c:pt idx="3058">
                  <c:v>17265</c:v>
                </c:pt>
                <c:pt idx="3059">
                  <c:v>133412</c:v>
                </c:pt>
                <c:pt idx="3060">
                  <c:v>70796</c:v>
                </c:pt>
                <c:pt idx="3061">
                  <c:v>167121</c:v>
                </c:pt>
                <c:pt idx="3062">
                  <c:v>205536</c:v>
                </c:pt>
                <c:pt idx="3063">
                  <c:v>115299</c:v>
                </c:pt>
                <c:pt idx="3064">
                  <c:v>141160</c:v>
                </c:pt>
                <c:pt idx="3065">
                  <c:v>119208</c:v>
                </c:pt>
                <c:pt idx="3066">
                  <c:v>113826</c:v>
                </c:pt>
                <c:pt idx="3067">
                  <c:v>48802</c:v>
                </c:pt>
                <c:pt idx="3068">
                  <c:v>29023</c:v>
                </c:pt>
                <c:pt idx="3069">
                  <c:v>45085</c:v>
                </c:pt>
                <c:pt idx="3070">
                  <c:v>53008</c:v>
                </c:pt>
                <c:pt idx="3071">
                  <c:v>59310</c:v>
                </c:pt>
                <c:pt idx="3072">
                  <c:v>11405</c:v>
                </c:pt>
                <c:pt idx="3073">
                  <c:v>27428</c:v>
                </c:pt>
                <c:pt idx="3074">
                  <c:v>60151</c:v>
                </c:pt>
                <c:pt idx="3075">
                  <c:v>10778</c:v>
                </c:pt>
                <c:pt idx="3076">
                  <c:v>40106</c:v>
                </c:pt>
                <c:pt idx="3077">
                  <c:v>42601</c:v>
                </c:pt>
                <c:pt idx="3078">
                  <c:v>56794</c:v>
                </c:pt>
                <c:pt idx="3079">
                  <c:v>49643</c:v>
                </c:pt>
                <c:pt idx="3080">
                  <c:v>91195</c:v>
                </c:pt>
                <c:pt idx="3081">
                  <c:v>75163</c:v>
                </c:pt>
                <c:pt idx="3082">
                  <c:v>46068</c:v>
                </c:pt>
                <c:pt idx="3083">
                  <c:v>18702</c:v>
                </c:pt>
                <c:pt idx="3084">
                  <c:v>41973</c:v>
                </c:pt>
                <c:pt idx="3085">
                  <c:v>50900</c:v>
                </c:pt>
                <c:pt idx="3086">
                  <c:v>35185</c:v>
                </c:pt>
                <c:pt idx="3087">
                  <c:v>39623</c:v>
                </c:pt>
                <c:pt idx="3088">
                  <c:v>42148</c:v>
                </c:pt>
                <c:pt idx="3089">
                  <c:v>40820</c:v>
                </c:pt>
                <c:pt idx="3090">
                  <c:v>24402</c:v>
                </c:pt>
                <c:pt idx="3091">
                  <c:v>18062</c:v>
                </c:pt>
                <c:pt idx="3092">
                  <c:v>91370</c:v>
                </c:pt>
                <c:pt idx="3093">
                  <c:v>24496</c:v>
                </c:pt>
                <c:pt idx="3094">
                  <c:v>28848</c:v>
                </c:pt>
                <c:pt idx="3095">
                  <c:v>16415</c:v>
                </c:pt>
                <c:pt idx="3096">
                  <c:v>42847</c:v>
                </c:pt>
                <c:pt idx="3097">
                  <c:v>16184</c:v>
                </c:pt>
                <c:pt idx="3098">
                  <c:v>58421</c:v>
                </c:pt>
                <c:pt idx="3099">
                  <c:v>93710</c:v>
                </c:pt>
                <c:pt idx="3100">
                  <c:v>48442</c:v>
                </c:pt>
                <c:pt idx="3101">
                  <c:v>67951</c:v>
                </c:pt>
                <c:pt idx="3102">
                  <c:v>40015</c:v>
                </c:pt>
                <c:pt idx="3103">
                  <c:v>18894</c:v>
                </c:pt>
                <c:pt idx="3104">
                  <c:v>8393</c:v>
                </c:pt>
                <c:pt idx="3105">
                  <c:v>57599</c:v>
                </c:pt>
                <c:pt idx="3106">
                  <c:v>40793</c:v>
                </c:pt>
                <c:pt idx="3107">
                  <c:v>44361</c:v>
                </c:pt>
                <c:pt idx="3108">
                  <c:v>34063</c:v>
                </c:pt>
                <c:pt idx="3109">
                  <c:v>16241</c:v>
                </c:pt>
                <c:pt idx="3110">
                  <c:v>12059</c:v>
                </c:pt>
                <c:pt idx="3111">
                  <c:v>51192</c:v>
                </c:pt>
                <c:pt idx="3112">
                  <c:v>160124</c:v>
                </c:pt>
                <c:pt idx="3113">
                  <c:v>76185</c:v>
                </c:pt>
                <c:pt idx="3114">
                  <c:v>89421</c:v>
                </c:pt>
                <c:pt idx="3115">
                  <c:v>84896</c:v>
                </c:pt>
                <c:pt idx="3116">
                  <c:v>84006</c:v>
                </c:pt>
                <c:pt idx="3117">
                  <c:v>43549</c:v>
                </c:pt>
                <c:pt idx="3118">
                  <c:v>50346</c:v>
                </c:pt>
                <c:pt idx="3119">
                  <c:v>139983</c:v>
                </c:pt>
                <c:pt idx="3120">
                  <c:v>28384</c:v>
                </c:pt>
                <c:pt idx="3121">
                  <c:v>56125</c:v>
                </c:pt>
                <c:pt idx="3122">
                  <c:v>52666</c:v>
                </c:pt>
                <c:pt idx="3123">
                  <c:v>54271</c:v>
                </c:pt>
                <c:pt idx="3124">
                  <c:v>35686</c:v>
                </c:pt>
                <c:pt idx="3125">
                  <c:v>80429</c:v>
                </c:pt>
                <c:pt idx="3126">
                  <c:v>92849</c:v>
                </c:pt>
                <c:pt idx="3127">
                  <c:v>78178</c:v>
                </c:pt>
                <c:pt idx="3128">
                  <c:v>45477</c:v>
                </c:pt>
                <c:pt idx="3129">
                  <c:v>94378</c:v>
                </c:pt>
                <c:pt idx="3130">
                  <c:v>15456</c:v>
                </c:pt>
                <c:pt idx="3131">
                  <c:v>40901</c:v>
                </c:pt>
                <c:pt idx="3132">
                  <c:v>23003</c:v>
                </c:pt>
                <c:pt idx="3133">
                  <c:v>27390</c:v>
                </c:pt>
                <c:pt idx="3134">
                  <c:v>13104</c:v>
                </c:pt>
                <c:pt idx="3135">
                  <c:v>53945</c:v>
                </c:pt>
                <c:pt idx="3136">
                  <c:v>27340</c:v>
                </c:pt>
                <c:pt idx="3137">
                  <c:v>47304</c:v>
                </c:pt>
                <c:pt idx="3138">
                  <c:v>42879</c:v>
                </c:pt>
                <c:pt idx="3139">
                  <c:v>33838</c:v>
                </c:pt>
                <c:pt idx="3140">
                  <c:v>28248</c:v>
                </c:pt>
                <c:pt idx="3141">
                  <c:v>139264</c:v>
                </c:pt>
                <c:pt idx="3142">
                  <c:v>34921</c:v>
                </c:pt>
                <c:pt idx="3143">
                  <c:v>8540</c:v>
                </c:pt>
                <c:pt idx="3144">
                  <c:v>16112</c:v>
                </c:pt>
                <c:pt idx="3145">
                  <c:v>16023</c:v>
                </c:pt>
                <c:pt idx="3146">
                  <c:v>40798</c:v>
                </c:pt>
                <c:pt idx="3147">
                  <c:v>30256</c:v>
                </c:pt>
                <c:pt idx="3148">
                  <c:v>12824</c:v>
                </c:pt>
                <c:pt idx="3149">
                  <c:v>10641</c:v>
                </c:pt>
                <c:pt idx="3150">
                  <c:v>39831</c:v>
                </c:pt>
                <c:pt idx="3151">
                  <c:v>14266</c:v>
                </c:pt>
                <c:pt idx="3152">
                  <c:v>65471</c:v>
                </c:pt>
                <c:pt idx="3153">
                  <c:v>57657</c:v>
                </c:pt>
                <c:pt idx="3154">
                  <c:v>186153</c:v>
                </c:pt>
                <c:pt idx="3155">
                  <c:v>29243</c:v>
                </c:pt>
                <c:pt idx="3156">
                  <c:v>24900</c:v>
                </c:pt>
                <c:pt idx="3157">
                  <c:v>20624</c:v>
                </c:pt>
                <c:pt idx="3158">
                  <c:v>48140</c:v>
                </c:pt>
                <c:pt idx="3159">
                  <c:v>53575</c:v>
                </c:pt>
                <c:pt idx="3160">
                  <c:v>49270</c:v>
                </c:pt>
                <c:pt idx="3161">
                  <c:v>70112</c:v>
                </c:pt>
                <c:pt idx="3162">
                  <c:v>71944</c:v>
                </c:pt>
                <c:pt idx="3163">
                  <c:v>15404</c:v>
                </c:pt>
                <c:pt idx="3164">
                  <c:v>77141</c:v>
                </c:pt>
                <c:pt idx="3165">
                  <c:v>83281</c:v>
                </c:pt>
                <c:pt idx="3166">
                  <c:v>32887</c:v>
                </c:pt>
                <c:pt idx="3167">
                  <c:v>24682</c:v>
                </c:pt>
                <c:pt idx="3168">
                  <c:v>17561</c:v>
                </c:pt>
                <c:pt idx="3169">
                  <c:v>94403</c:v>
                </c:pt>
                <c:pt idx="3170">
                  <c:v>37512</c:v>
                </c:pt>
                <c:pt idx="3171">
                  <c:v>48359</c:v>
                </c:pt>
                <c:pt idx="3172">
                  <c:v>27769</c:v>
                </c:pt>
                <c:pt idx="3173">
                  <c:v>51361</c:v>
                </c:pt>
                <c:pt idx="3174">
                  <c:v>47955</c:v>
                </c:pt>
                <c:pt idx="3175">
                  <c:v>26983</c:v>
                </c:pt>
                <c:pt idx="3176">
                  <c:v>16029</c:v>
                </c:pt>
                <c:pt idx="3177">
                  <c:v>46831</c:v>
                </c:pt>
                <c:pt idx="3178">
                  <c:v>36434</c:v>
                </c:pt>
                <c:pt idx="3179">
                  <c:v>21864</c:v>
                </c:pt>
                <c:pt idx="3180">
                  <c:v>20832</c:v>
                </c:pt>
                <c:pt idx="3181">
                  <c:v>47960</c:v>
                </c:pt>
                <c:pt idx="3182">
                  <c:v>43572</c:v>
                </c:pt>
                <c:pt idx="3183">
                  <c:v>21600</c:v>
                </c:pt>
                <c:pt idx="3184">
                  <c:v>41062</c:v>
                </c:pt>
                <c:pt idx="3185">
                  <c:v>48287</c:v>
                </c:pt>
                <c:pt idx="3186">
                  <c:v>22899</c:v>
                </c:pt>
                <c:pt idx="3187">
                  <c:v>19023</c:v>
                </c:pt>
                <c:pt idx="3188">
                  <c:v>46361</c:v>
                </c:pt>
                <c:pt idx="3189">
                  <c:v>40226</c:v>
                </c:pt>
                <c:pt idx="3190">
                  <c:v>36917</c:v>
                </c:pt>
                <c:pt idx="3191">
                  <c:v>68708</c:v>
                </c:pt>
                <c:pt idx="3192">
                  <c:v>114444</c:v>
                </c:pt>
                <c:pt idx="3193">
                  <c:v>54250</c:v>
                </c:pt>
                <c:pt idx="3194">
                  <c:v>126279</c:v>
                </c:pt>
                <c:pt idx="3195">
                  <c:v>179053</c:v>
                </c:pt>
                <c:pt idx="3196">
                  <c:v>1322674</c:v>
                </c:pt>
                <c:pt idx="3197">
                  <c:v>22512</c:v>
                </c:pt>
                <c:pt idx="3198">
                  <c:v>18053</c:v>
                </c:pt>
                <c:pt idx="3199">
                  <c:v>46272</c:v>
                </c:pt>
                <c:pt idx="3200">
                  <c:v>30838</c:v>
                </c:pt>
                <c:pt idx="3201">
                  <c:v>85227</c:v>
                </c:pt>
                <c:pt idx="3202">
                  <c:v>28935</c:v>
                </c:pt>
                <c:pt idx="3203">
                  <c:v>13428</c:v>
                </c:pt>
                <c:pt idx="3204">
                  <c:v>69658</c:v>
                </c:pt>
                <c:pt idx="3205">
                  <c:v>39297</c:v>
                </c:pt>
                <c:pt idx="3206">
                  <c:v>41763</c:v>
                </c:pt>
                <c:pt idx="3207">
                  <c:v>17407</c:v>
                </c:pt>
                <c:pt idx="3208">
                  <c:v>23972</c:v>
                </c:pt>
                <c:pt idx="3209">
                  <c:v>29423</c:v>
                </c:pt>
                <c:pt idx="3210">
                  <c:v>22820</c:v>
                </c:pt>
                <c:pt idx="3211">
                  <c:v>101558</c:v>
                </c:pt>
                <c:pt idx="3212">
                  <c:v>25322</c:v>
                </c:pt>
                <c:pt idx="3213">
                  <c:v>33896</c:v>
                </c:pt>
                <c:pt idx="3214">
                  <c:v>20397</c:v>
                </c:pt>
                <c:pt idx="3215">
                  <c:v>15744</c:v>
                </c:pt>
                <c:pt idx="3216">
                  <c:v>67325</c:v>
                </c:pt>
                <c:pt idx="3217">
                  <c:v>69764</c:v>
                </c:pt>
                <c:pt idx="3218">
                  <c:v>60159</c:v>
                </c:pt>
                <c:pt idx="3219">
                  <c:v>23186</c:v>
                </c:pt>
                <c:pt idx="3220">
                  <c:v>8637</c:v>
                </c:pt>
                <c:pt idx="3221">
                  <c:v>30446</c:v>
                </c:pt>
                <c:pt idx="3222">
                  <c:v>28303</c:v>
                </c:pt>
                <c:pt idx="3223">
                  <c:v>32793</c:v>
                </c:pt>
                <c:pt idx="3224">
                  <c:v>12899</c:v>
                </c:pt>
                <c:pt idx="3225">
                  <c:v>13903</c:v>
                </c:pt>
                <c:pt idx="3226">
                  <c:v>20423</c:v>
                </c:pt>
                <c:pt idx="3227">
                  <c:v>14515</c:v>
                </c:pt>
                <c:pt idx="3228">
                  <c:v>22714</c:v>
                </c:pt>
                <c:pt idx="3229">
                  <c:v>19135</c:v>
                </c:pt>
                <c:pt idx="3230">
                  <c:v>20052</c:v>
                </c:pt>
                <c:pt idx="3231">
                  <c:v>25182</c:v>
                </c:pt>
                <c:pt idx="3232">
                  <c:v>16566</c:v>
                </c:pt>
                <c:pt idx="3233">
                  <c:v>27432</c:v>
                </c:pt>
                <c:pt idx="3234">
                  <c:v>14925</c:v>
                </c:pt>
                <c:pt idx="3235">
                  <c:v>71398</c:v>
                </c:pt>
                <c:pt idx="3236">
                  <c:v>58116</c:v>
                </c:pt>
                <c:pt idx="3237">
                  <c:v>110411</c:v>
                </c:pt>
                <c:pt idx="3238">
                  <c:v>31790</c:v>
                </c:pt>
                <c:pt idx="3239">
                  <c:v>52528</c:v>
                </c:pt>
                <c:pt idx="3240">
                  <c:v>18863</c:v>
                </c:pt>
                <c:pt idx="3241">
                  <c:v>22399</c:v>
                </c:pt>
                <c:pt idx="3242">
                  <c:v>56798</c:v>
                </c:pt>
                <c:pt idx="3243">
                  <c:v>24113</c:v>
                </c:pt>
                <c:pt idx="3244">
                  <c:v>48930</c:v>
                </c:pt>
                <c:pt idx="3245">
                  <c:v>72664</c:v>
                </c:pt>
                <c:pt idx="3246">
                  <c:v>100319</c:v>
                </c:pt>
                <c:pt idx="3247">
                  <c:v>41093</c:v>
                </c:pt>
                <c:pt idx="3248">
                  <c:v>24719</c:v>
                </c:pt>
                <c:pt idx="3249">
                  <c:v>27699</c:v>
                </c:pt>
                <c:pt idx="3250">
                  <c:v>172937</c:v>
                </c:pt>
                <c:pt idx="3251">
                  <c:v>51245</c:v>
                </c:pt>
                <c:pt idx="3252">
                  <c:v>306329</c:v>
                </c:pt>
                <c:pt idx="3253">
                  <c:v>61552</c:v>
                </c:pt>
                <c:pt idx="3254">
                  <c:v>144552</c:v>
                </c:pt>
                <c:pt idx="3255">
                  <c:v>96019</c:v>
                </c:pt>
                <c:pt idx="3256">
                  <c:v>68941</c:v>
                </c:pt>
                <c:pt idx="3257">
                  <c:v>66316</c:v>
                </c:pt>
                <c:pt idx="3258">
                  <c:v>185793</c:v>
                </c:pt>
                <c:pt idx="3259">
                  <c:v>105145</c:v>
                </c:pt>
                <c:pt idx="3260">
                  <c:v>75655</c:v>
                </c:pt>
                <c:pt idx="3261">
                  <c:v>84486</c:v>
                </c:pt>
                <c:pt idx="3262">
                  <c:v>106882</c:v>
                </c:pt>
                <c:pt idx="3263">
                  <c:v>976018</c:v>
                </c:pt>
                <c:pt idx="3264">
                  <c:v>456796</c:v>
                </c:pt>
                <c:pt idx="3265">
                  <c:v>153158</c:v>
                </c:pt>
                <c:pt idx="3266">
                  <c:v>1202379</c:v>
                </c:pt>
                <c:pt idx="3267">
                  <c:v>95556</c:v>
                </c:pt>
                <c:pt idx="3268">
                  <c:v>516494</c:v>
                </c:pt>
                <c:pt idx="3269">
                  <c:v>55604</c:v>
                </c:pt>
                <c:pt idx="3270">
                  <c:v>767436</c:v>
                </c:pt>
                <c:pt idx="3271">
                  <c:v>119343</c:v>
                </c:pt>
                <c:pt idx="3272">
                  <c:v>60479</c:v>
                </c:pt>
                <c:pt idx="3273">
                  <c:v>77359</c:v>
                </c:pt>
                <c:pt idx="3274">
                  <c:v>175927</c:v>
                </c:pt>
                <c:pt idx="3275">
                  <c:v>804465</c:v>
                </c:pt>
                <c:pt idx="3276">
                  <c:v>172301</c:v>
                </c:pt>
                <c:pt idx="3277">
                  <c:v>244291</c:v>
                </c:pt>
                <c:pt idx="3278">
                  <c:v>85443</c:v>
                </c:pt>
                <c:pt idx="3279">
                  <c:v>171465</c:v>
                </c:pt>
                <c:pt idx="3280">
                  <c:v>410478</c:v>
                </c:pt>
                <c:pt idx="3281">
                  <c:v>82232</c:v>
                </c:pt>
                <c:pt idx="3282">
                  <c:v>1436817</c:v>
                </c:pt>
                <c:pt idx="3283">
                  <c:v>119746</c:v>
                </c:pt>
                <c:pt idx="3284">
                  <c:v>947739</c:v>
                </c:pt>
                <c:pt idx="3285">
                  <c:v>166857</c:v>
                </c:pt>
                <c:pt idx="3286">
                  <c:v>426042</c:v>
                </c:pt>
                <c:pt idx="3287">
                  <c:v>100230</c:v>
                </c:pt>
                <c:pt idx="3288">
                  <c:v>940006</c:v>
                </c:pt>
                <c:pt idx="3289">
                  <c:v>495946</c:v>
                </c:pt>
                <c:pt idx="3290">
                  <c:v>772767</c:v>
                </c:pt>
                <c:pt idx="3291">
                  <c:v>91167</c:v>
                </c:pt>
                <c:pt idx="3292">
                  <c:v>394275</c:v>
                </c:pt>
                <c:pt idx="3293">
                  <c:v>103036</c:v>
                </c:pt>
                <c:pt idx="3294">
                  <c:v>75184</c:v>
                </c:pt>
                <c:pt idx="3295">
                  <c:v>730425</c:v>
                </c:pt>
                <c:pt idx="3296">
                  <c:v>101596</c:v>
                </c:pt>
                <c:pt idx="3297">
                  <c:v>91243</c:v>
                </c:pt>
                <c:pt idx="3298">
                  <c:v>440463</c:v>
                </c:pt>
                <c:pt idx="3299">
                  <c:v>469519</c:v>
                </c:pt>
                <c:pt idx="3300">
                  <c:v>574712</c:v>
                </c:pt>
                <c:pt idx="3301">
                  <c:v>140442</c:v>
                </c:pt>
                <c:pt idx="3302">
                  <c:v>267538</c:v>
                </c:pt>
                <c:pt idx="3303">
                  <c:v>122116</c:v>
                </c:pt>
                <c:pt idx="3304">
                  <c:v>83569</c:v>
                </c:pt>
                <c:pt idx="3305">
                  <c:v>122786</c:v>
                </c:pt>
                <c:pt idx="3306">
                  <c:v>429707</c:v>
                </c:pt>
                <c:pt idx="3307">
                  <c:v>133602</c:v>
                </c:pt>
                <c:pt idx="3308">
                  <c:v>962990</c:v>
                </c:pt>
                <c:pt idx="3309">
                  <c:v>257884</c:v>
                </c:pt>
                <c:pt idx="3310">
                  <c:v>58930</c:v>
                </c:pt>
                <c:pt idx="3311">
                  <c:v>129791</c:v>
                </c:pt>
                <c:pt idx="3312">
                  <c:v>164703</c:v>
                </c:pt>
                <c:pt idx="3313">
                  <c:v>82582</c:v>
                </c:pt>
                <c:pt idx="3314">
                  <c:v>150428</c:v>
                </c:pt>
                <c:pt idx="3315">
                  <c:v>654284</c:v>
                </c:pt>
                <c:pt idx="3316">
                  <c:v>316789</c:v>
                </c:pt>
                <c:pt idx="3317">
                  <c:v>266468</c:v>
                </c:pt>
                <c:pt idx="3318">
                  <c:v>1826901</c:v>
                </c:pt>
                <c:pt idx="3319">
                  <c:v>875284</c:v>
                </c:pt>
                <c:pt idx="3320">
                  <c:v>307419</c:v>
                </c:pt>
                <c:pt idx="3321">
                  <c:v>515124</c:v>
                </c:pt>
                <c:pt idx="3322">
                  <c:v>211707</c:v>
                </c:pt>
                <c:pt idx="3323">
                  <c:v>280395</c:v>
                </c:pt>
                <c:pt idx="3324">
                  <c:v>297731</c:v>
                </c:pt>
                <c:pt idx="3325">
                  <c:v>394977</c:v>
                </c:pt>
                <c:pt idx="3326">
                  <c:v>114324</c:v>
                </c:pt>
                <c:pt idx="3327">
                  <c:v>330611</c:v>
                </c:pt>
                <c:pt idx="3328">
                  <c:v>120334</c:v>
                </c:pt>
                <c:pt idx="3329">
                  <c:v>220132</c:v>
                </c:pt>
                <c:pt idx="3330">
                  <c:v>261468</c:v>
                </c:pt>
                <c:pt idx="3331">
                  <c:v>84136</c:v>
                </c:pt>
                <c:pt idx="3332">
                  <c:v>148433</c:v>
                </c:pt>
                <c:pt idx="3333">
                  <c:v>64121</c:v>
                </c:pt>
                <c:pt idx="3334">
                  <c:v>121967</c:v>
                </c:pt>
                <c:pt idx="3335">
                  <c:v>335539</c:v>
                </c:pt>
                <c:pt idx="3336">
                  <c:v>161347</c:v>
                </c:pt>
                <c:pt idx="3337">
                  <c:v>186057</c:v>
                </c:pt>
                <c:pt idx="3338">
                  <c:v>113503</c:v>
                </c:pt>
                <c:pt idx="3339">
                  <c:v>142604</c:v>
                </c:pt>
                <c:pt idx="3340">
                  <c:v>220651</c:v>
                </c:pt>
                <c:pt idx="3341">
                  <c:v>427891</c:v>
                </c:pt>
                <c:pt idx="3342">
                  <c:v>172900</c:v>
                </c:pt>
                <c:pt idx="3343">
                  <c:v>276252</c:v>
                </c:pt>
                <c:pt idx="3344">
                  <c:v>194823</c:v>
                </c:pt>
                <c:pt idx="3345">
                  <c:v>171747</c:v>
                </c:pt>
                <c:pt idx="3346">
                  <c:v>305089</c:v>
                </c:pt>
                <c:pt idx="3347">
                  <c:v>194171</c:v>
                </c:pt>
                <c:pt idx="3348">
                  <c:v>349269</c:v>
                </c:pt>
                <c:pt idx="3349">
                  <c:v>273363</c:v>
                </c:pt>
                <c:pt idx="3350">
                  <c:v>93186</c:v>
                </c:pt>
                <c:pt idx="3351">
                  <c:v>249938</c:v>
                </c:pt>
                <c:pt idx="3352">
                  <c:v>197959</c:v>
                </c:pt>
                <c:pt idx="3353">
                  <c:v>177611</c:v>
                </c:pt>
                <c:pt idx="3354">
                  <c:v>105882</c:v>
                </c:pt>
                <c:pt idx="3355">
                  <c:v>68016</c:v>
                </c:pt>
                <c:pt idx="3356">
                  <c:v>205963</c:v>
                </c:pt>
                <c:pt idx="3357">
                  <c:v>390988</c:v>
                </c:pt>
                <c:pt idx="3358">
                  <c:v>96440</c:v>
                </c:pt>
                <c:pt idx="3359">
                  <c:v>101806</c:v>
                </c:pt>
                <c:pt idx="3360">
                  <c:v>188794</c:v>
                </c:pt>
                <c:pt idx="3361">
                  <c:v>194959</c:v>
                </c:pt>
                <c:pt idx="3362">
                  <c:v>193044</c:v>
                </c:pt>
                <c:pt idx="3363">
                  <c:v>102958</c:v>
                </c:pt>
                <c:pt idx="3364">
                  <c:v>105602</c:v>
                </c:pt>
                <c:pt idx="3365">
                  <c:v>168139</c:v>
                </c:pt>
                <c:pt idx="3366">
                  <c:v>135835</c:v>
                </c:pt>
                <c:pt idx="3367">
                  <c:v>207285</c:v>
                </c:pt>
                <c:pt idx="3368">
                  <c:v>274962</c:v>
                </c:pt>
                <c:pt idx="3369">
                  <c:v>80237</c:v>
                </c:pt>
                <c:pt idx="3370">
                  <c:v>182719</c:v>
                </c:pt>
                <c:pt idx="3371">
                  <c:v>134399</c:v>
                </c:pt>
                <c:pt idx="3372">
                  <c:v>132332</c:v>
                </c:pt>
                <c:pt idx="3373">
                  <c:v>199419</c:v>
                </c:pt>
                <c:pt idx="3374">
                  <c:v>141322</c:v>
                </c:pt>
                <c:pt idx="3375">
                  <c:v>127228</c:v>
                </c:pt>
                <c:pt idx="3376">
                  <c:v>101788</c:v>
                </c:pt>
                <c:pt idx="3377">
                  <c:v>168418</c:v>
                </c:pt>
                <c:pt idx="3378">
                  <c:v>207360</c:v>
                </c:pt>
                <c:pt idx="3379">
                  <c:v>158698</c:v>
                </c:pt>
                <c:pt idx="3380">
                  <c:v>112705</c:v>
                </c:pt>
                <c:pt idx="3381">
                  <c:v>108236</c:v>
                </c:pt>
                <c:pt idx="3382">
                  <c:v>388697</c:v>
                </c:pt>
                <c:pt idx="3383">
                  <c:v>187624</c:v>
                </c:pt>
                <c:pt idx="3384">
                  <c:v>83718</c:v>
                </c:pt>
                <c:pt idx="3385">
                  <c:v>126697</c:v>
                </c:pt>
                <c:pt idx="3386">
                  <c:v>46058</c:v>
                </c:pt>
                <c:pt idx="3387">
                  <c:v>54392</c:v>
                </c:pt>
                <c:pt idx="3388">
                  <c:v>69566</c:v>
                </c:pt>
                <c:pt idx="3389">
                  <c:v>159611</c:v>
                </c:pt>
                <c:pt idx="3390">
                  <c:v>110966</c:v>
                </c:pt>
                <c:pt idx="3391">
                  <c:v>145101</c:v>
                </c:pt>
                <c:pt idx="3392">
                  <c:v>122994</c:v>
                </c:pt>
                <c:pt idx="3393">
                  <c:v>238987</c:v>
                </c:pt>
                <c:pt idx="3394">
                  <c:v>277198</c:v>
                </c:pt>
                <c:pt idx="3395">
                  <c:v>77364</c:v>
                </c:pt>
                <c:pt idx="3396">
                  <c:v>82304</c:v>
                </c:pt>
                <c:pt idx="3397">
                  <c:v>181045</c:v>
                </c:pt>
                <c:pt idx="3398">
                  <c:v>162626</c:v>
                </c:pt>
                <c:pt idx="3399">
                  <c:v>205902</c:v>
                </c:pt>
                <c:pt idx="3400">
                  <c:v>91036</c:v>
                </c:pt>
                <c:pt idx="3401">
                  <c:v>107416</c:v>
                </c:pt>
                <c:pt idx="3402">
                  <c:v>252974</c:v>
                </c:pt>
                <c:pt idx="3403">
                  <c:v>1025396</c:v>
                </c:pt>
                <c:pt idx="3404">
                  <c:v>352590</c:v>
                </c:pt>
                <c:pt idx="3405">
                  <c:v>67020</c:v>
                </c:pt>
                <c:pt idx="3406">
                  <c:v>131569</c:v>
                </c:pt>
                <c:pt idx="3407">
                  <c:v>188745</c:v>
                </c:pt>
                <c:pt idx="3408">
                  <c:v>57388</c:v>
                </c:pt>
                <c:pt idx="3409">
                  <c:v>1032564</c:v>
                </c:pt>
                <c:pt idx="3410">
                  <c:v>122450</c:v>
                </c:pt>
                <c:pt idx="3411">
                  <c:v>214872</c:v>
                </c:pt>
                <c:pt idx="3412">
                  <c:v>160101</c:v>
                </c:pt>
                <c:pt idx="3413">
                  <c:v>160749</c:v>
                </c:pt>
                <c:pt idx="3414">
                  <c:v>108260</c:v>
                </c:pt>
                <c:pt idx="3415">
                  <c:v>199033</c:v>
                </c:pt>
                <c:pt idx="3416">
                  <c:v>172847</c:v>
                </c:pt>
                <c:pt idx="3417">
                  <c:v>181623</c:v>
                </c:pt>
                <c:pt idx="3418">
                  <c:v>237410</c:v>
                </c:pt>
                <c:pt idx="3419">
                  <c:v>482609</c:v>
                </c:pt>
                <c:pt idx="3420">
                  <c:v>94232</c:v>
                </c:pt>
                <c:pt idx="3421">
                  <c:v>149238</c:v>
                </c:pt>
                <c:pt idx="3422">
                  <c:v>79976</c:v>
                </c:pt>
                <c:pt idx="3423">
                  <c:v>921305</c:v>
                </c:pt>
                <c:pt idx="3424">
                  <c:v>460087</c:v>
                </c:pt>
                <c:pt idx="3425">
                  <c:v>178567</c:v>
                </c:pt>
                <c:pt idx="3426">
                  <c:v>147702</c:v>
                </c:pt>
                <c:pt idx="3427">
                  <c:v>71175</c:v>
                </c:pt>
                <c:pt idx="3428">
                  <c:v>253911</c:v>
                </c:pt>
                <c:pt idx="3429">
                  <c:v>303022</c:v>
                </c:pt>
                <c:pt idx="3430">
                  <c:v>284917</c:v>
                </c:pt>
                <c:pt idx="3431">
                  <c:v>264563</c:v>
                </c:pt>
                <c:pt idx="3432">
                  <c:v>58592</c:v>
                </c:pt>
                <c:pt idx="3433">
                  <c:v>162825</c:v>
                </c:pt>
                <c:pt idx="3434">
                  <c:v>89851</c:v>
                </c:pt>
                <c:pt idx="3435">
                  <c:v>144288</c:v>
                </c:pt>
                <c:pt idx="3436">
                  <c:v>241950</c:v>
                </c:pt>
                <c:pt idx="3437">
                  <c:v>156023</c:v>
                </c:pt>
                <c:pt idx="3438">
                  <c:v>189327</c:v>
                </c:pt>
                <c:pt idx="3439">
                  <c:v>221142</c:v>
                </c:pt>
                <c:pt idx="3440">
                  <c:v>165003</c:v>
                </c:pt>
                <c:pt idx="3441">
                  <c:v>289250</c:v>
                </c:pt>
                <c:pt idx="3442">
                  <c:v>320514</c:v>
                </c:pt>
                <c:pt idx="3443">
                  <c:v>188229</c:v>
                </c:pt>
                <c:pt idx="3444">
                  <c:v>401764</c:v>
                </c:pt>
                <c:pt idx="3445">
                  <c:v>251286</c:v>
                </c:pt>
                <c:pt idx="3446">
                  <c:v>187609</c:v>
                </c:pt>
                <c:pt idx="3447">
                  <c:v>328177</c:v>
                </c:pt>
                <c:pt idx="3448">
                  <c:v>529540</c:v>
                </c:pt>
                <c:pt idx="3449">
                  <c:v>355942</c:v>
                </c:pt>
                <c:pt idx="3450">
                  <c:v>936140</c:v>
                </c:pt>
                <c:pt idx="3451">
                  <c:v>486207</c:v>
                </c:pt>
                <c:pt idx="3452">
                  <c:v>389642</c:v>
                </c:pt>
                <c:pt idx="3453">
                  <c:v>451335</c:v>
                </c:pt>
                <c:pt idx="3454">
                  <c:v>302733</c:v>
                </c:pt>
                <c:pt idx="3455">
                  <c:v>599257</c:v>
                </c:pt>
                <c:pt idx="3456">
                  <c:v>753794</c:v>
                </c:pt>
                <c:pt idx="3457">
                  <c:v>200443</c:v>
                </c:pt>
                <c:pt idx="3458">
                  <c:v>656494</c:v>
                </c:pt>
                <c:pt idx="3459">
                  <c:v>336493</c:v>
                </c:pt>
                <c:pt idx="3460">
                  <c:v>257850</c:v>
                </c:pt>
                <c:pt idx="3461">
                  <c:v>998958</c:v>
                </c:pt>
                <c:pt idx="3462">
                  <c:v>176262</c:v>
                </c:pt>
                <c:pt idx="3463">
                  <c:v>295341</c:v>
                </c:pt>
                <c:pt idx="3464">
                  <c:v>659917</c:v>
                </c:pt>
                <c:pt idx="3465">
                  <c:v>2750114</c:v>
                </c:pt>
                <c:pt idx="3466">
                  <c:v>898475</c:v>
                </c:pt>
                <c:pt idx="3467">
                  <c:v>197147</c:v>
                </c:pt>
                <c:pt idx="3468">
                  <c:v>102190</c:v>
                </c:pt>
                <c:pt idx="3469">
                  <c:v>212137</c:v>
                </c:pt>
                <c:pt idx="3470">
                  <c:v>315720</c:v>
                </c:pt>
                <c:pt idx="3471">
                  <c:v>448599</c:v>
                </c:pt>
                <c:pt idx="3472">
                  <c:v>222596</c:v>
                </c:pt>
                <c:pt idx="3473">
                  <c:v>307433</c:v>
                </c:pt>
                <c:pt idx="3474">
                  <c:v>234920</c:v>
                </c:pt>
                <c:pt idx="3475">
                  <c:v>830044</c:v>
                </c:pt>
                <c:pt idx="3476">
                  <c:v>980644</c:v>
                </c:pt>
                <c:pt idx="3477">
                  <c:v>212992</c:v>
                </c:pt>
                <c:pt idx="3478">
                  <c:v>151972</c:v>
                </c:pt>
                <c:pt idx="3479">
                  <c:v>435271</c:v>
                </c:pt>
                <c:pt idx="3480">
                  <c:v>343036</c:v>
                </c:pt>
                <c:pt idx="3481">
                  <c:v>1617596</c:v>
                </c:pt>
                <c:pt idx="3482">
                  <c:v>174187</c:v>
                </c:pt>
                <c:pt idx="3483">
                  <c:v>629508</c:v>
                </c:pt>
                <c:pt idx="3484">
                  <c:v>425846</c:v>
                </c:pt>
                <c:pt idx="3485">
                  <c:v>596181</c:v>
                </c:pt>
                <c:pt idx="3486">
                  <c:v>474479</c:v>
                </c:pt>
                <c:pt idx="3487">
                  <c:v>869386</c:v>
                </c:pt>
                <c:pt idx="3488">
                  <c:v>280234</c:v>
                </c:pt>
                <c:pt idx="3489">
                  <c:v>218727</c:v>
                </c:pt>
                <c:pt idx="3490">
                  <c:v>527653</c:v>
                </c:pt>
                <c:pt idx="3491">
                  <c:v>273197</c:v>
                </c:pt>
                <c:pt idx="3492">
                  <c:v>123236</c:v>
                </c:pt>
                <c:pt idx="3493">
                  <c:v>176911</c:v>
                </c:pt>
                <c:pt idx="3494">
                  <c:v>157913</c:v>
                </c:pt>
                <c:pt idx="3495">
                  <c:v>395655</c:v>
                </c:pt>
                <c:pt idx="3496">
                  <c:v>149647</c:v>
                </c:pt>
                <c:pt idx="3497">
                  <c:v>210947</c:v>
                </c:pt>
                <c:pt idx="3498">
                  <c:v>92996</c:v>
                </c:pt>
                <c:pt idx="3499">
                  <c:v>79561</c:v>
                </c:pt>
                <c:pt idx="3500">
                  <c:v>522764</c:v>
                </c:pt>
                <c:pt idx="3501">
                  <c:v>375700</c:v>
                </c:pt>
                <c:pt idx="3502">
                  <c:v>286257</c:v>
                </c:pt>
                <c:pt idx="3503">
                  <c:v>133679</c:v>
                </c:pt>
                <c:pt idx="3504">
                  <c:v>787031</c:v>
                </c:pt>
                <c:pt idx="3505">
                  <c:v>421542</c:v>
                </c:pt>
                <c:pt idx="3506">
                  <c:v>384042</c:v>
                </c:pt>
                <c:pt idx="3507">
                  <c:v>269192</c:v>
                </c:pt>
                <c:pt idx="3508">
                  <c:v>539645</c:v>
                </c:pt>
                <c:pt idx="3509">
                  <c:v>405706</c:v>
                </c:pt>
                <c:pt idx="3510">
                  <c:v>1467484</c:v>
                </c:pt>
                <c:pt idx="3511">
                  <c:v>428066</c:v>
                </c:pt>
                <c:pt idx="3512">
                  <c:v>220049</c:v>
                </c:pt>
                <c:pt idx="3513">
                  <c:v>287307</c:v>
                </c:pt>
                <c:pt idx="3514">
                  <c:v>319041</c:v>
                </c:pt>
                <c:pt idx="3515">
                  <c:v>1014606</c:v>
                </c:pt>
                <c:pt idx="3516">
                  <c:v>283576</c:v>
                </c:pt>
                <c:pt idx="3517">
                  <c:v>170296</c:v>
                </c:pt>
                <c:pt idx="3518">
                  <c:v>1034184</c:v>
                </c:pt>
                <c:pt idx="3519">
                  <c:v>288268</c:v>
                </c:pt>
                <c:pt idx="3520">
                  <c:v>284368</c:v>
                </c:pt>
                <c:pt idx="3521">
                  <c:v>353046</c:v>
                </c:pt>
                <c:pt idx="3522">
                  <c:v>267736</c:v>
                </c:pt>
                <c:pt idx="3523">
                  <c:v>232742</c:v>
                </c:pt>
                <c:pt idx="3524">
                  <c:v>1245880</c:v>
                </c:pt>
                <c:pt idx="3525">
                  <c:v>232638</c:v>
                </c:pt>
                <c:pt idx="3526">
                  <c:v>510862</c:v>
                </c:pt>
                <c:pt idx="3527">
                  <c:v>177878</c:v>
                </c:pt>
                <c:pt idx="3528">
                  <c:v>97286</c:v>
                </c:pt>
                <c:pt idx="3529">
                  <c:v>1167333</c:v>
                </c:pt>
                <c:pt idx="3530">
                  <c:v>325983</c:v>
                </c:pt>
                <c:pt idx="3531">
                  <c:v>193019</c:v>
                </c:pt>
                <c:pt idx="3532">
                  <c:v>216771</c:v>
                </c:pt>
                <c:pt idx="3533">
                  <c:v>138987</c:v>
                </c:pt>
                <c:pt idx="3534">
                  <c:v>1954937</c:v>
                </c:pt>
                <c:pt idx="3535">
                  <c:v>1122204</c:v>
                </c:pt>
                <c:pt idx="3536">
                  <c:v>388697</c:v>
                </c:pt>
                <c:pt idx="3537">
                  <c:v>1075894</c:v>
                </c:pt>
                <c:pt idx="3538">
                  <c:v>504767</c:v>
                </c:pt>
                <c:pt idx="3539">
                  <c:v>1246105</c:v>
                </c:pt>
                <c:pt idx="3540">
                  <c:v>104678</c:v>
                </c:pt>
                <c:pt idx="3541">
                  <c:v>101211</c:v>
                </c:pt>
                <c:pt idx="3542">
                  <c:v>234993</c:v>
                </c:pt>
                <c:pt idx="3543">
                  <c:v>691541</c:v>
                </c:pt>
                <c:pt idx="3544">
                  <c:v>1464788</c:v>
                </c:pt>
                <c:pt idx="3545">
                  <c:v>210348</c:v>
                </c:pt>
                <c:pt idx="3546">
                  <c:v>388857</c:v>
                </c:pt>
                <c:pt idx="3547">
                  <c:v>286447</c:v>
                </c:pt>
                <c:pt idx="3548">
                  <c:v>193979</c:v>
                </c:pt>
                <c:pt idx="3549">
                  <c:v>2209210</c:v>
                </c:pt>
                <c:pt idx="3550">
                  <c:v>211947</c:v>
                </c:pt>
                <c:pt idx="3551">
                  <c:v>234541</c:v>
                </c:pt>
                <c:pt idx="3552">
                  <c:v>346092</c:v>
                </c:pt>
                <c:pt idx="3553">
                  <c:v>126857</c:v>
                </c:pt>
                <c:pt idx="3554">
                  <c:v>2465329</c:v>
                </c:pt>
                <c:pt idx="3555">
                  <c:v>231653</c:v>
                </c:pt>
                <c:pt idx="3556">
                  <c:v>321963</c:v>
                </c:pt>
                <c:pt idx="3557">
                  <c:v>152720</c:v>
                </c:pt>
                <c:pt idx="3558">
                  <c:v>195382</c:v>
                </c:pt>
                <c:pt idx="3559">
                  <c:v>1206170</c:v>
                </c:pt>
                <c:pt idx="3560">
                  <c:v>306900</c:v>
                </c:pt>
                <c:pt idx="3561">
                  <c:v>199742</c:v>
                </c:pt>
                <c:pt idx="3562">
                  <c:v>165128</c:v>
                </c:pt>
                <c:pt idx="3563">
                  <c:v>140662</c:v>
                </c:pt>
                <c:pt idx="3564">
                  <c:v>331697</c:v>
                </c:pt>
                <c:pt idx="3565">
                  <c:v>577180</c:v>
                </c:pt>
                <c:pt idx="3566">
                  <c:v>957699</c:v>
                </c:pt>
                <c:pt idx="3567">
                  <c:v>214433</c:v>
                </c:pt>
                <c:pt idx="3568">
                  <c:v>173475</c:v>
                </c:pt>
                <c:pt idx="3569">
                  <c:v>1315192</c:v>
                </c:pt>
                <c:pt idx="3570">
                  <c:v>257416</c:v>
                </c:pt>
                <c:pt idx="3571">
                  <c:v>341757</c:v>
                </c:pt>
                <c:pt idx="3572">
                  <c:v>285377</c:v>
                </c:pt>
                <c:pt idx="3573">
                  <c:v>134589</c:v>
                </c:pt>
                <c:pt idx="3574">
                  <c:v>1156817</c:v>
                </c:pt>
                <c:pt idx="3575">
                  <c:v>338479</c:v>
                </c:pt>
                <c:pt idx="3576">
                  <c:v>290510</c:v>
                </c:pt>
                <c:pt idx="3577">
                  <c:v>123260</c:v>
                </c:pt>
                <c:pt idx="3578">
                  <c:v>209057</c:v>
                </c:pt>
                <c:pt idx="3579">
                  <c:v>344099</c:v>
                </c:pt>
                <c:pt idx="3580">
                  <c:v>312335</c:v>
                </c:pt>
                <c:pt idx="3581">
                  <c:v>641133</c:v>
                </c:pt>
                <c:pt idx="3582">
                  <c:v>254933</c:v>
                </c:pt>
                <c:pt idx="3583">
                  <c:v>165682</c:v>
                </c:pt>
                <c:pt idx="3584">
                  <c:v>538724</c:v>
                </c:pt>
                <c:pt idx="3585">
                  <c:v>327403</c:v>
                </c:pt>
                <c:pt idx="3586">
                  <c:v>107594</c:v>
                </c:pt>
                <c:pt idx="3587">
                  <c:v>331040</c:v>
                </c:pt>
                <c:pt idx="3588">
                  <c:v>123501</c:v>
                </c:pt>
                <c:pt idx="3589">
                  <c:v>172594</c:v>
                </c:pt>
                <c:pt idx="3590">
                  <c:v>268311</c:v>
                </c:pt>
                <c:pt idx="3591">
                  <c:v>205709</c:v>
                </c:pt>
                <c:pt idx="3592">
                  <c:v>233615</c:v>
                </c:pt>
                <c:pt idx="3593">
                  <c:v>280226</c:v>
                </c:pt>
                <c:pt idx="3594">
                  <c:v>327548</c:v>
                </c:pt>
                <c:pt idx="3595">
                  <c:v>338662</c:v>
                </c:pt>
                <c:pt idx="3596">
                  <c:v>282082</c:v>
                </c:pt>
                <c:pt idx="3597">
                  <c:v>1208335</c:v>
                </c:pt>
                <c:pt idx="3598">
                  <c:v>890620</c:v>
                </c:pt>
                <c:pt idx="3599">
                  <c:v>494637</c:v>
                </c:pt>
                <c:pt idx="3600">
                  <c:v>408716</c:v>
                </c:pt>
                <c:pt idx="3601">
                  <c:v>358007</c:v>
                </c:pt>
                <c:pt idx="3602">
                  <c:v>1027801</c:v>
                </c:pt>
                <c:pt idx="3603">
                  <c:v>344590</c:v>
                </c:pt>
                <c:pt idx="3604">
                  <c:v>280853</c:v>
                </c:pt>
                <c:pt idx="3605">
                  <c:v>507374</c:v>
                </c:pt>
                <c:pt idx="3606">
                  <c:v>784420</c:v>
                </c:pt>
                <c:pt idx="3607">
                  <c:v>262330</c:v>
                </c:pt>
                <c:pt idx="3608">
                  <c:v>219013</c:v>
                </c:pt>
                <c:pt idx="3609">
                  <c:v>119365</c:v>
                </c:pt>
                <c:pt idx="3610">
                  <c:v>511068</c:v>
                </c:pt>
                <c:pt idx="3611">
                  <c:v>348897</c:v>
                </c:pt>
                <c:pt idx="3612">
                  <c:v>186393</c:v>
                </c:pt>
                <c:pt idx="3613">
                  <c:v>240192</c:v>
                </c:pt>
                <c:pt idx="3614">
                  <c:v>711824</c:v>
                </c:pt>
                <c:pt idx="3615">
                  <c:v>126190</c:v>
                </c:pt>
                <c:pt idx="3616">
                  <c:v>79048</c:v>
                </c:pt>
                <c:pt idx="3617">
                  <c:v>120267</c:v>
                </c:pt>
                <c:pt idx="3618">
                  <c:v>152217</c:v>
                </c:pt>
                <c:pt idx="3619">
                  <c:v>146908</c:v>
                </c:pt>
                <c:pt idx="3620">
                  <c:v>97366</c:v>
                </c:pt>
                <c:pt idx="3621">
                  <c:v>257562</c:v>
                </c:pt>
                <c:pt idx="3622">
                  <c:v>884523</c:v>
                </c:pt>
                <c:pt idx="3623">
                  <c:v>118232</c:v>
                </c:pt>
                <c:pt idx="3624">
                  <c:v>150454</c:v>
                </c:pt>
                <c:pt idx="3625">
                  <c:v>320468</c:v>
                </c:pt>
                <c:pt idx="3626">
                  <c:v>268369</c:v>
                </c:pt>
                <c:pt idx="3627">
                  <c:v>256085</c:v>
                </c:pt>
                <c:pt idx="3628">
                  <c:v>334001</c:v>
                </c:pt>
                <c:pt idx="3629">
                  <c:v>198233</c:v>
                </c:pt>
                <c:pt idx="3630">
                  <c:v>387232</c:v>
                </c:pt>
                <c:pt idx="3631">
                  <c:v>341742</c:v>
                </c:pt>
                <c:pt idx="3632">
                  <c:v>845599</c:v>
                </c:pt>
                <c:pt idx="3633">
                  <c:v>166249</c:v>
                </c:pt>
                <c:pt idx="3634">
                  <c:v>106892</c:v>
                </c:pt>
                <c:pt idx="3635">
                  <c:v>265310</c:v>
                </c:pt>
                <c:pt idx="3636">
                  <c:v>59133</c:v>
                </c:pt>
                <c:pt idx="3637">
                  <c:v>131530</c:v>
                </c:pt>
                <c:pt idx="3638">
                  <c:v>200455</c:v>
                </c:pt>
                <c:pt idx="3639">
                  <c:v>460544</c:v>
                </c:pt>
                <c:pt idx="3640">
                  <c:v>84193</c:v>
                </c:pt>
                <c:pt idx="3641">
                  <c:v>143452</c:v>
                </c:pt>
                <c:pt idx="3642">
                  <c:v>395827</c:v>
                </c:pt>
                <c:pt idx="3643">
                  <c:v>189950</c:v>
                </c:pt>
                <c:pt idx="3644">
                  <c:v>368361</c:v>
                </c:pt>
                <c:pt idx="3645">
                  <c:v>166115</c:v>
                </c:pt>
                <c:pt idx="3646">
                  <c:v>229559</c:v>
                </c:pt>
                <c:pt idx="3647">
                  <c:v>333378</c:v>
                </c:pt>
                <c:pt idx="3648">
                  <c:v>116425</c:v>
                </c:pt>
                <c:pt idx="3649">
                  <c:v>246614</c:v>
                </c:pt>
                <c:pt idx="3650">
                  <c:v>1956949</c:v>
                </c:pt>
                <c:pt idx="3651">
                  <c:v>81098</c:v>
                </c:pt>
                <c:pt idx="3652">
                  <c:v>166662</c:v>
                </c:pt>
                <c:pt idx="3653">
                  <c:v>425286</c:v>
                </c:pt>
                <c:pt idx="3654">
                  <c:v>87143</c:v>
                </c:pt>
                <c:pt idx="3655">
                  <c:v>197152</c:v>
                </c:pt>
                <c:pt idx="3656">
                  <c:v>1839586</c:v>
                </c:pt>
                <c:pt idx="3657">
                  <c:v>1337581</c:v>
                </c:pt>
                <c:pt idx="3658">
                  <c:v>1175585</c:v>
                </c:pt>
                <c:pt idx="3659">
                  <c:v>258901</c:v>
                </c:pt>
                <c:pt idx="3660">
                  <c:v>183424</c:v>
                </c:pt>
                <c:pt idx="3661">
                  <c:v>61998</c:v>
                </c:pt>
                <c:pt idx="3662">
                  <c:v>73210</c:v>
                </c:pt>
                <c:pt idx="3663">
                  <c:v>460142</c:v>
                </c:pt>
                <c:pt idx="3664">
                  <c:v>769153</c:v>
                </c:pt>
                <c:pt idx="3665">
                  <c:v>633334</c:v>
                </c:pt>
                <c:pt idx="3666">
                  <c:v>165421</c:v>
                </c:pt>
                <c:pt idx="3667">
                  <c:v>251904</c:v>
                </c:pt>
                <c:pt idx="3668">
                  <c:v>264321</c:v>
                </c:pt>
                <c:pt idx="3669">
                  <c:v>1741889</c:v>
                </c:pt>
                <c:pt idx="3670">
                  <c:v>402803</c:v>
                </c:pt>
                <c:pt idx="3671">
                  <c:v>79075</c:v>
                </c:pt>
                <c:pt idx="3672">
                  <c:v>110695</c:v>
                </c:pt>
                <c:pt idx="3673">
                  <c:v>107155</c:v>
                </c:pt>
                <c:pt idx="3674">
                  <c:v>292506</c:v>
                </c:pt>
                <c:pt idx="3675">
                  <c:v>218692</c:v>
                </c:pt>
                <c:pt idx="3676">
                  <c:v>104648</c:v>
                </c:pt>
                <c:pt idx="3677">
                  <c:v>196465</c:v>
                </c:pt>
                <c:pt idx="3678">
                  <c:v>143342</c:v>
                </c:pt>
                <c:pt idx="3679">
                  <c:v>249342</c:v>
                </c:pt>
                <c:pt idx="3680">
                  <c:v>186084</c:v>
                </c:pt>
                <c:pt idx="3681">
                  <c:v>102823</c:v>
                </c:pt>
                <c:pt idx="3682">
                  <c:v>104055</c:v>
                </c:pt>
                <c:pt idx="3683">
                  <c:v>133759</c:v>
                </c:pt>
                <c:pt idx="3684">
                  <c:v>228126</c:v>
                </c:pt>
                <c:pt idx="3685">
                  <c:v>150771</c:v>
                </c:pt>
                <c:pt idx="3686">
                  <c:v>66488</c:v>
                </c:pt>
                <c:pt idx="3687">
                  <c:v>79717</c:v>
                </c:pt>
                <c:pt idx="3688">
                  <c:v>298070</c:v>
                </c:pt>
                <c:pt idx="3689">
                  <c:v>308836</c:v>
                </c:pt>
                <c:pt idx="3690">
                  <c:v>204004</c:v>
                </c:pt>
                <c:pt idx="3691">
                  <c:v>470447</c:v>
                </c:pt>
                <c:pt idx="3692">
                  <c:v>292413</c:v>
                </c:pt>
                <c:pt idx="3693">
                  <c:v>177517</c:v>
                </c:pt>
                <c:pt idx="3694">
                  <c:v>473090</c:v>
                </c:pt>
                <c:pt idx="3695">
                  <c:v>215760</c:v>
                </c:pt>
                <c:pt idx="3696">
                  <c:v>220040</c:v>
                </c:pt>
                <c:pt idx="3697">
                  <c:v>223498</c:v>
                </c:pt>
                <c:pt idx="3698">
                  <c:v>1236300</c:v>
                </c:pt>
                <c:pt idx="3699">
                  <c:v>437651</c:v>
                </c:pt>
                <c:pt idx="3700">
                  <c:v>182127</c:v>
                </c:pt>
                <c:pt idx="3701">
                  <c:v>198285</c:v>
                </c:pt>
                <c:pt idx="3702">
                  <c:v>390479</c:v>
                </c:pt>
                <c:pt idx="3703">
                  <c:v>418478</c:v>
                </c:pt>
                <c:pt idx="3704">
                  <c:v>379694</c:v>
                </c:pt>
                <c:pt idx="3705">
                  <c:v>320337</c:v>
                </c:pt>
                <c:pt idx="3706">
                  <c:v>1008339</c:v>
                </c:pt>
                <c:pt idx="3707">
                  <c:v>167441</c:v>
                </c:pt>
                <c:pt idx="3708">
                  <c:v>131631</c:v>
                </c:pt>
                <c:pt idx="3709">
                  <c:v>223185</c:v>
                </c:pt>
                <c:pt idx="3710">
                  <c:v>280370</c:v>
                </c:pt>
                <c:pt idx="3711">
                  <c:v>345175</c:v>
                </c:pt>
                <c:pt idx="3712">
                  <c:v>44886</c:v>
                </c:pt>
                <c:pt idx="3713">
                  <c:v>511754</c:v>
                </c:pt>
                <c:pt idx="3714">
                  <c:v>182610</c:v>
                </c:pt>
                <c:pt idx="3715">
                  <c:v>287101</c:v>
                </c:pt>
                <c:pt idx="3716">
                  <c:v>2396045</c:v>
                </c:pt>
                <c:pt idx="3717">
                  <c:v>774016</c:v>
                </c:pt>
                <c:pt idx="3718">
                  <c:v>236712</c:v>
                </c:pt>
                <c:pt idx="3719">
                  <c:v>267503</c:v>
                </c:pt>
                <c:pt idx="3720">
                  <c:v>445656</c:v>
                </c:pt>
                <c:pt idx="3721">
                  <c:v>1400462</c:v>
                </c:pt>
                <c:pt idx="3722">
                  <c:v>371781</c:v>
                </c:pt>
                <c:pt idx="3723">
                  <c:v>351314</c:v>
                </c:pt>
                <c:pt idx="3724">
                  <c:v>300565</c:v>
                </c:pt>
                <c:pt idx="3725">
                  <c:v>250762</c:v>
                </c:pt>
                <c:pt idx="3726">
                  <c:v>772437</c:v>
                </c:pt>
                <c:pt idx="3727">
                  <c:v>554980</c:v>
                </c:pt>
                <c:pt idx="3728">
                  <c:v>314242</c:v>
                </c:pt>
                <c:pt idx="3729">
                  <c:v>488265</c:v>
                </c:pt>
                <c:pt idx="3730">
                  <c:v>242368</c:v>
                </c:pt>
                <c:pt idx="3731">
                  <c:v>2165817</c:v>
                </c:pt>
                <c:pt idx="3732">
                  <c:v>1035087</c:v>
                </c:pt>
                <c:pt idx="3733">
                  <c:v>4622696</c:v>
                </c:pt>
                <c:pt idx="3734">
                  <c:v>115295</c:v>
                </c:pt>
                <c:pt idx="3735">
                  <c:v>725769</c:v>
                </c:pt>
                <c:pt idx="3736">
                  <c:v>232369</c:v>
                </c:pt>
                <c:pt idx="3737">
                  <c:v>327890</c:v>
                </c:pt>
                <c:pt idx="3738">
                  <c:v>3498766</c:v>
                </c:pt>
                <c:pt idx="3739">
                  <c:v>249810</c:v>
                </c:pt>
                <c:pt idx="3740">
                  <c:v>979531</c:v>
                </c:pt>
                <c:pt idx="3741">
                  <c:v>1837269</c:v>
                </c:pt>
                <c:pt idx="3742">
                  <c:v>272965</c:v>
                </c:pt>
                <c:pt idx="3743">
                  <c:v>272150</c:v>
                </c:pt>
                <c:pt idx="3744">
                  <c:v>341205</c:v>
                </c:pt>
                <c:pt idx="3745">
                  <c:v>426415</c:v>
                </c:pt>
                <c:pt idx="3746">
                  <c:v>445093</c:v>
                </c:pt>
                <c:pt idx="3747">
                  <c:v>564550</c:v>
                </c:pt>
                <c:pt idx="3748">
                  <c:v>230766</c:v>
                </c:pt>
                <c:pt idx="3749">
                  <c:v>287723</c:v>
                </c:pt>
                <c:pt idx="3750">
                  <c:v>681955</c:v>
                </c:pt>
                <c:pt idx="3751">
                  <c:v>51808</c:v>
                </c:pt>
                <c:pt idx="3752">
                  <c:v>100913</c:v>
                </c:pt>
                <c:pt idx="3753">
                  <c:v>167022</c:v>
                </c:pt>
                <c:pt idx="3754">
                  <c:v>552414</c:v>
                </c:pt>
                <c:pt idx="3755">
                  <c:v>120826</c:v>
                </c:pt>
                <c:pt idx="3756">
                  <c:v>97688</c:v>
                </c:pt>
                <c:pt idx="3757">
                  <c:v>82827</c:v>
                </c:pt>
                <c:pt idx="3758">
                  <c:v>48306</c:v>
                </c:pt>
                <c:pt idx="3759">
                  <c:v>90265</c:v>
                </c:pt>
                <c:pt idx="3760">
                  <c:v>676583</c:v>
                </c:pt>
                <c:pt idx="3761">
                  <c:v>292472</c:v>
                </c:pt>
                <c:pt idx="3762">
                  <c:v>273740</c:v>
                </c:pt>
                <c:pt idx="3763">
                  <c:v>80709</c:v>
                </c:pt>
                <c:pt idx="3764">
                  <c:v>142045</c:v>
                </c:pt>
                <c:pt idx="3765">
                  <c:v>320270</c:v>
                </c:pt>
                <c:pt idx="3766">
                  <c:v>192065</c:v>
                </c:pt>
                <c:pt idx="3767">
                  <c:v>338086</c:v>
                </c:pt>
                <c:pt idx="3768">
                  <c:v>1396880</c:v>
                </c:pt>
                <c:pt idx="3769">
                  <c:v>171734</c:v>
                </c:pt>
                <c:pt idx="3770">
                  <c:v>242638</c:v>
                </c:pt>
                <c:pt idx="3771">
                  <c:v>878001</c:v>
                </c:pt>
                <c:pt idx="3772">
                  <c:v>229404</c:v>
                </c:pt>
                <c:pt idx="3773">
                  <c:v>98381</c:v>
                </c:pt>
                <c:pt idx="3774">
                  <c:v>1693021</c:v>
                </c:pt>
                <c:pt idx="3775">
                  <c:v>46494</c:v>
                </c:pt>
                <c:pt idx="3776">
                  <c:v>113314</c:v>
                </c:pt>
                <c:pt idx="3777">
                  <c:v>106998</c:v>
                </c:pt>
                <c:pt idx="3778">
                  <c:v>95743</c:v>
                </c:pt>
                <c:pt idx="3779">
                  <c:v>942727</c:v>
                </c:pt>
                <c:pt idx="3780">
                  <c:v>214482</c:v>
                </c:pt>
                <c:pt idx="3781">
                  <c:v>139875</c:v>
                </c:pt>
                <c:pt idx="3782">
                  <c:v>149203</c:v>
                </c:pt>
                <c:pt idx="3783">
                  <c:v>1250566</c:v>
                </c:pt>
                <c:pt idx="3784">
                  <c:v>1748643</c:v>
                </c:pt>
                <c:pt idx="3785">
                  <c:v>672553</c:v>
                </c:pt>
                <c:pt idx="3786">
                  <c:v>252066</c:v>
                </c:pt>
                <c:pt idx="3787">
                  <c:v>1383862</c:v>
                </c:pt>
                <c:pt idx="3788">
                  <c:v>618589</c:v>
                </c:pt>
                <c:pt idx="3789">
                  <c:v>1004368</c:v>
                </c:pt>
                <c:pt idx="3790">
                  <c:v>1956057</c:v>
                </c:pt>
                <c:pt idx="3791">
                  <c:v>306304</c:v>
                </c:pt>
                <c:pt idx="3792">
                  <c:v>182834</c:v>
                </c:pt>
                <c:pt idx="3793">
                  <c:v>189258</c:v>
                </c:pt>
                <c:pt idx="3794">
                  <c:v>780989</c:v>
                </c:pt>
                <c:pt idx="3795">
                  <c:v>124398</c:v>
                </c:pt>
                <c:pt idx="3796">
                  <c:v>332715</c:v>
                </c:pt>
                <c:pt idx="3797">
                  <c:v>199977</c:v>
                </c:pt>
                <c:pt idx="3798">
                  <c:v>369686</c:v>
                </c:pt>
                <c:pt idx="3799">
                  <c:v>1379334</c:v>
                </c:pt>
                <c:pt idx="3800">
                  <c:v>120994</c:v>
                </c:pt>
                <c:pt idx="3801">
                  <c:v>332569</c:v>
                </c:pt>
                <c:pt idx="3802">
                  <c:v>141157</c:v>
                </c:pt>
                <c:pt idx="3803">
                  <c:v>109944</c:v>
                </c:pt>
                <c:pt idx="3804">
                  <c:v>894111</c:v>
                </c:pt>
                <c:pt idx="3805">
                  <c:v>125255</c:v>
                </c:pt>
                <c:pt idx="3806">
                  <c:v>375267</c:v>
                </c:pt>
                <c:pt idx="3807">
                  <c:v>35529</c:v>
                </c:pt>
                <c:pt idx="3808">
                  <c:v>92690</c:v>
                </c:pt>
                <c:pt idx="3809">
                  <c:v>1503939</c:v>
                </c:pt>
                <c:pt idx="3810">
                  <c:v>310588</c:v>
                </c:pt>
                <c:pt idx="3811">
                  <c:v>151569</c:v>
                </c:pt>
                <c:pt idx="3812">
                  <c:v>106064</c:v>
                </c:pt>
                <c:pt idx="3813">
                  <c:v>170309</c:v>
                </c:pt>
                <c:pt idx="3814">
                  <c:v>1207271</c:v>
                </c:pt>
                <c:pt idx="3815">
                  <c:v>583251</c:v>
                </c:pt>
                <c:pt idx="3816">
                  <c:v>418246</c:v>
                </c:pt>
                <c:pt idx="3817">
                  <c:v>269650</c:v>
                </c:pt>
                <c:pt idx="3818">
                  <c:v>79054</c:v>
                </c:pt>
                <c:pt idx="3819">
                  <c:v>1256068</c:v>
                </c:pt>
                <c:pt idx="3820">
                  <c:v>330420</c:v>
                </c:pt>
                <c:pt idx="3821">
                  <c:v>132254</c:v>
                </c:pt>
                <c:pt idx="3822">
                  <c:v>107814</c:v>
                </c:pt>
                <c:pt idx="3823">
                  <c:v>142880</c:v>
                </c:pt>
                <c:pt idx="3824">
                  <c:v>1176149</c:v>
                </c:pt>
                <c:pt idx="3825">
                  <c:v>325956</c:v>
                </c:pt>
                <c:pt idx="3826">
                  <c:v>118338</c:v>
                </c:pt>
                <c:pt idx="3827">
                  <c:v>125041</c:v>
                </c:pt>
                <c:pt idx="3828">
                  <c:v>102473</c:v>
                </c:pt>
                <c:pt idx="3829">
                  <c:v>413537</c:v>
                </c:pt>
                <c:pt idx="3830">
                  <c:v>436385</c:v>
                </c:pt>
                <c:pt idx="3831">
                  <c:v>926612</c:v>
                </c:pt>
                <c:pt idx="3832">
                  <c:v>154401</c:v>
                </c:pt>
                <c:pt idx="3833">
                  <c:v>152549</c:v>
                </c:pt>
                <c:pt idx="3834">
                  <c:v>510161</c:v>
                </c:pt>
                <c:pt idx="3835">
                  <c:v>118233</c:v>
                </c:pt>
                <c:pt idx="3836">
                  <c:v>153783</c:v>
                </c:pt>
                <c:pt idx="3837">
                  <c:v>157481</c:v>
                </c:pt>
                <c:pt idx="3838">
                  <c:v>205604</c:v>
                </c:pt>
                <c:pt idx="3839">
                  <c:v>184372</c:v>
                </c:pt>
                <c:pt idx="3840">
                  <c:v>121482</c:v>
                </c:pt>
                <c:pt idx="3841">
                  <c:v>537389</c:v>
                </c:pt>
                <c:pt idx="3842">
                  <c:v>436468</c:v>
                </c:pt>
                <c:pt idx="3843">
                  <c:v>380316</c:v>
                </c:pt>
                <c:pt idx="3844">
                  <c:v>424025</c:v>
                </c:pt>
                <c:pt idx="3845">
                  <c:v>254107</c:v>
                </c:pt>
                <c:pt idx="3846">
                  <c:v>289511</c:v>
                </c:pt>
                <c:pt idx="3847">
                  <c:v>275815</c:v>
                </c:pt>
                <c:pt idx="3848">
                  <c:v>351103</c:v>
                </c:pt>
                <c:pt idx="3849">
                  <c:v>679064</c:v>
                </c:pt>
                <c:pt idx="3850">
                  <c:v>593307</c:v>
                </c:pt>
                <c:pt idx="3851">
                  <c:v>260656</c:v>
                </c:pt>
                <c:pt idx="3852">
                  <c:v>1083765</c:v>
                </c:pt>
                <c:pt idx="3853">
                  <c:v>158559</c:v>
                </c:pt>
                <c:pt idx="3854">
                  <c:v>121212</c:v>
                </c:pt>
                <c:pt idx="3855">
                  <c:v>307568</c:v>
                </c:pt>
                <c:pt idx="3856">
                  <c:v>980276</c:v>
                </c:pt>
                <c:pt idx="3857">
                  <c:v>294383</c:v>
                </c:pt>
                <c:pt idx="3858">
                  <c:v>253337</c:v>
                </c:pt>
                <c:pt idx="3859">
                  <c:v>405487</c:v>
                </c:pt>
                <c:pt idx="3860">
                  <c:v>361544</c:v>
                </c:pt>
                <c:pt idx="3861">
                  <c:v>244311</c:v>
                </c:pt>
                <c:pt idx="3862">
                  <c:v>61933</c:v>
                </c:pt>
                <c:pt idx="3863">
                  <c:v>175290</c:v>
                </c:pt>
                <c:pt idx="3864">
                  <c:v>548056</c:v>
                </c:pt>
                <c:pt idx="3865">
                  <c:v>302258</c:v>
                </c:pt>
                <c:pt idx="3866">
                  <c:v>331591</c:v>
                </c:pt>
                <c:pt idx="3867">
                  <c:v>44711</c:v>
                </c:pt>
                <c:pt idx="3868">
                  <c:v>171765</c:v>
                </c:pt>
                <c:pt idx="3869">
                  <c:v>281272</c:v>
                </c:pt>
                <c:pt idx="3870">
                  <c:v>211396</c:v>
                </c:pt>
                <c:pt idx="3871">
                  <c:v>1326107</c:v>
                </c:pt>
                <c:pt idx="3872">
                  <c:v>254096</c:v>
                </c:pt>
                <c:pt idx="3873">
                  <c:v>158616</c:v>
                </c:pt>
                <c:pt idx="3874">
                  <c:v>309353</c:v>
                </c:pt>
                <c:pt idx="3875">
                  <c:v>168190</c:v>
                </c:pt>
                <c:pt idx="3876">
                  <c:v>53981</c:v>
                </c:pt>
                <c:pt idx="3877">
                  <c:v>212110</c:v>
                </c:pt>
                <c:pt idx="3878">
                  <c:v>157384</c:v>
                </c:pt>
                <c:pt idx="3879">
                  <c:v>1033074</c:v>
                </c:pt>
                <c:pt idx="3880">
                  <c:v>198786</c:v>
                </c:pt>
                <c:pt idx="3881">
                  <c:v>239856</c:v>
                </c:pt>
                <c:pt idx="3882">
                  <c:v>674910</c:v>
                </c:pt>
                <c:pt idx="3883">
                  <c:v>129933</c:v>
                </c:pt>
                <c:pt idx="3884">
                  <c:v>664267</c:v>
                </c:pt>
                <c:pt idx="3885">
                  <c:v>113534</c:v>
                </c:pt>
                <c:pt idx="3886">
                  <c:v>97276</c:v>
                </c:pt>
                <c:pt idx="3887">
                  <c:v>269535</c:v>
                </c:pt>
                <c:pt idx="3888">
                  <c:v>101564</c:v>
                </c:pt>
                <c:pt idx="3889">
                  <c:v>311278</c:v>
                </c:pt>
                <c:pt idx="3890">
                  <c:v>78392</c:v>
                </c:pt>
                <c:pt idx="3891">
                  <c:v>266794</c:v>
                </c:pt>
                <c:pt idx="3892">
                  <c:v>349056</c:v>
                </c:pt>
                <c:pt idx="3893">
                  <c:v>264760</c:v>
                </c:pt>
                <c:pt idx="3894">
                  <c:v>98895</c:v>
                </c:pt>
                <c:pt idx="3895">
                  <c:v>252796</c:v>
                </c:pt>
                <c:pt idx="3896">
                  <c:v>222210</c:v>
                </c:pt>
                <c:pt idx="3897">
                  <c:v>445023</c:v>
                </c:pt>
                <c:pt idx="3898">
                  <c:v>54232</c:v>
                </c:pt>
                <c:pt idx="3899">
                  <c:v>80380</c:v>
                </c:pt>
                <c:pt idx="3900">
                  <c:v>114755</c:v>
                </c:pt>
                <c:pt idx="3901">
                  <c:v>133369</c:v>
                </c:pt>
                <c:pt idx="3902">
                  <c:v>269329</c:v>
                </c:pt>
                <c:pt idx="3903">
                  <c:v>807411</c:v>
                </c:pt>
                <c:pt idx="3904">
                  <c:v>426025</c:v>
                </c:pt>
                <c:pt idx="3905">
                  <c:v>142682</c:v>
                </c:pt>
                <c:pt idx="3906">
                  <c:v>43292</c:v>
                </c:pt>
                <c:pt idx="3907">
                  <c:v>66252</c:v>
                </c:pt>
                <c:pt idx="3908">
                  <c:v>938226</c:v>
                </c:pt>
                <c:pt idx="3909">
                  <c:v>92038</c:v>
                </c:pt>
                <c:pt idx="3910">
                  <c:v>88807</c:v>
                </c:pt>
                <c:pt idx="3911">
                  <c:v>116895</c:v>
                </c:pt>
                <c:pt idx="3912">
                  <c:v>46624</c:v>
                </c:pt>
                <c:pt idx="3913">
                  <c:v>1183486</c:v>
                </c:pt>
                <c:pt idx="3914">
                  <c:v>109002</c:v>
                </c:pt>
                <c:pt idx="3915">
                  <c:v>271703</c:v>
                </c:pt>
                <c:pt idx="3916">
                  <c:v>273071</c:v>
                </c:pt>
                <c:pt idx="3917">
                  <c:v>159626</c:v>
                </c:pt>
                <c:pt idx="3918">
                  <c:v>189834</c:v>
                </c:pt>
                <c:pt idx="3919">
                  <c:v>305307</c:v>
                </c:pt>
                <c:pt idx="3920">
                  <c:v>363737</c:v>
                </c:pt>
                <c:pt idx="3921">
                  <c:v>133640</c:v>
                </c:pt>
                <c:pt idx="3922">
                  <c:v>91301</c:v>
                </c:pt>
                <c:pt idx="3923">
                  <c:v>44526</c:v>
                </c:pt>
                <c:pt idx="3924">
                  <c:v>209890</c:v>
                </c:pt>
                <c:pt idx="3925">
                  <c:v>261601</c:v>
                </c:pt>
                <c:pt idx="3926">
                  <c:v>272298</c:v>
                </c:pt>
                <c:pt idx="3927">
                  <c:v>205370</c:v>
                </c:pt>
                <c:pt idx="3928">
                  <c:v>418423</c:v>
                </c:pt>
                <c:pt idx="3929">
                  <c:v>266923</c:v>
                </c:pt>
                <c:pt idx="3930">
                  <c:v>76264</c:v>
                </c:pt>
                <c:pt idx="3931">
                  <c:v>62026</c:v>
                </c:pt>
                <c:pt idx="3932">
                  <c:v>87216</c:v>
                </c:pt>
                <c:pt idx="3933">
                  <c:v>122873</c:v>
                </c:pt>
                <c:pt idx="3934">
                  <c:v>253101</c:v>
                </c:pt>
                <c:pt idx="3935">
                  <c:v>123179</c:v>
                </c:pt>
                <c:pt idx="3936">
                  <c:v>203821</c:v>
                </c:pt>
                <c:pt idx="3937">
                  <c:v>337443</c:v>
                </c:pt>
                <c:pt idx="3938">
                  <c:v>212916</c:v>
                </c:pt>
                <c:pt idx="3939">
                  <c:v>326376</c:v>
                </c:pt>
                <c:pt idx="3940">
                  <c:v>114474</c:v>
                </c:pt>
                <c:pt idx="3941">
                  <c:v>279720</c:v>
                </c:pt>
                <c:pt idx="3942">
                  <c:v>173968</c:v>
                </c:pt>
                <c:pt idx="3943">
                  <c:v>259537</c:v>
                </c:pt>
                <c:pt idx="3944">
                  <c:v>250860</c:v>
                </c:pt>
                <c:pt idx="3945">
                  <c:v>345309</c:v>
                </c:pt>
                <c:pt idx="3946">
                  <c:v>288892</c:v>
                </c:pt>
                <c:pt idx="3947">
                  <c:v>266405</c:v>
                </c:pt>
                <c:pt idx="3948">
                  <c:v>740106</c:v>
                </c:pt>
                <c:pt idx="3949">
                  <c:v>496252</c:v>
                </c:pt>
                <c:pt idx="3950">
                  <c:v>97346</c:v>
                </c:pt>
                <c:pt idx="3951">
                  <c:v>115974</c:v>
                </c:pt>
                <c:pt idx="3952">
                  <c:v>356565</c:v>
                </c:pt>
                <c:pt idx="3953">
                  <c:v>418570</c:v>
                </c:pt>
                <c:pt idx="3954">
                  <c:v>94740</c:v>
                </c:pt>
                <c:pt idx="3955">
                  <c:v>189462</c:v>
                </c:pt>
                <c:pt idx="3956">
                  <c:v>1882348</c:v>
                </c:pt>
                <c:pt idx="3957">
                  <c:v>577882</c:v>
                </c:pt>
                <c:pt idx="3958">
                  <c:v>68502</c:v>
                </c:pt>
                <c:pt idx="3959">
                  <c:v>81271</c:v>
                </c:pt>
                <c:pt idx="3960">
                  <c:v>133989</c:v>
                </c:pt>
                <c:pt idx="3961">
                  <c:v>1151325</c:v>
                </c:pt>
                <c:pt idx="3962">
                  <c:v>44863</c:v>
                </c:pt>
                <c:pt idx="3963">
                  <c:v>326028</c:v>
                </c:pt>
                <c:pt idx="3964">
                  <c:v>215343</c:v>
                </c:pt>
                <c:pt idx="3965">
                  <c:v>288440</c:v>
                </c:pt>
                <c:pt idx="3966">
                  <c:v>2523594</c:v>
                </c:pt>
                <c:pt idx="3967">
                  <c:v>546149</c:v>
                </c:pt>
                <c:pt idx="3968">
                  <c:v>168591</c:v>
                </c:pt>
                <c:pt idx="3969">
                  <c:v>259050</c:v>
                </c:pt>
                <c:pt idx="3970">
                  <c:v>314221</c:v>
                </c:pt>
                <c:pt idx="3971">
                  <c:v>815302</c:v>
                </c:pt>
                <c:pt idx="3972">
                  <c:v>399504</c:v>
                </c:pt>
                <c:pt idx="3973">
                  <c:v>53920</c:v>
                </c:pt>
                <c:pt idx="3974">
                  <c:v>36985</c:v>
                </c:pt>
                <c:pt idx="3975">
                  <c:v>146635</c:v>
                </c:pt>
                <c:pt idx="3976">
                  <c:v>516261</c:v>
                </c:pt>
                <c:pt idx="3977">
                  <c:v>425196</c:v>
                </c:pt>
                <c:pt idx="3978">
                  <c:v>139866</c:v>
                </c:pt>
                <c:pt idx="3979">
                  <c:v>259005</c:v>
                </c:pt>
                <c:pt idx="3980">
                  <c:v>53640</c:v>
                </c:pt>
                <c:pt idx="3981">
                  <c:v>1382466</c:v>
                </c:pt>
                <c:pt idx="3982">
                  <c:v>682740</c:v>
                </c:pt>
                <c:pt idx="3983">
                  <c:v>280908</c:v>
                </c:pt>
                <c:pt idx="3984">
                  <c:v>88489</c:v>
                </c:pt>
                <c:pt idx="3985">
                  <c:v>682122</c:v>
                </c:pt>
                <c:pt idx="3986">
                  <c:v>218203</c:v>
                </c:pt>
                <c:pt idx="3987">
                  <c:v>249687</c:v>
                </c:pt>
                <c:pt idx="3988">
                  <c:v>224481</c:v>
                </c:pt>
                <c:pt idx="3989">
                  <c:v>182016</c:v>
                </c:pt>
                <c:pt idx="3990">
                  <c:v>1839629</c:v>
                </c:pt>
                <c:pt idx="3991">
                  <c:v>3907903</c:v>
                </c:pt>
                <c:pt idx="3992">
                  <c:v>333159</c:v>
                </c:pt>
                <c:pt idx="3993">
                  <c:v>271443</c:v>
                </c:pt>
                <c:pt idx="3994">
                  <c:v>126240</c:v>
                </c:pt>
                <c:pt idx="3995">
                  <c:v>644649</c:v>
                </c:pt>
                <c:pt idx="3996">
                  <c:v>575546</c:v>
                </c:pt>
                <c:pt idx="3997">
                  <c:v>462950</c:v>
                </c:pt>
                <c:pt idx="3998">
                  <c:v>182093</c:v>
                </c:pt>
                <c:pt idx="3999">
                  <c:v>233350</c:v>
                </c:pt>
                <c:pt idx="4000">
                  <c:v>1260430</c:v>
                </c:pt>
                <c:pt idx="4001">
                  <c:v>323813</c:v>
                </c:pt>
                <c:pt idx="4002">
                  <c:v>1615911</c:v>
                </c:pt>
                <c:pt idx="4003">
                  <c:v>327839</c:v>
                </c:pt>
                <c:pt idx="4004">
                  <c:v>323907</c:v>
                </c:pt>
                <c:pt idx="4005">
                  <c:v>504596</c:v>
                </c:pt>
                <c:pt idx="4006">
                  <c:v>734175</c:v>
                </c:pt>
                <c:pt idx="4007">
                  <c:v>500080</c:v>
                </c:pt>
                <c:pt idx="4008">
                  <c:v>1377784</c:v>
                </c:pt>
                <c:pt idx="4009">
                  <c:v>590089</c:v>
                </c:pt>
                <c:pt idx="4010">
                  <c:v>504095</c:v>
                </c:pt>
                <c:pt idx="4011">
                  <c:v>689319</c:v>
                </c:pt>
                <c:pt idx="4012">
                  <c:v>1809584</c:v>
                </c:pt>
                <c:pt idx="4013">
                  <c:v>2083436</c:v>
                </c:pt>
                <c:pt idx="4014">
                  <c:v>363167</c:v>
                </c:pt>
                <c:pt idx="4015">
                  <c:v>360163</c:v>
                </c:pt>
                <c:pt idx="4016">
                  <c:v>194807</c:v>
                </c:pt>
                <c:pt idx="4017">
                  <c:v>127056</c:v>
                </c:pt>
                <c:pt idx="4018">
                  <c:v>365030</c:v>
                </c:pt>
                <c:pt idx="4019">
                  <c:v>320323</c:v>
                </c:pt>
                <c:pt idx="4020">
                  <c:v>257688</c:v>
                </c:pt>
                <c:pt idx="4021">
                  <c:v>295060</c:v>
                </c:pt>
                <c:pt idx="4022">
                  <c:v>594956</c:v>
                </c:pt>
                <c:pt idx="4023">
                  <c:v>273919</c:v>
                </c:pt>
                <c:pt idx="4024">
                  <c:v>390202</c:v>
                </c:pt>
                <c:pt idx="4025">
                  <c:v>261021</c:v>
                </c:pt>
                <c:pt idx="4026">
                  <c:v>307745</c:v>
                </c:pt>
                <c:pt idx="4027">
                  <c:v>264671</c:v>
                </c:pt>
                <c:pt idx="4028">
                  <c:v>270887</c:v>
                </c:pt>
                <c:pt idx="4029">
                  <c:v>420107</c:v>
                </c:pt>
                <c:pt idx="4030">
                  <c:v>399550</c:v>
                </c:pt>
                <c:pt idx="4031">
                  <c:v>319735</c:v>
                </c:pt>
                <c:pt idx="4032">
                  <c:v>275255</c:v>
                </c:pt>
                <c:pt idx="4033">
                  <c:v>346035</c:v>
                </c:pt>
                <c:pt idx="4034">
                  <c:v>420330</c:v>
                </c:pt>
                <c:pt idx="4035">
                  <c:v>610810</c:v>
                </c:pt>
                <c:pt idx="4036">
                  <c:v>298646</c:v>
                </c:pt>
                <c:pt idx="4037">
                  <c:v>352483</c:v>
                </c:pt>
                <c:pt idx="4038">
                  <c:v>755437</c:v>
                </c:pt>
                <c:pt idx="4039">
                  <c:v>540484</c:v>
                </c:pt>
                <c:pt idx="4040">
                  <c:v>268647</c:v>
                </c:pt>
                <c:pt idx="4041">
                  <c:v>252166</c:v>
                </c:pt>
                <c:pt idx="4042">
                  <c:v>459117</c:v>
                </c:pt>
                <c:pt idx="4043">
                  <c:v>346161</c:v>
                </c:pt>
                <c:pt idx="4044">
                  <c:v>526491</c:v>
                </c:pt>
                <c:pt idx="4045">
                  <c:v>633906</c:v>
                </c:pt>
                <c:pt idx="4046">
                  <c:v>315183</c:v>
                </c:pt>
                <c:pt idx="4047">
                  <c:v>275574</c:v>
                </c:pt>
                <c:pt idx="4048">
                  <c:v>723280</c:v>
                </c:pt>
                <c:pt idx="4049">
                  <c:v>574089</c:v>
                </c:pt>
                <c:pt idx="4050">
                  <c:v>2343811</c:v>
                </c:pt>
                <c:pt idx="4051">
                  <c:v>3575556</c:v>
                </c:pt>
                <c:pt idx="4052">
                  <c:v>666197</c:v>
                </c:pt>
                <c:pt idx="4053">
                  <c:v>743737</c:v>
                </c:pt>
                <c:pt idx="4054">
                  <c:v>466946</c:v>
                </c:pt>
                <c:pt idx="4055">
                  <c:v>502200</c:v>
                </c:pt>
                <c:pt idx="4056">
                  <c:v>385281</c:v>
                </c:pt>
                <c:pt idx="4057">
                  <c:v>282291</c:v>
                </c:pt>
                <c:pt idx="4058">
                  <c:v>528858</c:v>
                </c:pt>
                <c:pt idx="4059">
                  <c:v>510627</c:v>
                </c:pt>
                <c:pt idx="4060">
                  <c:v>642830</c:v>
                </c:pt>
                <c:pt idx="4061">
                  <c:v>1023408</c:v>
                </c:pt>
                <c:pt idx="4062">
                  <c:v>655750</c:v>
                </c:pt>
                <c:pt idx="4063">
                  <c:v>739903</c:v>
                </c:pt>
                <c:pt idx="4064">
                  <c:v>654383</c:v>
                </c:pt>
                <c:pt idx="4065">
                  <c:v>790293</c:v>
                </c:pt>
                <c:pt idx="4066">
                  <c:v>525768</c:v>
                </c:pt>
                <c:pt idx="4067">
                  <c:v>1410689</c:v>
                </c:pt>
                <c:pt idx="4068">
                  <c:v>507600</c:v>
                </c:pt>
                <c:pt idx="4069">
                  <c:v>713907</c:v>
                </c:pt>
                <c:pt idx="4070">
                  <c:v>2004378</c:v>
                </c:pt>
                <c:pt idx="4071">
                  <c:v>1214760</c:v>
                </c:pt>
                <c:pt idx="4072">
                  <c:v>783494</c:v>
                </c:pt>
                <c:pt idx="4073">
                  <c:v>363796</c:v>
                </c:pt>
                <c:pt idx="4074">
                  <c:v>318286</c:v>
                </c:pt>
                <c:pt idx="4075">
                  <c:v>417054</c:v>
                </c:pt>
                <c:pt idx="4076">
                  <c:v>687831</c:v>
                </c:pt>
                <c:pt idx="4077">
                  <c:v>913251</c:v>
                </c:pt>
                <c:pt idx="4078">
                  <c:v>1946199</c:v>
                </c:pt>
                <c:pt idx="4079">
                  <c:v>2097668</c:v>
                </c:pt>
                <c:pt idx="4080">
                  <c:v>2505051</c:v>
                </c:pt>
                <c:pt idx="4081">
                  <c:v>402325</c:v>
                </c:pt>
                <c:pt idx="4082">
                  <c:v>338296</c:v>
                </c:pt>
                <c:pt idx="4083">
                  <c:v>831831</c:v>
                </c:pt>
                <c:pt idx="4084">
                  <c:v>400874</c:v>
                </c:pt>
                <c:pt idx="4085">
                  <c:v>659873</c:v>
                </c:pt>
                <c:pt idx="4086">
                  <c:v>282774</c:v>
                </c:pt>
                <c:pt idx="4087">
                  <c:v>221215</c:v>
                </c:pt>
                <c:pt idx="4088">
                  <c:v>347593</c:v>
                </c:pt>
                <c:pt idx="4089">
                  <c:v>522473</c:v>
                </c:pt>
                <c:pt idx="4090">
                  <c:v>468526</c:v>
                </c:pt>
                <c:pt idx="4091">
                  <c:v>414307</c:v>
                </c:pt>
                <c:pt idx="4092">
                  <c:v>504521</c:v>
                </c:pt>
                <c:pt idx="4093">
                  <c:v>433300</c:v>
                </c:pt>
                <c:pt idx="4094">
                  <c:v>1157722</c:v>
                </c:pt>
                <c:pt idx="4095">
                  <c:v>620061</c:v>
                </c:pt>
                <c:pt idx="4096">
                  <c:v>212289</c:v>
                </c:pt>
                <c:pt idx="4097">
                  <c:v>548534</c:v>
                </c:pt>
                <c:pt idx="4098">
                  <c:v>1302637</c:v>
                </c:pt>
                <c:pt idx="4099">
                  <c:v>660018</c:v>
                </c:pt>
                <c:pt idx="4100">
                  <c:v>512291</c:v>
                </c:pt>
                <c:pt idx="4101">
                  <c:v>898407</c:v>
                </c:pt>
                <c:pt idx="4102">
                  <c:v>533068</c:v>
                </c:pt>
                <c:pt idx="4103">
                  <c:v>280752</c:v>
                </c:pt>
                <c:pt idx="4104">
                  <c:v>634784</c:v>
                </c:pt>
                <c:pt idx="4105">
                  <c:v>254687</c:v>
                </c:pt>
                <c:pt idx="4106">
                  <c:v>315644</c:v>
                </c:pt>
                <c:pt idx="4107">
                  <c:v>463809</c:v>
                </c:pt>
                <c:pt idx="4108">
                  <c:v>349855</c:v>
                </c:pt>
                <c:pt idx="4109">
                  <c:v>282036</c:v>
                </c:pt>
                <c:pt idx="4110">
                  <c:v>215891</c:v>
                </c:pt>
                <c:pt idx="4111">
                  <c:v>700503</c:v>
                </c:pt>
                <c:pt idx="4112">
                  <c:v>411275</c:v>
                </c:pt>
                <c:pt idx="4113">
                  <c:v>214733</c:v>
                </c:pt>
                <c:pt idx="4114">
                  <c:v>382760</c:v>
                </c:pt>
                <c:pt idx="4115">
                  <c:v>380580</c:v>
                </c:pt>
                <c:pt idx="4116">
                  <c:v>538387</c:v>
                </c:pt>
                <c:pt idx="4117">
                  <c:v>272812</c:v>
                </c:pt>
                <c:pt idx="4118">
                  <c:v>560864</c:v>
                </c:pt>
                <c:pt idx="4119">
                  <c:v>155956</c:v>
                </c:pt>
                <c:pt idx="4120">
                  <c:v>469875</c:v>
                </c:pt>
                <c:pt idx="4121">
                  <c:v>342544</c:v>
                </c:pt>
                <c:pt idx="4122">
                  <c:v>201531</c:v>
                </c:pt>
                <c:pt idx="4123">
                  <c:v>494865</c:v>
                </c:pt>
                <c:pt idx="4124">
                  <c:v>551740</c:v>
                </c:pt>
                <c:pt idx="4125">
                  <c:v>161128</c:v>
                </c:pt>
                <c:pt idx="4126">
                  <c:v>327182</c:v>
                </c:pt>
                <c:pt idx="4127">
                  <c:v>699989</c:v>
                </c:pt>
                <c:pt idx="4128">
                  <c:v>600357</c:v>
                </c:pt>
                <c:pt idx="4129">
                  <c:v>550728</c:v>
                </c:pt>
                <c:pt idx="4130">
                  <c:v>251904</c:v>
                </c:pt>
                <c:pt idx="4131">
                  <c:v>160265</c:v>
                </c:pt>
                <c:pt idx="4132">
                  <c:v>330608</c:v>
                </c:pt>
                <c:pt idx="4133">
                  <c:v>235887</c:v>
                </c:pt>
                <c:pt idx="4134">
                  <c:v>314102</c:v>
                </c:pt>
                <c:pt idx="4135">
                  <c:v>292332</c:v>
                </c:pt>
                <c:pt idx="4136">
                  <c:v>266381</c:v>
                </c:pt>
                <c:pt idx="4137">
                  <c:v>327700</c:v>
                </c:pt>
                <c:pt idx="4138">
                  <c:v>326484</c:v>
                </c:pt>
                <c:pt idx="4139">
                  <c:v>307240</c:v>
                </c:pt>
                <c:pt idx="4140">
                  <c:v>274285</c:v>
                </c:pt>
                <c:pt idx="4141">
                  <c:v>310944</c:v>
                </c:pt>
                <c:pt idx="4142">
                  <c:v>462306</c:v>
                </c:pt>
                <c:pt idx="4143">
                  <c:v>184649</c:v>
                </c:pt>
                <c:pt idx="4144">
                  <c:v>163789</c:v>
                </c:pt>
                <c:pt idx="4145">
                  <c:v>199957</c:v>
                </c:pt>
                <c:pt idx="4146">
                  <c:v>308431</c:v>
                </c:pt>
                <c:pt idx="4147">
                  <c:v>343974</c:v>
                </c:pt>
                <c:pt idx="4148">
                  <c:v>381170</c:v>
                </c:pt>
                <c:pt idx="4149">
                  <c:v>345427</c:v>
                </c:pt>
                <c:pt idx="4150">
                  <c:v>423189</c:v>
                </c:pt>
                <c:pt idx="4151">
                  <c:v>354600</c:v>
                </c:pt>
                <c:pt idx="4152">
                  <c:v>136829</c:v>
                </c:pt>
                <c:pt idx="4153">
                  <c:v>355570</c:v>
                </c:pt>
                <c:pt idx="4154">
                  <c:v>1270029</c:v>
                </c:pt>
                <c:pt idx="4155">
                  <c:v>372464</c:v>
                </c:pt>
                <c:pt idx="4156">
                  <c:v>337122</c:v>
                </c:pt>
                <c:pt idx="4157">
                  <c:v>592586</c:v>
                </c:pt>
                <c:pt idx="4158">
                  <c:v>561684</c:v>
                </c:pt>
                <c:pt idx="4159">
                  <c:v>1210088</c:v>
                </c:pt>
                <c:pt idx="4160">
                  <c:v>1416162</c:v>
                </c:pt>
                <c:pt idx="4161">
                  <c:v>1631454</c:v>
                </c:pt>
                <c:pt idx="4162">
                  <c:v>557433</c:v>
                </c:pt>
                <c:pt idx="4163">
                  <c:v>804884</c:v>
                </c:pt>
                <c:pt idx="4164">
                  <c:v>335571</c:v>
                </c:pt>
                <c:pt idx="4165">
                  <c:v>422845</c:v>
                </c:pt>
                <c:pt idx="4166">
                  <c:v>225920</c:v>
                </c:pt>
                <c:pt idx="4167">
                  <c:v>381757</c:v>
                </c:pt>
                <c:pt idx="4168">
                  <c:v>265089</c:v>
                </c:pt>
                <c:pt idx="4169">
                  <c:v>765213</c:v>
                </c:pt>
                <c:pt idx="4170">
                  <c:v>446745</c:v>
                </c:pt>
                <c:pt idx="4171">
                  <c:v>515945</c:v>
                </c:pt>
                <c:pt idx="4172">
                  <c:v>247439</c:v>
                </c:pt>
                <c:pt idx="4173">
                  <c:v>179431</c:v>
                </c:pt>
                <c:pt idx="4174">
                  <c:v>417791</c:v>
                </c:pt>
                <c:pt idx="4175">
                  <c:v>275631</c:v>
                </c:pt>
                <c:pt idx="4176">
                  <c:v>373324</c:v>
                </c:pt>
                <c:pt idx="4177">
                  <c:v>307721</c:v>
                </c:pt>
                <c:pt idx="4178">
                  <c:v>418315</c:v>
                </c:pt>
                <c:pt idx="4179">
                  <c:v>253457</c:v>
                </c:pt>
                <c:pt idx="4180">
                  <c:v>523187</c:v>
                </c:pt>
                <c:pt idx="4181">
                  <c:v>280582</c:v>
                </c:pt>
                <c:pt idx="4182">
                  <c:v>358129</c:v>
                </c:pt>
                <c:pt idx="4183">
                  <c:v>353050</c:v>
                </c:pt>
                <c:pt idx="4184">
                  <c:v>460858</c:v>
                </c:pt>
                <c:pt idx="4185">
                  <c:v>120029</c:v>
                </c:pt>
                <c:pt idx="4186">
                  <c:v>226369</c:v>
                </c:pt>
                <c:pt idx="4187">
                  <c:v>379897</c:v>
                </c:pt>
                <c:pt idx="4188">
                  <c:v>232820</c:v>
                </c:pt>
                <c:pt idx="4189">
                  <c:v>436539</c:v>
                </c:pt>
                <c:pt idx="4190">
                  <c:v>708406</c:v>
                </c:pt>
                <c:pt idx="4191">
                  <c:v>2309021</c:v>
                </c:pt>
                <c:pt idx="4192">
                  <c:v>676218</c:v>
                </c:pt>
                <c:pt idx="4193">
                  <c:v>345410</c:v>
                </c:pt>
                <c:pt idx="4194">
                  <c:v>433146</c:v>
                </c:pt>
                <c:pt idx="4195">
                  <c:v>456822</c:v>
                </c:pt>
                <c:pt idx="4196">
                  <c:v>307444</c:v>
                </c:pt>
                <c:pt idx="4197">
                  <c:v>584008</c:v>
                </c:pt>
                <c:pt idx="4198">
                  <c:v>974161</c:v>
                </c:pt>
                <c:pt idx="4199">
                  <c:v>417990</c:v>
                </c:pt>
                <c:pt idx="4200">
                  <c:v>650368</c:v>
                </c:pt>
                <c:pt idx="4201">
                  <c:v>579380</c:v>
                </c:pt>
                <c:pt idx="4202">
                  <c:v>347112</c:v>
                </c:pt>
                <c:pt idx="4203">
                  <c:v>585638</c:v>
                </c:pt>
                <c:pt idx="4204">
                  <c:v>558931</c:v>
                </c:pt>
                <c:pt idx="4205">
                  <c:v>409632</c:v>
                </c:pt>
                <c:pt idx="4206">
                  <c:v>475468</c:v>
                </c:pt>
                <c:pt idx="4207">
                  <c:v>277328</c:v>
                </c:pt>
                <c:pt idx="4208">
                  <c:v>697395</c:v>
                </c:pt>
                <c:pt idx="4209">
                  <c:v>269595</c:v>
                </c:pt>
                <c:pt idx="4210">
                  <c:v>351841</c:v>
                </c:pt>
                <c:pt idx="4211">
                  <c:v>512687</c:v>
                </c:pt>
                <c:pt idx="4212">
                  <c:v>138335</c:v>
                </c:pt>
                <c:pt idx="4213">
                  <c:v>346897</c:v>
                </c:pt>
                <c:pt idx="4214">
                  <c:v>404595</c:v>
                </c:pt>
                <c:pt idx="4215">
                  <c:v>437946</c:v>
                </c:pt>
                <c:pt idx="4216">
                  <c:v>464513</c:v>
                </c:pt>
                <c:pt idx="4217">
                  <c:v>1449872</c:v>
                </c:pt>
                <c:pt idx="4218">
                  <c:v>922389</c:v>
                </c:pt>
                <c:pt idx="4219">
                  <c:v>673997</c:v>
                </c:pt>
                <c:pt idx="4220">
                  <c:v>403812</c:v>
                </c:pt>
                <c:pt idx="4221">
                  <c:v>195479</c:v>
                </c:pt>
                <c:pt idx="4222">
                  <c:v>362161</c:v>
                </c:pt>
                <c:pt idx="4223">
                  <c:v>301163</c:v>
                </c:pt>
                <c:pt idx="4224">
                  <c:v>107308</c:v>
                </c:pt>
                <c:pt idx="4225">
                  <c:v>299058</c:v>
                </c:pt>
                <c:pt idx="4226">
                  <c:v>162558</c:v>
                </c:pt>
                <c:pt idx="4227">
                  <c:v>135933</c:v>
                </c:pt>
                <c:pt idx="4228">
                  <c:v>415931</c:v>
                </c:pt>
                <c:pt idx="4229">
                  <c:v>474770</c:v>
                </c:pt>
                <c:pt idx="4230">
                  <c:v>504999</c:v>
                </c:pt>
                <c:pt idx="4231">
                  <c:v>1054911</c:v>
                </c:pt>
                <c:pt idx="4232">
                  <c:v>854073</c:v>
                </c:pt>
                <c:pt idx="4233">
                  <c:v>980518</c:v>
                </c:pt>
                <c:pt idx="4234">
                  <c:v>321832</c:v>
                </c:pt>
                <c:pt idx="4235">
                  <c:v>266282</c:v>
                </c:pt>
                <c:pt idx="4236">
                  <c:v>422344</c:v>
                </c:pt>
                <c:pt idx="4237">
                  <c:v>337041</c:v>
                </c:pt>
                <c:pt idx="4238">
                  <c:v>347545</c:v>
                </c:pt>
                <c:pt idx="4239">
                  <c:v>248406</c:v>
                </c:pt>
                <c:pt idx="4240">
                  <c:v>845037</c:v>
                </c:pt>
                <c:pt idx="4241">
                  <c:v>440030</c:v>
                </c:pt>
                <c:pt idx="4242">
                  <c:v>672167</c:v>
                </c:pt>
                <c:pt idx="4243">
                  <c:v>342475</c:v>
                </c:pt>
                <c:pt idx="4244">
                  <c:v>730591</c:v>
                </c:pt>
                <c:pt idx="4245">
                  <c:v>841788</c:v>
                </c:pt>
                <c:pt idx="4246">
                  <c:v>2783297</c:v>
                </c:pt>
                <c:pt idx="4247">
                  <c:v>269606</c:v>
                </c:pt>
                <c:pt idx="4248">
                  <c:v>390279</c:v>
                </c:pt>
                <c:pt idx="4249">
                  <c:v>447894</c:v>
                </c:pt>
                <c:pt idx="4250">
                  <c:v>1500832</c:v>
                </c:pt>
                <c:pt idx="4251">
                  <c:v>807336</c:v>
                </c:pt>
                <c:pt idx="4252">
                  <c:v>757861</c:v>
                </c:pt>
                <c:pt idx="4253">
                  <c:v>3479052</c:v>
                </c:pt>
                <c:pt idx="4254">
                  <c:v>8492025</c:v>
                </c:pt>
                <c:pt idx="4255">
                  <c:v>1727549</c:v>
                </c:pt>
                <c:pt idx="4256">
                  <c:v>1318804</c:v>
                </c:pt>
                <c:pt idx="4257">
                  <c:v>1564594</c:v>
                </c:pt>
                <c:pt idx="4258">
                  <c:v>1048035</c:v>
                </c:pt>
                <c:pt idx="4259">
                  <c:v>417082</c:v>
                </c:pt>
                <c:pt idx="4260">
                  <c:v>1066444</c:v>
                </c:pt>
                <c:pt idx="4261">
                  <c:v>1426097</c:v>
                </c:pt>
                <c:pt idx="4262">
                  <c:v>1138925</c:v>
                </c:pt>
                <c:pt idx="4263">
                  <c:v>782117</c:v>
                </c:pt>
                <c:pt idx="4264">
                  <c:v>1167767</c:v>
                </c:pt>
                <c:pt idx="4265">
                  <c:v>695243</c:v>
                </c:pt>
                <c:pt idx="4266">
                  <c:v>1326741</c:v>
                </c:pt>
                <c:pt idx="4267">
                  <c:v>462347</c:v>
                </c:pt>
                <c:pt idx="4268">
                  <c:v>839305</c:v>
                </c:pt>
                <c:pt idx="4269">
                  <c:v>332853</c:v>
                </c:pt>
                <c:pt idx="4270">
                  <c:v>532873</c:v>
                </c:pt>
                <c:pt idx="4271">
                  <c:v>1079074</c:v>
                </c:pt>
                <c:pt idx="4272">
                  <c:v>1145482</c:v>
                </c:pt>
                <c:pt idx="4273">
                  <c:v>1056780</c:v>
                </c:pt>
                <c:pt idx="4274">
                  <c:v>403752</c:v>
                </c:pt>
                <c:pt idx="4275">
                  <c:v>1897102</c:v>
                </c:pt>
                <c:pt idx="4276">
                  <c:v>908672</c:v>
                </c:pt>
                <c:pt idx="4277">
                  <c:v>1244328</c:v>
                </c:pt>
                <c:pt idx="4278">
                  <c:v>676482</c:v>
                </c:pt>
                <c:pt idx="4279">
                  <c:v>1772615</c:v>
                </c:pt>
                <c:pt idx="4280">
                  <c:v>3500966</c:v>
                </c:pt>
                <c:pt idx="4281">
                  <c:v>1617735</c:v>
                </c:pt>
                <c:pt idx="4282">
                  <c:v>896514</c:v>
                </c:pt>
                <c:pt idx="4283">
                  <c:v>587758</c:v>
                </c:pt>
                <c:pt idx="4284">
                  <c:v>1077845</c:v>
                </c:pt>
                <c:pt idx="4285">
                  <c:v>816563</c:v>
                </c:pt>
                <c:pt idx="4286">
                  <c:v>1027388</c:v>
                </c:pt>
                <c:pt idx="4287">
                  <c:v>442558</c:v>
                </c:pt>
                <c:pt idx="4288">
                  <c:v>1377851</c:v>
                </c:pt>
                <c:pt idx="4289">
                  <c:v>1738021</c:v>
                </c:pt>
                <c:pt idx="4290">
                  <c:v>2079483</c:v>
                </c:pt>
                <c:pt idx="4291">
                  <c:v>1453402</c:v>
                </c:pt>
                <c:pt idx="4292">
                  <c:v>1380649</c:v>
                </c:pt>
                <c:pt idx="4293">
                  <c:v>678438</c:v>
                </c:pt>
                <c:pt idx="4294">
                  <c:v>1542212</c:v>
                </c:pt>
                <c:pt idx="4295">
                  <c:v>640676</c:v>
                </c:pt>
                <c:pt idx="4296">
                  <c:v>1801197</c:v>
                </c:pt>
                <c:pt idx="4297">
                  <c:v>1069218</c:v>
                </c:pt>
                <c:pt idx="4298">
                  <c:v>4236239</c:v>
                </c:pt>
                <c:pt idx="4299">
                  <c:v>9493907</c:v>
                </c:pt>
                <c:pt idx="4300">
                  <c:v>604410</c:v>
                </c:pt>
                <c:pt idx="4301">
                  <c:v>2368021</c:v>
                </c:pt>
                <c:pt idx="4302">
                  <c:v>624809</c:v>
                </c:pt>
                <c:pt idx="4303">
                  <c:v>496904</c:v>
                </c:pt>
                <c:pt idx="4304">
                  <c:v>1060713</c:v>
                </c:pt>
                <c:pt idx="4305">
                  <c:v>2197169</c:v>
                </c:pt>
                <c:pt idx="4306">
                  <c:v>470639</c:v>
                </c:pt>
                <c:pt idx="4307">
                  <c:v>408594</c:v>
                </c:pt>
                <c:pt idx="4308">
                  <c:v>2691585</c:v>
                </c:pt>
                <c:pt idx="4309">
                  <c:v>557620</c:v>
                </c:pt>
                <c:pt idx="4310">
                  <c:v>619151</c:v>
                </c:pt>
                <c:pt idx="4311">
                  <c:v>1503925</c:v>
                </c:pt>
                <c:pt idx="4312">
                  <c:v>633208</c:v>
                </c:pt>
                <c:pt idx="4313">
                  <c:v>1862332</c:v>
                </c:pt>
                <c:pt idx="4314">
                  <c:v>977094</c:v>
                </c:pt>
                <c:pt idx="4315">
                  <c:v>2366431</c:v>
                </c:pt>
                <c:pt idx="4316">
                  <c:v>11620328</c:v>
                </c:pt>
                <c:pt idx="4317">
                  <c:v>2320007</c:v>
                </c:pt>
                <c:pt idx="4318">
                  <c:v>1936962</c:v>
                </c:pt>
                <c:pt idx="4319">
                  <c:v>1550617</c:v>
                </c:pt>
                <c:pt idx="4320">
                  <c:v>1770817</c:v>
                </c:pt>
                <c:pt idx="4321">
                  <c:v>463662</c:v>
                </c:pt>
                <c:pt idx="4322">
                  <c:v>1184405</c:v>
                </c:pt>
                <c:pt idx="4323">
                  <c:v>653008</c:v>
                </c:pt>
                <c:pt idx="4324">
                  <c:v>2068775</c:v>
                </c:pt>
                <c:pt idx="4325">
                  <c:v>514700</c:v>
                </c:pt>
                <c:pt idx="4326">
                  <c:v>355340</c:v>
                </c:pt>
                <c:pt idx="4327">
                  <c:v>1654755</c:v>
                </c:pt>
                <c:pt idx="4328">
                  <c:v>503198</c:v>
                </c:pt>
                <c:pt idx="4329">
                  <c:v>585115</c:v>
                </c:pt>
                <c:pt idx="4330">
                  <c:v>529967</c:v>
                </c:pt>
                <c:pt idx="4331">
                  <c:v>673679</c:v>
                </c:pt>
                <c:pt idx="4332">
                  <c:v>1715738</c:v>
                </c:pt>
                <c:pt idx="4333">
                  <c:v>709261</c:v>
                </c:pt>
                <c:pt idx="4334">
                  <c:v>2238073</c:v>
                </c:pt>
                <c:pt idx="4335">
                  <c:v>4642671</c:v>
                </c:pt>
                <c:pt idx="4336">
                  <c:v>2962163</c:v>
                </c:pt>
                <c:pt idx="4337">
                  <c:v>1809375</c:v>
                </c:pt>
                <c:pt idx="4338">
                  <c:v>3683011</c:v>
                </c:pt>
                <c:pt idx="4339">
                  <c:v>1329917</c:v>
                </c:pt>
                <c:pt idx="4340">
                  <c:v>2549081</c:v>
                </c:pt>
                <c:pt idx="4341">
                  <c:v>3366195</c:v>
                </c:pt>
                <c:pt idx="4342">
                  <c:v>2948843</c:v>
                </c:pt>
                <c:pt idx="4343">
                  <c:v>1595129</c:v>
                </c:pt>
                <c:pt idx="4344">
                  <c:v>6797753</c:v>
                </c:pt>
                <c:pt idx="4345">
                  <c:v>2467182</c:v>
                </c:pt>
                <c:pt idx="4346">
                  <c:v>2873844</c:v>
                </c:pt>
                <c:pt idx="4347">
                  <c:v>2164351</c:v>
                </c:pt>
                <c:pt idx="4348">
                  <c:v>4325130</c:v>
                </c:pt>
                <c:pt idx="4349">
                  <c:v>2813667</c:v>
                </c:pt>
                <c:pt idx="4350">
                  <c:v>3663401</c:v>
                </c:pt>
                <c:pt idx="4351">
                  <c:v>3976349</c:v>
                </c:pt>
                <c:pt idx="4352">
                  <c:v>1729186</c:v>
                </c:pt>
                <c:pt idx="4353">
                  <c:v>1300894</c:v>
                </c:pt>
                <c:pt idx="4354">
                  <c:v>3803632</c:v>
                </c:pt>
                <c:pt idx="4355">
                  <c:v>1705538</c:v>
                </c:pt>
                <c:pt idx="4356">
                  <c:v>4504462</c:v>
                </c:pt>
                <c:pt idx="4357">
                  <c:v>3686223</c:v>
                </c:pt>
                <c:pt idx="4358">
                  <c:v>5508197</c:v>
                </c:pt>
                <c:pt idx="4359">
                  <c:v>956561</c:v>
                </c:pt>
                <c:pt idx="4360">
                  <c:v>1621746</c:v>
                </c:pt>
                <c:pt idx="4361">
                  <c:v>10306349</c:v>
                </c:pt>
                <c:pt idx="4362">
                  <c:v>41346048</c:v>
                </c:pt>
                <c:pt idx="4363">
                  <c:v>1410888</c:v>
                </c:pt>
                <c:pt idx="4364">
                  <c:v>1648095</c:v>
                </c:pt>
                <c:pt idx="4365">
                  <c:v>3919422</c:v>
                </c:pt>
                <c:pt idx="4366">
                  <c:v>1213892</c:v>
                </c:pt>
                <c:pt idx="4367">
                  <c:v>3129577</c:v>
                </c:pt>
                <c:pt idx="4368">
                  <c:v>2558644</c:v>
                </c:pt>
                <c:pt idx="4369">
                  <c:v>3704170</c:v>
                </c:pt>
                <c:pt idx="4370">
                  <c:v>1710582</c:v>
                </c:pt>
                <c:pt idx="4371">
                  <c:v>1363786</c:v>
                </c:pt>
                <c:pt idx="4372">
                  <c:v>3241994</c:v>
                </c:pt>
                <c:pt idx="4373">
                  <c:v>3459757</c:v>
                </c:pt>
                <c:pt idx="4374">
                  <c:v>2698603</c:v>
                </c:pt>
                <c:pt idx="4375">
                  <c:v>844987</c:v>
                </c:pt>
                <c:pt idx="4376">
                  <c:v>793059</c:v>
                </c:pt>
                <c:pt idx="4377">
                  <c:v>670659</c:v>
                </c:pt>
                <c:pt idx="4378">
                  <c:v>2493474</c:v>
                </c:pt>
                <c:pt idx="4379">
                  <c:v>3039315</c:v>
                </c:pt>
                <c:pt idx="4380">
                  <c:v>5143630</c:v>
                </c:pt>
                <c:pt idx="4381">
                  <c:v>2417567</c:v>
                </c:pt>
                <c:pt idx="4382">
                  <c:v>1555965</c:v>
                </c:pt>
                <c:pt idx="4383">
                  <c:v>579477</c:v>
                </c:pt>
                <c:pt idx="4384">
                  <c:v>462127</c:v>
                </c:pt>
                <c:pt idx="4385">
                  <c:v>600738</c:v>
                </c:pt>
                <c:pt idx="4386">
                  <c:v>1636874</c:v>
                </c:pt>
                <c:pt idx="4387">
                  <c:v>2002625</c:v>
                </c:pt>
                <c:pt idx="4388">
                  <c:v>804854</c:v>
                </c:pt>
                <c:pt idx="4389">
                  <c:v>2099820</c:v>
                </c:pt>
                <c:pt idx="4390">
                  <c:v>1558937</c:v>
                </c:pt>
                <c:pt idx="4391">
                  <c:v>2805123</c:v>
                </c:pt>
                <c:pt idx="4392">
                  <c:v>930774</c:v>
                </c:pt>
                <c:pt idx="4393">
                  <c:v>1642662</c:v>
                </c:pt>
                <c:pt idx="4394">
                  <c:v>2165181</c:v>
                </c:pt>
                <c:pt idx="4395">
                  <c:v>1710629</c:v>
                </c:pt>
                <c:pt idx="4396">
                  <c:v>1763157</c:v>
                </c:pt>
                <c:pt idx="4397">
                  <c:v>702890</c:v>
                </c:pt>
                <c:pt idx="4398">
                  <c:v>1910150</c:v>
                </c:pt>
                <c:pt idx="4399">
                  <c:v>2094128</c:v>
                </c:pt>
                <c:pt idx="4400">
                  <c:v>1841762</c:v>
                </c:pt>
                <c:pt idx="4401">
                  <c:v>2636605</c:v>
                </c:pt>
                <c:pt idx="4402">
                  <c:v>2555419</c:v>
                </c:pt>
                <c:pt idx="4403">
                  <c:v>15147626</c:v>
                </c:pt>
                <c:pt idx="4404">
                  <c:v>9519211</c:v>
                </c:pt>
                <c:pt idx="4405">
                  <c:v>980308</c:v>
                </c:pt>
                <c:pt idx="4406">
                  <c:v>1089155</c:v>
                </c:pt>
                <c:pt idx="4407">
                  <c:v>611325</c:v>
                </c:pt>
                <c:pt idx="4408">
                  <c:v>692960</c:v>
                </c:pt>
                <c:pt idx="4409">
                  <c:v>2317548</c:v>
                </c:pt>
                <c:pt idx="4410">
                  <c:v>1466817</c:v>
                </c:pt>
                <c:pt idx="4411">
                  <c:v>569725</c:v>
                </c:pt>
                <c:pt idx="4412">
                  <c:v>970513</c:v>
                </c:pt>
                <c:pt idx="4413">
                  <c:v>1234131</c:v>
                </c:pt>
                <c:pt idx="4414">
                  <c:v>3948479</c:v>
                </c:pt>
                <c:pt idx="4415">
                  <c:v>2504097</c:v>
                </c:pt>
                <c:pt idx="4416">
                  <c:v>1404626</c:v>
                </c:pt>
                <c:pt idx="4417">
                  <c:v>1981196</c:v>
                </c:pt>
                <c:pt idx="4418">
                  <c:v>1858689</c:v>
                </c:pt>
                <c:pt idx="4419">
                  <c:v>3662938</c:v>
                </c:pt>
                <c:pt idx="4420">
                  <c:v>1380547</c:v>
                </c:pt>
                <c:pt idx="4421">
                  <c:v>590576</c:v>
                </c:pt>
                <c:pt idx="4422">
                  <c:v>1824596</c:v>
                </c:pt>
                <c:pt idx="4423">
                  <c:v>478978</c:v>
                </c:pt>
                <c:pt idx="4424">
                  <c:v>3631009</c:v>
                </c:pt>
                <c:pt idx="4425">
                  <c:v>1875371</c:v>
                </c:pt>
                <c:pt idx="4426">
                  <c:v>2346837</c:v>
                </c:pt>
                <c:pt idx="4427">
                  <c:v>1800789</c:v>
                </c:pt>
                <c:pt idx="4428">
                  <c:v>2143152</c:v>
                </c:pt>
                <c:pt idx="4429">
                  <c:v>4982028</c:v>
                </c:pt>
                <c:pt idx="4430">
                  <c:v>819609</c:v>
                </c:pt>
                <c:pt idx="4431">
                  <c:v>2678390</c:v>
                </c:pt>
                <c:pt idx="4432">
                  <c:v>620260</c:v>
                </c:pt>
                <c:pt idx="4433">
                  <c:v>1626343</c:v>
                </c:pt>
                <c:pt idx="4434">
                  <c:v>1825072</c:v>
                </c:pt>
                <c:pt idx="4435">
                  <c:v>1367663</c:v>
                </c:pt>
                <c:pt idx="4436">
                  <c:v>404771</c:v>
                </c:pt>
                <c:pt idx="4437">
                  <c:v>1430361</c:v>
                </c:pt>
                <c:pt idx="4438">
                  <c:v>1802238</c:v>
                </c:pt>
                <c:pt idx="4439">
                  <c:v>2043147</c:v>
                </c:pt>
                <c:pt idx="4440">
                  <c:v>1597891</c:v>
                </c:pt>
                <c:pt idx="4441">
                  <c:v>818672</c:v>
                </c:pt>
                <c:pt idx="4442">
                  <c:v>647499</c:v>
                </c:pt>
                <c:pt idx="4443">
                  <c:v>556320</c:v>
                </c:pt>
                <c:pt idx="4444">
                  <c:v>751897</c:v>
                </c:pt>
                <c:pt idx="4445">
                  <c:v>1718661</c:v>
                </c:pt>
                <c:pt idx="4446">
                  <c:v>1774029</c:v>
                </c:pt>
                <c:pt idx="4447">
                  <c:v>1425324</c:v>
                </c:pt>
                <c:pt idx="4448">
                  <c:v>2194202</c:v>
                </c:pt>
                <c:pt idx="4449">
                  <c:v>1667889</c:v>
                </c:pt>
                <c:pt idx="4450">
                  <c:v>958638</c:v>
                </c:pt>
                <c:pt idx="4451">
                  <c:v>1598338</c:v>
                </c:pt>
                <c:pt idx="4452">
                  <c:v>1180449</c:v>
                </c:pt>
                <c:pt idx="4453">
                  <c:v>2438426</c:v>
                </c:pt>
                <c:pt idx="4454">
                  <c:v>3775332</c:v>
                </c:pt>
                <c:pt idx="4455">
                  <c:v>638974</c:v>
                </c:pt>
                <c:pt idx="4456">
                  <c:v>2609234</c:v>
                </c:pt>
                <c:pt idx="4457">
                  <c:v>1886119</c:v>
                </c:pt>
                <c:pt idx="4458">
                  <c:v>2393731</c:v>
                </c:pt>
                <c:pt idx="4459">
                  <c:v>1090971</c:v>
                </c:pt>
                <c:pt idx="4460">
                  <c:v>2173874</c:v>
                </c:pt>
                <c:pt idx="4461">
                  <c:v>3755597</c:v>
                </c:pt>
                <c:pt idx="4462">
                  <c:v>2435607</c:v>
                </c:pt>
                <c:pt idx="4463">
                  <c:v>6636104</c:v>
                </c:pt>
                <c:pt idx="4464">
                  <c:v>4184297</c:v>
                </c:pt>
                <c:pt idx="4465">
                  <c:v>2219724</c:v>
                </c:pt>
                <c:pt idx="4466">
                  <c:v>16688157</c:v>
                </c:pt>
                <c:pt idx="4467">
                  <c:v>5667382</c:v>
                </c:pt>
                <c:pt idx="4468">
                  <c:v>3305747</c:v>
                </c:pt>
                <c:pt idx="4469">
                  <c:v>4734539</c:v>
                </c:pt>
                <c:pt idx="4470">
                  <c:v>3935322</c:v>
                </c:pt>
                <c:pt idx="4471">
                  <c:v>2481801</c:v>
                </c:pt>
                <c:pt idx="4472">
                  <c:v>809390</c:v>
                </c:pt>
                <c:pt idx="4473">
                  <c:v>1515413</c:v>
                </c:pt>
                <c:pt idx="4474">
                  <c:v>1504768</c:v>
                </c:pt>
                <c:pt idx="4475">
                  <c:v>679550</c:v>
                </c:pt>
                <c:pt idx="4476">
                  <c:v>1956297</c:v>
                </c:pt>
                <c:pt idx="4477">
                  <c:v>1779250</c:v>
                </c:pt>
                <c:pt idx="4478">
                  <c:v>2247374</c:v>
                </c:pt>
                <c:pt idx="4479">
                  <c:v>2897677</c:v>
                </c:pt>
                <c:pt idx="4480">
                  <c:v>1063222</c:v>
                </c:pt>
                <c:pt idx="4481">
                  <c:v>3769364</c:v>
                </c:pt>
                <c:pt idx="4482">
                  <c:v>2297829</c:v>
                </c:pt>
                <c:pt idx="4483">
                  <c:v>1271458</c:v>
                </c:pt>
                <c:pt idx="4484">
                  <c:v>1895077</c:v>
                </c:pt>
                <c:pt idx="4485">
                  <c:v>6089023</c:v>
                </c:pt>
                <c:pt idx="4486">
                  <c:v>2582494</c:v>
                </c:pt>
                <c:pt idx="4487">
                  <c:v>2786878</c:v>
                </c:pt>
                <c:pt idx="4488">
                  <c:v>1823226</c:v>
                </c:pt>
                <c:pt idx="4489">
                  <c:v>945746</c:v>
                </c:pt>
                <c:pt idx="4490">
                  <c:v>1376131</c:v>
                </c:pt>
                <c:pt idx="4491">
                  <c:v>1298260</c:v>
                </c:pt>
                <c:pt idx="4492">
                  <c:v>1656104</c:v>
                </c:pt>
                <c:pt idx="4493">
                  <c:v>1345457</c:v>
                </c:pt>
                <c:pt idx="4494">
                  <c:v>1327216</c:v>
                </c:pt>
                <c:pt idx="4495">
                  <c:v>2119098</c:v>
                </c:pt>
                <c:pt idx="4496">
                  <c:v>796559</c:v>
                </c:pt>
                <c:pt idx="4497">
                  <c:v>1823994</c:v>
                </c:pt>
                <c:pt idx="4498">
                  <c:v>1292882</c:v>
                </c:pt>
                <c:pt idx="4499">
                  <c:v>1774424</c:v>
                </c:pt>
                <c:pt idx="4500">
                  <c:v>752</c:v>
                </c:pt>
                <c:pt idx="4501">
                  <c:v>2190</c:v>
                </c:pt>
                <c:pt idx="4502">
                  <c:v>3582</c:v>
                </c:pt>
                <c:pt idx="4503">
                  <c:v>5</c:v>
                </c:pt>
                <c:pt idx="4504">
                  <c:v>1027</c:v>
                </c:pt>
                <c:pt idx="4505">
                  <c:v>3396</c:v>
                </c:pt>
                <c:pt idx="4506">
                  <c:v>1989</c:v>
                </c:pt>
                <c:pt idx="4507">
                  <c:v>1153</c:v>
                </c:pt>
                <c:pt idx="4508">
                  <c:v>1478</c:v>
                </c:pt>
                <c:pt idx="4509">
                  <c:v>5668</c:v>
                </c:pt>
                <c:pt idx="4510">
                  <c:v>140</c:v>
                </c:pt>
                <c:pt idx="4511">
                  <c:v>937</c:v>
                </c:pt>
                <c:pt idx="4512">
                  <c:v>2359</c:v>
                </c:pt>
                <c:pt idx="4513">
                  <c:v>882</c:v>
                </c:pt>
                <c:pt idx="4514">
                  <c:v>1588</c:v>
                </c:pt>
                <c:pt idx="4515">
                  <c:v>103</c:v>
                </c:pt>
                <c:pt idx="4516">
                  <c:v>2287</c:v>
                </c:pt>
                <c:pt idx="4517">
                  <c:v>2188</c:v>
                </c:pt>
                <c:pt idx="4518">
                  <c:v>171</c:v>
                </c:pt>
                <c:pt idx="4519">
                  <c:v>1397</c:v>
                </c:pt>
                <c:pt idx="4520">
                  <c:v>627</c:v>
                </c:pt>
                <c:pt idx="4521">
                  <c:v>878</c:v>
                </c:pt>
                <c:pt idx="4522">
                  <c:v>1334</c:v>
                </c:pt>
                <c:pt idx="4523">
                  <c:v>1483</c:v>
                </c:pt>
                <c:pt idx="4524">
                  <c:v>1419</c:v>
                </c:pt>
                <c:pt idx="4525">
                  <c:v>292</c:v>
                </c:pt>
                <c:pt idx="4526">
                  <c:v>1356</c:v>
                </c:pt>
                <c:pt idx="4527">
                  <c:v>265</c:v>
                </c:pt>
                <c:pt idx="4528">
                  <c:v>1013</c:v>
                </c:pt>
                <c:pt idx="4529">
                  <c:v>640</c:v>
                </c:pt>
                <c:pt idx="4530">
                  <c:v>6791</c:v>
                </c:pt>
                <c:pt idx="4531">
                  <c:v>723</c:v>
                </c:pt>
                <c:pt idx="4532">
                  <c:v>708</c:v>
                </c:pt>
                <c:pt idx="4533">
                  <c:v>751</c:v>
                </c:pt>
                <c:pt idx="4534">
                  <c:v>975</c:v>
                </c:pt>
                <c:pt idx="4535">
                  <c:v>2545</c:v>
                </c:pt>
                <c:pt idx="4536">
                  <c:v>988</c:v>
                </c:pt>
                <c:pt idx="4537">
                  <c:v>4718</c:v>
                </c:pt>
                <c:pt idx="4538">
                  <c:v>5580</c:v>
                </c:pt>
                <c:pt idx="4539">
                  <c:v>1639</c:v>
                </c:pt>
                <c:pt idx="4540">
                  <c:v>134</c:v>
                </c:pt>
                <c:pt idx="4541">
                  <c:v>134</c:v>
                </c:pt>
                <c:pt idx="4542">
                  <c:v>699</c:v>
                </c:pt>
                <c:pt idx="4543">
                  <c:v>2568</c:v>
                </c:pt>
                <c:pt idx="4544">
                  <c:v>359</c:v>
                </c:pt>
                <c:pt idx="4545">
                  <c:v>2351</c:v>
                </c:pt>
                <c:pt idx="4546">
                  <c:v>359</c:v>
                </c:pt>
                <c:pt idx="4547">
                  <c:v>830</c:v>
                </c:pt>
                <c:pt idx="4548">
                  <c:v>4020</c:v>
                </c:pt>
                <c:pt idx="4549">
                  <c:v>105</c:v>
                </c:pt>
                <c:pt idx="4550">
                  <c:v>1630</c:v>
                </c:pt>
                <c:pt idx="4551">
                  <c:v>4370</c:v>
                </c:pt>
                <c:pt idx="4552">
                  <c:v>1340</c:v>
                </c:pt>
                <c:pt idx="4553">
                  <c:v>3310</c:v>
                </c:pt>
                <c:pt idx="4554">
                  <c:v>224</c:v>
                </c:pt>
                <c:pt idx="4555">
                  <c:v>3453</c:v>
                </c:pt>
                <c:pt idx="4556">
                  <c:v>223</c:v>
                </c:pt>
                <c:pt idx="4557">
                  <c:v>3148</c:v>
                </c:pt>
                <c:pt idx="4558">
                  <c:v>700</c:v>
                </c:pt>
                <c:pt idx="4559">
                  <c:v>1762</c:v>
                </c:pt>
                <c:pt idx="4560">
                  <c:v>4275</c:v>
                </c:pt>
                <c:pt idx="4561">
                  <c:v>1657</c:v>
                </c:pt>
                <c:pt idx="4562">
                  <c:v>482</c:v>
                </c:pt>
                <c:pt idx="4563">
                  <c:v>1650</c:v>
                </c:pt>
                <c:pt idx="4564">
                  <c:v>3692</c:v>
                </c:pt>
                <c:pt idx="4565">
                  <c:v>912</c:v>
                </c:pt>
                <c:pt idx="4566">
                  <c:v>1289</c:v>
                </c:pt>
                <c:pt idx="4567">
                  <c:v>3896</c:v>
                </c:pt>
                <c:pt idx="4568">
                  <c:v>1579</c:v>
                </c:pt>
                <c:pt idx="4569">
                  <c:v>1755</c:v>
                </c:pt>
                <c:pt idx="4570">
                  <c:v>1502</c:v>
                </c:pt>
                <c:pt idx="4571">
                  <c:v>2448</c:v>
                </c:pt>
                <c:pt idx="4572">
                  <c:v>996</c:v>
                </c:pt>
                <c:pt idx="4573">
                  <c:v>427</c:v>
                </c:pt>
                <c:pt idx="4574">
                  <c:v>6542</c:v>
                </c:pt>
                <c:pt idx="4575">
                  <c:v>2308</c:v>
                </c:pt>
                <c:pt idx="4576">
                  <c:v>4656</c:v>
                </c:pt>
                <c:pt idx="4577">
                  <c:v>380</c:v>
                </c:pt>
                <c:pt idx="4578">
                  <c:v>1379</c:v>
                </c:pt>
                <c:pt idx="4579">
                  <c:v>2206</c:v>
                </c:pt>
                <c:pt idx="4580">
                  <c:v>1154</c:v>
                </c:pt>
                <c:pt idx="4581">
                  <c:v>2320</c:v>
                </c:pt>
                <c:pt idx="4582">
                  <c:v>5121</c:v>
                </c:pt>
                <c:pt idx="4583">
                  <c:v>1056</c:v>
                </c:pt>
                <c:pt idx="4584">
                  <c:v>4914</c:v>
                </c:pt>
                <c:pt idx="4585">
                  <c:v>581</c:v>
                </c:pt>
                <c:pt idx="4586">
                  <c:v>2279</c:v>
                </c:pt>
                <c:pt idx="4587">
                  <c:v>2164</c:v>
                </c:pt>
                <c:pt idx="4588">
                  <c:v>1194</c:v>
                </c:pt>
                <c:pt idx="4589">
                  <c:v>2093</c:v>
                </c:pt>
                <c:pt idx="4590">
                  <c:v>3783</c:v>
                </c:pt>
                <c:pt idx="4591">
                  <c:v>499</c:v>
                </c:pt>
                <c:pt idx="4592">
                  <c:v>4628</c:v>
                </c:pt>
                <c:pt idx="4593">
                  <c:v>249</c:v>
                </c:pt>
                <c:pt idx="4594">
                  <c:v>3240</c:v>
                </c:pt>
                <c:pt idx="4595">
                  <c:v>6335</c:v>
                </c:pt>
                <c:pt idx="4596">
                  <c:v>5477</c:v>
                </c:pt>
                <c:pt idx="4597">
                  <c:v>5840</c:v>
                </c:pt>
                <c:pt idx="4598">
                  <c:v>1969</c:v>
                </c:pt>
                <c:pt idx="4599">
                  <c:v>2675</c:v>
                </c:pt>
                <c:pt idx="4600">
                  <c:v>2734</c:v>
                </c:pt>
                <c:pt idx="4601">
                  <c:v>100</c:v>
                </c:pt>
                <c:pt idx="4602">
                  <c:v>388</c:v>
                </c:pt>
                <c:pt idx="4603">
                  <c:v>233</c:v>
                </c:pt>
                <c:pt idx="4604">
                  <c:v>366</c:v>
                </c:pt>
                <c:pt idx="4605">
                  <c:v>1445</c:v>
                </c:pt>
                <c:pt idx="4606">
                  <c:v>2826</c:v>
                </c:pt>
                <c:pt idx="4607">
                  <c:v>878</c:v>
                </c:pt>
                <c:pt idx="4608">
                  <c:v>940</c:v>
                </c:pt>
                <c:pt idx="4609">
                  <c:v>1026</c:v>
                </c:pt>
                <c:pt idx="4610">
                  <c:v>6104</c:v>
                </c:pt>
                <c:pt idx="4611">
                  <c:v>2965</c:v>
                </c:pt>
                <c:pt idx="4612">
                  <c:v>12878</c:v>
                </c:pt>
                <c:pt idx="4613">
                  <c:v>2443</c:v>
                </c:pt>
                <c:pt idx="4614">
                  <c:v>128</c:v>
                </c:pt>
                <c:pt idx="4615">
                  <c:v>432</c:v>
                </c:pt>
                <c:pt idx="4616">
                  <c:v>6109</c:v>
                </c:pt>
                <c:pt idx="4617">
                  <c:v>1449</c:v>
                </c:pt>
                <c:pt idx="4618">
                  <c:v>68</c:v>
                </c:pt>
                <c:pt idx="4619">
                  <c:v>299</c:v>
                </c:pt>
                <c:pt idx="4620">
                  <c:v>591</c:v>
                </c:pt>
                <c:pt idx="4621">
                  <c:v>810</c:v>
                </c:pt>
                <c:pt idx="4622">
                  <c:v>217</c:v>
                </c:pt>
                <c:pt idx="4623">
                  <c:v>278</c:v>
                </c:pt>
                <c:pt idx="4624">
                  <c:v>914</c:v>
                </c:pt>
                <c:pt idx="4625">
                  <c:v>74</c:v>
                </c:pt>
                <c:pt idx="4626">
                  <c:v>2385</c:v>
                </c:pt>
                <c:pt idx="4627">
                  <c:v>342</c:v>
                </c:pt>
                <c:pt idx="4628">
                  <c:v>2104</c:v>
                </c:pt>
                <c:pt idx="4629">
                  <c:v>3220</c:v>
                </c:pt>
                <c:pt idx="4630">
                  <c:v>1329</c:v>
                </c:pt>
                <c:pt idx="4631">
                  <c:v>3308</c:v>
                </c:pt>
                <c:pt idx="4632">
                  <c:v>1864</c:v>
                </c:pt>
                <c:pt idx="4633">
                  <c:v>131</c:v>
                </c:pt>
                <c:pt idx="4634">
                  <c:v>462</c:v>
                </c:pt>
                <c:pt idx="4635">
                  <c:v>1075</c:v>
                </c:pt>
                <c:pt idx="4636">
                  <c:v>95</c:v>
                </c:pt>
                <c:pt idx="4637">
                  <c:v>1740</c:v>
                </c:pt>
                <c:pt idx="4638">
                  <c:v>342</c:v>
                </c:pt>
                <c:pt idx="4639">
                  <c:v>1112</c:v>
                </c:pt>
                <c:pt idx="4640">
                  <c:v>583</c:v>
                </c:pt>
                <c:pt idx="4641">
                  <c:v>739</c:v>
                </c:pt>
                <c:pt idx="4642">
                  <c:v>605</c:v>
                </c:pt>
                <c:pt idx="4643">
                  <c:v>10</c:v>
                </c:pt>
                <c:pt idx="4644">
                  <c:v>812</c:v>
                </c:pt>
                <c:pt idx="4645">
                  <c:v>1176</c:v>
                </c:pt>
                <c:pt idx="4646">
                  <c:v>79</c:v>
                </c:pt>
                <c:pt idx="4647">
                  <c:v>279</c:v>
                </c:pt>
                <c:pt idx="4648">
                  <c:v>315</c:v>
                </c:pt>
                <c:pt idx="4649">
                  <c:v>753</c:v>
                </c:pt>
                <c:pt idx="4650">
                  <c:v>3023</c:v>
                </c:pt>
                <c:pt idx="4651">
                  <c:v>1234</c:v>
                </c:pt>
                <c:pt idx="4652">
                  <c:v>3483</c:v>
                </c:pt>
                <c:pt idx="4653">
                  <c:v>3469</c:v>
                </c:pt>
                <c:pt idx="4654">
                  <c:v>322</c:v>
                </c:pt>
                <c:pt idx="4655">
                  <c:v>2677</c:v>
                </c:pt>
                <c:pt idx="4656">
                  <c:v>767</c:v>
                </c:pt>
                <c:pt idx="4657">
                  <c:v>4122</c:v>
                </c:pt>
                <c:pt idx="4658">
                  <c:v>1214</c:v>
                </c:pt>
                <c:pt idx="4659">
                  <c:v>6783</c:v>
                </c:pt>
                <c:pt idx="4660">
                  <c:v>4701</c:v>
                </c:pt>
                <c:pt idx="4661">
                  <c:v>1762</c:v>
                </c:pt>
                <c:pt idx="4662">
                  <c:v>1594</c:v>
                </c:pt>
                <c:pt idx="4663">
                  <c:v>16752</c:v>
                </c:pt>
                <c:pt idx="4664">
                  <c:v>999</c:v>
                </c:pt>
                <c:pt idx="4665">
                  <c:v>2490</c:v>
                </c:pt>
                <c:pt idx="4666">
                  <c:v>1950</c:v>
                </c:pt>
                <c:pt idx="4667">
                  <c:v>4265</c:v>
                </c:pt>
                <c:pt idx="4668">
                  <c:v>1750</c:v>
                </c:pt>
                <c:pt idx="4669">
                  <c:v>2170</c:v>
                </c:pt>
                <c:pt idx="4670">
                  <c:v>1804</c:v>
                </c:pt>
                <c:pt idx="4671">
                  <c:v>563</c:v>
                </c:pt>
                <c:pt idx="4672">
                  <c:v>1154</c:v>
                </c:pt>
                <c:pt idx="4673">
                  <c:v>3131</c:v>
                </c:pt>
                <c:pt idx="4674">
                  <c:v>652</c:v>
                </c:pt>
                <c:pt idx="4675">
                  <c:v>560</c:v>
                </c:pt>
                <c:pt idx="4676">
                  <c:v>2317</c:v>
                </c:pt>
                <c:pt idx="4677">
                  <c:v>3353</c:v>
                </c:pt>
                <c:pt idx="4678">
                  <c:v>3668</c:v>
                </c:pt>
                <c:pt idx="4679">
                  <c:v>4307</c:v>
                </c:pt>
                <c:pt idx="4680">
                  <c:v>3682</c:v>
                </c:pt>
                <c:pt idx="4681">
                  <c:v>6127</c:v>
                </c:pt>
                <c:pt idx="4682">
                  <c:v>2024</c:v>
                </c:pt>
                <c:pt idx="4683">
                  <c:v>3741</c:v>
                </c:pt>
                <c:pt idx="4684">
                  <c:v>1307</c:v>
                </c:pt>
                <c:pt idx="4685">
                  <c:v>2235</c:v>
                </c:pt>
                <c:pt idx="4686">
                  <c:v>4294</c:v>
                </c:pt>
                <c:pt idx="4687">
                  <c:v>7209</c:v>
                </c:pt>
                <c:pt idx="4688">
                  <c:v>4887</c:v>
                </c:pt>
                <c:pt idx="4689">
                  <c:v>13007</c:v>
                </c:pt>
                <c:pt idx="4690">
                  <c:v>5873</c:v>
                </c:pt>
                <c:pt idx="4691">
                  <c:v>11884</c:v>
                </c:pt>
                <c:pt idx="4692">
                  <c:v>9973</c:v>
                </c:pt>
                <c:pt idx="4693">
                  <c:v>4648</c:v>
                </c:pt>
                <c:pt idx="4694">
                  <c:v>435</c:v>
                </c:pt>
                <c:pt idx="4695">
                  <c:v>1056</c:v>
                </c:pt>
                <c:pt idx="4696">
                  <c:v>2551</c:v>
                </c:pt>
                <c:pt idx="4697">
                  <c:v>885</c:v>
                </c:pt>
                <c:pt idx="4698">
                  <c:v>251</c:v>
                </c:pt>
                <c:pt idx="4699">
                  <c:v>1320</c:v>
                </c:pt>
                <c:pt idx="4700">
                  <c:v>5296</c:v>
                </c:pt>
                <c:pt idx="4701">
                  <c:v>6403</c:v>
                </c:pt>
                <c:pt idx="4702">
                  <c:v>2738</c:v>
                </c:pt>
                <c:pt idx="4703">
                  <c:v>2244</c:v>
                </c:pt>
                <c:pt idx="4704">
                  <c:v>2911</c:v>
                </c:pt>
                <c:pt idx="4705">
                  <c:v>5447</c:v>
                </c:pt>
                <c:pt idx="4706">
                  <c:v>47</c:v>
                </c:pt>
                <c:pt idx="4707">
                  <c:v>426</c:v>
                </c:pt>
                <c:pt idx="4708">
                  <c:v>1182</c:v>
                </c:pt>
                <c:pt idx="4709">
                  <c:v>1111</c:v>
                </c:pt>
                <c:pt idx="4710">
                  <c:v>2137</c:v>
                </c:pt>
                <c:pt idx="4711">
                  <c:v>679</c:v>
                </c:pt>
                <c:pt idx="4712">
                  <c:v>4171</c:v>
                </c:pt>
                <c:pt idx="4713">
                  <c:v>2896</c:v>
                </c:pt>
                <c:pt idx="4714">
                  <c:v>481</c:v>
                </c:pt>
                <c:pt idx="4715">
                  <c:v>518</c:v>
                </c:pt>
                <c:pt idx="4716">
                  <c:v>3179</c:v>
                </c:pt>
                <c:pt idx="4717">
                  <c:v>494</c:v>
                </c:pt>
                <c:pt idx="4718">
                  <c:v>768</c:v>
                </c:pt>
                <c:pt idx="4719">
                  <c:v>938</c:v>
                </c:pt>
                <c:pt idx="4720">
                  <c:v>3938</c:v>
                </c:pt>
                <c:pt idx="4721">
                  <c:v>2893</c:v>
                </c:pt>
                <c:pt idx="4722">
                  <c:v>2506</c:v>
                </c:pt>
                <c:pt idx="4723">
                  <c:v>3101</c:v>
                </c:pt>
                <c:pt idx="4724">
                  <c:v>12097</c:v>
                </c:pt>
                <c:pt idx="4725">
                  <c:v>1602</c:v>
                </c:pt>
                <c:pt idx="4726">
                  <c:v>669</c:v>
                </c:pt>
                <c:pt idx="4727">
                  <c:v>528</c:v>
                </c:pt>
                <c:pt idx="4728">
                  <c:v>5939</c:v>
                </c:pt>
                <c:pt idx="4729">
                  <c:v>2898</c:v>
                </c:pt>
                <c:pt idx="4730">
                  <c:v>2820</c:v>
                </c:pt>
                <c:pt idx="4731">
                  <c:v>1574</c:v>
                </c:pt>
                <c:pt idx="4732">
                  <c:v>2444</c:v>
                </c:pt>
                <c:pt idx="4733">
                  <c:v>678</c:v>
                </c:pt>
                <c:pt idx="4734">
                  <c:v>1715</c:v>
                </c:pt>
                <c:pt idx="4735">
                  <c:v>1534</c:v>
                </c:pt>
                <c:pt idx="4736">
                  <c:v>2238</c:v>
                </c:pt>
                <c:pt idx="4737">
                  <c:v>7786</c:v>
                </c:pt>
                <c:pt idx="4738">
                  <c:v>926</c:v>
                </c:pt>
                <c:pt idx="4739">
                  <c:v>830</c:v>
                </c:pt>
                <c:pt idx="4740">
                  <c:v>2237</c:v>
                </c:pt>
                <c:pt idx="4741">
                  <c:v>1822</c:v>
                </c:pt>
                <c:pt idx="4742">
                  <c:v>2197</c:v>
                </c:pt>
                <c:pt idx="4743">
                  <c:v>818</c:v>
                </c:pt>
                <c:pt idx="4744">
                  <c:v>682</c:v>
                </c:pt>
                <c:pt idx="4745">
                  <c:v>10715</c:v>
                </c:pt>
                <c:pt idx="4746">
                  <c:v>5946</c:v>
                </c:pt>
                <c:pt idx="4747">
                  <c:v>333</c:v>
                </c:pt>
                <c:pt idx="4748">
                  <c:v>4399</c:v>
                </c:pt>
                <c:pt idx="4749">
                  <c:v>13711</c:v>
                </c:pt>
                <c:pt idx="4750">
                  <c:v>2446</c:v>
                </c:pt>
                <c:pt idx="4751">
                  <c:v>21391</c:v>
                </c:pt>
                <c:pt idx="4752">
                  <c:v>29511</c:v>
                </c:pt>
                <c:pt idx="4753">
                  <c:v>7775</c:v>
                </c:pt>
                <c:pt idx="4754">
                  <c:v>1074</c:v>
                </c:pt>
                <c:pt idx="4755">
                  <c:v>11499</c:v>
                </c:pt>
                <c:pt idx="4756">
                  <c:v>15545</c:v>
                </c:pt>
                <c:pt idx="4757">
                  <c:v>11286</c:v>
                </c:pt>
                <c:pt idx="4758">
                  <c:v>65979</c:v>
                </c:pt>
                <c:pt idx="4759">
                  <c:v>2946</c:v>
                </c:pt>
                <c:pt idx="4760">
                  <c:v>8406</c:v>
                </c:pt>
                <c:pt idx="4761">
                  <c:v>2026</c:v>
                </c:pt>
                <c:pt idx="4762">
                  <c:v>4174</c:v>
                </c:pt>
                <c:pt idx="4763">
                  <c:v>1104</c:v>
                </c:pt>
                <c:pt idx="4764">
                  <c:v>2300</c:v>
                </c:pt>
                <c:pt idx="4765">
                  <c:v>687</c:v>
                </c:pt>
                <c:pt idx="4766">
                  <c:v>239</c:v>
                </c:pt>
                <c:pt idx="4767">
                  <c:v>58</c:v>
                </c:pt>
                <c:pt idx="4768">
                  <c:v>25137</c:v>
                </c:pt>
                <c:pt idx="4769">
                  <c:v>4764</c:v>
                </c:pt>
                <c:pt idx="4770">
                  <c:v>10662</c:v>
                </c:pt>
                <c:pt idx="4771">
                  <c:v>22924</c:v>
                </c:pt>
                <c:pt idx="4772">
                  <c:v>5524</c:v>
                </c:pt>
                <c:pt idx="4773">
                  <c:v>2128</c:v>
                </c:pt>
                <c:pt idx="4774">
                  <c:v>2665</c:v>
                </c:pt>
                <c:pt idx="4775">
                  <c:v>9142</c:v>
                </c:pt>
                <c:pt idx="4776">
                  <c:v>5683</c:v>
                </c:pt>
                <c:pt idx="4777">
                  <c:v>3827</c:v>
                </c:pt>
                <c:pt idx="4778">
                  <c:v>2195</c:v>
                </c:pt>
                <c:pt idx="4779">
                  <c:v>7700</c:v>
                </c:pt>
                <c:pt idx="4780">
                  <c:v>17580</c:v>
                </c:pt>
                <c:pt idx="4781">
                  <c:v>2115</c:v>
                </c:pt>
                <c:pt idx="4782">
                  <c:v>8812</c:v>
                </c:pt>
                <c:pt idx="4783">
                  <c:v>744</c:v>
                </c:pt>
                <c:pt idx="4784">
                  <c:v>2080</c:v>
                </c:pt>
                <c:pt idx="4785">
                  <c:v>19490</c:v>
                </c:pt>
                <c:pt idx="4786">
                  <c:v>1289</c:v>
                </c:pt>
                <c:pt idx="4787">
                  <c:v>1348</c:v>
                </c:pt>
                <c:pt idx="4788">
                  <c:v>10699</c:v>
                </c:pt>
                <c:pt idx="4789">
                  <c:v>8604</c:v>
                </c:pt>
                <c:pt idx="4790">
                  <c:v>187</c:v>
                </c:pt>
                <c:pt idx="4791">
                  <c:v>3205</c:v>
                </c:pt>
                <c:pt idx="4792">
                  <c:v>1186</c:v>
                </c:pt>
                <c:pt idx="4793">
                  <c:v>15762</c:v>
                </c:pt>
                <c:pt idx="4794">
                  <c:v>3876</c:v>
                </c:pt>
                <c:pt idx="4795">
                  <c:v>6068</c:v>
                </c:pt>
                <c:pt idx="4796">
                  <c:v>1182</c:v>
                </c:pt>
                <c:pt idx="4797">
                  <c:v>1184</c:v>
                </c:pt>
                <c:pt idx="4798">
                  <c:v>14786</c:v>
                </c:pt>
                <c:pt idx="4799">
                  <c:v>3435</c:v>
                </c:pt>
                <c:pt idx="4800">
                  <c:v>24597</c:v>
                </c:pt>
                <c:pt idx="4801">
                  <c:v>1997</c:v>
                </c:pt>
                <c:pt idx="4802">
                  <c:v>22722</c:v>
                </c:pt>
                <c:pt idx="4803">
                  <c:v>6914</c:v>
                </c:pt>
                <c:pt idx="4804">
                  <c:v>6761</c:v>
                </c:pt>
                <c:pt idx="4805">
                  <c:v>6282</c:v>
                </c:pt>
                <c:pt idx="4806">
                  <c:v>3872</c:v>
                </c:pt>
                <c:pt idx="4807">
                  <c:v>3074</c:v>
                </c:pt>
                <c:pt idx="4808">
                  <c:v>2141</c:v>
                </c:pt>
                <c:pt idx="4809">
                  <c:v>4833</c:v>
                </c:pt>
                <c:pt idx="4810">
                  <c:v>2064</c:v>
                </c:pt>
                <c:pt idx="4811">
                  <c:v>8782</c:v>
                </c:pt>
                <c:pt idx="4812">
                  <c:v>29783</c:v>
                </c:pt>
                <c:pt idx="4813">
                  <c:v>16544</c:v>
                </c:pt>
                <c:pt idx="4814">
                  <c:v>8863</c:v>
                </c:pt>
                <c:pt idx="4815">
                  <c:v>15984</c:v>
                </c:pt>
                <c:pt idx="4816">
                  <c:v>29192</c:v>
                </c:pt>
                <c:pt idx="4817">
                  <c:v>23556</c:v>
                </c:pt>
                <c:pt idx="4818">
                  <c:v>3745</c:v>
                </c:pt>
                <c:pt idx="4819">
                  <c:v>28455</c:v>
                </c:pt>
                <c:pt idx="4820">
                  <c:v>39824</c:v>
                </c:pt>
                <c:pt idx="4821">
                  <c:v>9104</c:v>
                </c:pt>
                <c:pt idx="4822">
                  <c:v>7957</c:v>
                </c:pt>
                <c:pt idx="4823">
                  <c:v>1787</c:v>
                </c:pt>
                <c:pt idx="4824">
                  <c:v>4501</c:v>
                </c:pt>
                <c:pt idx="4825">
                  <c:v>689</c:v>
                </c:pt>
                <c:pt idx="4826">
                  <c:v>1266</c:v>
                </c:pt>
                <c:pt idx="4827">
                  <c:v>4913</c:v>
                </c:pt>
                <c:pt idx="4828">
                  <c:v>6855</c:v>
                </c:pt>
                <c:pt idx="4829">
                  <c:v>26636</c:v>
                </c:pt>
                <c:pt idx="4830">
                  <c:v>11832</c:v>
                </c:pt>
                <c:pt idx="4831">
                  <c:v>42425</c:v>
                </c:pt>
                <c:pt idx="4832">
                  <c:v>11505</c:v>
                </c:pt>
                <c:pt idx="4833">
                  <c:v>3849</c:v>
                </c:pt>
                <c:pt idx="4834">
                  <c:v>13504</c:v>
                </c:pt>
                <c:pt idx="4835">
                  <c:v>16227</c:v>
                </c:pt>
                <c:pt idx="4836">
                  <c:v>992</c:v>
                </c:pt>
                <c:pt idx="4837">
                  <c:v>10242</c:v>
                </c:pt>
                <c:pt idx="4838">
                  <c:v>8560</c:v>
                </c:pt>
                <c:pt idx="4839">
                  <c:v>15979</c:v>
                </c:pt>
                <c:pt idx="4840">
                  <c:v>7380</c:v>
                </c:pt>
                <c:pt idx="4841">
                  <c:v>4367</c:v>
                </c:pt>
                <c:pt idx="4842">
                  <c:v>9229</c:v>
                </c:pt>
                <c:pt idx="4843">
                  <c:v>8977</c:v>
                </c:pt>
                <c:pt idx="4844">
                  <c:v>16281</c:v>
                </c:pt>
                <c:pt idx="4845">
                  <c:v>141695</c:v>
                </c:pt>
                <c:pt idx="4846">
                  <c:v>4904</c:v>
                </c:pt>
                <c:pt idx="4847">
                  <c:v>25333</c:v>
                </c:pt>
                <c:pt idx="4848">
                  <c:v>10521</c:v>
                </c:pt>
                <c:pt idx="4849">
                  <c:v>14354</c:v>
                </c:pt>
                <c:pt idx="4850">
                  <c:v>9351</c:v>
                </c:pt>
                <c:pt idx="4851">
                  <c:v>4482</c:v>
                </c:pt>
                <c:pt idx="4852">
                  <c:v>4529</c:v>
                </c:pt>
                <c:pt idx="4853">
                  <c:v>4421</c:v>
                </c:pt>
                <c:pt idx="4854">
                  <c:v>5977</c:v>
                </c:pt>
                <c:pt idx="4855">
                  <c:v>13285</c:v>
                </c:pt>
                <c:pt idx="4856">
                  <c:v>5277</c:v>
                </c:pt>
                <c:pt idx="4857">
                  <c:v>3164</c:v>
                </c:pt>
                <c:pt idx="4858">
                  <c:v>6875</c:v>
                </c:pt>
                <c:pt idx="4859">
                  <c:v>6806</c:v>
                </c:pt>
                <c:pt idx="4860">
                  <c:v>20854</c:v>
                </c:pt>
                <c:pt idx="4861">
                  <c:v>22340</c:v>
                </c:pt>
                <c:pt idx="4862">
                  <c:v>21628</c:v>
                </c:pt>
                <c:pt idx="4863">
                  <c:v>7407</c:v>
                </c:pt>
                <c:pt idx="4864">
                  <c:v>11896</c:v>
                </c:pt>
                <c:pt idx="4865">
                  <c:v>17685</c:v>
                </c:pt>
                <c:pt idx="4866">
                  <c:v>3081</c:v>
                </c:pt>
                <c:pt idx="4867">
                  <c:v>4124</c:v>
                </c:pt>
                <c:pt idx="4868">
                  <c:v>2613</c:v>
                </c:pt>
                <c:pt idx="4869">
                  <c:v>2179</c:v>
                </c:pt>
                <c:pt idx="4870">
                  <c:v>16190</c:v>
                </c:pt>
                <c:pt idx="4871">
                  <c:v>9491</c:v>
                </c:pt>
                <c:pt idx="4872">
                  <c:v>6393</c:v>
                </c:pt>
                <c:pt idx="4873">
                  <c:v>3864</c:v>
                </c:pt>
                <c:pt idx="4874">
                  <c:v>9113</c:v>
                </c:pt>
                <c:pt idx="4875">
                  <c:v>10027</c:v>
                </c:pt>
                <c:pt idx="4876">
                  <c:v>12003</c:v>
                </c:pt>
                <c:pt idx="4877">
                  <c:v>18539</c:v>
                </c:pt>
                <c:pt idx="4878">
                  <c:v>23087</c:v>
                </c:pt>
                <c:pt idx="4879">
                  <c:v>13970</c:v>
                </c:pt>
                <c:pt idx="4880">
                  <c:v>3449</c:v>
                </c:pt>
                <c:pt idx="4881">
                  <c:v>10649</c:v>
                </c:pt>
                <c:pt idx="4882">
                  <c:v>4227</c:v>
                </c:pt>
                <c:pt idx="4883">
                  <c:v>1908</c:v>
                </c:pt>
                <c:pt idx="4884">
                  <c:v>10816</c:v>
                </c:pt>
                <c:pt idx="4885">
                  <c:v>13709</c:v>
                </c:pt>
                <c:pt idx="4886">
                  <c:v>10634</c:v>
                </c:pt>
                <c:pt idx="4887">
                  <c:v>10248</c:v>
                </c:pt>
                <c:pt idx="4888">
                  <c:v>2196</c:v>
                </c:pt>
                <c:pt idx="4889">
                  <c:v>965</c:v>
                </c:pt>
                <c:pt idx="4890">
                  <c:v>2582</c:v>
                </c:pt>
                <c:pt idx="4891">
                  <c:v>6889</c:v>
                </c:pt>
                <c:pt idx="4892">
                  <c:v>4846</c:v>
                </c:pt>
                <c:pt idx="4893">
                  <c:v>5722</c:v>
                </c:pt>
                <c:pt idx="4894">
                  <c:v>1881</c:v>
                </c:pt>
                <c:pt idx="4895">
                  <c:v>12002</c:v>
                </c:pt>
                <c:pt idx="4896">
                  <c:v>2613</c:v>
                </c:pt>
                <c:pt idx="4897">
                  <c:v>5634</c:v>
                </c:pt>
                <c:pt idx="4898">
                  <c:v>10369</c:v>
                </c:pt>
                <c:pt idx="4899">
                  <c:v>15825</c:v>
                </c:pt>
                <c:pt idx="4900">
                  <c:v>3846</c:v>
                </c:pt>
                <c:pt idx="4901">
                  <c:v>23528</c:v>
                </c:pt>
                <c:pt idx="4902">
                  <c:v>3684</c:v>
                </c:pt>
                <c:pt idx="4903">
                  <c:v>4628</c:v>
                </c:pt>
                <c:pt idx="4904">
                  <c:v>1051</c:v>
                </c:pt>
                <c:pt idx="4905">
                  <c:v>2500</c:v>
                </c:pt>
                <c:pt idx="4906">
                  <c:v>18410</c:v>
                </c:pt>
                <c:pt idx="4907">
                  <c:v>2783</c:v>
                </c:pt>
                <c:pt idx="4908">
                  <c:v>14852</c:v>
                </c:pt>
                <c:pt idx="4909">
                  <c:v>2880</c:v>
                </c:pt>
                <c:pt idx="4910">
                  <c:v>102836</c:v>
                </c:pt>
                <c:pt idx="4911">
                  <c:v>23004</c:v>
                </c:pt>
                <c:pt idx="4912">
                  <c:v>26827</c:v>
                </c:pt>
                <c:pt idx="4913">
                  <c:v>24669</c:v>
                </c:pt>
                <c:pt idx="4914">
                  <c:v>8116</c:v>
                </c:pt>
                <c:pt idx="4915">
                  <c:v>4654</c:v>
                </c:pt>
                <c:pt idx="4916">
                  <c:v>7876</c:v>
                </c:pt>
                <c:pt idx="4917">
                  <c:v>16222</c:v>
                </c:pt>
                <c:pt idx="4918">
                  <c:v>4664</c:v>
                </c:pt>
                <c:pt idx="4919">
                  <c:v>2140</c:v>
                </c:pt>
                <c:pt idx="4920">
                  <c:v>7023</c:v>
                </c:pt>
                <c:pt idx="4921">
                  <c:v>26953</c:v>
                </c:pt>
                <c:pt idx="4922">
                  <c:v>13338</c:v>
                </c:pt>
                <c:pt idx="4923">
                  <c:v>2006</c:v>
                </c:pt>
                <c:pt idx="4924">
                  <c:v>4736</c:v>
                </c:pt>
                <c:pt idx="4925">
                  <c:v>12237</c:v>
                </c:pt>
                <c:pt idx="4926">
                  <c:v>6806</c:v>
                </c:pt>
                <c:pt idx="4927">
                  <c:v>10901</c:v>
                </c:pt>
                <c:pt idx="4928">
                  <c:v>20324</c:v>
                </c:pt>
                <c:pt idx="4929">
                  <c:v>12782</c:v>
                </c:pt>
                <c:pt idx="4930">
                  <c:v>15630</c:v>
                </c:pt>
                <c:pt idx="4931">
                  <c:v>11484</c:v>
                </c:pt>
                <c:pt idx="4932">
                  <c:v>14905</c:v>
                </c:pt>
                <c:pt idx="4933">
                  <c:v>20659</c:v>
                </c:pt>
                <c:pt idx="4934">
                  <c:v>10533</c:v>
                </c:pt>
                <c:pt idx="4935">
                  <c:v>18331</c:v>
                </c:pt>
                <c:pt idx="4936">
                  <c:v>105528</c:v>
                </c:pt>
                <c:pt idx="4937">
                  <c:v>4834</c:v>
                </c:pt>
                <c:pt idx="4938">
                  <c:v>8942</c:v>
                </c:pt>
                <c:pt idx="4939">
                  <c:v>22693</c:v>
                </c:pt>
                <c:pt idx="4940">
                  <c:v>73491</c:v>
                </c:pt>
                <c:pt idx="4941">
                  <c:v>131532</c:v>
                </c:pt>
                <c:pt idx="4942">
                  <c:v>2760</c:v>
                </c:pt>
                <c:pt idx="4943">
                  <c:v>3534</c:v>
                </c:pt>
                <c:pt idx="4944">
                  <c:v>11056</c:v>
                </c:pt>
                <c:pt idx="4945">
                  <c:v>2881</c:v>
                </c:pt>
                <c:pt idx="4946">
                  <c:v>4378</c:v>
                </c:pt>
                <c:pt idx="4947">
                  <c:v>6481</c:v>
                </c:pt>
                <c:pt idx="4948">
                  <c:v>2903</c:v>
                </c:pt>
                <c:pt idx="4949">
                  <c:v>20177</c:v>
                </c:pt>
                <c:pt idx="4950">
                  <c:v>3804</c:v>
                </c:pt>
                <c:pt idx="4951">
                  <c:v>6612</c:v>
                </c:pt>
                <c:pt idx="4952">
                  <c:v>4550</c:v>
                </c:pt>
                <c:pt idx="4953">
                  <c:v>12691</c:v>
                </c:pt>
                <c:pt idx="4954">
                  <c:v>5982</c:v>
                </c:pt>
                <c:pt idx="4955">
                  <c:v>10448</c:v>
                </c:pt>
                <c:pt idx="4956">
                  <c:v>2634</c:v>
                </c:pt>
                <c:pt idx="4957">
                  <c:v>5600</c:v>
                </c:pt>
                <c:pt idx="4958">
                  <c:v>13275</c:v>
                </c:pt>
                <c:pt idx="4959">
                  <c:v>19531</c:v>
                </c:pt>
                <c:pt idx="4960">
                  <c:v>64896</c:v>
                </c:pt>
                <c:pt idx="4961">
                  <c:v>62</c:v>
                </c:pt>
                <c:pt idx="4962">
                  <c:v>5590</c:v>
                </c:pt>
                <c:pt idx="4963">
                  <c:v>2933</c:v>
                </c:pt>
                <c:pt idx="4964">
                  <c:v>39278</c:v>
                </c:pt>
                <c:pt idx="4965">
                  <c:v>101696</c:v>
                </c:pt>
                <c:pt idx="4966">
                  <c:v>2824</c:v>
                </c:pt>
                <c:pt idx="4967">
                  <c:v>4802</c:v>
                </c:pt>
                <c:pt idx="4968">
                  <c:v>6218</c:v>
                </c:pt>
                <c:pt idx="4969">
                  <c:v>10789</c:v>
                </c:pt>
                <c:pt idx="4970">
                  <c:v>8155</c:v>
                </c:pt>
                <c:pt idx="4971">
                  <c:v>2078</c:v>
                </c:pt>
                <c:pt idx="4972">
                  <c:v>20645</c:v>
                </c:pt>
                <c:pt idx="4973">
                  <c:v>11237</c:v>
                </c:pt>
                <c:pt idx="4974">
                  <c:v>20911</c:v>
                </c:pt>
                <c:pt idx="4975">
                  <c:v>14611</c:v>
                </c:pt>
                <c:pt idx="4976">
                  <c:v>6645</c:v>
                </c:pt>
                <c:pt idx="4977">
                  <c:v>6024</c:v>
                </c:pt>
                <c:pt idx="4978">
                  <c:v>10155</c:v>
                </c:pt>
                <c:pt idx="4979">
                  <c:v>10062</c:v>
                </c:pt>
                <c:pt idx="4980">
                  <c:v>50937</c:v>
                </c:pt>
                <c:pt idx="4981">
                  <c:v>3810</c:v>
                </c:pt>
                <c:pt idx="4982">
                  <c:v>3880</c:v>
                </c:pt>
                <c:pt idx="4983">
                  <c:v>3815</c:v>
                </c:pt>
                <c:pt idx="4984">
                  <c:v>15673</c:v>
                </c:pt>
                <c:pt idx="4985">
                  <c:v>20345</c:v>
                </c:pt>
                <c:pt idx="4986">
                  <c:v>28456</c:v>
                </c:pt>
                <c:pt idx="4987">
                  <c:v>108672</c:v>
                </c:pt>
                <c:pt idx="4988">
                  <c:v>9375</c:v>
                </c:pt>
                <c:pt idx="4989">
                  <c:v>43894</c:v>
                </c:pt>
                <c:pt idx="4990">
                  <c:v>13037</c:v>
                </c:pt>
                <c:pt idx="4991">
                  <c:v>22441</c:v>
                </c:pt>
                <c:pt idx="4992">
                  <c:v>104306</c:v>
                </c:pt>
                <c:pt idx="4993">
                  <c:v>20357</c:v>
                </c:pt>
                <c:pt idx="4994">
                  <c:v>8018</c:v>
                </c:pt>
                <c:pt idx="4995">
                  <c:v>24636</c:v>
                </c:pt>
                <c:pt idx="4996">
                  <c:v>238249</c:v>
                </c:pt>
                <c:pt idx="4997">
                  <c:v>11885</c:v>
                </c:pt>
                <c:pt idx="4998">
                  <c:v>2935</c:v>
                </c:pt>
                <c:pt idx="4999">
                  <c:v>116131</c:v>
                </c:pt>
                <c:pt idx="5000">
                  <c:v>11568</c:v>
                </c:pt>
                <c:pt idx="5001">
                  <c:v>37108</c:v>
                </c:pt>
                <c:pt idx="5002">
                  <c:v>10097</c:v>
                </c:pt>
                <c:pt idx="5003">
                  <c:v>10796</c:v>
                </c:pt>
                <c:pt idx="5004">
                  <c:v>13477</c:v>
                </c:pt>
                <c:pt idx="5005">
                  <c:v>11643</c:v>
                </c:pt>
                <c:pt idx="5006">
                  <c:v>8659</c:v>
                </c:pt>
                <c:pt idx="5007">
                  <c:v>25076</c:v>
                </c:pt>
                <c:pt idx="5008">
                  <c:v>8653</c:v>
                </c:pt>
                <c:pt idx="5009">
                  <c:v>37805</c:v>
                </c:pt>
                <c:pt idx="5010">
                  <c:v>12319</c:v>
                </c:pt>
                <c:pt idx="5011">
                  <c:v>10283</c:v>
                </c:pt>
                <c:pt idx="5012">
                  <c:v>13491</c:v>
                </c:pt>
                <c:pt idx="5013">
                  <c:v>17558</c:v>
                </c:pt>
                <c:pt idx="5014">
                  <c:v>51413</c:v>
                </c:pt>
                <c:pt idx="5015">
                  <c:v>29760</c:v>
                </c:pt>
                <c:pt idx="5016">
                  <c:v>18315</c:v>
                </c:pt>
                <c:pt idx="5017">
                  <c:v>28794</c:v>
                </c:pt>
                <c:pt idx="5018">
                  <c:v>52498</c:v>
                </c:pt>
                <c:pt idx="5019">
                  <c:v>258293</c:v>
                </c:pt>
                <c:pt idx="5020">
                  <c:v>76089</c:v>
                </c:pt>
                <c:pt idx="5021">
                  <c:v>63263</c:v>
                </c:pt>
                <c:pt idx="5022">
                  <c:v>17755</c:v>
                </c:pt>
                <c:pt idx="5023">
                  <c:v>35219</c:v>
                </c:pt>
                <c:pt idx="5024">
                  <c:v>275022</c:v>
                </c:pt>
                <c:pt idx="5025">
                  <c:v>33331</c:v>
                </c:pt>
                <c:pt idx="5026">
                  <c:v>36927</c:v>
                </c:pt>
                <c:pt idx="5027">
                  <c:v>47144</c:v>
                </c:pt>
                <c:pt idx="5028">
                  <c:v>21775</c:v>
                </c:pt>
                <c:pt idx="5029">
                  <c:v>52475</c:v>
                </c:pt>
                <c:pt idx="5030">
                  <c:v>102919</c:v>
                </c:pt>
                <c:pt idx="5031">
                  <c:v>238296</c:v>
                </c:pt>
                <c:pt idx="5032">
                  <c:v>331258</c:v>
                </c:pt>
                <c:pt idx="5033">
                  <c:v>46525</c:v>
                </c:pt>
                <c:pt idx="5034">
                  <c:v>20614</c:v>
                </c:pt>
                <c:pt idx="5035">
                  <c:v>17476</c:v>
                </c:pt>
                <c:pt idx="5036">
                  <c:v>25973</c:v>
                </c:pt>
                <c:pt idx="5037">
                  <c:v>308974</c:v>
                </c:pt>
                <c:pt idx="5038">
                  <c:v>19866</c:v>
                </c:pt>
                <c:pt idx="5039">
                  <c:v>52408</c:v>
                </c:pt>
                <c:pt idx="5040">
                  <c:v>44523</c:v>
                </c:pt>
                <c:pt idx="5041">
                  <c:v>21850</c:v>
                </c:pt>
                <c:pt idx="5042">
                  <c:v>11376</c:v>
                </c:pt>
                <c:pt idx="5043">
                  <c:v>23052</c:v>
                </c:pt>
                <c:pt idx="5044">
                  <c:v>34010</c:v>
                </c:pt>
                <c:pt idx="5045">
                  <c:v>58130</c:v>
                </c:pt>
                <c:pt idx="5046">
                  <c:v>110356</c:v>
                </c:pt>
                <c:pt idx="5047">
                  <c:v>189338</c:v>
                </c:pt>
                <c:pt idx="5048">
                  <c:v>50718</c:v>
                </c:pt>
                <c:pt idx="5049">
                  <c:v>74890</c:v>
                </c:pt>
                <c:pt idx="5050">
                  <c:v>40288</c:v>
                </c:pt>
                <c:pt idx="5051">
                  <c:v>87201</c:v>
                </c:pt>
                <c:pt idx="5052">
                  <c:v>41039</c:v>
                </c:pt>
                <c:pt idx="5053">
                  <c:v>70491</c:v>
                </c:pt>
                <c:pt idx="5054">
                  <c:v>42928</c:v>
                </c:pt>
                <c:pt idx="5055">
                  <c:v>84029</c:v>
                </c:pt>
                <c:pt idx="5056">
                  <c:v>110004</c:v>
                </c:pt>
                <c:pt idx="5057">
                  <c:v>94770</c:v>
                </c:pt>
                <c:pt idx="5058">
                  <c:v>75533</c:v>
                </c:pt>
                <c:pt idx="5059">
                  <c:v>163800</c:v>
                </c:pt>
                <c:pt idx="5060">
                  <c:v>97503</c:v>
                </c:pt>
                <c:pt idx="5061">
                  <c:v>94022</c:v>
                </c:pt>
                <c:pt idx="5062">
                  <c:v>54935</c:v>
                </c:pt>
                <c:pt idx="5063">
                  <c:v>204171</c:v>
                </c:pt>
                <c:pt idx="5064">
                  <c:v>253964</c:v>
                </c:pt>
                <c:pt idx="5065">
                  <c:v>130648</c:v>
                </c:pt>
                <c:pt idx="5066">
                  <c:v>38017</c:v>
                </c:pt>
                <c:pt idx="5067">
                  <c:v>60003</c:v>
                </c:pt>
                <c:pt idx="5068">
                  <c:v>249817</c:v>
                </c:pt>
                <c:pt idx="5069">
                  <c:v>345486</c:v>
                </c:pt>
                <c:pt idx="5070">
                  <c:v>168418</c:v>
                </c:pt>
                <c:pt idx="5071">
                  <c:v>31927</c:v>
                </c:pt>
                <c:pt idx="5072">
                  <c:v>53422</c:v>
                </c:pt>
                <c:pt idx="5073">
                  <c:v>23025</c:v>
                </c:pt>
                <c:pt idx="5074">
                  <c:v>39426</c:v>
                </c:pt>
                <c:pt idx="5075">
                  <c:v>34532</c:v>
                </c:pt>
                <c:pt idx="5076">
                  <c:v>51469</c:v>
                </c:pt>
                <c:pt idx="5077">
                  <c:v>220969</c:v>
                </c:pt>
                <c:pt idx="5078">
                  <c:v>75136</c:v>
                </c:pt>
                <c:pt idx="5079">
                  <c:v>128935</c:v>
                </c:pt>
                <c:pt idx="5080">
                  <c:v>162690</c:v>
                </c:pt>
                <c:pt idx="5081">
                  <c:v>18973</c:v>
                </c:pt>
                <c:pt idx="5082">
                  <c:v>37090</c:v>
                </c:pt>
                <c:pt idx="5083">
                  <c:v>329849</c:v>
                </c:pt>
                <c:pt idx="5084">
                  <c:v>50167</c:v>
                </c:pt>
                <c:pt idx="5085">
                  <c:v>34338</c:v>
                </c:pt>
                <c:pt idx="5086">
                  <c:v>160268</c:v>
                </c:pt>
                <c:pt idx="5087">
                  <c:v>37915</c:v>
                </c:pt>
                <c:pt idx="5088">
                  <c:v>78943</c:v>
                </c:pt>
                <c:pt idx="5089">
                  <c:v>227818</c:v>
                </c:pt>
                <c:pt idx="5090">
                  <c:v>37496</c:v>
                </c:pt>
                <c:pt idx="5091">
                  <c:v>18997</c:v>
                </c:pt>
                <c:pt idx="5092">
                  <c:v>49008</c:v>
                </c:pt>
                <c:pt idx="5093">
                  <c:v>73650</c:v>
                </c:pt>
                <c:pt idx="5094">
                  <c:v>58521</c:v>
                </c:pt>
                <c:pt idx="5095">
                  <c:v>21137</c:v>
                </c:pt>
                <c:pt idx="5096">
                  <c:v>41634</c:v>
                </c:pt>
                <c:pt idx="5097">
                  <c:v>42553</c:v>
                </c:pt>
                <c:pt idx="5098">
                  <c:v>147938</c:v>
                </c:pt>
                <c:pt idx="5099">
                  <c:v>107159</c:v>
                </c:pt>
                <c:pt idx="5100">
                  <c:v>115613</c:v>
                </c:pt>
                <c:pt idx="5101">
                  <c:v>22835</c:v>
                </c:pt>
                <c:pt idx="5102">
                  <c:v>19034</c:v>
                </c:pt>
                <c:pt idx="5103">
                  <c:v>32490</c:v>
                </c:pt>
                <c:pt idx="5104">
                  <c:v>19995</c:v>
                </c:pt>
                <c:pt idx="5105">
                  <c:v>48744</c:v>
                </c:pt>
                <c:pt idx="5106">
                  <c:v>52920</c:v>
                </c:pt>
                <c:pt idx="5107">
                  <c:v>84977</c:v>
                </c:pt>
                <c:pt idx="5108">
                  <c:v>25058</c:v>
                </c:pt>
                <c:pt idx="5109">
                  <c:v>36230</c:v>
                </c:pt>
                <c:pt idx="5110">
                  <c:v>29894</c:v>
                </c:pt>
                <c:pt idx="5111">
                  <c:v>22378</c:v>
                </c:pt>
                <c:pt idx="5112">
                  <c:v>36175</c:v>
                </c:pt>
                <c:pt idx="5113">
                  <c:v>22276</c:v>
                </c:pt>
                <c:pt idx="5114">
                  <c:v>19633</c:v>
                </c:pt>
                <c:pt idx="5115">
                  <c:v>26024</c:v>
                </c:pt>
                <c:pt idx="5116">
                  <c:v>26514</c:v>
                </c:pt>
                <c:pt idx="5117">
                  <c:v>47682</c:v>
                </c:pt>
                <c:pt idx="5118">
                  <c:v>11840</c:v>
                </c:pt>
                <c:pt idx="5119">
                  <c:v>26558</c:v>
                </c:pt>
                <c:pt idx="5120">
                  <c:v>73144</c:v>
                </c:pt>
                <c:pt idx="5121">
                  <c:v>19162</c:v>
                </c:pt>
                <c:pt idx="5122">
                  <c:v>22035</c:v>
                </c:pt>
                <c:pt idx="5123">
                  <c:v>22100</c:v>
                </c:pt>
                <c:pt idx="5124">
                  <c:v>25693</c:v>
                </c:pt>
                <c:pt idx="5125">
                  <c:v>32642</c:v>
                </c:pt>
                <c:pt idx="5126">
                  <c:v>12541</c:v>
                </c:pt>
                <c:pt idx="5127">
                  <c:v>30677</c:v>
                </c:pt>
                <c:pt idx="5128">
                  <c:v>50036</c:v>
                </c:pt>
                <c:pt idx="5129">
                  <c:v>37520</c:v>
                </c:pt>
                <c:pt idx="5130">
                  <c:v>18460</c:v>
                </c:pt>
                <c:pt idx="5131">
                  <c:v>22993</c:v>
                </c:pt>
                <c:pt idx="5132">
                  <c:v>33682</c:v>
                </c:pt>
                <c:pt idx="5133">
                  <c:v>21627</c:v>
                </c:pt>
                <c:pt idx="5134">
                  <c:v>22018</c:v>
                </c:pt>
                <c:pt idx="5135">
                  <c:v>36973</c:v>
                </c:pt>
                <c:pt idx="5136">
                  <c:v>19150</c:v>
                </c:pt>
                <c:pt idx="5137">
                  <c:v>21215</c:v>
                </c:pt>
                <c:pt idx="5138">
                  <c:v>28310</c:v>
                </c:pt>
                <c:pt idx="5139">
                  <c:v>12304</c:v>
                </c:pt>
                <c:pt idx="5140">
                  <c:v>23223</c:v>
                </c:pt>
                <c:pt idx="5141">
                  <c:v>10843</c:v>
                </c:pt>
                <c:pt idx="5142">
                  <c:v>13359</c:v>
                </c:pt>
                <c:pt idx="5143">
                  <c:v>15009</c:v>
                </c:pt>
                <c:pt idx="5144">
                  <c:v>38694</c:v>
                </c:pt>
                <c:pt idx="5145">
                  <c:v>38803</c:v>
                </c:pt>
                <c:pt idx="5146">
                  <c:v>31879</c:v>
                </c:pt>
                <c:pt idx="5147">
                  <c:v>37563</c:v>
                </c:pt>
                <c:pt idx="5148">
                  <c:v>59470</c:v>
                </c:pt>
                <c:pt idx="5149">
                  <c:v>23437</c:v>
                </c:pt>
                <c:pt idx="5150">
                  <c:v>73413</c:v>
                </c:pt>
                <c:pt idx="5151">
                  <c:v>201872</c:v>
                </c:pt>
                <c:pt idx="5152">
                  <c:v>59304</c:v>
                </c:pt>
                <c:pt idx="5153">
                  <c:v>13802</c:v>
                </c:pt>
                <c:pt idx="5154">
                  <c:v>14790</c:v>
                </c:pt>
                <c:pt idx="5155">
                  <c:v>18388</c:v>
                </c:pt>
                <c:pt idx="5156">
                  <c:v>28432</c:v>
                </c:pt>
                <c:pt idx="5157">
                  <c:v>23497</c:v>
                </c:pt>
                <c:pt idx="5158">
                  <c:v>21415</c:v>
                </c:pt>
                <c:pt idx="5159">
                  <c:v>21561</c:v>
                </c:pt>
                <c:pt idx="5160">
                  <c:v>40630</c:v>
                </c:pt>
                <c:pt idx="5161">
                  <c:v>30319</c:v>
                </c:pt>
                <c:pt idx="5162">
                  <c:v>44484</c:v>
                </c:pt>
                <c:pt idx="5163">
                  <c:v>53597</c:v>
                </c:pt>
                <c:pt idx="5164">
                  <c:v>44072</c:v>
                </c:pt>
                <c:pt idx="5165">
                  <c:v>22859</c:v>
                </c:pt>
                <c:pt idx="5166">
                  <c:v>27108</c:v>
                </c:pt>
                <c:pt idx="5167">
                  <c:v>22162</c:v>
                </c:pt>
                <c:pt idx="5168">
                  <c:v>113984</c:v>
                </c:pt>
                <c:pt idx="5169">
                  <c:v>42929</c:v>
                </c:pt>
                <c:pt idx="5170">
                  <c:v>54073</c:v>
                </c:pt>
                <c:pt idx="5171">
                  <c:v>93431</c:v>
                </c:pt>
                <c:pt idx="5172">
                  <c:v>51128</c:v>
                </c:pt>
                <c:pt idx="5173">
                  <c:v>47662</c:v>
                </c:pt>
                <c:pt idx="5174">
                  <c:v>23711</c:v>
                </c:pt>
                <c:pt idx="5175">
                  <c:v>42878</c:v>
                </c:pt>
                <c:pt idx="5176">
                  <c:v>24467</c:v>
                </c:pt>
                <c:pt idx="5177">
                  <c:v>23683</c:v>
                </c:pt>
                <c:pt idx="5178">
                  <c:v>72385</c:v>
                </c:pt>
                <c:pt idx="5179">
                  <c:v>35240</c:v>
                </c:pt>
                <c:pt idx="5180">
                  <c:v>33932</c:v>
                </c:pt>
                <c:pt idx="5181">
                  <c:v>28263</c:v>
                </c:pt>
                <c:pt idx="5182">
                  <c:v>42570</c:v>
                </c:pt>
                <c:pt idx="5183">
                  <c:v>55152</c:v>
                </c:pt>
                <c:pt idx="5184">
                  <c:v>41833</c:v>
                </c:pt>
                <c:pt idx="5185">
                  <c:v>41618</c:v>
                </c:pt>
                <c:pt idx="5186">
                  <c:v>52323</c:v>
                </c:pt>
                <c:pt idx="5187">
                  <c:v>104968</c:v>
                </c:pt>
                <c:pt idx="5188">
                  <c:v>92295</c:v>
                </c:pt>
                <c:pt idx="5189">
                  <c:v>61183</c:v>
                </c:pt>
                <c:pt idx="5190">
                  <c:v>143353</c:v>
                </c:pt>
                <c:pt idx="5191">
                  <c:v>35502</c:v>
                </c:pt>
                <c:pt idx="5192">
                  <c:v>24726</c:v>
                </c:pt>
                <c:pt idx="5193">
                  <c:v>43750</c:v>
                </c:pt>
                <c:pt idx="5194">
                  <c:v>78579</c:v>
                </c:pt>
                <c:pt idx="5195">
                  <c:v>28183</c:v>
                </c:pt>
                <c:pt idx="5196">
                  <c:v>24704</c:v>
                </c:pt>
                <c:pt idx="5197">
                  <c:v>249791</c:v>
                </c:pt>
                <c:pt idx="5198">
                  <c:v>30623</c:v>
                </c:pt>
                <c:pt idx="5199">
                  <c:v>33854</c:v>
                </c:pt>
                <c:pt idx="5200">
                  <c:v>34302</c:v>
                </c:pt>
                <c:pt idx="5201">
                  <c:v>46618</c:v>
                </c:pt>
                <c:pt idx="5202">
                  <c:v>48696</c:v>
                </c:pt>
                <c:pt idx="5203">
                  <c:v>46092</c:v>
                </c:pt>
                <c:pt idx="5204">
                  <c:v>28886</c:v>
                </c:pt>
                <c:pt idx="5205">
                  <c:v>39496</c:v>
                </c:pt>
                <c:pt idx="5206">
                  <c:v>37356</c:v>
                </c:pt>
                <c:pt idx="5207">
                  <c:v>43976</c:v>
                </c:pt>
                <c:pt idx="5208">
                  <c:v>39029</c:v>
                </c:pt>
                <c:pt idx="5209">
                  <c:v>66077</c:v>
                </c:pt>
                <c:pt idx="5210">
                  <c:v>48109</c:v>
                </c:pt>
                <c:pt idx="5211">
                  <c:v>5828</c:v>
                </c:pt>
                <c:pt idx="5212">
                  <c:v>67491</c:v>
                </c:pt>
                <c:pt idx="5213">
                  <c:v>132431</c:v>
                </c:pt>
                <c:pt idx="5214">
                  <c:v>279940</c:v>
                </c:pt>
                <c:pt idx="5215">
                  <c:v>263707</c:v>
                </c:pt>
                <c:pt idx="5216">
                  <c:v>37295</c:v>
                </c:pt>
                <c:pt idx="5217">
                  <c:v>31347</c:v>
                </c:pt>
                <c:pt idx="5218">
                  <c:v>36041</c:v>
                </c:pt>
                <c:pt idx="5219">
                  <c:v>68368</c:v>
                </c:pt>
                <c:pt idx="5220">
                  <c:v>23568</c:v>
                </c:pt>
                <c:pt idx="5221">
                  <c:v>18594</c:v>
                </c:pt>
                <c:pt idx="5222">
                  <c:v>22183</c:v>
                </c:pt>
                <c:pt idx="5223">
                  <c:v>73140</c:v>
                </c:pt>
                <c:pt idx="5224">
                  <c:v>13609</c:v>
                </c:pt>
                <c:pt idx="5225">
                  <c:v>16074</c:v>
                </c:pt>
                <c:pt idx="5226">
                  <c:v>16819</c:v>
                </c:pt>
                <c:pt idx="5227">
                  <c:v>14986</c:v>
                </c:pt>
                <c:pt idx="5228">
                  <c:v>27343</c:v>
                </c:pt>
                <c:pt idx="5229">
                  <c:v>39271</c:v>
                </c:pt>
                <c:pt idx="5230">
                  <c:v>38976</c:v>
                </c:pt>
                <c:pt idx="5231">
                  <c:v>95598</c:v>
                </c:pt>
                <c:pt idx="5232">
                  <c:v>35841</c:v>
                </c:pt>
                <c:pt idx="5233">
                  <c:v>33116</c:v>
                </c:pt>
                <c:pt idx="5234">
                  <c:v>65245</c:v>
                </c:pt>
                <c:pt idx="5235">
                  <c:v>33629</c:v>
                </c:pt>
                <c:pt idx="5236">
                  <c:v>54413</c:v>
                </c:pt>
                <c:pt idx="5237">
                  <c:v>36588</c:v>
                </c:pt>
                <c:pt idx="5238">
                  <c:v>15948</c:v>
                </c:pt>
                <c:pt idx="5239">
                  <c:v>133444</c:v>
                </c:pt>
                <c:pt idx="5240">
                  <c:v>41708</c:v>
                </c:pt>
                <c:pt idx="5241">
                  <c:v>43613</c:v>
                </c:pt>
                <c:pt idx="5242">
                  <c:v>116265</c:v>
                </c:pt>
                <c:pt idx="5243">
                  <c:v>41134</c:v>
                </c:pt>
                <c:pt idx="5244">
                  <c:v>62470</c:v>
                </c:pt>
                <c:pt idx="5245">
                  <c:v>32376</c:v>
                </c:pt>
                <c:pt idx="5246">
                  <c:v>34947</c:v>
                </c:pt>
                <c:pt idx="5247">
                  <c:v>138296</c:v>
                </c:pt>
                <c:pt idx="5248">
                  <c:v>82016</c:v>
                </c:pt>
                <c:pt idx="5249">
                  <c:v>1017698</c:v>
                </c:pt>
                <c:pt idx="5250">
                  <c:v>368348</c:v>
                </c:pt>
                <c:pt idx="5251">
                  <c:v>665762</c:v>
                </c:pt>
                <c:pt idx="5252">
                  <c:v>171825</c:v>
                </c:pt>
                <c:pt idx="5253">
                  <c:v>443347</c:v>
                </c:pt>
                <c:pt idx="5254">
                  <c:v>702544</c:v>
                </c:pt>
                <c:pt idx="5255">
                  <c:v>764746</c:v>
                </c:pt>
                <c:pt idx="5256">
                  <c:v>704089</c:v>
                </c:pt>
                <c:pt idx="5257">
                  <c:v>264064</c:v>
                </c:pt>
                <c:pt idx="5258">
                  <c:v>638799</c:v>
                </c:pt>
                <c:pt idx="5259">
                  <c:v>197670</c:v>
                </c:pt>
                <c:pt idx="5260">
                  <c:v>260750</c:v>
                </c:pt>
                <c:pt idx="5261">
                  <c:v>220834</c:v>
                </c:pt>
                <c:pt idx="5262">
                  <c:v>664275</c:v>
                </c:pt>
                <c:pt idx="5263">
                  <c:v>248580</c:v>
                </c:pt>
                <c:pt idx="5264">
                  <c:v>625258</c:v>
                </c:pt>
                <c:pt idx="5265">
                  <c:v>328438</c:v>
                </c:pt>
                <c:pt idx="5266">
                  <c:v>250434</c:v>
                </c:pt>
                <c:pt idx="5267">
                  <c:v>308725</c:v>
                </c:pt>
                <c:pt idx="5268">
                  <c:v>343373</c:v>
                </c:pt>
                <c:pt idx="5269">
                  <c:v>388881</c:v>
                </c:pt>
                <c:pt idx="5270">
                  <c:v>459732</c:v>
                </c:pt>
                <c:pt idx="5271">
                  <c:v>553884</c:v>
                </c:pt>
                <c:pt idx="5272">
                  <c:v>240134</c:v>
                </c:pt>
                <c:pt idx="5273">
                  <c:v>269688</c:v>
                </c:pt>
                <c:pt idx="5274">
                  <c:v>347030</c:v>
                </c:pt>
                <c:pt idx="5275">
                  <c:v>388335</c:v>
                </c:pt>
                <c:pt idx="5276">
                  <c:v>506127</c:v>
                </c:pt>
                <c:pt idx="5277">
                  <c:v>223707</c:v>
                </c:pt>
                <c:pt idx="5278">
                  <c:v>513636</c:v>
                </c:pt>
                <c:pt idx="5279">
                  <c:v>330135</c:v>
                </c:pt>
                <c:pt idx="5280">
                  <c:v>643480</c:v>
                </c:pt>
                <c:pt idx="5281">
                  <c:v>460076</c:v>
                </c:pt>
                <c:pt idx="5282">
                  <c:v>576793</c:v>
                </c:pt>
                <c:pt idx="5283">
                  <c:v>244742</c:v>
                </c:pt>
                <c:pt idx="5284">
                  <c:v>673119</c:v>
                </c:pt>
                <c:pt idx="5285">
                  <c:v>1561004</c:v>
                </c:pt>
                <c:pt idx="5286">
                  <c:v>670757</c:v>
                </c:pt>
                <c:pt idx="5287">
                  <c:v>509076</c:v>
                </c:pt>
                <c:pt idx="5288">
                  <c:v>210727</c:v>
                </c:pt>
                <c:pt idx="5289">
                  <c:v>230428</c:v>
                </c:pt>
                <c:pt idx="5290">
                  <c:v>326042</c:v>
                </c:pt>
                <c:pt idx="5291">
                  <c:v>167111</c:v>
                </c:pt>
                <c:pt idx="5292">
                  <c:v>239205</c:v>
                </c:pt>
                <c:pt idx="5293">
                  <c:v>459855</c:v>
                </c:pt>
                <c:pt idx="5294">
                  <c:v>312070</c:v>
                </c:pt>
                <c:pt idx="5295">
                  <c:v>266206</c:v>
                </c:pt>
                <c:pt idx="5296">
                  <c:v>431780</c:v>
                </c:pt>
                <c:pt idx="5297">
                  <c:v>1019453</c:v>
                </c:pt>
                <c:pt idx="5298">
                  <c:v>1912148</c:v>
                </c:pt>
                <c:pt idx="5299">
                  <c:v>1411199</c:v>
                </c:pt>
                <c:pt idx="5300">
                  <c:v>1812230</c:v>
                </c:pt>
                <c:pt idx="5301">
                  <c:v>887426</c:v>
                </c:pt>
                <c:pt idx="5302">
                  <c:v>296667</c:v>
                </c:pt>
                <c:pt idx="5303">
                  <c:v>580335</c:v>
                </c:pt>
                <c:pt idx="5304">
                  <c:v>286035</c:v>
                </c:pt>
                <c:pt idx="5305">
                  <c:v>1091171</c:v>
                </c:pt>
                <c:pt idx="5306">
                  <c:v>845660</c:v>
                </c:pt>
                <c:pt idx="5307">
                  <c:v>295605</c:v>
                </c:pt>
                <c:pt idx="5308">
                  <c:v>741126</c:v>
                </c:pt>
                <c:pt idx="5309">
                  <c:v>1345309</c:v>
                </c:pt>
                <c:pt idx="5310">
                  <c:v>1560379</c:v>
                </c:pt>
                <c:pt idx="5311">
                  <c:v>1095835</c:v>
                </c:pt>
                <c:pt idx="5312">
                  <c:v>1642913</c:v>
                </c:pt>
                <c:pt idx="5313">
                  <c:v>1393273</c:v>
                </c:pt>
                <c:pt idx="5314">
                  <c:v>2135216</c:v>
                </c:pt>
                <c:pt idx="5315">
                  <c:v>2774379</c:v>
                </c:pt>
                <c:pt idx="5316">
                  <c:v>1243068</c:v>
                </c:pt>
                <c:pt idx="5317">
                  <c:v>1555816</c:v>
                </c:pt>
                <c:pt idx="5318">
                  <c:v>2465983</c:v>
                </c:pt>
                <c:pt idx="5319">
                  <c:v>4212807</c:v>
                </c:pt>
                <c:pt idx="5320">
                  <c:v>4181885</c:v>
                </c:pt>
                <c:pt idx="5321">
                  <c:v>604253</c:v>
                </c:pt>
                <c:pt idx="5322">
                  <c:v>690764</c:v>
                </c:pt>
                <c:pt idx="5323">
                  <c:v>437504</c:v>
                </c:pt>
                <c:pt idx="5324">
                  <c:v>393569</c:v>
                </c:pt>
                <c:pt idx="5325">
                  <c:v>788121</c:v>
                </c:pt>
                <c:pt idx="5326">
                  <c:v>804771</c:v>
                </c:pt>
                <c:pt idx="5327">
                  <c:v>1231921</c:v>
                </c:pt>
                <c:pt idx="5328">
                  <c:v>1104081</c:v>
                </c:pt>
                <c:pt idx="5329">
                  <c:v>3090356</c:v>
                </c:pt>
                <c:pt idx="5330">
                  <c:v>697055</c:v>
                </c:pt>
                <c:pt idx="5331">
                  <c:v>243136</c:v>
                </c:pt>
                <c:pt idx="5332">
                  <c:v>343160</c:v>
                </c:pt>
                <c:pt idx="5333">
                  <c:v>866969</c:v>
                </c:pt>
                <c:pt idx="5334">
                  <c:v>613881</c:v>
                </c:pt>
                <c:pt idx="5335">
                  <c:v>500679</c:v>
                </c:pt>
                <c:pt idx="5336">
                  <c:v>910161</c:v>
                </c:pt>
                <c:pt idx="5337">
                  <c:v>846863</c:v>
                </c:pt>
                <c:pt idx="5338">
                  <c:v>609435</c:v>
                </c:pt>
                <c:pt idx="5339">
                  <c:v>606587</c:v>
                </c:pt>
                <c:pt idx="5340">
                  <c:v>1187922</c:v>
                </c:pt>
                <c:pt idx="5341">
                  <c:v>294086</c:v>
                </c:pt>
                <c:pt idx="5342">
                  <c:v>786389</c:v>
                </c:pt>
                <c:pt idx="5343">
                  <c:v>602704</c:v>
                </c:pt>
                <c:pt idx="5344">
                  <c:v>588675</c:v>
                </c:pt>
                <c:pt idx="5345">
                  <c:v>388333</c:v>
                </c:pt>
                <c:pt idx="5346">
                  <c:v>1384827</c:v>
                </c:pt>
                <c:pt idx="5347">
                  <c:v>1644991</c:v>
                </c:pt>
                <c:pt idx="5348">
                  <c:v>660474</c:v>
                </c:pt>
                <c:pt idx="5349">
                  <c:v>827701</c:v>
                </c:pt>
                <c:pt idx="5350">
                  <c:v>1181297</c:v>
                </c:pt>
                <c:pt idx="5351">
                  <c:v>523731</c:v>
                </c:pt>
                <c:pt idx="5352">
                  <c:v>1563396</c:v>
                </c:pt>
                <c:pt idx="5353">
                  <c:v>967659</c:v>
                </c:pt>
                <c:pt idx="5354">
                  <c:v>619107</c:v>
                </c:pt>
                <c:pt idx="5355">
                  <c:v>1586801</c:v>
                </c:pt>
                <c:pt idx="5356">
                  <c:v>600197</c:v>
                </c:pt>
                <c:pt idx="5357">
                  <c:v>1894711</c:v>
                </c:pt>
                <c:pt idx="5358">
                  <c:v>2121848</c:v>
                </c:pt>
                <c:pt idx="5359">
                  <c:v>1533145</c:v>
                </c:pt>
                <c:pt idx="5360">
                  <c:v>1502808</c:v>
                </c:pt>
                <c:pt idx="5361">
                  <c:v>644158</c:v>
                </c:pt>
                <c:pt idx="5362">
                  <c:v>780913</c:v>
                </c:pt>
                <c:pt idx="5363">
                  <c:v>907786</c:v>
                </c:pt>
                <c:pt idx="5364">
                  <c:v>806516</c:v>
                </c:pt>
                <c:pt idx="5365">
                  <c:v>946906</c:v>
                </c:pt>
                <c:pt idx="5366">
                  <c:v>600812</c:v>
                </c:pt>
                <c:pt idx="5367">
                  <c:v>788080</c:v>
                </c:pt>
                <c:pt idx="5368">
                  <c:v>566759</c:v>
                </c:pt>
                <c:pt idx="5369">
                  <c:v>414507</c:v>
                </c:pt>
                <c:pt idx="5370">
                  <c:v>355189</c:v>
                </c:pt>
                <c:pt idx="5371">
                  <c:v>275902</c:v>
                </c:pt>
                <c:pt idx="5372">
                  <c:v>488627</c:v>
                </c:pt>
                <c:pt idx="5373">
                  <c:v>306685</c:v>
                </c:pt>
                <c:pt idx="5374">
                  <c:v>283614</c:v>
                </c:pt>
                <c:pt idx="5375">
                  <c:v>371630</c:v>
                </c:pt>
                <c:pt idx="5376">
                  <c:v>277366</c:v>
                </c:pt>
                <c:pt idx="5377">
                  <c:v>551362</c:v>
                </c:pt>
                <c:pt idx="5378">
                  <c:v>1265081</c:v>
                </c:pt>
                <c:pt idx="5379">
                  <c:v>626091</c:v>
                </c:pt>
                <c:pt idx="5380">
                  <c:v>370719</c:v>
                </c:pt>
                <c:pt idx="5381">
                  <c:v>508098</c:v>
                </c:pt>
                <c:pt idx="5382">
                  <c:v>202554</c:v>
                </c:pt>
                <c:pt idx="5383">
                  <c:v>215915</c:v>
                </c:pt>
                <c:pt idx="5384">
                  <c:v>525462</c:v>
                </c:pt>
                <c:pt idx="5385">
                  <c:v>267766</c:v>
                </c:pt>
                <c:pt idx="5386">
                  <c:v>535051</c:v>
                </c:pt>
                <c:pt idx="5387">
                  <c:v>541734</c:v>
                </c:pt>
                <c:pt idx="5388">
                  <c:v>612368</c:v>
                </c:pt>
                <c:pt idx="5389">
                  <c:v>345865</c:v>
                </c:pt>
                <c:pt idx="5390">
                  <c:v>827522</c:v>
                </c:pt>
                <c:pt idx="5391">
                  <c:v>379644</c:v>
                </c:pt>
                <c:pt idx="5392">
                  <c:v>392149</c:v>
                </c:pt>
                <c:pt idx="5393">
                  <c:v>418947</c:v>
                </c:pt>
                <c:pt idx="5394">
                  <c:v>330484</c:v>
                </c:pt>
                <c:pt idx="5395">
                  <c:v>505138</c:v>
                </c:pt>
                <c:pt idx="5396">
                  <c:v>489221</c:v>
                </c:pt>
                <c:pt idx="5397">
                  <c:v>174315</c:v>
                </c:pt>
                <c:pt idx="5398">
                  <c:v>283674</c:v>
                </c:pt>
                <c:pt idx="5399">
                  <c:v>486753</c:v>
                </c:pt>
                <c:pt idx="5400">
                  <c:v>181737</c:v>
                </c:pt>
                <c:pt idx="5401">
                  <c:v>569822</c:v>
                </c:pt>
                <c:pt idx="5402">
                  <c:v>958790</c:v>
                </c:pt>
                <c:pt idx="5403">
                  <c:v>608505</c:v>
                </c:pt>
                <c:pt idx="5404">
                  <c:v>497129</c:v>
                </c:pt>
                <c:pt idx="5405">
                  <c:v>236466</c:v>
                </c:pt>
                <c:pt idx="5406">
                  <c:v>302757</c:v>
                </c:pt>
                <c:pt idx="5407">
                  <c:v>743550</c:v>
                </c:pt>
                <c:pt idx="5408">
                  <c:v>742586</c:v>
                </c:pt>
                <c:pt idx="5409">
                  <c:v>234031</c:v>
                </c:pt>
                <c:pt idx="5410">
                  <c:v>1172716</c:v>
                </c:pt>
                <c:pt idx="5411">
                  <c:v>1784304</c:v>
                </c:pt>
                <c:pt idx="5412">
                  <c:v>1400837</c:v>
                </c:pt>
                <c:pt idx="5413">
                  <c:v>409507</c:v>
                </c:pt>
                <c:pt idx="5414">
                  <c:v>769881</c:v>
                </c:pt>
                <c:pt idx="5415">
                  <c:v>539268</c:v>
                </c:pt>
                <c:pt idx="5416">
                  <c:v>201007</c:v>
                </c:pt>
                <c:pt idx="5417">
                  <c:v>290811</c:v>
                </c:pt>
                <c:pt idx="5418">
                  <c:v>895630</c:v>
                </c:pt>
                <c:pt idx="5419">
                  <c:v>579834</c:v>
                </c:pt>
                <c:pt idx="5420">
                  <c:v>342855</c:v>
                </c:pt>
                <c:pt idx="5421">
                  <c:v>149554</c:v>
                </c:pt>
                <c:pt idx="5422">
                  <c:v>190273</c:v>
                </c:pt>
                <c:pt idx="5423">
                  <c:v>252476</c:v>
                </c:pt>
                <c:pt idx="5424">
                  <c:v>285351</c:v>
                </c:pt>
                <c:pt idx="5425">
                  <c:v>466924</c:v>
                </c:pt>
                <c:pt idx="5426">
                  <c:v>436320</c:v>
                </c:pt>
                <c:pt idx="5427">
                  <c:v>560836</c:v>
                </c:pt>
                <c:pt idx="5428">
                  <c:v>527057</c:v>
                </c:pt>
                <c:pt idx="5429">
                  <c:v>273322</c:v>
                </c:pt>
                <c:pt idx="5430">
                  <c:v>799774</c:v>
                </c:pt>
                <c:pt idx="5431">
                  <c:v>906651</c:v>
                </c:pt>
                <c:pt idx="5432">
                  <c:v>633823</c:v>
                </c:pt>
                <c:pt idx="5433">
                  <c:v>1204382</c:v>
                </c:pt>
                <c:pt idx="5434">
                  <c:v>558659</c:v>
                </c:pt>
                <c:pt idx="5435">
                  <c:v>1161951</c:v>
                </c:pt>
                <c:pt idx="5436">
                  <c:v>259666</c:v>
                </c:pt>
                <c:pt idx="5437">
                  <c:v>279473</c:v>
                </c:pt>
                <c:pt idx="5438">
                  <c:v>942449</c:v>
                </c:pt>
                <c:pt idx="5439">
                  <c:v>1677195</c:v>
                </c:pt>
                <c:pt idx="5440">
                  <c:v>2395621</c:v>
                </c:pt>
                <c:pt idx="5441">
                  <c:v>353406</c:v>
                </c:pt>
                <c:pt idx="5442">
                  <c:v>598115</c:v>
                </c:pt>
                <c:pt idx="5443">
                  <c:v>753189</c:v>
                </c:pt>
                <c:pt idx="5444">
                  <c:v>561359</c:v>
                </c:pt>
                <c:pt idx="5445">
                  <c:v>484370</c:v>
                </c:pt>
                <c:pt idx="5446">
                  <c:v>217601</c:v>
                </c:pt>
                <c:pt idx="5447">
                  <c:v>1217783</c:v>
                </c:pt>
                <c:pt idx="5448">
                  <c:v>318218</c:v>
                </c:pt>
                <c:pt idx="5449">
                  <c:v>593734</c:v>
                </c:pt>
                <c:pt idx="5450">
                  <c:v>684744</c:v>
                </c:pt>
                <c:pt idx="5451">
                  <c:v>623257</c:v>
                </c:pt>
                <c:pt idx="5452">
                  <c:v>678416</c:v>
                </c:pt>
                <c:pt idx="5453">
                  <c:v>383813</c:v>
                </c:pt>
                <c:pt idx="5454">
                  <c:v>257214</c:v>
                </c:pt>
                <c:pt idx="5455">
                  <c:v>532264</c:v>
                </c:pt>
                <c:pt idx="5456">
                  <c:v>389160</c:v>
                </c:pt>
                <c:pt idx="5457">
                  <c:v>832008</c:v>
                </c:pt>
                <c:pt idx="5458">
                  <c:v>573699</c:v>
                </c:pt>
                <c:pt idx="5459">
                  <c:v>327764</c:v>
                </c:pt>
                <c:pt idx="5460">
                  <c:v>445969</c:v>
                </c:pt>
                <c:pt idx="5461">
                  <c:v>154831</c:v>
                </c:pt>
                <c:pt idx="5462">
                  <c:v>627474</c:v>
                </c:pt>
                <c:pt idx="5463">
                  <c:v>507086</c:v>
                </c:pt>
                <c:pt idx="5464">
                  <c:v>529591</c:v>
                </c:pt>
                <c:pt idx="5465">
                  <c:v>371364</c:v>
                </c:pt>
                <c:pt idx="5466">
                  <c:v>638207</c:v>
                </c:pt>
                <c:pt idx="5467">
                  <c:v>533051</c:v>
                </c:pt>
                <c:pt idx="5468">
                  <c:v>711873</c:v>
                </c:pt>
                <c:pt idx="5469">
                  <c:v>698971</c:v>
                </c:pt>
                <c:pt idx="5470">
                  <c:v>444787</c:v>
                </c:pt>
                <c:pt idx="5471">
                  <c:v>350136</c:v>
                </c:pt>
                <c:pt idx="5472">
                  <c:v>507602</c:v>
                </c:pt>
                <c:pt idx="5473">
                  <c:v>352656</c:v>
                </c:pt>
                <c:pt idx="5474">
                  <c:v>198066</c:v>
                </c:pt>
                <c:pt idx="5475">
                  <c:v>270059</c:v>
                </c:pt>
                <c:pt idx="5476">
                  <c:v>301170</c:v>
                </c:pt>
                <c:pt idx="5477">
                  <c:v>167958</c:v>
                </c:pt>
                <c:pt idx="5478">
                  <c:v>355194</c:v>
                </c:pt>
                <c:pt idx="5479">
                  <c:v>701215</c:v>
                </c:pt>
                <c:pt idx="5480">
                  <c:v>1172555</c:v>
                </c:pt>
                <c:pt idx="5481">
                  <c:v>505893</c:v>
                </c:pt>
                <c:pt idx="5482">
                  <c:v>795562</c:v>
                </c:pt>
                <c:pt idx="5483">
                  <c:v>181856</c:v>
                </c:pt>
                <c:pt idx="5484">
                  <c:v>300957</c:v>
                </c:pt>
                <c:pt idx="5485">
                  <c:v>868101</c:v>
                </c:pt>
                <c:pt idx="5486">
                  <c:v>534665</c:v>
                </c:pt>
                <c:pt idx="5487">
                  <c:v>323556</c:v>
                </c:pt>
                <c:pt idx="5488">
                  <c:v>661144</c:v>
                </c:pt>
                <c:pt idx="5489">
                  <c:v>2285042</c:v>
                </c:pt>
                <c:pt idx="5490">
                  <c:v>595678</c:v>
                </c:pt>
                <c:pt idx="5491">
                  <c:v>776386</c:v>
                </c:pt>
                <c:pt idx="5492">
                  <c:v>876616</c:v>
                </c:pt>
                <c:pt idx="5493">
                  <c:v>255317</c:v>
                </c:pt>
                <c:pt idx="5494">
                  <c:v>365496</c:v>
                </c:pt>
                <c:pt idx="5495">
                  <c:v>1445836</c:v>
                </c:pt>
                <c:pt idx="5496">
                  <c:v>623124</c:v>
                </c:pt>
                <c:pt idx="5497">
                  <c:v>380027</c:v>
                </c:pt>
                <c:pt idx="5498">
                  <c:v>575672</c:v>
                </c:pt>
                <c:pt idx="5499">
                  <c:v>37201</c:v>
                </c:pt>
                <c:pt idx="5500">
                  <c:v>43848</c:v>
                </c:pt>
                <c:pt idx="5501">
                  <c:v>83314</c:v>
                </c:pt>
                <c:pt idx="5502">
                  <c:v>34518</c:v>
                </c:pt>
                <c:pt idx="5503">
                  <c:v>61099</c:v>
                </c:pt>
                <c:pt idx="5504">
                  <c:v>111563</c:v>
                </c:pt>
                <c:pt idx="5505">
                  <c:v>93837</c:v>
                </c:pt>
                <c:pt idx="5506">
                  <c:v>82151</c:v>
                </c:pt>
                <c:pt idx="5507">
                  <c:v>200111</c:v>
                </c:pt>
                <c:pt idx="5508">
                  <c:v>158586</c:v>
                </c:pt>
                <c:pt idx="5509">
                  <c:v>126645</c:v>
                </c:pt>
                <c:pt idx="5510">
                  <c:v>69954</c:v>
                </c:pt>
                <c:pt idx="5511">
                  <c:v>85827</c:v>
                </c:pt>
                <c:pt idx="5512">
                  <c:v>135775</c:v>
                </c:pt>
                <c:pt idx="5513">
                  <c:v>82895</c:v>
                </c:pt>
                <c:pt idx="5514">
                  <c:v>44422</c:v>
                </c:pt>
                <c:pt idx="5515">
                  <c:v>139739</c:v>
                </c:pt>
                <c:pt idx="5516">
                  <c:v>95202</c:v>
                </c:pt>
                <c:pt idx="5517">
                  <c:v>175494</c:v>
                </c:pt>
                <c:pt idx="5518">
                  <c:v>93534</c:v>
                </c:pt>
                <c:pt idx="5519">
                  <c:v>100501</c:v>
                </c:pt>
                <c:pt idx="5520">
                  <c:v>128629</c:v>
                </c:pt>
                <c:pt idx="5521">
                  <c:v>71114</c:v>
                </c:pt>
                <c:pt idx="5522">
                  <c:v>259259</c:v>
                </c:pt>
                <c:pt idx="5523">
                  <c:v>628121</c:v>
                </c:pt>
                <c:pt idx="5524">
                  <c:v>116095</c:v>
                </c:pt>
                <c:pt idx="5525">
                  <c:v>98779</c:v>
                </c:pt>
                <c:pt idx="5526">
                  <c:v>66325</c:v>
                </c:pt>
                <c:pt idx="5527">
                  <c:v>179743</c:v>
                </c:pt>
                <c:pt idx="5528">
                  <c:v>442985</c:v>
                </c:pt>
                <c:pt idx="5529">
                  <c:v>218195</c:v>
                </c:pt>
                <c:pt idx="5530">
                  <c:v>106837</c:v>
                </c:pt>
                <c:pt idx="5531">
                  <c:v>119064</c:v>
                </c:pt>
                <c:pt idx="5532">
                  <c:v>60700</c:v>
                </c:pt>
                <c:pt idx="5533">
                  <c:v>178640</c:v>
                </c:pt>
                <c:pt idx="5534">
                  <c:v>286478</c:v>
                </c:pt>
                <c:pt idx="5535">
                  <c:v>44509</c:v>
                </c:pt>
                <c:pt idx="5536">
                  <c:v>87298</c:v>
                </c:pt>
                <c:pt idx="5537">
                  <c:v>96970</c:v>
                </c:pt>
                <c:pt idx="5538">
                  <c:v>75001</c:v>
                </c:pt>
                <c:pt idx="5539">
                  <c:v>165007</c:v>
                </c:pt>
                <c:pt idx="5540">
                  <c:v>105374</c:v>
                </c:pt>
                <c:pt idx="5541">
                  <c:v>165913</c:v>
                </c:pt>
                <c:pt idx="5542">
                  <c:v>98914</c:v>
                </c:pt>
                <c:pt idx="5543">
                  <c:v>100504</c:v>
                </c:pt>
                <c:pt idx="5544">
                  <c:v>158256</c:v>
                </c:pt>
                <c:pt idx="5545">
                  <c:v>137397</c:v>
                </c:pt>
                <c:pt idx="5546">
                  <c:v>164205</c:v>
                </c:pt>
                <c:pt idx="5547">
                  <c:v>442365</c:v>
                </c:pt>
                <c:pt idx="5548">
                  <c:v>134865</c:v>
                </c:pt>
                <c:pt idx="5549">
                  <c:v>163059</c:v>
                </c:pt>
                <c:pt idx="5550">
                  <c:v>309649</c:v>
                </c:pt>
                <c:pt idx="5551">
                  <c:v>83577</c:v>
                </c:pt>
                <c:pt idx="5552">
                  <c:v>103249</c:v>
                </c:pt>
                <c:pt idx="5553">
                  <c:v>228065</c:v>
                </c:pt>
                <c:pt idx="5554">
                  <c:v>218042</c:v>
                </c:pt>
                <c:pt idx="5555">
                  <c:v>138766</c:v>
                </c:pt>
                <c:pt idx="5556">
                  <c:v>179010</c:v>
                </c:pt>
                <c:pt idx="5557">
                  <c:v>1037943</c:v>
                </c:pt>
                <c:pt idx="5558">
                  <c:v>97519</c:v>
                </c:pt>
                <c:pt idx="5559">
                  <c:v>77161</c:v>
                </c:pt>
                <c:pt idx="5560">
                  <c:v>87881</c:v>
                </c:pt>
                <c:pt idx="5561">
                  <c:v>73692</c:v>
                </c:pt>
                <c:pt idx="5562">
                  <c:v>203221</c:v>
                </c:pt>
                <c:pt idx="5563">
                  <c:v>220844</c:v>
                </c:pt>
                <c:pt idx="5564">
                  <c:v>249872</c:v>
                </c:pt>
                <c:pt idx="5565">
                  <c:v>305970</c:v>
                </c:pt>
                <c:pt idx="5566">
                  <c:v>166921</c:v>
                </c:pt>
                <c:pt idx="5567">
                  <c:v>76245</c:v>
                </c:pt>
                <c:pt idx="5568">
                  <c:v>149985</c:v>
                </c:pt>
                <c:pt idx="5569">
                  <c:v>227308</c:v>
                </c:pt>
                <c:pt idx="5570">
                  <c:v>206451</c:v>
                </c:pt>
                <c:pt idx="5571">
                  <c:v>297817</c:v>
                </c:pt>
                <c:pt idx="5572">
                  <c:v>205429</c:v>
                </c:pt>
                <c:pt idx="5573">
                  <c:v>700106</c:v>
                </c:pt>
                <c:pt idx="5574">
                  <c:v>173753</c:v>
                </c:pt>
                <c:pt idx="5575">
                  <c:v>519383</c:v>
                </c:pt>
                <c:pt idx="5576">
                  <c:v>2342120</c:v>
                </c:pt>
                <c:pt idx="5577">
                  <c:v>250013</c:v>
                </c:pt>
                <c:pt idx="5578">
                  <c:v>470089</c:v>
                </c:pt>
                <c:pt idx="5579">
                  <c:v>427128</c:v>
                </c:pt>
                <c:pt idx="5580">
                  <c:v>916812</c:v>
                </c:pt>
                <c:pt idx="5581">
                  <c:v>370842</c:v>
                </c:pt>
                <c:pt idx="5582">
                  <c:v>431893</c:v>
                </c:pt>
                <c:pt idx="5583">
                  <c:v>566797</c:v>
                </c:pt>
                <c:pt idx="5584">
                  <c:v>331917</c:v>
                </c:pt>
                <c:pt idx="5585">
                  <c:v>103780</c:v>
                </c:pt>
                <c:pt idx="5586">
                  <c:v>182133</c:v>
                </c:pt>
                <c:pt idx="5587">
                  <c:v>173237</c:v>
                </c:pt>
                <c:pt idx="5588">
                  <c:v>405173</c:v>
                </c:pt>
                <c:pt idx="5589">
                  <c:v>172801</c:v>
                </c:pt>
                <c:pt idx="5590">
                  <c:v>596603</c:v>
                </c:pt>
                <c:pt idx="5591">
                  <c:v>842215</c:v>
                </c:pt>
                <c:pt idx="5592">
                  <c:v>379141</c:v>
                </c:pt>
                <c:pt idx="5593">
                  <c:v>284442</c:v>
                </c:pt>
                <c:pt idx="5594">
                  <c:v>489700</c:v>
                </c:pt>
                <c:pt idx="5595">
                  <c:v>966866</c:v>
                </c:pt>
                <c:pt idx="5596">
                  <c:v>577546</c:v>
                </c:pt>
                <c:pt idx="5597">
                  <c:v>1191348</c:v>
                </c:pt>
                <c:pt idx="5598">
                  <c:v>635266</c:v>
                </c:pt>
                <c:pt idx="5599">
                  <c:v>714633</c:v>
                </c:pt>
                <c:pt idx="5600">
                  <c:v>1085313</c:v>
                </c:pt>
                <c:pt idx="5601">
                  <c:v>475827</c:v>
                </c:pt>
                <c:pt idx="5602">
                  <c:v>135768</c:v>
                </c:pt>
                <c:pt idx="5603">
                  <c:v>122570</c:v>
                </c:pt>
                <c:pt idx="5604">
                  <c:v>362699</c:v>
                </c:pt>
                <c:pt idx="5605">
                  <c:v>659678</c:v>
                </c:pt>
                <c:pt idx="5606">
                  <c:v>541779</c:v>
                </c:pt>
                <c:pt idx="5607">
                  <c:v>487681</c:v>
                </c:pt>
                <c:pt idx="5608">
                  <c:v>2733091</c:v>
                </c:pt>
                <c:pt idx="5609">
                  <c:v>549158</c:v>
                </c:pt>
                <c:pt idx="5610">
                  <c:v>615803</c:v>
                </c:pt>
                <c:pt idx="5611">
                  <c:v>898259</c:v>
                </c:pt>
                <c:pt idx="5612">
                  <c:v>1016442</c:v>
                </c:pt>
                <c:pt idx="5613">
                  <c:v>801652</c:v>
                </c:pt>
                <c:pt idx="5614">
                  <c:v>328655</c:v>
                </c:pt>
                <c:pt idx="5615">
                  <c:v>265467</c:v>
                </c:pt>
                <c:pt idx="5616">
                  <c:v>609313</c:v>
                </c:pt>
                <c:pt idx="5617">
                  <c:v>672240</c:v>
                </c:pt>
                <c:pt idx="5618">
                  <c:v>475173</c:v>
                </c:pt>
                <c:pt idx="5619">
                  <c:v>955945</c:v>
                </c:pt>
                <c:pt idx="5620">
                  <c:v>2152420</c:v>
                </c:pt>
                <c:pt idx="5621">
                  <c:v>5190490</c:v>
                </c:pt>
                <c:pt idx="5622">
                  <c:v>4194108</c:v>
                </c:pt>
                <c:pt idx="5623">
                  <c:v>448527</c:v>
                </c:pt>
                <c:pt idx="5624">
                  <c:v>139329</c:v>
                </c:pt>
                <c:pt idx="5625">
                  <c:v>50492</c:v>
                </c:pt>
                <c:pt idx="5626">
                  <c:v>91652</c:v>
                </c:pt>
                <c:pt idx="5627">
                  <c:v>94239</c:v>
                </c:pt>
                <c:pt idx="5628">
                  <c:v>105980</c:v>
                </c:pt>
                <c:pt idx="5629">
                  <c:v>267344</c:v>
                </c:pt>
                <c:pt idx="5630">
                  <c:v>81152</c:v>
                </c:pt>
                <c:pt idx="5631">
                  <c:v>144080</c:v>
                </c:pt>
                <c:pt idx="5632">
                  <c:v>31160</c:v>
                </c:pt>
                <c:pt idx="5633">
                  <c:v>70031</c:v>
                </c:pt>
                <c:pt idx="5634">
                  <c:v>47695</c:v>
                </c:pt>
                <c:pt idx="5635">
                  <c:v>69767</c:v>
                </c:pt>
                <c:pt idx="5636">
                  <c:v>32821</c:v>
                </c:pt>
                <c:pt idx="5637">
                  <c:v>38426</c:v>
                </c:pt>
                <c:pt idx="5638">
                  <c:v>40875</c:v>
                </c:pt>
                <c:pt idx="5639">
                  <c:v>53864</c:v>
                </c:pt>
                <c:pt idx="5640">
                  <c:v>71891</c:v>
                </c:pt>
                <c:pt idx="5641">
                  <c:v>179400</c:v>
                </c:pt>
                <c:pt idx="5642">
                  <c:v>100455</c:v>
                </c:pt>
                <c:pt idx="5643">
                  <c:v>68693</c:v>
                </c:pt>
                <c:pt idx="5644">
                  <c:v>51320</c:v>
                </c:pt>
                <c:pt idx="5645">
                  <c:v>189685</c:v>
                </c:pt>
                <c:pt idx="5646">
                  <c:v>330541</c:v>
                </c:pt>
                <c:pt idx="5647">
                  <c:v>196090</c:v>
                </c:pt>
                <c:pt idx="5648">
                  <c:v>367924</c:v>
                </c:pt>
                <c:pt idx="5649">
                  <c:v>269261</c:v>
                </c:pt>
                <c:pt idx="5650">
                  <c:v>114217</c:v>
                </c:pt>
                <c:pt idx="5651">
                  <c:v>89298</c:v>
                </c:pt>
                <c:pt idx="5652">
                  <c:v>144592</c:v>
                </c:pt>
                <c:pt idx="5653">
                  <c:v>74584</c:v>
                </c:pt>
                <c:pt idx="5654">
                  <c:v>40005</c:v>
                </c:pt>
                <c:pt idx="5655">
                  <c:v>98025</c:v>
                </c:pt>
                <c:pt idx="5656">
                  <c:v>687590</c:v>
                </c:pt>
                <c:pt idx="5657">
                  <c:v>159745</c:v>
                </c:pt>
                <c:pt idx="5658">
                  <c:v>151090</c:v>
                </c:pt>
                <c:pt idx="5659">
                  <c:v>80332</c:v>
                </c:pt>
                <c:pt idx="5660">
                  <c:v>92753</c:v>
                </c:pt>
                <c:pt idx="5661">
                  <c:v>60374</c:v>
                </c:pt>
                <c:pt idx="5662">
                  <c:v>121096</c:v>
                </c:pt>
                <c:pt idx="5663">
                  <c:v>264343</c:v>
                </c:pt>
                <c:pt idx="5664">
                  <c:v>226100</c:v>
                </c:pt>
                <c:pt idx="5665">
                  <c:v>45470</c:v>
                </c:pt>
                <c:pt idx="5666">
                  <c:v>88707</c:v>
                </c:pt>
                <c:pt idx="5667">
                  <c:v>77776</c:v>
                </c:pt>
                <c:pt idx="5668">
                  <c:v>184925</c:v>
                </c:pt>
                <c:pt idx="5669">
                  <c:v>267534</c:v>
                </c:pt>
                <c:pt idx="5670">
                  <c:v>61957</c:v>
                </c:pt>
                <c:pt idx="5671">
                  <c:v>122980</c:v>
                </c:pt>
                <c:pt idx="5672">
                  <c:v>72171</c:v>
                </c:pt>
                <c:pt idx="5673">
                  <c:v>229990</c:v>
                </c:pt>
                <c:pt idx="5674">
                  <c:v>286794</c:v>
                </c:pt>
                <c:pt idx="5675">
                  <c:v>53849</c:v>
                </c:pt>
                <c:pt idx="5676">
                  <c:v>66272</c:v>
                </c:pt>
                <c:pt idx="5677">
                  <c:v>141211</c:v>
                </c:pt>
                <c:pt idx="5678">
                  <c:v>102670</c:v>
                </c:pt>
                <c:pt idx="5679">
                  <c:v>163761</c:v>
                </c:pt>
                <c:pt idx="5680">
                  <c:v>76560</c:v>
                </c:pt>
                <c:pt idx="5681">
                  <c:v>265891</c:v>
                </c:pt>
                <c:pt idx="5682">
                  <c:v>290225</c:v>
                </c:pt>
                <c:pt idx="5683">
                  <c:v>125368</c:v>
                </c:pt>
                <c:pt idx="5684">
                  <c:v>224619</c:v>
                </c:pt>
                <c:pt idx="5685">
                  <c:v>99849</c:v>
                </c:pt>
                <c:pt idx="5686">
                  <c:v>184074</c:v>
                </c:pt>
                <c:pt idx="5687">
                  <c:v>180195</c:v>
                </c:pt>
                <c:pt idx="5688">
                  <c:v>105951</c:v>
                </c:pt>
                <c:pt idx="5689">
                  <c:v>164956</c:v>
                </c:pt>
                <c:pt idx="5690">
                  <c:v>119683</c:v>
                </c:pt>
                <c:pt idx="5691">
                  <c:v>60365</c:v>
                </c:pt>
                <c:pt idx="5692">
                  <c:v>187620</c:v>
                </c:pt>
                <c:pt idx="5693">
                  <c:v>150490</c:v>
                </c:pt>
                <c:pt idx="5694">
                  <c:v>232947</c:v>
                </c:pt>
                <c:pt idx="5695">
                  <c:v>53006</c:v>
                </c:pt>
                <c:pt idx="5696">
                  <c:v>116412</c:v>
                </c:pt>
                <c:pt idx="5697">
                  <c:v>312971</c:v>
                </c:pt>
                <c:pt idx="5698">
                  <c:v>155517</c:v>
                </c:pt>
                <c:pt idx="5699">
                  <c:v>129233</c:v>
                </c:pt>
                <c:pt idx="5700">
                  <c:v>103159</c:v>
                </c:pt>
                <c:pt idx="5701">
                  <c:v>179087</c:v>
                </c:pt>
                <c:pt idx="5702">
                  <c:v>161097</c:v>
                </c:pt>
                <c:pt idx="5703">
                  <c:v>75188</c:v>
                </c:pt>
                <c:pt idx="5704">
                  <c:v>81954</c:v>
                </c:pt>
                <c:pt idx="5705">
                  <c:v>575355</c:v>
                </c:pt>
                <c:pt idx="5706">
                  <c:v>92932</c:v>
                </c:pt>
                <c:pt idx="5707">
                  <c:v>66475</c:v>
                </c:pt>
                <c:pt idx="5708">
                  <c:v>1299857</c:v>
                </c:pt>
                <c:pt idx="5709">
                  <c:v>93565</c:v>
                </c:pt>
                <c:pt idx="5710">
                  <c:v>168001</c:v>
                </c:pt>
                <c:pt idx="5711">
                  <c:v>52242</c:v>
                </c:pt>
                <c:pt idx="5712">
                  <c:v>230749</c:v>
                </c:pt>
                <c:pt idx="5713">
                  <c:v>338002</c:v>
                </c:pt>
                <c:pt idx="5714">
                  <c:v>160460</c:v>
                </c:pt>
                <c:pt idx="5715">
                  <c:v>506574</c:v>
                </c:pt>
                <c:pt idx="5716">
                  <c:v>2485274</c:v>
                </c:pt>
                <c:pt idx="5717">
                  <c:v>68198</c:v>
                </c:pt>
                <c:pt idx="5718">
                  <c:v>77564</c:v>
                </c:pt>
                <c:pt idx="5719">
                  <c:v>211193</c:v>
                </c:pt>
                <c:pt idx="5720">
                  <c:v>497325</c:v>
                </c:pt>
                <c:pt idx="5721">
                  <c:v>74460</c:v>
                </c:pt>
                <c:pt idx="5722">
                  <c:v>204654</c:v>
                </c:pt>
                <c:pt idx="5723">
                  <c:v>18975</c:v>
                </c:pt>
                <c:pt idx="5724">
                  <c:v>50132</c:v>
                </c:pt>
                <c:pt idx="5725">
                  <c:v>242374</c:v>
                </c:pt>
                <c:pt idx="5726">
                  <c:v>100719</c:v>
                </c:pt>
                <c:pt idx="5727">
                  <c:v>21591</c:v>
                </c:pt>
                <c:pt idx="5728">
                  <c:v>86405</c:v>
                </c:pt>
                <c:pt idx="5729">
                  <c:v>21021</c:v>
                </c:pt>
                <c:pt idx="5730">
                  <c:v>319847</c:v>
                </c:pt>
                <c:pt idx="5731">
                  <c:v>129709</c:v>
                </c:pt>
                <c:pt idx="5732">
                  <c:v>44558</c:v>
                </c:pt>
                <c:pt idx="5733">
                  <c:v>79681</c:v>
                </c:pt>
                <c:pt idx="5734">
                  <c:v>156648</c:v>
                </c:pt>
                <c:pt idx="5735">
                  <c:v>31873</c:v>
                </c:pt>
                <c:pt idx="5736">
                  <c:v>86239</c:v>
                </c:pt>
                <c:pt idx="5737">
                  <c:v>23986</c:v>
                </c:pt>
                <c:pt idx="5738">
                  <c:v>42571</c:v>
                </c:pt>
                <c:pt idx="5739">
                  <c:v>170665</c:v>
                </c:pt>
                <c:pt idx="5740">
                  <c:v>250638</c:v>
                </c:pt>
                <c:pt idx="5741">
                  <c:v>52450</c:v>
                </c:pt>
                <c:pt idx="5742">
                  <c:v>143496</c:v>
                </c:pt>
                <c:pt idx="5743">
                  <c:v>63979</c:v>
                </c:pt>
                <c:pt idx="5744">
                  <c:v>238140</c:v>
                </c:pt>
                <c:pt idx="5745">
                  <c:v>167849</c:v>
                </c:pt>
                <c:pt idx="5746">
                  <c:v>132341</c:v>
                </c:pt>
                <c:pt idx="5747">
                  <c:v>97638</c:v>
                </c:pt>
                <c:pt idx="5748">
                  <c:v>19232</c:v>
                </c:pt>
                <c:pt idx="5749">
                  <c:v>126877</c:v>
                </c:pt>
                <c:pt idx="5750">
                  <c:v>95734</c:v>
                </c:pt>
                <c:pt idx="5751">
                  <c:v>129439</c:v>
                </c:pt>
                <c:pt idx="5752">
                  <c:v>136488</c:v>
                </c:pt>
                <c:pt idx="5753">
                  <c:v>75120</c:v>
                </c:pt>
                <c:pt idx="5754">
                  <c:v>88290</c:v>
                </c:pt>
                <c:pt idx="5755">
                  <c:v>82560</c:v>
                </c:pt>
                <c:pt idx="5756">
                  <c:v>141460</c:v>
                </c:pt>
                <c:pt idx="5757">
                  <c:v>179927</c:v>
                </c:pt>
                <c:pt idx="5758">
                  <c:v>199365</c:v>
                </c:pt>
                <c:pt idx="5759">
                  <c:v>124767</c:v>
                </c:pt>
                <c:pt idx="5760">
                  <c:v>60426</c:v>
                </c:pt>
                <c:pt idx="5761">
                  <c:v>58473</c:v>
                </c:pt>
                <c:pt idx="5762">
                  <c:v>107566</c:v>
                </c:pt>
                <c:pt idx="5763">
                  <c:v>123786</c:v>
                </c:pt>
                <c:pt idx="5764">
                  <c:v>164101</c:v>
                </c:pt>
                <c:pt idx="5765">
                  <c:v>253704</c:v>
                </c:pt>
                <c:pt idx="5766">
                  <c:v>134983</c:v>
                </c:pt>
                <c:pt idx="5767">
                  <c:v>109161</c:v>
                </c:pt>
                <c:pt idx="5768">
                  <c:v>188854</c:v>
                </c:pt>
                <c:pt idx="5769">
                  <c:v>152026</c:v>
                </c:pt>
                <c:pt idx="5770">
                  <c:v>76557</c:v>
                </c:pt>
                <c:pt idx="5771">
                  <c:v>169931</c:v>
                </c:pt>
                <c:pt idx="5772">
                  <c:v>347197</c:v>
                </c:pt>
                <c:pt idx="5773">
                  <c:v>211728</c:v>
                </c:pt>
                <c:pt idx="5774">
                  <c:v>152366</c:v>
                </c:pt>
                <c:pt idx="5775">
                  <c:v>296569</c:v>
                </c:pt>
                <c:pt idx="5776">
                  <c:v>170903</c:v>
                </c:pt>
                <c:pt idx="5777">
                  <c:v>117056</c:v>
                </c:pt>
                <c:pt idx="5778">
                  <c:v>308004</c:v>
                </c:pt>
                <c:pt idx="5779">
                  <c:v>556437</c:v>
                </c:pt>
                <c:pt idx="5780">
                  <c:v>149246</c:v>
                </c:pt>
                <c:pt idx="5781">
                  <c:v>388149</c:v>
                </c:pt>
                <c:pt idx="5782">
                  <c:v>351630</c:v>
                </c:pt>
                <c:pt idx="5783">
                  <c:v>386585</c:v>
                </c:pt>
                <c:pt idx="5784">
                  <c:v>86653</c:v>
                </c:pt>
                <c:pt idx="5785">
                  <c:v>187408</c:v>
                </c:pt>
                <c:pt idx="5786">
                  <c:v>281811</c:v>
                </c:pt>
                <c:pt idx="5787">
                  <c:v>680321</c:v>
                </c:pt>
                <c:pt idx="5788">
                  <c:v>308872</c:v>
                </c:pt>
                <c:pt idx="5789">
                  <c:v>415201</c:v>
                </c:pt>
                <c:pt idx="5790">
                  <c:v>307840</c:v>
                </c:pt>
                <c:pt idx="5791">
                  <c:v>157441</c:v>
                </c:pt>
                <c:pt idx="5792">
                  <c:v>189464</c:v>
                </c:pt>
                <c:pt idx="5793">
                  <c:v>455436</c:v>
                </c:pt>
                <c:pt idx="5794">
                  <c:v>353397</c:v>
                </c:pt>
                <c:pt idx="5795">
                  <c:v>174742</c:v>
                </c:pt>
                <c:pt idx="5796">
                  <c:v>185362</c:v>
                </c:pt>
                <c:pt idx="5797">
                  <c:v>242002</c:v>
                </c:pt>
                <c:pt idx="5798">
                  <c:v>901337</c:v>
                </c:pt>
                <c:pt idx="5799">
                  <c:v>1464420</c:v>
                </c:pt>
                <c:pt idx="5800">
                  <c:v>878084</c:v>
                </c:pt>
                <c:pt idx="5801">
                  <c:v>766592</c:v>
                </c:pt>
                <c:pt idx="5802">
                  <c:v>788821</c:v>
                </c:pt>
                <c:pt idx="5803">
                  <c:v>1212867</c:v>
                </c:pt>
                <c:pt idx="5804">
                  <c:v>351352</c:v>
                </c:pt>
                <c:pt idx="5805">
                  <c:v>176801</c:v>
                </c:pt>
                <c:pt idx="5806">
                  <c:v>564678</c:v>
                </c:pt>
                <c:pt idx="5807">
                  <c:v>201810</c:v>
                </c:pt>
                <c:pt idx="5808">
                  <c:v>150905</c:v>
                </c:pt>
                <c:pt idx="5809">
                  <c:v>131471</c:v>
                </c:pt>
                <c:pt idx="5810">
                  <c:v>262217</c:v>
                </c:pt>
                <c:pt idx="5811">
                  <c:v>179733</c:v>
                </c:pt>
                <c:pt idx="5812">
                  <c:v>830241</c:v>
                </c:pt>
                <c:pt idx="5813">
                  <c:v>1659021</c:v>
                </c:pt>
                <c:pt idx="5814">
                  <c:v>258789</c:v>
                </c:pt>
                <c:pt idx="5815">
                  <c:v>739525</c:v>
                </c:pt>
                <c:pt idx="5816">
                  <c:v>116265</c:v>
                </c:pt>
                <c:pt idx="5817">
                  <c:v>264501</c:v>
                </c:pt>
                <c:pt idx="5818">
                  <c:v>375633</c:v>
                </c:pt>
                <c:pt idx="5819">
                  <c:v>413862</c:v>
                </c:pt>
                <c:pt idx="5820">
                  <c:v>361834</c:v>
                </c:pt>
                <c:pt idx="5821">
                  <c:v>198848</c:v>
                </c:pt>
                <c:pt idx="5822">
                  <c:v>160893</c:v>
                </c:pt>
                <c:pt idx="5823">
                  <c:v>126824</c:v>
                </c:pt>
                <c:pt idx="5824">
                  <c:v>248408</c:v>
                </c:pt>
                <c:pt idx="5825">
                  <c:v>79385</c:v>
                </c:pt>
                <c:pt idx="5826">
                  <c:v>180471</c:v>
                </c:pt>
                <c:pt idx="5827">
                  <c:v>166618</c:v>
                </c:pt>
                <c:pt idx="5828">
                  <c:v>400077</c:v>
                </c:pt>
                <c:pt idx="5829">
                  <c:v>537134</c:v>
                </c:pt>
                <c:pt idx="5830">
                  <c:v>445282</c:v>
                </c:pt>
                <c:pt idx="5831">
                  <c:v>259218</c:v>
                </c:pt>
                <c:pt idx="5832">
                  <c:v>639395</c:v>
                </c:pt>
                <c:pt idx="5833">
                  <c:v>1130120</c:v>
                </c:pt>
                <c:pt idx="5834">
                  <c:v>1013505</c:v>
                </c:pt>
                <c:pt idx="5835">
                  <c:v>636416</c:v>
                </c:pt>
                <c:pt idx="5836">
                  <c:v>432883</c:v>
                </c:pt>
                <c:pt idx="5837">
                  <c:v>735532</c:v>
                </c:pt>
                <c:pt idx="5838">
                  <c:v>634418</c:v>
                </c:pt>
                <c:pt idx="5839">
                  <c:v>815400</c:v>
                </c:pt>
                <c:pt idx="5840">
                  <c:v>280856</c:v>
                </c:pt>
                <c:pt idx="5841">
                  <c:v>344018</c:v>
                </c:pt>
                <c:pt idx="5842">
                  <c:v>392553</c:v>
                </c:pt>
                <c:pt idx="5843">
                  <c:v>557092</c:v>
                </c:pt>
                <c:pt idx="5844">
                  <c:v>1430734</c:v>
                </c:pt>
                <c:pt idx="5845">
                  <c:v>444884</c:v>
                </c:pt>
                <c:pt idx="5846">
                  <c:v>1492224</c:v>
                </c:pt>
                <c:pt idx="5847">
                  <c:v>1284206</c:v>
                </c:pt>
                <c:pt idx="5848">
                  <c:v>712731</c:v>
                </c:pt>
                <c:pt idx="5849">
                  <c:v>292396</c:v>
                </c:pt>
                <c:pt idx="5850">
                  <c:v>659168</c:v>
                </c:pt>
                <c:pt idx="5851">
                  <c:v>153966</c:v>
                </c:pt>
                <c:pt idx="5852">
                  <c:v>425602</c:v>
                </c:pt>
                <c:pt idx="5853">
                  <c:v>154130</c:v>
                </c:pt>
                <c:pt idx="5854">
                  <c:v>946284</c:v>
                </c:pt>
                <c:pt idx="5855">
                  <c:v>504617</c:v>
                </c:pt>
                <c:pt idx="5856">
                  <c:v>183128</c:v>
                </c:pt>
                <c:pt idx="5857">
                  <c:v>196466</c:v>
                </c:pt>
                <c:pt idx="5858">
                  <c:v>102025</c:v>
                </c:pt>
                <c:pt idx="5859">
                  <c:v>51618</c:v>
                </c:pt>
                <c:pt idx="5860">
                  <c:v>357776</c:v>
                </c:pt>
                <c:pt idx="5861">
                  <c:v>219950</c:v>
                </c:pt>
                <c:pt idx="5862">
                  <c:v>338927</c:v>
                </c:pt>
                <c:pt idx="5863">
                  <c:v>329874</c:v>
                </c:pt>
                <c:pt idx="5864">
                  <c:v>404973</c:v>
                </c:pt>
                <c:pt idx="5865">
                  <c:v>144964</c:v>
                </c:pt>
                <c:pt idx="5866">
                  <c:v>154218</c:v>
                </c:pt>
                <c:pt idx="5867">
                  <c:v>423304</c:v>
                </c:pt>
                <c:pt idx="5868">
                  <c:v>159290</c:v>
                </c:pt>
                <c:pt idx="5869">
                  <c:v>146458</c:v>
                </c:pt>
                <c:pt idx="5870">
                  <c:v>113272</c:v>
                </c:pt>
                <c:pt idx="5871">
                  <c:v>100113</c:v>
                </c:pt>
                <c:pt idx="5872">
                  <c:v>123991</c:v>
                </c:pt>
                <c:pt idx="5873">
                  <c:v>176473</c:v>
                </c:pt>
                <c:pt idx="5874">
                  <c:v>139826</c:v>
                </c:pt>
                <c:pt idx="5875">
                  <c:v>100742</c:v>
                </c:pt>
                <c:pt idx="5876">
                  <c:v>124135</c:v>
                </c:pt>
                <c:pt idx="5877">
                  <c:v>111141</c:v>
                </c:pt>
                <c:pt idx="5878">
                  <c:v>300243</c:v>
                </c:pt>
                <c:pt idx="5879">
                  <c:v>404382</c:v>
                </c:pt>
                <c:pt idx="5880">
                  <c:v>70016</c:v>
                </c:pt>
                <c:pt idx="5881">
                  <c:v>196931</c:v>
                </c:pt>
                <c:pt idx="5882">
                  <c:v>97872</c:v>
                </c:pt>
                <c:pt idx="5883">
                  <c:v>149762</c:v>
                </c:pt>
                <c:pt idx="5884">
                  <c:v>213093</c:v>
                </c:pt>
                <c:pt idx="5885">
                  <c:v>155368</c:v>
                </c:pt>
                <c:pt idx="5886">
                  <c:v>284112</c:v>
                </c:pt>
                <c:pt idx="5887">
                  <c:v>147205</c:v>
                </c:pt>
                <c:pt idx="5888">
                  <c:v>198657</c:v>
                </c:pt>
                <c:pt idx="5889">
                  <c:v>152932</c:v>
                </c:pt>
                <c:pt idx="5890">
                  <c:v>471226</c:v>
                </c:pt>
                <c:pt idx="5891">
                  <c:v>240539</c:v>
                </c:pt>
                <c:pt idx="5892">
                  <c:v>197368</c:v>
                </c:pt>
                <c:pt idx="5893">
                  <c:v>160833</c:v>
                </c:pt>
                <c:pt idx="5894">
                  <c:v>304536</c:v>
                </c:pt>
                <c:pt idx="5895">
                  <c:v>834581</c:v>
                </c:pt>
                <c:pt idx="5896">
                  <c:v>359116</c:v>
                </c:pt>
                <c:pt idx="5897">
                  <c:v>107630</c:v>
                </c:pt>
                <c:pt idx="5898">
                  <c:v>331845</c:v>
                </c:pt>
                <c:pt idx="5899">
                  <c:v>333447</c:v>
                </c:pt>
                <c:pt idx="5900">
                  <c:v>702345</c:v>
                </c:pt>
                <c:pt idx="5901">
                  <c:v>235599</c:v>
                </c:pt>
                <c:pt idx="5902">
                  <c:v>413507</c:v>
                </c:pt>
                <c:pt idx="5903">
                  <c:v>174445</c:v>
                </c:pt>
                <c:pt idx="5904">
                  <c:v>245729</c:v>
                </c:pt>
                <c:pt idx="5905">
                  <c:v>181320</c:v>
                </c:pt>
                <c:pt idx="5906">
                  <c:v>249617</c:v>
                </c:pt>
                <c:pt idx="5907">
                  <c:v>310187</c:v>
                </c:pt>
                <c:pt idx="5908">
                  <c:v>223665</c:v>
                </c:pt>
                <c:pt idx="5909">
                  <c:v>176543</c:v>
                </c:pt>
                <c:pt idx="5910">
                  <c:v>286736</c:v>
                </c:pt>
                <c:pt idx="5911">
                  <c:v>127621</c:v>
                </c:pt>
                <c:pt idx="5912">
                  <c:v>178794</c:v>
                </c:pt>
                <c:pt idx="5913">
                  <c:v>294521</c:v>
                </c:pt>
                <c:pt idx="5914">
                  <c:v>210210</c:v>
                </c:pt>
                <c:pt idx="5915">
                  <c:v>88680</c:v>
                </c:pt>
                <c:pt idx="5916">
                  <c:v>102945</c:v>
                </c:pt>
                <c:pt idx="5917">
                  <c:v>229884</c:v>
                </c:pt>
                <c:pt idx="5918">
                  <c:v>186566</c:v>
                </c:pt>
                <c:pt idx="5919">
                  <c:v>104832</c:v>
                </c:pt>
                <c:pt idx="5920">
                  <c:v>139199</c:v>
                </c:pt>
                <c:pt idx="5921">
                  <c:v>59786</c:v>
                </c:pt>
                <c:pt idx="5922">
                  <c:v>177700</c:v>
                </c:pt>
                <c:pt idx="5923">
                  <c:v>113899</c:v>
                </c:pt>
                <c:pt idx="5924">
                  <c:v>116481</c:v>
                </c:pt>
                <c:pt idx="5925">
                  <c:v>965117</c:v>
                </c:pt>
                <c:pt idx="5926">
                  <c:v>230539</c:v>
                </c:pt>
                <c:pt idx="5927">
                  <c:v>137369</c:v>
                </c:pt>
                <c:pt idx="5928">
                  <c:v>260034</c:v>
                </c:pt>
                <c:pt idx="5929">
                  <c:v>135452</c:v>
                </c:pt>
                <c:pt idx="5930">
                  <c:v>404203</c:v>
                </c:pt>
                <c:pt idx="5931">
                  <c:v>173461</c:v>
                </c:pt>
                <c:pt idx="5932">
                  <c:v>87026</c:v>
                </c:pt>
                <c:pt idx="5933">
                  <c:v>186611</c:v>
                </c:pt>
                <c:pt idx="5934">
                  <c:v>160947</c:v>
                </c:pt>
                <c:pt idx="5935">
                  <c:v>88521</c:v>
                </c:pt>
                <c:pt idx="5936">
                  <c:v>96258</c:v>
                </c:pt>
                <c:pt idx="5937">
                  <c:v>164713</c:v>
                </c:pt>
                <c:pt idx="5938">
                  <c:v>501137</c:v>
                </c:pt>
                <c:pt idx="5939">
                  <c:v>356758</c:v>
                </c:pt>
                <c:pt idx="5940">
                  <c:v>1020696</c:v>
                </c:pt>
                <c:pt idx="5941">
                  <c:v>400420</c:v>
                </c:pt>
                <c:pt idx="5942">
                  <c:v>141639</c:v>
                </c:pt>
                <c:pt idx="5943">
                  <c:v>137394</c:v>
                </c:pt>
                <c:pt idx="5944">
                  <c:v>167201</c:v>
                </c:pt>
                <c:pt idx="5945">
                  <c:v>170914</c:v>
                </c:pt>
                <c:pt idx="5946">
                  <c:v>98620</c:v>
                </c:pt>
                <c:pt idx="5947">
                  <c:v>191983</c:v>
                </c:pt>
                <c:pt idx="5948">
                  <c:v>254899</c:v>
                </c:pt>
                <c:pt idx="5949">
                  <c:v>250483</c:v>
                </c:pt>
                <c:pt idx="5950">
                  <c:v>155036</c:v>
                </c:pt>
                <c:pt idx="5951">
                  <c:v>286694</c:v>
                </c:pt>
                <c:pt idx="5952">
                  <c:v>291533</c:v>
                </c:pt>
                <c:pt idx="5953">
                  <c:v>432747</c:v>
                </c:pt>
                <c:pt idx="5954">
                  <c:v>177466</c:v>
                </c:pt>
                <c:pt idx="5955">
                  <c:v>295718</c:v>
                </c:pt>
                <c:pt idx="5956">
                  <c:v>225592</c:v>
                </c:pt>
                <c:pt idx="5957">
                  <c:v>579215</c:v>
                </c:pt>
                <c:pt idx="5958">
                  <c:v>126514</c:v>
                </c:pt>
                <c:pt idx="5959">
                  <c:v>242430</c:v>
                </c:pt>
                <c:pt idx="5960">
                  <c:v>149176</c:v>
                </c:pt>
                <c:pt idx="5961">
                  <c:v>48758</c:v>
                </c:pt>
                <c:pt idx="5962">
                  <c:v>146366</c:v>
                </c:pt>
                <c:pt idx="5963">
                  <c:v>250390</c:v>
                </c:pt>
                <c:pt idx="5964">
                  <c:v>233913</c:v>
                </c:pt>
                <c:pt idx="5965">
                  <c:v>377464</c:v>
                </c:pt>
                <c:pt idx="5966">
                  <c:v>657555</c:v>
                </c:pt>
                <c:pt idx="5967">
                  <c:v>166323</c:v>
                </c:pt>
                <c:pt idx="5968">
                  <c:v>283719</c:v>
                </c:pt>
                <c:pt idx="5969">
                  <c:v>661091</c:v>
                </c:pt>
                <c:pt idx="5970">
                  <c:v>246328</c:v>
                </c:pt>
                <c:pt idx="5971">
                  <c:v>80982</c:v>
                </c:pt>
                <c:pt idx="5972">
                  <c:v>132442</c:v>
                </c:pt>
                <c:pt idx="5973">
                  <c:v>189293</c:v>
                </c:pt>
                <c:pt idx="5974">
                  <c:v>136187</c:v>
                </c:pt>
                <c:pt idx="5975">
                  <c:v>80193</c:v>
                </c:pt>
                <c:pt idx="5976">
                  <c:v>69516</c:v>
                </c:pt>
                <c:pt idx="5977">
                  <c:v>73844</c:v>
                </c:pt>
                <c:pt idx="5978">
                  <c:v>320720</c:v>
                </c:pt>
                <c:pt idx="5979">
                  <c:v>371323</c:v>
                </c:pt>
                <c:pt idx="5980">
                  <c:v>468234</c:v>
                </c:pt>
                <c:pt idx="5981">
                  <c:v>321352</c:v>
                </c:pt>
                <c:pt idx="5982">
                  <c:v>129724</c:v>
                </c:pt>
                <c:pt idx="5983">
                  <c:v>126566</c:v>
                </c:pt>
                <c:pt idx="5984">
                  <c:v>155423</c:v>
                </c:pt>
                <c:pt idx="5985">
                  <c:v>180072</c:v>
                </c:pt>
                <c:pt idx="5986">
                  <c:v>230629</c:v>
                </c:pt>
                <c:pt idx="5987">
                  <c:v>162622</c:v>
                </c:pt>
                <c:pt idx="5988">
                  <c:v>443948</c:v>
                </c:pt>
                <c:pt idx="5989">
                  <c:v>426693</c:v>
                </c:pt>
                <c:pt idx="5990">
                  <c:v>478319</c:v>
                </c:pt>
                <c:pt idx="5991">
                  <c:v>363587</c:v>
                </c:pt>
                <c:pt idx="5992">
                  <c:v>4847943</c:v>
                </c:pt>
                <c:pt idx="5993">
                  <c:v>511516</c:v>
                </c:pt>
                <c:pt idx="5994">
                  <c:v>100338</c:v>
                </c:pt>
                <c:pt idx="5995">
                  <c:v>263445</c:v>
                </c:pt>
                <c:pt idx="5996">
                  <c:v>107496</c:v>
                </c:pt>
                <c:pt idx="5997">
                  <c:v>134193</c:v>
                </c:pt>
                <c:pt idx="5998">
                  <c:v>196087</c:v>
                </c:pt>
                <c:pt idx="5999">
                  <c:v>69222</c:v>
                </c:pt>
                <c:pt idx="6000">
                  <c:v>66031</c:v>
                </c:pt>
                <c:pt idx="6001">
                  <c:v>36285</c:v>
                </c:pt>
                <c:pt idx="6002">
                  <c:v>148052</c:v>
                </c:pt>
                <c:pt idx="6003">
                  <c:v>34445</c:v>
                </c:pt>
                <c:pt idx="6004">
                  <c:v>63645</c:v>
                </c:pt>
                <c:pt idx="6005">
                  <c:v>132772</c:v>
                </c:pt>
                <c:pt idx="6006">
                  <c:v>45479</c:v>
                </c:pt>
                <c:pt idx="6007">
                  <c:v>64825</c:v>
                </c:pt>
                <c:pt idx="6008">
                  <c:v>113964</c:v>
                </c:pt>
                <c:pt idx="6009">
                  <c:v>67216</c:v>
                </c:pt>
                <c:pt idx="6010">
                  <c:v>49319</c:v>
                </c:pt>
                <c:pt idx="6011">
                  <c:v>156543</c:v>
                </c:pt>
                <c:pt idx="6012">
                  <c:v>48734</c:v>
                </c:pt>
                <c:pt idx="6013">
                  <c:v>97397</c:v>
                </c:pt>
                <c:pt idx="6014">
                  <c:v>138849</c:v>
                </c:pt>
                <c:pt idx="6015">
                  <c:v>43953</c:v>
                </c:pt>
                <c:pt idx="6016">
                  <c:v>69467</c:v>
                </c:pt>
                <c:pt idx="6017">
                  <c:v>287298</c:v>
                </c:pt>
                <c:pt idx="6018">
                  <c:v>71663</c:v>
                </c:pt>
                <c:pt idx="6019">
                  <c:v>111571</c:v>
                </c:pt>
                <c:pt idx="6020">
                  <c:v>179958</c:v>
                </c:pt>
                <c:pt idx="6021">
                  <c:v>140880</c:v>
                </c:pt>
                <c:pt idx="6022">
                  <c:v>168509</c:v>
                </c:pt>
                <c:pt idx="6023">
                  <c:v>100215</c:v>
                </c:pt>
                <c:pt idx="6024">
                  <c:v>98128</c:v>
                </c:pt>
                <c:pt idx="6025">
                  <c:v>103909</c:v>
                </c:pt>
                <c:pt idx="6026">
                  <c:v>103998</c:v>
                </c:pt>
                <c:pt idx="6027">
                  <c:v>41751</c:v>
                </c:pt>
                <c:pt idx="6028">
                  <c:v>122314</c:v>
                </c:pt>
                <c:pt idx="6029">
                  <c:v>145513</c:v>
                </c:pt>
                <c:pt idx="6030">
                  <c:v>62199</c:v>
                </c:pt>
                <c:pt idx="6031">
                  <c:v>92247</c:v>
                </c:pt>
                <c:pt idx="6032">
                  <c:v>118380</c:v>
                </c:pt>
                <c:pt idx="6033">
                  <c:v>84022</c:v>
                </c:pt>
                <c:pt idx="6034">
                  <c:v>79828</c:v>
                </c:pt>
                <c:pt idx="6035">
                  <c:v>41057</c:v>
                </c:pt>
                <c:pt idx="6036">
                  <c:v>164390</c:v>
                </c:pt>
                <c:pt idx="6037">
                  <c:v>27683</c:v>
                </c:pt>
                <c:pt idx="6038">
                  <c:v>65023</c:v>
                </c:pt>
                <c:pt idx="6039">
                  <c:v>134194</c:v>
                </c:pt>
                <c:pt idx="6040">
                  <c:v>99421</c:v>
                </c:pt>
                <c:pt idx="6041">
                  <c:v>41836</c:v>
                </c:pt>
                <c:pt idx="6042">
                  <c:v>121962</c:v>
                </c:pt>
                <c:pt idx="6043">
                  <c:v>135487</c:v>
                </c:pt>
                <c:pt idx="6044">
                  <c:v>75648</c:v>
                </c:pt>
                <c:pt idx="6045">
                  <c:v>134487</c:v>
                </c:pt>
                <c:pt idx="6046">
                  <c:v>171449</c:v>
                </c:pt>
                <c:pt idx="6047">
                  <c:v>179640</c:v>
                </c:pt>
                <c:pt idx="6048">
                  <c:v>378203</c:v>
                </c:pt>
                <c:pt idx="6049">
                  <c:v>1104125</c:v>
                </c:pt>
                <c:pt idx="6050">
                  <c:v>129297</c:v>
                </c:pt>
                <c:pt idx="6051">
                  <c:v>39578</c:v>
                </c:pt>
                <c:pt idx="6052">
                  <c:v>97986</c:v>
                </c:pt>
                <c:pt idx="6053">
                  <c:v>38981</c:v>
                </c:pt>
                <c:pt idx="6054">
                  <c:v>51276</c:v>
                </c:pt>
                <c:pt idx="6055">
                  <c:v>38943</c:v>
                </c:pt>
                <c:pt idx="6056">
                  <c:v>81729</c:v>
                </c:pt>
                <c:pt idx="6057">
                  <c:v>25390</c:v>
                </c:pt>
                <c:pt idx="6058">
                  <c:v>37790</c:v>
                </c:pt>
                <c:pt idx="6059">
                  <c:v>132414</c:v>
                </c:pt>
                <c:pt idx="6060">
                  <c:v>70260</c:v>
                </c:pt>
                <c:pt idx="6061">
                  <c:v>42791</c:v>
                </c:pt>
                <c:pt idx="6062">
                  <c:v>178112</c:v>
                </c:pt>
                <c:pt idx="6063">
                  <c:v>89303</c:v>
                </c:pt>
                <c:pt idx="6064">
                  <c:v>269261</c:v>
                </c:pt>
                <c:pt idx="6065">
                  <c:v>185721</c:v>
                </c:pt>
                <c:pt idx="6066">
                  <c:v>46313</c:v>
                </c:pt>
                <c:pt idx="6067">
                  <c:v>97887</c:v>
                </c:pt>
                <c:pt idx="6068">
                  <c:v>80275</c:v>
                </c:pt>
                <c:pt idx="6069">
                  <c:v>84413</c:v>
                </c:pt>
                <c:pt idx="6070">
                  <c:v>98038</c:v>
                </c:pt>
                <c:pt idx="6071">
                  <c:v>270081</c:v>
                </c:pt>
                <c:pt idx="6072">
                  <c:v>93938</c:v>
                </c:pt>
                <c:pt idx="6073">
                  <c:v>184081</c:v>
                </c:pt>
                <c:pt idx="6074">
                  <c:v>96949</c:v>
                </c:pt>
                <c:pt idx="6075">
                  <c:v>137244</c:v>
                </c:pt>
                <c:pt idx="6076">
                  <c:v>338892</c:v>
                </c:pt>
                <c:pt idx="6077">
                  <c:v>91853</c:v>
                </c:pt>
                <c:pt idx="6078">
                  <c:v>49044</c:v>
                </c:pt>
                <c:pt idx="6079">
                  <c:v>242832</c:v>
                </c:pt>
                <c:pt idx="6080">
                  <c:v>131023</c:v>
                </c:pt>
                <c:pt idx="6081">
                  <c:v>153437</c:v>
                </c:pt>
                <c:pt idx="6082">
                  <c:v>95435</c:v>
                </c:pt>
                <c:pt idx="6083">
                  <c:v>144837</c:v>
                </c:pt>
                <c:pt idx="6084">
                  <c:v>91554</c:v>
                </c:pt>
                <c:pt idx="6085">
                  <c:v>58614</c:v>
                </c:pt>
                <c:pt idx="6086">
                  <c:v>40413</c:v>
                </c:pt>
                <c:pt idx="6087">
                  <c:v>130531</c:v>
                </c:pt>
                <c:pt idx="6088">
                  <c:v>88628</c:v>
                </c:pt>
                <c:pt idx="6089">
                  <c:v>55638</c:v>
                </c:pt>
                <c:pt idx="6090">
                  <c:v>16182</c:v>
                </c:pt>
                <c:pt idx="6091">
                  <c:v>22438</c:v>
                </c:pt>
                <c:pt idx="6092">
                  <c:v>21045</c:v>
                </c:pt>
                <c:pt idx="6093">
                  <c:v>44312</c:v>
                </c:pt>
                <c:pt idx="6094">
                  <c:v>104415</c:v>
                </c:pt>
                <c:pt idx="6095">
                  <c:v>67903</c:v>
                </c:pt>
                <c:pt idx="6096">
                  <c:v>80865</c:v>
                </c:pt>
                <c:pt idx="6097">
                  <c:v>127763</c:v>
                </c:pt>
                <c:pt idx="6098">
                  <c:v>50690</c:v>
                </c:pt>
                <c:pt idx="6099">
                  <c:v>129843</c:v>
                </c:pt>
                <c:pt idx="6100">
                  <c:v>132004</c:v>
                </c:pt>
                <c:pt idx="6101">
                  <c:v>234931</c:v>
                </c:pt>
                <c:pt idx="6102">
                  <c:v>156768</c:v>
                </c:pt>
                <c:pt idx="6103">
                  <c:v>78674</c:v>
                </c:pt>
                <c:pt idx="6104">
                  <c:v>31258</c:v>
                </c:pt>
                <c:pt idx="6105">
                  <c:v>68718</c:v>
                </c:pt>
                <c:pt idx="6106">
                  <c:v>165498</c:v>
                </c:pt>
                <c:pt idx="6107">
                  <c:v>211663</c:v>
                </c:pt>
                <c:pt idx="6108">
                  <c:v>50557</c:v>
                </c:pt>
                <c:pt idx="6109">
                  <c:v>51512</c:v>
                </c:pt>
                <c:pt idx="6110">
                  <c:v>66139</c:v>
                </c:pt>
                <c:pt idx="6111">
                  <c:v>129112</c:v>
                </c:pt>
                <c:pt idx="6112">
                  <c:v>80108</c:v>
                </c:pt>
                <c:pt idx="6113">
                  <c:v>156935</c:v>
                </c:pt>
                <c:pt idx="6114">
                  <c:v>143216</c:v>
                </c:pt>
                <c:pt idx="6115">
                  <c:v>58003</c:v>
                </c:pt>
                <c:pt idx="6116">
                  <c:v>91719</c:v>
                </c:pt>
                <c:pt idx="6117">
                  <c:v>59380</c:v>
                </c:pt>
                <c:pt idx="6118">
                  <c:v>111194</c:v>
                </c:pt>
                <c:pt idx="6119">
                  <c:v>191564</c:v>
                </c:pt>
                <c:pt idx="6120">
                  <c:v>34857</c:v>
                </c:pt>
                <c:pt idx="6121">
                  <c:v>73617</c:v>
                </c:pt>
                <c:pt idx="6122">
                  <c:v>40155</c:v>
                </c:pt>
                <c:pt idx="6123">
                  <c:v>57406</c:v>
                </c:pt>
                <c:pt idx="6124">
                  <c:v>36382</c:v>
                </c:pt>
                <c:pt idx="6125">
                  <c:v>48089</c:v>
                </c:pt>
                <c:pt idx="6126">
                  <c:v>154118</c:v>
                </c:pt>
                <c:pt idx="6127">
                  <c:v>120553</c:v>
                </c:pt>
                <c:pt idx="6128">
                  <c:v>145712</c:v>
                </c:pt>
                <c:pt idx="6129">
                  <c:v>25778</c:v>
                </c:pt>
                <c:pt idx="6130">
                  <c:v>34610</c:v>
                </c:pt>
                <c:pt idx="6131">
                  <c:v>52664</c:v>
                </c:pt>
                <c:pt idx="6132">
                  <c:v>71552</c:v>
                </c:pt>
                <c:pt idx="6133">
                  <c:v>107215</c:v>
                </c:pt>
                <c:pt idx="6134">
                  <c:v>60431</c:v>
                </c:pt>
                <c:pt idx="6135">
                  <c:v>147474</c:v>
                </c:pt>
                <c:pt idx="6136">
                  <c:v>63632</c:v>
                </c:pt>
                <c:pt idx="6137">
                  <c:v>23351</c:v>
                </c:pt>
                <c:pt idx="6138">
                  <c:v>432130</c:v>
                </c:pt>
                <c:pt idx="6139">
                  <c:v>62813</c:v>
                </c:pt>
                <c:pt idx="6140">
                  <c:v>36717</c:v>
                </c:pt>
                <c:pt idx="6141">
                  <c:v>132439</c:v>
                </c:pt>
                <c:pt idx="6142">
                  <c:v>74191</c:v>
                </c:pt>
                <c:pt idx="6143">
                  <c:v>95367</c:v>
                </c:pt>
                <c:pt idx="6144">
                  <c:v>81371</c:v>
                </c:pt>
                <c:pt idx="6145">
                  <c:v>30695</c:v>
                </c:pt>
                <c:pt idx="6146">
                  <c:v>89218</c:v>
                </c:pt>
                <c:pt idx="6147">
                  <c:v>472624</c:v>
                </c:pt>
                <c:pt idx="6148">
                  <c:v>339148</c:v>
                </c:pt>
                <c:pt idx="6149">
                  <c:v>141895</c:v>
                </c:pt>
                <c:pt idx="6150">
                  <c:v>72339</c:v>
                </c:pt>
                <c:pt idx="6151">
                  <c:v>23211</c:v>
                </c:pt>
                <c:pt idx="6152">
                  <c:v>226271</c:v>
                </c:pt>
                <c:pt idx="6153">
                  <c:v>176644</c:v>
                </c:pt>
                <c:pt idx="6154">
                  <c:v>118529</c:v>
                </c:pt>
                <c:pt idx="6155">
                  <c:v>77598</c:v>
                </c:pt>
                <c:pt idx="6156">
                  <c:v>34295</c:v>
                </c:pt>
                <c:pt idx="6157">
                  <c:v>93091</c:v>
                </c:pt>
                <c:pt idx="6158">
                  <c:v>91479</c:v>
                </c:pt>
                <c:pt idx="6159">
                  <c:v>109095</c:v>
                </c:pt>
                <c:pt idx="6160">
                  <c:v>37508</c:v>
                </c:pt>
                <c:pt idx="6161">
                  <c:v>235745</c:v>
                </c:pt>
                <c:pt idx="6162">
                  <c:v>116213</c:v>
                </c:pt>
                <c:pt idx="6163">
                  <c:v>53379</c:v>
                </c:pt>
                <c:pt idx="6164">
                  <c:v>128877</c:v>
                </c:pt>
                <c:pt idx="6165">
                  <c:v>62518</c:v>
                </c:pt>
                <c:pt idx="6166">
                  <c:v>84928</c:v>
                </c:pt>
                <c:pt idx="6167">
                  <c:v>83080</c:v>
                </c:pt>
                <c:pt idx="6168">
                  <c:v>124562</c:v>
                </c:pt>
                <c:pt idx="6169">
                  <c:v>27505</c:v>
                </c:pt>
                <c:pt idx="6170">
                  <c:v>129407</c:v>
                </c:pt>
                <c:pt idx="6171">
                  <c:v>38336</c:v>
                </c:pt>
                <c:pt idx="6172">
                  <c:v>70072</c:v>
                </c:pt>
                <c:pt idx="6173">
                  <c:v>31667</c:v>
                </c:pt>
                <c:pt idx="6174">
                  <c:v>56350</c:v>
                </c:pt>
                <c:pt idx="6175">
                  <c:v>65751</c:v>
                </c:pt>
                <c:pt idx="6176">
                  <c:v>53218</c:v>
                </c:pt>
                <c:pt idx="6177">
                  <c:v>79322</c:v>
                </c:pt>
                <c:pt idx="6178">
                  <c:v>84547</c:v>
                </c:pt>
                <c:pt idx="6179">
                  <c:v>44571</c:v>
                </c:pt>
                <c:pt idx="6180">
                  <c:v>32064</c:v>
                </c:pt>
                <c:pt idx="6181">
                  <c:v>552038</c:v>
                </c:pt>
                <c:pt idx="6182">
                  <c:v>62791</c:v>
                </c:pt>
                <c:pt idx="6183">
                  <c:v>291224</c:v>
                </c:pt>
                <c:pt idx="6184">
                  <c:v>47207</c:v>
                </c:pt>
                <c:pt idx="6185">
                  <c:v>247954</c:v>
                </c:pt>
                <c:pt idx="6186">
                  <c:v>49167</c:v>
                </c:pt>
                <c:pt idx="6187">
                  <c:v>38660</c:v>
                </c:pt>
                <c:pt idx="6188">
                  <c:v>49757</c:v>
                </c:pt>
                <c:pt idx="6189">
                  <c:v>59191</c:v>
                </c:pt>
                <c:pt idx="6190">
                  <c:v>72988</c:v>
                </c:pt>
                <c:pt idx="6191">
                  <c:v>66075</c:v>
                </c:pt>
                <c:pt idx="6192">
                  <c:v>48291</c:v>
                </c:pt>
                <c:pt idx="6193">
                  <c:v>204472</c:v>
                </c:pt>
                <c:pt idx="6194">
                  <c:v>62639</c:v>
                </c:pt>
                <c:pt idx="6195">
                  <c:v>34841</c:v>
                </c:pt>
                <c:pt idx="6196">
                  <c:v>275704</c:v>
                </c:pt>
                <c:pt idx="6197">
                  <c:v>117748</c:v>
                </c:pt>
                <c:pt idx="6198">
                  <c:v>59143</c:v>
                </c:pt>
                <c:pt idx="6199">
                  <c:v>184284</c:v>
                </c:pt>
                <c:pt idx="6200">
                  <c:v>94249</c:v>
                </c:pt>
                <c:pt idx="6201">
                  <c:v>84625</c:v>
                </c:pt>
                <c:pt idx="6202">
                  <c:v>43302</c:v>
                </c:pt>
                <c:pt idx="6203">
                  <c:v>48785</c:v>
                </c:pt>
                <c:pt idx="6204">
                  <c:v>44918</c:v>
                </c:pt>
                <c:pt idx="6205">
                  <c:v>75986</c:v>
                </c:pt>
                <c:pt idx="6206">
                  <c:v>45012</c:v>
                </c:pt>
                <c:pt idx="6207">
                  <c:v>31112</c:v>
                </c:pt>
                <c:pt idx="6208">
                  <c:v>300088</c:v>
                </c:pt>
                <c:pt idx="6209">
                  <c:v>51915</c:v>
                </c:pt>
                <c:pt idx="6210">
                  <c:v>83131</c:v>
                </c:pt>
                <c:pt idx="6211">
                  <c:v>6762</c:v>
                </c:pt>
                <c:pt idx="6212">
                  <c:v>84992</c:v>
                </c:pt>
                <c:pt idx="6213">
                  <c:v>88463</c:v>
                </c:pt>
                <c:pt idx="6214">
                  <c:v>107731</c:v>
                </c:pt>
                <c:pt idx="6215">
                  <c:v>158513</c:v>
                </c:pt>
                <c:pt idx="6216">
                  <c:v>224103</c:v>
                </c:pt>
                <c:pt idx="6217">
                  <c:v>118243</c:v>
                </c:pt>
                <c:pt idx="6218">
                  <c:v>114912</c:v>
                </c:pt>
                <c:pt idx="6219">
                  <c:v>124370</c:v>
                </c:pt>
                <c:pt idx="6220">
                  <c:v>149361</c:v>
                </c:pt>
                <c:pt idx="6221">
                  <c:v>66695</c:v>
                </c:pt>
                <c:pt idx="6222">
                  <c:v>32159</c:v>
                </c:pt>
                <c:pt idx="6223">
                  <c:v>56087</c:v>
                </c:pt>
                <c:pt idx="6224">
                  <c:v>86070</c:v>
                </c:pt>
                <c:pt idx="6225">
                  <c:v>63722</c:v>
                </c:pt>
                <c:pt idx="6226">
                  <c:v>17451</c:v>
                </c:pt>
                <c:pt idx="6227">
                  <c:v>12720</c:v>
                </c:pt>
                <c:pt idx="6228">
                  <c:v>45026</c:v>
                </c:pt>
                <c:pt idx="6229">
                  <c:v>146483</c:v>
                </c:pt>
                <c:pt idx="6230">
                  <c:v>134358</c:v>
                </c:pt>
                <c:pt idx="6231">
                  <c:v>135036</c:v>
                </c:pt>
                <c:pt idx="6232">
                  <c:v>60037</c:v>
                </c:pt>
                <c:pt idx="6233">
                  <c:v>120120</c:v>
                </c:pt>
                <c:pt idx="6234">
                  <c:v>35827</c:v>
                </c:pt>
                <c:pt idx="6235">
                  <c:v>48857</c:v>
                </c:pt>
                <c:pt idx="6236">
                  <c:v>93491</c:v>
                </c:pt>
                <c:pt idx="6237">
                  <c:v>47494</c:v>
                </c:pt>
                <c:pt idx="6238">
                  <c:v>166938</c:v>
                </c:pt>
                <c:pt idx="6239">
                  <c:v>203775</c:v>
                </c:pt>
                <c:pt idx="6240">
                  <c:v>56219</c:v>
                </c:pt>
                <c:pt idx="6241">
                  <c:v>73305</c:v>
                </c:pt>
                <c:pt idx="6242">
                  <c:v>44674</c:v>
                </c:pt>
                <c:pt idx="6243">
                  <c:v>66294</c:v>
                </c:pt>
                <c:pt idx="6244">
                  <c:v>437066</c:v>
                </c:pt>
                <c:pt idx="6245">
                  <c:v>53258</c:v>
                </c:pt>
                <c:pt idx="6246">
                  <c:v>40784</c:v>
                </c:pt>
                <c:pt idx="6247">
                  <c:v>162209</c:v>
                </c:pt>
                <c:pt idx="6248">
                  <c:v>173587</c:v>
                </c:pt>
                <c:pt idx="6249">
                  <c:v>25314</c:v>
                </c:pt>
                <c:pt idx="6250">
                  <c:v>16167</c:v>
                </c:pt>
                <c:pt idx="6251">
                  <c:v>62487</c:v>
                </c:pt>
                <c:pt idx="6252">
                  <c:v>68086</c:v>
                </c:pt>
                <c:pt idx="6253">
                  <c:v>66730</c:v>
                </c:pt>
                <c:pt idx="6254">
                  <c:v>76291</c:v>
                </c:pt>
                <c:pt idx="6255">
                  <c:v>84920</c:v>
                </c:pt>
                <c:pt idx="6256">
                  <c:v>118428</c:v>
                </c:pt>
                <c:pt idx="6257">
                  <c:v>42680</c:v>
                </c:pt>
                <c:pt idx="6258">
                  <c:v>64092</c:v>
                </c:pt>
                <c:pt idx="6259">
                  <c:v>239881</c:v>
                </c:pt>
                <c:pt idx="6260">
                  <c:v>227993</c:v>
                </c:pt>
                <c:pt idx="6261">
                  <c:v>55641</c:v>
                </c:pt>
                <c:pt idx="6262">
                  <c:v>36594</c:v>
                </c:pt>
                <c:pt idx="6263">
                  <c:v>45281</c:v>
                </c:pt>
                <c:pt idx="6264">
                  <c:v>48068</c:v>
                </c:pt>
                <c:pt idx="6265">
                  <c:v>60951</c:v>
                </c:pt>
                <c:pt idx="6266">
                  <c:v>22347</c:v>
                </c:pt>
                <c:pt idx="6267">
                  <c:v>28690</c:v>
                </c:pt>
                <c:pt idx="6268">
                  <c:v>28064</c:v>
                </c:pt>
                <c:pt idx="6269">
                  <c:v>26225</c:v>
                </c:pt>
                <c:pt idx="6270">
                  <c:v>29256</c:v>
                </c:pt>
                <c:pt idx="6271">
                  <c:v>24919</c:v>
                </c:pt>
                <c:pt idx="6272">
                  <c:v>35999</c:v>
                </c:pt>
                <c:pt idx="6273">
                  <c:v>28142</c:v>
                </c:pt>
                <c:pt idx="6274">
                  <c:v>73166</c:v>
                </c:pt>
                <c:pt idx="6275">
                  <c:v>38837</c:v>
                </c:pt>
                <c:pt idx="6276">
                  <c:v>60074</c:v>
                </c:pt>
                <c:pt idx="6277">
                  <c:v>37164</c:v>
                </c:pt>
                <c:pt idx="6278">
                  <c:v>52468</c:v>
                </c:pt>
                <c:pt idx="6279">
                  <c:v>189891</c:v>
                </c:pt>
                <c:pt idx="6280">
                  <c:v>161184</c:v>
                </c:pt>
                <c:pt idx="6281">
                  <c:v>145812</c:v>
                </c:pt>
                <c:pt idx="6282">
                  <c:v>79927</c:v>
                </c:pt>
                <c:pt idx="6283">
                  <c:v>69425</c:v>
                </c:pt>
                <c:pt idx="6284">
                  <c:v>118249</c:v>
                </c:pt>
                <c:pt idx="6285">
                  <c:v>30101</c:v>
                </c:pt>
                <c:pt idx="6286">
                  <c:v>17786</c:v>
                </c:pt>
                <c:pt idx="6287">
                  <c:v>33780</c:v>
                </c:pt>
                <c:pt idx="6288">
                  <c:v>47479</c:v>
                </c:pt>
                <c:pt idx="6289">
                  <c:v>70199</c:v>
                </c:pt>
                <c:pt idx="6290">
                  <c:v>44264</c:v>
                </c:pt>
                <c:pt idx="6291">
                  <c:v>28513</c:v>
                </c:pt>
                <c:pt idx="6292">
                  <c:v>98117</c:v>
                </c:pt>
                <c:pt idx="6293">
                  <c:v>79173</c:v>
                </c:pt>
                <c:pt idx="6294">
                  <c:v>68177</c:v>
                </c:pt>
                <c:pt idx="6295">
                  <c:v>182303</c:v>
                </c:pt>
                <c:pt idx="6296">
                  <c:v>56544</c:v>
                </c:pt>
                <c:pt idx="6297">
                  <c:v>149009</c:v>
                </c:pt>
                <c:pt idx="6298">
                  <c:v>336320</c:v>
                </c:pt>
                <c:pt idx="6299">
                  <c:v>248521</c:v>
                </c:pt>
                <c:pt idx="6300">
                  <c:v>196084</c:v>
                </c:pt>
                <c:pt idx="6301">
                  <c:v>68434</c:v>
                </c:pt>
                <c:pt idx="6302">
                  <c:v>50576</c:v>
                </c:pt>
                <c:pt idx="6303">
                  <c:v>78617</c:v>
                </c:pt>
                <c:pt idx="6304">
                  <c:v>24279</c:v>
                </c:pt>
                <c:pt idx="6305">
                  <c:v>52099</c:v>
                </c:pt>
                <c:pt idx="6306">
                  <c:v>96751</c:v>
                </c:pt>
                <c:pt idx="6307">
                  <c:v>65219</c:v>
                </c:pt>
                <c:pt idx="6308">
                  <c:v>56155</c:v>
                </c:pt>
                <c:pt idx="6309">
                  <c:v>357298</c:v>
                </c:pt>
                <c:pt idx="6310">
                  <c:v>174597</c:v>
                </c:pt>
                <c:pt idx="6311">
                  <c:v>146034</c:v>
                </c:pt>
                <c:pt idx="6312">
                  <c:v>184856</c:v>
                </c:pt>
                <c:pt idx="6313">
                  <c:v>31174</c:v>
                </c:pt>
                <c:pt idx="6314">
                  <c:v>73413</c:v>
                </c:pt>
                <c:pt idx="6315">
                  <c:v>56555</c:v>
                </c:pt>
                <c:pt idx="6316">
                  <c:v>66693</c:v>
                </c:pt>
                <c:pt idx="6317">
                  <c:v>68092</c:v>
                </c:pt>
                <c:pt idx="6318">
                  <c:v>195850</c:v>
                </c:pt>
                <c:pt idx="6319">
                  <c:v>625440</c:v>
                </c:pt>
                <c:pt idx="6320">
                  <c:v>24705</c:v>
                </c:pt>
                <c:pt idx="6321">
                  <c:v>72345</c:v>
                </c:pt>
                <c:pt idx="6322">
                  <c:v>57287</c:v>
                </c:pt>
                <c:pt idx="6323">
                  <c:v>14027</c:v>
                </c:pt>
                <c:pt idx="6324">
                  <c:v>53076</c:v>
                </c:pt>
                <c:pt idx="6325">
                  <c:v>39993</c:v>
                </c:pt>
                <c:pt idx="6326">
                  <c:v>55025</c:v>
                </c:pt>
                <c:pt idx="6327">
                  <c:v>119076</c:v>
                </c:pt>
                <c:pt idx="6328">
                  <c:v>220235</c:v>
                </c:pt>
                <c:pt idx="6329">
                  <c:v>76938</c:v>
                </c:pt>
                <c:pt idx="6330">
                  <c:v>35555</c:v>
                </c:pt>
                <c:pt idx="6331">
                  <c:v>25699</c:v>
                </c:pt>
                <c:pt idx="6332">
                  <c:v>57389</c:v>
                </c:pt>
                <c:pt idx="6333">
                  <c:v>619776</c:v>
                </c:pt>
                <c:pt idx="6334">
                  <c:v>102909</c:v>
                </c:pt>
                <c:pt idx="6335">
                  <c:v>64818</c:v>
                </c:pt>
                <c:pt idx="6336">
                  <c:v>41867</c:v>
                </c:pt>
                <c:pt idx="6337">
                  <c:v>17160</c:v>
                </c:pt>
                <c:pt idx="6338">
                  <c:v>53922</c:v>
                </c:pt>
                <c:pt idx="6339">
                  <c:v>73608</c:v>
                </c:pt>
                <c:pt idx="6340">
                  <c:v>46754</c:v>
                </c:pt>
                <c:pt idx="6341">
                  <c:v>158171</c:v>
                </c:pt>
                <c:pt idx="6342">
                  <c:v>26606</c:v>
                </c:pt>
                <c:pt idx="6343">
                  <c:v>24324</c:v>
                </c:pt>
                <c:pt idx="6344">
                  <c:v>68790</c:v>
                </c:pt>
                <c:pt idx="6345">
                  <c:v>27309</c:v>
                </c:pt>
                <c:pt idx="6346">
                  <c:v>57809</c:v>
                </c:pt>
                <c:pt idx="6347">
                  <c:v>62607</c:v>
                </c:pt>
                <c:pt idx="6348">
                  <c:v>42759</c:v>
                </c:pt>
                <c:pt idx="6349">
                  <c:v>86172</c:v>
                </c:pt>
                <c:pt idx="6350">
                  <c:v>195779</c:v>
                </c:pt>
                <c:pt idx="6351">
                  <c:v>36516</c:v>
                </c:pt>
                <c:pt idx="6352">
                  <c:v>33929</c:v>
                </c:pt>
                <c:pt idx="6353">
                  <c:v>66270</c:v>
                </c:pt>
                <c:pt idx="6354">
                  <c:v>71435</c:v>
                </c:pt>
                <c:pt idx="6355">
                  <c:v>166587</c:v>
                </c:pt>
                <c:pt idx="6356">
                  <c:v>94696</c:v>
                </c:pt>
                <c:pt idx="6357">
                  <c:v>17722</c:v>
                </c:pt>
                <c:pt idx="6358">
                  <c:v>41569</c:v>
                </c:pt>
                <c:pt idx="6359">
                  <c:v>37652</c:v>
                </c:pt>
                <c:pt idx="6360">
                  <c:v>59269</c:v>
                </c:pt>
                <c:pt idx="6361">
                  <c:v>84066</c:v>
                </c:pt>
                <c:pt idx="6362">
                  <c:v>33252</c:v>
                </c:pt>
                <c:pt idx="6363">
                  <c:v>135905</c:v>
                </c:pt>
                <c:pt idx="6364">
                  <c:v>85570</c:v>
                </c:pt>
                <c:pt idx="6365">
                  <c:v>31164</c:v>
                </c:pt>
                <c:pt idx="6366">
                  <c:v>116554</c:v>
                </c:pt>
                <c:pt idx="6367">
                  <c:v>161818</c:v>
                </c:pt>
                <c:pt idx="6368">
                  <c:v>53621</c:v>
                </c:pt>
                <c:pt idx="6369">
                  <c:v>136168</c:v>
                </c:pt>
                <c:pt idx="6370">
                  <c:v>86103</c:v>
                </c:pt>
                <c:pt idx="6371">
                  <c:v>52632</c:v>
                </c:pt>
                <c:pt idx="6372">
                  <c:v>36211</c:v>
                </c:pt>
                <c:pt idx="6373">
                  <c:v>33306</c:v>
                </c:pt>
                <c:pt idx="6374">
                  <c:v>24967</c:v>
                </c:pt>
                <c:pt idx="6375">
                  <c:v>151837</c:v>
                </c:pt>
                <c:pt idx="6376">
                  <c:v>51739</c:v>
                </c:pt>
                <c:pt idx="6377">
                  <c:v>65442</c:v>
                </c:pt>
                <c:pt idx="6378">
                  <c:v>70420</c:v>
                </c:pt>
                <c:pt idx="6379">
                  <c:v>59866</c:v>
                </c:pt>
                <c:pt idx="6380">
                  <c:v>30340</c:v>
                </c:pt>
                <c:pt idx="6381">
                  <c:v>43812</c:v>
                </c:pt>
                <c:pt idx="6382">
                  <c:v>56158</c:v>
                </c:pt>
                <c:pt idx="6383">
                  <c:v>39876</c:v>
                </c:pt>
                <c:pt idx="6384">
                  <c:v>24025</c:v>
                </c:pt>
                <c:pt idx="6385">
                  <c:v>25232</c:v>
                </c:pt>
                <c:pt idx="6386">
                  <c:v>68252</c:v>
                </c:pt>
                <c:pt idx="6387">
                  <c:v>43075</c:v>
                </c:pt>
                <c:pt idx="6388">
                  <c:v>17283</c:v>
                </c:pt>
                <c:pt idx="6389">
                  <c:v>29449</c:v>
                </c:pt>
                <c:pt idx="6390">
                  <c:v>193169</c:v>
                </c:pt>
                <c:pt idx="6391">
                  <c:v>55867</c:v>
                </c:pt>
                <c:pt idx="6392">
                  <c:v>29696</c:v>
                </c:pt>
                <c:pt idx="6393">
                  <c:v>38367</c:v>
                </c:pt>
                <c:pt idx="6394">
                  <c:v>70098</c:v>
                </c:pt>
                <c:pt idx="6395">
                  <c:v>49471</c:v>
                </c:pt>
                <c:pt idx="6396">
                  <c:v>33167</c:v>
                </c:pt>
                <c:pt idx="6397">
                  <c:v>18380</c:v>
                </c:pt>
                <c:pt idx="6398">
                  <c:v>47120</c:v>
                </c:pt>
                <c:pt idx="6399">
                  <c:v>59084</c:v>
                </c:pt>
                <c:pt idx="6400">
                  <c:v>44202</c:v>
                </c:pt>
                <c:pt idx="6401">
                  <c:v>31285</c:v>
                </c:pt>
                <c:pt idx="6402">
                  <c:v>118465</c:v>
                </c:pt>
                <c:pt idx="6403">
                  <c:v>62839</c:v>
                </c:pt>
                <c:pt idx="6404">
                  <c:v>70549</c:v>
                </c:pt>
                <c:pt idx="6405">
                  <c:v>105047</c:v>
                </c:pt>
                <c:pt idx="6406">
                  <c:v>89004</c:v>
                </c:pt>
                <c:pt idx="6407">
                  <c:v>169309</c:v>
                </c:pt>
                <c:pt idx="6408">
                  <c:v>107508</c:v>
                </c:pt>
                <c:pt idx="6409">
                  <c:v>56612</c:v>
                </c:pt>
                <c:pt idx="6410">
                  <c:v>59031</c:v>
                </c:pt>
                <c:pt idx="6411">
                  <c:v>11937</c:v>
                </c:pt>
                <c:pt idx="6412">
                  <c:v>28534</c:v>
                </c:pt>
                <c:pt idx="6413">
                  <c:v>50579</c:v>
                </c:pt>
                <c:pt idx="6414">
                  <c:v>43222</c:v>
                </c:pt>
                <c:pt idx="6415">
                  <c:v>32093</c:v>
                </c:pt>
                <c:pt idx="6416">
                  <c:v>26516</c:v>
                </c:pt>
                <c:pt idx="6417">
                  <c:v>31004</c:v>
                </c:pt>
                <c:pt idx="6418">
                  <c:v>77154</c:v>
                </c:pt>
                <c:pt idx="6419">
                  <c:v>32158</c:v>
                </c:pt>
                <c:pt idx="6420">
                  <c:v>113319</c:v>
                </c:pt>
                <c:pt idx="6421">
                  <c:v>78541</c:v>
                </c:pt>
                <c:pt idx="6422">
                  <c:v>51579</c:v>
                </c:pt>
                <c:pt idx="6423">
                  <c:v>35337</c:v>
                </c:pt>
                <c:pt idx="6424">
                  <c:v>39142</c:v>
                </c:pt>
                <c:pt idx="6425">
                  <c:v>13807</c:v>
                </c:pt>
                <c:pt idx="6426">
                  <c:v>23156</c:v>
                </c:pt>
                <c:pt idx="6427">
                  <c:v>104940</c:v>
                </c:pt>
                <c:pt idx="6428">
                  <c:v>41496</c:v>
                </c:pt>
                <c:pt idx="6429">
                  <c:v>36565</c:v>
                </c:pt>
                <c:pt idx="6430">
                  <c:v>107998</c:v>
                </c:pt>
                <c:pt idx="6431">
                  <c:v>25097</c:v>
                </c:pt>
                <c:pt idx="6432">
                  <c:v>79712</c:v>
                </c:pt>
                <c:pt idx="6433">
                  <c:v>97653</c:v>
                </c:pt>
                <c:pt idx="6434">
                  <c:v>43785</c:v>
                </c:pt>
                <c:pt idx="6435">
                  <c:v>18866</c:v>
                </c:pt>
                <c:pt idx="6436">
                  <c:v>45319</c:v>
                </c:pt>
                <c:pt idx="6437">
                  <c:v>24673</c:v>
                </c:pt>
                <c:pt idx="6438">
                  <c:v>73614</c:v>
                </c:pt>
                <c:pt idx="6439">
                  <c:v>257804</c:v>
                </c:pt>
                <c:pt idx="6440">
                  <c:v>145117</c:v>
                </c:pt>
                <c:pt idx="6441">
                  <c:v>83183</c:v>
                </c:pt>
                <c:pt idx="6442">
                  <c:v>105582</c:v>
                </c:pt>
                <c:pt idx="6443">
                  <c:v>161673</c:v>
                </c:pt>
                <c:pt idx="6444">
                  <c:v>140833</c:v>
                </c:pt>
                <c:pt idx="6445">
                  <c:v>58933</c:v>
                </c:pt>
                <c:pt idx="6446">
                  <c:v>176760</c:v>
                </c:pt>
                <c:pt idx="6447">
                  <c:v>110409</c:v>
                </c:pt>
                <c:pt idx="6448">
                  <c:v>76056</c:v>
                </c:pt>
                <c:pt idx="6449">
                  <c:v>59933</c:v>
                </c:pt>
                <c:pt idx="6450">
                  <c:v>39092</c:v>
                </c:pt>
                <c:pt idx="6451">
                  <c:v>70871</c:v>
                </c:pt>
                <c:pt idx="6452">
                  <c:v>48544</c:v>
                </c:pt>
                <c:pt idx="6453">
                  <c:v>64235</c:v>
                </c:pt>
                <c:pt idx="6454">
                  <c:v>56440</c:v>
                </c:pt>
                <c:pt idx="6455">
                  <c:v>79365</c:v>
                </c:pt>
                <c:pt idx="6456">
                  <c:v>128718</c:v>
                </c:pt>
                <c:pt idx="6457">
                  <c:v>247715</c:v>
                </c:pt>
                <c:pt idx="6458">
                  <c:v>56282</c:v>
                </c:pt>
                <c:pt idx="6459">
                  <c:v>46934</c:v>
                </c:pt>
                <c:pt idx="6460">
                  <c:v>77253</c:v>
                </c:pt>
                <c:pt idx="6461">
                  <c:v>19881</c:v>
                </c:pt>
                <c:pt idx="6462">
                  <c:v>86220</c:v>
                </c:pt>
                <c:pt idx="6463">
                  <c:v>183618</c:v>
                </c:pt>
                <c:pt idx="6464">
                  <c:v>62768</c:v>
                </c:pt>
                <c:pt idx="6465">
                  <c:v>55090</c:v>
                </c:pt>
                <c:pt idx="6466">
                  <c:v>92637</c:v>
                </c:pt>
                <c:pt idx="6467">
                  <c:v>99649</c:v>
                </c:pt>
                <c:pt idx="6468">
                  <c:v>62731</c:v>
                </c:pt>
                <c:pt idx="6469">
                  <c:v>91372</c:v>
                </c:pt>
                <c:pt idx="6470">
                  <c:v>421150</c:v>
                </c:pt>
                <c:pt idx="6471">
                  <c:v>176813</c:v>
                </c:pt>
                <c:pt idx="6472">
                  <c:v>401862</c:v>
                </c:pt>
                <c:pt idx="6473">
                  <c:v>29435</c:v>
                </c:pt>
                <c:pt idx="6474">
                  <c:v>51280</c:v>
                </c:pt>
                <c:pt idx="6475">
                  <c:v>165650</c:v>
                </c:pt>
                <c:pt idx="6476">
                  <c:v>24983</c:v>
                </c:pt>
                <c:pt idx="6477">
                  <c:v>74096</c:v>
                </c:pt>
                <c:pt idx="6478">
                  <c:v>89926</c:v>
                </c:pt>
                <c:pt idx="6479">
                  <c:v>65892</c:v>
                </c:pt>
                <c:pt idx="6480">
                  <c:v>99112</c:v>
                </c:pt>
                <c:pt idx="6481">
                  <c:v>83433</c:v>
                </c:pt>
                <c:pt idx="6482">
                  <c:v>33848</c:v>
                </c:pt>
                <c:pt idx="6483">
                  <c:v>122305</c:v>
                </c:pt>
                <c:pt idx="6484">
                  <c:v>81337</c:v>
                </c:pt>
                <c:pt idx="6485">
                  <c:v>77375</c:v>
                </c:pt>
                <c:pt idx="6486">
                  <c:v>17392</c:v>
                </c:pt>
                <c:pt idx="6487">
                  <c:v>30424</c:v>
                </c:pt>
                <c:pt idx="6488">
                  <c:v>74669</c:v>
                </c:pt>
                <c:pt idx="6489">
                  <c:v>77842</c:v>
                </c:pt>
                <c:pt idx="6490">
                  <c:v>69260</c:v>
                </c:pt>
                <c:pt idx="6491">
                  <c:v>38817</c:v>
                </c:pt>
                <c:pt idx="6492">
                  <c:v>61242</c:v>
                </c:pt>
                <c:pt idx="6493">
                  <c:v>13480</c:v>
                </c:pt>
                <c:pt idx="6494">
                  <c:v>23192</c:v>
                </c:pt>
                <c:pt idx="6495">
                  <c:v>23440</c:v>
                </c:pt>
                <c:pt idx="6496">
                  <c:v>41564</c:v>
                </c:pt>
                <c:pt idx="6497">
                  <c:v>36707</c:v>
                </c:pt>
                <c:pt idx="6498">
                  <c:v>42319</c:v>
                </c:pt>
                <c:pt idx="6499">
                  <c:v>1039012</c:v>
                </c:pt>
                <c:pt idx="6500">
                  <c:v>123388</c:v>
                </c:pt>
                <c:pt idx="6501">
                  <c:v>41217</c:v>
                </c:pt>
                <c:pt idx="6502">
                  <c:v>240478</c:v>
                </c:pt>
                <c:pt idx="6503">
                  <c:v>60915</c:v>
                </c:pt>
                <c:pt idx="6504">
                  <c:v>94751</c:v>
                </c:pt>
                <c:pt idx="6505">
                  <c:v>32746</c:v>
                </c:pt>
                <c:pt idx="6506">
                  <c:v>80659</c:v>
                </c:pt>
                <c:pt idx="6507">
                  <c:v>48730</c:v>
                </c:pt>
                <c:pt idx="6508">
                  <c:v>15710</c:v>
                </c:pt>
                <c:pt idx="6509">
                  <c:v>509674</c:v>
                </c:pt>
                <c:pt idx="6510">
                  <c:v>101547</c:v>
                </c:pt>
                <c:pt idx="6511">
                  <c:v>37041</c:v>
                </c:pt>
                <c:pt idx="6512">
                  <c:v>42573</c:v>
                </c:pt>
                <c:pt idx="6513">
                  <c:v>52589</c:v>
                </c:pt>
                <c:pt idx="6514">
                  <c:v>227460</c:v>
                </c:pt>
                <c:pt idx="6515">
                  <c:v>310032</c:v>
                </c:pt>
                <c:pt idx="6516">
                  <c:v>240132</c:v>
                </c:pt>
                <c:pt idx="6517">
                  <c:v>119283</c:v>
                </c:pt>
                <c:pt idx="6518">
                  <c:v>159077</c:v>
                </c:pt>
                <c:pt idx="6519">
                  <c:v>81687</c:v>
                </c:pt>
                <c:pt idx="6520">
                  <c:v>463540</c:v>
                </c:pt>
                <c:pt idx="6521">
                  <c:v>169401</c:v>
                </c:pt>
                <c:pt idx="6522">
                  <c:v>39594</c:v>
                </c:pt>
                <c:pt idx="6523">
                  <c:v>52193</c:v>
                </c:pt>
                <c:pt idx="6524">
                  <c:v>11614</c:v>
                </c:pt>
                <c:pt idx="6525">
                  <c:v>68724</c:v>
                </c:pt>
                <c:pt idx="6526">
                  <c:v>102120</c:v>
                </c:pt>
                <c:pt idx="6527">
                  <c:v>52864</c:v>
                </c:pt>
                <c:pt idx="6528">
                  <c:v>119148</c:v>
                </c:pt>
                <c:pt idx="6529">
                  <c:v>363208</c:v>
                </c:pt>
                <c:pt idx="6530">
                  <c:v>57475</c:v>
                </c:pt>
                <c:pt idx="6531">
                  <c:v>383282</c:v>
                </c:pt>
                <c:pt idx="6532">
                  <c:v>149541</c:v>
                </c:pt>
                <c:pt idx="6533">
                  <c:v>24404</c:v>
                </c:pt>
                <c:pt idx="6534">
                  <c:v>36194</c:v>
                </c:pt>
                <c:pt idx="6535">
                  <c:v>43957</c:v>
                </c:pt>
                <c:pt idx="6536">
                  <c:v>117379</c:v>
                </c:pt>
                <c:pt idx="6537">
                  <c:v>34214</c:v>
                </c:pt>
                <c:pt idx="6538">
                  <c:v>39876</c:v>
                </c:pt>
                <c:pt idx="6539">
                  <c:v>259348</c:v>
                </c:pt>
                <c:pt idx="6540">
                  <c:v>97222</c:v>
                </c:pt>
                <c:pt idx="6541">
                  <c:v>143697</c:v>
                </c:pt>
                <c:pt idx="6542">
                  <c:v>72443</c:v>
                </c:pt>
                <c:pt idx="6543">
                  <c:v>580153</c:v>
                </c:pt>
                <c:pt idx="6544">
                  <c:v>198295</c:v>
                </c:pt>
                <c:pt idx="6545">
                  <c:v>286734</c:v>
                </c:pt>
                <c:pt idx="6546">
                  <c:v>38962</c:v>
                </c:pt>
                <c:pt idx="6547">
                  <c:v>201669</c:v>
                </c:pt>
                <c:pt idx="6548">
                  <c:v>292939</c:v>
                </c:pt>
                <c:pt idx="6549">
                  <c:v>83819</c:v>
                </c:pt>
                <c:pt idx="6550">
                  <c:v>265358</c:v>
                </c:pt>
                <c:pt idx="6551">
                  <c:v>62579</c:v>
                </c:pt>
                <c:pt idx="6552">
                  <c:v>57416</c:v>
                </c:pt>
                <c:pt idx="6553">
                  <c:v>119665</c:v>
                </c:pt>
                <c:pt idx="6554">
                  <c:v>49359</c:v>
                </c:pt>
                <c:pt idx="6555">
                  <c:v>51454</c:v>
                </c:pt>
                <c:pt idx="6556">
                  <c:v>93102</c:v>
                </c:pt>
                <c:pt idx="6557">
                  <c:v>23019</c:v>
                </c:pt>
                <c:pt idx="6558">
                  <c:v>590242</c:v>
                </c:pt>
                <c:pt idx="6559">
                  <c:v>272191</c:v>
                </c:pt>
                <c:pt idx="6560">
                  <c:v>42112</c:v>
                </c:pt>
                <c:pt idx="6561">
                  <c:v>9649</c:v>
                </c:pt>
                <c:pt idx="6562">
                  <c:v>52926</c:v>
                </c:pt>
                <c:pt idx="6563">
                  <c:v>370801</c:v>
                </c:pt>
                <c:pt idx="6564">
                  <c:v>209965</c:v>
                </c:pt>
                <c:pt idx="6565">
                  <c:v>247803</c:v>
                </c:pt>
                <c:pt idx="6566">
                  <c:v>150172</c:v>
                </c:pt>
                <c:pt idx="6567">
                  <c:v>82721</c:v>
                </c:pt>
                <c:pt idx="6568">
                  <c:v>922173</c:v>
                </c:pt>
                <c:pt idx="6569">
                  <c:v>261879</c:v>
                </c:pt>
                <c:pt idx="6570">
                  <c:v>93617</c:v>
                </c:pt>
                <c:pt idx="6571">
                  <c:v>121798</c:v>
                </c:pt>
                <c:pt idx="6572">
                  <c:v>24158</c:v>
                </c:pt>
                <c:pt idx="6573">
                  <c:v>515712</c:v>
                </c:pt>
                <c:pt idx="6574">
                  <c:v>139911</c:v>
                </c:pt>
                <c:pt idx="6575">
                  <c:v>169643</c:v>
                </c:pt>
                <c:pt idx="6576">
                  <c:v>66166</c:v>
                </c:pt>
                <c:pt idx="6577">
                  <c:v>50102</c:v>
                </c:pt>
                <c:pt idx="6578">
                  <c:v>214943</c:v>
                </c:pt>
                <c:pt idx="6579">
                  <c:v>135738</c:v>
                </c:pt>
                <c:pt idx="6580">
                  <c:v>77616</c:v>
                </c:pt>
                <c:pt idx="6581">
                  <c:v>67443</c:v>
                </c:pt>
                <c:pt idx="6582">
                  <c:v>95365</c:v>
                </c:pt>
                <c:pt idx="6583">
                  <c:v>145546</c:v>
                </c:pt>
                <c:pt idx="6584">
                  <c:v>69210</c:v>
                </c:pt>
                <c:pt idx="6585">
                  <c:v>22244</c:v>
                </c:pt>
                <c:pt idx="6586">
                  <c:v>92387</c:v>
                </c:pt>
                <c:pt idx="6587">
                  <c:v>21325</c:v>
                </c:pt>
                <c:pt idx="6588">
                  <c:v>66245</c:v>
                </c:pt>
                <c:pt idx="6589">
                  <c:v>151218</c:v>
                </c:pt>
                <c:pt idx="6590">
                  <c:v>53843</c:v>
                </c:pt>
                <c:pt idx="6591">
                  <c:v>112412</c:v>
                </c:pt>
                <c:pt idx="6592">
                  <c:v>113153</c:v>
                </c:pt>
                <c:pt idx="6593">
                  <c:v>91115</c:v>
                </c:pt>
                <c:pt idx="6594">
                  <c:v>84801</c:v>
                </c:pt>
                <c:pt idx="6595">
                  <c:v>73230</c:v>
                </c:pt>
                <c:pt idx="6596">
                  <c:v>158058</c:v>
                </c:pt>
                <c:pt idx="6597">
                  <c:v>150613</c:v>
                </c:pt>
                <c:pt idx="6598">
                  <c:v>55174</c:v>
                </c:pt>
                <c:pt idx="6599">
                  <c:v>194588</c:v>
                </c:pt>
                <c:pt idx="6600">
                  <c:v>169275</c:v>
                </c:pt>
                <c:pt idx="6601">
                  <c:v>74559</c:v>
                </c:pt>
                <c:pt idx="6602">
                  <c:v>141645</c:v>
                </c:pt>
                <c:pt idx="6603">
                  <c:v>27631</c:v>
                </c:pt>
                <c:pt idx="6604">
                  <c:v>106156</c:v>
                </c:pt>
                <c:pt idx="6605">
                  <c:v>223654</c:v>
                </c:pt>
                <c:pt idx="6606">
                  <c:v>31872</c:v>
                </c:pt>
                <c:pt idx="6607">
                  <c:v>18665</c:v>
                </c:pt>
                <c:pt idx="6608">
                  <c:v>14996</c:v>
                </c:pt>
                <c:pt idx="6609">
                  <c:v>95793</c:v>
                </c:pt>
                <c:pt idx="6610">
                  <c:v>65917</c:v>
                </c:pt>
                <c:pt idx="6611">
                  <c:v>28787</c:v>
                </c:pt>
                <c:pt idx="6612">
                  <c:v>66801</c:v>
                </c:pt>
                <c:pt idx="6613">
                  <c:v>184645</c:v>
                </c:pt>
                <c:pt idx="6614">
                  <c:v>245946</c:v>
                </c:pt>
                <c:pt idx="6615">
                  <c:v>70441</c:v>
                </c:pt>
                <c:pt idx="6616">
                  <c:v>37044</c:v>
                </c:pt>
                <c:pt idx="6617">
                  <c:v>93720</c:v>
                </c:pt>
                <c:pt idx="6618">
                  <c:v>66074</c:v>
                </c:pt>
                <c:pt idx="6619">
                  <c:v>20572</c:v>
                </c:pt>
                <c:pt idx="6620">
                  <c:v>78972</c:v>
                </c:pt>
                <c:pt idx="6621">
                  <c:v>74696</c:v>
                </c:pt>
                <c:pt idx="6622">
                  <c:v>44507</c:v>
                </c:pt>
                <c:pt idx="6623">
                  <c:v>11441</c:v>
                </c:pt>
                <c:pt idx="6624">
                  <c:v>15421</c:v>
                </c:pt>
                <c:pt idx="6625">
                  <c:v>36268</c:v>
                </c:pt>
                <c:pt idx="6626">
                  <c:v>1360112</c:v>
                </c:pt>
                <c:pt idx="6627">
                  <c:v>41907</c:v>
                </c:pt>
                <c:pt idx="6628">
                  <c:v>32561</c:v>
                </c:pt>
                <c:pt idx="6629">
                  <c:v>23692</c:v>
                </c:pt>
                <c:pt idx="6630">
                  <c:v>33922</c:v>
                </c:pt>
                <c:pt idx="6631">
                  <c:v>250007</c:v>
                </c:pt>
                <c:pt idx="6632">
                  <c:v>41009</c:v>
                </c:pt>
                <c:pt idx="6633">
                  <c:v>28343</c:v>
                </c:pt>
                <c:pt idx="6634">
                  <c:v>41966</c:v>
                </c:pt>
                <c:pt idx="6635">
                  <c:v>42438</c:v>
                </c:pt>
                <c:pt idx="6636">
                  <c:v>49794</c:v>
                </c:pt>
                <c:pt idx="6637">
                  <c:v>20666</c:v>
                </c:pt>
                <c:pt idx="6638">
                  <c:v>19700</c:v>
                </c:pt>
                <c:pt idx="6639">
                  <c:v>148116</c:v>
                </c:pt>
                <c:pt idx="6640">
                  <c:v>49454</c:v>
                </c:pt>
                <c:pt idx="6641">
                  <c:v>95133</c:v>
                </c:pt>
                <c:pt idx="6642">
                  <c:v>167434</c:v>
                </c:pt>
                <c:pt idx="6643">
                  <c:v>20775</c:v>
                </c:pt>
                <c:pt idx="6644">
                  <c:v>17212</c:v>
                </c:pt>
                <c:pt idx="6645">
                  <c:v>49149</c:v>
                </c:pt>
                <c:pt idx="6646">
                  <c:v>81038</c:v>
                </c:pt>
                <c:pt idx="6647">
                  <c:v>18970</c:v>
                </c:pt>
                <c:pt idx="6648">
                  <c:v>51051</c:v>
                </c:pt>
                <c:pt idx="6649">
                  <c:v>22051</c:v>
                </c:pt>
                <c:pt idx="6650">
                  <c:v>92587</c:v>
                </c:pt>
                <c:pt idx="6651">
                  <c:v>40762</c:v>
                </c:pt>
                <c:pt idx="6652">
                  <c:v>125871</c:v>
                </c:pt>
                <c:pt idx="6653">
                  <c:v>61674</c:v>
                </c:pt>
                <c:pt idx="6654">
                  <c:v>52671</c:v>
                </c:pt>
                <c:pt idx="6655">
                  <c:v>40008</c:v>
                </c:pt>
                <c:pt idx="6656">
                  <c:v>98731</c:v>
                </c:pt>
                <c:pt idx="6657">
                  <c:v>258622</c:v>
                </c:pt>
                <c:pt idx="6658">
                  <c:v>648526</c:v>
                </c:pt>
                <c:pt idx="6659">
                  <c:v>23304</c:v>
                </c:pt>
                <c:pt idx="6660">
                  <c:v>19081</c:v>
                </c:pt>
                <c:pt idx="6661">
                  <c:v>18732</c:v>
                </c:pt>
                <c:pt idx="6662">
                  <c:v>95227</c:v>
                </c:pt>
                <c:pt idx="6663">
                  <c:v>56601</c:v>
                </c:pt>
                <c:pt idx="6664">
                  <c:v>17212</c:v>
                </c:pt>
                <c:pt idx="6665">
                  <c:v>72297</c:v>
                </c:pt>
                <c:pt idx="6666">
                  <c:v>30919</c:v>
                </c:pt>
                <c:pt idx="6667">
                  <c:v>25580</c:v>
                </c:pt>
                <c:pt idx="6668">
                  <c:v>82810</c:v>
                </c:pt>
                <c:pt idx="6669">
                  <c:v>57700</c:v>
                </c:pt>
                <c:pt idx="6670">
                  <c:v>72550</c:v>
                </c:pt>
                <c:pt idx="6671">
                  <c:v>30891</c:v>
                </c:pt>
                <c:pt idx="6672">
                  <c:v>93983</c:v>
                </c:pt>
                <c:pt idx="6673">
                  <c:v>90022</c:v>
                </c:pt>
                <c:pt idx="6674">
                  <c:v>68469</c:v>
                </c:pt>
                <c:pt idx="6675">
                  <c:v>24743</c:v>
                </c:pt>
                <c:pt idx="6676">
                  <c:v>15550</c:v>
                </c:pt>
                <c:pt idx="6677">
                  <c:v>29338</c:v>
                </c:pt>
                <c:pt idx="6678">
                  <c:v>33851</c:v>
                </c:pt>
                <c:pt idx="6679">
                  <c:v>40838</c:v>
                </c:pt>
                <c:pt idx="6680">
                  <c:v>41979</c:v>
                </c:pt>
                <c:pt idx="6681">
                  <c:v>19363</c:v>
                </c:pt>
                <c:pt idx="6682">
                  <c:v>77510</c:v>
                </c:pt>
                <c:pt idx="6683">
                  <c:v>104762</c:v>
                </c:pt>
                <c:pt idx="6684">
                  <c:v>45251</c:v>
                </c:pt>
                <c:pt idx="6685">
                  <c:v>47185</c:v>
                </c:pt>
                <c:pt idx="6686">
                  <c:v>54164</c:v>
                </c:pt>
                <c:pt idx="6687">
                  <c:v>31563</c:v>
                </c:pt>
                <c:pt idx="6688">
                  <c:v>55963</c:v>
                </c:pt>
                <c:pt idx="6689">
                  <c:v>27429</c:v>
                </c:pt>
                <c:pt idx="6690">
                  <c:v>33597</c:v>
                </c:pt>
                <c:pt idx="6691">
                  <c:v>293290</c:v>
                </c:pt>
                <c:pt idx="6692">
                  <c:v>451899</c:v>
                </c:pt>
                <c:pt idx="6693">
                  <c:v>123648</c:v>
                </c:pt>
                <c:pt idx="6694">
                  <c:v>50605</c:v>
                </c:pt>
                <c:pt idx="6695">
                  <c:v>54582</c:v>
                </c:pt>
                <c:pt idx="6696">
                  <c:v>45740</c:v>
                </c:pt>
                <c:pt idx="6697">
                  <c:v>298594</c:v>
                </c:pt>
                <c:pt idx="6698">
                  <c:v>88131</c:v>
                </c:pt>
                <c:pt idx="6699">
                  <c:v>23077</c:v>
                </c:pt>
                <c:pt idx="6700">
                  <c:v>697998</c:v>
                </c:pt>
                <c:pt idx="6701">
                  <c:v>135868</c:v>
                </c:pt>
                <c:pt idx="6702">
                  <c:v>97348</c:v>
                </c:pt>
                <c:pt idx="6703">
                  <c:v>103621</c:v>
                </c:pt>
                <c:pt idx="6704">
                  <c:v>40650</c:v>
                </c:pt>
                <c:pt idx="6705">
                  <c:v>578635</c:v>
                </c:pt>
                <c:pt idx="6706">
                  <c:v>60038</c:v>
                </c:pt>
                <c:pt idx="6707">
                  <c:v>30183</c:v>
                </c:pt>
                <c:pt idx="6708">
                  <c:v>38595</c:v>
                </c:pt>
                <c:pt idx="6709">
                  <c:v>36501</c:v>
                </c:pt>
                <c:pt idx="6710">
                  <c:v>88191</c:v>
                </c:pt>
                <c:pt idx="6711">
                  <c:v>12575</c:v>
                </c:pt>
                <c:pt idx="6712">
                  <c:v>176600</c:v>
                </c:pt>
                <c:pt idx="6713">
                  <c:v>43457</c:v>
                </c:pt>
                <c:pt idx="6714">
                  <c:v>26339</c:v>
                </c:pt>
                <c:pt idx="6715">
                  <c:v>304850</c:v>
                </c:pt>
                <c:pt idx="6716">
                  <c:v>150061</c:v>
                </c:pt>
                <c:pt idx="6717">
                  <c:v>13669</c:v>
                </c:pt>
                <c:pt idx="6718">
                  <c:v>65170</c:v>
                </c:pt>
                <c:pt idx="6719">
                  <c:v>135604</c:v>
                </c:pt>
                <c:pt idx="6720">
                  <c:v>614470</c:v>
                </c:pt>
                <c:pt idx="6721">
                  <c:v>36390</c:v>
                </c:pt>
                <c:pt idx="6722">
                  <c:v>14382</c:v>
                </c:pt>
                <c:pt idx="6723">
                  <c:v>467963</c:v>
                </c:pt>
                <c:pt idx="6724">
                  <c:v>24732</c:v>
                </c:pt>
                <c:pt idx="6725">
                  <c:v>330201</c:v>
                </c:pt>
                <c:pt idx="6726">
                  <c:v>104871</c:v>
                </c:pt>
                <c:pt idx="6727">
                  <c:v>90197</c:v>
                </c:pt>
                <c:pt idx="6728">
                  <c:v>52570</c:v>
                </c:pt>
                <c:pt idx="6729">
                  <c:v>28433</c:v>
                </c:pt>
                <c:pt idx="6730">
                  <c:v>439033</c:v>
                </c:pt>
                <c:pt idx="6731">
                  <c:v>208023</c:v>
                </c:pt>
                <c:pt idx="6732">
                  <c:v>86844</c:v>
                </c:pt>
                <c:pt idx="6733">
                  <c:v>32494</c:v>
                </c:pt>
                <c:pt idx="6734">
                  <c:v>290813</c:v>
                </c:pt>
                <c:pt idx="6735">
                  <c:v>85115</c:v>
                </c:pt>
                <c:pt idx="6736">
                  <c:v>28096</c:v>
                </c:pt>
                <c:pt idx="6737">
                  <c:v>82491</c:v>
                </c:pt>
                <c:pt idx="6738">
                  <c:v>81794</c:v>
                </c:pt>
                <c:pt idx="6739">
                  <c:v>293284</c:v>
                </c:pt>
                <c:pt idx="6740">
                  <c:v>662421</c:v>
                </c:pt>
                <c:pt idx="6741">
                  <c:v>42088</c:v>
                </c:pt>
                <c:pt idx="6742">
                  <c:v>39913</c:v>
                </c:pt>
                <c:pt idx="6743">
                  <c:v>107016</c:v>
                </c:pt>
                <c:pt idx="6744">
                  <c:v>263440</c:v>
                </c:pt>
                <c:pt idx="6745">
                  <c:v>136226</c:v>
                </c:pt>
                <c:pt idx="6746">
                  <c:v>133860</c:v>
                </c:pt>
                <c:pt idx="6747">
                  <c:v>19803</c:v>
                </c:pt>
                <c:pt idx="6748">
                  <c:v>61398</c:v>
                </c:pt>
                <c:pt idx="6749">
                  <c:v>578371</c:v>
                </c:pt>
                <c:pt idx="6750">
                  <c:v>92899</c:v>
                </c:pt>
                <c:pt idx="6751">
                  <c:v>159971</c:v>
                </c:pt>
                <c:pt idx="6752">
                  <c:v>92881</c:v>
                </c:pt>
                <c:pt idx="6753">
                  <c:v>64434</c:v>
                </c:pt>
                <c:pt idx="6754">
                  <c:v>76782</c:v>
                </c:pt>
                <c:pt idx="6755">
                  <c:v>124006</c:v>
                </c:pt>
                <c:pt idx="6756">
                  <c:v>181636</c:v>
                </c:pt>
                <c:pt idx="6757">
                  <c:v>204792</c:v>
                </c:pt>
                <c:pt idx="6758">
                  <c:v>156683</c:v>
                </c:pt>
                <c:pt idx="6759">
                  <c:v>71748</c:v>
                </c:pt>
                <c:pt idx="6760">
                  <c:v>158114</c:v>
                </c:pt>
                <c:pt idx="6761">
                  <c:v>87067</c:v>
                </c:pt>
                <c:pt idx="6762">
                  <c:v>74004</c:v>
                </c:pt>
                <c:pt idx="6763">
                  <c:v>239511</c:v>
                </c:pt>
                <c:pt idx="6764">
                  <c:v>195190</c:v>
                </c:pt>
                <c:pt idx="6765">
                  <c:v>171856</c:v>
                </c:pt>
                <c:pt idx="6766">
                  <c:v>94496</c:v>
                </c:pt>
                <c:pt idx="6767">
                  <c:v>31782</c:v>
                </c:pt>
                <c:pt idx="6768">
                  <c:v>39854</c:v>
                </c:pt>
                <c:pt idx="6769">
                  <c:v>214950</c:v>
                </c:pt>
                <c:pt idx="6770">
                  <c:v>275932</c:v>
                </c:pt>
                <c:pt idx="6771">
                  <c:v>294655</c:v>
                </c:pt>
                <c:pt idx="6772">
                  <c:v>65541</c:v>
                </c:pt>
                <c:pt idx="6773">
                  <c:v>112680</c:v>
                </c:pt>
                <c:pt idx="6774">
                  <c:v>209279</c:v>
                </c:pt>
                <c:pt idx="6775">
                  <c:v>198130</c:v>
                </c:pt>
                <c:pt idx="6776">
                  <c:v>216506</c:v>
                </c:pt>
                <c:pt idx="6777">
                  <c:v>136939</c:v>
                </c:pt>
                <c:pt idx="6778">
                  <c:v>121085</c:v>
                </c:pt>
                <c:pt idx="6779">
                  <c:v>161518</c:v>
                </c:pt>
                <c:pt idx="6780">
                  <c:v>337590</c:v>
                </c:pt>
                <c:pt idx="6781">
                  <c:v>284644</c:v>
                </c:pt>
                <c:pt idx="6782">
                  <c:v>192872</c:v>
                </c:pt>
                <c:pt idx="6783">
                  <c:v>178990</c:v>
                </c:pt>
                <c:pt idx="6784">
                  <c:v>241710</c:v>
                </c:pt>
                <c:pt idx="6785">
                  <c:v>56661</c:v>
                </c:pt>
                <c:pt idx="6786">
                  <c:v>385421</c:v>
                </c:pt>
                <c:pt idx="6787">
                  <c:v>588854</c:v>
                </c:pt>
                <c:pt idx="6788">
                  <c:v>151354</c:v>
                </c:pt>
                <c:pt idx="6789">
                  <c:v>55633</c:v>
                </c:pt>
                <c:pt idx="6790">
                  <c:v>125454</c:v>
                </c:pt>
                <c:pt idx="6791">
                  <c:v>256636</c:v>
                </c:pt>
                <c:pt idx="6792">
                  <c:v>112645</c:v>
                </c:pt>
                <c:pt idx="6793">
                  <c:v>200260</c:v>
                </c:pt>
                <c:pt idx="6794">
                  <c:v>110816</c:v>
                </c:pt>
                <c:pt idx="6795">
                  <c:v>156233</c:v>
                </c:pt>
                <c:pt idx="6796">
                  <c:v>194503</c:v>
                </c:pt>
                <c:pt idx="6797">
                  <c:v>281709</c:v>
                </c:pt>
                <c:pt idx="6798">
                  <c:v>282792</c:v>
                </c:pt>
                <c:pt idx="6799">
                  <c:v>578662</c:v>
                </c:pt>
                <c:pt idx="6800">
                  <c:v>367936</c:v>
                </c:pt>
                <c:pt idx="6801">
                  <c:v>85455</c:v>
                </c:pt>
                <c:pt idx="6802">
                  <c:v>263865</c:v>
                </c:pt>
                <c:pt idx="6803">
                  <c:v>376676</c:v>
                </c:pt>
                <c:pt idx="6804">
                  <c:v>184990</c:v>
                </c:pt>
                <c:pt idx="6805">
                  <c:v>288489</c:v>
                </c:pt>
                <c:pt idx="6806">
                  <c:v>82406</c:v>
                </c:pt>
                <c:pt idx="6807">
                  <c:v>47041</c:v>
                </c:pt>
                <c:pt idx="6808">
                  <c:v>196243</c:v>
                </c:pt>
                <c:pt idx="6809">
                  <c:v>355089</c:v>
                </c:pt>
                <c:pt idx="6810">
                  <c:v>216554</c:v>
                </c:pt>
                <c:pt idx="6811">
                  <c:v>243652</c:v>
                </c:pt>
                <c:pt idx="6812">
                  <c:v>760935</c:v>
                </c:pt>
                <c:pt idx="6813">
                  <c:v>523315</c:v>
                </c:pt>
                <c:pt idx="6814">
                  <c:v>495688</c:v>
                </c:pt>
                <c:pt idx="6815">
                  <c:v>254339</c:v>
                </c:pt>
                <c:pt idx="6816">
                  <c:v>139035</c:v>
                </c:pt>
                <c:pt idx="6817">
                  <c:v>188941</c:v>
                </c:pt>
                <c:pt idx="6818">
                  <c:v>1323433</c:v>
                </c:pt>
                <c:pt idx="6819">
                  <c:v>1538581</c:v>
                </c:pt>
                <c:pt idx="6820">
                  <c:v>1267415</c:v>
                </c:pt>
                <c:pt idx="6821">
                  <c:v>137864</c:v>
                </c:pt>
                <c:pt idx="6822">
                  <c:v>284134</c:v>
                </c:pt>
                <c:pt idx="6823">
                  <c:v>87642</c:v>
                </c:pt>
                <c:pt idx="6824">
                  <c:v>229577</c:v>
                </c:pt>
                <c:pt idx="6825">
                  <c:v>362778</c:v>
                </c:pt>
                <c:pt idx="6826">
                  <c:v>347220</c:v>
                </c:pt>
                <c:pt idx="6827">
                  <c:v>548147</c:v>
                </c:pt>
                <c:pt idx="6828">
                  <c:v>552561</c:v>
                </c:pt>
                <c:pt idx="6829">
                  <c:v>437243</c:v>
                </c:pt>
                <c:pt idx="6830">
                  <c:v>125967</c:v>
                </c:pt>
                <c:pt idx="6831">
                  <c:v>369408</c:v>
                </c:pt>
                <c:pt idx="6832">
                  <c:v>148794</c:v>
                </c:pt>
                <c:pt idx="6833">
                  <c:v>206268</c:v>
                </c:pt>
                <c:pt idx="6834">
                  <c:v>427685</c:v>
                </c:pt>
                <c:pt idx="6835">
                  <c:v>274177</c:v>
                </c:pt>
                <c:pt idx="6836">
                  <c:v>302792</c:v>
                </c:pt>
                <c:pt idx="6837">
                  <c:v>408661</c:v>
                </c:pt>
                <c:pt idx="6838">
                  <c:v>871346</c:v>
                </c:pt>
                <c:pt idx="6839">
                  <c:v>124118</c:v>
                </c:pt>
                <c:pt idx="6840">
                  <c:v>671489</c:v>
                </c:pt>
                <c:pt idx="6841">
                  <c:v>1317739</c:v>
                </c:pt>
                <c:pt idx="6842">
                  <c:v>972285</c:v>
                </c:pt>
                <c:pt idx="6843">
                  <c:v>138254</c:v>
                </c:pt>
                <c:pt idx="6844">
                  <c:v>843950</c:v>
                </c:pt>
                <c:pt idx="6845">
                  <c:v>201240</c:v>
                </c:pt>
                <c:pt idx="6846">
                  <c:v>811208</c:v>
                </c:pt>
                <c:pt idx="6847">
                  <c:v>489070</c:v>
                </c:pt>
                <c:pt idx="6848">
                  <c:v>1464265</c:v>
                </c:pt>
                <c:pt idx="6849">
                  <c:v>478300</c:v>
                </c:pt>
                <c:pt idx="6850">
                  <c:v>551588</c:v>
                </c:pt>
                <c:pt idx="6851">
                  <c:v>513802</c:v>
                </c:pt>
                <c:pt idx="6852">
                  <c:v>573856</c:v>
                </c:pt>
                <c:pt idx="6853">
                  <c:v>459458</c:v>
                </c:pt>
                <c:pt idx="6854">
                  <c:v>483235</c:v>
                </c:pt>
                <c:pt idx="6855">
                  <c:v>1520406</c:v>
                </c:pt>
                <c:pt idx="6856">
                  <c:v>1413025</c:v>
                </c:pt>
                <c:pt idx="6857">
                  <c:v>1851729</c:v>
                </c:pt>
                <c:pt idx="6858">
                  <c:v>1399118</c:v>
                </c:pt>
                <c:pt idx="6859">
                  <c:v>2215943</c:v>
                </c:pt>
                <c:pt idx="6860">
                  <c:v>237818</c:v>
                </c:pt>
                <c:pt idx="6861">
                  <c:v>157317</c:v>
                </c:pt>
                <c:pt idx="6862">
                  <c:v>70687</c:v>
                </c:pt>
                <c:pt idx="6863">
                  <c:v>643554</c:v>
                </c:pt>
                <c:pt idx="6864">
                  <c:v>52608</c:v>
                </c:pt>
                <c:pt idx="6865">
                  <c:v>78855</c:v>
                </c:pt>
                <c:pt idx="6866">
                  <c:v>53548</c:v>
                </c:pt>
                <c:pt idx="6867">
                  <c:v>143610</c:v>
                </c:pt>
                <c:pt idx="6868">
                  <c:v>39029</c:v>
                </c:pt>
                <c:pt idx="6869">
                  <c:v>79737</c:v>
                </c:pt>
                <c:pt idx="6870">
                  <c:v>73843</c:v>
                </c:pt>
                <c:pt idx="6871">
                  <c:v>49636</c:v>
                </c:pt>
                <c:pt idx="6872">
                  <c:v>108026</c:v>
                </c:pt>
                <c:pt idx="6873">
                  <c:v>28208</c:v>
                </c:pt>
                <c:pt idx="6874">
                  <c:v>67178</c:v>
                </c:pt>
                <c:pt idx="6875">
                  <c:v>56613</c:v>
                </c:pt>
                <c:pt idx="6876">
                  <c:v>16762</c:v>
                </c:pt>
                <c:pt idx="6877">
                  <c:v>152833</c:v>
                </c:pt>
                <c:pt idx="6878">
                  <c:v>132855</c:v>
                </c:pt>
                <c:pt idx="6879">
                  <c:v>67575</c:v>
                </c:pt>
                <c:pt idx="6880">
                  <c:v>69401</c:v>
                </c:pt>
                <c:pt idx="6881">
                  <c:v>55725</c:v>
                </c:pt>
                <c:pt idx="6882">
                  <c:v>43869</c:v>
                </c:pt>
                <c:pt idx="6883">
                  <c:v>46996</c:v>
                </c:pt>
                <c:pt idx="6884">
                  <c:v>29987</c:v>
                </c:pt>
                <c:pt idx="6885">
                  <c:v>41592</c:v>
                </c:pt>
                <c:pt idx="6886">
                  <c:v>41597</c:v>
                </c:pt>
                <c:pt idx="6887">
                  <c:v>72389</c:v>
                </c:pt>
                <c:pt idx="6888">
                  <c:v>121850</c:v>
                </c:pt>
                <c:pt idx="6889">
                  <c:v>42174</c:v>
                </c:pt>
                <c:pt idx="6890">
                  <c:v>253775</c:v>
                </c:pt>
                <c:pt idx="6891">
                  <c:v>74789</c:v>
                </c:pt>
                <c:pt idx="6892">
                  <c:v>21725</c:v>
                </c:pt>
                <c:pt idx="6893">
                  <c:v>73551</c:v>
                </c:pt>
                <c:pt idx="6894">
                  <c:v>26576</c:v>
                </c:pt>
                <c:pt idx="6895">
                  <c:v>107279</c:v>
                </c:pt>
                <c:pt idx="6896">
                  <c:v>43798</c:v>
                </c:pt>
                <c:pt idx="6897">
                  <c:v>93865</c:v>
                </c:pt>
                <c:pt idx="6898">
                  <c:v>148111</c:v>
                </c:pt>
                <c:pt idx="6899">
                  <c:v>269872</c:v>
                </c:pt>
                <c:pt idx="6900">
                  <c:v>60709</c:v>
                </c:pt>
                <c:pt idx="6901">
                  <c:v>25309</c:v>
                </c:pt>
                <c:pt idx="6902">
                  <c:v>41912</c:v>
                </c:pt>
                <c:pt idx="6903">
                  <c:v>154298</c:v>
                </c:pt>
                <c:pt idx="6904">
                  <c:v>47499</c:v>
                </c:pt>
                <c:pt idx="6905">
                  <c:v>30789</c:v>
                </c:pt>
                <c:pt idx="6906">
                  <c:v>49598</c:v>
                </c:pt>
                <c:pt idx="6907">
                  <c:v>48738</c:v>
                </c:pt>
                <c:pt idx="6908">
                  <c:v>189040</c:v>
                </c:pt>
                <c:pt idx="6909">
                  <c:v>115753</c:v>
                </c:pt>
                <c:pt idx="6910">
                  <c:v>1089885</c:v>
                </c:pt>
                <c:pt idx="6911">
                  <c:v>169043</c:v>
                </c:pt>
                <c:pt idx="6912">
                  <c:v>395637</c:v>
                </c:pt>
                <c:pt idx="6913">
                  <c:v>63588</c:v>
                </c:pt>
                <c:pt idx="6914">
                  <c:v>91949</c:v>
                </c:pt>
                <c:pt idx="6915">
                  <c:v>16186</c:v>
                </c:pt>
                <c:pt idx="6916">
                  <c:v>51847</c:v>
                </c:pt>
                <c:pt idx="6917">
                  <c:v>23990</c:v>
                </c:pt>
                <c:pt idx="6918">
                  <c:v>216465</c:v>
                </c:pt>
                <c:pt idx="6919">
                  <c:v>156529</c:v>
                </c:pt>
                <c:pt idx="6920">
                  <c:v>51509</c:v>
                </c:pt>
                <c:pt idx="6921">
                  <c:v>16518</c:v>
                </c:pt>
                <c:pt idx="6922">
                  <c:v>64326</c:v>
                </c:pt>
                <c:pt idx="6923">
                  <c:v>64686</c:v>
                </c:pt>
                <c:pt idx="6924">
                  <c:v>44048</c:v>
                </c:pt>
                <c:pt idx="6925">
                  <c:v>58724</c:v>
                </c:pt>
                <c:pt idx="6926">
                  <c:v>20797</c:v>
                </c:pt>
                <c:pt idx="6927">
                  <c:v>105903</c:v>
                </c:pt>
                <c:pt idx="6928">
                  <c:v>107892</c:v>
                </c:pt>
                <c:pt idx="6929">
                  <c:v>40095</c:v>
                </c:pt>
                <c:pt idx="6930">
                  <c:v>82139</c:v>
                </c:pt>
                <c:pt idx="6931">
                  <c:v>40830</c:v>
                </c:pt>
                <c:pt idx="6932">
                  <c:v>51567</c:v>
                </c:pt>
                <c:pt idx="6933">
                  <c:v>107786</c:v>
                </c:pt>
                <c:pt idx="6934">
                  <c:v>71934</c:v>
                </c:pt>
                <c:pt idx="6935">
                  <c:v>70548</c:v>
                </c:pt>
                <c:pt idx="6936">
                  <c:v>66156</c:v>
                </c:pt>
                <c:pt idx="6937">
                  <c:v>126101</c:v>
                </c:pt>
                <c:pt idx="6938">
                  <c:v>103128</c:v>
                </c:pt>
                <c:pt idx="6939">
                  <c:v>116339</c:v>
                </c:pt>
                <c:pt idx="6940">
                  <c:v>230859</c:v>
                </c:pt>
                <c:pt idx="6941">
                  <c:v>76216</c:v>
                </c:pt>
                <c:pt idx="6942">
                  <c:v>125842</c:v>
                </c:pt>
                <c:pt idx="6943">
                  <c:v>129365</c:v>
                </c:pt>
                <c:pt idx="6944">
                  <c:v>119617</c:v>
                </c:pt>
                <c:pt idx="6945">
                  <c:v>71129</c:v>
                </c:pt>
                <c:pt idx="6946">
                  <c:v>43332</c:v>
                </c:pt>
                <c:pt idx="6947">
                  <c:v>210053</c:v>
                </c:pt>
                <c:pt idx="6948">
                  <c:v>73670</c:v>
                </c:pt>
                <c:pt idx="6949">
                  <c:v>136657</c:v>
                </c:pt>
                <c:pt idx="6950">
                  <c:v>71773</c:v>
                </c:pt>
                <c:pt idx="6951">
                  <c:v>105494</c:v>
                </c:pt>
                <c:pt idx="6952">
                  <c:v>108090</c:v>
                </c:pt>
                <c:pt idx="6953">
                  <c:v>133008</c:v>
                </c:pt>
                <c:pt idx="6954">
                  <c:v>29754</c:v>
                </c:pt>
                <c:pt idx="6955">
                  <c:v>46359</c:v>
                </c:pt>
                <c:pt idx="6956">
                  <c:v>45576</c:v>
                </c:pt>
                <c:pt idx="6957">
                  <c:v>73241</c:v>
                </c:pt>
                <c:pt idx="6958">
                  <c:v>82064</c:v>
                </c:pt>
                <c:pt idx="6959">
                  <c:v>49912</c:v>
                </c:pt>
                <c:pt idx="6960">
                  <c:v>38743</c:v>
                </c:pt>
                <c:pt idx="6961">
                  <c:v>84281</c:v>
                </c:pt>
                <c:pt idx="6962">
                  <c:v>120951</c:v>
                </c:pt>
                <c:pt idx="6963">
                  <c:v>93690</c:v>
                </c:pt>
                <c:pt idx="6964">
                  <c:v>61562</c:v>
                </c:pt>
                <c:pt idx="6965">
                  <c:v>72704</c:v>
                </c:pt>
                <c:pt idx="6966">
                  <c:v>89888</c:v>
                </c:pt>
                <c:pt idx="6967">
                  <c:v>116597</c:v>
                </c:pt>
                <c:pt idx="6968">
                  <c:v>110556</c:v>
                </c:pt>
                <c:pt idx="6969">
                  <c:v>193207</c:v>
                </c:pt>
                <c:pt idx="6970">
                  <c:v>78390</c:v>
                </c:pt>
                <c:pt idx="6971">
                  <c:v>201003</c:v>
                </c:pt>
                <c:pt idx="6972">
                  <c:v>19522</c:v>
                </c:pt>
                <c:pt idx="6973">
                  <c:v>68898</c:v>
                </c:pt>
                <c:pt idx="6974">
                  <c:v>35749</c:v>
                </c:pt>
                <c:pt idx="6975">
                  <c:v>21387</c:v>
                </c:pt>
                <c:pt idx="6976">
                  <c:v>76311</c:v>
                </c:pt>
                <c:pt idx="6977">
                  <c:v>33729</c:v>
                </c:pt>
                <c:pt idx="6978">
                  <c:v>44133</c:v>
                </c:pt>
                <c:pt idx="6979">
                  <c:v>74012</c:v>
                </c:pt>
                <c:pt idx="6980">
                  <c:v>61845</c:v>
                </c:pt>
                <c:pt idx="6981">
                  <c:v>101228</c:v>
                </c:pt>
                <c:pt idx="6982">
                  <c:v>185416</c:v>
                </c:pt>
                <c:pt idx="6983">
                  <c:v>33731</c:v>
                </c:pt>
                <c:pt idx="6984">
                  <c:v>51945</c:v>
                </c:pt>
                <c:pt idx="6985">
                  <c:v>121012</c:v>
                </c:pt>
                <c:pt idx="6986">
                  <c:v>96753</c:v>
                </c:pt>
                <c:pt idx="6987">
                  <c:v>55604</c:v>
                </c:pt>
                <c:pt idx="6988">
                  <c:v>79289</c:v>
                </c:pt>
                <c:pt idx="6989">
                  <c:v>310755</c:v>
                </c:pt>
                <c:pt idx="6990">
                  <c:v>101079</c:v>
                </c:pt>
                <c:pt idx="6991">
                  <c:v>123501</c:v>
                </c:pt>
                <c:pt idx="6992">
                  <c:v>202746</c:v>
                </c:pt>
                <c:pt idx="6993">
                  <c:v>123353</c:v>
                </c:pt>
                <c:pt idx="6994">
                  <c:v>128652</c:v>
                </c:pt>
                <c:pt idx="6995">
                  <c:v>199700</c:v>
                </c:pt>
                <c:pt idx="6996">
                  <c:v>260164</c:v>
                </c:pt>
                <c:pt idx="6997">
                  <c:v>144471</c:v>
                </c:pt>
                <c:pt idx="6998">
                  <c:v>130518</c:v>
                </c:pt>
                <c:pt idx="6999">
                  <c:v>670340</c:v>
                </c:pt>
                <c:pt idx="7000">
                  <c:v>161221</c:v>
                </c:pt>
                <c:pt idx="7001">
                  <c:v>407772</c:v>
                </c:pt>
                <c:pt idx="7002">
                  <c:v>223241</c:v>
                </c:pt>
                <c:pt idx="7003">
                  <c:v>866114</c:v>
                </c:pt>
                <c:pt idx="7004">
                  <c:v>276209</c:v>
                </c:pt>
                <c:pt idx="7005">
                  <c:v>485863</c:v>
                </c:pt>
                <c:pt idx="7006">
                  <c:v>620617</c:v>
                </c:pt>
                <c:pt idx="7007">
                  <c:v>803101</c:v>
                </c:pt>
                <c:pt idx="7008">
                  <c:v>412469</c:v>
                </c:pt>
                <c:pt idx="7009">
                  <c:v>365197</c:v>
                </c:pt>
                <c:pt idx="7010">
                  <c:v>421193</c:v>
                </c:pt>
                <c:pt idx="7011">
                  <c:v>374229</c:v>
                </c:pt>
                <c:pt idx="7012">
                  <c:v>205189</c:v>
                </c:pt>
                <c:pt idx="7013">
                  <c:v>496958</c:v>
                </c:pt>
                <c:pt idx="7014">
                  <c:v>655435</c:v>
                </c:pt>
                <c:pt idx="7015">
                  <c:v>296665</c:v>
                </c:pt>
                <c:pt idx="7016">
                  <c:v>431527</c:v>
                </c:pt>
                <c:pt idx="7017">
                  <c:v>204826</c:v>
                </c:pt>
                <c:pt idx="7018">
                  <c:v>323634</c:v>
                </c:pt>
                <c:pt idx="7019">
                  <c:v>1082825</c:v>
                </c:pt>
                <c:pt idx="7020">
                  <c:v>524347</c:v>
                </c:pt>
                <c:pt idx="7021">
                  <c:v>741437</c:v>
                </c:pt>
                <c:pt idx="7022">
                  <c:v>414861</c:v>
                </c:pt>
                <c:pt idx="7023">
                  <c:v>362237</c:v>
                </c:pt>
                <c:pt idx="7024">
                  <c:v>549485</c:v>
                </c:pt>
                <c:pt idx="7025">
                  <c:v>1028082</c:v>
                </c:pt>
                <c:pt idx="7026">
                  <c:v>2373361</c:v>
                </c:pt>
                <c:pt idx="7027">
                  <c:v>2741914</c:v>
                </c:pt>
                <c:pt idx="7028">
                  <c:v>517407</c:v>
                </c:pt>
                <c:pt idx="7029">
                  <c:v>401013</c:v>
                </c:pt>
                <c:pt idx="7030">
                  <c:v>381946</c:v>
                </c:pt>
                <c:pt idx="7031">
                  <c:v>696570</c:v>
                </c:pt>
                <c:pt idx="7032">
                  <c:v>543396</c:v>
                </c:pt>
                <c:pt idx="7033">
                  <c:v>543026</c:v>
                </c:pt>
                <c:pt idx="7034">
                  <c:v>707550</c:v>
                </c:pt>
                <c:pt idx="7035">
                  <c:v>534396</c:v>
                </c:pt>
                <c:pt idx="7036">
                  <c:v>1196187</c:v>
                </c:pt>
                <c:pt idx="7037">
                  <c:v>1229197</c:v>
                </c:pt>
                <c:pt idx="7038">
                  <c:v>624030</c:v>
                </c:pt>
                <c:pt idx="7039">
                  <c:v>429241</c:v>
                </c:pt>
                <c:pt idx="7040">
                  <c:v>1613148</c:v>
                </c:pt>
                <c:pt idx="7041">
                  <c:v>727529</c:v>
                </c:pt>
                <c:pt idx="7042">
                  <c:v>266661</c:v>
                </c:pt>
                <c:pt idx="7043">
                  <c:v>345104</c:v>
                </c:pt>
                <c:pt idx="7044">
                  <c:v>1194551</c:v>
                </c:pt>
                <c:pt idx="7045">
                  <c:v>515153</c:v>
                </c:pt>
                <c:pt idx="7046">
                  <c:v>1944829</c:v>
                </c:pt>
                <c:pt idx="7047">
                  <c:v>1302505</c:v>
                </c:pt>
                <c:pt idx="7048">
                  <c:v>1778071</c:v>
                </c:pt>
                <c:pt idx="7049">
                  <c:v>2026913</c:v>
                </c:pt>
                <c:pt idx="7050">
                  <c:v>743057</c:v>
                </c:pt>
                <c:pt idx="7051">
                  <c:v>713014</c:v>
                </c:pt>
                <c:pt idx="7052">
                  <c:v>285941</c:v>
                </c:pt>
                <c:pt idx="7053">
                  <c:v>536651</c:v>
                </c:pt>
                <c:pt idx="7054">
                  <c:v>1126824</c:v>
                </c:pt>
                <c:pt idx="7055">
                  <c:v>861768</c:v>
                </c:pt>
                <c:pt idx="7056">
                  <c:v>737765</c:v>
                </c:pt>
                <c:pt idx="7057">
                  <c:v>1025699</c:v>
                </c:pt>
                <c:pt idx="7058">
                  <c:v>947428</c:v>
                </c:pt>
                <c:pt idx="7059">
                  <c:v>691439</c:v>
                </c:pt>
                <c:pt idx="7060">
                  <c:v>1473228</c:v>
                </c:pt>
                <c:pt idx="7061">
                  <c:v>549425</c:v>
                </c:pt>
                <c:pt idx="7062">
                  <c:v>593919</c:v>
                </c:pt>
                <c:pt idx="7063">
                  <c:v>718854</c:v>
                </c:pt>
                <c:pt idx="7064">
                  <c:v>996188</c:v>
                </c:pt>
                <c:pt idx="7065">
                  <c:v>2105794</c:v>
                </c:pt>
                <c:pt idx="7066">
                  <c:v>740238</c:v>
                </c:pt>
                <c:pt idx="7067">
                  <c:v>1225354</c:v>
                </c:pt>
                <c:pt idx="7068">
                  <c:v>1310735</c:v>
                </c:pt>
                <c:pt idx="7069">
                  <c:v>1599856</c:v>
                </c:pt>
                <c:pt idx="7070">
                  <c:v>1415004</c:v>
                </c:pt>
                <c:pt idx="7071">
                  <c:v>558934</c:v>
                </c:pt>
                <c:pt idx="7072">
                  <c:v>767957</c:v>
                </c:pt>
                <c:pt idx="7073">
                  <c:v>655583</c:v>
                </c:pt>
                <c:pt idx="7074">
                  <c:v>759979</c:v>
                </c:pt>
                <c:pt idx="7075">
                  <c:v>860332</c:v>
                </c:pt>
                <c:pt idx="7076">
                  <c:v>494858</c:v>
                </c:pt>
                <c:pt idx="7077">
                  <c:v>1388098</c:v>
                </c:pt>
                <c:pt idx="7078">
                  <c:v>754664</c:v>
                </c:pt>
                <c:pt idx="7079">
                  <c:v>1252310</c:v>
                </c:pt>
                <c:pt idx="7080">
                  <c:v>671210</c:v>
                </c:pt>
                <c:pt idx="7081">
                  <c:v>1449032</c:v>
                </c:pt>
                <c:pt idx="7082">
                  <c:v>664682</c:v>
                </c:pt>
                <c:pt idx="7083">
                  <c:v>1804302</c:v>
                </c:pt>
                <c:pt idx="7084">
                  <c:v>1028254</c:v>
                </c:pt>
                <c:pt idx="7085">
                  <c:v>1106041</c:v>
                </c:pt>
                <c:pt idx="7086">
                  <c:v>3609792</c:v>
                </c:pt>
                <c:pt idx="7087">
                  <c:v>5026126</c:v>
                </c:pt>
                <c:pt idx="7088">
                  <c:v>1878526</c:v>
                </c:pt>
                <c:pt idx="7089">
                  <c:v>559439</c:v>
                </c:pt>
                <c:pt idx="7090">
                  <c:v>467808</c:v>
                </c:pt>
                <c:pt idx="7091">
                  <c:v>759960</c:v>
                </c:pt>
                <c:pt idx="7092">
                  <c:v>1757550</c:v>
                </c:pt>
                <c:pt idx="7093">
                  <c:v>681802</c:v>
                </c:pt>
                <c:pt idx="7094">
                  <c:v>1009871</c:v>
                </c:pt>
                <c:pt idx="7095">
                  <c:v>422633</c:v>
                </c:pt>
                <c:pt idx="7096">
                  <c:v>1205542</c:v>
                </c:pt>
                <c:pt idx="7097">
                  <c:v>1492345</c:v>
                </c:pt>
                <c:pt idx="7098">
                  <c:v>2337154</c:v>
                </c:pt>
                <c:pt idx="7099">
                  <c:v>1876869</c:v>
                </c:pt>
                <c:pt idx="7100">
                  <c:v>801229</c:v>
                </c:pt>
                <c:pt idx="7101">
                  <c:v>746266</c:v>
                </c:pt>
                <c:pt idx="7102">
                  <c:v>685333</c:v>
                </c:pt>
                <c:pt idx="7103">
                  <c:v>916562</c:v>
                </c:pt>
                <c:pt idx="7104">
                  <c:v>1276594</c:v>
                </c:pt>
                <c:pt idx="7105">
                  <c:v>1094517</c:v>
                </c:pt>
                <c:pt idx="7106">
                  <c:v>694769</c:v>
                </c:pt>
                <c:pt idx="7107">
                  <c:v>1521733</c:v>
                </c:pt>
                <c:pt idx="7108">
                  <c:v>350729</c:v>
                </c:pt>
                <c:pt idx="7109">
                  <c:v>979453</c:v>
                </c:pt>
                <c:pt idx="7110">
                  <c:v>772427</c:v>
                </c:pt>
                <c:pt idx="7111">
                  <c:v>851139</c:v>
                </c:pt>
                <c:pt idx="7112">
                  <c:v>737922</c:v>
                </c:pt>
                <c:pt idx="7113">
                  <c:v>1559593</c:v>
                </c:pt>
                <c:pt idx="7114">
                  <c:v>892741</c:v>
                </c:pt>
                <c:pt idx="7115">
                  <c:v>1507656</c:v>
                </c:pt>
                <c:pt idx="7116">
                  <c:v>406613</c:v>
                </c:pt>
                <c:pt idx="7117">
                  <c:v>1190088</c:v>
                </c:pt>
                <c:pt idx="7118">
                  <c:v>502679</c:v>
                </c:pt>
                <c:pt idx="7119">
                  <c:v>471574</c:v>
                </c:pt>
                <c:pt idx="7120">
                  <c:v>1045689</c:v>
                </c:pt>
                <c:pt idx="7121">
                  <c:v>546211</c:v>
                </c:pt>
                <c:pt idx="7122">
                  <c:v>647968</c:v>
                </c:pt>
                <c:pt idx="7123">
                  <c:v>623784</c:v>
                </c:pt>
                <c:pt idx="7124">
                  <c:v>1456563</c:v>
                </c:pt>
                <c:pt idx="7125">
                  <c:v>1533778</c:v>
                </c:pt>
                <c:pt idx="7126">
                  <c:v>1689588</c:v>
                </c:pt>
                <c:pt idx="7127">
                  <c:v>614420</c:v>
                </c:pt>
                <c:pt idx="7128">
                  <c:v>2053972</c:v>
                </c:pt>
                <c:pt idx="7129">
                  <c:v>3901017</c:v>
                </c:pt>
                <c:pt idx="7130">
                  <c:v>832235</c:v>
                </c:pt>
                <c:pt idx="7131">
                  <c:v>1666110</c:v>
                </c:pt>
                <c:pt idx="7132">
                  <c:v>748068</c:v>
                </c:pt>
                <c:pt idx="7133">
                  <c:v>736505</c:v>
                </c:pt>
                <c:pt idx="7134">
                  <c:v>961272</c:v>
                </c:pt>
                <c:pt idx="7135">
                  <c:v>621674</c:v>
                </c:pt>
                <c:pt idx="7136">
                  <c:v>733718</c:v>
                </c:pt>
                <c:pt idx="7137">
                  <c:v>1368112</c:v>
                </c:pt>
                <c:pt idx="7138">
                  <c:v>1909106</c:v>
                </c:pt>
                <c:pt idx="7139">
                  <c:v>1052023</c:v>
                </c:pt>
                <c:pt idx="7140">
                  <c:v>1695407</c:v>
                </c:pt>
                <c:pt idx="7141">
                  <c:v>701787</c:v>
                </c:pt>
                <c:pt idx="7142">
                  <c:v>889278</c:v>
                </c:pt>
                <c:pt idx="7143">
                  <c:v>1096163</c:v>
                </c:pt>
                <c:pt idx="7144">
                  <c:v>383773</c:v>
                </c:pt>
                <c:pt idx="7145">
                  <c:v>1701969</c:v>
                </c:pt>
                <c:pt idx="7146">
                  <c:v>708091</c:v>
                </c:pt>
                <c:pt idx="7147">
                  <c:v>2523584</c:v>
                </c:pt>
                <c:pt idx="7148">
                  <c:v>750973</c:v>
                </c:pt>
                <c:pt idx="7149">
                  <c:v>2993016</c:v>
                </c:pt>
                <c:pt idx="7150">
                  <c:v>1368825</c:v>
                </c:pt>
                <c:pt idx="7151">
                  <c:v>1388544</c:v>
                </c:pt>
                <c:pt idx="7152">
                  <c:v>2565515</c:v>
                </c:pt>
                <c:pt idx="7153">
                  <c:v>664201</c:v>
                </c:pt>
                <c:pt idx="7154">
                  <c:v>1190081</c:v>
                </c:pt>
                <c:pt idx="7155">
                  <c:v>842009</c:v>
                </c:pt>
                <c:pt idx="7156">
                  <c:v>981642</c:v>
                </c:pt>
                <c:pt idx="7157">
                  <c:v>907429</c:v>
                </c:pt>
                <c:pt idx="7158">
                  <c:v>1393591</c:v>
                </c:pt>
                <c:pt idx="7159">
                  <c:v>555872</c:v>
                </c:pt>
                <c:pt idx="7160">
                  <c:v>1431430</c:v>
                </c:pt>
                <c:pt idx="7161">
                  <c:v>940856</c:v>
                </c:pt>
                <c:pt idx="7162">
                  <c:v>774292</c:v>
                </c:pt>
                <c:pt idx="7163">
                  <c:v>3857716</c:v>
                </c:pt>
                <c:pt idx="7164">
                  <c:v>2152645</c:v>
                </c:pt>
                <c:pt idx="7165">
                  <c:v>1000549</c:v>
                </c:pt>
                <c:pt idx="7166">
                  <c:v>573706</c:v>
                </c:pt>
                <c:pt idx="7167">
                  <c:v>544408</c:v>
                </c:pt>
                <c:pt idx="7168">
                  <c:v>1871178</c:v>
                </c:pt>
                <c:pt idx="7169">
                  <c:v>1639172</c:v>
                </c:pt>
                <c:pt idx="7170">
                  <c:v>1833304</c:v>
                </c:pt>
                <c:pt idx="7171">
                  <c:v>345702</c:v>
                </c:pt>
                <c:pt idx="7172">
                  <c:v>1436514</c:v>
                </c:pt>
                <c:pt idx="7173">
                  <c:v>2282390</c:v>
                </c:pt>
                <c:pt idx="7174">
                  <c:v>491867</c:v>
                </c:pt>
                <c:pt idx="7175">
                  <c:v>758292</c:v>
                </c:pt>
                <c:pt idx="7176">
                  <c:v>598396</c:v>
                </c:pt>
                <c:pt idx="7177">
                  <c:v>558531</c:v>
                </c:pt>
                <c:pt idx="7178">
                  <c:v>1273470</c:v>
                </c:pt>
                <c:pt idx="7179">
                  <c:v>1208544</c:v>
                </c:pt>
                <c:pt idx="7180">
                  <c:v>1230813</c:v>
                </c:pt>
                <c:pt idx="7181">
                  <c:v>501739</c:v>
                </c:pt>
                <c:pt idx="7182">
                  <c:v>794633</c:v>
                </c:pt>
                <c:pt idx="7183">
                  <c:v>2188599</c:v>
                </c:pt>
                <c:pt idx="7184">
                  <c:v>1018542</c:v>
                </c:pt>
                <c:pt idx="7185">
                  <c:v>642551</c:v>
                </c:pt>
                <c:pt idx="7186">
                  <c:v>1564525</c:v>
                </c:pt>
                <c:pt idx="7187">
                  <c:v>1763178</c:v>
                </c:pt>
                <c:pt idx="7188">
                  <c:v>3056991</c:v>
                </c:pt>
                <c:pt idx="7189">
                  <c:v>1514945</c:v>
                </c:pt>
                <c:pt idx="7190">
                  <c:v>1205225</c:v>
                </c:pt>
                <c:pt idx="7191">
                  <c:v>11368156</c:v>
                </c:pt>
                <c:pt idx="7192">
                  <c:v>793855</c:v>
                </c:pt>
                <c:pt idx="7193">
                  <c:v>963346</c:v>
                </c:pt>
                <c:pt idx="7194">
                  <c:v>3317991</c:v>
                </c:pt>
                <c:pt idx="7195">
                  <c:v>906953</c:v>
                </c:pt>
                <c:pt idx="7196">
                  <c:v>914460</c:v>
                </c:pt>
                <c:pt idx="7197">
                  <c:v>3253643</c:v>
                </c:pt>
                <c:pt idx="7198">
                  <c:v>2467134</c:v>
                </c:pt>
                <c:pt idx="7199">
                  <c:v>4235083</c:v>
                </c:pt>
                <c:pt idx="7200">
                  <c:v>3163533</c:v>
                </c:pt>
                <c:pt idx="7201">
                  <c:v>1877650</c:v>
                </c:pt>
                <c:pt idx="7202">
                  <c:v>1108443</c:v>
                </c:pt>
                <c:pt idx="7203">
                  <c:v>2878023</c:v>
                </c:pt>
                <c:pt idx="7204">
                  <c:v>1212763</c:v>
                </c:pt>
                <c:pt idx="7205">
                  <c:v>1172453</c:v>
                </c:pt>
                <c:pt idx="7206">
                  <c:v>1164134</c:v>
                </c:pt>
                <c:pt idx="7207">
                  <c:v>2240892</c:v>
                </c:pt>
                <c:pt idx="7208">
                  <c:v>2107512</c:v>
                </c:pt>
                <c:pt idx="7209">
                  <c:v>3871047</c:v>
                </c:pt>
                <c:pt idx="7210">
                  <c:v>5230421</c:v>
                </c:pt>
                <c:pt idx="7211">
                  <c:v>526869</c:v>
                </c:pt>
                <c:pt idx="7212">
                  <c:v>2232921</c:v>
                </c:pt>
                <c:pt idx="7213">
                  <c:v>1381854</c:v>
                </c:pt>
                <c:pt idx="7214">
                  <c:v>4754414</c:v>
                </c:pt>
                <c:pt idx="7215">
                  <c:v>3635193</c:v>
                </c:pt>
                <c:pt idx="7216">
                  <c:v>940191</c:v>
                </c:pt>
                <c:pt idx="7217">
                  <c:v>2238829</c:v>
                </c:pt>
                <c:pt idx="7218">
                  <c:v>2334967</c:v>
                </c:pt>
                <c:pt idx="7219">
                  <c:v>3114672</c:v>
                </c:pt>
                <c:pt idx="7220">
                  <c:v>463686</c:v>
                </c:pt>
                <c:pt idx="7221">
                  <c:v>839200</c:v>
                </c:pt>
                <c:pt idx="7222">
                  <c:v>1099225</c:v>
                </c:pt>
                <c:pt idx="7223">
                  <c:v>359686</c:v>
                </c:pt>
                <c:pt idx="7224">
                  <c:v>314306</c:v>
                </c:pt>
                <c:pt idx="7225">
                  <c:v>783894</c:v>
                </c:pt>
                <c:pt idx="7226">
                  <c:v>527949</c:v>
                </c:pt>
                <c:pt idx="7227">
                  <c:v>855568</c:v>
                </c:pt>
                <c:pt idx="7228">
                  <c:v>888681</c:v>
                </c:pt>
                <c:pt idx="7229">
                  <c:v>1042494</c:v>
                </c:pt>
                <c:pt idx="7230">
                  <c:v>1287209</c:v>
                </c:pt>
                <c:pt idx="7231">
                  <c:v>1262830</c:v>
                </c:pt>
                <c:pt idx="7232">
                  <c:v>1199936</c:v>
                </c:pt>
                <c:pt idx="7233">
                  <c:v>1726712</c:v>
                </c:pt>
                <c:pt idx="7234">
                  <c:v>1266648</c:v>
                </c:pt>
                <c:pt idx="7235">
                  <c:v>2549709</c:v>
                </c:pt>
                <c:pt idx="7236">
                  <c:v>1118996</c:v>
                </c:pt>
                <c:pt idx="7237">
                  <c:v>3162149</c:v>
                </c:pt>
                <c:pt idx="7238">
                  <c:v>1959175</c:v>
                </c:pt>
                <c:pt idx="7239">
                  <c:v>2279931</c:v>
                </c:pt>
                <c:pt idx="7240">
                  <c:v>1154492</c:v>
                </c:pt>
                <c:pt idx="7241">
                  <c:v>952043</c:v>
                </c:pt>
                <c:pt idx="7242">
                  <c:v>1070211</c:v>
                </c:pt>
                <c:pt idx="7243">
                  <c:v>578763</c:v>
                </c:pt>
                <c:pt idx="7244">
                  <c:v>980931</c:v>
                </c:pt>
                <c:pt idx="7245">
                  <c:v>2610802</c:v>
                </c:pt>
                <c:pt idx="7246">
                  <c:v>521276</c:v>
                </c:pt>
                <c:pt idx="7247">
                  <c:v>765721</c:v>
                </c:pt>
                <c:pt idx="7248">
                  <c:v>956472</c:v>
                </c:pt>
                <c:pt idx="7249">
                  <c:v>271561</c:v>
                </c:pt>
                <c:pt idx="7250">
                  <c:v>89557</c:v>
                </c:pt>
                <c:pt idx="7251">
                  <c:v>186668</c:v>
                </c:pt>
                <c:pt idx="7252">
                  <c:v>1015581</c:v>
                </c:pt>
                <c:pt idx="7253">
                  <c:v>291452</c:v>
                </c:pt>
                <c:pt idx="7254">
                  <c:v>518523</c:v>
                </c:pt>
                <c:pt idx="7255">
                  <c:v>583011</c:v>
                </c:pt>
                <c:pt idx="7256">
                  <c:v>405615</c:v>
                </c:pt>
                <c:pt idx="7257">
                  <c:v>1505898</c:v>
                </c:pt>
                <c:pt idx="7258">
                  <c:v>1302168</c:v>
                </c:pt>
                <c:pt idx="7259">
                  <c:v>153111</c:v>
                </c:pt>
                <c:pt idx="7260">
                  <c:v>408570</c:v>
                </c:pt>
                <c:pt idx="7261">
                  <c:v>141741</c:v>
                </c:pt>
                <c:pt idx="7262">
                  <c:v>124129</c:v>
                </c:pt>
                <c:pt idx="7263">
                  <c:v>171316</c:v>
                </c:pt>
                <c:pt idx="7264">
                  <c:v>140208</c:v>
                </c:pt>
                <c:pt idx="7265">
                  <c:v>244646</c:v>
                </c:pt>
                <c:pt idx="7266">
                  <c:v>130011</c:v>
                </c:pt>
                <c:pt idx="7267">
                  <c:v>99102</c:v>
                </c:pt>
                <c:pt idx="7268">
                  <c:v>95848</c:v>
                </c:pt>
                <c:pt idx="7269">
                  <c:v>212370</c:v>
                </c:pt>
                <c:pt idx="7270">
                  <c:v>410656</c:v>
                </c:pt>
                <c:pt idx="7271">
                  <c:v>464393</c:v>
                </c:pt>
                <c:pt idx="7272">
                  <c:v>162710</c:v>
                </c:pt>
                <c:pt idx="7273">
                  <c:v>186346</c:v>
                </c:pt>
                <c:pt idx="7274">
                  <c:v>327891</c:v>
                </c:pt>
                <c:pt idx="7275">
                  <c:v>323203</c:v>
                </c:pt>
                <c:pt idx="7276">
                  <c:v>837631</c:v>
                </c:pt>
                <c:pt idx="7277">
                  <c:v>795518</c:v>
                </c:pt>
                <c:pt idx="7278">
                  <c:v>267959</c:v>
                </c:pt>
                <c:pt idx="7279">
                  <c:v>522452</c:v>
                </c:pt>
                <c:pt idx="7280">
                  <c:v>238454</c:v>
                </c:pt>
                <c:pt idx="7281">
                  <c:v>236921</c:v>
                </c:pt>
                <c:pt idx="7282">
                  <c:v>303393</c:v>
                </c:pt>
                <c:pt idx="7283">
                  <c:v>476546</c:v>
                </c:pt>
                <c:pt idx="7284">
                  <c:v>820716</c:v>
                </c:pt>
                <c:pt idx="7285">
                  <c:v>556921</c:v>
                </c:pt>
                <c:pt idx="7286">
                  <c:v>577487</c:v>
                </c:pt>
                <c:pt idx="7287">
                  <c:v>928288</c:v>
                </c:pt>
                <c:pt idx="7288">
                  <c:v>247974</c:v>
                </c:pt>
                <c:pt idx="7289">
                  <c:v>176011</c:v>
                </c:pt>
                <c:pt idx="7290">
                  <c:v>307546</c:v>
                </c:pt>
                <c:pt idx="7291">
                  <c:v>278902</c:v>
                </c:pt>
                <c:pt idx="7292">
                  <c:v>604164</c:v>
                </c:pt>
                <c:pt idx="7293">
                  <c:v>222324</c:v>
                </c:pt>
                <c:pt idx="7294">
                  <c:v>287425</c:v>
                </c:pt>
                <c:pt idx="7295">
                  <c:v>418276</c:v>
                </c:pt>
                <c:pt idx="7296">
                  <c:v>738646</c:v>
                </c:pt>
                <c:pt idx="7297">
                  <c:v>5126954</c:v>
                </c:pt>
                <c:pt idx="7298">
                  <c:v>1167844</c:v>
                </c:pt>
                <c:pt idx="7299">
                  <c:v>729233</c:v>
                </c:pt>
                <c:pt idx="7300">
                  <c:v>718430</c:v>
                </c:pt>
                <c:pt idx="7301">
                  <c:v>453112</c:v>
                </c:pt>
                <c:pt idx="7302">
                  <c:v>547965</c:v>
                </c:pt>
                <c:pt idx="7303">
                  <c:v>566567</c:v>
                </c:pt>
                <c:pt idx="7304">
                  <c:v>1404784</c:v>
                </c:pt>
                <c:pt idx="7305">
                  <c:v>478366</c:v>
                </c:pt>
                <c:pt idx="7306">
                  <c:v>435629</c:v>
                </c:pt>
                <c:pt idx="7307">
                  <c:v>734447</c:v>
                </c:pt>
                <c:pt idx="7308">
                  <c:v>275680</c:v>
                </c:pt>
                <c:pt idx="7309">
                  <c:v>327144</c:v>
                </c:pt>
                <c:pt idx="7310">
                  <c:v>310494</c:v>
                </c:pt>
                <c:pt idx="7311">
                  <c:v>268550</c:v>
                </c:pt>
                <c:pt idx="7312">
                  <c:v>203276</c:v>
                </c:pt>
                <c:pt idx="7313">
                  <c:v>484203</c:v>
                </c:pt>
                <c:pt idx="7314">
                  <c:v>729308</c:v>
                </c:pt>
                <c:pt idx="7315">
                  <c:v>2177637</c:v>
                </c:pt>
                <c:pt idx="7316">
                  <c:v>2225284</c:v>
                </c:pt>
                <c:pt idx="7317">
                  <c:v>115360</c:v>
                </c:pt>
                <c:pt idx="7318">
                  <c:v>154201</c:v>
                </c:pt>
                <c:pt idx="7319">
                  <c:v>790253</c:v>
                </c:pt>
                <c:pt idx="7320">
                  <c:v>339952</c:v>
                </c:pt>
                <c:pt idx="7321">
                  <c:v>880402</c:v>
                </c:pt>
                <c:pt idx="7322">
                  <c:v>224631</c:v>
                </c:pt>
                <c:pt idx="7323">
                  <c:v>443098</c:v>
                </c:pt>
                <c:pt idx="7324">
                  <c:v>156831</c:v>
                </c:pt>
                <c:pt idx="7325">
                  <c:v>118518</c:v>
                </c:pt>
                <c:pt idx="7326">
                  <c:v>72621</c:v>
                </c:pt>
                <c:pt idx="7327">
                  <c:v>96258</c:v>
                </c:pt>
                <c:pt idx="7328">
                  <c:v>163388</c:v>
                </c:pt>
                <c:pt idx="7329">
                  <c:v>154148</c:v>
                </c:pt>
                <c:pt idx="7330">
                  <c:v>331852</c:v>
                </c:pt>
                <c:pt idx="7331">
                  <c:v>222250</c:v>
                </c:pt>
                <c:pt idx="7332">
                  <c:v>332457</c:v>
                </c:pt>
                <c:pt idx="7333">
                  <c:v>667701</c:v>
                </c:pt>
                <c:pt idx="7334">
                  <c:v>194039</c:v>
                </c:pt>
                <c:pt idx="7335">
                  <c:v>353690</c:v>
                </c:pt>
                <c:pt idx="7336">
                  <c:v>473815</c:v>
                </c:pt>
                <c:pt idx="7337">
                  <c:v>445043</c:v>
                </c:pt>
                <c:pt idx="7338">
                  <c:v>473477</c:v>
                </c:pt>
                <c:pt idx="7339">
                  <c:v>496999</c:v>
                </c:pt>
                <c:pt idx="7340">
                  <c:v>299505</c:v>
                </c:pt>
                <c:pt idx="7341">
                  <c:v>191071</c:v>
                </c:pt>
                <c:pt idx="7342">
                  <c:v>337589</c:v>
                </c:pt>
                <c:pt idx="7343">
                  <c:v>2348046</c:v>
                </c:pt>
                <c:pt idx="7344">
                  <c:v>838854</c:v>
                </c:pt>
                <c:pt idx="7345">
                  <c:v>1217028</c:v>
                </c:pt>
                <c:pt idx="7346">
                  <c:v>703188</c:v>
                </c:pt>
                <c:pt idx="7347">
                  <c:v>3957461</c:v>
                </c:pt>
                <c:pt idx="7348">
                  <c:v>380054</c:v>
                </c:pt>
                <c:pt idx="7349">
                  <c:v>363519</c:v>
                </c:pt>
                <c:pt idx="7350">
                  <c:v>202479</c:v>
                </c:pt>
                <c:pt idx="7351">
                  <c:v>209337</c:v>
                </c:pt>
                <c:pt idx="7352">
                  <c:v>105465</c:v>
                </c:pt>
                <c:pt idx="7353">
                  <c:v>174631</c:v>
                </c:pt>
                <c:pt idx="7354">
                  <c:v>187971</c:v>
                </c:pt>
                <c:pt idx="7355">
                  <c:v>180001</c:v>
                </c:pt>
                <c:pt idx="7356">
                  <c:v>502772</c:v>
                </c:pt>
                <c:pt idx="7357">
                  <c:v>258840</c:v>
                </c:pt>
                <c:pt idx="7358">
                  <c:v>462380</c:v>
                </c:pt>
                <c:pt idx="7359">
                  <c:v>361653</c:v>
                </c:pt>
                <c:pt idx="7360">
                  <c:v>520061</c:v>
                </c:pt>
                <c:pt idx="7361">
                  <c:v>662667</c:v>
                </c:pt>
                <c:pt idx="7362">
                  <c:v>920981</c:v>
                </c:pt>
                <c:pt idx="7363">
                  <c:v>621981</c:v>
                </c:pt>
                <c:pt idx="7364">
                  <c:v>504644</c:v>
                </c:pt>
                <c:pt idx="7365">
                  <c:v>391726</c:v>
                </c:pt>
                <c:pt idx="7366">
                  <c:v>399895</c:v>
                </c:pt>
                <c:pt idx="7367">
                  <c:v>265504</c:v>
                </c:pt>
                <c:pt idx="7368">
                  <c:v>524317</c:v>
                </c:pt>
                <c:pt idx="7369">
                  <c:v>145047</c:v>
                </c:pt>
                <c:pt idx="7370">
                  <c:v>136233</c:v>
                </c:pt>
                <c:pt idx="7371">
                  <c:v>492696</c:v>
                </c:pt>
                <c:pt idx="7372">
                  <c:v>330930</c:v>
                </c:pt>
                <c:pt idx="7373">
                  <c:v>239562</c:v>
                </c:pt>
                <c:pt idx="7374">
                  <c:v>315288</c:v>
                </c:pt>
                <c:pt idx="7375">
                  <c:v>791811</c:v>
                </c:pt>
                <c:pt idx="7376">
                  <c:v>269378</c:v>
                </c:pt>
                <c:pt idx="7377">
                  <c:v>189448</c:v>
                </c:pt>
                <c:pt idx="7378">
                  <c:v>171023</c:v>
                </c:pt>
                <c:pt idx="7379">
                  <c:v>122164</c:v>
                </c:pt>
                <c:pt idx="7380">
                  <c:v>448859</c:v>
                </c:pt>
                <c:pt idx="7381">
                  <c:v>156674</c:v>
                </c:pt>
                <c:pt idx="7382">
                  <c:v>139619</c:v>
                </c:pt>
                <c:pt idx="7383">
                  <c:v>140424</c:v>
                </c:pt>
                <c:pt idx="7384">
                  <c:v>149786</c:v>
                </c:pt>
                <c:pt idx="7385">
                  <c:v>972649</c:v>
                </c:pt>
                <c:pt idx="7386">
                  <c:v>104549</c:v>
                </c:pt>
                <c:pt idx="7387">
                  <c:v>82060</c:v>
                </c:pt>
                <c:pt idx="7388">
                  <c:v>124016</c:v>
                </c:pt>
                <c:pt idx="7389">
                  <c:v>95467</c:v>
                </c:pt>
                <c:pt idx="7390">
                  <c:v>131749</c:v>
                </c:pt>
                <c:pt idx="7391">
                  <c:v>85335</c:v>
                </c:pt>
                <c:pt idx="7392">
                  <c:v>92990</c:v>
                </c:pt>
                <c:pt idx="7393">
                  <c:v>306743</c:v>
                </c:pt>
                <c:pt idx="7394">
                  <c:v>149481</c:v>
                </c:pt>
                <c:pt idx="7395">
                  <c:v>269495</c:v>
                </c:pt>
                <c:pt idx="7396">
                  <c:v>264503</c:v>
                </c:pt>
                <c:pt idx="7397">
                  <c:v>151847</c:v>
                </c:pt>
                <c:pt idx="7398">
                  <c:v>521096</c:v>
                </c:pt>
                <c:pt idx="7399">
                  <c:v>333906</c:v>
                </c:pt>
                <c:pt idx="7400">
                  <c:v>228772</c:v>
                </c:pt>
                <c:pt idx="7401">
                  <c:v>166571</c:v>
                </c:pt>
                <c:pt idx="7402">
                  <c:v>474883</c:v>
                </c:pt>
                <c:pt idx="7403">
                  <c:v>202539</c:v>
                </c:pt>
                <c:pt idx="7404">
                  <c:v>348063</c:v>
                </c:pt>
                <c:pt idx="7405">
                  <c:v>138863</c:v>
                </c:pt>
                <c:pt idx="7406">
                  <c:v>467620</c:v>
                </c:pt>
                <c:pt idx="7407">
                  <c:v>523146</c:v>
                </c:pt>
                <c:pt idx="7408">
                  <c:v>1161720</c:v>
                </c:pt>
                <c:pt idx="7409">
                  <c:v>292921</c:v>
                </c:pt>
                <c:pt idx="7410">
                  <c:v>280382</c:v>
                </c:pt>
                <c:pt idx="7411">
                  <c:v>344618</c:v>
                </c:pt>
                <c:pt idx="7412">
                  <c:v>344566</c:v>
                </c:pt>
                <c:pt idx="7413">
                  <c:v>473877</c:v>
                </c:pt>
                <c:pt idx="7414">
                  <c:v>380529</c:v>
                </c:pt>
                <c:pt idx="7415">
                  <c:v>243710</c:v>
                </c:pt>
                <c:pt idx="7416">
                  <c:v>398395</c:v>
                </c:pt>
                <c:pt idx="7417">
                  <c:v>397675</c:v>
                </c:pt>
                <c:pt idx="7418">
                  <c:v>751707</c:v>
                </c:pt>
                <c:pt idx="7419">
                  <c:v>619989</c:v>
                </c:pt>
                <c:pt idx="7420">
                  <c:v>795570</c:v>
                </c:pt>
                <c:pt idx="7421">
                  <c:v>229341</c:v>
                </c:pt>
                <c:pt idx="7422">
                  <c:v>256517</c:v>
                </c:pt>
                <c:pt idx="7423">
                  <c:v>390694</c:v>
                </c:pt>
                <c:pt idx="7424">
                  <c:v>731053</c:v>
                </c:pt>
                <c:pt idx="7425">
                  <c:v>420817</c:v>
                </c:pt>
                <c:pt idx="7426">
                  <c:v>519971</c:v>
                </c:pt>
                <c:pt idx="7427">
                  <c:v>295620</c:v>
                </c:pt>
                <c:pt idx="7428">
                  <c:v>983628</c:v>
                </c:pt>
                <c:pt idx="7429">
                  <c:v>177152</c:v>
                </c:pt>
                <c:pt idx="7430">
                  <c:v>425469</c:v>
                </c:pt>
                <c:pt idx="7431">
                  <c:v>235291</c:v>
                </c:pt>
                <c:pt idx="7432">
                  <c:v>343450</c:v>
                </c:pt>
                <c:pt idx="7433">
                  <c:v>192048</c:v>
                </c:pt>
                <c:pt idx="7434">
                  <c:v>170762</c:v>
                </c:pt>
                <c:pt idx="7435">
                  <c:v>537472</c:v>
                </c:pt>
                <c:pt idx="7436">
                  <c:v>501603</c:v>
                </c:pt>
                <c:pt idx="7437">
                  <c:v>470410</c:v>
                </c:pt>
                <c:pt idx="7438">
                  <c:v>660989</c:v>
                </c:pt>
                <c:pt idx="7439">
                  <c:v>684053</c:v>
                </c:pt>
                <c:pt idx="7440">
                  <c:v>1272457</c:v>
                </c:pt>
                <c:pt idx="7441">
                  <c:v>632920</c:v>
                </c:pt>
                <c:pt idx="7442">
                  <c:v>1272579</c:v>
                </c:pt>
                <c:pt idx="7443">
                  <c:v>225081</c:v>
                </c:pt>
                <c:pt idx="7444">
                  <c:v>271557</c:v>
                </c:pt>
                <c:pt idx="7445">
                  <c:v>204827</c:v>
                </c:pt>
                <c:pt idx="7446">
                  <c:v>219082</c:v>
                </c:pt>
                <c:pt idx="7447">
                  <c:v>250125</c:v>
                </c:pt>
                <c:pt idx="7448">
                  <c:v>167723</c:v>
                </c:pt>
                <c:pt idx="7449">
                  <c:v>190607</c:v>
                </c:pt>
                <c:pt idx="7450">
                  <c:v>259656</c:v>
                </c:pt>
                <c:pt idx="7451">
                  <c:v>1114282</c:v>
                </c:pt>
                <c:pt idx="7452">
                  <c:v>252729</c:v>
                </c:pt>
                <c:pt idx="7453">
                  <c:v>648932</c:v>
                </c:pt>
                <c:pt idx="7454">
                  <c:v>339459</c:v>
                </c:pt>
                <c:pt idx="7455">
                  <c:v>168113</c:v>
                </c:pt>
                <c:pt idx="7456">
                  <c:v>219809</c:v>
                </c:pt>
                <c:pt idx="7457">
                  <c:v>269935</c:v>
                </c:pt>
                <c:pt idx="7458">
                  <c:v>205363</c:v>
                </c:pt>
                <c:pt idx="7459">
                  <c:v>521588</c:v>
                </c:pt>
                <c:pt idx="7460">
                  <c:v>353158</c:v>
                </c:pt>
                <c:pt idx="7461">
                  <c:v>385301</c:v>
                </c:pt>
                <c:pt idx="7462">
                  <c:v>510382</c:v>
                </c:pt>
                <c:pt idx="7463">
                  <c:v>271093</c:v>
                </c:pt>
                <c:pt idx="7464">
                  <c:v>493369</c:v>
                </c:pt>
                <c:pt idx="7465">
                  <c:v>238987</c:v>
                </c:pt>
                <c:pt idx="7466">
                  <c:v>736577</c:v>
                </c:pt>
                <c:pt idx="7467">
                  <c:v>386883</c:v>
                </c:pt>
                <c:pt idx="7468">
                  <c:v>701880</c:v>
                </c:pt>
                <c:pt idx="7469">
                  <c:v>992948</c:v>
                </c:pt>
                <c:pt idx="7470">
                  <c:v>2894597</c:v>
                </c:pt>
                <c:pt idx="7471">
                  <c:v>393039</c:v>
                </c:pt>
                <c:pt idx="7472">
                  <c:v>251223</c:v>
                </c:pt>
                <c:pt idx="7473">
                  <c:v>258087</c:v>
                </c:pt>
                <c:pt idx="7474">
                  <c:v>127103</c:v>
                </c:pt>
                <c:pt idx="7475">
                  <c:v>139400</c:v>
                </c:pt>
                <c:pt idx="7476">
                  <c:v>410262</c:v>
                </c:pt>
                <c:pt idx="7477">
                  <c:v>593071</c:v>
                </c:pt>
                <c:pt idx="7478">
                  <c:v>180123</c:v>
                </c:pt>
                <c:pt idx="7479">
                  <c:v>281953</c:v>
                </c:pt>
                <c:pt idx="7480">
                  <c:v>553088</c:v>
                </c:pt>
                <c:pt idx="7481">
                  <c:v>452006</c:v>
                </c:pt>
                <c:pt idx="7482">
                  <c:v>489021</c:v>
                </c:pt>
                <c:pt idx="7483">
                  <c:v>478690</c:v>
                </c:pt>
                <c:pt idx="7484">
                  <c:v>8075095</c:v>
                </c:pt>
                <c:pt idx="7485">
                  <c:v>299042</c:v>
                </c:pt>
                <c:pt idx="7486">
                  <c:v>588293</c:v>
                </c:pt>
                <c:pt idx="7487">
                  <c:v>143824</c:v>
                </c:pt>
                <c:pt idx="7488">
                  <c:v>153758</c:v>
                </c:pt>
                <c:pt idx="7489">
                  <c:v>540133</c:v>
                </c:pt>
                <c:pt idx="7490">
                  <c:v>220813</c:v>
                </c:pt>
                <c:pt idx="7491">
                  <c:v>543921</c:v>
                </c:pt>
                <c:pt idx="7492">
                  <c:v>195198</c:v>
                </c:pt>
                <c:pt idx="7493">
                  <c:v>85006</c:v>
                </c:pt>
                <c:pt idx="7494">
                  <c:v>124664</c:v>
                </c:pt>
                <c:pt idx="7495">
                  <c:v>243387</c:v>
                </c:pt>
                <c:pt idx="7496">
                  <c:v>267118</c:v>
                </c:pt>
                <c:pt idx="7497">
                  <c:v>233174</c:v>
                </c:pt>
                <c:pt idx="7498">
                  <c:v>207601</c:v>
                </c:pt>
                <c:pt idx="7499">
                  <c:v>792256</c:v>
                </c:pt>
                <c:pt idx="7500">
                  <c:v>475553</c:v>
                </c:pt>
                <c:pt idx="7501">
                  <c:v>398138</c:v>
                </c:pt>
                <c:pt idx="7502">
                  <c:v>1692208</c:v>
                </c:pt>
                <c:pt idx="7503">
                  <c:v>1063760</c:v>
                </c:pt>
                <c:pt idx="7504">
                  <c:v>530590</c:v>
                </c:pt>
                <c:pt idx="7505">
                  <c:v>798919</c:v>
                </c:pt>
                <c:pt idx="7506">
                  <c:v>485505</c:v>
                </c:pt>
                <c:pt idx="7507">
                  <c:v>272110</c:v>
                </c:pt>
                <c:pt idx="7508">
                  <c:v>595691</c:v>
                </c:pt>
                <c:pt idx="7509">
                  <c:v>736041</c:v>
                </c:pt>
                <c:pt idx="7510">
                  <c:v>236665</c:v>
                </c:pt>
                <c:pt idx="7511">
                  <c:v>216551</c:v>
                </c:pt>
                <c:pt idx="7512">
                  <c:v>607905</c:v>
                </c:pt>
                <c:pt idx="7513">
                  <c:v>729214</c:v>
                </c:pt>
                <c:pt idx="7514">
                  <c:v>808080</c:v>
                </c:pt>
                <c:pt idx="7515">
                  <c:v>204716</c:v>
                </c:pt>
                <c:pt idx="7516">
                  <c:v>620985</c:v>
                </c:pt>
                <c:pt idx="7517">
                  <c:v>736925</c:v>
                </c:pt>
                <c:pt idx="7518">
                  <c:v>607818</c:v>
                </c:pt>
                <c:pt idx="7519">
                  <c:v>326253</c:v>
                </c:pt>
                <c:pt idx="7520">
                  <c:v>283591</c:v>
                </c:pt>
                <c:pt idx="7521">
                  <c:v>863995</c:v>
                </c:pt>
                <c:pt idx="7522">
                  <c:v>441574</c:v>
                </c:pt>
                <c:pt idx="7523">
                  <c:v>674564</c:v>
                </c:pt>
                <c:pt idx="7524">
                  <c:v>939124</c:v>
                </c:pt>
                <c:pt idx="7525">
                  <c:v>690764</c:v>
                </c:pt>
                <c:pt idx="7526">
                  <c:v>930145</c:v>
                </c:pt>
                <c:pt idx="7527">
                  <c:v>945686</c:v>
                </c:pt>
                <c:pt idx="7528">
                  <c:v>1364907</c:v>
                </c:pt>
                <c:pt idx="7529">
                  <c:v>866246</c:v>
                </c:pt>
                <c:pt idx="7530">
                  <c:v>345636</c:v>
                </c:pt>
                <c:pt idx="7531">
                  <c:v>994462</c:v>
                </c:pt>
                <c:pt idx="7532">
                  <c:v>999485</c:v>
                </c:pt>
                <c:pt idx="7533">
                  <c:v>1154143</c:v>
                </c:pt>
                <c:pt idx="7534">
                  <c:v>1703145</c:v>
                </c:pt>
                <c:pt idx="7535">
                  <c:v>1651374</c:v>
                </c:pt>
                <c:pt idx="7536">
                  <c:v>1372773</c:v>
                </c:pt>
                <c:pt idx="7537">
                  <c:v>1298829</c:v>
                </c:pt>
                <c:pt idx="7538">
                  <c:v>1200611</c:v>
                </c:pt>
                <c:pt idx="7539">
                  <c:v>863305</c:v>
                </c:pt>
                <c:pt idx="7540">
                  <c:v>833978</c:v>
                </c:pt>
                <c:pt idx="7541">
                  <c:v>252569</c:v>
                </c:pt>
                <c:pt idx="7542">
                  <c:v>863202</c:v>
                </c:pt>
                <c:pt idx="7543">
                  <c:v>841902</c:v>
                </c:pt>
                <c:pt idx="7544">
                  <c:v>281188</c:v>
                </c:pt>
                <c:pt idx="7545">
                  <c:v>1065139</c:v>
                </c:pt>
                <c:pt idx="7546">
                  <c:v>1125884</c:v>
                </c:pt>
                <c:pt idx="7547">
                  <c:v>2107058</c:v>
                </c:pt>
                <c:pt idx="7548">
                  <c:v>3038060</c:v>
                </c:pt>
                <c:pt idx="7549">
                  <c:v>2008048</c:v>
                </c:pt>
                <c:pt idx="7550">
                  <c:v>1490139</c:v>
                </c:pt>
                <c:pt idx="7551">
                  <c:v>351188</c:v>
                </c:pt>
                <c:pt idx="7552">
                  <c:v>692144</c:v>
                </c:pt>
                <c:pt idx="7553">
                  <c:v>583972</c:v>
                </c:pt>
                <c:pt idx="7554">
                  <c:v>969889</c:v>
                </c:pt>
                <c:pt idx="7555">
                  <c:v>722611</c:v>
                </c:pt>
                <c:pt idx="7556">
                  <c:v>713833</c:v>
                </c:pt>
                <c:pt idx="7557">
                  <c:v>458941</c:v>
                </c:pt>
                <c:pt idx="7558">
                  <c:v>1229828</c:v>
                </c:pt>
                <c:pt idx="7559">
                  <c:v>1567061</c:v>
                </c:pt>
                <c:pt idx="7560">
                  <c:v>1439451</c:v>
                </c:pt>
                <c:pt idx="7561">
                  <c:v>1560257</c:v>
                </c:pt>
                <c:pt idx="7562">
                  <c:v>2925641</c:v>
                </c:pt>
                <c:pt idx="7563">
                  <c:v>4924240</c:v>
                </c:pt>
                <c:pt idx="7564">
                  <c:v>5200687</c:v>
                </c:pt>
                <c:pt idx="7565">
                  <c:v>2499392</c:v>
                </c:pt>
                <c:pt idx="7566">
                  <c:v>1246399</c:v>
                </c:pt>
                <c:pt idx="7567">
                  <c:v>612360</c:v>
                </c:pt>
                <c:pt idx="7568">
                  <c:v>1327174</c:v>
                </c:pt>
                <c:pt idx="7569">
                  <c:v>3609067</c:v>
                </c:pt>
                <c:pt idx="7570">
                  <c:v>4937500</c:v>
                </c:pt>
                <c:pt idx="7571">
                  <c:v>619728</c:v>
                </c:pt>
                <c:pt idx="7572">
                  <c:v>1322775</c:v>
                </c:pt>
                <c:pt idx="7573">
                  <c:v>1425063</c:v>
                </c:pt>
                <c:pt idx="7574">
                  <c:v>923336</c:v>
                </c:pt>
                <c:pt idx="7575">
                  <c:v>1382126</c:v>
                </c:pt>
                <c:pt idx="7576">
                  <c:v>792082</c:v>
                </c:pt>
                <c:pt idx="7577">
                  <c:v>1102653</c:v>
                </c:pt>
                <c:pt idx="7578">
                  <c:v>5449809</c:v>
                </c:pt>
                <c:pt idx="7579">
                  <c:v>10121535</c:v>
                </c:pt>
                <c:pt idx="7580">
                  <c:v>4563653</c:v>
                </c:pt>
                <c:pt idx="7581">
                  <c:v>6790512</c:v>
                </c:pt>
                <c:pt idx="7582">
                  <c:v>808512</c:v>
                </c:pt>
                <c:pt idx="7583">
                  <c:v>1393899</c:v>
                </c:pt>
                <c:pt idx="7584">
                  <c:v>1760271</c:v>
                </c:pt>
                <c:pt idx="7585">
                  <c:v>1847785</c:v>
                </c:pt>
                <c:pt idx="7586">
                  <c:v>777243</c:v>
                </c:pt>
                <c:pt idx="7587">
                  <c:v>1061316</c:v>
                </c:pt>
                <c:pt idx="7588">
                  <c:v>1207492</c:v>
                </c:pt>
                <c:pt idx="7589">
                  <c:v>606641</c:v>
                </c:pt>
                <c:pt idx="7590">
                  <c:v>586990</c:v>
                </c:pt>
                <c:pt idx="7591">
                  <c:v>1680008</c:v>
                </c:pt>
                <c:pt idx="7592">
                  <c:v>1385510</c:v>
                </c:pt>
                <c:pt idx="7593">
                  <c:v>1070745</c:v>
                </c:pt>
                <c:pt idx="7594">
                  <c:v>2404047</c:v>
                </c:pt>
                <c:pt idx="7595">
                  <c:v>1522064</c:v>
                </c:pt>
                <c:pt idx="7596">
                  <c:v>608218</c:v>
                </c:pt>
                <c:pt idx="7597">
                  <c:v>4113269</c:v>
                </c:pt>
                <c:pt idx="7598">
                  <c:v>3305371</c:v>
                </c:pt>
                <c:pt idx="7599">
                  <c:v>1712362</c:v>
                </c:pt>
                <c:pt idx="7600">
                  <c:v>778158</c:v>
                </c:pt>
                <c:pt idx="7601">
                  <c:v>1931421</c:v>
                </c:pt>
                <c:pt idx="7602">
                  <c:v>495464</c:v>
                </c:pt>
                <c:pt idx="7603">
                  <c:v>903565</c:v>
                </c:pt>
                <c:pt idx="7604">
                  <c:v>1570153</c:v>
                </c:pt>
                <c:pt idx="7605">
                  <c:v>2610154</c:v>
                </c:pt>
                <c:pt idx="7606">
                  <c:v>1147747</c:v>
                </c:pt>
                <c:pt idx="7607">
                  <c:v>1820718</c:v>
                </c:pt>
                <c:pt idx="7608">
                  <c:v>968281</c:v>
                </c:pt>
                <c:pt idx="7609">
                  <c:v>1970817</c:v>
                </c:pt>
                <c:pt idx="7610">
                  <c:v>2398530</c:v>
                </c:pt>
                <c:pt idx="7611">
                  <c:v>1653284</c:v>
                </c:pt>
                <c:pt idx="7612">
                  <c:v>601735</c:v>
                </c:pt>
                <c:pt idx="7613">
                  <c:v>1391662</c:v>
                </c:pt>
                <c:pt idx="7614">
                  <c:v>2116716</c:v>
                </c:pt>
                <c:pt idx="7615">
                  <c:v>2188683</c:v>
                </c:pt>
                <c:pt idx="7616">
                  <c:v>1553955</c:v>
                </c:pt>
                <c:pt idx="7617">
                  <c:v>2186545</c:v>
                </c:pt>
                <c:pt idx="7618">
                  <c:v>994650</c:v>
                </c:pt>
                <c:pt idx="7619">
                  <c:v>429616</c:v>
                </c:pt>
                <c:pt idx="7620">
                  <c:v>659339</c:v>
                </c:pt>
                <c:pt idx="7621">
                  <c:v>663450</c:v>
                </c:pt>
                <c:pt idx="7622">
                  <c:v>1195893</c:v>
                </c:pt>
                <c:pt idx="7623">
                  <c:v>1094712</c:v>
                </c:pt>
                <c:pt idx="7624">
                  <c:v>1399866</c:v>
                </c:pt>
                <c:pt idx="7625">
                  <c:v>2914515</c:v>
                </c:pt>
                <c:pt idx="7626">
                  <c:v>1553781</c:v>
                </c:pt>
                <c:pt idx="7627">
                  <c:v>741951</c:v>
                </c:pt>
                <c:pt idx="7628">
                  <c:v>2217873</c:v>
                </c:pt>
                <c:pt idx="7629">
                  <c:v>1045846</c:v>
                </c:pt>
                <c:pt idx="7630">
                  <c:v>902194</c:v>
                </c:pt>
                <c:pt idx="7631">
                  <c:v>651541</c:v>
                </c:pt>
                <c:pt idx="7632">
                  <c:v>752558</c:v>
                </c:pt>
                <c:pt idx="7633">
                  <c:v>740160</c:v>
                </c:pt>
                <c:pt idx="7634">
                  <c:v>298974</c:v>
                </c:pt>
                <c:pt idx="7635">
                  <c:v>371868</c:v>
                </c:pt>
                <c:pt idx="7636">
                  <c:v>847869</c:v>
                </c:pt>
                <c:pt idx="7637">
                  <c:v>808945</c:v>
                </c:pt>
                <c:pt idx="7638">
                  <c:v>548131</c:v>
                </c:pt>
                <c:pt idx="7639">
                  <c:v>486738</c:v>
                </c:pt>
                <c:pt idx="7640">
                  <c:v>2076240</c:v>
                </c:pt>
                <c:pt idx="7641">
                  <c:v>1191183</c:v>
                </c:pt>
                <c:pt idx="7642">
                  <c:v>1090224</c:v>
                </c:pt>
                <c:pt idx="7643">
                  <c:v>1366060</c:v>
                </c:pt>
                <c:pt idx="7644">
                  <c:v>3056764</c:v>
                </c:pt>
                <c:pt idx="7645">
                  <c:v>1472196</c:v>
                </c:pt>
                <c:pt idx="7646">
                  <c:v>1218327</c:v>
                </c:pt>
                <c:pt idx="7647">
                  <c:v>1137037</c:v>
                </c:pt>
                <c:pt idx="7648">
                  <c:v>1080268</c:v>
                </c:pt>
                <c:pt idx="7649">
                  <c:v>1462414</c:v>
                </c:pt>
                <c:pt idx="7650">
                  <c:v>1236852</c:v>
                </c:pt>
                <c:pt idx="7651">
                  <c:v>2601471</c:v>
                </c:pt>
                <c:pt idx="7652">
                  <c:v>4040192</c:v>
                </c:pt>
                <c:pt idx="7653">
                  <c:v>1396670</c:v>
                </c:pt>
                <c:pt idx="7654">
                  <c:v>2397832</c:v>
                </c:pt>
                <c:pt idx="7655">
                  <c:v>2067594</c:v>
                </c:pt>
                <c:pt idx="7656">
                  <c:v>4832424</c:v>
                </c:pt>
                <c:pt idx="7657">
                  <c:v>3943191</c:v>
                </c:pt>
                <c:pt idx="7658">
                  <c:v>2488630</c:v>
                </c:pt>
                <c:pt idx="7659">
                  <c:v>869644</c:v>
                </c:pt>
                <c:pt idx="7660">
                  <c:v>2441613</c:v>
                </c:pt>
                <c:pt idx="7661">
                  <c:v>1997922</c:v>
                </c:pt>
                <c:pt idx="7662">
                  <c:v>1976583</c:v>
                </c:pt>
                <c:pt idx="7663">
                  <c:v>2914419</c:v>
                </c:pt>
                <c:pt idx="7664">
                  <c:v>2067896</c:v>
                </c:pt>
                <c:pt idx="7665">
                  <c:v>1900095</c:v>
                </c:pt>
                <c:pt idx="7666">
                  <c:v>1933930</c:v>
                </c:pt>
                <c:pt idx="7667">
                  <c:v>1427701</c:v>
                </c:pt>
                <c:pt idx="7668">
                  <c:v>1980648</c:v>
                </c:pt>
                <c:pt idx="7669">
                  <c:v>5737772</c:v>
                </c:pt>
                <c:pt idx="7670">
                  <c:v>1728716</c:v>
                </c:pt>
                <c:pt idx="7671">
                  <c:v>448953</c:v>
                </c:pt>
                <c:pt idx="7672">
                  <c:v>599242</c:v>
                </c:pt>
                <c:pt idx="7673">
                  <c:v>424944</c:v>
                </c:pt>
                <c:pt idx="7674">
                  <c:v>818417</c:v>
                </c:pt>
                <c:pt idx="7675">
                  <c:v>1100404</c:v>
                </c:pt>
                <c:pt idx="7676">
                  <c:v>1163386</c:v>
                </c:pt>
                <c:pt idx="7677">
                  <c:v>1560857</c:v>
                </c:pt>
                <c:pt idx="7678">
                  <c:v>1110747</c:v>
                </c:pt>
                <c:pt idx="7679">
                  <c:v>1424650</c:v>
                </c:pt>
                <c:pt idx="7680">
                  <c:v>1826613</c:v>
                </c:pt>
                <c:pt idx="7681">
                  <c:v>914330</c:v>
                </c:pt>
                <c:pt idx="7682">
                  <c:v>1147962</c:v>
                </c:pt>
                <c:pt idx="7683">
                  <c:v>1500362</c:v>
                </c:pt>
                <c:pt idx="7684">
                  <c:v>834857</c:v>
                </c:pt>
                <c:pt idx="7685">
                  <c:v>1574832</c:v>
                </c:pt>
                <c:pt idx="7686">
                  <c:v>748059</c:v>
                </c:pt>
                <c:pt idx="7687">
                  <c:v>1998930</c:v>
                </c:pt>
                <c:pt idx="7688">
                  <c:v>4460286</c:v>
                </c:pt>
                <c:pt idx="7689">
                  <c:v>1928873</c:v>
                </c:pt>
                <c:pt idx="7690">
                  <c:v>3533377</c:v>
                </c:pt>
                <c:pt idx="7691">
                  <c:v>1694356</c:v>
                </c:pt>
                <c:pt idx="7692">
                  <c:v>1048891</c:v>
                </c:pt>
                <c:pt idx="7693">
                  <c:v>741748</c:v>
                </c:pt>
                <c:pt idx="7694">
                  <c:v>1729678</c:v>
                </c:pt>
                <c:pt idx="7695">
                  <c:v>1206028</c:v>
                </c:pt>
                <c:pt idx="7696">
                  <c:v>982005</c:v>
                </c:pt>
                <c:pt idx="7697">
                  <c:v>1500486</c:v>
                </c:pt>
                <c:pt idx="7698">
                  <c:v>1231904</c:v>
                </c:pt>
                <c:pt idx="7699">
                  <c:v>811373</c:v>
                </c:pt>
                <c:pt idx="7700">
                  <c:v>658278</c:v>
                </c:pt>
                <c:pt idx="7701">
                  <c:v>1657583</c:v>
                </c:pt>
                <c:pt idx="7702">
                  <c:v>863637</c:v>
                </c:pt>
                <c:pt idx="7703">
                  <c:v>1035542</c:v>
                </c:pt>
                <c:pt idx="7704">
                  <c:v>1076350</c:v>
                </c:pt>
                <c:pt idx="7705">
                  <c:v>1356332</c:v>
                </c:pt>
                <c:pt idx="7706">
                  <c:v>560953</c:v>
                </c:pt>
                <c:pt idx="7707">
                  <c:v>1768085</c:v>
                </c:pt>
                <c:pt idx="7708">
                  <c:v>581853</c:v>
                </c:pt>
                <c:pt idx="7709">
                  <c:v>1613900</c:v>
                </c:pt>
                <c:pt idx="7710">
                  <c:v>755516</c:v>
                </c:pt>
                <c:pt idx="7711">
                  <c:v>464834</c:v>
                </c:pt>
                <c:pt idx="7712">
                  <c:v>1361127</c:v>
                </c:pt>
                <c:pt idx="7713">
                  <c:v>1109583</c:v>
                </c:pt>
                <c:pt idx="7714">
                  <c:v>1674771</c:v>
                </c:pt>
                <c:pt idx="7715">
                  <c:v>3446566</c:v>
                </c:pt>
                <c:pt idx="7716">
                  <c:v>1533138</c:v>
                </c:pt>
                <c:pt idx="7717">
                  <c:v>698115</c:v>
                </c:pt>
                <c:pt idx="7718">
                  <c:v>2232931</c:v>
                </c:pt>
                <c:pt idx="7719">
                  <c:v>1056570</c:v>
                </c:pt>
                <c:pt idx="7720">
                  <c:v>1839038</c:v>
                </c:pt>
                <c:pt idx="7721">
                  <c:v>2293033</c:v>
                </c:pt>
                <c:pt idx="7722">
                  <c:v>3505283</c:v>
                </c:pt>
                <c:pt idx="7723">
                  <c:v>7050364</c:v>
                </c:pt>
                <c:pt idx="7724">
                  <c:v>945113</c:v>
                </c:pt>
                <c:pt idx="7725">
                  <c:v>685525</c:v>
                </c:pt>
                <c:pt idx="7726">
                  <c:v>1015010</c:v>
                </c:pt>
                <c:pt idx="7727">
                  <c:v>1313583</c:v>
                </c:pt>
                <c:pt idx="7728">
                  <c:v>1152659</c:v>
                </c:pt>
                <c:pt idx="7729">
                  <c:v>575454</c:v>
                </c:pt>
                <c:pt idx="7730">
                  <c:v>4306730</c:v>
                </c:pt>
                <c:pt idx="7731">
                  <c:v>2701926</c:v>
                </c:pt>
                <c:pt idx="7732">
                  <c:v>2450186</c:v>
                </c:pt>
                <c:pt idx="7733">
                  <c:v>1481010</c:v>
                </c:pt>
                <c:pt idx="7734">
                  <c:v>608231</c:v>
                </c:pt>
                <c:pt idx="7735">
                  <c:v>994549</c:v>
                </c:pt>
                <c:pt idx="7736">
                  <c:v>1407494</c:v>
                </c:pt>
                <c:pt idx="7737">
                  <c:v>1098015</c:v>
                </c:pt>
                <c:pt idx="7738">
                  <c:v>1827869</c:v>
                </c:pt>
                <c:pt idx="7739">
                  <c:v>3748613</c:v>
                </c:pt>
                <c:pt idx="7740">
                  <c:v>1273863</c:v>
                </c:pt>
                <c:pt idx="7741">
                  <c:v>1115775</c:v>
                </c:pt>
                <c:pt idx="7742">
                  <c:v>1339590</c:v>
                </c:pt>
                <c:pt idx="7743">
                  <c:v>998678</c:v>
                </c:pt>
                <c:pt idx="7744">
                  <c:v>993166</c:v>
                </c:pt>
                <c:pt idx="7745">
                  <c:v>2564670</c:v>
                </c:pt>
                <c:pt idx="7746">
                  <c:v>1619377</c:v>
                </c:pt>
                <c:pt idx="7747">
                  <c:v>847011</c:v>
                </c:pt>
                <c:pt idx="7748">
                  <c:v>963277</c:v>
                </c:pt>
                <c:pt idx="7749">
                  <c:v>489810</c:v>
                </c:pt>
                <c:pt idx="7750">
                  <c:v>170532</c:v>
                </c:pt>
                <c:pt idx="7751">
                  <c:v>268859</c:v>
                </c:pt>
                <c:pt idx="7752">
                  <c:v>272131</c:v>
                </c:pt>
                <c:pt idx="7753">
                  <c:v>619504</c:v>
                </c:pt>
                <c:pt idx="7754">
                  <c:v>187814</c:v>
                </c:pt>
                <c:pt idx="7755">
                  <c:v>119021</c:v>
                </c:pt>
                <c:pt idx="7756">
                  <c:v>164286</c:v>
                </c:pt>
                <c:pt idx="7757">
                  <c:v>520632</c:v>
                </c:pt>
                <c:pt idx="7758">
                  <c:v>146716</c:v>
                </c:pt>
                <c:pt idx="7759">
                  <c:v>677825</c:v>
                </c:pt>
                <c:pt idx="7760">
                  <c:v>373280</c:v>
                </c:pt>
                <c:pt idx="7761">
                  <c:v>158755</c:v>
                </c:pt>
                <c:pt idx="7762">
                  <c:v>138694</c:v>
                </c:pt>
                <c:pt idx="7763">
                  <c:v>156440</c:v>
                </c:pt>
                <c:pt idx="7764">
                  <c:v>289674</c:v>
                </c:pt>
                <c:pt idx="7765">
                  <c:v>435823</c:v>
                </c:pt>
                <c:pt idx="7766">
                  <c:v>492882</c:v>
                </c:pt>
                <c:pt idx="7767">
                  <c:v>847012</c:v>
                </c:pt>
                <c:pt idx="7768">
                  <c:v>784250</c:v>
                </c:pt>
                <c:pt idx="7769">
                  <c:v>1141997</c:v>
                </c:pt>
                <c:pt idx="7770">
                  <c:v>621304</c:v>
                </c:pt>
                <c:pt idx="7771">
                  <c:v>188248</c:v>
                </c:pt>
                <c:pt idx="7772">
                  <c:v>376366</c:v>
                </c:pt>
                <c:pt idx="7773">
                  <c:v>512346</c:v>
                </c:pt>
                <c:pt idx="7774">
                  <c:v>193850</c:v>
                </c:pt>
                <c:pt idx="7775">
                  <c:v>234321</c:v>
                </c:pt>
                <c:pt idx="7776">
                  <c:v>378571</c:v>
                </c:pt>
                <c:pt idx="7777">
                  <c:v>154363</c:v>
                </c:pt>
                <c:pt idx="7778">
                  <c:v>330118</c:v>
                </c:pt>
                <c:pt idx="7779">
                  <c:v>389824</c:v>
                </c:pt>
                <c:pt idx="7780">
                  <c:v>383923</c:v>
                </c:pt>
                <c:pt idx="7781">
                  <c:v>323698</c:v>
                </c:pt>
                <c:pt idx="7782">
                  <c:v>739975</c:v>
                </c:pt>
                <c:pt idx="7783">
                  <c:v>174364</c:v>
                </c:pt>
                <c:pt idx="7784">
                  <c:v>258166</c:v>
                </c:pt>
                <c:pt idx="7785">
                  <c:v>256301</c:v>
                </c:pt>
                <c:pt idx="7786">
                  <c:v>624129</c:v>
                </c:pt>
                <c:pt idx="7787">
                  <c:v>1238621</c:v>
                </c:pt>
                <c:pt idx="7788">
                  <c:v>460084</c:v>
                </c:pt>
                <c:pt idx="7789">
                  <c:v>435542</c:v>
                </c:pt>
                <c:pt idx="7790">
                  <c:v>227573</c:v>
                </c:pt>
                <c:pt idx="7791">
                  <c:v>174968</c:v>
                </c:pt>
                <c:pt idx="7792">
                  <c:v>176144</c:v>
                </c:pt>
                <c:pt idx="7793">
                  <c:v>573527</c:v>
                </c:pt>
                <c:pt idx="7794">
                  <c:v>116638</c:v>
                </c:pt>
                <c:pt idx="7795">
                  <c:v>359322</c:v>
                </c:pt>
                <c:pt idx="7796">
                  <c:v>429112</c:v>
                </c:pt>
                <c:pt idx="7797">
                  <c:v>193280</c:v>
                </c:pt>
                <c:pt idx="7798">
                  <c:v>633178</c:v>
                </c:pt>
                <c:pt idx="7799">
                  <c:v>478069</c:v>
                </c:pt>
                <c:pt idx="7800">
                  <c:v>477274</c:v>
                </c:pt>
                <c:pt idx="7801">
                  <c:v>478368</c:v>
                </c:pt>
                <c:pt idx="7802">
                  <c:v>197275</c:v>
                </c:pt>
                <c:pt idx="7803">
                  <c:v>937612</c:v>
                </c:pt>
                <c:pt idx="7804">
                  <c:v>212782</c:v>
                </c:pt>
                <c:pt idx="7805">
                  <c:v>224991</c:v>
                </c:pt>
                <c:pt idx="7806">
                  <c:v>235832</c:v>
                </c:pt>
                <c:pt idx="7807">
                  <c:v>131579</c:v>
                </c:pt>
                <c:pt idx="7808">
                  <c:v>1103108</c:v>
                </c:pt>
                <c:pt idx="7809">
                  <c:v>1385709</c:v>
                </c:pt>
                <c:pt idx="7810">
                  <c:v>362528</c:v>
                </c:pt>
                <c:pt idx="7811">
                  <c:v>182058</c:v>
                </c:pt>
                <c:pt idx="7812">
                  <c:v>183277</c:v>
                </c:pt>
                <c:pt idx="7813">
                  <c:v>406292</c:v>
                </c:pt>
                <c:pt idx="7814">
                  <c:v>432300</c:v>
                </c:pt>
                <c:pt idx="7815">
                  <c:v>943903</c:v>
                </c:pt>
                <c:pt idx="7816">
                  <c:v>319568</c:v>
                </c:pt>
                <c:pt idx="7817">
                  <c:v>147931</c:v>
                </c:pt>
                <c:pt idx="7818">
                  <c:v>1443812</c:v>
                </c:pt>
                <c:pt idx="7819">
                  <c:v>1094058</c:v>
                </c:pt>
                <c:pt idx="7820">
                  <c:v>510858</c:v>
                </c:pt>
                <c:pt idx="7821">
                  <c:v>250346</c:v>
                </c:pt>
                <c:pt idx="7822">
                  <c:v>282344</c:v>
                </c:pt>
                <c:pt idx="7823">
                  <c:v>1122936</c:v>
                </c:pt>
                <c:pt idx="7824">
                  <c:v>247585</c:v>
                </c:pt>
                <c:pt idx="7825">
                  <c:v>456862</c:v>
                </c:pt>
                <c:pt idx="7826">
                  <c:v>390333</c:v>
                </c:pt>
                <c:pt idx="7827">
                  <c:v>260511</c:v>
                </c:pt>
                <c:pt idx="7828">
                  <c:v>441739</c:v>
                </c:pt>
                <c:pt idx="7829">
                  <c:v>508945</c:v>
                </c:pt>
                <c:pt idx="7830">
                  <c:v>645169</c:v>
                </c:pt>
                <c:pt idx="7831">
                  <c:v>904539</c:v>
                </c:pt>
                <c:pt idx="7832">
                  <c:v>1139114</c:v>
                </c:pt>
                <c:pt idx="7833">
                  <c:v>717454</c:v>
                </c:pt>
                <c:pt idx="7834">
                  <c:v>829415</c:v>
                </c:pt>
                <c:pt idx="7835">
                  <c:v>375997</c:v>
                </c:pt>
                <c:pt idx="7836">
                  <c:v>463248</c:v>
                </c:pt>
                <c:pt idx="7837">
                  <c:v>581175</c:v>
                </c:pt>
                <c:pt idx="7838">
                  <c:v>761282</c:v>
                </c:pt>
                <c:pt idx="7839">
                  <c:v>771587</c:v>
                </c:pt>
                <c:pt idx="7840">
                  <c:v>335006</c:v>
                </c:pt>
                <c:pt idx="7841">
                  <c:v>412886</c:v>
                </c:pt>
                <c:pt idx="7842">
                  <c:v>699284</c:v>
                </c:pt>
                <c:pt idx="7843">
                  <c:v>1068737</c:v>
                </c:pt>
                <c:pt idx="7844">
                  <c:v>383883</c:v>
                </c:pt>
                <c:pt idx="7845">
                  <c:v>506029</c:v>
                </c:pt>
                <c:pt idx="7846">
                  <c:v>1020589</c:v>
                </c:pt>
                <c:pt idx="7847">
                  <c:v>663396</c:v>
                </c:pt>
                <c:pt idx="7848">
                  <c:v>697505</c:v>
                </c:pt>
                <c:pt idx="7849">
                  <c:v>738676</c:v>
                </c:pt>
                <c:pt idx="7850">
                  <c:v>477621</c:v>
                </c:pt>
                <c:pt idx="7851">
                  <c:v>763643</c:v>
                </c:pt>
                <c:pt idx="7852">
                  <c:v>593599</c:v>
                </c:pt>
                <c:pt idx="7853">
                  <c:v>467660</c:v>
                </c:pt>
                <c:pt idx="7854">
                  <c:v>490787</c:v>
                </c:pt>
                <c:pt idx="7855">
                  <c:v>775236</c:v>
                </c:pt>
                <c:pt idx="7856">
                  <c:v>392420</c:v>
                </c:pt>
                <c:pt idx="7857">
                  <c:v>284146</c:v>
                </c:pt>
                <c:pt idx="7858">
                  <c:v>134131</c:v>
                </c:pt>
                <c:pt idx="7859">
                  <c:v>458492</c:v>
                </c:pt>
                <c:pt idx="7860">
                  <c:v>514260</c:v>
                </c:pt>
                <c:pt idx="7861">
                  <c:v>243074</c:v>
                </c:pt>
                <c:pt idx="7862">
                  <c:v>346155</c:v>
                </c:pt>
                <c:pt idx="7863">
                  <c:v>841085</c:v>
                </c:pt>
                <c:pt idx="7864">
                  <c:v>459986</c:v>
                </c:pt>
                <c:pt idx="7865">
                  <c:v>285630</c:v>
                </c:pt>
                <c:pt idx="7866">
                  <c:v>150865</c:v>
                </c:pt>
                <c:pt idx="7867">
                  <c:v>408821</c:v>
                </c:pt>
                <c:pt idx="7868">
                  <c:v>178857</c:v>
                </c:pt>
                <c:pt idx="7869">
                  <c:v>197841</c:v>
                </c:pt>
                <c:pt idx="7870">
                  <c:v>229142</c:v>
                </c:pt>
                <c:pt idx="7871">
                  <c:v>198814</c:v>
                </c:pt>
                <c:pt idx="7872">
                  <c:v>285624</c:v>
                </c:pt>
                <c:pt idx="7873">
                  <c:v>339175</c:v>
                </c:pt>
                <c:pt idx="7874">
                  <c:v>288192</c:v>
                </c:pt>
                <c:pt idx="7875">
                  <c:v>321519</c:v>
                </c:pt>
                <c:pt idx="7876">
                  <c:v>628448</c:v>
                </c:pt>
                <c:pt idx="7877">
                  <c:v>587355</c:v>
                </c:pt>
                <c:pt idx="7878">
                  <c:v>398676</c:v>
                </c:pt>
                <c:pt idx="7879">
                  <c:v>953162</c:v>
                </c:pt>
                <c:pt idx="7880">
                  <c:v>624622</c:v>
                </c:pt>
                <c:pt idx="7881">
                  <c:v>875612</c:v>
                </c:pt>
                <c:pt idx="7882">
                  <c:v>525944</c:v>
                </c:pt>
                <c:pt idx="7883">
                  <c:v>460425</c:v>
                </c:pt>
                <c:pt idx="7884">
                  <c:v>279931</c:v>
                </c:pt>
                <c:pt idx="7885">
                  <c:v>174597</c:v>
                </c:pt>
                <c:pt idx="7886">
                  <c:v>396321</c:v>
                </c:pt>
                <c:pt idx="7887">
                  <c:v>751026</c:v>
                </c:pt>
                <c:pt idx="7888">
                  <c:v>895669</c:v>
                </c:pt>
                <c:pt idx="7889">
                  <c:v>605466</c:v>
                </c:pt>
                <c:pt idx="7890">
                  <c:v>550605</c:v>
                </c:pt>
                <c:pt idx="7891">
                  <c:v>826170</c:v>
                </c:pt>
                <c:pt idx="7892">
                  <c:v>788061</c:v>
                </c:pt>
                <c:pt idx="7893">
                  <c:v>1805880</c:v>
                </c:pt>
                <c:pt idx="7894">
                  <c:v>1384322</c:v>
                </c:pt>
                <c:pt idx="7895">
                  <c:v>654303</c:v>
                </c:pt>
                <c:pt idx="7896">
                  <c:v>749753</c:v>
                </c:pt>
                <c:pt idx="7897">
                  <c:v>427934</c:v>
                </c:pt>
                <c:pt idx="7898">
                  <c:v>451566</c:v>
                </c:pt>
                <c:pt idx="7899">
                  <c:v>241965</c:v>
                </c:pt>
                <c:pt idx="7900">
                  <c:v>618809</c:v>
                </c:pt>
                <c:pt idx="7901">
                  <c:v>379821</c:v>
                </c:pt>
                <c:pt idx="7902">
                  <c:v>794022</c:v>
                </c:pt>
                <c:pt idx="7903">
                  <c:v>775011</c:v>
                </c:pt>
                <c:pt idx="7904">
                  <c:v>458033</c:v>
                </c:pt>
                <c:pt idx="7905">
                  <c:v>235130</c:v>
                </c:pt>
                <c:pt idx="7906">
                  <c:v>237866</c:v>
                </c:pt>
                <c:pt idx="7907">
                  <c:v>953600</c:v>
                </c:pt>
                <c:pt idx="7908">
                  <c:v>559123</c:v>
                </c:pt>
                <c:pt idx="7909">
                  <c:v>497950</c:v>
                </c:pt>
                <c:pt idx="7910">
                  <c:v>511761</c:v>
                </c:pt>
                <c:pt idx="7911">
                  <c:v>171791</c:v>
                </c:pt>
                <c:pt idx="7912">
                  <c:v>687121</c:v>
                </c:pt>
                <c:pt idx="7913">
                  <c:v>300275</c:v>
                </c:pt>
                <c:pt idx="7914">
                  <c:v>454472</c:v>
                </c:pt>
                <c:pt idx="7915">
                  <c:v>803943</c:v>
                </c:pt>
                <c:pt idx="7916">
                  <c:v>1224097</c:v>
                </c:pt>
                <c:pt idx="7917">
                  <c:v>563547</c:v>
                </c:pt>
                <c:pt idx="7918">
                  <c:v>624836</c:v>
                </c:pt>
                <c:pt idx="7919">
                  <c:v>387698</c:v>
                </c:pt>
                <c:pt idx="7920">
                  <c:v>711599</c:v>
                </c:pt>
                <c:pt idx="7921">
                  <c:v>356031</c:v>
                </c:pt>
                <c:pt idx="7922">
                  <c:v>283620</c:v>
                </c:pt>
                <c:pt idx="7923">
                  <c:v>686161</c:v>
                </c:pt>
                <c:pt idx="7924">
                  <c:v>1061163</c:v>
                </c:pt>
                <c:pt idx="7925">
                  <c:v>194920</c:v>
                </c:pt>
                <c:pt idx="7926">
                  <c:v>431577</c:v>
                </c:pt>
                <c:pt idx="7927">
                  <c:v>281649</c:v>
                </c:pt>
                <c:pt idx="7928">
                  <c:v>467910</c:v>
                </c:pt>
                <c:pt idx="7929">
                  <c:v>309033</c:v>
                </c:pt>
                <c:pt idx="7930">
                  <c:v>172425</c:v>
                </c:pt>
                <c:pt idx="7931">
                  <c:v>143409</c:v>
                </c:pt>
                <c:pt idx="7932">
                  <c:v>252691</c:v>
                </c:pt>
                <c:pt idx="7933">
                  <c:v>455324</c:v>
                </c:pt>
                <c:pt idx="7934">
                  <c:v>179011</c:v>
                </c:pt>
                <c:pt idx="7935">
                  <c:v>342069</c:v>
                </c:pt>
                <c:pt idx="7936">
                  <c:v>197287</c:v>
                </c:pt>
                <c:pt idx="7937">
                  <c:v>646144</c:v>
                </c:pt>
                <c:pt idx="7938">
                  <c:v>431320</c:v>
                </c:pt>
                <c:pt idx="7939">
                  <c:v>379508</c:v>
                </c:pt>
                <c:pt idx="7940">
                  <c:v>679548</c:v>
                </c:pt>
                <c:pt idx="7941">
                  <c:v>370485</c:v>
                </c:pt>
                <c:pt idx="7942">
                  <c:v>526054</c:v>
                </c:pt>
                <c:pt idx="7943">
                  <c:v>757635</c:v>
                </c:pt>
                <c:pt idx="7944">
                  <c:v>811586</c:v>
                </c:pt>
                <c:pt idx="7945">
                  <c:v>502957</c:v>
                </c:pt>
                <c:pt idx="7946">
                  <c:v>448647</c:v>
                </c:pt>
                <c:pt idx="7947">
                  <c:v>1612713</c:v>
                </c:pt>
                <c:pt idx="7948">
                  <c:v>1534393</c:v>
                </c:pt>
                <c:pt idx="7949">
                  <c:v>804079</c:v>
                </c:pt>
                <c:pt idx="7950">
                  <c:v>467072</c:v>
                </c:pt>
                <c:pt idx="7951">
                  <c:v>378989</c:v>
                </c:pt>
                <c:pt idx="7952">
                  <c:v>720597</c:v>
                </c:pt>
                <c:pt idx="7953">
                  <c:v>454522</c:v>
                </c:pt>
                <c:pt idx="7954">
                  <c:v>467134</c:v>
                </c:pt>
                <c:pt idx="7955">
                  <c:v>1417460</c:v>
                </c:pt>
                <c:pt idx="7956">
                  <c:v>1106664</c:v>
                </c:pt>
                <c:pt idx="7957">
                  <c:v>494821</c:v>
                </c:pt>
                <c:pt idx="7958">
                  <c:v>896339</c:v>
                </c:pt>
                <c:pt idx="7959">
                  <c:v>1335383</c:v>
                </c:pt>
                <c:pt idx="7960">
                  <c:v>458939</c:v>
                </c:pt>
                <c:pt idx="7961">
                  <c:v>160976</c:v>
                </c:pt>
                <c:pt idx="7962">
                  <c:v>497763</c:v>
                </c:pt>
                <c:pt idx="7963">
                  <c:v>322347</c:v>
                </c:pt>
                <c:pt idx="7964">
                  <c:v>1593501</c:v>
                </c:pt>
                <c:pt idx="7965">
                  <c:v>675658</c:v>
                </c:pt>
                <c:pt idx="7966">
                  <c:v>650630</c:v>
                </c:pt>
                <c:pt idx="7967">
                  <c:v>183971</c:v>
                </c:pt>
                <c:pt idx="7968">
                  <c:v>467975</c:v>
                </c:pt>
                <c:pt idx="7969">
                  <c:v>604778</c:v>
                </c:pt>
                <c:pt idx="7970">
                  <c:v>584223</c:v>
                </c:pt>
                <c:pt idx="7971">
                  <c:v>429099</c:v>
                </c:pt>
                <c:pt idx="7972">
                  <c:v>948591</c:v>
                </c:pt>
                <c:pt idx="7973">
                  <c:v>142406</c:v>
                </c:pt>
                <c:pt idx="7974">
                  <c:v>314354</c:v>
                </c:pt>
                <c:pt idx="7975">
                  <c:v>755286</c:v>
                </c:pt>
                <c:pt idx="7976">
                  <c:v>381115</c:v>
                </c:pt>
                <c:pt idx="7977">
                  <c:v>163966</c:v>
                </c:pt>
                <c:pt idx="7978">
                  <c:v>807499</c:v>
                </c:pt>
                <c:pt idx="7979">
                  <c:v>295906</c:v>
                </c:pt>
                <c:pt idx="7980">
                  <c:v>1587972</c:v>
                </c:pt>
                <c:pt idx="7981">
                  <c:v>1154183</c:v>
                </c:pt>
                <c:pt idx="7982">
                  <c:v>768391</c:v>
                </c:pt>
                <c:pt idx="7983">
                  <c:v>227883</c:v>
                </c:pt>
                <c:pt idx="7984">
                  <c:v>1054719</c:v>
                </c:pt>
                <c:pt idx="7985">
                  <c:v>669965</c:v>
                </c:pt>
                <c:pt idx="7986">
                  <c:v>432917</c:v>
                </c:pt>
                <c:pt idx="7987">
                  <c:v>524539</c:v>
                </c:pt>
                <c:pt idx="7988">
                  <c:v>427650</c:v>
                </c:pt>
                <c:pt idx="7989">
                  <c:v>1415077</c:v>
                </c:pt>
                <c:pt idx="7990">
                  <c:v>1481791</c:v>
                </c:pt>
                <c:pt idx="7991">
                  <c:v>402071</c:v>
                </c:pt>
                <c:pt idx="7992">
                  <c:v>681430</c:v>
                </c:pt>
                <c:pt idx="7993">
                  <c:v>240500</c:v>
                </c:pt>
                <c:pt idx="7994">
                  <c:v>624666</c:v>
                </c:pt>
                <c:pt idx="7995">
                  <c:v>1064575</c:v>
                </c:pt>
                <c:pt idx="7996">
                  <c:v>312891</c:v>
                </c:pt>
                <c:pt idx="7997">
                  <c:v>521913</c:v>
                </c:pt>
                <c:pt idx="7998">
                  <c:v>582017</c:v>
                </c:pt>
                <c:pt idx="7999">
                  <c:v>10009</c:v>
                </c:pt>
                <c:pt idx="8000">
                  <c:v>5582</c:v>
                </c:pt>
                <c:pt idx="8001">
                  <c:v>8549</c:v>
                </c:pt>
                <c:pt idx="8002">
                  <c:v>7334</c:v>
                </c:pt>
                <c:pt idx="8003">
                  <c:v>3524</c:v>
                </c:pt>
                <c:pt idx="8004">
                  <c:v>10118</c:v>
                </c:pt>
                <c:pt idx="8005">
                  <c:v>36126</c:v>
                </c:pt>
                <c:pt idx="8006">
                  <c:v>8006</c:v>
                </c:pt>
                <c:pt idx="8007">
                  <c:v>1200</c:v>
                </c:pt>
                <c:pt idx="8008">
                  <c:v>5195</c:v>
                </c:pt>
                <c:pt idx="8009">
                  <c:v>10358</c:v>
                </c:pt>
                <c:pt idx="8010">
                  <c:v>7298</c:v>
                </c:pt>
                <c:pt idx="8011">
                  <c:v>2817</c:v>
                </c:pt>
                <c:pt idx="8012">
                  <c:v>16049</c:v>
                </c:pt>
                <c:pt idx="8013">
                  <c:v>2580</c:v>
                </c:pt>
                <c:pt idx="8014">
                  <c:v>1876</c:v>
                </c:pt>
                <c:pt idx="8015">
                  <c:v>5966</c:v>
                </c:pt>
                <c:pt idx="8016">
                  <c:v>1084</c:v>
                </c:pt>
                <c:pt idx="8017">
                  <c:v>6740</c:v>
                </c:pt>
                <c:pt idx="8018">
                  <c:v>4666</c:v>
                </c:pt>
                <c:pt idx="8019">
                  <c:v>1948</c:v>
                </c:pt>
                <c:pt idx="8020">
                  <c:v>5880</c:v>
                </c:pt>
                <c:pt idx="8021">
                  <c:v>6831</c:v>
                </c:pt>
                <c:pt idx="8022">
                  <c:v>13838</c:v>
                </c:pt>
                <c:pt idx="8023">
                  <c:v>6760</c:v>
                </c:pt>
                <c:pt idx="8024">
                  <c:v>6504</c:v>
                </c:pt>
                <c:pt idx="8025">
                  <c:v>2232</c:v>
                </c:pt>
                <c:pt idx="8026">
                  <c:v>7356</c:v>
                </c:pt>
                <c:pt idx="8027">
                  <c:v>15202</c:v>
                </c:pt>
                <c:pt idx="8028">
                  <c:v>6783</c:v>
                </c:pt>
                <c:pt idx="8029">
                  <c:v>12583</c:v>
                </c:pt>
                <c:pt idx="8030">
                  <c:v>2954</c:v>
                </c:pt>
                <c:pt idx="8031">
                  <c:v>8437</c:v>
                </c:pt>
                <c:pt idx="8032">
                  <c:v>3708</c:v>
                </c:pt>
                <c:pt idx="8033">
                  <c:v>6524</c:v>
                </c:pt>
                <c:pt idx="8034">
                  <c:v>2450</c:v>
                </c:pt>
                <c:pt idx="8035">
                  <c:v>4596</c:v>
                </c:pt>
                <c:pt idx="8036">
                  <c:v>5394</c:v>
                </c:pt>
                <c:pt idx="8037">
                  <c:v>2288</c:v>
                </c:pt>
                <c:pt idx="8038">
                  <c:v>9208</c:v>
                </c:pt>
                <c:pt idx="8039">
                  <c:v>5251</c:v>
                </c:pt>
                <c:pt idx="8040">
                  <c:v>1824</c:v>
                </c:pt>
                <c:pt idx="8041">
                  <c:v>8937</c:v>
                </c:pt>
                <c:pt idx="8042">
                  <c:v>2977</c:v>
                </c:pt>
                <c:pt idx="8043">
                  <c:v>8152</c:v>
                </c:pt>
                <c:pt idx="8044">
                  <c:v>6497</c:v>
                </c:pt>
                <c:pt idx="8045">
                  <c:v>6159</c:v>
                </c:pt>
                <c:pt idx="8046">
                  <c:v>3213</c:v>
                </c:pt>
                <c:pt idx="8047">
                  <c:v>6490</c:v>
                </c:pt>
                <c:pt idx="8048">
                  <c:v>11538</c:v>
                </c:pt>
                <c:pt idx="8049">
                  <c:v>8307</c:v>
                </c:pt>
                <c:pt idx="8050">
                  <c:v>1284</c:v>
                </c:pt>
                <c:pt idx="8051">
                  <c:v>13180</c:v>
                </c:pt>
                <c:pt idx="8052">
                  <c:v>1166</c:v>
                </c:pt>
                <c:pt idx="8053">
                  <c:v>2747</c:v>
                </c:pt>
                <c:pt idx="8054">
                  <c:v>2770</c:v>
                </c:pt>
                <c:pt idx="8055">
                  <c:v>1659</c:v>
                </c:pt>
                <c:pt idx="8056">
                  <c:v>2507</c:v>
                </c:pt>
                <c:pt idx="8057">
                  <c:v>2109</c:v>
                </c:pt>
                <c:pt idx="8058">
                  <c:v>1879</c:v>
                </c:pt>
                <c:pt idx="8059">
                  <c:v>5596</c:v>
                </c:pt>
                <c:pt idx="8060">
                  <c:v>5270</c:v>
                </c:pt>
                <c:pt idx="8061">
                  <c:v>3661</c:v>
                </c:pt>
                <c:pt idx="8062">
                  <c:v>4637</c:v>
                </c:pt>
                <c:pt idx="8063">
                  <c:v>2837</c:v>
                </c:pt>
                <c:pt idx="8064">
                  <c:v>8754</c:v>
                </c:pt>
                <c:pt idx="8065">
                  <c:v>24355</c:v>
                </c:pt>
                <c:pt idx="8066">
                  <c:v>7899</c:v>
                </c:pt>
                <c:pt idx="8067">
                  <c:v>996</c:v>
                </c:pt>
                <c:pt idx="8068">
                  <c:v>6590</c:v>
                </c:pt>
                <c:pt idx="8069">
                  <c:v>3278</c:v>
                </c:pt>
                <c:pt idx="8070">
                  <c:v>5425</c:v>
                </c:pt>
                <c:pt idx="8071">
                  <c:v>1025</c:v>
                </c:pt>
                <c:pt idx="8072">
                  <c:v>4179</c:v>
                </c:pt>
                <c:pt idx="8073">
                  <c:v>2861</c:v>
                </c:pt>
                <c:pt idx="8074">
                  <c:v>3811</c:v>
                </c:pt>
                <c:pt idx="8075">
                  <c:v>1235</c:v>
                </c:pt>
                <c:pt idx="8076">
                  <c:v>492</c:v>
                </c:pt>
                <c:pt idx="8077">
                  <c:v>4601</c:v>
                </c:pt>
                <c:pt idx="8078">
                  <c:v>10274</c:v>
                </c:pt>
                <c:pt idx="8079">
                  <c:v>6009</c:v>
                </c:pt>
                <c:pt idx="8080">
                  <c:v>9799</c:v>
                </c:pt>
                <c:pt idx="8081">
                  <c:v>4333</c:v>
                </c:pt>
                <c:pt idx="8082">
                  <c:v>9863</c:v>
                </c:pt>
                <c:pt idx="8083">
                  <c:v>15801</c:v>
                </c:pt>
                <c:pt idx="8084">
                  <c:v>16732</c:v>
                </c:pt>
                <c:pt idx="8085">
                  <c:v>5109</c:v>
                </c:pt>
                <c:pt idx="8086">
                  <c:v>11162</c:v>
                </c:pt>
                <c:pt idx="8087">
                  <c:v>2074</c:v>
                </c:pt>
                <c:pt idx="8088">
                  <c:v>3098</c:v>
                </c:pt>
                <c:pt idx="8089">
                  <c:v>8857</c:v>
                </c:pt>
                <c:pt idx="8090">
                  <c:v>20708</c:v>
                </c:pt>
                <c:pt idx="8091">
                  <c:v>5833</c:v>
                </c:pt>
                <c:pt idx="8092">
                  <c:v>5950</c:v>
                </c:pt>
                <c:pt idx="8093">
                  <c:v>7992</c:v>
                </c:pt>
                <c:pt idx="8094">
                  <c:v>28652</c:v>
                </c:pt>
                <c:pt idx="8095">
                  <c:v>50721</c:v>
                </c:pt>
                <c:pt idx="8096">
                  <c:v>5736</c:v>
                </c:pt>
                <c:pt idx="8097">
                  <c:v>6476</c:v>
                </c:pt>
                <c:pt idx="8098">
                  <c:v>2258</c:v>
                </c:pt>
                <c:pt idx="8099">
                  <c:v>7395</c:v>
                </c:pt>
                <c:pt idx="8100">
                  <c:v>2788</c:v>
                </c:pt>
                <c:pt idx="8101">
                  <c:v>6307</c:v>
                </c:pt>
                <c:pt idx="8102">
                  <c:v>2490</c:v>
                </c:pt>
                <c:pt idx="8103">
                  <c:v>3359</c:v>
                </c:pt>
                <c:pt idx="8104">
                  <c:v>2901</c:v>
                </c:pt>
                <c:pt idx="8105">
                  <c:v>21503</c:v>
                </c:pt>
                <c:pt idx="8106">
                  <c:v>5443</c:v>
                </c:pt>
                <c:pt idx="8107">
                  <c:v>2089</c:v>
                </c:pt>
                <c:pt idx="8108">
                  <c:v>3917</c:v>
                </c:pt>
                <c:pt idx="8109">
                  <c:v>1416</c:v>
                </c:pt>
                <c:pt idx="8110">
                  <c:v>4285</c:v>
                </c:pt>
                <c:pt idx="8111">
                  <c:v>7890</c:v>
                </c:pt>
                <c:pt idx="8112">
                  <c:v>6497</c:v>
                </c:pt>
                <c:pt idx="8113">
                  <c:v>9655</c:v>
                </c:pt>
                <c:pt idx="8114">
                  <c:v>1147</c:v>
                </c:pt>
                <c:pt idx="8115">
                  <c:v>3178</c:v>
                </c:pt>
                <c:pt idx="8116">
                  <c:v>7801</c:v>
                </c:pt>
                <c:pt idx="8117">
                  <c:v>2258</c:v>
                </c:pt>
                <c:pt idx="8118">
                  <c:v>13832</c:v>
                </c:pt>
                <c:pt idx="8119">
                  <c:v>7587</c:v>
                </c:pt>
                <c:pt idx="8120">
                  <c:v>3738</c:v>
                </c:pt>
                <c:pt idx="8121">
                  <c:v>8090</c:v>
                </c:pt>
                <c:pt idx="8122">
                  <c:v>5954</c:v>
                </c:pt>
                <c:pt idx="8123">
                  <c:v>9235</c:v>
                </c:pt>
                <c:pt idx="8124">
                  <c:v>1898</c:v>
                </c:pt>
                <c:pt idx="8125">
                  <c:v>7671</c:v>
                </c:pt>
                <c:pt idx="8126">
                  <c:v>3678</c:v>
                </c:pt>
                <c:pt idx="8127">
                  <c:v>4912</c:v>
                </c:pt>
                <c:pt idx="8128">
                  <c:v>16764</c:v>
                </c:pt>
                <c:pt idx="8129">
                  <c:v>2848</c:v>
                </c:pt>
                <c:pt idx="8130">
                  <c:v>5030</c:v>
                </c:pt>
                <c:pt idx="8131">
                  <c:v>5318</c:v>
                </c:pt>
                <c:pt idx="8132">
                  <c:v>4658</c:v>
                </c:pt>
                <c:pt idx="8133">
                  <c:v>794</c:v>
                </c:pt>
                <c:pt idx="8134">
                  <c:v>1602</c:v>
                </c:pt>
                <c:pt idx="8135">
                  <c:v>4328</c:v>
                </c:pt>
                <c:pt idx="8136">
                  <c:v>5997</c:v>
                </c:pt>
                <c:pt idx="8137">
                  <c:v>6981</c:v>
                </c:pt>
                <c:pt idx="8138">
                  <c:v>10821</c:v>
                </c:pt>
                <c:pt idx="8139">
                  <c:v>7015</c:v>
                </c:pt>
                <c:pt idx="8140">
                  <c:v>2929</c:v>
                </c:pt>
                <c:pt idx="8141">
                  <c:v>7775</c:v>
                </c:pt>
                <c:pt idx="8142">
                  <c:v>2038</c:v>
                </c:pt>
                <c:pt idx="8143">
                  <c:v>1600</c:v>
                </c:pt>
                <c:pt idx="8144">
                  <c:v>4263</c:v>
                </c:pt>
                <c:pt idx="8145">
                  <c:v>705</c:v>
                </c:pt>
                <c:pt idx="8146">
                  <c:v>1489</c:v>
                </c:pt>
                <c:pt idx="8147">
                  <c:v>5751</c:v>
                </c:pt>
                <c:pt idx="8148">
                  <c:v>6472</c:v>
                </c:pt>
                <c:pt idx="8149">
                  <c:v>14848</c:v>
                </c:pt>
                <c:pt idx="8150">
                  <c:v>4386</c:v>
                </c:pt>
                <c:pt idx="8151">
                  <c:v>3385</c:v>
                </c:pt>
                <c:pt idx="8152">
                  <c:v>9271</c:v>
                </c:pt>
                <c:pt idx="8153">
                  <c:v>15313</c:v>
                </c:pt>
                <c:pt idx="8154">
                  <c:v>8131</c:v>
                </c:pt>
                <c:pt idx="8155">
                  <c:v>4379</c:v>
                </c:pt>
                <c:pt idx="8156">
                  <c:v>6495</c:v>
                </c:pt>
                <c:pt idx="8157">
                  <c:v>5054</c:v>
                </c:pt>
                <c:pt idx="8158">
                  <c:v>8369</c:v>
                </c:pt>
                <c:pt idx="8159">
                  <c:v>13798</c:v>
                </c:pt>
                <c:pt idx="8160">
                  <c:v>7264</c:v>
                </c:pt>
                <c:pt idx="8161">
                  <c:v>3687</c:v>
                </c:pt>
                <c:pt idx="8162">
                  <c:v>4657</c:v>
                </c:pt>
                <c:pt idx="8163">
                  <c:v>10831</c:v>
                </c:pt>
                <c:pt idx="8164">
                  <c:v>11015</c:v>
                </c:pt>
                <c:pt idx="8165">
                  <c:v>2892</c:v>
                </c:pt>
                <c:pt idx="8166">
                  <c:v>12516</c:v>
                </c:pt>
                <c:pt idx="8167">
                  <c:v>5794</c:v>
                </c:pt>
                <c:pt idx="8168">
                  <c:v>9169</c:v>
                </c:pt>
                <c:pt idx="8169">
                  <c:v>590</c:v>
                </c:pt>
                <c:pt idx="8170">
                  <c:v>7563</c:v>
                </c:pt>
                <c:pt idx="8171">
                  <c:v>1019</c:v>
                </c:pt>
                <c:pt idx="8172">
                  <c:v>16803</c:v>
                </c:pt>
                <c:pt idx="8173">
                  <c:v>8626</c:v>
                </c:pt>
                <c:pt idx="8174">
                  <c:v>10123</c:v>
                </c:pt>
                <c:pt idx="8175">
                  <c:v>14105</c:v>
                </c:pt>
                <c:pt idx="8176">
                  <c:v>9643</c:v>
                </c:pt>
                <c:pt idx="8177">
                  <c:v>3156</c:v>
                </c:pt>
                <c:pt idx="8178">
                  <c:v>9994</c:v>
                </c:pt>
                <c:pt idx="8179">
                  <c:v>4911</c:v>
                </c:pt>
                <c:pt idx="8180">
                  <c:v>8244</c:v>
                </c:pt>
                <c:pt idx="8181">
                  <c:v>12598</c:v>
                </c:pt>
                <c:pt idx="8182">
                  <c:v>2695</c:v>
                </c:pt>
                <c:pt idx="8183">
                  <c:v>5084</c:v>
                </c:pt>
                <c:pt idx="8184">
                  <c:v>9614</c:v>
                </c:pt>
                <c:pt idx="8185">
                  <c:v>8685</c:v>
                </c:pt>
                <c:pt idx="8186">
                  <c:v>14838</c:v>
                </c:pt>
                <c:pt idx="8187">
                  <c:v>7803</c:v>
                </c:pt>
                <c:pt idx="8188">
                  <c:v>8511</c:v>
                </c:pt>
                <c:pt idx="8189">
                  <c:v>11202</c:v>
                </c:pt>
                <c:pt idx="8190">
                  <c:v>39620</c:v>
                </c:pt>
                <c:pt idx="8191">
                  <c:v>21403</c:v>
                </c:pt>
                <c:pt idx="8192">
                  <c:v>17165</c:v>
                </c:pt>
                <c:pt idx="8193">
                  <c:v>18484</c:v>
                </c:pt>
                <c:pt idx="8194">
                  <c:v>4003</c:v>
                </c:pt>
                <c:pt idx="8195">
                  <c:v>19305</c:v>
                </c:pt>
                <c:pt idx="8196">
                  <c:v>1622</c:v>
                </c:pt>
                <c:pt idx="8197">
                  <c:v>4831</c:v>
                </c:pt>
                <c:pt idx="8198">
                  <c:v>8645</c:v>
                </c:pt>
                <c:pt idx="8199">
                  <c:v>5253</c:v>
                </c:pt>
                <c:pt idx="8200">
                  <c:v>18461</c:v>
                </c:pt>
                <c:pt idx="8201">
                  <c:v>3332</c:v>
                </c:pt>
                <c:pt idx="8202">
                  <c:v>2865</c:v>
                </c:pt>
                <c:pt idx="8203">
                  <c:v>15185</c:v>
                </c:pt>
                <c:pt idx="8204">
                  <c:v>8233</c:v>
                </c:pt>
                <c:pt idx="8205">
                  <c:v>15507</c:v>
                </c:pt>
                <c:pt idx="8206">
                  <c:v>25067</c:v>
                </c:pt>
                <c:pt idx="8207">
                  <c:v>5875</c:v>
                </c:pt>
                <c:pt idx="8208">
                  <c:v>29675</c:v>
                </c:pt>
                <c:pt idx="8209">
                  <c:v>2938</c:v>
                </c:pt>
                <c:pt idx="8210">
                  <c:v>3089</c:v>
                </c:pt>
                <c:pt idx="8211">
                  <c:v>1365</c:v>
                </c:pt>
                <c:pt idx="8212">
                  <c:v>24268</c:v>
                </c:pt>
                <c:pt idx="8213">
                  <c:v>3989</c:v>
                </c:pt>
                <c:pt idx="8214">
                  <c:v>17417</c:v>
                </c:pt>
                <c:pt idx="8215">
                  <c:v>10419</c:v>
                </c:pt>
                <c:pt idx="8216">
                  <c:v>15936</c:v>
                </c:pt>
                <c:pt idx="8217">
                  <c:v>8822</c:v>
                </c:pt>
                <c:pt idx="8218">
                  <c:v>10562</c:v>
                </c:pt>
                <c:pt idx="8219">
                  <c:v>4608</c:v>
                </c:pt>
                <c:pt idx="8220">
                  <c:v>4026</c:v>
                </c:pt>
                <c:pt idx="8221">
                  <c:v>11292</c:v>
                </c:pt>
                <c:pt idx="8222">
                  <c:v>9165</c:v>
                </c:pt>
                <c:pt idx="8223">
                  <c:v>4121</c:v>
                </c:pt>
                <c:pt idx="8224">
                  <c:v>1786</c:v>
                </c:pt>
                <c:pt idx="8225">
                  <c:v>13670</c:v>
                </c:pt>
                <c:pt idx="8226">
                  <c:v>1185</c:v>
                </c:pt>
                <c:pt idx="8227">
                  <c:v>4871</c:v>
                </c:pt>
                <c:pt idx="8228">
                  <c:v>7129</c:v>
                </c:pt>
                <c:pt idx="8229">
                  <c:v>14131</c:v>
                </c:pt>
                <c:pt idx="8230">
                  <c:v>20033</c:v>
                </c:pt>
                <c:pt idx="8231">
                  <c:v>14482</c:v>
                </c:pt>
                <c:pt idx="8232">
                  <c:v>6597</c:v>
                </c:pt>
                <c:pt idx="8233">
                  <c:v>7129</c:v>
                </c:pt>
                <c:pt idx="8234">
                  <c:v>19724</c:v>
                </c:pt>
                <c:pt idx="8235">
                  <c:v>42064</c:v>
                </c:pt>
                <c:pt idx="8236">
                  <c:v>8047</c:v>
                </c:pt>
                <c:pt idx="8237">
                  <c:v>7759</c:v>
                </c:pt>
                <c:pt idx="8238">
                  <c:v>3633</c:v>
                </c:pt>
                <c:pt idx="8239">
                  <c:v>13879</c:v>
                </c:pt>
                <c:pt idx="8240">
                  <c:v>7404</c:v>
                </c:pt>
                <c:pt idx="8241">
                  <c:v>27802</c:v>
                </c:pt>
                <c:pt idx="8242">
                  <c:v>9475</c:v>
                </c:pt>
                <c:pt idx="8243">
                  <c:v>10430</c:v>
                </c:pt>
                <c:pt idx="8244">
                  <c:v>6358</c:v>
                </c:pt>
                <c:pt idx="8245">
                  <c:v>7702</c:v>
                </c:pt>
                <c:pt idx="8246">
                  <c:v>1938</c:v>
                </c:pt>
                <c:pt idx="8247">
                  <c:v>6127</c:v>
                </c:pt>
                <c:pt idx="8248">
                  <c:v>13392</c:v>
                </c:pt>
                <c:pt idx="8249">
                  <c:v>913935</c:v>
                </c:pt>
                <c:pt idx="8250">
                  <c:v>369244</c:v>
                </c:pt>
                <c:pt idx="8251">
                  <c:v>924339</c:v>
                </c:pt>
                <c:pt idx="8252">
                  <c:v>258805</c:v>
                </c:pt>
                <c:pt idx="8253">
                  <c:v>407221</c:v>
                </c:pt>
                <c:pt idx="8254">
                  <c:v>200395</c:v>
                </c:pt>
                <c:pt idx="8255">
                  <c:v>715687</c:v>
                </c:pt>
                <c:pt idx="8256">
                  <c:v>425735</c:v>
                </c:pt>
                <c:pt idx="8257">
                  <c:v>1567619</c:v>
                </c:pt>
                <c:pt idx="8258">
                  <c:v>592521</c:v>
                </c:pt>
                <c:pt idx="8259">
                  <c:v>250588</c:v>
                </c:pt>
                <c:pt idx="8260">
                  <c:v>522354</c:v>
                </c:pt>
                <c:pt idx="8261">
                  <c:v>522552</c:v>
                </c:pt>
                <c:pt idx="8262">
                  <c:v>882425</c:v>
                </c:pt>
                <c:pt idx="8263">
                  <c:v>389255</c:v>
                </c:pt>
                <c:pt idx="8264">
                  <c:v>417846</c:v>
                </c:pt>
                <c:pt idx="8265">
                  <c:v>661508</c:v>
                </c:pt>
                <c:pt idx="8266">
                  <c:v>609472</c:v>
                </c:pt>
                <c:pt idx="8267">
                  <c:v>534373</c:v>
                </c:pt>
                <c:pt idx="8268">
                  <c:v>660238</c:v>
                </c:pt>
                <c:pt idx="8269">
                  <c:v>656910</c:v>
                </c:pt>
                <c:pt idx="8270">
                  <c:v>449567</c:v>
                </c:pt>
                <c:pt idx="8271">
                  <c:v>825450</c:v>
                </c:pt>
                <c:pt idx="8272">
                  <c:v>828340</c:v>
                </c:pt>
                <c:pt idx="8273">
                  <c:v>750893</c:v>
                </c:pt>
                <c:pt idx="8274">
                  <c:v>454983</c:v>
                </c:pt>
                <c:pt idx="8275">
                  <c:v>726264</c:v>
                </c:pt>
                <c:pt idx="8276">
                  <c:v>605291</c:v>
                </c:pt>
                <c:pt idx="8277">
                  <c:v>560516</c:v>
                </c:pt>
                <c:pt idx="8278">
                  <c:v>268285</c:v>
                </c:pt>
                <c:pt idx="8279">
                  <c:v>483475</c:v>
                </c:pt>
                <c:pt idx="8280">
                  <c:v>294008</c:v>
                </c:pt>
                <c:pt idx="8281">
                  <c:v>675334</c:v>
                </c:pt>
                <c:pt idx="8282">
                  <c:v>807334</c:v>
                </c:pt>
                <c:pt idx="8283">
                  <c:v>562863</c:v>
                </c:pt>
                <c:pt idx="8284">
                  <c:v>630124</c:v>
                </c:pt>
                <c:pt idx="8285">
                  <c:v>414162</c:v>
                </c:pt>
                <c:pt idx="8286">
                  <c:v>593549</c:v>
                </c:pt>
                <c:pt idx="8287">
                  <c:v>897651</c:v>
                </c:pt>
                <c:pt idx="8288">
                  <c:v>869085</c:v>
                </c:pt>
                <c:pt idx="8289">
                  <c:v>740816</c:v>
                </c:pt>
                <c:pt idx="8290">
                  <c:v>610938</c:v>
                </c:pt>
                <c:pt idx="8291">
                  <c:v>666393</c:v>
                </c:pt>
                <c:pt idx="8292">
                  <c:v>793026</c:v>
                </c:pt>
                <c:pt idx="8293">
                  <c:v>716436</c:v>
                </c:pt>
                <c:pt idx="8294">
                  <c:v>203237</c:v>
                </c:pt>
                <c:pt idx="8295">
                  <c:v>566062</c:v>
                </c:pt>
                <c:pt idx="8296">
                  <c:v>674945</c:v>
                </c:pt>
                <c:pt idx="8297">
                  <c:v>1097258</c:v>
                </c:pt>
                <c:pt idx="8298">
                  <c:v>1361701</c:v>
                </c:pt>
                <c:pt idx="8299">
                  <c:v>1455869</c:v>
                </c:pt>
                <c:pt idx="8300">
                  <c:v>4043643</c:v>
                </c:pt>
                <c:pt idx="8301">
                  <c:v>849156</c:v>
                </c:pt>
                <c:pt idx="8302">
                  <c:v>744588</c:v>
                </c:pt>
                <c:pt idx="8303">
                  <c:v>1393752</c:v>
                </c:pt>
                <c:pt idx="8304">
                  <c:v>1509038</c:v>
                </c:pt>
                <c:pt idx="8305">
                  <c:v>1040240</c:v>
                </c:pt>
                <c:pt idx="8306">
                  <c:v>1723385</c:v>
                </c:pt>
                <c:pt idx="8307">
                  <c:v>465956</c:v>
                </c:pt>
                <c:pt idx="8308">
                  <c:v>647215</c:v>
                </c:pt>
                <c:pt idx="8309">
                  <c:v>436283</c:v>
                </c:pt>
                <c:pt idx="8310">
                  <c:v>1220138</c:v>
                </c:pt>
                <c:pt idx="8311">
                  <c:v>595021</c:v>
                </c:pt>
                <c:pt idx="8312">
                  <c:v>1541757</c:v>
                </c:pt>
                <c:pt idx="8313">
                  <c:v>562743</c:v>
                </c:pt>
                <c:pt idx="8314">
                  <c:v>4234412</c:v>
                </c:pt>
                <c:pt idx="8315">
                  <c:v>3036382</c:v>
                </c:pt>
                <c:pt idx="8316">
                  <c:v>1135857</c:v>
                </c:pt>
                <c:pt idx="8317">
                  <c:v>825285</c:v>
                </c:pt>
                <c:pt idx="8318">
                  <c:v>1705106</c:v>
                </c:pt>
                <c:pt idx="8319">
                  <c:v>3148751</c:v>
                </c:pt>
                <c:pt idx="8320">
                  <c:v>4638585</c:v>
                </c:pt>
                <c:pt idx="8321">
                  <c:v>764111</c:v>
                </c:pt>
                <c:pt idx="8322">
                  <c:v>945578</c:v>
                </c:pt>
                <c:pt idx="8323">
                  <c:v>536065</c:v>
                </c:pt>
                <c:pt idx="8324">
                  <c:v>788392</c:v>
                </c:pt>
                <c:pt idx="8325">
                  <c:v>1152218</c:v>
                </c:pt>
                <c:pt idx="8326">
                  <c:v>890906</c:v>
                </c:pt>
                <c:pt idx="8327">
                  <c:v>1179142</c:v>
                </c:pt>
                <c:pt idx="8328">
                  <c:v>1011033</c:v>
                </c:pt>
                <c:pt idx="8329">
                  <c:v>7248598</c:v>
                </c:pt>
                <c:pt idx="8330">
                  <c:v>964178</c:v>
                </c:pt>
                <c:pt idx="8331">
                  <c:v>399231</c:v>
                </c:pt>
                <c:pt idx="8332">
                  <c:v>571779</c:v>
                </c:pt>
                <c:pt idx="8333">
                  <c:v>1068073</c:v>
                </c:pt>
                <c:pt idx="8334">
                  <c:v>691313</c:v>
                </c:pt>
                <c:pt idx="8335">
                  <c:v>1527950</c:v>
                </c:pt>
                <c:pt idx="8336">
                  <c:v>969679</c:v>
                </c:pt>
                <c:pt idx="8337">
                  <c:v>1058041</c:v>
                </c:pt>
                <c:pt idx="8338">
                  <c:v>1229574</c:v>
                </c:pt>
                <c:pt idx="8339">
                  <c:v>796978</c:v>
                </c:pt>
                <c:pt idx="8340">
                  <c:v>813197</c:v>
                </c:pt>
                <c:pt idx="8341">
                  <c:v>1159195</c:v>
                </c:pt>
                <c:pt idx="8342">
                  <c:v>4863484</c:v>
                </c:pt>
                <c:pt idx="8343">
                  <c:v>1667248</c:v>
                </c:pt>
                <c:pt idx="8344">
                  <c:v>924938</c:v>
                </c:pt>
                <c:pt idx="8345">
                  <c:v>864496</c:v>
                </c:pt>
                <c:pt idx="8346">
                  <c:v>1084107</c:v>
                </c:pt>
                <c:pt idx="8347">
                  <c:v>1897716</c:v>
                </c:pt>
                <c:pt idx="8348">
                  <c:v>2050233</c:v>
                </c:pt>
                <c:pt idx="8349">
                  <c:v>1088968</c:v>
                </c:pt>
                <c:pt idx="8350">
                  <c:v>1346761</c:v>
                </c:pt>
                <c:pt idx="8351">
                  <c:v>871707</c:v>
                </c:pt>
                <c:pt idx="8352">
                  <c:v>1033342</c:v>
                </c:pt>
                <c:pt idx="8353">
                  <c:v>783415</c:v>
                </c:pt>
                <c:pt idx="8354">
                  <c:v>1391812</c:v>
                </c:pt>
                <c:pt idx="8355">
                  <c:v>3049777</c:v>
                </c:pt>
                <c:pt idx="8356">
                  <c:v>2564123</c:v>
                </c:pt>
                <c:pt idx="8357">
                  <c:v>2389652</c:v>
                </c:pt>
                <c:pt idx="8358">
                  <c:v>3280073</c:v>
                </c:pt>
                <c:pt idx="8359">
                  <c:v>3807260</c:v>
                </c:pt>
                <c:pt idx="8360">
                  <c:v>547793</c:v>
                </c:pt>
                <c:pt idx="8361">
                  <c:v>814445</c:v>
                </c:pt>
                <c:pt idx="8362">
                  <c:v>485947</c:v>
                </c:pt>
                <c:pt idx="8363">
                  <c:v>887967</c:v>
                </c:pt>
                <c:pt idx="8364">
                  <c:v>843943</c:v>
                </c:pt>
                <c:pt idx="8365">
                  <c:v>766541</c:v>
                </c:pt>
                <c:pt idx="8366">
                  <c:v>417013</c:v>
                </c:pt>
                <c:pt idx="8367">
                  <c:v>447946</c:v>
                </c:pt>
                <c:pt idx="8368">
                  <c:v>509152</c:v>
                </c:pt>
                <c:pt idx="8369">
                  <c:v>273240</c:v>
                </c:pt>
                <c:pt idx="8370">
                  <c:v>287514</c:v>
                </c:pt>
                <c:pt idx="8371">
                  <c:v>221826</c:v>
                </c:pt>
                <c:pt idx="8372">
                  <c:v>483081</c:v>
                </c:pt>
                <c:pt idx="8373">
                  <c:v>583193</c:v>
                </c:pt>
                <c:pt idx="8374">
                  <c:v>558863</c:v>
                </c:pt>
                <c:pt idx="8375">
                  <c:v>270938</c:v>
                </c:pt>
                <c:pt idx="8376">
                  <c:v>397986</c:v>
                </c:pt>
                <c:pt idx="8377">
                  <c:v>752226</c:v>
                </c:pt>
                <c:pt idx="8378">
                  <c:v>981284</c:v>
                </c:pt>
                <c:pt idx="8379">
                  <c:v>619830</c:v>
                </c:pt>
                <c:pt idx="8380">
                  <c:v>339166</c:v>
                </c:pt>
                <c:pt idx="8381">
                  <c:v>366281</c:v>
                </c:pt>
                <c:pt idx="8382">
                  <c:v>388689</c:v>
                </c:pt>
                <c:pt idx="8383">
                  <c:v>462948</c:v>
                </c:pt>
                <c:pt idx="8384">
                  <c:v>583135</c:v>
                </c:pt>
                <c:pt idx="8385">
                  <c:v>231559</c:v>
                </c:pt>
                <c:pt idx="8386">
                  <c:v>395375</c:v>
                </c:pt>
                <c:pt idx="8387">
                  <c:v>584811</c:v>
                </c:pt>
                <c:pt idx="8388">
                  <c:v>370859</c:v>
                </c:pt>
                <c:pt idx="8389">
                  <c:v>476978</c:v>
                </c:pt>
                <c:pt idx="8390">
                  <c:v>693125</c:v>
                </c:pt>
                <c:pt idx="8391">
                  <c:v>548657</c:v>
                </c:pt>
                <c:pt idx="8392">
                  <c:v>319244</c:v>
                </c:pt>
                <c:pt idx="8393">
                  <c:v>403973</c:v>
                </c:pt>
                <c:pt idx="8394">
                  <c:v>222233</c:v>
                </c:pt>
                <c:pt idx="8395">
                  <c:v>349021</c:v>
                </c:pt>
                <c:pt idx="8396">
                  <c:v>275441</c:v>
                </c:pt>
                <c:pt idx="8397">
                  <c:v>407855</c:v>
                </c:pt>
                <c:pt idx="8398">
                  <c:v>311780</c:v>
                </c:pt>
                <c:pt idx="8399">
                  <c:v>669867</c:v>
                </c:pt>
                <c:pt idx="8400">
                  <c:v>200912</c:v>
                </c:pt>
                <c:pt idx="8401">
                  <c:v>458405</c:v>
                </c:pt>
                <c:pt idx="8402">
                  <c:v>789499</c:v>
                </c:pt>
                <c:pt idx="8403">
                  <c:v>840952</c:v>
                </c:pt>
                <c:pt idx="8404">
                  <c:v>509233</c:v>
                </c:pt>
                <c:pt idx="8405">
                  <c:v>586887</c:v>
                </c:pt>
                <c:pt idx="8406">
                  <c:v>652841</c:v>
                </c:pt>
                <c:pt idx="8407">
                  <c:v>701264</c:v>
                </c:pt>
                <c:pt idx="8408">
                  <c:v>667461</c:v>
                </c:pt>
                <c:pt idx="8409">
                  <c:v>382633</c:v>
                </c:pt>
                <c:pt idx="8410">
                  <c:v>653197</c:v>
                </c:pt>
                <c:pt idx="8411">
                  <c:v>1745108</c:v>
                </c:pt>
                <c:pt idx="8412">
                  <c:v>2057848</c:v>
                </c:pt>
                <c:pt idx="8413">
                  <c:v>747274</c:v>
                </c:pt>
                <c:pt idx="8414">
                  <c:v>496363</c:v>
                </c:pt>
                <c:pt idx="8415">
                  <c:v>324578</c:v>
                </c:pt>
                <c:pt idx="8416">
                  <c:v>345555</c:v>
                </c:pt>
                <c:pt idx="8417">
                  <c:v>252790</c:v>
                </c:pt>
                <c:pt idx="8418">
                  <c:v>1024278</c:v>
                </c:pt>
                <c:pt idx="8419">
                  <c:v>1061938</c:v>
                </c:pt>
                <c:pt idx="8420">
                  <c:v>459740</c:v>
                </c:pt>
                <c:pt idx="8421">
                  <c:v>147751</c:v>
                </c:pt>
                <c:pt idx="8422">
                  <c:v>664496</c:v>
                </c:pt>
                <c:pt idx="8423">
                  <c:v>346540</c:v>
                </c:pt>
                <c:pt idx="8424">
                  <c:v>305514</c:v>
                </c:pt>
                <c:pt idx="8425">
                  <c:v>296434</c:v>
                </c:pt>
                <c:pt idx="8426">
                  <c:v>282184</c:v>
                </c:pt>
                <c:pt idx="8427">
                  <c:v>526781</c:v>
                </c:pt>
                <c:pt idx="8428">
                  <c:v>389141</c:v>
                </c:pt>
                <c:pt idx="8429">
                  <c:v>658195</c:v>
                </c:pt>
                <c:pt idx="8430">
                  <c:v>320726</c:v>
                </c:pt>
                <c:pt idx="8431">
                  <c:v>682203</c:v>
                </c:pt>
                <c:pt idx="8432">
                  <c:v>522395</c:v>
                </c:pt>
                <c:pt idx="8433">
                  <c:v>736589</c:v>
                </c:pt>
                <c:pt idx="8434">
                  <c:v>734729</c:v>
                </c:pt>
                <c:pt idx="8435">
                  <c:v>276133</c:v>
                </c:pt>
                <c:pt idx="8436">
                  <c:v>379615</c:v>
                </c:pt>
                <c:pt idx="8437">
                  <c:v>831970</c:v>
                </c:pt>
                <c:pt idx="8438">
                  <c:v>2457086</c:v>
                </c:pt>
                <c:pt idx="8439">
                  <c:v>2214724</c:v>
                </c:pt>
                <c:pt idx="8440">
                  <c:v>4370484</c:v>
                </c:pt>
                <c:pt idx="8441">
                  <c:v>520413</c:v>
                </c:pt>
                <c:pt idx="8442">
                  <c:v>125568</c:v>
                </c:pt>
                <c:pt idx="8443">
                  <c:v>317416</c:v>
                </c:pt>
                <c:pt idx="8444">
                  <c:v>233665</c:v>
                </c:pt>
                <c:pt idx="8445">
                  <c:v>332591</c:v>
                </c:pt>
                <c:pt idx="8446">
                  <c:v>310169</c:v>
                </c:pt>
                <c:pt idx="8447">
                  <c:v>1363335</c:v>
                </c:pt>
                <c:pt idx="8448">
                  <c:v>475905</c:v>
                </c:pt>
                <c:pt idx="8449">
                  <c:v>272052</c:v>
                </c:pt>
                <c:pt idx="8450">
                  <c:v>681302</c:v>
                </c:pt>
                <c:pt idx="8451">
                  <c:v>684577</c:v>
                </c:pt>
                <c:pt idx="8452">
                  <c:v>537158</c:v>
                </c:pt>
                <c:pt idx="8453">
                  <c:v>440397</c:v>
                </c:pt>
                <c:pt idx="8454">
                  <c:v>208748</c:v>
                </c:pt>
                <c:pt idx="8455">
                  <c:v>242233</c:v>
                </c:pt>
                <c:pt idx="8456">
                  <c:v>403635</c:v>
                </c:pt>
                <c:pt idx="8457">
                  <c:v>560785</c:v>
                </c:pt>
                <c:pt idx="8458">
                  <c:v>494110</c:v>
                </c:pt>
                <c:pt idx="8459">
                  <c:v>517273</c:v>
                </c:pt>
                <c:pt idx="8460">
                  <c:v>306633</c:v>
                </c:pt>
                <c:pt idx="8461">
                  <c:v>203081</c:v>
                </c:pt>
                <c:pt idx="8462">
                  <c:v>415162</c:v>
                </c:pt>
                <c:pt idx="8463">
                  <c:v>721705</c:v>
                </c:pt>
                <c:pt idx="8464">
                  <c:v>997602</c:v>
                </c:pt>
                <c:pt idx="8465">
                  <c:v>777289</c:v>
                </c:pt>
                <c:pt idx="8466">
                  <c:v>611874</c:v>
                </c:pt>
                <c:pt idx="8467">
                  <c:v>1096900</c:v>
                </c:pt>
                <c:pt idx="8468">
                  <c:v>1370683</c:v>
                </c:pt>
                <c:pt idx="8469">
                  <c:v>1147844</c:v>
                </c:pt>
                <c:pt idx="8470">
                  <c:v>1610323</c:v>
                </c:pt>
                <c:pt idx="8471">
                  <c:v>310773</c:v>
                </c:pt>
                <c:pt idx="8472">
                  <c:v>352807</c:v>
                </c:pt>
                <c:pt idx="8473">
                  <c:v>242511</c:v>
                </c:pt>
                <c:pt idx="8474">
                  <c:v>179532</c:v>
                </c:pt>
                <c:pt idx="8475">
                  <c:v>178960</c:v>
                </c:pt>
                <c:pt idx="8476">
                  <c:v>333702</c:v>
                </c:pt>
                <c:pt idx="8477">
                  <c:v>478132</c:v>
                </c:pt>
                <c:pt idx="8478">
                  <c:v>533938</c:v>
                </c:pt>
                <c:pt idx="8479">
                  <c:v>598568</c:v>
                </c:pt>
                <c:pt idx="8480">
                  <c:v>683811</c:v>
                </c:pt>
                <c:pt idx="8481">
                  <c:v>673233</c:v>
                </c:pt>
                <c:pt idx="8482">
                  <c:v>472756</c:v>
                </c:pt>
                <c:pt idx="8483">
                  <c:v>376130</c:v>
                </c:pt>
                <c:pt idx="8484">
                  <c:v>662942</c:v>
                </c:pt>
                <c:pt idx="8485">
                  <c:v>912930</c:v>
                </c:pt>
                <c:pt idx="8486">
                  <c:v>808150</c:v>
                </c:pt>
                <c:pt idx="8487">
                  <c:v>423319</c:v>
                </c:pt>
                <c:pt idx="8488">
                  <c:v>349379</c:v>
                </c:pt>
                <c:pt idx="8489">
                  <c:v>1466071</c:v>
                </c:pt>
                <c:pt idx="8490">
                  <c:v>257394</c:v>
                </c:pt>
                <c:pt idx="8491">
                  <c:v>632508</c:v>
                </c:pt>
                <c:pt idx="8492">
                  <c:v>287971</c:v>
                </c:pt>
                <c:pt idx="8493">
                  <c:v>365351</c:v>
                </c:pt>
                <c:pt idx="8494">
                  <c:v>287573</c:v>
                </c:pt>
                <c:pt idx="8495">
                  <c:v>1049620</c:v>
                </c:pt>
                <c:pt idx="8496">
                  <c:v>434788</c:v>
                </c:pt>
                <c:pt idx="8497">
                  <c:v>363937</c:v>
                </c:pt>
                <c:pt idx="8498">
                  <c:v>412929</c:v>
                </c:pt>
                <c:pt idx="8499">
                  <c:v>1422879</c:v>
                </c:pt>
                <c:pt idx="8500">
                  <c:v>2032209</c:v>
                </c:pt>
                <c:pt idx="8501">
                  <c:v>75878</c:v>
                </c:pt>
                <c:pt idx="8502">
                  <c:v>1449608</c:v>
                </c:pt>
                <c:pt idx="8503">
                  <c:v>300830</c:v>
                </c:pt>
                <c:pt idx="8504">
                  <c:v>142157</c:v>
                </c:pt>
                <c:pt idx="8505">
                  <c:v>225978</c:v>
                </c:pt>
                <c:pt idx="8506">
                  <c:v>277935</c:v>
                </c:pt>
                <c:pt idx="8507">
                  <c:v>400304</c:v>
                </c:pt>
                <c:pt idx="8508">
                  <c:v>174091</c:v>
                </c:pt>
                <c:pt idx="8509">
                  <c:v>165468</c:v>
                </c:pt>
                <c:pt idx="8510">
                  <c:v>1723131</c:v>
                </c:pt>
                <c:pt idx="8511">
                  <c:v>935473</c:v>
                </c:pt>
                <c:pt idx="8512">
                  <c:v>1056614</c:v>
                </c:pt>
                <c:pt idx="8513">
                  <c:v>196038</c:v>
                </c:pt>
                <c:pt idx="8514">
                  <c:v>185707</c:v>
                </c:pt>
                <c:pt idx="8515">
                  <c:v>437564</c:v>
                </c:pt>
                <c:pt idx="8516">
                  <c:v>387971</c:v>
                </c:pt>
                <c:pt idx="8517">
                  <c:v>1048745</c:v>
                </c:pt>
                <c:pt idx="8518">
                  <c:v>387196</c:v>
                </c:pt>
                <c:pt idx="8519">
                  <c:v>432613</c:v>
                </c:pt>
                <c:pt idx="8520">
                  <c:v>291931</c:v>
                </c:pt>
                <c:pt idx="8521">
                  <c:v>548668</c:v>
                </c:pt>
                <c:pt idx="8522">
                  <c:v>608469</c:v>
                </c:pt>
                <c:pt idx="8523">
                  <c:v>314425</c:v>
                </c:pt>
                <c:pt idx="8524">
                  <c:v>409184</c:v>
                </c:pt>
                <c:pt idx="8525">
                  <c:v>427107</c:v>
                </c:pt>
                <c:pt idx="8526">
                  <c:v>456330</c:v>
                </c:pt>
                <c:pt idx="8527">
                  <c:v>636631</c:v>
                </c:pt>
                <c:pt idx="8528">
                  <c:v>394993</c:v>
                </c:pt>
                <c:pt idx="8529">
                  <c:v>672810</c:v>
                </c:pt>
                <c:pt idx="8530">
                  <c:v>999933</c:v>
                </c:pt>
                <c:pt idx="8531">
                  <c:v>860298</c:v>
                </c:pt>
                <c:pt idx="8532">
                  <c:v>333350</c:v>
                </c:pt>
                <c:pt idx="8533">
                  <c:v>671047</c:v>
                </c:pt>
                <c:pt idx="8534">
                  <c:v>751529</c:v>
                </c:pt>
                <c:pt idx="8535">
                  <c:v>3323780</c:v>
                </c:pt>
                <c:pt idx="8536">
                  <c:v>591668</c:v>
                </c:pt>
                <c:pt idx="8537">
                  <c:v>602321</c:v>
                </c:pt>
                <c:pt idx="8538">
                  <c:v>174082</c:v>
                </c:pt>
                <c:pt idx="8539">
                  <c:v>662345</c:v>
                </c:pt>
                <c:pt idx="8540">
                  <c:v>558970</c:v>
                </c:pt>
                <c:pt idx="8541">
                  <c:v>415016</c:v>
                </c:pt>
                <c:pt idx="8542">
                  <c:v>1296938</c:v>
                </c:pt>
                <c:pt idx="8543">
                  <c:v>196163</c:v>
                </c:pt>
                <c:pt idx="8544">
                  <c:v>130521</c:v>
                </c:pt>
                <c:pt idx="8545">
                  <c:v>176741</c:v>
                </c:pt>
                <c:pt idx="8546">
                  <c:v>332748</c:v>
                </c:pt>
                <c:pt idx="8547">
                  <c:v>543168</c:v>
                </c:pt>
                <c:pt idx="8548">
                  <c:v>543664</c:v>
                </c:pt>
                <c:pt idx="8549">
                  <c:v>744606</c:v>
                </c:pt>
                <c:pt idx="8550">
                  <c:v>384434</c:v>
                </c:pt>
                <c:pt idx="8551">
                  <c:v>479991</c:v>
                </c:pt>
                <c:pt idx="8552">
                  <c:v>227803</c:v>
                </c:pt>
                <c:pt idx="8553">
                  <c:v>676831</c:v>
                </c:pt>
                <c:pt idx="8554">
                  <c:v>487523</c:v>
                </c:pt>
                <c:pt idx="8555">
                  <c:v>336826</c:v>
                </c:pt>
                <c:pt idx="8556">
                  <c:v>323675</c:v>
                </c:pt>
                <c:pt idx="8557">
                  <c:v>451945</c:v>
                </c:pt>
                <c:pt idx="8558">
                  <c:v>222651</c:v>
                </c:pt>
                <c:pt idx="8559">
                  <c:v>569454</c:v>
                </c:pt>
                <c:pt idx="8560">
                  <c:v>395572</c:v>
                </c:pt>
                <c:pt idx="8561">
                  <c:v>231327</c:v>
                </c:pt>
                <c:pt idx="8562">
                  <c:v>268841</c:v>
                </c:pt>
                <c:pt idx="8563">
                  <c:v>333070</c:v>
                </c:pt>
                <c:pt idx="8564">
                  <c:v>1139700</c:v>
                </c:pt>
                <c:pt idx="8565">
                  <c:v>1245602</c:v>
                </c:pt>
                <c:pt idx="8566">
                  <c:v>247528</c:v>
                </c:pt>
                <c:pt idx="8567">
                  <c:v>397474</c:v>
                </c:pt>
                <c:pt idx="8568">
                  <c:v>1257111</c:v>
                </c:pt>
                <c:pt idx="8569">
                  <c:v>2523139</c:v>
                </c:pt>
                <c:pt idx="8570">
                  <c:v>947342</c:v>
                </c:pt>
                <c:pt idx="8571">
                  <c:v>275241</c:v>
                </c:pt>
                <c:pt idx="8572">
                  <c:v>892021</c:v>
                </c:pt>
                <c:pt idx="8573">
                  <c:v>215281</c:v>
                </c:pt>
                <c:pt idx="8574">
                  <c:v>235785</c:v>
                </c:pt>
                <c:pt idx="8575">
                  <c:v>793357</c:v>
                </c:pt>
                <c:pt idx="8576">
                  <c:v>275886</c:v>
                </c:pt>
                <c:pt idx="8577">
                  <c:v>607204</c:v>
                </c:pt>
                <c:pt idx="8578">
                  <c:v>1524044</c:v>
                </c:pt>
                <c:pt idx="8579">
                  <c:v>725217</c:v>
                </c:pt>
                <c:pt idx="8580">
                  <c:v>506707</c:v>
                </c:pt>
                <c:pt idx="8581">
                  <c:v>808974</c:v>
                </c:pt>
                <c:pt idx="8582">
                  <c:v>864678</c:v>
                </c:pt>
                <c:pt idx="8583">
                  <c:v>1022095</c:v>
                </c:pt>
                <c:pt idx="8584">
                  <c:v>355120</c:v>
                </c:pt>
                <c:pt idx="8585">
                  <c:v>1705053</c:v>
                </c:pt>
                <c:pt idx="8586">
                  <c:v>801924</c:v>
                </c:pt>
                <c:pt idx="8587">
                  <c:v>551210</c:v>
                </c:pt>
                <c:pt idx="8588">
                  <c:v>350904</c:v>
                </c:pt>
                <c:pt idx="8589">
                  <c:v>144384</c:v>
                </c:pt>
                <c:pt idx="8590">
                  <c:v>211423</c:v>
                </c:pt>
                <c:pt idx="8591">
                  <c:v>348094</c:v>
                </c:pt>
                <c:pt idx="8592">
                  <c:v>315458</c:v>
                </c:pt>
                <c:pt idx="8593">
                  <c:v>585147</c:v>
                </c:pt>
                <c:pt idx="8594">
                  <c:v>251089</c:v>
                </c:pt>
                <c:pt idx="8595">
                  <c:v>120972</c:v>
                </c:pt>
                <c:pt idx="8596">
                  <c:v>476554</c:v>
                </c:pt>
                <c:pt idx="8597">
                  <c:v>852039</c:v>
                </c:pt>
                <c:pt idx="8598">
                  <c:v>260327</c:v>
                </c:pt>
                <c:pt idx="8599">
                  <c:v>321406</c:v>
                </c:pt>
                <c:pt idx="8600">
                  <c:v>795233</c:v>
                </c:pt>
                <c:pt idx="8601">
                  <c:v>550645</c:v>
                </c:pt>
                <c:pt idx="8602">
                  <c:v>469026</c:v>
                </c:pt>
                <c:pt idx="8603">
                  <c:v>574263</c:v>
                </c:pt>
                <c:pt idx="8604">
                  <c:v>887204</c:v>
                </c:pt>
                <c:pt idx="8605">
                  <c:v>748727</c:v>
                </c:pt>
                <c:pt idx="8606">
                  <c:v>1225394</c:v>
                </c:pt>
                <c:pt idx="8607">
                  <c:v>562646</c:v>
                </c:pt>
                <c:pt idx="8608">
                  <c:v>266436</c:v>
                </c:pt>
                <c:pt idx="8609">
                  <c:v>358398</c:v>
                </c:pt>
                <c:pt idx="8610">
                  <c:v>243391</c:v>
                </c:pt>
                <c:pt idx="8611">
                  <c:v>418256</c:v>
                </c:pt>
                <c:pt idx="8612">
                  <c:v>216040</c:v>
                </c:pt>
                <c:pt idx="8613">
                  <c:v>373400</c:v>
                </c:pt>
                <c:pt idx="8614">
                  <c:v>317500</c:v>
                </c:pt>
                <c:pt idx="8615">
                  <c:v>218000</c:v>
                </c:pt>
                <c:pt idx="8616">
                  <c:v>181372</c:v>
                </c:pt>
                <c:pt idx="8617">
                  <c:v>571562</c:v>
                </c:pt>
                <c:pt idx="8618">
                  <c:v>273222</c:v>
                </c:pt>
                <c:pt idx="8619">
                  <c:v>121902</c:v>
                </c:pt>
                <c:pt idx="8620">
                  <c:v>264780</c:v>
                </c:pt>
                <c:pt idx="8621">
                  <c:v>212270</c:v>
                </c:pt>
                <c:pt idx="8622">
                  <c:v>402056</c:v>
                </c:pt>
                <c:pt idx="8623">
                  <c:v>182510</c:v>
                </c:pt>
                <c:pt idx="8624">
                  <c:v>510032</c:v>
                </c:pt>
                <c:pt idx="8625">
                  <c:v>344090</c:v>
                </c:pt>
                <c:pt idx="8626">
                  <c:v>397063</c:v>
                </c:pt>
                <c:pt idx="8627">
                  <c:v>456940</c:v>
                </c:pt>
                <c:pt idx="8628">
                  <c:v>421491</c:v>
                </c:pt>
                <c:pt idx="8629">
                  <c:v>264963</c:v>
                </c:pt>
                <c:pt idx="8630">
                  <c:v>165472</c:v>
                </c:pt>
                <c:pt idx="8631">
                  <c:v>180217</c:v>
                </c:pt>
                <c:pt idx="8632">
                  <c:v>491964</c:v>
                </c:pt>
                <c:pt idx="8633">
                  <c:v>164973</c:v>
                </c:pt>
                <c:pt idx="8634">
                  <c:v>269699</c:v>
                </c:pt>
                <c:pt idx="8635">
                  <c:v>362232</c:v>
                </c:pt>
                <c:pt idx="8636">
                  <c:v>224219</c:v>
                </c:pt>
                <c:pt idx="8637">
                  <c:v>283669</c:v>
                </c:pt>
                <c:pt idx="8638">
                  <c:v>479378</c:v>
                </c:pt>
                <c:pt idx="8639">
                  <c:v>290701</c:v>
                </c:pt>
                <c:pt idx="8640">
                  <c:v>455925</c:v>
                </c:pt>
                <c:pt idx="8641">
                  <c:v>296556</c:v>
                </c:pt>
                <c:pt idx="8642">
                  <c:v>114625</c:v>
                </c:pt>
                <c:pt idx="8643">
                  <c:v>441177</c:v>
                </c:pt>
                <c:pt idx="8644">
                  <c:v>413548</c:v>
                </c:pt>
                <c:pt idx="8645">
                  <c:v>1518222</c:v>
                </c:pt>
                <c:pt idx="8646">
                  <c:v>315159</c:v>
                </c:pt>
                <c:pt idx="8647">
                  <c:v>376878</c:v>
                </c:pt>
                <c:pt idx="8648">
                  <c:v>167249</c:v>
                </c:pt>
                <c:pt idx="8649">
                  <c:v>698769</c:v>
                </c:pt>
                <c:pt idx="8650">
                  <c:v>320318</c:v>
                </c:pt>
                <c:pt idx="8651">
                  <c:v>576795</c:v>
                </c:pt>
                <c:pt idx="8652">
                  <c:v>2198538</c:v>
                </c:pt>
                <c:pt idx="8653">
                  <c:v>332126</c:v>
                </c:pt>
                <c:pt idx="8654">
                  <c:v>324779</c:v>
                </c:pt>
                <c:pt idx="8655">
                  <c:v>119123</c:v>
                </c:pt>
                <c:pt idx="8656">
                  <c:v>269931</c:v>
                </c:pt>
                <c:pt idx="8657">
                  <c:v>397426</c:v>
                </c:pt>
                <c:pt idx="8658">
                  <c:v>464132</c:v>
                </c:pt>
                <c:pt idx="8659">
                  <c:v>155063</c:v>
                </c:pt>
                <c:pt idx="8660">
                  <c:v>335578</c:v>
                </c:pt>
                <c:pt idx="8661">
                  <c:v>515647</c:v>
                </c:pt>
                <c:pt idx="8662">
                  <c:v>370807</c:v>
                </c:pt>
                <c:pt idx="8663">
                  <c:v>892574</c:v>
                </c:pt>
                <c:pt idx="8664">
                  <c:v>1131032</c:v>
                </c:pt>
                <c:pt idx="8665">
                  <c:v>710565</c:v>
                </c:pt>
                <c:pt idx="8666">
                  <c:v>536805</c:v>
                </c:pt>
                <c:pt idx="8667">
                  <c:v>511060</c:v>
                </c:pt>
                <c:pt idx="8668">
                  <c:v>1230525</c:v>
                </c:pt>
                <c:pt idx="8669">
                  <c:v>648609</c:v>
                </c:pt>
                <c:pt idx="8670">
                  <c:v>646894</c:v>
                </c:pt>
                <c:pt idx="8671">
                  <c:v>257927</c:v>
                </c:pt>
                <c:pt idx="8672">
                  <c:v>371192</c:v>
                </c:pt>
                <c:pt idx="8673">
                  <c:v>401725</c:v>
                </c:pt>
                <c:pt idx="8674">
                  <c:v>70877</c:v>
                </c:pt>
                <c:pt idx="8675">
                  <c:v>188892</c:v>
                </c:pt>
                <c:pt idx="8676">
                  <c:v>88688</c:v>
                </c:pt>
                <c:pt idx="8677">
                  <c:v>218721</c:v>
                </c:pt>
                <c:pt idx="8678">
                  <c:v>540904</c:v>
                </c:pt>
                <c:pt idx="8679">
                  <c:v>319069</c:v>
                </c:pt>
                <c:pt idx="8680">
                  <c:v>147185</c:v>
                </c:pt>
                <c:pt idx="8681">
                  <c:v>149369</c:v>
                </c:pt>
                <c:pt idx="8682">
                  <c:v>137125</c:v>
                </c:pt>
                <c:pt idx="8683">
                  <c:v>819165</c:v>
                </c:pt>
                <c:pt idx="8684">
                  <c:v>204820</c:v>
                </c:pt>
                <c:pt idx="8685">
                  <c:v>1005274</c:v>
                </c:pt>
                <c:pt idx="8686">
                  <c:v>195124</c:v>
                </c:pt>
                <c:pt idx="8687">
                  <c:v>336783</c:v>
                </c:pt>
                <c:pt idx="8688">
                  <c:v>972881</c:v>
                </c:pt>
                <c:pt idx="8689">
                  <c:v>1028351</c:v>
                </c:pt>
                <c:pt idx="8690">
                  <c:v>594701</c:v>
                </c:pt>
                <c:pt idx="8691">
                  <c:v>1461995</c:v>
                </c:pt>
                <c:pt idx="8692">
                  <c:v>341946</c:v>
                </c:pt>
                <c:pt idx="8693">
                  <c:v>511935</c:v>
                </c:pt>
                <c:pt idx="8694">
                  <c:v>397935</c:v>
                </c:pt>
                <c:pt idx="8695">
                  <c:v>756613</c:v>
                </c:pt>
                <c:pt idx="8696">
                  <c:v>783457</c:v>
                </c:pt>
                <c:pt idx="8697">
                  <c:v>545987</c:v>
                </c:pt>
                <c:pt idx="8698">
                  <c:v>288729</c:v>
                </c:pt>
                <c:pt idx="8699">
                  <c:v>650103</c:v>
                </c:pt>
                <c:pt idx="8700">
                  <c:v>134923</c:v>
                </c:pt>
                <c:pt idx="8701">
                  <c:v>286740</c:v>
                </c:pt>
                <c:pt idx="8702">
                  <c:v>708494</c:v>
                </c:pt>
                <c:pt idx="8703">
                  <c:v>1720031</c:v>
                </c:pt>
                <c:pt idx="8704">
                  <c:v>990142</c:v>
                </c:pt>
                <c:pt idx="8705">
                  <c:v>336841</c:v>
                </c:pt>
                <c:pt idx="8706">
                  <c:v>510489</c:v>
                </c:pt>
                <c:pt idx="8707">
                  <c:v>325090</c:v>
                </c:pt>
                <c:pt idx="8708">
                  <c:v>1040223</c:v>
                </c:pt>
                <c:pt idx="8709">
                  <c:v>285757</c:v>
                </c:pt>
                <c:pt idx="8710">
                  <c:v>511946</c:v>
                </c:pt>
                <c:pt idx="8711">
                  <c:v>77310</c:v>
                </c:pt>
                <c:pt idx="8712">
                  <c:v>377924</c:v>
                </c:pt>
                <c:pt idx="8713">
                  <c:v>340941</c:v>
                </c:pt>
                <c:pt idx="8714">
                  <c:v>434379</c:v>
                </c:pt>
                <c:pt idx="8715">
                  <c:v>939417</c:v>
                </c:pt>
                <c:pt idx="8716">
                  <c:v>966000</c:v>
                </c:pt>
                <c:pt idx="8717">
                  <c:v>1013519</c:v>
                </c:pt>
                <c:pt idx="8718">
                  <c:v>1018469</c:v>
                </c:pt>
                <c:pt idx="8719">
                  <c:v>684032</c:v>
                </c:pt>
                <c:pt idx="8720">
                  <c:v>605612</c:v>
                </c:pt>
                <c:pt idx="8721">
                  <c:v>451034</c:v>
                </c:pt>
                <c:pt idx="8722">
                  <c:v>608248</c:v>
                </c:pt>
                <c:pt idx="8723">
                  <c:v>547373</c:v>
                </c:pt>
                <c:pt idx="8724">
                  <c:v>493929</c:v>
                </c:pt>
                <c:pt idx="8725">
                  <c:v>259736</c:v>
                </c:pt>
                <c:pt idx="8726">
                  <c:v>180498</c:v>
                </c:pt>
                <c:pt idx="8727">
                  <c:v>398736</c:v>
                </c:pt>
                <c:pt idx="8728">
                  <c:v>487705</c:v>
                </c:pt>
                <c:pt idx="8729">
                  <c:v>517561</c:v>
                </c:pt>
                <c:pt idx="8730">
                  <c:v>532599</c:v>
                </c:pt>
                <c:pt idx="8731">
                  <c:v>286776</c:v>
                </c:pt>
                <c:pt idx="8732">
                  <c:v>338057</c:v>
                </c:pt>
                <c:pt idx="8733">
                  <c:v>356956</c:v>
                </c:pt>
                <c:pt idx="8734">
                  <c:v>225693</c:v>
                </c:pt>
                <c:pt idx="8735">
                  <c:v>529585</c:v>
                </c:pt>
                <c:pt idx="8736">
                  <c:v>162315</c:v>
                </c:pt>
                <c:pt idx="8737">
                  <c:v>258504</c:v>
                </c:pt>
                <c:pt idx="8738">
                  <c:v>391835</c:v>
                </c:pt>
                <c:pt idx="8739">
                  <c:v>1264353</c:v>
                </c:pt>
                <c:pt idx="8740">
                  <c:v>356044</c:v>
                </c:pt>
                <c:pt idx="8741">
                  <c:v>312421</c:v>
                </c:pt>
                <c:pt idx="8742">
                  <c:v>231557</c:v>
                </c:pt>
                <c:pt idx="8743">
                  <c:v>629090</c:v>
                </c:pt>
                <c:pt idx="8744">
                  <c:v>1568521</c:v>
                </c:pt>
                <c:pt idx="8745">
                  <c:v>528263</c:v>
                </c:pt>
                <c:pt idx="8746">
                  <c:v>399650</c:v>
                </c:pt>
                <c:pt idx="8747">
                  <c:v>572430</c:v>
                </c:pt>
                <c:pt idx="8748">
                  <c:v>429324</c:v>
                </c:pt>
                <c:pt idx="8749">
                  <c:v>16244368</c:v>
                </c:pt>
                <c:pt idx="8750">
                  <c:v>8263260</c:v>
                </c:pt>
                <c:pt idx="8751">
                  <c:v>9795556</c:v>
                </c:pt>
                <c:pt idx="8752">
                  <c:v>9966918</c:v>
                </c:pt>
                <c:pt idx="8753">
                  <c:v>14749737</c:v>
                </c:pt>
                <c:pt idx="8754">
                  <c:v>28494803</c:v>
                </c:pt>
                <c:pt idx="8755">
                  <c:v>11768064</c:v>
                </c:pt>
                <c:pt idx="8756">
                  <c:v>10363036</c:v>
                </c:pt>
                <c:pt idx="8757">
                  <c:v>21681399</c:v>
                </c:pt>
                <c:pt idx="8758">
                  <c:v>8388261</c:v>
                </c:pt>
                <c:pt idx="8759">
                  <c:v>11688642</c:v>
                </c:pt>
                <c:pt idx="8760">
                  <c:v>23753989</c:v>
                </c:pt>
                <c:pt idx="8761">
                  <c:v>7199326</c:v>
                </c:pt>
                <c:pt idx="8762">
                  <c:v>7410071</c:v>
                </c:pt>
                <c:pt idx="8763">
                  <c:v>5677906</c:v>
                </c:pt>
                <c:pt idx="8764">
                  <c:v>5564226</c:v>
                </c:pt>
                <c:pt idx="8765">
                  <c:v>9071112</c:v>
                </c:pt>
                <c:pt idx="8766">
                  <c:v>3962299</c:v>
                </c:pt>
                <c:pt idx="8767">
                  <c:v>4351418</c:v>
                </c:pt>
                <c:pt idx="8768">
                  <c:v>5290556</c:v>
                </c:pt>
                <c:pt idx="8769">
                  <c:v>5152913</c:v>
                </c:pt>
                <c:pt idx="8770">
                  <c:v>5645510</c:v>
                </c:pt>
                <c:pt idx="8771">
                  <c:v>6203259</c:v>
                </c:pt>
                <c:pt idx="8772">
                  <c:v>6225340</c:v>
                </c:pt>
                <c:pt idx="8773">
                  <c:v>5824300</c:v>
                </c:pt>
                <c:pt idx="8774">
                  <c:v>9731372</c:v>
                </c:pt>
                <c:pt idx="8775">
                  <c:v>8965448</c:v>
                </c:pt>
                <c:pt idx="8776">
                  <c:v>12925870</c:v>
                </c:pt>
                <c:pt idx="8777">
                  <c:v>6479637</c:v>
                </c:pt>
                <c:pt idx="8778">
                  <c:v>6471776</c:v>
                </c:pt>
                <c:pt idx="8779">
                  <c:v>11157664</c:v>
                </c:pt>
                <c:pt idx="8780">
                  <c:v>9218858</c:v>
                </c:pt>
                <c:pt idx="8781">
                  <c:v>14558617</c:v>
                </c:pt>
                <c:pt idx="8782">
                  <c:v>6418825</c:v>
                </c:pt>
                <c:pt idx="8783">
                  <c:v>8051985</c:v>
                </c:pt>
                <c:pt idx="8784">
                  <c:v>11808429</c:v>
                </c:pt>
                <c:pt idx="8785">
                  <c:v>7096460</c:v>
                </c:pt>
                <c:pt idx="8786">
                  <c:v>6673931</c:v>
                </c:pt>
                <c:pt idx="8787">
                  <c:v>8035767</c:v>
                </c:pt>
                <c:pt idx="8788">
                  <c:v>18629908</c:v>
                </c:pt>
                <c:pt idx="8789">
                  <c:v>4584320</c:v>
                </c:pt>
                <c:pt idx="8790">
                  <c:v>5858887</c:v>
                </c:pt>
                <c:pt idx="8791">
                  <c:v>5779239</c:v>
                </c:pt>
                <c:pt idx="8792">
                  <c:v>5434103</c:v>
                </c:pt>
                <c:pt idx="8793">
                  <c:v>5488634</c:v>
                </c:pt>
                <c:pt idx="8794">
                  <c:v>6310147</c:v>
                </c:pt>
                <c:pt idx="8795">
                  <c:v>8363854</c:v>
                </c:pt>
                <c:pt idx="8796">
                  <c:v>6209884</c:v>
                </c:pt>
                <c:pt idx="8797">
                  <c:v>7933152</c:v>
                </c:pt>
                <c:pt idx="8798">
                  <c:v>9234277</c:v>
                </c:pt>
                <c:pt idx="8799">
                  <c:v>7205785</c:v>
                </c:pt>
                <c:pt idx="8800">
                  <c:v>5917392</c:v>
                </c:pt>
                <c:pt idx="8801">
                  <c:v>7361703</c:v>
                </c:pt>
                <c:pt idx="8802">
                  <c:v>7350915</c:v>
                </c:pt>
                <c:pt idx="8803">
                  <c:v>11344464</c:v>
                </c:pt>
                <c:pt idx="8804">
                  <c:v>9706887</c:v>
                </c:pt>
                <c:pt idx="8805">
                  <c:v>9751695</c:v>
                </c:pt>
                <c:pt idx="8806">
                  <c:v>6206843</c:v>
                </c:pt>
                <c:pt idx="8807">
                  <c:v>5656234</c:v>
                </c:pt>
                <c:pt idx="8808">
                  <c:v>9512741</c:v>
                </c:pt>
                <c:pt idx="8809">
                  <c:v>7262950</c:v>
                </c:pt>
                <c:pt idx="8810">
                  <c:v>7323625</c:v>
                </c:pt>
                <c:pt idx="8811">
                  <c:v>13022028</c:v>
                </c:pt>
                <c:pt idx="8812">
                  <c:v>10376581</c:v>
                </c:pt>
                <c:pt idx="8813">
                  <c:v>5324377</c:v>
                </c:pt>
                <c:pt idx="8814">
                  <c:v>12964627</c:v>
                </c:pt>
                <c:pt idx="8815">
                  <c:v>16117940</c:v>
                </c:pt>
                <c:pt idx="8816">
                  <c:v>15564129</c:v>
                </c:pt>
                <c:pt idx="8817">
                  <c:v>16292270</c:v>
                </c:pt>
                <c:pt idx="8818">
                  <c:v>540199923</c:v>
                </c:pt>
                <c:pt idx="8819">
                  <c:v>44400209</c:v>
                </c:pt>
                <c:pt idx="8820">
                  <c:v>16831252</c:v>
                </c:pt>
                <c:pt idx="8821">
                  <c:v>9806225</c:v>
                </c:pt>
                <c:pt idx="8822">
                  <c:v>12113436</c:v>
                </c:pt>
                <c:pt idx="8823">
                  <c:v>11019917</c:v>
                </c:pt>
                <c:pt idx="8824">
                  <c:v>8796567</c:v>
                </c:pt>
                <c:pt idx="8825">
                  <c:v>11550276</c:v>
                </c:pt>
                <c:pt idx="8826">
                  <c:v>10748371</c:v>
                </c:pt>
                <c:pt idx="8827">
                  <c:v>12628720</c:v>
                </c:pt>
                <c:pt idx="8828">
                  <c:v>17165042</c:v>
                </c:pt>
                <c:pt idx="8829">
                  <c:v>12083111</c:v>
                </c:pt>
                <c:pt idx="8830">
                  <c:v>29481928</c:v>
                </c:pt>
                <c:pt idx="8831">
                  <c:v>32971098</c:v>
                </c:pt>
                <c:pt idx="8832">
                  <c:v>24828159</c:v>
                </c:pt>
                <c:pt idx="8833">
                  <c:v>17861318</c:v>
                </c:pt>
                <c:pt idx="8834">
                  <c:v>36701123</c:v>
                </c:pt>
                <c:pt idx="8835">
                  <c:v>55660768</c:v>
                </c:pt>
                <c:pt idx="8836">
                  <c:v>21348834</c:v>
                </c:pt>
                <c:pt idx="8837">
                  <c:v>17618432</c:v>
                </c:pt>
                <c:pt idx="8838">
                  <c:v>39392027</c:v>
                </c:pt>
                <c:pt idx="8839">
                  <c:v>6614205</c:v>
                </c:pt>
                <c:pt idx="8840">
                  <c:v>7591714</c:v>
                </c:pt>
                <c:pt idx="8841">
                  <c:v>7721231</c:v>
                </c:pt>
                <c:pt idx="8842">
                  <c:v>7203081</c:v>
                </c:pt>
                <c:pt idx="8843">
                  <c:v>9174485</c:v>
                </c:pt>
                <c:pt idx="8844">
                  <c:v>12352727</c:v>
                </c:pt>
                <c:pt idx="8845">
                  <c:v>9358597</c:v>
                </c:pt>
                <c:pt idx="8846">
                  <c:v>13260053</c:v>
                </c:pt>
                <c:pt idx="8847">
                  <c:v>9300234</c:v>
                </c:pt>
                <c:pt idx="8848">
                  <c:v>29198368</c:v>
                </c:pt>
                <c:pt idx="8849">
                  <c:v>11801097</c:v>
                </c:pt>
                <c:pt idx="8850">
                  <c:v>10752943</c:v>
                </c:pt>
                <c:pt idx="8851">
                  <c:v>6909140</c:v>
                </c:pt>
                <c:pt idx="8852">
                  <c:v>4209752</c:v>
                </c:pt>
                <c:pt idx="8853">
                  <c:v>6986795</c:v>
                </c:pt>
                <c:pt idx="8854">
                  <c:v>10046358</c:v>
                </c:pt>
                <c:pt idx="8855">
                  <c:v>16093180</c:v>
                </c:pt>
                <c:pt idx="8856">
                  <c:v>13062458</c:v>
                </c:pt>
                <c:pt idx="8857">
                  <c:v>12503288</c:v>
                </c:pt>
                <c:pt idx="8858">
                  <c:v>7116370</c:v>
                </c:pt>
                <c:pt idx="8859">
                  <c:v>14468025</c:v>
                </c:pt>
                <c:pt idx="8860">
                  <c:v>8446078</c:v>
                </c:pt>
                <c:pt idx="8861">
                  <c:v>24976009</c:v>
                </c:pt>
                <c:pt idx="8862">
                  <c:v>12526130</c:v>
                </c:pt>
                <c:pt idx="8863">
                  <c:v>15271757</c:v>
                </c:pt>
                <c:pt idx="8864">
                  <c:v>13888727</c:v>
                </c:pt>
                <c:pt idx="8865">
                  <c:v>11782127</c:v>
                </c:pt>
                <c:pt idx="8866">
                  <c:v>11626359</c:v>
                </c:pt>
                <c:pt idx="8867">
                  <c:v>14480243</c:v>
                </c:pt>
                <c:pt idx="8868">
                  <c:v>12636787</c:v>
                </c:pt>
                <c:pt idx="8869">
                  <c:v>11421365</c:v>
                </c:pt>
                <c:pt idx="8870">
                  <c:v>11983055</c:v>
                </c:pt>
                <c:pt idx="8871">
                  <c:v>10724361</c:v>
                </c:pt>
                <c:pt idx="8872">
                  <c:v>11741592</c:v>
                </c:pt>
                <c:pt idx="8873">
                  <c:v>9364205</c:v>
                </c:pt>
                <c:pt idx="8874">
                  <c:v>10561920</c:v>
                </c:pt>
                <c:pt idx="8875">
                  <c:v>9895496</c:v>
                </c:pt>
                <c:pt idx="8876">
                  <c:v>11372522</c:v>
                </c:pt>
                <c:pt idx="8877">
                  <c:v>12355118</c:v>
                </c:pt>
                <c:pt idx="8878">
                  <c:v>16880881</c:v>
                </c:pt>
                <c:pt idx="8879">
                  <c:v>13940312</c:v>
                </c:pt>
                <c:pt idx="8880">
                  <c:v>7650507</c:v>
                </c:pt>
                <c:pt idx="8881">
                  <c:v>6377546</c:v>
                </c:pt>
                <c:pt idx="8882">
                  <c:v>6709481</c:v>
                </c:pt>
                <c:pt idx="8883">
                  <c:v>6448286</c:v>
                </c:pt>
                <c:pt idx="8884">
                  <c:v>6617319</c:v>
                </c:pt>
                <c:pt idx="8885">
                  <c:v>7730660</c:v>
                </c:pt>
                <c:pt idx="8886">
                  <c:v>9343371</c:v>
                </c:pt>
                <c:pt idx="8887">
                  <c:v>16081247</c:v>
                </c:pt>
                <c:pt idx="8888">
                  <c:v>8090995</c:v>
                </c:pt>
                <c:pt idx="8889">
                  <c:v>5757870</c:v>
                </c:pt>
                <c:pt idx="8890">
                  <c:v>12685607</c:v>
                </c:pt>
                <c:pt idx="8891">
                  <c:v>9129693</c:v>
                </c:pt>
                <c:pt idx="8892">
                  <c:v>7159758</c:v>
                </c:pt>
                <c:pt idx="8893">
                  <c:v>7265192</c:v>
                </c:pt>
                <c:pt idx="8894">
                  <c:v>5765175</c:v>
                </c:pt>
                <c:pt idx="8895">
                  <c:v>8651687</c:v>
                </c:pt>
                <c:pt idx="8896">
                  <c:v>7699114</c:v>
                </c:pt>
                <c:pt idx="8897">
                  <c:v>8550864</c:v>
                </c:pt>
                <c:pt idx="8898">
                  <c:v>12370588</c:v>
                </c:pt>
                <c:pt idx="8899">
                  <c:v>11194134</c:v>
                </c:pt>
                <c:pt idx="8900">
                  <c:v>9887245</c:v>
                </c:pt>
                <c:pt idx="8901">
                  <c:v>12807538</c:v>
                </c:pt>
                <c:pt idx="8902">
                  <c:v>14027362</c:v>
                </c:pt>
                <c:pt idx="8903">
                  <c:v>27937274</c:v>
                </c:pt>
                <c:pt idx="8904">
                  <c:v>9525366</c:v>
                </c:pt>
                <c:pt idx="8905">
                  <c:v>12225191</c:v>
                </c:pt>
                <c:pt idx="8906">
                  <c:v>12817828</c:v>
                </c:pt>
                <c:pt idx="8907">
                  <c:v>10559305</c:v>
                </c:pt>
                <c:pt idx="8908">
                  <c:v>15166696</c:v>
                </c:pt>
                <c:pt idx="8909">
                  <c:v>8129468</c:v>
                </c:pt>
                <c:pt idx="8910">
                  <c:v>13055284</c:v>
                </c:pt>
                <c:pt idx="8911">
                  <c:v>11254952</c:v>
                </c:pt>
                <c:pt idx="8912">
                  <c:v>11597668</c:v>
                </c:pt>
                <c:pt idx="8913">
                  <c:v>20662114</c:v>
                </c:pt>
                <c:pt idx="8914">
                  <c:v>13291584</c:v>
                </c:pt>
                <c:pt idx="8915">
                  <c:v>9050337</c:v>
                </c:pt>
                <c:pt idx="8916">
                  <c:v>9492183</c:v>
                </c:pt>
                <c:pt idx="8917">
                  <c:v>10121758</c:v>
                </c:pt>
                <c:pt idx="8918">
                  <c:v>15712906</c:v>
                </c:pt>
                <c:pt idx="8919">
                  <c:v>12608687</c:v>
                </c:pt>
                <c:pt idx="8920">
                  <c:v>7469776</c:v>
                </c:pt>
                <c:pt idx="8921">
                  <c:v>7336341</c:v>
                </c:pt>
                <c:pt idx="8922">
                  <c:v>3591031</c:v>
                </c:pt>
                <c:pt idx="8923">
                  <c:v>12007756</c:v>
                </c:pt>
                <c:pt idx="8924">
                  <c:v>6993204</c:v>
                </c:pt>
                <c:pt idx="8925">
                  <c:v>7474837</c:v>
                </c:pt>
                <c:pt idx="8926">
                  <c:v>6156773</c:v>
                </c:pt>
                <c:pt idx="8927">
                  <c:v>7382457</c:v>
                </c:pt>
                <c:pt idx="8928">
                  <c:v>9138970</c:v>
                </c:pt>
                <c:pt idx="8929">
                  <c:v>7817744</c:v>
                </c:pt>
                <c:pt idx="8930">
                  <c:v>10965340</c:v>
                </c:pt>
                <c:pt idx="8931">
                  <c:v>22317613</c:v>
                </c:pt>
                <c:pt idx="8932">
                  <c:v>9634902</c:v>
                </c:pt>
                <c:pt idx="8933">
                  <c:v>12770827</c:v>
                </c:pt>
                <c:pt idx="8934">
                  <c:v>26456481</c:v>
                </c:pt>
                <c:pt idx="8935">
                  <c:v>8491923</c:v>
                </c:pt>
                <c:pt idx="8936">
                  <c:v>7857398</c:v>
                </c:pt>
                <c:pt idx="8937">
                  <c:v>15523570</c:v>
                </c:pt>
                <c:pt idx="8938">
                  <c:v>14272890</c:v>
                </c:pt>
                <c:pt idx="8939">
                  <c:v>11057133</c:v>
                </c:pt>
                <c:pt idx="8940">
                  <c:v>15955193</c:v>
                </c:pt>
                <c:pt idx="8941">
                  <c:v>19341545</c:v>
                </c:pt>
                <c:pt idx="8942">
                  <c:v>10541173</c:v>
                </c:pt>
                <c:pt idx="8943">
                  <c:v>11008290</c:v>
                </c:pt>
                <c:pt idx="8944">
                  <c:v>12417329</c:v>
                </c:pt>
                <c:pt idx="8945">
                  <c:v>10117883</c:v>
                </c:pt>
                <c:pt idx="8946">
                  <c:v>24729950</c:v>
                </c:pt>
                <c:pt idx="8947">
                  <c:v>11865219</c:v>
                </c:pt>
                <c:pt idx="8948">
                  <c:v>5499034</c:v>
                </c:pt>
                <c:pt idx="8949">
                  <c:v>8041388</c:v>
                </c:pt>
                <c:pt idx="8950">
                  <c:v>8150329</c:v>
                </c:pt>
                <c:pt idx="8951">
                  <c:v>10230399</c:v>
                </c:pt>
                <c:pt idx="8952">
                  <c:v>10483956</c:v>
                </c:pt>
                <c:pt idx="8953">
                  <c:v>12712396</c:v>
                </c:pt>
                <c:pt idx="8954">
                  <c:v>6810321</c:v>
                </c:pt>
                <c:pt idx="8955">
                  <c:v>10896221</c:v>
                </c:pt>
                <c:pt idx="8956">
                  <c:v>7105972</c:v>
                </c:pt>
                <c:pt idx="8957">
                  <c:v>8207303</c:v>
                </c:pt>
                <c:pt idx="8958">
                  <c:v>8283894</c:v>
                </c:pt>
                <c:pt idx="8959">
                  <c:v>7361359</c:v>
                </c:pt>
                <c:pt idx="8960">
                  <c:v>10737526</c:v>
                </c:pt>
                <c:pt idx="8961">
                  <c:v>2795600</c:v>
                </c:pt>
                <c:pt idx="8962">
                  <c:v>7507872</c:v>
                </c:pt>
                <c:pt idx="8963">
                  <c:v>12726271</c:v>
                </c:pt>
                <c:pt idx="8964">
                  <c:v>11292153</c:v>
                </c:pt>
                <c:pt idx="8965">
                  <c:v>31525072</c:v>
                </c:pt>
                <c:pt idx="8966">
                  <c:v>7626090</c:v>
                </c:pt>
                <c:pt idx="8967">
                  <c:v>8843564</c:v>
                </c:pt>
                <c:pt idx="8968">
                  <c:v>19014464</c:v>
                </c:pt>
                <c:pt idx="8969">
                  <c:v>15143863</c:v>
                </c:pt>
                <c:pt idx="8970">
                  <c:v>11806898</c:v>
                </c:pt>
                <c:pt idx="8971">
                  <c:v>11025005</c:v>
                </c:pt>
                <c:pt idx="8972">
                  <c:v>7349084</c:v>
                </c:pt>
                <c:pt idx="8973">
                  <c:v>6113109</c:v>
                </c:pt>
                <c:pt idx="8974">
                  <c:v>7055846</c:v>
                </c:pt>
                <c:pt idx="8975">
                  <c:v>9324357</c:v>
                </c:pt>
                <c:pt idx="8976">
                  <c:v>5935539</c:v>
                </c:pt>
                <c:pt idx="8977">
                  <c:v>5982011</c:v>
                </c:pt>
                <c:pt idx="8978">
                  <c:v>10321362</c:v>
                </c:pt>
                <c:pt idx="8979">
                  <c:v>6179003</c:v>
                </c:pt>
                <c:pt idx="8980">
                  <c:v>25105608</c:v>
                </c:pt>
                <c:pt idx="8981">
                  <c:v>16348527</c:v>
                </c:pt>
                <c:pt idx="8982">
                  <c:v>17437373</c:v>
                </c:pt>
                <c:pt idx="8983">
                  <c:v>10262245</c:v>
                </c:pt>
                <c:pt idx="8984">
                  <c:v>11517249</c:v>
                </c:pt>
                <c:pt idx="8985">
                  <c:v>8456752</c:v>
                </c:pt>
                <c:pt idx="8986">
                  <c:v>9541150</c:v>
                </c:pt>
                <c:pt idx="8987">
                  <c:v>8355882</c:v>
                </c:pt>
                <c:pt idx="8988">
                  <c:v>7045754</c:v>
                </c:pt>
                <c:pt idx="8989">
                  <c:v>12125712</c:v>
                </c:pt>
                <c:pt idx="8990">
                  <c:v>5547133</c:v>
                </c:pt>
                <c:pt idx="8991">
                  <c:v>8455741</c:v>
                </c:pt>
                <c:pt idx="8992">
                  <c:v>11296921</c:v>
                </c:pt>
                <c:pt idx="8993">
                  <c:v>10725390</c:v>
                </c:pt>
                <c:pt idx="8994">
                  <c:v>15123784</c:v>
                </c:pt>
                <c:pt idx="8995">
                  <c:v>13393606</c:v>
                </c:pt>
                <c:pt idx="8996">
                  <c:v>10233368</c:v>
                </c:pt>
                <c:pt idx="8997">
                  <c:v>28312544</c:v>
                </c:pt>
                <c:pt idx="8998">
                  <c:v>10217124</c:v>
                </c:pt>
              </c:numCache>
            </c:numRef>
          </c:yVal>
          <c:bubbleSize>
            <c:numRef>
              <c:f>'Stock Market Data'!$K$2:$K$9000</c:f>
              <c:numCache>
                <c:formatCode>"₹"\ #,##0.00</c:formatCode>
                <c:ptCount val="8999"/>
                <c:pt idx="0">
                  <c:v>71654135</c:v>
                </c:pt>
                <c:pt idx="1">
                  <c:v>196102992</c:v>
                </c:pt>
                <c:pt idx="2">
                  <c:v>122012419</c:v>
                </c:pt>
                <c:pt idx="3">
                  <c:v>264155586</c:v>
                </c:pt>
                <c:pt idx="4">
                  <c:v>36589645</c:v>
                </c:pt>
                <c:pt idx="5">
                  <c:v>555246809</c:v>
                </c:pt>
                <c:pt idx="6">
                  <c:v>49400518</c:v>
                </c:pt>
                <c:pt idx="7">
                  <c:v>26289434</c:v>
                </c:pt>
                <c:pt idx="8">
                  <c:v>25172404</c:v>
                </c:pt>
                <c:pt idx="9">
                  <c:v>20172951</c:v>
                </c:pt>
                <c:pt idx="10">
                  <c:v>20026388</c:v>
                </c:pt>
                <c:pt idx="11">
                  <c:v>27538587</c:v>
                </c:pt>
                <c:pt idx="12">
                  <c:v>22465569</c:v>
                </c:pt>
                <c:pt idx="13">
                  <c:v>12892069</c:v>
                </c:pt>
                <c:pt idx="14">
                  <c:v>23598241</c:v>
                </c:pt>
                <c:pt idx="15">
                  <c:v>29582301</c:v>
                </c:pt>
                <c:pt idx="16">
                  <c:v>123307272</c:v>
                </c:pt>
                <c:pt idx="17">
                  <c:v>106473048</c:v>
                </c:pt>
                <c:pt idx="18">
                  <c:v>75023942</c:v>
                </c:pt>
                <c:pt idx="19">
                  <c:v>65670945</c:v>
                </c:pt>
                <c:pt idx="20">
                  <c:v>145649842</c:v>
                </c:pt>
                <c:pt idx="21">
                  <c:v>442812468</c:v>
                </c:pt>
                <c:pt idx="22">
                  <c:v>18740041</c:v>
                </c:pt>
                <c:pt idx="23">
                  <c:v>14658387</c:v>
                </c:pt>
                <c:pt idx="24">
                  <c:v>20611710</c:v>
                </c:pt>
                <c:pt idx="25">
                  <c:v>122100745</c:v>
                </c:pt>
                <c:pt idx="26">
                  <c:v>16403205</c:v>
                </c:pt>
                <c:pt idx="27">
                  <c:v>889874801</c:v>
                </c:pt>
                <c:pt idx="28">
                  <c:v>33489174</c:v>
                </c:pt>
                <c:pt idx="29">
                  <c:v>135554953</c:v>
                </c:pt>
                <c:pt idx="30">
                  <c:v>82353156</c:v>
                </c:pt>
                <c:pt idx="31">
                  <c:v>110517867</c:v>
                </c:pt>
                <c:pt idx="32">
                  <c:v>100100424</c:v>
                </c:pt>
                <c:pt idx="33">
                  <c:v>71575396</c:v>
                </c:pt>
                <c:pt idx="34">
                  <c:v>211761537</c:v>
                </c:pt>
                <c:pt idx="35">
                  <c:v>224973495</c:v>
                </c:pt>
                <c:pt idx="36">
                  <c:v>27229179</c:v>
                </c:pt>
                <c:pt idx="37">
                  <c:v>104580732</c:v>
                </c:pt>
                <c:pt idx="38">
                  <c:v>36664608</c:v>
                </c:pt>
                <c:pt idx="39">
                  <c:v>132251629</c:v>
                </c:pt>
                <c:pt idx="40">
                  <c:v>89537769</c:v>
                </c:pt>
                <c:pt idx="41">
                  <c:v>14630505</c:v>
                </c:pt>
                <c:pt idx="42">
                  <c:v>7996205</c:v>
                </c:pt>
                <c:pt idx="43">
                  <c:v>17105023</c:v>
                </c:pt>
                <c:pt idx="44">
                  <c:v>24673231</c:v>
                </c:pt>
                <c:pt idx="45">
                  <c:v>22720606</c:v>
                </c:pt>
                <c:pt idx="46">
                  <c:v>23597270</c:v>
                </c:pt>
                <c:pt idx="47">
                  <c:v>44907210</c:v>
                </c:pt>
                <c:pt idx="48">
                  <c:v>36628342</c:v>
                </c:pt>
                <c:pt idx="49">
                  <c:v>80553502</c:v>
                </c:pt>
                <c:pt idx="50">
                  <c:v>27441126</c:v>
                </c:pt>
                <c:pt idx="51">
                  <c:v>34858631</c:v>
                </c:pt>
                <c:pt idx="52">
                  <c:v>62247587</c:v>
                </c:pt>
                <c:pt idx="53">
                  <c:v>31303608</c:v>
                </c:pt>
                <c:pt idx="54">
                  <c:v>19783461</c:v>
                </c:pt>
                <c:pt idx="55">
                  <c:v>54763870</c:v>
                </c:pt>
                <c:pt idx="56">
                  <c:v>18451531</c:v>
                </c:pt>
                <c:pt idx="57">
                  <c:v>107623846</c:v>
                </c:pt>
                <c:pt idx="58">
                  <c:v>59347944</c:v>
                </c:pt>
                <c:pt idx="59">
                  <c:v>23239501</c:v>
                </c:pt>
                <c:pt idx="60">
                  <c:v>22533702</c:v>
                </c:pt>
                <c:pt idx="61">
                  <c:v>46590631</c:v>
                </c:pt>
                <c:pt idx="62">
                  <c:v>100089261</c:v>
                </c:pt>
                <c:pt idx="63">
                  <c:v>41617409</c:v>
                </c:pt>
                <c:pt idx="64">
                  <c:v>8003052561</c:v>
                </c:pt>
                <c:pt idx="65">
                  <c:v>867678257</c:v>
                </c:pt>
                <c:pt idx="66">
                  <c:v>134126583</c:v>
                </c:pt>
                <c:pt idx="67">
                  <c:v>20194593</c:v>
                </c:pt>
                <c:pt idx="68">
                  <c:v>84551343</c:v>
                </c:pt>
                <c:pt idx="69">
                  <c:v>91832721</c:v>
                </c:pt>
                <c:pt idx="70">
                  <c:v>86160619</c:v>
                </c:pt>
                <c:pt idx="71">
                  <c:v>44147070</c:v>
                </c:pt>
                <c:pt idx="72">
                  <c:v>23240176</c:v>
                </c:pt>
                <c:pt idx="73">
                  <c:v>19429084</c:v>
                </c:pt>
                <c:pt idx="74">
                  <c:v>33975567</c:v>
                </c:pt>
                <c:pt idx="75">
                  <c:v>24525092</c:v>
                </c:pt>
                <c:pt idx="76">
                  <c:v>28506463</c:v>
                </c:pt>
                <c:pt idx="77">
                  <c:v>13853984</c:v>
                </c:pt>
                <c:pt idx="78">
                  <c:v>14002681</c:v>
                </c:pt>
                <c:pt idx="79">
                  <c:v>22302877</c:v>
                </c:pt>
                <c:pt idx="80">
                  <c:v>16993384</c:v>
                </c:pt>
                <c:pt idx="81">
                  <c:v>9282579</c:v>
                </c:pt>
                <c:pt idx="82">
                  <c:v>19636383</c:v>
                </c:pt>
                <c:pt idx="83">
                  <c:v>13899747</c:v>
                </c:pt>
                <c:pt idx="84">
                  <c:v>14412896</c:v>
                </c:pt>
                <c:pt idx="85">
                  <c:v>20281396</c:v>
                </c:pt>
                <c:pt idx="86">
                  <c:v>139743931</c:v>
                </c:pt>
                <c:pt idx="87">
                  <c:v>58592724</c:v>
                </c:pt>
                <c:pt idx="88">
                  <c:v>50508436</c:v>
                </c:pt>
                <c:pt idx="89">
                  <c:v>69271509</c:v>
                </c:pt>
                <c:pt idx="90">
                  <c:v>7765512492</c:v>
                </c:pt>
                <c:pt idx="91">
                  <c:v>35685878</c:v>
                </c:pt>
                <c:pt idx="92">
                  <c:v>83554812</c:v>
                </c:pt>
                <c:pt idx="93">
                  <c:v>64464193</c:v>
                </c:pt>
                <c:pt idx="94">
                  <c:v>121582280</c:v>
                </c:pt>
                <c:pt idx="95">
                  <c:v>108674039</c:v>
                </c:pt>
                <c:pt idx="96">
                  <c:v>295880560</c:v>
                </c:pt>
                <c:pt idx="97">
                  <c:v>533138552</c:v>
                </c:pt>
                <c:pt idx="98">
                  <c:v>97847712</c:v>
                </c:pt>
                <c:pt idx="99">
                  <c:v>186002228</c:v>
                </c:pt>
                <c:pt idx="100">
                  <c:v>40377152</c:v>
                </c:pt>
                <c:pt idx="101">
                  <c:v>35825428</c:v>
                </c:pt>
                <c:pt idx="102">
                  <c:v>38940405</c:v>
                </c:pt>
                <c:pt idx="103">
                  <c:v>26424620</c:v>
                </c:pt>
                <c:pt idx="104">
                  <c:v>28978521</c:v>
                </c:pt>
                <c:pt idx="105">
                  <c:v>25277179</c:v>
                </c:pt>
                <c:pt idx="106">
                  <c:v>50075644</c:v>
                </c:pt>
                <c:pt idx="107">
                  <c:v>38260075</c:v>
                </c:pt>
                <c:pt idx="108">
                  <c:v>62585749</c:v>
                </c:pt>
                <c:pt idx="109">
                  <c:v>13566415</c:v>
                </c:pt>
                <c:pt idx="110">
                  <c:v>14491550</c:v>
                </c:pt>
                <c:pt idx="111">
                  <c:v>57713073</c:v>
                </c:pt>
                <c:pt idx="112">
                  <c:v>55727795</c:v>
                </c:pt>
                <c:pt idx="113">
                  <c:v>128898527</c:v>
                </c:pt>
                <c:pt idx="114">
                  <c:v>20862828</c:v>
                </c:pt>
                <c:pt idx="115">
                  <c:v>17282045</c:v>
                </c:pt>
                <c:pt idx="116">
                  <c:v>27684326</c:v>
                </c:pt>
                <c:pt idx="117">
                  <c:v>53765303</c:v>
                </c:pt>
                <c:pt idx="118">
                  <c:v>44941286</c:v>
                </c:pt>
                <c:pt idx="119">
                  <c:v>45348884</c:v>
                </c:pt>
                <c:pt idx="120">
                  <c:v>43652699</c:v>
                </c:pt>
                <c:pt idx="121">
                  <c:v>10213953</c:v>
                </c:pt>
                <c:pt idx="122">
                  <c:v>32574627</c:v>
                </c:pt>
                <c:pt idx="123">
                  <c:v>42423606</c:v>
                </c:pt>
                <c:pt idx="124">
                  <c:v>12607608</c:v>
                </c:pt>
                <c:pt idx="125">
                  <c:v>7084776</c:v>
                </c:pt>
                <c:pt idx="126">
                  <c:v>20309249</c:v>
                </c:pt>
                <c:pt idx="127">
                  <c:v>15662271</c:v>
                </c:pt>
                <c:pt idx="128">
                  <c:v>18101615</c:v>
                </c:pt>
                <c:pt idx="129">
                  <c:v>22877611</c:v>
                </c:pt>
                <c:pt idx="130">
                  <c:v>42233243</c:v>
                </c:pt>
                <c:pt idx="131">
                  <c:v>110804028</c:v>
                </c:pt>
                <c:pt idx="132">
                  <c:v>6992453</c:v>
                </c:pt>
                <c:pt idx="133">
                  <c:v>8772060</c:v>
                </c:pt>
                <c:pt idx="134">
                  <c:v>21344942</c:v>
                </c:pt>
                <c:pt idx="135">
                  <c:v>11419983</c:v>
                </c:pt>
                <c:pt idx="136">
                  <c:v>1837143866</c:v>
                </c:pt>
                <c:pt idx="137">
                  <c:v>1513804252</c:v>
                </c:pt>
                <c:pt idx="138">
                  <c:v>29366564</c:v>
                </c:pt>
                <c:pt idx="139">
                  <c:v>53008160</c:v>
                </c:pt>
                <c:pt idx="140">
                  <c:v>46966133</c:v>
                </c:pt>
                <c:pt idx="141">
                  <c:v>49708608</c:v>
                </c:pt>
                <c:pt idx="142">
                  <c:v>9036908</c:v>
                </c:pt>
                <c:pt idx="143">
                  <c:v>158226163</c:v>
                </c:pt>
                <c:pt idx="144">
                  <c:v>40823349</c:v>
                </c:pt>
                <c:pt idx="145">
                  <c:v>8219207</c:v>
                </c:pt>
                <c:pt idx="146">
                  <c:v>7784178</c:v>
                </c:pt>
                <c:pt idx="147">
                  <c:v>24811052</c:v>
                </c:pt>
                <c:pt idx="148">
                  <c:v>30985445</c:v>
                </c:pt>
                <c:pt idx="149">
                  <c:v>29307483</c:v>
                </c:pt>
                <c:pt idx="150">
                  <c:v>33378401</c:v>
                </c:pt>
                <c:pt idx="151">
                  <c:v>65888865</c:v>
                </c:pt>
                <c:pt idx="152">
                  <c:v>41057168</c:v>
                </c:pt>
                <c:pt idx="153">
                  <c:v>83913602</c:v>
                </c:pt>
                <c:pt idx="154">
                  <c:v>70740968</c:v>
                </c:pt>
                <c:pt idx="155">
                  <c:v>73674003</c:v>
                </c:pt>
                <c:pt idx="156">
                  <c:v>35942334</c:v>
                </c:pt>
                <c:pt idx="157">
                  <c:v>12964485</c:v>
                </c:pt>
                <c:pt idx="158">
                  <c:v>9825411</c:v>
                </c:pt>
                <c:pt idx="159">
                  <c:v>18820530</c:v>
                </c:pt>
                <c:pt idx="160">
                  <c:v>40058746</c:v>
                </c:pt>
                <c:pt idx="161">
                  <c:v>104501107</c:v>
                </c:pt>
                <c:pt idx="162">
                  <c:v>32156654</c:v>
                </c:pt>
                <c:pt idx="163">
                  <c:v>15028239</c:v>
                </c:pt>
                <c:pt idx="164">
                  <c:v>10646219</c:v>
                </c:pt>
                <c:pt idx="165">
                  <c:v>48346087</c:v>
                </c:pt>
                <c:pt idx="166">
                  <c:v>22339656</c:v>
                </c:pt>
                <c:pt idx="167">
                  <c:v>6282185</c:v>
                </c:pt>
                <c:pt idx="168">
                  <c:v>11192733</c:v>
                </c:pt>
                <c:pt idx="169">
                  <c:v>67763000</c:v>
                </c:pt>
                <c:pt idx="170">
                  <c:v>14427152</c:v>
                </c:pt>
                <c:pt idx="171">
                  <c:v>13986391</c:v>
                </c:pt>
                <c:pt idx="172">
                  <c:v>13918780</c:v>
                </c:pt>
                <c:pt idx="173">
                  <c:v>43127463</c:v>
                </c:pt>
                <c:pt idx="174">
                  <c:v>73190826</c:v>
                </c:pt>
                <c:pt idx="175">
                  <c:v>5934898</c:v>
                </c:pt>
                <c:pt idx="176">
                  <c:v>23619660</c:v>
                </c:pt>
                <c:pt idx="177">
                  <c:v>22152066</c:v>
                </c:pt>
                <c:pt idx="178">
                  <c:v>9953868</c:v>
                </c:pt>
                <c:pt idx="179">
                  <c:v>36051296</c:v>
                </c:pt>
                <c:pt idx="180">
                  <c:v>52335073</c:v>
                </c:pt>
                <c:pt idx="181">
                  <c:v>13473554</c:v>
                </c:pt>
                <c:pt idx="182">
                  <c:v>18295813</c:v>
                </c:pt>
                <c:pt idx="183">
                  <c:v>22560279</c:v>
                </c:pt>
                <c:pt idx="184">
                  <c:v>21047032</c:v>
                </c:pt>
                <c:pt idx="185">
                  <c:v>8944674</c:v>
                </c:pt>
                <c:pt idx="186">
                  <c:v>30424602</c:v>
                </c:pt>
                <c:pt idx="187">
                  <c:v>13983660</c:v>
                </c:pt>
                <c:pt idx="188">
                  <c:v>14255680</c:v>
                </c:pt>
                <c:pt idx="189">
                  <c:v>50081871</c:v>
                </c:pt>
                <c:pt idx="190">
                  <c:v>9755667</c:v>
                </c:pt>
                <c:pt idx="191">
                  <c:v>33965673</c:v>
                </c:pt>
                <c:pt idx="192">
                  <c:v>40786280</c:v>
                </c:pt>
                <c:pt idx="193">
                  <c:v>10848076</c:v>
                </c:pt>
                <c:pt idx="194">
                  <c:v>18355025</c:v>
                </c:pt>
                <c:pt idx="195">
                  <c:v>22782424</c:v>
                </c:pt>
                <c:pt idx="196">
                  <c:v>9735356</c:v>
                </c:pt>
                <c:pt idx="197">
                  <c:v>14165451</c:v>
                </c:pt>
                <c:pt idx="198">
                  <c:v>24143385</c:v>
                </c:pt>
                <c:pt idx="199">
                  <c:v>15938123</c:v>
                </c:pt>
                <c:pt idx="200">
                  <c:v>12730807</c:v>
                </c:pt>
                <c:pt idx="201">
                  <c:v>14136920</c:v>
                </c:pt>
                <c:pt idx="202">
                  <c:v>27574395</c:v>
                </c:pt>
                <c:pt idx="203">
                  <c:v>18897469</c:v>
                </c:pt>
                <c:pt idx="204">
                  <c:v>52347183</c:v>
                </c:pt>
                <c:pt idx="205">
                  <c:v>51930941</c:v>
                </c:pt>
                <c:pt idx="206">
                  <c:v>86570369</c:v>
                </c:pt>
                <c:pt idx="207">
                  <c:v>142547340</c:v>
                </c:pt>
                <c:pt idx="208">
                  <c:v>32785997</c:v>
                </c:pt>
                <c:pt idx="209">
                  <c:v>18997018</c:v>
                </c:pt>
                <c:pt idx="210">
                  <c:v>20720562</c:v>
                </c:pt>
                <c:pt idx="211">
                  <c:v>38639539</c:v>
                </c:pt>
                <c:pt idx="212">
                  <c:v>13643433</c:v>
                </c:pt>
                <c:pt idx="213">
                  <c:v>20937784</c:v>
                </c:pt>
                <c:pt idx="214">
                  <c:v>30914970</c:v>
                </c:pt>
                <c:pt idx="215">
                  <c:v>23107359</c:v>
                </c:pt>
                <c:pt idx="216">
                  <c:v>85828272</c:v>
                </c:pt>
                <c:pt idx="217">
                  <c:v>61344268</c:v>
                </c:pt>
                <c:pt idx="218">
                  <c:v>86566343</c:v>
                </c:pt>
                <c:pt idx="219">
                  <c:v>26676869</c:v>
                </c:pt>
                <c:pt idx="220">
                  <c:v>25835384</c:v>
                </c:pt>
                <c:pt idx="221">
                  <c:v>23937652</c:v>
                </c:pt>
                <c:pt idx="222">
                  <c:v>19384039</c:v>
                </c:pt>
                <c:pt idx="223">
                  <c:v>11104416</c:v>
                </c:pt>
                <c:pt idx="224">
                  <c:v>68238005</c:v>
                </c:pt>
                <c:pt idx="225">
                  <c:v>7071670</c:v>
                </c:pt>
                <c:pt idx="226">
                  <c:v>98263026</c:v>
                </c:pt>
                <c:pt idx="227">
                  <c:v>26772031</c:v>
                </c:pt>
                <c:pt idx="228">
                  <c:v>16474968</c:v>
                </c:pt>
                <c:pt idx="229">
                  <c:v>22526967</c:v>
                </c:pt>
                <c:pt idx="230">
                  <c:v>23671478</c:v>
                </c:pt>
                <c:pt idx="231">
                  <c:v>87736192</c:v>
                </c:pt>
                <c:pt idx="232">
                  <c:v>46475449</c:v>
                </c:pt>
                <c:pt idx="233">
                  <c:v>41522223</c:v>
                </c:pt>
                <c:pt idx="234">
                  <c:v>15207512</c:v>
                </c:pt>
                <c:pt idx="235">
                  <c:v>57704554</c:v>
                </c:pt>
                <c:pt idx="236">
                  <c:v>32494599</c:v>
                </c:pt>
                <c:pt idx="237">
                  <c:v>22943083</c:v>
                </c:pt>
                <c:pt idx="238">
                  <c:v>43292037</c:v>
                </c:pt>
                <c:pt idx="239">
                  <c:v>40344803</c:v>
                </c:pt>
                <c:pt idx="240">
                  <c:v>67228644</c:v>
                </c:pt>
                <c:pt idx="241">
                  <c:v>33841480</c:v>
                </c:pt>
                <c:pt idx="242">
                  <c:v>90581732</c:v>
                </c:pt>
                <c:pt idx="243">
                  <c:v>13757178</c:v>
                </c:pt>
                <c:pt idx="244">
                  <c:v>24905290</c:v>
                </c:pt>
                <c:pt idx="245">
                  <c:v>77034554</c:v>
                </c:pt>
                <c:pt idx="246">
                  <c:v>43245089</c:v>
                </c:pt>
                <c:pt idx="247">
                  <c:v>34393649</c:v>
                </c:pt>
                <c:pt idx="248">
                  <c:v>29673061</c:v>
                </c:pt>
                <c:pt idx="249">
                  <c:v>52797322</c:v>
                </c:pt>
                <c:pt idx="250">
                  <c:v>46905423</c:v>
                </c:pt>
                <c:pt idx="251">
                  <c:v>28124505</c:v>
                </c:pt>
                <c:pt idx="252">
                  <c:v>51429750</c:v>
                </c:pt>
                <c:pt idx="253">
                  <c:v>52543532</c:v>
                </c:pt>
                <c:pt idx="254">
                  <c:v>92055117</c:v>
                </c:pt>
                <c:pt idx="255">
                  <c:v>89392491</c:v>
                </c:pt>
                <c:pt idx="256">
                  <c:v>63380227</c:v>
                </c:pt>
                <c:pt idx="257">
                  <c:v>134485941</c:v>
                </c:pt>
                <c:pt idx="258">
                  <c:v>93552638</c:v>
                </c:pt>
                <c:pt idx="259">
                  <c:v>91315129</c:v>
                </c:pt>
                <c:pt idx="260">
                  <c:v>629176317</c:v>
                </c:pt>
                <c:pt idx="261">
                  <c:v>651745010</c:v>
                </c:pt>
                <c:pt idx="262">
                  <c:v>113684643</c:v>
                </c:pt>
                <c:pt idx="263">
                  <c:v>1019258082</c:v>
                </c:pt>
                <c:pt idx="264">
                  <c:v>42755988</c:v>
                </c:pt>
                <c:pt idx="265">
                  <c:v>297190537</c:v>
                </c:pt>
                <c:pt idx="266">
                  <c:v>86033271</c:v>
                </c:pt>
                <c:pt idx="267">
                  <c:v>45451411</c:v>
                </c:pt>
                <c:pt idx="268">
                  <c:v>51761097</c:v>
                </c:pt>
                <c:pt idx="269">
                  <c:v>47259613</c:v>
                </c:pt>
                <c:pt idx="270">
                  <c:v>49190413</c:v>
                </c:pt>
                <c:pt idx="271">
                  <c:v>94166809</c:v>
                </c:pt>
                <c:pt idx="272">
                  <c:v>24304550</c:v>
                </c:pt>
                <c:pt idx="273">
                  <c:v>38141431</c:v>
                </c:pt>
                <c:pt idx="274">
                  <c:v>222871825</c:v>
                </c:pt>
                <c:pt idx="275">
                  <c:v>4156784929</c:v>
                </c:pt>
                <c:pt idx="276">
                  <c:v>2324705805</c:v>
                </c:pt>
                <c:pt idx="277">
                  <c:v>48229139</c:v>
                </c:pt>
                <c:pt idx="278">
                  <c:v>91236154</c:v>
                </c:pt>
                <c:pt idx="279">
                  <c:v>284497824</c:v>
                </c:pt>
                <c:pt idx="280">
                  <c:v>295062109</c:v>
                </c:pt>
                <c:pt idx="281">
                  <c:v>330720880</c:v>
                </c:pt>
                <c:pt idx="282">
                  <c:v>141674104</c:v>
                </c:pt>
                <c:pt idx="283">
                  <c:v>151134369</c:v>
                </c:pt>
                <c:pt idx="284">
                  <c:v>500610590</c:v>
                </c:pt>
                <c:pt idx="285">
                  <c:v>320882514</c:v>
                </c:pt>
                <c:pt idx="286">
                  <c:v>1305298902</c:v>
                </c:pt>
                <c:pt idx="287">
                  <c:v>85785295</c:v>
                </c:pt>
                <c:pt idx="288">
                  <c:v>56448784</c:v>
                </c:pt>
                <c:pt idx="289">
                  <c:v>105769160</c:v>
                </c:pt>
                <c:pt idx="290">
                  <c:v>77998573</c:v>
                </c:pt>
                <c:pt idx="291">
                  <c:v>85641009</c:v>
                </c:pt>
                <c:pt idx="292">
                  <c:v>83709596</c:v>
                </c:pt>
                <c:pt idx="293">
                  <c:v>69877361</c:v>
                </c:pt>
                <c:pt idx="294">
                  <c:v>525609959</c:v>
                </c:pt>
                <c:pt idx="295">
                  <c:v>51153788</c:v>
                </c:pt>
                <c:pt idx="296">
                  <c:v>48523024</c:v>
                </c:pt>
                <c:pt idx="297">
                  <c:v>55172156</c:v>
                </c:pt>
                <c:pt idx="298">
                  <c:v>214709934</c:v>
                </c:pt>
                <c:pt idx="299">
                  <c:v>603301736</c:v>
                </c:pt>
                <c:pt idx="300">
                  <c:v>151709579</c:v>
                </c:pt>
                <c:pt idx="301">
                  <c:v>130959452</c:v>
                </c:pt>
                <c:pt idx="302">
                  <c:v>181939167</c:v>
                </c:pt>
                <c:pt idx="303">
                  <c:v>72938345</c:v>
                </c:pt>
                <c:pt idx="304">
                  <c:v>258195673</c:v>
                </c:pt>
                <c:pt idx="305">
                  <c:v>157720140</c:v>
                </c:pt>
                <c:pt idx="306">
                  <c:v>158212665</c:v>
                </c:pt>
                <c:pt idx="307">
                  <c:v>65311982</c:v>
                </c:pt>
                <c:pt idx="308">
                  <c:v>82233532</c:v>
                </c:pt>
                <c:pt idx="309">
                  <c:v>798590828</c:v>
                </c:pt>
                <c:pt idx="310">
                  <c:v>203462407</c:v>
                </c:pt>
                <c:pt idx="311">
                  <c:v>80831683</c:v>
                </c:pt>
                <c:pt idx="312">
                  <c:v>96092866</c:v>
                </c:pt>
                <c:pt idx="313">
                  <c:v>144365979</c:v>
                </c:pt>
                <c:pt idx="314">
                  <c:v>416283921</c:v>
                </c:pt>
                <c:pt idx="315">
                  <c:v>368524204</c:v>
                </c:pt>
                <c:pt idx="316">
                  <c:v>413330631</c:v>
                </c:pt>
                <c:pt idx="317">
                  <c:v>182629690</c:v>
                </c:pt>
                <c:pt idx="318">
                  <c:v>155345743</c:v>
                </c:pt>
                <c:pt idx="319">
                  <c:v>1463131175</c:v>
                </c:pt>
                <c:pt idx="320">
                  <c:v>210694580</c:v>
                </c:pt>
                <c:pt idx="321">
                  <c:v>118016680</c:v>
                </c:pt>
                <c:pt idx="322">
                  <c:v>87762374</c:v>
                </c:pt>
                <c:pt idx="323">
                  <c:v>99914674</c:v>
                </c:pt>
                <c:pt idx="324">
                  <c:v>895436589</c:v>
                </c:pt>
                <c:pt idx="325">
                  <c:v>240172758</c:v>
                </c:pt>
                <c:pt idx="326">
                  <c:v>344020553</c:v>
                </c:pt>
                <c:pt idx="327">
                  <c:v>113098869</c:v>
                </c:pt>
                <c:pt idx="328">
                  <c:v>88214771</c:v>
                </c:pt>
                <c:pt idx="329">
                  <c:v>271414215</c:v>
                </c:pt>
                <c:pt idx="330">
                  <c:v>174720460</c:v>
                </c:pt>
                <c:pt idx="331">
                  <c:v>121574444</c:v>
                </c:pt>
                <c:pt idx="332">
                  <c:v>154139195</c:v>
                </c:pt>
                <c:pt idx="333">
                  <c:v>66903067</c:v>
                </c:pt>
                <c:pt idx="334">
                  <c:v>297543843</c:v>
                </c:pt>
                <c:pt idx="335">
                  <c:v>247677066</c:v>
                </c:pt>
                <c:pt idx="336">
                  <c:v>119517702</c:v>
                </c:pt>
                <c:pt idx="337">
                  <c:v>122485462</c:v>
                </c:pt>
                <c:pt idx="338">
                  <c:v>82514466</c:v>
                </c:pt>
                <c:pt idx="339">
                  <c:v>165660771</c:v>
                </c:pt>
                <c:pt idx="340">
                  <c:v>231005817</c:v>
                </c:pt>
                <c:pt idx="341">
                  <c:v>199502129</c:v>
                </c:pt>
                <c:pt idx="342">
                  <c:v>123549712</c:v>
                </c:pt>
                <c:pt idx="343">
                  <c:v>129494390</c:v>
                </c:pt>
                <c:pt idx="344">
                  <c:v>101388233</c:v>
                </c:pt>
                <c:pt idx="345">
                  <c:v>1202322574</c:v>
                </c:pt>
                <c:pt idx="346">
                  <c:v>115884358</c:v>
                </c:pt>
                <c:pt idx="347">
                  <c:v>218375655</c:v>
                </c:pt>
                <c:pt idx="348">
                  <c:v>135016929</c:v>
                </c:pt>
                <c:pt idx="349">
                  <c:v>237425565</c:v>
                </c:pt>
                <c:pt idx="350">
                  <c:v>335150821</c:v>
                </c:pt>
                <c:pt idx="351">
                  <c:v>488775202</c:v>
                </c:pt>
                <c:pt idx="352">
                  <c:v>259154984</c:v>
                </c:pt>
                <c:pt idx="353">
                  <c:v>147746676</c:v>
                </c:pt>
                <c:pt idx="354">
                  <c:v>42121033</c:v>
                </c:pt>
                <c:pt idx="355">
                  <c:v>214957618</c:v>
                </c:pt>
                <c:pt idx="356">
                  <c:v>100322747</c:v>
                </c:pt>
                <c:pt idx="357">
                  <c:v>117358259</c:v>
                </c:pt>
                <c:pt idx="358">
                  <c:v>56275681</c:v>
                </c:pt>
                <c:pt idx="359">
                  <c:v>60516855</c:v>
                </c:pt>
                <c:pt idx="360">
                  <c:v>139576575</c:v>
                </c:pt>
                <c:pt idx="361">
                  <c:v>116453574</c:v>
                </c:pt>
                <c:pt idx="362">
                  <c:v>71197837</c:v>
                </c:pt>
                <c:pt idx="363">
                  <c:v>101105581</c:v>
                </c:pt>
                <c:pt idx="364">
                  <c:v>327780351</c:v>
                </c:pt>
                <c:pt idx="365">
                  <c:v>210632823</c:v>
                </c:pt>
                <c:pt idx="366">
                  <c:v>39882071</c:v>
                </c:pt>
                <c:pt idx="367">
                  <c:v>77376758</c:v>
                </c:pt>
                <c:pt idx="368">
                  <c:v>101529544</c:v>
                </c:pt>
                <c:pt idx="369">
                  <c:v>125134434</c:v>
                </c:pt>
                <c:pt idx="370">
                  <c:v>42241700</c:v>
                </c:pt>
                <c:pt idx="371">
                  <c:v>40088237</c:v>
                </c:pt>
                <c:pt idx="372">
                  <c:v>440363766</c:v>
                </c:pt>
                <c:pt idx="373">
                  <c:v>80121167</c:v>
                </c:pt>
                <c:pt idx="374">
                  <c:v>28489970</c:v>
                </c:pt>
                <c:pt idx="375">
                  <c:v>54690445</c:v>
                </c:pt>
                <c:pt idx="376">
                  <c:v>93219503</c:v>
                </c:pt>
                <c:pt idx="377">
                  <c:v>22912008</c:v>
                </c:pt>
                <c:pt idx="378">
                  <c:v>54519392</c:v>
                </c:pt>
                <c:pt idx="379">
                  <c:v>135396190</c:v>
                </c:pt>
                <c:pt idx="380">
                  <c:v>96887690</c:v>
                </c:pt>
                <c:pt idx="381">
                  <c:v>124452510</c:v>
                </c:pt>
                <c:pt idx="382">
                  <c:v>377110250</c:v>
                </c:pt>
                <c:pt idx="383">
                  <c:v>34428501</c:v>
                </c:pt>
                <c:pt idx="384">
                  <c:v>31016833</c:v>
                </c:pt>
                <c:pt idx="385">
                  <c:v>53422754</c:v>
                </c:pt>
                <c:pt idx="386">
                  <c:v>44661337</c:v>
                </c:pt>
                <c:pt idx="387">
                  <c:v>84687217</c:v>
                </c:pt>
                <c:pt idx="388">
                  <c:v>1649603907</c:v>
                </c:pt>
                <c:pt idx="389">
                  <c:v>986535473</c:v>
                </c:pt>
                <c:pt idx="390">
                  <c:v>48139907</c:v>
                </c:pt>
                <c:pt idx="391">
                  <c:v>80594815</c:v>
                </c:pt>
                <c:pt idx="392">
                  <c:v>149972338</c:v>
                </c:pt>
                <c:pt idx="393">
                  <c:v>53506175</c:v>
                </c:pt>
                <c:pt idx="394">
                  <c:v>98839103</c:v>
                </c:pt>
                <c:pt idx="395">
                  <c:v>92983650</c:v>
                </c:pt>
                <c:pt idx="396">
                  <c:v>148370798</c:v>
                </c:pt>
                <c:pt idx="397">
                  <c:v>341084044</c:v>
                </c:pt>
                <c:pt idx="398">
                  <c:v>97081382</c:v>
                </c:pt>
                <c:pt idx="399">
                  <c:v>249261718</c:v>
                </c:pt>
                <c:pt idx="400">
                  <c:v>87985718</c:v>
                </c:pt>
                <c:pt idx="401">
                  <c:v>5337590607</c:v>
                </c:pt>
                <c:pt idx="402">
                  <c:v>85975604</c:v>
                </c:pt>
                <c:pt idx="403">
                  <c:v>405147607</c:v>
                </c:pt>
                <c:pt idx="404">
                  <c:v>101027007</c:v>
                </c:pt>
                <c:pt idx="405">
                  <c:v>259051784</c:v>
                </c:pt>
                <c:pt idx="406">
                  <c:v>442648614</c:v>
                </c:pt>
                <c:pt idx="407">
                  <c:v>124466888</c:v>
                </c:pt>
                <c:pt idx="408">
                  <c:v>565743476</c:v>
                </c:pt>
                <c:pt idx="409">
                  <c:v>2606092175</c:v>
                </c:pt>
                <c:pt idx="410">
                  <c:v>630776182</c:v>
                </c:pt>
                <c:pt idx="411">
                  <c:v>219842947</c:v>
                </c:pt>
                <c:pt idx="412">
                  <c:v>4973391590</c:v>
                </c:pt>
                <c:pt idx="413">
                  <c:v>205293104</c:v>
                </c:pt>
                <c:pt idx="414">
                  <c:v>165144325</c:v>
                </c:pt>
                <c:pt idx="415">
                  <c:v>36112671</c:v>
                </c:pt>
                <c:pt idx="416">
                  <c:v>83769361</c:v>
                </c:pt>
                <c:pt idx="417">
                  <c:v>71017176</c:v>
                </c:pt>
                <c:pt idx="418">
                  <c:v>117686358</c:v>
                </c:pt>
                <c:pt idx="419">
                  <c:v>39544590</c:v>
                </c:pt>
                <c:pt idx="420">
                  <c:v>237227886</c:v>
                </c:pt>
                <c:pt idx="421">
                  <c:v>82062210</c:v>
                </c:pt>
                <c:pt idx="422">
                  <c:v>56426368</c:v>
                </c:pt>
                <c:pt idx="423">
                  <c:v>41823694</c:v>
                </c:pt>
                <c:pt idx="424">
                  <c:v>224781410</c:v>
                </c:pt>
                <c:pt idx="425">
                  <c:v>115081617</c:v>
                </c:pt>
                <c:pt idx="426">
                  <c:v>147393627</c:v>
                </c:pt>
                <c:pt idx="427">
                  <c:v>138976369</c:v>
                </c:pt>
                <c:pt idx="428">
                  <c:v>91550883</c:v>
                </c:pt>
                <c:pt idx="429">
                  <c:v>190832721</c:v>
                </c:pt>
                <c:pt idx="430">
                  <c:v>87336844</c:v>
                </c:pt>
                <c:pt idx="431">
                  <c:v>49518798</c:v>
                </c:pt>
                <c:pt idx="432">
                  <c:v>65247064</c:v>
                </c:pt>
                <c:pt idx="433">
                  <c:v>79735889</c:v>
                </c:pt>
                <c:pt idx="434">
                  <c:v>192510490</c:v>
                </c:pt>
                <c:pt idx="435">
                  <c:v>75565355</c:v>
                </c:pt>
                <c:pt idx="436">
                  <c:v>884629787</c:v>
                </c:pt>
                <c:pt idx="437">
                  <c:v>82710673</c:v>
                </c:pt>
                <c:pt idx="438">
                  <c:v>190784813</c:v>
                </c:pt>
                <c:pt idx="439">
                  <c:v>416896736</c:v>
                </c:pt>
                <c:pt idx="440">
                  <c:v>105263500</c:v>
                </c:pt>
                <c:pt idx="441">
                  <c:v>417299316</c:v>
                </c:pt>
                <c:pt idx="442">
                  <c:v>86982040</c:v>
                </c:pt>
                <c:pt idx="443">
                  <c:v>70061328</c:v>
                </c:pt>
                <c:pt idx="444">
                  <c:v>191684255</c:v>
                </c:pt>
                <c:pt idx="445">
                  <c:v>917155850</c:v>
                </c:pt>
                <c:pt idx="446">
                  <c:v>64833359</c:v>
                </c:pt>
                <c:pt idx="447">
                  <c:v>37492699</c:v>
                </c:pt>
                <c:pt idx="448">
                  <c:v>1084495385</c:v>
                </c:pt>
                <c:pt idx="449">
                  <c:v>363819087</c:v>
                </c:pt>
                <c:pt idx="450">
                  <c:v>229876863</c:v>
                </c:pt>
                <c:pt idx="451">
                  <c:v>143866614</c:v>
                </c:pt>
                <c:pt idx="452">
                  <c:v>199934663</c:v>
                </c:pt>
                <c:pt idx="453">
                  <c:v>275708126</c:v>
                </c:pt>
                <c:pt idx="454">
                  <c:v>185986309</c:v>
                </c:pt>
                <c:pt idx="455">
                  <c:v>144996745</c:v>
                </c:pt>
                <c:pt idx="456">
                  <c:v>841919460</c:v>
                </c:pt>
                <c:pt idx="457">
                  <c:v>159087596</c:v>
                </c:pt>
                <c:pt idx="458">
                  <c:v>60038827</c:v>
                </c:pt>
                <c:pt idx="459">
                  <c:v>97266234</c:v>
                </c:pt>
                <c:pt idx="460">
                  <c:v>138348742</c:v>
                </c:pt>
                <c:pt idx="461">
                  <c:v>125691245</c:v>
                </c:pt>
                <c:pt idx="462">
                  <c:v>25997774</c:v>
                </c:pt>
                <c:pt idx="463">
                  <c:v>331339174</c:v>
                </c:pt>
                <c:pt idx="464">
                  <c:v>84020350</c:v>
                </c:pt>
                <c:pt idx="465">
                  <c:v>64385819</c:v>
                </c:pt>
                <c:pt idx="466">
                  <c:v>433960739</c:v>
                </c:pt>
                <c:pt idx="467">
                  <c:v>379927137</c:v>
                </c:pt>
                <c:pt idx="468">
                  <c:v>66146023</c:v>
                </c:pt>
                <c:pt idx="469">
                  <c:v>95859276</c:v>
                </c:pt>
                <c:pt idx="470">
                  <c:v>112615121</c:v>
                </c:pt>
                <c:pt idx="471">
                  <c:v>513349573</c:v>
                </c:pt>
                <c:pt idx="472">
                  <c:v>844728009</c:v>
                </c:pt>
                <c:pt idx="473">
                  <c:v>120411091</c:v>
                </c:pt>
                <c:pt idx="474">
                  <c:v>59245582</c:v>
                </c:pt>
                <c:pt idx="475">
                  <c:v>369181549</c:v>
                </c:pt>
                <c:pt idx="476">
                  <c:v>465615978</c:v>
                </c:pt>
                <c:pt idx="477">
                  <c:v>1111416430</c:v>
                </c:pt>
                <c:pt idx="478">
                  <c:v>73707306</c:v>
                </c:pt>
                <c:pt idx="479">
                  <c:v>149212256</c:v>
                </c:pt>
                <c:pt idx="480">
                  <c:v>53755113</c:v>
                </c:pt>
                <c:pt idx="481">
                  <c:v>3675086755</c:v>
                </c:pt>
                <c:pt idx="482">
                  <c:v>4306941508</c:v>
                </c:pt>
                <c:pt idx="483">
                  <c:v>1431345891</c:v>
                </c:pt>
                <c:pt idx="484">
                  <c:v>100999121</c:v>
                </c:pt>
                <c:pt idx="485">
                  <c:v>475622592</c:v>
                </c:pt>
                <c:pt idx="486">
                  <c:v>136240248</c:v>
                </c:pt>
                <c:pt idx="487">
                  <c:v>128069837</c:v>
                </c:pt>
                <c:pt idx="488">
                  <c:v>261723217</c:v>
                </c:pt>
                <c:pt idx="489">
                  <c:v>51469235</c:v>
                </c:pt>
                <c:pt idx="490">
                  <c:v>478675180</c:v>
                </c:pt>
                <c:pt idx="491">
                  <c:v>1066189309</c:v>
                </c:pt>
                <c:pt idx="492">
                  <c:v>73630573</c:v>
                </c:pt>
                <c:pt idx="493">
                  <c:v>86698019</c:v>
                </c:pt>
                <c:pt idx="494">
                  <c:v>145604820</c:v>
                </c:pt>
                <c:pt idx="495">
                  <c:v>728804823</c:v>
                </c:pt>
                <c:pt idx="496">
                  <c:v>550333476</c:v>
                </c:pt>
                <c:pt idx="497">
                  <c:v>48692331</c:v>
                </c:pt>
                <c:pt idx="498">
                  <c:v>40292819</c:v>
                </c:pt>
                <c:pt idx="499">
                  <c:v>97699014</c:v>
                </c:pt>
                <c:pt idx="500">
                  <c:v>13752099</c:v>
                </c:pt>
                <c:pt idx="501">
                  <c:v>16944364</c:v>
                </c:pt>
                <c:pt idx="502">
                  <c:v>30894732</c:v>
                </c:pt>
                <c:pt idx="503">
                  <c:v>20122924</c:v>
                </c:pt>
                <c:pt idx="504">
                  <c:v>24545707</c:v>
                </c:pt>
                <c:pt idx="505">
                  <c:v>39413796</c:v>
                </c:pt>
                <c:pt idx="506">
                  <c:v>20451367</c:v>
                </c:pt>
                <c:pt idx="507">
                  <c:v>41652934</c:v>
                </c:pt>
                <c:pt idx="508">
                  <c:v>15569447</c:v>
                </c:pt>
                <c:pt idx="509">
                  <c:v>14890757</c:v>
                </c:pt>
                <c:pt idx="510">
                  <c:v>37652311</c:v>
                </c:pt>
                <c:pt idx="511">
                  <c:v>24474946</c:v>
                </c:pt>
                <c:pt idx="512">
                  <c:v>16106032</c:v>
                </c:pt>
                <c:pt idx="513">
                  <c:v>53817427</c:v>
                </c:pt>
                <c:pt idx="514">
                  <c:v>46342345</c:v>
                </c:pt>
                <c:pt idx="515">
                  <c:v>29463083</c:v>
                </c:pt>
                <c:pt idx="516">
                  <c:v>23066110</c:v>
                </c:pt>
                <c:pt idx="517">
                  <c:v>12335398</c:v>
                </c:pt>
                <c:pt idx="518">
                  <c:v>18260931</c:v>
                </c:pt>
                <c:pt idx="519">
                  <c:v>9001421</c:v>
                </c:pt>
                <c:pt idx="520">
                  <c:v>11154510</c:v>
                </c:pt>
                <c:pt idx="521">
                  <c:v>11927439</c:v>
                </c:pt>
                <c:pt idx="522">
                  <c:v>40859926</c:v>
                </c:pt>
                <c:pt idx="523">
                  <c:v>22554493</c:v>
                </c:pt>
                <c:pt idx="524">
                  <c:v>18138796</c:v>
                </c:pt>
                <c:pt idx="525">
                  <c:v>32938891</c:v>
                </c:pt>
                <c:pt idx="526">
                  <c:v>23858765</c:v>
                </c:pt>
                <c:pt idx="527">
                  <c:v>30103852</c:v>
                </c:pt>
                <c:pt idx="528">
                  <c:v>35278931</c:v>
                </c:pt>
                <c:pt idx="529">
                  <c:v>26525523</c:v>
                </c:pt>
                <c:pt idx="530">
                  <c:v>31865752</c:v>
                </c:pt>
                <c:pt idx="531">
                  <c:v>79292802</c:v>
                </c:pt>
                <c:pt idx="532">
                  <c:v>34466854</c:v>
                </c:pt>
                <c:pt idx="533">
                  <c:v>40333825</c:v>
                </c:pt>
                <c:pt idx="534">
                  <c:v>76788140</c:v>
                </c:pt>
                <c:pt idx="535">
                  <c:v>207108468</c:v>
                </c:pt>
                <c:pt idx="536">
                  <c:v>75208629</c:v>
                </c:pt>
                <c:pt idx="537">
                  <c:v>78108129</c:v>
                </c:pt>
                <c:pt idx="538">
                  <c:v>58005330</c:v>
                </c:pt>
                <c:pt idx="539">
                  <c:v>107379616</c:v>
                </c:pt>
                <c:pt idx="540">
                  <c:v>16912905</c:v>
                </c:pt>
                <c:pt idx="541">
                  <c:v>28244593</c:v>
                </c:pt>
                <c:pt idx="542">
                  <c:v>24408392</c:v>
                </c:pt>
                <c:pt idx="543">
                  <c:v>59305349</c:v>
                </c:pt>
                <c:pt idx="544">
                  <c:v>47823962</c:v>
                </c:pt>
                <c:pt idx="545">
                  <c:v>22506464</c:v>
                </c:pt>
                <c:pt idx="546">
                  <c:v>66592575</c:v>
                </c:pt>
                <c:pt idx="547">
                  <c:v>24344367</c:v>
                </c:pt>
                <c:pt idx="548">
                  <c:v>57692661</c:v>
                </c:pt>
                <c:pt idx="549">
                  <c:v>79948267</c:v>
                </c:pt>
                <c:pt idx="550">
                  <c:v>72687047</c:v>
                </c:pt>
                <c:pt idx="551">
                  <c:v>31523016</c:v>
                </c:pt>
                <c:pt idx="552">
                  <c:v>51705560</c:v>
                </c:pt>
                <c:pt idx="553">
                  <c:v>30312986</c:v>
                </c:pt>
                <c:pt idx="554">
                  <c:v>99908128</c:v>
                </c:pt>
                <c:pt idx="555">
                  <c:v>34494758</c:v>
                </c:pt>
                <c:pt idx="556">
                  <c:v>18146184</c:v>
                </c:pt>
                <c:pt idx="557">
                  <c:v>45812153</c:v>
                </c:pt>
                <c:pt idx="558">
                  <c:v>103272649</c:v>
                </c:pt>
                <c:pt idx="559">
                  <c:v>21325967</c:v>
                </c:pt>
                <c:pt idx="560">
                  <c:v>42601254</c:v>
                </c:pt>
                <c:pt idx="561">
                  <c:v>47828480</c:v>
                </c:pt>
                <c:pt idx="562">
                  <c:v>62175499</c:v>
                </c:pt>
                <c:pt idx="563">
                  <c:v>62160073</c:v>
                </c:pt>
                <c:pt idx="564">
                  <c:v>82277572</c:v>
                </c:pt>
                <c:pt idx="565">
                  <c:v>725456228</c:v>
                </c:pt>
                <c:pt idx="566">
                  <c:v>82373865</c:v>
                </c:pt>
                <c:pt idx="567">
                  <c:v>19796076</c:v>
                </c:pt>
                <c:pt idx="568">
                  <c:v>31525959</c:v>
                </c:pt>
                <c:pt idx="569">
                  <c:v>57323124</c:v>
                </c:pt>
                <c:pt idx="570">
                  <c:v>143461835</c:v>
                </c:pt>
                <c:pt idx="571">
                  <c:v>49529016</c:v>
                </c:pt>
                <c:pt idx="572">
                  <c:v>31743230</c:v>
                </c:pt>
                <c:pt idx="573">
                  <c:v>52328512</c:v>
                </c:pt>
                <c:pt idx="574">
                  <c:v>96131977</c:v>
                </c:pt>
                <c:pt idx="575">
                  <c:v>40751469</c:v>
                </c:pt>
                <c:pt idx="576">
                  <c:v>14402105</c:v>
                </c:pt>
                <c:pt idx="577">
                  <c:v>23658637</c:v>
                </c:pt>
                <c:pt idx="578">
                  <c:v>47525940</c:v>
                </c:pt>
                <c:pt idx="579">
                  <c:v>57765467</c:v>
                </c:pt>
                <c:pt idx="580">
                  <c:v>94059926</c:v>
                </c:pt>
                <c:pt idx="581">
                  <c:v>63025906</c:v>
                </c:pt>
                <c:pt idx="582">
                  <c:v>47128192</c:v>
                </c:pt>
                <c:pt idx="583">
                  <c:v>102495457</c:v>
                </c:pt>
                <c:pt idx="584">
                  <c:v>17158771</c:v>
                </c:pt>
                <c:pt idx="585">
                  <c:v>106519372</c:v>
                </c:pt>
                <c:pt idx="586">
                  <c:v>84570366</c:v>
                </c:pt>
                <c:pt idx="587">
                  <c:v>22273936</c:v>
                </c:pt>
                <c:pt idx="588">
                  <c:v>42010588</c:v>
                </c:pt>
                <c:pt idx="589">
                  <c:v>77085839</c:v>
                </c:pt>
                <c:pt idx="590">
                  <c:v>35980683</c:v>
                </c:pt>
                <c:pt idx="591">
                  <c:v>235539168</c:v>
                </c:pt>
                <c:pt idx="592">
                  <c:v>39667513</c:v>
                </c:pt>
                <c:pt idx="593">
                  <c:v>63377247</c:v>
                </c:pt>
                <c:pt idx="594">
                  <c:v>40464667</c:v>
                </c:pt>
                <c:pt idx="595">
                  <c:v>111066964</c:v>
                </c:pt>
                <c:pt idx="596">
                  <c:v>23961248</c:v>
                </c:pt>
                <c:pt idx="597">
                  <c:v>42425317</c:v>
                </c:pt>
                <c:pt idx="598">
                  <c:v>146653080</c:v>
                </c:pt>
                <c:pt idx="599">
                  <c:v>208296485</c:v>
                </c:pt>
                <c:pt idx="600">
                  <c:v>35803900</c:v>
                </c:pt>
                <c:pt idx="601">
                  <c:v>91672278</c:v>
                </c:pt>
                <c:pt idx="602">
                  <c:v>56503502</c:v>
                </c:pt>
                <c:pt idx="603">
                  <c:v>19657448</c:v>
                </c:pt>
                <c:pt idx="604">
                  <c:v>86757190</c:v>
                </c:pt>
                <c:pt idx="605">
                  <c:v>68156059</c:v>
                </c:pt>
                <c:pt idx="606">
                  <c:v>99023454</c:v>
                </c:pt>
                <c:pt idx="607">
                  <c:v>97845879</c:v>
                </c:pt>
                <c:pt idx="608">
                  <c:v>46887879</c:v>
                </c:pt>
                <c:pt idx="609">
                  <c:v>44676415</c:v>
                </c:pt>
                <c:pt idx="610">
                  <c:v>23792342</c:v>
                </c:pt>
                <c:pt idx="611">
                  <c:v>53820835</c:v>
                </c:pt>
                <c:pt idx="612">
                  <c:v>114227274</c:v>
                </c:pt>
                <c:pt idx="613">
                  <c:v>61807531</c:v>
                </c:pt>
                <c:pt idx="614">
                  <c:v>50817898</c:v>
                </c:pt>
                <c:pt idx="615">
                  <c:v>49749294</c:v>
                </c:pt>
                <c:pt idx="616">
                  <c:v>41705597</c:v>
                </c:pt>
                <c:pt idx="617">
                  <c:v>50479743</c:v>
                </c:pt>
                <c:pt idx="618">
                  <c:v>29935215</c:v>
                </c:pt>
                <c:pt idx="619">
                  <c:v>62323223</c:v>
                </c:pt>
                <c:pt idx="620">
                  <c:v>48587191</c:v>
                </c:pt>
                <c:pt idx="621">
                  <c:v>20176511</c:v>
                </c:pt>
                <c:pt idx="622">
                  <c:v>56461112</c:v>
                </c:pt>
                <c:pt idx="623">
                  <c:v>106429705</c:v>
                </c:pt>
                <c:pt idx="624">
                  <c:v>43230162</c:v>
                </c:pt>
                <c:pt idx="625">
                  <c:v>84319925</c:v>
                </c:pt>
                <c:pt idx="626">
                  <c:v>28230965</c:v>
                </c:pt>
                <c:pt idx="627">
                  <c:v>26118522</c:v>
                </c:pt>
                <c:pt idx="628">
                  <c:v>53645336</c:v>
                </c:pt>
                <c:pt idx="629">
                  <c:v>141594598</c:v>
                </c:pt>
                <c:pt idx="630">
                  <c:v>192129393</c:v>
                </c:pt>
                <c:pt idx="631">
                  <c:v>193658471</c:v>
                </c:pt>
                <c:pt idx="632">
                  <c:v>16097384</c:v>
                </c:pt>
                <c:pt idx="633">
                  <c:v>26639271</c:v>
                </c:pt>
                <c:pt idx="634">
                  <c:v>85667019</c:v>
                </c:pt>
                <c:pt idx="635">
                  <c:v>41252700</c:v>
                </c:pt>
                <c:pt idx="636">
                  <c:v>24907019</c:v>
                </c:pt>
                <c:pt idx="637">
                  <c:v>67706551</c:v>
                </c:pt>
                <c:pt idx="638">
                  <c:v>37142611</c:v>
                </c:pt>
                <c:pt idx="639">
                  <c:v>100476307</c:v>
                </c:pt>
                <c:pt idx="640">
                  <c:v>57169059</c:v>
                </c:pt>
                <c:pt idx="641">
                  <c:v>29541844</c:v>
                </c:pt>
                <c:pt idx="642">
                  <c:v>55444296</c:v>
                </c:pt>
                <c:pt idx="643">
                  <c:v>13330299</c:v>
                </c:pt>
                <c:pt idx="644">
                  <c:v>30339331</c:v>
                </c:pt>
                <c:pt idx="645">
                  <c:v>26121218</c:v>
                </c:pt>
                <c:pt idx="646">
                  <c:v>112593289</c:v>
                </c:pt>
                <c:pt idx="647">
                  <c:v>33779558</c:v>
                </c:pt>
                <c:pt idx="648">
                  <c:v>24314489</c:v>
                </c:pt>
                <c:pt idx="649">
                  <c:v>166682129</c:v>
                </c:pt>
                <c:pt idx="650">
                  <c:v>57218676</c:v>
                </c:pt>
                <c:pt idx="651">
                  <c:v>53036703</c:v>
                </c:pt>
                <c:pt idx="652">
                  <c:v>24651254</c:v>
                </c:pt>
                <c:pt idx="653">
                  <c:v>41855352</c:v>
                </c:pt>
                <c:pt idx="654">
                  <c:v>27489239</c:v>
                </c:pt>
                <c:pt idx="655">
                  <c:v>9573219</c:v>
                </c:pt>
                <c:pt idx="656">
                  <c:v>15095539</c:v>
                </c:pt>
                <c:pt idx="657">
                  <c:v>80858236</c:v>
                </c:pt>
                <c:pt idx="658">
                  <c:v>18856373</c:v>
                </c:pt>
                <c:pt idx="659">
                  <c:v>29432752</c:v>
                </c:pt>
                <c:pt idx="660">
                  <c:v>81759536</c:v>
                </c:pt>
                <c:pt idx="661">
                  <c:v>29680064</c:v>
                </c:pt>
                <c:pt idx="662">
                  <c:v>94586572</c:v>
                </c:pt>
                <c:pt idx="663">
                  <c:v>56553603</c:v>
                </c:pt>
                <c:pt idx="664">
                  <c:v>54403765</c:v>
                </c:pt>
                <c:pt idx="665">
                  <c:v>58803232</c:v>
                </c:pt>
                <c:pt idx="666">
                  <c:v>124829671</c:v>
                </c:pt>
                <c:pt idx="667">
                  <c:v>134003125</c:v>
                </c:pt>
                <c:pt idx="668">
                  <c:v>47855770</c:v>
                </c:pt>
                <c:pt idx="669">
                  <c:v>202220742</c:v>
                </c:pt>
                <c:pt idx="670">
                  <c:v>73635693</c:v>
                </c:pt>
                <c:pt idx="671">
                  <c:v>94750846</c:v>
                </c:pt>
                <c:pt idx="672">
                  <c:v>23338410</c:v>
                </c:pt>
                <c:pt idx="673">
                  <c:v>82273569</c:v>
                </c:pt>
                <c:pt idx="674">
                  <c:v>29774606</c:v>
                </c:pt>
                <c:pt idx="675">
                  <c:v>99071325</c:v>
                </c:pt>
                <c:pt idx="676">
                  <c:v>101739290</c:v>
                </c:pt>
                <c:pt idx="677">
                  <c:v>99785185</c:v>
                </c:pt>
                <c:pt idx="678">
                  <c:v>127438109</c:v>
                </c:pt>
                <c:pt idx="679">
                  <c:v>64420371</c:v>
                </c:pt>
                <c:pt idx="680">
                  <c:v>100587262</c:v>
                </c:pt>
                <c:pt idx="681">
                  <c:v>95979145</c:v>
                </c:pt>
                <c:pt idx="682">
                  <c:v>83230406</c:v>
                </c:pt>
                <c:pt idx="683">
                  <c:v>47031674</c:v>
                </c:pt>
                <c:pt idx="684">
                  <c:v>129400014</c:v>
                </c:pt>
                <c:pt idx="685">
                  <c:v>44498385</c:v>
                </c:pt>
                <c:pt idx="686">
                  <c:v>82300437</c:v>
                </c:pt>
                <c:pt idx="687">
                  <c:v>111566979</c:v>
                </c:pt>
                <c:pt idx="688">
                  <c:v>39185790</c:v>
                </c:pt>
                <c:pt idx="689">
                  <c:v>105764089</c:v>
                </c:pt>
                <c:pt idx="690">
                  <c:v>221401731</c:v>
                </c:pt>
                <c:pt idx="691">
                  <c:v>212102236</c:v>
                </c:pt>
                <c:pt idx="692">
                  <c:v>54401033</c:v>
                </c:pt>
                <c:pt idx="693">
                  <c:v>43274467</c:v>
                </c:pt>
                <c:pt idx="694">
                  <c:v>45070554</c:v>
                </c:pt>
                <c:pt idx="695">
                  <c:v>53540163</c:v>
                </c:pt>
                <c:pt idx="696">
                  <c:v>60732572</c:v>
                </c:pt>
                <c:pt idx="697">
                  <c:v>101224377</c:v>
                </c:pt>
                <c:pt idx="698">
                  <c:v>91603969</c:v>
                </c:pt>
                <c:pt idx="699">
                  <c:v>83622260</c:v>
                </c:pt>
                <c:pt idx="700">
                  <c:v>40005660</c:v>
                </c:pt>
                <c:pt idx="701">
                  <c:v>128117388</c:v>
                </c:pt>
                <c:pt idx="702">
                  <c:v>33500008</c:v>
                </c:pt>
                <c:pt idx="703">
                  <c:v>137147363</c:v>
                </c:pt>
                <c:pt idx="704">
                  <c:v>193285950</c:v>
                </c:pt>
                <c:pt idx="705">
                  <c:v>83914648</c:v>
                </c:pt>
                <c:pt idx="706">
                  <c:v>90851684</c:v>
                </c:pt>
                <c:pt idx="707">
                  <c:v>41480874</c:v>
                </c:pt>
                <c:pt idx="708">
                  <c:v>56680067</c:v>
                </c:pt>
                <c:pt idx="709">
                  <c:v>73764167</c:v>
                </c:pt>
                <c:pt idx="710">
                  <c:v>100402836</c:v>
                </c:pt>
                <c:pt idx="711">
                  <c:v>150984575</c:v>
                </c:pt>
                <c:pt idx="712">
                  <c:v>76233093</c:v>
                </c:pt>
                <c:pt idx="713">
                  <c:v>225057076</c:v>
                </c:pt>
                <c:pt idx="714">
                  <c:v>130375044</c:v>
                </c:pt>
                <c:pt idx="715">
                  <c:v>274398858</c:v>
                </c:pt>
                <c:pt idx="716">
                  <c:v>475766387</c:v>
                </c:pt>
                <c:pt idx="717">
                  <c:v>144582452</c:v>
                </c:pt>
                <c:pt idx="718">
                  <c:v>45715404</c:v>
                </c:pt>
                <c:pt idx="719">
                  <c:v>245925219</c:v>
                </c:pt>
                <c:pt idx="720">
                  <c:v>356385292</c:v>
                </c:pt>
                <c:pt idx="721">
                  <c:v>60407312</c:v>
                </c:pt>
                <c:pt idx="722">
                  <c:v>63836410</c:v>
                </c:pt>
                <c:pt idx="723">
                  <c:v>165486750</c:v>
                </c:pt>
                <c:pt idx="724">
                  <c:v>84802836</c:v>
                </c:pt>
                <c:pt idx="725">
                  <c:v>132751560</c:v>
                </c:pt>
                <c:pt idx="726">
                  <c:v>439955350</c:v>
                </c:pt>
                <c:pt idx="727">
                  <c:v>1664276349</c:v>
                </c:pt>
                <c:pt idx="728">
                  <c:v>146485082</c:v>
                </c:pt>
                <c:pt idx="729">
                  <c:v>81948115</c:v>
                </c:pt>
                <c:pt idx="730">
                  <c:v>36623805</c:v>
                </c:pt>
                <c:pt idx="731">
                  <c:v>220900978</c:v>
                </c:pt>
                <c:pt idx="732">
                  <c:v>142892993</c:v>
                </c:pt>
                <c:pt idx="733">
                  <c:v>212893728</c:v>
                </c:pt>
                <c:pt idx="734">
                  <c:v>99045805</c:v>
                </c:pt>
                <c:pt idx="735">
                  <c:v>121650828</c:v>
                </c:pt>
                <c:pt idx="736">
                  <c:v>29927939</c:v>
                </c:pt>
                <c:pt idx="737">
                  <c:v>75579369</c:v>
                </c:pt>
                <c:pt idx="738">
                  <c:v>164823355</c:v>
                </c:pt>
                <c:pt idx="739">
                  <c:v>113735293</c:v>
                </c:pt>
                <c:pt idx="740">
                  <c:v>98476406</c:v>
                </c:pt>
                <c:pt idx="741">
                  <c:v>132813117</c:v>
                </c:pt>
                <c:pt idx="742">
                  <c:v>96761170</c:v>
                </c:pt>
                <c:pt idx="743">
                  <c:v>430493418</c:v>
                </c:pt>
                <c:pt idx="744">
                  <c:v>101395017</c:v>
                </c:pt>
                <c:pt idx="745">
                  <c:v>109251466</c:v>
                </c:pt>
                <c:pt idx="746">
                  <c:v>493995427</c:v>
                </c:pt>
                <c:pt idx="747">
                  <c:v>83093310</c:v>
                </c:pt>
                <c:pt idx="748">
                  <c:v>77618719</c:v>
                </c:pt>
                <c:pt idx="749">
                  <c:v>127399482</c:v>
                </c:pt>
                <c:pt idx="750">
                  <c:v>270746234</c:v>
                </c:pt>
                <c:pt idx="751">
                  <c:v>19083738</c:v>
                </c:pt>
                <c:pt idx="752">
                  <c:v>36820480</c:v>
                </c:pt>
                <c:pt idx="753">
                  <c:v>40027832</c:v>
                </c:pt>
                <c:pt idx="754">
                  <c:v>138073413</c:v>
                </c:pt>
                <c:pt idx="755">
                  <c:v>234685356</c:v>
                </c:pt>
                <c:pt idx="756">
                  <c:v>102044340</c:v>
                </c:pt>
                <c:pt idx="757">
                  <c:v>18479189</c:v>
                </c:pt>
                <c:pt idx="758">
                  <c:v>24827896</c:v>
                </c:pt>
                <c:pt idx="759">
                  <c:v>61207262</c:v>
                </c:pt>
                <c:pt idx="760">
                  <c:v>37888856</c:v>
                </c:pt>
                <c:pt idx="761">
                  <c:v>217393753</c:v>
                </c:pt>
                <c:pt idx="762">
                  <c:v>52160776</c:v>
                </c:pt>
                <c:pt idx="763">
                  <c:v>128185077</c:v>
                </c:pt>
                <c:pt idx="764">
                  <c:v>258104697</c:v>
                </c:pt>
                <c:pt idx="765">
                  <c:v>45157553</c:v>
                </c:pt>
                <c:pt idx="766">
                  <c:v>125838067</c:v>
                </c:pt>
                <c:pt idx="767">
                  <c:v>217731424</c:v>
                </c:pt>
                <c:pt idx="768">
                  <c:v>106235501</c:v>
                </c:pt>
                <c:pt idx="769">
                  <c:v>132052463</c:v>
                </c:pt>
                <c:pt idx="770">
                  <c:v>88406840</c:v>
                </c:pt>
                <c:pt idx="771">
                  <c:v>90836216</c:v>
                </c:pt>
                <c:pt idx="772">
                  <c:v>67594773</c:v>
                </c:pt>
                <c:pt idx="773">
                  <c:v>67104034</c:v>
                </c:pt>
                <c:pt idx="774">
                  <c:v>37402773</c:v>
                </c:pt>
                <c:pt idx="775">
                  <c:v>30958396</c:v>
                </c:pt>
                <c:pt idx="776">
                  <c:v>32047160</c:v>
                </c:pt>
                <c:pt idx="777">
                  <c:v>64297386</c:v>
                </c:pt>
                <c:pt idx="778">
                  <c:v>23302247</c:v>
                </c:pt>
                <c:pt idx="779">
                  <c:v>61530812</c:v>
                </c:pt>
                <c:pt idx="780">
                  <c:v>125377650</c:v>
                </c:pt>
                <c:pt idx="781">
                  <c:v>64717644</c:v>
                </c:pt>
                <c:pt idx="782">
                  <c:v>391713988</c:v>
                </c:pt>
                <c:pt idx="783">
                  <c:v>73372930</c:v>
                </c:pt>
                <c:pt idx="784">
                  <c:v>175660972</c:v>
                </c:pt>
                <c:pt idx="785">
                  <c:v>76981528</c:v>
                </c:pt>
                <c:pt idx="786">
                  <c:v>26179767</c:v>
                </c:pt>
                <c:pt idx="787">
                  <c:v>45973005</c:v>
                </c:pt>
                <c:pt idx="788">
                  <c:v>268460809</c:v>
                </c:pt>
                <c:pt idx="789">
                  <c:v>106835287</c:v>
                </c:pt>
                <c:pt idx="790">
                  <c:v>30968823</c:v>
                </c:pt>
                <c:pt idx="791">
                  <c:v>35534613</c:v>
                </c:pt>
                <c:pt idx="792">
                  <c:v>39913900</c:v>
                </c:pt>
                <c:pt idx="793">
                  <c:v>22776502</c:v>
                </c:pt>
                <c:pt idx="794">
                  <c:v>29988211</c:v>
                </c:pt>
                <c:pt idx="795">
                  <c:v>41834500</c:v>
                </c:pt>
                <c:pt idx="796">
                  <c:v>100386295</c:v>
                </c:pt>
                <c:pt idx="797">
                  <c:v>33998432</c:v>
                </c:pt>
                <c:pt idx="798">
                  <c:v>70396074</c:v>
                </c:pt>
                <c:pt idx="799">
                  <c:v>69515587</c:v>
                </c:pt>
                <c:pt idx="800">
                  <c:v>168530298</c:v>
                </c:pt>
                <c:pt idx="801">
                  <c:v>66431647</c:v>
                </c:pt>
                <c:pt idx="802">
                  <c:v>102602962</c:v>
                </c:pt>
                <c:pt idx="803">
                  <c:v>63355539</c:v>
                </c:pt>
                <c:pt idx="804">
                  <c:v>47816431</c:v>
                </c:pt>
                <c:pt idx="805">
                  <c:v>62745109</c:v>
                </c:pt>
                <c:pt idx="806">
                  <c:v>30656067</c:v>
                </c:pt>
                <c:pt idx="807">
                  <c:v>50924150</c:v>
                </c:pt>
                <c:pt idx="808">
                  <c:v>56454221</c:v>
                </c:pt>
                <c:pt idx="809">
                  <c:v>78522456</c:v>
                </c:pt>
                <c:pt idx="810">
                  <c:v>45782792</c:v>
                </c:pt>
                <c:pt idx="811">
                  <c:v>112570803</c:v>
                </c:pt>
                <c:pt idx="812">
                  <c:v>47713248</c:v>
                </c:pt>
                <c:pt idx="813">
                  <c:v>347697482</c:v>
                </c:pt>
                <c:pt idx="814">
                  <c:v>106666320</c:v>
                </c:pt>
                <c:pt idx="815">
                  <c:v>263800536</c:v>
                </c:pt>
                <c:pt idx="816">
                  <c:v>208414455</c:v>
                </c:pt>
                <c:pt idx="817">
                  <c:v>151900431</c:v>
                </c:pt>
                <c:pt idx="818">
                  <c:v>94041168</c:v>
                </c:pt>
                <c:pt idx="819">
                  <c:v>202949278</c:v>
                </c:pt>
                <c:pt idx="820">
                  <c:v>274687800</c:v>
                </c:pt>
                <c:pt idx="821">
                  <c:v>355281026</c:v>
                </c:pt>
                <c:pt idx="822">
                  <c:v>215423224</c:v>
                </c:pt>
                <c:pt idx="823">
                  <c:v>168453542</c:v>
                </c:pt>
                <c:pt idx="824">
                  <c:v>123631432</c:v>
                </c:pt>
                <c:pt idx="825">
                  <c:v>147673648</c:v>
                </c:pt>
                <c:pt idx="826">
                  <c:v>103829154</c:v>
                </c:pt>
                <c:pt idx="827">
                  <c:v>56158908</c:v>
                </c:pt>
                <c:pt idx="828">
                  <c:v>180835729</c:v>
                </c:pt>
                <c:pt idx="829">
                  <c:v>62871730</c:v>
                </c:pt>
                <c:pt idx="830">
                  <c:v>94288588</c:v>
                </c:pt>
                <c:pt idx="831">
                  <c:v>143529147</c:v>
                </c:pt>
                <c:pt idx="832">
                  <c:v>66776531</c:v>
                </c:pt>
                <c:pt idx="833">
                  <c:v>219980149</c:v>
                </c:pt>
                <c:pt idx="834">
                  <c:v>173890706</c:v>
                </c:pt>
                <c:pt idx="835">
                  <c:v>173973080</c:v>
                </c:pt>
                <c:pt idx="836">
                  <c:v>75567141</c:v>
                </c:pt>
                <c:pt idx="837">
                  <c:v>190458929</c:v>
                </c:pt>
                <c:pt idx="838">
                  <c:v>222826290</c:v>
                </c:pt>
                <c:pt idx="839">
                  <c:v>505080232</c:v>
                </c:pt>
                <c:pt idx="840">
                  <c:v>116191878</c:v>
                </c:pt>
                <c:pt idx="841">
                  <c:v>161474411</c:v>
                </c:pt>
                <c:pt idx="842">
                  <c:v>40894733</c:v>
                </c:pt>
                <c:pt idx="843">
                  <c:v>83269027</c:v>
                </c:pt>
                <c:pt idx="844">
                  <c:v>111199427</c:v>
                </c:pt>
                <c:pt idx="845">
                  <c:v>316042839</c:v>
                </c:pt>
                <c:pt idx="846">
                  <c:v>62890036</c:v>
                </c:pt>
                <c:pt idx="847">
                  <c:v>185479104</c:v>
                </c:pt>
                <c:pt idx="848">
                  <c:v>193717438</c:v>
                </c:pt>
                <c:pt idx="849">
                  <c:v>97696701</c:v>
                </c:pt>
                <c:pt idx="850">
                  <c:v>299738082</c:v>
                </c:pt>
                <c:pt idx="851">
                  <c:v>294424995</c:v>
                </c:pt>
                <c:pt idx="852">
                  <c:v>143014432</c:v>
                </c:pt>
                <c:pt idx="853">
                  <c:v>104986000</c:v>
                </c:pt>
                <c:pt idx="854">
                  <c:v>114674846</c:v>
                </c:pt>
                <c:pt idx="855">
                  <c:v>115989601</c:v>
                </c:pt>
                <c:pt idx="856">
                  <c:v>114539879</c:v>
                </c:pt>
                <c:pt idx="857">
                  <c:v>98099231</c:v>
                </c:pt>
                <c:pt idx="858">
                  <c:v>92593225</c:v>
                </c:pt>
                <c:pt idx="859">
                  <c:v>76504554</c:v>
                </c:pt>
                <c:pt idx="860">
                  <c:v>61389721</c:v>
                </c:pt>
                <c:pt idx="861">
                  <c:v>65789744</c:v>
                </c:pt>
                <c:pt idx="862">
                  <c:v>133758077</c:v>
                </c:pt>
                <c:pt idx="863">
                  <c:v>306472903</c:v>
                </c:pt>
                <c:pt idx="864">
                  <c:v>116581253</c:v>
                </c:pt>
                <c:pt idx="865">
                  <c:v>171754680</c:v>
                </c:pt>
                <c:pt idx="866">
                  <c:v>86338910</c:v>
                </c:pt>
                <c:pt idx="867">
                  <c:v>80953972</c:v>
                </c:pt>
                <c:pt idx="868">
                  <c:v>77069368</c:v>
                </c:pt>
                <c:pt idx="869">
                  <c:v>45882919</c:v>
                </c:pt>
                <c:pt idx="870">
                  <c:v>55899109</c:v>
                </c:pt>
                <c:pt idx="871">
                  <c:v>158490025</c:v>
                </c:pt>
                <c:pt idx="872">
                  <c:v>243921058</c:v>
                </c:pt>
                <c:pt idx="873">
                  <c:v>70209145</c:v>
                </c:pt>
                <c:pt idx="874">
                  <c:v>123957022</c:v>
                </c:pt>
                <c:pt idx="875">
                  <c:v>172213780</c:v>
                </c:pt>
                <c:pt idx="876">
                  <c:v>97709811</c:v>
                </c:pt>
                <c:pt idx="877">
                  <c:v>88961956</c:v>
                </c:pt>
                <c:pt idx="878">
                  <c:v>318929944</c:v>
                </c:pt>
                <c:pt idx="879">
                  <c:v>123600099</c:v>
                </c:pt>
                <c:pt idx="880">
                  <c:v>252699234</c:v>
                </c:pt>
                <c:pt idx="881">
                  <c:v>50073815</c:v>
                </c:pt>
                <c:pt idx="882">
                  <c:v>133213279</c:v>
                </c:pt>
                <c:pt idx="883">
                  <c:v>31581777</c:v>
                </c:pt>
                <c:pt idx="884">
                  <c:v>74158666</c:v>
                </c:pt>
                <c:pt idx="885">
                  <c:v>58791115</c:v>
                </c:pt>
                <c:pt idx="886">
                  <c:v>49597871</c:v>
                </c:pt>
                <c:pt idx="887">
                  <c:v>37532416</c:v>
                </c:pt>
                <c:pt idx="888">
                  <c:v>34734841</c:v>
                </c:pt>
                <c:pt idx="889">
                  <c:v>78887259</c:v>
                </c:pt>
                <c:pt idx="890">
                  <c:v>40612606</c:v>
                </c:pt>
                <c:pt idx="891">
                  <c:v>49129355</c:v>
                </c:pt>
                <c:pt idx="892">
                  <c:v>28423485</c:v>
                </c:pt>
                <c:pt idx="893">
                  <c:v>44937954</c:v>
                </c:pt>
                <c:pt idx="894">
                  <c:v>41493280</c:v>
                </c:pt>
                <c:pt idx="895">
                  <c:v>65422906</c:v>
                </c:pt>
                <c:pt idx="896">
                  <c:v>187391743</c:v>
                </c:pt>
                <c:pt idx="897">
                  <c:v>73294383</c:v>
                </c:pt>
                <c:pt idx="898">
                  <c:v>118590215</c:v>
                </c:pt>
                <c:pt idx="899">
                  <c:v>179118265</c:v>
                </c:pt>
                <c:pt idx="900">
                  <c:v>381735916</c:v>
                </c:pt>
                <c:pt idx="901">
                  <c:v>38722807</c:v>
                </c:pt>
                <c:pt idx="902">
                  <c:v>64133428</c:v>
                </c:pt>
                <c:pt idx="903">
                  <c:v>92575629</c:v>
                </c:pt>
                <c:pt idx="904">
                  <c:v>35232827</c:v>
                </c:pt>
                <c:pt idx="905">
                  <c:v>28668293</c:v>
                </c:pt>
                <c:pt idx="906">
                  <c:v>51399619</c:v>
                </c:pt>
                <c:pt idx="907">
                  <c:v>57313901</c:v>
                </c:pt>
                <c:pt idx="908">
                  <c:v>60763268</c:v>
                </c:pt>
                <c:pt idx="909">
                  <c:v>79795256</c:v>
                </c:pt>
                <c:pt idx="910">
                  <c:v>95798857</c:v>
                </c:pt>
                <c:pt idx="911">
                  <c:v>140416559</c:v>
                </c:pt>
                <c:pt idx="912">
                  <c:v>102715988</c:v>
                </c:pt>
                <c:pt idx="913">
                  <c:v>85830509</c:v>
                </c:pt>
                <c:pt idx="914">
                  <c:v>93457145</c:v>
                </c:pt>
                <c:pt idx="915">
                  <c:v>204977195</c:v>
                </c:pt>
                <c:pt idx="916">
                  <c:v>72871115</c:v>
                </c:pt>
                <c:pt idx="917">
                  <c:v>48552673</c:v>
                </c:pt>
                <c:pt idx="918">
                  <c:v>68345298</c:v>
                </c:pt>
                <c:pt idx="919">
                  <c:v>295478187</c:v>
                </c:pt>
                <c:pt idx="920">
                  <c:v>155397152</c:v>
                </c:pt>
                <c:pt idx="921">
                  <c:v>121958299</c:v>
                </c:pt>
                <c:pt idx="922">
                  <c:v>80757160</c:v>
                </c:pt>
                <c:pt idx="923">
                  <c:v>120719337</c:v>
                </c:pt>
                <c:pt idx="924">
                  <c:v>137105768</c:v>
                </c:pt>
                <c:pt idx="925">
                  <c:v>84648307</c:v>
                </c:pt>
                <c:pt idx="926">
                  <c:v>110972552</c:v>
                </c:pt>
                <c:pt idx="927">
                  <c:v>33965991</c:v>
                </c:pt>
                <c:pt idx="928">
                  <c:v>118679716</c:v>
                </c:pt>
                <c:pt idx="929">
                  <c:v>133662627</c:v>
                </c:pt>
                <c:pt idx="930">
                  <c:v>52187044</c:v>
                </c:pt>
                <c:pt idx="931">
                  <c:v>77064329</c:v>
                </c:pt>
                <c:pt idx="932">
                  <c:v>35117485</c:v>
                </c:pt>
                <c:pt idx="933">
                  <c:v>150692121</c:v>
                </c:pt>
                <c:pt idx="934">
                  <c:v>94429457</c:v>
                </c:pt>
                <c:pt idx="935">
                  <c:v>81215836</c:v>
                </c:pt>
                <c:pt idx="936">
                  <c:v>187756808</c:v>
                </c:pt>
                <c:pt idx="937">
                  <c:v>153167048</c:v>
                </c:pt>
                <c:pt idx="938">
                  <c:v>66369095</c:v>
                </c:pt>
                <c:pt idx="939">
                  <c:v>281389781</c:v>
                </c:pt>
                <c:pt idx="940">
                  <c:v>123233019</c:v>
                </c:pt>
                <c:pt idx="941">
                  <c:v>141141259</c:v>
                </c:pt>
                <c:pt idx="942">
                  <c:v>205250651</c:v>
                </c:pt>
                <c:pt idx="943">
                  <c:v>51888060</c:v>
                </c:pt>
                <c:pt idx="944">
                  <c:v>92471499</c:v>
                </c:pt>
                <c:pt idx="945">
                  <c:v>168689546</c:v>
                </c:pt>
                <c:pt idx="946">
                  <c:v>76121322</c:v>
                </c:pt>
                <c:pt idx="947">
                  <c:v>62975442</c:v>
                </c:pt>
                <c:pt idx="948">
                  <c:v>279509799</c:v>
                </c:pt>
                <c:pt idx="949">
                  <c:v>203030446</c:v>
                </c:pt>
                <c:pt idx="950">
                  <c:v>368194629</c:v>
                </c:pt>
                <c:pt idx="951">
                  <c:v>120777985</c:v>
                </c:pt>
                <c:pt idx="952">
                  <c:v>191421438</c:v>
                </c:pt>
                <c:pt idx="953">
                  <c:v>97460707</c:v>
                </c:pt>
                <c:pt idx="954">
                  <c:v>95760191</c:v>
                </c:pt>
                <c:pt idx="955">
                  <c:v>98076397</c:v>
                </c:pt>
                <c:pt idx="956">
                  <c:v>252759008</c:v>
                </c:pt>
                <c:pt idx="957">
                  <c:v>170573766</c:v>
                </c:pt>
                <c:pt idx="958">
                  <c:v>295542829</c:v>
                </c:pt>
                <c:pt idx="959">
                  <c:v>174153744</c:v>
                </c:pt>
                <c:pt idx="960">
                  <c:v>370037431</c:v>
                </c:pt>
                <c:pt idx="961">
                  <c:v>267804429</c:v>
                </c:pt>
                <c:pt idx="962">
                  <c:v>40869646</c:v>
                </c:pt>
                <c:pt idx="963">
                  <c:v>71843493</c:v>
                </c:pt>
                <c:pt idx="964">
                  <c:v>157147230</c:v>
                </c:pt>
                <c:pt idx="965">
                  <c:v>137617640</c:v>
                </c:pt>
                <c:pt idx="966">
                  <c:v>389039873</c:v>
                </c:pt>
                <c:pt idx="967">
                  <c:v>127135005</c:v>
                </c:pt>
                <c:pt idx="968">
                  <c:v>77242626</c:v>
                </c:pt>
                <c:pt idx="969">
                  <c:v>122548794</c:v>
                </c:pt>
                <c:pt idx="970">
                  <c:v>83378814</c:v>
                </c:pt>
                <c:pt idx="971">
                  <c:v>227388109</c:v>
                </c:pt>
                <c:pt idx="972">
                  <c:v>110922500</c:v>
                </c:pt>
                <c:pt idx="973">
                  <c:v>59286777</c:v>
                </c:pt>
                <c:pt idx="974">
                  <c:v>71329437</c:v>
                </c:pt>
                <c:pt idx="975">
                  <c:v>89167964</c:v>
                </c:pt>
                <c:pt idx="976">
                  <c:v>81567102</c:v>
                </c:pt>
                <c:pt idx="977">
                  <c:v>125234172</c:v>
                </c:pt>
                <c:pt idx="978">
                  <c:v>127016652</c:v>
                </c:pt>
                <c:pt idx="979">
                  <c:v>164677976</c:v>
                </c:pt>
                <c:pt idx="980">
                  <c:v>146074412</c:v>
                </c:pt>
                <c:pt idx="981">
                  <c:v>285292694</c:v>
                </c:pt>
                <c:pt idx="982">
                  <c:v>333232346</c:v>
                </c:pt>
                <c:pt idx="983">
                  <c:v>187855114</c:v>
                </c:pt>
                <c:pt idx="984">
                  <c:v>56389631</c:v>
                </c:pt>
                <c:pt idx="985">
                  <c:v>257857845</c:v>
                </c:pt>
                <c:pt idx="986">
                  <c:v>106463355</c:v>
                </c:pt>
                <c:pt idx="987">
                  <c:v>130481611</c:v>
                </c:pt>
                <c:pt idx="988">
                  <c:v>319346346</c:v>
                </c:pt>
                <c:pt idx="989">
                  <c:v>123202858</c:v>
                </c:pt>
                <c:pt idx="990">
                  <c:v>201595274</c:v>
                </c:pt>
                <c:pt idx="991">
                  <c:v>207542251</c:v>
                </c:pt>
                <c:pt idx="992">
                  <c:v>125993382</c:v>
                </c:pt>
                <c:pt idx="993">
                  <c:v>88163105</c:v>
                </c:pt>
                <c:pt idx="994">
                  <c:v>131834605</c:v>
                </c:pt>
                <c:pt idx="995">
                  <c:v>334762348</c:v>
                </c:pt>
                <c:pt idx="996">
                  <c:v>613183681</c:v>
                </c:pt>
                <c:pt idx="997">
                  <c:v>58028439</c:v>
                </c:pt>
                <c:pt idx="998">
                  <c:v>88650805</c:v>
                </c:pt>
                <c:pt idx="999">
                  <c:v>156030717</c:v>
                </c:pt>
                <c:pt idx="1000">
                  <c:v>48807893</c:v>
                </c:pt>
                <c:pt idx="1001">
                  <c:v>11050290</c:v>
                </c:pt>
                <c:pt idx="1002">
                  <c:v>9678074</c:v>
                </c:pt>
                <c:pt idx="1003">
                  <c:v>14147409</c:v>
                </c:pt>
                <c:pt idx="1004">
                  <c:v>20327289</c:v>
                </c:pt>
                <c:pt idx="1005">
                  <c:v>8268942</c:v>
                </c:pt>
                <c:pt idx="1006">
                  <c:v>19416793</c:v>
                </c:pt>
                <c:pt idx="1007">
                  <c:v>21824162</c:v>
                </c:pt>
                <c:pt idx="1008">
                  <c:v>33604847</c:v>
                </c:pt>
                <c:pt idx="1009">
                  <c:v>38684394</c:v>
                </c:pt>
                <c:pt idx="1010">
                  <c:v>15751706</c:v>
                </c:pt>
                <c:pt idx="1011">
                  <c:v>14193036</c:v>
                </c:pt>
                <c:pt idx="1012">
                  <c:v>39132407</c:v>
                </c:pt>
                <c:pt idx="1013">
                  <c:v>13546172</c:v>
                </c:pt>
                <c:pt idx="1014">
                  <c:v>13156617</c:v>
                </c:pt>
                <c:pt idx="1015">
                  <c:v>52532671</c:v>
                </c:pt>
                <c:pt idx="1016">
                  <c:v>29081209</c:v>
                </c:pt>
                <c:pt idx="1017">
                  <c:v>9791169</c:v>
                </c:pt>
                <c:pt idx="1018">
                  <c:v>11686521</c:v>
                </c:pt>
                <c:pt idx="1019">
                  <c:v>30084453</c:v>
                </c:pt>
                <c:pt idx="1020">
                  <c:v>20094534</c:v>
                </c:pt>
                <c:pt idx="1021">
                  <c:v>13477366</c:v>
                </c:pt>
                <c:pt idx="1022">
                  <c:v>43666790</c:v>
                </c:pt>
                <c:pt idx="1023">
                  <c:v>61319472</c:v>
                </c:pt>
                <c:pt idx="1024">
                  <c:v>25936895</c:v>
                </c:pt>
                <c:pt idx="1025">
                  <c:v>40272815</c:v>
                </c:pt>
                <c:pt idx="1026">
                  <c:v>61115084</c:v>
                </c:pt>
                <c:pt idx="1027">
                  <c:v>78705018</c:v>
                </c:pt>
                <c:pt idx="1028">
                  <c:v>108385263</c:v>
                </c:pt>
                <c:pt idx="1029">
                  <c:v>38267654</c:v>
                </c:pt>
                <c:pt idx="1030">
                  <c:v>23022643</c:v>
                </c:pt>
                <c:pt idx="1031">
                  <c:v>81384127</c:v>
                </c:pt>
                <c:pt idx="1032">
                  <c:v>27221547</c:v>
                </c:pt>
                <c:pt idx="1033">
                  <c:v>37506615</c:v>
                </c:pt>
                <c:pt idx="1034">
                  <c:v>46623300</c:v>
                </c:pt>
                <c:pt idx="1035">
                  <c:v>23135639</c:v>
                </c:pt>
                <c:pt idx="1036">
                  <c:v>35692627</c:v>
                </c:pt>
                <c:pt idx="1037">
                  <c:v>29898889</c:v>
                </c:pt>
                <c:pt idx="1038">
                  <c:v>34464048</c:v>
                </c:pt>
                <c:pt idx="1039">
                  <c:v>26825940</c:v>
                </c:pt>
                <c:pt idx="1040">
                  <c:v>22717800</c:v>
                </c:pt>
                <c:pt idx="1041">
                  <c:v>27571699</c:v>
                </c:pt>
                <c:pt idx="1042">
                  <c:v>28029066</c:v>
                </c:pt>
                <c:pt idx="1043">
                  <c:v>33057266</c:v>
                </c:pt>
                <c:pt idx="1044">
                  <c:v>29333549</c:v>
                </c:pt>
                <c:pt idx="1045">
                  <c:v>31304268</c:v>
                </c:pt>
                <c:pt idx="1046">
                  <c:v>26905824</c:v>
                </c:pt>
                <c:pt idx="1047">
                  <c:v>23894125</c:v>
                </c:pt>
                <c:pt idx="1048">
                  <c:v>65841757</c:v>
                </c:pt>
                <c:pt idx="1049">
                  <c:v>58572980</c:v>
                </c:pt>
                <c:pt idx="1050">
                  <c:v>54748341</c:v>
                </c:pt>
                <c:pt idx="1051">
                  <c:v>46220710</c:v>
                </c:pt>
                <c:pt idx="1052">
                  <c:v>44699291</c:v>
                </c:pt>
                <c:pt idx="1053">
                  <c:v>23122525</c:v>
                </c:pt>
                <c:pt idx="1054">
                  <c:v>36695796</c:v>
                </c:pt>
                <c:pt idx="1055">
                  <c:v>39714973</c:v>
                </c:pt>
                <c:pt idx="1056">
                  <c:v>68141076</c:v>
                </c:pt>
                <c:pt idx="1057">
                  <c:v>135098572</c:v>
                </c:pt>
                <c:pt idx="1058">
                  <c:v>33921102</c:v>
                </c:pt>
                <c:pt idx="1059">
                  <c:v>46341096</c:v>
                </c:pt>
                <c:pt idx="1060">
                  <c:v>37104727</c:v>
                </c:pt>
                <c:pt idx="1061">
                  <c:v>70024483</c:v>
                </c:pt>
                <c:pt idx="1062">
                  <c:v>46753721</c:v>
                </c:pt>
                <c:pt idx="1063">
                  <c:v>91111039</c:v>
                </c:pt>
                <c:pt idx="1064">
                  <c:v>75646893</c:v>
                </c:pt>
                <c:pt idx="1065">
                  <c:v>119071070</c:v>
                </c:pt>
                <c:pt idx="1066">
                  <c:v>114315900</c:v>
                </c:pt>
                <c:pt idx="1067">
                  <c:v>58104920</c:v>
                </c:pt>
                <c:pt idx="1068">
                  <c:v>26740811</c:v>
                </c:pt>
                <c:pt idx="1069">
                  <c:v>69772359</c:v>
                </c:pt>
                <c:pt idx="1070">
                  <c:v>105367138</c:v>
                </c:pt>
                <c:pt idx="1071">
                  <c:v>73779481</c:v>
                </c:pt>
                <c:pt idx="1072">
                  <c:v>52692386</c:v>
                </c:pt>
                <c:pt idx="1073">
                  <c:v>42303700</c:v>
                </c:pt>
                <c:pt idx="1074">
                  <c:v>19862598</c:v>
                </c:pt>
                <c:pt idx="1075">
                  <c:v>19459863</c:v>
                </c:pt>
                <c:pt idx="1076">
                  <c:v>43331060</c:v>
                </c:pt>
                <c:pt idx="1077">
                  <c:v>44398472</c:v>
                </c:pt>
                <c:pt idx="1078">
                  <c:v>61156625</c:v>
                </c:pt>
                <c:pt idx="1079">
                  <c:v>94706628</c:v>
                </c:pt>
                <c:pt idx="1080">
                  <c:v>89029125</c:v>
                </c:pt>
                <c:pt idx="1081">
                  <c:v>48116298</c:v>
                </c:pt>
                <c:pt idx="1082">
                  <c:v>111814553</c:v>
                </c:pt>
                <c:pt idx="1083">
                  <c:v>141863128</c:v>
                </c:pt>
                <c:pt idx="1084">
                  <c:v>142903696</c:v>
                </c:pt>
                <c:pt idx="1085">
                  <c:v>211145627</c:v>
                </c:pt>
                <c:pt idx="1086">
                  <c:v>40556669</c:v>
                </c:pt>
                <c:pt idx="1087">
                  <c:v>81934427</c:v>
                </c:pt>
                <c:pt idx="1088">
                  <c:v>74380840</c:v>
                </c:pt>
                <c:pt idx="1089">
                  <c:v>72605663</c:v>
                </c:pt>
                <c:pt idx="1090">
                  <c:v>56510816</c:v>
                </c:pt>
                <c:pt idx="1091">
                  <c:v>48413105</c:v>
                </c:pt>
                <c:pt idx="1092">
                  <c:v>92226012</c:v>
                </c:pt>
                <c:pt idx="1093">
                  <c:v>52458993</c:v>
                </c:pt>
                <c:pt idx="1094">
                  <c:v>74687840</c:v>
                </c:pt>
                <c:pt idx="1095">
                  <c:v>49097666</c:v>
                </c:pt>
                <c:pt idx="1096">
                  <c:v>29149447</c:v>
                </c:pt>
                <c:pt idx="1097">
                  <c:v>65662651</c:v>
                </c:pt>
                <c:pt idx="1098">
                  <c:v>39386986</c:v>
                </c:pt>
                <c:pt idx="1099">
                  <c:v>144469904</c:v>
                </c:pt>
                <c:pt idx="1100">
                  <c:v>105084373</c:v>
                </c:pt>
                <c:pt idx="1101">
                  <c:v>173319823</c:v>
                </c:pt>
                <c:pt idx="1102">
                  <c:v>22783594</c:v>
                </c:pt>
                <c:pt idx="1103">
                  <c:v>84796796</c:v>
                </c:pt>
                <c:pt idx="1104">
                  <c:v>36812942</c:v>
                </c:pt>
                <c:pt idx="1105">
                  <c:v>46677868</c:v>
                </c:pt>
                <c:pt idx="1106">
                  <c:v>73738785</c:v>
                </c:pt>
                <c:pt idx="1107">
                  <c:v>35239369</c:v>
                </c:pt>
                <c:pt idx="1108">
                  <c:v>162632435</c:v>
                </c:pt>
                <c:pt idx="1109">
                  <c:v>76577499</c:v>
                </c:pt>
                <c:pt idx="1110">
                  <c:v>51097326</c:v>
                </c:pt>
                <c:pt idx="1111">
                  <c:v>52764707</c:v>
                </c:pt>
                <c:pt idx="1112">
                  <c:v>45143392</c:v>
                </c:pt>
                <c:pt idx="1113">
                  <c:v>24940120</c:v>
                </c:pt>
                <c:pt idx="1114">
                  <c:v>21916131</c:v>
                </c:pt>
                <c:pt idx="1115">
                  <c:v>53993115</c:v>
                </c:pt>
                <c:pt idx="1116">
                  <c:v>58849301</c:v>
                </c:pt>
                <c:pt idx="1117">
                  <c:v>31634782</c:v>
                </c:pt>
                <c:pt idx="1118">
                  <c:v>57538146</c:v>
                </c:pt>
                <c:pt idx="1119">
                  <c:v>68781422</c:v>
                </c:pt>
                <c:pt idx="1120">
                  <c:v>39983094</c:v>
                </c:pt>
                <c:pt idx="1121">
                  <c:v>18452474</c:v>
                </c:pt>
                <c:pt idx="1122">
                  <c:v>45980634</c:v>
                </c:pt>
                <c:pt idx="1123">
                  <c:v>36364573</c:v>
                </c:pt>
                <c:pt idx="1124">
                  <c:v>33842677</c:v>
                </c:pt>
                <c:pt idx="1125">
                  <c:v>53351460</c:v>
                </c:pt>
                <c:pt idx="1126">
                  <c:v>37354603</c:v>
                </c:pt>
                <c:pt idx="1127">
                  <c:v>40548638</c:v>
                </c:pt>
                <c:pt idx="1128">
                  <c:v>30129634</c:v>
                </c:pt>
                <c:pt idx="1129">
                  <c:v>78790748</c:v>
                </c:pt>
                <c:pt idx="1130">
                  <c:v>50717059</c:v>
                </c:pt>
                <c:pt idx="1131">
                  <c:v>20317952</c:v>
                </c:pt>
                <c:pt idx="1132">
                  <c:v>31343862</c:v>
                </c:pt>
                <c:pt idx="1133">
                  <c:v>18432316</c:v>
                </c:pt>
                <c:pt idx="1134">
                  <c:v>63302181</c:v>
                </c:pt>
                <c:pt idx="1135">
                  <c:v>83284353</c:v>
                </c:pt>
                <c:pt idx="1136">
                  <c:v>40619021</c:v>
                </c:pt>
                <c:pt idx="1137">
                  <c:v>23911067</c:v>
                </c:pt>
                <c:pt idx="1138">
                  <c:v>28606568</c:v>
                </c:pt>
                <c:pt idx="1139">
                  <c:v>47902578</c:v>
                </c:pt>
                <c:pt idx="1140">
                  <c:v>35235975</c:v>
                </c:pt>
                <c:pt idx="1141">
                  <c:v>39580145</c:v>
                </c:pt>
                <c:pt idx="1142">
                  <c:v>36126746</c:v>
                </c:pt>
                <c:pt idx="1143">
                  <c:v>16018911</c:v>
                </c:pt>
                <c:pt idx="1144">
                  <c:v>32372668</c:v>
                </c:pt>
                <c:pt idx="1145">
                  <c:v>14162689</c:v>
                </c:pt>
                <c:pt idx="1146">
                  <c:v>26208972</c:v>
                </c:pt>
                <c:pt idx="1147">
                  <c:v>76790855</c:v>
                </c:pt>
                <c:pt idx="1148">
                  <c:v>42262581</c:v>
                </c:pt>
                <c:pt idx="1149">
                  <c:v>68082312</c:v>
                </c:pt>
                <c:pt idx="1150">
                  <c:v>54015238</c:v>
                </c:pt>
                <c:pt idx="1151">
                  <c:v>32749454</c:v>
                </c:pt>
                <c:pt idx="1152">
                  <c:v>45161674</c:v>
                </c:pt>
                <c:pt idx="1153">
                  <c:v>255110225</c:v>
                </c:pt>
                <c:pt idx="1154">
                  <c:v>183587035</c:v>
                </c:pt>
                <c:pt idx="1155">
                  <c:v>33553819</c:v>
                </c:pt>
                <c:pt idx="1156">
                  <c:v>19870467</c:v>
                </c:pt>
                <c:pt idx="1157">
                  <c:v>20499797</c:v>
                </c:pt>
                <c:pt idx="1158">
                  <c:v>35091272</c:v>
                </c:pt>
                <c:pt idx="1159">
                  <c:v>107814982</c:v>
                </c:pt>
                <c:pt idx="1160">
                  <c:v>28375472</c:v>
                </c:pt>
                <c:pt idx="1161">
                  <c:v>25150941</c:v>
                </c:pt>
                <c:pt idx="1162">
                  <c:v>35949638</c:v>
                </c:pt>
                <c:pt idx="1163">
                  <c:v>63198302</c:v>
                </c:pt>
                <c:pt idx="1164">
                  <c:v>87122366</c:v>
                </c:pt>
                <c:pt idx="1165">
                  <c:v>70638200</c:v>
                </c:pt>
                <c:pt idx="1166">
                  <c:v>11123476</c:v>
                </c:pt>
                <c:pt idx="1167">
                  <c:v>51176073</c:v>
                </c:pt>
                <c:pt idx="1168">
                  <c:v>71678296</c:v>
                </c:pt>
                <c:pt idx="1169">
                  <c:v>108906886</c:v>
                </c:pt>
                <c:pt idx="1170">
                  <c:v>95918838</c:v>
                </c:pt>
                <c:pt idx="1171">
                  <c:v>85691678</c:v>
                </c:pt>
                <c:pt idx="1172">
                  <c:v>30716351</c:v>
                </c:pt>
                <c:pt idx="1173">
                  <c:v>80626217</c:v>
                </c:pt>
                <c:pt idx="1174">
                  <c:v>35680730</c:v>
                </c:pt>
                <c:pt idx="1175">
                  <c:v>12399001</c:v>
                </c:pt>
                <c:pt idx="1176">
                  <c:v>45631940</c:v>
                </c:pt>
                <c:pt idx="1177">
                  <c:v>20262145</c:v>
                </c:pt>
                <c:pt idx="1178">
                  <c:v>24449586</c:v>
                </c:pt>
                <c:pt idx="1179">
                  <c:v>56538650</c:v>
                </c:pt>
                <c:pt idx="1180">
                  <c:v>25840518</c:v>
                </c:pt>
                <c:pt idx="1181">
                  <c:v>59371080</c:v>
                </c:pt>
                <c:pt idx="1182">
                  <c:v>21524874</c:v>
                </c:pt>
                <c:pt idx="1183">
                  <c:v>18992285</c:v>
                </c:pt>
                <c:pt idx="1184">
                  <c:v>55696216</c:v>
                </c:pt>
                <c:pt idx="1185">
                  <c:v>29143125</c:v>
                </c:pt>
                <c:pt idx="1186">
                  <c:v>34827430</c:v>
                </c:pt>
                <c:pt idx="1187">
                  <c:v>17795010</c:v>
                </c:pt>
                <c:pt idx="1188">
                  <c:v>21562317</c:v>
                </c:pt>
                <c:pt idx="1189">
                  <c:v>57336955</c:v>
                </c:pt>
                <c:pt idx="1190">
                  <c:v>29777947</c:v>
                </c:pt>
                <c:pt idx="1191">
                  <c:v>138126409</c:v>
                </c:pt>
                <c:pt idx="1192">
                  <c:v>50319038</c:v>
                </c:pt>
                <c:pt idx="1193">
                  <c:v>98126872</c:v>
                </c:pt>
                <c:pt idx="1194">
                  <c:v>83717043</c:v>
                </c:pt>
                <c:pt idx="1195">
                  <c:v>63189010</c:v>
                </c:pt>
                <c:pt idx="1196">
                  <c:v>53328831</c:v>
                </c:pt>
                <c:pt idx="1197">
                  <c:v>43549973</c:v>
                </c:pt>
                <c:pt idx="1198">
                  <c:v>67703382</c:v>
                </c:pt>
                <c:pt idx="1199">
                  <c:v>20891840</c:v>
                </c:pt>
                <c:pt idx="1200">
                  <c:v>52689115</c:v>
                </c:pt>
                <c:pt idx="1201">
                  <c:v>28236582</c:v>
                </c:pt>
                <c:pt idx="1202">
                  <c:v>40717768</c:v>
                </c:pt>
                <c:pt idx="1203">
                  <c:v>25343259</c:v>
                </c:pt>
                <c:pt idx="1204">
                  <c:v>83945546</c:v>
                </c:pt>
                <c:pt idx="1205">
                  <c:v>107119397</c:v>
                </c:pt>
                <c:pt idx="1206">
                  <c:v>62666864</c:v>
                </c:pt>
                <c:pt idx="1207">
                  <c:v>47984982</c:v>
                </c:pt>
                <c:pt idx="1208">
                  <c:v>83391839</c:v>
                </c:pt>
                <c:pt idx="1209">
                  <c:v>105959139</c:v>
                </c:pt>
                <c:pt idx="1210">
                  <c:v>55404159</c:v>
                </c:pt>
                <c:pt idx="1211">
                  <c:v>56983282</c:v>
                </c:pt>
                <c:pt idx="1212">
                  <c:v>33598954</c:v>
                </c:pt>
                <c:pt idx="1213">
                  <c:v>67124624</c:v>
                </c:pt>
                <c:pt idx="1214">
                  <c:v>150872363</c:v>
                </c:pt>
                <c:pt idx="1215">
                  <c:v>84190857</c:v>
                </c:pt>
                <c:pt idx="1216">
                  <c:v>85492993</c:v>
                </c:pt>
                <c:pt idx="1217">
                  <c:v>129375898</c:v>
                </c:pt>
                <c:pt idx="1218">
                  <c:v>45610030</c:v>
                </c:pt>
                <c:pt idx="1219">
                  <c:v>99730080</c:v>
                </c:pt>
                <c:pt idx="1220">
                  <c:v>199032242</c:v>
                </c:pt>
                <c:pt idx="1221">
                  <c:v>48645967</c:v>
                </c:pt>
                <c:pt idx="1222">
                  <c:v>38679883</c:v>
                </c:pt>
                <c:pt idx="1223">
                  <c:v>25340263</c:v>
                </c:pt>
                <c:pt idx="1224">
                  <c:v>27131361</c:v>
                </c:pt>
                <c:pt idx="1225">
                  <c:v>21013995</c:v>
                </c:pt>
                <c:pt idx="1226">
                  <c:v>23653923</c:v>
                </c:pt>
                <c:pt idx="1227">
                  <c:v>19292300</c:v>
                </c:pt>
                <c:pt idx="1228">
                  <c:v>26102649</c:v>
                </c:pt>
                <c:pt idx="1229">
                  <c:v>35982962</c:v>
                </c:pt>
                <c:pt idx="1230">
                  <c:v>38247205</c:v>
                </c:pt>
                <c:pt idx="1231">
                  <c:v>77659836</c:v>
                </c:pt>
                <c:pt idx="1232">
                  <c:v>61369330</c:v>
                </c:pt>
                <c:pt idx="1233">
                  <c:v>20067031</c:v>
                </c:pt>
                <c:pt idx="1234">
                  <c:v>41439797</c:v>
                </c:pt>
                <c:pt idx="1235">
                  <c:v>101701019</c:v>
                </c:pt>
                <c:pt idx="1236">
                  <c:v>63549601</c:v>
                </c:pt>
                <c:pt idx="1237">
                  <c:v>53038346</c:v>
                </c:pt>
                <c:pt idx="1238">
                  <c:v>20513634</c:v>
                </c:pt>
                <c:pt idx="1239">
                  <c:v>42791243</c:v>
                </c:pt>
                <c:pt idx="1240">
                  <c:v>75382413</c:v>
                </c:pt>
                <c:pt idx="1241">
                  <c:v>44452703</c:v>
                </c:pt>
                <c:pt idx="1242">
                  <c:v>56040041</c:v>
                </c:pt>
                <c:pt idx="1243">
                  <c:v>24876960</c:v>
                </c:pt>
                <c:pt idx="1244">
                  <c:v>15496220</c:v>
                </c:pt>
                <c:pt idx="1245">
                  <c:v>31216638</c:v>
                </c:pt>
                <c:pt idx="1246">
                  <c:v>38516377</c:v>
                </c:pt>
                <c:pt idx="1247">
                  <c:v>32679093</c:v>
                </c:pt>
                <c:pt idx="1248">
                  <c:v>205963659</c:v>
                </c:pt>
                <c:pt idx="1249">
                  <c:v>36402746</c:v>
                </c:pt>
                <c:pt idx="1250">
                  <c:v>47280192</c:v>
                </c:pt>
                <c:pt idx="1251">
                  <c:v>24776468</c:v>
                </c:pt>
                <c:pt idx="1252">
                  <c:v>26488069</c:v>
                </c:pt>
                <c:pt idx="1253">
                  <c:v>21445409</c:v>
                </c:pt>
                <c:pt idx="1254">
                  <c:v>25258458</c:v>
                </c:pt>
                <c:pt idx="1255">
                  <c:v>16382450</c:v>
                </c:pt>
                <c:pt idx="1256">
                  <c:v>33589957</c:v>
                </c:pt>
                <c:pt idx="1257">
                  <c:v>31290281</c:v>
                </c:pt>
                <c:pt idx="1258">
                  <c:v>30086269</c:v>
                </c:pt>
                <c:pt idx="1259">
                  <c:v>30175522</c:v>
                </c:pt>
                <c:pt idx="1260">
                  <c:v>30958000</c:v>
                </c:pt>
                <c:pt idx="1261">
                  <c:v>16228369</c:v>
                </c:pt>
                <c:pt idx="1262">
                  <c:v>27175911</c:v>
                </c:pt>
                <c:pt idx="1263">
                  <c:v>33680386</c:v>
                </c:pt>
                <c:pt idx="1264">
                  <c:v>24497768</c:v>
                </c:pt>
                <c:pt idx="1265">
                  <c:v>23191946</c:v>
                </c:pt>
                <c:pt idx="1266">
                  <c:v>27380521</c:v>
                </c:pt>
                <c:pt idx="1267">
                  <c:v>21655817</c:v>
                </c:pt>
                <c:pt idx="1268">
                  <c:v>12224381</c:v>
                </c:pt>
                <c:pt idx="1269">
                  <c:v>26600953</c:v>
                </c:pt>
                <c:pt idx="1270">
                  <c:v>35736721</c:v>
                </c:pt>
                <c:pt idx="1271">
                  <c:v>64005794</c:v>
                </c:pt>
                <c:pt idx="1272">
                  <c:v>58474679</c:v>
                </c:pt>
                <c:pt idx="1273">
                  <c:v>36731311</c:v>
                </c:pt>
                <c:pt idx="1274">
                  <c:v>21612876</c:v>
                </c:pt>
                <c:pt idx="1275">
                  <c:v>19602314</c:v>
                </c:pt>
                <c:pt idx="1276">
                  <c:v>64605046</c:v>
                </c:pt>
                <c:pt idx="1277">
                  <c:v>25162634</c:v>
                </c:pt>
                <c:pt idx="1278">
                  <c:v>17078954</c:v>
                </c:pt>
                <c:pt idx="1279">
                  <c:v>44582128</c:v>
                </c:pt>
                <c:pt idx="1280">
                  <c:v>66819913</c:v>
                </c:pt>
                <c:pt idx="1281">
                  <c:v>88659355</c:v>
                </c:pt>
                <c:pt idx="1282">
                  <c:v>90652026</c:v>
                </c:pt>
                <c:pt idx="1283">
                  <c:v>41554809</c:v>
                </c:pt>
                <c:pt idx="1284">
                  <c:v>51239588</c:v>
                </c:pt>
                <c:pt idx="1285">
                  <c:v>58043356</c:v>
                </c:pt>
                <c:pt idx="1286">
                  <c:v>30822359</c:v>
                </c:pt>
                <c:pt idx="1287">
                  <c:v>63457590</c:v>
                </c:pt>
                <c:pt idx="1288">
                  <c:v>85846605</c:v>
                </c:pt>
                <c:pt idx="1289">
                  <c:v>62937480</c:v>
                </c:pt>
                <c:pt idx="1290">
                  <c:v>46599086</c:v>
                </c:pt>
                <c:pt idx="1291">
                  <c:v>54679806</c:v>
                </c:pt>
                <c:pt idx="1292">
                  <c:v>24075432</c:v>
                </c:pt>
                <c:pt idx="1293">
                  <c:v>32801019</c:v>
                </c:pt>
                <c:pt idx="1294">
                  <c:v>18760385</c:v>
                </c:pt>
                <c:pt idx="1295">
                  <c:v>27341307</c:v>
                </c:pt>
                <c:pt idx="1296">
                  <c:v>64236756</c:v>
                </c:pt>
                <c:pt idx="1297">
                  <c:v>179852479</c:v>
                </c:pt>
                <c:pt idx="1298">
                  <c:v>48922563</c:v>
                </c:pt>
                <c:pt idx="1299">
                  <c:v>126301855</c:v>
                </c:pt>
                <c:pt idx="1300">
                  <c:v>184661368</c:v>
                </c:pt>
                <c:pt idx="1301">
                  <c:v>46955886</c:v>
                </c:pt>
                <c:pt idx="1302">
                  <c:v>24282387</c:v>
                </c:pt>
                <c:pt idx="1303">
                  <c:v>25610487</c:v>
                </c:pt>
                <c:pt idx="1304">
                  <c:v>32273513</c:v>
                </c:pt>
                <c:pt idx="1305">
                  <c:v>887006724</c:v>
                </c:pt>
                <c:pt idx="1306">
                  <c:v>30352664</c:v>
                </c:pt>
                <c:pt idx="1307">
                  <c:v>26790790</c:v>
                </c:pt>
                <c:pt idx="1308">
                  <c:v>43710846</c:v>
                </c:pt>
                <c:pt idx="1309">
                  <c:v>44724515</c:v>
                </c:pt>
                <c:pt idx="1310">
                  <c:v>34047478</c:v>
                </c:pt>
                <c:pt idx="1311">
                  <c:v>66874021</c:v>
                </c:pt>
                <c:pt idx="1312">
                  <c:v>69090714</c:v>
                </c:pt>
                <c:pt idx="1313">
                  <c:v>45657261</c:v>
                </c:pt>
                <c:pt idx="1314">
                  <c:v>83447314</c:v>
                </c:pt>
                <c:pt idx="1315">
                  <c:v>197049326</c:v>
                </c:pt>
                <c:pt idx="1316">
                  <c:v>127414868</c:v>
                </c:pt>
                <c:pt idx="1317">
                  <c:v>66956721</c:v>
                </c:pt>
                <c:pt idx="1318">
                  <c:v>77269716</c:v>
                </c:pt>
                <c:pt idx="1319">
                  <c:v>78029824</c:v>
                </c:pt>
                <c:pt idx="1320">
                  <c:v>480574685</c:v>
                </c:pt>
                <c:pt idx="1321">
                  <c:v>222250394</c:v>
                </c:pt>
                <c:pt idx="1322">
                  <c:v>12222744</c:v>
                </c:pt>
                <c:pt idx="1323">
                  <c:v>35668368</c:v>
                </c:pt>
                <c:pt idx="1324">
                  <c:v>14868141</c:v>
                </c:pt>
                <c:pt idx="1325">
                  <c:v>36169137</c:v>
                </c:pt>
                <c:pt idx="1326">
                  <c:v>40648857</c:v>
                </c:pt>
                <c:pt idx="1327">
                  <c:v>42574440</c:v>
                </c:pt>
                <c:pt idx="1328">
                  <c:v>20570417</c:v>
                </c:pt>
                <c:pt idx="1329">
                  <c:v>75370193</c:v>
                </c:pt>
                <c:pt idx="1330">
                  <c:v>205183944</c:v>
                </c:pt>
                <c:pt idx="1331">
                  <c:v>60891831</c:v>
                </c:pt>
                <c:pt idx="1332">
                  <c:v>41149347</c:v>
                </c:pt>
                <c:pt idx="1333">
                  <c:v>21763109</c:v>
                </c:pt>
                <c:pt idx="1334">
                  <c:v>23056542</c:v>
                </c:pt>
                <c:pt idx="1335">
                  <c:v>80242380</c:v>
                </c:pt>
                <c:pt idx="1336">
                  <c:v>94792079</c:v>
                </c:pt>
                <c:pt idx="1337">
                  <c:v>26074996</c:v>
                </c:pt>
                <c:pt idx="1338">
                  <c:v>93300249</c:v>
                </c:pt>
                <c:pt idx="1339">
                  <c:v>98709523</c:v>
                </c:pt>
                <c:pt idx="1340">
                  <c:v>71900035</c:v>
                </c:pt>
                <c:pt idx="1341">
                  <c:v>55141574</c:v>
                </c:pt>
                <c:pt idx="1342">
                  <c:v>49742457</c:v>
                </c:pt>
                <c:pt idx="1343">
                  <c:v>89369601</c:v>
                </c:pt>
                <c:pt idx="1344">
                  <c:v>82362535</c:v>
                </c:pt>
                <c:pt idx="1345">
                  <c:v>53096831</c:v>
                </c:pt>
                <c:pt idx="1346">
                  <c:v>16047931</c:v>
                </c:pt>
                <c:pt idx="1347">
                  <c:v>61242757</c:v>
                </c:pt>
                <c:pt idx="1348">
                  <c:v>95145571</c:v>
                </c:pt>
                <c:pt idx="1349">
                  <c:v>79249966</c:v>
                </c:pt>
                <c:pt idx="1350">
                  <c:v>70580760</c:v>
                </c:pt>
                <c:pt idx="1351">
                  <c:v>67340539</c:v>
                </c:pt>
                <c:pt idx="1352">
                  <c:v>34867185</c:v>
                </c:pt>
                <c:pt idx="1353">
                  <c:v>39295790</c:v>
                </c:pt>
                <c:pt idx="1354">
                  <c:v>33394659</c:v>
                </c:pt>
                <c:pt idx="1355">
                  <c:v>46977943</c:v>
                </c:pt>
                <c:pt idx="1356">
                  <c:v>71883398</c:v>
                </c:pt>
                <c:pt idx="1357">
                  <c:v>15433599</c:v>
                </c:pt>
                <c:pt idx="1358">
                  <c:v>46688138</c:v>
                </c:pt>
                <c:pt idx="1359">
                  <c:v>16649643</c:v>
                </c:pt>
                <c:pt idx="1360">
                  <c:v>16459117</c:v>
                </c:pt>
                <c:pt idx="1361">
                  <c:v>63743161</c:v>
                </c:pt>
                <c:pt idx="1362">
                  <c:v>41225855</c:v>
                </c:pt>
                <c:pt idx="1363">
                  <c:v>85063919</c:v>
                </c:pt>
                <c:pt idx="1364">
                  <c:v>67303241</c:v>
                </c:pt>
                <c:pt idx="1365">
                  <c:v>67215748</c:v>
                </c:pt>
                <c:pt idx="1366">
                  <c:v>19457942</c:v>
                </c:pt>
                <c:pt idx="1367">
                  <c:v>35832623</c:v>
                </c:pt>
                <c:pt idx="1368">
                  <c:v>50556819</c:v>
                </c:pt>
                <c:pt idx="1369">
                  <c:v>24246681</c:v>
                </c:pt>
                <c:pt idx="1370">
                  <c:v>41566956</c:v>
                </c:pt>
                <c:pt idx="1371">
                  <c:v>35583529</c:v>
                </c:pt>
                <c:pt idx="1372">
                  <c:v>24890440</c:v>
                </c:pt>
                <c:pt idx="1373">
                  <c:v>12894083</c:v>
                </c:pt>
                <c:pt idx="1374">
                  <c:v>15174913</c:v>
                </c:pt>
                <c:pt idx="1375">
                  <c:v>22050449</c:v>
                </c:pt>
                <c:pt idx="1376">
                  <c:v>44521644</c:v>
                </c:pt>
                <c:pt idx="1377">
                  <c:v>20407628</c:v>
                </c:pt>
                <c:pt idx="1378">
                  <c:v>22300753</c:v>
                </c:pt>
                <c:pt idx="1379">
                  <c:v>79770318</c:v>
                </c:pt>
                <c:pt idx="1380">
                  <c:v>14409455</c:v>
                </c:pt>
                <c:pt idx="1381">
                  <c:v>14066140</c:v>
                </c:pt>
                <c:pt idx="1382">
                  <c:v>25983817</c:v>
                </c:pt>
                <c:pt idx="1383">
                  <c:v>33495854</c:v>
                </c:pt>
                <c:pt idx="1384">
                  <c:v>31852657</c:v>
                </c:pt>
                <c:pt idx="1385">
                  <c:v>11652510</c:v>
                </c:pt>
                <c:pt idx="1386">
                  <c:v>13242319</c:v>
                </c:pt>
                <c:pt idx="1387">
                  <c:v>17043130</c:v>
                </c:pt>
                <c:pt idx="1388">
                  <c:v>21299702</c:v>
                </c:pt>
                <c:pt idx="1389">
                  <c:v>45736162</c:v>
                </c:pt>
                <c:pt idx="1390">
                  <c:v>33990186</c:v>
                </c:pt>
                <c:pt idx="1391">
                  <c:v>50951485</c:v>
                </c:pt>
                <c:pt idx="1392">
                  <c:v>20582200</c:v>
                </c:pt>
                <c:pt idx="1393">
                  <c:v>14519393</c:v>
                </c:pt>
                <c:pt idx="1394">
                  <c:v>25822031</c:v>
                </c:pt>
                <c:pt idx="1395">
                  <c:v>14104807</c:v>
                </c:pt>
                <c:pt idx="1396">
                  <c:v>31680537</c:v>
                </c:pt>
                <c:pt idx="1397">
                  <c:v>22801172</c:v>
                </c:pt>
                <c:pt idx="1398">
                  <c:v>30789896</c:v>
                </c:pt>
                <c:pt idx="1399">
                  <c:v>56939476</c:v>
                </c:pt>
                <c:pt idx="1400">
                  <c:v>37955012</c:v>
                </c:pt>
                <c:pt idx="1401">
                  <c:v>31100120</c:v>
                </c:pt>
                <c:pt idx="1402">
                  <c:v>61758318</c:v>
                </c:pt>
                <c:pt idx="1403">
                  <c:v>68509018</c:v>
                </c:pt>
                <c:pt idx="1404">
                  <c:v>70488430</c:v>
                </c:pt>
                <c:pt idx="1405">
                  <c:v>37014276</c:v>
                </c:pt>
                <c:pt idx="1406">
                  <c:v>46032416</c:v>
                </c:pt>
                <c:pt idx="1407">
                  <c:v>31175968</c:v>
                </c:pt>
                <c:pt idx="1408">
                  <c:v>50056989</c:v>
                </c:pt>
                <c:pt idx="1409">
                  <c:v>55718890</c:v>
                </c:pt>
                <c:pt idx="1410">
                  <c:v>25357190</c:v>
                </c:pt>
                <c:pt idx="1411">
                  <c:v>113069671</c:v>
                </c:pt>
                <c:pt idx="1412">
                  <c:v>151227675</c:v>
                </c:pt>
                <c:pt idx="1413">
                  <c:v>145855618</c:v>
                </c:pt>
                <c:pt idx="1414">
                  <c:v>36601915</c:v>
                </c:pt>
                <c:pt idx="1415">
                  <c:v>74188270</c:v>
                </c:pt>
                <c:pt idx="1416">
                  <c:v>52608886</c:v>
                </c:pt>
                <c:pt idx="1417">
                  <c:v>39057115</c:v>
                </c:pt>
                <c:pt idx="1418">
                  <c:v>42332595</c:v>
                </c:pt>
                <c:pt idx="1419">
                  <c:v>50179091</c:v>
                </c:pt>
                <c:pt idx="1420">
                  <c:v>246843620</c:v>
                </c:pt>
                <c:pt idx="1421">
                  <c:v>30096263</c:v>
                </c:pt>
                <c:pt idx="1422">
                  <c:v>31656600</c:v>
                </c:pt>
                <c:pt idx="1423">
                  <c:v>41112892</c:v>
                </c:pt>
                <c:pt idx="1424">
                  <c:v>57905694</c:v>
                </c:pt>
                <c:pt idx="1425">
                  <c:v>28631025</c:v>
                </c:pt>
                <c:pt idx="1426">
                  <c:v>31819299</c:v>
                </c:pt>
                <c:pt idx="1427">
                  <c:v>30581621</c:v>
                </c:pt>
                <c:pt idx="1428">
                  <c:v>29061488</c:v>
                </c:pt>
                <c:pt idx="1429">
                  <c:v>123644083</c:v>
                </c:pt>
                <c:pt idx="1430">
                  <c:v>58538198</c:v>
                </c:pt>
                <c:pt idx="1431">
                  <c:v>83279791</c:v>
                </c:pt>
                <c:pt idx="1432">
                  <c:v>22083298</c:v>
                </c:pt>
                <c:pt idx="1433">
                  <c:v>45415601</c:v>
                </c:pt>
                <c:pt idx="1434">
                  <c:v>36491338</c:v>
                </c:pt>
                <c:pt idx="1435">
                  <c:v>127798310</c:v>
                </c:pt>
                <c:pt idx="1436">
                  <c:v>64436012</c:v>
                </c:pt>
                <c:pt idx="1437">
                  <c:v>72953784</c:v>
                </c:pt>
                <c:pt idx="1438">
                  <c:v>57136882</c:v>
                </c:pt>
                <c:pt idx="1439">
                  <c:v>64505085</c:v>
                </c:pt>
                <c:pt idx="1440">
                  <c:v>54561562</c:v>
                </c:pt>
                <c:pt idx="1441">
                  <c:v>128771969</c:v>
                </c:pt>
                <c:pt idx="1442">
                  <c:v>59904346</c:v>
                </c:pt>
                <c:pt idx="1443">
                  <c:v>51523336</c:v>
                </c:pt>
                <c:pt idx="1444">
                  <c:v>84852689</c:v>
                </c:pt>
                <c:pt idx="1445">
                  <c:v>82812635</c:v>
                </c:pt>
                <c:pt idx="1446">
                  <c:v>75617952</c:v>
                </c:pt>
                <c:pt idx="1447">
                  <c:v>51679477</c:v>
                </c:pt>
                <c:pt idx="1448">
                  <c:v>115899480</c:v>
                </c:pt>
                <c:pt idx="1449">
                  <c:v>51175064</c:v>
                </c:pt>
                <c:pt idx="1450">
                  <c:v>32389060</c:v>
                </c:pt>
                <c:pt idx="1451">
                  <c:v>62527423</c:v>
                </c:pt>
                <c:pt idx="1452">
                  <c:v>77203404</c:v>
                </c:pt>
                <c:pt idx="1453">
                  <c:v>53537858</c:v>
                </c:pt>
                <c:pt idx="1454">
                  <c:v>72470429</c:v>
                </c:pt>
                <c:pt idx="1455">
                  <c:v>36789118</c:v>
                </c:pt>
                <c:pt idx="1456">
                  <c:v>18059038</c:v>
                </c:pt>
                <c:pt idx="1457">
                  <c:v>24465972</c:v>
                </c:pt>
                <c:pt idx="1458">
                  <c:v>81214495</c:v>
                </c:pt>
                <c:pt idx="1459">
                  <c:v>58737374</c:v>
                </c:pt>
                <c:pt idx="1460">
                  <c:v>45894235</c:v>
                </c:pt>
                <c:pt idx="1461">
                  <c:v>73348350</c:v>
                </c:pt>
                <c:pt idx="1462">
                  <c:v>14234560</c:v>
                </c:pt>
                <c:pt idx="1463">
                  <c:v>92943960</c:v>
                </c:pt>
                <c:pt idx="1464">
                  <c:v>89021403</c:v>
                </c:pt>
                <c:pt idx="1465">
                  <c:v>65935475</c:v>
                </c:pt>
                <c:pt idx="1466">
                  <c:v>66368007</c:v>
                </c:pt>
                <c:pt idx="1467">
                  <c:v>31257972</c:v>
                </c:pt>
                <c:pt idx="1468">
                  <c:v>57885877</c:v>
                </c:pt>
                <c:pt idx="1469">
                  <c:v>98526533</c:v>
                </c:pt>
                <c:pt idx="1470">
                  <c:v>143873266</c:v>
                </c:pt>
                <c:pt idx="1471">
                  <c:v>53412781</c:v>
                </c:pt>
                <c:pt idx="1472">
                  <c:v>36412366</c:v>
                </c:pt>
                <c:pt idx="1473">
                  <c:v>31151785</c:v>
                </c:pt>
                <c:pt idx="1474">
                  <c:v>92851452</c:v>
                </c:pt>
                <c:pt idx="1475">
                  <c:v>84910217</c:v>
                </c:pt>
                <c:pt idx="1476">
                  <c:v>52520628</c:v>
                </c:pt>
                <c:pt idx="1477">
                  <c:v>63884338</c:v>
                </c:pt>
                <c:pt idx="1478">
                  <c:v>77230493</c:v>
                </c:pt>
                <c:pt idx="1479">
                  <c:v>147892995</c:v>
                </c:pt>
                <c:pt idx="1480">
                  <c:v>51943545</c:v>
                </c:pt>
                <c:pt idx="1481">
                  <c:v>88139306</c:v>
                </c:pt>
                <c:pt idx="1482">
                  <c:v>63883156</c:v>
                </c:pt>
                <c:pt idx="1483">
                  <c:v>41828647</c:v>
                </c:pt>
                <c:pt idx="1484">
                  <c:v>46491942</c:v>
                </c:pt>
                <c:pt idx="1485">
                  <c:v>61035244</c:v>
                </c:pt>
                <c:pt idx="1486">
                  <c:v>69431337</c:v>
                </c:pt>
                <c:pt idx="1487">
                  <c:v>71818865</c:v>
                </c:pt>
                <c:pt idx="1488">
                  <c:v>58016833</c:v>
                </c:pt>
                <c:pt idx="1489">
                  <c:v>79250611</c:v>
                </c:pt>
                <c:pt idx="1490">
                  <c:v>299508708</c:v>
                </c:pt>
                <c:pt idx="1491">
                  <c:v>68091428</c:v>
                </c:pt>
                <c:pt idx="1492">
                  <c:v>68222201</c:v>
                </c:pt>
                <c:pt idx="1493">
                  <c:v>18068776</c:v>
                </c:pt>
                <c:pt idx="1494">
                  <c:v>39803129</c:v>
                </c:pt>
                <c:pt idx="1495">
                  <c:v>49127103</c:v>
                </c:pt>
                <c:pt idx="1496">
                  <c:v>72966106</c:v>
                </c:pt>
                <c:pt idx="1497">
                  <c:v>20675451</c:v>
                </c:pt>
                <c:pt idx="1498">
                  <c:v>20157233</c:v>
                </c:pt>
                <c:pt idx="1499">
                  <c:v>31781438</c:v>
                </c:pt>
                <c:pt idx="1500">
                  <c:v>176971515</c:v>
                </c:pt>
                <c:pt idx="1501">
                  <c:v>19324426</c:v>
                </c:pt>
                <c:pt idx="1502">
                  <c:v>67631060</c:v>
                </c:pt>
                <c:pt idx="1503">
                  <c:v>61918986</c:v>
                </c:pt>
                <c:pt idx="1504">
                  <c:v>51541030</c:v>
                </c:pt>
                <c:pt idx="1505">
                  <c:v>42554436</c:v>
                </c:pt>
                <c:pt idx="1506">
                  <c:v>58625356</c:v>
                </c:pt>
                <c:pt idx="1507">
                  <c:v>35337228</c:v>
                </c:pt>
                <c:pt idx="1508">
                  <c:v>87974637</c:v>
                </c:pt>
                <c:pt idx="1509">
                  <c:v>34336677</c:v>
                </c:pt>
                <c:pt idx="1510">
                  <c:v>73800728</c:v>
                </c:pt>
                <c:pt idx="1511">
                  <c:v>66524703</c:v>
                </c:pt>
                <c:pt idx="1512">
                  <c:v>22262591</c:v>
                </c:pt>
                <c:pt idx="1513">
                  <c:v>128169868</c:v>
                </c:pt>
                <c:pt idx="1514">
                  <c:v>108690785</c:v>
                </c:pt>
                <c:pt idx="1515">
                  <c:v>186002035</c:v>
                </c:pt>
                <c:pt idx="1516">
                  <c:v>132120104</c:v>
                </c:pt>
                <c:pt idx="1517">
                  <c:v>114604800</c:v>
                </c:pt>
                <c:pt idx="1518">
                  <c:v>79722182</c:v>
                </c:pt>
                <c:pt idx="1519">
                  <c:v>30565276</c:v>
                </c:pt>
                <c:pt idx="1520">
                  <c:v>81767410</c:v>
                </c:pt>
                <c:pt idx="1521">
                  <c:v>196236775</c:v>
                </c:pt>
                <c:pt idx="1522">
                  <c:v>41095537</c:v>
                </c:pt>
                <c:pt idx="1523">
                  <c:v>66848348</c:v>
                </c:pt>
                <c:pt idx="1524">
                  <c:v>69640792</c:v>
                </c:pt>
                <c:pt idx="1525">
                  <c:v>61714442</c:v>
                </c:pt>
                <c:pt idx="1526">
                  <c:v>84458829</c:v>
                </c:pt>
                <c:pt idx="1527">
                  <c:v>91964765</c:v>
                </c:pt>
                <c:pt idx="1528">
                  <c:v>54968029</c:v>
                </c:pt>
                <c:pt idx="1529">
                  <c:v>156070634</c:v>
                </c:pt>
                <c:pt idx="1530">
                  <c:v>63408726</c:v>
                </c:pt>
                <c:pt idx="1531">
                  <c:v>141815857</c:v>
                </c:pt>
                <c:pt idx="1532">
                  <c:v>696707021</c:v>
                </c:pt>
                <c:pt idx="1533">
                  <c:v>5391617235</c:v>
                </c:pt>
                <c:pt idx="1534">
                  <c:v>114721174</c:v>
                </c:pt>
                <c:pt idx="1535">
                  <c:v>94725183</c:v>
                </c:pt>
                <c:pt idx="1536">
                  <c:v>52209191</c:v>
                </c:pt>
                <c:pt idx="1537">
                  <c:v>62047787</c:v>
                </c:pt>
                <c:pt idx="1538">
                  <c:v>565312540</c:v>
                </c:pt>
                <c:pt idx="1539">
                  <c:v>216204784</c:v>
                </c:pt>
                <c:pt idx="1540">
                  <c:v>159378019</c:v>
                </c:pt>
                <c:pt idx="1541">
                  <c:v>125173527</c:v>
                </c:pt>
                <c:pt idx="1542">
                  <c:v>36171013</c:v>
                </c:pt>
                <c:pt idx="1543">
                  <c:v>226460768</c:v>
                </c:pt>
                <c:pt idx="1544">
                  <c:v>78211390</c:v>
                </c:pt>
                <c:pt idx="1545">
                  <c:v>56380025</c:v>
                </c:pt>
                <c:pt idx="1546">
                  <c:v>44608642</c:v>
                </c:pt>
                <c:pt idx="1547">
                  <c:v>62616117</c:v>
                </c:pt>
                <c:pt idx="1548">
                  <c:v>66631436</c:v>
                </c:pt>
                <c:pt idx="1549">
                  <c:v>147287359</c:v>
                </c:pt>
                <c:pt idx="1550">
                  <c:v>215884146</c:v>
                </c:pt>
                <c:pt idx="1551">
                  <c:v>181850984</c:v>
                </c:pt>
                <c:pt idx="1552">
                  <c:v>85445583</c:v>
                </c:pt>
                <c:pt idx="1553">
                  <c:v>72686599</c:v>
                </c:pt>
                <c:pt idx="1554">
                  <c:v>164804350</c:v>
                </c:pt>
                <c:pt idx="1555">
                  <c:v>43697050</c:v>
                </c:pt>
                <c:pt idx="1556">
                  <c:v>61853987</c:v>
                </c:pt>
                <c:pt idx="1557">
                  <c:v>70051003</c:v>
                </c:pt>
                <c:pt idx="1558">
                  <c:v>61852262</c:v>
                </c:pt>
                <c:pt idx="1559">
                  <c:v>126965934</c:v>
                </c:pt>
                <c:pt idx="1560">
                  <c:v>110448336</c:v>
                </c:pt>
                <c:pt idx="1561">
                  <c:v>341246101</c:v>
                </c:pt>
                <c:pt idx="1562">
                  <c:v>209771767</c:v>
                </c:pt>
                <c:pt idx="1563">
                  <c:v>140771841</c:v>
                </c:pt>
                <c:pt idx="1564">
                  <c:v>206170790</c:v>
                </c:pt>
                <c:pt idx="1565">
                  <c:v>185924626</c:v>
                </c:pt>
                <c:pt idx="1566">
                  <c:v>424078459</c:v>
                </c:pt>
                <c:pt idx="1567">
                  <c:v>73226987</c:v>
                </c:pt>
                <c:pt idx="1568">
                  <c:v>101261724</c:v>
                </c:pt>
                <c:pt idx="1569">
                  <c:v>295603484</c:v>
                </c:pt>
                <c:pt idx="1570">
                  <c:v>431446963</c:v>
                </c:pt>
                <c:pt idx="1571">
                  <c:v>495411557</c:v>
                </c:pt>
                <c:pt idx="1572">
                  <c:v>98320148</c:v>
                </c:pt>
                <c:pt idx="1573">
                  <c:v>273148923</c:v>
                </c:pt>
                <c:pt idx="1574">
                  <c:v>132790085</c:v>
                </c:pt>
                <c:pt idx="1575">
                  <c:v>112660174</c:v>
                </c:pt>
                <c:pt idx="1576">
                  <c:v>133690605</c:v>
                </c:pt>
                <c:pt idx="1577">
                  <c:v>75980040</c:v>
                </c:pt>
                <c:pt idx="1578">
                  <c:v>328457216</c:v>
                </c:pt>
                <c:pt idx="1579">
                  <c:v>214921764</c:v>
                </c:pt>
                <c:pt idx="1580">
                  <c:v>104807263</c:v>
                </c:pt>
                <c:pt idx="1581">
                  <c:v>160834088</c:v>
                </c:pt>
                <c:pt idx="1582">
                  <c:v>210697027</c:v>
                </c:pt>
                <c:pt idx="1583">
                  <c:v>144110622</c:v>
                </c:pt>
                <c:pt idx="1584">
                  <c:v>254619534</c:v>
                </c:pt>
                <c:pt idx="1585">
                  <c:v>435090508</c:v>
                </c:pt>
                <c:pt idx="1586">
                  <c:v>423091948</c:v>
                </c:pt>
                <c:pt idx="1587">
                  <c:v>269140137</c:v>
                </c:pt>
                <c:pt idx="1588">
                  <c:v>58696151</c:v>
                </c:pt>
                <c:pt idx="1589">
                  <c:v>88309371</c:v>
                </c:pt>
                <c:pt idx="1590">
                  <c:v>47834168</c:v>
                </c:pt>
                <c:pt idx="1591">
                  <c:v>59509885</c:v>
                </c:pt>
                <c:pt idx="1592">
                  <c:v>148699960</c:v>
                </c:pt>
                <c:pt idx="1593">
                  <c:v>134826585</c:v>
                </c:pt>
                <c:pt idx="1594">
                  <c:v>1886805872</c:v>
                </c:pt>
                <c:pt idx="1595">
                  <c:v>217133775</c:v>
                </c:pt>
                <c:pt idx="1596">
                  <c:v>67898218</c:v>
                </c:pt>
                <c:pt idx="1597">
                  <c:v>167927064</c:v>
                </c:pt>
                <c:pt idx="1598">
                  <c:v>431348014</c:v>
                </c:pt>
                <c:pt idx="1599">
                  <c:v>141214030</c:v>
                </c:pt>
                <c:pt idx="1600">
                  <c:v>163908105</c:v>
                </c:pt>
                <c:pt idx="1601">
                  <c:v>74638336</c:v>
                </c:pt>
                <c:pt idx="1602">
                  <c:v>96078230</c:v>
                </c:pt>
                <c:pt idx="1603">
                  <c:v>120446848</c:v>
                </c:pt>
                <c:pt idx="1604">
                  <c:v>64301272</c:v>
                </c:pt>
                <c:pt idx="1605">
                  <c:v>109010771</c:v>
                </c:pt>
                <c:pt idx="1606">
                  <c:v>202169544</c:v>
                </c:pt>
                <c:pt idx="1607">
                  <c:v>115599007</c:v>
                </c:pt>
                <c:pt idx="1608">
                  <c:v>281745913</c:v>
                </c:pt>
                <c:pt idx="1609">
                  <c:v>117702157</c:v>
                </c:pt>
                <c:pt idx="1610">
                  <c:v>132238269</c:v>
                </c:pt>
                <c:pt idx="1611">
                  <c:v>178741590</c:v>
                </c:pt>
                <c:pt idx="1612">
                  <c:v>72780460</c:v>
                </c:pt>
                <c:pt idx="1613">
                  <c:v>66868816</c:v>
                </c:pt>
                <c:pt idx="1614">
                  <c:v>162289407</c:v>
                </c:pt>
                <c:pt idx="1615">
                  <c:v>282376474</c:v>
                </c:pt>
                <c:pt idx="1616">
                  <c:v>146435403</c:v>
                </c:pt>
                <c:pt idx="1617">
                  <c:v>44724296</c:v>
                </c:pt>
                <c:pt idx="1618">
                  <c:v>121835597</c:v>
                </c:pt>
                <c:pt idx="1619">
                  <c:v>276655196</c:v>
                </c:pt>
                <c:pt idx="1620">
                  <c:v>249719731</c:v>
                </c:pt>
                <c:pt idx="1621">
                  <c:v>42577011</c:v>
                </c:pt>
                <c:pt idx="1622">
                  <c:v>59230667</c:v>
                </c:pt>
                <c:pt idx="1623">
                  <c:v>38836288</c:v>
                </c:pt>
                <c:pt idx="1624">
                  <c:v>75950746</c:v>
                </c:pt>
                <c:pt idx="1625">
                  <c:v>66856294</c:v>
                </c:pt>
                <c:pt idx="1626">
                  <c:v>34887423</c:v>
                </c:pt>
                <c:pt idx="1627">
                  <c:v>37934069</c:v>
                </c:pt>
                <c:pt idx="1628">
                  <c:v>50184247</c:v>
                </c:pt>
                <c:pt idx="1629">
                  <c:v>150971272</c:v>
                </c:pt>
                <c:pt idx="1630">
                  <c:v>54257324</c:v>
                </c:pt>
                <c:pt idx="1631">
                  <c:v>60998853</c:v>
                </c:pt>
                <c:pt idx="1632">
                  <c:v>49280897</c:v>
                </c:pt>
                <c:pt idx="1633">
                  <c:v>29854165</c:v>
                </c:pt>
                <c:pt idx="1634">
                  <c:v>91958966</c:v>
                </c:pt>
                <c:pt idx="1635">
                  <c:v>136462924</c:v>
                </c:pt>
                <c:pt idx="1636">
                  <c:v>46142756</c:v>
                </c:pt>
                <c:pt idx="1637">
                  <c:v>42376460</c:v>
                </c:pt>
                <c:pt idx="1638">
                  <c:v>80386155</c:v>
                </c:pt>
                <c:pt idx="1639">
                  <c:v>187377563</c:v>
                </c:pt>
                <c:pt idx="1640">
                  <c:v>208757709</c:v>
                </c:pt>
                <c:pt idx="1641">
                  <c:v>162116189</c:v>
                </c:pt>
                <c:pt idx="1642">
                  <c:v>107290880</c:v>
                </c:pt>
                <c:pt idx="1643">
                  <c:v>30572903</c:v>
                </c:pt>
                <c:pt idx="1644">
                  <c:v>102433152</c:v>
                </c:pt>
                <c:pt idx="1645">
                  <c:v>83837700</c:v>
                </c:pt>
                <c:pt idx="1646">
                  <c:v>219804168</c:v>
                </c:pt>
                <c:pt idx="1647">
                  <c:v>114907375</c:v>
                </c:pt>
                <c:pt idx="1648">
                  <c:v>111711158</c:v>
                </c:pt>
                <c:pt idx="1649">
                  <c:v>127548964</c:v>
                </c:pt>
                <c:pt idx="1650">
                  <c:v>97579423</c:v>
                </c:pt>
                <c:pt idx="1651">
                  <c:v>77918883</c:v>
                </c:pt>
                <c:pt idx="1652">
                  <c:v>131499172</c:v>
                </c:pt>
                <c:pt idx="1653">
                  <c:v>163462653</c:v>
                </c:pt>
                <c:pt idx="1654">
                  <c:v>222177204</c:v>
                </c:pt>
                <c:pt idx="1655">
                  <c:v>76862415</c:v>
                </c:pt>
                <c:pt idx="1656">
                  <c:v>40512374</c:v>
                </c:pt>
                <c:pt idx="1657">
                  <c:v>49159395</c:v>
                </c:pt>
                <c:pt idx="1658">
                  <c:v>88807459</c:v>
                </c:pt>
                <c:pt idx="1659">
                  <c:v>66504430</c:v>
                </c:pt>
                <c:pt idx="1660">
                  <c:v>58945342</c:v>
                </c:pt>
                <c:pt idx="1661">
                  <c:v>137005262</c:v>
                </c:pt>
                <c:pt idx="1662">
                  <c:v>123569026</c:v>
                </c:pt>
                <c:pt idx="1663">
                  <c:v>83790437</c:v>
                </c:pt>
                <c:pt idx="1664">
                  <c:v>243191308</c:v>
                </c:pt>
                <c:pt idx="1665">
                  <c:v>160227363</c:v>
                </c:pt>
                <c:pt idx="1666">
                  <c:v>44355680</c:v>
                </c:pt>
                <c:pt idx="1667">
                  <c:v>112666450</c:v>
                </c:pt>
                <c:pt idx="1668">
                  <c:v>111329541</c:v>
                </c:pt>
                <c:pt idx="1669">
                  <c:v>165848087</c:v>
                </c:pt>
                <c:pt idx="1670">
                  <c:v>71806383</c:v>
                </c:pt>
                <c:pt idx="1671">
                  <c:v>95652288</c:v>
                </c:pt>
                <c:pt idx="1672">
                  <c:v>65767659</c:v>
                </c:pt>
                <c:pt idx="1673">
                  <c:v>50793609</c:v>
                </c:pt>
                <c:pt idx="1674">
                  <c:v>151925305</c:v>
                </c:pt>
                <c:pt idx="1675">
                  <c:v>57490212</c:v>
                </c:pt>
                <c:pt idx="1676">
                  <c:v>99549619</c:v>
                </c:pt>
                <c:pt idx="1677">
                  <c:v>53427734</c:v>
                </c:pt>
                <c:pt idx="1678">
                  <c:v>102405700</c:v>
                </c:pt>
                <c:pt idx="1679">
                  <c:v>127222645</c:v>
                </c:pt>
                <c:pt idx="1680">
                  <c:v>99946779</c:v>
                </c:pt>
                <c:pt idx="1681">
                  <c:v>52446613</c:v>
                </c:pt>
                <c:pt idx="1682">
                  <c:v>73859637</c:v>
                </c:pt>
                <c:pt idx="1683">
                  <c:v>132265143</c:v>
                </c:pt>
                <c:pt idx="1684">
                  <c:v>154067242</c:v>
                </c:pt>
                <c:pt idx="1685">
                  <c:v>125796377</c:v>
                </c:pt>
                <c:pt idx="1686">
                  <c:v>140715830</c:v>
                </c:pt>
                <c:pt idx="1687">
                  <c:v>57111302</c:v>
                </c:pt>
                <c:pt idx="1688">
                  <c:v>64630025</c:v>
                </c:pt>
                <c:pt idx="1689">
                  <c:v>232512639</c:v>
                </c:pt>
                <c:pt idx="1690">
                  <c:v>99146152</c:v>
                </c:pt>
                <c:pt idx="1691">
                  <c:v>274792371</c:v>
                </c:pt>
                <c:pt idx="1692">
                  <c:v>104641211</c:v>
                </c:pt>
                <c:pt idx="1693">
                  <c:v>64476467</c:v>
                </c:pt>
                <c:pt idx="1694">
                  <c:v>125740070</c:v>
                </c:pt>
                <c:pt idx="1695">
                  <c:v>91209994</c:v>
                </c:pt>
                <c:pt idx="1696">
                  <c:v>100690640</c:v>
                </c:pt>
                <c:pt idx="1697">
                  <c:v>96320852</c:v>
                </c:pt>
                <c:pt idx="1698">
                  <c:v>136213380</c:v>
                </c:pt>
                <c:pt idx="1699">
                  <c:v>138953722</c:v>
                </c:pt>
                <c:pt idx="1700">
                  <c:v>145686064</c:v>
                </c:pt>
                <c:pt idx="1701">
                  <c:v>62576260</c:v>
                </c:pt>
                <c:pt idx="1702">
                  <c:v>113669630</c:v>
                </c:pt>
                <c:pt idx="1703">
                  <c:v>145228997</c:v>
                </c:pt>
                <c:pt idx="1704">
                  <c:v>111082996</c:v>
                </c:pt>
                <c:pt idx="1705">
                  <c:v>113921104</c:v>
                </c:pt>
                <c:pt idx="1706">
                  <c:v>192350268</c:v>
                </c:pt>
                <c:pt idx="1707">
                  <c:v>82308902</c:v>
                </c:pt>
                <c:pt idx="1708">
                  <c:v>133864156</c:v>
                </c:pt>
                <c:pt idx="1709">
                  <c:v>113346278</c:v>
                </c:pt>
                <c:pt idx="1710">
                  <c:v>151514239</c:v>
                </c:pt>
                <c:pt idx="1711">
                  <c:v>101592264</c:v>
                </c:pt>
                <c:pt idx="1712">
                  <c:v>54750960</c:v>
                </c:pt>
                <c:pt idx="1713">
                  <c:v>96872079</c:v>
                </c:pt>
                <c:pt idx="1714">
                  <c:v>147629615</c:v>
                </c:pt>
                <c:pt idx="1715">
                  <c:v>201269271</c:v>
                </c:pt>
                <c:pt idx="1716">
                  <c:v>427210389</c:v>
                </c:pt>
                <c:pt idx="1717">
                  <c:v>103703715</c:v>
                </c:pt>
                <c:pt idx="1718">
                  <c:v>104579354</c:v>
                </c:pt>
                <c:pt idx="1719">
                  <c:v>183275341</c:v>
                </c:pt>
                <c:pt idx="1720">
                  <c:v>117103028</c:v>
                </c:pt>
                <c:pt idx="1721">
                  <c:v>93256625</c:v>
                </c:pt>
                <c:pt idx="1722">
                  <c:v>133692527</c:v>
                </c:pt>
                <c:pt idx="1723">
                  <c:v>39781286</c:v>
                </c:pt>
                <c:pt idx="1724">
                  <c:v>34699766</c:v>
                </c:pt>
                <c:pt idx="1725">
                  <c:v>40487261</c:v>
                </c:pt>
                <c:pt idx="1726">
                  <c:v>62204690</c:v>
                </c:pt>
                <c:pt idx="1727">
                  <c:v>35440619</c:v>
                </c:pt>
                <c:pt idx="1728">
                  <c:v>84533162</c:v>
                </c:pt>
                <c:pt idx="1729">
                  <c:v>78813529</c:v>
                </c:pt>
                <c:pt idx="1730">
                  <c:v>128540394</c:v>
                </c:pt>
                <c:pt idx="1731">
                  <c:v>313128201</c:v>
                </c:pt>
                <c:pt idx="1732">
                  <c:v>75407553</c:v>
                </c:pt>
                <c:pt idx="1733">
                  <c:v>99277454</c:v>
                </c:pt>
                <c:pt idx="1734">
                  <c:v>121386664</c:v>
                </c:pt>
                <c:pt idx="1735">
                  <c:v>121528588</c:v>
                </c:pt>
                <c:pt idx="1736">
                  <c:v>145496398</c:v>
                </c:pt>
                <c:pt idx="1737">
                  <c:v>111847838</c:v>
                </c:pt>
                <c:pt idx="1738">
                  <c:v>103887136</c:v>
                </c:pt>
                <c:pt idx="1739">
                  <c:v>171306452</c:v>
                </c:pt>
                <c:pt idx="1740">
                  <c:v>230171050</c:v>
                </c:pt>
                <c:pt idx="1741">
                  <c:v>75518891</c:v>
                </c:pt>
                <c:pt idx="1742">
                  <c:v>188031356</c:v>
                </c:pt>
                <c:pt idx="1743">
                  <c:v>143626392</c:v>
                </c:pt>
                <c:pt idx="1744">
                  <c:v>90162908</c:v>
                </c:pt>
                <c:pt idx="1745">
                  <c:v>161143996</c:v>
                </c:pt>
                <c:pt idx="1746">
                  <c:v>231088007</c:v>
                </c:pt>
                <c:pt idx="1747">
                  <c:v>139196087</c:v>
                </c:pt>
                <c:pt idx="1748">
                  <c:v>209379274</c:v>
                </c:pt>
                <c:pt idx="1749">
                  <c:v>173109502</c:v>
                </c:pt>
                <c:pt idx="1750">
                  <c:v>28952026</c:v>
                </c:pt>
                <c:pt idx="1751">
                  <c:v>9297705</c:v>
                </c:pt>
                <c:pt idx="1752">
                  <c:v>17735286</c:v>
                </c:pt>
                <c:pt idx="1753">
                  <c:v>10699285</c:v>
                </c:pt>
                <c:pt idx="1754">
                  <c:v>11710811</c:v>
                </c:pt>
                <c:pt idx="1755">
                  <c:v>5864487</c:v>
                </c:pt>
                <c:pt idx="1756">
                  <c:v>16221845</c:v>
                </c:pt>
                <c:pt idx="1757">
                  <c:v>5968515</c:v>
                </c:pt>
                <c:pt idx="1758">
                  <c:v>18183823</c:v>
                </c:pt>
                <c:pt idx="1759">
                  <c:v>19249598</c:v>
                </c:pt>
                <c:pt idx="1760">
                  <c:v>15372769</c:v>
                </c:pt>
                <c:pt idx="1761">
                  <c:v>10121426</c:v>
                </c:pt>
                <c:pt idx="1762">
                  <c:v>15128687</c:v>
                </c:pt>
                <c:pt idx="1763">
                  <c:v>12687268</c:v>
                </c:pt>
                <c:pt idx="1764">
                  <c:v>12239140</c:v>
                </c:pt>
                <c:pt idx="1765">
                  <c:v>7062185</c:v>
                </c:pt>
                <c:pt idx="1766">
                  <c:v>11029928</c:v>
                </c:pt>
                <c:pt idx="1767">
                  <c:v>8838723</c:v>
                </c:pt>
                <c:pt idx="1768">
                  <c:v>7151982</c:v>
                </c:pt>
                <c:pt idx="1769">
                  <c:v>8896271</c:v>
                </c:pt>
                <c:pt idx="1770">
                  <c:v>13490083</c:v>
                </c:pt>
                <c:pt idx="1771">
                  <c:v>11968260</c:v>
                </c:pt>
                <c:pt idx="1772">
                  <c:v>11971910</c:v>
                </c:pt>
                <c:pt idx="1773">
                  <c:v>14131496</c:v>
                </c:pt>
                <c:pt idx="1774">
                  <c:v>4404603</c:v>
                </c:pt>
                <c:pt idx="1775">
                  <c:v>18722792</c:v>
                </c:pt>
                <c:pt idx="1776">
                  <c:v>16006160</c:v>
                </c:pt>
                <c:pt idx="1777">
                  <c:v>13506708</c:v>
                </c:pt>
                <c:pt idx="1778">
                  <c:v>15194380</c:v>
                </c:pt>
                <c:pt idx="1779">
                  <c:v>17723922</c:v>
                </c:pt>
                <c:pt idx="1780">
                  <c:v>15460370</c:v>
                </c:pt>
                <c:pt idx="1781">
                  <c:v>26831120</c:v>
                </c:pt>
                <c:pt idx="1782">
                  <c:v>10342082</c:v>
                </c:pt>
                <c:pt idx="1783">
                  <c:v>21487069</c:v>
                </c:pt>
                <c:pt idx="1784">
                  <c:v>18847386</c:v>
                </c:pt>
                <c:pt idx="1785">
                  <c:v>16254120</c:v>
                </c:pt>
                <c:pt idx="1786">
                  <c:v>21615717</c:v>
                </c:pt>
                <c:pt idx="1787">
                  <c:v>28382403</c:v>
                </c:pt>
                <c:pt idx="1788">
                  <c:v>34566450</c:v>
                </c:pt>
                <c:pt idx="1789">
                  <c:v>20154945</c:v>
                </c:pt>
                <c:pt idx="1790">
                  <c:v>24415962</c:v>
                </c:pt>
                <c:pt idx="1791">
                  <c:v>21476009</c:v>
                </c:pt>
                <c:pt idx="1792">
                  <c:v>10104841</c:v>
                </c:pt>
                <c:pt idx="1793">
                  <c:v>18476165</c:v>
                </c:pt>
                <c:pt idx="1794">
                  <c:v>13008801</c:v>
                </c:pt>
                <c:pt idx="1795">
                  <c:v>6996992</c:v>
                </c:pt>
                <c:pt idx="1796">
                  <c:v>28671474</c:v>
                </c:pt>
                <c:pt idx="1797">
                  <c:v>36094781</c:v>
                </c:pt>
                <c:pt idx="1798">
                  <c:v>40369571</c:v>
                </c:pt>
                <c:pt idx="1799">
                  <c:v>67466711</c:v>
                </c:pt>
                <c:pt idx="1800">
                  <c:v>32969929</c:v>
                </c:pt>
                <c:pt idx="1801">
                  <c:v>49400725</c:v>
                </c:pt>
                <c:pt idx="1802">
                  <c:v>9081049</c:v>
                </c:pt>
                <c:pt idx="1803">
                  <c:v>29141783</c:v>
                </c:pt>
                <c:pt idx="1804">
                  <c:v>19792384</c:v>
                </c:pt>
                <c:pt idx="1805">
                  <c:v>21436341</c:v>
                </c:pt>
                <c:pt idx="1806">
                  <c:v>16907267</c:v>
                </c:pt>
                <c:pt idx="1807">
                  <c:v>20567450</c:v>
                </c:pt>
                <c:pt idx="1808">
                  <c:v>16505316</c:v>
                </c:pt>
                <c:pt idx="1809">
                  <c:v>28139010</c:v>
                </c:pt>
                <c:pt idx="1810">
                  <c:v>28673378</c:v>
                </c:pt>
                <c:pt idx="1811">
                  <c:v>18095794</c:v>
                </c:pt>
                <c:pt idx="1812">
                  <c:v>46606702</c:v>
                </c:pt>
                <c:pt idx="1813">
                  <c:v>16665895</c:v>
                </c:pt>
                <c:pt idx="1814">
                  <c:v>45445978</c:v>
                </c:pt>
                <c:pt idx="1815">
                  <c:v>63416294</c:v>
                </c:pt>
                <c:pt idx="1816">
                  <c:v>107479092</c:v>
                </c:pt>
                <c:pt idx="1817">
                  <c:v>52637717</c:v>
                </c:pt>
                <c:pt idx="1818">
                  <c:v>21699624</c:v>
                </c:pt>
                <c:pt idx="1819">
                  <c:v>90102576</c:v>
                </c:pt>
                <c:pt idx="1820">
                  <c:v>175130582</c:v>
                </c:pt>
                <c:pt idx="1821">
                  <c:v>128734228</c:v>
                </c:pt>
                <c:pt idx="1822">
                  <c:v>21866661</c:v>
                </c:pt>
                <c:pt idx="1823">
                  <c:v>28107236</c:v>
                </c:pt>
                <c:pt idx="1824">
                  <c:v>24400512</c:v>
                </c:pt>
                <c:pt idx="1825">
                  <c:v>8930816</c:v>
                </c:pt>
                <c:pt idx="1826">
                  <c:v>10335864</c:v>
                </c:pt>
                <c:pt idx="1827">
                  <c:v>14015934</c:v>
                </c:pt>
                <c:pt idx="1828">
                  <c:v>37646491</c:v>
                </c:pt>
                <c:pt idx="1829">
                  <c:v>27387310</c:v>
                </c:pt>
                <c:pt idx="1830">
                  <c:v>152898877</c:v>
                </c:pt>
                <c:pt idx="1831">
                  <c:v>39653673</c:v>
                </c:pt>
                <c:pt idx="1832">
                  <c:v>34347231</c:v>
                </c:pt>
                <c:pt idx="1833">
                  <c:v>36528036</c:v>
                </c:pt>
                <c:pt idx="1834">
                  <c:v>33682336</c:v>
                </c:pt>
                <c:pt idx="1835">
                  <c:v>50515498</c:v>
                </c:pt>
                <c:pt idx="1836">
                  <c:v>13237960</c:v>
                </c:pt>
                <c:pt idx="1837">
                  <c:v>31167391</c:v>
                </c:pt>
                <c:pt idx="1838">
                  <c:v>30154237</c:v>
                </c:pt>
                <c:pt idx="1839">
                  <c:v>39862376</c:v>
                </c:pt>
                <c:pt idx="1840">
                  <c:v>24429399</c:v>
                </c:pt>
                <c:pt idx="1841">
                  <c:v>31244662</c:v>
                </c:pt>
                <c:pt idx="1842">
                  <c:v>38655627</c:v>
                </c:pt>
                <c:pt idx="1843">
                  <c:v>69643447</c:v>
                </c:pt>
                <c:pt idx="1844">
                  <c:v>19111016</c:v>
                </c:pt>
                <c:pt idx="1845">
                  <c:v>56126143</c:v>
                </c:pt>
                <c:pt idx="1846">
                  <c:v>44219962</c:v>
                </c:pt>
                <c:pt idx="1847">
                  <c:v>41519940</c:v>
                </c:pt>
                <c:pt idx="1848">
                  <c:v>117705824</c:v>
                </c:pt>
                <c:pt idx="1849">
                  <c:v>96088019</c:v>
                </c:pt>
                <c:pt idx="1850">
                  <c:v>14572844</c:v>
                </c:pt>
                <c:pt idx="1851">
                  <c:v>16659821</c:v>
                </c:pt>
                <c:pt idx="1852">
                  <c:v>17515678</c:v>
                </c:pt>
                <c:pt idx="1853">
                  <c:v>28289822</c:v>
                </c:pt>
                <c:pt idx="1854">
                  <c:v>32772066</c:v>
                </c:pt>
                <c:pt idx="1855">
                  <c:v>24688010</c:v>
                </c:pt>
                <c:pt idx="1856">
                  <c:v>65184256</c:v>
                </c:pt>
                <c:pt idx="1857">
                  <c:v>69877311</c:v>
                </c:pt>
                <c:pt idx="1858">
                  <c:v>118150759</c:v>
                </c:pt>
                <c:pt idx="1859">
                  <c:v>163568338</c:v>
                </c:pt>
                <c:pt idx="1860">
                  <c:v>24417206</c:v>
                </c:pt>
                <c:pt idx="1861">
                  <c:v>19481882</c:v>
                </c:pt>
                <c:pt idx="1862">
                  <c:v>15363559</c:v>
                </c:pt>
                <c:pt idx="1863">
                  <c:v>13880553</c:v>
                </c:pt>
                <c:pt idx="1864">
                  <c:v>19771070</c:v>
                </c:pt>
                <c:pt idx="1865">
                  <c:v>30038217</c:v>
                </c:pt>
                <c:pt idx="1866">
                  <c:v>18125021</c:v>
                </c:pt>
                <c:pt idx="1867">
                  <c:v>26681031</c:v>
                </c:pt>
                <c:pt idx="1868">
                  <c:v>21139932</c:v>
                </c:pt>
                <c:pt idx="1869">
                  <c:v>21796216</c:v>
                </c:pt>
                <c:pt idx="1870">
                  <c:v>15699704</c:v>
                </c:pt>
                <c:pt idx="1871">
                  <c:v>8337767</c:v>
                </c:pt>
                <c:pt idx="1872">
                  <c:v>14599544</c:v>
                </c:pt>
                <c:pt idx="1873">
                  <c:v>19803641</c:v>
                </c:pt>
                <c:pt idx="1874">
                  <c:v>16716045</c:v>
                </c:pt>
                <c:pt idx="1875">
                  <c:v>5954194</c:v>
                </c:pt>
                <c:pt idx="1876">
                  <c:v>12917255</c:v>
                </c:pt>
                <c:pt idx="1877">
                  <c:v>10634865</c:v>
                </c:pt>
                <c:pt idx="1878">
                  <c:v>24997998</c:v>
                </c:pt>
                <c:pt idx="1879">
                  <c:v>36621345</c:v>
                </c:pt>
                <c:pt idx="1880">
                  <c:v>25157278</c:v>
                </c:pt>
                <c:pt idx="1881">
                  <c:v>13713973</c:v>
                </c:pt>
                <c:pt idx="1882">
                  <c:v>20121552</c:v>
                </c:pt>
                <c:pt idx="1883">
                  <c:v>5343536</c:v>
                </c:pt>
                <c:pt idx="1884">
                  <c:v>7076024</c:v>
                </c:pt>
                <c:pt idx="1885">
                  <c:v>19876868</c:v>
                </c:pt>
                <c:pt idx="1886">
                  <c:v>16983449</c:v>
                </c:pt>
                <c:pt idx="1887">
                  <c:v>21319709</c:v>
                </c:pt>
                <c:pt idx="1888">
                  <c:v>11922623</c:v>
                </c:pt>
                <c:pt idx="1889">
                  <c:v>6387334</c:v>
                </c:pt>
                <c:pt idx="1890">
                  <c:v>7688493</c:v>
                </c:pt>
                <c:pt idx="1891">
                  <c:v>30958623</c:v>
                </c:pt>
                <c:pt idx="1892">
                  <c:v>20687650</c:v>
                </c:pt>
                <c:pt idx="1893">
                  <c:v>6759658</c:v>
                </c:pt>
                <c:pt idx="1894">
                  <c:v>20381132</c:v>
                </c:pt>
                <c:pt idx="1895">
                  <c:v>15954958</c:v>
                </c:pt>
                <c:pt idx="1896">
                  <c:v>29418691</c:v>
                </c:pt>
                <c:pt idx="1897">
                  <c:v>17206500</c:v>
                </c:pt>
                <c:pt idx="1898">
                  <c:v>9162628</c:v>
                </c:pt>
                <c:pt idx="1899">
                  <c:v>39649034</c:v>
                </c:pt>
                <c:pt idx="1900">
                  <c:v>21008553</c:v>
                </c:pt>
                <c:pt idx="1901">
                  <c:v>15477218</c:v>
                </c:pt>
                <c:pt idx="1902">
                  <c:v>18641345</c:v>
                </c:pt>
                <c:pt idx="1903">
                  <c:v>38431761</c:v>
                </c:pt>
                <c:pt idx="1904">
                  <c:v>76553336</c:v>
                </c:pt>
                <c:pt idx="1905">
                  <c:v>9461424</c:v>
                </c:pt>
                <c:pt idx="1906">
                  <c:v>12037307</c:v>
                </c:pt>
                <c:pt idx="1907">
                  <c:v>13508275</c:v>
                </c:pt>
                <c:pt idx="1908">
                  <c:v>26945885</c:v>
                </c:pt>
                <c:pt idx="1909">
                  <c:v>50458141</c:v>
                </c:pt>
                <c:pt idx="1910">
                  <c:v>24561002</c:v>
                </c:pt>
                <c:pt idx="1911">
                  <c:v>46405986</c:v>
                </c:pt>
                <c:pt idx="1912">
                  <c:v>111268000</c:v>
                </c:pt>
                <c:pt idx="1913">
                  <c:v>101646429</c:v>
                </c:pt>
                <c:pt idx="1914">
                  <c:v>35777368</c:v>
                </c:pt>
                <c:pt idx="1915">
                  <c:v>12989948</c:v>
                </c:pt>
                <c:pt idx="1916">
                  <c:v>11134167</c:v>
                </c:pt>
                <c:pt idx="1917">
                  <c:v>13602503</c:v>
                </c:pt>
                <c:pt idx="1918">
                  <c:v>10007805</c:v>
                </c:pt>
                <c:pt idx="1919">
                  <c:v>24592426</c:v>
                </c:pt>
                <c:pt idx="1920">
                  <c:v>34846765</c:v>
                </c:pt>
                <c:pt idx="1921">
                  <c:v>9885256</c:v>
                </c:pt>
                <c:pt idx="1922">
                  <c:v>12017606</c:v>
                </c:pt>
                <c:pt idx="1923">
                  <c:v>4989732</c:v>
                </c:pt>
                <c:pt idx="1924">
                  <c:v>15292369</c:v>
                </c:pt>
                <c:pt idx="1925">
                  <c:v>10863812</c:v>
                </c:pt>
                <c:pt idx="1926">
                  <c:v>13933580</c:v>
                </c:pt>
                <c:pt idx="1927">
                  <c:v>15622552</c:v>
                </c:pt>
                <c:pt idx="1928">
                  <c:v>21686387</c:v>
                </c:pt>
                <c:pt idx="1929">
                  <c:v>33122103</c:v>
                </c:pt>
                <c:pt idx="1930">
                  <c:v>13418219</c:v>
                </c:pt>
                <c:pt idx="1931">
                  <c:v>37988096</c:v>
                </c:pt>
                <c:pt idx="1932">
                  <c:v>18818476</c:v>
                </c:pt>
                <c:pt idx="1933">
                  <c:v>10289649</c:v>
                </c:pt>
                <c:pt idx="1934">
                  <c:v>34809333</c:v>
                </c:pt>
                <c:pt idx="1935">
                  <c:v>17888205</c:v>
                </c:pt>
                <c:pt idx="1936">
                  <c:v>15105641</c:v>
                </c:pt>
                <c:pt idx="1937">
                  <c:v>12871865</c:v>
                </c:pt>
                <c:pt idx="1938">
                  <c:v>32578779</c:v>
                </c:pt>
                <c:pt idx="1939">
                  <c:v>47179697</c:v>
                </c:pt>
                <c:pt idx="1940">
                  <c:v>27486768</c:v>
                </c:pt>
                <c:pt idx="1941">
                  <c:v>112176908</c:v>
                </c:pt>
                <c:pt idx="1942">
                  <c:v>17467921</c:v>
                </c:pt>
                <c:pt idx="1943">
                  <c:v>20426606</c:v>
                </c:pt>
                <c:pt idx="1944">
                  <c:v>18448496</c:v>
                </c:pt>
                <c:pt idx="1945">
                  <c:v>23367996</c:v>
                </c:pt>
                <c:pt idx="1946">
                  <c:v>18039785</c:v>
                </c:pt>
                <c:pt idx="1947">
                  <c:v>26123404</c:v>
                </c:pt>
                <c:pt idx="1948">
                  <c:v>104640151</c:v>
                </c:pt>
                <c:pt idx="1949">
                  <c:v>11745752</c:v>
                </c:pt>
                <c:pt idx="1950">
                  <c:v>7763331</c:v>
                </c:pt>
                <c:pt idx="1951">
                  <c:v>27565690</c:v>
                </c:pt>
                <c:pt idx="1952">
                  <c:v>28469806</c:v>
                </c:pt>
                <c:pt idx="1953">
                  <c:v>16085811</c:v>
                </c:pt>
                <c:pt idx="1954">
                  <c:v>16651676</c:v>
                </c:pt>
                <c:pt idx="1955">
                  <c:v>14453671</c:v>
                </c:pt>
                <c:pt idx="1956">
                  <c:v>14413005</c:v>
                </c:pt>
                <c:pt idx="1957">
                  <c:v>11632774</c:v>
                </c:pt>
                <c:pt idx="1958">
                  <c:v>32844221</c:v>
                </c:pt>
                <c:pt idx="1959">
                  <c:v>10949959</c:v>
                </c:pt>
                <c:pt idx="1960">
                  <c:v>18238249</c:v>
                </c:pt>
                <c:pt idx="1961">
                  <c:v>26537969</c:v>
                </c:pt>
                <c:pt idx="1962">
                  <c:v>4506103</c:v>
                </c:pt>
                <c:pt idx="1963">
                  <c:v>57615546</c:v>
                </c:pt>
                <c:pt idx="1964">
                  <c:v>17425372</c:v>
                </c:pt>
                <c:pt idx="1965">
                  <c:v>25984700</c:v>
                </c:pt>
                <c:pt idx="1966">
                  <c:v>17045416</c:v>
                </c:pt>
                <c:pt idx="1967">
                  <c:v>23978085</c:v>
                </c:pt>
                <c:pt idx="1968">
                  <c:v>21067895</c:v>
                </c:pt>
                <c:pt idx="1969">
                  <c:v>41726636</c:v>
                </c:pt>
                <c:pt idx="1970">
                  <c:v>16410006</c:v>
                </c:pt>
                <c:pt idx="1971">
                  <c:v>31333301</c:v>
                </c:pt>
                <c:pt idx="1972">
                  <c:v>31624531</c:v>
                </c:pt>
                <c:pt idx="1973">
                  <c:v>61297705</c:v>
                </c:pt>
                <c:pt idx="1974">
                  <c:v>14154331</c:v>
                </c:pt>
                <c:pt idx="1975">
                  <c:v>10326187</c:v>
                </c:pt>
                <c:pt idx="1976">
                  <c:v>11027809</c:v>
                </c:pt>
                <c:pt idx="1977">
                  <c:v>3671162</c:v>
                </c:pt>
                <c:pt idx="1978">
                  <c:v>12879494</c:v>
                </c:pt>
                <c:pt idx="1979">
                  <c:v>10578159</c:v>
                </c:pt>
                <c:pt idx="1980">
                  <c:v>18833408</c:v>
                </c:pt>
                <c:pt idx="1981">
                  <c:v>13193501</c:v>
                </c:pt>
                <c:pt idx="1982">
                  <c:v>20910932</c:v>
                </c:pt>
                <c:pt idx="1983">
                  <c:v>8776111</c:v>
                </c:pt>
                <c:pt idx="1984">
                  <c:v>9384270</c:v>
                </c:pt>
                <c:pt idx="1985">
                  <c:v>21762710</c:v>
                </c:pt>
                <c:pt idx="1986">
                  <c:v>20657525</c:v>
                </c:pt>
                <c:pt idx="1987">
                  <c:v>27302483</c:v>
                </c:pt>
                <c:pt idx="1988">
                  <c:v>20401187</c:v>
                </c:pt>
                <c:pt idx="1989">
                  <c:v>18305551</c:v>
                </c:pt>
                <c:pt idx="1990">
                  <c:v>63453576</c:v>
                </c:pt>
                <c:pt idx="1991">
                  <c:v>30751775</c:v>
                </c:pt>
                <c:pt idx="1992">
                  <c:v>17058665</c:v>
                </c:pt>
                <c:pt idx="1993">
                  <c:v>21487939</c:v>
                </c:pt>
                <c:pt idx="1994">
                  <c:v>8194864</c:v>
                </c:pt>
                <c:pt idx="1995">
                  <c:v>20852227</c:v>
                </c:pt>
                <c:pt idx="1996">
                  <c:v>38150318</c:v>
                </c:pt>
                <c:pt idx="1997">
                  <c:v>17396933</c:v>
                </c:pt>
                <c:pt idx="1998">
                  <c:v>23275942</c:v>
                </c:pt>
                <c:pt idx="1999">
                  <c:v>17454978</c:v>
                </c:pt>
                <c:pt idx="2000">
                  <c:v>10902296</c:v>
                </c:pt>
                <c:pt idx="2001">
                  <c:v>20435675</c:v>
                </c:pt>
                <c:pt idx="2002">
                  <c:v>9962361</c:v>
                </c:pt>
                <c:pt idx="2003">
                  <c:v>12418758</c:v>
                </c:pt>
                <c:pt idx="2004">
                  <c:v>17964369</c:v>
                </c:pt>
                <c:pt idx="2005">
                  <c:v>6641594</c:v>
                </c:pt>
                <c:pt idx="2006">
                  <c:v>10888653</c:v>
                </c:pt>
                <c:pt idx="2007">
                  <c:v>4284456</c:v>
                </c:pt>
                <c:pt idx="2008">
                  <c:v>11128888</c:v>
                </c:pt>
                <c:pt idx="2009">
                  <c:v>19582883</c:v>
                </c:pt>
                <c:pt idx="2010">
                  <c:v>16742141</c:v>
                </c:pt>
                <c:pt idx="2011">
                  <c:v>18377414</c:v>
                </c:pt>
                <c:pt idx="2012">
                  <c:v>11092053</c:v>
                </c:pt>
                <c:pt idx="2013">
                  <c:v>8004968</c:v>
                </c:pt>
                <c:pt idx="2014">
                  <c:v>15244810</c:v>
                </c:pt>
                <c:pt idx="2015">
                  <c:v>13635290</c:v>
                </c:pt>
                <c:pt idx="2016">
                  <c:v>9617779</c:v>
                </c:pt>
                <c:pt idx="2017">
                  <c:v>11045718</c:v>
                </c:pt>
                <c:pt idx="2018">
                  <c:v>11922189</c:v>
                </c:pt>
                <c:pt idx="2019">
                  <c:v>7512158</c:v>
                </c:pt>
                <c:pt idx="2020">
                  <c:v>5269019</c:v>
                </c:pt>
                <c:pt idx="2021">
                  <c:v>11737472</c:v>
                </c:pt>
                <c:pt idx="2022">
                  <c:v>3528680</c:v>
                </c:pt>
                <c:pt idx="2023">
                  <c:v>6539465</c:v>
                </c:pt>
                <c:pt idx="2024">
                  <c:v>10345223</c:v>
                </c:pt>
                <c:pt idx="2025">
                  <c:v>6602170</c:v>
                </c:pt>
                <c:pt idx="2026">
                  <c:v>59039207</c:v>
                </c:pt>
                <c:pt idx="2027">
                  <c:v>19772286</c:v>
                </c:pt>
                <c:pt idx="2028">
                  <c:v>15912190</c:v>
                </c:pt>
                <c:pt idx="2029">
                  <c:v>7688856</c:v>
                </c:pt>
                <c:pt idx="2030">
                  <c:v>7670085</c:v>
                </c:pt>
                <c:pt idx="2031">
                  <c:v>11116965</c:v>
                </c:pt>
                <c:pt idx="2032">
                  <c:v>12185273</c:v>
                </c:pt>
                <c:pt idx="2033">
                  <c:v>8003826</c:v>
                </c:pt>
                <c:pt idx="2034">
                  <c:v>7787812</c:v>
                </c:pt>
                <c:pt idx="2035">
                  <c:v>11046619</c:v>
                </c:pt>
                <c:pt idx="2036">
                  <c:v>11480000</c:v>
                </c:pt>
                <c:pt idx="2037">
                  <c:v>8483403</c:v>
                </c:pt>
                <c:pt idx="2038">
                  <c:v>9579031</c:v>
                </c:pt>
                <c:pt idx="2039">
                  <c:v>9190011</c:v>
                </c:pt>
                <c:pt idx="2040">
                  <c:v>15201515</c:v>
                </c:pt>
                <c:pt idx="2041">
                  <c:v>11997790</c:v>
                </c:pt>
                <c:pt idx="2042">
                  <c:v>10380276</c:v>
                </c:pt>
                <c:pt idx="2043">
                  <c:v>12269825</c:v>
                </c:pt>
                <c:pt idx="2044">
                  <c:v>10092919</c:v>
                </c:pt>
                <c:pt idx="2045">
                  <c:v>17898513</c:v>
                </c:pt>
                <c:pt idx="2046">
                  <c:v>31220518</c:v>
                </c:pt>
                <c:pt idx="2047">
                  <c:v>27010641</c:v>
                </c:pt>
                <c:pt idx="2048">
                  <c:v>53480880</c:v>
                </c:pt>
                <c:pt idx="2049">
                  <c:v>149704901</c:v>
                </c:pt>
                <c:pt idx="2050">
                  <c:v>61333580</c:v>
                </c:pt>
                <c:pt idx="2051">
                  <c:v>5975942</c:v>
                </c:pt>
                <c:pt idx="2052">
                  <c:v>18292269</c:v>
                </c:pt>
                <c:pt idx="2053">
                  <c:v>14888180</c:v>
                </c:pt>
                <c:pt idx="2054">
                  <c:v>11442901</c:v>
                </c:pt>
                <c:pt idx="2055">
                  <c:v>14418348</c:v>
                </c:pt>
                <c:pt idx="2056">
                  <c:v>3623959</c:v>
                </c:pt>
                <c:pt idx="2057">
                  <c:v>11888076</c:v>
                </c:pt>
                <c:pt idx="2058">
                  <c:v>4832939</c:v>
                </c:pt>
                <c:pt idx="2059">
                  <c:v>9934826</c:v>
                </c:pt>
                <c:pt idx="2060">
                  <c:v>4985241</c:v>
                </c:pt>
                <c:pt idx="2061">
                  <c:v>19600651</c:v>
                </c:pt>
                <c:pt idx="2062">
                  <c:v>25331957</c:v>
                </c:pt>
                <c:pt idx="2063">
                  <c:v>6206636</c:v>
                </c:pt>
                <c:pt idx="2064">
                  <c:v>9987907</c:v>
                </c:pt>
                <c:pt idx="2065">
                  <c:v>11804956</c:v>
                </c:pt>
                <c:pt idx="2066">
                  <c:v>5420696</c:v>
                </c:pt>
                <c:pt idx="2067">
                  <c:v>5650988</c:v>
                </c:pt>
                <c:pt idx="2068">
                  <c:v>7485969</c:v>
                </c:pt>
                <c:pt idx="2069">
                  <c:v>32118399</c:v>
                </c:pt>
                <c:pt idx="2070">
                  <c:v>8242734</c:v>
                </c:pt>
                <c:pt idx="2071">
                  <c:v>7188439</c:v>
                </c:pt>
                <c:pt idx="2072">
                  <c:v>6311689</c:v>
                </c:pt>
                <c:pt idx="2073">
                  <c:v>11428123</c:v>
                </c:pt>
                <c:pt idx="2074">
                  <c:v>7326930</c:v>
                </c:pt>
                <c:pt idx="2075">
                  <c:v>16235805</c:v>
                </c:pt>
                <c:pt idx="2076">
                  <c:v>4517916</c:v>
                </c:pt>
                <c:pt idx="2077">
                  <c:v>10220172</c:v>
                </c:pt>
                <c:pt idx="2078">
                  <c:v>32829676</c:v>
                </c:pt>
                <c:pt idx="2079">
                  <c:v>10552163</c:v>
                </c:pt>
                <c:pt idx="2080">
                  <c:v>18731773</c:v>
                </c:pt>
                <c:pt idx="2081">
                  <c:v>15895394</c:v>
                </c:pt>
                <c:pt idx="2082">
                  <c:v>7522203</c:v>
                </c:pt>
                <c:pt idx="2083">
                  <c:v>54432860</c:v>
                </c:pt>
                <c:pt idx="2084">
                  <c:v>26813964</c:v>
                </c:pt>
                <c:pt idx="2085">
                  <c:v>20564926</c:v>
                </c:pt>
                <c:pt idx="2086">
                  <c:v>11549582</c:v>
                </c:pt>
                <c:pt idx="2087">
                  <c:v>19464142</c:v>
                </c:pt>
                <c:pt idx="2088">
                  <c:v>8659039</c:v>
                </c:pt>
                <c:pt idx="2089">
                  <c:v>28671294</c:v>
                </c:pt>
                <c:pt idx="2090">
                  <c:v>44527036</c:v>
                </c:pt>
                <c:pt idx="2091">
                  <c:v>6376624</c:v>
                </c:pt>
                <c:pt idx="2092">
                  <c:v>16660183</c:v>
                </c:pt>
                <c:pt idx="2093">
                  <c:v>8668743</c:v>
                </c:pt>
                <c:pt idx="2094">
                  <c:v>4406479</c:v>
                </c:pt>
                <c:pt idx="2095">
                  <c:v>22274507</c:v>
                </c:pt>
                <c:pt idx="2096">
                  <c:v>22866387</c:v>
                </c:pt>
                <c:pt idx="2097">
                  <c:v>19685024</c:v>
                </c:pt>
                <c:pt idx="2098">
                  <c:v>16985520</c:v>
                </c:pt>
                <c:pt idx="2099">
                  <c:v>19643912</c:v>
                </c:pt>
                <c:pt idx="2100">
                  <c:v>22195368</c:v>
                </c:pt>
                <c:pt idx="2101">
                  <c:v>5423659</c:v>
                </c:pt>
                <c:pt idx="2102">
                  <c:v>17403137</c:v>
                </c:pt>
                <c:pt idx="2103">
                  <c:v>22876816</c:v>
                </c:pt>
                <c:pt idx="2104">
                  <c:v>6539617</c:v>
                </c:pt>
                <c:pt idx="2105">
                  <c:v>47782999</c:v>
                </c:pt>
                <c:pt idx="2106">
                  <c:v>10235663</c:v>
                </c:pt>
                <c:pt idx="2107">
                  <c:v>5662403</c:v>
                </c:pt>
                <c:pt idx="2108">
                  <c:v>11849667</c:v>
                </c:pt>
                <c:pt idx="2109">
                  <c:v>4820715</c:v>
                </c:pt>
                <c:pt idx="2110">
                  <c:v>6210861</c:v>
                </c:pt>
                <c:pt idx="2111">
                  <c:v>24660042</c:v>
                </c:pt>
                <c:pt idx="2112">
                  <c:v>32940671</c:v>
                </c:pt>
                <c:pt idx="2113">
                  <c:v>9787453</c:v>
                </c:pt>
                <c:pt idx="2114">
                  <c:v>5480539</c:v>
                </c:pt>
                <c:pt idx="2115">
                  <c:v>5050839</c:v>
                </c:pt>
                <c:pt idx="2116">
                  <c:v>17535916</c:v>
                </c:pt>
                <c:pt idx="2117">
                  <c:v>7628387</c:v>
                </c:pt>
                <c:pt idx="2118">
                  <c:v>8671556</c:v>
                </c:pt>
                <c:pt idx="2119">
                  <c:v>10857376</c:v>
                </c:pt>
                <c:pt idx="2120">
                  <c:v>11019247</c:v>
                </c:pt>
                <c:pt idx="2121">
                  <c:v>9704890</c:v>
                </c:pt>
                <c:pt idx="2122">
                  <c:v>7003977</c:v>
                </c:pt>
                <c:pt idx="2123">
                  <c:v>35010483</c:v>
                </c:pt>
                <c:pt idx="2124">
                  <c:v>5202664</c:v>
                </c:pt>
                <c:pt idx="2125">
                  <c:v>6449519</c:v>
                </c:pt>
                <c:pt idx="2126">
                  <c:v>8939795</c:v>
                </c:pt>
                <c:pt idx="2127">
                  <c:v>12409482</c:v>
                </c:pt>
                <c:pt idx="2128">
                  <c:v>11779398</c:v>
                </c:pt>
                <c:pt idx="2129">
                  <c:v>20762124</c:v>
                </c:pt>
                <c:pt idx="2130">
                  <c:v>23217281</c:v>
                </c:pt>
                <c:pt idx="2131">
                  <c:v>11890287</c:v>
                </c:pt>
                <c:pt idx="2132">
                  <c:v>9959401</c:v>
                </c:pt>
                <c:pt idx="2133">
                  <c:v>11278836</c:v>
                </c:pt>
                <c:pt idx="2134">
                  <c:v>5876642</c:v>
                </c:pt>
                <c:pt idx="2135">
                  <c:v>8172678</c:v>
                </c:pt>
                <c:pt idx="2136">
                  <c:v>3371211</c:v>
                </c:pt>
                <c:pt idx="2137">
                  <c:v>4002506</c:v>
                </c:pt>
                <c:pt idx="2138">
                  <c:v>4149718</c:v>
                </c:pt>
                <c:pt idx="2139">
                  <c:v>10847858</c:v>
                </c:pt>
                <c:pt idx="2140">
                  <c:v>11197607</c:v>
                </c:pt>
                <c:pt idx="2141">
                  <c:v>3684096</c:v>
                </c:pt>
                <c:pt idx="2142">
                  <c:v>8225401</c:v>
                </c:pt>
                <c:pt idx="2143">
                  <c:v>3971545</c:v>
                </c:pt>
                <c:pt idx="2144">
                  <c:v>2095191</c:v>
                </c:pt>
                <c:pt idx="2145">
                  <c:v>8024228</c:v>
                </c:pt>
                <c:pt idx="2146">
                  <c:v>14471235</c:v>
                </c:pt>
                <c:pt idx="2147">
                  <c:v>11699318</c:v>
                </c:pt>
                <c:pt idx="2148">
                  <c:v>18305269</c:v>
                </c:pt>
                <c:pt idx="2149">
                  <c:v>23731126</c:v>
                </c:pt>
                <c:pt idx="2150">
                  <c:v>5535526</c:v>
                </c:pt>
                <c:pt idx="2151">
                  <c:v>7601190</c:v>
                </c:pt>
                <c:pt idx="2152">
                  <c:v>5513192</c:v>
                </c:pt>
                <c:pt idx="2153">
                  <c:v>7135891</c:v>
                </c:pt>
                <c:pt idx="2154">
                  <c:v>9832638</c:v>
                </c:pt>
                <c:pt idx="2155">
                  <c:v>5570992</c:v>
                </c:pt>
                <c:pt idx="2156">
                  <c:v>4620250</c:v>
                </c:pt>
                <c:pt idx="2157">
                  <c:v>2860993</c:v>
                </c:pt>
                <c:pt idx="2158">
                  <c:v>5124914</c:v>
                </c:pt>
                <c:pt idx="2159">
                  <c:v>11982377</c:v>
                </c:pt>
                <c:pt idx="2160">
                  <c:v>6687338</c:v>
                </c:pt>
                <c:pt idx="2161">
                  <c:v>10453649</c:v>
                </c:pt>
                <c:pt idx="2162">
                  <c:v>5903143</c:v>
                </c:pt>
                <c:pt idx="2163">
                  <c:v>4495757</c:v>
                </c:pt>
                <c:pt idx="2164">
                  <c:v>23625474</c:v>
                </c:pt>
                <c:pt idx="2165">
                  <c:v>2909388</c:v>
                </c:pt>
                <c:pt idx="2166">
                  <c:v>9621725</c:v>
                </c:pt>
                <c:pt idx="2167">
                  <c:v>12944756</c:v>
                </c:pt>
                <c:pt idx="2168">
                  <c:v>5176137</c:v>
                </c:pt>
                <c:pt idx="2169">
                  <c:v>7100820</c:v>
                </c:pt>
                <c:pt idx="2170">
                  <c:v>5579042</c:v>
                </c:pt>
                <c:pt idx="2171">
                  <c:v>10971299</c:v>
                </c:pt>
                <c:pt idx="2172">
                  <c:v>4175676</c:v>
                </c:pt>
                <c:pt idx="2173">
                  <c:v>9630141</c:v>
                </c:pt>
                <c:pt idx="2174">
                  <c:v>4270454</c:v>
                </c:pt>
                <c:pt idx="2175">
                  <c:v>7995456</c:v>
                </c:pt>
                <c:pt idx="2176">
                  <c:v>5883688</c:v>
                </c:pt>
                <c:pt idx="2177">
                  <c:v>24087394</c:v>
                </c:pt>
                <c:pt idx="2178">
                  <c:v>10018347</c:v>
                </c:pt>
                <c:pt idx="2179">
                  <c:v>12440672</c:v>
                </c:pt>
                <c:pt idx="2180">
                  <c:v>11005719</c:v>
                </c:pt>
                <c:pt idx="2181">
                  <c:v>5515481</c:v>
                </c:pt>
                <c:pt idx="2182">
                  <c:v>20938657</c:v>
                </c:pt>
                <c:pt idx="2183">
                  <c:v>11098975</c:v>
                </c:pt>
                <c:pt idx="2184">
                  <c:v>4924775</c:v>
                </c:pt>
                <c:pt idx="2185">
                  <c:v>15874009</c:v>
                </c:pt>
                <c:pt idx="2186">
                  <c:v>3480766</c:v>
                </c:pt>
                <c:pt idx="2187">
                  <c:v>7511489</c:v>
                </c:pt>
                <c:pt idx="2188">
                  <c:v>10148174</c:v>
                </c:pt>
                <c:pt idx="2189">
                  <c:v>43480712</c:v>
                </c:pt>
                <c:pt idx="2190">
                  <c:v>34169856</c:v>
                </c:pt>
                <c:pt idx="2191">
                  <c:v>18763639</c:v>
                </c:pt>
                <c:pt idx="2192">
                  <c:v>24247867</c:v>
                </c:pt>
                <c:pt idx="2193">
                  <c:v>21332691</c:v>
                </c:pt>
                <c:pt idx="2194">
                  <c:v>4031732</c:v>
                </c:pt>
                <c:pt idx="2195">
                  <c:v>11603931</c:v>
                </c:pt>
                <c:pt idx="2196">
                  <c:v>19116171</c:v>
                </c:pt>
                <c:pt idx="2197">
                  <c:v>15303770</c:v>
                </c:pt>
                <c:pt idx="2198">
                  <c:v>6508951</c:v>
                </c:pt>
                <c:pt idx="2199">
                  <c:v>13769707</c:v>
                </c:pt>
                <c:pt idx="2200">
                  <c:v>6802105</c:v>
                </c:pt>
                <c:pt idx="2201">
                  <c:v>16130290</c:v>
                </c:pt>
                <c:pt idx="2202">
                  <c:v>14075933</c:v>
                </c:pt>
                <c:pt idx="2203">
                  <c:v>6009655</c:v>
                </c:pt>
                <c:pt idx="2204">
                  <c:v>30345784</c:v>
                </c:pt>
                <c:pt idx="2205">
                  <c:v>7035405</c:v>
                </c:pt>
                <c:pt idx="2206">
                  <c:v>13892321</c:v>
                </c:pt>
                <c:pt idx="2207">
                  <c:v>8020032</c:v>
                </c:pt>
                <c:pt idx="2208">
                  <c:v>19787171</c:v>
                </c:pt>
                <c:pt idx="2209">
                  <c:v>13382087</c:v>
                </c:pt>
                <c:pt idx="2210">
                  <c:v>21553767</c:v>
                </c:pt>
                <c:pt idx="2211">
                  <c:v>46518482</c:v>
                </c:pt>
                <c:pt idx="2212">
                  <c:v>4743157</c:v>
                </c:pt>
                <c:pt idx="2213">
                  <c:v>7849924</c:v>
                </c:pt>
                <c:pt idx="2214">
                  <c:v>53839430</c:v>
                </c:pt>
                <c:pt idx="2215">
                  <c:v>102707600</c:v>
                </c:pt>
                <c:pt idx="2216">
                  <c:v>36869814</c:v>
                </c:pt>
                <c:pt idx="2217">
                  <c:v>21595303</c:v>
                </c:pt>
                <c:pt idx="2218">
                  <c:v>50321838</c:v>
                </c:pt>
                <c:pt idx="2219">
                  <c:v>111552110</c:v>
                </c:pt>
                <c:pt idx="2220">
                  <c:v>637174342</c:v>
                </c:pt>
                <c:pt idx="2221">
                  <c:v>10637420</c:v>
                </c:pt>
                <c:pt idx="2222">
                  <c:v>3804492</c:v>
                </c:pt>
                <c:pt idx="2223">
                  <c:v>3467154</c:v>
                </c:pt>
                <c:pt idx="2224">
                  <c:v>7822694</c:v>
                </c:pt>
                <c:pt idx="2225">
                  <c:v>15885132</c:v>
                </c:pt>
                <c:pt idx="2226">
                  <c:v>4730755</c:v>
                </c:pt>
                <c:pt idx="2227">
                  <c:v>9636965</c:v>
                </c:pt>
                <c:pt idx="2228">
                  <c:v>9510763</c:v>
                </c:pt>
                <c:pt idx="2229">
                  <c:v>3529076</c:v>
                </c:pt>
                <c:pt idx="2230">
                  <c:v>7042005</c:v>
                </c:pt>
                <c:pt idx="2231">
                  <c:v>22779393</c:v>
                </c:pt>
                <c:pt idx="2232">
                  <c:v>8110950</c:v>
                </c:pt>
                <c:pt idx="2233">
                  <c:v>22961283</c:v>
                </c:pt>
                <c:pt idx="2234">
                  <c:v>14903645</c:v>
                </c:pt>
                <c:pt idx="2235">
                  <c:v>18460240</c:v>
                </c:pt>
                <c:pt idx="2236">
                  <c:v>11907002</c:v>
                </c:pt>
                <c:pt idx="2237">
                  <c:v>6634368</c:v>
                </c:pt>
                <c:pt idx="2238">
                  <c:v>6789212</c:v>
                </c:pt>
                <c:pt idx="2239">
                  <c:v>10400376</c:v>
                </c:pt>
                <c:pt idx="2240">
                  <c:v>26635990</c:v>
                </c:pt>
                <c:pt idx="2241">
                  <c:v>3537158</c:v>
                </c:pt>
                <c:pt idx="2242">
                  <c:v>9631305</c:v>
                </c:pt>
                <c:pt idx="2243">
                  <c:v>11765965</c:v>
                </c:pt>
                <c:pt idx="2244">
                  <c:v>8084742</c:v>
                </c:pt>
                <c:pt idx="2245">
                  <c:v>5695967</c:v>
                </c:pt>
                <c:pt idx="2246">
                  <c:v>35829673</c:v>
                </c:pt>
                <c:pt idx="2247">
                  <c:v>9282139</c:v>
                </c:pt>
                <c:pt idx="2248">
                  <c:v>15091013</c:v>
                </c:pt>
                <c:pt idx="2249">
                  <c:v>3414092</c:v>
                </c:pt>
                <c:pt idx="2250">
                  <c:v>7800949</c:v>
                </c:pt>
                <c:pt idx="2251">
                  <c:v>1699073</c:v>
                </c:pt>
                <c:pt idx="2252">
                  <c:v>5537038</c:v>
                </c:pt>
                <c:pt idx="2253">
                  <c:v>3674351</c:v>
                </c:pt>
                <c:pt idx="2254">
                  <c:v>16881030</c:v>
                </c:pt>
                <c:pt idx="2255">
                  <c:v>3882341</c:v>
                </c:pt>
                <c:pt idx="2256">
                  <c:v>5635428</c:v>
                </c:pt>
                <c:pt idx="2257">
                  <c:v>11760568</c:v>
                </c:pt>
                <c:pt idx="2258">
                  <c:v>32938142</c:v>
                </c:pt>
                <c:pt idx="2259">
                  <c:v>28462214</c:v>
                </c:pt>
                <c:pt idx="2260">
                  <c:v>14496072</c:v>
                </c:pt>
                <c:pt idx="2261">
                  <c:v>14141511</c:v>
                </c:pt>
                <c:pt idx="2262">
                  <c:v>4118603</c:v>
                </c:pt>
                <c:pt idx="2263">
                  <c:v>6467323</c:v>
                </c:pt>
                <c:pt idx="2264">
                  <c:v>7422060</c:v>
                </c:pt>
                <c:pt idx="2265">
                  <c:v>6822545</c:v>
                </c:pt>
                <c:pt idx="2266">
                  <c:v>17513409</c:v>
                </c:pt>
                <c:pt idx="2267">
                  <c:v>33136432</c:v>
                </c:pt>
                <c:pt idx="2268">
                  <c:v>36406487</c:v>
                </c:pt>
                <c:pt idx="2269">
                  <c:v>10283370</c:v>
                </c:pt>
                <c:pt idx="2270">
                  <c:v>7889786</c:v>
                </c:pt>
                <c:pt idx="2271">
                  <c:v>4653615</c:v>
                </c:pt>
                <c:pt idx="2272">
                  <c:v>7189611</c:v>
                </c:pt>
                <c:pt idx="2273">
                  <c:v>14061073</c:v>
                </c:pt>
                <c:pt idx="2274">
                  <c:v>12275525</c:v>
                </c:pt>
                <c:pt idx="2275">
                  <c:v>7277057</c:v>
                </c:pt>
                <c:pt idx="2276">
                  <c:v>6736833</c:v>
                </c:pt>
                <c:pt idx="2277">
                  <c:v>5625449</c:v>
                </c:pt>
                <c:pt idx="2278">
                  <c:v>1347923</c:v>
                </c:pt>
                <c:pt idx="2279">
                  <c:v>1432617</c:v>
                </c:pt>
                <c:pt idx="2280">
                  <c:v>7043933</c:v>
                </c:pt>
                <c:pt idx="2281">
                  <c:v>2531568</c:v>
                </c:pt>
                <c:pt idx="2282">
                  <c:v>3936919</c:v>
                </c:pt>
                <c:pt idx="2283">
                  <c:v>3525134</c:v>
                </c:pt>
                <c:pt idx="2284">
                  <c:v>6485957</c:v>
                </c:pt>
                <c:pt idx="2285">
                  <c:v>50714502</c:v>
                </c:pt>
                <c:pt idx="2286">
                  <c:v>5668931</c:v>
                </c:pt>
                <c:pt idx="2287">
                  <c:v>6827783</c:v>
                </c:pt>
                <c:pt idx="2288">
                  <c:v>3606298</c:v>
                </c:pt>
                <c:pt idx="2289">
                  <c:v>10412154</c:v>
                </c:pt>
                <c:pt idx="2290">
                  <c:v>7395100</c:v>
                </c:pt>
                <c:pt idx="2291">
                  <c:v>2729127</c:v>
                </c:pt>
                <c:pt idx="2292">
                  <c:v>6410353</c:v>
                </c:pt>
                <c:pt idx="2293">
                  <c:v>5227192</c:v>
                </c:pt>
                <c:pt idx="2294">
                  <c:v>5845000</c:v>
                </c:pt>
                <c:pt idx="2295">
                  <c:v>16156588</c:v>
                </c:pt>
                <c:pt idx="2296">
                  <c:v>32765934</c:v>
                </c:pt>
                <c:pt idx="2297">
                  <c:v>6663769</c:v>
                </c:pt>
                <c:pt idx="2298">
                  <c:v>4383528</c:v>
                </c:pt>
                <c:pt idx="2299">
                  <c:v>7618356</c:v>
                </c:pt>
                <c:pt idx="2300">
                  <c:v>1800143</c:v>
                </c:pt>
                <c:pt idx="2301">
                  <c:v>4123043</c:v>
                </c:pt>
                <c:pt idx="2302">
                  <c:v>7054413</c:v>
                </c:pt>
                <c:pt idx="2303">
                  <c:v>2369713</c:v>
                </c:pt>
                <c:pt idx="2304">
                  <c:v>7142061</c:v>
                </c:pt>
                <c:pt idx="2305">
                  <c:v>2139773</c:v>
                </c:pt>
                <c:pt idx="2306">
                  <c:v>5234060</c:v>
                </c:pt>
                <c:pt idx="2307">
                  <c:v>3050493</c:v>
                </c:pt>
                <c:pt idx="2308">
                  <c:v>10175297</c:v>
                </c:pt>
                <c:pt idx="2309">
                  <c:v>2117094</c:v>
                </c:pt>
                <c:pt idx="2310">
                  <c:v>6435202</c:v>
                </c:pt>
                <c:pt idx="2311">
                  <c:v>4346499</c:v>
                </c:pt>
                <c:pt idx="2312">
                  <c:v>3711280</c:v>
                </c:pt>
                <c:pt idx="2313">
                  <c:v>1481413</c:v>
                </c:pt>
                <c:pt idx="2314">
                  <c:v>10485418</c:v>
                </c:pt>
                <c:pt idx="2315">
                  <c:v>11269905</c:v>
                </c:pt>
                <c:pt idx="2316">
                  <c:v>8400586</c:v>
                </c:pt>
                <c:pt idx="2317">
                  <c:v>1888364</c:v>
                </c:pt>
                <c:pt idx="2318">
                  <c:v>1473112</c:v>
                </c:pt>
                <c:pt idx="2319">
                  <c:v>3239343</c:v>
                </c:pt>
                <c:pt idx="2320">
                  <c:v>2882820</c:v>
                </c:pt>
                <c:pt idx="2321">
                  <c:v>5459927</c:v>
                </c:pt>
                <c:pt idx="2322">
                  <c:v>8165478</c:v>
                </c:pt>
                <c:pt idx="2323">
                  <c:v>18408714</c:v>
                </c:pt>
                <c:pt idx="2324">
                  <c:v>15519352</c:v>
                </c:pt>
                <c:pt idx="2325">
                  <c:v>6414143</c:v>
                </c:pt>
                <c:pt idx="2326">
                  <c:v>1917965</c:v>
                </c:pt>
                <c:pt idx="2327">
                  <c:v>1533000</c:v>
                </c:pt>
                <c:pt idx="2328">
                  <c:v>2303275</c:v>
                </c:pt>
                <c:pt idx="2329">
                  <c:v>1407396</c:v>
                </c:pt>
                <c:pt idx="2330">
                  <c:v>3940193</c:v>
                </c:pt>
                <c:pt idx="2331">
                  <c:v>8127370</c:v>
                </c:pt>
                <c:pt idx="2332">
                  <c:v>140231836</c:v>
                </c:pt>
                <c:pt idx="2333">
                  <c:v>3148087</c:v>
                </c:pt>
                <c:pt idx="2334">
                  <c:v>3902142</c:v>
                </c:pt>
                <c:pt idx="2335">
                  <c:v>11434807</c:v>
                </c:pt>
                <c:pt idx="2336">
                  <c:v>7862982</c:v>
                </c:pt>
                <c:pt idx="2337">
                  <c:v>13503392</c:v>
                </c:pt>
                <c:pt idx="2338">
                  <c:v>1926276</c:v>
                </c:pt>
                <c:pt idx="2339">
                  <c:v>7969571</c:v>
                </c:pt>
                <c:pt idx="2340">
                  <c:v>4731012</c:v>
                </c:pt>
                <c:pt idx="2341">
                  <c:v>6637840</c:v>
                </c:pt>
                <c:pt idx="2342">
                  <c:v>13638104</c:v>
                </c:pt>
                <c:pt idx="2343">
                  <c:v>22702355</c:v>
                </c:pt>
                <c:pt idx="2344">
                  <c:v>12934543</c:v>
                </c:pt>
                <c:pt idx="2345">
                  <c:v>13080013</c:v>
                </c:pt>
                <c:pt idx="2346">
                  <c:v>5645696</c:v>
                </c:pt>
                <c:pt idx="2347">
                  <c:v>8114975</c:v>
                </c:pt>
                <c:pt idx="2348">
                  <c:v>14562387</c:v>
                </c:pt>
                <c:pt idx="2349">
                  <c:v>17213166</c:v>
                </c:pt>
                <c:pt idx="2350">
                  <c:v>16453220</c:v>
                </c:pt>
                <c:pt idx="2351">
                  <c:v>5923827</c:v>
                </c:pt>
                <c:pt idx="2352">
                  <c:v>17641676</c:v>
                </c:pt>
                <c:pt idx="2353">
                  <c:v>2261723</c:v>
                </c:pt>
                <c:pt idx="2354">
                  <c:v>9262815</c:v>
                </c:pt>
                <c:pt idx="2355">
                  <c:v>6576740</c:v>
                </c:pt>
                <c:pt idx="2356">
                  <c:v>20491679</c:v>
                </c:pt>
                <c:pt idx="2357">
                  <c:v>9717345</c:v>
                </c:pt>
                <c:pt idx="2358">
                  <c:v>17162599</c:v>
                </c:pt>
                <c:pt idx="2359">
                  <c:v>21067694</c:v>
                </c:pt>
                <c:pt idx="2360">
                  <c:v>2487940</c:v>
                </c:pt>
                <c:pt idx="2361">
                  <c:v>2915332</c:v>
                </c:pt>
                <c:pt idx="2362">
                  <c:v>3827107</c:v>
                </c:pt>
                <c:pt idx="2363">
                  <c:v>4634201</c:v>
                </c:pt>
                <c:pt idx="2364">
                  <c:v>5853419</c:v>
                </c:pt>
                <c:pt idx="2365">
                  <c:v>12743504</c:v>
                </c:pt>
                <c:pt idx="2366">
                  <c:v>3495491</c:v>
                </c:pt>
                <c:pt idx="2367">
                  <c:v>2245952</c:v>
                </c:pt>
                <c:pt idx="2368">
                  <c:v>2450733</c:v>
                </c:pt>
                <c:pt idx="2369">
                  <c:v>6916511</c:v>
                </c:pt>
                <c:pt idx="2370">
                  <c:v>3670673</c:v>
                </c:pt>
                <c:pt idx="2371">
                  <c:v>5318869</c:v>
                </c:pt>
                <c:pt idx="2372">
                  <c:v>30804840</c:v>
                </c:pt>
                <c:pt idx="2373">
                  <c:v>4383189</c:v>
                </c:pt>
                <c:pt idx="2374">
                  <c:v>2267686</c:v>
                </c:pt>
                <c:pt idx="2375">
                  <c:v>3324772</c:v>
                </c:pt>
                <c:pt idx="2376">
                  <c:v>4655852</c:v>
                </c:pt>
                <c:pt idx="2377">
                  <c:v>2739174</c:v>
                </c:pt>
                <c:pt idx="2378">
                  <c:v>4068971</c:v>
                </c:pt>
                <c:pt idx="2379">
                  <c:v>1617648</c:v>
                </c:pt>
                <c:pt idx="2380">
                  <c:v>1002035</c:v>
                </c:pt>
                <c:pt idx="2381">
                  <c:v>5721592</c:v>
                </c:pt>
                <c:pt idx="2382">
                  <c:v>1060831</c:v>
                </c:pt>
                <c:pt idx="2383">
                  <c:v>435250</c:v>
                </c:pt>
                <c:pt idx="2384">
                  <c:v>1164437</c:v>
                </c:pt>
                <c:pt idx="2385">
                  <c:v>815547</c:v>
                </c:pt>
                <c:pt idx="2386">
                  <c:v>1367547</c:v>
                </c:pt>
                <c:pt idx="2387">
                  <c:v>8074992</c:v>
                </c:pt>
                <c:pt idx="2388">
                  <c:v>4107929</c:v>
                </c:pt>
                <c:pt idx="2389">
                  <c:v>5916774</c:v>
                </c:pt>
                <c:pt idx="2390">
                  <c:v>3514762</c:v>
                </c:pt>
                <c:pt idx="2391">
                  <c:v>5836207</c:v>
                </c:pt>
                <c:pt idx="2392">
                  <c:v>4802615</c:v>
                </c:pt>
                <c:pt idx="2393">
                  <c:v>1593944</c:v>
                </c:pt>
                <c:pt idx="2394">
                  <c:v>2756624</c:v>
                </c:pt>
                <c:pt idx="2395">
                  <c:v>2337654</c:v>
                </c:pt>
                <c:pt idx="2396">
                  <c:v>3247646</c:v>
                </c:pt>
                <c:pt idx="2397">
                  <c:v>2414469</c:v>
                </c:pt>
                <c:pt idx="2398">
                  <c:v>2881056</c:v>
                </c:pt>
                <c:pt idx="2399">
                  <c:v>1322355</c:v>
                </c:pt>
                <c:pt idx="2400">
                  <c:v>1840805</c:v>
                </c:pt>
                <c:pt idx="2401">
                  <c:v>1192721</c:v>
                </c:pt>
                <c:pt idx="2402">
                  <c:v>2057713</c:v>
                </c:pt>
                <c:pt idx="2403">
                  <c:v>5221396</c:v>
                </c:pt>
                <c:pt idx="2404">
                  <c:v>3107930</c:v>
                </c:pt>
                <c:pt idx="2405">
                  <c:v>1027689</c:v>
                </c:pt>
                <c:pt idx="2406">
                  <c:v>1585881</c:v>
                </c:pt>
                <c:pt idx="2407">
                  <c:v>1616144</c:v>
                </c:pt>
                <c:pt idx="2408">
                  <c:v>1854294</c:v>
                </c:pt>
                <c:pt idx="2409">
                  <c:v>2396491</c:v>
                </c:pt>
                <c:pt idx="2410">
                  <c:v>1287694</c:v>
                </c:pt>
                <c:pt idx="2411">
                  <c:v>3577489</c:v>
                </c:pt>
                <c:pt idx="2412">
                  <c:v>9277897</c:v>
                </c:pt>
                <c:pt idx="2413">
                  <c:v>4077012</c:v>
                </c:pt>
                <c:pt idx="2414">
                  <c:v>3917298</c:v>
                </c:pt>
                <c:pt idx="2415">
                  <c:v>9227333</c:v>
                </c:pt>
                <c:pt idx="2416">
                  <c:v>3783655</c:v>
                </c:pt>
                <c:pt idx="2417">
                  <c:v>5061725</c:v>
                </c:pt>
                <c:pt idx="2418">
                  <c:v>5951716</c:v>
                </c:pt>
                <c:pt idx="2419">
                  <c:v>7196880</c:v>
                </c:pt>
                <c:pt idx="2420">
                  <c:v>5805116</c:v>
                </c:pt>
                <c:pt idx="2421">
                  <c:v>44875183</c:v>
                </c:pt>
                <c:pt idx="2422">
                  <c:v>4173987</c:v>
                </c:pt>
                <c:pt idx="2423">
                  <c:v>3342397</c:v>
                </c:pt>
                <c:pt idx="2424">
                  <c:v>1570094</c:v>
                </c:pt>
                <c:pt idx="2425">
                  <c:v>1652248</c:v>
                </c:pt>
                <c:pt idx="2426">
                  <c:v>7734280</c:v>
                </c:pt>
                <c:pt idx="2427">
                  <c:v>10002530</c:v>
                </c:pt>
                <c:pt idx="2428">
                  <c:v>4289955</c:v>
                </c:pt>
                <c:pt idx="2429">
                  <c:v>6842256</c:v>
                </c:pt>
                <c:pt idx="2430">
                  <c:v>6790357</c:v>
                </c:pt>
                <c:pt idx="2431">
                  <c:v>15046932</c:v>
                </c:pt>
                <c:pt idx="2432">
                  <c:v>41787834</c:v>
                </c:pt>
                <c:pt idx="2433">
                  <c:v>2332481</c:v>
                </c:pt>
                <c:pt idx="2434">
                  <c:v>1785838</c:v>
                </c:pt>
                <c:pt idx="2435">
                  <c:v>2087918</c:v>
                </c:pt>
                <c:pt idx="2436">
                  <c:v>4768219</c:v>
                </c:pt>
                <c:pt idx="2437">
                  <c:v>7294429</c:v>
                </c:pt>
                <c:pt idx="2438">
                  <c:v>1204421</c:v>
                </c:pt>
                <c:pt idx="2439">
                  <c:v>3219511</c:v>
                </c:pt>
                <c:pt idx="2440">
                  <c:v>1763661</c:v>
                </c:pt>
                <c:pt idx="2441">
                  <c:v>2206221</c:v>
                </c:pt>
                <c:pt idx="2442">
                  <c:v>978793</c:v>
                </c:pt>
                <c:pt idx="2443">
                  <c:v>1634607</c:v>
                </c:pt>
                <c:pt idx="2444">
                  <c:v>801962</c:v>
                </c:pt>
                <c:pt idx="2445">
                  <c:v>1880989</c:v>
                </c:pt>
                <c:pt idx="2446">
                  <c:v>1066365</c:v>
                </c:pt>
                <c:pt idx="2447">
                  <c:v>2255649</c:v>
                </c:pt>
                <c:pt idx="2448">
                  <c:v>3149120</c:v>
                </c:pt>
                <c:pt idx="2449">
                  <c:v>3495741</c:v>
                </c:pt>
                <c:pt idx="2450">
                  <c:v>1308767</c:v>
                </c:pt>
                <c:pt idx="2451">
                  <c:v>730280</c:v>
                </c:pt>
                <c:pt idx="2452">
                  <c:v>3290259</c:v>
                </c:pt>
                <c:pt idx="2453">
                  <c:v>2092117</c:v>
                </c:pt>
                <c:pt idx="2454">
                  <c:v>1639418</c:v>
                </c:pt>
                <c:pt idx="2455">
                  <c:v>6459553</c:v>
                </c:pt>
                <c:pt idx="2456">
                  <c:v>2124357</c:v>
                </c:pt>
                <c:pt idx="2457">
                  <c:v>4044829</c:v>
                </c:pt>
                <c:pt idx="2458">
                  <c:v>862747</c:v>
                </c:pt>
                <c:pt idx="2459">
                  <c:v>1649228</c:v>
                </c:pt>
                <c:pt idx="2460">
                  <c:v>994215</c:v>
                </c:pt>
                <c:pt idx="2461">
                  <c:v>1576005</c:v>
                </c:pt>
                <c:pt idx="2462">
                  <c:v>1131046</c:v>
                </c:pt>
                <c:pt idx="2463">
                  <c:v>1724019</c:v>
                </c:pt>
                <c:pt idx="2464">
                  <c:v>3028125</c:v>
                </c:pt>
                <c:pt idx="2465">
                  <c:v>4249560</c:v>
                </c:pt>
                <c:pt idx="2466">
                  <c:v>2037958</c:v>
                </c:pt>
                <c:pt idx="2467">
                  <c:v>11849071</c:v>
                </c:pt>
                <c:pt idx="2468">
                  <c:v>5065159</c:v>
                </c:pt>
                <c:pt idx="2469">
                  <c:v>1741973</c:v>
                </c:pt>
                <c:pt idx="2470">
                  <c:v>5252431</c:v>
                </c:pt>
                <c:pt idx="2471">
                  <c:v>6519056</c:v>
                </c:pt>
                <c:pt idx="2472">
                  <c:v>2740183</c:v>
                </c:pt>
                <c:pt idx="2473">
                  <c:v>21679548</c:v>
                </c:pt>
                <c:pt idx="2474">
                  <c:v>5977643</c:v>
                </c:pt>
                <c:pt idx="2475">
                  <c:v>3958626</c:v>
                </c:pt>
                <c:pt idx="2476">
                  <c:v>5976072</c:v>
                </c:pt>
                <c:pt idx="2477">
                  <c:v>4056403</c:v>
                </c:pt>
                <c:pt idx="2478">
                  <c:v>6019203</c:v>
                </c:pt>
                <c:pt idx="2479">
                  <c:v>5196363</c:v>
                </c:pt>
                <c:pt idx="2480">
                  <c:v>4477099</c:v>
                </c:pt>
                <c:pt idx="2481">
                  <c:v>2878141</c:v>
                </c:pt>
                <c:pt idx="2482">
                  <c:v>8276993</c:v>
                </c:pt>
                <c:pt idx="2483">
                  <c:v>11488472</c:v>
                </c:pt>
                <c:pt idx="2484">
                  <c:v>2409857</c:v>
                </c:pt>
                <c:pt idx="2485">
                  <c:v>5765128</c:v>
                </c:pt>
                <c:pt idx="2486">
                  <c:v>9755725</c:v>
                </c:pt>
                <c:pt idx="2487">
                  <c:v>4289645</c:v>
                </c:pt>
                <c:pt idx="2488">
                  <c:v>4119424</c:v>
                </c:pt>
                <c:pt idx="2489">
                  <c:v>4234055</c:v>
                </c:pt>
                <c:pt idx="2490">
                  <c:v>6518250</c:v>
                </c:pt>
                <c:pt idx="2491">
                  <c:v>7474451</c:v>
                </c:pt>
                <c:pt idx="2492">
                  <c:v>3335151</c:v>
                </c:pt>
                <c:pt idx="2493">
                  <c:v>5220674</c:v>
                </c:pt>
                <c:pt idx="2494">
                  <c:v>4362165</c:v>
                </c:pt>
                <c:pt idx="2495">
                  <c:v>7155263</c:v>
                </c:pt>
                <c:pt idx="2496">
                  <c:v>3340769</c:v>
                </c:pt>
                <c:pt idx="2497">
                  <c:v>6296165</c:v>
                </c:pt>
                <c:pt idx="2498">
                  <c:v>11739943</c:v>
                </c:pt>
                <c:pt idx="2499">
                  <c:v>12860890</c:v>
                </c:pt>
                <c:pt idx="2500">
                  <c:v>7224937</c:v>
                </c:pt>
                <c:pt idx="2501">
                  <c:v>6262616</c:v>
                </c:pt>
                <c:pt idx="2502">
                  <c:v>6466767</c:v>
                </c:pt>
                <c:pt idx="2503">
                  <c:v>5522507</c:v>
                </c:pt>
                <c:pt idx="2504">
                  <c:v>5141533</c:v>
                </c:pt>
                <c:pt idx="2505">
                  <c:v>8382981</c:v>
                </c:pt>
                <c:pt idx="2506">
                  <c:v>6673671</c:v>
                </c:pt>
                <c:pt idx="2507">
                  <c:v>6213074</c:v>
                </c:pt>
                <c:pt idx="2508">
                  <c:v>6731953</c:v>
                </c:pt>
                <c:pt idx="2509">
                  <c:v>8821976</c:v>
                </c:pt>
                <c:pt idx="2510">
                  <c:v>5031615</c:v>
                </c:pt>
                <c:pt idx="2511">
                  <c:v>8014522</c:v>
                </c:pt>
                <c:pt idx="2512">
                  <c:v>12485157</c:v>
                </c:pt>
                <c:pt idx="2513">
                  <c:v>6303509</c:v>
                </c:pt>
                <c:pt idx="2514">
                  <c:v>15777019</c:v>
                </c:pt>
                <c:pt idx="2515">
                  <c:v>13003348</c:v>
                </c:pt>
                <c:pt idx="2516">
                  <c:v>14223570</c:v>
                </c:pt>
                <c:pt idx="2517">
                  <c:v>9890178</c:v>
                </c:pt>
                <c:pt idx="2518">
                  <c:v>6462368</c:v>
                </c:pt>
                <c:pt idx="2519">
                  <c:v>12177542</c:v>
                </c:pt>
                <c:pt idx="2520">
                  <c:v>17245744</c:v>
                </c:pt>
                <c:pt idx="2521">
                  <c:v>6700301</c:v>
                </c:pt>
                <c:pt idx="2522">
                  <c:v>11747171</c:v>
                </c:pt>
                <c:pt idx="2523">
                  <c:v>6421889</c:v>
                </c:pt>
                <c:pt idx="2524">
                  <c:v>4293257</c:v>
                </c:pt>
                <c:pt idx="2525">
                  <c:v>21621516</c:v>
                </c:pt>
                <c:pt idx="2526">
                  <c:v>11714819</c:v>
                </c:pt>
                <c:pt idx="2527">
                  <c:v>70386082</c:v>
                </c:pt>
                <c:pt idx="2528">
                  <c:v>30570001</c:v>
                </c:pt>
                <c:pt idx="2529">
                  <c:v>8037014</c:v>
                </c:pt>
                <c:pt idx="2530">
                  <c:v>8955081</c:v>
                </c:pt>
                <c:pt idx="2531">
                  <c:v>23314514</c:v>
                </c:pt>
                <c:pt idx="2532">
                  <c:v>5528097</c:v>
                </c:pt>
                <c:pt idx="2533">
                  <c:v>9880802</c:v>
                </c:pt>
                <c:pt idx="2534">
                  <c:v>10773491</c:v>
                </c:pt>
                <c:pt idx="2535">
                  <c:v>5962363</c:v>
                </c:pt>
                <c:pt idx="2536">
                  <c:v>6341697</c:v>
                </c:pt>
                <c:pt idx="2537">
                  <c:v>7411031</c:v>
                </c:pt>
                <c:pt idx="2538">
                  <c:v>5624169</c:v>
                </c:pt>
                <c:pt idx="2539">
                  <c:v>16514426</c:v>
                </c:pt>
                <c:pt idx="2540">
                  <c:v>7681853</c:v>
                </c:pt>
                <c:pt idx="2541">
                  <c:v>11528368</c:v>
                </c:pt>
                <c:pt idx="2542">
                  <c:v>215073684</c:v>
                </c:pt>
                <c:pt idx="2543">
                  <c:v>7858707</c:v>
                </c:pt>
                <c:pt idx="2544">
                  <c:v>16908695</c:v>
                </c:pt>
                <c:pt idx="2545">
                  <c:v>4481713</c:v>
                </c:pt>
                <c:pt idx="2546">
                  <c:v>12199263</c:v>
                </c:pt>
                <c:pt idx="2547">
                  <c:v>3718432</c:v>
                </c:pt>
                <c:pt idx="2548">
                  <c:v>12328443</c:v>
                </c:pt>
                <c:pt idx="2549">
                  <c:v>13726152</c:v>
                </c:pt>
                <c:pt idx="2550">
                  <c:v>7864068</c:v>
                </c:pt>
                <c:pt idx="2551">
                  <c:v>8805841</c:v>
                </c:pt>
                <c:pt idx="2552">
                  <c:v>4844335</c:v>
                </c:pt>
                <c:pt idx="2553">
                  <c:v>4904230</c:v>
                </c:pt>
                <c:pt idx="2554">
                  <c:v>4497840</c:v>
                </c:pt>
                <c:pt idx="2555">
                  <c:v>14012517</c:v>
                </c:pt>
                <c:pt idx="2556">
                  <c:v>3476739</c:v>
                </c:pt>
                <c:pt idx="2557">
                  <c:v>9104029</c:v>
                </c:pt>
                <c:pt idx="2558">
                  <c:v>4247242</c:v>
                </c:pt>
                <c:pt idx="2559">
                  <c:v>8726652</c:v>
                </c:pt>
                <c:pt idx="2560">
                  <c:v>4218841</c:v>
                </c:pt>
                <c:pt idx="2561">
                  <c:v>6833609</c:v>
                </c:pt>
                <c:pt idx="2562">
                  <c:v>13634801</c:v>
                </c:pt>
                <c:pt idx="2563">
                  <c:v>12907455</c:v>
                </c:pt>
                <c:pt idx="2564">
                  <c:v>15560360</c:v>
                </c:pt>
                <c:pt idx="2565">
                  <c:v>9591778</c:v>
                </c:pt>
                <c:pt idx="2566">
                  <c:v>43718137</c:v>
                </c:pt>
                <c:pt idx="2567">
                  <c:v>7389254</c:v>
                </c:pt>
                <c:pt idx="2568">
                  <c:v>12097169</c:v>
                </c:pt>
                <c:pt idx="2569">
                  <c:v>8591460</c:v>
                </c:pt>
                <c:pt idx="2570">
                  <c:v>10501110</c:v>
                </c:pt>
                <c:pt idx="2571">
                  <c:v>23848862</c:v>
                </c:pt>
                <c:pt idx="2572">
                  <c:v>36197278</c:v>
                </c:pt>
                <c:pt idx="2573">
                  <c:v>4234636</c:v>
                </c:pt>
                <c:pt idx="2574">
                  <c:v>11321522</c:v>
                </c:pt>
                <c:pt idx="2575">
                  <c:v>9630429</c:v>
                </c:pt>
                <c:pt idx="2576">
                  <c:v>12427422</c:v>
                </c:pt>
                <c:pt idx="2577">
                  <c:v>12515917</c:v>
                </c:pt>
                <c:pt idx="2578">
                  <c:v>4563844</c:v>
                </c:pt>
                <c:pt idx="2579">
                  <c:v>21325197</c:v>
                </c:pt>
                <c:pt idx="2580">
                  <c:v>7148147</c:v>
                </c:pt>
                <c:pt idx="2581">
                  <c:v>19845825</c:v>
                </c:pt>
                <c:pt idx="2582">
                  <c:v>18109765</c:v>
                </c:pt>
                <c:pt idx="2583">
                  <c:v>15788934</c:v>
                </c:pt>
                <c:pt idx="2584">
                  <c:v>78894527</c:v>
                </c:pt>
                <c:pt idx="2585">
                  <c:v>9416146</c:v>
                </c:pt>
                <c:pt idx="2586">
                  <c:v>20576198</c:v>
                </c:pt>
                <c:pt idx="2587">
                  <c:v>16049088</c:v>
                </c:pt>
                <c:pt idx="2588">
                  <c:v>6104877</c:v>
                </c:pt>
                <c:pt idx="2589">
                  <c:v>11134387</c:v>
                </c:pt>
                <c:pt idx="2590">
                  <c:v>17400293</c:v>
                </c:pt>
                <c:pt idx="2591">
                  <c:v>49839416</c:v>
                </c:pt>
                <c:pt idx="2592">
                  <c:v>9826732</c:v>
                </c:pt>
                <c:pt idx="2593">
                  <c:v>20379723</c:v>
                </c:pt>
                <c:pt idx="2594">
                  <c:v>301542688</c:v>
                </c:pt>
                <c:pt idx="2595">
                  <c:v>12621743</c:v>
                </c:pt>
                <c:pt idx="2596">
                  <c:v>8078514</c:v>
                </c:pt>
                <c:pt idx="2597">
                  <c:v>10019822</c:v>
                </c:pt>
                <c:pt idx="2598">
                  <c:v>15906881</c:v>
                </c:pt>
                <c:pt idx="2599">
                  <c:v>8225917</c:v>
                </c:pt>
                <c:pt idx="2600">
                  <c:v>22537035</c:v>
                </c:pt>
                <c:pt idx="2601">
                  <c:v>7914579</c:v>
                </c:pt>
                <c:pt idx="2602">
                  <c:v>1315721</c:v>
                </c:pt>
                <c:pt idx="2603">
                  <c:v>6815461</c:v>
                </c:pt>
                <c:pt idx="2604">
                  <c:v>3363093</c:v>
                </c:pt>
                <c:pt idx="2605">
                  <c:v>5815840</c:v>
                </c:pt>
                <c:pt idx="2606">
                  <c:v>3214370</c:v>
                </c:pt>
                <c:pt idx="2607">
                  <c:v>8036122</c:v>
                </c:pt>
                <c:pt idx="2608">
                  <c:v>6621053</c:v>
                </c:pt>
                <c:pt idx="2609">
                  <c:v>4420590</c:v>
                </c:pt>
                <c:pt idx="2610">
                  <c:v>2451987</c:v>
                </c:pt>
                <c:pt idx="2611">
                  <c:v>7296358</c:v>
                </c:pt>
                <c:pt idx="2612">
                  <c:v>6487084</c:v>
                </c:pt>
                <c:pt idx="2613">
                  <c:v>6132713</c:v>
                </c:pt>
                <c:pt idx="2614">
                  <c:v>4746154</c:v>
                </c:pt>
                <c:pt idx="2615">
                  <c:v>5880427</c:v>
                </c:pt>
                <c:pt idx="2616">
                  <c:v>13037154</c:v>
                </c:pt>
                <c:pt idx="2617">
                  <c:v>4346490</c:v>
                </c:pt>
                <c:pt idx="2618">
                  <c:v>9297757</c:v>
                </c:pt>
                <c:pt idx="2619">
                  <c:v>3447279</c:v>
                </c:pt>
                <c:pt idx="2620">
                  <c:v>4692643</c:v>
                </c:pt>
                <c:pt idx="2621">
                  <c:v>3918584</c:v>
                </c:pt>
                <c:pt idx="2622">
                  <c:v>5841356</c:v>
                </c:pt>
                <c:pt idx="2623">
                  <c:v>4259404</c:v>
                </c:pt>
                <c:pt idx="2624">
                  <c:v>6794025</c:v>
                </c:pt>
                <c:pt idx="2625">
                  <c:v>4068756</c:v>
                </c:pt>
                <c:pt idx="2626">
                  <c:v>12886429</c:v>
                </c:pt>
                <c:pt idx="2627">
                  <c:v>10841895</c:v>
                </c:pt>
                <c:pt idx="2628">
                  <c:v>7559164</c:v>
                </c:pt>
                <c:pt idx="2629">
                  <c:v>13896892</c:v>
                </c:pt>
                <c:pt idx="2630">
                  <c:v>13038627</c:v>
                </c:pt>
                <c:pt idx="2631">
                  <c:v>3918620</c:v>
                </c:pt>
                <c:pt idx="2632">
                  <c:v>9962274</c:v>
                </c:pt>
                <c:pt idx="2633">
                  <c:v>4030793</c:v>
                </c:pt>
                <c:pt idx="2634">
                  <c:v>9240897</c:v>
                </c:pt>
                <c:pt idx="2635">
                  <c:v>7211831</c:v>
                </c:pt>
                <c:pt idx="2636">
                  <c:v>9688700</c:v>
                </c:pt>
                <c:pt idx="2637">
                  <c:v>8077864</c:v>
                </c:pt>
                <c:pt idx="2638">
                  <c:v>11854263</c:v>
                </c:pt>
                <c:pt idx="2639">
                  <c:v>3762636</c:v>
                </c:pt>
                <c:pt idx="2640">
                  <c:v>2139663</c:v>
                </c:pt>
                <c:pt idx="2641">
                  <c:v>5711045</c:v>
                </c:pt>
                <c:pt idx="2642">
                  <c:v>2367786</c:v>
                </c:pt>
                <c:pt idx="2643">
                  <c:v>5627642</c:v>
                </c:pt>
                <c:pt idx="2644">
                  <c:v>10177157</c:v>
                </c:pt>
                <c:pt idx="2645">
                  <c:v>9077274</c:v>
                </c:pt>
                <c:pt idx="2646">
                  <c:v>2350234</c:v>
                </c:pt>
                <c:pt idx="2647">
                  <c:v>2472369</c:v>
                </c:pt>
                <c:pt idx="2648">
                  <c:v>2472044</c:v>
                </c:pt>
                <c:pt idx="2649">
                  <c:v>3170551</c:v>
                </c:pt>
                <c:pt idx="2650">
                  <c:v>6604455</c:v>
                </c:pt>
                <c:pt idx="2651">
                  <c:v>2163081</c:v>
                </c:pt>
                <c:pt idx="2652">
                  <c:v>8878145</c:v>
                </c:pt>
                <c:pt idx="2653">
                  <c:v>11724816</c:v>
                </c:pt>
                <c:pt idx="2654">
                  <c:v>35731698</c:v>
                </c:pt>
                <c:pt idx="2655">
                  <c:v>5222910</c:v>
                </c:pt>
                <c:pt idx="2656">
                  <c:v>1685661</c:v>
                </c:pt>
                <c:pt idx="2657">
                  <c:v>4827262</c:v>
                </c:pt>
                <c:pt idx="2658">
                  <c:v>4433201</c:v>
                </c:pt>
                <c:pt idx="2659">
                  <c:v>2425170</c:v>
                </c:pt>
                <c:pt idx="2660">
                  <c:v>3731001</c:v>
                </c:pt>
                <c:pt idx="2661">
                  <c:v>4830432</c:v>
                </c:pt>
                <c:pt idx="2662">
                  <c:v>10478465</c:v>
                </c:pt>
                <c:pt idx="2663">
                  <c:v>8608710</c:v>
                </c:pt>
                <c:pt idx="2664">
                  <c:v>14120618</c:v>
                </c:pt>
                <c:pt idx="2665">
                  <c:v>7983070</c:v>
                </c:pt>
                <c:pt idx="2666">
                  <c:v>7409685</c:v>
                </c:pt>
                <c:pt idx="2667">
                  <c:v>4387876</c:v>
                </c:pt>
                <c:pt idx="2668">
                  <c:v>3294872</c:v>
                </c:pt>
                <c:pt idx="2669">
                  <c:v>12359383</c:v>
                </c:pt>
                <c:pt idx="2670">
                  <c:v>4125539</c:v>
                </c:pt>
                <c:pt idx="2671">
                  <c:v>3383018</c:v>
                </c:pt>
                <c:pt idx="2672">
                  <c:v>5785628</c:v>
                </c:pt>
                <c:pt idx="2673">
                  <c:v>6495990</c:v>
                </c:pt>
                <c:pt idx="2674">
                  <c:v>8267320</c:v>
                </c:pt>
                <c:pt idx="2675">
                  <c:v>4936921</c:v>
                </c:pt>
                <c:pt idx="2676">
                  <c:v>3096672</c:v>
                </c:pt>
                <c:pt idx="2677">
                  <c:v>3010953</c:v>
                </c:pt>
                <c:pt idx="2678">
                  <c:v>5957960</c:v>
                </c:pt>
                <c:pt idx="2679">
                  <c:v>5224116</c:v>
                </c:pt>
                <c:pt idx="2680">
                  <c:v>7438400</c:v>
                </c:pt>
                <c:pt idx="2681">
                  <c:v>7162295</c:v>
                </c:pt>
                <c:pt idx="2682">
                  <c:v>9555839</c:v>
                </c:pt>
                <c:pt idx="2683">
                  <c:v>5711851</c:v>
                </c:pt>
                <c:pt idx="2684">
                  <c:v>14143329</c:v>
                </c:pt>
                <c:pt idx="2685">
                  <c:v>5019125</c:v>
                </c:pt>
                <c:pt idx="2686">
                  <c:v>24801116</c:v>
                </c:pt>
                <c:pt idx="2687">
                  <c:v>9188142</c:v>
                </c:pt>
                <c:pt idx="2688">
                  <c:v>7274477</c:v>
                </c:pt>
                <c:pt idx="2689">
                  <c:v>23805638</c:v>
                </c:pt>
                <c:pt idx="2690">
                  <c:v>14698864</c:v>
                </c:pt>
                <c:pt idx="2691">
                  <c:v>9617697</c:v>
                </c:pt>
                <c:pt idx="2692">
                  <c:v>39819563</c:v>
                </c:pt>
                <c:pt idx="2693">
                  <c:v>19486008</c:v>
                </c:pt>
                <c:pt idx="2694">
                  <c:v>24172068</c:v>
                </c:pt>
                <c:pt idx="2695">
                  <c:v>18134629</c:v>
                </c:pt>
                <c:pt idx="2696">
                  <c:v>23311043</c:v>
                </c:pt>
                <c:pt idx="2697">
                  <c:v>3982354</c:v>
                </c:pt>
                <c:pt idx="2698">
                  <c:v>16648814</c:v>
                </c:pt>
                <c:pt idx="2699">
                  <c:v>3319697</c:v>
                </c:pt>
                <c:pt idx="2700">
                  <c:v>4660700</c:v>
                </c:pt>
                <c:pt idx="2701">
                  <c:v>11173979</c:v>
                </c:pt>
                <c:pt idx="2702">
                  <c:v>5584805</c:v>
                </c:pt>
                <c:pt idx="2703">
                  <c:v>3383668</c:v>
                </c:pt>
                <c:pt idx="2704">
                  <c:v>11113201</c:v>
                </c:pt>
                <c:pt idx="2705">
                  <c:v>8199748</c:v>
                </c:pt>
                <c:pt idx="2706">
                  <c:v>9776265</c:v>
                </c:pt>
                <c:pt idx="2707">
                  <c:v>5267413</c:v>
                </c:pt>
                <c:pt idx="2708">
                  <c:v>2639988</c:v>
                </c:pt>
                <c:pt idx="2709">
                  <c:v>6929878</c:v>
                </c:pt>
                <c:pt idx="2710">
                  <c:v>17447668</c:v>
                </c:pt>
                <c:pt idx="2711">
                  <c:v>5203550</c:v>
                </c:pt>
                <c:pt idx="2712">
                  <c:v>5121326</c:v>
                </c:pt>
                <c:pt idx="2713">
                  <c:v>24449611</c:v>
                </c:pt>
                <c:pt idx="2714">
                  <c:v>5622406</c:v>
                </c:pt>
                <c:pt idx="2715">
                  <c:v>3991131</c:v>
                </c:pt>
                <c:pt idx="2716">
                  <c:v>26096768</c:v>
                </c:pt>
                <c:pt idx="2717">
                  <c:v>93136973</c:v>
                </c:pt>
                <c:pt idx="2718">
                  <c:v>7704683</c:v>
                </c:pt>
                <c:pt idx="2719">
                  <c:v>17537840</c:v>
                </c:pt>
                <c:pt idx="2720">
                  <c:v>8913231</c:v>
                </c:pt>
                <c:pt idx="2721">
                  <c:v>7526234</c:v>
                </c:pt>
                <c:pt idx="2722">
                  <c:v>31037929</c:v>
                </c:pt>
                <c:pt idx="2723">
                  <c:v>10248851</c:v>
                </c:pt>
                <c:pt idx="2724">
                  <c:v>9690306</c:v>
                </c:pt>
                <c:pt idx="2725">
                  <c:v>7122721</c:v>
                </c:pt>
                <c:pt idx="2726">
                  <c:v>6565150</c:v>
                </c:pt>
                <c:pt idx="2727">
                  <c:v>6818166</c:v>
                </c:pt>
                <c:pt idx="2728">
                  <c:v>7766610</c:v>
                </c:pt>
                <c:pt idx="2729">
                  <c:v>8476987</c:v>
                </c:pt>
                <c:pt idx="2730">
                  <c:v>8089119</c:v>
                </c:pt>
                <c:pt idx="2731">
                  <c:v>30116993</c:v>
                </c:pt>
                <c:pt idx="2732">
                  <c:v>12814986</c:v>
                </c:pt>
                <c:pt idx="2733">
                  <c:v>26162295</c:v>
                </c:pt>
                <c:pt idx="2734">
                  <c:v>4534498</c:v>
                </c:pt>
                <c:pt idx="2735">
                  <c:v>18036903</c:v>
                </c:pt>
                <c:pt idx="2736">
                  <c:v>10642358</c:v>
                </c:pt>
                <c:pt idx="2737">
                  <c:v>19184204</c:v>
                </c:pt>
                <c:pt idx="2738">
                  <c:v>41889593</c:v>
                </c:pt>
                <c:pt idx="2739">
                  <c:v>34098697</c:v>
                </c:pt>
                <c:pt idx="2740">
                  <c:v>19258845</c:v>
                </c:pt>
                <c:pt idx="2741">
                  <c:v>15743730</c:v>
                </c:pt>
                <c:pt idx="2742">
                  <c:v>14325008</c:v>
                </c:pt>
                <c:pt idx="2743">
                  <c:v>6610389</c:v>
                </c:pt>
                <c:pt idx="2744">
                  <c:v>4656773</c:v>
                </c:pt>
                <c:pt idx="2745">
                  <c:v>9356588</c:v>
                </c:pt>
                <c:pt idx="2746">
                  <c:v>11980959</c:v>
                </c:pt>
                <c:pt idx="2747">
                  <c:v>3223918</c:v>
                </c:pt>
                <c:pt idx="2748">
                  <c:v>10986547</c:v>
                </c:pt>
                <c:pt idx="2749">
                  <c:v>6403789</c:v>
                </c:pt>
                <c:pt idx="2750">
                  <c:v>864158</c:v>
                </c:pt>
                <c:pt idx="2751">
                  <c:v>1440666</c:v>
                </c:pt>
                <c:pt idx="2752">
                  <c:v>2429739</c:v>
                </c:pt>
                <c:pt idx="2753">
                  <c:v>1618525</c:v>
                </c:pt>
                <c:pt idx="2754">
                  <c:v>1229896</c:v>
                </c:pt>
                <c:pt idx="2755">
                  <c:v>4874029</c:v>
                </c:pt>
                <c:pt idx="2756">
                  <c:v>3994965</c:v>
                </c:pt>
                <c:pt idx="2757">
                  <c:v>6846774</c:v>
                </c:pt>
                <c:pt idx="2758">
                  <c:v>2036185</c:v>
                </c:pt>
                <c:pt idx="2759">
                  <c:v>1904161</c:v>
                </c:pt>
                <c:pt idx="2760">
                  <c:v>1113690</c:v>
                </c:pt>
                <c:pt idx="2761">
                  <c:v>946656</c:v>
                </c:pt>
                <c:pt idx="2762">
                  <c:v>2787022</c:v>
                </c:pt>
                <c:pt idx="2763">
                  <c:v>970644</c:v>
                </c:pt>
                <c:pt idx="2764">
                  <c:v>1209036</c:v>
                </c:pt>
                <c:pt idx="2765">
                  <c:v>2529934</c:v>
                </c:pt>
                <c:pt idx="2766">
                  <c:v>1722008</c:v>
                </c:pt>
                <c:pt idx="2767">
                  <c:v>1875384</c:v>
                </c:pt>
                <c:pt idx="2768">
                  <c:v>2110414</c:v>
                </c:pt>
                <c:pt idx="2769">
                  <c:v>802571</c:v>
                </c:pt>
                <c:pt idx="2770">
                  <c:v>714346</c:v>
                </c:pt>
                <c:pt idx="2771">
                  <c:v>2144664</c:v>
                </c:pt>
                <c:pt idx="2772">
                  <c:v>1902636</c:v>
                </c:pt>
                <c:pt idx="2773">
                  <c:v>1442565</c:v>
                </c:pt>
                <c:pt idx="2774">
                  <c:v>1960232</c:v>
                </c:pt>
                <c:pt idx="2775">
                  <c:v>1354267</c:v>
                </c:pt>
                <c:pt idx="2776">
                  <c:v>1438657</c:v>
                </c:pt>
                <c:pt idx="2777">
                  <c:v>2735008</c:v>
                </c:pt>
                <c:pt idx="2778">
                  <c:v>1414371</c:v>
                </c:pt>
                <c:pt idx="2779">
                  <c:v>3142914</c:v>
                </c:pt>
                <c:pt idx="2780">
                  <c:v>2779758</c:v>
                </c:pt>
                <c:pt idx="2781">
                  <c:v>3589281</c:v>
                </c:pt>
                <c:pt idx="2782">
                  <c:v>2979874</c:v>
                </c:pt>
                <c:pt idx="2783">
                  <c:v>4945501</c:v>
                </c:pt>
                <c:pt idx="2784">
                  <c:v>13609313</c:v>
                </c:pt>
                <c:pt idx="2785">
                  <c:v>2380611</c:v>
                </c:pt>
                <c:pt idx="2786">
                  <c:v>1532476</c:v>
                </c:pt>
                <c:pt idx="2787">
                  <c:v>6791955</c:v>
                </c:pt>
                <c:pt idx="2788">
                  <c:v>5263330</c:v>
                </c:pt>
                <c:pt idx="2789">
                  <c:v>1871330</c:v>
                </c:pt>
                <c:pt idx="2790">
                  <c:v>4084218</c:v>
                </c:pt>
                <c:pt idx="2791">
                  <c:v>5326261</c:v>
                </c:pt>
                <c:pt idx="2792">
                  <c:v>5452390</c:v>
                </c:pt>
                <c:pt idx="2793">
                  <c:v>3041634</c:v>
                </c:pt>
                <c:pt idx="2794">
                  <c:v>2445228</c:v>
                </c:pt>
                <c:pt idx="2795">
                  <c:v>15984139</c:v>
                </c:pt>
                <c:pt idx="2796">
                  <c:v>1852446</c:v>
                </c:pt>
                <c:pt idx="2797">
                  <c:v>3913037</c:v>
                </c:pt>
                <c:pt idx="2798">
                  <c:v>3370545</c:v>
                </c:pt>
                <c:pt idx="2799">
                  <c:v>2707224</c:v>
                </c:pt>
                <c:pt idx="2800">
                  <c:v>5119997</c:v>
                </c:pt>
                <c:pt idx="2801">
                  <c:v>6651392</c:v>
                </c:pt>
                <c:pt idx="2802">
                  <c:v>3565902</c:v>
                </c:pt>
                <c:pt idx="2803">
                  <c:v>3429162</c:v>
                </c:pt>
                <c:pt idx="2804">
                  <c:v>2891401</c:v>
                </c:pt>
                <c:pt idx="2805">
                  <c:v>1713872</c:v>
                </c:pt>
                <c:pt idx="2806">
                  <c:v>1797410</c:v>
                </c:pt>
                <c:pt idx="2807">
                  <c:v>4075248</c:v>
                </c:pt>
                <c:pt idx="2808">
                  <c:v>3470505</c:v>
                </c:pt>
                <c:pt idx="2809">
                  <c:v>1351804</c:v>
                </c:pt>
                <c:pt idx="2810">
                  <c:v>4688033</c:v>
                </c:pt>
                <c:pt idx="2811">
                  <c:v>2679825</c:v>
                </c:pt>
                <c:pt idx="2812">
                  <c:v>5436317</c:v>
                </c:pt>
                <c:pt idx="2813">
                  <c:v>8763168</c:v>
                </c:pt>
                <c:pt idx="2814">
                  <c:v>2782718</c:v>
                </c:pt>
                <c:pt idx="2815">
                  <c:v>11507434</c:v>
                </c:pt>
                <c:pt idx="2816">
                  <c:v>5236904</c:v>
                </c:pt>
                <c:pt idx="2817">
                  <c:v>3026461</c:v>
                </c:pt>
                <c:pt idx="2818">
                  <c:v>16076994</c:v>
                </c:pt>
                <c:pt idx="2819">
                  <c:v>7483353</c:v>
                </c:pt>
                <c:pt idx="2820">
                  <c:v>4066759</c:v>
                </c:pt>
                <c:pt idx="2821">
                  <c:v>5945202</c:v>
                </c:pt>
                <c:pt idx="2822">
                  <c:v>3544395</c:v>
                </c:pt>
                <c:pt idx="2823">
                  <c:v>3285395</c:v>
                </c:pt>
                <c:pt idx="2824">
                  <c:v>1786465</c:v>
                </c:pt>
                <c:pt idx="2825">
                  <c:v>698429</c:v>
                </c:pt>
                <c:pt idx="2826">
                  <c:v>3798031</c:v>
                </c:pt>
                <c:pt idx="2827">
                  <c:v>2951307</c:v>
                </c:pt>
                <c:pt idx="2828">
                  <c:v>4481363</c:v>
                </c:pt>
                <c:pt idx="2829">
                  <c:v>1997152</c:v>
                </c:pt>
                <c:pt idx="2830">
                  <c:v>5170743</c:v>
                </c:pt>
                <c:pt idx="2831">
                  <c:v>8703972</c:v>
                </c:pt>
                <c:pt idx="2832">
                  <c:v>3707840</c:v>
                </c:pt>
                <c:pt idx="2833">
                  <c:v>3974875</c:v>
                </c:pt>
                <c:pt idx="2834">
                  <c:v>3788885</c:v>
                </c:pt>
                <c:pt idx="2835">
                  <c:v>734478</c:v>
                </c:pt>
                <c:pt idx="2836">
                  <c:v>6049363</c:v>
                </c:pt>
                <c:pt idx="2837">
                  <c:v>2403474</c:v>
                </c:pt>
                <c:pt idx="2838">
                  <c:v>3761537</c:v>
                </c:pt>
                <c:pt idx="2839">
                  <c:v>2616772</c:v>
                </c:pt>
                <c:pt idx="2840">
                  <c:v>3079389</c:v>
                </c:pt>
                <c:pt idx="2841">
                  <c:v>3391964</c:v>
                </c:pt>
                <c:pt idx="2842">
                  <c:v>965951</c:v>
                </c:pt>
                <c:pt idx="2843">
                  <c:v>2893781</c:v>
                </c:pt>
                <c:pt idx="2844">
                  <c:v>5106232</c:v>
                </c:pt>
                <c:pt idx="2845">
                  <c:v>2277367</c:v>
                </c:pt>
                <c:pt idx="2846">
                  <c:v>4318165</c:v>
                </c:pt>
                <c:pt idx="2847">
                  <c:v>2366809</c:v>
                </c:pt>
                <c:pt idx="2848">
                  <c:v>2488593</c:v>
                </c:pt>
                <c:pt idx="2849">
                  <c:v>5041365</c:v>
                </c:pt>
                <c:pt idx="2850">
                  <c:v>5278816</c:v>
                </c:pt>
                <c:pt idx="2851">
                  <c:v>3841190</c:v>
                </c:pt>
                <c:pt idx="2852">
                  <c:v>3194911</c:v>
                </c:pt>
                <c:pt idx="2853">
                  <c:v>2480947</c:v>
                </c:pt>
                <c:pt idx="2854">
                  <c:v>4440965</c:v>
                </c:pt>
                <c:pt idx="2855">
                  <c:v>5546329</c:v>
                </c:pt>
                <c:pt idx="2856">
                  <c:v>886741</c:v>
                </c:pt>
                <c:pt idx="2857">
                  <c:v>7454285</c:v>
                </c:pt>
                <c:pt idx="2858">
                  <c:v>7426671</c:v>
                </c:pt>
                <c:pt idx="2859">
                  <c:v>4858968</c:v>
                </c:pt>
                <c:pt idx="2860">
                  <c:v>9805058</c:v>
                </c:pt>
                <c:pt idx="2861">
                  <c:v>10183682</c:v>
                </c:pt>
                <c:pt idx="2862">
                  <c:v>21749883</c:v>
                </c:pt>
                <c:pt idx="2863">
                  <c:v>20375567</c:v>
                </c:pt>
                <c:pt idx="2864">
                  <c:v>1457610</c:v>
                </c:pt>
                <c:pt idx="2865">
                  <c:v>2532666</c:v>
                </c:pt>
                <c:pt idx="2866">
                  <c:v>8908397</c:v>
                </c:pt>
                <c:pt idx="2867">
                  <c:v>10281506</c:v>
                </c:pt>
                <c:pt idx="2868">
                  <c:v>2618128</c:v>
                </c:pt>
                <c:pt idx="2869">
                  <c:v>500164</c:v>
                </c:pt>
                <c:pt idx="2870">
                  <c:v>10812461</c:v>
                </c:pt>
                <c:pt idx="2871">
                  <c:v>1201462</c:v>
                </c:pt>
                <c:pt idx="2872">
                  <c:v>2671102</c:v>
                </c:pt>
                <c:pt idx="2873">
                  <c:v>3185519</c:v>
                </c:pt>
                <c:pt idx="2874">
                  <c:v>5033251</c:v>
                </c:pt>
                <c:pt idx="2875">
                  <c:v>1017280</c:v>
                </c:pt>
                <c:pt idx="2876">
                  <c:v>1276989</c:v>
                </c:pt>
                <c:pt idx="2877">
                  <c:v>7116083</c:v>
                </c:pt>
                <c:pt idx="2878">
                  <c:v>2647448</c:v>
                </c:pt>
                <c:pt idx="2879">
                  <c:v>2320897</c:v>
                </c:pt>
                <c:pt idx="2880">
                  <c:v>2629920</c:v>
                </c:pt>
                <c:pt idx="2881">
                  <c:v>2846581</c:v>
                </c:pt>
                <c:pt idx="2882">
                  <c:v>5921946</c:v>
                </c:pt>
                <c:pt idx="2883">
                  <c:v>12644565</c:v>
                </c:pt>
                <c:pt idx="2884">
                  <c:v>12935011</c:v>
                </c:pt>
                <c:pt idx="2885">
                  <c:v>17559171</c:v>
                </c:pt>
                <c:pt idx="2886">
                  <c:v>12226710</c:v>
                </c:pt>
                <c:pt idx="2887">
                  <c:v>10684196</c:v>
                </c:pt>
                <c:pt idx="2888">
                  <c:v>13055242</c:v>
                </c:pt>
                <c:pt idx="2889">
                  <c:v>1700569</c:v>
                </c:pt>
                <c:pt idx="2890">
                  <c:v>38124848</c:v>
                </c:pt>
                <c:pt idx="2891">
                  <c:v>50064239</c:v>
                </c:pt>
                <c:pt idx="2892">
                  <c:v>28849326</c:v>
                </c:pt>
                <c:pt idx="2893">
                  <c:v>9865493</c:v>
                </c:pt>
                <c:pt idx="2894">
                  <c:v>7775169</c:v>
                </c:pt>
                <c:pt idx="2895">
                  <c:v>23657466</c:v>
                </c:pt>
                <c:pt idx="2896">
                  <c:v>395508</c:v>
                </c:pt>
                <c:pt idx="2897">
                  <c:v>2414639</c:v>
                </c:pt>
                <c:pt idx="2898">
                  <c:v>865087</c:v>
                </c:pt>
                <c:pt idx="2899">
                  <c:v>727819</c:v>
                </c:pt>
                <c:pt idx="2900">
                  <c:v>429771</c:v>
                </c:pt>
                <c:pt idx="2901">
                  <c:v>1543995</c:v>
                </c:pt>
                <c:pt idx="2902">
                  <c:v>437752</c:v>
                </c:pt>
                <c:pt idx="2903">
                  <c:v>2671516</c:v>
                </c:pt>
                <c:pt idx="2904">
                  <c:v>3503838</c:v>
                </c:pt>
                <c:pt idx="2905">
                  <c:v>3555292</c:v>
                </c:pt>
                <c:pt idx="2906">
                  <c:v>1566756</c:v>
                </c:pt>
                <c:pt idx="2907">
                  <c:v>16791154</c:v>
                </c:pt>
                <c:pt idx="2908">
                  <c:v>2492059</c:v>
                </c:pt>
                <c:pt idx="2909">
                  <c:v>3547568</c:v>
                </c:pt>
                <c:pt idx="2910">
                  <c:v>4319873</c:v>
                </c:pt>
                <c:pt idx="2911">
                  <c:v>7980462</c:v>
                </c:pt>
                <c:pt idx="2912">
                  <c:v>5190843</c:v>
                </c:pt>
                <c:pt idx="2913">
                  <c:v>8519807</c:v>
                </c:pt>
                <c:pt idx="2914">
                  <c:v>3698712</c:v>
                </c:pt>
                <c:pt idx="2915">
                  <c:v>2365777</c:v>
                </c:pt>
                <c:pt idx="2916">
                  <c:v>1711602</c:v>
                </c:pt>
                <c:pt idx="2917">
                  <c:v>2232217</c:v>
                </c:pt>
                <c:pt idx="2918">
                  <c:v>916662</c:v>
                </c:pt>
                <c:pt idx="2919">
                  <c:v>1781039</c:v>
                </c:pt>
                <c:pt idx="2920">
                  <c:v>1038541</c:v>
                </c:pt>
                <c:pt idx="2921">
                  <c:v>1824913</c:v>
                </c:pt>
                <c:pt idx="2922">
                  <c:v>11480015</c:v>
                </c:pt>
                <c:pt idx="2923">
                  <c:v>15448399</c:v>
                </c:pt>
                <c:pt idx="2924">
                  <c:v>8971670</c:v>
                </c:pt>
                <c:pt idx="2925">
                  <c:v>30481244</c:v>
                </c:pt>
                <c:pt idx="2926">
                  <c:v>107321077</c:v>
                </c:pt>
                <c:pt idx="2927">
                  <c:v>8162445</c:v>
                </c:pt>
                <c:pt idx="2928">
                  <c:v>11170878</c:v>
                </c:pt>
                <c:pt idx="2929">
                  <c:v>11693483</c:v>
                </c:pt>
                <c:pt idx="2930">
                  <c:v>12243853</c:v>
                </c:pt>
                <c:pt idx="2931">
                  <c:v>6848695</c:v>
                </c:pt>
                <c:pt idx="2932">
                  <c:v>13634915</c:v>
                </c:pt>
                <c:pt idx="2933">
                  <c:v>9540805</c:v>
                </c:pt>
                <c:pt idx="2934">
                  <c:v>15295315</c:v>
                </c:pt>
                <c:pt idx="2935">
                  <c:v>15392355</c:v>
                </c:pt>
                <c:pt idx="2936">
                  <c:v>1262041</c:v>
                </c:pt>
                <c:pt idx="2937">
                  <c:v>1191433</c:v>
                </c:pt>
                <c:pt idx="2938">
                  <c:v>5000775</c:v>
                </c:pt>
                <c:pt idx="2939">
                  <c:v>9437212</c:v>
                </c:pt>
                <c:pt idx="2940">
                  <c:v>12127110</c:v>
                </c:pt>
                <c:pt idx="2941">
                  <c:v>19542641</c:v>
                </c:pt>
                <c:pt idx="2942">
                  <c:v>1563910</c:v>
                </c:pt>
                <c:pt idx="2943">
                  <c:v>3904661</c:v>
                </c:pt>
                <c:pt idx="2944">
                  <c:v>1887095</c:v>
                </c:pt>
                <c:pt idx="2945">
                  <c:v>917681</c:v>
                </c:pt>
                <c:pt idx="2946">
                  <c:v>1928905</c:v>
                </c:pt>
                <c:pt idx="2947">
                  <c:v>1270657</c:v>
                </c:pt>
                <c:pt idx="2948">
                  <c:v>4070165</c:v>
                </c:pt>
                <c:pt idx="2949">
                  <c:v>1812333</c:v>
                </c:pt>
                <c:pt idx="2950">
                  <c:v>2646396</c:v>
                </c:pt>
                <c:pt idx="2951">
                  <c:v>2908235</c:v>
                </c:pt>
                <c:pt idx="2952">
                  <c:v>4496339</c:v>
                </c:pt>
                <c:pt idx="2953">
                  <c:v>2910266</c:v>
                </c:pt>
                <c:pt idx="2954">
                  <c:v>4264564</c:v>
                </c:pt>
                <c:pt idx="2955">
                  <c:v>2635998</c:v>
                </c:pt>
                <c:pt idx="2956">
                  <c:v>1844095</c:v>
                </c:pt>
                <c:pt idx="2957">
                  <c:v>3299844</c:v>
                </c:pt>
                <c:pt idx="2958">
                  <c:v>932651</c:v>
                </c:pt>
                <c:pt idx="2959">
                  <c:v>2765148</c:v>
                </c:pt>
                <c:pt idx="2960">
                  <c:v>900871</c:v>
                </c:pt>
                <c:pt idx="2961">
                  <c:v>836753</c:v>
                </c:pt>
                <c:pt idx="2962">
                  <c:v>1788755</c:v>
                </c:pt>
                <c:pt idx="2963">
                  <c:v>2475242</c:v>
                </c:pt>
                <c:pt idx="2964">
                  <c:v>4942598</c:v>
                </c:pt>
                <c:pt idx="2965">
                  <c:v>2827291</c:v>
                </c:pt>
                <c:pt idx="2966">
                  <c:v>2619127</c:v>
                </c:pt>
                <c:pt idx="2967">
                  <c:v>3693808</c:v>
                </c:pt>
                <c:pt idx="2968">
                  <c:v>1036273</c:v>
                </c:pt>
                <c:pt idx="2969">
                  <c:v>5847942</c:v>
                </c:pt>
                <c:pt idx="2970">
                  <c:v>6250433</c:v>
                </c:pt>
                <c:pt idx="2971">
                  <c:v>1623630</c:v>
                </c:pt>
                <c:pt idx="2972">
                  <c:v>7738764</c:v>
                </c:pt>
                <c:pt idx="2973">
                  <c:v>8544193</c:v>
                </c:pt>
                <c:pt idx="2974">
                  <c:v>2086558</c:v>
                </c:pt>
                <c:pt idx="2975">
                  <c:v>2269500</c:v>
                </c:pt>
                <c:pt idx="2976">
                  <c:v>2609010</c:v>
                </c:pt>
                <c:pt idx="2977">
                  <c:v>2771207</c:v>
                </c:pt>
                <c:pt idx="2978">
                  <c:v>2638441</c:v>
                </c:pt>
                <c:pt idx="2979">
                  <c:v>8536196</c:v>
                </c:pt>
                <c:pt idx="2980">
                  <c:v>3007881</c:v>
                </c:pt>
                <c:pt idx="2981">
                  <c:v>11010770</c:v>
                </c:pt>
                <c:pt idx="2982">
                  <c:v>5064154</c:v>
                </c:pt>
                <c:pt idx="2983">
                  <c:v>6042663</c:v>
                </c:pt>
                <c:pt idx="2984">
                  <c:v>3230185</c:v>
                </c:pt>
                <c:pt idx="2985">
                  <c:v>4294515</c:v>
                </c:pt>
                <c:pt idx="2986">
                  <c:v>4937744</c:v>
                </c:pt>
                <c:pt idx="2987">
                  <c:v>3125137</c:v>
                </c:pt>
                <c:pt idx="2988">
                  <c:v>3352958</c:v>
                </c:pt>
                <c:pt idx="2989">
                  <c:v>4740681</c:v>
                </c:pt>
                <c:pt idx="2990">
                  <c:v>3770742</c:v>
                </c:pt>
                <c:pt idx="2991">
                  <c:v>2825367</c:v>
                </c:pt>
                <c:pt idx="2992">
                  <c:v>2259538</c:v>
                </c:pt>
                <c:pt idx="2993">
                  <c:v>5385949</c:v>
                </c:pt>
                <c:pt idx="2994">
                  <c:v>3278626</c:v>
                </c:pt>
                <c:pt idx="2995">
                  <c:v>2863891</c:v>
                </c:pt>
                <c:pt idx="2996">
                  <c:v>7600944</c:v>
                </c:pt>
                <c:pt idx="2997">
                  <c:v>3542056</c:v>
                </c:pt>
                <c:pt idx="2998">
                  <c:v>4184126</c:v>
                </c:pt>
                <c:pt idx="2999">
                  <c:v>3225913</c:v>
                </c:pt>
                <c:pt idx="3000">
                  <c:v>7875937</c:v>
                </c:pt>
                <c:pt idx="3001">
                  <c:v>13219193</c:v>
                </c:pt>
                <c:pt idx="3002">
                  <c:v>16919793</c:v>
                </c:pt>
                <c:pt idx="3003">
                  <c:v>12124236</c:v>
                </c:pt>
                <c:pt idx="3004">
                  <c:v>3083713</c:v>
                </c:pt>
                <c:pt idx="3005">
                  <c:v>12673807</c:v>
                </c:pt>
                <c:pt idx="3006">
                  <c:v>3327358</c:v>
                </c:pt>
                <c:pt idx="3007">
                  <c:v>2699496</c:v>
                </c:pt>
                <c:pt idx="3008">
                  <c:v>5505657</c:v>
                </c:pt>
                <c:pt idx="3009">
                  <c:v>6892750</c:v>
                </c:pt>
                <c:pt idx="3010">
                  <c:v>16757082</c:v>
                </c:pt>
                <c:pt idx="3011">
                  <c:v>13823316</c:v>
                </c:pt>
                <c:pt idx="3012">
                  <c:v>16803578</c:v>
                </c:pt>
                <c:pt idx="3013">
                  <c:v>19454463</c:v>
                </c:pt>
                <c:pt idx="3014">
                  <c:v>6930753</c:v>
                </c:pt>
                <c:pt idx="3015">
                  <c:v>20021513</c:v>
                </c:pt>
                <c:pt idx="3016">
                  <c:v>26955407</c:v>
                </c:pt>
                <c:pt idx="3017">
                  <c:v>31773151</c:v>
                </c:pt>
                <c:pt idx="3018">
                  <c:v>6337621</c:v>
                </c:pt>
                <c:pt idx="3019">
                  <c:v>6246369</c:v>
                </c:pt>
                <c:pt idx="3020">
                  <c:v>6970313</c:v>
                </c:pt>
                <c:pt idx="3021">
                  <c:v>4347048</c:v>
                </c:pt>
                <c:pt idx="3022">
                  <c:v>12600164</c:v>
                </c:pt>
                <c:pt idx="3023">
                  <c:v>13011705</c:v>
                </c:pt>
                <c:pt idx="3024">
                  <c:v>12989931</c:v>
                </c:pt>
                <c:pt idx="3025">
                  <c:v>9481281</c:v>
                </c:pt>
                <c:pt idx="3026">
                  <c:v>15922707</c:v>
                </c:pt>
                <c:pt idx="3027">
                  <c:v>47697110</c:v>
                </c:pt>
                <c:pt idx="3028">
                  <c:v>18059664</c:v>
                </c:pt>
                <c:pt idx="3029">
                  <c:v>81688519</c:v>
                </c:pt>
                <c:pt idx="3030">
                  <c:v>9836839</c:v>
                </c:pt>
                <c:pt idx="3031">
                  <c:v>23147783</c:v>
                </c:pt>
                <c:pt idx="3032">
                  <c:v>4486260</c:v>
                </c:pt>
                <c:pt idx="3033">
                  <c:v>2296597</c:v>
                </c:pt>
                <c:pt idx="3034">
                  <c:v>6307341</c:v>
                </c:pt>
                <c:pt idx="3035">
                  <c:v>8463277</c:v>
                </c:pt>
                <c:pt idx="3036">
                  <c:v>11803393</c:v>
                </c:pt>
                <c:pt idx="3037">
                  <c:v>23536482</c:v>
                </c:pt>
                <c:pt idx="3038">
                  <c:v>7728051</c:v>
                </c:pt>
                <c:pt idx="3039">
                  <c:v>15595152</c:v>
                </c:pt>
                <c:pt idx="3040">
                  <c:v>8721205</c:v>
                </c:pt>
                <c:pt idx="3041">
                  <c:v>4559047</c:v>
                </c:pt>
                <c:pt idx="3042">
                  <c:v>7233501</c:v>
                </c:pt>
                <c:pt idx="3043">
                  <c:v>2645825</c:v>
                </c:pt>
                <c:pt idx="3044">
                  <c:v>1859933</c:v>
                </c:pt>
                <c:pt idx="3045">
                  <c:v>2976497</c:v>
                </c:pt>
                <c:pt idx="3046">
                  <c:v>2491154</c:v>
                </c:pt>
                <c:pt idx="3047">
                  <c:v>2823560</c:v>
                </c:pt>
                <c:pt idx="3048">
                  <c:v>1776950</c:v>
                </c:pt>
                <c:pt idx="3049">
                  <c:v>19783429</c:v>
                </c:pt>
                <c:pt idx="3050">
                  <c:v>3742715</c:v>
                </c:pt>
                <c:pt idx="3051">
                  <c:v>3368995</c:v>
                </c:pt>
                <c:pt idx="3052">
                  <c:v>1631096</c:v>
                </c:pt>
                <c:pt idx="3053">
                  <c:v>7160828</c:v>
                </c:pt>
                <c:pt idx="3054">
                  <c:v>3622453</c:v>
                </c:pt>
                <c:pt idx="3055">
                  <c:v>8276149</c:v>
                </c:pt>
                <c:pt idx="3056">
                  <c:v>4260407</c:v>
                </c:pt>
                <c:pt idx="3057">
                  <c:v>2430392</c:v>
                </c:pt>
                <c:pt idx="3058">
                  <c:v>2019187</c:v>
                </c:pt>
                <c:pt idx="3059">
                  <c:v>15774375</c:v>
                </c:pt>
                <c:pt idx="3060">
                  <c:v>8138610</c:v>
                </c:pt>
                <c:pt idx="3061">
                  <c:v>19262441</c:v>
                </c:pt>
                <c:pt idx="3062">
                  <c:v>23614444</c:v>
                </c:pt>
                <c:pt idx="3063">
                  <c:v>13195140</c:v>
                </c:pt>
                <c:pt idx="3064">
                  <c:v>15919015</c:v>
                </c:pt>
                <c:pt idx="3065">
                  <c:v>13028301</c:v>
                </c:pt>
                <c:pt idx="3066">
                  <c:v>11787874</c:v>
                </c:pt>
                <c:pt idx="3067">
                  <c:v>4973486</c:v>
                </c:pt>
                <c:pt idx="3068">
                  <c:v>2953096</c:v>
                </c:pt>
                <c:pt idx="3069">
                  <c:v>4588954</c:v>
                </c:pt>
                <c:pt idx="3070">
                  <c:v>5372509</c:v>
                </c:pt>
                <c:pt idx="3071">
                  <c:v>5757561</c:v>
                </c:pt>
                <c:pt idx="3072">
                  <c:v>1084069</c:v>
                </c:pt>
                <c:pt idx="3073">
                  <c:v>2580799</c:v>
                </c:pt>
                <c:pt idx="3074">
                  <c:v>5623186</c:v>
                </c:pt>
                <c:pt idx="3075">
                  <c:v>1011171</c:v>
                </c:pt>
                <c:pt idx="3076">
                  <c:v>3783581</c:v>
                </c:pt>
                <c:pt idx="3077">
                  <c:v>4002957</c:v>
                </c:pt>
                <c:pt idx="3078">
                  <c:v>5336774</c:v>
                </c:pt>
                <c:pt idx="3079">
                  <c:v>4550233</c:v>
                </c:pt>
                <c:pt idx="3080">
                  <c:v>8446305</c:v>
                </c:pt>
                <c:pt idx="3081">
                  <c:v>6744458</c:v>
                </c:pt>
                <c:pt idx="3082">
                  <c:v>4081278</c:v>
                </c:pt>
                <c:pt idx="3083">
                  <c:v>1667933</c:v>
                </c:pt>
                <c:pt idx="3084">
                  <c:v>3665170</c:v>
                </c:pt>
                <c:pt idx="3085">
                  <c:v>4375462</c:v>
                </c:pt>
                <c:pt idx="3086">
                  <c:v>2963223</c:v>
                </c:pt>
                <c:pt idx="3087">
                  <c:v>3409091</c:v>
                </c:pt>
                <c:pt idx="3088">
                  <c:v>3554374</c:v>
                </c:pt>
                <c:pt idx="3089">
                  <c:v>3503670</c:v>
                </c:pt>
                <c:pt idx="3090">
                  <c:v>2148776</c:v>
                </c:pt>
                <c:pt idx="3091">
                  <c:v>1608410</c:v>
                </c:pt>
                <c:pt idx="3092">
                  <c:v>8262277</c:v>
                </c:pt>
                <c:pt idx="3093">
                  <c:v>2210731</c:v>
                </c:pt>
                <c:pt idx="3094">
                  <c:v>2584919</c:v>
                </c:pt>
                <c:pt idx="3095">
                  <c:v>1484194</c:v>
                </c:pt>
                <c:pt idx="3096">
                  <c:v>3975535</c:v>
                </c:pt>
                <c:pt idx="3097">
                  <c:v>1491231</c:v>
                </c:pt>
                <c:pt idx="3098">
                  <c:v>5439623</c:v>
                </c:pt>
                <c:pt idx="3099">
                  <c:v>8723724</c:v>
                </c:pt>
                <c:pt idx="3100">
                  <c:v>4367178</c:v>
                </c:pt>
                <c:pt idx="3101">
                  <c:v>6070152</c:v>
                </c:pt>
                <c:pt idx="3102">
                  <c:v>3494154</c:v>
                </c:pt>
                <c:pt idx="3103">
                  <c:v>1599610</c:v>
                </c:pt>
                <c:pt idx="3104">
                  <c:v>711463</c:v>
                </c:pt>
                <c:pt idx="3105">
                  <c:v>4959585</c:v>
                </c:pt>
                <c:pt idx="3106">
                  <c:v>3424499</c:v>
                </c:pt>
                <c:pt idx="3107">
                  <c:v>3896309</c:v>
                </c:pt>
                <c:pt idx="3108">
                  <c:v>2976837</c:v>
                </c:pt>
                <c:pt idx="3109">
                  <c:v>1395466</c:v>
                </c:pt>
                <c:pt idx="3110">
                  <c:v>1030278</c:v>
                </c:pt>
                <c:pt idx="3111">
                  <c:v>4284529</c:v>
                </c:pt>
                <c:pt idx="3112">
                  <c:v>13588924</c:v>
                </c:pt>
                <c:pt idx="3113">
                  <c:v>6672002</c:v>
                </c:pt>
                <c:pt idx="3114">
                  <c:v>8033179</c:v>
                </c:pt>
                <c:pt idx="3115">
                  <c:v>7742065</c:v>
                </c:pt>
                <c:pt idx="3116">
                  <c:v>7615633</c:v>
                </c:pt>
                <c:pt idx="3117">
                  <c:v>3901254</c:v>
                </c:pt>
                <c:pt idx="3118">
                  <c:v>4476929</c:v>
                </c:pt>
                <c:pt idx="3119">
                  <c:v>12100367</c:v>
                </c:pt>
                <c:pt idx="3120">
                  <c:v>2430879</c:v>
                </c:pt>
                <c:pt idx="3121">
                  <c:v>4838960</c:v>
                </c:pt>
                <c:pt idx="3122">
                  <c:v>4586830</c:v>
                </c:pt>
                <c:pt idx="3123">
                  <c:v>4763268</c:v>
                </c:pt>
                <c:pt idx="3124">
                  <c:v>3216992</c:v>
                </c:pt>
                <c:pt idx="3125">
                  <c:v>7332525</c:v>
                </c:pt>
                <c:pt idx="3126">
                  <c:v>8339443</c:v>
                </c:pt>
                <c:pt idx="3127">
                  <c:v>6931223</c:v>
                </c:pt>
                <c:pt idx="3128">
                  <c:v>4094986</c:v>
                </c:pt>
                <c:pt idx="3129">
                  <c:v>8604161</c:v>
                </c:pt>
                <c:pt idx="3130">
                  <c:v>1432975</c:v>
                </c:pt>
                <c:pt idx="3131">
                  <c:v>3822141</c:v>
                </c:pt>
                <c:pt idx="3132">
                  <c:v>2143034</c:v>
                </c:pt>
                <c:pt idx="3133">
                  <c:v>2570156</c:v>
                </c:pt>
                <c:pt idx="3134">
                  <c:v>1238724</c:v>
                </c:pt>
                <c:pt idx="3135">
                  <c:v>5005400</c:v>
                </c:pt>
                <c:pt idx="3136">
                  <c:v>2495149</c:v>
                </c:pt>
                <c:pt idx="3137">
                  <c:v>4272025</c:v>
                </c:pt>
                <c:pt idx="3138">
                  <c:v>3851677</c:v>
                </c:pt>
                <c:pt idx="3139">
                  <c:v>3103777</c:v>
                </c:pt>
                <c:pt idx="3140">
                  <c:v>2665643</c:v>
                </c:pt>
                <c:pt idx="3141">
                  <c:v>12764883</c:v>
                </c:pt>
                <c:pt idx="3142">
                  <c:v>3246226</c:v>
                </c:pt>
                <c:pt idx="3143">
                  <c:v>808672</c:v>
                </c:pt>
                <c:pt idx="3144">
                  <c:v>1546209</c:v>
                </c:pt>
                <c:pt idx="3145">
                  <c:v>1578783</c:v>
                </c:pt>
                <c:pt idx="3146">
                  <c:v>4021304</c:v>
                </c:pt>
                <c:pt idx="3147">
                  <c:v>2881609</c:v>
                </c:pt>
                <c:pt idx="3148">
                  <c:v>1213205</c:v>
                </c:pt>
                <c:pt idx="3149">
                  <c:v>1010960</c:v>
                </c:pt>
                <c:pt idx="3150">
                  <c:v>3754614</c:v>
                </c:pt>
                <c:pt idx="3151">
                  <c:v>1340504</c:v>
                </c:pt>
                <c:pt idx="3152">
                  <c:v>6102504</c:v>
                </c:pt>
                <c:pt idx="3153">
                  <c:v>5299485</c:v>
                </c:pt>
                <c:pt idx="3154">
                  <c:v>16822236</c:v>
                </c:pt>
                <c:pt idx="3155">
                  <c:v>2779816</c:v>
                </c:pt>
                <c:pt idx="3156">
                  <c:v>2384784</c:v>
                </c:pt>
                <c:pt idx="3157">
                  <c:v>1956162</c:v>
                </c:pt>
                <c:pt idx="3158">
                  <c:v>4627737</c:v>
                </c:pt>
                <c:pt idx="3159">
                  <c:v>5175980</c:v>
                </c:pt>
                <c:pt idx="3160">
                  <c:v>4795208</c:v>
                </c:pt>
                <c:pt idx="3161">
                  <c:v>6766367</c:v>
                </c:pt>
                <c:pt idx="3162">
                  <c:v>6995222</c:v>
                </c:pt>
                <c:pt idx="3163">
                  <c:v>1526516</c:v>
                </c:pt>
                <c:pt idx="3164">
                  <c:v>7642839</c:v>
                </c:pt>
                <c:pt idx="3165">
                  <c:v>8344462</c:v>
                </c:pt>
                <c:pt idx="3166">
                  <c:v>3312429</c:v>
                </c:pt>
                <c:pt idx="3167">
                  <c:v>2503906</c:v>
                </c:pt>
                <c:pt idx="3168">
                  <c:v>1801649</c:v>
                </c:pt>
                <c:pt idx="3169">
                  <c:v>9724797</c:v>
                </c:pt>
                <c:pt idx="3170">
                  <c:v>3933246</c:v>
                </c:pt>
                <c:pt idx="3171">
                  <c:v>5038147</c:v>
                </c:pt>
                <c:pt idx="3172">
                  <c:v>2849541</c:v>
                </c:pt>
                <c:pt idx="3173">
                  <c:v>5255832</c:v>
                </c:pt>
                <c:pt idx="3174">
                  <c:v>4989506</c:v>
                </c:pt>
                <c:pt idx="3175">
                  <c:v>2866652</c:v>
                </c:pt>
                <c:pt idx="3176">
                  <c:v>1706176</c:v>
                </c:pt>
                <c:pt idx="3177">
                  <c:v>4966852</c:v>
                </c:pt>
                <c:pt idx="3178">
                  <c:v>3854341</c:v>
                </c:pt>
                <c:pt idx="3179">
                  <c:v>2359508</c:v>
                </c:pt>
                <c:pt idx="3180">
                  <c:v>2270465</c:v>
                </c:pt>
                <c:pt idx="3181">
                  <c:v>5225360</c:v>
                </c:pt>
                <c:pt idx="3182">
                  <c:v>4816736</c:v>
                </c:pt>
                <c:pt idx="3183">
                  <c:v>2423663</c:v>
                </c:pt>
                <c:pt idx="3184">
                  <c:v>4668918</c:v>
                </c:pt>
                <c:pt idx="3185">
                  <c:v>5629518</c:v>
                </c:pt>
                <c:pt idx="3186">
                  <c:v>2660426</c:v>
                </c:pt>
                <c:pt idx="3187">
                  <c:v>2211460</c:v>
                </c:pt>
                <c:pt idx="3188">
                  <c:v>5387984</c:v>
                </c:pt>
                <c:pt idx="3189">
                  <c:v>4708915</c:v>
                </c:pt>
                <c:pt idx="3190">
                  <c:v>4354926</c:v>
                </c:pt>
                <c:pt idx="3191">
                  <c:v>8020226</c:v>
                </c:pt>
                <c:pt idx="3192">
                  <c:v>13434938</c:v>
                </c:pt>
                <c:pt idx="3193">
                  <c:v>6295475</c:v>
                </c:pt>
                <c:pt idx="3194">
                  <c:v>14412355</c:v>
                </c:pt>
                <c:pt idx="3195">
                  <c:v>20106526</c:v>
                </c:pt>
                <c:pt idx="3196">
                  <c:v>145449593</c:v>
                </c:pt>
                <c:pt idx="3197">
                  <c:v>2135621</c:v>
                </c:pt>
                <c:pt idx="3198">
                  <c:v>1707228</c:v>
                </c:pt>
                <c:pt idx="3199">
                  <c:v>4348764</c:v>
                </c:pt>
                <c:pt idx="3200">
                  <c:v>2913710</c:v>
                </c:pt>
                <c:pt idx="3201">
                  <c:v>8428120</c:v>
                </c:pt>
                <c:pt idx="3202">
                  <c:v>2835573</c:v>
                </c:pt>
                <c:pt idx="3203">
                  <c:v>1334320</c:v>
                </c:pt>
                <c:pt idx="3204">
                  <c:v>6952563</c:v>
                </c:pt>
                <c:pt idx="3205">
                  <c:v>4023220</c:v>
                </c:pt>
                <c:pt idx="3206">
                  <c:v>4334207</c:v>
                </c:pt>
                <c:pt idx="3207">
                  <c:v>1794894</c:v>
                </c:pt>
                <c:pt idx="3208">
                  <c:v>2498694</c:v>
                </c:pt>
                <c:pt idx="3209">
                  <c:v>3070536</c:v>
                </c:pt>
                <c:pt idx="3210">
                  <c:v>2358369</c:v>
                </c:pt>
                <c:pt idx="3211">
                  <c:v>10533915</c:v>
                </c:pt>
                <c:pt idx="3212">
                  <c:v>2731222</c:v>
                </c:pt>
                <c:pt idx="3213">
                  <c:v>3515201</c:v>
                </c:pt>
                <c:pt idx="3214">
                  <c:v>2110557</c:v>
                </c:pt>
                <c:pt idx="3215">
                  <c:v>1613158</c:v>
                </c:pt>
                <c:pt idx="3216">
                  <c:v>6844100</c:v>
                </c:pt>
                <c:pt idx="3217">
                  <c:v>7160598</c:v>
                </c:pt>
                <c:pt idx="3218">
                  <c:v>6479390</c:v>
                </c:pt>
                <c:pt idx="3219">
                  <c:v>2515415</c:v>
                </c:pt>
                <c:pt idx="3220">
                  <c:v>942477</c:v>
                </c:pt>
                <c:pt idx="3221">
                  <c:v>3344763</c:v>
                </c:pt>
                <c:pt idx="3222">
                  <c:v>3139207</c:v>
                </c:pt>
                <c:pt idx="3223">
                  <c:v>3624228</c:v>
                </c:pt>
                <c:pt idx="3224">
                  <c:v>1450354</c:v>
                </c:pt>
                <c:pt idx="3225">
                  <c:v>1556344</c:v>
                </c:pt>
                <c:pt idx="3226">
                  <c:v>2286444</c:v>
                </c:pt>
                <c:pt idx="3227">
                  <c:v>1643236</c:v>
                </c:pt>
                <c:pt idx="3228">
                  <c:v>2574579</c:v>
                </c:pt>
                <c:pt idx="3229">
                  <c:v>2164097</c:v>
                </c:pt>
                <c:pt idx="3230">
                  <c:v>2264975</c:v>
                </c:pt>
                <c:pt idx="3231">
                  <c:v>2822128</c:v>
                </c:pt>
                <c:pt idx="3232">
                  <c:v>1909350</c:v>
                </c:pt>
                <c:pt idx="3233">
                  <c:v>3185031</c:v>
                </c:pt>
                <c:pt idx="3234">
                  <c:v>1764566</c:v>
                </c:pt>
                <c:pt idx="3235">
                  <c:v>8411499</c:v>
                </c:pt>
                <c:pt idx="3236">
                  <c:v>6918088</c:v>
                </c:pt>
                <c:pt idx="3237">
                  <c:v>13430827</c:v>
                </c:pt>
                <c:pt idx="3238">
                  <c:v>3789995</c:v>
                </c:pt>
                <c:pt idx="3239">
                  <c:v>6349634</c:v>
                </c:pt>
                <c:pt idx="3240">
                  <c:v>2271897</c:v>
                </c:pt>
                <c:pt idx="3241">
                  <c:v>2665851</c:v>
                </c:pt>
                <c:pt idx="3242">
                  <c:v>6728212</c:v>
                </c:pt>
                <c:pt idx="3243">
                  <c:v>2921395</c:v>
                </c:pt>
                <c:pt idx="3244">
                  <c:v>5977996</c:v>
                </c:pt>
                <c:pt idx="3245">
                  <c:v>8918814</c:v>
                </c:pt>
                <c:pt idx="3246">
                  <c:v>12210852</c:v>
                </c:pt>
                <c:pt idx="3247">
                  <c:v>4843785</c:v>
                </c:pt>
                <c:pt idx="3248">
                  <c:v>2924311</c:v>
                </c:pt>
                <c:pt idx="3249">
                  <c:v>3310336</c:v>
                </c:pt>
                <c:pt idx="3250">
                  <c:v>33790014</c:v>
                </c:pt>
                <c:pt idx="3251">
                  <c:v>9784218</c:v>
                </c:pt>
                <c:pt idx="3252">
                  <c:v>58437676</c:v>
                </c:pt>
                <c:pt idx="3253">
                  <c:v>11706071</c:v>
                </c:pt>
                <c:pt idx="3254">
                  <c:v>27627750</c:v>
                </c:pt>
                <c:pt idx="3255">
                  <c:v>18578187</c:v>
                </c:pt>
                <c:pt idx="3256">
                  <c:v>13371643</c:v>
                </c:pt>
                <c:pt idx="3257">
                  <c:v>12789748</c:v>
                </c:pt>
                <c:pt idx="3258">
                  <c:v>35732117</c:v>
                </c:pt>
                <c:pt idx="3259">
                  <c:v>20140235</c:v>
                </c:pt>
                <c:pt idx="3260">
                  <c:v>14576443</c:v>
                </c:pt>
                <c:pt idx="3261">
                  <c:v>16552071</c:v>
                </c:pt>
                <c:pt idx="3262">
                  <c:v>21100201</c:v>
                </c:pt>
                <c:pt idx="3263">
                  <c:v>195274885</c:v>
                </c:pt>
                <c:pt idx="3264">
                  <c:v>91364497</c:v>
                </c:pt>
                <c:pt idx="3265">
                  <c:v>30376975</c:v>
                </c:pt>
                <c:pt idx="3266">
                  <c:v>235378957</c:v>
                </c:pt>
                <c:pt idx="3267">
                  <c:v>18728159</c:v>
                </c:pt>
                <c:pt idx="3268">
                  <c:v>101288952</c:v>
                </c:pt>
                <c:pt idx="3269">
                  <c:v>10907995</c:v>
                </c:pt>
                <c:pt idx="3270">
                  <c:v>151233326</c:v>
                </c:pt>
                <c:pt idx="3271">
                  <c:v>23617681</c:v>
                </c:pt>
                <c:pt idx="3272">
                  <c:v>11895893</c:v>
                </c:pt>
                <c:pt idx="3273">
                  <c:v>15164184</c:v>
                </c:pt>
                <c:pt idx="3274">
                  <c:v>34421045</c:v>
                </c:pt>
                <c:pt idx="3275">
                  <c:v>156517856</c:v>
                </c:pt>
                <c:pt idx="3276">
                  <c:v>34218051</c:v>
                </c:pt>
                <c:pt idx="3277">
                  <c:v>49618408</c:v>
                </c:pt>
                <c:pt idx="3278">
                  <c:v>17467712</c:v>
                </c:pt>
                <c:pt idx="3279">
                  <c:v>35154622</c:v>
                </c:pt>
                <c:pt idx="3280">
                  <c:v>85426147</c:v>
                </c:pt>
                <c:pt idx="3281">
                  <c:v>17253781</c:v>
                </c:pt>
                <c:pt idx="3282">
                  <c:v>306968847</c:v>
                </c:pt>
                <c:pt idx="3283">
                  <c:v>25451381</c:v>
                </c:pt>
                <c:pt idx="3284">
                  <c:v>201562545</c:v>
                </c:pt>
                <c:pt idx="3285">
                  <c:v>35266622</c:v>
                </c:pt>
                <c:pt idx="3286">
                  <c:v>90308580</c:v>
                </c:pt>
                <c:pt idx="3287">
                  <c:v>21418048</c:v>
                </c:pt>
                <c:pt idx="3288">
                  <c:v>199751469</c:v>
                </c:pt>
                <c:pt idx="3289">
                  <c:v>105151703</c:v>
                </c:pt>
                <c:pt idx="3290">
                  <c:v>161229929</c:v>
                </c:pt>
                <c:pt idx="3291">
                  <c:v>19018424</c:v>
                </c:pt>
                <c:pt idx="3292">
                  <c:v>83309264</c:v>
                </c:pt>
                <c:pt idx="3293">
                  <c:v>21987321</c:v>
                </c:pt>
                <c:pt idx="3294">
                  <c:v>16115767</c:v>
                </c:pt>
                <c:pt idx="3295">
                  <c:v>157181707</c:v>
                </c:pt>
                <c:pt idx="3296">
                  <c:v>21954217</c:v>
                </c:pt>
                <c:pt idx="3297">
                  <c:v>19790579</c:v>
                </c:pt>
                <c:pt idx="3298">
                  <c:v>95733393</c:v>
                </c:pt>
                <c:pt idx="3299">
                  <c:v>101668800</c:v>
                </c:pt>
                <c:pt idx="3300">
                  <c:v>122353816</c:v>
                </c:pt>
                <c:pt idx="3301">
                  <c:v>29376095</c:v>
                </c:pt>
                <c:pt idx="3302">
                  <c:v>55732940</c:v>
                </c:pt>
                <c:pt idx="3303">
                  <c:v>25717308</c:v>
                </c:pt>
                <c:pt idx="3304">
                  <c:v>17445363</c:v>
                </c:pt>
                <c:pt idx="3305">
                  <c:v>25376877</c:v>
                </c:pt>
                <c:pt idx="3306">
                  <c:v>88439069</c:v>
                </c:pt>
                <c:pt idx="3307">
                  <c:v>27594131</c:v>
                </c:pt>
                <c:pt idx="3308">
                  <c:v>198387548</c:v>
                </c:pt>
                <c:pt idx="3309">
                  <c:v>52853026</c:v>
                </c:pt>
                <c:pt idx="3310">
                  <c:v>12041414</c:v>
                </c:pt>
                <c:pt idx="3311">
                  <c:v>26574107</c:v>
                </c:pt>
                <c:pt idx="3312">
                  <c:v>34051087</c:v>
                </c:pt>
                <c:pt idx="3313">
                  <c:v>17308321</c:v>
                </c:pt>
                <c:pt idx="3314">
                  <c:v>31994250</c:v>
                </c:pt>
                <c:pt idx="3315">
                  <c:v>138593376</c:v>
                </c:pt>
                <c:pt idx="3316">
                  <c:v>65832724</c:v>
                </c:pt>
                <c:pt idx="3317">
                  <c:v>55525116</c:v>
                </c:pt>
                <c:pt idx="3318">
                  <c:v>379664681</c:v>
                </c:pt>
                <c:pt idx="3319">
                  <c:v>184473608</c:v>
                </c:pt>
                <c:pt idx="3320">
                  <c:v>63155639</c:v>
                </c:pt>
                <c:pt idx="3321">
                  <c:v>103585388</c:v>
                </c:pt>
                <c:pt idx="3322">
                  <c:v>42575830</c:v>
                </c:pt>
                <c:pt idx="3323">
                  <c:v>56337726</c:v>
                </c:pt>
                <c:pt idx="3324">
                  <c:v>60310813</c:v>
                </c:pt>
                <c:pt idx="3325">
                  <c:v>79520794</c:v>
                </c:pt>
                <c:pt idx="3326">
                  <c:v>23118981</c:v>
                </c:pt>
                <c:pt idx="3327">
                  <c:v>66658871</c:v>
                </c:pt>
                <c:pt idx="3328">
                  <c:v>24097112</c:v>
                </c:pt>
                <c:pt idx="3329">
                  <c:v>44123785</c:v>
                </c:pt>
                <c:pt idx="3330">
                  <c:v>52689800</c:v>
                </c:pt>
                <c:pt idx="3331">
                  <c:v>16744466</c:v>
                </c:pt>
                <c:pt idx="3332">
                  <c:v>29481370</c:v>
                </c:pt>
                <c:pt idx="3333">
                  <c:v>12715130</c:v>
                </c:pt>
                <c:pt idx="3334">
                  <c:v>24034826</c:v>
                </c:pt>
                <c:pt idx="3335">
                  <c:v>64850124</c:v>
                </c:pt>
                <c:pt idx="3336">
                  <c:v>30101757</c:v>
                </c:pt>
                <c:pt idx="3337">
                  <c:v>35163128</c:v>
                </c:pt>
                <c:pt idx="3338">
                  <c:v>21426000</c:v>
                </c:pt>
                <c:pt idx="3339">
                  <c:v>26979238</c:v>
                </c:pt>
                <c:pt idx="3340">
                  <c:v>42249030</c:v>
                </c:pt>
                <c:pt idx="3341">
                  <c:v>81487207</c:v>
                </c:pt>
                <c:pt idx="3342">
                  <c:v>34372738</c:v>
                </c:pt>
                <c:pt idx="3343">
                  <c:v>55721196</c:v>
                </c:pt>
                <c:pt idx="3344">
                  <c:v>38834269</c:v>
                </c:pt>
                <c:pt idx="3345">
                  <c:v>33968855</c:v>
                </c:pt>
                <c:pt idx="3346">
                  <c:v>61786074</c:v>
                </c:pt>
                <c:pt idx="3347">
                  <c:v>38732879</c:v>
                </c:pt>
                <c:pt idx="3348">
                  <c:v>71097824</c:v>
                </c:pt>
                <c:pt idx="3349">
                  <c:v>54655913</c:v>
                </c:pt>
                <c:pt idx="3350">
                  <c:v>18126337</c:v>
                </c:pt>
                <c:pt idx="3351">
                  <c:v>48624315</c:v>
                </c:pt>
                <c:pt idx="3352">
                  <c:v>37854027</c:v>
                </c:pt>
                <c:pt idx="3353">
                  <c:v>33861360</c:v>
                </c:pt>
                <c:pt idx="3354">
                  <c:v>20054081</c:v>
                </c:pt>
                <c:pt idx="3355">
                  <c:v>13062698</c:v>
                </c:pt>
                <c:pt idx="3356">
                  <c:v>39069429</c:v>
                </c:pt>
                <c:pt idx="3357">
                  <c:v>76280887</c:v>
                </c:pt>
                <c:pt idx="3358">
                  <c:v>18551192</c:v>
                </c:pt>
                <c:pt idx="3359">
                  <c:v>19549976</c:v>
                </c:pt>
                <c:pt idx="3360">
                  <c:v>36537375</c:v>
                </c:pt>
                <c:pt idx="3361">
                  <c:v>37942041</c:v>
                </c:pt>
                <c:pt idx="3362">
                  <c:v>37952501</c:v>
                </c:pt>
                <c:pt idx="3363">
                  <c:v>19964261</c:v>
                </c:pt>
                <c:pt idx="3364">
                  <c:v>20613907</c:v>
                </c:pt>
                <c:pt idx="3365">
                  <c:v>32574004</c:v>
                </c:pt>
                <c:pt idx="3366">
                  <c:v>25443352</c:v>
                </c:pt>
                <c:pt idx="3367">
                  <c:v>38636372</c:v>
                </c:pt>
                <c:pt idx="3368">
                  <c:v>50631185</c:v>
                </c:pt>
                <c:pt idx="3369">
                  <c:v>14374084</c:v>
                </c:pt>
                <c:pt idx="3370">
                  <c:v>32376469</c:v>
                </c:pt>
                <c:pt idx="3371">
                  <c:v>23814788</c:v>
                </c:pt>
                <c:pt idx="3372">
                  <c:v>23680217</c:v>
                </c:pt>
                <c:pt idx="3373">
                  <c:v>35635001</c:v>
                </c:pt>
                <c:pt idx="3374">
                  <c:v>25369358</c:v>
                </c:pt>
                <c:pt idx="3375">
                  <c:v>23106594</c:v>
                </c:pt>
                <c:pt idx="3376">
                  <c:v>18539099</c:v>
                </c:pt>
                <c:pt idx="3377">
                  <c:v>30213424</c:v>
                </c:pt>
                <c:pt idx="3378">
                  <c:v>36691333</c:v>
                </c:pt>
                <c:pt idx="3379">
                  <c:v>28087690</c:v>
                </c:pt>
                <c:pt idx="3380">
                  <c:v>19901560</c:v>
                </c:pt>
                <c:pt idx="3381">
                  <c:v>19375887</c:v>
                </c:pt>
                <c:pt idx="3382">
                  <c:v>69627048</c:v>
                </c:pt>
                <c:pt idx="3383">
                  <c:v>34056164</c:v>
                </c:pt>
                <c:pt idx="3384">
                  <c:v>15288134</c:v>
                </c:pt>
                <c:pt idx="3385">
                  <c:v>23115438</c:v>
                </c:pt>
                <c:pt idx="3386">
                  <c:v>8331049</c:v>
                </c:pt>
                <c:pt idx="3387">
                  <c:v>9792025</c:v>
                </c:pt>
                <c:pt idx="3388">
                  <c:v>12537372</c:v>
                </c:pt>
                <c:pt idx="3389">
                  <c:v>28801403</c:v>
                </c:pt>
                <c:pt idx="3390">
                  <c:v>20318643</c:v>
                </c:pt>
                <c:pt idx="3391">
                  <c:v>26334002</c:v>
                </c:pt>
                <c:pt idx="3392">
                  <c:v>22584940</c:v>
                </c:pt>
                <c:pt idx="3393">
                  <c:v>44777092</c:v>
                </c:pt>
                <c:pt idx="3394">
                  <c:v>51708907</c:v>
                </c:pt>
                <c:pt idx="3395">
                  <c:v>14241934</c:v>
                </c:pt>
                <c:pt idx="3396">
                  <c:v>15133778</c:v>
                </c:pt>
                <c:pt idx="3397">
                  <c:v>32942316</c:v>
                </c:pt>
                <c:pt idx="3398">
                  <c:v>29449581</c:v>
                </c:pt>
                <c:pt idx="3399">
                  <c:v>38281227</c:v>
                </c:pt>
                <c:pt idx="3400">
                  <c:v>16997250</c:v>
                </c:pt>
                <c:pt idx="3401">
                  <c:v>19925126</c:v>
                </c:pt>
                <c:pt idx="3402">
                  <c:v>46871369</c:v>
                </c:pt>
                <c:pt idx="3403">
                  <c:v>186254687</c:v>
                </c:pt>
                <c:pt idx="3404">
                  <c:v>67071519</c:v>
                </c:pt>
                <c:pt idx="3405">
                  <c:v>12687729</c:v>
                </c:pt>
                <c:pt idx="3406">
                  <c:v>25145833</c:v>
                </c:pt>
                <c:pt idx="3407">
                  <c:v>35705958</c:v>
                </c:pt>
                <c:pt idx="3408">
                  <c:v>11039619</c:v>
                </c:pt>
                <c:pt idx="3409">
                  <c:v>199060379</c:v>
                </c:pt>
                <c:pt idx="3410">
                  <c:v>23627205</c:v>
                </c:pt>
                <c:pt idx="3411">
                  <c:v>42113185</c:v>
                </c:pt>
                <c:pt idx="3412">
                  <c:v>31138053</c:v>
                </c:pt>
                <c:pt idx="3413">
                  <c:v>30875136</c:v>
                </c:pt>
                <c:pt idx="3414">
                  <c:v>20261525</c:v>
                </c:pt>
                <c:pt idx="3415">
                  <c:v>37740827</c:v>
                </c:pt>
                <c:pt idx="3416">
                  <c:v>33471568</c:v>
                </c:pt>
                <c:pt idx="3417">
                  <c:v>35370059</c:v>
                </c:pt>
                <c:pt idx="3418">
                  <c:v>46992929</c:v>
                </c:pt>
                <c:pt idx="3419">
                  <c:v>96275078</c:v>
                </c:pt>
                <c:pt idx="3420">
                  <c:v>19400820</c:v>
                </c:pt>
                <c:pt idx="3421">
                  <c:v>30341429</c:v>
                </c:pt>
                <c:pt idx="3422">
                  <c:v>15954833</c:v>
                </c:pt>
                <c:pt idx="3423">
                  <c:v>183846212</c:v>
                </c:pt>
                <c:pt idx="3424">
                  <c:v>91815450</c:v>
                </c:pt>
                <c:pt idx="3425">
                  <c:v>35365562</c:v>
                </c:pt>
                <c:pt idx="3426">
                  <c:v>29183358</c:v>
                </c:pt>
                <c:pt idx="3427">
                  <c:v>13945786</c:v>
                </c:pt>
                <c:pt idx="3428">
                  <c:v>49946257</c:v>
                </c:pt>
                <c:pt idx="3429">
                  <c:v>59441256</c:v>
                </c:pt>
                <c:pt idx="3430">
                  <c:v>56742355</c:v>
                </c:pt>
                <c:pt idx="3431">
                  <c:v>53746235</c:v>
                </c:pt>
                <c:pt idx="3432">
                  <c:v>12400431</c:v>
                </c:pt>
                <c:pt idx="3433">
                  <c:v>34723715</c:v>
                </c:pt>
                <c:pt idx="3434">
                  <c:v>19007211</c:v>
                </c:pt>
                <c:pt idx="3435">
                  <c:v>30891528</c:v>
                </c:pt>
                <c:pt idx="3436">
                  <c:v>51962744</c:v>
                </c:pt>
                <c:pt idx="3437">
                  <c:v>33356779</c:v>
                </c:pt>
                <c:pt idx="3438">
                  <c:v>40463454</c:v>
                </c:pt>
                <c:pt idx="3439">
                  <c:v>47193993</c:v>
                </c:pt>
                <c:pt idx="3440">
                  <c:v>35557623</c:v>
                </c:pt>
                <c:pt idx="3441">
                  <c:v>61799230</c:v>
                </c:pt>
                <c:pt idx="3442">
                  <c:v>67408528</c:v>
                </c:pt>
                <c:pt idx="3443">
                  <c:v>39261419</c:v>
                </c:pt>
                <c:pt idx="3444">
                  <c:v>84602137</c:v>
                </c:pt>
                <c:pt idx="3445">
                  <c:v>53188801</c:v>
                </c:pt>
                <c:pt idx="3446">
                  <c:v>39896955</c:v>
                </c:pt>
                <c:pt idx="3447">
                  <c:v>69666582</c:v>
                </c:pt>
                <c:pt idx="3448">
                  <c:v>112315173</c:v>
                </c:pt>
                <c:pt idx="3449">
                  <c:v>74655837</c:v>
                </c:pt>
                <c:pt idx="3450">
                  <c:v>195214667</c:v>
                </c:pt>
                <c:pt idx="3451">
                  <c:v>101080373</c:v>
                </c:pt>
                <c:pt idx="3452">
                  <c:v>77208564</c:v>
                </c:pt>
                <c:pt idx="3453">
                  <c:v>89487360</c:v>
                </c:pt>
                <c:pt idx="3454">
                  <c:v>61483947</c:v>
                </c:pt>
                <c:pt idx="3455">
                  <c:v>124642763</c:v>
                </c:pt>
                <c:pt idx="3456">
                  <c:v>155883696</c:v>
                </c:pt>
                <c:pt idx="3457">
                  <c:v>41354414</c:v>
                </c:pt>
                <c:pt idx="3458">
                  <c:v>135562707</c:v>
                </c:pt>
                <c:pt idx="3459">
                  <c:v>68749919</c:v>
                </c:pt>
                <c:pt idx="3460">
                  <c:v>52297424</c:v>
                </c:pt>
                <c:pt idx="3461">
                  <c:v>204821923</c:v>
                </c:pt>
                <c:pt idx="3462">
                  <c:v>36052912</c:v>
                </c:pt>
                <c:pt idx="3463">
                  <c:v>60103130</c:v>
                </c:pt>
                <c:pt idx="3464">
                  <c:v>133197604</c:v>
                </c:pt>
                <c:pt idx="3465">
                  <c:v>544693422</c:v>
                </c:pt>
                <c:pt idx="3466">
                  <c:v>167438360</c:v>
                </c:pt>
                <c:pt idx="3467">
                  <c:v>36574419</c:v>
                </c:pt>
                <c:pt idx="3468">
                  <c:v>19253250</c:v>
                </c:pt>
                <c:pt idx="3469">
                  <c:v>40124242</c:v>
                </c:pt>
                <c:pt idx="3470">
                  <c:v>60359912</c:v>
                </c:pt>
                <c:pt idx="3471">
                  <c:v>87238090</c:v>
                </c:pt>
                <c:pt idx="3472">
                  <c:v>43207842</c:v>
                </c:pt>
                <c:pt idx="3473">
                  <c:v>59547676</c:v>
                </c:pt>
                <c:pt idx="3474">
                  <c:v>45867054</c:v>
                </c:pt>
                <c:pt idx="3475">
                  <c:v>163500924</c:v>
                </c:pt>
                <c:pt idx="3476">
                  <c:v>190147585</c:v>
                </c:pt>
                <c:pt idx="3477">
                  <c:v>39987935</c:v>
                </c:pt>
                <c:pt idx="3478">
                  <c:v>28289296</c:v>
                </c:pt>
                <c:pt idx="3479">
                  <c:v>81056546</c:v>
                </c:pt>
                <c:pt idx="3480">
                  <c:v>64087695</c:v>
                </c:pt>
                <c:pt idx="3481">
                  <c:v>301057608</c:v>
                </c:pt>
                <c:pt idx="3482">
                  <c:v>34089271</c:v>
                </c:pt>
                <c:pt idx="3483">
                  <c:v>122787692</c:v>
                </c:pt>
                <c:pt idx="3484">
                  <c:v>84360331</c:v>
                </c:pt>
                <c:pt idx="3485">
                  <c:v>116861603</c:v>
                </c:pt>
                <c:pt idx="3486">
                  <c:v>91888555</c:v>
                </c:pt>
                <c:pt idx="3487">
                  <c:v>167692658</c:v>
                </c:pt>
                <c:pt idx="3488">
                  <c:v>53657370</c:v>
                </c:pt>
                <c:pt idx="3489">
                  <c:v>41499038</c:v>
                </c:pt>
                <c:pt idx="3490">
                  <c:v>98838663</c:v>
                </c:pt>
                <c:pt idx="3491">
                  <c:v>50949582</c:v>
                </c:pt>
                <c:pt idx="3492">
                  <c:v>22830714</c:v>
                </c:pt>
                <c:pt idx="3493">
                  <c:v>32856824</c:v>
                </c:pt>
                <c:pt idx="3494">
                  <c:v>29079536</c:v>
                </c:pt>
                <c:pt idx="3495">
                  <c:v>73263306</c:v>
                </c:pt>
                <c:pt idx="3496">
                  <c:v>27890295</c:v>
                </c:pt>
                <c:pt idx="3497">
                  <c:v>38581184</c:v>
                </c:pt>
                <c:pt idx="3498">
                  <c:v>17117573</c:v>
                </c:pt>
                <c:pt idx="3499">
                  <c:v>14754465</c:v>
                </c:pt>
                <c:pt idx="3500">
                  <c:v>505125523</c:v>
                </c:pt>
                <c:pt idx="3501">
                  <c:v>363727419</c:v>
                </c:pt>
                <c:pt idx="3502">
                  <c:v>276685746</c:v>
                </c:pt>
                <c:pt idx="3503">
                  <c:v>128287726</c:v>
                </c:pt>
                <c:pt idx="3504">
                  <c:v>756589545</c:v>
                </c:pt>
                <c:pt idx="3505">
                  <c:v>399483806</c:v>
                </c:pt>
                <c:pt idx="3506">
                  <c:v>364905193</c:v>
                </c:pt>
                <c:pt idx="3507">
                  <c:v>255992806</c:v>
                </c:pt>
                <c:pt idx="3508">
                  <c:v>515761132</c:v>
                </c:pt>
                <c:pt idx="3509">
                  <c:v>390287549</c:v>
                </c:pt>
                <c:pt idx="3510">
                  <c:v>1427949182</c:v>
                </c:pt>
                <c:pt idx="3511">
                  <c:v>842569324</c:v>
                </c:pt>
                <c:pt idx="3512">
                  <c:v>433153412</c:v>
                </c:pt>
                <c:pt idx="3513">
                  <c:v>571787144</c:v>
                </c:pt>
                <c:pt idx="3514">
                  <c:v>633263468</c:v>
                </c:pt>
                <c:pt idx="3515">
                  <c:v>2022101225</c:v>
                </c:pt>
                <c:pt idx="3516">
                  <c:v>569379007</c:v>
                </c:pt>
                <c:pt idx="3517">
                  <c:v>339145084</c:v>
                </c:pt>
                <c:pt idx="3518">
                  <c:v>2041812996</c:v>
                </c:pt>
                <c:pt idx="3519">
                  <c:v>569992419</c:v>
                </c:pt>
                <c:pt idx="3520">
                  <c:v>564608197</c:v>
                </c:pt>
                <c:pt idx="3521">
                  <c:v>698125357</c:v>
                </c:pt>
                <c:pt idx="3522">
                  <c:v>531209068</c:v>
                </c:pt>
                <c:pt idx="3523">
                  <c:v>460547095</c:v>
                </c:pt>
                <c:pt idx="3524">
                  <c:v>2464102909</c:v>
                </c:pt>
                <c:pt idx="3525">
                  <c:v>466390078</c:v>
                </c:pt>
                <c:pt idx="3526">
                  <c:v>1028727848</c:v>
                </c:pt>
                <c:pt idx="3527">
                  <c:v>359454523</c:v>
                </c:pt>
                <c:pt idx="3528">
                  <c:v>196887486</c:v>
                </c:pt>
                <c:pt idx="3529">
                  <c:v>2357524360</c:v>
                </c:pt>
                <c:pt idx="3530">
                  <c:v>655548058</c:v>
                </c:pt>
                <c:pt idx="3531">
                  <c:v>386606810</c:v>
                </c:pt>
                <c:pt idx="3532">
                  <c:v>437335757</c:v>
                </c:pt>
                <c:pt idx="3533">
                  <c:v>280282131</c:v>
                </c:pt>
                <c:pt idx="3534">
                  <c:v>3924496838</c:v>
                </c:pt>
                <c:pt idx="3535">
                  <c:v>2238325856</c:v>
                </c:pt>
                <c:pt idx="3536">
                  <c:v>764925943</c:v>
                </c:pt>
                <c:pt idx="3537">
                  <c:v>2148326926</c:v>
                </c:pt>
                <c:pt idx="3538">
                  <c:v>1011101962</c:v>
                </c:pt>
                <c:pt idx="3539">
                  <c:v>2486697956</c:v>
                </c:pt>
                <c:pt idx="3540">
                  <c:v>206920559</c:v>
                </c:pt>
                <c:pt idx="3541">
                  <c:v>201231108</c:v>
                </c:pt>
                <c:pt idx="3542">
                  <c:v>471736280</c:v>
                </c:pt>
                <c:pt idx="3543">
                  <c:v>1386970476</c:v>
                </c:pt>
                <c:pt idx="3544">
                  <c:v>2927947066</c:v>
                </c:pt>
                <c:pt idx="3545">
                  <c:v>418132698</c:v>
                </c:pt>
                <c:pt idx="3546">
                  <c:v>772172001</c:v>
                </c:pt>
                <c:pt idx="3547">
                  <c:v>571601158</c:v>
                </c:pt>
                <c:pt idx="3548">
                  <c:v>386209322</c:v>
                </c:pt>
                <c:pt idx="3549">
                  <c:v>4442083893</c:v>
                </c:pt>
                <c:pt idx="3550">
                  <c:v>424090043</c:v>
                </c:pt>
                <c:pt idx="3551">
                  <c:v>471234973</c:v>
                </c:pt>
                <c:pt idx="3552">
                  <c:v>694785888</c:v>
                </c:pt>
                <c:pt idx="3553">
                  <c:v>250801527</c:v>
                </c:pt>
                <c:pt idx="3554">
                  <c:v>4836460982</c:v>
                </c:pt>
                <c:pt idx="3555">
                  <c:v>451403957</c:v>
                </c:pt>
                <c:pt idx="3556">
                  <c:v>630153275</c:v>
                </c:pt>
                <c:pt idx="3557">
                  <c:v>296077373</c:v>
                </c:pt>
                <c:pt idx="3558">
                  <c:v>376611888</c:v>
                </c:pt>
                <c:pt idx="3559">
                  <c:v>2324657985</c:v>
                </c:pt>
                <c:pt idx="3560">
                  <c:v>593196453</c:v>
                </c:pt>
                <c:pt idx="3561">
                  <c:v>383377830</c:v>
                </c:pt>
                <c:pt idx="3562">
                  <c:v>321121350</c:v>
                </c:pt>
                <c:pt idx="3563">
                  <c:v>275347453</c:v>
                </c:pt>
                <c:pt idx="3564">
                  <c:v>652556894</c:v>
                </c:pt>
                <c:pt idx="3565">
                  <c:v>1143368280</c:v>
                </c:pt>
                <c:pt idx="3566">
                  <c:v>1889579359</c:v>
                </c:pt>
                <c:pt idx="3567">
                  <c:v>418391032</c:v>
                </c:pt>
                <c:pt idx="3568">
                  <c:v>335849395</c:v>
                </c:pt>
                <c:pt idx="3569">
                  <c:v>2540368986</c:v>
                </c:pt>
                <c:pt idx="3570">
                  <c:v>496082506</c:v>
                </c:pt>
                <c:pt idx="3571">
                  <c:v>662182614</c:v>
                </c:pt>
                <c:pt idx="3572">
                  <c:v>547763269</c:v>
                </c:pt>
                <c:pt idx="3573">
                  <c:v>258778501</c:v>
                </c:pt>
                <c:pt idx="3574">
                  <c:v>2229853445</c:v>
                </c:pt>
                <c:pt idx="3575">
                  <c:v>655568001</c:v>
                </c:pt>
                <c:pt idx="3576">
                  <c:v>560746788</c:v>
                </c:pt>
                <c:pt idx="3577">
                  <c:v>235984822</c:v>
                </c:pt>
                <c:pt idx="3578">
                  <c:v>404100061</c:v>
                </c:pt>
                <c:pt idx="3579">
                  <c:v>659887573</c:v>
                </c:pt>
                <c:pt idx="3580">
                  <c:v>605457895</c:v>
                </c:pt>
                <c:pt idx="3581">
                  <c:v>1241198096</c:v>
                </c:pt>
                <c:pt idx="3582">
                  <c:v>490374008</c:v>
                </c:pt>
                <c:pt idx="3583">
                  <c:v>317200525</c:v>
                </c:pt>
                <c:pt idx="3584">
                  <c:v>1038698996</c:v>
                </c:pt>
                <c:pt idx="3585">
                  <c:v>638938069</c:v>
                </c:pt>
                <c:pt idx="3586">
                  <c:v>204155928</c:v>
                </c:pt>
                <c:pt idx="3587">
                  <c:v>640608791</c:v>
                </c:pt>
                <c:pt idx="3588">
                  <c:v>239329949</c:v>
                </c:pt>
                <c:pt idx="3589">
                  <c:v>333351240</c:v>
                </c:pt>
                <c:pt idx="3590">
                  <c:v>520517756</c:v>
                </c:pt>
                <c:pt idx="3591">
                  <c:v>397288960</c:v>
                </c:pt>
                <c:pt idx="3592">
                  <c:v>449572611</c:v>
                </c:pt>
                <c:pt idx="3593">
                  <c:v>534404869</c:v>
                </c:pt>
                <c:pt idx="3594">
                  <c:v>629908387</c:v>
                </c:pt>
                <c:pt idx="3595">
                  <c:v>645951501</c:v>
                </c:pt>
                <c:pt idx="3596">
                  <c:v>540529293</c:v>
                </c:pt>
                <c:pt idx="3597">
                  <c:v>2353574026</c:v>
                </c:pt>
                <c:pt idx="3598">
                  <c:v>1743730336</c:v>
                </c:pt>
                <c:pt idx="3599">
                  <c:v>954661038</c:v>
                </c:pt>
                <c:pt idx="3600">
                  <c:v>775809572</c:v>
                </c:pt>
                <c:pt idx="3601">
                  <c:v>669402342</c:v>
                </c:pt>
                <c:pt idx="3602">
                  <c:v>1918295925</c:v>
                </c:pt>
                <c:pt idx="3603">
                  <c:v>622344415</c:v>
                </c:pt>
                <c:pt idx="3604">
                  <c:v>494034752</c:v>
                </c:pt>
                <c:pt idx="3605">
                  <c:v>897183188</c:v>
                </c:pt>
                <c:pt idx="3606">
                  <c:v>1375538345</c:v>
                </c:pt>
                <c:pt idx="3607">
                  <c:v>478941324</c:v>
                </c:pt>
                <c:pt idx="3608">
                  <c:v>392980283</c:v>
                </c:pt>
                <c:pt idx="3609">
                  <c:v>213671443</c:v>
                </c:pt>
                <c:pt idx="3610">
                  <c:v>910265457</c:v>
                </c:pt>
                <c:pt idx="3611">
                  <c:v>635471889</c:v>
                </c:pt>
                <c:pt idx="3612">
                  <c:v>340634479</c:v>
                </c:pt>
                <c:pt idx="3613">
                  <c:v>436142466</c:v>
                </c:pt>
                <c:pt idx="3614">
                  <c:v>1299980897</c:v>
                </c:pt>
                <c:pt idx="3615">
                  <c:v>226458134</c:v>
                </c:pt>
                <c:pt idx="3616">
                  <c:v>139610116</c:v>
                </c:pt>
                <c:pt idx="3617">
                  <c:v>211585713</c:v>
                </c:pt>
                <c:pt idx="3618">
                  <c:v>265312857</c:v>
                </c:pt>
                <c:pt idx="3619">
                  <c:v>253983094</c:v>
                </c:pt>
                <c:pt idx="3620">
                  <c:v>166850467</c:v>
                </c:pt>
                <c:pt idx="3621">
                  <c:v>440370593</c:v>
                </c:pt>
                <c:pt idx="3622">
                  <c:v>1510831232</c:v>
                </c:pt>
                <c:pt idx="3623">
                  <c:v>199298889</c:v>
                </c:pt>
                <c:pt idx="3624">
                  <c:v>254255201</c:v>
                </c:pt>
                <c:pt idx="3625">
                  <c:v>542770989</c:v>
                </c:pt>
                <c:pt idx="3626">
                  <c:v>452008761</c:v>
                </c:pt>
                <c:pt idx="3627">
                  <c:v>434706248</c:v>
                </c:pt>
                <c:pt idx="3628">
                  <c:v>569898822</c:v>
                </c:pt>
                <c:pt idx="3629">
                  <c:v>338918724</c:v>
                </c:pt>
                <c:pt idx="3630">
                  <c:v>663415363</c:v>
                </c:pt>
                <c:pt idx="3631">
                  <c:v>581108180</c:v>
                </c:pt>
                <c:pt idx="3632">
                  <c:v>1422465302</c:v>
                </c:pt>
                <c:pt idx="3633">
                  <c:v>277428272</c:v>
                </c:pt>
                <c:pt idx="3634">
                  <c:v>180282395</c:v>
                </c:pt>
                <c:pt idx="3635">
                  <c:v>448664337</c:v>
                </c:pt>
                <c:pt idx="3636">
                  <c:v>102197049</c:v>
                </c:pt>
                <c:pt idx="3637">
                  <c:v>225899620</c:v>
                </c:pt>
                <c:pt idx="3638">
                  <c:v>340911114</c:v>
                </c:pt>
                <c:pt idx="3639">
                  <c:v>777513947</c:v>
                </c:pt>
                <c:pt idx="3640">
                  <c:v>143445738</c:v>
                </c:pt>
                <c:pt idx="3641">
                  <c:v>243000852</c:v>
                </c:pt>
                <c:pt idx="3642">
                  <c:v>673166689</c:v>
                </c:pt>
                <c:pt idx="3643">
                  <c:v>325759912</c:v>
                </c:pt>
                <c:pt idx="3644">
                  <c:v>641847029</c:v>
                </c:pt>
                <c:pt idx="3645">
                  <c:v>287986729</c:v>
                </c:pt>
                <c:pt idx="3646">
                  <c:v>397593506</c:v>
                </c:pt>
                <c:pt idx="3647">
                  <c:v>569492277</c:v>
                </c:pt>
                <c:pt idx="3648">
                  <c:v>195649915</c:v>
                </c:pt>
                <c:pt idx="3649">
                  <c:v>417832325</c:v>
                </c:pt>
                <c:pt idx="3650">
                  <c:v>3310162951</c:v>
                </c:pt>
                <c:pt idx="3651">
                  <c:v>136627056</c:v>
                </c:pt>
                <c:pt idx="3652">
                  <c:v>279163010</c:v>
                </c:pt>
                <c:pt idx="3653">
                  <c:v>710027226</c:v>
                </c:pt>
                <c:pt idx="3654">
                  <c:v>142300983</c:v>
                </c:pt>
                <c:pt idx="3655">
                  <c:v>327410962</c:v>
                </c:pt>
                <c:pt idx="3656">
                  <c:v>3064270449</c:v>
                </c:pt>
                <c:pt idx="3657">
                  <c:v>2208568710</c:v>
                </c:pt>
                <c:pt idx="3658">
                  <c:v>1934125903</c:v>
                </c:pt>
                <c:pt idx="3659">
                  <c:v>427423942</c:v>
                </c:pt>
                <c:pt idx="3660">
                  <c:v>300032964</c:v>
                </c:pt>
                <c:pt idx="3661">
                  <c:v>102396990</c:v>
                </c:pt>
                <c:pt idx="3662">
                  <c:v>120644176</c:v>
                </c:pt>
                <c:pt idx="3663">
                  <c:v>757456044</c:v>
                </c:pt>
                <c:pt idx="3664">
                  <c:v>1255320928</c:v>
                </c:pt>
                <c:pt idx="3665">
                  <c:v>1056612715</c:v>
                </c:pt>
                <c:pt idx="3666">
                  <c:v>276368836</c:v>
                </c:pt>
                <c:pt idx="3667">
                  <c:v>426569974</c:v>
                </c:pt>
                <c:pt idx="3668">
                  <c:v>452573571</c:v>
                </c:pt>
                <c:pt idx="3669">
                  <c:v>2992058021</c:v>
                </c:pt>
                <c:pt idx="3670">
                  <c:v>707507164</c:v>
                </c:pt>
                <c:pt idx="3671">
                  <c:v>141688927</c:v>
                </c:pt>
                <c:pt idx="3672">
                  <c:v>196890019</c:v>
                </c:pt>
                <c:pt idx="3673">
                  <c:v>190246345</c:v>
                </c:pt>
                <c:pt idx="3674">
                  <c:v>525085927</c:v>
                </c:pt>
                <c:pt idx="3675">
                  <c:v>392960214</c:v>
                </c:pt>
                <c:pt idx="3676">
                  <c:v>187770022</c:v>
                </c:pt>
                <c:pt idx="3677">
                  <c:v>353313005</c:v>
                </c:pt>
                <c:pt idx="3678">
                  <c:v>257878636</c:v>
                </c:pt>
                <c:pt idx="3679">
                  <c:v>444035749</c:v>
                </c:pt>
                <c:pt idx="3680">
                  <c:v>333051162</c:v>
                </c:pt>
                <c:pt idx="3681">
                  <c:v>187056812</c:v>
                </c:pt>
                <c:pt idx="3682">
                  <c:v>191766892</c:v>
                </c:pt>
                <c:pt idx="3683">
                  <c:v>249253188</c:v>
                </c:pt>
                <c:pt idx="3684">
                  <c:v>424821043</c:v>
                </c:pt>
                <c:pt idx="3685">
                  <c:v>280244560</c:v>
                </c:pt>
                <c:pt idx="3686">
                  <c:v>123932271</c:v>
                </c:pt>
                <c:pt idx="3687">
                  <c:v>148857805</c:v>
                </c:pt>
                <c:pt idx="3688">
                  <c:v>557637646</c:v>
                </c:pt>
                <c:pt idx="3689">
                  <c:v>573431769</c:v>
                </c:pt>
                <c:pt idx="3690">
                  <c:v>379261680</c:v>
                </c:pt>
                <c:pt idx="3691">
                  <c:v>872716961</c:v>
                </c:pt>
                <c:pt idx="3692">
                  <c:v>534369795</c:v>
                </c:pt>
                <c:pt idx="3693">
                  <c:v>317731946</c:v>
                </c:pt>
                <c:pt idx="3694">
                  <c:v>849299657</c:v>
                </c:pt>
                <c:pt idx="3695">
                  <c:v>391344836</c:v>
                </c:pt>
                <c:pt idx="3696">
                  <c:v>396529861</c:v>
                </c:pt>
                <c:pt idx="3697">
                  <c:v>398723491</c:v>
                </c:pt>
                <c:pt idx="3698">
                  <c:v>2200533016</c:v>
                </c:pt>
                <c:pt idx="3699">
                  <c:v>763316484</c:v>
                </c:pt>
                <c:pt idx="3700">
                  <c:v>317613803</c:v>
                </c:pt>
                <c:pt idx="3701">
                  <c:v>344479145</c:v>
                </c:pt>
                <c:pt idx="3702">
                  <c:v>667259803</c:v>
                </c:pt>
                <c:pt idx="3703">
                  <c:v>708565469</c:v>
                </c:pt>
                <c:pt idx="3704">
                  <c:v>647359216</c:v>
                </c:pt>
                <c:pt idx="3705">
                  <c:v>555187520</c:v>
                </c:pt>
                <c:pt idx="3706">
                  <c:v>1783312130</c:v>
                </c:pt>
                <c:pt idx="3707">
                  <c:v>293824340</c:v>
                </c:pt>
                <c:pt idx="3708">
                  <c:v>230247790</c:v>
                </c:pt>
                <c:pt idx="3709">
                  <c:v>391482905</c:v>
                </c:pt>
                <c:pt idx="3710">
                  <c:v>486930381</c:v>
                </c:pt>
                <c:pt idx="3711">
                  <c:v>595843350</c:v>
                </c:pt>
                <c:pt idx="3712">
                  <c:v>78075500</c:v>
                </c:pt>
                <c:pt idx="3713">
                  <c:v>886671817</c:v>
                </c:pt>
                <c:pt idx="3714">
                  <c:v>317760214</c:v>
                </c:pt>
                <c:pt idx="3715">
                  <c:v>500720824</c:v>
                </c:pt>
                <c:pt idx="3716">
                  <c:v>4169951595</c:v>
                </c:pt>
                <c:pt idx="3717">
                  <c:v>1346694250</c:v>
                </c:pt>
                <c:pt idx="3718">
                  <c:v>416171291</c:v>
                </c:pt>
                <c:pt idx="3719">
                  <c:v>464763705</c:v>
                </c:pt>
                <c:pt idx="3720">
                  <c:v>767660593</c:v>
                </c:pt>
                <c:pt idx="3721">
                  <c:v>2423901061</c:v>
                </c:pt>
                <c:pt idx="3722">
                  <c:v>622665787</c:v>
                </c:pt>
                <c:pt idx="3723">
                  <c:v>588342782</c:v>
                </c:pt>
                <c:pt idx="3724">
                  <c:v>510945280</c:v>
                </c:pt>
                <c:pt idx="3725">
                  <c:v>422114688</c:v>
                </c:pt>
                <c:pt idx="3726">
                  <c:v>1303114046</c:v>
                </c:pt>
                <c:pt idx="3727">
                  <c:v>915569189</c:v>
                </c:pt>
                <c:pt idx="3728">
                  <c:v>517798919</c:v>
                </c:pt>
                <c:pt idx="3729">
                  <c:v>802672300</c:v>
                </c:pt>
                <c:pt idx="3730">
                  <c:v>398477680</c:v>
                </c:pt>
                <c:pt idx="3731">
                  <c:v>3527802244</c:v>
                </c:pt>
                <c:pt idx="3732">
                  <c:v>1730924187</c:v>
                </c:pt>
                <c:pt idx="3733">
                  <c:v>7972593170</c:v>
                </c:pt>
                <c:pt idx="3734">
                  <c:v>199041345</c:v>
                </c:pt>
                <c:pt idx="3735">
                  <c:v>1259033956</c:v>
                </c:pt>
                <c:pt idx="3736">
                  <c:v>409069779</c:v>
                </c:pt>
                <c:pt idx="3737">
                  <c:v>582572572</c:v>
                </c:pt>
                <c:pt idx="3738">
                  <c:v>6191220230</c:v>
                </c:pt>
                <c:pt idx="3739">
                  <c:v>442096042</c:v>
                </c:pt>
                <c:pt idx="3740">
                  <c:v>1720513125</c:v>
                </c:pt>
                <c:pt idx="3741">
                  <c:v>3184441371</c:v>
                </c:pt>
                <c:pt idx="3742">
                  <c:v>467164576</c:v>
                </c:pt>
                <c:pt idx="3743">
                  <c:v>460226771</c:v>
                </c:pt>
                <c:pt idx="3744">
                  <c:v>569329595</c:v>
                </c:pt>
                <c:pt idx="3745">
                  <c:v>712620674</c:v>
                </c:pt>
                <c:pt idx="3746">
                  <c:v>740255727</c:v>
                </c:pt>
                <c:pt idx="3747">
                  <c:v>936118766</c:v>
                </c:pt>
                <c:pt idx="3748">
                  <c:v>379973459</c:v>
                </c:pt>
                <c:pt idx="3749">
                  <c:v>473991749</c:v>
                </c:pt>
                <c:pt idx="3750">
                  <c:v>960544270</c:v>
                </c:pt>
                <c:pt idx="3751">
                  <c:v>72568723</c:v>
                </c:pt>
                <c:pt idx="3752">
                  <c:v>141628857</c:v>
                </c:pt>
                <c:pt idx="3753">
                  <c:v>233130796</c:v>
                </c:pt>
                <c:pt idx="3754">
                  <c:v>777398015</c:v>
                </c:pt>
                <c:pt idx="3755">
                  <c:v>168206211</c:v>
                </c:pt>
                <c:pt idx="3756">
                  <c:v>137266018</c:v>
                </c:pt>
                <c:pt idx="3757">
                  <c:v>116443501</c:v>
                </c:pt>
                <c:pt idx="3758">
                  <c:v>67637202</c:v>
                </c:pt>
                <c:pt idx="3759">
                  <c:v>126673382</c:v>
                </c:pt>
                <c:pt idx="3760">
                  <c:v>959030344</c:v>
                </c:pt>
                <c:pt idx="3761">
                  <c:v>417582223</c:v>
                </c:pt>
                <c:pt idx="3762">
                  <c:v>392475403</c:v>
                </c:pt>
                <c:pt idx="3763">
                  <c:v>116465196</c:v>
                </c:pt>
                <c:pt idx="3764">
                  <c:v>203082280</c:v>
                </c:pt>
                <c:pt idx="3765">
                  <c:v>459804113</c:v>
                </c:pt>
                <c:pt idx="3766">
                  <c:v>276719860</c:v>
                </c:pt>
                <c:pt idx="3767">
                  <c:v>482219335</c:v>
                </c:pt>
                <c:pt idx="3768">
                  <c:v>1983848808</c:v>
                </c:pt>
                <c:pt idx="3769">
                  <c:v>244562093</c:v>
                </c:pt>
                <c:pt idx="3770">
                  <c:v>345956343</c:v>
                </c:pt>
                <c:pt idx="3771">
                  <c:v>1261801933</c:v>
                </c:pt>
                <c:pt idx="3772">
                  <c:v>329224482</c:v>
                </c:pt>
                <c:pt idx="3773">
                  <c:v>142211893</c:v>
                </c:pt>
                <c:pt idx="3774">
                  <c:v>2448307791</c:v>
                </c:pt>
                <c:pt idx="3775">
                  <c:v>68273340</c:v>
                </c:pt>
                <c:pt idx="3776">
                  <c:v>167065661</c:v>
                </c:pt>
                <c:pt idx="3777">
                  <c:v>157945600</c:v>
                </c:pt>
                <c:pt idx="3778">
                  <c:v>142010395</c:v>
                </c:pt>
                <c:pt idx="3779">
                  <c:v>1400382842</c:v>
                </c:pt>
                <c:pt idx="3780">
                  <c:v>318879195</c:v>
                </c:pt>
                <c:pt idx="3781">
                  <c:v>207024043</c:v>
                </c:pt>
                <c:pt idx="3782">
                  <c:v>221400033</c:v>
                </c:pt>
                <c:pt idx="3783">
                  <c:v>1849744681</c:v>
                </c:pt>
                <c:pt idx="3784">
                  <c:v>2577921200</c:v>
                </c:pt>
                <c:pt idx="3785">
                  <c:v>979502310</c:v>
                </c:pt>
                <c:pt idx="3786">
                  <c:v>356911060</c:v>
                </c:pt>
                <c:pt idx="3787">
                  <c:v>1956615910</c:v>
                </c:pt>
                <c:pt idx="3788">
                  <c:v>881505429</c:v>
                </c:pt>
                <c:pt idx="3789">
                  <c:v>1435764343</c:v>
                </c:pt>
                <c:pt idx="3790">
                  <c:v>2780841610</c:v>
                </c:pt>
                <c:pt idx="3791">
                  <c:v>434832227</c:v>
                </c:pt>
                <c:pt idx="3792">
                  <c:v>260785515</c:v>
                </c:pt>
                <c:pt idx="3793">
                  <c:v>270853752</c:v>
                </c:pt>
                <c:pt idx="3794">
                  <c:v>1125598900</c:v>
                </c:pt>
                <c:pt idx="3795">
                  <c:v>178221074</c:v>
                </c:pt>
                <c:pt idx="3796">
                  <c:v>475414501</c:v>
                </c:pt>
                <c:pt idx="3797">
                  <c:v>286008919</c:v>
                </c:pt>
                <c:pt idx="3798">
                  <c:v>528170081</c:v>
                </c:pt>
                <c:pt idx="3799">
                  <c:v>1978962098</c:v>
                </c:pt>
                <c:pt idx="3800">
                  <c:v>175598302</c:v>
                </c:pt>
                <c:pt idx="3801">
                  <c:v>483200362</c:v>
                </c:pt>
                <c:pt idx="3802">
                  <c:v>202642145</c:v>
                </c:pt>
                <c:pt idx="3803">
                  <c:v>156283896</c:v>
                </c:pt>
                <c:pt idx="3804">
                  <c:v>1273945287</c:v>
                </c:pt>
                <c:pt idx="3805">
                  <c:v>177652736</c:v>
                </c:pt>
                <c:pt idx="3806">
                  <c:v>535501527</c:v>
                </c:pt>
                <c:pt idx="3807">
                  <c:v>50078230</c:v>
                </c:pt>
                <c:pt idx="3808">
                  <c:v>131086179</c:v>
                </c:pt>
                <c:pt idx="3809">
                  <c:v>2137851906</c:v>
                </c:pt>
                <c:pt idx="3810">
                  <c:v>441705387</c:v>
                </c:pt>
                <c:pt idx="3811">
                  <c:v>214090202</c:v>
                </c:pt>
                <c:pt idx="3812">
                  <c:v>151116401</c:v>
                </c:pt>
                <c:pt idx="3813">
                  <c:v>243621055</c:v>
                </c:pt>
                <c:pt idx="3814">
                  <c:v>1715355900</c:v>
                </c:pt>
                <c:pt idx="3815">
                  <c:v>839197460</c:v>
                </c:pt>
                <c:pt idx="3816">
                  <c:v>609335993</c:v>
                </c:pt>
                <c:pt idx="3817">
                  <c:v>389920641</c:v>
                </c:pt>
                <c:pt idx="3818">
                  <c:v>113121396</c:v>
                </c:pt>
                <c:pt idx="3819">
                  <c:v>1806060550</c:v>
                </c:pt>
                <c:pt idx="3820">
                  <c:v>476950095</c:v>
                </c:pt>
                <c:pt idx="3821">
                  <c:v>192064961</c:v>
                </c:pt>
                <c:pt idx="3822">
                  <c:v>156242186</c:v>
                </c:pt>
                <c:pt idx="3823">
                  <c:v>207418829</c:v>
                </c:pt>
                <c:pt idx="3824">
                  <c:v>1700128842</c:v>
                </c:pt>
                <c:pt idx="3825">
                  <c:v>475973344</c:v>
                </c:pt>
                <c:pt idx="3826">
                  <c:v>171210833</c:v>
                </c:pt>
                <c:pt idx="3827">
                  <c:v>179254228</c:v>
                </c:pt>
                <c:pt idx="3828">
                  <c:v>147902725</c:v>
                </c:pt>
                <c:pt idx="3829">
                  <c:v>595195038</c:v>
                </c:pt>
                <c:pt idx="3830">
                  <c:v>634774448</c:v>
                </c:pt>
                <c:pt idx="3831">
                  <c:v>1347367896</c:v>
                </c:pt>
                <c:pt idx="3832">
                  <c:v>222700095</c:v>
                </c:pt>
                <c:pt idx="3833">
                  <c:v>217786999</c:v>
                </c:pt>
                <c:pt idx="3834">
                  <c:v>730603119</c:v>
                </c:pt>
                <c:pt idx="3835">
                  <c:v>169789963</c:v>
                </c:pt>
                <c:pt idx="3836">
                  <c:v>214874512</c:v>
                </c:pt>
                <c:pt idx="3837">
                  <c:v>226900905</c:v>
                </c:pt>
                <c:pt idx="3838">
                  <c:v>294038075</c:v>
                </c:pt>
                <c:pt idx="3839">
                  <c:v>263071330</c:v>
                </c:pt>
                <c:pt idx="3840">
                  <c:v>173808127</c:v>
                </c:pt>
                <c:pt idx="3841">
                  <c:v>772536060</c:v>
                </c:pt>
                <c:pt idx="3842">
                  <c:v>623622322</c:v>
                </c:pt>
                <c:pt idx="3843">
                  <c:v>542868310</c:v>
                </c:pt>
                <c:pt idx="3844">
                  <c:v>605626075</c:v>
                </c:pt>
                <c:pt idx="3845">
                  <c:v>355546237</c:v>
                </c:pt>
                <c:pt idx="3846">
                  <c:v>407526482</c:v>
                </c:pt>
                <c:pt idx="3847">
                  <c:v>391564460</c:v>
                </c:pt>
                <c:pt idx="3848">
                  <c:v>494933029</c:v>
                </c:pt>
                <c:pt idx="3849">
                  <c:v>961457755</c:v>
                </c:pt>
                <c:pt idx="3850">
                  <c:v>824754266</c:v>
                </c:pt>
                <c:pt idx="3851">
                  <c:v>351709705</c:v>
                </c:pt>
                <c:pt idx="3852">
                  <c:v>1460588398</c:v>
                </c:pt>
                <c:pt idx="3853">
                  <c:v>208473232</c:v>
                </c:pt>
                <c:pt idx="3854">
                  <c:v>156431713</c:v>
                </c:pt>
                <c:pt idx="3855">
                  <c:v>399435740</c:v>
                </c:pt>
                <c:pt idx="3856">
                  <c:v>1257539035</c:v>
                </c:pt>
                <c:pt idx="3857">
                  <c:v>391319591</c:v>
                </c:pt>
                <c:pt idx="3858">
                  <c:v>336613248</c:v>
                </c:pt>
                <c:pt idx="3859">
                  <c:v>539618886</c:v>
                </c:pt>
                <c:pt idx="3860">
                  <c:v>481584633</c:v>
                </c:pt>
                <c:pt idx="3861">
                  <c:v>328391288</c:v>
                </c:pt>
                <c:pt idx="3862">
                  <c:v>83150684</c:v>
                </c:pt>
                <c:pt idx="3863">
                  <c:v>235332133</c:v>
                </c:pt>
                <c:pt idx="3864">
                  <c:v>737988793</c:v>
                </c:pt>
                <c:pt idx="3865">
                  <c:v>411231418</c:v>
                </c:pt>
                <c:pt idx="3866">
                  <c:v>443833233</c:v>
                </c:pt>
                <c:pt idx="3867">
                  <c:v>58938204</c:v>
                </c:pt>
                <c:pt idx="3868">
                  <c:v>225237635</c:v>
                </c:pt>
                <c:pt idx="3869">
                  <c:v>366078070</c:v>
                </c:pt>
                <c:pt idx="3870">
                  <c:v>268209206</c:v>
                </c:pt>
                <c:pt idx="3871">
                  <c:v>1663290576</c:v>
                </c:pt>
                <c:pt idx="3872">
                  <c:v>315905996</c:v>
                </c:pt>
                <c:pt idx="3873">
                  <c:v>196775136</c:v>
                </c:pt>
                <c:pt idx="3874">
                  <c:v>377518821</c:v>
                </c:pt>
                <c:pt idx="3875">
                  <c:v>204099597</c:v>
                </c:pt>
                <c:pt idx="3876">
                  <c:v>65749183</c:v>
                </c:pt>
                <c:pt idx="3877">
                  <c:v>257916740</c:v>
                </c:pt>
                <c:pt idx="3878">
                  <c:v>190291155</c:v>
                </c:pt>
                <c:pt idx="3879">
                  <c:v>1249886690</c:v>
                </c:pt>
                <c:pt idx="3880">
                  <c:v>241627038</c:v>
                </c:pt>
                <c:pt idx="3881">
                  <c:v>294194545</c:v>
                </c:pt>
                <c:pt idx="3882">
                  <c:v>826381784</c:v>
                </c:pt>
                <c:pt idx="3883">
                  <c:v>158050890</c:v>
                </c:pt>
                <c:pt idx="3884">
                  <c:v>818034979</c:v>
                </c:pt>
                <c:pt idx="3885">
                  <c:v>142152265</c:v>
                </c:pt>
                <c:pt idx="3886">
                  <c:v>121851291</c:v>
                </c:pt>
                <c:pt idx="3887">
                  <c:v>334876038</c:v>
                </c:pt>
                <c:pt idx="3888">
                  <c:v>126123633</c:v>
                </c:pt>
                <c:pt idx="3889">
                  <c:v>389873262</c:v>
                </c:pt>
                <c:pt idx="3890">
                  <c:v>98411523</c:v>
                </c:pt>
                <c:pt idx="3891">
                  <c:v>333617712</c:v>
                </c:pt>
                <c:pt idx="3892">
                  <c:v>438098154</c:v>
                </c:pt>
                <c:pt idx="3893">
                  <c:v>332725249</c:v>
                </c:pt>
                <c:pt idx="3894">
                  <c:v>124682538</c:v>
                </c:pt>
                <c:pt idx="3895">
                  <c:v>320484333</c:v>
                </c:pt>
                <c:pt idx="3896">
                  <c:v>282625424</c:v>
                </c:pt>
                <c:pt idx="3897">
                  <c:v>565132989</c:v>
                </c:pt>
                <c:pt idx="3898">
                  <c:v>67609776</c:v>
                </c:pt>
                <c:pt idx="3899">
                  <c:v>100501884</c:v>
                </c:pt>
                <c:pt idx="3900">
                  <c:v>142858907</c:v>
                </c:pt>
                <c:pt idx="3901">
                  <c:v>166755600</c:v>
                </c:pt>
                <c:pt idx="3902">
                  <c:v>336490027</c:v>
                </c:pt>
                <c:pt idx="3903">
                  <c:v>1011764773</c:v>
                </c:pt>
                <c:pt idx="3904">
                  <c:v>521352569</c:v>
                </c:pt>
                <c:pt idx="3905">
                  <c:v>172684379</c:v>
                </c:pt>
                <c:pt idx="3906">
                  <c:v>51970480</c:v>
                </c:pt>
                <c:pt idx="3907">
                  <c:v>79506166</c:v>
                </c:pt>
                <c:pt idx="3908">
                  <c:v>1136698332</c:v>
                </c:pt>
                <c:pt idx="3909">
                  <c:v>113031990</c:v>
                </c:pt>
                <c:pt idx="3910">
                  <c:v>108983807</c:v>
                </c:pt>
                <c:pt idx="3911">
                  <c:v>145581862</c:v>
                </c:pt>
                <c:pt idx="3912">
                  <c:v>57680204</c:v>
                </c:pt>
                <c:pt idx="3913">
                  <c:v>1463755269</c:v>
                </c:pt>
                <c:pt idx="3914">
                  <c:v>134433048</c:v>
                </c:pt>
                <c:pt idx="3915">
                  <c:v>340945819</c:v>
                </c:pt>
                <c:pt idx="3916">
                  <c:v>342063317</c:v>
                </c:pt>
                <c:pt idx="3917">
                  <c:v>201794964</c:v>
                </c:pt>
                <c:pt idx="3918">
                  <c:v>242992496</c:v>
                </c:pt>
                <c:pt idx="3919">
                  <c:v>386459775</c:v>
                </c:pt>
                <c:pt idx="3920">
                  <c:v>461595439</c:v>
                </c:pt>
                <c:pt idx="3921">
                  <c:v>172119682</c:v>
                </c:pt>
                <c:pt idx="3922">
                  <c:v>117069774</c:v>
                </c:pt>
                <c:pt idx="3923">
                  <c:v>57142942</c:v>
                </c:pt>
                <c:pt idx="3924">
                  <c:v>274891685</c:v>
                </c:pt>
                <c:pt idx="3925">
                  <c:v>341858245</c:v>
                </c:pt>
                <c:pt idx="3926">
                  <c:v>352513036</c:v>
                </c:pt>
                <c:pt idx="3927">
                  <c:v>265922724</c:v>
                </c:pt>
                <c:pt idx="3928">
                  <c:v>541329307</c:v>
                </c:pt>
                <c:pt idx="3929">
                  <c:v>342847212</c:v>
                </c:pt>
                <c:pt idx="3930">
                  <c:v>98520309</c:v>
                </c:pt>
                <c:pt idx="3931">
                  <c:v>81774736</c:v>
                </c:pt>
                <c:pt idx="3932">
                  <c:v>116395043</c:v>
                </c:pt>
                <c:pt idx="3933">
                  <c:v>165337196</c:v>
                </c:pt>
                <c:pt idx="3934">
                  <c:v>338689410</c:v>
                </c:pt>
                <c:pt idx="3935">
                  <c:v>164113742</c:v>
                </c:pt>
                <c:pt idx="3936">
                  <c:v>270260144</c:v>
                </c:pt>
                <c:pt idx="3937">
                  <c:v>448163760</c:v>
                </c:pt>
                <c:pt idx="3938">
                  <c:v>281906999</c:v>
                </c:pt>
                <c:pt idx="3939">
                  <c:v>434917886</c:v>
                </c:pt>
                <c:pt idx="3940">
                  <c:v>152046321</c:v>
                </c:pt>
                <c:pt idx="3941">
                  <c:v>367599336</c:v>
                </c:pt>
                <c:pt idx="3942">
                  <c:v>227248496</c:v>
                </c:pt>
                <c:pt idx="3943">
                  <c:v>337956484</c:v>
                </c:pt>
                <c:pt idx="3944">
                  <c:v>325470354</c:v>
                </c:pt>
                <c:pt idx="3945">
                  <c:v>446884308</c:v>
                </c:pt>
                <c:pt idx="3946">
                  <c:v>376749653</c:v>
                </c:pt>
                <c:pt idx="3947">
                  <c:v>347955089</c:v>
                </c:pt>
                <c:pt idx="3948">
                  <c:v>965235007</c:v>
                </c:pt>
                <c:pt idx="3949">
                  <c:v>632274661</c:v>
                </c:pt>
                <c:pt idx="3950">
                  <c:v>121333030</c:v>
                </c:pt>
                <c:pt idx="3951">
                  <c:v>145189122</c:v>
                </c:pt>
                <c:pt idx="3952">
                  <c:v>447114652</c:v>
                </c:pt>
                <c:pt idx="3953">
                  <c:v>524971723</c:v>
                </c:pt>
                <c:pt idx="3954">
                  <c:v>119843134</c:v>
                </c:pt>
                <c:pt idx="3955">
                  <c:v>242543767</c:v>
                </c:pt>
                <c:pt idx="3956">
                  <c:v>2383385919</c:v>
                </c:pt>
                <c:pt idx="3957">
                  <c:v>727590823</c:v>
                </c:pt>
                <c:pt idx="3958">
                  <c:v>88106755</c:v>
                </c:pt>
                <c:pt idx="3959">
                  <c:v>106184900</c:v>
                </c:pt>
                <c:pt idx="3960">
                  <c:v>171746302</c:v>
                </c:pt>
                <c:pt idx="3961">
                  <c:v>1470114168</c:v>
                </c:pt>
                <c:pt idx="3962">
                  <c:v>57968494</c:v>
                </c:pt>
                <c:pt idx="3963">
                  <c:v>422729299</c:v>
                </c:pt>
                <c:pt idx="3964">
                  <c:v>282838350</c:v>
                </c:pt>
                <c:pt idx="3965">
                  <c:v>379820949</c:v>
                </c:pt>
                <c:pt idx="3966">
                  <c:v>3264711398</c:v>
                </c:pt>
                <c:pt idx="3967">
                  <c:v>683345361</c:v>
                </c:pt>
                <c:pt idx="3968">
                  <c:v>211039743</c:v>
                </c:pt>
                <c:pt idx="3969">
                  <c:v>324448250</c:v>
                </c:pt>
                <c:pt idx="3970">
                  <c:v>400416298</c:v>
                </c:pt>
                <c:pt idx="3971">
                  <c:v>1027369397</c:v>
                </c:pt>
                <c:pt idx="3972">
                  <c:v>501373652</c:v>
                </c:pt>
                <c:pt idx="3973">
                  <c:v>66584348</c:v>
                </c:pt>
                <c:pt idx="3974">
                  <c:v>46138398</c:v>
                </c:pt>
                <c:pt idx="3975">
                  <c:v>183186278</c:v>
                </c:pt>
                <c:pt idx="3976">
                  <c:v>636039024</c:v>
                </c:pt>
                <c:pt idx="3977">
                  <c:v>521227566</c:v>
                </c:pt>
                <c:pt idx="3978">
                  <c:v>174184333</c:v>
                </c:pt>
                <c:pt idx="3979">
                  <c:v>323288655</c:v>
                </c:pt>
                <c:pt idx="3980">
                  <c:v>66467172</c:v>
                </c:pt>
                <c:pt idx="3981">
                  <c:v>1712644867</c:v>
                </c:pt>
                <c:pt idx="3982">
                  <c:v>853425976</c:v>
                </c:pt>
                <c:pt idx="3983">
                  <c:v>352212014</c:v>
                </c:pt>
                <c:pt idx="3984">
                  <c:v>112775818</c:v>
                </c:pt>
                <c:pt idx="3985">
                  <c:v>870442825</c:v>
                </c:pt>
                <c:pt idx="3986">
                  <c:v>286983761</c:v>
                </c:pt>
                <c:pt idx="3987">
                  <c:v>331323745</c:v>
                </c:pt>
                <c:pt idx="3988">
                  <c:v>297024840</c:v>
                </c:pt>
                <c:pt idx="3989">
                  <c:v>240527715</c:v>
                </c:pt>
                <c:pt idx="3990">
                  <c:v>2428552072</c:v>
                </c:pt>
                <c:pt idx="3991">
                  <c:v>5187805243</c:v>
                </c:pt>
                <c:pt idx="3992">
                  <c:v>430714768</c:v>
                </c:pt>
                <c:pt idx="3993">
                  <c:v>348670114</c:v>
                </c:pt>
                <c:pt idx="3994">
                  <c:v>159955683</c:v>
                </c:pt>
                <c:pt idx="3995">
                  <c:v>810902664</c:v>
                </c:pt>
                <c:pt idx="3996">
                  <c:v>719190409</c:v>
                </c:pt>
                <c:pt idx="3997">
                  <c:v>572331273</c:v>
                </c:pt>
                <c:pt idx="3998">
                  <c:v>224363463</c:v>
                </c:pt>
                <c:pt idx="3999">
                  <c:v>288245987</c:v>
                </c:pt>
                <c:pt idx="4000">
                  <c:v>119197378</c:v>
                </c:pt>
                <c:pt idx="4001">
                  <c:v>30046932</c:v>
                </c:pt>
                <c:pt idx="4002">
                  <c:v>149306148</c:v>
                </c:pt>
                <c:pt idx="4003">
                  <c:v>29198748</c:v>
                </c:pt>
                <c:pt idx="4004">
                  <c:v>29140931</c:v>
                </c:pt>
                <c:pt idx="4005">
                  <c:v>45579380</c:v>
                </c:pt>
                <c:pt idx="4006">
                  <c:v>65681369</c:v>
                </c:pt>
                <c:pt idx="4007">
                  <c:v>43375798</c:v>
                </c:pt>
                <c:pt idx="4008">
                  <c:v>119485562</c:v>
                </c:pt>
                <c:pt idx="4009">
                  <c:v>53265932</c:v>
                </c:pt>
                <c:pt idx="4010">
                  <c:v>46675513</c:v>
                </c:pt>
                <c:pt idx="4011">
                  <c:v>65893057</c:v>
                </c:pt>
                <c:pt idx="4012">
                  <c:v>173337384</c:v>
                </c:pt>
                <c:pt idx="4013">
                  <c:v>200417039</c:v>
                </c:pt>
                <c:pt idx="4014">
                  <c:v>32671662</c:v>
                </c:pt>
                <c:pt idx="4015">
                  <c:v>32093432</c:v>
                </c:pt>
                <c:pt idx="4016">
                  <c:v>17218175</c:v>
                </c:pt>
                <c:pt idx="4017">
                  <c:v>11151644</c:v>
                </c:pt>
                <c:pt idx="4018">
                  <c:v>32331892</c:v>
                </c:pt>
                <c:pt idx="4019">
                  <c:v>28613386</c:v>
                </c:pt>
                <c:pt idx="4020">
                  <c:v>23232496</c:v>
                </c:pt>
                <c:pt idx="4021">
                  <c:v>26697702</c:v>
                </c:pt>
                <c:pt idx="4022">
                  <c:v>52593189</c:v>
                </c:pt>
                <c:pt idx="4023">
                  <c:v>24655239</c:v>
                </c:pt>
                <c:pt idx="4024">
                  <c:v>35532510</c:v>
                </c:pt>
                <c:pt idx="4025">
                  <c:v>23740520</c:v>
                </c:pt>
                <c:pt idx="4026">
                  <c:v>28102944</c:v>
                </c:pt>
                <c:pt idx="4027">
                  <c:v>24547902</c:v>
                </c:pt>
                <c:pt idx="4028">
                  <c:v>25579699</c:v>
                </c:pt>
                <c:pt idx="4029">
                  <c:v>38963483</c:v>
                </c:pt>
                <c:pt idx="4030">
                  <c:v>37216463</c:v>
                </c:pt>
                <c:pt idx="4031">
                  <c:v>30157705</c:v>
                </c:pt>
                <c:pt idx="4032">
                  <c:v>26703514</c:v>
                </c:pt>
                <c:pt idx="4033">
                  <c:v>33517237</c:v>
                </c:pt>
                <c:pt idx="4034">
                  <c:v>40632510</c:v>
                </c:pt>
                <c:pt idx="4035">
                  <c:v>59512440</c:v>
                </c:pt>
                <c:pt idx="4036">
                  <c:v>29513068</c:v>
                </c:pt>
                <c:pt idx="4037">
                  <c:v>35304554</c:v>
                </c:pt>
                <c:pt idx="4038">
                  <c:v>75690124</c:v>
                </c:pt>
                <c:pt idx="4039">
                  <c:v>53492160</c:v>
                </c:pt>
                <c:pt idx="4040">
                  <c:v>26853908</c:v>
                </c:pt>
                <c:pt idx="4041">
                  <c:v>25077849</c:v>
                </c:pt>
                <c:pt idx="4042">
                  <c:v>46114074</c:v>
                </c:pt>
                <c:pt idx="4043">
                  <c:v>34528266</c:v>
                </c:pt>
                <c:pt idx="4044">
                  <c:v>52896611</c:v>
                </c:pt>
                <c:pt idx="4045">
                  <c:v>64214220</c:v>
                </c:pt>
                <c:pt idx="4046">
                  <c:v>31957142</c:v>
                </c:pt>
                <c:pt idx="4047">
                  <c:v>28188421</c:v>
                </c:pt>
                <c:pt idx="4048">
                  <c:v>75042170</c:v>
                </c:pt>
                <c:pt idx="4049">
                  <c:v>59807987</c:v>
                </c:pt>
                <c:pt idx="4050">
                  <c:v>244023222</c:v>
                </c:pt>
                <c:pt idx="4051">
                  <c:v>358647561</c:v>
                </c:pt>
                <c:pt idx="4052">
                  <c:v>63273411</c:v>
                </c:pt>
                <c:pt idx="4053">
                  <c:v>70031854</c:v>
                </c:pt>
                <c:pt idx="4054">
                  <c:v>43324103</c:v>
                </c:pt>
                <c:pt idx="4055">
                  <c:v>45718306</c:v>
                </c:pt>
                <c:pt idx="4056">
                  <c:v>35003501</c:v>
                </c:pt>
                <c:pt idx="4057">
                  <c:v>25582937</c:v>
                </c:pt>
                <c:pt idx="4058">
                  <c:v>48859245</c:v>
                </c:pt>
                <c:pt idx="4059">
                  <c:v>47999739</c:v>
                </c:pt>
                <c:pt idx="4060">
                  <c:v>60419651</c:v>
                </c:pt>
                <c:pt idx="4061">
                  <c:v>97720216</c:v>
                </c:pt>
                <c:pt idx="4062">
                  <c:v>64967442</c:v>
                </c:pt>
                <c:pt idx="4063">
                  <c:v>73484917</c:v>
                </c:pt>
                <c:pt idx="4064">
                  <c:v>65592750</c:v>
                </c:pt>
                <c:pt idx="4065">
                  <c:v>80523498</c:v>
                </c:pt>
                <c:pt idx="4066">
                  <c:v>53108542</c:v>
                </c:pt>
                <c:pt idx="4067">
                  <c:v>144306662</c:v>
                </c:pt>
                <c:pt idx="4068">
                  <c:v>50275484</c:v>
                </c:pt>
                <c:pt idx="4069">
                  <c:v>71239246</c:v>
                </c:pt>
                <c:pt idx="4070">
                  <c:v>199194910</c:v>
                </c:pt>
                <c:pt idx="4071">
                  <c:v>116989656</c:v>
                </c:pt>
                <c:pt idx="4072">
                  <c:v>74150985</c:v>
                </c:pt>
                <c:pt idx="4073">
                  <c:v>33692679</c:v>
                </c:pt>
                <c:pt idx="4074">
                  <c:v>28988887</c:v>
                </c:pt>
                <c:pt idx="4075">
                  <c:v>38923155</c:v>
                </c:pt>
                <c:pt idx="4076">
                  <c:v>64383508</c:v>
                </c:pt>
                <c:pt idx="4077">
                  <c:v>86408882</c:v>
                </c:pt>
                <c:pt idx="4078">
                  <c:v>180103771</c:v>
                </c:pt>
                <c:pt idx="4079">
                  <c:v>191635937</c:v>
                </c:pt>
                <c:pt idx="4080">
                  <c:v>224594939</c:v>
                </c:pt>
                <c:pt idx="4081">
                  <c:v>34770802</c:v>
                </c:pt>
                <c:pt idx="4082">
                  <c:v>29162967</c:v>
                </c:pt>
                <c:pt idx="4083">
                  <c:v>70555709</c:v>
                </c:pt>
                <c:pt idx="4084">
                  <c:v>32884659</c:v>
                </c:pt>
                <c:pt idx="4085">
                  <c:v>53384090</c:v>
                </c:pt>
                <c:pt idx="4086">
                  <c:v>21471490</c:v>
                </c:pt>
                <c:pt idx="4087">
                  <c:v>17248169</c:v>
                </c:pt>
                <c:pt idx="4088">
                  <c:v>26996967</c:v>
                </c:pt>
                <c:pt idx="4089">
                  <c:v>41310360</c:v>
                </c:pt>
                <c:pt idx="4090">
                  <c:v>37783214</c:v>
                </c:pt>
                <c:pt idx="4091">
                  <c:v>33127423</c:v>
                </c:pt>
                <c:pt idx="4092">
                  <c:v>40584563</c:v>
                </c:pt>
                <c:pt idx="4093">
                  <c:v>36056086</c:v>
                </c:pt>
                <c:pt idx="4094">
                  <c:v>95337652</c:v>
                </c:pt>
                <c:pt idx="4095">
                  <c:v>50364984</c:v>
                </c:pt>
                <c:pt idx="4096">
                  <c:v>17894647</c:v>
                </c:pt>
                <c:pt idx="4097">
                  <c:v>46180626</c:v>
                </c:pt>
                <c:pt idx="4098">
                  <c:v>111997899</c:v>
                </c:pt>
                <c:pt idx="4099">
                  <c:v>55113740</c:v>
                </c:pt>
                <c:pt idx="4100">
                  <c:v>42136007</c:v>
                </c:pt>
                <c:pt idx="4101">
                  <c:v>73684020</c:v>
                </c:pt>
                <c:pt idx="4102">
                  <c:v>42837820</c:v>
                </c:pt>
                <c:pt idx="4103">
                  <c:v>22166055</c:v>
                </c:pt>
                <c:pt idx="4104">
                  <c:v>49804469</c:v>
                </c:pt>
                <c:pt idx="4105">
                  <c:v>19413097</c:v>
                </c:pt>
                <c:pt idx="4106">
                  <c:v>23117974</c:v>
                </c:pt>
                <c:pt idx="4107">
                  <c:v>36452176</c:v>
                </c:pt>
                <c:pt idx="4108">
                  <c:v>27912261</c:v>
                </c:pt>
                <c:pt idx="4109">
                  <c:v>21949691</c:v>
                </c:pt>
                <c:pt idx="4110">
                  <c:v>16879746</c:v>
                </c:pt>
                <c:pt idx="4111">
                  <c:v>55137066</c:v>
                </c:pt>
                <c:pt idx="4112">
                  <c:v>31916096</c:v>
                </c:pt>
                <c:pt idx="4113">
                  <c:v>16865073</c:v>
                </c:pt>
                <c:pt idx="4114">
                  <c:v>30434938</c:v>
                </c:pt>
                <c:pt idx="4115">
                  <c:v>30870206</c:v>
                </c:pt>
                <c:pt idx="4116">
                  <c:v>42672901</c:v>
                </c:pt>
                <c:pt idx="4117">
                  <c:v>20568442</c:v>
                </c:pt>
                <c:pt idx="4118">
                  <c:v>41839944</c:v>
                </c:pt>
                <c:pt idx="4119">
                  <c:v>11360791</c:v>
                </c:pt>
                <c:pt idx="4120">
                  <c:v>34072290</c:v>
                </c:pt>
                <c:pt idx="4121">
                  <c:v>24732489</c:v>
                </c:pt>
                <c:pt idx="4122">
                  <c:v>14676536</c:v>
                </c:pt>
                <c:pt idx="4123">
                  <c:v>36052361</c:v>
                </c:pt>
                <c:pt idx="4124">
                  <c:v>40321669</c:v>
                </c:pt>
                <c:pt idx="4125">
                  <c:v>11723775</c:v>
                </c:pt>
                <c:pt idx="4126">
                  <c:v>23615526</c:v>
                </c:pt>
                <c:pt idx="4127">
                  <c:v>49336809</c:v>
                </c:pt>
                <c:pt idx="4128">
                  <c:v>40898297</c:v>
                </c:pt>
                <c:pt idx="4129">
                  <c:v>37236349</c:v>
                </c:pt>
                <c:pt idx="4130">
                  <c:v>17500958</c:v>
                </c:pt>
                <c:pt idx="4131">
                  <c:v>11420247</c:v>
                </c:pt>
                <c:pt idx="4132">
                  <c:v>23858124</c:v>
                </c:pt>
                <c:pt idx="4133">
                  <c:v>16974006</c:v>
                </c:pt>
                <c:pt idx="4134">
                  <c:v>23421334</c:v>
                </c:pt>
                <c:pt idx="4135">
                  <c:v>21570014</c:v>
                </c:pt>
                <c:pt idx="4136">
                  <c:v>19330350</c:v>
                </c:pt>
                <c:pt idx="4137">
                  <c:v>23262696</c:v>
                </c:pt>
                <c:pt idx="4138">
                  <c:v>23536365</c:v>
                </c:pt>
                <c:pt idx="4139">
                  <c:v>22281846</c:v>
                </c:pt>
                <c:pt idx="4140">
                  <c:v>20579980</c:v>
                </c:pt>
                <c:pt idx="4141">
                  <c:v>22906852</c:v>
                </c:pt>
                <c:pt idx="4142">
                  <c:v>34459344</c:v>
                </c:pt>
                <c:pt idx="4143">
                  <c:v>14326581</c:v>
                </c:pt>
                <c:pt idx="4144">
                  <c:v>13050521</c:v>
                </c:pt>
                <c:pt idx="4145">
                  <c:v>16166214</c:v>
                </c:pt>
                <c:pt idx="4146">
                  <c:v>25135149</c:v>
                </c:pt>
                <c:pt idx="4147">
                  <c:v>27290151</c:v>
                </c:pt>
                <c:pt idx="4148">
                  <c:v>29848684</c:v>
                </c:pt>
                <c:pt idx="4149">
                  <c:v>27920485</c:v>
                </c:pt>
                <c:pt idx="4150">
                  <c:v>34047841</c:v>
                </c:pt>
                <c:pt idx="4151">
                  <c:v>28115523</c:v>
                </c:pt>
                <c:pt idx="4152">
                  <c:v>10726429</c:v>
                </c:pt>
                <c:pt idx="4153">
                  <c:v>28084053</c:v>
                </c:pt>
                <c:pt idx="4154">
                  <c:v>99064449</c:v>
                </c:pt>
                <c:pt idx="4155">
                  <c:v>28885133</c:v>
                </c:pt>
                <c:pt idx="4156">
                  <c:v>27109607</c:v>
                </c:pt>
                <c:pt idx="4157">
                  <c:v>47418741</c:v>
                </c:pt>
                <c:pt idx="4158">
                  <c:v>47126908</c:v>
                </c:pt>
                <c:pt idx="4159">
                  <c:v>102695752</c:v>
                </c:pt>
                <c:pt idx="4160">
                  <c:v>117180164</c:v>
                </c:pt>
                <c:pt idx="4161">
                  <c:v>130105804</c:v>
                </c:pt>
                <c:pt idx="4162">
                  <c:v>40755066</c:v>
                </c:pt>
                <c:pt idx="4163">
                  <c:v>59403043</c:v>
                </c:pt>
                <c:pt idx="4164">
                  <c:v>22612142</c:v>
                </c:pt>
                <c:pt idx="4165">
                  <c:v>29735499</c:v>
                </c:pt>
                <c:pt idx="4166">
                  <c:v>16659613</c:v>
                </c:pt>
                <c:pt idx="4167">
                  <c:v>28337416</c:v>
                </c:pt>
                <c:pt idx="4168">
                  <c:v>19891715</c:v>
                </c:pt>
                <c:pt idx="4169">
                  <c:v>57656776</c:v>
                </c:pt>
                <c:pt idx="4170">
                  <c:v>34796559</c:v>
                </c:pt>
                <c:pt idx="4171">
                  <c:v>39338021</c:v>
                </c:pt>
                <c:pt idx="4172">
                  <c:v>19006826</c:v>
                </c:pt>
                <c:pt idx="4173">
                  <c:v>13646794</c:v>
                </c:pt>
                <c:pt idx="4174">
                  <c:v>31832752</c:v>
                </c:pt>
                <c:pt idx="4175">
                  <c:v>21108910</c:v>
                </c:pt>
                <c:pt idx="4176">
                  <c:v>28984013</c:v>
                </c:pt>
                <c:pt idx="4177">
                  <c:v>23486541</c:v>
                </c:pt>
                <c:pt idx="4178">
                  <c:v>31843548</c:v>
                </c:pt>
                <c:pt idx="4179">
                  <c:v>19586393</c:v>
                </c:pt>
                <c:pt idx="4180">
                  <c:v>40726595</c:v>
                </c:pt>
                <c:pt idx="4181">
                  <c:v>22187669</c:v>
                </c:pt>
                <c:pt idx="4182">
                  <c:v>28754901</c:v>
                </c:pt>
                <c:pt idx="4183">
                  <c:v>28932342</c:v>
                </c:pt>
                <c:pt idx="4184">
                  <c:v>37408465</c:v>
                </c:pt>
                <c:pt idx="4185">
                  <c:v>9995059</c:v>
                </c:pt>
                <c:pt idx="4186">
                  <c:v>19128483</c:v>
                </c:pt>
                <c:pt idx="4187">
                  <c:v>32195882</c:v>
                </c:pt>
                <c:pt idx="4188">
                  <c:v>19882320</c:v>
                </c:pt>
                <c:pt idx="4189">
                  <c:v>37418899</c:v>
                </c:pt>
                <c:pt idx="4190">
                  <c:v>60836955</c:v>
                </c:pt>
                <c:pt idx="4191">
                  <c:v>198686170</c:v>
                </c:pt>
                <c:pt idx="4192">
                  <c:v>56109581</c:v>
                </c:pt>
                <c:pt idx="4193">
                  <c:v>28158450</c:v>
                </c:pt>
                <c:pt idx="4194">
                  <c:v>35619338</c:v>
                </c:pt>
                <c:pt idx="4195">
                  <c:v>38007153</c:v>
                </c:pt>
                <c:pt idx="4196">
                  <c:v>25220627</c:v>
                </c:pt>
                <c:pt idx="4197">
                  <c:v>47775861</c:v>
                </c:pt>
                <c:pt idx="4198">
                  <c:v>78803963</c:v>
                </c:pt>
                <c:pt idx="4199">
                  <c:v>32164300</c:v>
                </c:pt>
                <c:pt idx="4200">
                  <c:v>49434260</c:v>
                </c:pt>
                <c:pt idx="4201">
                  <c:v>45406091</c:v>
                </c:pt>
                <c:pt idx="4202">
                  <c:v>26597584</c:v>
                </c:pt>
                <c:pt idx="4203">
                  <c:v>45592577</c:v>
                </c:pt>
                <c:pt idx="4204">
                  <c:v>43698132</c:v>
                </c:pt>
                <c:pt idx="4205">
                  <c:v>33359659</c:v>
                </c:pt>
                <c:pt idx="4206">
                  <c:v>38984235</c:v>
                </c:pt>
                <c:pt idx="4207">
                  <c:v>23138416</c:v>
                </c:pt>
                <c:pt idx="4208">
                  <c:v>60142031</c:v>
                </c:pt>
                <c:pt idx="4209">
                  <c:v>22776535</c:v>
                </c:pt>
                <c:pt idx="4210">
                  <c:v>29001613</c:v>
                </c:pt>
                <c:pt idx="4211">
                  <c:v>42168872</c:v>
                </c:pt>
                <c:pt idx="4212">
                  <c:v>11687082</c:v>
                </c:pt>
                <c:pt idx="4213">
                  <c:v>29034477</c:v>
                </c:pt>
                <c:pt idx="4214">
                  <c:v>34001610</c:v>
                </c:pt>
                <c:pt idx="4215">
                  <c:v>36067338</c:v>
                </c:pt>
                <c:pt idx="4216">
                  <c:v>37945188</c:v>
                </c:pt>
                <c:pt idx="4217">
                  <c:v>117931531</c:v>
                </c:pt>
                <c:pt idx="4218">
                  <c:v>74749315</c:v>
                </c:pt>
                <c:pt idx="4219">
                  <c:v>52528786</c:v>
                </c:pt>
                <c:pt idx="4220">
                  <c:v>31686362</c:v>
                </c:pt>
                <c:pt idx="4221">
                  <c:v>16139845</c:v>
                </c:pt>
                <c:pt idx="4222">
                  <c:v>29794720</c:v>
                </c:pt>
                <c:pt idx="4223">
                  <c:v>24583772</c:v>
                </c:pt>
                <c:pt idx="4224">
                  <c:v>8891125</c:v>
                </c:pt>
                <c:pt idx="4225">
                  <c:v>24665146</c:v>
                </c:pt>
                <c:pt idx="4226">
                  <c:v>13468336</c:v>
                </c:pt>
                <c:pt idx="4227">
                  <c:v>11348198</c:v>
                </c:pt>
                <c:pt idx="4228">
                  <c:v>34945269</c:v>
                </c:pt>
                <c:pt idx="4229">
                  <c:v>39752744</c:v>
                </c:pt>
                <c:pt idx="4230">
                  <c:v>41006424</c:v>
                </c:pt>
                <c:pt idx="4231">
                  <c:v>85920459</c:v>
                </c:pt>
                <c:pt idx="4232">
                  <c:v>72189593</c:v>
                </c:pt>
                <c:pt idx="4233">
                  <c:v>83724472</c:v>
                </c:pt>
                <c:pt idx="4234">
                  <c:v>28244817</c:v>
                </c:pt>
                <c:pt idx="4235">
                  <c:v>23265526</c:v>
                </c:pt>
                <c:pt idx="4236">
                  <c:v>37564258</c:v>
                </c:pt>
                <c:pt idx="4237">
                  <c:v>29770596</c:v>
                </c:pt>
                <c:pt idx="4238">
                  <c:v>31048869</c:v>
                </c:pt>
                <c:pt idx="4239">
                  <c:v>22510449</c:v>
                </c:pt>
                <c:pt idx="4240">
                  <c:v>77128318</c:v>
                </c:pt>
                <c:pt idx="4241">
                  <c:v>39192076</c:v>
                </c:pt>
                <c:pt idx="4242">
                  <c:v>59337654</c:v>
                </c:pt>
                <c:pt idx="4243">
                  <c:v>31041793</c:v>
                </c:pt>
                <c:pt idx="4244">
                  <c:v>67098926</c:v>
                </c:pt>
                <c:pt idx="4245">
                  <c:v>78619637</c:v>
                </c:pt>
                <c:pt idx="4246">
                  <c:v>260870717</c:v>
                </c:pt>
                <c:pt idx="4247">
                  <c:v>23616341</c:v>
                </c:pt>
                <c:pt idx="4248">
                  <c:v>34241837</c:v>
                </c:pt>
                <c:pt idx="4249">
                  <c:v>39599843</c:v>
                </c:pt>
                <c:pt idx="4250">
                  <c:v>109810618</c:v>
                </c:pt>
                <c:pt idx="4251">
                  <c:v>59143249</c:v>
                </c:pt>
                <c:pt idx="4252">
                  <c:v>55057893</c:v>
                </c:pt>
                <c:pt idx="4253">
                  <c:v>253444180</c:v>
                </c:pt>
                <c:pt idx="4254">
                  <c:v>609512221</c:v>
                </c:pt>
                <c:pt idx="4255">
                  <c:v>121027251</c:v>
                </c:pt>
                <c:pt idx="4256">
                  <c:v>91941313</c:v>
                </c:pt>
                <c:pt idx="4257">
                  <c:v>107282917</c:v>
                </c:pt>
                <c:pt idx="4258">
                  <c:v>71743121</c:v>
                </c:pt>
                <c:pt idx="4259">
                  <c:v>28563711</c:v>
                </c:pt>
                <c:pt idx="4260">
                  <c:v>73803212</c:v>
                </c:pt>
                <c:pt idx="4261">
                  <c:v>100017749</c:v>
                </c:pt>
                <c:pt idx="4262">
                  <c:v>79685083</c:v>
                </c:pt>
                <c:pt idx="4263">
                  <c:v>55241402</c:v>
                </c:pt>
                <c:pt idx="4264">
                  <c:v>83312441</c:v>
                </c:pt>
                <c:pt idx="4265">
                  <c:v>49123140</c:v>
                </c:pt>
                <c:pt idx="4266">
                  <c:v>92714454</c:v>
                </c:pt>
                <c:pt idx="4267">
                  <c:v>31911159</c:v>
                </c:pt>
                <c:pt idx="4268">
                  <c:v>58730166</c:v>
                </c:pt>
                <c:pt idx="4269">
                  <c:v>23147741</c:v>
                </c:pt>
                <c:pt idx="4270">
                  <c:v>37163854</c:v>
                </c:pt>
                <c:pt idx="4271">
                  <c:v>75021768</c:v>
                </c:pt>
                <c:pt idx="4272">
                  <c:v>78350436</c:v>
                </c:pt>
                <c:pt idx="4273">
                  <c:v>72745601</c:v>
                </c:pt>
                <c:pt idx="4274">
                  <c:v>27987632</c:v>
                </c:pt>
                <c:pt idx="4275">
                  <c:v>129322135</c:v>
                </c:pt>
                <c:pt idx="4276">
                  <c:v>61861868</c:v>
                </c:pt>
                <c:pt idx="4277">
                  <c:v>85753440</c:v>
                </c:pt>
                <c:pt idx="4278">
                  <c:v>47009133</c:v>
                </c:pt>
                <c:pt idx="4279">
                  <c:v>125306339</c:v>
                </c:pt>
                <c:pt idx="4280">
                  <c:v>247359929</c:v>
                </c:pt>
                <c:pt idx="4281">
                  <c:v>115112472</c:v>
                </c:pt>
                <c:pt idx="4282">
                  <c:v>65170117</c:v>
                </c:pt>
                <c:pt idx="4283">
                  <c:v>42586887</c:v>
                </c:pt>
                <c:pt idx="4284">
                  <c:v>78673841</c:v>
                </c:pt>
                <c:pt idx="4285">
                  <c:v>60108668</c:v>
                </c:pt>
                <c:pt idx="4286">
                  <c:v>75134480</c:v>
                </c:pt>
                <c:pt idx="4287">
                  <c:v>32646325</c:v>
                </c:pt>
                <c:pt idx="4288">
                  <c:v>101677453</c:v>
                </c:pt>
                <c:pt idx="4289">
                  <c:v>127389678</c:v>
                </c:pt>
                <c:pt idx="4290">
                  <c:v>155600719</c:v>
                </c:pt>
                <c:pt idx="4291">
                  <c:v>109554527</c:v>
                </c:pt>
                <c:pt idx="4292">
                  <c:v>106649338</c:v>
                </c:pt>
                <c:pt idx="4293">
                  <c:v>52579719</c:v>
                </c:pt>
                <c:pt idx="4294">
                  <c:v>119820971</c:v>
                </c:pt>
                <c:pt idx="4295">
                  <c:v>49800480</c:v>
                </c:pt>
                <c:pt idx="4296">
                  <c:v>140299186</c:v>
                </c:pt>
                <c:pt idx="4297">
                  <c:v>82802177</c:v>
                </c:pt>
                <c:pt idx="4298">
                  <c:v>326581361</c:v>
                </c:pt>
                <c:pt idx="4299">
                  <c:v>720847082</c:v>
                </c:pt>
                <c:pt idx="4300">
                  <c:v>43978581</c:v>
                </c:pt>
                <c:pt idx="4301">
                  <c:v>171986615</c:v>
                </c:pt>
                <c:pt idx="4302">
                  <c:v>44896663</c:v>
                </c:pt>
                <c:pt idx="4303">
                  <c:v>35747195</c:v>
                </c:pt>
                <c:pt idx="4304">
                  <c:v>76321213</c:v>
                </c:pt>
                <c:pt idx="4305">
                  <c:v>154913589</c:v>
                </c:pt>
                <c:pt idx="4306">
                  <c:v>32937153</c:v>
                </c:pt>
                <c:pt idx="4307">
                  <c:v>28642774</c:v>
                </c:pt>
                <c:pt idx="4308">
                  <c:v>190846622</c:v>
                </c:pt>
                <c:pt idx="4309">
                  <c:v>39498316</c:v>
                </c:pt>
                <c:pt idx="4310">
                  <c:v>43444699</c:v>
                </c:pt>
                <c:pt idx="4311">
                  <c:v>105728800</c:v>
                </c:pt>
                <c:pt idx="4312">
                  <c:v>44940412</c:v>
                </c:pt>
                <c:pt idx="4313">
                  <c:v>132988575</c:v>
                </c:pt>
                <c:pt idx="4314">
                  <c:v>70140040</c:v>
                </c:pt>
                <c:pt idx="4315">
                  <c:v>171700958</c:v>
                </c:pt>
                <c:pt idx="4316">
                  <c:v>822372217</c:v>
                </c:pt>
                <c:pt idx="4317">
                  <c:v>154756629</c:v>
                </c:pt>
                <c:pt idx="4318">
                  <c:v>129678888</c:v>
                </c:pt>
                <c:pt idx="4319">
                  <c:v>105130226</c:v>
                </c:pt>
                <c:pt idx="4320">
                  <c:v>121487476</c:v>
                </c:pt>
                <c:pt idx="4321">
                  <c:v>31497987</c:v>
                </c:pt>
                <c:pt idx="4322">
                  <c:v>80253631</c:v>
                </c:pt>
                <c:pt idx="4323">
                  <c:v>44538698</c:v>
                </c:pt>
                <c:pt idx="4324">
                  <c:v>139371788</c:v>
                </c:pt>
                <c:pt idx="4325">
                  <c:v>34347017</c:v>
                </c:pt>
                <c:pt idx="4326">
                  <c:v>23824083</c:v>
                </c:pt>
                <c:pt idx="4327">
                  <c:v>110092187</c:v>
                </c:pt>
                <c:pt idx="4328">
                  <c:v>33477278</c:v>
                </c:pt>
                <c:pt idx="4329">
                  <c:v>39710194</c:v>
                </c:pt>
                <c:pt idx="4330">
                  <c:v>36585691</c:v>
                </c:pt>
                <c:pt idx="4331">
                  <c:v>46768964</c:v>
                </c:pt>
                <c:pt idx="4332">
                  <c:v>119077574</c:v>
                </c:pt>
                <c:pt idx="4333">
                  <c:v>49018546</c:v>
                </c:pt>
                <c:pt idx="4334">
                  <c:v>155053579</c:v>
                </c:pt>
                <c:pt idx="4335">
                  <c:v>319945675</c:v>
                </c:pt>
                <c:pt idx="4336">
                  <c:v>196082843</c:v>
                </c:pt>
                <c:pt idx="4337">
                  <c:v>122863679</c:v>
                </c:pt>
                <c:pt idx="4338">
                  <c:v>244305323</c:v>
                </c:pt>
                <c:pt idx="4339">
                  <c:v>88029724</c:v>
                </c:pt>
                <c:pt idx="4340">
                  <c:v>170937206</c:v>
                </c:pt>
                <c:pt idx="4341">
                  <c:v>222574299</c:v>
                </c:pt>
                <c:pt idx="4342">
                  <c:v>192720069</c:v>
                </c:pt>
                <c:pt idx="4343">
                  <c:v>106488157</c:v>
                </c:pt>
                <c:pt idx="4344">
                  <c:v>443798333</c:v>
                </c:pt>
                <c:pt idx="4345">
                  <c:v>163979854</c:v>
                </c:pt>
                <c:pt idx="4346">
                  <c:v>195457694</c:v>
                </c:pt>
                <c:pt idx="4347">
                  <c:v>147059344</c:v>
                </c:pt>
                <c:pt idx="4348">
                  <c:v>290800750</c:v>
                </c:pt>
                <c:pt idx="4349">
                  <c:v>185287907</c:v>
                </c:pt>
                <c:pt idx="4350">
                  <c:v>229172798</c:v>
                </c:pt>
                <c:pt idx="4351">
                  <c:v>248795621</c:v>
                </c:pt>
                <c:pt idx="4352">
                  <c:v>105885009</c:v>
                </c:pt>
                <c:pt idx="4353">
                  <c:v>77873781</c:v>
                </c:pt>
                <c:pt idx="4354">
                  <c:v>223077342</c:v>
                </c:pt>
                <c:pt idx="4355">
                  <c:v>98137581</c:v>
                </c:pt>
                <c:pt idx="4356">
                  <c:v>250606971</c:v>
                </c:pt>
                <c:pt idx="4357">
                  <c:v>215069619</c:v>
                </c:pt>
                <c:pt idx="4358">
                  <c:v>327517662</c:v>
                </c:pt>
                <c:pt idx="4359">
                  <c:v>54583908</c:v>
                </c:pt>
                <c:pt idx="4360">
                  <c:v>92155135</c:v>
                </c:pt>
                <c:pt idx="4361">
                  <c:v>577772048</c:v>
                </c:pt>
                <c:pt idx="4362">
                  <c:v>2339876800</c:v>
                </c:pt>
                <c:pt idx="4363">
                  <c:v>80712913</c:v>
                </c:pt>
                <c:pt idx="4364">
                  <c:v>94512834</c:v>
                </c:pt>
                <c:pt idx="4365">
                  <c:v>225278283</c:v>
                </c:pt>
                <c:pt idx="4366">
                  <c:v>68213698</c:v>
                </c:pt>
                <c:pt idx="4367">
                  <c:v>174945014</c:v>
                </c:pt>
                <c:pt idx="4368">
                  <c:v>141254427</c:v>
                </c:pt>
                <c:pt idx="4369">
                  <c:v>200083345</c:v>
                </c:pt>
                <c:pt idx="4370">
                  <c:v>90860785</c:v>
                </c:pt>
                <c:pt idx="4371">
                  <c:v>73576342</c:v>
                </c:pt>
                <c:pt idx="4372">
                  <c:v>177669836</c:v>
                </c:pt>
                <c:pt idx="4373">
                  <c:v>191308905</c:v>
                </c:pt>
                <c:pt idx="4374">
                  <c:v>153754783</c:v>
                </c:pt>
                <c:pt idx="4375">
                  <c:v>48587351</c:v>
                </c:pt>
                <c:pt idx="4376">
                  <c:v>46089654</c:v>
                </c:pt>
                <c:pt idx="4377">
                  <c:v>38699355</c:v>
                </c:pt>
                <c:pt idx="4378">
                  <c:v>142370029</c:v>
                </c:pt>
                <c:pt idx="4379">
                  <c:v>175005951</c:v>
                </c:pt>
                <c:pt idx="4380">
                  <c:v>298423084</c:v>
                </c:pt>
                <c:pt idx="4381">
                  <c:v>144024963</c:v>
                </c:pt>
                <c:pt idx="4382">
                  <c:v>92526521</c:v>
                </c:pt>
                <c:pt idx="4383">
                  <c:v>34754347</c:v>
                </c:pt>
                <c:pt idx="4384">
                  <c:v>28094956</c:v>
                </c:pt>
                <c:pt idx="4385">
                  <c:v>36490892</c:v>
                </c:pt>
                <c:pt idx="4386">
                  <c:v>98041914</c:v>
                </c:pt>
                <c:pt idx="4387">
                  <c:v>119420328</c:v>
                </c:pt>
                <c:pt idx="4388">
                  <c:v>48918628</c:v>
                </c:pt>
                <c:pt idx="4389">
                  <c:v>127240234</c:v>
                </c:pt>
                <c:pt idx="4390">
                  <c:v>96824198</c:v>
                </c:pt>
                <c:pt idx="4391">
                  <c:v>172427654</c:v>
                </c:pt>
                <c:pt idx="4392">
                  <c:v>57552875</c:v>
                </c:pt>
                <c:pt idx="4393">
                  <c:v>103338457</c:v>
                </c:pt>
                <c:pt idx="4394">
                  <c:v>138542414</c:v>
                </c:pt>
                <c:pt idx="4395">
                  <c:v>108892855</c:v>
                </c:pt>
                <c:pt idx="4396">
                  <c:v>111228165</c:v>
                </c:pt>
                <c:pt idx="4397">
                  <c:v>43961940</c:v>
                </c:pt>
                <c:pt idx="4398">
                  <c:v>118722978</c:v>
                </c:pt>
                <c:pt idx="4399">
                  <c:v>130811689</c:v>
                </c:pt>
                <c:pt idx="4400">
                  <c:v>115254596</c:v>
                </c:pt>
                <c:pt idx="4401">
                  <c:v>161601137</c:v>
                </c:pt>
                <c:pt idx="4402">
                  <c:v>149921437</c:v>
                </c:pt>
                <c:pt idx="4403">
                  <c:v>885616211</c:v>
                </c:pt>
                <c:pt idx="4404">
                  <c:v>551846826</c:v>
                </c:pt>
                <c:pt idx="4405">
                  <c:v>61396272</c:v>
                </c:pt>
                <c:pt idx="4406">
                  <c:v>68744564</c:v>
                </c:pt>
                <c:pt idx="4407">
                  <c:v>38171967</c:v>
                </c:pt>
                <c:pt idx="4408">
                  <c:v>43842299</c:v>
                </c:pt>
                <c:pt idx="4409">
                  <c:v>147117678</c:v>
                </c:pt>
                <c:pt idx="4410">
                  <c:v>91409220</c:v>
                </c:pt>
                <c:pt idx="4411">
                  <c:v>35841398</c:v>
                </c:pt>
                <c:pt idx="4412">
                  <c:v>60775427</c:v>
                </c:pt>
                <c:pt idx="4413">
                  <c:v>75560146</c:v>
                </c:pt>
                <c:pt idx="4414">
                  <c:v>236176537</c:v>
                </c:pt>
                <c:pt idx="4415">
                  <c:v>152962420</c:v>
                </c:pt>
                <c:pt idx="4416">
                  <c:v>87598481</c:v>
                </c:pt>
                <c:pt idx="4417">
                  <c:v>123025644</c:v>
                </c:pt>
                <c:pt idx="4418">
                  <c:v>116681481</c:v>
                </c:pt>
                <c:pt idx="4419">
                  <c:v>232876636</c:v>
                </c:pt>
                <c:pt idx="4420">
                  <c:v>89385711</c:v>
                </c:pt>
                <c:pt idx="4421">
                  <c:v>38032909</c:v>
                </c:pt>
                <c:pt idx="4422">
                  <c:v>116579978</c:v>
                </c:pt>
                <c:pt idx="4423">
                  <c:v>30230180</c:v>
                </c:pt>
                <c:pt idx="4424">
                  <c:v>230203873</c:v>
                </c:pt>
                <c:pt idx="4425">
                  <c:v>117152429</c:v>
                </c:pt>
                <c:pt idx="4426">
                  <c:v>145904641</c:v>
                </c:pt>
                <c:pt idx="4427">
                  <c:v>111778317</c:v>
                </c:pt>
                <c:pt idx="4428">
                  <c:v>133279550</c:v>
                </c:pt>
                <c:pt idx="4429">
                  <c:v>312685347</c:v>
                </c:pt>
                <c:pt idx="4430">
                  <c:v>52885008</c:v>
                </c:pt>
                <c:pt idx="4431">
                  <c:v>173539030</c:v>
                </c:pt>
                <c:pt idx="4432">
                  <c:v>39549776</c:v>
                </c:pt>
                <c:pt idx="4433">
                  <c:v>104409310</c:v>
                </c:pt>
                <c:pt idx="4434">
                  <c:v>116372726</c:v>
                </c:pt>
                <c:pt idx="4435">
                  <c:v>88416515</c:v>
                </c:pt>
                <c:pt idx="4436">
                  <c:v>26496441</c:v>
                </c:pt>
                <c:pt idx="4437">
                  <c:v>93563338</c:v>
                </c:pt>
                <c:pt idx="4438">
                  <c:v>118284605</c:v>
                </c:pt>
                <c:pt idx="4439">
                  <c:v>134769998</c:v>
                </c:pt>
                <c:pt idx="4440">
                  <c:v>105623521</c:v>
                </c:pt>
                <c:pt idx="4441">
                  <c:v>53710188</c:v>
                </c:pt>
                <c:pt idx="4442">
                  <c:v>42042878</c:v>
                </c:pt>
                <c:pt idx="4443">
                  <c:v>35698994</c:v>
                </c:pt>
                <c:pt idx="4444">
                  <c:v>48296452</c:v>
                </c:pt>
                <c:pt idx="4445">
                  <c:v>110829970</c:v>
                </c:pt>
                <c:pt idx="4446">
                  <c:v>114150858</c:v>
                </c:pt>
                <c:pt idx="4447">
                  <c:v>92540388</c:v>
                </c:pt>
                <c:pt idx="4448">
                  <c:v>143562189</c:v>
                </c:pt>
                <c:pt idx="4449">
                  <c:v>107239463</c:v>
                </c:pt>
                <c:pt idx="4450">
                  <c:v>60564877</c:v>
                </c:pt>
                <c:pt idx="4451">
                  <c:v>105004409</c:v>
                </c:pt>
                <c:pt idx="4452">
                  <c:v>76575470</c:v>
                </c:pt>
                <c:pt idx="4453">
                  <c:v>155362823</c:v>
                </c:pt>
                <c:pt idx="4454">
                  <c:v>243920817</c:v>
                </c:pt>
                <c:pt idx="4455">
                  <c:v>42599641</c:v>
                </c:pt>
                <c:pt idx="4456">
                  <c:v>173148392</c:v>
                </c:pt>
                <c:pt idx="4457">
                  <c:v>124298715</c:v>
                </c:pt>
                <c:pt idx="4458">
                  <c:v>160888031</c:v>
                </c:pt>
                <c:pt idx="4459">
                  <c:v>72755631</c:v>
                </c:pt>
                <c:pt idx="4460">
                  <c:v>143314844</c:v>
                </c:pt>
                <c:pt idx="4461">
                  <c:v>248670295</c:v>
                </c:pt>
                <c:pt idx="4462">
                  <c:v>163685471</c:v>
                </c:pt>
                <c:pt idx="4463">
                  <c:v>452552279</c:v>
                </c:pt>
                <c:pt idx="4464">
                  <c:v>287658095</c:v>
                </c:pt>
                <c:pt idx="4465">
                  <c:v>148035165</c:v>
                </c:pt>
                <c:pt idx="4466">
                  <c:v>1055146791</c:v>
                </c:pt>
                <c:pt idx="4467">
                  <c:v>372267151</c:v>
                </c:pt>
                <c:pt idx="4468">
                  <c:v>224576852</c:v>
                </c:pt>
                <c:pt idx="4469">
                  <c:v>316234850</c:v>
                </c:pt>
                <c:pt idx="4470">
                  <c:v>272863836</c:v>
                </c:pt>
                <c:pt idx="4471">
                  <c:v>176754895</c:v>
                </c:pt>
                <c:pt idx="4472">
                  <c:v>57964722</c:v>
                </c:pt>
                <c:pt idx="4473">
                  <c:v>109039842</c:v>
                </c:pt>
                <c:pt idx="4474">
                  <c:v>109299380</c:v>
                </c:pt>
                <c:pt idx="4475">
                  <c:v>49401254</c:v>
                </c:pt>
                <c:pt idx="4476">
                  <c:v>142484094</c:v>
                </c:pt>
                <c:pt idx="4477">
                  <c:v>128860411</c:v>
                </c:pt>
                <c:pt idx="4478">
                  <c:v>164361241</c:v>
                </c:pt>
                <c:pt idx="4479">
                  <c:v>210781349</c:v>
                </c:pt>
                <c:pt idx="4480">
                  <c:v>77353600</c:v>
                </c:pt>
                <c:pt idx="4481">
                  <c:v>269429972</c:v>
                </c:pt>
                <c:pt idx="4482">
                  <c:v>165525586</c:v>
                </c:pt>
                <c:pt idx="4483">
                  <c:v>91925447</c:v>
                </c:pt>
                <c:pt idx="4484">
                  <c:v>140773158</c:v>
                </c:pt>
                <c:pt idx="4485">
                  <c:v>456612613</c:v>
                </c:pt>
                <c:pt idx="4486">
                  <c:v>192141387</c:v>
                </c:pt>
                <c:pt idx="4487">
                  <c:v>204590574</c:v>
                </c:pt>
                <c:pt idx="4488">
                  <c:v>133271992</c:v>
                </c:pt>
                <c:pt idx="4489">
                  <c:v>69901812</c:v>
                </c:pt>
                <c:pt idx="4490">
                  <c:v>101151883</c:v>
                </c:pt>
                <c:pt idx="4491">
                  <c:v>95630806</c:v>
                </c:pt>
                <c:pt idx="4492">
                  <c:v>120680181</c:v>
                </c:pt>
                <c:pt idx="4493">
                  <c:v>97947291</c:v>
                </c:pt>
                <c:pt idx="4494">
                  <c:v>97356963</c:v>
                </c:pt>
                <c:pt idx="4495">
                  <c:v>156510568</c:v>
                </c:pt>
                <c:pt idx="4496">
                  <c:v>58511221</c:v>
                </c:pt>
                <c:pt idx="4497">
                  <c:v>131876514</c:v>
                </c:pt>
                <c:pt idx="4498">
                  <c:v>93174175</c:v>
                </c:pt>
                <c:pt idx="4499">
                  <c:v>128800279</c:v>
                </c:pt>
                <c:pt idx="4500">
                  <c:v>29467</c:v>
                </c:pt>
                <c:pt idx="4501">
                  <c:v>84667</c:v>
                </c:pt>
                <c:pt idx="4502">
                  <c:v>146230</c:v>
                </c:pt>
                <c:pt idx="4503">
                  <c:v>200</c:v>
                </c:pt>
                <c:pt idx="4504">
                  <c:v>41079</c:v>
                </c:pt>
                <c:pt idx="4505">
                  <c:v>136646</c:v>
                </c:pt>
                <c:pt idx="4506">
                  <c:v>78193</c:v>
                </c:pt>
                <c:pt idx="4507">
                  <c:v>45714</c:v>
                </c:pt>
                <c:pt idx="4508">
                  <c:v>57440</c:v>
                </c:pt>
                <c:pt idx="4509">
                  <c:v>225771</c:v>
                </c:pt>
                <c:pt idx="4510">
                  <c:v>5637</c:v>
                </c:pt>
                <c:pt idx="4511">
                  <c:v>36632</c:v>
                </c:pt>
                <c:pt idx="4512">
                  <c:v>92035</c:v>
                </c:pt>
                <c:pt idx="4513">
                  <c:v>34424</c:v>
                </c:pt>
                <c:pt idx="4514">
                  <c:v>62698</c:v>
                </c:pt>
                <c:pt idx="4515">
                  <c:v>4044</c:v>
                </c:pt>
                <c:pt idx="4516">
                  <c:v>90779</c:v>
                </c:pt>
                <c:pt idx="4517">
                  <c:v>88635</c:v>
                </c:pt>
                <c:pt idx="4518">
                  <c:v>6695</c:v>
                </c:pt>
                <c:pt idx="4519">
                  <c:v>54151</c:v>
                </c:pt>
                <c:pt idx="4520">
                  <c:v>24913</c:v>
                </c:pt>
                <c:pt idx="4521">
                  <c:v>35438</c:v>
                </c:pt>
                <c:pt idx="4522">
                  <c:v>52949</c:v>
                </c:pt>
                <c:pt idx="4523">
                  <c:v>59122</c:v>
                </c:pt>
                <c:pt idx="4524">
                  <c:v>56829</c:v>
                </c:pt>
                <c:pt idx="4525">
                  <c:v>11366</c:v>
                </c:pt>
                <c:pt idx="4526">
                  <c:v>55785</c:v>
                </c:pt>
                <c:pt idx="4527">
                  <c:v>10351</c:v>
                </c:pt>
                <c:pt idx="4528">
                  <c:v>40503</c:v>
                </c:pt>
                <c:pt idx="4529">
                  <c:v>25129</c:v>
                </c:pt>
                <c:pt idx="4530">
                  <c:v>279417</c:v>
                </c:pt>
                <c:pt idx="4531">
                  <c:v>28399</c:v>
                </c:pt>
                <c:pt idx="4532">
                  <c:v>27854</c:v>
                </c:pt>
                <c:pt idx="4533">
                  <c:v>29521</c:v>
                </c:pt>
                <c:pt idx="4534">
                  <c:v>39114</c:v>
                </c:pt>
                <c:pt idx="4535">
                  <c:v>103059</c:v>
                </c:pt>
                <c:pt idx="4536">
                  <c:v>39887</c:v>
                </c:pt>
                <c:pt idx="4537">
                  <c:v>191462</c:v>
                </c:pt>
                <c:pt idx="4538">
                  <c:v>224562</c:v>
                </c:pt>
                <c:pt idx="4539">
                  <c:v>63338</c:v>
                </c:pt>
                <c:pt idx="4540">
                  <c:v>5310</c:v>
                </c:pt>
                <c:pt idx="4541">
                  <c:v>5165</c:v>
                </c:pt>
                <c:pt idx="4542">
                  <c:v>27247</c:v>
                </c:pt>
                <c:pt idx="4543">
                  <c:v>100072</c:v>
                </c:pt>
                <c:pt idx="4544">
                  <c:v>14263</c:v>
                </c:pt>
                <c:pt idx="4545">
                  <c:v>94303</c:v>
                </c:pt>
                <c:pt idx="4546">
                  <c:v>14511</c:v>
                </c:pt>
                <c:pt idx="4547">
                  <c:v>34143</c:v>
                </c:pt>
                <c:pt idx="4548">
                  <c:v>159364</c:v>
                </c:pt>
                <c:pt idx="4549">
                  <c:v>4177</c:v>
                </c:pt>
                <c:pt idx="4550">
                  <c:v>65065</c:v>
                </c:pt>
                <c:pt idx="4551">
                  <c:v>177654</c:v>
                </c:pt>
                <c:pt idx="4552">
                  <c:v>53146</c:v>
                </c:pt>
                <c:pt idx="4553">
                  <c:v>132629</c:v>
                </c:pt>
                <c:pt idx="4554">
                  <c:v>8977</c:v>
                </c:pt>
                <c:pt idx="4555">
                  <c:v>139923</c:v>
                </c:pt>
                <c:pt idx="4556">
                  <c:v>8774</c:v>
                </c:pt>
                <c:pt idx="4557">
                  <c:v>125533</c:v>
                </c:pt>
                <c:pt idx="4558">
                  <c:v>28001</c:v>
                </c:pt>
                <c:pt idx="4559">
                  <c:v>69569</c:v>
                </c:pt>
                <c:pt idx="4560">
                  <c:v>170064</c:v>
                </c:pt>
                <c:pt idx="4561">
                  <c:v>67147</c:v>
                </c:pt>
                <c:pt idx="4562">
                  <c:v>19227</c:v>
                </c:pt>
                <c:pt idx="4563">
                  <c:v>66442</c:v>
                </c:pt>
                <c:pt idx="4564">
                  <c:v>146831</c:v>
                </c:pt>
                <c:pt idx="4565">
                  <c:v>36719</c:v>
                </c:pt>
                <c:pt idx="4566">
                  <c:v>52703</c:v>
                </c:pt>
                <c:pt idx="4567">
                  <c:v>156817</c:v>
                </c:pt>
                <c:pt idx="4568">
                  <c:v>63494</c:v>
                </c:pt>
                <c:pt idx="4569">
                  <c:v>71775</c:v>
                </c:pt>
                <c:pt idx="4570">
                  <c:v>60298</c:v>
                </c:pt>
                <c:pt idx="4571">
                  <c:v>99848</c:v>
                </c:pt>
                <c:pt idx="4572">
                  <c:v>40728</c:v>
                </c:pt>
                <c:pt idx="4573">
                  <c:v>17176</c:v>
                </c:pt>
                <c:pt idx="4574">
                  <c:v>275952</c:v>
                </c:pt>
                <c:pt idx="4575">
                  <c:v>88536</c:v>
                </c:pt>
                <c:pt idx="4576">
                  <c:v>179866</c:v>
                </c:pt>
                <c:pt idx="4577">
                  <c:v>14436</c:v>
                </c:pt>
                <c:pt idx="4578">
                  <c:v>52726</c:v>
                </c:pt>
                <c:pt idx="4579">
                  <c:v>86622</c:v>
                </c:pt>
                <c:pt idx="4580">
                  <c:v>44941</c:v>
                </c:pt>
                <c:pt idx="4581">
                  <c:v>89767</c:v>
                </c:pt>
                <c:pt idx="4582">
                  <c:v>191275</c:v>
                </c:pt>
                <c:pt idx="4583">
                  <c:v>40027</c:v>
                </c:pt>
                <c:pt idx="4584">
                  <c:v>182080</c:v>
                </c:pt>
                <c:pt idx="4585">
                  <c:v>21057</c:v>
                </c:pt>
                <c:pt idx="4586">
                  <c:v>84225</c:v>
                </c:pt>
                <c:pt idx="4587">
                  <c:v>80546</c:v>
                </c:pt>
                <c:pt idx="4588">
                  <c:v>44421</c:v>
                </c:pt>
                <c:pt idx="4589">
                  <c:v>79457</c:v>
                </c:pt>
                <c:pt idx="4590">
                  <c:v>144329</c:v>
                </c:pt>
                <c:pt idx="4591">
                  <c:v>19003</c:v>
                </c:pt>
                <c:pt idx="4592">
                  <c:v>179343</c:v>
                </c:pt>
                <c:pt idx="4593">
                  <c:v>9932</c:v>
                </c:pt>
                <c:pt idx="4594">
                  <c:v>130929</c:v>
                </c:pt>
                <c:pt idx="4595">
                  <c:v>265663</c:v>
                </c:pt>
                <c:pt idx="4596">
                  <c:v>227099</c:v>
                </c:pt>
                <c:pt idx="4597">
                  <c:v>241471</c:v>
                </c:pt>
                <c:pt idx="4598">
                  <c:v>78142</c:v>
                </c:pt>
                <c:pt idx="4599">
                  <c:v>102407</c:v>
                </c:pt>
                <c:pt idx="4600">
                  <c:v>106155</c:v>
                </c:pt>
                <c:pt idx="4601">
                  <c:v>4070</c:v>
                </c:pt>
                <c:pt idx="4602">
                  <c:v>15236</c:v>
                </c:pt>
                <c:pt idx="4603">
                  <c:v>9544</c:v>
                </c:pt>
                <c:pt idx="4604">
                  <c:v>14172</c:v>
                </c:pt>
                <c:pt idx="4605">
                  <c:v>55085</c:v>
                </c:pt>
                <c:pt idx="4606">
                  <c:v>112769</c:v>
                </c:pt>
                <c:pt idx="4607">
                  <c:v>36612</c:v>
                </c:pt>
                <c:pt idx="4608">
                  <c:v>39440</c:v>
                </c:pt>
                <c:pt idx="4609">
                  <c:v>43197</c:v>
                </c:pt>
                <c:pt idx="4610">
                  <c:v>255246</c:v>
                </c:pt>
                <c:pt idx="4611">
                  <c:v>113899</c:v>
                </c:pt>
                <c:pt idx="4612">
                  <c:v>494993</c:v>
                </c:pt>
                <c:pt idx="4613">
                  <c:v>104516</c:v>
                </c:pt>
                <c:pt idx="4614">
                  <c:v>5531</c:v>
                </c:pt>
                <c:pt idx="4615">
                  <c:v>18431</c:v>
                </c:pt>
                <c:pt idx="4616">
                  <c:v>271010</c:v>
                </c:pt>
                <c:pt idx="4617">
                  <c:v>61074</c:v>
                </c:pt>
                <c:pt idx="4618">
                  <c:v>2963</c:v>
                </c:pt>
                <c:pt idx="4619">
                  <c:v>12909</c:v>
                </c:pt>
                <c:pt idx="4620">
                  <c:v>24593</c:v>
                </c:pt>
                <c:pt idx="4621">
                  <c:v>35472</c:v>
                </c:pt>
                <c:pt idx="4622">
                  <c:v>9628</c:v>
                </c:pt>
                <c:pt idx="4623">
                  <c:v>12231</c:v>
                </c:pt>
                <c:pt idx="4624">
                  <c:v>39746</c:v>
                </c:pt>
                <c:pt idx="4625">
                  <c:v>3373</c:v>
                </c:pt>
                <c:pt idx="4626">
                  <c:v>106715</c:v>
                </c:pt>
                <c:pt idx="4627">
                  <c:v>14967</c:v>
                </c:pt>
                <c:pt idx="4628">
                  <c:v>90463</c:v>
                </c:pt>
                <c:pt idx="4629">
                  <c:v>143716</c:v>
                </c:pt>
                <c:pt idx="4630">
                  <c:v>58407</c:v>
                </c:pt>
                <c:pt idx="4631">
                  <c:v>138042</c:v>
                </c:pt>
                <c:pt idx="4632">
                  <c:v>82760</c:v>
                </c:pt>
                <c:pt idx="4633">
                  <c:v>5817</c:v>
                </c:pt>
                <c:pt idx="4634">
                  <c:v>21247</c:v>
                </c:pt>
                <c:pt idx="4635">
                  <c:v>48534</c:v>
                </c:pt>
                <c:pt idx="4636">
                  <c:v>4015</c:v>
                </c:pt>
                <c:pt idx="4637">
                  <c:v>72742</c:v>
                </c:pt>
                <c:pt idx="4638">
                  <c:v>15250</c:v>
                </c:pt>
                <c:pt idx="4639">
                  <c:v>50220</c:v>
                </c:pt>
                <c:pt idx="4640">
                  <c:v>26544</c:v>
                </c:pt>
                <c:pt idx="4641">
                  <c:v>33922</c:v>
                </c:pt>
                <c:pt idx="4642">
                  <c:v>28200</c:v>
                </c:pt>
                <c:pt idx="4643">
                  <c:v>477</c:v>
                </c:pt>
                <c:pt idx="4644">
                  <c:v>38833</c:v>
                </c:pt>
                <c:pt idx="4645">
                  <c:v>55493</c:v>
                </c:pt>
                <c:pt idx="4646">
                  <c:v>3842</c:v>
                </c:pt>
                <c:pt idx="4647">
                  <c:v>13145</c:v>
                </c:pt>
                <c:pt idx="4648">
                  <c:v>16105</c:v>
                </c:pt>
                <c:pt idx="4649">
                  <c:v>37054</c:v>
                </c:pt>
                <c:pt idx="4650">
                  <c:v>151103</c:v>
                </c:pt>
                <c:pt idx="4651">
                  <c:v>60353</c:v>
                </c:pt>
                <c:pt idx="4652">
                  <c:v>167613</c:v>
                </c:pt>
                <c:pt idx="4653">
                  <c:v>158761</c:v>
                </c:pt>
                <c:pt idx="4654">
                  <c:v>15259</c:v>
                </c:pt>
                <c:pt idx="4655">
                  <c:v>129966</c:v>
                </c:pt>
                <c:pt idx="4656">
                  <c:v>38836</c:v>
                </c:pt>
                <c:pt idx="4657">
                  <c:v>198831</c:v>
                </c:pt>
                <c:pt idx="4658">
                  <c:v>57014</c:v>
                </c:pt>
                <c:pt idx="4659">
                  <c:v>316854</c:v>
                </c:pt>
                <c:pt idx="4660">
                  <c:v>219386</c:v>
                </c:pt>
                <c:pt idx="4661">
                  <c:v>83300</c:v>
                </c:pt>
                <c:pt idx="4662">
                  <c:v>74146</c:v>
                </c:pt>
                <c:pt idx="4663">
                  <c:v>775550</c:v>
                </c:pt>
                <c:pt idx="4664">
                  <c:v>49265</c:v>
                </c:pt>
                <c:pt idx="4665">
                  <c:v>124322</c:v>
                </c:pt>
                <c:pt idx="4666">
                  <c:v>96995</c:v>
                </c:pt>
                <c:pt idx="4667">
                  <c:v>207020</c:v>
                </c:pt>
                <c:pt idx="4668">
                  <c:v>86359</c:v>
                </c:pt>
                <c:pt idx="4669">
                  <c:v>107389</c:v>
                </c:pt>
                <c:pt idx="4670">
                  <c:v>90788</c:v>
                </c:pt>
                <c:pt idx="4671">
                  <c:v>28685</c:v>
                </c:pt>
                <c:pt idx="4672">
                  <c:v>58206</c:v>
                </c:pt>
                <c:pt idx="4673">
                  <c:v>161917</c:v>
                </c:pt>
                <c:pt idx="4674">
                  <c:v>32650</c:v>
                </c:pt>
                <c:pt idx="4675">
                  <c:v>28922</c:v>
                </c:pt>
                <c:pt idx="4676">
                  <c:v>119535</c:v>
                </c:pt>
                <c:pt idx="4677">
                  <c:v>177516</c:v>
                </c:pt>
                <c:pt idx="4678">
                  <c:v>186717</c:v>
                </c:pt>
                <c:pt idx="4679">
                  <c:v>224170</c:v>
                </c:pt>
                <c:pt idx="4680">
                  <c:v>197052</c:v>
                </c:pt>
                <c:pt idx="4681">
                  <c:v>307698</c:v>
                </c:pt>
                <c:pt idx="4682">
                  <c:v>101596</c:v>
                </c:pt>
                <c:pt idx="4683">
                  <c:v>191993</c:v>
                </c:pt>
                <c:pt idx="4684">
                  <c:v>67401</c:v>
                </c:pt>
                <c:pt idx="4685">
                  <c:v>116225</c:v>
                </c:pt>
                <c:pt idx="4686">
                  <c:v>221694</c:v>
                </c:pt>
                <c:pt idx="4687">
                  <c:v>380623</c:v>
                </c:pt>
                <c:pt idx="4688">
                  <c:v>248579</c:v>
                </c:pt>
                <c:pt idx="4689">
                  <c:v>709957</c:v>
                </c:pt>
                <c:pt idx="4690">
                  <c:v>311139</c:v>
                </c:pt>
                <c:pt idx="4691">
                  <c:v>604837</c:v>
                </c:pt>
                <c:pt idx="4692">
                  <c:v>486772</c:v>
                </c:pt>
                <c:pt idx="4693">
                  <c:v>215007</c:v>
                </c:pt>
                <c:pt idx="4694">
                  <c:v>19136</c:v>
                </c:pt>
                <c:pt idx="4695">
                  <c:v>45757</c:v>
                </c:pt>
                <c:pt idx="4696">
                  <c:v>113177</c:v>
                </c:pt>
                <c:pt idx="4697">
                  <c:v>39089</c:v>
                </c:pt>
                <c:pt idx="4698">
                  <c:v>10725</c:v>
                </c:pt>
                <c:pt idx="4699">
                  <c:v>56961</c:v>
                </c:pt>
                <c:pt idx="4700">
                  <c:v>228756</c:v>
                </c:pt>
                <c:pt idx="4701">
                  <c:v>269089</c:v>
                </c:pt>
                <c:pt idx="4702">
                  <c:v>118268</c:v>
                </c:pt>
                <c:pt idx="4703">
                  <c:v>95546</c:v>
                </c:pt>
                <c:pt idx="4704">
                  <c:v>127410</c:v>
                </c:pt>
                <c:pt idx="4705">
                  <c:v>239461</c:v>
                </c:pt>
                <c:pt idx="4706">
                  <c:v>2152</c:v>
                </c:pt>
                <c:pt idx="4707">
                  <c:v>19571</c:v>
                </c:pt>
                <c:pt idx="4708">
                  <c:v>54079</c:v>
                </c:pt>
                <c:pt idx="4709">
                  <c:v>49732</c:v>
                </c:pt>
                <c:pt idx="4710">
                  <c:v>96761</c:v>
                </c:pt>
                <c:pt idx="4711">
                  <c:v>32052</c:v>
                </c:pt>
                <c:pt idx="4712">
                  <c:v>190355</c:v>
                </c:pt>
                <c:pt idx="4713">
                  <c:v>130944</c:v>
                </c:pt>
                <c:pt idx="4714">
                  <c:v>21593</c:v>
                </c:pt>
                <c:pt idx="4715">
                  <c:v>22340</c:v>
                </c:pt>
                <c:pt idx="4716">
                  <c:v>136839</c:v>
                </c:pt>
                <c:pt idx="4717">
                  <c:v>22326</c:v>
                </c:pt>
                <c:pt idx="4718">
                  <c:v>34594</c:v>
                </c:pt>
                <c:pt idx="4719">
                  <c:v>43285</c:v>
                </c:pt>
                <c:pt idx="4720">
                  <c:v>184401</c:v>
                </c:pt>
                <c:pt idx="4721">
                  <c:v>138969</c:v>
                </c:pt>
                <c:pt idx="4722">
                  <c:v>119655</c:v>
                </c:pt>
                <c:pt idx="4723">
                  <c:v>149580</c:v>
                </c:pt>
                <c:pt idx="4724">
                  <c:v>587285</c:v>
                </c:pt>
                <c:pt idx="4725">
                  <c:v>78973</c:v>
                </c:pt>
                <c:pt idx="4726">
                  <c:v>32995</c:v>
                </c:pt>
                <c:pt idx="4727">
                  <c:v>26611</c:v>
                </c:pt>
                <c:pt idx="4728">
                  <c:v>297693</c:v>
                </c:pt>
                <c:pt idx="4729">
                  <c:v>136267</c:v>
                </c:pt>
                <c:pt idx="4730">
                  <c:v>133726</c:v>
                </c:pt>
                <c:pt idx="4731">
                  <c:v>78962</c:v>
                </c:pt>
                <c:pt idx="4732">
                  <c:v>118780</c:v>
                </c:pt>
                <c:pt idx="4733">
                  <c:v>34036</c:v>
                </c:pt>
                <c:pt idx="4734">
                  <c:v>86071</c:v>
                </c:pt>
                <c:pt idx="4735">
                  <c:v>78468</c:v>
                </c:pt>
                <c:pt idx="4736">
                  <c:v>111013</c:v>
                </c:pt>
                <c:pt idx="4737">
                  <c:v>394741</c:v>
                </c:pt>
                <c:pt idx="4738">
                  <c:v>48935</c:v>
                </c:pt>
                <c:pt idx="4739">
                  <c:v>43400</c:v>
                </c:pt>
                <c:pt idx="4740">
                  <c:v>114815</c:v>
                </c:pt>
                <c:pt idx="4741">
                  <c:v>94142</c:v>
                </c:pt>
                <c:pt idx="4742">
                  <c:v>114155</c:v>
                </c:pt>
                <c:pt idx="4743">
                  <c:v>44150</c:v>
                </c:pt>
                <c:pt idx="4744">
                  <c:v>37336</c:v>
                </c:pt>
                <c:pt idx="4745">
                  <c:v>592087</c:v>
                </c:pt>
                <c:pt idx="4746">
                  <c:v>321902</c:v>
                </c:pt>
                <c:pt idx="4747">
                  <c:v>17702</c:v>
                </c:pt>
                <c:pt idx="4748">
                  <c:v>233250</c:v>
                </c:pt>
                <c:pt idx="4749">
                  <c:v>448800</c:v>
                </c:pt>
                <c:pt idx="4750">
                  <c:v>78886</c:v>
                </c:pt>
                <c:pt idx="4751">
                  <c:v>690467</c:v>
                </c:pt>
                <c:pt idx="4752">
                  <c:v>956760</c:v>
                </c:pt>
                <c:pt idx="4753">
                  <c:v>267448</c:v>
                </c:pt>
                <c:pt idx="4754">
                  <c:v>38024</c:v>
                </c:pt>
                <c:pt idx="4755">
                  <c:v>400676</c:v>
                </c:pt>
                <c:pt idx="4756">
                  <c:v>536310</c:v>
                </c:pt>
                <c:pt idx="4757">
                  <c:v>392482</c:v>
                </c:pt>
                <c:pt idx="4758">
                  <c:v>2321569</c:v>
                </c:pt>
                <c:pt idx="4759">
                  <c:v>93547</c:v>
                </c:pt>
                <c:pt idx="4760">
                  <c:v>270005</c:v>
                </c:pt>
                <c:pt idx="4761">
                  <c:v>66433</c:v>
                </c:pt>
                <c:pt idx="4762">
                  <c:v>137566</c:v>
                </c:pt>
                <c:pt idx="4763">
                  <c:v>36457</c:v>
                </c:pt>
                <c:pt idx="4764">
                  <c:v>75717</c:v>
                </c:pt>
                <c:pt idx="4765">
                  <c:v>22191</c:v>
                </c:pt>
                <c:pt idx="4766">
                  <c:v>7878</c:v>
                </c:pt>
                <c:pt idx="4767">
                  <c:v>1894</c:v>
                </c:pt>
                <c:pt idx="4768">
                  <c:v>821117</c:v>
                </c:pt>
                <c:pt idx="4769">
                  <c:v>151879</c:v>
                </c:pt>
                <c:pt idx="4770">
                  <c:v>340336</c:v>
                </c:pt>
                <c:pt idx="4771">
                  <c:v>740559</c:v>
                </c:pt>
                <c:pt idx="4772">
                  <c:v>183326</c:v>
                </c:pt>
                <c:pt idx="4773">
                  <c:v>71601</c:v>
                </c:pt>
                <c:pt idx="4774">
                  <c:v>89102</c:v>
                </c:pt>
                <c:pt idx="4775">
                  <c:v>302099</c:v>
                </c:pt>
                <c:pt idx="4776">
                  <c:v>188034</c:v>
                </c:pt>
                <c:pt idx="4777">
                  <c:v>128478</c:v>
                </c:pt>
                <c:pt idx="4778">
                  <c:v>72197</c:v>
                </c:pt>
                <c:pt idx="4779">
                  <c:v>257845</c:v>
                </c:pt>
                <c:pt idx="4780">
                  <c:v>590522</c:v>
                </c:pt>
                <c:pt idx="4781">
                  <c:v>72639</c:v>
                </c:pt>
                <c:pt idx="4782">
                  <c:v>302391</c:v>
                </c:pt>
                <c:pt idx="4783">
                  <c:v>25786</c:v>
                </c:pt>
                <c:pt idx="4784">
                  <c:v>72575</c:v>
                </c:pt>
                <c:pt idx="4785">
                  <c:v>681017</c:v>
                </c:pt>
                <c:pt idx="4786">
                  <c:v>45713</c:v>
                </c:pt>
                <c:pt idx="4787">
                  <c:v>47457</c:v>
                </c:pt>
                <c:pt idx="4788">
                  <c:v>372130</c:v>
                </c:pt>
                <c:pt idx="4789">
                  <c:v>297310</c:v>
                </c:pt>
                <c:pt idx="4790">
                  <c:v>6469</c:v>
                </c:pt>
                <c:pt idx="4791">
                  <c:v>112161</c:v>
                </c:pt>
                <c:pt idx="4792">
                  <c:v>41799</c:v>
                </c:pt>
                <c:pt idx="4793">
                  <c:v>557770</c:v>
                </c:pt>
                <c:pt idx="4794">
                  <c:v>136474</c:v>
                </c:pt>
                <c:pt idx="4795">
                  <c:v>211438</c:v>
                </c:pt>
                <c:pt idx="4796">
                  <c:v>41528</c:v>
                </c:pt>
                <c:pt idx="4797">
                  <c:v>41702</c:v>
                </c:pt>
                <c:pt idx="4798">
                  <c:v>519810</c:v>
                </c:pt>
                <c:pt idx="4799">
                  <c:v>121498</c:v>
                </c:pt>
                <c:pt idx="4800">
                  <c:v>852750</c:v>
                </c:pt>
                <c:pt idx="4801">
                  <c:v>68326</c:v>
                </c:pt>
                <c:pt idx="4802">
                  <c:v>769330</c:v>
                </c:pt>
                <c:pt idx="4803">
                  <c:v>237714</c:v>
                </c:pt>
                <c:pt idx="4804">
                  <c:v>227657</c:v>
                </c:pt>
                <c:pt idx="4805">
                  <c:v>213449</c:v>
                </c:pt>
                <c:pt idx="4806">
                  <c:v>132312</c:v>
                </c:pt>
                <c:pt idx="4807">
                  <c:v>107500</c:v>
                </c:pt>
                <c:pt idx="4808">
                  <c:v>75219</c:v>
                </c:pt>
                <c:pt idx="4809">
                  <c:v>169027</c:v>
                </c:pt>
                <c:pt idx="4810">
                  <c:v>72168</c:v>
                </c:pt>
                <c:pt idx="4811">
                  <c:v>316040</c:v>
                </c:pt>
                <c:pt idx="4812">
                  <c:v>1102309</c:v>
                </c:pt>
                <c:pt idx="4813">
                  <c:v>596557</c:v>
                </c:pt>
                <c:pt idx="4814">
                  <c:v>317913</c:v>
                </c:pt>
                <c:pt idx="4815">
                  <c:v>576954</c:v>
                </c:pt>
                <c:pt idx="4816">
                  <c:v>1045667</c:v>
                </c:pt>
                <c:pt idx="4817">
                  <c:v>823765</c:v>
                </c:pt>
                <c:pt idx="4818">
                  <c:v>135958</c:v>
                </c:pt>
                <c:pt idx="4819">
                  <c:v>1026040</c:v>
                </c:pt>
                <c:pt idx="4820">
                  <c:v>1404038</c:v>
                </c:pt>
                <c:pt idx="4821">
                  <c:v>312616</c:v>
                </c:pt>
                <c:pt idx="4822">
                  <c:v>277564</c:v>
                </c:pt>
                <c:pt idx="4823">
                  <c:v>62261</c:v>
                </c:pt>
                <c:pt idx="4824">
                  <c:v>156238</c:v>
                </c:pt>
                <c:pt idx="4825">
                  <c:v>23835</c:v>
                </c:pt>
                <c:pt idx="4826">
                  <c:v>43572</c:v>
                </c:pt>
                <c:pt idx="4827">
                  <c:v>169275</c:v>
                </c:pt>
                <c:pt idx="4828">
                  <c:v>240398</c:v>
                </c:pt>
                <c:pt idx="4829">
                  <c:v>933234</c:v>
                </c:pt>
                <c:pt idx="4830">
                  <c:v>403797</c:v>
                </c:pt>
                <c:pt idx="4831">
                  <c:v>1438686</c:v>
                </c:pt>
                <c:pt idx="4832">
                  <c:v>382260</c:v>
                </c:pt>
                <c:pt idx="4833">
                  <c:v>126941</c:v>
                </c:pt>
                <c:pt idx="4834">
                  <c:v>432658</c:v>
                </c:pt>
                <c:pt idx="4835">
                  <c:v>493881</c:v>
                </c:pt>
                <c:pt idx="4836">
                  <c:v>31294</c:v>
                </c:pt>
                <c:pt idx="4837">
                  <c:v>316517</c:v>
                </c:pt>
                <c:pt idx="4838">
                  <c:v>269909</c:v>
                </c:pt>
                <c:pt idx="4839">
                  <c:v>517859</c:v>
                </c:pt>
                <c:pt idx="4840">
                  <c:v>243912</c:v>
                </c:pt>
                <c:pt idx="4841">
                  <c:v>146852</c:v>
                </c:pt>
                <c:pt idx="4842">
                  <c:v>317289</c:v>
                </c:pt>
                <c:pt idx="4843">
                  <c:v>311310</c:v>
                </c:pt>
                <c:pt idx="4844">
                  <c:v>575969</c:v>
                </c:pt>
                <c:pt idx="4845">
                  <c:v>5312693</c:v>
                </c:pt>
                <c:pt idx="4846">
                  <c:v>161136</c:v>
                </c:pt>
                <c:pt idx="4847">
                  <c:v>840172</c:v>
                </c:pt>
                <c:pt idx="4848">
                  <c:v>337715</c:v>
                </c:pt>
                <c:pt idx="4849">
                  <c:v>440622</c:v>
                </c:pt>
                <c:pt idx="4850">
                  <c:v>283183</c:v>
                </c:pt>
                <c:pt idx="4851">
                  <c:v>133477</c:v>
                </c:pt>
                <c:pt idx="4852">
                  <c:v>131959</c:v>
                </c:pt>
                <c:pt idx="4853">
                  <c:v>126273</c:v>
                </c:pt>
                <c:pt idx="4854">
                  <c:v>171264</c:v>
                </c:pt>
                <c:pt idx="4855">
                  <c:v>366982</c:v>
                </c:pt>
                <c:pt idx="4856">
                  <c:v>155342</c:v>
                </c:pt>
                <c:pt idx="4857">
                  <c:v>95883</c:v>
                </c:pt>
                <c:pt idx="4858">
                  <c:v>202049</c:v>
                </c:pt>
                <c:pt idx="4859">
                  <c:v>199696</c:v>
                </c:pt>
                <c:pt idx="4860">
                  <c:v>593396</c:v>
                </c:pt>
                <c:pt idx="4861">
                  <c:v>648681</c:v>
                </c:pt>
                <c:pt idx="4862">
                  <c:v>643844</c:v>
                </c:pt>
                <c:pt idx="4863">
                  <c:v>227016</c:v>
                </c:pt>
                <c:pt idx="4864">
                  <c:v>378184</c:v>
                </c:pt>
                <c:pt idx="4865">
                  <c:v>556010</c:v>
                </c:pt>
                <c:pt idx="4866">
                  <c:v>97954</c:v>
                </c:pt>
                <c:pt idx="4867">
                  <c:v>129912</c:v>
                </c:pt>
                <c:pt idx="4868">
                  <c:v>80679</c:v>
                </c:pt>
                <c:pt idx="4869">
                  <c:v>66567</c:v>
                </c:pt>
                <c:pt idx="4870">
                  <c:v>502840</c:v>
                </c:pt>
                <c:pt idx="4871">
                  <c:v>295253</c:v>
                </c:pt>
                <c:pt idx="4872">
                  <c:v>199290</c:v>
                </c:pt>
                <c:pt idx="4873">
                  <c:v>123690</c:v>
                </c:pt>
                <c:pt idx="4874">
                  <c:v>293982</c:v>
                </c:pt>
                <c:pt idx="4875">
                  <c:v>326376</c:v>
                </c:pt>
                <c:pt idx="4876">
                  <c:v>380207</c:v>
                </c:pt>
                <c:pt idx="4877">
                  <c:v>531944</c:v>
                </c:pt>
                <c:pt idx="4878">
                  <c:v>677368</c:v>
                </c:pt>
                <c:pt idx="4879">
                  <c:v>424723</c:v>
                </c:pt>
                <c:pt idx="4880">
                  <c:v>111571</c:v>
                </c:pt>
                <c:pt idx="4881">
                  <c:v>345606</c:v>
                </c:pt>
                <c:pt idx="4882">
                  <c:v>137433</c:v>
                </c:pt>
                <c:pt idx="4883">
                  <c:v>64267</c:v>
                </c:pt>
                <c:pt idx="4884">
                  <c:v>359119</c:v>
                </c:pt>
                <c:pt idx="4885">
                  <c:v>447357</c:v>
                </c:pt>
                <c:pt idx="4886">
                  <c:v>338856</c:v>
                </c:pt>
                <c:pt idx="4887">
                  <c:v>339946</c:v>
                </c:pt>
                <c:pt idx="4888">
                  <c:v>76232</c:v>
                </c:pt>
                <c:pt idx="4889">
                  <c:v>35096</c:v>
                </c:pt>
                <c:pt idx="4890">
                  <c:v>93977</c:v>
                </c:pt>
                <c:pt idx="4891">
                  <c:v>254916</c:v>
                </c:pt>
                <c:pt idx="4892">
                  <c:v>185064</c:v>
                </c:pt>
                <c:pt idx="4893">
                  <c:v>221902</c:v>
                </c:pt>
                <c:pt idx="4894">
                  <c:v>73384</c:v>
                </c:pt>
                <c:pt idx="4895">
                  <c:v>469417</c:v>
                </c:pt>
                <c:pt idx="4896">
                  <c:v>100852</c:v>
                </c:pt>
                <c:pt idx="4897">
                  <c:v>217565</c:v>
                </c:pt>
                <c:pt idx="4898">
                  <c:v>404799</c:v>
                </c:pt>
                <c:pt idx="4899">
                  <c:v>609927</c:v>
                </c:pt>
                <c:pt idx="4900">
                  <c:v>149882</c:v>
                </c:pt>
                <c:pt idx="4901">
                  <c:v>921934</c:v>
                </c:pt>
                <c:pt idx="4902">
                  <c:v>140034</c:v>
                </c:pt>
                <c:pt idx="4903">
                  <c:v>177206</c:v>
                </c:pt>
                <c:pt idx="4904">
                  <c:v>41749</c:v>
                </c:pt>
                <c:pt idx="4905">
                  <c:v>100487</c:v>
                </c:pt>
                <c:pt idx="4906">
                  <c:v>734885</c:v>
                </c:pt>
                <c:pt idx="4907">
                  <c:v>118480</c:v>
                </c:pt>
                <c:pt idx="4908">
                  <c:v>634391</c:v>
                </c:pt>
                <c:pt idx="4909">
                  <c:v>121941</c:v>
                </c:pt>
                <c:pt idx="4910">
                  <c:v>4330577</c:v>
                </c:pt>
                <c:pt idx="4911">
                  <c:v>962317</c:v>
                </c:pt>
                <c:pt idx="4912">
                  <c:v>1117857</c:v>
                </c:pt>
                <c:pt idx="4913">
                  <c:v>986455</c:v>
                </c:pt>
                <c:pt idx="4914">
                  <c:v>344357</c:v>
                </c:pt>
                <c:pt idx="4915">
                  <c:v>202083</c:v>
                </c:pt>
                <c:pt idx="4916">
                  <c:v>345183</c:v>
                </c:pt>
                <c:pt idx="4917">
                  <c:v>715685</c:v>
                </c:pt>
                <c:pt idx="4918">
                  <c:v>209497</c:v>
                </c:pt>
                <c:pt idx="4919">
                  <c:v>101076</c:v>
                </c:pt>
                <c:pt idx="4920">
                  <c:v>329189</c:v>
                </c:pt>
                <c:pt idx="4921">
                  <c:v>1273628</c:v>
                </c:pt>
                <c:pt idx="4922">
                  <c:v>615619</c:v>
                </c:pt>
                <c:pt idx="4923">
                  <c:v>94058</c:v>
                </c:pt>
                <c:pt idx="4924">
                  <c:v>223717</c:v>
                </c:pt>
                <c:pt idx="4925">
                  <c:v>575885</c:v>
                </c:pt>
                <c:pt idx="4926">
                  <c:v>324209</c:v>
                </c:pt>
                <c:pt idx="4927">
                  <c:v>518452</c:v>
                </c:pt>
                <c:pt idx="4928">
                  <c:v>1001974</c:v>
                </c:pt>
                <c:pt idx="4929">
                  <c:v>611657</c:v>
                </c:pt>
                <c:pt idx="4930">
                  <c:v>735883</c:v>
                </c:pt>
                <c:pt idx="4931">
                  <c:v>544041</c:v>
                </c:pt>
                <c:pt idx="4932">
                  <c:v>713106</c:v>
                </c:pt>
                <c:pt idx="4933">
                  <c:v>978216</c:v>
                </c:pt>
                <c:pt idx="4934">
                  <c:v>503232</c:v>
                </c:pt>
                <c:pt idx="4935">
                  <c:v>906787</c:v>
                </c:pt>
                <c:pt idx="4936">
                  <c:v>5328907</c:v>
                </c:pt>
                <c:pt idx="4937">
                  <c:v>233580</c:v>
                </c:pt>
                <c:pt idx="4938">
                  <c:v>440376</c:v>
                </c:pt>
                <c:pt idx="4939">
                  <c:v>1114671</c:v>
                </c:pt>
                <c:pt idx="4940">
                  <c:v>3683186</c:v>
                </c:pt>
                <c:pt idx="4941">
                  <c:v>6465830</c:v>
                </c:pt>
                <c:pt idx="4942">
                  <c:v>121171</c:v>
                </c:pt>
                <c:pt idx="4943">
                  <c:v>153978</c:v>
                </c:pt>
                <c:pt idx="4944">
                  <c:v>480997</c:v>
                </c:pt>
                <c:pt idx="4945">
                  <c:v>124121</c:v>
                </c:pt>
                <c:pt idx="4946">
                  <c:v>188872</c:v>
                </c:pt>
                <c:pt idx="4947">
                  <c:v>278438</c:v>
                </c:pt>
                <c:pt idx="4948">
                  <c:v>121474</c:v>
                </c:pt>
                <c:pt idx="4949">
                  <c:v>848190</c:v>
                </c:pt>
                <c:pt idx="4950">
                  <c:v>162645</c:v>
                </c:pt>
                <c:pt idx="4951">
                  <c:v>279032</c:v>
                </c:pt>
                <c:pt idx="4952">
                  <c:v>190310</c:v>
                </c:pt>
                <c:pt idx="4953">
                  <c:v>535838</c:v>
                </c:pt>
                <c:pt idx="4954">
                  <c:v>265530</c:v>
                </c:pt>
                <c:pt idx="4955">
                  <c:v>458886</c:v>
                </c:pt>
                <c:pt idx="4956">
                  <c:v>117654</c:v>
                </c:pt>
                <c:pt idx="4957">
                  <c:v>256665</c:v>
                </c:pt>
                <c:pt idx="4958">
                  <c:v>599679</c:v>
                </c:pt>
                <c:pt idx="4959">
                  <c:v>873656</c:v>
                </c:pt>
                <c:pt idx="4960">
                  <c:v>2913455</c:v>
                </c:pt>
                <c:pt idx="4961">
                  <c:v>2834</c:v>
                </c:pt>
                <c:pt idx="4962">
                  <c:v>253758</c:v>
                </c:pt>
                <c:pt idx="4963">
                  <c:v>133650</c:v>
                </c:pt>
                <c:pt idx="4964">
                  <c:v>1736418</c:v>
                </c:pt>
                <c:pt idx="4965">
                  <c:v>4461749</c:v>
                </c:pt>
                <c:pt idx="4966">
                  <c:v>118146</c:v>
                </c:pt>
                <c:pt idx="4967">
                  <c:v>208292</c:v>
                </c:pt>
                <c:pt idx="4968">
                  <c:v>265926</c:v>
                </c:pt>
                <c:pt idx="4969">
                  <c:v>472460</c:v>
                </c:pt>
                <c:pt idx="4970">
                  <c:v>368377</c:v>
                </c:pt>
                <c:pt idx="4971">
                  <c:v>94789</c:v>
                </c:pt>
                <c:pt idx="4972">
                  <c:v>963117</c:v>
                </c:pt>
                <c:pt idx="4973">
                  <c:v>526763</c:v>
                </c:pt>
                <c:pt idx="4974">
                  <c:v>947764</c:v>
                </c:pt>
                <c:pt idx="4975">
                  <c:v>646044</c:v>
                </c:pt>
                <c:pt idx="4976">
                  <c:v>297045</c:v>
                </c:pt>
                <c:pt idx="4977">
                  <c:v>268921</c:v>
                </c:pt>
                <c:pt idx="4978">
                  <c:v>450491</c:v>
                </c:pt>
                <c:pt idx="4979">
                  <c:v>431003</c:v>
                </c:pt>
                <c:pt idx="4980">
                  <c:v>2187492</c:v>
                </c:pt>
                <c:pt idx="4981">
                  <c:v>174149</c:v>
                </c:pt>
                <c:pt idx="4982">
                  <c:v>178407</c:v>
                </c:pt>
                <c:pt idx="4983">
                  <c:v>179342</c:v>
                </c:pt>
                <c:pt idx="4984">
                  <c:v>725966</c:v>
                </c:pt>
                <c:pt idx="4985">
                  <c:v>955204</c:v>
                </c:pt>
                <c:pt idx="4986">
                  <c:v>1343550</c:v>
                </c:pt>
                <c:pt idx="4987">
                  <c:v>5257983</c:v>
                </c:pt>
                <c:pt idx="4988">
                  <c:v>455725</c:v>
                </c:pt>
                <c:pt idx="4989">
                  <c:v>2136644</c:v>
                </c:pt>
                <c:pt idx="4990">
                  <c:v>628575</c:v>
                </c:pt>
                <c:pt idx="4991">
                  <c:v>1068527</c:v>
                </c:pt>
                <c:pt idx="4992">
                  <c:v>5120546</c:v>
                </c:pt>
                <c:pt idx="4993">
                  <c:v>1011249</c:v>
                </c:pt>
                <c:pt idx="4994">
                  <c:v>403463</c:v>
                </c:pt>
                <c:pt idx="4995">
                  <c:v>1249200</c:v>
                </c:pt>
                <c:pt idx="4996">
                  <c:v>11524796</c:v>
                </c:pt>
                <c:pt idx="4997">
                  <c:v>576491</c:v>
                </c:pt>
                <c:pt idx="4998">
                  <c:v>143325</c:v>
                </c:pt>
                <c:pt idx="4999">
                  <c:v>80000122</c:v>
                </c:pt>
                <c:pt idx="5000">
                  <c:v>7799149</c:v>
                </c:pt>
                <c:pt idx="5001">
                  <c:v>25101133</c:v>
                </c:pt>
                <c:pt idx="5002">
                  <c:v>6718903</c:v>
                </c:pt>
                <c:pt idx="5003">
                  <c:v>7201906</c:v>
                </c:pt>
                <c:pt idx="5004">
                  <c:v>8997703</c:v>
                </c:pt>
                <c:pt idx="5005">
                  <c:v>7777965</c:v>
                </c:pt>
                <c:pt idx="5006">
                  <c:v>5747206</c:v>
                </c:pt>
                <c:pt idx="5007">
                  <c:v>16274285</c:v>
                </c:pt>
                <c:pt idx="5008">
                  <c:v>5654732</c:v>
                </c:pt>
                <c:pt idx="5009">
                  <c:v>24924426</c:v>
                </c:pt>
                <c:pt idx="5010">
                  <c:v>8260688</c:v>
                </c:pt>
                <c:pt idx="5011">
                  <c:v>6889162</c:v>
                </c:pt>
                <c:pt idx="5012">
                  <c:v>9037881</c:v>
                </c:pt>
                <c:pt idx="5013">
                  <c:v>11756430</c:v>
                </c:pt>
                <c:pt idx="5014">
                  <c:v>34728831</c:v>
                </c:pt>
                <c:pt idx="5015">
                  <c:v>20066647</c:v>
                </c:pt>
                <c:pt idx="5016">
                  <c:v>12242420</c:v>
                </c:pt>
                <c:pt idx="5017">
                  <c:v>19336614</c:v>
                </c:pt>
                <c:pt idx="5018">
                  <c:v>35330860</c:v>
                </c:pt>
                <c:pt idx="5019">
                  <c:v>172519155</c:v>
                </c:pt>
                <c:pt idx="5020">
                  <c:v>49571404</c:v>
                </c:pt>
                <c:pt idx="5021">
                  <c:v>40575958</c:v>
                </c:pt>
                <c:pt idx="5022">
                  <c:v>11272877</c:v>
                </c:pt>
                <c:pt idx="5023">
                  <c:v>22493014</c:v>
                </c:pt>
                <c:pt idx="5024">
                  <c:v>172933302</c:v>
                </c:pt>
                <c:pt idx="5025">
                  <c:v>20737501</c:v>
                </c:pt>
                <c:pt idx="5026">
                  <c:v>22674630</c:v>
                </c:pt>
                <c:pt idx="5027">
                  <c:v>29234743</c:v>
                </c:pt>
                <c:pt idx="5028">
                  <c:v>13688267</c:v>
                </c:pt>
                <c:pt idx="5029">
                  <c:v>33427003</c:v>
                </c:pt>
                <c:pt idx="5030">
                  <c:v>65869241</c:v>
                </c:pt>
                <c:pt idx="5031">
                  <c:v>153287220</c:v>
                </c:pt>
                <c:pt idx="5032">
                  <c:v>206595475</c:v>
                </c:pt>
                <c:pt idx="5033">
                  <c:v>29310409</c:v>
                </c:pt>
                <c:pt idx="5034">
                  <c:v>13023462</c:v>
                </c:pt>
                <c:pt idx="5035">
                  <c:v>11059026</c:v>
                </c:pt>
                <c:pt idx="5036">
                  <c:v>16492565</c:v>
                </c:pt>
                <c:pt idx="5037">
                  <c:v>198450591</c:v>
                </c:pt>
                <c:pt idx="5038">
                  <c:v>12646773</c:v>
                </c:pt>
                <c:pt idx="5039">
                  <c:v>33317729</c:v>
                </c:pt>
                <c:pt idx="5040">
                  <c:v>27885078</c:v>
                </c:pt>
                <c:pt idx="5041">
                  <c:v>13826684</c:v>
                </c:pt>
                <c:pt idx="5042">
                  <c:v>7257517</c:v>
                </c:pt>
                <c:pt idx="5043">
                  <c:v>14719147</c:v>
                </c:pt>
                <c:pt idx="5044">
                  <c:v>22159311</c:v>
                </c:pt>
                <c:pt idx="5045">
                  <c:v>37849153</c:v>
                </c:pt>
                <c:pt idx="5046">
                  <c:v>71793796</c:v>
                </c:pt>
                <c:pt idx="5047">
                  <c:v>123063511</c:v>
                </c:pt>
                <c:pt idx="5048">
                  <c:v>32839110</c:v>
                </c:pt>
                <c:pt idx="5049">
                  <c:v>48050332</c:v>
                </c:pt>
                <c:pt idx="5050">
                  <c:v>25529457</c:v>
                </c:pt>
                <c:pt idx="5051">
                  <c:v>54827162</c:v>
                </c:pt>
                <c:pt idx="5052">
                  <c:v>25571023</c:v>
                </c:pt>
                <c:pt idx="5053">
                  <c:v>44131847</c:v>
                </c:pt>
                <c:pt idx="5054">
                  <c:v>26470725</c:v>
                </c:pt>
                <c:pt idx="5055">
                  <c:v>51960432</c:v>
                </c:pt>
                <c:pt idx="5056">
                  <c:v>67773251</c:v>
                </c:pt>
                <c:pt idx="5057">
                  <c:v>59377087</c:v>
                </c:pt>
                <c:pt idx="5058">
                  <c:v>48068063</c:v>
                </c:pt>
                <c:pt idx="5059">
                  <c:v>102762738</c:v>
                </c:pt>
                <c:pt idx="5060">
                  <c:v>60711372</c:v>
                </c:pt>
                <c:pt idx="5061">
                  <c:v>58805281</c:v>
                </c:pt>
                <c:pt idx="5062">
                  <c:v>34407604</c:v>
                </c:pt>
                <c:pt idx="5063">
                  <c:v>128259635</c:v>
                </c:pt>
                <c:pt idx="5064">
                  <c:v>164447601</c:v>
                </c:pt>
                <c:pt idx="5065">
                  <c:v>82655238</c:v>
                </c:pt>
                <c:pt idx="5066">
                  <c:v>23945779</c:v>
                </c:pt>
                <c:pt idx="5067">
                  <c:v>37888473</c:v>
                </c:pt>
                <c:pt idx="5068">
                  <c:v>161576661</c:v>
                </c:pt>
                <c:pt idx="5069">
                  <c:v>220636218</c:v>
                </c:pt>
                <c:pt idx="5070">
                  <c:v>103966028</c:v>
                </c:pt>
                <c:pt idx="5071">
                  <c:v>19210676</c:v>
                </c:pt>
                <c:pt idx="5072">
                  <c:v>32275980</c:v>
                </c:pt>
                <c:pt idx="5073">
                  <c:v>13654810</c:v>
                </c:pt>
                <c:pt idx="5074">
                  <c:v>23489012</c:v>
                </c:pt>
                <c:pt idx="5075">
                  <c:v>20520574</c:v>
                </c:pt>
                <c:pt idx="5076">
                  <c:v>30696752</c:v>
                </c:pt>
                <c:pt idx="5077">
                  <c:v>134416286</c:v>
                </c:pt>
                <c:pt idx="5078">
                  <c:v>45779518</c:v>
                </c:pt>
                <c:pt idx="5079">
                  <c:v>78834609</c:v>
                </c:pt>
                <c:pt idx="5080">
                  <c:v>96653250</c:v>
                </c:pt>
                <c:pt idx="5081">
                  <c:v>11099154</c:v>
                </c:pt>
                <c:pt idx="5082">
                  <c:v>21652825</c:v>
                </c:pt>
                <c:pt idx="5083">
                  <c:v>190905400</c:v>
                </c:pt>
                <c:pt idx="5084">
                  <c:v>28599055</c:v>
                </c:pt>
                <c:pt idx="5085">
                  <c:v>19018110</c:v>
                </c:pt>
                <c:pt idx="5086">
                  <c:v>90529472</c:v>
                </c:pt>
                <c:pt idx="5087">
                  <c:v>21195461</c:v>
                </c:pt>
                <c:pt idx="5088">
                  <c:v>44615881</c:v>
                </c:pt>
                <c:pt idx="5089">
                  <c:v>130141267</c:v>
                </c:pt>
                <c:pt idx="5090">
                  <c:v>21115831</c:v>
                </c:pt>
                <c:pt idx="5091">
                  <c:v>10851071</c:v>
                </c:pt>
                <c:pt idx="5092">
                  <c:v>28703049</c:v>
                </c:pt>
                <c:pt idx="5093">
                  <c:v>42881248</c:v>
                </c:pt>
                <c:pt idx="5094">
                  <c:v>33419797</c:v>
                </c:pt>
                <c:pt idx="5095">
                  <c:v>12186665</c:v>
                </c:pt>
                <c:pt idx="5096">
                  <c:v>24145137</c:v>
                </c:pt>
                <c:pt idx="5097">
                  <c:v>25023755</c:v>
                </c:pt>
                <c:pt idx="5098">
                  <c:v>86381478</c:v>
                </c:pt>
                <c:pt idx="5099">
                  <c:v>61142329</c:v>
                </c:pt>
                <c:pt idx="5100">
                  <c:v>64973957</c:v>
                </c:pt>
                <c:pt idx="5101">
                  <c:v>12297661</c:v>
                </c:pt>
                <c:pt idx="5102">
                  <c:v>10171362</c:v>
                </c:pt>
                <c:pt idx="5103">
                  <c:v>17278300</c:v>
                </c:pt>
                <c:pt idx="5104">
                  <c:v>10887225</c:v>
                </c:pt>
                <c:pt idx="5105">
                  <c:v>25924059</c:v>
                </c:pt>
                <c:pt idx="5106">
                  <c:v>28940628</c:v>
                </c:pt>
                <c:pt idx="5107">
                  <c:v>46529122</c:v>
                </c:pt>
                <c:pt idx="5108">
                  <c:v>13262627</c:v>
                </c:pt>
                <c:pt idx="5109">
                  <c:v>19344314</c:v>
                </c:pt>
                <c:pt idx="5110">
                  <c:v>16396362</c:v>
                </c:pt>
                <c:pt idx="5111">
                  <c:v>12234114</c:v>
                </c:pt>
                <c:pt idx="5112">
                  <c:v>19766146</c:v>
                </c:pt>
                <c:pt idx="5113">
                  <c:v>12127541</c:v>
                </c:pt>
                <c:pt idx="5114">
                  <c:v>10765354</c:v>
                </c:pt>
                <c:pt idx="5115">
                  <c:v>14084171</c:v>
                </c:pt>
                <c:pt idx="5116">
                  <c:v>14098399</c:v>
                </c:pt>
                <c:pt idx="5117">
                  <c:v>24934855</c:v>
                </c:pt>
                <c:pt idx="5118">
                  <c:v>6037093</c:v>
                </c:pt>
                <c:pt idx="5119">
                  <c:v>13273867</c:v>
                </c:pt>
                <c:pt idx="5120">
                  <c:v>35798341</c:v>
                </c:pt>
                <c:pt idx="5121">
                  <c:v>9569961</c:v>
                </c:pt>
                <c:pt idx="5122">
                  <c:v>11231946</c:v>
                </c:pt>
                <c:pt idx="5123">
                  <c:v>11441918</c:v>
                </c:pt>
                <c:pt idx="5124">
                  <c:v>13635830</c:v>
                </c:pt>
                <c:pt idx="5125">
                  <c:v>17152968</c:v>
                </c:pt>
                <c:pt idx="5126">
                  <c:v>6483549</c:v>
                </c:pt>
                <c:pt idx="5127">
                  <c:v>15439562</c:v>
                </c:pt>
                <c:pt idx="5128">
                  <c:v>25098967</c:v>
                </c:pt>
                <c:pt idx="5129">
                  <c:v>19116951</c:v>
                </c:pt>
                <c:pt idx="5130">
                  <c:v>9630702</c:v>
                </c:pt>
                <c:pt idx="5131">
                  <c:v>12034233</c:v>
                </c:pt>
                <c:pt idx="5132">
                  <c:v>17646846</c:v>
                </c:pt>
                <c:pt idx="5133">
                  <c:v>11308730</c:v>
                </c:pt>
                <c:pt idx="5134">
                  <c:v>11587558</c:v>
                </c:pt>
                <c:pt idx="5135">
                  <c:v>19375966</c:v>
                </c:pt>
                <c:pt idx="5136">
                  <c:v>9832818</c:v>
                </c:pt>
                <c:pt idx="5137">
                  <c:v>10792911</c:v>
                </c:pt>
                <c:pt idx="5138">
                  <c:v>14363504</c:v>
                </c:pt>
                <c:pt idx="5139">
                  <c:v>6432677</c:v>
                </c:pt>
                <c:pt idx="5140">
                  <c:v>11910274</c:v>
                </c:pt>
                <c:pt idx="5141">
                  <c:v>5603502</c:v>
                </c:pt>
                <c:pt idx="5142">
                  <c:v>7082725</c:v>
                </c:pt>
                <c:pt idx="5143">
                  <c:v>8207538</c:v>
                </c:pt>
                <c:pt idx="5144">
                  <c:v>21217375</c:v>
                </c:pt>
                <c:pt idx="5145">
                  <c:v>21116935</c:v>
                </c:pt>
                <c:pt idx="5146">
                  <c:v>17114227</c:v>
                </c:pt>
                <c:pt idx="5147">
                  <c:v>19538963</c:v>
                </c:pt>
                <c:pt idx="5148">
                  <c:v>32560998</c:v>
                </c:pt>
                <c:pt idx="5149">
                  <c:v>12902797</c:v>
                </c:pt>
                <c:pt idx="5150">
                  <c:v>40507210</c:v>
                </c:pt>
                <c:pt idx="5151">
                  <c:v>109249506</c:v>
                </c:pt>
                <c:pt idx="5152">
                  <c:v>30374992</c:v>
                </c:pt>
                <c:pt idx="5153">
                  <c:v>6845930</c:v>
                </c:pt>
                <c:pt idx="5154">
                  <c:v>7503172</c:v>
                </c:pt>
                <c:pt idx="5155">
                  <c:v>9585126</c:v>
                </c:pt>
                <c:pt idx="5156">
                  <c:v>14704492</c:v>
                </c:pt>
                <c:pt idx="5157">
                  <c:v>12396851</c:v>
                </c:pt>
                <c:pt idx="5158">
                  <c:v>11330473</c:v>
                </c:pt>
                <c:pt idx="5159">
                  <c:v>11296986</c:v>
                </c:pt>
                <c:pt idx="5160">
                  <c:v>21294260</c:v>
                </c:pt>
                <c:pt idx="5161">
                  <c:v>15348136</c:v>
                </c:pt>
                <c:pt idx="5162">
                  <c:v>22116534</c:v>
                </c:pt>
                <c:pt idx="5163">
                  <c:v>25747465</c:v>
                </c:pt>
                <c:pt idx="5164">
                  <c:v>21663644</c:v>
                </c:pt>
                <c:pt idx="5165">
                  <c:v>11464376</c:v>
                </c:pt>
                <c:pt idx="5166">
                  <c:v>13754859</c:v>
                </c:pt>
                <c:pt idx="5167">
                  <c:v>11336578</c:v>
                </c:pt>
                <c:pt idx="5168">
                  <c:v>58197924</c:v>
                </c:pt>
                <c:pt idx="5169">
                  <c:v>22644296</c:v>
                </c:pt>
                <c:pt idx="5170">
                  <c:v>28067186</c:v>
                </c:pt>
                <c:pt idx="5171">
                  <c:v>48795316</c:v>
                </c:pt>
                <c:pt idx="5172">
                  <c:v>27144043</c:v>
                </c:pt>
                <c:pt idx="5173">
                  <c:v>25931148</c:v>
                </c:pt>
                <c:pt idx="5174">
                  <c:v>12928150</c:v>
                </c:pt>
                <c:pt idx="5175">
                  <c:v>23413638</c:v>
                </c:pt>
                <c:pt idx="5176">
                  <c:v>13196516</c:v>
                </c:pt>
                <c:pt idx="5177">
                  <c:v>12680256</c:v>
                </c:pt>
                <c:pt idx="5178">
                  <c:v>39508695</c:v>
                </c:pt>
                <c:pt idx="5179">
                  <c:v>19419947</c:v>
                </c:pt>
                <c:pt idx="5180">
                  <c:v>18985113</c:v>
                </c:pt>
                <c:pt idx="5181">
                  <c:v>16144960</c:v>
                </c:pt>
                <c:pt idx="5182">
                  <c:v>24836948</c:v>
                </c:pt>
                <c:pt idx="5183">
                  <c:v>31313700</c:v>
                </c:pt>
                <c:pt idx="5184">
                  <c:v>24217888</c:v>
                </c:pt>
                <c:pt idx="5185">
                  <c:v>24545213</c:v>
                </c:pt>
                <c:pt idx="5186">
                  <c:v>31263252</c:v>
                </c:pt>
                <c:pt idx="5187">
                  <c:v>62636519</c:v>
                </c:pt>
                <c:pt idx="5188">
                  <c:v>55111890</c:v>
                </c:pt>
                <c:pt idx="5189">
                  <c:v>36570563</c:v>
                </c:pt>
                <c:pt idx="5190">
                  <c:v>86082934</c:v>
                </c:pt>
                <c:pt idx="5191">
                  <c:v>20738642</c:v>
                </c:pt>
                <c:pt idx="5192">
                  <c:v>14290194</c:v>
                </c:pt>
                <c:pt idx="5193">
                  <c:v>25220030</c:v>
                </c:pt>
                <c:pt idx="5194">
                  <c:v>44832649</c:v>
                </c:pt>
                <c:pt idx="5195">
                  <c:v>15786036</c:v>
                </c:pt>
                <c:pt idx="5196">
                  <c:v>13906253</c:v>
                </c:pt>
                <c:pt idx="5197">
                  <c:v>143180894</c:v>
                </c:pt>
                <c:pt idx="5198">
                  <c:v>16254576</c:v>
                </c:pt>
                <c:pt idx="5199">
                  <c:v>17657050</c:v>
                </c:pt>
                <c:pt idx="5200">
                  <c:v>18172988</c:v>
                </c:pt>
                <c:pt idx="5201">
                  <c:v>24464336</c:v>
                </c:pt>
                <c:pt idx="5202">
                  <c:v>26413987</c:v>
                </c:pt>
                <c:pt idx="5203">
                  <c:v>25194998</c:v>
                </c:pt>
                <c:pt idx="5204">
                  <c:v>16359577</c:v>
                </c:pt>
                <c:pt idx="5205">
                  <c:v>22274978</c:v>
                </c:pt>
                <c:pt idx="5206">
                  <c:v>21041818</c:v>
                </c:pt>
                <c:pt idx="5207">
                  <c:v>25463658</c:v>
                </c:pt>
                <c:pt idx="5208">
                  <c:v>22451579</c:v>
                </c:pt>
                <c:pt idx="5209">
                  <c:v>38195575</c:v>
                </c:pt>
                <c:pt idx="5210">
                  <c:v>27723215</c:v>
                </c:pt>
                <c:pt idx="5211">
                  <c:v>3425256</c:v>
                </c:pt>
                <c:pt idx="5212">
                  <c:v>39698741</c:v>
                </c:pt>
                <c:pt idx="5213">
                  <c:v>77847136</c:v>
                </c:pt>
                <c:pt idx="5214">
                  <c:v>159157258</c:v>
                </c:pt>
                <c:pt idx="5215">
                  <c:v>142598685</c:v>
                </c:pt>
                <c:pt idx="5216">
                  <c:v>18429944</c:v>
                </c:pt>
                <c:pt idx="5217">
                  <c:v>15776067</c:v>
                </c:pt>
                <c:pt idx="5218">
                  <c:v>18073230</c:v>
                </c:pt>
                <c:pt idx="5219">
                  <c:v>34451951</c:v>
                </c:pt>
                <c:pt idx="5220">
                  <c:v>12209495</c:v>
                </c:pt>
                <c:pt idx="5221">
                  <c:v>9594560</c:v>
                </c:pt>
                <c:pt idx="5222">
                  <c:v>11425013</c:v>
                </c:pt>
                <c:pt idx="5223">
                  <c:v>37973063</c:v>
                </c:pt>
                <c:pt idx="5224">
                  <c:v>7113217</c:v>
                </c:pt>
                <c:pt idx="5225">
                  <c:v>8442340</c:v>
                </c:pt>
                <c:pt idx="5226">
                  <c:v>8835458</c:v>
                </c:pt>
                <c:pt idx="5227">
                  <c:v>7883655</c:v>
                </c:pt>
                <c:pt idx="5228">
                  <c:v>14444358</c:v>
                </c:pt>
                <c:pt idx="5229">
                  <c:v>20558111</c:v>
                </c:pt>
                <c:pt idx="5230">
                  <c:v>20225368</c:v>
                </c:pt>
                <c:pt idx="5231">
                  <c:v>50222275</c:v>
                </c:pt>
                <c:pt idx="5232">
                  <c:v>18625424</c:v>
                </c:pt>
                <c:pt idx="5233">
                  <c:v>17450923</c:v>
                </c:pt>
                <c:pt idx="5234">
                  <c:v>34291519</c:v>
                </c:pt>
                <c:pt idx="5235">
                  <c:v>18044952</c:v>
                </c:pt>
                <c:pt idx="5236">
                  <c:v>28744930</c:v>
                </c:pt>
                <c:pt idx="5237">
                  <c:v>19201340</c:v>
                </c:pt>
                <c:pt idx="5238">
                  <c:v>8455460</c:v>
                </c:pt>
                <c:pt idx="5239">
                  <c:v>70375446</c:v>
                </c:pt>
                <c:pt idx="5240">
                  <c:v>21295169</c:v>
                </c:pt>
                <c:pt idx="5241">
                  <c:v>22201360</c:v>
                </c:pt>
                <c:pt idx="5242">
                  <c:v>59132969</c:v>
                </c:pt>
                <c:pt idx="5243">
                  <c:v>21293855</c:v>
                </c:pt>
                <c:pt idx="5244">
                  <c:v>32475332</c:v>
                </c:pt>
                <c:pt idx="5245">
                  <c:v>16878880</c:v>
                </c:pt>
                <c:pt idx="5246">
                  <c:v>18186803</c:v>
                </c:pt>
                <c:pt idx="5247">
                  <c:v>70702584</c:v>
                </c:pt>
                <c:pt idx="5248">
                  <c:v>42685177</c:v>
                </c:pt>
                <c:pt idx="5249">
                  <c:v>40343968</c:v>
                </c:pt>
                <c:pt idx="5250">
                  <c:v>14307092</c:v>
                </c:pt>
                <c:pt idx="5251">
                  <c:v>26097041</c:v>
                </c:pt>
                <c:pt idx="5252">
                  <c:v>6566941</c:v>
                </c:pt>
                <c:pt idx="5253">
                  <c:v>17200351</c:v>
                </c:pt>
                <c:pt idx="5254">
                  <c:v>27840111</c:v>
                </c:pt>
                <c:pt idx="5255">
                  <c:v>30533330</c:v>
                </c:pt>
                <c:pt idx="5256">
                  <c:v>27077613</c:v>
                </c:pt>
                <c:pt idx="5257">
                  <c:v>10073390</c:v>
                </c:pt>
                <c:pt idx="5258">
                  <c:v>24333304</c:v>
                </c:pt>
                <c:pt idx="5259">
                  <c:v>7555741</c:v>
                </c:pt>
                <c:pt idx="5260">
                  <c:v>10024586</c:v>
                </c:pt>
                <c:pt idx="5261">
                  <c:v>8458635</c:v>
                </c:pt>
                <c:pt idx="5262">
                  <c:v>25528778</c:v>
                </c:pt>
                <c:pt idx="5263">
                  <c:v>9433634</c:v>
                </c:pt>
                <c:pt idx="5264">
                  <c:v>23240031</c:v>
                </c:pt>
                <c:pt idx="5265">
                  <c:v>12052645</c:v>
                </c:pt>
                <c:pt idx="5266">
                  <c:v>9048863</c:v>
                </c:pt>
                <c:pt idx="5267">
                  <c:v>11174555</c:v>
                </c:pt>
                <c:pt idx="5268">
                  <c:v>12385332</c:v>
                </c:pt>
                <c:pt idx="5269">
                  <c:v>13967981</c:v>
                </c:pt>
                <c:pt idx="5270">
                  <c:v>16634454</c:v>
                </c:pt>
                <c:pt idx="5271">
                  <c:v>19934604</c:v>
                </c:pt>
                <c:pt idx="5272">
                  <c:v>8822754</c:v>
                </c:pt>
                <c:pt idx="5273">
                  <c:v>9984465</c:v>
                </c:pt>
                <c:pt idx="5274">
                  <c:v>12811432</c:v>
                </c:pt>
                <c:pt idx="5275">
                  <c:v>14435502</c:v>
                </c:pt>
                <c:pt idx="5276">
                  <c:v>19005177</c:v>
                </c:pt>
                <c:pt idx="5277">
                  <c:v>8505247</c:v>
                </c:pt>
                <c:pt idx="5278">
                  <c:v>19362084</c:v>
                </c:pt>
                <c:pt idx="5279">
                  <c:v>12568217</c:v>
                </c:pt>
                <c:pt idx="5280">
                  <c:v>24848640</c:v>
                </c:pt>
                <c:pt idx="5281">
                  <c:v>17945187</c:v>
                </c:pt>
                <c:pt idx="5282">
                  <c:v>22530020</c:v>
                </c:pt>
                <c:pt idx="5283">
                  <c:v>9679548</c:v>
                </c:pt>
                <c:pt idx="5284">
                  <c:v>27020623</c:v>
                </c:pt>
                <c:pt idx="5285">
                  <c:v>62473509</c:v>
                </c:pt>
                <c:pt idx="5286">
                  <c:v>26728779</c:v>
                </c:pt>
                <c:pt idx="5287">
                  <c:v>20233604</c:v>
                </c:pt>
                <c:pt idx="5288">
                  <c:v>8222881</c:v>
                </c:pt>
                <c:pt idx="5289">
                  <c:v>8934694</c:v>
                </c:pt>
                <c:pt idx="5290">
                  <c:v>12715542</c:v>
                </c:pt>
                <c:pt idx="5291">
                  <c:v>6566000</c:v>
                </c:pt>
                <c:pt idx="5292">
                  <c:v>9429387</c:v>
                </c:pt>
                <c:pt idx="5293">
                  <c:v>18154627</c:v>
                </c:pt>
                <c:pt idx="5294">
                  <c:v>12474043</c:v>
                </c:pt>
                <c:pt idx="5295">
                  <c:v>10656876</c:v>
                </c:pt>
                <c:pt idx="5296">
                  <c:v>17230315</c:v>
                </c:pt>
                <c:pt idx="5297">
                  <c:v>40914944</c:v>
                </c:pt>
                <c:pt idx="5298">
                  <c:v>75626474</c:v>
                </c:pt>
                <c:pt idx="5299">
                  <c:v>54970372</c:v>
                </c:pt>
                <c:pt idx="5300">
                  <c:v>69189676</c:v>
                </c:pt>
                <c:pt idx="5301">
                  <c:v>33676802</c:v>
                </c:pt>
                <c:pt idx="5302">
                  <c:v>11317700</c:v>
                </c:pt>
                <c:pt idx="5303">
                  <c:v>21918660</c:v>
                </c:pt>
                <c:pt idx="5304">
                  <c:v>10566708</c:v>
                </c:pt>
                <c:pt idx="5305">
                  <c:v>40319496</c:v>
                </c:pt>
                <c:pt idx="5306">
                  <c:v>31232193</c:v>
                </c:pt>
                <c:pt idx="5307">
                  <c:v>11150431</c:v>
                </c:pt>
                <c:pt idx="5308">
                  <c:v>28247810</c:v>
                </c:pt>
                <c:pt idx="5309">
                  <c:v>49692677</c:v>
                </c:pt>
                <c:pt idx="5310">
                  <c:v>58612393</c:v>
                </c:pt>
                <c:pt idx="5311">
                  <c:v>42678347</c:v>
                </c:pt>
                <c:pt idx="5312">
                  <c:v>65334571</c:v>
                </c:pt>
                <c:pt idx="5313">
                  <c:v>56413225</c:v>
                </c:pt>
                <c:pt idx="5314">
                  <c:v>87091640</c:v>
                </c:pt>
                <c:pt idx="5315">
                  <c:v>110577478</c:v>
                </c:pt>
                <c:pt idx="5316">
                  <c:v>50997781</c:v>
                </c:pt>
                <c:pt idx="5317">
                  <c:v>63474840</c:v>
                </c:pt>
                <c:pt idx="5318">
                  <c:v>101348290</c:v>
                </c:pt>
                <c:pt idx="5319">
                  <c:v>174701384</c:v>
                </c:pt>
                <c:pt idx="5320">
                  <c:v>164155197</c:v>
                </c:pt>
                <c:pt idx="5321">
                  <c:v>22919614</c:v>
                </c:pt>
                <c:pt idx="5322">
                  <c:v>26285656</c:v>
                </c:pt>
                <c:pt idx="5323">
                  <c:v>16567800</c:v>
                </c:pt>
                <c:pt idx="5324">
                  <c:v>15050916</c:v>
                </c:pt>
                <c:pt idx="5325">
                  <c:v>29742817</c:v>
                </c:pt>
                <c:pt idx="5326">
                  <c:v>30411467</c:v>
                </c:pt>
                <c:pt idx="5327">
                  <c:v>46461390</c:v>
                </c:pt>
                <c:pt idx="5328">
                  <c:v>42576480</c:v>
                </c:pt>
                <c:pt idx="5329">
                  <c:v>122085827</c:v>
                </c:pt>
                <c:pt idx="5330">
                  <c:v>26475938</c:v>
                </c:pt>
                <c:pt idx="5331">
                  <c:v>9276203</c:v>
                </c:pt>
                <c:pt idx="5332">
                  <c:v>12992656</c:v>
                </c:pt>
                <c:pt idx="5333">
                  <c:v>32508613</c:v>
                </c:pt>
                <c:pt idx="5334">
                  <c:v>22701892</c:v>
                </c:pt>
                <c:pt idx="5335">
                  <c:v>17184711</c:v>
                </c:pt>
                <c:pt idx="5336">
                  <c:v>32280555</c:v>
                </c:pt>
                <c:pt idx="5337">
                  <c:v>29788963</c:v>
                </c:pt>
                <c:pt idx="5338">
                  <c:v>22219357</c:v>
                </c:pt>
                <c:pt idx="5339">
                  <c:v>22766783</c:v>
                </c:pt>
                <c:pt idx="5340">
                  <c:v>44869030</c:v>
                </c:pt>
                <c:pt idx="5341">
                  <c:v>11090074</c:v>
                </c:pt>
                <c:pt idx="5342">
                  <c:v>30330330</c:v>
                </c:pt>
                <c:pt idx="5343">
                  <c:v>22672752</c:v>
                </c:pt>
                <c:pt idx="5344">
                  <c:v>22158948</c:v>
                </c:pt>
                <c:pt idx="5345">
                  <c:v>15066366</c:v>
                </c:pt>
                <c:pt idx="5346">
                  <c:v>53609358</c:v>
                </c:pt>
                <c:pt idx="5347">
                  <c:v>64418884</c:v>
                </c:pt>
                <c:pt idx="5348">
                  <c:v>25194808</c:v>
                </c:pt>
                <c:pt idx="5349">
                  <c:v>30551116</c:v>
                </c:pt>
                <c:pt idx="5350">
                  <c:v>42716380</c:v>
                </c:pt>
                <c:pt idx="5351">
                  <c:v>18604209</c:v>
                </c:pt>
                <c:pt idx="5352">
                  <c:v>54878089</c:v>
                </c:pt>
                <c:pt idx="5353">
                  <c:v>34264365</c:v>
                </c:pt>
                <c:pt idx="5354">
                  <c:v>22087784</c:v>
                </c:pt>
                <c:pt idx="5355">
                  <c:v>54424312</c:v>
                </c:pt>
                <c:pt idx="5356">
                  <c:v>22441841</c:v>
                </c:pt>
                <c:pt idx="5357">
                  <c:v>71109601</c:v>
                </c:pt>
                <c:pt idx="5358">
                  <c:v>78298862</c:v>
                </c:pt>
                <c:pt idx="5359">
                  <c:v>58542529</c:v>
                </c:pt>
                <c:pt idx="5360">
                  <c:v>59191839</c:v>
                </c:pt>
                <c:pt idx="5361">
                  <c:v>27008523</c:v>
                </c:pt>
                <c:pt idx="5362">
                  <c:v>33969769</c:v>
                </c:pt>
                <c:pt idx="5363">
                  <c:v>39586316</c:v>
                </c:pt>
                <c:pt idx="5364">
                  <c:v>35867396</c:v>
                </c:pt>
                <c:pt idx="5365">
                  <c:v>40935499</c:v>
                </c:pt>
                <c:pt idx="5366">
                  <c:v>26202147</c:v>
                </c:pt>
                <c:pt idx="5367">
                  <c:v>34360304</c:v>
                </c:pt>
                <c:pt idx="5368">
                  <c:v>23888854</c:v>
                </c:pt>
                <c:pt idx="5369">
                  <c:v>17204929</c:v>
                </c:pt>
                <c:pt idx="5370">
                  <c:v>14896906</c:v>
                </c:pt>
                <c:pt idx="5371">
                  <c:v>11694464</c:v>
                </c:pt>
                <c:pt idx="5372">
                  <c:v>20834999</c:v>
                </c:pt>
                <c:pt idx="5373">
                  <c:v>13501169</c:v>
                </c:pt>
                <c:pt idx="5374">
                  <c:v>12663739</c:v>
                </c:pt>
                <c:pt idx="5375">
                  <c:v>16557058</c:v>
                </c:pt>
                <c:pt idx="5376">
                  <c:v>12127950</c:v>
                </c:pt>
                <c:pt idx="5377">
                  <c:v>23399775</c:v>
                </c:pt>
                <c:pt idx="5378">
                  <c:v>52697573</c:v>
                </c:pt>
                <c:pt idx="5379">
                  <c:v>27471111</c:v>
                </c:pt>
                <c:pt idx="5380">
                  <c:v>16959192</c:v>
                </c:pt>
                <c:pt idx="5381">
                  <c:v>23668778</c:v>
                </c:pt>
                <c:pt idx="5382">
                  <c:v>9304900</c:v>
                </c:pt>
                <c:pt idx="5383">
                  <c:v>10150103</c:v>
                </c:pt>
                <c:pt idx="5384">
                  <c:v>24509817</c:v>
                </c:pt>
                <c:pt idx="5385">
                  <c:v>12282096</c:v>
                </c:pt>
                <c:pt idx="5386">
                  <c:v>24165291</c:v>
                </c:pt>
                <c:pt idx="5387">
                  <c:v>24840805</c:v>
                </c:pt>
                <c:pt idx="5388">
                  <c:v>28764316</c:v>
                </c:pt>
                <c:pt idx="5389">
                  <c:v>16690948</c:v>
                </c:pt>
                <c:pt idx="5390">
                  <c:v>39092885</c:v>
                </c:pt>
                <c:pt idx="5391">
                  <c:v>18364640</c:v>
                </c:pt>
                <c:pt idx="5392">
                  <c:v>19462299</c:v>
                </c:pt>
                <c:pt idx="5393">
                  <c:v>21233004</c:v>
                </c:pt>
                <c:pt idx="5394">
                  <c:v>16864179</c:v>
                </c:pt>
                <c:pt idx="5395">
                  <c:v>25926003</c:v>
                </c:pt>
                <c:pt idx="5396">
                  <c:v>24280909</c:v>
                </c:pt>
                <c:pt idx="5397">
                  <c:v>8597156</c:v>
                </c:pt>
                <c:pt idx="5398">
                  <c:v>14532707</c:v>
                </c:pt>
                <c:pt idx="5399">
                  <c:v>24620607</c:v>
                </c:pt>
                <c:pt idx="5400">
                  <c:v>9145265</c:v>
                </c:pt>
                <c:pt idx="5401">
                  <c:v>28475156</c:v>
                </c:pt>
                <c:pt idx="5402">
                  <c:v>47932323</c:v>
                </c:pt>
                <c:pt idx="5403">
                  <c:v>30241743</c:v>
                </c:pt>
                <c:pt idx="5404">
                  <c:v>24667309</c:v>
                </c:pt>
                <c:pt idx="5405">
                  <c:v>11949871</c:v>
                </c:pt>
                <c:pt idx="5406">
                  <c:v>15164377</c:v>
                </c:pt>
                <c:pt idx="5407">
                  <c:v>38340661</c:v>
                </c:pt>
                <c:pt idx="5408">
                  <c:v>39019622</c:v>
                </c:pt>
                <c:pt idx="5409">
                  <c:v>11815448</c:v>
                </c:pt>
                <c:pt idx="5410">
                  <c:v>59513640</c:v>
                </c:pt>
                <c:pt idx="5411">
                  <c:v>89327231</c:v>
                </c:pt>
                <c:pt idx="5412">
                  <c:v>72346949</c:v>
                </c:pt>
                <c:pt idx="5413">
                  <c:v>19063926</c:v>
                </c:pt>
                <c:pt idx="5414">
                  <c:v>37435629</c:v>
                </c:pt>
                <c:pt idx="5415">
                  <c:v>27114474</c:v>
                </c:pt>
                <c:pt idx="5416">
                  <c:v>10199052</c:v>
                </c:pt>
                <c:pt idx="5417">
                  <c:v>14833342</c:v>
                </c:pt>
                <c:pt idx="5418">
                  <c:v>46114147</c:v>
                </c:pt>
                <c:pt idx="5419">
                  <c:v>31139449</c:v>
                </c:pt>
                <c:pt idx="5420">
                  <c:v>17830256</c:v>
                </c:pt>
                <c:pt idx="5421">
                  <c:v>7752954</c:v>
                </c:pt>
                <c:pt idx="5422">
                  <c:v>9740928</c:v>
                </c:pt>
                <c:pt idx="5423">
                  <c:v>12849814</c:v>
                </c:pt>
                <c:pt idx="5424">
                  <c:v>14698823</c:v>
                </c:pt>
                <c:pt idx="5425">
                  <c:v>24304573</c:v>
                </c:pt>
                <c:pt idx="5426">
                  <c:v>22558707</c:v>
                </c:pt>
                <c:pt idx="5427">
                  <c:v>29200373</c:v>
                </c:pt>
                <c:pt idx="5428">
                  <c:v>27858820</c:v>
                </c:pt>
                <c:pt idx="5429">
                  <c:v>14472438</c:v>
                </c:pt>
                <c:pt idx="5430">
                  <c:v>43364804</c:v>
                </c:pt>
                <c:pt idx="5431">
                  <c:v>50226626</c:v>
                </c:pt>
                <c:pt idx="5432">
                  <c:v>35575911</c:v>
                </c:pt>
                <c:pt idx="5433">
                  <c:v>66871184</c:v>
                </c:pt>
                <c:pt idx="5434">
                  <c:v>32109607</c:v>
                </c:pt>
                <c:pt idx="5435">
                  <c:v>67494842</c:v>
                </c:pt>
                <c:pt idx="5436">
                  <c:v>14832245</c:v>
                </c:pt>
                <c:pt idx="5437">
                  <c:v>16136680</c:v>
                </c:pt>
                <c:pt idx="5438">
                  <c:v>54989923</c:v>
                </c:pt>
                <c:pt idx="5439">
                  <c:v>97447981</c:v>
                </c:pt>
                <c:pt idx="5440">
                  <c:v>138232291</c:v>
                </c:pt>
                <c:pt idx="5441">
                  <c:v>19239279</c:v>
                </c:pt>
                <c:pt idx="5442">
                  <c:v>31880792</c:v>
                </c:pt>
                <c:pt idx="5443">
                  <c:v>40499396</c:v>
                </c:pt>
                <c:pt idx="5444">
                  <c:v>30591422</c:v>
                </c:pt>
                <c:pt idx="5445">
                  <c:v>25722802</c:v>
                </c:pt>
                <c:pt idx="5446">
                  <c:v>11421746</c:v>
                </c:pt>
                <c:pt idx="5447">
                  <c:v>64124935</c:v>
                </c:pt>
                <c:pt idx="5448">
                  <c:v>16001310</c:v>
                </c:pt>
                <c:pt idx="5449">
                  <c:v>29658527</c:v>
                </c:pt>
                <c:pt idx="5450">
                  <c:v>35210348</c:v>
                </c:pt>
                <c:pt idx="5451">
                  <c:v>31098660</c:v>
                </c:pt>
                <c:pt idx="5452">
                  <c:v>33778582</c:v>
                </c:pt>
                <c:pt idx="5453">
                  <c:v>19204995</c:v>
                </c:pt>
                <c:pt idx="5454">
                  <c:v>13426111</c:v>
                </c:pt>
                <c:pt idx="5455">
                  <c:v>28110128</c:v>
                </c:pt>
                <c:pt idx="5456">
                  <c:v>20905485</c:v>
                </c:pt>
                <c:pt idx="5457">
                  <c:v>46285181</c:v>
                </c:pt>
                <c:pt idx="5458">
                  <c:v>31378025</c:v>
                </c:pt>
                <c:pt idx="5459">
                  <c:v>17607097</c:v>
                </c:pt>
                <c:pt idx="5460">
                  <c:v>23827460</c:v>
                </c:pt>
                <c:pt idx="5461">
                  <c:v>8504056</c:v>
                </c:pt>
                <c:pt idx="5462">
                  <c:v>34264070</c:v>
                </c:pt>
                <c:pt idx="5463">
                  <c:v>27163407</c:v>
                </c:pt>
                <c:pt idx="5464">
                  <c:v>27505408</c:v>
                </c:pt>
                <c:pt idx="5465">
                  <c:v>18904799</c:v>
                </c:pt>
                <c:pt idx="5466">
                  <c:v>32098292</c:v>
                </c:pt>
                <c:pt idx="5467">
                  <c:v>27863261</c:v>
                </c:pt>
                <c:pt idx="5468">
                  <c:v>36670117</c:v>
                </c:pt>
                <c:pt idx="5469">
                  <c:v>35660652</c:v>
                </c:pt>
                <c:pt idx="5470">
                  <c:v>24197859</c:v>
                </c:pt>
                <c:pt idx="5471">
                  <c:v>19447239</c:v>
                </c:pt>
                <c:pt idx="5472">
                  <c:v>28048621</c:v>
                </c:pt>
                <c:pt idx="5473">
                  <c:v>19256013</c:v>
                </c:pt>
                <c:pt idx="5474">
                  <c:v>10702978</c:v>
                </c:pt>
                <c:pt idx="5475">
                  <c:v>14694772</c:v>
                </c:pt>
                <c:pt idx="5476">
                  <c:v>16327653</c:v>
                </c:pt>
                <c:pt idx="5477">
                  <c:v>9215411</c:v>
                </c:pt>
                <c:pt idx="5478">
                  <c:v>19564255</c:v>
                </c:pt>
                <c:pt idx="5479">
                  <c:v>37645827</c:v>
                </c:pt>
                <c:pt idx="5480">
                  <c:v>62899539</c:v>
                </c:pt>
                <c:pt idx="5481">
                  <c:v>28321972</c:v>
                </c:pt>
                <c:pt idx="5482">
                  <c:v>44927703</c:v>
                </c:pt>
                <c:pt idx="5483">
                  <c:v>10496646</c:v>
                </c:pt>
                <c:pt idx="5484">
                  <c:v>17392285</c:v>
                </c:pt>
                <c:pt idx="5485">
                  <c:v>51027608</c:v>
                </c:pt>
                <c:pt idx="5486">
                  <c:v>31363062</c:v>
                </c:pt>
                <c:pt idx="5487">
                  <c:v>19026497</c:v>
                </c:pt>
                <c:pt idx="5488">
                  <c:v>39833655</c:v>
                </c:pt>
                <c:pt idx="5489">
                  <c:v>137864744</c:v>
                </c:pt>
                <c:pt idx="5490">
                  <c:v>34640092</c:v>
                </c:pt>
                <c:pt idx="5491">
                  <c:v>44944201</c:v>
                </c:pt>
                <c:pt idx="5492">
                  <c:v>51335965</c:v>
                </c:pt>
                <c:pt idx="5493">
                  <c:v>14938208</c:v>
                </c:pt>
                <c:pt idx="5494">
                  <c:v>21838366</c:v>
                </c:pt>
                <c:pt idx="5495">
                  <c:v>85795502</c:v>
                </c:pt>
                <c:pt idx="5496">
                  <c:v>35759328</c:v>
                </c:pt>
                <c:pt idx="5497">
                  <c:v>22014291</c:v>
                </c:pt>
                <c:pt idx="5498">
                  <c:v>33440457</c:v>
                </c:pt>
                <c:pt idx="5499">
                  <c:v>27963240</c:v>
                </c:pt>
                <c:pt idx="5500">
                  <c:v>32807270</c:v>
                </c:pt>
                <c:pt idx="5501">
                  <c:v>62691864</c:v>
                </c:pt>
                <c:pt idx="5502">
                  <c:v>26059246</c:v>
                </c:pt>
                <c:pt idx="5503">
                  <c:v>46516212</c:v>
                </c:pt>
                <c:pt idx="5504">
                  <c:v>85028421</c:v>
                </c:pt>
                <c:pt idx="5505">
                  <c:v>70818849</c:v>
                </c:pt>
                <c:pt idx="5506">
                  <c:v>61448420</c:v>
                </c:pt>
                <c:pt idx="5507">
                  <c:v>148470163</c:v>
                </c:pt>
                <c:pt idx="5508">
                  <c:v>119184686</c:v>
                </c:pt>
                <c:pt idx="5509">
                  <c:v>96373895</c:v>
                </c:pt>
                <c:pt idx="5510">
                  <c:v>53832696</c:v>
                </c:pt>
                <c:pt idx="5511">
                  <c:v>65734230</c:v>
                </c:pt>
                <c:pt idx="5512">
                  <c:v>104662132</c:v>
                </c:pt>
                <c:pt idx="5513">
                  <c:v>64801293</c:v>
                </c:pt>
                <c:pt idx="5514">
                  <c:v>34903562</c:v>
                </c:pt>
                <c:pt idx="5515">
                  <c:v>110352451</c:v>
                </c:pt>
                <c:pt idx="5516">
                  <c:v>73603902</c:v>
                </c:pt>
                <c:pt idx="5517">
                  <c:v>136056078</c:v>
                </c:pt>
                <c:pt idx="5518">
                  <c:v>73523302</c:v>
                </c:pt>
                <c:pt idx="5519">
                  <c:v>78744476</c:v>
                </c:pt>
                <c:pt idx="5520">
                  <c:v>101987403</c:v>
                </c:pt>
                <c:pt idx="5521">
                  <c:v>56900121</c:v>
                </c:pt>
                <c:pt idx="5522">
                  <c:v>209131120</c:v>
                </c:pt>
                <c:pt idx="5523">
                  <c:v>519725726</c:v>
                </c:pt>
                <c:pt idx="5524">
                  <c:v>92448527</c:v>
                </c:pt>
                <c:pt idx="5525">
                  <c:v>77889288</c:v>
                </c:pt>
                <c:pt idx="5526">
                  <c:v>52890189</c:v>
                </c:pt>
                <c:pt idx="5527">
                  <c:v>144477607</c:v>
                </c:pt>
                <c:pt idx="5528">
                  <c:v>356673504</c:v>
                </c:pt>
                <c:pt idx="5529">
                  <c:v>177159533</c:v>
                </c:pt>
                <c:pt idx="5530">
                  <c:v>88675751</c:v>
                </c:pt>
                <c:pt idx="5531">
                  <c:v>101520053</c:v>
                </c:pt>
                <c:pt idx="5532">
                  <c:v>51528905</c:v>
                </c:pt>
                <c:pt idx="5533">
                  <c:v>152768328</c:v>
                </c:pt>
                <c:pt idx="5534">
                  <c:v>242644555</c:v>
                </c:pt>
                <c:pt idx="5535">
                  <c:v>38705240</c:v>
                </c:pt>
                <c:pt idx="5536">
                  <c:v>76254145</c:v>
                </c:pt>
                <c:pt idx="5537">
                  <c:v>85580367</c:v>
                </c:pt>
                <c:pt idx="5538">
                  <c:v>65951343</c:v>
                </c:pt>
                <c:pt idx="5539">
                  <c:v>143011592</c:v>
                </c:pt>
                <c:pt idx="5540">
                  <c:v>90381901</c:v>
                </c:pt>
                <c:pt idx="5541">
                  <c:v>140888343</c:v>
                </c:pt>
                <c:pt idx="5542">
                  <c:v>83781663</c:v>
                </c:pt>
                <c:pt idx="5543">
                  <c:v>86012729</c:v>
                </c:pt>
                <c:pt idx="5544">
                  <c:v>135655073</c:v>
                </c:pt>
                <c:pt idx="5545">
                  <c:v>117626786</c:v>
                </c:pt>
                <c:pt idx="5546">
                  <c:v>141173624</c:v>
                </c:pt>
                <c:pt idx="5547">
                  <c:v>378873026</c:v>
                </c:pt>
                <c:pt idx="5548">
                  <c:v>118663616</c:v>
                </c:pt>
                <c:pt idx="5549">
                  <c:v>141463287</c:v>
                </c:pt>
                <c:pt idx="5550">
                  <c:v>265954128</c:v>
                </c:pt>
                <c:pt idx="5551">
                  <c:v>69602776</c:v>
                </c:pt>
                <c:pt idx="5552">
                  <c:v>85975255</c:v>
                </c:pt>
                <c:pt idx="5553">
                  <c:v>190580919</c:v>
                </c:pt>
                <c:pt idx="5554">
                  <c:v>182366017</c:v>
                </c:pt>
                <c:pt idx="5555">
                  <c:v>116477934</c:v>
                </c:pt>
                <c:pt idx="5556">
                  <c:v>150598095</c:v>
                </c:pt>
                <c:pt idx="5557">
                  <c:v>876320361</c:v>
                </c:pt>
                <c:pt idx="5558">
                  <c:v>79206904</c:v>
                </c:pt>
                <c:pt idx="5559">
                  <c:v>63127880</c:v>
                </c:pt>
                <c:pt idx="5560">
                  <c:v>71980727</c:v>
                </c:pt>
                <c:pt idx="5561">
                  <c:v>61499734</c:v>
                </c:pt>
                <c:pt idx="5562">
                  <c:v>171547140</c:v>
                </c:pt>
                <c:pt idx="5563">
                  <c:v>187423703</c:v>
                </c:pt>
                <c:pt idx="5564">
                  <c:v>208400540</c:v>
                </c:pt>
                <c:pt idx="5565">
                  <c:v>252018711</c:v>
                </c:pt>
                <c:pt idx="5566">
                  <c:v>134699731</c:v>
                </c:pt>
                <c:pt idx="5567">
                  <c:v>61838457</c:v>
                </c:pt>
                <c:pt idx="5568">
                  <c:v>120808551</c:v>
                </c:pt>
                <c:pt idx="5569">
                  <c:v>185562315</c:v>
                </c:pt>
                <c:pt idx="5570">
                  <c:v>168522770</c:v>
                </c:pt>
                <c:pt idx="5571">
                  <c:v>242785209</c:v>
                </c:pt>
                <c:pt idx="5572">
                  <c:v>166771823</c:v>
                </c:pt>
                <c:pt idx="5573">
                  <c:v>572135137</c:v>
                </c:pt>
                <c:pt idx="5574">
                  <c:v>138612407</c:v>
                </c:pt>
                <c:pt idx="5575">
                  <c:v>409801869</c:v>
                </c:pt>
                <c:pt idx="5576">
                  <c:v>1807623576</c:v>
                </c:pt>
                <c:pt idx="5577">
                  <c:v>192693454</c:v>
                </c:pt>
                <c:pt idx="5578">
                  <c:v>371195555</c:v>
                </c:pt>
                <c:pt idx="5579">
                  <c:v>334090095</c:v>
                </c:pt>
                <c:pt idx="5580">
                  <c:v>703030448</c:v>
                </c:pt>
                <c:pt idx="5581">
                  <c:v>287428065</c:v>
                </c:pt>
                <c:pt idx="5582">
                  <c:v>334703379</c:v>
                </c:pt>
                <c:pt idx="5583">
                  <c:v>443522899</c:v>
                </c:pt>
                <c:pt idx="5584">
                  <c:v>266390372</c:v>
                </c:pt>
                <c:pt idx="5585">
                  <c:v>84955308</c:v>
                </c:pt>
                <c:pt idx="5586">
                  <c:v>150937136</c:v>
                </c:pt>
                <c:pt idx="5587">
                  <c:v>143787915</c:v>
                </c:pt>
                <c:pt idx="5588">
                  <c:v>338268713</c:v>
                </c:pt>
                <c:pt idx="5589">
                  <c:v>146759496</c:v>
                </c:pt>
                <c:pt idx="5590">
                  <c:v>509240907</c:v>
                </c:pt>
                <c:pt idx="5591">
                  <c:v>695108952</c:v>
                </c:pt>
                <c:pt idx="5592">
                  <c:v>318513925</c:v>
                </c:pt>
                <c:pt idx="5593">
                  <c:v>236569191</c:v>
                </c:pt>
                <c:pt idx="5594">
                  <c:v>401679213</c:v>
                </c:pt>
                <c:pt idx="5595">
                  <c:v>795922548</c:v>
                </c:pt>
                <c:pt idx="5596">
                  <c:v>458736883</c:v>
                </c:pt>
                <c:pt idx="5597">
                  <c:v>944933944</c:v>
                </c:pt>
                <c:pt idx="5598">
                  <c:v>524787220</c:v>
                </c:pt>
                <c:pt idx="5599">
                  <c:v>564673287</c:v>
                </c:pt>
                <c:pt idx="5600">
                  <c:v>837722038</c:v>
                </c:pt>
                <c:pt idx="5601">
                  <c:v>346176072</c:v>
                </c:pt>
                <c:pt idx="5602">
                  <c:v>92764987</c:v>
                </c:pt>
                <c:pt idx="5603">
                  <c:v>83056038</c:v>
                </c:pt>
                <c:pt idx="5604">
                  <c:v>247458555</c:v>
                </c:pt>
                <c:pt idx="5605">
                  <c:v>435438658</c:v>
                </c:pt>
                <c:pt idx="5606">
                  <c:v>372762836</c:v>
                </c:pt>
                <c:pt idx="5607">
                  <c:v>344507332</c:v>
                </c:pt>
                <c:pt idx="5608">
                  <c:v>1886973709</c:v>
                </c:pt>
                <c:pt idx="5609">
                  <c:v>372995573</c:v>
                </c:pt>
                <c:pt idx="5610">
                  <c:v>404922129</c:v>
                </c:pt>
                <c:pt idx="5611">
                  <c:v>593214663</c:v>
                </c:pt>
                <c:pt idx="5612">
                  <c:v>666396274</c:v>
                </c:pt>
                <c:pt idx="5613">
                  <c:v>517865484</c:v>
                </c:pt>
                <c:pt idx="5614">
                  <c:v>221818749</c:v>
                </c:pt>
                <c:pt idx="5615">
                  <c:v>180978389</c:v>
                </c:pt>
                <c:pt idx="5616">
                  <c:v>419499976</c:v>
                </c:pt>
                <c:pt idx="5617">
                  <c:v>465668354</c:v>
                </c:pt>
                <c:pt idx="5618">
                  <c:v>322360113</c:v>
                </c:pt>
                <c:pt idx="5619">
                  <c:v>662283451</c:v>
                </c:pt>
                <c:pt idx="5620">
                  <c:v>1467579580</c:v>
                </c:pt>
                <c:pt idx="5621">
                  <c:v>3484888191</c:v>
                </c:pt>
                <c:pt idx="5622">
                  <c:v>2898345459</c:v>
                </c:pt>
                <c:pt idx="5623">
                  <c:v>404701150</c:v>
                </c:pt>
                <c:pt idx="5624">
                  <c:v>131457222</c:v>
                </c:pt>
                <c:pt idx="5625">
                  <c:v>49095110</c:v>
                </c:pt>
                <c:pt idx="5626">
                  <c:v>89899313</c:v>
                </c:pt>
                <c:pt idx="5627">
                  <c:v>93250837</c:v>
                </c:pt>
                <c:pt idx="5628">
                  <c:v>102473686</c:v>
                </c:pt>
                <c:pt idx="5629">
                  <c:v>264816278</c:v>
                </c:pt>
                <c:pt idx="5630">
                  <c:v>85193866</c:v>
                </c:pt>
                <c:pt idx="5631">
                  <c:v>149025733</c:v>
                </c:pt>
                <c:pt idx="5632">
                  <c:v>32051961</c:v>
                </c:pt>
                <c:pt idx="5633">
                  <c:v>73269138</c:v>
                </c:pt>
                <c:pt idx="5634">
                  <c:v>49672806</c:v>
                </c:pt>
                <c:pt idx="5635">
                  <c:v>71993865</c:v>
                </c:pt>
                <c:pt idx="5636">
                  <c:v>33816811</c:v>
                </c:pt>
                <c:pt idx="5637">
                  <c:v>39907587</c:v>
                </c:pt>
                <c:pt idx="5638">
                  <c:v>42274480</c:v>
                </c:pt>
                <c:pt idx="5639">
                  <c:v>56206017</c:v>
                </c:pt>
                <c:pt idx="5640">
                  <c:v>74606966</c:v>
                </c:pt>
                <c:pt idx="5641">
                  <c:v>190023818</c:v>
                </c:pt>
                <c:pt idx="5642">
                  <c:v>107490956</c:v>
                </c:pt>
                <c:pt idx="5643">
                  <c:v>73740162</c:v>
                </c:pt>
                <c:pt idx="5644">
                  <c:v>54842630</c:v>
                </c:pt>
                <c:pt idx="5645">
                  <c:v>202618412</c:v>
                </c:pt>
                <c:pt idx="5646">
                  <c:v>343082599</c:v>
                </c:pt>
                <c:pt idx="5647">
                  <c:v>198004120</c:v>
                </c:pt>
                <c:pt idx="5648">
                  <c:v>371873012</c:v>
                </c:pt>
                <c:pt idx="5649">
                  <c:v>264950744</c:v>
                </c:pt>
                <c:pt idx="5650">
                  <c:v>109767949</c:v>
                </c:pt>
                <c:pt idx="5651">
                  <c:v>83908558</c:v>
                </c:pt>
                <c:pt idx="5652">
                  <c:v>135605857</c:v>
                </c:pt>
                <c:pt idx="5653">
                  <c:v>69442152</c:v>
                </c:pt>
                <c:pt idx="5654">
                  <c:v>38332078</c:v>
                </c:pt>
                <c:pt idx="5655">
                  <c:v>95773986</c:v>
                </c:pt>
                <c:pt idx="5656">
                  <c:v>658961903</c:v>
                </c:pt>
                <c:pt idx="5657">
                  <c:v>154092223</c:v>
                </c:pt>
                <c:pt idx="5658">
                  <c:v>145667569</c:v>
                </c:pt>
                <c:pt idx="5659">
                  <c:v>77732528</c:v>
                </c:pt>
                <c:pt idx="5660">
                  <c:v>91208972</c:v>
                </c:pt>
                <c:pt idx="5661">
                  <c:v>58363039</c:v>
                </c:pt>
                <c:pt idx="5662">
                  <c:v>116991195</c:v>
                </c:pt>
                <c:pt idx="5663">
                  <c:v>252641042</c:v>
                </c:pt>
                <c:pt idx="5664">
                  <c:v>213921085</c:v>
                </c:pt>
                <c:pt idx="5665">
                  <c:v>44513987</c:v>
                </c:pt>
                <c:pt idx="5666">
                  <c:v>86644453</c:v>
                </c:pt>
                <c:pt idx="5667">
                  <c:v>76535448</c:v>
                </c:pt>
                <c:pt idx="5668">
                  <c:v>181189862</c:v>
                </c:pt>
                <c:pt idx="5669">
                  <c:v>269157626</c:v>
                </c:pt>
                <c:pt idx="5670">
                  <c:v>60823946</c:v>
                </c:pt>
                <c:pt idx="5671">
                  <c:v>119188773</c:v>
                </c:pt>
                <c:pt idx="5672">
                  <c:v>68954465</c:v>
                </c:pt>
                <c:pt idx="5673">
                  <c:v>221101690</c:v>
                </c:pt>
                <c:pt idx="5674">
                  <c:v>274395480</c:v>
                </c:pt>
                <c:pt idx="5675">
                  <c:v>50389254</c:v>
                </c:pt>
                <c:pt idx="5676">
                  <c:v>62093531</c:v>
                </c:pt>
                <c:pt idx="5677">
                  <c:v>133016482</c:v>
                </c:pt>
                <c:pt idx="5678">
                  <c:v>96834968</c:v>
                </c:pt>
                <c:pt idx="5679">
                  <c:v>156573533</c:v>
                </c:pt>
                <c:pt idx="5680">
                  <c:v>74127366</c:v>
                </c:pt>
                <c:pt idx="5681">
                  <c:v>261939164</c:v>
                </c:pt>
                <c:pt idx="5682">
                  <c:v>289977620</c:v>
                </c:pt>
                <c:pt idx="5683">
                  <c:v>122848915</c:v>
                </c:pt>
                <c:pt idx="5684">
                  <c:v>224332724</c:v>
                </c:pt>
                <c:pt idx="5685">
                  <c:v>98934785</c:v>
                </c:pt>
                <c:pt idx="5686">
                  <c:v>181121742</c:v>
                </c:pt>
                <c:pt idx="5687">
                  <c:v>177380047</c:v>
                </c:pt>
                <c:pt idx="5688">
                  <c:v>105228858</c:v>
                </c:pt>
                <c:pt idx="5689">
                  <c:v>164706876</c:v>
                </c:pt>
                <c:pt idx="5690">
                  <c:v>119436466</c:v>
                </c:pt>
                <c:pt idx="5691">
                  <c:v>60476885</c:v>
                </c:pt>
                <c:pt idx="5692">
                  <c:v>184771333</c:v>
                </c:pt>
                <c:pt idx="5693">
                  <c:v>149668800</c:v>
                </c:pt>
                <c:pt idx="5694">
                  <c:v>233381566</c:v>
                </c:pt>
                <c:pt idx="5695">
                  <c:v>53099229</c:v>
                </c:pt>
                <c:pt idx="5696">
                  <c:v>117231361</c:v>
                </c:pt>
                <c:pt idx="5697">
                  <c:v>314917736</c:v>
                </c:pt>
                <c:pt idx="5698">
                  <c:v>154651556</c:v>
                </c:pt>
                <c:pt idx="5699">
                  <c:v>126249045</c:v>
                </c:pt>
                <c:pt idx="5700">
                  <c:v>104616630</c:v>
                </c:pt>
                <c:pt idx="5701">
                  <c:v>180038921</c:v>
                </c:pt>
                <c:pt idx="5702">
                  <c:v>164919229</c:v>
                </c:pt>
                <c:pt idx="5703">
                  <c:v>78991065</c:v>
                </c:pt>
                <c:pt idx="5704">
                  <c:v>86739946</c:v>
                </c:pt>
                <c:pt idx="5705">
                  <c:v>608209581</c:v>
                </c:pt>
                <c:pt idx="5706">
                  <c:v>97958000</c:v>
                </c:pt>
                <c:pt idx="5707">
                  <c:v>70761918</c:v>
                </c:pt>
                <c:pt idx="5708">
                  <c:v>1393490968</c:v>
                </c:pt>
                <c:pt idx="5709">
                  <c:v>101103816</c:v>
                </c:pt>
                <c:pt idx="5710">
                  <c:v>178806162</c:v>
                </c:pt>
                <c:pt idx="5711">
                  <c:v>55619618</c:v>
                </c:pt>
                <c:pt idx="5712">
                  <c:v>243420350</c:v>
                </c:pt>
                <c:pt idx="5713">
                  <c:v>356426863</c:v>
                </c:pt>
                <c:pt idx="5714">
                  <c:v>165991353</c:v>
                </c:pt>
                <c:pt idx="5715">
                  <c:v>536166810</c:v>
                </c:pt>
                <c:pt idx="5716">
                  <c:v>2651554317</c:v>
                </c:pt>
                <c:pt idx="5717">
                  <c:v>86939771</c:v>
                </c:pt>
                <c:pt idx="5718">
                  <c:v>99118951</c:v>
                </c:pt>
                <c:pt idx="5719">
                  <c:v>272176191</c:v>
                </c:pt>
                <c:pt idx="5720">
                  <c:v>650338680</c:v>
                </c:pt>
                <c:pt idx="5721">
                  <c:v>100090089</c:v>
                </c:pt>
                <c:pt idx="5722">
                  <c:v>274877236</c:v>
                </c:pt>
                <c:pt idx="5723">
                  <c:v>25558123</c:v>
                </c:pt>
                <c:pt idx="5724">
                  <c:v>68159161</c:v>
                </c:pt>
                <c:pt idx="5725">
                  <c:v>331714553</c:v>
                </c:pt>
                <c:pt idx="5726">
                  <c:v>135739988</c:v>
                </c:pt>
                <c:pt idx="5727">
                  <c:v>29232153</c:v>
                </c:pt>
                <c:pt idx="5728">
                  <c:v>116980887</c:v>
                </c:pt>
                <c:pt idx="5729">
                  <c:v>28571304</c:v>
                </c:pt>
                <c:pt idx="5730">
                  <c:v>434919478</c:v>
                </c:pt>
                <c:pt idx="5731">
                  <c:v>180626643</c:v>
                </c:pt>
                <c:pt idx="5732">
                  <c:v>62220148</c:v>
                </c:pt>
                <c:pt idx="5733">
                  <c:v>113185071</c:v>
                </c:pt>
                <c:pt idx="5734">
                  <c:v>226840664</c:v>
                </c:pt>
                <c:pt idx="5735">
                  <c:v>46810797</c:v>
                </c:pt>
                <c:pt idx="5736">
                  <c:v>124911212</c:v>
                </c:pt>
                <c:pt idx="5737">
                  <c:v>34551670</c:v>
                </c:pt>
                <c:pt idx="5738">
                  <c:v>61889835</c:v>
                </c:pt>
                <c:pt idx="5739">
                  <c:v>250288982</c:v>
                </c:pt>
                <c:pt idx="5740">
                  <c:v>371688521</c:v>
                </c:pt>
                <c:pt idx="5741">
                  <c:v>78100548</c:v>
                </c:pt>
                <c:pt idx="5742">
                  <c:v>212417486</c:v>
                </c:pt>
                <c:pt idx="5743">
                  <c:v>94069942</c:v>
                </c:pt>
                <c:pt idx="5744">
                  <c:v>349991730</c:v>
                </c:pt>
                <c:pt idx="5745">
                  <c:v>245483339</c:v>
                </c:pt>
                <c:pt idx="5746">
                  <c:v>189435571</c:v>
                </c:pt>
                <c:pt idx="5747">
                  <c:v>140086844</c:v>
                </c:pt>
                <c:pt idx="5748">
                  <c:v>27542045</c:v>
                </c:pt>
                <c:pt idx="5749">
                  <c:v>12860282</c:v>
                </c:pt>
                <c:pt idx="5750">
                  <c:v>9592902</c:v>
                </c:pt>
                <c:pt idx="5751">
                  <c:v>13033511</c:v>
                </c:pt>
                <c:pt idx="5752">
                  <c:v>13752334</c:v>
                </c:pt>
                <c:pt idx="5753">
                  <c:v>7593189</c:v>
                </c:pt>
                <c:pt idx="5754">
                  <c:v>9066730</c:v>
                </c:pt>
                <c:pt idx="5755">
                  <c:v>8434290</c:v>
                </c:pt>
                <c:pt idx="5756">
                  <c:v>14115804</c:v>
                </c:pt>
                <c:pt idx="5757">
                  <c:v>17884760</c:v>
                </c:pt>
                <c:pt idx="5758">
                  <c:v>19892393</c:v>
                </c:pt>
                <c:pt idx="5759">
                  <c:v>12667669</c:v>
                </c:pt>
                <c:pt idx="5760">
                  <c:v>6220257</c:v>
                </c:pt>
                <c:pt idx="5761">
                  <c:v>6041010</c:v>
                </c:pt>
                <c:pt idx="5762">
                  <c:v>11241969</c:v>
                </c:pt>
                <c:pt idx="5763">
                  <c:v>12927018</c:v>
                </c:pt>
                <c:pt idx="5764">
                  <c:v>17138831</c:v>
                </c:pt>
                <c:pt idx="5765">
                  <c:v>26818619</c:v>
                </c:pt>
                <c:pt idx="5766">
                  <c:v>14049149</c:v>
                </c:pt>
                <c:pt idx="5767">
                  <c:v>11363258</c:v>
                </c:pt>
                <c:pt idx="5768">
                  <c:v>19772223</c:v>
                </c:pt>
                <c:pt idx="5769">
                  <c:v>15805583</c:v>
                </c:pt>
                <c:pt idx="5770">
                  <c:v>7859532</c:v>
                </c:pt>
                <c:pt idx="5771">
                  <c:v>17214947</c:v>
                </c:pt>
                <c:pt idx="5772">
                  <c:v>35232444</c:v>
                </c:pt>
                <c:pt idx="5773">
                  <c:v>21691819</c:v>
                </c:pt>
                <c:pt idx="5774">
                  <c:v>15595725</c:v>
                </c:pt>
                <c:pt idx="5775">
                  <c:v>30579776</c:v>
                </c:pt>
                <c:pt idx="5776">
                  <c:v>17783890</c:v>
                </c:pt>
                <c:pt idx="5777">
                  <c:v>12346490</c:v>
                </c:pt>
                <c:pt idx="5778">
                  <c:v>32454174</c:v>
                </c:pt>
                <c:pt idx="5779">
                  <c:v>59746135</c:v>
                </c:pt>
                <c:pt idx="5780">
                  <c:v>16465300</c:v>
                </c:pt>
                <c:pt idx="5781">
                  <c:v>43347131</c:v>
                </c:pt>
                <c:pt idx="5782">
                  <c:v>38942892</c:v>
                </c:pt>
                <c:pt idx="5783">
                  <c:v>42796399</c:v>
                </c:pt>
                <c:pt idx="5784">
                  <c:v>9745844</c:v>
                </c:pt>
                <c:pt idx="5785">
                  <c:v>21205093</c:v>
                </c:pt>
                <c:pt idx="5786">
                  <c:v>32204434</c:v>
                </c:pt>
                <c:pt idx="5787">
                  <c:v>77848708</c:v>
                </c:pt>
                <c:pt idx="5788">
                  <c:v>35025215</c:v>
                </c:pt>
                <c:pt idx="5789">
                  <c:v>46143232</c:v>
                </c:pt>
                <c:pt idx="5790">
                  <c:v>33812037</c:v>
                </c:pt>
                <c:pt idx="5791">
                  <c:v>17733947</c:v>
                </c:pt>
                <c:pt idx="5792">
                  <c:v>21234960</c:v>
                </c:pt>
                <c:pt idx="5793">
                  <c:v>51381886</c:v>
                </c:pt>
                <c:pt idx="5794">
                  <c:v>39677524</c:v>
                </c:pt>
                <c:pt idx="5795">
                  <c:v>19825093</c:v>
                </c:pt>
                <c:pt idx="5796">
                  <c:v>20967848</c:v>
                </c:pt>
                <c:pt idx="5797">
                  <c:v>27734698</c:v>
                </c:pt>
                <c:pt idx="5798">
                  <c:v>103918216</c:v>
                </c:pt>
                <c:pt idx="5799">
                  <c:v>167634439</c:v>
                </c:pt>
                <c:pt idx="5800">
                  <c:v>97434100</c:v>
                </c:pt>
                <c:pt idx="5801">
                  <c:v>82272739</c:v>
                </c:pt>
                <c:pt idx="5802">
                  <c:v>86165370</c:v>
                </c:pt>
                <c:pt idx="5803">
                  <c:v>131183107</c:v>
                </c:pt>
                <c:pt idx="5804">
                  <c:v>35980109</c:v>
                </c:pt>
                <c:pt idx="5805">
                  <c:v>18320313</c:v>
                </c:pt>
                <c:pt idx="5806">
                  <c:v>57566424</c:v>
                </c:pt>
                <c:pt idx="5807">
                  <c:v>20891540</c:v>
                </c:pt>
                <c:pt idx="5808">
                  <c:v>15749357</c:v>
                </c:pt>
                <c:pt idx="5809">
                  <c:v>13725341</c:v>
                </c:pt>
                <c:pt idx="5810">
                  <c:v>27520575</c:v>
                </c:pt>
                <c:pt idx="5811">
                  <c:v>19551666</c:v>
                </c:pt>
                <c:pt idx="5812">
                  <c:v>92440069</c:v>
                </c:pt>
                <c:pt idx="5813">
                  <c:v>182214192</c:v>
                </c:pt>
                <c:pt idx="5814">
                  <c:v>27944245</c:v>
                </c:pt>
                <c:pt idx="5815">
                  <c:v>79176178</c:v>
                </c:pt>
                <c:pt idx="5816">
                  <c:v>12186108</c:v>
                </c:pt>
                <c:pt idx="5817">
                  <c:v>27712387</c:v>
                </c:pt>
                <c:pt idx="5818">
                  <c:v>39562516</c:v>
                </c:pt>
                <c:pt idx="5819">
                  <c:v>43749235</c:v>
                </c:pt>
                <c:pt idx="5820">
                  <c:v>36979387</c:v>
                </c:pt>
                <c:pt idx="5821">
                  <c:v>19898587</c:v>
                </c:pt>
                <c:pt idx="5822">
                  <c:v>16246189</c:v>
                </c:pt>
                <c:pt idx="5823">
                  <c:v>12751290</c:v>
                </c:pt>
                <c:pt idx="5824">
                  <c:v>25142561</c:v>
                </c:pt>
                <c:pt idx="5825">
                  <c:v>8012500</c:v>
                </c:pt>
                <c:pt idx="5826">
                  <c:v>18224876</c:v>
                </c:pt>
                <c:pt idx="5827">
                  <c:v>17026637</c:v>
                </c:pt>
                <c:pt idx="5828">
                  <c:v>41121878</c:v>
                </c:pt>
                <c:pt idx="5829">
                  <c:v>56302861</c:v>
                </c:pt>
                <c:pt idx="5830">
                  <c:v>46072783</c:v>
                </c:pt>
                <c:pt idx="5831">
                  <c:v>26235819</c:v>
                </c:pt>
                <c:pt idx="5832">
                  <c:v>64967269</c:v>
                </c:pt>
                <c:pt idx="5833">
                  <c:v>112651536</c:v>
                </c:pt>
                <c:pt idx="5834">
                  <c:v>97025642</c:v>
                </c:pt>
                <c:pt idx="5835">
                  <c:v>56613051</c:v>
                </c:pt>
                <c:pt idx="5836">
                  <c:v>40072272</c:v>
                </c:pt>
                <c:pt idx="5837">
                  <c:v>67367332</c:v>
                </c:pt>
                <c:pt idx="5838">
                  <c:v>59931475</c:v>
                </c:pt>
                <c:pt idx="5839">
                  <c:v>78312731</c:v>
                </c:pt>
                <c:pt idx="5840">
                  <c:v>26430459</c:v>
                </c:pt>
                <c:pt idx="5841">
                  <c:v>32878546</c:v>
                </c:pt>
                <c:pt idx="5842">
                  <c:v>38378173</c:v>
                </c:pt>
                <c:pt idx="5843">
                  <c:v>53526370</c:v>
                </c:pt>
                <c:pt idx="5844">
                  <c:v>140975077</c:v>
                </c:pt>
                <c:pt idx="5845">
                  <c:v>46226692</c:v>
                </c:pt>
                <c:pt idx="5846">
                  <c:v>156469090</c:v>
                </c:pt>
                <c:pt idx="5847">
                  <c:v>144622488</c:v>
                </c:pt>
                <c:pt idx="5848">
                  <c:v>76070179</c:v>
                </c:pt>
                <c:pt idx="5849">
                  <c:v>29302273</c:v>
                </c:pt>
                <c:pt idx="5850">
                  <c:v>63842098</c:v>
                </c:pt>
                <c:pt idx="5851">
                  <c:v>14287974</c:v>
                </c:pt>
                <c:pt idx="5852">
                  <c:v>39115445</c:v>
                </c:pt>
                <c:pt idx="5853">
                  <c:v>14213317</c:v>
                </c:pt>
                <c:pt idx="5854">
                  <c:v>87286382</c:v>
                </c:pt>
                <c:pt idx="5855">
                  <c:v>45479043</c:v>
                </c:pt>
                <c:pt idx="5856">
                  <c:v>17616369</c:v>
                </c:pt>
                <c:pt idx="5857">
                  <c:v>19165013</c:v>
                </c:pt>
                <c:pt idx="5858">
                  <c:v>9612281</c:v>
                </c:pt>
                <c:pt idx="5859">
                  <c:v>4836950</c:v>
                </c:pt>
                <c:pt idx="5860">
                  <c:v>33420338</c:v>
                </c:pt>
                <c:pt idx="5861">
                  <c:v>20541082</c:v>
                </c:pt>
                <c:pt idx="5862">
                  <c:v>32250688</c:v>
                </c:pt>
                <c:pt idx="5863">
                  <c:v>31982571</c:v>
                </c:pt>
                <c:pt idx="5864">
                  <c:v>39648009</c:v>
                </c:pt>
                <c:pt idx="5865">
                  <c:v>13928859</c:v>
                </c:pt>
                <c:pt idx="5866">
                  <c:v>14660981</c:v>
                </c:pt>
                <c:pt idx="5867">
                  <c:v>39535565</c:v>
                </c:pt>
                <c:pt idx="5868">
                  <c:v>14891790</c:v>
                </c:pt>
                <c:pt idx="5869">
                  <c:v>13640656</c:v>
                </c:pt>
                <c:pt idx="5870">
                  <c:v>10393057</c:v>
                </c:pt>
                <c:pt idx="5871">
                  <c:v>9270917</c:v>
                </c:pt>
                <c:pt idx="5872">
                  <c:v>11522923</c:v>
                </c:pt>
                <c:pt idx="5873">
                  <c:v>16933829</c:v>
                </c:pt>
                <c:pt idx="5874">
                  <c:v>13581692</c:v>
                </c:pt>
                <c:pt idx="5875">
                  <c:v>9840876</c:v>
                </c:pt>
                <c:pt idx="5876">
                  <c:v>11850943</c:v>
                </c:pt>
                <c:pt idx="5877">
                  <c:v>10244572</c:v>
                </c:pt>
                <c:pt idx="5878">
                  <c:v>27612842</c:v>
                </c:pt>
                <c:pt idx="5879">
                  <c:v>38237105</c:v>
                </c:pt>
                <c:pt idx="5880">
                  <c:v>6796942</c:v>
                </c:pt>
                <c:pt idx="5881">
                  <c:v>19525101</c:v>
                </c:pt>
                <c:pt idx="5882">
                  <c:v>9790978</c:v>
                </c:pt>
                <c:pt idx="5883">
                  <c:v>15121793</c:v>
                </c:pt>
                <c:pt idx="5884">
                  <c:v>21151746</c:v>
                </c:pt>
                <c:pt idx="5885">
                  <c:v>15032768</c:v>
                </c:pt>
                <c:pt idx="5886">
                  <c:v>27142511</c:v>
                </c:pt>
                <c:pt idx="5887">
                  <c:v>14157764</c:v>
                </c:pt>
                <c:pt idx="5888">
                  <c:v>19067183</c:v>
                </c:pt>
                <c:pt idx="5889">
                  <c:v>15017640</c:v>
                </c:pt>
                <c:pt idx="5890">
                  <c:v>46246929</c:v>
                </c:pt>
                <c:pt idx="5891">
                  <c:v>23322377</c:v>
                </c:pt>
                <c:pt idx="5892">
                  <c:v>19337373</c:v>
                </c:pt>
                <c:pt idx="5893">
                  <c:v>16243273</c:v>
                </c:pt>
                <c:pt idx="5894">
                  <c:v>30850790</c:v>
                </c:pt>
                <c:pt idx="5895">
                  <c:v>85295631</c:v>
                </c:pt>
                <c:pt idx="5896">
                  <c:v>37479058</c:v>
                </c:pt>
                <c:pt idx="5897">
                  <c:v>10699670</c:v>
                </c:pt>
                <c:pt idx="5898">
                  <c:v>33747112</c:v>
                </c:pt>
                <c:pt idx="5899">
                  <c:v>33146117</c:v>
                </c:pt>
                <c:pt idx="5900">
                  <c:v>70302051</c:v>
                </c:pt>
                <c:pt idx="5901">
                  <c:v>22323974</c:v>
                </c:pt>
                <c:pt idx="5902">
                  <c:v>38943034</c:v>
                </c:pt>
                <c:pt idx="5903">
                  <c:v>15468859</c:v>
                </c:pt>
                <c:pt idx="5904">
                  <c:v>22432354</c:v>
                </c:pt>
                <c:pt idx="5905">
                  <c:v>16632845</c:v>
                </c:pt>
                <c:pt idx="5906">
                  <c:v>22916637</c:v>
                </c:pt>
                <c:pt idx="5907">
                  <c:v>29883878</c:v>
                </c:pt>
                <c:pt idx="5908">
                  <c:v>21664582</c:v>
                </c:pt>
                <c:pt idx="5909">
                  <c:v>16757496</c:v>
                </c:pt>
                <c:pt idx="5910">
                  <c:v>27284210</c:v>
                </c:pt>
                <c:pt idx="5911">
                  <c:v>11864483</c:v>
                </c:pt>
                <c:pt idx="5912">
                  <c:v>16439886</c:v>
                </c:pt>
                <c:pt idx="5913">
                  <c:v>26182406</c:v>
                </c:pt>
                <c:pt idx="5914">
                  <c:v>19454388</c:v>
                </c:pt>
                <c:pt idx="5915">
                  <c:v>8529564</c:v>
                </c:pt>
                <c:pt idx="5916">
                  <c:v>9987347</c:v>
                </c:pt>
                <c:pt idx="5917">
                  <c:v>22535347</c:v>
                </c:pt>
                <c:pt idx="5918">
                  <c:v>18338888</c:v>
                </c:pt>
                <c:pt idx="5919">
                  <c:v>10652895</c:v>
                </c:pt>
                <c:pt idx="5920">
                  <c:v>14045868</c:v>
                </c:pt>
                <c:pt idx="5921">
                  <c:v>6012291</c:v>
                </c:pt>
                <c:pt idx="5922">
                  <c:v>17780523</c:v>
                </c:pt>
                <c:pt idx="5923">
                  <c:v>11354503</c:v>
                </c:pt>
                <c:pt idx="5924">
                  <c:v>11748186</c:v>
                </c:pt>
                <c:pt idx="5925">
                  <c:v>99680348</c:v>
                </c:pt>
                <c:pt idx="5926">
                  <c:v>22593305</c:v>
                </c:pt>
                <c:pt idx="5927">
                  <c:v>13339369</c:v>
                </c:pt>
                <c:pt idx="5928">
                  <c:v>25284733</c:v>
                </c:pt>
                <c:pt idx="5929">
                  <c:v>13561519</c:v>
                </c:pt>
                <c:pt idx="5930">
                  <c:v>40590475</c:v>
                </c:pt>
                <c:pt idx="5931">
                  <c:v>17552363</c:v>
                </c:pt>
                <c:pt idx="5932">
                  <c:v>8930700</c:v>
                </c:pt>
                <c:pt idx="5933">
                  <c:v>18994964</c:v>
                </c:pt>
                <c:pt idx="5934">
                  <c:v>16723389</c:v>
                </c:pt>
                <c:pt idx="5935">
                  <c:v>9278124</c:v>
                </c:pt>
                <c:pt idx="5936">
                  <c:v>10094154</c:v>
                </c:pt>
                <c:pt idx="5937">
                  <c:v>17447434</c:v>
                </c:pt>
                <c:pt idx="5938">
                  <c:v>53757428</c:v>
                </c:pt>
                <c:pt idx="5939">
                  <c:v>37818485</c:v>
                </c:pt>
                <c:pt idx="5940">
                  <c:v>109033759</c:v>
                </c:pt>
                <c:pt idx="5941">
                  <c:v>40944033</c:v>
                </c:pt>
                <c:pt idx="5942">
                  <c:v>13836108</c:v>
                </c:pt>
                <c:pt idx="5943">
                  <c:v>13374098</c:v>
                </c:pt>
                <c:pt idx="5944">
                  <c:v>16385909</c:v>
                </c:pt>
                <c:pt idx="5945">
                  <c:v>16627151</c:v>
                </c:pt>
                <c:pt idx="5946">
                  <c:v>9630119</c:v>
                </c:pt>
                <c:pt idx="5947">
                  <c:v>18663622</c:v>
                </c:pt>
                <c:pt idx="5948">
                  <c:v>24173693</c:v>
                </c:pt>
                <c:pt idx="5949">
                  <c:v>23380718</c:v>
                </c:pt>
                <c:pt idx="5950">
                  <c:v>14936286</c:v>
                </c:pt>
                <c:pt idx="5951">
                  <c:v>27098632</c:v>
                </c:pt>
                <c:pt idx="5952">
                  <c:v>27902057</c:v>
                </c:pt>
                <c:pt idx="5953">
                  <c:v>41943415</c:v>
                </c:pt>
                <c:pt idx="5954">
                  <c:v>17968073</c:v>
                </c:pt>
                <c:pt idx="5955">
                  <c:v>30292816</c:v>
                </c:pt>
                <c:pt idx="5956">
                  <c:v>23406987</c:v>
                </c:pt>
                <c:pt idx="5957">
                  <c:v>61393741</c:v>
                </c:pt>
                <c:pt idx="5958">
                  <c:v>12732878</c:v>
                </c:pt>
                <c:pt idx="5959">
                  <c:v>24026439</c:v>
                </c:pt>
                <c:pt idx="5960">
                  <c:v>14806003</c:v>
                </c:pt>
                <c:pt idx="5961">
                  <c:v>4961134</c:v>
                </c:pt>
                <c:pt idx="5962">
                  <c:v>14688325</c:v>
                </c:pt>
                <c:pt idx="5963">
                  <c:v>24916125</c:v>
                </c:pt>
                <c:pt idx="5964">
                  <c:v>22491183</c:v>
                </c:pt>
                <c:pt idx="5965">
                  <c:v>36887710</c:v>
                </c:pt>
                <c:pt idx="5966">
                  <c:v>61997301</c:v>
                </c:pt>
                <c:pt idx="5967">
                  <c:v>15587287</c:v>
                </c:pt>
                <c:pt idx="5968">
                  <c:v>26043173</c:v>
                </c:pt>
                <c:pt idx="5969">
                  <c:v>60364297</c:v>
                </c:pt>
                <c:pt idx="5970">
                  <c:v>23591868</c:v>
                </c:pt>
                <c:pt idx="5971">
                  <c:v>7806136</c:v>
                </c:pt>
                <c:pt idx="5972">
                  <c:v>12846485</c:v>
                </c:pt>
                <c:pt idx="5973">
                  <c:v>18396207</c:v>
                </c:pt>
                <c:pt idx="5974">
                  <c:v>13283342</c:v>
                </c:pt>
                <c:pt idx="5975">
                  <c:v>7955205</c:v>
                </c:pt>
                <c:pt idx="5976">
                  <c:v>6899688</c:v>
                </c:pt>
                <c:pt idx="5977">
                  <c:v>7391420</c:v>
                </c:pt>
                <c:pt idx="5978">
                  <c:v>32090392</c:v>
                </c:pt>
                <c:pt idx="5979">
                  <c:v>36522180</c:v>
                </c:pt>
                <c:pt idx="5980">
                  <c:v>46329404</c:v>
                </c:pt>
                <c:pt idx="5981">
                  <c:v>33020607</c:v>
                </c:pt>
                <c:pt idx="5982">
                  <c:v>13470241</c:v>
                </c:pt>
                <c:pt idx="5983">
                  <c:v>13439323</c:v>
                </c:pt>
                <c:pt idx="5984">
                  <c:v>16504835</c:v>
                </c:pt>
                <c:pt idx="5985">
                  <c:v>19528325</c:v>
                </c:pt>
                <c:pt idx="5986">
                  <c:v>25208122</c:v>
                </c:pt>
                <c:pt idx="5987">
                  <c:v>17727995</c:v>
                </c:pt>
                <c:pt idx="5988">
                  <c:v>48309047</c:v>
                </c:pt>
                <c:pt idx="5989">
                  <c:v>45690774</c:v>
                </c:pt>
                <c:pt idx="5990">
                  <c:v>49667142</c:v>
                </c:pt>
                <c:pt idx="5991">
                  <c:v>37913428</c:v>
                </c:pt>
                <c:pt idx="5992">
                  <c:v>505950493</c:v>
                </c:pt>
                <c:pt idx="5993">
                  <c:v>53425760</c:v>
                </c:pt>
                <c:pt idx="5994">
                  <c:v>10720354</c:v>
                </c:pt>
                <c:pt idx="5995">
                  <c:v>27969702</c:v>
                </c:pt>
                <c:pt idx="5996">
                  <c:v>11348751</c:v>
                </c:pt>
                <c:pt idx="5997">
                  <c:v>14074991</c:v>
                </c:pt>
                <c:pt idx="5998">
                  <c:v>20795981</c:v>
                </c:pt>
                <c:pt idx="5999">
                  <c:v>12326175</c:v>
                </c:pt>
                <c:pt idx="6000">
                  <c:v>11489220</c:v>
                </c:pt>
                <c:pt idx="6001">
                  <c:v>6327235</c:v>
                </c:pt>
                <c:pt idx="6002">
                  <c:v>25842053</c:v>
                </c:pt>
                <c:pt idx="6003">
                  <c:v>6061776</c:v>
                </c:pt>
                <c:pt idx="6004">
                  <c:v>11131044</c:v>
                </c:pt>
                <c:pt idx="6005">
                  <c:v>23374530</c:v>
                </c:pt>
                <c:pt idx="6006">
                  <c:v>7898690</c:v>
                </c:pt>
                <c:pt idx="6007">
                  <c:v>11129255</c:v>
                </c:pt>
                <c:pt idx="6008">
                  <c:v>19425695</c:v>
                </c:pt>
                <c:pt idx="6009">
                  <c:v>11466058</c:v>
                </c:pt>
                <c:pt idx="6010">
                  <c:v>8486957</c:v>
                </c:pt>
                <c:pt idx="6011">
                  <c:v>26918869</c:v>
                </c:pt>
                <c:pt idx="6012">
                  <c:v>8383028</c:v>
                </c:pt>
                <c:pt idx="6013">
                  <c:v>16750388</c:v>
                </c:pt>
                <c:pt idx="6014">
                  <c:v>23795578</c:v>
                </c:pt>
                <c:pt idx="6015">
                  <c:v>7497686</c:v>
                </c:pt>
                <c:pt idx="6016">
                  <c:v>11847519</c:v>
                </c:pt>
                <c:pt idx="6017">
                  <c:v>49040021</c:v>
                </c:pt>
                <c:pt idx="6018">
                  <c:v>12345354</c:v>
                </c:pt>
                <c:pt idx="6019">
                  <c:v>19234147</c:v>
                </c:pt>
                <c:pt idx="6020">
                  <c:v>31130822</c:v>
                </c:pt>
                <c:pt idx="6021">
                  <c:v>24498206</c:v>
                </c:pt>
                <c:pt idx="6022">
                  <c:v>29629326</c:v>
                </c:pt>
                <c:pt idx="6023">
                  <c:v>17984350</c:v>
                </c:pt>
                <c:pt idx="6024">
                  <c:v>17619750</c:v>
                </c:pt>
                <c:pt idx="6025">
                  <c:v>18618063</c:v>
                </c:pt>
                <c:pt idx="6026">
                  <c:v>18786036</c:v>
                </c:pt>
                <c:pt idx="6027">
                  <c:v>7622704</c:v>
                </c:pt>
                <c:pt idx="6028">
                  <c:v>22431411</c:v>
                </c:pt>
                <c:pt idx="6029">
                  <c:v>27089881</c:v>
                </c:pt>
                <c:pt idx="6030">
                  <c:v>11665568</c:v>
                </c:pt>
                <c:pt idx="6031">
                  <c:v>17407129</c:v>
                </c:pt>
                <c:pt idx="6032">
                  <c:v>22446980</c:v>
                </c:pt>
                <c:pt idx="6033">
                  <c:v>16032769</c:v>
                </c:pt>
                <c:pt idx="6034">
                  <c:v>15253098</c:v>
                </c:pt>
                <c:pt idx="6035">
                  <c:v>7902205</c:v>
                </c:pt>
                <c:pt idx="6036">
                  <c:v>31767229</c:v>
                </c:pt>
                <c:pt idx="6037">
                  <c:v>5352068</c:v>
                </c:pt>
                <c:pt idx="6038">
                  <c:v>12583099</c:v>
                </c:pt>
                <c:pt idx="6039">
                  <c:v>25773555</c:v>
                </c:pt>
                <c:pt idx="6040">
                  <c:v>18983765</c:v>
                </c:pt>
                <c:pt idx="6041">
                  <c:v>8015807</c:v>
                </c:pt>
                <c:pt idx="6042">
                  <c:v>23460700</c:v>
                </c:pt>
                <c:pt idx="6043">
                  <c:v>26191630</c:v>
                </c:pt>
                <c:pt idx="6044">
                  <c:v>14646737</c:v>
                </c:pt>
                <c:pt idx="6045">
                  <c:v>26068374</c:v>
                </c:pt>
                <c:pt idx="6046">
                  <c:v>33239272</c:v>
                </c:pt>
                <c:pt idx="6047">
                  <c:v>35076404</c:v>
                </c:pt>
                <c:pt idx="6048">
                  <c:v>74201028</c:v>
                </c:pt>
                <c:pt idx="6049">
                  <c:v>215690527</c:v>
                </c:pt>
                <c:pt idx="6050">
                  <c:v>26913945</c:v>
                </c:pt>
                <c:pt idx="6051">
                  <c:v>8201508</c:v>
                </c:pt>
                <c:pt idx="6052">
                  <c:v>20334426</c:v>
                </c:pt>
                <c:pt idx="6053">
                  <c:v>8099196</c:v>
                </c:pt>
                <c:pt idx="6054">
                  <c:v>10295919</c:v>
                </c:pt>
                <c:pt idx="6055">
                  <c:v>7831549</c:v>
                </c:pt>
                <c:pt idx="6056">
                  <c:v>16356280</c:v>
                </c:pt>
                <c:pt idx="6057">
                  <c:v>5181756</c:v>
                </c:pt>
                <c:pt idx="6058">
                  <c:v>7802767</c:v>
                </c:pt>
                <c:pt idx="6059">
                  <c:v>27216964</c:v>
                </c:pt>
                <c:pt idx="6060">
                  <c:v>14413005</c:v>
                </c:pt>
                <c:pt idx="6061">
                  <c:v>8929920</c:v>
                </c:pt>
                <c:pt idx="6062">
                  <c:v>37082396</c:v>
                </c:pt>
                <c:pt idx="6063">
                  <c:v>18140544</c:v>
                </c:pt>
                <c:pt idx="6064">
                  <c:v>54651756</c:v>
                </c:pt>
                <c:pt idx="6065">
                  <c:v>36676129</c:v>
                </c:pt>
                <c:pt idx="6066">
                  <c:v>9075783</c:v>
                </c:pt>
                <c:pt idx="6067">
                  <c:v>19334587</c:v>
                </c:pt>
                <c:pt idx="6068">
                  <c:v>16078922</c:v>
                </c:pt>
                <c:pt idx="6069">
                  <c:v>16988029</c:v>
                </c:pt>
                <c:pt idx="6070">
                  <c:v>19289769</c:v>
                </c:pt>
                <c:pt idx="6071">
                  <c:v>52858708</c:v>
                </c:pt>
                <c:pt idx="6072">
                  <c:v>18479968</c:v>
                </c:pt>
                <c:pt idx="6073">
                  <c:v>36389663</c:v>
                </c:pt>
                <c:pt idx="6074">
                  <c:v>19383502</c:v>
                </c:pt>
                <c:pt idx="6075">
                  <c:v>27065013</c:v>
                </c:pt>
                <c:pt idx="6076">
                  <c:v>66934912</c:v>
                </c:pt>
                <c:pt idx="6077">
                  <c:v>18279043</c:v>
                </c:pt>
                <c:pt idx="6078">
                  <c:v>9880385</c:v>
                </c:pt>
                <c:pt idx="6079">
                  <c:v>48723556</c:v>
                </c:pt>
                <c:pt idx="6080">
                  <c:v>25823634</c:v>
                </c:pt>
                <c:pt idx="6081">
                  <c:v>30648952</c:v>
                </c:pt>
                <c:pt idx="6082">
                  <c:v>19698478</c:v>
                </c:pt>
                <c:pt idx="6083">
                  <c:v>29209028</c:v>
                </c:pt>
                <c:pt idx="6084">
                  <c:v>18013776</c:v>
                </c:pt>
                <c:pt idx="6085">
                  <c:v>10953431</c:v>
                </c:pt>
                <c:pt idx="6086">
                  <c:v>7711202</c:v>
                </c:pt>
                <c:pt idx="6087">
                  <c:v>24722002</c:v>
                </c:pt>
                <c:pt idx="6088">
                  <c:v>16942698</c:v>
                </c:pt>
                <c:pt idx="6089">
                  <c:v>10890682</c:v>
                </c:pt>
                <c:pt idx="6090">
                  <c:v>3174092</c:v>
                </c:pt>
                <c:pt idx="6091">
                  <c:v>4445754</c:v>
                </c:pt>
                <c:pt idx="6092">
                  <c:v>4240932</c:v>
                </c:pt>
                <c:pt idx="6093">
                  <c:v>8903583</c:v>
                </c:pt>
                <c:pt idx="6094">
                  <c:v>20891492</c:v>
                </c:pt>
                <c:pt idx="6095">
                  <c:v>13736880</c:v>
                </c:pt>
                <c:pt idx="6096">
                  <c:v>16184070</c:v>
                </c:pt>
                <c:pt idx="6097">
                  <c:v>25311761</c:v>
                </c:pt>
                <c:pt idx="6098">
                  <c:v>9939201</c:v>
                </c:pt>
                <c:pt idx="6099">
                  <c:v>24888751</c:v>
                </c:pt>
                <c:pt idx="6100">
                  <c:v>24968757</c:v>
                </c:pt>
                <c:pt idx="6101">
                  <c:v>43099134</c:v>
                </c:pt>
                <c:pt idx="6102">
                  <c:v>28574939</c:v>
                </c:pt>
                <c:pt idx="6103">
                  <c:v>14151475</c:v>
                </c:pt>
                <c:pt idx="6104">
                  <c:v>5645121</c:v>
                </c:pt>
                <c:pt idx="6105">
                  <c:v>12063593</c:v>
                </c:pt>
                <c:pt idx="6106">
                  <c:v>30837191</c:v>
                </c:pt>
                <c:pt idx="6107">
                  <c:v>39562328</c:v>
                </c:pt>
                <c:pt idx="6108">
                  <c:v>9082524</c:v>
                </c:pt>
                <c:pt idx="6109">
                  <c:v>9221248</c:v>
                </c:pt>
                <c:pt idx="6110">
                  <c:v>11823243</c:v>
                </c:pt>
                <c:pt idx="6111">
                  <c:v>22976034</c:v>
                </c:pt>
                <c:pt idx="6112">
                  <c:v>14299812</c:v>
                </c:pt>
                <c:pt idx="6113">
                  <c:v>28612836</c:v>
                </c:pt>
                <c:pt idx="6114">
                  <c:v>26373463</c:v>
                </c:pt>
                <c:pt idx="6115">
                  <c:v>10586129</c:v>
                </c:pt>
                <c:pt idx="6116">
                  <c:v>16579867</c:v>
                </c:pt>
                <c:pt idx="6117">
                  <c:v>10437856</c:v>
                </c:pt>
                <c:pt idx="6118">
                  <c:v>19349617</c:v>
                </c:pt>
                <c:pt idx="6119">
                  <c:v>32675182</c:v>
                </c:pt>
                <c:pt idx="6120">
                  <c:v>6025539</c:v>
                </c:pt>
                <c:pt idx="6121">
                  <c:v>12731690</c:v>
                </c:pt>
                <c:pt idx="6122">
                  <c:v>6983714</c:v>
                </c:pt>
                <c:pt idx="6123">
                  <c:v>10299664</c:v>
                </c:pt>
                <c:pt idx="6124">
                  <c:v>6569511</c:v>
                </c:pt>
                <c:pt idx="6125">
                  <c:v>8554924</c:v>
                </c:pt>
                <c:pt idx="6126">
                  <c:v>26218638</c:v>
                </c:pt>
                <c:pt idx="6127">
                  <c:v>19777197</c:v>
                </c:pt>
                <c:pt idx="6128">
                  <c:v>24143534</c:v>
                </c:pt>
                <c:pt idx="6129">
                  <c:v>4331000</c:v>
                </c:pt>
                <c:pt idx="6130">
                  <c:v>5900676</c:v>
                </c:pt>
                <c:pt idx="6131">
                  <c:v>9034060</c:v>
                </c:pt>
                <c:pt idx="6132">
                  <c:v>12209129</c:v>
                </c:pt>
                <c:pt idx="6133">
                  <c:v>18311514</c:v>
                </c:pt>
                <c:pt idx="6134">
                  <c:v>10299637</c:v>
                </c:pt>
                <c:pt idx="6135">
                  <c:v>25078432</c:v>
                </c:pt>
                <c:pt idx="6136">
                  <c:v>10839627</c:v>
                </c:pt>
                <c:pt idx="6137">
                  <c:v>4081178</c:v>
                </c:pt>
                <c:pt idx="6138">
                  <c:v>76670371</c:v>
                </c:pt>
                <c:pt idx="6139">
                  <c:v>11337037</c:v>
                </c:pt>
                <c:pt idx="6140">
                  <c:v>6553741</c:v>
                </c:pt>
                <c:pt idx="6141">
                  <c:v>23654932</c:v>
                </c:pt>
                <c:pt idx="6142">
                  <c:v>13364084</c:v>
                </c:pt>
                <c:pt idx="6143">
                  <c:v>17299110</c:v>
                </c:pt>
                <c:pt idx="6144">
                  <c:v>14780782</c:v>
                </c:pt>
                <c:pt idx="6145">
                  <c:v>5574986</c:v>
                </c:pt>
                <c:pt idx="6146">
                  <c:v>15922695</c:v>
                </c:pt>
                <c:pt idx="6147">
                  <c:v>82754656</c:v>
                </c:pt>
                <c:pt idx="6148">
                  <c:v>62343336</c:v>
                </c:pt>
                <c:pt idx="6149">
                  <c:v>27076170</c:v>
                </c:pt>
                <c:pt idx="6150">
                  <c:v>13710492</c:v>
                </c:pt>
                <c:pt idx="6151">
                  <c:v>4353939</c:v>
                </c:pt>
                <c:pt idx="6152">
                  <c:v>41499651</c:v>
                </c:pt>
                <c:pt idx="6153">
                  <c:v>32304081</c:v>
                </c:pt>
                <c:pt idx="6154">
                  <c:v>22342952</c:v>
                </c:pt>
                <c:pt idx="6155">
                  <c:v>14680288</c:v>
                </c:pt>
                <c:pt idx="6156">
                  <c:v>6449675</c:v>
                </c:pt>
                <c:pt idx="6157">
                  <c:v>17971659</c:v>
                </c:pt>
                <c:pt idx="6158">
                  <c:v>17420502</c:v>
                </c:pt>
                <c:pt idx="6159">
                  <c:v>20663828</c:v>
                </c:pt>
                <c:pt idx="6160">
                  <c:v>7165998</c:v>
                </c:pt>
                <c:pt idx="6161">
                  <c:v>44442589</c:v>
                </c:pt>
                <c:pt idx="6162">
                  <c:v>22228541</c:v>
                </c:pt>
                <c:pt idx="6163">
                  <c:v>10308585</c:v>
                </c:pt>
                <c:pt idx="6164">
                  <c:v>25606408</c:v>
                </c:pt>
                <c:pt idx="6165">
                  <c:v>12607919</c:v>
                </c:pt>
                <c:pt idx="6166">
                  <c:v>17277747</c:v>
                </c:pt>
                <c:pt idx="6167">
                  <c:v>17020509</c:v>
                </c:pt>
                <c:pt idx="6168">
                  <c:v>25655276</c:v>
                </c:pt>
                <c:pt idx="6169">
                  <c:v>5843218</c:v>
                </c:pt>
                <c:pt idx="6170">
                  <c:v>27350245</c:v>
                </c:pt>
                <c:pt idx="6171">
                  <c:v>8140413</c:v>
                </c:pt>
                <c:pt idx="6172">
                  <c:v>14864517</c:v>
                </c:pt>
                <c:pt idx="6173">
                  <c:v>6757507</c:v>
                </c:pt>
                <c:pt idx="6174">
                  <c:v>12047796</c:v>
                </c:pt>
                <c:pt idx="6175">
                  <c:v>13859139</c:v>
                </c:pt>
                <c:pt idx="6176">
                  <c:v>11192140</c:v>
                </c:pt>
                <c:pt idx="6177">
                  <c:v>16494397</c:v>
                </c:pt>
                <c:pt idx="6178">
                  <c:v>17751036</c:v>
                </c:pt>
                <c:pt idx="6179">
                  <c:v>9526031</c:v>
                </c:pt>
                <c:pt idx="6180">
                  <c:v>6938769</c:v>
                </c:pt>
                <c:pt idx="6181">
                  <c:v>121565826</c:v>
                </c:pt>
                <c:pt idx="6182">
                  <c:v>14038935</c:v>
                </c:pt>
                <c:pt idx="6183">
                  <c:v>64825444</c:v>
                </c:pt>
                <c:pt idx="6184">
                  <c:v>10742881</c:v>
                </c:pt>
                <c:pt idx="6185">
                  <c:v>56319291</c:v>
                </c:pt>
                <c:pt idx="6186">
                  <c:v>10837986</c:v>
                </c:pt>
                <c:pt idx="6187">
                  <c:v>8494989</c:v>
                </c:pt>
                <c:pt idx="6188">
                  <c:v>10954477</c:v>
                </c:pt>
                <c:pt idx="6189">
                  <c:v>12965606</c:v>
                </c:pt>
                <c:pt idx="6190">
                  <c:v>15902636</c:v>
                </c:pt>
                <c:pt idx="6191">
                  <c:v>14244208</c:v>
                </c:pt>
                <c:pt idx="6192">
                  <c:v>10175302</c:v>
                </c:pt>
                <c:pt idx="6193">
                  <c:v>43021084</c:v>
                </c:pt>
                <c:pt idx="6194">
                  <c:v>13148746</c:v>
                </c:pt>
                <c:pt idx="6195">
                  <c:v>7235314</c:v>
                </c:pt>
                <c:pt idx="6196">
                  <c:v>57210190</c:v>
                </c:pt>
                <c:pt idx="6197">
                  <c:v>24140375</c:v>
                </c:pt>
                <c:pt idx="6198">
                  <c:v>11858589</c:v>
                </c:pt>
                <c:pt idx="6199">
                  <c:v>36729889</c:v>
                </c:pt>
                <c:pt idx="6200">
                  <c:v>19136505</c:v>
                </c:pt>
                <c:pt idx="6201">
                  <c:v>17234193</c:v>
                </c:pt>
                <c:pt idx="6202">
                  <c:v>8911361</c:v>
                </c:pt>
                <c:pt idx="6203">
                  <c:v>10076549</c:v>
                </c:pt>
                <c:pt idx="6204">
                  <c:v>9548774</c:v>
                </c:pt>
                <c:pt idx="6205">
                  <c:v>16255375</c:v>
                </c:pt>
                <c:pt idx="6206">
                  <c:v>9784466</c:v>
                </c:pt>
                <c:pt idx="6207">
                  <c:v>6845466</c:v>
                </c:pt>
                <c:pt idx="6208">
                  <c:v>65756212</c:v>
                </c:pt>
                <c:pt idx="6209">
                  <c:v>11301239</c:v>
                </c:pt>
                <c:pt idx="6210">
                  <c:v>17901135</c:v>
                </c:pt>
                <c:pt idx="6211">
                  <c:v>1481031</c:v>
                </c:pt>
                <c:pt idx="6212">
                  <c:v>18282704</c:v>
                </c:pt>
                <c:pt idx="6213">
                  <c:v>18788870</c:v>
                </c:pt>
                <c:pt idx="6214">
                  <c:v>21951717</c:v>
                </c:pt>
                <c:pt idx="6215">
                  <c:v>32032288</c:v>
                </c:pt>
                <c:pt idx="6216">
                  <c:v>45608861</c:v>
                </c:pt>
                <c:pt idx="6217">
                  <c:v>24662370</c:v>
                </c:pt>
                <c:pt idx="6218">
                  <c:v>24504343</c:v>
                </c:pt>
                <c:pt idx="6219">
                  <c:v>26587790</c:v>
                </c:pt>
                <c:pt idx="6220">
                  <c:v>32614227</c:v>
                </c:pt>
                <c:pt idx="6221">
                  <c:v>14890107</c:v>
                </c:pt>
                <c:pt idx="6222">
                  <c:v>7307981</c:v>
                </c:pt>
                <c:pt idx="6223">
                  <c:v>12757003</c:v>
                </c:pt>
                <c:pt idx="6224">
                  <c:v>19456975</c:v>
                </c:pt>
                <c:pt idx="6225">
                  <c:v>14484991</c:v>
                </c:pt>
                <c:pt idx="6226">
                  <c:v>3984534</c:v>
                </c:pt>
                <c:pt idx="6227">
                  <c:v>2886654</c:v>
                </c:pt>
                <c:pt idx="6228">
                  <c:v>10177463</c:v>
                </c:pt>
                <c:pt idx="6229">
                  <c:v>32522774</c:v>
                </c:pt>
                <c:pt idx="6230">
                  <c:v>30065225</c:v>
                </c:pt>
                <c:pt idx="6231">
                  <c:v>31179854</c:v>
                </c:pt>
                <c:pt idx="6232">
                  <c:v>13999310</c:v>
                </c:pt>
                <c:pt idx="6233">
                  <c:v>28555320</c:v>
                </c:pt>
                <c:pt idx="6234">
                  <c:v>8414650</c:v>
                </c:pt>
                <c:pt idx="6235">
                  <c:v>11529340</c:v>
                </c:pt>
                <c:pt idx="6236">
                  <c:v>22149508</c:v>
                </c:pt>
                <c:pt idx="6237">
                  <c:v>11198525</c:v>
                </c:pt>
                <c:pt idx="6238">
                  <c:v>39766590</c:v>
                </c:pt>
                <c:pt idx="6239">
                  <c:v>48717375</c:v>
                </c:pt>
                <c:pt idx="6240">
                  <c:v>13110555</c:v>
                </c:pt>
                <c:pt idx="6241">
                  <c:v>16928252</c:v>
                </c:pt>
                <c:pt idx="6242">
                  <c:v>10348713</c:v>
                </c:pt>
                <c:pt idx="6243">
                  <c:v>15407530</c:v>
                </c:pt>
                <c:pt idx="6244">
                  <c:v>100990514</c:v>
                </c:pt>
                <c:pt idx="6245">
                  <c:v>12007901</c:v>
                </c:pt>
                <c:pt idx="6246">
                  <c:v>9085380</c:v>
                </c:pt>
                <c:pt idx="6247">
                  <c:v>36112953</c:v>
                </c:pt>
                <c:pt idx="6248">
                  <c:v>38436602</c:v>
                </c:pt>
                <c:pt idx="6249">
                  <c:v>5235446</c:v>
                </c:pt>
                <c:pt idx="6250">
                  <c:v>3325050</c:v>
                </c:pt>
                <c:pt idx="6251">
                  <c:v>12856673</c:v>
                </c:pt>
                <c:pt idx="6252">
                  <c:v>13963683</c:v>
                </c:pt>
                <c:pt idx="6253">
                  <c:v>13646331</c:v>
                </c:pt>
                <c:pt idx="6254">
                  <c:v>15954905</c:v>
                </c:pt>
                <c:pt idx="6255">
                  <c:v>17798596</c:v>
                </c:pt>
                <c:pt idx="6256">
                  <c:v>24848508</c:v>
                </c:pt>
                <c:pt idx="6257">
                  <c:v>9120852</c:v>
                </c:pt>
                <c:pt idx="6258">
                  <c:v>13715051</c:v>
                </c:pt>
                <c:pt idx="6259">
                  <c:v>53181650</c:v>
                </c:pt>
                <c:pt idx="6260">
                  <c:v>60306129</c:v>
                </c:pt>
                <c:pt idx="6261">
                  <c:v>14446415</c:v>
                </c:pt>
                <c:pt idx="6262">
                  <c:v>9451605</c:v>
                </c:pt>
                <c:pt idx="6263">
                  <c:v>11748403</c:v>
                </c:pt>
                <c:pt idx="6264">
                  <c:v>12647367</c:v>
                </c:pt>
                <c:pt idx="6265">
                  <c:v>16008405</c:v>
                </c:pt>
                <c:pt idx="6266">
                  <c:v>5745521</c:v>
                </c:pt>
                <c:pt idx="6267">
                  <c:v>7413868</c:v>
                </c:pt>
                <c:pt idx="6268">
                  <c:v>7295706</c:v>
                </c:pt>
                <c:pt idx="6269">
                  <c:v>6887297</c:v>
                </c:pt>
                <c:pt idx="6270">
                  <c:v>7699795</c:v>
                </c:pt>
                <c:pt idx="6271">
                  <c:v>6461339</c:v>
                </c:pt>
                <c:pt idx="6272">
                  <c:v>9338774</c:v>
                </c:pt>
                <c:pt idx="6273">
                  <c:v>7349256</c:v>
                </c:pt>
                <c:pt idx="6274">
                  <c:v>19157133</c:v>
                </c:pt>
                <c:pt idx="6275">
                  <c:v>10115370</c:v>
                </c:pt>
                <c:pt idx="6276">
                  <c:v>15733475</c:v>
                </c:pt>
                <c:pt idx="6277">
                  <c:v>9643113</c:v>
                </c:pt>
                <c:pt idx="6278">
                  <c:v>13551899</c:v>
                </c:pt>
                <c:pt idx="6279">
                  <c:v>49485911</c:v>
                </c:pt>
                <c:pt idx="6280">
                  <c:v>42408738</c:v>
                </c:pt>
                <c:pt idx="6281">
                  <c:v>39511431</c:v>
                </c:pt>
                <c:pt idx="6282">
                  <c:v>21624801</c:v>
                </c:pt>
                <c:pt idx="6283">
                  <c:v>18853882</c:v>
                </c:pt>
                <c:pt idx="6284">
                  <c:v>32231325</c:v>
                </c:pt>
                <c:pt idx="6285">
                  <c:v>8124189</c:v>
                </c:pt>
                <c:pt idx="6286">
                  <c:v>4827792</c:v>
                </c:pt>
                <c:pt idx="6287">
                  <c:v>9251021</c:v>
                </c:pt>
                <c:pt idx="6288">
                  <c:v>12915161</c:v>
                </c:pt>
                <c:pt idx="6289">
                  <c:v>18876655</c:v>
                </c:pt>
                <c:pt idx="6290">
                  <c:v>11923807</c:v>
                </c:pt>
                <c:pt idx="6291">
                  <c:v>7726668</c:v>
                </c:pt>
                <c:pt idx="6292">
                  <c:v>26711786</c:v>
                </c:pt>
                <c:pt idx="6293">
                  <c:v>21493785</c:v>
                </c:pt>
                <c:pt idx="6294">
                  <c:v>18441752</c:v>
                </c:pt>
                <c:pt idx="6295">
                  <c:v>49117089</c:v>
                </c:pt>
                <c:pt idx="6296">
                  <c:v>15133450</c:v>
                </c:pt>
                <c:pt idx="6297">
                  <c:v>40401147</c:v>
                </c:pt>
                <c:pt idx="6298">
                  <c:v>91767735</c:v>
                </c:pt>
                <c:pt idx="6299">
                  <c:v>65887877</c:v>
                </c:pt>
                <c:pt idx="6300">
                  <c:v>50296398</c:v>
                </c:pt>
                <c:pt idx="6301">
                  <c:v>17030626</c:v>
                </c:pt>
                <c:pt idx="6302">
                  <c:v>12640695</c:v>
                </c:pt>
                <c:pt idx="6303">
                  <c:v>19601397</c:v>
                </c:pt>
                <c:pt idx="6304">
                  <c:v>5965702</c:v>
                </c:pt>
                <c:pt idx="6305">
                  <c:v>12859883</c:v>
                </c:pt>
                <c:pt idx="6306">
                  <c:v>23599875</c:v>
                </c:pt>
                <c:pt idx="6307">
                  <c:v>16117455</c:v>
                </c:pt>
                <c:pt idx="6308">
                  <c:v>13830720</c:v>
                </c:pt>
                <c:pt idx="6309">
                  <c:v>89219580</c:v>
                </c:pt>
                <c:pt idx="6310">
                  <c:v>43078316</c:v>
                </c:pt>
                <c:pt idx="6311">
                  <c:v>35419985</c:v>
                </c:pt>
                <c:pt idx="6312">
                  <c:v>44572554</c:v>
                </c:pt>
                <c:pt idx="6313">
                  <c:v>7410875</c:v>
                </c:pt>
                <c:pt idx="6314">
                  <c:v>17425394</c:v>
                </c:pt>
                <c:pt idx="6315">
                  <c:v>13272740</c:v>
                </c:pt>
                <c:pt idx="6316">
                  <c:v>15420720</c:v>
                </c:pt>
                <c:pt idx="6317">
                  <c:v>15795759</c:v>
                </c:pt>
                <c:pt idx="6318">
                  <c:v>46647207</c:v>
                </c:pt>
                <c:pt idx="6319">
                  <c:v>147009663</c:v>
                </c:pt>
                <c:pt idx="6320">
                  <c:v>5463098</c:v>
                </c:pt>
                <c:pt idx="6321">
                  <c:v>15972744</c:v>
                </c:pt>
                <c:pt idx="6322">
                  <c:v>12754352</c:v>
                </c:pt>
                <c:pt idx="6323">
                  <c:v>3174778</c:v>
                </c:pt>
                <c:pt idx="6324">
                  <c:v>12186259</c:v>
                </c:pt>
                <c:pt idx="6325">
                  <c:v>8980572</c:v>
                </c:pt>
                <c:pt idx="6326">
                  <c:v>12282669</c:v>
                </c:pt>
                <c:pt idx="6327">
                  <c:v>27115704</c:v>
                </c:pt>
                <c:pt idx="6328">
                  <c:v>50590585</c:v>
                </c:pt>
                <c:pt idx="6329">
                  <c:v>17434170</c:v>
                </c:pt>
                <c:pt idx="6330">
                  <c:v>7983207</c:v>
                </c:pt>
                <c:pt idx="6331">
                  <c:v>5661677</c:v>
                </c:pt>
                <c:pt idx="6332">
                  <c:v>12678738</c:v>
                </c:pt>
                <c:pt idx="6333">
                  <c:v>132533853</c:v>
                </c:pt>
                <c:pt idx="6334">
                  <c:v>21865249</c:v>
                </c:pt>
                <c:pt idx="6335">
                  <c:v>13427810</c:v>
                </c:pt>
                <c:pt idx="6336">
                  <c:v>8869343</c:v>
                </c:pt>
                <c:pt idx="6337">
                  <c:v>3629804</c:v>
                </c:pt>
                <c:pt idx="6338">
                  <c:v>11386734</c:v>
                </c:pt>
                <c:pt idx="6339">
                  <c:v>15550236</c:v>
                </c:pt>
                <c:pt idx="6340">
                  <c:v>10121663</c:v>
                </c:pt>
                <c:pt idx="6341">
                  <c:v>34597359</c:v>
                </c:pt>
                <c:pt idx="6342">
                  <c:v>5815245</c:v>
                </c:pt>
                <c:pt idx="6343">
                  <c:v>5289339</c:v>
                </c:pt>
                <c:pt idx="6344">
                  <c:v>14861355</c:v>
                </c:pt>
                <c:pt idx="6345">
                  <c:v>6068902</c:v>
                </c:pt>
                <c:pt idx="6346">
                  <c:v>12798771</c:v>
                </c:pt>
                <c:pt idx="6347">
                  <c:v>14206815</c:v>
                </c:pt>
                <c:pt idx="6348">
                  <c:v>9569936</c:v>
                </c:pt>
                <c:pt idx="6349">
                  <c:v>19126255</c:v>
                </c:pt>
                <c:pt idx="6350">
                  <c:v>42255925</c:v>
                </c:pt>
                <c:pt idx="6351">
                  <c:v>7719973</c:v>
                </c:pt>
                <c:pt idx="6352">
                  <c:v>7050154</c:v>
                </c:pt>
                <c:pt idx="6353">
                  <c:v>13657993</c:v>
                </c:pt>
                <c:pt idx="6354">
                  <c:v>15055471</c:v>
                </c:pt>
                <c:pt idx="6355">
                  <c:v>33869200</c:v>
                </c:pt>
                <c:pt idx="6356">
                  <c:v>20461992</c:v>
                </c:pt>
                <c:pt idx="6357">
                  <c:v>3787601</c:v>
                </c:pt>
                <c:pt idx="6358">
                  <c:v>8888867</c:v>
                </c:pt>
                <c:pt idx="6359">
                  <c:v>8010343</c:v>
                </c:pt>
                <c:pt idx="6360">
                  <c:v>12451315</c:v>
                </c:pt>
                <c:pt idx="6361">
                  <c:v>17620597</c:v>
                </c:pt>
                <c:pt idx="6362">
                  <c:v>6969304</c:v>
                </c:pt>
                <c:pt idx="6363">
                  <c:v>28919020</c:v>
                </c:pt>
                <c:pt idx="6364">
                  <c:v>17902494</c:v>
                </c:pt>
                <c:pt idx="6365">
                  <c:v>6459306</c:v>
                </c:pt>
                <c:pt idx="6366">
                  <c:v>23924266</c:v>
                </c:pt>
                <c:pt idx="6367">
                  <c:v>32441460</c:v>
                </c:pt>
                <c:pt idx="6368">
                  <c:v>10656188</c:v>
                </c:pt>
                <c:pt idx="6369">
                  <c:v>26552722</c:v>
                </c:pt>
                <c:pt idx="6370">
                  <c:v>16274947</c:v>
                </c:pt>
                <c:pt idx="6371">
                  <c:v>10276638</c:v>
                </c:pt>
                <c:pt idx="6372">
                  <c:v>7164786</c:v>
                </c:pt>
                <c:pt idx="6373">
                  <c:v>6742627</c:v>
                </c:pt>
                <c:pt idx="6374">
                  <c:v>5098623</c:v>
                </c:pt>
                <c:pt idx="6375">
                  <c:v>30702197</c:v>
                </c:pt>
                <c:pt idx="6376">
                  <c:v>10184244</c:v>
                </c:pt>
                <c:pt idx="6377">
                  <c:v>12893511</c:v>
                </c:pt>
                <c:pt idx="6378">
                  <c:v>13953341</c:v>
                </c:pt>
                <c:pt idx="6379">
                  <c:v>12153611</c:v>
                </c:pt>
                <c:pt idx="6380">
                  <c:v>6376004</c:v>
                </c:pt>
                <c:pt idx="6381">
                  <c:v>9195053</c:v>
                </c:pt>
                <c:pt idx="6382">
                  <c:v>11810908</c:v>
                </c:pt>
                <c:pt idx="6383">
                  <c:v>8588349</c:v>
                </c:pt>
                <c:pt idx="6384">
                  <c:v>5225859</c:v>
                </c:pt>
                <c:pt idx="6385">
                  <c:v>5481186</c:v>
                </c:pt>
                <c:pt idx="6386">
                  <c:v>14741641</c:v>
                </c:pt>
                <c:pt idx="6387">
                  <c:v>9494261</c:v>
                </c:pt>
                <c:pt idx="6388">
                  <c:v>3860789</c:v>
                </c:pt>
                <c:pt idx="6389">
                  <c:v>6697482</c:v>
                </c:pt>
                <c:pt idx="6390">
                  <c:v>43116576</c:v>
                </c:pt>
                <c:pt idx="6391">
                  <c:v>12703918</c:v>
                </c:pt>
                <c:pt idx="6392">
                  <c:v>6886260</c:v>
                </c:pt>
                <c:pt idx="6393">
                  <c:v>8958183</c:v>
                </c:pt>
                <c:pt idx="6394">
                  <c:v>16291827</c:v>
                </c:pt>
                <c:pt idx="6395">
                  <c:v>11479854</c:v>
                </c:pt>
                <c:pt idx="6396">
                  <c:v>7792489</c:v>
                </c:pt>
                <c:pt idx="6397">
                  <c:v>4277634</c:v>
                </c:pt>
                <c:pt idx="6398">
                  <c:v>11136436</c:v>
                </c:pt>
                <c:pt idx="6399">
                  <c:v>14010488</c:v>
                </c:pt>
                <c:pt idx="6400">
                  <c:v>10214092</c:v>
                </c:pt>
                <c:pt idx="6401">
                  <c:v>7129265</c:v>
                </c:pt>
                <c:pt idx="6402">
                  <c:v>26332951</c:v>
                </c:pt>
                <c:pt idx="6403">
                  <c:v>14063664</c:v>
                </c:pt>
                <c:pt idx="6404">
                  <c:v>16021494</c:v>
                </c:pt>
                <c:pt idx="6405">
                  <c:v>24130107</c:v>
                </c:pt>
                <c:pt idx="6406">
                  <c:v>19983125</c:v>
                </c:pt>
                <c:pt idx="6407">
                  <c:v>38573283</c:v>
                </c:pt>
                <c:pt idx="6408">
                  <c:v>24134683</c:v>
                </c:pt>
                <c:pt idx="6409">
                  <c:v>12362644</c:v>
                </c:pt>
                <c:pt idx="6410">
                  <c:v>12876786</c:v>
                </c:pt>
                <c:pt idx="6411">
                  <c:v>2561414</c:v>
                </c:pt>
                <c:pt idx="6412">
                  <c:v>6109639</c:v>
                </c:pt>
                <c:pt idx="6413">
                  <c:v>10475494</c:v>
                </c:pt>
                <c:pt idx="6414">
                  <c:v>9073642</c:v>
                </c:pt>
                <c:pt idx="6415">
                  <c:v>6761374</c:v>
                </c:pt>
                <c:pt idx="6416">
                  <c:v>5674152</c:v>
                </c:pt>
                <c:pt idx="6417">
                  <c:v>6745497</c:v>
                </c:pt>
                <c:pt idx="6418">
                  <c:v>16973154</c:v>
                </c:pt>
                <c:pt idx="6419">
                  <c:v>7203239</c:v>
                </c:pt>
                <c:pt idx="6420">
                  <c:v>25312366</c:v>
                </c:pt>
                <c:pt idx="6421">
                  <c:v>17460803</c:v>
                </c:pt>
                <c:pt idx="6422">
                  <c:v>11123170</c:v>
                </c:pt>
                <c:pt idx="6423">
                  <c:v>7677556</c:v>
                </c:pt>
                <c:pt idx="6424">
                  <c:v>8608559</c:v>
                </c:pt>
                <c:pt idx="6425">
                  <c:v>2988903</c:v>
                </c:pt>
                <c:pt idx="6426">
                  <c:v>5024516</c:v>
                </c:pt>
                <c:pt idx="6427">
                  <c:v>23053508</c:v>
                </c:pt>
                <c:pt idx="6428">
                  <c:v>9292402</c:v>
                </c:pt>
                <c:pt idx="6429">
                  <c:v>8378058</c:v>
                </c:pt>
                <c:pt idx="6430">
                  <c:v>24707639</c:v>
                </c:pt>
                <c:pt idx="6431">
                  <c:v>5865487</c:v>
                </c:pt>
                <c:pt idx="6432">
                  <c:v>18945029</c:v>
                </c:pt>
                <c:pt idx="6433">
                  <c:v>22831767</c:v>
                </c:pt>
                <c:pt idx="6434">
                  <c:v>10383053</c:v>
                </c:pt>
                <c:pt idx="6435">
                  <c:v>4538472</c:v>
                </c:pt>
                <c:pt idx="6436">
                  <c:v>10956140</c:v>
                </c:pt>
                <c:pt idx="6437">
                  <c:v>5981684</c:v>
                </c:pt>
                <c:pt idx="6438">
                  <c:v>17800528</c:v>
                </c:pt>
                <c:pt idx="6439">
                  <c:v>62201709</c:v>
                </c:pt>
                <c:pt idx="6440">
                  <c:v>34878347</c:v>
                </c:pt>
                <c:pt idx="6441">
                  <c:v>19829619</c:v>
                </c:pt>
                <c:pt idx="6442">
                  <c:v>24984358</c:v>
                </c:pt>
                <c:pt idx="6443">
                  <c:v>38883435</c:v>
                </c:pt>
                <c:pt idx="6444">
                  <c:v>33295606</c:v>
                </c:pt>
                <c:pt idx="6445">
                  <c:v>13447129</c:v>
                </c:pt>
                <c:pt idx="6446">
                  <c:v>40192795</c:v>
                </c:pt>
                <c:pt idx="6447">
                  <c:v>24462587</c:v>
                </c:pt>
                <c:pt idx="6448">
                  <c:v>16351129</c:v>
                </c:pt>
                <c:pt idx="6449">
                  <c:v>12810423</c:v>
                </c:pt>
                <c:pt idx="6450">
                  <c:v>8524705</c:v>
                </c:pt>
                <c:pt idx="6451">
                  <c:v>14983487</c:v>
                </c:pt>
                <c:pt idx="6452">
                  <c:v>10313678</c:v>
                </c:pt>
                <c:pt idx="6453">
                  <c:v>13804323</c:v>
                </c:pt>
                <c:pt idx="6454">
                  <c:v>12722421</c:v>
                </c:pt>
                <c:pt idx="6455">
                  <c:v>18084335</c:v>
                </c:pt>
                <c:pt idx="6456">
                  <c:v>29229928</c:v>
                </c:pt>
                <c:pt idx="6457">
                  <c:v>57750089</c:v>
                </c:pt>
                <c:pt idx="6458">
                  <c:v>12715985</c:v>
                </c:pt>
                <c:pt idx="6459">
                  <c:v>10489619</c:v>
                </c:pt>
                <c:pt idx="6460">
                  <c:v>17334126</c:v>
                </c:pt>
                <c:pt idx="6461">
                  <c:v>4529388</c:v>
                </c:pt>
                <c:pt idx="6462">
                  <c:v>19385875</c:v>
                </c:pt>
                <c:pt idx="6463">
                  <c:v>41656446</c:v>
                </c:pt>
                <c:pt idx="6464">
                  <c:v>13896532</c:v>
                </c:pt>
                <c:pt idx="6465">
                  <c:v>11975571</c:v>
                </c:pt>
                <c:pt idx="6466">
                  <c:v>20009953</c:v>
                </c:pt>
                <c:pt idx="6467">
                  <c:v>21659487</c:v>
                </c:pt>
                <c:pt idx="6468">
                  <c:v>13457359</c:v>
                </c:pt>
                <c:pt idx="6469">
                  <c:v>19956234</c:v>
                </c:pt>
                <c:pt idx="6470">
                  <c:v>93446046</c:v>
                </c:pt>
                <c:pt idx="6471">
                  <c:v>38341277</c:v>
                </c:pt>
                <c:pt idx="6472">
                  <c:v>85039651</c:v>
                </c:pt>
                <c:pt idx="6473">
                  <c:v>5967472</c:v>
                </c:pt>
                <c:pt idx="6474">
                  <c:v>10363298</c:v>
                </c:pt>
                <c:pt idx="6475">
                  <c:v>33376725</c:v>
                </c:pt>
                <c:pt idx="6476">
                  <c:v>4955084</c:v>
                </c:pt>
                <c:pt idx="6477">
                  <c:v>14631633</c:v>
                </c:pt>
                <c:pt idx="6478">
                  <c:v>17877858</c:v>
                </c:pt>
                <c:pt idx="6479">
                  <c:v>13038365</c:v>
                </c:pt>
                <c:pt idx="6480">
                  <c:v>19970291</c:v>
                </c:pt>
                <c:pt idx="6481">
                  <c:v>17388201</c:v>
                </c:pt>
                <c:pt idx="6482">
                  <c:v>7144700</c:v>
                </c:pt>
                <c:pt idx="6483">
                  <c:v>26181714</c:v>
                </c:pt>
                <c:pt idx="6484">
                  <c:v>17475013</c:v>
                </c:pt>
                <c:pt idx="6485">
                  <c:v>17013300</c:v>
                </c:pt>
                <c:pt idx="6486">
                  <c:v>3811384</c:v>
                </c:pt>
                <c:pt idx="6487">
                  <c:v>6685787</c:v>
                </c:pt>
                <c:pt idx="6488">
                  <c:v>16451247</c:v>
                </c:pt>
                <c:pt idx="6489">
                  <c:v>16860484</c:v>
                </c:pt>
                <c:pt idx="6490">
                  <c:v>14585631</c:v>
                </c:pt>
                <c:pt idx="6491">
                  <c:v>8124594</c:v>
                </c:pt>
                <c:pt idx="6492">
                  <c:v>12981135</c:v>
                </c:pt>
                <c:pt idx="6493">
                  <c:v>2902496</c:v>
                </c:pt>
                <c:pt idx="6494">
                  <c:v>5037099</c:v>
                </c:pt>
                <c:pt idx="6495">
                  <c:v>5110846</c:v>
                </c:pt>
                <c:pt idx="6496">
                  <c:v>9117651</c:v>
                </c:pt>
                <c:pt idx="6497">
                  <c:v>8091004</c:v>
                </c:pt>
                <c:pt idx="6498">
                  <c:v>9363878</c:v>
                </c:pt>
                <c:pt idx="6499">
                  <c:v>2040724560</c:v>
                </c:pt>
                <c:pt idx="6500">
                  <c:v>240436125</c:v>
                </c:pt>
                <c:pt idx="6501">
                  <c:v>80124216</c:v>
                </c:pt>
                <c:pt idx="6502">
                  <c:v>468015480</c:v>
                </c:pt>
                <c:pt idx="6503">
                  <c:v>119109665</c:v>
                </c:pt>
                <c:pt idx="6504">
                  <c:v>184502333</c:v>
                </c:pt>
                <c:pt idx="6505">
                  <c:v>64033033</c:v>
                </c:pt>
                <c:pt idx="6506">
                  <c:v>158202467</c:v>
                </c:pt>
                <c:pt idx="6507">
                  <c:v>96007536</c:v>
                </c:pt>
                <c:pt idx="6508">
                  <c:v>30677908</c:v>
                </c:pt>
                <c:pt idx="6509">
                  <c:v>1002221793</c:v>
                </c:pt>
                <c:pt idx="6510">
                  <c:v>201515301</c:v>
                </c:pt>
                <c:pt idx="6511">
                  <c:v>73955329</c:v>
                </c:pt>
                <c:pt idx="6512">
                  <c:v>86007121</c:v>
                </c:pt>
                <c:pt idx="6513">
                  <c:v>106122534</c:v>
                </c:pt>
                <c:pt idx="6514">
                  <c:v>459872354</c:v>
                </c:pt>
                <c:pt idx="6515">
                  <c:v>625068122</c:v>
                </c:pt>
                <c:pt idx="6516">
                  <c:v>476523876</c:v>
                </c:pt>
                <c:pt idx="6517">
                  <c:v>237226867</c:v>
                </c:pt>
                <c:pt idx="6518">
                  <c:v>313003625</c:v>
                </c:pt>
                <c:pt idx="6519">
                  <c:v>160663979</c:v>
                </c:pt>
                <c:pt idx="6520">
                  <c:v>921063391</c:v>
                </c:pt>
                <c:pt idx="6521">
                  <c:v>334892451</c:v>
                </c:pt>
                <c:pt idx="6522">
                  <c:v>79589947</c:v>
                </c:pt>
                <c:pt idx="6523">
                  <c:v>104428036</c:v>
                </c:pt>
                <c:pt idx="6524">
                  <c:v>23186482</c:v>
                </c:pt>
                <c:pt idx="6525">
                  <c:v>137044618</c:v>
                </c:pt>
                <c:pt idx="6526">
                  <c:v>201303013</c:v>
                </c:pt>
                <c:pt idx="6527">
                  <c:v>103887710</c:v>
                </c:pt>
                <c:pt idx="6528">
                  <c:v>234510847</c:v>
                </c:pt>
                <c:pt idx="6529">
                  <c:v>720892734</c:v>
                </c:pt>
                <c:pt idx="6530">
                  <c:v>122261566</c:v>
                </c:pt>
                <c:pt idx="6531">
                  <c:v>823646273</c:v>
                </c:pt>
                <c:pt idx="6532">
                  <c:v>324014716</c:v>
                </c:pt>
                <c:pt idx="6533">
                  <c:v>52600386</c:v>
                </c:pt>
                <c:pt idx="6534">
                  <c:v>78058817</c:v>
                </c:pt>
                <c:pt idx="6535">
                  <c:v>94225085</c:v>
                </c:pt>
                <c:pt idx="6536">
                  <c:v>254973397</c:v>
                </c:pt>
                <c:pt idx="6537">
                  <c:v>74440931</c:v>
                </c:pt>
                <c:pt idx="6538">
                  <c:v>88167785</c:v>
                </c:pt>
                <c:pt idx="6539">
                  <c:v>575365207</c:v>
                </c:pt>
                <c:pt idx="6540">
                  <c:v>215116906</c:v>
                </c:pt>
                <c:pt idx="6541">
                  <c:v>319340401</c:v>
                </c:pt>
                <c:pt idx="6542">
                  <c:v>161108347</c:v>
                </c:pt>
                <c:pt idx="6543">
                  <c:v>1289470205</c:v>
                </c:pt>
                <c:pt idx="6544">
                  <c:v>424609496</c:v>
                </c:pt>
                <c:pt idx="6545">
                  <c:v>608409414</c:v>
                </c:pt>
                <c:pt idx="6546">
                  <c:v>83162127</c:v>
                </c:pt>
                <c:pt idx="6547">
                  <c:v>439767305</c:v>
                </c:pt>
                <c:pt idx="6548">
                  <c:v>638291483</c:v>
                </c:pt>
                <c:pt idx="6549">
                  <c:v>182323677</c:v>
                </c:pt>
                <c:pt idx="6550">
                  <c:v>581763598</c:v>
                </c:pt>
                <c:pt idx="6551">
                  <c:v>137507791</c:v>
                </c:pt>
                <c:pt idx="6552">
                  <c:v>126582699</c:v>
                </c:pt>
                <c:pt idx="6553">
                  <c:v>265201677</c:v>
                </c:pt>
                <c:pt idx="6554">
                  <c:v>107686566</c:v>
                </c:pt>
                <c:pt idx="6555">
                  <c:v>110942311</c:v>
                </c:pt>
                <c:pt idx="6556">
                  <c:v>199905904</c:v>
                </c:pt>
                <c:pt idx="6557">
                  <c:v>48845672</c:v>
                </c:pt>
                <c:pt idx="6558">
                  <c:v>1260646329</c:v>
                </c:pt>
                <c:pt idx="6559">
                  <c:v>580354431</c:v>
                </c:pt>
                <c:pt idx="6560">
                  <c:v>88424224</c:v>
                </c:pt>
                <c:pt idx="6561">
                  <c:v>20599609</c:v>
                </c:pt>
                <c:pt idx="6562">
                  <c:v>113673443</c:v>
                </c:pt>
                <c:pt idx="6563">
                  <c:v>799546219</c:v>
                </c:pt>
                <c:pt idx="6564">
                  <c:v>447778281</c:v>
                </c:pt>
                <c:pt idx="6565">
                  <c:v>511874200</c:v>
                </c:pt>
                <c:pt idx="6566">
                  <c:v>306858553</c:v>
                </c:pt>
                <c:pt idx="6567">
                  <c:v>169458688</c:v>
                </c:pt>
                <c:pt idx="6568">
                  <c:v>1885965196</c:v>
                </c:pt>
                <c:pt idx="6569">
                  <c:v>540290897</c:v>
                </c:pt>
                <c:pt idx="6570">
                  <c:v>194037245</c:v>
                </c:pt>
                <c:pt idx="6571">
                  <c:v>252485368</c:v>
                </c:pt>
                <c:pt idx="6572">
                  <c:v>50013707</c:v>
                </c:pt>
                <c:pt idx="6573">
                  <c:v>1070478310</c:v>
                </c:pt>
                <c:pt idx="6574">
                  <c:v>292788026</c:v>
                </c:pt>
                <c:pt idx="6575">
                  <c:v>354011140</c:v>
                </c:pt>
                <c:pt idx="6576">
                  <c:v>136192861</c:v>
                </c:pt>
                <c:pt idx="6577">
                  <c:v>103938410</c:v>
                </c:pt>
                <c:pt idx="6578">
                  <c:v>449941493</c:v>
                </c:pt>
                <c:pt idx="6579">
                  <c:v>286641712</c:v>
                </c:pt>
                <c:pt idx="6580">
                  <c:v>162804458</c:v>
                </c:pt>
                <c:pt idx="6581">
                  <c:v>140846092</c:v>
                </c:pt>
                <c:pt idx="6582">
                  <c:v>200721112</c:v>
                </c:pt>
                <c:pt idx="6583">
                  <c:v>307849314</c:v>
                </c:pt>
                <c:pt idx="6584">
                  <c:v>148824799</c:v>
                </c:pt>
                <c:pt idx="6585">
                  <c:v>46729684</c:v>
                </c:pt>
                <c:pt idx="6586">
                  <c:v>195770184</c:v>
                </c:pt>
                <c:pt idx="6587">
                  <c:v>44333889</c:v>
                </c:pt>
                <c:pt idx="6588">
                  <c:v>137384714</c:v>
                </c:pt>
                <c:pt idx="6589">
                  <c:v>314482398</c:v>
                </c:pt>
                <c:pt idx="6590">
                  <c:v>117992316</c:v>
                </c:pt>
                <c:pt idx="6591">
                  <c:v>249443515</c:v>
                </c:pt>
                <c:pt idx="6592">
                  <c:v>251319994</c:v>
                </c:pt>
                <c:pt idx="6593">
                  <c:v>202607948</c:v>
                </c:pt>
                <c:pt idx="6594">
                  <c:v>186643594</c:v>
                </c:pt>
                <c:pt idx="6595">
                  <c:v>163135067</c:v>
                </c:pt>
                <c:pt idx="6596">
                  <c:v>352713380</c:v>
                </c:pt>
                <c:pt idx="6597">
                  <c:v>343658052</c:v>
                </c:pt>
                <c:pt idx="6598">
                  <c:v>123066906</c:v>
                </c:pt>
                <c:pt idx="6599">
                  <c:v>416102625</c:v>
                </c:pt>
                <c:pt idx="6600">
                  <c:v>359422253</c:v>
                </c:pt>
                <c:pt idx="6601">
                  <c:v>157765670</c:v>
                </c:pt>
                <c:pt idx="6602">
                  <c:v>300266036</c:v>
                </c:pt>
                <c:pt idx="6603">
                  <c:v>56810093</c:v>
                </c:pt>
                <c:pt idx="6604">
                  <c:v>218211481</c:v>
                </c:pt>
                <c:pt idx="6605">
                  <c:v>455884654</c:v>
                </c:pt>
                <c:pt idx="6606">
                  <c:v>67920553</c:v>
                </c:pt>
                <c:pt idx="6607">
                  <c:v>39867874</c:v>
                </c:pt>
                <c:pt idx="6608">
                  <c:v>32224786</c:v>
                </c:pt>
                <c:pt idx="6609">
                  <c:v>205925386</c:v>
                </c:pt>
                <c:pt idx="6610">
                  <c:v>142781131</c:v>
                </c:pt>
                <c:pt idx="6611">
                  <c:v>61484888</c:v>
                </c:pt>
                <c:pt idx="6612">
                  <c:v>143549222</c:v>
                </c:pt>
                <c:pt idx="6613">
                  <c:v>403190171</c:v>
                </c:pt>
                <c:pt idx="6614">
                  <c:v>531560927</c:v>
                </c:pt>
                <c:pt idx="6615">
                  <c:v>146072603</c:v>
                </c:pt>
                <c:pt idx="6616">
                  <c:v>75288494</c:v>
                </c:pt>
                <c:pt idx="6617">
                  <c:v>190711459</c:v>
                </c:pt>
                <c:pt idx="6618">
                  <c:v>133519255</c:v>
                </c:pt>
                <c:pt idx="6619">
                  <c:v>40987806</c:v>
                </c:pt>
                <c:pt idx="6620">
                  <c:v>156688066</c:v>
                </c:pt>
                <c:pt idx="6621">
                  <c:v>148047238</c:v>
                </c:pt>
                <c:pt idx="6622">
                  <c:v>85768199</c:v>
                </c:pt>
                <c:pt idx="6623">
                  <c:v>22098302</c:v>
                </c:pt>
                <c:pt idx="6624">
                  <c:v>29696977</c:v>
                </c:pt>
                <c:pt idx="6625">
                  <c:v>69781637</c:v>
                </c:pt>
                <c:pt idx="6626">
                  <c:v>2637742016</c:v>
                </c:pt>
                <c:pt idx="6627">
                  <c:v>79988740</c:v>
                </c:pt>
                <c:pt idx="6628">
                  <c:v>62150357</c:v>
                </c:pt>
                <c:pt idx="6629">
                  <c:v>45349212</c:v>
                </c:pt>
                <c:pt idx="6630">
                  <c:v>66169122</c:v>
                </c:pt>
                <c:pt idx="6631">
                  <c:v>492265091</c:v>
                </c:pt>
                <c:pt idx="6632">
                  <c:v>80171545</c:v>
                </c:pt>
                <c:pt idx="6633">
                  <c:v>55224446</c:v>
                </c:pt>
                <c:pt idx="6634">
                  <c:v>82621259</c:v>
                </c:pt>
                <c:pt idx="6635">
                  <c:v>84112508</c:v>
                </c:pt>
                <c:pt idx="6636">
                  <c:v>97349986</c:v>
                </c:pt>
                <c:pt idx="6637">
                  <c:v>40194525</c:v>
                </c:pt>
                <c:pt idx="6638">
                  <c:v>38488813</c:v>
                </c:pt>
                <c:pt idx="6639">
                  <c:v>292686729</c:v>
                </c:pt>
                <c:pt idx="6640">
                  <c:v>95660498</c:v>
                </c:pt>
                <c:pt idx="6641">
                  <c:v>183372031</c:v>
                </c:pt>
                <c:pt idx="6642">
                  <c:v>325561781</c:v>
                </c:pt>
                <c:pt idx="6643">
                  <c:v>40028355</c:v>
                </c:pt>
                <c:pt idx="6644">
                  <c:v>32818334</c:v>
                </c:pt>
                <c:pt idx="6645">
                  <c:v>94530738</c:v>
                </c:pt>
                <c:pt idx="6646">
                  <c:v>155288756</c:v>
                </c:pt>
                <c:pt idx="6647">
                  <c:v>35892877</c:v>
                </c:pt>
                <c:pt idx="6648">
                  <c:v>97010015</c:v>
                </c:pt>
                <c:pt idx="6649">
                  <c:v>41883868</c:v>
                </c:pt>
                <c:pt idx="6650">
                  <c:v>176882418</c:v>
                </c:pt>
                <c:pt idx="6651">
                  <c:v>78101340</c:v>
                </c:pt>
                <c:pt idx="6652">
                  <c:v>236858832</c:v>
                </c:pt>
                <c:pt idx="6653">
                  <c:v>115951624</c:v>
                </c:pt>
                <c:pt idx="6654">
                  <c:v>100165725</c:v>
                </c:pt>
                <c:pt idx="6655">
                  <c:v>76501307</c:v>
                </c:pt>
                <c:pt idx="6656">
                  <c:v>188223293</c:v>
                </c:pt>
                <c:pt idx="6657">
                  <c:v>492244855</c:v>
                </c:pt>
                <c:pt idx="6658">
                  <c:v>1241327656</c:v>
                </c:pt>
                <c:pt idx="6659">
                  <c:v>41226520</c:v>
                </c:pt>
                <c:pt idx="6660">
                  <c:v>34448233</c:v>
                </c:pt>
                <c:pt idx="6661">
                  <c:v>33398902</c:v>
                </c:pt>
                <c:pt idx="6662">
                  <c:v>166360097</c:v>
                </c:pt>
                <c:pt idx="6663">
                  <c:v>98232600</c:v>
                </c:pt>
                <c:pt idx="6664">
                  <c:v>30497629</c:v>
                </c:pt>
                <c:pt idx="6665">
                  <c:v>129632624</c:v>
                </c:pt>
                <c:pt idx="6666">
                  <c:v>54764068</c:v>
                </c:pt>
                <c:pt idx="6667">
                  <c:v>45534385</c:v>
                </c:pt>
                <c:pt idx="6668">
                  <c:v>148346278</c:v>
                </c:pt>
                <c:pt idx="6669">
                  <c:v>105967479</c:v>
                </c:pt>
                <c:pt idx="6670">
                  <c:v>132443436</c:v>
                </c:pt>
                <c:pt idx="6671">
                  <c:v>55252116</c:v>
                </c:pt>
                <c:pt idx="6672">
                  <c:v>167148342</c:v>
                </c:pt>
                <c:pt idx="6673">
                  <c:v>158104967</c:v>
                </c:pt>
                <c:pt idx="6674">
                  <c:v>120562127</c:v>
                </c:pt>
                <c:pt idx="6675">
                  <c:v>43416670</c:v>
                </c:pt>
                <c:pt idx="6676">
                  <c:v>27131090</c:v>
                </c:pt>
                <c:pt idx="6677">
                  <c:v>51329295</c:v>
                </c:pt>
                <c:pt idx="6678">
                  <c:v>59209857</c:v>
                </c:pt>
                <c:pt idx="6679">
                  <c:v>71693380</c:v>
                </c:pt>
                <c:pt idx="6680">
                  <c:v>74746039</c:v>
                </c:pt>
                <c:pt idx="6681">
                  <c:v>34601310</c:v>
                </c:pt>
                <c:pt idx="6682">
                  <c:v>139550416</c:v>
                </c:pt>
                <c:pt idx="6683">
                  <c:v>187472454</c:v>
                </c:pt>
                <c:pt idx="6684">
                  <c:v>80367005</c:v>
                </c:pt>
                <c:pt idx="6685">
                  <c:v>84844985</c:v>
                </c:pt>
                <c:pt idx="6686">
                  <c:v>97194421</c:v>
                </c:pt>
                <c:pt idx="6687">
                  <c:v>56598894</c:v>
                </c:pt>
                <c:pt idx="6688">
                  <c:v>99334284</c:v>
                </c:pt>
                <c:pt idx="6689">
                  <c:v>48485303</c:v>
                </c:pt>
                <c:pt idx="6690">
                  <c:v>59007286</c:v>
                </c:pt>
                <c:pt idx="6691">
                  <c:v>511929452</c:v>
                </c:pt>
                <c:pt idx="6692">
                  <c:v>795039842</c:v>
                </c:pt>
                <c:pt idx="6693">
                  <c:v>218332757</c:v>
                </c:pt>
                <c:pt idx="6694">
                  <c:v>89513128</c:v>
                </c:pt>
                <c:pt idx="6695">
                  <c:v>98059057</c:v>
                </c:pt>
                <c:pt idx="6696">
                  <c:v>81686427</c:v>
                </c:pt>
                <c:pt idx="6697">
                  <c:v>532886596</c:v>
                </c:pt>
                <c:pt idx="6698">
                  <c:v>154754907</c:v>
                </c:pt>
                <c:pt idx="6699">
                  <c:v>39805637</c:v>
                </c:pt>
                <c:pt idx="6700">
                  <c:v>1210245981</c:v>
                </c:pt>
                <c:pt idx="6701">
                  <c:v>233426416</c:v>
                </c:pt>
                <c:pt idx="6702">
                  <c:v>165900799</c:v>
                </c:pt>
                <c:pt idx="6703">
                  <c:v>176857044</c:v>
                </c:pt>
                <c:pt idx="6704">
                  <c:v>70385619</c:v>
                </c:pt>
                <c:pt idx="6705">
                  <c:v>1011059839</c:v>
                </c:pt>
                <c:pt idx="6706">
                  <c:v>105159388</c:v>
                </c:pt>
                <c:pt idx="6707">
                  <c:v>52667937</c:v>
                </c:pt>
                <c:pt idx="6708">
                  <c:v>67861673</c:v>
                </c:pt>
                <c:pt idx="6709">
                  <c:v>63306828</c:v>
                </c:pt>
                <c:pt idx="6710">
                  <c:v>152822066</c:v>
                </c:pt>
                <c:pt idx="6711">
                  <c:v>21951179</c:v>
                </c:pt>
                <c:pt idx="6712">
                  <c:v>305608846</c:v>
                </c:pt>
                <c:pt idx="6713">
                  <c:v>75868084</c:v>
                </c:pt>
                <c:pt idx="6714">
                  <c:v>46045017</c:v>
                </c:pt>
                <c:pt idx="6715">
                  <c:v>534297228</c:v>
                </c:pt>
                <c:pt idx="6716">
                  <c:v>265360799</c:v>
                </c:pt>
                <c:pt idx="6717">
                  <c:v>24055862</c:v>
                </c:pt>
                <c:pt idx="6718">
                  <c:v>115442133</c:v>
                </c:pt>
                <c:pt idx="6719">
                  <c:v>240062142</c:v>
                </c:pt>
                <c:pt idx="6720">
                  <c:v>1093701205</c:v>
                </c:pt>
                <c:pt idx="6721">
                  <c:v>67951302</c:v>
                </c:pt>
                <c:pt idx="6722">
                  <c:v>26778925</c:v>
                </c:pt>
                <c:pt idx="6723">
                  <c:v>879205908</c:v>
                </c:pt>
                <c:pt idx="6724">
                  <c:v>46945946</c:v>
                </c:pt>
                <c:pt idx="6725">
                  <c:v>630290063</c:v>
                </c:pt>
                <c:pt idx="6726">
                  <c:v>197268278</c:v>
                </c:pt>
                <c:pt idx="6727">
                  <c:v>167925131</c:v>
                </c:pt>
                <c:pt idx="6728">
                  <c:v>94844358</c:v>
                </c:pt>
                <c:pt idx="6729">
                  <c:v>51166740</c:v>
                </c:pt>
                <c:pt idx="6730">
                  <c:v>789984386</c:v>
                </c:pt>
                <c:pt idx="6731">
                  <c:v>378285920</c:v>
                </c:pt>
                <c:pt idx="6732">
                  <c:v>159687797</c:v>
                </c:pt>
                <c:pt idx="6733">
                  <c:v>60674562</c:v>
                </c:pt>
                <c:pt idx="6734">
                  <c:v>539094489</c:v>
                </c:pt>
                <c:pt idx="6735">
                  <c:v>160051033</c:v>
                </c:pt>
                <c:pt idx="6736">
                  <c:v>53371722</c:v>
                </c:pt>
                <c:pt idx="6737">
                  <c:v>156949400</c:v>
                </c:pt>
                <c:pt idx="6738">
                  <c:v>156935708</c:v>
                </c:pt>
                <c:pt idx="6739">
                  <c:v>566653331</c:v>
                </c:pt>
                <c:pt idx="6740">
                  <c:v>1255830245</c:v>
                </c:pt>
                <c:pt idx="6741">
                  <c:v>78303057</c:v>
                </c:pt>
                <c:pt idx="6742">
                  <c:v>73763381</c:v>
                </c:pt>
                <c:pt idx="6743">
                  <c:v>197565880</c:v>
                </c:pt>
                <c:pt idx="6744">
                  <c:v>483278990</c:v>
                </c:pt>
                <c:pt idx="6745">
                  <c:v>248418676</c:v>
                </c:pt>
                <c:pt idx="6746">
                  <c:v>243236221</c:v>
                </c:pt>
                <c:pt idx="6747">
                  <c:v>35519541</c:v>
                </c:pt>
                <c:pt idx="6748">
                  <c:v>109951323</c:v>
                </c:pt>
                <c:pt idx="6749">
                  <c:v>16938312</c:v>
                </c:pt>
                <c:pt idx="6750">
                  <c:v>2650575</c:v>
                </c:pt>
                <c:pt idx="6751">
                  <c:v>4616922</c:v>
                </c:pt>
                <c:pt idx="6752">
                  <c:v>2637112</c:v>
                </c:pt>
                <c:pt idx="6753">
                  <c:v>1860592</c:v>
                </c:pt>
                <c:pt idx="6754">
                  <c:v>2210142</c:v>
                </c:pt>
                <c:pt idx="6755">
                  <c:v>3578599</c:v>
                </c:pt>
                <c:pt idx="6756">
                  <c:v>5082550</c:v>
                </c:pt>
                <c:pt idx="6757">
                  <c:v>5692521</c:v>
                </c:pt>
                <c:pt idx="6758">
                  <c:v>4348407</c:v>
                </c:pt>
                <c:pt idx="6759">
                  <c:v>2046451</c:v>
                </c:pt>
                <c:pt idx="6760">
                  <c:v>4571917</c:v>
                </c:pt>
                <c:pt idx="6761">
                  <c:v>2529010</c:v>
                </c:pt>
                <c:pt idx="6762">
                  <c:v>2187396</c:v>
                </c:pt>
                <c:pt idx="6763">
                  <c:v>7013926</c:v>
                </c:pt>
                <c:pt idx="6764">
                  <c:v>5607832</c:v>
                </c:pt>
                <c:pt idx="6765">
                  <c:v>4890598</c:v>
                </c:pt>
                <c:pt idx="6766">
                  <c:v>2660709</c:v>
                </c:pt>
                <c:pt idx="6767">
                  <c:v>899340</c:v>
                </c:pt>
                <c:pt idx="6768">
                  <c:v>1122121</c:v>
                </c:pt>
                <c:pt idx="6769">
                  <c:v>6035761</c:v>
                </c:pt>
                <c:pt idx="6770">
                  <c:v>7812716</c:v>
                </c:pt>
                <c:pt idx="6771">
                  <c:v>8306423</c:v>
                </c:pt>
                <c:pt idx="6772">
                  <c:v>1870220</c:v>
                </c:pt>
                <c:pt idx="6773">
                  <c:v>3249329</c:v>
                </c:pt>
                <c:pt idx="6774">
                  <c:v>6045967</c:v>
                </c:pt>
                <c:pt idx="6775">
                  <c:v>5738580</c:v>
                </c:pt>
                <c:pt idx="6776">
                  <c:v>6305025</c:v>
                </c:pt>
                <c:pt idx="6777">
                  <c:v>4070545</c:v>
                </c:pt>
                <c:pt idx="6778">
                  <c:v>3557476</c:v>
                </c:pt>
                <c:pt idx="6779">
                  <c:v>4816186</c:v>
                </c:pt>
                <c:pt idx="6780">
                  <c:v>10199007</c:v>
                </c:pt>
                <c:pt idx="6781">
                  <c:v>8804692</c:v>
                </c:pt>
                <c:pt idx="6782">
                  <c:v>6009145</c:v>
                </c:pt>
                <c:pt idx="6783">
                  <c:v>5666807</c:v>
                </c:pt>
                <c:pt idx="6784">
                  <c:v>7820030</c:v>
                </c:pt>
                <c:pt idx="6785">
                  <c:v>1821973</c:v>
                </c:pt>
                <c:pt idx="6786">
                  <c:v>12549292</c:v>
                </c:pt>
                <c:pt idx="6787">
                  <c:v>19417508</c:v>
                </c:pt>
                <c:pt idx="6788">
                  <c:v>4892435</c:v>
                </c:pt>
                <c:pt idx="6789">
                  <c:v>1753183</c:v>
                </c:pt>
                <c:pt idx="6790">
                  <c:v>3972862</c:v>
                </c:pt>
                <c:pt idx="6791">
                  <c:v>8197832</c:v>
                </c:pt>
                <c:pt idx="6792">
                  <c:v>3626102</c:v>
                </c:pt>
                <c:pt idx="6793">
                  <c:v>6444304</c:v>
                </c:pt>
                <c:pt idx="6794">
                  <c:v>3610710</c:v>
                </c:pt>
                <c:pt idx="6795">
                  <c:v>5158766</c:v>
                </c:pt>
                <c:pt idx="6796">
                  <c:v>6382139</c:v>
                </c:pt>
                <c:pt idx="6797">
                  <c:v>9312884</c:v>
                </c:pt>
                <c:pt idx="6798">
                  <c:v>9323539</c:v>
                </c:pt>
                <c:pt idx="6799">
                  <c:v>19001291</c:v>
                </c:pt>
                <c:pt idx="6800">
                  <c:v>11663069</c:v>
                </c:pt>
                <c:pt idx="6801">
                  <c:v>2592011</c:v>
                </c:pt>
                <c:pt idx="6802">
                  <c:v>7999453</c:v>
                </c:pt>
                <c:pt idx="6803">
                  <c:v>11395657</c:v>
                </c:pt>
                <c:pt idx="6804">
                  <c:v>5484557</c:v>
                </c:pt>
                <c:pt idx="6805">
                  <c:v>8576240</c:v>
                </c:pt>
                <c:pt idx="6806">
                  <c:v>2489928</c:v>
                </c:pt>
                <c:pt idx="6807">
                  <c:v>1463389</c:v>
                </c:pt>
                <c:pt idx="6808">
                  <c:v>6191744</c:v>
                </c:pt>
                <c:pt idx="6809">
                  <c:v>10996750</c:v>
                </c:pt>
                <c:pt idx="6810">
                  <c:v>6768798</c:v>
                </c:pt>
                <c:pt idx="6811">
                  <c:v>7866769</c:v>
                </c:pt>
                <c:pt idx="6812">
                  <c:v>24684159</c:v>
                </c:pt>
                <c:pt idx="6813">
                  <c:v>17308535</c:v>
                </c:pt>
                <c:pt idx="6814">
                  <c:v>16725621</c:v>
                </c:pt>
                <c:pt idx="6815">
                  <c:v>8353798</c:v>
                </c:pt>
                <c:pt idx="6816">
                  <c:v>4570760</c:v>
                </c:pt>
                <c:pt idx="6817">
                  <c:v>6180800</c:v>
                </c:pt>
                <c:pt idx="6818">
                  <c:v>43849981</c:v>
                </c:pt>
                <c:pt idx="6819">
                  <c:v>50661875</c:v>
                </c:pt>
                <c:pt idx="6820">
                  <c:v>40060809</c:v>
                </c:pt>
                <c:pt idx="6821">
                  <c:v>4255826</c:v>
                </c:pt>
                <c:pt idx="6822">
                  <c:v>8759889</c:v>
                </c:pt>
                <c:pt idx="6823">
                  <c:v>2676070</c:v>
                </c:pt>
                <c:pt idx="6824">
                  <c:v>7041636</c:v>
                </c:pt>
                <c:pt idx="6825">
                  <c:v>11106836</c:v>
                </c:pt>
                <c:pt idx="6826">
                  <c:v>10636925</c:v>
                </c:pt>
                <c:pt idx="6827">
                  <c:v>16742175</c:v>
                </c:pt>
                <c:pt idx="6828">
                  <c:v>17165854</c:v>
                </c:pt>
                <c:pt idx="6829">
                  <c:v>13800660</c:v>
                </c:pt>
                <c:pt idx="6830">
                  <c:v>3806205</c:v>
                </c:pt>
                <c:pt idx="6831">
                  <c:v>11114150</c:v>
                </c:pt>
                <c:pt idx="6832">
                  <c:v>4456842</c:v>
                </c:pt>
                <c:pt idx="6833">
                  <c:v>6076080</c:v>
                </c:pt>
                <c:pt idx="6834">
                  <c:v>12285975</c:v>
                </c:pt>
                <c:pt idx="6835">
                  <c:v>7392188</c:v>
                </c:pt>
                <c:pt idx="6836">
                  <c:v>8418409</c:v>
                </c:pt>
                <c:pt idx="6837">
                  <c:v>11259520</c:v>
                </c:pt>
                <c:pt idx="6838">
                  <c:v>24442144</c:v>
                </c:pt>
                <c:pt idx="6839">
                  <c:v>3618861</c:v>
                </c:pt>
                <c:pt idx="6840">
                  <c:v>19773312</c:v>
                </c:pt>
                <c:pt idx="6841">
                  <c:v>39706221</c:v>
                </c:pt>
                <c:pt idx="6842">
                  <c:v>29352188</c:v>
                </c:pt>
                <c:pt idx="6843">
                  <c:v>4017313</c:v>
                </c:pt>
                <c:pt idx="6844">
                  <c:v>24439180</c:v>
                </c:pt>
                <c:pt idx="6845">
                  <c:v>6041625</c:v>
                </c:pt>
                <c:pt idx="6846">
                  <c:v>24252226</c:v>
                </c:pt>
                <c:pt idx="6847">
                  <c:v>14779226</c:v>
                </c:pt>
                <c:pt idx="6848">
                  <c:v>43346549</c:v>
                </c:pt>
                <c:pt idx="6849">
                  <c:v>13434528</c:v>
                </c:pt>
                <c:pt idx="6850">
                  <c:v>15510265</c:v>
                </c:pt>
                <c:pt idx="6851">
                  <c:v>14153945</c:v>
                </c:pt>
                <c:pt idx="6852">
                  <c:v>15385555</c:v>
                </c:pt>
                <c:pt idx="6853">
                  <c:v>12141952</c:v>
                </c:pt>
                <c:pt idx="6854">
                  <c:v>12733233</c:v>
                </c:pt>
                <c:pt idx="6855">
                  <c:v>38760824</c:v>
                </c:pt>
                <c:pt idx="6856">
                  <c:v>40429883</c:v>
                </c:pt>
                <c:pt idx="6857">
                  <c:v>56379028</c:v>
                </c:pt>
                <c:pt idx="6858">
                  <c:v>45020673</c:v>
                </c:pt>
                <c:pt idx="6859">
                  <c:v>78471254</c:v>
                </c:pt>
                <c:pt idx="6860">
                  <c:v>10672656</c:v>
                </c:pt>
                <c:pt idx="6861">
                  <c:v>6977657</c:v>
                </c:pt>
                <c:pt idx="6862">
                  <c:v>3192362</c:v>
                </c:pt>
                <c:pt idx="6863">
                  <c:v>30689441</c:v>
                </c:pt>
                <c:pt idx="6864">
                  <c:v>2337702</c:v>
                </c:pt>
                <c:pt idx="6865">
                  <c:v>3332698</c:v>
                </c:pt>
                <c:pt idx="6866">
                  <c:v>2219883</c:v>
                </c:pt>
                <c:pt idx="6867">
                  <c:v>5881836</c:v>
                </c:pt>
                <c:pt idx="6868">
                  <c:v>1549335</c:v>
                </c:pt>
                <c:pt idx="6869">
                  <c:v>3114327</c:v>
                </c:pt>
                <c:pt idx="6870">
                  <c:v>2907474</c:v>
                </c:pt>
                <c:pt idx="6871">
                  <c:v>1962920</c:v>
                </c:pt>
                <c:pt idx="6872">
                  <c:v>4300160</c:v>
                </c:pt>
                <c:pt idx="6873">
                  <c:v>1151443</c:v>
                </c:pt>
                <c:pt idx="6874">
                  <c:v>2785286</c:v>
                </c:pt>
                <c:pt idx="6875">
                  <c:v>2331910</c:v>
                </c:pt>
                <c:pt idx="6876">
                  <c:v>674330</c:v>
                </c:pt>
                <c:pt idx="6877">
                  <c:v>5988585</c:v>
                </c:pt>
                <c:pt idx="6878">
                  <c:v>5119708</c:v>
                </c:pt>
                <c:pt idx="6879">
                  <c:v>2756536</c:v>
                </c:pt>
                <c:pt idx="6880">
                  <c:v>2944213</c:v>
                </c:pt>
                <c:pt idx="6881">
                  <c:v>2398280</c:v>
                </c:pt>
                <c:pt idx="6882">
                  <c:v>1881936</c:v>
                </c:pt>
                <c:pt idx="6883">
                  <c:v>2091713</c:v>
                </c:pt>
                <c:pt idx="6884">
                  <c:v>1306426</c:v>
                </c:pt>
                <c:pt idx="6885">
                  <c:v>1767854</c:v>
                </c:pt>
                <c:pt idx="6886">
                  <c:v>1734177</c:v>
                </c:pt>
                <c:pt idx="6887">
                  <c:v>3102098</c:v>
                </c:pt>
                <c:pt idx="6888">
                  <c:v>5294437</c:v>
                </c:pt>
                <c:pt idx="6889">
                  <c:v>1882109</c:v>
                </c:pt>
                <c:pt idx="6890">
                  <c:v>10789447</c:v>
                </c:pt>
                <c:pt idx="6891">
                  <c:v>3332037</c:v>
                </c:pt>
                <c:pt idx="6892">
                  <c:v>1002262</c:v>
                </c:pt>
                <c:pt idx="6893">
                  <c:v>3487083</c:v>
                </c:pt>
                <c:pt idx="6894">
                  <c:v>1265493</c:v>
                </c:pt>
                <c:pt idx="6895">
                  <c:v>5160323</c:v>
                </c:pt>
                <c:pt idx="6896">
                  <c:v>2062149</c:v>
                </c:pt>
                <c:pt idx="6897">
                  <c:v>4358431</c:v>
                </c:pt>
                <c:pt idx="6898">
                  <c:v>7131549</c:v>
                </c:pt>
                <c:pt idx="6899">
                  <c:v>12983517</c:v>
                </c:pt>
                <c:pt idx="6900">
                  <c:v>2856723</c:v>
                </c:pt>
                <c:pt idx="6901">
                  <c:v>1182338</c:v>
                </c:pt>
                <c:pt idx="6902">
                  <c:v>1939473</c:v>
                </c:pt>
                <c:pt idx="6903">
                  <c:v>7120016</c:v>
                </c:pt>
                <c:pt idx="6904">
                  <c:v>2216107</c:v>
                </c:pt>
                <c:pt idx="6905">
                  <c:v>1465661</c:v>
                </c:pt>
                <c:pt idx="6906">
                  <c:v>2354745</c:v>
                </c:pt>
                <c:pt idx="6907">
                  <c:v>2377877</c:v>
                </c:pt>
                <c:pt idx="6908">
                  <c:v>9443986</c:v>
                </c:pt>
                <c:pt idx="6909">
                  <c:v>5670210</c:v>
                </c:pt>
                <c:pt idx="6910">
                  <c:v>54529819</c:v>
                </c:pt>
                <c:pt idx="6911">
                  <c:v>7757838</c:v>
                </c:pt>
                <c:pt idx="6912">
                  <c:v>18279052</c:v>
                </c:pt>
                <c:pt idx="6913">
                  <c:v>2720338</c:v>
                </c:pt>
                <c:pt idx="6914">
                  <c:v>4136562</c:v>
                </c:pt>
                <c:pt idx="6915">
                  <c:v>755124</c:v>
                </c:pt>
                <c:pt idx="6916">
                  <c:v>2427855</c:v>
                </c:pt>
                <c:pt idx="6917">
                  <c:v>1137281</c:v>
                </c:pt>
                <c:pt idx="6918">
                  <c:v>10319821</c:v>
                </c:pt>
                <c:pt idx="6919">
                  <c:v>7798857</c:v>
                </c:pt>
                <c:pt idx="6920">
                  <c:v>2501585</c:v>
                </c:pt>
                <c:pt idx="6921">
                  <c:v>802796</c:v>
                </c:pt>
                <c:pt idx="6922">
                  <c:v>3065824</c:v>
                </c:pt>
                <c:pt idx="6923">
                  <c:v>3090383</c:v>
                </c:pt>
                <c:pt idx="6924">
                  <c:v>2106179</c:v>
                </c:pt>
                <c:pt idx="6925">
                  <c:v>2827668</c:v>
                </c:pt>
                <c:pt idx="6926">
                  <c:v>1005341</c:v>
                </c:pt>
                <c:pt idx="6927">
                  <c:v>5148890</c:v>
                </c:pt>
                <c:pt idx="6928">
                  <c:v>5329119</c:v>
                </c:pt>
                <c:pt idx="6929">
                  <c:v>2009405</c:v>
                </c:pt>
                <c:pt idx="6930">
                  <c:v>4188579</c:v>
                </c:pt>
                <c:pt idx="6931">
                  <c:v>2112370</c:v>
                </c:pt>
                <c:pt idx="6932">
                  <c:v>2700380</c:v>
                </c:pt>
                <c:pt idx="6933">
                  <c:v>5574746</c:v>
                </c:pt>
                <c:pt idx="6934">
                  <c:v>3784820</c:v>
                </c:pt>
                <c:pt idx="6935">
                  <c:v>3791365</c:v>
                </c:pt>
                <c:pt idx="6936">
                  <c:v>3575551</c:v>
                </c:pt>
                <c:pt idx="6937">
                  <c:v>6809304</c:v>
                </c:pt>
                <c:pt idx="6938">
                  <c:v>5644000</c:v>
                </c:pt>
                <c:pt idx="6939">
                  <c:v>6326639</c:v>
                </c:pt>
                <c:pt idx="6940">
                  <c:v>12467570</c:v>
                </c:pt>
                <c:pt idx="6941">
                  <c:v>3887402</c:v>
                </c:pt>
                <c:pt idx="6942">
                  <c:v>6285844</c:v>
                </c:pt>
                <c:pt idx="6943">
                  <c:v>6486680</c:v>
                </c:pt>
                <c:pt idx="6944">
                  <c:v>6031683</c:v>
                </c:pt>
                <c:pt idx="6945">
                  <c:v>3499876</c:v>
                </c:pt>
                <c:pt idx="6946">
                  <c:v>2121961</c:v>
                </c:pt>
                <c:pt idx="6947">
                  <c:v>10324942</c:v>
                </c:pt>
                <c:pt idx="6948">
                  <c:v>3462879</c:v>
                </c:pt>
                <c:pt idx="6949">
                  <c:v>6375894</c:v>
                </c:pt>
                <c:pt idx="6950">
                  <c:v>3467015</c:v>
                </c:pt>
                <c:pt idx="6951">
                  <c:v>5055689</c:v>
                </c:pt>
                <c:pt idx="6952">
                  <c:v>5170302</c:v>
                </c:pt>
                <c:pt idx="6953">
                  <c:v>6405557</c:v>
                </c:pt>
                <c:pt idx="6954">
                  <c:v>1527473</c:v>
                </c:pt>
                <c:pt idx="6955">
                  <c:v>2398598</c:v>
                </c:pt>
                <c:pt idx="6956">
                  <c:v>2402856</c:v>
                </c:pt>
                <c:pt idx="6957">
                  <c:v>4007860</c:v>
                </c:pt>
                <c:pt idx="6958">
                  <c:v>4403616</c:v>
                </c:pt>
                <c:pt idx="6959">
                  <c:v>2631179</c:v>
                </c:pt>
                <c:pt idx="6960">
                  <c:v>2018325</c:v>
                </c:pt>
                <c:pt idx="6961">
                  <c:v>4511480</c:v>
                </c:pt>
                <c:pt idx="6962">
                  <c:v>6332803</c:v>
                </c:pt>
                <c:pt idx="6963">
                  <c:v>4790335</c:v>
                </c:pt>
                <c:pt idx="6964">
                  <c:v>3053445</c:v>
                </c:pt>
                <c:pt idx="6965">
                  <c:v>3519388</c:v>
                </c:pt>
                <c:pt idx="6966">
                  <c:v>4328798</c:v>
                </c:pt>
                <c:pt idx="6967">
                  <c:v>5831424</c:v>
                </c:pt>
                <c:pt idx="6968">
                  <c:v>5407441</c:v>
                </c:pt>
                <c:pt idx="6969">
                  <c:v>9672460</c:v>
                </c:pt>
                <c:pt idx="6970">
                  <c:v>4187557</c:v>
                </c:pt>
                <c:pt idx="6971">
                  <c:v>10599472</c:v>
                </c:pt>
                <c:pt idx="6972">
                  <c:v>1018694</c:v>
                </c:pt>
                <c:pt idx="6973">
                  <c:v>3622660</c:v>
                </c:pt>
                <c:pt idx="6974">
                  <c:v>1862213</c:v>
                </c:pt>
                <c:pt idx="6975">
                  <c:v>1118040</c:v>
                </c:pt>
                <c:pt idx="6976">
                  <c:v>3979514</c:v>
                </c:pt>
                <c:pt idx="6977">
                  <c:v>1769889</c:v>
                </c:pt>
                <c:pt idx="6978">
                  <c:v>2323211</c:v>
                </c:pt>
                <c:pt idx="6979">
                  <c:v>3823303</c:v>
                </c:pt>
                <c:pt idx="6980">
                  <c:v>3172682</c:v>
                </c:pt>
                <c:pt idx="6981">
                  <c:v>5400491</c:v>
                </c:pt>
                <c:pt idx="6982">
                  <c:v>9994162</c:v>
                </c:pt>
                <c:pt idx="6983">
                  <c:v>1853077</c:v>
                </c:pt>
                <c:pt idx="6984">
                  <c:v>2869322</c:v>
                </c:pt>
                <c:pt idx="6985">
                  <c:v>6823393</c:v>
                </c:pt>
                <c:pt idx="6986">
                  <c:v>5457215</c:v>
                </c:pt>
                <c:pt idx="6987">
                  <c:v>3095152</c:v>
                </c:pt>
                <c:pt idx="6988">
                  <c:v>4477826</c:v>
                </c:pt>
                <c:pt idx="6989">
                  <c:v>17684578</c:v>
                </c:pt>
                <c:pt idx="6990">
                  <c:v>5484328</c:v>
                </c:pt>
                <c:pt idx="6991">
                  <c:v>6743446</c:v>
                </c:pt>
                <c:pt idx="6992">
                  <c:v>11315323</c:v>
                </c:pt>
                <c:pt idx="6993">
                  <c:v>6934501</c:v>
                </c:pt>
                <c:pt idx="6994">
                  <c:v>7316606</c:v>
                </c:pt>
                <c:pt idx="6995">
                  <c:v>11311970</c:v>
                </c:pt>
                <c:pt idx="6996">
                  <c:v>14279325</c:v>
                </c:pt>
                <c:pt idx="6997">
                  <c:v>7999102</c:v>
                </c:pt>
                <c:pt idx="6998">
                  <c:v>7347239</c:v>
                </c:pt>
                <c:pt idx="6999">
                  <c:v>71083274</c:v>
                </c:pt>
                <c:pt idx="7000">
                  <c:v>16820621</c:v>
                </c:pt>
                <c:pt idx="7001">
                  <c:v>42567365</c:v>
                </c:pt>
                <c:pt idx="7002">
                  <c:v>23083623</c:v>
                </c:pt>
                <c:pt idx="7003">
                  <c:v>89839699</c:v>
                </c:pt>
                <c:pt idx="7004">
                  <c:v>28680688</c:v>
                </c:pt>
                <c:pt idx="7005">
                  <c:v>50070877</c:v>
                </c:pt>
                <c:pt idx="7006">
                  <c:v>63231371</c:v>
                </c:pt>
                <c:pt idx="7007">
                  <c:v>81425486</c:v>
                </c:pt>
                <c:pt idx="7008">
                  <c:v>41997893</c:v>
                </c:pt>
                <c:pt idx="7009">
                  <c:v>37826672</c:v>
                </c:pt>
                <c:pt idx="7010">
                  <c:v>44528966</c:v>
                </c:pt>
                <c:pt idx="7011">
                  <c:v>39690858</c:v>
                </c:pt>
                <c:pt idx="7012">
                  <c:v>22031599</c:v>
                </c:pt>
                <c:pt idx="7013">
                  <c:v>53372055</c:v>
                </c:pt>
                <c:pt idx="7014">
                  <c:v>70370600</c:v>
                </c:pt>
                <c:pt idx="7015">
                  <c:v>31773061</c:v>
                </c:pt>
                <c:pt idx="7016">
                  <c:v>45905645</c:v>
                </c:pt>
                <c:pt idx="7017">
                  <c:v>21883187</c:v>
                </c:pt>
                <c:pt idx="7018">
                  <c:v>34516326</c:v>
                </c:pt>
                <c:pt idx="7019">
                  <c:v>114464333</c:v>
                </c:pt>
                <c:pt idx="7020">
                  <c:v>54692313</c:v>
                </c:pt>
                <c:pt idx="7021">
                  <c:v>77023906</c:v>
                </c:pt>
                <c:pt idx="7022">
                  <c:v>43059945</c:v>
                </c:pt>
                <c:pt idx="7023">
                  <c:v>37729456</c:v>
                </c:pt>
                <c:pt idx="7024">
                  <c:v>57210695</c:v>
                </c:pt>
                <c:pt idx="7025">
                  <c:v>107382523</c:v>
                </c:pt>
                <c:pt idx="7026">
                  <c:v>250699677</c:v>
                </c:pt>
                <c:pt idx="7027">
                  <c:v>299554748</c:v>
                </c:pt>
                <c:pt idx="7028">
                  <c:v>55829026</c:v>
                </c:pt>
                <c:pt idx="7029">
                  <c:v>43299309</c:v>
                </c:pt>
                <c:pt idx="7030">
                  <c:v>41774046</c:v>
                </c:pt>
                <c:pt idx="7031">
                  <c:v>76458672</c:v>
                </c:pt>
                <c:pt idx="7032">
                  <c:v>59289709</c:v>
                </c:pt>
                <c:pt idx="7033">
                  <c:v>60013344</c:v>
                </c:pt>
                <c:pt idx="7034">
                  <c:v>79656033</c:v>
                </c:pt>
                <c:pt idx="7035">
                  <c:v>60841901</c:v>
                </c:pt>
                <c:pt idx="7036">
                  <c:v>136504656</c:v>
                </c:pt>
                <c:pt idx="7037">
                  <c:v>140466376</c:v>
                </c:pt>
                <c:pt idx="7038">
                  <c:v>70133171</c:v>
                </c:pt>
                <c:pt idx="7039">
                  <c:v>47726625</c:v>
                </c:pt>
                <c:pt idx="7040">
                  <c:v>177644947</c:v>
                </c:pt>
                <c:pt idx="7041">
                  <c:v>80289670</c:v>
                </c:pt>
                <c:pt idx="7042">
                  <c:v>29763311</c:v>
                </c:pt>
                <c:pt idx="7043">
                  <c:v>38695675</c:v>
                </c:pt>
                <c:pt idx="7044">
                  <c:v>133950808</c:v>
                </c:pt>
                <c:pt idx="7045">
                  <c:v>56966725</c:v>
                </c:pt>
                <c:pt idx="7046">
                  <c:v>216669190</c:v>
                </c:pt>
                <c:pt idx="7047">
                  <c:v>147564483</c:v>
                </c:pt>
                <c:pt idx="7048">
                  <c:v>199003307</c:v>
                </c:pt>
                <c:pt idx="7049">
                  <c:v>222184581</c:v>
                </c:pt>
                <c:pt idx="7050">
                  <c:v>79787980</c:v>
                </c:pt>
                <c:pt idx="7051">
                  <c:v>75476649</c:v>
                </c:pt>
                <c:pt idx="7052">
                  <c:v>30258829</c:v>
                </c:pt>
                <c:pt idx="7053">
                  <c:v>56759472</c:v>
                </c:pt>
                <c:pt idx="7054">
                  <c:v>116511782</c:v>
                </c:pt>
                <c:pt idx="7055">
                  <c:v>88557931</c:v>
                </c:pt>
                <c:pt idx="7056">
                  <c:v>76629097</c:v>
                </c:pt>
                <c:pt idx="7057">
                  <c:v>108417192</c:v>
                </c:pt>
                <c:pt idx="7058">
                  <c:v>101169275</c:v>
                </c:pt>
                <c:pt idx="7059">
                  <c:v>73213817</c:v>
                </c:pt>
                <c:pt idx="7060">
                  <c:v>156771640</c:v>
                </c:pt>
                <c:pt idx="7061">
                  <c:v>60014681</c:v>
                </c:pt>
                <c:pt idx="7062">
                  <c:v>65766619</c:v>
                </c:pt>
                <c:pt idx="7063">
                  <c:v>80314213</c:v>
                </c:pt>
                <c:pt idx="7064">
                  <c:v>111619410</c:v>
                </c:pt>
                <c:pt idx="7065">
                  <c:v>232231354</c:v>
                </c:pt>
                <c:pt idx="7066">
                  <c:v>80779076</c:v>
                </c:pt>
                <c:pt idx="7067">
                  <c:v>134819145</c:v>
                </c:pt>
                <c:pt idx="7068">
                  <c:v>142763371</c:v>
                </c:pt>
                <c:pt idx="7069">
                  <c:v>173059837</c:v>
                </c:pt>
                <c:pt idx="7070">
                  <c:v>148266571</c:v>
                </c:pt>
                <c:pt idx="7071">
                  <c:v>57182687</c:v>
                </c:pt>
                <c:pt idx="7072">
                  <c:v>78462038</c:v>
                </c:pt>
                <c:pt idx="7073">
                  <c:v>66600966</c:v>
                </c:pt>
                <c:pt idx="7074">
                  <c:v>76651781</c:v>
                </c:pt>
                <c:pt idx="7075">
                  <c:v>86231059</c:v>
                </c:pt>
                <c:pt idx="7076">
                  <c:v>49870760</c:v>
                </c:pt>
                <c:pt idx="7077">
                  <c:v>140751535</c:v>
                </c:pt>
                <c:pt idx="7078">
                  <c:v>76303189</c:v>
                </c:pt>
                <c:pt idx="7079">
                  <c:v>126645561</c:v>
                </c:pt>
                <c:pt idx="7080">
                  <c:v>66510775</c:v>
                </c:pt>
                <c:pt idx="7081">
                  <c:v>142229810</c:v>
                </c:pt>
                <c:pt idx="7082">
                  <c:v>65051631</c:v>
                </c:pt>
                <c:pt idx="7083">
                  <c:v>175738746</c:v>
                </c:pt>
                <c:pt idx="7084">
                  <c:v>97879872</c:v>
                </c:pt>
                <c:pt idx="7085">
                  <c:v>100798112</c:v>
                </c:pt>
                <c:pt idx="7086">
                  <c:v>335493260</c:v>
                </c:pt>
                <c:pt idx="7087">
                  <c:v>477887055</c:v>
                </c:pt>
                <c:pt idx="7088">
                  <c:v>181043326</c:v>
                </c:pt>
                <c:pt idx="7089">
                  <c:v>55750304</c:v>
                </c:pt>
                <c:pt idx="7090">
                  <c:v>47030317</c:v>
                </c:pt>
                <c:pt idx="7091">
                  <c:v>76739619</c:v>
                </c:pt>
                <c:pt idx="7092">
                  <c:v>181734989</c:v>
                </c:pt>
                <c:pt idx="7093">
                  <c:v>69172790</c:v>
                </c:pt>
                <c:pt idx="7094">
                  <c:v>101018682</c:v>
                </c:pt>
                <c:pt idx="7095">
                  <c:v>43555681</c:v>
                </c:pt>
                <c:pt idx="7096">
                  <c:v>123752750</c:v>
                </c:pt>
                <c:pt idx="7097">
                  <c:v>155007526</c:v>
                </c:pt>
                <c:pt idx="7098">
                  <c:v>237822264</c:v>
                </c:pt>
                <c:pt idx="7099">
                  <c:v>186445772</c:v>
                </c:pt>
                <c:pt idx="7100">
                  <c:v>78807319</c:v>
                </c:pt>
                <c:pt idx="7101">
                  <c:v>72238232</c:v>
                </c:pt>
                <c:pt idx="7102">
                  <c:v>66019821</c:v>
                </c:pt>
                <c:pt idx="7103">
                  <c:v>87805845</c:v>
                </c:pt>
                <c:pt idx="7104">
                  <c:v>122669619</c:v>
                </c:pt>
                <c:pt idx="7105">
                  <c:v>102953065</c:v>
                </c:pt>
                <c:pt idx="7106">
                  <c:v>67745404</c:v>
                </c:pt>
                <c:pt idx="7107">
                  <c:v>149651168</c:v>
                </c:pt>
                <c:pt idx="7108">
                  <c:v>33874383</c:v>
                </c:pt>
                <c:pt idx="7109">
                  <c:v>94290085</c:v>
                </c:pt>
                <c:pt idx="7110">
                  <c:v>74777703</c:v>
                </c:pt>
                <c:pt idx="7111">
                  <c:v>81067749</c:v>
                </c:pt>
                <c:pt idx="7112">
                  <c:v>69162399</c:v>
                </c:pt>
                <c:pt idx="7113">
                  <c:v>147977502</c:v>
                </c:pt>
                <c:pt idx="7114">
                  <c:v>85231791</c:v>
                </c:pt>
                <c:pt idx="7115">
                  <c:v>139510521</c:v>
                </c:pt>
                <c:pt idx="7116">
                  <c:v>37235662</c:v>
                </c:pt>
                <c:pt idx="7117">
                  <c:v>107821240</c:v>
                </c:pt>
                <c:pt idx="7118">
                  <c:v>44569567</c:v>
                </c:pt>
                <c:pt idx="7119">
                  <c:v>41136769</c:v>
                </c:pt>
                <c:pt idx="7120">
                  <c:v>91344714</c:v>
                </c:pt>
                <c:pt idx="7121">
                  <c:v>47544460</c:v>
                </c:pt>
                <c:pt idx="7122">
                  <c:v>56973582</c:v>
                </c:pt>
                <c:pt idx="7123">
                  <c:v>56112733</c:v>
                </c:pt>
                <c:pt idx="7124">
                  <c:v>132518875</c:v>
                </c:pt>
                <c:pt idx="7125">
                  <c:v>139622545</c:v>
                </c:pt>
                <c:pt idx="7126">
                  <c:v>150664472</c:v>
                </c:pt>
                <c:pt idx="7127">
                  <c:v>53668449</c:v>
                </c:pt>
                <c:pt idx="7128">
                  <c:v>178113110</c:v>
                </c:pt>
                <c:pt idx="7129">
                  <c:v>346280479</c:v>
                </c:pt>
                <c:pt idx="7130">
                  <c:v>76755435</c:v>
                </c:pt>
                <c:pt idx="7131">
                  <c:v>155071465</c:v>
                </c:pt>
                <c:pt idx="7132">
                  <c:v>70183876</c:v>
                </c:pt>
                <c:pt idx="7133">
                  <c:v>69844991</c:v>
                </c:pt>
                <c:pt idx="7134">
                  <c:v>91281444</c:v>
                </c:pt>
                <c:pt idx="7135">
                  <c:v>57520190</c:v>
                </c:pt>
                <c:pt idx="7136">
                  <c:v>67464608</c:v>
                </c:pt>
                <c:pt idx="7137">
                  <c:v>125994736</c:v>
                </c:pt>
                <c:pt idx="7138">
                  <c:v>177114203</c:v>
                </c:pt>
                <c:pt idx="7139">
                  <c:v>100619951</c:v>
                </c:pt>
                <c:pt idx="7140">
                  <c:v>159933213</c:v>
                </c:pt>
                <c:pt idx="7141">
                  <c:v>67409970</c:v>
                </c:pt>
                <c:pt idx="7142">
                  <c:v>87618306</c:v>
                </c:pt>
                <c:pt idx="7143">
                  <c:v>108687902</c:v>
                </c:pt>
                <c:pt idx="7144">
                  <c:v>38367749</c:v>
                </c:pt>
                <c:pt idx="7145">
                  <c:v>171295298</c:v>
                </c:pt>
                <c:pt idx="7146">
                  <c:v>70536793</c:v>
                </c:pt>
                <c:pt idx="7147">
                  <c:v>247513713</c:v>
                </c:pt>
                <c:pt idx="7148">
                  <c:v>75420340</c:v>
                </c:pt>
                <c:pt idx="7149">
                  <c:v>298503800</c:v>
                </c:pt>
                <c:pt idx="7150">
                  <c:v>132793237</c:v>
                </c:pt>
                <c:pt idx="7151">
                  <c:v>136846226</c:v>
                </c:pt>
                <c:pt idx="7152">
                  <c:v>252242689</c:v>
                </c:pt>
                <c:pt idx="7153">
                  <c:v>63808210</c:v>
                </c:pt>
                <c:pt idx="7154">
                  <c:v>116753729</c:v>
                </c:pt>
                <c:pt idx="7155">
                  <c:v>83130652</c:v>
                </c:pt>
                <c:pt idx="7156">
                  <c:v>96182248</c:v>
                </c:pt>
                <c:pt idx="7157">
                  <c:v>91254807</c:v>
                </c:pt>
                <c:pt idx="7158">
                  <c:v>141250557</c:v>
                </c:pt>
                <c:pt idx="7159">
                  <c:v>55561621</c:v>
                </c:pt>
                <c:pt idx="7160">
                  <c:v>144407727</c:v>
                </c:pt>
                <c:pt idx="7161">
                  <c:v>92948627</c:v>
                </c:pt>
                <c:pt idx="7162">
                  <c:v>75514778</c:v>
                </c:pt>
                <c:pt idx="7163">
                  <c:v>374277934</c:v>
                </c:pt>
                <c:pt idx="7164">
                  <c:v>214759455</c:v>
                </c:pt>
                <c:pt idx="7165">
                  <c:v>101562205</c:v>
                </c:pt>
                <c:pt idx="7166">
                  <c:v>58642116</c:v>
                </c:pt>
                <c:pt idx="7167">
                  <c:v>56337793</c:v>
                </c:pt>
                <c:pt idx="7168">
                  <c:v>192166760</c:v>
                </c:pt>
                <c:pt idx="7169">
                  <c:v>174386023</c:v>
                </c:pt>
                <c:pt idx="7170">
                  <c:v>190580287</c:v>
                </c:pt>
                <c:pt idx="7171">
                  <c:v>35467029</c:v>
                </c:pt>
                <c:pt idx="7172">
                  <c:v>146473210</c:v>
                </c:pt>
                <c:pt idx="7173">
                  <c:v>232033099</c:v>
                </c:pt>
                <c:pt idx="7174">
                  <c:v>50317697</c:v>
                </c:pt>
                <c:pt idx="7175">
                  <c:v>77595005</c:v>
                </c:pt>
                <c:pt idx="7176">
                  <c:v>60759236</c:v>
                </c:pt>
                <c:pt idx="7177">
                  <c:v>56624466</c:v>
                </c:pt>
                <c:pt idx="7178">
                  <c:v>129933065</c:v>
                </c:pt>
                <c:pt idx="7179">
                  <c:v>123972674</c:v>
                </c:pt>
                <c:pt idx="7180">
                  <c:v>128006791</c:v>
                </c:pt>
                <c:pt idx="7181">
                  <c:v>53765300</c:v>
                </c:pt>
                <c:pt idx="7182">
                  <c:v>86036877</c:v>
                </c:pt>
                <c:pt idx="7183">
                  <c:v>230562440</c:v>
                </c:pt>
                <c:pt idx="7184">
                  <c:v>109985073</c:v>
                </c:pt>
                <c:pt idx="7185">
                  <c:v>70304597</c:v>
                </c:pt>
                <c:pt idx="7186">
                  <c:v>171151712</c:v>
                </c:pt>
                <c:pt idx="7187">
                  <c:v>192649143</c:v>
                </c:pt>
                <c:pt idx="7188">
                  <c:v>336519831</c:v>
                </c:pt>
                <c:pt idx="7189">
                  <c:v>165366481</c:v>
                </c:pt>
                <c:pt idx="7190">
                  <c:v>131585433</c:v>
                </c:pt>
                <c:pt idx="7191">
                  <c:v>1215722809</c:v>
                </c:pt>
                <c:pt idx="7192">
                  <c:v>83218463</c:v>
                </c:pt>
                <c:pt idx="7193">
                  <c:v>101374389</c:v>
                </c:pt>
                <c:pt idx="7194">
                  <c:v>350143815</c:v>
                </c:pt>
                <c:pt idx="7195">
                  <c:v>94755539</c:v>
                </c:pt>
                <c:pt idx="7196">
                  <c:v>95923373</c:v>
                </c:pt>
                <c:pt idx="7197">
                  <c:v>340072856</c:v>
                </c:pt>
                <c:pt idx="7198">
                  <c:v>244697521</c:v>
                </c:pt>
                <c:pt idx="7199">
                  <c:v>408641749</c:v>
                </c:pt>
                <c:pt idx="7200">
                  <c:v>324941554</c:v>
                </c:pt>
                <c:pt idx="7201">
                  <c:v>188097082</c:v>
                </c:pt>
                <c:pt idx="7202">
                  <c:v>111957514</c:v>
                </c:pt>
                <c:pt idx="7203">
                  <c:v>293560600</c:v>
                </c:pt>
                <c:pt idx="7204">
                  <c:v>127044320</c:v>
                </c:pt>
                <c:pt idx="7205">
                  <c:v>122765398</c:v>
                </c:pt>
                <c:pt idx="7206">
                  <c:v>122872037</c:v>
                </c:pt>
                <c:pt idx="7207">
                  <c:v>239532279</c:v>
                </c:pt>
                <c:pt idx="7208">
                  <c:v>223759058</c:v>
                </c:pt>
                <c:pt idx="7209">
                  <c:v>401784104</c:v>
                </c:pt>
                <c:pt idx="7210">
                  <c:v>531929111</c:v>
                </c:pt>
                <c:pt idx="7211">
                  <c:v>52958823</c:v>
                </c:pt>
                <c:pt idx="7212">
                  <c:v>219876861</c:v>
                </c:pt>
                <c:pt idx="7213">
                  <c:v>138605005</c:v>
                </c:pt>
                <c:pt idx="7214">
                  <c:v>474468866</c:v>
                </c:pt>
                <c:pt idx="7215">
                  <c:v>361634468</c:v>
                </c:pt>
                <c:pt idx="7216">
                  <c:v>90101941</c:v>
                </c:pt>
                <c:pt idx="7217">
                  <c:v>220902693</c:v>
                </c:pt>
                <c:pt idx="7218">
                  <c:v>223094628</c:v>
                </c:pt>
                <c:pt idx="7219">
                  <c:v>304025414</c:v>
                </c:pt>
                <c:pt idx="7220">
                  <c:v>47709746</c:v>
                </c:pt>
                <c:pt idx="7221">
                  <c:v>86781820</c:v>
                </c:pt>
                <c:pt idx="7222">
                  <c:v>113838645</c:v>
                </c:pt>
                <c:pt idx="7223">
                  <c:v>37754681</c:v>
                </c:pt>
                <c:pt idx="7224">
                  <c:v>32982815</c:v>
                </c:pt>
                <c:pt idx="7225">
                  <c:v>82415623</c:v>
                </c:pt>
                <c:pt idx="7226">
                  <c:v>55075350</c:v>
                </c:pt>
                <c:pt idx="7227">
                  <c:v>89280557</c:v>
                </c:pt>
                <c:pt idx="7228">
                  <c:v>92609835</c:v>
                </c:pt>
                <c:pt idx="7229">
                  <c:v>106557026</c:v>
                </c:pt>
                <c:pt idx="7230">
                  <c:v>133024647</c:v>
                </c:pt>
                <c:pt idx="7231">
                  <c:v>133642101</c:v>
                </c:pt>
                <c:pt idx="7232">
                  <c:v>125893350</c:v>
                </c:pt>
                <c:pt idx="7233">
                  <c:v>181772883</c:v>
                </c:pt>
                <c:pt idx="7234">
                  <c:v>136929385</c:v>
                </c:pt>
                <c:pt idx="7235">
                  <c:v>277049523</c:v>
                </c:pt>
                <c:pt idx="7236">
                  <c:v>119074500</c:v>
                </c:pt>
                <c:pt idx="7237">
                  <c:v>331852276</c:v>
                </c:pt>
                <c:pt idx="7238">
                  <c:v>213983901</c:v>
                </c:pt>
                <c:pt idx="7239">
                  <c:v>252243124</c:v>
                </c:pt>
                <c:pt idx="7240">
                  <c:v>124914534</c:v>
                </c:pt>
                <c:pt idx="7241">
                  <c:v>102340113</c:v>
                </c:pt>
                <c:pt idx="7242">
                  <c:v>116269483</c:v>
                </c:pt>
                <c:pt idx="7243">
                  <c:v>63094223</c:v>
                </c:pt>
                <c:pt idx="7244">
                  <c:v>109027805</c:v>
                </c:pt>
                <c:pt idx="7245">
                  <c:v>287544897</c:v>
                </c:pt>
                <c:pt idx="7246">
                  <c:v>56359369</c:v>
                </c:pt>
                <c:pt idx="7247">
                  <c:v>83289884</c:v>
                </c:pt>
                <c:pt idx="7248">
                  <c:v>105117655</c:v>
                </c:pt>
                <c:pt idx="7249">
                  <c:v>73524448</c:v>
                </c:pt>
                <c:pt idx="7250">
                  <c:v>24513973</c:v>
                </c:pt>
                <c:pt idx="7251">
                  <c:v>51298536</c:v>
                </c:pt>
                <c:pt idx="7252">
                  <c:v>279587797</c:v>
                </c:pt>
                <c:pt idx="7253">
                  <c:v>77684794</c:v>
                </c:pt>
                <c:pt idx="7254">
                  <c:v>140379982</c:v>
                </c:pt>
                <c:pt idx="7255">
                  <c:v>156090931</c:v>
                </c:pt>
                <c:pt idx="7256">
                  <c:v>106934894</c:v>
                </c:pt>
                <c:pt idx="7257">
                  <c:v>394336770</c:v>
                </c:pt>
                <c:pt idx="7258">
                  <c:v>325957219</c:v>
                </c:pt>
                <c:pt idx="7259">
                  <c:v>39159146</c:v>
                </c:pt>
                <c:pt idx="7260">
                  <c:v>105236336</c:v>
                </c:pt>
                <c:pt idx="7261">
                  <c:v>35939756</c:v>
                </c:pt>
                <c:pt idx="7262">
                  <c:v>31780013</c:v>
                </c:pt>
                <c:pt idx="7263">
                  <c:v>44144132</c:v>
                </c:pt>
                <c:pt idx="7264">
                  <c:v>36245689</c:v>
                </c:pt>
                <c:pt idx="7265">
                  <c:v>62922012</c:v>
                </c:pt>
                <c:pt idx="7266">
                  <c:v>33017974</c:v>
                </c:pt>
                <c:pt idx="7267">
                  <c:v>25368488</c:v>
                </c:pt>
                <c:pt idx="7268">
                  <c:v>24624094</c:v>
                </c:pt>
                <c:pt idx="7269">
                  <c:v>55394585</c:v>
                </c:pt>
                <c:pt idx="7270">
                  <c:v>109683968</c:v>
                </c:pt>
                <c:pt idx="7271">
                  <c:v>122265100</c:v>
                </c:pt>
                <c:pt idx="7272">
                  <c:v>42589868</c:v>
                </c:pt>
                <c:pt idx="7273">
                  <c:v>49290222</c:v>
                </c:pt>
                <c:pt idx="7274">
                  <c:v>86030666</c:v>
                </c:pt>
                <c:pt idx="7275">
                  <c:v>85296680</c:v>
                </c:pt>
                <c:pt idx="7276">
                  <c:v>222594298</c:v>
                </c:pt>
                <c:pt idx="7277">
                  <c:v>206737781</c:v>
                </c:pt>
                <c:pt idx="7278">
                  <c:v>68141142</c:v>
                </c:pt>
                <c:pt idx="7279">
                  <c:v>135450468</c:v>
                </c:pt>
                <c:pt idx="7280">
                  <c:v>60706572</c:v>
                </c:pt>
                <c:pt idx="7281">
                  <c:v>61001765</c:v>
                </c:pt>
                <c:pt idx="7282">
                  <c:v>77787724</c:v>
                </c:pt>
                <c:pt idx="7283">
                  <c:v>122705300</c:v>
                </c:pt>
                <c:pt idx="7284">
                  <c:v>211902638</c:v>
                </c:pt>
                <c:pt idx="7285">
                  <c:v>149161556</c:v>
                </c:pt>
                <c:pt idx="7286">
                  <c:v>154632201</c:v>
                </c:pt>
                <c:pt idx="7287">
                  <c:v>249557149</c:v>
                </c:pt>
                <c:pt idx="7288">
                  <c:v>65558109</c:v>
                </c:pt>
                <c:pt idx="7289">
                  <c:v>46299504</c:v>
                </c:pt>
                <c:pt idx="7290">
                  <c:v>80218436</c:v>
                </c:pt>
                <c:pt idx="7291">
                  <c:v>71596410</c:v>
                </c:pt>
                <c:pt idx="7292">
                  <c:v>155701057</c:v>
                </c:pt>
                <c:pt idx="7293">
                  <c:v>56031746</c:v>
                </c:pt>
                <c:pt idx="7294">
                  <c:v>73063133</c:v>
                </c:pt>
                <c:pt idx="7295">
                  <c:v>106042656</c:v>
                </c:pt>
                <c:pt idx="7296">
                  <c:v>187487768</c:v>
                </c:pt>
                <c:pt idx="7297">
                  <c:v>1329971628</c:v>
                </c:pt>
                <c:pt idx="7298">
                  <c:v>297412013</c:v>
                </c:pt>
                <c:pt idx="7299">
                  <c:v>179835188</c:v>
                </c:pt>
                <c:pt idx="7300">
                  <c:v>171685696</c:v>
                </c:pt>
                <c:pt idx="7301">
                  <c:v>107120356</c:v>
                </c:pt>
                <c:pt idx="7302">
                  <c:v>130434161</c:v>
                </c:pt>
                <c:pt idx="7303">
                  <c:v>133959658</c:v>
                </c:pt>
                <c:pt idx="7304">
                  <c:v>327261136</c:v>
                </c:pt>
                <c:pt idx="7305">
                  <c:v>108470898</c:v>
                </c:pt>
                <c:pt idx="7306">
                  <c:v>98170202</c:v>
                </c:pt>
                <c:pt idx="7307">
                  <c:v>165430416</c:v>
                </c:pt>
                <c:pt idx="7308">
                  <c:v>60067709</c:v>
                </c:pt>
                <c:pt idx="7309">
                  <c:v>70972175</c:v>
                </c:pt>
                <c:pt idx="7310">
                  <c:v>68352830</c:v>
                </c:pt>
                <c:pt idx="7311">
                  <c:v>59909352</c:v>
                </c:pt>
                <c:pt idx="7312">
                  <c:v>44933338</c:v>
                </c:pt>
                <c:pt idx="7313">
                  <c:v>108335004</c:v>
                </c:pt>
                <c:pt idx="7314">
                  <c:v>165644754</c:v>
                </c:pt>
                <c:pt idx="7315">
                  <c:v>466154836</c:v>
                </c:pt>
                <c:pt idx="7316">
                  <c:v>460699800</c:v>
                </c:pt>
                <c:pt idx="7317">
                  <c:v>24479793</c:v>
                </c:pt>
                <c:pt idx="7318">
                  <c:v>32756451</c:v>
                </c:pt>
                <c:pt idx="7319">
                  <c:v>167828539</c:v>
                </c:pt>
                <c:pt idx="7320">
                  <c:v>72674209</c:v>
                </c:pt>
                <c:pt idx="7321">
                  <c:v>187797154</c:v>
                </c:pt>
                <c:pt idx="7322">
                  <c:v>47097480</c:v>
                </c:pt>
                <c:pt idx="7323">
                  <c:v>92635249</c:v>
                </c:pt>
                <c:pt idx="7324">
                  <c:v>32423863</c:v>
                </c:pt>
                <c:pt idx="7325">
                  <c:v>24829284</c:v>
                </c:pt>
                <c:pt idx="7326">
                  <c:v>15100029</c:v>
                </c:pt>
                <c:pt idx="7327">
                  <c:v>20051563</c:v>
                </c:pt>
                <c:pt idx="7328">
                  <c:v>34403839</c:v>
                </c:pt>
                <c:pt idx="7329">
                  <c:v>32931648</c:v>
                </c:pt>
                <c:pt idx="7330">
                  <c:v>70653675</c:v>
                </c:pt>
                <c:pt idx="7331">
                  <c:v>46567282</c:v>
                </c:pt>
                <c:pt idx="7332">
                  <c:v>69738215</c:v>
                </c:pt>
                <c:pt idx="7333">
                  <c:v>139967314</c:v>
                </c:pt>
                <c:pt idx="7334">
                  <c:v>39817458</c:v>
                </c:pt>
                <c:pt idx="7335">
                  <c:v>68791683</c:v>
                </c:pt>
                <c:pt idx="7336">
                  <c:v>95639567</c:v>
                </c:pt>
                <c:pt idx="7337">
                  <c:v>88563413</c:v>
                </c:pt>
                <c:pt idx="7338">
                  <c:v>95025202</c:v>
                </c:pt>
                <c:pt idx="7339">
                  <c:v>101437969</c:v>
                </c:pt>
                <c:pt idx="7340">
                  <c:v>60245778</c:v>
                </c:pt>
                <c:pt idx="7341">
                  <c:v>38425848</c:v>
                </c:pt>
                <c:pt idx="7342">
                  <c:v>69092607</c:v>
                </c:pt>
                <c:pt idx="7343">
                  <c:v>475760863</c:v>
                </c:pt>
                <c:pt idx="7344">
                  <c:v>160792782</c:v>
                </c:pt>
                <c:pt idx="7345">
                  <c:v>239208762</c:v>
                </c:pt>
                <c:pt idx="7346">
                  <c:v>133437607</c:v>
                </c:pt>
                <c:pt idx="7347">
                  <c:v>741798232</c:v>
                </c:pt>
                <c:pt idx="7348">
                  <c:v>72516670</c:v>
                </c:pt>
                <c:pt idx="7349">
                  <c:v>66326338</c:v>
                </c:pt>
                <c:pt idx="7350">
                  <c:v>36937383</c:v>
                </c:pt>
                <c:pt idx="7351">
                  <c:v>37687118</c:v>
                </c:pt>
                <c:pt idx="7352">
                  <c:v>18169976</c:v>
                </c:pt>
                <c:pt idx="7353">
                  <c:v>29284871</c:v>
                </c:pt>
                <c:pt idx="7354">
                  <c:v>32014721</c:v>
                </c:pt>
                <c:pt idx="7355">
                  <c:v>30183422</c:v>
                </c:pt>
                <c:pt idx="7356">
                  <c:v>87867376</c:v>
                </c:pt>
                <c:pt idx="7357">
                  <c:v>44997866</c:v>
                </c:pt>
                <c:pt idx="7358">
                  <c:v>79091321</c:v>
                </c:pt>
                <c:pt idx="7359">
                  <c:v>63509687</c:v>
                </c:pt>
                <c:pt idx="7360">
                  <c:v>91676566</c:v>
                </c:pt>
                <c:pt idx="7361">
                  <c:v>117520463</c:v>
                </c:pt>
                <c:pt idx="7362">
                  <c:v>165206246</c:v>
                </c:pt>
                <c:pt idx="7363">
                  <c:v>109127727</c:v>
                </c:pt>
                <c:pt idx="7364">
                  <c:v>88084290</c:v>
                </c:pt>
                <c:pt idx="7365">
                  <c:v>65629408</c:v>
                </c:pt>
                <c:pt idx="7366">
                  <c:v>66501343</c:v>
                </c:pt>
                <c:pt idx="7367">
                  <c:v>43947460</c:v>
                </c:pt>
                <c:pt idx="7368">
                  <c:v>83444328</c:v>
                </c:pt>
                <c:pt idx="7369">
                  <c:v>22696083</c:v>
                </c:pt>
                <c:pt idx="7370">
                  <c:v>21239080</c:v>
                </c:pt>
                <c:pt idx="7371">
                  <c:v>77209507</c:v>
                </c:pt>
                <c:pt idx="7372">
                  <c:v>51649619</c:v>
                </c:pt>
                <c:pt idx="7373">
                  <c:v>38888338</c:v>
                </c:pt>
                <c:pt idx="7374">
                  <c:v>51327875</c:v>
                </c:pt>
                <c:pt idx="7375">
                  <c:v>128110413</c:v>
                </c:pt>
                <c:pt idx="7376">
                  <c:v>42477891</c:v>
                </c:pt>
                <c:pt idx="7377">
                  <c:v>29305537</c:v>
                </c:pt>
                <c:pt idx="7378">
                  <c:v>26481987</c:v>
                </c:pt>
                <c:pt idx="7379">
                  <c:v>19332632</c:v>
                </c:pt>
                <c:pt idx="7380">
                  <c:v>74391660</c:v>
                </c:pt>
                <c:pt idx="7381">
                  <c:v>25154614</c:v>
                </c:pt>
                <c:pt idx="7382">
                  <c:v>22314619</c:v>
                </c:pt>
                <c:pt idx="7383">
                  <c:v>22795337</c:v>
                </c:pt>
                <c:pt idx="7384">
                  <c:v>23924781</c:v>
                </c:pt>
                <c:pt idx="7385">
                  <c:v>154402325</c:v>
                </c:pt>
                <c:pt idx="7386">
                  <c:v>15949870</c:v>
                </c:pt>
                <c:pt idx="7387">
                  <c:v>12769378</c:v>
                </c:pt>
                <c:pt idx="7388">
                  <c:v>19834324</c:v>
                </c:pt>
                <c:pt idx="7389">
                  <c:v>15659504</c:v>
                </c:pt>
                <c:pt idx="7390">
                  <c:v>21026311</c:v>
                </c:pt>
                <c:pt idx="7391">
                  <c:v>14032513</c:v>
                </c:pt>
                <c:pt idx="7392">
                  <c:v>15549773</c:v>
                </c:pt>
                <c:pt idx="7393">
                  <c:v>51604350</c:v>
                </c:pt>
                <c:pt idx="7394">
                  <c:v>25234451</c:v>
                </c:pt>
                <c:pt idx="7395">
                  <c:v>46264494</c:v>
                </c:pt>
                <c:pt idx="7396">
                  <c:v>44107124</c:v>
                </c:pt>
                <c:pt idx="7397">
                  <c:v>25150036</c:v>
                </c:pt>
                <c:pt idx="7398">
                  <c:v>86468137</c:v>
                </c:pt>
                <c:pt idx="7399">
                  <c:v>55047821</c:v>
                </c:pt>
                <c:pt idx="7400">
                  <c:v>37102706</c:v>
                </c:pt>
                <c:pt idx="7401">
                  <c:v>26237310</c:v>
                </c:pt>
                <c:pt idx="7402">
                  <c:v>73244317</c:v>
                </c:pt>
                <c:pt idx="7403">
                  <c:v>30506501</c:v>
                </c:pt>
                <c:pt idx="7404">
                  <c:v>54855664</c:v>
                </c:pt>
                <c:pt idx="7405">
                  <c:v>21606842</c:v>
                </c:pt>
                <c:pt idx="7406">
                  <c:v>72123135</c:v>
                </c:pt>
                <c:pt idx="7407">
                  <c:v>82746160</c:v>
                </c:pt>
                <c:pt idx="7408">
                  <c:v>178491752</c:v>
                </c:pt>
                <c:pt idx="7409">
                  <c:v>45696829</c:v>
                </c:pt>
                <c:pt idx="7410">
                  <c:v>44570716</c:v>
                </c:pt>
                <c:pt idx="7411">
                  <c:v>53917587</c:v>
                </c:pt>
                <c:pt idx="7412">
                  <c:v>52630234</c:v>
                </c:pt>
                <c:pt idx="7413">
                  <c:v>71469685</c:v>
                </c:pt>
                <c:pt idx="7414">
                  <c:v>59195224</c:v>
                </c:pt>
                <c:pt idx="7415">
                  <c:v>39131274</c:v>
                </c:pt>
                <c:pt idx="7416">
                  <c:v>64424501</c:v>
                </c:pt>
                <c:pt idx="7417">
                  <c:v>66579746</c:v>
                </c:pt>
                <c:pt idx="7418">
                  <c:v>124799047</c:v>
                </c:pt>
                <c:pt idx="7419">
                  <c:v>100047620</c:v>
                </c:pt>
                <c:pt idx="7420">
                  <c:v>124705934</c:v>
                </c:pt>
                <c:pt idx="7421">
                  <c:v>36213434</c:v>
                </c:pt>
                <c:pt idx="7422">
                  <c:v>40260508</c:v>
                </c:pt>
                <c:pt idx="7423">
                  <c:v>62000576</c:v>
                </c:pt>
                <c:pt idx="7424">
                  <c:v>116861451</c:v>
                </c:pt>
                <c:pt idx="7425">
                  <c:v>69452265</c:v>
                </c:pt>
                <c:pt idx="7426">
                  <c:v>83597279</c:v>
                </c:pt>
                <c:pt idx="7427">
                  <c:v>45809541</c:v>
                </c:pt>
                <c:pt idx="7428">
                  <c:v>153223718</c:v>
                </c:pt>
                <c:pt idx="7429">
                  <c:v>29003285</c:v>
                </c:pt>
                <c:pt idx="7430">
                  <c:v>71665869</c:v>
                </c:pt>
                <c:pt idx="7431">
                  <c:v>39796832</c:v>
                </c:pt>
                <c:pt idx="7432">
                  <c:v>59521214</c:v>
                </c:pt>
                <c:pt idx="7433">
                  <c:v>32977215</c:v>
                </c:pt>
                <c:pt idx="7434">
                  <c:v>29944088</c:v>
                </c:pt>
                <c:pt idx="7435">
                  <c:v>96269973</c:v>
                </c:pt>
                <c:pt idx="7436">
                  <c:v>86962069</c:v>
                </c:pt>
                <c:pt idx="7437">
                  <c:v>82718583</c:v>
                </c:pt>
                <c:pt idx="7438">
                  <c:v>115191516</c:v>
                </c:pt>
                <c:pt idx="7439">
                  <c:v>119640701</c:v>
                </c:pt>
                <c:pt idx="7440">
                  <c:v>214686632</c:v>
                </c:pt>
                <c:pt idx="7441">
                  <c:v>101100660</c:v>
                </c:pt>
                <c:pt idx="7442">
                  <c:v>192799765</c:v>
                </c:pt>
                <c:pt idx="7443">
                  <c:v>34899429</c:v>
                </c:pt>
                <c:pt idx="7444">
                  <c:v>43058113</c:v>
                </c:pt>
                <c:pt idx="7445">
                  <c:v>32386741</c:v>
                </c:pt>
                <c:pt idx="7446">
                  <c:v>34660994</c:v>
                </c:pt>
                <c:pt idx="7447">
                  <c:v>40133314</c:v>
                </c:pt>
                <c:pt idx="7448">
                  <c:v>26395604</c:v>
                </c:pt>
                <c:pt idx="7449">
                  <c:v>29885885</c:v>
                </c:pt>
                <c:pt idx="7450">
                  <c:v>41470994</c:v>
                </c:pt>
                <c:pt idx="7451">
                  <c:v>174781817</c:v>
                </c:pt>
                <c:pt idx="7452">
                  <c:v>38884735</c:v>
                </c:pt>
                <c:pt idx="7453">
                  <c:v>100387767</c:v>
                </c:pt>
                <c:pt idx="7454">
                  <c:v>54904929</c:v>
                </c:pt>
                <c:pt idx="7455">
                  <c:v>27278019</c:v>
                </c:pt>
                <c:pt idx="7456">
                  <c:v>36722175</c:v>
                </c:pt>
                <c:pt idx="7457">
                  <c:v>46874396</c:v>
                </c:pt>
                <c:pt idx="7458">
                  <c:v>35452326</c:v>
                </c:pt>
                <c:pt idx="7459">
                  <c:v>88567285</c:v>
                </c:pt>
                <c:pt idx="7460">
                  <c:v>60669090</c:v>
                </c:pt>
                <c:pt idx="7461">
                  <c:v>67495771</c:v>
                </c:pt>
                <c:pt idx="7462">
                  <c:v>88240013</c:v>
                </c:pt>
                <c:pt idx="7463">
                  <c:v>47413035</c:v>
                </c:pt>
                <c:pt idx="7464">
                  <c:v>84012015</c:v>
                </c:pt>
                <c:pt idx="7465">
                  <c:v>39963661</c:v>
                </c:pt>
                <c:pt idx="7466">
                  <c:v>119029814</c:v>
                </c:pt>
                <c:pt idx="7467">
                  <c:v>64555955</c:v>
                </c:pt>
                <c:pt idx="7468">
                  <c:v>117504375</c:v>
                </c:pt>
                <c:pt idx="7469">
                  <c:v>171009252</c:v>
                </c:pt>
                <c:pt idx="7470">
                  <c:v>522762020</c:v>
                </c:pt>
                <c:pt idx="7471">
                  <c:v>80602073</c:v>
                </c:pt>
                <c:pt idx="7472">
                  <c:v>51812607</c:v>
                </c:pt>
                <c:pt idx="7473">
                  <c:v>54009054</c:v>
                </c:pt>
                <c:pt idx="7474">
                  <c:v>26374610</c:v>
                </c:pt>
                <c:pt idx="7475">
                  <c:v>28909329</c:v>
                </c:pt>
                <c:pt idx="7476">
                  <c:v>83526842</c:v>
                </c:pt>
                <c:pt idx="7477">
                  <c:v>119157390</c:v>
                </c:pt>
                <c:pt idx="7478">
                  <c:v>35416090</c:v>
                </c:pt>
                <c:pt idx="7479">
                  <c:v>54530865</c:v>
                </c:pt>
                <c:pt idx="7480">
                  <c:v>107953664</c:v>
                </c:pt>
                <c:pt idx="7481">
                  <c:v>90194220</c:v>
                </c:pt>
                <c:pt idx="7482">
                  <c:v>98393501</c:v>
                </c:pt>
                <c:pt idx="7483">
                  <c:v>97747172</c:v>
                </c:pt>
                <c:pt idx="7484">
                  <c:v>1640678924</c:v>
                </c:pt>
                <c:pt idx="7485">
                  <c:v>62642201</c:v>
                </c:pt>
                <c:pt idx="7486">
                  <c:v>121042665</c:v>
                </c:pt>
                <c:pt idx="7487">
                  <c:v>30000396</c:v>
                </c:pt>
                <c:pt idx="7488">
                  <c:v>32610512</c:v>
                </c:pt>
                <c:pt idx="7489">
                  <c:v>115204679</c:v>
                </c:pt>
                <c:pt idx="7490">
                  <c:v>46887674</c:v>
                </c:pt>
                <c:pt idx="7491">
                  <c:v>113522041</c:v>
                </c:pt>
                <c:pt idx="7492">
                  <c:v>41874965</c:v>
                </c:pt>
                <c:pt idx="7493">
                  <c:v>18261220</c:v>
                </c:pt>
                <c:pt idx="7494">
                  <c:v>26869793</c:v>
                </c:pt>
                <c:pt idx="7495">
                  <c:v>52227467</c:v>
                </c:pt>
                <c:pt idx="7496">
                  <c:v>56707526</c:v>
                </c:pt>
                <c:pt idx="7497">
                  <c:v>49481332</c:v>
                </c:pt>
                <c:pt idx="7498">
                  <c:v>44449593</c:v>
                </c:pt>
                <c:pt idx="7499">
                  <c:v>22831286</c:v>
                </c:pt>
                <c:pt idx="7500">
                  <c:v>13623770</c:v>
                </c:pt>
                <c:pt idx="7501">
                  <c:v>11412412</c:v>
                </c:pt>
                <c:pt idx="7502">
                  <c:v>48354144</c:v>
                </c:pt>
                <c:pt idx="7503">
                  <c:v>31012927</c:v>
                </c:pt>
                <c:pt idx="7504">
                  <c:v>15650462</c:v>
                </c:pt>
                <c:pt idx="7505">
                  <c:v>23602128</c:v>
                </c:pt>
                <c:pt idx="7506">
                  <c:v>14300634</c:v>
                </c:pt>
                <c:pt idx="7507">
                  <c:v>7979695</c:v>
                </c:pt>
                <c:pt idx="7508">
                  <c:v>17377554</c:v>
                </c:pt>
                <c:pt idx="7509">
                  <c:v>21730955</c:v>
                </c:pt>
                <c:pt idx="7510">
                  <c:v>7050939</c:v>
                </c:pt>
                <c:pt idx="7511">
                  <c:v>6467387</c:v>
                </c:pt>
                <c:pt idx="7512">
                  <c:v>18178086</c:v>
                </c:pt>
                <c:pt idx="7513">
                  <c:v>21860395</c:v>
                </c:pt>
                <c:pt idx="7514">
                  <c:v>24040828</c:v>
                </c:pt>
                <c:pt idx="7515">
                  <c:v>6080788</c:v>
                </c:pt>
                <c:pt idx="7516">
                  <c:v>18354853</c:v>
                </c:pt>
                <c:pt idx="7517">
                  <c:v>21844120</c:v>
                </c:pt>
                <c:pt idx="7518">
                  <c:v>18107619</c:v>
                </c:pt>
                <c:pt idx="7519">
                  <c:v>9617534</c:v>
                </c:pt>
                <c:pt idx="7520">
                  <c:v>8326236</c:v>
                </c:pt>
                <c:pt idx="7521">
                  <c:v>25006591</c:v>
                </c:pt>
                <c:pt idx="7522">
                  <c:v>12743198</c:v>
                </c:pt>
                <c:pt idx="7523">
                  <c:v>19537468</c:v>
                </c:pt>
                <c:pt idx="7524">
                  <c:v>27337395</c:v>
                </c:pt>
                <c:pt idx="7525">
                  <c:v>20384471</c:v>
                </c:pt>
                <c:pt idx="7526">
                  <c:v>27665240</c:v>
                </c:pt>
                <c:pt idx="7527">
                  <c:v>28522811</c:v>
                </c:pt>
                <c:pt idx="7528">
                  <c:v>40359234</c:v>
                </c:pt>
                <c:pt idx="7529">
                  <c:v>25690891</c:v>
                </c:pt>
                <c:pt idx="7530">
                  <c:v>10267581</c:v>
                </c:pt>
                <c:pt idx="7531">
                  <c:v>29546814</c:v>
                </c:pt>
                <c:pt idx="7532">
                  <c:v>29325893</c:v>
                </c:pt>
                <c:pt idx="7533">
                  <c:v>33886549</c:v>
                </c:pt>
                <c:pt idx="7534">
                  <c:v>49643921</c:v>
                </c:pt>
                <c:pt idx="7535">
                  <c:v>49664227</c:v>
                </c:pt>
                <c:pt idx="7536">
                  <c:v>42214112</c:v>
                </c:pt>
                <c:pt idx="7537">
                  <c:v>40094672</c:v>
                </c:pt>
                <c:pt idx="7538">
                  <c:v>36875684</c:v>
                </c:pt>
                <c:pt idx="7539">
                  <c:v>26022876</c:v>
                </c:pt>
                <c:pt idx="7540">
                  <c:v>25024502</c:v>
                </c:pt>
                <c:pt idx="7541">
                  <c:v>7610588</c:v>
                </c:pt>
                <c:pt idx="7542">
                  <c:v>26063152</c:v>
                </c:pt>
                <c:pt idx="7543">
                  <c:v>25462079</c:v>
                </c:pt>
                <c:pt idx="7544">
                  <c:v>8593957</c:v>
                </c:pt>
                <c:pt idx="7545">
                  <c:v>32689232</c:v>
                </c:pt>
                <c:pt idx="7546">
                  <c:v>34776925</c:v>
                </c:pt>
                <c:pt idx="7547">
                  <c:v>66553940</c:v>
                </c:pt>
                <c:pt idx="7548">
                  <c:v>95087699</c:v>
                </c:pt>
                <c:pt idx="7549">
                  <c:v>62048059</c:v>
                </c:pt>
                <c:pt idx="7550">
                  <c:v>44892201</c:v>
                </c:pt>
                <c:pt idx="7551">
                  <c:v>10588290</c:v>
                </c:pt>
                <c:pt idx="7552">
                  <c:v>20990041</c:v>
                </c:pt>
                <c:pt idx="7553">
                  <c:v>17432329</c:v>
                </c:pt>
                <c:pt idx="7554">
                  <c:v>28161913</c:v>
                </c:pt>
                <c:pt idx="7555">
                  <c:v>21114978</c:v>
                </c:pt>
                <c:pt idx="7556">
                  <c:v>20915785</c:v>
                </c:pt>
                <c:pt idx="7557">
                  <c:v>13668553</c:v>
                </c:pt>
                <c:pt idx="7558">
                  <c:v>36812402</c:v>
                </c:pt>
                <c:pt idx="7559">
                  <c:v>46463862</c:v>
                </c:pt>
                <c:pt idx="7560">
                  <c:v>42796329</c:v>
                </c:pt>
                <c:pt idx="7561">
                  <c:v>47238736</c:v>
                </c:pt>
                <c:pt idx="7562">
                  <c:v>90150228</c:v>
                </c:pt>
                <c:pt idx="7563">
                  <c:v>151448190</c:v>
                </c:pt>
                <c:pt idx="7564">
                  <c:v>156414632</c:v>
                </c:pt>
                <c:pt idx="7565">
                  <c:v>73102413</c:v>
                </c:pt>
                <c:pt idx="7566">
                  <c:v>36545362</c:v>
                </c:pt>
                <c:pt idx="7567">
                  <c:v>18012797</c:v>
                </c:pt>
                <c:pt idx="7568">
                  <c:v>39272477</c:v>
                </c:pt>
                <c:pt idx="7569">
                  <c:v>107070588</c:v>
                </c:pt>
                <c:pt idx="7570">
                  <c:v>144325362</c:v>
                </c:pt>
                <c:pt idx="7571">
                  <c:v>17644132</c:v>
                </c:pt>
                <c:pt idx="7572">
                  <c:v>38313036</c:v>
                </c:pt>
                <c:pt idx="7573">
                  <c:v>41201540</c:v>
                </c:pt>
                <c:pt idx="7574">
                  <c:v>26723911</c:v>
                </c:pt>
                <c:pt idx="7575">
                  <c:v>39709443</c:v>
                </c:pt>
                <c:pt idx="7576">
                  <c:v>22738325</c:v>
                </c:pt>
                <c:pt idx="7577">
                  <c:v>31552855</c:v>
                </c:pt>
                <c:pt idx="7578">
                  <c:v>157814083</c:v>
                </c:pt>
                <c:pt idx="7579">
                  <c:v>291282456</c:v>
                </c:pt>
                <c:pt idx="7580">
                  <c:v>126975324</c:v>
                </c:pt>
                <c:pt idx="7581">
                  <c:v>184526101</c:v>
                </c:pt>
                <c:pt idx="7582">
                  <c:v>21627408</c:v>
                </c:pt>
                <c:pt idx="7583">
                  <c:v>36432374</c:v>
                </c:pt>
                <c:pt idx="7584">
                  <c:v>44826185</c:v>
                </c:pt>
                <c:pt idx="7585">
                  <c:v>44541794</c:v>
                </c:pt>
                <c:pt idx="7586">
                  <c:v>19089594</c:v>
                </c:pt>
                <c:pt idx="7587">
                  <c:v>26046358</c:v>
                </c:pt>
                <c:pt idx="7588">
                  <c:v>30150095</c:v>
                </c:pt>
                <c:pt idx="7589">
                  <c:v>15520954</c:v>
                </c:pt>
                <c:pt idx="7590">
                  <c:v>14979956</c:v>
                </c:pt>
                <c:pt idx="7591">
                  <c:v>42893003</c:v>
                </c:pt>
                <c:pt idx="7592">
                  <c:v>35859154</c:v>
                </c:pt>
                <c:pt idx="7593">
                  <c:v>27317897</c:v>
                </c:pt>
                <c:pt idx="7594">
                  <c:v>61279171</c:v>
                </c:pt>
                <c:pt idx="7595">
                  <c:v>40038380</c:v>
                </c:pt>
                <c:pt idx="7596">
                  <c:v>15907437</c:v>
                </c:pt>
                <c:pt idx="7597">
                  <c:v>109068636</c:v>
                </c:pt>
                <c:pt idx="7598">
                  <c:v>85413377</c:v>
                </c:pt>
                <c:pt idx="7599">
                  <c:v>42598396</c:v>
                </c:pt>
                <c:pt idx="7600">
                  <c:v>19043419</c:v>
                </c:pt>
                <c:pt idx="7601">
                  <c:v>46503339</c:v>
                </c:pt>
                <c:pt idx="7602">
                  <c:v>11776423</c:v>
                </c:pt>
                <c:pt idx="7603">
                  <c:v>21038670</c:v>
                </c:pt>
                <c:pt idx="7604">
                  <c:v>36540193</c:v>
                </c:pt>
                <c:pt idx="7605">
                  <c:v>59221900</c:v>
                </c:pt>
                <c:pt idx="7606">
                  <c:v>27410266</c:v>
                </c:pt>
                <c:pt idx="7607">
                  <c:v>43679595</c:v>
                </c:pt>
                <c:pt idx="7608">
                  <c:v>22911073</c:v>
                </c:pt>
                <c:pt idx="7609">
                  <c:v>46412221</c:v>
                </c:pt>
                <c:pt idx="7610">
                  <c:v>55822973</c:v>
                </c:pt>
                <c:pt idx="7611">
                  <c:v>38893436</c:v>
                </c:pt>
                <c:pt idx="7612">
                  <c:v>14253342</c:v>
                </c:pt>
                <c:pt idx="7613">
                  <c:v>33363274</c:v>
                </c:pt>
                <c:pt idx="7614">
                  <c:v>51241444</c:v>
                </c:pt>
                <c:pt idx="7615">
                  <c:v>52460461</c:v>
                </c:pt>
                <c:pt idx="7616">
                  <c:v>37351990</c:v>
                </c:pt>
                <c:pt idx="7617">
                  <c:v>52800042</c:v>
                </c:pt>
                <c:pt idx="7618">
                  <c:v>23846435</c:v>
                </c:pt>
                <c:pt idx="7619">
                  <c:v>10177703</c:v>
                </c:pt>
                <c:pt idx="7620">
                  <c:v>15736008</c:v>
                </c:pt>
                <c:pt idx="7621">
                  <c:v>15911575</c:v>
                </c:pt>
                <c:pt idx="7622">
                  <c:v>28741170</c:v>
                </c:pt>
                <c:pt idx="7623">
                  <c:v>27546867</c:v>
                </c:pt>
                <c:pt idx="7624">
                  <c:v>35619820</c:v>
                </c:pt>
                <c:pt idx="7625">
                  <c:v>73084927</c:v>
                </c:pt>
                <c:pt idx="7626">
                  <c:v>37568995</c:v>
                </c:pt>
                <c:pt idx="7627">
                  <c:v>17564928</c:v>
                </c:pt>
                <c:pt idx="7628">
                  <c:v>52246123</c:v>
                </c:pt>
                <c:pt idx="7629">
                  <c:v>25017949</c:v>
                </c:pt>
                <c:pt idx="7630">
                  <c:v>21974222</c:v>
                </c:pt>
                <c:pt idx="7631">
                  <c:v>15593476</c:v>
                </c:pt>
                <c:pt idx="7632">
                  <c:v>18055417</c:v>
                </c:pt>
                <c:pt idx="7633">
                  <c:v>17990547</c:v>
                </c:pt>
                <c:pt idx="7634">
                  <c:v>7245667</c:v>
                </c:pt>
                <c:pt idx="7635">
                  <c:v>8983669</c:v>
                </c:pt>
                <c:pt idx="7636">
                  <c:v>20221198</c:v>
                </c:pt>
                <c:pt idx="7637">
                  <c:v>19401202</c:v>
                </c:pt>
                <c:pt idx="7638">
                  <c:v>13324119</c:v>
                </c:pt>
                <c:pt idx="7639">
                  <c:v>12209254</c:v>
                </c:pt>
                <c:pt idx="7640">
                  <c:v>51127570</c:v>
                </c:pt>
                <c:pt idx="7641">
                  <c:v>29380081</c:v>
                </c:pt>
                <c:pt idx="7642">
                  <c:v>27563778</c:v>
                </c:pt>
                <c:pt idx="7643">
                  <c:v>35419876</c:v>
                </c:pt>
                <c:pt idx="7644">
                  <c:v>80146793</c:v>
                </c:pt>
                <c:pt idx="7645">
                  <c:v>38128848</c:v>
                </c:pt>
                <c:pt idx="7646">
                  <c:v>31320025</c:v>
                </c:pt>
                <c:pt idx="7647">
                  <c:v>28818426</c:v>
                </c:pt>
                <c:pt idx="7648">
                  <c:v>27793614</c:v>
                </c:pt>
                <c:pt idx="7649">
                  <c:v>37838924</c:v>
                </c:pt>
                <c:pt idx="7650">
                  <c:v>32397054</c:v>
                </c:pt>
                <c:pt idx="7651">
                  <c:v>68879135</c:v>
                </c:pt>
                <c:pt idx="7652">
                  <c:v>102385436</c:v>
                </c:pt>
                <c:pt idx="7653">
                  <c:v>34748745</c:v>
                </c:pt>
                <c:pt idx="7654">
                  <c:v>62356154</c:v>
                </c:pt>
                <c:pt idx="7655">
                  <c:v>54018040</c:v>
                </c:pt>
                <c:pt idx="7656">
                  <c:v>128489839</c:v>
                </c:pt>
                <c:pt idx="7657">
                  <c:v>104027475</c:v>
                </c:pt>
                <c:pt idx="7658">
                  <c:v>66952832</c:v>
                </c:pt>
                <c:pt idx="7659">
                  <c:v>23120316</c:v>
                </c:pt>
                <c:pt idx="7660">
                  <c:v>64731901</c:v>
                </c:pt>
                <c:pt idx="7661">
                  <c:v>51914138</c:v>
                </c:pt>
                <c:pt idx="7662">
                  <c:v>50499919</c:v>
                </c:pt>
                <c:pt idx="7663">
                  <c:v>73787491</c:v>
                </c:pt>
                <c:pt idx="7664">
                  <c:v>52648392</c:v>
                </c:pt>
                <c:pt idx="7665">
                  <c:v>48861929</c:v>
                </c:pt>
                <c:pt idx="7666">
                  <c:v>49638346</c:v>
                </c:pt>
                <c:pt idx="7667">
                  <c:v>36707527</c:v>
                </c:pt>
                <c:pt idx="7668">
                  <c:v>51669934</c:v>
                </c:pt>
                <c:pt idx="7669">
                  <c:v>153213558</c:v>
                </c:pt>
                <c:pt idx="7670">
                  <c:v>44434377</c:v>
                </c:pt>
                <c:pt idx="7671">
                  <c:v>11240854</c:v>
                </c:pt>
                <c:pt idx="7672">
                  <c:v>14939680</c:v>
                </c:pt>
                <c:pt idx="7673">
                  <c:v>10552636</c:v>
                </c:pt>
                <c:pt idx="7674">
                  <c:v>20432530</c:v>
                </c:pt>
                <c:pt idx="7675">
                  <c:v>27373931</c:v>
                </c:pt>
                <c:pt idx="7676">
                  <c:v>28906734</c:v>
                </c:pt>
                <c:pt idx="7677">
                  <c:v>38930645</c:v>
                </c:pt>
                <c:pt idx="7678">
                  <c:v>27980192</c:v>
                </c:pt>
                <c:pt idx="7679">
                  <c:v>35804512</c:v>
                </c:pt>
                <c:pt idx="7680">
                  <c:v>46305231</c:v>
                </c:pt>
                <c:pt idx="7681">
                  <c:v>23415188</c:v>
                </c:pt>
                <c:pt idx="7682">
                  <c:v>29818146</c:v>
                </c:pt>
                <c:pt idx="7683">
                  <c:v>38569575</c:v>
                </c:pt>
                <c:pt idx="7684">
                  <c:v>21557571</c:v>
                </c:pt>
                <c:pt idx="7685">
                  <c:v>41164466</c:v>
                </c:pt>
                <c:pt idx="7686">
                  <c:v>19498689</c:v>
                </c:pt>
                <c:pt idx="7687">
                  <c:v>52704323</c:v>
                </c:pt>
                <c:pt idx="7688">
                  <c:v>117095774</c:v>
                </c:pt>
                <c:pt idx="7689">
                  <c:v>49308623</c:v>
                </c:pt>
                <c:pt idx="7690">
                  <c:v>88387747</c:v>
                </c:pt>
                <c:pt idx="7691">
                  <c:v>40989253</c:v>
                </c:pt>
                <c:pt idx="7692">
                  <c:v>25151172</c:v>
                </c:pt>
                <c:pt idx="7693">
                  <c:v>17879894</c:v>
                </c:pt>
                <c:pt idx="7694">
                  <c:v>41230267</c:v>
                </c:pt>
                <c:pt idx="7695">
                  <c:v>28017606</c:v>
                </c:pt>
                <c:pt idx="7696">
                  <c:v>22660828</c:v>
                </c:pt>
                <c:pt idx="7697">
                  <c:v>34489796</c:v>
                </c:pt>
                <c:pt idx="7698">
                  <c:v>27754111</c:v>
                </c:pt>
                <c:pt idx="7699">
                  <c:v>18222772</c:v>
                </c:pt>
                <c:pt idx="7700">
                  <c:v>15201034</c:v>
                </c:pt>
                <c:pt idx="7701">
                  <c:v>37436725</c:v>
                </c:pt>
                <c:pt idx="7702">
                  <c:v>19575644</c:v>
                </c:pt>
                <c:pt idx="7703">
                  <c:v>23737564</c:v>
                </c:pt>
                <c:pt idx="7704">
                  <c:v>25437223</c:v>
                </c:pt>
                <c:pt idx="7705">
                  <c:v>32370545</c:v>
                </c:pt>
                <c:pt idx="7706">
                  <c:v>13521369</c:v>
                </c:pt>
                <c:pt idx="7707">
                  <c:v>43163261</c:v>
                </c:pt>
                <c:pt idx="7708">
                  <c:v>14106967</c:v>
                </c:pt>
                <c:pt idx="7709">
                  <c:v>38908176</c:v>
                </c:pt>
                <c:pt idx="7710">
                  <c:v>18315641</c:v>
                </c:pt>
                <c:pt idx="7711">
                  <c:v>11549290</c:v>
                </c:pt>
                <c:pt idx="7712">
                  <c:v>33620942</c:v>
                </c:pt>
                <c:pt idx="7713">
                  <c:v>27427459</c:v>
                </c:pt>
                <c:pt idx="7714">
                  <c:v>40020505</c:v>
                </c:pt>
                <c:pt idx="7715">
                  <c:v>80695536</c:v>
                </c:pt>
                <c:pt idx="7716">
                  <c:v>34951396</c:v>
                </c:pt>
                <c:pt idx="7717">
                  <c:v>16604003</c:v>
                </c:pt>
                <c:pt idx="7718">
                  <c:v>52766787</c:v>
                </c:pt>
                <c:pt idx="7719">
                  <c:v>25561228</c:v>
                </c:pt>
                <c:pt idx="7720">
                  <c:v>45579101</c:v>
                </c:pt>
                <c:pt idx="7721">
                  <c:v>57149023</c:v>
                </c:pt>
                <c:pt idx="7722">
                  <c:v>89889152</c:v>
                </c:pt>
                <c:pt idx="7723">
                  <c:v>176278098</c:v>
                </c:pt>
                <c:pt idx="7724">
                  <c:v>22664500</c:v>
                </c:pt>
                <c:pt idx="7725">
                  <c:v>16394304</c:v>
                </c:pt>
                <c:pt idx="7726">
                  <c:v>24086131</c:v>
                </c:pt>
                <c:pt idx="7727">
                  <c:v>31325028</c:v>
                </c:pt>
                <c:pt idx="7728">
                  <c:v>27689841</c:v>
                </c:pt>
                <c:pt idx="7729">
                  <c:v>13536849</c:v>
                </c:pt>
                <c:pt idx="7730">
                  <c:v>101212774</c:v>
                </c:pt>
                <c:pt idx="7731">
                  <c:v>65070993</c:v>
                </c:pt>
                <c:pt idx="7732">
                  <c:v>59989127</c:v>
                </c:pt>
                <c:pt idx="7733">
                  <c:v>36460734</c:v>
                </c:pt>
                <c:pt idx="7734">
                  <c:v>14976736</c:v>
                </c:pt>
                <c:pt idx="7735">
                  <c:v>24703048</c:v>
                </c:pt>
                <c:pt idx="7736">
                  <c:v>35102214</c:v>
                </c:pt>
                <c:pt idx="7737">
                  <c:v>27274174</c:v>
                </c:pt>
                <c:pt idx="7738">
                  <c:v>46005555</c:v>
                </c:pt>
                <c:pt idx="7739">
                  <c:v>93902226</c:v>
                </c:pt>
                <c:pt idx="7740">
                  <c:v>31467779</c:v>
                </c:pt>
                <c:pt idx="7741">
                  <c:v>27528963</c:v>
                </c:pt>
                <c:pt idx="7742">
                  <c:v>33426160</c:v>
                </c:pt>
                <c:pt idx="7743">
                  <c:v>24985308</c:v>
                </c:pt>
                <c:pt idx="7744">
                  <c:v>25063736</c:v>
                </c:pt>
                <c:pt idx="7745">
                  <c:v>64773973</c:v>
                </c:pt>
                <c:pt idx="7746">
                  <c:v>40179849</c:v>
                </c:pt>
                <c:pt idx="7747">
                  <c:v>21041462</c:v>
                </c:pt>
                <c:pt idx="7748">
                  <c:v>23992958</c:v>
                </c:pt>
                <c:pt idx="7749">
                  <c:v>401025566</c:v>
                </c:pt>
                <c:pt idx="7750">
                  <c:v>137816654</c:v>
                </c:pt>
                <c:pt idx="7751">
                  <c:v>217855063</c:v>
                </c:pt>
                <c:pt idx="7752">
                  <c:v>219898303</c:v>
                </c:pt>
                <c:pt idx="7753">
                  <c:v>501879525</c:v>
                </c:pt>
                <c:pt idx="7754">
                  <c:v>152141067</c:v>
                </c:pt>
                <c:pt idx="7755">
                  <c:v>96006563</c:v>
                </c:pt>
                <c:pt idx="7756">
                  <c:v>132296868</c:v>
                </c:pt>
                <c:pt idx="7757">
                  <c:v>418704652</c:v>
                </c:pt>
                <c:pt idx="7758">
                  <c:v>118349834</c:v>
                </c:pt>
                <c:pt idx="7759">
                  <c:v>549370536</c:v>
                </c:pt>
                <c:pt idx="7760">
                  <c:v>304886224</c:v>
                </c:pt>
                <c:pt idx="7761">
                  <c:v>130133161</c:v>
                </c:pt>
                <c:pt idx="7762">
                  <c:v>115002751</c:v>
                </c:pt>
                <c:pt idx="7763">
                  <c:v>129743102</c:v>
                </c:pt>
                <c:pt idx="7764">
                  <c:v>240152318</c:v>
                </c:pt>
                <c:pt idx="7765">
                  <c:v>361723682</c:v>
                </c:pt>
                <c:pt idx="7766">
                  <c:v>407138856</c:v>
                </c:pt>
                <c:pt idx="7767">
                  <c:v>696579016</c:v>
                </c:pt>
                <c:pt idx="7768">
                  <c:v>645214959</c:v>
                </c:pt>
                <c:pt idx="7769">
                  <c:v>937334555</c:v>
                </c:pt>
                <c:pt idx="7770">
                  <c:v>498473575</c:v>
                </c:pt>
                <c:pt idx="7771">
                  <c:v>150555208</c:v>
                </c:pt>
                <c:pt idx="7772">
                  <c:v>302694039</c:v>
                </c:pt>
                <c:pt idx="7773">
                  <c:v>410060624</c:v>
                </c:pt>
                <c:pt idx="7774">
                  <c:v>153483474</c:v>
                </c:pt>
                <c:pt idx="7775">
                  <c:v>186511239</c:v>
                </c:pt>
                <c:pt idx="7776">
                  <c:v>302176872</c:v>
                </c:pt>
                <c:pt idx="7777">
                  <c:v>123589723</c:v>
                </c:pt>
                <c:pt idx="7778">
                  <c:v>263254299</c:v>
                </c:pt>
                <c:pt idx="7779">
                  <c:v>312755164</c:v>
                </c:pt>
                <c:pt idx="7780">
                  <c:v>311448127</c:v>
                </c:pt>
                <c:pt idx="7781">
                  <c:v>264139750</c:v>
                </c:pt>
                <c:pt idx="7782">
                  <c:v>602273236</c:v>
                </c:pt>
                <c:pt idx="7783">
                  <c:v>142930379</c:v>
                </c:pt>
                <c:pt idx="7784">
                  <c:v>212615083</c:v>
                </c:pt>
                <c:pt idx="7785">
                  <c:v>211249022</c:v>
                </c:pt>
                <c:pt idx="7786">
                  <c:v>520962720</c:v>
                </c:pt>
                <c:pt idx="7787">
                  <c:v>1025019670</c:v>
                </c:pt>
                <c:pt idx="7788">
                  <c:v>375723928</c:v>
                </c:pt>
                <c:pt idx="7789">
                  <c:v>352447187</c:v>
                </c:pt>
                <c:pt idx="7790">
                  <c:v>184080809</c:v>
                </c:pt>
                <c:pt idx="7791">
                  <c:v>141861088</c:v>
                </c:pt>
                <c:pt idx="7792">
                  <c:v>142833388</c:v>
                </c:pt>
                <c:pt idx="7793">
                  <c:v>465135562</c:v>
                </c:pt>
                <c:pt idx="7794">
                  <c:v>94260776</c:v>
                </c:pt>
                <c:pt idx="7795">
                  <c:v>290290480</c:v>
                </c:pt>
                <c:pt idx="7796">
                  <c:v>347995195</c:v>
                </c:pt>
                <c:pt idx="7797">
                  <c:v>157622184</c:v>
                </c:pt>
                <c:pt idx="7798">
                  <c:v>519006254</c:v>
                </c:pt>
                <c:pt idx="7799">
                  <c:v>390551524</c:v>
                </c:pt>
                <c:pt idx="7800">
                  <c:v>384577731</c:v>
                </c:pt>
                <c:pt idx="7801">
                  <c:v>380452292</c:v>
                </c:pt>
                <c:pt idx="7802">
                  <c:v>157813864</c:v>
                </c:pt>
                <c:pt idx="7803">
                  <c:v>748166190</c:v>
                </c:pt>
                <c:pt idx="7804">
                  <c:v>168438650</c:v>
                </c:pt>
                <c:pt idx="7805">
                  <c:v>178551733</c:v>
                </c:pt>
                <c:pt idx="7806">
                  <c:v>185360445</c:v>
                </c:pt>
                <c:pt idx="7807">
                  <c:v>104189189</c:v>
                </c:pt>
                <c:pt idx="7808">
                  <c:v>874569264</c:v>
                </c:pt>
                <c:pt idx="7809">
                  <c:v>1096563898</c:v>
                </c:pt>
                <c:pt idx="7810">
                  <c:v>287236168</c:v>
                </c:pt>
                <c:pt idx="7811">
                  <c:v>147326595</c:v>
                </c:pt>
                <c:pt idx="7812">
                  <c:v>149761681</c:v>
                </c:pt>
                <c:pt idx="7813">
                  <c:v>332194346</c:v>
                </c:pt>
                <c:pt idx="7814">
                  <c:v>354854689</c:v>
                </c:pt>
                <c:pt idx="7815">
                  <c:v>766311487</c:v>
                </c:pt>
                <c:pt idx="7816">
                  <c:v>258320118</c:v>
                </c:pt>
                <c:pt idx="7817">
                  <c:v>119608678</c:v>
                </c:pt>
                <c:pt idx="7818">
                  <c:v>1170274488</c:v>
                </c:pt>
                <c:pt idx="7819">
                  <c:v>892310230</c:v>
                </c:pt>
                <c:pt idx="7820">
                  <c:v>411498431</c:v>
                </c:pt>
                <c:pt idx="7821">
                  <c:v>199007211</c:v>
                </c:pt>
                <c:pt idx="7822">
                  <c:v>224839913</c:v>
                </c:pt>
                <c:pt idx="7823">
                  <c:v>892983493</c:v>
                </c:pt>
                <c:pt idx="7824">
                  <c:v>196574215</c:v>
                </c:pt>
                <c:pt idx="7825">
                  <c:v>361228113</c:v>
                </c:pt>
                <c:pt idx="7826">
                  <c:v>306259460</c:v>
                </c:pt>
                <c:pt idx="7827">
                  <c:v>204735478</c:v>
                </c:pt>
                <c:pt idx="7828">
                  <c:v>348856335</c:v>
                </c:pt>
                <c:pt idx="7829">
                  <c:v>405861604</c:v>
                </c:pt>
                <c:pt idx="7830">
                  <c:v>512168439</c:v>
                </c:pt>
                <c:pt idx="7831">
                  <c:v>723188315</c:v>
                </c:pt>
                <c:pt idx="7832">
                  <c:v>912764941</c:v>
                </c:pt>
                <c:pt idx="7833">
                  <c:v>575883300</c:v>
                </c:pt>
                <c:pt idx="7834">
                  <c:v>663359275</c:v>
                </c:pt>
                <c:pt idx="7835">
                  <c:v>290025394</c:v>
                </c:pt>
                <c:pt idx="7836">
                  <c:v>360386837</c:v>
                </c:pt>
                <c:pt idx="7837">
                  <c:v>450907645</c:v>
                </c:pt>
                <c:pt idx="7838">
                  <c:v>592466744</c:v>
                </c:pt>
                <c:pt idx="7839">
                  <c:v>609358916</c:v>
                </c:pt>
                <c:pt idx="7840">
                  <c:v>266632236</c:v>
                </c:pt>
                <c:pt idx="7841">
                  <c:v>327343627</c:v>
                </c:pt>
                <c:pt idx="7842">
                  <c:v>572748653</c:v>
                </c:pt>
                <c:pt idx="7843">
                  <c:v>867955813</c:v>
                </c:pt>
                <c:pt idx="7844">
                  <c:v>307089001</c:v>
                </c:pt>
                <c:pt idx="7845">
                  <c:v>411838494</c:v>
                </c:pt>
                <c:pt idx="7846">
                  <c:v>832186027</c:v>
                </c:pt>
                <c:pt idx="7847">
                  <c:v>548913362</c:v>
                </c:pt>
                <c:pt idx="7848">
                  <c:v>570604491</c:v>
                </c:pt>
                <c:pt idx="7849">
                  <c:v>579317670</c:v>
                </c:pt>
                <c:pt idx="7850">
                  <c:v>366355724</c:v>
                </c:pt>
                <c:pt idx="7851">
                  <c:v>584592664</c:v>
                </c:pt>
                <c:pt idx="7852">
                  <c:v>445516509</c:v>
                </c:pt>
                <c:pt idx="7853">
                  <c:v>352470508</c:v>
                </c:pt>
                <c:pt idx="7854">
                  <c:v>376410796</c:v>
                </c:pt>
                <c:pt idx="7855">
                  <c:v>574946911</c:v>
                </c:pt>
                <c:pt idx="7856">
                  <c:v>304016446</c:v>
                </c:pt>
                <c:pt idx="7857">
                  <c:v>221284504</c:v>
                </c:pt>
                <c:pt idx="7858">
                  <c:v>103525027</c:v>
                </c:pt>
                <c:pt idx="7859">
                  <c:v>354597762</c:v>
                </c:pt>
                <c:pt idx="7860">
                  <c:v>397768987</c:v>
                </c:pt>
                <c:pt idx="7861">
                  <c:v>187031220</c:v>
                </c:pt>
                <c:pt idx="7862">
                  <c:v>266186947</c:v>
                </c:pt>
                <c:pt idx="7863">
                  <c:v>654174644</c:v>
                </c:pt>
                <c:pt idx="7864">
                  <c:v>355388806</c:v>
                </c:pt>
                <c:pt idx="7865">
                  <c:v>214758426</c:v>
                </c:pt>
                <c:pt idx="7866">
                  <c:v>112838858</c:v>
                </c:pt>
                <c:pt idx="7867">
                  <c:v>304528686</c:v>
                </c:pt>
                <c:pt idx="7868">
                  <c:v>130787668</c:v>
                </c:pt>
                <c:pt idx="7869">
                  <c:v>143340375</c:v>
                </c:pt>
                <c:pt idx="7870">
                  <c:v>167046874</c:v>
                </c:pt>
                <c:pt idx="7871">
                  <c:v>144487464</c:v>
                </c:pt>
                <c:pt idx="7872">
                  <c:v>208356834</c:v>
                </c:pt>
                <c:pt idx="7873">
                  <c:v>248517956</c:v>
                </c:pt>
                <c:pt idx="7874">
                  <c:v>211005700</c:v>
                </c:pt>
                <c:pt idx="7875">
                  <c:v>235133709</c:v>
                </c:pt>
                <c:pt idx="7876">
                  <c:v>455421855</c:v>
                </c:pt>
                <c:pt idx="7877">
                  <c:v>418741209</c:v>
                </c:pt>
                <c:pt idx="7878">
                  <c:v>274421910</c:v>
                </c:pt>
                <c:pt idx="7879">
                  <c:v>658742645</c:v>
                </c:pt>
                <c:pt idx="7880">
                  <c:v>442229118</c:v>
                </c:pt>
                <c:pt idx="7881">
                  <c:v>624930417</c:v>
                </c:pt>
                <c:pt idx="7882">
                  <c:v>377042361</c:v>
                </c:pt>
                <c:pt idx="7883">
                  <c:v>334169277</c:v>
                </c:pt>
                <c:pt idx="7884">
                  <c:v>204296128</c:v>
                </c:pt>
                <c:pt idx="7885">
                  <c:v>127284721</c:v>
                </c:pt>
                <c:pt idx="7886">
                  <c:v>286876493</c:v>
                </c:pt>
                <c:pt idx="7887">
                  <c:v>542163619</c:v>
                </c:pt>
                <c:pt idx="7888">
                  <c:v>649698700</c:v>
                </c:pt>
                <c:pt idx="7889">
                  <c:v>443663302</c:v>
                </c:pt>
                <c:pt idx="7890">
                  <c:v>401221285</c:v>
                </c:pt>
                <c:pt idx="7891">
                  <c:v>603828062</c:v>
                </c:pt>
                <c:pt idx="7892">
                  <c:v>580986036</c:v>
                </c:pt>
                <c:pt idx="7893">
                  <c:v>1338606972</c:v>
                </c:pt>
                <c:pt idx="7894">
                  <c:v>1051815676</c:v>
                </c:pt>
                <c:pt idx="7895">
                  <c:v>505698897</c:v>
                </c:pt>
                <c:pt idx="7896">
                  <c:v>581164798</c:v>
                </c:pt>
                <c:pt idx="7897">
                  <c:v>324714653</c:v>
                </c:pt>
                <c:pt idx="7898">
                  <c:v>346438178</c:v>
                </c:pt>
                <c:pt idx="7899">
                  <c:v>186272702</c:v>
                </c:pt>
                <c:pt idx="7900">
                  <c:v>470810181</c:v>
                </c:pt>
                <c:pt idx="7901">
                  <c:v>287566598</c:v>
                </c:pt>
                <c:pt idx="7902">
                  <c:v>597010708</c:v>
                </c:pt>
                <c:pt idx="7903">
                  <c:v>579982708</c:v>
                </c:pt>
                <c:pt idx="7904">
                  <c:v>341941668</c:v>
                </c:pt>
                <c:pt idx="7905">
                  <c:v>176066559</c:v>
                </c:pt>
                <c:pt idx="7906">
                  <c:v>178291364</c:v>
                </c:pt>
                <c:pt idx="7907">
                  <c:v>731066977</c:v>
                </c:pt>
                <c:pt idx="7908">
                  <c:v>434755480</c:v>
                </c:pt>
                <c:pt idx="7909">
                  <c:v>380070756</c:v>
                </c:pt>
                <c:pt idx="7910">
                  <c:v>393597894</c:v>
                </c:pt>
                <c:pt idx="7911">
                  <c:v>129663343</c:v>
                </c:pt>
                <c:pt idx="7912">
                  <c:v>513881835</c:v>
                </c:pt>
                <c:pt idx="7913">
                  <c:v>220573378</c:v>
                </c:pt>
                <c:pt idx="7914">
                  <c:v>340369228</c:v>
                </c:pt>
                <c:pt idx="7915">
                  <c:v>612179651</c:v>
                </c:pt>
                <c:pt idx="7916">
                  <c:v>939408208</c:v>
                </c:pt>
                <c:pt idx="7917">
                  <c:v>438608210</c:v>
                </c:pt>
                <c:pt idx="7918">
                  <c:v>488393414</c:v>
                </c:pt>
                <c:pt idx="7919">
                  <c:v>309573672</c:v>
                </c:pt>
                <c:pt idx="7920">
                  <c:v>563699953</c:v>
                </c:pt>
                <c:pt idx="7921">
                  <c:v>282425112</c:v>
                </c:pt>
                <c:pt idx="7922">
                  <c:v>225210251</c:v>
                </c:pt>
                <c:pt idx="7923">
                  <c:v>547045797</c:v>
                </c:pt>
                <c:pt idx="7924">
                  <c:v>857795573</c:v>
                </c:pt>
                <c:pt idx="7925">
                  <c:v>158738808</c:v>
                </c:pt>
                <c:pt idx="7926">
                  <c:v>351016622</c:v>
                </c:pt>
                <c:pt idx="7927">
                  <c:v>230758117</c:v>
                </c:pt>
                <c:pt idx="7928">
                  <c:v>383879862</c:v>
                </c:pt>
                <c:pt idx="7929">
                  <c:v>255885566</c:v>
                </c:pt>
                <c:pt idx="7930">
                  <c:v>145123615</c:v>
                </c:pt>
                <c:pt idx="7931">
                  <c:v>122507521</c:v>
                </c:pt>
                <c:pt idx="7932">
                  <c:v>217622742</c:v>
                </c:pt>
                <c:pt idx="7933">
                  <c:v>388091572</c:v>
                </c:pt>
                <c:pt idx="7934">
                  <c:v>153086515</c:v>
                </c:pt>
                <c:pt idx="7935">
                  <c:v>295956877</c:v>
                </c:pt>
                <c:pt idx="7936">
                  <c:v>170324748</c:v>
                </c:pt>
                <c:pt idx="7937">
                  <c:v>557432027</c:v>
                </c:pt>
                <c:pt idx="7938">
                  <c:v>373659964</c:v>
                </c:pt>
                <c:pt idx="7939">
                  <c:v>327892755</c:v>
                </c:pt>
                <c:pt idx="7940">
                  <c:v>582615326</c:v>
                </c:pt>
                <c:pt idx="7941">
                  <c:v>315606240</c:v>
                </c:pt>
                <c:pt idx="7942">
                  <c:v>439477381</c:v>
                </c:pt>
                <c:pt idx="7943">
                  <c:v>634864349</c:v>
                </c:pt>
                <c:pt idx="7944">
                  <c:v>680232004</c:v>
                </c:pt>
                <c:pt idx="7945">
                  <c:v>420725659</c:v>
                </c:pt>
                <c:pt idx="7946">
                  <c:v>376886944</c:v>
                </c:pt>
                <c:pt idx="7947">
                  <c:v>1361089950</c:v>
                </c:pt>
                <c:pt idx="7948">
                  <c:v>1240328739</c:v>
                </c:pt>
                <c:pt idx="7949">
                  <c:v>623391183</c:v>
                </c:pt>
                <c:pt idx="7950">
                  <c:v>378579964</c:v>
                </c:pt>
                <c:pt idx="7951">
                  <c:v>306621816</c:v>
                </c:pt>
                <c:pt idx="7952">
                  <c:v>581936679</c:v>
                </c:pt>
                <c:pt idx="7953">
                  <c:v>371725309</c:v>
                </c:pt>
                <c:pt idx="7954">
                  <c:v>390551869</c:v>
                </c:pt>
                <c:pt idx="7955">
                  <c:v>1202641662</c:v>
                </c:pt>
                <c:pt idx="7956">
                  <c:v>938549304</c:v>
                </c:pt>
                <c:pt idx="7957">
                  <c:v>423237936</c:v>
                </c:pt>
                <c:pt idx="7958">
                  <c:v>766851469</c:v>
                </c:pt>
                <c:pt idx="7959">
                  <c:v>1123824868</c:v>
                </c:pt>
                <c:pt idx="7960">
                  <c:v>376631176</c:v>
                </c:pt>
                <c:pt idx="7961">
                  <c:v>132398437</c:v>
                </c:pt>
                <c:pt idx="7962">
                  <c:v>408109364</c:v>
                </c:pt>
                <c:pt idx="7963">
                  <c:v>266651657</c:v>
                </c:pt>
                <c:pt idx="7964">
                  <c:v>1302605496</c:v>
                </c:pt>
                <c:pt idx="7965">
                  <c:v>536728430</c:v>
                </c:pt>
                <c:pt idx="7966">
                  <c:v>509046977</c:v>
                </c:pt>
                <c:pt idx="7967">
                  <c:v>145710001</c:v>
                </c:pt>
                <c:pt idx="7968">
                  <c:v>367866024</c:v>
                </c:pt>
                <c:pt idx="7969">
                  <c:v>483349181</c:v>
                </c:pt>
                <c:pt idx="7970">
                  <c:v>476246736</c:v>
                </c:pt>
                <c:pt idx="7971">
                  <c:v>350130413</c:v>
                </c:pt>
                <c:pt idx="7972">
                  <c:v>771674065</c:v>
                </c:pt>
                <c:pt idx="7973">
                  <c:v>114732993</c:v>
                </c:pt>
                <c:pt idx="7974">
                  <c:v>252916360</c:v>
                </c:pt>
                <c:pt idx="7975">
                  <c:v>607994052</c:v>
                </c:pt>
                <c:pt idx="7976">
                  <c:v>304366735</c:v>
                </c:pt>
                <c:pt idx="7977">
                  <c:v>131079699</c:v>
                </c:pt>
                <c:pt idx="7978">
                  <c:v>643406933</c:v>
                </c:pt>
                <c:pt idx="7979">
                  <c:v>230638855</c:v>
                </c:pt>
                <c:pt idx="7980">
                  <c:v>1237328145</c:v>
                </c:pt>
                <c:pt idx="7981">
                  <c:v>922866722</c:v>
                </c:pt>
                <c:pt idx="7982">
                  <c:v>611222201</c:v>
                </c:pt>
                <c:pt idx="7983">
                  <c:v>181314568</c:v>
                </c:pt>
                <c:pt idx="7984">
                  <c:v>834448788</c:v>
                </c:pt>
                <c:pt idx="7985">
                  <c:v>538044538</c:v>
                </c:pt>
                <c:pt idx="7986">
                  <c:v>344970140</c:v>
                </c:pt>
                <c:pt idx="7987">
                  <c:v>415830519</c:v>
                </c:pt>
                <c:pt idx="7988">
                  <c:v>342895564</c:v>
                </c:pt>
                <c:pt idx="7989">
                  <c:v>1131851859</c:v>
                </c:pt>
                <c:pt idx="7990">
                  <c:v>1164042610</c:v>
                </c:pt>
                <c:pt idx="7991">
                  <c:v>318790190</c:v>
                </c:pt>
                <c:pt idx="7992">
                  <c:v>539057365</c:v>
                </c:pt>
                <c:pt idx="7993">
                  <c:v>188656780</c:v>
                </c:pt>
                <c:pt idx="7994">
                  <c:v>491978372</c:v>
                </c:pt>
                <c:pt idx="7995">
                  <c:v>841448144</c:v>
                </c:pt>
                <c:pt idx="7996">
                  <c:v>244018282</c:v>
                </c:pt>
                <c:pt idx="7997">
                  <c:v>405981348</c:v>
                </c:pt>
                <c:pt idx="7998">
                  <c:v>455204588</c:v>
                </c:pt>
                <c:pt idx="7999">
                  <c:v>4311574</c:v>
                </c:pt>
                <c:pt idx="8000">
                  <c:v>2371766</c:v>
                </c:pt>
                <c:pt idx="8001">
                  <c:v>3621101</c:v>
                </c:pt>
                <c:pt idx="8002">
                  <c:v>3107238</c:v>
                </c:pt>
                <c:pt idx="8003">
                  <c:v>1503342</c:v>
                </c:pt>
                <c:pt idx="8004">
                  <c:v>4308623</c:v>
                </c:pt>
                <c:pt idx="8005">
                  <c:v>15305140</c:v>
                </c:pt>
                <c:pt idx="8006">
                  <c:v>3390043</c:v>
                </c:pt>
                <c:pt idx="8007">
                  <c:v>508437</c:v>
                </c:pt>
                <c:pt idx="8008">
                  <c:v>2203016</c:v>
                </c:pt>
                <c:pt idx="8009">
                  <c:v>4391854</c:v>
                </c:pt>
                <c:pt idx="8010">
                  <c:v>3109452</c:v>
                </c:pt>
                <c:pt idx="8011">
                  <c:v>1201529</c:v>
                </c:pt>
                <c:pt idx="8012">
                  <c:v>6851497</c:v>
                </c:pt>
                <c:pt idx="8013">
                  <c:v>1108745</c:v>
                </c:pt>
                <c:pt idx="8014">
                  <c:v>801753</c:v>
                </c:pt>
                <c:pt idx="8015">
                  <c:v>2545654</c:v>
                </c:pt>
                <c:pt idx="8016">
                  <c:v>464738</c:v>
                </c:pt>
                <c:pt idx="8017">
                  <c:v>2895636</c:v>
                </c:pt>
                <c:pt idx="8018">
                  <c:v>2003540</c:v>
                </c:pt>
                <c:pt idx="8019">
                  <c:v>837540</c:v>
                </c:pt>
                <c:pt idx="8020">
                  <c:v>2529517</c:v>
                </c:pt>
                <c:pt idx="8021">
                  <c:v>2940481</c:v>
                </c:pt>
                <c:pt idx="8022">
                  <c:v>5966715</c:v>
                </c:pt>
                <c:pt idx="8023">
                  <c:v>2936787</c:v>
                </c:pt>
                <c:pt idx="8024">
                  <c:v>2855416</c:v>
                </c:pt>
                <c:pt idx="8025">
                  <c:v>995975</c:v>
                </c:pt>
                <c:pt idx="8026">
                  <c:v>3353190</c:v>
                </c:pt>
                <c:pt idx="8027">
                  <c:v>6912279</c:v>
                </c:pt>
                <c:pt idx="8028">
                  <c:v>3040365</c:v>
                </c:pt>
                <c:pt idx="8029">
                  <c:v>5702280</c:v>
                </c:pt>
                <c:pt idx="8030">
                  <c:v>1348730</c:v>
                </c:pt>
                <c:pt idx="8031">
                  <c:v>3888691</c:v>
                </c:pt>
                <c:pt idx="8032">
                  <c:v>1701856</c:v>
                </c:pt>
                <c:pt idx="8033">
                  <c:v>2978790</c:v>
                </c:pt>
                <c:pt idx="8034">
                  <c:v>1120456</c:v>
                </c:pt>
                <c:pt idx="8035">
                  <c:v>2097600</c:v>
                </c:pt>
                <c:pt idx="8036">
                  <c:v>2457238</c:v>
                </c:pt>
                <c:pt idx="8037">
                  <c:v>1032945</c:v>
                </c:pt>
                <c:pt idx="8038">
                  <c:v>4120164</c:v>
                </c:pt>
                <c:pt idx="8039">
                  <c:v>2337078</c:v>
                </c:pt>
                <c:pt idx="8040">
                  <c:v>812551</c:v>
                </c:pt>
                <c:pt idx="8041">
                  <c:v>3984919</c:v>
                </c:pt>
                <c:pt idx="8042">
                  <c:v>1326249</c:v>
                </c:pt>
                <c:pt idx="8043">
                  <c:v>3650238</c:v>
                </c:pt>
                <c:pt idx="8044">
                  <c:v>2872746</c:v>
                </c:pt>
                <c:pt idx="8045">
                  <c:v>2745113</c:v>
                </c:pt>
                <c:pt idx="8046">
                  <c:v>1433373</c:v>
                </c:pt>
                <c:pt idx="8047">
                  <c:v>2905671</c:v>
                </c:pt>
                <c:pt idx="8048">
                  <c:v>5177249</c:v>
                </c:pt>
                <c:pt idx="8049">
                  <c:v>3708017</c:v>
                </c:pt>
                <c:pt idx="8050">
                  <c:v>569239</c:v>
                </c:pt>
                <c:pt idx="8051">
                  <c:v>5837457</c:v>
                </c:pt>
                <c:pt idx="8052">
                  <c:v>516094</c:v>
                </c:pt>
                <c:pt idx="8053">
                  <c:v>1214718</c:v>
                </c:pt>
                <c:pt idx="8054">
                  <c:v>1214840</c:v>
                </c:pt>
                <c:pt idx="8055">
                  <c:v>734674</c:v>
                </c:pt>
                <c:pt idx="8056">
                  <c:v>1112786</c:v>
                </c:pt>
                <c:pt idx="8057">
                  <c:v>943097</c:v>
                </c:pt>
                <c:pt idx="8058">
                  <c:v>844524</c:v>
                </c:pt>
                <c:pt idx="8059">
                  <c:v>2511091</c:v>
                </c:pt>
                <c:pt idx="8060">
                  <c:v>2383029</c:v>
                </c:pt>
                <c:pt idx="8061">
                  <c:v>1680991</c:v>
                </c:pt>
                <c:pt idx="8062">
                  <c:v>2121696</c:v>
                </c:pt>
                <c:pt idx="8063">
                  <c:v>1299809</c:v>
                </c:pt>
                <c:pt idx="8064">
                  <c:v>4011640</c:v>
                </c:pt>
                <c:pt idx="8065">
                  <c:v>11285030</c:v>
                </c:pt>
                <c:pt idx="8066">
                  <c:v>3559662</c:v>
                </c:pt>
                <c:pt idx="8067">
                  <c:v>452166</c:v>
                </c:pt>
                <c:pt idx="8068">
                  <c:v>2992893</c:v>
                </c:pt>
                <c:pt idx="8069">
                  <c:v>1479194</c:v>
                </c:pt>
                <c:pt idx="8070">
                  <c:v>2433538</c:v>
                </c:pt>
                <c:pt idx="8071">
                  <c:v>460173</c:v>
                </c:pt>
                <c:pt idx="8072">
                  <c:v>1873296</c:v>
                </c:pt>
                <c:pt idx="8073">
                  <c:v>1287319</c:v>
                </c:pt>
                <c:pt idx="8074">
                  <c:v>1723667</c:v>
                </c:pt>
                <c:pt idx="8075">
                  <c:v>553399</c:v>
                </c:pt>
                <c:pt idx="8076">
                  <c:v>221145</c:v>
                </c:pt>
                <c:pt idx="8077">
                  <c:v>2071283</c:v>
                </c:pt>
                <c:pt idx="8078">
                  <c:v>4636309</c:v>
                </c:pt>
                <c:pt idx="8079">
                  <c:v>2707230</c:v>
                </c:pt>
                <c:pt idx="8080">
                  <c:v>4398748</c:v>
                </c:pt>
                <c:pt idx="8081">
                  <c:v>1936523</c:v>
                </c:pt>
                <c:pt idx="8082">
                  <c:v>4415939</c:v>
                </c:pt>
                <c:pt idx="8083">
                  <c:v>7104879</c:v>
                </c:pt>
                <c:pt idx="8084">
                  <c:v>7600750</c:v>
                </c:pt>
                <c:pt idx="8085">
                  <c:v>2285877</c:v>
                </c:pt>
                <c:pt idx="8086">
                  <c:v>4963117</c:v>
                </c:pt>
                <c:pt idx="8087">
                  <c:v>921208</c:v>
                </c:pt>
                <c:pt idx="8088">
                  <c:v>1382237</c:v>
                </c:pt>
                <c:pt idx="8089">
                  <c:v>4025308</c:v>
                </c:pt>
                <c:pt idx="8090">
                  <c:v>9315188</c:v>
                </c:pt>
                <c:pt idx="8091">
                  <c:v>2574412</c:v>
                </c:pt>
                <c:pt idx="8092">
                  <c:v>2673234</c:v>
                </c:pt>
                <c:pt idx="8093">
                  <c:v>3578184</c:v>
                </c:pt>
                <c:pt idx="8094">
                  <c:v>12948470</c:v>
                </c:pt>
                <c:pt idx="8095">
                  <c:v>23621218</c:v>
                </c:pt>
                <c:pt idx="8096">
                  <c:v>2536474</c:v>
                </c:pt>
                <c:pt idx="8097">
                  <c:v>2892912</c:v>
                </c:pt>
                <c:pt idx="8098">
                  <c:v>994888</c:v>
                </c:pt>
                <c:pt idx="8099">
                  <c:v>3195421</c:v>
                </c:pt>
                <c:pt idx="8100">
                  <c:v>1184546</c:v>
                </c:pt>
                <c:pt idx="8101">
                  <c:v>2669528</c:v>
                </c:pt>
                <c:pt idx="8102">
                  <c:v>1043578</c:v>
                </c:pt>
                <c:pt idx="8103">
                  <c:v>1394812</c:v>
                </c:pt>
                <c:pt idx="8104">
                  <c:v>1203374</c:v>
                </c:pt>
                <c:pt idx="8105">
                  <c:v>9066760</c:v>
                </c:pt>
                <c:pt idx="8106">
                  <c:v>2318157</c:v>
                </c:pt>
                <c:pt idx="8107">
                  <c:v>889395</c:v>
                </c:pt>
                <c:pt idx="8108">
                  <c:v>1637840</c:v>
                </c:pt>
                <c:pt idx="8109">
                  <c:v>590670</c:v>
                </c:pt>
                <c:pt idx="8110">
                  <c:v>1773864</c:v>
                </c:pt>
                <c:pt idx="8111">
                  <c:v>3276067</c:v>
                </c:pt>
                <c:pt idx="8112">
                  <c:v>2725365</c:v>
                </c:pt>
                <c:pt idx="8113">
                  <c:v>4141455</c:v>
                </c:pt>
                <c:pt idx="8114">
                  <c:v>488864</c:v>
                </c:pt>
                <c:pt idx="8115">
                  <c:v>1344775</c:v>
                </c:pt>
                <c:pt idx="8116">
                  <c:v>3274286</c:v>
                </c:pt>
                <c:pt idx="8117">
                  <c:v>941020</c:v>
                </c:pt>
                <c:pt idx="8118">
                  <c:v>5703523</c:v>
                </c:pt>
                <c:pt idx="8119">
                  <c:v>3098908</c:v>
                </c:pt>
                <c:pt idx="8120">
                  <c:v>1532175</c:v>
                </c:pt>
                <c:pt idx="8121">
                  <c:v>3325653</c:v>
                </c:pt>
                <c:pt idx="8122">
                  <c:v>2457048</c:v>
                </c:pt>
                <c:pt idx="8123">
                  <c:v>3865938</c:v>
                </c:pt>
                <c:pt idx="8124">
                  <c:v>797804</c:v>
                </c:pt>
                <c:pt idx="8125">
                  <c:v>3230388</c:v>
                </c:pt>
                <c:pt idx="8126">
                  <c:v>1523338</c:v>
                </c:pt>
                <c:pt idx="8127">
                  <c:v>2021760</c:v>
                </c:pt>
                <c:pt idx="8128">
                  <c:v>6841046</c:v>
                </c:pt>
                <c:pt idx="8129">
                  <c:v>1171241</c:v>
                </c:pt>
                <c:pt idx="8130">
                  <c:v>2088904</c:v>
                </c:pt>
                <c:pt idx="8131">
                  <c:v>2205971</c:v>
                </c:pt>
                <c:pt idx="8132">
                  <c:v>1945952</c:v>
                </c:pt>
                <c:pt idx="8133">
                  <c:v>332447</c:v>
                </c:pt>
                <c:pt idx="8134">
                  <c:v>671550</c:v>
                </c:pt>
                <c:pt idx="8135">
                  <c:v>1808173</c:v>
                </c:pt>
                <c:pt idx="8136">
                  <c:v>2501334</c:v>
                </c:pt>
                <c:pt idx="8137">
                  <c:v>2914999</c:v>
                </c:pt>
                <c:pt idx="8138">
                  <c:v>4583803</c:v>
                </c:pt>
                <c:pt idx="8139">
                  <c:v>2975907</c:v>
                </c:pt>
                <c:pt idx="8140">
                  <c:v>1248185</c:v>
                </c:pt>
                <c:pt idx="8141">
                  <c:v>3318341</c:v>
                </c:pt>
                <c:pt idx="8142">
                  <c:v>882282</c:v>
                </c:pt>
                <c:pt idx="8143">
                  <c:v>705994</c:v>
                </c:pt>
                <c:pt idx="8144">
                  <c:v>1894450</c:v>
                </c:pt>
                <c:pt idx="8145">
                  <c:v>309803</c:v>
                </c:pt>
                <c:pt idx="8146">
                  <c:v>653074</c:v>
                </c:pt>
                <c:pt idx="8147">
                  <c:v>2524520</c:v>
                </c:pt>
                <c:pt idx="8148">
                  <c:v>2837675</c:v>
                </c:pt>
                <c:pt idx="8149">
                  <c:v>6434616</c:v>
                </c:pt>
                <c:pt idx="8150">
                  <c:v>1859419</c:v>
                </c:pt>
                <c:pt idx="8151">
                  <c:v>1462464</c:v>
                </c:pt>
                <c:pt idx="8152">
                  <c:v>3967053</c:v>
                </c:pt>
                <c:pt idx="8153">
                  <c:v>6609552</c:v>
                </c:pt>
                <c:pt idx="8154">
                  <c:v>3569080</c:v>
                </c:pt>
                <c:pt idx="8155">
                  <c:v>1937921</c:v>
                </c:pt>
                <c:pt idx="8156">
                  <c:v>2870840</c:v>
                </c:pt>
                <c:pt idx="8157">
                  <c:v>2253115</c:v>
                </c:pt>
                <c:pt idx="8158">
                  <c:v>3734737</c:v>
                </c:pt>
                <c:pt idx="8159">
                  <c:v>6161048</c:v>
                </c:pt>
                <c:pt idx="8160">
                  <c:v>3262039</c:v>
                </c:pt>
                <c:pt idx="8161">
                  <c:v>1645459</c:v>
                </c:pt>
                <c:pt idx="8162">
                  <c:v>2074092</c:v>
                </c:pt>
                <c:pt idx="8163">
                  <c:v>4770304</c:v>
                </c:pt>
                <c:pt idx="8164">
                  <c:v>4880640</c:v>
                </c:pt>
                <c:pt idx="8165">
                  <c:v>1296161</c:v>
                </c:pt>
                <c:pt idx="8166">
                  <c:v>5593325</c:v>
                </c:pt>
                <c:pt idx="8167">
                  <c:v>2587787</c:v>
                </c:pt>
                <c:pt idx="8168">
                  <c:v>4120554</c:v>
                </c:pt>
                <c:pt idx="8169">
                  <c:v>270141</c:v>
                </c:pt>
                <c:pt idx="8170">
                  <c:v>3443100</c:v>
                </c:pt>
                <c:pt idx="8171">
                  <c:v>465270</c:v>
                </c:pt>
                <c:pt idx="8172">
                  <c:v>7583157</c:v>
                </c:pt>
                <c:pt idx="8173">
                  <c:v>3925778</c:v>
                </c:pt>
                <c:pt idx="8174">
                  <c:v>4644047</c:v>
                </c:pt>
                <c:pt idx="8175">
                  <c:v>6492384</c:v>
                </c:pt>
                <c:pt idx="8176">
                  <c:v>4456964</c:v>
                </c:pt>
                <c:pt idx="8177">
                  <c:v>1461670</c:v>
                </c:pt>
                <c:pt idx="8178">
                  <c:v>4692931</c:v>
                </c:pt>
                <c:pt idx="8179">
                  <c:v>2323931</c:v>
                </c:pt>
                <c:pt idx="8180">
                  <c:v>3978324</c:v>
                </c:pt>
                <c:pt idx="8181">
                  <c:v>6033628</c:v>
                </c:pt>
                <c:pt idx="8182">
                  <c:v>1305922</c:v>
                </c:pt>
                <c:pt idx="8183">
                  <c:v>2457677</c:v>
                </c:pt>
                <c:pt idx="8184">
                  <c:v>4717483</c:v>
                </c:pt>
                <c:pt idx="8185">
                  <c:v>4339481</c:v>
                </c:pt>
                <c:pt idx="8186">
                  <c:v>7357350</c:v>
                </c:pt>
                <c:pt idx="8187">
                  <c:v>3883829</c:v>
                </c:pt>
                <c:pt idx="8188">
                  <c:v>4197565</c:v>
                </c:pt>
                <c:pt idx="8189">
                  <c:v>5589868</c:v>
                </c:pt>
                <c:pt idx="8190">
                  <c:v>19376021</c:v>
                </c:pt>
                <c:pt idx="8191">
                  <c:v>10393912</c:v>
                </c:pt>
                <c:pt idx="8192">
                  <c:v>8139754</c:v>
                </c:pt>
                <c:pt idx="8193">
                  <c:v>8738342</c:v>
                </c:pt>
                <c:pt idx="8194">
                  <c:v>1875070</c:v>
                </c:pt>
                <c:pt idx="8195">
                  <c:v>8806212</c:v>
                </c:pt>
                <c:pt idx="8196">
                  <c:v>725705</c:v>
                </c:pt>
                <c:pt idx="8197">
                  <c:v>2152476</c:v>
                </c:pt>
                <c:pt idx="8198">
                  <c:v>3842996</c:v>
                </c:pt>
                <c:pt idx="8199">
                  <c:v>2336310</c:v>
                </c:pt>
                <c:pt idx="8200">
                  <c:v>8218824</c:v>
                </c:pt>
                <c:pt idx="8201">
                  <c:v>1464771</c:v>
                </c:pt>
                <c:pt idx="8202">
                  <c:v>1256562</c:v>
                </c:pt>
                <c:pt idx="8203">
                  <c:v>6628548</c:v>
                </c:pt>
                <c:pt idx="8204">
                  <c:v>3643938</c:v>
                </c:pt>
                <c:pt idx="8205">
                  <c:v>6839074</c:v>
                </c:pt>
                <c:pt idx="8206">
                  <c:v>11032150</c:v>
                </c:pt>
                <c:pt idx="8207">
                  <c:v>2623327</c:v>
                </c:pt>
                <c:pt idx="8208">
                  <c:v>13007667</c:v>
                </c:pt>
                <c:pt idx="8209">
                  <c:v>1298647</c:v>
                </c:pt>
                <c:pt idx="8210">
                  <c:v>1369698</c:v>
                </c:pt>
                <c:pt idx="8211">
                  <c:v>615474</c:v>
                </c:pt>
                <c:pt idx="8212">
                  <c:v>10955444</c:v>
                </c:pt>
                <c:pt idx="8213">
                  <c:v>1778233</c:v>
                </c:pt>
                <c:pt idx="8214">
                  <c:v>7728679</c:v>
                </c:pt>
                <c:pt idx="8215">
                  <c:v>4480067</c:v>
                </c:pt>
                <c:pt idx="8216">
                  <c:v>6726883</c:v>
                </c:pt>
                <c:pt idx="8217">
                  <c:v>3793033</c:v>
                </c:pt>
                <c:pt idx="8218">
                  <c:v>4548090</c:v>
                </c:pt>
                <c:pt idx="8219">
                  <c:v>2007174</c:v>
                </c:pt>
                <c:pt idx="8220">
                  <c:v>1768833</c:v>
                </c:pt>
                <c:pt idx="8221">
                  <c:v>4986144</c:v>
                </c:pt>
                <c:pt idx="8222">
                  <c:v>4052382</c:v>
                </c:pt>
                <c:pt idx="8223">
                  <c:v>1831052</c:v>
                </c:pt>
                <c:pt idx="8224">
                  <c:v>804062</c:v>
                </c:pt>
                <c:pt idx="8225">
                  <c:v>6167721</c:v>
                </c:pt>
                <c:pt idx="8226">
                  <c:v>536470</c:v>
                </c:pt>
                <c:pt idx="8227">
                  <c:v>2201832</c:v>
                </c:pt>
                <c:pt idx="8228">
                  <c:v>3219271</c:v>
                </c:pt>
                <c:pt idx="8229">
                  <c:v>6320276</c:v>
                </c:pt>
                <c:pt idx="8230">
                  <c:v>8983968</c:v>
                </c:pt>
                <c:pt idx="8231">
                  <c:v>6640191</c:v>
                </c:pt>
                <c:pt idx="8232">
                  <c:v>3064760</c:v>
                </c:pt>
                <c:pt idx="8233">
                  <c:v>3349368</c:v>
                </c:pt>
                <c:pt idx="8234">
                  <c:v>9159181</c:v>
                </c:pt>
                <c:pt idx="8235">
                  <c:v>19187434</c:v>
                </c:pt>
                <c:pt idx="8236">
                  <c:v>3845343</c:v>
                </c:pt>
                <c:pt idx="8237">
                  <c:v>3710508</c:v>
                </c:pt>
                <c:pt idx="8238">
                  <c:v>1746644</c:v>
                </c:pt>
                <c:pt idx="8239">
                  <c:v>6680042</c:v>
                </c:pt>
                <c:pt idx="8240">
                  <c:v>3558332</c:v>
                </c:pt>
                <c:pt idx="8241">
                  <c:v>13635893</c:v>
                </c:pt>
                <c:pt idx="8242">
                  <c:v>4660490</c:v>
                </c:pt>
                <c:pt idx="8243">
                  <c:v>5109494</c:v>
                </c:pt>
                <c:pt idx="8244">
                  <c:v>3048442</c:v>
                </c:pt>
                <c:pt idx="8245">
                  <c:v>3671068</c:v>
                </c:pt>
                <c:pt idx="8246">
                  <c:v>920878</c:v>
                </c:pt>
                <c:pt idx="8247">
                  <c:v>2954178</c:v>
                </c:pt>
                <c:pt idx="8248">
                  <c:v>6460240</c:v>
                </c:pt>
                <c:pt idx="8249">
                  <c:v>26570913</c:v>
                </c:pt>
                <c:pt idx="8250">
                  <c:v>10561750</c:v>
                </c:pt>
                <c:pt idx="8251">
                  <c:v>26635452</c:v>
                </c:pt>
                <c:pt idx="8252">
                  <c:v>7359639</c:v>
                </c:pt>
                <c:pt idx="8253">
                  <c:v>11644599</c:v>
                </c:pt>
                <c:pt idx="8254">
                  <c:v>5771970</c:v>
                </c:pt>
                <c:pt idx="8255">
                  <c:v>20710372</c:v>
                </c:pt>
                <c:pt idx="8256">
                  <c:v>12066547</c:v>
                </c:pt>
                <c:pt idx="8257">
                  <c:v>44287137</c:v>
                </c:pt>
                <c:pt idx="8258">
                  <c:v>16706270</c:v>
                </c:pt>
                <c:pt idx="8259">
                  <c:v>7158950</c:v>
                </c:pt>
                <c:pt idx="8260">
                  <c:v>15147038</c:v>
                </c:pt>
                <c:pt idx="8261">
                  <c:v>15126488</c:v>
                </c:pt>
                <c:pt idx="8262">
                  <c:v>25870813</c:v>
                </c:pt>
                <c:pt idx="8263">
                  <c:v>11377446</c:v>
                </c:pt>
                <c:pt idx="8264">
                  <c:v>12050159</c:v>
                </c:pt>
                <c:pt idx="8265">
                  <c:v>18830372</c:v>
                </c:pt>
                <c:pt idx="8266">
                  <c:v>17148334</c:v>
                </c:pt>
                <c:pt idx="8267">
                  <c:v>15089618</c:v>
                </c:pt>
                <c:pt idx="8268">
                  <c:v>18586571</c:v>
                </c:pt>
                <c:pt idx="8269">
                  <c:v>18404250</c:v>
                </c:pt>
                <c:pt idx="8270">
                  <c:v>12658779</c:v>
                </c:pt>
                <c:pt idx="8271">
                  <c:v>23194014</c:v>
                </c:pt>
                <c:pt idx="8272">
                  <c:v>23706480</c:v>
                </c:pt>
                <c:pt idx="8273">
                  <c:v>21851272</c:v>
                </c:pt>
                <c:pt idx="8274">
                  <c:v>13278462</c:v>
                </c:pt>
                <c:pt idx="8275">
                  <c:v>21444272</c:v>
                </c:pt>
                <c:pt idx="8276">
                  <c:v>17962553</c:v>
                </c:pt>
                <c:pt idx="8277">
                  <c:v>16932003</c:v>
                </c:pt>
                <c:pt idx="8278">
                  <c:v>8057351</c:v>
                </c:pt>
                <c:pt idx="8279">
                  <c:v>14584938</c:v>
                </c:pt>
                <c:pt idx="8280">
                  <c:v>8978749</c:v>
                </c:pt>
                <c:pt idx="8281">
                  <c:v>20908010</c:v>
                </c:pt>
                <c:pt idx="8282">
                  <c:v>25124582</c:v>
                </c:pt>
                <c:pt idx="8283">
                  <c:v>17876758</c:v>
                </c:pt>
                <c:pt idx="8284">
                  <c:v>20089549</c:v>
                </c:pt>
                <c:pt idx="8285">
                  <c:v>13304010</c:v>
                </c:pt>
                <c:pt idx="8286">
                  <c:v>19298232</c:v>
                </c:pt>
                <c:pt idx="8287">
                  <c:v>29310328</c:v>
                </c:pt>
                <c:pt idx="8288">
                  <c:v>27868780</c:v>
                </c:pt>
                <c:pt idx="8289">
                  <c:v>23391798</c:v>
                </c:pt>
                <c:pt idx="8290">
                  <c:v>19396501</c:v>
                </c:pt>
                <c:pt idx="8291">
                  <c:v>21308377</c:v>
                </c:pt>
                <c:pt idx="8292">
                  <c:v>25346189</c:v>
                </c:pt>
                <c:pt idx="8293">
                  <c:v>22928527</c:v>
                </c:pt>
                <c:pt idx="8294">
                  <c:v>6584815</c:v>
                </c:pt>
                <c:pt idx="8295">
                  <c:v>18431337</c:v>
                </c:pt>
                <c:pt idx="8296">
                  <c:v>21900680</c:v>
                </c:pt>
                <c:pt idx="8297">
                  <c:v>35972505</c:v>
                </c:pt>
                <c:pt idx="8298">
                  <c:v>44523480</c:v>
                </c:pt>
                <c:pt idx="8299">
                  <c:v>46790763</c:v>
                </c:pt>
                <c:pt idx="8300">
                  <c:v>124881777</c:v>
                </c:pt>
                <c:pt idx="8301">
                  <c:v>25666705</c:v>
                </c:pt>
                <c:pt idx="8302">
                  <c:v>22457472</c:v>
                </c:pt>
                <c:pt idx="8303">
                  <c:v>41670450</c:v>
                </c:pt>
                <c:pt idx="8304">
                  <c:v>44383341</c:v>
                </c:pt>
                <c:pt idx="8305">
                  <c:v>31282588</c:v>
                </c:pt>
                <c:pt idx="8306">
                  <c:v>52180410</c:v>
                </c:pt>
                <c:pt idx="8307">
                  <c:v>14479490</c:v>
                </c:pt>
                <c:pt idx="8308">
                  <c:v>20378950</c:v>
                </c:pt>
                <c:pt idx="8309">
                  <c:v>13545514</c:v>
                </c:pt>
                <c:pt idx="8310">
                  <c:v>37929671</c:v>
                </c:pt>
                <c:pt idx="8311">
                  <c:v>19200344</c:v>
                </c:pt>
                <c:pt idx="8312">
                  <c:v>50601462</c:v>
                </c:pt>
                <c:pt idx="8313">
                  <c:v>18663085</c:v>
                </c:pt>
                <c:pt idx="8314">
                  <c:v>143168099</c:v>
                </c:pt>
                <c:pt idx="8315">
                  <c:v>100891124</c:v>
                </c:pt>
                <c:pt idx="8316">
                  <c:v>38496435</c:v>
                </c:pt>
                <c:pt idx="8317">
                  <c:v>27803257</c:v>
                </c:pt>
                <c:pt idx="8318">
                  <c:v>57824859</c:v>
                </c:pt>
                <c:pt idx="8319">
                  <c:v>107952777</c:v>
                </c:pt>
                <c:pt idx="8320">
                  <c:v>151355538</c:v>
                </c:pt>
                <c:pt idx="8321">
                  <c:v>23962408</c:v>
                </c:pt>
                <c:pt idx="8322">
                  <c:v>29575556</c:v>
                </c:pt>
                <c:pt idx="8323">
                  <c:v>16604488</c:v>
                </c:pt>
                <c:pt idx="8324">
                  <c:v>24568976</c:v>
                </c:pt>
                <c:pt idx="8325">
                  <c:v>35656792</c:v>
                </c:pt>
                <c:pt idx="8326">
                  <c:v>27600814</c:v>
                </c:pt>
                <c:pt idx="8327">
                  <c:v>36491717</c:v>
                </c:pt>
                <c:pt idx="8328">
                  <c:v>32047851</c:v>
                </c:pt>
                <c:pt idx="8329">
                  <c:v>233376793</c:v>
                </c:pt>
                <c:pt idx="8330">
                  <c:v>29939363</c:v>
                </c:pt>
                <c:pt idx="8331">
                  <c:v>12427131</c:v>
                </c:pt>
                <c:pt idx="8332">
                  <c:v>17892762</c:v>
                </c:pt>
                <c:pt idx="8333">
                  <c:v>33356321</c:v>
                </c:pt>
                <c:pt idx="8334">
                  <c:v>21375822</c:v>
                </c:pt>
                <c:pt idx="8335">
                  <c:v>45104555</c:v>
                </c:pt>
                <c:pt idx="8336">
                  <c:v>29474565</c:v>
                </c:pt>
                <c:pt idx="8337">
                  <c:v>31894600</c:v>
                </c:pt>
                <c:pt idx="8338">
                  <c:v>37901545</c:v>
                </c:pt>
                <c:pt idx="8339">
                  <c:v>24965729</c:v>
                </c:pt>
                <c:pt idx="8340">
                  <c:v>25549490</c:v>
                </c:pt>
                <c:pt idx="8341">
                  <c:v>36188956</c:v>
                </c:pt>
                <c:pt idx="8342">
                  <c:v>157098526</c:v>
                </c:pt>
                <c:pt idx="8343">
                  <c:v>51316253</c:v>
                </c:pt>
                <c:pt idx="8344">
                  <c:v>27975791</c:v>
                </c:pt>
                <c:pt idx="8345">
                  <c:v>26962803</c:v>
                </c:pt>
                <c:pt idx="8346">
                  <c:v>33728609</c:v>
                </c:pt>
                <c:pt idx="8347">
                  <c:v>60100510</c:v>
                </c:pt>
                <c:pt idx="8348">
                  <c:v>63937636</c:v>
                </c:pt>
                <c:pt idx="8349">
                  <c:v>33114055</c:v>
                </c:pt>
                <c:pt idx="8350">
                  <c:v>40734457</c:v>
                </c:pt>
                <c:pt idx="8351">
                  <c:v>25617184</c:v>
                </c:pt>
                <c:pt idx="8352">
                  <c:v>29958257</c:v>
                </c:pt>
                <c:pt idx="8353">
                  <c:v>22443887</c:v>
                </c:pt>
                <c:pt idx="8354">
                  <c:v>39846791</c:v>
                </c:pt>
                <c:pt idx="8355">
                  <c:v>84391550</c:v>
                </c:pt>
                <c:pt idx="8356">
                  <c:v>77557372</c:v>
                </c:pt>
                <c:pt idx="8357">
                  <c:v>72579201</c:v>
                </c:pt>
                <c:pt idx="8358">
                  <c:v>101073255</c:v>
                </c:pt>
                <c:pt idx="8359">
                  <c:v>122595216</c:v>
                </c:pt>
                <c:pt idx="8360">
                  <c:v>19882499</c:v>
                </c:pt>
                <c:pt idx="8361">
                  <c:v>29473564</c:v>
                </c:pt>
                <c:pt idx="8362">
                  <c:v>17680278</c:v>
                </c:pt>
                <c:pt idx="8363">
                  <c:v>33010699</c:v>
                </c:pt>
                <c:pt idx="8364">
                  <c:v>32352751</c:v>
                </c:pt>
                <c:pt idx="8365">
                  <c:v>28776079</c:v>
                </c:pt>
                <c:pt idx="8366">
                  <c:v>15598853</c:v>
                </c:pt>
                <c:pt idx="8367">
                  <c:v>16623511</c:v>
                </c:pt>
                <c:pt idx="8368">
                  <c:v>18225295</c:v>
                </c:pt>
                <c:pt idx="8369">
                  <c:v>9621159</c:v>
                </c:pt>
                <c:pt idx="8370">
                  <c:v>10262302</c:v>
                </c:pt>
                <c:pt idx="8371">
                  <c:v>7956587</c:v>
                </c:pt>
                <c:pt idx="8372">
                  <c:v>17378172</c:v>
                </c:pt>
                <c:pt idx="8373">
                  <c:v>21512927</c:v>
                </c:pt>
                <c:pt idx="8374">
                  <c:v>20900567</c:v>
                </c:pt>
                <c:pt idx="8375">
                  <c:v>10129035</c:v>
                </c:pt>
                <c:pt idx="8376">
                  <c:v>14553677</c:v>
                </c:pt>
                <c:pt idx="8377">
                  <c:v>26774448</c:v>
                </c:pt>
                <c:pt idx="8378">
                  <c:v>34141695</c:v>
                </c:pt>
                <c:pt idx="8379">
                  <c:v>22612878</c:v>
                </c:pt>
                <c:pt idx="8380">
                  <c:v>12840833</c:v>
                </c:pt>
                <c:pt idx="8381">
                  <c:v>14037630</c:v>
                </c:pt>
                <c:pt idx="8382">
                  <c:v>14815334</c:v>
                </c:pt>
                <c:pt idx="8383">
                  <c:v>18163348</c:v>
                </c:pt>
                <c:pt idx="8384">
                  <c:v>22710554</c:v>
                </c:pt>
                <c:pt idx="8385">
                  <c:v>8838519</c:v>
                </c:pt>
                <c:pt idx="8386">
                  <c:v>14941791</c:v>
                </c:pt>
                <c:pt idx="8387">
                  <c:v>22603609</c:v>
                </c:pt>
                <c:pt idx="8388">
                  <c:v>14625871</c:v>
                </c:pt>
                <c:pt idx="8389">
                  <c:v>19218291</c:v>
                </c:pt>
                <c:pt idx="8390">
                  <c:v>27313294</c:v>
                </c:pt>
                <c:pt idx="8391">
                  <c:v>22115230</c:v>
                </c:pt>
                <c:pt idx="8392">
                  <c:v>13230569</c:v>
                </c:pt>
                <c:pt idx="8393">
                  <c:v>17141726</c:v>
                </c:pt>
                <c:pt idx="8394">
                  <c:v>9488404</c:v>
                </c:pt>
                <c:pt idx="8395">
                  <c:v>15035865</c:v>
                </c:pt>
                <c:pt idx="8396">
                  <c:v>11636621</c:v>
                </c:pt>
                <c:pt idx="8397">
                  <c:v>17123346</c:v>
                </c:pt>
                <c:pt idx="8398">
                  <c:v>13550478</c:v>
                </c:pt>
                <c:pt idx="8399">
                  <c:v>29079643</c:v>
                </c:pt>
                <c:pt idx="8400">
                  <c:v>8622006</c:v>
                </c:pt>
                <c:pt idx="8401">
                  <c:v>19647131</c:v>
                </c:pt>
                <c:pt idx="8402">
                  <c:v>33843156</c:v>
                </c:pt>
                <c:pt idx="8403">
                  <c:v>35730496</c:v>
                </c:pt>
                <c:pt idx="8404">
                  <c:v>21729850</c:v>
                </c:pt>
                <c:pt idx="8405">
                  <c:v>25584880</c:v>
                </c:pt>
                <c:pt idx="8406">
                  <c:v>28186773</c:v>
                </c:pt>
                <c:pt idx="8407">
                  <c:v>31083187</c:v>
                </c:pt>
                <c:pt idx="8408">
                  <c:v>29448416</c:v>
                </c:pt>
                <c:pt idx="8409">
                  <c:v>16489864</c:v>
                </c:pt>
                <c:pt idx="8410">
                  <c:v>28358350</c:v>
                </c:pt>
                <c:pt idx="8411">
                  <c:v>73832846</c:v>
                </c:pt>
                <c:pt idx="8412">
                  <c:v>89554419</c:v>
                </c:pt>
                <c:pt idx="8413">
                  <c:v>29541496</c:v>
                </c:pt>
                <c:pt idx="8414">
                  <c:v>20416827</c:v>
                </c:pt>
                <c:pt idx="8415">
                  <c:v>13835513</c:v>
                </c:pt>
                <c:pt idx="8416">
                  <c:v>14881792</c:v>
                </c:pt>
                <c:pt idx="8417">
                  <c:v>10935632</c:v>
                </c:pt>
                <c:pt idx="8418">
                  <c:v>44835132</c:v>
                </c:pt>
                <c:pt idx="8419">
                  <c:v>47945644</c:v>
                </c:pt>
                <c:pt idx="8420">
                  <c:v>20202538</c:v>
                </c:pt>
                <c:pt idx="8421">
                  <c:v>6478922</c:v>
                </c:pt>
                <c:pt idx="8422">
                  <c:v>28725221</c:v>
                </c:pt>
                <c:pt idx="8423">
                  <c:v>14793833</c:v>
                </c:pt>
                <c:pt idx="8424">
                  <c:v>13185165</c:v>
                </c:pt>
                <c:pt idx="8425">
                  <c:v>12949867</c:v>
                </c:pt>
                <c:pt idx="8426">
                  <c:v>12333095</c:v>
                </c:pt>
                <c:pt idx="8427">
                  <c:v>23138966</c:v>
                </c:pt>
                <c:pt idx="8428">
                  <c:v>17408350</c:v>
                </c:pt>
                <c:pt idx="8429">
                  <c:v>29634150</c:v>
                </c:pt>
                <c:pt idx="8430">
                  <c:v>14676895</c:v>
                </c:pt>
                <c:pt idx="8431">
                  <c:v>31816527</c:v>
                </c:pt>
                <c:pt idx="8432">
                  <c:v>24797369</c:v>
                </c:pt>
                <c:pt idx="8433">
                  <c:v>34455327</c:v>
                </c:pt>
                <c:pt idx="8434">
                  <c:v>35340971</c:v>
                </c:pt>
                <c:pt idx="8435">
                  <c:v>13428758</c:v>
                </c:pt>
                <c:pt idx="8436">
                  <c:v>18638205</c:v>
                </c:pt>
                <c:pt idx="8437">
                  <c:v>41472430</c:v>
                </c:pt>
                <c:pt idx="8438">
                  <c:v>123869684</c:v>
                </c:pt>
                <c:pt idx="8439">
                  <c:v>110638671</c:v>
                </c:pt>
                <c:pt idx="8440">
                  <c:v>214321017</c:v>
                </c:pt>
                <c:pt idx="8441">
                  <c:v>23473406</c:v>
                </c:pt>
                <c:pt idx="8442">
                  <c:v>5551557</c:v>
                </c:pt>
                <c:pt idx="8443">
                  <c:v>14081756</c:v>
                </c:pt>
                <c:pt idx="8444">
                  <c:v>10497447</c:v>
                </c:pt>
                <c:pt idx="8445">
                  <c:v>14656154</c:v>
                </c:pt>
                <c:pt idx="8446">
                  <c:v>13672303</c:v>
                </c:pt>
                <c:pt idx="8447">
                  <c:v>60537262</c:v>
                </c:pt>
                <c:pt idx="8448">
                  <c:v>19908224</c:v>
                </c:pt>
                <c:pt idx="8449">
                  <c:v>11296363</c:v>
                </c:pt>
                <c:pt idx="8450">
                  <c:v>29053932</c:v>
                </c:pt>
                <c:pt idx="8451">
                  <c:v>28448838</c:v>
                </c:pt>
                <c:pt idx="8452">
                  <c:v>22351377</c:v>
                </c:pt>
                <c:pt idx="8453">
                  <c:v>18588920</c:v>
                </c:pt>
                <c:pt idx="8454">
                  <c:v>9291649</c:v>
                </c:pt>
                <c:pt idx="8455">
                  <c:v>10871503</c:v>
                </c:pt>
                <c:pt idx="8456">
                  <c:v>18536223</c:v>
                </c:pt>
                <c:pt idx="8457">
                  <c:v>26466874</c:v>
                </c:pt>
                <c:pt idx="8458">
                  <c:v>22957051</c:v>
                </c:pt>
                <c:pt idx="8459">
                  <c:v>23689766</c:v>
                </c:pt>
                <c:pt idx="8460">
                  <c:v>13921359</c:v>
                </c:pt>
                <c:pt idx="8461">
                  <c:v>9440220</c:v>
                </c:pt>
                <c:pt idx="8462">
                  <c:v>19207676</c:v>
                </c:pt>
                <c:pt idx="8463">
                  <c:v>33103474</c:v>
                </c:pt>
                <c:pt idx="8464">
                  <c:v>44397293</c:v>
                </c:pt>
                <c:pt idx="8465">
                  <c:v>33920733</c:v>
                </c:pt>
                <c:pt idx="8466">
                  <c:v>26451029</c:v>
                </c:pt>
                <c:pt idx="8467">
                  <c:v>48847644</c:v>
                </c:pt>
                <c:pt idx="8468">
                  <c:v>59377664</c:v>
                </c:pt>
                <c:pt idx="8469">
                  <c:v>50948575</c:v>
                </c:pt>
                <c:pt idx="8470">
                  <c:v>75723774</c:v>
                </c:pt>
                <c:pt idx="8471">
                  <c:v>14028604</c:v>
                </c:pt>
                <c:pt idx="8472">
                  <c:v>15930576</c:v>
                </c:pt>
                <c:pt idx="8473">
                  <c:v>11044274</c:v>
                </c:pt>
                <c:pt idx="8474">
                  <c:v>8100171</c:v>
                </c:pt>
                <c:pt idx="8475">
                  <c:v>8130202</c:v>
                </c:pt>
                <c:pt idx="8476">
                  <c:v>15120752</c:v>
                </c:pt>
                <c:pt idx="8477">
                  <c:v>21922339</c:v>
                </c:pt>
                <c:pt idx="8478">
                  <c:v>24537090</c:v>
                </c:pt>
                <c:pt idx="8479">
                  <c:v>26984076</c:v>
                </c:pt>
                <c:pt idx="8480">
                  <c:v>30928696</c:v>
                </c:pt>
                <c:pt idx="8481">
                  <c:v>31484063</c:v>
                </c:pt>
                <c:pt idx="8482">
                  <c:v>22314783</c:v>
                </c:pt>
                <c:pt idx="8483">
                  <c:v>18132505</c:v>
                </c:pt>
                <c:pt idx="8484">
                  <c:v>32036709</c:v>
                </c:pt>
                <c:pt idx="8485">
                  <c:v>44786862</c:v>
                </c:pt>
                <c:pt idx="8486">
                  <c:v>39352164</c:v>
                </c:pt>
                <c:pt idx="8487">
                  <c:v>20626031</c:v>
                </c:pt>
                <c:pt idx="8488">
                  <c:v>17305410</c:v>
                </c:pt>
                <c:pt idx="8489">
                  <c:v>73045913</c:v>
                </c:pt>
                <c:pt idx="8490">
                  <c:v>12293234</c:v>
                </c:pt>
                <c:pt idx="8491">
                  <c:v>30158962</c:v>
                </c:pt>
                <c:pt idx="8492">
                  <c:v>14057233</c:v>
                </c:pt>
                <c:pt idx="8493">
                  <c:v>17931748</c:v>
                </c:pt>
                <c:pt idx="8494">
                  <c:v>14302448</c:v>
                </c:pt>
                <c:pt idx="8495">
                  <c:v>52162828</c:v>
                </c:pt>
                <c:pt idx="8496">
                  <c:v>21108666</c:v>
                </c:pt>
                <c:pt idx="8497">
                  <c:v>17758323</c:v>
                </c:pt>
                <c:pt idx="8498">
                  <c:v>20287988</c:v>
                </c:pt>
                <c:pt idx="8499">
                  <c:v>187596162</c:v>
                </c:pt>
                <c:pt idx="8500">
                  <c:v>258489073</c:v>
                </c:pt>
                <c:pt idx="8501">
                  <c:v>9729728</c:v>
                </c:pt>
                <c:pt idx="8502">
                  <c:v>183674575</c:v>
                </c:pt>
                <c:pt idx="8503">
                  <c:v>38591125</c:v>
                </c:pt>
                <c:pt idx="8504">
                  <c:v>18244958</c:v>
                </c:pt>
                <c:pt idx="8505">
                  <c:v>29000612</c:v>
                </c:pt>
                <c:pt idx="8506">
                  <c:v>35429784</c:v>
                </c:pt>
                <c:pt idx="8507">
                  <c:v>50528328</c:v>
                </c:pt>
                <c:pt idx="8508">
                  <c:v>22297217</c:v>
                </c:pt>
                <c:pt idx="8509">
                  <c:v>21544892</c:v>
                </c:pt>
                <c:pt idx="8510">
                  <c:v>229906388</c:v>
                </c:pt>
                <c:pt idx="8511">
                  <c:v>127423531</c:v>
                </c:pt>
                <c:pt idx="8512">
                  <c:v>144784218</c:v>
                </c:pt>
                <c:pt idx="8513">
                  <c:v>26949705</c:v>
                </c:pt>
                <c:pt idx="8514">
                  <c:v>25219866</c:v>
                </c:pt>
                <c:pt idx="8515">
                  <c:v>59680263</c:v>
                </c:pt>
                <c:pt idx="8516">
                  <c:v>52356106</c:v>
                </c:pt>
                <c:pt idx="8517">
                  <c:v>142000415</c:v>
                </c:pt>
                <c:pt idx="8518">
                  <c:v>52560941</c:v>
                </c:pt>
                <c:pt idx="8519">
                  <c:v>57602403</c:v>
                </c:pt>
                <c:pt idx="8520">
                  <c:v>38330121</c:v>
                </c:pt>
                <c:pt idx="8521">
                  <c:v>72028955</c:v>
                </c:pt>
                <c:pt idx="8522">
                  <c:v>79159020</c:v>
                </c:pt>
                <c:pt idx="8523">
                  <c:v>40476681</c:v>
                </c:pt>
                <c:pt idx="8524">
                  <c:v>52555014</c:v>
                </c:pt>
                <c:pt idx="8525">
                  <c:v>55267986</c:v>
                </c:pt>
                <c:pt idx="8526">
                  <c:v>59478692</c:v>
                </c:pt>
                <c:pt idx="8527">
                  <c:v>84034682</c:v>
                </c:pt>
                <c:pt idx="8528">
                  <c:v>52319070</c:v>
                </c:pt>
                <c:pt idx="8529">
                  <c:v>91020443</c:v>
                </c:pt>
                <c:pt idx="8530">
                  <c:v>138503235</c:v>
                </c:pt>
                <c:pt idx="8531">
                  <c:v>123923221</c:v>
                </c:pt>
                <c:pt idx="8532">
                  <c:v>47645997</c:v>
                </c:pt>
                <c:pt idx="8533">
                  <c:v>96478501</c:v>
                </c:pt>
                <c:pt idx="8534">
                  <c:v>107261793</c:v>
                </c:pt>
                <c:pt idx="8535">
                  <c:v>485381910</c:v>
                </c:pt>
                <c:pt idx="8536">
                  <c:v>86362610</c:v>
                </c:pt>
                <c:pt idx="8537">
                  <c:v>89189593</c:v>
                </c:pt>
                <c:pt idx="8538">
                  <c:v>25576027</c:v>
                </c:pt>
                <c:pt idx="8539">
                  <c:v>97025899</c:v>
                </c:pt>
                <c:pt idx="8540">
                  <c:v>80717736</c:v>
                </c:pt>
                <c:pt idx="8541">
                  <c:v>60008161</c:v>
                </c:pt>
                <c:pt idx="8542">
                  <c:v>186828712</c:v>
                </c:pt>
                <c:pt idx="8543">
                  <c:v>29645972</c:v>
                </c:pt>
                <c:pt idx="8544">
                  <c:v>19917958</c:v>
                </c:pt>
                <c:pt idx="8545">
                  <c:v>26994885</c:v>
                </c:pt>
                <c:pt idx="8546">
                  <c:v>50531362</c:v>
                </c:pt>
                <c:pt idx="8547">
                  <c:v>83641046</c:v>
                </c:pt>
                <c:pt idx="8548">
                  <c:v>83116985</c:v>
                </c:pt>
                <c:pt idx="8549">
                  <c:v>114344684</c:v>
                </c:pt>
                <c:pt idx="8550">
                  <c:v>57703355</c:v>
                </c:pt>
                <c:pt idx="8551">
                  <c:v>70294456</c:v>
                </c:pt>
                <c:pt idx="8552">
                  <c:v>33114179</c:v>
                </c:pt>
                <c:pt idx="8553">
                  <c:v>99591024</c:v>
                </c:pt>
                <c:pt idx="8554">
                  <c:v>69738892</c:v>
                </c:pt>
                <c:pt idx="8555">
                  <c:v>48123081</c:v>
                </c:pt>
                <c:pt idx="8556">
                  <c:v>45547035</c:v>
                </c:pt>
                <c:pt idx="8557">
                  <c:v>65273979</c:v>
                </c:pt>
                <c:pt idx="8558">
                  <c:v>32585420</c:v>
                </c:pt>
                <c:pt idx="8559">
                  <c:v>82735128</c:v>
                </c:pt>
                <c:pt idx="8560">
                  <c:v>58064321</c:v>
                </c:pt>
                <c:pt idx="8561">
                  <c:v>35110400</c:v>
                </c:pt>
                <c:pt idx="8562">
                  <c:v>41238262</c:v>
                </c:pt>
                <c:pt idx="8563">
                  <c:v>51447286</c:v>
                </c:pt>
                <c:pt idx="8564">
                  <c:v>177940426</c:v>
                </c:pt>
                <c:pt idx="8565">
                  <c:v>190638698</c:v>
                </c:pt>
                <c:pt idx="8566">
                  <c:v>37789760</c:v>
                </c:pt>
                <c:pt idx="8567">
                  <c:v>60509366</c:v>
                </c:pt>
                <c:pt idx="8568">
                  <c:v>194386890</c:v>
                </c:pt>
                <c:pt idx="8569">
                  <c:v>383845130</c:v>
                </c:pt>
                <c:pt idx="8570">
                  <c:v>138015588</c:v>
                </c:pt>
                <c:pt idx="8571">
                  <c:v>38876340</c:v>
                </c:pt>
                <c:pt idx="8572">
                  <c:v>126785962</c:v>
                </c:pt>
                <c:pt idx="8573">
                  <c:v>30200042</c:v>
                </c:pt>
                <c:pt idx="8574">
                  <c:v>33136288</c:v>
                </c:pt>
                <c:pt idx="8575">
                  <c:v>111791478</c:v>
                </c:pt>
                <c:pt idx="8576">
                  <c:v>38461341</c:v>
                </c:pt>
                <c:pt idx="8577">
                  <c:v>84485612</c:v>
                </c:pt>
                <c:pt idx="8578">
                  <c:v>211492774</c:v>
                </c:pt>
                <c:pt idx="8579">
                  <c:v>99377228</c:v>
                </c:pt>
                <c:pt idx="8580">
                  <c:v>67477407</c:v>
                </c:pt>
                <c:pt idx="8581">
                  <c:v>107354012</c:v>
                </c:pt>
                <c:pt idx="8582">
                  <c:v>115677443</c:v>
                </c:pt>
                <c:pt idx="8583">
                  <c:v>133215146</c:v>
                </c:pt>
                <c:pt idx="8584">
                  <c:v>45291018</c:v>
                </c:pt>
                <c:pt idx="8585">
                  <c:v>206273559</c:v>
                </c:pt>
                <c:pt idx="8586">
                  <c:v>94277208</c:v>
                </c:pt>
                <c:pt idx="8587">
                  <c:v>65840566</c:v>
                </c:pt>
                <c:pt idx="8588">
                  <c:v>42468980</c:v>
                </c:pt>
                <c:pt idx="8589">
                  <c:v>18201975</c:v>
                </c:pt>
                <c:pt idx="8590">
                  <c:v>26727197</c:v>
                </c:pt>
                <c:pt idx="8591">
                  <c:v>44001067</c:v>
                </c:pt>
                <c:pt idx="8592">
                  <c:v>40716915</c:v>
                </c:pt>
                <c:pt idx="8593">
                  <c:v>74789336</c:v>
                </c:pt>
                <c:pt idx="8594">
                  <c:v>31475356</c:v>
                </c:pt>
                <c:pt idx="8595">
                  <c:v>15574354</c:v>
                </c:pt>
                <c:pt idx="8596">
                  <c:v>60913051</c:v>
                </c:pt>
                <c:pt idx="8597">
                  <c:v>109918070</c:v>
                </c:pt>
                <c:pt idx="8598">
                  <c:v>33589288</c:v>
                </c:pt>
                <c:pt idx="8599">
                  <c:v>40678848</c:v>
                </c:pt>
                <c:pt idx="8600">
                  <c:v>99853031</c:v>
                </c:pt>
                <c:pt idx="8601">
                  <c:v>66781560</c:v>
                </c:pt>
                <c:pt idx="8602">
                  <c:v>55628720</c:v>
                </c:pt>
                <c:pt idx="8603">
                  <c:v>67450111</c:v>
                </c:pt>
                <c:pt idx="8604">
                  <c:v>105574297</c:v>
                </c:pt>
                <c:pt idx="8605">
                  <c:v>86974100</c:v>
                </c:pt>
                <c:pt idx="8606">
                  <c:v>155295826</c:v>
                </c:pt>
                <c:pt idx="8607">
                  <c:v>73109914</c:v>
                </c:pt>
                <c:pt idx="8608">
                  <c:v>33584754</c:v>
                </c:pt>
                <c:pt idx="8609">
                  <c:v>44653753</c:v>
                </c:pt>
                <c:pt idx="8610">
                  <c:v>30815657</c:v>
                </c:pt>
                <c:pt idx="8611">
                  <c:v>51509891</c:v>
                </c:pt>
                <c:pt idx="8612">
                  <c:v>26394025</c:v>
                </c:pt>
                <c:pt idx="8613">
                  <c:v>46751847</c:v>
                </c:pt>
                <c:pt idx="8614">
                  <c:v>40026132</c:v>
                </c:pt>
                <c:pt idx="8615">
                  <c:v>26361568</c:v>
                </c:pt>
                <c:pt idx="8616">
                  <c:v>21696341</c:v>
                </c:pt>
                <c:pt idx="8617">
                  <c:v>68254418</c:v>
                </c:pt>
                <c:pt idx="8618">
                  <c:v>31580641</c:v>
                </c:pt>
                <c:pt idx="8619">
                  <c:v>13778322</c:v>
                </c:pt>
                <c:pt idx="8620">
                  <c:v>30194401</c:v>
                </c:pt>
                <c:pt idx="8621">
                  <c:v>24190366</c:v>
                </c:pt>
                <c:pt idx="8622">
                  <c:v>45828919</c:v>
                </c:pt>
                <c:pt idx="8623">
                  <c:v>21292415</c:v>
                </c:pt>
                <c:pt idx="8624">
                  <c:v>59801369</c:v>
                </c:pt>
                <c:pt idx="8625">
                  <c:v>40262936</c:v>
                </c:pt>
                <c:pt idx="8626">
                  <c:v>45952266</c:v>
                </c:pt>
                <c:pt idx="8627">
                  <c:v>51074828</c:v>
                </c:pt>
                <c:pt idx="8628">
                  <c:v>46094562</c:v>
                </c:pt>
                <c:pt idx="8629">
                  <c:v>29709788</c:v>
                </c:pt>
                <c:pt idx="8630">
                  <c:v>19158509</c:v>
                </c:pt>
                <c:pt idx="8631">
                  <c:v>20957725</c:v>
                </c:pt>
                <c:pt idx="8632">
                  <c:v>56992632</c:v>
                </c:pt>
                <c:pt idx="8633">
                  <c:v>19152960</c:v>
                </c:pt>
                <c:pt idx="8634">
                  <c:v>31425696</c:v>
                </c:pt>
                <c:pt idx="8635">
                  <c:v>41031886</c:v>
                </c:pt>
                <c:pt idx="8636">
                  <c:v>24205625</c:v>
                </c:pt>
                <c:pt idx="8637">
                  <c:v>30701429</c:v>
                </c:pt>
                <c:pt idx="8638">
                  <c:v>52956402</c:v>
                </c:pt>
                <c:pt idx="8639">
                  <c:v>33170547</c:v>
                </c:pt>
                <c:pt idx="8640">
                  <c:v>51506461</c:v>
                </c:pt>
                <c:pt idx="8641">
                  <c:v>33187670</c:v>
                </c:pt>
                <c:pt idx="8642">
                  <c:v>13237865</c:v>
                </c:pt>
                <c:pt idx="8643">
                  <c:v>52604046</c:v>
                </c:pt>
                <c:pt idx="8644">
                  <c:v>49331014</c:v>
                </c:pt>
                <c:pt idx="8645">
                  <c:v>180388652</c:v>
                </c:pt>
                <c:pt idx="8646">
                  <c:v>35649534</c:v>
                </c:pt>
                <c:pt idx="8647">
                  <c:v>41336095</c:v>
                </c:pt>
                <c:pt idx="8648">
                  <c:v>19075805</c:v>
                </c:pt>
                <c:pt idx="8649">
                  <c:v>79697278</c:v>
                </c:pt>
                <c:pt idx="8650">
                  <c:v>35850625</c:v>
                </c:pt>
                <c:pt idx="8651">
                  <c:v>64819303</c:v>
                </c:pt>
                <c:pt idx="8652">
                  <c:v>242829517</c:v>
                </c:pt>
                <c:pt idx="8653">
                  <c:v>35064972</c:v>
                </c:pt>
                <c:pt idx="8654">
                  <c:v>35104173</c:v>
                </c:pt>
                <c:pt idx="8655">
                  <c:v>13074987</c:v>
                </c:pt>
                <c:pt idx="8656">
                  <c:v>29495200</c:v>
                </c:pt>
                <c:pt idx="8657">
                  <c:v>43869068</c:v>
                </c:pt>
                <c:pt idx="8658">
                  <c:v>51619863</c:v>
                </c:pt>
                <c:pt idx="8659">
                  <c:v>16865928</c:v>
                </c:pt>
                <c:pt idx="8660">
                  <c:v>36890096</c:v>
                </c:pt>
                <c:pt idx="8661">
                  <c:v>54558577</c:v>
                </c:pt>
                <c:pt idx="8662">
                  <c:v>38417734</c:v>
                </c:pt>
                <c:pt idx="8663">
                  <c:v>91963905</c:v>
                </c:pt>
                <c:pt idx="8664">
                  <c:v>118708222</c:v>
                </c:pt>
                <c:pt idx="8665">
                  <c:v>77702144</c:v>
                </c:pt>
                <c:pt idx="8666">
                  <c:v>59928673</c:v>
                </c:pt>
                <c:pt idx="8667">
                  <c:v>58435984</c:v>
                </c:pt>
                <c:pt idx="8668">
                  <c:v>143038640</c:v>
                </c:pt>
                <c:pt idx="8669">
                  <c:v>81057896</c:v>
                </c:pt>
                <c:pt idx="8670">
                  <c:v>78042674</c:v>
                </c:pt>
                <c:pt idx="8671">
                  <c:v>31454736</c:v>
                </c:pt>
                <c:pt idx="8672">
                  <c:v>44300236</c:v>
                </c:pt>
                <c:pt idx="8673">
                  <c:v>47876143</c:v>
                </c:pt>
                <c:pt idx="8674">
                  <c:v>8405448</c:v>
                </c:pt>
                <c:pt idx="8675">
                  <c:v>22549716</c:v>
                </c:pt>
                <c:pt idx="8676">
                  <c:v>10486890</c:v>
                </c:pt>
                <c:pt idx="8677">
                  <c:v>25768326</c:v>
                </c:pt>
                <c:pt idx="8678">
                  <c:v>64249317</c:v>
                </c:pt>
                <c:pt idx="8679">
                  <c:v>38690934</c:v>
                </c:pt>
                <c:pt idx="8680">
                  <c:v>18238050</c:v>
                </c:pt>
                <c:pt idx="8681">
                  <c:v>18897304</c:v>
                </c:pt>
                <c:pt idx="8682">
                  <c:v>17624129</c:v>
                </c:pt>
                <c:pt idx="8683">
                  <c:v>103322118</c:v>
                </c:pt>
                <c:pt idx="8684">
                  <c:v>26405574</c:v>
                </c:pt>
                <c:pt idx="8685">
                  <c:v>129619583</c:v>
                </c:pt>
                <c:pt idx="8686">
                  <c:v>25322332</c:v>
                </c:pt>
                <c:pt idx="8687">
                  <c:v>43504447</c:v>
                </c:pt>
                <c:pt idx="8688">
                  <c:v>125567492</c:v>
                </c:pt>
                <c:pt idx="8689">
                  <c:v>131196306</c:v>
                </c:pt>
                <c:pt idx="8690">
                  <c:v>75777229</c:v>
                </c:pt>
                <c:pt idx="8691">
                  <c:v>181911558</c:v>
                </c:pt>
                <c:pt idx="8692">
                  <c:v>41130112</c:v>
                </c:pt>
                <c:pt idx="8693">
                  <c:v>63276927</c:v>
                </c:pt>
                <c:pt idx="8694">
                  <c:v>48841782</c:v>
                </c:pt>
                <c:pt idx="8695">
                  <c:v>92204112</c:v>
                </c:pt>
                <c:pt idx="8696">
                  <c:v>94557280</c:v>
                </c:pt>
                <c:pt idx="8697">
                  <c:v>65139714</c:v>
                </c:pt>
                <c:pt idx="8698">
                  <c:v>33473720</c:v>
                </c:pt>
                <c:pt idx="8699">
                  <c:v>74019252</c:v>
                </c:pt>
                <c:pt idx="8700">
                  <c:v>15735179</c:v>
                </c:pt>
                <c:pt idx="8701">
                  <c:v>32736716</c:v>
                </c:pt>
                <c:pt idx="8702">
                  <c:v>81570506</c:v>
                </c:pt>
                <c:pt idx="8703">
                  <c:v>199648087</c:v>
                </c:pt>
                <c:pt idx="8704">
                  <c:v>117840859</c:v>
                </c:pt>
                <c:pt idx="8705">
                  <c:v>39756397</c:v>
                </c:pt>
                <c:pt idx="8706">
                  <c:v>60171370</c:v>
                </c:pt>
                <c:pt idx="8707">
                  <c:v>39200857</c:v>
                </c:pt>
                <c:pt idx="8708">
                  <c:v>124466741</c:v>
                </c:pt>
                <c:pt idx="8709">
                  <c:v>33341701</c:v>
                </c:pt>
                <c:pt idx="8710">
                  <c:v>58982352</c:v>
                </c:pt>
                <c:pt idx="8711">
                  <c:v>9113919</c:v>
                </c:pt>
                <c:pt idx="8712">
                  <c:v>44238727</c:v>
                </c:pt>
                <c:pt idx="8713">
                  <c:v>39951792</c:v>
                </c:pt>
                <c:pt idx="8714">
                  <c:v>49515508</c:v>
                </c:pt>
                <c:pt idx="8715">
                  <c:v>104503362</c:v>
                </c:pt>
                <c:pt idx="8716">
                  <c:v>104639253</c:v>
                </c:pt>
                <c:pt idx="8717">
                  <c:v>111695356</c:v>
                </c:pt>
                <c:pt idx="8718">
                  <c:v>111064715</c:v>
                </c:pt>
                <c:pt idx="8719">
                  <c:v>75568204</c:v>
                </c:pt>
                <c:pt idx="8720">
                  <c:v>68061915</c:v>
                </c:pt>
                <c:pt idx="8721">
                  <c:v>50605771</c:v>
                </c:pt>
                <c:pt idx="8722">
                  <c:v>68051984</c:v>
                </c:pt>
                <c:pt idx="8723">
                  <c:v>61658707</c:v>
                </c:pt>
                <c:pt idx="8724">
                  <c:v>56095678</c:v>
                </c:pt>
                <c:pt idx="8725">
                  <c:v>29780823</c:v>
                </c:pt>
                <c:pt idx="8726">
                  <c:v>20550674</c:v>
                </c:pt>
                <c:pt idx="8727">
                  <c:v>45792815</c:v>
                </c:pt>
                <c:pt idx="8728">
                  <c:v>56498660</c:v>
                </c:pt>
                <c:pt idx="8729">
                  <c:v>58919805</c:v>
                </c:pt>
                <c:pt idx="8730">
                  <c:v>61186398</c:v>
                </c:pt>
                <c:pt idx="8731">
                  <c:v>34138250</c:v>
                </c:pt>
                <c:pt idx="8732">
                  <c:v>40451494</c:v>
                </c:pt>
                <c:pt idx="8733">
                  <c:v>43784799</c:v>
                </c:pt>
                <c:pt idx="8734">
                  <c:v>27741800</c:v>
                </c:pt>
                <c:pt idx="8735">
                  <c:v>65899213</c:v>
                </c:pt>
                <c:pt idx="8736">
                  <c:v>20518792</c:v>
                </c:pt>
                <c:pt idx="8737">
                  <c:v>32745683</c:v>
                </c:pt>
                <c:pt idx="8738">
                  <c:v>49919347</c:v>
                </c:pt>
                <c:pt idx="8739">
                  <c:v>159738193</c:v>
                </c:pt>
                <c:pt idx="8740">
                  <c:v>44211188</c:v>
                </c:pt>
                <c:pt idx="8741">
                  <c:v>37892497</c:v>
                </c:pt>
                <c:pt idx="8742">
                  <c:v>28514496</c:v>
                </c:pt>
                <c:pt idx="8743">
                  <c:v>77711171</c:v>
                </c:pt>
                <c:pt idx="8744">
                  <c:v>195571499</c:v>
                </c:pt>
                <c:pt idx="8745">
                  <c:v>63214398</c:v>
                </c:pt>
                <c:pt idx="8746">
                  <c:v>47544900</c:v>
                </c:pt>
                <c:pt idx="8747">
                  <c:v>68163304</c:v>
                </c:pt>
                <c:pt idx="8748">
                  <c:v>52376746</c:v>
                </c:pt>
                <c:pt idx="8749">
                  <c:v>336561556</c:v>
                </c:pt>
                <c:pt idx="8750">
                  <c:v>168229275</c:v>
                </c:pt>
                <c:pt idx="8751">
                  <c:v>198997294</c:v>
                </c:pt>
                <c:pt idx="8752">
                  <c:v>202312475</c:v>
                </c:pt>
                <c:pt idx="8753">
                  <c:v>300364909</c:v>
                </c:pt>
                <c:pt idx="8754">
                  <c:v>573676743</c:v>
                </c:pt>
                <c:pt idx="8755">
                  <c:v>230709324</c:v>
                </c:pt>
                <c:pt idx="8756">
                  <c:v>200285238</c:v>
                </c:pt>
                <c:pt idx="8757">
                  <c:v>416162218</c:v>
                </c:pt>
                <c:pt idx="8758">
                  <c:v>158132653</c:v>
                </c:pt>
                <c:pt idx="8759">
                  <c:v>223438043</c:v>
                </c:pt>
                <c:pt idx="8760">
                  <c:v>469079944</c:v>
                </c:pt>
                <c:pt idx="8761">
                  <c:v>139254262</c:v>
                </c:pt>
                <c:pt idx="8762">
                  <c:v>144544051</c:v>
                </c:pt>
                <c:pt idx="8763">
                  <c:v>109949560</c:v>
                </c:pt>
                <c:pt idx="8764">
                  <c:v>107006512</c:v>
                </c:pt>
                <c:pt idx="8765">
                  <c:v>173027576</c:v>
                </c:pt>
                <c:pt idx="8766">
                  <c:v>74466522</c:v>
                </c:pt>
                <c:pt idx="8767">
                  <c:v>81686925</c:v>
                </c:pt>
                <c:pt idx="8768">
                  <c:v>99481754</c:v>
                </c:pt>
                <c:pt idx="8769">
                  <c:v>96226935</c:v>
                </c:pt>
                <c:pt idx="8770">
                  <c:v>105373914</c:v>
                </c:pt>
                <c:pt idx="8771">
                  <c:v>115437478</c:v>
                </c:pt>
                <c:pt idx="8772">
                  <c:v>116869452</c:v>
                </c:pt>
                <c:pt idx="8773">
                  <c:v>109807807</c:v>
                </c:pt>
                <c:pt idx="8774">
                  <c:v>181664062</c:v>
                </c:pt>
                <c:pt idx="8775">
                  <c:v>168280380</c:v>
                </c:pt>
                <c:pt idx="8776">
                  <c:v>245317675</c:v>
                </c:pt>
                <c:pt idx="8777">
                  <c:v>125116967</c:v>
                </c:pt>
                <c:pt idx="8778">
                  <c:v>125582683</c:v>
                </c:pt>
                <c:pt idx="8779">
                  <c:v>218041781</c:v>
                </c:pt>
                <c:pt idx="8780">
                  <c:v>182083834</c:v>
                </c:pt>
                <c:pt idx="8781">
                  <c:v>289003395</c:v>
                </c:pt>
                <c:pt idx="8782">
                  <c:v>127754912</c:v>
                </c:pt>
                <c:pt idx="8783">
                  <c:v>161893477</c:v>
                </c:pt>
                <c:pt idx="8784">
                  <c:v>238765402</c:v>
                </c:pt>
                <c:pt idx="8785">
                  <c:v>142987008</c:v>
                </c:pt>
                <c:pt idx="8786">
                  <c:v>134738809</c:v>
                </c:pt>
                <c:pt idx="8787">
                  <c:v>163344191</c:v>
                </c:pt>
                <c:pt idx="8788">
                  <c:v>377899593</c:v>
                </c:pt>
                <c:pt idx="8789">
                  <c:v>91210941</c:v>
                </c:pt>
                <c:pt idx="8790">
                  <c:v>115623276</c:v>
                </c:pt>
                <c:pt idx="8791">
                  <c:v>114731324</c:v>
                </c:pt>
                <c:pt idx="8792">
                  <c:v>108575490</c:v>
                </c:pt>
                <c:pt idx="8793">
                  <c:v>109746492</c:v>
                </c:pt>
                <c:pt idx="8794">
                  <c:v>126580252</c:v>
                </c:pt>
                <c:pt idx="8795">
                  <c:v>167904637</c:v>
                </c:pt>
                <c:pt idx="8796">
                  <c:v>125396140</c:v>
                </c:pt>
                <c:pt idx="8797">
                  <c:v>161222346</c:v>
                </c:pt>
                <c:pt idx="8798">
                  <c:v>187874659</c:v>
                </c:pt>
                <c:pt idx="8799">
                  <c:v>147197530</c:v>
                </c:pt>
                <c:pt idx="8800">
                  <c:v>120143787</c:v>
                </c:pt>
                <c:pt idx="8801">
                  <c:v>148161730</c:v>
                </c:pt>
                <c:pt idx="8802">
                  <c:v>148048235</c:v>
                </c:pt>
                <c:pt idx="8803">
                  <c:v>227563982</c:v>
                </c:pt>
                <c:pt idx="8804">
                  <c:v>192351028</c:v>
                </c:pt>
                <c:pt idx="8805">
                  <c:v>191610277</c:v>
                </c:pt>
                <c:pt idx="8806">
                  <c:v>121310233</c:v>
                </c:pt>
                <c:pt idx="8807">
                  <c:v>112846996</c:v>
                </c:pt>
                <c:pt idx="8808">
                  <c:v>190972440</c:v>
                </c:pt>
                <c:pt idx="8809">
                  <c:v>146438345</c:v>
                </c:pt>
                <c:pt idx="8810">
                  <c:v>147509486</c:v>
                </c:pt>
                <c:pt idx="8811">
                  <c:v>267979828</c:v>
                </c:pt>
                <c:pt idx="8812">
                  <c:v>216241648</c:v>
                </c:pt>
                <c:pt idx="8813">
                  <c:v>111484530</c:v>
                </c:pt>
                <c:pt idx="8814">
                  <c:v>272946001</c:v>
                </c:pt>
                <c:pt idx="8815">
                  <c:v>337193135</c:v>
                </c:pt>
                <c:pt idx="8816">
                  <c:v>326811424</c:v>
                </c:pt>
                <c:pt idx="8817">
                  <c:v>342730269</c:v>
                </c:pt>
                <c:pt idx="8818">
                  <c:v>11645233705</c:v>
                </c:pt>
                <c:pt idx="8819">
                  <c:v>1009688420</c:v>
                </c:pt>
                <c:pt idx="8820">
                  <c:v>359591327</c:v>
                </c:pt>
                <c:pt idx="8821">
                  <c:v>207960912</c:v>
                </c:pt>
                <c:pt idx="8822">
                  <c:v>257380776</c:v>
                </c:pt>
                <c:pt idx="8823">
                  <c:v>232074420</c:v>
                </c:pt>
                <c:pt idx="8824">
                  <c:v>185393500</c:v>
                </c:pt>
                <c:pt idx="8825">
                  <c:v>243602877</c:v>
                </c:pt>
                <c:pt idx="8826">
                  <c:v>225816224</c:v>
                </c:pt>
                <c:pt idx="8827">
                  <c:v>263439960</c:v>
                </c:pt>
                <c:pt idx="8828">
                  <c:v>361769643</c:v>
                </c:pt>
                <c:pt idx="8829">
                  <c:v>258690617</c:v>
                </c:pt>
                <c:pt idx="8830">
                  <c:v>638165083</c:v>
                </c:pt>
                <c:pt idx="8831">
                  <c:v>707053479</c:v>
                </c:pt>
                <c:pt idx="8832">
                  <c:v>519328537</c:v>
                </c:pt>
                <c:pt idx="8833">
                  <c:v>371637405</c:v>
                </c:pt>
                <c:pt idx="8834">
                  <c:v>759873236</c:v>
                </c:pt>
                <c:pt idx="8835">
                  <c:v>1084094229</c:v>
                </c:pt>
                <c:pt idx="8836">
                  <c:v>395563558</c:v>
                </c:pt>
                <c:pt idx="8837">
                  <c:v>317868554</c:v>
                </c:pt>
                <c:pt idx="8838">
                  <c:v>727161491</c:v>
                </c:pt>
                <c:pt idx="8839">
                  <c:v>117097548</c:v>
                </c:pt>
                <c:pt idx="8840">
                  <c:v>135195948</c:v>
                </c:pt>
                <c:pt idx="8841">
                  <c:v>137666588</c:v>
                </c:pt>
                <c:pt idx="8842">
                  <c:v>130529840</c:v>
                </c:pt>
                <c:pt idx="8843">
                  <c:v>164884455</c:v>
                </c:pt>
                <c:pt idx="8844">
                  <c:v>221424166</c:v>
                </c:pt>
                <c:pt idx="8845">
                  <c:v>173274248</c:v>
                </c:pt>
                <c:pt idx="8846">
                  <c:v>243945486</c:v>
                </c:pt>
                <c:pt idx="8847">
                  <c:v>175091629</c:v>
                </c:pt>
                <c:pt idx="8848">
                  <c:v>553898933</c:v>
                </c:pt>
                <c:pt idx="8849">
                  <c:v>212387603</c:v>
                </c:pt>
                <c:pt idx="8850">
                  <c:v>192155087</c:v>
                </c:pt>
                <c:pt idx="8851">
                  <c:v>120397795</c:v>
                </c:pt>
                <c:pt idx="8852">
                  <c:v>72520211</c:v>
                </c:pt>
                <c:pt idx="8853">
                  <c:v>119724903</c:v>
                </c:pt>
                <c:pt idx="8854">
                  <c:v>172156411</c:v>
                </c:pt>
                <c:pt idx="8855">
                  <c:v>266330025</c:v>
                </c:pt>
                <c:pt idx="8856">
                  <c:v>226562621</c:v>
                </c:pt>
                <c:pt idx="8857">
                  <c:v>221006719</c:v>
                </c:pt>
                <c:pt idx="8858">
                  <c:v>122826912</c:v>
                </c:pt>
                <c:pt idx="8859">
                  <c:v>248835914</c:v>
                </c:pt>
                <c:pt idx="8860">
                  <c:v>144406885</c:v>
                </c:pt>
                <c:pt idx="8861">
                  <c:v>424958784</c:v>
                </c:pt>
                <c:pt idx="8862">
                  <c:v>213615525</c:v>
                </c:pt>
                <c:pt idx="8863">
                  <c:v>262366860</c:v>
                </c:pt>
                <c:pt idx="8864">
                  <c:v>241866963</c:v>
                </c:pt>
                <c:pt idx="8865">
                  <c:v>201312489</c:v>
                </c:pt>
                <c:pt idx="8866">
                  <c:v>197848417</c:v>
                </c:pt>
                <c:pt idx="8867">
                  <c:v>244746060</c:v>
                </c:pt>
                <c:pt idx="8868">
                  <c:v>206248224</c:v>
                </c:pt>
                <c:pt idx="8869">
                  <c:v>184704660</c:v>
                </c:pt>
                <c:pt idx="8870">
                  <c:v>195085789</c:v>
                </c:pt>
                <c:pt idx="8871">
                  <c:v>173820252</c:v>
                </c:pt>
                <c:pt idx="8872">
                  <c:v>191635717</c:v>
                </c:pt>
                <c:pt idx="8873">
                  <c:v>156699860</c:v>
                </c:pt>
                <c:pt idx="8874">
                  <c:v>179064719</c:v>
                </c:pt>
                <c:pt idx="8875">
                  <c:v>168598201</c:v>
                </c:pt>
                <c:pt idx="8876">
                  <c:v>190991594</c:v>
                </c:pt>
                <c:pt idx="8877">
                  <c:v>202916936</c:v>
                </c:pt>
                <c:pt idx="8878">
                  <c:v>276375184</c:v>
                </c:pt>
                <c:pt idx="8879">
                  <c:v>235497276</c:v>
                </c:pt>
                <c:pt idx="8880">
                  <c:v>134425715</c:v>
                </c:pt>
                <c:pt idx="8881">
                  <c:v>114362773</c:v>
                </c:pt>
                <c:pt idx="8882">
                  <c:v>119662524</c:v>
                </c:pt>
                <c:pt idx="8883">
                  <c:v>116730996</c:v>
                </c:pt>
                <c:pt idx="8884">
                  <c:v>119748702</c:v>
                </c:pt>
                <c:pt idx="8885">
                  <c:v>138178120</c:v>
                </c:pt>
                <c:pt idx="8886">
                  <c:v>162656938</c:v>
                </c:pt>
                <c:pt idx="8887">
                  <c:v>282724624</c:v>
                </c:pt>
                <c:pt idx="8888">
                  <c:v>144272712</c:v>
                </c:pt>
                <c:pt idx="8889">
                  <c:v>105125136</c:v>
                </c:pt>
                <c:pt idx="8890">
                  <c:v>227475316</c:v>
                </c:pt>
                <c:pt idx="8891">
                  <c:v>166077741</c:v>
                </c:pt>
                <c:pt idx="8892">
                  <c:v>134240131</c:v>
                </c:pt>
                <c:pt idx="8893">
                  <c:v>139578803</c:v>
                </c:pt>
                <c:pt idx="8894">
                  <c:v>111726461</c:v>
                </c:pt>
                <c:pt idx="8895">
                  <c:v>167458488</c:v>
                </c:pt>
                <c:pt idx="8896">
                  <c:v>147191544</c:v>
                </c:pt>
                <c:pt idx="8897">
                  <c:v>160688885</c:v>
                </c:pt>
                <c:pt idx="8898">
                  <c:v>236316630</c:v>
                </c:pt>
                <c:pt idx="8899">
                  <c:v>213362636</c:v>
                </c:pt>
                <c:pt idx="8900">
                  <c:v>187598433</c:v>
                </c:pt>
                <c:pt idx="8901">
                  <c:v>240230073</c:v>
                </c:pt>
                <c:pt idx="8902">
                  <c:v>257607375</c:v>
                </c:pt>
                <c:pt idx="8903">
                  <c:v>520428633</c:v>
                </c:pt>
                <c:pt idx="8904">
                  <c:v>174490260</c:v>
                </c:pt>
                <c:pt idx="8905">
                  <c:v>224213920</c:v>
                </c:pt>
                <c:pt idx="8906">
                  <c:v>234154481</c:v>
                </c:pt>
                <c:pt idx="8907">
                  <c:v>197556928</c:v>
                </c:pt>
                <c:pt idx="8908">
                  <c:v>284910333</c:v>
                </c:pt>
                <c:pt idx="8909">
                  <c:v>148130824</c:v>
                </c:pt>
                <c:pt idx="8910">
                  <c:v>239504975</c:v>
                </c:pt>
                <c:pt idx="8911">
                  <c:v>203175153</c:v>
                </c:pt>
                <c:pt idx="8912">
                  <c:v>205699822</c:v>
                </c:pt>
                <c:pt idx="8913">
                  <c:v>360664864</c:v>
                </c:pt>
                <c:pt idx="8914">
                  <c:v>240564706</c:v>
                </c:pt>
                <c:pt idx="8915">
                  <c:v>168732836</c:v>
                </c:pt>
                <c:pt idx="8916">
                  <c:v>178466607</c:v>
                </c:pt>
                <c:pt idx="8917">
                  <c:v>192423856</c:v>
                </c:pt>
                <c:pt idx="8918">
                  <c:v>302094150</c:v>
                </c:pt>
                <c:pt idx="8919">
                  <c:v>252390221</c:v>
                </c:pt>
                <c:pt idx="8920">
                  <c:v>145776858</c:v>
                </c:pt>
                <c:pt idx="8921">
                  <c:v>143900942</c:v>
                </c:pt>
                <c:pt idx="8922">
                  <c:v>70100659</c:v>
                </c:pt>
                <c:pt idx="8923">
                  <c:v>237673746</c:v>
                </c:pt>
                <c:pt idx="8924">
                  <c:v>139287970</c:v>
                </c:pt>
                <c:pt idx="8925">
                  <c:v>148003781</c:v>
                </c:pt>
                <c:pt idx="8926">
                  <c:v>122372081</c:v>
                </c:pt>
                <c:pt idx="8927">
                  <c:v>146781808</c:v>
                </c:pt>
                <c:pt idx="8928">
                  <c:v>183980929</c:v>
                </c:pt>
                <c:pt idx="8929">
                  <c:v>158871962</c:v>
                </c:pt>
                <c:pt idx="8930">
                  <c:v>228356403</c:v>
                </c:pt>
                <c:pt idx="8931">
                  <c:v>472363050</c:v>
                </c:pt>
                <c:pt idx="8932">
                  <c:v>205743002</c:v>
                </c:pt>
                <c:pt idx="8933">
                  <c:v>267662704</c:v>
                </c:pt>
                <c:pt idx="8934">
                  <c:v>564449978</c:v>
                </c:pt>
                <c:pt idx="8935">
                  <c:v>183120451</c:v>
                </c:pt>
                <c:pt idx="8936">
                  <c:v>169408276</c:v>
                </c:pt>
                <c:pt idx="8937">
                  <c:v>338936799</c:v>
                </c:pt>
                <c:pt idx="8938">
                  <c:v>304943251</c:v>
                </c:pt>
                <c:pt idx="8939">
                  <c:v>234085485</c:v>
                </c:pt>
                <c:pt idx="8940">
                  <c:v>336965410</c:v>
                </c:pt>
                <c:pt idx="8941">
                  <c:v>401962913</c:v>
                </c:pt>
                <c:pt idx="8942">
                  <c:v>211475966</c:v>
                </c:pt>
                <c:pt idx="8943">
                  <c:v>221546064</c:v>
                </c:pt>
                <c:pt idx="8944">
                  <c:v>253558991</c:v>
                </c:pt>
                <c:pt idx="8945">
                  <c:v>204142941</c:v>
                </c:pt>
                <c:pt idx="8946">
                  <c:v>499298017</c:v>
                </c:pt>
                <c:pt idx="8947">
                  <c:v>231161729</c:v>
                </c:pt>
                <c:pt idx="8948">
                  <c:v>105676038</c:v>
                </c:pt>
                <c:pt idx="8949">
                  <c:v>154550012</c:v>
                </c:pt>
                <c:pt idx="8950">
                  <c:v>160017767</c:v>
                </c:pt>
                <c:pt idx="8951">
                  <c:v>197957395</c:v>
                </c:pt>
                <c:pt idx="8952">
                  <c:v>203314774</c:v>
                </c:pt>
                <c:pt idx="8953">
                  <c:v>245208326</c:v>
                </c:pt>
                <c:pt idx="8954">
                  <c:v>135761179</c:v>
                </c:pt>
                <c:pt idx="8955">
                  <c:v>218332741</c:v>
                </c:pt>
                <c:pt idx="8956">
                  <c:v>145085245</c:v>
                </c:pt>
                <c:pt idx="8957">
                  <c:v>171850711</c:v>
                </c:pt>
                <c:pt idx="8958">
                  <c:v>171974955</c:v>
                </c:pt>
                <c:pt idx="8959">
                  <c:v>150845528</c:v>
                </c:pt>
                <c:pt idx="8960">
                  <c:v>219575549</c:v>
                </c:pt>
                <c:pt idx="8961">
                  <c:v>57849127</c:v>
                </c:pt>
                <c:pt idx="8962">
                  <c:v>154654695</c:v>
                </c:pt>
                <c:pt idx="8963">
                  <c:v>265678207</c:v>
                </c:pt>
                <c:pt idx="8964">
                  <c:v>231575059</c:v>
                </c:pt>
                <c:pt idx="8965">
                  <c:v>656917159</c:v>
                </c:pt>
                <c:pt idx="8966">
                  <c:v>148761010</c:v>
                </c:pt>
                <c:pt idx="8967">
                  <c:v>177738041</c:v>
                </c:pt>
                <c:pt idx="8968">
                  <c:v>378008954</c:v>
                </c:pt>
                <c:pt idx="8969">
                  <c:v>308313916</c:v>
                </c:pt>
                <c:pt idx="8970">
                  <c:v>249263921</c:v>
                </c:pt>
                <c:pt idx="8971">
                  <c:v>230094701</c:v>
                </c:pt>
                <c:pt idx="8972">
                  <c:v>154129938</c:v>
                </c:pt>
                <c:pt idx="8973">
                  <c:v>129641230</c:v>
                </c:pt>
                <c:pt idx="8974">
                  <c:v>148945592</c:v>
                </c:pt>
                <c:pt idx="8975">
                  <c:v>197850063</c:v>
                </c:pt>
                <c:pt idx="8976">
                  <c:v>126864816</c:v>
                </c:pt>
                <c:pt idx="8977">
                  <c:v>129165309</c:v>
                </c:pt>
                <c:pt idx="8978">
                  <c:v>224247826</c:v>
                </c:pt>
                <c:pt idx="8979">
                  <c:v>132347819</c:v>
                </c:pt>
                <c:pt idx="8980">
                  <c:v>536865157</c:v>
                </c:pt>
                <c:pt idx="8981">
                  <c:v>359506901</c:v>
                </c:pt>
                <c:pt idx="8982">
                  <c:v>384454737</c:v>
                </c:pt>
                <c:pt idx="8983">
                  <c:v>230489225</c:v>
                </c:pt>
                <c:pt idx="8984">
                  <c:v>259804475</c:v>
                </c:pt>
                <c:pt idx="8985">
                  <c:v>193275375</c:v>
                </c:pt>
                <c:pt idx="8986">
                  <c:v>217137257</c:v>
                </c:pt>
                <c:pt idx="8987">
                  <c:v>190465246</c:v>
                </c:pt>
                <c:pt idx="8988">
                  <c:v>161638448</c:v>
                </c:pt>
                <c:pt idx="8989">
                  <c:v>279138373</c:v>
                </c:pt>
                <c:pt idx="8990">
                  <c:v>127735063</c:v>
                </c:pt>
                <c:pt idx="8991">
                  <c:v>194885078</c:v>
                </c:pt>
                <c:pt idx="8992">
                  <c:v>263973560</c:v>
                </c:pt>
                <c:pt idx="8993">
                  <c:v>252451562</c:v>
                </c:pt>
                <c:pt idx="8994">
                  <c:v>357890369</c:v>
                </c:pt>
                <c:pt idx="8995">
                  <c:v>315625861</c:v>
                </c:pt>
                <c:pt idx="8996">
                  <c:v>241033799</c:v>
                </c:pt>
                <c:pt idx="8997">
                  <c:v>670741750</c:v>
                </c:pt>
                <c:pt idx="8998">
                  <c:v>235054613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CDA0-4A1D-8124-02BDBDCAC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688321407"/>
        <c:axId val="1688315647"/>
      </c:bubbleChart>
      <c:valAx>
        <c:axId val="168832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Shares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315647"/>
        <c:crosses val="autoZero"/>
        <c:crossBetween val="midCat"/>
      </c:valAx>
      <c:valAx>
        <c:axId val="168831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Trades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32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 Between WAP &amp; Shares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Values for Selected Bank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637CEF"/>
              </a:solidFill>
              <a:ln w="9525">
                <a:solidFill>
                  <a:srgbClr val="637CEF"/>
                </a:solidFill>
              </a:ln>
              <a:effectLst/>
            </c:spPr>
          </c:marker>
          <c:trendline>
            <c:spPr>
              <a:ln w="57150" cap="rnd">
                <a:solidFill>
                  <a:srgbClr val="00B050"/>
                </a:solidFill>
                <a:prstDash val="solid"/>
              </a:ln>
              <a:effectLst/>
            </c:spPr>
            <c:trendlineType val="poly"/>
            <c:order val="3"/>
            <c:forward val="25"/>
            <c:backward val="25"/>
            <c:dispRSqr val="0"/>
            <c:dispEq val="0"/>
          </c:trendline>
          <c:xVal>
            <c:numRef>
              <c:f>'WAP &amp; Shares'!$M$5:$M$254</c:f>
              <c:numCache>
                <c:formatCode>General</c:formatCode>
                <c:ptCount val="250"/>
                <c:pt idx="0">
                  <c:v>142.59735298377751</c:v>
                </c:pt>
                <c:pt idx="1">
                  <c:v>142.6357172144414</c:v>
                </c:pt>
                <c:pt idx="2">
                  <c:v>140.31540668745438</c:v>
                </c:pt>
                <c:pt idx="3">
                  <c:v>136.09739013301902</c:v>
                </c:pt>
                <c:pt idx="4">
                  <c:v>138.84344889689328</c:v>
                </c:pt>
                <c:pt idx="5">
                  <c:v>139.52405433968912</c:v>
                </c:pt>
                <c:pt idx="6">
                  <c:v>136.57983745176915</c:v>
                </c:pt>
                <c:pt idx="7">
                  <c:v>137.39291530944627</c:v>
                </c:pt>
                <c:pt idx="8">
                  <c:v>135.3406342182891</c:v>
                </c:pt>
                <c:pt idx="9">
                  <c:v>134.75562072336265</c:v>
                </c:pt>
                <c:pt idx="10">
                  <c:v>138.61544061080826</c:v>
                </c:pt>
                <c:pt idx="11">
                  <c:v>142.58484961010026</c:v>
                </c:pt>
                <c:pt idx="12">
                  <c:v>140.52164241511957</c:v>
                </c:pt>
                <c:pt idx="13">
                  <c:v>136.53212857042598</c:v>
                </c:pt>
                <c:pt idx="14">
                  <c:v>135.39006856674024</c:v>
                </c:pt>
                <c:pt idx="15">
                  <c:v>136.69827603864405</c:v>
                </c:pt>
                <c:pt idx="16">
                  <c:v>135.94548645609009</c:v>
                </c:pt>
                <c:pt idx="17">
                  <c:v>134.25539799376327</c:v>
                </c:pt>
                <c:pt idx="18">
                  <c:v>129.8240571931909</c:v>
                </c:pt>
                <c:pt idx="19">
                  <c:v>130.54881183773279</c:v>
                </c:pt>
                <c:pt idx="20">
                  <c:v>126.80904906580312</c:v>
                </c:pt>
                <c:pt idx="21">
                  <c:v>127.0249547074981</c:v>
                </c:pt>
                <c:pt idx="22">
                  <c:v>127.4339981390833</c:v>
                </c:pt>
                <c:pt idx="23">
                  <c:v>126.34563285915425</c:v>
                </c:pt>
                <c:pt idx="24">
                  <c:v>127.13040967722993</c:v>
                </c:pt>
                <c:pt idx="25">
                  <c:v>128.60682554969276</c:v>
                </c:pt>
                <c:pt idx="26">
                  <c:v>132.1430337936529</c:v>
                </c:pt>
                <c:pt idx="27">
                  <c:v>133.78823153217843</c:v>
                </c:pt>
                <c:pt idx="28">
                  <c:v>131.62828530196353</c:v>
                </c:pt>
                <c:pt idx="29">
                  <c:v>130.49200803828728</c:v>
                </c:pt>
                <c:pt idx="30">
                  <c:v>125.12674426000127</c:v>
                </c:pt>
                <c:pt idx="31">
                  <c:v>128.6574050400738</c:v>
                </c:pt>
                <c:pt idx="32">
                  <c:v>124.16994187655688</c:v>
                </c:pt>
                <c:pt idx="33">
                  <c:v>124.46331021027531</c:v>
                </c:pt>
                <c:pt idx="34">
                  <c:v>124.80146025841429</c:v>
                </c:pt>
                <c:pt idx="35">
                  <c:v>124.60838646034247</c:v>
                </c:pt>
                <c:pt idx="36">
                  <c:v>125.55198272560949</c:v>
                </c:pt>
                <c:pt idx="37">
                  <c:v>124.38291778085464</c:v>
                </c:pt>
                <c:pt idx="38">
                  <c:v>121.32329115513831</c:v>
                </c:pt>
                <c:pt idx="39">
                  <c:v>120.95172060773866</c:v>
                </c:pt>
                <c:pt idx="40">
                  <c:v>118.59937444754199</c:v>
                </c:pt>
                <c:pt idx="41">
                  <c:v>114.92719755980741</c:v>
                </c:pt>
                <c:pt idx="42">
                  <c:v>115.79715689884259</c:v>
                </c:pt>
                <c:pt idx="43">
                  <c:v>114.9509058521962</c:v>
                </c:pt>
                <c:pt idx="44">
                  <c:v>114.35185982170304</c:v>
                </c:pt>
                <c:pt idx="45">
                  <c:v>117.02826924589132</c:v>
                </c:pt>
                <c:pt idx="46">
                  <c:v>118.78476063322525</c:v>
                </c:pt>
                <c:pt idx="47">
                  <c:v>117.42327206188139</c:v>
                </c:pt>
                <c:pt idx="48">
                  <c:v>118.1954237062658</c:v>
                </c:pt>
                <c:pt idx="49">
                  <c:v>118.96658328021456</c:v>
                </c:pt>
                <c:pt idx="50">
                  <c:v>114.69111022584501</c:v>
                </c:pt>
                <c:pt idx="51">
                  <c:v>115.39234826688588</c:v>
                </c:pt>
                <c:pt idx="52">
                  <c:v>116.85742943115059</c:v>
                </c:pt>
                <c:pt idx="53">
                  <c:v>120.00315055637485</c:v>
                </c:pt>
                <c:pt idx="54">
                  <c:v>116.98540287421282</c:v>
                </c:pt>
                <c:pt idx="55">
                  <c:v>114.05309795490876</c:v>
                </c:pt>
                <c:pt idx="56">
                  <c:v>116.00204209437199</c:v>
                </c:pt>
                <c:pt idx="57">
                  <c:v>114.64653993112883</c:v>
                </c:pt>
                <c:pt idx="58">
                  <c:v>116.95262090935418</c:v>
                </c:pt>
                <c:pt idx="59">
                  <c:v>118.23805204929091</c:v>
                </c:pt>
                <c:pt idx="60">
                  <c:v>114.95861348098762</c:v>
                </c:pt>
                <c:pt idx="61">
                  <c:v>115.2604460241382</c:v>
                </c:pt>
                <c:pt idx="62">
                  <c:v>114.89200918573876</c:v>
                </c:pt>
                <c:pt idx="63">
                  <c:v>114.44279655504384</c:v>
                </c:pt>
                <c:pt idx="64">
                  <c:v>112.77284641541513</c:v>
                </c:pt>
                <c:pt idx="65">
                  <c:v>109.29049224884236</c:v>
                </c:pt>
                <c:pt idx="66">
                  <c:v>103.56046948851755</c:v>
                </c:pt>
                <c:pt idx="67">
                  <c:v>101.91152001967133</c:v>
                </c:pt>
                <c:pt idx="68">
                  <c:v>101.75019811873342</c:v>
                </c:pt>
                <c:pt idx="69">
                  <c:v>101.7844959520905</c:v>
                </c:pt>
                <c:pt idx="70">
                  <c:v>101.35279580440688</c:v>
                </c:pt>
                <c:pt idx="71">
                  <c:v>97.075720789074353</c:v>
                </c:pt>
                <c:pt idx="72">
                  <c:v>95.052082419991237</c:v>
                </c:pt>
                <c:pt idx="73">
                  <c:v>94.093590491468575</c:v>
                </c:pt>
                <c:pt idx="74">
                  <c:v>93.484497348340014</c:v>
                </c:pt>
                <c:pt idx="75">
                  <c:v>93.818055297828906</c:v>
                </c:pt>
                <c:pt idx="76">
                  <c:v>94.339525258066118</c:v>
                </c:pt>
                <c:pt idx="77">
                  <c:v>93.963921034717501</c:v>
                </c:pt>
                <c:pt idx="78">
                  <c:v>93.967214846638726</c:v>
                </c:pt>
                <c:pt idx="79">
                  <c:v>91.659106016961104</c:v>
                </c:pt>
                <c:pt idx="80">
                  <c:v>92.618071166182361</c:v>
                </c:pt>
                <c:pt idx="81">
                  <c:v>89.731091095352767</c:v>
                </c:pt>
                <c:pt idx="82">
                  <c:v>88.592471997916121</c:v>
                </c:pt>
                <c:pt idx="83">
                  <c:v>89.184739600042775</c:v>
                </c:pt>
                <c:pt idx="84">
                  <c:v>87.322088008958133</c:v>
                </c:pt>
                <c:pt idx="85">
                  <c:v>85.961925343811401</c:v>
                </c:pt>
                <c:pt idx="86">
                  <c:v>84.218360096632082</c:v>
                </c:pt>
                <c:pt idx="87">
                  <c:v>86.038184892612875</c:v>
                </c:pt>
                <c:pt idx="88">
                  <c:v>84.330786751447278</c:v>
                </c:pt>
                <c:pt idx="89">
                  <c:v>85.832190102890735</c:v>
                </c:pt>
                <c:pt idx="90">
                  <c:v>88.057372346528979</c:v>
                </c:pt>
                <c:pt idx="91">
                  <c:v>89.049385450116262</c:v>
                </c:pt>
                <c:pt idx="92">
                  <c:v>90.426584218014668</c:v>
                </c:pt>
                <c:pt idx="93">
                  <c:v>90.248652841280204</c:v>
                </c:pt>
                <c:pt idx="94">
                  <c:v>89.604790626733219</c:v>
                </c:pt>
                <c:pt idx="95">
                  <c:v>90.416935729515686</c:v>
                </c:pt>
                <c:pt idx="96">
                  <c:v>92.784442318015266</c:v>
                </c:pt>
                <c:pt idx="97">
                  <c:v>92.142301038062286</c:v>
                </c:pt>
                <c:pt idx="98">
                  <c:v>93.110747847520585</c:v>
                </c:pt>
                <c:pt idx="99">
                  <c:v>93.092775584249281</c:v>
                </c:pt>
                <c:pt idx="100">
                  <c:v>90.152718715164525</c:v>
                </c:pt>
                <c:pt idx="101">
                  <c:v>89.331312269135111</c:v>
                </c:pt>
                <c:pt idx="102">
                  <c:v>87.321104585780333</c:v>
                </c:pt>
                <c:pt idx="103">
                  <c:v>84.662326664549596</c:v>
                </c:pt>
                <c:pt idx="104">
                  <c:v>84.768616704396521</c:v>
                </c:pt>
                <c:pt idx="105">
                  <c:v>86.105401135436381</c:v>
                </c:pt>
                <c:pt idx="106">
                  <c:v>83.948201897384351</c:v>
                </c:pt>
                <c:pt idx="107">
                  <c:v>87.831856811162965</c:v>
                </c:pt>
                <c:pt idx="108">
                  <c:v>87.39209699674133</c:v>
                </c:pt>
                <c:pt idx="109">
                  <c:v>85.922418570285075</c:v>
                </c:pt>
                <c:pt idx="110">
                  <c:v>85.436437515548548</c:v>
                </c:pt>
                <c:pt idx="111">
                  <c:v>83.69528441944054</c:v>
                </c:pt>
                <c:pt idx="112">
                  <c:v>84.865004621418407</c:v>
                </c:pt>
                <c:pt idx="113">
                  <c:v>87.576320798057367</c:v>
                </c:pt>
                <c:pt idx="114">
                  <c:v>89.835486071504462</c:v>
                </c:pt>
                <c:pt idx="115">
                  <c:v>91.194697041085561</c:v>
                </c:pt>
                <c:pt idx="116">
                  <c:v>90.655822203175958</c:v>
                </c:pt>
                <c:pt idx="117">
                  <c:v>89.583090312062268</c:v>
                </c:pt>
                <c:pt idx="118">
                  <c:v>88.923231239820439</c:v>
                </c:pt>
                <c:pt idx="119">
                  <c:v>86.441689347992252</c:v>
                </c:pt>
                <c:pt idx="120">
                  <c:v>85.642580326944753</c:v>
                </c:pt>
                <c:pt idx="121">
                  <c:v>86.217550111358577</c:v>
                </c:pt>
                <c:pt idx="122">
                  <c:v>87.092811301408872</c:v>
                </c:pt>
                <c:pt idx="123">
                  <c:v>87.768200327983635</c:v>
                </c:pt>
                <c:pt idx="124">
                  <c:v>90.147172560668054</c:v>
                </c:pt>
                <c:pt idx="125">
                  <c:v>91.167675838317024</c:v>
                </c:pt>
                <c:pt idx="126">
                  <c:v>89.817262436859849</c:v>
                </c:pt>
                <c:pt idx="127">
                  <c:v>88.659507789915324</c:v>
                </c:pt>
                <c:pt idx="128">
                  <c:v>90.045209666424782</c:v>
                </c:pt>
                <c:pt idx="129">
                  <c:v>91.167019856322455</c:v>
                </c:pt>
                <c:pt idx="130">
                  <c:v>92.713185817805382</c:v>
                </c:pt>
                <c:pt idx="131">
                  <c:v>93.448595388865797</c:v>
                </c:pt>
                <c:pt idx="132">
                  <c:v>93.163239577446419</c:v>
                </c:pt>
                <c:pt idx="133">
                  <c:v>93.835560423512234</c:v>
                </c:pt>
                <c:pt idx="134">
                  <c:v>94.530219780219781</c:v>
                </c:pt>
                <c:pt idx="135">
                  <c:v>92.78709797015479</c:v>
                </c:pt>
                <c:pt idx="136">
                  <c:v>91.263679590343813</c:v>
                </c:pt>
                <c:pt idx="137">
                  <c:v>90.310016066294608</c:v>
                </c:pt>
                <c:pt idx="138">
                  <c:v>89.826651740945451</c:v>
                </c:pt>
                <c:pt idx="139">
                  <c:v>91.724599562621904</c:v>
                </c:pt>
                <c:pt idx="140">
                  <c:v>94.365725007080144</c:v>
                </c:pt>
                <c:pt idx="141">
                  <c:v>91.659603343290442</c:v>
                </c:pt>
                <c:pt idx="142">
                  <c:v>92.959136336301938</c:v>
                </c:pt>
                <c:pt idx="143">
                  <c:v>94.69227166276346</c:v>
                </c:pt>
                <c:pt idx="144">
                  <c:v>95.966298411122139</c:v>
                </c:pt>
                <c:pt idx="145">
                  <c:v>98.532297322598765</c:v>
                </c:pt>
                <c:pt idx="146">
                  <c:v>98.566204225697334</c:v>
                </c:pt>
                <c:pt idx="147">
                  <c:v>95.240910893707039</c:v>
                </c:pt>
                <c:pt idx="148">
                  <c:v>94.604257641921393</c:v>
                </c:pt>
                <c:pt idx="149">
                  <c:v>95.006108448454086</c:v>
                </c:pt>
                <c:pt idx="150">
                  <c:v>94.263613768170515</c:v>
                </c:pt>
                <c:pt idx="151">
                  <c:v>93.964951633253889</c:v>
                </c:pt>
                <c:pt idx="152">
                  <c:v>93.209268225626616</c:v>
                </c:pt>
                <c:pt idx="153">
                  <c:v>91.913991362713986</c:v>
                </c:pt>
                <c:pt idx="154">
                  <c:v>90.367794233775442</c:v>
                </c:pt>
                <c:pt idx="155">
                  <c:v>95.059193653181964</c:v>
                </c:pt>
                <c:pt idx="156">
                  <c:v>95.774457831325307</c:v>
                </c:pt>
                <c:pt idx="157">
                  <c:v>94.848816912335138</c:v>
                </c:pt>
                <c:pt idx="158">
                  <c:v>96.130805982550896</c:v>
                </c:pt>
                <c:pt idx="159">
                  <c:v>96.611852543163792</c:v>
                </c:pt>
                <c:pt idx="160">
                  <c:v>97.325106555713418</c:v>
                </c:pt>
                <c:pt idx="161">
                  <c:v>96.507972957553633</c:v>
                </c:pt>
                <c:pt idx="162">
                  <c:v>97.231485599911039</c:v>
                </c:pt>
                <c:pt idx="163">
                  <c:v>99.098675668657492</c:v>
                </c:pt>
                <c:pt idx="164">
                  <c:v>99.076224057245824</c:v>
                </c:pt>
                <c:pt idx="165">
                  <c:v>100.19646738151559</c:v>
                </c:pt>
                <c:pt idx="166">
                  <c:v>100.72153130416274</c:v>
                </c:pt>
                <c:pt idx="167">
                  <c:v>101.44664127704399</c:v>
                </c:pt>
                <c:pt idx="168">
                  <c:v>102.59375889755708</c:v>
                </c:pt>
                <c:pt idx="169">
                  <c:v>103.01364363420655</c:v>
                </c:pt>
                <c:pt idx="170">
                  <c:v>104.85300703774791</c:v>
                </c:pt>
                <c:pt idx="171">
                  <c:v>104.182199797349</c:v>
                </c:pt>
                <c:pt idx="172">
                  <c:v>102.61590262522957</c:v>
                </c:pt>
                <c:pt idx="173">
                  <c:v>102.33118514047624</c:v>
                </c:pt>
                <c:pt idx="174">
                  <c:v>104.04558440204359</c:v>
                </c:pt>
                <c:pt idx="175">
                  <c:v>106.23918763666012</c:v>
                </c:pt>
                <c:pt idx="176">
                  <c:v>106.44307193212303</c:v>
                </c:pt>
                <c:pt idx="177">
                  <c:v>106.05906344088318</c:v>
                </c:pt>
                <c:pt idx="178">
                  <c:v>105.78967447988143</c:v>
                </c:pt>
                <c:pt idx="179">
                  <c:v>107.91748993779728</c:v>
                </c:pt>
                <c:pt idx="180">
                  <c:v>108.98929531490015</c:v>
                </c:pt>
                <c:pt idx="181">
                  <c:v>108.95246038365305</c:v>
                </c:pt>
                <c:pt idx="182">
                  <c:v>110.54658955292389</c:v>
                </c:pt>
                <c:pt idx="183">
                  <c:v>112.20662037037037</c:v>
                </c:pt>
                <c:pt idx="184">
                  <c:v>113.70410598606985</c:v>
                </c:pt>
                <c:pt idx="185">
                  <c:v>116.58454656532814</c:v>
                </c:pt>
                <c:pt idx="186">
                  <c:v>116.18088126119045</c:v>
                </c:pt>
                <c:pt idx="187">
                  <c:v>116.25190558797246</c:v>
                </c:pt>
                <c:pt idx="188">
                  <c:v>116.21802808394987</c:v>
                </c:pt>
                <c:pt idx="189">
                  <c:v>117.06147765127032</c:v>
                </c:pt>
                <c:pt idx="190">
                  <c:v>117.96532762683859</c:v>
                </c:pt>
                <c:pt idx="191">
                  <c:v>116.72914362228562</c:v>
                </c:pt>
                <c:pt idx="192">
                  <c:v>117.39311803152634</c:v>
                </c:pt>
                <c:pt idx="193">
                  <c:v>116.04562211981566</c:v>
                </c:pt>
                <c:pt idx="194">
                  <c:v>114.13105108529525</c:v>
                </c:pt>
                <c:pt idx="195">
                  <c:v>112.29371191770035</c:v>
                </c:pt>
                <c:pt idx="196">
                  <c:v>109.9663204992311</c:v>
                </c:pt>
                <c:pt idx="197">
                  <c:v>94.865893745557926</c:v>
                </c:pt>
                <c:pt idx="198">
                  <c:v>94.567551099540239</c:v>
                </c:pt>
                <c:pt idx="199">
                  <c:v>93.982624481327804</c:v>
                </c:pt>
                <c:pt idx="200">
                  <c:v>94.484402360723777</c:v>
                </c:pt>
                <c:pt idx="201">
                  <c:v>98.89025778215823</c:v>
                </c:pt>
                <c:pt idx="202">
                  <c:v>97.998030067392435</c:v>
                </c:pt>
                <c:pt idx="203">
                  <c:v>99.368483765266603</c:v>
                </c:pt>
                <c:pt idx="204">
                  <c:v>99.809971575411296</c:v>
                </c:pt>
                <c:pt idx="205">
                  <c:v>102.37982543196682</c:v>
                </c:pt>
                <c:pt idx="206">
                  <c:v>103.78102626727006</c:v>
                </c:pt>
                <c:pt idx="207">
                  <c:v>103.11334520595163</c:v>
                </c:pt>
                <c:pt idx="208">
                  <c:v>104.23385616552645</c:v>
                </c:pt>
                <c:pt idx="209">
                  <c:v>104.3583591068212</c:v>
                </c:pt>
                <c:pt idx="210">
                  <c:v>103.3465819456617</c:v>
                </c:pt>
                <c:pt idx="211">
                  <c:v>103.72314342543177</c:v>
                </c:pt>
                <c:pt idx="212">
                  <c:v>107.85964773714556</c:v>
                </c:pt>
                <c:pt idx="213">
                  <c:v>103.70548147274015</c:v>
                </c:pt>
                <c:pt idx="214">
                  <c:v>103.47389321959112</c:v>
                </c:pt>
                <c:pt idx="215">
                  <c:v>102.46176321138211</c:v>
                </c:pt>
                <c:pt idx="216">
                  <c:v>101.65763089491274</c:v>
                </c:pt>
                <c:pt idx="217">
                  <c:v>102.64030158821168</c:v>
                </c:pt>
                <c:pt idx="218">
                  <c:v>107.70441662926578</c:v>
                </c:pt>
                <c:pt idx="219">
                  <c:v>108.48852755973432</c:v>
                </c:pt>
                <c:pt idx="220">
                  <c:v>109.12087530392498</c:v>
                </c:pt>
                <c:pt idx="221">
                  <c:v>109.85886487551731</c:v>
                </c:pt>
                <c:pt idx="222">
                  <c:v>110.91428470480162</c:v>
                </c:pt>
                <c:pt idx="223">
                  <c:v>110.51834232915562</c:v>
                </c:pt>
                <c:pt idx="224">
                  <c:v>112.43925885727576</c:v>
                </c:pt>
                <c:pt idx="225">
                  <c:v>111.94303387758038</c:v>
                </c:pt>
                <c:pt idx="226">
                  <c:v>111.95436517651667</c:v>
                </c:pt>
                <c:pt idx="227">
                  <c:v>113.20950740613159</c:v>
                </c:pt>
                <c:pt idx="228">
                  <c:v>113.34767103988729</c:v>
                </c:pt>
                <c:pt idx="229">
                  <c:v>113.09626339169061</c:v>
                </c:pt>
                <c:pt idx="230">
                  <c:v>112.95506682625175</c:v>
                </c:pt>
                <c:pt idx="231">
                  <c:v>112.06925581764753</c:v>
                </c:pt>
                <c:pt idx="232">
                  <c:v>115.25715320536038</c:v>
                </c:pt>
                <c:pt idx="233">
                  <c:v>116.10640857392826</c:v>
                </c:pt>
                <c:pt idx="234">
                  <c:v>118.22887772194305</c:v>
                </c:pt>
                <c:pt idx="235">
                  <c:v>117.81140928317319</c:v>
                </c:pt>
                <c:pt idx="236">
                  <c:v>119.03930070892697</c:v>
                </c:pt>
                <c:pt idx="237">
                  <c:v>121.64392134841637</c:v>
                </c:pt>
                <c:pt idx="238">
                  <c:v>119.219723183391</c:v>
                </c:pt>
                <c:pt idx="239">
                  <c:v>120.88093968930856</c:v>
                </c:pt>
                <c:pt idx="240">
                  <c:v>120.44197635582887</c:v>
                </c:pt>
                <c:pt idx="241">
                  <c:v>119.01651859458012</c:v>
                </c:pt>
                <c:pt idx="242">
                  <c:v>118.45860769745414</c:v>
                </c:pt>
                <c:pt idx="243">
                  <c:v>121.15435657114419</c:v>
                </c:pt>
                <c:pt idx="244">
                  <c:v>122.17445330063356</c:v>
                </c:pt>
                <c:pt idx="245">
                  <c:v>122.74047671474183</c:v>
                </c:pt>
                <c:pt idx="246">
                  <c:v>121.72023245845752</c:v>
                </c:pt>
                <c:pt idx="247">
                  <c:v>117.87372545202346</c:v>
                </c:pt>
                <c:pt idx="248">
                  <c:v>118.30215623609369</c:v>
                </c:pt>
                <c:pt idx="249">
                  <c:v>119.51102927903534</c:v>
                </c:pt>
              </c:numCache>
            </c:numRef>
          </c:xVal>
          <c:yVal>
            <c:numRef>
              <c:f>'WAP &amp; Shares'!$N$5:$N$254</c:f>
              <c:numCache>
                <c:formatCode>General</c:formatCode>
                <c:ptCount val="250"/>
                <c:pt idx="0">
                  <c:v>55232</c:v>
                </c:pt>
                <c:pt idx="1">
                  <c:v>92678</c:v>
                </c:pt>
                <c:pt idx="2">
                  <c:v>120584</c:v>
                </c:pt>
                <c:pt idx="3">
                  <c:v>89085</c:v>
                </c:pt>
                <c:pt idx="4">
                  <c:v>22210</c:v>
                </c:pt>
                <c:pt idx="5">
                  <c:v>90836</c:v>
                </c:pt>
                <c:pt idx="6">
                  <c:v>24362</c:v>
                </c:pt>
                <c:pt idx="7">
                  <c:v>19648</c:v>
                </c:pt>
                <c:pt idx="8">
                  <c:v>40680</c:v>
                </c:pt>
                <c:pt idx="9">
                  <c:v>51150</c:v>
                </c:pt>
                <c:pt idx="10">
                  <c:v>120889</c:v>
                </c:pt>
                <c:pt idx="11">
                  <c:v>96948</c:v>
                </c:pt>
                <c:pt idx="12">
                  <c:v>119580</c:v>
                </c:pt>
                <c:pt idx="13">
                  <c:v>142490</c:v>
                </c:pt>
                <c:pt idx="14">
                  <c:v>51191</c:v>
                </c:pt>
                <c:pt idx="15">
                  <c:v>146465</c:v>
                </c:pt>
                <c:pt idx="16">
                  <c:v>198281</c:v>
                </c:pt>
                <c:pt idx="17">
                  <c:v>236662</c:v>
                </c:pt>
                <c:pt idx="18">
                  <c:v>48817</c:v>
                </c:pt>
                <c:pt idx="19">
                  <c:v>47847</c:v>
                </c:pt>
                <c:pt idx="20">
                  <c:v>54967</c:v>
                </c:pt>
                <c:pt idx="21">
                  <c:v>34222</c:v>
                </c:pt>
                <c:pt idx="22">
                  <c:v>98876</c:v>
                </c:pt>
                <c:pt idx="23">
                  <c:v>102985</c:v>
                </c:pt>
                <c:pt idx="24">
                  <c:v>102178</c:v>
                </c:pt>
                <c:pt idx="25">
                  <c:v>73723</c:v>
                </c:pt>
                <c:pt idx="26">
                  <c:v>120496</c:v>
                </c:pt>
                <c:pt idx="27">
                  <c:v>356512</c:v>
                </c:pt>
                <c:pt idx="28">
                  <c:v>137202</c:v>
                </c:pt>
                <c:pt idx="29">
                  <c:v>626004</c:v>
                </c:pt>
                <c:pt idx="30">
                  <c:v>78615</c:v>
                </c:pt>
                <c:pt idx="31">
                  <c:v>179918</c:v>
                </c:pt>
                <c:pt idx="32">
                  <c:v>36130</c:v>
                </c:pt>
                <c:pt idx="33">
                  <c:v>18452</c:v>
                </c:pt>
                <c:pt idx="34">
                  <c:v>50539</c:v>
                </c:pt>
                <c:pt idx="35">
                  <c:v>67919</c:v>
                </c:pt>
                <c:pt idx="36">
                  <c:v>94012</c:v>
                </c:pt>
                <c:pt idx="37">
                  <c:v>189226</c:v>
                </c:pt>
                <c:pt idx="38">
                  <c:v>63698</c:v>
                </c:pt>
                <c:pt idx="39">
                  <c:v>128937</c:v>
                </c:pt>
                <c:pt idx="40">
                  <c:v>73535</c:v>
                </c:pt>
                <c:pt idx="41">
                  <c:v>39669</c:v>
                </c:pt>
                <c:pt idx="42">
                  <c:v>62467</c:v>
                </c:pt>
                <c:pt idx="43">
                  <c:v>23017</c:v>
                </c:pt>
                <c:pt idx="44">
                  <c:v>16265</c:v>
                </c:pt>
                <c:pt idx="45">
                  <c:v>25434</c:v>
                </c:pt>
                <c:pt idx="46">
                  <c:v>20972</c:v>
                </c:pt>
                <c:pt idx="47">
                  <c:v>24046</c:v>
                </c:pt>
                <c:pt idx="48">
                  <c:v>15034</c:v>
                </c:pt>
                <c:pt idx="49">
                  <c:v>166294</c:v>
                </c:pt>
                <c:pt idx="50">
                  <c:v>32633</c:v>
                </c:pt>
                <c:pt idx="51">
                  <c:v>29196</c:v>
                </c:pt>
                <c:pt idx="52">
                  <c:v>13958</c:v>
                </c:pt>
                <c:pt idx="53">
                  <c:v>59672</c:v>
                </c:pt>
                <c:pt idx="54">
                  <c:v>30965</c:v>
                </c:pt>
                <c:pt idx="55">
                  <c:v>72564</c:v>
                </c:pt>
                <c:pt idx="56">
                  <c:v>36727</c:v>
                </c:pt>
                <c:pt idx="57">
                  <c:v>21199</c:v>
                </c:pt>
                <c:pt idx="58">
                  <c:v>17265</c:v>
                </c:pt>
                <c:pt idx="59">
                  <c:v>133412</c:v>
                </c:pt>
                <c:pt idx="60">
                  <c:v>70796</c:v>
                </c:pt>
                <c:pt idx="61">
                  <c:v>167121</c:v>
                </c:pt>
                <c:pt idx="62">
                  <c:v>205536</c:v>
                </c:pt>
                <c:pt idx="63">
                  <c:v>115299</c:v>
                </c:pt>
                <c:pt idx="64">
                  <c:v>141160</c:v>
                </c:pt>
                <c:pt idx="65">
                  <c:v>119208</c:v>
                </c:pt>
                <c:pt idx="66">
                  <c:v>113826</c:v>
                </c:pt>
                <c:pt idx="67">
                  <c:v>48802</c:v>
                </c:pt>
                <c:pt idx="68">
                  <c:v>29023</c:v>
                </c:pt>
                <c:pt idx="69">
                  <c:v>45085</c:v>
                </c:pt>
                <c:pt idx="70">
                  <c:v>53008</c:v>
                </c:pt>
                <c:pt idx="71">
                  <c:v>59310</c:v>
                </c:pt>
                <c:pt idx="72">
                  <c:v>11405</c:v>
                </c:pt>
                <c:pt idx="73">
                  <c:v>27428</c:v>
                </c:pt>
                <c:pt idx="74">
                  <c:v>60151</c:v>
                </c:pt>
                <c:pt idx="75">
                  <c:v>10778</c:v>
                </c:pt>
                <c:pt idx="76">
                  <c:v>40106</c:v>
                </c:pt>
                <c:pt idx="77">
                  <c:v>42601</c:v>
                </c:pt>
                <c:pt idx="78">
                  <c:v>56794</c:v>
                </c:pt>
                <c:pt idx="79">
                  <c:v>49643</c:v>
                </c:pt>
                <c:pt idx="80">
                  <c:v>91195</c:v>
                </c:pt>
                <c:pt idx="81">
                  <c:v>75163</c:v>
                </c:pt>
                <c:pt idx="82">
                  <c:v>46068</c:v>
                </c:pt>
                <c:pt idx="83">
                  <c:v>18702</c:v>
                </c:pt>
                <c:pt idx="84">
                  <c:v>41973</c:v>
                </c:pt>
                <c:pt idx="85">
                  <c:v>50900</c:v>
                </c:pt>
                <c:pt idx="86">
                  <c:v>35185</c:v>
                </c:pt>
                <c:pt idx="87">
                  <c:v>39623</c:v>
                </c:pt>
                <c:pt idx="88">
                  <c:v>42148</c:v>
                </c:pt>
                <c:pt idx="89">
                  <c:v>40820</c:v>
                </c:pt>
                <c:pt idx="90">
                  <c:v>24402</c:v>
                </c:pt>
                <c:pt idx="91">
                  <c:v>18062</c:v>
                </c:pt>
                <c:pt idx="92">
                  <c:v>91370</c:v>
                </c:pt>
                <c:pt idx="93">
                  <c:v>24496</c:v>
                </c:pt>
                <c:pt idx="94">
                  <c:v>28848</c:v>
                </c:pt>
                <c:pt idx="95">
                  <c:v>16415</c:v>
                </c:pt>
                <c:pt idx="96">
                  <c:v>42847</c:v>
                </c:pt>
                <c:pt idx="97">
                  <c:v>16184</c:v>
                </c:pt>
                <c:pt idx="98">
                  <c:v>58421</c:v>
                </c:pt>
                <c:pt idx="99">
                  <c:v>93710</c:v>
                </c:pt>
                <c:pt idx="100">
                  <c:v>48442</c:v>
                </c:pt>
                <c:pt idx="101">
                  <c:v>67951</c:v>
                </c:pt>
                <c:pt idx="102">
                  <c:v>40015</c:v>
                </c:pt>
                <c:pt idx="103">
                  <c:v>18894</c:v>
                </c:pt>
                <c:pt idx="104">
                  <c:v>8393</c:v>
                </c:pt>
                <c:pt idx="105">
                  <c:v>57599</c:v>
                </c:pt>
                <c:pt idx="106">
                  <c:v>40793</c:v>
                </c:pt>
                <c:pt idx="107">
                  <c:v>44361</c:v>
                </c:pt>
                <c:pt idx="108">
                  <c:v>34063</c:v>
                </c:pt>
                <c:pt idx="109">
                  <c:v>16241</c:v>
                </c:pt>
                <c:pt idx="110">
                  <c:v>12059</c:v>
                </c:pt>
                <c:pt idx="111">
                  <c:v>51192</c:v>
                </c:pt>
                <c:pt idx="112">
                  <c:v>160124</c:v>
                </c:pt>
                <c:pt idx="113">
                  <c:v>76185</c:v>
                </c:pt>
                <c:pt idx="114">
                  <c:v>89421</c:v>
                </c:pt>
                <c:pt idx="115">
                  <c:v>84896</c:v>
                </c:pt>
                <c:pt idx="116">
                  <c:v>84006</c:v>
                </c:pt>
                <c:pt idx="117">
                  <c:v>43549</c:v>
                </c:pt>
                <c:pt idx="118">
                  <c:v>50346</c:v>
                </c:pt>
                <c:pt idx="119">
                  <c:v>139983</c:v>
                </c:pt>
                <c:pt idx="120">
                  <c:v>28384</c:v>
                </c:pt>
                <c:pt idx="121">
                  <c:v>56125</c:v>
                </c:pt>
                <c:pt idx="122">
                  <c:v>52666</c:v>
                </c:pt>
                <c:pt idx="123">
                  <c:v>54271</c:v>
                </c:pt>
                <c:pt idx="124">
                  <c:v>35686</c:v>
                </c:pt>
                <c:pt idx="125">
                  <c:v>80429</c:v>
                </c:pt>
                <c:pt idx="126">
                  <c:v>92849</c:v>
                </c:pt>
                <c:pt idx="127">
                  <c:v>78178</c:v>
                </c:pt>
                <c:pt idx="128">
                  <c:v>45477</c:v>
                </c:pt>
                <c:pt idx="129">
                  <c:v>94378</c:v>
                </c:pt>
                <c:pt idx="130">
                  <c:v>15456</c:v>
                </c:pt>
                <c:pt idx="131">
                  <c:v>40901</c:v>
                </c:pt>
                <c:pt idx="132">
                  <c:v>23003</c:v>
                </c:pt>
                <c:pt idx="133">
                  <c:v>27390</c:v>
                </c:pt>
                <c:pt idx="134">
                  <c:v>13104</c:v>
                </c:pt>
                <c:pt idx="135">
                  <c:v>53945</c:v>
                </c:pt>
                <c:pt idx="136">
                  <c:v>27340</c:v>
                </c:pt>
                <c:pt idx="137">
                  <c:v>47304</c:v>
                </c:pt>
                <c:pt idx="138">
                  <c:v>42879</c:v>
                </c:pt>
                <c:pt idx="139">
                  <c:v>33838</c:v>
                </c:pt>
                <c:pt idx="140">
                  <c:v>28248</c:v>
                </c:pt>
                <c:pt idx="141">
                  <c:v>139264</c:v>
                </c:pt>
                <c:pt idx="142">
                  <c:v>34921</c:v>
                </c:pt>
                <c:pt idx="143">
                  <c:v>8540</c:v>
                </c:pt>
                <c:pt idx="144">
                  <c:v>16112</c:v>
                </c:pt>
                <c:pt idx="145">
                  <c:v>16023</c:v>
                </c:pt>
                <c:pt idx="146">
                  <c:v>40798</c:v>
                </c:pt>
                <c:pt idx="147">
                  <c:v>30256</c:v>
                </c:pt>
                <c:pt idx="148">
                  <c:v>12824</c:v>
                </c:pt>
                <c:pt idx="149">
                  <c:v>10641</c:v>
                </c:pt>
                <c:pt idx="150">
                  <c:v>39831</c:v>
                </c:pt>
                <c:pt idx="151">
                  <c:v>14266</c:v>
                </c:pt>
                <c:pt idx="152">
                  <c:v>65471</c:v>
                </c:pt>
                <c:pt idx="153">
                  <c:v>57657</c:v>
                </c:pt>
                <c:pt idx="154">
                  <c:v>186153</c:v>
                </c:pt>
                <c:pt idx="155">
                  <c:v>29243</c:v>
                </c:pt>
                <c:pt idx="156">
                  <c:v>24900</c:v>
                </c:pt>
                <c:pt idx="157">
                  <c:v>20624</c:v>
                </c:pt>
                <c:pt idx="158">
                  <c:v>48140</c:v>
                </c:pt>
                <c:pt idx="159">
                  <c:v>53575</c:v>
                </c:pt>
                <c:pt idx="160">
                  <c:v>49270</c:v>
                </c:pt>
                <c:pt idx="161">
                  <c:v>70112</c:v>
                </c:pt>
                <c:pt idx="162">
                  <c:v>71944</c:v>
                </c:pt>
                <c:pt idx="163">
                  <c:v>15404</c:v>
                </c:pt>
                <c:pt idx="164">
                  <c:v>77141</c:v>
                </c:pt>
                <c:pt idx="165">
                  <c:v>83281</c:v>
                </c:pt>
                <c:pt idx="166">
                  <c:v>32887</c:v>
                </c:pt>
                <c:pt idx="167">
                  <c:v>24682</c:v>
                </c:pt>
                <c:pt idx="168">
                  <c:v>17561</c:v>
                </c:pt>
                <c:pt idx="169">
                  <c:v>94403</c:v>
                </c:pt>
                <c:pt idx="170">
                  <c:v>37512</c:v>
                </c:pt>
                <c:pt idx="171">
                  <c:v>48359</c:v>
                </c:pt>
                <c:pt idx="172">
                  <c:v>27769</c:v>
                </c:pt>
                <c:pt idx="173">
                  <c:v>51361</c:v>
                </c:pt>
                <c:pt idx="174">
                  <c:v>47955</c:v>
                </c:pt>
                <c:pt idx="175">
                  <c:v>26983</c:v>
                </c:pt>
                <c:pt idx="176">
                  <c:v>16029</c:v>
                </c:pt>
                <c:pt idx="177">
                  <c:v>46831</c:v>
                </c:pt>
                <c:pt idx="178">
                  <c:v>36434</c:v>
                </c:pt>
                <c:pt idx="179">
                  <c:v>21864</c:v>
                </c:pt>
                <c:pt idx="180">
                  <c:v>20832</c:v>
                </c:pt>
                <c:pt idx="181">
                  <c:v>47960</c:v>
                </c:pt>
                <c:pt idx="182">
                  <c:v>43572</c:v>
                </c:pt>
                <c:pt idx="183">
                  <c:v>21600</c:v>
                </c:pt>
                <c:pt idx="184">
                  <c:v>41062</c:v>
                </c:pt>
                <c:pt idx="185">
                  <c:v>48287</c:v>
                </c:pt>
                <c:pt idx="186">
                  <c:v>22899</c:v>
                </c:pt>
                <c:pt idx="187">
                  <c:v>19023</c:v>
                </c:pt>
                <c:pt idx="188">
                  <c:v>46361</c:v>
                </c:pt>
                <c:pt idx="189">
                  <c:v>40226</c:v>
                </c:pt>
                <c:pt idx="190">
                  <c:v>36917</c:v>
                </c:pt>
                <c:pt idx="191">
                  <c:v>68708</c:v>
                </c:pt>
                <c:pt idx="192">
                  <c:v>114444</c:v>
                </c:pt>
                <c:pt idx="193">
                  <c:v>54250</c:v>
                </c:pt>
                <c:pt idx="194">
                  <c:v>126279</c:v>
                </c:pt>
                <c:pt idx="195">
                  <c:v>179053</c:v>
                </c:pt>
                <c:pt idx="196">
                  <c:v>1322674</c:v>
                </c:pt>
                <c:pt idx="197">
                  <c:v>22512</c:v>
                </c:pt>
                <c:pt idx="198">
                  <c:v>18053</c:v>
                </c:pt>
                <c:pt idx="199">
                  <c:v>46272</c:v>
                </c:pt>
                <c:pt idx="200">
                  <c:v>30838</c:v>
                </c:pt>
                <c:pt idx="201">
                  <c:v>85227</c:v>
                </c:pt>
                <c:pt idx="202">
                  <c:v>28935</c:v>
                </c:pt>
                <c:pt idx="203">
                  <c:v>13428</c:v>
                </c:pt>
                <c:pt idx="204">
                  <c:v>69658</c:v>
                </c:pt>
                <c:pt idx="205">
                  <c:v>39297</c:v>
                </c:pt>
                <c:pt idx="206">
                  <c:v>41763</c:v>
                </c:pt>
                <c:pt idx="207">
                  <c:v>17407</c:v>
                </c:pt>
                <c:pt idx="208">
                  <c:v>23972</c:v>
                </c:pt>
                <c:pt idx="209">
                  <c:v>29423</c:v>
                </c:pt>
                <c:pt idx="210">
                  <c:v>22820</c:v>
                </c:pt>
                <c:pt idx="211">
                  <c:v>101558</c:v>
                </c:pt>
                <c:pt idx="212">
                  <c:v>25322</c:v>
                </c:pt>
                <c:pt idx="213">
                  <c:v>33896</c:v>
                </c:pt>
                <c:pt idx="214">
                  <c:v>20397</c:v>
                </c:pt>
                <c:pt idx="215">
                  <c:v>15744</c:v>
                </c:pt>
                <c:pt idx="216">
                  <c:v>67325</c:v>
                </c:pt>
                <c:pt idx="217">
                  <c:v>69764</c:v>
                </c:pt>
                <c:pt idx="218">
                  <c:v>60159</c:v>
                </c:pt>
                <c:pt idx="219">
                  <c:v>23186</c:v>
                </c:pt>
                <c:pt idx="220">
                  <c:v>8637</c:v>
                </c:pt>
                <c:pt idx="221">
                  <c:v>30446</c:v>
                </c:pt>
                <c:pt idx="222">
                  <c:v>28303</c:v>
                </c:pt>
                <c:pt idx="223">
                  <c:v>32793</c:v>
                </c:pt>
                <c:pt idx="224">
                  <c:v>12899</c:v>
                </c:pt>
                <c:pt idx="225">
                  <c:v>13903</c:v>
                </c:pt>
                <c:pt idx="226">
                  <c:v>20423</c:v>
                </c:pt>
                <c:pt idx="227">
                  <c:v>14515</c:v>
                </c:pt>
                <c:pt idx="228">
                  <c:v>22714</c:v>
                </c:pt>
                <c:pt idx="229">
                  <c:v>19135</c:v>
                </c:pt>
                <c:pt idx="230">
                  <c:v>20052</c:v>
                </c:pt>
                <c:pt idx="231">
                  <c:v>25182</c:v>
                </c:pt>
                <c:pt idx="232">
                  <c:v>16566</c:v>
                </c:pt>
                <c:pt idx="233">
                  <c:v>27432</c:v>
                </c:pt>
                <c:pt idx="234">
                  <c:v>14925</c:v>
                </c:pt>
                <c:pt idx="235">
                  <c:v>71398</c:v>
                </c:pt>
                <c:pt idx="236">
                  <c:v>58116</c:v>
                </c:pt>
                <c:pt idx="237">
                  <c:v>110411</c:v>
                </c:pt>
                <c:pt idx="238">
                  <c:v>31790</c:v>
                </c:pt>
                <c:pt idx="239">
                  <c:v>52528</c:v>
                </c:pt>
                <c:pt idx="240">
                  <c:v>18863</c:v>
                </c:pt>
                <c:pt idx="241">
                  <c:v>22399</c:v>
                </c:pt>
                <c:pt idx="242">
                  <c:v>56798</c:v>
                </c:pt>
                <c:pt idx="243">
                  <c:v>24113</c:v>
                </c:pt>
                <c:pt idx="244">
                  <c:v>48930</c:v>
                </c:pt>
                <c:pt idx="245">
                  <c:v>72664</c:v>
                </c:pt>
                <c:pt idx="246">
                  <c:v>100319</c:v>
                </c:pt>
                <c:pt idx="247">
                  <c:v>41093</c:v>
                </c:pt>
                <c:pt idx="248">
                  <c:v>24719</c:v>
                </c:pt>
                <c:pt idx="249">
                  <c:v>27699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FD-EF70-47A3-86C0-E0A36BCAE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28999"/>
        <c:axId val="222231047"/>
      </c:scatterChart>
      <c:valAx>
        <c:axId val="222228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31047"/>
        <c:crosses val="autoZero"/>
        <c:crossBetween val="midCat"/>
      </c:valAx>
      <c:valAx>
        <c:axId val="2222310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Shares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28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WAP VS Close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637CEF"/>
              </a:solidFill>
              <a:ln w="9525">
                <a:solidFill>
                  <a:srgbClr val="637CEF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ED7D3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'Stock Market Data'!$G$2:$G$9000</c:f>
              <c:numCache>
                <c:formatCode>"₹"\ #,##0.00</c:formatCode>
                <c:ptCount val="8999"/>
                <c:pt idx="0">
                  <c:v>713.8</c:v>
                </c:pt>
                <c:pt idx="1">
                  <c:v>697.5</c:v>
                </c:pt>
                <c:pt idx="2">
                  <c:v>699.85</c:v>
                </c:pt>
                <c:pt idx="3">
                  <c:v>694.75</c:v>
                </c:pt>
                <c:pt idx="4">
                  <c:v>695.2</c:v>
                </c:pt>
                <c:pt idx="5">
                  <c:v>714.25</c:v>
                </c:pt>
                <c:pt idx="6">
                  <c:v>708.9</c:v>
                </c:pt>
                <c:pt idx="7">
                  <c:v>721.7</c:v>
                </c:pt>
                <c:pt idx="8">
                  <c:v>718.1</c:v>
                </c:pt>
                <c:pt idx="9">
                  <c:v>729.65</c:v>
                </c:pt>
                <c:pt idx="10">
                  <c:v>745.5</c:v>
                </c:pt>
                <c:pt idx="11">
                  <c:v>749.7</c:v>
                </c:pt>
                <c:pt idx="12">
                  <c:v>742.35</c:v>
                </c:pt>
                <c:pt idx="13">
                  <c:v>752.45</c:v>
                </c:pt>
                <c:pt idx="14">
                  <c:v>759.2</c:v>
                </c:pt>
                <c:pt idx="15">
                  <c:v>757.95</c:v>
                </c:pt>
                <c:pt idx="16">
                  <c:v>761.85</c:v>
                </c:pt>
                <c:pt idx="17">
                  <c:v>751.55</c:v>
                </c:pt>
                <c:pt idx="18">
                  <c:v>737.9</c:v>
                </c:pt>
                <c:pt idx="19">
                  <c:v>723.9</c:v>
                </c:pt>
                <c:pt idx="20">
                  <c:v>734.3</c:v>
                </c:pt>
                <c:pt idx="21">
                  <c:v>738.9</c:v>
                </c:pt>
                <c:pt idx="22">
                  <c:v>744</c:v>
                </c:pt>
                <c:pt idx="23">
                  <c:v>734.7</c:v>
                </c:pt>
                <c:pt idx="24">
                  <c:v>742.45</c:v>
                </c:pt>
                <c:pt idx="25">
                  <c:v>752.5</c:v>
                </c:pt>
                <c:pt idx="26">
                  <c:v>741.35</c:v>
                </c:pt>
                <c:pt idx="27">
                  <c:v>741.2</c:v>
                </c:pt>
                <c:pt idx="28">
                  <c:v>746.35</c:v>
                </c:pt>
                <c:pt idx="29">
                  <c:v>739.9</c:v>
                </c:pt>
                <c:pt idx="30">
                  <c:v>727</c:v>
                </c:pt>
                <c:pt idx="31">
                  <c:v>733.2</c:v>
                </c:pt>
                <c:pt idx="32">
                  <c:v>745.65</c:v>
                </c:pt>
                <c:pt idx="33">
                  <c:v>736.3</c:v>
                </c:pt>
                <c:pt idx="34">
                  <c:v>725.9</c:v>
                </c:pt>
                <c:pt idx="35">
                  <c:v>753.25</c:v>
                </c:pt>
                <c:pt idx="36">
                  <c:v>794.6</c:v>
                </c:pt>
                <c:pt idx="37">
                  <c:v>796.55</c:v>
                </c:pt>
                <c:pt idx="38">
                  <c:v>797.4</c:v>
                </c:pt>
                <c:pt idx="39">
                  <c:v>810.1</c:v>
                </c:pt>
                <c:pt idx="40">
                  <c:v>805.1</c:v>
                </c:pt>
                <c:pt idx="41">
                  <c:v>820.45</c:v>
                </c:pt>
                <c:pt idx="42">
                  <c:v>828.05</c:v>
                </c:pt>
                <c:pt idx="43">
                  <c:v>825.5</c:v>
                </c:pt>
                <c:pt idx="44">
                  <c:v>819</c:v>
                </c:pt>
                <c:pt idx="45">
                  <c:v>813.4</c:v>
                </c:pt>
                <c:pt idx="46">
                  <c:v>819.75</c:v>
                </c:pt>
                <c:pt idx="47">
                  <c:v>811.3</c:v>
                </c:pt>
                <c:pt idx="48">
                  <c:v>818.6</c:v>
                </c:pt>
                <c:pt idx="49">
                  <c:v>836.15</c:v>
                </c:pt>
                <c:pt idx="50">
                  <c:v>817.75</c:v>
                </c:pt>
                <c:pt idx="51">
                  <c:v>809.95</c:v>
                </c:pt>
                <c:pt idx="52">
                  <c:v>819.7</c:v>
                </c:pt>
                <c:pt idx="53">
                  <c:v>807.35</c:v>
                </c:pt>
                <c:pt idx="54">
                  <c:v>800.7</c:v>
                </c:pt>
                <c:pt idx="55">
                  <c:v>796.25</c:v>
                </c:pt>
                <c:pt idx="56">
                  <c:v>795.05</c:v>
                </c:pt>
                <c:pt idx="57">
                  <c:v>789.65</c:v>
                </c:pt>
                <c:pt idx="58">
                  <c:v>794.65</c:v>
                </c:pt>
                <c:pt idx="59">
                  <c:v>773.05</c:v>
                </c:pt>
                <c:pt idx="60">
                  <c:v>781.9</c:v>
                </c:pt>
                <c:pt idx="61">
                  <c:v>768.45</c:v>
                </c:pt>
                <c:pt idx="62">
                  <c:v>778</c:v>
                </c:pt>
                <c:pt idx="63">
                  <c:v>774.35</c:v>
                </c:pt>
                <c:pt idx="64">
                  <c:v>764.7</c:v>
                </c:pt>
                <c:pt idx="65">
                  <c:v>771.85</c:v>
                </c:pt>
                <c:pt idx="66">
                  <c:v>749.05</c:v>
                </c:pt>
                <c:pt idx="67">
                  <c:v>720.05</c:v>
                </c:pt>
                <c:pt idx="68">
                  <c:v>725.05</c:v>
                </c:pt>
                <c:pt idx="69">
                  <c:v>728.5</c:v>
                </c:pt>
                <c:pt idx="70">
                  <c:v>719</c:v>
                </c:pt>
                <c:pt idx="71">
                  <c:v>693.1</c:v>
                </c:pt>
                <c:pt idx="72">
                  <c:v>698.25</c:v>
                </c:pt>
                <c:pt idx="73">
                  <c:v>706.55</c:v>
                </c:pt>
                <c:pt idx="74">
                  <c:v>700.95</c:v>
                </c:pt>
                <c:pt idx="75">
                  <c:v>698.3</c:v>
                </c:pt>
                <c:pt idx="76">
                  <c:v>695.9</c:v>
                </c:pt>
                <c:pt idx="77">
                  <c:v>689.1</c:v>
                </c:pt>
                <c:pt idx="78">
                  <c:v>693</c:v>
                </c:pt>
                <c:pt idx="79">
                  <c:v>686.95</c:v>
                </c:pt>
                <c:pt idx="80">
                  <c:v>687</c:v>
                </c:pt>
                <c:pt idx="81">
                  <c:v>685.25</c:v>
                </c:pt>
                <c:pt idx="82">
                  <c:v>689.2</c:v>
                </c:pt>
                <c:pt idx="83">
                  <c:v>691.35</c:v>
                </c:pt>
                <c:pt idx="84">
                  <c:v>699.55</c:v>
                </c:pt>
                <c:pt idx="85">
                  <c:v>703.55</c:v>
                </c:pt>
                <c:pt idx="86">
                  <c:v>686.75</c:v>
                </c:pt>
                <c:pt idx="87">
                  <c:v>689.25</c:v>
                </c:pt>
                <c:pt idx="88">
                  <c:v>687.25</c:v>
                </c:pt>
                <c:pt idx="89">
                  <c:v>672.15</c:v>
                </c:pt>
                <c:pt idx="90">
                  <c:v>678.15</c:v>
                </c:pt>
                <c:pt idx="91">
                  <c:v>677.55</c:v>
                </c:pt>
                <c:pt idx="92">
                  <c:v>678.3</c:v>
                </c:pt>
                <c:pt idx="93">
                  <c:v>706.1</c:v>
                </c:pt>
                <c:pt idx="94">
                  <c:v>688.25</c:v>
                </c:pt>
                <c:pt idx="95">
                  <c:v>676</c:v>
                </c:pt>
                <c:pt idx="96">
                  <c:v>680.9</c:v>
                </c:pt>
                <c:pt idx="97">
                  <c:v>666.25</c:v>
                </c:pt>
                <c:pt idx="98">
                  <c:v>613.29999999999995</c:v>
                </c:pt>
                <c:pt idx="99">
                  <c:v>627</c:v>
                </c:pt>
                <c:pt idx="100">
                  <c:v>587</c:v>
                </c:pt>
                <c:pt idx="101">
                  <c:v>582.45000000000005</c:v>
                </c:pt>
                <c:pt idx="102">
                  <c:v>576.45000000000005</c:v>
                </c:pt>
                <c:pt idx="103">
                  <c:v>557.04999999999995</c:v>
                </c:pt>
                <c:pt idx="104">
                  <c:v>554.29999999999995</c:v>
                </c:pt>
                <c:pt idx="105">
                  <c:v>545.45000000000005</c:v>
                </c:pt>
                <c:pt idx="106">
                  <c:v>541.9</c:v>
                </c:pt>
                <c:pt idx="107">
                  <c:v>552.75</c:v>
                </c:pt>
                <c:pt idx="108">
                  <c:v>563.75</c:v>
                </c:pt>
                <c:pt idx="109">
                  <c:v>538.75</c:v>
                </c:pt>
                <c:pt idx="110">
                  <c:v>529.79999999999995</c:v>
                </c:pt>
                <c:pt idx="111">
                  <c:v>534.15</c:v>
                </c:pt>
                <c:pt idx="112">
                  <c:v>555.15</c:v>
                </c:pt>
                <c:pt idx="113">
                  <c:v>573.1</c:v>
                </c:pt>
                <c:pt idx="114">
                  <c:v>558.15</c:v>
                </c:pt>
                <c:pt idx="115">
                  <c:v>549.5</c:v>
                </c:pt>
                <c:pt idx="116">
                  <c:v>542.35</c:v>
                </c:pt>
                <c:pt idx="117">
                  <c:v>525.1</c:v>
                </c:pt>
                <c:pt idx="118">
                  <c:v>525.9</c:v>
                </c:pt>
                <c:pt idx="119">
                  <c:v>504.6</c:v>
                </c:pt>
                <c:pt idx="120">
                  <c:v>492</c:v>
                </c:pt>
                <c:pt idx="121">
                  <c:v>502.9</c:v>
                </c:pt>
                <c:pt idx="122">
                  <c:v>507</c:v>
                </c:pt>
                <c:pt idx="123">
                  <c:v>522.20000000000005</c:v>
                </c:pt>
                <c:pt idx="124">
                  <c:v>538.85</c:v>
                </c:pt>
                <c:pt idx="125">
                  <c:v>544.20000000000005</c:v>
                </c:pt>
                <c:pt idx="126">
                  <c:v>553.15</c:v>
                </c:pt>
                <c:pt idx="127">
                  <c:v>546.29999999999995</c:v>
                </c:pt>
                <c:pt idx="128">
                  <c:v>548.6</c:v>
                </c:pt>
                <c:pt idx="129">
                  <c:v>557.45000000000005</c:v>
                </c:pt>
                <c:pt idx="130">
                  <c:v>565.75</c:v>
                </c:pt>
                <c:pt idx="131">
                  <c:v>556.65</c:v>
                </c:pt>
                <c:pt idx="132">
                  <c:v>524.1</c:v>
                </c:pt>
                <c:pt idx="133">
                  <c:v>532.85</c:v>
                </c:pt>
                <c:pt idx="134">
                  <c:v>537.5</c:v>
                </c:pt>
                <c:pt idx="135">
                  <c:v>535.04999999999995</c:v>
                </c:pt>
                <c:pt idx="136">
                  <c:v>525.29999999999995</c:v>
                </c:pt>
                <c:pt idx="137">
                  <c:v>501.15</c:v>
                </c:pt>
                <c:pt idx="138">
                  <c:v>521.85</c:v>
                </c:pt>
                <c:pt idx="139">
                  <c:v>534.85</c:v>
                </c:pt>
                <c:pt idx="140">
                  <c:v>552.85</c:v>
                </c:pt>
                <c:pt idx="141">
                  <c:v>554.4</c:v>
                </c:pt>
                <c:pt idx="142">
                  <c:v>571.75</c:v>
                </c:pt>
                <c:pt idx="143">
                  <c:v>579.54999999999995</c:v>
                </c:pt>
                <c:pt idx="144">
                  <c:v>592</c:v>
                </c:pt>
                <c:pt idx="145">
                  <c:v>586.95000000000005</c:v>
                </c:pt>
                <c:pt idx="146">
                  <c:v>595.4</c:v>
                </c:pt>
                <c:pt idx="147">
                  <c:v>599.45000000000005</c:v>
                </c:pt>
                <c:pt idx="148">
                  <c:v>608.79999999999995</c:v>
                </c:pt>
                <c:pt idx="149">
                  <c:v>601.4</c:v>
                </c:pt>
                <c:pt idx="150">
                  <c:v>601.35</c:v>
                </c:pt>
                <c:pt idx="151">
                  <c:v>596.70000000000005</c:v>
                </c:pt>
                <c:pt idx="152">
                  <c:v>596</c:v>
                </c:pt>
                <c:pt idx="153">
                  <c:v>588.75</c:v>
                </c:pt>
                <c:pt idx="154">
                  <c:v>564.25</c:v>
                </c:pt>
                <c:pt idx="155">
                  <c:v>593.79999999999995</c:v>
                </c:pt>
                <c:pt idx="156">
                  <c:v>581.95000000000005</c:v>
                </c:pt>
                <c:pt idx="157">
                  <c:v>604.4</c:v>
                </c:pt>
                <c:pt idx="158">
                  <c:v>606.29999999999995</c:v>
                </c:pt>
                <c:pt idx="159">
                  <c:v>605.54999999999995</c:v>
                </c:pt>
                <c:pt idx="160">
                  <c:v>597.70000000000005</c:v>
                </c:pt>
                <c:pt idx="161">
                  <c:v>603.6</c:v>
                </c:pt>
                <c:pt idx="162">
                  <c:v>587.1</c:v>
                </c:pt>
                <c:pt idx="163">
                  <c:v>575.29999999999995</c:v>
                </c:pt>
                <c:pt idx="164">
                  <c:v>559.79999999999995</c:v>
                </c:pt>
                <c:pt idx="165">
                  <c:v>574.6</c:v>
                </c:pt>
                <c:pt idx="166">
                  <c:v>570.20000000000005</c:v>
                </c:pt>
                <c:pt idx="167">
                  <c:v>566.54999999999995</c:v>
                </c:pt>
                <c:pt idx="168">
                  <c:v>567.5</c:v>
                </c:pt>
                <c:pt idx="169">
                  <c:v>556</c:v>
                </c:pt>
                <c:pt idx="170">
                  <c:v>573.45000000000005</c:v>
                </c:pt>
                <c:pt idx="171">
                  <c:v>570.5</c:v>
                </c:pt>
                <c:pt idx="172">
                  <c:v>568.35</c:v>
                </c:pt>
                <c:pt idx="173">
                  <c:v>558.1</c:v>
                </c:pt>
                <c:pt idx="174">
                  <c:v>578.9</c:v>
                </c:pt>
                <c:pt idx="175">
                  <c:v>552.25</c:v>
                </c:pt>
                <c:pt idx="176">
                  <c:v>548.20000000000005</c:v>
                </c:pt>
                <c:pt idx="177">
                  <c:v>556.25</c:v>
                </c:pt>
                <c:pt idx="178">
                  <c:v>549.25</c:v>
                </c:pt>
                <c:pt idx="179">
                  <c:v>536.79999999999995</c:v>
                </c:pt>
                <c:pt idx="180">
                  <c:v>548.75</c:v>
                </c:pt>
                <c:pt idx="181">
                  <c:v>558.9</c:v>
                </c:pt>
                <c:pt idx="182">
                  <c:v>562.65</c:v>
                </c:pt>
                <c:pt idx="183">
                  <c:v>577.1</c:v>
                </c:pt>
                <c:pt idx="184">
                  <c:v>583.95000000000005</c:v>
                </c:pt>
                <c:pt idx="185">
                  <c:v>590.54999999999995</c:v>
                </c:pt>
                <c:pt idx="186">
                  <c:v>590.04999999999995</c:v>
                </c:pt>
                <c:pt idx="187">
                  <c:v>591.4</c:v>
                </c:pt>
                <c:pt idx="188">
                  <c:v>581</c:v>
                </c:pt>
                <c:pt idx="189">
                  <c:v>587.20000000000005</c:v>
                </c:pt>
                <c:pt idx="190">
                  <c:v>597.9</c:v>
                </c:pt>
                <c:pt idx="191">
                  <c:v>595.29999999999995</c:v>
                </c:pt>
                <c:pt idx="192">
                  <c:v>595.70000000000005</c:v>
                </c:pt>
                <c:pt idx="193">
                  <c:v>581.79999999999995</c:v>
                </c:pt>
                <c:pt idx="194">
                  <c:v>583.15</c:v>
                </c:pt>
                <c:pt idx="195">
                  <c:v>585.9</c:v>
                </c:pt>
                <c:pt idx="196">
                  <c:v>590.4</c:v>
                </c:pt>
                <c:pt idx="197">
                  <c:v>591.5</c:v>
                </c:pt>
                <c:pt idx="198">
                  <c:v>596.5</c:v>
                </c:pt>
                <c:pt idx="199">
                  <c:v>595.79999999999995</c:v>
                </c:pt>
                <c:pt idx="200">
                  <c:v>594.6</c:v>
                </c:pt>
                <c:pt idx="201">
                  <c:v>590.04999999999995</c:v>
                </c:pt>
                <c:pt idx="202">
                  <c:v>578.75</c:v>
                </c:pt>
                <c:pt idx="203">
                  <c:v>573.75</c:v>
                </c:pt>
                <c:pt idx="204">
                  <c:v>561.25</c:v>
                </c:pt>
                <c:pt idx="205">
                  <c:v>579.25</c:v>
                </c:pt>
                <c:pt idx="206">
                  <c:v>575.70000000000005</c:v>
                </c:pt>
                <c:pt idx="207">
                  <c:v>580.65</c:v>
                </c:pt>
                <c:pt idx="208">
                  <c:v>601.95000000000005</c:v>
                </c:pt>
                <c:pt idx="209">
                  <c:v>610.04999999999995</c:v>
                </c:pt>
                <c:pt idx="210">
                  <c:v>613.4</c:v>
                </c:pt>
                <c:pt idx="211">
                  <c:v>625.20000000000005</c:v>
                </c:pt>
                <c:pt idx="212">
                  <c:v>616.75</c:v>
                </c:pt>
                <c:pt idx="213">
                  <c:v>612.45000000000005</c:v>
                </c:pt>
                <c:pt idx="214">
                  <c:v>608.35</c:v>
                </c:pt>
                <c:pt idx="215">
                  <c:v>620.95000000000005</c:v>
                </c:pt>
                <c:pt idx="216">
                  <c:v>620.5</c:v>
                </c:pt>
                <c:pt idx="217">
                  <c:v>604.25</c:v>
                </c:pt>
                <c:pt idx="218">
                  <c:v>645.54999999999995</c:v>
                </c:pt>
                <c:pt idx="219">
                  <c:v>651.5</c:v>
                </c:pt>
                <c:pt idx="220">
                  <c:v>638.25</c:v>
                </c:pt>
                <c:pt idx="221">
                  <c:v>665.05</c:v>
                </c:pt>
                <c:pt idx="222">
                  <c:v>683.75</c:v>
                </c:pt>
                <c:pt idx="223">
                  <c:v>687.1</c:v>
                </c:pt>
                <c:pt idx="224">
                  <c:v>696.65</c:v>
                </c:pt>
                <c:pt idx="225">
                  <c:v>694.7</c:v>
                </c:pt>
                <c:pt idx="226">
                  <c:v>700.6</c:v>
                </c:pt>
                <c:pt idx="227">
                  <c:v>690.55</c:v>
                </c:pt>
                <c:pt idx="228">
                  <c:v>699.7</c:v>
                </c:pt>
                <c:pt idx="229">
                  <c:v>705.45</c:v>
                </c:pt>
                <c:pt idx="230">
                  <c:v>727.15</c:v>
                </c:pt>
                <c:pt idx="231">
                  <c:v>733</c:v>
                </c:pt>
                <c:pt idx="232">
                  <c:v>718.95</c:v>
                </c:pt>
                <c:pt idx="233">
                  <c:v>731.6</c:v>
                </c:pt>
                <c:pt idx="234">
                  <c:v>733.05</c:v>
                </c:pt>
                <c:pt idx="235">
                  <c:v>740.1</c:v>
                </c:pt>
                <c:pt idx="236">
                  <c:v>730.6</c:v>
                </c:pt>
                <c:pt idx="237">
                  <c:v>736.6</c:v>
                </c:pt>
                <c:pt idx="238">
                  <c:v>730.9</c:v>
                </c:pt>
                <c:pt idx="239">
                  <c:v>735.9</c:v>
                </c:pt>
                <c:pt idx="240">
                  <c:v>736.3</c:v>
                </c:pt>
                <c:pt idx="241">
                  <c:v>731.15</c:v>
                </c:pt>
                <c:pt idx="242">
                  <c:v>752.45</c:v>
                </c:pt>
                <c:pt idx="243">
                  <c:v>723.4</c:v>
                </c:pt>
                <c:pt idx="244">
                  <c:v>719.25</c:v>
                </c:pt>
                <c:pt idx="245">
                  <c:v>719.2</c:v>
                </c:pt>
                <c:pt idx="246">
                  <c:v>722.85</c:v>
                </c:pt>
                <c:pt idx="247">
                  <c:v>720.6</c:v>
                </c:pt>
                <c:pt idx="248">
                  <c:v>722.25</c:v>
                </c:pt>
                <c:pt idx="249">
                  <c:v>718.1</c:v>
                </c:pt>
                <c:pt idx="250">
                  <c:v>1070.75</c:v>
                </c:pt>
                <c:pt idx="251">
                  <c:v>1051.9000000000001</c:v>
                </c:pt>
                <c:pt idx="252">
                  <c:v>1055.25</c:v>
                </c:pt>
                <c:pt idx="253">
                  <c:v>1056.2</c:v>
                </c:pt>
                <c:pt idx="254">
                  <c:v>1050.2</c:v>
                </c:pt>
                <c:pt idx="255">
                  <c:v>1054.45</c:v>
                </c:pt>
                <c:pt idx="256">
                  <c:v>1055.7</c:v>
                </c:pt>
                <c:pt idx="257">
                  <c:v>1061.4000000000001</c:v>
                </c:pt>
                <c:pt idx="258">
                  <c:v>1045.55</c:v>
                </c:pt>
                <c:pt idx="259">
                  <c:v>1052.3499999999999</c:v>
                </c:pt>
                <c:pt idx="260">
                  <c:v>1050.1500000000001</c:v>
                </c:pt>
                <c:pt idx="261">
                  <c:v>1070.05</c:v>
                </c:pt>
                <c:pt idx="262">
                  <c:v>1070.4000000000001</c:v>
                </c:pt>
                <c:pt idx="263">
                  <c:v>1079.3</c:v>
                </c:pt>
                <c:pt idx="264">
                  <c:v>1079.8499999999999</c:v>
                </c:pt>
                <c:pt idx="265">
                  <c:v>1083.25</c:v>
                </c:pt>
                <c:pt idx="266">
                  <c:v>1082.1500000000001</c:v>
                </c:pt>
                <c:pt idx="267">
                  <c:v>1067.5</c:v>
                </c:pt>
                <c:pt idx="268">
                  <c:v>1066.3</c:v>
                </c:pt>
                <c:pt idx="269">
                  <c:v>1069.3</c:v>
                </c:pt>
                <c:pt idx="270">
                  <c:v>1073.55</c:v>
                </c:pt>
                <c:pt idx="271">
                  <c:v>1057.3499999999999</c:v>
                </c:pt>
                <c:pt idx="272">
                  <c:v>1076.9000000000001</c:v>
                </c:pt>
                <c:pt idx="273">
                  <c:v>1070.7</c:v>
                </c:pt>
                <c:pt idx="274">
                  <c:v>1070.55</c:v>
                </c:pt>
                <c:pt idx="275">
                  <c:v>1068.45</c:v>
                </c:pt>
                <c:pt idx="276">
                  <c:v>1062.5999999999999</c:v>
                </c:pt>
                <c:pt idx="277">
                  <c:v>1068.3</c:v>
                </c:pt>
                <c:pt idx="278">
                  <c:v>1073.25</c:v>
                </c:pt>
                <c:pt idx="279">
                  <c:v>1065.5</c:v>
                </c:pt>
                <c:pt idx="280">
                  <c:v>1073.3499999999999</c:v>
                </c:pt>
                <c:pt idx="281">
                  <c:v>1086.9000000000001</c:v>
                </c:pt>
                <c:pt idx="282">
                  <c:v>1095.25</c:v>
                </c:pt>
                <c:pt idx="283">
                  <c:v>1105.1500000000001</c:v>
                </c:pt>
                <c:pt idx="284">
                  <c:v>1098.05</c:v>
                </c:pt>
                <c:pt idx="285">
                  <c:v>1100.05</c:v>
                </c:pt>
                <c:pt idx="286">
                  <c:v>1099.0999999999999</c:v>
                </c:pt>
                <c:pt idx="287">
                  <c:v>1159.8499999999999</c:v>
                </c:pt>
                <c:pt idx="288">
                  <c:v>1167.75</c:v>
                </c:pt>
                <c:pt idx="289">
                  <c:v>1165.3</c:v>
                </c:pt>
                <c:pt idx="290">
                  <c:v>1173.45</c:v>
                </c:pt>
                <c:pt idx="291">
                  <c:v>1173.75</c:v>
                </c:pt>
                <c:pt idx="292">
                  <c:v>1164.5</c:v>
                </c:pt>
                <c:pt idx="293">
                  <c:v>1164.7</c:v>
                </c:pt>
                <c:pt idx="294">
                  <c:v>1165.4000000000001</c:v>
                </c:pt>
                <c:pt idx="295">
                  <c:v>1175.45</c:v>
                </c:pt>
                <c:pt idx="296">
                  <c:v>1177.55</c:v>
                </c:pt>
                <c:pt idx="297">
                  <c:v>1170.3</c:v>
                </c:pt>
                <c:pt idx="298">
                  <c:v>1175.05</c:v>
                </c:pt>
                <c:pt idx="299">
                  <c:v>1173.45</c:v>
                </c:pt>
                <c:pt idx="300">
                  <c:v>1199</c:v>
                </c:pt>
                <c:pt idx="301">
                  <c:v>1225.2</c:v>
                </c:pt>
                <c:pt idx="302">
                  <c:v>1234.3499999999999</c:v>
                </c:pt>
                <c:pt idx="303">
                  <c:v>1212.8</c:v>
                </c:pt>
                <c:pt idx="304">
                  <c:v>1220.8499999999999</c:v>
                </c:pt>
                <c:pt idx="305">
                  <c:v>1214.25</c:v>
                </c:pt>
                <c:pt idx="306">
                  <c:v>1220.1500000000001</c:v>
                </c:pt>
                <c:pt idx="307">
                  <c:v>1217.4000000000001</c:v>
                </c:pt>
                <c:pt idx="308">
                  <c:v>1220.9000000000001</c:v>
                </c:pt>
                <c:pt idx="309">
                  <c:v>1216.7</c:v>
                </c:pt>
                <c:pt idx="310">
                  <c:v>1215.6500000000001</c:v>
                </c:pt>
                <c:pt idx="311">
                  <c:v>1205.95</c:v>
                </c:pt>
                <c:pt idx="312">
                  <c:v>1212.7</c:v>
                </c:pt>
                <c:pt idx="313">
                  <c:v>1231.55</c:v>
                </c:pt>
                <c:pt idx="314">
                  <c:v>1232.9000000000001</c:v>
                </c:pt>
                <c:pt idx="315">
                  <c:v>1219.8499999999999</c:v>
                </c:pt>
                <c:pt idx="316">
                  <c:v>1195.2</c:v>
                </c:pt>
                <c:pt idx="317">
                  <c:v>1158.6500000000001</c:v>
                </c:pt>
                <c:pt idx="318">
                  <c:v>1171.05</c:v>
                </c:pt>
                <c:pt idx="319">
                  <c:v>1181.6500000000001</c:v>
                </c:pt>
                <c:pt idx="320">
                  <c:v>1195.2</c:v>
                </c:pt>
                <c:pt idx="321">
                  <c:v>1192.05</c:v>
                </c:pt>
                <c:pt idx="322">
                  <c:v>1201.9000000000001</c:v>
                </c:pt>
                <c:pt idx="323">
                  <c:v>1194.25</c:v>
                </c:pt>
                <c:pt idx="324">
                  <c:v>1195.9000000000001</c:v>
                </c:pt>
                <c:pt idx="325">
                  <c:v>1215.25</c:v>
                </c:pt>
                <c:pt idx="326">
                  <c:v>1210.0999999999999</c:v>
                </c:pt>
                <c:pt idx="327">
                  <c:v>1187.9000000000001</c:v>
                </c:pt>
                <c:pt idx="328">
                  <c:v>1197.75</c:v>
                </c:pt>
                <c:pt idx="329">
                  <c:v>1195.1500000000001</c:v>
                </c:pt>
                <c:pt idx="330">
                  <c:v>1202.6500000000001</c:v>
                </c:pt>
                <c:pt idx="331">
                  <c:v>1208.3</c:v>
                </c:pt>
                <c:pt idx="332">
                  <c:v>1207.55</c:v>
                </c:pt>
                <c:pt idx="333">
                  <c:v>1195.55</c:v>
                </c:pt>
                <c:pt idx="334">
                  <c:v>1193.95</c:v>
                </c:pt>
                <c:pt idx="335">
                  <c:v>1204.0999999999999</c:v>
                </c:pt>
                <c:pt idx="336">
                  <c:v>1153.3499999999999</c:v>
                </c:pt>
                <c:pt idx="337">
                  <c:v>1171.2</c:v>
                </c:pt>
                <c:pt idx="338">
                  <c:v>1161.8499999999999</c:v>
                </c:pt>
                <c:pt idx="339">
                  <c:v>1161</c:v>
                </c:pt>
                <c:pt idx="340">
                  <c:v>1173.45</c:v>
                </c:pt>
                <c:pt idx="341">
                  <c:v>1182.1500000000001</c:v>
                </c:pt>
                <c:pt idx="342">
                  <c:v>1183.9000000000001</c:v>
                </c:pt>
                <c:pt idx="343">
                  <c:v>1188.2</c:v>
                </c:pt>
                <c:pt idx="344">
                  <c:v>1192.7</c:v>
                </c:pt>
                <c:pt idx="345">
                  <c:v>1165.3</c:v>
                </c:pt>
                <c:pt idx="346">
                  <c:v>1207.3</c:v>
                </c:pt>
                <c:pt idx="347">
                  <c:v>1206.5</c:v>
                </c:pt>
                <c:pt idx="348">
                  <c:v>1217.0999999999999</c:v>
                </c:pt>
                <c:pt idx="349">
                  <c:v>1221.8499999999999</c:v>
                </c:pt>
                <c:pt idx="350">
                  <c:v>1190.6500000000001</c:v>
                </c:pt>
                <c:pt idx="351">
                  <c:v>1161.55</c:v>
                </c:pt>
                <c:pt idx="352">
                  <c:v>1114.05</c:v>
                </c:pt>
                <c:pt idx="353">
                  <c:v>1069.3499999999999</c:v>
                </c:pt>
                <c:pt idx="354">
                  <c:v>1061.6500000000001</c:v>
                </c:pt>
                <c:pt idx="355">
                  <c:v>1077.5</c:v>
                </c:pt>
                <c:pt idx="356">
                  <c:v>1048.95</c:v>
                </c:pt>
                <c:pt idx="357">
                  <c:v>1089.5</c:v>
                </c:pt>
                <c:pt idx="358">
                  <c:v>1089.75</c:v>
                </c:pt>
                <c:pt idx="359">
                  <c:v>1084.8499999999999</c:v>
                </c:pt>
                <c:pt idx="360">
                  <c:v>1085.3499999999999</c:v>
                </c:pt>
                <c:pt idx="361">
                  <c:v>1101.9000000000001</c:v>
                </c:pt>
                <c:pt idx="362">
                  <c:v>1098.5</c:v>
                </c:pt>
                <c:pt idx="363">
                  <c:v>1095.5999999999999</c:v>
                </c:pt>
                <c:pt idx="364">
                  <c:v>1119.5999999999999</c:v>
                </c:pt>
                <c:pt idx="365">
                  <c:v>1098</c:v>
                </c:pt>
                <c:pt idx="366">
                  <c:v>1071.1500000000001</c:v>
                </c:pt>
                <c:pt idx="367">
                  <c:v>1053.5</c:v>
                </c:pt>
                <c:pt idx="368">
                  <c:v>1052.2</c:v>
                </c:pt>
                <c:pt idx="369">
                  <c:v>1045.5999999999999</c:v>
                </c:pt>
                <c:pt idx="370">
                  <c:v>1033.95</c:v>
                </c:pt>
                <c:pt idx="371">
                  <c:v>1010.15</c:v>
                </c:pt>
                <c:pt idx="372">
                  <c:v>1011</c:v>
                </c:pt>
                <c:pt idx="373">
                  <c:v>1025.55</c:v>
                </c:pt>
                <c:pt idx="374">
                  <c:v>1035.6500000000001</c:v>
                </c:pt>
                <c:pt idx="375">
                  <c:v>1037.55</c:v>
                </c:pt>
                <c:pt idx="376">
                  <c:v>1033.95</c:v>
                </c:pt>
                <c:pt idx="377">
                  <c:v>1015.2</c:v>
                </c:pt>
                <c:pt idx="378">
                  <c:v>1001.65</c:v>
                </c:pt>
                <c:pt idx="379">
                  <c:v>1006.9</c:v>
                </c:pt>
                <c:pt idx="380">
                  <c:v>1015.85</c:v>
                </c:pt>
                <c:pt idx="381">
                  <c:v>1016.3</c:v>
                </c:pt>
                <c:pt idx="382">
                  <c:v>1009.25</c:v>
                </c:pt>
                <c:pt idx="383">
                  <c:v>1009.6</c:v>
                </c:pt>
                <c:pt idx="384">
                  <c:v>1008.6</c:v>
                </c:pt>
                <c:pt idx="385">
                  <c:v>1017</c:v>
                </c:pt>
                <c:pt idx="386">
                  <c:v>1011.4</c:v>
                </c:pt>
                <c:pt idx="387">
                  <c:v>993.85</c:v>
                </c:pt>
                <c:pt idx="388">
                  <c:v>993.35</c:v>
                </c:pt>
                <c:pt idx="389">
                  <c:v>996.75</c:v>
                </c:pt>
                <c:pt idx="390">
                  <c:v>1008.25</c:v>
                </c:pt>
                <c:pt idx="391">
                  <c:v>1006.95</c:v>
                </c:pt>
                <c:pt idx="392">
                  <c:v>1007.85</c:v>
                </c:pt>
                <c:pt idx="393">
                  <c:v>1011.6</c:v>
                </c:pt>
                <c:pt idx="394">
                  <c:v>1023.8</c:v>
                </c:pt>
                <c:pt idx="395">
                  <c:v>1020.55</c:v>
                </c:pt>
                <c:pt idx="396">
                  <c:v>1013.4</c:v>
                </c:pt>
                <c:pt idx="397">
                  <c:v>1015.45</c:v>
                </c:pt>
                <c:pt idx="398">
                  <c:v>989.55</c:v>
                </c:pt>
                <c:pt idx="399">
                  <c:v>998.6</c:v>
                </c:pt>
                <c:pt idx="400">
                  <c:v>986.4</c:v>
                </c:pt>
                <c:pt idx="401">
                  <c:v>985</c:v>
                </c:pt>
                <c:pt idx="402">
                  <c:v>983.3</c:v>
                </c:pt>
                <c:pt idx="403">
                  <c:v>984.1</c:v>
                </c:pt>
                <c:pt idx="404">
                  <c:v>947.9</c:v>
                </c:pt>
                <c:pt idx="405">
                  <c:v>948.3</c:v>
                </c:pt>
                <c:pt idx="406">
                  <c:v>951.65</c:v>
                </c:pt>
                <c:pt idx="407">
                  <c:v>959.85</c:v>
                </c:pt>
                <c:pt idx="408">
                  <c:v>969.75</c:v>
                </c:pt>
                <c:pt idx="409">
                  <c:v>988.25</c:v>
                </c:pt>
                <c:pt idx="410">
                  <c:v>991.25</c:v>
                </c:pt>
                <c:pt idx="411">
                  <c:v>1040.2</c:v>
                </c:pt>
                <c:pt idx="412">
                  <c:v>1027.3499999999999</c:v>
                </c:pt>
                <c:pt idx="413">
                  <c:v>1049.8499999999999</c:v>
                </c:pt>
                <c:pt idx="414">
                  <c:v>1048.95</c:v>
                </c:pt>
                <c:pt idx="415">
                  <c:v>1040.8</c:v>
                </c:pt>
                <c:pt idx="416">
                  <c:v>1061.55</c:v>
                </c:pt>
                <c:pt idx="417">
                  <c:v>1075</c:v>
                </c:pt>
                <c:pt idx="418">
                  <c:v>1067.5999999999999</c:v>
                </c:pt>
                <c:pt idx="419">
                  <c:v>1064.1500000000001</c:v>
                </c:pt>
                <c:pt idx="420">
                  <c:v>1084.2</c:v>
                </c:pt>
                <c:pt idx="421">
                  <c:v>1086.1500000000001</c:v>
                </c:pt>
                <c:pt idx="422">
                  <c:v>1072.05</c:v>
                </c:pt>
                <c:pt idx="423">
                  <c:v>1065.25</c:v>
                </c:pt>
                <c:pt idx="424">
                  <c:v>1069.5999999999999</c:v>
                </c:pt>
                <c:pt idx="425">
                  <c:v>1077.5</c:v>
                </c:pt>
                <c:pt idx="426">
                  <c:v>1076.9000000000001</c:v>
                </c:pt>
                <c:pt idx="427">
                  <c:v>1079.3499999999999</c:v>
                </c:pt>
                <c:pt idx="428">
                  <c:v>1079.2</c:v>
                </c:pt>
                <c:pt idx="429">
                  <c:v>1072.0999999999999</c:v>
                </c:pt>
                <c:pt idx="430">
                  <c:v>1108.45</c:v>
                </c:pt>
                <c:pt idx="431">
                  <c:v>1122.45</c:v>
                </c:pt>
                <c:pt idx="432">
                  <c:v>1135.95</c:v>
                </c:pt>
                <c:pt idx="433">
                  <c:v>1150.55</c:v>
                </c:pt>
                <c:pt idx="434">
                  <c:v>1148.6500000000001</c:v>
                </c:pt>
                <c:pt idx="435">
                  <c:v>1145.5999999999999</c:v>
                </c:pt>
                <c:pt idx="436">
                  <c:v>1147.5</c:v>
                </c:pt>
                <c:pt idx="437">
                  <c:v>1153.5</c:v>
                </c:pt>
                <c:pt idx="438">
                  <c:v>1163.45</c:v>
                </c:pt>
                <c:pt idx="439">
                  <c:v>1186.05</c:v>
                </c:pt>
                <c:pt idx="440">
                  <c:v>1167.3</c:v>
                </c:pt>
                <c:pt idx="441">
                  <c:v>1159.25</c:v>
                </c:pt>
                <c:pt idx="442">
                  <c:v>1160.05</c:v>
                </c:pt>
                <c:pt idx="443">
                  <c:v>1136.75</c:v>
                </c:pt>
                <c:pt idx="444">
                  <c:v>1136.7</c:v>
                </c:pt>
                <c:pt idx="445">
                  <c:v>1132.5</c:v>
                </c:pt>
                <c:pt idx="446">
                  <c:v>1150.3</c:v>
                </c:pt>
                <c:pt idx="447">
                  <c:v>1143.9000000000001</c:v>
                </c:pt>
                <c:pt idx="448">
                  <c:v>1155.5</c:v>
                </c:pt>
                <c:pt idx="449">
                  <c:v>1143</c:v>
                </c:pt>
                <c:pt idx="450">
                  <c:v>1139.0999999999999</c:v>
                </c:pt>
                <c:pt idx="451">
                  <c:v>1135</c:v>
                </c:pt>
                <c:pt idx="452">
                  <c:v>1126.1500000000001</c:v>
                </c:pt>
                <c:pt idx="453">
                  <c:v>1140.7</c:v>
                </c:pt>
                <c:pt idx="454">
                  <c:v>1141.1500000000001</c:v>
                </c:pt>
                <c:pt idx="455">
                  <c:v>1158.5</c:v>
                </c:pt>
                <c:pt idx="456">
                  <c:v>1170.7</c:v>
                </c:pt>
                <c:pt idx="457">
                  <c:v>1161.5</c:v>
                </c:pt>
                <c:pt idx="458">
                  <c:v>1160.8</c:v>
                </c:pt>
                <c:pt idx="459">
                  <c:v>1167.0999999999999</c:v>
                </c:pt>
                <c:pt idx="460">
                  <c:v>1171.1500000000001</c:v>
                </c:pt>
                <c:pt idx="461">
                  <c:v>1140.05</c:v>
                </c:pt>
                <c:pt idx="462">
                  <c:v>1168.1500000000001</c:v>
                </c:pt>
                <c:pt idx="463">
                  <c:v>1158.5</c:v>
                </c:pt>
                <c:pt idx="464">
                  <c:v>1172.55</c:v>
                </c:pt>
                <c:pt idx="465">
                  <c:v>1186</c:v>
                </c:pt>
                <c:pt idx="466">
                  <c:v>1170.6500000000001</c:v>
                </c:pt>
                <c:pt idx="467">
                  <c:v>1187.6500000000001</c:v>
                </c:pt>
                <c:pt idx="468">
                  <c:v>1167.95</c:v>
                </c:pt>
                <c:pt idx="469">
                  <c:v>1160.5</c:v>
                </c:pt>
                <c:pt idx="470">
                  <c:v>1175.8</c:v>
                </c:pt>
                <c:pt idx="471">
                  <c:v>1190.55</c:v>
                </c:pt>
                <c:pt idx="472">
                  <c:v>1195.25</c:v>
                </c:pt>
                <c:pt idx="473">
                  <c:v>1132.1500000000001</c:v>
                </c:pt>
                <c:pt idx="474">
                  <c:v>1152.25</c:v>
                </c:pt>
                <c:pt idx="475">
                  <c:v>1155.0999999999999</c:v>
                </c:pt>
                <c:pt idx="476">
                  <c:v>1164.4000000000001</c:v>
                </c:pt>
                <c:pt idx="477">
                  <c:v>1172.4000000000001</c:v>
                </c:pt>
                <c:pt idx="478">
                  <c:v>1183.75</c:v>
                </c:pt>
                <c:pt idx="479">
                  <c:v>1170.0999999999999</c:v>
                </c:pt>
                <c:pt idx="480">
                  <c:v>1152.25</c:v>
                </c:pt>
                <c:pt idx="481">
                  <c:v>1145.4000000000001</c:v>
                </c:pt>
                <c:pt idx="482">
                  <c:v>1177.5</c:v>
                </c:pt>
                <c:pt idx="483">
                  <c:v>1175.45</c:v>
                </c:pt>
                <c:pt idx="484">
                  <c:v>1225.9000000000001</c:v>
                </c:pt>
                <c:pt idx="485">
                  <c:v>1232.45</c:v>
                </c:pt>
                <c:pt idx="486">
                  <c:v>1272.1500000000001</c:v>
                </c:pt>
                <c:pt idx="487">
                  <c:v>1276.3</c:v>
                </c:pt>
                <c:pt idx="488">
                  <c:v>1267.8499999999999</c:v>
                </c:pt>
                <c:pt idx="489">
                  <c:v>1239.75</c:v>
                </c:pt>
                <c:pt idx="490">
                  <c:v>1246.7</c:v>
                </c:pt>
                <c:pt idx="491">
                  <c:v>1245.55</c:v>
                </c:pt>
                <c:pt idx="492">
                  <c:v>1242.55</c:v>
                </c:pt>
                <c:pt idx="493">
                  <c:v>1238.3499999999999</c:v>
                </c:pt>
                <c:pt idx="494">
                  <c:v>1231.3</c:v>
                </c:pt>
                <c:pt idx="495">
                  <c:v>1231.5</c:v>
                </c:pt>
                <c:pt idx="496">
                  <c:v>1217.7</c:v>
                </c:pt>
                <c:pt idx="497">
                  <c:v>1203.3499999999999</c:v>
                </c:pt>
                <c:pt idx="498">
                  <c:v>1186.05</c:v>
                </c:pt>
                <c:pt idx="499">
                  <c:v>1187</c:v>
                </c:pt>
                <c:pt idx="500">
                  <c:v>166.75</c:v>
                </c:pt>
                <c:pt idx="501">
                  <c:v>163.35</c:v>
                </c:pt>
                <c:pt idx="502">
                  <c:v>164.6</c:v>
                </c:pt>
                <c:pt idx="503">
                  <c:v>163.4</c:v>
                </c:pt>
                <c:pt idx="504">
                  <c:v>162.44999999999999</c:v>
                </c:pt>
                <c:pt idx="505">
                  <c:v>164.6</c:v>
                </c:pt>
                <c:pt idx="506">
                  <c:v>162.05000000000001</c:v>
                </c:pt>
                <c:pt idx="507">
                  <c:v>161.25</c:v>
                </c:pt>
                <c:pt idx="508">
                  <c:v>161.85</c:v>
                </c:pt>
                <c:pt idx="509">
                  <c:v>162.80000000000001</c:v>
                </c:pt>
                <c:pt idx="510">
                  <c:v>165.8</c:v>
                </c:pt>
                <c:pt idx="511">
                  <c:v>171.45</c:v>
                </c:pt>
                <c:pt idx="512">
                  <c:v>173.1</c:v>
                </c:pt>
                <c:pt idx="513">
                  <c:v>176.8</c:v>
                </c:pt>
                <c:pt idx="514">
                  <c:v>174.3</c:v>
                </c:pt>
                <c:pt idx="515">
                  <c:v>174.1</c:v>
                </c:pt>
                <c:pt idx="516">
                  <c:v>167</c:v>
                </c:pt>
                <c:pt idx="517">
                  <c:v>163.35</c:v>
                </c:pt>
                <c:pt idx="518">
                  <c:v>165.55</c:v>
                </c:pt>
                <c:pt idx="519">
                  <c:v>166.7</c:v>
                </c:pt>
                <c:pt idx="520">
                  <c:v>165.9</c:v>
                </c:pt>
                <c:pt idx="521">
                  <c:v>165.1</c:v>
                </c:pt>
                <c:pt idx="522">
                  <c:v>166.05</c:v>
                </c:pt>
                <c:pt idx="523">
                  <c:v>164.5</c:v>
                </c:pt>
                <c:pt idx="524">
                  <c:v>165.9</c:v>
                </c:pt>
                <c:pt idx="525">
                  <c:v>168.1</c:v>
                </c:pt>
                <c:pt idx="526">
                  <c:v>163.4</c:v>
                </c:pt>
                <c:pt idx="527">
                  <c:v>168.05</c:v>
                </c:pt>
                <c:pt idx="528">
                  <c:v>168.2</c:v>
                </c:pt>
                <c:pt idx="529">
                  <c:v>173.3</c:v>
                </c:pt>
                <c:pt idx="530">
                  <c:v>174.9</c:v>
                </c:pt>
                <c:pt idx="531">
                  <c:v>178.1</c:v>
                </c:pt>
                <c:pt idx="532">
                  <c:v>184.2</c:v>
                </c:pt>
                <c:pt idx="533">
                  <c:v>181.35</c:v>
                </c:pt>
                <c:pt idx="534">
                  <c:v>180.95</c:v>
                </c:pt>
                <c:pt idx="535">
                  <c:v>182.25</c:v>
                </c:pt>
                <c:pt idx="536">
                  <c:v>187.2</c:v>
                </c:pt>
                <c:pt idx="537">
                  <c:v>185.1</c:v>
                </c:pt>
                <c:pt idx="538">
                  <c:v>183.7</c:v>
                </c:pt>
                <c:pt idx="539">
                  <c:v>180.1</c:v>
                </c:pt>
                <c:pt idx="540">
                  <c:v>175.15</c:v>
                </c:pt>
                <c:pt idx="541">
                  <c:v>175.5</c:v>
                </c:pt>
                <c:pt idx="542">
                  <c:v>178.05</c:v>
                </c:pt>
                <c:pt idx="543">
                  <c:v>178</c:v>
                </c:pt>
                <c:pt idx="544">
                  <c:v>174.9</c:v>
                </c:pt>
                <c:pt idx="545">
                  <c:v>177.5</c:v>
                </c:pt>
                <c:pt idx="546">
                  <c:v>179.95</c:v>
                </c:pt>
                <c:pt idx="547">
                  <c:v>183.85</c:v>
                </c:pt>
                <c:pt idx="548">
                  <c:v>187.8</c:v>
                </c:pt>
                <c:pt idx="549">
                  <c:v>187.15</c:v>
                </c:pt>
                <c:pt idx="550">
                  <c:v>189.85</c:v>
                </c:pt>
                <c:pt idx="551">
                  <c:v>185.55</c:v>
                </c:pt>
                <c:pt idx="552">
                  <c:v>185</c:v>
                </c:pt>
                <c:pt idx="553">
                  <c:v>181.95</c:v>
                </c:pt>
                <c:pt idx="554">
                  <c:v>180.15</c:v>
                </c:pt>
                <c:pt idx="555">
                  <c:v>180.25</c:v>
                </c:pt>
                <c:pt idx="556">
                  <c:v>179.95</c:v>
                </c:pt>
                <c:pt idx="557">
                  <c:v>178.05</c:v>
                </c:pt>
                <c:pt idx="558">
                  <c:v>180.7</c:v>
                </c:pt>
                <c:pt idx="559">
                  <c:v>174.95</c:v>
                </c:pt>
                <c:pt idx="560">
                  <c:v>178.35</c:v>
                </c:pt>
                <c:pt idx="561">
                  <c:v>175.15</c:v>
                </c:pt>
                <c:pt idx="562">
                  <c:v>177.55</c:v>
                </c:pt>
                <c:pt idx="563">
                  <c:v>182.5</c:v>
                </c:pt>
                <c:pt idx="564">
                  <c:v>181.05</c:v>
                </c:pt>
                <c:pt idx="565">
                  <c:v>186.15</c:v>
                </c:pt>
                <c:pt idx="566">
                  <c:v>173.6</c:v>
                </c:pt>
                <c:pt idx="567">
                  <c:v>166.8</c:v>
                </c:pt>
                <c:pt idx="568">
                  <c:v>168.9</c:v>
                </c:pt>
                <c:pt idx="569">
                  <c:v>169.95</c:v>
                </c:pt>
                <c:pt idx="570">
                  <c:v>172.75</c:v>
                </c:pt>
                <c:pt idx="571">
                  <c:v>170.2</c:v>
                </c:pt>
                <c:pt idx="572">
                  <c:v>170.95</c:v>
                </c:pt>
                <c:pt idx="573">
                  <c:v>169.1</c:v>
                </c:pt>
                <c:pt idx="574">
                  <c:v>168.95</c:v>
                </c:pt>
                <c:pt idx="575">
                  <c:v>165.65</c:v>
                </c:pt>
                <c:pt idx="576">
                  <c:v>165.55</c:v>
                </c:pt>
                <c:pt idx="577">
                  <c:v>165.45</c:v>
                </c:pt>
                <c:pt idx="578">
                  <c:v>168.2</c:v>
                </c:pt>
                <c:pt idx="579">
                  <c:v>165</c:v>
                </c:pt>
                <c:pt idx="580">
                  <c:v>170.55</c:v>
                </c:pt>
                <c:pt idx="581">
                  <c:v>170.1</c:v>
                </c:pt>
                <c:pt idx="582">
                  <c:v>169.05</c:v>
                </c:pt>
                <c:pt idx="583">
                  <c:v>166.85</c:v>
                </c:pt>
                <c:pt idx="584">
                  <c:v>162.4</c:v>
                </c:pt>
                <c:pt idx="585">
                  <c:v>163.55000000000001</c:v>
                </c:pt>
                <c:pt idx="586">
                  <c:v>156.94999999999999</c:v>
                </c:pt>
                <c:pt idx="587">
                  <c:v>157.30000000000001</c:v>
                </c:pt>
                <c:pt idx="588">
                  <c:v>159.5</c:v>
                </c:pt>
                <c:pt idx="589">
                  <c:v>157.4</c:v>
                </c:pt>
                <c:pt idx="590">
                  <c:v>164.45</c:v>
                </c:pt>
                <c:pt idx="591">
                  <c:v>161.69999999999999</c:v>
                </c:pt>
                <c:pt idx="592">
                  <c:v>165.65</c:v>
                </c:pt>
                <c:pt idx="593">
                  <c:v>167.85</c:v>
                </c:pt>
                <c:pt idx="594">
                  <c:v>164.2</c:v>
                </c:pt>
                <c:pt idx="595">
                  <c:v>165.25</c:v>
                </c:pt>
                <c:pt idx="596">
                  <c:v>170.75</c:v>
                </c:pt>
                <c:pt idx="597">
                  <c:v>170.5</c:v>
                </c:pt>
                <c:pt idx="598">
                  <c:v>168.5</c:v>
                </c:pt>
                <c:pt idx="599">
                  <c:v>167.95</c:v>
                </c:pt>
                <c:pt idx="600">
                  <c:v>158.85</c:v>
                </c:pt>
                <c:pt idx="601">
                  <c:v>158.4</c:v>
                </c:pt>
                <c:pt idx="602">
                  <c:v>154.1</c:v>
                </c:pt>
                <c:pt idx="603">
                  <c:v>149.69999999999999</c:v>
                </c:pt>
                <c:pt idx="604">
                  <c:v>146.80000000000001</c:v>
                </c:pt>
                <c:pt idx="605">
                  <c:v>150.05000000000001</c:v>
                </c:pt>
                <c:pt idx="606">
                  <c:v>145.05000000000001</c:v>
                </c:pt>
                <c:pt idx="607">
                  <c:v>153.19999999999999</c:v>
                </c:pt>
                <c:pt idx="608">
                  <c:v>156.65</c:v>
                </c:pt>
                <c:pt idx="609">
                  <c:v>151.5</c:v>
                </c:pt>
                <c:pt idx="610">
                  <c:v>149.44999999999999</c:v>
                </c:pt>
                <c:pt idx="611">
                  <c:v>146.15</c:v>
                </c:pt>
                <c:pt idx="612">
                  <c:v>147.9</c:v>
                </c:pt>
                <c:pt idx="613">
                  <c:v>148.69999999999999</c:v>
                </c:pt>
                <c:pt idx="614">
                  <c:v>147.55000000000001</c:v>
                </c:pt>
                <c:pt idx="615">
                  <c:v>147.30000000000001</c:v>
                </c:pt>
                <c:pt idx="616">
                  <c:v>144.94999999999999</c:v>
                </c:pt>
                <c:pt idx="617">
                  <c:v>141.44999999999999</c:v>
                </c:pt>
                <c:pt idx="618">
                  <c:v>141.19999999999999</c:v>
                </c:pt>
                <c:pt idx="619">
                  <c:v>140.6</c:v>
                </c:pt>
                <c:pt idx="620">
                  <c:v>138.4</c:v>
                </c:pt>
                <c:pt idx="621">
                  <c:v>139.65</c:v>
                </c:pt>
                <c:pt idx="622">
                  <c:v>141.5</c:v>
                </c:pt>
                <c:pt idx="623">
                  <c:v>140.15</c:v>
                </c:pt>
                <c:pt idx="624">
                  <c:v>147.9</c:v>
                </c:pt>
                <c:pt idx="625">
                  <c:v>149.85</c:v>
                </c:pt>
                <c:pt idx="626">
                  <c:v>149.35</c:v>
                </c:pt>
                <c:pt idx="627">
                  <c:v>147.4</c:v>
                </c:pt>
                <c:pt idx="628">
                  <c:v>147.30000000000001</c:v>
                </c:pt>
                <c:pt idx="629">
                  <c:v>140.15</c:v>
                </c:pt>
                <c:pt idx="630">
                  <c:v>141.19999999999999</c:v>
                </c:pt>
                <c:pt idx="631">
                  <c:v>137</c:v>
                </c:pt>
                <c:pt idx="632">
                  <c:v>135.30000000000001</c:v>
                </c:pt>
                <c:pt idx="633">
                  <c:v>139</c:v>
                </c:pt>
                <c:pt idx="634">
                  <c:v>139.25</c:v>
                </c:pt>
                <c:pt idx="635">
                  <c:v>136.44999999999999</c:v>
                </c:pt>
                <c:pt idx="636">
                  <c:v>133.55000000000001</c:v>
                </c:pt>
                <c:pt idx="637">
                  <c:v>130.30000000000001</c:v>
                </c:pt>
                <c:pt idx="638">
                  <c:v>132.69999999999999</c:v>
                </c:pt>
                <c:pt idx="639">
                  <c:v>135.35</c:v>
                </c:pt>
                <c:pt idx="640">
                  <c:v>140.19999999999999</c:v>
                </c:pt>
                <c:pt idx="641">
                  <c:v>142.55000000000001</c:v>
                </c:pt>
                <c:pt idx="642">
                  <c:v>144.30000000000001</c:v>
                </c:pt>
                <c:pt idx="643">
                  <c:v>148.94999999999999</c:v>
                </c:pt>
                <c:pt idx="644">
                  <c:v>152.25</c:v>
                </c:pt>
                <c:pt idx="645">
                  <c:v>152.25</c:v>
                </c:pt>
                <c:pt idx="646">
                  <c:v>153.94999999999999</c:v>
                </c:pt>
                <c:pt idx="647">
                  <c:v>151.05000000000001</c:v>
                </c:pt>
                <c:pt idx="648">
                  <c:v>147.55000000000001</c:v>
                </c:pt>
                <c:pt idx="649">
                  <c:v>151.19999999999999</c:v>
                </c:pt>
                <c:pt idx="650">
                  <c:v>151.44999999999999</c:v>
                </c:pt>
                <c:pt idx="651">
                  <c:v>148.19999999999999</c:v>
                </c:pt>
                <c:pt idx="652">
                  <c:v>150.4</c:v>
                </c:pt>
                <c:pt idx="653">
                  <c:v>151.1</c:v>
                </c:pt>
                <c:pt idx="654">
                  <c:v>149.44999999999999</c:v>
                </c:pt>
                <c:pt idx="655">
                  <c:v>148.80000000000001</c:v>
                </c:pt>
                <c:pt idx="656">
                  <c:v>151</c:v>
                </c:pt>
                <c:pt idx="657">
                  <c:v>151.44999999999999</c:v>
                </c:pt>
                <c:pt idx="658">
                  <c:v>150.30000000000001</c:v>
                </c:pt>
                <c:pt idx="659">
                  <c:v>152.35</c:v>
                </c:pt>
                <c:pt idx="660">
                  <c:v>151.15</c:v>
                </c:pt>
                <c:pt idx="661">
                  <c:v>151.19999999999999</c:v>
                </c:pt>
                <c:pt idx="662">
                  <c:v>148.25</c:v>
                </c:pt>
                <c:pt idx="663">
                  <c:v>148.1</c:v>
                </c:pt>
                <c:pt idx="664">
                  <c:v>137.65</c:v>
                </c:pt>
                <c:pt idx="665">
                  <c:v>143.94999999999999</c:v>
                </c:pt>
                <c:pt idx="666">
                  <c:v>148.9</c:v>
                </c:pt>
                <c:pt idx="667">
                  <c:v>151.75</c:v>
                </c:pt>
                <c:pt idx="668">
                  <c:v>155</c:v>
                </c:pt>
                <c:pt idx="669">
                  <c:v>151.55000000000001</c:v>
                </c:pt>
                <c:pt idx="670">
                  <c:v>157.69999999999999</c:v>
                </c:pt>
                <c:pt idx="671">
                  <c:v>160.9</c:v>
                </c:pt>
                <c:pt idx="672">
                  <c:v>160.05000000000001</c:v>
                </c:pt>
                <c:pt idx="673">
                  <c:v>158.94999999999999</c:v>
                </c:pt>
                <c:pt idx="674">
                  <c:v>159.05000000000001</c:v>
                </c:pt>
                <c:pt idx="675">
                  <c:v>160.75</c:v>
                </c:pt>
                <c:pt idx="676">
                  <c:v>161.5</c:v>
                </c:pt>
                <c:pt idx="677">
                  <c:v>166.45</c:v>
                </c:pt>
                <c:pt idx="678">
                  <c:v>164.4</c:v>
                </c:pt>
                <c:pt idx="679">
                  <c:v>159.1</c:v>
                </c:pt>
                <c:pt idx="680">
                  <c:v>163.15</c:v>
                </c:pt>
                <c:pt idx="681">
                  <c:v>164</c:v>
                </c:pt>
                <c:pt idx="682">
                  <c:v>163.9</c:v>
                </c:pt>
                <c:pt idx="683">
                  <c:v>169.8</c:v>
                </c:pt>
                <c:pt idx="684">
                  <c:v>169.7</c:v>
                </c:pt>
                <c:pt idx="685">
                  <c:v>170.6</c:v>
                </c:pt>
                <c:pt idx="686">
                  <c:v>174.35</c:v>
                </c:pt>
                <c:pt idx="687">
                  <c:v>175.5</c:v>
                </c:pt>
                <c:pt idx="688">
                  <c:v>174.55</c:v>
                </c:pt>
                <c:pt idx="689">
                  <c:v>176.25</c:v>
                </c:pt>
                <c:pt idx="690">
                  <c:v>177.45</c:v>
                </c:pt>
                <c:pt idx="691">
                  <c:v>178.1</c:v>
                </c:pt>
                <c:pt idx="692">
                  <c:v>175.2</c:v>
                </c:pt>
                <c:pt idx="693">
                  <c:v>170.7</c:v>
                </c:pt>
                <c:pt idx="694">
                  <c:v>168.95</c:v>
                </c:pt>
                <c:pt idx="695">
                  <c:v>170.85</c:v>
                </c:pt>
                <c:pt idx="696">
                  <c:v>171.3</c:v>
                </c:pt>
                <c:pt idx="697">
                  <c:v>170.4</c:v>
                </c:pt>
                <c:pt idx="698">
                  <c:v>171.15</c:v>
                </c:pt>
                <c:pt idx="699">
                  <c:v>170</c:v>
                </c:pt>
                <c:pt idx="700">
                  <c:v>166</c:v>
                </c:pt>
                <c:pt idx="701">
                  <c:v>167.5</c:v>
                </c:pt>
                <c:pt idx="702">
                  <c:v>165.95</c:v>
                </c:pt>
                <c:pt idx="703">
                  <c:v>167.15</c:v>
                </c:pt>
                <c:pt idx="704">
                  <c:v>165.2</c:v>
                </c:pt>
                <c:pt idx="705">
                  <c:v>172.6</c:v>
                </c:pt>
                <c:pt idx="706">
                  <c:v>175.2</c:v>
                </c:pt>
                <c:pt idx="707">
                  <c:v>177.75</c:v>
                </c:pt>
                <c:pt idx="708">
                  <c:v>181.3</c:v>
                </c:pt>
                <c:pt idx="709">
                  <c:v>183.2</c:v>
                </c:pt>
                <c:pt idx="710">
                  <c:v>181.15</c:v>
                </c:pt>
                <c:pt idx="711">
                  <c:v>180.2</c:v>
                </c:pt>
                <c:pt idx="712">
                  <c:v>183.65</c:v>
                </c:pt>
                <c:pt idx="713">
                  <c:v>182.25</c:v>
                </c:pt>
                <c:pt idx="714">
                  <c:v>177.55</c:v>
                </c:pt>
                <c:pt idx="715">
                  <c:v>179.15</c:v>
                </c:pt>
                <c:pt idx="716">
                  <c:v>185</c:v>
                </c:pt>
                <c:pt idx="717">
                  <c:v>168.3</c:v>
                </c:pt>
                <c:pt idx="718">
                  <c:v>180.65</c:v>
                </c:pt>
                <c:pt idx="719">
                  <c:v>182.25</c:v>
                </c:pt>
                <c:pt idx="720">
                  <c:v>173.9</c:v>
                </c:pt>
                <c:pt idx="721">
                  <c:v>184.95</c:v>
                </c:pt>
                <c:pt idx="722">
                  <c:v>191.8</c:v>
                </c:pt>
                <c:pt idx="723">
                  <c:v>190.15</c:v>
                </c:pt>
                <c:pt idx="724">
                  <c:v>192.75</c:v>
                </c:pt>
                <c:pt idx="725">
                  <c:v>194.3</c:v>
                </c:pt>
                <c:pt idx="726">
                  <c:v>199.9</c:v>
                </c:pt>
                <c:pt idx="727">
                  <c:v>211</c:v>
                </c:pt>
                <c:pt idx="728">
                  <c:v>187.75</c:v>
                </c:pt>
                <c:pt idx="729">
                  <c:v>188.85</c:v>
                </c:pt>
                <c:pt idx="730">
                  <c:v>187.75</c:v>
                </c:pt>
                <c:pt idx="731">
                  <c:v>184.3</c:v>
                </c:pt>
                <c:pt idx="732">
                  <c:v>186.9</c:v>
                </c:pt>
                <c:pt idx="733">
                  <c:v>189.05</c:v>
                </c:pt>
                <c:pt idx="734">
                  <c:v>195.4</c:v>
                </c:pt>
                <c:pt idx="735">
                  <c:v>198.6</c:v>
                </c:pt>
                <c:pt idx="736">
                  <c:v>203.25</c:v>
                </c:pt>
                <c:pt idx="737">
                  <c:v>205.3</c:v>
                </c:pt>
                <c:pt idx="738">
                  <c:v>204.7</c:v>
                </c:pt>
                <c:pt idx="739">
                  <c:v>207.9</c:v>
                </c:pt>
                <c:pt idx="740">
                  <c:v>212.85</c:v>
                </c:pt>
                <c:pt idx="741">
                  <c:v>209.85</c:v>
                </c:pt>
                <c:pt idx="742">
                  <c:v>211.45</c:v>
                </c:pt>
                <c:pt idx="743">
                  <c:v>213.1</c:v>
                </c:pt>
                <c:pt idx="744">
                  <c:v>207.75</c:v>
                </c:pt>
                <c:pt idx="745">
                  <c:v>205.15</c:v>
                </c:pt>
                <c:pt idx="746">
                  <c:v>207.05</c:v>
                </c:pt>
                <c:pt idx="747">
                  <c:v>197.05</c:v>
                </c:pt>
                <c:pt idx="748">
                  <c:v>195.7</c:v>
                </c:pt>
                <c:pt idx="749">
                  <c:v>199.95</c:v>
                </c:pt>
                <c:pt idx="750">
                  <c:v>238.05</c:v>
                </c:pt>
                <c:pt idx="751">
                  <c:v>234.55</c:v>
                </c:pt>
                <c:pt idx="752">
                  <c:v>234.6</c:v>
                </c:pt>
                <c:pt idx="753">
                  <c:v>234.3</c:v>
                </c:pt>
                <c:pt idx="754">
                  <c:v>233.95</c:v>
                </c:pt>
                <c:pt idx="755">
                  <c:v>238.5</c:v>
                </c:pt>
                <c:pt idx="756">
                  <c:v>236.6</c:v>
                </c:pt>
                <c:pt idx="757">
                  <c:v>234.75</c:v>
                </c:pt>
                <c:pt idx="758">
                  <c:v>232.8</c:v>
                </c:pt>
                <c:pt idx="759">
                  <c:v>233.2</c:v>
                </c:pt>
                <c:pt idx="760">
                  <c:v>235.15</c:v>
                </c:pt>
                <c:pt idx="761">
                  <c:v>240.95</c:v>
                </c:pt>
                <c:pt idx="762">
                  <c:v>240.25</c:v>
                </c:pt>
                <c:pt idx="763">
                  <c:v>243.25</c:v>
                </c:pt>
                <c:pt idx="764">
                  <c:v>244.85</c:v>
                </c:pt>
                <c:pt idx="765">
                  <c:v>247.1</c:v>
                </c:pt>
                <c:pt idx="766">
                  <c:v>242.75</c:v>
                </c:pt>
                <c:pt idx="767">
                  <c:v>242.7</c:v>
                </c:pt>
                <c:pt idx="768">
                  <c:v>241.75</c:v>
                </c:pt>
                <c:pt idx="769">
                  <c:v>243</c:v>
                </c:pt>
                <c:pt idx="770">
                  <c:v>243.95</c:v>
                </c:pt>
                <c:pt idx="771">
                  <c:v>239.25</c:v>
                </c:pt>
                <c:pt idx="772">
                  <c:v>241.95</c:v>
                </c:pt>
                <c:pt idx="773">
                  <c:v>241.75</c:v>
                </c:pt>
                <c:pt idx="774">
                  <c:v>240.65</c:v>
                </c:pt>
                <c:pt idx="775">
                  <c:v>241.2</c:v>
                </c:pt>
                <c:pt idx="776">
                  <c:v>235.1</c:v>
                </c:pt>
                <c:pt idx="777">
                  <c:v>237.85</c:v>
                </c:pt>
                <c:pt idx="778">
                  <c:v>239.7</c:v>
                </c:pt>
                <c:pt idx="779">
                  <c:v>242.25</c:v>
                </c:pt>
                <c:pt idx="780">
                  <c:v>240.35</c:v>
                </c:pt>
                <c:pt idx="781">
                  <c:v>243.45</c:v>
                </c:pt>
                <c:pt idx="782">
                  <c:v>246.8</c:v>
                </c:pt>
                <c:pt idx="783">
                  <c:v>243.1</c:v>
                </c:pt>
                <c:pt idx="784">
                  <c:v>239.5</c:v>
                </c:pt>
                <c:pt idx="785">
                  <c:v>243.4</c:v>
                </c:pt>
                <c:pt idx="786">
                  <c:v>244.75</c:v>
                </c:pt>
                <c:pt idx="787">
                  <c:v>246.4</c:v>
                </c:pt>
                <c:pt idx="788">
                  <c:v>249.05</c:v>
                </c:pt>
                <c:pt idx="789">
                  <c:v>244.35</c:v>
                </c:pt>
                <c:pt idx="790">
                  <c:v>240.95</c:v>
                </c:pt>
                <c:pt idx="791">
                  <c:v>237.2</c:v>
                </c:pt>
                <c:pt idx="792">
                  <c:v>238.8</c:v>
                </c:pt>
                <c:pt idx="793">
                  <c:v>241.2</c:v>
                </c:pt>
                <c:pt idx="794">
                  <c:v>239.75</c:v>
                </c:pt>
                <c:pt idx="795">
                  <c:v>241.05</c:v>
                </c:pt>
                <c:pt idx="796">
                  <c:v>240.75</c:v>
                </c:pt>
                <c:pt idx="797">
                  <c:v>242.35</c:v>
                </c:pt>
                <c:pt idx="798">
                  <c:v>242.85</c:v>
                </c:pt>
                <c:pt idx="799">
                  <c:v>247.45</c:v>
                </c:pt>
                <c:pt idx="800">
                  <c:v>248.7</c:v>
                </c:pt>
                <c:pt idx="801">
                  <c:v>241.35</c:v>
                </c:pt>
                <c:pt idx="802">
                  <c:v>239.3</c:v>
                </c:pt>
                <c:pt idx="803">
                  <c:v>239.15</c:v>
                </c:pt>
                <c:pt idx="804">
                  <c:v>237.85</c:v>
                </c:pt>
                <c:pt idx="805">
                  <c:v>233.85</c:v>
                </c:pt>
                <c:pt idx="806">
                  <c:v>234.25</c:v>
                </c:pt>
                <c:pt idx="807">
                  <c:v>231.65</c:v>
                </c:pt>
                <c:pt idx="808">
                  <c:v>236.4</c:v>
                </c:pt>
                <c:pt idx="809">
                  <c:v>238</c:v>
                </c:pt>
                <c:pt idx="810">
                  <c:v>240.7</c:v>
                </c:pt>
                <c:pt idx="811">
                  <c:v>239.1</c:v>
                </c:pt>
                <c:pt idx="812">
                  <c:v>241.1</c:v>
                </c:pt>
                <c:pt idx="813">
                  <c:v>242.55</c:v>
                </c:pt>
                <c:pt idx="814">
                  <c:v>246.95</c:v>
                </c:pt>
                <c:pt idx="815">
                  <c:v>248.05</c:v>
                </c:pt>
                <c:pt idx="816">
                  <c:v>246.3</c:v>
                </c:pt>
                <c:pt idx="817">
                  <c:v>250.6</c:v>
                </c:pt>
                <c:pt idx="818">
                  <c:v>254.6</c:v>
                </c:pt>
                <c:pt idx="819">
                  <c:v>253.6</c:v>
                </c:pt>
                <c:pt idx="820">
                  <c:v>254.8</c:v>
                </c:pt>
                <c:pt idx="821">
                  <c:v>249.7</c:v>
                </c:pt>
                <c:pt idx="822">
                  <c:v>243.3</c:v>
                </c:pt>
                <c:pt idx="823">
                  <c:v>243.05</c:v>
                </c:pt>
                <c:pt idx="824">
                  <c:v>241.55</c:v>
                </c:pt>
                <c:pt idx="825">
                  <c:v>241.5</c:v>
                </c:pt>
                <c:pt idx="826">
                  <c:v>243.05</c:v>
                </c:pt>
                <c:pt idx="827">
                  <c:v>241.3</c:v>
                </c:pt>
                <c:pt idx="828">
                  <c:v>241.2</c:v>
                </c:pt>
                <c:pt idx="829">
                  <c:v>236.45</c:v>
                </c:pt>
                <c:pt idx="830">
                  <c:v>239.85</c:v>
                </c:pt>
                <c:pt idx="831">
                  <c:v>236.85</c:v>
                </c:pt>
                <c:pt idx="832">
                  <c:v>234.45</c:v>
                </c:pt>
                <c:pt idx="833">
                  <c:v>233.55</c:v>
                </c:pt>
                <c:pt idx="834">
                  <c:v>232.75</c:v>
                </c:pt>
                <c:pt idx="835">
                  <c:v>226.85</c:v>
                </c:pt>
                <c:pt idx="836">
                  <c:v>220.15</c:v>
                </c:pt>
                <c:pt idx="837">
                  <c:v>217.2</c:v>
                </c:pt>
                <c:pt idx="838">
                  <c:v>224.6</c:v>
                </c:pt>
                <c:pt idx="839">
                  <c:v>223.65</c:v>
                </c:pt>
                <c:pt idx="840">
                  <c:v>249.25</c:v>
                </c:pt>
                <c:pt idx="841">
                  <c:v>248.5</c:v>
                </c:pt>
                <c:pt idx="842">
                  <c:v>250</c:v>
                </c:pt>
                <c:pt idx="843">
                  <c:v>253</c:v>
                </c:pt>
                <c:pt idx="844">
                  <c:v>252.5</c:v>
                </c:pt>
                <c:pt idx="845">
                  <c:v>247.35</c:v>
                </c:pt>
                <c:pt idx="846">
                  <c:v>252.1</c:v>
                </c:pt>
                <c:pt idx="847">
                  <c:v>251.45</c:v>
                </c:pt>
                <c:pt idx="848">
                  <c:v>252.25</c:v>
                </c:pt>
                <c:pt idx="849">
                  <c:v>249.65</c:v>
                </c:pt>
                <c:pt idx="850">
                  <c:v>242.7</c:v>
                </c:pt>
                <c:pt idx="851">
                  <c:v>240.9</c:v>
                </c:pt>
                <c:pt idx="852">
                  <c:v>234.95</c:v>
                </c:pt>
                <c:pt idx="853">
                  <c:v>232.4</c:v>
                </c:pt>
                <c:pt idx="854">
                  <c:v>230.25</c:v>
                </c:pt>
                <c:pt idx="855">
                  <c:v>235.8</c:v>
                </c:pt>
                <c:pt idx="856">
                  <c:v>229.25</c:v>
                </c:pt>
                <c:pt idx="857">
                  <c:v>234.25</c:v>
                </c:pt>
                <c:pt idx="858">
                  <c:v>236.7</c:v>
                </c:pt>
                <c:pt idx="859">
                  <c:v>231.5</c:v>
                </c:pt>
                <c:pt idx="860">
                  <c:v>228.65</c:v>
                </c:pt>
                <c:pt idx="861">
                  <c:v>228.4</c:v>
                </c:pt>
                <c:pt idx="862">
                  <c:v>230.75</c:v>
                </c:pt>
                <c:pt idx="863">
                  <c:v>220.25</c:v>
                </c:pt>
                <c:pt idx="864">
                  <c:v>223</c:v>
                </c:pt>
                <c:pt idx="865">
                  <c:v>224.5</c:v>
                </c:pt>
                <c:pt idx="866">
                  <c:v>216.7</c:v>
                </c:pt>
                <c:pt idx="867">
                  <c:v>215.75</c:v>
                </c:pt>
                <c:pt idx="868">
                  <c:v>213.75</c:v>
                </c:pt>
                <c:pt idx="869">
                  <c:v>209.45</c:v>
                </c:pt>
                <c:pt idx="870">
                  <c:v>205.65</c:v>
                </c:pt>
                <c:pt idx="871">
                  <c:v>205.6</c:v>
                </c:pt>
                <c:pt idx="872">
                  <c:v>202.4</c:v>
                </c:pt>
                <c:pt idx="873">
                  <c:v>202.65</c:v>
                </c:pt>
                <c:pt idx="874">
                  <c:v>204.1</c:v>
                </c:pt>
                <c:pt idx="875">
                  <c:v>205.9</c:v>
                </c:pt>
                <c:pt idx="876">
                  <c:v>207.6</c:v>
                </c:pt>
                <c:pt idx="877">
                  <c:v>205.25</c:v>
                </c:pt>
                <c:pt idx="878">
                  <c:v>196</c:v>
                </c:pt>
                <c:pt idx="879">
                  <c:v>195.75</c:v>
                </c:pt>
                <c:pt idx="880">
                  <c:v>197.7</c:v>
                </c:pt>
                <c:pt idx="881">
                  <c:v>203.1</c:v>
                </c:pt>
                <c:pt idx="882">
                  <c:v>204.6</c:v>
                </c:pt>
                <c:pt idx="883">
                  <c:v>208.65</c:v>
                </c:pt>
                <c:pt idx="884">
                  <c:v>210.25</c:v>
                </c:pt>
                <c:pt idx="885">
                  <c:v>213.7</c:v>
                </c:pt>
                <c:pt idx="886">
                  <c:v>209.15</c:v>
                </c:pt>
                <c:pt idx="887">
                  <c:v>206</c:v>
                </c:pt>
                <c:pt idx="888">
                  <c:v>207</c:v>
                </c:pt>
                <c:pt idx="889">
                  <c:v>205.1</c:v>
                </c:pt>
                <c:pt idx="890">
                  <c:v>210.7</c:v>
                </c:pt>
                <c:pt idx="891">
                  <c:v>212.7</c:v>
                </c:pt>
                <c:pt idx="892">
                  <c:v>210.75</c:v>
                </c:pt>
                <c:pt idx="893">
                  <c:v>215.2</c:v>
                </c:pt>
                <c:pt idx="894">
                  <c:v>216.35</c:v>
                </c:pt>
                <c:pt idx="895">
                  <c:v>219.6</c:v>
                </c:pt>
                <c:pt idx="896">
                  <c:v>220</c:v>
                </c:pt>
                <c:pt idx="897">
                  <c:v>212.9</c:v>
                </c:pt>
                <c:pt idx="898">
                  <c:v>207.85</c:v>
                </c:pt>
                <c:pt idx="899">
                  <c:v>210.85</c:v>
                </c:pt>
                <c:pt idx="900">
                  <c:v>213.4</c:v>
                </c:pt>
                <c:pt idx="901">
                  <c:v>222.45</c:v>
                </c:pt>
                <c:pt idx="902">
                  <c:v>222.55</c:v>
                </c:pt>
                <c:pt idx="903">
                  <c:v>221.95</c:v>
                </c:pt>
                <c:pt idx="904">
                  <c:v>219.6</c:v>
                </c:pt>
                <c:pt idx="905">
                  <c:v>225.1</c:v>
                </c:pt>
                <c:pt idx="906">
                  <c:v>229.1</c:v>
                </c:pt>
                <c:pt idx="907">
                  <c:v>228.45</c:v>
                </c:pt>
                <c:pt idx="908">
                  <c:v>229.6</c:v>
                </c:pt>
                <c:pt idx="909">
                  <c:v>232.2</c:v>
                </c:pt>
                <c:pt idx="910">
                  <c:v>228</c:v>
                </c:pt>
                <c:pt idx="911">
                  <c:v>228.95</c:v>
                </c:pt>
                <c:pt idx="912">
                  <c:v>221.95</c:v>
                </c:pt>
                <c:pt idx="913">
                  <c:v>223.95</c:v>
                </c:pt>
                <c:pt idx="914">
                  <c:v>217.35</c:v>
                </c:pt>
                <c:pt idx="915">
                  <c:v>225.35</c:v>
                </c:pt>
                <c:pt idx="916">
                  <c:v>231</c:v>
                </c:pt>
                <c:pt idx="917">
                  <c:v>232.8</c:v>
                </c:pt>
                <c:pt idx="918">
                  <c:v>232.45</c:v>
                </c:pt>
                <c:pt idx="919">
                  <c:v>227.85</c:v>
                </c:pt>
                <c:pt idx="920">
                  <c:v>241.6</c:v>
                </c:pt>
                <c:pt idx="921">
                  <c:v>241.2</c:v>
                </c:pt>
                <c:pt idx="922">
                  <c:v>241.25</c:v>
                </c:pt>
                <c:pt idx="923">
                  <c:v>240.5</c:v>
                </c:pt>
                <c:pt idx="924">
                  <c:v>240.55</c:v>
                </c:pt>
                <c:pt idx="925">
                  <c:v>245</c:v>
                </c:pt>
                <c:pt idx="926">
                  <c:v>246.85</c:v>
                </c:pt>
                <c:pt idx="927">
                  <c:v>245.2</c:v>
                </c:pt>
                <c:pt idx="928">
                  <c:v>246.25</c:v>
                </c:pt>
                <c:pt idx="929">
                  <c:v>240.3</c:v>
                </c:pt>
                <c:pt idx="930">
                  <c:v>248.25</c:v>
                </c:pt>
                <c:pt idx="931">
                  <c:v>250.65</c:v>
                </c:pt>
                <c:pt idx="932">
                  <c:v>255.95</c:v>
                </c:pt>
                <c:pt idx="933">
                  <c:v>259</c:v>
                </c:pt>
                <c:pt idx="934">
                  <c:v>257.85000000000002</c:v>
                </c:pt>
                <c:pt idx="935">
                  <c:v>259.2</c:v>
                </c:pt>
                <c:pt idx="936">
                  <c:v>260.64999999999998</c:v>
                </c:pt>
                <c:pt idx="937">
                  <c:v>263.10000000000002</c:v>
                </c:pt>
                <c:pt idx="938">
                  <c:v>262.95</c:v>
                </c:pt>
                <c:pt idx="939">
                  <c:v>264.45</c:v>
                </c:pt>
                <c:pt idx="940">
                  <c:v>260.05</c:v>
                </c:pt>
                <c:pt idx="941">
                  <c:v>260.55</c:v>
                </c:pt>
                <c:pt idx="942">
                  <c:v>254.5</c:v>
                </c:pt>
                <c:pt idx="943">
                  <c:v>246.45</c:v>
                </c:pt>
                <c:pt idx="944">
                  <c:v>246.35</c:v>
                </c:pt>
                <c:pt idx="945">
                  <c:v>249.15</c:v>
                </c:pt>
                <c:pt idx="946">
                  <c:v>246.55</c:v>
                </c:pt>
                <c:pt idx="947">
                  <c:v>247.4</c:v>
                </c:pt>
                <c:pt idx="948">
                  <c:v>247.2</c:v>
                </c:pt>
                <c:pt idx="949">
                  <c:v>236.1</c:v>
                </c:pt>
                <c:pt idx="950">
                  <c:v>228.6</c:v>
                </c:pt>
                <c:pt idx="951">
                  <c:v>237.2</c:v>
                </c:pt>
                <c:pt idx="952">
                  <c:v>241.45</c:v>
                </c:pt>
                <c:pt idx="953">
                  <c:v>241.55</c:v>
                </c:pt>
                <c:pt idx="954">
                  <c:v>243.35</c:v>
                </c:pt>
                <c:pt idx="955">
                  <c:v>252.55</c:v>
                </c:pt>
                <c:pt idx="956">
                  <c:v>258.35000000000002</c:v>
                </c:pt>
                <c:pt idx="957">
                  <c:v>256.3</c:v>
                </c:pt>
                <c:pt idx="958">
                  <c:v>262.75</c:v>
                </c:pt>
                <c:pt idx="959">
                  <c:v>262.60000000000002</c:v>
                </c:pt>
                <c:pt idx="960">
                  <c:v>257.8</c:v>
                </c:pt>
                <c:pt idx="961">
                  <c:v>252.75</c:v>
                </c:pt>
                <c:pt idx="962">
                  <c:v>253.7</c:v>
                </c:pt>
                <c:pt idx="963">
                  <c:v>251.2</c:v>
                </c:pt>
                <c:pt idx="964">
                  <c:v>251.35</c:v>
                </c:pt>
                <c:pt idx="965">
                  <c:v>254.6</c:v>
                </c:pt>
                <c:pt idx="966">
                  <c:v>249.9</c:v>
                </c:pt>
                <c:pt idx="967">
                  <c:v>239.5</c:v>
                </c:pt>
                <c:pt idx="968">
                  <c:v>245.05</c:v>
                </c:pt>
                <c:pt idx="969">
                  <c:v>237.95</c:v>
                </c:pt>
                <c:pt idx="970">
                  <c:v>233.6</c:v>
                </c:pt>
                <c:pt idx="971">
                  <c:v>245.7</c:v>
                </c:pt>
                <c:pt idx="972">
                  <c:v>248</c:v>
                </c:pt>
                <c:pt idx="973">
                  <c:v>241.8</c:v>
                </c:pt>
                <c:pt idx="974">
                  <c:v>244.1</c:v>
                </c:pt>
                <c:pt idx="975">
                  <c:v>243.85</c:v>
                </c:pt>
                <c:pt idx="976">
                  <c:v>244.6</c:v>
                </c:pt>
                <c:pt idx="977">
                  <c:v>242.3</c:v>
                </c:pt>
                <c:pt idx="978">
                  <c:v>246.3</c:v>
                </c:pt>
                <c:pt idx="979">
                  <c:v>246.1</c:v>
                </c:pt>
                <c:pt idx="980">
                  <c:v>247.6</c:v>
                </c:pt>
                <c:pt idx="981">
                  <c:v>242.3</c:v>
                </c:pt>
                <c:pt idx="982">
                  <c:v>250.55</c:v>
                </c:pt>
                <c:pt idx="983">
                  <c:v>245.05</c:v>
                </c:pt>
                <c:pt idx="984">
                  <c:v>248.95</c:v>
                </c:pt>
                <c:pt idx="985">
                  <c:v>247.75</c:v>
                </c:pt>
                <c:pt idx="986">
                  <c:v>249.45</c:v>
                </c:pt>
                <c:pt idx="987">
                  <c:v>245.05</c:v>
                </c:pt>
                <c:pt idx="988">
                  <c:v>243.4</c:v>
                </c:pt>
                <c:pt idx="989">
                  <c:v>243.65</c:v>
                </c:pt>
                <c:pt idx="990">
                  <c:v>244.55</c:v>
                </c:pt>
                <c:pt idx="991">
                  <c:v>235.45</c:v>
                </c:pt>
                <c:pt idx="992">
                  <c:v>236.8</c:v>
                </c:pt>
                <c:pt idx="993">
                  <c:v>237.75</c:v>
                </c:pt>
                <c:pt idx="994">
                  <c:v>239.7</c:v>
                </c:pt>
                <c:pt idx="995">
                  <c:v>239.05</c:v>
                </c:pt>
                <c:pt idx="996">
                  <c:v>239.3</c:v>
                </c:pt>
                <c:pt idx="997">
                  <c:v>237.2</c:v>
                </c:pt>
                <c:pt idx="998">
                  <c:v>232.75</c:v>
                </c:pt>
                <c:pt idx="999">
                  <c:v>235.75</c:v>
                </c:pt>
                <c:pt idx="1000">
                  <c:v>117.5</c:v>
                </c:pt>
                <c:pt idx="1001">
                  <c:v>112.65</c:v>
                </c:pt>
                <c:pt idx="1002">
                  <c:v>113.15</c:v>
                </c:pt>
                <c:pt idx="1003">
                  <c:v>112.55</c:v>
                </c:pt>
                <c:pt idx="1004">
                  <c:v>112.15</c:v>
                </c:pt>
                <c:pt idx="1005">
                  <c:v>113.6</c:v>
                </c:pt>
                <c:pt idx="1006">
                  <c:v>112.9</c:v>
                </c:pt>
                <c:pt idx="1007">
                  <c:v>111.85</c:v>
                </c:pt>
                <c:pt idx="1008">
                  <c:v>110.35</c:v>
                </c:pt>
                <c:pt idx="1009">
                  <c:v>110.35</c:v>
                </c:pt>
                <c:pt idx="1010">
                  <c:v>112.45</c:v>
                </c:pt>
                <c:pt idx="1011">
                  <c:v>114.85</c:v>
                </c:pt>
                <c:pt idx="1012">
                  <c:v>115.35</c:v>
                </c:pt>
                <c:pt idx="1013">
                  <c:v>115.95</c:v>
                </c:pt>
                <c:pt idx="1014">
                  <c:v>116.25</c:v>
                </c:pt>
                <c:pt idx="1015">
                  <c:v>116.45</c:v>
                </c:pt>
                <c:pt idx="1016">
                  <c:v>114.95</c:v>
                </c:pt>
                <c:pt idx="1017">
                  <c:v>113.15</c:v>
                </c:pt>
                <c:pt idx="1018">
                  <c:v>113.5</c:v>
                </c:pt>
                <c:pt idx="1019">
                  <c:v>113.45</c:v>
                </c:pt>
                <c:pt idx="1020">
                  <c:v>113.25</c:v>
                </c:pt>
                <c:pt idx="1021">
                  <c:v>110.6</c:v>
                </c:pt>
                <c:pt idx="1022">
                  <c:v>111.9</c:v>
                </c:pt>
                <c:pt idx="1023">
                  <c:v>111.7</c:v>
                </c:pt>
                <c:pt idx="1024">
                  <c:v>110.8</c:v>
                </c:pt>
                <c:pt idx="1025">
                  <c:v>111.7</c:v>
                </c:pt>
                <c:pt idx="1026">
                  <c:v>109.3</c:v>
                </c:pt>
                <c:pt idx="1027">
                  <c:v>111.45</c:v>
                </c:pt>
                <c:pt idx="1028">
                  <c:v>114.3</c:v>
                </c:pt>
                <c:pt idx="1029">
                  <c:v>112.15</c:v>
                </c:pt>
                <c:pt idx="1030">
                  <c:v>111.5</c:v>
                </c:pt>
                <c:pt idx="1031">
                  <c:v>113.05</c:v>
                </c:pt>
                <c:pt idx="1032">
                  <c:v>114.55</c:v>
                </c:pt>
                <c:pt idx="1033">
                  <c:v>113.2</c:v>
                </c:pt>
                <c:pt idx="1034">
                  <c:v>113.15</c:v>
                </c:pt>
                <c:pt idx="1035">
                  <c:v>114.75</c:v>
                </c:pt>
                <c:pt idx="1036">
                  <c:v>114.95</c:v>
                </c:pt>
                <c:pt idx="1037">
                  <c:v>116.15</c:v>
                </c:pt>
                <c:pt idx="1038">
                  <c:v>118</c:v>
                </c:pt>
                <c:pt idx="1039">
                  <c:v>115.75</c:v>
                </c:pt>
                <c:pt idx="1040">
                  <c:v>114.9</c:v>
                </c:pt>
                <c:pt idx="1041">
                  <c:v>114.55</c:v>
                </c:pt>
                <c:pt idx="1042">
                  <c:v>114.35</c:v>
                </c:pt>
                <c:pt idx="1043">
                  <c:v>115.85</c:v>
                </c:pt>
                <c:pt idx="1044">
                  <c:v>116.85</c:v>
                </c:pt>
                <c:pt idx="1045">
                  <c:v>117.65</c:v>
                </c:pt>
                <c:pt idx="1046">
                  <c:v>117.75</c:v>
                </c:pt>
                <c:pt idx="1047">
                  <c:v>118.35</c:v>
                </c:pt>
                <c:pt idx="1048">
                  <c:v>119.2</c:v>
                </c:pt>
                <c:pt idx="1049">
                  <c:v>121.1</c:v>
                </c:pt>
                <c:pt idx="1050">
                  <c:v>118.55</c:v>
                </c:pt>
                <c:pt idx="1051">
                  <c:v>116.8</c:v>
                </c:pt>
                <c:pt idx="1052">
                  <c:v>116.9</c:v>
                </c:pt>
                <c:pt idx="1053">
                  <c:v>116.1</c:v>
                </c:pt>
                <c:pt idx="1054">
                  <c:v>115.25</c:v>
                </c:pt>
                <c:pt idx="1055">
                  <c:v>114.3</c:v>
                </c:pt>
                <c:pt idx="1056">
                  <c:v>113.1</c:v>
                </c:pt>
                <c:pt idx="1057">
                  <c:v>115.65</c:v>
                </c:pt>
                <c:pt idx="1058">
                  <c:v>119.7</c:v>
                </c:pt>
                <c:pt idx="1059">
                  <c:v>119.65</c:v>
                </c:pt>
                <c:pt idx="1060">
                  <c:v>121.55</c:v>
                </c:pt>
                <c:pt idx="1061">
                  <c:v>121.15</c:v>
                </c:pt>
                <c:pt idx="1062">
                  <c:v>122.65</c:v>
                </c:pt>
                <c:pt idx="1063">
                  <c:v>123.95</c:v>
                </c:pt>
                <c:pt idx="1064">
                  <c:v>126.3</c:v>
                </c:pt>
                <c:pt idx="1065">
                  <c:v>129.30000000000001</c:v>
                </c:pt>
                <c:pt idx="1066">
                  <c:v>124.3</c:v>
                </c:pt>
                <c:pt idx="1067">
                  <c:v>124.25</c:v>
                </c:pt>
                <c:pt idx="1068">
                  <c:v>124.9</c:v>
                </c:pt>
                <c:pt idx="1069">
                  <c:v>124.45</c:v>
                </c:pt>
                <c:pt idx="1070">
                  <c:v>125.2</c:v>
                </c:pt>
                <c:pt idx="1071">
                  <c:v>121.9</c:v>
                </c:pt>
                <c:pt idx="1072">
                  <c:v>119.15</c:v>
                </c:pt>
                <c:pt idx="1073">
                  <c:v>119.95</c:v>
                </c:pt>
                <c:pt idx="1074">
                  <c:v>116.7</c:v>
                </c:pt>
                <c:pt idx="1075">
                  <c:v>117.2</c:v>
                </c:pt>
                <c:pt idx="1076">
                  <c:v>117.05</c:v>
                </c:pt>
                <c:pt idx="1077">
                  <c:v>116.55</c:v>
                </c:pt>
                <c:pt idx="1078">
                  <c:v>117.9</c:v>
                </c:pt>
                <c:pt idx="1079">
                  <c:v>116.2</c:v>
                </c:pt>
                <c:pt idx="1080">
                  <c:v>117.95</c:v>
                </c:pt>
                <c:pt idx="1081">
                  <c:v>114.3</c:v>
                </c:pt>
                <c:pt idx="1082">
                  <c:v>114.05</c:v>
                </c:pt>
                <c:pt idx="1083">
                  <c:v>113.85</c:v>
                </c:pt>
                <c:pt idx="1084">
                  <c:v>112.55</c:v>
                </c:pt>
                <c:pt idx="1085">
                  <c:v>110.05</c:v>
                </c:pt>
                <c:pt idx="1086">
                  <c:v>110.2</c:v>
                </c:pt>
                <c:pt idx="1087">
                  <c:v>107.75</c:v>
                </c:pt>
                <c:pt idx="1088">
                  <c:v>109.25</c:v>
                </c:pt>
                <c:pt idx="1089">
                  <c:v>109.1</c:v>
                </c:pt>
                <c:pt idx="1090">
                  <c:v>116.35</c:v>
                </c:pt>
                <c:pt idx="1091">
                  <c:v>115.4</c:v>
                </c:pt>
                <c:pt idx="1092">
                  <c:v>115.1</c:v>
                </c:pt>
                <c:pt idx="1093">
                  <c:v>117.8</c:v>
                </c:pt>
                <c:pt idx="1094">
                  <c:v>118.35</c:v>
                </c:pt>
                <c:pt idx="1095">
                  <c:v>115.45</c:v>
                </c:pt>
                <c:pt idx="1096">
                  <c:v>118.5</c:v>
                </c:pt>
                <c:pt idx="1097">
                  <c:v>117.7</c:v>
                </c:pt>
                <c:pt idx="1098">
                  <c:v>118.85</c:v>
                </c:pt>
                <c:pt idx="1099">
                  <c:v>119.8</c:v>
                </c:pt>
                <c:pt idx="1100">
                  <c:v>117.15</c:v>
                </c:pt>
                <c:pt idx="1101">
                  <c:v>115.65</c:v>
                </c:pt>
                <c:pt idx="1102">
                  <c:v>111.4</c:v>
                </c:pt>
                <c:pt idx="1103">
                  <c:v>108.15</c:v>
                </c:pt>
                <c:pt idx="1104">
                  <c:v>106.8</c:v>
                </c:pt>
                <c:pt idx="1105">
                  <c:v>109.25</c:v>
                </c:pt>
                <c:pt idx="1106">
                  <c:v>105.9</c:v>
                </c:pt>
                <c:pt idx="1107">
                  <c:v>111.55</c:v>
                </c:pt>
                <c:pt idx="1108">
                  <c:v>114.85</c:v>
                </c:pt>
                <c:pt idx="1109">
                  <c:v>111.5</c:v>
                </c:pt>
                <c:pt idx="1110">
                  <c:v>110.3</c:v>
                </c:pt>
                <c:pt idx="1111">
                  <c:v>107.1</c:v>
                </c:pt>
                <c:pt idx="1112">
                  <c:v>107.81</c:v>
                </c:pt>
                <c:pt idx="1113">
                  <c:v>105.39</c:v>
                </c:pt>
                <c:pt idx="1114">
                  <c:v>105.79</c:v>
                </c:pt>
                <c:pt idx="1115">
                  <c:v>107.6</c:v>
                </c:pt>
                <c:pt idx="1116">
                  <c:v>105.83</c:v>
                </c:pt>
                <c:pt idx="1117">
                  <c:v>102.44</c:v>
                </c:pt>
                <c:pt idx="1118">
                  <c:v>103.19</c:v>
                </c:pt>
                <c:pt idx="1119">
                  <c:v>98.54</c:v>
                </c:pt>
                <c:pt idx="1120">
                  <c:v>94.81</c:v>
                </c:pt>
                <c:pt idx="1121">
                  <c:v>94.15</c:v>
                </c:pt>
                <c:pt idx="1122">
                  <c:v>93.94</c:v>
                </c:pt>
                <c:pt idx="1123">
                  <c:v>94.96</c:v>
                </c:pt>
                <c:pt idx="1124">
                  <c:v>94.3</c:v>
                </c:pt>
                <c:pt idx="1125">
                  <c:v>97.35</c:v>
                </c:pt>
                <c:pt idx="1126">
                  <c:v>97.97</c:v>
                </c:pt>
                <c:pt idx="1127">
                  <c:v>97.87</c:v>
                </c:pt>
                <c:pt idx="1128">
                  <c:v>95.91</c:v>
                </c:pt>
                <c:pt idx="1129">
                  <c:v>95.46</c:v>
                </c:pt>
                <c:pt idx="1130">
                  <c:v>95.25</c:v>
                </c:pt>
                <c:pt idx="1131">
                  <c:v>96.6</c:v>
                </c:pt>
                <c:pt idx="1132">
                  <c:v>98</c:v>
                </c:pt>
                <c:pt idx="1133">
                  <c:v>100.9</c:v>
                </c:pt>
                <c:pt idx="1134">
                  <c:v>101.5</c:v>
                </c:pt>
                <c:pt idx="1135">
                  <c:v>105</c:v>
                </c:pt>
                <c:pt idx="1136">
                  <c:v>99.5</c:v>
                </c:pt>
                <c:pt idx="1137">
                  <c:v>95.95</c:v>
                </c:pt>
                <c:pt idx="1138">
                  <c:v>98.95</c:v>
                </c:pt>
                <c:pt idx="1139">
                  <c:v>99.2</c:v>
                </c:pt>
                <c:pt idx="1140">
                  <c:v>101.05</c:v>
                </c:pt>
                <c:pt idx="1141">
                  <c:v>102.55</c:v>
                </c:pt>
                <c:pt idx="1142">
                  <c:v>101.2</c:v>
                </c:pt>
                <c:pt idx="1143">
                  <c:v>104</c:v>
                </c:pt>
                <c:pt idx="1144">
                  <c:v>106.1</c:v>
                </c:pt>
                <c:pt idx="1145">
                  <c:v>107.55</c:v>
                </c:pt>
                <c:pt idx="1146">
                  <c:v>107.85</c:v>
                </c:pt>
                <c:pt idx="1147">
                  <c:v>106.85</c:v>
                </c:pt>
                <c:pt idx="1148">
                  <c:v>103.95</c:v>
                </c:pt>
                <c:pt idx="1149">
                  <c:v>108.25</c:v>
                </c:pt>
                <c:pt idx="1150">
                  <c:v>112.5</c:v>
                </c:pt>
                <c:pt idx="1151">
                  <c:v>111.25</c:v>
                </c:pt>
                <c:pt idx="1152">
                  <c:v>110.8</c:v>
                </c:pt>
                <c:pt idx="1153">
                  <c:v>109.5</c:v>
                </c:pt>
                <c:pt idx="1154">
                  <c:v>104.3</c:v>
                </c:pt>
                <c:pt idx="1155">
                  <c:v>98.3</c:v>
                </c:pt>
                <c:pt idx="1156">
                  <c:v>99.8</c:v>
                </c:pt>
                <c:pt idx="1157">
                  <c:v>98.95</c:v>
                </c:pt>
                <c:pt idx="1158">
                  <c:v>100</c:v>
                </c:pt>
                <c:pt idx="1159">
                  <c:v>101.75</c:v>
                </c:pt>
                <c:pt idx="1160">
                  <c:v>100.2</c:v>
                </c:pt>
                <c:pt idx="1161">
                  <c:v>99.75</c:v>
                </c:pt>
                <c:pt idx="1162">
                  <c:v>96.05</c:v>
                </c:pt>
                <c:pt idx="1163">
                  <c:v>94.7</c:v>
                </c:pt>
                <c:pt idx="1164">
                  <c:v>90.35</c:v>
                </c:pt>
                <c:pt idx="1165">
                  <c:v>94.3</c:v>
                </c:pt>
                <c:pt idx="1166">
                  <c:v>98.7</c:v>
                </c:pt>
                <c:pt idx="1167">
                  <c:v>100.1</c:v>
                </c:pt>
                <c:pt idx="1168">
                  <c:v>100.15</c:v>
                </c:pt>
                <c:pt idx="1169">
                  <c:v>99.85</c:v>
                </c:pt>
                <c:pt idx="1170">
                  <c:v>104.8</c:v>
                </c:pt>
                <c:pt idx="1171">
                  <c:v>103.8</c:v>
                </c:pt>
                <c:pt idx="1172">
                  <c:v>102.65</c:v>
                </c:pt>
                <c:pt idx="1173">
                  <c:v>101.95</c:v>
                </c:pt>
                <c:pt idx="1174">
                  <c:v>100.9</c:v>
                </c:pt>
                <c:pt idx="1175">
                  <c:v>102.8</c:v>
                </c:pt>
                <c:pt idx="1176">
                  <c:v>103.1</c:v>
                </c:pt>
                <c:pt idx="1177">
                  <c:v>102.35</c:v>
                </c:pt>
                <c:pt idx="1178">
                  <c:v>102.45</c:v>
                </c:pt>
                <c:pt idx="1179">
                  <c:v>102.95</c:v>
                </c:pt>
                <c:pt idx="1180">
                  <c:v>106.55</c:v>
                </c:pt>
                <c:pt idx="1181">
                  <c:v>107.9</c:v>
                </c:pt>
                <c:pt idx="1182">
                  <c:v>110.25</c:v>
                </c:pt>
                <c:pt idx="1183">
                  <c:v>114.15</c:v>
                </c:pt>
                <c:pt idx="1184">
                  <c:v>113</c:v>
                </c:pt>
                <c:pt idx="1185">
                  <c:v>113.05</c:v>
                </c:pt>
                <c:pt idx="1186">
                  <c:v>114.25</c:v>
                </c:pt>
                <c:pt idx="1187">
                  <c:v>115.45</c:v>
                </c:pt>
                <c:pt idx="1188">
                  <c:v>115.85</c:v>
                </c:pt>
                <c:pt idx="1189">
                  <c:v>117.8</c:v>
                </c:pt>
                <c:pt idx="1190">
                  <c:v>118.25</c:v>
                </c:pt>
                <c:pt idx="1191">
                  <c:v>117.85</c:v>
                </c:pt>
                <c:pt idx="1192">
                  <c:v>114</c:v>
                </c:pt>
                <c:pt idx="1193">
                  <c:v>110.1</c:v>
                </c:pt>
                <c:pt idx="1194">
                  <c:v>110.5</c:v>
                </c:pt>
                <c:pt idx="1195">
                  <c:v>111.95</c:v>
                </c:pt>
                <c:pt idx="1196">
                  <c:v>111.5</c:v>
                </c:pt>
                <c:pt idx="1197">
                  <c:v>107.75</c:v>
                </c:pt>
                <c:pt idx="1198">
                  <c:v>107.05</c:v>
                </c:pt>
                <c:pt idx="1199">
                  <c:v>103.15</c:v>
                </c:pt>
                <c:pt idx="1200">
                  <c:v>101.4</c:v>
                </c:pt>
                <c:pt idx="1201">
                  <c:v>104.55</c:v>
                </c:pt>
                <c:pt idx="1202">
                  <c:v>103.05</c:v>
                </c:pt>
                <c:pt idx="1203">
                  <c:v>104.3</c:v>
                </c:pt>
                <c:pt idx="1204">
                  <c:v>104.65</c:v>
                </c:pt>
                <c:pt idx="1205">
                  <c:v>108.8</c:v>
                </c:pt>
                <c:pt idx="1206">
                  <c:v>112.25</c:v>
                </c:pt>
                <c:pt idx="1207">
                  <c:v>111.55</c:v>
                </c:pt>
                <c:pt idx="1208">
                  <c:v>113.2</c:v>
                </c:pt>
                <c:pt idx="1209">
                  <c:v>113.8</c:v>
                </c:pt>
                <c:pt idx="1210">
                  <c:v>110.45</c:v>
                </c:pt>
                <c:pt idx="1211">
                  <c:v>108.25</c:v>
                </c:pt>
                <c:pt idx="1212">
                  <c:v>110.2</c:v>
                </c:pt>
                <c:pt idx="1213">
                  <c:v>108.7</c:v>
                </c:pt>
                <c:pt idx="1214">
                  <c:v>107.35</c:v>
                </c:pt>
                <c:pt idx="1215">
                  <c:v>102.65</c:v>
                </c:pt>
                <c:pt idx="1216">
                  <c:v>100.25</c:v>
                </c:pt>
                <c:pt idx="1217">
                  <c:v>96.6</c:v>
                </c:pt>
                <c:pt idx="1218">
                  <c:v>99.3</c:v>
                </c:pt>
                <c:pt idx="1219">
                  <c:v>99</c:v>
                </c:pt>
                <c:pt idx="1220">
                  <c:v>99.9</c:v>
                </c:pt>
                <c:pt idx="1221">
                  <c:v>104.15</c:v>
                </c:pt>
                <c:pt idx="1222">
                  <c:v>104.8</c:v>
                </c:pt>
                <c:pt idx="1223">
                  <c:v>104.7</c:v>
                </c:pt>
                <c:pt idx="1224">
                  <c:v>104.85</c:v>
                </c:pt>
                <c:pt idx="1225">
                  <c:v>104.8</c:v>
                </c:pt>
                <c:pt idx="1226">
                  <c:v>104.75</c:v>
                </c:pt>
                <c:pt idx="1227">
                  <c:v>105.5</c:v>
                </c:pt>
                <c:pt idx="1228">
                  <c:v>105.45</c:v>
                </c:pt>
                <c:pt idx="1229">
                  <c:v>105.4</c:v>
                </c:pt>
                <c:pt idx="1230">
                  <c:v>106</c:v>
                </c:pt>
                <c:pt idx="1231">
                  <c:v>105.5</c:v>
                </c:pt>
                <c:pt idx="1232">
                  <c:v>108.85</c:v>
                </c:pt>
                <c:pt idx="1233">
                  <c:v>109.35</c:v>
                </c:pt>
                <c:pt idx="1234">
                  <c:v>110.85</c:v>
                </c:pt>
                <c:pt idx="1235">
                  <c:v>110.7</c:v>
                </c:pt>
                <c:pt idx="1236">
                  <c:v>110.8</c:v>
                </c:pt>
                <c:pt idx="1237">
                  <c:v>110.55</c:v>
                </c:pt>
                <c:pt idx="1238">
                  <c:v>110.6</c:v>
                </c:pt>
                <c:pt idx="1239">
                  <c:v>111.95</c:v>
                </c:pt>
                <c:pt idx="1240">
                  <c:v>112.45</c:v>
                </c:pt>
                <c:pt idx="1241">
                  <c:v>110.35</c:v>
                </c:pt>
                <c:pt idx="1242">
                  <c:v>110.05</c:v>
                </c:pt>
                <c:pt idx="1243">
                  <c:v>110.85</c:v>
                </c:pt>
                <c:pt idx="1244">
                  <c:v>112.25</c:v>
                </c:pt>
                <c:pt idx="1245">
                  <c:v>112.9</c:v>
                </c:pt>
                <c:pt idx="1246">
                  <c:v>112.3</c:v>
                </c:pt>
                <c:pt idx="1247">
                  <c:v>110.85</c:v>
                </c:pt>
                <c:pt idx="1248">
                  <c:v>111.2</c:v>
                </c:pt>
                <c:pt idx="1249">
                  <c:v>112.45</c:v>
                </c:pt>
                <c:pt idx="1250">
                  <c:v>54.1</c:v>
                </c:pt>
                <c:pt idx="1251">
                  <c:v>52.39</c:v>
                </c:pt>
                <c:pt idx="1252">
                  <c:v>53.07</c:v>
                </c:pt>
                <c:pt idx="1253">
                  <c:v>52.65</c:v>
                </c:pt>
                <c:pt idx="1254">
                  <c:v>52.06</c:v>
                </c:pt>
                <c:pt idx="1255">
                  <c:v>52.88</c:v>
                </c:pt>
                <c:pt idx="1256">
                  <c:v>52.43</c:v>
                </c:pt>
                <c:pt idx="1257">
                  <c:v>52.05</c:v>
                </c:pt>
                <c:pt idx="1258">
                  <c:v>52.02</c:v>
                </c:pt>
                <c:pt idx="1259">
                  <c:v>52.54</c:v>
                </c:pt>
                <c:pt idx="1260">
                  <c:v>53.23</c:v>
                </c:pt>
                <c:pt idx="1261">
                  <c:v>54.35</c:v>
                </c:pt>
                <c:pt idx="1262">
                  <c:v>54.77</c:v>
                </c:pt>
                <c:pt idx="1263">
                  <c:v>55.28</c:v>
                </c:pt>
                <c:pt idx="1264">
                  <c:v>55.19</c:v>
                </c:pt>
                <c:pt idx="1265">
                  <c:v>55.43</c:v>
                </c:pt>
                <c:pt idx="1266">
                  <c:v>54.89</c:v>
                </c:pt>
                <c:pt idx="1267">
                  <c:v>54.43</c:v>
                </c:pt>
                <c:pt idx="1268">
                  <c:v>55.12</c:v>
                </c:pt>
                <c:pt idx="1269">
                  <c:v>55.66</c:v>
                </c:pt>
                <c:pt idx="1270">
                  <c:v>55.48</c:v>
                </c:pt>
                <c:pt idx="1271">
                  <c:v>55.68</c:v>
                </c:pt>
                <c:pt idx="1272">
                  <c:v>53.56</c:v>
                </c:pt>
                <c:pt idx="1273">
                  <c:v>53.97</c:v>
                </c:pt>
                <c:pt idx="1274">
                  <c:v>55.14</c:v>
                </c:pt>
                <c:pt idx="1275">
                  <c:v>55.23</c:v>
                </c:pt>
                <c:pt idx="1276">
                  <c:v>54.21</c:v>
                </c:pt>
                <c:pt idx="1277">
                  <c:v>56.09</c:v>
                </c:pt>
                <c:pt idx="1278">
                  <c:v>56.51</c:v>
                </c:pt>
                <c:pt idx="1279">
                  <c:v>56.74</c:v>
                </c:pt>
                <c:pt idx="1280">
                  <c:v>56.88</c:v>
                </c:pt>
                <c:pt idx="1281">
                  <c:v>56.71</c:v>
                </c:pt>
                <c:pt idx="1282">
                  <c:v>57.25</c:v>
                </c:pt>
                <c:pt idx="1283">
                  <c:v>56.51</c:v>
                </c:pt>
                <c:pt idx="1284">
                  <c:v>56.38</c:v>
                </c:pt>
                <c:pt idx="1285">
                  <c:v>56.63</c:v>
                </c:pt>
                <c:pt idx="1286">
                  <c:v>56.65</c:v>
                </c:pt>
                <c:pt idx="1287">
                  <c:v>57.23</c:v>
                </c:pt>
                <c:pt idx="1288">
                  <c:v>57.34</c:v>
                </c:pt>
                <c:pt idx="1289">
                  <c:v>57.2</c:v>
                </c:pt>
                <c:pt idx="1290">
                  <c:v>56.06</c:v>
                </c:pt>
                <c:pt idx="1291">
                  <c:v>55.96</c:v>
                </c:pt>
                <c:pt idx="1292">
                  <c:v>56.63</c:v>
                </c:pt>
                <c:pt idx="1293">
                  <c:v>57.14</c:v>
                </c:pt>
                <c:pt idx="1294">
                  <c:v>56.79</c:v>
                </c:pt>
                <c:pt idx="1295">
                  <c:v>57.38</c:v>
                </c:pt>
                <c:pt idx="1296">
                  <c:v>57.48</c:v>
                </c:pt>
                <c:pt idx="1297">
                  <c:v>57.22</c:v>
                </c:pt>
                <c:pt idx="1298">
                  <c:v>57.04</c:v>
                </c:pt>
                <c:pt idx="1299">
                  <c:v>58.26</c:v>
                </c:pt>
                <c:pt idx="1300">
                  <c:v>57.1</c:v>
                </c:pt>
                <c:pt idx="1301">
                  <c:v>54.37</c:v>
                </c:pt>
                <c:pt idx="1302">
                  <c:v>53.89</c:v>
                </c:pt>
                <c:pt idx="1303">
                  <c:v>54.3</c:v>
                </c:pt>
                <c:pt idx="1304">
                  <c:v>54.58</c:v>
                </c:pt>
                <c:pt idx="1305">
                  <c:v>53.42</c:v>
                </c:pt>
                <c:pt idx="1306">
                  <c:v>53.86</c:v>
                </c:pt>
                <c:pt idx="1307">
                  <c:v>53.73</c:v>
                </c:pt>
                <c:pt idx="1308">
                  <c:v>54.44</c:v>
                </c:pt>
                <c:pt idx="1309">
                  <c:v>54.58</c:v>
                </c:pt>
                <c:pt idx="1310">
                  <c:v>54.61</c:v>
                </c:pt>
                <c:pt idx="1311">
                  <c:v>54.38</c:v>
                </c:pt>
                <c:pt idx="1312">
                  <c:v>54.1</c:v>
                </c:pt>
                <c:pt idx="1313">
                  <c:v>55.99</c:v>
                </c:pt>
                <c:pt idx="1314">
                  <c:v>56.48</c:v>
                </c:pt>
                <c:pt idx="1315">
                  <c:v>56.86</c:v>
                </c:pt>
                <c:pt idx="1316">
                  <c:v>55.05</c:v>
                </c:pt>
                <c:pt idx="1317">
                  <c:v>55.92</c:v>
                </c:pt>
                <c:pt idx="1318">
                  <c:v>56.41</c:v>
                </c:pt>
                <c:pt idx="1319">
                  <c:v>56.65</c:v>
                </c:pt>
                <c:pt idx="1320">
                  <c:v>57.48</c:v>
                </c:pt>
                <c:pt idx="1321">
                  <c:v>53.99</c:v>
                </c:pt>
                <c:pt idx="1322">
                  <c:v>50.99</c:v>
                </c:pt>
                <c:pt idx="1323">
                  <c:v>51.16</c:v>
                </c:pt>
                <c:pt idx="1324">
                  <c:v>50.97</c:v>
                </c:pt>
                <c:pt idx="1325">
                  <c:v>51.05</c:v>
                </c:pt>
                <c:pt idx="1326">
                  <c:v>51.25</c:v>
                </c:pt>
                <c:pt idx="1327">
                  <c:v>50.47</c:v>
                </c:pt>
                <c:pt idx="1328">
                  <c:v>51.24</c:v>
                </c:pt>
                <c:pt idx="1329">
                  <c:v>51.38</c:v>
                </c:pt>
                <c:pt idx="1330">
                  <c:v>53.11</c:v>
                </c:pt>
                <c:pt idx="1331">
                  <c:v>51.07</c:v>
                </c:pt>
                <c:pt idx="1332">
                  <c:v>50.48</c:v>
                </c:pt>
                <c:pt idx="1333">
                  <c:v>50.53</c:v>
                </c:pt>
                <c:pt idx="1334">
                  <c:v>50.52</c:v>
                </c:pt>
                <c:pt idx="1335">
                  <c:v>50.7</c:v>
                </c:pt>
                <c:pt idx="1336">
                  <c:v>48.35</c:v>
                </c:pt>
                <c:pt idx="1337">
                  <c:v>50.42</c:v>
                </c:pt>
                <c:pt idx="1338">
                  <c:v>50.92</c:v>
                </c:pt>
                <c:pt idx="1339">
                  <c:v>50.17</c:v>
                </c:pt>
                <c:pt idx="1340">
                  <c:v>51.84</c:v>
                </c:pt>
                <c:pt idx="1341">
                  <c:v>50.64</c:v>
                </c:pt>
                <c:pt idx="1342">
                  <c:v>50.69</c:v>
                </c:pt>
                <c:pt idx="1343">
                  <c:v>51.44</c:v>
                </c:pt>
                <c:pt idx="1344">
                  <c:v>50.94</c:v>
                </c:pt>
                <c:pt idx="1345">
                  <c:v>50.12</c:v>
                </c:pt>
                <c:pt idx="1346">
                  <c:v>50.53</c:v>
                </c:pt>
                <c:pt idx="1347">
                  <c:v>50.8</c:v>
                </c:pt>
                <c:pt idx="1348">
                  <c:v>50.5</c:v>
                </c:pt>
                <c:pt idx="1349">
                  <c:v>50.92</c:v>
                </c:pt>
                <c:pt idx="1350">
                  <c:v>48.37</c:v>
                </c:pt>
                <c:pt idx="1351">
                  <c:v>47.53</c:v>
                </c:pt>
                <c:pt idx="1352">
                  <c:v>46.04</c:v>
                </c:pt>
                <c:pt idx="1353">
                  <c:v>45.68</c:v>
                </c:pt>
                <c:pt idx="1354">
                  <c:v>45.47</c:v>
                </c:pt>
                <c:pt idx="1355">
                  <c:v>45.2</c:v>
                </c:pt>
                <c:pt idx="1356">
                  <c:v>43.62</c:v>
                </c:pt>
                <c:pt idx="1357">
                  <c:v>46.6</c:v>
                </c:pt>
                <c:pt idx="1358">
                  <c:v>47.62</c:v>
                </c:pt>
                <c:pt idx="1359">
                  <c:v>46.22</c:v>
                </c:pt>
                <c:pt idx="1360">
                  <c:v>46.26</c:v>
                </c:pt>
                <c:pt idx="1361">
                  <c:v>46.22</c:v>
                </c:pt>
                <c:pt idx="1362">
                  <c:v>46.81</c:v>
                </c:pt>
                <c:pt idx="1363">
                  <c:v>46.34</c:v>
                </c:pt>
                <c:pt idx="1364">
                  <c:v>46.58</c:v>
                </c:pt>
                <c:pt idx="1365">
                  <c:v>48.31</c:v>
                </c:pt>
                <c:pt idx="1366">
                  <c:v>48.05</c:v>
                </c:pt>
                <c:pt idx="1367">
                  <c:v>47.21</c:v>
                </c:pt>
                <c:pt idx="1368">
                  <c:v>47.56</c:v>
                </c:pt>
                <c:pt idx="1369">
                  <c:v>45.96</c:v>
                </c:pt>
                <c:pt idx="1370">
                  <c:v>44.42</c:v>
                </c:pt>
                <c:pt idx="1371">
                  <c:v>45.45</c:v>
                </c:pt>
                <c:pt idx="1372">
                  <c:v>46.52</c:v>
                </c:pt>
                <c:pt idx="1373">
                  <c:v>47</c:v>
                </c:pt>
                <c:pt idx="1374">
                  <c:v>47.67</c:v>
                </c:pt>
                <c:pt idx="1375">
                  <c:v>47.94</c:v>
                </c:pt>
                <c:pt idx="1376">
                  <c:v>47.76</c:v>
                </c:pt>
                <c:pt idx="1377">
                  <c:v>47.18</c:v>
                </c:pt>
                <c:pt idx="1378">
                  <c:v>45.4</c:v>
                </c:pt>
                <c:pt idx="1379">
                  <c:v>44.62</c:v>
                </c:pt>
                <c:pt idx="1380">
                  <c:v>46.42</c:v>
                </c:pt>
                <c:pt idx="1381">
                  <c:v>47.81</c:v>
                </c:pt>
                <c:pt idx="1382">
                  <c:v>48.69</c:v>
                </c:pt>
                <c:pt idx="1383">
                  <c:v>48.9</c:v>
                </c:pt>
                <c:pt idx="1384">
                  <c:v>49.75</c:v>
                </c:pt>
                <c:pt idx="1385">
                  <c:v>50.3</c:v>
                </c:pt>
                <c:pt idx="1386">
                  <c:v>49.77</c:v>
                </c:pt>
                <c:pt idx="1387">
                  <c:v>48.99</c:v>
                </c:pt>
                <c:pt idx="1388">
                  <c:v>48.68</c:v>
                </c:pt>
                <c:pt idx="1389">
                  <c:v>47.68</c:v>
                </c:pt>
                <c:pt idx="1390">
                  <c:v>49.16</c:v>
                </c:pt>
                <c:pt idx="1391">
                  <c:v>48.81</c:v>
                </c:pt>
                <c:pt idx="1392">
                  <c:v>48.11</c:v>
                </c:pt>
                <c:pt idx="1393">
                  <c:v>49.15</c:v>
                </c:pt>
                <c:pt idx="1394">
                  <c:v>49.91</c:v>
                </c:pt>
                <c:pt idx="1395">
                  <c:v>51.01</c:v>
                </c:pt>
                <c:pt idx="1396">
                  <c:v>50.87</c:v>
                </c:pt>
                <c:pt idx="1397">
                  <c:v>50.3</c:v>
                </c:pt>
                <c:pt idx="1398">
                  <c:v>49.48</c:v>
                </c:pt>
                <c:pt idx="1399">
                  <c:v>50.39</c:v>
                </c:pt>
                <c:pt idx="1400">
                  <c:v>51.33</c:v>
                </c:pt>
                <c:pt idx="1401">
                  <c:v>50.25</c:v>
                </c:pt>
                <c:pt idx="1402">
                  <c:v>50.38</c:v>
                </c:pt>
                <c:pt idx="1403">
                  <c:v>49.44</c:v>
                </c:pt>
                <c:pt idx="1404">
                  <c:v>48.63</c:v>
                </c:pt>
                <c:pt idx="1405">
                  <c:v>49.67</c:v>
                </c:pt>
                <c:pt idx="1406">
                  <c:v>50.4</c:v>
                </c:pt>
                <c:pt idx="1407">
                  <c:v>50.2</c:v>
                </c:pt>
                <c:pt idx="1408">
                  <c:v>51.33</c:v>
                </c:pt>
                <c:pt idx="1409">
                  <c:v>52.11</c:v>
                </c:pt>
                <c:pt idx="1410">
                  <c:v>51.42</c:v>
                </c:pt>
                <c:pt idx="1411">
                  <c:v>51.97</c:v>
                </c:pt>
                <c:pt idx="1412">
                  <c:v>51</c:v>
                </c:pt>
                <c:pt idx="1413">
                  <c:v>52.77</c:v>
                </c:pt>
                <c:pt idx="1414">
                  <c:v>46.58</c:v>
                </c:pt>
                <c:pt idx="1415">
                  <c:v>48.72</c:v>
                </c:pt>
                <c:pt idx="1416">
                  <c:v>49.14</c:v>
                </c:pt>
                <c:pt idx="1417">
                  <c:v>50.11</c:v>
                </c:pt>
                <c:pt idx="1418">
                  <c:v>51.23</c:v>
                </c:pt>
                <c:pt idx="1419">
                  <c:v>52.52</c:v>
                </c:pt>
                <c:pt idx="1420">
                  <c:v>55.1</c:v>
                </c:pt>
                <c:pt idx="1421">
                  <c:v>52.77</c:v>
                </c:pt>
                <c:pt idx="1422">
                  <c:v>52.61</c:v>
                </c:pt>
                <c:pt idx="1423">
                  <c:v>52.2</c:v>
                </c:pt>
                <c:pt idx="1424">
                  <c:v>51.16</c:v>
                </c:pt>
                <c:pt idx="1425">
                  <c:v>52.79</c:v>
                </c:pt>
                <c:pt idx="1426">
                  <c:v>52.93</c:v>
                </c:pt>
                <c:pt idx="1427">
                  <c:v>53.81</c:v>
                </c:pt>
                <c:pt idx="1428">
                  <c:v>54.15</c:v>
                </c:pt>
                <c:pt idx="1429">
                  <c:v>54.6</c:v>
                </c:pt>
                <c:pt idx="1430">
                  <c:v>53.1</c:v>
                </c:pt>
                <c:pt idx="1431">
                  <c:v>53.36</c:v>
                </c:pt>
                <c:pt idx="1432">
                  <c:v>54.99</c:v>
                </c:pt>
                <c:pt idx="1433">
                  <c:v>56.21</c:v>
                </c:pt>
                <c:pt idx="1434">
                  <c:v>55.61</c:v>
                </c:pt>
                <c:pt idx="1435">
                  <c:v>55.84</c:v>
                </c:pt>
                <c:pt idx="1436">
                  <c:v>56.42</c:v>
                </c:pt>
                <c:pt idx="1437">
                  <c:v>56.83</c:v>
                </c:pt>
                <c:pt idx="1438">
                  <c:v>57.33</c:v>
                </c:pt>
                <c:pt idx="1439">
                  <c:v>57.86</c:v>
                </c:pt>
                <c:pt idx="1440">
                  <c:v>58.31</c:v>
                </c:pt>
                <c:pt idx="1441">
                  <c:v>58.88</c:v>
                </c:pt>
                <c:pt idx="1442">
                  <c:v>57.04</c:v>
                </c:pt>
                <c:pt idx="1443">
                  <c:v>56.95</c:v>
                </c:pt>
                <c:pt idx="1444">
                  <c:v>57.04</c:v>
                </c:pt>
                <c:pt idx="1445">
                  <c:v>56.82</c:v>
                </c:pt>
                <c:pt idx="1446">
                  <c:v>55.8</c:v>
                </c:pt>
                <c:pt idx="1447">
                  <c:v>55.18</c:v>
                </c:pt>
                <c:pt idx="1448">
                  <c:v>54.31</c:v>
                </c:pt>
                <c:pt idx="1449">
                  <c:v>52.94</c:v>
                </c:pt>
                <c:pt idx="1450">
                  <c:v>51.29</c:v>
                </c:pt>
                <c:pt idx="1451">
                  <c:v>52.38</c:v>
                </c:pt>
                <c:pt idx="1452">
                  <c:v>51.79</c:v>
                </c:pt>
                <c:pt idx="1453">
                  <c:v>50.52</c:v>
                </c:pt>
                <c:pt idx="1454">
                  <c:v>50.19</c:v>
                </c:pt>
                <c:pt idx="1455">
                  <c:v>52.56</c:v>
                </c:pt>
                <c:pt idx="1456">
                  <c:v>53.37</c:v>
                </c:pt>
                <c:pt idx="1457">
                  <c:v>53.95</c:v>
                </c:pt>
                <c:pt idx="1458">
                  <c:v>55.27</c:v>
                </c:pt>
                <c:pt idx="1459">
                  <c:v>55.92</c:v>
                </c:pt>
                <c:pt idx="1460">
                  <c:v>55.64</c:v>
                </c:pt>
                <c:pt idx="1461">
                  <c:v>54.35</c:v>
                </c:pt>
                <c:pt idx="1462">
                  <c:v>55.46</c:v>
                </c:pt>
                <c:pt idx="1463">
                  <c:v>54.87</c:v>
                </c:pt>
                <c:pt idx="1464">
                  <c:v>55.36</c:v>
                </c:pt>
                <c:pt idx="1465">
                  <c:v>51.99</c:v>
                </c:pt>
                <c:pt idx="1466">
                  <c:v>49.84</c:v>
                </c:pt>
                <c:pt idx="1467">
                  <c:v>49.05</c:v>
                </c:pt>
                <c:pt idx="1468">
                  <c:v>49.97</c:v>
                </c:pt>
                <c:pt idx="1469">
                  <c:v>50.48</c:v>
                </c:pt>
                <c:pt idx="1470">
                  <c:v>49.1</c:v>
                </c:pt>
                <c:pt idx="1471">
                  <c:v>52.28</c:v>
                </c:pt>
                <c:pt idx="1472">
                  <c:v>54.3</c:v>
                </c:pt>
                <c:pt idx="1473">
                  <c:v>53.97</c:v>
                </c:pt>
                <c:pt idx="1474">
                  <c:v>54.55</c:v>
                </c:pt>
                <c:pt idx="1475">
                  <c:v>54.38</c:v>
                </c:pt>
                <c:pt idx="1476">
                  <c:v>54.16</c:v>
                </c:pt>
                <c:pt idx="1477">
                  <c:v>54.24</c:v>
                </c:pt>
                <c:pt idx="1478">
                  <c:v>54.17</c:v>
                </c:pt>
                <c:pt idx="1479">
                  <c:v>54.79</c:v>
                </c:pt>
                <c:pt idx="1480">
                  <c:v>57.01</c:v>
                </c:pt>
                <c:pt idx="1481">
                  <c:v>55.89</c:v>
                </c:pt>
                <c:pt idx="1482">
                  <c:v>57.66</c:v>
                </c:pt>
                <c:pt idx="1483">
                  <c:v>58.48</c:v>
                </c:pt>
                <c:pt idx="1484">
                  <c:v>59.86</c:v>
                </c:pt>
                <c:pt idx="1485">
                  <c:v>60.25</c:v>
                </c:pt>
                <c:pt idx="1486">
                  <c:v>59.83</c:v>
                </c:pt>
                <c:pt idx="1487">
                  <c:v>60.04</c:v>
                </c:pt>
                <c:pt idx="1488">
                  <c:v>60.19</c:v>
                </c:pt>
                <c:pt idx="1489">
                  <c:v>61.46</c:v>
                </c:pt>
                <c:pt idx="1490">
                  <c:v>63.07</c:v>
                </c:pt>
                <c:pt idx="1491">
                  <c:v>58.42</c:v>
                </c:pt>
                <c:pt idx="1492">
                  <c:v>57.99</c:v>
                </c:pt>
                <c:pt idx="1493">
                  <c:v>59.06</c:v>
                </c:pt>
                <c:pt idx="1494">
                  <c:v>59.8</c:v>
                </c:pt>
                <c:pt idx="1495">
                  <c:v>60.68</c:v>
                </c:pt>
                <c:pt idx="1496">
                  <c:v>61.03</c:v>
                </c:pt>
                <c:pt idx="1497">
                  <c:v>58.73</c:v>
                </c:pt>
                <c:pt idx="1498">
                  <c:v>58.53</c:v>
                </c:pt>
                <c:pt idx="1499">
                  <c:v>59.7</c:v>
                </c:pt>
                <c:pt idx="1500">
                  <c:v>110.65</c:v>
                </c:pt>
                <c:pt idx="1501">
                  <c:v>108.05</c:v>
                </c:pt>
                <c:pt idx="1502">
                  <c:v>108.1</c:v>
                </c:pt>
                <c:pt idx="1503">
                  <c:v>107.15</c:v>
                </c:pt>
                <c:pt idx="1504">
                  <c:v>106.1</c:v>
                </c:pt>
                <c:pt idx="1505">
                  <c:v>108.35</c:v>
                </c:pt>
                <c:pt idx="1506">
                  <c:v>106.15</c:v>
                </c:pt>
                <c:pt idx="1507">
                  <c:v>105.15</c:v>
                </c:pt>
                <c:pt idx="1508">
                  <c:v>103.8</c:v>
                </c:pt>
                <c:pt idx="1509">
                  <c:v>104.7</c:v>
                </c:pt>
                <c:pt idx="1510">
                  <c:v>106</c:v>
                </c:pt>
                <c:pt idx="1511">
                  <c:v>108.85</c:v>
                </c:pt>
                <c:pt idx="1512">
                  <c:v>109.95</c:v>
                </c:pt>
                <c:pt idx="1513">
                  <c:v>111.05</c:v>
                </c:pt>
                <c:pt idx="1514">
                  <c:v>112.25</c:v>
                </c:pt>
                <c:pt idx="1515">
                  <c:v>111.65</c:v>
                </c:pt>
                <c:pt idx="1516">
                  <c:v>109.3</c:v>
                </c:pt>
                <c:pt idx="1517">
                  <c:v>109.25</c:v>
                </c:pt>
                <c:pt idx="1518">
                  <c:v>108.9</c:v>
                </c:pt>
                <c:pt idx="1519">
                  <c:v>109.55</c:v>
                </c:pt>
                <c:pt idx="1520">
                  <c:v>109.4</c:v>
                </c:pt>
                <c:pt idx="1521">
                  <c:v>107.8</c:v>
                </c:pt>
                <c:pt idx="1522">
                  <c:v>108.8</c:v>
                </c:pt>
                <c:pt idx="1523">
                  <c:v>108.75</c:v>
                </c:pt>
                <c:pt idx="1524">
                  <c:v>107.45</c:v>
                </c:pt>
                <c:pt idx="1525">
                  <c:v>107.75</c:v>
                </c:pt>
                <c:pt idx="1526">
                  <c:v>105.85</c:v>
                </c:pt>
                <c:pt idx="1527">
                  <c:v>107.25</c:v>
                </c:pt>
                <c:pt idx="1528">
                  <c:v>108.15</c:v>
                </c:pt>
                <c:pt idx="1529">
                  <c:v>110.05</c:v>
                </c:pt>
                <c:pt idx="1530">
                  <c:v>110.45</c:v>
                </c:pt>
                <c:pt idx="1531">
                  <c:v>110.75</c:v>
                </c:pt>
                <c:pt idx="1532">
                  <c:v>113.5</c:v>
                </c:pt>
                <c:pt idx="1533">
                  <c:v>107.8</c:v>
                </c:pt>
                <c:pt idx="1534">
                  <c:v>108.05</c:v>
                </c:pt>
                <c:pt idx="1535">
                  <c:v>112</c:v>
                </c:pt>
                <c:pt idx="1536">
                  <c:v>114.4</c:v>
                </c:pt>
                <c:pt idx="1537">
                  <c:v>115.5</c:v>
                </c:pt>
                <c:pt idx="1538">
                  <c:v>117</c:v>
                </c:pt>
                <c:pt idx="1539">
                  <c:v>114.95</c:v>
                </c:pt>
                <c:pt idx="1540">
                  <c:v>113.7</c:v>
                </c:pt>
                <c:pt idx="1541">
                  <c:v>111.85</c:v>
                </c:pt>
                <c:pt idx="1542">
                  <c:v>112.35</c:v>
                </c:pt>
                <c:pt idx="1543">
                  <c:v>113.9</c:v>
                </c:pt>
                <c:pt idx="1544">
                  <c:v>113.75</c:v>
                </c:pt>
                <c:pt idx="1545">
                  <c:v>114.35</c:v>
                </c:pt>
                <c:pt idx="1546">
                  <c:v>114.3</c:v>
                </c:pt>
                <c:pt idx="1547">
                  <c:v>114.15</c:v>
                </c:pt>
                <c:pt idx="1548">
                  <c:v>114.2</c:v>
                </c:pt>
                <c:pt idx="1549">
                  <c:v>115.4</c:v>
                </c:pt>
                <c:pt idx="1550">
                  <c:v>114.2</c:v>
                </c:pt>
                <c:pt idx="1551">
                  <c:v>111</c:v>
                </c:pt>
                <c:pt idx="1552">
                  <c:v>111.1</c:v>
                </c:pt>
                <c:pt idx="1553">
                  <c:v>110.65</c:v>
                </c:pt>
                <c:pt idx="1554">
                  <c:v>110.65</c:v>
                </c:pt>
                <c:pt idx="1555">
                  <c:v>107.85</c:v>
                </c:pt>
                <c:pt idx="1556">
                  <c:v>107.2</c:v>
                </c:pt>
                <c:pt idx="1557">
                  <c:v>104.85</c:v>
                </c:pt>
                <c:pt idx="1558">
                  <c:v>108.2</c:v>
                </c:pt>
                <c:pt idx="1559">
                  <c:v>109.15</c:v>
                </c:pt>
                <c:pt idx="1560">
                  <c:v>111.25</c:v>
                </c:pt>
                <c:pt idx="1561">
                  <c:v>111.45</c:v>
                </c:pt>
                <c:pt idx="1562">
                  <c:v>115.7</c:v>
                </c:pt>
                <c:pt idx="1563">
                  <c:v>117.1</c:v>
                </c:pt>
                <c:pt idx="1564">
                  <c:v>117.7</c:v>
                </c:pt>
                <c:pt idx="1565">
                  <c:v>117.7</c:v>
                </c:pt>
                <c:pt idx="1566">
                  <c:v>115.7</c:v>
                </c:pt>
                <c:pt idx="1567">
                  <c:v>116.4</c:v>
                </c:pt>
                <c:pt idx="1568">
                  <c:v>117.3</c:v>
                </c:pt>
                <c:pt idx="1569">
                  <c:v>115.85</c:v>
                </c:pt>
                <c:pt idx="1570">
                  <c:v>116.85</c:v>
                </c:pt>
                <c:pt idx="1571">
                  <c:v>114.82</c:v>
                </c:pt>
                <c:pt idx="1572">
                  <c:v>110.81</c:v>
                </c:pt>
                <c:pt idx="1573">
                  <c:v>110.88</c:v>
                </c:pt>
                <c:pt idx="1574">
                  <c:v>108.44</c:v>
                </c:pt>
                <c:pt idx="1575">
                  <c:v>107.45</c:v>
                </c:pt>
                <c:pt idx="1576">
                  <c:v>107.24</c:v>
                </c:pt>
                <c:pt idx="1577">
                  <c:v>106.86</c:v>
                </c:pt>
                <c:pt idx="1578">
                  <c:v>107.83</c:v>
                </c:pt>
                <c:pt idx="1579">
                  <c:v>107.04</c:v>
                </c:pt>
                <c:pt idx="1580">
                  <c:v>107.98</c:v>
                </c:pt>
                <c:pt idx="1581">
                  <c:v>107.75</c:v>
                </c:pt>
                <c:pt idx="1582">
                  <c:v>105.14</c:v>
                </c:pt>
                <c:pt idx="1583">
                  <c:v>105.82</c:v>
                </c:pt>
                <c:pt idx="1584">
                  <c:v>104.77</c:v>
                </c:pt>
                <c:pt idx="1585">
                  <c:v>100.81</c:v>
                </c:pt>
                <c:pt idx="1586">
                  <c:v>97.65</c:v>
                </c:pt>
                <c:pt idx="1587">
                  <c:v>95.38</c:v>
                </c:pt>
                <c:pt idx="1588">
                  <c:v>93.66</c:v>
                </c:pt>
                <c:pt idx="1589">
                  <c:v>92.33</c:v>
                </c:pt>
                <c:pt idx="1590">
                  <c:v>97.14</c:v>
                </c:pt>
                <c:pt idx="1591">
                  <c:v>96.81</c:v>
                </c:pt>
                <c:pt idx="1592">
                  <c:v>97.42</c:v>
                </c:pt>
                <c:pt idx="1593">
                  <c:v>99.42</c:v>
                </c:pt>
                <c:pt idx="1594">
                  <c:v>98.42</c:v>
                </c:pt>
                <c:pt idx="1595">
                  <c:v>96.47</c:v>
                </c:pt>
                <c:pt idx="1596">
                  <c:v>99.39</c:v>
                </c:pt>
                <c:pt idx="1597">
                  <c:v>99.44</c:v>
                </c:pt>
                <c:pt idx="1598">
                  <c:v>100.62</c:v>
                </c:pt>
                <c:pt idx="1599">
                  <c:v>99</c:v>
                </c:pt>
                <c:pt idx="1600">
                  <c:v>96.01</c:v>
                </c:pt>
                <c:pt idx="1601">
                  <c:v>94.71</c:v>
                </c:pt>
                <c:pt idx="1602">
                  <c:v>92.62</c:v>
                </c:pt>
                <c:pt idx="1603">
                  <c:v>90.45</c:v>
                </c:pt>
                <c:pt idx="1604">
                  <c:v>88.48</c:v>
                </c:pt>
                <c:pt idx="1605">
                  <c:v>89.35</c:v>
                </c:pt>
                <c:pt idx="1606">
                  <c:v>87.1</c:v>
                </c:pt>
                <c:pt idx="1607">
                  <c:v>90.41</c:v>
                </c:pt>
                <c:pt idx="1608">
                  <c:v>94.35</c:v>
                </c:pt>
                <c:pt idx="1609">
                  <c:v>91.11</c:v>
                </c:pt>
                <c:pt idx="1610">
                  <c:v>90.01</c:v>
                </c:pt>
                <c:pt idx="1611">
                  <c:v>89.02</c:v>
                </c:pt>
                <c:pt idx="1612">
                  <c:v>89.66</c:v>
                </c:pt>
                <c:pt idx="1613">
                  <c:v>87.23</c:v>
                </c:pt>
                <c:pt idx="1614">
                  <c:v>88.44</c:v>
                </c:pt>
                <c:pt idx="1615">
                  <c:v>91.32</c:v>
                </c:pt>
                <c:pt idx="1616">
                  <c:v>87.6</c:v>
                </c:pt>
                <c:pt idx="1617">
                  <c:v>85.85</c:v>
                </c:pt>
                <c:pt idx="1618">
                  <c:v>85.56</c:v>
                </c:pt>
                <c:pt idx="1619">
                  <c:v>83.92</c:v>
                </c:pt>
                <c:pt idx="1620">
                  <c:v>82.49</c:v>
                </c:pt>
                <c:pt idx="1621">
                  <c:v>82.74</c:v>
                </c:pt>
                <c:pt idx="1622">
                  <c:v>82.45</c:v>
                </c:pt>
                <c:pt idx="1623">
                  <c:v>83.31</c:v>
                </c:pt>
                <c:pt idx="1624">
                  <c:v>82.44</c:v>
                </c:pt>
                <c:pt idx="1625">
                  <c:v>85.02</c:v>
                </c:pt>
                <c:pt idx="1626">
                  <c:v>85.36</c:v>
                </c:pt>
                <c:pt idx="1627">
                  <c:v>84.98</c:v>
                </c:pt>
                <c:pt idx="1628">
                  <c:v>81.91</c:v>
                </c:pt>
                <c:pt idx="1629">
                  <c:v>81.400000000000006</c:v>
                </c:pt>
                <c:pt idx="1630">
                  <c:v>80.91</c:v>
                </c:pt>
                <c:pt idx="1631">
                  <c:v>83.37</c:v>
                </c:pt>
                <c:pt idx="1632">
                  <c:v>85.01</c:v>
                </c:pt>
                <c:pt idx="1633">
                  <c:v>86.87</c:v>
                </c:pt>
                <c:pt idx="1634">
                  <c:v>87.24</c:v>
                </c:pt>
                <c:pt idx="1635">
                  <c:v>88.09</c:v>
                </c:pt>
                <c:pt idx="1636">
                  <c:v>85.6</c:v>
                </c:pt>
                <c:pt idx="1637">
                  <c:v>84.64</c:v>
                </c:pt>
                <c:pt idx="1638">
                  <c:v>85.07</c:v>
                </c:pt>
                <c:pt idx="1639">
                  <c:v>85.59</c:v>
                </c:pt>
                <c:pt idx="1640">
                  <c:v>88.68</c:v>
                </c:pt>
                <c:pt idx="1641">
                  <c:v>90.57</c:v>
                </c:pt>
                <c:pt idx="1642">
                  <c:v>90.26</c:v>
                </c:pt>
                <c:pt idx="1643">
                  <c:v>93.19</c:v>
                </c:pt>
                <c:pt idx="1644">
                  <c:v>94.05</c:v>
                </c:pt>
                <c:pt idx="1645">
                  <c:v>94.89</c:v>
                </c:pt>
                <c:pt idx="1646">
                  <c:v>95.91</c:v>
                </c:pt>
                <c:pt idx="1647">
                  <c:v>92.86</c:v>
                </c:pt>
                <c:pt idx="1648">
                  <c:v>90.61</c:v>
                </c:pt>
                <c:pt idx="1649">
                  <c:v>92.7</c:v>
                </c:pt>
                <c:pt idx="1650">
                  <c:v>93.3</c:v>
                </c:pt>
                <c:pt idx="1651">
                  <c:v>90.9</c:v>
                </c:pt>
                <c:pt idx="1652">
                  <c:v>91.9</c:v>
                </c:pt>
                <c:pt idx="1653">
                  <c:v>92</c:v>
                </c:pt>
                <c:pt idx="1654">
                  <c:v>91.85</c:v>
                </c:pt>
                <c:pt idx="1655">
                  <c:v>96.75</c:v>
                </c:pt>
                <c:pt idx="1656">
                  <c:v>98.2</c:v>
                </c:pt>
                <c:pt idx="1657">
                  <c:v>97.85</c:v>
                </c:pt>
                <c:pt idx="1658">
                  <c:v>99.4</c:v>
                </c:pt>
                <c:pt idx="1659">
                  <c:v>101.1</c:v>
                </c:pt>
                <c:pt idx="1660">
                  <c:v>97.85</c:v>
                </c:pt>
                <c:pt idx="1661">
                  <c:v>97.3</c:v>
                </c:pt>
                <c:pt idx="1662">
                  <c:v>94.7</c:v>
                </c:pt>
                <c:pt idx="1663">
                  <c:v>93.2</c:v>
                </c:pt>
                <c:pt idx="1664">
                  <c:v>88.5</c:v>
                </c:pt>
                <c:pt idx="1665">
                  <c:v>92.85</c:v>
                </c:pt>
                <c:pt idx="1666">
                  <c:v>95.75</c:v>
                </c:pt>
                <c:pt idx="1667">
                  <c:v>97.1</c:v>
                </c:pt>
                <c:pt idx="1668">
                  <c:v>97.95</c:v>
                </c:pt>
                <c:pt idx="1669">
                  <c:v>97.35</c:v>
                </c:pt>
                <c:pt idx="1670">
                  <c:v>101.45</c:v>
                </c:pt>
                <c:pt idx="1671">
                  <c:v>101.05</c:v>
                </c:pt>
                <c:pt idx="1672">
                  <c:v>100.4</c:v>
                </c:pt>
                <c:pt idx="1673">
                  <c:v>100.15</c:v>
                </c:pt>
                <c:pt idx="1674">
                  <c:v>99.35</c:v>
                </c:pt>
                <c:pt idx="1675">
                  <c:v>100.4</c:v>
                </c:pt>
                <c:pt idx="1676">
                  <c:v>101</c:v>
                </c:pt>
                <c:pt idx="1677">
                  <c:v>100.6</c:v>
                </c:pt>
                <c:pt idx="1678">
                  <c:v>101.1</c:v>
                </c:pt>
                <c:pt idx="1679">
                  <c:v>99.65</c:v>
                </c:pt>
                <c:pt idx="1680">
                  <c:v>102.9</c:v>
                </c:pt>
                <c:pt idx="1681">
                  <c:v>103.25</c:v>
                </c:pt>
                <c:pt idx="1682">
                  <c:v>105.15</c:v>
                </c:pt>
                <c:pt idx="1683">
                  <c:v>107.3</c:v>
                </c:pt>
                <c:pt idx="1684">
                  <c:v>106.6</c:v>
                </c:pt>
                <c:pt idx="1685">
                  <c:v>107.5</c:v>
                </c:pt>
                <c:pt idx="1686">
                  <c:v>108.9</c:v>
                </c:pt>
                <c:pt idx="1687">
                  <c:v>109.75</c:v>
                </c:pt>
                <c:pt idx="1688">
                  <c:v>108.95</c:v>
                </c:pt>
                <c:pt idx="1689">
                  <c:v>109.1</c:v>
                </c:pt>
                <c:pt idx="1690">
                  <c:v>108.15</c:v>
                </c:pt>
                <c:pt idx="1691">
                  <c:v>108.6</c:v>
                </c:pt>
                <c:pt idx="1692">
                  <c:v>105.15</c:v>
                </c:pt>
                <c:pt idx="1693">
                  <c:v>101.65</c:v>
                </c:pt>
                <c:pt idx="1694">
                  <c:v>101.95</c:v>
                </c:pt>
                <c:pt idx="1695">
                  <c:v>103</c:v>
                </c:pt>
                <c:pt idx="1696">
                  <c:v>101.55</c:v>
                </c:pt>
                <c:pt idx="1697">
                  <c:v>101.8</c:v>
                </c:pt>
                <c:pt idx="1698">
                  <c:v>101</c:v>
                </c:pt>
                <c:pt idx="1699">
                  <c:v>96.95</c:v>
                </c:pt>
                <c:pt idx="1700">
                  <c:v>94.5</c:v>
                </c:pt>
                <c:pt idx="1701">
                  <c:v>97.75</c:v>
                </c:pt>
                <c:pt idx="1702">
                  <c:v>98.1</c:v>
                </c:pt>
                <c:pt idx="1703">
                  <c:v>97.45</c:v>
                </c:pt>
                <c:pt idx="1704">
                  <c:v>98.35</c:v>
                </c:pt>
                <c:pt idx="1705">
                  <c:v>101.45</c:v>
                </c:pt>
                <c:pt idx="1706">
                  <c:v>103.9</c:v>
                </c:pt>
                <c:pt idx="1707">
                  <c:v>103.7</c:v>
                </c:pt>
                <c:pt idx="1708">
                  <c:v>105.05</c:v>
                </c:pt>
                <c:pt idx="1709">
                  <c:v>105.3</c:v>
                </c:pt>
                <c:pt idx="1710">
                  <c:v>103.6</c:v>
                </c:pt>
                <c:pt idx="1711">
                  <c:v>101.95</c:v>
                </c:pt>
                <c:pt idx="1712">
                  <c:v>103.95</c:v>
                </c:pt>
                <c:pt idx="1713">
                  <c:v>102.65</c:v>
                </c:pt>
                <c:pt idx="1714">
                  <c:v>103.4</c:v>
                </c:pt>
                <c:pt idx="1715">
                  <c:v>103.7</c:v>
                </c:pt>
                <c:pt idx="1716">
                  <c:v>100.65</c:v>
                </c:pt>
                <c:pt idx="1717">
                  <c:v>94.35</c:v>
                </c:pt>
                <c:pt idx="1718">
                  <c:v>98.15</c:v>
                </c:pt>
                <c:pt idx="1719">
                  <c:v>97.7</c:v>
                </c:pt>
                <c:pt idx="1720">
                  <c:v>96.85</c:v>
                </c:pt>
                <c:pt idx="1721">
                  <c:v>102.85</c:v>
                </c:pt>
                <c:pt idx="1722">
                  <c:v>104.65</c:v>
                </c:pt>
                <c:pt idx="1723">
                  <c:v>102.5</c:v>
                </c:pt>
                <c:pt idx="1724">
                  <c:v>104.3</c:v>
                </c:pt>
                <c:pt idx="1725">
                  <c:v>104.4</c:v>
                </c:pt>
                <c:pt idx="1726">
                  <c:v>104.45</c:v>
                </c:pt>
                <c:pt idx="1727">
                  <c:v>104.05</c:v>
                </c:pt>
                <c:pt idx="1728">
                  <c:v>104.1</c:v>
                </c:pt>
                <c:pt idx="1729">
                  <c:v>104.4</c:v>
                </c:pt>
                <c:pt idx="1730">
                  <c:v>104.9</c:v>
                </c:pt>
                <c:pt idx="1731">
                  <c:v>103.5</c:v>
                </c:pt>
                <c:pt idx="1732">
                  <c:v>107.65</c:v>
                </c:pt>
                <c:pt idx="1733">
                  <c:v>107.95</c:v>
                </c:pt>
                <c:pt idx="1734">
                  <c:v>110.45</c:v>
                </c:pt>
                <c:pt idx="1735">
                  <c:v>111.45</c:v>
                </c:pt>
                <c:pt idx="1736">
                  <c:v>113.05</c:v>
                </c:pt>
                <c:pt idx="1737">
                  <c:v>110.1</c:v>
                </c:pt>
                <c:pt idx="1738">
                  <c:v>108.35</c:v>
                </c:pt>
                <c:pt idx="1739">
                  <c:v>109.3</c:v>
                </c:pt>
                <c:pt idx="1740">
                  <c:v>109.35</c:v>
                </c:pt>
                <c:pt idx="1741">
                  <c:v>104.95</c:v>
                </c:pt>
                <c:pt idx="1742">
                  <c:v>104.7</c:v>
                </c:pt>
                <c:pt idx="1743">
                  <c:v>105.5</c:v>
                </c:pt>
                <c:pt idx="1744">
                  <c:v>105.55</c:v>
                </c:pt>
                <c:pt idx="1745">
                  <c:v>106.7</c:v>
                </c:pt>
                <c:pt idx="1746">
                  <c:v>106.4</c:v>
                </c:pt>
                <c:pt idx="1747">
                  <c:v>104</c:v>
                </c:pt>
                <c:pt idx="1748">
                  <c:v>101.65</c:v>
                </c:pt>
                <c:pt idx="1749">
                  <c:v>103.6</c:v>
                </c:pt>
                <c:pt idx="1750">
                  <c:v>36.18</c:v>
                </c:pt>
                <c:pt idx="1751">
                  <c:v>35.56</c:v>
                </c:pt>
                <c:pt idx="1752">
                  <c:v>35.75</c:v>
                </c:pt>
                <c:pt idx="1753">
                  <c:v>35.24</c:v>
                </c:pt>
                <c:pt idx="1754">
                  <c:v>35.33</c:v>
                </c:pt>
                <c:pt idx="1755">
                  <c:v>35.69</c:v>
                </c:pt>
                <c:pt idx="1756">
                  <c:v>35.36</c:v>
                </c:pt>
                <c:pt idx="1757">
                  <c:v>35.049999999999997</c:v>
                </c:pt>
                <c:pt idx="1758">
                  <c:v>34.47</c:v>
                </c:pt>
                <c:pt idx="1759">
                  <c:v>34.51</c:v>
                </c:pt>
                <c:pt idx="1760">
                  <c:v>34.89</c:v>
                </c:pt>
                <c:pt idx="1761">
                  <c:v>35.61</c:v>
                </c:pt>
                <c:pt idx="1762">
                  <c:v>35.82</c:v>
                </c:pt>
                <c:pt idx="1763">
                  <c:v>36.380000000000003</c:v>
                </c:pt>
                <c:pt idx="1764">
                  <c:v>36.590000000000003</c:v>
                </c:pt>
                <c:pt idx="1765">
                  <c:v>36.64</c:v>
                </c:pt>
                <c:pt idx="1766">
                  <c:v>36.619999999999997</c:v>
                </c:pt>
                <c:pt idx="1767">
                  <c:v>36.11</c:v>
                </c:pt>
                <c:pt idx="1768">
                  <c:v>36.01</c:v>
                </c:pt>
                <c:pt idx="1769">
                  <c:v>36.18</c:v>
                </c:pt>
                <c:pt idx="1770">
                  <c:v>35.880000000000003</c:v>
                </c:pt>
                <c:pt idx="1771">
                  <c:v>35.79</c:v>
                </c:pt>
                <c:pt idx="1772">
                  <c:v>35.340000000000003</c:v>
                </c:pt>
                <c:pt idx="1773">
                  <c:v>35.67</c:v>
                </c:pt>
                <c:pt idx="1774">
                  <c:v>35.729999999999997</c:v>
                </c:pt>
                <c:pt idx="1775">
                  <c:v>35.979999999999997</c:v>
                </c:pt>
                <c:pt idx="1776">
                  <c:v>35.950000000000003</c:v>
                </c:pt>
                <c:pt idx="1777">
                  <c:v>36.43</c:v>
                </c:pt>
                <c:pt idx="1778">
                  <c:v>36.659999999999997</c:v>
                </c:pt>
                <c:pt idx="1779">
                  <c:v>36.82</c:v>
                </c:pt>
                <c:pt idx="1780">
                  <c:v>36.72</c:v>
                </c:pt>
                <c:pt idx="1781">
                  <c:v>36.85</c:v>
                </c:pt>
                <c:pt idx="1782">
                  <c:v>37.67</c:v>
                </c:pt>
                <c:pt idx="1783">
                  <c:v>37.71</c:v>
                </c:pt>
                <c:pt idx="1784">
                  <c:v>38</c:v>
                </c:pt>
                <c:pt idx="1785">
                  <c:v>38.15</c:v>
                </c:pt>
                <c:pt idx="1786">
                  <c:v>38.130000000000003</c:v>
                </c:pt>
                <c:pt idx="1787">
                  <c:v>38.61</c:v>
                </c:pt>
                <c:pt idx="1788">
                  <c:v>38.549999999999997</c:v>
                </c:pt>
                <c:pt idx="1789">
                  <c:v>38.32</c:v>
                </c:pt>
                <c:pt idx="1790">
                  <c:v>38.36</c:v>
                </c:pt>
                <c:pt idx="1791">
                  <c:v>38.49</c:v>
                </c:pt>
                <c:pt idx="1792">
                  <c:v>39.090000000000003</c:v>
                </c:pt>
                <c:pt idx="1793">
                  <c:v>39.4</c:v>
                </c:pt>
                <c:pt idx="1794">
                  <c:v>39.119999999999997</c:v>
                </c:pt>
                <c:pt idx="1795">
                  <c:v>39.369999999999997</c:v>
                </c:pt>
                <c:pt idx="1796">
                  <c:v>39.46</c:v>
                </c:pt>
                <c:pt idx="1797">
                  <c:v>39.61</c:v>
                </c:pt>
                <c:pt idx="1798">
                  <c:v>39.97</c:v>
                </c:pt>
                <c:pt idx="1799">
                  <c:v>40.479999999999997</c:v>
                </c:pt>
                <c:pt idx="1800">
                  <c:v>39.69</c:v>
                </c:pt>
                <c:pt idx="1801">
                  <c:v>39.200000000000003</c:v>
                </c:pt>
                <c:pt idx="1802">
                  <c:v>38.78</c:v>
                </c:pt>
                <c:pt idx="1803">
                  <c:v>38.86</c:v>
                </c:pt>
                <c:pt idx="1804">
                  <c:v>38.29</c:v>
                </c:pt>
                <c:pt idx="1805">
                  <c:v>38.07</c:v>
                </c:pt>
                <c:pt idx="1806">
                  <c:v>37.92</c:v>
                </c:pt>
                <c:pt idx="1807">
                  <c:v>36.64</c:v>
                </c:pt>
                <c:pt idx="1808">
                  <c:v>38.03</c:v>
                </c:pt>
                <c:pt idx="1809">
                  <c:v>37.96</c:v>
                </c:pt>
                <c:pt idx="1810">
                  <c:v>37.979999999999997</c:v>
                </c:pt>
                <c:pt idx="1811">
                  <c:v>38.11</c:v>
                </c:pt>
                <c:pt idx="1812">
                  <c:v>38.450000000000003</c:v>
                </c:pt>
                <c:pt idx="1813">
                  <c:v>40.14</c:v>
                </c:pt>
                <c:pt idx="1814">
                  <c:v>40.15</c:v>
                </c:pt>
                <c:pt idx="1815">
                  <c:v>40.35</c:v>
                </c:pt>
                <c:pt idx="1816">
                  <c:v>39.869999999999997</c:v>
                </c:pt>
                <c:pt idx="1817">
                  <c:v>40.39</c:v>
                </c:pt>
                <c:pt idx="1818">
                  <c:v>40.24</c:v>
                </c:pt>
                <c:pt idx="1819">
                  <c:v>40.1</c:v>
                </c:pt>
                <c:pt idx="1820">
                  <c:v>40.479999999999997</c:v>
                </c:pt>
                <c:pt idx="1821">
                  <c:v>38.94</c:v>
                </c:pt>
                <c:pt idx="1822">
                  <c:v>37.51</c:v>
                </c:pt>
                <c:pt idx="1823">
                  <c:v>37.5</c:v>
                </c:pt>
                <c:pt idx="1824">
                  <c:v>37.33</c:v>
                </c:pt>
                <c:pt idx="1825">
                  <c:v>37.299999999999997</c:v>
                </c:pt>
                <c:pt idx="1826">
                  <c:v>37.26</c:v>
                </c:pt>
                <c:pt idx="1827">
                  <c:v>36.81</c:v>
                </c:pt>
                <c:pt idx="1828">
                  <c:v>36.770000000000003</c:v>
                </c:pt>
                <c:pt idx="1829">
                  <c:v>36.840000000000003</c:v>
                </c:pt>
                <c:pt idx="1830">
                  <c:v>38.200000000000003</c:v>
                </c:pt>
                <c:pt idx="1831">
                  <c:v>36.5</c:v>
                </c:pt>
                <c:pt idx="1832">
                  <c:v>36.51</c:v>
                </c:pt>
                <c:pt idx="1833">
                  <c:v>36.979999999999997</c:v>
                </c:pt>
                <c:pt idx="1834">
                  <c:v>36.69</c:v>
                </c:pt>
                <c:pt idx="1835">
                  <c:v>36.22</c:v>
                </c:pt>
                <c:pt idx="1836">
                  <c:v>34.18</c:v>
                </c:pt>
                <c:pt idx="1837">
                  <c:v>34.340000000000003</c:v>
                </c:pt>
                <c:pt idx="1838">
                  <c:v>34.86</c:v>
                </c:pt>
                <c:pt idx="1839">
                  <c:v>34.909999999999997</c:v>
                </c:pt>
                <c:pt idx="1840">
                  <c:v>36.81</c:v>
                </c:pt>
                <c:pt idx="1841">
                  <c:v>36.76</c:v>
                </c:pt>
                <c:pt idx="1842">
                  <c:v>37.1</c:v>
                </c:pt>
                <c:pt idx="1843">
                  <c:v>37.869999999999997</c:v>
                </c:pt>
                <c:pt idx="1844">
                  <c:v>37.4</c:v>
                </c:pt>
                <c:pt idx="1845">
                  <c:v>36.83</c:v>
                </c:pt>
                <c:pt idx="1846">
                  <c:v>38.1</c:v>
                </c:pt>
                <c:pt idx="1847">
                  <c:v>38.270000000000003</c:v>
                </c:pt>
                <c:pt idx="1848">
                  <c:v>38.5</c:v>
                </c:pt>
                <c:pt idx="1849">
                  <c:v>37.47</c:v>
                </c:pt>
                <c:pt idx="1850">
                  <c:v>36.24</c:v>
                </c:pt>
                <c:pt idx="1851">
                  <c:v>36.090000000000003</c:v>
                </c:pt>
                <c:pt idx="1852">
                  <c:v>35.200000000000003</c:v>
                </c:pt>
                <c:pt idx="1853">
                  <c:v>34.369999999999997</c:v>
                </c:pt>
                <c:pt idx="1854">
                  <c:v>33.85</c:v>
                </c:pt>
                <c:pt idx="1855">
                  <c:v>35.11</c:v>
                </c:pt>
                <c:pt idx="1856">
                  <c:v>34.479999999999997</c:v>
                </c:pt>
                <c:pt idx="1857">
                  <c:v>36.229999999999997</c:v>
                </c:pt>
                <c:pt idx="1858">
                  <c:v>36.840000000000003</c:v>
                </c:pt>
                <c:pt idx="1859">
                  <c:v>36.880000000000003</c:v>
                </c:pt>
                <c:pt idx="1860">
                  <c:v>41.38</c:v>
                </c:pt>
                <c:pt idx="1861">
                  <c:v>42.68</c:v>
                </c:pt>
                <c:pt idx="1862">
                  <c:v>43.94</c:v>
                </c:pt>
                <c:pt idx="1863">
                  <c:v>43.11</c:v>
                </c:pt>
                <c:pt idx="1864">
                  <c:v>44.65</c:v>
                </c:pt>
                <c:pt idx="1865">
                  <c:v>46.85</c:v>
                </c:pt>
                <c:pt idx="1866">
                  <c:v>45.15</c:v>
                </c:pt>
                <c:pt idx="1867">
                  <c:v>44.02</c:v>
                </c:pt>
                <c:pt idx="1868">
                  <c:v>43.67</c:v>
                </c:pt>
                <c:pt idx="1869">
                  <c:v>42.3</c:v>
                </c:pt>
                <c:pt idx="1870">
                  <c:v>41.01</c:v>
                </c:pt>
                <c:pt idx="1871">
                  <c:v>41.48</c:v>
                </c:pt>
                <c:pt idx="1872">
                  <c:v>41.77</c:v>
                </c:pt>
                <c:pt idx="1873">
                  <c:v>42.16</c:v>
                </c:pt>
                <c:pt idx="1874">
                  <c:v>42.85</c:v>
                </c:pt>
                <c:pt idx="1875">
                  <c:v>44.43</c:v>
                </c:pt>
                <c:pt idx="1876">
                  <c:v>44.3</c:v>
                </c:pt>
                <c:pt idx="1877">
                  <c:v>44.09</c:v>
                </c:pt>
                <c:pt idx="1878">
                  <c:v>43.1</c:v>
                </c:pt>
                <c:pt idx="1879">
                  <c:v>42.01</c:v>
                </c:pt>
                <c:pt idx="1880">
                  <c:v>44.08</c:v>
                </c:pt>
                <c:pt idx="1881">
                  <c:v>45.35</c:v>
                </c:pt>
                <c:pt idx="1882">
                  <c:v>46.31</c:v>
                </c:pt>
                <c:pt idx="1883">
                  <c:v>45.99</c:v>
                </c:pt>
                <c:pt idx="1884">
                  <c:v>46.77</c:v>
                </c:pt>
                <c:pt idx="1885">
                  <c:v>47.35</c:v>
                </c:pt>
                <c:pt idx="1886">
                  <c:v>46.31</c:v>
                </c:pt>
                <c:pt idx="1887">
                  <c:v>45.76</c:v>
                </c:pt>
                <c:pt idx="1888">
                  <c:v>47.16</c:v>
                </c:pt>
                <c:pt idx="1889">
                  <c:v>47.87</c:v>
                </c:pt>
                <c:pt idx="1890">
                  <c:v>48.66</c:v>
                </c:pt>
                <c:pt idx="1891">
                  <c:v>48.55</c:v>
                </c:pt>
                <c:pt idx="1892">
                  <c:v>48.21</c:v>
                </c:pt>
                <c:pt idx="1893">
                  <c:v>50.08</c:v>
                </c:pt>
                <c:pt idx="1894">
                  <c:v>50.89</c:v>
                </c:pt>
                <c:pt idx="1895">
                  <c:v>51.11</c:v>
                </c:pt>
                <c:pt idx="1896">
                  <c:v>51.55</c:v>
                </c:pt>
                <c:pt idx="1897">
                  <c:v>50.6</c:v>
                </c:pt>
                <c:pt idx="1898">
                  <c:v>49.99</c:v>
                </c:pt>
                <c:pt idx="1899">
                  <c:v>50.5</c:v>
                </c:pt>
                <c:pt idx="1900">
                  <c:v>52.02</c:v>
                </c:pt>
                <c:pt idx="1901">
                  <c:v>51.02</c:v>
                </c:pt>
                <c:pt idx="1902">
                  <c:v>51.04</c:v>
                </c:pt>
                <c:pt idx="1903">
                  <c:v>51.03</c:v>
                </c:pt>
                <c:pt idx="1904">
                  <c:v>51.51</c:v>
                </c:pt>
                <c:pt idx="1905">
                  <c:v>50.35</c:v>
                </c:pt>
                <c:pt idx="1906">
                  <c:v>52.02</c:v>
                </c:pt>
                <c:pt idx="1907">
                  <c:v>52.31</c:v>
                </c:pt>
                <c:pt idx="1908">
                  <c:v>53.16</c:v>
                </c:pt>
                <c:pt idx="1909">
                  <c:v>54.41</c:v>
                </c:pt>
                <c:pt idx="1910">
                  <c:v>52.78</c:v>
                </c:pt>
                <c:pt idx="1911">
                  <c:v>52.21</c:v>
                </c:pt>
                <c:pt idx="1912">
                  <c:v>51.33</c:v>
                </c:pt>
                <c:pt idx="1913">
                  <c:v>55.51</c:v>
                </c:pt>
                <c:pt idx="1914">
                  <c:v>46.9</c:v>
                </c:pt>
                <c:pt idx="1915">
                  <c:v>50</c:v>
                </c:pt>
                <c:pt idx="1916">
                  <c:v>51.63</c:v>
                </c:pt>
                <c:pt idx="1917">
                  <c:v>52.7</c:v>
                </c:pt>
                <c:pt idx="1918">
                  <c:v>53.12</c:v>
                </c:pt>
                <c:pt idx="1919">
                  <c:v>53.12</c:v>
                </c:pt>
                <c:pt idx="1920">
                  <c:v>55.09</c:v>
                </c:pt>
                <c:pt idx="1921">
                  <c:v>53.96</c:v>
                </c:pt>
                <c:pt idx="1922">
                  <c:v>53.72</c:v>
                </c:pt>
                <c:pt idx="1923">
                  <c:v>53.32</c:v>
                </c:pt>
                <c:pt idx="1924">
                  <c:v>52.51</c:v>
                </c:pt>
                <c:pt idx="1925">
                  <c:v>53.15</c:v>
                </c:pt>
                <c:pt idx="1926">
                  <c:v>53.8</c:v>
                </c:pt>
                <c:pt idx="1927">
                  <c:v>54.31</c:v>
                </c:pt>
                <c:pt idx="1928">
                  <c:v>54.28</c:v>
                </c:pt>
                <c:pt idx="1929">
                  <c:v>55.11</c:v>
                </c:pt>
                <c:pt idx="1930">
                  <c:v>54.89</c:v>
                </c:pt>
                <c:pt idx="1931">
                  <c:v>55.01</c:v>
                </c:pt>
                <c:pt idx="1932">
                  <c:v>56.95</c:v>
                </c:pt>
                <c:pt idx="1933">
                  <c:v>58.08</c:v>
                </c:pt>
                <c:pt idx="1934">
                  <c:v>57.74</c:v>
                </c:pt>
                <c:pt idx="1935">
                  <c:v>59.44</c:v>
                </c:pt>
                <c:pt idx="1936">
                  <c:v>58.92</c:v>
                </c:pt>
                <c:pt idx="1937">
                  <c:v>58.94</c:v>
                </c:pt>
                <c:pt idx="1938">
                  <c:v>59.27</c:v>
                </c:pt>
                <c:pt idx="1939">
                  <c:v>59.98</c:v>
                </c:pt>
                <c:pt idx="1940">
                  <c:v>60.11</c:v>
                </c:pt>
                <c:pt idx="1941">
                  <c:v>60.97</c:v>
                </c:pt>
                <c:pt idx="1942">
                  <c:v>56.7</c:v>
                </c:pt>
                <c:pt idx="1943">
                  <c:v>55.45</c:v>
                </c:pt>
                <c:pt idx="1944">
                  <c:v>55.92</c:v>
                </c:pt>
                <c:pt idx="1945">
                  <c:v>56.13</c:v>
                </c:pt>
                <c:pt idx="1946">
                  <c:v>56.35</c:v>
                </c:pt>
                <c:pt idx="1947">
                  <c:v>55.94</c:v>
                </c:pt>
                <c:pt idx="1948">
                  <c:v>56.89</c:v>
                </c:pt>
                <c:pt idx="1949">
                  <c:v>52.33</c:v>
                </c:pt>
                <c:pt idx="1950">
                  <c:v>51.53</c:v>
                </c:pt>
                <c:pt idx="1951">
                  <c:v>52.6</c:v>
                </c:pt>
                <c:pt idx="1952">
                  <c:v>52.81</c:v>
                </c:pt>
                <c:pt idx="1953">
                  <c:v>51.95</c:v>
                </c:pt>
                <c:pt idx="1954">
                  <c:v>52.08</c:v>
                </c:pt>
                <c:pt idx="1955">
                  <c:v>54.89</c:v>
                </c:pt>
                <c:pt idx="1956">
                  <c:v>55.69</c:v>
                </c:pt>
                <c:pt idx="1957">
                  <c:v>55.81</c:v>
                </c:pt>
                <c:pt idx="1958">
                  <c:v>57.6</c:v>
                </c:pt>
                <c:pt idx="1959">
                  <c:v>58.61</c:v>
                </c:pt>
                <c:pt idx="1960">
                  <c:v>57.17</c:v>
                </c:pt>
                <c:pt idx="1961">
                  <c:v>55.97</c:v>
                </c:pt>
                <c:pt idx="1962">
                  <c:v>58.13</c:v>
                </c:pt>
                <c:pt idx="1963">
                  <c:v>57.64</c:v>
                </c:pt>
                <c:pt idx="1964">
                  <c:v>55.39</c:v>
                </c:pt>
                <c:pt idx="1965">
                  <c:v>53.83</c:v>
                </c:pt>
                <c:pt idx="1966">
                  <c:v>52.33</c:v>
                </c:pt>
                <c:pt idx="1967">
                  <c:v>50.2</c:v>
                </c:pt>
                <c:pt idx="1968">
                  <c:v>52.55</c:v>
                </c:pt>
                <c:pt idx="1969">
                  <c:v>52.86</c:v>
                </c:pt>
                <c:pt idx="1970">
                  <c:v>53.02</c:v>
                </c:pt>
                <c:pt idx="1971">
                  <c:v>56.41</c:v>
                </c:pt>
                <c:pt idx="1972">
                  <c:v>59.03</c:v>
                </c:pt>
                <c:pt idx="1973">
                  <c:v>58.97</c:v>
                </c:pt>
                <c:pt idx="1974">
                  <c:v>57.39</c:v>
                </c:pt>
                <c:pt idx="1975">
                  <c:v>57.03</c:v>
                </c:pt>
                <c:pt idx="1976">
                  <c:v>57.06</c:v>
                </c:pt>
                <c:pt idx="1977">
                  <c:v>56.99</c:v>
                </c:pt>
                <c:pt idx="1978">
                  <c:v>57.04</c:v>
                </c:pt>
                <c:pt idx="1979">
                  <c:v>57.84</c:v>
                </c:pt>
                <c:pt idx="1980">
                  <c:v>56.34</c:v>
                </c:pt>
                <c:pt idx="1981">
                  <c:v>55.17</c:v>
                </c:pt>
                <c:pt idx="1982">
                  <c:v>57.88</c:v>
                </c:pt>
                <c:pt idx="1983">
                  <c:v>57.55</c:v>
                </c:pt>
                <c:pt idx="1984">
                  <c:v>58.63</c:v>
                </c:pt>
                <c:pt idx="1985">
                  <c:v>58.8</c:v>
                </c:pt>
                <c:pt idx="1986">
                  <c:v>59.72</c:v>
                </c:pt>
                <c:pt idx="1987">
                  <c:v>59.48</c:v>
                </c:pt>
                <c:pt idx="1988">
                  <c:v>59.53</c:v>
                </c:pt>
                <c:pt idx="1989">
                  <c:v>60.44</c:v>
                </c:pt>
                <c:pt idx="1990">
                  <c:v>61.56</c:v>
                </c:pt>
                <c:pt idx="1991">
                  <c:v>58.7</c:v>
                </c:pt>
                <c:pt idx="1992">
                  <c:v>58.21</c:v>
                </c:pt>
                <c:pt idx="1993">
                  <c:v>59.2</c:v>
                </c:pt>
                <c:pt idx="1994">
                  <c:v>60.05</c:v>
                </c:pt>
                <c:pt idx="1995">
                  <c:v>60.3</c:v>
                </c:pt>
                <c:pt idx="1996">
                  <c:v>59.81</c:v>
                </c:pt>
                <c:pt idx="1997">
                  <c:v>58.67</c:v>
                </c:pt>
                <c:pt idx="1998">
                  <c:v>58.83</c:v>
                </c:pt>
                <c:pt idx="1999">
                  <c:v>58.66</c:v>
                </c:pt>
                <c:pt idx="2000">
                  <c:v>202.7</c:v>
                </c:pt>
                <c:pt idx="2001">
                  <c:v>201.1</c:v>
                </c:pt>
                <c:pt idx="2002">
                  <c:v>197.75</c:v>
                </c:pt>
                <c:pt idx="2003">
                  <c:v>199.95</c:v>
                </c:pt>
                <c:pt idx="2004">
                  <c:v>193.8</c:v>
                </c:pt>
                <c:pt idx="2005">
                  <c:v>198.1</c:v>
                </c:pt>
                <c:pt idx="2006">
                  <c:v>200.7</c:v>
                </c:pt>
                <c:pt idx="2007">
                  <c:v>197.35</c:v>
                </c:pt>
                <c:pt idx="2008">
                  <c:v>196</c:v>
                </c:pt>
                <c:pt idx="2009">
                  <c:v>198.25</c:v>
                </c:pt>
                <c:pt idx="2010">
                  <c:v>202.6</c:v>
                </c:pt>
                <c:pt idx="2011">
                  <c:v>204.75</c:v>
                </c:pt>
                <c:pt idx="2012">
                  <c:v>211.65</c:v>
                </c:pt>
                <c:pt idx="2013">
                  <c:v>216.35</c:v>
                </c:pt>
                <c:pt idx="2014">
                  <c:v>213.5</c:v>
                </c:pt>
                <c:pt idx="2015">
                  <c:v>212.4</c:v>
                </c:pt>
                <c:pt idx="2016">
                  <c:v>213.85</c:v>
                </c:pt>
                <c:pt idx="2017">
                  <c:v>211.3</c:v>
                </c:pt>
                <c:pt idx="2018">
                  <c:v>210.5</c:v>
                </c:pt>
                <c:pt idx="2019">
                  <c:v>208.5</c:v>
                </c:pt>
                <c:pt idx="2020">
                  <c:v>208.95</c:v>
                </c:pt>
                <c:pt idx="2021">
                  <c:v>209.9</c:v>
                </c:pt>
                <c:pt idx="2022">
                  <c:v>215.85</c:v>
                </c:pt>
                <c:pt idx="2023">
                  <c:v>214.3</c:v>
                </c:pt>
                <c:pt idx="2024">
                  <c:v>216.15</c:v>
                </c:pt>
                <c:pt idx="2025">
                  <c:v>216.95</c:v>
                </c:pt>
                <c:pt idx="2026">
                  <c:v>213.6</c:v>
                </c:pt>
                <c:pt idx="2027">
                  <c:v>214.35</c:v>
                </c:pt>
                <c:pt idx="2028">
                  <c:v>207.4</c:v>
                </c:pt>
                <c:pt idx="2029">
                  <c:v>204.4</c:v>
                </c:pt>
                <c:pt idx="2030">
                  <c:v>204.8</c:v>
                </c:pt>
                <c:pt idx="2031">
                  <c:v>208.7</c:v>
                </c:pt>
                <c:pt idx="2032">
                  <c:v>209.75</c:v>
                </c:pt>
                <c:pt idx="2033">
                  <c:v>214.15</c:v>
                </c:pt>
                <c:pt idx="2034">
                  <c:v>211.4</c:v>
                </c:pt>
                <c:pt idx="2035">
                  <c:v>212.35</c:v>
                </c:pt>
                <c:pt idx="2036">
                  <c:v>212.9</c:v>
                </c:pt>
                <c:pt idx="2037">
                  <c:v>216.5</c:v>
                </c:pt>
                <c:pt idx="2038">
                  <c:v>217.85</c:v>
                </c:pt>
                <c:pt idx="2039">
                  <c:v>218.1</c:v>
                </c:pt>
                <c:pt idx="2040">
                  <c:v>213.85</c:v>
                </c:pt>
                <c:pt idx="2041">
                  <c:v>210.2</c:v>
                </c:pt>
                <c:pt idx="2042">
                  <c:v>214.3</c:v>
                </c:pt>
                <c:pt idx="2043">
                  <c:v>218.25</c:v>
                </c:pt>
                <c:pt idx="2044">
                  <c:v>215.5</c:v>
                </c:pt>
                <c:pt idx="2045">
                  <c:v>218.85</c:v>
                </c:pt>
                <c:pt idx="2046">
                  <c:v>217.35</c:v>
                </c:pt>
                <c:pt idx="2047">
                  <c:v>217.1</c:v>
                </c:pt>
                <c:pt idx="2048">
                  <c:v>222</c:v>
                </c:pt>
                <c:pt idx="2049">
                  <c:v>230.35</c:v>
                </c:pt>
                <c:pt idx="2050">
                  <c:v>219.05</c:v>
                </c:pt>
                <c:pt idx="2051">
                  <c:v>205.85</c:v>
                </c:pt>
                <c:pt idx="2052">
                  <c:v>204.95</c:v>
                </c:pt>
                <c:pt idx="2053">
                  <c:v>198.95</c:v>
                </c:pt>
                <c:pt idx="2054">
                  <c:v>193.85</c:v>
                </c:pt>
                <c:pt idx="2055">
                  <c:v>191.45</c:v>
                </c:pt>
                <c:pt idx="2056">
                  <c:v>190.95</c:v>
                </c:pt>
                <c:pt idx="2057">
                  <c:v>191.4</c:v>
                </c:pt>
                <c:pt idx="2058">
                  <c:v>193.55</c:v>
                </c:pt>
                <c:pt idx="2059">
                  <c:v>192.8</c:v>
                </c:pt>
                <c:pt idx="2060">
                  <c:v>195.35</c:v>
                </c:pt>
                <c:pt idx="2061">
                  <c:v>196.05</c:v>
                </c:pt>
                <c:pt idx="2062">
                  <c:v>195.3</c:v>
                </c:pt>
                <c:pt idx="2063">
                  <c:v>199.95</c:v>
                </c:pt>
                <c:pt idx="2064">
                  <c:v>205.9</c:v>
                </c:pt>
                <c:pt idx="2065">
                  <c:v>204.35</c:v>
                </c:pt>
                <c:pt idx="2066">
                  <c:v>200.5</c:v>
                </c:pt>
                <c:pt idx="2067">
                  <c:v>198.65</c:v>
                </c:pt>
                <c:pt idx="2068">
                  <c:v>197.6</c:v>
                </c:pt>
                <c:pt idx="2069">
                  <c:v>202.2</c:v>
                </c:pt>
                <c:pt idx="2070">
                  <c:v>198.45</c:v>
                </c:pt>
                <c:pt idx="2071">
                  <c:v>195.65</c:v>
                </c:pt>
                <c:pt idx="2072">
                  <c:v>193.95</c:v>
                </c:pt>
                <c:pt idx="2073">
                  <c:v>194</c:v>
                </c:pt>
                <c:pt idx="2074">
                  <c:v>193.3</c:v>
                </c:pt>
                <c:pt idx="2075">
                  <c:v>196.1</c:v>
                </c:pt>
                <c:pt idx="2076">
                  <c:v>196.35</c:v>
                </c:pt>
                <c:pt idx="2077">
                  <c:v>194.9</c:v>
                </c:pt>
                <c:pt idx="2078">
                  <c:v>196.95</c:v>
                </c:pt>
                <c:pt idx="2079">
                  <c:v>193.55</c:v>
                </c:pt>
                <c:pt idx="2080">
                  <c:v>190.05</c:v>
                </c:pt>
                <c:pt idx="2081">
                  <c:v>193.6</c:v>
                </c:pt>
                <c:pt idx="2082">
                  <c:v>192.25</c:v>
                </c:pt>
                <c:pt idx="2083">
                  <c:v>194.3</c:v>
                </c:pt>
                <c:pt idx="2084">
                  <c:v>190.8</c:v>
                </c:pt>
                <c:pt idx="2085">
                  <c:v>183.85</c:v>
                </c:pt>
                <c:pt idx="2086">
                  <c:v>177.65</c:v>
                </c:pt>
                <c:pt idx="2087">
                  <c:v>179.9</c:v>
                </c:pt>
                <c:pt idx="2088">
                  <c:v>181.5</c:v>
                </c:pt>
                <c:pt idx="2089">
                  <c:v>180.8</c:v>
                </c:pt>
                <c:pt idx="2090">
                  <c:v>182.6</c:v>
                </c:pt>
                <c:pt idx="2091">
                  <c:v>173.55</c:v>
                </c:pt>
                <c:pt idx="2092">
                  <c:v>176.55</c:v>
                </c:pt>
                <c:pt idx="2093">
                  <c:v>180.55</c:v>
                </c:pt>
                <c:pt idx="2094">
                  <c:v>178.4</c:v>
                </c:pt>
                <c:pt idx="2095">
                  <c:v>177.3</c:v>
                </c:pt>
                <c:pt idx="2096">
                  <c:v>181.5</c:v>
                </c:pt>
                <c:pt idx="2097">
                  <c:v>176.9</c:v>
                </c:pt>
                <c:pt idx="2098">
                  <c:v>183.55</c:v>
                </c:pt>
                <c:pt idx="2099">
                  <c:v>179.4</c:v>
                </c:pt>
                <c:pt idx="2100">
                  <c:v>177.3</c:v>
                </c:pt>
                <c:pt idx="2101">
                  <c:v>173</c:v>
                </c:pt>
                <c:pt idx="2102">
                  <c:v>168.8</c:v>
                </c:pt>
                <c:pt idx="2103">
                  <c:v>166.8</c:v>
                </c:pt>
                <c:pt idx="2104">
                  <c:v>160.05000000000001</c:v>
                </c:pt>
                <c:pt idx="2105">
                  <c:v>161.80000000000001</c:v>
                </c:pt>
                <c:pt idx="2106">
                  <c:v>157.75</c:v>
                </c:pt>
                <c:pt idx="2107">
                  <c:v>162.85</c:v>
                </c:pt>
                <c:pt idx="2108">
                  <c:v>164.3</c:v>
                </c:pt>
                <c:pt idx="2109">
                  <c:v>161.94999999999999</c:v>
                </c:pt>
                <c:pt idx="2110">
                  <c:v>159.85</c:v>
                </c:pt>
                <c:pt idx="2111">
                  <c:v>157.15</c:v>
                </c:pt>
                <c:pt idx="2112">
                  <c:v>154.25</c:v>
                </c:pt>
                <c:pt idx="2113">
                  <c:v>158.65</c:v>
                </c:pt>
                <c:pt idx="2114">
                  <c:v>158.6</c:v>
                </c:pt>
                <c:pt idx="2115">
                  <c:v>158.65</c:v>
                </c:pt>
                <c:pt idx="2116">
                  <c:v>160</c:v>
                </c:pt>
                <c:pt idx="2117">
                  <c:v>158.44999999999999</c:v>
                </c:pt>
                <c:pt idx="2118">
                  <c:v>155.44999999999999</c:v>
                </c:pt>
                <c:pt idx="2119">
                  <c:v>154.35</c:v>
                </c:pt>
                <c:pt idx="2120">
                  <c:v>153</c:v>
                </c:pt>
                <c:pt idx="2121">
                  <c:v>149.1</c:v>
                </c:pt>
                <c:pt idx="2122">
                  <c:v>148.69999999999999</c:v>
                </c:pt>
                <c:pt idx="2123">
                  <c:v>146.15</c:v>
                </c:pt>
                <c:pt idx="2124">
                  <c:v>154.94999999999999</c:v>
                </c:pt>
                <c:pt idx="2125">
                  <c:v>155.80000000000001</c:v>
                </c:pt>
                <c:pt idx="2126">
                  <c:v>156.5</c:v>
                </c:pt>
                <c:pt idx="2127">
                  <c:v>152.9</c:v>
                </c:pt>
                <c:pt idx="2128">
                  <c:v>147.05000000000001</c:v>
                </c:pt>
                <c:pt idx="2129">
                  <c:v>149.35</c:v>
                </c:pt>
                <c:pt idx="2130">
                  <c:v>147.5</c:v>
                </c:pt>
                <c:pt idx="2131">
                  <c:v>147.1</c:v>
                </c:pt>
                <c:pt idx="2132">
                  <c:v>148.94999999999999</c:v>
                </c:pt>
                <c:pt idx="2133">
                  <c:v>147.69999999999999</c:v>
                </c:pt>
                <c:pt idx="2134">
                  <c:v>151.1</c:v>
                </c:pt>
                <c:pt idx="2135">
                  <c:v>155.19999999999999</c:v>
                </c:pt>
                <c:pt idx="2136">
                  <c:v>158.05000000000001</c:v>
                </c:pt>
                <c:pt idx="2137">
                  <c:v>157.75</c:v>
                </c:pt>
                <c:pt idx="2138">
                  <c:v>160.75</c:v>
                </c:pt>
                <c:pt idx="2139">
                  <c:v>160.30000000000001</c:v>
                </c:pt>
                <c:pt idx="2140">
                  <c:v>166</c:v>
                </c:pt>
                <c:pt idx="2141">
                  <c:v>166.7</c:v>
                </c:pt>
                <c:pt idx="2142">
                  <c:v>166.1</c:v>
                </c:pt>
                <c:pt idx="2143">
                  <c:v>171.75</c:v>
                </c:pt>
                <c:pt idx="2144">
                  <c:v>174.05</c:v>
                </c:pt>
                <c:pt idx="2145">
                  <c:v>172.9</c:v>
                </c:pt>
                <c:pt idx="2146">
                  <c:v>179.3</c:v>
                </c:pt>
                <c:pt idx="2147">
                  <c:v>176.9</c:v>
                </c:pt>
                <c:pt idx="2148">
                  <c:v>173.55</c:v>
                </c:pt>
                <c:pt idx="2149">
                  <c:v>170.65</c:v>
                </c:pt>
                <c:pt idx="2150">
                  <c:v>173.9</c:v>
                </c:pt>
                <c:pt idx="2151">
                  <c:v>172.65</c:v>
                </c:pt>
                <c:pt idx="2152">
                  <c:v>173</c:v>
                </c:pt>
                <c:pt idx="2153">
                  <c:v>167.15</c:v>
                </c:pt>
                <c:pt idx="2154">
                  <c:v>163.4</c:v>
                </c:pt>
                <c:pt idx="2155">
                  <c:v>167.75</c:v>
                </c:pt>
                <c:pt idx="2156">
                  <c:v>170.2</c:v>
                </c:pt>
                <c:pt idx="2157">
                  <c:v>172.05</c:v>
                </c:pt>
                <c:pt idx="2158">
                  <c:v>172.65</c:v>
                </c:pt>
                <c:pt idx="2159">
                  <c:v>174.1</c:v>
                </c:pt>
                <c:pt idx="2160">
                  <c:v>171.95</c:v>
                </c:pt>
                <c:pt idx="2161">
                  <c:v>171.9</c:v>
                </c:pt>
                <c:pt idx="2162">
                  <c:v>168.75</c:v>
                </c:pt>
                <c:pt idx="2163">
                  <c:v>167.6</c:v>
                </c:pt>
                <c:pt idx="2164">
                  <c:v>162</c:v>
                </c:pt>
                <c:pt idx="2165">
                  <c:v>165.5</c:v>
                </c:pt>
                <c:pt idx="2166">
                  <c:v>168.95</c:v>
                </c:pt>
                <c:pt idx="2167">
                  <c:v>168.9</c:v>
                </c:pt>
                <c:pt idx="2168">
                  <c:v>170.4</c:v>
                </c:pt>
                <c:pt idx="2169">
                  <c:v>168.75</c:v>
                </c:pt>
                <c:pt idx="2170">
                  <c:v>174.85</c:v>
                </c:pt>
                <c:pt idx="2171">
                  <c:v>176.15</c:v>
                </c:pt>
                <c:pt idx="2172">
                  <c:v>173.9</c:v>
                </c:pt>
                <c:pt idx="2173">
                  <c:v>172.25</c:v>
                </c:pt>
                <c:pt idx="2174">
                  <c:v>172.55</c:v>
                </c:pt>
                <c:pt idx="2175">
                  <c:v>172.6</c:v>
                </c:pt>
                <c:pt idx="2176">
                  <c:v>173.7</c:v>
                </c:pt>
                <c:pt idx="2177">
                  <c:v>174.55</c:v>
                </c:pt>
                <c:pt idx="2178">
                  <c:v>174.55</c:v>
                </c:pt>
                <c:pt idx="2179">
                  <c:v>175.9</c:v>
                </c:pt>
                <c:pt idx="2180">
                  <c:v>180.05</c:v>
                </c:pt>
                <c:pt idx="2181">
                  <c:v>179.25</c:v>
                </c:pt>
                <c:pt idx="2182">
                  <c:v>182.1</c:v>
                </c:pt>
                <c:pt idx="2183">
                  <c:v>187</c:v>
                </c:pt>
                <c:pt idx="2184">
                  <c:v>183.25</c:v>
                </c:pt>
                <c:pt idx="2185">
                  <c:v>182.3</c:v>
                </c:pt>
                <c:pt idx="2186">
                  <c:v>185.9</c:v>
                </c:pt>
                <c:pt idx="2187">
                  <c:v>186.1</c:v>
                </c:pt>
                <c:pt idx="2188">
                  <c:v>186.2</c:v>
                </c:pt>
                <c:pt idx="2189">
                  <c:v>184.8</c:v>
                </c:pt>
                <c:pt idx="2190">
                  <c:v>185.55</c:v>
                </c:pt>
                <c:pt idx="2191">
                  <c:v>184.8</c:v>
                </c:pt>
                <c:pt idx="2192">
                  <c:v>182.8</c:v>
                </c:pt>
                <c:pt idx="2193">
                  <c:v>181.1</c:v>
                </c:pt>
                <c:pt idx="2194">
                  <c:v>179.65</c:v>
                </c:pt>
                <c:pt idx="2195">
                  <c:v>179.55</c:v>
                </c:pt>
                <c:pt idx="2196">
                  <c:v>178.05</c:v>
                </c:pt>
                <c:pt idx="2197">
                  <c:v>179.25</c:v>
                </c:pt>
                <c:pt idx="2198">
                  <c:v>173.65</c:v>
                </c:pt>
                <c:pt idx="2199">
                  <c:v>171.7</c:v>
                </c:pt>
                <c:pt idx="2200">
                  <c:v>170.15</c:v>
                </c:pt>
                <c:pt idx="2201">
                  <c:v>170.5</c:v>
                </c:pt>
                <c:pt idx="2202">
                  <c:v>171.25</c:v>
                </c:pt>
                <c:pt idx="2203">
                  <c:v>172.35</c:v>
                </c:pt>
                <c:pt idx="2204">
                  <c:v>170.45</c:v>
                </c:pt>
                <c:pt idx="2205">
                  <c:v>174.25</c:v>
                </c:pt>
                <c:pt idx="2206">
                  <c:v>174.25</c:v>
                </c:pt>
                <c:pt idx="2207">
                  <c:v>178.65</c:v>
                </c:pt>
                <c:pt idx="2208">
                  <c:v>180.85</c:v>
                </c:pt>
                <c:pt idx="2209">
                  <c:v>179.5</c:v>
                </c:pt>
                <c:pt idx="2210">
                  <c:v>178.7</c:v>
                </c:pt>
                <c:pt idx="2211">
                  <c:v>178.4</c:v>
                </c:pt>
                <c:pt idx="2212">
                  <c:v>177.85</c:v>
                </c:pt>
                <c:pt idx="2213">
                  <c:v>175.6</c:v>
                </c:pt>
                <c:pt idx="2214">
                  <c:v>174.35</c:v>
                </c:pt>
                <c:pt idx="2215">
                  <c:v>176.95</c:v>
                </c:pt>
                <c:pt idx="2216">
                  <c:v>171.75</c:v>
                </c:pt>
                <c:pt idx="2217">
                  <c:v>170.9</c:v>
                </c:pt>
                <c:pt idx="2218">
                  <c:v>169.65</c:v>
                </c:pt>
                <c:pt idx="2219">
                  <c:v>167</c:v>
                </c:pt>
                <c:pt idx="2220">
                  <c:v>168.5</c:v>
                </c:pt>
                <c:pt idx="2221">
                  <c:v>150.75</c:v>
                </c:pt>
                <c:pt idx="2222">
                  <c:v>154.35</c:v>
                </c:pt>
                <c:pt idx="2223">
                  <c:v>153.15</c:v>
                </c:pt>
                <c:pt idx="2224">
                  <c:v>155.30000000000001</c:v>
                </c:pt>
                <c:pt idx="2225">
                  <c:v>155.05000000000001</c:v>
                </c:pt>
                <c:pt idx="2226">
                  <c:v>154.15</c:v>
                </c:pt>
                <c:pt idx="2227">
                  <c:v>153.85</c:v>
                </c:pt>
                <c:pt idx="2228">
                  <c:v>154.15</c:v>
                </c:pt>
                <c:pt idx="2229">
                  <c:v>154.30000000000001</c:v>
                </c:pt>
                <c:pt idx="2230">
                  <c:v>157.30000000000001</c:v>
                </c:pt>
                <c:pt idx="2231">
                  <c:v>153.5</c:v>
                </c:pt>
                <c:pt idx="2232">
                  <c:v>158.44999999999999</c:v>
                </c:pt>
                <c:pt idx="2233">
                  <c:v>161</c:v>
                </c:pt>
                <c:pt idx="2234">
                  <c:v>164.05</c:v>
                </c:pt>
                <c:pt idx="2235">
                  <c:v>163.9</c:v>
                </c:pt>
                <c:pt idx="2236">
                  <c:v>163.9</c:v>
                </c:pt>
                <c:pt idx="2237">
                  <c:v>165.95</c:v>
                </c:pt>
                <c:pt idx="2238">
                  <c:v>166.95</c:v>
                </c:pt>
                <c:pt idx="2239">
                  <c:v>166.9</c:v>
                </c:pt>
                <c:pt idx="2240">
                  <c:v>170.05</c:v>
                </c:pt>
                <c:pt idx="2241">
                  <c:v>167.85</c:v>
                </c:pt>
                <c:pt idx="2242">
                  <c:v>167.5</c:v>
                </c:pt>
                <c:pt idx="2243">
                  <c:v>168.05</c:v>
                </c:pt>
                <c:pt idx="2244">
                  <c:v>170.5</c:v>
                </c:pt>
                <c:pt idx="2245">
                  <c:v>169.25</c:v>
                </c:pt>
                <c:pt idx="2246">
                  <c:v>171.05</c:v>
                </c:pt>
                <c:pt idx="2247">
                  <c:v>165.7</c:v>
                </c:pt>
                <c:pt idx="2248">
                  <c:v>163.85</c:v>
                </c:pt>
                <c:pt idx="2249">
                  <c:v>168.2</c:v>
                </c:pt>
                <c:pt idx="2250">
                  <c:v>366.45</c:v>
                </c:pt>
                <c:pt idx="2251">
                  <c:v>361.65</c:v>
                </c:pt>
                <c:pt idx="2252">
                  <c:v>355.8</c:v>
                </c:pt>
                <c:pt idx="2253">
                  <c:v>357.75</c:v>
                </c:pt>
                <c:pt idx="2254">
                  <c:v>361.6</c:v>
                </c:pt>
                <c:pt idx="2255">
                  <c:v>362.7</c:v>
                </c:pt>
                <c:pt idx="2256">
                  <c:v>370.9</c:v>
                </c:pt>
                <c:pt idx="2257">
                  <c:v>373.6</c:v>
                </c:pt>
                <c:pt idx="2258">
                  <c:v>363.4</c:v>
                </c:pt>
                <c:pt idx="2259">
                  <c:v>371.45</c:v>
                </c:pt>
                <c:pt idx="2260">
                  <c:v>393.2</c:v>
                </c:pt>
                <c:pt idx="2261">
                  <c:v>386.15</c:v>
                </c:pt>
                <c:pt idx="2262">
                  <c:v>403</c:v>
                </c:pt>
                <c:pt idx="2263">
                  <c:v>415.55</c:v>
                </c:pt>
                <c:pt idx="2264">
                  <c:v>403.45</c:v>
                </c:pt>
                <c:pt idx="2265">
                  <c:v>397.55</c:v>
                </c:pt>
                <c:pt idx="2266">
                  <c:v>380.7</c:v>
                </c:pt>
                <c:pt idx="2267">
                  <c:v>376.9</c:v>
                </c:pt>
                <c:pt idx="2268">
                  <c:v>385.2</c:v>
                </c:pt>
                <c:pt idx="2269">
                  <c:v>405.55</c:v>
                </c:pt>
                <c:pt idx="2270">
                  <c:v>432.7</c:v>
                </c:pt>
                <c:pt idx="2271">
                  <c:v>432.55</c:v>
                </c:pt>
                <c:pt idx="2272">
                  <c:v>434.3</c:v>
                </c:pt>
                <c:pt idx="2273">
                  <c:v>435.25</c:v>
                </c:pt>
                <c:pt idx="2274">
                  <c:v>428.65</c:v>
                </c:pt>
                <c:pt idx="2275">
                  <c:v>423.8</c:v>
                </c:pt>
                <c:pt idx="2276">
                  <c:v>419.55</c:v>
                </c:pt>
                <c:pt idx="2277">
                  <c:v>420.55</c:v>
                </c:pt>
                <c:pt idx="2278">
                  <c:v>420.4</c:v>
                </c:pt>
                <c:pt idx="2279">
                  <c:v>421.6</c:v>
                </c:pt>
                <c:pt idx="2280">
                  <c:v>422.85</c:v>
                </c:pt>
                <c:pt idx="2281">
                  <c:v>427.6</c:v>
                </c:pt>
                <c:pt idx="2282">
                  <c:v>425.5</c:v>
                </c:pt>
                <c:pt idx="2283">
                  <c:v>428.9</c:v>
                </c:pt>
                <c:pt idx="2284">
                  <c:v>424.85</c:v>
                </c:pt>
                <c:pt idx="2285">
                  <c:v>422.4</c:v>
                </c:pt>
                <c:pt idx="2286">
                  <c:v>431.5</c:v>
                </c:pt>
                <c:pt idx="2287">
                  <c:v>427.65</c:v>
                </c:pt>
                <c:pt idx="2288">
                  <c:v>426</c:v>
                </c:pt>
                <c:pt idx="2289">
                  <c:v>430.25</c:v>
                </c:pt>
                <c:pt idx="2290">
                  <c:v>424.15</c:v>
                </c:pt>
                <c:pt idx="2291">
                  <c:v>414.8</c:v>
                </c:pt>
                <c:pt idx="2292">
                  <c:v>412.35</c:v>
                </c:pt>
                <c:pt idx="2293">
                  <c:v>410.2</c:v>
                </c:pt>
                <c:pt idx="2294">
                  <c:v>412.7</c:v>
                </c:pt>
                <c:pt idx="2295">
                  <c:v>411.8</c:v>
                </c:pt>
                <c:pt idx="2296">
                  <c:v>412.7</c:v>
                </c:pt>
                <c:pt idx="2297">
                  <c:v>394.45</c:v>
                </c:pt>
                <c:pt idx="2298">
                  <c:v>391</c:v>
                </c:pt>
                <c:pt idx="2299">
                  <c:v>396.9</c:v>
                </c:pt>
                <c:pt idx="2300">
                  <c:v>394.2</c:v>
                </c:pt>
                <c:pt idx="2301">
                  <c:v>393.4</c:v>
                </c:pt>
                <c:pt idx="2302">
                  <c:v>392.55</c:v>
                </c:pt>
                <c:pt idx="2303">
                  <c:v>397.15</c:v>
                </c:pt>
                <c:pt idx="2304">
                  <c:v>395.35</c:v>
                </c:pt>
                <c:pt idx="2305">
                  <c:v>385.8</c:v>
                </c:pt>
                <c:pt idx="2306">
                  <c:v>388.65</c:v>
                </c:pt>
                <c:pt idx="2307">
                  <c:v>384.4</c:v>
                </c:pt>
                <c:pt idx="2308">
                  <c:v>389</c:v>
                </c:pt>
                <c:pt idx="2309">
                  <c:v>395.7</c:v>
                </c:pt>
                <c:pt idx="2310">
                  <c:v>384.55</c:v>
                </c:pt>
                <c:pt idx="2311">
                  <c:v>384.6</c:v>
                </c:pt>
                <c:pt idx="2312">
                  <c:v>388.95</c:v>
                </c:pt>
                <c:pt idx="2313">
                  <c:v>388.25</c:v>
                </c:pt>
                <c:pt idx="2314">
                  <c:v>388.45</c:v>
                </c:pt>
                <c:pt idx="2315">
                  <c:v>390.65</c:v>
                </c:pt>
                <c:pt idx="2316">
                  <c:v>371.2</c:v>
                </c:pt>
                <c:pt idx="2317">
                  <c:v>369.7</c:v>
                </c:pt>
                <c:pt idx="2318">
                  <c:v>370.35</c:v>
                </c:pt>
                <c:pt idx="2319">
                  <c:v>369.3</c:v>
                </c:pt>
                <c:pt idx="2320">
                  <c:v>366.95</c:v>
                </c:pt>
                <c:pt idx="2321">
                  <c:v>364.25</c:v>
                </c:pt>
                <c:pt idx="2322">
                  <c:v>365.75</c:v>
                </c:pt>
                <c:pt idx="2323">
                  <c:v>372.75</c:v>
                </c:pt>
                <c:pt idx="2324">
                  <c:v>361.9</c:v>
                </c:pt>
                <c:pt idx="2325">
                  <c:v>365.15</c:v>
                </c:pt>
                <c:pt idx="2326">
                  <c:v>361.15</c:v>
                </c:pt>
                <c:pt idx="2327">
                  <c:v>353.15</c:v>
                </c:pt>
                <c:pt idx="2328">
                  <c:v>356.1</c:v>
                </c:pt>
                <c:pt idx="2329">
                  <c:v>354.2</c:v>
                </c:pt>
                <c:pt idx="2330">
                  <c:v>354.85</c:v>
                </c:pt>
                <c:pt idx="2331">
                  <c:v>357.9</c:v>
                </c:pt>
                <c:pt idx="2332">
                  <c:v>359.5</c:v>
                </c:pt>
                <c:pt idx="2333">
                  <c:v>352.2</c:v>
                </c:pt>
                <c:pt idx="2334">
                  <c:v>355.8</c:v>
                </c:pt>
                <c:pt idx="2335">
                  <c:v>357.5</c:v>
                </c:pt>
                <c:pt idx="2336">
                  <c:v>345.4</c:v>
                </c:pt>
                <c:pt idx="2337">
                  <c:v>344</c:v>
                </c:pt>
                <c:pt idx="2338">
                  <c:v>351.3</c:v>
                </c:pt>
                <c:pt idx="2339">
                  <c:v>348</c:v>
                </c:pt>
                <c:pt idx="2340">
                  <c:v>350.6</c:v>
                </c:pt>
                <c:pt idx="2341">
                  <c:v>353.95</c:v>
                </c:pt>
                <c:pt idx="2342">
                  <c:v>352.75</c:v>
                </c:pt>
                <c:pt idx="2343">
                  <c:v>352.5</c:v>
                </c:pt>
                <c:pt idx="2344">
                  <c:v>362.35</c:v>
                </c:pt>
                <c:pt idx="2345">
                  <c:v>355.6</c:v>
                </c:pt>
                <c:pt idx="2346">
                  <c:v>363.05</c:v>
                </c:pt>
                <c:pt idx="2347">
                  <c:v>359.35</c:v>
                </c:pt>
                <c:pt idx="2348">
                  <c:v>354.95</c:v>
                </c:pt>
                <c:pt idx="2349">
                  <c:v>360.5</c:v>
                </c:pt>
                <c:pt idx="2350">
                  <c:v>343.45</c:v>
                </c:pt>
                <c:pt idx="2351">
                  <c:v>329.9</c:v>
                </c:pt>
                <c:pt idx="2352">
                  <c:v>331.6</c:v>
                </c:pt>
                <c:pt idx="2353">
                  <c:v>323.3</c:v>
                </c:pt>
                <c:pt idx="2354">
                  <c:v>318.60000000000002</c:v>
                </c:pt>
                <c:pt idx="2355">
                  <c:v>323.85000000000002</c:v>
                </c:pt>
                <c:pt idx="2356">
                  <c:v>324.10000000000002</c:v>
                </c:pt>
                <c:pt idx="2357">
                  <c:v>337.5</c:v>
                </c:pt>
                <c:pt idx="2358">
                  <c:v>341.7</c:v>
                </c:pt>
                <c:pt idx="2359">
                  <c:v>319.2</c:v>
                </c:pt>
                <c:pt idx="2360">
                  <c:v>300.85000000000002</c:v>
                </c:pt>
                <c:pt idx="2361">
                  <c:v>302.25</c:v>
                </c:pt>
                <c:pt idx="2362">
                  <c:v>296.3</c:v>
                </c:pt>
                <c:pt idx="2363">
                  <c:v>298.35000000000002</c:v>
                </c:pt>
                <c:pt idx="2364">
                  <c:v>299.60000000000002</c:v>
                </c:pt>
                <c:pt idx="2365">
                  <c:v>302.89999999999998</c:v>
                </c:pt>
                <c:pt idx="2366">
                  <c:v>301.25</c:v>
                </c:pt>
                <c:pt idx="2367">
                  <c:v>298.45</c:v>
                </c:pt>
                <c:pt idx="2368">
                  <c:v>296.85000000000002</c:v>
                </c:pt>
                <c:pt idx="2369">
                  <c:v>285.39999999999998</c:v>
                </c:pt>
                <c:pt idx="2370">
                  <c:v>276.60000000000002</c:v>
                </c:pt>
                <c:pt idx="2371">
                  <c:v>281.39999999999998</c:v>
                </c:pt>
                <c:pt idx="2372">
                  <c:v>278.35000000000002</c:v>
                </c:pt>
                <c:pt idx="2373">
                  <c:v>284.75</c:v>
                </c:pt>
                <c:pt idx="2374">
                  <c:v>291.14999999999998</c:v>
                </c:pt>
                <c:pt idx="2375">
                  <c:v>288.64999999999998</c:v>
                </c:pt>
                <c:pt idx="2376">
                  <c:v>281.35000000000002</c:v>
                </c:pt>
                <c:pt idx="2377">
                  <c:v>280.10000000000002</c:v>
                </c:pt>
                <c:pt idx="2378">
                  <c:v>275.10000000000002</c:v>
                </c:pt>
                <c:pt idx="2379">
                  <c:v>280.64999999999998</c:v>
                </c:pt>
                <c:pt idx="2380">
                  <c:v>282.14999999999998</c:v>
                </c:pt>
                <c:pt idx="2381">
                  <c:v>278.95</c:v>
                </c:pt>
                <c:pt idx="2382">
                  <c:v>287.64999999999998</c:v>
                </c:pt>
                <c:pt idx="2383">
                  <c:v>284.64999999999998</c:v>
                </c:pt>
                <c:pt idx="2384">
                  <c:v>285.95</c:v>
                </c:pt>
                <c:pt idx="2385">
                  <c:v>290.85000000000002</c:v>
                </c:pt>
                <c:pt idx="2386">
                  <c:v>289.89999999999998</c:v>
                </c:pt>
                <c:pt idx="2387">
                  <c:v>276.5</c:v>
                </c:pt>
                <c:pt idx="2388">
                  <c:v>280.10000000000002</c:v>
                </c:pt>
                <c:pt idx="2389">
                  <c:v>289.25</c:v>
                </c:pt>
                <c:pt idx="2390">
                  <c:v>297.64999999999998</c:v>
                </c:pt>
                <c:pt idx="2391">
                  <c:v>290.8</c:v>
                </c:pt>
                <c:pt idx="2392">
                  <c:v>291.60000000000002</c:v>
                </c:pt>
                <c:pt idx="2393">
                  <c:v>299.95</c:v>
                </c:pt>
                <c:pt idx="2394">
                  <c:v>305.8</c:v>
                </c:pt>
                <c:pt idx="2395">
                  <c:v>308.45</c:v>
                </c:pt>
                <c:pt idx="2396">
                  <c:v>310.05</c:v>
                </c:pt>
                <c:pt idx="2397">
                  <c:v>306.39999999999998</c:v>
                </c:pt>
                <c:pt idx="2398">
                  <c:v>303.45</c:v>
                </c:pt>
                <c:pt idx="2399">
                  <c:v>306.05</c:v>
                </c:pt>
                <c:pt idx="2400">
                  <c:v>305.85000000000002</c:v>
                </c:pt>
                <c:pt idx="2401">
                  <c:v>303.10000000000002</c:v>
                </c:pt>
                <c:pt idx="2402">
                  <c:v>302.14999999999998</c:v>
                </c:pt>
                <c:pt idx="2403">
                  <c:v>304.8</c:v>
                </c:pt>
                <c:pt idx="2404">
                  <c:v>300.45</c:v>
                </c:pt>
                <c:pt idx="2405">
                  <c:v>309.75</c:v>
                </c:pt>
                <c:pt idx="2406">
                  <c:v>312.39999999999998</c:v>
                </c:pt>
                <c:pt idx="2407">
                  <c:v>308.64999999999998</c:v>
                </c:pt>
                <c:pt idx="2408">
                  <c:v>312.2</c:v>
                </c:pt>
                <c:pt idx="2409">
                  <c:v>312.45</c:v>
                </c:pt>
                <c:pt idx="2410">
                  <c:v>312.25</c:v>
                </c:pt>
                <c:pt idx="2411">
                  <c:v>318.05</c:v>
                </c:pt>
                <c:pt idx="2412">
                  <c:v>311.35000000000002</c:v>
                </c:pt>
                <c:pt idx="2413">
                  <c:v>297.25</c:v>
                </c:pt>
                <c:pt idx="2414">
                  <c:v>295.55</c:v>
                </c:pt>
                <c:pt idx="2415">
                  <c:v>307.7</c:v>
                </c:pt>
                <c:pt idx="2416">
                  <c:v>304.45</c:v>
                </c:pt>
                <c:pt idx="2417">
                  <c:v>307.25</c:v>
                </c:pt>
                <c:pt idx="2418">
                  <c:v>309.2</c:v>
                </c:pt>
                <c:pt idx="2419">
                  <c:v>312.39999999999998</c:v>
                </c:pt>
                <c:pt idx="2420">
                  <c:v>319.60000000000002</c:v>
                </c:pt>
                <c:pt idx="2421">
                  <c:v>320.5</c:v>
                </c:pt>
                <c:pt idx="2422">
                  <c:v>313.64999999999998</c:v>
                </c:pt>
                <c:pt idx="2423">
                  <c:v>313.7</c:v>
                </c:pt>
                <c:pt idx="2424">
                  <c:v>321.7</c:v>
                </c:pt>
                <c:pt idx="2425">
                  <c:v>326.25</c:v>
                </c:pt>
                <c:pt idx="2426">
                  <c:v>329.2</c:v>
                </c:pt>
                <c:pt idx="2427">
                  <c:v>322.85000000000002</c:v>
                </c:pt>
                <c:pt idx="2428">
                  <c:v>314.89999999999998</c:v>
                </c:pt>
                <c:pt idx="2429">
                  <c:v>312.55</c:v>
                </c:pt>
                <c:pt idx="2430">
                  <c:v>315.25</c:v>
                </c:pt>
                <c:pt idx="2431">
                  <c:v>322.25</c:v>
                </c:pt>
                <c:pt idx="2432">
                  <c:v>317.25</c:v>
                </c:pt>
                <c:pt idx="2433">
                  <c:v>307.25</c:v>
                </c:pt>
                <c:pt idx="2434">
                  <c:v>311</c:v>
                </c:pt>
                <c:pt idx="2435">
                  <c:v>316.85000000000002</c:v>
                </c:pt>
                <c:pt idx="2436">
                  <c:v>321.60000000000002</c:v>
                </c:pt>
                <c:pt idx="2437">
                  <c:v>325.85000000000002</c:v>
                </c:pt>
                <c:pt idx="2438">
                  <c:v>306.35000000000002</c:v>
                </c:pt>
                <c:pt idx="2439">
                  <c:v>307.10000000000002</c:v>
                </c:pt>
                <c:pt idx="2440">
                  <c:v>306.05</c:v>
                </c:pt>
                <c:pt idx="2441">
                  <c:v>306.39999999999998</c:v>
                </c:pt>
                <c:pt idx="2442">
                  <c:v>306.7</c:v>
                </c:pt>
                <c:pt idx="2443">
                  <c:v>303.2</c:v>
                </c:pt>
                <c:pt idx="2444">
                  <c:v>306.35000000000002</c:v>
                </c:pt>
                <c:pt idx="2445">
                  <c:v>309.05</c:v>
                </c:pt>
                <c:pt idx="2446">
                  <c:v>308.35000000000002</c:v>
                </c:pt>
                <c:pt idx="2447">
                  <c:v>305.7</c:v>
                </c:pt>
                <c:pt idx="2448">
                  <c:v>302.3</c:v>
                </c:pt>
                <c:pt idx="2449">
                  <c:v>308.2</c:v>
                </c:pt>
                <c:pt idx="2450">
                  <c:v>305.85000000000002</c:v>
                </c:pt>
                <c:pt idx="2451">
                  <c:v>307</c:v>
                </c:pt>
                <c:pt idx="2452">
                  <c:v>301.75</c:v>
                </c:pt>
                <c:pt idx="2453">
                  <c:v>299.95</c:v>
                </c:pt>
                <c:pt idx="2454">
                  <c:v>307</c:v>
                </c:pt>
                <c:pt idx="2455">
                  <c:v>316.95</c:v>
                </c:pt>
                <c:pt idx="2456">
                  <c:v>315.14999999999998</c:v>
                </c:pt>
                <c:pt idx="2457">
                  <c:v>312.95</c:v>
                </c:pt>
                <c:pt idx="2458">
                  <c:v>309.45</c:v>
                </c:pt>
                <c:pt idx="2459">
                  <c:v>311.5</c:v>
                </c:pt>
                <c:pt idx="2460">
                  <c:v>309</c:v>
                </c:pt>
                <c:pt idx="2461">
                  <c:v>308.7</c:v>
                </c:pt>
                <c:pt idx="2462">
                  <c:v>316.45</c:v>
                </c:pt>
                <c:pt idx="2463">
                  <c:v>314.64999999999998</c:v>
                </c:pt>
                <c:pt idx="2464">
                  <c:v>313.35000000000002</c:v>
                </c:pt>
                <c:pt idx="2465">
                  <c:v>309.14999999999998</c:v>
                </c:pt>
                <c:pt idx="2466">
                  <c:v>310.2</c:v>
                </c:pt>
                <c:pt idx="2467">
                  <c:v>307.10000000000002</c:v>
                </c:pt>
                <c:pt idx="2468">
                  <c:v>309.3</c:v>
                </c:pt>
                <c:pt idx="2469">
                  <c:v>302.89999999999998</c:v>
                </c:pt>
                <c:pt idx="2470">
                  <c:v>302.39999999999998</c:v>
                </c:pt>
                <c:pt idx="2471">
                  <c:v>306.14999999999998</c:v>
                </c:pt>
                <c:pt idx="2472">
                  <c:v>310</c:v>
                </c:pt>
                <c:pt idx="2473">
                  <c:v>311.25</c:v>
                </c:pt>
                <c:pt idx="2474">
                  <c:v>308.55</c:v>
                </c:pt>
                <c:pt idx="2475">
                  <c:v>306.39999999999998</c:v>
                </c:pt>
                <c:pt idx="2476">
                  <c:v>305.5</c:v>
                </c:pt>
                <c:pt idx="2477">
                  <c:v>307.35000000000002</c:v>
                </c:pt>
                <c:pt idx="2478">
                  <c:v>311.5</c:v>
                </c:pt>
                <c:pt idx="2479">
                  <c:v>315.89999999999998</c:v>
                </c:pt>
                <c:pt idx="2480">
                  <c:v>318.95</c:v>
                </c:pt>
                <c:pt idx="2481">
                  <c:v>309.05</c:v>
                </c:pt>
                <c:pt idx="2482">
                  <c:v>319</c:v>
                </c:pt>
                <c:pt idx="2483">
                  <c:v>316.55</c:v>
                </c:pt>
                <c:pt idx="2484">
                  <c:v>314.2</c:v>
                </c:pt>
                <c:pt idx="2485">
                  <c:v>313.14999999999998</c:v>
                </c:pt>
                <c:pt idx="2486">
                  <c:v>308.8</c:v>
                </c:pt>
                <c:pt idx="2487">
                  <c:v>314.95</c:v>
                </c:pt>
                <c:pt idx="2488">
                  <c:v>320.8</c:v>
                </c:pt>
                <c:pt idx="2489">
                  <c:v>322.35000000000002</c:v>
                </c:pt>
                <c:pt idx="2490">
                  <c:v>322.8</c:v>
                </c:pt>
                <c:pt idx="2491">
                  <c:v>323.05</c:v>
                </c:pt>
                <c:pt idx="2492">
                  <c:v>320.85000000000002</c:v>
                </c:pt>
                <c:pt idx="2493">
                  <c:v>319.14999999999998</c:v>
                </c:pt>
                <c:pt idx="2494">
                  <c:v>323.39999999999998</c:v>
                </c:pt>
                <c:pt idx="2495">
                  <c:v>320.2</c:v>
                </c:pt>
                <c:pt idx="2496">
                  <c:v>322.25</c:v>
                </c:pt>
                <c:pt idx="2497">
                  <c:v>324.8</c:v>
                </c:pt>
                <c:pt idx="2498">
                  <c:v>330.6</c:v>
                </c:pt>
                <c:pt idx="2499">
                  <c:v>324.2</c:v>
                </c:pt>
                <c:pt idx="2500">
                  <c:v>125.5</c:v>
                </c:pt>
                <c:pt idx="2501">
                  <c:v>124.2</c:v>
                </c:pt>
                <c:pt idx="2502">
                  <c:v>126</c:v>
                </c:pt>
                <c:pt idx="2503">
                  <c:v>124.8</c:v>
                </c:pt>
                <c:pt idx="2504">
                  <c:v>126.7</c:v>
                </c:pt>
                <c:pt idx="2505">
                  <c:v>125.8</c:v>
                </c:pt>
                <c:pt idx="2506">
                  <c:v>123.65</c:v>
                </c:pt>
                <c:pt idx="2507">
                  <c:v>123.05</c:v>
                </c:pt>
                <c:pt idx="2508">
                  <c:v>122.4</c:v>
                </c:pt>
                <c:pt idx="2509">
                  <c:v>120.3</c:v>
                </c:pt>
                <c:pt idx="2510">
                  <c:v>121.8</c:v>
                </c:pt>
                <c:pt idx="2511">
                  <c:v>122</c:v>
                </c:pt>
                <c:pt idx="2512">
                  <c:v>122.15</c:v>
                </c:pt>
                <c:pt idx="2513">
                  <c:v>122.3</c:v>
                </c:pt>
                <c:pt idx="2514">
                  <c:v>122.5</c:v>
                </c:pt>
                <c:pt idx="2515">
                  <c:v>123.35</c:v>
                </c:pt>
                <c:pt idx="2516">
                  <c:v>123.05</c:v>
                </c:pt>
                <c:pt idx="2517">
                  <c:v>121.05</c:v>
                </c:pt>
                <c:pt idx="2518">
                  <c:v>122.2</c:v>
                </c:pt>
                <c:pt idx="2519">
                  <c:v>125.35</c:v>
                </c:pt>
                <c:pt idx="2520">
                  <c:v>124.8</c:v>
                </c:pt>
                <c:pt idx="2521">
                  <c:v>127.15</c:v>
                </c:pt>
                <c:pt idx="2522">
                  <c:v>128</c:v>
                </c:pt>
                <c:pt idx="2523">
                  <c:v>129.19999999999999</c:v>
                </c:pt>
                <c:pt idx="2524">
                  <c:v>131.4</c:v>
                </c:pt>
                <c:pt idx="2525">
                  <c:v>132.5</c:v>
                </c:pt>
                <c:pt idx="2526">
                  <c:v>135.19999999999999</c:v>
                </c:pt>
                <c:pt idx="2527">
                  <c:v>134.5</c:v>
                </c:pt>
                <c:pt idx="2528">
                  <c:v>141.94999999999999</c:v>
                </c:pt>
                <c:pt idx="2529">
                  <c:v>134.4</c:v>
                </c:pt>
                <c:pt idx="2530">
                  <c:v>136</c:v>
                </c:pt>
                <c:pt idx="2531">
                  <c:v>137.9</c:v>
                </c:pt>
                <c:pt idx="2532">
                  <c:v>140.6</c:v>
                </c:pt>
                <c:pt idx="2533">
                  <c:v>141.65</c:v>
                </c:pt>
                <c:pt idx="2534">
                  <c:v>142.25</c:v>
                </c:pt>
                <c:pt idx="2535">
                  <c:v>146.35</c:v>
                </c:pt>
                <c:pt idx="2536">
                  <c:v>147</c:v>
                </c:pt>
                <c:pt idx="2537">
                  <c:v>147.9</c:v>
                </c:pt>
                <c:pt idx="2538">
                  <c:v>146.44999999999999</c:v>
                </c:pt>
                <c:pt idx="2539">
                  <c:v>149.05000000000001</c:v>
                </c:pt>
                <c:pt idx="2540">
                  <c:v>142.94999999999999</c:v>
                </c:pt>
                <c:pt idx="2541">
                  <c:v>142.80000000000001</c:v>
                </c:pt>
                <c:pt idx="2542">
                  <c:v>141</c:v>
                </c:pt>
                <c:pt idx="2543">
                  <c:v>144.30000000000001</c:v>
                </c:pt>
                <c:pt idx="2544">
                  <c:v>142.1</c:v>
                </c:pt>
                <c:pt idx="2545">
                  <c:v>142</c:v>
                </c:pt>
                <c:pt idx="2546">
                  <c:v>142.69999999999999</c:v>
                </c:pt>
                <c:pt idx="2547">
                  <c:v>144.35</c:v>
                </c:pt>
                <c:pt idx="2548">
                  <c:v>145.80000000000001</c:v>
                </c:pt>
                <c:pt idx="2549">
                  <c:v>147</c:v>
                </c:pt>
                <c:pt idx="2550">
                  <c:v>145.15</c:v>
                </c:pt>
                <c:pt idx="2551">
                  <c:v>144.80000000000001</c:v>
                </c:pt>
                <c:pt idx="2552">
                  <c:v>143.6</c:v>
                </c:pt>
                <c:pt idx="2553">
                  <c:v>143.05000000000001</c:v>
                </c:pt>
                <c:pt idx="2554">
                  <c:v>142</c:v>
                </c:pt>
                <c:pt idx="2555">
                  <c:v>143.9</c:v>
                </c:pt>
                <c:pt idx="2556">
                  <c:v>142.69999999999999</c:v>
                </c:pt>
                <c:pt idx="2557">
                  <c:v>141</c:v>
                </c:pt>
                <c:pt idx="2558">
                  <c:v>143.5</c:v>
                </c:pt>
                <c:pt idx="2559">
                  <c:v>141.6</c:v>
                </c:pt>
                <c:pt idx="2560">
                  <c:v>143.15</c:v>
                </c:pt>
                <c:pt idx="2561">
                  <c:v>144.94999999999999</c:v>
                </c:pt>
                <c:pt idx="2562">
                  <c:v>145.69999999999999</c:v>
                </c:pt>
                <c:pt idx="2563">
                  <c:v>146.1</c:v>
                </c:pt>
                <c:pt idx="2564">
                  <c:v>149.44999999999999</c:v>
                </c:pt>
                <c:pt idx="2565">
                  <c:v>146.35</c:v>
                </c:pt>
                <c:pt idx="2566">
                  <c:v>146.85</c:v>
                </c:pt>
                <c:pt idx="2567">
                  <c:v>141.25</c:v>
                </c:pt>
                <c:pt idx="2568">
                  <c:v>145.4</c:v>
                </c:pt>
                <c:pt idx="2569">
                  <c:v>146.44999999999999</c:v>
                </c:pt>
                <c:pt idx="2570">
                  <c:v>147.05000000000001</c:v>
                </c:pt>
                <c:pt idx="2571">
                  <c:v>146.9</c:v>
                </c:pt>
                <c:pt idx="2572">
                  <c:v>145.6</c:v>
                </c:pt>
                <c:pt idx="2573">
                  <c:v>143</c:v>
                </c:pt>
                <c:pt idx="2574">
                  <c:v>141.94999999999999</c:v>
                </c:pt>
                <c:pt idx="2575">
                  <c:v>142</c:v>
                </c:pt>
                <c:pt idx="2576">
                  <c:v>140</c:v>
                </c:pt>
                <c:pt idx="2577">
                  <c:v>138.69999999999999</c:v>
                </c:pt>
                <c:pt idx="2578">
                  <c:v>140.19999999999999</c:v>
                </c:pt>
                <c:pt idx="2579">
                  <c:v>138.35</c:v>
                </c:pt>
                <c:pt idx="2580">
                  <c:v>142.6</c:v>
                </c:pt>
                <c:pt idx="2581">
                  <c:v>142.19999999999999</c:v>
                </c:pt>
                <c:pt idx="2582">
                  <c:v>140.55000000000001</c:v>
                </c:pt>
                <c:pt idx="2583">
                  <c:v>140.94999999999999</c:v>
                </c:pt>
                <c:pt idx="2584">
                  <c:v>142.6</c:v>
                </c:pt>
                <c:pt idx="2585">
                  <c:v>136.69999999999999</c:v>
                </c:pt>
                <c:pt idx="2586">
                  <c:v>132.69999999999999</c:v>
                </c:pt>
                <c:pt idx="2587">
                  <c:v>132.30000000000001</c:v>
                </c:pt>
                <c:pt idx="2588">
                  <c:v>135.15</c:v>
                </c:pt>
                <c:pt idx="2589">
                  <c:v>132.69999999999999</c:v>
                </c:pt>
                <c:pt idx="2590">
                  <c:v>137.25</c:v>
                </c:pt>
                <c:pt idx="2591">
                  <c:v>137.35</c:v>
                </c:pt>
                <c:pt idx="2592">
                  <c:v>135.1</c:v>
                </c:pt>
                <c:pt idx="2593">
                  <c:v>137.30000000000001</c:v>
                </c:pt>
                <c:pt idx="2594">
                  <c:v>139.4</c:v>
                </c:pt>
                <c:pt idx="2595">
                  <c:v>127.1</c:v>
                </c:pt>
                <c:pt idx="2596">
                  <c:v>129.1</c:v>
                </c:pt>
                <c:pt idx="2597">
                  <c:v>127.75</c:v>
                </c:pt>
                <c:pt idx="2598">
                  <c:v>129.25</c:v>
                </c:pt>
                <c:pt idx="2599">
                  <c:v>128.25</c:v>
                </c:pt>
                <c:pt idx="2600">
                  <c:v>127</c:v>
                </c:pt>
                <c:pt idx="2601">
                  <c:v>123.8</c:v>
                </c:pt>
                <c:pt idx="2602">
                  <c:v>118</c:v>
                </c:pt>
                <c:pt idx="2603">
                  <c:v>117.7</c:v>
                </c:pt>
                <c:pt idx="2604">
                  <c:v>115.05</c:v>
                </c:pt>
                <c:pt idx="2605">
                  <c:v>114.3</c:v>
                </c:pt>
                <c:pt idx="2606">
                  <c:v>113.2</c:v>
                </c:pt>
                <c:pt idx="2607">
                  <c:v>116.7</c:v>
                </c:pt>
                <c:pt idx="2608">
                  <c:v>117.4</c:v>
                </c:pt>
                <c:pt idx="2609">
                  <c:v>114.75</c:v>
                </c:pt>
                <c:pt idx="2610">
                  <c:v>113.95</c:v>
                </c:pt>
                <c:pt idx="2611">
                  <c:v>112</c:v>
                </c:pt>
                <c:pt idx="2612">
                  <c:v>114.45</c:v>
                </c:pt>
                <c:pt idx="2613">
                  <c:v>111.25</c:v>
                </c:pt>
                <c:pt idx="2614">
                  <c:v>113.15</c:v>
                </c:pt>
                <c:pt idx="2615">
                  <c:v>115.6</c:v>
                </c:pt>
                <c:pt idx="2616">
                  <c:v>112.7</c:v>
                </c:pt>
                <c:pt idx="2617">
                  <c:v>108.8</c:v>
                </c:pt>
                <c:pt idx="2618">
                  <c:v>111.1</c:v>
                </c:pt>
                <c:pt idx="2619">
                  <c:v>107.2</c:v>
                </c:pt>
                <c:pt idx="2620">
                  <c:v>106</c:v>
                </c:pt>
                <c:pt idx="2621">
                  <c:v>104.8</c:v>
                </c:pt>
                <c:pt idx="2622">
                  <c:v>104.45</c:v>
                </c:pt>
                <c:pt idx="2623">
                  <c:v>105.5</c:v>
                </c:pt>
                <c:pt idx="2624">
                  <c:v>109</c:v>
                </c:pt>
                <c:pt idx="2625">
                  <c:v>108.9</c:v>
                </c:pt>
                <c:pt idx="2626">
                  <c:v>107.05</c:v>
                </c:pt>
                <c:pt idx="2627">
                  <c:v>104.35</c:v>
                </c:pt>
                <c:pt idx="2628">
                  <c:v>101.95</c:v>
                </c:pt>
                <c:pt idx="2629">
                  <c:v>103.4</c:v>
                </c:pt>
                <c:pt idx="2630">
                  <c:v>104.4</c:v>
                </c:pt>
                <c:pt idx="2631">
                  <c:v>106.9</c:v>
                </c:pt>
                <c:pt idx="2632">
                  <c:v>107.4</c:v>
                </c:pt>
                <c:pt idx="2633">
                  <c:v>108.9</c:v>
                </c:pt>
                <c:pt idx="2634">
                  <c:v>110.95</c:v>
                </c:pt>
                <c:pt idx="2635">
                  <c:v>109.7</c:v>
                </c:pt>
                <c:pt idx="2636">
                  <c:v>109.05</c:v>
                </c:pt>
                <c:pt idx="2637">
                  <c:v>106.05</c:v>
                </c:pt>
                <c:pt idx="2638">
                  <c:v>108.25</c:v>
                </c:pt>
                <c:pt idx="2639">
                  <c:v>111.9</c:v>
                </c:pt>
                <c:pt idx="2640">
                  <c:v>113.25</c:v>
                </c:pt>
                <c:pt idx="2641">
                  <c:v>113.85</c:v>
                </c:pt>
                <c:pt idx="2642">
                  <c:v>113.8</c:v>
                </c:pt>
                <c:pt idx="2643">
                  <c:v>117.4</c:v>
                </c:pt>
                <c:pt idx="2644">
                  <c:v>120.1</c:v>
                </c:pt>
                <c:pt idx="2645">
                  <c:v>122.8</c:v>
                </c:pt>
                <c:pt idx="2646">
                  <c:v>118.7</c:v>
                </c:pt>
                <c:pt idx="2647">
                  <c:v>118.1</c:v>
                </c:pt>
                <c:pt idx="2648">
                  <c:v>117</c:v>
                </c:pt>
                <c:pt idx="2649">
                  <c:v>118.45</c:v>
                </c:pt>
                <c:pt idx="2650">
                  <c:v>119.2</c:v>
                </c:pt>
                <c:pt idx="2651">
                  <c:v>117.65</c:v>
                </c:pt>
                <c:pt idx="2652">
                  <c:v>118.8</c:v>
                </c:pt>
                <c:pt idx="2653">
                  <c:v>116.6</c:v>
                </c:pt>
                <c:pt idx="2654">
                  <c:v>117.4</c:v>
                </c:pt>
                <c:pt idx="2655">
                  <c:v>113.55</c:v>
                </c:pt>
                <c:pt idx="2656">
                  <c:v>115.4</c:v>
                </c:pt>
                <c:pt idx="2657">
                  <c:v>115.1</c:v>
                </c:pt>
                <c:pt idx="2658">
                  <c:v>115.85</c:v>
                </c:pt>
                <c:pt idx="2659">
                  <c:v>116.65</c:v>
                </c:pt>
                <c:pt idx="2660">
                  <c:v>116.8</c:v>
                </c:pt>
                <c:pt idx="2661">
                  <c:v>115.3</c:v>
                </c:pt>
                <c:pt idx="2662">
                  <c:v>113.8</c:v>
                </c:pt>
                <c:pt idx="2663">
                  <c:v>112.05</c:v>
                </c:pt>
                <c:pt idx="2664">
                  <c:v>109.3</c:v>
                </c:pt>
                <c:pt idx="2665">
                  <c:v>114.05</c:v>
                </c:pt>
                <c:pt idx="2666">
                  <c:v>115.4</c:v>
                </c:pt>
                <c:pt idx="2667">
                  <c:v>116.6</c:v>
                </c:pt>
                <c:pt idx="2668">
                  <c:v>117.15</c:v>
                </c:pt>
                <c:pt idx="2669">
                  <c:v>116.8</c:v>
                </c:pt>
                <c:pt idx="2670">
                  <c:v>121.3</c:v>
                </c:pt>
                <c:pt idx="2671">
                  <c:v>121.2</c:v>
                </c:pt>
                <c:pt idx="2672">
                  <c:v>120.65</c:v>
                </c:pt>
                <c:pt idx="2673">
                  <c:v>121</c:v>
                </c:pt>
                <c:pt idx="2674">
                  <c:v>120.25</c:v>
                </c:pt>
                <c:pt idx="2675">
                  <c:v>122.3</c:v>
                </c:pt>
                <c:pt idx="2676">
                  <c:v>122.1</c:v>
                </c:pt>
                <c:pt idx="2677">
                  <c:v>122.35</c:v>
                </c:pt>
                <c:pt idx="2678">
                  <c:v>122.95</c:v>
                </c:pt>
                <c:pt idx="2679">
                  <c:v>121.4</c:v>
                </c:pt>
                <c:pt idx="2680">
                  <c:v>124.95</c:v>
                </c:pt>
                <c:pt idx="2681">
                  <c:v>125.05</c:v>
                </c:pt>
                <c:pt idx="2682">
                  <c:v>126.65</c:v>
                </c:pt>
                <c:pt idx="2683">
                  <c:v>127.2</c:v>
                </c:pt>
                <c:pt idx="2684">
                  <c:v>128.1</c:v>
                </c:pt>
                <c:pt idx="2685">
                  <c:v>127.1</c:v>
                </c:pt>
                <c:pt idx="2686">
                  <c:v>130.19999999999999</c:v>
                </c:pt>
                <c:pt idx="2687">
                  <c:v>126.9</c:v>
                </c:pt>
                <c:pt idx="2688">
                  <c:v>129.65</c:v>
                </c:pt>
                <c:pt idx="2689">
                  <c:v>129.35</c:v>
                </c:pt>
                <c:pt idx="2690">
                  <c:v>130.35</c:v>
                </c:pt>
                <c:pt idx="2691">
                  <c:v>129.35</c:v>
                </c:pt>
                <c:pt idx="2692">
                  <c:v>129.1</c:v>
                </c:pt>
                <c:pt idx="2693">
                  <c:v>127.6</c:v>
                </c:pt>
                <c:pt idx="2694">
                  <c:v>123.85</c:v>
                </c:pt>
                <c:pt idx="2695">
                  <c:v>121.4</c:v>
                </c:pt>
                <c:pt idx="2696">
                  <c:v>123.05</c:v>
                </c:pt>
                <c:pt idx="2697">
                  <c:v>120</c:v>
                </c:pt>
                <c:pt idx="2698">
                  <c:v>116.9</c:v>
                </c:pt>
                <c:pt idx="2699">
                  <c:v>116.4</c:v>
                </c:pt>
                <c:pt idx="2700">
                  <c:v>114.05</c:v>
                </c:pt>
                <c:pt idx="2701">
                  <c:v>114.85</c:v>
                </c:pt>
                <c:pt idx="2702">
                  <c:v>113.25</c:v>
                </c:pt>
                <c:pt idx="2703">
                  <c:v>113.3</c:v>
                </c:pt>
                <c:pt idx="2704">
                  <c:v>113.65</c:v>
                </c:pt>
                <c:pt idx="2705">
                  <c:v>118.55</c:v>
                </c:pt>
                <c:pt idx="2706">
                  <c:v>119.85</c:v>
                </c:pt>
                <c:pt idx="2707">
                  <c:v>119.6</c:v>
                </c:pt>
                <c:pt idx="2708">
                  <c:v>121.6</c:v>
                </c:pt>
                <c:pt idx="2709">
                  <c:v>122.15</c:v>
                </c:pt>
                <c:pt idx="2710">
                  <c:v>120.7</c:v>
                </c:pt>
                <c:pt idx="2711">
                  <c:v>120.15</c:v>
                </c:pt>
                <c:pt idx="2712">
                  <c:v>122.95</c:v>
                </c:pt>
                <c:pt idx="2713">
                  <c:v>122.8</c:v>
                </c:pt>
                <c:pt idx="2714">
                  <c:v>119.7</c:v>
                </c:pt>
                <c:pt idx="2715">
                  <c:v>117.15</c:v>
                </c:pt>
                <c:pt idx="2716">
                  <c:v>118.5</c:v>
                </c:pt>
                <c:pt idx="2717">
                  <c:v>116.35</c:v>
                </c:pt>
                <c:pt idx="2718">
                  <c:v>110.25</c:v>
                </c:pt>
                <c:pt idx="2719">
                  <c:v>111.75</c:v>
                </c:pt>
                <c:pt idx="2720">
                  <c:v>112.05</c:v>
                </c:pt>
                <c:pt idx="2721">
                  <c:v>114</c:v>
                </c:pt>
                <c:pt idx="2722">
                  <c:v>114.45</c:v>
                </c:pt>
                <c:pt idx="2723">
                  <c:v>114.4</c:v>
                </c:pt>
                <c:pt idx="2724">
                  <c:v>114.6</c:v>
                </c:pt>
                <c:pt idx="2725">
                  <c:v>115.45</c:v>
                </c:pt>
                <c:pt idx="2726">
                  <c:v>116.5</c:v>
                </c:pt>
                <c:pt idx="2727">
                  <c:v>117.25</c:v>
                </c:pt>
                <c:pt idx="2728">
                  <c:v>118</c:v>
                </c:pt>
                <c:pt idx="2729">
                  <c:v>117.15</c:v>
                </c:pt>
                <c:pt idx="2730">
                  <c:v>117.55</c:v>
                </c:pt>
                <c:pt idx="2731">
                  <c:v>115.05</c:v>
                </c:pt>
                <c:pt idx="2732">
                  <c:v>118.8</c:v>
                </c:pt>
                <c:pt idx="2733">
                  <c:v>119.1</c:v>
                </c:pt>
                <c:pt idx="2734">
                  <c:v>121.25</c:v>
                </c:pt>
                <c:pt idx="2735">
                  <c:v>122.6</c:v>
                </c:pt>
                <c:pt idx="2736">
                  <c:v>123.05</c:v>
                </c:pt>
                <c:pt idx="2737">
                  <c:v>122.15</c:v>
                </c:pt>
                <c:pt idx="2738">
                  <c:v>123.4</c:v>
                </c:pt>
                <c:pt idx="2739">
                  <c:v>123.15</c:v>
                </c:pt>
                <c:pt idx="2740">
                  <c:v>121.15</c:v>
                </c:pt>
                <c:pt idx="2741">
                  <c:v>119.6</c:v>
                </c:pt>
                <c:pt idx="2742">
                  <c:v>120.25</c:v>
                </c:pt>
                <c:pt idx="2743">
                  <c:v>121.2</c:v>
                </c:pt>
                <c:pt idx="2744">
                  <c:v>122.2</c:v>
                </c:pt>
                <c:pt idx="2745">
                  <c:v>121.35</c:v>
                </c:pt>
                <c:pt idx="2746">
                  <c:v>120.7</c:v>
                </c:pt>
                <c:pt idx="2747">
                  <c:v>120.1</c:v>
                </c:pt>
                <c:pt idx="2748">
                  <c:v>119.9</c:v>
                </c:pt>
                <c:pt idx="2749">
                  <c:v>121.65</c:v>
                </c:pt>
                <c:pt idx="2750">
                  <c:v>25.33</c:v>
                </c:pt>
                <c:pt idx="2751">
                  <c:v>24.99</c:v>
                </c:pt>
                <c:pt idx="2752">
                  <c:v>25.16</c:v>
                </c:pt>
                <c:pt idx="2753">
                  <c:v>24.91</c:v>
                </c:pt>
                <c:pt idx="2754">
                  <c:v>25.1</c:v>
                </c:pt>
                <c:pt idx="2755">
                  <c:v>24.96</c:v>
                </c:pt>
                <c:pt idx="2756">
                  <c:v>25.07</c:v>
                </c:pt>
                <c:pt idx="2757">
                  <c:v>24.98</c:v>
                </c:pt>
                <c:pt idx="2758">
                  <c:v>25.62</c:v>
                </c:pt>
                <c:pt idx="2759">
                  <c:v>25.93</c:v>
                </c:pt>
                <c:pt idx="2760">
                  <c:v>26.25</c:v>
                </c:pt>
                <c:pt idx="2761">
                  <c:v>26.86</c:v>
                </c:pt>
                <c:pt idx="2762">
                  <c:v>27.11</c:v>
                </c:pt>
                <c:pt idx="2763">
                  <c:v>27.13</c:v>
                </c:pt>
                <c:pt idx="2764">
                  <c:v>27.35</c:v>
                </c:pt>
                <c:pt idx="2765">
                  <c:v>27.05</c:v>
                </c:pt>
                <c:pt idx="2766">
                  <c:v>26.82</c:v>
                </c:pt>
                <c:pt idx="2767">
                  <c:v>26.73</c:v>
                </c:pt>
                <c:pt idx="2768">
                  <c:v>26.91</c:v>
                </c:pt>
                <c:pt idx="2769">
                  <c:v>26.95</c:v>
                </c:pt>
                <c:pt idx="2770">
                  <c:v>27.04</c:v>
                </c:pt>
                <c:pt idx="2771">
                  <c:v>26.39</c:v>
                </c:pt>
                <c:pt idx="2772">
                  <c:v>26.76</c:v>
                </c:pt>
                <c:pt idx="2773">
                  <c:v>26.99</c:v>
                </c:pt>
                <c:pt idx="2774">
                  <c:v>26.64</c:v>
                </c:pt>
                <c:pt idx="2775">
                  <c:v>26.81</c:v>
                </c:pt>
                <c:pt idx="2776">
                  <c:v>26.4</c:v>
                </c:pt>
                <c:pt idx="2777">
                  <c:v>26.98</c:v>
                </c:pt>
                <c:pt idx="2778">
                  <c:v>27.17</c:v>
                </c:pt>
                <c:pt idx="2779">
                  <c:v>27.59</c:v>
                </c:pt>
                <c:pt idx="2780">
                  <c:v>27.25</c:v>
                </c:pt>
                <c:pt idx="2781">
                  <c:v>27.83</c:v>
                </c:pt>
                <c:pt idx="2782">
                  <c:v>28.64</c:v>
                </c:pt>
                <c:pt idx="2783">
                  <c:v>28.93</c:v>
                </c:pt>
                <c:pt idx="2784">
                  <c:v>29.15</c:v>
                </c:pt>
                <c:pt idx="2785">
                  <c:v>29.23</c:v>
                </c:pt>
                <c:pt idx="2786">
                  <c:v>30.06</c:v>
                </c:pt>
                <c:pt idx="2787">
                  <c:v>29.98</c:v>
                </c:pt>
                <c:pt idx="2788">
                  <c:v>29.96</c:v>
                </c:pt>
                <c:pt idx="2789">
                  <c:v>29.64</c:v>
                </c:pt>
                <c:pt idx="2790">
                  <c:v>29.08</c:v>
                </c:pt>
                <c:pt idx="2791">
                  <c:v>29.45</c:v>
                </c:pt>
                <c:pt idx="2792">
                  <c:v>30.15</c:v>
                </c:pt>
                <c:pt idx="2793">
                  <c:v>29.74</c:v>
                </c:pt>
                <c:pt idx="2794">
                  <c:v>30.02</c:v>
                </c:pt>
                <c:pt idx="2795">
                  <c:v>30.38</c:v>
                </c:pt>
                <c:pt idx="2796">
                  <c:v>29.96</c:v>
                </c:pt>
                <c:pt idx="2797">
                  <c:v>30.25</c:v>
                </c:pt>
                <c:pt idx="2798">
                  <c:v>30.58</c:v>
                </c:pt>
                <c:pt idx="2799">
                  <c:v>31.16</c:v>
                </c:pt>
                <c:pt idx="2800">
                  <c:v>30.54</c:v>
                </c:pt>
                <c:pt idx="2801">
                  <c:v>29.7</c:v>
                </c:pt>
                <c:pt idx="2802">
                  <c:v>29.53</c:v>
                </c:pt>
                <c:pt idx="2803">
                  <c:v>29.74</c:v>
                </c:pt>
                <c:pt idx="2804">
                  <c:v>28.97</c:v>
                </c:pt>
                <c:pt idx="2805">
                  <c:v>28.57</c:v>
                </c:pt>
                <c:pt idx="2806">
                  <c:v>28.67</c:v>
                </c:pt>
                <c:pt idx="2807">
                  <c:v>27.7</c:v>
                </c:pt>
                <c:pt idx="2808">
                  <c:v>28.98</c:v>
                </c:pt>
                <c:pt idx="2809">
                  <c:v>29.26</c:v>
                </c:pt>
                <c:pt idx="2810">
                  <c:v>29.62</c:v>
                </c:pt>
                <c:pt idx="2811">
                  <c:v>30.11</c:v>
                </c:pt>
                <c:pt idx="2812">
                  <c:v>30.27</c:v>
                </c:pt>
                <c:pt idx="2813">
                  <c:v>30.96</c:v>
                </c:pt>
                <c:pt idx="2814">
                  <c:v>31.63</c:v>
                </c:pt>
                <c:pt idx="2815">
                  <c:v>32.15</c:v>
                </c:pt>
                <c:pt idx="2816">
                  <c:v>31.77</c:v>
                </c:pt>
                <c:pt idx="2817">
                  <c:v>32.39</c:v>
                </c:pt>
                <c:pt idx="2818">
                  <c:v>32</c:v>
                </c:pt>
                <c:pt idx="2819">
                  <c:v>31.38</c:v>
                </c:pt>
                <c:pt idx="2820">
                  <c:v>31.96</c:v>
                </c:pt>
                <c:pt idx="2821">
                  <c:v>31.66</c:v>
                </c:pt>
                <c:pt idx="2822">
                  <c:v>30.16</c:v>
                </c:pt>
                <c:pt idx="2823">
                  <c:v>30.45</c:v>
                </c:pt>
                <c:pt idx="2824">
                  <c:v>30.36</c:v>
                </c:pt>
                <c:pt idx="2825">
                  <c:v>29.76</c:v>
                </c:pt>
                <c:pt idx="2826">
                  <c:v>29.74</c:v>
                </c:pt>
                <c:pt idx="2827">
                  <c:v>29.97</c:v>
                </c:pt>
                <c:pt idx="2828">
                  <c:v>30.44</c:v>
                </c:pt>
                <c:pt idx="2829">
                  <c:v>30.48</c:v>
                </c:pt>
                <c:pt idx="2830">
                  <c:v>30.94</c:v>
                </c:pt>
                <c:pt idx="2831">
                  <c:v>30.07</c:v>
                </c:pt>
                <c:pt idx="2832">
                  <c:v>30.02</c:v>
                </c:pt>
                <c:pt idx="2833">
                  <c:v>30.03</c:v>
                </c:pt>
                <c:pt idx="2834">
                  <c:v>30.1</c:v>
                </c:pt>
                <c:pt idx="2835">
                  <c:v>28.7</c:v>
                </c:pt>
                <c:pt idx="2836">
                  <c:v>27.34</c:v>
                </c:pt>
                <c:pt idx="2837">
                  <c:v>27.27</c:v>
                </c:pt>
                <c:pt idx="2838">
                  <c:v>27.04</c:v>
                </c:pt>
                <c:pt idx="2839">
                  <c:v>27.18</c:v>
                </c:pt>
                <c:pt idx="2840">
                  <c:v>28.61</c:v>
                </c:pt>
                <c:pt idx="2841">
                  <c:v>28.53</c:v>
                </c:pt>
                <c:pt idx="2842">
                  <c:v>28.18</c:v>
                </c:pt>
                <c:pt idx="2843">
                  <c:v>29.04</c:v>
                </c:pt>
                <c:pt idx="2844">
                  <c:v>28.72</c:v>
                </c:pt>
                <c:pt idx="2845">
                  <c:v>28.97</c:v>
                </c:pt>
                <c:pt idx="2846">
                  <c:v>29.73</c:v>
                </c:pt>
                <c:pt idx="2847">
                  <c:v>29.98</c:v>
                </c:pt>
                <c:pt idx="2848">
                  <c:v>29.77</c:v>
                </c:pt>
                <c:pt idx="2849">
                  <c:v>29.2</c:v>
                </c:pt>
                <c:pt idx="2850">
                  <c:v>29.01</c:v>
                </c:pt>
                <c:pt idx="2851">
                  <c:v>29.13</c:v>
                </c:pt>
                <c:pt idx="2852">
                  <c:v>29.02</c:v>
                </c:pt>
                <c:pt idx="2853">
                  <c:v>28.23</c:v>
                </c:pt>
                <c:pt idx="2854">
                  <c:v>28.18</c:v>
                </c:pt>
                <c:pt idx="2855">
                  <c:v>28.92</c:v>
                </c:pt>
                <c:pt idx="2856">
                  <c:v>28.4</c:v>
                </c:pt>
                <c:pt idx="2857">
                  <c:v>29.89</c:v>
                </c:pt>
                <c:pt idx="2858">
                  <c:v>30.44</c:v>
                </c:pt>
                <c:pt idx="2859">
                  <c:v>29.96</c:v>
                </c:pt>
                <c:pt idx="2860">
                  <c:v>31.03</c:v>
                </c:pt>
                <c:pt idx="2861">
                  <c:v>29.66</c:v>
                </c:pt>
                <c:pt idx="2862">
                  <c:v>30.55</c:v>
                </c:pt>
                <c:pt idx="2863">
                  <c:v>29.92</c:v>
                </c:pt>
                <c:pt idx="2864">
                  <c:v>28.63</c:v>
                </c:pt>
                <c:pt idx="2865">
                  <c:v>27.27</c:v>
                </c:pt>
                <c:pt idx="2866">
                  <c:v>25.98</c:v>
                </c:pt>
                <c:pt idx="2867">
                  <c:v>25.06</c:v>
                </c:pt>
                <c:pt idx="2868">
                  <c:v>23.87</c:v>
                </c:pt>
                <c:pt idx="2869">
                  <c:v>22.74</c:v>
                </c:pt>
                <c:pt idx="2870">
                  <c:v>22.51</c:v>
                </c:pt>
                <c:pt idx="2871">
                  <c:v>23.31</c:v>
                </c:pt>
                <c:pt idx="2872">
                  <c:v>23.5</c:v>
                </c:pt>
                <c:pt idx="2873">
                  <c:v>23.63</c:v>
                </c:pt>
                <c:pt idx="2874">
                  <c:v>24.06</c:v>
                </c:pt>
                <c:pt idx="2875">
                  <c:v>24.03</c:v>
                </c:pt>
                <c:pt idx="2876">
                  <c:v>23.52</c:v>
                </c:pt>
                <c:pt idx="2877">
                  <c:v>23.21</c:v>
                </c:pt>
                <c:pt idx="2878">
                  <c:v>23.02</c:v>
                </c:pt>
                <c:pt idx="2879">
                  <c:v>22.83</c:v>
                </c:pt>
                <c:pt idx="2880">
                  <c:v>23.51</c:v>
                </c:pt>
                <c:pt idx="2881">
                  <c:v>23.9</c:v>
                </c:pt>
                <c:pt idx="2882">
                  <c:v>23.87</c:v>
                </c:pt>
                <c:pt idx="2883">
                  <c:v>23.86</c:v>
                </c:pt>
                <c:pt idx="2884">
                  <c:v>24.09</c:v>
                </c:pt>
                <c:pt idx="2885">
                  <c:v>24.01</c:v>
                </c:pt>
                <c:pt idx="2886">
                  <c:v>23.8</c:v>
                </c:pt>
                <c:pt idx="2887">
                  <c:v>23.02</c:v>
                </c:pt>
                <c:pt idx="2888">
                  <c:v>23.01</c:v>
                </c:pt>
                <c:pt idx="2889">
                  <c:v>23.68</c:v>
                </c:pt>
                <c:pt idx="2890">
                  <c:v>24.9</c:v>
                </c:pt>
                <c:pt idx="2891">
                  <c:v>24.52</c:v>
                </c:pt>
                <c:pt idx="2892">
                  <c:v>25.21</c:v>
                </c:pt>
                <c:pt idx="2893">
                  <c:v>26.53</c:v>
                </c:pt>
                <c:pt idx="2894">
                  <c:v>27.09</c:v>
                </c:pt>
                <c:pt idx="2895">
                  <c:v>27</c:v>
                </c:pt>
                <c:pt idx="2896">
                  <c:v>25.86</c:v>
                </c:pt>
                <c:pt idx="2897">
                  <c:v>24.63</c:v>
                </c:pt>
                <c:pt idx="2898">
                  <c:v>25.61</c:v>
                </c:pt>
                <c:pt idx="2899">
                  <c:v>26.33</c:v>
                </c:pt>
                <c:pt idx="2900">
                  <c:v>26</c:v>
                </c:pt>
                <c:pt idx="2901">
                  <c:v>25.4</c:v>
                </c:pt>
                <c:pt idx="2902">
                  <c:v>24.21</c:v>
                </c:pt>
                <c:pt idx="2903">
                  <c:v>23.06</c:v>
                </c:pt>
                <c:pt idx="2904">
                  <c:v>23</c:v>
                </c:pt>
                <c:pt idx="2905">
                  <c:v>24.16</c:v>
                </c:pt>
                <c:pt idx="2906">
                  <c:v>25.16</c:v>
                </c:pt>
                <c:pt idx="2907">
                  <c:v>25.11</c:v>
                </c:pt>
                <c:pt idx="2908">
                  <c:v>26.43</c:v>
                </c:pt>
                <c:pt idx="2909">
                  <c:v>27.81</c:v>
                </c:pt>
                <c:pt idx="2910">
                  <c:v>27.82</c:v>
                </c:pt>
                <c:pt idx="2911">
                  <c:v>26.55</c:v>
                </c:pt>
                <c:pt idx="2912">
                  <c:v>25.33</c:v>
                </c:pt>
                <c:pt idx="2913">
                  <c:v>25.02</c:v>
                </c:pt>
                <c:pt idx="2914">
                  <c:v>24.4</c:v>
                </c:pt>
                <c:pt idx="2915">
                  <c:v>25.55</c:v>
                </c:pt>
                <c:pt idx="2916">
                  <c:v>26.81</c:v>
                </c:pt>
                <c:pt idx="2917">
                  <c:v>27.59</c:v>
                </c:pt>
                <c:pt idx="2918">
                  <c:v>29.04</c:v>
                </c:pt>
                <c:pt idx="2919">
                  <c:v>29.91</c:v>
                </c:pt>
                <c:pt idx="2920">
                  <c:v>31.46</c:v>
                </c:pt>
                <c:pt idx="2921">
                  <c:v>31.55</c:v>
                </c:pt>
                <c:pt idx="2922">
                  <c:v>31.63</c:v>
                </c:pt>
                <c:pt idx="2923">
                  <c:v>31.27</c:v>
                </c:pt>
                <c:pt idx="2924">
                  <c:v>30.84</c:v>
                </c:pt>
                <c:pt idx="2925">
                  <c:v>32.19</c:v>
                </c:pt>
                <c:pt idx="2926">
                  <c:v>44.36</c:v>
                </c:pt>
                <c:pt idx="2927">
                  <c:v>41.79</c:v>
                </c:pt>
                <c:pt idx="2928">
                  <c:v>42.07</c:v>
                </c:pt>
                <c:pt idx="2929">
                  <c:v>41.76</c:v>
                </c:pt>
                <c:pt idx="2930">
                  <c:v>40.33</c:v>
                </c:pt>
                <c:pt idx="2931">
                  <c:v>40.56</c:v>
                </c:pt>
                <c:pt idx="2932">
                  <c:v>42.5</c:v>
                </c:pt>
                <c:pt idx="2933">
                  <c:v>40.020000000000003</c:v>
                </c:pt>
                <c:pt idx="2934">
                  <c:v>39.86</c:v>
                </c:pt>
                <c:pt idx="2935">
                  <c:v>39.229999999999997</c:v>
                </c:pt>
                <c:pt idx="2936">
                  <c:v>36.979999999999997</c:v>
                </c:pt>
                <c:pt idx="2937">
                  <c:v>37.03</c:v>
                </c:pt>
                <c:pt idx="2938">
                  <c:v>37.56</c:v>
                </c:pt>
                <c:pt idx="2939">
                  <c:v>38.08</c:v>
                </c:pt>
                <c:pt idx="2940">
                  <c:v>37.64</c:v>
                </c:pt>
                <c:pt idx="2941">
                  <c:v>38.29</c:v>
                </c:pt>
                <c:pt idx="2942">
                  <c:v>33.97</c:v>
                </c:pt>
                <c:pt idx="2943">
                  <c:v>33.21</c:v>
                </c:pt>
                <c:pt idx="2944">
                  <c:v>33.18</c:v>
                </c:pt>
                <c:pt idx="2945">
                  <c:v>33.299999999999997</c:v>
                </c:pt>
                <c:pt idx="2946">
                  <c:v>32.68</c:v>
                </c:pt>
                <c:pt idx="2947">
                  <c:v>32.409999999999997</c:v>
                </c:pt>
                <c:pt idx="2948">
                  <c:v>31.86</c:v>
                </c:pt>
                <c:pt idx="2949">
                  <c:v>31.07</c:v>
                </c:pt>
                <c:pt idx="2950">
                  <c:v>30.89</c:v>
                </c:pt>
                <c:pt idx="2951">
                  <c:v>31.6</c:v>
                </c:pt>
                <c:pt idx="2952">
                  <c:v>31.01</c:v>
                </c:pt>
                <c:pt idx="2953">
                  <c:v>31.8</c:v>
                </c:pt>
                <c:pt idx="2954">
                  <c:v>31.16</c:v>
                </c:pt>
                <c:pt idx="2955">
                  <c:v>32.65</c:v>
                </c:pt>
                <c:pt idx="2956">
                  <c:v>33.21</c:v>
                </c:pt>
                <c:pt idx="2957">
                  <c:v>33.659999999999997</c:v>
                </c:pt>
                <c:pt idx="2958">
                  <c:v>35.04</c:v>
                </c:pt>
                <c:pt idx="2959">
                  <c:v>35.17</c:v>
                </c:pt>
                <c:pt idx="2960">
                  <c:v>34.51</c:v>
                </c:pt>
                <c:pt idx="2961">
                  <c:v>34.32</c:v>
                </c:pt>
                <c:pt idx="2962">
                  <c:v>35.44</c:v>
                </c:pt>
                <c:pt idx="2963">
                  <c:v>34.92</c:v>
                </c:pt>
                <c:pt idx="2964">
                  <c:v>34.94</c:v>
                </c:pt>
                <c:pt idx="2965">
                  <c:v>34.090000000000003</c:v>
                </c:pt>
                <c:pt idx="2966">
                  <c:v>33.979999999999997</c:v>
                </c:pt>
                <c:pt idx="2967">
                  <c:v>33.409999999999997</c:v>
                </c:pt>
                <c:pt idx="2968">
                  <c:v>34.86</c:v>
                </c:pt>
                <c:pt idx="2969">
                  <c:v>35.64</c:v>
                </c:pt>
                <c:pt idx="2970">
                  <c:v>34.29</c:v>
                </c:pt>
                <c:pt idx="2971">
                  <c:v>36.85</c:v>
                </c:pt>
                <c:pt idx="2972">
                  <c:v>37.729999999999997</c:v>
                </c:pt>
                <c:pt idx="2973">
                  <c:v>37.130000000000003</c:v>
                </c:pt>
                <c:pt idx="2974">
                  <c:v>35.909999999999997</c:v>
                </c:pt>
                <c:pt idx="2975">
                  <c:v>35.78</c:v>
                </c:pt>
                <c:pt idx="2976">
                  <c:v>35.9</c:v>
                </c:pt>
                <c:pt idx="2977">
                  <c:v>35.56</c:v>
                </c:pt>
                <c:pt idx="2978">
                  <c:v>36.369999999999997</c:v>
                </c:pt>
                <c:pt idx="2979">
                  <c:v>36.409999999999997</c:v>
                </c:pt>
                <c:pt idx="2980">
                  <c:v>35.22</c:v>
                </c:pt>
                <c:pt idx="2981">
                  <c:v>34.549999999999997</c:v>
                </c:pt>
                <c:pt idx="2982">
                  <c:v>36.21</c:v>
                </c:pt>
                <c:pt idx="2983">
                  <c:v>36.56</c:v>
                </c:pt>
                <c:pt idx="2984">
                  <c:v>37.54</c:v>
                </c:pt>
                <c:pt idx="2985">
                  <c:v>37.79</c:v>
                </c:pt>
                <c:pt idx="2986">
                  <c:v>38.21</c:v>
                </c:pt>
                <c:pt idx="2987">
                  <c:v>37.75</c:v>
                </c:pt>
                <c:pt idx="2988">
                  <c:v>37.700000000000003</c:v>
                </c:pt>
                <c:pt idx="2989">
                  <c:v>37.950000000000003</c:v>
                </c:pt>
                <c:pt idx="2990">
                  <c:v>38.58</c:v>
                </c:pt>
                <c:pt idx="2991">
                  <c:v>37.159999999999997</c:v>
                </c:pt>
                <c:pt idx="2992">
                  <c:v>36.909999999999997</c:v>
                </c:pt>
                <c:pt idx="2993">
                  <c:v>37.76</c:v>
                </c:pt>
                <c:pt idx="2994">
                  <c:v>38.17</c:v>
                </c:pt>
                <c:pt idx="2995">
                  <c:v>38.75</c:v>
                </c:pt>
                <c:pt idx="2996">
                  <c:v>39.17</c:v>
                </c:pt>
                <c:pt idx="2997">
                  <c:v>38.380000000000003</c:v>
                </c:pt>
                <c:pt idx="2998">
                  <c:v>37.99</c:v>
                </c:pt>
                <c:pt idx="2999">
                  <c:v>38.32</c:v>
                </c:pt>
                <c:pt idx="3000">
                  <c:v>141.15</c:v>
                </c:pt>
                <c:pt idx="3001">
                  <c:v>142.44999999999999</c:v>
                </c:pt>
                <c:pt idx="3002">
                  <c:v>142.30000000000001</c:v>
                </c:pt>
                <c:pt idx="3003">
                  <c:v>136.75</c:v>
                </c:pt>
                <c:pt idx="3004">
                  <c:v>138.65</c:v>
                </c:pt>
                <c:pt idx="3005">
                  <c:v>139.85</c:v>
                </c:pt>
                <c:pt idx="3006">
                  <c:v>135.9</c:v>
                </c:pt>
                <c:pt idx="3007">
                  <c:v>137.94999999999999</c:v>
                </c:pt>
                <c:pt idx="3008">
                  <c:v>135.65</c:v>
                </c:pt>
                <c:pt idx="3009">
                  <c:v>134.9</c:v>
                </c:pt>
                <c:pt idx="3010">
                  <c:v>137.25</c:v>
                </c:pt>
                <c:pt idx="3011">
                  <c:v>141</c:v>
                </c:pt>
                <c:pt idx="3012">
                  <c:v>141.9</c:v>
                </c:pt>
                <c:pt idx="3013">
                  <c:v>137.25</c:v>
                </c:pt>
                <c:pt idx="3014">
                  <c:v>134.4</c:v>
                </c:pt>
                <c:pt idx="3015">
                  <c:v>137.25</c:v>
                </c:pt>
                <c:pt idx="3016">
                  <c:v>134.85</c:v>
                </c:pt>
                <c:pt idx="3017">
                  <c:v>135.25</c:v>
                </c:pt>
                <c:pt idx="3018">
                  <c:v>129.05000000000001</c:v>
                </c:pt>
                <c:pt idx="3019">
                  <c:v>130</c:v>
                </c:pt>
                <c:pt idx="3020">
                  <c:v>129.1</c:v>
                </c:pt>
                <c:pt idx="3021">
                  <c:v>125.8</c:v>
                </c:pt>
                <c:pt idx="3022">
                  <c:v>127.25</c:v>
                </c:pt>
                <c:pt idx="3023">
                  <c:v>126.4</c:v>
                </c:pt>
                <c:pt idx="3024">
                  <c:v>126.95</c:v>
                </c:pt>
                <c:pt idx="3025">
                  <c:v>129.4</c:v>
                </c:pt>
                <c:pt idx="3026">
                  <c:v>130.9</c:v>
                </c:pt>
                <c:pt idx="3027">
                  <c:v>135.55000000000001</c:v>
                </c:pt>
                <c:pt idx="3028">
                  <c:v>130.4</c:v>
                </c:pt>
                <c:pt idx="3029">
                  <c:v>132.15</c:v>
                </c:pt>
                <c:pt idx="3030">
                  <c:v>123.8</c:v>
                </c:pt>
                <c:pt idx="3031">
                  <c:v>125.95</c:v>
                </c:pt>
                <c:pt idx="3032">
                  <c:v>123.55</c:v>
                </c:pt>
                <c:pt idx="3033">
                  <c:v>124.3</c:v>
                </c:pt>
                <c:pt idx="3034">
                  <c:v>123.75</c:v>
                </c:pt>
                <c:pt idx="3035">
                  <c:v>125.55</c:v>
                </c:pt>
                <c:pt idx="3036">
                  <c:v>125.95</c:v>
                </c:pt>
                <c:pt idx="3037">
                  <c:v>126.1</c:v>
                </c:pt>
                <c:pt idx="3038">
                  <c:v>121.35</c:v>
                </c:pt>
                <c:pt idx="3039">
                  <c:v>120.6</c:v>
                </c:pt>
                <c:pt idx="3040">
                  <c:v>118.55</c:v>
                </c:pt>
                <c:pt idx="3041">
                  <c:v>114.85</c:v>
                </c:pt>
                <c:pt idx="3042">
                  <c:v>115.05</c:v>
                </c:pt>
                <c:pt idx="3043">
                  <c:v>114.2</c:v>
                </c:pt>
                <c:pt idx="3044">
                  <c:v>115.1</c:v>
                </c:pt>
                <c:pt idx="3045">
                  <c:v>115.8</c:v>
                </c:pt>
                <c:pt idx="3046">
                  <c:v>117.6</c:v>
                </c:pt>
                <c:pt idx="3047">
                  <c:v>117.2</c:v>
                </c:pt>
                <c:pt idx="3048">
                  <c:v>117.45</c:v>
                </c:pt>
                <c:pt idx="3049">
                  <c:v>119.65</c:v>
                </c:pt>
                <c:pt idx="3050">
                  <c:v>114.72</c:v>
                </c:pt>
                <c:pt idx="3051">
                  <c:v>114.85</c:v>
                </c:pt>
                <c:pt idx="3052">
                  <c:v>116.06</c:v>
                </c:pt>
                <c:pt idx="3053">
                  <c:v>116.87</c:v>
                </c:pt>
                <c:pt idx="3054">
                  <c:v>118.02</c:v>
                </c:pt>
                <c:pt idx="3055">
                  <c:v>113.41</c:v>
                </c:pt>
                <c:pt idx="3056">
                  <c:v>115.24</c:v>
                </c:pt>
                <c:pt idx="3057">
                  <c:v>113.75</c:v>
                </c:pt>
                <c:pt idx="3058">
                  <c:v>115.79</c:v>
                </c:pt>
                <c:pt idx="3059">
                  <c:v>117.49</c:v>
                </c:pt>
                <c:pt idx="3060">
                  <c:v>114.98</c:v>
                </c:pt>
                <c:pt idx="3061">
                  <c:v>117.21</c:v>
                </c:pt>
                <c:pt idx="3062">
                  <c:v>115.17</c:v>
                </c:pt>
                <c:pt idx="3063">
                  <c:v>115.19</c:v>
                </c:pt>
                <c:pt idx="3064">
                  <c:v>112.69</c:v>
                </c:pt>
                <c:pt idx="3065">
                  <c:v>111.21</c:v>
                </c:pt>
                <c:pt idx="3066">
                  <c:v>103.82</c:v>
                </c:pt>
                <c:pt idx="3067">
                  <c:v>100.9</c:v>
                </c:pt>
                <c:pt idx="3068">
                  <c:v>102.7</c:v>
                </c:pt>
                <c:pt idx="3069">
                  <c:v>100.95</c:v>
                </c:pt>
                <c:pt idx="3070">
                  <c:v>101.32</c:v>
                </c:pt>
                <c:pt idx="3071">
                  <c:v>98</c:v>
                </c:pt>
                <c:pt idx="3072">
                  <c:v>95.11</c:v>
                </c:pt>
                <c:pt idx="3073">
                  <c:v>95.11</c:v>
                </c:pt>
                <c:pt idx="3074">
                  <c:v>93.71</c:v>
                </c:pt>
                <c:pt idx="3075">
                  <c:v>93.46</c:v>
                </c:pt>
                <c:pt idx="3076">
                  <c:v>93.58</c:v>
                </c:pt>
                <c:pt idx="3077">
                  <c:v>93.85</c:v>
                </c:pt>
                <c:pt idx="3078">
                  <c:v>94.53</c:v>
                </c:pt>
                <c:pt idx="3079">
                  <c:v>90.91</c:v>
                </c:pt>
                <c:pt idx="3080">
                  <c:v>92.06</c:v>
                </c:pt>
                <c:pt idx="3081">
                  <c:v>90.69</c:v>
                </c:pt>
                <c:pt idx="3082">
                  <c:v>88.71</c:v>
                </c:pt>
                <c:pt idx="3083">
                  <c:v>89.08</c:v>
                </c:pt>
                <c:pt idx="3084">
                  <c:v>87.98</c:v>
                </c:pt>
                <c:pt idx="3085">
                  <c:v>85.57</c:v>
                </c:pt>
                <c:pt idx="3086">
                  <c:v>84.05</c:v>
                </c:pt>
                <c:pt idx="3087">
                  <c:v>84.97</c:v>
                </c:pt>
                <c:pt idx="3088">
                  <c:v>84.69</c:v>
                </c:pt>
                <c:pt idx="3089">
                  <c:v>85.19</c:v>
                </c:pt>
                <c:pt idx="3090">
                  <c:v>87.4</c:v>
                </c:pt>
                <c:pt idx="3091">
                  <c:v>88.14</c:v>
                </c:pt>
                <c:pt idx="3092">
                  <c:v>88.8</c:v>
                </c:pt>
                <c:pt idx="3093">
                  <c:v>89.62</c:v>
                </c:pt>
                <c:pt idx="3094">
                  <c:v>89.31</c:v>
                </c:pt>
                <c:pt idx="3095">
                  <c:v>90.02</c:v>
                </c:pt>
                <c:pt idx="3096">
                  <c:v>92.29</c:v>
                </c:pt>
                <c:pt idx="3097">
                  <c:v>92.75</c:v>
                </c:pt>
                <c:pt idx="3098">
                  <c:v>93.01</c:v>
                </c:pt>
                <c:pt idx="3099">
                  <c:v>93.23</c:v>
                </c:pt>
                <c:pt idx="3100">
                  <c:v>90.78</c:v>
                </c:pt>
                <c:pt idx="3101">
                  <c:v>89.5</c:v>
                </c:pt>
                <c:pt idx="3102">
                  <c:v>87.07</c:v>
                </c:pt>
                <c:pt idx="3103">
                  <c:v>84.09</c:v>
                </c:pt>
                <c:pt idx="3104">
                  <c:v>83.97</c:v>
                </c:pt>
                <c:pt idx="3105">
                  <c:v>85.61</c:v>
                </c:pt>
                <c:pt idx="3106">
                  <c:v>86.12</c:v>
                </c:pt>
                <c:pt idx="3107">
                  <c:v>87.72</c:v>
                </c:pt>
                <c:pt idx="3108">
                  <c:v>88.34</c:v>
                </c:pt>
                <c:pt idx="3109">
                  <c:v>86.2</c:v>
                </c:pt>
                <c:pt idx="3110">
                  <c:v>85.77</c:v>
                </c:pt>
                <c:pt idx="3111">
                  <c:v>82.5</c:v>
                </c:pt>
                <c:pt idx="3112">
                  <c:v>84.2</c:v>
                </c:pt>
                <c:pt idx="3113">
                  <c:v>87.24</c:v>
                </c:pt>
                <c:pt idx="3114">
                  <c:v>88.74</c:v>
                </c:pt>
                <c:pt idx="3115">
                  <c:v>90.38</c:v>
                </c:pt>
                <c:pt idx="3116">
                  <c:v>90.83</c:v>
                </c:pt>
                <c:pt idx="3117">
                  <c:v>89.35</c:v>
                </c:pt>
                <c:pt idx="3118">
                  <c:v>89.58</c:v>
                </c:pt>
                <c:pt idx="3119">
                  <c:v>86.45</c:v>
                </c:pt>
                <c:pt idx="3120">
                  <c:v>85.29</c:v>
                </c:pt>
                <c:pt idx="3121">
                  <c:v>85.98</c:v>
                </c:pt>
                <c:pt idx="3122">
                  <c:v>86.41</c:v>
                </c:pt>
                <c:pt idx="3123">
                  <c:v>87.34</c:v>
                </c:pt>
                <c:pt idx="3124">
                  <c:v>89.4</c:v>
                </c:pt>
                <c:pt idx="3125">
                  <c:v>91.48</c:v>
                </c:pt>
                <c:pt idx="3126">
                  <c:v>90.12</c:v>
                </c:pt>
                <c:pt idx="3127">
                  <c:v>87.07</c:v>
                </c:pt>
                <c:pt idx="3128">
                  <c:v>88.09</c:v>
                </c:pt>
                <c:pt idx="3129">
                  <c:v>90.32</c:v>
                </c:pt>
                <c:pt idx="3130">
                  <c:v>93.62</c:v>
                </c:pt>
                <c:pt idx="3131">
                  <c:v>93.86</c:v>
                </c:pt>
                <c:pt idx="3132">
                  <c:v>91.51</c:v>
                </c:pt>
                <c:pt idx="3133">
                  <c:v>93.64</c:v>
                </c:pt>
                <c:pt idx="3134">
                  <c:v>93.82</c:v>
                </c:pt>
                <c:pt idx="3135">
                  <c:v>93.77</c:v>
                </c:pt>
                <c:pt idx="3136">
                  <c:v>91.17</c:v>
                </c:pt>
                <c:pt idx="3137">
                  <c:v>90.78</c:v>
                </c:pt>
                <c:pt idx="3138">
                  <c:v>89.96</c:v>
                </c:pt>
                <c:pt idx="3139">
                  <c:v>90.48</c:v>
                </c:pt>
                <c:pt idx="3140">
                  <c:v>93.96</c:v>
                </c:pt>
                <c:pt idx="3141">
                  <c:v>91.77</c:v>
                </c:pt>
                <c:pt idx="3142">
                  <c:v>92.81</c:v>
                </c:pt>
                <c:pt idx="3143">
                  <c:v>94.56</c:v>
                </c:pt>
                <c:pt idx="3144">
                  <c:v>95.22</c:v>
                </c:pt>
                <c:pt idx="3145">
                  <c:v>97.27</c:v>
                </c:pt>
                <c:pt idx="3146">
                  <c:v>98.6</c:v>
                </c:pt>
                <c:pt idx="3147">
                  <c:v>97.88</c:v>
                </c:pt>
                <c:pt idx="3148">
                  <c:v>93.81</c:v>
                </c:pt>
                <c:pt idx="3149">
                  <c:v>95.21</c:v>
                </c:pt>
                <c:pt idx="3150">
                  <c:v>94.45</c:v>
                </c:pt>
                <c:pt idx="3151">
                  <c:v>94.2</c:v>
                </c:pt>
                <c:pt idx="3152">
                  <c:v>93.15</c:v>
                </c:pt>
                <c:pt idx="3153">
                  <c:v>91.2</c:v>
                </c:pt>
                <c:pt idx="3154">
                  <c:v>93.6</c:v>
                </c:pt>
                <c:pt idx="3155">
                  <c:v>95.4</c:v>
                </c:pt>
                <c:pt idx="3156">
                  <c:v>95.05</c:v>
                </c:pt>
                <c:pt idx="3157">
                  <c:v>95.1</c:v>
                </c:pt>
                <c:pt idx="3158">
                  <c:v>95.8</c:v>
                </c:pt>
                <c:pt idx="3159">
                  <c:v>96.3</c:v>
                </c:pt>
                <c:pt idx="3160">
                  <c:v>97.85</c:v>
                </c:pt>
                <c:pt idx="3161">
                  <c:v>95.6</c:v>
                </c:pt>
                <c:pt idx="3162">
                  <c:v>96.5</c:v>
                </c:pt>
                <c:pt idx="3163">
                  <c:v>98.3</c:v>
                </c:pt>
                <c:pt idx="3164">
                  <c:v>98.15</c:v>
                </c:pt>
                <c:pt idx="3165">
                  <c:v>100.2</c:v>
                </c:pt>
                <c:pt idx="3166">
                  <c:v>100.35</c:v>
                </c:pt>
                <c:pt idx="3167">
                  <c:v>101.05</c:v>
                </c:pt>
                <c:pt idx="3168">
                  <c:v>102.05</c:v>
                </c:pt>
                <c:pt idx="3169">
                  <c:v>102.65</c:v>
                </c:pt>
                <c:pt idx="3170">
                  <c:v>104.8</c:v>
                </c:pt>
                <c:pt idx="3171">
                  <c:v>104.2</c:v>
                </c:pt>
                <c:pt idx="3172">
                  <c:v>103.6</c:v>
                </c:pt>
                <c:pt idx="3173">
                  <c:v>102.55</c:v>
                </c:pt>
                <c:pt idx="3174">
                  <c:v>102.95</c:v>
                </c:pt>
                <c:pt idx="3175">
                  <c:v>106.1</c:v>
                </c:pt>
                <c:pt idx="3176">
                  <c:v>106.9</c:v>
                </c:pt>
                <c:pt idx="3177">
                  <c:v>105.1</c:v>
                </c:pt>
                <c:pt idx="3178">
                  <c:v>104.9</c:v>
                </c:pt>
                <c:pt idx="3179">
                  <c:v>106.85</c:v>
                </c:pt>
                <c:pt idx="3180">
                  <c:v>108.65</c:v>
                </c:pt>
                <c:pt idx="3181">
                  <c:v>109.7</c:v>
                </c:pt>
                <c:pt idx="3182">
                  <c:v>110.05</c:v>
                </c:pt>
                <c:pt idx="3183">
                  <c:v>111.95</c:v>
                </c:pt>
                <c:pt idx="3184">
                  <c:v>113.25</c:v>
                </c:pt>
                <c:pt idx="3185">
                  <c:v>115.9</c:v>
                </c:pt>
                <c:pt idx="3186">
                  <c:v>115.8</c:v>
                </c:pt>
                <c:pt idx="3187">
                  <c:v>116.75</c:v>
                </c:pt>
                <c:pt idx="3188">
                  <c:v>116.05</c:v>
                </c:pt>
                <c:pt idx="3189">
                  <c:v>116.65</c:v>
                </c:pt>
                <c:pt idx="3190">
                  <c:v>117.35</c:v>
                </c:pt>
                <c:pt idx="3191">
                  <c:v>117.7</c:v>
                </c:pt>
                <c:pt idx="3192">
                  <c:v>116.35</c:v>
                </c:pt>
                <c:pt idx="3193">
                  <c:v>116.95</c:v>
                </c:pt>
                <c:pt idx="3194">
                  <c:v>114.75</c:v>
                </c:pt>
                <c:pt idx="3195">
                  <c:v>110.55</c:v>
                </c:pt>
                <c:pt idx="3196">
                  <c:v>106.95</c:v>
                </c:pt>
                <c:pt idx="3197">
                  <c:v>94.85</c:v>
                </c:pt>
                <c:pt idx="3198">
                  <c:v>94.15</c:v>
                </c:pt>
                <c:pt idx="3199">
                  <c:v>93.9</c:v>
                </c:pt>
                <c:pt idx="3200">
                  <c:v>94.2</c:v>
                </c:pt>
                <c:pt idx="3201">
                  <c:v>97.5</c:v>
                </c:pt>
                <c:pt idx="3202">
                  <c:v>97.8</c:v>
                </c:pt>
                <c:pt idx="3203">
                  <c:v>99.05</c:v>
                </c:pt>
                <c:pt idx="3204">
                  <c:v>99.75</c:v>
                </c:pt>
                <c:pt idx="3205">
                  <c:v>101.1</c:v>
                </c:pt>
                <c:pt idx="3206">
                  <c:v>104.15</c:v>
                </c:pt>
                <c:pt idx="3207">
                  <c:v>102.95</c:v>
                </c:pt>
                <c:pt idx="3208">
                  <c:v>103.6</c:v>
                </c:pt>
                <c:pt idx="3209">
                  <c:v>104.75</c:v>
                </c:pt>
                <c:pt idx="3210">
                  <c:v>103.5</c:v>
                </c:pt>
                <c:pt idx="3211">
                  <c:v>103.25</c:v>
                </c:pt>
                <c:pt idx="3212">
                  <c:v>107.6</c:v>
                </c:pt>
                <c:pt idx="3213">
                  <c:v>104.2</c:v>
                </c:pt>
                <c:pt idx="3214">
                  <c:v>102.85</c:v>
                </c:pt>
                <c:pt idx="3215">
                  <c:v>103.5</c:v>
                </c:pt>
                <c:pt idx="3216">
                  <c:v>100.8</c:v>
                </c:pt>
                <c:pt idx="3217">
                  <c:v>101.5</c:v>
                </c:pt>
                <c:pt idx="3218">
                  <c:v>106.35</c:v>
                </c:pt>
                <c:pt idx="3219">
                  <c:v>109.35</c:v>
                </c:pt>
                <c:pt idx="3220">
                  <c:v>108.1</c:v>
                </c:pt>
                <c:pt idx="3221">
                  <c:v>108.95</c:v>
                </c:pt>
                <c:pt idx="3222">
                  <c:v>111.15</c:v>
                </c:pt>
                <c:pt idx="3223">
                  <c:v>110.4</c:v>
                </c:pt>
                <c:pt idx="3224">
                  <c:v>112.55</c:v>
                </c:pt>
                <c:pt idx="3225">
                  <c:v>111.85</c:v>
                </c:pt>
                <c:pt idx="3226">
                  <c:v>111.2</c:v>
                </c:pt>
                <c:pt idx="3227">
                  <c:v>113.7</c:v>
                </c:pt>
                <c:pt idx="3228">
                  <c:v>113.25</c:v>
                </c:pt>
                <c:pt idx="3229">
                  <c:v>112.7</c:v>
                </c:pt>
                <c:pt idx="3230">
                  <c:v>112.8</c:v>
                </c:pt>
                <c:pt idx="3231">
                  <c:v>111.75</c:v>
                </c:pt>
                <c:pt idx="3232">
                  <c:v>115.1</c:v>
                </c:pt>
                <c:pt idx="3233">
                  <c:v>115.45</c:v>
                </c:pt>
                <c:pt idx="3234">
                  <c:v>117.7</c:v>
                </c:pt>
                <c:pt idx="3235">
                  <c:v>117.7</c:v>
                </c:pt>
                <c:pt idx="3236">
                  <c:v>117.95</c:v>
                </c:pt>
                <c:pt idx="3237">
                  <c:v>119.95</c:v>
                </c:pt>
                <c:pt idx="3238">
                  <c:v>119.5</c:v>
                </c:pt>
                <c:pt idx="3239">
                  <c:v>119.55</c:v>
                </c:pt>
                <c:pt idx="3240">
                  <c:v>120.75</c:v>
                </c:pt>
                <c:pt idx="3241">
                  <c:v>119</c:v>
                </c:pt>
                <c:pt idx="3242">
                  <c:v>118.2</c:v>
                </c:pt>
                <c:pt idx="3243">
                  <c:v>119.45</c:v>
                </c:pt>
                <c:pt idx="3244">
                  <c:v>122.4</c:v>
                </c:pt>
                <c:pt idx="3245">
                  <c:v>122.95</c:v>
                </c:pt>
                <c:pt idx="3246">
                  <c:v>122.15</c:v>
                </c:pt>
                <c:pt idx="3247">
                  <c:v>117.9</c:v>
                </c:pt>
                <c:pt idx="3248">
                  <c:v>117.8</c:v>
                </c:pt>
                <c:pt idx="3249">
                  <c:v>119.25</c:v>
                </c:pt>
                <c:pt idx="3250">
                  <c:v>196</c:v>
                </c:pt>
                <c:pt idx="3251">
                  <c:v>191.6</c:v>
                </c:pt>
                <c:pt idx="3252">
                  <c:v>190.6</c:v>
                </c:pt>
                <c:pt idx="3253">
                  <c:v>190.45</c:v>
                </c:pt>
                <c:pt idx="3254">
                  <c:v>189.75</c:v>
                </c:pt>
                <c:pt idx="3255">
                  <c:v>193.15</c:v>
                </c:pt>
                <c:pt idx="3256">
                  <c:v>193.55</c:v>
                </c:pt>
                <c:pt idx="3257">
                  <c:v>193.55</c:v>
                </c:pt>
                <c:pt idx="3258">
                  <c:v>191.7</c:v>
                </c:pt>
                <c:pt idx="3259">
                  <c:v>191.8</c:v>
                </c:pt>
                <c:pt idx="3260">
                  <c:v>192.3</c:v>
                </c:pt>
                <c:pt idx="3261">
                  <c:v>195</c:v>
                </c:pt>
                <c:pt idx="3262">
                  <c:v>196.45</c:v>
                </c:pt>
                <c:pt idx="3263">
                  <c:v>199.4</c:v>
                </c:pt>
                <c:pt idx="3264">
                  <c:v>199.7</c:v>
                </c:pt>
                <c:pt idx="3265">
                  <c:v>199.9</c:v>
                </c:pt>
                <c:pt idx="3266">
                  <c:v>195.95</c:v>
                </c:pt>
                <c:pt idx="3267">
                  <c:v>195.95</c:v>
                </c:pt>
                <c:pt idx="3268">
                  <c:v>196.2</c:v>
                </c:pt>
                <c:pt idx="3269">
                  <c:v>196</c:v>
                </c:pt>
                <c:pt idx="3270">
                  <c:v>196.6</c:v>
                </c:pt>
                <c:pt idx="3271">
                  <c:v>196.15</c:v>
                </c:pt>
                <c:pt idx="3272">
                  <c:v>198.7</c:v>
                </c:pt>
                <c:pt idx="3273">
                  <c:v>197.25</c:v>
                </c:pt>
                <c:pt idx="3274">
                  <c:v>195.95</c:v>
                </c:pt>
                <c:pt idx="3275">
                  <c:v>196.5</c:v>
                </c:pt>
                <c:pt idx="3276">
                  <c:v>195.95</c:v>
                </c:pt>
                <c:pt idx="3277">
                  <c:v>202.35</c:v>
                </c:pt>
                <c:pt idx="3278">
                  <c:v>204.75</c:v>
                </c:pt>
                <c:pt idx="3279">
                  <c:v>205.15</c:v>
                </c:pt>
                <c:pt idx="3280">
                  <c:v>206.1</c:v>
                </c:pt>
                <c:pt idx="3281">
                  <c:v>207.95</c:v>
                </c:pt>
                <c:pt idx="3282">
                  <c:v>212.4</c:v>
                </c:pt>
                <c:pt idx="3283">
                  <c:v>212.8</c:v>
                </c:pt>
                <c:pt idx="3284">
                  <c:v>212.25</c:v>
                </c:pt>
                <c:pt idx="3285">
                  <c:v>212.6</c:v>
                </c:pt>
                <c:pt idx="3286">
                  <c:v>212.25</c:v>
                </c:pt>
                <c:pt idx="3287">
                  <c:v>212.4</c:v>
                </c:pt>
                <c:pt idx="3288">
                  <c:v>214.65</c:v>
                </c:pt>
                <c:pt idx="3289">
                  <c:v>211.7</c:v>
                </c:pt>
                <c:pt idx="3290">
                  <c:v>210.45</c:v>
                </c:pt>
                <c:pt idx="3291">
                  <c:v>207.35</c:v>
                </c:pt>
                <c:pt idx="3292">
                  <c:v>210.8</c:v>
                </c:pt>
                <c:pt idx="3293">
                  <c:v>213.8</c:v>
                </c:pt>
                <c:pt idx="3294">
                  <c:v>213.55</c:v>
                </c:pt>
                <c:pt idx="3295">
                  <c:v>215</c:v>
                </c:pt>
                <c:pt idx="3296">
                  <c:v>215.3</c:v>
                </c:pt>
                <c:pt idx="3297">
                  <c:v>216.9</c:v>
                </c:pt>
                <c:pt idx="3298">
                  <c:v>217.65</c:v>
                </c:pt>
                <c:pt idx="3299">
                  <c:v>218.75</c:v>
                </c:pt>
                <c:pt idx="3300">
                  <c:v>213.1</c:v>
                </c:pt>
                <c:pt idx="3301">
                  <c:v>208.45</c:v>
                </c:pt>
                <c:pt idx="3302">
                  <c:v>210</c:v>
                </c:pt>
                <c:pt idx="3303">
                  <c:v>210.5</c:v>
                </c:pt>
                <c:pt idx="3304">
                  <c:v>209.2</c:v>
                </c:pt>
                <c:pt idx="3305">
                  <c:v>206.9</c:v>
                </c:pt>
                <c:pt idx="3306">
                  <c:v>207.65</c:v>
                </c:pt>
                <c:pt idx="3307">
                  <c:v>203.8</c:v>
                </c:pt>
                <c:pt idx="3308">
                  <c:v>207.05</c:v>
                </c:pt>
                <c:pt idx="3309">
                  <c:v>204.75</c:v>
                </c:pt>
                <c:pt idx="3310">
                  <c:v>205.5</c:v>
                </c:pt>
                <c:pt idx="3311">
                  <c:v>205.3</c:v>
                </c:pt>
                <c:pt idx="3312">
                  <c:v>206.25</c:v>
                </c:pt>
                <c:pt idx="3313">
                  <c:v>208.15</c:v>
                </c:pt>
                <c:pt idx="3314">
                  <c:v>210.95</c:v>
                </c:pt>
                <c:pt idx="3315">
                  <c:v>212.65</c:v>
                </c:pt>
                <c:pt idx="3316">
                  <c:v>207.85</c:v>
                </c:pt>
                <c:pt idx="3317">
                  <c:v>207</c:v>
                </c:pt>
                <c:pt idx="3318">
                  <c:v>211</c:v>
                </c:pt>
                <c:pt idx="3319">
                  <c:v>211.2</c:v>
                </c:pt>
                <c:pt idx="3320">
                  <c:v>206.3</c:v>
                </c:pt>
                <c:pt idx="3321">
                  <c:v>202</c:v>
                </c:pt>
                <c:pt idx="3322">
                  <c:v>201.1</c:v>
                </c:pt>
                <c:pt idx="3323">
                  <c:v>201.6</c:v>
                </c:pt>
                <c:pt idx="3324">
                  <c:v>202.5</c:v>
                </c:pt>
                <c:pt idx="3325">
                  <c:v>201.9</c:v>
                </c:pt>
                <c:pt idx="3326">
                  <c:v>203.55</c:v>
                </c:pt>
                <c:pt idx="3327">
                  <c:v>201.15</c:v>
                </c:pt>
                <c:pt idx="3328">
                  <c:v>200.65</c:v>
                </c:pt>
                <c:pt idx="3329">
                  <c:v>198.05</c:v>
                </c:pt>
                <c:pt idx="3330">
                  <c:v>201.9</c:v>
                </c:pt>
                <c:pt idx="3331">
                  <c:v>198.7</c:v>
                </c:pt>
                <c:pt idx="3332">
                  <c:v>198.8</c:v>
                </c:pt>
                <c:pt idx="3333">
                  <c:v>198.35</c:v>
                </c:pt>
                <c:pt idx="3334">
                  <c:v>198</c:v>
                </c:pt>
                <c:pt idx="3335">
                  <c:v>194.4</c:v>
                </c:pt>
                <c:pt idx="3336">
                  <c:v>187.65</c:v>
                </c:pt>
                <c:pt idx="3337">
                  <c:v>186.55</c:v>
                </c:pt>
                <c:pt idx="3338">
                  <c:v>191.2</c:v>
                </c:pt>
                <c:pt idx="3339">
                  <c:v>187.05</c:v>
                </c:pt>
                <c:pt idx="3340">
                  <c:v>191.45</c:v>
                </c:pt>
                <c:pt idx="3341">
                  <c:v>189.7</c:v>
                </c:pt>
                <c:pt idx="3342">
                  <c:v>196.6</c:v>
                </c:pt>
                <c:pt idx="3343">
                  <c:v>203.3</c:v>
                </c:pt>
                <c:pt idx="3344">
                  <c:v>199.7</c:v>
                </c:pt>
                <c:pt idx="3345">
                  <c:v>196.35</c:v>
                </c:pt>
                <c:pt idx="3346">
                  <c:v>201.85</c:v>
                </c:pt>
                <c:pt idx="3347">
                  <c:v>199.8</c:v>
                </c:pt>
                <c:pt idx="3348">
                  <c:v>201.5</c:v>
                </c:pt>
                <c:pt idx="3349">
                  <c:v>202.05</c:v>
                </c:pt>
                <c:pt idx="3350">
                  <c:v>194.8</c:v>
                </c:pt>
                <c:pt idx="3351">
                  <c:v>194.9</c:v>
                </c:pt>
                <c:pt idx="3352">
                  <c:v>191.9</c:v>
                </c:pt>
                <c:pt idx="3353">
                  <c:v>190.3</c:v>
                </c:pt>
                <c:pt idx="3354">
                  <c:v>190</c:v>
                </c:pt>
                <c:pt idx="3355">
                  <c:v>190.5</c:v>
                </c:pt>
                <c:pt idx="3356">
                  <c:v>190.6</c:v>
                </c:pt>
                <c:pt idx="3357">
                  <c:v>194.9</c:v>
                </c:pt>
                <c:pt idx="3358">
                  <c:v>194.2</c:v>
                </c:pt>
                <c:pt idx="3359">
                  <c:v>191.9</c:v>
                </c:pt>
                <c:pt idx="3360">
                  <c:v>192.45</c:v>
                </c:pt>
                <c:pt idx="3361">
                  <c:v>192.75</c:v>
                </c:pt>
                <c:pt idx="3362">
                  <c:v>197.75</c:v>
                </c:pt>
                <c:pt idx="3363">
                  <c:v>192.1</c:v>
                </c:pt>
                <c:pt idx="3364">
                  <c:v>194.7</c:v>
                </c:pt>
                <c:pt idx="3365">
                  <c:v>195.7</c:v>
                </c:pt>
                <c:pt idx="3366">
                  <c:v>187.2</c:v>
                </c:pt>
                <c:pt idx="3367">
                  <c:v>186.45</c:v>
                </c:pt>
                <c:pt idx="3368">
                  <c:v>186.2</c:v>
                </c:pt>
                <c:pt idx="3369">
                  <c:v>180.25</c:v>
                </c:pt>
                <c:pt idx="3370">
                  <c:v>177.2</c:v>
                </c:pt>
                <c:pt idx="3371">
                  <c:v>176.65</c:v>
                </c:pt>
                <c:pt idx="3372">
                  <c:v>178.3</c:v>
                </c:pt>
                <c:pt idx="3373">
                  <c:v>179.35</c:v>
                </c:pt>
                <c:pt idx="3374">
                  <c:v>179</c:v>
                </c:pt>
                <c:pt idx="3375">
                  <c:v>180.55</c:v>
                </c:pt>
                <c:pt idx="3376">
                  <c:v>181.75</c:v>
                </c:pt>
                <c:pt idx="3377">
                  <c:v>181.5</c:v>
                </c:pt>
                <c:pt idx="3378">
                  <c:v>176.45</c:v>
                </c:pt>
                <c:pt idx="3379">
                  <c:v>179.5</c:v>
                </c:pt>
                <c:pt idx="3380">
                  <c:v>177.6</c:v>
                </c:pt>
                <c:pt idx="3381">
                  <c:v>178.45</c:v>
                </c:pt>
                <c:pt idx="3382">
                  <c:v>178.5</c:v>
                </c:pt>
                <c:pt idx="3383">
                  <c:v>181.05</c:v>
                </c:pt>
                <c:pt idx="3384">
                  <c:v>179.7</c:v>
                </c:pt>
                <c:pt idx="3385">
                  <c:v>184.3</c:v>
                </c:pt>
                <c:pt idx="3386">
                  <c:v>181.2</c:v>
                </c:pt>
                <c:pt idx="3387">
                  <c:v>180.6</c:v>
                </c:pt>
                <c:pt idx="3388">
                  <c:v>181.5</c:v>
                </c:pt>
                <c:pt idx="3389">
                  <c:v>180.95</c:v>
                </c:pt>
                <c:pt idx="3390">
                  <c:v>181.7</c:v>
                </c:pt>
                <c:pt idx="3391">
                  <c:v>184</c:v>
                </c:pt>
                <c:pt idx="3392">
                  <c:v>183.6</c:v>
                </c:pt>
                <c:pt idx="3393">
                  <c:v>187</c:v>
                </c:pt>
                <c:pt idx="3394">
                  <c:v>188.1</c:v>
                </c:pt>
                <c:pt idx="3395">
                  <c:v>183.8</c:v>
                </c:pt>
                <c:pt idx="3396">
                  <c:v>183.85</c:v>
                </c:pt>
                <c:pt idx="3397">
                  <c:v>181.1</c:v>
                </c:pt>
                <c:pt idx="3398">
                  <c:v>180.65</c:v>
                </c:pt>
                <c:pt idx="3399">
                  <c:v>184.3</c:v>
                </c:pt>
                <c:pt idx="3400">
                  <c:v>187.5</c:v>
                </c:pt>
                <c:pt idx="3401">
                  <c:v>184.9</c:v>
                </c:pt>
                <c:pt idx="3402">
                  <c:v>185.95</c:v>
                </c:pt>
                <c:pt idx="3403">
                  <c:v>184.1</c:v>
                </c:pt>
                <c:pt idx="3404">
                  <c:v>191</c:v>
                </c:pt>
                <c:pt idx="3405">
                  <c:v>188.05</c:v>
                </c:pt>
                <c:pt idx="3406">
                  <c:v>190.85</c:v>
                </c:pt>
                <c:pt idx="3407">
                  <c:v>190.55</c:v>
                </c:pt>
                <c:pt idx="3408">
                  <c:v>192.4</c:v>
                </c:pt>
                <c:pt idx="3409">
                  <c:v>194</c:v>
                </c:pt>
                <c:pt idx="3410">
                  <c:v>191.55</c:v>
                </c:pt>
                <c:pt idx="3411">
                  <c:v>195.4</c:v>
                </c:pt>
                <c:pt idx="3412">
                  <c:v>194.05</c:v>
                </c:pt>
                <c:pt idx="3413">
                  <c:v>192.75</c:v>
                </c:pt>
                <c:pt idx="3414">
                  <c:v>187.75</c:v>
                </c:pt>
                <c:pt idx="3415">
                  <c:v>188.9</c:v>
                </c:pt>
                <c:pt idx="3416">
                  <c:v>193.4</c:v>
                </c:pt>
                <c:pt idx="3417">
                  <c:v>195.5</c:v>
                </c:pt>
                <c:pt idx="3418">
                  <c:v>197.35</c:v>
                </c:pt>
                <c:pt idx="3419">
                  <c:v>197.55</c:v>
                </c:pt>
                <c:pt idx="3420">
                  <c:v>205.3</c:v>
                </c:pt>
                <c:pt idx="3421">
                  <c:v>206</c:v>
                </c:pt>
                <c:pt idx="3422">
                  <c:v>200.45</c:v>
                </c:pt>
                <c:pt idx="3423">
                  <c:v>199.9</c:v>
                </c:pt>
                <c:pt idx="3424">
                  <c:v>200.25</c:v>
                </c:pt>
                <c:pt idx="3425">
                  <c:v>196.6</c:v>
                </c:pt>
                <c:pt idx="3426">
                  <c:v>197.75</c:v>
                </c:pt>
                <c:pt idx="3427">
                  <c:v>197.05</c:v>
                </c:pt>
                <c:pt idx="3428">
                  <c:v>196.9</c:v>
                </c:pt>
                <c:pt idx="3429">
                  <c:v>194.05</c:v>
                </c:pt>
                <c:pt idx="3430">
                  <c:v>200.95</c:v>
                </c:pt>
                <c:pt idx="3431">
                  <c:v>200.15</c:v>
                </c:pt>
                <c:pt idx="3432">
                  <c:v>210.25</c:v>
                </c:pt>
                <c:pt idx="3433">
                  <c:v>213.3</c:v>
                </c:pt>
                <c:pt idx="3434">
                  <c:v>213.2</c:v>
                </c:pt>
                <c:pt idx="3435">
                  <c:v>212.65</c:v>
                </c:pt>
                <c:pt idx="3436">
                  <c:v>214.6</c:v>
                </c:pt>
                <c:pt idx="3437">
                  <c:v>214.35</c:v>
                </c:pt>
                <c:pt idx="3438">
                  <c:v>213.75</c:v>
                </c:pt>
                <c:pt idx="3439">
                  <c:v>213.4</c:v>
                </c:pt>
                <c:pt idx="3440">
                  <c:v>214.85</c:v>
                </c:pt>
                <c:pt idx="3441">
                  <c:v>215.3</c:v>
                </c:pt>
                <c:pt idx="3442">
                  <c:v>209.95</c:v>
                </c:pt>
                <c:pt idx="3443">
                  <c:v>209.1</c:v>
                </c:pt>
                <c:pt idx="3444">
                  <c:v>210.7</c:v>
                </c:pt>
                <c:pt idx="3445">
                  <c:v>211.05</c:v>
                </c:pt>
                <c:pt idx="3446">
                  <c:v>212.8</c:v>
                </c:pt>
                <c:pt idx="3447">
                  <c:v>213.55</c:v>
                </c:pt>
                <c:pt idx="3448">
                  <c:v>213</c:v>
                </c:pt>
                <c:pt idx="3449">
                  <c:v>209.25</c:v>
                </c:pt>
                <c:pt idx="3450">
                  <c:v>210.8</c:v>
                </c:pt>
                <c:pt idx="3451">
                  <c:v>206.7</c:v>
                </c:pt>
                <c:pt idx="3452">
                  <c:v>200.2</c:v>
                </c:pt>
                <c:pt idx="3453">
                  <c:v>197</c:v>
                </c:pt>
                <c:pt idx="3454">
                  <c:v>199.6</c:v>
                </c:pt>
                <c:pt idx="3455">
                  <c:v>207.15</c:v>
                </c:pt>
                <c:pt idx="3456">
                  <c:v>207.75</c:v>
                </c:pt>
                <c:pt idx="3457">
                  <c:v>206.75</c:v>
                </c:pt>
                <c:pt idx="3458">
                  <c:v>206</c:v>
                </c:pt>
                <c:pt idx="3459">
                  <c:v>204.8</c:v>
                </c:pt>
                <c:pt idx="3460">
                  <c:v>204.4</c:v>
                </c:pt>
                <c:pt idx="3461">
                  <c:v>204.15</c:v>
                </c:pt>
                <c:pt idx="3462">
                  <c:v>204.25</c:v>
                </c:pt>
                <c:pt idx="3463">
                  <c:v>204.1</c:v>
                </c:pt>
                <c:pt idx="3464">
                  <c:v>203.15</c:v>
                </c:pt>
                <c:pt idx="3465">
                  <c:v>200.7</c:v>
                </c:pt>
                <c:pt idx="3466">
                  <c:v>184.7</c:v>
                </c:pt>
                <c:pt idx="3467">
                  <c:v>186.55</c:v>
                </c:pt>
                <c:pt idx="3468">
                  <c:v>188.6</c:v>
                </c:pt>
                <c:pt idx="3469">
                  <c:v>188.45</c:v>
                </c:pt>
                <c:pt idx="3470">
                  <c:v>189.35</c:v>
                </c:pt>
                <c:pt idx="3471">
                  <c:v>193.45</c:v>
                </c:pt>
                <c:pt idx="3472">
                  <c:v>195.05</c:v>
                </c:pt>
                <c:pt idx="3473">
                  <c:v>193.55</c:v>
                </c:pt>
                <c:pt idx="3474">
                  <c:v>194.4</c:v>
                </c:pt>
                <c:pt idx="3475">
                  <c:v>198.55</c:v>
                </c:pt>
                <c:pt idx="3476">
                  <c:v>197</c:v>
                </c:pt>
                <c:pt idx="3477">
                  <c:v>187.35</c:v>
                </c:pt>
                <c:pt idx="3478">
                  <c:v>185.7</c:v>
                </c:pt>
                <c:pt idx="3479">
                  <c:v>185.95</c:v>
                </c:pt>
                <c:pt idx="3480">
                  <c:v>188</c:v>
                </c:pt>
                <c:pt idx="3481">
                  <c:v>184</c:v>
                </c:pt>
                <c:pt idx="3482">
                  <c:v>193.7</c:v>
                </c:pt>
                <c:pt idx="3483">
                  <c:v>193.6</c:v>
                </c:pt>
                <c:pt idx="3484">
                  <c:v>197.1</c:v>
                </c:pt>
                <c:pt idx="3485">
                  <c:v>196.7</c:v>
                </c:pt>
                <c:pt idx="3486">
                  <c:v>193.5</c:v>
                </c:pt>
                <c:pt idx="3487">
                  <c:v>192.6</c:v>
                </c:pt>
                <c:pt idx="3488">
                  <c:v>192.75</c:v>
                </c:pt>
                <c:pt idx="3489">
                  <c:v>190.65</c:v>
                </c:pt>
                <c:pt idx="3490">
                  <c:v>187.6</c:v>
                </c:pt>
                <c:pt idx="3491">
                  <c:v>185.05</c:v>
                </c:pt>
                <c:pt idx="3492">
                  <c:v>186.3</c:v>
                </c:pt>
                <c:pt idx="3493">
                  <c:v>185.75</c:v>
                </c:pt>
                <c:pt idx="3494">
                  <c:v>184.3</c:v>
                </c:pt>
                <c:pt idx="3495">
                  <c:v>184.7</c:v>
                </c:pt>
                <c:pt idx="3496">
                  <c:v>186.5</c:v>
                </c:pt>
                <c:pt idx="3497">
                  <c:v>183.5</c:v>
                </c:pt>
                <c:pt idx="3498">
                  <c:v>183.35</c:v>
                </c:pt>
                <c:pt idx="3499">
                  <c:v>185.35</c:v>
                </c:pt>
                <c:pt idx="3500">
                  <c:v>966.05</c:v>
                </c:pt>
                <c:pt idx="3501">
                  <c:v>964.9</c:v>
                </c:pt>
                <c:pt idx="3502">
                  <c:v>965.75</c:v>
                </c:pt>
                <c:pt idx="3503">
                  <c:v>962.9</c:v>
                </c:pt>
                <c:pt idx="3504">
                  <c:v>961.2</c:v>
                </c:pt>
                <c:pt idx="3505">
                  <c:v>953.8</c:v>
                </c:pt>
                <c:pt idx="3506">
                  <c:v>944.4</c:v>
                </c:pt>
                <c:pt idx="3507">
                  <c:v>950.7</c:v>
                </c:pt>
                <c:pt idx="3508">
                  <c:v>951.45</c:v>
                </c:pt>
                <c:pt idx="3509">
                  <c:v>958</c:v>
                </c:pt>
                <c:pt idx="3510">
                  <c:v>973.05</c:v>
                </c:pt>
                <c:pt idx="3511">
                  <c:v>1964.5</c:v>
                </c:pt>
                <c:pt idx="3512">
                  <c:v>1964.75</c:v>
                </c:pt>
                <c:pt idx="3513">
                  <c:v>1990.2</c:v>
                </c:pt>
                <c:pt idx="3514">
                  <c:v>1988</c:v>
                </c:pt>
                <c:pt idx="3515">
                  <c:v>1991.25</c:v>
                </c:pt>
                <c:pt idx="3516">
                  <c:v>2003.65</c:v>
                </c:pt>
                <c:pt idx="3517">
                  <c:v>1991.4</c:v>
                </c:pt>
                <c:pt idx="3518">
                  <c:v>1979.35</c:v>
                </c:pt>
                <c:pt idx="3519">
                  <c:v>1969.95</c:v>
                </c:pt>
                <c:pt idx="3520">
                  <c:v>1996</c:v>
                </c:pt>
                <c:pt idx="3521">
                  <c:v>1973.05</c:v>
                </c:pt>
                <c:pt idx="3522">
                  <c:v>1995.4</c:v>
                </c:pt>
                <c:pt idx="3523">
                  <c:v>1983</c:v>
                </c:pt>
                <c:pt idx="3524">
                  <c:v>1976.6</c:v>
                </c:pt>
                <c:pt idx="3525">
                  <c:v>1992.25</c:v>
                </c:pt>
                <c:pt idx="3526">
                  <c:v>2012.25</c:v>
                </c:pt>
                <c:pt idx="3527">
                  <c:v>2018.7</c:v>
                </c:pt>
                <c:pt idx="3528">
                  <c:v>2025.6</c:v>
                </c:pt>
                <c:pt idx="3529">
                  <c:v>2022.3</c:v>
                </c:pt>
                <c:pt idx="3530">
                  <c:v>2008.05</c:v>
                </c:pt>
                <c:pt idx="3531">
                  <c:v>2004.5</c:v>
                </c:pt>
                <c:pt idx="3532">
                  <c:v>2014</c:v>
                </c:pt>
                <c:pt idx="3533">
                  <c:v>2024.6</c:v>
                </c:pt>
                <c:pt idx="3534">
                  <c:v>2006.75</c:v>
                </c:pt>
                <c:pt idx="3535">
                  <c:v>2000.2</c:v>
                </c:pt>
                <c:pt idx="3536">
                  <c:v>1957.4</c:v>
                </c:pt>
                <c:pt idx="3537">
                  <c:v>1986.6</c:v>
                </c:pt>
                <c:pt idx="3538">
                  <c:v>1996.2</c:v>
                </c:pt>
                <c:pt idx="3539">
                  <c:v>1995.3</c:v>
                </c:pt>
                <c:pt idx="3540">
                  <c:v>1983</c:v>
                </c:pt>
                <c:pt idx="3541">
                  <c:v>1983.55</c:v>
                </c:pt>
                <c:pt idx="3542">
                  <c:v>2006.45</c:v>
                </c:pt>
                <c:pt idx="3543">
                  <c:v>2010.6</c:v>
                </c:pt>
                <c:pt idx="3544">
                  <c:v>2001.5</c:v>
                </c:pt>
                <c:pt idx="3545">
                  <c:v>1987.25</c:v>
                </c:pt>
                <c:pt idx="3546">
                  <c:v>1989.25</c:v>
                </c:pt>
                <c:pt idx="3547">
                  <c:v>1985.65</c:v>
                </c:pt>
                <c:pt idx="3548">
                  <c:v>1985.7</c:v>
                </c:pt>
                <c:pt idx="3549">
                  <c:v>2011.95</c:v>
                </c:pt>
                <c:pt idx="3550">
                  <c:v>2000.7</c:v>
                </c:pt>
                <c:pt idx="3551">
                  <c:v>2014.4</c:v>
                </c:pt>
                <c:pt idx="3552">
                  <c:v>2023</c:v>
                </c:pt>
                <c:pt idx="3553">
                  <c:v>1980.2</c:v>
                </c:pt>
                <c:pt idx="3554">
                  <c:v>1960.5</c:v>
                </c:pt>
                <c:pt idx="3555">
                  <c:v>1947.8</c:v>
                </c:pt>
                <c:pt idx="3556">
                  <c:v>1965.7</c:v>
                </c:pt>
                <c:pt idx="3557">
                  <c:v>1934.8</c:v>
                </c:pt>
                <c:pt idx="3558">
                  <c:v>1933.9</c:v>
                </c:pt>
                <c:pt idx="3559">
                  <c:v>1929.6</c:v>
                </c:pt>
                <c:pt idx="3560">
                  <c:v>1935.05</c:v>
                </c:pt>
                <c:pt idx="3561">
                  <c:v>1917.25</c:v>
                </c:pt>
                <c:pt idx="3562">
                  <c:v>1941.95</c:v>
                </c:pt>
                <c:pt idx="3563">
                  <c:v>1949.6</c:v>
                </c:pt>
                <c:pt idx="3564">
                  <c:v>1965.9</c:v>
                </c:pt>
                <c:pt idx="3565">
                  <c:v>1978.6</c:v>
                </c:pt>
                <c:pt idx="3566">
                  <c:v>1978.7</c:v>
                </c:pt>
                <c:pt idx="3567">
                  <c:v>1950.9</c:v>
                </c:pt>
                <c:pt idx="3568">
                  <c:v>1940.8</c:v>
                </c:pt>
                <c:pt idx="3569">
                  <c:v>1925.25</c:v>
                </c:pt>
                <c:pt idx="3570">
                  <c:v>1932.85</c:v>
                </c:pt>
                <c:pt idx="3571">
                  <c:v>1944.6</c:v>
                </c:pt>
                <c:pt idx="3572">
                  <c:v>1928.9</c:v>
                </c:pt>
                <c:pt idx="3573">
                  <c:v>1923.8</c:v>
                </c:pt>
                <c:pt idx="3574">
                  <c:v>1926.65</c:v>
                </c:pt>
                <c:pt idx="3575">
                  <c:v>1939.95</c:v>
                </c:pt>
                <c:pt idx="3576">
                  <c:v>1933.55</c:v>
                </c:pt>
                <c:pt idx="3577">
                  <c:v>1920.25</c:v>
                </c:pt>
                <c:pt idx="3578">
                  <c:v>1926.6</c:v>
                </c:pt>
                <c:pt idx="3579">
                  <c:v>1914.35</c:v>
                </c:pt>
                <c:pt idx="3580">
                  <c:v>1938.7</c:v>
                </c:pt>
                <c:pt idx="3581">
                  <c:v>1933.65</c:v>
                </c:pt>
                <c:pt idx="3582">
                  <c:v>1933.75</c:v>
                </c:pt>
                <c:pt idx="3583">
                  <c:v>1910.8</c:v>
                </c:pt>
                <c:pt idx="3584">
                  <c:v>1923.1</c:v>
                </c:pt>
                <c:pt idx="3585">
                  <c:v>1957.55</c:v>
                </c:pt>
                <c:pt idx="3586">
                  <c:v>1889.2</c:v>
                </c:pt>
                <c:pt idx="3587">
                  <c:v>1926.3</c:v>
                </c:pt>
                <c:pt idx="3588">
                  <c:v>1944.65</c:v>
                </c:pt>
                <c:pt idx="3589">
                  <c:v>1930.55</c:v>
                </c:pt>
                <c:pt idx="3590">
                  <c:v>1936.15</c:v>
                </c:pt>
                <c:pt idx="3591">
                  <c:v>1924.55</c:v>
                </c:pt>
                <c:pt idx="3592">
                  <c:v>1923.75</c:v>
                </c:pt>
                <c:pt idx="3593">
                  <c:v>1908.25</c:v>
                </c:pt>
                <c:pt idx="3594">
                  <c:v>1919.4</c:v>
                </c:pt>
                <c:pt idx="3595">
                  <c:v>1910.35</c:v>
                </c:pt>
                <c:pt idx="3596">
                  <c:v>1916.35</c:v>
                </c:pt>
                <c:pt idx="3597">
                  <c:v>1923.1</c:v>
                </c:pt>
                <c:pt idx="3598">
                  <c:v>1961.9</c:v>
                </c:pt>
                <c:pt idx="3599">
                  <c:v>1927.55</c:v>
                </c:pt>
                <c:pt idx="3600">
                  <c:v>1906.55</c:v>
                </c:pt>
                <c:pt idx="3601">
                  <c:v>1877.9</c:v>
                </c:pt>
                <c:pt idx="3602">
                  <c:v>1864.9</c:v>
                </c:pt>
                <c:pt idx="3603">
                  <c:v>1806.6</c:v>
                </c:pt>
                <c:pt idx="3604">
                  <c:v>1765.5</c:v>
                </c:pt>
                <c:pt idx="3605">
                  <c:v>1769.1</c:v>
                </c:pt>
                <c:pt idx="3606">
                  <c:v>1758.15</c:v>
                </c:pt>
                <c:pt idx="3607">
                  <c:v>1817</c:v>
                </c:pt>
                <c:pt idx="3608">
                  <c:v>1793.7</c:v>
                </c:pt>
                <c:pt idx="3609">
                  <c:v>1797.4</c:v>
                </c:pt>
                <c:pt idx="3610">
                  <c:v>1767.3</c:v>
                </c:pt>
                <c:pt idx="3611">
                  <c:v>1828.5</c:v>
                </c:pt>
                <c:pt idx="3612">
                  <c:v>1825.25</c:v>
                </c:pt>
                <c:pt idx="3613">
                  <c:v>1805.95</c:v>
                </c:pt>
                <c:pt idx="3614">
                  <c:v>1821.45</c:v>
                </c:pt>
                <c:pt idx="3615">
                  <c:v>1801.15</c:v>
                </c:pt>
                <c:pt idx="3616">
                  <c:v>1769.85</c:v>
                </c:pt>
                <c:pt idx="3617">
                  <c:v>1767.3</c:v>
                </c:pt>
                <c:pt idx="3618">
                  <c:v>1743.85</c:v>
                </c:pt>
                <c:pt idx="3619">
                  <c:v>1733.15</c:v>
                </c:pt>
                <c:pt idx="3620">
                  <c:v>1709.9</c:v>
                </c:pt>
                <c:pt idx="3621">
                  <c:v>1705.8</c:v>
                </c:pt>
                <c:pt idx="3622">
                  <c:v>1711.85</c:v>
                </c:pt>
                <c:pt idx="3623">
                  <c:v>1684.95</c:v>
                </c:pt>
                <c:pt idx="3624">
                  <c:v>1687.05</c:v>
                </c:pt>
                <c:pt idx="3625">
                  <c:v>1689.35</c:v>
                </c:pt>
                <c:pt idx="3626">
                  <c:v>1689.75</c:v>
                </c:pt>
                <c:pt idx="3627">
                  <c:v>1689.75</c:v>
                </c:pt>
                <c:pt idx="3628">
                  <c:v>1711.15</c:v>
                </c:pt>
                <c:pt idx="3629">
                  <c:v>1701.25</c:v>
                </c:pt>
                <c:pt idx="3630">
                  <c:v>1731.1</c:v>
                </c:pt>
                <c:pt idx="3631">
                  <c:v>1699.45</c:v>
                </c:pt>
                <c:pt idx="3632">
                  <c:v>1683.6</c:v>
                </c:pt>
                <c:pt idx="3633">
                  <c:v>1675.75</c:v>
                </c:pt>
                <c:pt idx="3634">
                  <c:v>1691.55</c:v>
                </c:pt>
                <c:pt idx="3635">
                  <c:v>1686.4</c:v>
                </c:pt>
                <c:pt idx="3636">
                  <c:v>1726.95</c:v>
                </c:pt>
                <c:pt idx="3637">
                  <c:v>1722.5</c:v>
                </c:pt>
                <c:pt idx="3638">
                  <c:v>1717.25</c:v>
                </c:pt>
                <c:pt idx="3639">
                  <c:v>1695</c:v>
                </c:pt>
                <c:pt idx="3640">
                  <c:v>1697.75</c:v>
                </c:pt>
                <c:pt idx="3641">
                  <c:v>1707.05</c:v>
                </c:pt>
                <c:pt idx="3642">
                  <c:v>1699.9</c:v>
                </c:pt>
                <c:pt idx="3643">
                  <c:v>1715.4</c:v>
                </c:pt>
                <c:pt idx="3644">
                  <c:v>1732.1</c:v>
                </c:pt>
                <c:pt idx="3645">
                  <c:v>1744.7</c:v>
                </c:pt>
                <c:pt idx="3646">
                  <c:v>1737.5</c:v>
                </c:pt>
                <c:pt idx="3647">
                  <c:v>1722.25</c:v>
                </c:pt>
                <c:pt idx="3648">
                  <c:v>1680.15</c:v>
                </c:pt>
                <c:pt idx="3649">
                  <c:v>1689.85</c:v>
                </c:pt>
                <c:pt idx="3650">
                  <c:v>1699.25</c:v>
                </c:pt>
                <c:pt idx="3651">
                  <c:v>1692.1</c:v>
                </c:pt>
                <c:pt idx="3652">
                  <c:v>1677.1</c:v>
                </c:pt>
                <c:pt idx="3653">
                  <c:v>1670.55</c:v>
                </c:pt>
                <c:pt idx="3654">
                  <c:v>1629.7</c:v>
                </c:pt>
                <c:pt idx="3655">
                  <c:v>1649.55</c:v>
                </c:pt>
                <c:pt idx="3656">
                  <c:v>1664.8</c:v>
                </c:pt>
                <c:pt idx="3657">
                  <c:v>1665.05</c:v>
                </c:pt>
                <c:pt idx="3658">
                  <c:v>1641.75</c:v>
                </c:pt>
                <c:pt idx="3659">
                  <c:v>1651.25</c:v>
                </c:pt>
                <c:pt idx="3660">
                  <c:v>1636.7</c:v>
                </c:pt>
                <c:pt idx="3661">
                  <c:v>1652.75</c:v>
                </c:pt>
                <c:pt idx="3662">
                  <c:v>1642.75</c:v>
                </c:pt>
                <c:pt idx="3663">
                  <c:v>1644.25</c:v>
                </c:pt>
                <c:pt idx="3664">
                  <c:v>1630.1</c:v>
                </c:pt>
                <c:pt idx="3665">
                  <c:v>1657.15</c:v>
                </c:pt>
                <c:pt idx="3666">
                  <c:v>1667.75</c:v>
                </c:pt>
                <c:pt idx="3667">
                  <c:v>1694.15</c:v>
                </c:pt>
                <c:pt idx="3668">
                  <c:v>1714.1</c:v>
                </c:pt>
                <c:pt idx="3669">
                  <c:v>1710.3</c:v>
                </c:pt>
                <c:pt idx="3670">
                  <c:v>1749.3</c:v>
                </c:pt>
                <c:pt idx="3671">
                  <c:v>1793.35</c:v>
                </c:pt>
                <c:pt idx="3672">
                  <c:v>1782.45</c:v>
                </c:pt>
                <c:pt idx="3673">
                  <c:v>1772.45</c:v>
                </c:pt>
                <c:pt idx="3674">
                  <c:v>1778.7</c:v>
                </c:pt>
                <c:pt idx="3675">
                  <c:v>1797.85</c:v>
                </c:pt>
                <c:pt idx="3676">
                  <c:v>1791.75</c:v>
                </c:pt>
                <c:pt idx="3677">
                  <c:v>1797.65</c:v>
                </c:pt>
                <c:pt idx="3678">
                  <c:v>1801</c:v>
                </c:pt>
                <c:pt idx="3679">
                  <c:v>1772.05</c:v>
                </c:pt>
                <c:pt idx="3680">
                  <c:v>1793.45</c:v>
                </c:pt>
                <c:pt idx="3681">
                  <c:v>1811.2</c:v>
                </c:pt>
                <c:pt idx="3682">
                  <c:v>1832.85</c:v>
                </c:pt>
                <c:pt idx="3683">
                  <c:v>1864.8</c:v>
                </c:pt>
                <c:pt idx="3684">
                  <c:v>1872.05</c:v>
                </c:pt>
                <c:pt idx="3685">
                  <c:v>1858.95</c:v>
                </c:pt>
                <c:pt idx="3686">
                  <c:v>1863.7</c:v>
                </c:pt>
                <c:pt idx="3687">
                  <c:v>1868.05</c:v>
                </c:pt>
                <c:pt idx="3688">
                  <c:v>1869.8</c:v>
                </c:pt>
                <c:pt idx="3689">
                  <c:v>1856.5</c:v>
                </c:pt>
                <c:pt idx="3690">
                  <c:v>1863.8</c:v>
                </c:pt>
                <c:pt idx="3691">
                  <c:v>1860.05</c:v>
                </c:pt>
                <c:pt idx="3692">
                  <c:v>1826.85</c:v>
                </c:pt>
                <c:pt idx="3693">
                  <c:v>1804.55</c:v>
                </c:pt>
                <c:pt idx="3694">
                  <c:v>1797.65</c:v>
                </c:pt>
                <c:pt idx="3695">
                  <c:v>1792.9</c:v>
                </c:pt>
                <c:pt idx="3696">
                  <c:v>1811</c:v>
                </c:pt>
                <c:pt idx="3697">
                  <c:v>1785.4</c:v>
                </c:pt>
                <c:pt idx="3698">
                  <c:v>1784.6</c:v>
                </c:pt>
                <c:pt idx="3699">
                  <c:v>1745.95</c:v>
                </c:pt>
                <c:pt idx="3700">
                  <c:v>1741.95</c:v>
                </c:pt>
                <c:pt idx="3701">
                  <c:v>1742.25</c:v>
                </c:pt>
                <c:pt idx="3702">
                  <c:v>1704.5</c:v>
                </c:pt>
                <c:pt idx="3703">
                  <c:v>1693.1</c:v>
                </c:pt>
                <c:pt idx="3704">
                  <c:v>1681.25</c:v>
                </c:pt>
                <c:pt idx="3705">
                  <c:v>1718.35</c:v>
                </c:pt>
                <c:pt idx="3706">
                  <c:v>1766.6</c:v>
                </c:pt>
                <c:pt idx="3707">
                  <c:v>1754.55</c:v>
                </c:pt>
                <c:pt idx="3708">
                  <c:v>1746.15</c:v>
                </c:pt>
                <c:pt idx="3709">
                  <c:v>1754.15</c:v>
                </c:pt>
                <c:pt idx="3710">
                  <c:v>1757.95</c:v>
                </c:pt>
                <c:pt idx="3711">
                  <c:v>1714.05</c:v>
                </c:pt>
                <c:pt idx="3712">
                  <c:v>1737.8</c:v>
                </c:pt>
                <c:pt idx="3713">
                  <c:v>1734.95</c:v>
                </c:pt>
                <c:pt idx="3714">
                  <c:v>1735</c:v>
                </c:pt>
                <c:pt idx="3715">
                  <c:v>1751</c:v>
                </c:pt>
                <c:pt idx="3716">
                  <c:v>1734.3</c:v>
                </c:pt>
                <c:pt idx="3717">
                  <c:v>1742.6</c:v>
                </c:pt>
                <c:pt idx="3718">
                  <c:v>1750.1</c:v>
                </c:pt>
                <c:pt idx="3719">
                  <c:v>1735.7</c:v>
                </c:pt>
                <c:pt idx="3720">
                  <c:v>1714.1</c:v>
                </c:pt>
                <c:pt idx="3721">
                  <c:v>1728.8</c:v>
                </c:pt>
                <c:pt idx="3722">
                  <c:v>1681.15</c:v>
                </c:pt>
                <c:pt idx="3723">
                  <c:v>1673.35</c:v>
                </c:pt>
                <c:pt idx="3724">
                  <c:v>1699.95</c:v>
                </c:pt>
                <c:pt idx="3725">
                  <c:v>1684.4</c:v>
                </c:pt>
                <c:pt idx="3726">
                  <c:v>1688.5</c:v>
                </c:pt>
                <c:pt idx="3727">
                  <c:v>1650.25</c:v>
                </c:pt>
                <c:pt idx="3728">
                  <c:v>1662.3</c:v>
                </c:pt>
                <c:pt idx="3729">
                  <c:v>1633.7</c:v>
                </c:pt>
                <c:pt idx="3730">
                  <c:v>1651.3</c:v>
                </c:pt>
                <c:pt idx="3731">
                  <c:v>1619.65</c:v>
                </c:pt>
                <c:pt idx="3732">
                  <c:v>1656.8</c:v>
                </c:pt>
                <c:pt idx="3733">
                  <c:v>1682.15</c:v>
                </c:pt>
                <c:pt idx="3734">
                  <c:v>1726.15</c:v>
                </c:pt>
                <c:pt idx="3735">
                  <c:v>1732</c:v>
                </c:pt>
                <c:pt idx="3736">
                  <c:v>1752.85</c:v>
                </c:pt>
                <c:pt idx="3737">
                  <c:v>1782.3</c:v>
                </c:pt>
                <c:pt idx="3738">
                  <c:v>1778.85</c:v>
                </c:pt>
                <c:pt idx="3739">
                  <c:v>1768.45</c:v>
                </c:pt>
                <c:pt idx="3740">
                  <c:v>1759.25</c:v>
                </c:pt>
                <c:pt idx="3741">
                  <c:v>1742.15</c:v>
                </c:pt>
                <c:pt idx="3742">
                  <c:v>1708.15</c:v>
                </c:pt>
                <c:pt idx="3743">
                  <c:v>1694.35</c:v>
                </c:pt>
                <c:pt idx="3744">
                  <c:v>1668.7</c:v>
                </c:pt>
                <c:pt idx="3745">
                  <c:v>1671</c:v>
                </c:pt>
                <c:pt idx="3746">
                  <c:v>1665.35</c:v>
                </c:pt>
                <c:pt idx="3747">
                  <c:v>1666</c:v>
                </c:pt>
                <c:pt idx="3748">
                  <c:v>1644.35</c:v>
                </c:pt>
                <c:pt idx="3749">
                  <c:v>1650.6</c:v>
                </c:pt>
                <c:pt idx="3750">
                  <c:v>1403.45</c:v>
                </c:pt>
                <c:pt idx="3751">
                  <c:v>1403</c:v>
                </c:pt>
                <c:pt idx="3752">
                  <c:v>1402.35</c:v>
                </c:pt>
                <c:pt idx="3753">
                  <c:v>1402.7</c:v>
                </c:pt>
                <c:pt idx="3754">
                  <c:v>1405.65</c:v>
                </c:pt>
                <c:pt idx="3755">
                  <c:v>1397.15</c:v>
                </c:pt>
                <c:pt idx="3756">
                  <c:v>1394.45</c:v>
                </c:pt>
                <c:pt idx="3757">
                  <c:v>1410.7</c:v>
                </c:pt>
                <c:pt idx="3758">
                  <c:v>1398</c:v>
                </c:pt>
                <c:pt idx="3759">
                  <c:v>1398.8</c:v>
                </c:pt>
                <c:pt idx="3760">
                  <c:v>1416.7</c:v>
                </c:pt>
                <c:pt idx="3761">
                  <c:v>1433.2</c:v>
                </c:pt>
                <c:pt idx="3762">
                  <c:v>1436.2</c:v>
                </c:pt>
                <c:pt idx="3763">
                  <c:v>1445.8</c:v>
                </c:pt>
                <c:pt idx="3764">
                  <c:v>1430.25</c:v>
                </c:pt>
                <c:pt idx="3765">
                  <c:v>1436.4</c:v>
                </c:pt>
                <c:pt idx="3766">
                  <c:v>1434.6</c:v>
                </c:pt>
                <c:pt idx="3767">
                  <c:v>1427.3</c:v>
                </c:pt>
                <c:pt idx="3768">
                  <c:v>1421.15</c:v>
                </c:pt>
                <c:pt idx="3769">
                  <c:v>1422.1</c:v>
                </c:pt>
                <c:pt idx="3770">
                  <c:v>1436.7</c:v>
                </c:pt>
                <c:pt idx="3771">
                  <c:v>1436.45</c:v>
                </c:pt>
                <c:pt idx="3772">
                  <c:v>1440.05</c:v>
                </c:pt>
                <c:pt idx="3773">
                  <c:v>1444.75</c:v>
                </c:pt>
                <c:pt idx="3774">
                  <c:v>1444.3</c:v>
                </c:pt>
                <c:pt idx="3775">
                  <c:v>1463</c:v>
                </c:pt>
                <c:pt idx="3776">
                  <c:v>1471.4</c:v>
                </c:pt>
                <c:pt idx="3777">
                  <c:v>1481.6</c:v>
                </c:pt>
                <c:pt idx="3778">
                  <c:v>1481.7</c:v>
                </c:pt>
                <c:pt idx="3779">
                  <c:v>1486.25</c:v>
                </c:pt>
                <c:pt idx="3780">
                  <c:v>1488.65</c:v>
                </c:pt>
                <c:pt idx="3781">
                  <c:v>1476.6</c:v>
                </c:pt>
                <c:pt idx="3782">
                  <c:v>1482.7</c:v>
                </c:pt>
                <c:pt idx="3783">
                  <c:v>1487.75</c:v>
                </c:pt>
                <c:pt idx="3784">
                  <c:v>1473.55</c:v>
                </c:pt>
                <c:pt idx="3785">
                  <c:v>1465.85</c:v>
                </c:pt>
                <c:pt idx="3786">
                  <c:v>1426.5</c:v>
                </c:pt>
                <c:pt idx="3787">
                  <c:v>1419.05</c:v>
                </c:pt>
                <c:pt idx="3788">
                  <c:v>1425.05</c:v>
                </c:pt>
                <c:pt idx="3789">
                  <c:v>1431.45</c:v>
                </c:pt>
                <c:pt idx="3790">
                  <c:v>1422.75</c:v>
                </c:pt>
                <c:pt idx="3791">
                  <c:v>1422.2</c:v>
                </c:pt>
                <c:pt idx="3792">
                  <c:v>1424.5</c:v>
                </c:pt>
                <c:pt idx="3793">
                  <c:v>1432</c:v>
                </c:pt>
                <c:pt idx="3794">
                  <c:v>1442.15</c:v>
                </c:pt>
                <c:pt idx="3795">
                  <c:v>1435.55</c:v>
                </c:pt>
                <c:pt idx="3796">
                  <c:v>1442.65</c:v>
                </c:pt>
                <c:pt idx="3797">
                  <c:v>1426.2</c:v>
                </c:pt>
                <c:pt idx="3798">
                  <c:v>1428.15</c:v>
                </c:pt>
                <c:pt idx="3799">
                  <c:v>1432</c:v>
                </c:pt>
                <c:pt idx="3800">
                  <c:v>1445.8</c:v>
                </c:pt>
                <c:pt idx="3801">
                  <c:v>1461.75</c:v>
                </c:pt>
                <c:pt idx="3802">
                  <c:v>1439.25</c:v>
                </c:pt>
                <c:pt idx="3803">
                  <c:v>1425.8</c:v>
                </c:pt>
                <c:pt idx="3804">
                  <c:v>1423.9</c:v>
                </c:pt>
                <c:pt idx="3805">
                  <c:v>1419.6</c:v>
                </c:pt>
                <c:pt idx="3806">
                  <c:v>1427.35</c:v>
                </c:pt>
                <c:pt idx="3807">
                  <c:v>1411.35</c:v>
                </c:pt>
                <c:pt idx="3808">
                  <c:v>1412.25</c:v>
                </c:pt>
                <c:pt idx="3809">
                  <c:v>1423.05</c:v>
                </c:pt>
                <c:pt idx="3810">
                  <c:v>1426.85</c:v>
                </c:pt>
                <c:pt idx="3811">
                  <c:v>1416.2</c:v>
                </c:pt>
                <c:pt idx="3812">
                  <c:v>1425.3</c:v>
                </c:pt>
                <c:pt idx="3813">
                  <c:v>1430.85</c:v>
                </c:pt>
                <c:pt idx="3814">
                  <c:v>1422.9</c:v>
                </c:pt>
                <c:pt idx="3815">
                  <c:v>1434.95</c:v>
                </c:pt>
                <c:pt idx="3816">
                  <c:v>1459.5</c:v>
                </c:pt>
                <c:pt idx="3817">
                  <c:v>1454.75</c:v>
                </c:pt>
                <c:pt idx="3818">
                  <c:v>1431.1</c:v>
                </c:pt>
                <c:pt idx="3819">
                  <c:v>1438</c:v>
                </c:pt>
                <c:pt idx="3820">
                  <c:v>1451.05</c:v>
                </c:pt>
                <c:pt idx="3821">
                  <c:v>1445.95</c:v>
                </c:pt>
                <c:pt idx="3822">
                  <c:v>1456.65</c:v>
                </c:pt>
                <c:pt idx="3823">
                  <c:v>1453.75</c:v>
                </c:pt>
                <c:pt idx="3824">
                  <c:v>1447.05</c:v>
                </c:pt>
                <c:pt idx="3825">
                  <c:v>1460.5</c:v>
                </c:pt>
                <c:pt idx="3826">
                  <c:v>1449.9</c:v>
                </c:pt>
                <c:pt idx="3827">
                  <c:v>1442</c:v>
                </c:pt>
                <c:pt idx="3828">
                  <c:v>1444.95</c:v>
                </c:pt>
                <c:pt idx="3829">
                  <c:v>1437.55</c:v>
                </c:pt>
                <c:pt idx="3830">
                  <c:v>1448.85</c:v>
                </c:pt>
                <c:pt idx="3831">
                  <c:v>1453.65</c:v>
                </c:pt>
                <c:pt idx="3832">
                  <c:v>1450.85</c:v>
                </c:pt>
                <c:pt idx="3833">
                  <c:v>1424.95</c:v>
                </c:pt>
                <c:pt idx="3834">
                  <c:v>1431.1</c:v>
                </c:pt>
                <c:pt idx="3835">
                  <c:v>1449.7</c:v>
                </c:pt>
                <c:pt idx="3836">
                  <c:v>1388.7</c:v>
                </c:pt>
                <c:pt idx="3837">
                  <c:v>1433.95</c:v>
                </c:pt>
                <c:pt idx="3838">
                  <c:v>1435.35</c:v>
                </c:pt>
                <c:pt idx="3839">
                  <c:v>1431.65</c:v>
                </c:pt>
                <c:pt idx="3840">
                  <c:v>1428.75</c:v>
                </c:pt>
                <c:pt idx="3841">
                  <c:v>1431.75</c:v>
                </c:pt>
                <c:pt idx="3842">
                  <c:v>1422.55</c:v>
                </c:pt>
                <c:pt idx="3843">
                  <c:v>1429.45</c:v>
                </c:pt>
                <c:pt idx="3844">
                  <c:v>1428.35</c:v>
                </c:pt>
                <c:pt idx="3845">
                  <c:v>1404.55</c:v>
                </c:pt>
                <c:pt idx="3846">
                  <c:v>1402.25</c:v>
                </c:pt>
                <c:pt idx="3847">
                  <c:v>1424</c:v>
                </c:pt>
                <c:pt idx="3848">
                  <c:v>1416</c:v>
                </c:pt>
                <c:pt idx="3849">
                  <c:v>1409.4</c:v>
                </c:pt>
                <c:pt idx="3850">
                  <c:v>1406.65</c:v>
                </c:pt>
                <c:pt idx="3851">
                  <c:v>1356.75</c:v>
                </c:pt>
                <c:pt idx="3852">
                  <c:v>1349.4</c:v>
                </c:pt>
                <c:pt idx="3853">
                  <c:v>1311.85</c:v>
                </c:pt>
                <c:pt idx="3854">
                  <c:v>1300.5</c:v>
                </c:pt>
                <c:pt idx="3855">
                  <c:v>1299.3</c:v>
                </c:pt>
                <c:pt idx="3856">
                  <c:v>1287.6500000000001</c:v>
                </c:pt>
                <c:pt idx="3857">
                  <c:v>1334.95</c:v>
                </c:pt>
                <c:pt idx="3858">
                  <c:v>1329</c:v>
                </c:pt>
                <c:pt idx="3859">
                  <c:v>1331.45</c:v>
                </c:pt>
                <c:pt idx="3860">
                  <c:v>1317.6</c:v>
                </c:pt>
                <c:pt idx="3861">
                  <c:v>1348.4</c:v>
                </c:pt>
                <c:pt idx="3862">
                  <c:v>1336.75</c:v>
                </c:pt>
                <c:pt idx="3863">
                  <c:v>1335.4</c:v>
                </c:pt>
                <c:pt idx="3864">
                  <c:v>1344.4</c:v>
                </c:pt>
                <c:pt idx="3865">
                  <c:v>1358.2</c:v>
                </c:pt>
                <c:pt idx="3866">
                  <c:v>1341.45</c:v>
                </c:pt>
                <c:pt idx="3867">
                  <c:v>1321.35</c:v>
                </c:pt>
                <c:pt idx="3868">
                  <c:v>1312.7</c:v>
                </c:pt>
                <c:pt idx="3869">
                  <c:v>1309.5999999999999</c:v>
                </c:pt>
                <c:pt idx="3870">
                  <c:v>1268.3499999999999</c:v>
                </c:pt>
                <c:pt idx="3871">
                  <c:v>1250.25</c:v>
                </c:pt>
                <c:pt idx="3872">
                  <c:v>1242.5999999999999</c:v>
                </c:pt>
                <c:pt idx="3873">
                  <c:v>1244.8</c:v>
                </c:pt>
                <c:pt idx="3874">
                  <c:v>1214.5</c:v>
                </c:pt>
                <c:pt idx="3875">
                  <c:v>1214.3</c:v>
                </c:pt>
                <c:pt idx="3876">
                  <c:v>1218.4000000000001</c:v>
                </c:pt>
                <c:pt idx="3877">
                  <c:v>1215.5999999999999</c:v>
                </c:pt>
                <c:pt idx="3878">
                  <c:v>1210.45</c:v>
                </c:pt>
                <c:pt idx="3879">
                  <c:v>1206.0999999999999</c:v>
                </c:pt>
                <c:pt idx="3880">
                  <c:v>1203.0999999999999</c:v>
                </c:pt>
                <c:pt idx="3881">
                  <c:v>1221.45</c:v>
                </c:pt>
                <c:pt idx="3882">
                  <c:v>1224</c:v>
                </c:pt>
                <c:pt idx="3883">
                  <c:v>1218.2</c:v>
                </c:pt>
                <c:pt idx="3884">
                  <c:v>1232.5999999999999</c:v>
                </c:pt>
                <c:pt idx="3885">
                  <c:v>1250.25</c:v>
                </c:pt>
                <c:pt idx="3886">
                  <c:v>1261.45</c:v>
                </c:pt>
                <c:pt idx="3887">
                  <c:v>1242.8</c:v>
                </c:pt>
                <c:pt idx="3888">
                  <c:v>1251.3</c:v>
                </c:pt>
                <c:pt idx="3889">
                  <c:v>1258.45</c:v>
                </c:pt>
                <c:pt idx="3890">
                  <c:v>1248.5</c:v>
                </c:pt>
                <c:pt idx="3891">
                  <c:v>1251.95</c:v>
                </c:pt>
                <c:pt idx="3892">
                  <c:v>1253.4000000000001</c:v>
                </c:pt>
                <c:pt idx="3893">
                  <c:v>1262.9000000000001</c:v>
                </c:pt>
                <c:pt idx="3894">
                  <c:v>1256.9000000000001</c:v>
                </c:pt>
                <c:pt idx="3895">
                  <c:v>1272.6500000000001</c:v>
                </c:pt>
                <c:pt idx="3896">
                  <c:v>1267.9000000000001</c:v>
                </c:pt>
                <c:pt idx="3897">
                  <c:v>1268.45</c:v>
                </c:pt>
                <c:pt idx="3898">
                  <c:v>1252.8</c:v>
                </c:pt>
                <c:pt idx="3899">
                  <c:v>1255.1500000000001</c:v>
                </c:pt>
                <c:pt idx="3900">
                  <c:v>1252.55</c:v>
                </c:pt>
                <c:pt idx="3901">
                  <c:v>1254.05</c:v>
                </c:pt>
                <c:pt idx="3902">
                  <c:v>1251.3499999999999</c:v>
                </c:pt>
                <c:pt idx="3903">
                  <c:v>1246.95</c:v>
                </c:pt>
                <c:pt idx="3904">
                  <c:v>1228</c:v>
                </c:pt>
                <c:pt idx="3905">
                  <c:v>1209.45</c:v>
                </c:pt>
                <c:pt idx="3906">
                  <c:v>1202.45</c:v>
                </c:pt>
                <c:pt idx="3907">
                  <c:v>1200.3</c:v>
                </c:pt>
                <c:pt idx="3908">
                  <c:v>1196.0999999999999</c:v>
                </c:pt>
                <c:pt idx="3909">
                  <c:v>1232.8499999999999</c:v>
                </c:pt>
                <c:pt idx="3910">
                  <c:v>1225.9000000000001</c:v>
                </c:pt>
                <c:pt idx="3911">
                  <c:v>1249.8</c:v>
                </c:pt>
                <c:pt idx="3912">
                  <c:v>1238.45</c:v>
                </c:pt>
                <c:pt idx="3913">
                  <c:v>1239.25</c:v>
                </c:pt>
                <c:pt idx="3914">
                  <c:v>1229.8</c:v>
                </c:pt>
                <c:pt idx="3915">
                  <c:v>1248.5999999999999</c:v>
                </c:pt>
                <c:pt idx="3916">
                  <c:v>1262.45</c:v>
                </c:pt>
                <c:pt idx="3917">
                  <c:v>1264</c:v>
                </c:pt>
                <c:pt idx="3918">
                  <c:v>1280.5</c:v>
                </c:pt>
                <c:pt idx="3919">
                  <c:v>1264.3499999999999</c:v>
                </c:pt>
                <c:pt idx="3920">
                  <c:v>1265.5</c:v>
                </c:pt>
                <c:pt idx="3921">
                  <c:v>1290.9000000000001</c:v>
                </c:pt>
                <c:pt idx="3922">
                  <c:v>1284.45</c:v>
                </c:pt>
                <c:pt idx="3923">
                  <c:v>1282</c:v>
                </c:pt>
                <c:pt idx="3924">
                  <c:v>1293.9000000000001</c:v>
                </c:pt>
                <c:pt idx="3925">
                  <c:v>1307.1500000000001</c:v>
                </c:pt>
                <c:pt idx="3926">
                  <c:v>1298.2</c:v>
                </c:pt>
                <c:pt idx="3927">
                  <c:v>1297.6500000000001</c:v>
                </c:pt>
                <c:pt idx="3928">
                  <c:v>1296.4000000000001</c:v>
                </c:pt>
                <c:pt idx="3929">
                  <c:v>1285.7</c:v>
                </c:pt>
                <c:pt idx="3930">
                  <c:v>1287.25</c:v>
                </c:pt>
                <c:pt idx="3931">
                  <c:v>1313.6</c:v>
                </c:pt>
                <c:pt idx="3932">
                  <c:v>1333.1</c:v>
                </c:pt>
                <c:pt idx="3933">
                  <c:v>1345.55</c:v>
                </c:pt>
                <c:pt idx="3934">
                  <c:v>1345.1</c:v>
                </c:pt>
                <c:pt idx="3935">
                  <c:v>1328.95</c:v>
                </c:pt>
                <c:pt idx="3936">
                  <c:v>1328.3</c:v>
                </c:pt>
                <c:pt idx="3937">
                  <c:v>1330.35</c:v>
                </c:pt>
                <c:pt idx="3938">
                  <c:v>1322.75</c:v>
                </c:pt>
                <c:pt idx="3939">
                  <c:v>1328.55</c:v>
                </c:pt>
                <c:pt idx="3940">
                  <c:v>1333.8</c:v>
                </c:pt>
                <c:pt idx="3941">
                  <c:v>1315.25</c:v>
                </c:pt>
                <c:pt idx="3942">
                  <c:v>1307.4000000000001</c:v>
                </c:pt>
                <c:pt idx="3943">
                  <c:v>1303.9000000000001</c:v>
                </c:pt>
                <c:pt idx="3944">
                  <c:v>1300.6500000000001</c:v>
                </c:pt>
                <c:pt idx="3945">
                  <c:v>1286.45</c:v>
                </c:pt>
                <c:pt idx="3946">
                  <c:v>1301.8499999999999</c:v>
                </c:pt>
                <c:pt idx="3947">
                  <c:v>1305.05</c:v>
                </c:pt>
                <c:pt idx="3948">
                  <c:v>1301.5</c:v>
                </c:pt>
                <c:pt idx="3949">
                  <c:v>1278.2</c:v>
                </c:pt>
                <c:pt idx="3950">
                  <c:v>1250.0999999999999</c:v>
                </c:pt>
                <c:pt idx="3951">
                  <c:v>1248.7</c:v>
                </c:pt>
                <c:pt idx="3952">
                  <c:v>1253.75</c:v>
                </c:pt>
                <c:pt idx="3953">
                  <c:v>1255.25</c:v>
                </c:pt>
                <c:pt idx="3954">
                  <c:v>1253.8499999999999</c:v>
                </c:pt>
                <c:pt idx="3955">
                  <c:v>1270.5</c:v>
                </c:pt>
                <c:pt idx="3956">
                  <c:v>1269.1500000000001</c:v>
                </c:pt>
                <c:pt idx="3957">
                  <c:v>1259.3499999999999</c:v>
                </c:pt>
                <c:pt idx="3958">
                  <c:v>1278.9000000000001</c:v>
                </c:pt>
                <c:pt idx="3959">
                  <c:v>1302.75</c:v>
                </c:pt>
                <c:pt idx="3960">
                  <c:v>1295.9000000000001</c:v>
                </c:pt>
                <c:pt idx="3961">
                  <c:v>1276.4000000000001</c:v>
                </c:pt>
                <c:pt idx="3962">
                  <c:v>1292</c:v>
                </c:pt>
                <c:pt idx="3963">
                  <c:v>1291.55</c:v>
                </c:pt>
                <c:pt idx="3964">
                  <c:v>1312.2</c:v>
                </c:pt>
                <c:pt idx="3965">
                  <c:v>1332.4</c:v>
                </c:pt>
                <c:pt idx="3966">
                  <c:v>1292.6500000000001</c:v>
                </c:pt>
                <c:pt idx="3967">
                  <c:v>1255.5</c:v>
                </c:pt>
                <c:pt idx="3968">
                  <c:v>1252.5999999999999</c:v>
                </c:pt>
                <c:pt idx="3969">
                  <c:v>1251.55</c:v>
                </c:pt>
                <c:pt idx="3970">
                  <c:v>1267.75</c:v>
                </c:pt>
                <c:pt idx="3971">
                  <c:v>1259.3499999999999</c:v>
                </c:pt>
                <c:pt idx="3972">
                  <c:v>1263.2</c:v>
                </c:pt>
                <c:pt idx="3973">
                  <c:v>1232.5</c:v>
                </c:pt>
                <c:pt idx="3974">
                  <c:v>1243.05</c:v>
                </c:pt>
                <c:pt idx="3975">
                  <c:v>1255.45</c:v>
                </c:pt>
                <c:pt idx="3976">
                  <c:v>1232</c:v>
                </c:pt>
                <c:pt idx="3977">
                  <c:v>1222.8499999999999</c:v>
                </c:pt>
                <c:pt idx="3978">
                  <c:v>1243.25</c:v>
                </c:pt>
                <c:pt idx="3979">
                  <c:v>1244.5999999999999</c:v>
                </c:pt>
                <c:pt idx="3980">
                  <c:v>1236.6500000000001</c:v>
                </c:pt>
                <c:pt idx="3981">
                  <c:v>1233.0999999999999</c:v>
                </c:pt>
                <c:pt idx="3982">
                  <c:v>1239.05</c:v>
                </c:pt>
                <c:pt idx="3983">
                  <c:v>1256.4000000000001</c:v>
                </c:pt>
                <c:pt idx="3984">
                  <c:v>1274.9000000000001</c:v>
                </c:pt>
                <c:pt idx="3985">
                  <c:v>1272.8499999999999</c:v>
                </c:pt>
                <c:pt idx="3986">
                  <c:v>1306.5</c:v>
                </c:pt>
                <c:pt idx="3987">
                  <c:v>1330.9</c:v>
                </c:pt>
                <c:pt idx="3988">
                  <c:v>1323.8</c:v>
                </c:pt>
                <c:pt idx="3989">
                  <c:v>1318.9</c:v>
                </c:pt>
                <c:pt idx="3990">
                  <c:v>1323.5</c:v>
                </c:pt>
                <c:pt idx="3991">
                  <c:v>1340.25</c:v>
                </c:pt>
                <c:pt idx="3992">
                  <c:v>1291.55</c:v>
                </c:pt>
                <c:pt idx="3993">
                  <c:v>1288.05</c:v>
                </c:pt>
                <c:pt idx="3994">
                  <c:v>1268.4000000000001</c:v>
                </c:pt>
                <c:pt idx="3995">
                  <c:v>1262.3</c:v>
                </c:pt>
                <c:pt idx="3996">
                  <c:v>1250.5</c:v>
                </c:pt>
                <c:pt idx="3997">
                  <c:v>1251.05</c:v>
                </c:pt>
                <c:pt idx="3998">
                  <c:v>1236.55</c:v>
                </c:pt>
                <c:pt idx="3999">
                  <c:v>1237.2</c:v>
                </c:pt>
                <c:pt idx="4000">
                  <c:v>94.77</c:v>
                </c:pt>
                <c:pt idx="4001">
                  <c:v>92.37</c:v>
                </c:pt>
                <c:pt idx="4002">
                  <c:v>92.25</c:v>
                </c:pt>
                <c:pt idx="4003">
                  <c:v>88.87</c:v>
                </c:pt>
                <c:pt idx="4004">
                  <c:v>89.27</c:v>
                </c:pt>
                <c:pt idx="4005">
                  <c:v>90.58</c:v>
                </c:pt>
                <c:pt idx="4006">
                  <c:v>89.19</c:v>
                </c:pt>
                <c:pt idx="4007">
                  <c:v>87.03</c:v>
                </c:pt>
                <c:pt idx="4008">
                  <c:v>85.69</c:v>
                </c:pt>
                <c:pt idx="4009">
                  <c:v>89.87</c:v>
                </c:pt>
                <c:pt idx="4010">
                  <c:v>91.88</c:v>
                </c:pt>
                <c:pt idx="4011">
                  <c:v>94.57</c:v>
                </c:pt>
                <c:pt idx="4012">
                  <c:v>95</c:v>
                </c:pt>
                <c:pt idx="4013">
                  <c:v>97.61</c:v>
                </c:pt>
                <c:pt idx="4014">
                  <c:v>90.13</c:v>
                </c:pt>
                <c:pt idx="4015">
                  <c:v>89.55</c:v>
                </c:pt>
                <c:pt idx="4016">
                  <c:v>88.24</c:v>
                </c:pt>
                <c:pt idx="4017">
                  <c:v>87.31</c:v>
                </c:pt>
                <c:pt idx="4018">
                  <c:v>87.83</c:v>
                </c:pt>
                <c:pt idx="4019">
                  <c:v>88.54</c:v>
                </c:pt>
                <c:pt idx="4020">
                  <c:v>89.94</c:v>
                </c:pt>
                <c:pt idx="4021">
                  <c:v>90.25</c:v>
                </c:pt>
                <c:pt idx="4022">
                  <c:v>89.48</c:v>
                </c:pt>
                <c:pt idx="4023">
                  <c:v>89.64</c:v>
                </c:pt>
                <c:pt idx="4024">
                  <c:v>90.72</c:v>
                </c:pt>
                <c:pt idx="4025">
                  <c:v>91.49</c:v>
                </c:pt>
                <c:pt idx="4026">
                  <c:v>90.17</c:v>
                </c:pt>
                <c:pt idx="4027">
                  <c:v>92.65</c:v>
                </c:pt>
                <c:pt idx="4028">
                  <c:v>94.1</c:v>
                </c:pt>
                <c:pt idx="4029">
                  <c:v>93</c:v>
                </c:pt>
                <c:pt idx="4030">
                  <c:v>92.3</c:v>
                </c:pt>
                <c:pt idx="4031">
                  <c:v>93.25</c:v>
                </c:pt>
                <c:pt idx="4032">
                  <c:v>96.7</c:v>
                </c:pt>
                <c:pt idx="4033">
                  <c:v>97.45</c:v>
                </c:pt>
                <c:pt idx="4034">
                  <c:v>95.25</c:v>
                </c:pt>
                <c:pt idx="4035">
                  <c:v>97.25</c:v>
                </c:pt>
                <c:pt idx="4036">
                  <c:v>98.6</c:v>
                </c:pt>
                <c:pt idx="4037">
                  <c:v>99.7</c:v>
                </c:pt>
                <c:pt idx="4038">
                  <c:v>100.65</c:v>
                </c:pt>
                <c:pt idx="4039">
                  <c:v>98.15</c:v>
                </c:pt>
                <c:pt idx="4040">
                  <c:v>100.25</c:v>
                </c:pt>
                <c:pt idx="4041">
                  <c:v>98.95</c:v>
                </c:pt>
                <c:pt idx="4042">
                  <c:v>99.85</c:v>
                </c:pt>
                <c:pt idx="4043">
                  <c:v>99.9</c:v>
                </c:pt>
                <c:pt idx="4044">
                  <c:v>99.85</c:v>
                </c:pt>
                <c:pt idx="4045">
                  <c:v>101.55</c:v>
                </c:pt>
                <c:pt idx="4046">
                  <c:v>101.15</c:v>
                </c:pt>
                <c:pt idx="4047">
                  <c:v>101.5</c:v>
                </c:pt>
                <c:pt idx="4048">
                  <c:v>102.9</c:v>
                </c:pt>
                <c:pt idx="4049">
                  <c:v>104.9</c:v>
                </c:pt>
                <c:pt idx="4050">
                  <c:v>103.43</c:v>
                </c:pt>
                <c:pt idx="4051">
                  <c:v>101.24</c:v>
                </c:pt>
                <c:pt idx="4052">
                  <c:v>95.44</c:v>
                </c:pt>
                <c:pt idx="4053">
                  <c:v>94.62</c:v>
                </c:pt>
                <c:pt idx="4054">
                  <c:v>91.78</c:v>
                </c:pt>
                <c:pt idx="4055">
                  <c:v>91.07</c:v>
                </c:pt>
                <c:pt idx="4056">
                  <c:v>91.02</c:v>
                </c:pt>
                <c:pt idx="4057">
                  <c:v>89.29</c:v>
                </c:pt>
                <c:pt idx="4058">
                  <c:v>91.96</c:v>
                </c:pt>
                <c:pt idx="4059">
                  <c:v>92.51</c:v>
                </c:pt>
                <c:pt idx="4060">
                  <c:v>94.44</c:v>
                </c:pt>
                <c:pt idx="4061">
                  <c:v>94.85</c:v>
                </c:pt>
                <c:pt idx="4062">
                  <c:v>97.59</c:v>
                </c:pt>
                <c:pt idx="4063">
                  <c:v>100.08</c:v>
                </c:pt>
                <c:pt idx="4064">
                  <c:v>100.13</c:v>
                </c:pt>
                <c:pt idx="4065">
                  <c:v>101.51</c:v>
                </c:pt>
                <c:pt idx="4066">
                  <c:v>100.94</c:v>
                </c:pt>
                <c:pt idx="4067">
                  <c:v>101.09</c:v>
                </c:pt>
                <c:pt idx="4068">
                  <c:v>100.27</c:v>
                </c:pt>
                <c:pt idx="4069">
                  <c:v>98.42</c:v>
                </c:pt>
                <c:pt idx="4070">
                  <c:v>101.24</c:v>
                </c:pt>
                <c:pt idx="4071">
                  <c:v>96.9</c:v>
                </c:pt>
                <c:pt idx="4072">
                  <c:v>93.97</c:v>
                </c:pt>
                <c:pt idx="4073">
                  <c:v>93.3</c:v>
                </c:pt>
                <c:pt idx="4074">
                  <c:v>91.26</c:v>
                </c:pt>
                <c:pt idx="4075">
                  <c:v>92.1</c:v>
                </c:pt>
                <c:pt idx="4076">
                  <c:v>93.92</c:v>
                </c:pt>
                <c:pt idx="4077">
                  <c:v>93.47</c:v>
                </c:pt>
                <c:pt idx="4078">
                  <c:v>94.35</c:v>
                </c:pt>
                <c:pt idx="4079">
                  <c:v>90.97</c:v>
                </c:pt>
                <c:pt idx="4080">
                  <c:v>89.64</c:v>
                </c:pt>
                <c:pt idx="4081">
                  <c:v>86.01</c:v>
                </c:pt>
                <c:pt idx="4082">
                  <c:v>86.3</c:v>
                </c:pt>
                <c:pt idx="4083">
                  <c:v>85.54</c:v>
                </c:pt>
                <c:pt idx="4084">
                  <c:v>81.78</c:v>
                </c:pt>
                <c:pt idx="4085">
                  <c:v>81.81</c:v>
                </c:pt>
                <c:pt idx="4086">
                  <c:v>76.31</c:v>
                </c:pt>
                <c:pt idx="4087">
                  <c:v>76.849999999999994</c:v>
                </c:pt>
                <c:pt idx="4088">
                  <c:v>77.95</c:v>
                </c:pt>
                <c:pt idx="4089">
                  <c:v>77.760000000000005</c:v>
                </c:pt>
                <c:pt idx="4090">
                  <c:v>80.92</c:v>
                </c:pt>
                <c:pt idx="4091">
                  <c:v>79.88</c:v>
                </c:pt>
                <c:pt idx="4092">
                  <c:v>79.91</c:v>
                </c:pt>
                <c:pt idx="4093">
                  <c:v>83.07</c:v>
                </c:pt>
                <c:pt idx="4094">
                  <c:v>82.63</c:v>
                </c:pt>
                <c:pt idx="4095">
                  <c:v>80.459999999999994</c:v>
                </c:pt>
                <c:pt idx="4096">
                  <c:v>83.71</c:v>
                </c:pt>
                <c:pt idx="4097">
                  <c:v>83.9</c:v>
                </c:pt>
                <c:pt idx="4098">
                  <c:v>85.59</c:v>
                </c:pt>
                <c:pt idx="4099">
                  <c:v>83.15</c:v>
                </c:pt>
                <c:pt idx="4100">
                  <c:v>82.1</c:v>
                </c:pt>
                <c:pt idx="4101">
                  <c:v>81.72</c:v>
                </c:pt>
                <c:pt idx="4102">
                  <c:v>80.760000000000005</c:v>
                </c:pt>
                <c:pt idx="4103">
                  <c:v>79.52</c:v>
                </c:pt>
                <c:pt idx="4104">
                  <c:v>78.7</c:v>
                </c:pt>
                <c:pt idx="4105">
                  <c:v>76.95</c:v>
                </c:pt>
                <c:pt idx="4106">
                  <c:v>73.48</c:v>
                </c:pt>
                <c:pt idx="4107">
                  <c:v>78.27</c:v>
                </c:pt>
                <c:pt idx="4108">
                  <c:v>80.64</c:v>
                </c:pt>
                <c:pt idx="4109">
                  <c:v>78.38</c:v>
                </c:pt>
                <c:pt idx="4110">
                  <c:v>77.930000000000007</c:v>
                </c:pt>
                <c:pt idx="4111">
                  <c:v>77.680000000000007</c:v>
                </c:pt>
                <c:pt idx="4112">
                  <c:v>77.180000000000007</c:v>
                </c:pt>
                <c:pt idx="4113">
                  <c:v>77.510000000000005</c:v>
                </c:pt>
                <c:pt idx="4114">
                  <c:v>78.569999999999993</c:v>
                </c:pt>
                <c:pt idx="4115">
                  <c:v>80.92</c:v>
                </c:pt>
                <c:pt idx="4116">
                  <c:v>81.349999999999994</c:v>
                </c:pt>
                <c:pt idx="4117">
                  <c:v>75.239999999999995</c:v>
                </c:pt>
                <c:pt idx="4118">
                  <c:v>74.819999999999993</c:v>
                </c:pt>
                <c:pt idx="4119">
                  <c:v>72.930000000000007</c:v>
                </c:pt>
                <c:pt idx="4120">
                  <c:v>72.260000000000005</c:v>
                </c:pt>
                <c:pt idx="4121">
                  <c:v>72.16</c:v>
                </c:pt>
                <c:pt idx="4122">
                  <c:v>72.650000000000006</c:v>
                </c:pt>
                <c:pt idx="4123">
                  <c:v>72.709999999999994</c:v>
                </c:pt>
                <c:pt idx="4124">
                  <c:v>74.239999999999995</c:v>
                </c:pt>
                <c:pt idx="4125">
                  <c:v>72.75</c:v>
                </c:pt>
                <c:pt idx="4126">
                  <c:v>72.319999999999993</c:v>
                </c:pt>
                <c:pt idx="4127">
                  <c:v>70.760000000000005</c:v>
                </c:pt>
                <c:pt idx="4128">
                  <c:v>68.03</c:v>
                </c:pt>
                <c:pt idx="4129">
                  <c:v>67.56</c:v>
                </c:pt>
                <c:pt idx="4130">
                  <c:v>69.36</c:v>
                </c:pt>
                <c:pt idx="4131">
                  <c:v>71.010000000000005</c:v>
                </c:pt>
                <c:pt idx="4132">
                  <c:v>71.66</c:v>
                </c:pt>
                <c:pt idx="4133">
                  <c:v>71.81</c:v>
                </c:pt>
                <c:pt idx="4134">
                  <c:v>73.11</c:v>
                </c:pt>
                <c:pt idx="4135">
                  <c:v>74.2</c:v>
                </c:pt>
                <c:pt idx="4136">
                  <c:v>73.2</c:v>
                </c:pt>
                <c:pt idx="4137">
                  <c:v>71.28</c:v>
                </c:pt>
                <c:pt idx="4138">
                  <c:v>72.22</c:v>
                </c:pt>
                <c:pt idx="4139">
                  <c:v>72.03</c:v>
                </c:pt>
                <c:pt idx="4140">
                  <c:v>74.13</c:v>
                </c:pt>
                <c:pt idx="4141">
                  <c:v>74.33</c:v>
                </c:pt>
                <c:pt idx="4142">
                  <c:v>73.81</c:v>
                </c:pt>
                <c:pt idx="4143">
                  <c:v>76.77</c:v>
                </c:pt>
                <c:pt idx="4144">
                  <c:v>79.48</c:v>
                </c:pt>
                <c:pt idx="4145">
                  <c:v>80.22</c:v>
                </c:pt>
                <c:pt idx="4146">
                  <c:v>81.22</c:v>
                </c:pt>
                <c:pt idx="4147">
                  <c:v>79.28</c:v>
                </c:pt>
                <c:pt idx="4148">
                  <c:v>77.98</c:v>
                </c:pt>
                <c:pt idx="4149">
                  <c:v>79.27</c:v>
                </c:pt>
                <c:pt idx="4150">
                  <c:v>81.08</c:v>
                </c:pt>
                <c:pt idx="4151">
                  <c:v>79.23</c:v>
                </c:pt>
                <c:pt idx="4152">
                  <c:v>77.8</c:v>
                </c:pt>
                <c:pt idx="4153">
                  <c:v>77.64</c:v>
                </c:pt>
                <c:pt idx="4154">
                  <c:v>80.260000000000005</c:v>
                </c:pt>
                <c:pt idx="4155">
                  <c:v>76.849999999999994</c:v>
                </c:pt>
                <c:pt idx="4156">
                  <c:v>79.989999999999995</c:v>
                </c:pt>
                <c:pt idx="4157">
                  <c:v>79.680000000000007</c:v>
                </c:pt>
                <c:pt idx="4158">
                  <c:v>82.72</c:v>
                </c:pt>
                <c:pt idx="4159">
                  <c:v>86.12</c:v>
                </c:pt>
                <c:pt idx="4160">
                  <c:v>84.05</c:v>
                </c:pt>
                <c:pt idx="4161">
                  <c:v>79.540000000000006</c:v>
                </c:pt>
                <c:pt idx="4162">
                  <c:v>73.73</c:v>
                </c:pt>
                <c:pt idx="4163">
                  <c:v>77.67</c:v>
                </c:pt>
                <c:pt idx="4164">
                  <c:v>66.180000000000007</c:v>
                </c:pt>
                <c:pt idx="4165">
                  <c:v>69.400000000000006</c:v>
                </c:pt>
                <c:pt idx="4166">
                  <c:v>73.260000000000005</c:v>
                </c:pt>
                <c:pt idx="4167">
                  <c:v>74.64</c:v>
                </c:pt>
                <c:pt idx="4168">
                  <c:v>75.680000000000007</c:v>
                </c:pt>
                <c:pt idx="4169">
                  <c:v>73.81</c:v>
                </c:pt>
                <c:pt idx="4170">
                  <c:v>77.55</c:v>
                </c:pt>
                <c:pt idx="4171">
                  <c:v>76.63</c:v>
                </c:pt>
                <c:pt idx="4172">
                  <c:v>76.84</c:v>
                </c:pt>
                <c:pt idx="4173">
                  <c:v>76.5</c:v>
                </c:pt>
                <c:pt idx="4174">
                  <c:v>75.849999999999994</c:v>
                </c:pt>
                <c:pt idx="4175">
                  <c:v>76.510000000000005</c:v>
                </c:pt>
                <c:pt idx="4176">
                  <c:v>76.7</c:v>
                </c:pt>
                <c:pt idx="4177">
                  <c:v>76.03</c:v>
                </c:pt>
                <c:pt idx="4178">
                  <c:v>76.209999999999994</c:v>
                </c:pt>
                <c:pt idx="4179">
                  <c:v>76.08</c:v>
                </c:pt>
                <c:pt idx="4180">
                  <c:v>77.849999999999994</c:v>
                </c:pt>
                <c:pt idx="4181">
                  <c:v>78.52</c:v>
                </c:pt>
                <c:pt idx="4182">
                  <c:v>79.44</c:v>
                </c:pt>
                <c:pt idx="4183">
                  <c:v>81.55</c:v>
                </c:pt>
                <c:pt idx="4184">
                  <c:v>81.48</c:v>
                </c:pt>
                <c:pt idx="4185">
                  <c:v>82.96</c:v>
                </c:pt>
                <c:pt idx="4186">
                  <c:v>84.11</c:v>
                </c:pt>
                <c:pt idx="4187">
                  <c:v>84.59</c:v>
                </c:pt>
                <c:pt idx="4188">
                  <c:v>85.09</c:v>
                </c:pt>
                <c:pt idx="4189">
                  <c:v>85.11</c:v>
                </c:pt>
                <c:pt idx="4190">
                  <c:v>85.58</c:v>
                </c:pt>
                <c:pt idx="4191">
                  <c:v>86.9</c:v>
                </c:pt>
                <c:pt idx="4192">
                  <c:v>83.11</c:v>
                </c:pt>
                <c:pt idx="4193">
                  <c:v>81.53</c:v>
                </c:pt>
                <c:pt idx="4194">
                  <c:v>82.05</c:v>
                </c:pt>
                <c:pt idx="4195">
                  <c:v>82.21</c:v>
                </c:pt>
                <c:pt idx="4196">
                  <c:v>82.08</c:v>
                </c:pt>
                <c:pt idx="4197">
                  <c:v>81.86</c:v>
                </c:pt>
                <c:pt idx="4198">
                  <c:v>81.3</c:v>
                </c:pt>
                <c:pt idx="4199">
                  <c:v>76.84</c:v>
                </c:pt>
                <c:pt idx="4200">
                  <c:v>76.06</c:v>
                </c:pt>
                <c:pt idx="4201">
                  <c:v>77.7</c:v>
                </c:pt>
                <c:pt idx="4202">
                  <c:v>76.459999999999994</c:v>
                </c:pt>
                <c:pt idx="4203">
                  <c:v>77.03</c:v>
                </c:pt>
                <c:pt idx="4204">
                  <c:v>76.900000000000006</c:v>
                </c:pt>
                <c:pt idx="4205">
                  <c:v>79.97</c:v>
                </c:pt>
                <c:pt idx="4206">
                  <c:v>81.62</c:v>
                </c:pt>
                <c:pt idx="4207">
                  <c:v>82.36</c:v>
                </c:pt>
                <c:pt idx="4208">
                  <c:v>84.68</c:v>
                </c:pt>
                <c:pt idx="4209">
                  <c:v>85.58</c:v>
                </c:pt>
                <c:pt idx="4210">
                  <c:v>82.85</c:v>
                </c:pt>
                <c:pt idx="4211">
                  <c:v>82.25</c:v>
                </c:pt>
                <c:pt idx="4212">
                  <c:v>84.35</c:v>
                </c:pt>
                <c:pt idx="4213">
                  <c:v>83.59</c:v>
                </c:pt>
                <c:pt idx="4214">
                  <c:v>83.74</c:v>
                </c:pt>
                <c:pt idx="4215">
                  <c:v>82.62</c:v>
                </c:pt>
                <c:pt idx="4216">
                  <c:v>81.290000000000006</c:v>
                </c:pt>
                <c:pt idx="4217">
                  <c:v>82.59</c:v>
                </c:pt>
                <c:pt idx="4218">
                  <c:v>81.349999999999994</c:v>
                </c:pt>
                <c:pt idx="4219">
                  <c:v>78</c:v>
                </c:pt>
                <c:pt idx="4220">
                  <c:v>77.06</c:v>
                </c:pt>
                <c:pt idx="4221">
                  <c:v>81.64</c:v>
                </c:pt>
                <c:pt idx="4222">
                  <c:v>83.18</c:v>
                </c:pt>
                <c:pt idx="4223">
                  <c:v>81.150000000000006</c:v>
                </c:pt>
                <c:pt idx="4224">
                  <c:v>82.81</c:v>
                </c:pt>
                <c:pt idx="4225">
                  <c:v>82.19</c:v>
                </c:pt>
                <c:pt idx="4226">
                  <c:v>82.42</c:v>
                </c:pt>
                <c:pt idx="4227">
                  <c:v>83.25</c:v>
                </c:pt>
                <c:pt idx="4228">
                  <c:v>83.86</c:v>
                </c:pt>
                <c:pt idx="4229">
                  <c:v>83.32</c:v>
                </c:pt>
                <c:pt idx="4230">
                  <c:v>82.67</c:v>
                </c:pt>
                <c:pt idx="4231">
                  <c:v>80.38</c:v>
                </c:pt>
                <c:pt idx="4232">
                  <c:v>83.85</c:v>
                </c:pt>
                <c:pt idx="4233">
                  <c:v>84.49</c:v>
                </c:pt>
                <c:pt idx="4234">
                  <c:v>87.8</c:v>
                </c:pt>
                <c:pt idx="4235">
                  <c:v>87.24</c:v>
                </c:pt>
                <c:pt idx="4236">
                  <c:v>88.6</c:v>
                </c:pt>
                <c:pt idx="4237">
                  <c:v>88.29</c:v>
                </c:pt>
                <c:pt idx="4238">
                  <c:v>89.02</c:v>
                </c:pt>
                <c:pt idx="4239">
                  <c:v>90.06</c:v>
                </c:pt>
                <c:pt idx="4240">
                  <c:v>91.58</c:v>
                </c:pt>
                <c:pt idx="4241">
                  <c:v>89.23</c:v>
                </c:pt>
                <c:pt idx="4242">
                  <c:v>88.28</c:v>
                </c:pt>
                <c:pt idx="4243">
                  <c:v>89.83</c:v>
                </c:pt>
                <c:pt idx="4244">
                  <c:v>91.33</c:v>
                </c:pt>
                <c:pt idx="4245">
                  <c:v>93.61</c:v>
                </c:pt>
                <c:pt idx="4246">
                  <c:v>94.94</c:v>
                </c:pt>
                <c:pt idx="4247">
                  <c:v>87.94</c:v>
                </c:pt>
                <c:pt idx="4248">
                  <c:v>86.84</c:v>
                </c:pt>
                <c:pt idx="4249">
                  <c:v>88.52</c:v>
                </c:pt>
                <c:pt idx="4250">
                  <c:v>72.69</c:v>
                </c:pt>
                <c:pt idx="4251">
                  <c:v>73.53</c:v>
                </c:pt>
                <c:pt idx="4252">
                  <c:v>72.239999999999995</c:v>
                </c:pt>
                <c:pt idx="4253">
                  <c:v>72.59</c:v>
                </c:pt>
                <c:pt idx="4254">
                  <c:v>72.260000000000005</c:v>
                </c:pt>
                <c:pt idx="4255">
                  <c:v>70.56</c:v>
                </c:pt>
                <c:pt idx="4256">
                  <c:v>69.489999999999995</c:v>
                </c:pt>
                <c:pt idx="4257">
                  <c:v>68.94</c:v>
                </c:pt>
                <c:pt idx="4258">
                  <c:v>68</c:v>
                </c:pt>
                <c:pt idx="4259">
                  <c:v>68.06</c:v>
                </c:pt>
                <c:pt idx="4260">
                  <c:v>68.72</c:v>
                </c:pt>
                <c:pt idx="4261">
                  <c:v>70.31</c:v>
                </c:pt>
                <c:pt idx="4262">
                  <c:v>69.69</c:v>
                </c:pt>
                <c:pt idx="4263">
                  <c:v>70.11</c:v>
                </c:pt>
                <c:pt idx="4264">
                  <c:v>71.260000000000005</c:v>
                </c:pt>
                <c:pt idx="4265">
                  <c:v>71.33</c:v>
                </c:pt>
                <c:pt idx="4266">
                  <c:v>69.88</c:v>
                </c:pt>
                <c:pt idx="4267">
                  <c:v>68.81</c:v>
                </c:pt>
                <c:pt idx="4268">
                  <c:v>69.87</c:v>
                </c:pt>
                <c:pt idx="4269">
                  <c:v>69.06</c:v>
                </c:pt>
                <c:pt idx="4270">
                  <c:v>69.66</c:v>
                </c:pt>
                <c:pt idx="4271">
                  <c:v>69.040000000000006</c:v>
                </c:pt>
                <c:pt idx="4272">
                  <c:v>69.239999999999995</c:v>
                </c:pt>
                <c:pt idx="4273">
                  <c:v>68.739999999999995</c:v>
                </c:pt>
                <c:pt idx="4274">
                  <c:v>69.34</c:v>
                </c:pt>
                <c:pt idx="4275">
                  <c:v>69.31</c:v>
                </c:pt>
                <c:pt idx="4276">
                  <c:v>67.59</c:v>
                </c:pt>
                <c:pt idx="4277">
                  <c:v>68.739999999999995</c:v>
                </c:pt>
                <c:pt idx="4278">
                  <c:v>69.239999999999995</c:v>
                </c:pt>
                <c:pt idx="4279">
                  <c:v>70.290000000000006</c:v>
                </c:pt>
                <c:pt idx="4280">
                  <c:v>70.72</c:v>
                </c:pt>
                <c:pt idx="4281">
                  <c:v>70.7</c:v>
                </c:pt>
                <c:pt idx="4282">
                  <c:v>72.89</c:v>
                </c:pt>
                <c:pt idx="4283">
                  <c:v>72.709999999999994</c:v>
                </c:pt>
                <c:pt idx="4284">
                  <c:v>72.400000000000006</c:v>
                </c:pt>
                <c:pt idx="4285">
                  <c:v>74.010000000000005</c:v>
                </c:pt>
                <c:pt idx="4286">
                  <c:v>73.069999999999993</c:v>
                </c:pt>
                <c:pt idx="4287">
                  <c:v>73.48</c:v>
                </c:pt>
                <c:pt idx="4288">
                  <c:v>73.849999999999994</c:v>
                </c:pt>
                <c:pt idx="4289">
                  <c:v>72.930000000000007</c:v>
                </c:pt>
                <c:pt idx="4290">
                  <c:v>74.31</c:v>
                </c:pt>
                <c:pt idx="4291">
                  <c:v>75.17</c:v>
                </c:pt>
                <c:pt idx="4292">
                  <c:v>76.64</c:v>
                </c:pt>
                <c:pt idx="4293">
                  <c:v>77.45</c:v>
                </c:pt>
                <c:pt idx="4294">
                  <c:v>77.849999999999994</c:v>
                </c:pt>
                <c:pt idx="4295">
                  <c:v>77.709999999999994</c:v>
                </c:pt>
                <c:pt idx="4296">
                  <c:v>77.86</c:v>
                </c:pt>
                <c:pt idx="4297">
                  <c:v>77.64</c:v>
                </c:pt>
                <c:pt idx="4298">
                  <c:v>77.22</c:v>
                </c:pt>
                <c:pt idx="4299">
                  <c:v>77.239999999999995</c:v>
                </c:pt>
                <c:pt idx="4300">
                  <c:v>72.819999999999993</c:v>
                </c:pt>
                <c:pt idx="4301">
                  <c:v>72.36</c:v>
                </c:pt>
                <c:pt idx="4302">
                  <c:v>71.91</c:v>
                </c:pt>
                <c:pt idx="4303">
                  <c:v>72.08</c:v>
                </c:pt>
                <c:pt idx="4304">
                  <c:v>71.989999999999995</c:v>
                </c:pt>
                <c:pt idx="4305">
                  <c:v>70.989999999999995</c:v>
                </c:pt>
                <c:pt idx="4306">
                  <c:v>70.23</c:v>
                </c:pt>
                <c:pt idx="4307">
                  <c:v>69.680000000000007</c:v>
                </c:pt>
                <c:pt idx="4308">
                  <c:v>70.77</c:v>
                </c:pt>
                <c:pt idx="4309">
                  <c:v>70.12</c:v>
                </c:pt>
                <c:pt idx="4310">
                  <c:v>70.89</c:v>
                </c:pt>
                <c:pt idx="4311">
                  <c:v>70.42</c:v>
                </c:pt>
                <c:pt idx="4312">
                  <c:v>70.83</c:v>
                </c:pt>
                <c:pt idx="4313">
                  <c:v>71.27</c:v>
                </c:pt>
                <c:pt idx="4314">
                  <c:v>71.430000000000007</c:v>
                </c:pt>
                <c:pt idx="4315">
                  <c:v>72.27</c:v>
                </c:pt>
                <c:pt idx="4316">
                  <c:v>71.52</c:v>
                </c:pt>
                <c:pt idx="4317">
                  <c:v>66.8</c:v>
                </c:pt>
                <c:pt idx="4318">
                  <c:v>67.48</c:v>
                </c:pt>
                <c:pt idx="4319">
                  <c:v>66.98</c:v>
                </c:pt>
                <c:pt idx="4320">
                  <c:v>68.67</c:v>
                </c:pt>
                <c:pt idx="4321">
                  <c:v>68.03</c:v>
                </c:pt>
                <c:pt idx="4322">
                  <c:v>67.86</c:v>
                </c:pt>
                <c:pt idx="4323">
                  <c:v>67.989999999999995</c:v>
                </c:pt>
                <c:pt idx="4324">
                  <c:v>68.099999999999994</c:v>
                </c:pt>
                <c:pt idx="4325">
                  <c:v>66.62</c:v>
                </c:pt>
                <c:pt idx="4326">
                  <c:v>67.06</c:v>
                </c:pt>
                <c:pt idx="4327">
                  <c:v>66.819999999999993</c:v>
                </c:pt>
                <c:pt idx="4328">
                  <c:v>66.680000000000007</c:v>
                </c:pt>
                <c:pt idx="4329">
                  <c:v>67.16</c:v>
                </c:pt>
                <c:pt idx="4330">
                  <c:v>68.650000000000006</c:v>
                </c:pt>
                <c:pt idx="4331">
                  <c:v>69.25</c:v>
                </c:pt>
                <c:pt idx="4332">
                  <c:v>69.47</c:v>
                </c:pt>
                <c:pt idx="4333">
                  <c:v>69.48</c:v>
                </c:pt>
                <c:pt idx="4334">
                  <c:v>68.989999999999995</c:v>
                </c:pt>
                <c:pt idx="4335">
                  <c:v>69.09</c:v>
                </c:pt>
                <c:pt idx="4336">
                  <c:v>66.209999999999994</c:v>
                </c:pt>
                <c:pt idx="4337">
                  <c:v>66.45</c:v>
                </c:pt>
                <c:pt idx="4338">
                  <c:v>66.94</c:v>
                </c:pt>
                <c:pt idx="4339">
                  <c:v>65.53</c:v>
                </c:pt>
                <c:pt idx="4340">
                  <c:v>67</c:v>
                </c:pt>
                <c:pt idx="4341">
                  <c:v>66.09</c:v>
                </c:pt>
                <c:pt idx="4342">
                  <c:v>64.89</c:v>
                </c:pt>
                <c:pt idx="4343">
                  <c:v>66.94</c:v>
                </c:pt>
                <c:pt idx="4344">
                  <c:v>66.47</c:v>
                </c:pt>
                <c:pt idx="4345">
                  <c:v>66.150000000000006</c:v>
                </c:pt>
                <c:pt idx="4346">
                  <c:v>67.63</c:v>
                </c:pt>
                <c:pt idx="4347">
                  <c:v>68.48</c:v>
                </c:pt>
                <c:pt idx="4348">
                  <c:v>67.180000000000007</c:v>
                </c:pt>
                <c:pt idx="4349">
                  <c:v>66.650000000000006</c:v>
                </c:pt>
                <c:pt idx="4350">
                  <c:v>62.98</c:v>
                </c:pt>
                <c:pt idx="4351">
                  <c:v>63.29</c:v>
                </c:pt>
                <c:pt idx="4352">
                  <c:v>61.94</c:v>
                </c:pt>
                <c:pt idx="4353">
                  <c:v>59.88</c:v>
                </c:pt>
                <c:pt idx="4354">
                  <c:v>59.2</c:v>
                </c:pt>
                <c:pt idx="4355">
                  <c:v>57.9</c:v>
                </c:pt>
                <c:pt idx="4356">
                  <c:v>56.5</c:v>
                </c:pt>
                <c:pt idx="4357">
                  <c:v>57.81</c:v>
                </c:pt>
                <c:pt idx="4358">
                  <c:v>60.36</c:v>
                </c:pt>
                <c:pt idx="4359">
                  <c:v>57.24</c:v>
                </c:pt>
                <c:pt idx="4360">
                  <c:v>57.16</c:v>
                </c:pt>
                <c:pt idx="4361">
                  <c:v>54.95</c:v>
                </c:pt>
                <c:pt idx="4362">
                  <c:v>56.96</c:v>
                </c:pt>
                <c:pt idx="4363">
                  <c:v>57</c:v>
                </c:pt>
                <c:pt idx="4364">
                  <c:v>57.32</c:v>
                </c:pt>
                <c:pt idx="4365">
                  <c:v>57.88</c:v>
                </c:pt>
                <c:pt idx="4366">
                  <c:v>56.3</c:v>
                </c:pt>
                <c:pt idx="4367">
                  <c:v>55.7</c:v>
                </c:pt>
                <c:pt idx="4368">
                  <c:v>55.42</c:v>
                </c:pt>
                <c:pt idx="4369">
                  <c:v>54.63</c:v>
                </c:pt>
                <c:pt idx="4370">
                  <c:v>52.89</c:v>
                </c:pt>
                <c:pt idx="4371">
                  <c:v>53.45</c:v>
                </c:pt>
                <c:pt idx="4372">
                  <c:v>54.62</c:v>
                </c:pt>
                <c:pt idx="4373">
                  <c:v>55.38</c:v>
                </c:pt>
                <c:pt idx="4374">
                  <c:v>56.37</c:v>
                </c:pt>
                <c:pt idx="4375">
                  <c:v>57.36</c:v>
                </c:pt>
                <c:pt idx="4376">
                  <c:v>57.76</c:v>
                </c:pt>
                <c:pt idx="4377">
                  <c:v>57.93</c:v>
                </c:pt>
                <c:pt idx="4378">
                  <c:v>56.82</c:v>
                </c:pt>
                <c:pt idx="4379">
                  <c:v>57.7</c:v>
                </c:pt>
                <c:pt idx="4380">
                  <c:v>58.44</c:v>
                </c:pt>
                <c:pt idx="4381">
                  <c:v>59.17</c:v>
                </c:pt>
                <c:pt idx="4382">
                  <c:v>58.81</c:v>
                </c:pt>
                <c:pt idx="4383">
                  <c:v>59.92</c:v>
                </c:pt>
                <c:pt idx="4384">
                  <c:v>60.62</c:v>
                </c:pt>
                <c:pt idx="4385">
                  <c:v>61.3</c:v>
                </c:pt>
                <c:pt idx="4386">
                  <c:v>59.96</c:v>
                </c:pt>
                <c:pt idx="4387">
                  <c:v>59.54</c:v>
                </c:pt>
                <c:pt idx="4388">
                  <c:v>61.5</c:v>
                </c:pt>
                <c:pt idx="4389">
                  <c:v>60.57</c:v>
                </c:pt>
                <c:pt idx="4390">
                  <c:v>61.49</c:v>
                </c:pt>
                <c:pt idx="4391">
                  <c:v>62.18</c:v>
                </c:pt>
                <c:pt idx="4392">
                  <c:v>61.67</c:v>
                </c:pt>
                <c:pt idx="4393">
                  <c:v>62.87</c:v>
                </c:pt>
                <c:pt idx="4394">
                  <c:v>64.25</c:v>
                </c:pt>
                <c:pt idx="4395">
                  <c:v>63.73</c:v>
                </c:pt>
                <c:pt idx="4396">
                  <c:v>63.35</c:v>
                </c:pt>
                <c:pt idx="4397">
                  <c:v>62.14</c:v>
                </c:pt>
                <c:pt idx="4398">
                  <c:v>62.25</c:v>
                </c:pt>
                <c:pt idx="4399">
                  <c:v>61.96</c:v>
                </c:pt>
                <c:pt idx="4400">
                  <c:v>63.24</c:v>
                </c:pt>
                <c:pt idx="4401">
                  <c:v>61.17</c:v>
                </c:pt>
                <c:pt idx="4402">
                  <c:v>59.84</c:v>
                </c:pt>
                <c:pt idx="4403">
                  <c:v>58.47</c:v>
                </c:pt>
                <c:pt idx="4404">
                  <c:v>56.76</c:v>
                </c:pt>
                <c:pt idx="4405">
                  <c:v>62.27</c:v>
                </c:pt>
                <c:pt idx="4406">
                  <c:v>63.1</c:v>
                </c:pt>
                <c:pt idx="4407">
                  <c:v>62.89</c:v>
                </c:pt>
                <c:pt idx="4408">
                  <c:v>63.31</c:v>
                </c:pt>
                <c:pt idx="4409">
                  <c:v>63.75</c:v>
                </c:pt>
                <c:pt idx="4410">
                  <c:v>62.57</c:v>
                </c:pt>
                <c:pt idx="4411">
                  <c:v>62.71</c:v>
                </c:pt>
                <c:pt idx="4412">
                  <c:v>62.01</c:v>
                </c:pt>
                <c:pt idx="4413">
                  <c:v>61.93</c:v>
                </c:pt>
                <c:pt idx="4414">
                  <c:v>59.3</c:v>
                </c:pt>
                <c:pt idx="4415">
                  <c:v>60.42</c:v>
                </c:pt>
                <c:pt idx="4416">
                  <c:v>62.38</c:v>
                </c:pt>
                <c:pt idx="4417">
                  <c:v>62.65</c:v>
                </c:pt>
                <c:pt idx="4418">
                  <c:v>62.45</c:v>
                </c:pt>
                <c:pt idx="4419">
                  <c:v>62.62</c:v>
                </c:pt>
                <c:pt idx="4420">
                  <c:v>65.180000000000007</c:v>
                </c:pt>
                <c:pt idx="4421">
                  <c:v>64.7</c:v>
                </c:pt>
                <c:pt idx="4422">
                  <c:v>64.17</c:v>
                </c:pt>
                <c:pt idx="4423">
                  <c:v>63.15</c:v>
                </c:pt>
                <c:pt idx="4424">
                  <c:v>63.81</c:v>
                </c:pt>
                <c:pt idx="4425">
                  <c:v>62.53</c:v>
                </c:pt>
                <c:pt idx="4426">
                  <c:v>61.78</c:v>
                </c:pt>
                <c:pt idx="4427">
                  <c:v>62.35</c:v>
                </c:pt>
                <c:pt idx="4428">
                  <c:v>61.96</c:v>
                </c:pt>
                <c:pt idx="4429">
                  <c:v>61.72</c:v>
                </c:pt>
                <c:pt idx="4430">
                  <c:v>65.11</c:v>
                </c:pt>
                <c:pt idx="4431">
                  <c:v>64.650000000000006</c:v>
                </c:pt>
                <c:pt idx="4432">
                  <c:v>63.64</c:v>
                </c:pt>
                <c:pt idx="4433">
                  <c:v>64.3</c:v>
                </c:pt>
                <c:pt idx="4434">
                  <c:v>64.239999999999995</c:v>
                </c:pt>
                <c:pt idx="4435">
                  <c:v>64.34</c:v>
                </c:pt>
                <c:pt idx="4436">
                  <c:v>65.209999999999994</c:v>
                </c:pt>
                <c:pt idx="4437">
                  <c:v>65.819999999999993</c:v>
                </c:pt>
                <c:pt idx="4438">
                  <c:v>65.25</c:v>
                </c:pt>
                <c:pt idx="4439">
                  <c:v>65.900000000000006</c:v>
                </c:pt>
                <c:pt idx="4440">
                  <c:v>65.98</c:v>
                </c:pt>
                <c:pt idx="4441">
                  <c:v>66.22</c:v>
                </c:pt>
                <c:pt idx="4442">
                  <c:v>65.180000000000007</c:v>
                </c:pt>
                <c:pt idx="4443">
                  <c:v>64.38</c:v>
                </c:pt>
                <c:pt idx="4444">
                  <c:v>64.040000000000006</c:v>
                </c:pt>
                <c:pt idx="4445">
                  <c:v>64.25</c:v>
                </c:pt>
                <c:pt idx="4446">
                  <c:v>64.180000000000007</c:v>
                </c:pt>
                <c:pt idx="4447">
                  <c:v>65.150000000000006</c:v>
                </c:pt>
                <c:pt idx="4448">
                  <c:v>64.680000000000007</c:v>
                </c:pt>
                <c:pt idx="4449">
                  <c:v>64.150000000000006</c:v>
                </c:pt>
                <c:pt idx="4450">
                  <c:v>62.95</c:v>
                </c:pt>
                <c:pt idx="4451">
                  <c:v>64.61</c:v>
                </c:pt>
                <c:pt idx="4452">
                  <c:v>65.56</c:v>
                </c:pt>
                <c:pt idx="4453">
                  <c:v>63.38</c:v>
                </c:pt>
                <c:pt idx="4454">
                  <c:v>63.64</c:v>
                </c:pt>
                <c:pt idx="4455">
                  <c:v>66.239999999999995</c:v>
                </c:pt>
                <c:pt idx="4456">
                  <c:v>66.540000000000006</c:v>
                </c:pt>
                <c:pt idx="4457">
                  <c:v>65.650000000000006</c:v>
                </c:pt>
                <c:pt idx="4458">
                  <c:v>66.53</c:v>
                </c:pt>
                <c:pt idx="4459">
                  <c:v>66.900000000000006</c:v>
                </c:pt>
                <c:pt idx="4460">
                  <c:v>66.3</c:v>
                </c:pt>
                <c:pt idx="4461">
                  <c:v>65.849999999999994</c:v>
                </c:pt>
                <c:pt idx="4462">
                  <c:v>67.16</c:v>
                </c:pt>
                <c:pt idx="4463">
                  <c:v>65.95</c:v>
                </c:pt>
                <c:pt idx="4464">
                  <c:v>68.819999999999993</c:v>
                </c:pt>
                <c:pt idx="4465">
                  <c:v>67.61</c:v>
                </c:pt>
                <c:pt idx="4466">
                  <c:v>67.11</c:v>
                </c:pt>
                <c:pt idx="4467">
                  <c:v>65.53</c:v>
                </c:pt>
                <c:pt idx="4468">
                  <c:v>68.05</c:v>
                </c:pt>
                <c:pt idx="4469">
                  <c:v>66.59</c:v>
                </c:pt>
                <c:pt idx="4470">
                  <c:v>68.349999999999994</c:v>
                </c:pt>
                <c:pt idx="4471">
                  <c:v>70.44</c:v>
                </c:pt>
                <c:pt idx="4472">
                  <c:v>71.59</c:v>
                </c:pt>
                <c:pt idx="4473">
                  <c:v>71.73</c:v>
                </c:pt>
                <c:pt idx="4474">
                  <c:v>72.239999999999995</c:v>
                </c:pt>
                <c:pt idx="4475">
                  <c:v>72.760000000000005</c:v>
                </c:pt>
                <c:pt idx="4476">
                  <c:v>72.91</c:v>
                </c:pt>
                <c:pt idx="4477">
                  <c:v>72.38</c:v>
                </c:pt>
                <c:pt idx="4478">
                  <c:v>73.14</c:v>
                </c:pt>
                <c:pt idx="4479">
                  <c:v>72.5</c:v>
                </c:pt>
                <c:pt idx="4480">
                  <c:v>73.14</c:v>
                </c:pt>
                <c:pt idx="4481">
                  <c:v>72.2</c:v>
                </c:pt>
                <c:pt idx="4482">
                  <c:v>71.86</c:v>
                </c:pt>
                <c:pt idx="4483">
                  <c:v>72.02</c:v>
                </c:pt>
                <c:pt idx="4484">
                  <c:v>73.430000000000007</c:v>
                </c:pt>
                <c:pt idx="4485">
                  <c:v>74.36</c:v>
                </c:pt>
                <c:pt idx="4486">
                  <c:v>74.19</c:v>
                </c:pt>
                <c:pt idx="4487">
                  <c:v>74.2</c:v>
                </c:pt>
                <c:pt idx="4488">
                  <c:v>73.02</c:v>
                </c:pt>
                <c:pt idx="4489">
                  <c:v>73.709999999999994</c:v>
                </c:pt>
                <c:pt idx="4490">
                  <c:v>74</c:v>
                </c:pt>
                <c:pt idx="4491">
                  <c:v>72.819999999999993</c:v>
                </c:pt>
                <c:pt idx="4492">
                  <c:v>73.81</c:v>
                </c:pt>
                <c:pt idx="4493">
                  <c:v>72.78</c:v>
                </c:pt>
                <c:pt idx="4494">
                  <c:v>73.27</c:v>
                </c:pt>
                <c:pt idx="4495">
                  <c:v>73.75</c:v>
                </c:pt>
                <c:pt idx="4496">
                  <c:v>73.42</c:v>
                </c:pt>
                <c:pt idx="4497">
                  <c:v>72.75</c:v>
                </c:pt>
                <c:pt idx="4498">
                  <c:v>71.53</c:v>
                </c:pt>
                <c:pt idx="4499">
                  <c:v>72.58</c:v>
                </c:pt>
                <c:pt idx="4500">
                  <c:v>39.15</c:v>
                </c:pt>
                <c:pt idx="4501">
                  <c:v>40.97</c:v>
                </c:pt>
                <c:pt idx="4502">
                  <c:v>40.89</c:v>
                </c:pt>
                <c:pt idx="4503">
                  <c:v>40</c:v>
                </c:pt>
                <c:pt idx="4504">
                  <c:v>40</c:v>
                </c:pt>
                <c:pt idx="4505">
                  <c:v>39.549999999999997</c:v>
                </c:pt>
                <c:pt idx="4506">
                  <c:v>40.89</c:v>
                </c:pt>
                <c:pt idx="4507">
                  <c:v>39.950000000000003</c:v>
                </c:pt>
                <c:pt idx="4508">
                  <c:v>38.090000000000003</c:v>
                </c:pt>
                <c:pt idx="4509">
                  <c:v>40</c:v>
                </c:pt>
                <c:pt idx="4510">
                  <c:v>39.909999999999997</c:v>
                </c:pt>
                <c:pt idx="4511">
                  <c:v>39.200000000000003</c:v>
                </c:pt>
                <c:pt idx="4512">
                  <c:v>38.93</c:v>
                </c:pt>
                <c:pt idx="4513">
                  <c:v>38.83</c:v>
                </c:pt>
                <c:pt idx="4514">
                  <c:v>38.5</c:v>
                </c:pt>
                <c:pt idx="4515">
                  <c:v>39.270000000000003</c:v>
                </c:pt>
                <c:pt idx="4516">
                  <c:v>39.270000000000003</c:v>
                </c:pt>
                <c:pt idx="4517">
                  <c:v>40.69</c:v>
                </c:pt>
                <c:pt idx="4518">
                  <c:v>39</c:v>
                </c:pt>
                <c:pt idx="4519">
                  <c:v>39.5</c:v>
                </c:pt>
                <c:pt idx="4520">
                  <c:v>39.83</c:v>
                </c:pt>
                <c:pt idx="4521">
                  <c:v>40.03</c:v>
                </c:pt>
                <c:pt idx="4522">
                  <c:v>39.97</c:v>
                </c:pt>
                <c:pt idx="4523">
                  <c:v>40.5</c:v>
                </c:pt>
                <c:pt idx="4524">
                  <c:v>39.89</c:v>
                </c:pt>
                <c:pt idx="4525">
                  <c:v>40.97</c:v>
                </c:pt>
                <c:pt idx="4526">
                  <c:v>40.65</c:v>
                </c:pt>
                <c:pt idx="4527">
                  <c:v>39.04</c:v>
                </c:pt>
                <c:pt idx="4528">
                  <c:v>41.84</c:v>
                </c:pt>
                <c:pt idx="4529">
                  <c:v>39.5</c:v>
                </c:pt>
                <c:pt idx="4530">
                  <c:v>41.14</c:v>
                </c:pt>
                <c:pt idx="4531">
                  <c:v>39.119999999999997</c:v>
                </c:pt>
                <c:pt idx="4532">
                  <c:v>40.47</c:v>
                </c:pt>
                <c:pt idx="4533">
                  <c:v>39.299999999999997</c:v>
                </c:pt>
                <c:pt idx="4534">
                  <c:v>40.5</c:v>
                </c:pt>
                <c:pt idx="4535">
                  <c:v>41.23</c:v>
                </c:pt>
                <c:pt idx="4536">
                  <c:v>40.72</c:v>
                </c:pt>
                <c:pt idx="4537">
                  <c:v>40.18</c:v>
                </c:pt>
                <c:pt idx="4538">
                  <c:v>41.27</c:v>
                </c:pt>
                <c:pt idx="4539">
                  <c:v>38.6</c:v>
                </c:pt>
                <c:pt idx="4540">
                  <c:v>39.5</c:v>
                </c:pt>
                <c:pt idx="4541">
                  <c:v>38.700000000000003</c:v>
                </c:pt>
                <c:pt idx="4542">
                  <c:v>38.630000000000003</c:v>
                </c:pt>
                <c:pt idx="4543">
                  <c:v>39.119999999999997</c:v>
                </c:pt>
                <c:pt idx="4544">
                  <c:v>40.35</c:v>
                </c:pt>
                <c:pt idx="4545">
                  <c:v>40.39</c:v>
                </c:pt>
                <c:pt idx="4546">
                  <c:v>40.409999999999997</c:v>
                </c:pt>
                <c:pt idx="4547">
                  <c:v>41.37</c:v>
                </c:pt>
                <c:pt idx="4548">
                  <c:v>40.229999999999997</c:v>
                </c:pt>
                <c:pt idx="4549">
                  <c:v>39.79</c:v>
                </c:pt>
                <c:pt idx="4550">
                  <c:v>39.9</c:v>
                </c:pt>
                <c:pt idx="4551">
                  <c:v>39.909999999999997</c:v>
                </c:pt>
                <c:pt idx="4552">
                  <c:v>40.79</c:v>
                </c:pt>
                <c:pt idx="4553">
                  <c:v>40.869999999999997</c:v>
                </c:pt>
                <c:pt idx="4554">
                  <c:v>40.58</c:v>
                </c:pt>
                <c:pt idx="4555">
                  <c:v>40.4</c:v>
                </c:pt>
                <c:pt idx="4556">
                  <c:v>39.299999999999997</c:v>
                </c:pt>
                <c:pt idx="4557">
                  <c:v>39.9</c:v>
                </c:pt>
                <c:pt idx="4558">
                  <c:v>40.299999999999997</c:v>
                </c:pt>
                <c:pt idx="4559">
                  <c:v>39.25</c:v>
                </c:pt>
                <c:pt idx="4560">
                  <c:v>40.43</c:v>
                </c:pt>
                <c:pt idx="4561">
                  <c:v>40.81</c:v>
                </c:pt>
                <c:pt idx="4562">
                  <c:v>40.799999999999997</c:v>
                </c:pt>
                <c:pt idx="4563">
                  <c:v>40.06</c:v>
                </c:pt>
                <c:pt idx="4564">
                  <c:v>39.770000000000003</c:v>
                </c:pt>
                <c:pt idx="4565">
                  <c:v>39.619999999999997</c:v>
                </c:pt>
                <c:pt idx="4566">
                  <c:v>40.99</c:v>
                </c:pt>
                <c:pt idx="4567">
                  <c:v>39.61</c:v>
                </c:pt>
                <c:pt idx="4568">
                  <c:v>39.36</c:v>
                </c:pt>
                <c:pt idx="4569">
                  <c:v>41.1</c:v>
                </c:pt>
                <c:pt idx="4570">
                  <c:v>40.72</c:v>
                </c:pt>
                <c:pt idx="4571">
                  <c:v>40.18</c:v>
                </c:pt>
                <c:pt idx="4572">
                  <c:v>39.75</c:v>
                </c:pt>
                <c:pt idx="4573">
                  <c:v>40.020000000000003</c:v>
                </c:pt>
                <c:pt idx="4574">
                  <c:v>40.67</c:v>
                </c:pt>
                <c:pt idx="4575">
                  <c:v>38.9</c:v>
                </c:pt>
                <c:pt idx="4576">
                  <c:v>37.119999999999997</c:v>
                </c:pt>
                <c:pt idx="4577">
                  <c:v>37.75</c:v>
                </c:pt>
                <c:pt idx="4578">
                  <c:v>39.06</c:v>
                </c:pt>
                <c:pt idx="4579">
                  <c:v>39.47</c:v>
                </c:pt>
                <c:pt idx="4580">
                  <c:v>39.15</c:v>
                </c:pt>
                <c:pt idx="4581">
                  <c:v>39.39</c:v>
                </c:pt>
                <c:pt idx="4582">
                  <c:v>37.9</c:v>
                </c:pt>
                <c:pt idx="4583">
                  <c:v>37.29</c:v>
                </c:pt>
                <c:pt idx="4584">
                  <c:v>37.119999999999997</c:v>
                </c:pt>
                <c:pt idx="4585">
                  <c:v>35.299999999999997</c:v>
                </c:pt>
                <c:pt idx="4586">
                  <c:v>35.69</c:v>
                </c:pt>
                <c:pt idx="4587">
                  <c:v>36.5</c:v>
                </c:pt>
                <c:pt idx="4588">
                  <c:v>36.83</c:v>
                </c:pt>
                <c:pt idx="4589">
                  <c:v>38</c:v>
                </c:pt>
                <c:pt idx="4590">
                  <c:v>37.11</c:v>
                </c:pt>
                <c:pt idx="4591">
                  <c:v>37.979999999999997</c:v>
                </c:pt>
                <c:pt idx="4592">
                  <c:v>38.96</c:v>
                </c:pt>
                <c:pt idx="4593">
                  <c:v>39.64</c:v>
                </c:pt>
                <c:pt idx="4594">
                  <c:v>40.19</c:v>
                </c:pt>
                <c:pt idx="4595">
                  <c:v>41.63</c:v>
                </c:pt>
                <c:pt idx="4596">
                  <c:v>41.48</c:v>
                </c:pt>
                <c:pt idx="4597">
                  <c:v>40.57</c:v>
                </c:pt>
                <c:pt idx="4598">
                  <c:v>39.21</c:v>
                </c:pt>
                <c:pt idx="4599">
                  <c:v>38.99</c:v>
                </c:pt>
                <c:pt idx="4600">
                  <c:v>38.93</c:v>
                </c:pt>
                <c:pt idx="4601">
                  <c:v>40</c:v>
                </c:pt>
                <c:pt idx="4602">
                  <c:v>39.270000000000003</c:v>
                </c:pt>
                <c:pt idx="4603">
                  <c:v>39.26</c:v>
                </c:pt>
                <c:pt idx="4604">
                  <c:v>39.32</c:v>
                </c:pt>
                <c:pt idx="4605">
                  <c:v>38</c:v>
                </c:pt>
                <c:pt idx="4606">
                  <c:v>39.200000000000003</c:v>
                </c:pt>
                <c:pt idx="4607">
                  <c:v>40.82</c:v>
                </c:pt>
                <c:pt idx="4608">
                  <c:v>41.95</c:v>
                </c:pt>
                <c:pt idx="4609">
                  <c:v>41.1</c:v>
                </c:pt>
                <c:pt idx="4610">
                  <c:v>39.57</c:v>
                </c:pt>
                <c:pt idx="4611">
                  <c:v>39.04</c:v>
                </c:pt>
                <c:pt idx="4612">
                  <c:v>39.49</c:v>
                </c:pt>
                <c:pt idx="4613">
                  <c:v>41.88</c:v>
                </c:pt>
                <c:pt idx="4614">
                  <c:v>43</c:v>
                </c:pt>
                <c:pt idx="4615">
                  <c:v>42.65</c:v>
                </c:pt>
                <c:pt idx="4616">
                  <c:v>43.05</c:v>
                </c:pt>
                <c:pt idx="4617">
                  <c:v>41.54</c:v>
                </c:pt>
                <c:pt idx="4618">
                  <c:v>43.51</c:v>
                </c:pt>
                <c:pt idx="4619">
                  <c:v>43.91</c:v>
                </c:pt>
                <c:pt idx="4620">
                  <c:v>44.5</c:v>
                </c:pt>
                <c:pt idx="4621">
                  <c:v>43.8</c:v>
                </c:pt>
                <c:pt idx="4622">
                  <c:v>43.88</c:v>
                </c:pt>
                <c:pt idx="4623">
                  <c:v>45.64</c:v>
                </c:pt>
                <c:pt idx="4624">
                  <c:v>43.96</c:v>
                </c:pt>
                <c:pt idx="4625">
                  <c:v>45.6</c:v>
                </c:pt>
                <c:pt idx="4626">
                  <c:v>45.8</c:v>
                </c:pt>
                <c:pt idx="4627">
                  <c:v>43.65</c:v>
                </c:pt>
                <c:pt idx="4628">
                  <c:v>44.85</c:v>
                </c:pt>
                <c:pt idx="4629">
                  <c:v>43.31</c:v>
                </c:pt>
                <c:pt idx="4630">
                  <c:v>44.04</c:v>
                </c:pt>
                <c:pt idx="4631">
                  <c:v>42</c:v>
                </c:pt>
                <c:pt idx="4632">
                  <c:v>43</c:v>
                </c:pt>
                <c:pt idx="4633">
                  <c:v>45</c:v>
                </c:pt>
                <c:pt idx="4634">
                  <c:v>44.06</c:v>
                </c:pt>
                <c:pt idx="4635">
                  <c:v>44</c:v>
                </c:pt>
                <c:pt idx="4636">
                  <c:v>43.13</c:v>
                </c:pt>
                <c:pt idx="4637">
                  <c:v>40.56</c:v>
                </c:pt>
                <c:pt idx="4638">
                  <c:v>43.75</c:v>
                </c:pt>
                <c:pt idx="4639">
                  <c:v>45.01</c:v>
                </c:pt>
                <c:pt idx="4640">
                  <c:v>45.51</c:v>
                </c:pt>
                <c:pt idx="4641">
                  <c:v>45.59</c:v>
                </c:pt>
                <c:pt idx="4642">
                  <c:v>47.21</c:v>
                </c:pt>
                <c:pt idx="4643">
                  <c:v>47.79</c:v>
                </c:pt>
                <c:pt idx="4644">
                  <c:v>48.69</c:v>
                </c:pt>
                <c:pt idx="4645">
                  <c:v>47.37</c:v>
                </c:pt>
                <c:pt idx="4646">
                  <c:v>48.6</c:v>
                </c:pt>
                <c:pt idx="4647">
                  <c:v>49</c:v>
                </c:pt>
                <c:pt idx="4648">
                  <c:v>50.62</c:v>
                </c:pt>
                <c:pt idx="4649">
                  <c:v>48.73</c:v>
                </c:pt>
                <c:pt idx="4650">
                  <c:v>49.8</c:v>
                </c:pt>
                <c:pt idx="4651">
                  <c:v>49.49</c:v>
                </c:pt>
                <c:pt idx="4652">
                  <c:v>45.87</c:v>
                </c:pt>
                <c:pt idx="4653">
                  <c:v>45.54</c:v>
                </c:pt>
                <c:pt idx="4654">
                  <c:v>48.99</c:v>
                </c:pt>
                <c:pt idx="4655">
                  <c:v>47.71</c:v>
                </c:pt>
                <c:pt idx="4656">
                  <c:v>50</c:v>
                </c:pt>
                <c:pt idx="4657">
                  <c:v>49.1</c:v>
                </c:pt>
                <c:pt idx="4658">
                  <c:v>45.78</c:v>
                </c:pt>
                <c:pt idx="4659">
                  <c:v>46.02</c:v>
                </c:pt>
                <c:pt idx="4660">
                  <c:v>47.57</c:v>
                </c:pt>
                <c:pt idx="4661">
                  <c:v>45.25</c:v>
                </c:pt>
                <c:pt idx="4662">
                  <c:v>46.88</c:v>
                </c:pt>
                <c:pt idx="4663">
                  <c:v>45.34</c:v>
                </c:pt>
                <c:pt idx="4664">
                  <c:v>48.66</c:v>
                </c:pt>
                <c:pt idx="4665">
                  <c:v>49.11</c:v>
                </c:pt>
                <c:pt idx="4666">
                  <c:v>49.9</c:v>
                </c:pt>
                <c:pt idx="4667">
                  <c:v>50.77</c:v>
                </c:pt>
                <c:pt idx="4668">
                  <c:v>47.87</c:v>
                </c:pt>
                <c:pt idx="4669">
                  <c:v>50.61</c:v>
                </c:pt>
                <c:pt idx="4670">
                  <c:v>50.01</c:v>
                </c:pt>
                <c:pt idx="4671">
                  <c:v>50.45</c:v>
                </c:pt>
                <c:pt idx="4672">
                  <c:v>51.25</c:v>
                </c:pt>
                <c:pt idx="4673">
                  <c:v>49.57</c:v>
                </c:pt>
                <c:pt idx="4674">
                  <c:v>50.58</c:v>
                </c:pt>
                <c:pt idx="4675">
                  <c:v>49.95</c:v>
                </c:pt>
                <c:pt idx="4676">
                  <c:v>50.91</c:v>
                </c:pt>
                <c:pt idx="4677">
                  <c:v>52.88</c:v>
                </c:pt>
                <c:pt idx="4678">
                  <c:v>51.5</c:v>
                </c:pt>
                <c:pt idx="4679">
                  <c:v>50.48</c:v>
                </c:pt>
                <c:pt idx="4680">
                  <c:v>52.99</c:v>
                </c:pt>
                <c:pt idx="4681">
                  <c:v>51.33</c:v>
                </c:pt>
                <c:pt idx="4682">
                  <c:v>50.91</c:v>
                </c:pt>
                <c:pt idx="4683">
                  <c:v>51.15</c:v>
                </c:pt>
                <c:pt idx="4684">
                  <c:v>51.35</c:v>
                </c:pt>
                <c:pt idx="4685">
                  <c:v>52.5</c:v>
                </c:pt>
                <c:pt idx="4686">
                  <c:v>52.17</c:v>
                </c:pt>
                <c:pt idx="4687">
                  <c:v>52.93</c:v>
                </c:pt>
                <c:pt idx="4688">
                  <c:v>50.69</c:v>
                </c:pt>
                <c:pt idx="4689">
                  <c:v>53.25</c:v>
                </c:pt>
                <c:pt idx="4690">
                  <c:v>53</c:v>
                </c:pt>
                <c:pt idx="4691">
                  <c:v>50.48</c:v>
                </c:pt>
                <c:pt idx="4692">
                  <c:v>48.91</c:v>
                </c:pt>
                <c:pt idx="4693">
                  <c:v>46.59</c:v>
                </c:pt>
                <c:pt idx="4694">
                  <c:v>44.38</c:v>
                </c:pt>
                <c:pt idx="4695">
                  <c:v>43.12</c:v>
                </c:pt>
                <c:pt idx="4696">
                  <c:v>44.44</c:v>
                </c:pt>
                <c:pt idx="4697">
                  <c:v>43.98</c:v>
                </c:pt>
                <c:pt idx="4698">
                  <c:v>43.32</c:v>
                </c:pt>
                <c:pt idx="4699">
                  <c:v>43.08</c:v>
                </c:pt>
                <c:pt idx="4700">
                  <c:v>43.5</c:v>
                </c:pt>
                <c:pt idx="4701">
                  <c:v>41.87</c:v>
                </c:pt>
                <c:pt idx="4702">
                  <c:v>43.8</c:v>
                </c:pt>
                <c:pt idx="4703">
                  <c:v>42.97</c:v>
                </c:pt>
                <c:pt idx="4704">
                  <c:v>44.02</c:v>
                </c:pt>
                <c:pt idx="4705">
                  <c:v>43.58</c:v>
                </c:pt>
                <c:pt idx="4706">
                  <c:v>45.85</c:v>
                </c:pt>
                <c:pt idx="4707">
                  <c:v>45.8</c:v>
                </c:pt>
                <c:pt idx="4708">
                  <c:v>45.79</c:v>
                </c:pt>
                <c:pt idx="4709">
                  <c:v>44.96</c:v>
                </c:pt>
                <c:pt idx="4710">
                  <c:v>44.84</c:v>
                </c:pt>
                <c:pt idx="4711">
                  <c:v>47.2</c:v>
                </c:pt>
                <c:pt idx="4712">
                  <c:v>45.12</c:v>
                </c:pt>
                <c:pt idx="4713">
                  <c:v>46.18</c:v>
                </c:pt>
                <c:pt idx="4714">
                  <c:v>44.27</c:v>
                </c:pt>
                <c:pt idx="4715">
                  <c:v>44.11</c:v>
                </c:pt>
                <c:pt idx="4716">
                  <c:v>42.86</c:v>
                </c:pt>
                <c:pt idx="4717">
                  <c:v>45.03</c:v>
                </c:pt>
                <c:pt idx="4718">
                  <c:v>45.08</c:v>
                </c:pt>
                <c:pt idx="4719">
                  <c:v>46.06</c:v>
                </c:pt>
                <c:pt idx="4720">
                  <c:v>46.24</c:v>
                </c:pt>
                <c:pt idx="4721">
                  <c:v>48.01</c:v>
                </c:pt>
                <c:pt idx="4722">
                  <c:v>48.44</c:v>
                </c:pt>
                <c:pt idx="4723">
                  <c:v>47.64</c:v>
                </c:pt>
                <c:pt idx="4724">
                  <c:v>48.87</c:v>
                </c:pt>
                <c:pt idx="4725">
                  <c:v>50.8</c:v>
                </c:pt>
                <c:pt idx="4726">
                  <c:v>49.55</c:v>
                </c:pt>
                <c:pt idx="4727">
                  <c:v>50</c:v>
                </c:pt>
                <c:pt idx="4728">
                  <c:v>50.45</c:v>
                </c:pt>
                <c:pt idx="4729">
                  <c:v>48.25</c:v>
                </c:pt>
                <c:pt idx="4730">
                  <c:v>47.05</c:v>
                </c:pt>
                <c:pt idx="4731">
                  <c:v>49.52</c:v>
                </c:pt>
                <c:pt idx="4732">
                  <c:v>50.5</c:v>
                </c:pt>
                <c:pt idx="4733">
                  <c:v>50.3</c:v>
                </c:pt>
                <c:pt idx="4734">
                  <c:v>49.65</c:v>
                </c:pt>
                <c:pt idx="4735">
                  <c:v>50.99</c:v>
                </c:pt>
                <c:pt idx="4736">
                  <c:v>50.71</c:v>
                </c:pt>
                <c:pt idx="4737">
                  <c:v>50.46</c:v>
                </c:pt>
                <c:pt idx="4738">
                  <c:v>52.11</c:v>
                </c:pt>
                <c:pt idx="4739">
                  <c:v>52.5</c:v>
                </c:pt>
                <c:pt idx="4740">
                  <c:v>51.57</c:v>
                </c:pt>
                <c:pt idx="4741">
                  <c:v>51.19</c:v>
                </c:pt>
                <c:pt idx="4742">
                  <c:v>51.85</c:v>
                </c:pt>
                <c:pt idx="4743">
                  <c:v>53.75</c:v>
                </c:pt>
                <c:pt idx="4744">
                  <c:v>53.6</c:v>
                </c:pt>
                <c:pt idx="4745">
                  <c:v>55.57</c:v>
                </c:pt>
                <c:pt idx="4746">
                  <c:v>54.63</c:v>
                </c:pt>
                <c:pt idx="4747">
                  <c:v>52.2</c:v>
                </c:pt>
                <c:pt idx="4748">
                  <c:v>52.55</c:v>
                </c:pt>
                <c:pt idx="4749">
                  <c:v>32.520000000000003</c:v>
                </c:pt>
                <c:pt idx="4750">
                  <c:v>32.159999999999997</c:v>
                </c:pt>
                <c:pt idx="4751">
                  <c:v>32.17</c:v>
                </c:pt>
                <c:pt idx="4752">
                  <c:v>32.409999999999997</c:v>
                </c:pt>
                <c:pt idx="4753">
                  <c:v>34.28</c:v>
                </c:pt>
                <c:pt idx="4754">
                  <c:v>35.270000000000003</c:v>
                </c:pt>
                <c:pt idx="4755">
                  <c:v>34.97</c:v>
                </c:pt>
                <c:pt idx="4756">
                  <c:v>34.36</c:v>
                </c:pt>
                <c:pt idx="4757">
                  <c:v>35.03</c:v>
                </c:pt>
                <c:pt idx="4758">
                  <c:v>35.5</c:v>
                </c:pt>
                <c:pt idx="4759">
                  <c:v>31.62</c:v>
                </c:pt>
                <c:pt idx="4760">
                  <c:v>32.119999999999997</c:v>
                </c:pt>
                <c:pt idx="4761">
                  <c:v>32.729999999999997</c:v>
                </c:pt>
                <c:pt idx="4762">
                  <c:v>32.86</c:v>
                </c:pt>
                <c:pt idx="4763">
                  <c:v>33.06</c:v>
                </c:pt>
                <c:pt idx="4764">
                  <c:v>33</c:v>
                </c:pt>
                <c:pt idx="4765">
                  <c:v>32.11</c:v>
                </c:pt>
                <c:pt idx="4766">
                  <c:v>32.43</c:v>
                </c:pt>
                <c:pt idx="4767">
                  <c:v>32.659999999999997</c:v>
                </c:pt>
                <c:pt idx="4768">
                  <c:v>32.54</c:v>
                </c:pt>
                <c:pt idx="4769">
                  <c:v>31.9</c:v>
                </c:pt>
                <c:pt idx="4770">
                  <c:v>31.95</c:v>
                </c:pt>
                <c:pt idx="4771">
                  <c:v>32.380000000000003</c:v>
                </c:pt>
                <c:pt idx="4772">
                  <c:v>32.76</c:v>
                </c:pt>
                <c:pt idx="4773">
                  <c:v>33.39</c:v>
                </c:pt>
                <c:pt idx="4774">
                  <c:v>33.51</c:v>
                </c:pt>
                <c:pt idx="4775">
                  <c:v>32.58</c:v>
                </c:pt>
                <c:pt idx="4776">
                  <c:v>33.159999999999997</c:v>
                </c:pt>
                <c:pt idx="4777">
                  <c:v>33.43</c:v>
                </c:pt>
                <c:pt idx="4778">
                  <c:v>32.89</c:v>
                </c:pt>
                <c:pt idx="4779">
                  <c:v>33.21</c:v>
                </c:pt>
                <c:pt idx="4780">
                  <c:v>33.18</c:v>
                </c:pt>
                <c:pt idx="4781">
                  <c:v>33.979999999999997</c:v>
                </c:pt>
                <c:pt idx="4782">
                  <c:v>34.26</c:v>
                </c:pt>
                <c:pt idx="4783">
                  <c:v>34.4</c:v>
                </c:pt>
                <c:pt idx="4784">
                  <c:v>34.71</c:v>
                </c:pt>
                <c:pt idx="4785">
                  <c:v>34.950000000000003</c:v>
                </c:pt>
                <c:pt idx="4786">
                  <c:v>35.43</c:v>
                </c:pt>
                <c:pt idx="4787">
                  <c:v>35.229999999999997</c:v>
                </c:pt>
                <c:pt idx="4788">
                  <c:v>34.43</c:v>
                </c:pt>
                <c:pt idx="4789">
                  <c:v>34.08</c:v>
                </c:pt>
                <c:pt idx="4790">
                  <c:v>34.520000000000003</c:v>
                </c:pt>
                <c:pt idx="4791">
                  <c:v>34.85</c:v>
                </c:pt>
                <c:pt idx="4792">
                  <c:v>35.14</c:v>
                </c:pt>
                <c:pt idx="4793">
                  <c:v>35.39</c:v>
                </c:pt>
                <c:pt idx="4794">
                  <c:v>35.39</c:v>
                </c:pt>
                <c:pt idx="4795">
                  <c:v>34.799999999999997</c:v>
                </c:pt>
                <c:pt idx="4796">
                  <c:v>35.119999999999997</c:v>
                </c:pt>
                <c:pt idx="4797">
                  <c:v>35.14</c:v>
                </c:pt>
                <c:pt idx="4798">
                  <c:v>35.46</c:v>
                </c:pt>
                <c:pt idx="4799">
                  <c:v>35.049999999999997</c:v>
                </c:pt>
                <c:pt idx="4800">
                  <c:v>34.9</c:v>
                </c:pt>
                <c:pt idx="4801">
                  <c:v>34.200000000000003</c:v>
                </c:pt>
                <c:pt idx="4802">
                  <c:v>33.64</c:v>
                </c:pt>
                <c:pt idx="4803">
                  <c:v>34.479999999999997</c:v>
                </c:pt>
                <c:pt idx="4804">
                  <c:v>33.82</c:v>
                </c:pt>
                <c:pt idx="4805">
                  <c:v>33.74</c:v>
                </c:pt>
                <c:pt idx="4806">
                  <c:v>34.14</c:v>
                </c:pt>
                <c:pt idx="4807">
                  <c:v>35.01</c:v>
                </c:pt>
                <c:pt idx="4808">
                  <c:v>35.049999999999997</c:v>
                </c:pt>
                <c:pt idx="4809">
                  <c:v>34.700000000000003</c:v>
                </c:pt>
                <c:pt idx="4810">
                  <c:v>34.68</c:v>
                </c:pt>
                <c:pt idx="4811">
                  <c:v>35.47</c:v>
                </c:pt>
                <c:pt idx="4812">
                  <c:v>36.74</c:v>
                </c:pt>
                <c:pt idx="4813">
                  <c:v>35.92</c:v>
                </c:pt>
                <c:pt idx="4814">
                  <c:v>35.549999999999997</c:v>
                </c:pt>
                <c:pt idx="4815">
                  <c:v>36.17</c:v>
                </c:pt>
                <c:pt idx="4816">
                  <c:v>35.909999999999997</c:v>
                </c:pt>
                <c:pt idx="4817">
                  <c:v>34.950000000000003</c:v>
                </c:pt>
                <c:pt idx="4818">
                  <c:v>36.43</c:v>
                </c:pt>
                <c:pt idx="4819">
                  <c:v>36.229999999999997</c:v>
                </c:pt>
                <c:pt idx="4820">
                  <c:v>35.06</c:v>
                </c:pt>
                <c:pt idx="4821">
                  <c:v>34.19</c:v>
                </c:pt>
                <c:pt idx="4822">
                  <c:v>34.9</c:v>
                </c:pt>
                <c:pt idx="4823">
                  <c:v>34.880000000000003</c:v>
                </c:pt>
                <c:pt idx="4824">
                  <c:v>34.71</c:v>
                </c:pt>
                <c:pt idx="4825">
                  <c:v>34.56</c:v>
                </c:pt>
                <c:pt idx="4826">
                  <c:v>34.049999999999997</c:v>
                </c:pt>
                <c:pt idx="4827">
                  <c:v>34.380000000000003</c:v>
                </c:pt>
                <c:pt idx="4828">
                  <c:v>34.590000000000003</c:v>
                </c:pt>
                <c:pt idx="4829">
                  <c:v>35.14</c:v>
                </c:pt>
                <c:pt idx="4830">
                  <c:v>34.25</c:v>
                </c:pt>
                <c:pt idx="4831">
                  <c:v>33.799999999999997</c:v>
                </c:pt>
                <c:pt idx="4832">
                  <c:v>32.799999999999997</c:v>
                </c:pt>
                <c:pt idx="4833">
                  <c:v>33.54</c:v>
                </c:pt>
                <c:pt idx="4834">
                  <c:v>32.159999999999997</c:v>
                </c:pt>
                <c:pt idx="4835">
                  <c:v>30.44</c:v>
                </c:pt>
                <c:pt idx="4836">
                  <c:v>31.57</c:v>
                </c:pt>
                <c:pt idx="4837">
                  <c:v>30.84</c:v>
                </c:pt>
                <c:pt idx="4838">
                  <c:v>31.21</c:v>
                </c:pt>
                <c:pt idx="4839">
                  <c:v>32.22</c:v>
                </c:pt>
                <c:pt idx="4840">
                  <c:v>32.44</c:v>
                </c:pt>
                <c:pt idx="4841">
                  <c:v>33.61</c:v>
                </c:pt>
                <c:pt idx="4842">
                  <c:v>34.090000000000003</c:v>
                </c:pt>
                <c:pt idx="4843">
                  <c:v>34.479999999999997</c:v>
                </c:pt>
                <c:pt idx="4844">
                  <c:v>35.119999999999997</c:v>
                </c:pt>
                <c:pt idx="4845">
                  <c:v>37.6</c:v>
                </c:pt>
                <c:pt idx="4846">
                  <c:v>33.049999999999997</c:v>
                </c:pt>
                <c:pt idx="4847">
                  <c:v>32.9</c:v>
                </c:pt>
                <c:pt idx="4848">
                  <c:v>32.22</c:v>
                </c:pt>
                <c:pt idx="4849">
                  <c:v>30.71</c:v>
                </c:pt>
                <c:pt idx="4850">
                  <c:v>30.37</c:v>
                </c:pt>
                <c:pt idx="4851">
                  <c:v>29.9</c:v>
                </c:pt>
                <c:pt idx="4852">
                  <c:v>29.07</c:v>
                </c:pt>
                <c:pt idx="4853">
                  <c:v>28.6</c:v>
                </c:pt>
                <c:pt idx="4854">
                  <c:v>28.48</c:v>
                </c:pt>
                <c:pt idx="4855">
                  <c:v>28.06</c:v>
                </c:pt>
                <c:pt idx="4856">
                  <c:v>29.33</c:v>
                </c:pt>
                <c:pt idx="4857">
                  <c:v>30.15</c:v>
                </c:pt>
                <c:pt idx="4858">
                  <c:v>29.61</c:v>
                </c:pt>
                <c:pt idx="4859">
                  <c:v>29.2</c:v>
                </c:pt>
                <c:pt idx="4860">
                  <c:v>28.06</c:v>
                </c:pt>
                <c:pt idx="4861">
                  <c:v>28.65</c:v>
                </c:pt>
                <c:pt idx="4862">
                  <c:v>29.44</c:v>
                </c:pt>
                <c:pt idx="4863">
                  <c:v>30.46</c:v>
                </c:pt>
                <c:pt idx="4864">
                  <c:v>31.66</c:v>
                </c:pt>
                <c:pt idx="4865">
                  <c:v>31.57</c:v>
                </c:pt>
                <c:pt idx="4866">
                  <c:v>31.28</c:v>
                </c:pt>
                <c:pt idx="4867">
                  <c:v>31.18</c:v>
                </c:pt>
                <c:pt idx="4868">
                  <c:v>30.84</c:v>
                </c:pt>
                <c:pt idx="4869">
                  <c:v>30</c:v>
                </c:pt>
                <c:pt idx="4870">
                  <c:v>31.13</c:v>
                </c:pt>
                <c:pt idx="4871">
                  <c:v>31.32</c:v>
                </c:pt>
                <c:pt idx="4872">
                  <c:v>31.06</c:v>
                </c:pt>
                <c:pt idx="4873">
                  <c:v>31.9</c:v>
                </c:pt>
                <c:pt idx="4874">
                  <c:v>32.270000000000003</c:v>
                </c:pt>
                <c:pt idx="4875">
                  <c:v>32.520000000000003</c:v>
                </c:pt>
                <c:pt idx="4876">
                  <c:v>32.4</c:v>
                </c:pt>
                <c:pt idx="4877">
                  <c:v>29.78</c:v>
                </c:pt>
                <c:pt idx="4878">
                  <c:v>29.1</c:v>
                </c:pt>
                <c:pt idx="4879">
                  <c:v>30.07</c:v>
                </c:pt>
                <c:pt idx="4880">
                  <c:v>31.99</c:v>
                </c:pt>
                <c:pt idx="4881">
                  <c:v>32.35</c:v>
                </c:pt>
                <c:pt idx="4882">
                  <c:v>32.29</c:v>
                </c:pt>
                <c:pt idx="4883">
                  <c:v>33.299999999999997</c:v>
                </c:pt>
                <c:pt idx="4884">
                  <c:v>33.57</c:v>
                </c:pt>
                <c:pt idx="4885">
                  <c:v>32.840000000000003</c:v>
                </c:pt>
                <c:pt idx="4886">
                  <c:v>31.32</c:v>
                </c:pt>
                <c:pt idx="4887">
                  <c:v>32.57</c:v>
                </c:pt>
                <c:pt idx="4888">
                  <c:v>34.58</c:v>
                </c:pt>
                <c:pt idx="4889">
                  <c:v>36.21</c:v>
                </c:pt>
                <c:pt idx="4890">
                  <c:v>36.22</c:v>
                </c:pt>
                <c:pt idx="4891">
                  <c:v>36.92</c:v>
                </c:pt>
                <c:pt idx="4892">
                  <c:v>38</c:v>
                </c:pt>
                <c:pt idx="4893">
                  <c:v>38.549999999999997</c:v>
                </c:pt>
                <c:pt idx="4894">
                  <c:v>38.96</c:v>
                </c:pt>
                <c:pt idx="4895">
                  <c:v>38.9</c:v>
                </c:pt>
                <c:pt idx="4896">
                  <c:v>38.840000000000003</c:v>
                </c:pt>
                <c:pt idx="4897">
                  <c:v>38.1</c:v>
                </c:pt>
                <c:pt idx="4898">
                  <c:v>38.5</c:v>
                </c:pt>
                <c:pt idx="4899">
                  <c:v>38.75</c:v>
                </c:pt>
                <c:pt idx="4900">
                  <c:v>39.200000000000003</c:v>
                </c:pt>
                <c:pt idx="4901">
                  <c:v>38.619999999999997</c:v>
                </c:pt>
                <c:pt idx="4902">
                  <c:v>38.090000000000003</c:v>
                </c:pt>
                <c:pt idx="4903">
                  <c:v>37.75</c:v>
                </c:pt>
                <c:pt idx="4904">
                  <c:v>39.11</c:v>
                </c:pt>
                <c:pt idx="4905">
                  <c:v>39.54</c:v>
                </c:pt>
                <c:pt idx="4906">
                  <c:v>39.79</c:v>
                </c:pt>
                <c:pt idx="4907">
                  <c:v>42</c:v>
                </c:pt>
                <c:pt idx="4908">
                  <c:v>42.78</c:v>
                </c:pt>
                <c:pt idx="4909">
                  <c:v>42.6</c:v>
                </c:pt>
                <c:pt idx="4910">
                  <c:v>41.99</c:v>
                </c:pt>
                <c:pt idx="4911">
                  <c:v>41.73</c:v>
                </c:pt>
                <c:pt idx="4912">
                  <c:v>43.27</c:v>
                </c:pt>
                <c:pt idx="4913">
                  <c:v>38.56</c:v>
                </c:pt>
                <c:pt idx="4914">
                  <c:v>42.17</c:v>
                </c:pt>
                <c:pt idx="4915">
                  <c:v>43.29</c:v>
                </c:pt>
                <c:pt idx="4916">
                  <c:v>43.73</c:v>
                </c:pt>
                <c:pt idx="4917">
                  <c:v>43.84</c:v>
                </c:pt>
                <c:pt idx="4918">
                  <c:v>44.45</c:v>
                </c:pt>
                <c:pt idx="4919">
                  <c:v>46.74</c:v>
                </c:pt>
                <c:pt idx="4920">
                  <c:v>46.65</c:v>
                </c:pt>
                <c:pt idx="4921">
                  <c:v>46.73</c:v>
                </c:pt>
                <c:pt idx="4922">
                  <c:v>46.33</c:v>
                </c:pt>
                <c:pt idx="4923">
                  <c:v>46.82</c:v>
                </c:pt>
                <c:pt idx="4924">
                  <c:v>46.53</c:v>
                </c:pt>
                <c:pt idx="4925">
                  <c:v>46.53</c:v>
                </c:pt>
                <c:pt idx="4926">
                  <c:v>47.8</c:v>
                </c:pt>
                <c:pt idx="4927">
                  <c:v>47.85</c:v>
                </c:pt>
                <c:pt idx="4928">
                  <c:v>48.59</c:v>
                </c:pt>
                <c:pt idx="4929">
                  <c:v>48</c:v>
                </c:pt>
                <c:pt idx="4930">
                  <c:v>46.78</c:v>
                </c:pt>
                <c:pt idx="4931">
                  <c:v>47.64</c:v>
                </c:pt>
                <c:pt idx="4932">
                  <c:v>48.07</c:v>
                </c:pt>
                <c:pt idx="4933">
                  <c:v>48.12</c:v>
                </c:pt>
                <c:pt idx="4934">
                  <c:v>47.5</c:v>
                </c:pt>
                <c:pt idx="4935">
                  <c:v>48.38</c:v>
                </c:pt>
                <c:pt idx="4936">
                  <c:v>49.35</c:v>
                </c:pt>
                <c:pt idx="4937">
                  <c:v>47.94</c:v>
                </c:pt>
                <c:pt idx="4938">
                  <c:v>48.42</c:v>
                </c:pt>
                <c:pt idx="4939">
                  <c:v>48.86</c:v>
                </c:pt>
                <c:pt idx="4940">
                  <c:v>50</c:v>
                </c:pt>
                <c:pt idx="4941">
                  <c:v>49.49</c:v>
                </c:pt>
                <c:pt idx="4942">
                  <c:v>44.16</c:v>
                </c:pt>
                <c:pt idx="4943">
                  <c:v>43.1</c:v>
                </c:pt>
                <c:pt idx="4944">
                  <c:v>43.33</c:v>
                </c:pt>
                <c:pt idx="4945">
                  <c:v>43.29</c:v>
                </c:pt>
                <c:pt idx="4946">
                  <c:v>43.03</c:v>
                </c:pt>
                <c:pt idx="4947">
                  <c:v>42.67</c:v>
                </c:pt>
                <c:pt idx="4948">
                  <c:v>41.7</c:v>
                </c:pt>
                <c:pt idx="4949">
                  <c:v>42.08</c:v>
                </c:pt>
                <c:pt idx="4950">
                  <c:v>42.85</c:v>
                </c:pt>
                <c:pt idx="4951">
                  <c:v>42.22</c:v>
                </c:pt>
                <c:pt idx="4952">
                  <c:v>41.7</c:v>
                </c:pt>
                <c:pt idx="4953">
                  <c:v>41.59</c:v>
                </c:pt>
                <c:pt idx="4954">
                  <c:v>44.12</c:v>
                </c:pt>
                <c:pt idx="4955">
                  <c:v>44.28</c:v>
                </c:pt>
                <c:pt idx="4956">
                  <c:v>44.34</c:v>
                </c:pt>
                <c:pt idx="4957">
                  <c:v>45.5</c:v>
                </c:pt>
                <c:pt idx="4958">
                  <c:v>45.38</c:v>
                </c:pt>
                <c:pt idx="4959">
                  <c:v>44.97</c:v>
                </c:pt>
                <c:pt idx="4960">
                  <c:v>44.04</c:v>
                </c:pt>
                <c:pt idx="4961">
                  <c:v>45.72</c:v>
                </c:pt>
                <c:pt idx="4962">
                  <c:v>45.04</c:v>
                </c:pt>
                <c:pt idx="4963">
                  <c:v>45.65</c:v>
                </c:pt>
                <c:pt idx="4964">
                  <c:v>45</c:v>
                </c:pt>
                <c:pt idx="4965">
                  <c:v>44.42</c:v>
                </c:pt>
                <c:pt idx="4966">
                  <c:v>42.13</c:v>
                </c:pt>
                <c:pt idx="4967">
                  <c:v>43.1</c:v>
                </c:pt>
                <c:pt idx="4968">
                  <c:v>42.88</c:v>
                </c:pt>
                <c:pt idx="4969">
                  <c:v>42.6</c:v>
                </c:pt>
                <c:pt idx="4970">
                  <c:v>44.9</c:v>
                </c:pt>
                <c:pt idx="4971">
                  <c:v>45.77</c:v>
                </c:pt>
                <c:pt idx="4972">
                  <c:v>45.57</c:v>
                </c:pt>
                <c:pt idx="4973">
                  <c:v>47.38</c:v>
                </c:pt>
                <c:pt idx="4974">
                  <c:v>45.4</c:v>
                </c:pt>
                <c:pt idx="4975">
                  <c:v>43.77</c:v>
                </c:pt>
                <c:pt idx="4976">
                  <c:v>44.78</c:v>
                </c:pt>
                <c:pt idx="4977">
                  <c:v>44.82</c:v>
                </c:pt>
                <c:pt idx="4978">
                  <c:v>44.26</c:v>
                </c:pt>
                <c:pt idx="4979">
                  <c:v>43.76</c:v>
                </c:pt>
                <c:pt idx="4980">
                  <c:v>42.93</c:v>
                </c:pt>
                <c:pt idx="4981">
                  <c:v>45.5</c:v>
                </c:pt>
                <c:pt idx="4982">
                  <c:v>45.6</c:v>
                </c:pt>
                <c:pt idx="4983">
                  <c:v>46.8</c:v>
                </c:pt>
                <c:pt idx="4984">
                  <c:v>46.2</c:v>
                </c:pt>
                <c:pt idx="4985">
                  <c:v>46.7</c:v>
                </c:pt>
                <c:pt idx="4986">
                  <c:v>47.18</c:v>
                </c:pt>
                <c:pt idx="4987">
                  <c:v>48.06</c:v>
                </c:pt>
                <c:pt idx="4988">
                  <c:v>48.51</c:v>
                </c:pt>
                <c:pt idx="4989">
                  <c:v>48.65</c:v>
                </c:pt>
                <c:pt idx="4990">
                  <c:v>48.09</c:v>
                </c:pt>
                <c:pt idx="4991">
                  <c:v>47.57</c:v>
                </c:pt>
                <c:pt idx="4992">
                  <c:v>48.69</c:v>
                </c:pt>
                <c:pt idx="4993">
                  <c:v>49.46</c:v>
                </c:pt>
                <c:pt idx="4994">
                  <c:v>50.12</c:v>
                </c:pt>
                <c:pt idx="4995">
                  <c:v>50.31</c:v>
                </c:pt>
                <c:pt idx="4996">
                  <c:v>49.03</c:v>
                </c:pt>
                <c:pt idx="4997">
                  <c:v>48.1</c:v>
                </c:pt>
                <c:pt idx="4998">
                  <c:v>48.84</c:v>
                </c:pt>
                <c:pt idx="4999">
                  <c:v>691.9</c:v>
                </c:pt>
                <c:pt idx="5000">
                  <c:v>670.15</c:v>
                </c:pt>
                <c:pt idx="5001">
                  <c:v>669.95</c:v>
                </c:pt>
                <c:pt idx="5002">
                  <c:v>663.85</c:v>
                </c:pt>
                <c:pt idx="5003">
                  <c:v>664.5</c:v>
                </c:pt>
                <c:pt idx="5004">
                  <c:v>670.05</c:v>
                </c:pt>
                <c:pt idx="5005">
                  <c:v>664.2</c:v>
                </c:pt>
                <c:pt idx="5006">
                  <c:v>668.25</c:v>
                </c:pt>
                <c:pt idx="5007">
                  <c:v>652.6</c:v>
                </c:pt>
                <c:pt idx="5008">
                  <c:v>652.85</c:v>
                </c:pt>
                <c:pt idx="5009">
                  <c:v>655.29999999999995</c:v>
                </c:pt>
                <c:pt idx="5010">
                  <c:v>668.15</c:v>
                </c:pt>
                <c:pt idx="5011">
                  <c:v>669.6</c:v>
                </c:pt>
                <c:pt idx="5012">
                  <c:v>670.55</c:v>
                </c:pt>
                <c:pt idx="5013">
                  <c:v>670</c:v>
                </c:pt>
                <c:pt idx="5014">
                  <c:v>671.7</c:v>
                </c:pt>
                <c:pt idx="5015">
                  <c:v>676.95</c:v>
                </c:pt>
                <c:pt idx="5016">
                  <c:v>667.45</c:v>
                </c:pt>
                <c:pt idx="5017">
                  <c:v>670.35</c:v>
                </c:pt>
                <c:pt idx="5018">
                  <c:v>671.7</c:v>
                </c:pt>
                <c:pt idx="5019">
                  <c:v>673.9</c:v>
                </c:pt>
                <c:pt idx="5020">
                  <c:v>651.45000000000005</c:v>
                </c:pt>
                <c:pt idx="5021">
                  <c:v>647.29999999999995</c:v>
                </c:pt>
                <c:pt idx="5022">
                  <c:v>637.54999999999995</c:v>
                </c:pt>
                <c:pt idx="5023">
                  <c:v>634.70000000000005</c:v>
                </c:pt>
                <c:pt idx="5024">
                  <c:v>638.25</c:v>
                </c:pt>
                <c:pt idx="5025">
                  <c:v>621.95000000000005</c:v>
                </c:pt>
                <c:pt idx="5026">
                  <c:v>621.65</c:v>
                </c:pt>
                <c:pt idx="5027">
                  <c:v>614.79999999999995</c:v>
                </c:pt>
                <c:pt idx="5028">
                  <c:v>630.5</c:v>
                </c:pt>
                <c:pt idx="5029">
                  <c:v>626.35</c:v>
                </c:pt>
                <c:pt idx="5030">
                  <c:v>636.45000000000005</c:v>
                </c:pt>
                <c:pt idx="5031">
                  <c:v>652.29999999999995</c:v>
                </c:pt>
                <c:pt idx="5032">
                  <c:v>624.65</c:v>
                </c:pt>
                <c:pt idx="5033">
                  <c:v>627.9</c:v>
                </c:pt>
                <c:pt idx="5034">
                  <c:v>634.95000000000005</c:v>
                </c:pt>
                <c:pt idx="5035">
                  <c:v>631.4</c:v>
                </c:pt>
                <c:pt idx="5036">
                  <c:v>637.75</c:v>
                </c:pt>
                <c:pt idx="5037">
                  <c:v>641.35</c:v>
                </c:pt>
                <c:pt idx="5038">
                  <c:v>633.54999999999995</c:v>
                </c:pt>
                <c:pt idx="5039">
                  <c:v>635</c:v>
                </c:pt>
                <c:pt idx="5040">
                  <c:v>631.15</c:v>
                </c:pt>
                <c:pt idx="5041">
                  <c:v>631.4</c:v>
                </c:pt>
                <c:pt idx="5042">
                  <c:v>638.95000000000005</c:v>
                </c:pt>
                <c:pt idx="5043">
                  <c:v>638.35</c:v>
                </c:pt>
                <c:pt idx="5044">
                  <c:v>643.95000000000005</c:v>
                </c:pt>
                <c:pt idx="5045">
                  <c:v>650.45000000000005</c:v>
                </c:pt>
                <c:pt idx="5046">
                  <c:v>646</c:v>
                </c:pt>
                <c:pt idx="5047">
                  <c:v>650.65</c:v>
                </c:pt>
                <c:pt idx="5048">
                  <c:v>649.95000000000005</c:v>
                </c:pt>
                <c:pt idx="5049">
                  <c:v>643.35</c:v>
                </c:pt>
                <c:pt idx="5050">
                  <c:v>626.6</c:v>
                </c:pt>
                <c:pt idx="5051">
                  <c:v>635.54999999999995</c:v>
                </c:pt>
                <c:pt idx="5052">
                  <c:v>620.85</c:v>
                </c:pt>
                <c:pt idx="5053">
                  <c:v>623.29999999999995</c:v>
                </c:pt>
                <c:pt idx="5054">
                  <c:v>617.45000000000005</c:v>
                </c:pt>
                <c:pt idx="5055">
                  <c:v>615.65</c:v>
                </c:pt>
                <c:pt idx="5056">
                  <c:v>615</c:v>
                </c:pt>
                <c:pt idx="5057">
                  <c:v>628.79999999999995</c:v>
                </c:pt>
                <c:pt idx="5058">
                  <c:v>634.20000000000005</c:v>
                </c:pt>
                <c:pt idx="5059">
                  <c:v>632.20000000000005</c:v>
                </c:pt>
                <c:pt idx="5060">
                  <c:v>624.95000000000005</c:v>
                </c:pt>
                <c:pt idx="5061">
                  <c:v>625.35</c:v>
                </c:pt>
                <c:pt idx="5062">
                  <c:v>624.75</c:v>
                </c:pt>
                <c:pt idx="5063">
                  <c:v>628.75</c:v>
                </c:pt>
                <c:pt idx="5064">
                  <c:v>651.95000000000005</c:v>
                </c:pt>
                <c:pt idx="5065">
                  <c:v>634.1</c:v>
                </c:pt>
                <c:pt idx="5066">
                  <c:v>629.79999999999995</c:v>
                </c:pt>
                <c:pt idx="5067">
                  <c:v>633.54999999999995</c:v>
                </c:pt>
                <c:pt idx="5068">
                  <c:v>632.35</c:v>
                </c:pt>
                <c:pt idx="5069">
                  <c:v>646.79999999999995</c:v>
                </c:pt>
                <c:pt idx="5070">
                  <c:v>617.65</c:v>
                </c:pt>
                <c:pt idx="5071">
                  <c:v>601.25</c:v>
                </c:pt>
                <c:pt idx="5072">
                  <c:v>607.9</c:v>
                </c:pt>
                <c:pt idx="5073">
                  <c:v>597.25</c:v>
                </c:pt>
                <c:pt idx="5074">
                  <c:v>594.75</c:v>
                </c:pt>
                <c:pt idx="5075">
                  <c:v>594.4</c:v>
                </c:pt>
                <c:pt idx="5076">
                  <c:v>592.45000000000005</c:v>
                </c:pt>
                <c:pt idx="5077">
                  <c:v>601.45000000000005</c:v>
                </c:pt>
                <c:pt idx="5078">
                  <c:v>611.1</c:v>
                </c:pt>
                <c:pt idx="5079">
                  <c:v>612.1</c:v>
                </c:pt>
                <c:pt idx="5080">
                  <c:v>594.5</c:v>
                </c:pt>
                <c:pt idx="5081">
                  <c:v>588.65</c:v>
                </c:pt>
                <c:pt idx="5082">
                  <c:v>584.6</c:v>
                </c:pt>
                <c:pt idx="5083">
                  <c:v>580.25</c:v>
                </c:pt>
                <c:pt idx="5084">
                  <c:v>572.5</c:v>
                </c:pt>
                <c:pt idx="5085">
                  <c:v>552.5</c:v>
                </c:pt>
                <c:pt idx="5086">
                  <c:v>553.5</c:v>
                </c:pt>
                <c:pt idx="5087">
                  <c:v>558.35</c:v>
                </c:pt>
                <c:pt idx="5088">
                  <c:v>561.25</c:v>
                </c:pt>
                <c:pt idx="5089">
                  <c:v>576.65</c:v>
                </c:pt>
                <c:pt idx="5090">
                  <c:v>558.1</c:v>
                </c:pt>
                <c:pt idx="5091">
                  <c:v>564.79999999999995</c:v>
                </c:pt>
                <c:pt idx="5092">
                  <c:v>577.20000000000005</c:v>
                </c:pt>
                <c:pt idx="5093">
                  <c:v>585.9</c:v>
                </c:pt>
                <c:pt idx="5094">
                  <c:v>569.29999999999995</c:v>
                </c:pt>
                <c:pt idx="5095">
                  <c:v>573.85</c:v>
                </c:pt>
                <c:pt idx="5096">
                  <c:v>581.75</c:v>
                </c:pt>
                <c:pt idx="5097">
                  <c:v>582.15</c:v>
                </c:pt>
                <c:pt idx="5098">
                  <c:v>576.9</c:v>
                </c:pt>
                <c:pt idx="5099">
                  <c:v>575.20000000000005</c:v>
                </c:pt>
                <c:pt idx="5100">
                  <c:v>568.4</c:v>
                </c:pt>
                <c:pt idx="5101">
                  <c:v>540.75</c:v>
                </c:pt>
                <c:pt idx="5102">
                  <c:v>534.04999999999995</c:v>
                </c:pt>
                <c:pt idx="5103">
                  <c:v>526.9</c:v>
                </c:pt>
                <c:pt idx="5104">
                  <c:v>546.85</c:v>
                </c:pt>
                <c:pt idx="5105">
                  <c:v>537.95000000000005</c:v>
                </c:pt>
                <c:pt idx="5106">
                  <c:v>545.70000000000005</c:v>
                </c:pt>
                <c:pt idx="5107">
                  <c:v>549.25</c:v>
                </c:pt>
                <c:pt idx="5108">
                  <c:v>529.75</c:v>
                </c:pt>
                <c:pt idx="5109">
                  <c:v>530.95000000000005</c:v>
                </c:pt>
                <c:pt idx="5110">
                  <c:v>542.25</c:v>
                </c:pt>
                <c:pt idx="5111">
                  <c:v>553.5</c:v>
                </c:pt>
                <c:pt idx="5112">
                  <c:v>542.04999999999995</c:v>
                </c:pt>
                <c:pt idx="5113">
                  <c:v>542.45000000000005</c:v>
                </c:pt>
                <c:pt idx="5114">
                  <c:v>548.20000000000005</c:v>
                </c:pt>
                <c:pt idx="5115">
                  <c:v>547.65</c:v>
                </c:pt>
                <c:pt idx="5116">
                  <c:v>533.70000000000005</c:v>
                </c:pt>
                <c:pt idx="5117">
                  <c:v>525.20000000000005</c:v>
                </c:pt>
                <c:pt idx="5118">
                  <c:v>513.15</c:v>
                </c:pt>
                <c:pt idx="5119">
                  <c:v>499.05</c:v>
                </c:pt>
                <c:pt idx="5120">
                  <c:v>491.15</c:v>
                </c:pt>
                <c:pt idx="5121">
                  <c:v>493.65</c:v>
                </c:pt>
                <c:pt idx="5122">
                  <c:v>511.35</c:v>
                </c:pt>
                <c:pt idx="5123">
                  <c:v>507.95</c:v>
                </c:pt>
                <c:pt idx="5124">
                  <c:v>529.65</c:v>
                </c:pt>
                <c:pt idx="5125">
                  <c:v>526.85</c:v>
                </c:pt>
                <c:pt idx="5126">
                  <c:v>520.79999999999995</c:v>
                </c:pt>
                <c:pt idx="5127">
                  <c:v>504.45</c:v>
                </c:pt>
                <c:pt idx="5128">
                  <c:v>500.25</c:v>
                </c:pt>
                <c:pt idx="5129">
                  <c:v>510.95</c:v>
                </c:pt>
                <c:pt idx="5130">
                  <c:v>520</c:v>
                </c:pt>
                <c:pt idx="5131">
                  <c:v>521.70000000000005</c:v>
                </c:pt>
                <c:pt idx="5132">
                  <c:v>528.29999999999995</c:v>
                </c:pt>
                <c:pt idx="5133">
                  <c:v>515.9</c:v>
                </c:pt>
                <c:pt idx="5134">
                  <c:v>525.70000000000005</c:v>
                </c:pt>
                <c:pt idx="5135">
                  <c:v>526.1</c:v>
                </c:pt>
                <c:pt idx="5136">
                  <c:v>518.15</c:v>
                </c:pt>
                <c:pt idx="5137">
                  <c:v>517.85</c:v>
                </c:pt>
                <c:pt idx="5138">
                  <c:v>507.35</c:v>
                </c:pt>
                <c:pt idx="5139">
                  <c:v>519.70000000000005</c:v>
                </c:pt>
                <c:pt idx="5140">
                  <c:v>519.5</c:v>
                </c:pt>
                <c:pt idx="5141">
                  <c:v>512.9</c:v>
                </c:pt>
                <c:pt idx="5142">
                  <c:v>523.9</c:v>
                </c:pt>
                <c:pt idx="5143">
                  <c:v>543.20000000000005</c:v>
                </c:pt>
                <c:pt idx="5144">
                  <c:v>547.70000000000005</c:v>
                </c:pt>
                <c:pt idx="5145">
                  <c:v>541.45000000000005</c:v>
                </c:pt>
                <c:pt idx="5146">
                  <c:v>539.9</c:v>
                </c:pt>
                <c:pt idx="5147">
                  <c:v>520.15</c:v>
                </c:pt>
                <c:pt idx="5148">
                  <c:v>535.75</c:v>
                </c:pt>
                <c:pt idx="5149">
                  <c:v>555.85</c:v>
                </c:pt>
                <c:pt idx="5150">
                  <c:v>544.6</c:v>
                </c:pt>
                <c:pt idx="5151">
                  <c:v>544.70000000000005</c:v>
                </c:pt>
                <c:pt idx="5152">
                  <c:v>514.65</c:v>
                </c:pt>
                <c:pt idx="5153">
                  <c:v>498.7</c:v>
                </c:pt>
                <c:pt idx="5154">
                  <c:v>500.8</c:v>
                </c:pt>
                <c:pt idx="5155">
                  <c:v>516.04999999999995</c:v>
                </c:pt>
                <c:pt idx="5156">
                  <c:v>520.95000000000005</c:v>
                </c:pt>
                <c:pt idx="5157">
                  <c:v>525.4</c:v>
                </c:pt>
                <c:pt idx="5158">
                  <c:v>531.45000000000005</c:v>
                </c:pt>
                <c:pt idx="5159">
                  <c:v>523.75</c:v>
                </c:pt>
                <c:pt idx="5160">
                  <c:v>527.20000000000005</c:v>
                </c:pt>
                <c:pt idx="5161">
                  <c:v>502.8</c:v>
                </c:pt>
                <c:pt idx="5162">
                  <c:v>506.95</c:v>
                </c:pt>
                <c:pt idx="5163">
                  <c:v>475.85</c:v>
                </c:pt>
                <c:pt idx="5164">
                  <c:v>491.85</c:v>
                </c:pt>
                <c:pt idx="5165">
                  <c:v>500.6</c:v>
                </c:pt>
                <c:pt idx="5166">
                  <c:v>507.3</c:v>
                </c:pt>
                <c:pt idx="5167">
                  <c:v>510.8</c:v>
                </c:pt>
                <c:pt idx="5168">
                  <c:v>509.35</c:v>
                </c:pt>
                <c:pt idx="5169">
                  <c:v>524.4</c:v>
                </c:pt>
                <c:pt idx="5170">
                  <c:v>523.54999999999995</c:v>
                </c:pt>
                <c:pt idx="5171">
                  <c:v>517.20000000000005</c:v>
                </c:pt>
                <c:pt idx="5172">
                  <c:v>530.95000000000005</c:v>
                </c:pt>
                <c:pt idx="5173">
                  <c:v>531.04999999999995</c:v>
                </c:pt>
                <c:pt idx="5174">
                  <c:v>548.1</c:v>
                </c:pt>
                <c:pt idx="5175">
                  <c:v>543.65</c:v>
                </c:pt>
                <c:pt idx="5176">
                  <c:v>541.20000000000005</c:v>
                </c:pt>
                <c:pt idx="5177">
                  <c:v>537.35</c:v>
                </c:pt>
                <c:pt idx="5178">
                  <c:v>536.5</c:v>
                </c:pt>
                <c:pt idx="5179">
                  <c:v>555.15</c:v>
                </c:pt>
                <c:pt idx="5180">
                  <c:v>555.65</c:v>
                </c:pt>
                <c:pt idx="5181">
                  <c:v>565.79999999999995</c:v>
                </c:pt>
                <c:pt idx="5182">
                  <c:v>582.20000000000005</c:v>
                </c:pt>
                <c:pt idx="5183">
                  <c:v>573</c:v>
                </c:pt>
                <c:pt idx="5184">
                  <c:v>578.15</c:v>
                </c:pt>
                <c:pt idx="5185">
                  <c:v>583.25</c:v>
                </c:pt>
                <c:pt idx="5186">
                  <c:v>597.04999999999995</c:v>
                </c:pt>
                <c:pt idx="5187">
                  <c:v>597.25</c:v>
                </c:pt>
                <c:pt idx="5188">
                  <c:v>594.04999999999995</c:v>
                </c:pt>
                <c:pt idx="5189">
                  <c:v>599.65</c:v>
                </c:pt>
                <c:pt idx="5190">
                  <c:v>603.29999999999995</c:v>
                </c:pt>
                <c:pt idx="5191">
                  <c:v>579.5</c:v>
                </c:pt>
                <c:pt idx="5192">
                  <c:v>583.20000000000005</c:v>
                </c:pt>
                <c:pt idx="5193">
                  <c:v>573.5</c:v>
                </c:pt>
                <c:pt idx="5194">
                  <c:v>572.85</c:v>
                </c:pt>
                <c:pt idx="5195">
                  <c:v>559.04999999999995</c:v>
                </c:pt>
                <c:pt idx="5196">
                  <c:v>562.25</c:v>
                </c:pt>
                <c:pt idx="5197">
                  <c:v>563.6</c:v>
                </c:pt>
                <c:pt idx="5198">
                  <c:v>531.70000000000005</c:v>
                </c:pt>
                <c:pt idx="5199">
                  <c:v>530.45000000000005</c:v>
                </c:pt>
                <c:pt idx="5200">
                  <c:v>522.65</c:v>
                </c:pt>
                <c:pt idx="5201">
                  <c:v>527.85</c:v>
                </c:pt>
                <c:pt idx="5202">
                  <c:v>537</c:v>
                </c:pt>
                <c:pt idx="5203">
                  <c:v>540.1</c:v>
                </c:pt>
                <c:pt idx="5204">
                  <c:v>564.29999999999995</c:v>
                </c:pt>
                <c:pt idx="5205">
                  <c:v>566.15</c:v>
                </c:pt>
                <c:pt idx="5206">
                  <c:v>560.70000000000005</c:v>
                </c:pt>
                <c:pt idx="5207">
                  <c:v>574.6</c:v>
                </c:pt>
                <c:pt idx="5208">
                  <c:v>575.5</c:v>
                </c:pt>
                <c:pt idx="5209">
                  <c:v>576.65</c:v>
                </c:pt>
                <c:pt idx="5210">
                  <c:v>571.35</c:v>
                </c:pt>
                <c:pt idx="5211">
                  <c:v>583.9</c:v>
                </c:pt>
                <c:pt idx="5212">
                  <c:v>591.15</c:v>
                </c:pt>
                <c:pt idx="5213">
                  <c:v>588.04999999999995</c:v>
                </c:pt>
                <c:pt idx="5214">
                  <c:v>580.79999999999995</c:v>
                </c:pt>
                <c:pt idx="5215">
                  <c:v>551</c:v>
                </c:pt>
                <c:pt idx="5216">
                  <c:v>498.3</c:v>
                </c:pt>
                <c:pt idx="5217">
                  <c:v>500.9</c:v>
                </c:pt>
                <c:pt idx="5218">
                  <c:v>501.1</c:v>
                </c:pt>
                <c:pt idx="5219">
                  <c:v>503.45</c:v>
                </c:pt>
                <c:pt idx="5220">
                  <c:v>513</c:v>
                </c:pt>
                <c:pt idx="5221">
                  <c:v>518.9</c:v>
                </c:pt>
                <c:pt idx="5222">
                  <c:v>512.65</c:v>
                </c:pt>
                <c:pt idx="5223">
                  <c:v>518.35</c:v>
                </c:pt>
                <c:pt idx="5224">
                  <c:v>520.45000000000005</c:v>
                </c:pt>
                <c:pt idx="5225">
                  <c:v>524.5</c:v>
                </c:pt>
                <c:pt idx="5226">
                  <c:v>524.25</c:v>
                </c:pt>
                <c:pt idx="5227">
                  <c:v>524.1</c:v>
                </c:pt>
                <c:pt idx="5228">
                  <c:v>527.85</c:v>
                </c:pt>
                <c:pt idx="5229">
                  <c:v>528.6</c:v>
                </c:pt>
                <c:pt idx="5230">
                  <c:v>518.70000000000005</c:v>
                </c:pt>
                <c:pt idx="5231">
                  <c:v>523</c:v>
                </c:pt>
                <c:pt idx="5232">
                  <c:v>516.1</c:v>
                </c:pt>
                <c:pt idx="5233">
                  <c:v>526.6</c:v>
                </c:pt>
                <c:pt idx="5234">
                  <c:v>522.5</c:v>
                </c:pt>
                <c:pt idx="5235">
                  <c:v>539.15</c:v>
                </c:pt>
                <c:pt idx="5236">
                  <c:v>531.65</c:v>
                </c:pt>
                <c:pt idx="5237">
                  <c:v>525.9</c:v>
                </c:pt>
                <c:pt idx="5238">
                  <c:v>528.70000000000005</c:v>
                </c:pt>
                <c:pt idx="5239">
                  <c:v>536.5</c:v>
                </c:pt>
                <c:pt idx="5240">
                  <c:v>509.15</c:v>
                </c:pt>
                <c:pt idx="5241">
                  <c:v>509.35</c:v>
                </c:pt>
                <c:pt idx="5242">
                  <c:v>505.25</c:v>
                </c:pt>
                <c:pt idx="5243">
                  <c:v>519.5</c:v>
                </c:pt>
                <c:pt idx="5244">
                  <c:v>519.9</c:v>
                </c:pt>
                <c:pt idx="5245">
                  <c:v>520.20000000000005</c:v>
                </c:pt>
                <c:pt idx="5246">
                  <c:v>519.85</c:v>
                </c:pt>
                <c:pt idx="5247">
                  <c:v>509.6</c:v>
                </c:pt>
                <c:pt idx="5248">
                  <c:v>518.4</c:v>
                </c:pt>
                <c:pt idx="5249">
                  <c:v>39.56</c:v>
                </c:pt>
                <c:pt idx="5250">
                  <c:v>38.92</c:v>
                </c:pt>
                <c:pt idx="5251">
                  <c:v>39.119999999999997</c:v>
                </c:pt>
                <c:pt idx="5252">
                  <c:v>38.51</c:v>
                </c:pt>
                <c:pt idx="5253">
                  <c:v>37.92</c:v>
                </c:pt>
                <c:pt idx="5254">
                  <c:v>39.43</c:v>
                </c:pt>
                <c:pt idx="5255">
                  <c:v>40.020000000000003</c:v>
                </c:pt>
                <c:pt idx="5256">
                  <c:v>38.840000000000003</c:v>
                </c:pt>
                <c:pt idx="5257">
                  <c:v>38.090000000000003</c:v>
                </c:pt>
                <c:pt idx="5258">
                  <c:v>38.17</c:v>
                </c:pt>
                <c:pt idx="5259">
                  <c:v>38.21</c:v>
                </c:pt>
                <c:pt idx="5260">
                  <c:v>38.18</c:v>
                </c:pt>
                <c:pt idx="5261">
                  <c:v>38.049999999999997</c:v>
                </c:pt>
                <c:pt idx="5262">
                  <c:v>38.39</c:v>
                </c:pt>
                <c:pt idx="5263">
                  <c:v>38.200000000000003</c:v>
                </c:pt>
                <c:pt idx="5264">
                  <c:v>37.78</c:v>
                </c:pt>
                <c:pt idx="5265">
                  <c:v>36.67</c:v>
                </c:pt>
                <c:pt idx="5266">
                  <c:v>36.17</c:v>
                </c:pt>
                <c:pt idx="5267">
                  <c:v>36.14</c:v>
                </c:pt>
                <c:pt idx="5268">
                  <c:v>36.18</c:v>
                </c:pt>
                <c:pt idx="5269">
                  <c:v>36.01</c:v>
                </c:pt>
                <c:pt idx="5270">
                  <c:v>35.81</c:v>
                </c:pt>
                <c:pt idx="5271">
                  <c:v>36.15</c:v>
                </c:pt>
                <c:pt idx="5272">
                  <c:v>36.409999999999997</c:v>
                </c:pt>
                <c:pt idx="5273">
                  <c:v>36.89</c:v>
                </c:pt>
                <c:pt idx="5274">
                  <c:v>37.049999999999997</c:v>
                </c:pt>
                <c:pt idx="5275">
                  <c:v>36.840000000000003</c:v>
                </c:pt>
                <c:pt idx="5276">
                  <c:v>37.56</c:v>
                </c:pt>
                <c:pt idx="5277">
                  <c:v>37.950000000000003</c:v>
                </c:pt>
                <c:pt idx="5278">
                  <c:v>37.94</c:v>
                </c:pt>
                <c:pt idx="5279">
                  <c:v>37.75</c:v>
                </c:pt>
                <c:pt idx="5280">
                  <c:v>38.44</c:v>
                </c:pt>
                <c:pt idx="5281">
                  <c:v>38.950000000000003</c:v>
                </c:pt>
                <c:pt idx="5282">
                  <c:v>39.11</c:v>
                </c:pt>
                <c:pt idx="5283">
                  <c:v>39.270000000000003</c:v>
                </c:pt>
                <c:pt idx="5284">
                  <c:v>39.840000000000003</c:v>
                </c:pt>
                <c:pt idx="5285">
                  <c:v>39.78</c:v>
                </c:pt>
                <c:pt idx="5286">
                  <c:v>39.840000000000003</c:v>
                </c:pt>
                <c:pt idx="5287">
                  <c:v>39.74</c:v>
                </c:pt>
                <c:pt idx="5288">
                  <c:v>39.03</c:v>
                </c:pt>
                <c:pt idx="5289">
                  <c:v>38.590000000000003</c:v>
                </c:pt>
                <c:pt idx="5290">
                  <c:v>38.880000000000003</c:v>
                </c:pt>
                <c:pt idx="5291">
                  <c:v>39.25</c:v>
                </c:pt>
                <c:pt idx="5292">
                  <c:v>39.39</c:v>
                </c:pt>
                <c:pt idx="5293">
                  <c:v>39.19</c:v>
                </c:pt>
                <c:pt idx="5294">
                  <c:v>39.9</c:v>
                </c:pt>
                <c:pt idx="5295">
                  <c:v>39.909999999999997</c:v>
                </c:pt>
                <c:pt idx="5296">
                  <c:v>39.979999999999997</c:v>
                </c:pt>
                <c:pt idx="5297">
                  <c:v>39.83</c:v>
                </c:pt>
                <c:pt idx="5298">
                  <c:v>39.93</c:v>
                </c:pt>
                <c:pt idx="5299">
                  <c:v>38.99</c:v>
                </c:pt>
                <c:pt idx="5300">
                  <c:v>38.35</c:v>
                </c:pt>
                <c:pt idx="5301">
                  <c:v>37.85</c:v>
                </c:pt>
                <c:pt idx="5302">
                  <c:v>38.159999999999997</c:v>
                </c:pt>
                <c:pt idx="5303">
                  <c:v>37.65</c:v>
                </c:pt>
                <c:pt idx="5304">
                  <c:v>36.93</c:v>
                </c:pt>
                <c:pt idx="5305">
                  <c:v>37.200000000000003</c:v>
                </c:pt>
                <c:pt idx="5306">
                  <c:v>36.47</c:v>
                </c:pt>
                <c:pt idx="5307">
                  <c:v>37.65</c:v>
                </c:pt>
                <c:pt idx="5308">
                  <c:v>37.82</c:v>
                </c:pt>
                <c:pt idx="5309">
                  <c:v>37.49</c:v>
                </c:pt>
                <c:pt idx="5310">
                  <c:v>37.51</c:v>
                </c:pt>
                <c:pt idx="5311">
                  <c:v>38.57</c:v>
                </c:pt>
                <c:pt idx="5312">
                  <c:v>39.6</c:v>
                </c:pt>
                <c:pt idx="5313">
                  <c:v>40.36</c:v>
                </c:pt>
                <c:pt idx="5314">
                  <c:v>40.56</c:v>
                </c:pt>
                <c:pt idx="5315">
                  <c:v>39.64</c:v>
                </c:pt>
                <c:pt idx="5316">
                  <c:v>40.72</c:v>
                </c:pt>
                <c:pt idx="5317">
                  <c:v>41.2</c:v>
                </c:pt>
                <c:pt idx="5318">
                  <c:v>40.57</c:v>
                </c:pt>
                <c:pt idx="5319">
                  <c:v>42.08</c:v>
                </c:pt>
                <c:pt idx="5320">
                  <c:v>39.81</c:v>
                </c:pt>
                <c:pt idx="5321">
                  <c:v>37.78</c:v>
                </c:pt>
                <c:pt idx="5322">
                  <c:v>38</c:v>
                </c:pt>
                <c:pt idx="5323">
                  <c:v>37.83</c:v>
                </c:pt>
                <c:pt idx="5324">
                  <c:v>38.11</c:v>
                </c:pt>
                <c:pt idx="5325">
                  <c:v>37.840000000000003</c:v>
                </c:pt>
                <c:pt idx="5326">
                  <c:v>37.69</c:v>
                </c:pt>
                <c:pt idx="5327">
                  <c:v>37.76</c:v>
                </c:pt>
                <c:pt idx="5328">
                  <c:v>37.75</c:v>
                </c:pt>
                <c:pt idx="5329">
                  <c:v>39.39</c:v>
                </c:pt>
                <c:pt idx="5330">
                  <c:v>37.89</c:v>
                </c:pt>
                <c:pt idx="5331">
                  <c:v>37.97</c:v>
                </c:pt>
                <c:pt idx="5332">
                  <c:v>37.909999999999997</c:v>
                </c:pt>
                <c:pt idx="5333">
                  <c:v>37.49</c:v>
                </c:pt>
                <c:pt idx="5334">
                  <c:v>37.299999999999997</c:v>
                </c:pt>
                <c:pt idx="5335">
                  <c:v>34.81</c:v>
                </c:pt>
                <c:pt idx="5336">
                  <c:v>35.24</c:v>
                </c:pt>
                <c:pt idx="5337">
                  <c:v>35.28</c:v>
                </c:pt>
                <c:pt idx="5338">
                  <c:v>35.53</c:v>
                </c:pt>
                <c:pt idx="5339">
                  <c:v>37.549999999999997</c:v>
                </c:pt>
                <c:pt idx="5340">
                  <c:v>37.85</c:v>
                </c:pt>
                <c:pt idx="5341">
                  <c:v>37.6</c:v>
                </c:pt>
                <c:pt idx="5342">
                  <c:v>38.29</c:v>
                </c:pt>
                <c:pt idx="5343">
                  <c:v>37.840000000000003</c:v>
                </c:pt>
                <c:pt idx="5344">
                  <c:v>37.43</c:v>
                </c:pt>
                <c:pt idx="5345">
                  <c:v>38.61</c:v>
                </c:pt>
                <c:pt idx="5346">
                  <c:v>38.74</c:v>
                </c:pt>
                <c:pt idx="5347">
                  <c:v>39.049999999999997</c:v>
                </c:pt>
                <c:pt idx="5348">
                  <c:v>38.33</c:v>
                </c:pt>
                <c:pt idx="5349">
                  <c:v>37.06</c:v>
                </c:pt>
                <c:pt idx="5350">
                  <c:v>36.44</c:v>
                </c:pt>
                <c:pt idx="5351">
                  <c:v>35.58</c:v>
                </c:pt>
                <c:pt idx="5352">
                  <c:v>34.799999999999997</c:v>
                </c:pt>
                <c:pt idx="5353">
                  <c:v>35.26</c:v>
                </c:pt>
                <c:pt idx="5354">
                  <c:v>35.9</c:v>
                </c:pt>
                <c:pt idx="5355">
                  <c:v>34.83</c:v>
                </c:pt>
                <c:pt idx="5356">
                  <c:v>36.89</c:v>
                </c:pt>
                <c:pt idx="5357">
                  <c:v>37.65</c:v>
                </c:pt>
                <c:pt idx="5358">
                  <c:v>37.44</c:v>
                </c:pt>
                <c:pt idx="5359">
                  <c:v>37.72</c:v>
                </c:pt>
                <c:pt idx="5360">
                  <c:v>38.97</c:v>
                </c:pt>
                <c:pt idx="5361">
                  <c:v>41.74</c:v>
                </c:pt>
                <c:pt idx="5362">
                  <c:v>42.47</c:v>
                </c:pt>
                <c:pt idx="5363">
                  <c:v>42.76</c:v>
                </c:pt>
                <c:pt idx="5364">
                  <c:v>44.47</c:v>
                </c:pt>
                <c:pt idx="5365">
                  <c:v>43.53</c:v>
                </c:pt>
                <c:pt idx="5366">
                  <c:v>43.01</c:v>
                </c:pt>
                <c:pt idx="5367">
                  <c:v>43.8</c:v>
                </c:pt>
                <c:pt idx="5368">
                  <c:v>42.45</c:v>
                </c:pt>
                <c:pt idx="5369">
                  <c:v>41.12</c:v>
                </c:pt>
                <c:pt idx="5370">
                  <c:v>41.56</c:v>
                </c:pt>
                <c:pt idx="5371">
                  <c:v>42.08</c:v>
                </c:pt>
                <c:pt idx="5372">
                  <c:v>42.64</c:v>
                </c:pt>
                <c:pt idx="5373">
                  <c:v>43.41</c:v>
                </c:pt>
                <c:pt idx="5374">
                  <c:v>44.66</c:v>
                </c:pt>
                <c:pt idx="5375">
                  <c:v>44.35</c:v>
                </c:pt>
                <c:pt idx="5376">
                  <c:v>44</c:v>
                </c:pt>
                <c:pt idx="5377">
                  <c:v>42.98</c:v>
                </c:pt>
                <c:pt idx="5378">
                  <c:v>41.73</c:v>
                </c:pt>
                <c:pt idx="5379">
                  <c:v>43.54</c:v>
                </c:pt>
                <c:pt idx="5380">
                  <c:v>45.62</c:v>
                </c:pt>
                <c:pt idx="5381">
                  <c:v>46.37</c:v>
                </c:pt>
                <c:pt idx="5382">
                  <c:v>46.14</c:v>
                </c:pt>
                <c:pt idx="5383">
                  <c:v>46.6</c:v>
                </c:pt>
                <c:pt idx="5384">
                  <c:v>47.19</c:v>
                </c:pt>
                <c:pt idx="5385">
                  <c:v>46.34</c:v>
                </c:pt>
                <c:pt idx="5386">
                  <c:v>45.17</c:v>
                </c:pt>
                <c:pt idx="5387">
                  <c:v>46.14</c:v>
                </c:pt>
                <c:pt idx="5388">
                  <c:v>46.58</c:v>
                </c:pt>
                <c:pt idx="5389">
                  <c:v>48.26</c:v>
                </c:pt>
                <c:pt idx="5390">
                  <c:v>47.76</c:v>
                </c:pt>
                <c:pt idx="5391">
                  <c:v>48.21</c:v>
                </c:pt>
                <c:pt idx="5392">
                  <c:v>49.53</c:v>
                </c:pt>
                <c:pt idx="5393">
                  <c:v>50.43</c:v>
                </c:pt>
                <c:pt idx="5394">
                  <c:v>50.9</c:v>
                </c:pt>
                <c:pt idx="5395">
                  <c:v>51.47</c:v>
                </c:pt>
                <c:pt idx="5396">
                  <c:v>49.66</c:v>
                </c:pt>
                <c:pt idx="5397">
                  <c:v>48.88</c:v>
                </c:pt>
                <c:pt idx="5398">
                  <c:v>50.3</c:v>
                </c:pt>
                <c:pt idx="5399">
                  <c:v>50.96</c:v>
                </c:pt>
                <c:pt idx="5400">
                  <c:v>50.13</c:v>
                </c:pt>
                <c:pt idx="5401">
                  <c:v>50.09</c:v>
                </c:pt>
                <c:pt idx="5402">
                  <c:v>49.51</c:v>
                </c:pt>
                <c:pt idx="5403">
                  <c:v>50.01</c:v>
                </c:pt>
                <c:pt idx="5404">
                  <c:v>49.02</c:v>
                </c:pt>
                <c:pt idx="5405">
                  <c:v>50.64</c:v>
                </c:pt>
                <c:pt idx="5406">
                  <c:v>50.25</c:v>
                </c:pt>
                <c:pt idx="5407">
                  <c:v>51.14</c:v>
                </c:pt>
                <c:pt idx="5408">
                  <c:v>52.61</c:v>
                </c:pt>
                <c:pt idx="5409">
                  <c:v>50.63</c:v>
                </c:pt>
                <c:pt idx="5410">
                  <c:v>50.33</c:v>
                </c:pt>
                <c:pt idx="5411">
                  <c:v>49.92</c:v>
                </c:pt>
                <c:pt idx="5412">
                  <c:v>54.11</c:v>
                </c:pt>
                <c:pt idx="5413">
                  <c:v>45.38</c:v>
                </c:pt>
                <c:pt idx="5414">
                  <c:v>48.08</c:v>
                </c:pt>
                <c:pt idx="5415">
                  <c:v>50.09</c:v>
                </c:pt>
                <c:pt idx="5416">
                  <c:v>50.78</c:v>
                </c:pt>
                <c:pt idx="5417">
                  <c:v>51.09</c:v>
                </c:pt>
                <c:pt idx="5418">
                  <c:v>50.65</c:v>
                </c:pt>
                <c:pt idx="5419">
                  <c:v>53.17</c:v>
                </c:pt>
                <c:pt idx="5420">
                  <c:v>52.12</c:v>
                </c:pt>
                <c:pt idx="5421">
                  <c:v>51.91</c:v>
                </c:pt>
                <c:pt idx="5422">
                  <c:v>51.72</c:v>
                </c:pt>
                <c:pt idx="5423">
                  <c:v>50.56</c:v>
                </c:pt>
                <c:pt idx="5424">
                  <c:v>51.32</c:v>
                </c:pt>
                <c:pt idx="5425">
                  <c:v>51.47</c:v>
                </c:pt>
                <c:pt idx="5426">
                  <c:v>51.73</c:v>
                </c:pt>
                <c:pt idx="5427">
                  <c:v>51.64</c:v>
                </c:pt>
                <c:pt idx="5428">
                  <c:v>52.44</c:v>
                </c:pt>
                <c:pt idx="5429">
                  <c:v>53.22</c:v>
                </c:pt>
                <c:pt idx="5430">
                  <c:v>53.84</c:v>
                </c:pt>
                <c:pt idx="5431">
                  <c:v>55.15</c:v>
                </c:pt>
                <c:pt idx="5432">
                  <c:v>56.05</c:v>
                </c:pt>
                <c:pt idx="5433">
                  <c:v>55.69</c:v>
                </c:pt>
                <c:pt idx="5434">
                  <c:v>57.68</c:v>
                </c:pt>
                <c:pt idx="5435">
                  <c:v>57.56</c:v>
                </c:pt>
                <c:pt idx="5436">
                  <c:v>56.85</c:v>
                </c:pt>
                <c:pt idx="5437">
                  <c:v>57.44</c:v>
                </c:pt>
                <c:pt idx="5438">
                  <c:v>57.83</c:v>
                </c:pt>
                <c:pt idx="5439">
                  <c:v>57.84</c:v>
                </c:pt>
                <c:pt idx="5440">
                  <c:v>58.98</c:v>
                </c:pt>
                <c:pt idx="5441">
                  <c:v>54.44</c:v>
                </c:pt>
                <c:pt idx="5442">
                  <c:v>53.37</c:v>
                </c:pt>
                <c:pt idx="5443">
                  <c:v>53.84</c:v>
                </c:pt>
                <c:pt idx="5444">
                  <c:v>54.61</c:v>
                </c:pt>
                <c:pt idx="5445">
                  <c:v>53.03</c:v>
                </c:pt>
                <c:pt idx="5446">
                  <c:v>52.46</c:v>
                </c:pt>
                <c:pt idx="5447">
                  <c:v>52.28</c:v>
                </c:pt>
                <c:pt idx="5448">
                  <c:v>50.32</c:v>
                </c:pt>
                <c:pt idx="5449">
                  <c:v>49.78</c:v>
                </c:pt>
                <c:pt idx="5450">
                  <c:v>51.2</c:v>
                </c:pt>
                <c:pt idx="5451">
                  <c:v>49.87</c:v>
                </c:pt>
                <c:pt idx="5452">
                  <c:v>49.53</c:v>
                </c:pt>
                <c:pt idx="5453">
                  <c:v>49.27</c:v>
                </c:pt>
                <c:pt idx="5454">
                  <c:v>51.34</c:v>
                </c:pt>
                <c:pt idx="5455">
                  <c:v>52.6</c:v>
                </c:pt>
                <c:pt idx="5456">
                  <c:v>53.15</c:v>
                </c:pt>
                <c:pt idx="5457">
                  <c:v>54.85</c:v>
                </c:pt>
                <c:pt idx="5458">
                  <c:v>55.13</c:v>
                </c:pt>
                <c:pt idx="5459">
                  <c:v>54.19</c:v>
                </c:pt>
                <c:pt idx="5460">
                  <c:v>53.15</c:v>
                </c:pt>
                <c:pt idx="5461">
                  <c:v>54.98</c:v>
                </c:pt>
                <c:pt idx="5462">
                  <c:v>54.44</c:v>
                </c:pt>
                <c:pt idx="5463">
                  <c:v>54.32</c:v>
                </c:pt>
                <c:pt idx="5464">
                  <c:v>52.64</c:v>
                </c:pt>
                <c:pt idx="5465">
                  <c:v>51.09</c:v>
                </c:pt>
                <c:pt idx="5466">
                  <c:v>50.14</c:v>
                </c:pt>
                <c:pt idx="5467">
                  <c:v>51.64</c:v>
                </c:pt>
                <c:pt idx="5468">
                  <c:v>52.66</c:v>
                </c:pt>
                <c:pt idx="5469">
                  <c:v>50.17</c:v>
                </c:pt>
                <c:pt idx="5470">
                  <c:v>53.28</c:v>
                </c:pt>
                <c:pt idx="5471">
                  <c:v>55.49</c:v>
                </c:pt>
                <c:pt idx="5472">
                  <c:v>55.92</c:v>
                </c:pt>
                <c:pt idx="5473">
                  <c:v>54.6</c:v>
                </c:pt>
                <c:pt idx="5474">
                  <c:v>54.17</c:v>
                </c:pt>
                <c:pt idx="5475">
                  <c:v>54.06</c:v>
                </c:pt>
                <c:pt idx="5476">
                  <c:v>54.27</c:v>
                </c:pt>
                <c:pt idx="5477">
                  <c:v>54.52</c:v>
                </c:pt>
                <c:pt idx="5478">
                  <c:v>54.89</c:v>
                </c:pt>
                <c:pt idx="5479">
                  <c:v>54.69</c:v>
                </c:pt>
                <c:pt idx="5480">
                  <c:v>52.63</c:v>
                </c:pt>
                <c:pt idx="5481">
                  <c:v>55.66</c:v>
                </c:pt>
                <c:pt idx="5482">
                  <c:v>56.12</c:v>
                </c:pt>
                <c:pt idx="5483">
                  <c:v>57.62</c:v>
                </c:pt>
                <c:pt idx="5484">
                  <c:v>57.71</c:v>
                </c:pt>
                <c:pt idx="5485">
                  <c:v>58.32</c:v>
                </c:pt>
                <c:pt idx="5486">
                  <c:v>58.81</c:v>
                </c:pt>
                <c:pt idx="5487">
                  <c:v>58.58</c:v>
                </c:pt>
                <c:pt idx="5488">
                  <c:v>59.6</c:v>
                </c:pt>
                <c:pt idx="5489">
                  <c:v>61.04</c:v>
                </c:pt>
                <c:pt idx="5490">
                  <c:v>58.46</c:v>
                </c:pt>
                <c:pt idx="5491">
                  <c:v>57.46</c:v>
                </c:pt>
                <c:pt idx="5492">
                  <c:v>59.01</c:v>
                </c:pt>
                <c:pt idx="5493">
                  <c:v>58.23</c:v>
                </c:pt>
                <c:pt idx="5494">
                  <c:v>59.44</c:v>
                </c:pt>
                <c:pt idx="5495">
                  <c:v>59.43</c:v>
                </c:pt>
                <c:pt idx="5496">
                  <c:v>57.57</c:v>
                </c:pt>
                <c:pt idx="5497">
                  <c:v>57.5</c:v>
                </c:pt>
                <c:pt idx="5498">
                  <c:v>58.22</c:v>
                </c:pt>
                <c:pt idx="5499">
                  <c:v>751.15</c:v>
                </c:pt>
                <c:pt idx="5500">
                  <c:v>746.05</c:v>
                </c:pt>
                <c:pt idx="5501">
                  <c:v>750.45</c:v>
                </c:pt>
                <c:pt idx="5502">
                  <c:v>757.2</c:v>
                </c:pt>
                <c:pt idx="5503">
                  <c:v>754.65</c:v>
                </c:pt>
                <c:pt idx="5504">
                  <c:v>768.3</c:v>
                </c:pt>
                <c:pt idx="5505">
                  <c:v>751.35</c:v>
                </c:pt>
                <c:pt idx="5506">
                  <c:v>752.7</c:v>
                </c:pt>
                <c:pt idx="5507">
                  <c:v>739.9</c:v>
                </c:pt>
                <c:pt idx="5508">
                  <c:v>746.75</c:v>
                </c:pt>
                <c:pt idx="5509">
                  <c:v>756.7</c:v>
                </c:pt>
                <c:pt idx="5510">
                  <c:v>772</c:v>
                </c:pt>
                <c:pt idx="5511">
                  <c:v>759.95</c:v>
                </c:pt>
                <c:pt idx="5512">
                  <c:v>767.55</c:v>
                </c:pt>
                <c:pt idx="5513">
                  <c:v>778.3</c:v>
                </c:pt>
                <c:pt idx="5514">
                  <c:v>785.55</c:v>
                </c:pt>
                <c:pt idx="5515">
                  <c:v>788.5</c:v>
                </c:pt>
                <c:pt idx="5516">
                  <c:v>769.8</c:v>
                </c:pt>
                <c:pt idx="5517">
                  <c:v>773.5</c:v>
                </c:pt>
                <c:pt idx="5518">
                  <c:v>782.55</c:v>
                </c:pt>
                <c:pt idx="5519">
                  <c:v>783.3</c:v>
                </c:pt>
                <c:pt idx="5520">
                  <c:v>782.75</c:v>
                </c:pt>
                <c:pt idx="5521">
                  <c:v>807.55</c:v>
                </c:pt>
                <c:pt idx="5522">
                  <c:v>803.15</c:v>
                </c:pt>
                <c:pt idx="5523">
                  <c:v>819.2</c:v>
                </c:pt>
                <c:pt idx="5524">
                  <c:v>803.9</c:v>
                </c:pt>
                <c:pt idx="5525">
                  <c:v>783.7</c:v>
                </c:pt>
                <c:pt idx="5526">
                  <c:v>798.85</c:v>
                </c:pt>
                <c:pt idx="5527">
                  <c:v>801.7</c:v>
                </c:pt>
                <c:pt idx="5528">
                  <c:v>808.8</c:v>
                </c:pt>
                <c:pt idx="5529">
                  <c:v>802.15</c:v>
                </c:pt>
                <c:pt idx="5530">
                  <c:v>823.7</c:v>
                </c:pt>
                <c:pt idx="5531">
                  <c:v>847.25</c:v>
                </c:pt>
                <c:pt idx="5532">
                  <c:v>851.3</c:v>
                </c:pt>
                <c:pt idx="5533">
                  <c:v>842.85</c:v>
                </c:pt>
                <c:pt idx="5534">
                  <c:v>858.6</c:v>
                </c:pt>
                <c:pt idx="5535">
                  <c:v>870.15</c:v>
                </c:pt>
                <c:pt idx="5536">
                  <c:v>864.8</c:v>
                </c:pt>
                <c:pt idx="5537">
                  <c:v>879.05</c:v>
                </c:pt>
                <c:pt idx="5538">
                  <c:v>881.1</c:v>
                </c:pt>
                <c:pt idx="5539">
                  <c:v>867.15</c:v>
                </c:pt>
                <c:pt idx="5540">
                  <c:v>858.7</c:v>
                </c:pt>
                <c:pt idx="5541">
                  <c:v>852.65</c:v>
                </c:pt>
                <c:pt idx="5542">
                  <c:v>840.8</c:v>
                </c:pt>
                <c:pt idx="5543">
                  <c:v>850.7</c:v>
                </c:pt>
                <c:pt idx="5544">
                  <c:v>854.45</c:v>
                </c:pt>
                <c:pt idx="5545">
                  <c:v>856.2</c:v>
                </c:pt>
                <c:pt idx="5546">
                  <c:v>862.45</c:v>
                </c:pt>
                <c:pt idx="5547">
                  <c:v>858.15</c:v>
                </c:pt>
                <c:pt idx="5548">
                  <c:v>879.35</c:v>
                </c:pt>
                <c:pt idx="5549">
                  <c:v>871.8</c:v>
                </c:pt>
                <c:pt idx="5550">
                  <c:v>857.75</c:v>
                </c:pt>
                <c:pt idx="5551">
                  <c:v>835.9</c:v>
                </c:pt>
                <c:pt idx="5552">
                  <c:v>829.7</c:v>
                </c:pt>
                <c:pt idx="5553">
                  <c:v>831.85</c:v>
                </c:pt>
                <c:pt idx="5554">
                  <c:v>840.4</c:v>
                </c:pt>
                <c:pt idx="5555">
                  <c:v>840.3</c:v>
                </c:pt>
                <c:pt idx="5556">
                  <c:v>837.5</c:v>
                </c:pt>
                <c:pt idx="5557">
                  <c:v>850.6</c:v>
                </c:pt>
                <c:pt idx="5558">
                  <c:v>809.15</c:v>
                </c:pt>
                <c:pt idx="5559">
                  <c:v>821.1</c:v>
                </c:pt>
                <c:pt idx="5560">
                  <c:v>816.55</c:v>
                </c:pt>
                <c:pt idx="5561">
                  <c:v>829.75</c:v>
                </c:pt>
                <c:pt idx="5562">
                  <c:v>836.1</c:v>
                </c:pt>
                <c:pt idx="5563">
                  <c:v>846.3</c:v>
                </c:pt>
                <c:pt idx="5564">
                  <c:v>836.55</c:v>
                </c:pt>
                <c:pt idx="5565">
                  <c:v>823.2</c:v>
                </c:pt>
                <c:pt idx="5566">
                  <c:v>803.1</c:v>
                </c:pt>
                <c:pt idx="5567">
                  <c:v>814.55</c:v>
                </c:pt>
                <c:pt idx="5568">
                  <c:v>800.25</c:v>
                </c:pt>
                <c:pt idx="5569">
                  <c:v>812.55</c:v>
                </c:pt>
                <c:pt idx="5570">
                  <c:v>817.1</c:v>
                </c:pt>
                <c:pt idx="5571">
                  <c:v>824.15</c:v>
                </c:pt>
                <c:pt idx="5572">
                  <c:v>804.75</c:v>
                </c:pt>
                <c:pt idx="5573">
                  <c:v>821.05</c:v>
                </c:pt>
                <c:pt idx="5574">
                  <c:v>800.25</c:v>
                </c:pt>
                <c:pt idx="5575">
                  <c:v>793.35</c:v>
                </c:pt>
                <c:pt idx="5576">
                  <c:v>785.1</c:v>
                </c:pt>
                <c:pt idx="5577">
                  <c:v>771.1</c:v>
                </c:pt>
                <c:pt idx="5578">
                  <c:v>782</c:v>
                </c:pt>
                <c:pt idx="5579">
                  <c:v>784.05</c:v>
                </c:pt>
                <c:pt idx="5580">
                  <c:v>782.3</c:v>
                </c:pt>
                <c:pt idx="5581">
                  <c:v>780.3</c:v>
                </c:pt>
                <c:pt idx="5582">
                  <c:v>781.55</c:v>
                </c:pt>
                <c:pt idx="5583">
                  <c:v>770.35</c:v>
                </c:pt>
                <c:pt idx="5584">
                  <c:v>788.65</c:v>
                </c:pt>
                <c:pt idx="5585">
                  <c:v>817.85</c:v>
                </c:pt>
                <c:pt idx="5586">
                  <c:v>825.35</c:v>
                </c:pt>
                <c:pt idx="5587">
                  <c:v>833.2</c:v>
                </c:pt>
                <c:pt idx="5588">
                  <c:v>831.7</c:v>
                </c:pt>
                <c:pt idx="5589">
                  <c:v>846.75</c:v>
                </c:pt>
                <c:pt idx="5590">
                  <c:v>852.25</c:v>
                </c:pt>
                <c:pt idx="5591">
                  <c:v>838.45</c:v>
                </c:pt>
                <c:pt idx="5592">
                  <c:v>837.3</c:v>
                </c:pt>
                <c:pt idx="5593">
                  <c:v>830.45</c:v>
                </c:pt>
                <c:pt idx="5594">
                  <c:v>822.25</c:v>
                </c:pt>
                <c:pt idx="5595">
                  <c:v>819.65</c:v>
                </c:pt>
                <c:pt idx="5596">
                  <c:v>793.9</c:v>
                </c:pt>
                <c:pt idx="5597">
                  <c:v>787.65</c:v>
                </c:pt>
                <c:pt idx="5598">
                  <c:v>828.05</c:v>
                </c:pt>
                <c:pt idx="5599">
                  <c:v>794.4</c:v>
                </c:pt>
                <c:pt idx="5600">
                  <c:v>788.25</c:v>
                </c:pt>
                <c:pt idx="5601">
                  <c:v>735.85</c:v>
                </c:pt>
                <c:pt idx="5602">
                  <c:v>688.75</c:v>
                </c:pt>
                <c:pt idx="5603">
                  <c:v>678.4</c:v>
                </c:pt>
                <c:pt idx="5604">
                  <c:v>679.25</c:v>
                </c:pt>
                <c:pt idx="5605">
                  <c:v>676.2</c:v>
                </c:pt>
                <c:pt idx="5606">
                  <c:v>682.25</c:v>
                </c:pt>
                <c:pt idx="5607">
                  <c:v>709.4</c:v>
                </c:pt>
                <c:pt idx="5608">
                  <c:v>702.4</c:v>
                </c:pt>
                <c:pt idx="5609">
                  <c:v>682.75</c:v>
                </c:pt>
                <c:pt idx="5610">
                  <c:v>649.54999999999995</c:v>
                </c:pt>
                <c:pt idx="5611">
                  <c:v>673.6</c:v>
                </c:pt>
                <c:pt idx="5612">
                  <c:v>656.05</c:v>
                </c:pt>
                <c:pt idx="5613">
                  <c:v>637.29999999999995</c:v>
                </c:pt>
                <c:pt idx="5614">
                  <c:v>669.15</c:v>
                </c:pt>
                <c:pt idx="5615">
                  <c:v>685.75</c:v>
                </c:pt>
                <c:pt idx="5616">
                  <c:v>683.8</c:v>
                </c:pt>
                <c:pt idx="5617">
                  <c:v>692.35</c:v>
                </c:pt>
                <c:pt idx="5618">
                  <c:v>681.7</c:v>
                </c:pt>
                <c:pt idx="5619">
                  <c:v>676.95</c:v>
                </c:pt>
                <c:pt idx="5620">
                  <c:v>672.1</c:v>
                </c:pt>
                <c:pt idx="5621">
                  <c:v>684.7</c:v>
                </c:pt>
                <c:pt idx="5622">
                  <c:v>655.95</c:v>
                </c:pt>
                <c:pt idx="5623">
                  <c:v>900.6</c:v>
                </c:pt>
                <c:pt idx="5624">
                  <c:v>936.8</c:v>
                </c:pt>
                <c:pt idx="5625">
                  <c:v>971.05</c:v>
                </c:pt>
                <c:pt idx="5626">
                  <c:v>971.7</c:v>
                </c:pt>
                <c:pt idx="5627">
                  <c:v>987.9</c:v>
                </c:pt>
                <c:pt idx="5628">
                  <c:v>984.2</c:v>
                </c:pt>
                <c:pt idx="5629">
                  <c:v>988.95</c:v>
                </c:pt>
                <c:pt idx="5630">
                  <c:v>1046.3</c:v>
                </c:pt>
                <c:pt idx="5631">
                  <c:v>1033.75</c:v>
                </c:pt>
                <c:pt idx="5632">
                  <c:v>1029.5999999999999</c:v>
                </c:pt>
                <c:pt idx="5633">
                  <c:v>1043.1500000000001</c:v>
                </c:pt>
                <c:pt idx="5634">
                  <c:v>1047.7</c:v>
                </c:pt>
                <c:pt idx="5635">
                  <c:v>1035.95</c:v>
                </c:pt>
                <c:pt idx="5636">
                  <c:v>1024.2</c:v>
                </c:pt>
                <c:pt idx="5637">
                  <c:v>1047.9000000000001</c:v>
                </c:pt>
                <c:pt idx="5638">
                  <c:v>1024.25</c:v>
                </c:pt>
                <c:pt idx="5639">
                  <c:v>1047.1500000000001</c:v>
                </c:pt>
                <c:pt idx="5640">
                  <c:v>1039.5999999999999</c:v>
                </c:pt>
                <c:pt idx="5641">
                  <c:v>1054.0999999999999</c:v>
                </c:pt>
                <c:pt idx="5642">
                  <c:v>1068.0999999999999</c:v>
                </c:pt>
                <c:pt idx="5643">
                  <c:v>1079.4000000000001</c:v>
                </c:pt>
                <c:pt idx="5644">
                  <c:v>1065.3499999999999</c:v>
                </c:pt>
                <c:pt idx="5645">
                  <c:v>1060.7</c:v>
                </c:pt>
                <c:pt idx="5646">
                  <c:v>1048.0999999999999</c:v>
                </c:pt>
                <c:pt idx="5647">
                  <c:v>1012.7</c:v>
                </c:pt>
                <c:pt idx="5648">
                  <c:v>1009.65</c:v>
                </c:pt>
                <c:pt idx="5649">
                  <c:v>992.15</c:v>
                </c:pt>
                <c:pt idx="5650">
                  <c:v>957.15</c:v>
                </c:pt>
                <c:pt idx="5651">
                  <c:v>948.45</c:v>
                </c:pt>
                <c:pt idx="5652">
                  <c:v>934.45</c:v>
                </c:pt>
                <c:pt idx="5653">
                  <c:v>925.95</c:v>
                </c:pt>
                <c:pt idx="5654">
                  <c:v>950.45</c:v>
                </c:pt>
                <c:pt idx="5655">
                  <c:v>970.9</c:v>
                </c:pt>
                <c:pt idx="5656">
                  <c:v>972.5</c:v>
                </c:pt>
                <c:pt idx="5657">
                  <c:v>960.35</c:v>
                </c:pt>
                <c:pt idx="5658">
                  <c:v>970.6</c:v>
                </c:pt>
                <c:pt idx="5659">
                  <c:v>971.45</c:v>
                </c:pt>
                <c:pt idx="5660">
                  <c:v>975.45</c:v>
                </c:pt>
                <c:pt idx="5661">
                  <c:v>961.9</c:v>
                </c:pt>
                <c:pt idx="5662">
                  <c:v>961</c:v>
                </c:pt>
                <c:pt idx="5663">
                  <c:v>941.45</c:v>
                </c:pt>
                <c:pt idx="5664">
                  <c:v>937.6</c:v>
                </c:pt>
                <c:pt idx="5665">
                  <c:v>980.9</c:v>
                </c:pt>
                <c:pt idx="5666">
                  <c:v>980.85</c:v>
                </c:pt>
                <c:pt idx="5667">
                  <c:v>983.7</c:v>
                </c:pt>
                <c:pt idx="5668">
                  <c:v>969.7</c:v>
                </c:pt>
                <c:pt idx="5669">
                  <c:v>998.1</c:v>
                </c:pt>
                <c:pt idx="5670">
                  <c:v>992.85</c:v>
                </c:pt>
                <c:pt idx="5671">
                  <c:v>969.2</c:v>
                </c:pt>
                <c:pt idx="5672">
                  <c:v>960.25</c:v>
                </c:pt>
                <c:pt idx="5673">
                  <c:v>963.9</c:v>
                </c:pt>
                <c:pt idx="5674">
                  <c:v>953.55</c:v>
                </c:pt>
                <c:pt idx="5675">
                  <c:v>932.15</c:v>
                </c:pt>
                <c:pt idx="5676">
                  <c:v>934.6</c:v>
                </c:pt>
                <c:pt idx="5677">
                  <c:v>944.7</c:v>
                </c:pt>
                <c:pt idx="5678">
                  <c:v>930</c:v>
                </c:pt>
                <c:pt idx="5679">
                  <c:v>964.05</c:v>
                </c:pt>
                <c:pt idx="5680">
                  <c:v>965.85</c:v>
                </c:pt>
                <c:pt idx="5681">
                  <c:v>975.15</c:v>
                </c:pt>
                <c:pt idx="5682">
                  <c:v>999.7</c:v>
                </c:pt>
                <c:pt idx="5683">
                  <c:v>987.05</c:v>
                </c:pt>
                <c:pt idx="5684">
                  <c:v>997.9</c:v>
                </c:pt>
                <c:pt idx="5685">
                  <c:v>984.95</c:v>
                </c:pt>
                <c:pt idx="5686">
                  <c:v>984.25</c:v>
                </c:pt>
                <c:pt idx="5687">
                  <c:v>982.8</c:v>
                </c:pt>
                <c:pt idx="5688">
                  <c:v>990.65</c:v>
                </c:pt>
                <c:pt idx="5689">
                  <c:v>997.95</c:v>
                </c:pt>
                <c:pt idx="5690">
                  <c:v>998.95</c:v>
                </c:pt>
                <c:pt idx="5691">
                  <c:v>998.4</c:v>
                </c:pt>
                <c:pt idx="5692">
                  <c:v>990.45</c:v>
                </c:pt>
                <c:pt idx="5693">
                  <c:v>996.4</c:v>
                </c:pt>
                <c:pt idx="5694">
                  <c:v>993.7</c:v>
                </c:pt>
                <c:pt idx="5695">
                  <c:v>1002.15</c:v>
                </c:pt>
                <c:pt idx="5696">
                  <c:v>1009.5</c:v>
                </c:pt>
                <c:pt idx="5697">
                  <c:v>1003.9</c:v>
                </c:pt>
                <c:pt idx="5698">
                  <c:v>998.25</c:v>
                </c:pt>
                <c:pt idx="5699">
                  <c:v>981.7</c:v>
                </c:pt>
                <c:pt idx="5700">
                  <c:v>1000.15</c:v>
                </c:pt>
                <c:pt idx="5701">
                  <c:v>1004.8</c:v>
                </c:pt>
                <c:pt idx="5702">
                  <c:v>1017.1</c:v>
                </c:pt>
                <c:pt idx="5703">
                  <c:v>1037.05</c:v>
                </c:pt>
                <c:pt idx="5704">
                  <c:v>1059.05</c:v>
                </c:pt>
                <c:pt idx="5705">
                  <c:v>1061.05</c:v>
                </c:pt>
                <c:pt idx="5706">
                  <c:v>1054.3</c:v>
                </c:pt>
                <c:pt idx="5707">
                  <c:v>1057</c:v>
                </c:pt>
                <c:pt idx="5708">
                  <c:v>1077.5999999999999</c:v>
                </c:pt>
                <c:pt idx="5709">
                  <c:v>1090</c:v>
                </c:pt>
                <c:pt idx="5710">
                  <c:v>1063.55</c:v>
                </c:pt>
                <c:pt idx="5711">
                  <c:v>1062.55</c:v>
                </c:pt>
                <c:pt idx="5712">
                  <c:v>1055.75</c:v>
                </c:pt>
                <c:pt idx="5713">
                  <c:v>1057</c:v>
                </c:pt>
                <c:pt idx="5714">
                  <c:v>1038.25</c:v>
                </c:pt>
                <c:pt idx="5715">
                  <c:v>1054.4000000000001</c:v>
                </c:pt>
                <c:pt idx="5716">
                  <c:v>1041.55</c:v>
                </c:pt>
                <c:pt idx="5717">
                  <c:v>1278.9000000000001</c:v>
                </c:pt>
                <c:pt idx="5718">
                  <c:v>1272.1500000000001</c:v>
                </c:pt>
                <c:pt idx="5719">
                  <c:v>1274.3</c:v>
                </c:pt>
                <c:pt idx="5720">
                  <c:v>1308</c:v>
                </c:pt>
                <c:pt idx="5721">
                  <c:v>1346.55</c:v>
                </c:pt>
                <c:pt idx="5722">
                  <c:v>1347.4</c:v>
                </c:pt>
                <c:pt idx="5723">
                  <c:v>1346</c:v>
                </c:pt>
                <c:pt idx="5724">
                  <c:v>1360.05</c:v>
                </c:pt>
                <c:pt idx="5725">
                  <c:v>1370.6</c:v>
                </c:pt>
                <c:pt idx="5726">
                  <c:v>1347.7</c:v>
                </c:pt>
                <c:pt idx="5727">
                  <c:v>1356.5</c:v>
                </c:pt>
                <c:pt idx="5728">
                  <c:v>1341.3</c:v>
                </c:pt>
                <c:pt idx="5729">
                  <c:v>1359.55</c:v>
                </c:pt>
                <c:pt idx="5730">
                  <c:v>1349.3</c:v>
                </c:pt>
                <c:pt idx="5731">
                  <c:v>1382.9</c:v>
                </c:pt>
                <c:pt idx="5732">
                  <c:v>1387.3</c:v>
                </c:pt>
                <c:pt idx="5733">
                  <c:v>1409.15</c:v>
                </c:pt>
                <c:pt idx="5734">
                  <c:v>1448</c:v>
                </c:pt>
                <c:pt idx="5735">
                  <c:v>1462.45</c:v>
                </c:pt>
                <c:pt idx="5736">
                  <c:v>1452.4</c:v>
                </c:pt>
                <c:pt idx="5737">
                  <c:v>1440.1</c:v>
                </c:pt>
                <c:pt idx="5738">
                  <c:v>1447.75</c:v>
                </c:pt>
                <c:pt idx="5739">
                  <c:v>1465.35</c:v>
                </c:pt>
                <c:pt idx="5740">
                  <c:v>1479.2</c:v>
                </c:pt>
                <c:pt idx="5741">
                  <c:v>1484.1</c:v>
                </c:pt>
                <c:pt idx="5742">
                  <c:v>1479.6</c:v>
                </c:pt>
                <c:pt idx="5743">
                  <c:v>1467.45</c:v>
                </c:pt>
                <c:pt idx="5744">
                  <c:v>1470.2</c:v>
                </c:pt>
                <c:pt idx="5745">
                  <c:v>1464.05</c:v>
                </c:pt>
                <c:pt idx="5746">
                  <c:v>1443.05</c:v>
                </c:pt>
                <c:pt idx="5747">
                  <c:v>1422.05</c:v>
                </c:pt>
                <c:pt idx="5748">
                  <c:v>1434.9</c:v>
                </c:pt>
                <c:pt idx="5749">
                  <c:v>101.14</c:v>
                </c:pt>
                <c:pt idx="5750">
                  <c:v>100.15</c:v>
                </c:pt>
                <c:pt idx="5751">
                  <c:v>100.21</c:v>
                </c:pt>
                <c:pt idx="5752">
                  <c:v>101.04</c:v>
                </c:pt>
                <c:pt idx="5753">
                  <c:v>100.2</c:v>
                </c:pt>
                <c:pt idx="5754">
                  <c:v>102.82</c:v>
                </c:pt>
                <c:pt idx="5755">
                  <c:v>102.57</c:v>
                </c:pt>
                <c:pt idx="5756">
                  <c:v>100.05</c:v>
                </c:pt>
                <c:pt idx="5757">
                  <c:v>98.95</c:v>
                </c:pt>
                <c:pt idx="5758">
                  <c:v>99.3</c:v>
                </c:pt>
                <c:pt idx="5759">
                  <c:v>101.1</c:v>
                </c:pt>
                <c:pt idx="5760">
                  <c:v>102.85</c:v>
                </c:pt>
                <c:pt idx="5761">
                  <c:v>102.8</c:v>
                </c:pt>
                <c:pt idx="5762">
                  <c:v>104.1</c:v>
                </c:pt>
                <c:pt idx="5763">
                  <c:v>104.4</c:v>
                </c:pt>
                <c:pt idx="5764">
                  <c:v>105.1</c:v>
                </c:pt>
                <c:pt idx="5765">
                  <c:v>106.05</c:v>
                </c:pt>
                <c:pt idx="5766">
                  <c:v>104.15</c:v>
                </c:pt>
                <c:pt idx="5767">
                  <c:v>103.75</c:v>
                </c:pt>
                <c:pt idx="5768">
                  <c:v>104.7</c:v>
                </c:pt>
                <c:pt idx="5769">
                  <c:v>104.55</c:v>
                </c:pt>
                <c:pt idx="5770">
                  <c:v>102.15</c:v>
                </c:pt>
                <c:pt idx="5771">
                  <c:v>102.45</c:v>
                </c:pt>
                <c:pt idx="5772">
                  <c:v>101.6</c:v>
                </c:pt>
                <c:pt idx="5773">
                  <c:v>102</c:v>
                </c:pt>
                <c:pt idx="5774">
                  <c:v>102.7</c:v>
                </c:pt>
                <c:pt idx="5775">
                  <c:v>101.8</c:v>
                </c:pt>
                <c:pt idx="5776">
                  <c:v>104.25</c:v>
                </c:pt>
                <c:pt idx="5777">
                  <c:v>105.1</c:v>
                </c:pt>
                <c:pt idx="5778">
                  <c:v>106.1</c:v>
                </c:pt>
                <c:pt idx="5779">
                  <c:v>104.85</c:v>
                </c:pt>
                <c:pt idx="5780">
                  <c:v>109.45</c:v>
                </c:pt>
                <c:pt idx="5781">
                  <c:v>111.7</c:v>
                </c:pt>
                <c:pt idx="5782">
                  <c:v>112</c:v>
                </c:pt>
                <c:pt idx="5783">
                  <c:v>109.95</c:v>
                </c:pt>
                <c:pt idx="5784">
                  <c:v>112.1</c:v>
                </c:pt>
                <c:pt idx="5785">
                  <c:v>113.85</c:v>
                </c:pt>
                <c:pt idx="5786">
                  <c:v>113.45</c:v>
                </c:pt>
                <c:pt idx="5787">
                  <c:v>115.5</c:v>
                </c:pt>
                <c:pt idx="5788">
                  <c:v>112.4</c:v>
                </c:pt>
                <c:pt idx="5789">
                  <c:v>111.75</c:v>
                </c:pt>
                <c:pt idx="5790">
                  <c:v>108.8</c:v>
                </c:pt>
                <c:pt idx="5791">
                  <c:v>111.5</c:v>
                </c:pt>
                <c:pt idx="5792">
                  <c:v>112.35</c:v>
                </c:pt>
                <c:pt idx="5793">
                  <c:v>112.2</c:v>
                </c:pt>
                <c:pt idx="5794">
                  <c:v>111.25</c:v>
                </c:pt>
                <c:pt idx="5795">
                  <c:v>114.25</c:v>
                </c:pt>
                <c:pt idx="5796">
                  <c:v>112.7</c:v>
                </c:pt>
                <c:pt idx="5797">
                  <c:v>113.95</c:v>
                </c:pt>
                <c:pt idx="5798">
                  <c:v>116.7</c:v>
                </c:pt>
                <c:pt idx="5799">
                  <c:v>115.9</c:v>
                </c:pt>
                <c:pt idx="5800">
                  <c:v>111.55</c:v>
                </c:pt>
                <c:pt idx="5801">
                  <c:v>108.3</c:v>
                </c:pt>
                <c:pt idx="5802">
                  <c:v>109.7</c:v>
                </c:pt>
                <c:pt idx="5803">
                  <c:v>106.65</c:v>
                </c:pt>
                <c:pt idx="5804">
                  <c:v>102.4</c:v>
                </c:pt>
                <c:pt idx="5805">
                  <c:v>104.1</c:v>
                </c:pt>
                <c:pt idx="5806">
                  <c:v>102.65</c:v>
                </c:pt>
                <c:pt idx="5807">
                  <c:v>103.05</c:v>
                </c:pt>
                <c:pt idx="5808">
                  <c:v>103.05</c:v>
                </c:pt>
                <c:pt idx="5809">
                  <c:v>105.15</c:v>
                </c:pt>
                <c:pt idx="5810">
                  <c:v>104.8</c:v>
                </c:pt>
                <c:pt idx="5811">
                  <c:v>107.3</c:v>
                </c:pt>
                <c:pt idx="5812">
                  <c:v>110.05</c:v>
                </c:pt>
                <c:pt idx="5813">
                  <c:v>111.15</c:v>
                </c:pt>
                <c:pt idx="5814">
                  <c:v>107.15</c:v>
                </c:pt>
                <c:pt idx="5815">
                  <c:v>106.8</c:v>
                </c:pt>
                <c:pt idx="5816">
                  <c:v>104.15</c:v>
                </c:pt>
                <c:pt idx="5817">
                  <c:v>105</c:v>
                </c:pt>
                <c:pt idx="5818">
                  <c:v>103.95</c:v>
                </c:pt>
                <c:pt idx="5819">
                  <c:v>105.65</c:v>
                </c:pt>
                <c:pt idx="5820">
                  <c:v>103.74</c:v>
                </c:pt>
                <c:pt idx="5821">
                  <c:v>100.01</c:v>
                </c:pt>
                <c:pt idx="5822">
                  <c:v>101.26</c:v>
                </c:pt>
                <c:pt idx="5823">
                  <c:v>100.3</c:v>
                </c:pt>
                <c:pt idx="5824">
                  <c:v>100.49</c:v>
                </c:pt>
                <c:pt idx="5825">
                  <c:v>101.32</c:v>
                </c:pt>
                <c:pt idx="5826">
                  <c:v>100.54</c:v>
                </c:pt>
                <c:pt idx="5827">
                  <c:v>101.89</c:v>
                </c:pt>
                <c:pt idx="5828">
                  <c:v>101.42</c:v>
                </c:pt>
                <c:pt idx="5829">
                  <c:v>103.54</c:v>
                </c:pt>
                <c:pt idx="5830">
                  <c:v>103.93</c:v>
                </c:pt>
                <c:pt idx="5831">
                  <c:v>101.11</c:v>
                </c:pt>
                <c:pt idx="5832">
                  <c:v>101.42</c:v>
                </c:pt>
                <c:pt idx="5833">
                  <c:v>101.65</c:v>
                </c:pt>
                <c:pt idx="5834">
                  <c:v>97.32</c:v>
                </c:pt>
                <c:pt idx="5835">
                  <c:v>90.21</c:v>
                </c:pt>
                <c:pt idx="5836">
                  <c:v>91.15</c:v>
                </c:pt>
                <c:pt idx="5837">
                  <c:v>91.99</c:v>
                </c:pt>
                <c:pt idx="5838">
                  <c:v>93.28</c:v>
                </c:pt>
                <c:pt idx="5839">
                  <c:v>96.41</c:v>
                </c:pt>
                <c:pt idx="5840">
                  <c:v>94.14</c:v>
                </c:pt>
                <c:pt idx="5841">
                  <c:v>94.37</c:v>
                </c:pt>
                <c:pt idx="5842">
                  <c:v>97.38</c:v>
                </c:pt>
                <c:pt idx="5843">
                  <c:v>96.25</c:v>
                </c:pt>
                <c:pt idx="5844">
                  <c:v>97.57</c:v>
                </c:pt>
                <c:pt idx="5845">
                  <c:v>103.1</c:v>
                </c:pt>
                <c:pt idx="5846">
                  <c:v>103.17</c:v>
                </c:pt>
                <c:pt idx="5847">
                  <c:v>113.23</c:v>
                </c:pt>
                <c:pt idx="5848">
                  <c:v>107.55</c:v>
                </c:pt>
                <c:pt idx="5849">
                  <c:v>102</c:v>
                </c:pt>
                <c:pt idx="5850">
                  <c:v>98.17</c:v>
                </c:pt>
                <c:pt idx="5851">
                  <c:v>93.16</c:v>
                </c:pt>
                <c:pt idx="5852">
                  <c:v>91.15</c:v>
                </c:pt>
                <c:pt idx="5853">
                  <c:v>91.42</c:v>
                </c:pt>
                <c:pt idx="5854">
                  <c:v>93.67</c:v>
                </c:pt>
                <c:pt idx="5855">
                  <c:v>90.82</c:v>
                </c:pt>
                <c:pt idx="5856">
                  <c:v>95.74</c:v>
                </c:pt>
                <c:pt idx="5857">
                  <c:v>98.62</c:v>
                </c:pt>
                <c:pt idx="5858">
                  <c:v>94.47</c:v>
                </c:pt>
                <c:pt idx="5859">
                  <c:v>93.95</c:v>
                </c:pt>
                <c:pt idx="5860">
                  <c:v>92.28</c:v>
                </c:pt>
                <c:pt idx="5861">
                  <c:v>93.79</c:v>
                </c:pt>
                <c:pt idx="5862">
                  <c:v>92.8</c:v>
                </c:pt>
                <c:pt idx="5863">
                  <c:v>96.03</c:v>
                </c:pt>
                <c:pt idx="5864">
                  <c:v>98.26</c:v>
                </c:pt>
                <c:pt idx="5865">
                  <c:v>96.49</c:v>
                </c:pt>
                <c:pt idx="5866">
                  <c:v>94.96</c:v>
                </c:pt>
                <c:pt idx="5867">
                  <c:v>92.88</c:v>
                </c:pt>
                <c:pt idx="5868">
                  <c:v>93.5</c:v>
                </c:pt>
                <c:pt idx="5869">
                  <c:v>93.72</c:v>
                </c:pt>
                <c:pt idx="5870">
                  <c:v>91.01</c:v>
                </c:pt>
                <c:pt idx="5871">
                  <c:v>92.24</c:v>
                </c:pt>
                <c:pt idx="5872">
                  <c:v>92.54</c:v>
                </c:pt>
                <c:pt idx="5873">
                  <c:v>94.15</c:v>
                </c:pt>
                <c:pt idx="5874">
                  <c:v>96.56</c:v>
                </c:pt>
                <c:pt idx="5875">
                  <c:v>97.34</c:v>
                </c:pt>
                <c:pt idx="5876">
                  <c:v>96.84</c:v>
                </c:pt>
                <c:pt idx="5877">
                  <c:v>92.45</c:v>
                </c:pt>
                <c:pt idx="5878">
                  <c:v>92</c:v>
                </c:pt>
                <c:pt idx="5879">
                  <c:v>94.77</c:v>
                </c:pt>
                <c:pt idx="5880">
                  <c:v>97.06</c:v>
                </c:pt>
                <c:pt idx="5881">
                  <c:v>97.64</c:v>
                </c:pt>
                <c:pt idx="5882">
                  <c:v>100.09</c:v>
                </c:pt>
                <c:pt idx="5883">
                  <c:v>101.04</c:v>
                </c:pt>
                <c:pt idx="5884">
                  <c:v>99.96</c:v>
                </c:pt>
                <c:pt idx="5885">
                  <c:v>96.71</c:v>
                </c:pt>
                <c:pt idx="5886">
                  <c:v>95.72</c:v>
                </c:pt>
                <c:pt idx="5887">
                  <c:v>96.72</c:v>
                </c:pt>
                <c:pt idx="5888">
                  <c:v>95.04</c:v>
                </c:pt>
                <c:pt idx="5889">
                  <c:v>97.05</c:v>
                </c:pt>
                <c:pt idx="5890">
                  <c:v>99.8</c:v>
                </c:pt>
                <c:pt idx="5891">
                  <c:v>96.96</c:v>
                </c:pt>
                <c:pt idx="5892">
                  <c:v>97.23</c:v>
                </c:pt>
                <c:pt idx="5893">
                  <c:v>99.92</c:v>
                </c:pt>
                <c:pt idx="5894">
                  <c:v>102.26</c:v>
                </c:pt>
                <c:pt idx="5895">
                  <c:v>101.44</c:v>
                </c:pt>
                <c:pt idx="5896">
                  <c:v>103.31</c:v>
                </c:pt>
                <c:pt idx="5897">
                  <c:v>100.51</c:v>
                </c:pt>
                <c:pt idx="5898">
                  <c:v>100.78</c:v>
                </c:pt>
                <c:pt idx="5899">
                  <c:v>99.45</c:v>
                </c:pt>
                <c:pt idx="5900">
                  <c:v>99.25</c:v>
                </c:pt>
                <c:pt idx="5901">
                  <c:v>94.9</c:v>
                </c:pt>
                <c:pt idx="5902">
                  <c:v>95.55</c:v>
                </c:pt>
                <c:pt idx="5903">
                  <c:v>88.85</c:v>
                </c:pt>
                <c:pt idx="5904">
                  <c:v>90.4</c:v>
                </c:pt>
                <c:pt idx="5905">
                  <c:v>91.65</c:v>
                </c:pt>
                <c:pt idx="5906">
                  <c:v>90.7</c:v>
                </c:pt>
                <c:pt idx="5907">
                  <c:v>94.25</c:v>
                </c:pt>
                <c:pt idx="5908">
                  <c:v>97.95</c:v>
                </c:pt>
                <c:pt idx="5909">
                  <c:v>94.5</c:v>
                </c:pt>
                <c:pt idx="5910">
                  <c:v>95.05</c:v>
                </c:pt>
                <c:pt idx="5911">
                  <c:v>92.05</c:v>
                </c:pt>
                <c:pt idx="5912">
                  <c:v>93.8</c:v>
                </c:pt>
                <c:pt idx="5913">
                  <c:v>88.45</c:v>
                </c:pt>
                <c:pt idx="5914">
                  <c:v>91.3</c:v>
                </c:pt>
                <c:pt idx="5915">
                  <c:v>95.4</c:v>
                </c:pt>
                <c:pt idx="5916">
                  <c:v>96.75</c:v>
                </c:pt>
                <c:pt idx="5917">
                  <c:v>97.65</c:v>
                </c:pt>
                <c:pt idx="5918">
                  <c:v>98.15</c:v>
                </c:pt>
                <c:pt idx="5919">
                  <c:v>100.7</c:v>
                </c:pt>
                <c:pt idx="5920">
                  <c:v>101.1</c:v>
                </c:pt>
                <c:pt idx="5921">
                  <c:v>100.5</c:v>
                </c:pt>
                <c:pt idx="5922">
                  <c:v>100.83</c:v>
                </c:pt>
                <c:pt idx="5923">
                  <c:v>99.45</c:v>
                </c:pt>
                <c:pt idx="5924">
                  <c:v>100.29</c:v>
                </c:pt>
                <c:pt idx="5925">
                  <c:v>102.01</c:v>
                </c:pt>
                <c:pt idx="5926">
                  <c:v>98.12</c:v>
                </c:pt>
                <c:pt idx="5927">
                  <c:v>97.4</c:v>
                </c:pt>
                <c:pt idx="5928">
                  <c:v>96.09</c:v>
                </c:pt>
                <c:pt idx="5929">
                  <c:v>100.81</c:v>
                </c:pt>
                <c:pt idx="5930">
                  <c:v>101.4</c:v>
                </c:pt>
                <c:pt idx="5931">
                  <c:v>100.48</c:v>
                </c:pt>
                <c:pt idx="5932">
                  <c:v>102.3</c:v>
                </c:pt>
                <c:pt idx="5933">
                  <c:v>102.17</c:v>
                </c:pt>
                <c:pt idx="5934">
                  <c:v>104.38</c:v>
                </c:pt>
                <c:pt idx="5935">
                  <c:v>104.54</c:v>
                </c:pt>
                <c:pt idx="5936">
                  <c:v>104.36</c:v>
                </c:pt>
                <c:pt idx="5937">
                  <c:v>105.03</c:v>
                </c:pt>
                <c:pt idx="5938">
                  <c:v>106.58</c:v>
                </c:pt>
                <c:pt idx="5939">
                  <c:v>106.31</c:v>
                </c:pt>
                <c:pt idx="5940">
                  <c:v>107.19</c:v>
                </c:pt>
                <c:pt idx="5941">
                  <c:v>103.29</c:v>
                </c:pt>
                <c:pt idx="5942">
                  <c:v>98.61</c:v>
                </c:pt>
                <c:pt idx="5943">
                  <c:v>97.4</c:v>
                </c:pt>
                <c:pt idx="5944">
                  <c:v>97.25</c:v>
                </c:pt>
                <c:pt idx="5945">
                  <c:v>97.4</c:v>
                </c:pt>
                <c:pt idx="5946">
                  <c:v>97.15</c:v>
                </c:pt>
                <c:pt idx="5947">
                  <c:v>97.2</c:v>
                </c:pt>
                <c:pt idx="5948">
                  <c:v>94.7</c:v>
                </c:pt>
                <c:pt idx="5949">
                  <c:v>94.45</c:v>
                </c:pt>
                <c:pt idx="5950">
                  <c:v>96</c:v>
                </c:pt>
                <c:pt idx="5951">
                  <c:v>93.25</c:v>
                </c:pt>
                <c:pt idx="5952">
                  <c:v>94.95</c:v>
                </c:pt>
                <c:pt idx="5953">
                  <c:v>96</c:v>
                </c:pt>
                <c:pt idx="5954">
                  <c:v>99.75</c:v>
                </c:pt>
                <c:pt idx="5955">
                  <c:v>101.5</c:v>
                </c:pt>
                <c:pt idx="5956">
                  <c:v>103.5</c:v>
                </c:pt>
                <c:pt idx="5957">
                  <c:v>105.95</c:v>
                </c:pt>
                <c:pt idx="5958">
                  <c:v>101.25</c:v>
                </c:pt>
                <c:pt idx="5959">
                  <c:v>100</c:v>
                </c:pt>
                <c:pt idx="5960">
                  <c:v>99.15</c:v>
                </c:pt>
                <c:pt idx="5961">
                  <c:v>102.1</c:v>
                </c:pt>
                <c:pt idx="5962">
                  <c:v>100.35</c:v>
                </c:pt>
                <c:pt idx="5963">
                  <c:v>100.35</c:v>
                </c:pt>
                <c:pt idx="5964">
                  <c:v>96.45</c:v>
                </c:pt>
                <c:pt idx="5965">
                  <c:v>97</c:v>
                </c:pt>
                <c:pt idx="5966">
                  <c:v>97.7</c:v>
                </c:pt>
                <c:pt idx="5967">
                  <c:v>93.85</c:v>
                </c:pt>
                <c:pt idx="5968">
                  <c:v>94.15</c:v>
                </c:pt>
                <c:pt idx="5969">
                  <c:v>91.2</c:v>
                </c:pt>
                <c:pt idx="5970">
                  <c:v>94.7</c:v>
                </c:pt>
                <c:pt idx="5971">
                  <c:v>96.45</c:v>
                </c:pt>
                <c:pt idx="5972">
                  <c:v>97.05</c:v>
                </c:pt>
                <c:pt idx="5973">
                  <c:v>97.1</c:v>
                </c:pt>
                <c:pt idx="5974">
                  <c:v>96.9</c:v>
                </c:pt>
                <c:pt idx="5975">
                  <c:v>98.6</c:v>
                </c:pt>
                <c:pt idx="5976">
                  <c:v>99.05</c:v>
                </c:pt>
                <c:pt idx="5977">
                  <c:v>99.35</c:v>
                </c:pt>
                <c:pt idx="5978">
                  <c:v>99.3</c:v>
                </c:pt>
                <c:pt idx="5979">
                  <c:v>99.55</c:v>
                </c:pt>
                <c:pt idx="5980">
                  <c:v>97.4</c:v>
                </c:pt>
                <c:pt idx="5981">
                  <c:v>101.85</c:v>
                </c:pt>
                <c:pt idx="5982">
                  <c:v>103.15</c:v>
                </c:pt>
                <c:pt idx="5983">
                  <c:v>105.4</c:v>
                </c:pt>
                <c:pt idx="5984">
                  <c:v>107.1</c:v>
                </c:pt>
                <c:pt idx="5985">
                  <c:v>107.45</c:v>
                </c:pt>
                <c:pt idx="5986">
                  <c:v>109</c:v>
                </c:pt>
                <c:pt idx="5987">
                  <c:v>109.05</c:v>
                </c:pt>
                <c:pt idx="5988">
                  <c:v>109</c:v>
                </c:pt>
                <c:pt idx="5989">
                  <c:v>108.75</c:v>
                </c:pt>
                <c:pt idx="5990">
                  <c:v>105.45</c:v>
                </c:pt>
                <c:pt idx="5991">
                  <c:v>104.65</c:v>
                </c:pt>
                <c:pt idx="5992">
                  <c:v>105.2</c:v>
                </c:pt>
                <c:pt idx="5993">
                  <c:v>103.75</c:v>
                </c:pt>
                <c:pt idx="5994">
                  <c:v>106.35</c:v>
                </c:pt>
                <c:pt idx="5995">
                  <c:v>105.75</c:v>
                </c:pt>
                <c:pt idx="5996">
                  <c:v>105.95</c:v>
                </c:pt>
                <c:pt idx="5997">
                  <c:v>104.3</c:v>
                </c:pt>
                <c:pt idx="5998">
                  <c:v>106</c:v>
                </c:pt>
                <c:pt idx="5999">
                  <c:v>178.75</c:v>
                </c:pt>
                <c:pt idx="6000">
                  <c:v>174.6</c:v>
                </c:pt>
                <c:pt idx="6001">
                  <c:v>174.3</c:v>
                </c:pt>
                <c:pt idx="6002">
                  <c:v>174.1</c:v>
                </c:pt>
                <c:pt idx="6003">
                  <c:v>175.5</c:v>
                </c:pt>
                <c:pt idx="6004">
                  <c:v>174.35</c:v>
                </c:pt>
                <c:pt idx="6005">
                  <c:v>175.3</c:v>
                </c:pt>
                <c:pt idx="6006">
                  <c:v>174.55</c:v>
                </c:pt>
                <c:pt idx="6007">
                  <c:v>171.5</c:v>
                </c:pt>
                <c:pt idx="6008">
                  <c:v>170.15</c:v>
                </c:pt>
                <c:pt idx="6009">
                  <c:v>170.25</c:v>
                </c:pt>
                <c:pt idx="6010">
                  <c:v>171.85</c:v>
                </c:pt>
                <c:pt idx="6011">
                  <c:v>172.05</c:v>
                </c:pt>
                <c:pt idx="6012">
                  <c:v>171.8</c:v>
                </c:pt>
                <c:pt idx="6013">
                  <c:v>171.95</c:v>
                </c:pt>
                <c:pt idx="6014">
                  <c:v>172.8</c:v>
                </c:pt>
                <c:pt idx="6015">
                  <c:v>170.95</c:v>
                </c:pt>
                <c:pt idx="6016">
                  <c:v>169.85</c:v>
                </c:pt>
                <c:pt idx="6017">
                  <c:v>170.45</c:v>
                </c:pt>
                <c:pt idx="6018">
                  <c:v>172.3</c:v>
                </c:pt>
                <c:pt idx="6019">
                  <c:v>172.25</c:v>
                </c:pt>
                <c:pt idx="6020">
                  <c:v>172.45</c:v>
                </c:pt>
                <c:pt idx="6021">
                  <c:v>173.85</c:v>
                </c:pt>
                <c:pt idx="6022">
                  <c:v>175.05</c:v>
                </c:pt>
                <c:pt idx="6023">
                  <c:v>178.85</c:v>
                </c:pt>
                <c:pt idx="6024">
                  <c:v>180.65</c:v>
                </c:pt>
                <c:pt idx="6025">
                  <c:v>178.45</c:v>
                </c:pt>
                <c:pt idx="6026">
                  <c:v>180.7</c:v>
                </c:pt>
                <c:pt idx="6027">
                  <c:v>182.35</c:v>
                </c:pt>
                <c:pt idx="6028">
                  <c:v>183.65</c:v>
                </c:pt>
                <c:pt idx="6029">
                  <c:v>184.8</c:v>
                </c:pt>
                <c:pt idx="6030">
                  <c:v>188</c:v>
                </c:pt>
                <c:pt idx="6031">
                  <c:v>188.7</c:v>
                </c:pt>
                <c:pt idx="6032">
                  <c:v>189.45</c:v>
                </c:pt>
                <c:pt idx="6033">
                  <c:v>190.55</c:v>
                </c:pt>
                <c:pt idx="6034">
                  <c:v>191.35</c:v>
                </c:pt>
                <c:pt idx="6035">
                  <c:v>191.85</c:v>
                </c:pt>
                <c:pt idx="6036">
                  <c:v>193.4</c:v>
                </c:pt>
                <c:pt idx="6037">
                  <c:v>193</c:v>
                </c:pt>
                <c:pt idx="6038">
                  <c:v>193.05</c:v>
                </c:pt>
                <c:pt idx="6039">
                  <c:v>193</c:v>
                </c:pt>
                <c:pt idx="6040">
                  <c:v>190.5</c:v>
                </c:pt>
                <c:pt idx="6041">
                  <c:v>191.25</c:v>
                </c:pt>
                <c:pt idx="6042">
                  <c:v>191.75</c:v>
                </c:pt>
                <c:pt idx="6043">
                  <c:v>193.2</c:v>
                </c:pt>
                <c:pt idx="6044">
                  <c:v>193</c:v>
                </c:pt>
                <c:pt idx="6045">
                  <c:v>193.65</c:v>
                </c:pt>
                <c:pt idx="6046">
                  <c:v>193.95</c:v>
                </c:pt>
                <c:pt idx="6047">
                  <c:v>195.1</c:v>
                </c:pt>
                <c:pt idx="6048">
                  <c:v>196.85</c:v>
                </c:pt>
                <c:pt idx="6049">
                  <c:v>195.75</c:v>
                </c:pt>
                <c:pt idx="6050">
                  <c:v>207.7</c:v>
                </c:pt>
                <c:pt idx="6051">
                  <c:v>208.05</c:v>
                </c:pt>
                <c:pt idx="6052">
                  <c:v>207.4</c:v>
                </c:pt>
                <c:pt idx="6053">
                  <c:v>205.85</c:v>
                </c:pt>
                <c:pt idx="6054">
                  <c:v>204.2</c:v>
                </c:pt>
                <c:pt idx="6055">
                  <c:v>200.25</c:v>
                </c:pt>
                <c:pt idx="6056">
                  <c:v>199.85</c:v>
                </c:pt>
                <c:pt idx="6057">
                  <c:v>203.3</c:v>
                </c:pt>
                <c:pt idx="6058">
                  <c:v>205.6</c:v>
                </c:pt>
                <c:pt idx="6059">
                  <c:v>205.6</c:v>
                </c:pt>
                <c:pt idx="6060">
                  <c:v>205.5</c:v>
                </c:pt>
                <c:pt idx="6061">
                  <c:v>207.05</c:v>
                </c:pt>
                <c:pt idx="6062">
                  <c:v>209.8</c:v>
                </c:pt>
                <c:pt idx="6063">
                  <c:v>202.95</c:v>
                </c:pt>
                <c:pt idx="6064">
                  <c:v>203.35</c:v>
                </c:pt>
                <c:pt idx="6065">
                  <c:v>198.1</c:v>
                </c:pt>
                <c:pt idx="6066">
                  <c:v>195</c:v>
                </c:pt>
                <c:pt idx="6067">
                  <c:v>196.85</c:v>
                </c:pt>
                <c:pt idx="6068">
                  <c:v>198</c:v>
                </c:pt>
                <c:pt idx="6069">
                  <c:v>201.85</c:v>
                </c:pt>
                <c:pt idx="6070">
                  <c:v>197.85</c:v>
                </c:pt>
                <c:pt idx="6071">
                  <c:v>196.2</c:v>
                </c:pt>
                <c:pt idx="6072">
                  <c:v>195.9</c:v>
                </c:pt>
                <c:pt idx="6073">
                  <c:v>196.4</c:v>
                </c:pt>
                <c:pt idx="6074">
                  <c:v>198.9</c:v>
                </c:pt>
                <c:pt idx="6075">
                  <c:v>196.15</c:v>
                </c:pt>
                <c:pt idx="6076">
                  <c:v>197</c:v>
                </c:pt>
                <c:pt idx="6077">
                  <c:v>198.4</c:v>
                </c:pt>
                <c:pt idx="6078">
                  <c:v>201.45</c:v>
                </c:pt>
                <c:pt idx="6079">
                  <c:v>202.75</c:v>
                </c:pt>
                <c:pt idx="6080">
                  <c:v>195.55</c:v>
                </c:pt>
                <c:pt idx="6081">
                  <c:v>199.75</c:v>
                </c:pt>
                <c:pt idx="6082">
                  <c:v>207.5</c:v>
                </c:pt>
                <c:pt idx="6083">
                  <c:v>202.85</c:v>
                </c:pt>
                <c:pt idx="6084">
                  <c:v>197.65</c:v>
                </c:pt>
                <c:pt idx="6085">
                  <c:v>188.95</c:v>
                </c:pt>
                <c:pt idx="6086">
                  <c:v>189.6</c:v>
                </c:pt>
                <c:pt idx="6087">
                  <c:v>190.15</c:v>
                </c:pt>
                <c:pt idx="6088">
                  <c:v>188.5</c:v>
                </c:pt>
                <c:pt idx="6089">
                  <c:v>195.05</c:v>
                </c:pt>
                <c:pt idx="6090">
                  <c:v>195.05</c:v>
                </c:pt>
                <c:pt idx="6091">
                  <c:v>195.75</c:v>
                </c:pt>
                <c:pt idx="6092">
                  <c:v>200.4</c:v>
                </c:pt>
                <c:pt idx="6093">
                  <c:v>201.1</c:v>
                </c:pt>
                <c:pt idx="6094">
                  <c:v>199.95</c:v>
                </c:pt>
                <c:pt idx="6095">
                  <c:v>201.55</c:v>
                </c:pt>
                <c:pt idx="6096">
                  <c:v>202.3</c:v>
                </c:pt>
                <c:pt idx="6097">
                  <c:v>197.05</c:v>
                </c:pt>
                <c:pt idx="6098">
                  <c:v>196.85</c:v>
                </c:pt>
                <c:pt idx="6099">
                  <c:v>191.35</c:v>
                </c:pt>
                <c:pt idx="6100">
                  <c:v>190.85</c:v>
                </c:pt>
                <c:pt idx="6101">
                  <c:v>182.7</c:v>
                </c:pt>
                <c:pt idx="6102">
                  <c:v>182.3</c:v>
                </c:pt>
                <c:pt idx="6103">
                  <c:v>180.85</c:v>
                </c:pt>
                <c:pt idx="6104">
                  <c:v>180.95</c:v>
                </c:pt>
                <c:pt idx="6105">
                  <c:v>177.95</c:v>
                </c:pt>
                <c:pt idx="6106">
                  <c:v>183.3</c:v>
                </c:pt>
                <c:pt idx="6107">
                  <c:v>188.5</c:v>
                </c:pt>
                <c:pt idx="6108">
                  <c:v>180.35</c:v>
                </c:pt>
                <c:pt idx="6109">
                  <c:v>179.7</c:v>
                </c:pt>
                <c:pt idx="6110">
                  <c:v>175.6</c:v>
                </c:pt>
                <c:pt idx="6111">
                  <c:v>178.6</c:v>
                </c:pt>
                <c:pt idx="6112">
                  <c:v>177.25</c:v>
                </c:pt>
                <c:pt idx="6113">
                  <c:v>180.4</c:v>
                </c:pt>
                <c:pt idx="6114">
                  <c:v>184</c:v>
                </c:pt>
                <c:pt idx="6115">
                  <c:v>181.75</c:v>
                </c:pt>
                <c:pt idx="6116">
                  <c:v>183.65</c:v>
                </c:pt>
                <c:pt idx="6117">
                  <c:v>176.05</c:v>
                </c:pt>
                <c:pt idx="6118">
                  <c:v>174.45</c:v>
                </c:pt>
                <c:pt idx="6119">
                  <c:v>170.4</c:v>
                </c:pt>
                <c:pt idx="6120">
                  <c:v>171.8</c:v>
                </c:pt>
                <c:pt idx="6121">
                  <c:v>171.6</c:v>
                </c:pt>
                <c:pt idx="6122">
                  <c:v>173.55</c:v>
                </c:pt>
                <c:pt idx="6123">
                  <c:v>177.5</c:v>
                </c:pt>
                <c:pt idx="6124">
                  <c:v>179.4</c:v>
                </c:pt>
                <c:pt idx="6125">
                  <c:v>181.65</c:v>
                </c:pt>
                <c:pt idx="6126">
                  <c:v>171.8</c:v>
                </c:pt>
                <c:pt idx="6127">
                  <c:v>164.5</c:v>
                </c:pt>
                <c:pt idx="6128">
                  <c:v>165.8</c:v>
                </c:pt>
                <c:pt idx="6129">
                  <c:v>167.7</c:v>
                </c:pt>
                <c:pt idx="6130">
                  <c:v>170.15</c:v>
                </c:pt>
                <c:pt idx="6131">
                  <c:v>171.05</c:v>
                </c:pt>
                <c:pt idx="6132">
                  <c:v>171.05</c:v>
                </c:pt>
                <c:pt idx="6133">
                  <c:v>169.95</c:v>
                </c:pt>
                <c:pt idx="6134">
                  <c:v>170</c:v>
                </c:pt>
                <c:pt idx="6135">
                  <c:v>169.85</c:v>
                </c:pt>
                <c:pt idx="6136">
                  <c:v>169.95</c:v>
                </c:pt>
                <c:pt idx="6137">
                  <c:v>173.95</c:v>
                </c:pt>
                <c:pt idx="6138">
                  <c:v>176.5</c:v>
                </c:pt>
                <c:pt idx="6139">
                  <c:v>179.3</c:v>
                </c:pt>
                <c:pt idx="6140">
                  <c:v>181.2</c:v>
                </c:pt>
                <c:pt idx="6141">
                  <c:v>178.45</c:v>
                </c:pt>
                <c:pt idx="6142">
                  <c:v>179.95</c:v>
                </c:pt>
                <c:pt idx="6143">
                  <c:v>180.95</c:v>
                </c:pt>
                <c:pt idx="6144">
                  <c:v>182.45</c:v>
                </c:pt>
                <c:pt idx="6145">
                  <c:v>180.95</c:v>
                </c:pt>
                <c:pt idx="6146">
                  <c:v>176.95</c:v>
                </c:pt>
                <c:pt idx="6147">
                  <c:v>174.65</c:v>
                </c:pt>
                <c:pt idx="6148">
                  <c:v>183</c:v>
                </c:pt>
                <c:pt idx="6149">
                  <c:v>191.7</c:v>
                </c:pt>
                <c:pt idx="6150">
                  <c:v>190.6</c:v>
                </c:pt>
                <c:pt idx="6151">
                  <c:v>189.05</c:v>
                </c:pt>
                <c:pt idx="6152">
                  <c:v>184.2</c:v>
                </c:pt>
                <c:pt idx="6153">
                  <c:v>181.9</c:v>
                </c:pt>
                <c:pt idx="6154">
                  <c:v>187.4</c:v>
                </c:pt>
                <c:pt idx="6155">
                  <c:v>188.35</c:v>
                </c:pt>
                <c:pt idx="6156">
                  <c:v>188.5</c:v>
                </c:pt>
                <c:pt idx="6157">
                  <c:v>191.1</c:v>
                </c:pt>
                <c:pt idx="6158">
                  <c:v>192.3</c:v>
                </c:pt>
                <c:pt idx="6159">
                  <c:v>188.2</c:v>
                </c:pt>
                <c:pt idx="6160">
                  <c:v>190.3</c:v>
                </c:pt>
                <c:pt idx="6161">
                  <c:v>187.45</c:v>
                </c:pt>
                <c:pt idx="6162">
                  <c:v>191.45</c:v>
                </c:pt>
                <c:pt idx="6163">
                  <c:v>189.3</c:v>
                </c:pt>
                <c:pt idx="6164">
                  <c:v>197.4</c:v>
                </c:pt>
                <c:pt idx="6165">
                  <c:v>200.8</c:v>
                </c:pt>
                <c:pt idx="6166">
                  <c:v>202.35</c:v>
                </c:pt>
                <c:pt idx="6167">
                  <c:v>204.6</c:v>
                </c:pt>
                <c:pt idx="6168">
                  <c:v>206.7</c:v>
                </c:pt>
                <c:pt idx="6169">
                  <c:v>211.35</c:v>
                </c:pt>
                <c:pt idx="6170">
                  <c:v>213.4</c:v>
                </c:pt>
                <c:pt idx="6171">
                  <c:v>212.35</c:v>
                </c:pt>
                <c:pt idx="6172">
                  <c:v>214.3</c:v>
                </c:pt>
                <c:pt idx="6173">
                  <c:v>212.05</c:v>
                </c:pt>
                <c:pt idx="6174">
                  <c:v>214.45</c:v>
                </c:pt>
                <c:pt idx="6175">
                  <c:v>210.85</c:v>
                </c:pt>
                <c:pt idx="6176">
                  <c:v>211.4</c:v>
                </c:pt>
                <c:pt idx="6177">
                  <c:v>208</c:v>
                </c:pt>
                <c:pt idx="6178">
                  <c:v>208.4</c:v>
                </c:pt>
                <c:pt idx="6179">
                  <c:v>213</c:v>
                </c:pt>
                <c:pt idx="6180">
                  <c:v>216.05</c:v>
                </c:pt>
                <c:pt idx="6181">
                  <c:v>218.55</c:v>
                </c:pt>
                <c:pt idx="6182">
                  <c:v>223.75</c:v>
                </c:pt>
                <c:pt idx="6183">
                  <c:v>223.2</c:v>
                </c:pt>
                <c:pt idx="6184">
                  <c:v>226.55</c:v>
                </c:pt>
                <c:pt idx="6185">
                  <c:v>227.15</c:v>
                </c:pt>
                <c:pt idx="6186">
                  <c:v>219.1</c:v>
                </c:pt>
                <c:pt idx="6187">
                  <c:v>220</c:v>
                </c:pt>
                <c:pt idx="6188">
                  <c:v>219.8</c:v>
                </c:pt>
                <c:pt idx="6189">
                  <c:v>218.8</c:v>
                </c:pt>
                <c:pt idx="6190">
                  <c:v>218.2</c:v>
                </c:pt>
                <c:pt idx="6191">
                  <c:v>217.75</c:v>
                </c:pt>
                <c:pt idx="6192">
                  <c:v>210.05</c:v>
                </c:pt>
                <c:pt idx="6193">
                  <c:v>211.9</c:v>
                </c:pt>
                <c:pt idx="6194">
                  <c:v>209.15</c:v>
                </c:pt>
                <c:pt idx="6195">
                  <c:v>209.15</c:v>
                </c:pt>
                <c:pt idx="6196">
                  <c:v>205.15</c:v>
                </c:pt>
                <c:pt idx="6197">
                  <c:v>207.55</c:v>
                </c:pt>
                <c:pt idx="6198">
                  <c:v>199.95</c:v>
                </c:pt>
                <c:pt idx="6199">
                  <c:v>199.9</c:v>
                </c:pt>
                <c:pt idx="6200">
                  <c:v>200.8</c:v>
                </c:pt>
                <c:pt idx="6201">
                  <c:v>203</c:v>
                </c:pt>
                <c:pt idx="6202">
                  <c:v>204.7</c:v>
                </c:pt>
                <c:pt idx="6203">
                  <c:v>205.1</c:v>
                </c:pt>
                <c:pt idx="6204">
                  <c:v>211.35</c:v>
                </c:pt>
                <c:pt idx="6205">
                  <c:v>212.35</c:v>
                </c:pt>
                <c:pt idx="6206">
                  <c:v>215.35</c:v>
                </c:pt>
                <c:pt idx="6207">
                  <c:v>219.4</c:v>
                </c:pt>
                <c:pt idx="6208">
                  <c:v>218.65</c:v>
                </c:pt>
                <c:pt idx="6209">
                  <c:v>218.75</c:v>
                </c:pt>
                <c:pt idx="6210">
                  <c:v>215.35</c:v>
                </c:pt>
                <c:pt idx="6211">
                  <c:v>219</c:v>
                </c:pt>
                <c:pt idx="6212">
                  <c:v>216.95</c:v>
                </c:pt>
                <c:pt idx="6213">
                  <c:v>213.1</c:v>
                </c:pt>
                <c:pt idx="6214">
                  <c:v>206.85</c:v>
                </c:pt>
                <c:pt idx="6215">
                  <c:v>201</c:v>
                </c:pt>
                <c:pt idx="6216">
                  <c:v>202.45</c:v>
                </c:pt>
                <c:pt idx="6217">
                  <c:v>208.85</c:v>
                </c:pt>
                <c:pt idx="6218">
                  <c:v>213.95</c:v>
                </c:pt>
                <c:pt idx="6219">
                  <c:v>214.1</c:v>
                </c:pt>
                <c:pt idx="6220">
                  <c:v>216.9</c:v>
                </c:pt>
                <c:pt idx="6221">
                  <c:v>222.5</c:v>
                </c:pt>
                <c:pt idx="6222">
                  <c:v>227.65</c:v>
                </c:pt>
                <c:pt idx="6223">
                  <c:v>229.75</c:v>
                </c:pt>
                <c:pt idx="6224">
                  <c:v>226.65</c:v>
                </c:pt>
                <c:pt idx="6225">
                  <c:v>226.9</c:v>
                </c:pt>
                <c:pt idx="6226">
                  <c:v>228.15</c:v>
                </c:pt>
                <c:pt idx="6227">
                  <c:v>227.45</c:v>
                </c:pt>
                <c:pt idx="6228">
                  <c:v>224.65</c:v>
                </c:pt>
                <c:pt idx="6229">
                  <c:v>222.15</c:v>
                </c:pt>
                <c:pt idx="6230">
                  <c:v>223.35</c:v>
                </c:pt>
                <c:pt idx="6231">
                  <c:v>229.25</c:v>
                </c:pt>
                <c:pt idx="6232">
                  <c:v>232.1</c:v>
                </c:pt>
                <c:pt idx="6233">
                  <c:v>239.45</c:v>
                </c:pt>
                <c:pt idx="6234">
                  <c:v>236.85</c:v>
                </c:pt>
                <c:pt idx="6235">
                  <c:v>235.2</c:v>
                </c:pt>
                <c:pt idx="6236">
                  <c:v>235.75</c:v>
                </c:pt>
                <c:pt idx="6237">
                  <c:v>235.4</c:v>
                </c:pt>
                <c:pt idx="6238">
                  <c:v>238.5</c:v>
                </c:pt>
                <c:pt idx="6239">
                  <c:v>240.8</c:v>
                </c:pt>
                <c:pt idx="6240">
                  <c:v>233.3</c:v>
                </c:pt>
                <c:pt idx="6241">
                  <c:v>230.4</c:v>
                </c:pt>
                <c:pt idx="6242">
                  <c:v>232.15</c:v>
                </c:pt>
                <c:pt idx="6243">
                  <c:v>233.35</c:v>
                </c:pt>
                <c:pt idx="6244">
                  <c:v>233.75</c:v>
                </c:pt>
                <c:pt idx="6245">
                  <c:v>225.2</c:v>
                </c:pt>
                <c:pt idx="6246">
                  <c:v>222.35</c:v>
                </c:pt>
                <c:pt idx="6247">
                  <c:v>223</c:v>
                </c:pt>
                <c:pt idx="6248">
                  <c:v>221</c:v>
                </c:pt>
                <c:pt idx="6249">
                  <c:v>206.55</c:v>
                </c:pt>
                <c:pt idx="6250">
                  <c:v>204.8</c:v>
                </c:pt>
                <c:pt idx="6251">
                  <c:v>205.55</c:v>
                </c:pt>
                <c:pt idx="6252">
                  <c:v>206.2</c:v>
                </c:pt>
                <c:pt idx="6253">
                  <c:v>203</c:v>
                </c:pt>
                <c:pt idx="6254">
                  <c:v>208.25</c:v>
                </c:pt>
                <c:pt idx="6255">
                  <c:v>210.05</c:v>
                </c:pt>
                <c:pt idx="6256">
                  <c:v>210</c:v>
                </c:pt>
                <c:pt idx="6257">
                  <c:v>214</c:v>
                </c:pt>
                <c:pt idx="6258">
                  <c:v>212.1</c:v>
                </c:pt>
                <c:pt idx="6259">
                  <c:v>216.15</c:v>
                </c:pt>
                <c:pt idx="6260">
                  <c:v>263.7</c:v>
                </c:pt>
                <c:pt idx="6261">
                  <c:v>258.25</c:v>
                </c:pt>
                <c:pt idx="6262">
                  <c:v>258.25</c:v>
                </c:pt>
                <c:pt idx="6263">
                  <c:v>259.55</c:v>
                </c:pt>
                <c:pt idx="6264">
                  <c:v>262.8</c:v>
                </c:pt>
                <c:pt idx="6265">
                  <c:v>262.89999999999998</c:v>
                </c:pt>
                <c:pt idx="6266">
                  <c:v>257.10000000000002</c:v>
                </c:pt>
                <c:pt idx="6267">
                  <c:v>256.3</c:v>
                </c:pt>
                <c:pt idx="6268">
                  <c:v>257.85000000000002</c:v>
                </c:pt>
                <c:pt idx="6269">
                  <c:v>261.60000000000002</c:v>
                </c:pt>
                <c:pt idx="6270">
                  <c:v>263.10000000000002</c:v>
                </c:pt>
                <c:pt idx="6271">
                  <c:v>261.39999999999998</c:v>
                </c:pt>
                <c:pt idx="6272">
                  <c:v>261.75</c:v>
                </c:pt>
                <c:pt idx="6273">
                  <c:v>260.25</c:v>
                </c:pt>
                <c:pt idx="6274">
                  <c:v>263.45</c:v>
                </c:pt>
                <c:pt idx="6275">
                  <c:v>259.75</c:v>
                </c:pt>
                <c:pt idx="6276">
                  <c:v>263.35000000000002</c:v>
                </c:pt>
                <c:pt idx="6277">
                  <c:v>258.7</c:v>
                </c:pt>
                <c:pt idx="6278">
                  <c:v>259.85000000000002</c:v>
                </c:pt>
                <c:pt idx="6279">
                  <c:v>259.8</c:v>
                </c:pt>
                <c:pt idx="6280">
                  <c:v>260.95</c:v>
                </c:pt>
                <c:pt idx="6281">
                  <c:v>270.75</c:v>
                </c:pt>
                <c:pt idx="6282">
                  <c:v>271</c:v>
                </c:pt>
                <c:pt idx="6283">
                  <c:v>271.2</c:v>
                </c:pt>
                <c:pt idx="6284">
                  <c:v>269.8</c:v>
                </c:pt>
                <c:pt idx="6285">
                  <c:v>268.14999999999998</c:v>
                </c:pt>
                <c:pt idx="6286">
                  <c:v>270.35000000000002</c:v>
                </c:pt>
                <c:pt idx="6287">
                  <c:v>273.95</c:v>
                </c:pt>
                <c:pt idx="6288">
                  <c:v>271.55</c:v>
                </c:pt>
                <c:pt idx="6289">
                  <c:v>269.89999999999998</c:v>
                </c:pt>
                <c:pt idx="6290">
                  <c:v>269.35000000000002</c:v>
                </c:pt>
                <c:pt idx="6291">
                  <c:v>271.75</c:v>
                </c:pt>
                <c:pt idx="6292">
                  <c:v>271.7</c:v>
                </c:pt>
                <c:pt idx="6293">
                  <c:v>271.7</c:v>
                </c:pt>
                <c:pt idx="6294">
                  <c:v>269.60000000000002</c:v>
                </c:pt>
                <c:pt idx="6295">
                  <c:v>271.60000000000002</c:v>
                </c:pt>
                <c:pt idx="6296">
                  <c:v>265.2</c:v>
                </c:pt>
                <c:pt idx="6297">
                  <c:v>272.85000000000002</c:v>
                </c:pt>
                <c:pt idx="6298">
                  <c:v>274.3</c:v>
                </c:pt>
                <c:pt idx="6299">
                  <c:v>267.64999999999998</c:v>
                </c:pt>
                <c:pt idx="6300">
                  <c:v>257.05</c:v>
                </c:pt>
                <c:pt idx="6301">
                  <c:v>249.8</c:v>
                </c:pt>
                <c:pt idx="6302">
                  <c:v>248.2</c:v>
                </c:pt>
                <c:pt idx="6303">
                  <c:v>248.7</c:v>
                </c:pt>
                <c:pt idx="6304">
                  <c:v>245.75</c:v>
                </c:pt>
                <c:pt idx="6305">
                  <c:v>247.15</c:v>
                </c:pt>
                <c:pt idx="6306">
                  <c:v>243.3</c:v>
                </c:pt>
                <c:pt idx="6307">
                  <c:v>247.55</c:v>
                </c:pt>
                <c:pt idx="6308">
                  <c:v>246.6</c:v>
                </c:pt>
                <c:pt idx="6309">
                  <c:v>248.45</c:v>
                </c:pt>
                <c:pt idx="6310">
                  <c:v>247.85</c:v>
                </c:pt>
                <c:pt idx="6311">
                  <c:v>240.75</c:v>
                </c:pt>
                <c:pt idx="6312">
                  <c:v>239.7</c:v>
                </c:pt>
                <c:pt idx="6313">
                  <c:v>237.5</c:v>
                </c:pt>
                <c:pt idx="6314">
                  <c:v>237</c:v>
                </c:pt>
                <c:pt idx="6315">
                  <c:v>238.05</c:v>
                </c:pt>
                <c:pt idx="6316">
                  <c:v>231.55</c:v>
                </c:pt>
                <c:pt idx="6317">
                  <c:v>229.6</c:v>
                </c:pt>
                <c:pt idx="6318">
                  <c:v>235.6</c:v>
                </c:pt>
                <c:pt idx="6319">
                  <c:v>239.7</c:v>
                </c:pt>
                <c:pt idx="6320">
                  <c:v>222.25</c:v>
                </c:pt>
                <c:pt idx="6321">
                  <c:v>221.25</c:v>
                </c:pt>
                <c:pt idx="6322">
                  <c:v>222.55</c:v>
                </c:pt>
                <c:pt idx="6323">
                  <c:v>226.65</c:v>
                </c:pt>
                <c:pt idx="6324">
                  <c:v>229.3</c:v>
                </c:pt>
                <c:pt idx="6325">
                  <c:v>226.15</c:v>
                </c:pt>
                <c:pt idx="6326">
                  <c:v>222.1</c:v>
                </c:pt>
                <c:pt idx="6327">
                  <c:v>226.3</c:v>
                </c:pt>
                <c:pt idx="6328">
                  <c:v>228.3</c:v>
                </c:pt>
                <c:pt idx="6329">
                  <c:v>225.45</c:v>
                </c:pt>
                <c:pt idx="6330">
                  <c:v>225.9</c:v>
                </c:pt>
                <c:pt idx="6331">
                  <c:v>220.4</c:v>
                </c:pt>
                <c:pt idx="6332">
                  <c:v>222.15</c:v>
                </c:pt>
                <c:pt idx="6333">
                  <c:v>218.8</c:v>
                </c:pt>
                <c:pt idx="6334">
                  <c:v>211.3</c:v>
                </c:pt>
                <c:pt idx="6335">
                  <c:v>208.95</c:v>
                </c:pt>
                <c:pt idx="6336">
                  <c:v>209.5</c:v>
                </c:pt>
                <c:pt idx="6337">
                  <c:v>213.35</c:v>
                </c:pt>
                <c:pt idx="6338">
                  <c:v>210.3</c:v>
                </c:pt>
                <c:pt idx="6339">
                  <c:v>213.3</c:v>
                </c:pt>
                <c:pt idx="6340">
                  <c:v>214.9</c:v>
                </c:pt>
                <c:pt idx="6341">
                  <c:v>218.15</c:v>
                </c:pt>
                <c:pt idx="6342">
                  <c:v>218.05</c:v>
                </c:pt>
                <c:pt idx="6343">
                  <c:v>218.25</c:v>
                </c:pt>
                <c:pt idx="6344">
                  <c:v>215.45</c:v>
                </c:pt>
                <c:pt idx="6345">
                  <c:v>222.35</c:v>
                </c:pt>
                <c:pt idx="6346">
                  <c:v>221.55</c:v>
                </c:pt>
                <c:pt idx="6347">
                  <c:v>226.1</c:v>
                </c:pt>
                <c:pt idx="6348">
                  <c:v>224.8</c:v>
                </c:pt>
                <c:pt idx="6349">
                  <c:v>222.45</c:v>
                </c:pt>
                <c:pt idx="6350">
                  <c:v>218.65</c:v>
                </c:pt>
                <c:pt idx="6351">
                  <c:v>211.35</c:v>
                </c:pt>
                <c:pt idx="6352">
                  <c:v>209.2</c:v>
                </c:pt>
                <c:pt idx="6353">
                  <c:v>203.9</c:v>
                </c:pt>
                <c:pt idx="6354">
                  <c:v>210.8</c:v>
                </c:pt>
                <c:pt idx="6355">
                  <c:v>204.15</c:v>
                </c:pt>
                <c:pt idx="6356">
                  <c:v>217.05</c:v>
                </c:pt>
                <c:pt idx="6357">
                  <c:v>215.15</c:v>
                </c:pt>
                <c:pt idx="6358">
                  <c:v>212.85</c:v>
                </c:pt>
                <c:pt idx="6359">
                  <c:v>213.95</c:v>
                </c:pt>
                <c:pt idx="6360">
                  <c:v>209.1</c:v>
                </c:pt>
                <c:pt idx="6361">
                  <c:v>209.15</c:v>
                </c:pt>
                <c:pt idx="6362">
                  <c:v>209.85</c:v>
                </c:pt>
                <c:pt idx="6363">
                  <c:v>210.9</c:v>
                </c:pt>
                <c:pt idx="6364">
                  <c:v>209.3</c:v>
                </c:pt>
                <c:pt idx="6365">
                  <c:v>209.75</c:v>
                </c:pt>
                <c:pt idx="6366">
                  <c:v>203.6</c:v>
                </c:pt>
                <c:pt idx="6367">
                  <c:v>201.15</c:v>
                </c:pt>
                <c:pt idx="6368">
                  <c:v>199.65</c:v>
                </c:pt>
                <c:pt idx="6369">
                  <c:v>197.15</c:v>
                </c:pt>
                <c:pt idx="6370">
                  <c:v>186.15</c:v>
                </c:pt>
                <c:pt idx="6371">
                  <c:v>192.9</c:v>
                </c:pt>
                <c:pt idx="6372">
                  <c:v>197.8</c:v>
                </c:pt>
                <c:pt idx="6373">
                  <c:v>199.65</c:v>
                </c:pt>
                <c:pt idx="6374">
                  <c:v>203.95</c:v>
                </c:pt>
                <c:pt idx="6375">
                  <c:v>203.95</c:v>
                </c:pt>
                <c:pt idx="6376">
                  <c:v>199.7</c:v>
                </c:pt>
                <c:pt idx="6377">
                  <c:v>194.75</c:v>
                </c:pt>
                <c:pt idx="6378">
                  <c:v>200.15</c:v>
                </c:pt>
                <c:pt idx="6379">
                  <c:v>199.8</c:v>
                </c:pt>
                <c:pt idx="6380">
                  <c:v>209.5</c:v>
                </c:pt>
                <c:pt idx="6381">
                  <c:v>209.95</c:v>
                </c:pt>
                <c:pt idx="6382">
                  <c:v>211.6</c:v>
                </c:pt>
                <c:pt idx="6383">
                  <c:v>213.6</c:v>
                </c:pt>
                <c:pt idx="6384">
                  <c:v>218.8</c:v>
                </c:pt>
                <c:pt idx="6385">
                  <c:v>215.55</c:v>
                </c:pt>
                <c:pt idx="6386">
                  <c:v>218.3</c:v>
                </c:pt>
                <c:pt idx="6387">
                  <c:v>219.1</c:v>
                </c:pt>
                <c:pt idx="6388">
                  <c:v>223.3</c:v>
                </c:pt>
                <c:pt idx="6389">
                  <c:v>225.15</c:v>
                </c:pt>
                <c:pt idx="6390">
                  <c:v>224.3</c:v>
                </c:pt>
                <c:pt idx="6391">
                  <c:v>227.45</c:v>
                </c:pt>
                <c:pt idx="6392">
                  <c:v>231.65</c:v>
                </c:pt>
                <c:pt idx="6393">
                  <c:v>236.5</c:v>
                </c:pt>
                <c:pt idx="6394">
                  <c:v>233.95</c:v>
                </c:pt>
                <c:pt idx="6395">
                  <c:v>231.55</c:v>
                </c:pt>
                <c:pt idx="6396">
                  <c:v>234.55</c:v>
                </c:pt>
                <c:pt idx="6397">
                  <c:v>233.7</c:v>
                </c:pt>
                <c:pt idx="6398">
                  <c:v>235.9</c:v>
                </c:pt>
                <c:pt idx="6399">
                  <c:v>238.1</c:v>
                </c:pt>
                <c:pt idx="6400">
                  <c:v>233.7</c:v>
                </c:pt>
                <c:pt idx="6401">
                  <c:v>228.15</c:v>
                </c:pt>
                <c:pt idx="6402">
                  <c:v>224.85</c:v>
                </c:pt>
                <c:pt idx="6403">
                  <c:v>223.15</c:v>
                </c:pt>
                <c:pt idx="6404">
                  <c:v>225.85</c:v>
                </c:pt>
                <c:pt idx="6405">
                  <c:v>233.6</c:v>
                </c:pt>
                <c:pt idx="6406">
                  <c:v>223.65</c:v>
                </c:pt>
                <c:pt idx="6407">
                  <c:v>227.55</c:v>
                </c:pt>
                <c:pt idx="6408">
                  <c:v>224.95</c:v>
                </c:pt>
                <c:pt idx="6409">
                  <c:v>218.05</c:v>
                </c:pt>
                <c:pt idx="6410">
                  <c:v>220.75</c:v>
                </c:pt>
                <c:pt idx="6411">
                  <c:v>212.45</c:v>
                </c:pt>
                <c:pt idx="6412">
                  <c:v>216.75</c:v>
                </c:pt>
                <c:pt idx="6413">
                  <c:v>208.2</c:v>
                </c:pt>
                <c:pt idx="6414">
                  <c:v>209.55</c:v>
                </c:pt>
                <c:pt idx="6415">
                  <c:v>211.1</c:v>
                </c:pt>
                <c:pt idx="6416">
                  <c:v>212.5</c:v>
                </c:pt>
                <c:pt idx="6417">
                  <c:v>218</c:v>
                </c:pt>
                <c:pt idx="6418">
                  <c:v>217.75</c:v>
                </c:pt>
                <c:pt idx="6419">
                  <c:v>222.9</c:v>
                </c:pt>
                <c:pt idx="6420">
                  <c:v>222.7</c:v>
                </c:pt>
                <c:pt idx="6421">
                  <c:v>226</c:v>
                </c:pt>
                <c:pt idx="6422">
                  <c:v>217.05</c:v>
                </c:pt>
                <c:pt idx="6423">
                  <c:v>213.65</c:v>
                </c:pt>
                <c:pt idx="6424">
                  <c:v>222</c:v>
                </c:pt>
                <c:pt idx="6425">
                  <c:v>215.7</c:v>
                </c:pt>
                <c:pt idx="6426">
                  <c:v>216.35</c:v>
                </c:pt>
                <c:pt idx="6427">
                  <c:v>216.7</c:v>
                </c:pt>
                <c:pt idx="6428">
                  <c:v>221.6</c:v>
                </c:pt>
                <c:pt idx="6429">
                  <c:v>228.2</c:v>
                </c:pt>
                <c:pt idx="6430">
                  <c:v>230.95</c:v>
                </c:pt>
                <c:pt idx="6431">
                  <c:v>234.05</c:v>
                </c:pt>
                <c:pt idx="6432">
                  <c:v>236.5</c:v>
                </c:pt>
                <c:pt idx="6433">
                  <c:v>237.85</c:v>
                </c:pt>
                <c:pt idx="6434">
                  <c:v>238.1</c:v>
                </c:pt>
                <c:pt idx="6435">
                  <c:v>238.65</c:v>
                </c:pt>
                <c:pt idx="6436">
                  <c:v>242.75</c:v>
                </c:pt>
                <c:pt idx="6437">
                  <c:v>242.25</c:v>
                </c:pt>
                <c:pt idx="6438">
                  <c:v>241.6</c:v>
                </c:pt>
                <c:pt idx="6439">
                  <c:v>240.2</c:v>
                </c:pt>
                <c:pt idx="6440">
                  <c:v>239.5</c:v>
                </c:pt>
                <c:pt idx="6441">
                  <c:v>238.65</c:v>
                </c:pt>
                <c:pt idx="6442">
                  <c:v>237.5</c:v>
                </c:pt>
                <c:pt idx="6443">
                  <c:v>236.65</c:v>
                </c:pt>
                <c:pt idx="6444">
                  <c:v>238.1</c:v>
                </c:pt>
                <c:pt idx="6445">
                  <c:v>230</c:v>
                </c:pt>
                <c:pt idx="6446">
                  <c:v>230</c:v>
                </c:pt>
                <c:pt idx="6447">
                  <c:v>222.7</c:v>
                </c:pt>
                <c:pt idx="6448">
                  <c:v>212.6</c:v>
                </c:pt>
                <c:pt idx="6449">
                  <c:v>214.65</c:v>
                </c:pt>
                <c:pt idx="6450">
                  <c:v>216.95</c:v>
                </c:pt>
                <c:pt idx="6451">
                  <c:v>212.7</c:v>
                </c:pt>
                <c:pt idx="6452">
                  <c:v>211.55</c:v>
                </c:pt>
                <c:pt idx="6453">
                  <c:v>211.5</c:v>
                </c:pt>
                <c:pt idx="6454">
                  <c:v>221.4</c:v>
                </c:pt>
                <c:pt idx="6455">
                  <c:v>226.9</c:v>
                </c:pt>
                <c:pt idx="6456">
                  <c:v>228.3</c:v>
                </c:pt>
                <c:pt idx="6457">
                  <c:v>231.7</c:v>
                </c:pt>
                <c:pt idx="6458">
                  <c:v>226.15</c:v>
                </c:pt>
                <c:pt idx="6459">
                  <c:v>224.7</c:v>
                </c:pt>
                <c:pt idx="6460">
                  <c:v>222.95</c:v>
                </c:pt>
                <c:pt idx="6461">
                  <c:v>227.6</c:v>
                </c:pt>
                <c:pt idx="6462">
                  <c:v>225.85</c:v>
                </c:pt>
                <c:pt idx="6463">
                  <c:v>227.15</c:v>
                </c:pt>
                <c:pt idx="6464">
                  <c:v>221.5</c:v>
                </c:pt>
                <c:pt idx="6465">
                  <c:v>216.5</c:v>
                </c:pt>
                <c:pt idx="6466">
                  <c:v>214.25</c:v>
                </c:pt>
                <c:pt idx="6467">
                  <c:v>219.8</c:v>
                </c:pt>
                <c:pt idx="6468">
                  <c:v>215</c:v>
                </c:pt>
                <c:pt idx="6469">
                  <c:v>217.15</c:v>
                </c:pt>
                <c:pt idx="6470">
                  <c:v>222.95</c:v>
                </c:pt>
                <c:pt idx="6471">
                  <c:v>222</c:v>
                </c:pt>
                <c:pt idx="6472">
                  <c:v>216.85</c:v>
                </c:pt>
                <c:pt idx="6473">
                  <c:v>204.05</c:v>
                </c:pt>
                <c:pt idx="6474">
                  <c:v>203.25</c:v>
                </c:pt>
                <c:pt idx="6475">
                  <c:v>204.15</c:v>
                </c:pt>
                <c:pt idx="6476">
                  <c:v>199.05</c:v>
                </c:pt>
                <c:pt idx="6477">
                  <c:v>196.5</c:v>
                </c:pt>
                <c:pt idx="6478">
                  <c:v>198.45</c:v>
                </c:pt>
                <c:pt idx="6479">
                  <c:v>198.5</c:v>
                </c:pt>
                <c:pt idx="6480">
                  <c:v>199.25</c:v>
                </c:pt>
                <c:pt idx="6481">
                  <c:v>208.55</c:v>
                </c:pt>
                <c:pt idx="6482">
                  <c:v>211.25</c:v>
                </c:pt>
                <c:pt idx="6483">
                  <c:v>214.15</c:v>
                </c:pt>
                <c:pt idx="6484">
                  <c:v>214.65</c:v>
                </c:pt>
                <c:pt idx="6485">
                  <c:v>217.35</c:v>
                </c:pt>
                <c:pt idx="6486">
                  <c:v>217.4</c:v>
                </c:pt>
                <c:pt idx="6487">
                  <c:v>220.85</c:v>
                </c:pt>
                <c:pt idx="6488">
                  <c:v>220.55</c:v>
                </c:pt>
                <c:pt idx="6489">
                  <c:v>220</c:v>
                </c:pt>
                <c:pt idx="6490">
                  <c:v>210.1</c:v>
                </c:pt>
                <c:pt idx="6491">
                  <c:v>210.95</c:v>
                </c:pt>
                <c:pt idx="6492">
                  <c:v>211.3</c:v>
                </c:pt>
                <c:pt idx="6493">
                  <c:v>214.95</c:v>
                </c:pt>
                <c:pt idx="6494">
                  <c:v>217.25</c:v>
                </c:pt>
                <c:pt idx="6495">
                  <c:v>217.1</c:v>
                </c:pt>
                <c:pt idx="6496">
                  <c:v>219.15</c:v>
                </c:pt>
                <c:pt idx="6497">
                  <c:v>218.25</c:v>
                </c:pt>
                <c:pt idx="6498">
                  <c:v>224</c:v>
                </c:pt>
                <c:pt idx="6499">
                  <c:v>1973.4</c:v>
                </c:pt>
                <c:pt idx="6500">
                  <c:v>1959.65</c:v>
                </c:pt>
                <c:pt idx="6501">
                  <c:v>1950.5</c:v>
                </c:pt>
                <c:pt idx="6502">
                  <c:v>1944</c:v>
                </c:pt>
                <c:pt idx="6503">
                  <c:v>1949.9</c:v>
                </c:pt>
                <c:pt idx="6504">
                  <c:v>1960.4</c:v>
                </c:pt>
                <c:pt idx="6505">
                  <c:v>1942.5</c:v>
                </c:pt>
                <c:pt idx="6506">
                  <c:v>1967.65</c:v>
                </c:pt>
                <c:pt idx="6507">
                  <c:v>1960.35</c:v>
                </c:pt>
                <c:pt idx="6508">
                  <c:v>1946.1</c:v>
                </c:pt>
                <c:pt idx="6509">
                  <c:v>1965.3</c:v>
                </c:pt>
                <c:pt idx="6510">
                  <c:v>1983.45</c:v>
                </c:pt>
                <c:pt idx="6511">
                  <c:v>1986.6</c:v>
                </c:pt>
                <c:pt idx="6512">
                  <c:v>2017.6</c:v>
                </c:pt>
                <c:pt idx="6513">
                  <c:v>2018.35</c:v>
                </c:pt>
                <c:pt idx="6514">
                  <c:v>2030.1</c:v>
                </c:pt>
                <c:pt idx="6515">
                  <c:v>2001.3</c:v>
                </c:pt>
                <c:pt idx="6516">
                  <c:v>1978.95</c:v>
                </c:pt>
                <c:pt idx="6517">
                  <c:v>1988.15</c:v>
                </c:pt>
                <c:pt idx="6518">
                  <c:v>1958.95</c:v>
                </c:pt>
                <c:pt idx="6519">
                  <c:v>1976.85</c:v>
                </c:pt>
                <c:pt idx="6520">
                  <c:v>1950.9</c:v>
                </c:pt>
                <c:pt idx="6521">
                  <c:v>1992.35</c:v>
                </c:pt>
                <c:pt idx="6522">
                  <c:v>2002.15</c:v>
                </c:pt>
                <c:pt idx="6523">
                  <c:v>2003</c:v>
                </c:pt>
                <c:pt idx="6524">
                  <c:v>1996.95</c:v>
                </c:pt>
                <c:pt idx="6525">
                  <c:v>1992.1</c:v>
                </c:pt>
                <c:pt idx="6526">
                  <c:v>1978.6</c:v>
                </c:pt>
                <c:pt idx="6527">
                  <c:v>1959.8</c:v>
                </c:pt>
                <c:pt idx="6528">
                  <c:v>1973</c:v>
                </c:pt>
                <c:pt idx="6529">
                  <c:v>1965.6</c:v>
                </c:pt>
                <c:pt idx="6530">
                  <c:v>2124.9499999999998</c:v>
                </c:pt>
                <c:pt idx="6531">
                  <c:v>2141.4499999999998</c:v>
                </c:pt>
                <c:pt idx="6532">
                  <c:v>2169.8000000000002</c:v>
                </c:pt>
                <c:pt idx="6533">
                  <c:v>2159.9499999999998</c:v>
                </c:pt>
                <c:pt idx="6534">
                  <c:v>2164.65</c:v>
                </c:pt>
                <c:pt idx="6535">
                  <c:v>2140.75</c:v>
                </c:pt>
                <c:pt idx="6536">
                  <c:v>2171.9499999999998</c:v>
                </c:pt>
                <c:pt idx="6537">
                  <c:v>2178.85</c:v>
                </c:pt>
                <c:pt idx="6538">
                  <c:v>2188.25</c:v>
                </c:pt>
                <c:pt idx="6539">
                  <c:v>2203.3000000000002</c:v>
                </c:pt>
                <c:pt idx="6540">
                  <c:v>2219.8000000000002</c:v>
                </c:pt>
                <c:pt idx="6541">
                  <c:v>2218.9</c:v>
                </c:pt>
                <c:pt idx="6542">
                  <c:v>2228.35</c:v>
                </c:pt>
                <c:pt idx="6543">
                  <c:v>2224.5</c:v>
                </c:pt>
                <c:pt idx="6544">
                  <c:v>2147</c:v>
                </c:pt>
                <c:pt idx="6545">
                  <c:v>2128.4</c:v>
                </c:pt>
                <c:pt idx="6546">
                  <c:v>2126.25</c:v>
                </c:pt>
                <c:pt idx="6547">
                  <c:v>2167.75</c:v>
                </c:pt>
                <c:pt idx="6548">
                  <c:v>2183.8000000000002</c:v>
                </c:pt>
                <c:pt idx="6549">
                  <c:v>2163.65</c:v>
                </c:pt>
                <c:pt idx="6550">
                  <c:v>2208</c:v>
                </c:pt>
                <c:pt idx="6551">
                  <c:v>2204</c:v>
                </c:pt>
                <c:pt idx="6552">
                  <c:v>2198.0500000000002</c:v>
                </c:pt>
                <c:pt idx="6553">
                  <c:v>2223.3000000000002</c:v>
                </c:pt>
                <c:pt idx="6554">
                  <c:v>2184.9</c:v>
                </c:pt>
                <c:pt idx="6555">
                  <c:v>2169.4499999999998</c:v>
                </c:pt>
                <c:pt idx="6556">
                  <c:v>2145.3000000000002</c:v>
                </c:pt>
                <c:pt idx="6557">
                  <c:v>2133.3000000000002</c:v>
                </c:pt>
                <c:pt idx="6558">
                  <c:v>2136.6999999999998</c:v>
                </c:pt>
                <c:pt idx="6559">
                  <c:v>2138.4499999999998</c:v>
                </c:pt>
                <c:pt idx="6560">
                  <c:v>2110.8000000000002</c:v>
                </c:pt>
                <c:pt idx="6561">
                  <c:v>2126</c:v>
                </c:pt>
                <c:pt idx="6562">
                  <c:v>2144.65</c:v>
                </c:pt>
                <c:pt idx="6563">
                  <c:v>2151.1999999999998</c:v>
                </c:pt>
                <c:pt idx="6564">
                  <c:v>2138.5</c:v>
                </c:pt>
                <c:pt idx="6565">
                  <c:v>2072.3000000000002</c:v>
                </c:pt>
                <c:pt idx="6566">
                  <c:v>2039.65</c:v>
                </c:pt>
                <c:pt idx="6567">
                  <c:v>2046.45</c:v>
                </c:pt>
                <c:pt idx="6568">
                  <c:v>2045.6</c:v>
                </c:pt>
                <c:pt idx="6569">
                  <c:v>2064.5</c:v>
                </c:pt>
                <c:pt idx="6570">
                  <c:v>2075.6999999999998</c:v>
                </c:pt>
                <c:pt idx="6571">
                  <c:v>2084.3000000000002</c:v>
                </c:pt>
                <c:pt idx="6572">
                  <c:v>2073.9</c:v>
                </c:pt>
                <c:pt idx="6573">
                  <c:v>2078.75</c:v>
                </c:pt>
                <c:pt idx="6574">
                  <c:v>2089.4499999999998</c:v>
                </c:pt>
                <c:pt idx="6575">
                  <c:v>2100.85</c:v>
                </c:pt>
                <c:pt idx="6576">
                  <c:v>2068.9499999999998</c:v>
                </c:pt>
                <c:pt idx="6577">
                  <c:v>2071.5</c:v>
                </c:pt>
                <c:pt idx="6578">
                  <c:v>2088.85</c:v>
                </c:pt>
                <c:pt idx="6579">
                  <c:v>2111.25</c:v>
                </c:pt>
                <c:pt idx="6580">
                  <c:v>2107.9</c:v>
                </c:pt>
                <c:pt idx="6581">
                  <c:v>2106.25</c:v>
                </c:pt>
                <c:pt idx="6582">
                  <c:v>2092.4</c:v>
                </c:pt>
                <c:pt idx="6583">
                  <c:v>2115.85</c:v>
                </c:pt>
                <c:pt idx="6584">
                  <c:v>2146.0500000000002</c:v>
                </c:pt>
                <c:pt idx="6585">
                  <c:v>2103.75</c:v>
                </c:pt>
                <c:pt idx="6586">
                  <c:v>2112.3000000000002</c:v>
                </c:pt>
                <c:pt idx="6587">
                  <c:v>2095.4</c:v>
                </c:pt>
                <c:pt idx="6588">
                  <c:v>2073.8000000000002</c:v>
                </c:pt>
                <c:pt idx="6589">
                  <c:v>2085.0500000000002</c:v>
                </c:pt>
                <c:pt idx="6590">
                  <c:v>2185</c:v>
                </c:pt>
                <c:pt idx="6591">
                  <c:v>2205.8000000000002</c:v>
                </c:pt>
                <c:pt idx="6592">
                  <c:v>2205.35</c:v>
                </c:pt>
                <c:pt idx="6593">
                  <c:v>2226</c:v>
                </c:pt>
                <c:pt idx="6594">
                  <c:v>2203</c:v>
                </c:pt>
                <c:pt idx="6595">
                  <c:v>2224</c:v>
                </c:pt>
                <c:pt idx="6596">
                  <c:v>2226.6999999999998</c:v>
                </c:pt>
                <c:pt idx="6597">
                  <c:v>2267.5500000000002</c:v>
                </c:pt>
                <c:pt idx="6598">
                  <c:v>2242.5500000000002</c:v>
                </c:pt>
                <c:pt idx="6599">
                  <c:v>2188</c:v>
                </c:pt>
                <c:pt idx="6600">
                  <c:v>2123</c:v>
                </c:pt>
                <c:pt idx="6601">
                  <c:v>2120.8000000000002</c:v>
                </c:pt>
                <c:pt idx="6602">
                  <c:v>2111.5</c:v>
                </c:pt>
                <c:pt idx="6603">
                  <c:v>2053.0500000000002</c:v>
                </c:pt>
                <c:pt idx="6604">
                  <c:v>2054.4499999999998</c:v>
                </c:pt>
                <c:pt idx="6605">
                  <c:v>2039.2</c:v>
                </c:pt>
                <c:pt idx="6606">
                  <c:v>2132.9499999999998</c:v>
                </c:pt>
                <c:pt idx="6607">
                  <c:v>2131.9</c:v>
                </c:pt>
                <c:pt idx="6608">
                  <c:v>2154.5500000000002</c:v>
                </c:pt>
                <c:pt idx="6609">
                  <c:v>2145.25</c:v>
                </c:pt>
                <c:pt idx="6610">
                  <c:v>2171.3000000000002</c:v>
                </c:pt>
                <c:pt idx="6611">
                  <c:v>2131.15</c:v>
                </c:pt>
                <c:pt idx="6612">
                  <c:v>2143.35</c:v>
                </c:pt>
                <c:pt idx="6613">
                  <c:v>2170.85</c:v>
                </c:pt>
                <c:pt idx="6614">
                  <c:v>2178.35</c:v>
                </c:pt>
                <c:pt idx="6615">
                  <c:v>2084.4</c:v>
                </c:pt>
                <c:pt idx="6616">
                  <c:v>2035.25</c:v>
                </c:pt>
                <c:pt idx="6617">
                  <c:v>2021.45</c:v>
                </c:pt>
                <c:pt idx="6618">
                  <c:v>2034.6</c:v>
                </c:pt>
                <c:pt idx="6619">
                  <c:v>1992.8</c:v>
                </c:pt>
                <c:pt idx="6620">
                  <c:v>1984.8</c:v>
                </c:pt>
                <c:pt idx="6621">
                  <c:v>1982.4</c:v>
                </c:pt>
                <c:pt idx="6622">
                  <c:v>1934.95</c:v>
                </c:pt>
                <c:pt idx="6623">
                  <c:v>1921.8</c:v>
                </c:pt>
                <c:pt idx="6624">
                  <c:v>1934.35</c:v>
                </c:pt>
                <c:pt idx="6625">
                  <c:v>1921.6</c:v>
                </c:pt>
                <c:pt idx="6626">
                  <c:v>1940.3</c:v>
                </c:pt>
                <c:pt idx="6627">
                  <c:v>1908.7</c:v>
                </c:pt>
                <c:pt idx="6628">
                  <c:v>1913.25</c:v>
                </c:pt>
                <c:pt idx="6629">
                  <c:v>1900.75</c:v>
                </c:pt>
                <c:pt idx="6630">
                  <c:v>1946.35</c:v>
                </c:pt>
                <c:pt idx="6631">
                  <c:v>1968.05</c:v>
                </c:pt>
                <c:pt idx="6632">
                  <c:v>1965.5</c:v>
                </c:pt>
                <c:pt idx="6633">
                  <c:v>1953.05</c:v>
                </c:pt>
                <c:pt idx="6634">
                  <c:v>1970.45</c:v>
                </c:pt>
                <c:pt idx="6635">
                  <c:v>1985</c:v>
                </c:pt>
                <c:pt idx="6636">
                  <c:v>1963.5</c:v>
                </c:pt>
                <c:pt idx="6637">
                  <c:v>1944.85</c:v>
                </c:pt>
                <c:pt idx="6638">
                  <c:v>1952.1</c:v>
                </c:pt>
                <c:pt idx="6639">
                  <c:v>1971.6</c:v>
                </c:pt>
                <c:pt idx="6640">
                  <c:v>1943.3</c:v>
                </c:pt>
                <c:pt idx="6641">
                  <c:v>1917.35</c:v>
                </c:pt>
                <c:pt idx="6642">
                  <c:v>1959.45</c:v>
                </c:pt>
                <c:pt idx="6643">
                  <c:v>1936.15</c:v>
                </c:pt>
                <c:pt idx="6644">
                  <c:v>1915.55</c:v>
                </c:pt>
                <c:pt idx="6645">
                  <c:v>1911.45</c:v>
                </c:pt>
                <c:pt idx="6646">
                  <c:v>1930.45</c:v>
                </c:pt>
                <c:pt idx="6647">
                  <c:v>1885.2</c:v>
                </c:pt>
                <c:pt idx="6648">
                  <c:v>1903.05</c:v>
                </c:pt>
                <c:pt idx="6649">
                  <c:v>1902.65</c:v>
                </c:pt>
                <c:pt idx="6650">
                  <c:v>1901.1</c:v>
                </c:pt>
                <c:pt idx="6651">
                  <c:v>1920.45</c:v>
                </c:pt>
                <c:pt idx="6652">
                  <c:v>1886.75</c:v>
                </c:pt>
                <c:pt idx="6653">
                  <c:v>1880.6</c:v>
                </c:pt>
                <c:pt idx="6654">
                  <c:v>1886.4</c:v>
                </c:pt>
                <c:pt idx="6655">
                  <c:v>1894.6</c:v>
                </c:pt>
                <c:pt idx="6656">
                  <c:v>1917.15</c:v>
                </c:pt>
                <c:pt idx="6657">
                  <c:v>1893.4</c:v>
                </c:pt>
                <c:pt idx="6658">
                  <c:v>1919.6</c:v>
                </c:pt>
                <c:pt idx="6659">
                  <c:v>1758.65</c:v>
                </c:pt>
                <c:pt idx="6660">
                  <c:v>1805.25</c:v>
                </c:pt>
                <c:pt idx="6661">
                  <c:v>1789.3</c:v>
                </c:pt>
                <c:pt idx="6662">
                  <c:v>1749.25</c:v>
                </c:pt>
                <c:pt idx="6663">
                  <c:v>1738.25</c:v>
                </c:pt>
                <c:pt idx="6664">
                  <c:v>1756.8</c:v>
                </c:pt>
                <c:pt idx="6665">
                  <c:v>1789.8</c:v>
                </c:pt>
                <c:pt idx="6666">
                  <c:v>1768.7</c:v>
                </c:pt>
                <c:pt idx="6667">
                  <c:v>1773.45</c:v>
                </c:pt>
                <c:pt idx="6668">
                  <c:v>1779.25</c:v>
                </c:pt>
                <c:pt idx="6669">
                  <c:v>1839.15</c:v>
                </c:pt>
                <c:pt idx="6670">
                  <c:v>1836</c:v>
                </c:pt>
                <c:pt idx="6671">
                  <c:v>1788.05</c:v>
                </c:pt>
                <c:pt idx="6672">
                  <c:v>1786.3</c:v>
                </c:pt>
                <c:pt idx="6673">
                  <c:v>1742.9</c:v>
                </c:pt>
                <c:pt idx="6674">
                  <c:v>1759.5</c:v>
                </c:pt>
                <c:pt idx="6675">
                  <c:v>1753.95</c:v>
                </c:pt>
                <c:pt idx="6676">
                  <c:v>1749.4</c:v>
                </c:pt>
                <c:pt idx="6677">
                  <c:v>1744.9</c:v>
                </c:pt>
                <c:pt idx="6678">
                  <c:v>1743.55</c:v>
                </c:pt>
                <c:pt idx="6679">
                  <c:v>1761.9</c:v>
                </c:pt>
                <c:pt idx="6680">
                  <c:v>1780</c:v>
                </c:pt>
                <c:pt idx="6681">
                  <c:v>1783.05</c:v>
                </c:pt>
                <c:pt idx="6682">
                  <c:v>1804.15</c:v>
                </c:pt>
                <c:pt idx="6683">
                  <c:v>1806.15</c:v>
                </c:pt>
                <c:pt idx="6684">
                  <c:v>1769.65</c:v>
                </c:pt>
                <c:pt idx="6685">
                  <c:v>1794.4</c:v>
                </c:pt>
                <c:pt idx="6686">
                  <c:v>1795.5</c:v>
                </c:pt>
                <c:pt idx="6687">
                  <c:v>1786.25</c:v>
                </c:pt>
                <c:pt idx="6688">
                  <c:v>1776.85</c:v>
                </c:pt>
                <c:pt idx="6689">
                  <c:v>1777.3</c:v>
                </c:pt>
                <c:pt idx="6690">
                  <c:v>1757.05</c:v>
                </c:pt>
                <c:pt idx="6691">
                  <c:v>1749.5</c:v>
                </c:pt>
                <c:pt idx="6692">
                  <c:v>1754.5</c:v>
                </c:pt>
                <c:pt idx="6693">
                  <c:v>1766.8</c:v>
                </c:pt>
                <c:pt idx="6694">
                  <c:v>1759.85</c:v>
                </c:pt>
                <c:pt idx="6695">
                  <c:v>1782.4</c:v>
                </c:pt>
                <c:pt idx="6696">
                  <c:v>1782.55</c:v>
                </c:pt>
                <c:pt idx="6697">
                  <c:v>1791.55</c:v>
                </c:pt>
                <c:pt idx="6698">
                  <c:v>1762.7</c:v>
                </c:pt>
                <c:pt idx="6699">
                  <c:v>1736.95</c:v>
                </c:pt>
                <c:pt idx="6700">
                  <c:v>1726.65</c:v>
                </c:pt>
                <c:pt idx="6701">
                  <c:v>1722.6</c:v>
                </c:pt>
                <c:pt idx="6702">
                  <c:v>1708.1</c:v>
                </c:pt>
                <c:pt idx="6703">
                  <c:v>1688.25</c:v>
                </c:pt>
                <c:pt idx="6704">
                  <c:v>1720.45</c:v>
                </c:pt>
                <c:pt idx="6705">
                  <c:v>1744.45</c:v>
                </c:pt>
                <c:pt idx="6706">
                  <c:v>1746.55</c:v>
                </c:pt>
                <c:pt idx="6707">
                  <c:v>1747.3</c:v>
                </c:pt>
                <c:pt idx="6708">
                  <c:v>1763.45</c:v>
                </c:pt>
                <c:pt idx="6709">
                  <c:v>1756</c:v>
                </c:pt>
                <c:pt idx="6710">
                  <c:v>1728.5</c:v>
                </c:pt>
                <c:pt idx="6711">
                  <c:v>1744.85</c:v>
                </c:pt>
                <c:pt idx="6712">
                  <c:v>1730.5</c:v>
                </c:pt>
                <c:pt idx="6713">
                  <c:v>1735.45</c:v>
                </c:pt>
                <c:pt idx="6714">
                  <c:v>1759.75</c:v>
                </c:pt>
                <c:pt idx="6715">
                  <c:v>1749.2</c:v>
                </c:pt>
                <c:pt idx="6716">
                  <c:v>1768.35</c:v>
                </c:pt>
                <c:pt idx="6717">
                  <c:v>1762.8</c:v>
                </c:pt>
                <c:pt idx="6718">
                  <c:v>1765.85</c:v>
                </c:pt>
                <c:pt idx="6719">
                  <c:v>1763.5</c:v>
                </c:pt>
                <c:pt idx="6720">
                  <c:v>1789.55</c:v>
                </c:pt>
                <c:pt idx="6721">
                  <c:v>1869.8</c:v>
                </c:pt>
                <c:pt idx="6722">
                  <c:v>1863.9</c:v>
                </c:pt>
                <c:pt idx="6723">
                  <c:v>1875.6</c:v>
                </c:pt>
                <c:pt idx="6724">
                  <c:v>1896.45</c:v>
                </c:pt>
                <c:pt idx="6725">
                  <c:v>1910.3</c:v>
                </c:pt>
                <c:pt idx="6726">
                  <c:v>1882.7</c:v>
                </c:pt>
                <c:pt idx="6727">
                  <c:v>1875.65</c:v>
                </c:pt>
                <c:pt idx="6728">
                  <c:v>1800.7</c:v>
                </c:pt>
                <c:pt idx="6729">
                  <c:v>1804.05</c:v>
                </c:pt>
                <c:pt idx="6730">
                  <c:v>1788.05</c:v>
                </c:pt>
                <c:pt idx="6731">
                  <c:v>1808.5</c:v>
                </c:pt>
                <c:pt idx="6732">
                  <c:v>1821.9</c:v>
                </c:pt>
                <c:pt idx="6733">
                  <c:v>1879.9</c:v>
                </c:pt>
                <c:pt idx="6734">
                  <c:v>1852.4</c:v>
                </c:pt>
                <c:pt idx="6735">
                  <c:v>1872.95</c:v>
                </c:pt>
                <c:pt idx="6736">
                  <c:v>1902.4</c:v>
                </c:pt>
                <c:pt idx="6737">
                  <c:v>1897.05</c:v>
                </c:pt>
                <c:pt idx="6738">
                  <c:v>1914.7</c:v>
                </c:pt>
                <c:pt idx="6739">
                  <c:v>1938.6</c:v>
                </c:pt>
                <c:pt idx="6740">
                  <c:v>1905.95</c:v>
                </c:pt>
                <c:pt idx="6741">
                  <c:v>1872.5</c:v>
                </c:pt>
                <c:pt idx="6742">
                  <c:v>1839.05</c:v>
                </c:pt>
                <c:pt idx="6743">
                  <c:v>1845.9</c:v>
                </c:pt>
                <c:pt idx="6744">
                  <c:v>1832.2</c:v>
                </c:pt>
                <c:pt idx="6745">
                  <c:v>1820.35</c:v>
                </c:pt>
                <c:pt idx="6746">
                  <c:v>1826.9</c:v>
                </c:pt>
                <c:pt idx="6747">
                  <c:v>1789.75</c:v>
                </c:pt>
                <c:pt idx="6748">
                  <c:v>1791.25</c:v>
                </c:pt>
                <c:pt idx="6749">
                  <c:v>29.16</c:v>
                </c:pt>
                <c:pt idx="6750">
                  <c:v>28.45</c:v>
                </c:pt>
                <c:pt idx="6751">
                  <c:v>28.56</c:v>
                </c:pt>
                <c:pt idx="6752">
                  <c:v>28.58</c:v>
                </c:pt>
                <c:pt idx="6753">
                  <c:v>28.43</c:v>
                </c:pt>
                <c:pt idx="6754">
                  <c:v>28.83</c:v>
                </c:pt>
                <c:pt idx="6755">
                  <c:v>28.61</c:v>
                </c:pt>
                <c:pt idx="6756">
                  <c:v>28.21</c:v>
                </c:pt>
                <c:pt idx="6757">
                  <c:v>27.75</c:v>
                </c:pt>
                <c:pt idx="6758">
                  <c:v>27.69</c:v>
                </c:pt>
                <c:pt idx="6759">
                  <c:v>28.2</c:v>
                </c:pt>
                <c:pt idx="6760">
                  <c:v>28.86</c:v>
                </c:pt>
                <c:pt idx="6761">
                  <c:v>28.86</c:v>
                </c:pt>
                <c:pt idx="6762">
                  <c:v>29.51</c:v>
                </c:pt>
                <c:pt idx="6763">
                  <c:v>29.34</c:v>
                </c:pt>
                <c:pt idx="6764">
                  <c:v>29.17</c:v>
                </c:pt>
                <c:pt idx="6765">
                  <c:v>28.38</c:v>
                </c:pt>
                <c:pt idx="6766">
                  <c:v>28.14</c:v>
                </c:pt>
                <c:pt idx="6767">
                  <c:v>28.19</c:v>
                </c:pt>
                <c:pt idx="6768">
                  <c:v>28.22</c:v>
                </c:pt>
                <c:pt idx="6769">
                  <c:v>28.1</c:v>
                </c:pt>
                <c:pt idx="6770">
                  <c:v>27.97</c:v>
                </c:pt>
                <c:pt idx="6771">
                  <c:v>28.47</c:v>
                </c:pt>
                <c:pt idx="6772">
                  <c:v>28.34</c:v>
                </c:pt>
                <c:pt idx="6773">
                  <c:v>28.69</c:v>
                </c:pt>
                <c:pt idx="6774">
                  <c:v>29.05</c:v>
                </c:pt>
                <c:pt idx="6775">
                  <c:v>28.67</c:v>
                </c:pt>
                <c:pt idx="6776">
                  <c:v>29.18</c:v>
                </c:pt>
                <c:pt idx="6777">
                  <c:v>29.48</c:v>
                </c:pt>
                <c:pt idx="6778">
                  <c:v>29.68</c:v>
                </c:pt>
                <c:pt idx="6779">
                  <c:v>29.56</c:v>
                </c:pt>
                <c:pt idx="6780">
                  <c:v>29.93</c:v>
                </c:pt>
                <c:pt idx="6781">
                  <c:v>30.93</c:v>
                </c:pt>
                <c:pt idx="6782">
                  <c:v>31.13</c:v>
                </c:pt>
                <c:pt idx="6783">
                  <c:v>31.47</c:v>
                </c:pt>
                <c:pt idx="6784">
                  <c:v>31.98</c:v>
                </c:pt>
                <c:pt idx="6785">
                  <c:v>32.270000000000003</c:v>
                </c:pt>
                <c:pt idx="6786">
                  <c:v>32.29</c:v>
                </c:pt>
                <c:pt idx="6787">
                  <c:v>32.81</c:v>
                </c:pt>
                <c:pt idx="6788">
                  <c:v>32.159999999999997</c:v>
                </c:pt>
                <c:pt idx="6789">
                  <c:v>31.57</c:v>
                </c:pt>
                <c:pt idx="6790">
                  <c:v>31.45</c:v>
                </c:pt>
                <c:pt idx="6791">
                  <c:v>31.84</c:v>
                </c:pt>
                <c:pt idx="6792">
                  <c:v>32.22</c:v>
                </c:pt>
                <c:pt idx="6793">
                  <c:v>32.04</c:v>
                </c:pt>
                <c:pt idx="6794">
                  <c:v>32.36</c:v>
                </c:pt>
                <c:pt idx="6795">
                  <c:v>32.909999999999997</c:v>
                </c:pt>
                <c:pt idx="6796">
                  <c:v>32.79</c:v>
                </c:pt>
                <c:pt idx="6797">
                  <c:v>32.86</c:v>
                </c:pt>
                <c:pt idx="6798">
                  <c:v>33.21</c:v>
                </c:pt>
                <c:pt idx="6799">
                  <c:v>32.979999999999997</c:v>
                </c:pt>
                <c:pt idx="6800">
                  <c:v>32.229999999999997</c:v>
                </c:pt>
                <c:pt idx="6801">
                  <c:v>30.36</c:v>
                </c:pt>
                <c:pt idx="6802">
                  <c:v>30.38</c:v>
                </c:pt>
                <c:pt idx="6803">
                  <c:v>29.95</c:v>
                </c:pt>
                <c:pt idx="6804">
                  <c:v>29.54</c:v>
                </c:pt>
                <c:pt idx="6805">
                  <c:v>29.52</c:v>
                </c:pt>
                <c:pt idx="6806">
                  <c:v>29.91</c:v>
                </c:pt>
                <c:pt idx="6807">
                  <c:v>30.97</c:v>
                </c:pt>
                <c:pt idx="6808">
                  <c:v>31.27</c:v>
                </c:pt>
                <c:pt idx="6809">
                  <c:v>31.24</c:v>
                </c:pt>
                <c:pt idx="6810">
                  <c:v>31.51</c:v>
                </c:pt>
                <c:pt idx="6811">
                  <c:v>31.93</c:v>
                </c:pt>
                <c:pt idx="6812">
                  <c:v>32.31</c:v>
                </c:pt>
                <c:pt idx="6813">
                  <c:v>32.979999999999997</c:v>
                </c:pt>
                <c:pt idx="6814">
                  <c:v>33.450000000000003</c:v>
                </c:pt>
                <c:pt idx="6815">
                  <c:v>32.68</c:v>
                </c:pt>
                <c:pt idx="6816">
                  <c:v>32.69</c:v>
                </c:pt>
                <c:pt idx="6817">
                  <c:v>32.96</c:v>
                </c:pt>
                <c:pt idx="6818">
                  <c:v>32.68</c:v>
                </c:pt>
                <c:pt idx="6819">
                  <c:v>33.130000000000003</c:v>
                </c:pt>
                <c:pt idx="6820">
                  <c:v>31.99</c:v>
                </c:pt>
                <c:pt idx="6821">
                  <c:v>30.79</c:v>
                </c:pt>
                <c:pt idx="6822">
                  <c:v>30.86</c:v>
                </c:pt>
                <c:pt idx="6823">
                  <c:v>30.59</c:v>
                </c:pt>
                <c:pt idx="6824">
                  <c:v>30.5</c:v>
                </c:pt>
                <c:pt idx="6825">
                  <c:v>30.65</c:v>
                </c:pt>
                <c:pt idx="6826">
                  <c:v>30.5</c:v>
                </c:pt>
                <c:pt idx="6827">
                  <c:v>30.76</c:v>
                </c:pt>
                <c:pt idx="6828">
                  <c:v>30.74</c:v>
                </c:pt>
                <c:pt idx="6829">
                  <c:v>31.5</c:v>
                </c:pt>
                <c:pt idx="6830">
                  <c:v>30.2</c:v>
                </c:pt>
                <c:pt idx="6831">
                  <c:v>30.01</c:v>
                </c:pt>
                <c:pt idx="6832">
                  <c:v>30.03</c:v>
                </c:pt>
                <c:pt idx="6833">
                  <c:v>29.7</c:v>
                </c:pt>
                <c:pt idx="6834">
                  <c:v>28.87</c:v>
                </c:pt>
                <c:pt idx="6835">
                  <c:v>27.49</c:v>
                </c:pt>
                <c:pt idx="6836">
                  <c:v>27.35</c:v>
                </c:pt>
                <c:pt idx="6837">
                  <c:v>27.77</c:v>
                </c:pt>
                <c:pt idx="6838">
                  <c:v>27.7</c:v>
                </c:pt>
                <c:pt idx="6839">
                  <c:v>29.08</c:v>
                </c:pt>
                <c:pt idx="6840">
                  <c:v>29.32</c:v>
                </c:pt>
                <c:pt idx="6841">
                  <c:v>29.64</c:v>
                </c:pt>
                <c:pt idx="6842">
                  <c:v>30.25</c:v>
                </c:pt>
                <c:pt idx="6843">
                  <c:v>29.31</c:v>
                </c:pt>
                <c:pt idx="6844">
                  <c:v>28.84</c:v>
                </c:pt>
                <c:pt idx="6845">
                  <c:v>29.88</c:v>
                </c:pt>
                <c:pt idx="6846">
                  <c:v>29.97</c:v>
                </c:pt>
                <c:pt idx="6847">
                  <c:v>30.27</c:v>
                </c:pt>
                <c:pt idx="6848">
                  <c:v>30.01</c:v>
                </c:pt>
                <c:pt idx="6849">
                  <c:v>28.1</c:v>
                </c:pt>
                <c:pt idx="6850">
                  <c:v>28.18</c:v>
                </c:pt>
                <c:pt idx="6851">
                  <c:v>27.67</c:v>
                </c:pt>
                <c:pt idx="6852">
                  <c:v>27.03</c:v>
                </c:pt>
                <c:pt idx="6853">
                  <c:v>26.53</c:v>
                </c:pt>
                <c:pt idx="6854">
                  <c:v>26.46</c:v>
                </c:pt>
                <c:pt idx="6855">
                  <c:v>25.52</c:v>
                </c:pt>
                <c:pt idx="6856">
                  <c:v>28.1</c:v>
                </c:pt>
                <c:pt idx="6857">
                  <c:v>30.17</c:v>
                </c:pt>
                <c:pt idx="6858">
                  <c:v>30.55</c:v>
                </c:pt>
                <c:pt idx="6859">
                  <c:v>34.81</c:v>
                </c:pt>
                <c:pt idx="6860">
                  <c:v>43.51</c:v>
                </c:pt>
                <c:pt idx="6861">
                  <c:v>44.76</c:v>
                </c:pt>
                <c:pt idx="6862">
                  <c:v>44.61</c:v>
                </c:pt>
                <c:pt idx="6863">
                  <c:v>46.59</c:v>
                </c:pt>
                <c:pt idx="6864">
                  <c:v>44.58</c:v>
                </c:pt>
                <c:pt idx="6865">
                  <c:v>43.39</c:v>
                </c:pt>
                <c:pt idx="6866">
                  <c:v>41.14</c:v>
                </c:pt>
                <c:pt idx="6867">
                  <c:v>41.04</c:v>
                </c:pt>
                <c:pt idx="6868">
                  <c:v>39.85</c:v>
                </c:pt>
                <c:pt idx="6869">
                  <c:v>38.79</c:v>
                </c:pt>
                <c:pt idx="6870">
                  <c:v>39.14</c:v>
                </c:pt>
                <c:pt idx="6871">
                  <c:v>39.33</c:v>
                </c:pt>
                <c:pt idx="6872">
                  <c:v>39.9</c:v>
                </c:pt>
                <c:pt idx="6873">
                  <c:v>40.15</c:v>
                </c:pt>
                <c:pt idx="6874">
                  <c:v>41.52</c:v>
                </c:pt>
                <c:pt idx="6875">
                  <c:v>41.22</c:v>
                </c:pt>
                <c:pt idx="6876">
                  <c:v>40.53</c:v>
                </c:pt>
                <c:pt idx="6877">
                  <c:v>39.25</c:v>
                </c:pt>
                <c:pt idx="6878">
                  <c:v>38.43</c:v>
                </c:pt>
                <c:pt idx="6879">
                  <c:v>40.28</c:v>
                </c:pt>
                <c:pt idx="6880">
                  <c:v>42.03</c:v>
                </c:pt>
                <c:pt idx="6881">
                  <c:v>43.04</c:v>
                </c:pt>
                <c:pt idx="6882">
                  <c:v>42.92</c:v>
                </c:pt>
                <c:pt idx="6883">
                  <c:v>43.73</c:v>
                </c:pt>
                <c:pt idx="6884">
                  <c:v>44.58</c:v>
                </c:pt>
                <c:pt idx="6885">
                  <c:v>42.79</c:v>
                </c:pt>
                <c:pt idx="6886">
                  <c:v>41.55</c:v>
                </c:pt>
                <c:pt idx="6887">
                  <c:v>42.75</c:v>
                </c:pt>
                <c:pt idx="6888">
                  <c:v>43.24</c:v>
                </c:pt>
                <c:pt idx="6889">
                  <c:v>44.64</c:v>
                </c:pt>
                <c:pt idx="6890">
                  <c:v>44.15</c:v>
                </c:pt>
                <c:pt idx="6891">
                  <c:v>43.97</c:v>
                </c:pt>
                <c:pt idx="6892">
                  <c:v>46.04</c:v>
                </c:pt>
                <c:pt idx="6893">
                  <c:v>46.87</c:v>
                </c:pt>
                <c:pt idx="6894">
                  <c:v>47.45</c:v>
                </c:pt>
                <c:pt idx="6895">
                  <c:v>47.77</c:v>
                </c:pt>
                <c:pt idx="6896">
                  <c:v>46.91</c:v>
                </c:pt>
                <c:pt idx="6897">
                  <c:v>46.04</c:v>
                </c:pt>
                <c:pt idx="6898">
                  <c:v>47.99</c:v>
                </c:pt>
                <c:pt idx="6899">
                  <c:v>48.24</c:v>
                </c:pt>
                <c:pt idx="6900">
                  <c:v>47.15</c:v>
                </c:pt>
                <c:pt idx="6901">
                  <c:v>46.63</c:v>
                </c:pt>
                <c:pt idx="6902">
                  <c:v>46.34</c:v>
                </c:pt>
                <c:pt idx="6903">
                  <c:v>45.68</c:v>
                </c:pt>
                <c:pt idx="6904">
                  <c:v>45.9</c:v>
                </c:pt>
                <c:pt idx="6905">
                  <c:v>47.61</c:v>
                </c:pt>
                <c:pt idx="6906">
                  <c:v>47.4</c:v>
                </c:pt>
                <c:pt idx="6907">
                  <c:v>48.49</c:v>
                </c:pt>
                <c:pt idx="6908">
                  <c:v>49.71</c:v>
                </c:pt>
                <c:pt idx="6909">
                  <c:v>49.31</c:v>
                </c:pt>
                <c:pt idx="6910">
                  <c:v>49.46</c:v>
                </c:pt>
                <c:pt idx="6911">
                  <c:v>46.31</c:v>
                </c:pt>
                <c:pt idx="6912">
                  <c:v>47.71</c:v>
                </c:pt>
                <c:pt idx="6913">
                  <c:v>42.2</c:v>
                </c:pt>
                <c:pt idx="6914">
                  <c:v>44.38</c:v>
                </c:pt>
                <c:pt idx="6915">
                  <c:v>46.43</c:v>
                </c:pt>
                <c:pt idx="6916">
                  <c:v>46.91</c:v>
                </c:pt>
                <c:pt idx="6917">
                  <c:v>47.34</c:v>
                </c:pt>
                <c:pt idx="6918">
                  <c:v>46.95</c:v>
                </c:pt>
                <c:pt idx="6919">
                  <c:v>49.34</c:v>
                </c:pt>
                <c:pt idx="6920">
                  <c:v>48.66</c:v>
                </c:pt>
                <c:pt idx="6921">
                  <c:v>48.77</c:v>
                </c:pt>
                <c:pt idx="6922">
                  <c:v>48.03</c:v>
                </c:pt>
                <c:pt idx="6923">
                  <c:v>47.23</c:v>
                </c:pt>
                <c:pt idx="6924">
                  <c:v>47.66</c:v>
                </c:pt>
                <c:pt idx="6925">
                  <c:v>47.98</c:v>
                </c:pt>
                <c:pt idx="6926">
                  <c:v>48.14</c:v>
                </c:pt>
                <c:pt idx="6927">
                  <c:v>48.19</c:v>
                </c:pt>
                <c:pt idx="6928">
                  <c:v>48.74</c:v>
                </c:pt>
                <c:pt idx="6929">
                  <c:v>50.09</c:v>
                </c:pt>
                <c:pt idx="6930">
                  <c:v>50.71</c:v>
                </c:pt>
                <c:pt idx="6931">
                  <c:v>51.37</c:v>
                </c:pt>
                <c:pt idx="6932">
                  <c:v>52.19</c:v>
                </c:pt>
                <c:pt idx="6933">
                  <c:v>52</c:v>
                </c:pt>
                <c:pt idx="6934">
                  <c:v>52.57</c:v>
                </c:pt>
                <c:pt idx="6935">
                  <c:v>53.56</c:v>
                </c:pt>
                <c:pt idx="6936">
                  <c:v>53.6</c:v>
                </c:pt>
                <c:pt idx="6937">
                  <c:v>53.87</c:v>
                </c:pt>
                <c:pt idx="6938">
                  <c:v>54.04</c:v>
                </c:pt>
                <c:pt idx="6939">
                  <c:v>54.55</c:v>
                </c:pt>
                <c:pt idx="6940">
                  <c:v>54.82</c:v>
                </c:pt>
                <c:pt idx="6941">
                  <c:v>50.91</c:v>
                </c:pt>
                <c:pt idx="6942">
                  <c:v>49.87</c:v>
                </c:pt>
                <c:pt idx="6943">
                  <c:v>50.07</c:v>
                </c:pt>
                <c:pt idx="6944">
                  <c:v>50.35</c:v>
                </c:pt>
                <c:pt idx="6945">
                  <c:v>49.36</c:v>
                </c:pt>
                <c:pt idx="6946">
                  <c:v>48.92</c:v>
                </c:pt>
                <c:pt idx="6947">
                  <c:v>48.8</c:v>
                </c:pt>
                <c:pt idx="6948">
                  <c:v>46.98</c:v>
                </c:pt>
                <c:pt idx="6949">
                  <c:v>46.39</c:v>
                </c:pt>
                <c:pt idx="6950">
                  <c:v>47.73</c:v>
                </c:pt>
                <c:pt idx="6951">
                  <c:v>47.71</c:v>
                </c:pt>
                <c:pt idx="6952">
                  <c:v>47.42</c:v>
                </c:pt>
                <c:pt idx="6953">
                  <c:v>47.21</c:v>
                </c:pt>
                <c:pt idx="6954">
                  <c:v>50.52</c:v>
                </c:pt>
                <c:pt idx="6955">
                  <c:v>51.64</c:v>
                </c:pt>
                <c:pt idx="6956">
                  <c:v>52.08</c:v>
                </c:pt>
                <c:pt idx="6957">
                  <c:v>53.85</c:v>
                </c:pt>
                <c:pt idx="6958">
                  <c:v>54.25</c:v>
                </c:pt>
                <c:pt idx="6959">
                  <c:v>52.96</c:v>
                </c:pt>
                <c:pt idx="6960">
                  <c:v>51.9</c:v>
                </c:pt>
                <c:pt idx="6961">
                  <c:v>53.63</c:v>
                </c:pt>
                <c:pt idx="6962">
                  <c:v>52.09</c:v>
                </c:pt>
                <c:pt idx="6963">
                  <c:v>51.31</c:v>
                </c:pt>
                <c:pt idx="6964">
                  <c:v>49.88</c:v>
                </c:pt>
                <c:pt idx="6965">
                  <c:v>48.6</c:v>
                </c:pt>
                <c:pt idx="6966">
                  <c:v>47.6</c:v>
                </c:pt>
                <c:pt idx="6967">
                  <c:v>49.61</c:v>
                </c:pt>
                <c:pt idx="6968">
                  <c:v>49.51</c:v>
                </c:pt>
                <c:pt idx="6969">
                  <c:v>49.13</c:v>
                </c:pt>
                <c:pt idx="6970">
                  <c:v>52.29</c:v>
                </c:pt>
                <c:pt idx="6971">
                  <c:v>52.93</c:v>
                </c:pt>
                <c:pt idx="6972">
                  <c:v>52.24</c:v>
                </c:pt>
                <c:pt idx="6973">
                  <c:v>52.49</c:v>
                </c:pt>
                <c:pt idx="6974">
                  <c:v>51.94</c:v>
                </c:pt>
                <c:pt idx="6975">
                  <c:v>52.29</c:v>
                </c:pt>
                <c:pt idx="6976">
                  <c:v>52.1</c:v>
                </c:pt>
                <c:pt idx="6977">
                  <c:v>52.29</c:v>
                </c:pt>
                <c:pt idx="6978">
                  <c:v>52.32</c:v>
                </c:pt>
                <c:pt idx="6979">
                  <c:v>52.01</c:v>
                </c:pt>
                <c:pt idx="6980">
                  <c:v>51.09</c:v>
                </c:pt>
                <c:pt idx="6981">
                  <c:v>52.89</c:v>
                </c:pt>
                <c:pt idx="6982">
                  <c:v>53.6</c:v>
                </c:pt>
                <c:pt idx="6983">
                  <c:v>54.82</c:v>
                </c:pt>
                <c:pt idx="6984">
                  <c:v>55.06</c:v>
                </c:pt>
                <c:pt idx="6985">
                  <c:v>55.83</c:v>
                </c:pt>
                <c:pt idx="6986">
                  <c:v>55.92</c:v>
                </c:pt>
                <c:pt idx="6987">
                  <c:v>55.68</c:v>
                </c:pt>
                <c:pt idx="6988">
                  <c:v>55.88</c:v>
                </c:pt>
                <c:pt idx="6989">
                  <c:v>57.3</c:v>
                </c:pt>
                <c:pt idx="6990">
                  <c:v>54.21</c:v>
                </c:pt>
                <c:pt idx="6991">
                  <c:v>54.11</c:v>
                </c:pt>
                <c:pt idx="6992">
                  <c:v>55.91</c:v>
                </c:pt>
                <c:pt idx="6993">
                  <c:v>55.95</c:v>
                </c:pt>
                <c:pt idx="6994">
                  <c:v>57.02</c:v>
                </c:pt>
                <c:pt idx="6995">
                  <c:v>56.55</c:v>
                </c:pt>
                <c:pt idx="6996">
                  <c:v>54.93</c:v>
                </c:pt>
                <c:pt idx="6997">
                  <c:v>54.76</c:v>
                </c:pt>
                <c:pt idx="6998">
                  <c:v>55.71</c:v>
                </c:pt>
                <c:pt idx="6999">
                  <c:v>106.25</c:v>
                </c:pt>
                <c:pt idx="7000">
                  <c:v>104.3</c:v>
                </c:pt>
                <c:pt idx="7001">
                  <c:v>104.2</c:v>
                </c:pt>
                <c:pt idx="7002">
                  <c:v>103.75</c:v>
                </c:pt>
                <c:pt idx="7003">
                  <c:v>103.4</c:v>
                </c:pt>
                <c:pt idx="7004">
                  <c:v>104.3</c:v>
                </c:pt>
                <c:pt idx="7005">
                  <c:v>102.85</c:v>
                </c:pt>
                <c:pt idx="7006">
                  <c:v>102.3</c:v>
                </c:pt>
                <c:pt idx="7007">
                  <c:v>100.9</c:v>
                </c:pt>
                <c:pt idx="7008">
                  <c:v>101.45</c:v>
                </c:pt>
                <c:pt idx="7009">
                  <c:v>102.7</c:v>
                </c:pt>
                <c:pt idx="7010">
                  <c:v>105.2</c:v>
                </c:pt>
                <c:pt idx="7011">
                  <c:v>105.3</c:v>
                </c:pt>
                <c:pt idx="7012">
                  <c:v>107.15</c:v>
                </c:pt>
                <c:pt idx="7013">
                  <c:v>107.05</c:v>
                </c:pt>
                <c:pt idx="7014">
                  <c:v>107.9</c:v>
                </c:pt>
                <c:pt idx="7015">
                  <c:v>106.85</c:v>
                </c:pt>
                <c:pt idx="7016">
                  <c:v>106.25</c:v>
                </c:pt>
                <c:pt idx="7017">
                  <c:v>106.65</c:v>
                </c:pt>
                <c:pt idx="7018">
                  <c:v>106.55</c:v>
                </c:pt>
                <c:pt idx="7019">
                  <c:v>106.5</c:v>
                </c:pt>
                <c:pt idx="7020">
                  <c:v>104.05</c:v>
                </c:pt>
                <c:pt idx="7021">
                  <c:v>104.8</c:v>
                </c:pt>
                <c:pt idx="7022">
                  <c:v>103.85</c:v>
                </c:pt>
                <c:pt idx="7023">
                  <c:v>103.65</c:v>
                </c:pt>
                <c:pt idx="7024">
                  <c:v>104.65</c:v>
                </c:pt>
                <c:pt idx="7025">
                  <c:v>103.15</c:v>
                </c:pt>
                <c:pt idx="7026">
                  <c:v>105.4</c:v>
                </c:pt>
                <c:pt idx="7027">
                  <c:v>108.1</c:v>
                </c:pt>
                <c:pt idx="7028">
                  <c:v>109.3</c:v>
                </c:pt>
                <c:pt idx="7029">
                  <c:v>106.75</c:v>
                </c:pt>
                <c:pt idx="7030">
                  <c:v>108.35</c:v>
                </c:pt>
                <c:pt idx="7031">
                  <c:v>110.65</c:v>
                </c:pt>
                <c:pt idx="7032">
                  <c:v>109.9</c:v>
                </c:pt>
                <c:pt idx="7033">
                  <c:v>109.3</c:v>
                </c:pt>
                <c:pt idx="7034">
                  <c:v>112.55</c:v>
                </c:pt>
                <c:pt idx="7035">
                  <c:v>113.35</c:v>
                </c:pt>
                <c:pt idx="7036">
                  <c:v>113.75</c:v>
                </c:pt>
                <c:pt idx="7037">
                  <c:v>115</c:v>
                </c:pt>
                <c:pt idx="7038">
                  <c:v>112.2</c:v>
                </c:pt>
                <c:pt idx="7039">
                  <c:v>110.7</c:v>
                </c:pt>
                <c:pt idx="7040">
                  <c:v>110.05</c:v>
                </c:pt>
                <c:pt idx="7041">
                  <c:v>109.7</c:v>
                </c:pt>
                <c:pt idx="7042">
                  <c:v>111</c:v>
                </c:pt>
                <c:pt idx="7043">
                  <c:v>112</c:v>
                </c:pt>
                <c:pt idx="7044">
                  <c:v>112.5</c:v>
                </c:pt>
                <c:pt idx="7045">
                  <c:v>110.85</c:v>
                </c:pt>
                <c:pt idx="7046">
                  <c:v>110.2</c:v>
                </c:pt>
                <c:pt idx="7047">
                  <c:v>113.85</c:v>
                </c:pt>
                <c:pt idx="7048">
                  <c:v>113.05</c:v>
                </c:pt>
                <c:pt idx="7049">
                  <c:v>110.5</c:v>
                </c:pt>
                <c:pt idx="7050">
                  <c:v>106.35</c:v>
                </c:pt>
                <c:pt idx="7051">
                  <c:v>106.25</c:v>
                </c:pt>
                <c:pt idx="7052">
                  <c:v>105.95</c:v>
                </c:pt>
                <c:pt idx="7053">
                  <c:v>105.15</c:v>
                </c:pt>
                <c:pt idx="7054">
                  <c:v>103.9</c:v>
                </c:pt>
                <c:pt idx="7055">
                  <c:v>103.1</c:v>
                </c:pt>
                <c:pt idx="7056">
                  <c:v>102.95</c:v>
                </c:pt>
                <c:pt idx="7057">
                  <c:v>105.4</c:v>
                </c:pt>
                <c:pt idx="7058">
                  <c:v>105.9</c:v>
                </c:pt>
                <c:pt idx="7059">
                  <c:v>106.8</c:v>
                </c:pt>
                <c:pt idx="7060">
                  <c:v>106.55</c:v>
                </c:pt>
                <c:pt idx="7061">
                  <c:v>108.05</c:v>
                </c:pt>
                <c:pt idx="7062">
                  <c:v>110.3</c:v>
                </c:pt>
                <c:pt idx="7063">
                  <c:v>111.7</c:v>
                </c:pt>
                <c:pt idx="7064">
                  <c:v>112.15</c:v>
                </c:pt>
                <c:pt idx="7065">
                  <c:v>110.15</c:v>
                </c:pt>
                <c:pt idx="7066">
                  <c:v>109</c:v>
                </c:pt>
                <c:pt idx="7067">
                  <c:v>109.45</c:v>
                </c:pt>
                <c:pt idx="7068">
                  <c:v>109.4</c:v>
                </c:pt>
                <c:pt idx="7069">
                  <c:v>108.45</c:v>
                </c:pt>
                <c:pt idx="7070">
                  <c:v>105.8</c:v>
                </c:pt>
                <c:pt idx="7071">
                  <c:v>102.3</c:v>
                </c:pt>
                <c:pt idx="7072">
                  <c:v>102.25</c:v>
                </c:pt>
                <c:pt idx="7073">
                  <c:v>102.05</c:v>
                </c:pt>
                <c:pt idx="7074">
                  <c:v>100.95</c:v>
                </c:pt>
                <c:pt idx="7075">
                  <c:v>100.4</c:v>
                </c:pt>
                <c:pt idx="7076">
                  <c:v>100.4</c:v>
                </c:pt>
                <c:pt idx="7077">
                  <c:v>101.85</c:v>
                </c:pt>
                <c:pt idx="7078">
                  <c:v>100.55</c:v>
                </c:pt>
                <c:pt idx="7079">
                  <c:v>100.85</c:v>
                </c:pt>
                <c:pt idx="7080">
                  <c:v>98.9</c:v>
                </c:pt>
                <c:pt idx="7081">
                  <c:v>98.3</c:v>
                </c:pt>
                <c:pt idx="7082">
                  <c:v>97.9</c:v>
                </c:pt>
                <c:pt idx="7083">
                  <c:v>97.65</c:v>
                </c:pt>
                <c:pt idx="7084">
                  <c:v>95.8</c:v>
                </c:pt>
                <c:pt idx="7085">
                  <c:v>91.95</c:v>
                </c:pt>
                <c:pt idx="7086">
                  <c:v>91.35</c:v>
                </c:pt>
                <c:pt idx="7087">
                  <c:v>94.25</c:v>
                </c:pt>
                <c:pt idx="7088">
                  <c:v>94.55</c:v>
                </c:pt>
                <c:pt idx="7089">
                  <c:v>99.4</c:v>
                </c:pt>
                <c:pt idx="7090">
                  <c:v>99.75</c:v>
                </c:pt>
                <c:pt idx="7091">
                  <c:v>100.18</c:v>
                </c:pt>
                <c:pt idx="7092">
                  <c:v>102.59</c:v>
                </c:pt>
                <c:pt idx="7093">
                  <c:v>102.18</c:v>
                </c:pt>
                <c:pt idx="7094">
                  <c:v>99.23</c:v>
                </c:pt>
                <c:pt idx="7095">
                  <c:v>102.67</c:v>
                </c:pt>
                <c:pt idx="7096">
                  <c:v>102.95</c:v>
                </c:pt>
                <c:pt idx="7097">
                  <c:v>103.36</c:v>
                </c:pt>
                <c:pt idx="7098">
                  <c:v>102.25</c:v>
                </c:pt>
                <c:pt idx="7099">
                  <c:v>99.51</c:v>
                </c:pt>
                <c:pt idx="7100">
                  <c:v>98.83</c:v>
                </c:pt>
                <c:pt idx="7101">
                  <c:v>96.57</c:v>
                </c:pt>
                <c:pt idx="7102">
                  <c:v>96.02</c:v>
                </c:pt>
                <c:pt idx="7103">
                  <c:v>95.72</c:v>
                </c:pt>
                <c:pt idx="7104">
                  <c:v>96.92</c:v>
                </c:pt>
                <c:pt idx="7105">
                  <c:v>94.92</c:v>
                </c:pt>
                <c:pt idx="7106">
                  <c:v>96.59</c:v>
                </c:pt>
                <c:pt idx="7107">
                  <c:v>98.97</c:v>
                </c:pt>
                <c:pt idx="7108">
                  <c:v>97.34</c:v>
                </c:pt>
                <c:pt idx="7109">
                  <c:v>96.23</c:v>
                </c:pt>
                <c:pt idx="7110">
                  <c:v>96.13</c:v>
                </c:pt>
                <c:pt idx="7111">
                  <c:v>96.39</c:v>
                </c:pt>
                <c:pt idx="7112">
                  <c:v>92.85</c:v>
                </c:pt>
                <c:pt idx="7113">
                  <c:v>93.74</c:v>
                </c:pt>
                <c:pt idx="7114">
                  <c:v>95.95</c:v>
                </c:pt>
                <c:pt idx="7115">
                  <c:v>93.1</c:v>
                </c:pt>
                <c:pt idx="7116">
                  <c:v>91.34</c:v>
                </c:pt>
                <c:pt idx="7117">
                  <c:v>91</c:v>
                </c:pt>
                <c:pt idx="7118">
                  <c:v>88.95</c:v>
                </c:pt>
                <c:pt idx="7119">
                  <c:v>87.46</c:v>
                </c:pt>
                <c:pt idx="7120">
                  <c:v>87.19</c:v>
                </c:pt>
                <c:pt idx="7121">
                  <c:v>86.9</c:v>
                </c:pt>
                <c:pt idx="7122">
                  <c:v>88.07</c:v>
                </c:pt>
                <c:pt idx="7123">
                  <c:v>88.58</c:v>
                </c:pt>
                <c:pt idx="7124">
                  <c:v>91.13</c:v>
                </c:pt>
                <c:pt idx="7125">
                  <c:v>90.96</c:v>
                </c:pt>
                <c:pt idx="7126">
                  <c:v>89.74</c:v>
                </c:pt>
                <c:pt idx="7127">
                  <c:v>87.11</c:v>
                </c:pt>
                <c:pt idx="7128">
                  <c:v>87.27</c:v>
                </c:pt>
                <c:pt idx="7129">
                  <c:v>87.35</c:v>
                </c:pt>
                <c:pt idx="7130">
                  <c:v>92</c:v>
                </c:pt>
                <c:pt idx="7131">
                  <c:v>93.05</c:v>
                </c:pt>
                <c:pt idx="7132">
                  <c:v>94</c:v>
                </c:pt>
                <c:pt idx="7133">
                  <c:v>94.3</c:v>
                </c:pt>
                <c:pt idx="7134">
                  <c:v>95.65</c:v>
                </c:pt>
                <c:pt idx="7135">
                  <c:v>92.85</c:v>
                </c:pt>
                <c:pt idx="7136">
                  <c:v>91.85</c:v>
                </c:pt>
                <c:pt idx="7137">
                  <c:v>93.2</c:v>
                </c:pt>
                <c:pt idx="7138">
                  <c:v>92.25</c:v>
                </c:pt>
                <c:pt idx="7139">
                  <c:v>94.65</c:v>
                </c:pt>
                <c:pt idx="7140">
                  <c:v>95.7</c:v>
                </c:pt>
                <c:pt idx="7141">
                  <c:v>95.25</c:v>
                </c:pt>
                <c:pt idx="7142">
                  <c:v>98.25</c:v>
                </c:pt>
                <c:pt idx="7143">
                  <c:v>99.15</c:v>
                </c:pt>
                <c:pt idx="7144">
                  <c:v>99.7</c:v>
                </c:pt>
                <c:pt idx="7145">
                  <c:v>100.25</c:v>
                </c:pt>
                <c:pt idx="7146">
                  <c:v>99.05</c:v>
                </c:pt>
                <c:pt idx="7147">
                  <c:v>98.3</c:v>
                </c:pt>
                <c:pt idx="7148">
                  <c:v>99.35</c:v>
                </c:pt>
                <c:pt idx="7149">
                  <c:v>101.15</c:v>
                </c:pt>
                <c:pt idx="7150">
                  <c:v>96.55</c:v>
                </c:pt>
                <c:pt idx="7151">
                  <c:v>97.8</c:v>
                </c:pt>
                <c:pt idx="7152">
                  <c:v>99.8</c:v>
                </c:pt>
                <c:pt idx="7153">
                  <c:v>95.55</c:v>
                </c:pt>
                <c:pt idx="7154">
                  <c:v>97.55</c:v>
                </c:pt>
                <c:pt idx="7155">
                  <c:v>99.35</c:v>
                </c:pt>
                <c:pt idx="7156">
                  <c:v>98.2</c:v>
                </c:pt>
                <c:pt idx="7157">
                  <c:v>100.3</c:v>
                </c:pt>
                <c:pt idx="7158">
                  <c:v>101.05</c:v>
                </c:pt>
                <c:pt idx="7159">
                  <c:v>100.15</c:v>
                </c:pt>
                <c:pt idx="7160">
                  <c:v>100.2</c:v>
                </c:pt>
                <c:pt idx="7161">
                  <c:v>98.25</c:v>
                </c:pt>
                <c:pt idx="7162">
                  <c:v>98.6</c:v>
                </c:pt>
                <c:pt idx="7163">
                  <c:v>95.4</c:v>
                </c:pt>
                <c:pt idx="7164">
                  <c:v>98.65</c:v>
                </c:pt>
                <c:pt idx="7165">
                  <c:v>102.25</c:v>
                </c:pt>
                <c:pt idx="7166">
                  <c:v>101.95</c:v>
                </c:pt>
                <c:pt idx="7167">
                  <c:v>103.05</c:v>
                </c:pt>
                <c:pt idx="7168">
                  <c:v>101.7</c:v>
                </c:pt>
                <c:pt idx="7169">
                  <c:v>106.45</c:v>
                </c:pt>
                <c:pt idx="7170">
                  <c:v>105.45</c:v>
                </c:pt>
                <c:pt idx="7171">
                  <c:v>102.7</c:v>
                </c:pt>
                <c:pt idx="7172">
                  <c:v>102.75</c:v>
                </c:pt>
                <c:pt idx="7173">
                  <c:v>101.75</c:v>
                </c:pt>
                <c:pt idx="7174">
                  <c:v>101.55</c:v>
                </c:pt>
                <c:pt idx="7175">
                  <c:v>102.05</c:v>
                </c:pt>
                <c:pt idx="7176">
                  <c:v>101.65</c:v>
                </c:pt>
                <c:pt idx="7177">
                  <c:v>101.4</c:v>
                </c:pt>
                <c:pt idx="7178">
                  <c:v>100.7</c:v>
                </c:pt>
                <c:pt idx="7179">
                  <c:v>103.5</c:v>
                </c:pt>
                <c:pt idx="7180">
                  <c:v>103.05</c:v>
                </c:pt>
                <c:pt idx="7181">
                  <c:v>106</c:v>
                </c:pt>
                <c:pt idx="7182">
                  <c:v>108.1</c:v>
                </c:pt>
                <c:pt idx="7183">
                  <c:v>107.75</c:v>
                </c:pt>
                <c:pt idx="7184">
                  <c:v>107.8</c:v>
                </c:pt>
                <c:pt idx="7185">
                  <c:v>108.5</c:v>
                </c:pt>
                <c:pt idx="7186">
                  <c:v>110.35</c:v>
                </c:pt>
                <c:pt idx="7187">
                  <c:v>108.7</c:v>
                </c:pt>
                <c:pt idx="7188">
                  <c:v>110.15</c:v>
                </c:pt>
                <c:pt idx="7189">
                  <c:v>109.05</c:v>
                </c:pt>
                <c:pt idx="7190">
                  <c:v>110.05</c:v>
                </c:pt>
                <c:pt idx="7191">
                  <c:v>107.95</c:v>
                </c:pt>
                <c:pt idx="7192">
                  <c:v>104.9</c:v>
                </c:pt>
                <c:pt idx="7193">
                  <c:v>104.92</c:v>
                </c:pt>
                <c:pt idx="7194">
                  <c:v>106.28</c:v>
                </c:pt>
                <c:pt idx="7195">
                  <c:v>104.39</c:v>
                </c:pt>
                <c:pt idx="7196">
                  <c:v>105.07</c:v>
                </c:pt>
                <c:pt idx="7197">
                  <c:v>104.1</c:v>
                </c:pt>
                <c:pt idx="7198">
                  <c:v>99.82</c:v>
                </c:pt>
                <c:pt idx="7199">
                  <c:v>96.39</c:v>
                </c:pt>
                <c:pt idx="7200">
                  <c:v>100.91</c:v>
                </c:pt>
                <c:pt idx="7201">
                  <c:v>100.55</c:v>
                </c:pt>
                <c:pt idx="7202">
                  <c:v>99.48</c:v>
                </c:pt>
                <c:pt idx="7203">
                  <c:v>100.53</c:v>
                </c:pt>
                <c:pt idx="7204">
                  <c:v>103.77</c:v>
                </c:pt>
                <c:pt idx="7205">
                  <c:v>105.12</c:v>
                </c:pt>
                <c:pt idx="7206">
                  <c:v>104.75</c:v>
                </c:pt>
                <c:pt idx="7207">
                  <c:v>106.65</c:v>
                </c:pt>
                <c:pt idx="7208">
                  <c:v>106.98</c:v>
                </c:pt>
                <c:pt idx="7209">
                  <c:v>104.67</c:v>
                </c:pt>
                <c:pt idx="7210">
                  <c:v>103.7</c:v>
                </c:pt>
                <c:pt idx="7211">
                  <c:v>100.98</c:v>
                </c:pt>
                <c:pt idx="7212">
                  <c:v>97.85</c:v>
                </c:pt>
                <c:pt idx="7213">
                  <c:v>99.95</c:v>
                </c:pt>
                <c:pt idx="7214">
                  <c:v>101.25</c:v>
                </c:pt>
                <c:pt idx="7215">
                  <c:v>98.65</c:v>
                </c:pt>
                <c:pt idx="7216">
                  <c:v>95.8</c:v>
                </c:pt>
                <c:pt idx="7217">
                  <c:v>98.65</c:v>
                </c:pt>
                <c:pt idx="7218">
                  <c:v>96.7</c:v>
                </c:pt>
                <c:pt idx="7219">
                  <c:v>94.95</c:v>
                </c:pt>
                <c:pt idx="7220">
                  <c:v>102.3</c:v>
                </c:pt>
                <c:pt idx="7221">
                  <c:v>103.25</c:v>
                </c:pt>
                <c:pt idx="7222">
                  <c:v>102.45</c:v>
                </c:pt>
                <c:pt idx="7223">
                  <c:v>105.05</c:v>
                </c:pt>
                <c:pt idx="7224">
                  <c:v>104.95</c:v>
                </c:pt>
                <c:pt idx="7225">
                  <c:v>104.95</c:v>
                </c:pt>
                <c:pt idx="7226">
                  <c:v>104.95</c:v>
                </c:pt>
                <c:pt idx="7227">
                  <c:v>103.55</c:v>
                </c:pt>
                <c:pt idx="7228">
                  <c:v>104</c:v>
                </c:pt>
                <c:pt idx="7229">
                  <c:v>102.45</c:v>
                </c:pt>
                <c:pt idx="7230">
                  <c:v>102.05</c:v>
                </c:pt>
                <c:pt idx="7231">
                  <c:v>105.8</c:v>
                </c:pt>
                <c:pt idx="7232">
                  <c:v>105</c:v>
                </c:pt>
                <c:pt idx="7233">
                  <c:v>105.15</c:v>
                </c:pt>
                <c:pt idx="7234">
                  <c:v>107.15</c:v>
                </c:pt>
                <c:pt idx="7235">
                  <c:v>109.25</c:v>
                </c:pt>
                <c:pt idx="7236">
                  <c:v>107.3</c:v>
                </c:pt>
                <c:pt idx="7237">
                  <c:v>105</c:v>
                </c:pt>
                <c:pt idx="7238">
                  <c:v>107.85</c:v>
                </c:pt>
                <c:pt idx="7239">
                  <c:v>111.5</c:v>
                </c:pt>
                <c:pt idx="7240">
                  <c:v>108.45</c:v>
                </c:pt>
                <c:pt idx="7241">
                  <c:v>107.25</c:v>
                </c:pt>
                <c:pt idx="7242">
                  <c:v>108.7</c:v>
                </c:pt>
                <c:pt idx="7243">
                  <c:v>108.05</c:v>
                </c:pt>
                <c:pt idx="7244">
                  <c:v>110.8</c:v>
                </c:pt>
                <c:pt idx="7245">
                  <c:v>111.15</c:v>
                </c:pt>
                <c:pt idx="7246">
                  <c:v>108.65</c:v>
                </c:pt>
                <c:pt idx="7247">
                  <c:v>107.45</c:v>
                </c:pt>
                <c:pt idx="7248">
                  <c:v>109.55</c:v>
                </c:pt>
                <c:pt idx="7249">
                  <c:v>271.39999999999998</c:v>
                </c:pt>
                <c:pt idx="7250">
                  <c:v>273.39999999999998</c:v>
                </c:pt>
                <c:pt idx="7251">
                  <c:v>272.75</c:v>
                </c:pt>
                <c:pt idx="7252">
                  <c:v>275.85000000000002</c:v>
                </c:pt>
                <c:pt idx="7253">
                  <c:v>265.45</c:v>
                </c:pt>
                <c:pt idx="7254">
                  <c:v>270</c:v>
                </c:pt>
                <c:pt idx="7255">
                  <c:v>269.60000000000002</c:v>
                </c:pt>
                <c:pt idx="7256">
                  <c:v>265.25</c:v>
                </c:pt>
                <c:pt idx="7257">
                  <c:v>261.14999999999998</c:v>
                </c:pt>
                <c:pt idx="7258">
                  <c:v>251.65</c:v>
                </c:pt>
                <c:pt idx="7259">
                  <c:v>254.95</c:v>
                </c:pt>
                <c:pt idx="7260">
                  <c:v>256.89999999999998</c:v>
                </c:pt>
                <c:pt idx="7261">
                  <c:v>253.25</c:v>
                </c:pt>
                <c:pt idx="7262">
                  <c:v>254.3</c:v>
                </c:pt>
                <c:pt idx="7263">
                  <c:v>256.8</c:v>
                </c:pt>
                <c:pt idx="7264">
                  <c:v>261.55</c:v>
                </c:pt>
                <c:pt idx="7265">
                  <c:v>259.2</c:v>
                </c:pt>
                <c:pt idx="7266">
                  <c:v>251.85</c:v>
                </c:pt>
                <c:pt idx="7267">
                  <c:v>253.75</c:v>
                </c:pt>
                <c:pt idx="7268">
                  <c:v>253.15</c:v>
                </c:pt>
                <c:pt idx="7269">
                  <c:v>258.14999999999998</c:v>
                </c:pt>
                <c:pt idx="7270">
                  <c:v>262.10000000000002</c:v>
                </c:pt>
                <c:pt idx="7271">
                  <c:v>267.5</c:v>
                </c:pt>
                <c:pt idx="7272">
                  <c:v>260.05</c:v>
                </c:pt>
                <c:pt idx="7273">
                  <c:v>265.35000000000002</c:v>
                </c:pt>
                <c:pt idx="7274">
                  <c:v>265.25</c:v>
                </c:pt>
                <c:pt idx="7275">
                  <c:v>259.2</c:v>
                </c:pt>
                <c:pt idx="7276">
                  <c:v>266.8</c:v>
                </c:pt>
                <c:pt idx="7277">
                  <c:v>261.75</c:v>
                </c:pt>
                <c:pt idx="7278">
                  <c:v>256</c:v>
                </c:pt>
                <c:pt idx="7279">
                  <c:v>253.35</c:v>
                </c:pt>
                <c:pt idx="7280">
                  <c:v>254.65</c:v>
                </c:pt>
                <c:pt idx="7281">
                  <c:v>256.14999999999998</c:v>
                </c:pt>
                <c:pt idx="7282">
                  <c:v>258.85000000000002</c:v>
                </c:pt>
                <c:pt idx="7283">
                  <c:v>256</c:v>
                </c:pt>
                <c:pt idx="7284">
                  <c:v>260.95</c:v>
                </c:pt>
                <c:pt idx="7285">
                  <c:v>263.14999999999998</c:v>
                </c:pt>
                <c:pt idx="7286">
                  <c:v>268.7</c:v>
                </c:pt>
                <c:pt idx="7287">
                  <c:v>269.39999999999998</c:v>
                </c:pt>
                <c:pt idx="7288">
                  <c:v>263.3</c:v>
                </c:pt>
                <c:pt idx="7289">
                  <c:v>263.35000000000002</c:v>
                </c:pt>
                <c:pt idx="7290">
                  <c:v>264.10000000000002</c:v>
                </c:pt>
                <c:pt idx="7291">
                  <c:v>254.05</c:v>
                </c:pt>
                <c:pt idx="7292">
                  <c:v>260.55</c:v>
                </c:pt>
                <c:pt idx="7293">
                  <c:v>250</c:v>
                </c:pt>
                <c:pt idx="7294">
                  <c:v>254.75</c:v>
                </c:pt>
                <c:pt idx="7295">
                  <c:v>253.9</c:v>
                </c:pt>
                <c:pt idx="7296">
                  <c:v>253.25</c:v>
                </c:pt>
                <c:pt idx="7297">
                  <c:v>249.3</c:v>
                </c:pt>
                <c:pt idx="7298">
                  <c:v>259.95</c:v>
                </c:pt>
                <c:pt idx="7299">
                  <c:v>248.6</c:v>
                </c:pt>
                <c:pt idx="7300">
                  <c:v>239.55</c:v>
                </c:pt>
                <c:pt idx="7301">
                  <c:v>237.35</c:v>
                </c:pt>
                <c:pt idx="7302">
                  <c:v>235.85</c:v>
                </c:pt>
                <c:pt idx="7303">
                  <c:v>236</c:v>
                </c:pt>
                <c:pt idx="7304">
                  <c:v>234.1</c:v>
                </c:pt>
                <c:pt idx="7305">
                  <c:v>228.25</c:v>
                </c:pt>
                <c:pt idx="7306">
                  <c:v>224.2</c:v>
                </c:pt>
                <c:pt idx="7307">
                  <c:v>228.45</c:v>
                </c:pt>
                <c:pt idx="7308">
                  <c:v>219.1</c:v>
                </c:pt>
                <c:pt idx="7309">
                  <c:v>217.1</c:v>
                </c:pt>
                <c:pt idx="7310">
                  <c:v>220.25</c:v>
                </c:pt>
                <c:pt idx="7311">
                  <c:v>223.1</c:v>
                </c:pt>
                <c:pt idx="7312">
                  <c:v>220.25</c:v>
                </c:pt>
                <c:pt idx="7313">
                  <c:v>221.85</c:v>
                </c:pt>
                <c:pt idx="7314">
                  <c:v>230.15</c:v>
                </c:pt>
                <c:pt idx="7315">
                  <c:v>217.4</c:v>
                </c:pt>
                <c:pt idx="7316">
                  <c:v>206.75</c:v>
                </c:pt>
                <c:pt idx="7317">
                  <c:v>212.55</c:v>
                </c:pt>
                <c:pt idx="7318">
                  <c:v>210.9</c:v>
                </c:pt>
                <c:pt idx="7319">
                  <c:v>213.75</c:v>
                </c:pt>
                <c:pt idx="7320">
                  <c:v>213.1</c:v>
                </c:pt>
                <c:pt idx="7321">
                  <c:v>215.8</c:v>
                </c:pt>
                <c:pt idx="7322">
                  <c:v>207.75</c:v>
                </c:pt>
                <c:pt idx="7323">
                  <c:v>210.9</c:v>
                </c:pt>
                <c:pt idx="7324">
                  <c:v>204.65</c:v>
                </c:pt>
                <c:pt idx="7325">
                  <c:v>209.6</c:v>
                </c:pt>
                <c:pt idx="7326">
                  <c:v>207.65</c:v>
                </c:pt>
                <c:pt idx="7327">
                  <c:v>207.65</c:v>
                </c:pt>
                <c:pt idx="7328">
                  <c:v>208.2</c:v>
                </c:pt>
                <c:pt idx="7329">
                  <c:v>211.7</c:v>
                </c:pt>
                <c:pt idx="7330">
                  <c:v>212.65</c:v>
                </c:pt>
                <c:pt idx="7331">
                  <c:v>209.6</c:v>
                </c:pt>
                <c:pt idx="7332">
                  <c:v>209.6</c:v>
                </c:pt>
                <c:pt idx="7333">
                  <c:v>207.75</c:v>
                </c:pt>
                <c:pt idx="7334">
                  <c:v>206.05</c:v>
                </c:pt>
                <c:pt idx="7335">
                  <c:v>196.8</c:v>
                </c:pt>
                <c:pt idx="7336">
                  <c:v>196.6</c:v>
                </c:pt>
                <c:pt idx="7337">
                  <c:v>201.55</c:v>
                </c:pt>
                <c:pt idx="7338">
                  <c:v>197.2</c:v>
                </c:pt>
                <c:pt idx="7339">
                  <c:v>204.8</c:v>
                </c:pt>
                <c:pt idx="7340">
                  <c:v>200.2</c:v>
                </c:pt>
                <c:pt idx="7341">
                  <c:v>200.3</c:v>
                </c:pt>
                <c:pt idx="7342">
                  <c:v>203.05</c:v>
                </c:pt>
                <c:pt idx="7343">
                  <c:v>207.05</c:v>
                </c:pt>
                <c:pt idx="7344">
                  <c:v>187.8</c:v>
                </c:pt>
                <c:pt idx="7345">
                  <c:v>198.3</c:v>
                </c:pt>
                <c:pt idx="7346">
                  <c:v>191.85</c:v>
                </c:pt>
                <c:pt idx="7347">
                  <c:v>190</c:v>
                </c:pt>
                <c:pt idx="7348">
                  <c:v>192</c:v>
                </c:pt>
                <c:pt idx="7349">
                  <c:v>183.6</c:v>
                </c:pt>
                <c:pt idx="7350">
                  <c:v>182.95</c:v>
                </c:pt>
                <c:pt idx="7351">
                  <c:v>181.25</c:v>
                </c:pt>
                <c:pt idx="7352">
                  <c:v>173.3</c:v>
                </c:pt>
                <c:pt idx="7353">
                  <c:v>168.55</c:v>
                </c:pt>
                <c:pt idx="7354">
                  <c:v>169.95</c:v>
                </c:pt>
                <c:pt idx="7355">
                  <c:v>169.8</c:v>
                </c:pt>
                <c:pt idx="7356">
                  <c:v>175.5</c:v>
                </c:pt>
                <c:pt idx="7357">
                  <c:v>175.5</c:v>
                </c:pt>
                <c:pt idx="7358">
                  <c:v>171.75</c:v>
                </c:pt>
                <c:pt idx="7359">
                  <c:v>176.5</c:v>
                </c:pt>
                <c:pt idx="7360">
                  <c:v>173.85</c:v>
                </c:pt>
                <c:pt idx="7361">
                  <c:v>177.05</c:v>
                </c:pt>
                <c:pt idx="7362">
                  <c:v>179.1</c:v>
                </c:pt>
                <c:pt idx="7363">
                  <c:v>175.25</c:v>
                </c:pt>
                <c:pt idx="7364">
                  <c:v>175.25</c:v>
                </c:pt>
                <c:pt idx="7365">
                  <c:v>168.25</c:v>
                </c:pt>
                <c:pt idx="7366">
                  <c:v>164.8</c:v>
                </c:pt>
                <c:pt idx="7367">
                  <c:v>167.5</c:v>
                </c:pt>
                <c:pt idx="7368">
                  <c:v>162.19999999999999</c:v>
                </c:pt>
                <c:pt idx="7369">
                  <c:v>154.35</c:v>
                </c:pt>
                <c:pt idx="7370">
                  <c:v>155.85</c:v>
                </c:pt>
                <c:pt idx="7371">
                  <c:v>155.94999999999999</c:v>
                </c:pt>
                <c:pt idx="7372">
                  <c:v>156.05000000000001</c:v>
                </c:pt>
                <c:pt idx="7373">
                  <c:v>160.35</c:v>
                </c:pt>
                <c:pt idx="7374">
                  <c:v>163.85</c:v>
                </c:pt>
                <c:pt idx="7375">
                  <c:v>162.69999999999999</c:v>
                </c:pt>
                <c:pt idx="7376">
                  <c:v>158.25</c:v>
                </c:pt>
                <c:pt idx="7377">
                  <c:v>155</c:v>
                </c:pt>
                <c:pt idx="7378">
                  <c:v>154.94999999999999</c:v>
                </c:pt>
                <c:pt idx="7379">
                  <c:v>158.30000000000001</c:v>
                </c:pt>
                <c:pt idx="7380">
                  <c:v>162.75</c:v>
                </c:pt>
                <c:pt idx="7381">
                  <c:v>158.4</c:v>
                </c:pt>
                <c:pt idx="7382">
                  <c:v>161.19999999999999</c:v>
                </c:pt>
                <c:pt idx="7383">
                  <c:v>162.5</c:v>
                </c:pt>
                <c:pt idx="7384">
                  <c:v>160.1</c:v>
                </c:pt>
                <c:pt idx="7385">
                  <c:v>161.19999999999999</c:v>
                </c:pt>
                <c:pt idx="7386">
                  <c:v>151.1</c:v>
                </c:pt>
                <c:pt idx="7387">
                  <c:v>155.6</c:v>
                </c:pt>
                <c:pt idx="7388">
                  <c:v>156.65</c:v>
                </c:pt>
                <c:pt idx="7389">
                  <c:v>164.55</c:v>
                </c:pt>
                <c:pt idx="7390">
                  <c:v>160.30000000000001</c:v>
                </c:pt>
                <c:pt idx="7391">
                  <c:v>162.94999999999999</c:v>
                </c:pt>
                <c:pt idx="7392">
                  <c:v>168.2</c:v>
                </c:pt>
                <c:pt idx="7393">
                  <c:v>169.35</c:v>
                </c:pt>
                <c:pt idx="7394">
                  <c:v>168.35</c:v>
                </c:pt>
                <c:pt idx="7395">
                  <c:v>171</c:v>
                </c:pt>
                <c:pt idx="7396">
                  <c:v>165.95</c:v>
                </c:pt>
                <c:pt idx="7397">
                  <c:v>164.4</c:v>
                </c:pt>
                <c:pt idx="7398">
                  <c:v>166.55</c:v>
                </c:pt>
                <c:pt idx="7399">
                  <c:v>164.8</c:v>
                </c:pt>
                <c:pt idx="7400">
                  <c:v>162.55000000000001</c:v>
                </c:pt>
                <c:pt idx="7401">
                  <c:v>157.80000000000001</c:v>
                </c:pt>
                <c:pt idx="7402">
                  <c:v>155.4</c:v>
                </c:pt>
                <c:pt idx="7403">
                  <c:v>149.94999999999999</c:v>
                </c:pt>
                <c:pt idx="7404">
                  <c:v>155.65</c:v>
                </c:pt>
                <c:pt idx="7405">
                  <c:v>155.94999999999999</c:v>
                </c:pt>
                <c:pt idx="7406">
                  <c:v>155.05000000000001</c:v>
                </c:pt>
                <c:pt idx="7407">
                  <c:v>158.55000000000001</c:v>
                </c:pt>
                <c:pt idx="7408">
                  <c:v>158.5</c:v>
                </c:pt>
                <c:pt idx="7409">
                  <c:v>155.1</c:v>
                </c:pt>
                <c:pt idx="7410">
                  <c:v>158.55000000000001</c:v>
                </c:pt>
                <c:pt idx="7411">
                  <c:v>157.15</c:v>
                </c:pt>
                <c:pt idx="7412">
                  <c:v>154.35</c:v>
                </c:pt>
                <c:pt idx="7413">
                  <c:v>149.5</c:v>
                </c:pt>
                <c:pt idx="7414">
                  <c:v>154.35</c:v>
                </c:pt>
                <c:pt idx="7415">
                  <c:v>158.6</c:v>
                </c:pt>
                <c:pt idx="7416">
                  <c:v>161.85</c:v>
                </c:pt>
                <c:pt idx="7417">
                  <c:v>166.05</c:v>
                </c:pt>
                <c:pt idx="7418">
                  <c:v>166.85</c:v>
                </c:pt>
                <c:pt idx="7419">
                  <c:v>162.55000000000001</c:v>
                </c:pt>
                <c:pt idx="7420">
                  <c:v>159.15</c:v>
                </c:pt>
                <c:pt idx="7421">
                  <c:v>157.80000000000001</c:v>
                </c:pt>
                <c:pt idx="7422">
                  <c:v>158</c:v>
                </c:pt>
                <c:pt idx="7423">
                  <c:v>156.85</c:v>
                </c:pt>
                <c:pt idx="7424">
                  <c:v>160.19999999999999</c:v>
                </c:pt>
                <c:pt idx="7425">
                  <c:v>162.5</c:v>
                </c:pt>
                <c:pt idx="7426">
                  <c:v>163.15</c:v>
                </c:pt>
                <c:pt idx="7427">
                  <c:v>154.9</c:v>
                </c:pt>
                <c:pt idx="7428">
                  <c:v>152.75</c:v>
                </c:pt>
                <c:pt idx="7429">
                  <c:v>164.3</c:v>
                </c:pt>
                <c:pt idx="7430">
                  <c:v>165.85</c:v>
                </c:pt>
                <c:pt idx="7431">
                  <c:v>166.9</c:v>
                </c:pt>
                <c:pt idx="7432">
                  <c:v>172.1</c:v>
                </c:pt>
                <c:pt idx="7433">
                  <c:v>173.4</c:v>
                </c:pt>
                <c:pt idx="7434">
                  <c:v>173.35</c:v>
                </c:pt>
                <c:pt idx="7435">
                  <c:v>179</c:v>
                </c:pt>
                <c:pt idx="7436">
                  <c:v>178.45</c:v>
                </c:pt>
                <c:pt idx="7437">
                  <c:v>171.3</c:v>
                </c:pt>
                <c:pt idx="7438">
                  <c:v>174.45</c:v>
                </c:pt>
                <c:pt idx="7439">
                  <c:v>174.3</c:v>
                </c:pt>
                <c:pt idx="7440">
                  <c:v>173.55</c:v>
                </c:pt>
                <c:pt idx="7441">
                  <c:v>162.94999999999999</c:v>
                </c:pt>
                <c:pt idx="7442">
                  <c:v>155.94999999999999</c:v>
                </c:pt>
                <c:pt idx="7443">
                  <c:v>155</c:v>
                </c:pt>
                <c:pt idx="7444">
                  <c:v>157.44999999999999</c:v>
                </c:pt>
                <c:pt idx="7445">
                  <c:v>158.1</c:v>
                </c:pt>
                <c:pt idx="7446">
                  <c:v>158.19999999999999</c:v>
                </c:pt>
                <c:pt idx="7447">
                  <c:v>158.35</c:v>
                </c:pt>
                <c:pt idx="7448">
                  <c:v>157.44999999999999</c:v>
                </c:pt>
                <c:pt idx="7449">
                  <c:v>156.35</c:v>
                </c:pt>
                <c:pt idx="7450">
                  <c:v>156.1</c:v>
                </c:pt>
                <c:pt idx="7451">
                  <c:v>158.44999999999999</c:v>
                </c:pt>
                <c:pt idx="7452">
                  <c:v>154.85</c:v>
                </c:pt>
                <c:pt idx="7453">
                  <c:v>152.05000000000001</c:v>
                </c:pt>
                <c:pt idx="7454">
                  <c:v>159.69999999999999</c:v>
                </c:pt>
                <c:pt idx="7455">
                  <c:v>161.9</c:v>
                </c:pt>
                <c:pt idx="7456">
                  <c:v>165.2</c:v>
                </c:pt>
                <c:pt idx="7457">
                  <c:v>171.25</c:v>
                </c:pt>
                <c:pt idx="7458">
                  <c:v>173.6</c:v>
                </c:pt>
                <c:pt idx="7459">
                  <c:v>171</c:v>
                </c:pt>
                <c:pt idx="7460">
                  <c:v>172.15</c:v>
                </c:pt>
                <c:pt idx="7461">
                  <c:v>175.9</c:v>
                </c:pt>
                <c:pt idx="7462">
                  <c:v>170</c:v>
                </c:pt>
                <c:pt idx="7463">
                  <c:v>175.7</c:v>
                </c:pt>
                <c:pt idx="7464">
                  <c:v>173.1</c:v>
                </c:pt>
                <c:pt idx="7465">
                  <c:v>166.6</c:v>
                </c:pt>
                <c:pt idx="7466">
                  <c:v>161.75</c:v>
                </c:pt>
                <c:pt idx="7467">
                  <c:v>165.95</c:v>
                </c:pt>
                <c:pt idx="7468">
                  <c:v>165.95</c:v>
                </c:pt>
                <c:pt idx="7469">
                  <c:v>167.2</c:v>
                </c:pt>
                <c:pt idx="7470">
                  <c:v>176.25</c:v>
                </c:pt>
                <c:pt idx="7471">
                  <c:v>205.45</c:v>
                </c:pt>
                <c:pt idx="7472">
                  <c:v>202.55</c:v>
                </c:pt>
                <c:pt idx="7473">
                  <c:v>211.05</c:v>
                </c:pt>
                <c:pt idx="7474">
                  <c:v>208.6</c:v>
                </c:pt>
                <c:pt idx="7475">
                  <c:v>206.1</c:v>
                </c:pt>
                <c:pt idx="7476">
                  <c:v>204.4</c:v>
                </c:pt>
                <c:pt idx="7477">
                  <c:v>201.05</c:v>
                </c:pt>
                <c:pt idx="7478">
                  <c:v>196.2</c:v>
                </c:pt>
                <c:pt idx="7479">
                  <c:v>195.7</c:v>
                </c:pt>
                <c:pt idx="7480">
                  <c:v>190.5</c:v>
                </c:pt>
                <c:pt idx="7481">
                  <c:v>197.8</c:v>
                </c:pt>
                <c:pt idx="7482">
                  <c:v>199.4</c:v>
                </c:pt>
                <c:pt idx="7483">
                  <c:v>203.2</c:v>
                </c:pt>
                <c:pt idx="7484">
                  <c:v>204.35</c:v>
                </c:pt>
                <c:pt idx="7485">
                  <c:v>207.6</c:v>
                </c:pt>
                <c:pt idx="7486">
                  <c:v>208</c:v>
                </c:pt>
                <c:pt idx="7487">
                  <c:v>207.8</c:v>
                </c:pt>
                <c:pt idx="7488">
                  <c:v>211.05</c:v>
                </c:pt>
                <c:pt idx="7489">
                  <c:v>214.1</c:v>
                </c:pt>
                <c:pt idx="7490">
                  <c:v>212.9</c:v>
                </c:pt>
                <c:pt idx="7491">
                  <c:v>209.65</c:v>
                </c:pt>
                <c:pt idx="7492">
                  <c:v>211.15</c:v>
                </c:pt>
                <c:pt idx="7493">
                  <c:v>216.15</c:v>
                </c:pt>
                <c:pt idx="7494">
                  <c:v>214.55</c:v>
                </c:pt>
                <c:pt idx="7495">
                  <c:v>214.2</c:v>
                </c:pt>
                <c:pt idx="7496">
                  <c:v>213.5</c:v>
                </c:pt>
                <c:pt idx="7497">
                  <c:v>209.75</c:v>
                </c:pt>
                <c:pt idx="7498">
                  <c:v>213.8</c:v>
                </c:pt>
                <c:pt idx="7499">
                  <c:v>28.81</c:v>
                </c:pt>
                <c:pt idx="7500">
                  <c:v>28.64</c:v>
                </c:pt>
                <c:pt idx="7501">
                  <c:v>28.65</c:v>
                </c:pt>
                <c:pt idx="7502">
                  <c:v>28.57</c:v>
                </c:pt>
                <c:pt idx="7503">
                  <c:v>28.72</c:v>
                </c:pt>
                <c:pt idx="7504">
                  <c:v>29.48</c:v>
                </c:pt>
                <c:pt idx="7505">
                  <c:v>29.5</c:v>
                </c:pt>
                <c:pt idx="7506">
                  <c:v>29.44</c:v>
                </c:pt>
                <c:pt idx="7507">
                  <c:v>29.25</c:v>
                </c:pt>
                <c:pt idx="7508">
                  <c:v>29.25</c:v>
                </c:pt>
                <c:pt idx="7509">
                  <c:v>29.44</c:v>
                </c:pt>
                <c:pt idx="7510">
                  <c:v>29.75</c:v>
                </c:pt>
                <c:pt idx="7511">
                  <c:v>29.87</c:v>
                </c:pt>
                <c:pt idx="7512">
                  <c:v>29.75</c:v>
                </c:pt>
                <c:pt idx="7513">
                  <c:v>30.12</c:v>
                </c:pt>
                <c:pt idx="7514">
                  <c:v>29.8</c:v>
                </c:pt>
                <c:pt idx="7515">
                  <c:v>29.68</c:v>
                </c:pt>
                <c:pt idx="7516">
                  <c:v>29.26</c:v>
                </c:pt>
                <c:pt idx="7517">
                  <c:v>29.5</c:v>
                </c:pt>
                <c:pt idx="7518">
                  <c:v>29.86</c:v>
                </c:pt>
                <c:pt idx="7519">
                  <c:v>29.51</c:v>
                </c:pt>
                <c:pt idx="7520">
                  <c:v>29.18</c:v>
                </c:pt>
                <c:pt idx="7521">
                  <c:v>29.18</c:v>
                </c:pt>
                <c:pt idx="7522">
                  <c:v>28.98</c:v>
                </c:pt>
                <c:pt idx="7523">
                  <c:v>28.83</c:v>
                </c:pt>
                <c:pt idx="7524">
                  <c:v>28.9</c:v>
                </c:pt>
                <c:pt idx="7525">
                  <c:v>29.27</c:v>
                </c:pt>
                <c:pt idx="7526">
                  <c:v>29.71</c:v>
                </c:pt>
                <c:pt idx="7527">
                  <c:v>30.19</c:v>
                </c:pt>
                <c:pt idx="7528">
                  <c:v>29.6</c:v>
                </c:pt>
                <c:pt idx="7529">
                  <c:v>29.62</c:v>
                </c:pt>
                <c:pt idx="7530">
                  <c:v>29.73</c:v>
                </c:pt>
                <c:pt idx="7531">
                  <c:v>29.86</c:v>
                </c:pt>
                <c:pt idx="7532">
                  <c:v>29.5</c:v>
                </c:pt>
                <c:pt idx="7533">
                  <c:v>29.29</c:v>
                </c:pt>
                <c:pt idx="7534">
                  <c:v>29.09</c:v>
                </c:pt>
                <c:pt idx="7535">
                  <c:v>29.87</c:v>
                </c:pt>
                <c:pt idx="7536">
                  <c:v>30.65</c:v>
                </c:pt>
                <c:pt idx="7537">
                  <c:v>30.84</c:v>
                </c:pt>
                <c:pt idx="7538">
                  <c:v>30.63</c:v>
                </c:pt>
                <c:pt idx="7539">
                  <c:v>30.21</c:v>
                </c:pt>
                <c:pt idx="7540">
                  <c:v>30</c:v>
                </c:pt>
                <c:pt idx="7541">
                  <c:v>30.05</c:v>
                </c:pt>
                <c:pt idx="7542">
                  <c:v>30.25</c:v>
                </c:pt>
                <c:pt idx="7543">
                  <c:v>30.11</c:v>
                </c:pt>
                <c:pt idx="7544">
                  <c:v>30.4</c:v>
                </c:pt>
                <c:pt idx="7545">
                  <c:v>30.66</c:v>
                </c:pt>
                <c:pt idx="7546">
                  <c:v>30.71</c:v>
                </c:pt>
                <c:pt idx="7547">
                  <c:v>31.04</c:v>
                </c:pt>
                <c:pt idx="7548">
                  <c:v>31.57</c:v>
                </c:pt>
                <c:pt idx="7549">
                  <c:v>30.8</c:v>
                </c:pt>
                <c:pt idx="7550">
                  <c:v>30.08</c:v>
                </c:pt>
                <c:pt idx="7551">
                  <c:v>29.91</c:v>
                </c:pt>
                <c:pt idx="7552">
                  <c:v>30.56</c:v>
                </c:pt>
                <c:pt idx="7553">
                  <c:v>29.87</c:v>
                </c:pt>
                <c:pt idx="7554">
                  <c:v>29.09</c:v>
                </c:pt>
                <c:pt idx="7555">
                  <c:v>29.22</c:v>
                </c:pt>
                <c:pt idx="7556">
                  <c:v>29</c:v>
                </c:pt>
                <c:pt idx="7557">
                  <c:v>29.63</c:v>
                </c:pt>
                <c:pt idx="7558">
                  <c:v>29.78</c:v>
                </c:pt>
                <c:pt idx="7559">
                  <c:v>29.8</c:v>
                </c:pt>
                <c:pt idx="7560">
                  <c:v>30.19</c:v>
                </c:pt>
                <c:pt idx="7561">
                  <c:v>29.85</c:v>
                </c:pt>
                <c:pt idx="7562">
                  <c:v>30.77</c:v>
                </c:pt>
                <c:pt idx="7563">
                  <c:v>30.76</c:v>
                </c:pt>
                <c:pt idx="7564">
                  <c:v>30.44</c:v>
                </c:pt>
                <c:pt idx="7565">
                  <c:v>29.16</c:v>
                </c:pt>
                <c:pt idx="7566">
                  <c:v>29.16</c:v>
                </c:pt>
                <c:pt idx="7567">
                  <c:v>29.28</c:v>
                </c:pt>
                <c:pt idx="7568">
                  <c:v>29.46</c:v>
                </c:pt>
                <c:pt idx="7569">
                  <c:v>29.63</c:v>
                </c:pt>
                <c:pt idx="7570">
                  <c:v>29.49</c:v>
                </c:pt>
                <c:pt idx="7571">
                  <c:v>28.37</c:v>
                </c:pt>
                <c:pt idx="7572">
                  <c:v>28.84</c:v>
                </c:pt>
                <c:pt idx="7573">
                  <c:v>28.96</c:v>
                </c:pt>
                <c:pt idx="7574">
                  <c:v>28.96</c:v>
                </c:pt>
                <c:pt idx="7575">
                  <c:v>28.77</c:v>
                </c:pt>
                <c:pt idx="7576">
                  <c:v>28.51</c:v>
                </c:pt>
                <c:pt idx="7577">
                  <c:v>28.62</c:v>
                </c:pt>
                <c:pt idx="7578">
                  <c:v>28.68</c:v>
                </c:pt>
                <c:pt idx="7579">
                  <c:v>28.77</c:v>
                </c:pt>
                <c:pt idx="7580">
                  <c:v>27.58</c:v>
                </c:pt>
                <c:pt idx="7581">
                  <c:v>27.77</c:v>
                </c:pt>
                <c:pt idx="7582">
                  <c:v>26.75</c:v>
                </c:pt>
                <c:pt idx="7583">
                  <c:v>26.44</c:v>
                </c:pt>
                <c:pt idx="7584">
                  <c:v>25.51</c:v>
                </c:pt>
                <c:pt idx="7585">
                  <c:v>24.34</c:v>
                </c:pt>
                <c:pt idx="7586">
                  <c:v>24.2</c:v>
                </c:pt>
                <c:pt idx="7587">
                  <c:v>24.67</c:v>
                </c:pt>
                <c:pt idx="7588">
                  <c:v>24.6</c:v>
                </c:pt>
                <c:pt idx="7589">
                  <c:v>25.46</c:v>
                </c:pt>
                <c:pt idx="7590">
                  <c:v>25.63</c:v>
                </c:pt>
                <c:pt idx="7591">
                  <c:v>25.46</c:v>
                </c:pt>
                <c:pt idx="7592">
                  <c:v>25.63</c:v>
                </c:pt>
                <c:pt idx="7593">
                  <c:v>25.59</c:v>
                </c:pt>
                <c:pt idx="7594">
                  <c:v>25.35</c:v>
                </c:pt>
                <c:pt idx="7595">
                  <c:v>26.06</c:v>
                </c:pt>
                <c:pt idx="7596">
                  <c:v>26.05</c:v>
                </c:pt>
                <c:pt idx="7597">
                  <c:v>26.4</c:v>
                </c:pt>
                <c:pt idx="7598">
                  <c:v>25.98</c:v>
                </c:pt>
                <c:pt idx="7599">
                  <c:v>25.01</c:v>
                </c:pt>
                <c:pt idx="7600">
                  <c:v>24.44</c:v>
                </c:pt>
                <c:pt idx="7601">
                  <c:v>24.17</c:v>
                </c:pt>
                <c:pt idx="7602">
                  <c:v>23.63</c:v>
                </c:pt>
                <c:pt idx="7603">
                  <c:v>23.35</c:v>
                </c:pt>
                <c:pt idx="7604">
                  <c:v>23.36</c:v>
                </c:pt>
                <c:pt idx="7605">
                  <c:v>22.95</c:v>
                </c:pt>
                <c:pt idx="7606">
                  <c:v>23.71</c:v>
                </c:pt>
                <c:pt idx="7607">
                  <c:v>24.25</c:v>
                </c:pt>
                <c:pt idx="7608">
                  <c:v>23.68</c:v>
                </c:pt>
                <c:pt idx="7609">
                  <c:v>23.63</c:v>
                </c:pt>
                <c:pt idx="7610">
                  <c:v>23.07</c:v>
                </c:pt>
                <c:pt idx="7611">
                  <c:v>23.46</c:v>
                </c:pt>
                <c:pt idx="7612">
                  <c:v>23.55</c:v>
                </c:pt>
                <c:pt idx="7613">
                  <c:v>23.84</c:v>
                </c:pt>
                <c:pt idx="7614">
                  <c:v>24.08</c:v>
                </c:pt>
                <c:pt idx="7615">
                  <c:v>24.05</c:v>
                </c:pt>
                <c:pt idx="7616">
                  <c:v>23.89</c:v>
                </c:pt>
                <c:pt idx="7617">
                  <c:v>23.99</c:v>
                </c:pt>
                <c:pt idx="7618">
                  <c:v>24.02</c:v>
                </c:pt>
                <c:pt idx="7619">
                  <c:v>23.59</c:v>
                </c:pt>
                <c:pt idx="7620">
                  <c:v>23.77</c:v>
                </c:pt>
                <c:pt idx="7621">
                  <c:v>23.93</c:v>
                </c:pt>
                <c:pt idx="7622">
                  <c:v>23.98</c:v>
                </c:pt>
                <c:pt idx="7623">
                  <c:v>24.44</c:v>
                </c:pt>
                <c:pt idx="7624">
                  <c:v>25.49</c:v>
                </c:pt>
                <c:pt idx="7625">
                  <c:v>25.25</c:v>
                </c:pt>
                <c:pt idx="7626">
                  <c:v>24.5</c:v>
                </c:pt>
                <c:pt idx="7627">
                  <c:v>23.53</c:v>
                </c:pt>
                <c:pt idx="7628">
                  <c:v>23.73</c:v>
                </c:pt>
                <c:pt idx="7629">
                  <c:v>23.82</c:v>
                </c:pt>
                <c:pt idx="7630">
                  <c:v>24.59</c:v>
                </c:pt>
                <c:pt idx="7631">
                  <c:v>23.89</c:v>
                </c:pt>
                <c:pt idx="7632">
                  <c:v>23.87</c:v>
                </c:pt>
                <c:pt idx="7633">
                  <c:v>24.05</c:v>
                </c:pt>
                <c:pt idx="7634">
                  <c:v>24.29</c:v>
                </c:pt>
                <c:pt idx="7635">
                  <c:v>24.16</c:v>
                </c:pt>
                <c:pt idx="7636">
                  <c:v>23.9</c:v>
                </c:pt>
                <c:pt idx="7637">
                  <c:v>24.03</c:v>
                </c:pt>
                <c:pt idx="7638">
                  <c:v>24.1</c:v>
                </c:pt>
                <c:pt idx="7639">
                  <c:v>24.89</c:v>
                </c:pt>
                <c:pt idx="7640">
                  <c:v>25.19</c:v>
                </c:pt>
                <c:pt idx="7641">
                  <c:v>24.48</c:v>
                </c:pt>
                <c:pt idx="7642">
                  <c:v>25.21</c:v>
                </c:pt>
                <c:pt idx="7643">
                  <c:v>25.7</c:v>
                </c:pt>
                <c:pt idx="7644">
                  <c:v>26.36</c:v>
                </c:pt>
                <c:pt idx="7645">
                  <c:v>25.7</c:v>
                </c:pt>
                <c:pt idx="7646">
                  <c:v>25.74</c:v>
                </c:pt>
                <c:pt idx="7647">
                  <c:v>25.28</c:v>
                </c:pt>
                <c:pt idx="7648">
                  <c:v>25.6</c:v>
                </c:pt>
                <c:pt idx="7649">
                  <c:v>25.88</c:v>
                </c:pt>
                <c:pt idx="7650">
                  <c:v>25.89</c:v>
                </c:pt>
                <c:pt idx="7651">
                  <c:v>26.6</c:v>
                </c:pt>
                <c:pt idx="7652">
                  <c:v>26.15</c:v>
                </c:pt>
                <c:pt idx="7653">
                  <c:v>24.6</c:v>
                </c:pt>
                <c:pt idx="7654">
                  <c:v>25.82</c:v>
                </c:pt>
                <c:pt idx="7655">
                  <c:v>25.92</c:v>
                </c:pt>
                <c:pt idx="7656">
                  <c:v>26.81</c:v>
                </c:pt>
                <c:pt idx="7657">
                  <c:v>25.8</c:v>
                </c:pt>
                <c:pt idx="7658">
                  <c:v>27.01</c:v>
                </c:pt>
                <c:pt idx="7659">
                  <c:v>26.66</c:v>
                </c:pt>
                <c:pt idx="7660">
                  <c:v>26.65</c:v>
                </c:pt>
                <c:pt idx="7661">
                  <c:v>26.04</c:v>
                </c:pt>
                <c:pt idx="7662">
                  <c:v>25.55</c:v>
                </c:pt>
                <c:pt idx="7663">
                  <c:v>25.5</c:v>
                </c:pt>
                <c:pt idx="7664">
                  <c:v>25.53</c:v>
                </c:pt>
                <c:pt idx="7665">
                  <c:v>25.96</c:v>
                </c:pt>
                <c:pt idx="7666">
                  <c:v>25.93</c:v>
                </c:pt>
                <c:pt idx="7667">
                  <c:v>25.52</c:v>
                </c:pt>
                <c:pt idx="7668">
                  <c:v>25.78</c:v>
                </c:pt>
                <c:pt idx="7669">
                  <c:v>26.95</c:v>
                </c:pt>
                <c:pt idx="7670">
                  <c:v>25.95</c:v>
                </c:pt>
                <c:pt idx="7671">
                  <c:v>25.14</c:v>
                </c:pt>
                <c:pt idx="7672">
                  <c:v>25.02</c:v>
                </c:pt>
                <c:pt idx="7673">
                  <c:v>24.82</c:v>
                </c:pt>
                <c:pt idx="7674">
                  <c:v>24.96</c:v>
                </c:pt>
                <c:pt idx="7675">
                  <c:v>24.94</c:v>
                </c:pt>
                <c:pt idx="7676">
                  <c:v>24.85</c:v>
                </c:pt>
                <c:pt idx="7677">
                  <c:v>24.99</c:v>
                </c:pt>
                <c:pt idx="7678">
                  <c:v>25.08</c:v>
                </c:pt>
                <c:pt idx="7679">
                  <c:v>25.2</c:v>
                </c:pt>
                <c:pt idx="7680">
                  <c:v>25.47</c:v>
                </c:pt>
                <c:pt idx="7681">
                  <c:v>25.52</c:v>
                </c:pt>
                <c:pt idx="7682">
                  <c:v>25.86</c:v>
                </c:pt>
                <c:pt idx="7683">
                  <c:v>26</c:v>
                </c:pt>
                <c:pt idx="7684">
                  <c:v>25.94</c:v>
                </c:pt>
                <c:pt idx="7685">
                  <c:v>26.08</c:v>
                </c:pt>
                <c:pt idx="7686">
                  <c:v>26.01</c:v>
                </c:pt>
                <c:pt idx="7687">
                  <c:v>26.25</c:v>
                </c:pt>
                <c:pt idx="7688">
                  <c:v>26.3</c:v>
                </c:pt>
                <c:pt idx="7689">
                  <c:v>25.72</c:v>
                </c:pt>
                <c:pt idx="7690">
                  <c:v>25.4</c:v>
                </c:pt>
                <c:pt idx="7691">
                  <c:v>24.4</c:v>
                </c:pt>
                <c:pt idx="7692">
                  <c:v>23.88</c:v>
                </c:pt>
                <c:pt idx="7693">
                  <c:v>24.28</c:v>
                </c:pt>
                <c:pt idx="7694">
                  <c:v>24.02</c:v>
                </c:pt>
                <c:pt idx="7695">
                  <c:v>23.43</c:v>
                </c:pt>
                <c:pt idx="7696">
                  <c:v>23.13</c:v>
                </c:pt>
                <c:pt idx="7697">
                  <c:v>22.83</c:v>
                </c:pt>
                <c:pt idx="7698">
                  <c:v>22.46</c:v>
                </c:pt>
                <c:pt idx="7699">
                  <c:v>22.44</c:v>
                </c:pt>
                <c:pt idx="7700">
                  <c:v>22.91</c:v>
                </c:pt>
                <c:pt idx="7701">
                  <c:v>22.78</c:v>
                </c:pt>
                <c:pt idx="7702">
                  <c:v>22.44</c:v>
                </c:pt>
                <c:pt idx="7703">
                  <c:v>22.62</c:v>
                </c:pt>
                <c:pt idx="7704">
                  <c:v>23.3</c:v>
                </c:pt>
                <c:pt idx="7705">
                  <c:v>23.8</c:v>
                </c:pt>
                <c:pt idx="7706">
                  <c:v>24.01</c:v>
                </c:pt>
                <c:pt idx="7707">
                  <c:v>24.38</c:v>
                </c:pt>
                <c:pt idx="7708">
                  <c:v>24.34</c:v>
                </c:pt>
                <c:pt idx="7709">
                  <c:v>24.07</c:v>
                </c:pt>
                <c:pt idx="7710">
                  <c:v>24.22</c:v>
                </c:pt>
                <c:pt idx="7711">
                  <c:v>24.82</c:v>
                </c:pt>
                <c:pt idx="7712">
                  <c:v>24.51</c:v>
                </c:pt>
                <c:pt idx="7713">
                  <c:v>24.93</c:v>
                </c:pt>
                <c:pt idx="7714">
                  <c:v>24.19</c:v>
                </c:pt>
                <c:pt idx="7715">
                  <c:v>23.86</c:v>
                </c:pt>
                <c:pt idx="7716">
                  <c:v>22.53</c:v>
                </c:pt>
                <c:pt idx="7717">
                  <c:v>23.68</c:v>
                </c:pt>
                <c:pt idx="7718">
                  <c:v>23.71</c:v>
                </c:pt>
                <c:pt idx="7719">
                  <c:v>23.74</c:v>
                </c:pt>
                <c:pt idx="7720">
                  <c:v>24.91</c:v>
                </c:pt>
                <c:pt idx="7721">
                  <c:v>25.02</c:v>
                </c:pt>
                <c:pt idx="7722">
                  <c:v>25.22</c:v>
                </c:pt>
                <c:pt idx="7723">
                  <c:v>25.51</c:v>
                </c:pt>
                <c:pt idx="7724">
                  <c:v>23.95</c:v>
                </c:pt>
                <c:pt idx="7725">
                  <c:v>23.91</c:v>
                </c:pt>
                <c:pt idx="7726">
                  <c:v>23.84</c:v>
                </c:pt>
                <c:pt idx="7727">
                  <c:v>23.61</c:v>
                </c:pt>
                <c:pt idx="7728">
                  <c:v>23.94</c:v>
                </c:pt>
                <c:pt idx="7729">
                  <c:v>23.87</c:v>
                </c:pt>
                <c:pt idx="7730">
                  <c:v>23.18</c:v>
                </c:pt>
                <c:pt idx="7731">
                  <c:v>24.03</c:v>
                </c:pt>
                <c:pt idx="7732">
                  <c:v>24.36</c:v>
                </c:pt>
                <c:pt idx="7733">
                  <c:v>24.54</c:v>
                </c:pt>
                <c:pt idx="7734">
                  <c:v>24.6</c:v>
                </c:pt>
                <c:pt idx="7735">
                  <c:v>24.75</c:v>
                </c:pt>
                <c:pt idx="7736">
                  <c:v>24.79</c:v>
                </c:pt>
                <c:pt idx="7737">
                  <c:v>24.85</c:v>
                </c:pt>
                <c:pt idx="7738">
                  <c:v>24.96</c:v>
                </c:pt>
                <c:pt idx="7739">
                  <c:v>25.26</c:v>
                </c:pt>
                <c:pt idx="7740">
                  <c:v>24.6</c:v>
                </c:pt>
                <c:pt idx="7741">
                  <c:v>24.6</c:v>
                </c:pt>
                <c:pt idx="7742">
                  <c:v>24.89</c:v>
                </c:pt>
                <c:pt idx="7743">
                  <c:v>25.05</c:v>
                </c:pt>
                <c:pt idx="7744">
                  <c:v>25.12</c:v>
                </c:pt>
                <c:pt idx="7745">
                  <c:v>25.31</c:v>
                </c:pt>
                <c:pt idx="7746">
                  <c:v>24.9</c:v>
                </c:pt>
                <c:pt idx="7747">
                  <c:v>24.85</c:v>
                </c:pt>
                <c:pt idx="7748">
                  <c:v>24.84</c:v>
                </c:pt>
                <c:pt idx="7749">
                  <c:v>818.3</c:v>
                </c:pt>
                <c:pt idx="7750">
                  <c:v>808.95</c:v>
                </c:pt>
                <c:pt idx="7751">
                  <c:v>809</c:v>
                </c:pt>
                <c:pt idx="7752">
                  <c:v>806.95</c:v>
                </c:pt>
                <c:pt idx="7753">
                  <c:v>809.35</c:v>
                </c:pt>
                <c:pt idx="7754">
                  <c:v>812.15</c:v>
                </c:pt>
                <c:pt idx="7755">
                  <c:v>803.95</c:v>
                </c:pt>
                <c:pt idx="7756">
                  <c:v>805.9</c:v>
                </c:pt>
                <c:pt idx="7757">
                  <c:v>802.35</c:v>
                </c:pt>
                <c:pt idx="7758">
                  <c:v>802.05</c:v>
                </c:pt>
                <c:pt idx="7759">
                  <c:v>807.8</c:v>
                </c:pt>
                <c:pt idx="7760">
                  <c:v>815.5</c:v>
                </c:pt>
                <c:pt idx="7761">
                  <c:v>816.1</c:v>
                </c:pt>
                <c:pt idx="7762">
                  <c:v>825.55</c:v>
                </c:pt>
                <c:pt idx="7763">
                  <c:v>828.8</c:v>
                </c:pt>
                <c:pt idx="7764">
                  <c:v>830.35</c:v>
                </c:pt>
                <c:pt idx="7765">
                  <c:v>827</c:v>
                </c:pt>
                <c:pt idx="7766">
                  <c:v>826.7</c:v>
                </c:pt>
                <c:pt idx="7767">
                  <c:v>822.15</c:v>
                </c:pt>
                <c:pt idx="7768">
                  <c:v>820.55</c:v>
                </c:pt>
                <c:pt idx="7769">
                  <c:v>824.3</c:v>
                </c:pt>
                <c:pt idx="7770">
                  <c:v>804.55</c:v>
                </c:pt>
                <c:pt idx="7771">
                  <c:v>805.25</c:v>
                </c:pt>
                <c:pt idx="7772">
                  <c:v>805.15</c:v>
                </c:pt>
                <c:pt idx="7773">
                  <c:v>800.7</c:v>
                </c:pt>
                <c:pt idx="7774">
                  <c:v>795.65</c:v>
                </c:pt>
                <c:pt idx="7775">
                  <c:v>793.95</c:v>
                </c:pt>
                <c:pt idx="7776">
                  <c:v>796.45</c:v>
                </c:pt>
                <c:pt idx="7777">
                  <c:v>801.85</c:v>
                </c:pt>
                <c:pt idx="7778">
                  <c:v>798.9</c:v>
                </c:pt>
                <c:pt idx="7779">
                  <c:v>797.15</c:v>
                </c:pt>
                <c:pt idx="7780">
                  <c:v>806.5</c:v>
                </c:pt>
                <c:pt idx="7781">
                  <c:v>815.85</c:v>
                </c:pt>
                <c:pt idx="7782">
                  <c:v>820.75</c:v>
                </c:pt>
                <c:pt idx="7783">
                  <c:v>815</c:v>
                </c:pt>
                <c:pt idx="7784">
                  <c:v>824.2</c:v>
                </c:pt>
                <c:pt idx="7785">
                  <c:v>823.3</c:v>
                </c:pt>
                <c:pt idx="7786">
                  <c:v>828.6</c:v>
                </c:pt>
                <c:pt idx="7787">
                  <c:v>831.55</c:v>
                </c:pt>
                <c:pt idx="7788">
                  <c:v>816.75</c:v>
                </c:pt>
                <c:pt idx="7789">
                  <c:v>809.3</c:v>
                </c:pt>
                <c:pt idx="7790">
                  <c:v>808.5</c:v>
                </c:pt>
                <c:pt idx="7791">
                  <c:v>808</c:v>
                </c:pt>
                <c:pt idx="7792">
                  <c:v>810.85</c:v>
                </c:pt>
                <c:pt idx="7793">
                  <c:v>812.8</c:v>
                </c:pt>
                <c:pt idx="7794">
                  <c:v>806.95</c:v>
                </c:pt>
                <c:pt idx="7795">
                  <c:v>811.85</c:v>
                </c:pt>
                <c:pt idx="7796">
                  <c:v>807.1</c:v>
                </c:pt>
                <c:pt idx="7797">
                  <c:v>813.2</c:v>
                </c:pt>
                <c:pt idx="7798">
                  <c:v>820.25</c:v>
                </c:pt>
                <c:pt idx="7799">
                  <c:v>820.35</c:v>
                </c:pt>
                <c:pt idx="7800">
                  <c:v>805.4</c:v>
                </c:pt>
                <c:pt idx="7801">
                  <c:v>797</c:v>
                </c:pt>
                <c:pt idx="7802">
                  <c:v>800.1</c:v>
                </c:pt>
                <c:pt idx="7803">
                  <c:v>795.25</c:v>
                </c:pt>
                <c:pt idx="7804">
                  <c:v>790.15</c:v>
                </c:pt>
                <c:pt idx="7805">
                  <c:v>796</c:v>
                </c:pt>
                <c:pt idx="7806">
                  <c:v>784.7</c:v>
                </c:pt>
                <c:pt idx="7807">
                  <c:v>791.75</c:v>
                </c:pt>
                <c:pt idx="7808">
                  <c:v>792.2</c:v>
                </c:pt>
                <c:pt idx="7809">
                  <c:v>792.85</c:v>
                </c:pt>
                <c:pt idx="7810">
                  <c:v>792.4</c:v>
                </c:pt>
                <c:pt idx="7811">
                  <c:v>805.65</c:v>
                </c:pt>
                <c:pt idx="7812">
                  <c:v>814.95</c:v>
                </c:pt>
                <c:pt idx="7813">
                  <c:v>817.05</c:v>
                </c:pt>
                <c:pt idx="7814">
                  <c:v>820.05</c:v>
                </c:pt>
                <c:pt idx="7815">
                  <c:v>812.85</c:v>
                </c:pt>
                <c:pt idx="7816">
                  <c:v>806.1</c:v>
                </c:pt>
                <c:pt idx="7817">
                  <c:v>806.45</c:v>
                </c:pt>
                <c:pt idx="7818">
                  <c:v>809.75</c:v>
                </c:pt>
                <c:pt idx="7819">
                  <c:v>813.45</c:v>
                </c:pt>
                <c:pt idx="7820">
                  <c:v>812.4</c:v>
                </c:pt>
                <c:pt idx="7821">
                  <c:v>797.3</c:v>
                </c:pt>
                <c:pt idx="7822">
                  <c:v>796.45</c:v>
                </c:pt>
                <c:pt idx="7823">
                  <c:v>793.8</c:v>
                </c:pt>
                <c:pt idx="7824">
                  <c:v>794.35</c:v>
                </c:pt>
                <c:pt idx="7825">
                  <c:v>790.45</c:v>
                </c:pt>
                <c:pt idx="7826">
                  <c:v>785.35</c:v>
                </c:pt>
                <c:pt idx="7827">
                  <c:v>787.2</c:v>
                </c:pt>
                <c:pt idx="7828">
                  <c:v>785.35</c:v>
                </c:pt>
                <c:pt idx="7829">
                  <c:v>794.9</c:v>
                </c:pt>
                <c:pt idx="7830">
                  <c:v>791.85</c:v>
                </c:pt>
                <c:pt idx="7831">
                  <c:v>807.7</c:v>
                </c:pt>
                <c:pt idx="7832">
                  <c:v>800.35</c:v>
                </c:pt>
                <c:pt idx="7833">
                  <c:v>801.9</c:v>
                </c:pt>
                <c:pt idx="7834">
                  <c:v>801.6</c:v>
                </c:pt>
                <c:pt idx="7835">
                  <c:v>779.4</c:v>
                </c:pt>
                <c:pt idx="7836">
                  <c:v>768.75</c:v>
                </c:pt>
                <c:pt idx="7837">
                  <c:v>776.15</c:v>
                </c:pt>
                <c:pt idx="7838">
                  <c:v>774.15</c:v>
                </c:pt>
                <c:pt idx="7839">
                  <c:v>790</c:v>
                </c:pt>
                <c:pt idx="7840">
                  <c:v>800.05</c:v>
                </c:pt>
                <c:pt idx="7841">
                  <c:v>788.15</c:v>
                </c:pt>
                <c:pt idx="7842">
                  <c:v>811.75</c:v>
                </c:pt>
                <c:pt idx="7843">
                  <c:v>817.6</c:v>
                </c:pt>
                <c:pt idx="7844">
                  <c:v>798.75</c:v>
                </c:pt>
                <c:pt idx="7845">
                  <c:v>813.2</c:v>
                </c:pt>
                <c:pt idx="7846">
                  <c:v>813.3</c:v>
                </c:pt>
                <c:pt idx="7847">
                  <c:v>822.45</c:v>
                </c:pt>
                <c:pt idx="7848">
                  <c:v>816.6</c:v>
                </c:pt>
                <c:pt idx="7849">
                  <c:v>797.1</c:v>
                </c:pt>
                <c:pt idx="7850">
                  <c:v>771.75</c:v>
                </c:pt>
                <c:pt idx="7851">
                  <c:v>763.3</c:v>
                </c:pt>
                <c:pt idx="7852">
                  <c:v>754.05</c:v>
                </c:pt>
                <c:pt idx="7853">
                  <c:v>742.05</c:v>
                </c:pt>
                <c:pt idx="7854">
                  <c:v>768.4</c:v>
                </c:pt>
                <c:pt idx="7855">
                  <c:v>746.75</c:v>
                </c:pt>
                <c:pt idx="7856">
                  <c:v>767.8</c:v>
                </c:pt>
                <c:pt idx="7857">
                  <c:v>779.2</c:v>
                </c:pt>
                <c:pt idx="7858">
                  <c:v>775.85</c:v>
                </c:pt>
                <c:pt idx="7859">
                  <c:v>771.5</c:v>
                </c:pt>
                <c:pt idx="7860">
                  <c:v>771.6</c:v>
                </c:pt>
                <c:pt idx="7861">
                  <c:v>772.4</c:v>
                </c:pt>
                <c:pt idx="7862">
                  <c:v>763.35</c:v>
                </c:pt>
                <c:pt idx="7863">
                  <c:v>773.05</c:v>
                </c:pt>
                <c:pt idx="7864">
                  <c:v>781.4</c:v>
                </c:pt>
                <c:pt idx="7865">
                  <c:v>753</c:v>
                </c:pt>
                <c:pt idx="7866">
                  <c:v>749.2</c:v>
                </c:pt>
                <c:pt idx="7867">
                  <c:v>745.05</c:v>
                </c:pt>
                <c:pt idx="7868">
                  <c:v>737.05</c:v>
                </c:pt>
                <c:pt idx="7869">
                  <c:v>722.7</c:v>
                </c:pt>
                <c:pt idx="7870">
                  <c:v>727.75</c:v>
                </c:pt>
                <c:pt idx="7871">
                  <c:v>722.9</c:v>
                </c:pt>
                <c:pt idx="7872">
                  <c:v>729.95</c:v>
                </c:pt>
                <c:pt idx="7873">
                  <c:v>728.35</c:v>
                </c:pt>
                <c:pt idx="7874">
                  <c:v>732.75</c:v>
                </c:pt>
                <c:pt idx="7875">
                  <c:v>731.95</c:v>
                </c:pt>
                <c:pt idx="7876">
                  <c:v>730.25</c:v>
                </c:pt>
                <c:pt idx="7877">
                  <c:v>716.15</c:v>
                </c:pt>
                <c:pt idx="7878">
                  <c:v>695.15</c:v>
                </c:pt>
                <c:pt idx="7879">
                  <c:v>688.25</c:v>
                </c:pt>
                <c:pt idx="7880">
                  <c:v>703.95</c:v>
                </c:pt>
                <c:pt idx="7881">
                  <c:v>711</c:v>
                </c:pt>
                <c:pt idx="7882">
                  <c:v>716.4</c:v>
                </c:pt>
                <c:pt idx="7883">
                  <c:v>721.55</c:v>
                </c:pt>
                <c:pt idx="7884">
                  <c:v>729.65</c:v>
                </c:pt>
                <c:pt idx="7885">
                  <c:v>726.8</c:v>
                </c:pt>
                <c:pt idx="7886">
                  <c:v>725.75</c:v>
                </c:pt>
                <c:pt idx="7887">
                  <c:v>728.05</c:v>
                </c:pt>
                <c:pt idx="7888">
                  <c:v>722</c:v>
                </c:pt>
                <c:pt idx="7889">
                  <c:v>727.3</c:v>
                </c:pt>
                <c:pt idx="7890">
                  <c:v>733.25</c:v>
                </c:pt>
                <c:pt idx="7891">
                  <c:v>731</c:v>
                </c:pt>
                <c:pt idx="7892">
                  <c:v>736.85</c:v>
                </c:pt>
                <c:pt idx="7893">
                  <c:v>737.05</c:v>
                </c:pt>
                <c:pt idx="7894">
                  <c:v>752.35</c:v>
                </c:pt>
                <c:pt idx="7895">
                  <c:v>766.1</c:v>
                </c:pt>
                <c:pt idx="7896">
                  <c:v>779.2</c:v>
                </c:pt>
                <c:pt idx="7897">
                  <c:v>761</c:v>
                </c:pt>
                <c:pt idx="7898">
                  <c:v>766.1</c:v>
                </c:pt>
                <c:pt idx="7899">
                  <c:v>773.1</c:v>
                </c:pt>
                <c:pt idx="7900">
                  <c:v>762.2</c:v>
                </c:pt>
                <c:pt idx="7901">
                  <c:v>758.7</c:v>
                </c:pt>
                <c:pt idx="7902">
                  <c:v>751.65</c:v>
                </c:pt>
                <c:pt idx="7903">
                  <c:v>749.2</c:v>
                </c:pt>
                <c:pt idx="7904">
                  <c:v>744.35</c:v>
                </c:pt>
                <c:pt idx="7905">
                  <c:v>745.95</c:v>
                </c:pt>
                <c:pt idx="7906">
                  <c:v>753.25</c:v>
                </c:pt>
                <c:pt idx="7907">
                  <c:v>759</c:v>
                </c:pt>
                <c:pt idx="7908">
                  <c:v>779.05</c:v>
                </c:pt>
                <c:pt idx="7909">
                  <c:v>764.1</c:v>
                </c:pt>
                <c:pt idx="7910">
                  <c:v>766.4</c:v>
                </c:pt>
                <c:pt idx="7911">
                  <c:v>754</c:v>
                </c:pt>
                <c:pt idx="7912">
                  <c:v>748.1</c:v>
                </c:pt>
                <c:pt idx="7913">
                  <c:v>729.6</c:v>
                </c:pt>
                <c:pt idx="7914">
                  <c:v>743.15</c:v>
                </c:pt>
                <c:pt idx="7915">
                  <c:v>760.35</c:v>
                </c:pt>
                <c:pt idx="7916">
                  <c:v>771.2</c:v>
                </c:pt>
                <c:pt idx="7917">
                  <c:v>779</c:v>
                </c:pt>
                <c:pt idx="7918">
                  <c:v>776.75</c:v>
                </c:pt>
                <c:pt idx="7919">
                  <c:v>793.5</c:v>
                </c:pt>
                <c:pt idx="7920">
                  <c:v>801.05</c:v>
                </c:pt>
                <c:pt idx="7921">
                  <c:v>793.35</c:v>
                </c:pt>
                <c:pt idx="7922">
                  <c:v>795.05</c:v>
                </c:pt>
                <c:pt idx="7923">
                  <c:v>788.3</c:v>
                </c:pt>
                <c:pt idx="7924">
                  <c:v>799.55</c:v>
                </c:pt>
                <c:pt idx="7925">
                  <c:v>811.65</c:v>
                </c:pt>
                <c:pt idx="7926">
                  <c:v>811.85</c:v>
                </c:pt>
                <c:pt idx="7927">
                  <c:v>820.95</c:v>
                </c:pt>
                <c:pt idx="7928">
                  <c:v>812.5</c:v>
                </c:pt>
                <c:pt idx="7929">
                  <c:v>832.8</c:v>
                </c:pt>
                <c:pt idx="7930">
                  <c:v>839.05</c:v>
                </c:pt>
                <c:pt idx="7931">
                  <c:v>850.2</c:v>
                </c:pt>
                <c:pt idx="7932">
                  <c:v>860.7</c:v>
                </c:pt>
                <c:pt idx="7933">
                  <c:v>861.7</c:v>
                </c:pt>
                <c:pt idx="7934">
                  <c:v>853.75</c:v>
                </c:pt>
                <c:pt idx="7935">
                  <c:v>861.55</c:v>
                </c:pt>
                <c:pt idx="7936">
                  <c:v>867.6</c:v>
                </c:pt>
                <c:pt idx="7937">
                  <c:v>857.85</c:v>
                </c:pt>
                <c:pt idx="7938">
                  <c:v>864</c:v>
                </c:pt>
                <c:pt idx="7939">
                  <c:v>864.85</c:v>
                </c:pt>
                <c:pt idx="7940">
                  <c:v>859.45</c:v>
                </c:pt>
                <c:pt idx="7941">
                  <c:v>853.95</c:v>
                </c:pt>
                <c:pt idx="7942">
                  <c:v>836.2</c:v>
                </c:pt>
                <c:pt idx="7943">
                  <c:v>839</c:v>
                </c:pt>
                <c:pt idx="7944">
                  <c:v>838.75</c:v>
                </c:pt>
                <c:pt idx="7945">
                  <c:v>834.2</c:v>
                </c:pt>
                <c:pt idx="7946">
                  <c:v>839.35</c:v>
                </c:pt>
                <c:pt idx="7947">
                  <c:v>844.75</c:v>
                </c:pt>
                <c:pt idx="7948">
                  <c:v>816.05</c:v>
                </c:pt>
                <c:pt idx="7949">
                  <c:v>780.85</c:v>
                </c:pt>
                <c:pt idx="7950">
                  <c:v>802</c:v>
                </c:pt>
                <c:pt idx="7951">
                  <c:v>813.7</c:v>
                </c:pt>
                <c:pt idx="7952">
                  <c:v>804.05</c:v>
                </c:pt>
                <c:pt idx="7953">
                  <c:v>808.35</c:v>
                </c:pt>
                <c:pt idx="7954">
                  <c:v>826.4</c:v>
                </c:pt>
                <c:pt idx="7955">
                  <c:v>847.8</c:v>
                </c:pt>
                <c:pt idx="7956">
                  <c:v>843.25</c:v>
                </c:pt>
                <c:pt idx="7957">
                  <c:v>859.25</c:v>
                </c:pt>
                <c:pt idx="7958">
                  <c:v>854.75</c:v>
                </c:pt>
                <c:pt idx="7959">
                  <c:v>849.2</c:v>
                </c:pt>
                <c:pt idx="7960">
                  <c:v>829.85</c:v>
                </c:pt>
                <c:pt idx="7961">
                  <c:v>821.05</c:v>
                </c:pt>
                <c:pt idx="7962">
                  <c:v>820.5</c:v>
                </c:pt>
                <c:pt idx="7963">
                  <c:v>822.4</c:v>
                </c:pt>
                <c:pt idx="7964">
                  <c:v>832.65</c:v>
                </c:pt>
                <c:pt idx="7965">
                  <c:v>792.05</c:v>
                </c:pt>
                <c:pt idx="7966">
                  <c:v>780.6</c:v>
                </c:pt>
                <c:pt idx="7967">
                  <c:v>794.7</c:v>
                </c:pt>
                <c:pt idx="7968">
                  <c:v>785.95</c:v>
                </c:pt>
                <c:pt idx="7969">
                  <c:v>790.45</c:v>
                </c:pt>
                <c:pt idx="7970">
                  <c:v>814.15</c:v>
                </c:pt>
                <c:pt idx="7971">
                  <c:v>819.95</c:v>
                </c:pt>
                <c:pt idx="7972">
                  <c:v>810.9</c:v>
                </c:pt>
                <c:pt idx="7973">
                  <c:v>805.85</c:v>
                </c:pt>
                <c:pt idx="7974">
                  <c:v>804.6</c:v>
                </c:pt>
                <c:pt idx="7975">
                  <c:v>805.25</c:v>
                </c:pt>
                <c:pt idx="7976">
                  <c:v>800</c:v>
                </c:pt>
                <c:pt idx="7977">
                  <c:v>796.95</c:v>
                </c:pt>
                <c:pt idx="7978">
                  <c:v>797</c:v>
                </c:pt>
                <c:pt idx="7979">
                  <c:v>782.05</c:v>
                </c:pt>
                <c:pt idx="7980">
                  <c:v>769.8</c:v>
                </c:pt>
                <c:pt idx="7981">
                  <c:v>796.6</c:v>
                </c:pt>
                <c:pt idx="7982">
                  <c:v>794.35</c:v>
                </c:pt>
                <c:pt idx="7983">
                  <c:v>797</c:v>
                </c:pt>
                <c:pt idx="7984">
                  <c:v>787.6</c:v>
                </c:pt>
                <c:pt idx="7985">
                  <c:v>802.65</c:v>
                </c:pt>
                <c:pt idx="7986">
                  <c:v>801.9</c:v>
                </c:pt>
                <c:pt idx="7987">
                  <c:v>792.95</c:v>
                </c:pt>
                <c:pt idx="7988">
                  <c:v>798.35</c:v>
                </c:pt>
                <c:pt idx="7989">
                  <c:v>801.8</c:v>
                </c:pt>
                <c:pt idx="7990">
                  <c:v>781.9</c:v>
                </c:pt>
                <c:pt idx="7991">
                  <c:v>790.35</c:v>
                </c:pt>
                <c:pt idx="7992">
                  <c:v>792.35</c:v>
                </c:pt>
                <c:pt idx="7993">
                  <c:v>783.05</c:v>
                </c:pt>
                <c:pt idx="7994">
                  <c:v>785.45</c:v>
                </c:pt>
                <c:pt idx="7995">
                  <c:v>790.55</c:v>
                </c:pt>
                <c:pt idx="7996">
                  <c:v>788.05</c:v>
                </c:pt>
                <c:pt idx="7997">
                  <c:v>768.3</c:v>
                </c:pt>
                <c:pt idx="7998">
                  <c:v>782.6</c:v>
                </c:pt>
                <c:pt idx="7999">
                  <c:v>432.65</c:v>
                </c:pt>
                <c:pt idx="8000">
                  <c:v>426.65</c:v>
                </c:pt>
                <c:pt idx="8001">
                  <c:v>423.65</c:v>
                </c:pt>
                <c:pt idx="8002">
                  <c:v>423.95</c:v>
                </c:pt>
                <c:pt idx="8003">
                  <c:v>425.5</c:v>
                </c:pt>
                <c:pt idx="8004">
                  <c:v>426.6</c:v>
                </c:pt>
                <c:pt idx="8005">
                  <c:v>422.6</c:v>
                </c:pt>
                <c:pt idx="8006">
                  <c:v>423.05</c:v>
                </c:pt>
                <c:pt idx="8007">
                  <c:v>423.65</c:v>
                </c:pt>
                <c:pt idx="8008">
                  <c:v>423.25</c:v>
                </c:pt>
                <c:pt idx="8009">
                  <c:v>424.6</c:v>
                </c:pt>
                <c:pt idx="8010">
                  <c:v>425.9</c:v>
                </c:pt>
                <c:pt idx="8011">
                  <c:v>427.4</c:v>
                </c:pt>
                <c:pt idx="8012">
                  <c:v>425.25</c:v>
                </c:pt>
                <c:pt idx="8013">
                  <c:v>429.5</c:v>
                </c:pt>
                <c:pt idx="8014">
                  <c:v>428.7</c:v>
                </c:pt>
                <c:pt idx="8015">
                  <c:v>424.85</c:v>
                </c:pt>
                <c:pt idx="8016">
                  <c:v>428.55</c:v>
                </c:pt>
                <c:pt idx="8017">
                  <c:v>429.95</c:v>
                </c:pt>
                <c:pt idx="8018">
                  <c:v>429.3</c:v>
                </c:pt>
                <c:pt idx="8019">
                  <c:v>429.15</c:v>
                </c:pt>
                <c:pt idx="8020">
                  <c:v>429.2</c:v>
                </c:pt>
                <c:pt idx="8021">
                  <c:v>432.05</c:v>
                </c:pt>
                <c:pt idx="8022">
                  <c:v>431.95</c:v>
                </c:pt>
                <c:pt idx="8023">
                  <c:v>431.2</c:v>
                </c:pt>
                <c:pt idx="8024">
                  <c:v>437.6</c:v>
                </c:pt>
                <c:pt idx="8025">
                  <c:v>443.55</c:v>
                </c:pt>
                <c:pt idx="8026">
                  <c:v>455.5</c:v>
                </c:pt>
                <c:pt idx="8027">
                  <c:v>459.6</c:v>
                </c:pt>
                <c:pt idx="8028">
                  <c:v>448.7</c:v>
                </c:pt>
                <c:pt idx="8029">
                  <c:v>448.15</c:v>
                </c:pt>
                <c:pt idx="8030">
                  <c:v>455.25</c:v>
                </c:pt>
                <c:pt idx="8031">
                  <c:v>460.3</c:v>
                </c:pt>
                <c:pt idx="8032">
                  <c:v>458.85</c:v>
                </c:pt>
                <c:pt idx="8033">
                  <c:v>456.5</c:v>
                </c:pt>
                <c:pt idx="8034">
                  <c:v>456.25</c:v>
                </c:pt>
                <c:pt idx="8035">
                  <c:v>455.35</c:v>
                </c:pt>
                <c:pt idx="8036">
                  <c:v>456.05</c:v>
                </c:pt>
                <c:pt idx="8037">
                  <c:v>451.25</c:v>
                </c:pt>
                <c:pt idx="8038">
                  <c:v>448.5</c:v>
                </c:pt>
                <c:pt idx="8039">
                  <c:v>444.3</c:v>
                </c:pt>
                <c:pt idx="8040">
                  <c:v>444.7</c:v>
                </c:pt>
                <c:pt idx="8041">
                  <c:v>446.65</c:v>
                </c:pt>
                <c:pt idx="8042">
                  <c:v>444.55</c:v>
                </c:pt>
                <c:pt idx="8043">
                  <c:v>447.3</c:v>
                </c:pt>
                <c:pt idx="8044">
                  <c:v>440.6</c:v>
                </c:pt>
                <c:pt idx="8045">
                  <c:v>445.9</c:v>
                </c:pt>
                <c:pt idx="8046">
                  <c:v>445.7</c:v>
                </c:pt>
                <c:pt idx="8047">
                  <c:v>446.65</c:v>
                </c:pt>
                <c:pt idx="8048">
                  <c:v>451.2</c:v>
                </c:pt>
                <c:pt idx="8049">
                  <c:v>445.9</c:v>
                </c:pt>
                <c:pt idx="8050">
                  <c:v>442.95</c:v>
                </c:pt>
                <c:pt idx="8051">
                  <c:v>441.15</c:v>
                </c:pt>
                <c:pt idx="8052">
                  <c:v>442.5</c:v>
                </c:pt>
                <c:pt idx="8053">
                  <c:v>441.35</c:v>
                </c:pt>
                <c:pt idx="8054">
                  <c:v>437.1</c:v>
                </c:pt>
                <c:pt idx="8055">
                  <c:v>441.1</c:v>
                </c:pt>
                <c:pt idx="8056">
                  <c:v>443.55</c:v>
                </c:pt>
                <c:pt idx="8057">
                  <c:v>446.75</c:v>
                </c:pt>
                <c:pt idx="8058">
                  <c:v>447.95</c:v>
                </c:pt>
                <c:pt idx="8059">
                  <c:v>449.05</c:v>
                </c:pt>
                <c:pt idx="8060">
                  <c:v>452.85</c:v>
                </c:pt>
                <c:pt idx="8061">
                  <c:v>456.35</c:v>
                </c:pt>
                <c:pt idx="8062">
                  <c:v>457.55</c:v>
                </c:pt>
                <c:pt idx="8063">
                  <c:v>458.85</c:v>
                </c:pt>
                <c:pt idx="8064">
                  <c:v>457.15</c:v>
                </c:pt>
                <c:pt idx="8065">
                  <c:v>456</c:v>
                </c:pt>
                <c:pt idx="8066">
                  <c:v>449.25</c:v>
                </c:pt>
                <c:pt idx="8067">
                  <c:v>452.7</c:v>
                </c:pt>
                <c:pt idx="8068">
                  <c:v>453.2</c:v>
                </c:pt>
                <c:pt idx="8069">
                  <c:v>453.35</c:v>
                </c:pt>
                <c:pt idx="8070">
                  <c:v>447.7</c:v>
                </c:pt>
                <c:pt idx="8071">
                  <c:v>447.25</c:v>
                </c:pt>
                <c:pt idx="8072">
                  <c:v>447.2</c:v>
                </c:pt>
                <c:pt idx="8073">
                  <c:v>449.45</c:v>
                </c:pt>
                <c:pt idx="8074">
                  <c:v>450.95</c:v>
                </c:pt>
                <c:pt idx="8075">
                  <c:v>450.3</c:v>
                </c:pt>
                <c:pt idx="8076">
                  <c:v>448.6</c:v>
                </c:pt>
                <c:pt idx="8077">
                  <c:v>450.1</c:v>
                </c:pt>
                <c:pt idx="8078">
                  <c:v>451.4</c:v>
                </c:pt>
                <c:pt idx="8079">
                  <c:v>447.55</c:v>
                </c:pt>
                <c:pt idx="8080">
                  <c:v>448.05</c:v>
                </c:pt>
                <c:pt idx="8081">
                  <c:v>445.65</c:v>
                </c:pt>
                <c:pt idx="8082">
                  <c:v>447.05</c:v>
                </c:pt>
                <c:pt idx="8083">
                  <c:v>448.2</c:v>
                </c:pt>
                <c:pt idx="8084">
                  <c:v>451.85</c:v>
                </c:pt>
                <c:pt idx="8085">
                  <c:v>448</c:v>
                </c:pt>
                <c:pt idx="8086">
                  <c:v>442.4</c:v>
                </c:pt>
                <c:pt idx="8087">
                  <c:v>447</c:v>
                </c:pt>
                <c:pt idx="8088">
                  <c:v>442.5</c:v>
                </c:pt>
                <c:pt idx="8089">
                  <c:v>453.1</c:v>
                </c:pt>
                <c:pt idx="8090">
                  <c:v>456.05</c:v>
                </c:pt>
                <c:pt idx="8091">
                  <c:v>437.85</c:v>
                </c:pt>
                <c:pt idx="8092">
                  <c:v>446.2</c:v>
                </c:pt>
                <c:pt idx="8093">
                  <c:v>446.1</c:v>
                </c:pt>
                <c:pt idx="8094">
                  <c:v>444.7</c:v>
                </c:pt>
                <c:pt idx="8095">
                  <c:v>457.1</c:v>
                </c:pt>
                <c:pt idx="8096">
                  <c:v>440.85</c:v>
                </c:pt>
                <c:pt idx="8097">
                  <c:v>448</c:v>
                </c:pt>
                <c:pt idx="8098">
                  <c:v>441.15</c:v>
                </c:pt>
                <c:pt idx="8099">
                  <c:v>434.8</c:v>
                </c:pt>
                <c:pt idx="8100">
                  <c:v>422.7</c:v>
                </c:pt>
                <c:pt idx="8101">
                  <c:v>424.95</c:v>
                </c:pt>
                <c:pt idx="8102">
                  <c:v>418.95</c:v>
                </c:pt>
                <c:pt idx="8103">
                  <c:v>414.9</c:v>
                </c:pt>
                <c:pt idx="8104">
                  <c:v>415.3</c:v>
                </c:pt>
                <c:pt idx="8105">
                  <c:v>412.5</c:v>
                </c:pt>
                <c:pt idx="8106">
                  <c:v>425.85</c:v>
                </c:pt>
                <c:pt idx="8107">
                  <c:v>431.05</c:v>
                </c:pt>
                <c:pt idx="8108">
                  <c:v>421.75</c:v>
                </c:pt>
                <c:pt idx="8109">
                  <c:v>417.35</c:v>
                </c:pt>
                <c:pt idx="8110">
                  <c:v>410.75</c:v>
                </c:pt>
                <c:pt idx="8111">
                  <c:v>414.4</c:v>
                </c:pt>
                <c:pt idx="8112">
                  <c:v>415.35</c:v>
                </c:pt>
                <c:pt idx="8113">
                  <c:v>426.1</c:v>
                </c:pt>
                <c:pt idx="8114">
                  <c:v>426.6</c:v>
                </c:pt>
                <c:pt idx="8115">
                  <c:v>422.9</c:v>
                </c:pt>
                <c:pt idx="8116">
                  <c:v>417.9</c:v>
                </c:pt>
                <c:pt idx="8117">
                  <c:v>418.1</c:v>
                </c:pt>
                <c:pt idx="8118">
                  <c:v>413.1</c:v>
                </c:pt>
                <c:pt idx="8119">
                  <c:v>407.2</c:v>
                </c:pt>
                <c:pt idx="8120">
                  <c:v>409.7</c:v>
                </c:pt>
                <c:pt idx="8121">
                  <c:v>411.8</c:v>
                </c:pt>
                <c:pt idx="8122">
                  <c:v>412.5</c:v>
                </c:pt>
                <c:pt idx="8123">
                  <c:v>414.55</c:v>
                </c:pt>
                <c:pt idx="8124">
                  <c:v>417.85</c:v>
                </c:pt>
                <c:pt idx="8125">
                  <c:v>422.95</c:v>
                </c:pt>
                <c:pt idx="8126">
                  <c:v>418.95</c:v>
                </c:pt>
                <c:pt idx="8127">
                  <c:v>412</c:v>
                </c:pt>
                <c:pt idx="8128">
                  <c:v>407.45</c:v>
                </c:pt>
                <c:pt idx="8129">
                  <c:v>409.5</c:v>
                </c:pt>
                <c:pt idx="8130">
                  <c:v>415.65</c:v>
                </c:pt>
                <c:pt idx="8131">
                  <c:v>414.7</c:v>
                </c:pt>
                <c:pt idx="8132">
                  <c:v>415.8</c:v>
                </c:pt>
                <c:pt idx="8133">
                  <c:v>418.05</c:v>
                </c:pt>
                <c:pt idx="8134">
                  <c:v>417.6</c:v>
                </c:pt>
                <c:pt idx="8135">
                  <c:v>418.8</c:v>
                </c:pt>
                <c:pt idx="8136">
                  <c:v>417.75</c:v>
                </c:pt>
                <c:pt idx="8137">
                  <c:v>418.1</c:v>
                </c:pt>
                <c:pt idx="8138">
                  <c:v>423.85</c:v>
                </c:pt>
                <c:pt idx="8139">
                  <c:v>424.55</c:v>
                </c:pt>
                <c:pt idx="8140">
                  <c:v>425.45</c:v>
                </c:pt>
                <c:pt idx="8141">
                  <c:v>426.75</c:v>
                </c:pt>
                <c:pt idx="8142">
                  <c:v>430.3</c:v>
                </c:pt>
                <c:pt idx="8143">
                  <c:v>439.05</c:v>
                </c:pt>
                <c:pt idx="8144">
                  <c:v>441.9</c:v>
                </c:pt>
                <c:pt idx="8145">
                  <c:v>440.2</c:v>
                </c:pt>
                <c:pt idx="8146">
                  <c:v>436.75</c:v>
                </c:pt>
                <c:pt idx="8147">
                  <c:v>437.8</c:v>
                </c:pt>
                <c:pt idx="8148">
                  <c:v>438.2</c:v>
                </c:pt>
                <c:pt idx="8149">
                  <c:v>439.4</c:v>
                </c:pt>
                <c:pt idx="8150">
                  <c:v>425.25</c:v>
                </c:pt>
                <c:pt idx="8151">
                  <c:v>431.5</c:v>
                </c:pt>
                <c:pt idx="8152">
                  <c:v>427.7</c:v>
                </c:pt>
                <c:pt idx="8153">
                  <c:v>429.55</c:v>
                </c:pt>
                <c:pt idx="8154">
                  <c:v>439.2</c:v>
                </c:pt>
                <c:pt idx="8155">
                  <c:v>442.8</c:v>
                </c:pt>
                <c:pt idx="8156">
                  <c:v>443.7</c:v>
                </c:pt>
                <c:pt idx="8157">
                  <c:v>445.85</c:v>
                </c:pt>
                <c:pt idx="8158">
                  <c:v>447.1</c:v>
                </c:pt>
                <c:pt idx="8159">
                  <c:v>445.9</c:v>
                </c:pt>
                <c:pt idx="8160">
                  <c:v>452.2</c:v>
                </c:pt>
                <c:pt idx="8161">
                  <c:v>447.2</c:v>
                </c:pt>
                <c:pt idx="8162">
                  <c:v>448.25</c:v>
                </c:pt>
                <c:pt idx="8163">
                  <c:v>442.3</c:v>
                </c:pt>
                <c:pt idx="8164">
                  <c:v>441.7</c:v>
                </c:pt>
                <c:pt idx="8165">
                  <c:v>449.6</c:v>
                </c:pt>
                <c:pt idx="8166">
                  <c:v>445.7</c:v>
                </c:pt>
                <c:pt idx="8167">
                  <c:v>446.15</c:v>
                </c:pt>
                <c:pt idx="8168">
                  <c:v>445.85</c:v>
                </c:pt>
                <c:pt idx="8169">
                  <c:v>456.95</c:v>
                </c:pt>
                <c:pt idx="8170">
                  <c:v>455.8</c:v>
                </c:pt>
                <c:pt idx="8171">
                  <c:v>458.4</c:v>
                </c:pt>
                <c:pt idx="8172">
                  <c:v>451.65</c:v>
                </c:pt>
                <c:pt idx="8173">
                  <c:v>453.9</c:v>
                </c:pt>
                <c:pt idx="8174">
                  <c:v>458.5</c:v>
                </c:pt>
                <c:pt idx="8175">
                  <c:v>461</c:v>
                </c:pt>
                <c:pt idx="8176">
                  <c:v>460</c:v>
                </c:pt>
                <c:pt idx="8177">
                  <c:v>460.85</c:v>
                </c:pt>
                <c:pt idx="8178">
                  <c:v>467.5</c:v>
                </c:pt>
                <c:pt idx="8179">
                  <c:v>469.7</c:v>
                </c:pt>
                <c:pt idx="8180">
                  <c:v>479.45</c:v>
                </c:pt>
                <c:pt idx="8181">
                  <c:v>480.8</c:v>
                </c:pt>
                <c:pt idx="8182">
                  <c:v>481.65</c:v>
                </c:pt>
                <c:pt idx="8183">
                  <c:v>483.75</c:v>
                </c:pt>
                <c:pt idx="8184">
                  <c:v>491.2</c:v>
                </c:pt>
                <c:pt idx="8185">
                  <c:v>498.85</c:v>
                </c:pt>
                <c:pt idx="8186">
                  <c:v>501.05</c:v>
                </c:pt>
                <c:pt idx="8187">
                  <c:v>497.15</c:v>
                </c:pt>
                <c:pt idx="8188">
                  <c:v>488.45</c:v>
                </c:pt>
                <c:pt idx="8189">
                  <c:v>502.55</c:v>
                </c:pt>
                <c:pt idx="8190">
                  <c:v>494.15</c:v>
                </c:pt>
                <c:pt idx="8191">
                  <c:v>488.65</c:v>
                </c:pt>
                <c:pt idx="8192">
                  <c:v>476.2</c:v>
                </c:pt>
                <c:pt idx="8193">
                  <c:v>473.55</c:v>
                </c:pt>
                <c:pt idx="8194">
                  <c:v>472.85</c:v>
                </c:pt>
                <c:pt idx="8195">
                  <c:v>459.3</c:v>
                </c:pt>
                <c:pt idx="8196">
                  <c:v>448.85</c:v>
                </c:pt>
                <c:pt idx="8197">
                  <c:v>443</c:v>
                </c:pt>
                <c:pt idx="8198">
                  <c:v>443.6</c:v>
                </c:pt>
                <c:pt idx="8199">
                  <c:v>446.1</c:v>
                </c:pt>
                <c:pt idx="8200">
                  <c:v>446.15</c:v>
                </c:pt>
                <c:pt idx="8201">
                  <c:v>438.85</c:v>
                </c:pt>
                <c:pt idx="8202">
                  <c:v>439.15</c:v>
                </c:pt>
                <c:pt idx="8203">
                  <c:v>434.35</c:v>
                </c:pt>
                <c:pt idx="8204">
                  <c:v>440.6</c:v>
                </c:pt>
                <c:pt idx="8205">
                  <c:v>440.9</c:v>
                </c:pt>
                <c:pt idx="8206">
                  <c:v>440.05</c:v>
                </c:pt>
                <c:pt idx="8207">
                  <c:v>443.7</c:v>
                </c:pt>
                <c:pt idx="8208">
                  <c:v>439.45</c:v>
                </c:pt>
                <c:pt idx="8209">
                  <c:v>443.3</c:v>
                </c:pt>
                <c:pt idx="8210">
                  <c:v>442.65</c:v>
                </c:pt>
                <c:pt idx="8211">
                  <c:v>449.75</c:v>
                </c:pt>
                <c:pt idx="8212">
                  <c:v>449.9</c:v>
                </c:pt>
                <c:pt idx="8213">
                  <c:v>443.95</c:v>
                </c:pt>
                <c:pt idx="8214">
                  <c:v>443.8</c:v>
                </c:pt>
                <c:pt idx="8215">
                  <c:v>432.1</c:v>
                </c:pt>
                <c:pt idx="8216">
                  <c:v>424.9</c:v>
                </c:pt>
                <c:pt idx="8217">
                  <c:v>428.25</c:v>
                </c:pt>
                <c:pt idx="8218">
                  <c:v>429.55</c:v>
                </c:pt>
                <c:pt idx="8219">
                  <c:v>431.95</c:v>
                </c:pt>
                <c:pt idx="8220">
                  <c:v>437.3</c:v>
                </c:pt>
                <c:pt idx="8221">
                  <c:v>441.8</c:v>
                </c:pt>
                <c:pt idx="8222">
                  <c:v>441.75</c:v>
                </c:pt>
                <c:pt idx="8223">
                  <c:v>442.5</c:v>
                </c:pt>
                <c:pt idx="8224">
                  <c:v>448.15</c:v>
                </c:pt>
                <c:pt idx="8225">
                  <c:v>452.25</c:v>
                </c:pt>
                <c:pt idx="8226">
                  <c:v>452.35</c:v>
                </c:pt>
                <c:pt idx="8227">
                  <c:v>451.8</c:v>
                </c:pt>
                <c:pt idx="8228">
                  <c:v>449</c:v>
                </c:pt>
                <c:pt idx="8229">
                  <c:v>448.85</c:v>
                </c:pt>
                <c:pt idx="8230">
                  <c:v>445.2</c:v>
                </c:pt>
                <c:pt idx="8231">
                  <c:v>457.45</c:v>
                </c:pt>
                <c:pt idx="8232">
                  <c:v>461.75</c:v>
                </c:pt>
                <c:pt idx="8233">
                  <c:v>470.25</c:v>
                </c:pt>
                <c:pt idx="8234">
                  <c:v>470.15</c:v>
                </c:pt>
                <c:pt idx="8235">
                  <c:v>450.8</c:v>
                </c:pt>
                <c:pt idx="8236">
                  <c:v>477.5</c:v>
                </c:pt>
                <c:pt idx="8237">
                  <c:v>478.5</c:v>
                </c:pt>
                <c:pt idx="8238">
                  <c:v>480.9</c:v>
                </c:pt>
                <c:pt idx="8239">
                  <c:v>479.9</c:v>
                </c:pt>
                <c:pt idx="8240">
                  <c:v>481.5</c:v>
                </c:pt>
                <c:pt idx="8241">
                  <c:v>488.25</c:v>
                </c:pt>
                <c:pt idx="8242">
                  <c:v>492.25</c:v>
                </c:pt>
                <c:pt idx="8243">
                  <c:v>493.8</c:v>
                </c:pt>
                <c:pt idx="8244">
                  <c:v>478.85</c:v>
                </c:pt>
                <c:pt idx="8245">
                  <c:v>476.8</c:v>
                </c:pt>
                <c:pt idx="8246">
                  <c:v>474.45</c:v>
                </c:pt>
                <c:pt idx="8247">
                  <c:v>478.1</c:v>
                </c:pt>
                <c:pt idx="8248">
                  <c:v>484.55</c:v>
                </c:pt>
                <c:pt idx="8249">
                  <c:v>29.06</c:v>
                </c:pt>
                <c:pt idx="8250">
                  <c:v>28.56</c:v>
                </c:pt>
                <c:pt idx="8251">
                  <c:v>28.67</c:v>
                </c:pt>
                <c:pt idx="8252">
                  <c:v>28.69</c:v>
                </c:pt>
                <c:pt idx="8253">
                  <c:v>28.37</c:v>
                </c:pt>
                <c:pt idx="8254">
                  <c:v>28.76</c:v>
                </c:pt>
                <c:pt idx="8255">
                  <c:v>28.85</c:v>
                </c:pt>
                <c:pt idx="8256">
                  <c:v>28.59</c:v>
                </c:pt>
                <c:pt idx="8257">
                  <c:v>28.22</c:v>
                </c:pt>
                <c:pt idx="8258">
                  <c:v>28.19</c:v>
                </c:pt>
                <c:pt idx="8259">
                  <c:v>28.45</c:v>
                </c:pt>
                <c:pt idx="8260">
                  <c:v>28.81</c:v>
                </c:pt>
                <c:pt idx="8261">
                  <c:v>28.92</c:v>
                </c:pt>
                <c:pt idx="8262">
                  <c:v>29.25</c:v>
                </c:pt>
                <c:pt idx="8263">
                  <c:v>29.26</c:v>
                </c:pt>
                <c:pt idx="8264">
                  <c:v>29.19</c:v>
                </c:pt>
                <c:pt idx="8265">
                  <c:v>28.46</c:v>
                </c:pt>
                <c:pt idx="8266">
                  <c:v>28.08</c:v>
                </c:pt>
                <c:pt idx="8267">
                  <c:v>28.05</c:v>
                </c:pt>
                <c:pt idx="8268">
                  <c:v>28.33</c:v>
                </c:pt>
                <c:pt idx="8269">
                  <c:v>28.08</c:v>
                </c:pt>
                <c:pt idx="8270">
                  <c:v>27.99</c:v>
                </c:pt>
                <c:pt idx="8271">
                  <c:v>28.13</c:v>
                </c:pt>
                <c:pt idx="8272">
                  <c:v>28.37</c:v>
                </c:pt>
                <c:pt idx="8273">
                  <c:v>28.94</c:v>
                </c:pt>
                <c:pt idx="8274">
                  <c:v>29</c:v>
                </c:pt>
                <c:pt idx="8275">
                  <c:v>29.12</c:v>
                </c:pt>
                <c:pt idx="8276">
                  <c:v>29.8</c:v>
                </c:pt>
                <c:pt idx="8277">
                  <c:v>30.14</c:v>
                </c:pt>
                <c:pt idx="8278">
                  <c:v>30.21</c:v>
                </c:pt>
                <c:pt idx="8279">
                  <c:v>30.12</c:v>
                </c:pt>
                <c:pt idx="8280">
                  <c:v>30.35</c:v>
                </c:pt>
                <c:pt idx="8281">
                  <c:v>30.89</c:v>
                </c:pt>
                <c:pt idx="8282">
                  <c:v>30.96</c:v>
                </c:pt>
                <c:pt idx="8283">
                  <c:v>31.66</c:v>
                </c:pt>
                <c:pt idx="8284">
                  <c:v>31.76</c:v>
                </c:pt>
                <c:pt idx="8285">
                  <c:v>32.119999999999997</c:v>
                </c:pt>
                <c:pt idx="8286">
                  <c:v>32.36</c:v>
                </c:pt>
                <c:pt idx="8287">
                  <c:v>32.57</c:v>
                </c:pt>
                <c:pt idx="8288">
                  <c:v>31.95</c:v>
                </c:pt>
                <c:pt idx="8289">
                  <c:v>31.61</c:v>
                </c:pt>
                <c:pt idx="8290">
                  <c:v>31.63</c:v>
                </c:pt>
                <c:pt idx="8291">
                  <c:v>31.94</c:v>
                </c:pt>
                <c:pt idx="8292">
                  <c:v>31.93</c:v>
                </c:pt>
                <c:pt idx="8293">
                  <c:v>31.93</c:v>
                </c:pt>
                <c:pt idx="8294">
                  <c:v>32.25</c:v>
                </c:pt>
                <c:pt idx="8295">
                  <c:v>32.47</c:v>
                </c:pt>
                <c:pt idx="8296">
                  <c:v>32.36</c:v>
                </c:pt>
                <c:pt idx="8297">
                  <c:v>32.71</c:v>
                </c:pt>
                <c:pt idx="8298">
                  <c:v>32.93</c:v>
                </c:pt>
                <c:pt idx="8299">
                  <c:v>32.4</c:v>
                </c:pt>
                <c:pt idx="8300">
                  <c:v>31.58</c:v>
                </c:pt>
                <c:pt idx="8301">
                  <c:v>30.32</c:v>
                </c:pt>
                <c:pt idx="8302">
                  <c:v>30.25</c:v>
                </c:pt>
                <c:pt idx="8303">
                  <c:v>29.72</c:v>
                </c:pt>
                <c:pt idx="8304">
                  <c:v>29.23</c:v>
                </c:pt>
                <c:pt idx="8305">
                  <c:v>29.96</c:v>
                </c:pt>
                <c:pt idx="8306">
                  <c:v>29.98</c:v>
                </c:pt>
                <c:pt idx="8307">
                  <c:v>31.06</c:v>
                </c:pt>
                <c:pt idx="8308">
                  <c:v>31.35</c:v>
                </c:pt>
                <c:pt idx="8309">
                  <c:v>31.3</c:v>
                </c:pt>
                <c:pt idx="8310">
                  <c:v>31.31</c:v>
                </c:pt>
                <c:pt idx="8311">
                  <c:v>31.76</c:v>
                </c:pt>
                <c:pt idx="8312">
                  <c:v>32.71</c:v>
                </c:pt>
                <c:pt idx="8313">
                  <c:v>33.119999999999997</c:v>
                </c:pt>
                <c:pt idx="8314">
                  <c:v>33.159999999999997</c:v>
                </c:pt>
                <c:pt idx="8315">
                  <c:v>32.94</c:v>
                </c:pt>
                <c:pt idx="8316">
                  <c:v>33.9</c:v>
                </c:pt>
                <c:pt idx="8317">
                  <c:v>33.909999999999997</c:v>
                </c:pt>
                <c:pt idx="8318">
                  <c:v>33.92</c:v>
                </c:pt>
                <c:pt idx="8319">
                  <c:v>34.270000000000003</c:v>
                </c:pt>
                <c:pt idx="8320">
                  <c:v>33.020000000000003</c:v>
                </c:pt>
                <c:pt idx="8321">
                  <c:v>31.28</c:v>
                </c:pt>
                <c:pt idx="8322">
                  <c:v>31.25</c:v>
                </c:pt>
                <c:pt idx="8323">
                  <c:v>31.03</c:v>
                </c:pt>
                <c:pt idx="8324">
                  <c:v>31.05</c:v>
                </c:pt>
                <c:pt idx="8325">
                  <c:v>31.06</c:v>
                </c:pt>
                <c:pt idx="8326">
                  <c:v>30.83</c:v>
                </c:pt>
                <c:pt idx="8327">
                  <c:v>31</c:v>
                </c:pt>
                <c:pt idx="8328">
                  <c:v>31.41</c:v>
                </c:pt>
                <c:pt idx="8329">
                  <c:v>32.18</c:v>
                </c:pt>
                <c:pt idx="8330">
                  <c:v>30.99</c:v>
                </c:pt>
                <c:pt idx="8331">
                  <c:v>31</c:v>
                </c:pt>
                <c:pt idx="8332">
                  <c:v>31.3</c:v>
                </c:pt>
                <c:pt idx="8333">
                  <c:v>31.12</c:v>
                </c:pt>
                <c:pt idx="8334">
                  <c:v>30.99</c:v>
                </c:pt>
                <c:pt idx="8335">
                  <c:v>29.59</c:v>
                </c:pt>
                <c:pt idx="8336">
                  <c:v>30.38</c:v>
                </c:pt>
                <c:pt idx="8337">
                  <c:v>30.47</c:v>
                </c:pt>
                <c:pt idx="8338">
                  <c:v>30.85</c:v>
                </c:pt>
                <c:pt idx="8339">
                  <c:v>31.43</c:v>
                </c:pt>
                <c:pt idx="8340">
                  <c:v>31.54</c:v>
                </c:pt>
                <c:pt idx="8341">
                  <c:v>31.04</c:v>
                </c:pt>
                <c:pt idx="8342">
                  <c:v>32.08</c:v>
                </c:pt>
                <c:pt idx="8343">
                  <c:v>30.9</c:v>
                </c:pt>
                <c:pt idx="8344">
                  <c:v>30.39</c:v>
                </c:pt>
                <c:pt idx="8345">
                  <c:v>30.99</c:v>
                </c:pt>
                <c:pt idx="8346">
                  <c:v>31.18</c:v>
                </c:pt>
                <c:pt idx="8347">
                  <c:v>31.5</c:v>
                </c:pt>
                <c:pt idx="8348">
                  <c:v>31.29</c:v>
                </c:pt>
                <c:pt idx="8349">
                  <c:v>30.44</c:v>
                </c:pt>
                <c:pt idx="8350">
                  <c:v>30.27</c:v>
                </c:pt>
                <c:pt idx="8351">
                  <c:v>29.57</c:v>
                </c:pt>
                <c:pt idx="8352">
                  <c:v>28.97</c:v>
                </c:pt>
                <c:pt idx="8353">
                  <c:v>28.8</c:v>
                </c:pt>
                <c:pt idx="8354">
                  <c:v>28.88</c:v>
                </c:pt>
                <c:pt idx="8355">
                  <c:v>28.09</c:v>
                </c:pt>
                <c:pt idx="8356">
                  <c:v>29.85</c:v>
                </c:pt>
                <c:pt idx="8357">
                  <c:v>30.39</c:v>
                </c:pt>
                <c:pt idx="8358">
                  <c:v>30.04</c:v>
                </c:pt>
                <c:pt idx="8359">
                  <c:v>31.23</c:v>
                </c:pt>
                <c:pt idx="8360">
                  <c:v>35.74</c:v>
                </c:pt>
                <c:pt idx="8361">
                  <c:v>36.68</c:v>
                </c:pt>
                <c:pt idx="8362">
                  <c:v>35.99</c:v>
                </c:pt>
                <c:pt idx="8363">
                  <c:v>36.51</c:v>
                </c:pt>
                <c:pt idx="8364">
                  <c:v>38.24</c:v>
                </c:pt>
                <c:pt idx="8365">
                  <c:v>37.75</c:v>
                </c:pt>
                <c:pt idx="8366">
                  <c:v>37.1</c:v>
                </c:pt>
                <c:pt idx="8367">
                  <c:v>37.35</c:v>
                </c:pt>
                <c:pt idx="8368">
                  <c:v>36.130000000000003</c:v>
                </c:pt>
                <c:pt idx="8369">
                  <c:v>35.020000000000003</c:v>
                </c:pt>
                <c:pt idx="8370">
                  <c:v>35.22</c:v>
                </c:pt>
                <c:pt idx="8371">
                  <c:v>35.64</c:v>
                </c:pt>
                <c:pt idx="8372">
                  <c:v>36.119999999999997</c:v>
                </c:pt>
                <c:pt idx="8373">
                  <c:v>36.25</c:v>
                </c:pt>
                <c:pt idx="8374">
                  <c:v>37.409999999999997</c:v>
                </c:pt>
                <c:pt idx="8375">
                  <c:v>37.28</c:v>
                </c:pt>
                <c:pt idx="8376">
                  <c:v>36.75</c:v>
                </c:pt>
                <c:pt idx="8377">
                  <c:v>35.83</c:v>
                </c:pt>
                <c:pt idx="8378">
                  <c:v>34.85</c:v>
                </c:pt>
                <c:pt idx="8379">
                  <c:v>36.42</c:v>
                </c:pt>
                <c:pt idx="8380">
                  <c:v>37.65</c:v>
                </c:pt>
                <c:pt idx="8381">
                  <c:v>38.07</c:v>
                </c:pt>
                <c:pt idx="8382">
                  <c:v>38.06</c:v>
                </c:pt>
                <c:pt idx="8383">
                  <c:v>38.590000000000003</c:v>
                </c:pt>
                <c:pt idx="8384">
                  <c:v>39.4</c:v>
                </c:pt>
                <c:pt idx="8385">
                  <c:v>38.6</c:v>
                </c:pt>
                <c:pt idx="8386">
                  <c:v>37.369999999999997</c:v>
                </c:pt>
                <c:pt idx="8387">
                  <c:v>38.65</c:v>
                </c:pt>
                <c:pt idx="8388">
                  <c:v>39.26</c:v>
                </c:pt>
                <c:pt idx="8389">
                  <c:v>40.18</c:v>
                </c:pt>
                <c:pt idx="8390">
                  <c:v>39.97</c:v>
                </c:pt>
                <c:pt idx="8391">
                  <c:v>40.08</c:v>
                </c:pt>
                <c:pt idx="8392">
                  <c:v>41.28</c:v>
                </c:pt>
                <c:pt idx="8393">
                  <c:v>42</c:v>
                </c:pt>
                <c:pt idx="8394">
                  <c:v>42.45</c:v>
                </c:pt>
                <c:pt idx="8395">
                  <c:v>42.97</c:v>
                </c:pt>
                <c:pt idx="8396">
                  <c:v>42.07</c:v>
                </c:pt>
                <c:pt idx="8397">
                  <c:v>41.61</c:v>
                </c:pt>
                <c:pt idx="8398">
                  <c:v>42.87</c:v>
                </c:pt>
                <c:pt idx="8399">
                  <c:v>43.5</c:v>
                </c:pt>
                <c:pt idx="8400">
                  <c:v>42.87</c:v>
                </c:pt>
                <c:pt idx="8401">
                  <c:v>42.7</c:v>
                </c:pt>
                <c:pt idx="8402">
                  <c:v>42.69</c:v>
                </c:pt>
                <c:pt idx="8403">
                  <c:v>42.91</c:v>
                </c:pt>
                <c:pt idx="8404">
                  <c:v>42.09</c:v>
                </c:pt>
                <c:pt idx="8405">
                  <c:v>43.51</c:v>
                </c:pt>
                <c:pt idx="8406">
                  <c:v>43.21</c:v>
                </c:pt>
                <c:pt idx="8407">
                  <c:v>44.07</c:v>
                </c:pt>
                <c:pt idx="8408">
                  <c:v>44.54</c:v>
                </c:pt>
                <c:pt idx="8409">
                  <c:v>43.1</c:v>
                </c:pt>
                <c:pt idx="8410">
                  <c:v>42.92</c:v>
                </c:pt>
                <c:pt idx="8411">
                  <c:v>42.39</c:v>
                </c:pt>
                <c:pt idx="8412">
                  <c:v>45.45</c:v>
                </c:pt>
                <c:pt idx="8413">
                  <c:v>38.619999999999997</c:v>
                </c:pt>
                <c:pt idx="8414">
                  <c:v>40.92</c:v>
                </c:pt>
                <c:pt idx="8415">
                  <c:v>42.07</c:v>
                </c:pt>
                <c:pt idx="8416">
                  <c:v>43.25</c:v>
                </c:pt>
                <c:pt idx="8417">
                  <c:v>43.47</c:v>
                </c:pt>
                <c:pt idx="8418">
                  <c:v>43</c:v>
                </c:pt>
                <c:pt idx="8419">
                  <c:v>44.97</c:v>
                </c:pt>
                <c:pt idx="8420">
                  <c:v>44.13</c:v>
                </c:pt>
                <c:pt idx="8421">
                  <c:v>43.89</c:v>
                </c:pt>
                <c:pt idx="8422">
                  <c:v>43.85</c:v>
                </c:pt>
                <c:pt idx="8423">
                  <c:v>42.39</c:v>
                </c:pt>
                <c:pt idx="8424">
                  <c:v>43.02</c:v>
                </c:pt>
                <c:pt idx="8425">
                  <c:v>43.31</c:v>
                </c:pt>
                <c:pt idx="8426">
                  <c:v>43.79</c:v>
                </c:pt>
                <c:pt idx="8427">
                  <c:v>43.59</c:v>
                </c:pt>
                <c:pt idx="8428">
                  <c:v>44.23</c:v>
                </c:pt>
                <c:pt idx="8429">
                  <c:v>45.23</c:v>
                </c:pt>
                <c:pt idx="8430">
                  <c:v>45.37</c:v>
                </c:pt>
                <c:pt idx="8431">
                  <c:v>46.37</c:v>
                </c:pt>
                <c:pt idx="8432">
                  <c:v>47.08</c:v>
                </c:pt>
                <c:pt idx="8433">
                  <c:v>46.9</c:v>
                </c:pt>
                <c:pt idx="8434">
                  <c:v>48.61</c:v>
                </c:pt>
                <c:pt idx="8435">
                  <c:v>48.39</c:v>
                </c:pt>
                <c:pt idx="8436">
                  <c:v>48.72</c:v>
                </c:pt>
                <c:pt idx="8437">
                  <c:v>49.55</c:v>
                </c:pt>
                <c:pt idx="8438">
                  <c:v>50.04</c:v>
                </c:pt>
                <c:pt idx="8439">
                  <c:v>49.73</c:v>
                </c:pt>
                <c:pt idx="8440">
                  <c:v>50.47</c:v>
                </c:pt>
                <c:pt idx="8441">
                  <c:v>45.1</c:v>
                </c:pt>
                <c:pt idx="8442">
                  <c:v>44.25</c:v>
                </c:pt>
                <c:pt idx="8443">
                  <c:v>44.4</c:v>
                </c:pt>
                <c:pt idx="8444">
                  <c:v>44.93</c:v>
                </c:pt>
                <c:pt idx="8445">
                  <c:v>44.24</c:v>
                </c:pt>
                <c:pt idx="8446">
                  <c:v>43.81</c:v>
                </c:pt>
                <c:pt idx="8447">
                  <c:v>44.28</c:v>
                </c:pt>
                <c:pt idx="8448">
                  <c:v>41.89</c:v>
                </c:pt>
                <c:pt idx="8449">
                  <c:v>41.54</c:v>
                </c:pt>
                <c:pt idx="8450">
                  <c:v>42.47</c:v>
                </c:pt>
                <c:pt idx="8451">
                  <c:v>41.59</c:v>
                </c:pt>
                <c:pt idx="8452">
                  <c:v>41.3</c:v>
                </c:pt>
                <c:pt idx="8453">
                  <c:v>41.63</c:v>
                </c:pt>
                <c:pt idx="8454">
                  <c:v>43.79</c:v>
                </c:pt>
                <c:pt idx="8455">
                  <c:v>44.37</c:v>
                </c:pt>
                <c:pt idx="8456">
                  <c:v>45.47</c:v>
                </c:pt>
                <c:pt idx="8457">
                  <c:v>46.66</c:v>
                </c:pt>
                <c:pt idx="8458">
                  <c:v>46.65</c:v>
                </c:pt>
                <c:pt idx="8459">
                  <c:v>46.07</c:v>
                </c:pt>
                <c:pt idx="8460">
                  <c:v>45.45</c:v>
                </c:pt>
                <c:pt idx="8461">
                  <c:v>46.54</c:v>
                </c:pt>
                <c:pt idx="8462">
                  <c:v>46.12</c:v>
                </c:pt>
                <c:pt idx="8463">
                  <c:v>45.97</c:v>
                </c:pt>
                <c:pt idx="8464">
                  <c:v>44.97</c:v>
                </c:pt>
                <c:pt idx="8465">
                  <c:v>43.99</c:v>
                </c:pt>
                <c:pt idx="8466">
                  <c:v>43.04</c:v>
                </c:pt>
                <c:pt idx="8467">
                  <c:v>44.76</c:v>
                </c:pt>
                <c:pt idx="8468">
                  <c:v>43.59</c:v>
                </c:pt>
                <c:pt idx="8469">
                  <c:v>43.76</c:v>
                </c:pt>
                <c:pt idx="8470">
                  <c:v>46.4</c:v>
                </c:pt>
                <c:pt idx="8471">
                  <c:v>45.65</c:v>
                </c:pt>
                <c:pt idx="8472">
                  <c:v>45.1</c:v>
                </c:pt>
                <c:pt idx="8473">
                  <c:v>45.61</c:v>
                </c:pt>
                <c:pt idx="8474">
                  <c:v>45.16</c:v>
                </c:pt>
                <c:pt idx="8475">
                  <c:v>45.09</c:v>
                </c:pt>
                <c:pt idx="8476">
                  <c:v>45.24</c:v>
                </c:pt>
                <c:pt idx="8477">
                  <c:v>45.51</c:v>
                </c:pt>
                <c:pt idx="8478">
                  <c:v>45.79</c:v>
                </c:pt>
                <c:pt idx="8479">
                  <c:v>45.45</c:v>
                </c:pt>
                <c:pt idx="8480">
                  <c:v>44.58</c:v>
                </c:pt>
                <c:pt idx="8481">
                  <c:v>46.7</c:v>
                </c:pt>
                <c:pt idx="8482">
                  <c:v>47.03</c:v>
                </c:pt>
                <c:pt idx="8483">
                  <c:v>48.06</c:v>
                </c:pt>
                <c:pt idx="8484">
                  <c:v>48.25</c:v>
                </c:pt>
                <c:pt idx="8485">
                  <c:v>48.85</c:v>
                </c:pt>
                <c:pt idx="8486">
                  <c:v>48.56</c:v>
                </c:pt>
                <c:pt idx="8487">
                  <c:v>48.57</c:v>
                </c:pt>
                <c:pt idx="8488">
                  <c:v>49.43</c:v>
                </c:pt>
                <c:pt idx="8489">
                  <c:v>50.24</c:v>
                </c:pt>
                <c:pt idx="8490">
                  <c:v>47.97</c:v>
                </c:pt>
                <c:pt idx="8491">
                  <c:v>47.48</c:v>
                </c:pt>
                <c:pt idx="8492">
                  <c:v>48.64</c:v>
                </c:pt>
                <c:pt idx="8493">
                  <c:v>48.92</c:v>
                </c:pt>
                <c:pt idx="8494">
                  <c:v>49.52</c:v>
                </c:pt>
                <c:pt idx="8495">
                  <c:v>49.62</c:v>
                </c:pt>
                <c:pt idx="8496">
                  <c:v>48.54</c:v>
                </c:pt>
                <c:pt idx="8497">
                  <c:v>48.46</c:v>
                </c:pt>
                <c:pt idx="8498">
                  <c:v>49.16</c:v>
                </c:pt>
                <c:pt idx="8499">
                  <c:v>132.5</c:v>
                </c:pt>
                <c:pt idx="8500">
                  <c:v>127.25</c:v>
                </c:pt>
                <c:pt idx="8501">
                  <c:v>128.05000000000001</c:v>
                </c:pt>
                <c:pt idx="8502">
                  <c:v>127.3</c:v>
                </c:pt>
                <c:pt idx="8503">
                  <c:v>126.8</c:v>
                </c:pt>
                <c:pt idx="8504">
                  <c:v>128.5</c:v>
                </c:pt>
                <c:pt idx="8505">
                  <c:v>127.6</c:v>
                </c:pt>
                <c:pt idx="8506">
                  <c:v>128.19999999999999</c:v>
                </c:pt>
                <c:pt idx="8507">
                  <c:v>124.85</c:v>
                </c:pt>
                <c:pt idx="8508">
                  <c:v>127.1</c:v>
                </c:pt>
                <c:pt idx="8509">
                  <c:v>129.6</c:v>
                </c:pt>
                <c:pt idx="8510">
                  <c:v>133</c:v>
                </c:pt>
                <c:pt idx="8511">
                  <c:v>134.69999999999999</c:v>
                </c:pt>
                <c:pt idx="8512">
                  <c:v>136.5</c:v>
                </c:pt>
                <c:pt idx="8513">
                  <c:v>136.94999999999999</c:v>
                </c:pt>
                <c:pt idx="8514">
                  <c:v>137.5</c:v>
                </c:pt>
                <c:pt idx="8515">
                  <c:v>135.75</c:v>
                </c:pt>
                <c:pt idx="8516">
                  <c:v>134.69999999999999</c:v>
                </c:pt>
                <c:pt idx="8517">
                  <c:v>135.69999999999999</c:v>
                </c:pt>
                <c:pt idx="8518">
                  <c:v>135.55000000000001</c:v>
                </c:pt>
                <c:pt idx="8519">
                  <c:v>134.80000000000001</c:v>
                </c:pt>
                <c:pt idx="8520">
                  <c:v>130.9</c:v>
                </c:pt>
                <c:pt idx="8521">
                  <c:v>132.44999999999999</c:v>
                </c:pt>
                <c:pt idx="8522">
                  <c:v>131.05000000000001</c:v>
                </c:pt>
                <c:pt idx="8523">
                  <c:v>128</c:v>
                </c:pt>
                <c:pt idx="8524">
                  <c:v>129.05000000000001</c:v>
                </c:pt>
                <c:pt idx="8525">
                  <c:v>128.1</c:v>
                </c:pt>
                <c:pt idx="8526">
                  <c:v>131</c:v>
                </c:pt>
                <c:pt idx="8527">
                  <c:v>130.69999999999999</c:v>
                </c:pt>
                <c:pt idx="8528">
                  <c:v>132.75</c:v>
                </c:pt>
                <c:pt idx="8529">
                  <c:v>133.4</c:v>
                </c:pt>
                <c:pt idx="8530">
                  <c:v>136.25</c:v>
                </c:pt>
                <c:pt idx="8531">
                  <c:v>145</c:v>
                </c:pt>
                <c:pt idx="8532">
                  <c:v>143.4</c:v>
                </c:pt>
                <c:pt idx="8533">
                  <c:v>142.9</c:v>
                </c:pt>
                <c:pt idx="8534">
                  <c:v>142.75</c:v>
                </c:pt>
                <c:pt idx="8535">
                  <c:v>146</c:v>
                </c:pt>
                <c:pt idx="8536">
                  <c:v>146.25</c:v>
                </c:pt>
                <c:pt idx="8537">
                  <c:v>148.30000000000001</c:v>
                </c:pt>
                <c:pt idx="8538">
                  <c:v>146.4</c:v>
                </c:pt>
                <c:pt idx="8539">
                  <c:v>147</c:v>
                </c:pt>
                <c:pt idx="8540">
                  <c:v>143.65</c:v>
                </c:pt>
                <c:pt idx="8541">
                  <c:v>143.9</c:v>
                </c:pt>
                <c:pt idx="8542">
                  <c:v>144.6</c:v>
                </c:pt>
                <c:pt idx="8543">
                  <c:v>150.25</c:v>
                </c:pt>
                <c:pt idx="8544">
                  <c:v>152.1</c:v>
                </c:pt>
                <c:pt idx="8545">
                  <c:v>153.05000000000001</c:v>
                </c:pt>
                <c:pt idx="8546">
                  <c:v>151.5</c:v>
                </c:pt>
                <c:pt idx="8547">
                  <c:v>153.44999999999999</c:v>
                </c:pt>
                <c:pt idx="8548">
                  <c:v>154.65</c:v>
                </c:pt>
                <c:pt idx="8549">
                  <c:v>153.5</c:v>
                </c:pt>
                <c:pt idx="8550">
                  <c:v>149.15</c:v>
                </c:pt>
                <c:pt idx="8551">
                  <c:v>148</c:v>
                </c:pt>
                <c:pt idx="8552">
                  <c:v>144.4</c:v>
                </c:pt>
                <c:pt idx="8553">
                  <c:v>147.05000000000001</c:v>
                </c:pt>
                <c:pt idx="8554">
                  <c:v>142.94999999999999</c:v>
                </c:pt>
                <c:pt idx="8555">
                  <c:v>143.5</c:v>
                </c:pt>
                <c:pt idx="8556">
                  <c:v>139.65</c:v>
                </c:pt>
                <c:pt idx="8557">
                  <c:v>144.1</c:v>
                </c:pt>
                <c:pt idx="8558">
                  <c:v>145</c:v>
                </c:pt>
                <c:pt idx="8559">
                  <c:v>146.9</c:v>
                </c:pt>
                <c:pt idx="8560">
                  <c:v>146.30000000000001</c:v>
                </c:pt>
                <c:pt idx="8561">
                  <c:v>150.4</c:v>
                </c:pt>
                <c:pt idx="8562">
                  <c:v>152.80000000000001</c:v>
                </c:pt>
                <c:pt idx="8563">
                  <c:v>154.19999999999999</c:v>
                </c:pt>
                <c:pt idx="8564">
                  <c:v>155.35</c:v>
                </c:pt>
                <c:pt idx="8565">
                  <c:v>153.30000000000001</c:v>
                </c:pt>
                <c:pt idx="8566">
                  <c:v>152.65</c:v>
                </c:pt>
                <c:pt idx="8567">
                  <c:v>153.1</c:v>
                </c:pt>
                <c:pt idx="8568">
                  <c:v>151.6</c:v>
                </c:pt>
                <c:pt idx="8569">
                  <c:v>153.1</c:v>
                </c:pt>
                <c:pt idx="8570">
                  <c:v>146.80000000000001</c:v>
                </c:pt>
                <c:pt idx="8571">
                  <c:v>141</c:v>
                </c:pt>
                <c:pt idx="8572">
                  <c:v>143</c:v>
                </c:pt>
                <c:pt idx="8573">
                  <c:v>141.15</c:v>
                </c:pt>
                <c:pt idx="8574">
                  <c:v>140.35</c:v>
                </c:pt>
                <c:pt idx="8575">
                  <c:v>140.4</c:v>
                </c:pt>
                <c:pt idx="8576">
                  <c:v>140.05000000000001</c:v>
                </c:pt>
                <c:pt idx="8577">
                  <c:v>139.44999999999999</c:v>
                </c:pt>
                <c:pt idx="8578">
                  <c:v>138.4</c:v>
                </c:pt>
                <c:pt idx="8579">
                  <c:v>137</c:v>
                </c:pt>
                <c:pt idx="8580">
                  <c:v>132.94999999999999</c:v>
                </c:pt>
                <c:pt idx="8581">
                  <c:v>132.19999999999999</c:v>
                </c:pt>
                <c:pt idx="8582">
                  <c:v>134.94999999999999</c:v>
                </c:pt>
                <c:pt idx="8583">
                  <c:v>130.69999999999999</c:v>
                </c:pt>
                <c:pt idx="8584">
                  <c:v>128.25</c:v>
                </c:pt>
                <c:pt idx="8585">
                  <c:v>122.85</c:v>
                </c:pt>
                <c:pt idx="8586">
                  <c:v>115.45</c:v>
                </c:pt>
                <c:pt idx="8587">
                  <c:v>118.5</c:v>
                </c:pt>
                <c:pt idx="8588">
                  <c:v>118.35</c:v>
                </c:pt>
                <c:pt idx="8589">
                  <c:v>126.15</c:v>
                </c:pt>
                <c:pt idx="8590">
                  <c:v>126.2</c:v>
                </c:pt>
                <c:pt idx="8591">
                  <c:v>125.7</c:v>
                </c:pt>
                <c:pt idx="8592">
                  <c:v>128.4</c:v>
                </c:pt>
                <c:pt idx="8593">
                  <c:v>128.4</c:v>
                </c:pt>
                <c:pt idx="8594">
                  <c:v>125.1</c:v>
                </c:pt>
                <c:pt idx="8595">
                  <c:v>128.5</c:v>
                </c:pt>
                <c:pt idx="8596">
                  <c:v>129.1</c:v>
                </c:pt>
                <c:pt idx="8597">
                  <c:v>127.6</c:v>
                </c:pt>
                <c:pt idx="8598">
                  <c:v>128.65</c:v>
                </c:pt>
                <c:pt idx="8599">
                  <c:v>126.55</c:v>
                </c:pt>
                <c:pt idx="8600">
                  <c:v>127.25</c:v>
                </c:pt>
                <c:pt idx="8601">
                  <c:v>122.4</c:v>
                </c:pt>
                <c:pt idx="8602">
                  <c:v>117.85</c:v>
                </c:pt>
                <c:pt idx="8603">
                  <c:v>116.75</c:v>
                </c:pt>
                <c:pt idx="8604">
                  <c:v>120.85</c:v>
                </c:pt>
                <c:pt idx="8605">
                  <c:v>118.05</c:v>
                </c:pt>
                <c:pt idx="8606">
                  <c:v>122.2</c:v>
                </c:pt>
                <c:pt idx="8607">
                  <c:v>131.35</c:v>
                </c:pt>
                <c:pt idx="8608">
                  <c:v>127.1</c:v>
                </c:pt>
                <c:pt idx="8609">
                  <c:v>124.7</c:v>
                </c:pt>
                <c:pt idx="8610">
                  <c:v>126.2</c:v>
                </c:pt>
                <c:pt idx="8611">
                  <c:v>124.15</c:v>
                </c:pt>
                <c:pt idx="8612">
                  <c:v>120.15</c:v>
                </c:pt>
                <c:pt idx="8613">
                  <c:v>123.3</c:v>
                </c:pt>
                <c:pt idx="8614">
                  <c:v>127.35</c:v>
                </c:pt>
                <c:pt idx="8615">
                  <c:v>122.45</c:v>
                </c:pt>
                <c:pt idx="8616">
                  <c:v>119.15</c:v>
                </c:pt>
                <c:pt idx="8617">
                  <c:v>119.65</c:v>
                </c:pt>
                <c:pt idx="8618">
                  <c:v>117.7</c:v>
                </c:pt>
                <c:pt idx="8619">
                  <c:v>112.5</c:v>
                </c:pt>
                <c:pt idx="8620">
                  <c:v>113.55</c:v>
                </c:pt>
                <c:pt idx="8621">
                  <c:v>113.55</c:v>
                </c:pt>
                <c:pt idx="8622">
                  <c:v>114.9</c:v>
                </c:pt>
                <c:pt idx="8623">
                  <c:v>114.2</c:v>
                </c:pt>
                <c:pt idx="8624">
                  <c:v>117.75</c:v>
                </c:pt>
                <c:pt idx="8625">
                  <c:v>116.85</c:v>
                </c:pt>
                <c:pt idx="8626">
                  <c:v>116</c:v>
                </c:pt>
                <c:pt idx="8627">
                  <c:v>112.7</c:v>
                </c:pt>
                <c:pt idx="8628">
                  <c:v>109</c:v>
                </c:pt>
                <c:pt idx="8629">
                  <c:v>112.35</c:v>
                </c:pt>
                <c:pt idx="8630">
                  <c:v>115</c:v>
                </c:pt>
                <c:pt idx="8631">
                  <c:v>116.2</c:v>
                </c:pt>
                <c:pt idx="8632">
                  <c:v>117.25</c:v>
                </c:pt>
                <c:pt idx="8633">
                  <c:v>115.75</c:v>
                </c:pt>
                <c:pt idx="8634">
                  <c:v>117</c:v>
                </c:pt>
                <c:pt idx="8635">
                  <c:v>114.9</c:v>
                </c:pt>
                <c:pt idx="8636">
                  <c:v>109.7</c:v>
                </c:pt>
                <c:pt idx="8637">
                  <c:v>108.95</c:v>
                </c:pt>
                <c:pt idx="8638">
                  <c:v>109.4</c:v>
                </c:pt>
                <c:pt idx="8639">
                  <c:v>113.05</c:v>
                </c:pt>
                <c:pt idx="8640">
                  <c:v>115.05</c:v>
                </c:pt>
                <c:pt idx="8641">
                  <c:v>110.55</c:v>
                </c:pt>
                <c:pt idx="8642">
                  <c:v>114.8</c:v>
                </c:pt>
                <c:pt idx="8643">
                  <c:v>117.75</c:v>
                </c:pt>
                <c:pt idx="8644">
                  <c:v>119.3</c:v>
                </c:pt>
                <c:pt idx="8645">
                  <c:v>119.25</c:v>
                </c:pt>
                <c:pt idx="8646">
                  <c:v>113.9</c:v>
                </c:pt>
                <c:pt idx="8647">
                  <c:v>109.1</c:v>
                </c:pt>
                <c:pt idx="8648">
                  <c:v>112.55</c:v>
                </c:pt>
                <c:pt idx="8649">
                  <c:v>115.45</c:v>
                </c:pt>
                <c:pt idx="8650">
                  <c:v>111.05</c:v>
                </c:pt>
                <c:pt idx="8651">
                  <c:v>112.5</c:v>
                </c:pt>
                <c:pt idx="8652">
                  <c:v>110.65</c:v>
                </c:pt>
                <c:pt idx="8653">
                  <c:v>105.65</c:v>
                </c:pt>
                <c:pt idx="8654">
                  <c:v>107.25</c:v>
                </c:pt>
                <c:pt idx="8655">
                  <c:v>109.8</c:v>
                </c:pt>
                <c:pt idx="8656">
                  <c:v>109.95</c:v>
                </c:pt>
                <c:pt idx="8657">
                  <c:v>109.5</c:v>
                </c:pt>
                <c:pt idx="8658">
                  <c:v>111.65</c:v>
                </c:pt>
                <c:pt idx="8659">
                  <c:v>108.7</c:v>
                </c:pt>
                <c:pt idx="8660">
                  <c:v>109.8</c:v>
                </c:pt>
                <c:pt idx="8661">
                  <c:v>106.05</c:v>
                </c:pt>
                <c:pt idx="8662">
                  <c:v>104.15</c:v>
                </c:pt>
                <c:pt idx="8663">
                  <c:v>101.2</c:v>
                </c:pt>
                <c:pt idx="8664">
                  <c:v>103.6</c:v>
                </c:pt>
                <c:pt idx="8665">
                  <c:v>108.1</c:v>
                </c:pt>
                <c:pt idx="8666">
                  <c:v>111.15</c:v>
                </c:pt>
                <c:pt idx="8667">
                  <c:v>112.85</c:v>
                </c:pt>
                <c:pt idx="8668">
                  <c:v>114.7</c:v>
                </c:pt>
                <c:pt idx="8669">
                  <c:v>124.05</c:v>
                </c:pt>
                <c:pt idx="8670">
                  <c:v>121.35</c:v>
                </c:pt>
                <c:pt idx="8671">
                  <c:v>123.15</c:v>
                </c:pt>
                <c:pt idx="8672">
                  <c:v>120.35</c:v>
                </c:pt>
                <c:pt idx="8673">
                  <c:v>119.2</c:v>
                </c:pt>
                <c:pt idx="8674">
                  <c:v>117.85</c:v>
                </c:pt>
                <c:pt idx="8675">
                  <c:v>118.95</c:v>
                </c:pt>
                <c:pt idx="8676">
                  <c:v>118.1</c:v>
                </c:pt>
                <c:pt idx="8677">
                  <c:v>119.2</c:v>
                </c:pt>
                <c:pt idx="8678">
                  <c:v>116.6</c:v>
                </c:pt>
                <c:pt idx="8679">
                  <c:v>121.15</c:v>
                </c:pt>
                <c:pt idx="8680">
                  <c:v>122.8</c:v>
                </c:pt>
                <c:pt idx="8681">
                  <c:v>125</c:v>
                </c:pt>
                <c:pt idx="8682">
                  <c:v>128.85</c:v>
                </c:pt>
                <c:pt idx="8683">
                  <c:v>127.2</c:v>
                </c:pt>
                <c:pt idx="8684">
                  <c:v>128.94999999999999</c:v>
                </c:pt>
                <c:pt idx="8685">
                  <c:v>129.15</c:v>
                </c:pt>
                <c:pt idx="8686">
                  <c:v>129.6</c:v>
                </c:pt>
                <c:pt idx="8687">
                  <c:v>129.15</c:v>
                </c:pt>
                <c:pt idx="8688">
                  <c:v>128.80000000000001</c:v>
                </c:pt>
                <c:pt idx="8689">
                  <c:v>127.9</c:v>
                </c:pt>
                <c:pt idx="8690">
                  <c:v>128.30000000000001</c:v>
                </c:pt>
                <c:pt idx="8691">
                  <c:v>126</c:v>
                </c:pt>
                <c:pt idx="8692">
                  <c:v>119.75</c:v>
                </c:pt>
                <c:pt idx="8693">
                  <c:v>121.65</c:v>
                </c:pt>
                <c:pt idx="8694">
                  <c:v>121.55</c:v>
                </c:pt>
                <c:pt idx="8695">
                  <c:v>122.8</c:v>
                </c:pt>
                <c:pt idx="8696">
                  <c:v>121.4</c:v>
                </c:pt>
                <c:pt idx="8697">
                  <c:v>119.8</c:v>
                </c:pt>
                <c:pt idx="8698">
                  <c:v>114.95</c:v>
                </c:pt>
                <c:pt idx="8699">
                  <c:v>115.1</c:v>
                </c:pt>
                <c:pt idx="8700">
                  <c:v>116.05</c:v>
                </c:pt>
                <c:pt idx="8701">
                  <c:v>115.05</c:v>
                </c:pt>
                <c:pt idx="8702">
                  <c:v>113.75</c:v>
                </c:pt>
                <c:pt idx="8703">
                  <c:v>115.75</c:v>
                </c:pt>
                <c:pt idx="8704">
                  <c:v>119</c:v>
                </c:pt>
                <c:pt idx="8705">
                  <c:v>119.15</c:v>
                </c:pt>
                <c:pt idx="8706">
                  <c:v>117.5</c:v>
                </c:pt>
                <c:pt idx="8707">
                  <c:v>120.15</c:v>
                </c:pt>
                <c:pt idx="8708">
                  <c:v>120.8</c:v>
                </c:pt>
                <c:pt idx="8709">
                  <c:v>117.45</c:v>
                </c:pt>
                <c:pt idx="8710">
                  <c:v>115.9</c:v>
                </c:pt>
                <c:pt idx="8711">
                  <c:v>117.85</c:v>
                </c:pt>
                <c:pt idx="8712">
                  <c:v>117.1</c:v>
                </c:pt>
                <c:pt idx="8713">
                  <c:v>116.75</c:v>
                </c:pt>
                <c:pt idx="8714">
                  <c:v>115.9</c:v>
                </c:pt>
                <c:pt idx="8715">
                  <c:v>112.85</c:v>
                </c:pt>
                <c:pt idx="8716">
                  <c:v>108.3</c:v>
                </c:pt>
                <c:pt idx="8717">
                  <c:v>110.3</c:v>
                </c:pt>
                <c:pt idx="8718">
                  <c:v>109.4</c:v>
                </c:pt>
                <c:pt idx="8719">
                  <c:v>109.3</c:v>
                </c:pt>
                <c:pt idx="8720">
                  <c:v>111.65</c:v>
                </c:pt>
                <c:pt idx="8721">
                  <c:v>112.35</c:v>
                </c:pt>
                <c:pt idx="8722">
                  <c:v>111.5</c:v>
                </c:pt>
                <c:pt idx="8723">
                  <c:v>112</c:v>
                </c:pt>
                <c:pt idx="8724">
                  <c:v>113.2</c:v>
                </c:pt>
                <c:pt idx="8725">
                  <c:v>114.05</c:v>
                </c:pt>
                <c:pt idx="8726">
                  <c:v>114.1</c:v>
                </c:pt>
                <c:pt idx="8727">
                  <c:v>114</c:v>
                </c:pt>
                <c:pt idx="8728">
                  <c:v>114.85</c:v>
                </c:pt>
                <c:pt idx="8729">
                  <c:v>114.7</c:v>
                </c:pt>
                <c:pt idx="8730">
                  <c:v>114.05</c:v>
                </c:pt>
                <c:pt idx="8731">
                  <c:v>118.85</c:v>
                </c:pt>
                <c:pt idx="8732">
                  <c:v>118.95</c:v>
                </c:pt>
                <c:pt idx="8733">
                  <c:v>121.85</c:v>
                </c:pt>
                <c:pt idx="8734">
                  <c:v>122.8</c:v>
                </c:pt>
                <c:pt idx="8735">
                  <c:v>123.35</c:v>
                </c:pt>
                <c:pt idx="8736">
                  <c:v>126.9</c:v>
                </c:pt>
                <c:pt idx="8737">
                  <c:v>126.95</c:v>
                </c:pt>
                <c:pt idx="8738">
                  <c:v>127.25</c:v>
                </c:pt>
                <c:pt idx="8739">
                  <c:v>127.35</c:v>
                </c:pt>
                <c:pt idx="8740">
                  <c:v>123.45</c:v>
                </c:pt>
                <c:pt idx="8741">
                  <c:v>122.6</c:v>
                </c:pt>
                <c:pt idx="8742">
                  <c:v>122.9</c:v>
                </c:pt>
                <c:pt idx="8743">
                  <c:v>124.1</c:v>
                </c:pt>
                <c:pt idx="8744">
                  <c:v>123.25</c:v>
                </c:pt>
                <c:pt idx="8745">
                  <c:v>120.25</c:v>
                </c:pt>
                <c:pt idx="8746">
                  <c:v>118.2</c:v>
                </c:pt>
                <c:pt idx="8747">
                  <c:v>117.55</c:v>
                </c:pt>
                <c:pt idx="8748">
                  <c:v>121.2</c:v>
                </c:pt>
                <c:pt idx="8749">
                  <c:v>20.78</c:v>
                </c:pt>
                <c:pt idx="8750">
                  <c:v>20.350000000000001</c:v>
                </c:pt>
                <c:pt idx="8751">
                  <c:v>20.18</c:v>
                </c:pt>
                <c:pt idx="8752">
                  <c:v>20.440000000000001</c:v>
                </c:pt>
                <c:pt idx="8753">
                  <c:v>20.28</c:v>
                </c:pt>
                <c:pt idx="8754">
                  <c:v>20.36</c:v>
                </c:pt>
                <c:pt idx="8755">
                  <c:v>19.559999999999999</c:v>
                </c:pt>
                <c:pt idx="8756">
                  <c:v>19.55</c:v>
                </c:pt>
                <c:pt idx="8757">
                  <c:v>19.11</c:v>
                </c:pt>
                <c:pt idx="8758">
                  <c:v>18.690000000000001</c:v>
                </c:pt>
                <c:pt idx="8759">
                  <c:v>18.96</c:v>
                </c:pt>
                <c:pt idx="8760">
                  <c:v>19.55</c:v>
                </c:pt>
                <c:pt idx="8761">
                  <c:v>19.28</c:v>
                </c:pt>
                <c:pt idx="8762">
                  <c:v>19.43</c:v>
                </c:pt>
                <c:pt idx="8763">
                  <c:v>19.36</c:v>
                </c:pt>
                <c:pt idx="8764">
                  <c:v>19.350000000000001</c:v>
                </c:pt>
                <c:pt idx="8765">
                  <c:v>19.09</c:v>
                </c:pt>
                <c:pt idx="8766">
                  <c:v>18.78</c:v>
                </c:pt>
                <c:pt idx="8767">
                  <c:v>18.829999999999998</c:v>
                </c:pt>
                <c:pt idx="8768">
                  <c:v>18.72</c:v>
                </c:pt>
                <c:pt idx="8769">
                  <c:v>18.77</c:v>
                </c:pt>
                <c:pt idx="8770">
                  <c:v>18.55</c:v>
                </c:pt>
                <c:pt idx="8771">
                  <c:v>18.78</c:v>
                </c:pt>
                <c:pt idx="8772">
                  <c:v>18.73</c:v>
                </c:pt>
                <c:pt idx="8773">
                  <c:v>18.86</c:v>
                </c:pt>
                <c:pt idx="8774">
                  <c:v>18.899999999999999</c:v>
                </c:pt>
                <c:pt idx="8775">
                  <c:v>18.600000000000001</c:v>
                </c:pt>
                <c:pt idx="8776">
                  <c:v>18.920000000000002</c:v>
                </c:pt>
                <c:pt idx="8777">
                  <c:v>19.22</c:v>
                </c:pt>
                <c:pt idx="8778">
                  <c:v>19.399999999999999</c:v>
                </c:pt>
                <c:pt idx="8779">
                  <c:v>19.329999999999998</c:v>
                </c:pt>
                <c:pt idx="8780">
                  <c:v>19.61</c:v>
                </c:pt>
                <c:pt idx="8781">
                  <c:v>20.02</c:v>
                </c:pt>
                <c:pt idx="8782">
                  <c:v>19.91</c:v>
                </c:pt>
                <c:pt idx="8783">
                  <c:v>20.010000000000002</c:v>
                </c:pt>
                <c:pt idx="8784">
                  <c:v>20.16</c:v>
                </c:pt>
                <c:pt idx="8785">
                  <c:v>20.170000000000002</c:v>
                </c:pt>
                <c:pt idx="8786">
                  <c:v>20.149999999999999</c:v>
                </c:pt>
                <c:pt idx="8787">
                  <c:v>20.239999999999998</c:v>
                </c:pt>
                <c:pt idx="8788">
                  <c:v>20.47</c:v>
                </c:pt>
                <c:pt idx="8789">
                  <c:v>19.989999999999998</c:v>
                </c:pt>
                <c:pt idx="8790">
                  <c:v>19.649999999999999</c:v>
                </c:pt>
                <c:pt idx="8791">
                  <c:v>19.82</c:v>
                </c:pt>
                <c:pt idx="8792">
                  <c:v>19.91</c:v>
                </c:pt>
                <c:pt idx="8793">
                  <c:v>20.010000000000002</c:v>
                </c:pt>
                <c:pt idx="8794">
                  <c:v>20.010000000000002</c:v>
                </c:pt>
                <c:pt idx="8795">
                  <c:v>20.059999999999999</c:v>
                </c:pt>
                <c:pt idx="8796">
                  <c:v>20.149999999999999</c:v>
                </c:pt>
                <c:pt idx="8797">
                  <c:v>20.29</c:v>
                </c:pt>
                <c:pt idx="8798">
                  <c:v>20.440000000000001</c:v>
                </c:pt>
                <c:pt idx="8799">
                  <c:v>20.350000000000001</c:v>
                </c:pt>
                <c:pt idx="8800">
                  <c:v>20.190000000000001</c:v>
                </c:pt>
                <c:pt idx="8801">
                  <c:v>20.079999999999998</c:v>
                </c:pt>
                <c:pt idx="8802">
                  <c:v>20.239999999999998</c:v>
                </c:pt>
                <c:pt idx="8803">
                  <c:v>19.97</c:v>
                </c:pt>
                <c:pt idx="8804">
                  <c:v>19.89</c:v>
                </c:pt>
                <c:pt idx="8805">
                  <c:v>19.75</c:v>
                </c:pt>
                <c:pt idx="8806">
                  <c:v>19.440000000000001</c:v>
                </c:pt>
                <c:pt idx="8807">
                  <c:v>19.89</c:v>
                </c:pt>
                <c:pt idx="8808">
                  <c:v>19.940000000000001</c:v>
                </c:pt>
                <c:pt idx="8809">
                  <c:v>20.25</c:v>
                </c:pt>
                <c:pt idx="8810">
                  <c:v>20.16</c:v>
                </c:pt>
                <c:pt idx="8811">
                  <c:v>20.420000000000002</c:v>
                </c:pt>
                <c:pt idx="8812">
                  <c:v>20.72</c:v>
                </c:pt>
                <c:pt idx="8813">
                  <c:v>20.84</c:v>
                </c:pt>
                <c:pt idx="8814">
                  <c:v>21.02</c:v>
                </c:pt>
                <c:pt idx="8815">
                  <c:v>20.85</c:v>
                </c:pt>
                <c:pt idx="8816">
                  <c:v>20.93</c:v>
                </c:pt>
                <c:pt idx="8817">
                  <c:v>21.15</c:v>
                </c:pt>
                <c:pt idx="8818">
                  <c:v>20.85</c:v>
                </c:pt>
                <c:pt idx="8819">
                  <c:v>23.27</c:v>
                </c:pt>
                <c:pt idx="8820">
                  <c:v>21.47</c:v>
                </c:pt>
                <c:pt idx="8821">
                  <c:v>21.31</c:v>
                </c:pt>
                <c:pt idx="8822">
                  <c:v>21.11</c:v>
                </c:pt>
                <c:pt idx="8823">
                  <c:v>21.13</c:v>
                </c:pt>
                <c:pt idx="8824">
                  <c:v>20.99</c:v>
                </c:pt>
                <c:pt idx="8825">
                  <c:v>21.15</c:v>
                </c:pt>
                <c:pt idx="8826">
                  <c:v>20.97</c:v>
                </c:pt>
                <c:pt idx="8827">
                  <c:v>20.99</c:v>
                </c:pt>
                <c:pt idx="8828">
                  <c:v>20.82</c:v>
                </c:pt>
                <c:pt idx="8829">
                  <c:v>21.21</c:v>
                </c:pt>
                <c:pt idx="8830">
                  <c:v>21.54</c:v>
                </c:pt>
                <c:pt idx="8831">
                  <c:v>21.51</c:v>
                </c:pt>
                <c:pt idx="8832">
                  <c:v>20.96</c:v>
                </c:pt>
                <c:pt idx="8833">
                  <c:v>20.87</c:v>
                </c:pt>
                <c:pt idx="8834">
                  <c:v>20.399999999999999</c:v>
                </c:pt>
                <c:pt idx="8835">
                  <c:v>20</c:v>
                </c:pt>
                <c:pt idx="8836">
                  <c:v>18.22</c:v>
                </c:pt>
                <c:pt idx="8837">
                  <c:v>18.27</c:v>
                </c:pt>
                <c:pt idx="8838">
                  <c:v>17.940000000000001</c:v>
                </c:pt>
                <c:pt idx="8839">
                  <c:v>17.73</c:v>
                </c:pt>
                <c:pt idx="8840">
                  <c:v>17.71</c:v>
                </c:pt>
                <c:pt idx="8841">
                  <c:v>17.72</c:v>
                </c:pt>
                <c:pt idx="8842">
                  <c:v>18</c:v>
                </c:pt>
                <c:pt idx="8843">
                  <c:v>18.09</c:v>
                </c:pt>
                <c:pt idx="8844">
                  <c:v>17.78</c:v>
                </c:pt>
                <c:pt idx="8845">
                  <c:v>18.43</c:v>
                </c:pt>
                <c:pt idx="8846">
                  <c:v>18.420000000000002</c:v>
                </c:pt>
                <c:pt idx="8847">
                  <c:v>18.7</c:v>
                </c:pt>
                <c:pt idx="8848">
                  <c:v>18.82</c:v>
                </c:pt>
                <c:pt idx="8849">
                  <c:v>18.09</c:v>
                </c:pt>
                <c:pt idx="8850">
                  <c:v>17.87</c:v>
                </c:pt>
                <c:pt idx="8851">
                  <c:v>17.52</c:v>
                </c:pt>
                <c:pt idx="8852">
                  <c:v>17.16</c:v>
                </c:pt>
                <c:pt idx="8853">
                  <c:v>17.149999999999999</c:v>
                </c:pt>
                <c:pt idx="8854">
                  <c:v>17.18</c:v>
                </c:pt>
                <c:pt idx="8855">
                  <c:v>16.86</c:v>
                </c:pt>
                <c:pt idx="8856">
                  <c:v>17.2</c:v>
                </c:pt>
                <c:pt idx="8857">
                  <c:v>17.95</c:v>
                </c:pt>
                <c:pt idx="8858">
                  <c:v>17.399999999999999</c:v>
                </c:pt>
                <c:pt idx="8859">
                  <c:v>17.329999999999998</c:v>
                </c:pt>
                <c:pt idx="8860">
                  <c:v>16.89</c:v>
                </c:pt>
                <c:pt idx="8861">
                  <c:v>17.18</c:v>
                </c:pt>
                <c:pt idx="8862">
                  <c:v>16.96</c:v>
                </c:pt>
                <c:pt idx="8863">
                  <c:v>17.03</c:v>
                </c:pt>
                <c:pt idx="8864">
                  <c:v>17.43</c:v>
                </c:pt>
                <c:pt idx="8865">
                  <c:v>17.18</c:v>
                </c:pt>
                <c:pt idx="8866">
                  <c:v>16.95</c:v>
                </c:pt>
                <c:pt idx="8867">
                  <c:v>17.03</c:v>
                </c:pt>
                <c:pt idx="8868">
                  <c:v>16.440000000000001</c:v>
                </c:pt>
                <c:pt idx="8869">
                  <c:v>16.12</c:v>
                </c:pt>
                <c:pt idx="8870">
                  <c:v>16.2</c:v>
                </c:pt>
                <c:pt idx="8871">
                  <c:v>16.149999999999999</c:v>
                </c:pt>
                <c:pt idx="8872">
                  <c:v>16.38</c:v>
                </c:pt>
                <c:pt idx="8873">
                  <c:v>16.53</c:v>
                </c:pt>
                <c:pt idx="8874">
                  <c:v>16.88</c:v>
                </c:pt>
                <c:pt idx="8875">
                  <c:v>16.98</c:v>
                </c:pt>
                <c:pt idx="8876">
                  <c:v>16.920000000000002</c:v>
                </c:pt>
                <c:pt idx="8877">
                  <c:v>16.34</c:v>
                </c:pt>
                <c:pt idx="8878">
                  <c:v>16.309999999999999</c:v>
                </c:pt>
                <c:pt idx="8879">
                  <c:v>16.760000000000002</c:v>
                </c:pt>
                <c:pt idx="8880">
                  <c:v>17.36</c:v>
                </c:pt>
                <c:pt idx="8881">
                  <c:v>17.8</c:v>
                </c:pt>
                <c:pt idx="8882">
                  <c:v>17.86</c:v>
                </c:pt>
                <c:pt idx="8883">
                  <c:v>17.93</c:v>
                </c:pt>
                <c:pt idx="8884">
                  <c:v>18.22</c:v>
                </c:pt>
                <c:pt idx="8885">
                  <c:v>18.010000000000002</c:v>
                </c:pt>
                <c:pt idx="8886">
                  <c:v>17.46</c:v>
                </c:pt>
                <c:pt idx="8887">
                  <c:v>17.670000000000002</c:v>
                </c:pt>
                <c:pt idx="8888">
                  <c:v>17.77</c:v>
                </c:pt>
                <c:pt idx="8889">
                  <c:v>18.170000000000002</c:v>
                </c:pt>
                <c:pt idx="8890">
                  <c:v>18.13</c:v>
                </c:pt>
                <c:pt idx="8891">
                  <c:v>18.12</c:v>
                </c:pt>
                <c:pt idx="8892">
                  <c:v>18.59</c:v>
                </c:pt>
                <c:pt idx="8893">
                  <c:v>19.13</c:v>
                </c:pt>
                <c:pt idx="8894">
                  <c:v>19.29</c:v>
                </c:pt>
                <c:pt idx="8895">
                  <c:v>19.420000000000002</c:v>
                </c:pt>
                <c:pt idx="8896">
                  <c:v>19.12</c:v>
                </c:pt>
                <c:pt idx="8897">
                  <c:v>18.79</c:v>
                </c:pt>
                <c:pt idx="8898">
                  <c:v>19.059999999999999</c:v>
                </c:pt>
                <c:pt idx="8899">
                  <c:v>19.25</c:v>
                </c:pt>
                <c:pt idx="8900">
                  <c:v>18.96</c:v>
                </c:pt>
                <c:pt idx="8901">
                  <c:v>18.809999999999999</c:v>
                </c:pt>
                <c:pt idx="8902">
                  <c:v>18.37</c:v>
                </c:pt>
                <c:pt idx="8903">
                  <c:v>18.5</c:v>
                </c:pt>
                <c:pt idx="8904">
                  <c:v>18.25</c:v>
                </c:pt>
                <c:pt idx="8905">
                  <c:v>18.48</c:v>
                </c:pt>
                <c:pt idx="8906">
                  <c:v>18.36</c:v>
                </c:pt>
                <c:pt idx="8907">
                  <c:v>18.510000000000002</c:v>
                </c:pt>
                <c:pt idx="8908">
                  <c:v>18.940000000000001</c:v>
                </c:pt>
                <c:pt idx="8909">
                  <c:v>18.260000000000002</c:v>
                </c:pt>
                <c:pt idx="8910">
                  <c:v>18.29</c:v>
                </c:pt>
                <c:pt idx="8911">
                  <c:v>17.98</c:v>
                </c:pt>
                <c:pt idx="8912">
                  <c:v>18.04</c:v>
                </c:pt>
                <c:pt idx="8913">
                  <c:v>17.12</c:v>
                </c:pt>
                <c:pt idx="8914">
                  <c:v>17.97</c:v>
                </c:pt>
                <c:pt idx="8915">
                  <c:v>18.5</c:v>
                </c:pt>
                <c:pt idx="8916">
                  <c:v>18.77</c:v>
                </c:pt>
                <c:pt idx="8917">
                  <c:v>19.04</c:v>
                </c:pt>
                <c:pt idx="8918">
                  <c:v>18.920000000000002</c:v>
                </c:pt>
                <c:pt idx="8919">
                  <c:v>19.96</c:v>
                </c:pt>
                <c:pt idx="8920">
                  <c:v>19.600000000000001</c:v>
                </c:pt>
                <c:pt idx="8921">
                  <c:v>19.63</c:v>
                </c:pt>
                <c:pt idx="8922">
                  <c:v>19.600000000000001</c:v>
                </c:pt>
                <c:pt idx="8923">
                  <c:v>19.53</c:v>
                </c:pt>
                <c:pt idx="8924">
                  <c:v>19.82</c:v>
                </c:pt>
                <c:pt idx="8925">
                  <c:v>19.809999999999999</c:v>
                </c:pt>
                <c:pt idx="8926">
                  <c:v>19.8</c:v>
                </c:pt>
                <c:pt idx="8927">
                  <c:v>19.920000000000002</c:v>
                </c:pt>
                <c:pt idx="8928">
                  <c:v>19.84</c:v>
                </c:pt>
                <c:pt idx="8929">
                  <c:v>20.37</c:v>
                </c:pt>
                <c:pt idx="8930">
                  <c:v>20.62</c:v>
                </c:pt>
                <c:pt idx="8931">
                  <c:v>20.95</c:v>
                </c:pt>
                <c:pt idx="8932">
                  <c:v>21.25</c:v>
                </c:pt>
                <c:pt idx="8933">
                  <c:v>21.1</c:v>
                </c:pt>
                <c:pt idx="8934">
                  <c:v>21.21</c:v>
                </c:pt>
                <c:pt idx="8935">
                  <c:v>21.58</c:v>
                </c:pt>
                <c:pt idx="8936">
                  <c:v>21.61</c:v>
                </c:pt>
                <c:pt idx="8937">
                  <c:v>21.83</c:v>
                </c:pt>
                <c:pt idx="8938">
                  <c:v>21.5</c:v>
                </c:pt>
                <c:pt idx="8939">
                  <c:v>21.17</c:v>
                </c:pt>
                <c:pt idx="8940">
                  <c:v>21.23</c:v>
                </c:pt>
                <c:pt idx="8941">
                  <c:v>20.84</c:v>
                </c:pt>
                <c:pt idx="8942">
                  <c:v>20.11</c:v>
                </c:pt>
                <c:pt idx="8943">
                  <c:v>19.97</c:v>
                </c:pt>
                <c:pt idx="8944">
                  <c:v>20.36</c:v>
                </c:pt>
                <c:pt idx="8945">
                  <c:v>20.28</c:v>
                </c:pt>
                <c:pt idx="8946">
                  <c:v>20.149999999999999</c:v>
                </c:pt>
                <c:pt idx="8947">
                  <c:v>19.21</c:v>
                </c:pt>
                <c:pt idx="8948">
                  <c:v>19.22</c:v>
                </c:pt>
                <c:pt idx="8949">
                  <c:v>19.13</c:v>
                </c:pt>
                <c:pt idx="8950">
                  <c:v>19.559999999999999</c:v>
                </c:pt>
                <c:pt idx="8951">
                  <c:v>19.29</c:v>
                </c:pt>
                <c:pt idx="8952">
                  <c:v>19.32</c:v>
                </c:pt>
                <c:pt idx="8953">
                  <c:v>19.09</c:v>
                </c:pt>
                <c:pt idx="8954">
                  <c:v>19.75</c:v>
                </c:pt>
                <c:pt idx="8955">
                  <c:v>19.91</c:v>
                </c:pt>
                <c:pt idx="8956">
                  <c:v>20.170000000000002</c:v>
                </c:pt>
                <c:pt idx="8957">
                  <c:v>20.79</c:v>
                </c:pt>
                <c:pt idx="8958">
                  <c:v>20.84</c:v>
                </c:pt>
                <c:pt idx="8959">
                  <c:v>20.62</c:v>
                </c:pt>
                <c:pt idx="8960">
                  <c:v>20.329999999999998</c:v>
                </c:pt>
                <c:pt idx="8961">
                  <c:v>20.71</c:v>
                </c:pt>
                <c:pt idx="8962">
                  <c:v>20.41</c:v>
                </c:pt>
                <c:pt idx="8963">
                  <c:v>20.73</c:v>
                </c:pt>
                <c:pt idx="8964">
                  <c:v>20.75</c:v>
                </c:pt>
                <c:pt idx="8965">
                  <c:v>20.56</c:v>
                </c:pt>
                <c:pt idx="8966">
                  <c:v>19.399999999999999</c:v>
                </c:pt>
                <c:pt idx="8967">
                  <c:v>20.010000000000002</c:v>
                </c:pt>
                <c:pt idx="8968">
                  <c:v>20.03</c:v>
                </c:pt>
                <c:pt idx="8969">
                  <c:v>20.05</c:v>
                </c:pt>
                <c:pt idx="8970">
                  <c:v>21.02</c:v>
                </c:pt>
                <c:pt idx="8971">
                  <c:v>21.09</c:v>
                </c:pt>
                <c:pt idx="8972">
                  <c:v>20.91</c:v>
                </c:pt>
                <c:pt idx="8973">
                  <c:v>21.16</c:v>
                </c:pt>
                <c:pt idx="8974">
                  <c:v>21.21</c:v>
                </c:pt>
                <c:pt idx="8975">
                  <c:v>21.05</c:v>
                </c:pt>
                <c:pt idx="8976">
                  <c:v>21.41</c:v>
                </c:pt>
                <c:pt idx="8977">
                  <c:v>21.43</c:v>
                </c:pt>
                <c:pt idx="8978">
                  <c:v>21.56</c:v>
                </c:pt>
                <c:pt idx="8979">
                  <c:v>21.55</c:v>
                </c:pt>
                <c:pt idx="8980">
                  <c:v>21.25</c:v>
                </c:pt>
                <c:pt idx="8981">
                  <c:v>21.96</c:v>
                </c:pt>
                <c:pt idx="8982">
                  <c:v>21.88</c:v>
                </c:pt>
                <c:pt idx="8983">
                  <c:v>22.42</c:v>
                </c:pt>
                <c:pt idx="8984">
                  <c:v>22.49</c:v>
                </c:pt>
                <c:pt idx="8985">
                  <c:v>22.75</c:v>
                </c:pt>
                <c:pt idx="8986">
                  <c:v>22.74</c:v>
                </c:pt>
                <c:pt idx="8987">
                  <c:v>22.79</c:v>
                </c:pt>
                <c:pt idx="8988">
                  <c:v>22.95</c:v>
                </c:pt>
                <c:pt idx="8989">
                  <c:v>22.93</c:v>
                </c:pt>
                <c:pt idx="8990">
                  <c:v>23.01</c:v>
                </c:pt>
                <c:pt idx="8991">
                  <c:v>22.94</c:v>
                </c:pt>
                <c:pt idx="8992">
                  <c:v>23.3</c:v>
                </c:pt>
                <c:pt idx="8993">
                  <c:v>23.4</c:v>
                </c:pt>
                <c:pt idx="8994">
                  <c:v>23.51</c:v>
                </c:pt>
                <c:pt idx="8995">
                  <c:v>23.3</c:v>
                </c:pt>
                <c:pt idx="8996">
                  <c:v>23.43</c:v>
                </c:pt>
                <c:pt idx="8997">
                  <c:v>23.83</c:v>
                </c:pt>
                <c:pt idx="8998">
                  <c:v>22.98</c:v>
                </c:pt>
              </c:numCache>
            </c:numRef>
          </c:xVal>
          <c:yVal>
            <c:numRef>
              <c:f>'Stock Market Data'!$H$2:$H$9000</c:f>
              <c:numCache>
                <c:formatCode>"₹"\ #,##0.00</c:formatCode>
                <c:ptCount val="8999"/>
                <c:pt idx="0">
                  <c:v>706.36962736593057</c:v>
                </c:pt>
                <c:pt idx="1">
                  <c:v>697.02955488179828</c:v>
                </c:pt>
                <c:pt idx="2">
                  <c:v>700.33531741476293</c:v>
                </c:pt>
                <c:pt idx="3">
                  <c:v>688.04672315398216</c:v>
                </c:pt>
                <c:pt idx="4">
                  <c:v>701.67692632224907</c:v>
                </c:pt>
                <c:pt idx="5">
                  <c:v>712.76136958798884</c:v>
                </c:pt>
                <c:pt idx="6">
                  <c:v>708.61689187250772</c:v>
                </c:pt>
                <c:pt idx="7">
                  <c:v>721.97934803504245</c:v>
                </c:pt>
                <c:pt idx="8">
                  <c:v>722.76340875157916</c:v>
                </c:pt>
                <c:pt idx="9">
                  <c:v>735.54112885583027</c:v>
                </c:pt>
                <c:pt idx="10">
                  <c:v>745.83397266396037</c:v>
                </c:pt>
                <c:pt idx="11">
                  <c:v>747.78252369185657</c:v>
                </c:pt>
                <c:pt idx="12">
                  <c:v>751.38195257366465</c:v>
                </c:pt>
                <c:pt idx="13">
                  <c:v>756.13307917888562</c:v>
                </c:pt>
                <c:pt idx="14">
                  <c:v>755.09538589530268</c:v>
                </c:pt>
                <c:pt idx="15">
                  <c:v>759.68929121725728</c:v>
                </c:pt>
                <c:pt idx="16">
                  <c:v>763.80574585909142</c:v>
                </c:pt>
                <c:pt idx="17">
                  <c:v>750.33860465116277</c:v>
                </c:pt>
                <c:pt idx="18">
                  <c:v>735.22610297720541</c:v>
                </c:pt>
                <c:pt idx="19">
                  <c:v>731.21271336473262</c:v>
                </c:pt>
                <c:pt idx="20">
                  <c:v>734.91859626106918</c:v>
                </c:pt>
                <c:pt idx="21">
                  <c:v>758.41714508858229</c:v>
                </c:pt>
                <c:pt idx="22">
                  <c:v>733.63768399624178</c:v>
                </c:pt>
                <c:pt idx="23">
                  <c:v>733.79990989187024</c:v>
                </c:pt>
                <c:pt idx="24">
                  <c:v>745.58545849158975</c:v>
                </c:pt>
                <c:pt idx="25">
                  <c:v>752.41248097412483</c:v>
                </c:pt>
                <c:pt idx="26">
                  <c:v>745.05836664244191</c:v>
                </c:pt>
                <c:pt idx="27">
                  <c:v>742.78545421460672</c:v>
                </c:pt>
                <c:pt idx="28">
                  <c:v>747.14262766883076</c:v>
                </c:pt>
                <c:pt idx="29">
                  <c:v>733.45500143385073</c:v>
                </c:pt>
                <c:pt idx="30">
                  <c:v>732.44473300366428</c:v>
                </c:pt>
                <c:pt idx="31">
                  <c:v>736.15759218799963</c:v>
                </c:pt>
                <c:pt idx="32">
                  <c:v>742.72800391766953</c:v>
                </c:pt>
                <c:pt idx="33">
                  <c:v>729.16327258279762</c:v>
                </c:pt>
                <c:pt idx="34">
                  <c:v>731.17028174849804</c:v>
                </c:pt>
                <c:pt idx="35">
                  <c:v>747.14472403864352</c:v>
                </c:pt>
                <c:pt idx="36">
                  <c:v>793.57597924924221</c:v>
                </c:pt>
                <c:pt idx="37">
                  <c:v>791.81038477263439</c:v>
                </c:pt>
                <c:pt idx="38">
                  <c:v>804.98403846576059</c:v>
                </c:pt>
                <c:pt idx="39">
                  <c:v>808.4779344789431</c:v>
                </c:pt>
                <c:pt idx="40">
                  <c:v>803.95224113780841</c:v>
                </c:pt>
                <c:pt idx="41">
                  <c:v>824.53251803426508</c:v>
                </c:pt>
                <c:pt idx="42">
                  <c:v>826.65202108963092</c:v>
                </c:pt>
                <c:pt idx="43">
                  <c:v>821.84322298563393</c:v>
                </c:pt>
                <c:pt idx="44">
                  <c:v>812.68876811594203</c:v>
                </c:pt>
                <c:pt idx="45">
                  <c:v>818.08252619450548</c:v>
                </c:pt>
                <c:pt idx="46">
                  <c:v>816.2038670402269</c:v>
                </c:pt>
                <c:pt idx="47">
                  <c:v>813.90502945174444</c:v>
                </c:pt>
                <c:pt idx="48">
                  <c:v>826.00446509110589</c:v>
                </c:pt>
                <c:pt idx="49">
                  <c:v>832.79231238433943</c:v>
                </c:pt>
                <c:pt idx="50">
                  <c:v>815.82607920085627</c:v>
                </c:pt>
                <c:pt idx="51">
                  <c:v>809.53625174175568</c:v>
                </c:pt>
                <c:pt idx="52">
                  <c:v>814.67368600146585</c:v>
                </c:pt>
                <c:pt idx="53">
                  <c:v>804.36847650127197</c:v>
                </c:pt>
                <c:pt idx="54">
                  <c:v>799.04119714043384</c:v>
                </c:pt>
                <c:pt idx="55">
                  <c:v>796.12534162935401</c:v>
                </c:pt>
                <c:pt idx="56">
                  <c:v>790.99459853388782</c:v>
                </c:pt>
                <c:pt idx="57">
                  <c:v>798.37279309219309</c:v>
                </c:pt>
                <c:pt idx="58">
                  <c:v>790.27329622626439</c:v>
                </c:pt>
                <c:pt idx="59">
                  <c:v>776.04691778534698</c:v>
                </c:pt>
                <c:pt idx="60">
                  <c:v>774.56695998900045</c:v>
                </c:pt>
                <c:pt idx="61">
                  <c:v>765.99090819413391</c:v>
                </c:pt>
                <c:pt idx="62">
                  <c:v>779.85757696173539</c:v>
                </c:pt>
                <c:pt idx="63">
                  <c:v>775.15708990668475</c:v>
                </c:pt>
                <c:pt idx="64">
                  <c:v>760.83814674620476</c:v>
                </c:pt>
                <c:pt idx="65">
                  <c:v>757.0478294859065</c:v>
                </c:pt>
                <c:pt idx="66">
                  <c:v>741.29705695415475</c:v>
                </c:pt>
                <c:pt idx="67">
                  <c:v>719.18066239316238</c:v>
                </c:pt>
                <c:pt idx="68">
                  <c:v>727.85557612017385</c:v>
                </c:pt>
                <c:pt idx="69">
                  <c:v>724.60997837991385</c:v>
                </c:pt>
                <c:pt idx="70">
                  <c:v>707.61501125145776</c:v>
                </c:pt>
                <c:pt idx="71">
                  <c:v>697.85602503912367</c:v>
                </c:pt>
                <c:pt idx="72">
                  <c:v>699.81559215875211</c:v>
                </c:pt>
                <c:pt idx="73">
                  <c:v>704.00333357489671</c:v>
                </c:pt>
                <c:pt idx="74">
                  <c:v>701.40933958174196</c:v>
                </c:pt>
                <c:pt idx="75">
                  <c:v>700.5367762575338</c:v>
                </c:pt>
                <c:pt idx="76">
                  <c:v>695.44920712368867</c:v>
                </c:pt>
                <c:pt idx="77">
                  <c:v>688.08900367537501</c:v>
                </c:pt>
                <c:pt idx="78">
                  <c:v>686.80993721797131</c:v>
                </c:pt>
                <c:pt idx="79">
                  <c:v>689.14739053857795</c:v>
                </c:pt>
                <c:pt idx="80">
                  <c:v>686.90666558874648</c:v>
                </c:pt>
                <c:pt idx="81">
                  <c:v>685.66841483232383</c:v>
                </c:pt>
                <c:pt idx="82">
                  <c:v>690.76522320329263</c:v>
                </c:pt>
                <c:pt idx="83">
                  <c:v>692.14953689871527</c:v>
                </c:pt>
                <c:pt idx="84">
                  <c:v>699.38354037267084</c:v>
                </c:pt>
                <c:pt idx="85">
                  <c:v>701.29308437067778</c:v>
                </c:pt>
                <c:pt idx="86">
                  <c:v>684.43548639885591</c:v>
                </c:pt>
                <c:pt idx="87">
                  <c:v>702.61804489639292</c:v>
                </c:pt>
                <c:pt idx="88">
                  <c:v>680.73420758251677</c:v>
                </c:pt>
                <c:pt idx="89">
                  <c:v>676.40691917860386</c:v>
                </c:pt>
                <c:pt idx="90">
                  <c:v>657.77581514983467</c:v>
                </c:pt>
                <c:pt idx="91">
                  <c:v>680.44385546763272</c:v>
                </c:pt>
                <c:pt idx="92">
                  <c:v>685.60607204398127</c:v>
                </c:pt>
                <c:pt idx="93">
                  <c:v>704.91960546315431</c:v>
                </c:pt>
                <c:pt idx="94">
                  <c:v>677.14998607630184</c:v>
                </c:pt>
                <c:pt idx="95">
                  <c:v>670.80669732415663</c:v>
                </c:pt>
                <c:pt idx="96">
                  <c:v>679.1516359012262</c:v>
                </c:pt>
                <c:pt idx="97">
                  <c:v>656.38460790288525</c:v>
                </c:pt>
                <c:pt idx="98">
                  <c:v>617.94391956752384</c:v>
                </c:pt>
                <c:pt idx="99">
                  <c:v>617.27085919092031</c:v>
                </c:pt>
                <c:pt idx="100">
                  <c:v>583.78012000289164</c:v>
                </c:pt>
                <c:pt idx="101">
                  <c:v>578.27718233471069</c:v>
                </c:pt>
                <c:pt idx="102">
                  <c:v>567.47894199941709</c:v>
                </c:pt>
                <c:pt idx="103">
                  <c:v>555.2323919986552</c:v>
                </c:pt>
                <c:pt idx="104">
                  <c:v>549.33502047315744</c:v>
                </c:pt>
                <c:pt idx="105">
                  <c:v>546.61633112038578</c:v>
                </c:pt>
                <c:pt idx="106">
                  <c:v>543.26119597292131</c:v>
                </c:pt>
                <c:pt idx="107">
                  <c:v>552.05360363610134</c:v>
                </c:pt>
                <c:pt idx="108">
                  <c:v>558.68161286867098</c:v>
                </c:pt>
                <c:pt idx="109">
                  <c:v>532.9567864859556</c:v>
                </c:pt>
                <c:pt idx="110">
                  <c:v>536.54522566551896</c:v>
                </c:pt>
                <c:pt idx="111">
                  <c:v>546.62366334851913</c:v>
                </c:pt>
                <c:pt idx="112">
                  <c:v>555.29554490469025</c:v>
                </c:pt>
                <c:pt idx="113">
                  <c:v>574.28871146674749</c:v>
                </c:pt>
                <c:pt idx="114">
                  <c:v>556.535012137541</c:v>
                </c:pt>
                <c:pt idx="115">
                  <c:v>550.47125338429692</c:v>
                </c:pt>
                <c:pt idx="116">
                  <c:v>535.49055107448885</c:v>
                </c:pt>
                <c:pt idx="117">
                  <c:v>523.8189709765104</c:v>
                </c:pt>
                <c:pt idx="118">
                  <c:v>520.67806703509325</c:v>
                </c:pt>
                <c:pt idx="119">
                  <c:v>493.58255058393286</c:v>
                </c:pt>
                <c:pt idx="120">
                  <c:v>496.26769514108366</c:v>
                </c:pt>
                <c:pt idx="121">
                  <c:v>504.89139891250619</c:v>
                </c:pt>
                <c:pt idx="122">
                  <c:v>507.74884264671499</c:v>
                </c:pt>
                <c:pt idx="123">
                  <c:v>520.38818492940641</c:v>
                </c:pt>
                <c:pt idx="124">
                  <c:v>543.19724256785867</c:v>
                </c:pt>
                <c:pt idx="125">
                  <c:v>544.94085070379197</c:v>
                </c:pt>
                <c:pt idx="126">
                  <c:v>553.40061037085479</c:v>
                </c:pt>
                <c:pt idx="127">
                  <c:v>545.83784066355338</c:v>
                </c:pt>
                <c:pt idx="128">
                  <c:v>550.71997931181352</c:v>
                </c:pt>
                <c:pt idx="129">
                  <c:v>557.03946919892871</c:v>
                </c:pt>
                <c:pt idx="130">
                  <c:v>559.03269487868477</c:v>
                </c:pt>
                <c:pt idx="131">
                  <c:v>553.35058579119266</c:v>
                </c:pt>
                <c:pt idx="132">
                  <c:v>529.25015137753553</c:v>
                </c:pt>
                <c:pt idx="133">
                  <c:v>535.17540113476912</c:v>
                </c:pt>
                <c:pt idx="134">
                  <c:v>532.91743439942081</c:v>
                </c:pt>
                <c:pt idx="135">
                  <c:v>533.1955831543562</c:v>
                </c:pt>
                <c:pt idx="136">
                  <c:v>500.31764169223209</c:v>
                </c:pt>
                <c:pt idx="137">
                  <c:v>505.02749219424788</c:v>
                </c:pt>
                <c:pt idx="138">
                  <c:v>524.29058058987357</c:v>
                </c:pt>
                <c:pt idx="139">
                  <c:v>536.275582983459</c:v>
                </c:pt>
                <c:pt idx="140">
                  <c:v>552.84192621889497</c:v>
                </c:pt>
                <c:pt idx="141">
                  <c:v>556.95295290809065</c:v>
                </c:pt>
                <c:pt idx="142">
                  <c:v>576.73801774203844</c:v>
                </c:pt>
                <c:pt idx="143">
                  <c:v>582.418303757118</c:v>
                </c:pt>
                <c:pt idx="144">
                  <c:v>594.78042135322573</c:v>
                </c:pt>
                <c:pt idx="145">
                  <c:v>587.71590990346795</c:v>
                </c:pt>
                <c:pt idx="146">
                  <c:v>595.02965907353621</c:v>
                </c:pt>
                <c:pt idx="147">
                  <c:v>604.05735988703316</c:v>
                </c:pt>
                <c:pt idx="148">
                  <c:v>604.48789480871653</c:v>
                </c:pt>
                <c:pt idx="149">
                  <c:v>602.08071573843915</c:v>
                </c:pt>
                <c:pt idx="150">
                  <c:v>597.22666356528123</c:v>
                </c:pt>
                <c:pt idx="151">
                  <c:v>598.22830034501544</c:v>
                </c:pt>
                <c:pt idx="152">
                  <c:v>596.87394420457349</c:v>
                </c:pt>
                <c:pt idx="153">
                  <c:v>584.77192713487295</c:v>
                </c:pt>
                <c:pt idx="154">
                  <c:v>555.05314282575773</c:v>
                </c:pt>
                <c:pt idx="155">
                  <c:v>586.08183380268247</c:v>
                </c:pt>
                <c:pt idx="156">
                  <c:v>589.76968642830184</c:v>
                </c:pt>
                <c:pt idx="157">
                  <c:v>603.78562779433685</c:v>
                </c:pt>
                <c:pt idx="158">
                  <c:v>605.38576709796678</c:v>
                </c:pt>
                <c:pt idx="159">
                  <c:v>601.48705656759353</c:v>
                </c:pt>
                <c:pt idx="160">
                  <c:v>600.25692280028773</c:v>
                </c:pt>
                <c:pt idx="161">
                  <c:v>603.73855797561964</c:v>
                </c:pt>
                <c:pt idx="162">
                  <c:v>583.192549737935</c:v>
                </c:pt>
                <c:pt idx="163">
                  <c:v>572.48253399870487</c:v>
                </c:pt>
                <c:pt idx="164">
                  <c:v>561.15427999156657</c:v>
                </c:pt>
                <c:pt idx="165">
                  <c:v>575.59662114700029</c:v>
                </c:pt>
                <c:pt idx="166">
                  <c:v>569.0472260430995</c:v>
                </c:pt>
                <c:pt idx="167">
                  <c:v>562.66771159874611</c:v>
                </c:pt>
                <c:pt idx="168">
                  <c:v>566.80675545652502</c:v>
                </c:pt>
                <c:pt idx="169">
                  <c:v>567.84795488255554</c:v>
                </c:pt>
                <c:pt idx="170">
                  <c:v>579.33389551459663</c:v>
                </c:pt>
                <c:pt idx="171">
                  <c:v>567.65254271683102</c:v>
                </c:pt>
                <c:pt idx="172">
                  <c:v>562.71598948857888</c:v>
                </c:pt>
                <c:pt idx="173">
                  <c:v>557.49767964942669</c:v>
                </c:pt>
                <c:pt idx="174">
                  <c:v>570.12413438544286</c:v>
                </c:pt>
                <c:pt idx="175">
                  <c:v>551.41670537954099</c:v>
                </c:pt>
                <c:pt idx="176">
                  <c:v>550.25416423995341</c:v>
                </c:pt>
                <c:pt idx="177">
                  <c:v>549.88372843490129</c:v>
                </c:pt>
                <c:pt idx="178">
                  <c:v>546.85573013954513</c:v>
                </c:pt>
                <c:pt idx="179">
                  <c:v>544.33483315717956</c:v>
                </c:pt>
                <c:pt idx="180">
                  <c:v>547.18043807831043</c:v>
                </c:pt>
                <c:pt idx="181">
                  <c:v>561.63209670696119</c:v>
                </c:pt>
                <c:pt idx="182">
                  <c:v>567.91075862925254</c:v>
                </c:pt>
                <c:pt idx="183">
                  <c:v>578.27593366313795</c:v>
                </c:pt>
                <c:pt idx="184">
                  <c:v>581.60252017243283</c:v>
                </c:pt>
                <c:pt idx="185">
                  <c:v>591.73551204022226</c:v>
                </c:pt>
                <c:pt idx="186">
                  <c:v>591.09034037923527</c:v>
                </c:pt>
                <c:pt idx="187">
                  <c:v>588.83527033855478</c:v>
                </c:pt>
                <c:pt idx="188">
                  <c:v>586.07465877322807</c:v>
                </c:pt>
                <c:pt idx="189">
                  <c:v>590.91561360659796</c:v>
                </c:pt>
                <c:pt idx="190">
                  <c:v>596.49446652399877</c:v>
                </c:pt>
                <c:pt idx="191">
                  <c:v>595.36674846625772</c:v>
                </c:pt>
                <c:pt idx="192">
                  <c:v>591.55989383149381</c:v>
                </c:pt>
                <c:pt idx="193">
                  <c:v>580.79430345861442</c:v>
                </c:pt>
                <c:pt idx="194">
                  <c:v>583.75552587221318</c:v>
                </c:pt>
                <c:pt idx="195">
                  <c:v>587.94869545020515</c:v>
                </c:pt>
                <c:pt idx="196">
                  <c:v>589.12895612708019</c:v>
                </c:pt>
                <c:pt idx="197">
                  <c:v>590.9411789245338</c:v>
                </c:pt>
                <c:pt idx="198">
                  <c:v>598.57158795091107</c:v>
                </c:pt>
                <c:pt idx="199">
                  <c:v>594.35124552505965</c:v>
                </c:pt>
                <c:pt idx="200">
                  <c:v>590.34579179225602</c:v>
                </c:pt>
                <c:pt idx="201">
                  <c:v>590.56395688862892</c:v>
                </c:pt>
                <c:pt idx="202">
                  <c:v>578.62543279823728</c:v>
                </c:pt>
                <c:pt idx="203">
                  <c:v>570.0593966817496</c:v>
                </c:pt>
                <c:pt idx="204">
                  <c:v>566.76717445675126</c:v>
                </c:pt>
                <c:pt idx="205">
                  <c:v>576.43402153402155</c:v>
                </c:pt>
                <c:pt idx="206">
                  <c:v>575.26044428496436</c:v>
                </c:pt>
                <c:pt idx="207">
                  <c:v>585.97794988161013</c:v>
                </c:pt>
                <c:pt idx="208">
                  <c:v>605.2203536882522</c:v>
                </c:pt>
                <c:pt idx="209">
                  <c:v>609.44525360110356</c:v>
                </c:pt>
                <c:pt idx="210">
                  <c:v>612.88931613819216</c:v>
                </c:pt>
                <c:pt idx="211">
                  <c:v>622.84667214726699</c:v>
                </c:pt>
                <c:pt idx="212">
                  <c:v>617.43372403493686</c:v>
                </c:pt>
                <c:pt idx="213">
                  <c:v>611.37571174117443</c:v>
                </c:pt>
                <c:pt idx="214">
                  <c:v>611.78995488007604</c:v>
                </c:pt>
                <c:pt idx="215">
                  <c:v>619.11847922192749</c:v>
                </c:pt>
                <c:pt idx="216">
                  <c:v>617.2653078837219</c:v>
                </c:pt>
                <c:pt idx="217">
                  <c:v>607.45319153149944</c:v>
                </c:pt>
                <c:pt idx="218">
                  <c:v>662.68855307780052</c:v>
                </c:pt>
                <c:pt idx="219">
                  <c:v>646.10111652013859</c:v>
                </c:pt>
                <c:pt idx="220">
                  <c:v>649.16287250615608</c:v>
                </c:pt>
                <c:pt idx="221">
                  <c:v>674.31905124088007</c:v>
                </c:pt>
                <c:pt idx="222">
                  <c:v>682.12826829010805</c:v>
                </c:pt>
                <c:pt idx="223">
                  <c:v>688.90228922389724</c:v>
                </c:pt>
                <c:pt idx="224">
                  <c:v>692.94046265079817</c:v>
                </c:pt>
                <c:pt idx="225">
                  <c:v>695.00442260442264</c:v>
                </c:pt>
                <c:pt idx="226">
                  <c:v>699.37101251227739</c:v>
                </c:pt>
                <c:pt idx="227">
                  <c:v>693.07318525421977</c:v>
                </c:pt>
                <c:pt idx="228">
                  <c:v>707.90048554118505</c:v>
                </c:pt>
                <c:pt idx="229">
                  <c:v>716.14213504577822</c:v>
                </c:pt>
                <c:pt idx="230">
                  <c:v>727.88284493096774</c:v>
                </c:pt>
                <c:pt idx="231">
                  <c:v>734.41532177057525</c:v>
                </c:pt>
                <c:pt idx="232">
                  <c:v>732.60059269534509</c:v>
                </c:pt>
                <c:pt idx="233">
                  <c:v>730.03539216203387</c:v>
                </c:pt>
                <c:pt idx="234">
                  <c:v>741.03459701783447</c:v>
                </c:pt>
                <c:pt idx="235">
                  <c:v>738.05146767282724</c:v>
                </c:pt>
                <c:pt idx="236">
                  <c:v>731.39909516521118</c:v>
                </c:pt>
                <c:pt idx="237">
                  <c:v>734.97831240389542</c:v>
                </c:pt>
                <c:pt idx="238">
                  <c:v>733.29104983231139</c:v>
                </c:pt>
                <c:pt idx="239">
                  <c:v>735.92358907008133</c:v>
                </c:pt>
                <c:pt idx="240">
                  <c:v>734.0172944644612</c:v>
                </c:pt>
                <c:pt idx="241">
                  <c:v>738.47772007157505</c:v>
                </c:pt>
                <c:pt idx="242">
                  <c:v>742.26635200026226</c:v>
                </c:pt>
                <c:pt idx="243">
                  <c:v>722.84457755359392</c:v>
                </c:pt>
                <c:pt idx="244">
                  <c:v>718.72590326676675</c:v>
                </c:pt>
                <c:pt idx="245">
                  <c:v>718.67295456665738</c:v>
                </c:pt>
                <c:pt idx="246">
                  <c:v>723.71873012685342</c:v>
                </c:pt>
                <c:pt idx="247">
                  <c:v>721.87320810158462</c:v>
                </c:pt>
                <c:pt idx="248">
                  <c:v>721.14761708022456</c:v>
                </c:pt>
                <c:pt idx="249">
                  <c:v>717.90114761231371</c:v>
                </c:pt>
                <c:pt idx="250">
                  <c:v>1066.6868987787961</c:v>
                </c:pt>
                <c:pt idx="251">
                  <c:v>1052.4456460726715</c:v>
                </c:pt>
                <c:pt idx="252">
                  <c:v>1058.0946796691767</c:v>
                </c:pt>
                <c:pt idx="253">
                  <c:v>1051.8804452274182</c:v>
                </c:pt>
                <c:pt idx="254">
                  <c:v>1055.4721785890365</c:v>
                </c:pt>
                <c:pt idx="255">
                  <c:v>1055.6131809217907</c:v>
                </c:pt>
                <c:pt idx="256">
                  <c:v>1056.4251520960081</c:v>
                </c:pt>
                <c:pt idx="257">
                  <c:v>1057.0384189139268</c:v>
                </c:pt>
                <c:pt idx="258">
                  <c:v>1052.4777022770227</c:v>
                </c:pt>
                <c:pt idx="259">
                  <c:v>1050.9642294014063</c:v>
                </c:pt>
                <c:pt idx="260">
                  <c:v>1053.5049227925294</c:v>
                </c:pt>
                <c:pt idx="261">
                  <c:v>1071.5313438676042</c:v>
                </c:pt>
                <c:pt idx="262">
                  <c:v>1072.8508752890104</c:v>
                </c:pt>
                <c:pt idx="263">
                  <c:v>1087.726088357768</c:v>
                </c:pt>
                <c:pt idx="264">
                  <c:v>1080.3241276498977</c:v>
                </c:pt>
                <c:pt idx="265">
                  <c:v>1085.3499999999999</c:v>
                </c:pt>
                <c:pt idx="266">
                  <c:v>1084.5395766888953</c:v>
                </c:pt>
                <c:pt idx="267">
                  <c:v>1067.3103440178465</c:v>
                </c:pt>
                <c:pt idx="268">
                  <c:v>1067.4151818856719</c:v>
                </c:pt>
                <c:pt idx="269">
                  <c:v>1071.0393881019829</c:v>
                </c:pt>
                <c:pt idx="270">
                  <c:v>1064.3819755490642</c:v>
                </c:pt>
                <c:pt idx="271">
                  <c:v>1061.1420763795766</c:v>
                </c:pt>
                <c:pt idx="272">
                  <c:v>1070.7321908454117</c:v>
                </c:pt>
                <c:pt idx="273">
                  <c:v>1072.2016979169596</c:v>
                </c:pt>
                <c:pt idx="274">
                  <c:v>1070.5778440668848</c:v>
                </c:pt>
                <c:pt idx="275">
                  <c:v>1064.2167665952288</c:v>
                </c:pt>
                <c:pt idx="276">
                  <c:v>1065.7740561892174</c:v>
                </c:pt>
                <c:pt idx="277">
                  <c:v>1072.2113559058268</c:v>
                </c:pt>
                <c:pt idx="278">
                  <c:v>1071.2869606058828</c:v>
                </c:pt>
                <c:pt idx="279">
                  <c:v>1065.6826002105161</c:v>
                </c:pt>
                <c:pt idx="280">
                  <c:v>1075.8089072811463</c:v>
                </c:pt>
                <c:pt idx="281">
                  <c:v>1085.662024909233</c:v>
                </c:pt>
                <c:pt idx="282">
                  <c:v>1097.5426973342733</c:v>
                </c:pt>
                <c:pt idx="283">
                  <c:v>1105.3490016821472</c:v>
                </c:pt>
                <c:pt idx="284">
                  <c:v>1099.7258212620877</c:v>
                </c:pt>
                <c:pt idx="285">
                  <c:v>1092.2358663648586</c:v>
                </c:pt>
                <c:pt idx="286">
                  <c:v>1107.5370808444202</c:v>
                </c:pt>
                <c:pt idx="287">
                  <c:v>1161.7412177351644</c:v>
                </c:pt>
                <c:pt idx="288">
                  <c:v>1168.1556194772675</c:v>
                </c:pt>
                <c:pt idx="289">
                  <c:v>1168.8749889488108</c:v>
                </c:pt>
                <c:pt idx="290">
                  <c:v>1171.6775274147515</c:v>
                </c:pt>
                <c:pt idx="291">
                  <c:v>1171.7680161998715</c:v>
                </c:pt>
                <c:pt idx="292">
                  <c:v>1169.3897518998658</c:v>
                </c:pt>
                <c:pt idx="293">
                  <c:v>1166.333305514755</c:v>
                </c:pt>
                <c:pt idx="294">
                  <c:v>1166.2908371572864</c:v>
                </c:pt>
                <c:pt idx="295">
                  <c:v>1174.652980619087</c:v>
                </c:pt>
                <c:pt idx="296">
                  <c:v>1171.0636901170508</c:v>
                </c:pt>
                <c:pt idx="297">
                  <c:v>1174.4753916893733</c:v>
                </c:pt>
                <c:pt idx="298">
                  <c:v>1177.1894271678582</c:v>
                </c:pt>
                <c:pt idx="299">
                  <c:v>1174.5865907104155</c:v>
                </c:pt>
                <c:pt idx="300">
                  <c:v>1209.0532125153413</c:v>
                </c:pt>
                <c:pt idx="301">
                  <c:v>1229.2276183145921</c:v>
                </c:pt>
                <c:pt idx="302">
                  <c:v>1230.233058354182</c:v>
                </c:pt>
                <c:pt idx="303">
                  <c:v>1216.4297626790747</c:v>
                </c:pt>
                <c:pt idx="304">
                  <c:v>1225.4533731382953</c:v>
                </c:pt>
                <c:pt idx="305">
                  <c:v>1211.3775067396832</c:v>
                </c:pt>
                <c:pt idx="306">
                  <c:v>1219.525217176817</c:v>
                </c:pt>
                <c:pt idx="307">
                  <c:v>1222.4298495171072</c:v>
                </c:pt>
                <c:pt idx="308">
                  <c:v>1218.0219213792695</c:v>
                </c:pt>
                <c:pt idx="309">
                  <c:v>1217.456861041238</c:v>
                </c:pt>
                <c:pt idx="310">
                  <c:v>1211.136219961546</c:v>
                </c:pt>
                <c:pt idx="311">
                  <c:v>1205.7771529155541</c:v>
                </c:pt>
                <c:pt idx="312">
                  <c:v>1223.598563661136</c:v>
                </c:pt>
                <c:pt idx="313">
                  <c:v>1232.5909207335815</c:v>
                </c:pt>
                <c:pt idx="314">
                  <c:v>1229.1473025921453</c:v>
                </c:pt>
                <c:pt idx="315">
                  <c:v>1217.8874065163436</c:v>
                </c:pt>
                <c:pt idx="316">
                  <c:v>1186.2727191844513</c:v>
                </c:pt>
                <c:pt idx="317">
                  <c:v>1164.7227377376419</c:v>
                </c:pt>
                <c:pt idx="318">
                  <c:v>1173.6962661307384</c:v>
                </c:pt>
                <c:pt idx="319">
                  <c:v>1182.044531534654</c:v>
                </c:pt>
                <c:pt idx="320">
                  <c:v>1194.4408036463412</c:v>
                </c:pt>
                <c:pt idx="321">
                  <c:v>1197.1422774948774</c:v>
                </c:pt>
                <c:pt idx="322">
                  <c:v>1196.4877164280845</c:v>
                </c:pt>
                <c:pt idx="323">
                  <c:v>1197.6299519340262</c:v>
                </c:pt>
                <c:pt idx="324">
                  <c:v>1200.0163350473808</c:v>
                </c:pt>
                <c:pt idx="325">
                  <c:v>1217.0628971612157</c:v>
                </c:pt>
                <c:pt idx="326">
                  <c:v>1204.2164414729768</c:v>
                </c:pt>
                <c:pt idx="327">
                  <c:v>1182.1398827255339</c:v>
                </c:pt>
                <c:pt idx="328">
                  <c:v>1195.6623293891216</c:v>
                </c:pt>
                <c:pt idx="329">
                  <c:v>1199.6420489202019</c:v>
                </c:pt>
                <c:pt idx="330">
                  <c:v>1213.9941079195676</c:v>
                </c:pt>
                <c:pt idx="331">
                  <c:v>1207.9051356695049</c:v>
                </c:pt>
                <c:pt idx="332">
                  <c:v>1205.1822560341525</c:v>
                </c:pt>
                <c:pt idx="333">
                  <c:v>1193.8661824800586</c:v>
                </c:pt>
                <c:pt idx="334">
                  <c:v>1198.4060245767935</c:v>
                </c:pt>
                <c:pt idx="335">
                  <c:v>1194.2632733655112</c:v>
                </c:pt>
                <c:pt idx="336">
                  <c:v>1155.7989497809626</c:v>
                </c:pt>
                <c:pt idx="337">
                  <c:v>1173.6258515785944</c:v>
                </c:pt>
                <c:pt idx="338">
                  <c:v>1161.0472357849414</c:v>
                </c:pt>
                <c:pt idx="339">
                  <c:v>1166.2966136299633</c:v>
                </c:pt>
                <c:pt idx="340">
                  <c:v>1173.6788417961407</c:v>
                </c:pt>
                <c:pt idx="341">
                  <c:v>1193.5443341649168</c:v>
                </c:pt>
                <c:pt idx="342">
                  <c:v>1185.982356611471</c:v>
                </c:pt>
                <c:pt idx="343">
                  <c:v>1194.4103784461847</c:v>
                </c:pt>
                <c:pt idx="344">
                  <c:v>1182.1357048748353</c:v>
                </c:pt>
                <c:pt idx="345">
                  <c:v>1166.7133168562309</c:v>
                </c:pt>
                <c:pt idx="346">
                  <c:v>1210.7483622914338</c:v>
                </c:pt>
                <c:pt idx="347">
                  <c:v>1205.9489899603495</c:v>
                </c:pt>
                <c:pt idx="348">
                  <c:v>1220.7458183396323</c:v>
                </c:pt>
                <c:pt idx="349">
                  <c:v>1226.2450418345213</c:v>
                </c:pt>
                <c:pt idx="350">
                  <c:v>1180.0877484551329</c:v>
                </c:pt>
                <c:pt idx="351">
                  <c:v>1149.2723852609154</c:v>
                </c:pt>
                <c:pt idx="352">
                  <c:v>1106.9133621499718</c:v>
                </c:pt>
                <c:pt idx="353">
                  <c:v>1065.7549610116064</c:v>
                </c:pt>
                <c:pt idx="354">
                  <c:v>1067.7067934093789</c:v>
                </c:pt>
                <c:pt idx="355">
                  <c:v>1076.2949028640096</c:v>
                </c:pt>
                <c:pt idx="356">
                  <c:v>1047.8009211873082</c:v>
                </c:pt>
                <c:pt idx="357">
                  <c:v>1091.1261842557899</c:v>
                </c:pt>
                <c:pt idx="358">
                  <c:v>1087.7260181301583</c:v>
                </c:pt>
                <c:pt idx="359">
                  <c:v>1087.7088088861728</c:v>
                </c:pt>
                <c:pt idx="360">
                  <c:v>1085.5316575801646</c:v>
                </c:pt>
                <c:pt idx="361">
                  <c:v>1097.6038568116269</c:v>
                </c:pt>
                <c:pt idx="362">
                  <c:v>1102.048401826484</c:v>
                </c:pt>
                <c:pt idx="363">
                  <c:v>1103.5919991267806</c:v>
                </c:pt>
                <c:pt idx="364">
                  <c:v>1111.1989361954579</c:v>
                </c:pt>
                <c:pt idx="365">
                  <c:v>1095.328797042137</c:v>
                </c:pt>
                <c:pt idx="366">
                  <c:v>1064.6006886978805</c:v>
                </c:pt>
                <c:pt idx="367">
                  <c:v>1053.633786323157</c:v>
                </c:pt>
                <c:pt idx="368">
                  <c:v>1053.2547408606167</c:v>
                </c:pt>
                <c:pt idx="369">
                  <c:v>1042.552375715464</c:v>
                </c:pt>
                <c:pt idx="370">
                  <c:v>1026.1806432805363</c:v>
                </c:pt>
                <c:pt idx="371">
                  <c:v>1010.5683783306864</c:v>
                </c:pt>
                <c:pt idx="372">
                  <c:v>1010.6901580423496</c:v>
                </c:pt>
                <c:pt idx="373">
                  <c:v>1026.9311330428095</c:v>
                </c:pt>
                <c:pt idx="374">
                  <c:v>1041.2620152772195</c:v>
                </c:pt>
                <c:pt idx="375">
                  <c:v>1039.6434749548523</c:v>
                </c:pt>
                <c:pt idx="376">
                  <c:v>1030.9383004136162</c:v>
                </c:pt>
                <c:pt idx="377">
                  <c:v>1013.2228364215274</c:v>
                </c:pt>
                <c:pt idx="378">
                  <c:v>1002.6739250377018</c:v>
                </c:pt>
                <c:pt idx="379">
                  <c:v>1002.9867474609795</c:v>
                </c:pt>
                <c:pt idx="380">
                  <c:v>1020.7514907604459</c:v>
                </c:pt>
                <c:pt idx="381">
                  <c:v>1017.7084236263871</c:v>
                </c:pt>
                <c:pt idx="382">
                  <c:v>1007.2873428743903</c:v>
                </c:pt>
                <c:pt idx="383">
                  <c:v>1007.0346612846613</c:v>
                </c:pt>
                <c:pt idx="384">
                  <c:v>1009.4982262001628</c:v>
                </c:pt>
                <c:pt idx="385">
                  <c:v>1014.9856366607136</c:v>
                </c:pt>
                <c:pt idx="386">
                  <c:v>1006.9064817946116</c:v>
                </c:pt>
                <c:pt idx="387">
                  <c:v>992.60668323214327</c:v>
                </c:pt>
                <c:pt idx="388">
                  <c:v>983.19929228414492</c:v>
                </c:pt>
                <c:pt idx="389">
                  <c:v>992.69015194204064</c:v>
                </c:pt>
                <c:pt idx="390">
                  <c:v>1010.5146413652679</c:v>
                </c:pt>
                <c:pt idx="391">
                  <c:v>997.12738317641379</c:v>
                </c:pt>
                <c:pt idx="392">
                  <c:v>1009.5951988259608</c:v>
                </c:pt>
                <c:pt idx="393">
                  <c:v>1014.9700286435116</c:v>
                </c:pt>
                <c:pt idx="394">
                  <c:v>1020.085073225104</c:v>
                </c:pt>
                <c:pt idx="395">
                  <c:v>1015.9593763316325</c:v>
                </c:pt>
                <c:pt idx="396">
                  <c:v>1015.7235236934704</c:v>
                </c:pt>
                <c:pt idx="397">
                  <c:v>1009.2707049246784</c:v>
                </c:pt>
                <c:pt idx="398">
                  <c:v>990.04040465846742</c:v>
                </c:pt>
                <c:pt idx="399">
                  <c:v>994.6676270361296</c:v>
                </c:pt>
                <c:pt idx="400">
                  <c:v>985.13898312675644</c:v>
                </c:pt>
                <c:pt idx="401">
                  <c:v>983.98978677418506</c:v>
                </c:pt>
                <c:pt idx="402">
                  <c:v>982.94904363931539</c:v>
                </c:pt>
                <c:pt idx="403">
                  <c:v>976.28752397659696</c:v>
                </c:pt>
                <c:pt idx="404">
                  <c:v>942.91747477670026</c:v>
                </c:pt>
                <c:pt idx="405">
                  <c:v>954.48771573005558</c:v>
                </c:pt>
                <c:pt idx="406">
                  <c:v>954.49218441713583</c:v>
                </c:pt>
                <c:pt idx="407">
                  <c:v>964.28401651727268</c:v>
                </c:pt>
                <c:pt idx="408">
                  <c:v>978.24488998400557</c:v>
                </c:pt>
                <c:pt idx="409">
                  <c:v>990.00275982949461</c:v>
                </c:pt>
                <c:pt idx="410">
                  <c:v>988.24214100059373</c:v>
                </c:pt>
                <c:pt idx="411">
                  <c:v>1038.1948336520979</c:v>
                </c:pt>
                <c:pt idx="412">
                  <c:v>1022.195409546837</c:v>
                </c:pt>
                <c:pt idx="413">
                  <c:v>1053.1145845623503</c:v>
                </c:pt>
                <c:pt idx="414">
                  <c:v>1050.2691745103027</c:v>
                </c:pt>
                <c:pt idx="415">
                  <c:v>1045.6832488779498</c:v>
                </c:pt>
                <c:pt idx="416">
                  <c:v>1062.9550426352655</c:v>
                </c:pt>
                <c:pt idx="417">
                  <c:v>1071.4883447245734</c:v>
                </c:pt>
                <c:pt idx="418">
                  <c:v>1066.2024298100182</c:v>
                </c:pt>
                <c:pt idx="419">
                  <c:v>1069.0616382806163</c:v>
                </c:pt>
                <c:pt idx="420">
                  <c:v>1087.328456514266</c:v>
                </c:pt>
                <c:pt idx="421">
                  <c:v>1080.0359300351404</c:v>
                </c:pt>
                <c:pt idx="422">
                  <c:v>1065.6336613095125</c:v>
                </c:pt>
                <c:pt idx="423">
                  <c:v>1064.4057211208103</c:v>
                </c:pt>
                <c:pt idx="424">
                  <c:v>1077.8298249820186</c:v>
                </c:pt>
                <c:pt idx="425">
                  <c:v>1079.2813988820947</c:v>
                </c:pt>
                <c:pt idx="426">
                  <c:v>1080.4796173441337</c:v>
                </c:pt>
                <c:pt idx="427">
                  <c:v>1081.0906792581991</c:v>
                </c:pt>
                <c:pt idx="428">
                  <c:v>1078.4648721875369</c:v>
                </c:pt>
                <c:pt idx="429">
                  <c:v>1080.397215680058</c:v>
                </c:pt>
                <c:pt idx="430">
                  <c:v>1108.5888147038663</c:v>
                </c:pt>
                <c:pt idx="431">
                  <c:v>1126.4768989285471</c:v>
                </c:pt>
                <c:pt idx="432">
                  <c:v>1137.7788163080249</c:v>
                </c:pt>
                <c:pt idx="433">
                  <c:v>1148.2041501065607</c:v>
                </c:pt>
                <c:pt idx="434">
                  <c:v>1138.1253584160522</c:v>
                </c:pt>
                <c:pt idx="435">
                  <c:v>1149.195574481028</c:v>
                </c:pt>
                <c:pt idx="436">
                  <c:v>1149.2355190937376</c:v>
                </c:pt>
                <c:pt idx="437">
                  <c:v>1157.6021413575927</c:v>
                </c:pt>
                <c:pt idx="438">
                  <c:v>1172.919948603819</c:v>
                </c:pt>
                <c:pt idx="439">
                  <c:v>1183.1019592707789</c:v>
                </c:pt>
                <c:pt idx="440">
                  <c:v>1164.3806068382687</c:v>
                </c:pt>
                <c:pt idx="441">
                  <c:v>1161.4651128485027</c:v>
                </c:pt>
                <c:pt idx="442">
                  <c:v>1155.4008209024614</c:v>
                </c:pt>
                <c:pt idx="443">
                  <c:v>1133.3483451421916</c:v>
                </c:pt>
                <c:pt idx="444">
                  <c:v>1136.1558089773757</c:v>
                </c:pt>
                <c:pt idx="445">
                  <c:v>1146.7171578249834</c:v>
                </c:pt>
                <c:pt idx="446">
                  <c:v>1145.4657067137809</c:v>
                </c:pt>
                <c:pt idx="447">
                  <c:v>1149.5891028392714</c:v>
                </c:pt>
                <c:pt idx="448">
                  <c:v>1148.7957825403485</c:v>
                </c:pt>
                <c:pt idx="449">
                  <c:v>1138.3682794269032</c:v>
                </c:pt>
                <c:pt idx="450">
                  <c:v>1138.5002525852847</c:v>
                </c:pt>
                <c:pt idx="451">
                  <c:v>1131.5160957961382</c:v>
                </c:pt>
                <c:pt idx="452">
                  <c:v>1125.8850264669445</c:v>
                </c:pt>
                <c:pt idx="453">
                  <c:v>1140.8643582465054</c:v>
                </c:pt>
                <c:pt idx="454">
                  <c:v>1150.2434180824155</c:v>
                </c:pt>
                <c:pt idx="455">
                  <c:v>1167.3328261359611</c:v>
                </c:pt>
                <c:pt idx="456">
                  <c:v>1166.3874550094345</c:v>
                </c:pt>
                <c:pt idx="457">
                  <c:v>1160.9521571603714</c:v>
                </c:pt>
                <c:pt idx="458">
                  <c:v>1158.6704556419709</c:v>
                </c:pt>
                <c:pt idx="459">
                  <c:v>1172.4332397150467</c:v>
                </c:pt>
                <c:pt idx="460">
                  <c:v>1155.342029445414</c:v>
                </c:pt>
                <c:pt idx="461">
                  <c:v>1147.4041937486306</c:v>
                </c:pt>
                <c:pt idx="462">
                  <c:v>1169.4379020286988</c:v>
                </c:pt>
                <c:pt idx="463">
                  <c:v>1161.2611985546407</c:v>
                </c:pt>
                <c:pt idx="464">
                  <c:v>1174.6169439396058</c:v>
                </c:pt>
                <c:pt idx="465">
                  <c:v>1175.7389978452211</c:v>
                </c:pt>
                <c:pt idx="466">
                  <c:v>1174.956379182438</c:v>
                </c:pt>
                <c:pt idx="467">
                  <c:v>1184.736227138781</c:v>
                </c:pt>
                <c:pt idx="468">
                  <c:v>1164.9733704362529</c:v>
                </c:pt>
                <c:pt idx="469">
                  <c:v>1170.2571752957406</c:v>
                </c:pt>
                <c:pt idx="470">
                  <c:v>1184.9857526174567</c:v>
                </c:pt>
                <c:pt idx="471">
                  <c:v>1194.7698038467267</c:v>
                </c:pt>
                <c:pt idx="472">
                  <c:v>1184.2352199811862</c:v>
                </c:pt>
                <c:pt idx="473">
                  <c:v>1133.259524526597</c:v>
                </c:pt>
                <c:pt idx="474">
                  <c:v>1154.3221042377008</c:v>
                </c:pt>
                <c:pt idx="475">
                  <c:v>1160.8533547571583</c:v>
                </c:pt>
                <c:pt idx="476">
                  <c:v>1164.83494484986</c:v>
                </c:pt>
                <c:pt idx="477">
                  <c:v>1176.850494335551</c:v>
                </c:pt>
                <c:pt idx="478">
                  <c:v>1182.8939673572884</c:v>
                </c:pt>
                <c:pt idx="479">
                  <c:v>1171.9191033827353</c:v>
                </c:pt>
                <c:pt idx="480">
                  <c:v>1158.7900795447197</c:v>
                </c:pt>
                <c:pt idx="481">
                  <c:v>1156.8120947121872</c:v>
                </c:pt>
                <c:pt idx="482">
                  <c:v>1184.793261634074</c:v>
                </c:pt>
                <c:pt idx="483">
                  <c:v>1179.0309167530202</c:v>
                </c:pt>
                <c:pt idx="484">
                  <c:v>1233.049945061653</c:v>
                </c:pt>
                <c:pt idx="485">
                  <c:v>1237.7269999557604</c:v>
                </c:pt>
                <c:pt idx="486">
                  <c:v>1271.7045140574244</c:v>
                </c:pt>
                <c:pt idx="487">
                  <c:v>1272.7943172896314</c:v>
                </c:pt>
                <c:pt idx="488">
                  <c:v>1256.5931294411369</c:v>
                </c:pt>
                <c:pt idx="489">
                  <c:v>1240.6111553016608</c:v>
                </c:pt>
                <c:pt idx="490">
                  <c:v>1247.1540381538975</c:v>
                </c:pt>
                <c:pt idx="491">
                  <c:v>1240.4747743167256</c:v>
                </c:pt>
                <c:pt idx="492">
                  <c:v>1250.1582932916788</c:v>
                </c:pt>
                <c:pt idx="493">
                  <c:v>1238.0302303331478</c:v>
                </c:pt>
                <c:pt idx="494">
                  <c:v>1234.6401770496807</c:v>
                </c:pt>
                <c:pt idx="495">
                  <c:v>1230.029574184402</c:v>
                </c:pt>
                <c:pt idx="496">
                  <c:v>1213.6291235629965</c:v>
                </c:pt>
                <c:pt idx="497">
                  <c:v>1194.4641481663191</c:v>
                </c:pt>
                <c:pt idx="498">
                  <c:v>1186.6185357521499</c:v>
                </c:pt>
                <c:pt idx="499">
                  <c:v>1185.7539869407967</c:v>
                </c:pt>
                <c:pt idx="500">
                  <c:v>166.39159578458299</c:v>
                </c:pt>
                <c:pt idx="501">
                  <c:v>163.9369962944688</c:v>
                </c:pt>
                <c:pt idx="502">
                  <c:v>164.56038904661207</c:v>
                </c:pt>
                <c:pt idx="503">
                  <c:v>163.31421243994288</c:v>
                </c:pt>
                <c:pt idx="504">
                  <c:v>164.10081095355568</c:v>
                </c:pt>
                <c:pt idx="505">
                  <c:v>164.44272178437171</c:v>
                </c:pt>
                <c:pt idx="506">
                  <c:v>162.14514389915166</c:v>
                </c:pt>
                <c:pt idx="507">
                  <c:v>161.24923155539383</c:v>
                </c:pt>
                <c:pt idx="508">
                  <c:v>163.51369488962172</c:v>
                </c:pt>
                <c:pt idx="509">
                  <c:v>163.94998073217727</c:v>
                </c:pt>
                <c:pt idx="510">
                  <c:v>166.94812289110683</c:v>
                </c:pt>
                <c:pt idx="511">
                  <c:v>172.84566384180792</c:v>
                </c:pt>
                <c:pt idx="512">
                  <c:v>173.99887645304869</c:v>
                </c:pt>
                <c:pt idx="513">
                  <c:v>176.11567183716213</c:v>
                </c:pt>
                <c:pt idx="514">
                  <c:v>174.16892478493068</c:v>
                </c:pt>
                <c:pt idx="515">
                  <c:v>171.69128521896215</c:v>
                </c:pt>
                <c:pt idx="516">
                  <c:v>167.47946995825015</c:v>
                </c:pt>
                <c:pt idx="517">
                  <c:v>164.00837632292721</c:v>
                </c:pt>
                <c:pt idx="518">
                  <c:v>166.24271473439848</c:v>
                </c:pt>
                <c:pt idx="519">
                  <c:v>166.75165335951539</c:v>
                </c:pt>
                <c:pt idx="520">
                  <c:v>165.65447903053345</c:v>
                </c:pt>
                <c:pt idx="521">
                  <c:v>166.95042201475303</c:v>
                </c:pt>
                <c:pt idx="522">
                  <c:v>164.01046040219964</c:v>
                </c:pt>
                <c:pt idx="523">
                  <c:v>165.08320585544374</c:v>
                </c:pt>
                <c:pt idx="524">
                  <c:v>166.18532634587899</c:v>
                </c:pt>
                <c:pt idx="525">
                  <c:v>166.17004499959643</c:v>
                </c:pt>
                <c:pt idx="526">
                  <c:v>165.66746055993778</c:v>
                </c:pt>
                <c:pt idx="527">
                  <c:v>168.21647416447342</c:v>
                </c:pt>
                <c:pt idx="528">
                  <c:v>170.46502896737005</c:v>
                </c:pt>
                <c:pt idx="529">
                  <c:v>173.80451063774024</c:v>
                </c:pt>
                <c:pt idx="530">
                  <c:v>176.17652067184892</c:v>
                </c:pt>
                <c:pt idx="531">
                  <c:v>179.05721544141724</c:v>
                </c:pt>
                <c:pt idx="532">
                  <c:v>183.2855836213773</c:v>
                </c:pt>
                <c:pt idx="533">
                  <c:v>180.63426485736039</c:v>
                </c:pt>
                <c:pt idx="534">
                  <c:v>180.62442664057244</c:v>
                </c:pt>
                <c:pt idx="535">
                  <c:v>182.04873186399379</c:v>
                </c:pt>
                <c:pt idx="536">
                  <c:v>186.32831394700656</c:v>
                </c:pt>
                <c:pt idx="537">
                  <c:v>184.66501092270883</c:v>
                </c:pt>
                <c:pt idx="538">
                  <c:v>182.54216966050276</c:v>
                </c:pt>
                <c:pt idx="539">
                  <c:v>180.28541543193606</c:v>
                </c:pt>
                <c:pt idx="540">
                  <c:v>175.31776718150721</c:v>
                </c:pt>
                <c:pt idx="541">
                  <c:v>176.07092185318172</c:v>
                </c:pt>
                <c:pt idx="542">
                  <c:v>178.10884254462135</c:v>
                </c:pt>
                <c:pt idx="543">
                  <c:v>177.08639722898221</c:v>
                </c:pt>
                <c:pt idx="544">
                  <c:v>175.20116791102188</c:v>
                </c:pt>
                <c:pt idx="545">
                  <c:v>178.20550298903362</c:v>
                </c:pt>
                <c:pt idx="546">
                  <c:v>179.64201124371453</c:v>
                </c:pt>
                <c:pt idx="547">
                  <c:v>184.5598498919677</c:v>
                </c:pt>
                <c:pt idx="548">
                  <c:v>188.97534491568729</c:v>
                </c:pt>
                <c:pt idx="549">
                  <c:v>187.38782737913868</c:v>
                </c:pt>
                <c:pt idx="550">
                  <c:v>190.07174591220624</c:v>
                </c:pt>
                <c:pt idx="551">
                  <c:v>185.62605111294312</c:v>
                </c:pt>
                <c:pt idx="552">
                  <c:v>184.20680244965141</c:v>
                </c:pt>
                <c:pt idx="553">
                  <c:v>181.58665101177712</c:v>
                </c:pt>
                <c:pt idx="554">
                  <c:v>181.0011830245935</c:v>
                </c:pt>
                <c:pt idx="555">
                  <c:v>179.02243050798199</c:v>
                </c:pt>
                <c:pt idx="556">
                  <c:v>179.29417344307325</c:v>
                </c:pt>
                <c:pt idx="557">
                  <c:v>178.9963741360246</c:v>
                </c:pt>
                <c:pt idx="558">
                  <c:v>179.75122143104551</c:v>
                </c:pt>
                <c:pt idx="559">
                  <c:v>176.74869257481953</c:v>
                </c:pt>
                <c:pt idx="560">
                  <c:v>175.33256233177212</c:v>
                </c:pt>
                <c:pt idx="561">
                  <c:v>174.87369425563887</c:v>
                </c:pt>
                <c:pt idx="562">
                  <c:v>179.87733144320202</c:v>
                </c:pt>
                <c:pt idx="563">
                  <c:v>181.4701899946283</c:v>
                </c:pt>
                <c:pt idx="564">
                  <c:v>183.25728273192374</c:v>
                </c:pt>
                <c:pt idx="565">
                  <c:v>183.71650086444399</c:v>
                </c:pt>
                <c:pt idx="566">
                  <c:v>171.71310019636536</c:v>
                </c:pt>
                <c:pt idx="567">
                  <c:v>167.60427390950963</c:v>
                </c:pt>
                <c:pt idx="568">
                  <c:v>168.44839304319947</c:v>
                </c:pt>
                <c:pt idx="569">
                  <c:v>171.54804998922646</c:v>
                </c:pt>
                <c:pt idx="570">
                  <c:v>173.03508903124023</c:v>
                </c:pt>
                <c:pt idx="571">
                  <c:v>169.5107807302148</c:v>
                </c:pt>
                <c:pt idx="572">
                  <c:v>170.35478919800789</c:v>
                </c:pt>
                <c:pt idx="573">
                  <c:v>169.60811082372311</c:v>
                </c:pt>
                <c:pt idx="574">
                  <c:v>168.95374386625986</c:v>
                </c:pt>
                <c:pt idx="575">
                  <c:v>165.36799240349148</c:v>
                </c:pt>
                <c:pt idx="576">
                  <c:v>165.22238665565345</c:v>
                </c:pt>
                <c:pt idx="577">
                  <c:v>165.99523595694819</c:v>
                </c:pt>
                <c:pt idx="578">
                  <c:v>166.60686115726816</c:v>
                </c:pt>
                <c:pt idx="579">
                  <c:v>167.03428563166875</c:v>
                </c:pt>
                <c:pt idx="580">
                  <c:v>171.24876606482553</c:v>
                </c:pt>
                <c:pt idx="581">
                  <c:v>169.44042046966786</c:v>
                </c:pt>
                <c:pt idx="582">
                  <c:v>167.94249895766887</c:v>
                </c:pt>
                <c:pt idx="583">
                  <c:v>165.75396654694117</c:v>
                </c:pt>
                <c:pt idx="584">
                  <c:v>163.57109083802823</c:v>
                </c:pt>
                <c:pt idx="585">
                  <c:v>163.37778036816968</c:v>
                </c:pt>
                <c:pt idx="586">
                  <c:v>155.9231284050997</c:v>
                </c:pt>
                <c:pt idx="587">
                  <c:v>160.01620712941278</c:v>
                </c:pt>
                <c:pt idx="588">
                  <c:v>157.74832716267264</c:v>
                </c:pt>
                <c:pt idx="589">
                  <c:v>159.60329741771983</c:v>
                </c:pt>
                <c:pt idx="590">
                  <c:v>164.45229922620217</c:v>
                </c:pt>
                <c:pt idx="591">
                  <c:v>164.41090166652126</c:v>
                </c:pt>
                <c:pt idx="592">
                  <c:v>165.5572328881469</c:v>
                </c:pt>
                <c:pt idx="593">
                  <c:v>169.00554131855648</c:v>
                </c:pt>
                <c:pt idx="594">
                  <c:v>164.06567952091535</c:v>
                </c:pt>
                <c:pt idx="595">
                  <c:v>167.17133611282529</c:v>
                </c:pt>
                <c:pt idx="596">
                  <c:v>170.55968566262831</c:v>
                </c:pt>
                <c:pt idx="597">
                  <c:v>169.29225790490176</c:v>
                </c:pt>
                <c:pt idx="598">
                  <c:v>169.11102398523985</c:v>
                </c:pt>
                <c:pt idx="599">
                  <c:v>165.63502981560367</c:v>
                </c:pt>
                <c:pt idx="600">
                  <c:v>158.70241662381872</c:v>
                </c:pt>
                <c:pt idx="601">
                  <c:v>157.29763982189277</c:v>
                </c:pt>
                <c:pt idx="602">
                  <c:v>153.01861836813728</c:v>
                </c:pt>
                <c:pt idx="603">
                  <c:v>149.38746228730801</c:v>
                </c:pt>
                <c:pt idx="604">
                  <c:v>146.52406173260687</c:v>
                </c:pt>
                <c:pt idx="605">
                  <c:v>149.40999587871136</c:v>
                </c:pt>
                <c:pt idx="606">
                  <c:v>144.3903126840905</c:v>
                </c:pt>
                <c:pt idx="607">
                  <c:v>153.90137785677211</c:v>
                </c:pt>
                <c:pt idx="608">
                  <c:v>154.80422932796276</c:v>
                </c:pt>
                <c:pt idx="609">
                  <c:v>150.655935335496</c:v>
                </c:pt>
                <c:pt idx="610">
                  <c:v>149.1234111364605</c:v>
                </c:pt>
                <c:pt idx="611">
                  <c:v>148.16594493553973</c:v>
                </c:pt>
                <c:pt idx="612">
                  <c:v>147.8069419032264</c:v>
                </c:pt>
                <c:pt idx="613">
                  <c:v>150.20238642024813</c:v>
                </c:pt>
                <c:pt idx="614">
                  <c:v>148.84930800661971</c:v>
                </c:pt>
                <c:pt idx="615">
                  <c:v>146.85011334923371</c:v>
                </c:pt>
                <c:pt idx="616">
                  <c:v>143.90321133680908</c:v>
                </c:pt>
                <c:pt idx="617">
                  <c:v>142.11159251376642</c:v>
                </c:pt>
                <c:pt idx="618">
                  <c:v>141.2238288437043</c:v>
                </c:pt>
                <c:pt idx="619">
                  <c:v>139.86674521421037</c:v>
                </c:pt>
                <c:pt idx="620">
                  <c:v>139.53416329226616</c:v>
                </c:pt>
                <c:pt idx="621">
                  <c:v>140.59502606126489</c:v>
                </c:pt>
                <c:pt idx="622">
                  <c:v>141.29867087768122</c:v>
                </c:pt>
                <c:pt idx="623">
                  <c:v>141.07543308276456</c:v>
                </c:pt>
                <c:pt idx="624">
                  <c:v>150.04064930602556</c:v>
                </c:pt>
                <c:pt idx="625">
                  <c:v>149.97034205789657</c:v>
                </c:pt>
                <c:pt idx="626">
                  <c:v>149.20913405636244</c:v>
                </c:pt>
                <c:pt idx="627">
                  <c:v>146.9412989175687</c:v>
                </c:pt>
                <c:pt idx="628">
                  <c:v>144.24395346148364</c:v>
                </c:pt>
                <c:pt idx="629">
                  <c:v>140.1235806503328</c:v>
                </c:pt>
                <c:pt idx="630">
                  <c:v>138.65630980938937</c:v>
                </c:pt>
                <c:pt idx="631">
                  <c:v>141.59301885192204</c:v>
                </c:pt>
                <c:pt idx="632">
                  <c:v>137.08768224553754</c:v>
                </c:pt>
                <c:pt idx="633">
                  <c:v>139.50987436435906</c:v>
                </c:pt>
                <c:pt idx="634">
                  <c:v>140.6773487957357</c:v>
                </c:pt>
                <c:pt idx="635">
                  <c:v>134.86651540810388</c:v>
                </c:pt>
                <c:pt idx="636">
                  <c:v>131.83199597734611</c:v>
                </c:pt>
                <c:pt idx="637">
                  <c:v>129.90736793229354</c:v>
                </c:pt>
                <c:pt idx="638">
                  <c:v>133.25563982606948</c:v>
                </c:pt>
                <c:pt idx="639">
                  <c:v>137.06535534899203</c:v>
                </c:pt>
                <c:pt idx="640">
                  <c:v>141.56468822817126</c:v>
                </c:pt>
                <c:pt idx="641">
                  <c:v>141.89711420227482</c:v>
                </c:pt>
                <c:pt idx="642">
                  <c:v>145.23414309588796</c:v>
                </c:pt>
                <c:pt idx="643">
                  <c:v>149.64244900708343</c:v>
                </c:pt>
                <c:pt idx="644">
                  <c:v>153.09826965872563</c:v>
                </c:pt>
                <c:pt idx="645">
                  <c:v>152.30586863356754</c:v>
                </c:pt>
                <c:pt idx="646">
                  <c:v>154.18626838773994</c:v>
                </c:pt>
                <c:pt idx="647">
                  <c:v>150.21749358521109</c:v>
                </c:pt>
                <c:pt idx="648">
                  <c:v>147.25166240718983</c:v>
                </c:pt>
                <c:pt idx="649">
                  <c:v>151.60721698619471</c:v>
                </c:pt>
                <c:pt idx="650">
                  <c:v>150.39617508601589</c:v>
                </c:pt>
                <c:pt idx="651">
                  <c:v>149.71546365561045</c:v>
                </c:pt>
                <c:pt idx="652">
                  <c:v>151.59554030452858</c:v>
                </c:pt>
                <c:pt idx="653">
                  <c:v>150.0649014932865</c:v>
                </c:pt>
                <c:pt idx="654">
                  <c:v>148.01123710452069</c:v>
                </c:pt>
                <c:pt idx="655">
                  <c:v>149.76172895514915</c:v>
                </c:pt>
                <c:pt idx="656">
                  <c:v>151.30187128524321</c:v>
                </c:pt>
                <c:pt idx="657">
                  <c:v>149.99886097811185</c:v>
                </c:pt>
                <c:pt idx="658">
                  <c:v>151.94253920162447</c:v>
                </c:pt>
                <c:pt idx="659">
                  <c:v>151.84514584644592</c:v>
                </c:pt>
                <c:pt idx="660">
                  <c:v>150.67410458419718</c:v>
                </c:pt>
                <c:pt idx="661">
                  <c:v>151.01361053022555</c:v>
                </c:pt>
                <c:pt idx="662">
                  <c:v>148.93201217447989</c:v>
                </c:pt>
                <c:pt idx="663">
                  <c:v>144.3909490131999</c:v>
                </c:pt>
                <c:pt idx="664">
                  <c:v>140.3370564791766</c:v>
                </c:pt>
                <c:pt idx="665">
                  <c:v>145.52841979176722</c:v>
                </c:pt>
                <c:pt idx="666">
                  <c:v>150.59605334272726</c:v>
                </c:pt>
                <c:pt idx="667">
                  <c:v>152.25690025814896</c:v>
                </c:pt>
                <c:pt idx="668">
                  <c:v>154.10798817520788</c:v>
                </c:pt>
                <c:pt idx="669">
                  <c:v>154.56212806092577</c:v>
                </c:pt>
                <c:pt idx="670">
                  <c:v>158.85372909583558</c:v>
                </c:pt>
                <c:pt idx="671">
                  <c:v>159.71998428942518</c:v>
                </c:pt>
                <c:pt idx="672">
                  <c:v>159.88497636500651</c:v>
                </c:pt>
                <c:pt idx="673">
                  <c:v>158.43259059844365</c:v>
                </c:pt>
                <c:pt idx="674">
                  <c:v>160.19048797546674</c:v>
                </c:pt>
                <c:pt idx="675">
                  <c:v>161.49782460922026</c:v>
                </c:pt>
                <c:pt idx="676">
                  <c:v>162.29571717532653</c:v>
                </c:pt>
                <c:pt idx="677">
                  <c:v>166.4953940002703</c:v>
                </c:pt>
                <c:pt idx="678">
                  <c:v>161.95203002206159</c:v>
                </c:pt>
                <c:pt idx="679">
                  <c:v>161.67174700851268</c:v>
                </c:pt>
                <c:pt idx="680">
                  <c:v>162.83712768144636</c:v>
                </c:pt>
                <c:pt idx="681">
                  <c:v>163.70480509778369</c:v>
                </c:pt>
                <c:pt idx="682">
                  <c:v>165.49300888404611</c:v>
                </c:pt>
                <c:pt idx="683">
                  <c:v>169.52871756792803</c:v>
                </c:pt>
                <c:pt idx="684">
                  <c:v>167.96689209361492</c:v>
                </c:pt>
                <c:pt idx="685">
                  <c:v>171.67189416911646</c:v>
                </c:pt>
                <c:pt idx="686">
                  <c:v>175.11588226657901</c:v>
                </c:pt>
                <c:pt idx="687">
                  <c:v>174.95268763584016</c:v>
                </c:pt>
                <c:pt idx="688">
                  <c:v>175.82668509328477</c:v>
                </c:pt>
                <c:pt idx="689">
                  <c:v>176.56864558587105</c:v>
                </c:pt>
                <c:pt idx="690">
                  <c:v>177.83143013423998</c:v>
                </c:pt>
                <c:pt idx="691">
                  <c:v>176.85266935486561</c:v>
                </c:pt>
                <c:pt idx="692">
                  <c:v>174.32931913516353</c:v>
                </c:pt>
                <c:pt idx="693">
                  <c:v>168.70216440428203</c:v>
                </c:pt>
                <c:pt idx="694">
                  <c:v>169.39423232319436</c:v>
                </c:pt>
                <c:pt idx="695">
                  <c:v>171.93980198401357</c:v>
                </c:pt>
                <c:pt idx="696">
                  <c:v>170.99626375049624</c:v>
                </c:pt>
                <c:pt idx="697">
                  <c:v>170.55411177365573</c:v>
                </c:pt>
                <c:pt idx="698">
                  <c:v>172.52452906234345</c:v>
                </c:pt>
                <c:pt idx="699">
                  <c:v>168.41805702132459</c:v>
                </c:pt>
                <c:pt idx="700">
                  <c:v>165.20887706894842</c:v>
                </c:pt>
                <c:pt idx="701">
                  <c:v>169.90952385373055</c:v>
                </c:pt>
                <c:pt idx="702">
                  <c:v>165.82930970472489</c:v>
                </c:pt>
                <c:pt idx="703">
                  <c:v>166.91274609910781</c:v>
                </c:pt>
                <c:pt idx="704">
                  <c:v>166.98411505376623</c:v>
                </c:pt>
                <c:pt idx="705">
                  <c:v>173.86664125079253</c:v>
                </c:pt>
                <c:pt idx="706">
                  <c:v>175.61548171100625</c:v>
                </c:pt>
                <c:pt idx="707">
                  <c:v>178.93338452181189</c:v>
                </c:pt>
                <c:pt idx="708">
                  <c:v>182.42875534684919</c:v>
                </c:pt>
                <c:pt idx="709">
                  <c:v>183.11260689860612</c:v>
                </c:pt>
                <c:pt idx="710">
                  <c:v>180.23831715303308</c:v>
                </c:pt>
                <c:pt idx="711">
                  <c:v>179.33576629330926</c:v>
                </c:pt>
                <c:pt idx="712">
                  <c:v>183.8266437746714</c:v>
                </c:pt>
                <c:pt idx="713">
                  <c:v>180.73404061389019</c:v>
                </c:pt>
                <c:pt idx="714">
                  <c:v>178.56023863720407</c:v>
                </c:pt>
                <c:pt idx="715">
                  <c:v>179.65824067757103</c:v>
                </c:pt>
                <c:pt idx="716">
                  <c:v>182.552036377924</c:v>
                </c:pt>
                <c:pt idx="717">
                  <c:v>170.71539376163776</c:v>
                </c:pt>
                <c:pt idx="718">
                  <c:v>181.40457445795371</c:v>
                </c:pt>
                <c:pt idx="719">
                  <c:v>177.85638069367724</c:v>
                </c:pt>
                <c:pt idx="720">
                  <c:v>177.73391476598897</c:v>
                </c:pt>
                <c:pt idx="721">
                  <c:v>187.91314735086976</c:v>
                </c:pt>
                <c:pt idx="722">
                  <c:v>191.12239826590979</c:v>
                </c:pt>
                <c:pt idx="723">
                  <c:v>190.2691115043271</c:v>
                </c:pt>
                <c:pt idx="724">
                  <c:v>193.42124278115847</c:v>
                </c:pt>
                <c:pt idx="725">
                  <c:v>196.03411765748257</c:v>
                </c:pt>
                <c:pt idx="726">
                  <c:v>202.71067808535076</c:v>
                </c:pt>
                <c:pt idx="727">
                  <c:v>205.90199096680789</c:v>
                </c:pt>
                <c:pt idx="728">
                  <c:v>188.95010693214388</c:v>
                </c:pt>
                <c:pt idx="729">
                  <c:v>189.5906990840673</c:v>
                </c:pt>
                <c:pt idx="730">
                  <c:v>185.87367283136078</c:v>
                </c:pt>
                <c:pt idx="731">
                  <c:v>186.27458219108198</c:v>
                </c:pt>
                <c:pt idx="732">
                  <c:v>188.19241214183739</c:v>
                </c:pt>
                <c:pt idx="733">
                  <c:v>190.64165298077768</c:v>
                </c:pt>
                <c:pt idx="734">
                  <c:v>196.45358004954687</c:v>
                </c:pt>
                <c:pt idx="735">
                  <c:v>200.21466025457454</c:v>
                </c:pt>
                <c:pt idx="736">
                  <c:v>204.74607822345061</c:v>
                </c:pt>
                <c:pt idx="737">
                  <c:v>204.16317252445359</c:v>
                </c:pt>
                <c:pt idx="738">
                  <c:v>204.68899257114046</c:v>
                </c:pt>
                <c:pt idx="739">
                  <c:v>209.39401911761456</c:v>
                </c:pt>
                <c:pt idx="740">
                  <c:v>211.98692469970294</c:v>
                </c:pt>
                <c:pt idx="741">
                  <c:v>211.19361425034467</c:v>
                </c:pt>
                <c:pt idx="742">
                  <c:v>210.78798374886995</c:v>
                </c:pt>
                <c:pt idx="743">
                  <c:v>212.1992100449396</c:v>
                </c:pt>
                <c:pt idx="744">
                  <c:v>208.29527820290272</c:v>
                </c:pt>
                <c:pt idx="745">
                  <c:v>206.65498821562196</c:v>
                </c:pt>
                <c:pt idx="746">
                  <c:v>204.8059474705195</c:v>
                </c:pt>
                <c:pt idx="747">
                  <c:v>196.4887169507036</c:v>
                </c:pt>
                <c:pt idx="748">
                  <c:v>197.53527037481931</c:v>
                </c:pt>
                <c:pt idx="749">
                  <c:v>199.26967835177967</c:v>
                </c:pt>
                <c:pt idx="750">
                  <c:v>238.23354867775242</c:v>
                </c:pt>
                <c:pt idx="751">
                  <c:v>234.31442077475597</c:v>
                </c:pt>
                <c:pt idx="752">
                  <c:v>235.5681520104923</c:v>
                </c:pt>
                <c:pt idx="753">
                  <c:v>233.59593825683521</c:v>
                </c:pt>
                <c:pt idx="754">
                  <c:v>237.11080066493108</c:v>
                </c:pt>
                <c:pt idx="755">
                  <c:v>237.76392327861146</c:v>
                </c:pt>
                <c:pt idx="756">
                  <c:v>237.00596438093999</c:v>
                </c:pt>
                <c:pt idx="757">
                  <c:v>234.23103443905035</c:v>
                </c:pt>
                <c:pt idx="758">
                  <c:v>232.84374794849433</c:v>
                </c:pt>
                <c:pt idx="759">
                  <c:v>233.38479137036288</c:v>
                </c:pt>
                <c:pt idx="760">
                  <c:v>237.09282505037359</c:v>
                </c:pt>
                <c:pt idx="761">
                  <c:v>241.33838189843513</c:v>
                </c:pt>
                <c:pt idx="762">
                  <c:v>241.93422047412093</c:v>
                </c:pt>
                <c:pt idx="763">
                  <c:v>244.99690755737169</c:v>
                </c:pt>
                <c:pt idx="764">
                  <c:v>245.40872216739214</c:v>
                </c:pt>
                <c:pt idx="765">
                  <c:v>245.00470938023903</c:v>
                </c:pt>
                <c:pt idx="766">
                  <c:v>242.90249584990156</c:v>
                </c:pt>
                <c:pt idx="767">
                  <c:v>242.11426766834353</c:v>
                </c:pt>
                <c:pt idx="768">
                  <c:v>242.17083295340566</c:v>
                </c:pt>
                <c:pt idx="769">
                  <c:v>243.94258358179729</c:v>
                </c:pt>
                <c:pt idx="770">
                  <c:v>243.40956272267223</c:v>
                </c:pt>
                <c:pt idx="771">
                  <c:v>240.09085983279633</c:v>
                </c:pt>
                <c:pt idx="772">
                  <c:v>240.78472323645391</c:v>
                </c:pt>
                <c:pt idx="773">
                  <c:v>241.75100063046023</c:v>
                </c:pt>
                <c:pt idx="774">
                  <c:v>240.92273652478616</c:v>
                </c:pt>
                <c:pt idx="775">
                  <c:v>239.56600400845025</c:v>
                </c:pt>
                <c:pt idx="776">
                  <c:v>236.77076637778814</c:v>
                </c:pt>
                <c:pt idx="777">
                  <c:v>238.87366672982401</c:v>
                </c:pt>
                <c:pt idx="778">
                  <c:v>241.3515106319071</c:v>
                </c:pt>
                <c:pt idx="779">
                  <c:v>242.21486887581977</c:v>
                </c:pt>
                <c:pt idx="780">
                  <c:v>242.96393260909164</c:v>
                </c:pt>
                <c:pt idx="781">
                  <c:v>245.95592242529273</c:v>
                </c:pt>
                <c:pt idx="782">
                  <c:v>241.46726222765784</c:v>
                </c:pt>
                <c:pt idx="783">
                  <c:v>240.95092508062027</c:v>
                </c:pt>
                <c:pt idx="784">
                  <c:v>241.98526000253472</c:v>
                </c:pt>
                <c:pt idx="785">
                  <c:v>242.87918120610561</c:v>
                </c:pt>
                <c:pt idx="786">
                  <c:v>245.46446453016296</c:v>
                </c:pt>
                <c:pt idx="787">
                  <c:v>247.92245716781804</c:v>
                </c:pt>
                <c:pt idx="788">
                  <c:v>248.18255682915984</c:v>
                </c:pt>
                <c:pt idx="789">
                  <c:v>243.69529672876411</c:v>
                </c:pt>
                <c:pt idx="790">
                  <c:v>240.44490597680087</c:v>
                </c:pt>
                <c:pt idx="791">
                  <c:v>237.8504072985763</c:v>
                </c:pt>
                <c:pt idx="792">
                  <c:v>239.72888237555256</c:v>
                </c:pt>
                <c:pt idx="793">
                  <c:v>240.87334757503331</c:v>
                </c:pt>
                <c:pt idx="794">
                  <c:v>239.80592873364679</c:v>
                </c:pt>
                <c:pt idx="795">
                  <c:v>242.8158501123113</c:v>
                </c:pt>
                <c:pt idx="796">
                  <c:v>240.81941355825674</c:v>
                </c:pt>
                <c:pt idx="797">
                  <c:v>242.53757365635121</c:v>
                </c:pt>
                <c:pt idx="798">
                  <c:v>243.67862396976003</c:v>
                </c:pt>
                <c:pt idx="799">
                  <c:v>246.24023052835909</c:v>
                </c:pt>
                <c:pt idx="800">
                  <c:v>247.57035095785892</c:v>
                </c:pt>
                <c:pt idx="801">
                  <c:v>242.72588329862253</c:v>
                </c:pt>
                <c:pt idx="802">
                  <c:v>237.22186077374636</c:v>
                </c:pt>
                <c:pt idx="803">
                  <c:v>239.43439844296216</c:v>
                </c:pt>
                <c:pt idx="804">
                  <c:v>238.78606028524629</c:v>
                </c:pt>
                <c:pt idx="805">
                  <c:v>233.79901405511751</c:v>
                </c:pt>
                <c:pt idx="806">
                  <c:v>234.00506083690823</c:v>
                </c:pt>
                <c:pt idx="807">
                  <c:v>232.81527165663917</c:v>
                </c:pt>
                <c:pt idx="808">
                  <c:v>237.71899883360072</c:v>
                </c:pt>
                <c:pt idx="809">
                  <c:v>239.74711927748365</c:v>
                </c:pt>
                <c:pt idx="810">
                  <c:v>238.42844718491401</c:v>
                </c:pt>
                <c:pt idx="811">
                  <c:v>238.45553218395918</c:v>
                </c:pt>
                <c:pt idx="812">
                  <c:v>242.51560665436637</c:v>
                </c:pt>
                <c:pt idx="813">
                  <c:v>244.93224126247037</c:v>
                </c:pt>
                <c:pt idx="814">
                  <c:v>247.23154622974531</c:v>
                </c:pt>
                <c:pt idx="815">
                  <c:v>248.67535488955272</c:v>
                </c:pt>
                <c:pt idx="816">
                  <c:v>244.86650766329666</c:v>
                </c:pt>
                <c:pt idx="817">
                  <c:v>251.52909217960351</c:v>
                </c:pt>
                <c:pt idx="818">
                  <c:v>253.99918971915665</c:v>
                </c:pt>
                <c:pt idx="819">
                  <c:v>254.33037125223223</c:v>
                </c:pt>
                <c:pt idx="820">
                  <c:v>254.2840479893357</c:v>
                </c:pt>
                <c:pt idx="821">
                  <c:v>246.44722189272974</c:v>
                </c:pt>
                <c:pt idx="822">
                  <c:v>242.17591272714191</c:v>
                </c:pt>
                <c:pt idx="823">
                  <c:v>242.08451582677776</c:v>
                </c:pt>
                <c:pt idx="824">
                  <c:v>240.8499921100771</c:v>
                </c:pt>
                <c:pt idx="825">
                  <c:v>242.17012658393915</c:v>
                </c:pt>
                <c:pt idx="826">
                  <c:v>242.58694697295377</c:v>
                </c:pt>
                <c:pt idx="827">
                  <c:v>240.23351356900858</c:v>
                </c:pt>
                <c:pt idx="828">
                  <c:v>238.84180517106569</c:v>
                </c:pt>
                <c:pt idx="829">
                  <c:v>239.38823842975992</c:v>
                </c:pt>
                <c:pt idx="830">
                  <c:v>239.47706913673687</c:v>
                </c:pt>
                <c:pt idx="831">
                  <c:v>236.8733570763716</c:v>
                </c:pt>
                <c:pt idx="832">
                  <c:v>234.39243994215352</c:v>
                </c:pt>
                <c:pt idx="833">
                  <c:v>233.4653405346202</c:v>
                </c:pt>
                <c:pt idx="834">
                  <c:v>232.28570665248921</c:v>
                </c:pt>
                <c:pt idx="835">
                  <c:v>226.45491157780191</c:v>
                </c:pt>
                <c:pt idx="836">
                  <c:v>217.8304939638175</c:v>
                </c:pt>
                <c:pt idx="837">
                  <c:v>220.79353149913462</c:v>
                </c:pt>
                <c:pt idx="838">
                  <c:v>224.36408141401162</c:v>
                </c:pt>
                <c:pt idx="839">
                  <c:v>230.19445014142175</c:v>
                </c:pt>
                <c:pt idx="840">
                  <c:v>249.42657501781744</c:v>
                </c:pt>
                <c:pt idx="841">
                  <c:v>250.37509652210318</c:v>
                </c:pt>
                <c:pt idx="842">
                  <c:v>250.61579144119577</c:v>
                </c:pt>
                <c:pt idx="843">
                  <c:v>255.56757412068012</c:v>
                </c:pt>
                <c:pt idx="844">
                  <c:v>251.0638138867001</c:v>
                </c:pt>
                <c:pt idx="845">
                  <c:v>247.25810638480976</c:v>
                </c:pt>
                <c:pt idx="846">
                  <c:v>253.22841278341716</c:v>
                </c:pt>
                <c:pt idx="847">
                  <c:v>249.52189179081387</c:v>
                </c:pt>
                <c:pt idx="848">
                  <c:v>253.73420427366773</c:v>
                </c:pt>
                <c:pt idx="849">
                  <c:v>247.60923813868612</c:v>
                </c:pt>
                <c:pt idx="850">
                  <c:v>243.41837303166392</c:v>
                </c:pt>
                <c:pt idx="851">
                  <c:v>239.66003967404444</c:v>
                </c:pt>
                <c:pt idx="852">
                  <c:v>234.32619502492128</c:v>
                </c:pt>
                <c:pt idx="853">
                  <c:v>232.95124235041428</c:v>
                </c:pt>
                <c:pt idx="854">
                  <c:v>231.13823969878922</c:v>
                </c:pt>
                <c:pt idx="855">
                  <c:v>234.58497186750424</c:v>
                </c:pt>
                <c:pt idx="856">
                  <c:v>226.5621988464186</c:v>
                </c:pt>
                <c:pt idx="857">
                  <c:v>237.60492119738316</c:v>
                </c:pt>
                <c:pt idx="858">
                  <c:v>234.49158959449741</c:v>
                </c:pt>
                <c:pt idx="859">
                  <c:v>229.79654154263898</c:v>
                </c:pt>
                <c:pt idx="860">
                  <c:v>229.47541136803702</c:v>
                </c:pt>
                <c:pt idx="861">
                  <c:v>229.73124238329194</c:v>
                </c:pt>
                <c:pt idx="862">
                  <c:v>228.13697454912622</c:v>
                </c:pt>
                <c:pt idx="863">
                  <c:v>223.11298377574033</c:v>
                </c:pt>
                <c:pt idx="864">
                  <c:v>222.92703415385969</c:v>
                </c:pt>
                <c:pt idx="865">
                  <c:v>222.49543038576482</c:v>
                </c:pt>
                <c:pt idx="866">
                  <c:v>216.27658401927826</c:v>
                </c:pt>
                <c:pt idx="867">
                  <c:v>216.36364413869043</c:v>
                </c:pt>
                <c:pt idx="868">
                  <c:v>212.4955347172631</c:v>
                </c:pt>
                <c:pt idx="869">
                  <c:v>208.28227534363481</c:v>
                </c:pt>
                <c:pt idx="870">
                  <c:v>205.48574442900519</c:v>
                </c:pt>
                <c:pt idx="871">
                  <c:v>205.73447937463166</c:v>
                </c:pt>
                <c:pt idx="872">
                  <c:v>203.28499696223926</c:v>
                </c:pt>
                <c:pt idx="873">
                  <c:v>203.21320134878943</c:v>
                </c:pt>
                <c:pt idx="874">
                  <c:v>204.6370016228058</c:v>
                </c:pt>
                <c:pt idx="875">
                  <c:v>206.35451553106873</c:v>
                </c:pt>
                <c:pt idx="876">
                  <c:v>208.34225895387291</c:v>
                </c:pt>
                <c:pt idx="877">
                  <c:v>202.29154719160655</c:v>
                </c:pt>
                <c:pt idx="878">
                  <c:v>196.5244769852562</c:v>
                </c:pt>
                <c:pt idx="879">
                  <c:v>195.04266791645364</c:v>
                </c:pt>
                <c:pt idx="880">
                  <c:v>199.1200192265263</c:v>
                </c:pt>
                <c:pt idx="881">
                  <c:v>205.08439069142619</c:v>
                </c:pt>
                <c:pt idx="882">
                  <c:v>206.61005464074063</c:v>
                </c:pt>
                <c:pt idx="883">
                  <c:v>207.94722598996537</c:v>
                </c:pt>
                <c:pt idx="884">
                  <c:v>210.80079591807728</c:v>
                </c:pt>
                <c:pt idx="885">
                  <c:v>211.8423157720261</c:v>
                </c:pt>
                <c:pt idx="886">
                  <c:v>208.71450333494644</c:v>
                </c:pt>
                <c:pt idx="887">
                  <c:v>204.98987405376474</c:v>
                </c:pt>
                <c:pt idx="888">
                  <c:v>204.4512781574285</c:v>
                </c:pt>
                <c:pt idx="889">
                  <c:v>206.56089686521361</c:v>
                </c:pt>
                <c:pt idx="890">
                  <c:v>212.26803326242506</c:v>
                </c:pt>
                <c:pt idx="891">
                  <c:v>210.17995798912509</c:v>
                </c:pt>
                <c:pt idx="892">
                  <c:v>211.71740458242706</c:v>
                </c:pt>
                <c:pt idx="893">
                  <c:v>214.9904747324457</c:v>
                </c:pt>
                <c:pt idx="894">
                  <c:v>217.27756861061221</c:v>
                </c:pt>
                <c:pt idx="895">
                  <c:v>220.08129392095321</c:v>
                </c:pt>
                <c:pt idx="896">
                  <c:v>218.7239486431281</c:v>
                </c:pt>
                <c:pt idx="897">
                  <c:v>212.33547230156844</c:v>
                </c:pt>
                <c:pt idx="898">
                  <c:v>208.2908989038358</c:v>
                </c:pt>
                <c:pt idx="899">
                  <c:v>213.08864345018506</c:v>
                </c:pt>
                <c:pt idx="900">
                  <c:v>213.96122044507817</c:v>
                </c:pt>
                <c:pt idx="901">
                  <c:v>223.76528884548486</c:v>
                </c:pt>
                <c:pt idx="902">
                  <c:v>222.97352135397111</c:v>
                </c:pt>
                <c:pt idx="903">
                  <c:v>222.56432023079697</c:v>
                </c:pt>
                <c:pt idx="904">
                  <c:v>222.4463153774276</c:v>
                </c:pt>
                <c:pt idx="905">
                  <c:v>227.09897256747229</c:v>
                </c:pt>
                <c:pt idx="906">
                  <c:v>228.46102799335057</c:v>
                </c:pt>
                <c:pt idx="907">
                  <c:v>228.08507141350589</c:v>
                </c:pt>
                <c:pt idx="908">
                  <c:v>230.02622672794311</c:v>
                </c:pt>
                <c:pt idx="909">
                  <c:v>231.88206439614089</c:v>
                </c:pt>
                <c:pt idx="910">
                  <c:v>227.40866632008982</c:v>
                </c:pt>
                <c:pt idx="911">
                  <c:v>229.48306863087981</c:v>
                </c:pt>
                <c:pt idx="912">
                  <c:v>223.45690367830696</c:v>
                </c:pt>
                <c:pt idx="913">
                  <c:v>222.65532081580136</c:v>
                </c:pt>
                <c:pt idx="914">
                  <c:v>222.15627243380987</c:v>
                </c:pt>
                <c:pt idx="915">
                  <c:v>228.47645538974618</c:v>
                </c:pt>
                <c:pt idx="916">
                  <c:v>232.26149496726651</c:v>
                </c:pt>
                <c:pt idx="917">
                  <c:v>231.63338104098088</c:v>
                </c:pt>
                <c:pt idx="918">
                  <c:v>231.94315559416827</c:v>
                </c:pt>
                <c:pt idx="919">
                  <c:v>231.59429130834178</c:v>
                </c:pt>
                <c:pt idx="920">
                  <c:v>243.46578804300995</c:v>
                </c:pt>
                <c:pt idx="921">
                  <c:v>238.46015278399659</c:v>
                </c:pt>
                <c:pt idx="922">
                  <c:v>240.64161434603432</c:v>
                </c:pt>
                <c:pt idx="923">
                  <c:v>239.66039387742947</c:v>
                </c:pt>
                <c:pt idx="924">
                  <c:v>243.24283164614005</c:v>
                </c:pt>
                <c:pt idx="925">
                  <c:v>246.84708005995603</c:v>
                </c:pt>
                <c:pt idx="926">
                  <c:v>246.72958419117157</c:v>
                </c:pt>
                <c:pt idx="927">
                  <c:v>245.36405140467093</c:v>
                </c:pt>
                <c:pt idx="928">
                  <c:v>243.37567877942746</c:v>
                </c:pt>
                <c:pt idx="929">
                  <c:v>247.19059155544295</c:v>
                </c:pt>
                <c:pt idx="930">
                  <c:v>248.04907077332572</c:v>
                </c:pt>
                <c:pt idx="931">
                  <c:v>252.48780879365702</c:v>
                </c:pt>
                <c:pt idx="932">
                  <c:v>256.86260669850861</c:v>
                </c:pt>
                <c:pt idx="933">
                  <c:v>258.02473365729372</c:v>
                </c:pt>
                <c:pt idx="934">
                  <c:v>255.20578195901226</c:v>
                </c:pt>
                <c:pt idx="935">
                  <c:v>259.70701040224355</c:v>
                </c:pt>
                <c:pt idx="936">
                  <c:v>262.98386997372359</c:v>
                </c:pt>
                <c:pt idx="937">
                  <c:v>262.5897883400138</c:v>
                </c:pt>
                <c:pt idx="938">
                  <c:v>263.17830702307452</c:v>
                </c:pt>
                <c:pt idx="939">
                  <c:v>263.75709189278365</c:v>
                </c:pt>
                <c:pt idx="940">
                  <c:v>260.57458852087422</c:v>
                </c:pt>
                <c:pt idx="941">
                  <c:v>258.87551195963385</c:v>
                </c:pt>
                <c:pt idx="942">
                  <c:v>252.75212760586308</c:v>
                </c:pt>
                <c:pt idx="943">
                  <c:v>246.04907888185505</c:v>
                </c:pt>
                <c:pt idx="944">
                  <c:v>247.11256573884043</c:v>
                </c:pt>
                <c:pt idx="945">
                  <c:v>248.09292810447903</c:v>
                </c:pt>
                <c:pt idx="946">
                  <c:v>247.14714935064936</c:v>
                </c:pt>
                <c:pt idx="947">
                  <c:v>247.63647731473108</c:v>
                </c:pt>
                <c:pt idx="948">
                  <c:v>246.66728353388137</c:v>
                </c:pt>
                <c:pt idx="949">
                  <c:v>235.29504355202835</c:v>
                </c:pt>
                <c:pt idx="950">
                  <c:v>226.14030177457008</c:v>
                </c:pt>
                <c:pt idx="951">
                  <c:v>241.92853995152535</c:v>
                </c:pt>
                <c:pt idx="952">
                  <c:v>240.15154951912342</c:v>
                </c:pt>
                <c:pt idx="953">
                  <c:v>243.61522521621757</c:v>
                </c:pt>
                <c:pt idx="954">
                  <c:v>248.10846432670658</c:v>
                </c:pt>
                <c:pt idx="955">
                  <c:v>255.54370692687502</c:v>
                </c:pt>
                <c:pt idx="956">
                  <c:v>257.42824144329853</c:v>
                </c:pt>
                <c:pt idx="957">
                  <c:v>257.91325161296174</c:v>
                </c:pt>
                <c:pt idx="958">
                  <c:v>263.65883030950221</c:v>
                </c:pt>
                <c:pt idx="959">
                  <c:v>262.09816091262076</c:v>
                </c:pt>
                <c:pt idx="960">
                  <c:v>255.08599044006843</c:v>
                </c:pt>
                <c:pt idx="961">
                  <c:v>251.16358563383056</c:v>
                </c:pt>
                <c:pt idx="962">
                  <c:v>253.47246013681553</c:v>
                </c:pt>
                <c:pt idx="963">
                  <c:v>250.81953322743379</c:v>
                </c:pt>
                <c:pt idx="964">
                  <c:v>254.07017407711001</c:v>
                </c:pt>
                <c:pt idx="965">
                  <c:v>251.56226464760206</c:v>
                </c:pt>
                <c:pt idx="966">
                  <c:v>250.24145053124224</c:v>
                </c:pt>
                <c:pt idx="967">
                  <c:v>239.15853858120781</c:v>
                </c:pt>
                <c:pt idx="968">
                  <c:v>243.3651108716611</c:v>
                </c:pt>
                <c:pt idx="969">
                  <c:v>234.72328811202473</c:v>
                </c:pt>
                <c:pt idx="970">
                  <c:v>237.58099894856517</c:v>
                </c:pt>
                <c:pt idx="971">
                  <c:v>247.15534645404833</c:v>
                </c:pt>
                <c:pt idx="972">
                  <c:v>244.87013918783182</c:v>
                </c:pt>
                <c:pt idx="973">
                  <c:v>241.92562290359174</c:v>
                </c:pt>
                <c:pt idx="974">
                  <c:v>244.10083398069216</c:v>
                </c:pt>
                <c:pt idx="975">
                  <c:v>245.2424950012514</c:v>
                </c:pt>
                <c:pt idx="976">
                  <c:v>244.27650915058712</c:v>
                </c:pt>
                <c:pt idx="977">
                  <c:v>244.53112820713085</c:v>
                </c:pt>
                <c:pt idx="978">
                  <c:v>249.37889627983319</c:v>
                </c:pt>
                <c:pt idx="979">
                  <c:v>247.00498425826348</c:v>
                </c:pt>
                <c:pt idx="980">
                  <c:v>245.30078876087128</c:v>
                </c:pt>
                <c:pt idx="981">
                  <c:v>243.83324045838063</c:v>
                </c:pt>
                <c:pt idx="982">
                  <c:v>251.88067970947341</c:v>
                </c:pt>
                <c:pt idx="983">
                  <c:v>246.46627236635291</c:v>
                </c:pt>
                <c:pt idx="984">
                  <c:v>249.42886652659516</c:v>
                </c:pt>
                <c:pt idx="985">
                  <c:v>249.23168707852517</c:v>
                </c:pt>
                <c:pt idx="986">
                  <c:v>247.62720557108764</c:v>
                </c:pt>
                <c:pt idx="987">
                  <c:v>244.02861241298825</c:v>
                </c:pt>
                <c:pt idx="988">
                  <c:v>241.92758377221955</c:v>
                </c:pt>
                <c:pt idx="989">
                  <c:v>244.51900733936944</c:v>
                </c:pt>
                <c:pt idx="990">
                  <c:v>243.09733768410592</c:v>
                </c:pt>
                <c:pt idx="991">
                  <c:v>238.01235462699302</c:v>
                </c:pt>
                <c:pt idx="992">
                  <c:v>235.8035653125965</c:v>
                </c:pt>
                <c:pt idx="993">
                  <c:v>239.32067732749891</c:v>
                </c:pt>
                <c:pt idx="994">
                  <c:v>239.49201236747834</c:v>
                </c:pt>
                <c:pt idx="995">
                  <c:v>240.08504900853373</c:v>
                </c:pt>
                <c:pt idx="996">
                  <c:v>239.21753692229007</c:v>
                </c:pt>
                <c:pt idx="997">
                  <c:v>235.69729771445051</c:v>
                </c:pt>
                <c:pt idx="998">
                  <c:v>234.74267246743688</c:v>
                </c:pt>
                <c:pt idx="999">
                  <c:v>236.11682001150086</c:v>
                </c:pt>
                <c:pt idx="1000">
                  <c:v>116.36830573211961</c:v>
                </c:pt>
                <c:pt idx="1001">
                  <c:v>112.83405150407417</c:v>
                </c:pt>
                <c:pt idx="1002">
                  <c:v>113.47787444598175</c:v>
                </c:pt>
                <c:pt idx="1003">
                  <c:v>112.37645460827846</c:v>
                </c:pt>
                <c:pt idx="1004">
                  <c:v>113.14057908095111</c:v>
                </c:pt>
                <c:pt idx="1005">
                  <c:v>113.34926183328535</c:v>
                </c:pt>
                <c:pt idx="1006">
                  <c:v>112.92181402625197</c:v>
                </c:pt>
                <c:pt idx="1007">
                  <c:v>111.41484158830316</c:v>
                </c:pt>
                <c:pt idx="1008">
                  <c:v>110.65473458219046</c:v>
                </c:pt>
                <c:pt idx="1009">
                  <c:v>111.26436378278878</c:v>
                </c:pt>
                <c:pt idx="1010">
                  <c:v>113.2157406741896</c:v>
                </c:pt>
                <c:pt idx="1011">
                  <c:v>115.32021937842779</c:v>
                </c:pt>
                <c:pt idx="1012">
                  <c:v>116.01627922834501</c:v>
                </c:pt>
                <c:pt idx="1013">
                  <c:v>116.39204701677207</c:v>
                </c:pt>
                <c:pt idx="1014">
                  <c:v>116.62116739795241</c:v>
                </c:pt>
                <c:pt idx="1015">
                  <c:v>115.87969903250996</c:v>
                </c:pt>
                <c:pt idx="1016">
                  <c:v>114.8487992322669</c:v>
                </c:pt>
                <c:pt idx="1017">
                  <c:v>113.19532243520081</c:v>
                </c:pt>
                <c:pt idx="1018">
                  <c:v>113.7130833300899</c:v>
                </c:pt>
                <c:pt idx="1019">
                  <c:v>113.43720023528702</c:v>
                </c:pt>
                <c:pt idx="1020">
                  <c:v>112.4389894524802</c:v>
                </c:pt>
                <c:pt idx="1021">
                  <c:v>111.13978476889457</c:v>
                </c:pt>
                <c:pt idx="1022">
                  <c:v>110.87275229404386</c:v>
                </c:pt>
                <c:pt idx="1023">
                  <c:v>111.23350530050719</c:v>
                </c:pt>
                <c:pt idx="1024">
                  <c:v>111.36494203520824</c:v>
                </c:pt>
                <c:pt idx="1025">
                  <c:v>110.77685538950733</c:v>
                </c:pt>
                <c:pt idx="1026">
                  <c:v>110.33515555042028</c:v>
                </c:pt>
                <c:pt idx="1027">
                  <c:v>112.12371571683373</c:v>
                </c:pt>
                <c:pt idx="1028">
                  <c:v>115.06648328548862</c:v>
                </c:pt>
                <c:pt idx="1029">
                  <c:v>111.61826953366545</c:v>
                </c:pt>
                <c:pt idx="1030">
                  <c:v>113.03062572108894</c:v>
                </c:pt>
                <c:pt idx="1031">
                  <c:v>114.20137741935936</c:v>
                </c:pt>
                <c:pt idx="1032">
                  <c:v>113.63950104991588</c:v>
                </c:pt>
                <c:pt idx="1033">
                  <c:v>112.9462169690582</c:v>
                </c:pt>
                <c:pt idx="1034">
                  <c:v>113.71536585365854</c:v>
                </c:pt>
                <c:pt idx="1035">
                  <c:v>114.78915300993803</c:v>
                </c:pt>
                <c:pt idx="1036">
                  <c:v>115.54489538922718</c:v>
                </c:pt>
                <c:pt idx="1037">
                  <c:v>116.6949854418572</c:v>
                </c:pt>
                <c:pt idx="1038">
                  <c:v>117.1911698698331</c:v>
                </c:pt>
                <c:pt idx="1039">
                  <c:v>115.55284661408641</c:v>
                </c:pt>
                <c:pt idx="1040">
                  <c:v>115.05013673655424</c:v>
                </c:pt>
                <c:pt idx="1041">
                  <c:v>114.6756629733147</c:v>
                </c:pt>
                <c:pt idx="1042">
                  <c:v>114.98066225817567</c:v>
                </c:pt>
                <c:pt idx="1043">
                  <c:v>116.19507342758121</c:v>
                </c:pt>
                <c:pt idx="1044">
                  <c:v>117.08924529883484</c:v>
                </c:pt>
                <c:pt idx="1045">
                  <c:v>118.17033838162683</c:v>
                </c:pt>
                <c:pt idx="1046">
                  <c:v>118.02611804443664</c:v>
                </c:pt>
                <c:pt idx="1047">
                  <c:v>118.55714221920105</c:v>
                </c:pt>
                <c:pt idx="1048">
                  <c:v>120.15949725615152</c:v>
                </c:pt>
                <c:pt idx="1049">
                  <c:v>119.82942003220111</c:v>
                </c:pt>
                <c:pt idx="1050">
                  <c:v>118.7481097330852</c:v>
                </c:pt>
                <c:pt idx="1051">
                  <c:v>118.52071901123135</c:v>
                </c:pt>
                <c:pt idx="1052">
                  <c:v>116.24819513362253</c:v>
                </c:pt>
                <c:pt idx="1053">
                  <c:v>115.93899326604391</c:v>
                </c:pt>
                <c:pt idx="1054">
                  <c:v>116.2414424459748</c:v>
                </c:pt>
                <c:pt idx="1055">
                  <c:v>113.33599586779218</c:v>
                </c:pt>
                <c:pt idx="1056">
                  <c:v>113.42403339747388</c:v>
                </c:pt>
                <c:pt idx="1057">
                  <c:v>116.44561475487551</c:v>
                </c:pt>
                <c:pt idx="1058">
                  <c:v>119.68028197339035</c:v>
                </c:pt>
                <c:pt idx="1059">
                  <c:v>120.87510042255725</c:v>
                </c:pt>
                <c:pt idx="1060">
                  <c:v>120.21190561813769</c:v>
                </c:pt>
                <c:pt idx="1061">
                  <c:v>120.60003892297041</c:v>
                </c:pt>
                <c:pt idx="1062">
                  <c:v>123.8489480961892</c:v>
                </c:pt>
                <c:pt idx="1063">
                  <c:v>124.96679248699049</c:v>
                </c:pt>
                <c:pt idx="1064">
                  <c:v>127.8892803586795</c:v>
                </c:pt>
                <c:pt idx="1065">
                  <c:v>128.55217884646319</c:v>
                </c:pt>
                <c:pt idx="1066">
                  <c:v>124.62242368347037</c:v>
                </c:pt>
                <c:pt idx="1067">
                  <c:v>124.45551573982647</c:v>
                </c:pt>
                <c:pt idx="1068">
                  <c:v>124.55081556418783</c:v>
                </c:pt>
                <c:pt idx="1069">
                  <c:v>125.75969481279076</c:v>
                </c:pt>
                <c:pt idx="1070">
                  <c:v>124.45447136418184</c:v>
                </c:pt>
                <c:pt idx="1071">
                  <c:v>120.93549624389212</c:v>
                </c:pt>
                <c:pt idx="1072">
                  <c:v>119.36342239690109</c:v>
                </c:pt>
                <c:pt idx="1073">
                  <c:v>118.75056141926791</c:v>
                </c:pt>
                <c:pt idx="1074">
                  <c:v>116.85049681438733</c:v>
                </c:pt>
                <c:pt idx="1075">
                  <c:v>117.38295100162262</c:v>
                </c:pt>
                <c:pt idx="1076">
                  <c:v>116.78429258695272</c:v>
                </c:pt>
                <c:pt idx="1077">
                  <c:v>116.68792527510651</c:v>
                </c:pt>
                <c:pt idx="1078">
                  <c:v>117.25150263140236</c:v>
                </c:pt>
                <c:pt idx="1079">
                  <c:v>117.18245776406276</c:v>
                </c:pt>
                <c:pt idx="1080">
                  <c:v>117.69909427786143</c:v>
                </c:pt>
                <c:pt idx="1081">
                  <c:v>114.6748317996897</c:v>
                </c:pt>
                <c:pt idx="1082">
                  <c:v>113.71865821312049</c:v>
                </c:pt>
                <c:pt idx="1083">
                  <c:v>113.862605394429</c:v>
                </c:pt>
                <c:pt idx="1084">
                  <c:v>113.95928991402636</c:v>
                </c:pt>
                <c:pt idx="1085">
                  <c:v>110.31342251934639</c:v>
                </c:pt>
                <c:pt idx="1086">
                  <c:v>108.98726765074989</c:v>
                </c:pt>
                <c:pt idx="1087">
                  <c:v>108.93232282004203</c:v>
                </c:pt>
                <c:pt idx="1088">
                  <c:v>109.23692160378785</c:v>
                </c:pt>
                <c:pt idx="1089">
                  <c:v>111.89623589462231</c:v>
                </c:pt>
                <c:pt idx="1090">
                  <c:v>116.13306918973127</c:v>
                </c:pt>
                <c:pt idx="1091">
                  <c:v>115.86434378462724</c:v>
                </c:pt>
                <c:pt idx="1092">
                  <c:v>116.71977310608506</c:v>
                </c:pt>
                <c:pt idx="1093">
                  <c:v>118.54764595018463</c:v>
                </c:pt>
                <c:pt idx="1094">
                  <c:v>118.11510111001991</c:v>
                </c:pt>
                <c:pt idx="1095">
                  <c:v>115.84310181700639</c:v>
                </c:pt>
                <c:pt idx="1096">
                  <c:v>118.31429174463111</c:v>
                </c:pt>
                <c:pt idx="1097">
                  <c:v>116.90318933777711</c:v>
                </c:pt>
                <c:pt idx="1098">
                  <c:v>120.11266875459339</c:v>
                </c:pt>
                <c:pt idx="1099">
                  <c:v>120.07039835107753</c:v>
                </c:pt>
                <c:pt idx="1100">
                  <c:v>116.47169405617852</c:v>
                </c:pt>
                <c:pt idx="1101">
                  <c:v>114.69945495864542</c:v>
                </c:pt>
                <c:pt idx="1102">
                  <c:v>110.28464245434171</c:v>
                </c:pt>
                <c:pt idx="1103">
                  <c:v>108.05277966084417</c:v>
                </c:pt>
                <c:pt idx="1104">
                  <c:v>106.42377619547338</c:v>
                </c:pt>
                <c:pt idx="1105">
                  <c:v>108.47144941950717</c:v>
                </c:pt>
                <c:pt idx="1106">
                  <c:v>105.74400609178112</c:v>
                </c:pt>
                <c:pt idx="1107">
                  <c:v>112.94560949734458</c:v>
                </c:pt>
                <c:pt idx="1108">
                  <c:v>114.77041673253241</c:v>
                </c:pt>
                <c:pt idx="1109">
                  <c:v>110.54227680066518</c:v>
                </c:pt>
                <c:pt idx="1110">
                  <c:v>109.73804522904452</c:v>
                </c:pt>
                <c:pt idx="1111">
                  <c:v>107.96842062184753</c:v>
                </c:pt>
                <c:pt idx="1112">
                  <c:v>106.49965202662055</c:v>
                </c:pt>
                <c:pt idx="1113">
                  <c:v>106.42343864679877</c:v>
                </c:pt>
                <c:pt idx="1114">
                  <c:v>106.51825516403402</c:v>
                </c:pt>
                <c:pt idx="1115">
                  <c:v>107.4977601777523</c:v>
                </c:pt>
                <c:pt idx="1116">
                  <c:v>104.45014553973945</c:v>
                </c:pt>
                <c:pt idx="1117">
                  <c:v>102.69366012011037</c:v>
                </c:pt>
                <c:pt idx="1118">
                  <c:v>101.90813095103151</c:v>
                </c:pt>
                <c:pt idx="1119">
                  <c:v>97.376939216413575</c:v>
                </c:pt>
                <c:pt idx="1120">
                  <c:v>94.771371684562325</c:v>
                </c:pt>
                <c:pt idx="1121">
                  <c:v>94.58684163313427</c:v>
                </c:pt>
                <c:pt idx="1122">
                  <c:v>94.210834301450021</c:v>
                </c:pt>
                <c:pt idx="1123">
                  <c:v>94.176288998868259</c:v>
                </c:pt>
                <c:pt idx="1124">
                  <c:v>95.625904545544458</c:v>
                </c:pt>
                <c:pt idx="1125">
                  <c:v>97.568016854025046</c:v>
                </c:pt>
                <c:pt idx="1126">
                  <c:v>98.681771350677352</c:v>
                </c:pt>
                <c:pt idx="1127">
                  <c:v>97.630398143154324</c:v>
                </c:pt>
                <c:pt idx="1128">
                  <c:v>96.186443708059585</c:v>
                </c:pt>
                <c:pt idx="1129">
                  <c:v>94.297161896600841</c:v>
                </c:pt>
                <c:pt idx="1130">
                  <c:v>95.86530257350509</c:v>
                </c:pt>
                <c:pt idx="1131">
                  <c:v>97.191364786583179</c:v>
                </c:pt>
                <c:pt idx="1132">
                  <c:v>99.324593592546819</c:v>
                </c:pt>
                <c:pt idx="1133">
                  <c:v>100.78361856853847</c:v>
                </c:pt>
                <c:pt idx="1134">
                  <c:v>102.1103382752174</c:v>
                </c:pt>
                <c:pt idx="1135">
                  <c:v>103.09485394421186</c:v>
                </c:pt>
                <c:pt idx="1136">
                  <c:v>98.478232197969774</c:v>
                </c:pt>
                <c:pt idx="1137">
                  <c:v>96.593980011472794</c:v>
                </c:pt>
                <c:pt idx="1138">
                  <c:v>98.084257662359036</c:v>
                </c:pt>
                <c:pt idx="1139">
                  <c:v>99.463833657248216</c:v>
                </c:pt>
                <c:pt idx="1140">
                  <c:v>102.37183174702785</c:v>
                </c:pt>
                <c:pt idx="1141">
                  <c:v>100.81904347072998</c:v>
                </c:pt>
                <c:pt idx="1142">
                  <c:v>101.7090403353632</c:v>
                </c:pt>
                <c:pt idx="1143">
                  <c:v>104.31423380479799</c:v>
                </c:pt>
                <c:pt idx="1144">
                  <c:v>107.0832812350114</c:v>
                </c:pt>
                <c:pt idx="1145">
                  <c:v>108.01153887219536</c:v>
                </c:pt>
                <c:pt idx="1146">
                  <c:v>108.80871168089276</c:v>
                </c:pt>
                <c:pt idx="1147">
                  <c:v>107.93630858842414</c:v>
                </c:pt>
                <c:pt idx="1148">
                  <c:v>104.70235231453381</c:v>
                </c:pt>
                <c:pt idx="1149">
                  <c:v>109.26438740677615</c:v>
                </c:pt>
                <c:pt idx="1150">
                  <c:v>111.95308830814064</c:v>
                </c:pt>
                <c:pt idx="1151">
                  <c:v>111.42264077762393</c:v>
                </c:pt>
                <c:pt idx="1152">
                  <c:v>109.82309798600269</c:v>
                </c:pt>
                <c:pt idx="1153">
                  <c:v>108.56789115217791</c:v>
                </c:pt>
                <c:pt idx="1154">
                  <c:v>103.32046520004278</c:v>
                </c:pt>
                <c:pt idx="1155">
                  <c:v>99.328076895751437</c:v>
                </c:pt>
                <c:pt idx="1156">
                  <c:v>99.311617236932861</c:v>
                </c:pt>
                <c:pt idx="1157">
                  <c:v>98.505095887251386</c:v>
                </c:pt>
                <c:pt idx="1158">
                  <c:v>100.77704354019305</c:v>
                </c:pt>
                <c:pt idx="1159">
                  <c:v>101.69469044495149</c:v>
                </c:pt>
                <c:pt idx="1160">
                  <c:v>99.833837038704985</c:v>
                </c:pt>
                <c:pt idx="1161">
                  <c:v>99.280552792383119</c:v>
                </c:pt>
                <c:pt idx="1162">
                  <c:v>95.626253195332225</c:v>
                </c:pt>
                <c:pt idx="1163">
                  <c:v>93.162406190159601</c:v>
                </c:pt>
                <c:pt idx="1164">
                  <c:v>92.107889748412319</c:v>
                </c:pt>
                <c:pt idx="1165">
                  <c:v>95.933192725514616</c:v>
                </c:pt>
                <c:pt idx="1166">
                  <c:v>99.379749662732621</c:v>
                </c:pt>
                <c:pt idx="1167">
                  <c:v>99.82536632751787</c:v>
                </c:pt>
                <c:pt idx="1168">
                  <c:v>100.36601420672137</c:v>
                </c:pt>
                <c:pt idx="1169">
                  <c:v>101.81486945335696</c:v>
                </c:pt>
                <c:pt idx="1170">
                  <c:v>105.29724217122207</c:v>
                </c:pt>
                <c:pt idx="1171">
                  <c:v>102.78269244839676</c:v>
                </c:pt>
                <c:pt idx="1172">
                  <c:v>102.06429285830583</c:v>
                </c:pt>
                <c:pt idx="1173">
                  <c:v>101.14169785024606</c:v>
                </c:pt>
                <c:pt idx="1174">
                  <c:v>102.04465506294723</c:v>
                </c:pt>
                <c:pt idx="1175">
                  <c:v>103.28971767979273</c:v>
                </c:pt>
                <c:pt idx="1176">
                  <c:v>102.9404107966658</c:v>
                </c:pt>
                <c:pt idx="1177">
                  <c:v>102.40440403509481</c:v>
                </c:pt>
                <c:pt idx="1178">
                  <c:v>103.01979951881144</c:v>
                </c:pt>
                <c:pt idx="1179">
                  <c:v>104.43200121169134</c:v>
                </c:pt>
                <c:pt idx="1180">
                  <c:v>106.40219553070325</c:v>
                </c:pt>
                <c:pt idx="1181">
                  <c:v>108.87703006029665</c:v>
                </c:pt>
                <c:pt idx="1182">
                  <c:v>111.86227218159991</c:v>
                </c:pt>
                <c:pt idx="1183">
                  <c:v>114.14798987877367</c:v>
                </c:pt>
                <c:pt idx="1184">
                  <c:v>111.36392283575404</c:v>
                </c:pt>
                <c:pt idx="1185">
                  <c:v>113.48082831342894</c:v>
                </c:pt>
                <c:pt idx="1186">
                  <c:v>115.01489392618424</c:v>
                </c:pt>
                <c:pt idx="1187">
                  <c:v>115.71130387286394</c:v>
                </c:pt>
                <c:pt idx="1188">
                  <c:v>116.93801215894484</c:v>
                </c:pt>
                <c:pt idx="1189">
                  <c:v>118.55149220711016</c:v>
                </c:pt>
                <c:pt idx="1190">
                  <c:v>117.84985178706411</c:v>
                </c:pt>
                <c:pt idx="1191">
                  <c:v>117.54478697910639</c:v>
                </c:pt>
                <c:pt idx="1192">
                  <c:v>113.41520631278583</c:v>
                </c:pt>
                <c:pt idx="1193">
                  <c:v>109.23534159257359</c:v>
                </c:pt>
                <c:pt idx="1194">
                  <c:v>111.60635506792337</c:v>
                </c:pt>
                <c:pt idx="1195">
                  <c:v>112.3603874973772</c:v>
                </c:pt>
                <c:pt idx="1196">
                  <c:v>109.52885130819297</c:v>
                </c:pt>
                <c:pt idx="1197">
                  <c:v>107.30638146887867</c:v>
                </c:pt>
                <c:pt idx="1198">
                  <c:v>106.77705843110228</c:v>
                </c:pt>
                <c:pt idx="1199">
                  <c:v>102.77269999311301</c:v>
                </c:pt>
                <c:pt idx="1200">
                  <c:v>101.69111360298304</c:v>
                </c:pt>
                <c:pt idx="1201">
                  <c:v>106.05926365528069</c:v>
                </c:pt>
                <c:pt idx="1202">
                  <c:v>103.14954717602502</c:v>
                </c:pt>
                <c:pt idx="1203">
                  <c:v>105.28675526677662</c:v>
                </c:pt>
                <c:pt idx="1204">
                  <c:v>105.69824477461597</c:v>
                </c:pt>
                <c:pt idx="1205">
                  <c:v>111.49629557925941</c:v>
                </c:pt>
                <c:pt idx="1206">
                  <c:v>113.22069836474897</c:v>
                </c:pt>
                <c:pt idx="1207">
                  <c:v>111.5226961612565</c:v>
                </c:pt>
                <c:pt idx="1208">
                  <c:v>113.47187010145433</c:v>
                </c:pt>
                <c:pt idx="1209">
                  <c:v>113.16322293528306</c:v>
                </c:pt>
                <c:pt idx="1210">
                  <c:v>109.76163108596424</c:v>
                </c:pt>
                <c:pt idx="1211">
                  <c:v>107.97625720289764</c:v>
                </c:pt>
                <c:pt idx="1212">
                  <c:v>110.02234571014104</c:v>
                </c:pt>
                <c:pt idx="1213">
                  <c:v>108.02003833224173</c:v>
                </c:pt>
                <c:pt idx="1214">
                  <c:v>106.52691338742794</c:v>
                </c:pt>
                <c:pt idx="1215">
                  <c:v>101.23534603521978</c:v>
                </c:pt>
                <c:pt idx="1216">
                  <c:v>99.254074104173071</c:v>
                </c:pt>
                <c:pt idx="1217">
                  <c:v>96.812159897033737</c:v>
                </c:pt>
                <c:pt idx="1218">
                  <c:v>99.435847460583233</c:v>
                </c:pt>
                <c:pt idx="1219">
                  <c:v>98.957616842924139</c:v>
                </c:pt>
                <c:pt idx="1220">
                  <c:v>101.73875674932411</c:v>
                </c:pt>
                <c:pt idx="1221">
                  <c:v>103.93149353285277</c:v>
                </c:pt>
                <c:pt idx="1222">
                  <c:v>104.43550655963885</c:v>
                </c:pt>
                <c:pt idx="1223">
                  <c:v>104.4468291195067</c:v>
                </c:pt>
                <c:pt idx="1224">
                  <c:v>104.85347529516338</c:v>
                </c:pt>
                <c:pt idx="1225">
                  <c:v>104.77346609096257</c:v>
                </c:pt>
                <c:pt idx="1226">
                  <c:v>105.04870964733469</c:v>
                </c:pt>
                <c:pt idx="1227">
                  <c:v>105.50484805066255</c:v>
                </c:pt>
                <c:pt idx="1228">
                  <c:v>105.55139548237349</c:v>
                </c:pt>
                <c:pt idx="1229">
                  <c:v>106.45405811593602</c:v>
                </c:pt>
                <c:pt idx="1230">
                  <c:v>104.89923452246104</c:v>
                </c:pt>
                <c:pt idx="1231">
                  <c:v>105.76065303187534</c:v>
                </c:pt>
                <c:pt idx="1232">
                  <c:v>108.54623922175547</c:v>
                </c:pt>
                <c:pt idx="1233">
                  <c:v>109.26303782029642</c:v>
                </c:pt>
                <c:pt idx="1234">
                  <c:v>111.10848144742027</c:v>
                </c:pt>
                <c:pt idx="1235">
                  <c:v>110.11775985690248</c:v>
                </c:pt>
                <c:pt idx="1236">
                  <c:v>110.76414844406332</c:v>
                </c:pt>
                <c:pt idx="1237">
                  <c:v>110.52856139590423</c:v>
                </c:pt>
                <c:pt idx="1238">
                  <c:v>110.73486639676113</c:v>
                </c:pt>
                <c:pt idx="1239">
                  <c:v>112.34806409350952</c:v>
                </c:pt>
                <c:pt idx="1240">
                  <c:v>112.12682062662874</c:v>
                </c:pt>
                <c:pt idx="1241">
                  <c:v>110.24647827941628</c:v>
                </c:pt>
                <c:pt idx="1242">
                  <c:v>110.18186876491799</c:v>
                </c:pt>
                <c:pt idx="1243">
                  <c:v>111.63146345731863</c:v>
                </c:pt>
                <c:pt idx="1244">
                  <c:v>112.39243958339378</c:v>
                </c:pt>
                <c:pt idx="1245">
                  <c:v>113.40823733283925</c:v>
                </c:pt>
                <c:pt idx="1246">
                  <c:v>112.43917583556413</c:v>
                </c:pt>
                <c:pt idx="1247">
                  <c:v>111.00122281362621</c:v>
                </c:pt>
                <c:pt idx="1248">
                  <c:v>111.94881786192209</c:v>
                </c:pt>
                <c:pt idx="1249">
                  <c:v>113.39041674064522</c:v>
                </c:pt>
                <c:pt idx="1250">
                  <c:v>53.632780294797598</c:v>
                </c:pt>
                <c:pt idx="1251">
                  <c:v>52.655503582062273</c:v>
                </c:pt>
                <c:pt idx="1252">
                  <c:v>53.031078197012107</c:v>
                </c:pt>
                <c:pt idx="1253">
                  <c:v>52.264446475354902</c:v>
                </c:pt>
                <c:pt idx="1254">
                  <c:v>52.504090829723367</c:v>
                </c:pt>
                <c:pt idx="1255">
                  <c:v>52.703124396803538</c:v>
                </c:pt>
                <c:pt idx="1256">
                  <c:v>52.713363851360363</c:v>
                </c:pt>
                <c:pt idx="1257">
                  <c:v>52.03062446165665</c:v>
                </c:pt>
                <c:pt idx="1258">
                  <c:v>52.254969527180641</c:v>
                </c:pt>
                <c:pt idx="1259">
                  <c:v>52.653704278879204</c:v>
                </c:pt>
                <c:pt idx="1260">
                  <c:v>53.666214796606468</c:v>
                </c:pt>
                <c:pt idx="1261">
                  <c:v>54.418535011770068</c:v>
                </c:pt>
                <c:pt idx="1262">
                  <c:v>54.971126713554909</c:v>
                </c:pt>
                <c:pt idx="1263">
                  <c:v>55.410500235261601</c:v>
                </c:pt>
                <c:pt idx="1264">
                  <c:v>55.194297121073525</c:v>
                </c:pt>
                <c:pt idx="1265">
                  <c:v>55.166510862299866</c:v>
                </c:pt>
                <c:pt idx="1266">
                  <c:v>54.990903978630676</c:v>
                </c:pt>
                <c:pt idx="1267">
                  <c:v>54.832765740879061</c:v>
                </c:pt>
                <c:pt idx="1268">
                  <c:v>55.457981363360041</c:v>
                </c:pt>
                <c:pt idx="1269">
                  <c:v>55.454235217597962</c:v>
                </c:pt>
                <c:pt idx="1270">
                  <c:v>55.665628227274922</c:v>
                </c:pt>
                <c:pt idx="1271">
                  <c:v>55.396894938913142</c:v>
                </c:pt>
                <c:pt idx="1272">
                  <c:v>53.220341158139227</c:v>
                </c:pt>
                <c:pt idx="1273">
                  <c:v>54.461213523928421</c:v>
                </c:pt>
                <c:pt idx="1274">
                  <c:v>55.225051103843008</c:v>
                </c:pt>
                <c:pt idx="1275">
                  <c:v>54.686479806053299</c:v>
                </c:pt>
                <c:pt idx="1276">
                  <c:v>55.027695678022837</c:v>
                </c:pt>
                <c:pt idx="1277">
                  <c:v>56.078970358814352</c:v>
                </c:pt>
                <c:pt idx="1278">
                  <c:v>56.68383880624755</c:v>
                </c:pt>
                <c:pt idx="1279">
                  <c:v>56.787311227505249</c:v>
                </c:pt>
                <c:pt idx="1280">
                  <c:v>56.988244133793764</c:v>
                </c:pt>
                <c:pt idx="1281">
                  <c:v>56.99693219784367</c:v>
                </c:pt>
                <c:pt idx="1282">
                  <c:v>57.144962782535025</c:v>
                </c:pt>
                <c:pt idx="1283">
                  <c:v>56.301149873794337</c:v>
                </c:pt>
                <c:pt idx="1284">
                  <c:v>56.638418709840728</c:v>
                </c:pt>
                <c:pt idx="1285">
                  <c:v>56.861044305750532</c:v>
                </c:pt>
                <c:pt idx="1286">
                  <c:v>56.784007000736921</c:v>
                </c:pt>
                <c:pt idx="1287">
                  <c:v>57.328124280096375</c:v>
                </c:pt>
                <c:pt idx="1288">
                  <c:v>57.506872962729247</c:v>
                </c:pt>
                <c:pt idx="1289">
                  <c:v>57.01354465605705</c:v>
                </c:pt>
                <c:pt idx="1290">
                  <c:v>56.043813651867282</c:v>
                </c:pt>
                <c:pt idx="1291">
                  <c:v>56.046155218061109</c:v>
                </c:pt>
                <c:pt idx="1292">
                  <c:v>56.832345817733732</c:v>
                </c:pt>
                <c:pt idx="1293">
                  <c:v>56.85047576130475</c:v>
                </c:pt>
                <c:pt idx="1294">
                  <c:v>56.87015923924082</c:v>
                </c:pt>
                <c:pt idx="1295">
                  <c:v>57.436583295870392</c:v>
                </c:pt>
                <c:pt idx="1296">
                  <c:v>57.221360037983217</c:v>
                </c:pt>
                <c:pt idx="1297">
                  <c:v>56.760507413321889</c:v>
                </c:pt>
                <c:pt idx="1298">
                  <c:v>57.439995256634838</c:v>
                </c:pt>
                <c:pt idx="1299">
                  <c:v>57.853539251652784</c:v>
                </c:pt>
                <c:pt idx="1300">
                  <c:v>56.679085676681758</c:v>
                </c:pt>
                <c:pt idx="1301">
                  <c:v>54.752920955788042</c:v>
                </c:pt>
                <c:pt idx="1302">
                  <c:v>53.95954098899805</c:v>
                </c:pt>
                <c:pt idx="1303">
                  <c:v>54.509650216885113</c:v>
                </c:pt>
                <c:pt idx="1304">
                  <c:v>54.699200702351455</c:v>
                </c:pt>
                <c:pt idx="1305">
                  <c:v>53.450970615868023</c:v>
                </c:pt>
                <c:pt idx="1306">
                  <c:v>53.901933728638681</c:v>
                </c:pt>
                <c:pt idx="1307">
                  <c:v>53.738819786695871</c:v>
                </c:pt>
                <c:pt idx="1308">
                  <c:v>54.270804957904005</c:v>
                </c:pt>
                <c:pt idx="1309">
                  <c:v>55.121607781320442</c:v>
                </c:pt>
                <c:pt idx="1310">
                  <c:v>53.958481380171605</c:v>
                </c:pt>
                <c:pt idx="1311">
                  <c:v>53.542907812775226</c:v>
                </c:pt>
                <c:pt idx="1312">
                  <c:v>54.946846295162281</c:v>
                </c:pt>
                <c:pt idx="1313">
                  <c:v>55.917988154375237</c:v>
                </c:pt>
                <c:pt idx="1314">
                  <c:v>57.024187370632248</c:v>
                </c:pt>
                <c:pt idx="1315">
                  <c:v>56.797990719167927</c:v>
                </c:pt>
                <c:pt idx="1316">
                  <c:v>55.511833445592991</c:v>
                </c:pt>
                <c:pt idx="1317">
                  <c:v>56.322048183953989</c:v>
                </c:pt>
                <c:pt idx="1318">
                  <c:v>56.172911718714218</c:v>
                </c:pt>
                <c:pt idx="1319">
                  <c:v>56.623813984945272</c:v>
                </c:pt>
                <c:pt idx="1320">
                  <c:v>56.765125170977626</c:v>
                </c:pt>
                <c:pt idx="1321">
                  <c:v>53.137915419412224</c:v>
                </c:pt>
                <c:pt idx="1322">
                  <c:v>51.157670044323901</c:v>
                </c:pt>
                <c:pt idx="1323">
                  <c:v>51.246256208523043</c:v>
                </c:pt>
                <c:pt idx="1324">
                  <c:v>50.960874840620242</c:v>
                </c:pt>
                <c:pt idx="1325">
                  <c:v>51.202062570781429</c:v>
                </c:pt>
                <c:pt idx="1326">
                  <c:v>50.772040244062374</c:v>
                </c:pt>
                <c:pt idx="1327">
                  <c:v>50.780703198242364</c:v>
                </c:pt>
                <c:pt idx="1328">
                  <c:v>51.231746102904737</c:v>
                </c:pt>
                <c:pt idx="1329">
                  <c:v>51.993930032919515</c:v>
                </c:pt>
                <c:pt idx="1330">
                  <c:v>53.045259523299862</c:v>
                </c:pt>
                <c:pt idx="1331">
                  <c:v>50.970905018168672</c:v>
                </c:pt>
                <c:pt idx="1332">
                  <c:v>50.590432293805371</c:v>
                </c:pt>
                <c:pt idx="1333">
                  <c:v>50.553920737387138</c:v>
                </c:pt>
                <c:pt idx="1334">
                  <c:v>50.671714086036154</c:v>
                </c:pt>
                <c:pt idx="1335">
                  <c:v>50.389040332015242</c:v>
                </c:pt>
                <c:pt idx="1336">
                  <c:v>48.16303584584508</c:v>
                </c:pt>
                <c:pt idx="1337">
                  <c:v>50.978705267767765</c:v>
                </c:pt>
                <c:pt idx="1338">
                  <c:v>50.205988756686715</c:v>
                </c:pt>
                <c:pt idx="1339">
                  <c:v>50.932576315386193</c:v>
                </c:pt>
                <c:pt idx="1340">
                  <c:v>51.444770952822523</c:v>
                </c:pt>
                <c:pt idx="1341">
                  <c:v>50.851206828659194</c:v>
                </c:pt>
                <c:pt idx="1342">
                  <c:v>50.870354499973409</c:v>
                </c:pt>
                <c:pt idx="1343">
                  <c:v>51.622294900535515</c:v>
                </c:pt>
                <c:pt idx="1344">
                  <c:v>50.750690899231927</c:v>
                </c:pt>
                <c:pt idx="1345">
                  <c:v>50.159017353599666</c:v>
                </c:pt>
                <c:pt idx="1346">
                  <c:v>50.681784734131085</c:v>
                </c:pt>
                <c:pt idx="1347">
                  <c:v>50.271297645383321</c:v>
                </c:pt>
                <c:pt idx="1348">
                  <c:v>51.192560242163111</c:v>
                </c:pt>
                <c:pt idx="1349">
                  <c:v>50.471898763199121</c:v>
                </c:pt>
                <c:pt idx="1350">
                  <c:v>48.241250130717482</c:v>
                </c:pt>
                <c:pt idx="1351">
                  <c:v>47.356315800947542</c:v>
                </c:pt>
                <c:pt idx="1352">
                  <c:v>46.115308158981705</c:v>
                </c:pt>
                <c:pt idx="1353">
                  <c:v>45.872910253402019</c:v>
                </c:pt>
                <c:pt idx="1354">
                  <c:v>45.366829098645162</c:v>
                </c:pt>
                <c:pt idx="1355">
                  <c:v>44.933513088008695</c:v>
                </c:pt>
                <c:pt idx="1356">
                  <c:v>43.446573153366167</c:v>
                </c:pt>
                <c:pt idx="1357">
                  <c:v>46.708609872799414</c:v>
                </c:pt>
                <c:pt idx="1358">
                  <c:v>47.069684865519903</c:v>
                </c:pt>
                <c:pt idx="1359">
                  <c:v>45.977739669284553</c:v>
                </c:pt>
                <c:pt idx="1360">
                  <c:v>46.421769762745519</c:v>
                </c:pt>
                <c:pt idx="1361">
                  <c:v>46.851058653528831</c:v>
                </c:pt>
                <c:pt idx="1362">
                  <c:v>46.492581076981544</c:v>
                </c:pt>
                <c:pt idx="1363">
                  <c:v>47.042253123885317</c:v>
                </c:pt>
                <c:pt idx="1364">
                  <c:v>47.320136596039077</c:v>
                </c:pt>
                <c:pt idx="1365">
                  <c:v>48.760559048115105</c:v>
                </c:pt>
                <c:pt idx="1366">
                  <c:v>47.773936144093184</c:v>
                </c:pt>
                <c:pt idx="1367">
                  <c:v>47.507557828892502</c:v>
                </c:pt>
                <c:pt idx="1368">
                  <c:v>47.13711554168205</c:v>
                </c:pt>
                <c:pt idx="1369">
                  <c:v>45.703354991206787</c:v>
                </c:pt>
                <c:pt idx="1370">
                  <c:v>44.886491599769343</c:v>
                </c:pt>
                <c:pt idx="1371">
                  <c:v>46.097192210632137</c:v>
                </c:pt>
                <c:pt idx="1372">
                  <c:v>46.895494042549984</c:v>
                </c:pt>
                <c:pt idx="1373">
                  <c:v>47.003288094691293</c:v>
                </c:pt>
                <c:pt idx="1374">
                  <c:v>48.000610489023849</c:v>
                </c:pt>
                <c:pt idx="1375">
                  <c:v>47.925756798581169</c:v>
                </c:pt>
                <c:pt idx="1376">
                  <c:v>47.827376617014828</c:v>
                </c:pt>
                <c:pt idx="1377">
                  <c:v>46.647606203641267</c:v>
                </c:pt>
                <c:pt idx="1378">
                  <c:v>45.030466221223371</c:v>
                </c:pt>
                <c:pt idx="1379">
                  <c:v>44.786705638487334</c:v>
                </c:pt>
                <c:pt idx="1380">
                  <c:v>46.631484076412505</c:v>
                </c:pt>
                <c:pt idx="1381">
                  <c:v>48.20241660783924</c:v>
                </c:pt>
                <c:pt idx="1382">
                  <c:v>49.110391426789391</c:v>
                </c:pt>
                <c:pt idx="1383">
                  <c:v>49.085869872639371</c:v>
                </c:pt>
                <c:pt idx="1384">
                  <c:v>50.30195553267459</c:v>
                </c:pt>
                <c:pt idx="1385">
                  <c:v>50.186965397834456</c:v>
                </c:pt>
                <c:pt idx="1386">
                  <c:v>49.551602848344018</c:v>
                </c:pt>
                <c:pt idx="1387">
                  <c:v>48.215805316343967</c:v>
                </c:pt>
                <c:pt idx="1388">
                  <c:v>47.659189513936589</c:v>
                </c:pt>
                <c:pt idx="1389">
                  <c:v>48.014649161300348</c:v>
                </c:pt>
                <c:pt idx="1390">
                  <c:v>49.248505818072758</c:v>
                </c:pt>
                <c:pt idx="1391">
                  <c:v>47.892360474679826</c:v>
                </c:pt>
                <c:pt idx="1392">
                  <c:v>48.197922886882807</c:v>
                </c:pt>
                <c:pt idx="1393">
                  <c:v>49.474711300264765</c:v>
                </c:pt>
                <c:pt idx="1394">
                  <c:v>50.387695207691422</c:v>
                </c:pt>
                <c:pt idx="1395">
                  <c:v>50.980615896194024</c:v>
                </c:pt>
                <c:pt idx="1396">
                  <c:v>51.167459145866779</c:v>
                </c:pt>
                <c:pt idx="1397">
                  <c:v>50.164835817611795</c:v>
                </c:pt>
                <c:pt idx="1398">
                  <c:v>49.679632250080275</c:v>
                </c:pt>
                <c:pt idx="1399">
                  <c:v>51.069222124459728</c:v>
                </c:pt>
                <c:pt idx="1400">
                  <c:v>50.919395648475842</c:v>
                </c:pt>
                <c:pt idx="1401">
                  <c:v>50.463286883490291</c:v>
                </c:pt>
                <c:pt idx="1402">
                  <c:v>50.410509114298492</c:v>
                </c:pt>
                <c:pt idx="1403">
                  <c:v>49.262928018718888</c:v>
                </c:pt>
                <c:pt idx="1404">
                  <c:v>49.005906702466547</c:v>
                </c:pt>
                <c:pt idx="1405">
                  <c:v>49.794342584782527</c:v>
                </c:pt>
                <c:pt idx="1406">
                  <c:v>50.486152955253608</c:v>
                </c:pt>
                <c:pt idx="1407">
                  <c:v>49.849007367990176</c:v>
                </c:pt>
                <c:pt idx="1408">
                  <c:v>51.41506656833603</c:v>
                </c:pt>
                <c:pt idx="1409">
                  <c:v>52.12288036101333</c:v>
                </c:pt>
                <c:pt idx="1410">
                  <c:v>51.490966760684643</c:v>
                </c:pt>
                <c:pt idx="1411">
                  <c:v>52.18317608031073</c:v>
                </c:pt>
                <c:pt idx="1412">
                  <c:v>51.030642139547311</c:v>
                </c:pt>
                <c:pt idx="1413">
                  <c:v>51.374580054961818</c:v>
                </c:pt>
                <c:pt idx="1414">
                  <c:v>47.57591926554943</c:v>
                </c:pt>
                <c:pt idx="1415">
                  <c:v>48.535157898317813</c:v>
                </c:pt>
                <c:pt idx="1416">
                  <c:v>49.608934512179481</c:v>
                </c:pt>
                <c:pt idx="1417">
                  <c:v>50.532879202489312</c:v>
                </c:pt>
                <c:pt idx="1418">
                  <c:v>52.014335318923067</c:v>
                </c:pt>
                <c:pt idx="1419">
                  <c:v>53.481407466855956</c:v>
                </c:pt>
                <c:pt idx="1420">
                  <c:v>55.432943941551486</c:v>
                </c:pt>
                <c:pt idx="1421">
                  <c:v>52.491132083040469</c:v>
                </c:pt>
                <c:pt idx="1422">
                  <c:v>52.444410574829945</c:v>
                </c:pt>
                <c:pt idx="1423">
                  <c:v>51.556676377015691</c:v>
                </c:pt>
                <c:pt idx="1424">
                  <c:v>51.934988093796669</c:v>
                </c:pt>
                <c:pt idx="1425">
                  <c:v>52.958141814717877</c:v>
                </c:pt>
                <c:pt idx="1426">
                  <c:v>53.396417561800753</c:v>
                </c:pt>
                <c:pt idx="1427">
                  <c:v>53.88784415996335</c:v>
                </c:pt>
                <c:pt idx="1428">
                  <c:v>54.472960789348889</c:v>
                </c:pt>
                <c:pt idx="1429">
                  <c:v>54.033043235058265</c:v>
                </c:pt>
                <c:pt idx="1430">
                  <c:v>52.982889095452691</c:v>
                </c:pt>
                <c:pt idx="1431">
                  <c:v>53.935487735927872</c:v>
                </c:pt>
                <c:pt idx="1432">
                  <c:v>55.416194268994403</c:v>
                </c:pt>
                <c:pt idx="1433">
                  <c:v>56.104522398274455</c:v>
                </c:pt>
                <c:pt idx="1434">
                  <c:v>55.008529099635801</c:v>
                </c:pt>
                <c:pt idx="1435">
                  <c:v>55.906264340387033</c:v>
                </c:pt>
                <c:pt idx="1436">
                  <c:v>56.844888715979394</c:v>
                </c:pt>
                <c:pt idx="1437">
                  <c:v>57.105026312349466</c:v>
                </c:pt>
                <c:pt idx="1438">
                  <c:v>57.814409059771464</c:v>
                </c:pt>
                <c:pt idx="1439">
                  <c:v>58.326289519727652</c:v>
                </c:pt>
                <c:pt idx="1440">
                  <c:v>58.620189435775345</c:v>
                </c:pt>
                <c:pt idx="1441">
                  <c:v>58.392729882998665</c:v>
                </c:pt>
                <c:pt idx="1442">
                  <c:v>57.293372431549429</c:v>
                </c:pt>
                <c:pt idx="1443">
                  <c:v>56.525565959594296</c:v>
                </c:pt>
                <c:pt idx="1444">
                  <c:v>56.783099449251502</c:v>
                </c:pt>
                <c:pt idx="1445">
                  <c:v>56.555808925166502</c:v>
                </c:pt>
                <c:pt idx="1446">
                  <c:v>55.766314965054768</c:v>
                </c:pt>
                <c:pt idx="1447">
                  <c:v>54.95261989904693</c:v>
                </c:pt>
                <c:pt idx="1448">
                  <c:v>54.901264913765786</c:v>
                </c:pt>
                <c:pt idx="1449">
                  <c:v>52.652547124871006</c:v>
                </c:pt>
                <c:pt idx="1450">
                  <c:v>51.330300019176121</c:v>
                </c:pt>
                <c:pt idx="1451">
                  <c:v>52.699405474288909</c:v>
                </c:pt>
                <c:pt idx="1452">
                  <c:v>51.298011027257182</c:v>
                </c:pt>
                <c:pt idx="1453">
                  <c:v>50.767236090368158</c:v>
                </c:pt>
                <c:pt idx="1454">
                  <c:v>50.998377941695978</c:v>
                </c:pt>
                <c:pt idx="1455">
                  <c:v>53.332866532715187</c:v>
                </c:pt>
                <c:pt idx="1456">
                  <c:v>53.717400486635377</c:v>
                </c:pt>
                <c:pt idx="1457">
                  <c:v>54.464320775760164</c:v>
                </c:pt>
                <c:pt idx="1458">
                  <c:v>56.026611339914595</c:v>
                </c:pt>
                <c:pt idx="1459">
                  <c:v>55.681991748761938</c:v>
                </c:pt>
                <c:pt idx="1460">
                  <c:v>54.738433115306265</c:v>
                </c:pt>
                <c:pt idx="1461">
                  <c:v>54.138935369131033</c:v>
                </c:pt>
                <c:pt idx="1462">
                  <c:v>55.478273748046412</c:v>
                </c:pt>
                <c:pt idx="1463">
                  <c:v>54.935834085954902</c:v>
                </c:pt>
                <c:pt idx="1464">
                  <c:v>54.233293917035702</c:v>
                </c:pt>
                <c:pt idx="1465">
                  <c:v>50.957567996389294</c:v>
                </c:pt>
                <c:pt idx="1466">
                  <c:v>49.6731941563948</c:v>
                </c:pt>
                <c:pt idx="1467">
                  <c:v>48.771843433161386</c:v>
                </c:pt>
                <c:pt idx="1468">
                  <c:v>50.339528606176664</c:v>
                </c:pt>
                <c:pt idx="1469">
                  <c:v>49.69804988945792</c:v>
                </c:pt>
                <c:pt idx="1470">
                  <c:v>50.210762455472853</c:v>
                </c:pt>
                <c:pt idx="1471">
                  <c:v>53.396174789640419</c:v>
                </c:pt>
                <c:pt idx="1472">
                  <c:v>53.466296836868644</c:v>
                </c:pt>
                <c:pt idx="1473">
                  <c:v>54.178619193958781</c:v>
                </c:pt>
                <c:pt idx="1474">
                  <c:v>54.817100306345168</c:v>
                </c:pt>
                <c:pt idx="1475">
                  <c:v>54.315077176979322</c:v>
                </c:pt>
                <c:pt idx="1476">
                  <c:v>54.249785668394402</c:v>
                </c:pt>
                <c:pt idx="1477">
                  <c:v>54.165893405233078</c:v>
                </c:pt>
                <c:pt idx="1478">
                  <c:v>54.781907970103155</c:v>
                </c:pt>
                <c:pt idx="1479">
                  <c:v>55.447328167002219</c:v>
                </c:pt>
                <c:pt idx="1480">
                  <c:v>56.252729056656079</c:v>
                </c:pt>
                <c:pt idx="1481">
                  <c:v>56.735078441015396</c:v>
                </c:pt>
                <c:pt idx="1482">
                  <c:v>58.108982615466338</c:v>
                </c:pt>
                <c:pt idx="1483">
                  <c:v>58.683399622607098</c:v>
                </c:pt>
                <c:pt idx="1484">
                  <c:v>60.017249236099723</c:v>
                </c:pt>
                <c:pt idx="1485">
                  <c:v>60.192251517497446</c:v>
                </c:pt>
                <c:pt idx="1486">
                  <c:v>60.071791459812459</c:v>
                </c:pt>
                <c:pt idx="1487">
                  <c:v>60.182465022893496</c:v>
                </c:pt>
                <c:pt idx="1488">
                  <c:v>60.478299801938917</c:v>
                </c:pt>
                <c:pt idx="1489">
                  <c:v>61.859832554334758</c:v>
                </c:pt>
                <c:pt idx="1490">
                  <c:v>61.894854961529177</c:v>
                </c:pt>
                <c:pt idx="1491">
                  <c:v>58.560778431784016</c:v>
                </c:pt>
                <c:pt idx="1492">
                  <c:v>58.512366363765011</c:v>
                </c:pt>
                <c:pt idx="1493">
                  <c:v>59.572368681340421</c:v>
                </c:pt>
                <c:pt idx="1494">
                  <c:v>60.088448375550456</c:v>
                </c:pt>
                <c:pt idx="1495">
                  <c:v>61.041637001390384</c:v>
                </c:pt>
                <c:pt idx="1496">
                  <c:v>60.359284716299534</c:v>
                </c:pt>
                <c:pt idx="1497">
                  <c:v>58.822971611956092</c:v>
                </c:pt>
                <c:pt idx="1498">
                  <c:v>59.204486177849311</c:v>
                </c:pt>
                <c:pt idx="1499">
                  <c:v>59.713392442783515</c:v>
                </c:pt>
                <c:pt idx="1500">
                  <c:v>110.30207376345184</c:v>
                </c:pt>
                <c:pt idx="1501">
                  <c:v>108.03192137614114</c:v>
                </c:pt>
                <c:pt idx="1502">
                  <c:v>108.08293633226951</c:v>
                </c:pt>
                <c:pt idx="1503">
                  <c:v>106.71529024897195</c:v>
                </c:pt>
                <c:pt idx="1504">
                  <c:v>107.11872191670928</c:v>
                </c:pt>
                <c:pt idx="1505">
                  <c:v>107.62321890127009</c:v>
                </c:pt>
                <c:pt idx="1506">
                  <c:v>106.17054190564326</c:v>
                </c:pt>
                <c:pt idx="1507">
                  <c:v>104.82402776541781</c:v>
                </c:pt>
                <c:pt idx="1508">
                  <c:v>104.39094883131492</c:v>
                </c:pt>
                <c:pt idx="1509">
                  <c:v>105.32044561546648</c:v>
                </c:pt>
                <c:pt idx="1510">
                  <c:v>106.95013680207754</c:v>
                </c:pt>
                <c:pt idx="1511">
                  <c:v>109.77873030698576</c:v>
                </c:pt>
                <c:pt idx="1512">
                  <c:v>110.60508247217805</c:v>
                </c:pt>
                <c:pt idx="1513">
                  <c:v>111.37216171007755</c:v>
                </c:pt>
                <c:pt idx="1514">
                  <c:v>112.05616789024781</c:v>
                </c:pt>
                <c:pt idx="1515">
                  <c:v>110.22871912666623</c:v>
                </c:pt>
                <c:pt idx="1516">
                  <c:v>109.28102538143283</c:v>
                </c:pt>
                <c:pt idx="1517">
                  <c:v>108.8205523598638</c:v>
                </c:pt>
                <c:pt idx="1518">
                  <c:v>109.45992643373887</c:v>
                </c:pt>
                <c:pt idx="1519">
                  <c:v>109.69607660173129</c:v>
                </c:pt>
                <c:pt idx="1520">
                  <c:v>108.92924370576316</c:v>
                </c:pt>
                <c:pt idx="1521">
                  <c:v>108.05489999361264</c:v>
                </c:pt>
                <c:pt idx="1522">
                  <c:v>108.23644197923004</c:v>
                </c:pt>
                <c:pt idx="1523">
                  <c:v>108.56022683720597</c:v>
                </c:pt>
                <c:pt idx="1524">
                  <c:v>107.7900686913964</c:v>
                </c:pt>
                <c:pt idx="1525">
                  <c:v>107.10891312497397</c:v>
                </c:pt>
                <c:pt idx="1526">
                  <c:v>106.53084909265891</c:v>
                </c:pt>
                <c:pt idx="1527">
                  <c:v>107.62293316980863</c:v>
                </c:pt>
                <c:pt idx="1528">
                  <c:v>109.21784147446392</c:v>
                </c:pt>
                <c:pt idx="1529">
                  <c:v>110.35022035308816</c:v>
                </c:pt>
                <c:pt idx="1530">
                  <c:v>111.36040505724436</c:v>
                </c:pt>
                <c:pt idx="1531">
                  <c:v>113.39716634735633</c:v>
                </c:pt>
                <c:pt idx="1532">
                  <c:v>111.96060880759698</c:v>
                </c:pt>
                <c:pt idx="1533">
                  <c:v>106.723229936281</c:v>
                </c:pt>
                <c:pt idx="1534">
                  <c:v>109.33281551991644</c:v>
                </c:pt>
                <c:pt idx="1535">
                  <c:v>112.91997925781111</c:v>
                </c:pt>
                <c:pt idx="1536">
                  <c:v>115.02380705839846</c:v>
                </c:pt>
                <c:pt idx="1537">
                  <c:v>116.05135806440752</c:v>
                </c:pt>
                <c:pt idx="1538">
                  <c:v>116.0591315651868</c:v>
                </c:pt>
                <c:pt idx="1539">
                  <c:v>115.01471911122508</c:v>
                </c:pt>
                <c:pt idx="1540">
                  <c:v>113.74264852813556</c:v>
                </c:pt>
                <c:pt idx="1541">
                  <c:v>111.60523246794237</c:v>
                </c:pt>
                <c:pt idx="1542">
                  <c:v>112.81090901152092</c:v>
                </c:pt>
                <c:pt idx="1543">
                  <c:v>113.80275495605146</c:v>
                </c:pt>
                <c:pt idx="1544">
                  <c:v>113.70711162027936</c:v>
                </c:pt>
                <c:pt idx="1545">
                  <c:v>114.74490740834963</c:v>
                </c:pt>
                <c:pt idx="1546">
                  <c:v>114.42074051274159</c:v>
                </c:pt>
                <c:pt idx="1547">
                  <c:v>114.14197174163888</c:v>
                </c:pt>
                <c:pt idx="1548">
                  <c:v>114.55766701453302</c:v>
                </c:pt>
                <c:pt idx="1549">
                  <c:v>114.74436531883052</c:v>
                </c:pt>
                <c:pt idx="1550">
                  <c:v>113.74973641739471</c:v>
                </c:pt>
                <c:pt idx="1551">
                  <c:v>111.90251334700237</c:v>
                </c:pt>
                <c:pt idx="1552">
                  <c:v>110.24411463400159</c:v>
                </c:pt>
                <c:pt idx="1553">
                  <c:v>110.87000802316039</c:v>
                </c:pt>
                <c:pt idx="1554">
                  <c:v>110.72190388275612</c:v>
                </c:pt>
                <c:pt idx="1555">
                  <c:v>107.34898883691679</c:v>
                </c:pt>
                <c:pt idx="1556">
                  <c:v>106.58287684569483</c:v>
                </c:pt>
                <c:pt idx="1557">
                  <c:v>105.91209799714851</c:v>
                </c:pt>
                <c:pt idx="1558">
                  <c:v>108.85036745554632</c:v>
                </c:pt>
                <c:pt idx="1559">
                  <c:v>110.31259334558392</c:v>
                </c:pt>
                <c:pt idx="1560">
                  <c:v>110.58479764028812</c:v>
                </c:pt>
                <c:pt idx="1561">
                  <c:v>110.74557564341886</c:v>
                </c:pt>
                <c:pt idx="1562">
                  <c:v>116.50330146370723</c:v>
                </c:pt>
                <c:pt idx="1563">
                  <c:v>117.35152729218872</c:v>
                </c:pt>
                <c:pt idx="1564">
                  <c:v>117.76921389622274</c:v>
                </c:pt>
                <c:pt idx="1565">
                  <c:v>118.13754115839517</c:v>
                </c:pt>
                <c:pt idx="1566">
                  <c:v>116.02112917465418</c:v>
                </c:pt>
                <c:pt idx="1567">
                  <c:v>116.91401205750304</c:v>
                </c:pt>
                <c:pt idx="1568">
                  <c:v>116.41540023291881</c:v>
                </c:pt>
                <c:pt idx="1569">
                  <c:v>116.38408974225716</c:v>
                </c:pt>
                <c:pt idx="1570">
                  <c:v>116.34983969255056</c:v>
                </c:pt>
                <c:pt idx="1571">
                  <c:v>113.12323523078634</c:v>
                </c:pt>
                <c:pt idx="1572">
                  <c:v>110.75755711913629</c:v>
                </c:pt>
                <c:pt idx="1573">
                  <c:v>110.01143132625616</c:v>
                </c:pt>
                <c:pt idx="1574">
                  <c:v>107.90625512958655</c:v>
                </c:pt>
                <c:pt idx="1575">
                  <c:v>107.37465653220234</c:v>
                </c:pt>
                <c:pt idx="1576">
                  <c:v>107.21881553779589</c:v>
                </c:pt>
                <c:pt idx="1577">
                  <c:v>107.0129350655204</c:v>
                </c:pt>
                <c:pt idx="1578">
                  <c:v>106.98329247244374</c:v>
                </c:pt>
                <c:pt idx="1579">
                  <c:v>107.65180247168352</c:v>
                </c:pt>
                <c:pt idx="1580">
                  <c:v>108.5246669414111</c:v>
                </c:pt>
                <c:pt idx="1581">
                  <c:v>107.62618000678543</c:v>
                </c:pt>
                <c:pt idx="1582">
                  <c:v>105.22576764204555</c:v>
                </c:pt>
                <c:pt idx="1583">
                  <c:v>105.72619740215912</c:v>
                </c:pt>
                <c:pt idx="1584">
                  <c:v>103.91972347883156</c:v>
                </c:pt>
                <c:pt idx="1585">
                  <c:v>100.57138273758919</c:v>
                </c:pt>
                <c:pt idx="1586">
                  <c:v>96.887950193470445</c:v>
                </c:pt>
                <c:pt idx="1587">
                  <c:v>95.946341160831068</c:v>
                </c:pt>
                <c:pt idx="1588">
                  <c:v>93.272573999240421</c:v>
                </c:pt>
                <c:pt idx="1589">
                  <c:v>94.462669276683144</c:v>
                </c:pt>
                <c:pt idx="1590">
                  <c:v>97.087364925754827</c:v>
                </c:pt>
                <c:pt idx="1591">
                  <c:v>97.662696257103988</c:v>
                </c:pt>
                <c:pt idx="1592">
                  <c:v>97.748085957862472</c:v>
                </c:pt>
                <c:pt idx="1593">
                  <c:v>99.92098682903837</c:v>
                </c:pt>
                <c:pt idx="1594">
                  <c:v>97.936720970648096</c:v>
                </c:pt>
                <c:pt idx="1595">
                  <c:v>97.285251905414555</c:v>
                </c:pt>
                <c:pt idx="1596">
                  <c:v>99.693596390380421</c:v>
                </c:pt>
                <c:pt idx="1597">
                  <c:v>99.24949215972633</c:v>
                </c:pt>
                <c:pt idx="1598">
                  <c:v>101.30296242367308</c:v>
                </c:pt>
                <c:pt idx="1599">
                  <c:v>98.417002705501744</c:v>
                </c:pt>
                <c:pt idx="1600">
                  <c:v>95.767734121250328</c:v>
                </c:pt>
                <c:pt idx="1601">
                  <c:v>94.289610983519168</c:v>
                </c:pt>
                <c:pt idx="1602">
                  <c:v>92.157835670573789</c:v>
                </c:pt>
                <c:pt idx="1603">
                  <c:v>90.244395260565497</c:v>
                </c:pt>
                <c:pt idx="1604">
                  <c:v>88.576443540177507</c:v>
                </c:pt>
                <c:pt idx="1605">
                  <c:v>88.794486325778408</c:v>
                </c:pt>
                <c:pt idx="1606">
                  <c:v>86.530142449557147</c:v>
                </c:pt>
                <c:pt idx="1607">
                  <c:v>91.828909991007677</c:v>
                </c:pt>
                <c:pt idx="1608">
                  <c:v>93.366991116834541</c:v>
                </c:pt>
                <c:pt idx="1609">
                  <c:v>90.193431096010187</c:v>
                </c:pt>
                <c:pt idx="1610">
                  <c:v>89.819183547605334</c:v>
                </c:pt>
                <c:pt idx="1611">
                  <c:v>89.812673352896255</c:v>
                </c:pt>
                <c:pt idx="1612">
                  <c:v>88.723008712549259</c:v>
                </c:pt>
                <c:pt idx="1613">
                  <c:v>88.193118256311919</c:v>
                </c:pt>
                <c:pt idx="1614">
                  <c:v>89.585394585111956</c:v>
                </c:pt>
                <c:pt idx="1615">
                  <c:v>90.432817934347483</c:v>
                </c:pt>
                <c:pt idx="1616">
                  <c:v>87.336055165865588</c:v>
                </c:pt>
                <c:pt idx="1617">
                  <c:v>86.053770744143534</c:v>
                </c:pt>
                <c:pt idx="1618">
                  <c:v>85.132445689769625</c:v>
                </c:pt>
                <c:pt idx="1619">
                  <c:v>83.460347953578037</c:v>
                </c:pt>
                <c:pt idx="1620">
                  <c:v>82.606839054433181</c:v>
                </c:pt>
                <c:pt idx="1621">
                  <c:v>82.875605844133091</c:v>
                </c:pt>
                <c:pt idx="1622">
                  <c:v>82.636680339304647</c:v>
                </c:pt>
                <c:pt idx="1623">
                  <c:v>82.830603330603324</c:v>
                </c:pt>
                <c:pt idx="1624">
                  <c:v>83.77416383837425</c:v>
                </c:pt>
                <c:pt idx="1625">
                  <c:v>85.160635925106462</c:v>
                </c:pt>
                <c:pt idx="1626">
                  <c:v>85.728173208765611</c:v>
                </c:pt>
                <c:pt idx="1627">
                  <c:v>84.10169382551824</c:v>
                </c:pt>
                <c:pt idx="1628">
                  <c:v>81.767792928939073</c:v>
                </c:pt>
                <c:pt idx="1629">
                  <c:v>80.073231622746192</c:v>
                </c:pt>
                <c:pt idx="1630">
                  <c:v>81.306062140915486</c:v>
                </c:pt>
                <c:pt idx="1631">
                  <c:v>84.376677017989167</c:v>
                </c:pt>
                <c:pt idx="1632">
                  <c:v>85.743784210764403</c:v>
                </c:pt>
                <c:pt idx="1633">
                  <c:v>86.432097299988996</c:v>
                </c:pt>
                <c:pt idx="1634">
                  <c:v>87.857597627550675</c:v>
                </c:pt>
                <c:pt idx="1635">
                  <c:v>87.421426823440171</c:v>
                </c:pt>
                <c:pt idx="1636">
                  <c:v>85.247952527079477</c:v>
                </c:pt>
                <c:pt idx="1637">
                  <c:v>84.263685044630876</c:v>
                </c:pt>
                <c:pt idx="1638">
                  <c:v>84.611305133127871</c:v>
                </c:pt>
                <c:pt idx="1639">
                  <c:v>86.285963543729295</c:v>
                </c:pt>
                <c:pt idx="1640">
                  <c:v>89.943080088823862</c:v>
                </c:pt>
                <c:pt idx="1641">
                  <c:v>89.587397013793762</c:v>
                </c:pt>
                <c:pt idx="1642">
                  <c:v>91.066321948934018</c:v>
                </c:pt>
                <c:pt idx="1643">
                  <c:v>92.849429350631993</c:v>
                </c:pt>
                <c:pt idx="1644">
                  <c:v>94.443862352052804</c:v>
                </c:pt>
                <c:pt idx="1645">
                  <c:v>95.082973057573057</c:v>
                </c:pt>
                <c:pt idx="1646">
                  <c:v>95.665148732983084</c:v>
                </c:pt>
                <c:pt idx="1647">
                  <c:v>92.655655946232528</c:v>
                </c:pt>
                <c:pt idx="1648">
                  <c:v>90.522105607758348</c:v>
                </c:pt>
                <c:pt idx="1649">
                  <c:v>93.116726469675683</c:v>
                </c:pt>
                <c:pt idx="1650">
                  <c:v>92.37046759157586</c:v>
                </c:pt>
                <c:pt idx="1651">
                  <c:v>91.534879377102797</c:v>
                </c:pt>
                <c:pt idx="1652">
                  <c:v>92.043198279796286</c:v>
                </c:pt>
                <c:pt idx="1653">
                  <c:v>92.237656797521709</c:v>
                </c:pt>
                <c:pt idx="1654">
                  <c:v>94.40902850280898</c:v>
                </c:pt>
                <c:pt idx="1655">
                  <c:v>97.604801863144232</c:v>
                </c:pt>
                <c:pt idx="1656">
                  <c:v>98.007247901954955</c:v>
                </c:pt>
                <c:pt idx="1657">
                  <c:v>97.315852820828539</c:v>
                </c:pt>
                <c:pt idx="1658">
                  <c:v>100.07838702516061</c:v>
                </c:pt>
                <c:pt idx="1659">
                  <c:v>100.18428160603536</c:v>
                </c:pt>
                <c:pt idx="1660">
                  <c:v>97.432894093066921</c:v>
                </c:pt>
                <c:pt idx="1661">
                  <c:v>97.255347951362836</c:v>
                </c:pt>
                <c:pt idx="1662">
                  <c:v>94.694423583289137</c:v>
                </c:pt>
                <c:pt idx="1663">
                  <c:v>91.733955399947675</c:v>
                </c:pt>
                <c:pt idx="1664">
                  <c:v>89.937181515029692</c:v>
                </c:pt>
                <c:pt idx="1665">
                  <c:v>94.028983797734881</c:v>
                </c:pt>
                <c:pt idx="1666">
                  <c:v>96.268014029239154</c:v>
                </c:pt>
                <c:pt idx="1667">
                  <c:v>97.043428453302781</c:v>
                </c:pt>
                <c:pt idx="1668">
                  <c:v>98.315776598929503</c:v>
                </c:pt>
                <c:pt idx="1669">
                  <c:v>98.13833078294995</c:v>
                </c:pt>
                <c:pt idx="1670">
                  <c:v>102.05989587404825</c:v>
                </c:pt>
                <c:pt idx="1671">
                  <c:v>100.44618250629546</c:v>
                </c:pt>
                <c:pt idx="1672">
                  <c:v>100.18105281436979</c:v>
                </c:pt>
                <c:pt idx="1673">
                  <c:v>99.835896700087076</c:v>
                </c:pt>
                <c:pt idx="1674">
                  <c:v>100.10938703591806</c:v>
                </c:pt>
                <c:pt idx="1675">
                  <c:v>101.06516560808518</c:v>
                </c:pt>
                <c:pt idx="1676">
                  <c:v>101.23322882864926</c:v>
                </c:pt>
                <c:pt idx="1677">
                  <c:v>100.62895102629686</c:v>
                </c:pt>
                <c:pt idx="1678">
                  <c:v>100.71697842278516</c:v>
                </c:pt>
                <c:pt idx="1679">
                  <c:v>101.284576515555</c:v>
                </c:pt>
                <c:pt idx="1680">
                  <c:v>102.49564059019701</c:v>
                </c:pt>
                <c:pt idx="1681">
                  <c:v>103.87524856407209</c:v>
                </c:pt>
                <c:pt idx="1682">
                  <c:v>106.49043657544912</c:v>
                </c:pt>
                <c:pt idx="1683">
                  <c:v>107.1123729173179</c:v>
                </c:pt>
                <c:pt idx="1684">
                  <c:v>105.49162084234585</c:v>
                </c:pt>
                <c:pt idx="1685">
                  <c:v>107.99260770169144</c:v>
                </c:pt>
                <c:pt idx="1686">
                  <c:v>109.11341944078491</c:v>
                </c:pt>
                <c:pt idx="1687">
                  <c:v>109.34745697808889</c:v>
                </c:pt>
                <c:pt idx="1688">
                  <c:v>109.48934076024165</c:v>
                </c:pt>
                <c:pt idx="1689">
                  <c:v>109.35971322503312</c:v>
                </c:pt>
                <c:pt idx="1690">
                  <c:v>108.20189303366666</c:v>
                </c:pt>
                <c:pt idx="1691">
                  <c:v>107.5994709937369</c:v>
                </c:pt>
                <c:pt idx="1692">
                  <c:v>104.71650216505668</c:v>
                </c:pt>
                <c:pt idx="1693">
                  <c:v>101.58525641126637</c:v>
                </c:pt>
                <c:pt idx="1694">
                  <c:v>102.06431330658482</c:v>
                </c:pt>
                <c:pt idx="1695">
                  <c:v>102.67915267460016</c:v>
                </c:pt>
                <c:pt idx="1696">
                  <c:v>101.84237542366624</c:v>
                </c:pt>
                <c:pt idx="1697">
                  <c:v>101.87723647748186</c:v>
                </c:pt>
                <c:pt idx="1698">
                  <c:v>100.65394994694388</c:v>
                </c:pt>
                <c:pt idx="1699">
                  <c:v>96.712235388282792</c:v>
                </c:pt>
                <c:pt idx="1700">
                  <c:v>94.545472480547204</c:v>
                </c:pt>
                <c:pt idx="1701">
                  <c:v>99.424296059969564</c:v>
                </c:pt>
                <c:pt idx="1702">
                  <c:v>97.721147795227665</c:v>
                </c:pt>
                <c:pt idx="1703">
                  <c:v>98.608684522681926</c:v>
                </c:pt>
                <c:pt idx="1704">
                  <c:v>99.65389059539531</c:v>
                </c:pt>
                <c:pt idx="1705">
                  <c:v>102.876489807271</c:v>
                </c:pt>
                <c:pt idx="1706">
                  <c:v>103.68224710137505</c:v>
                </c:pt>
                <c:pt idx="1707">
                  <c:v>104.02875331927054</c:v>
                </c:pt>
                <c:pt idx="1708">
                  <c:v>105.42070185358585</c:v>
                </c:pt>
                <c:pt idx="1709">
                  <c:v>104.75548979305144</c:v>
                </c:pt>
                <c:pt idx="1710">
                  <c:v>102.66660003564195</c:v>
                </c:pt>
                <c:pt idx="1711">
                  <c:v>101.28143128737904</c:v>
                </c:pt>
                <c:pt idx="1712">
                  <c:v>104.08571569794189</c:v>
                </c:pt>
                <c:pt idx="1713">
                  <c:v>103.06033693102329</c:v>
                </c:pt>
                <c:pt idx="1714">
                  <c:v>103.78800490714735</c:v>
                </c:pt>
                <c:pt idx="1715">
                  <c:v>102.08174633605999</c:v>
                </c:pt>
                <c:pt idx="1716">
                  <c:v>98.530062470046161</c:v>
                </c:pt>
                <c:pt idx="1717">
                  <c:v>94.729687512845601</c:v>
                </c:pt>
                <c:pt idx="1718">
                  <c:v>98.489548252454256</c:v>
                </c:pt>
                <c:pt idx="1719">
                  <c:v>97.069279080212368</c:v>
                </c:pt>
                <c:pt idx="1720">
                  <c:v>98.949211891173888</c:v>
                </c:pt>
                <c:pt idx="1721">
                  <c:v>103.57796173052317</c:v>
                </c:pt>
                <c:pt idx="1722">
                  <c:v>103.2188214639208</c:v>
                </c:pt>
                <c:pt idx="1723">
                  <c:v>103.09478037997154</c:v>
                </c:pt>
                <c:pt idx="1724">
                  <c:v>104.28304472480511</c:v>
                </c:pt>
                <c:pt idx="1725">
                  <c:v>104.63149339322032</c:v>
                </c:pt>
                <c:pt idx="1726">
                  <c:v>104.64119355983696</c:v>
                </c:pt>
                <c:pt idx="1727">
                  <c:v>104.18624730278746</c:v>
                </c:pt>
                <c:pt idx="1728">
                  <c:v>105.22018738027342</c:v>
                </c:pt>
                <c:pt idx="1729">
                  <c:v>104.86616424704249</c:v>
                </c:pt>
                <c:pt idx="1730">
                  <c:v>104.25476724428097</c:v>
                </c:pt>
                <c:pt idx="1731">
                  <c:v>104.48466139140614</c:v>
                </c:pt>
                <c:pt idx="1732">
                  <c:v>108.63512769831848</c:v>
                </c:pt>
                <c:pt idx="1733">
                  <c:v>108.89888860612868</c:v>
                </c:pt>
                <c:pt idx="1734">
                  <c:v>111.45256272649897</c:v>
                </c:pt>
                <c:pt idx="1735">
                  <c:v>111.97623161004213</c:v>
                </c:pt>
                <c:pt idx="1736">
                  <c:v>111.9370967183539</c:v>
                </c:pt>
                <c:pt idx="1737">
                  <c:v>109.23909907499016</c:v>
                </c:pt>
                <c:pt idx="1738">
                  <c:v>108.15977145165472</c:v>
                </c:pt>
                <c:pt idx="1739">
                  <c:v>109.70528749323573</c:v>
                </c:pt>
                <c:pt idx="1740">
                  <c:v>108.6103394759529</c:v>
                </c:pt>
                <c:pt idx="1741">
                  <c:v>105.45769899986874</c:v>
                </c:pt>
                <c:pt idx="1742">
                  <c:v>104.472311675612</c:v>
                </c:pt>
                <c:pt idx="1743">
                  <c:v>105.73475612224991</c:v>
                </c:pt>
                <c:pt idx="1744">
                  <c:v>106.0013049872852</c:v>
                </c:pt>
                <c:pt idx="1745">
                  <c:v>107.19942363610842</c:v>
                </c:pt>
                <c:pt idx="1746">
                  <c:v>105.97547762521897</c:v>
                </c:pt>
                <c:pt idx="1747">
                  <c:v>102.98371672171123</c:v>
                </c:pt>
                <c:pt idx="1748">
                  <c:v>102.94740656499727</c:v>
                </c:pt>
                <c:pt idx="1749">
                  <c:v>103.95643437592331</c:v>
                </c:pt>
                <c:pt idx="1750">
                  <c:v>36.146927289207618</c:v>
                </c:pt>
                <c:pt idx="1751">
                  <c:v>35.67574256475978</c:v>
                </c:pt>
                <c:pt idx="1752">
                  <c:v>35.801738077214232</c:v>
                </c:pt>
                <c:pt idx="1753">
                  <c:v>35.234307336141292</c:v>
                </c:pt>
                <c:pt idx="1754">
                  <c:v>35.543313706446519</c:v>
                </c:pt>
                <c:pt idx="1755">
                  <c:v>35.5945507957125</c:v>
                </c:pt>
                <c:pt idx="1756">
                  <c:v>35.513163771060285</c:v>
                </c:pt>
                <c:pt idx="1757">
                  <c:v>34.743694225989159</c:v>
                </c:pt>
                <c:pt idx="1758">
                  <c:v>34.556997556053048</c:v>
                </c:pt>
                <c:pt idx="1759">
                  <c:v>34.62575166431926</c:v>
                </c:pt>
                <c:pt idx="1760">
                  <c:v>35.187623603735581</c:v>
                </c:pt>
                <c:pt idx="1761">
                  <c:v>35.749344805419568</c:v>
                </c:pt>
                <c:pt idx="1762">
                  <c:v>35.994630077277399</c:v>
                </c:pt>
                <c:pt idx="1763">
                  <c:v>36.584134234148507</c:v>
                </c:pt>
                <c:pt idx="1764">
                  <c:v>36.692029115851831</c:v>
                </c:pt>
                <c:pt idx="1765">
                  <c:v>36.625790893060888</c:v>
                </c:pt>
                <c:pt idx="1766">
                  <c:v>36.66584004547525</c:v>
                </c:pt>
                <c:pt idx="1767">
                  <c:v>36.024075221311072</c:v>
                </c:pt>
                <c:pt idx="1768">
                  <c:v>36.102158462221865</c:v>
                </c:pt>
                <c:pt idx="1769">
                  <c:v>36.073812005044338</c:v>
                </c:pt>
                <c:pt idx="1770">
                  <c:v>35.796481405315042</c:v>
                </c:pt>
                <c:pt idx="1771">
                  <c:v>35.663126653793896</c:v>
                </c:pt>
                <c:pt idx="1772">
                  <c:v>35.187179449498139</c:v>
                </c:pt>
                <c:pt idx="1773">
                  <c:v>35.749511753336776</c:v>
                </c:pt>
                <c:pt idx="1774">
                  <c:v>35.936874311589769</c:v>
                </c:pt>
                <c:pt idx="1775">
                  <c:v>35.880546330170617</c:v>
                </c:pt>
                <c:pt idx="1776">
                  <c:v>36.112048660307373</c:v>
                </c:pt>
                <c:pt idx="1777">
                  <c:v>36.286309929988768</c:v>
                </c:pt>
                <c:pt idx="1778">
                  <c:v>36.836110801336289</c:v>
                </c:pt>
                <c:pt idx="1779">
                  <c:v>36.511572142808582</c:v>
                </c:pt>
                <c:pt idx="1780">
                  <c:v>36.809353066102872</c:v>
                </c:pt>
                <c:pt idx="1781">
                  <c:v>37.221244216936832</c:v>
                </c:pt>
                <c:pt idx="1782">
                  <c:v>37.697359164555579</c:v>
                </c:pt>
                <c:pt idx="1783">
                  <c:v>37.820024993839546</c:v>
                </c:pt>
                <c:pt idx="1784">
                  <c:v>38.06683726745208</c:v>
                </c:pt>
                <c:pt idx="1785">
                  <c:v>38.173401879299291</c:v>
                </c:pt>
                <c:pt idx="1786">
                  <c:v>38.107835515007274</c:v>
                </c:pt>
                <c:pt idx="1787">
                  <c:v>38.747202055421006</c:v>
                </c:pt>
                <c:pt idx="1788">
                  <c:v>38.741115078644583</c:v>
                </c:pt>
                <c:pt idx="1789">
                  <c:v>38.493607618145425</c:v>
                </c:pt>
                <c:pt idx="1790">
                  <c:v>38.342853104682938</c:v>
                </c:pt>
                <c:pt idx="1791">
                  <c:v>38.661656639411255</c:v>
                </c:pt>
                <c:pt idx="1792">
                  <c:v>39.235549015115922</c:v>
                </c:pt>
                <c:pt idx="1793">
                  <c:v>39.371806236868011</c:v>
                </c:pt>
                <c:pt idx="1794">
                  <c:v>39.153888059521805</c:v>
                </c:pt>
                <c:pt idx="1795">
                  <c:v>39.445451675461143</c:v>
                </c:pt>
                <c:pt idx="1796">
                  <c:v>39.576939163419368</c:v>
                </c:pt>
                <c:pt idx="1797">
                  <c:v>39.570755285816709</c:v>
                </c:pt>
                <c:pt idx="1798">
                  <c:v>40.035355849369466</c:v>
                </c:pt>
                <c:pt idx="1799">
                  <c:v>40.242883337071305</c:v>
                </c:pt>
                <c:pt idx="1800">
                  <c:v>39.732523737733445</c:v>
                </c:pt>
                <c:pt idx="1801">
                  <c:v>39.031252987545734</c:v>
                </c:pt>
                <c:pt idx="1802">
                  <c:v>38.792649898330573</c:v>
                </c:pt>
                <c:pt idx="1803">
                  <c:v>38.792711303509769</c:v>
                </c:pt>
                <c:pt idx="1804">
                  <c:v>38.718935171690653</c:v>
                </c:pt>
                <c:pt idx="1805">
                  <c:v>37.769294876312635</c:v>
                </c:pt>
                <c:pt idx="1806">
                  <c:v>37.338051217271477</c:v>
                </c:pt>
                <c:pt idx="1807">
                  <c:v>36.942913696976667</c:v>
                </c:pt>
                <c:pt idx="1808">
                  <c:v>38.076127728486995</c:v>
                </c:pt>
                <c:pt idx="1809">
                  <c:v>38.380606063912644</c:v>
                </c:pt>
                <c:pt idx="1810">
                  <c:v>37.680482968246729</c:v>
                </c:pt>
                <c:pt idx="1811">
                  <c:v>37.812298748978726</c:v>
                </c:pt>
                <c:pt idx="1812">
                  <c:v>39.16137966035329</c:v>
                </c:pt>
                <c:pt idx="1813">
                  <c:v>40.231879124964394</c:v>
                </c:pt>
                <c:pt idx="1814">
                  <c:v>40.255548360980285</c:v>
                </c:pt>
                <c:pt idx="1815">
                  <c:v>40.615775494741477</c:v>
                </c:pt>
                <c:pt idx="1816">
                  <c:v>39.886193500885462</c:v>
                </c:pt>
                <c:pt idx="1817">
                  <c:v>40.342061718980524</c:v>
                </c:pt>
                <c:pt idx="1818">
                  <c:v>40.244184429125426</c:v>
                </c:pt>
                <c:pt idx="1819">
                  <c:v>40.070130061877897</c:v>
                </c:pt>
                <c:pt idx="1820">
                  <c:v>40.368341625723353</c:v>
                </c:pt>
                <c:pt idx="1821">
                  <c:v>38.585452745987297</c:v>
                </c:pt>
                <c:pt idx="1822">
                  <c:v>37.535401442939026</c:v>
                </c:pt>
                <c:pt idx="1823">
                  <c:v>37.512176307216365</c:v>
                </c:pt>
                <c:pt idx="1824">
                  <c:v>37.24188708618874</c:v>
                </c:pt>
                <c:pt idx="1825">
                  <c:v>37.417843286771301</c:v>
                </c:pt>
                <c:pt idx="1826">
                  <c:v>37.160252100538216</c:v>
                </c:pt>
                <c:pt idx="1827">
                  <c:v>36.921735877685634</c:v>
                </c:pt>
                <c:pt idx="1828">
                  <c:v>36.707190697248116</c:v>
                </c:pt>
                <c:pt idx="1829">
                  <c:v>37.396119652027629</c:v>
                </c:pt>
                <c:pt idx="1830">
                  <c:v>38.12989972186665</c:v>
                </c:pt>
                <c:pt idx="1831">
                  <c:v>36.54345918846937</c:v>
                </c:pt>
                <c:pt idx="1832">
                  <c:v>36.768510985411304</c:v>
                </c:pt>
                <c:pt idx="1833">
                  <c:v>36.856538326100534</c:v>
                </c:pt>
                <c:pt idx="1834">
                  <c:v>36.627438442876361</c:v>
                </c:pt>
                <c:pt idx="1835">
                  <c:v>35.954423777586555</c:v>
                </c:pt>
                <c:pt idx="1836">
                  <c:v>33.533008759442112</c:v>
                </c:pt>
                <c:pt idx="1837">
                  <c:v>34.827947605084837</c:v>
                </c:pt>
                <c:pt idx="1838">
                  <c:v>34.688231700933976</c:v>
                </c:pt>
                <c:pt idx="1839">
                  <c:v>35.679139598620182</c:v>
                </c:pt>
                <c:pt idx="1840">
                  <c:v>36.68022852509722</c:v>
                </c:pt>
                <c:pt idx="1841">
                  <c:v>36.91542501343951</c:v>
                </c:pt>
                <c:pt idx="1842">
                  <c:v>37.15068971051668</c:v>
                </c:pt>
                <c:pt idx="1843">
                  <c:v>38.428571586225772</c:v>
                </c:pt>
                <c:pt idx="1844">
                  <c:v>37.166141908382841</c:v>
                </c:pt>
                <c:pt idx="1845">
                  <c:v>37.079633208140507</c:v>
                </c:pt>
                <c:pt idx="1846">
                  <c:v>38.416563790924059</c:v>
                </c:pt>
                <c:pt idx="1847">
                  <c:v>38.135806653385245</c:v>
                </c:pt>
                <c:pt idx="1848">
                  <c:v>38.536732168230543</c:v>
                </c:pt>
                <c:pt idx="1849">
                  <c:v>37.397690939795446</c:v>
                </c:pt>
                <c:pt idx="1850">
                  <c:v>36.252028050658353</c:v>
                </c:pt>
                <c:pt idx="1851">
                  <c:v>36.17579322684594</c:v>
                </c:pt>
                <c:pt idx="1852">
                  <c:v>35.18030943012716</c:v>
                </c:pt>
                <c:pt idx="1853">
                  <c:v>34.478843336607767</c:v>
                </c:pt>
                <c:pt idx="1854">
                  <c:v>34.112481862297102</c:v>
                </c:pt>
                <c:pt idx="1855">
                  <c:v>34.885641048829704</c:v>
                </c:pt>
                <c:pt idx="1856">
                  <c:v>33.885856100043561</c:v>
                </c:pt>
                <c:pt idx="1857">
                  <c:v>36.381983352571545</c:v>
                </c:pt>
                <c:pt idx="1858">
                  <c:v>36.801300418469992</c:v>
                </c:pt>
                <c:pt idx="1859">
                  <c:v>37.342459655031341</c:v>
                </c:pt>
                <c:pt idx="1860">
                  <c:v>41.839084438260585</c:v>
                </c:pt>
                <c:pt idx="1861">
                  <c:v>43.435927048961027</c:v>
                </c:pt>
                <c:pt idx="1862">
                  <c:v>43.563061070563748</c:v>
                </c:pt>
                <c:pt idx="1863">
                  <c:v>44.04133946333895</c:v>
                </c:pt>
                <c:pt idx="1864">
                  <c:v>45.385109806739223</c:v>
                </c:pt>
                <c:pt idx="1865">
                  <c:v>46.25163522477412</c:v>
                </c:pt>
                <c:pt idx="1866">
                  <c:v>44.705783256747793</c:v>
                </c:pt>
                <c:pt idx="1867">
                  <c:v>44.231818490771857</c:v>
                </c:pt>
                <c:pt idx="1868">
                  <c:v>43.398771116936864</c:v>
                </c:pt>
                <c:pt idx="1869">
                  <c:v>42.003198963998166</c:v>
                </c:pt>
                <c:pt idx="1870">
                  <c:v>41.318381236364019</c:v>
                </c:pt>
                <c:pt idx="1871">
                  <c:v>41.792061391637347</c:v>
                </c:pt>
                <c:pt idx="1872">
                  <c:v>42.081860422215307</c:v>
                </c:pt>
                <c:pt idx="1873">
                  <c:v>42.1613311163673</c:v>
                </c:pt>
                <c:pt idx="1874">
                  <c:v>43.45419073416484</c:v>
                </c:pt>
                <c:pt idx="1875">
                  <c:v>44.497044338656764</c:v>
                </c:pt>
                <c:pt idx="1876">
                  <c:v>44.597467209407505</c:v>
                </c:pt>
                <c:pt idx="1877">
                  <c:v>43.858368868617049</c:v>
                </c:pt>
                <c:pt idx="1878">
                  <c:v>42.729721414090996</c:v>
                </c:pt>
                <c:pt idx="1879">
                  <c:v>42.172998525956977</c:v>
                </c:pt>
                <c:pt idx="1880">
                  <c:v>44.024818264226489</c:v>
                </c:pt>
                <c:pt idx="1881">
                  <c:v>45.617143218286806</c:v>
                </c:pt>
                <c:pt idx="1882">
                  <c:v>46.657048450488681</c:v>
                </c:pt>
                <c:pt idx="1883">
                  <c:v>46.02846018674844</c:v>
                </c:pt>
                <c:pt idx="1884">
                  <c:v>47.312908704315383</c:v>
                </c:pt>
                <c:pt idx="1885">
                  <c:v>46.877305026425702</c:v>
                </c:pt>
                <c:pt idx="1886">
                  <c:v>46.338549226756307</c:v>
                </c:pt>
                <c:pt idx="1887">
                  <c:v>46.102150526008501</c:v>
                </c:pt>
                <c:pt idx="1888">
                  <c:v>46.963867049017601</c:v>
                </c:pt>
                <c:pt idx="1889">
                  <c:v>47.864918131065231</c:v>
                </c:pt>
                <c:pt idx="1890">
                  <c:v>48.912411173809872</c:v>
                </c:pt>
                <c:pt idx="1891">
                  <c:v>47.511844726349679</c:v>
                </c:pt>
                <c:pt idx="1892">
                  <c:v>48.639857237910952</c:v>
                </c:pt>
                <c:pt idx="1893">
                  <c:v>50.314915852233398</c:v>
                </c:pt>
                <c:pt idx="1894">
                  <c:v>51.096154713972695</c:v>
                </c:pt>
                <c:pt idx="1895">
                  <c:v>51.34107554285567</c:v>
                </c:pt>
                <c:pt idx="1896">
                  <c:v>51.860578389288953</c:v>
                </c:pt>
                <c:pt idx="1897">
                  <c:v>50.69651917195538</c:v>
                </c:pt>
                <c:pt idx="1898">
                  <c:v>50.107338947828943</c:v>
                </c:pt>
                <c:pt idx="1899">
                  <c:v>50.986361298287122</c:v>
                </c:pt>
                <c:pt idx="1900">
                  <c:v>51.814503140900271</c:v>
                </c:pt>
                <c:pt idx="1901">
                  <c:v>51.323672490806175</c:v>
                </c:pt>
                <c:pt idx="1902">
                  <c:v>51.28970262923302</c:v>
                </c:pt>
                <c:pt idx="1903">
                  <c:v>51.62956977329975</c:v>
                </c:pt>
                <c:pt idx="1904">
                  <c:v>52.442196900051101</c:v>
                </c:pt>
                <c:pt idx="1905">
                  <c:v>51.147255978895473</c:v>
                </c:pt>
                <c:pt idx="1906">
                  <c:v>52.140703104018854</c:v>
                </c:pt>
                <c:pt idx="1907">
                  <c:v>51.93872293631599</c:v>
                </c:pt>
                <c:pt idx="1908">
                  <c:v>53.664554277190376</c:v>
                </c:pt>
                <c:pt idx="1909">
                  <c:v>54.20104861302076</c:v>
                </c:pt>
                <c:pt idx="1910">
                  <c:v>52.392556976714424</c:v>
                </c:pt>
                <c:pt idx="1911">
                  <c:v>52.493380918176314</c:v>
                </c:pt>
                <c:pt idx="1912">
                  <c:v>51.545345849221015</c:v>
                </c:pt>
                <c:pt idx="1913">
                  <c:v>52.540527925509231</c:v>
                </c:pt>
                <c:pt idx="1914">
                  <c:v>47.989430281438878</c:v>
                </c:pt>
                <c:pt idx="1915">
                  <c:v>50.333808645515276</c:v>
                </c:pt>
                <c:pt idx="1916">
                  <c:v>51.961074113655563</c:v>
                </c:pt>
                <c:pt idx="1917">
                  <c:v>52.7392330955335</c:v>
                </c:pt>
                <c:pt idx="1918">
                  <c:v>53.355894160486656</c:v>
                </c:pt>
                <c:pt idx="1919">
                  <c:v>53.400733074788391</c:v>
                </c:pt>
                <c:pt idx="1920">
                  <c:v>55.503769350473938</c:v>
                </c:pt>
                <c:pt idx="1921">
                  <c:v>53.753431212615553</c:v>
                </c:pt>
                <c:pt idx="1922">
                  <c:v>53.520764581969438</c:v>
                </c:pt>
                <c:pt idx="1923">
                  <c:v>52.841097544186638</c:v>
                </c:pt>
                <c:pt idx="1924">
                  <c:v>52.92722509102488</c:v>
                </c:pt>
                <c:pt idx="1925">
                  <c:v>53.495496826358213</c:v>
                </c:pt>
                <c:pt idx="1926">
                  <c:v>54.089774496217018</c:v>
                </c:pt>
                <c:pt idx="1927">
                  <c:v>54.19378919908975</c:v>
                </c:pt>
                <c:pt idx="1928">
                  <c:v>54.547617011429494</c:v>
                </c:pt>
                <c:pt idx="1929">
                  <c:v>54.72647258067181</c:v>
                </c:pt>
                <c:pt idx="1930">
                  <c:v>54.639114093631783</c:v>
                </c:pt>
                <c:pt idx="1931">
                  <c:v>55.735180799962443</c:v>
                </c:pt>
                <c:pt idx="1932">
                  <c:v>57.299855977541021</c:v>
                </c:pt>
                <c:pt idx="1933">
                  <c:v>58.223741837646976</c:v>
                </c:pt>
                <c:pt idx="1934">
                  <c:v>57.59901810076795</c:v>
                </c:pt>
                <c:pt idx="1935">
                  <c:v>59.079095989220036</c:v>
                </c:pt>
                <c:pt idx="1936">
                  <c:v>59.350457338634897</c:v>
                </c:pt>
                <c:pt idx="1937">
                  <c:v>59.071265327850796</c:v>
                </c:pt>
                <c:pt idx="1938">
                  <c:v>59.710525061765502</c:v>
                </c:pt>
                <c:pt idx="1939">
                  <c:v>60.50346826368807</c:v>
                </c:pt>
                <c:pt idx="1940">
                  <c:v>60.231505504522822</c:v>
                </c:pt>
                <c:pt idx="1941">
                  <c:v>60.337706835001569</c:v>
                </c:pt>
                <c:pt idx="1942">
                  <c:v>56.621743132945653</c:v>
                </c:pt>
                <c:pt idx="1943">
                  <c:v>55.509494978042525</c:v>
                </c:pt>
                <c:pt idx="1944">
                  <c:v>55.812358377830556</c:v>
                </c:pt>
                <c:pt idx="1945">
                  <c:v>56.662462082360385</c:v>
                </c:pt>
                <c:pt idx="1946">
                  <c:v>56.354075878980993</c:v>
                </c:pt>
                <c:pt idx="1947">
                  <c:v>56.191568491220671</c:v>
                </c:pt>
                <c:pt idx="1948">
                  <c:v>56.158117825614916</c:v>
                </c:pt>
                <c:pt idx="1949">
                  <c:v>52.230734340676442</c:v>
                </c:pt>
                <c:pt idx="1950">
                  <c:v>51.562353050570529</c:v>
                </c:pt>
                <c:pt idx="1951">
                  <c:v>53.518233408598036</c:v>
                </c:pt>
                <c:pt idx="1952">
                  <c:v>52.078119540860655</c:v>
                </c:pt>
                <c:pt idx="1953">
                  <c:v>52.403264899238344</c:v>
                </c:pt>
                <c:pt idx="1954">
                  <c:v>52.790735128143346</c:v>
                </c:pt>
                <c:pt idx="1955">
                  <c:v>55.812359780514271</c:v>
                </c:pt>
                <c:pt idx="1956">
                  <c:v>55.7401334235715</c:v>
                </c:pt>
                <c:pt idx="1957">
                  <c:v>56.539490439668327</c:v>
                </c:pt>
                <c:pt idx="1958">
                  <c:v>58.593997919859277</c:v>
                </c:pt>
                <c:pt idx="1959">
                  <c:v>58.083497329210012</c:v>
                </c:pt>
                <c:pt idx="1960">
                  <c:v>56.769225262240482</c:v>
                </c:pt>
                <c:pt idx="1961">
                  <c:v>56.307181942979838</c:v>
                </c:pt>
                <c:pt idx="1962">
                  <c:v>58.175542559097309</c:v>
                </c:pt>
                <c:pt idx="1963">
                  <c:v>56.842824641819114</c:v>
                </c:pt>
                <c:pt idx="1964">
                  <c:v>54.884790072128254</c:v>
                </c:pt>
                <c:pt idx="1965">
                  <c:v>52.803483830587965</c:v>
                </c:pt>
                <c:pt idx="1966">
                  <c:v>51.788681813486299</c:v>
                </c:pt>
                <c:pt idx="1967">
                  <c:v>50.567047812663439</c:v>
                </c:pt>
                <c:pt idx="1968">
                  <c:v>53.137614192969096</c:v>
                </c:pt>
                <c:pt idx="1969">
                  <c:v>52.431726453454765</c:v>
                </c:pt>
                <c:pt idx="1970">
                  <c:v>53.954193202628993</c:v>
                </c:pt>
                <c:pt idx="1971">
                  <c:v>57.360629088093205</c:v>
                </c:pt>
                <c:pt idx="1972">
                  <c:v>58.687625032011908</c:v>
                </c:pt>
                <c:pt idx="1973">
                  <c:v>58.880597588398651</c:v>
                </c:pt>
                <c:pt idx="1974">
                  <c:v>57.476015674172132</c:v>
                </c:pt>
                <c:pt idx="1975">
                  <c:v>57.141994676583053</c:v>
                </c:pt>
                <c:pt idx="1976">
                  <c:v>57.062626126732141</c:v>
                </c:pt>
                <c:pt idx="1977">
                  <c:v>57.010932695592757</c:v>
                </c:pt>
                <c:pt idx="1978">
                  <c:v>57.605236557504632</c:v>
                </c:pt>
                <c:pt idx="1979">
                  <c:v>57.674301572416198</c:v>
                </c:pt>
                <c:pt idx="1980">
                  <c:v>55.856312430303461</c:v>
                </c:pt>
                <c:pt idx="1981">
                  <c:v>55.966797885788459</c:v>
                </c:pt>
                <c:pt idx="1982">
                  <c:v>57.66353681505197</c:v>
                </c:pt>
                <c:pt idx="1983">
                  <c:v>57.839171439304565</c:v>
                </c:pt>
                <c:pt idx="1984">
                  <c:v>58.821903382914307</c:v>
                </c:pt>
                <c:pt idx="1985">
                  <c:v>58.962194117519559</c:v>
                </c:pt>
                <c:pt idx="1986">
                  <c:v>59.864217136663839</c:v>
                </c:pt>
                <c:pt idx="1987">
                  <c:v>59.773719032147895</c:v>
                </c:pt>
                <c:pt idx="1988">
                  <c:v>59.698327373601998</c:v>
                </c:pt>
                <c:pt idx="1989">
                  <c:v>60.724797728320688</c:v>
                </c:pt>
                <c:pt idx="1990">
                  <c:v>60.88309186160312</c:v>
                </c:pt>
                <c:pt idx="1991">
                  <c:v>58.759594458000301</c:v>
                </c:pt>
                <c:pt idx="1992">
                  <c:v>58.291724046021947</c:v>
                </c:pt>
                <c:pt idx="1993">
                  <c:v>59.584942336541637</c:v>
                </c:pt>
                <c:pt idx="1994">
                  <c:v>60.02903710214995</c:v>
                </c:pt>
                <c:pt idx="1995">
                  <c:v>60.451926282618089</c:v>
                </c:pt>
                <c:pt idx="1996">
                  <c:v>59.879328854846811</c:v>
                </c:pt>
                <c:pt idx="1997">
                  <c:v>58.772230968291183</c:v>
                </c:pt>
                <c:pt idx="1998">
                  <c:v>58.842566165187343</c:v>
                </c:pt>
                <c:pt idx="1999">
                  <c:v>58.750397167321879</c:v>
                </c:pt>
                <c:pt idx="2000">
                  <c:v>202.32900304357509</c:v>
                </c:pt>
                <c:pt idx="2001">
                  <c:v>200.65861178480603</c:v>
                </c:pt>
                <c:pt idx="2002">
                  <c:v>200.04740963855423</c:v>
                </c:pt>
                <c:pt idx="2003">
                  <c:v>198.81782815426732</c:v>
                </c:pt>
                <c:pt idx="2004">
                  <c:v>194.99146848440773</c:v>
                </c:pt>
                <c:pt idx="2005">
                  <c:v>198.4520273702453</c:v>
                </c:pt>
                <c:pt idx="2006">
                  <c:v>200.08182503077856</c:v>
                </c:pt>
                <c:pt idx="2007">
                  <c:v>197.01365705614569</c:v>
                </c:pt>
                <c:pt idx="2008">
                  <c:v>198.27340590425626</c:v>
                </c:pt>
                <c:pt idx="2009">
                  <c:v>199.59926002181203</c:v>
                </c:pt>
                <c:pt idx="2010">
                  <c:v>202.52998245932378</c:v>
                </c:pt>
                <c:pt idx="2011">
                  <c:v>206.67822038282463</c:v>
                </c:pt>
                <c:pt idx="2012">
                  <c:v>213.14065832708826</c:v>
                </c:pt>
                <c:pt idx="2013">
                  <c:v>215.91282535401214</c:v>
                </c:pt>
                <c:pt idx="2014">
                  <c:v>214.2659770341115</c:v>
                </c:pt>
                <c:pt idx="2015">
                  <c:v>212.64604971772559</c:v>
                </c:pt>
                <c:pt idx="2016">
                  <c:v>213.94712372647595</c:v>
                </c:pt>
                <c:pt idx="2017">
                  <c:v>211.36893872708484</c:v>
                </c:pt>
                <c:pt idx="2018">
                  <c:v>212.32749777382011</c:v>
                </c:pt>
                <c:pt idx="2019">
                  <c:v>208.6015217149839</c:v>
                </c:pt>
                <c:pt idx="2020">
                  <c:v>209.42879287730037</c:v>
                </c:pt>
                <c:pt idx="2021">
                  <c:v>213.04446945220894</c:v>
                </c:pt>
                <c:pt idx="2022">
                  <c:v>214.82284183611347</c:v>
                </c:pt>
                <c:pt idx="2023">
                  <c:v>215.00789084333388</c:v>
                </c:pt>
                <c:pt idx="2024">
                  <c:v>218.19380760550905</c:v>
                </c:pt>
                <c:pt idx="2025">
                  <c:v>215.66556691601608</c:v>
                </c:pt>
                <c:pt idx="2026">
                  <c:v>218.15712031689372</c:v>
                </c:pt>
                <c:pt idx="2027">
                  <c:v>211.64485881269937</c:v>
                </c:pt>
                <c:pt idx="2028">
                  <c:v>206.45608708626887</c:v>
                </c:pt>
                <c:pt idx="2029">
                  <c:v>204.38757011084823</c:v>
                </c:pt>
                <c:pt idx="2030">
                  <c:v>206.49593474046952</c:v>
                </c:pt>
                <c:pt idx="2031">
                  <c:v>209.38664230689545</c:v>
                </c:pt>
                <c:pt idx="2032">
                  <c:v>210.49011919157022</c:v>
                </c:pt>
                <c:pt idx="2033">
                  <c:v>212.17925878797519</c:v>
                </c:pt>
                <c:pt idx="2034">
                  <c:v>212.02864143751702</c:v>
                </c:pt>
                <c:pt idx="2035">
                  <c:v>211.63727105525328</c:v>
                </c:pt>
                <c:pt idx="2036">
                  <c:v>214.59949527993271</c:v>
                </c:pt>
                <c:pt idx="2037">
                  <c:v>219.07917774965782</c:v>
                </c:pt>
                <c:pt idx="2038">
                  <c:v>217.69535475660197</c:v>
                </c:pt>
                <c:pt idx="2039">
                  <c:v>217.05781903209805</c:v>
                </c:pt>
                <c:pt idx="2040">
                  <c:v>213.66046831955921</c:v>
                </c:pt>
                <c:pt idx="2041">
                  <c:v>212.48941784885676</c:v>
                </c:pt>
                <c:pt idx="2042">
                  <c:v>216.43160067554888</c:v>
                </c:pt>
                <c:pt idx="2043">
                  <c:v>216.35705595034474</c:v>
                </c:pt>
                <c:pt idx="2044">
                  <c:v>215.91440795807037</c:v>
                </c:pt>
                <c:pt idx="2045">
                  <c:v>217.50267951537836</c:v>
                </c:pt>
                <c:pt idx="2046">
                  <c:v>216.04399695522801</c:v>
                </c:pt>
                <c:pt idx="2047">
                  <c:v>218.95785505836577</c:v>
                </c:pt>
                <c:pt idx="2048">
                  <c:v>226.58797510454312</c:v>
                </c:pt>
                <c:pt idx="2049">
                  <c:v>222.74796974178747</c:v>
                </c:pt>
                <c:pt idx="2050">
                  <c:v>214.72260634852839</c:v>
                </c:pt>
                <c:pt idx="2051">
                  <c:v>204.71864615806243</c:v>
                </c:pt>
                <c:pt idx="2052">
                  <c:v>203.26776010934427</c:v>
                </c:pt>
                <c:pt idx="2053">
                  <c:v>196.68903744021983</c:v>
                </c:pt>
                <c:pt idx="2054">
                  <c:v>194.05272351105685</c:v>
                </c:pt>
                <c:pt idx="2055">
                  <c:v>189.97256808569509</c:v>
                </c:pt>
                <c:pt idx="2056">
                  <c:v>191.42987692145158</c:v>
                </c:pt>
                <c:pt idx="2057">
                  <c:v>191.70296550723236</c:v>
                </c:pt>
                <c:pt idx="2058">
                  <c:v>193.55757138852178</c:v>
                </c:pt>
                <c:pt idx="2059">
                  <c:v>194.19887407639078</c:v>
                </c:pt>
                <c:pt idx="2060">
                  <c:v>193.67680652680653</c:v>
                </c:pt>
                <c:pt idx="2061">
                  <c:v>193.91417604052276</c:v>
                </c:pt>
                <c:pt idx="2062">
                  <c:v>198.05290645400882</c:v>
                </c:pt>
                <c:pt idx="2063">
                  <c:v>202.26938243441421</c:v>
                </c:pt>
                <c:pt idx="2064">
                  <c:v>206.8018096362093</c:v>
                </c:pt>
                <c:pt idx="2065">
                  <c:v>203.58286482944158</c:v>
                </c:pt>
                <c:pt idx="2066">
                  <c:v>199.93714960165241</c:v>
                </c:pt>
                <c:pt idx="2067">
                  <c:v>198.00238262088297</c:v>
                </c:pt>
                <c:pt idx="2068">
                  <c:v>199.7696741653991</c:v>
                </c:pt>
                <c:pt idx="2069">
                  <c:v>202.04698518541818</c:v>
                </c:pt>
                <c:pt idx="2070">
                  <c:v>197.55378199597354</c:v>
                </c:pt>
                <c:pt idx="2071">
                  <c:v>195.27433988916658</c:v>
                </c:pt>
                <c:pt idx="2072">
                  <c:v>194.41518558447558</c:v>
                </c:pt>
                <c:pt idx="2073">
                  <c:v>194.10824628450106</c:v>
                </c:pt>
                <c:pt idx="2074">
                  <c:v>193.41965629207255</c:v>
                </c:pt>
                <c:pt idx="2075">
                  <c:v>196.30746257828937</c:v>
                </c:pt>
                <c:pt idx="2076">
                  <c:v>195.7841913676547</c:v>
                </c:pt>
                <c:pt idx="2077">
                  <c:v>195.45174985656914</c:v>
                </c:pt>
                <c:pt idx="2078">
                  <c:v>196.16436620896522</c:v>
                </c:pt>
                <c:pt idx="2079">
                  <c:v>192.29804643364798</c:v>
                </c:pt>
                <c:pt idx="2080">
                  <c:v>191.20102277250967</c:v>
                </c:pt>
                <c:pt idx="2081">
                  <c:v>192.9872397256116</c:v>
                </c:pt>
                <c:pt idx="2082">
                  <c:v>192.05951590665373</c:v>
                </c:pt>
                <c:pt idx="2083">
                  <c:v>193.84162301334351</c:v>
                </c:pt>
                <c:pt idx="2084">
                  <c:v>188.33469594167474</c:v>
                </c:pt>
                <c:pt idx="2085">
                  <c:v>182.30024466349903</c:v>
                </c:pt>
                <c:pt idx="2086">
                  <c:v>176.73964008079818</c:v>
                </c:pt>
                <c:pt idx="2087">
                  <c:v>182.05078753413895</c:v>
                </c:pt>
                <c:pt idx="2088">
                  <c:v>180.33277797446738</c:v>
                </c:pt>
                <c:pt idx="2089">
                  <c:v>181.87021636948373</c:v>
                </c:pt>
                <c:pt idx="2090">
                  <c:v>180.27213065639941</c:v>
                </c:pt>
                <c:pt idx="2091">
                  <c:v>174.14856893161459</c:v>
                </c:pt>
                <c:pt idx="2092">
                  <c:v>176.99497492775794</c:v>
                </c:pt>
                <c:pt idx="2093">
                  <c:v>180.59505010312284</c:v>
                </c:pt>
                <c:pt idx="2094">
                  <c:v>178.34219685931683</c:v>
                </c:pt>
                <c:pt idx="2095">
                  <c:v>177.03189426332438</c:v>
                </c:pt>
                <c:pt idx="2096">
                  <c:v>179.76578014323786</c:v>
                </c:pt>
                <c:pt idx="2097">
                  <c:v>179.41308251077754</c:v>
                </c:pt>
                <c:pt idx="2098">
                  <c:v>182.68910997579994</c:v>
                </c:pt>
                <c:pt idx="2099">
                  <c:v>179.52597764597289</c:v>
                </c:pt>
                <c:pt idx="2100">
                  <c:v>175.80489504950495</c:v>
                </c:pt>
                <c:pt idx="2101">
                  <c:v>171.65650715280415</c:v>
                </c:pt>
                <c:pt idx="2102">
                  <c:v>167.06958057734215</c:v>
                </c:pt>
                <c:pt idx="2103">
                  <c:v>164.35674976650623</c:v>
                </c:pt>
                <c:pt idx="2104">
                  <c:v>159.42897193983276</c:v>
                </c:pt>
                <c:pt idx="2105">
                  <c:v>161.04005190165648</c:v>
                </c:pt>
                <c:pt idx="2106">
                  <c:v>154.17941495450984</c:v>
                </c:pt>
                <c:pt idx="2107">
                  <c:v>162.84375359484642</c:v>
                </c:pt>
                <c:pt idx="2108">
                  <c:v>162.82159198647923</c:v>
                </c:pt>
                <c:pt idx="2109">
                  <c:v>160.16196551380443</c:v>
                </c:pt>
                <c:pt idx="2110">
                  <c:v>157.38042266369348</c:v>
                </c:pt>
                <c:pt idx="2111">
                  <c:v>157.07833520179372</c:v>
                </c:pt>
                <c:pt idx="2112">
                  <c:v>154.78620297536816</c:v>
                </c:pt>
                <c:pt idx="2113">
                  <c:v>159.37621924410936</c:v>
                </c:pt>
                <c:pt idx="2114">
                  <c:v>158.44287366290837</c:v>
                </c:pt>
                <c:pt idx="2115">
                  <c:v>160.02404714380762</c:v>
                </c:pt>
                <c:pt idx="2116">
                  <c:v>161.5052404722872</c:v>
                </c:pt>
                <c:pt idx="2117">
                  <c:v>157.3122783139487</c:v>
                </c:pt>
                <c:pt idx="2118">
                  <c:v>155.11790064933902</c:v>
                </c:pt>
                <c:pt idx="2119">
                  <c:v>153.27915972555553</c:v>
                </c:pt>
                <c:pt idx="2120">
                  <c:v>150.57318739580771</c:v>
                </c:pt>
                <c:pt idx="2121">
                  <c:v>149.04459870381177</c:v>
                </c:pt>
                <c:pt idx="2122">
                  <c:v>148.49001441655361</c:v>
                </c:pt>
                <c:pt idx="2123">
                  <c:v>148.22765607932462</c:v>
                </c:pt>
                <c:pt idx="2124">
                  <c:v>155.36369337354793</c:v>
                </c:pt>
                <c:pt idx="2125">
                  <c:v>155.72529940119762</c:v>
                </c:pt>
                <c:pt idx="2126">
                  <c:v>155.52338123238579</c:v>
                </c:pt>
                <c:pt idx="2127">
                  <c:v>151.39422701542065</c:v>
                </c:pt>
                <c:pt idx="2128">
                  <c:v>148.27857151848542</c:v>
                </c:pt>
                <c:pt idx="2129">
                  <c:v>146.00444438193554</c:v>
                </c:pt>
                <c:pt idx="2130">
                  <c:v>148.46517502014299</c:v>
                </c:pt>
                <c:pt idx="2131">
                  <c:v>148.06778078029464</c:v>
                </c:pt>
                <c:pt idx="2132">
                  <c:v>147.84675563736769</c:v>
                </c:pt>
                <c:pt idx="2133">
                  <c:v>149.26795569142811</c:v>
                </c:pt>
                <c:pt idx="2134">
                  <c:v>152.92206406619999</c:v>
                </c:pt>
                <c:pt idx="2135">
                  <c:v>155.81845567206864</c:v>
                </c:pt>
                <c:pt idx="2136">
                  <c:v>157.52586327741693</c:v>
                </c:pt>
                <c:pt idx="2137">
                  <c:v>157.65345832676854</c:v>
                </c:pt>
                <c:pt idx="2138">
                  <c:v>159.70896355309242</c:v>
                </c:pt>
                <c:pt idx="2139">
                  <c:v>162.27890556045895</c:v>
                </c:pt>
                <c:pt idx="2140">
                  <c:v>168.03888230262467</c:v>
                </c:pt>
                <c:pt idx="2141">
                  <c:v>165.41379310344828</c:v>
                </c:pt>
                <c:pt idx="2142">
                  <c:v>166.86075666903338</c:v>
                </c:pt>
                <c:pt idx="2143">
                  <c:v>172.09225236155646</c:v>
                </c:pt>
                <c:pt idx="2144">
                  <c:v>173.38555114200597</c:v>
                </c:pt>
                <c:pt idx="2145">
                  <c:v>175.52340537229853</c:v>
                </c:pt>
                <c:pt idx="2146">
                  <c:v>178.74769945280946</c:v>
                </c:pt>
                <c:pt idx="2147">
                  <c:v>175.92959398496239</c:v>
                </c:pt>
                <c:pt idx="2148">
                  <c:v>171.81915372918584</c:v>
                </c:pt>
                <c:pt idx="2149">
                  <c:v>175.60401065561641</c:v>
                </c:pt>
                <c:pt idx="2150">
                  <c:v>173.6962565502526</c:v>
                </c:pt>
                <c:pt idx="2151">
                  <c:v>172.18688413183827</c:v>
                </c:pt>
                <c:pt idx="2152">
                  <c:v>172.26571678540182</c:v>
                </c:pt>
                <c:pt idx="2153">
                  <c:v>164.8240171848293</c:v>
                </c:pt>
                <c:pt idx="2154">
                  <c:v>164.60154680594616</c:v>
                </c:pt>
                <c:pt idx="2155">
                  <c:v>168.54214315967809</c:v>
                </c:pt>
                <c:pt idx="2156">
                  <c:v>170.03717061681144</c:v>
                </c:pt>
                <c:pt idx="2157">
                  <c:v>171.24516669659425</c:v>
                </c:pt>
                <c:pt idx="2158">
                  <c:v>174.4710968884047</c:v>
                </c:pt>
                <c:pt idx="2159">
                  <c:v>173.46406184402912</c:v>
                </c:pt>
                <c:pt idx="2160">
                  <c:v>172.01713139211853</c:v>
                </c:pt>
                <c:pt idx="2161">
                  <c:v>172.07369426017678</c:v>
                </c:pt>
                <c:pt idx="2162">
                  <c:v>168.80591935945097</c:v>
                </c:pt>
                <c:pt idx="2163">
                  <c:v>165.67500737028303</c:v>
                </c:pt>
                <c:pt idx="2164">
                  <c:v>162.99612956638725</c:v>
                </c:pt>
                <c:pt idx="2165">
                  <c:v>166.12733398047166</c:v>
                </c:pt>
                <c:pt idx="2166">
                  <c:v>167.91841186736474</c:v>
                </c:pt>
                <c:pt idx="2167">
                  <c:v>168.99821141820175</c:v>
                </c:pt>
                <c:pt idx="2168">
                  <c:v>170.54255213996245</c:v>
                </c:pt>
                <c:pt idx="2169">
                  <c:v>171.10821947516808</c:v>
                </c:pt>
                <c:pt idx="2170">
                  <c:v>176.12836216694026</c:v>
                </c:pt>
                <c:pt idx="2171">
                  <c:v>174.33577512235428</c:v>
                </c:pt>
                <c:pt idx="2172">
                  <c:v>172.11475207122541</c:v>
                </c:pt>
                <c:pt idx="2173">
                  <c:v>171.3700685114334</c:v>
                </c:pt>
                <c:pt idx="2174">
                  <c:v>172.83689493281528</c:v>
                </c:pt>
                <c:pt idx="2175">
                  <c:v>174.45900065459307</c:v>
                </c:pt>
                <c:pt idx="2176">
                  <c:v>174.24888941538825</c:v>
                </c:pt>
                <c:pt idx="2177">
                  <c:v>173.37417316260357</c:v>
                </c:pt>
                <c:pt idx="2178">
                  <c:v>175.75122361980948</c:v>
                </c:pt>
                <c:pt idx="2179">
                  <c:v>177.60210141617176</c:v>
                </c:pt>
                <c:pt idx="2180">
                  <c:v>178.76584098107691</c:v>
                </c:pt>
                <c:pt idx="2181">
                  <c:v>180.663664057126</c:v>
                </c:pt>
                <c:pt idx="2182">
                  <c:v>183.05742112027136</c:v>
                </c:pt>
                <c:pt idx="2183">
                  <c:v>185.51472554656684</c:v>
                </c:pt>
                <c:pt idx="2184">
                  <c:v>181.68578912417914</c:v>
                </c:pt>
                <c:pt idx="2185">
                  <c:v>183.72057683182297</c:v>
                </c:pt>
                <c:pt idx="2186">
                  <c:v>186.37641893339045</c:v>
                </c:pt>
                <c:pt idx="2187">
                  <c:v>186.05689586842365</c:v>
                </c:pt>
                <c:pt idx="2188">
                  <c:v>186.25629072221713</c:v>
                </c:pt>
                <c:pt idx="2189">
                  <c:v>185.44095670271929</c:v>
                </c:pt>
                <c:pt idx="2190">
                  <c:v>185.14226267880363</c:v>
                </c:pt>
                <c:pt idx="2191">
                  <c:v>184.85251118160502</c:v>
                </c:pt>
                <c:pt idx="2192">
                  <c:v>182.89786235819454</c:v>
                </c:pt>
                <c:pt idx="2193">
                  <c:v>179.23769314143121</c:v>
                </c:pt>
                <c:pt idx="2194">
                  <c:v>179.37942694429614</c:v>
                </c:pt>
                <c:pt idx="2195">
                  <c:v>180.03709679921803</c:v>
                </c:pt>
                <c:pt idx="2196">
                  <c:v>178.60405863721726</c:v>
                </c:pt>
                <c:pt idx="2197">
                  <c:v>177.85774885234471</c:v>
                </c:pt>
                <c:pt idx="2198">
                  <c:v>173.54425958513303</c:v>
                </c:pt>
                <c:pt idx="2199">
                  <c:v>172.07401714528504</c:v>
                </c:pt>
                <c:pt idx="2200">
                  <c:v>169.29924336701677</c:v>
                </c:pt>
                <c:pt idx="2201">
                  <c:v>171.97937990446945</c:v>
                </c:pt>
                <c:pt idx="2202">
                  <c:v>170.70841418453477</c:v>
                </c:pt>
                <c:pt idx="2203">
                  <c:v>172.05345128689626</c:v>
                </c:pt>
                <c:pt idx="2204">
                  <c:v>171.79451992753624</c:v>
                </c:pt>
                <c:pt idx="2205">
                  <c:v>174.87522060102907</c:v>
                </c:pt>
                <c:pt idx="2206">
                  <c:v>175.38594874384546</c:v>
                </c:pt>
                <c:pt idx="2207">
                  <c:v>179.88184366939552</c:v>
                </c:pt>
                <c:pt idx="2208">
                  <c:v>180.59920229272387</c:v>
                </c:pt>
                <c:pt idx="2209">
                  <c:v>179.63979649367735</c:v>
                </c:pt>
                <c:pt idx="2210">
                  <c:v>178.30861439952349</c:v>
                </c:pt>
                <c:pt idx="2211">
                  <c:v>177.26120969862325</c:v>
                </c:pt>
                <c:pt idx="2212">
                  <c:v>177.79282554914161</c:v>
                </c:pt>
                <c:pt idx="2213">
                  <c:v>174.86242537645904</c:v>
                </c:pt>
                <c:pt idx="2214">
                  <c:v>176.98636756618157</c:v>
                </c:pt>
                <c:pt idx="2215">
                  <c:v>175.38776269930312</c:v>
                </c:pt>
                <c:pt idx="2216">
                  <c:v>173.48051569190233</c:v>
                </c:pt>
                <c:pt idx="2217">
                  <c:v>169.34836104140527</c:v>
                </c:pt>
                <c:pt idx="2218">
                  <c:v>169.20363545883714</c:v>
                </c:pt>
                <c:pt idx="2219">
                  <c:v>167.08347125634509</c:v>
                </c:pt>
                <c:pt idx="2220">
                  <c:v>168.4148495438713</c:v>
                </c:pt>
                <c:pt idx="2221">
                  <c:v>152.5712482609257</c:v>
                </c:pt>
                <c:pt idx="2222">
                  <c:v>153.47500907660657</c:v>
                </c:pt>
                <c:pt idx="2223">
                  <c:v>153.89054593874835</c:v>
                </c:pt>
                <c:pt idx="2224">
                  <c:v>154.66594171378861</c:v>
                </c:pt>
                <c:pt idx="2225">
                  <c:v>154.51561192926482</c:v>
                </c:pt>
                <c:pt idx="2226">
                  <c:v>153.21787148594379</c:v>
                </c:pt>
                <c:pt idx="2227">
                  <c:v>153.69714996571028</c:v>
                </c:pt>
                <c:pt idx="2228">
                  <c:v>154.85554488171027</c:v>
                </c:pt>
                <c:pt idx="2229">
                  <c:v>156.24367999291627</c:v>
                </c:pt>
                <c:pt idx="2230">
                  <c:v>156.71187911696634</c:v>
                </c:pt>
                <c:pt idx="2231">
                  <c:v>154.82388483732186</c:v>
                </c:pt>
                <c:pt idx="2232">
                  <c:v>160.0234778834392</c:v>
                </c:pt>
                <c:pt idx="2233">
                  <c:v>161.31860048477185</c:v>
                </c:pt>
                <c:pt idx="2234">
                  <c:v>164.32346163599678</c:v>
                </c:pt>
                <c:pt idx="2235">
                  <c:v>164.2034103341843</c:v>
                </c:pt>
                <c:pt idx="2236">
                  <c:v>165.29697087486466</c:v>
                </c:pt>
                <c:pt idx="2237">
                  <c:v>166.00445389716</c:v>
                </c:pt>
                <c:pt idx="2238">
                  <c:v>167.39513782730904</c:v>
                </c:pt>
                <c:pt idx="2239">
                  <c:v>167.89152017046831</c:v>
                </c:pt>
                <c:pt idx="2240">
                  <c:v>169.90706011430905</c:v>
                </c:pt>
                <c:pt idx="2241">
                  <c:v>167.42358119941306</c:v>
                </c:pt>
                <c:pt idx="2242">
                  <c:v>165.40676306931374</c:v>
                </c:pt>
                <c:pt idx="2243">
                  <c:v>169.22141521645332</c:v>
                </c:pt>
                <c:pt idx="2244">
                  <c:v>170.33419012304063</c:v>
                </c:pt>
                <c:pt idx="2245">
                  <c:v>170.2423037838484</c:v>
                </c:pt>
                <c:pt idx="2246">
                  <c:v>170.44704343275771</c:v>
                </c:pt>
                <c:pt idx="2247">
                  <c:v>165.90357289674526</c:v>
                </c:pt>
                <c:pt idx="2248">
                  <c:v>165.73331795817958</c:v>
                </c:pt>
                <c:pt idx="2249">
                  <c:v>168.11561946031119</c:v>
                </c:pt>
                <c:pt idx="2250">
                  <c:v>367.62247879359097</c:v>
                </c:pt>
                <c:pt idx="2251">
                  <c:v>359.89684388900656</c:v>
                </c:pt>
                <c:pt idx="2252">
                  <c:v>357.32046979865771</c:v>
                </c:pt>
                <c:pt idx="2253">
                  <c:v>361.04461039599096</c:v>
                </c:pt>
                <c:pt idx="2254">
                  <c:v>362.61180564505736</c:v>
                </c:pt>
                <c:pt idx="2255">
                  <c:v>369.14909194637255</c:v>
                </c:pt>
                <c:pt idx="2256">
                  <c:v>374.5963839404414</c:v>
                </c:pt>
                <c:pt idx="2257">
                  <c:v>374.20669466717578</c:v>
                </c:pt>
                <c:pt idx="2258">
                  <c:v>369.00933218314827</c:v>
                </c:pt>
                <c:pt idx="2259">
                  <c:v>375.27806125812532</c:v>
                </c:pt>
                <c:pt idx="2260">
                  <c:v>392.52835093419986</c:v>
                </c:pt>
                <c:pt idx="2261">
                  <c:v>387.5660765183074</c:v>
                </c:pt>
                <c:pt idx="2262">
                  <c:v>404.45870568594717</c:v>
                </c:pt>
                <c:pt idx="2263">
                  <c:v>414.30640614990392</c:v>
                </c:pt>
                <c:pt idx="2264">
                  <c:v>399.80930833872009</c:v>
                </c:pt>
                <c:pt idx="2265">
                  <c:v>392.28064627414903</c:v>
                </c:pt>
                <c:pt idx="2266">
                  <c:v>372.43554355222864</c:v>
                </c:pt>
                <c:pt idx="2267">
                  <c:v>365.85331169333023</c:v>
                </c:pt>
                <c:pt idx="2268">
                  <c:v>398.27249455754776</c:v>
                </c:pt>
                <c:pt idx="2269">
                  <c:v>412.47322610404717</c:v>
                </c:pt>
                <c:pt idx="2270">
                  <c:v>435.37059927160357</c:v>
                </c:pt>
                <c:pt idx="2271">
                  <c:v>435.44633667072145</c:v>
                </c:pt>
                <c:pt idx="2272">
                  <c:v>434.57513297872339</c:v>
                </c:pt>
                <c:pt idx="2273">
                  <c:v>434.73512861736333</c:v>
                </c:pt>
                <c:pt idx="2274">
                  <c:v>433.22833950944062</c:v>
                </c:pt>
                <c:pt idx="2275">
                  <c:v>424.51621747754052</c:v>
                </c:pt>
                <c:pt idx="2276">
                  <c:v>421.05206249999998</c:v>
                </c:pt>
                <c:pt idx="2277">
                  <c:v>422.7753644972193</c:v>
                </c:pt>
                <c:pt idx="2278">
                  <c:v>422.14938928906986</c:v>
                </c:pt>
                <c:pt idx="2279">
                  <c:v>422.60088495575224</c:v>
                </c:pt>
                <c:pt idx="2280">
                  <c:v>421.53997606223817</c:v>
                </c:pt>
                <c:pt idx="2281">
                  <c:v>424.54603387556597</c:v>
                </c:pt>
                <c:pt idx="2282">
                  <c:v>426.39651250947685</c:v>
                </c:pt>
                <c:pt idx="2283">
                  <c:v>426.46189208807164</c:v>
                </c:pt>
                <c:pt idx="2284">
                  <c:v>426.31503878007101</c:v>
                </c:pt>
                <c:pt idx="2285">
                  <c:v>411.89443248730964</c:v>
                </c:pt>
                <c:pt idx="2286">
                  <c:v>428.91208292350763</c:v>
                </c:pt>
                <c:pt idx="2287">
                  <c:v>424.93048294747325</c:v>
                </c:pt>
                <c:pt idx="2288">
                  <c:v>426.27635933806147</c:v>
                </c:pt>
                <c:pt idx="2289">
                  <c:v>429.08406824363306</c:v>
                </c:pt>
                <c:pt idx="2290">
                  <c:v>420.15226407590478</c:v>
                </c:pt>
                <c:pt idx="2291">
                  <c:v>413.94312149249203</c:v>
                </c:pt>
                <c:pt idx="2292">
                  <c:v>415.07077182077182</c:v>
                </c:pt>
                <c:pt idx="2293">
                  <c:v>412.46681922196797</c:v>
                </c:pt>
                <c:pt idx="2294">
                  <c:v>412.6076521248059</c:v>
                </c:pt>
                <c:pt idx="2295">
                  <c:v>415.63562461411811</c:v>
                </c:pt>
                <c:pt idx="2296">
                  <c:v>409.45133959812057</c:v>
                </c:pt>
                <c:pt idx="2297">
                  <c:v>394.96022996680892</c:v>
                </c:pt>
                <c:pt idx="2298">
                  <c:v>393.91876347951114</c:v>
                </c:pt>
                <c:pt idx="2299">
                  <c:v>400.01869257022838</c:v>
                </c:pt>
                <c:pt idx="2300">
                  <c:v>396.41995155252147</c:v>
                </c:pt>
                <c:pt idx="2301">
                  <c:v>398.66979307677434</c:v>
                </c:pt>
                <c:pt idx="2302">
                  <c:v>394.12330297782</c:v>
                </c:pt>
                <c:pt idx="2303">
                  <c:v>397.00335064499916</c:v>
                </c:pt>
                <c:pt idx="2304">
                  <c:v>393.5670358736981</c:v>
                </c:pt>
                <c:pt idx="2305">
                  <c:v>388.343557168784</c:v>
                </c:pt>
                <c:pt idx="2306">
                  <c:v>393.24267468069121</c:v>
                </c:pt>
                <c:pt idx="2307">
                  <c:v>385.55270475227502</c:v>
                </c:pt>
                <c:pt idx="2308">
                  <c:v>390.17205414318033</c:v>
                </c:pt>
                <c:pt idx="2309">
                  <c:v>392.41779425393884</c:v>
                </c:pt>
                <c:pt idx="2310">
                  <c:v>383.68721678988788</c:v>
                </c:pt>
                <c:pt idx="2311">
                  <c:v>382.68172213417853</c:v>
                </c:pt>
                <c:pt idx="2312">
                  <c:v>390.12719436560496</c:v>
                </c:pt>
                <c:pt idx="2313">
                  <c:v>388.21095387840671</c:v>
                </c:pt>
                <c:pt idx="2314">
                  <c:v>387.05861941675897</c:v>
                </c:pt>
                <c:pt idx="2315">
                  <c:v>385.269554218515</c:v>
                </c:pt>
                <c:pt idx="2316">
                  <c:v>374.82536141352847</c:v>
                </c:pt>
                <c:pt idx="2317">
                  <c:v>370.63081452404316</c:v>
                </c:pt>
                <c:pt idx="2318">
                  <c:v>369.57150025087805</c:v>
                </c:pt>
                <c:pt idx="2319">
                  <c:v>371.31396148555706</c:v>
                </c:pt>
                <c:pt idx="2320">
                  <c:v>368.97734544989123</c:v>
                </c:pt>
                <c:pt idx="2321">
                  <c:v>362.44868560807225</c:v>
                </c:pt>
                <c:pt idx="2322">
                  <c:v>369.32823736939707</c:v>
                </c:pt>
                <c:pt idx="2323">
                  <c:v>369.32657892624991</c:v>
                </c:pt>
                <c:pt idx="2324">
                  <c:v>365.02380280365037</c:v>
                </c:pt>
                <c:pt idx="2325">
                  <c:v>365.18691641994991</c:v>
                </c:pt>
                <c:pt idx="2326">
                  <c:v>360.31655081720834</c:v>
                </c:pt>
                <c:pt idx="2327">
                  <c:v>352.65700483091786</c:v>
                </c:pt>
                <c:pt idx="2328">
                  <c:v>353.37143295489415</c:v>
                </c:pt>
                <c:pt idx="2329">
                  <c:v>356.03238047052872</c:v>
                </c:pt>
                <c:pt idx="2330">
                  <c:v>358.52529572338489</c:v>
                </c:pt>
                <c:pt idx="2331">
                  <c:v>361.26461305951904</c:v>
                </c:pt>
                <c:pt idx="2332">
                  <c:v>359.36793279653938</c:v>
                </c:pt>
                <c:pt idx="2333">
                  <c:v>352.13501118568234</c:v>
                </c:pt>
                <c:pt idx="2334">
                  <c:v>356.39254726459035</c:v>
                </c:pt>
                <c:pt idx="2335">
                  <c:v>357.38239154894364</c:v>
                </c:pt>
                <c:pt idx="2336">
                  <c:v>339.52165464830085</c:v>
                </c:pt>
                <c:pt idx="2337">
                  <c:v>352.04505044711527</c:v>
                </c:pt>
                <c:pt idx="2338">
                  <c:v>347.51506404474111</c:v>
                </c:pt>
                <c:pt idx="2339">
                  <c:v>349.91091499824375</c:v>
                </c:pt>
                <c:pt idx="2340">
                  <c:v>350.34152843601896</c:v>
                </c:pt>
                <c:pt idx="2341">
                  <c:v>352.32696390658174</c:v>
                </c:pt>
                <c:pt idx="2342">
                  <c:v>354.51271120353522</c:v>
                </c:pt>
                <c:pt idx="2343">
                  <c:v>353.95003118178983</c:v>
                </c:pt>
                <c:pt idx="2344">
                  <c:v>358.158691920031</c:v>
                </c:pt>
                <c:pt idx="2345">
                  <c:v>356.14161243771611</c:v>
                </c:pt>
                <c:pt idx="2346">
                  <c:v>362.78730240329008</c:v>
                </c:pt>
                <c:pt idx="2347">
                  <c:v>355.43668696071131</c:v>
                </c:pt>
                <c:pt idx="2348">
                  <c:v>356.69394503502667</c:v>
                </c:pt>
                <c:pt idx="2349">
                  <c:v>354.07837248529228</c:v>
                </c:pt>
                <c:pt idx="2350">
                  <c:v>340.95697944297081</c:v>
                </c:pt>
                <c:pt idx="2351">
                  <c:v>331.45853849597137</c:v>
                </c:pt>
                <c:pt idx="2352">
                  <c:v>335.84001522939275</c:v>
                </c:pt>
                <c:pt idx="2353">
                  <c:v>323.93626468060728</c:v>
                </c:pt>
                <c:pt idx="2354">
                  <c:v>321.56969276167331</c:v>
                </c:pt>
                <c:pt idx="2355">
                  <c:v>328.09877775006237</c:v>
                </c:pt>
                <c:pt idx="2356">
                  <c:v>321.38768820577167</c:v>
                </c:pt>
                <c:pt idx="2357">
                  <c:v>339.9099272421995</c:v>
                </c:pt>
                <c:pt idx="2358">
                  <c:v>338.50612413956333</c:v>
                </c:pt>
                <c:pt idx="2359">
                  <c:v>316.55989301598748</c:v>
                </c:pt>
                <c:pt idx="2360">
                  <c:v>301.38582677165357</c:v>
                </c:pt>
                <c:pt idx="2361">
                  <c:v>301.41976840363935</c:v>
                </c:pt>
                <c:pt idx="2362">
                  <c:v>297.69033914125703</c:v>
                </c:pt>
                <c:pt idx="2363">
                  <c:v>299.56050420168066</c:v>
                </c:pt>
                <c:pt idx="2364">
                  <c:v>301.78485254691691</c:v>
                </c:pt>
                <c:pt idx="2365">
                  <c:v>305.39455521472394</c:v>
                </c:pt>
                <c:pt idx="2366">
                  <c:v>301.33543103448278</c:v>
                </c:pt>
                <c:pt idx="2367">
                  <c:v>298.86254158349965</c:v>
                </c:pt>
                <c:pt idx="2368">
                  <c:v>292.10166865315853</c:v>
                </c:pt>
                <c:pt idx="2369">
                  <c:v>282.74511487204643</c:v>
                </c:pt>
                <c:pt idx="2370">
                  <c:v>279.11740552049275</c:v>
                </c:pt>
                <c:pt idx="2371">
                  <c:v>283.00888581462169</c:v>
                </c:pt>
                <c:pt idx="2372">
                  <c:v>282.35158247862074</c:v>
                </c:pt>
                <c:pt idx="2373">
                  <c:v>285.62420174638345</c:v>
                </c:pt>
                <c:pt idx="2374">
                  <c:v>289.91127588851958</c:v>
                </c:pt>
                <c:pt idx="2375">
                  <c:v>286.84082477784489</c:v>
                </c:pt>
                <c:pt idx="2376">
                  <c:v>281.64369971568567</c:v>
                </c:pt>
                <c:pt idx="2377">
                  <c:v>279.08038716250638</c:v>
                </c:pt>
                <c:pt idx="2378">
                  <c:v>276.33079796264855</c:v>
                </c:pt>
                <c:pt idx="2379">
                  <c:v>280.11220779220781</c:v>
                </c:pt>
                <c:pt idx="2380">
                  <c:v>279.19615491780439</c:v>
                </c:pt>
                <c:pt idx="2381">
                  <c:v>279.71605964311902</c:v>
                </c:pt>
                <c:pt idx="2382">
                  <c:v>285.63031771674747</c:v>
                </c:pt>
                <c:pt idx="2383">
                  <c:v>282.81351526965562</c:v>
                </c:pt>
                <c:pt idx="2384">
                  <c:v>286.94849679645148</c:v>
                </c:pt>
                <c:pt idx="2385">
                  <c:v>288.89373007438894</c:v>
                </c:pt>
                <c:pt idx="2386">
                  <c:v>285.61967418546368</c:v>
                </c:pt>
                <c:pt idx="2387">
                  <c:v>277.56744122095421</c:v>
                </c:pt>
                <c:pt idx="2388">
                  <c:v>281.77028602784827</c:v>
                </c:pt>
                <c:pt idx="2389">
                  <c:v>289.32880195599023</c:v>
                </c:pt>
                <c:pt idx="2390">
                  <c:v>297.05561189993239</c:v>
                </c:pt>
                <c:pt idx="2391">
                  <c:v>282.74826801027081</c:v>
                </c:pt>
                <c:pt idx="2392">
                  <c:v>292.14763671756191</c:v>
                </c:pt>
                <c:pt idx="2393">
                  <c:v>301.36963509169976</c:v>
                </c:pt>
                <c:pt idx="2394">
                  <c:v>307.14473537604459</c:v>
                </c:pt>
                <c:pt idx="2395">
                  <c:v>308.43831640058056</c:v>
                </c:pt>
                <c:pt idx="2396">
                  <c:v>309.38801562351148</c:v>
                </c:pt>
                <c:pt idx="2397">
                  <c:v>304.85719696969699</c:v>
                </c:pt>
                <c:pt idx="2398">
                  <c:v>302.72733004097933</c:v>
                </c:pt>
                <c:pt idx="2399">
                  <c:v>304.76031343627562</c:v>
                </c:pt>
                <c:pt idx="2400">
                  <c:v>304.31558935361215</c:v>
                </c:pt>
                <c:pt idx="2401">
                  <c:v>301.9546835443038</c:v>
                </c:pt>
                <c:pt idx="2402">
                  <c:v>301.76169526323508</c:v>
                </c:pt>
                <c:pt idx="2403">
                  <c:v>302.93548387096774</c:v>
                </c:pt>
                <c:pt idx="2404">
                  <c:v>301.50659681800545</c:v>
                </c:pt>
                <c:pt idx="2405">
                  <c:v>310.66777509068925</c:v>
                </c:pt>
                <c:pt idx="2406">
                  <c:v>310.89609880415605</c:v>
                </c:pt>
                <c:pt idx="2407">
                  <c:v>308.83699598700554</c:v>
                </c:pt>
                <c:pt idx="2408">
                  <c:v>312.80263157894734</c:v>
                </c:pt>
                <c:pt idx="2409">
                  <c:v>311.75894367113307</c:v>
                </c:pt>
                <c:pt idx="2410">
                  <c:v>313.07901774860198</c:v>
                </c:pt>
                <c:pt idx="2411">
                  <c:v>315.3361833406787</c:v>
                </c:pt>
                <c:pt idx="2412">
                  <c:v>307.66338373789625</c:v>
                </c:pt>
                <c:pt idx="2413">
                  <c:v>295.60701856148489</c:v>
                </c:pt>
                <c:pt idx="2414">
                  <c:v>297.12515169902912</c:v>
                </c:pt>
                <c:pt idx="2415">
                  <c:v>307.08642838125667</c:v>
                </c:pt>
                <c:pt idx="2416">
                  <c:v>304.15233118971059</c:v>
                </c:pt>
                <c:pt idx="2417">
                  <c:v>306.93863319386332</c:v>
                </c:pt>
                <c:pt idx="2418">
                  <c:v>310.11442267611505</c:v>
                </c:pt>
                <c:pt idx="2419">
                  <c:v>314.7140108448487</c:v>
                </c:pt>
                <c:pt idx="2420">
                  <c:v>320.38832165130526</c:v>
                </c:pt>
                <c:pt idx="2421">
                  <c:v>327.12627934101181</c:v>
                </c:pt>
                <c:pt idx="2422">
                  <c:v>312.33066447171507</c:v>
                </c:pt>
                <c:pt idx="2423">
                  <c:v>316.42497396572941</c:v>
                </c:pt>
                <c:pt idx="2424">
                  <c:v>322.07056410256411</c:v>
                </c:pt>
                <c:pt idx="2425">
                  <c:v>326.33774442030415</c:v>
                </c:pt>
                <c:pt idx="2426">
                  <c:v>328.97830710336029</c:v>
                </c:pt>
                <c:pt idx="2427">
                  <c:v>320.48092018839509</c:v>
                </c:pt>
                <c:pt idx="2428">
                  <c:v>316.53176418505126</c:v>
                </c:pt>
                <c:pt idx="2429">
                  <c:v>315.5585481713785</c:v>
                </c:pt>
                <c:pt idx="2430">
                  <c:v>316.09519597802813</c:v>
                </c:pt>
                <c:pt idx="2431">
                  <c:v>321.85950802139035</c:v>
                </c:pt>
                <c:pt idx="2432">
                  <c:v>325.64824426053212</c:v>
                </c:pt>
                <c:pt idx="2433">
                  <c:v>308.81517277902822</c:v>
                </c:pt>
                <c:pt idx="2434">
                  <c:v>311.33856345885636</c:v>
                </c:pt>
                <c:pt idx="2435">
                  <c:v>316.97555791710948</c:v>
                </c:pt>
                <c:pt idx="2436">
                  <c:v>322.3512033531639</c:v>
                </c:pt>
                <c:pt idx="2437">
                  <c:v>318.1311439661564</c:v>
                </c:pt>
                <c:pt idx="2438">
                  <c:v>307.4855756956855</c:v>
                </c:pt>
                <c:pt idx="2439">
                  <c:v>306.64929993332697</c:v>
                </c:pt>
                <c:pt idx="2440">
                  <c:v>306.13799687554246</c:v>
                </c:pt>
                <c:pt idx="2441">
                  <c:v>306.80308719232374</c:v>
                </c:pt>
                <c:pt idx="2442">
                  <c:v>306.63941102756894</c:v>
                </c:pt>
                <c:pt idx="2443">
                  <c:v>304.05636160714283</c:v>
                </c:pt>
                <c:pt idx="2444">
                  <c:v>306.67762906309753</c:v>
                </c:pt>
                <c:pt idx="2445">
                  <c:v>309.67879486335198</c:v>
                </c:pt>
                <c:pt idx="2446">
                  <c:v>306.77934407364785</c:v>
                </c:pt>
                <c:pt idx="2447">
                  <c:v>305.22990527740188</c:v>
                </c:pt>
                <c:pt idx="2448">
                  <c:v>305.41363592280089</c:v>
                </c:pt>
                <c:pt idx="2449">
                  <c:v>305.38490434174895</c:v>
                </c:pt>
                <c:pt idx="2450">
                  <c:v>304.01091753774682</c:v>
                </c:pt>
                <c:pt idx="2451">
                  <c:v>305.17342248223986</c:v>
                </c:pt>
                <c:pt idx="2452">
                  <c:v>302.44130894383676</c:v>
                </c:pt>
                <c:pt idx="2453">
                  <c:v>303.07359119223526</c:v>
                </c:pt>
                <c:pt idx="2454">
                  <c:v>309.2657989058668</c:v>
                </c:pt>
                <c:pt idx="2455">
                  <c:v>317.781915678654</c:v>
                </c:pt>
                <c:pt idx="2456">
                  <c:v>313.92891975764741</c:v>
                </c:pt>
                <c:pt idx="2457">
                  <c:v>311.62010785824344</c:v>
                </c:pt>
                <c:pt idx="2458">
                  <c:v>312.92963365977511</c:v>
                </c:pt>
                <c:pt idx="2459">
                  <c:v>312.47214854111405</c:v>
                </c:pt>
                <c:pt idx="2460">
                  <c:v>309.82081645372392</c:v>
                </c:pt>
                <c:pt idx="2461">
                  <c:v>309.263147566719</c:v>
                </c:pt>
                <c:pt idx="2462">
                  <c:v>316.19960861056751</c:v>
                </c:pt>
                <c:pt idx="2463">
                  <c:v>313.28711611848081</c:v>
                </c:pt>
                <c:pt idx="2464">
                  <c:v>310.92771331758905</c:v>
                </c:pt>
                <c:pt idx="2465">
                  <c:v>310.00583600817043</c:v>
                </c:pt>
                <c:pt idx="2466">
                  <c:v>303.17732817613808</c:v>
                </c:pt>
                <c:pt idx="2467">
                  <c:v>301.88715923566878</c:v>
                </c:pt>
                <c:pt idx="2468">
                  <c:v>306.70051468362095</c:v>
                </c:pt>
                <c:pt idx="2469">
                  <c:v>302.89914797426536</c:v>
                </c:pt>
                <c:pt idx="2470">
                  <c:v>301.24059417297548</c:v>
                </c:pt>
                <c:pt idx="2471">
                  <c:v>306.56270867622857</c:v>
                </c:pt>
                <c:pt idx="2472">
                  <c:v>311.49062180288735</c:v>
                </c:pt>
                <c:pt idx="2473">
                  <c:v>316.97562687330947</c:v>
                </c:pt>
                <c:pt idx="2474">
                  <c:v>306.71881574221356</c:v>
                </c:pt>
                <c:pt idx="2475">
                  <c:v>305.35529157667389</c:v>
                </c:pt>
                <c:pt idx="2476">
                  <c:v>306.35525708719945</c:v>
                </c:pt>
                <c:pt idx="2477">
                  <c:v>309.03573061100104</c:v>
                </c:pt>
                <c:pt idx="2478">
                  <c:v>313.12505852364353</c:v>
                </c:pt>
                <c:pt idx="2479">
                  <c:v>315.90753237278864</c:v>
                </c:pt>
                <c:pt idx="2480">
                  <c:v>313.06195370953083</c:v>
                </c:pt>
                <c:pt idx="2481">
                  <c:v>310.61310166199007</c:v>
                </c:pt>
                <c:pt idx="2482">
                  <c:v>317.62511992018113</c:v>
                </c:pt>
                <c:pt idx="2483">
                  <c:v>314.87343090500468</c:v>
                </c:pt>
                <c:pt idx="2484">
                  <c:v>313.90608310537971</c:v>
                </c:pt>
                <c:pt idx="2485">
                  <c:v>308.80754191440354</c:v>
                </c:pt>
                <c:pt idx="2486">
                  <c:v>310.59296402419614</c:v>
                </c:pt>
                <c:pt idx="2487">
                  <c:v>316.29884972717889</c:v>
                </c:pt>
                <c:pt idx="2488">
                  <c:v>321.15256880018711</c:v>
                </c:pt>
                <c:pt idx="2489">
                  <c:v>322.44726220394489</c:v>
                </c:pt>
                <c:pt idx="2490">
                  <c:v>327.50087926443251</c:v>
                </c:pt>
                <c:pt idx="2491">
                  <c:v>326.58063529514573</c:v>
                </c:pt>
                <c:pt idx="2492">
                  <c:v>318.90906483075156</c:v>
                </c:pt>
                <c:pt idx="2493">
                  <c:v>320.62113861082111</c:v>
                </c:pt>
                <c:pt idx="2494">
                  <c:v>322.40687361419072</c:v>
                </c:pt>
                <c:pt idx="2495">
                  <c:v>321.39707137402866</c:v>
                </c:pt>
                <c:pt idx="2496">
                  <c:v>324.50403108305005</c:v>
                </c:pt>
                <c:pt idx="2497">
                  <c:v>328.18165233255149</c:v>
                </c:pt>
                <c:pt idx="2498">
                  <c:v>329.52376006961015</c:v>
                </c:pt>
                <c:pt idx="2499">
                  <c:v>320.41681199860483</c:v>
                </c:pt>
                <c:pt idx="2500">
                  <c:v>125.45035768856786</c:v>
                </c:pt>
                <c:pt idx="2501">
                  <c:v>124.49786295051985</c:v>
                </c:pt>
                <c:pt idx="2502">
                  <c:v>125.35895397976195</c:v>
                </c:pt>
                <c:pt idx="2503">
                  <c:v>125.06243489288464</c:v>
                </c:pt>
                <c:pt idx="2504">
                  <c:v>125.80520688052069</c:v>
                </c:pt>
                <c:pt idx="2505">
                  <c:v>124.96058731460089</c:v>
                </c:pt>
                <c:pt idx="2506">
                  <c:v>123.91004288976772</c:v>
                </c:pt>
                <c:pt idx="2507">
                  <c:v>122.90461307168856</c:v>
                </c:pt>
                <c:pt idx="2508">
                  <c:v>122.27908962109929</c:v>
                </c:pt>
                <c:pt idx="2509">
                  <c:v>121.01974018135176</c:v>
                </c:pt>
                <c:pt idx="2510">
                  <c:v>122.71633091068728</c:v>
                </c:pt>
                <c:pt idx="2511">
                  <c:v>121.98849297553996</c:v>
                </c:pt>
                <c:pt idx="2512">
                  <c:v>122.28241643078913</c:v>
                </c:pt>
                <c:pt idx="2513">
                  <c:v>123.05532454856028</c:v>
                </c:pt>
                <c:pt idx="2514">
                  <c:v>122.79364745804925</c:v>
                </c:pt>
                <c:pt idx="2515">
                  <c:v>122.82372721261925</c:v>
                </c:pt>
                <c:pt idx="2516">
                  <c:v>122.72807282453945</c:v>
                </c:pt>
                <c:pt idx="2517">
                  <c:v>121.46216196300936</c:v>
                </c:pt>
                <c:pt idx="2518">
                  <c:v>123.36765744611802</c:v>
                </c:pt>
                <c:pt idx="2519">
                  <c:v>124.67281624964167</c:v>
                </c:pt>
                <c:pt idx="2520">
                  <c:v>125.15507819587067</c:v>
                </c:pt>
                <c:pt idx="2521">
                  <c:v>127.66612045805309</c:v>
                </c:pt>
                <c:pt idx="2522">
                  <c:v>127.86453979449669</c:v>
                </c:pt>
                <c:pt idx="2523">
                  <c:v>129.20785883867853</c:v>
                </c:pt>
                <c:pt idx="2524">
                  <c:v>131.38467423570094</c:v>
                </c:pt>
                <c:pt idx="2525">
                  <c:v>131.2518803154195</c:v>
                </c:pt>
                <c:pt idx="2526">
                  <c:v>134.2672664756447</c:v>
                </c:pt>
                <c:pt idx="2527">
                  <c:v>135.67459800380118</c:v>
                </c:pt>
                <c:pt idx="2528">
                  <c:v>140.76919286806285</c:v>
                </c:pt>
                <c:pt idx="2529">
                  <c:v>134.74748931176126</c:v>
                </c:pt>
                <c:pt idx="2530">
                  <c:v>137.66881379904072</c:v>
                </c:pt>
                <c:pt idx="2531">
                  <c:v>138.55007576883079</c:v>
                </c:pt>
                <c:pt idx="2532">
                  <c:v>140.65688769019388</c:v>
                </c:pt>
                <c:pt idx="2533">
                  <c:v>141.3886154198386</c:v>
                </c:pt>
                <c:pt idx="2534">
                  <c:v>143.64080103462527</c:v>
                </c:pt>
                <c:pt idx="2535">
                  <c:v>145.78617536309844</c:v>
                </c:pt>
                <c:pt idx="2536">
                  <c:v>147.21428571428572</c:v>
                </c:pt>
                <c:pt idx="2537">
                  <c:v>148.12581947553565</c:v>
                </c:pt>
                <c:pt idx="2538">
                  <c:v>147.29896286208159</c:v>
                </c:pt>
                <c:pt idx="2539">
                  <c:v>148.15529259780922</c:v>
                </c:pt>
                <c:pt idx="2540">
                  <c:v>143.0486024468818</c:v>
                </c:pt>
                <c:pt idx="2541">
                  <c:v>143.11709206475319</c:v>
                </c:pt>
                <c:pt idx="2542">
                  <c:v>141.02350876111655</c:v>
                </c:pt>
                <c:pt idx="2543">
                  <c:v>143.44370824663235</c:v>
                </c:pt>
                <c:pt idx="2544">
                  <c:v>141.13631431337851</c:v>
                </c:pt>
                <c:pt idx="2545">
                  <c:v>142.39413484145643</c:v>
                </c:pt>
                <c:pt idx="2546">
                  <c:v>143.0897884019893</c:v>
                </c:pt>
                <c:pt idx="2547">
                  <c:v>144.75929458480942</c:v>
                </c:pt>
                <c:pt idx="2548">
                  <c:v>146.48467241748057</c:v>
                </c:pt>
                <c:pt idx="2549">
                  <c:v>146.96880989346326</c:v>
                </c:pt>
                <c:pt idx="2550">
                  <c:v>146.03112233528933</c:v>
                </c:pt>
                <c:pt idx="2551">
                  <c:v>145.48375958234206</c:v>
                </c:pt>
                <c:pt idx="2552">
                  <c:v>144.30548108430145</c:v>
                </c:pt>
                <c:pt idx="2553">
                  <c:v>142.49026672090184</c:v>
                </c:pt>
                <c:pt idx="2554">
                  <c:v>143.64588656106284</c:v>
                </c:pt>
                <c:pt idx="2555">
                  <c:v>140.87037427994088</c:v>
                </c:pt>
                <c:pt idx="2556">
                  <c:v>142.23863682853988</c:v>
                </c:pt>
                <c:pt idx="2557">
                  <c:v>141.79184512592084</c:v>
                </c:pt>
                <c:pt idx="2558">
                  <c:v>143.44429058732143</c:v>
                </c:pt>
                <c:pt idx="2559">
                  <c:v>142.03535156250001</c:v>
                </c:pt>
                <c:pt idx="2560">
                  <c:v>143.55170301813604</c:v>
                </c:pt>
                <c:pt idx="2561">
                  <c:v>144.50736957854892</c:v>
                </c:pt>
                <c:pt idx="2562">
                  <c:v>147.05667723635108</c:v>
                </c:pt>
                <c:pt idx="2563">
                  <c:v>146.58900422477626</c:v>
                </c:pt>
                <c:pt idx="2564">
                  <c:v>148.9500033503403</c:v>
                </c:pt>
                <c:pt idx="2565">
                  <c:v>147.29162635708911</c:v>
                </c:pt>
                <c:pt idx="2566">
                  <c:v>145.63682849966355</c:v>
                </c:pt>
                <c:pt idx="2567">
                  <c:v>143.43052913544781</c:v>
                </c:pt>
                <c:pt idx="2568">
                  <c:v>146.31843197019728</c:v>
                </c:pt>
                <c:pt idx="2569">
                  <c:v>146.85503307522691</c:v>
                </c:pt>
                <c:pt idx="2570">
                  <c:v>146.96116436918339</c:v>
                </c:pt>
                <c:pt idx="2571">
                  <c:v>146.89963535122084</c:v>
                </c:pt>
                <c:pt idx="2572">
                  <c:v>145.16072345203722</c:v>
                </c:pt>
                <c:pt idx="2573">
                  <c:v>143.0088818344534</c:v>
                </c:pt>
                <c:pt idx="2574">
                  <c:v>141.92706531277423</c:v>
                </c:pt>
                <c:pt idx="2575">
                  <c:v>141.88686389486401</c:v>
                </c:pt>
                <c:pt idx="2576">
                  <c:v>139.93741484342451</c:v>
                </c:pt>
                <c:pt idx="2577">
                  <c:v>139.24986370868149</c:v>
                </c:pt>
                <c:pt idx="2578">
                  <c:v>139.23497467813777</c:v>
                </c:pt>
                <c:pt idx="2579">
                  <c:v>140.32227435136505</c:v>
                </c:pt>
                <c:pt idx="2580">
                  <c:v>143.11464152001122</c:v>
                </c:pt>
                <c:pt idx="2581">
                  <c:v>142.04607269135519</c:v>
                </c:pt>
                <c:pt idx="2582">
                  <c:v>140.96932262232809</c:v>
                </c:pt>
                <c:pt idx="2583">
                  <c:v>142.06091306616761</c:v>
                </c:pt>
                <c:pt idx="2584">
                  <c:v>141.2043237651371</c:v>
                </c:pt>
                <c:pt idx="2585">
                  <c:v>137.55435767084467</c:v>
                </c:pt>
                <c:pt idx="2586">
                  <c:v>131.68261058775343</c:v>
                </c:pt>
                <c:pt idx="2587">
                  <c:v>134.26379105526462</c:v>
                </c:pt>
                <c:pt idx="2588">
                  <c:v>133.02994051121135</c:v>
                </c:pt>
                <c:pt idx="2589">
                  <c:v>134.17672294325342</c:v>
                </c:pt>
                <c:pt idx="2590">
                  <c:v>137.91805110808156</c:v>
                </c:pt>
                <c:pt idx="2591">
                  <c:v>137.30887972383621</c:v>
                </c:pt>
                <c:pt idx="2592">
                  <c:v>135.62344043281439</c:v>
                </c:pt>
                <c:pt idx="2593">
                  <c:v>138.10956072701643</c:v>
                </c:pt>
                <c:pt idx="2594">
                  <c:v>137.78446888522328</c:v>
                </c:pt>
                <c:pt idx="2595">
                  <c:v>126.77906124129895</c:v>
                </c:pt>
                <c:pt idx="2596">
                  <c:v>129.25001999904003</c:v>
                </c:pt>
                <c:pt idx="2597">
                  <c:v>127.58903376967351</c:v>
                </c:pt>
                <c:pt idx="2598">
                  <c:v>130.09635233499631</c:v>
                </c:pt>
                <c:pt idx="2599">
                  <c:v>128.81374590895567</c:v>
                </c:pt>
                <c:pt idx="2600">
                  <c:v>126.12859085643289</c:v>
                </c:pt>
                <c:pt idx="2601">
                  <c:v>122.34625135260472</c:v>
                </c:pt>
                <c:pt idx="2602">
                  <c:v>118.75810091163463</c:v>
                </c:pt>
                <c:pt idx="2603">
                  <c:v>117.97578327851826</c:v>
                </c:pt>
                <c:pt idx="2604">
                  <c:v>114.53506113135579</c:v>
                </c:pt>
                <c:pt idx="2605">
                  <c:v>114.45349706773723</c:v>
                </c:pt>
                <c:pt idx="2606">
                  <c:v>111.73033473530536</c:v>
                </c:pt>
                <c:pt idx="2607">
                  <c:v>116.94007566938301</c:v>
                </c:pt>
                <c:pt idx="2608">
                  <c:v>116.15678672303994</c:v>
                </c:pt>
                <c:pt idx="2609">
                  <c:v>114.50229233040641</c:v>
                </c:pt>
                <c:pt idx="2610">
                  <c:v>114.02469308035714</c:v>
                </c:pt>
                <c:pt idx="2611">
                  <c:v>113.80998284199033</c:v>
                </c:pt>
                <c:pt idx="2612">
                  <c:v>114.15496154996744</c:v>
                </c:pt>
                <c:pt idx="2613">
                  <c:v>113.10377706466011</c:v>
                </c:pt>
                <c:pt idx="2614">
                  <c:v>114.24403042557289</c:v>
                </c:pt>
                <c:pt idx="2615">
                  <c:v>114.10328702266376</c:v>
                </c:pt>
                <c:pt idx="2616">
                  <c:v>111.43723876195605</c:v>
                </c:pt>
                <c:pt idx="2617">
                  <c:v>111.28581304247638</c:v>
                </c:pt>
                <c:pt idx="2618">
                  <c:v>110.17735723850265</c:v>
                </c:pt>
                <c:pt idx="2619">
                  <c:v>107.28825744608011</c:v>
                </c:pt>
                <c:pt idx="2620">
                  <c:v>106.16599171964435</c:v>
                </c:pt>
                <c:pt idx="2621">
                  <c:v>105.59659381821122</c:v>
                </c:pt>
                <c:pt idx="2622">
                  <c:v>105.5692185353864</c:v>
                </c:pt>
                <c:pt idx="2623">
                  <c:v>106.6237108240713</c:v>
                </c:pt>
                <c:pt idx="2624">
                  <c:v>107.5582591900706</c:v>
                </c:pt>
                <c:pt idx="2625">
                  <c:v>108.49437363340621</c:v>
                </c:pt>
                <c:pt idx="2626">
                  <c:v>106.08209852151866</c:v>
                </c:pt>
                <c:pt idx="2627">
                  <c:v>103.75714162671184</c:v>
                </c:pt>
                <c:pt idx="2628">
                  <c:v>102.32786441412172</c:v>
                </c:pt>
                <c:pt idx="2629">
                  <c:v>102.64417345574603</c:v>
                </c:pt>
                <c:pt idx="2630">
                  <c:v>105.06802743015544</c:v>
                </c:pt>
                <c:pt idx="2631">
                  <c:v>107.72542335605894</c:v>
                </c:pt>
                <c:pt idx="2632">
                  <c:v>107.8611766743899</c:v>
                </c:pt>
                <c:pt idx="2633">
                  <c:v>108.26152234636872</c:v>
                </c:pt>
                <c:pt idx="2634">
                  <c:v>111.11388067239015</c:v>
                </c:pt>
                <c:pt idx="2635">
                  <c:v>108.59065243250568</c:v>
                </c:pt>
                <c:pt idx="2636">
                  <c:v>108.60432009505554</c:v>
                </c:pt>
                <c:pt idx="2637">
                  <c:v>105.63718156614532</c:v>
                </c:pt>
                <c:pt idx="2638">
                  <c:v>108.43834501180044</c:v>
                </c:pt>
                <c:pt idx="2639">
                  <c:v>111.44258507834019</c:v>
                </c:pt>
                <c:pt idx="2640">
                  <c:v>113.6607171314741</c:v>
                </c:pt>
                <c:pt idx="2641">
                  <c:v>111.86283151173268</c:v>
                </c:pt>
                <c:pt idx="2642">
                  <c:v>114.55735642750012</c:v>
                </c:pt>
                <c:pt idx="2643">
                  <c:v>118.37947790235386</c:v>
                </c:pt>
                <c:pt idx="2644">
                  <c:v>122.67842763808191</c:v>
                </c:pt>
                <c:pt idx="2645">
                  <c:v>121.54730118771843</c:v>
                </c:pt>
                <c:pt idx="2646">
                  <c:v>118.71067784624709</c:v>
                </c:pt>
                <c:pt idx="2647">
                  <c:v>118.62436426446598</c:v>
                </c:pt>
                <c:pt idx="2648">
                  <c:v>117.42561276838305</c:v>
                </c:pt>
                <c:pt idx="2649">
                  <c:v>118.15424461504062</c:v>
                </c:pt>
                <c:pt idx="2650">
                  <c:v>118.67630410953981</c:v>
                </c:pt>
                <c:pt idx="2651">
                  <c:v>118.6094752426386</c:v>
                </c:pt>
                <c:pt idx="2652">
                  <c:v>119.49694465381717</c:v>
                </c:pt>
                <c:pt idx="2653">
                  <c:v>117.05501921828981</c:v>
                </c:pt>
                <c:pt idx="2654">
                  <c:v>119.34275427182001</c:v>
                </c:pt>
                <c:pt idx="2655">
                  <c:v>114.8169887225483</c:v>
                </c:pt>
                <c:pt idx="2656">
                  <c:v>115.55912799067663</c:v>
                </c:pt>
                <c:pt idx="2657">
                  <c:v>114.18985664947722</c:v>
                </c:pt>
                <c:pt idx="2658">
                  <c:v>116.4762092430572</c:v>
                </c:pt>
                <c:pt idx="2659">
                  <c:v>116.81936416184971</c:v>
                </c:pt>
                <c:pt idx="2660">
                  <c:v>115.81564488592271</c:v>
                </c:pt>
                <c:pt idx="2661">
                  <c:v>115.12541112541112</c:v>
                </c:pt>
                <c:pt idx="2662">
                  <c:v>113.04727535575191</c:v>
                </c:pt>
                <c:pt idx="2663">
                  <c:v>110.74004991124032</c:v>
                </c:pt>
                <c:pt idx="2664">
                  <c:v>110.82382764980575</c:v>
                </c:pt>
                <c:pt idx="2665">
                  <c:v>113.9299272156415</c:v>
                </c:pt>
                <c:pt idx="2666">
                  <c:v>115.58128470705684</c:v>
                </c:pt>
                <c:pt idx="2667">
                  <c:v>116.25976365852367</c:v>
                </c:pt>
                <c:pt idx="2668">
                  <c:v>117.13434533755199</c:v>
                </c:pt>
                <c:pt idx="2669">
                  <c:v>117.70056281962155</c:v>
                </c:pt>
                <c:pt idx="2670">
                  <c:v>122.19836497734072</c:v>
                </c:pt>
                <c:pt idx="2671">
                  <c:v>120.88251268491389</c:v>
                </c:pt>
                <c:pt idx="2672">
                  <c:v>120.40598530727769</c:v>
                </c:pt>
                <c:pt idx="2673">
                  <c:v>120.38751644767324</c:v>
                </c:pt>
                <c:pt idx="2674">
                  <c:v>120.86018361499328</c:v>
                </c:pt>
                <c:pt idx="2675">
                  <c:v>122.89763759926315</c:v>
                </c:pt>
                <c:pt idx="2676">
                  <c:v>122.45618475166087</c:v>
                </c:pt>
                <c:pt idx="2677">
                  <c:v>122.85592459605027</c:v>
                </c:pt>
                <c:pt idx="2678">
                  <c:v>121.56869146483299</c:v>
                </c:pt>
                <c:pt idx="2679">
                  <c:v>123.09705695233158</c:v>
                </c:pt>
                <c:pt idx="2680">
                  <c:v>124.21762800173674</c:v>
                </c:pt>
                <c:pt idx="2681">
                  <c:v>124.97461176060024</c:v>
                </c:pt>
                <c:pt idx="2682">
                  <c:v>126.9271710543793</c:v>
                </c:pt>
                <c:pt idx="2683">
                  <c:v>127.40851196716558</c:v>
                </c:pt>
                <c:pt idx="2684">
                  <c:v>126.35531076626197</c:v>
                </c:pt>
                <c:pt idx="2685">
                  <c:v>128.19260337649732</c:v>
                </c:pt>
                <c:pt idx="2686">
                  <c:v>129.09246873031819</c:v>
                </c:pt>
                <c:pt idx="2687">
                  <c:v>127.98637693272043</c:v>
                </c:pt>
                <c:pt idx="2688">
                  <c:v>129.5128364905284</c:v>
                </c:pt>
                <c:pt idx="2689">
                  <c:v>130.49905712092973</c:v>
                </c:pt>
                <c:pt idx="2690">
                  <c:v>129.87386241142272</c:v>
                </c:pt>
                <c:pt idx="2691">
                  <c:v>129.70945945945945</c:v>
                </c:pt>
                <c:pt idx="2692">
                  <c:v>129.41286797922612</c:v>
                </c:pt>
                <c:pt idx="2693">
                  <c:v>125.816021746289</c:v>
                </c:pt>
                <c:pt idx="2694">
                  <c:v>123.08572999837054</c:v>
                </c:pt>
                <c:pt idx="2695">
                  <c:v>121.34244897959184</c:v>
                </c:pt>
                <c:pt idx="2696">
                  <c:v>122.12407271584242</c:v>
                </c:pt>
                <c:pt idx="2697">
                  <c:v>119.16793344903944</c:v>
                </c:pt>
                <c:pt idx="2698">
                  <c:v>118.56862870775915</c:v>
                </c:pt>
                <c:pt idx="2699">
                  <c:v>116.09361776534359</c:v>
                </c:pt>
                <c:pt idx="2700">
                  <c:v>113.33284699931913</c:v>
                </c:pt>
                <c:pt idx="2701">
                  <c:v>115.61162326308057</c:v>
                </c:pt>
                <c:pt idx="2702">
                  <c:v>112.62185162031902</c:v>
                </c:pt>
                <c:pt idx="2703">
                  <c:v>113.75203388690916</c:v>
                </c:pt>
                <c:pt idx="2704">
                  <c:v>115.21046029442256</c:v>
                </c:pt>
                <c:pt idx="2705">
                  <c:v>120.03378615762971</c:v>
                </c:pt>
                <c:pt idx="2706">
                  <c:v>119.8350718917395</c:v>
                </c:pt>
                <c:pt idx="2707">
                  <c:v>119.98936194446343</c:v>
                </c:pt>
                <c:pt idx="2708">
                  <c:v>121.98447463265872</c:v>
                </c:pt>
                <c:pt idx="2709">
                  <c:v>122.13175657813574</c:v>
                </c:pt>
                <c:pt idx="2710">
                  <c:v>120.64408350101299</c:v>
                </c:pt>
                <c:pt idx="2711">
                  <c:v>120.51950157494905</c:v>
                </c:pt>
                <c:pt idx="2712">
                  <c:v>123.27771224995787</c:v>
                </c:pt>
                <c:pt idx="2713">
                  <c:v>122.13874082695988</c:v>
                </c:pt>
                <c:pt idx="2714">
                  <c:v>119.70461368136431</c:v>
                </c:pt>
                <c:pt idx="2715">
                  <c:v>117.11752450261166</c:v>
                </c:pt>
                <c:pt idx="2716">
                  <c:v>118.55377374776265</c:v>
                </c:pt>
                <c:pt idx="2717">
                  <c:v>116.72689480577262</c:v>
                </c:pt>
                <c:pt idx="2718">
                  <c:v>110.35698120774607</c:v>
                </c:pt>
                <c:pt idx="2719">
                  <c:v>111.68606872659653</c:v>
                </c:pt>
                <c:pt idx="2720">
                  <c:v>112.88143513886602</c:v>
                </c:pt>
                <c:pt idx="2721">
                  <c:v>114.30749369703229</c:v>
                </c:pt>
                <c:pt idx="2722">
                  <c:v>113.59925408915062</c:v>
                </c:pt>
                <c:pt idx="2723">
                  <c:v>114.38832773418753</c:v>
                </c:pt>
                <c:pt idx="2724">
                  <c:v>114.5764824120603</c:v>
                </c:pt>
                <c:pt idx="2725">
                  <c:v>115.69808163994607</c:v>
                </c:pt>
                <c:pt idx="2726">
                  <c:v>116.27966702089975</c:v>
                </c:pt>
                <c:pt idx="2727">
                  <c:v>117.3866019317184</c:v>
                </c:pt>
                <c:pt idx="2728">
                  <c:v>118.13053265597907</c:v>
                </c:pt>
                <c:pt idx="2729">
                  <c:v>118.26153738839285</c:v>
                </c:pt>
                <c:pt idx="2730">
                  <c:v>116.04124288112008</c:v>
                </c:pt>
                <c:pt idx="2731">
                  <c:v>114.79524992948458</c:v>
                </c:pt>
                <c:pt idx="2732">
                  <c:v>118.39417960088691</c:v>
                </c:pt>
                <c:pt idx="2733">
                  <c:v>119.00498994732581</c:v>
                </c:pt>
                <c:pt idx="2734">
                  <c:v>122.60701925156825</c:v>
                </c:pt>
                <c:pt idx="2735">
                  <c:v>122.58077516429596</c:v>
                </c:pt>
                <c:pt idx="2736">
                  <c:v>122.93213662773908</c:v>
                </c:pt>
                <c:pt idx="2737">
                  <c:v>122.47008503357932</c:v>
                </c:pt>
                <c:pt idx="2738">
                  <c:v>124.14784376602246</c:v>
                </c:pt>
                <c:pt idx="2739">
                  <c:v>122.33769723671276</c:v>
                </c:pt>
                <c:pt idx="2740">
                  <c:v>121.14690729755742</c:v>
                </c:pt>
                <c:pt idx="2741">
                  <c:v>119.55144657908725</c:v>
                </c:pt>
                <c:pt idx="2742">
                  <c:v>120.20246026817929</c:v>
                </c:pt>
                <c:pt idx="2743">
                  <c:v>121.54801875517146</c:v>
                </c:pt>
                <c:pt idx="2744">
                  <c:v>121.82213676555224</c:v>
                </c:pt>
                <c:pt idx="2745">
                  <c:v>121.77666137387094</c:v>
                </c:pt>
                <c:pt idx="2746">
                  <c:v>120.86351989347106</c:v>
                </c:pt>
                <c:pt idx="2747">
                  <c:v>119.97313188448943</c:v>
                </c:pt>
                <c:pt idx="2748">
                  <c:v>120.58287602072176</c:v>
                </c:pt>
                <c:pt idx="2749">
                  <c:v>120.9997165747109</c:v>
                </c:pt>
                <c:pt idx="2750">
                  <c:v>25.33296200750469</c:v>
                </c:pt>
                <c:pt idx="2751">
                  <c:v>25.122345063299967</c:v>
                </c:pt>
                <c:pt idx="2752">
                  <c:v>25.408769581494571</c:v>
                </c:pt>
                <c:pt idx="2753">
                  <c:v>24.90191704104868</c:v>
                </c:pt>
                <c:pt idx="2754">
                  <c:v>25.17750619255256</c:v>
                </c:pt>
                <c:pt idx="2755">
                  <c:v>24.888701087150785</c:v>
                </c:pt>
                <c:pt idx="2756">
                  <c:v>25.304608076009501</c:v>
                </c:pt>
                <c:pt idx="2757">
                  <c:v>25.107717018218089</c:v>
                </c:pt>
                <c:pt idx="2758">
                  <c:v>25.77677768916233</c:v>
                </c:pt>
                <c:pt idx="2759">
                  <c:v>26.157135596247098</c:v>
                </c:pt>
                <c:pt idx="2760">
                  <c:v>26.294180144020778</c:v>
                </c:pt>
                <c:pt idx="2761">
                  <c:v>26.992557953865017</c:v>
                </c:pt>
                <c:pt idx="2762">
                  <c:v>27.078709326389632</c:v>
                </c:pt>
                <c:pt idx="2763">
                  <c:v>27.276007418647783</c:v>
                </c:pt>
                <c:pt idx="2764">
                  <c:v>27.314822763933758</c:v>
                </c:pt>
                <c:pt idx="2765">
                  <c:v>26.897309135755219</c:v>
                </c:pt>
                <c:pt idx="2766">
                  <c:v>26.810443880490123</c:v>
                </c:pt>
                <c:pt idx="2767">
                  <c:v>26.789286479537175</c:v>
                </c:pt>
                <c:pt idx="2768">
                  <c:v>27.210082516761219</c:v>
                </c:pt>
                <c:pt idx="2769">
                  <c:v>27.01440640883234</c:v>
                </c:pt>
                <c:pt idx="2770">
                  <c:v>26.817809813417426</c:v>
                </c:pt>
                <c:pt idx="2771">
                  <c:v>26.489106269453089</c:v>
                </c:pt>
                <c:pt idx="2772">
                  <c:v>26.581667295360241</c:v>
                </c:pt>
                <c:pt idx="2773">
                  <c:v>26.68303645746629</c:v>
                </c:pt>
                <c:pt idx="2774">
                  <c:v>26.71562133725843</c:v>
                </c:pt>
                <c:pt idx="2775">
                  <c:v>26.566235753378976</c:v>
                </c:pt>
                <c:pt idx="2776">
                  <c:v>26.636370368998907</c:v>
                </c:pt>
                <c:pt idx="2777">
                  <c:v>26.933419992712732</c:v>
                </c:pt>
                <c:pt idx="2778">
                  <c:v>27.283391203703705</c:v>
                </c:pt>
                <c:pt idx="2779">
                  <c:v>27.095721293526335</c:v>
                </c:pt>
                <c:pt idx="2780">
                  <c:v>27.481270575673992</c:v>
                </c:pt>
                <c:pt idx="2781">
                  <c:v>28.141070672541669</c:v>
                </c:pt>
                <c:pt idx="2782">
                  <c:v>28.692362501925743</c:v>
                </c:pt>
                <c:pt idx="2783">
                  <c:v>28.976978965254585</c:v>
                </c:pt>
                <c:pt idx="2784">
                  <c:v>29.672610209550221</c:v>
                </c:pt>
                <c:pt idx="2785">
                  <c:v>29.517073352179736</c:v>
                </c:pt>
                <c:pt idx="2786">
                  <c:v>29.825152777237165</c:v>
                </c:pt>
                <c:pt idx="2787">
                  <c:v>30.31270223106894</c:v>
                </c:pt>
                <c:pt idx="2788">
                  <c:v>29.976648954044002</c:v>
                </c:pt>
                <c:pt idx="2789">
                  <c:v>29.738581826272128</c:v>
                </c:pt>
                <c:pt idx="2790">
                  <c:v>29.340646551724138</c:v>
                </c:pt>
                <c:pt idx="2791">
                  <c:v>29.824293905525568</c:v>
                </c:pt>
                <c:pt idx="2792">
                  <c:v>30.30115594086918</c:v>
                </c:pt>
                <c:pt idx="2793">
                  <c:v>29.901437250545605</c:v>
                </c:pt>
                <c:pt idx="2794">
                  <c:v>30.151892178502287</c:v>
                </c:pt>
                <c:pt idx="2795">
                  <c:v>31.046145389637001</c:v>
                </c:pt>
                <c:pt idx="2796">
                  <c:v>29.995239483143884</c:v>
                </c:pt>
                <c:pt idx="2797">
                  <c:v>30.36657612913239</c:v>
                </c:pt>
                <c:pt idx="2798">
                  <c:v>30.864948765143815</c:v>
                </c:pt>
                <c:pt idx="2799">
                  <c:v>30.902619713486672</c:v>
                </c:pt>
                <c:pt idx="2800">
                  <c:v>30.665091486239632</c:v>
                </c:pt>
                <c:pt idx="2801">
                  <c:v>29.968379838429897</c:v>
                </c:pt>
                <c:pt idx="2802">
                  <c:v>29.513925559298468</c:v>
                </c:pt>
                <c:pt idx="2803">
                  <c:v>29.461926404508862</c:v>
                </c:pt>
                <c:pt idx="2804">
                  <c:v>29.058138366296831</c:v>
                </c:pt>
                <c:pt idx="2805">
                  <c:v>28.518903088391905</c:v>
                </c:pt>
                <c:pt idx="2806">
                  <c:v>28.593859370028635</c:v>
                </c:pt>
                <c:pt idx="2807">
                  <c:v>28.16946270451859</c:v>
                </c:pt>
                <c:pt idx="2808">
                  <c:v>29.138931336165641</c:v>
                </c:pt>
                <c:pt idx="2809">
                  <c:v>29.637675122229286</c:v>
                </c:pt>
                <c:pt idx="2810">
                  <c:v>29.63377138919968</c:v>
                </c:pt>
                <c:pt idx="2811">
                  <c:v>29.866428165435153</c:v>
                </c:pt>
                <c:pt idx="2812">
                  <c:v>30.569443585345965</c:v>
                </c:pt>
                <c:pt idx="2813">
                  <c:v>31.257398655276347</c:v>
                </c:pt>
                <c:pt idx="2814">
                  <c:v>31.788686056341245</c:v>
                </c:pt>
                <c:pt idx="2815">
                  <c:v>32.467712674260142</c:v>
                </c:pt>
                <c:pt idx="2816">
                  <c:v>32.075900677422119</c:v>
                </c:pt>
                <c:pt idx="2817">
                  <c:v>32.378955814699907</c:v>
                </c:pt>
                <c:pt idx="2818">
                  <c:v>32.202742952830583</c:v>
                </c:pt>
                <c:pt idx="2819">
                  <c:v>32.1160164799794</c:v>
                </c:pt>
                <c:pt idx="2820">
                  <c:v>32.050999337977998</c:v>
                </c:pt>
                <c:pt idx="2821">
                  <c:v>31.2946545598105</c:v>
                </c:pt>
                <c:pt idx="2822">
                  <c:v>30.207482848254998</c:v>
                </c:pt>
                <c:pt idx="2823">
                  <c:v>30.560961089457969</c:v>
                </c:pt>
                <c:pt idx="2824">
                  <c:v>30.324812004549234</c:v>
                </c:pt>
                <c:pt idx="2825">
                  <c:v>29.797730278595502</c:v>
                </c:pt>
                <c:pt idx="2826">
                  <c:v>29.836216377576672</c:v>
                </c:pt>
                <c:pt idx="2827">
                  <c:v>29.980770012190167</c:v>
                </c:pt>
                <c:pt idx="2828">
                  <c:v>30.363800825264754</c:v>
                </c:pt>
                <c:pt idx="2829">
                  <c:v>30.713602460592082</c:v>
                </c:pt>
                <c:pt idx="2830">
                  <c:v>30.916620826556969</c:v>
                </c:pt>
                <c:pt idx="2831">
                  <c:v>29.931848428263404</c:v>
                </c:pt>
                <c:pt idx="2832">
                  <c:v>29.984877524119135</c:v>
                </c:pt>
                <c:pt idx="2833">
                  <c:v>30.056901962267006</c:v>
                </c:pt>
                <c:pt idx="2834">
                  <c:v>29.936041274907954</c:v>
                </c:pt>
                <c:pt idx="2835">
                  <c:v>28.698394092134567</c:v>
                </c:pt>
                <c:pt idx="2836">
                  <c:v>26.848827403777872</c:v>
                </c:pt>
                <c:pt idx="2837">
                  <c:v>27.310963138039181</c:v>
                </c:pt>
                <c:pt idx="2838">
                  <c:v>26.911756920149099</c:v>
                </c:pt>
                <c:pt idx="2839">
                  <c:v>27.647701459105942</c:v>
                </c:pt>
                <c:pt idx="2840">
                  <c:v>28.781219332105838</c:v>
                </c:pt>
                <c:pt idx="2841">
                  <c:v>28.328453193248535</c:v>
                </c:pt>
                <c:pt idx="2842">
                  <c:v>28.504219782813976</c:v>
                </c:pt>
                <c:pt idx="2843">
                  <c:v>29.167063116092486</c:v>
                </c:pt>
                <c:pt idx="2844">
                  <c:v>29.001806140878987</c:v>
                </c:pt>
                <c:pt idx="2845">
                  <c:v>28.979296566818519</c:v>
                </c:pt>
                <c:pt idx="2846">
                  <c:v>29.979137594679219</c:v>
                </c:pt>
                <c:pt idx="2847">
                  <c:v>29.616950722026179</c:v>
                </c:pt>
                <c:pt idx="2848">
                  <c:v>29.769995454219202</c:v>
                </c:pt>
                <c:pt idx="2849">
                  <c:v>29.282681427957389</c:v>
                </c:pt>
                <c:pt idx="2850">
                  <c:v>29.207330028328613</c:v>
                </c:pt>
                <c:pt idx="2851">
                  <c:v>29.101687981089764</c:v>
                </c:pt>
                <c:pt idx="2852">
                  <c:v>28.932597395540906</c:v>
                </c:pt>
                <c:pt idx="2853">
                  <c:v>28.711009015055954</c:v>
                </c:pt>
                <c:pt idx="2854">
                  <c:v>28.264797606924642</c:v>
                </c:pt>
                <c:pt idx="2855">
                  <c:v>28.341700094534861</c:v>
                </c:pt>
                <c:pt idx="2856">
                  <c:v>28.444889972412909</c:v>
                </c:pt>
                <c:pt idx="2857">
                  <c:v>29.760594869747479</c:v>
                </c:pt>
                <c:pt idx="2858">
                  <c:v>30.300946156011701</c:v>
                </c:pt>
                <c:pt idx="2859">
                  <c:v>30.226297487449688</c:v>
                </c:pt>
                <c:pt idx="2860">
                  <c:v>30.569445700193612</c:v>
                </c:pt>
                <c:pt idx="2861">
                  <c:v>29.775890249144034</c:v>
                </c:pt>
                <c:pt idx="2862">
                  <c:v>30.824969918919262</c:v>
                </c:pt>
                <c:pt idx="2863">
                  <c:v>29.975221663354159</c:v>
                </c:pt>
                <c:pt idx="2864">
                  <c:v>28.629989000628534</c:v>
                </c:pt>
                <c:pt idx="2865">
                  <c:v>26.601957859798752</c:v>
                </c:pt>
                <c:pt idx="2866">
                  <c:v>25.309527868219035</c:v>
                </c:pt>
                <c:pt idx="2867">
                  <c:v>24.428012069661907</c:v>
                </c:pt>
                <c:pt idx="2868">
                  <c:v>23.548128294148334</c:v>
                </c:pt>
                <c:pt idx="2869">
                  <c:v>22.666727091452913</c:v>
                </c:pt>
                <c:pt idx="2870">
                  <c:v>22.526288925046824</c:v>
                </c:pt>
                <c:pt idx="2871">
                  <c:v>23.332077523594982</c:v>
                </c:pt>
                <c:pt idx="2872">
                  <c:v>23.511152187307456</c:v>
                </c:pt>
                <c:pt idx="2873">
                  <c:v>23.614278936678083</c:v>
                </c:pt>
                <c:pt idx="2874">
                  <c:v>24.001921774708872</c:v>
                </c:pt>
                <c:pt idx="2875">
                  <c:v>24.046898638426626</c:v>
                </c:pt>
                <c:pt idx="2876">
                  <c:v>23.425403114853339</c:v>
                </c:pt>
                <c:pt idx="2877">
                  <c:v>23.195819194675064</c:v>
                </c:pt>
                <c:pt idx="2878">
                  <c:v>22.896649542490444</c:v>
                </c:pt>
                <c:pt idx="2879">
                  <c:v>22.805091823800492</c:v>
                </c:pt>
                <c:pt idx="2880">
                  <c:v>23.484783540505788</c:v>
                </c:pt>
                <c:pt idx="2881">
                  <c:v>23.88672484685743</c:v>
                </c:pt>
                <c:pt idx="2882">
                  <c:v>23.753914899079035</c:v>
                </c:pt>
                <c:pt idx="2883">
                  <c:v>23.748248635532132</c:v>
                </c:pt>
                <c:pt idx="2884">
                  <c:v>24.249659736412891</c:v>
                </c:pt>
                <c:pt idx="2885">
                  <c:v>23.904826797541336</c:v>
                </c:pt>
                <c:pt idx="2886">
                  <c:v>23.754145465778414</c:v>
                </c:pt>
                <c:pt idx="2887">
                  <c:v>23.011455979875038</c:v>
                </c:pt>
                <c:pt idx="2888">
                  <c:v>23.001913413628579</c:v>
                </c:pt>
                <c:pt idx="2889">
                  <c:v>23.86462060932654</c:v>
                </c:pt>
                <c:pt idx="2890">
                  <c:v>24.992017599694783</c:v>
                </c:pt>
                <c:pt idx="2891">
                  <c:v>24.364638058079873</c:v>
                </c:pt>
                <c:pt idx="2892">
                  <c:v>25.212983460420809</c:v>
                </c:pt>
                <c:pt idx="2893">
                  <c:v>26.943635584031814</c:v>
                </c:pt>
                <c:pt idx="2894">
                  <c:v>26.996739628616268</c:v>
                </c:pt>
                <c:pt idx="2895">
                  <c:v>26.821976422249886</c:v>
                </c:pt>
                <c:pt idx="2896">
                  <c:v>25.834999020184206</c:v>
                </c:pt>
                <c:pt idx="2897">
                  <c:v>25.032022972776844</c:v>
                </c:pt>
                <c:pt idx="2898">
                  <c:v>25.326785139210116</c:v>
                </c:pt>
                <c:pt idx="2899">
                  <c:v>26.46903298541659</c:v>
                </c:pt>
                <c:pt idx="2900">
                  <c:v>25.716311632359982</c:v>
                </c:pt>
                <c:pt idx="2901">
                  <c:v>25.138309996743732</c:v>
                </c:pt>
                <c:pt idx="2902">
                  <c:v>23.914340344168259</c:v>
                </c:pt>
                <c:pt idx="2903">
                  <c:v>22.683410599962642</c:v>
                </c:pt>
                <c:pt idx="2904">
                  <c:v>23.045652760147068</c:v>
                </c:pt>
                <c:pt idx="2905">
                  <c:v>24.409999382076087</c:v>
                </c:pt>
                <c:pt idx="2906">
                  <c:v>25.179287734636151</c:v>
                </c:pt>
                <c:pt idx="2907">
                  <c:v>25.271897293880375</c:v>
                </c:pt>
                <c:pt idx="2908">
                  <c:v>26.781646623894424</c:v>
                </c:pt>
                <c:pt idx="2909">
                  <c:v>27.848962994363589</c:v>
                </c:pt>
                <c:pt idx="2910">
                  <c:v>27.57553493003779</c:v>
                </c:pt>
                <c:pt idx="2911">
                  <c:v>26.363303613017035</c:v>
                </c:pt>
                <c:pt idx="2912">
                  <c:v>25.256504074930056</c:v>
                </c:pt>
                <c:pt idx="2913">
                  <c:v>24.749757435262811</c:v>
                </c:pt>
                <c:pt idx="2914">
                  <c:v>24.957402446677147</c:v>
                </c:pt>
                <c:pt idx="2915">
                  <c:v>25.906166161123949</c:v>
                </c:pt>
                <c:pt idx="2916">
                  <c:v>26.732085962391455</c:v>
                </c:pt>
                <c:pt idx="2917">
                  <c:v>27.772528771384138</c:v>
                </c:pt>
                <c:pt idx="2918">
                  <c:v>29.512620734063102</c:v>
                </c:pt>
                <c:pt idx="2919">
                  <c:v>30.193242693429173</c:v>
                </c:pt>
                <c:pt idx="2920">
                  <c:v>31.743161047773327</c:v>
                </c:pt>
                <c:pt idx="2921">
                  <c:v>31.563059946729393</c:v>
                </c:pt>
                <c:pt idx="2922">
                  <c:v>31.545522492642593</c:v>
                </c:pt>
                <c:pt idx="2923">
                  <c:v>30.268603404933998</c:v>
                </c:pt>
                <c:pt idx="2924">
                  <c:v>31.079329337998406</c:v>
                </c:pt>
                <c:pt idx="2925">
                  <c:v>32.869970495876323</c:v>
                </c:pt>
                <c:pt idx="2926">
                  <c:v>43.204959824863053</c:v>
                </c:pt>
                <c:pt idx="2927">
                  <c:v>41.8290901823325</c:v>
                </c:pt>
                <c:pt idx="2928">
                  <c:v>42.037345194684967</c:v>
                </c:pt>
                <c:pt idx="2929">
                  <c:v>42.014224531298282</c:v>
                </c:pt>
                <c:pt idx="2930">
                  <c:v>40.167617504158208</c:v>
                </c:pt>
                <c:pt idx="2931">
                  <c:v>41.154313012649098</c:v>
                </c:pt>
                <c:pt idx="2932">
                  <c:v>41.945582688840901</c:v>
                </c:pt>
                <c:pt idx="2933">
                  <c:v>40.477565271991381</c:v>
                </c:pt>
                <c:pt idx="2934">
                  <c:v>39.403853486119409</c:v>
                </c:pt>
                <c:pt idx="2935">
                  <c:v>38.651436965610756</c:v>
                </c:pt>
                <c:pt idx="2936">
                  <c:v>37.128681121473328</c:v>
                </c:pt>
                <c:pt idx="2937">
                  <c:v>37.135959854128352</c:v>
                </c:pt>
                <c:pt idx="2938">
                  <c:v>37.704420535169</c:v>
                </c:pt>
                <c:pt idx="2939">
                  <c:v>38.173026672383529</c:v>
                </c:pt>
                <c:pt idx="2940">
                  <c:v>38.248628019933136</c:v>
                </c:pt>
                <c:pt idx="2941">
                  <c:v>37.536020298211611</c:v>
                </c:pt>
                <c:pt idx="2942">
                  <c:v>33.842075651345972</c:v>
                </c:pt>
                <c:pt idx="2943">
                  <c:v>33.1834297903441</c:v>
                </c:pt>
                <c:pt idx="2944">
                  <c:v>33.180859107133436</c:v>
                </c:pt>
                <c:pt idx="2945">
                  <c:v>33.304819626914423</c:v>
                </c:pt>
                <c:pt idx="2946">
                  <c:v>32.610397295012682</c:v>
                </c:pt>
                <c:pt idx="2947">
                  <c:v>32.42547273330441</c:v>
                </c:pt>
                <c:pt idx="2948">
                  <c:v>32.162250792170745</c:v>
                </c:pt>
                <c:pt idx="2949">
                  <c:v>30.942497140222976</c:v>
                </c:pt>
                <c:pt idx="2950">
                  <c:v>30.986792187719544</c:v>
                </c:pt>
                <c:pt idx="2951">
                  <c:v>31.885744671520044</c:v>
                </c:pt>
                <c:pt idx="2952">
                  <c:v>30.870424024386896</c:v>
                </c:pt>
                <c:pt idx="2953">
                  <c:v>31.649494850630212</c:v>
                </c:pt>
                <c:pt idx="2954">
                  <c:v>31.512332816079212</c:v>
                </c:pt>
                <c:pt idx="2955">
                  <c:v>32.995756612299566</c:v>
                </c:pt>
                <c:pt idx="2956">
                  <c:v>33.346503679861122</c:v>
                </c:pt>
                <c:pt idx="2957">
                  <c:v>34.190314358538657</c:v>
                </c:pt>
                <c:pt idx="2958">
                  <c:v>35.199690519323674</c:v>
                </c:pt>
                <c:pt idx="2959">
                  <c:v>34.905551768537457</c:v>
                </c:pt>
                <c:pt idx="2960">
                  <c:v>34.339826179766717</c:v>
                </c:pt>
                <c:pt idx="2961">
                  <c:v>34.526635031978543</c:v>
                </c:pt>
                <c:pt idx="2962">
                  <c:v>35.43632869765046</c:v>
                </c:pt>
                <c:pt idx="2963">
                  <c:v>35.034280699767876</c:v>
                </c:pt>
                <c:pt idx="2964">
                  <c:v>34.960658103214122</c:v>
                </c:pt>
                <c:pt idx="2965">
                  <c:v>33.97818745568388</c:v>
                </c:pt>
                <c:pt idx="2966">
                  <c:v>33.982419264852801</c:v>
                </c:pt>
                <c:pt idx="2967">
                  <c:v>33.53312635038219</c:v>
                </c:pt>
                <c:pt idx="2968">
                  <c:v>35.135044415813383</c:v>
                </c:pt>
                <c:pt idx="2969">
                  <c:v>34.717219270384994</c:v>
                </c:pt>
                <c:pt idx="2970">
                  <c:v>35.144605817294448</c:v>
                </c:pt>
                <c:pt idx="2971">
                  <c:v>37.17186748780879</c:v>
                </c:pt>
                <c:pt idx="2972">
                  <c:v>36.945379896402741</c:v>
                </c:pt>
                <c:pt idx="2973">
                  <c:v>37.186498437540806</c:v>
                </c:pt>
                <c:pt idx="2974">
                  <c:v>35.816434076591655</c:v>
                </c:pt>
                <c:pt idx="2975">
                  <c:v>35.739031841516805</c:v>
                </c:pt>
                <c:pt idx="2976">
                  <c:v>36.071922353721931</c:v>
                </c:pt>
                <c:pt idx="2977">
                  <c:v>35.87740966585104</c:v>
                </c:pt>
                <c:pt idx="2978">
                  <c:v>36.416902458213137</c:v>
                </c:pt>
                <c:pt idx="2979">
                  <c:v>36.851926522330388</c:v>
                </c:pt>
                <c:pt idx="2980">
                  <c:v>34.994078227889339</c:v>
                </c:pt>
                <c:pt idx="2981">
                  <c:v>34.95637901367045</c:v>
                </c:pt>
                <c:pt idx="2982">
                  <c:v>36.273576391375975</c:v>
                </c:pt>
                <c:pt idx="2983">
                  <c:v>36.842136389964331</c:v>
                </c:pt>
                <c:pt idx="2984">
                  <c:v>37.626793868232227</c:v>
                </c:pt>
                <c:pt idx="2985">
                  <c:v>37.793183258237114</c:v>
                </c:pt>
                <c:pt idx="2986">
                  <c:v>38.020959582348368</c:v>
                </c:pt>
                <c:pt idx="2987">
                  <c:v>37.652253012048192</c:v>
                </c:pt>
                <c:pt idx="2988">
                  <c:v>37.740685711712928</c:v>
                </c:pt>
                <c:pt idx="2989">
                  <c:v>38.098874074788434</c:v>
                </c:pt>
                <c:pt idx="2990">
                  <c:v>38.10600885259818</c:v>
                </c:pt>
                <c:pt idx="2991">
                  <c:v>37.28233244923004</c:v>
                </c:pt>
                <c:pt idx="2992">
                  <c:v>37.18180023037683</c:v>
                </c:pt>
                <c:pt idx="2993">
                  <c:v>37.891860137892216</c:v>
                </c:pt>
                <c:pt idx="2994">
                  <c:v>38.346054432111906</c:v>
                </c:pt>
                <c:pt idx="2995">
                  <c:v>38.811896082071854</c:v>
                </c:pt>
                <c:pt idx="2996">
                  <c:v>39.037656388027202</c:v>
                </c:pt>
                <c:pt idx="2997">
                  <c:v>38.318180834721652</c:v>
                </c:pt>
                <c:pt idx="2998">
                  <c:v>38.182951424060739</c:v>
                </c:pt>
                <c:pt idx="2999">
                  <c:v>38.357149651613518</c:v>
                </c:pt>
                <c:pt idx="3000">
                  <c:v>142.59735298377751</c:v>
                </c:pt>
                <c:pt idx="3001">
                  <c:v>142.6357172144414</c:v>
                </c:pt>
                <c:pt idx="3002">
                  <c:v>140.31540668745438</c:v>
                </c:pt>
                <c:pt idx="3003">
                  <c:v>136.09739013301902</c:v>
                </c:pt>
                <c:pt idx="3004">
                  <c:v>138.84344889689328</c:v>
                </c:pt>
                <c:pt idx="3005">
                  <c:v>139.52405433968912</c:v>
                </c:pt>
                <c:pt idx="3006">
                  <c:v>136.57983745176915</c:v>
                </c:pt>
                <c:pt idx="3007">
                  <c:v>137.39291530944627</c:v>
                </c:pt>
                <c:pt idx="3008">
                  <c:v>135.3406342182891</c:v>
                </c:pt>
                <c:pt idx="3009">
                  <c:v>134.75562072336265</c:v>
                </c:pt>
                <c:pt idx="3010">
                  <c:v>138.61544061080826</c:v>
                </c:pt>
                <c:pt idx="3011">
                  <c:v>142.58484961010026</c:v>
                </c:pt>
                <c:pt idx="3012">
                  <c:v>140.52164241511957</c:v>
                </c:pt>
                <c:pt idx="3013">
                  <c:v>136.53212857042598</c:v>
                </c:pt>
                <c:pt idx="3014">
                  <c:v>135.39006856674024</c:v>
                </c:pt>
                <c:pt idx="3015">
                  <c:v>136.69827603864405</c:v>
                </c:pt>
                <c:pt idx="3016">
                  <c:v>135.94548645609009</c:v>
                </c:pt>
                <c:pt idx="3017">
                  <c:v>134.25539799376327</c:v>
                </c:pt>
                <c:pt idx="3018">
                  <c:v>129.8240571931909</c:v>
                </c:pt>
                <c:pt idx="3019">
                  <c:v>130.54881183773279</c:v>
                </c:pt>
                <c:pt idx="3020">
                  <c:v>126.80904906580312</c:v>
                </c:pt>
                <c:pt idx="3021">
                  <c:v>127.0249547074981</c:v>
                </c:pt>
                <c:pt idx="3022">
                  <c:v>127.4339981390833</c:v>
                </c:pt>
                <c:pt idx="3023">
                  <c:v>126.34563285915425</c:v>
                </c:pt>
                <c:pt idx="3024">
                  <c:v>127.13040967722993</c:v>
                </c:pt>
                <c:pt idx="3025">
                  <c:v>128.60682554969276</c:v>
                </c:pt>
                <c:pt idx="3026">
                  <c:v>132.1430337936529</c:v>
                </c:pt>
                <c:pt idx="3027">
                  <c:v>133.78823153217843</c:v>
                </c:pt>
                <c:pt idx="3028">
                  <c:v>131.62828530196353</c:v>
                </c:pt>
                <c:pt idx="3029">
                  <c:v>130.49200803828728</c:v>
                </c:pt>
                <c:pt idx="3030">
                  <c:v>125.12674426000127</c:v>
                </c:pt>
                <c:pt idx="3031">
                  <c:v>128.6574050400738</c:v>
                </c:pt>
                <c:pt idx="3032">
                  <c:v>124.16994187655688</c:v>
                </c:pt>
                <c:pt idx="3033">
                  <c:v>124.46331021027531</c:v>
                </c:pt>
                <c:pt idx="3034">
                  <c:v>124.80146025841429</c:v>
                </c:pt>
                <c:pt idx="3035">
                  <c:v>124.60838646034247</c:v>
                </c:pt>
                <c:pt idx="3036">
                  <c:v>125.55198272560949</c:v>
                </c:pt>
                <c:pt idx="3037">
                  <c:v>124.38291778085464</c:v>
                </c:pt>
                <c:pt idx="3038">
                  <c:v>121.32329115513831</c:v>
                </c:pt>
                <c:pt idx="3039">
                  <c:v>120.95172060773866</c:v>
                </c:pt>
                <c:pt idx="3040">
                  <c:v>118.59937444754199</c:v>
                </c:pt>
                <c:pt idx="3041">
                  <c:v>114.92719755980741</c:v>
                </c:pt>
                <c:pt idx="3042">
                  <c:v>115.79715689884259</c:v>
                </c:pt>
                <c:pt idx="3043">
                  <c:v>114.9509058521962</c:v>
                </c:pt>
                <c:pt idx="3044">
                  <c:v>114.35185982170304</c:v>
                </c:pt>
                <c:pt idx="3045">
                  <c:v>117.02826924589132</c:v>
                </c:pt>
                <c:pt idx="3046">
                  <c:v>118.78476063322525</c:v>
                </c:pt>
                <c:pt idx="3047">
                  <c:v>117.42327206188139</c:v>
                </c:pt>
                <c:pt idx="3048">
                  <c:v>118.1954237062658</c:v>
                </c:pt>
                <c:pt idx="3049">
                  <c:v>118.96658328021456</c:v>
                </c:pt>
                <c:pt idx="3050">
                  <c:v>114.69111022584501</c:v>
                </c:pt>
                <c:pt idx="3051">
                  <c:v>115.39234826688588</c:v>
                </c:pt>
                <c:pt idx="3052">
                  <c:v>116.85742943115059</c:v>
                </c:pt>
                <c:pt idx="3053">
                  <c:v>120.00315055637485</c:v>
                </c:pt>
                <c:pt idx="3054">
                  <c:v>116.98540287421282</c:v>
                </c:pt>
                <c:pt idx="3055">
                  <c:v>114.05309795490876</c:v>
                </c:pt>
                <c:pt idx="3056">
                  <c:v>116.00204209437199</c:v>
                </c:pt>
                <c:pt idx="3057">
                  <c:v>114.64653993112883</c:v>
                </c:pt>
                <c:pt idx="3058">
                  <c:v>116.95262090935418</c:v>
                </c:pt>
                <c:pt idx="3059">
                  <c:v>118.23805204929091</c:v>
                </c:pt>
                <c:pt idx="3060">
                  <c:v>114.95861348098762</c:v>
                </c:pt>
                <c:pt idx="3061">
                  <c:v>115.2604460241382</c:v>
                </c:pt>
                <c:pt idx="3062">
                  <c:v>114.89200918573876</c:v>
                </c:pt>
                <c:pt idx="3063">
                  <c:v>114.44279655504384</c:v>
                </c:pt>
                <c:pt idx="3064">
                  <c:v>112.77284641541513</c:v>
                </c:pt>
                <c:pt idx="3065">
                  <c:v>109.29049224884236</c:v>
                </c:pt>
                <c:pt idx="3066">
                  <c:v>103.56046948851755</c:v>
                </c:pt>
                <c:pt idx="3067">
                  <c:v>101.91152001967133</c:v>
                </c:pt>
                <c:pt idx="3068">
                  <c:v>101.75019811873342</c:v>
                </c:pt>
                <c:pt idx="3069">
                  <c:v>101.7844959520905</c:v>
                </c:pt>
                <c:pt idx="3070">
                  <c:v>101.35279580440688</c:v>
                </c:pt>
                <c:pt idx="3071">
                  <c:v>97.075720789074353</c:v>
                </c:pt>
                <c:pt idx="3072">
                  <c:v>95.052082419991237</c:v>
                </c:pt>
                <c:pt idx="3073">
                  <c:v>94.093590491468575</c:v>
                </c:pt>
                <c:pt idx="3074">
                  <c:v>93.484497348340014</c:v>
                </c:pt>
                <c:pt idx="3075">
                  <c:v>93.818055297828906</c:v>
                </c:pt>
                <c:pt idx="3076">
                  <c:v>94.339525258066118</c:v>
                </c:pt>
                <c:pt idx="3077">
                  <c:v>93.963921034717501</c:v>
                </c:pt>
                <c:pt idx="3078">
                  <c:v>93.967214846638726</c:v>
                </c:pt>
                <c:pt idx="3079">
                  <c:v>91.659106016961104</c:v>
                </c:pt>
                <c:pt idx="3080">
                  <c:v>92.618071166182361</c:v>
                </c:pt>
                <c:pt idx="3081">
                  <c:v>89.731091095352767</c:v>
                </c:pt>
                <c:pt idx="3082">
                  <c:v>88.592471997916121</c:v>
                </c:pt>
                <c:pt idx="3083">
                  <c:v>89.184739600042775</c:v>
                </c:pt>
                <c:pt idx="3084">
                  <c:v>87.322088008958133</c:v>
                </c:pt>
                <c:pt idx="3085">
                  <c:v>85.961925343811401</c:v>
                </c:pt>
                <c:pt idx="3086">
                  <c:v>84.218360096632082</c:v>
                </c:pt>
                <c:pt idx="3087">
                  <c:v>86.038184892612875</c:v>
                </c:pt>
                <c:pt idx="3088">
                  <c:v>84.330786751447278</c:v>
                </c:pt>
                <c:pt idx="3089">
                  <c:v>85.832190102890735</c:v>
                </c:pt>
                <c:pt idx="3090">
                  <c:v>88.057372346528979</c:v>
                </c:pt>
                <c:pt idx="3091">
                  <c:v>89.049385450116262</c:v>
                </c:pt>
                <c:pt idx="3092">
                  <c:v>90.426584218014668</c:v>
                </c:pt>
                <c:pt idx="3093">
                  <c:v>90.248652841280204</c:v>
                </c:pt>
                <c:pt idx="3094">
                  <c:v>89.604790626733219</c:v>
                </c:pt>
                <c:pt idx="3095">
                  <c:v>90.416935729515686</c:v>
                </c:pt>
                <c:pt idx="3096">
                  <c:v>92.784442318015266</c:v>
                </c:pt>
                <c:pt idx="3097">
                  <c:v>92.142301038062286</c:v>
                </c:pt>
                <c:pt idx="3098">
                  <c:v>93.110747847520585</c:v>
                </c:pt>
                <c:pt idx="3099">
                  <c:v>93.092775584249281</c:v>
                </c:pt>
                <c:pt idx="3100">
                  <c:v>90.152718715164525</c:v>
                </c:pt>
                <c:pt idx="3101">
                  <c:v>89.331312269135111</c:v>
                </c:pt>
                <c:pt idx="3102">
                  <c:v>87.321104585780333</c:v>
                </c:pt>
                <c:pt idx="3103">
                  <c:v>84.662326664549596</c:v>
                </c:pt>
                <c:pt idx="3104">
                  <c:v>84.768616704396521</c:v>
                </c:pt>
                <c:pt idx="3105">
                  <c:v>86.105401135436381</c:v>
                </c:pt>
                <c:pt idx="3106">
                  <c:v>83.948201897384351</c:v>
                </c:pt>
                <c:pt idx="3107">
                  <c:v>87.831856811162965</c:v>
                </c:pt>
                <c:pt idx="3108">
                  <c:v>87.39209699674133</c:v>
                </c:pt>
                <c:pt idx="3109">
                  <c:v>85.922418570285075</c:v>
                </c:pt>
                <c:pt idx="3110">
                  <c:v>85.436437515548548</c:v>
                </c:pt>
                <c:pt idx="3111">
                  <c:v>83.69528441944054</c:v>
                </c:pt>
                <c:pt idx="3112">
                  <c:v>84.865004621418407</c:v>
                </c:pt>
                <c:pt idx="3113">
                  <c:v>87.576320798057367</c:v>
                </c:pt>
                <c:pt idx="3114">
                  <c:v>89.835486071504462</c:v>
                </c:pt>
                <c:pt idx="3115">
                  <c:v>91.194697041085561</c:v>
                </c:pt>
                <c:pt idx="3116">
                  <c:v>90.655822203175958</c:v>
                </c:pt>
                <c:pt idx="3117">
                  <c:v>89.583090312062268</c:v>
                </c:pt>
                <c:pt idx="3118">
                  <c:v>88.923231239820439</c:v>
                </c:pt>
                <c:pt idx="3119">
                  <c:v>86.441689347992252</c:v>
                </c:pt>
                <c:pt idx="3120">
                  <c:v>85.642580326944753</c:v>
                </c:pt>
                <c:pt idx="3121">
                  <c:v>86.217550111358577</c:v>
                </c:pt>
                <c:pt idx="3122">
                  <c:v>87.092811301408872</c:v>
                </c:pt>
                <c:pt idx="3123">
                  <c:v>87.768200327983635</c:v>
                </c:pt>
                <c:pt idx="3124">
                  <c:v>90.147172560668054</c:v>
                </c:pt>
                <c:pt idx="3125">
                  <c:v>91.167675838317024</c:v>
                </c:pt>
                <c:pt idx="3126">
                  <c:v>89.817262436859849</c:v>
                </c:pt>
                <c:pt idx="3127">
                  <c:v>88.659507789915324</c:v>
                </c:pt>
                <c:pt idx="3128">
                  <c:v>90.045209666424782</c:v>
                </c:pt>
                <c:pt idx="3129">
                  <c:v>91.167019856322455</c:v>
                </c:pt>
                <c:pt idx="3130">
                  <c:v>92.713185817805382</c:v>
                </c:pt>
                <c:pt idx="3131">
                  <c:v>93.448595388865797</c:v>
                </c:pt>
                <c:pt idx="3132">
                  <c:v>93.163239577446419</c:v>
                </c:pt>
                <c:pt idx="3133">
                  <c:v>93.835560423512234</c:v>
                </c:pt>
                <c:pt idx="3134">
                  <c:v>94.530219780219781</c:v>
                </c:pt>
                <c:pt idx="3135">
                  <c:v>92.78709797015479</c:v>
                </c:pt>
                <c:pt idx="3136">
                  <c:v>91.263679590343813</c:v>
                </c:pt>
                <c:pt idx="3137">
                  <c:v>90.310016066294608</c:v>
                </c:pt>
                <c:pt idx="3138">
                  <c:v>89.826651740945451</c:v>
                </c:pt>
                <c:pt idx="3139">
                  <c:v>91.724599562621904</c:v>
                </c:pt>
                <c:pt idx="3140">
                  <c:v>94.365725007080144</c:v>
                </c:pt>
                <c:pt idx="3141">
                  <c:v>91.659603343290442</c:v>
                </c:pt>
                <c:pt idx="3142">
                  <c:v>92.959136336301938</c:v>
                </c:pt>
                <c:pt idx="3143">
                  <c:v>94.69227166276346</c:v>
                </c:pt>
                <c:pt idx="3144">
                  <c:v>95.966298411122139</c:v>
                </c:pt>
                <c:pt idx="3145">
                  <c:v>98.532297322598765</c:v>
                </c:pt>
                <c:pt idx="3146">
                  <c:v>98.566204225697334</c:v>
                </c:pt>
                <c:pt idx="3147">
                  <c:v>95.240910893707039</c:v>
                </c:pt>
                <c:pt idx="3148">
                  <c:v>94.604257641921393</c:v>
                </c:pt>
                <c:pt idx="3149">
                  <c:v>95.006108448454086</c:v>
                </c:pt>
                <c:pt idx="3150">
                  <c:v>94.263613768170515</c:v>
                </c:pt>
                <c:pt idx="3151">
                  <c:v>93.964951633253889</c:v>
                </c:pt>
                <c:pt idx="3152">
                  <c:v>93.209268225626616</c:v>
                </c:pt>
                <c:pt idx="3153">
                  <c:v>91.913991362713986</c:v>
                </c:pt>
                <c:pt idx="3154">
                  <c:v>90.367794233775442</c:v>
                </c:pt>
                <c:pt idx="3155">
                  <c:v>95.059193653181964</c:v>
                </c:pt>
                <c:pt idx="3156">
                  <c:v>95.774457831325307</c:v>
                </c:pt>
                <c:pt idx="3157">
                  <c:v>94.848816912335138</c:v>
                </c:pt>
                <c:pt idx="3158">
                  <c:v>96.130805982550896</c:v>
                </c:pt>
                <c:pt idx="3159">
                  <c:v>96.611852543163792</c:v>
                </c:pt>
                <c:pt idx="3160">
                  <c:v>97.325106555713418</c:v>
                </c:pt>
                <c:pt idx="3161">
                  <c:v>96.507972957553633</c:v>
                </c:pt>
                <c:pt idx="3162">
                  <c:v>97.231485599911039</c:v>
                </c:pt>
                <c:pt idx="3163">
                  <c:v>99.098675668657492</c:v>
                </c:pt>
                <c:pt idx="3164">
                  <c:v>99.076224057245824</c:v>
                </c:pt>
                <c:pt idx="3165">
                  <c:v>100.19646738151559</c:v>
                </c:pt>
                <c:pt idx="3166">
                  <c:v>100.72153130416274</c:v>
                </c:pt>
                <c:pt idx="3167">
                  <c:v>101.44664127704399</c:v>
                </c:pt>
                <c:pt idx="3168">
                  <c:v>102.59375889755708</c:v>
                </c:pt>
                <c:pt idx="3169">
                  <c:v>103.01364363420655</c:v>
                </c:pt>
                <c:pt idx="3170">
                  <c:v>104.85300703774791</c:v>
                </c:pt>
                <c:pt idx="3171">
                  <c:v>104.182199797349</c:v>
                </c:pt>
                <c:pt idx="3172">
                  <c:v>102.61590262522957</c:v>
                </c:pt>
                <c:pt idx="3173">
                  <c:v>102.33118514047624</c:v>
                </c:pt>
                <c:pt idx="3174">
                  <c:v>104.04558440204359</c:v>
                </c:pt>
                <c:pt idx="3175">
                  <c:v>106.23918763666012</c:v>
                </c:pt>
                <c:pt idx="3176">
                  <c:v>106.44307193212303</c:v>
                </c:pt>
                <c:pt idx="3177">
                  <c:v>106.05906344088318</c:v>
                </c:pt>
                <c:pt idx="3178">
                  <c:v>105.78967447988143</c:v>
                </c:pt>
                <c:pt idx="3179">
                  <c:v>107.91748993779728</c:v>
                </c:pt>
                <c:pt idx="3180">
                  <c:v>108.98929531490015</c:v>
                </c:pt>
                <c:pt idx="3181">
                  <c:v>108.95246038365305</c:v>
                </c:pt>
                <c:pt idx="3182">
                  <c:v>110.54658955292389</c:v>
                </c:pt>
                <c:pt idx="3183">
                  <c:v>112.20662037037037</c:v>
                </c:pt>
                <c:pt idx="3184">
                  <c:v>113.70410598606985</c:v>
                </c:pt>
                <c:pt idx="3185">
                  <c:v>116.58454656532814</c:v>
                </c:pt>
                <c:pt idx="3186">
                  <c:v>116.18088126119045</c:v>
                </c:pt>
                <c:pt idx="3187">
                  <c:v>116.25190558797246</c:v>
                </c:pt>
                <c:pt idx="3188">
                  <c:v>116.21802808394987</c:v>
                </c:pt>
                <c:pt idx="3189">
                  <c:v>117.06147765127032</c:v>
                </c:pt>
                <c:pt idx="3190">
                  <c:v>117.96532762683859</c:v>
                </c:pt>
                <c:pt idx="3191">
                  <c:v>116.72914362228562</c:v>
                </c:pt>
                <c:pt idx="3192">
                  <c:v>117.39311803152634</c:v>
                </c:pt>
                <c:pt idx="3193">
                  <c:v>116.04562211981566</c:v>
                </c:pt>
                <c:pt idx="3194">
                  <c:v>114.13105108529525</c:v>
                </c:pt>
                <c:pt idx="3195">
                  <c:v>112.29371191770035</c:v>
                </c:pt>
                <c:pt idx="3196">
                  <c:v>109.9663204992311</c:v>
                </c:pt>
                <c:pt idx="3197">
                  <c:v>94.865893745557926</c:v>
                </c:pt>
                <c:pt idx="3198">
                  <c:v>94.567551099540239</c:v>
                </c:pt>
                <c:pt idx="3199">
                  <c:v>93.982624481327804</c:v>
                </c:pt>
                <c:pt idx="3200">
                  <c:v>94.484402360723777</c:v>
                </c:pt>
                <c:pt idx="3201">
                  <c:v>98.89025778215823</c:v>
                </c:pt>
                <c:pt idx="3202">
                  <c:v>97.998030067392435</c:v>
                </c:pt>
                <c:pt idx="3203">
                  <c:v>99.368483765266603</c:v>
                </c:pt>
                <c:pt idx="3204">
                  <c:v>99.809971575411296</c:v>
                </c:pt>
                <c:pt idx="3205">
                  <c:v>102.37982543196682</c:v>
                </c:pt>
                <c:pt idx="3206">
                  <c:v>103.78102626727006</c:v>
                </c:pt>
                <c:pt idx="3207">
                  <c:v>103.11334520595163</c:v>
                </c:pt>
                <c:pt idx="3208">
                  <c:v>104.23385616552645</c:v>
                </c:pt>
                <c:pt idx="3209">
                  <c:v>104.3583591068212</c:v>
                </c:pt>
                <c:pt idx="3210">
                  <c:v>103.3465819456617</c:v>
                </c:pt>
                <c:pt idx="3211">
                  <c:v>103.72314342543177</c:v>
                </c:pt>
                <c:pt idx="3212">
                  <c:v>107.85964773714556</c:v>
                </c:pt>
                <c:pt idx="3213">
                  <c:v>103.70548147274015</c:v>
                </c:pt>
                <c:pt idx="3214">
                  <c:v>103.47389321959112</c:v>
                </c:pt>
                <c:pt idx="3215">
                  <c:v>102.46176321138211</c:v>
                </c:pt>
                <c:pt idx="3216">
                  <c:v>101.65763089491274</c:v>
                </c:pt>
                <c:pt idx="3217">
                  <c:v>102.64030158821168</c:v>
                </c:pt>
                <c:pt idx="3218">
                  <c:v>107.70441662926578</c:v>
                </c:pt>
                <c:pt idx="3219">
                  <c:v>108.48852755973432</c:v>
                </c:pt>
                <c:pt idx="3220">
                  <c:v>109.12087530392498</c:v>
                </c:pt>
                <c:pt idx="3221">
                  <c:v>109.85886487551731</c:v>
                </c:pt>
                <c:pt idx="3222">
                  <c:v>110.91428470480162</c:v>
                </c:pt>
                <c:pt idx="3223">
                  <c:v>110.51834232915562</c:v>
                </c:pt>
                <c:pt idx="3224">
                  <c:v>112.43925885727576</c:v>
                </c:pt>
                <c:pt idx="3225">
                  <c:v>111.94303387758038</c:v>
                </c:pt>
                <c:pt idx="3226">
                  <c:v>111.95436517651667</c:v>
                </c:pt>
                <c:pt idx="3227">
                  <c:v>113.20950740613159</c:v>
                </c:pt>
                <c:pt idx="3228">
                  <c:v>113.34767103988729</c:v>
                </c:pt>
                <c:pt idx="3229">
                  <c:v>113.09626339169061</c:v>
                </c:pt>
                <c:pt idx="3230">
                  <c:v>112.95506682625175</c:v>
                </c:pt>
                <c:pt idx="3231">
                  <c:v>112.06925581764753</c:v>
                </c:pt>
                <c:pt idx="3232">
                  <c:v>115.25715320536038</c:v>
                </c:pt>
                <c:pt idx="3233">
                  <c:v>116.10640857392826</c:v>
                </c:pt>
                <c:pt idx="3234">
                  <c:v>118.22887772194305</c:v>
                </c:pt>
                <c:pt idx="3235">
                  <c:v>117.81140928317319</c:v>
                </c:pt>
                <c:pt idx="3236">
                  <c:v>119.03930070892697</c:v>
                </c:pt>
                <c:pt idx="3237">
                  <c:v>121.64392134841637</c:v>
                </c:pt>
                <c:pt idx="3238">
                  <c:v>119.219723183391</c:v>
                </c:pt>
                <c:pt idx="3239">
                  <c:v>120.88093968930856</c:v>
                </c:pt>
                <c:pt idx="3240">
                  <c:v>120.44197635582887</c:v>
                </c:pt>
                <c:pt idx="3241">
                  <c:v>119.01651859458012</c:v>
                </c:pt>
                <c:pt idx="3242">
                  <c:v>118.45860769745414</c:v>
                </c:pt>
                <c:pt idx="3243">
                  <c:v>121.15435657114419</c:v>
                </c:pt>
                <c:pt idx="3244">
                  <c:v>122.17445330063356</c:v>
                </c:pt>
                <c:pt idx="3245">
                  <c:v>122.74047671474183</c:v>
                </c:pt>
                <c:pt idx="3246">
                  <c:v>121.72023245845752</c:v>
                </c:pt>
                <c:pt idx="3247">
                  <c:v>117.87372545202346</c:v>
                </c:pt>
                <c:pt idx="3248">
                  <c:v>118.30215623609369</c:v>
                </c:pt>
                <c:pt idx="3249">
                  <c:v>119.51102927903534</c:v>
                </c:pt>
                <c:pt idx="3250">
                  <c:v>195.38915327547025</c:v>
                </c:pt>
                <c:pt idx="3251">
                  <c:v>190.9301980681042</c:v>
                </c:pt>
                <c:pt idx="3252">
                  <c:v>190.76769094666193</c:v>
                </c:pt>
                <c:pt idx="3253">
                  <c:v>190.18181375097478</c:v>
                </c:pt>
                <c:pt idx="3254">
                  <c:v>191.12672256350655</c:v>
                </c:pt>
                <c:pt idx="3255">
                  <c:v>193.48448744519314</c:v>
                </c:pt>
                <c:pt idx="3256">
                  <c:v>193.95777548918642</c:v>
                </c:pt>
                <c:pt idx="3257">
                  <c:v>192.86066710899331</c:v>
                </c:pt>
                <c:pt idx="3258">
                  <c:v>192.3221919017401</c:v>
                </c:pt>
                <c:pt idx="3259">
                  <c:v>191.54724428170621</c:v>
                </c:pt>
                <c:pt idx="3260">
                  <c:v>192.66992267530236</c:v>
                </c:pt>
                <c:pt idx="3261">
                  <c:v>195.91495632412472</c:v>
                </c:pt>
                <c:pt idx="3262">
                  <c:v>197.41585112554031</c:v>
                </c:pt>
                <c:pt idx="3263">
                  <c:v>200.07303656285026</c:v>
                </c:pt>
                <c:pt idx="3264">
                  <c:v>200.01159598595433</c:v>
                </c:pt>
                <c:pt idx="3265">
                  <c:v>198.3375011426109</c:v>
                </c:pt>
                <c:pt idx="3266">
                  <c:v>195.76103458227396</c:v>
                </c:pt>
                <c:pt idx="3267">
                  <c:v>195.99145003976724</c:v>
                </c:pt>
                <c:pt idx="3268">
                  <c:v>196.10867115590887</c:v>
                </c:pt>
                <c:pt idx="3269">
                  <c:v>196.1728472771743</c:v>
                </c:pt>
                <c:pt idx="3270">
                  <c:v>197.06311145163897</c:v>
                </c:pt>
                <c:pt idx="3271">
                  <c:v>197.89749713012074</c:v>
                </c:pt>
                <c:pt idx="3272">
                  <c:v>196.69460473883495</c:v>
                </c:pt>
                <c:pt idx="3273">
                  <c:v>196.02352667433652</c:v>
                </c:pt>
                <c:pt idx="3274">
                  <c:v>195.65527178886697</c:v>
                </c:pt>
                <c:pt idx="3275">
                  <c:v>194.56142405200973</c:v>
                </c:pt>
                <c:pt idx="3276">
                  <c:v>198.59461639804761</c:v>
                </c:pt>
                <c:pt idx="3277">
                  <c:v>203.11189523969364</c:v>
                </c:pt>
                <c:pt idx="3278">
                  <c:v>204.43701649052585</c:v>
                </c:pt>
                <c:pt idx="3279">
                  <c:v>205.02506050797538</c:v>
                </c:pt>
                <c:pt idx="3280">
                  <c:v>208.11382583232231</c:v>
                </c:pt>
                <c:pt idx="3281">
                  <c:v>209.81833106333301</c:v>
                </c:pt>
                <c:pt idx="3282">
                  <c:v>213.64505500700506</c:v>
                </c:pt>
                <c:pt idx="3283">
                  <c:v>212.54472800761613</c:v>
                </c:pt>
                <c:pt idx="3284">
                  <c:v>212.67727190713899</c:v>
                </c:pt>
                <c:pt idx="3285">
                  <c:v>211.35836075202118</c:v>
                </c:pt>
                <c:pt idx="3286">
                  <c:v>211.97107327446591</c:v>
                </c:pt>
                <c:pt idx="3287">
                  <c:v>213.6889953107852</c:v>
                </c:pt>
                <c:pt idx="3288">
                  <c:v>212.5002063816614</c:v>
                </c:pt>
                <c:pt idx="3289">
                  <c:v>212.0224843027265</c:v>
                </c:pt>
                <c:pt idx="3290">
                  <c:v>208.63976981418719</c:v>
                </c:pt>
                <c:pt idx="3291">
                  <c:v>208.61083506093215</c:v>
                </c:pt>
                <c:pt idx="3292">
                  <c:v>211.2973533701097</c:v>
                </c:pt>
                <c:pt idx="3293">
                  <c:v>213.39455141892154</c:v>
                </c:pt>
                <c:pt idx="3294">
                  <c:v>214.35101883379443</c:v>
                </c:pt>
                <c:pt idx="3295">
                  <c:v>215.19212376356231</c:v>
                </c:pt>
                <c:pt idx="3296">
                  <c:v>216.09332060317334</c:v>
                </c:pt>
                <c:pt idx="3297">
                  <c:v>216.89969641506747</c:v>
                </c:pt>
                <c:pt idx="3298">
                  <c:v>217.34718466704354</c:v>
                </c:pt>
                <c:pt idx="3299">
                  <c:v>216.53820186190549</c:v>
                </c:pt>
                <c:pt idx="3300">
                  <c:v>212.89587828338367</c:v>
                </c:pt>
                <c:pt idx="3301">
                  <c:v>209.16887398356616</c:v>
                </c:pt>
                <c:pt idx="3302">
                  <c:v>208.31784643676787</c:v>
                </c:pt>
                <c:pt idx="3303">
                  <c:v>210.59736643846833</c:v>
                </c:pt>
                <c:pt idx="3304">
                  <c:v>208.75399968887984</c:v>
                </c:pt>
                <c:pt idx="3305">
                  <c:v>206.67565520499079</c:v>
                </c:pt>
                <c:pt idx="3306">
                  <c:v>205.81249316394658</c:v>
                </c:pt>
                <c:pt idx="3307">
                  <c:v>206.5398047933414</c:v>
                </c:pt>
                <c:pt idx="3308">
                  <c:v>206.01205412309577</c:v>
                </c:pt>
                <c:pt idx="3309">
                  <c:v>204.94883746180454</c:v>
                </c:pt>
                <c:pt idx="3310">
                  <c:v>204.33419311047004</c:v>
                </c:pt>
                <c:pt idx="3311">
                  <c:v>204.74537525714419</c:v>
                </c:pt>
                <c:pt idx="3312">
                  <c:v>206.7423604913086</c:v>
                </c:pt>
                <c:pt idx="3313">
                  <c:v>209.58951103145964</c:v>
                </c:pt>
                <c:pt idx="3314">
                  <c:v>212.68812986943919</c:v>
                </c:pt>
                <c:pt idx="3315">
                  <c:v>211.82449211657323</c:v>
                </c:pt>
                <c:pt idx="3316">
                  <c:v>207.81253136946043</c:v>
                </c:pt>
                <c:pt idx="3317">
                  <c:v>208.37442394583965</c:v>
                </c:pt>
                <c:pt idx="3318">
                  <c:v>207.8189682965853</c:v>
                </c:pt>
                <c:pt idx="3319">
                  <c:v>210.75857435986492</c:v>
                </c:pt>
                <c:pt idx="3320">
                  <c:v>205.43830732648274</c:v>
                </c:pt>
                <c:pt idx="3321">
                  <c:v>201.08825836109364</c:v>
                </c:pt>
                <c:pt idx="3322">
                  <c:v>201.10733230360827</c:v>
                </c:pt>
                <c:pt idx="3323">
                  <c:v>200.92271973466003</c:v>
                </c:pt>
                <c:pt idx="3324">
                  <c:v>202.56813365084591</c:v>
                </c:pt>
                <c:pt idx="3325">
                  <c:v>201.33018884643917</c:v>
                </c:pt>
                <c:pt idx="3326">
                  <c:v>202.22333893145796</c:v>
                </c:pt>
                <c:pt idx="3327">
                  <c:v>201.62327024811637</c:v>
                </c:pt>
                <c:pt idx="3328">
                  <c:v>200.25189888144664</c:v>
                </c:pt>
                <c:pt idx="3329">
                  <c:v>200.44239365471626</c:v>
                </c:pt>
                <c:pt idx="3330">
                  <c:v>201.5152905900531</c:v>
                </c:pt>
                <c:pt idx="3331">
                  <c:v>199.01666349719503</c:v>
                </c:pt>
                <c:pt idx="3332">
                  <c:v>198.61735597879178</c:v>
                </c:pt>
                <c:pt idx="3333">
                  <c:v>198.29899720840285</c:v>
                </c:pt>
                <c:pt idx="3334">
                  <c:v>197.06007362647273</c:v>
                </c:pt>
                <c:pt idx="3335">
                  <c:v>193.27149452075616</c:v>
                </c:pt>
                <c:pt idx="3336">
                  <c:v>186.5653343415124</c:v>
                </c:pt>
                <c:pt idx="3337">
                  <c:v>188.9911586234326</c:v>
                </c:pt>
                <c:pt idx="3338">
                  <c:v>188.77034087204743</c:v>
                </c:pt>
                <c:pt idx="3339">
                  <c:v>189.18991052144401</c:v>
                </c:pt>
                <c:pt idx="3340">
                  <c:v>191.47445513503226</c:v>
                </c:pt>
                <c:pt idx="3341">
                  <c:v>190.43917025597639</c:v>
                </c:pt>
                <c:pt idx="3342">
                  <c:v>198.80126084441875</c:v>
                </c:pt>
                <c:pt idx="3343">
                  <c:v>201.70422657573519</c:v>
                </c:pt>
                <c:pt idx="3344">
                  <c:v>199.33102867731222</c:v>
                </c:pt>
                <c:pt idx="3345">
                  <c:v>197.78426988535463</c:v>
                </c:pt>
                <c:pt idx="3346">
                  <c:v>202.51819632959564</c:v>
                </c:pt>
                <c:pt idx="3347">
                  <c:v>199.47818675291367</c:v>
                </c:pt>
                <c:pt idx="3348">
                  <c:v>203.56179334553025</c:v>
                </c:pt>
                <c:pt idx="3349">
                  <c:v>199.93895662543943</c:v>
                </c:pt>
                <c:pt idx="3350">
                  <c:v>194.5178138346962</c:v>
                </c:pt>
                <c:pt idx="3351">
                  <c:v>194.54550728580688</c:v>
                </c:pt>
                <c:pt idx="3352">
                  <c:v>191.22155092721221</c:v>
                </c:pt>
                <c:pt idx="3353">
                  <c:v>190.64900259555995</c:v>
                </c:pt>
                <c:pt idx="3354">
                  <c:v>189.40028522317297</c:v>
                </c:pt>
                <c:pt idx="3355">
                  <c:v>192.05331098565043</c:v>
                </c:pt>
                <c:pt idx="3356">
                  <c:v>189.69149313226163</c:v>
                </c:pt>
                <c:pt idx="3357">
                  <c:v>195.09777026404902</c:v>
                </c:pt>
                <c:pt idx="3358">
                  <c:v>192.35993363749481</c:v>
                </c:pt>
                <c:pt idx="3359">
                  <c:v>192.03166807457322</c:v>
                </c:pt>
                <c:pt idx="3360">
                  <c:v>193.53038232147208</c:v>
                </c:pt>
                <c:pt idx="3361">
                  <c:v>194.61548838473729</c:v>
                </c:pt>
                <c:pt idx="3362">
                  <c:v>196.60026211640869</c:v>
                </c:pt>
                <c:pt idx="3363">
                  <c:v>193.90684550981953</c:v>
                </c:pt>
                <c:pt idx="3364">
                  <c:v>195.2037556106892</c:v>
                </c:pt>
                <c:pt idx="3365">
                  <c:v>193.73259029731352</c:v>
                </c:pt>
                <c:pt idx="3366">
                  <c:v>187.31072256782124</c:v>
                </c:pt>
                <c:pt idx="3367">
                  <c:v>186.39251272402731</c:v>
                </c:pt>
                <c:pt idx="3368">
                  <c:v>184.1388446403503</c:v>
                </c:pt>
                <c:pt idx="3369">
                  <c:v>179.14533195408603</c:v>
                </c:pt>
                <c:pt idx="3370">
                  <c:v>177.19267837499112</c:v>
                </c:pt>
                <c:pt idx="3371">
                  <c:v>177.19468150804693</c:v>
                </c:pt>
                <c:pt idx="3372">
                  <c:v>178.94550826708581</c:v>
                </c:pt>
                <c:pt idx="3373">
                  <c:v>178.6941113935984</c:v>
                </c:pt>
                <c:pt idx="3374">
                  <c:v>179.51456956454055</c:v>
                </c:pt>
                <c:pt idx="3375">
                  <c:v>181.61563492313013</c:v>
                </c:pt>
                <c:pt idx="3376">
                  <c:v>182.13442645498486</c:v>
                </c:pt>
                <c:pt idx="3377">
                  <c:v>179.39545654264984</c:v>
                </c:pt>
                <c:pt idx="3378">
                  <c:v>176.94508584104938</c:v>
                </c:pt>
                <c:pt idx="3379">
                  <c:v>176.98830483055866</c:v>
                </c:pt>
                <c:pt idx="3380">
                  <c:v>176.5809857592831</c:v>
                </c:pt>
                <c:pt idx="3381">
                  <c:v>179.0151797923057</c:v>
                </c:pt>
                <c:pt idx="3382">
                  <c:v>179.12936811964076</c:v>
                </c:pt>
                <c:pt idx="3383">
                  <c:v>181.51283417899629</c:v>
                </c:pt>
                <c:pt idx="3384">
                  <c:v>182.61465873527794</c:v>
                </c:pt>
                <c:pt idx="3385">
                  <c:v>182.44660883840976</c:v>
                </c:pt>
                <c:pt idx="3386">
                  <c:v>180.88169264839985</c:v>
                </c:pt>
                <c:pt idx="3387">
                  <c:v>180.02693410795706</c:v>
                </c:pt>
                <c:pt idx="3388">
                  <c:v>180.22269499468132</c:v>
                </c:pt>
                <c:pt idx="3389">
                  <c:v>180.44748168985848</c:v>
                </c:pt>
                <c:pt idx="3390">
                  <c:v>183.10692464358453</c:v>
                </c:pt>
                <c:pt idx="3391">
                  <c:v>181.48739154106451</c:v>
                </c:pt>
                <c:pt idx="3392">
                  <c:v>183.62635575719142</c:v>
                </c:pt>
                <c:pt idx="3393">
                  <c:v>187.36204061308774</c:v>
                </c:pt>
                <c:pt idx="3394">
                  <c:v>186.54141444021963</c:v>
                </c:pt>
                <c:pt idx="3395">
                  <c:v>184.08993847267462</c:v>
                </c:pt>
                <c:pt idx="3396">
                  <c:v>183.87657951010885</c:v>
                </c:pt>
                <c:pt idx="3397">
                  <c:v>181.95650805048467</c:v>
                </c:pt>
                <c:pt idx="3398">
                  <c:v>181.08777809206399</c:v>
                </c:pt>
                <c:pt idx="3399">
                  <c:v>185.91964623947314</c:v>
                </c:pt>
                <c:pt idx="3400">
                  <c:v>186.70910409068941</c:v>
                </c:pt>
                <c:pt idx="3401">
                  <c:v>185.49495419676771</c:v>
                </c:pt>
                <c:pt idx="3402">
                  <c:v>185.28136883632311</c:v>
                </c:pt>
                <c:pt idx="3403">
                  <c:v>181.64171403048189</c:v>
                </c:pt>
                <c:pt idx="3404">
                  <c:v>190.22524461839529</c:v>
                </c:pt>
                <c:pt idx="3405">
                  <c:v>189.31257833482542</c:v>
                </c:pt>
                <c:pt idx="3406">
                  <c:v>191.12277968214397</c:v>
                </c:pt>
                <c:pt idx="3407">
                  <c:v>189.1756496860844</c:v>
                </c:pt>
                <c:pt idx="3408">
                  <c:v>192.36807346483585</c:v>
                </c:pt>
                <c:pt idx="3409">
                  <c:v>192.78260621133413</c:v>
                </c:pt>
                <c:pt idx="3410">
                  <c:v>192.95389955083706</c:v>
                </c:pt>
                <c:pt idx="3411">
                  <c:v>195.99196265683756</c:v>
                </c:pt>
                <c:pt idx="3412">
                  <c:v>194.49005940000376</c:v>
                </c:pt>
                <c:pt idx="3413">
                  <c:v>192.07047011178918</c:v>
                </c:pt>
                <c:pt idx="3414">
                  <c:v>187.15615185664143</c:v>
                </c:pt>
                <c:pt idx="3415">
                  <c:v>189.62095230439172</c:v>
                </c:pt>
                <c:pt idx="3416">
                  <c:v>193.64853309574363</c:v>
                </c:pt>
                <c:pt idx="3417">
                  <c:v>194.74438259471543</c:v>
                </c:pt>
                <c:pt idx="3418">
                  <c:v>197.93997304241609</c:v>
                </c:pt>
                <c:pt idx="3419">
                  <c:v>199.48877455662867</c:v>
                </c:pt>
                <c:pt idx="3420">
                  <c:v>205.88356396977673</c:v>
                </c:pt>
                <c:pt idx="3421">
                  <c:v>203.30900306892346</c:v>
                </c:pt>
                <c:pt idx="3422">
                  <c:v>199.49526107832349</c:v>
                </c:pt>
                <c:pt idx="3423">
                  <c:v>199.54978210256104</c:v>
                </c:pt>
                <c:pt idx="3424">
                  <c:v>199.56106127754097</c:v>
                </c:pt>
                <c:pt idx="3425">
                  <c:v>198.05205889106051</c:v>
                </c:pt>
                <c:pt idx="3426">
                  <c:v>197.58268676118129</c:v>
                </c:pt>
                <c:pt idx="3427">
                  <c:v>195.93657885493502</c:v>
                </c:pt>
                <c:pt idx="3428">
                  <c:v>196.70773223688616</c:v>
                </c:pt>
                <c:pt idx="3429">
                  <c:v>196.16151962563774</c:v>
                </c:pt>
                <c:pt idx="3430">
                  <c:v>199.15398168589448</c:v>
                </c:pt>
                <c:pt idx="3431">
                  <c:v>203.15098861140825</c:v>
                </c:pt>
                <c:pt idx="3432">
                  <c:v>211.64034339158928</c:v>
                </c:pt>
                <c:pt idx="3433">
                  <c:v>213.25788423153693</c:v>
                </c:pt>
                <c:pt idx="3434">
                  <c:v>211.54145195935493</c:v>
                </c:pt>
                <c:pt idx="3435">
                  <c:v>214.09630738522955</c:v>
                </c:pt>
                <c:pt idx="3436">
                  <c:v>214.7664558793139</c:v>
                </c:pt>
                <c:pt idx="3437">
                  <c:v>213.7939855021375</c:v>
                </c:pt>
                <c:pt idx="3438">
                  <c:v>213.72257522698823</c:v>
                </c:pt>
                <c:pt idx="3439">
                  <c:v>213.41035624169086</c:v>
                </c:pt>
                <c:pt idx="3440">
                  <c:v>215.49682733041217</c:v>
                </c:pt>
                <c:pt idx="3441">
                  <c:v>213.65334485738981</c:v>
                </c:pt>
                <c:pt idx="3442">
                  <c:v>210.31383340509308</c:v>
                </c:pt>
                <c:pt idx="3443">
                  <c:v>208.58326294035456</c:v>
                </c:pt>
                <c:pt idx="3444">
                  <c:v>210.5766992562798</c:v>
                </c:pt>
                <c:pt idx="3445">
                  <c:v>211.66639207914488</c:v>
                </c:pt>
                <c:pt idx="3446">
                  <c:v>212.66013357568133</c:v>
                </c:pt>
                <c:pt idx="3447">
                  <c:v>212.28356039576204</c:v>
                </c:pt>
                <c:pt idx="3448">
                  <c:v>212.09950711938663</c:v>
                </c:pt>
                <c:pt idx="3449">
                  <c:v>209.74157868416765</c:v>
                </c:pt>
                <c:pt idx="3450">
                  <c:v>208.53148781165211</c:v>
                </c:pt>
                <c:pt idx="3451">
                  <c:v>207.89575839097338</c:v>
                </c:pt>
                <c:pt idx="3452">
                  <c:v>198.15257082142068</c:v>
                </c:pt>
                <c:pt idx="3453">
                  <c:v>198.27259131243977</c:v>
                </c:pt>
                <c:pt idx="3454">
                  <c:v>203.09628286311701</c:v>
                </c:pt>
                <c:pt idx="3455">
                  <c:v>207.99550610172264</c:v>
                </c:pt>
                <c:pt idx="3456">
                  <c:v>206.79880179465476</c:v>
                </c:pt>
                <c:pt idx="3457">
                  <c:v>206.31508209316365</c:v>
                </c:pt>
                <c:pt idx="3458">
                  <c:v>206.49496720457461</c:v>
                </c:pt>
                <c:pt idx="3459">
                  <c:v>204.31307337745511</c:v>
                </c:pt>
                <c:pt idx="3460">
                  <c:v>202.821113050223</c:v>
                </c:pt>
                <c:pt idx="3461">
                  <c:v>205.03557006400669</c:v>
                </c:pt>
                <c:pt idx="3462">
                  <c:v>204.541602841225</c:v>
                </c:pt>
                <c:pt idx="3463">
                  <c:v>203.50418668589867</c:v>
                </c:pt>
                <c:pt idx="3464">
                  <c:v>201.83993441599475</c:v>
                </c:pt>
                <c:pt idx="3465">
                  <c:v>198.06212469737619</c:v>
                </c:pt>
                <c:pt idx="3466">
                  <c:v>186.35839617129025</c:v>
                </c:pt>
                <c:pt idx="3467">
                  <c:v>185.5185166398677</c:v>
                </c:pt>
                <c:pt idx="3468">
                  <c:v>188.40639984342891</c:v>
                </c:pt>
                <c:pt idx="3469">
                  <c:v>189.14306320915259</c:v>
                </c:pt>
                <c:pt idx="3470">
                  <c:v>191.18178132522488</c:v>
                </c:pt>
                <c:pt idx="3471">
                  <c:v>194.46786551017723</c:v>
                </c:pt>
                <c:pt idx="3472">
                  <c:v>194.10879800176104</c:v>
                </c:pt>
                <c:pt idx="3473">
                  <c:v>193.69318192907073</c:v>
                </c:pt>
                <c:pt idx="3474">
                  <c:v>195.24541971735059</c:v>
                </c:pt>
                <c:pt idx="3475">
                  <c:v>196.97862281999508</c:v>
                </c:pt>
                <c:pt idx="3476">
                  <c:v>193.90072748112465</c:v>
                </c:pt>
                <c:pt idx="3477">
                  <c:v>187.74383544921875</c:v>
                </c:pt>
                <c:pt idx="3478">
                  <c:v>186.14807990945701</c:v>
                </c:pt>
                <c:pt idx="3479">
                  <c:v>186.22087389235671</c:v>
                </c:pt>
                <c:pt idx="3480">
                  <c:v>186.82498338366818</c:v>
                </c:pt>
                <c:pt idx="3481">
                  <c:v>186.11421393227974</c:v>
                </c:pt>
                <c:pt idx="3482">
                  <c:v>195.70502391108406</c:v>
                </c:pt>
                <c:pt idx="3483">
                  <c:v>195.0534258500289</c:v>
                </c:pt>
                <c:pt idx="3484">
                  <c:v>198.10055982679185</c:v>
                </c:pt>
                <c:pt idx="3485">
                  <c:v>196.01698645210095</c:v>
                </c:pt>
                <c:pt idx="3486">
                  <c:v>193.66200611618217</c:v>
                </c:pt>
                <c:pt idx="3487">
                  <c:v>192.8863105686082</c:v>
                </c:pt>
                <c:pt idx="3488">
                  <c:v>191.47344719056218</c:v>
                </c:pt>
                <c:pt idx="3489">
                  <c:v>189.7298367371198</c:v>
                </c:pt>
                <c:pt idx="3490">
                  <c:v>187.31754202098728</c:v>
                </c:pt>
                <c:pt idx="3491">
                  <c:v>186.49392928912104</c:v>
                </c:pt>
                <c:pt idx="3492">
                  <c:v>185.2601025674316</c:v>
                </c:pt>
                <c:pt idx="3493">
                  <c:v>185.72516123926721</c:v>
                </c:pt>
                <c:pt idx="3494">
                  <c:v>184.14909475470671</c:v>
                </c:pt>
                <c:pt idx="3495">
                  <c:v>185.16967054630928</c:v>
                </c:pt>
                <c:pt idx="3496">
                  <c:v>186.37389991112417</c:v>
                </c:pt>
                <c:pt idx="3497">
                  <c:v>182.89515375900109</c:v>
                </c:pt>
                <c:pt idx="3498">
                  <c:v>184.06784162759689</c:v>
                </c:pt>
                <c:pt idx="3499">
                  <c:v>185.44846092934981</c:v>
                </c:pt>
                <c:pt idx="3500">
                  <c:v>966.25919726683549</c:v>
                </c:pt>
                <c:pt idx="3501">
                  <c:v>968.13260314080378</c:v>
                </c:pt>
                <c:pt idx="3502">
                  <c:v>966.56412244940736</c:v>
                </c:pt>
                <c:pt idx="3503">
                  <c:v>959.67000052364244</c:v>
                </c:pt>
                <c:pt idx="3504">
                  <c:v>961.32114872222314</c:v>
                </c:pt>
                <c:pt idx="3505">
                  <c:v>947.67260676279</c:v>
                </c:pt>
                <c:pt idx="3506">
                  <c:v>950.17001525874775</c:v>
                </c:pt>
                <c:pt idx="3507">
                  <c:v>950.96736158578267</c:v>
                </c:pt>
                <c:pt idx="3508">
                  <c:v>955.74151896153955</c:v>
                </c:pt>
                <c:pt idx="3509">
                  <c:v>961.99599956618829</c:v>
                </c:pt>
                <c:pt idx="3510">
                  <c:v>973.05945550343313</c:v>
                </c:pt>
                <c:pt idx="3511">
                  <c:v>1968.3163904631529</c:v>
                </c:pt>
                <c:pt idx="3512">
                  <c:v>1968.4407200214498</c:v>
                </c:pt>
                <c:pt idx="3513">
                  <c:v>1990.1608523286936</c:v>
                </c:pt>
                <c:pt idx="3514">
                  <c:v>1984.8968251729402</c:v>
                </c:pt>
                <c:pt idx="3515">
                  <c:v>1992.9915898388142</c:v>
                </c:pt>
                <c:pt idx="3516">
                  <c:v>2007.8532985866223</c:v>
                </c:pt>
                <c:pt idx="3517">
                  <c:v>1991.5035232771174</c:v>
                </c:pt>
                <c:pt idx="3518">
                  <c:v>1974.322747209394</c:v>
                </c:pt>
                <c:pt idx="3519">
                  <c:v>1977.3003559187978</c:v>
                </c:pt>
                <c:pt idx="3520">
                  <c:v>1985.4842914814606</c:v>
                </c:pt>
                <c:pt idx="3521">
                  <c:v>1977.4345467729418</c:v>
                </c:pt>
                <c:pt idx="3522">
                  <c:v>1984.077852810231</c:v>
                </c:pt>
                <c:pt idx="3523">
                  <c:v>1978.7880786450232</c:v>
                </c:pt>
                <c:pt idx="3524">
                  <c:v>1977.8011598227758</c:v>
                </c:pt>
                <c:pt idx="3525">
                  <c:v>2004.7888908948667</c:v>
                </c:pt>
                <c:pt idx="3526">
                  <c:v>2013.7098629375448</c:v>
                </c:pt>
                <c:pt idx="3527">
                  <c:v>2020.7924701199699</c:v>
                </c:pt>
                <c:pt idx="3528">
                  <c:v>2023.8008140945253</c:v>
                </c:pt>
                <c:pt idx="3529">
                  <c:v>2019.5816960541679</c:v>
                </c:pt>
                <c:pt idx="3530">
                  <c:v>2010.9884809944076</c:v>
                </c:pt>
                <c:pt idx="3531">
                  <c:v>2002.9469119620348</c:v>
                </c:pt>
                <c:pt idx="3532">
                  <c:v>2017.5012201816664</c:v>
                </c:pt>
                <c:pt idx="3533">
                  <c:v>2016.6068121478986</c:v>
                </c:pt>
                <c:pt idx="3534">
                  <c:v>2007.4799535739514</c:v>
                </c:pt>
                <c:pt idx="3535">
                  <c:v>1994.5801797177696</c:v>
                </c:pt>
                <c:pt idx="3536">
                  <c:v>1967.9234545159854</c:v>
                </c:pt>
                <c:pt idx="3537">
                  <c:v>1996.7830715665298</c:v>
                </c:pt>
                <c:pt idx="3538">
                  <c:v>2003.1063084551881</c:v>
                </c:pt>
                <c:pt idx="3539">
                  <c:v>1995.5765814277288</c:v>
                </c:pt>
                <c:pt idx="3540">
                  <c:v>1976.7339746651637</c:v>
                </c:pt>
                <c:pt idx="3541">
                  <c:v>1988.2335714497435</c:v>
                </c:pt>
                <c:pt idx="3542">
                  <c:v>2007.4482218619278</c:v>
                </c:pt>
                <c:pt idx="3543">
                  <c:v>2005.6229146211142</c:v>
                </c:pt>
                <c:pt idx="3544">
                  <c:v>1998.8879387324309</c:v>
                </c:pt>
                <c:pt idx="3545">
                  <c:v>1987.813993952878</c:v>
                </c:pt>
                <c:pt idx="3546">
                  <c:v>1985.747976762666</c:v>
                </c:pt>
                <c:pt idx="3547">
                  <c:v>1995.4866275436643</c:v>
                </c:pt>
                <c:pt idx="3548">
                  <c:v>1990.985220049593</c:v>
                </c:pt>
                <c:pt idx="3549">
                  <c:v>2010.7114728794456</c:v>
                </c:pt>
                <c:pt idx="3550">
                  <c:v>2000.9249623726687</c:v>
                </c:pt>
                <c:pt idx="3551">
                  <c:v>2009.1795165877181</c:v>
                </c:pt>
                <c:pt idx="3552">
                  <c:v>2007.5179085329912</c:v>
                </c:pt>
                <c:pt idx="3553">
                  <c:v>1977.0412905870389</c:v>
                </c:pt>
                <c:pt idx="3554">
                  <c:v>1961.7912992545823</c:v>
                </c:pt>
                <c:pt idx="3555">
                  <c:v>1948.6212438431619</c:v>
                </c:pt>
                <c:pt idx="3556">
                  <c:v>1957.2226467016396</c:v>
                </c:pt>
                <c:pt idx="3557">
                  <c:v>1938.6941657936093</c:v>
                </c:pt>
                <c:pt idx="3558">
                  <c:v>1927.5669611325507</c:v>
                </c:pt>
                <c:pt idx="3559">
                  <c:v>1927.305425437542</c:v>
                </c:pt>
                <c:pt idx="3560">
                  <c:v>1932.8656011730204</c:v>
                </c:pt>
                <c:pt idx="3561">
                  <c:v>1919.3651310190146</c:v>
                </c:pt>
                <c:pt idx="3562">
                  <c:v>1944.6813986725449</c:v>
                </c:pt>
                <c:pt idx="3563">
                  <c:v>1957.5112894740585</c:v>
                </c:pt>
                <c:pt idx="3564">
                  <c:v>1967.328296608049</c:v>
                </c:pt>
                <c:pt idx="3565">
                  <c:v>1980.9561661873245</c:v>
                </c:pt>
                <c:pt idx="3566">
                  <c:v>1973.0409648543018</c:v>
                </c:pt>
                <c:pt idx="3567">
                  <c:v>1951.1503919639235</c:v>
                </c:pt>
                <c:pt idx="3568">
                  <c:v>1936.0103473122929</c:v>
                </c:pt>
                <c:pt idx="3569">
                  <c:v>1931.5575109945923</c:v>
                </c:pt>
                <c:pt idx="3570">
                  <c:v>1927.1626705410697</c:v>
                </c:pt>
                <c:pt idx="3571">
                  <c:v>1937.5831775208701</c:v>
                </c:pt>
                <c:pt idx="3572">
                  <c:v>1919.4373372766552</c:v>
                </c:pt>
                <c:pt idx="3573">
                  <c:v>1922.7314342182497</c:v>
                </c:pt>
                <c:pt idx="3574">
                  <c:v>1927.5766564633818</c:v>
                </c:pt>
                <c:pt idx="3575">
                  <c:v>1936.8055359416685</c:v>
                </c:pt>
                <c:pt idx="3576">
                  <c:v>1930.2150975870022</c:v>
                </c:pt>
                <c:pt idx="3577">
                  <c:v>1914.5288171345123</c:v>
                </c:pt>
                <c:pt idx="3578">
                  <c:v>1932.965942302817</c:v>
                </c:pt>
                <c:pt idx="3579">
                  <c:v>1917.7259248065236</c:v>
                </c:pt>
                <c:pt idx="3580">
                  <c:v>1938.4887860790498</c:v>
                </c:pt>
                <c:pt idx="3581">
                  <c:v>1935.9447977252769</c:v>
                </c:pt>
                <c:pt idx="3582">
                  <c:v>1923.5407263869331</c:v>
                </c:pt>
                <c:pt idx="3583">
                  <c:v>1914.5140992986564</c:v>
                </c:pt>
                <c:pt idx="3584">
                  <c:v>1928.0726234583942</c:v>
                </c:pt>
                <c:pt idx="3585">
                  <c:v>1951.5339474592474</c:v>
                </c:pt>
                <c:pt idx="3586">
                  <c:v>1897.4657322899047</c:v>
                </c:pt>
                <c:pt idx="3587">
                  <c:v>1935.1401371435477</c:v>
                </c:pt>
                <c:pt idx="3588">
                  <c:v>1937.8786325616798</c:v>
                </c:pt>
                <c:pt idx="3589">
                  <c:v>1931.4184734115902</c:v>
                </c:pt>
                <c:pt idx="3590">
                  <c:v>1939.9791883299604</c:v>
                </c:pt>
                <c:pt idx="3591">
                  <c:v>1931.3154018540754</c:v>
                </c:pt>
                <c:pt idx="3592">
                  <c:v>1924.4167155362454</c:v>
                </c:pt>
                <c:pt idx="3593">
                  <c:v>1907.0495564294533</c:v>
                </c:pt>
                <c:pt idx="3594">
                  <c:v>1923.1025284843747</c:v>
                </c:pt>
                <c:pt idx="3595">
                  <c:v>1907.3633918183912</c:v>
                </c:pt>
                <c:pt idx="3596">
                  <c:v>1916.2133457647067</c:v>
                </c:pt>
                <c:pt idx="3597">
                  <c:v>1947.782714230739</c:v>
                </c:pt>
                <c:pt idx="3598">
                  <c:v>1957.8836495924188</c:v>
                </c:pt>
                <c:pt idx="3599">
                  <c:v>1930.0235081483997</c:v>
                </c:pt>
                <c:pt idx="3600">
                  <c:v>1898.1629591207586</c:v>
                </c:pt>
                <c:pt idx="3601">
                  <c:v>1869.802383752273</c:v>
                </c:pt>
                <c:pt idx="3602">
                  <c:v>1866.4079184589234</c:v>
                </c:pt>
                <c:pt idx="3603">
                  <c:v>1806.0431672422299</c:v>
                </c:pt>
                <c:pt idx="3604">
                  <c:v>1759.0510053301905</c:v>
                </c:pt>
                <c:pt idx="3605">
                  <c:v>1768.2876694509375</c:v>
                </c:pt>
                <c:pt idx="3606">
                  <c:v>1753.573780627725</c:v>
                </c:pt>
                <c:pt idx="3607">
                  <c:v>1825.7207486753325</c:v>
                </c:pt>
                <c:pt idx="3608">
                  <c:v>1794.32400359796</c:v>
                </c:pt>
                <c:pt idx="3609">
                  <c:v>1790.0678004440163</c:v>
                </c:pt>
                <c:pt idx="3610">
                  <c:v>1781.1043872831012</c:v>
                </c:pt>
                <c:pt idx="3611">
                  <c:v>1821.3738983138289</c:v>
                </c:pt>
                <c:pt idx="3612">
                  <c:v>1827.5068216081077</c:v>
                </c:pt>
                <c:pt idx="3613">
                  <c:v>1815.8076288968825</c:v>
                </c:pt>
                <c:pt idx="3614">
                  <c:v>1826.2673034345569</c:v>
                </c:pt>
                <c:pt idx="3615">
                  <c:v>1794.5806640779776</c:v>
                </c:pt>
                <c:pt idx="3616">
                  <c:v>1766.1435583442972</c:v>
                </c:pt>
                <c:pt idx="3617">
                  <c:v>1759.2998328718602</c:v>
                </c:pt>
                <c:pt idx="3618">
                  <c:v>1742.9909734129565</c:v>
                </c:pt>
                <c:pt idx="3619">
                  <c:v>1728.8581561249216</c:v>
                </c:pt>
                <c:pt idx="3620">
                  <c:v>1713.6420002875748</c:v>
                </c:pt>
                <c:pt idx="3621">
                  <c:v>1709.7653885278107</c:v>
                </c:pt>
                <c:pt idx="3622">
                  <c:v>1708.0745576994607</c:v>
                </c:pt>
                <c:pt idx="3623">
                  <c:v>1685.6594576764328</c:v>
                </c:pt>
                <c:pt idx="3624">
                  <c:v>1689.9198492562512</c:v>
                </c:pt>
                <c:pt idx="3625">
                  <c:v>1693.6823302170576</c:v>
                </c:pt>
                <c:pt idx="3626">
                  <c:v>1684.2808260268512</c:v>
                </c:pt>
                <c:pt idx="3627">
                  <c:v>1697.5076556612062</c:v>
                </c:pt>
                <c:pt idx="3628">
                  <c:v>1706.2787895844624</c:v>
                </c:pt>
                <c:pt idx="3629">
                  <c:v>1709.6988089773145</c:v>
                </c:pt>
                <c:pt idx="3630">
                  <c:v>1713.2245346458969</c:v>
                </c:pt>
                <c:pt idx="3631">
                  <c:v>1700.4295052993193</c:v>
                </c:pt>
                <c:pt idx="3632">
                  <c:v>1682.1984202914148</c:v>
                </c:pt>
                <c:pt idx="3633">
                  <c:v>1668.7515233174336</c:v>
                </c:pt>
                <c:pt idx="3634">
                  <c:v>1686.5845432773267</c:v>
                </c:pt>
                <c:pt idx="3635">
                  <c:v>1691.0947080773435</c:v>
                </c:pt>
                <c:pt idx="3636">
                  <c:v>1728.2574704479732</c:v>
                </c:pt>
                <c:pt idx="3637">
                  <c:v>1717.4760130768645</c:v>
                </c:pt>
                <c:pt idx="3638">
                  <c:v>1700.686508193859</c:v>
                </c:pt>
                <c:pt idx="3639">
                  <c:v>1688.2511703550583</c:v>
                </c:pt>
                <c:pt idx="3640">
                  <c:v>1703.7727364507739</c:v>
                </c:pt>
                <c:pt idx="3641">
                  <c:v>1693.9523464294678</c:v>
                </c:pt>
                <c:pt idx="3642">
                  <c:v>1700.6588459099555</c:v>
                </c:pt>
                <c:pt idx="3643">
                  <c:v>1714.9771624111609</c:v>
                </c:pt>
                <c:pt idx="3644">
                  <c:v>1742.4402393304395</c:v>
                </c:pt>
                <c:pt idx="3645">
                  <c:v>1733.6587845769498</c:v>
                </c:pt>
                <c:pt idx="3646">
                  <c:v>1731.9883167290327</c:v>
                </c:pt>
                <c:pt idx="3647">
                  <c:v>1708.2479257779457</c:v>
                </c:pt>
                <c:pt idx="3648">
                  <c:v>1680.4802662658365</c:v>
                </c:pt>
                <c:pt idx="3649">
                  <c:v>1694.2765820269733</c:v>
                </c:pt>
                <c:pt idx="3650">
                  <c:v>1691.4916796503128</c:v>
                </c:pt>
                <c:pt idx="3651">
                  <c:v>1684.715480036499</c:v>
                </c:pt>
                <c:pt idx="3652">
                  <c:v>1675.0249606988996</c:v>
                </c:pt>
                <c:pt idx="3653">
                  <c:v>1669.528801794557</c:v>
                </c:pt>
                <c:pt idx="3654">
                  <c:v>1632.9594230173393</c:v>
                </c:pt>
                <c:pt idx="3655">
                  <c:v>1660.7032239084565</c:v>
                </c:pt>
                <c:pt idx="3656">
                  <c:v>1665.7391657688197</c:v>
                </c:pt>
                <c:pt idx="3657">
                  <c:v>1651.1663293662216</c:v>
                </c:pt>
                <c:pt idx="3658">
                  <c:v>1645.2454760821208</c:v>
                </c:pt>
                <c:pt idx="3659">
                  <c:v>1650.9165356642113</c:v>
                </c:pt>
                <c:pt idx="3660">
                  <c:v>1635.7344949406838</c:v>
                </c:pt>
                <c:pt idx="3661">
                  <c:v>1651.6176328268655</c:v>
                </c:pt>
                <c:pt idx="3662">
                  <c:v>1647.9193552793333</c:v>
                </c:pt>
                <c:pt idx="3663">
                  <c:v>1646.1354190662883</c:v>
                </c:pt>
                <c:pt idx="3664">
                  <c:v>1632.0822099114221</c:v>
                </c:pt>
                <c:pt idx="3665">
                  <c:v>1668.3341096483057</c:v>
                </c:pt>
                <c:pt idx="3666">
                  <c:v>1670.6998265032855</c:v>
                </c:pt>
                <c:pt idx="3667">
                  <c:v>1693.3830903836383</c:v>
                </c:pt>
                <c:pt idx="3668">
                  <c:v>1712.2119354875322</c:v>
                </c:pt>
                <c:pt idx="3669">
                  <c:v>1717.7087753582462</c:v>
                </c:pt>
                <c:pt idx="3670">
                  <c:v>1756.4595199142013</c:v>
                </c:pt>
                <c:pt idx="3671">
                  <c:v>1791.8296174517864</c:v>
                </c:pt>
                <c:pt idx="3672">
                  <c:v>1778.6712949997741</c:v>
                </c:pt>
                <c:pt idx="3673">
                  <c:v>1775.431337781718</c:v>
                </c:pt>
                <c:pt idx="3674">
                  <c:v>1795.128739239537</c:v>
                </c:pt>
                <c:pt idx="3675">
                  <c:v>1796.8659758930369</c:v>
                </c:pt>
                <c:pt idx="3676">
                  <c:v>1794.3011046556073</c:v>
                </c:pt>
                <c:pt idx="3677">
                  <c:v>1798.3508767464944</c:v>
                </c:pt>
                <c:pt idx="3678">
                  <c:v>1799.0444949840241</c:v>
                </c:pt>
                <c:pt idx="3679">
                  <c:v>1780.8301409309302</c:v>
                </c:pt>
                <c:pt idx="3680">
                  <c:v>1789.7893531953312</c:v>
                </c:pt>
                <c:pt idx="3681">
                  <c:v>1819.2117716853234</c:v>
                </c:pt>
                <c:pt idx="3682">
                  <c:v>1842.9377925135745</c:v>
                </c:pt>
                <c:pt idx="3683">
                  <c:v>1863.4498463654782</c:v>
                </c:pt>
                <c:pt idx="3684">
                  <c:v>1862.221066428202</c:v>
                </c:pt>
                <c:pt idx="3685">
                  <c:v>1858.7431269939179</c:v>
                </c:pt>
                <c:pt idx="3686">
                  <c:v>1863.9795301407773</c:v>
                </c:pt>
                <c:pt idx="3687">
                  <c:v>1867.3282361353288</c:v>
                </c:pt>
                <c:pt idx="3688">
                  <c:v>1870.8278122588654</c:v>
                </c:pt>
                <c:pt idx="3689">
                  <c:v>1856.7517031693196</c:v>
                </c:pt>
                <c:pt idx="3690">
                  <c:v>1859.089429619027</c:v>
                </c:pt>
                <c:pt idx="3691">
                  <c:v>1855.0802980994672</c:v>
                </c:pt>
                <c:pt idx="3692">
                  <c:v>1827.4488309343292</c:v>
                </c:pt>
                <c:pt idx="3693">
                  <c:v>1789.867708444825</c:v>
                </c:pt>
                <c:pt idx="3694">
                  <c:v>1795.2179437316368</c:v>
                </c:pt>
                <c:pt idx="3695">
                  <c:v>1813.7969781238412</c:v>
                </c:pt>
                <c:pt idx="3696">
                  <c:v>1802.0808080349027</c:v>
                </c:pt>
                <c:pt idx="3697">
                  <c:v>1784.0136869233729</c:v>
                </c:pt>
                <c:pt idx="3698">
                  <c:v>1779.9344948637063</c:v>
                </c:pt>
                <c:pt idx="3699">
                  <c:v>1744.1214209495695</c:v>
                </c:pt>
                <c:pt idx="3700">
                  <c:v>1743.9138787768975</c:v>
                </c:pt>
                <c:pt idx="3701">
                  <c:v>1737.2930125828984</c:v>
                </c:pt>
                <c:pt idx="3702">
                  <c:v>1708.8237856581277</c:v>
                </c:pt>
                <c:pt idx="3703">
                  <c:v>1693.1964619406515</c:v>
                </c:pt>
                <c:pt idx="3704">
                  <c:v>1704.949817484606</c:v>
                </c:pt>
                <c:pt idx="3705">
                  <c:v>1733.1357913697138</c:v>
                </c:pt>
                <c:pt idx="3706">
                  <c:v>1768.5640741853681</c:v>
                </c:pt>
                <c:pt idx="3707">
                  <c:v>1754.7932704654177</c:v>
                </c:pt>
                <c:pt idx="3708">
                  <c:v>1749.1912239518047</c:v>
                </c:pt>
                <c:pt idx="3709">
                  <c:v>1754.0735488496091</c:v>
                </c:pt>
                <c:pt idx="3710">
                  <c:v>1736.7420943752898</c:v>
                </c:pt>
                <c:pt idx="3711">
                  <c:v>1726.2065618888969</c:v>
                </c:pt>
                <c:pt idx="3712">
                  <c:v>1739.4176357884419</c:v>
                </c:pt>
                <c:pt idx="3713">
                  <c:v>1732.6133591530306</c:v>
                </c:pt>
                <c:pt idx="3714">
                  <c:v>1740.1030283117025</c:v>
                </c:pt>
                <c:pt idx="3715">
                  <c:v>1744.0580980212537</c:v>
                </c:pt>
                <c:pt idx="3716">
                  <c:v>1740.3477793614061</c:v>
                </c:pt>
                <c:pt idx="3717">
                  <c:v>1739.8790851868696</c:v>
                </c:pt>
                <c:pt idx="3718">
                  <c:v>1758.1334744330663</c:v>
                </c:pt>
                <c:pt idx="3719">
                  <c:v>1737.4149261877437</c:v>
                </c:pt>
                <c:pt idx="3720">
                  <c:v>1722.5406883336027</c:v>
                </c:pt>
                <c:pt idx="3721">
                  <c:v>1730.7867410897261</c:v>
                </c:pt>
                <c:pt idx="3722">
                  <c:v>1674.818742754471</c:v>
                </c:pt>
                <c:pt idx="3723">
                  <c:v>1674.6921044991091</c:v>
                </c:pt>
                <c:pt idx="3724">
                  <c:v>1699.9493620348344</c:v>
                </c:pt>
                <c:pt idx="3725">
                  <c:v>1683.3279683524618</c:v>
                </c:pt>
                <c:pt idx="3726">
                  <c:v>1687.0166058850107</c:v>
                </c:pt>
                <c:pt idx="3727">
                  <c:v>1649.7336642761902</c:v>
                </c:pt>
                <c:pt idx="3728">
                  <c:v>1647.7712049948766</c:v>
                </c:pt>
                <c:pt idx="3729">
                  <c:v>1643.9275803098726</c:v>
                </c:pt>
                <c:pt idx="3730">
                  <c:v>1644.1018616318986</c:v>
                </c:pt>
                <c:pt idx="3731">
                  <c:v>1628.855182132193</c:v>
                </c:pt>
                <c:pt idx="3732">
                  <c:v>1672.2499529025097</c:v>
                </c:pt>
                <c:pt idx="3733">
                  <c:v>1724.6630905428347</c:v>
                </c:pt>
                <c:pt idx="3734">
                  <c:v>1726.3658007719328</c:v>
                </c:pt>
                <c:pt idx="3735">
                  <c:v>1734.758519584055</c:v>
                </c:pt>
                <c:pt idx="3736">
                  <c:v>1760.4318088901703</c:v>
                </c:pt>
                <c:pt idx="3737">
                  <c:v>1776.7317454024214</c:v>
                </c:pt>
                <c:pt idx="3738">
                  <c:v>1769.5439563548978</c:v>
                </c:pt>
                <c:pt idx="3739">
                  <c:v>1769.7291621632442</c:v>
                </c:pt>
                <c:pt idx="3740">
                  <c:v>1756.4662323091356</c:v>
                </c:pt>
                <c:pt idx="3741">
                  <c:v>1733.2472114861787</c:v>
                </c:pt>
                <c:pt idx="3742">
                  <c:v>1711.4449691352372</c:v>
                </c:pt>
                <c:pt idx="3743">
                  <c:v>1691.0776079367995</c:v>
                </c:pt>
                <c:pt idx="3744">
                  <c:v>1668.5851467592797</c:v>
                </c:pt>
                <c:pt idx="3745">
                  <c:v>1671.1904459270897</c:v>
                </c:pt>
                <c:pt idx="3746">
                  <c:v>1663.1484363941918</c:v>
                </c:pt>
                <c:pt idx="3747">
                  <c:v>1658.1680382605614</c:v>
                </c:pt>
                <c:pt idx="3748">
                  <c:v>1646.5747077125745</c:v>
                </c:pt>
                <c:pt idx="3749">
                  <c:v>1647.3891520663972</c:v>
                </c:pt>
                <c:pt idx="3750">
                  <c:v>1408.5156205321466</c:v>
                </c:pt>
                <c:pt idx="3751">
                  <c:v>1400.7242703829525</c:v>
                </c:pt>
                <c:pt idx="3752">
                  <c:v>1403.4748446681795</c:v>
                </c:pt>
                <c:pt idx="3753">
                  <c:v>1395.8089114008933</c:v>
                </c:pt>
                <c:pt idx="3754">
                  <c:v>1407.2742816076347</c:v>
                </c:pt>
                <c:pt idx="3755">
                  <c:v>1392.1358896264048</c:v>
                </c:pt>
                <c:pt idx="3756">
                  <c:v>1405.1471828679059</c:v>
                </c:pt>
                <c:pt idx="3757">
                  <c:v>1405.8640419186979</c:v>
                </c:pt>
                <c:pt idx="3758">
                  <c:v>1400.182213389641</c:v>
                </c:pt>
                <c:pt idx="3759">
                  <c:v>1403.3499362986761</c:v>
                </c:pt>
                <c:pt idx="3760">
                  <c:v>1417.4614851392955</c:v>
                </c:pt>
                <c:pt idx="3761">
                  <c:v>1427.7682068710851</c:v>
                </c:pt>
                <c:pt idx="3762">
                  <c:v>1433.7524768028056</c:v>
                </c:pt>
                <c:pt idx="3763">
                  <c:v>1443.0261309147679</c:v>
                </c:pt>
                <c:pt idx="3764">
                  <c:v>1429.703826252244</c:v>
                </c:pt>
                <c:pt idx="3765">
                  <c:v>1435.676501077216</c:v>
                </c:pt>
                <c:pt idx="3766">
                  <c:v>1440.7615130294432</c:v>
                </c:pt>
                <c:pt idx="3767">
                  <c:v>1426.3215128695065</c:v>
                </c:pt>
                <c:pt idx="3768">
                  <c:v>1420.1998797319741</c:v>
                </c:pt>
                <c:pt idx="3769">
                  <c:v>1424.0749822399757</c:v>
                </c:pt>
                <c:pt idx="3770">
                  <c:v>1425.812704522787</c:v>
                </c:pt>
                <c:pt idx="3771">
                  <c:v>1437.1304053184449</c:v>
                </c:pt>
                <c:pt idx="3772">
                  <c:v>1435.1296490035047</c:v>
                </c:pt>
                <c:pt idx="3773">
                  <c:v>1445.5219300474685</c:v>
                </c:pt>
                <c:pt idx="3774">
                  <c:v>1446.1177923959597</c:v>
                </c:pt>
                <c:pt idx="3775">
                  <c:v>1468.4333462382242</c:v>
                </c:pt>
                <c:pt idx="3776">
                  <c:v>1474.3602820481142</c:v>
                </c:pt>
                <c:pt idx="3777">
                  <c:v>1476.1546944802706</c:v>
                </c:pt>
                <c:pt idx="3778">
                  <c:v>1483.2457203137567</c:v>
                </c:pt>
                <c:pt idx="3779">
                  <c:v>1485.459567828226</c:v>
                </c:pt>
                <c:pt idx="3780">
                  <c:v>1486.7410551934429</c:v>
                </c:pt>
                <c:pt idx="3781">
                  <c:v>1480.0646505808759</c:v>
                </c:pt>
                <c:pt idx="3782">
                  <c:v>1483.8845934733215</c:v>
                </c:pt>
                <c:pt idx="3783">
                  <c:v>1479.1259965487627</c:v>
                </c:pt>
                <c:pt idx="3784">
                  <c:v>1474.2409971617992</c:v>
                </c:pt>
                <c:pt idx="3785">
                  <c:v>1456.3942321274308</c:v>
                </c:pt>
                <c:pt idx="3786">
                  <c:v>1415.9428879737845</c:v>
                </c:pt>
                <c:pt idx="3787">
                  <c:v>1413.8807988079736</c:v>
                </c:pt>
                <c:pt idx="3788">
                  <c:v>1425.0260334406205</c:v>
                </c:pt>
                <c:pt idx="3789">
                  <c:v>1429.5201987717649</c:v>
                </c:pt>
                <c:pt idx="3790">
                  <c:v>1421.6567359744629</c:v>
                </c:pt>
                <c:pt idx="3791">
                  <c:v>1419.6100181519014</c:v>
                </c:pt>
                <c:pt idx="3792">
                  <c:v>1426.3513077436362</c:v>
                </c:pt>
                <c:pt idx="3793">
                  <c:v>1431.1350220334148</c:v>
                </c:pt>
                <c:pt idx="3794">
                  <c:v>1441.2480841599561</c:v>
                </c:pt>
                <c:pt idx="3795">
                  <c:v>1432.6683226418431</c:v>
                </c:pt>
                <c:pt idx="3796">
                  <c:v>1428.8941015583907</c:v>
                </c:pt>
                <c:pt idx="3797">
                  <c:v>1430.20906904294</c:v>
                </c:pt>
                <c:pt idx="3798">
                  <c:v>1428.6991690245236</c:v>
                </c:pt>
                <c:pt idx="3799">
                  <c:v>1434.7229155519983</c:v>
                </c:pt>
                <c:pt idx="3800">
                  <c:v>1451.2976015339605</c:v>
                </c:pt>
                <c:pt idx="3801">
                  <c:v>1452.9326605907345</c:v>
                </c:pt>
                <c:pt idx="3802">
                  <c:v>1435.5798508044234</c:v>
                </c:pt>
                <c:pt idx="3803">
                  <c:v>1421.4863566906788</c:v>
                </c:pt>
                <c:pt idx="3804">
                  <c:v>1424.8178212772239</c:v>
                </c:pt>
                <c:pt idx="3805">
                  <c:v>1418.3284978643567</c:v>
                </c:pt>
                <c:pt idx="3806">
                  <c:v>1426.9880565037693</c:v>
                </c:pt>
                <c:pt idx="3807">
                  <c:v>1409.502941259253</c:v>
                </c:pt>
                <c:pt idx="3808">
                  <c:v>1414.242949617003</c:v>
                </c:pt>
                <c:pt idx="3809">
                  <c:v>1421.5017404296318</c:v>
                </c:pt>
                <c:pt idx="3810">
                  <c:v>1422.158573415586</c:v>
                </c:pt>
                <c:pt idx="3811">
                  <c:v>1412.4933330694271</c:v>
                </c:pt>
                <c:pt idx="3812">
                  <c:v>1424.7661883391161</c:v>
                </c:pt>
                <c:pt idx="3813">
                  <c:v>1430.4649490044567</c:v>
                </c:pt>
                <c:pt idx="3814">
                  <c:v>1420.8540584508366</c:v>
                </c:pt>
                <c:pt idx="3815">
                  <c:v>1438.8272973385385</c:v>
                </c:pt>
                <c:pt idx="3816">
                  <c:v>1456.8842092930954</c:v>
                </c:pt>
                <c:pt idx="3817">
                  <c:v>1446.0249990728723</c:v>
                </c:pt>
                <c:pt idx="3818">
                  <c:v>1430.9382953424242</c:v>
                </c:pt>
                <c:pt idx="3819">
                  <c:v>1437.8684513895744</c:v>
                </c:pt>
                <c:pt idx="3820">
                  <c:v>1443.4661794080262</c:v>
                </c:pt>
                <c:pt idx="3821">
                  <c:v>1452.2431155201355</c:v>
                </c:pt>
                <c:pt idx="3822">
                  <c:v>1449.1827220954608</c:v>
                </c:pt>
                <c:pt idx="3823">
                  <c:v>1451.6995310750281</c:v>
                </c:pt>
                <c:pt idx="3824">
                  <c:v>1445.5046443945453</c:v>
                </c:pt>
                <c:pt idx="3825">
                  <c:v>1460.2380198554406</c:v>
                </c:pt>
                <c:pt idx="3826">
                  <c:v>1446.7950531528334</c:v>
                </c:pt>
                <c:pt idx="3827">
                  <c:v>1433.563615134236</c:v>
                </c:pt>
                <c:pt idx="3828">
                  <c:v>1443.3336098289305</c:v>
                </c:pt>
                <c:pt idx="3829">
                  <c:v>1439.2788021386236</c:v>
                </c:pt>
                <c:pt idx="3830">
                  <c:v>1454.6202275513594</c:v>
                </c:pt>
                <c:pt idx="3831">
                  <c:v>1454.0799126279392</c:v>
                </c:pt>
                <c:pt idx="3832">
                  <c:v>1442.348786601123</c:v>
                </c:pt>
                <c:pt idx="3833">
                  <c:v>1427.6527476417414</c:v>
                </c:pt>
                <c:pt idx="3834">
                  <c:v>1432.1030400206994</c:v>
                </c:pt>
                <c:pt idx="3835">
                  <c:v>1436.0623768321873</c:v>
                </c:pt>
                <c:pt idx="3836">
                  <c:v>1397.2579023689225</c:v>
                </c:pt>
                <c:pt idx="3837">
                  <c:v>1440.8144792070154</c:v>
                </c:pt>
                <c:pt idx="3838">
                  <c:v>1430.1184558666173</c:v>
                </c:pt>
                <c:pt idx="3839">
                  <c:v>1426.8507690972599</c:v>
                </c:pt>
                <c:pt idx="3840">
                  <c:v>1430.7315240117878</c:v>
                </c:pt>
                <c:pt idx="3841">
                  <c:v>1437.5732662931321</c:v>
                </c:pt>
                <c:pt idx="3842">
                  <c:v>1428.7927683129119</c:v>
                </c:pt>
                <c:pt idx="3843">
                  <c:v>1427.4138085171278</c:v>
                </c:pt>
                <c:pt idx="3844">
                  <c:v>1428.2791698602678</c:v>
                </c:pt>
                <c:pt idx="3845">
                  <c:v>1399.1989083338908</c:v>
                </c:pt>
                <c:pt idx="3846">
                  <c:v>1407.6372987554878</c:v>
                </c:pt>
                <c:pt idx="3847">
                  <c:v>1419.6633975672098</c:v>
                </c:pt>
                <c:pt idx="3848">
                  <c:v>1409.6519511368458</c:v>
                </c:pt>
                <c:pt idx="3849">
                  <c:v>1415.8573492336511</c:v>
                </c:pt>
                <c:pt idx="3850">
                  <c:v>1390.0969750904676</c:v>
                </c:pt>
                <c:pt idx="3851">
                  <c:v>1349.3251833834634</c:v>
                </c:pt>
                <c:pt idx="3852">
                  <c:v>1347.6984383145793</c:v>
                </c:pt>
                <c:pt idx="3853">
                  <c:v>1314.7991094797519</c:v>
                </c:pt>
                <c:pt idx="3854">
                  <c:v>1290.5629228129228</c:v>
                </c:pt>
                <c:pt idx="3855">
                  <c:v>1298.6908260937419</c:v>
                </c:pt>
                <c:pt idx="3856">
                  <c:v>1282.8418067972693</c:v>
                </c:pt>
                <c:pt idx="3857">
                  <c:v>1329.2873263741453</c:v>
                </c:pt>
                <c:pt idx="3858">
                  <c:v>1328.7172738289314</c:v>
                </c:pt>
                <c:pt idx="3859">
                  <c:v>1330.7920747150956</c:v>
                </c:pt>
                <c:pt idx="3860">
                  <c:v>1332.0221964684797</c:v>
                </c:pt>
                <c:pt idx="3861">
                  <c:v>1344.1526906279291</c:v>
                </c:pt>
                <c:pt idx="3862">
                  <c:v>1342.5909289070446</c:v>
                </c:pt>
                <c:pt idx="3863">
                  <c:v>1342.5302812482173</c:v>
                </c:pt>
                <c:pt idx="3864">
                  <c:v>1346.5572733443298</c:v>
                </c:pt>
                <c:pt idx="3865">
                  <c:v>1360.5311290354598</c:v>
                </c:pt>
                <c:pt idx="3866">
                  <c:v>1338.4960176844365</c:v>
                </c:pt>
                <c:pt idx="3867">
                  <c:v>1318.2036635279908</c:v>
                </c:pt>
                <c:pt idx="3868">
                  <c:v>1311.3127528891218</c:v>
                </c:pt>
                <c:pt idx="3869">
                  <c:v>1301.5091086208367</c:v>
                </c:pt>
                <c:pt idx="3870">
                  <c:v>1268.7525118734507</c:v>
                </c:pt>
                <c:pt idx="3871">
                  <c:v>1254.2657387375227</c:v>
                </c:pt>
                <c:pt idx="3872">
                  <c:v>1243.2545022353756</c:v>
                </c:pt>
                <c:pt idx="3873">
                  <c:v>1240.5755787562414</c:v>
                </c:pt>
                <c:pt idx="3874">
                  <c:v>1220.3496361761484</c:v>
                </c:pt>
                <c:pt idx="3875">
                  <c:v>1213.5061359177121</c:v>
                </c:pt>
                <c:pt idx="3876">
                  <c:v>1218.0060206368908</c:v>
                </c:pt>
                <c:pt idx="3877">
                  <c:v>1215.9574748951015</c:v>
                </c:pt>
                <c:pt idx="3878">
                  <c:v>1209.088312662024</c:v>
                </c:pt>
                <c:pt idx="3879">
                  <c:v>1209.871403210225</c:v>
                </c:pt>
                <c:pt idx="3880">
                  <c:v>1215.5133560713532</c:v>
                </c:pt>
                <c:pt idx="3881">
                  <c:v>1226.5465320859182</c:v>
                </c:pt>
                <c:pt idx="3882">
                  <c:v>1224.4325673052704</c:v>
                </c:pt>
                <c:pt idx="3883">
                  <c:v>1216.4029923114219</c:v>
                </c:pt>
                <c:pt idx="3884">
                  <c:v>1231.485199475512</c:v>
                </c:pt>
                <c:pt idx="3885">
                  <c:v>1252.0677946694382</c:v>
                </c:pt>
                <c:pt idx="3886">
                  <c:v>1252.6346786463259</c:v>
                </c:pt>
                <c:pt idx="3887">
                  <c:v>1242.4213478768991</c:v>
                </c:pt>
                <c:pt idx="3888">
                  <c:v>1241.8143535110867</c:v>
                </c:pt>
                <c:pt idx="3889">
                  <c:v>1252.4921838356711</c:v>
                </c:pt>
                <c:pt idx="3890">
                  <c:v>1255.3771175630166</c:v>
                </c:pt>
                <c:pt idx="3891">
                  <c:v>1250.4693208992705</c:v>
                </c:pt>
                <c:pt idx="3892">
                  <c:v>1255.0941797304731</c:v>
                </c:pt>
                <c:pt idx="3893">
                  <c:v>1256.7051253965856</c:v>
                </c:pt>
                <c:pt idx="3894">
                  <c:v>1260.7567419990899</c:v>
                </c:pt>
                <c:pt idx="3895">
                  <c:v>1267.7587184923811</c:v>
                </c:pt>
                <c:pt idx="3896">
                  <c:v>1271.8843616398901</c:v>
                </c:pt>
                <c:pt idx="3897">
                  <c:v>1269.8961379524205</c:v>
                </c:pt>
                <c:pt idx="3898">
                  <c:v>1246.6767959876088</c:v>
                </c:pt>
                <c:pt idx="3899">
                  <c:v>1250.3344613087834</c:v>
                </c:pt>
                <c:pt idx="3900">
                  <c:v>1244.9035510435276</c:v>
                </c:pt>
                <c:pt idx="3901">
                  <c:v>1250.3325360466076</c:v>
                </c:pt>
                <c:pt idx="3902">
                  <c:v>1249.364260811127</c:v>
                </c:pt>
                <c:pt idx="3903">
                  <c:v>1253.0975835107522</c:v>
                </c:pt>
                <c:pt idx="3904">
                  <c:v>1223.7605046652191</c:v>
                </c:pt>
                <c:pt idx="3905">
                  <c:v>1210.2744494750564</c:v>
                </c:pt>
                <c:pt idx="3906">
                  <c:v>1200.4638270350181</c:v>
                </c:pt>
                <c:pt idx="3907">
                  <c:v>1200.0568435669866</c:v>
                </c:pt>
                <c:pt idx="3908">
                  <c:v>1211.5400042207314</c:v>
                </c:pt>
                <c:pt idx="3909">
                  <c:v>1228.1013277124666</c:v>
                </c:pt>
                <c:pt idx="3910">
                  <c:v>1227.198385262423</c:v>
                </c:pt>
                <c:pt idx="3911">
                  <c:v>1245.4070918345524</c:v>
                </c:pt>
                <c:pt idx="3912">
                  <c:v>1237.1354667124228</c:v>
                </c:pt>
                <c:pt idx="3913">
                  <c:v>1236.8167168855398</c:v>
                </c:pt>
                <c:pt idx="3914">
                  <c:v>1233.3080860901634</c:v>
                </c:pt>
                <c:pt idx="3915">
                  <c:v>1254.847458438074</c:v>
                </c:pt>
                <c:pt idx="3916">
                  <c:v>1252.6534014963142</c:v>
                </c:pt>
                <c:pt idx="3917">
                  <c:v>1264.1735306278426</c:v>
                </c:pt>
                <c:pt idx="3918">
                  <c:v>1280.0262123750224</c:v>
                </c:pt>
                <c:pt idx="3919">
                  <c:v>1265.8071220116146</c:v>
                </c:pt>
                <c:pt idx="3920">
                  <c:v>1269.0362514674064</c:v>
                </c:pt>
                <c:pt idx="3921">
                  <c:v>1287.9353636635738</c:v>
                </c:pt>
                <c:pt idx="3922">
                  <c:v>1282.2397783156812</c:v>
                </c:pt>
                <c:pt idx="3923">
                  <c:v>1283.3612271481832</c:v>
                </c:pt>
                <c:pt idx="3924">
                  <c:v>1309.6940540283006</c:v>
                </c:pt>
                <c:pt idx="3925">
                  <c:v>1306.7925772454998</c:v>
                </c:pt>
                <c:pt idx="3926">
                  <c:v>1294.5854762062152</c:v>
                </c:pt>
                <c:pt idx="3927">
                  <c:v>1294.8469786239471</c:v>
                </c:pt>
                <c:pt idx="3928">
                  <c:v>1293.7369766958318</c:v>
                </c:pt>
                <c:pt idx="3929">
                  <c:v>1284.4423747672549</c:v>
                </c:pt>
                <c:pt idx="3930">
                  <c:v>1291.8324373229834</c:v>
                </c:pt>
                <c:pt idx="3931">
                  <c:v>1318.3944797343049</c:v>
                </c:pt>
                <c:pt idx="3932">
                  <c:v>1334.5606654742248</c:v>
                </c:pt>
                <c:pt idx="3933">
                  <c:v>1345.594198888283</c:v>
                </c:pt>
                <c:pt idx="3934">
                  <c:v>1338.1591143456565</c:v>
                </c:pt>
                <c:pt idx="3935">
                  <c:v>1332.3191615453932</c:v>
                </c:pt>
                <c:pt idx="3936">
                  <c:v>1325.9680994598202</c:v>
                </c:pt>
                <c:pt idx="3937">
                  <c:v>1328.1169264142388</c:v>
                </c:pt>
                <c:pt idx="3938">
                  <c:v>1324.0291899152717</c:v>
                </c:pt>
                <c:pt idx="3939">
                  <c:v>1332.5669963477706</c:v>
                </c:pt>
                <c:pt idx="3940">
                  <c:v>1328.2170711253211</c:v>
                </c:pt>
                <c:pt idx="3941">
                  <c:v>1314.1689403689404</c:v>
                </c:pt>
                <c:pt idx="3942">
                  <c:v>1306.2660719212729</c:v>
                </c:pt>
                <c:pt idx="3943">
                  <c:v>1302.1514620266089</c:v>
                </c:pt>
                <c:pt idx="3944">
                  <c:v>1297.4182970581201</c:v>
                </c:pt>
                <c:pt idx="3945">
                  <c:v>1294.1577196076557</c:v>
                </c:pt>
                <c:pt idx="3946">
                  <c:v>1304.1193698683244</c:v>
                </c:pt>
                <c:pt idx="3947">
                  <c:v>1306.1132073346971</c:v>
                </c:pt>
                <c:pt idx="3948">
                  <c:v>1304.1848154183319</c:v>
                </c:pt>
                <c:pt idx="3949">
                  <c:v>1274.0999754157162</c:v>
                </c:pt>
                <c:pt idx="3950">
                  <c:v>1246.4100219834404</c:v>
                </c:pt>
                <c:pt idx="3951">
                  <c:v>1251.9109628020074</c:v>
                </c:pt>
                <c:pt idx="3952">
                  <c:v>1253.9499165650022</c:v>
                </c:pt>
                <c:pt idx="3953">
                  <c:v>1254.2029361874954</c:v>
                </c:pt>
                <c:pt idx="3954">
                  <c:v>1264.9686932657801</c:v>
                </c:pt>
                <c:pt idx="3955">
                  <c:v>1280.1710474923732</c:v>
                </c:pt>
                <c:pt idx="3956">
                  <c:v>1266.1770931836195</c:v>
                </c:pt>
                <c:pt idx="3957">
                  <c:v>1259.0646931380454</c:v>
                </c:pt>
                <c:pt idx="3958">
                  <c:v>1286.192446935856</c:v>
                </c:pt>
                <c:pt idx="3959">
                  <c:v>1306.5533831255921</c:v>
                </c:pt>
                <c:pt idx="3960">
                  <c:v>1281.7940427945578</c:v>
                </c:pt>
                <c:pt idx="3961">
                  <c:v>1276.8889479512736</c:v>
                </c:pt>
                <c:pt idx="3962">
                  <c:v>1292.1225508771147</c:v>
                </c:pt>
                <c:pt idx="3963">
                  <c:v>1296.6042763198252</c:v>
                </c:pt>
                <c:pt idx="3964">
                  <c:v>1313.4318273637871</c:v>
                </c:pt>
                <c:pt idx="3965">
                  <c:v>1316.8109450838997</c:v>
                </c:pt>
                <c:pt idx="3966">
                  <c:v>1293.6753685418494</c:v>
                </c:pt>
                <c:pt idx="3967">
                  <c:v>1251.2068336662705</c:v>
                </c:pt>
                <c:pt idx="3968">
                  <c:v>1251.7853444134028</c:v>
                </c:pt>
                <c:pt idx="3969">
                  <c:v>1252.4541594286818</c:v>
                </c:pt>
                <c:pt idx="3970">
                  <c:v>1274.3142501615105</c:v>
                </c:pt>
                <c:pt idx="3971">
                  <c:v>1260.1090111394305</c:v>
                </c:pt>
                <c:pt idx="3972">
                  <c:v>1254.990317994313</c:v>
                </c:pt>
                <c:pt idx="3973">
                  <c:v>1234.8729228486648</c:v>
                </c:pt>
                <c:pt idx="3974">
                  <c:v>1247.4894687035285</c:v>
                </c:pt>
                <c:pt idx="3975">
                  <c:v>1249.2670781191393</c:v>
                </c:pt>
                <c:pt idx="3976">
                  <c:v>1232.0105992898941</c:v>
                </c:pt>
                <c:pt idx="3977">
                  <c:v>1225.8524680382693</c:v>
                </c:pt>
                <c:pt idx="3978">
                  <c:v>1245.3658001229749</c:v>
                </c:pt>
                <c:pt idx="3979">
                  <c:v>1248.1946487519547</c:v>
                </c:pt>
                <c:pt idx="3980">
                  <c:v>1239.1344519015661</c:v>
                </c:pt>
                <c:pt idx="3981">
                  <c:v>1238.8332638922043</c:v>
                </c:pt>
                <c:pt idx="3982">
                  <c:v>1250.0014295339367</c:v>
                </c:pt>
                <c:pt idx="3983">
                  <c:v>1253.8340453102082</c:v>
                </c:pt>
                <c:pt idx="3984">
                  <c:v>1274.4614358846861</c:v>
                </c:pt>
                <c:pt idx="3985">
                  <c:v>1276.0808550376619</c:v>
                </c:pt>
                <c:pt idx="3986">
                  <c:v>1315.2145525038611</c:v>
                </c:pt>
                <c:pt idx="3987">
                  <c:v>1326.9563293243141</c:v>
                </c:pt>
                <c:pt idx="3988">
                  <c:v>1323.162494821388</c:v>
                </c:pt>
                <c:pt idx="3989">
                  <c:v>1321.4646789293249</c:v>
                </c:pt>
                <c:pt idx="3990">
                  <c:v>1320.1314351969881</c:v>
                </c:pt>
                <c:pt idx="3991">
                  <c:v>1327.5163797566111</c:v>
                </c:pt>
                <c:pt idx="3992">
                  <c:v>1292.8204490948767</c:v>
                </c:pt>
                <c:pt idx="3993">
                  <c:v>1284.5058225852204</c:v>
                </c:pt>
                <c:pt idx="3994">
                  <c:v>1267.076069391635</c:v>
                </c:pt>
                <c:pt idx="3995">
                  <c:v>1257.8979630775818</c:v>
                </c:pt>
                <c:pt idx="3996">
                  <c:v>1249.5793715880225</c:v>
                </c:pt>
                <c:pt idx="3997">
                  <c:v>1236.2701652446269</c:v>
                </c:pt>
                <c:pt idx="3998">
                  <c:v>1232.1366719203922</c:v>
                </c:pt>
                <c:pt idx="3999">
                  <c:v>1235.25171202057</c:v>
                </c:pt>
                <c:pt idx="4000">
                  <c:v>94.56882016454702</c:v>
                </c:pt>
                <c:pt idx="4001">
                  <c:v>92.790999743679222</c:v>
                </c:pt>
                <c:pt idx="4002">
                  <c:v>92.397507040919947</c:v>
                </c:pt>
                <c:pt idx="4003">
                  <c:v>89.064290703668576</c:v>
                </c:pt>
                <c:pt idx="4004">
                  <c:v>89.966968913916645</c:v>
                </c:pt>
                <c:pt idx="4005">
                  <c:v>90.328460788432722</c:v>
                </c:pt>
                <c:pt idx="4006">
                  <c:v>89.462824258521465</c:v>
                </c:pt>
                <c:pt idx="4007">
                  <c:v>86.737717965125583</c:v>
                </c:pt>
                <c:pt idx="4008">
                  <c:v>86.72300012193493</c:v>
                </c:pt>
                <c:pt idx="4009">
                  <c:v>90.267624036374173</c:v>
                </c:pt>
                <c:pt idx="4010">
                  <c:v>92.592691853718051</c:v>
                </c:pt>
                <c:pt idx="4011">
                  <c:v>95.591528740684652</c:v>
                </c:pt>
                <c:pt idx="4012">
                  <c:v>95.78852598166209</c:v>
                </c:pt>
                <c:pt idx="4013">
                  <c:v>96.195438208805072</c:v>
                </c:pt>
                <c:pt idx="4014">
                  <c:v>89.963190488122549</c:v>
                </c:pt>
                <c:pt idx="4015">
                  <c:v>89.108076065559203</c:v>
                </c:pt>
                <c:pt idx="4016">
                  <c:v>88.385812624803009</c:v>
                </c:pt>
                <c:pt idx="4017">
                  <c:v>87.769518952273017</c:v>
                </c:pt>
                <c:pt idx="4018">
                  <c:v>88.573246034572506</c:v>
                </c:pt>
                <c:pt idx="4019">
                  <c:v>89.326667145350157</c:v>
                </c:pt>
                <c:pt idx="4020">
                  <c:v>90.15746173667381</c:v>
                </c:pt>
                <c:pt idx="4021">
                  <c:v>90.482281569850201</c:v>
                </c:pt>
                <c:pt idx="4022">
                  <c:v>88.398451314046753</c:v>
                </c:pt>
                <c:pt idx="4023">
                  <c:v>90.009232656369221</c:v>
                </c:pt>
                <c:pt idx="4024">
                  <c:v>91.061834639494421</c:v>
                </c:pt>
                <c:pt idx="4025">
                  <c:v>90.952528723742532</c:v>
                </c:pt>
                <c:pt idx="4026">
                  <c:v>91.3189296333003</c:v>
                </c:pt>
                <c:pt idx="4027">
                  <c:v>92.748740889632785</c:v>
                </c:pt>
                <c:pt idx="4028">
                  <c:v>94.429407834262989</c:v>
                </c:pt>
                <c:pt idx="4029">
                  <c:v>92.746569326385895</c:v>
                </c:pt>
                <c:pt idx="4030">
                  <c:v>93.145946690026278</c:v>
                </c:pt>
                <c:pt idx="4031">
                  <c:v>94.320937651492642</c:v>
                </c:pt>
                <c:pt idx="4032">
                  <c:v>97.013729087573338</c:v>
                </c:pt>
                <c:pt idx="4033">
                  <c:v>96.86082910688225</c:v>
                </c:pt>
                <c:pt idx="4034">
                  <c:v>96.668117907358507</c:v>
                </c:pt>
                <c:pt idx="4035">
                  <c:v>97.43200013097362</c:v>
                </c:pt>
                <c:pt idx="4036">
                  <c:v>98.82291408557289</c:v>
                </c:pt>
                <c:pt idx="4037">
                  <c:v>100.15959351231123</c:v>
                </c:pt>
                <c:pt idx="4038">
                  <c:v>100.1938268843067</c:v>
                </c:pt>
                <c:pt idx="4039">
                  <c:v>98.970848350737484</c:v>
                </c:pt>
                <c:pt idx="4040">
                  <c:v>99.95982832490219</c:v>
                </c:pt>
                <c:pt idx="4041">
                  <c:v>99.449763251191669</c:v>
                </c:pt>
                <c:pt idx="4042">
                  <c:v>100.4407896026503</c:v>
                </c:pt>
                <c:pt idx="4043">
                  <c:v>99.746262577240074</c:v>
                </c:pt>
                <c:pt idx="4044">
                  <c:v>100.47011439891661</c:v>
                </c:pt>
                <c:pt idx="4045">
                  <c:v>101.29927781090572</c:v>
                </c:pt>
                <c:pt idx="4046">
                  <c:v>101.3923403229235</c:v>
                </c:pt>
                <c:pt idx="4047">
                  <c:v>102.28984229281427</c:v>
                </c:pt>
                <c:pt idx="4048">
                  <c:v>103.75258544408804</c:v>
                </c:pt>
                <c:pt idx="4049">
                  <c:v>104.17894612159439</c:v>
                </c:pt>
                <c:pt idx="4050">
                  <c:v>104.1138649831407</c:v>
                </c:pt>
                <c:pt idx="4051">
                  <c:v>100.30539613978917</c:v>
                </c:pt>
                <c:pt idx="4052">
                  <c:v>94.977027816096438</c:v>
                </c:pt>
                <c:pt idx="4053">
                  <c:v>94.162121825322657</c:v>
                </c:pt>
                <c:pt idx="4054">
                  <c:v>92.781827020683338</c:v>
                </c:pt>
                <c:pt idx="4055">
                  <c:v>91.036053365193155</c:v>
                </c:pt>
                <c:pt idx="4056">
                  <c:v>90.851874346256366</c:v>
                </c:pt>
                <c:pt idx="4057">
                  <c:v>90.626116312599407</c:v>
                </c:pt>
                <c:pt idx="4058">
                  <c:v>92.386321091862087</c:v>
                </c:pt>
                <c:pt idx="4059">
                  <c:v>94.001568659706592</c:v>
                </c:pt>
                <c:pt idx="4060">
                  <c:v>93.99009224833938</c:v>
                </c:pt>
                <c:pt idx="4061">
                  <c:v>95.485100761377666</c:v>
                </c:pt>
                <c:pt idx="4062">
                  <c:v>99.073491422035843</c:v>
                </c:pt>
                <c:pt idx="4063">
                  <c:v>99.316960466439525</c:v>
                </c:pt>
                <c:pt idx="4064">
                  <c:v>100.23602385758798</c:v>
                </c:pt>
                <c:pt idx="4065">
                  <c:v>101.89068864332596</c:v>
                </c:pt>
                <c:pt idx="4066">
                  <c:v>101.01136242601299</c:v>
                </c:pt>
                <c:pt idx="4067">
                  <c:v>102.29516356900777</c:v>
                </c:pt>
                <c:pt idx="4068">
                  <c:v>99.045476753349092</c:v>
                </c:pt>
                <c:pt idx="4069">
                  <c:v>99.787851919087501</c:v>
                </c:pt>
                <c:pt idx="4070">
                  <c:v>99.379912371818094</c:v>
                </c:pt>
                <c:pt idx="4071">
                  <c:v>96.306806282722519</c:v>
                </c:pt>
                <c:pt idx="4072">
                  <c:v>94.641420355484541</c:v>
                </c:pt>
                <c:pt idx="4073">
                  <c:v>92.614209611980343</c:v>
                </c:pt>
                <c:pt idx="4074">
                  <c:v>91.078108996311499</c:v>
                </c:pt>
                <c:pt idx="4075">
                  <c:v>93.328813534937922</c:v>
                </c:pt>
                <c:pt idx="4076">
                  <c:v>93.603672995256105</c:v>
                </c:pt>
                <c:pt idx="4077">
                  <c:v>94.616794287660241</c:v>
                </c:pt>
                <c:pt idx="4078">
                  <c:v>92.541292539971508</c:v>
                </c:pt>
                <c:pt idx="4079">
                  <c:v>91.35665748822025</c:v>
                </c:pt>
                <c:pt idx="4080">
                  <c:v>89.656832934738659</c:v>
                </c:pt>
                <c:pt idx="4081">
                  <c:v>86.424661654135335</c:v>
                </c:pt>
                <c:pt idx="4082">
                  <c:v>86.20547390450966</c:v>
                </c:pt>
                <c:pt idx="4083">
                  <c:v>84.81976387030538</c:v>
                </c:pt>
                <c:pt idx="4084">
                  <c:v>82.032406691379336</c:v>
                </c:pt>
                <c:pt idx="4085">
                  <c:v>80.900552075929767</c:v>
                </c:pt>
                <c:pt idx="4086">
                  <c:v>75.931627377340206</c:v>
                </c:pt>
                <c:pt idx="4087">
                  <c:v>77.970160251339195</c:v>
                </c:pt>
                <c:pt idx="4088">
                  <c:v>77.668327613041683</c:v>
                </c:pt>
                <c:pt idx="4089">
                  <c:v>79.066975709749599</c:v>
                </c:pt>
                <c:pt idx="4090">
                  <c:v>80.642726337492476</c:v>
                </c:pt>
                <c:pt idx="4091">
                  <c:v>79.958636952791039</c:v>
                </c:pt>
                <c:pt idx="4092">
                  <c:v>80.441771502078211</c:v>
                </c:pt>
                <c:pt idx="4093">
                  <c:v>83.212753288714524</c:v>
                </c:pt>
                <c:pt idx="4094">
                  <c:v>82.349348116387176</c:v>
                </c:pt>
                <c:pt idx="4095">
                  <c:v>81.225853585373045</c:v>
                </c:pt>
                <c:pt idx="4096">
                  <c:v>84.293802316653242</c:v>
                </c:pt>
                <c:pt idx="4097">
                  <c:v>84.189176969887015</c:v>
                </c:pt>
                <c:pt idx="4098">
                  <c:v>85.977827284193523</c:v>
                </c:pt>
                <c:pt idx="4099">
                  <c:v>83.503389301503901</c:v>
                </c:pt>
                <c:pt idx="4100">
                  <c:v>82.250141033123754</c:v>
                </c:pt>
                <c:pt idx="4101">
                  <c:v>82.016302188206453</c:v>
                </c:pt>
                <c:pt idx="4102">
                  <c:v>80.360892043791793</c:v>
                </c:pt>
                <c:pt idx="4103">
                  <c:v>78.952438451017272</c:v>
                </c:pt>
                <c:pt idx="4104">
                  <c:v>78.458923035237177</c:v>
                </c:pt>
                <c:pt idx="4105">
                  <c:v>76.223352585722864</c:v>
                </c:pt>
                <c:pt idx="4106">
                  <c:v>73.240657196081656</c:v>
                </c:pt>
                <c:pt idx="4107">
                  <c:v>78.593076029141301</c:v>
                </c:pt>
                <c:pt idx="4108">
                  <c:v>79.782369838933278</c:v>
                </c:pt>
                <c:pt idx="4109">
                  <c:v>77.825848473244548</c:v>
                </c:pt>
                <c:pt idx="4110">
                  <c:v>78.18642741012826</c:v>
                </c:pt>
                <c:pt idx="4111">
                  <c:v>78.710677898595719</c:v>
                </c:pt>
                <c:pt idx="4112">
                  <c:v>77.602810771381684</c:v>
                </c:pt>
                <c:pt idx="4113">
                  <c:v>78.539735392324417</c:v>
                </c:pt>
                <c:pt idx="4114">
                  <c:v>79.514416344445607</c:v>
                </c:pt>
                <c:pt idx="4115">
                  <c:v>81.113579273740086</c:v>
                </c:pt>
                <c:pt idx="4116">
                  <c:v>79.260645223603092</c:v>
                </c:pt>
                <c:pt idx="4117">
                  <c:v>75.394198202425116</c:v>
                </c:pt>
                <c:pt idx="4118">
                  <c:v>74.599089975466427</c:v>
                </c:pt>
                <c:pt idx="4119">
                  <c:v>72.846129677601368</c:v>
                </c:pt>
                <c:pt idx="4120">
                  <c:v>72.513519553072626</c:v>
                </c:pt>
                <c:pt idx="4121">
                  <c:v>72.202371082255127</c:v>
                </c:pt>
                <c:pt idx="4122">
                  <c:v>72.825203070495363</c:v>
                </c:pt>
                <c:pt idx="4123">
                  <c:v>72.852921503844485</c:v>
                </c:pt>
                <c:pt idx="4124">
                  <c:v>73.080923985935399</c:v>
                </c:pt>
                <c:pt idx="4125">
                  <c:v>72.76063129933965</c:v>
                </c:pt>
                <c:pt idx="4126">
                  <c:v>72.178561167790406</c:v>
                </c:pt>
                <c:pt idx="4127">
                  <c:v>70.482263292708879</c:v>
                </c:pt>
                <c:pt idx="4128">
                  <c:v>68.123294972824496</c:v>
                </c:pt>
                <c:pt idx="4129">
                  <c:v>67.612957757731579</c:v>
                </c:pt>
                <c:pt idx="4130">
                  <c:v>69.47471258892277</c:v>
                </c:pt>
                <c:pt idx="4131">
                  <c:v>71.258521823230268</c:v>
                </c:pt>
                <c:pt idx="4132">
                  <c:v>72.164388036587141</c:v>
                </c:pt>
                <c:pt idx="4133">
                  <c:v>71.958208803367711</c:v>
                </c:pt>
                <c:pt idx="4134">
                  <c:v>74.566013587942777</c:v>
                </c:pt>
                <c:pt idx="4135">
                  <c:v>73.78601726803771</c:v>
                </c:pt>
                <c:pt idx="4136">
                  <c:v>72.56654941606196</c:v>
                </c:pt>
                <c:pt idx="4137">
                  <c:v>70.987781507476356</c:v>
                </c:pt>
                <c:pt idx="4138">
                  <c:v>72.090408718344548</c:v>
                </c:pt>
                <c:pt idx="4139">
                  <c:v>72.522607733368048</c:v>
                </c:pt>
                <c:pt idx="4140">
                  <c:v>75.0313724775325</c:v>
                </c:pt>
                <c:pt idx="4141">
                  <c:v>73.66873777914995</c:v>
                </c:pt>
                <c:pt idx="4142">
                  <c:v>74.537955380202717</c:v>
                </c:pt>
                <c:pt idx="4143">
                  <c:v>77.588186234423148</c:v>
                </c:pt>
                <c:pt idx="4144">
                  <c:v>79.678861217786292</c:v>
                </c:pt>
                <c:pt idx="4145">
                  <c:v>80.848452417269712</c:v>
                </c:pt>
                <c:pt idx="4146">
                  <c:v>81.493588517366931</c:v>
                </c:pt>
                <c:pt idx="4147">
                  <c:v>79.337830766278842</c:v>
                </c:pt>
                <c:pt idx="4148">
                  <c:v>78.308062019571324</c:v>
                </c:pt>
                <c:pt idx="4149">
                  <c:v>80.828901620313403</c:v>
                </c:pt>
                <c:pt idx="4150">
                  <c:v>80.455401723579769</c:v>
                </c:pt>
                <c:pt idx="4151">
                  <c:v>79.287994923857866</c:v>
                </c:pt>
                <c:pt idx="4152">
                  <c:v>78.392950324858035</c:v>
                </c:pt>
                <c:pt idx="4153">
                  <c:v>78.983190370391199</c:v>
                </c:pt>
                <c:pt idx="4154">
                  <c:v>78.001722007922652</c:v>
                </c:pt>
                <c:pt idx="4155">
                  <c:v>77.551476115812534</c:v>
                </c:pt>
                <c:pt idx="4156">
                  <c:v>80.414826086698582</c:v>
                </c:pt>
                <c:pt idx="4157">
                  <c:v>80.020015660174224</c:v>
                </c:pt>
                <c:pt idx="4158">
                  <c:v>83.90288489613377</c:v>
                </c:pt>
                <c:pt idx="4159">
                  <c:v>84.866350215852066</c:v>
                </c:pt>
                <c:pt idx="4160">
                  <c:v>82.74488653134317</c:v>
                </c:pt>
                <c:pt idx="4161">
                  <c:v>79.748374149684878</c:v>
                </c:pt>
                <c:pt idx="4162">
                  <c:v>73.112043958646154</c:v>
                </c:pt>
                <c:pt idx="4163">
                  <c:v>73.803235000323028</c:v>
                </c:pt>
                <c:pt idx="4164">
                  <c:v>67.384076693158818</c:v>
                </c:pt>
                <c:pt idx="4165">
                  <c:v>70.322456219181973</c:v>
                </c:pt>
                <c:pt idx="4166">
                  <c:v>73.741204851274787</c:v>
                </c:pt>
                <c:pt idx="4167">
                  <c:v>74.228936208111449</c:v>
                </c:pt>
                <c:pt idx="4168">
                  <c:v>75.037874072481316</c:v>
                </c:pt>
                <c:pt idx="4169">
                  <c:v>75.347355572892781</c:v>
                </c:pt>
                <c:pt idx="4170">
                  <c:v>77.88908437699358</c:v>
                </c:pt>
                <c:pt idx="4171">
                  <c:v>76.244601653277002</c:v>
                </c:pt>
                <c:pt idx="4172">
                  <c:v>76.814188547480384</c:v>
                </c:pt>
                <c:pt idx="4173">
                  <c:v>76.055943510318727</c:v>
                </c:pt>
                <c:pt idx="4174">
                  <c:v>76.193005593705948</c:v>
                </c:pt>
                <c:pt idx="4175">
                  <c:v>76.58394737892327</c:v>
                </c:pt>
                <c:pt idx="4176">
                  <c:v>77.637690049394095</c:v>
                </c:pt>
                <c:pt idx="4177">
                  <c:v>76.324141023849521</c:v>
                </c:pt>
                <c:pt idx="4178">
                  <c:v>76.123371143755307</c:v>
                </c:pt>
                <c:pt idx="4179">
                  <c:v>77.276985839807153</c:v>
                </c:pt>
                <c:pt idx="4180">
                  <c:v>77.843285479188125</c:v>
                </c:pt>
                <c:pt idx="4181">
                  <c:v>79.077307168670828</c:v>
                </c:pt>
                <c:pt idx="4182">
                  <c:v>80.292020473069755</c:v>
                </c:pt>
                <c:pt idx="4183">
                  <c:v>81.949701175470892</c:v>
                </c:pt>
                <c:pt idx="4184">
                  <c:v>81.171347790425685</c:v>
                </c:pt>
                <c:pt idx="4185">
                  <c:v>83.272034258387549</c:v>
                </c:pt>
                <c:pt idx="4186">
                  <c:v>84.501336313717871</c:v>
                </c:pt>
                <c:pt idx="4187">
                  <c:v>84.748976696315054</c:v>
                </c:pt>
                <c:pt idx="4188">
                  <c:v>85.397818056867962</c:v>
                </c:pt>
                <c:pt idx="4189">
                  <c:v>85.717195943546855</c:v>
                </c:pt>
                <c:pt idx="4190">
                  <c:v>85.878655742610874</c:v>
                </c:pt>
                <c:pt idx="4191">
                  <c:v>86.047796880149633</c:v>
                </c:pt>
                <c:pt idx="4192">
                  <c:v>82.975580360179706</c:v>
                </c:pt>
                <c:pt idx="4193">
                  <c:v>81.521814655047621</c:v>
                </c:pt>
                <c:pt idx="4194">
                  <c:v>82.234022708278502</c:v>
                </c:pt>
                <c:pt idx="4195">
                  <c:v>83.199042515465536</c:v>
                </c:pt>
                <c:pt idx="4196">
                  <c:v>82.033238573528834</c:v>
                </c:pt>
                <c:pt idx="4197">
                  <c:v>81.806860522458592</c:v>
                </c:pt>
                <c:pt idx="4198">
                  <c:v>80.894187921709033</c:v>
                </c:pt>
                <c:pt idx="4199">
                  <c:v>76.949927031747166</c:v>
                </c:pt>
                <c:pt idx="4200">
                  <c:v>76.009674522731743</c:v>
                </c:pt>
                <c:pt idx="4201">
                  <c:v>78.370138769028955</c:v>
                </c:pt>
                <c:pt idx="4202">
                  <c:v>76.625365876143718</c:v>
                </c:pt>
                <c:pt idx="4203">
                  <c:v>77.851124756248737</c:v>
                </c:pt>
                <c:pt idx="4204">
                  <c:v>78.181621702857782</c:v>
                </c:pt>
                <c:pt idx="4205">
                  <c:v>81.438117627529095</c:v>
                </c:pt>
                <c:pt idx="4206">
                  <c:v>81.991290686229149</c:v>
                </c:pt>
                <c:pt idx="4207">
                  <c:v>83.433392949864427</c:v>
                </c:pt>
                <c:pt idx="4208">
                  <c:v>86.238116132177609</c:v>
                </c:pt>
                <c:pt idx="4209">
                  <c:v>84.484263432185315</c:v>
                </c:pt>
                <c:pt idx="4210">
                  <c:v>82.42817920594814</c:v>
                </c:pt>
                <c:pt idx="4211">
                  <c:v>82.250714373487142</c:v>
                </c:pt>
                <c:pt idx="4212">
                  <c:v>84.483912242021177</c:v>
                </c:pt>
                <c:pt idx="4213">
                  <c:v>83.69768836282816</c:v>
                </c:pt>
                <c:pt idx="4214">
                  <c:v>84.038631223816409</c:v>
                </c:pt>
                <c:pt idx="4215">
                  <c:v>82.3556739872039</c:v>
                </c:pt>
                <c:pt idx="4216">
                  <c:v>81.688107760170325</c:v>
                </c:pt>
                <c:pt idx="4217">
                  <c:v>81.339270639063315</c:v>
                </c:pt>
                <c:pt idx="4218">
                  <c:v>81.038818763016465</c:v>
                </c:pt>
                <c:pt idx="4219">
                  <c:v>77.936231170168412</c:v>
                </c:pt>
                <c:pt idx="4220">
                  <c:v>78.468103969173768</c:v>
                </c:pt>
                <c:pt idx="4221">
                  <c:v>82.565620859529673</c:v>
                </c:pt>
                <c:pt idx="4222">
                  <c:v>82.269266983468682</c:v>
                </c:pt>
                <c:pt idx="4223">
                  <c:v>81.629456473736809</c:v>
                </c:pt>
                <c:pt idx="4224">
                  <c:v>82.856124426883369</c:v>
                </c:pt>
                <c:pt idx="4225">
                  <c:v>82.476128376435341</c:v>
                </c:pt>
                <c:pt idx="4226">
                  <c:v>82.852495724602917</c:v>
                </c:pt>
                <c:pt idx="4227">
                  <c:v>83.483760381952877</c:v>
                </c:pt>
                <c:pt idx="4228">
                  <c:v>84.016985990464761</c:v>
                </c:pt>
                <c:pt idx="4229">
                  <c:v>83.730530572698356</c:v>
                </c:pt>
                <c:pt idx="4230">
                  <c:v>81.201000398020597</c:v>
                </c:pt>
                <c:pt idx="4231">
                  <c:v>81.44806433907695</c:v>
                </c:pt>
                <c:pt idx="4232">
                  <c:v>84.523914232155803</c:v>
                </c:pt>
                <c:pt idx="4233">
                  <c:v>85.388001036186992</c:v>
                </c:pt>
                <c:pt idx="4234">
                  <c:v>87.762612170324886</c:v>
                </c:pt>
                <c:pt idx="4235">
                  <c:v>87.371756258402741</c:v>
                </c:pt>
                <c:pt idx="4236">
                  <c:v>88.942326634212876</c:v>
                </c:pt>
                <c:pt idx="4237">
                  <c:v>88.329301182942132</c:v>
                </c:pt>
                <c:pt idx="4238">
                  <c:v>89.33769439928642</c:v>
                </c:pt>
                <c:pt idx="4239">
                  <c:v>90.619586483418274</c:v>
                </c:pt>
                <c:pt idx="4240">
                  <c:v>91.27211944565741</c:v>
                </c:pt>
                <c:pt idx="4241">
                  <c:v>89.066827261777604</c:v>
                </c:pt>
                <c:pt idx="4242">
                  <c:v>88.278142187878899</c:v>
                </c:pt>
                <c:pt idx="4243">
                  <c:v>90.639588291116141</c:v>
                </c:pt>
                <c:pt idx="4244">
                  <c:v>91.841982723575839</c:v>
                </c:pt>
                <c:pt idx="4245">
                  <c:v>93.39600588271631</c:v>
                </c:pt>
                <c:pt idx="4246">
                  <c:v>93.727229612937464</c:v>
                </c:pt>
                <c:pt idx="4247">
                  <c:v>87.595754545521984</c:v>
                </c:pt>
                <c:pt idx="4248">
                  <c:v>87.736816482567605</c:v>
                </c:pt>
                <c:pt idx="4249">
                  <c:v>88.413425944531525</c:v>
                </c:pt>
                <c:pt idx="4250">
                  <c:v>73.166495650412571</c:v>
                </c:pt>
                <c:pt idx="4251">
                  <c:v>73.257291883428962</c:v>
                </c:pt>
                <c:pt idx="4252">
                  <c:v>72.649064934071021</c:v>
                </c:pt>
                <c:pt idx="4253">
                  <c:v>72.848632328576869</c:v>
                </c:pt>
                <c:pt idx="4254">
                  <c:v>71.774661638419573</c:v>
                </c:pt>
                <c:pt idx="4255">
                  <c:v>70.057203008424068</c:v>
                </c:pt>
                <c:pt idx="4256">
                  <c:v>69.715676476565136</c:v>
                </c:pt>
                <c:pt idx="4257">
                  <c:v>68.569173216821738</c:v>
                </c:pt>
                <c:pt idx="4258">
                  <c:v>68.454890342402692</c:v>
                </c:pt>
                <c:pt idx="4259">
                  <c:v>68.484640909940964</c:v>
                </c:pt>
                <c:pt idx="4260">
                  <c:v>69.204957784937605</c:v>
                </c:pt>
                <c:pt idx="4261">
                  <c:v>70.133903233791244</c:v>
                </c:pt>
                <c:pt idx="4262">
                  <c:v>69.965171543341313</c:v>
                </c:pt>
                <c:pt idx="4263">
                  <c:v>70.630611532545643</c:v>
                </c:pt>
                <c:pt idx="4264">
                  <c:v>71.343376718129562</c:v>
                </c:pt>
                <c:pt idx="4265">
                  <c:v>70.656072768801693</c:v>
                </c:pt>
                <c:pt idx="4266">
                  <c:v>69.881351371518633</c:v>
                </c:pt>
                <c:pt idx="4267">
                  <c:v>69.019933080565025</c:v>
                </c:pt>
                <c:pt idx="4268">
                  <c:v>69.974760069343091</c:v>
                </c:pt>
                <c:pt idx="4269">
                  <c:v>69.543435089964646</c:v>
                </c:pt>
                <c:pt idx="4270">
                  <c:v>69.742422678574442</c:v>
                </c:pt>
                <c:pt idx="4271">
                  <c:v>69.524210573139555</c:v>
                </c:pt>
                <c:pt idx="4272">
                  <c:v>68.399534868291255</c:v>
                </c:pt>
                <c:pt idx="4273">
                  <c:v>68.837034198224799</c:v>
                </c:pt>
                <c:pt idx="4274">
                  <c:v>69.318869008698414</c:v>
                </c:pt>
                <c:pt idx="4275">
                  <c:v>68.168256108527643</c:v>
                </c:pt>
                <c:pt idx="4276">
                  <c:v>68.079425799408369</c:v>
                </c:pt>
                <c:pt idx="4277">
                  <c:v>68.915462804019512</c:v>
                </c:pt>
                <c:pt idx="4278">
                  <c:v>69.490589550054551</c:v>
                </c:pt>
                <c:pt idx="4279">
                  <c:v>70.690104168135775</c:v>
                </c:pt>
                <c:pt idx="4280">
                  <c:v>70.654764713510502</c:v>
                </c:pt>
                <c:pt idx="4281">
                  <c:v>71.156568906526715</c:v>
                </c:pt>
                <c:pt idx="4282">
                  <c:v>72.692804574161698</c:v>
                </c:pt>
                <c:pt idx="4283">
                  <c:v>72.456499103372479</c:v>
                </c:pt>
                <c:pt idx="4284">
                  <c:v>72.991794738575578</c:v>
                </c:pt>
                <c:pt idx="4285">
                  <c:v>73.611794803340345</c:v>
                </c:pt>
                <c:pt idx="4286">
                  <c:v>73.131553025731279</c:v>
                </c:pt>
                <c:pt idx="4287">
                  <c:v>73.767336710668431</c:v>
                </c:pt>
                <c:pt idx="4288">
                  <c:v>73.794229564735232</c:v>
                </c:pt>
                <c:pt idx="4289">
                  <c:v>73.295822087305041</c:v>
                </c:pt>
                <c:pt idx="4290">
                  <c:v>74.826636716914734</c:v>
                </c:pt>
                <c:pt idx="4291">
                  <c:v>75.377993837905819</c:v>
                </c:pt>
                <c:pt idx="4292">
                  <c:v>77.245801068917586</c:v>
                </c:pt>
                <c:pt idx="4293">
                  <c:v>77.501140855907252</c:v>
                </c:pt>
                <c:pt idx="4294">
                  <c:v>77.694228160590114</c:v>
                </c:pt>
                <c:pt idx="4295">
                  <c:v>77.731146476534164</c:v>
                </c:pt>
                <c:pt idx="4296">
                  <c:v>77.892193913269892</c:v>
                </c:pt>
                <c:pt idx="4297">
                  <c:v>77.441809808663905</c:v>
                </c:pt>
                <c:pt idx="4298">
                  <c:v>77.092288938371979</c:v>
                </c:pt>
                <c:pt idx="4299">
                  <c:v>75.927337607162158</c:v>
                </c:pt>
                <c:pt idx="4300">
                  <c:v>72.762828212637118</c:v>
                </c:pt>
                <c:pt idx="4301">
                  <c:v>72.628838595603668</c:v>
                </c:pt>
                <c:pt idx="4302">
                  <c:v>71.856620183127959</c:v>
                </c:pt>
                <c:pt idx="4303">
                  <c:v>71.939841498559076</c:v>
                </c:pt>
                <c:pt idx="4304">
                  <c:v>71.952745935988347</c:v>
                </c:pt>
                <c:pt idx="4305">
                  <c:v>70.505996125013596</c:v>
                </c:pt>
                <c:pt idx="4306">
                  <c:v>69.983900611721509</c:v>
                </c:pt>
                <c:pt idx="4307">
                  <c:v>70.100818905808694</c:v>
                </c:pt>
                <c:pt idx="4308">
                  <c:v>70.904921078100827</c:v>
                </c:pt>
                <c:pt idx="4309">
                  <c:v>70.833750582834185</c:v>
                </c:pt>
                <c:pt idx="4310">
                  <c:v>70.168180298505533</c:v>
                </c:pt>
                <c:pt idx="4311">
                  <c:v>70.301910002161009</c:v>
                </c:pt>
                <c:pt idx="4312">
                  <c:v>70.972590365251222</c:v>
                </c:pt>
                <c:pt idx="4313">
                  <c:v>71.409702996028642</c:v>
                </c:pt>
                <c:pt idx="4314">
                  <c:v>71.784331906653819</c:v>
                </c:pt>
                <c:pt idx="4315">
                  <c:v>72.556925598084206</c:v>
                </c:pt>
                <c:pt idx="4316">
                  <c:v>70.770138071834111</c:v>
                </c:pt>
                <c:pt idx="4317">
                  <c:v>66.705242268665572</c:v>
                </c:pt>
                <c:pt idx="4318">
                  <c:v>66.949629368051617</c:v>
                </c:pt>
                <c:pt idx="4319">
                  <c:v>67.798963896307086</c:v>
                </c:pt>
                <c:pt idx="4320">
                  <c:v>68.605325112645744</c:v>
                </c:pt>
                <c:pt idx="4321">
                  <c:v>67.933078406252832</c:v>
                </c:pt>
                <c:pt idx="4322">
                  <c:v>67.75860537569497</c:v>
                </c:pt>
                <c:pt idx="4323">
                  <c:v>68.205440055864557</c:v>
                </c:pt>
                <c:pt idx="4324">
                  <c:v>67.369234450338965</c:v>
                </c:pt>
                <c:pt idx="4325">
                  <c:v>66.732109966971052</c:v>
                </c:pt>
                <c:pt idx="4326">
                  <c:v>67.045880002251366</c:v>
                </c:pt>
                <c:pt idx="4327">
                  <c:v>66.530807883946565</c:v>
                </c:pt>
                <c:pt idx="4328">
                  <c:v>66.529036283927994</c:v>
                </c:pt>
                <c:pt idx="4329">
                  <c:v>67.867332062927801</c:v>
                </c:pt>
                <c:pt idx="4330">
                  <c:v>69.033903997796088</c:v>
                </c:pt>
                <c:pt idx="4331">
                  <c:v>69.423217882700811</c:v>
                </c:pt>
                <c:pt idx="4332">
                  <c:v>69.403122155014344</c:v>
                </c:pt>
                <c:pt idx="4333">
                  <c:v>69.112140664720044</c:v>
                </c:pt>
                <c:pt idx="4334">
                  <c:v>69.279947079474169</c:v>
                </c:pt>
                <c:pt idx="4335">
                  <c:v>68.914139080714534</c:v>
                </c:pt>
                <c:pt idx="4336">
                  <c:v>66.195831559573193</c:v>
                </c:pt>
                <c:pt idx="4337">
                  <c:v>67.903933126079451</c:v>
                </c:pt>
                <c:pt idx="4338">
                  <c:v>66.333041905115138</c:v>
                </c:pt>
                <c:pt idx="4339">
                  <c:v>66.191893178296084</c:v>
                </c:pt>
                <c:pt idx="4340">
                  <c:v>67.058365740437438</c:v>
                </c:pt>
                <c:pt idx="4341">
                  <c:v>66.120441329156506</c:v>
                </c:pt>
                <c:pt idx="4342">
                  <c:v>65.354469193510809</c:v>
                </c:pt>
                <c:pt idx="4343">
                  <c:v>66.758335532737476</c:v>
                </c:pt>
                <c:pt idx="4344">
                  <c:v>65.286033929152765</c:v>
                </c:pt>
                <c:pt idx="4345">
                  <c:v>66.464433511593384</c:v>
                </c:pt>
                <c:pt idx="4346">
                  <c:v>68.012631861715533</c:v>
                </c:pt>
                <c:pt idx="4347">
                  <c:v>67.946162152072375</c:v>
                </c:pt>
                <c:pt idx="4348">
                  <c:v>67.235146689232465</c:v>
                </c:pt>
                <c:pt idx="4349">
                  <c:v>65.852820180924041</c:v>
                </c:pt>
                <c:pt idx="4350">
                  <c:v>62.557388066444268</c:v>
                </c:pt>
                <c:pt idx="4351">
                  <c:v>62.568859272664447</c:v>
                </c:pt>
                <c:pt idx="4352">
                  <c:v>61.234019359398005</c:v>
                </c:pt>
                <c:pt idx="4353">
                  <c:v>59.861742002038596</c:v>
                </c:pt>
                <c:pt idx="4354">
                  <c:v>58.648508057561827</c:v>
                </c:pt>
                <c:pt idx="4355">
                  <c:v>57.540542045970248</c:v>
                </c:pt>
                <c:pt idx="4356">
                  <c:v>55.635272536431657</c:v>
                </c:pt>
                <c:pt idx="4357">
                  <c:v>58.344169357089896</c:v>
                </c:pt>
                <c:pt idx="4358">
                  <c:v>59.460048723747533</c:v>
                </c:pt>
                <c:pt idx="4359">
                  <c:v>57.06265256476064</c:v>
                </c:pt>
                <c:pt idx="4360">
                  <c:v>56.824641466666172</c:v>
                </c:pt>
                <c:pt idx="4361">
                  <c:v>56.05981788507259</c:v>
                </c:pt>
                <c:pt idx="4362">
                  <c:v>56.592513993114892</c:v>
                </c:pt>
                <c:pt idx="4363">
                  <c:v>57.207172362370365</c:v>
                </c:pt>
                <c:pt idx="4364">
                  <c:v>57.346714843501132</c:v>
                </c:pt>
                <c:pt idx="4365">
                  <c:v>57.477424732524334</c:v>
                </c:pt>
                <c:pt idx="4366">
                  <c:v>56.194206733383197</c:v>
                </c:pt>
                <c:pt idx="4367">
                  <c:v>55.900530327261478</c:v>
                </c:pt>
                <c:pt idx="4368">
                  <c:v>55.206752873787835</c:v>
                </c:pt>
                <c:pt idx="4369">
                  <c:v>54.015702573046056</c:v>
                </c:pt>
                <c:pt idx="4370">
                  <c:v>53.116883610373549</c:v>
                </c:pt>
                <c:pt idx="4371">
                  <c:v>53.950064012975645</c:v>
                </c:pt>
                <c:pt idx="4372">
                  <c:v>54.802641830922575</c:v>
                </c:pt>
                <c:pt idx="4373">
                  <c:v>55.295474508758851</c:v>
                </c:pt>
                <c:pt idx="4374">
                  <c:v>56.975695572857511</c:v>
                </c:pt>
                <c:pt idx="4375">
                  <c:v>57.500708294920514</c:v>
                </c:pt>
                <c:pt idx="4376">
                  <c:v>58.116299039541822</c:v>
                </c:pt>
                <c:pt idx="4377">
                  <c:v>57.70347523853404</c:v>
                </c:pt>
                <c:pt idx="4378">
                  <c:v>57.097057759575598</c:v>
                </c:pt>
                <c:pt idx="4379">
                  <c:v>57.580721642870188</c:v>
                </c:pt>
                <c:pt idx="4380">
                  <c:v>58.017991962874468</c:v>
                </c:pt>
                <c:pt idx="4381">
                  <c:v>59.574341890007595</c:v>
                </c:pt>
                <c:pt idx="4382">
                  <c:v>59.46568271137204</c:v>
                </c:pt>
                <c:pt idx="4383">
                  <c:v>59.975369169095579</c:v>
                </c:pt>
                <c:pt idx="4384">
                  <c:v>60.79488106083393</c:v>
                </c:pt>
                <c:pt idx="4385">
                  <c:v>60.743438903482051</c:v>
                </c:pt>
                <c:pt idx="4386">
                  <c:v>59.895822158577872</c:v>
                </c:pt>
                <c:pt idx="4387">
                  <c:v>59.631897135010298</c:v>
                </c:pt>
                <c:pt idx="4388">
                  <c:v>60.779505351281102</c:v>
                </c:pt>
                <c:pt idx="4389">
                  <c:v>60.595781543179889</c:v>
                </c:pt>
                <c:pt idx="4390">
                  <c:v>62.109115377978711</c:v>
                </c:pt>
                <c:pt idx="4391">
                  <c:v>61.468838977827353</c:v>
                </c:pt>
                <c:pt idx="4392">
                  <c:v>61.833350523327894</c:v>
                </c:pt>
                <c:pt idx="4393">
                  <c:v>62.909141990257275</c:v>
                </c:pt>
                <c:pt idx="4394">
                  <c:v>63.986527685214305</c:v>
                </c:pt>
                <c:pt idx="4395">
                  <c:v>63.656616952010047</c:v>
                </c:pt>
                <c:pt idx="4396">
                  <c:v>63.084662908634911</c:v>
                </c:pt>
                <c:pt idx="4397">
                  <c:v>62.544551779083498</c:v>
                </c:pt>
                <c:pt idx="4398">
                  <c:v>62.153746040886844</c:v>
                </c:pt>
                <c:pt idx="4399">
                  <c:v>62.46594716273313</c:v>
                </c:pt>
                <c:pt idx="4400">
                  <c:v>62.578441731342053</c:v>
                </c:pt>
                <c:pt idx="4401">
                  <c:v>61.291371669248903</c:v>
                </c:pt>
                <c:pt idx="4402">
                  <c:v>58.668045044667821</c:v>
                </c:pt>
                <c:pt idx="4403">
                  <c:v>58.465677129868403</c:v>
                </c:pt>
                <c:pt idx="4404">
                  <c:v>57.97190817600324</c:v>
                </c:pt>
                <c:pt idx="4405">
                  <c:v>62.629573562594615</c:v>
                </c:pt>
                <c:pt idx="4406">
                  <c:v>63.11733775266147</c:v>
                </c:pt>
                <c:pt idx="4407">
                  <c:v>62.441364249785302</c:v>
                </c:pt>
                <c:pt idx="4408">
                  <c:v>63.268152562918495</c:v>
                </c:pt>
                <c:pt idx="4409">
                  <c:v>63.479883911789528</c:v>
                </c:pt>
                <c:pt idx="4410">
                  <c:v>62.318080578558877</c:v>
                </c:pt>
                <c:pt idx="4411">
                  <c:v>62.909996928342622</c:v>
                </c:pt>
                <c:pt idx="4412">
                  <c:v>62.621960756836849</c:v>
                </c:pt>
                <c:pt idx="4413">
                  <c:v>61.225385311607923</c:v>
                </c:pt>
                <c:pt idx="4414">
                  <c:v>59.814560746049303</c:v>
                </c:pt>
                <c:pt idx="4415">
                  <c:v>61.084862127944724</c:v>
                </c:pt>
                <c:pt idx="4416">
                  <c:v>62.364274191137</c:v>
                </c:pt>
                <c:pt idx="4417">
                  <c:v>62.096654747940136</c:v>
                </c:pt>
                <c:pt idx="4418">
                  <c:v>62.776226146493578</c:v>
                </c:pt>
                <c:pt idx="4419">
                  <c:v>63.57646129964526</c:v>
                </c:pt>
                <c:pt idx="4420">
                  <c:v>64.74659030080106</c:v>
                </c:pt>
                <c:pt idx="4421">
                  <c:v>64.399686069193464</c:v>
                </c:pt>
                <c:pt idx="4422">
                  <c:v>63.89358411396276</c:v>
                </c:pt>
                <c:pt idx="4423">
                  <c:v>63.113921725006158</c:v>
                </c:pt>
                <c:pt idx="4424">
                  <c:v>63.399422309336053</c:v>
                </c:pt>
                <c:pt idx="4425">
                  <c:v>62.468934946738536</c:v>
                </c:pt>
                <c:pt idx="4426">
                  <c:v>62.17076047463032</c:v>
                </c:pt>
                <c:pt idx="4427">
                  <c:v>62.071856836086852</c:v>
                </c:pt>
                <c:pt idx="4428">
                  <c:v>62.188566186626055</c:v>
                </c:pt>
                <c:pt idx="4429">
                  <c:v>62.762663517748194</c:v>
                </c:pt>
                <c:pt idx="4430">
                  <c:v>64.524679450811306</c:v>
                </c:pt>
                <c:pt idx="4431">
                  <c:v>64.792293131321429</c:v>
                </c:pt>
                <c:pt idx="4432">
                  <c:v>63.763221874697706</c:v>
                </c:pt>
                <c:pt idx="4433">
                  <c:v>64.198825217066755</c:v>
                </c:pt>
                <c:pt idx="4434">
                  <c:v>63.763361664635696</c:v>
                </c:pt>
                <c:pt idx="4435">
                  <c:v>64.647881093514997</c:v>
                </c:pt>
                <c:pt idx="4436">
                  <c:v>65.460324479767579</c:v>
                </c:pt>
                <c:pt idx="4437">
                  <c:v>65.412394493418091</c:v>
                </c:pt>
                <c:pt idx="4438">
                  <c:v>65.632066907922265</c:v>
                </c:pt>
                <c:pt idx="4439">
                  <c:v>65.961968473144609</c:v>
                </c:pt>
                <c:pt idx="4440">
                  <c:v>66.101831101120169</c:v>
                </c:pt>
                <c:pt idx="4441">
                  <c:v>65.606479762346822</c:v>
                </c:pt>
                <c:pt idx="4442">
                  <c:v>64.93118599410964</c:v>
                </c:pt>
                <c:pt idx="4443">
                  <c:v>64.169891429393161</c:v>
                </c:pt>
                <c:pt idx="4444">
                  <c:v>64.232803163199222</c:v>
                </c:pt>
                <c:pt idx="4445">
                  <c:v>64.486230850644773</c:v>
                </c:pt>
                <c:pt idx="4446">
                  <c:v>64.345542265656306</c:v>
                </c:pt>
                <c:pt idx="4447">
                  <c:v>64.925861067378364</c:v>
                </c:pt>
                <c:pt idx="4448">
                  <c:v>65.427972903132897</c:v>
                </c:pt>
                <c:pt idx="4449">
                  <c:v>64.296522730229654</c:v>
                </c:pt>
                <c:pt idx="4450">
                  <c:v>63.178047396410321</c:v>
                </c:pt>
                <c:pt idx="4451">
                  <c:v>65.695997342239252</c:v>
                </c:pt>
                <c:pt idx="4452">
                  <c:v>64.869782599671822</c:v>
                </c:pt>
                <c:pt idx="4453">
                  <c:v>63.714389118226265</c:v>
                </c:pt>
                <c:pt idx="4454">
                  <c:v>64.609103782130944</c:v>
                </c:pt>
                <c:pt idx="4455">
                  <c:v>66.668817510571628</c:v>
                </c:pt>
                <c:pt idx="4456">
                  <c:v>66.35985580442383</c:v>
                </c:pt>
                <c:pt idx="4457">
                  <c:v>65.901841294213142</c:v>
                </c:pt>
                <c:pt idx="4458">
                  <c:v>67.212243564544224</c:v>
                </c:pt>
                <c:pt idx="4459">
                  <c:v>66.68887715622138</c:v>
                </c:pt>
                <c:pt idx="4460">
                  <c:v>65.926012271180397</c:v>
                </c:pt>
                <c:pt idx="4461">
                  <c:v>66.213253179188285</c:v>
                </c:pt>
                <c:pt idx="4462">
                  <c:v>67.205206340760228</c:v>
                </c:pt>
                <c:pt idx="4463">
                  <c:v>68.195477195655769</c:v>
                </c:pt>
                <c:pt idx="4464">
                  <c:v>68.747054762126112</c:v>
                </c:pt>
                <c:pt idx="4465">
                  <c:v>66.690798045162367</c:v>
                </c:pt>
                <c:pt idx="4466">
                  <c:v>63.227280939411102</c:v>
                </c:pt>
                <c:pt idx="4467">
                  <c:v>65.685911237322628</c:v>
                </c:pt>
                <c:pt idx="4468">
                  <c:v>67.93528119363036</c:v>
                </c:pt>
                <c:pt idx="4469">
                  <c:v>66.793166135076717</c:v>
                </c:pt>
                <c:pt idx="4470">
                  <c:v>69.337105324545234</c:v>
                </c:pt>
                <c:pt idx="4471">
                  <c:v>71.220414126676559</c:v>
                </c:pt>
                <c:pt idx="4472">
                  <c:v>71.615317708397683</c:v>
                </c:pt>
                <c:pt idx="4473">
                  <c:v>71.953877919748606</c:v>
                </c:pt>
                <c:pt idx="4474">
                  <c:v>72.635369704831575</c:v>
                </c:pt>
                <c:pt idx="4475">
                  <c:v>72.697011257449788</c:v>
                </c:pt>
                <c:pt idx="4476">
                  <c:v>72.83356974937854</c:v>
                </c:pt>
                <c:pt idx="4477">
                  <c:v>72.424005058311081</c:v>
                </c:pt>
                <c:pt idx="4478">
                  <c:v>73.134796878490178</c:v>
                </c:pt>
                <c:pt idx="4479">
                  <c:v>72.741492236712375</c:v>
                </c:pt>
                <c:pt idx="4480">
                  <c:v>72.753949786592074</c:v>
                </c:pt>
                <c:pt idx="4481">
                  <c:v>71.478894582746591</c:v>
                </c:pt>
                <c:pt idx="4482">
                  <c:v>72.035641468533996</c:v>
                </c:pt>
                <c:pt idx="4483">
                  <c:v>72.299239927705045</c:v>
                </c:pt>
                <c:pt idx="4484">
                  <c:v>74.283608528835501</c:v>
                </c:pt>
                <c:pt idx="4485">
                  <c:v>74.989470888843741</c:v>
                </c:pt>
                <c:pt idx="4486">
                  <c:v>74.401484379053741</c:v>
                </c:pt>
                <c:pt idx="4487">
                  <c:v>73.412102718525887</c:v>
                </c:pt>
                <c:pt idx="4488">
                  <c:v>73.096803139051332</c:v>
                </c:pt>
                <c:pt idx="4489">
                  <c:v>73.911824104992249</c:v>
                </c:pt>
                <c:pt idx="4490">
                  <c:v>73.504544988812839</c:v>
                </c:pt>
                <c:pt idx="4491">
                  <c:v>73.660750543034524</c:v>
                </c:pt>
                <c:pt idx="4492">
                  <c:v>72.869929062426024</c:v>
                </c:pt>
                <c:pt idx="4493">
                  <c:v>72.798529421601728</c:v>
                </c:pt>
                <c:pt idx="4494">
                  <c:v>73.354271648322509</c:v>
                </c:pt>
                <c:pt idx="4495">
                  <c:v>73.857163755522393</c:v>
                </c:pt>
                <c:pt idx="4496">
                  <c:v>73.4549744588913</c:v>
                </c:pt>
                <c:pt idx="4497">
                  <c:v>72.300958226836272</c:v>
                </c:pt>
                <c:pt idx="4498">
                  <c:v>72.067037053652228</c:v>
                </c:pt>
                <c:pt idx="4499">
                  <c:v>72.587092487477634</c:v>
                </c:pt>
                <c:pt idx="4500">
                  <c:v>39.184840425531917</c:v>
                </c:pt>
                <c:pt idx="4501">
                  <c:v>38.660730593607305</c:v>
                </c:pt>
                <c:pt idx="4502">
                  <c:v>40.823562255723061</c:v>
                </c:pt>
                <c:pt idx="4503">
                  <c:v>40</c:v>
                </c:pt>
                <c:pt idx="4504">
                  <c:v>39.999026290165531</c:v>
                </c:pt>
                <c:pt idx="4505">
                  <c:v>40.237338044758538</c:v>
                </c:pt>
                <c:pt idx="4506">
                  <c:v>39.312719959778782</c:v>
                </c:pt>
                <c:pt idx="4507">
                  <c:v>39.647875108412833</c:v>
                </c:pt>
                <c:pt idx="4508">
                  <c:v>38.863328822733422</c:v>
                </c:pt>
                <c:pt idx="4509">
                  <c:v>39.832568807339449</c:v>
                </c:pt>
                <c:pt idx="4510">
                  <c:v>40.264285714285712</c:v>
                </c:pt>
                <c:pt idx="4511">
                  <c:v>39.094983991462115</c:v>
                </c:pt>
                <c:pt idx="4512">
                  <c:v>39.014412886816444</c:v>
                </c:pt>
                <c:pt idx="4513">
                  <c:v>39.029478458049887</c:v>
                </c:pt>
                <c:pt idx="4514">
                  <c:v>39.482367758186399</c:v>
                </c:pt>
                <c:pt idx="4515">
                  <c:v>39.262135922330096</c:v>
                </c:pt>
                <c:pt idx="4516">
                  <c:v>39.693484914735464</c:v>
                </c:pt>
                <c:pt idx="4517">
                  <c:v>40.509597806215723</c:v>
                </c:pt>
                <c:pt idx="4518">
                  <c:v>39.152046783625728</c:v>
                </c:pt>
                <c:pt idx="4519">
                  <c:v>38.762347888332137</c:v>
                </c:pt>
                <c:pt idx="4520">
                  <c:v>39.733652312599681</c:v>
                </c:pt>
                <c:pt idx="4521">
                  <c:v>40.362186788154901</c:v>
                </c:pt>
                <c:pt idx="4522">
                  <c:v>39.69190404797601</c:v>
                </c:pt>
                <c:pt idx="4523">
                  <c:v>39.866486850977751</c:v>
                </c:pt>
                <c:pt idx="4524">
                  <c:v>40.048625792811841</c:v>
                </c:pt>
                <c:pt idx="4525">
                  <c:v>38.924657534246577</c:v>
                </c:pt>
                <c:pt idx="4526">
                  <c:v>41.139380530973455</c:v>
                </c:pt>
                <c:pt idx="4527">
                  <c:v>39.060377358490562</c:v>
                </c:pt>
                <c:pt idx="4528">
                  <c:v>39.983218163869694</c:v>
                </c:pt>
                <c:pt idx="4529">
                  <c:v>39.264062500000001</c:v>
                </c:pt>
                <c:pt idx="4530">
                  <c:v>41.145192166102191</c:v>
                </c:pt>
                <c:pt idx="4531">
                  <c:v>39.279391424619639</c:v>
                </c:pt>
                <c:pt idx="4532">
                  <c:v>39.341807909604519</c:v>
                </c:pt>
                <c:pt idx="4533">
                  <c:v>39.308921438082557</c:v>
                </c:pt>
                <c:pt idx="4534">
                  <c:v>40.116923076923079</c:v>
                </c:pt>
                <c:pt idx="4535">
                  <c:v>40.494695481335953</c:v>
                </c:pt>
                <c:pt idx="4536">
                  <c:v>40.371457489878544</c:v>
                </c:pt>
                <c:pt idx="4537">
                  <c:v>40.581178465451465</c:v>
                </c:pt>
                <c:pt idx="4538">
                  <c:v>40.244086021505375</c:v>
                </c:pt>
                <c:pt idx="4539">
                  <c:v>38.644295302013425</c:v>
                </c:pt>
                <c:pt idx="4540">
                  <c:v>39.626865671641788</c:v>
                </c:pt>
                <c:pt idx="4541">
                  <c:v>38.544776119402982</c:v>
                </c:pt>
                <c:pt idx="4542">
                  <c:v>38.979971387696708</c:v>
                </c:pt>
                <c:pt idx="4543">
                  <c:v>38.968847352024923</c:v>
                </c:pt>
                <c:pt idx="4544">
                  <c:v>39.729805013927574</c:v>
                </c:pt>
                <c:pt idx="4545">
                  <c:v>40.111867290514674</c:v>
                </c:pt>
                <c:pt idx="4546">
                  <c:v>40.420612813370475</c:v>
                </c:pt>
                <c:pt idx="4547">
                  <c:v>41.13614457831325</c:v>
                </c:pt>
                <c:pt idx="4548">
                  <c:v>39.642786069651741</c:v>
                </c:pt>
                <c:pt idx="4549">
                  <c:v>39.780952380952378</c:v>
                </c:pt>
                <c:pt idx="4550">
                  <c:v>39.917177914110432</c:v>
                </c:pt>
                <c:pt idx="4551">
                  <c:v>40.653089244851259</c:v>
                </c:pt>
                <c:pt idx="4552">
                  <c:v>39.661194029850748</c:v>
                </c:pt>
                <c:pt idx="4553">
                  <c:v>40.069184290030215</c:v>
                </c:pt>
                <c:pt idx="4554">
                  <c:v>40.075892857142854</c:v>
                </c:pt>
                <c:pt idx="4555">
                  <c:v>40.522154648132059</c:v>
                </c:pt>
                <c:pt idx="4556">
                  <c:v>39.345291479820631</c:v>
                </c:pt>
                <c:pt idx="4557">
                  <c:v>39.877064803049556</c:v>
                </c:pt>
                <c:pt idx="4558">
                  <c:v>40.001428571428569</c:v>
                </c:pt>
                <c:pt idx="4559">
                  <c:v>39.482973893303061</c:v>
                </c:pt>
                <c:pt idx="4560">
                  <c:v>39.781052631578945</c:v>
                </c:pt>
                <c:pt idx="4561">
                  <c:v>40.523234761617381</c:v>
                </c:pt>
                <c:pt idx="4562">
                  <c:v>39.890041493775932</c:v>
                </c:pt>
                <c:pt idx="4563">
                  <c:v>40.267878787878786</c:v>
                </c:pt>
                <c:pt idx="4564">
                  <c:v>39.770043336944745</c:v>
                </c:pt>
                <c:pt idx="4565">
                  <c:v>40.262061403508774</c:v>
                </c:pt>
                <c:pt idx="4566">
                  <c:v>40.886733902249809</c:v>
                </c:pt>
                <c:pt idx="4567">
                  <c:v>40.250770020533878</c:v>
                </c:pt>
                <c:pt idx="4568">
                  <c:v>40.21152628245725</c:v>
                </c:pt>
                <c:pt idx="4569">
                  <c:v>40.897435897435898</c:v>
                </c:pt>
                <c:pt idx="4570">
                  <c:v>40.145139813581892</c:v>
                </c:pt>
                <c:pt idx="4571">
                  <c:v>40.787581699346404</c:v>
                </c:pt>
                <c:pt idx="4572">
                  <c:v>40.891566265060241</c:v>
                </c:pt>
                <c:pt idx="4573">
                  <c:v>40.224824355971897</c:v>
                </c:pt>
                <c:pt idx="4574">
                  <c:v>42.181595842250076</c:v>
                </c:pt>
                <c:pt idx="4575">
                  <c:v>38.360485268630846</c:v>
                </c:pt>
                <c:pt idx="4576">
                  <c:v>38.631013745704465</c:v>
                </c:pt>
                <c:pt idx="4577">
                  <c:v>37.989473684210523</c:v>
                </c:pt>
                <c:pt idx="4578">
                  <c:v>38.234952864394486</c:v>
                </c:pt>
                <c:pt idx="4579">
                  <c:v>39.266545784224839</c:v>
                </c:pt>
                <c:pt idx="4580">
                  <c:v>38.943674176776433</c:v>
                </c:pt>
                <c:pt idx="4581">
                  <c:v>38.692672413793105</c:v>
                </c:pt>
                <c:pt idx="4582">
                  <c:v>37.351103300136693</c:v>
                </c:pt>
                <c:pt idx="4583">
                  <c:v>37.904356060606062</c:v>
                </c:pt>
                <c:pt idx="4584">
                  <c:v>37.053317053317052</c:v>
                </c:pt>
                <c:pt idx="4585">
                  <c:v>36.242685025817558</c:v>
                </c:pt>
                <c:pt idx="4586">
                  <c:v>36.956998683633174</c:v>
                </c:pt>
                <c:pt idx="4587">
                  <c:v>37.220887245841034</c:v>
                </c:pt>
                <c:pt idx="4588">
                  <c:v>37.2035175879397</c:v>
                </c:pt>
                <c:pt idx="4589">
                  <c:v>37.963210702341136</c:v>
                </c:pt>
                <c:pt idx="4590">
                  <c:v>38.151995770552475</c:v>
                </c:pt>
                <c:pt idx="4591">
                  <c:v>38.082164328657313</c:v>
                </c:pt>
                <c:pt idx="4592">
                  <c:v>38.751728608470181</c:v>
                </c:pt>
                <c:pt idx="4593">
                  <c:v>39.887550200803211</c:v>
                </c:pt>
                <c:pt idx="4594">
                  <c:v>40.410185185185185</c:v>
                </c:pt>
                <c:pt idx="4595">
                  <c:v>41.935753749013415</c:v>
                </c:pt>
                <c:pt idx="4596">
                  <c:v>41.464122694905967</c:v>
                </c:pt>
                <c:pt idx="4597">
                  <c:v>41.347773972602738</c:v>
                </c:pt>
                <c:pt idx="4598">
                  <c:v>39.686135093956324</c:v>
                </c:pt>
                <c:pt idx="4599">
                  <c:v>38.282990654205605</c:v>
                </c:pt>
                <c:pt idx="4600">
                  <c:v>38.82772494513533</c:v>
                </c:pt>
                <c:pt idx="4601">
                  <c:v>40.700000000000003</c:v>
                </c:pt>
                <c:pt idx="4602">
                  <c:v>39.268041237113401</c:v>
                </c:pt>
                <c:pt idx="4603">
                  <c:v>40.961373390557938</c:v>
                </c:pt>
                <c:pt idx="4604">
                  <c:v>38.721311475409834</c:v>
                </c:pt>
                <c:pt idx="4605">
                  <c:v>38.121107266435985</c:v>
                </c:pt>
                <c:pt idx="4606">
                  <c:v>39.904104741684357</c:v>
                </c:pt>
                <c:pt idx="4607">
                  <c:v>41.699316628701595</c:v>
                </c:pt>
                <c:pt idx="4608">
                  <c:v>41.957446808510639</c:v>
                </c:pt>
                <c:pt idx="4609">
                  <c:v>42.102339181286553</c:v>
                </c:pt>
                <c:pt idx="4610">
                  <c:v>41.816186107470514</c:v>
                </c:pt>
                <c:pt idx="4611">
                  <c:v>38.414502529510962</c:v>
                </c:pt>
                <c:pt idx="4612">
                  <c:v>38.437102034477405</c:v>
                </c:pt>
                <c:pt idx="4613">
                  <c:v>42.781825624232503</c:v>
                </c:pt>
                <c:pt idx="4614">
                  <c:v>43.2109375</c:v>
                </c:pt>
                <c:pt idx="4615">
                  <c:v>42.664351851851855</c:v>
                </c:pt>
                <c:pt idx="4616">
                  <c:v>44.36241610738255</c:v>
                </c:pt>
                <c:pt idx="4617">
                  <c:v>42.149068322981364</c:v>
                </c:pt>
                <c:pt idx="4618">
                  <c:v>43.573529411764703</c:v>
                </c:pt>
                <c:pt idx="4619">
                  <c:v>43.173913043478258</c:v>
                </c:pt>
                <c:pt idx="4620">
                  <c:v>41.612521150592215</c:v>
                </c:pt>
                <c:pt idx="4621">
                  <c:v>43.792592592592591</c:v>
                </c:pt>
                <c:pt idx="4622">
                  <c:v>44.368663594470043</c:v>
                </c:pt>
                <c:pt idx="4623">
                  <c:v>43.99640287769784</c:v>
                </c:pt>
                <c:pt idx="4624">
                  <c:v>43.485776805251639</c:v>
                </c:pt>
                <c:pt idx="4625">
                  <c:v>45.581081081081081</c:v>
                </c:pt>
                <c:pt idx="4626">
                  <c:v>44.744234800838576</c:v>
                </c:pt>
                <c:pt idx="4627">
                  <c:v>43.763157894736842</c:v>
                </c:pt>
                <c:pt idx="4628">
                  <c:v>42.995722433460074</c:v>
                </c:pt>
                <c:pt idx="4629">
                  <c:v>44.632298136645964</c:v>
                </c:pt>
                <c:pt idx="4630">
                  <c:v>43.948081264108353</c:v>
                </c:pt>
                <c:pt idx="4631">
                  <c:v>41.729746070133011</c:v>
                </c:pt>
                <c:pt idx="4632">
                  <c:v>44.399141630901291</c:v>
                </c:pt>
                <c:pt idx="4633">
                  <c:v>44.404580152671755</c:v>
                </c:pt>
                <c:pt idx="4634">
                  <c:v>45.989177489177486</c:v>
                </c:pt>
                <c:pt idx="4635">
                  <c:v>45.147906976744189</c:v>
                </c:pt>
                <c:pt idx="4636">
                  <c:v>42.263157894736842</c:v>
                </c:pt>
                <c:pt idx="4637">
                  <c:v>41.805747126436785</c:v>
                </c:pt>
                <c:pt idx="4638">
                  <c:v>44.590643274853804</c:v>
                </c:pt>
                <c:pt idx="4639">
                  <c:v>45.161870503597122</c:v>
                </c:pt>
                <c:pt idx="4640">
                  <c:v>45.530017152658665</c:v>
                </c:pt>
                <c:pt idx="4641">
                  <c:v>45.902571041948576</c:v>
                </c:pt>
                <c:pt idx="4642">
                  <c:v>46.611570247933884</c:v>
                </c:pt>
                <c:pt idx="4643">
                  <c:v>47.7</c:v>
                </c:pt>
                <c:pt idx="4644">
                  <c:v>47.823891625615765</c:v>
                </c:pt>
                <c:pt idx="4645">
                  <c:v>47.187925170068027</c:v>
                </c:pt>
                <c:pt idx="4646">
                  <c:v>48.632911392405063</c:v>
                </c:pt>
                <c:pt idx="4647">
                  <c:v>47.11469534050179</c:v>
                </c:pt>
                <c:pt idx="4648">
                  <c:v>51.126984126984127</c:v>
                </c:pt>
                <c:pt idx="4649">
                  <c:v>49.208499335989373</c:v>
                </c:pt>
                <c:pt idx="4650">
                  <c:v>49.984452530598745</c:v>
                </c:pt>
                <c:pt idx="4651">
                  <c:v>48.908427876823339</c:v>
                </c:pt>
                <c:pt idx="4652">
                  <c:v>48.123169681309214</c:v>
                </c:pt>
                <c:pt idx="4653">
                  <c:v>45.765638512539638</c:v>
                </c:pt>
                <c:pt idx="4654">
                  <c:v>47.388198757763973</c:v>
                </c:pt>
                <c:pt idx="4655">
                  <c:v>48.54912215166231</c:v>
                </c:pt>
                <c:pt idx="4656">
                  <c:v>50.633637548891784</c:v>
                </c:pt>
                <c:pt idx="4657">
                  <c:v>48.236535662299858</c:v>
                </c:pt>
                <c:pt idx="4658">
                  <c:v>46.963756177924218</c:v>
                </c:pt>
                <c:pt idx="4659">
                  <c:v>46.712958867757628</c:v>
                </c:pt>
                <c:pt idx="4660">
                  <c:v>46.667942990853007</c:v>
                </c:pt>
                <c:pt idx="4661">
                  <c:v>47.275822928490349</c:v>
                </c:pt>
                <c:pt idx="4662">
                  <c:v>46.515683814303635</c:v>
                </c:pt>
                <c:pt idx="4663">
                  <c:v>46.295964660936008</c:v>
                </c:pt>
                <c:pt idx="4664">
                  <c:v>49.314314314314316</c:v>
                </c:pt>
                <c:pt idx="4665">
                  <c:v>49.928514056224898</c:v>
                </c:pt>
                <c:pt idx="4666">
                  <c:v>49.741025641025644</c:v>
                </c:pt>
                <c:pt idx="4667">
                  <c:v>48.539273153575614</c:v>
                </c:pt>
                <c:pt idx="4668">
                  <c:v>49.347999999999999</c:v>
                </c:pt>
                <c:pt idx="4669">
                  <c:v>49.488018433179725</c:v>
                </c:pt>
                <c:pt idx="4670">
                  <c:v>50.325942350332596</c:v>
                </c:pt>
                <c:pt idx="4671">
                  <c:v>50.950266429840141</c:v>
                </c:pt>
                <c:pt idx="4672">
                  <c:v>50.43847487001733</c:v>
                </c:pt>
                <c:pt idx="4673">
                  <c:v>51.714148834238266</c:v>
                </c:pt>
                <c:pt idx="4674">
                  <c:v>50.076687116564415</c:v>
                </c:pt>
                <c:pt idx="4675">
                  <c:v>51.646428571428572</c:v>
                </c:pt>
                <c:pt idx="4676">
                  <c:v>51.590418644799307</c:v>
                </c:pt>
                <c:pt idx="4677">
                  <c:v>52.942439606322694</c:v>
                </c:pt>
                <c:pt idx="4678">
                  <c:v>50.904307524536534</c:v>
                </c:pt>
                <c:pt idx="4679">
                  <c:v>52.047829115393547</c:v>
                </c:pt>
                <c:pt idx="4680">
                  <c:v>53.517653449212382</c:v>
                </c:pt>
                <c:pt idx="4681">
                  <c:v>50.220009792720745</c:v>
                </c:pt>
                <c:pt idx="4682">
                  <c:v>50.195652173913047</c:v>
                </c:pt>
                <c:pt idx="4683">
                  <c:v>51.321304464047046</c:v>
                </c:pt>
                <c:pt idx="4684">
                  <c:v>51.569242540168325</c:v>
                </c:pt>
                <c:pt idx="4685">
                  <c:v>52.002237136465325</c:v>
                </c:pt>
                <c:pt idx="4686">
                  <c:v>51.628784350256169</c:v>
                </c:pt>
                <c:pt idx="4687">
                  <c:v>52.79830767096685</c:v>
                </c:pt>
                <c:pt idx="4688">
                  <c:v>50.865357069776962</c:v>
                </c:pt>
                <c:pt idx="4689">
                  <c:v>54.582686245867613</c:v>
                </c:pt>
                <c:pt idx="4690">
                  <c:v>52.977864805040014</c:v>
                </c:pt>
                <c:pt idx="4691">
                  <c:v>50.895069000336584</c:v>
                </c:pt>
                <c:pt idx="4692">
                  <c:v>48.80898425749524</c:v>
                </c:pt>
                <c:pt idx="4693">
                  <c:v>46.257960413080895</c:v>
                </c:pt>
                <c:pt idx="4694">
                  <c:v>43.99080459770115</c:v>
                </c:pt>
                <c:pt idx="4695">
                  <c:v>43.330492424242422</c:v>
                </c:pt>
                <c:pt idx="4696">
                  <c:v>44.365738925911408</c:v>
                </c:pt>
                <c:pt idx="4697">
                  <c:v>44.168361581920905</c:v>
                </c:pt>
                <c:pt idx="4698">
                  <c:v>42.729083665338642</c:v>
                </c:pt>
                <c:pt idx="4699">
                  <c:v>43.152272727272724</c:v>
                </c:pt>
                <c:pt idx="4700">
                  <c:v>43.194108761329304</c:v>
                </c:pt>
                <c:pt idx="4701">
                  <c:v>42.025456817116975</c:v>
                </c:pt>
                <c:pt idx="4702">
                  <c:v>43.195032870708545</c:v>
                </c:pt>
                <c:pt idx="4703">
                  <c:v>42.578431372549019</c:v>
                </c:pt>
                <c:pt idx="4704">
                  <c:v>43.768464445207833</c:v>
                </c:pt>
                <c:pt idx="4705">
                  <c:v>43.96199742977786</c:v>
                </c:pt>
                <c:pt idx="4706">
                  <c:v>45.787234042553195</c:v>
                </c:pt>
                <c:pt idx="4707">
                  <c:v>45.941314553990608</c:v>
                </c:pt>
                <c:pt idx="4708">
                  <c:v>45.752115059221659</c:v>
                </c:pt>
                <c:pt idx="4709">
                  <c:v>44.763276327632767</c:v>
                </c:pt>
                <c:pt idx="4710">
                  <c:v>45.278895648104822</c:v>
                </c:pt>
                <c:pt idx="4711">
                  <c:v>47.204712812960238</c:v>
                </c:pt>
                <c:pt idx="4712">
                  <c:v>45.637736753776075</c:v>
                </c:pt>
                <c:pt idx="4713">
                  <c:v>45.215469613259671</c:v>
                </c:pt>
                <c:pt idx="4714">
                  <c:v>44.891891891891895</c:v>
                </c:pt>
                <c:pt idx="4715">
                  <c:v>43.127413127413128</c:v>
                </c:pt>
                <c:pt idx="4716">
                  <c:v>43.044668134633532</c:v>
                </c:pt>
                <c:pt idx="4717">
                  <c:v>45.194331983805668</c:v>
                </c:pt>
                <c:pt idx="4718">
                  <c:v>45.044270833333336</c:v>
                </c:pt>
                <c:pt idx="4719">
                  <c:v>46.146055437100216</c:v>
                </c:pt>
                <c:pt idx="4720">
                  <c:v>46.826053834433722</c:v>
                </c:pt>
                <c:pt idx="4721">
                  <c:v>48.036294503975114</c:v>
                </c:pt>
                <c:pt idx="4722">
                  <c:v>47.747406225059855</c:v>
                </c:pt>
                <c:pt idx="4723">
                  <c:v>48.236052886165751</c:v>
                </c:pt>
                <c:pt idx="4724">
                  <c:v>48.547987104240718</c:v>
                </c:pt>
                <c:pt idx="4725">
                  <c:v>49.296504369538077</c:v>
                </c:pt>
                <c:pt idx="4726">
                  <c:v>49.319880418535128</c:v>
                </c:pt>
                <c:pt idx="4727">
                  <c:v>50.399621212121211</c:v>
                </c:pt>
                <c:pt idx="4728">
                  <c:v>50.125105236571812</c:v>
                </c:pt>
                <c:pt idx="4729">
                  <c:v>47.021048999309869</c:v>
                </c:pt>
                <c:pt idx="4730">
                  <c:v>47.420567375886527</c:v>
                </c:pt>
                <c:pt idx="4731">
                  <c:v>50.166454891994917</c:v>
                </c:pt>
                <c:pt idx="4732">
                  <c:v>48.600654664484452</c:v>
                </c:pt>
                <c:pt idx="4733">
                  <c:v>50.200589970501476</c:v>
                </c:pt>
                <c:pt idx="4734">
                  <c:v>50.187172011661808</c:v>
                </c:pt>
                <c:pt idx="4735">
                  <c:v>51.152542372881356</c:v>
                </c:pt>
                <c:pt idx="4736">
                  <c:v>49.603663985701516</c:v>
                </c:pt>
                <c:pt idx="4737">
                  <c:v>50.698818391985618</c:v>
                </c:pt>
                <c:pt idx="4738">
                  <c:v>52.845572354211662</c:v>
                </c:pt>
                <c:pt idx="4739">
                  <c:v>52.289156626506021</c:v>
                </c:pt>
                <c:pt idx="4740">
                  <c:v>51.325435851586946</c:v>
                </c:pt>
                <c:pt idx="4741">
                  <c:v>51.669593852908889</c:v>
                </c:pt>
                <c:pt idx="4742">
                  <c:v>51.959490213928085</c:v>
                </c:pt>
                <c:pt idx="4743">
                  <c:v>53.973105134474331</c:v>
                </c:pt>
                <c:pt idx="4744">
                  <c:v>54.744868035190613</c:v>
                </c:pt>
                <c:pt idx="4745">
                  <c:v>55.257769482034533</c:v>
                </c:pt>
                <c:pt idx="4746">
                  <c:v>54.137571476622938</c:v>
                </c:pt>
                <c:pt idx="4747">
                  <c:v>53.159159159159159</c:v>
                </c:pt>
                <c:pt idx="4748">
                  <c:v>53.023414412366449</c:v>
                </c:pt>
                <c:pt idx="4749">
                  <c:v>32.732842243454158</c:v>
                </c:pt>
                <c:pt idx="4750">
                  <c:v>32.251022076860181</c:v>
                </c:pt>
                <c:pt idx="4751">
                  <c:v>32.278388107147869</c:v>
                </c:pt>
                <c:pt idx="4752">
                  <c:v>32.420453390261258</c:v>
                </c:pt>
                <c:pt idx="4753">
                  <c:v>34.398456591639871</c:v>
                </c:pt>
                <c:pt idx="4754">
                  <c:v>35.404096834264429</c:v>
                </c:pt>
                <c:pt idx="4755">
                  <c:v>34.844421254022087</c:v>
                </c:pt>
                <c:pt idx="4756">
                  <c:v>34.500482470247668</c:v>
                </c:pt>
                <c:pt idx="4757">
                  <c:v>34.776005670742514</c:v>
                </c:pt>
                <c:pt idx="4758">
                  <c:v>35.186483578108188</c:v>
                </c:pt>
                <c:pt idx="4759">
                  <c:v>31.753903598099118</c:v>
                </c:pt>
                <c:pt idx="4760">
                  <c:v>32.120509160123724</c:v>
                </c:pt>
                <c:pt idx="4761">
                  <c:v>32.790227048371172</c:v>
                </c:pt>
                <c:pt idx="4762">
                  <c:v>32.957834211787251</c:v>
                </c:pt>
                <c:pt idx="4763">
                  <c:v>33.022644927536234</c:v>
                </c:pt>
                <c:pt idx="4764">
                  <c:v>32.920434782608694</c:v>
                </c:pt>
                <c:pt idx="4765">
                  <c:v>32.301310043668124</c:v>
                </c:pt>
                <c:pt idx="4766">
                  <c:v>32.962343096234306</c:v>
                </c:pt>
                <c:pt idx="4767">
                  <c:v>32.655172413793103</c:v>
                </c:pt>
                <c:pt idx="4768">
                  <c:v>32.665672116799939</c:v>
                </c:pt>
                <c:pt idx="4769">
                  <c:v>31.88056255247691</c:v>
                </c:pt>
                <c:pt idx="4770">
                  <c:v>31.920465203526543</c:v>
                </c:pt>
                <c:pt idx="4771">
                  <c:v>32.304964229628339</c:v>
                </c:pt>
                <c:pt idx="4772">
                  <c:v>33.187183200579291</c:v>
                </c:pt>
                <c:pt idx="4773">
                  <c:v>33.647086466165412</c:v>
                </c:pt>
                <c:pt idx="4774">
                  <c:v>33.434146341463418</c:v>
                </c:pt>
                <c:pt idx="4775">
                  <c:v>33.045176110260336</c:v>
                </c:pt>
                <c:pt idx="4776">
                  <c:v>33.087101882808376</c:v>
                </c:pt>
                <c:pt idx="4777">
                  <c:v>33.571465900182908</c:v>
                </c:pt>
                <c:pt idx="4778">
                  <c:v>32.891571753986334</c:v>
                </c:pt>
                <c:pt idx="4779">
                  <c:v>33.486363636363635</c:v>
                </c:pt>
                <c:pt idx="4780">
                  <c:v>33.590557451649602</c:v>
                </c:pt>
                <c:pt idx="4781">
                  <c:v>34.344680851063828</c:v>
                </c:pt>
                <c:pt idx="4782">
                  <c:v>34.315819337267364</c:v>
                </c:pt>
                <c:pt idx="4783">
                  <c:v>34.658602150537632</c:v>
                </c:pt>
                <c:pt idx="4784">
                  <c:v>34.89182692307692</c:v>
                </c:pt>
                <c:pt idx="4785">
                  <c:v>34.941867624422784</c:v>
                </c:pt>
                <c:pt idx="4786">
                  <c:v>35.46392552366175</c:v>
                </c:pt>
                <c:pt idx="4787">
                  <c:v>35.205489614243326</c:v>
                </c:pt>
                <c:pt idx="4788">
                  <c:v>34.781755304234039</c:v>
                </c:pt>
                <c:pt idx="4789">
                  <c:v>34.554858205485822</c:v>
                </c:pt>
                <c:pt idx="4790">
                  <c:v>34.593582887700535</c:v>
                </c:pt>
                <c:pt idx="4791">
                  <c:v>34.995631825273009</c:v>
                </c:pt>
                <c:pt idx="4792">
                  <c:v>35.243676222596967</c:v>
                </c:pt>
                <c:pt idx="4793">
                  <c:v>35.387006725034894</c:v>
                </c:pt>
                <c:pt idx="4794">
                  <c:v>35.210010319917444</c:v>
                </c:pt>
                <c:pt idx="4795">
                  <c:v>34.844759393539881</c:v>
                </c:pt>
                <c:pt idx="4796">
                  <c:v>35.133671742808801</c:v>
                </c:pt>
                <c:pt idx="4797">
                  <c:v>35.221283783783782</c:v>
                </c:pt>
                <c:pt idx="4798">
                  <c:v>35.155552549709185</c:v>
                </c:pt>
                <c:pt idx="4799">
                  <c:v>35.370596797671034</c:v>
                </c:pt>
                <c:pt idx="4800">
                  <c:v>34.668862056348338</c:v>
                </c:pt>
                <c:pt idx="4801">
                  <c:v>34.214321482223333</c:v>
                </c:pt>
                <c:pt idx="4802">
                  <c:v>33.858375143033186</c:v>
                </c:pt>
                <c:pt idx="4803">
                  <c:v>34.38154469192942</c:v>
                </c:pt>
                <c:pt idx="4804">
                  <c:v>33.672089927525512</c:v>
                </c:pt>
                <c:pt idx="4805">
                  <c:v>33.977873288761543</c:v>
                </c:pt>
                <c:pt idx="4806">
                  <c:v>34.171487603305785</c:v>
                </c:pt>
                <c:pt idx="4807">
                  <c:v>34.97072218607677</c:v>
                </c:pt>
                <c:pt idx="4808">
                  <c:v>35.132648295189163</c:v>
                </c:pt>
                <c:pt idx="4809">
                  <c:v>34.973515414856195</c:v>
                </c:pt>
                <c:pt idx="4810">
                  <c:v>34.965116279069768</c:v>
                </c:pt>
                <c:pt idx="4811">
                  <c:v>35.987246640856299</c:v>
                </c:pt>
                <c:pt idx="4812">
                  <c:v>37.011348756001745</c:v>
                </c:pt>
                <c:pt idx="4813">
                  <c:v>36.058812862669242</c:v>
                </c:pt>
                <c:pt idx="4814">
                  <c:v>35.869682951596523</c:v>
                </c:pt>
                <c:pt idx="4815">
                  <c:v>36.09572072072072</c:v>
                </c:pt>
                <c:pt idx="4816">
                  <c:v>35.820327486982734</c:v>
                </c:pt>
                <c:pt idx="4817">
                  <c:v>34.970495839701137</c:v>
                </c:pt>
                <c:pt idx="4818">
                  <c:v>36.303871829105475</c:v>
                </c:pt>
                <c:pt idx="4819">
                  <c:v>36.058337726234406</c:v>
                </c:pt>
                <c:pt idx="4820">
                  <c:v>35.256076737645643</c:v>
                </c:pt>
                <c:pt idx="4821">
                  <c:v>34.338312829525485</c:v>
                </c:pt>
                <c:pt idx="4822">
                  <c:v>34.882996104059316</c:v>
                </c:pt>
                <c:pt idx="4823">
                  <c:v>34.84107442641298</c:v>
                </c:pt>
                <c:pt idx="4824">
                  <c:v>34.711841812930459</c:v>
                </c:pt>
                <c:pt idx="4825">
                  <c:v>34.593613933236576</c:v>
                </c:pt>
                <c:pt idx="4826">
                  <c:v>34.417061611374407</c:v>
                </c:pt>
                <c:pt idx="4827">
                  <c:v>34.454508446977407</c:v>
                </c:pt>
                <c:pt idx="4828">
                  <c:v>35.069000729394602</c:v>
                </c:pt>
                <c:pt idx="4829">
                  <c:v>35.036567052109923</c:v>
                </c:pt>
                <c:pt idx="4830">
                  <c:v>34.127535496957407</c:v>
                </c:pt>
                <c:pt idx="4831">
                  <c:v>33.911278727165588</c:v>
                </c:pt>
                <c:pt idx="4832">
                  <c:v>33.225554106910039</c:v>
                </c:pt>
                <c:pt idx="4833">
                  <c:v>32.980254611587426</c:v>
                </c:pt>
                <c:pt idx="4834">
                  <c:v>32.039247630331751</c:v>
                </c:pt>
                <c:pt idx="4835">
                  <c:v>30.435755222776855</c:v>
                </c:pt>
                <c:pt idx="4836">
                  <c:v>31.546370967741936</c:v>
                </c:pt>
                <c:pt idx="4837">
                  <c:v>30.90382737746534</c:v>
                </c:pt>
                <c:pt idx="4838">
                  <c:v>31.53142523364486</c:v>
                </c:pt>
                <c:pt idx="4839">
                  <c:v>32.408723950184616</c:v>
                </c:pt>
                <c:pt idx="4840">
                  <c:v>33.050406504065037</c:v>
                </c:pt>
                <c:pt idx="4841">
                  <c:v>33.627662010533548</c:v>
                </c:pt>
                <c:pt idx="4842">
                  <c:v>34.379564416513162</c:v>
                </c:pt>
                <c:pt idx="4843">
                  <c:v>34.678623148045006</c:v>
                </c:pt>
                <c:pt idx="4844">
                  <c:v>35.376758184386709</c:v>
                </c:pt>
                <c:pt idx="4845">
                  <c:v>37.493863580225131</c:v>
                </c:pt>
                <c:pt idx="4846">
                  <c:v>32.858075040783035</c:v>
                </c:pt>
                <c:pt idx="4847">
                  <c:v>33.165120593692023</c:v>
                </c:pt>
                <c:pt idx="4848">
                  <c:v>32.099135063206923</c:v>
                </c:pt>
                <c:pt idx="4849">
                  <c:v>30.696809251776507</c:v>
                </c:pt>
                <c:pt idx="4850">
                  <c:v>30.283712971874667</c:v>
                </c:pt>
                <c:pt idx="4851">
                  <c:v>29.780678268630076</c:v>
                </c:pt>
                <c:pt idx="4852">
                  <c:v>29.136453963347318</c:v>
                </c:pt>
                <c:pt idx="4853">
                  <c:v>28.562090024881247</c:v>
                </c:pt>
                <c:pt idx="4854">
                  <c:v>28.653839718922537</c:v>
                </c:pt>
                <c:pt idx="4855">
                  <c:v>27.623786225065864</c:v>
                </c:pt>
                <c:pt idx="4856">
                  <c:v>29.437559219253362</c:v>
                </c:pt>
                <c:pt idx="4857">
                  <c:v>30.304361567635905</c:v>
                </c:pt>
                <c:pt idx="4858">
                  <c:v>29.388945454545453</c:v>
                </c:pt>
                <c:pt idx="4859">
                  <c:v>29.341169556273876</c:v>
                </c:pt>
                <c:pt idx="4860">
                  <c:v>28.454780857389469</c:v>
                </c:pt>
                <c:pt idx="4861">
                  <c:v>29.036750223813787</c:v>
                </c:pt>
                <c:pt idx="4862">
                  <c:v>29.769003144072499</c:v>
                </c:pt>
                <c:pt idx="4863">
                  <c:v>30.648845686512757</c:v>
                </c:pt>
                <c:pt idx="4864">
                  <c:v>31.790854068594484</c:v>
                </c:pt>
                <c:pt idx="4865">
                  <c:v>31.439638111393837</c:v>
                </c:pt>
                <c:pt idx="4866">
                  <c:v>31.792924375202855</c:v>
                </c:pt>
                <c:pt idx="4867">
                  <c:v>31.501454898157128</c:v>
                </c:pt>
                <c:pt idx="4868">
                  <c:v>30.876004592422504</c:v>
                </c:pt>
                <c:pt idx="4869">
                  <c:v>30.549334557136302</c:v>
                </c:pt>
                <c:pt idx="4870">
                  <c:v>31.058678196417542</c:v>
                </c:pt>
                <c:pt idx="4871">
                  <c:v>31.108734590664842</c:v>
                </c:pt>
                <c:pt idx="4872">
                  <c:v>31.173158141717504</c:v>
                </c:pt>
                <c:pt idx="4873">
                  <c:v>32.010869565217391</c:v>
                </c:pt>
                <c:pt idx="4874">
                  <c:v>32.259629101283878</c:v>
                </c:pt>
                <c:pt idx="4875">
                  <c:v>32.549715767427948</c:v>
                </c:pt>
                <c:pt idx="4876">
                  <c:v>31.675997667249852</c:v>
                </c:pt>
                <c:pt idx="4877">
                  <c:v>28.693241275149685</c:v>
                </c:pt>
                <c:pt idx="4878">
                  <c:v>29.339801619959285</c:v>
                </c:pt>
                <c:pt idx="4879">
                  <c:v>30.402505368647102</c:v>
                </c:pt>
                <c:pt idx="4880">
                  <c:v>32.348796752681935</c:v>
                </c:pt>
                <c:pt idx="4881">
                  <c:v>32.454314959151091</c:v>
                </c:pt>
                <c:pt idx="4882">
                  <c:v>32.513129879347055</c:v>
                </c:pt>
                <c:pt idx="4883">
                  <c:v>33.682914046121596</c:v>
                </c:pt>
                <c:pt idx="4884">
                  <c:v>33.20257026627219</c:v>
                </c:pt>
                <c:pt idx="4885">
                  <c:v>32.632358304763294</c:v>
                </c:pt>
                <c:pt idx="4886">
                  <c:v>31.86533759638894</c:v>
                </c:pt>
                <c:pt idx="4887">
                  <c:v>33.171935987509755</c:v>
                </c:pt>
                <c:pt idx="4888">
                  <c:v>34.714025500910743</c:v>
                </c:pt>
                <c:pt idx="4889">
                  <c:v>36.368911917098444</c:v>
                </c:pt>
                <c:pt idx="4890">
                  <c:v>36.396979085979858</c:v>
                </c:pt>
                <c:pt idx="4891">
                  <c:v>37.003338655828131</c:v>
                </c:pt>
                <c:pt idx="4892">
                  <c:v>38.189021873710274</c:v>
                </c:pt>
                <c:pt idx="4893">
                  <c:v>38.780496329954559</c:v>
                </c:pt>
                <c:pt idx="4894">
                  <c:v>39.013290802764487</c:v>
                </c:pt>
                <c:pt idx="4895">
                  <c:v>39.111564739210131</c:v>
                </c:pt>
                <c:pt idx="4896">
                  <c:v>38.596249521622653</c:v>
                </c:pt>
                <c:pt idx="4897">
                  <c:v>38.616435924742632</c:v>
                </c:pt>
                <c:pt idx="4898">
                  <c:v>39.039348056707496</c:v>
                </c:pt>
                <c:pt idx="4899">
                  <c:v>38.541990521327016</c:v>
                </c:pt>
                <c:pt idx="4900">
                  <c:v>38.970878835153407</c:v>
                </c:pt>
                <c:pt idx="4901">
                  <c:v>39.184546072764363</c:v>
                </c:pt>
                <c:pt idx="4902">
                  <c:v>38.011400651465799</c:v>
                </c:pt>
                <c:pt idx="4903">
                  <c:v>38.289974070872944</c:v>
                </c:pt>
                <c:pt idx="4904">
                  <c:v>39.723120837297813</c:v>
                </c:pt>
                <c:pt idx="4905">
                  <c:v>40.194800000000001</c:v>
                </c:pt>
                <c:pt idx="4906">
                  <c:v>39.917707767517655</c:v>
                </c:pt>
                <c:pt idx="4907">
                  <c:v>42.572763205174269</c:v>
                </c:pt>
                <c:pt idx="4908">
                  <c:v>42.714179908429841</c:v>
                </c:pt>
                <c:pt idx="4909">
                  <c:v>42.340625000000003</c:v>
                </c:pt>
                <c:pt idx="4910">
                  <c:v>42.111488194795598</c:v>
                </c:pt>
                <c:pt idx="4911">
                  <c:v>41.832594331420623</c:v>
                </c:pt>
                <c:pt idx="4912">
                  <c:v>41.669102024080217</c:v>
                </c:pt>
                <c:pt idx="4913">
                  <c:v>39.987636304673885</c:v>
                </c:pt>
                <c:pt idx="4914">
                  <c:v>42.429398718580579</c:v>
                </c:pt>
                <c:pt idx="4915">
                  <c:v>43.421357971637299</c:v>
                </c:pt>
                <c:pt idx="4916">
                  <c:v>43.82719654647029</c:v>
                </c:pt>
                <c:pt idx="4917">
                  <c:v>44.1181728516829</c:v>
                </c:pt>
                <c:pt idx="4918">
                  <c:v>44.917881646655232</c:v>
                </c:pt>
                <c:pt idx="4919">
                  <c:v>47.231775700934577</c:v>
                </c:pt>
                <c:pt idx="4920">
                  <c:v>46.872988751245906</c:v>
                </c:pt>
                <c:pt idx="4921">
                  <c:v>47.253663785107406</c:v>
                </c:pt>
                <c:pt idx="4922">
                  <c:v>46.155270655270655</c:v>
                </c:pt>
                <c:pt idx="4923">
                  <c:v>46.888334995014958</c:v>
                </c:pt>
                <c:pt idx="4924">
                  <c:v>47.237542229729726</c:v>
                </c:pt>
                <c:pt idx="4925">
                  <c:v>47.060962654245323</c:v>
                </c:pt>
                <c:pt idx="4926">
                  <c:v>47.635762562444903</c:v>
                </c:pt>
                <c:pt idx="4927">
                  <c:v>47.560040363269422</c:v>
                </c:pt>
                <c:pt idx="4928">
                  <c:v>49.300039362330253</c:v>
                </c:pt>
                <c:pt idx="4929">
                  <c:v>47.852996401189174</c:v>
                </c:pt>
                <c:pt idx="4930">
                  <c:v>47.081445937300067</c:v>
                </c:pt>
                <c:pt idx="4931">
                  <c:v>47.373824451410655</c:v>
                </c:pt>
                <c:pt idx="4932">
                  <c:v>47.843408252264339</c:v>
                </c:pt>
                <c:pt idx="4933">
                  <c:v>47.350597802410569</c:v>
                </c:pt>
                <c:pt idx="4934">
                  <c:v>47.776701794360584</c:v>
                </c:pt>
                <c:pt idx="4935">
                  <c:v>49.467404942447217</c:v>
                </c:pt>
                <c:pt idx="4936">
                  <c:v>50.497564627397466</c:v>
                </c:pt>
                <c:pt idx="4937">
                  <c:v>48.320231692180386</c:v>
                </c:pt>
                <c:pt idx="4938">
                  <c:v>49.248042943413104</c:v>
                </c:pt>
                <c:pt idx="4939">
                  <c:v>49.119596351297758</c:v>
                </c:pt>
                <c:pt idx="4940">
                  <c:v>50.117510987739998</c:v>
                </c:pt>
                <c:pt idx="4941">
                  <c:v>49.157847519995137</c:v>
                </c:pt>
                <c:pt idx="4942">
                  <c:v>43.902536231884056</c:v>
                </c:pt>
                <c:pt idx="4943">
                  <c:v>43.570458404074699</c:v>
                </c:pt>
                <c:pt idx="4944">
                  <c:v>43.505517366136033</c:v>
                </c:pt>
                <c:pt idx="4945">
                  <c:v>43.082610204790001</c:v>
                </c:pt>
                <c:pt idx="4946">
                  <c:v>43.1411603471905</c:v>
                </c:pt>
                <c:pt idx="4947">
                  <c:v>42.96219719179139</c:v>
                </c:pt>
                <c:pt idx="4948">
                  <c:v>41.844299001033413</c:v>
                </c:pt>
                <c:pt idx="4949">
                  <c:v>42.037468404619119</c:v>
                </c:pt>
                <c:pt idx="4950">
                  <c:v>42.756309148264982</c:v>
                </c:pt>
                <c:pt idx="4951">
                  <c:v>42.20084694494858</c:v>
                </c:pt>
                <c:pt idx="4952">
                  <c:v>41.826373626373623</c:v>
                </c:pt>
                <c:pt idx="4953">
                  <c:v>42.221889528011978</c:v>
                </c:pt>
                <c:pt idx="4954">
                  <c:v>44.388164493480438</c:v>
                </c:pt>
                <c:pt idx="4955">
                  <c:v>43.920941807044407</c:v>
                </c:pt>
                <c:pt idx="4956">
                  <c:v>44.667425968109342</c:v>
                </c:pt>
                <c:pt idx="4957">
                  <c:v>45.833035714285714</c:v>
                </c:pt>
                <c:pt idx="4958">
                  <c:v>45.173559322033896</c:v>
                </c:pt>
                <c:pt idx="4959">
                  <c:v>44.731759766525009</c:v>
                </c:pt>
                <c:pt idx="4960">
                  <c:v>44.894215359960555</c:v>
                </c:pt>
                <c:pt idx="4961">
                  <c:v>45.70967741935484</c:v>
                </c:pt>
                <c:pt idx="4962">
                  <c:v>45.394991055456174</c:v>
                </c:pt>
                <c:pt idx="4963">
                  <c:v>45.567678145243775</c:v>
                </c:pt>
                <c:pt idx="4964">
                  <c:v>44.208411833596415</c:v>
                </c:pt>
                <c:pt idx="4965">
                  <c:v>43.873397183763373</c:v>
                </c:pt>
                <c:pt idx="4966">
                  <c:v>41.83640226628895</c:v>
                </c:pt>
                <c:pt idx="4967">
                  <c:v>43.376093294460638</c:v>
                </c:pt>
                <c:pt idx="4968">
                  <c:v>42.767127693792219</c:v>
                </c:pt>
                <c:pt idx="4969">
                  <c:v>43.79089813699138</c:v>
                </c:pt>
                <c:pt idx="4970">
                  <c:v>45.171919068056404</c:v>
                </c:pt>
                <c:pt idx="4971">
                  <c:v>45.615495668912416</c:v>
                </c:pt>
                <c:pt idx="4972">
                  <c:v>46.651344151126182</c:v>
                </c:pt>
                <c:pt idx="4973">
                  <c:v>46.877547388092907</c:v>
                </c:pt>
                <c:pt idx="4974">
                  <c:v>45.323705226914065</c:v>
                </c:pt>
                <c:pt idx="4975">
                  <c:v>44.216275408938472</c:v>
                </c:pt>
                <c:pt idx="4976">
                  <c:v>44.702031602708807</c:v>
                </c:pt>
                <c:pt idx="4977">
                  <c:v>44.641600265604247</c:v>
                </c:pt>
                <c:pt idx="4978">
                  <c:v>44.361496799606108</c:v>
                </c:pt>
                <c:pt idx="4979">
                  <c:v>42.834724706817731</c:v>
                </c:pt>
                <c:pt idx="4980">
                  <c:v>42.945049767359677</c:v>
                </c:pt>
                <c:pt idx="4981">
                  <c:v>45.708398950131233</c:v>
                </c:pt>
                <c:pt idx="4982">
                  <c:v>45.981185567010307</c:v>
                </c:pt>
                <c:pt idx="4983">
                  <c:v>47.009698558322413</c:v>
                </c:pt>
                <c:pt idx="4984">
                  <c:v>46.319530402603206</c:v>
                </c:pt>
                <c:pt idx="4985">
                  <c:v>46.950307200786433</c:v>
                </c:pt>
                <c:pt idx="4986">
                  <c:v>47.214998594321059</c:v>
                </c:pt>
                <c:pt idx="4987">
                  <c:v>48.383971952296818</c:v>
                </c:pt>
                <c:pt idx="4988">
                  <c:v>48.610666666666667</c:v>
                </c:pt>
                <c:pt idx="4989">
                  <c:v>48.677359092358863</c:v>
                </c:pt>
                <c:pt idx="4990">
                  <c:v>48.214696632660889</c:v>
                </c:pt>
                <c:pt idx="4991">
                  <c:v>47.614945858027717</c:v>
                </c:pt>
                <c:pt idx="4992">
                  <c:v>49.091576706996719</c:v>
                </c:pt>
                <c:pt idx="4993">
                  <c:v>49.675738075354914</c:v>
                </c:pt>
                <c:pt idx="4994">
                  <c:v>50.31965577450736</c:v>
                </c:pt>
                <c:pt idx="4995">
                  <c:v>50.706283487579149</c:v>
                </c:pt>
                <c:pt idx="4996">
                  <c:v>48.372903978610616</c:v>
                </c:pt>
                <c:pt idx="4997">
                  <c:v>48.505763567522088</c:v>
                </c:pt>
                <c:pt idx="4998">
                  <c:v>48.833049403747872</c:v>
                </c:pt>
                <c:pt idx="4999">
                  <c:v>688.87826678492388</c:v>
                </c:pt>
                <c:pt idx="5000">
                  <c:v>674.20029391424623</c:v>
                </c:pt>
                <c:pt idx="5001">
                  <c:v>676.43454241672953</c:v>
                </c:pt>
                <c:pt idx="5002">
                  <c:v>665.43557492324453</c:v>
                </c:pt>
                <c:pt idx="5003">
                  <c:v>667.09021859948132</c:v>
                </c:pt>
                <c:pt idx="5004">
                  <c:v>667.63396898419535</c:v>
                </c:pt>
                <c:pt idx="5005">
                  <c:v>668.037876835867</c:v>
                </c:pt>
                <c:pt idx="5006">
                  <c:v>663.72629633906922</c:v>
                </c:pt>
                <c:pt idx="5007">
                  <c:v>648.99844472802681</c:v>
                </c:pt>
                <c:pt idx="5008">
                  <c:v>653.49959551600602</c:v>
                </c:pt>
                <c:pt idx="5009">
                  <c:v>659.28914164793014</c:v>
                </c:pt>
                <c:pt idx="5010">
                  <c:v>670.56481857293613</c:v>
                </c:pt>
                <c:pt idx="5011">
                  <c:v>669.95643294758338</c:v>
                </c:pt>
                <c:pt idx="5012">
                  <c:v>669.91927951967978</c:v>
                </c:pt>
                <c:pt idx="5013">
                  <c:v>669.57683107415426</c:v>
                </c:pt>
                <c:pt idx="5014">
                  <c:v>675.48734755801058</c:v>
                </c:pt>
                <c:pt idx="5015">
                  <c:v>674.28249327956985</c:v>
                </c:pt>
                <c:pt idx="5016">
                  <c:v>668.43680043680047</c:v>
                </c:pt>
                <c:pt idx="5017">
                  <c:v>671.55011460720982</c:v>
                </c:pt>
                <c:pt idx="5018">
                  <c:v>672.99439978665851</c:v>
                </c:pt>
                <c:pt idx="5019">
                  <c:v>667.9203656312792</c:v>
                </c:pt>
                <c:pt idx="5020">
                  <c:v>651.49238391883193</c:v>
                </c:pt>
                <c:pt idx="5021">
                  <c:v>641.38529630273615</c:v>
                </c:pt>
                <c:pt idx="5022">
                  <c:v>634.91281329203036</c:v>
                </c:pt>
                <c:pt idx="5023">
                  <c:v>638.66134756807401</c:v>
                </c:pt>
                <c:pt idx="5024">
                  <c:v>628.79806706372585</c:v>
                </c:pt>
                <c:pt idx="5025">
                  <c:v>622.16858180072609</c:v>
                </c:pt>
                <c:pt idx="5026">
                  <c:v>614.03932082216261</c:v>
                </c:pt>
                <c:pt idx="5027">
                  <c:v>620.11587900899372</c:v>
                </c:pt>
                <c:pt idx="5028">
                  <c:v>628.6230539609644</c:v>
                </c:pt>
                <c:pt idx="5029">
                  <c:v>637.00815626488804</c:v>
                </c:pt>
                <c:pt idx="5030">
                  <c:v>640.01050340559084</c:v>
                </c:pt>
                <c:pt idx="5031">
                  <c:v>643.26392385940176</c:v>
                </c:pt>
                <c:pt idx="5032">
                  <c:v>623.66939062603774</c:v>
                </c:pt>
                <c:pt idx="5033">
                  <c:v>629.99267060720047</c:v>
                </c:pt>
                <c:pt idx="5034">
                  <c:v>631.77752983409334</c:v>
                </c:pt>
                <c:pt idx="5035">
                  <c:v>632.81219958800637</c:v>
                </c:pt>
                <c:pt idx="5036">
                  <c:v>634.9888345589651</c:v>
                </c:pt>
                <c:pt idx="5037">
                  <c:v>642.28896606186925</c:v>
                </c:pt>
                <c:pt idx="5038">
                  <c:v>636.60389610389609</c:v>
                </c:pt>
                <c:pt idx="5039">
                  <c:v>635.73746374599295</c:v>
                </c:pt>
                <c:pt idx="5040">
                  <c:v>626.30725692338797</c:v>
                </c:pt>
                <c:pt idx="5041">
                  <c:v>632.80018306636157</c:v>
                </c:pt>
                <c:pt idx="5042">
                  <c:v>637.9673874824191</c:v>
                </c:pt>
                <c:pt idx="5043">
                  <c:v>638.51930418184975</c:v>
                </c:pt>
                <c:pt idx="5044">
                  <c:v>651.55280799764773</c:v>
                </c:pt>
                <c:pt idx="5045">
                  <c:v>651.11221400309648</c:v>
                </c:pt>
                <c:pt idx="5046">
                  <c:v>650.5654065025916</c:v>
                </c:pt>
                <c:pt idx="5047">
                  <c:v>649.96731242539795</c:v>
                </c:pt>
                <c:pt idx="5048">
                  <c:v>647.48432509168344</c:v>
                </c:pt>
                <c:pt idx="5049">
                  <c:v>641.61212444919215</c:v>
                </c:pt>
                <c:pt idx="5050">
                  <c:v>633.67397239872912</c:v>
                </c:pt>
                <c:pt idx="5051">
                  <c:v>628.74464742376813</c:v>
                </c:pt>
                <c:pt idx="5052">
                  <c:v>623.09079168595724</c:v>
                </c:pt>
                <c:pt idx="5053">
                  <c:v>626.06356839880266</c:v>
                </c:pt>
                <c:pt idx="5054">
                  <c:v>616.63075382035038</c:v>
                </c:pt>
                <c:pt idx="5055">
                  <c:v>618.3630889335825</c:v>
                </c:pt>
                <c:pt idx="5056">
                  <c:v>616.09806007054294</c:v>
                </c:pt>
                <c:pt idx="5057">
                  <c:v>626.53885195737053</c:v>
                </c:pt>
                <c:pt idx="5058">
                  <c:v>636.38493108972239</c:v>
                </c:pt>
                <c:pt idx="5059">
                  <c:v>627.36714285714288</c:v>
                </c:pt>
                <c:pt idx="5060">
                  <c:v>622.66157964370325</c:v>
                </c:pt>
                <c:pt idx="5061">
                  <c:v>625.44171576864994</c:v>
                </c:pt>
                <c:pt idx="5062">
                  <c:v>626.33301174114865</c:v>
                </c:pt>
                <c:pt idx="5063">
                  <c:v>628.19712397940941</c:v>
                </c:pt>
                <c:pt idx="5064">
                  <c:v>647.52327495235545</c:v>
                </c:pt>
                <c:pt idx="5065">
                  <c:v>632.65597636397035</c:v>
                </c:pt>
                <c:pt idx="5066">
                  <c:v>629.87029486808535</c:v>
                </c:pt>
                <c:pt idx="5067">
                  <c:v>631.44297785110746</c:v>
                </c:pt>
                <c:pt idx="5068">
                  <c:v>646.7800870237013</c:v>
                </c:pt>
                <c:pt idx="5069">
                  <c:v>638.62564040221605</c:v>
                </c:pt>
                <c:pt idx="5070">
                  <c:v>617.30947998432475</c:v>
                </c:pt>
                <c:pt idx="5071">
                  <c:v>601.70626742255774</c:v>
                </c:pt>
                <c:pt idx="5072">
                  <c:v>604.17019205570739</c:v>
                </c:pt>
                <c:pt idx="5073">
                  <c:v>593.04277958740499</c:v>
                </c:pt>
                <c:pt idx="5074">
                  <c:v>595.7746664637549</c:v>
                </c:pt>
                <c:pt idx="5075">
                  <c:v>594.2480597706475</c:v>
                </c:pt>
                <c:pt idx="5076">
                  <c:v>596.412442441081</c:v>
                </c:pt>
                <c:pt idx="5077">
                  <c:v>608.30381637243238</c:v>
                </c:pt>
                <c:pt idx="5078">
                  <c:v>609.28872977001708</c:v>
                </c:pt>
                <c:pt idx="5079">
                  <c:v>611.42908442238343</c:v>
                </c:pt>
                <c:pt idx="5080">
                  <c:v>594.09459708648353</c:v>
                </c:pt>
                <c:pt idx="5081">
                  <c:v>584.99731196964103</c:v>
                </c:pt>
                <c:pt idx="5082">
                  <c:v>583.79145322189265</c:v>
                </c:pt>
                <c:pt idx="5083">
                  <c:v>578.76604143107909</c:v>
                </c:pt>
                <c:pt idx="5084">
                  <c:v>570.07704267745726</c:v>
                </c:pt>
                <c:pt idx="5085">
                  <c:v>553.85025336362048</c:v>
                </c:pt>
                <c:pt idx="5086">
                  <c:v>564.86305438390696</c:v>
                </c:pt>
                <c:pt idx="5087">
                  <c:v>559.02574179084797</c:v>
                </c:pt>
                <c:pt idx="5088">
                  <c:v>565.16576517233955</c:v>
                </c:pt>
                <c:pt idx="5089">
                  <c:v>571.25102933043047</c:v>
                </c:pt>
                <c:pt idx="5090">
                  <c:v>563.14889588222741</c:v>
                </c:pt>
                <c:pt idx="5091">
                  <c:v>571.19918934568614</c:v>
                </c:pt>
                <c:pt idx="5092">
                  <c:v>585.68088883447604</c:v>
                </c:pt>
                <c:pt idx="5093">
                  <c:v>582.2301154107264</c:v>
                </c:pt>
                <c:pt idx="5094">
                  <c:v>571.07358042412125</c:v>
                </c:pt>
                <c:pt idx="5095">
                  <c:v>576.55603917301414</c:v>
                </c:pt>
                <c:pt idx="5096">
                  <c:v>579.93795936013839</c:v>
                </c:pt>
                <c:pt idx="5097">
                  <c:v>588.06088877399952</c:v>
                </c:pt>
                <c:pt idx="5098">
                  <c:v>583.90324325055087</c:v>
                </c:pt>
                <c:pt idx="5099">
                  <c:v>570.5757705838987</c:v>
                </c:pt>
                <c:pt idx="5100">
                  <c:v>561.99525139906416</c:v>
                </c:pt>
                <c:pt idx="5101">
                  <c:v>538.54438362163341</c:v>
                </c:pt>
                <c:pt idx="5102">
                  <c:v>534.37858568876743</c:v>
                </c:pt>
                <c:pt idx="5103">
                  <c:v>531.80363188673437</c:v>
                </c:pt>
                <c:pt idx="5104">
                  <c:v>544.49737434358588</c:v>
                </c:pt>
                <c:pt idx="5105">
                  <c:v>531.84102658788777</c:v>
                </c:pt>
                <c:pt idx="5106">
                  <c:v>546.87505668934239</c:v>
                </c:pt>
                <c:pt idx="5107">
                  <c:v>547.54959577297382</c:v>
                </c:pt>
                <c:pt idx="5108">
                  <c:v>529.27715699576981</c:v>
                </c:pt>
                <c:pt idx="5109">
                  <c:v>533.93083080320173</c:v>
                </c:pt>
                <c:pt idx="5110">
                  <c:v>548.48337459021877</c:v>
                </c:pt>
                <c:pt idx="5111">
                  <c:v>546.70274376619898</c:v>
                </c:pt>
                <c:pt idx="5112">
                  <c:v>546.40348306841736</c:v>
                </c:pt>
                <c:pt idx="5113">
                  <c:v>544.42184413718803</c:v>
                </c:pt>
                <c:pt idx="5114">
                  <c:v>548.32954719095403</c:v>
                </c:pt>
                <c:pt idx="5115">
                  <c:v>541.19931601598523</c:v>
                </c:pt>
                <c:pt idx="5116">
                  <c:v>531.7341404540997</c:v>
                </c:pt>
                <c:pt idx="5117">
                  <c:v>522.94062749045759</c:v>
                </c:pt>
                <c:pt idx="5118">
                  <c:v>509.8896114864865</c:v>
                </c:pt>
                <c:pt idx="5119">
                  <c:v>499.80672490398371</c:v>
                </c:pt>
                <c:pt idx="5120">
                  <c:v>489.4227961281855</c:v>
                </c:pt>
                <c:pt idx="5121">
                  <c:v>499.42391190898655</c:v>
                </c:pt>
                <c:pt idx="5122">
                  <c:v>509.73206262763784</c:v>
                </c:pt>
                <c:pt idx="5123">
                  <c:v>517.73384615384612</c:v>
                </c:pt>
                <c:pt idx="5124">
                  <c:v>530.72159732222781</c:v>
                </c:pt>
                <c:pt idx="5125">
                  <c:v>525.48765394277314</c:v>
                </c:pt>
                <c:pt idx="5126">
                  <c:v>516.98819870823695</c:v>
                </c:pt>
                <c:pt idx="5127">
                  <c:v>503.29438993382666</c:v>
                </c:pt>
                <c:pt idx="5128">
                  <c:v>501.61817491406185</c:v>
                </c:pt>
                <c:pt idx="5129">
                  <c:v>509.51361940298506</c:v>
                </c:pt>
                <c:pt idx="5130">
                  <c:v>521.70650054171176</c:v>
                </c:pt>
                <c:pt idx="5131">
                  <c:v>523.38681337798459</c:v>
                </c:pt>
                <c:pt idx="5132">
                  <c:v>523.92512321121069</c:v>
                </c:pt>
                <c:pt idx="5133">
                  <c:v>522.8986914505017</c:v>
                </c:pt>
                <c:pt idx="5134">
                  <c:v>526.27659187937138</c:v>
                </c:pt>
                <c:pt idx="5135">
                  <c:v>524.05717685878881</c:v>
                </c:pt>
                <c:pt idx="5136">
                  <c:v>513.46308093994776</c:v>
                </c:pt>
                <c:pt idx="5137">
                  <c:v>508.7396181946736</c:v>
                </c:pt>
                <c:pt idx="5138">
                  <c:v>507.36503002472625</c:v>
                </c:pt>
                <c:pt idx="5139">
                  <c:v>522.81184980494152</c:v>
                </c:pt>
                <c:pt idx="5140">
                  <c:v>512.86543512896696</c:v>
                </c:pt>
                <c:pt idx="5141">
                  <c:v>516.78520704602045</c:v>
                </c:pt>
                <c:pt idx="5142">
                  <c:v>530.18377124036226</c:v>
                </c:pt>
                <c:pt idx="5143">
                  <c:v>546.84109534279435</c:v>
                </c:pt>
                <c:pt idx="5144">
                  <c:v>548.33759756034533</c:v>
                </c:pt>
                <c:pt idx="5145">
                  <c:v>544.20882405999532</c:v>
                </c:pt>
                <c:pt idx="5146">
                  <c:v>536.84955613413217</c:v>
                </c:pt>
                <c:pt idx="5147">
                  <c:v>520.1651359050129</c:v>
                </c:pt>
                <c:pt idx="5148">
                  <c:v>547.51972423070458</c:v>
                </c:pt>
                <c:pt idx="5149">
                  <c:v>550.53108332977774</c:v>
                </c:pt>
                <c:pt idx="5150">
                  <c:v>551.77162083009819</c:v>
                </c:pt>
                <c:pt idx="5151">
                  <c:v>541.18206586351744</c:v>
                </c:pt>
                <c:pt idx="5152">
                  <c:v>512.19128557938757</c:v>
                </c:pt>
                <c:pt idx="5153">
                  <c:v>496.00999855093465</c:v>
                </c:pt>
                <c:pt idx="5154">
                  <c:v>507.31386071670045</c:v>
                </c:pt>
                <c:pt idx="5155">
                  <c:v>521.27072003480532</c:v>
                </c:pt>
                <c:pt idx="5156">
                  <c:v>517.18106359032072</c:v>
                </c:pt>
                <c:pt idx="5157">
                  <c:v>527.5929267566072</c:v>
                </c:pt>
                <c:pt idx="5158">
                  <c:v>529.09049731496611</c:v>
                </c:pt>
                <c:pt idx="5159">
                  <c:v>523.95464032280506</c:v>
                </c:pt>
                <c:pt idx="5160">
                  <c:v>524.10189515136597</c:v>
                </c:pt>
                <c:pt idx="5161">
                  <c:v>506.22170915927308</c:v>
                </c:pt>
                <c:pt idx="5162">
                  <c:v>497.17952522255194</c:v>
                </c:pt>
                <c:pt idx="5163">
                  <c:v>480.39004048734068</c:v>
                </c:pt>
                <c:pt idx="5164">
                  <c:v>491.55118896351422</c:v>
                </c:pt>
                <c:pt idx="5165">
                  <c:v>501.52570103679074</c:v>
                </c:pt>
                <c:pt idx="5166">
                  <c:v>507.40958388667553</c:v>
                </c:pt>
                <c:pt idx="5167">
                  <c:v>511.53226243118854</c:v>
                </c:pt>
                <c:pt idx="5168">
                  <c:v>510.57976558113421</c:v>
                </c:pt>
                <c:pt idx="5169">
                  <c:v>527.48249435113792</c:v>
                </c:pt>
                <c:pt idx="5170">
                  <c:v>519.06101011595433</c:v>
                </c:pt>
                <c:pt idx="5171">
                  <c:v>522.26044888741421</c:v>
                </c:pt>
                <c:pt idx="5172">
                  <c:v>530.90367313409479</c:v>
                </c:pt>
                <c:pt idx="5173">
                  <c:v>544.06336284671227</c:v>
                </c:pt>
                <c:pt idx="5174">
                  <c:v>545.23849690017289</c:v>
                </c:pt>
                <c:pt idx="5175">
                  <c:v>546.05247446242834</c:v>
                </c:pt>
                <c:pt idx="5176">
                  <c:v>539.35979073854583</c:v>
                </c:pt>
                <c:pt idx="5177">
                  <c:v>535.41595237089894</c:v>
                </c:pt>
                <c:pt idx="5178">
                  <c:v>545.81329004628026</c:v>
                </c:pt>
                <c:pt idx="5179">
                  <c:v>551.07681611804765</c:v>
                </c:pt>
                <c:pt idx="5180">
                  <c:v>559.50468584227281</c:v>
                </c:pt>
                <c:pt idx="5181">
                  <c:v>571.24013728195871</c:v>
                </c:pt>
                <c:pt idx="5182">
                  <c:v>583.43782006107585</c:v>
                </c:pt>
                <c:pt idx="5183">
                  <c:v>567.77088772845957</c:v>
                </c:pt>
                <c:pt idx="5184">
                  <c:v>578.91827026510168</c:v>
                </c:pt>
                <c:pt idx="5185">
                  <c:v>589.77396799461769</c:v>
                </c:pt>
                <c:pt idx="5186">
                  <c:v>597.50495957800581</c:v>
                </c:pt>
                <c:pt idx="5187">
                  <c:v>596.72013375504912</c:v>
                </c:pt>
                <c:pt idx="5188">
                  <c:v>597.12758004225577</c:v>
                </c:pt>
                <c:pt idx="5189">
                  <c:v>597.72425346910086</c:v>
                </c:pt>
                <c:pt idx="5190">
                  <c:v>600.4962156355291</c:v>
                </c:pt>
                <c:pt idx="5191">
                  <c:v>584.15418849642276</c:v>
                </c:pt>
                <c:pt idx="5192">
                  <c:v>577.94200436787185</c:v>
                </c:pt>
                <c:pt idx="5193">
                  <c:v>576.45782857142854</c:v>
                </c:pt>
                <c:pt idx="5194">
                  <c:v>570.54237137148607</c:v>
                </c:pt>
                <c:pt idx="5195">
                  <c:v>560.12617535393679</c:v>
                </c:pt>
                <c:pt idx="5196">
                  <c:v>562.91503400259069</c:v>
                </c:pt>
                <c:pt idx="5197">
                  <c:v>573.20277351866162</c:v>
                </c:pt>
                <c:pt idx="5198">
                  <c:v>530.79632955621594</c:v>
                </c:pt>
                <c:pt idx="5199">
                  <c:v>521.56466001063393</c:v>
                </c:pt>
                <c:pt idx="5200">
                  <c:v>529.79383126348318</c:v>
                </c:pt>
                <c:pt idx="5201">
                  <c:v>524.78304517568324</c:v>
                </c:pt>
                <c:pt idx="5202">
                  <c:v>542.42621570560209</c:v>
                </c:pt>
                <c:pt idx="5203">
                  <c:v>546.6240996268333</c:v>
                </c:pt>
                <c:pt idx="5204">
                  <c:v>566.34968496849683</c:v>
                </c:pt>
                <c:pt idx="5205">
                  <c:v>563.98060563094998</c:v>
                </c:pt>
                <c:pt idx="5206">
                  <c:v>563.27813470392971</c:v>
                </c:pt>
                <c:pt idx="5207">
                  <c:v>579.03533745679465</c:v>
                </c:pt>
                <c:pt idx="5208">
                  <c:v>575.25376002459711</c:v>
                </c:pt>
                <c:pt idx="5209">
                  <c:v>578.04644581321793</c:v>
                </c:pt>
                <c:pt idx="5210">
                  <c:v>576.25839240059031</c:v>
                </c:pt>
                <c:pt idx="5211">
                  <c:v>587.72409059711731</c:v>
                </c:pt>
                <c:pt idx="5212">
                  <c:v>588.20792401949893</c:v>
                </c:pt>
                <c:pt idx="5213">
                  <c:v>587.83167083235799</c:v>
                </c:pt>
                <c:pt idx="5214">
                  <c:v>568.5406087018647</c:v>
                </c:pt>
                <c:pt idx="5215">
                  <c:v>540.74668097547658</c:v>
                </c:pt>
                <c:pt idx="5216">
                  <c:v>494.16661750904944</c:v>
                </c:pt>
                <c:pt idx="5217">
                  <c:v>503.27198775002392</c:v>
                </c:pt>
                <c:pt idx="5218">
                  <c:v>501.46305596404096</c:v>
                </c:pt>
                <c:pt idx="5219">
                  <c:v>503.9192458460098</c:v>
                </c:pt>
                <c:pt idx="5220">
                  <c:v>518.05392905634756</c:v>
                </c:pt>
                <c:pt idx="5221">
                  <c:v>516.00301172421212</c:v>
                </c:pt>
                <c:pt idx="5222">
                  <c:v>515.03462110625253</c:v>
                </c:pt>
                <c:pt idx="5223">
                  <c:v>519.18325129887887</c:v>
                </c:pt>
                <c:pt idx="5224">
                  <c:v>522.68476743331621</c:v>
                </c:pt>
                <c:pt idx="5225">
                  <c:v>525.21712081622491</c:v>
                </c:pt>
                <c:pt idx="5226">
                  <c:v>525.32600035673943</c:v>
                </c:pt>
                <c:pt idx="5227">
                  <c:v>526.06799679701055</c:v>
                </c:pt>
                <c:pt idx="5228">
                  <c:v>528.26529641955892</c:v>
                </c:pt>
                <c:pt idx="5229">
                  <c:v>523.49344299865038</c:v>
                </c:pt>
                <c:pt idx="5230">
                  <c:v>518.91851395730703</c:v>
                </c:pt>
                <c:pt idx="5231">
                  <c:v>525.34859515889457</c:v>
                </c:pt>
                <c:pt idx="5232">
                  <c:v>519.6680896180352</c:v>
                </c:pt>
                <c:pt idx="5233">
                  <c:v>526.9634919676289</c:v>
                </c:pt>
                <c:pt idx="5234">
                  <c:v>525.58079546325393</c:v>
                </c:pt>
                <c:pt idx="5235">
                  <c:v>536.58901543310833</c:v>
                </c:pt>
                <c:pt idx="5236">
                  <c:v>528.27320677044088</c:v>
                </c:pt>
                <c:pt idx="5237">
                  <c:v>524.79884115010384</c:v>
                </c:pt>
                <c:pt idx="5238">
                  <c:v>530.18936543767245</c:v>
                </c:pt>
                <c:pt idx="5239">
                  <c:v>527.37812115943768</c:v>
                </c:pt>
                <c:pt idx="5240">
                  <c:v>510.57756305744704</c:v>
                </c:pt>
                <c:pt idx="5241">
                  <c:v>509.05372251392936</c:v>
                </c:pt>
                <c:pt idx="5242">
                  <c:v>508.6050746140283</c:v>
                </c:pt>
                <c:pt idx="5243">
                  <c:v>517.67041863178883</c:v>
                </c:pt>
                <c:pt idx="5244">
                  <c:v>519.85484232431565</c:v>
                </c:pt>
                <c:pt idx="5245">
                  <c:v>521.33926365208799</c:v>
                </c:pt>
                <c:pt idx="5246">
                  <c:v>520.41099379059722</c:v>
                </c:pt>
                <c:pt idx="5247">
                  <c:v>511.24099033956151</c:v>
                </c:pt>
                <c:pt idx="5248">
                  <c:v>520.44938792430742</c:v>
                </c:pt>
                <c:pt idx="5249">
                  <c:v>39.642377208169812</c:v>
                </c:pt>
                <c:pt idx="5250">
                  <c:v>38.841237091011763</c:v>
                </c:pt>
                <c:pt idx="5251">
                  <c:v>39.198754209462237</c:v>
                </c:pt>
                <c:pt idx="5252">
                  <c:v>38.218774916339299</c:v>
                </c:pt>
                <c:pt idx="5253">
                  <c:v>38.796588225475759</c:v>
                </c:pt>
                <c:pt idx="5254">
                  <c:v>39.627569234097791</c:v>
                </c:pt>
                <c:pt idx="5255">
                  <c:v>39.926106184275561</c:v>
                </c:pt>
                <c:pt idx="5256">
                  <c:v>38.457656631476986</c:v>
                </c:pt>
                <c:pt idx="5257">
                  <c:v>38.14753241638391</c:v>
                </c:pt>
                <c:pt idx="5258">
                  <c:v>38.092270025469674</c:v>
                </c:pt>
                <c:pt idx="5259">
                  <c:v>38.224014772094904</c:v>
                </c:pt>
                <c:pt idx="5260">
                  <c:v>38.445200383509111</c:v>
                </c:pt>
                <c:pt idx="5261">
                  <c:v>38.303137198076385</c:v>
                </c:pt>
                <c:pt idx="5262">
                  <c:v>38.431038350080918</c:v>
                </c:pt>
                <c:pt idx="5263">
                  <c:v>37.950092525545095</c:v>
                </c:pt>
                <c:pt idx="5264">
                  <c:v>37.168706358015413</c:v>
                </c:pt>
                <c:pt idx="5265">
                  <c:v>36.696865161765693</c:v>
                </c:pt>
                <c:pt idx="5266">
                  <c:v>36.132725588378577</c:v>
                </c:pt>
                <c:pt idx="5267">
                  <c:v>36.195821524010043</c:v>
                </c:pt>
                <c:pt idx="5268">
                  <c:v>36.069615258043001</c:v>
                </c:pt>
                <c:pt idx="5269">
                  <c:v>35.918394058850907</c:v>
                </c:pt>
                <c:pt idx="5270">
                  <c:v>36.182937015478586</c:v>
                </c:pt>
                <c:pt idx="5271">
                  <c:v>35.990575643997659</c:v>
                </c:pt>
                <c:pt idx="5272">
                  <c:v>36.740961296609392</c:v>
                </c:pt>
                <c:pt idx="5273">
                  <c:v>37.022281302838834</c:v>
                </c:pt>
                <c:pt idx="5274">
                  <c:v>36.917361611388067</c:v>
                </c:pt>
                <c:pt idx="5275">
                  <c:v>37.172806983661012</c:v>
                </c:pt>
                <c:pt idx="5276">
                  <c:v>37.550213681546332</c:v>
                </c:pt>
                <c:pt idx="5277">
                  <c:v>38.019583651830295</c:v>
                </c:pt>
                <c:pt idx="5278">
                  <c:v>37.696119430881012</c:v>
                </c:pt>
                <c:pt idx="5279">
                  <c:v>38.069931997516164</c:v>
                </c:pt>
                <c:pt idx="5280">
                  <c:v>38.616025362093616</c:v>
                </c:pt>
                <c:pt idx="5281">
                  <c:v>39.004831810396546</c:v>
                </c:pt>
                <c:pt idx="5282">
                  <c:v>39.060841584415897</c:v>
                </c:pt>
                <c:pt idx="5283">
                  <c:v>39.55000776327725</c:v>
                </c:pt>
                <c:pt idx="5284">
                  <c:v>40.142416125529067</c:v>
                </c:pt>
                <c:pt idx="5285">
                  <c:v>40.02136381457062</c:v>
                </c:pt>
                <c:pt idx="5286">
                  <c:v>39.84867694261856</c:v>
                </c:pt>
                <c:pt idx="5287">
                  <c:v>39.74574326819571</c:v>
                </c:pt>
                <c:pt idx="5288">
                  <c:v>39.021487517024397</c:v>
                </c:pt>
                <c:pt idx="5289">
                  <c:v>38.774341659867723</c:v>
                </c:pt>
                <c:pt idx="5290">
                  <c:v>38.999705559406458</c:v>
                </c:pt>
                <c:pt idx="5291">
                  <c:v>39.291249528756339</c:v>
                </c:pt>
                <c:pt idx="5292">
                  <c:v>39.41969022386656</c:v>
                </c:pt>
                <c:pt idx="5293">
                  <c:v>39.479024910025984</c:v>
                </c:pt>
                <c:pt idx="5294">
                  <c:v>39.971938988047555</c:v>
                </c:pt>
                <c:pt idx="5295">
                  <c:v>40.03244104189988</c:v>
                </c:pt>
                <c:pt idx="5296">
                  <c:v>39.905310574829777</c:v>
                </c:pt>
                <c:pt idx="5297">
                  <c:v>40.134213151562655</c:v>
                </c:pt>
                <c:pt idx="5298">
                  <c:v>39.550533745295866</c:v>
                </c:pt>
                <c:pt idx="5299">
                  <c:v>38.952955607253124</c:v>
                </c:pt>
                <c:pt idx="5300">
                  <c:v>38.179301744259831</c:v>
                </c:pt>
                <c:pt idx="5301">
                  <c:v>37.948856580717717</c:v>
                </c:pt>
                <c:pt idx="5302">
                  <c:v>38.149507697182365</c:v>
                </c:pt>
                <c:pt idx="5303">
                  <c:v>37.768978262555251</c:v>
                </c:pt>
                <c:pt idx="5304">
                  <c:v>36.942010593109238</c:v>
                </c:pt>
                <c:pt idx="5305">
                  <c:v>36.95066676075519</c:v>
                </c:pt>
                <c:pt idx="5306">
                  <c:v>36.9323285954166</c:v>
                </c:pt>
                <c:pt idx="5307">
                  <c:v>37.720711760626514</c:v>
                </c:pt>
                <c:pt idx="5308">
                  <c:v>38.114720034110256</c:v>
                </c:pt>
                <c:pt idx="5309">
                  <c:v>36.937742184137619</c:v>
                </c:pt>
                <c:pt idx="5310">
                  <c:v>37.562920931389108</c:v>
                </c:pt>
                <c:pt idx="5311">
                  <c:v>38.945960842645107</c:v>
                </c:pt>
                <c:pt idx="5312">
                  <c:v>39.767517208762726</c:v>
                </c:pt>
                <c:pt idx="5313">
                  <c:v>40.489713789042064</c:v>
                </c:pt>
                <c:pt idx="5314">
                  <c:v>40.78821065409776</c:v>
                </c:pt>
                <c:pt idx="5315">
                  <c:v>39.856659093800808</c:v>
                </c:pt>
                <c:pt idx="5316">
                  <c:v>41.025737127816015</c:v>
                </c:pt>
                <c:pt idx="5317">
                  <c:v>40.798423463957178</c:v>
                </c:pt>
                <c:pt idx="5318">
                  <c:v>41.098535553570322</c:v>
                </c:pt>
                <c:pt idx="5319">
                  <c:v>41.469116434719176</c:v>
                </c:pt>
                <c:pt idx="5320">
                  <c:v>39.253876421757177</c:v>
                </c:pt>
                <c:pt idx="5321">
                  <c:v>37.93049269097547</c:v>
                </c:pt>
                <c:pt idx="5322">
                  <c:v>38.053019555159217</c:v>
                </c:pt>
                <c:pt idx="5323">
                  <c:v>37.868910912814513</c:v>
                </c:pt>
                <c:pt idx="5324">
                  <c:v>38.242127809863071</c:v>
                </c:pt>
                <c:pt idx="5325">
                  <c:v>37.738896692259182</c:v>
                </c:pt>
                <c:pt idx="5326">
                  <c:v>37.788969781465781</c:v>
                </c:pt>
                <c:pt idx="5327">
                  <c:v>37.714585594368472</c:v>
                </c:pt>
                <c:pt idx="5328">
                  <c:v>38.562822836367985</c:v>
                </c:pt>
                <c:pt idx="5329">
                  <c:v>39.505424941333622</c:v>
                </c:pt>
                <c:pt idx="5330">
                  <c:v>37.982566655428911</c:v>
                </c:pt>
                <c:pt idx="5331">
                  <c:v>38.152322157146621</c:v>
                </c:pt>
                <c:pt idx="5332">
                  <c:v>37.861802074833896</c:v>
                </c:pt>
                <c:pt idx="5333">
                  <c:v>37.496857442422971</c:v>
                </c:pt>
                <c:pt idx="5334">
                  <c:v>36.980932786647578</c:v>
                </c:pt>
                <c:pt idx="5335">
                  <c:v>34.322811621817571</c:v>
                </c:pt>
                <c:pt idx="5336">
                  <c:v>35.466862456202804</c:v>
                </c:pt>
                <c:pt idx="5337">
                  <c:v>35.175657691976149</c:v>
                </c:pt>
                <c:pt idx="5338">
                  <c:v>36.458944760310779</c:v>
                </c:pt>
                <c:pt idx="5339">
                  <c:v>37.53259301633566</c:v>
                </c:pt>
                <c:pt idx="5340">
                  <c:v>37.771023686740378</c:v>
                </c:pt>
                <c:pt idx="5341">
                  <c:v>37.710309229273072</c:v>
                </c:pt>
                <c:pt idx="5342">
                  <c:v>38.569117828453855</c:v>
                </c:pt>
                <c:pt idx="5343">
                  <c:v>37.618386471634501</c:v>
                </c:pt>
                <c:pt idx="5344">
                  <c:v>37.642074149573197</c:v>
                </c:pt>
                <c:pt idx="5345">
                  <c:v>38.797542315486965</c:v>
                </c:pt>
                <c:pt idx="5346">
                  <c:v>38.711953189820825</c:v>
                </c:pt>
                <c:pt idx="5347">
                  <c:v>39.160630058158375</c:v>
                </c:pt>
                <c:pt idx="5348">
                  <c:v>38.146555352670958</c:v>
                </c:pt>
                <c:pt idx="5349">
                  <c:v>36.910811996119371</c:v>
                </c:pt>
                <c:pt idx="5350">
                  <c:v>36.160576044804991</c:v>
                </c:pt>
                <c:pt idx="5351">
                  <c:v>35.522451411125175</c:v>
                </c:pt>
                <c:pt idx="5352">
                  <c:v>35.101848156193313</c:v>
                </c:pt>
                <c:pt idx="5353">
                  <c:v>35.409545098014902</c:v>
                </c:pt>
                <c:pt idx="5354">
                  <c:v>35.676844228865122</c:v>
                </c:pt>
                <c:pt idx="5355">
                  <c:v>34.298133162255382</c:v>
                </c:pt>
                <c:pt idx="5356">
                  <c:v>37.390791690061761</c:v>
                </c:pt>
                <c:pt idx="5357">
                  <c:v>37.530579069842311</c:v>
                </c:pt>
                <c:pt idx="5358">
                  <c:v>36.901258714102049</c:v>
                </c:pt>
                <c:pt idx="5359">
                  <c:v>38.184600282425997</c:v>
                </c:pt>
                <c:pt idx="5360">
                  <c:v>39.387492613826915</c:v>
                </c:pt>
                <c:pt idx="5361">
                  <c:v>41.928413525874085</c:v>
                </c:pt>
                <c:pt idx="5362">
                  <c:v>43.500068509552278</c:v>
                </c:pt>
                <c:pt idx="5363">
                  <c:v>43.607541865593873</c:v>
                </c:pt>
                <c:pt idx="5364">
                  <c:v>44.472020393891754</c:v>
                </c:pt>
                <c:pt idx="5365">
                  <c:v>43.230794820182787</c:v>
                </c:pt>
                <c:pt idx="5366">
                  <c:v>43.611224476208861</c:v>
                </c:pt>
                <c:pt idx="5367">
                  <c:v>43.60002030250736</c:v>
                </c:pt>
                <c:pt idx="5368">
                  <c:v>42.14993321676409</c:v>
                </c:pt>
                <c:pt idx="5369">
                  <c:v>41.50696851922887</c:v>
                </c:pt>
                <c:pt idx="5370">
                  <c:v>41.94078645453547</c:v>
                </c:pt>
                <c:pt idx="5371">
                  <c:v>42.386296583569525</c:v>
                </c:pt>
                <c:pt idx="5372">
                  <c:v>42.639884820118411</c:v>
                </c:pt>
                <c:pt idx="5373">
                  <c:v>44.022919281999442</c:v>
                </c:pt>
                <c:pt idx="5374">
                  <c:v>44.651318341125616</c:v>
                </c:pt>
                <c:pt idx="5375">
                  <c:v>44.552533433791673</c:v>
                </c:pt>
                <c:pt idx="5376">
                  <c:v>43.725438590166064</c:v>
                </c:pt>
                <c:pt idx="5377">
                  <c:v>42.439948708833761</c:v>
                </c:pt>
                <c:pt idx="5378">
                  <c:v>41.6554932055734</c:v>
                </c:pt>
                <c:pt idx="5379">
                  <c:v>43.877185584843097</c:v>
                </c:pt>
                <c:pt idx="5380">
                  <c:v>45.746756977656929</c:v>
                </c:pt>
                <c:pt idx="5381">
                  <c:v>46.583096174360065</c:v>
                </c:pt>
                <c:pt idx="5382">
                  <c:v>45.937873357228199</c:v>
                </c:pt>
                <c:pt idx="5383">
                  <c:v>47.009716786698469</c:v>
                </c:pt>
                <c:pt idx="5384">
                  <c:v>46.644318713817555</c:v>
                </c:pt>
                <c:pt idx="5385">
                  <c:v>45.868766012115053</c:v>
                </c:pt>
                <c:pt idx="5386">
                  <c:v>45.164462826908093</c:v>
                </c:pt>
                <c:pt idx="5387">
                  <c:v>45.854247656598993</c:v>
                </c:pt>
                <c:pt idx="5388">
                  <c:v>46.972271575261935</c:v>
                </c:pt>
                <c:pt idx="5389">
                  <c:v>48.258563312275022</c:v>
                </c:pt>
                <c:pt idx="5390">
                  <c:v>47.240901148247417</c:v>
                </c:pt>
                <c:pt idx="5391">
                  <c:v>48.373318161224724</c:v>
                </c:pt>
                <c:pt idx="5392">
                  <c:v>49.629857528643448</c:v>
                </c:pt>
                <c:pt idx="5393">
                  <c:v>50.681838036792243</c:v>
                </c:pt>
                <c:pt idx="5394">
                  <c:v>51.028730589075415</c:v>
                </c:pt>
                <c:pt idx="5395">
                  <c:v>51.324594467254492</c:v>
                </c:pt>
                <c:pt idx="5396">
                  <c:v>49.631779911328415</c:v>
                </c:pt>
                <c:pt idx="5397">
                  <c:v>49.319656942890745</c:v>
                </c:pt>
                <c:pt idx="5398">
                  <c:v>51.230310144743612</c:v>
                </c:pt>
                <c:pt idx="5399">
                  <c:v>50.581315369396798</c:v>
                </c:pt>
                <c:pt idx="5400">
                  <c:v>50.321426016716465</c:v>
                </c:pt>
                <c:pt idx="5401">
                  <c:v>49.972019332352907</c:v>
                </c:pt>
                <c:pt idx="5402">
                  <c:v>49.992514523514011</c:v>
                </c:pt>
                <c:pt idx="5403">
                  <c:v>49.698429758177831</c:v>
                </c:pt>
                <c:pt idx="5404">
                  <c:v>49.619533360556318</c:v>
                </c:pt>
                <c:pt idx="5405">
                  <c:v>50.535260883171368</c:v>
                </c:pt>
                <c:pt idx="5406">
                  <c:v>50.087618122784939</c:v>
                </c:pt>
                <c:pt idx="5407">
                  <c:v>51.564334610987828</c:v>
                </c:pt>
                <c:pt idx="5408">
                  <c:v>52.54559337235014</c:v>
                </c:pt>
                <c:pt idx="5409">
                  <c:v>50.486679115159959</c:v>
                </c:pt>
                <c:pt idx="5410">
                  <c:v>50.74855293182663</c:v>
                </c:pt>
                <c:pt idx="5411">
                  <c:v>50.062786946618964</c:v>
                </c:pt>
                <c:pt idx="5412">
                  <c:v>51.645515502517426</c:v>
                </c:pt>
                <c:pt idx="5413">
                  <c:v>46.553358062255349</c:v>
                </c:pt>
                <c:pt idx="5414">
                  <c:v>48.62521480592455</c:v>
                </c:pt>
                <c:pt idx="5415">
                  <c:v>50.280146420703623</c:v>
                </c:pt>
                <c:pt idx="5416">
                  <c:v>50.739785181610593</c:v>
                </c:pt>
                <c:pt idx="5417">
                  <c:v>51.006811984415997</c:v>
                </c:pt>
                <c:pt idx="5418">
                  <c:v>51.48794368210087</c:v>
                </c:pt>
                <c:pt idx="5419">
                  <c:v>53.704075649237538</c:v>
                </c:pt>
                <c:pt idx="5420">
                  <c:v>52.005238366073122</c:v>
                </c:pt>
                <c:pt idx="5421">
                  <c:v>51.840499083942923</c:v>
                </c:pt>
                <c:pt idx="5422">
                  <c:v>51.194483715503516</c:v>
                </c:pt>
                <c:pt idx="5423">
                  <c:v>50.895190037864985</c:v>
                </c:pt>
                <c:pt idx="5424">
                  <c:v>51.511377216130306</c:v>
                </c:pt>
                <c:pt idx="5425">
                  <c:v>52.052524607859098</c:v>
                </c:pt>
                <c:pt idx="5426">
                  <c:v>51.702207095709568</c:v>
                </c:pt>
                <c:pt idx="5427">
                  <c:v>52.065796418204251</c:v>
                </c:pt>
                <c:pt idx="5428">
                  <c:v>52.857319037599346</c:v>
                </c:pt>
                <c:pt idx="5429">
                  <c:v>52.950139396023737</c:v>
                </c:pt>
                <c:pt idx="5430">
                  <c:v>54.221322523612919</c:v>
                </c:pt>
                <c:pt idx="5431">
                  <c:v>55.397971214943787</c:v>
                </c:pt>
                <c:pt idx="5432">
                  <c:v>56.12909440017166</c:v>
                </c:pt>
                <c:pt idx="5433">
                  <c:v>55.523234322665068</c:v>
                </c:pt>
                <c:pt idx="5434">
                  <c:v>57.476218945725385</c:v>
                </c:pt>
                <c:pt idx="5435">
                  <c:v>58.087511435508034</c:v>
                </c:pt>
                <c:pt idx="5436">
                  <c:v>57.120473993514743</c:v>
                </c:pt>
                <c:pt idx="5437">
                  <c:v>57.739674315586839</c:v>
                </c:pt>
                <c:pt idx="5438">
                  <c:v>58.347903175662559</c:v>
                </c:pt>
                <c:pt idx="5439">
                  <c:v>58.10175978344796</c:v>
                </c:pt>
                <c:pt idx="5440">
                  <c:v>57.702070152165135</c:v>
                </c:pt>
                <c:pt idx="5441">
                  <c:v>54.439593555287686</c:v>
                </c:pt>
                <c:pt idx="5442">
                  <c:v>53.302110798090666</c:v>
                </c:pt>
                <c:pt idx="5443">
                  <c:v>53.770562236039027</c:v>
                </c:pt>
                <c:pt idx="5444">
                  <c:v>54.495290892281055</c:v>
                </c:pt>
                <c:pt idx="5445">
                  <c:v>53.105687800648262</c:v>
                </c:pt>
                <c:pt idx="5446">
                  <c:v>52.48940032444704</c:v>
                </c:pt>
                <c:pt idx="5447">
                  <c:v>52.657111324431362</c:v>
                </c:pt>
                <c:pt idx="5448">
                  <c:v>50.284113406532626</c:v>
                </c:pt>
                <c:pt idx="5449">
                  <c:v>49.952549458174872</c:v>
                </c:pt>
                <c:pt idx="5450">
                  <c:v>51.421185143644927</c:v>
                </c:pt>
                <c:pt idx="5451">
                  <c:v>49.897008778080313</c:v>
                </c:pt>
                <c:pt idx="5452">
                  <c:v>49.790367562085798</c:v>
                </c:pt>
                <c:pt idx="5453">
                  <c:v>50.037374971665891</c:v>
                </c:pt>
                <c:pt idx="5454">
                  <c:v>52.198212383462796</c:v>
                </c:pt>
                <c:pt idx="5455">
                  <c:v>52.812378819533166</c:v>
                </c:pt>
                <c:pt idx="5456">
                  <c:v>53.719511255010794</c:v>
                </c:pt>
                <c:pt idx="5457">
                  <c:v>55.630692252959108</c:v>
                </c:pt>
                <c:pt idx="5458">
                  <c:v>54.694229901045674</c:v>
                </c:pt>
                <c:pt idx="5459">
                  <c:v>53.718825130276663</c:v>
                </c:pt>
                <c:pt idx="5460">
                  <c:v>53.428511847236017</c:v>
                </c:pt>
                <c:pt idx="5461">
                  <c:v>54.92476312883079</c:v>
                </c:pt>
                <c:pt idx="5462">
                  <c:v>54.60635819173384</c:v>
                </c:pt>
                <c:pt idx="5463">
                  <c:v>53.567653218586194</c:v>
                </c:pt>
                <c:pt idx="5464">
                  <c:v>51.937075969946619</c:v>
                </c:pt>
                <c:pt idx="5465">
                  <c:v>50.906385648581981</c:v>
                </c:pt>
                <c:pt idx="5466">
                  <c:v>50.294484391427858</c:v>
                </c:pt>
                <c:pt idx="5467">
                  <c:v>52.27128548675455</c:v>
                </c:pt>
                <c:pt idx="5468">
                  <c:v>51.512161579382841</c:v>
                </c:pt>
                <c:pt idx="5469">
                  <c:v>51.018786187123645</c:v>
                </c:pt>
                <c:pt idx="5470">
                  <c:v>54.403251443949578</c:v>
                </c:pt>
                <c:pt idx="5471">
                  <c:v>55.541957982041261</c:v>
                </c:pt>
                <c:pt idx="5472">
                  <c:v>55.257112856135322</c:v>
                </c:pt>
                <c:pt idx="5473">
                  <c:v>54.60282258064516</c:v>
                </c:pt>
                <c:pt idx="5474">
                  <c:v>54.037431967122068</c:v>
                </c:pt>
                <c:pt idx="5475">
                  <c:v>54.413191191554439</c:v>
                </c:pt>
                <c:pt idx="5476">
                  <c:v>54.21407510708238</c:v>
                </c:pt>
                <c:pt idx="5477">
                  <c:v>54.867353743197704</c:v>
                </c:pt>
                <c:pt idx="5478">
                  <c:v>55.080477147699568</c:v>
                </c:pt>
                <c:pt idx="5479">
                  <c:v>53.686568313570021</c:v>
                </c:pt>
                <c:pt idx="5480">
                  <c:v>53.643145950509783</c:v>
                </c:pt>
                <c:pt idx="5481">
                  <c:v>55.984115218040181</c:v>
                </c:pt>
                <c:pt idx="5482">
                  <c:v>56.472912230599249</c:v>
                </c:pt>
                <c:pt idx="5483">
                  <c:v>57.719547334154498</c:v>
                </c:pt>
                <c:pt idx="5484">
                  <c:v>57.789933445641736</c:v>
                </c:pt>
                <c:pt idx="5485">
                  <c:v>58.780727127373424</c:v>
                </c:pt>
                <c:pt idx="5486">
                  <c:v>58.659276369315364</c:v>
                </c:pt>
                <c:pt idx="5487">
                  <c:v>58.804339897884759</c:v>
                </c:pt>
                <c:pt idx="5488">
                  <c:v>60.24959010442506</c:v>
                </c:pt>
                <c:pt idx="5489">
                  <c:v>60.333571111603199</c:v>
                </c:pt>
                <c:pt idx="5490">
                  <c:v>58.152377626838664</c:v>
                </c:pt>
                <c:pt idx="5491">
                  <c:v>57.888989497492226</c:v>
                </c:pt>
                <c:pt idx="5492">
                  <c:v>58.561519525082815</c:v>
                </c:pt>
                <c:pt idx="5493">
                  <c:v>58.50847377965431</c:v>
                </c:pt>
                <c:pt idx="5494">
                  <c:v>59.749945279838904</c:v>
                </c:pt>
                <c:pt idx="5495">
                  <c:v>59.339719027607558</c:v>
                </c:pt>
                <c:pt idx="5496">
                  <c:v>57.387178153946884</c:v>
                </c:pt>
                <c:pt idx="5497">
                  <c:v>57.928228783744316</c:v>
                </c:pt>
                <c:pt idx="5498">
                  <c:v>58.089427660195391</c:v>
                </c:pt>
                <c:pt idx="5499">
                  <c:v>751.67979355393675</c:v>
                </c:pt>
                <c:pt idx="5500">
                  <c:v>748.20447910965152</c:v>
                </c:pt>
                <c:pt idx="5501">
                  <c:v>752.47694265069492</c:v>
                </c:pt>
                <c:pt idx="5502">
                  <c:v>754.94657859667416</c:v>
                </c:pt>
                <c:pt idx="5503">
                  <c:v>761.32525900587575</c:v>
                </c:pt>
                <c:pt idx="5504">
                  <c:v>762.15610014072763</c:v>
                </c:pt>
                <c:pt idx="5505">
                  <c:v>754.70069375619426</c:v>
                </c:pt>
                <c:pt idx="5506">
                  <c:v>747.99357281104312</c:v>
                </c:pt>
                <c:pt idx="5507">
                  <c:v>741.9390388334474</c:v>
                </c:pt>
                <c:pt idx="5508">
                  <c:v>751.54607594617437</c:v>
                </c:pt>
                <c:pt idx="5509">
                  <c:v>760.97670654190847</c:v>
                </c:pt>
                <c:pt idx="5510">
                  <c:v>769.54421476970583</c:v>
                </c:pt>
                <c:pt idx="5511">
                  <c:v>765.89220175469256</c:v>
                </c:pt>
                <c:pt idx="5512">
                  <c:v>770.8498029828761</c:v>
                </c:pt>
                <c:pt idx="5513">
                  <c:v>781.72740213523127</c:v>
                </c:pt>
                <c:pt idx="5514">
                  <c:v>785.72693710323711</c:v>
                </c:pt>
                <c:pt idx="5515">
                  <c:v>789.70402679280664</c:v>
                </c:pt>
                <c:pt idx="5516">
                  <c:v>773.13398878174826</c:v>
                </c:pt>
                <c:pt idx="5517">
                  <c:v>775.27481281411326</c:v>
                </c:pt>
                <c:pt idx="5518">
                  <c:v>786.05963606816772</c:v>
                </c:pt>
                <c:pt idx="5519">
                  <c:v>783.51932816588885</c:v>
                </c:pt>
                <c:pt idx="5520">
                  <c:v>792.88032247782382</c:v>
                </c:pt>
                <c:pt idx="5521">
                  <c:v>800.12544646623735</c:v>
                </c:pt>
                <c:pt idx="5522">
                  <c:v>806.64941236369805</c:v>
                </c:pt>
                <c:pt idx="5523">
                  <c:v>827.42931059461478</c:v>
                </c:pt>
                <c:pt idx="5524">
                  <c:v>796.31790344114734</c:v>
                </c:pt>
                <c:pt idx="5525">
                  <c:v>788.52071796636938</c:v>
                </c:pt>
                <c:pt idx="5526">
                  <c:v>797.43971353185077</c:v>
                </c:pt>
                <c:pt idx="5527">
                  <c:v>803.80102145841568</c:v>
                </c:pt>
                <c:pt idx="5528">
                  <c:v>805.15932593654418</c:v>
                </c:pt>
                <c:pt idx="5529">
                  <c:v>811.93213868328792</c:v>
                </c:pt>
                <c:pt idx="5530">
                  <c:v>830.0097438153449</c:v>
                </c:pt>
                <c:pt idx="5531">
                  <c:v>852.6511204058321</c:v>
                </c:pt>
                <c:pt idx="5532">
                  <c:v>848.91112026359144</c:v>
                </c:pt>
                <c:pt idx="5533">
                  <c:v>855.17424988804294</c:v>
                </c:pt>
                <c:pt idx="5534">
                  <c:v>846.99193306292284</c:v>
                </c:pt>
                <c:pt idx="5535">
                  <c:v>869.60479902940983</c:v>
                </c:pt>
                <c:pt idx="5536">
                  <c:v>873.49246259937229</c:v>
                </c:pt>
                <c:pt idx="5537">
                  <c:v>882.54477673507267</c:v>
                </c:pt>
                <c:pt idx="5538">
                  <c:v>879.33951547312699</c:v>
                </c:pt>
                <c:pt idx="5539">
                  <c:v>866.70015211475879</c:v>
                </c:pt>
                <c:pt idx="5540">
                  <c:v>857.72487520640766</c:v>
                </c:pt>
                <c:pt idx="5541">
                  <c:v>849.17000476153169</c:v>
                </c:pt>
                <c:pt idx="5542">
                  <c:v>847.01521523747897</c:v>
                </c:pt>
                <c:pt idx="5543">
                  <c:v>855.8139875029849</c:v>
                </c:pt>
                <c:pt idx="5544">
                  <c:v>857.18755055100598</c:v>
                </c:pt>
                <c:pt idx="5545">
                  <c:v>856.10883789311265</c:v>
                </c:pt>
                <c:pt idx="5546">
                  <c:v>859.74010535610978</c:v>
                </c:pt>
                <c:pt idx="5547">
                  <c:v>856.47152464593717</c:v>
                </c:pt>
                <c:pt idx="5548">
                  <c:v>879.86961776591409</c:v>
                </c:pt>
                <c:pt idx="5549">
                  <c:v>867.55890199253031</c:v>
                </c:pt>
                <c:pt idx="5550">
                  <c:v>858.88902596165337</c:v>
                </c:pt>
                <c:pt idx="5551">
                  <c:v>832.79821003386098</c:v>
                </c:pt>
                <c:pt idx="5552">
                  <c:v>832.6981859388469</c:v>
                </c:pt>
                <c:pt idx="5553">
                  <c:v>835.64299212943683</c:v>
                </c:pt>
                <c:pt idx="5554">
                  <c:v>836.38022491079698</c:v>
                </c:pt>
                <c:pt idx="5555">
                  <c:v>839.38381159650055</c:v>
                </c:pt>
                <c:pt idx="5556">
                  <c:v>841.28314060667003</c:v>
                </c:pt>
                <c:pt idx="5557">
                  <c:v>844.28563129189172</c:v>
                </c:pt>
                <c:pt idx="5558">
                  <c:v>812.22022375126903</c:v>
                </c:pt>
                <c:pt idx="5559">
                  <c:v>818.13195785435653</c:v>
                </c:pt>
                <c:pt idx="5560">
                  <c:v>819.0704133999385</c:v>
                </c:pt>
                <c:pt idx="5561">
                  <c:v>834.55102317754984</c:v>
                </c:pt>
                <c:pt idx="5562">
                  <c:v>844.14081221920958</c:v>
                </c:pt>
                <c:pt idx="5563">
                  <c:v>848.6701155566825</c:v>
                </c:pt>
                <c:pt idx="5564">
                  <c:v>834.02918294166614</c:v>
                </c:pt>
                <c:pt idx="5565">
                  <c:v>823.67131091283454</c:v>
                </c:pt>
                <c:pt idx="5566">
                  <c:v>806.96695442754356</c:v>
                </c:pt>
                <c:pt idx="5567">
                  <c:v>811.04934094038958</c:v>
                </c:pt>
                <c:pt idx="5568">
                  <c:v>805.47088708870888</c:v>
                </c:pt>
                <c:pt idx="5569">
                  <c:v>816.34748886972739</c:v>
                </c:pt>
                <c:pt idx="5570">
                  <c:v>816.28459053237816</c:v>
                </c:pt>
                <c:pt idx="5571">
                  <c:v>815.21608571706781</c:v>
                </c:pt>
                <c:pt idx="5572">
                  <c:v>811.82220134450347</c:v>
                </c:pt>
                <c:pt idx="5573">
                  <c:v>817.21216072994662</c:v>
                </c:pt>
                <c:pt idx="5574">
                  <c:v>797.7554747256163</c:v>
                </c:pt>
                <c:pt idx="5575">
                  <c:v>789.01671598800885</c:v>
                </c:pt>
                <c:pt idx="5576">
                  <c:v>771.78947961675749</c:v>
                </c:pt>
                <c:pt idx="5577">
                  <c:v>770.73373784563205</c:v>
                </c:pt>
                <c:pt idx="5578">
                  <c:v>789.62825124604069</c:v>
                </c:pt>
                <c:pt idx="5579">
                  <c:v>782.17793026914649</c:v>
                </c:pt>
                <c:pt idx="5580">
                  <c:v>766.82073096774479</c:v>
                </c:pt>
                <c:pt idx="5581">
                  <c:v>775.06880288640446</c:v>
                </c:pt>
                <c:pt idx="5582">
                  <c:v>774.96828844181312</c:v>
                </c:pt>
                <c:pt idx="5583">
                  <c:v>782.50749210034633</c:v>
                </c:pt>
                <c:pt idx="5584">
                  <c:v>802.5812838751857</c:v>
                </c:pt>
                <c:pt idx="5585">
                  <c:v>818.60963576797076</c:v>
                </c:pt>
                <c:pt idx="5586">
                  <c:v>828.71932049656016</c:v>
                </c:pt>
                <c:pt idx="5587">
                  <c:v>830.00695578889031</c:v>
                </c:pt>
                <c:pt idx="5588">
                  <c:v>834.8747646067236</c:v>
                </c:pt>
                <c:pt idx="5589">
                  <c:v>849.29772397150475</c:v>
                </c:pt>
                <c:pt idx="5590">
                  <c:v>853.56745943282215</c:v>
                </c:pt>
                <c:pt idx="5591">
                  <c:v>825.33432912023648</c:v>
                </c:pt>
                <c:pt idx="5592">
                  <c:v>840.09359314872302</c:v>
                </c:pt>
                <c:pt idx="5593">
                  <c:v>831.69570949437843</c:v>
                </c:pt>
                <c:pt idx="5594">
                  <c:v>820.255693281601</c:v>
                </c:pt>
                <c:pt idx="5595">
                  <c:v>823.19840391533057</c:v>
                </c:pt>
                <c:pt idx="5596">
                  <c:v>794.28631312484197</c:v>
                </c:pt>
                <c:pt idx="5597">
                  <c:v>793.16366334605846</c:v>
                </c:pt>
                <c:pt idx="5598">
                  <c:v>826.09051956188432</c:v>
                </c:pt>
                <c:pt idx="5599">
                  <c:v>790.158426772903</c:v>
                </c:pt>
                <c:pt idx="5600">
                  <c:v>771.87137535439081</c:v>
                </c:pt>
                <c:pt idx="5601">
                  <c:v>727.52507108676048</c:v>
                </c:pt>
                <c:pt idx="5602">
                  <c:v>683.2610556243003</c:v>
                </c:pt>
                <c:pt idx="5603">
                  <c:v>677.62126132006199</c:v>
                </c:pt>
                <c:pt idx="5604">
                  <c:v>682.26974709056265</c:v>
                </c:pt>
                <c:pt idx="5605">
                  <c:v>660.07758027401246</c:v>
                </c:pt>
                <c:pt idx="5606">
                  <c:v>688.0348555407279</c:v>
                </c:pt>
                <c:pt idx="5607">
                  <c:v>706.41942581318528</c:v>
                </c:pt>
                <c:pt idx="5608">
                  <c:v>690.41744640043089</c:v>
                </c:pt>
                <c:pt idx="5609">
                  <c:v>679.21358334031368</c:v>
                </c:pt>
                <c:pt idx="5610">
                  <c:v>657.55140686225957</c:v>
                </c:pt>
                <c:pt idx="5611">
                  <c:v>660.40491996183732</c:v>
                </c:pt>
                <c:pt idx="5612">
                  <c:v>655.61662544444243</c:v>
                </c:pt>
                <c:pt idx="5613">
                  <c:v>645.99786939968965</c:v>
                </c:pt>
                <c:pt idx="5614">
                  <c:v>674.92887374298277</c:v>
                </c:pt>
                <c:pt idx="5615">
                  <c:v>681.7359182120565</c:v>
                </c:pt>
                <c:pt idx="5616">
                  <c:v>688.48026547931852</c:v>
                </c:pt>
                <c:pt idx="5617">
                  <c:v>692.71146316791624</c:v>
                </c:pt>
                <c:pt idx="5618">
                  <c:v>678.40578694496526</c:v>
                </c:pt>
                <c:pt idx="5619">
                  <c:v>692.80497413554122</c:v>
                </c:pt>
                <c:pt idx="5620">
                  <c:v>681.82770091339046</c:v>
                </c:pt>
                <c:pt idx="5621">
                  <c:v>671.39869087504258</c:v>
                </c:pt>
                <c:pt idx="5622">
                  <c:v>691.05169895481947</c:v>
                </c:pt>
                <c:pt idx="5623">
                  <c:v>902.28938280192722</c:v>
                </c:pt>
                <c:pt idx="5624">
                  <c:v>943.5022285382081</c:v>
                </c:pt>
                <c:pt idx="5625">
                  <c:v>972.33442921650953</c:v>
                </c:pt>
                <c:pt idx="5626">
                  <c:v>980.8767184567713</c:v>
                </c:pt>
                <c:pt idx="5627">
                  <c:v>989.51428813972984</c:v>
                </c:pt>
                <c:pt idx="5628">
                  <c:v>966.91532364597094</c:v>
                </c:pt>
                <c:pt idx="5629">
                  <c:v>990.54505805254655</c:v>
                </c:pt>
                <c:pt idx="5630">
                  <c:v>1049.8061169164039</c:v>
                </c:pt>
                <c:pt idx="5631">
                  <c:v>1034.3262978900611</c:v>
                </c:pt>
                <c:pt idx="5632">
                  <c:v>1028.6251925545571</c:v>
                </c:pt>
                <c:pt idx="5633">
                  <c:v>1046.2386371749653</c:v>
                </c:pt>
                <c:pt idx="5634">
                  <c:v>1041.4677848831113</c:v>
                </c:pt>
                <c:pt idx="5635">
                  <c:v>1031.9186004844698</c:v>
                </c:pt>
                <c:pt idx="5636">
                  <c:v>1030.3406660369885</c:v>
                </c:pt>
                <c:pt idx="5637">
                  <c:v>1038.5568885650341</c:v>
                </c:pt>
                <c:pt idx="5638">
                  <c:v>1034.2380428134556</c:v>
                </c:pt>
                <c:pt idx="5639">
                  <c:v>1043.4801908510321</c:v>
                </c:pt>
                <c:pt idx="5640">
                  <c:v>1037.7789431222268</c:v>
                </c:pt>
                <c:pt idx="5641">
                  <c:v>1059.2186064659977</c:v>
                </c:pt>
                <c:pt idx="5642">
                  <c:v>1070.0408740231944</c:v>
                </c:pt>
                <c:pt idx="5643">
                  <c:v>1073.4741822310862</c:v>
                </c:pt>
                <c:pt idx="5644">
                  <c:v>1068.640491036633</c:v>
                </c:pt>
                <c:pt idx="5645">
                  <c:v>1068.1836307562537</c:v>
                </c:pt>
                <c:pt idx="5646">
                  <c:v>1037.9426425163595</c:v>
                </c:pt>
                <c:pt idx="5647">
                  <c:v>1009.7614360752716</c:v>
                </c:pt>
                <c:pt idx="5648">
                  <c:v>1010.733227514378</c:v>
                </c:pt>
                <c:pt idx="5649">
                  <c:v>983.99227515310429</c:v>
                </c:pt>
                <c:pt idx="5650">
                  <c:v>961.04738348932301</c:v>
                </c:pt>
                <c:pt idx="5651">
                  <c:v>939.6465542341374</c:v>
                </c:pt>
                <c:pt idx="5652">
                  <c:v>937.85172761978538</c:v>
                </c:pt>
                <c:pt idx="5653">
                  <c:v>931.05963745575457</c:v>
                </c:pt>
                <c:pt idx="5654">
                  <c:v>958.18217722784652</c:v>
                </c:pt>
                <c:pt idx="5655">
                  <c:v>977.03632746748281</c:v>
                </c:pt>
                <c:pt idx="5656">
                  <c:v>958.36458209107172</c:v>
                </c:pt>
                <c:pt idx="5657">
                  <c:v>964.61374690913647</c:v>
                </c:pt>
                <c:pt idx="5658">
                  <c:v>964.11125157191077</c:v>
                </c:pt>
                <c:pt idx="5659">
                  <c:v>967.64089030523326</c:v>
                </c:pt>
                <c:pt idx="5660">
                  <c:v>983.35333628022818</c:v>
                </c:pt>
                <c:pt idx="5661">
                  <c:v>966.69160565806476</c:v>
                </c:pt>
                <c:pt idx="5662">
                  <c:v>966.10288531413096</c:v>
                </c:pt>
                <c:pt idx="5663">
                  <c:v>955.73191648729119</c:v>
                </c:pt>
                <c:pt idx="5664">
                  <c:v>946.13482972136228</c:v>
                </c:pt>
                <c:pt idx="5665">
                  <c:v>978.97486254673413</c:v>
                </c:pt>
                <c:pt idx="5666">
                  <c:v>976.74876841737409</c:v>
                </c:pt>
                <c:pt idx="5667">
                  <c:v>984.04968113556879</c:v>
                </c:pt>
                <c:pt idx="5668">
                  <c:v>979.80187643639317</c:v>
                </c:pt>
                <c:pt idx="5669">
                  <c:v>1006.0688585376064</c:v>
                </c:pt>
                <c:pt idx="5670">
                  <c:v>981.71225204577365</c:v>
                </c:pt>
                <c:pt idx="5671">
                  <c:v>969.17200357781758</c:v>
                </c:pt>
                <c:pt idx="5672">
                  <c:v>955.43175236590878</c:v>
                </c:pt>
                <c:pt idx="5673">
                  <c:v>961.3534936301578</c:v>
                </c:pt>
                <c:pt idx="5674">
                  <c:v>956.76855164333983</c:v>
                </c:pt>
                <c:pt idx="5675">
                  <c:v>935.75097030585528</c:v>
                </c:pt>
                <c:pt idx="5676">
                  <c:v>936.94970726702081</c:v>
                </c:pt>
                <c:pt idx="5677">
                  <c:v>941.96969074647154</c:v>
                </c:pt>
                <c:pt idx="5678">
                  <c:v>943.16711795071592</c:v>
                </c:pt>
                <c:pt idx="5679">
                  <c:v>956.11002009025344</c:v>
                </c:pt>
                <c:pt idx="5680">
                  <c:v>968.22578369905955</c:v>
                </c:pt>
                <c:pt idx="5681">
                  <c:v>985.13738336385961</c:v>
                </c:pt>
                <c:pt idx="5682">
                  <c:v>999.14762684124389</c:v>
                </c:pt>
                <c:pt idx="5683">
                  <c:v>979.90647533660899</c:v>
                </c:pt>
                <c:pt idx="5684">
                  <c:v>998.72550407579058</c:v>
                </c:pt>
                <c:pt idx="5685">
                  <c:v>990.84402447696016</c:v>
                </c:pt>
                <c:pt idx="5686">
                  <c:v>983.96156980344858</c:v>
                </c:pt>
                <c:pt idx="5687">
                  <c:v>984.37829573517581</c:v>
                </c:pt>
                <c:pt idx="5688">
                  <c:v>993.18418891751844</c:v>
                </c:pt>
                <c:pt idx="5689">
                  <c:v>998.4897548437159</c:v>
                </c:pt>
                <c:pt idx="5690">
                  <c:v>997.94010845316382</c:v>
                </c:pt>
                <c:pt idx="5691">
                  <c:v>1001.8534746956018</c:v>
                </c:pt>
                <c:pt idx="5692">
                  <c:v>984.81682656433213</c:v>
                </c:pt>
                <c:pt idx="5693">
                  <c:v>994.54315901388793</c:v>
                </c:pt>
                <c:pt idx="5694">
                  <c:v>1001.8655144732493</c:v>
                </c:pt>
                <c:pt idx="5695">
                  <c:v>1001.7588386220427</c:v>
                </c:pt>
                <c:pt idx="5696">
                  <c:v>1007.0384582345463</c:v>
                </c:pt>
                <c:pt idx="5697">
                  <c:v>1006.2201801444862</c:v>
                </c:pt>
                <c:pt idx="5698">
                  <c:v>994.43505211648892</c:v>
                </c:pt>
                <c:pt idx="5699">
                  <c:v>976.91027059651947</c:v>
                </c:pt>
                <c:pt idx="5700">
                  <c:v>1014.1299353425295</c:v>
                </c:pt>
                <c:pt idx="5701">
                  <c:v>1005.3154109455181</c:v>
                </c:pt>
                <c:pt idx="5702">
                  <c:v>1023.7262580929502</c:v>
                </c:pt>
                <c:pt idx="5703">
                  <c:v>1050.5807442677024</c:v>
                </c:pt>
                <c:pt idx="5704">
                  <c:v>1058.3979549503381</c:v>
                </c:pt>
                <c:pt idx="5705">
                  <c:v>1057.1031467528744</c:v>
                </c:pt>
                <c:pt idx="5706">
                  <c:v>1054.0825549864417</c:v>
                </c:pt>
                <c:pt idx="5707">
                  <c:v>1064.4891763820985</c:v>
                </c:pt>
                <c:pt idx="5708">
                  <c:v>1072.0340529765967</c:v>
                </c:pt>
                <c:pt idx="5709">
                  <c:v>1080.5730347886497</c:v>
                </c:pt>
                <c:pt idx="5710">
                  <c:v>1064.3160576425141</c:v>
                </c:pt>
                <c:pt idx="5711">
                  <c:v>1064.6533057693043</c:v>
                </c:pt>
                <c:pt idx="5712">
                  <c:v>1054.9139974604441</c:v>
                </c:pt>
                <c:pt idx="5713">
                  <c:v>1054.5111064431571</c:v>
                </c:pt>
                <c:pt idx="5714">
                  <c:v>1034.4718496821638</c:v>
                </c:pt>
                <c:pt idx="5715">
                  <c:v>1058.4175461038269</c:v>
                </c:pt>
                <c:pt idx="5716">
                  <c:v>1066.9062312646413</c:v>
                </c:pt>
                <c:pt idx="5717">
                  <c:v>1274.8140854570515</c:v>
                </c:pt>
                <c:pt idx="5718">
                  <c:v>1277.8989092878139</c:v>
                </c:pt>
                <c:pt idx="5719">
                  <c:v>1288.7557400103224</c:v>
                </c:pt>
                <c:pt idx="5720">
                  <c:v>1307.6734127582567</c:v>
                </c:pt>
                <c:pt idx="5721">
                  <c:v>1344.2128525382757</c:v>
                </c:pt>
                <c:pt idx="5722">
                  <c:v>1343.1315097677054</c:v>
                </c:pt>
                <c:pt idx="5723">
                  <c:v>1346.9366534914361</c:v>
                </c:pt>
                <c:pt idx="5724">
                  <c:v>1359.5938921247905</c:v>
                </c:pt>
                <c:pt idx="5725">
                  <c:v>1368.6061747547178</c:v>
                </c:pt>
                <c:pt idx="5726">
                  <c:v>1347.7098462057804</c:v>
                </c:pt>
                <c:pt idx="5727">
                  <c:v>1353.9045435598166</c:v>
                </c:pt>
                <c:pt idx="5728">
                  <c:v>1353.8671025982292</c:v>
                </c:pt>
                <c:pt idx="5729">
                  <c:v>1359.179106607678</c:v>
                </c:pt>
                <c:pt idx="5730">
                  <c:v>1359.7735104596886</c:v>
                </c:pt>
                <c:pt idx="5731">
                  <c:v>1392.5528914724498</c:v>
                </c:pt>
                <c:pt idx="5732">
                  <c:v>1396.3855648817271</c:v>
                </c:pt>
                <c:pt idx="5733">
                  <c:v>1420.4775416975187</c:v>
                </c:pt>
                <c:pt idx="5734">
                  <c:v>1448.0916704969102</c:v>
                </c:pt>
                <c:pt idx="5735">
                  <c:v>1468.6661751325573</c:v>
                </c:pt>
                <c:pt idx="5736">
                  <c:v>1448.4306636208676</c:v>
                </c:pt>
                <c:pt idx="5737">
                  <c:v>1440.4932043692154</c:v>
                </c:pt>
                <c:pt idx="5738">
                  <c:v>1453.8027060675108</c:v>
                </c:pt>
                <c:pt idx="5739">
                  <c:v>1466.5513256965401</c:v>
                </c:pt>
                <c:pt idx="5740">
                  <c:v>1482.9695457193243</c:v>
                </c:pt>
                <c:pt idx="5741">
                  <c:v>1489.0476263107721</c:v>
                </c:pt>
                <c:pt idx="5742">
                  <c:v>1480.3024892679935</c:v>
                </c:pt>
                <c:pt idx="5743">
                  <c:v>1470.3252942371716</c:v>
                </c:pt>
                <c:pt idx="5744">
                  <c:v>1469.6889644746789</c:v>
                </c:pt>
                <c:pt idx="5745">
                  <c:v>1462.5248824836608</c:v>
                </c:pt>
                <c:pt idx="5746">
                  <c:v>1431.4201267936619</c:v>
                </c:pt>
                <c:pt idx="5747">
                  <c:v>1434.7574100247855</c:v>
                </c:pt>
                <c:pt idx="5748">
                  <c:v>1432.0946859400999</c:v>
                </c:pt>
                <c:pt idx="5749">
                  <c:v>101.3602307746873</c:v>
                </c:pt>
                <c:pt idx="5750">
                  <c:v>100.20371028056907</c:v>
                </c:pt>
                <c:pt idx="5751">
                  <c:v>100.69230293806349</c:v>
                </c:pt>
                <c:pt idx="5752">
                  <c:v>100.758557528867</c:v>
                </c:pt>
                <c:pt idx="5753">
                  <c:v>101.08079073482428</c:v>
                </c:pt>
                <c:pt idx="5754">
                  <c:v>102.69260391890361</c:v>
                </c:pt>
                <c:pt idx="5755">
                  <c:v>102.15952034883721</c:v>
                </c:pt>
                <c:pt idx="5756">
                  <c:v>99.786540364767419</c:v>
                </c:pt>
                <c:pt idx="5757">
                  <c:v>99.400090036514811</c:v>
                </c:pt>
                <c:pt idx="5758">
                  <c:v>99.77876257116344</c:v>
                </c:pt>
                <c:pt idx="5759">
                  <c:v>101.53060504780912</c:v>
                </c:pt>
                <c:pt idx="5760">
                  <c:v>102.94007546420416</c:v>
                </c:pt>
                <c:pt idx="5761">
                  <c:v>103.31281104099328</c:v>
                </c:pt>
                <c:pt idx="5762">
                  <c:v>104.51229012885112</c:v>
                </c:pt>
                <c:pt idx="5763">
                  <c:v>104.43037177063643</c:v>
                </c:pt>
                <c:pt idx="5764">
                  <c:v>104.44074685711848</c:v>
                </c:pt>
                <c:pt idx="5765">
                  <c:v>105.70830180052344</c:v>
                </c:pt>
                <c:pt idx="5766">
                  <c:v>104.08087685115903</c:v>
                </c:pt>
                <c:pt idx="5767">
                  <c:v>104.0963164500142</c:v>
                </c:pt>
                <c:pt idx="5768">
                  <c:v>104.69581263833437</c:v>
                </c:pt>
                <c:pt idx="5769">
                  <c:v>103.96631497243892</c:v>
                </c:pt>
                <c:pt idx="5770">
                  <c:v>102.66248677456014</c:v>
                </c:pt>
                <c:pt idx="5771">
                  <c:v>101.30551223731986</c:v>
                </c:pt>
                <c:pt idx="5772">
                  <c:v>101.47680999547808</c:v>
                </c:pt>
                <c:pt idx="5773">
                  <c:v>102.4513479558679</c:v>
                </c:pt>
                <c:pt idx="5774">
                  <c:v>102.35698909205466</c:v>
                </c:pt>
                <c:pt idx="5775">
                  <c:v>103.11184243801611</c:v>
                </c:pt>
                <c:pt idx="5776">
                  <c:v>104.05838399559984</c:v>
                </c:pt>
                <c:pt idx="5777">
                  <c:v>105.47507176052487</c:v>
                </c:pt>
                <c:pt idx="5778">
                  <c:v>105.36932637238478</c:v>
                </c:pt>
                <c:pt idx="5779">
                  <c:v>107.37268549719016</c:v>
                </c:pt>
                <c:pt idx="5780">
                  <c:v>110.32322474304169</c:v>
                </c:pt>
                <c:pt idx="5781">
                  <c:v>111.67652370610256</c:v>
                </c:pt>
                <c:pt idx="5782">
                  <c:v>110.74962887125672</c:v>
                </c:pt>
                <c:pt idx="5783">
                  <c:v>110.70372363128419</c:v>
                </c:pt>
                <c:pt idx="5784">
                  <c:v>112.46978177327964</c:v>
                </c:pt>
                <c:pt idx="5785">
                  <c:v>113.14934794672585</c:v>
                </c:pt>
                <c:pt idx="5786">
                  <c:v>114.27671027745545</c:v>
                </c:pt>
                <c:pt idx="5787">
                  <c:v>114.42937672069509</c:v>
                </c:pt>
                <c:pt idx="5788">
                  <c:v>113.39718394674817</c:v>
                </c:pt>
                <c:pt idx="5789">
                  <c:v>111.13468416501887</c:v>
                </c:pt>
                <c:pt idx="5790">
                  <c:v>109.83639877858627</c:v>
                </c:pt>
                <c:pt idx="5791">
                  <c:v>112.63868369738505</c:v>
                </c:pt>
                <c:pt idx="5792">
                  <c:v>112.07912848878942</c:v>
                </c:pt>
                <c:pt idx="5793">
                  <c:v>112.81911399186713</c:v>
                </c:pt>
                <c:pt idx="5794">
                  <c:v>112.27464862463462</c:v>
                </c:pt>
                <c:pt idx="5795">
                  <c:v>113.45350860125212</c:v>
                </c:pt>
                <c:pt idx="5796">
                  <c:v>113.11837377671799</c:v>
                </c:pt>
                <c:pt idx="5797">
                  <c:v>114.6052429318766</c:v>
                </c:pt>
                <c:pt idx="5798">
                  <c:v>115.29340967917661</c:v>
                </c:pt>
                <c:pt idx="5799">
                  <c:v>114.47155802297155</c:v>
                </c:pt>
                <c:pt idx="5800">
                  <c:v>110.96216307323672</c:v>
                </c:pt>
                <c:pt idx="5801">
                  <c:v>107.32272056061112</c:v>
                </c:pt>
                <c:pt idx="5802">
                  <c:v>109.23310865202625</c:v>
                </c:pt>
                <c:pt idx="5803">
                  <c:v>108.15951542914434</c:v>
                </c:pt>
                <c:pt idx="5804">
                  <c:v>102.40473656048636</c:v>
                </c:pt>
                <c:pt idx="5805">
                  <c:v>103.62109377209404</c:v>
                </c:pt>
                <c:pt idx="5806">
                  <c:v>101.94557606281811</c:v>
                </c:pt>
                <c:pt idx="5807">
                  <c:v>103.52083643030574</c:v>
                </c:pt>
                <c:pt idx="5808">
                  <c:v>104.36603823597628</c:v>
                </c:pt>
                <c:pt idx="5809">
                  <c:v>104.39823991602711</c:v>
                </c:pt>
                <c:pt idx="5810">
                  <c:v>104.95343551333437</c:v>
                </c:pt>
                <c:pt idx="5811">
                  <c:v>108.78172622723707</c:v>
                </c:pt>
                <c:pt idx="5812">
                  <c:v>111.3412479027174</c:v>
                </c:pt>
                <c:pt idx="5813">
                  <c:v>109.83236016903945</c:v>
                </c:pt>
                <c:pt idx="5814">
                  <c:v>107.9808067576288</c:v>
                </c:pt>
                <c:pt idx="5815">
                  <c:v>107.06355836516683</c:v>
                </c:pt>
                <c:pt idx="5816">
                  <c:v>104.81321119855502</c:v>
                </c:pt>
                <c:pt idx="5817">
                  <c:v>104.77233356395628</c:v>
                </c:pt>
                <c:pt idx="5818">
                  <c:v>105.3222586939912</c:v>
                </c:pt>
                <c:pt idx="5819">
                  <c:v>105.70971724874475</c:v>
                </c:pt>
                <c:pt idx="5820">
                  <c:v>102.19986789522267</c:v>
                </c:pt>
                <c:pt idx="5821">
                  <c:v>100.06933436594785</c:v>
                </c:pt>
                <c:pt idx="5822">
                  <c:v>100.97511389557035</c:v>
                </c:pt>
                <c:pt idx="5823">
                  <c:v>100.54319371727749</c:v>
                </c:pt>
                <c:pt idx="5824">
                  <c:v>101.21477971723938</c:v>
                </c:pt>
                <c:pt idx="5825">
                  <c:v>100.93216602632739</c:v>
                </c:pt>
                <c:pt idx="5826">
                  <c:v>100.98506685284616</c:v>
                </c:pt>
                <c:pt idx="5827">
                  <c:v>102.18966138112329</c:v>
                </c:pt>
                <c:pt idx="5828">
                  <c:v>102.78490890503578</c:v>
                </c:pt>
                <c:pt idx="5829">
                  <c:v>104.82088454650049</c:v>
                </c:pt>
                <c:pt idx="5830">
                  <c:v>103.46877484380684</c:v>
                </c:pt>
                <c:pt idx="5831">
                  <c:v>101.21140892993542</c:v>
                </c:pt>
                <c:pt idx="5832">
                  <c:v>101.60740856590996</c:v>
                </c:pt>
                <c:pt idx="5833">
                  <c:v>99.681039181679822</c:v>
                </c:pt>
                <c:pt idx="5834">
                  <c:v>95.732770928609128</c:v>
                </c:pt>
                <c:pt idx="5835">
                  <c:v>88.956046045353986</c:v>
                </c:pt>
                <c:pt idx="5836">
                  <c:v>92.570676141128203</c:v>
                </c:pt>
                <c:pt idx="5837">
                  <c:v>91.589940342500398</c:v>
                </c:pt>
                <c:pt idx="5838">
                  <c:v>94.466857812987655</c:v>
                </c:pt>
                <c:pt idx="5839">
                  <c:v>96.042103262202602</c:v>
                </c:pt>
                <c:pt idx="5840">
                  <c:v>94.106798501723304</c:v>
                </c:pt>
                <c:pt idx="5841">
                  <c:v>95.572167735409195</c:v>
                </c:pt>
                <c:pt idx="5842">
                  <c:v>97.765583246083963</c:v>
                </c:pt>
                <c:pt idx="5843">
                  <c:v>96.081742333402744</c:v>
                </c:pt>
                <c:pt idx="5844">
                  <c:v>98.533394048090003</c:v>
                </c:pt>
                <c:pt idx="5845">
                  <c:v>103.90729268753203</c:v>
                </c:pt>
                <c:pt idx="5846">
                  <c:v>104.85630173486018</c:v>
                </c:pt>
                <c:pt idx="5847">
                  <c:v>112.61626872947176</c:v>
                </c:pt>
                <c:pt idx="5848">
                  <c:v>106.73056033763089</c:v>
                </c:pt>
                <c:pt idx="5849">
                  <c:v>100.21434287746754</c:v>
                </c:pt>
                <c:pt idx="5850">
                  <c:v>96.852544419632025</c:v>
                </c:pt>
                <c:pt idx="5851">
                  <c:v>92.799540158216743</c:v>
                </c:pt>
                <c:pt idx="5852">
                  <c:v>91.906158805644708</c:v>
                </c:pt>
                <c:pt idx="5853">
                  <c:v>92.216421202880682</c:v>
                </c:pt>
                <c:pt idx="5854">
                  <c:v>92.241210883836146</c:v>
                </c:pt>
                <c:pt idx="5855">
                  <c:v>90.125863773911703</c:v>
                </c:pt>
                <c:pt idx="5856">
                  <c:v>96.197026123804122</c:v>
                </c:pt>
                <c:pt idx="5857">
                  <c:v>97.548751437907825</c:v>
                </c:pt>
                <c:pt idx="5858">
                  <c:v>94.21495711835334</c:v>
                </c:pt>
                <c:pt idx="5859">
                  <c:v>93.706652718044097</c:v>
                </c:pt>
                <c:pt idx="5860">
                  <c:v>93.411346764455971</c:v>
                </c:pt>
                <c:pt idx="5861">
                  <c:v>93.389779495339852</c:v>
                </c:pt>
                <c:pt idx="5862">
                  <c:v>95.155263522823503</c:v>
                </c:pt>
                <c:pt idx="5863">
                  <c:v>96.953900580221543</c:v>
                </c:pt>
                <c:pt idx="5864">
                  <c:v>97.902845374876847</c:v>
                </c:pt>
                <c:pt idx="5865">
                  <c:v>96.084952126045081</c:v>
                </c:pt>
                <c:pt idx="5866">
                  <c:v>95.066600526527381</c:v>
                </c:pt>
                <c:pt idx="5867">
                  <c:v>93.397570067847226</c:v>
                </c:pt>
                <c:pt idx="5868">
                  <c:v>93.488542909159392</c:v>
                </c:pt>
                <c:pt idx="5869">
                  <c:v>93.136981250597444</c:v>
                </c:pt>
                <c:pt idx="5870">
                  <c:v>91.753098735786423</c:v>
                </c:pt>
                <c:pt idx="5871">
                  <c:v>92.604526884620384</c:v>
                </c:pt>
                <c:pt idx="5872">
                  <c:v>92.933543563645742</c:v>
                </c:pt>
                <c:pt idx="5873">
                  <c:v>95.957052920276752</c:v>
                </c:pt>
                <c:pt idx="5874">
                  <c:v>97.13280791841288</c:v>
                </c:pt>
                <c:pt idx="5875">
                  <c:v>97.683945127156505</c:v>
                </c:pt>
                <c:pt idx="5876">
                  <c:v>95.468183832118257</c:v>
                </c:pt>
                <c:pt idx="5877">
                  <c:v>92.176352561161053</c:v>
                </c:pt>
                <c:pt idx="5878">
                  <c:v>91.968312333676394</c:v>
                </c:pt>
                <c:pt idx="5879">
                  <c:v>94.556891750869227</c:v>
                </c:pt>
                <c:pt idx="5880">
                  <c:v>97.076982404021933</c:v>
                </c:pt>
                <c:pt idx="5881">
                  <c:v>99.146914401490875</c:v>
                </c:pt>
                <c:pt idx="5882">
                  <c:v>100.0386014386137</c:v>
                </c:pt>
                <c:pt idx="5883">
                  <c:v>100.97216249782988</c:v>
                </c:pt>
                <c:pt idx="5884">
                  <c:v>99.260632681505257</c:v>
                </c:pt>
                <c:pt idx="5885">
                  <c:v>96.755882807270481</c:v>
                </c:pt>
                <c:pt idx="5886">
                  <c:v>95.534546235287493</c:v>
                </c:pt>
                <c:pt idx="5887">
                  <c:v>96.177195068102307</c:v>
                </c:pt>
                <c:pt idx="5888">
                  <c:v>95.980423544098628</c:v>
                </c:pt>
                <c:pt idx="5889">
                  <c:v>98.198153427667194</c:v>
                </c:pt>
                <c:pt idx="5890">
                  <c:v>98.141717562273726</c:v>
                </c:pt>
                <c:pt idx="5891">
                  <c:v>96.958817489055832</c:v>
                </c:pt>
                <c:pt idx="5892">
                  <c:v>97.976232215962057</c:v>
                </c:pt>
                <c:pt idx="5893">
                  <c:v>100.99465283865874</c:v>
                </c:pt>
                <c:pt idx="5894">
                  <c:v>101.30424646018861</c:v>
                </c:pt>
                <c:pt idx="5895">
                  <c:v>102.20174075374349</c:v>
                </c:pt>
                <c:pt idx="5896">
                  <c:v>104.36476793013956</c:v>
                </c:pt>
                <c:pt idx="5897">
                  <c:v>99.411595280126363</c:v>
                </c:pt>
                <c:pt idx="5898">
                  <c:v>101.69540598773524</c:v>
                </c:pt>
                <c:pt idx="5899">
                  <c:v>99.40445408115832</c:v>
                </c:pt>
                <c:pt idx="5900">
                  <c:v>100.0961792281571</c:v>
                </c:pt>
                <c:pt idx="5901">
                  <c:v>94.75411185955798</c:v>
                </c:pt>
                <c:pt idx="5902">
                  <c:v>94.177448023854495</c:v>
                </c:pt>
                <c:pt idx="5903">
                  <c:v>88.674705494568485</c:v>
                </c:pt>
                <c:pt idx="5904">
                  <c:v>91.288997228654324</c:v>
                </c:pt>
                <c:pt idx="5905">
                  <c:v>91.731993161261855</c:v>
                </c:pt>
                <c:pt idx="5906">
                  <c:v>91.807196625229849</c:v>
                </c:pt>
                <c:pt idx="5907">
                  <c:v>96.341490778143509</c:v>
                </c:pt>
                <c:pt idx="5908">
                  <c:v>96.861744126260248</c:v>
                </c:pt>
                <c:pt idx="5909">
                  <c:v>94.920195079952194</c:v>
                </c:pt>
                <c:pt idx="5910">
                  <c:v>95.154462641593668</c:v>
                </c:pt>
                <c:pt idx="5911">
                  <c:v>92.966541556640365</c:v>
                </c:pt>
                <c:pt idx="5912">
                  <c:v>91.948756669686901</c:v>
                </c:pt>
                <c:pt idx="5913">
                  <c:v>88.898265318941597</c:v>
                </c:pt>
                <c:pt idx="5914">
                  <c:v>92.547395461681177</c:v>
                </c:pt>
                <c:pt idx="5915">
                  <c:v>96.183626522327472</c:v>
                </c:pt>
                <c:pt idx="5916">
                  <c:v>97.016338821700913</c:v>
                </c:pt>
                <c:pt idx="5917">
                  <c:v>98.029210384367772</c:v>
                </c:pt>
                <c:pt idx="5918">
                  <c:v>98.297053053611052</c:v>
                </c:pt>
                <c:pt idx="5919">
                  <c:v>101.61873282967034</c:v>
                </c:pt>
                <c:pt idx="5920">
                  <c:v>100.90494902980625</c:v>
                </c:pt>
                <c:pt idx="5921">
                  <c:v>100.56352657812866</c:v>
                </c:pt>
                <c:pt idx="5922">
                  <c:v>100.05921778277997</c:v>
                </c:pt>
                <c:pt idx="5923">
                  <c:v>99.689224663956665</c:v>
                </c:pt>
                <c:pt idx="5924">
                  <c:v>100.85924743091148</c:v>
                </c:pt>
                <c:pt idx="5925">
                  <c:v>103.28317499329097</c:v>
                </c:pt>
                <c:pt idx="5926">
                  <c:v>98.002095090201664</c:v>
                </c:pt>
                <c:pt idx="5927">
                  <c:v>97.106108365060535</c:v>
                </c:pt>
                <c:pt idx="5928">
                  <c:v>97.236257566318244</c:v>
                </c:pt>
                <c:pt idx="5929">
                  <c:v>100.12047810294422</c:v>
                </c:pt>
                <c:pt idx="5930">
                  <c:v>100.42101369856236</c:v>
                </c:pt>
                <c:pt idx="5931">
                  <c:v>101.18910302604044</c:v>
                </c:pt>
                <c:pt idx="5932">
                  <c:v>102.62105577643463</c:v>
                </c:pt>
                <c:pt idx="5933">
                  <c:v>101.78909067525494</c:v>
                </c:pt>
                <c:pt idx="5934">
                  <c:v>103.9061865086022</c:v>
                </c:pt>
                <c:pt idx="5935">
                  <c:v>104.81268851458975</c:v>
                </c:pt>
                <c:pt idx="5936">
                  <c:v>104.86561116998068</c:v>
                </c:pt>
                <c:pt idx="5937">
                  <c:v>105.92627175754191</c:v>
                </c:pt>
                <c:pt idx="5938">
                  <c:v>107.27092192354586</c:v>
                </c:pt>
                <c:pt idx="5939">
                  <c:v>106.00599005488314</c:v>
                </c:pt>
                <c:pt idx="5940">
                  <c:v>106.82295120192497</c:v>
                </c:pt>
                <c:pt idx="5941">
                  <c:v>102.25271714699565</c:v>
                </c:pt>
                <c:pt idx="5942">
                  <c:v>97.685722152796899</c:v>
                </c:pt>
                <c:pt idx="5943">
                  <c:v>97.341208495276362</c:v>
                </c:pt>
                <c:pt idx="5944">
                  <c:v>98.001261954174922</c:v>
                </c:pt>
                <c:pt idx="5945">
                  <c:v>97.283727488678522</c:v>
                </c:pt>
                <c:pt idx="5946">
                  <c:v>97.648742648549984</c:v>
                </c:pt>
                <c:pt idx="5947">
                  <c:v>97.214972158993248</c:v>
                </c:pt>
                <c:pt idx="5948">
                  <c:v>94.836358714628147</c:v>
                </c:pt>
                <c:pt idx="5949">
                  <c:v>93.342534223879468</c:v>
                </c:pt>
                <c:pt idx="5950">
                  <c:v>96.340759565520273</c:v>
                </c:pt>
                <c:pt idx="5951">
                  <c:v>94.521099151011185</c:v>
                </c:pt>
                <c:pt idx="5952">
                  <c:v>95.708057063865837</c:v>
                </c:pt>
                <c:pt idx="5953">
                  <c:v>96.923641296184613</c:v>
                </c:pt>
                <c:pt idx="5954">
                  <c:v>101.24797425985822</c:v>
                </c:pt>
                <c:pt idx="5955">
                  <c:v>102.43818773290771</c:v>
                </c:pt>
                <c:pt idx="5956">
                  <c:v>103.75805436362991</c:v>
                </c:pt>
                <c:pt idx="5957">
                  <c:v>105.99473597886795</c:v>
                </c:pt>
                <c:pt idx="5958">
                  <c:v>100.64402358632246</c:v>
                </c:pt>
                <c:pt idx="5959">
                  <c:v>99.106707090706593</c:v>
                </c:pt>
                <c:pt idx="5960">
                  <c:v>99.251910494985793</c:v>
                </c:pt>
                <c:pt idx="5961">
                  <c:v>101.75015382091144</c:v>
                </c:pt>
                <c:pt idx="5962">
                  <c:v>100.35339491411941</c:v>
                </c:pt>
                <c:pt idx="5963">
                  <c:v>99.509265545748633</c:v>
                </c:pt>
                <c:pt idx="5964">
                  <c:v>96.151915455746362</c:v>
                </c:pt>
                <c:pt idx="5965">
                  <c:v>97.725107559926244</c:v>
                </c:pt>
                <c:pt idx="5966">
                  <c:v>94.284586080251842</c:v>
                </c:pt>
                <c:pt idx="5967">
                  <c:v>93.716966384685222</c:v>
                </c:pt>
                <c:pt idx="5968">
                  <c:v>91.792135880924434</c:v>
                </c:pt>
                <c:pt idx="5969">
                  <c:v>91.310117669125731</c:v>
                </c:pt>
                <c:pt idx="5970">
                  <c:v>95.774203501023024</c:v>
                </c:pt>
                <c:pt idx="5971">
                  <c:v>96.393470153861358</c:v>
                </c:pt>
                <c:pt idx="5972">
                  <c:v>96.997062865254222</c:v>
                </c:pt>
                <c:pt idx="5973">
                  <c:v>97.183768021004468</c:v>
                </c:pt>
                <c:pt idx="5974">
                  <c:v>97.537518265326355</c:v>
                </c:pt>
                <c:pt idx="5975">
                  <c:v>99.200740713029816</c:v>
                </c:pt>
                <c:pt idx="5976">
                  <c:v>99.253236664940445</c:v>
                </c:pt>
                <c:pt idx="5977">
                  <c:v>100.09506527273712</c:v>
                </c:pt>
                <c:pt idx="5978">
                  <c:v>100.05734597156398</c:v>
                </c:pt>
                <c:pt idx="5979">
                  <c:v>98.35690221182098</c:v>
                </c:pt>
                <c:pt idx="5980">
                  <c:v>98.944980501202394</c:v>
                </c:pt>
                <c:pt idx="5981">
                  <c:v>102.75525591874332</c:v>
                </c:pt>
                <c:pt idx="5982">
                  <c:v>103.83769387314607</c:v>
                </c:pt>
                <c:pt idx="5983">
                  <c:v>106.18430700188044</c:v>
                </c:pt>
                <c:pt idx="5984">
                  <c:v>106.19300232269356</c:v>
                </c:pt>
                <c:pt idx="5985">
                  <c:v>108.44731551823715</c:v>
                </c:pt>
                <c:pt idx="5986">
                  <c:v>109.30161428094472</c:v>
                </c:pt>
                <c:pt idx="5987">
                  <c:v>109.01350985721488</c:v>
                </c:pt>
                <c:pt idx="5988">
                  <c:v>108.81690423202717</c:v>
                </c:pt>
                <c:pt idx="5989">
                  <c:v>107.08114264822719</c:v>
                </c:pt>
                <c:pt idx="5990">
                  <c:v>103.83685782918931</c:v>
                </c:pt>
                <c:pt idx="5991">
                  <c:v>104.27608247819641</c:v>
                </c:pt>
                <c:pt idx="5992">
                  <c:v>104.36395250521716</c:v>
                </c:pt>
                <c:pt idx="5993">
                  <c:v>104.44592153520125</c:v>
                </c:pt>
                <c:pt idx="5994">
                  <c:v>106.84241264525902</c:v>
                </c:pt>
                <c:pt idx="5995">
                  <c:v>106.16903718043615</c:v>
                </c:pt>
                <c:pt idx="5996">
                  <c:v>105.57370506809556</c:v>
                </c:pt>
                <c:pt idx="5997">
                  <c:v>104.88617886178862</c:v>
                </c:pt>
                <c:pt idx="5998">
                  <c:v>106.05486850224645</c:v>
                </c:pt>
                <c:pt idx="5999">
                  <c:v>178.06730519199098</c:v>
                </c:pt>
                <c:pt idx="6000">
                  <c:v>173.99736487407429</c:v>
                </c:pt>
                <c:pt idx="6001">
                  <c:v>174.37605070965964</c:v>
                </c:pt>
                <c:pt idx="6002">
                  <c:v>174.54713884310917</c:v>
                </c:pt>
                <c:pt idx="6003">
                  <c:v>175.98420670634346</c:v>
                </c:pt>
                <c:pt idx="6004">
                  <c:v>174.89267028046194</c:v>
                </c:pt>
                <c:pt idx="6005">
                  <c:v>176.05014611514477</c:v>
                </c:pt>
                <c:pt idx="6006">
                  <c:v>173.67774137514019</c:v>
                </c:pt>
                <c:pt idx="6007">
                  <c:v>171.68152718858465</c:v>
                </c:pt>
                <c:pt idx="6008">
                  <c:v>170.45466112105578</c:v>
                </c:pt>
                <c:pt idx="6009">
                  <c:v>170.58524756010473</c:v>
                </c:pt>
                <c:pt idx="6010">
                  <c:v>172.08290922362579</c:v>
                </c:pt>
                <c:pt idx="6011">
                  <c:v>171.95830538574066</c:v>
                </c:pt>
                <c:pt idx="6012">
                  <c:v>172.01600525300611</c:v>
                </c:pt>
                <c:pt idx="6013">
                  <c:v>171.98053328131257</c:v>
                </c:pt>
                <c:pt idx="6014">
                  <c:v>171.377381183876</c:v>
                </c:pt>
                <c:pt idx="6015">
                  <c:v>170.58416945373466</c:v>
                </c:pt>
                <c:pt idx="6016">
                  <c:v>170.54887932399558</c:v>
                </c:pt>
                <c:pt idx="6017">
                  <c:v>170.69391711741815</c:v>
                </c:pt>
                <c:pt idx="6018">
                  <c:v>172.26956728018644</c:v>
                </c:pt>
                <c:pt idx="6019">
                  <c:v>172.39378512337436</c:v>
                </c:pt>
                <c:pt idx="6020">
                  <c:v>172.98937529868081</c:v>
                </c:pt>
                <c:pt idx="6021">
                  <c:v>173.89413685406021</c:v>
                </c:pt>
                <c:pt idx="6022">
                  <c:v>175.83230569287099</c:v>
                </c:pt>
                <c:pt idx="6023">
                  <c:v>179.45766601806116</c:v>
                </c:pt>
                <c:pt idx="6024">
                  <c:v>179.55884151312571</c:v>
                </c:pt>
                <c:pt idx="6025">
                  <c:v>179.17661607752939</c:v>
                </c:pt>
                <c:pt idx="6026">
                  <c:v>180.63843535452605</c:v>
                </c:pt>
                <c:pt idx="6027">
                  <c:v>182.57536346434816</c:v>
                </c:pt>
                <c:pt idx="6028">
                  <c:v>183.39201563189823</c:v>
                </c:pt>
                <c:pt idx="6029">
                  <c:v>186.1681155635579</c:v>
                </c:pt>
                <c:pt idx="6030">
                  <c:v>187.55234006977605</c:v>
                </c:pt>
                <c:pt idx="6031">
                  <c:v>188.70130193935847</c:v>
                </c:pt>
                <c:pt idx="6032">
                  <c:v>189.61800979895253</c:v>
                </c:pt>
                <c:pt idx="6033">
                  <c:v>190.81632191568875</c:v>
                </c:pt>
                <c:pt idx="6034">
                  <c:v>191.07453525078918</c:v>
                </c:pt>
                <c:pt idx="6035">
                  <c:v>192.46912828506711</c:v>
                </c:pt>
                <c:pt idx="6036">
                  <c:v>193.24307439625281</c:v>
                </c:pt>
                <c:pt idx="6037">
                  <c:v>193.3341039627208</c:v>
                </c:pt>
                <c:pt idx="6038">
                  <c:v>193.51766298079141</c:v>
                </c:pt>
                <c:pt idx="6039">
                  <c:v>192.06190291667286</c:v>
                </c:pt>
                <c:pt idx="6040">
                  <c:v>190.94321119280636</c:v>
                </c:pt>
                <c:pt idx="6041">
                  <c:v>191.60070274404819</c:v>
                </c:pt>
                <c:pt idx="6042">
                  <c:v>192.36073531099851</c:v>
                </c:pt>
                <c:pt idx="6043">
                  <c:v>193.31470916028843</c:v>
                </c:pt>
                <c:pt idx="6044">
                  <c:v>193.61697599407785</c:v>
                </c:pt>
                <c:pt idx="6045">
                  <c:v>193.83564210667203</c:v>
                </c:pt>
                <c:pt idx="6046">
                  <c:v>193.87265017585403</c:v>
                </c:pt>
                <c:pt idx="6047">
                  <c:v>195.25942997105321</c:v>
                </c:pt>
                <c:pt idx="6048">
                  <c:v>196.19365261512996</c:v>
                </c:pt>
                <c:pt idx="6049">
                  <c:v>195.34973576361372</c:v>
                </c:pt>
                <c:pt idx="6050">
                  <c:v>208.15598969813684</c:v>
                </c:pt>
                <c:pt idx="6051">
                  <c:v>207.22391227449594</c:v>
                </c:pt>
                <c:pt idx="6052">
                  <c:v>207.52378911273038</c:v>
                </c:pt>
                <c:pt idx="6053">
                  <c:v>207.77291500987661</c:v>
                </c:pt>
                <c:pt idx="6054">
                  <c:v>200.79411420547623</c:v>
                </c:pt>
                <c:pt idx="6055">
                  <c:v>201.10286829468711</c:v>
                </c:pt>
                <c:pt idx="6056">
                  <c:v>200.12822865812623</c:v>
                </c:pt>
                <c:pt idx="6057">
                  <c:v>204.08649074438756</c:v>
                </c:pt>
                <c:pt idx="6058">
                  <c:v>206.47703096057157</c:v>
                </c:pt>
                <c:pt idx="6059">
                  <c:v>205.54445904511607</c:v>
                </c:pt>
                <c:pt idx="6060">
                  <c:v>205.13812980358668</c:v>
                </c:pt>
                <c:pt idx="6061">
                  <c:v>208.68687340795961</c:v>
                </c:pt>
                <c:pt idx="6062">
                  <c:v>208.19706701401364</c:v>
                </c:pt>
                <c:pt idx="6063">
                  <c:v>203.13476590931995</c:v>
                </c:pt>
                <c:pt idx="6064">
                  <c:v>202.96944600220604</c:v>
                </c:pt>
                <c:pt idx="6065">
                  <c:v>197.47970881052763</c:v>
                </c:pt>
                <c:pt idx="6066">
                  <c:v>195.96620819208428</c:v>
                </c:pt>
                <c:pt idx="6067">
                  <c:v>197.5194561075526</c:v>
                </c:pt>
                <c:pt idx="6068">
                  <c:v>200.29800062285892</c:v>
                </c:pt>
                <c:pt idx="6069">
                  <c:v>201.24896639143259</c:v>
                </c:pt>
                <c:pt idx="6070">
                  <c:v>196.75808360023663</c:v>
                </c:pt>
                <c:pt idx="6071">
                  <c:v>195.71427830909985</c:v>
                </c:pt>
                <c:pt idx="6072">
                  <c:v>196.72515914752285</c:v>
                </c:pt>
                <c:pt idx="6073">
                  <c:v>197.68288416512297</c:v>
                </c:pt>
                <c:pt idx="6074">
                  <c:v>199.9350380096752</c:v>
                </c:pt>
                <c:pt idx="6075">
                  <c:v>197.20361545859927</c:v>
                </c:pt>
                <c:pt idx="6076">
                  <c:v>197.51104186584516</c:v>
                </c:pt>
                <c:pt idx="6077">
                  <c:v>199.0032225403634</c:v>
                </c:pt>
                <c:pt idx="6078">
                  <c:v>201.45960769920887</c:v>
                </c:pt>
                <c:pt idx="6079">
                  <c:v>200.64717994333532</c:v>
                </c:pt>
                <c:pt idx="6080">
                  <c:v>197.09237309480014</c:v>
                </c:pt>
                <c:pt idx="6081">
                  <c:v>199.74942158670984</c:v>
                </c:pt>
                <c:pt idx="6082">
                  <c:v>206.40727196521192</c:v>
                </c:pt>
                <c:pt idx="6083">
                  <c:v>201.66827537162465</c:v>
                </c:pt>
                <c:pt idx="6084">
                  <c:v>196.75575070450225</c:v>
                </c:pt>
                <c:pt idx="6085">
                  <c:v>186.87397208857951</c:v>
                </c:pt>
                <c:pt idx="6086">
                  <c:v>190.80993739638234</c:v>
                </c:pt>
                <c:pt idx="6087">
                  <c:v>189.39563781783639</c:v>
                </c:pt>
                <c:pt idx="6088">
                  <c:v>191.16642596019315</c:v>
                </c:pt>
                <c:pt idx="6089">
                  <c:v>195.74179517595888</c:v>
                </c:pt>
                <c:pt idx="6090">
                  <c:v>196.14954888147324</c:v>
                </c:pt>
                <c:pt idx="6091">
                  <c:v>198.13503877350922</c:v>
                </c:pt>
                <c:pt idx="6092">
                  <c:v>201.51732002851034</c:v>
                </c:pt>
                <c:pt idx="6093">
                  <c:v>200.92938707347898</c:v>
                </c:pt>
                <c:pt idx="6094">
                  <c:v>200.08132931092277</c:v>
                </c:pt>
                <c:pt idx="6095">
                  <c:v>202.30151834234127</c:v>
                </c:pt>
                <c:pt idx="6096">
                  <c:v>200.13689482470784</c:v>
                </c:pt>
                <c:pt idx="6097">
                  <c:v>198.11495503393002</c:v>
                </c:pt>
                <c:pt idx="6098">
                  <c:v>196.07814164529492</c:v>
                </c:pt>
                <c:pt idx="6099">
                  <c:v>191.68342536755929</c:v>
                </c:pt>
                <c:pt idx="6100">
                  <c:v>189.15151813581406</c:v>
                </c:pt>
                <c:pt idx="6101">
                  <c:v>183.45443555767437</c:v>
                </c:pt>
                <c:pt idx="6102">
                  <c:v>182.27533042457645</c:v>
                </c:pt>
                <c:pt idx="6103">
                  <c:v>179.87486336019523</c:v>
                </c:pt>
                <c:pt idx="6104">
                  <c:v>180.59763900441487</c:v>
                </c:pt>
                <c:pt idx="6105">
                  <c:v>175.55215518495882</c:v>
                </c:pt>
                <c:pt idx="6106">
                  <c:v>186.32968978477081</c:v>
                </c:pt>
                <c:pt idx="6107">
                  <c:v>186.91187406396017</c:v>
                </c:pt>
                <c:pt idx="6108">
                  <c:v>179.64918804517674</c:v>
                </c:pt>
                <c:pt idx="6109">
                  <c:v>179.01164777139309</c:v>
                </c:pt>
                <c:pt idx="6110">
                  <c:v>178.76355856605028</c:v>
                </c:pt>
                <c:pt idx="6111">
                  <c:v>177.95428775017038</c:v>
                </c:pt>
                <c:pt idx="6112">
                  <c:v>178.50666600089878</c:v>
                </c:pt>
                <c:pt idx="6113">
                  <c:v>182.32284703858286</c:v>
                </c:pt>
                <c:pt idx="6114">
                  <c:v>184.15165205005027</c:v>
                </c:pt>
                <c:pt idx="6115">
                  <c:v>182.5100253435167</c:v>
                </c:pt>
                <c:pt idx="6116">
                  <c:v>180.76807422671419</c:v>
                </c:pt>
                <c:pt idx="6117">
                  <c:v>175.78066689120917</c:v>
                </c:pt>
                <c:pt idx="6118">
                  <c:v>174.01673651456014</c:v>
                </c:pt>
                <c:pt idx="6119">
                  <c:v>170.57057693512351</c:v>
                </c:pt>
                <c:pt idx="6120">
                  <c:v>172.86453223168948</c:v>
                </c:pt>
                <c:pt idx="6121">
                  <c:v>172.94497194941385</c:v>
                </c:pt>
                <c:pt idx="6122">
                  <c:v>173.91891420744614</c:v>
                </c:pt>
                <c:pt idx="6123">
                  <c:v>179.41790056788489</c:v>
                </c:pt>
                <c:pt idx="6124">
                  <c:v>180.57036446594469</c:v>
                </c:pt>
                <c:pt idx="6125">
                  <c:v>177.89773128989998</c:v>
                </c:pt>
                <c:pt idx="6126">
                  <c:v>170.12054399875421</c:v>
                </c:pt>
                <c:pt idx="6127">
                  <c:v>164.05395966919113</c:v>
                </c:pt>
                <c:pt idx="6128">
                  <c:v>165.69351872186229</c:v>
                </c:pt>
                <c:pt idx="6129">
                  <c:v>168.01148265963224</c:v>
                </c:pt>
                <c:pt idx="6130">
                  <c:v>170.49049407685641</c:v>
                </c:pt>
                <c:pt idx="6131">
                  <c:v>171.54147045420021</c:v>
                </c:pt>
                <c:pt idx="6132">
                  <c:v>170.63295225849731</c:v>
                </c:pt>
                <c:pt idx="6133">
                  <c:v>170.79246374108101</c:v>
                </c:pt>
                <c:pt idx="6134">
                  <c:v>170.43631579818305</c:v>
                </c:pt>
                <c:pt idx="6135">
                  <c:v>170.05324328356184</c:v>
                </c:pt>
                <c:pt idx="6136">
                  <c:v>170.34867676640684</c:v>
                </c:pt>
                <c:pt idx="6137">
                  <c:v>174.77529870241102</c:v>
                </c:pt>
                <c:pt idx="6138">
                  <c:v>177.42431907065003</c:v>
                </c:pt>
                <c:pt idx="6139">
                  <c:v>180.48870456752584</c:v>
                </c:pt>
                <c:pt idx="6140">
                  <c:v>178.49336819456929</c:v>
                </c:pt>
                <c:pt idx="6141">
                  <c:v>178.61001668692757</c:v>
                </c:pt>
                <c:pt idx="6142">
                  <c:v>180.13079753608929</c:v>
                </c:pt>
                <c:pt idx="6143">
                  <c:v>181.39513668250024</c:v>
                </c:pt>
                <c:pt idx="6144">
                  <c:v>181.64680291504345</c:v>
                </c:pt>
                <c:pt idx="6145">
                  <c:v>181.62521583319759</c:v>
                </c:pt>
                <c:pt idx="6146">
                  <c:v>178.46953529556816</c:v>
                </c:pt>
                <c:pt idx="6147">
                  <c:v>175.09617793425642</c:v>
                </c:pt>
                <c:pt idx="6148">
                  <c:v>183.82339273709414</c:v>
                </c:pt>
                <c:pt idx="6149">
                  <c:v>190.81835159801261</c:v>
                </c:pt>
                <c:pt idx="6150">
                  <c:v>189.53112428980219</c:v>
                </c:pt>
                <c:pt idx="6151">
                  <c:v>187.58084528887164</c:v>
                </c:pt>
                <c:pt idx="6152">
                  <c:v>183.40684842511854</c:v>
                </c:pt>
                <c:pt idx="6153">
                  <c:v>182.87675211159168</c:v>
                </c:pt>
                <c:pt idx="6154">
                  <c:v>188.50198685553747</c:v>
                </c:pt>
                <c:pt idx="6155">
                  <c:v>189.18384494445732</c:v>
                </c:pt>
                <c:pt idx="6156">
                  <c:v>188.06458667444232</c:v>
                </c:pt>
                <c:pt idx="6157">
                  <c:v>193.05474213404088</c:v>
                </c:pt>
                <c:pt idx="6158">
                  <c:v>190.43170563735939</c:v>
                </c:pt>
                <c:pt idx="6159">
                  <c:v>189.411320408818</c:v>
                </c:pt>
                <c:pt idx="6160">
                  <c:v>191.05252212861257</c:v>
                </c:pt>
                <c:pt idx="6161">
                  <c:v>188.51975227470359</c:v>
                </c:pt>
                <c:pt idx="6162">
                  <c:v>191.27413456325885</c:v>
                </c:pt>
                <c:pt idx="6163">
                  <c:v>193.12060922834823</c:v>
                </c:pt>
                <c:pt idx="6164">
                  <c:v>198.68873421944954</c:v>
                </c:pt>
                <c:pt idx="6165">
                  <c:v>201.6686234364503</c:v>
                </c:pt>
                <c:pt idx="6166">
                  <c:v>203.43993735870384</c:v>
                </c:pt>
                <c:pt idx="6167">
                  <c:v>204.86890948483389</c:v>
                </c:pt>
                <c:pt idx="6168">
                  <c:v>205.96390552495944</c:v>
                </c:pt>
                <c:pt idx="6169">
                  <c:v>212.44202872205054</c:v>
                </c:pt>
                <c:pt idx="6170">
                  <c:v>211.35058381694964</c:v>
                </c:pt>
                <c:pt idx="6171">
                  <c:v>212.34382825542571</c:v>
                </c:pt>
                <c:pt idx="6172">
                  <c:v>212.13204989154013</c:v>
                </c:pt>
                <c:pt idx="6173">
                  <c:v>213.39271165566677</c:v>
                </c:pt>
                <c:pt idx="6174">
                  <c:v>213.80294587400178</c:v>
                </c:pt>
                <c:pt idx="6175">
                  <c:v>210.78217821782178</c:v>
                </c:pt>
                <c:pt idx="6176">
                  <c:v>210.30741478447143</c:v>
                </c:pt>
                <c:pt idx="6177">
                  <c:v>207.94227326592875</c:v>
                </c:pt>
                <c:pt idx="6178">
                  <c:v>209.95465244183708</c:v>
                </c:pt>
                <c:pt idx="6179">
                  <c:v>213.72710955554061</c:v>
                </c:pt>
                <c:pt idx="6180">
                  <c:v>216.40372380239521</c:v>
                </c:pt>
                <c:pt idx="6181">
                  <c:v>220.21278607632084</c:v>
                </c:pt>
                <c:pt idx="6182">
                  <c:v>223.58196238314409</c:v>
                </c:pt>
                <c:pt idx="6183">
                  <c:v>222.59650303546411</c:v>
                </c:pt>
                <c:pt idx="6184">
                  <c:v>227.56966127904761</c:v>
                </c:pt>
                <c:pt idx="6185">
                  <c:v>227.1360453955169</c:v>
                </c:pt>
                <c:pt idx="6186">
                  <c:v>220.43211910427726</c:v>
                </c:pt>
                <c:pt idx="6187">
                  <c:v>219.73587687532333</c:v>
                </c:pt>
                <c:pt idx="6188">
                  <c:v>220.15951524408626</c:v>
                </c:pt>
                <c:pt idx="6189">
                  <c:v>219.04691591627105</c:v>
                </c:pt>
                <c:pt idx="6190">
                  <c:v>217.88014468131749</c:v>
                </c:pt>
                <c:pt idx="6191">
                  <c:v>215.57636019674612</c:v>
                </c:pt>
                <c:pt idx="6192">
                  <c:v>210.7080408357665</c:v>
                </c:pt>
                <c:pt idx="6193">
                  <c:v>210.40085684103448</c:v>
                </c:pt>
                <c:pt idx="6194">
                  <c:v>209.91308928942033</c:v>
                </c:pt>
                <c:pt idx="6195">
                  <c:v>207.6666570993944</c:v>
                </c:pt>
                <c:pt idx="6196">
                  <c:v>207.50583959608855</c:v>
                </c:pt>
                <c:pt idx="6197">
                  <c:v>205.01728267146788</c:v>
                </c:pt>
                <c:pt idx="6198">
                  <c:v>200.50705916169284</c:v>
                </c:pt>
                <c:pt idx="6199">
                  <c:v>199.31132925267522</c:v>
                </c:pt>
                <c:pt idx="6200">
                  <c:v>203.04199514053201</c:v>
                </c:pt>
                <c:pt idx="6201">
                  <c:v>203.65368389955688</c:v>
                </c:pt>
                <c:pt idx="6202">
                  <c:v>205.79559835573414</c:v>
                </c:pt>
                <c:pt idx="6203">
                  <c:v>206.55014861125346</c:v>
                </c:pt>
                <c:pt idx="6204">
                  <c:v>212.58235006010952</c:v>
                </c:pt>
                <c:pt idx="6205">
                  <c:v>213.92592056431448</c:v>
                </c:pt>
                <c:pt idx="6206">
                  <c:v>217.37461121478717</c:v>
                </c:pt>
                <c:pt idx="6207">
                  <c:v>220.02654924145025</c:v>
                </c:pt>
                <c:pt idx="6208">
                  <c:v>219.12309722481405</c:v>
                </c:pt>
                <c:pt idx="6209">
                  <c:v>217.68735432919195</c:v>
                </c:pt>
                <c:pt idx="6210">
                  <c:v>215.33645691739542</c:v>
                </c:pt>
                <c:pt idx="6211">
                  <c:v>219.0226264418811</c:v>
                </c:pt>
                <c:pt idx="6212">
                  <c:v>215.11088102409639</c:v>
                </c:pt>
                <c:pt idx="6213">
                  <c:v>212.3924126470954</c:v>
                </c:pt>
                <c:pt idx="6214">
                  <c:v>203.76416259015511</c:v>
                </c:pt>
                <c:pt idx="6215">
                  <c:v>202.07987988366884</c:v>
                </c:pt>
                <c:pt idx="6216">
                  <c:v>203.5174049432627</c:v>
                </c:pt>
                <c:pt idx="6217">
                  <c:v>208.5736153514373</c:v>
                </c:pt>
                <c:pt idx="6218">
                  <c:v>213.24442181843497</c:v>
                </c:pt>
                <c:pt idx="6219">
                  <c:v>213.77977004100669</c:v>
                </c:pt>
                <c:pt idx="6220">
                  <c:v>218.35838672745896</c:v>
                </c:pt>
                <c:pt idx="6221">
                  <c:v>223.25672089362021</c:v>
                </c:pt>
                <c:pt idx="6222">
                  <c:v>227.24528125874562</c:v>
                </c:pt>
                <c:pt idx="6223">
                  <c:v>227.4502647672366</c:v>
                </c:pt>
                <c:pt idx="6224">
                  <c:v>226.05989311025908</c:v>
                </c:pt>
                <c:pt idx="6225">
                  <c:v>227.31538558111799</c:v>
                </c:pt>
                <c:pt idx="6226">
                  <c:v>228.32697266632286</c:v>
                </c:pt>
                <c:pt idx="6227">
                  <c:v>226.93820754716981</c:v>
                </c:pt>
                <c:pt idx="6228">
                  <c:v>226.03524630213656</c:v>
                </c:pt>
                <c:pt idx="6229">
                  <c:v>222.02422124069005</c:v>
                </c:pt>
                <c:pt idx="6230">
                  <c:v>223.76951874841839</c:v>
                </c:pt>
                <c:pt idx="6231">
                  <c:v>230.90030806599722</c:v>
                </c:pt>
                <c:pt idx="6232">
                  <c:v>233.17804020853808</c:v>
                </c:pt>
                <c:pt idx="6233">
                  <c:v>237.72327672327671</c:v>
                </c:pt>
                <c:pt idx="6234">
                  <c:v>234.86895358249365</c:v>
                </c:pt>
                <c:pt idx="6235">
                  <c:v>235.98133327875229</c:v>
                </c:pt>
                <c:pt idx="6236">
                  <c:v>236.91593843257641</c:v>
                </c:pt>
                <c:pt idx="6237">
                  <c:v>235.78820482587275</c:v>
                </c:pt>
                <c:pt idx="6238">
                  <c:v>238.21173130144126</c:v>
                </c:pt>
                <c:pt idx="6239">
                  <c:v>239.07434670592565</c:v>
                </c:pt>
                <c:pt idx="6240">
                  <c:v>233.20505523043812</c:v>
                </c:pt>
                <c:pt idx="6241">
                  <c:v>230.92902257690471</c:v>
                </c:pt>
                <c:pt idx="6242">
                  <c:v>231.64957245825312</c:v>
                </c:pt>
                <c:pt idx="6243">
                  <c:v>232.41213382809909</c:v>
                </c:pt>
                <c:pt idx="6244">
                  <c:v>231.06467673074548</c:v>
                </c:pt>
                <c:pt idx="6245">
                  <c:v>225.46661534417365</c:v>
                </c:pt>
                <c:pt idx="6246">
                  <c:v>222.76824244801884</c:v>
                </c:pt>
                <c:pt idx="6247">
                  <c:v>222.63223988804566</c:v>
                </c:pt>
                <c:pt idx="6248">
                  <c:v>221.42557910442602</c:v>
                </c:pt>
                <c:pt idx="6249">
                  <c:v>206.82017855732005</c:v>
                </c:pt>
                <c:pt idx="6250">
                  <c:v>205.66895527927258</c:v>
                </c:pt>
                <c:pt idx="6251">
                  <c:v>205.74956390929313</c:v>
                </c:pt>
                <c:pt idx="6252">
                  <c:v>205.08890227065768</c:v>
                </c:pt>
                <c:pt idx="6253">
                  <c:v>204.50068934512214</c:v>
                </c:pt>
                <c:pt idx="6254">
                  <c:v>209.13220432292144</c:v>
                </c:pt>
                <c:pt idx="6255">
                  <c:v>209.59251059821008</c:v>
                </c:pt>
                <c:pt idx="6256">
                  <c:v>209.81953592055933</c:v>
                </c:pt>
                <c:pt idx="6257">
                  <c:v>213.70318650421743</c:v>
                </c:pt>
                <c:pt idx="6258">
                  <c:v>213.99006116207951</c:v>
                </c:pt>
                <c:pt idx="6259">
                  <c:v>221.70013465009734</c:v>
                </c:pt>
                <c:pt idx="6260">
                  <c:v>264.50868667020478</c:v>
                </c:pt>
                <c:pt idx="6261">
                  <c:v>259.63614960191228</c:v>
                </c:pt>
                <c:pt idx="6262">
                  <c:v>258.28291523200522</c:v>
                </c:pt>
                <c:pt idx="6263">
                  <c:v>259.45546697290251</c:v>
                </c:pt>
                <c:pt idx="6264">
                  <c:v>263.11406757094119</c:v>
                </c:pt>
                <c:pt idx="6265">
                  <c:v>262.64384505586457</c:v>
                </c:pt>
                <c:pt idx="6266">
                  <c:v>257.10480153935652</c:v>
                </c:pt>
                <c:pt idx="6267">
                  <c:v>258.41296619031021</c:v>
                </c:pt>
                <c:pt idx="6268">
                  <c:v>259.9667189281642</c:v>
                </c:pt>
                <c:pt idx="6269">
                  <c:v>262.62333651096282</c:v>
                </c:pt>
                <c:pt idx="6270">
                  <c:v>263.18686765108009</c:v>
                </c:pt>
                <c:pt idx="6271">
                  <c:v>259.29367149564587</c:v>
                </c:pt>
                <c:pt idx="6272">
                  <c:v>259.41759493319256</c:v>
                </c:pt>
                <c:pt idx="6273">
                  <c:v>261.14902991969296</c:v>
                </c:pt>
                <c:pt idx="6274">
                  <c:v>261.83108274335075</c:v>
                </c:pt>
                <c:pt idx="6275">
                  <c:v>260.45703839122484</c:v>
                </c:pt>
                <c:pt idx="6276">
                  <c:v>261.90157139527918</c:v>
                </c:pt>
                <c:pt idx="6277">
                  <c:v>259.47457216661286</c:v>
                </c:pt>
                <c:pt idx="6278">
                  <c:v>258.28884272318368</c:v>
                </c:pt>
                <c:pt idx="6279">
                  <c:v>260.60166621904148</c:v>
                </c:pt>
                <c:pt idx="6280">
                  <c:v>263.10761614055986</c:v>
                </c:pt>
                <c:pt idx="6281">
                  <c:v>270.97516665295035</c:v>
                </c:pt>
                <c:pt idx="6282">
                  <c:v>270.55689566729643</c:v>
                </c:pt>
                <c:pt idx="6283">
                  <c:v>271.57194094346414</c:v>
                </c:pt>
                <c:pt idx="6284">
                  <c:v>272.57164965454251</c:v>
                </c:pt>
                <c:pt idx="6285">
                  <c:v>269.89764459652503</c:v>
                </c:pt>
                <c:pt idx="6286">
                  <c:v>271.43776003598333</c:v>
                </c:pt>
                <c:pt idx="6287">
                  <c:v>273.86089402013027</c:v>
                </c:pt>
                <c:pt idx="6288">
                  <c:v>272.01838707639166</c:v>
                </c:pt>
                <c:pt idx="6289">
                  <c:v>268.90204988675055</c:v>
                </c:pt>
                <c:pt idx="6290">
                  <c:v>269.37933761069945</c:v>
                </c:pt>
                <c:pt idx="6291">
                  <c:v>270.98754953880689</c:v>
                </c:pt>
                <c:pt idx="6292">
                  <c:v>272.24421863693345</c:v>
                </c:pt>
                <c:pt idx="6293">
                  <c:v>271.47872380735856</c:v>
                </c:pt>
                <c:pt idx="6294">
                  <c:v>270.49814453554717</c:v>
                </c:pt>
                <c:pt idx="6295">
                  <c:v>269.42556622765397</c:v>
                </c:pt>
                <c:pt idx="6296">
                  <c:v>267.64024476513868</c:v>
                </c:pt>
                <c:pt idx="6297">
                  <c:v>271.13226046748855</c:v>
                </c:pt>
                <c:pt idx="6298">
                  <c:v>272.85839379162701</c:v>
                </c:pt>
                <c:pt idx="6299">
                  <c:v>265.11995766957318</c:v>
                </c:pt>
                <c:pt idx="6300">
                  <c:v>256.5043450765998</c:v>
                </c:pt>
                <c:pt idx="6301">
                  <c:v>248.86205687231492</c:v>
                </c:pt>
                <c:pt idx="6302">
                  <c:v>249.93465279974691</c:v>
                </c:pt>
                <c:pt idx="6303">
                  <c:v>249.32771537962526</c:v>
                </c:pt>
                <c:pt idx="6304">
                  <c:v>245.71448576959511</c:v>
                </c:pt>
                <c:pt idx="6305">
                  <c:v>246.83550547995162</c:v>
                </c:pt>
                <c:pt idx="6306">
                  <c:v>243.92383541255387</c:v>
                </c:pt>
                <c:pt idx="6307">
                  <c:v>247.12821417071711</c:v>
                </c:pt>
                <c:pt idx="6308">
                  <c:v>246.29543228563796</c:v>
                </c:pt>
                <c:pt idx="6309">
                  <c:v>249.70635156088196</c:v>
                </c:pt>
                <c:pt idx="6310">
                  <c:v>246.72998963326975</c:v>
                </c:pt>
                <c:pt idx="6311">
                  <c:v>242.54615363545474</c:v>
                </c:pt>
                <c:pt idx="6312">
                  <c:v>241.12040723590255</c:v>
                </c:pt>
                <c:pt idx="6313">
                  <c:v>237.7261499967922</c:v>
                </c:pt>
                <c:pt idx="6314">
                  <c:v>237.36114857041667</c:v>
                </c:pt>
                <c:pt idx="6315">
                  <c:v>234.68729555300149</c:v>
                </c:pt>
                <c:pt idx="6316">
                  <c:v>231.21946831001753</c:v>
                </c:pt>
                <c:pt idx="6317">
                  <c:v>231.97672266932972</c:v>
                </c:pt>
                <c:pt idx="6318">
                  <c:v>238.17823334184325</c:v>
                </c:pt>
                <c:pt idx="6319">
                  <c:v>235.04998561013048</c:v>
                </c:pt>
                <c:pt idx="6320">
                  <c:v>221.13329285569722</c:v>
                </c:pt>
                <c:pt idx="6321">
                  <c:v>220.78573501969728</c:v>
                </c:pt>
                <c:pt idx="6322">
                  <c:v>222.63955173075917</c:v>
                </c:pt>
                <c:pt idx="6323">
                  <c:v>226.33335709702718</c:v>
                </c:pt>
                <c:pt idx="6324">
                  <c:v>229.60017710452937</c:v>
                </c:pt>
                <c:pt idx="6325">
                  <c:v>224.55359687945389</c:v>
                </c:pt>
                <c:pt idx="6326">
                  <c:v>223.21979100408905</c:v>
                </c:pt>
                <c:pt idx="6327">
                  <c:v>227.71762571802881</c:v>
                </c:pt>
                <c:pt idx="6328">
                  <c:v>229.71183054464549</c:v>
                </c:pt>
                <c:pt idx="6329">
                  <c:v>226.60024955158698</c:v>
                </c:pt>
                <c:pt idx="6330">
                  <c:v>224.53120517508086</c:v>
                </c:pt>
                <c:pt idx="6331">
                  <c:v>220.30728822133156</c:v>
                </c:pt>
                <c:pt idx="6332">
                  <c:v>220.9262750701354</c:v>
                </c:pt>
                <c:pt idx="6333">
                  <c:v>213.84153791047089</c:v>
                </c:pt>
                <c:pt idx="6334">
                  <c:v>212.4716885792302</c:v>
                </c:pt>
                <c:pt idx="6335">
                  <c:v>207.16174519423618</c:v>
                </c:pt>
                <c:pt idx="6336">
                  <c:v>211.84567798027086</c:v>
                </c:pt>
                <c:pt idx="6337">
                  <c:v>211.52703962703961</c:v>
                </c:pt>
                <c:pt idx="6338">
                  <c:v>211.17046845443417</c:v>
                </c:pt>
                <c:pt idx="6339">
                  <c:v>211.25741767199219</c:v>
                </c:pt>
                <c:pt idx="6340">
                  <c:v>216.4876374213971</c:v>
                </c:pt>
                <c:pt idx="6341">
                  <c:v>218.73389559400903</c:v>
                </c:pt>
                <c:pt idx="6342">
                  <c:v>218.56893181989025</c:v>
                </c:pt>
                <c:pt idx="6343">
                  <c:v>217.45350271336952</c:v>
                </c:pt>
                <c:pt idx="6344">
                  <c:v>216.03946794592238</c:v>
                </c:pt>
                <c:pt idx="6345">
                  <c:v>222.23083964993225</c:v>
                </c:pt>
                <c:pt idx="6346">
                  <c:v>221.39755055441194</c:v>
                </c:pt>
                <c:pt idx="6347">
                  <c:v>226.9205520149504</c:v>
                </c:pt>
                <c:pt idx="6348">
                  <c:v>223.81103393437638</c:v>
                </c:pt>
                <c:pt idx="6349">
                  <c:v>221.95440514320197</c:v>
                </c:pt>
                <c:pt idx="6350">
                  <c:v>215.83481885186868</c:v>
                </c:pt>
                <c:pt idx="6351">
                  <c:v>211.41343520648482</c:v>
                </c:pt>
                <c:pt idx="6352">
                  <c:v>207.79138789825814</c:v>
                </c:pt>
                <c:pt idx="6353">
                  <c:v>206.09616719480911</c:v>
                </c:pt>
                <c:pt idx="6354">
                  <c:v>210.75762581367678</c:v>
                </c:pt>
                <c:pt idx="6355">
                  <c:v>203.3123833192266</c:v>
                </c:pt>
                <c:pt idx="6356">
                  <c:v>216.08084818788544</c:v>
                </c:pt>
                <c:pt idx="6357">
                  <c:v>213.72311251551744</c:v>
                </c:pt>
                <c:pt idx="6358">
                  <c:v>213.83403497798841</c:v>
                </c:pt>
                <c:pt idx="6359">
                  <c:v>212.74681291830447</c:v>
                </c:pt>
                <c:pt idx="6360">
                  <c:v>210.08140849347888</c:v>
                </c:pt>
                <c:pt idx="6361">
                  <c:v>209.60432279399518</c:v>
                </c:pt>
                <c:pt idx="6362">
                  <c:v>209.59052087092505</c:v>
                </c:pt>
                <c:pt idx="6363">
                  <c:v>212.7884919612965</c:v>
                </c:pt>
                <c:pt idx="6364">
                  <c:v>209.21460792333761</c:v>
                </c:pt>
                <c:pt idx="6365">
                  <c:v>207.26819407008085</c:v>
                </c:pt>
                <c:pt idx="6366">
                  <c:v>205.26336290474802</c:v>
                </c:pt>
                <c:pt idx="6367">
                  <c:v>200.48115784399758</c:v>
                </c:pt>
                <c:pt idx="6368">
                  <c:v>198.73161634434271</c:v>
                </c:pt>
                <c:pt idx="6369">
                  <c:v>194.99972093296515</c:v>
                </c:pt>
                <c:pt idx="6370">
                  <c:v>189.01718871584032</c:v>
                </c:pt>
                <c:pt idx="6371">
                  <c:v>195.25455996352028</c:v>
                </c:pt>
                <c:pt idx="6372">
                  <c:v>197.86214133826738</c:v>
                </c:pt>
                <c:pt idx="6373">
                  <c:v>202.44481474809345</c:v>
                </c:pt>
                <c:pt idx="6374">
                  <c:v>204.21448311771539</c:v>
                </c:pt>
                <c:pt idx="6375">
                  <c:v>202.20497638915415</c:v>
                </c:pt>
                <c:pt idx="6376">
                  <c:v>196.83882564409825</c:v>
                </c:pt>
                <c:pt idx="6377">
                  <c:v>197.02195837535527</c:v>
                </c:pt>
                <c:pt idx="6378">
                  <c:v>198.14457540471457</c:v>
                </c:pt>
                <c:pt idx="6379">
                  <c:v>203.01358032940234</c:v>
                </c:pt>
                <c:pt idx="6380">
                  <c:v>210.15174686882003</c:v>
                </c:pt>
                <c:pt idx="6381">
                  <c:v>209.87521683557017</c:v>
                </c:pt>
                <c:pt idx="6382">
                  <c:v>210.31568075786174</c:v>
                </c:pt>
                <c:pt idx="6383">
                  <c:v>215.37639181462535</c:v>
                </c:pt>
                <c:pt idx="6384">
                  <c:v>217.51754422476586</c:v>
                </c:pt>
                <c:pt idx="6385">
                  <c:v>217.23153138871274</c:v>
                </c:pt>
                <c:pt idx="6386">
                  <c:v>215.98841059602648</c:v>
                </c:pt>
                <c:pt idx="6387">
                  <c:v>220.41232733604178</c:v>
                </c:pt>
                <c:pt idx="6388">
                  <c:v>223.38650697216917</c:v>
                </c:pt>
                <c:pt idx="6389">
                  <c:v>227.42646609392509</c:v>
                </c:pt>
                <c:pt idx="6390">
                  <c:v>223.20649793703959</c:v>
                </c:pt>
                <c:pt idx="6391">
                  <c:v>227.39574346215119</c:v>
                </c:pt>
                <c:pt idx="6392">
                  <c:v>231.89183728448276</c:v>
                </c:pt>
                <c:pt idx="6393">
                  <c:v>233.48666823051059</c:v>
                </c:pt>
                <c:pt idx="6394">
                  <c:v>232.41500470769495</c:v>
                </c:pt>
                <c:pt idx="6395">
                  <c:v>232.05219219340623</c:v>
                </c:pt>
                <c:pt idx="6396">
                  <c:v>234.94705580848432</c:v>
                </c:pt>
                <c:pt idx="6397">
                  <c:v>232.73307943416756</c:v>
                </c:pt>
                <c:pt idx="6398">
                  <c:v>236.34202037351443</c:v>
                </c:pt>
                <c:pt idx="6399">
                  <c:v>237.12829192336335</c:v>
                </c:pt>
                <c:pt idx="6400">
                  <c:v>231.07759829871952</c:v>
                </c:pt>
                <c:pt idx="6401">
                  <c:v>227.88125299664375</c:v>
                </c:pt>
                <c:pt idx="6402">
                  <c:v>222.28464947452835</c:v>
                </c:pt>
                <c:pt idx="6403">
                  <c:v>223.80470726777958</c:v>
                </c:pt>
                <c:pt idx="6404">
                  <c:v>227.09739330110986</c:v>
                </c:pt>
                <c:pt idx="6405">
                  <c:v>229.70772130570126</c:v>
                </c:pt>
                <c:pt idx="6406">
                  <c:v>224.51940362230911</c:v>
                </c:pt>
                <c:pt idx="6407">
                  <c:v>227.8277173688345</c:v>
                </c:pt>
                <c:pt idx="6408">
                  <c:v>224.49197269040442</c:v>
                </c:pt>
                <c:pt idx="6409">
                  <c:v>218.37497350385078</c:v>
                </c:pt>
                <c:pt idx="6410">
                  <c:v>218.13599634090562</c:v>
                </c:pt>
                <c:pt idx="6411">
                  <c:v>214.57769958951161</c:v>
                </c:pt>
                <c:pt idx="6412">
                  <c:v>214.11785939580852</c:v>
                </c:pt>
                <c:pt idx="6413">
                  <c:v>207.11152849997035</c:v>
                </c:pt>
                <c:pt idx="6414">
                  <c:v>209.93109990282727</c:v>
                </c:pt>
                <c:pt idx="6415">
                  <c:v>210.68064687003397</c:v>
                </c:pt>
                <c:pt idx="6416">
                  <c:v>213.98974204254034</c:v>
                </c:pt>
                <c:pt idx="6417">
                  <c:v>217.56860405109018</c:v>
                </c:pt>
                <c:pt idx="6418">
                  <c:v>219.99059024807528</c:v>
                </c:pt>
                <c:pt idx="6419">
                  <c:v>223.99524224143292</c:v>
                </c:pt>
                <c:pt idx="6420">
                  <c:v>223.37265595354705</c:v>
                </c:pt>
                <c:pt idx="6421">
                  <c:v>222.31449816019659</c:v>
                </c:pt>
                <c:pt idx="6422">
                  <c:v>215.65307586420829</c:v>
                </c:pt>
                <c:pt idx="6423">
                  <c:v>217.26677420267708</c:v>
                </c:pt>
                <c:pt idx="6424">
                  <c:v>219.93150579939706</c:v>
                </c:pt>
                <c:pt idx="6425">
                  <c:v>216.47736655319764</c:v>
                </c:pt>
                <c:pt idx="6426">
                  <c:v>216.98548972188632</c:v>
                </c:pt>
                <c:pt idx="6427">
                  <c:v>219.68275204878978</c:v>
                </c:pt>
                <c:pt idx="6428">
                  <c:v>223.93488529014846</c:v>
                </c:pt>
                <c:pt idx="6429">
                  <c:v>229.1277998085601</c:v>
                </c:pt>
                <c:pt idx="6430">
                  <c:v>228.77867182725606</c:v>
                </c:pt>
                <c:pt idx="6431">
                  <c:v>233.71267482169185</c:v>
                </c:pt>
                <c:pt idx="6432">
                  <c:v>237.66846898835809</c:v>
                </c:pt>
                <c:pt idx="6433">
                  <c:v>233.80507511289974</c:v>
                </c:pt>
                <c:pt idx="6434">
                  <c:v>237.13721594153247</c:v>
                </c:pt>
                <c:pt idx="6435">
                  <c:v>240.56355348245521</c:v>
                </c:pt>
                <c:pt idx="6436">
                  <c:v>241.75599638120877</c:v>
                </c:pt>
                <c:pt idx="6437">
                  <c:v>242.43845499128602</c:v>
                </c:pt>
                <c:pt idx="6438">
                  <c:v>241.80900372211806</c:v>
                </c:pt>
                <c:pt idx="6439">
                  <c:v>241.27518967898092</c:v>
                </c:pt>
                <c:pt idx="6440">
                  <c:v>240.34638946505234</c:v>
                </c:pt>
                <c:pt idx="6441">
                  <c:v>238.38547539761731</c:v>
                </c:pt>
                <c:pt idx="6442">
                  <c:v>236.63463469151938</c:v>
                </c:pt>
                <c:pt idx="6443">
                  <c:v>240.50667087268747</c:v>
                </c:pt>
                <c:pt idx="6444">
                  <c:v>236.41906371376027</c:v>
                </c:pt>
                <c:pt idx="6445">
                  <c:v>228.17655642848658</c:v>
                </c:pt>
                <c:pt idx="6446">
                  <c:v>227.3862582032134</c:v>
                </c:pt>
                <c:pt idx="6447">
                  <c:v>221.56334175655971</c:v>
                </c:pt>
                <c:pt idx="6448">
                  <c:v>214.98802198380142</c:v>
                </c:pt>
                <c:pt idx="6449">
                  <c:v>213.7457327348873</c:v>
                </c:pt>
                <c:pt idx="6450">
                  <c:v>218.06776322521233</c:v>
                </c:pt>
                <c:pt idx="6451">
                  <c:v>211.41915593119893</c:v>
                </c:pt>
                <c:pt idx="6452">
                  <c:v>212.46040705339485</c:v>
                </c:pt>
                <c:pt idx="6453">
                  <c:v>214.90344827586208</c:v>
                </c:pt>
                <c:pt idx="6454">
                  <c:v>225.41497165131113</c:v>
                </c:pt>
                <c:pt idx="6455">
                  <c:v>227.86284886284886</c:v>
                </c:pt>
                <c:pt idx="6456">
                  <c:v>227.08500753585358</c:v>
                </c:pt>
                <c:pt idx="6457">
                  <c:v>233.13117493894194</c:v>
                </c:pt>
                <c:pt idx="6458">
                  <c:v>225.93342454070574</c:v>
                </c:pt>
                <c:pt idx="6459">
                  <c:v>223.49723015298079</c:v>
                </c:pt>
                <c:pt idx="6460">
                  <c:v>224.38126674692245</c:v>
                </c:pt>
                <c:pt idx="6461">
                  <c:v>227.8249585030934</c:v>
                </c:pt>
                <c:pt idx="6462">
                  <c:v>224.84197401994896</c:v>
                </c:pt>
                <c:pt idx="6463">
                  <c:v>226.86471914518185</c:v>
                </c:pt>
                <c:pt idx="6464">
                  <c:v>221.39516951312771</c:v>
                </c:pt>
                <c:pt idx="6465">
                  <c:v>217.38193864585224</c:v>
                </c:pt>
                <c:pt idx="6466">
                  <c:v>216.00389693103187</c:v>
                </c:pt>
                <c:pt idx="6467">
                  <c:v>217.35779586348082</c:v>
                </c:pt>
                <c:pt idx="6468">
                  <c:v>214.52486011700753</c:v>
                </c:pt>
                <c:pt idx="6469">
                  <c:v>218.40644836492581</c:v>
                </c:pt>
                <c:pt idx="6470">
                  <c:v>221.88304879496616</c:v>
                </c:pt>
                <c:pt idx="6471">
                  <c:v>216.84648187633263</c:v>
                </c:pt>
                <c:pt idx="6472">
                  <c:v>211.61406403193135</c:v>
                </c:pt>
                <c:pt idx="6473">
                  <c:v>202.73388822829963</c:v>
                </c:pt>
                <c:pt idx="6474">
                  <c:v>202.09239469578782</c:v>
                </c:pt>
                <c:pt idx="6475">
                  <c:v>201.48943555689706</c:v>
                </c:pt>
                <c:pt idx="6476">
                  <c:v>198.33822999639756</c:v>
                </c:pt>
                <c:pt idx="6477">
                  <c:v>197.46859479594039</c:v>
                </c:pt>
                <c:pt idx="6478">
                  <c:v>198.80632964882236</c:v>
                </c:pt>
                <c:pt idx="6479">
                  <c:v>197.87477994293693</c:v>
                </c:pt>
                <c:pt idx="6480">
                  <c:v>201.49216038421179</c:v>
                </c:pt>
                <c:pt idx="6481">
                  <c:v>208.40915465103737</c:v>
                </c:pt>
                <c:pt idx="6482">
                  <c:v>211.08189553297092</c:v>
                </c:pt>
                <c:pt idx="6483">
                  <c:v>214.06904051347041</c:v>
                </c:pt>
                <c:pt idx="6484">
                  <c:v>214.84703148628546</c:v>
                </c:pt>
                <c:pt idx="6485">
                  <c:v>219.88109854604201</c:v>
                </c:pt>
                <c:pt idx="6486">
                  <c:v>219.14581416743331</c:v>
                </c:pt>
                <c:pt idx="6487">
                  <c:v>219.75371417302131</c:v>
                </c:pt>
                <c:pt idx="6488">
                  <c:v>220.32231582048774</c:v>
                </c:pt>
                <c:pt idx="6489">
                  <c:v>216.59880270291103</c:v>
                </c:pt>
                <c:pt idx="6490">
                  <c:v>210.59241986716719</c:v>
                </c:pt>
                <c:pt idx="6491">
                  <c:v>209.30504675786383</c:v>
                </c:pt>
                <c:pt idx="6492">
                  <c:v>211.96458312922505</c:v>
                </c:pt>
                <c:pt idx="6493">
                  <c:v>215.31869436201779</c:v>
                </c:pt>
                <c:pt idx="6494">
                  <c:v>217.19122973439116</c:v>
                </c:pt>
                <c:pt idx="6495">
                  <c:v>218.03950511945393</c:v>
                </c:pt>
                <c:pt idx="6496">
                  <c:v>219.36413723414492</c:v>
                </c:pt>
                <c:pt idx="6497">
                  <c:v>220.42128204429673</c:v>
                </c:pt>
                <c:pt idx="6498">
                  <c:v>221.26888631583921</c:v>
                </c:pt>
                <c:pt idx="6499">
                  <c:v>1964.1010498435053</c:v>
                </c:pt>
                <c:pt idx="6500">
                  <c:v>1948.6183826628196</c:v>
                </c:pt>
                <c:pt idx="6501">
                  <c:v>1943.9604046873862</c:v>
                </c:pt>
                <c:pt idx="6502">
                  <c:v>1946.1883415530735</c:v>
                </c:pt>
                <c:pt idx="6503">
                  <c:v>1955.342116063367</c:v>
                </c:pt>
                <c:pt idx="6504">
                  <c:v>1947.2336228641386</c:v>
                </c:pt>
                <c:pt idx="6505">
                  <c:v>1955.445947596653</c:v>
                </c:pt>
                <c:pt idx="6506">
                  <c:v>1961.3740190183364</c:v>
                </c:pt>
                <c:pt idx="6507">
                  <c:v>1970.1936384157602</c:v>
                </c:pt>
                <c:pt idx="6508">
                  <c:v>1952.7630808402291</c:v>
                </c:pt>
                <c:pt idx="6509">
                  <c:v>1966.3977228581407</c:v>
                </c:pt>
                <c:pt idx="6510">
                  <c:v>1984.4535141363112</c:v>
                </c:pt>
                <c:pt idx="6511">
                  <c:v>1996.5802489133662</c:v>
                </c:pt>
                <c:pt idx="6512">
                  <c:v>2020.2269278650788</c:v>
                </c:pt>
                <c:pt idx="6513">
                  <c:v>2017.9606761870352</c:v>
                </c:pt>
                <c:pt idx="6514">
                  <c:v>2021.7724171282862</c:v>
                </c:pt>
                <c:pt idx="6515">
                  <c:v>2016.1406628993136</c:v>
                </c:pt>
                <c:pt idx="6516">
                  <c:v>1984.4247164059768</c:v>
                </c:pt>
                <c:pt idx="6517">
                  <c:v>1988.7734798755901</c:v>
                </c:pt>
                <c:pt idx="6518">
                  <c:v>1967.6233836443987</c:v>
                </c:pt>
                <c:pt idx="6519">
                  <c:v>1966.8243294526669</c:v>
                </c:pt>
                <c:pt idx="6520">
                  <c:v>1987.0203024550201</c:v>
                </c:pt>
                <c:pt idx="6521">
                  <c:v>1976.9213345848018</c:v>
                </c:pt>
                <c:pt idx="6522">
                  <c:v>2010.1517149062988</c:v>
                </c:pt>
                <c:pt idx="6523">
                  <c:v>2000.8053953595311</c:v>
                </c:pt>
                <c:pt idx="6524">
                  <c:v>1996.4251765111073</c:v>
                </c:pt>
                <c:pt idx="6525">
                  <c:v>1994.1304056806937</c:v>
                </c:pt>
                <c:pt idx="6526">
                  <c:v>1971.2398452800626</c:v>
                </c:pt>
                <c:pt idx="6527">
                  <c:v>1965.1882188256659</c:v>
                </c:pt>
                <c:pt idx="6528">
                  <c:v>1968.2315019975156</c:v>
                </c:pt>
                <c:pt idx="6529">
                  <c:v>1984.7931047774277</c:v>
                </c:pt>
                <c:pt idx="6530">
                  <c:v>2127.2129795563287</c:v>
                </c:pt>
                <c:pt idx="6531">
                  <c:v>2148.9302210904766</c:v>
                </c:pt>
                <c:pt idx="6532">
                  <c:v>2166.7282952501319</c:v>
                </c:pt>
                <c:pt idx="6533">
                  <c:v>2155.4001802983116</c:v>
                </c:pt>
                <c:pt idx="6534">
                  <c:v>2156.6783721058737</c:v>
                </c:pt>
                <c:pt idx="6535">
                  <c:v>2143.5740610141729</c:v>
                </c:pt>
                <c:pt idx="6536">
                  <c:v>2172.2232852554544</c:v>
                </c:pt>
                <c:pt idx="6537">
                  <c:v>2175.7447536096333</c:v>
                </c:pt>
                <c:pt idx="6538">
                  <c:v>2211.0488765172036</c:v>
                </c:pt>
                <c:pt idx="6539">
                  <c:v>2218.5064353686939</c:v>
                </c:pt>
                <c:pt idx="6540">
                  <c:v>2212.6360905967786</c:v>
                </c:pt>
                <c:pt idx="6541">
                  <c:v>2222.3178006499788</c:v>
                </c:pt>
                <c:pt idx="6542">
                  <c:v>2223.9325676738954</c:v>
                </c:pt>
                <c:pt idx="6543">
                  <c:v>2222.6381747573487</c:v>
                </c:pt>
                <c:pt idx="6544">
                  <c:v>2141.3020802339947</c:v>
                </c:pt>
                <c:pt idx="6545">
                  <c:v>2121.8600305509635</c:v>
                </c:pt>
                <c:pt idx="6546">
                  <c:v>2134.4419434320621</c:v>
                </c:pt>
                <c:pt idx="6547">
                  <c:v>2180.6390917791032</c:v>
                </c:pt>
                <c:pt idx="6548">
                  <c:v>2178.9228576597857</c:v>
                </c:pt>
                <c:pt idx="6549">
                  <c:v>2175.2070175019985</c:v>
                </c:pt>
                <c:pt idx="6550">
                  <c:v>2192.3725608423338</c:v>
                </c:pt>
                <c:pt idx="6551">
                  <c:v>2197.3472091276626</c:v>
                </c:pt>
                <c:pt idx="6552">
                  <c:v>2204.6589626584923</c:v>
                </c:pt>
                <c:pt idx="6553">
                  <c:v>2216.2008690928842</c:v>
                </c:pt>
                <c:pt idx="6554">
                  <c:v>2181.7007232723518</c:v>
                </c:pt>
                <c:pt idx="6555">
                  <c:v>2156.1455086096321</c:v>
                </c:pt>
                <c:pt idx="6556">
                  <c:v>2147.1708878434406</c:v>
                </c:pt>
                <c:pt idx="6557">
                  <c:v>2121.9719362265955</c:v>
                </c:pt>
                <c:pt idx="6558">
                  <c:v>2135.8126480325018</c:v>
                </c:pt>
                <c:pt idx="6559">
                  <c:v>2132.1587818847793</c:v>
                </c:pt>
                <c:pt idx="6560">
                  <c:v>2099.7393617021276</c:v>
                </c:pt>
                <c:pt idx="6561">
                  <c:v>2134.8957404912426</c:v>
                </c:pt>
                <c:pt idx="6562">
                  <c:v>2147.7807315874993</c:v>
                </c:pt>
                <c:pt idx="6563">
                  <c:v>2156.267698846551</c:v>
                </c:pt>
                <c:pt idx="6564">
                  <c:v>2132.6329673993287</c:v>
                </c:pt>
                <c:pt idx="6565">
                  <c:v>2065.6497298257082</c:v>
                </c:pt>
                <c:pt idx="6566">
                  <c:v>2043.3806102335989</c:v>
                </c:pt>
                <c:pt idx="6567">
                  <c:v>2048.5570532271126</c:v>
                </c:pt>
                <c:pt idx="6568">
                  <c:v>2045.131657508949</c:v>
                </c:pt>
                <c:pt idx="6569">
                  <c:v>2063.1318166023239</c:v>
                </c:pt>
                <c:pt idx="6570">
                  <c:v>2072.6710426525096</c:v>
                </c:pt>
                <c:pt idx="6571">
                  <c:v>2072.9845153450797</c:v>
                </c:pt>
                <c:pt idx="6572">
                  <c:v>2070.2751469492509</c:v>
                </c:pt>
                <c:pt idx="6573">
                  <c:v>2075.7289145879872</c:v>
                </c:pt>
                <c:pt idx="6574">
                  <c:v>2092.6733852234634</c:v>
                </c:pt>
                <c:pt idx="6575">
                  <c:v>2086.8007521677878</c:v>
                </c:pt>
                <c:pt idx="6576">
                  <c:v>2058.3511320013299</c:v>
                </c:pt>
                <c:pt idx="6577">
                  <c:v>2074.5361462616261</c:v>
                </c:pt>
                <c:pt idx="6578">
                  <c:v>2093.3060997566795</c:v>
                </c:pt>
                <c:pt idx="6579">
                  <c:v>2111.7278286110004</c:v>
                </c:pt>
                <c:pt idx="6580">
                  <c:v>2097.5631055452486</c:v>
                </c:pt>
                <c:pt idx="6581">
                  <c:v>2088.3722847441545</c:v>
                </c:pt>
                <c:pt idx="6582">
                  <c:v>2104.7670738740626</c:v>
                </c:pt>
                <c:pt idx="6583">
                  <c:v>2115.1341431574897</c:v>
                </c:pt>
                <c:pt idx="6584">
                  <c:v>2150.3366421037422</c:v>
                </c:pt>
                <c:pt idx="6585">
                  <c:v>2100.7770185218487</c:v>
                </c:pt>
                <c:pt idx="6586">
                  <c:v>2119.0230660157813</c:v>
                </c:pt>
                <c:pt idx="6587">
                  <c:v>2078.9631418522858</c:v>
                </c:pt>
                <c:pt idx="6588">
                  <c:v>2073.8880519284476</c:v>
                </c:pt>
                <c:pt idx="6589">
                  <c:v>2079.6624608181564</c:v>
                </c:pt>
                <c:pt idx="6590">
                  <c:v>2191.4142228330516</c:v>
                </c:pt>
                <c:pt idx="6591">
                  <c:v>2219.0114489556277</c:v>
                </c:pt>
                <c:pt idx="6592">
                  <c:v>2221.0634627451327</c:v>
                </c:pt>
                <c:pt idx="6593">
                  <c:v>2223.6508588048073</c:v>
                </c:pt>
                <c:pt idx="6594">
                  <c:v>2200.9598235869862</c:v>
                </c:pt>
                <c:pt idx="6595">
                  <c:v>2227.708138740953</c:v>
                </c:pt>
                <c:pt idx="6596">
                  <c:v>2231.5439901808195</c:v>
                </c:pt>
                <c:pt idx="6597">
                  <c:v>2281.7290140957289</c:v>
                </c:pt>
                <c:pt idx="6598">
                  <c:v>2230.5235436981188</c:v>
                </c:pt>
                <c:pt idx="6599">
                  <c:v>2138.377623491685</c:v>
                </c:pt>
                <c:pt idx="6600">
                  <c:v>2123.3038133215182</c:v>
                </c:pt>
                <c:pt idx="6601">
                  <c:v>2115.9842540806608</c:v>
                </c:pt>
                <c:pt idx="6602">
                  <c:v>2119.8491722263407</c:v>
                </c:pt>
                <c:pt idx="6603">
                  <c:v>2056.0273967645035</c:v>
                </c:pt>
                <c:pt idx="6604">
                  <c:v>2055.5736934323072</c:v>
                </c:pt>
                <c:pt idx="6605">
                  <c:v>2038.3478676884831</c:v>
                </c:pt>
                <c:pt idx="6606">
                  <c:v>2131.0414470381525</c:v>
                </c:pt>
                <c:pt idx="6607">
                  <c:v>2135.9696758639166</c:v>
                </c:pt>
                <c:pt idx="6608">
                  <c:v>2148.8921045612165</c:v>
                </c:pt>
                <c:pt idx="6609">
                  <c:v>2149.6913761965907</c:v>
                </c:pt>
                <c:pt idx="6610">
                  <c:v>2166.0744724426172</c:v>
                </c:pt>
                <c:pt idx="6611">
                  <c:v>2135.8560461319344</c:v>
                </c:pt>
                <c:pt idx="6612">
                  <c:v>2148.9082798161703</c:v>
                </c:pt>
                <c:pt idx="6613">
                  <c:v>2183.5964743155787</c:v>
                </c:pt>
                <c:pt idx="6614">
                  <c:v>2161.2912061997349</c:v>
                </c:pt>
                <c:pt idx="6615">
                  <c:v>2073.6872418051985</c:v>
                </c:pt>
                <c:pt idx="6616">
                  <c:v>2032.4072454378577</c:v>
                </c:pt>
                <c:pt idx="6617">
                  <c:v>2034.9067328211695</c:v>
                </c:pt>
                <c:pt idx="6618">
                  <c:v>2020.7533220328721</c:v>
                </c:pt>
                <c:pt idx="6619">
                  <c:v>1992.4074470153607</c:v>
                </c:pt>
                <c:pt idx="6620">
                  <c:v>1984.0964645697209</c:v>
                </c:pt>
                <c:pt idx="6621">
                  <c:v>1981.9968673021312</c:v>
                </c:pt>
                <c:pt idx="6622">
                  <c:v>1927.0721234861933</c:v>
                </c:pt>
                <c:pt idx="6623">
                  <c:v>1931.5009177519448</c:v>
                </c:pt>
                <c:pt idx="6624">
                  <c:v>1925.7491083587315</c:v>
                </c:pt>
                <c:pt idx="6625">
                  <c:v>1924.0552828940113</c:v>
                </c:pt>
                <c:pt idx="6626">
                  <c:v>1939.3564765254625</c:v>
                </c:pt>
                <c:pt idx="6627">
                  <c:v>1908.7202615314864</c:v>
                </c:pt>
                <c:pt idx="6628">
                  <c:v>1908.736126040355</c:v>
                </c:pt>
                <c:pt idx="6629">
                  <c:v>1914.1149755191625</c:v>
                </c:pt>
                <c:pt idx="6630">
                  <c:v>1950.6256116974234</c:v>
                </c:pt>
                <c:pt idx="6631">
                  <c:v>1969.0052318535081</c:v>
                </c:pt>
                <c:pt idx="6632">
                  <c:v>1954.9743958643226</c:v>
                </c:pt>
                <c:pt idx="6633">
                  <c:v>1948.4333345094026</c:v>
                </c:pt>
                <c:pt idx="6634">
                  <c:v>1968.7665967688129</c:v>
                </c:pt>
                <c:pt idx="6635">
                  <c:v>1982.0092370045713</c:v>
                </c:pt>
                <c:pt idx="6636">
                  <c:v>1955.0545447242639</c:v>
                </c:pt>
                <c:pt idx="6637">
                  <c:v>1944.9591115842447</c:v>
                </c:pt>
                <c:pt idx="6638">
                  <c:v>1953.7468527918782</c:v>
                </c:pt>
                <c:pt idx="6639">
                  <c:v>1976.0642266871912</c:v>
                </c:pt>
                <c:pt idx="6640">
                  <c:v>1934.3328749949449</c:v>
                </c:pt>
                <c:pt idx="6641">
                  <c:v>1927.5333585611722</c:v>
                </c:pt>
                <c:pt idx="6642">
                  <c:v>1944.4185828445836</c:v>
                </c:pt>
                <c:pt idx="6643">
                  <c:v>1926.7559566787004</c:v>
                </c:pt>
                <c:pt idx="6644">
                  <c:v>1906.7124099465489</c:v>
                </c:pt>
                <c:pt idx="6645">
                  <c:v>1923.3501800647011</c:v>
                </c:pt>
                <c:pt idx="6646">
                  <c:v>1916.2461561242874</c:v>
                </c:pt>
                <c:pt idx="6647">
                  <c:v>1892.0862941486557</c:v>
                </c:pt>
                <c:pt idx="6648">
                  <c:v>1900.2568999627822</c:v>
                </c:pt>
                <c:pt idx="6649">
                  <c:v>1899.4090063942679</c:v>
                </c:pt>
                <c:pt idx="6650">
                  <c:v>1910.4455053085205</c:v>
                </c:pt>
                <c:pt idx="6651">
                  <c:v>1916.0330700161915</c:v>
                </c:pt>
                <c:pt idx="6652">
                  <c:v>1881.7585623376315</c:v>
                </c:pt>
                <c:pt idx="6653">
                  <c:v>1880.0730291532898</c:v>
                </c:pt>
                <c:pt idx="6654">
                  <c:v>1901.7243834368057</c:v>
                </c:pt>
                <c:pt idx="6655">
                  <c:v>1912.1502449510099</c:v>
                </c:pt>
                <c:pt idx="6656">
                  <c:v>1906.4254692042014</c:v>
                </c:pt>
                <c:pt idx="6657">
                  <c:v>1903.3371290918792</c:v>
                </c:pt>
                <c:pt idx="6658">
                  <c:v>1914.0753894215497</c:v>
                </c:pt>
                <c:pt idx="6659">
                  <c:v>1769.0748369378648</c:v>
                </c:pt>
                <c:pt idx="6660">
                  <c:v>1805.3683245112938</c:v>
                </c:pt>
                <c:pt idx="6661">
                  <c:v>1782.9864403160368</c:v>
                </c:pt>
                <c:pt idx="6662">
                  <c:v>1746.9845421991663</c:v>
                </c:pt>
                <c:pt idx="6663">
                  <c:v>1735.5276408544019</c:v>
                </c:pt>
                <c:pt idx="6664">
                  <c:v>1771.8817685335812</c:v>
                </c:pt>
                <c:pt idx="6665">
                  <c:v>1793.0567520090738</c:v>
                </c:pt>
                <c:pt idx="6666">
                  <c:v>1771.2108412303114</c:v>
                </c:pt>
                <c:pt idx="6667">
                  <c:v>1780.0775996872558</c:v>
                </c:pt>
                <c:pt idx="6668">
                  <c:v>1791.4053616712956</c:v>
                </c:pt>
                <c:pt idx="6669">
                  <c:v>1836.5247660311959</c:v>
                </c:pt>
                <c:pt idx="6670">
                  <c:v>1825.5470158511371</c:v>
                </c:pt>
                <c:pt idx="6671">
                  <c:v>1788.6153248518985</c:v>
                </c:pt>
                <c:pt idx="6672">
                  <c:v>1778.4954938659118</c:v>
                </c:pt>
                <c:pt idx="6673">
                  <c:v>1756.2925396014307</c:v>
                </c:pt>
                <c:pt idx="6674">
                  <c:v>1760.8279221253415</c:v>
                </c:pt>
                <c:pt idx="6675">
                  <c:v>1754.7051691387462</c:v>
                </c:pt>
                <c:pt idx="6676">
                  <c:v>1744.7646302250803</c:v>
                </c:pt>
                <c:pt idx="6677">
                  <c:v>1749.5839866384893</c:v>
                </c:pt>
                <c:pt idx="6678">
                  <c:v>1749.1316947800656</c:v>
                </c:pt>
                <c:pt idx="6679">
                  <c:v>1755.5556099711052</c:v>
                </c:pt>
                <c:pt idx="6680">
                  <c:v>1780.5578741751829</c:v>
                </c:pt>
                <c:pt idx="6681">
                  <c:v>1786.9808397459071</c:v>
                </c:pt>
                <c:pt idx="6682">
                  <c:v>1800.4182170042575</c:v>
                </c:pt>
                <c:pt idx="6683">
                  <c:v>1789.508161356217</c:v>
                </c:pt>
                <c:pt idx="6684">
                  <c:v>1776.027159620782</c:v>
                </c:pt>
                <c:pt idx="6685">
                  <c:v>1798.1346826321924</c:v>
                </c:pt>
                <c:pt idx="6686">
                  <c:v>1794.4468835388818</c:v>
                </c:pt>
                <c:pt idx="6687">
                  <c:v>1793.203877958369</c:v>
                </c:pt>
                <c:pt idx="6688">
                  <c:v>1774.9992673730858</c:v>
                </c:pt>
                <c:pt idx="6689">
                  <c:v>1767.6657187648109</c:v>
                </c:pt>
                <c:pt idx="6690">
                  <c:v>1756.3260410155669</c:v>
                </c:pt>
                <c:pt idx="6691">
                  <c:v>1745.4718947117187</c:v>
                </c:pt>
                <c:pt idx="6692">
                  <c:v>1759.3308283488125</c:v>
                </c:pt>
                <c:pt idx="6693">
                  <c:v>1765.7605218038302</c:v>
                </c:pt>
                <c:pt idx="6694">
                  <c:v>1768.85936172315</c:v>
                </c:pt>
                <c:pt idx="6695">
                  <c:v>1796.5456927192115</c:v>
                </c:pt>
                <c:pt idx="6696">
                  <c:v>1785.8860297332751</c:v>
                </c:pt>
                <c:pt idx="6697">
                  <c:v>1784.6527257747978</c:v>
                </c:pt>
                <c:pt idx="6698">
                  <c:v>1755.9644960343126</c:v>
                </c:pt>
                <c:pt idx="6699">
                  <c:v>1724.9051869827101</c:v>
                </c:pt>
                <c:pt idx="6700">
                  <c:v>1733.881731752813</c:v>
                </c:pt>
                <c:pt idx="6701">
                  <c:v>1718.0382135602201</c:v>
                </c:pt>
                <c:pt idx="6702">
                  <c:v>1704.2034659160947</c:v>
                </c:pt>
                <c:pt idx="6703">
                  <c:v>1706.7683577653179</c:v>
                </c:pt>
                <c:pt idx="6704">
                  <c:v>1731.5035424354244</c:v>
                </c:pt>
                <c:pt idx="6705">
                  <c:v>1747.3188434850986</c:v>
                </c:pt>
                <c:pt idx="6706">
                  <c:v>1751.5471534694693</c:v>
                </c:pt>
                <c:pt idx="6707">
                  <c:v>1744.9536825365271</c:v>
                </c:pt>
                <c:pt idx="6708">
                  <c:v>1758.3021894027725</c:v>
                </c:pt>
                <c:pt idx="6709">
                  <c:v>1734.3861264074956</c:v>
                </c:pt>
                <c:pt idx="6710">
                  <c:v>1732.853307026794</c:v>
                </c:pt>
                <c:pt idx="6711">
                  <c:v>1745.6205964214712</c:v>
                </c:pt>
                <c:pt idx="6712">
                  <c:v>1730.514416761042</c:v>
                </c:pt>
                <c:pt idx="6713">
                  <c:v>1745.8196378028856</c:v>
                </c:pt>
                <c:pt idx="6714">
                  <c:v>1748.1687611526634</c:v>
                </c:pt>
                <c:pt idx="6715">
                  <c:v>1752.6561522060028</c:v>
                </c:pt>
                <c:pt idx="6716">
                  <c:v>1768.352863168978</c:v>
                </c:pt>
                <c:pt idx="6717">
                  <c:v>1759.8845562952667</c:v>
                </c:pt>
                <c:pt idx="6718">
                  <c:v>1771.3999232775816</c:v>
                </c:pt>
                <c:pt idx="6719">
                  <c:v>1770.3175570042181</c:v>
                </c:pt>
                <c:pt idx="6720">
                  <c:v>1779.9098491382817</c:v>
                </c:pt>
                <c:pt idx="6721">
                  <c:v>1867.3070074196207</c:v>
                </c:pt>
                <c:pt idx="6722">
                  <c:v>1861.9750382422471</c:v>
                </c:pt>
                <c:pt idx="6723">
                  <c:v>1878.7936396680934</c:v>
                </c:pt>
                <c:pt idx="6724">
                  <c:v>1898.1863981885815</c:v>
                </c:pt>
                <c:pt idx="6725">
                  <c:v>1908.8072507351583</c:v>
                </c:pt>
                <c:pt idx="6726">
                  <c:v>1881.0565170542857</c:v>
                </c:pt>
                <c:pt idx="6727">
                  <c:v>1861.7596039779594</c:v>
                </c:pt>
                <c:pt idx="6728">
                  <c:v>1804.1536617842876</c:v>
                </c:pt>
                <c:pt idx="6729">
                  <c:v>1799.5547427285196</c:v>
                </c:pt>
                <c:pt idx="6730">
                  <c:v>1799.3735915067887</c:v>
                </c:pt>
                <c:pt idx="6731">
                  <c:v>1818.4812256337041</c:v>
                </c:pt>
                <c:pt idx="6732">
                  <c:v>1838.7890585417531</c:v>
                </c:pt>
                <c:pt idx="6733">
                  <c:v>1867.2543238751769</c:v>
                </c:pt>
                <c:pt idx="6734">
                  <c:v>1853.7496226097182</c:v>
                </c:pt>
                <c:pt idx="6735">
                  <c:v>1880.4092463138106</c:v>
                </c:pt>
                <c:pt idx="6736">
                  <c:v>1899.6199458997721</c:v>
                </c:pt>
                <c:pt idx="6737">
                  <c:v>1902.6245287364682</c:v>
                </c:pt>
                <c:pt idx="6738">
                  <c:v>1918.6701714062156</c:v>
                </c:pt>
                <c:pt idx="6739">
                  <c:v>1932.0976630160526</c:v>
                </c:pt>
                <c:pt idx="6740">
                  <c:v>1895.8188901016122</c:v>
                </c:pt>
                <c:pt idx="6741">
                  <c:v>1860.4603925109295</c:v>
                </c:pt>
                <c:pt idx="6742">
                  <c:v>1848.1041515295767</c:v>
                </c:pt>
                <c:pt idx="6743">
                  <c:v>1846.1340360319953</c:v>
                </c:pt>
                <c:pt idx="6744">
                  <c:v>1834.4935848770119</c:v>
                </c:pt>
                <c:pt idx="6745">
                  <c:v>1823.5775549454584</c:v>
                </c:pt>
                <c:pt idx="6746">
                  <c:v>1817.0941356641267</c:v>
                </c:pt>
                <c:pt idx="6747">
                  <c:v>1793.6444478109377</c:v>
                </c:pt>
                <c:pt idx="6748">
                  <c:v>1790.7964917424019</c:v>
                </c:pt>
                <c:pt idx="6749">
                  <c:v>29.286240146895331</c:v>
                </c:pt>
                <c:pt idx="6750">
                  <c:v>28.531792591954705</c:v>
                </c:pt>
                <c:pt idx="6751">
                  <c:v>28.860993555081858</c:v>
                </c:pt>
                <c:pt idx="6752">
                  <c:v>28.392373036466015</c:v>
                </c:pt>
                <c:pt idx="6753">
                  <c:v>28.875935065338176</c:v>
                </c:pt>
                <c:pt idx="6754">
                  <c:v>28.784637024302572</c:v>
                </c:pt>
                <c:pt idx="6755">
                  <c:v>28.858272986790961</c:v>
                </c:pt>
                <c:pt idx="6756">
                  <c:v>27.982063027153206</c:v>
                </c:pt>
                <c:pt idx="6757">
                  <c:v>27.796598499941403</c:v>
                </c:pt>
                <c:pt idx="6758">
                  <c:v>27.752895974674981</c:v>
                </c:pt>
                <c:pt idx="6759">
                  <c:v>28.522760216312651</c:v>
                </c:pt>
                <c:pt idx="6760">
                  <c:v>28.915320591471975</c:v>
                </c:pt>
                <c:pt idx="6761">
                  <c:v>29.046711153479503</c:v>
                </c:pt>
                <c:pt idx="6762">
                  <c:v>29.557807686071023</c:v>
                </c:pt>
                <c:pt idx="6763">
                  <c:v>29.284358547206601</c:v>
                </c:pt>
                <c:pt idx="6764">
                  <c:v>28.73011937086941</c:v>
                </c:pt>
                <c:pt idx="6765">
                  <c:v>28.457534214691371</c:v>
                </c:pt>
                <c:pt idx="6766">
                  <c:v>28.15684261767694</c:v>
                </c:pt>
                <c:pt idx="6767">
                  <c:v>28.297149329809326</c:v>
                </c:pt>
                <c:pt idx="6768">
                  <c:v>28.15579364681086</c:v>
                </c:pt>
                <c:pt idx="6769">
                  <c:v>28.079837171435216</c:v>
                </c:pt>
                <c:pt idx="6770">
                  <c:v>28.313917921806823</c:v>
                </c:pt>
                <c:pt idx="6771">
                  <c:v>28.190334458943511</c:v>
                </c:pt>
                <c:pt idx="6772">
                  <c:v>28.53511542393311</c:v>
                </c:pt>
                <c:pt idx="6773">
                  <c:v>28.836785587504437</c:v>
                </c:pt>
                <c:pt idx="6774">
                  <c:v>28.889506352763537</c:v>
                </c:pt>
                <c:pt idx="6775">
                  <c:v>28.963710694998234</c:v>
                </c:pt>
                <c:pt idx="6776">
                  <c:v>29.12171025283364</c:v>
                </c:pt>
                <c:pt idx="6777">
                  <c:v>29.725242626278852</c:v>
                </c:pt>
                <c:pt idx="6778">
                  <c:v>29.379989263740349</c:v>
                </c:pt>
                <c:pt idx="6779">
                  <c:v>29.818261741725379</c:v>
                </c:pt>
                <c:pt idx="6780">
                  <c:v>30.211223673687016</c:v>
                </c:pt>
                <c:pt idx="6781">
                  <c:v>30.932294374727729</c:v>
                </c:pt>
                <c:pt idx="6782">
                  <c:v>31.156129453730973</c:v>
                </c:pt>
                <c:pt idx="6783">
                  <c:v>31.65990837476954</c:v>
                </c:pt>
                <c:pt idx="6784">
                  <c:v>32.352943610111289</c:v>
                </c:pt>
                <c:pt idx="6785">
                  <c:v>32.155680273909745</c:v>
                </c:pt>
                <c:pt idx="6786">
                  <c:v>32.559959109648929</c:v>
                </c:pt>
                <c:pt idx="6787">
                  <c:v>32.975080410424319</c:v>
                </c:pt>
                <c:pt idx="6788">
                  <c:v>32.324451286388204</c:v>
                </c:pt>
                <c:pt idx="6789">
                  <c:v>31.513364370068125</c:v>
                </c:pt>
                <c:pt idx="6790">
                  <c:v>31.667878266137389</c:v>
                </c:pt>
                <c:pt idx="6791">
                  <c:v>31.943421811437211</c:v>
                </c:pt>
                <c:pt idx="6792">
                  <c:v>32.190527764215012</c:v>
                </c:pt>
                <c:pt idx="6793">
                  <c:v>32.179686407670026</c:v>
                </c:pt>
                <c:pt idx="6794">
                  <c:v>32.582930262777936</c:v>
                </c:pt>
                <c:pt idx="6795">
                  <c:v>33.019694942809778</c:v>
                </c:pt>
                <c:pt idx="6796">
                  <c:v>32.812547878438892</c:v>
                </c:pt>
                <c:pt idx="6797">
                  <c:v>33.058524931755819</c:v>
                </c:pt>
                <c:pt idx="6798">
                  <c:v>32.969599564344108</c:v>
                </c:pt>
                <c:pt idx="6799">
                  <c:v>32.836597184539507</c:v>
                </c:pt>
                <c:pt idx="6800">
                  <c:v>31.698635088711079</c:v>
                </c:pt>
                <c:pt idx="6801">
                  <c:v>30.331882277221929</c:v>
                </c:pt>
                <c:pt idx="6802">
                  <c:v>30.316461069107309</c:v>
                </c:pt>
                <c:pt idx="6803">
                  <c:v>30.253207000180527</c:v>
                </c:pt>
                <c:pt idx="6804">
                  <c:v>29.647856640899509</c:v>
                </c:pt>
                <c:pt idx="6805">
                  <c:v>29.728135214860878</c:v>
                </c:pt>
                <c:pt idx="6806">
                  <c:v>30.215372667038807</c:v>
                </c:pt>
                <c:pt idx="6807">
                  <c:v>31.10879870751047</c:v>
                </c:pt>
                <c:pt idx="6808">
                  <c:v>31.5514132988183</c:v>
                </c:pt>
                <c:pt idx="6809">
                  <c:v>30.968996505101536</c:v>
                </c:pt>
                <c:pt idx="6810">
                  <c:v>31.256859720901023</c:v>
                </c:pt>
                <c:pt idx="6811">
                  <c:v>32.286905094150676</c:v>
                </c:pt>
                <c:pt idx="6812">
                  <c:v>32.439247767549134</c:v>
                </c:pt>
                <c:pt idx="6813">
                  <c:v>33.07479242903414</c:v>
                </c:pt>
                <c:pt idx="6814">
                  <c:v>33.742235034941331</c:v>
                </c:pt>
                <c:pt idx="6815">
                  <c:v>32.845131890901513</c:v>
                </c:pt>
                <c:pt idx="6816">
                  <c:v>32.874887618225628</c:v>
                </c:pt>
                <c:pt idx="6817">
                  <c:v>32.712857452855651</c:v>
                </c:pt>
                <c:pt idx="6818">
                  <c:v>33.133510347709326</c:v>
                </c:pt>
                <c:pt idx="6819">
                  <c:v>32.927661917052141</c:v>
                </c:pt>
                <c:pt idx="6820">
                  <c:v>31.608280634204267</c:v>
                </c:pt>
                <c:pt idx="6821">
                  <c:v>30.869741194220392</c:v>
                </c:pt>
                <c:pt idx="6822">
                  <c:v>30.830132965431805</c:v>
                </c:pt>
                <c:pt idx="6823">
                  <c:v>30.53410465302024</c:v>
                </c:pt>
                <c:pt idx="6824">
                  <c:v>30.672218906946252</c:v>
                </c:pt>
                <c:pt idx="6825">
                  <c:v>30.616068229054683</c:v>
                </c:pt>
                <c:pt idx="6826">
                  <c:v>30.634540061056391</c:v>
                </c:pt>
                <c:pt idx="6827">
                  <c:v>30.543221070260351</c:v>
                </c:pt>
                <c:pt idx="6828">
                  <c:v>31.065989094416725</c:v>
                </c:pt>
                <c:pt idx="6829">
                  <c:v>31.562906667459512</c:v>
                </c:pt>
                <c:pt idx="6830">
                  <c:v>30.215889875919885</c:v>
                </c:pt>
                <c:pt idx="6831">
                  <c:v>30.086381453568954</c:v>
                </c:pt>
                <c:pt idx="6832">
                  <c:v>29.953102947699502</c:v>
                </c:pt>
                <c:pt idx="6833">
                  <c:v>29.457211007039387</c:v>
                </c:pt>
                <c:pt idx="6834">
                  <c:v>28.726691373323824</c:v>
                </c:pt>
                <c:pt idx="6835">
                  <c:v>26.96137166866659</c:v>
                </c:pt>
                <c:pt idx="6836">
                  <c:v>27.80261367539433</c:v>
                </c:pt>
                <c:pt idx="6837">
                  <c:v>27.55222543868879</c:v>
                </c:pt>
                <c:pt idx="6838">
                  <c:v>28.051019916313383</c:v>
                </c:pt>
                <c:pt idx="6839">
                  <c:v>29.156617090188369</c:v>
                </c:pt>
                <c:pt idx="6840">
                  <c:v>29.446963390316149</c:v>
                </c:pt>
                <c:pt idx="6841">
                  <c:v>30.13208306045431</c:v>
                </c:pt>
                <c:pt idx="6842">
                  <c:v>30.188872604226127</c:v>
                </c:pt>
                <c:pt idx="6843">
                  <c:v>29.05748115786885</c:v>
                </c:pt>
                <c:pt idx="6844">
                  <c:v>28.958089934237812</c:v>
                </c:pt>
                <c:pt idx="6845">
                  <c:v>30.021988670244482</c:v>
                </c:pt>
                <c:pt idx="6846">
                  <c:v>29.896433467125572</c:v>
                </c:pt>
                <c:pt idx="6847">
                  <c:v>30.219040219191527</c:v>
                </c:pt>
                <c:pt idx="6848">
                  <c:v>29.602940041590831</c:v>
                </c:pt>
                <c:pt idx="6849">
                  <c:v>28.088078611749946</c:v>
                </c:pt>
                <c:pt idx="6850">
                  <c:v>28.119293748232376</c:v>
                </c:pt>
                <c:pt idx="6851">
                  <c:v>27.547469647840998</c:v>
                </c:pt>
                <c:pt idx="6852">
                  <c:v>26.810828849049241</c:v>
                </c:pt>
                <c:pt idx="6853">
                  <c:v>26.426685355353481</c:v>
                </c:pt>
                <c:pt idx="6854">
                  <c:v>26.349980858174593</c:v>
                </c:pt>
                <c:pt idx="6855">
                  <c:v>25.493732595109464</c:v>
                </c:pt>
                <c:pt idx="6856">
                  <c:v>28.612291360733177</c:v>
                </c:pt>
                <c:pt idx="6857">
                  <c:v>30.446694953743233</c:v>
                </c:pt>
                <c:pt idx="6858">
                  <c:v>32.177895645685354</c:v>
                </c:pt>
                <c:pt idx="6859">
                  <c:v>35.41212657545794</c:v>
                </c:pt>
                <c:pt idx="6860">
                  <c:v>44.877410456735824</c:v>
                </c:pt>
                <c:pt idx="6861">
                  <c:v>44.354119389512896</c:v>
                </c:pt>
                <c:pt idx="6862">
                  <c:v>45.16193925332805</c:v>
                </c:pt>
                <c:pt idx="6863">
                  <c:v>47.687437262451944</c:v>
                </c:pt>
                <c:pt idx="6864">
                  <c:v>44.436245437956202</c:v>
                </c:pt>
                <c:pt idx="6865">
                  <c:v>42.263623105700333</c:v>
                </c:pt>
                <c:pt idx="6866">
                  <c:v>41.455946067080006</c:v>
                </c:pt>
                <c:pt idx="6867">
                  <c:v>40.957008564863173</c:v>
                </c:pt>
                <c:pt idx="6868">
                  <c:v>39.697020164493068</c:v>
                </c:pt>
                <c:pt idx="6869">
                  <c:v>39.057488995071296</c:v>
                </c:pt>
                <c:pt idx="6870">
                  <c:v>39.373725336186233</c:v>
                </c:pt>
                <c:pt idx="6871">
                  <c:v>39.546297042469178</c:v>
                </c:pt>
                <c:pt idx="6872">
                  <c:v>39.806713198674395</c:v>
                </c:pt>
                <c:pt idx="6873">
                  <c:v>40.819731990924559</c:v>
                </c:pt>
                <c:pt idx="6874">
                  <c:v>41.461281967310725</c:v>
                </c:pt>
                <c:pt idx="6875">
                  <c:v>41.190362637556746</c:v>
                </c:pt>
                <c:pt idx="6876">
                  <c:v>40.229686194964799</c:v>
                </c:pt>
                <c:pt idx="6877">
                  <c:v>39.183847729220787</c:v>
                </c:pt>
                <c:pt idx="6878">
                  <c:v>38.536058108464118</c:v>
                </c:pt>
                <c:pt idx="6879">
                  <c:v>40.792245652978174</c:v>
                </c:pt>
                <c:pt idx="6880">
                  <c:v>42.423207158398291</c:v>
                </c:pt>
                <c:pt idx="6881">
                  <c:v>43.037774786899952</c:v>
                </c:pt>
                <c:pt idx="6882">
                  <c:v>42.898994734322642</c:v>
                </c:pt>
                <c:pt idx="6883">
                  <c:v>44.508319857009106</c:v>
                </c:pt>
                <c:pt idx="6884">
                  <c:v>43.566412111915163</c:v>
                </c:pt>
                <c:pt idx="6885">
                  <c:v>42.504664358530484</c:v>
                </c:pt>
                <c:pt idx="6886">
                  <c:v>41.689953602423252</c:v>
                </c:pt>
                <c:pt idx="6887">
                  <c:v>42.853168299050964</c:v>
                </c:pt>
                <c:pt idx="6888">
                  <c:v>43.450447271235127</c:v>
                </c:pt>
                <c:pt idx="6889">
                  <c:v>44.627234789206618</c:v>
                </c:pt>
                <c:pt idx="6890">
                  <c:v>42.515799428627723</c:v>
                </c:pt>
                <c:pt idx="6891">
                  <c:v>44.552501036248643</c:v>
                </c:pt>
                <c:pt idx="6892">
                  <c:v>46.134039125431528</c:v>
                </c:pt>
                <c:pt idx="6893">
                  <c:v>47.410409103887098</c:v>
                </c:pt>
                <c:pt idx="6894">
                  <c:v>47.617888320288984</c:v>
                </c:pt>
                <c:pt idx="6895">
                  <c:v>48.101893194381006</c:v>
                </c:pt>
                <c:pt idx="6896">
                  <c:v>47.083177314032604</c:v>
                </c:pt>
                <c:pt idx="6897">
                  <c:v>46.432972886592445</c:v>
                </c:pt>
                <c:pt idx="6898">
                  <c:v>48.150029369864491</c:v>
                </c:pt>
                <c:pt idx="6899">
                  <c:v>48.109907659927671</c:v>
                </c:pt>
                <c:pt idx="6900">
                  <c:v>47.056004875718592</c:v>
                </c:pt>
                <c:pt idx="6901">
                  <c:v>46.716108894069301</c:v>
                </c:pt>
                <c:pt idx="6902">
                  <c:v>46.274885474327164</c:v>
                </c:pt>
                <c:pt idx="6903">
                  <c:v>46.144577376245962</c:v>
                </c:pt>
                <c:pt idx="6904">
                  <c:v>46.655866439293462</c:v>
                </c:pt>
                <c:pt idx="6905">
                  <c:v>47.603397317223681</c:v>
                </c:pt>
                <c:pt idx="6906">
                  <c:v>47.476611960159687</c:v>
                </c:pt>
                <c:pt idx="6907">
                  <c:v>48.788973696089293</c:v>
                </c:pt>
                <c:pt idx="6908">
                  <c:v>49.957606855691914</c:v>
                </c:pt>
                <c:pt idx="6909">
                  <c:v>48.985425863692519</c:v>
                </c:pt>
                <c:pt idx="6910">
                  <c:v>50.032635553292323</c:v>
                </c:pt>
                <c:pt idx="6911">
                  <c:v>45.892690025614783</c:v>
                </c:pt>
                <c:pt idx="6912">
                  <c:v>46.201573664748238</c:v>
                </c:pt>
                <c:pt idx="6913">
                  <c:v>42.78068188966472</c:v>
                </c:pt>
                <c:pt idx="6914">
                  <c:v>44.987569195967332</c:v>
                </c:pt>
                <c:pt idx="6915">
                  <c:v>46.652909922154947</c:v>
                </c:pt>
                <c:pt idx="6916">
                  <c:v>46.827299554458307</c:v>
                </c:pt>
                <c:pt idx="6917">
                  <c:v>47.406461025427262</c:v>
                </c:pt>
                <c:pt idx="6918">
                  <c:v>47.674316864158179</c:v>
                </c:pt>
                <c:pt idx="6919">
                  <c:v>49.823719566342341</c:v>
                </c:pt>
                <c:pt idx="6920">
                  <c:v>48.565978760993225</c:v>
                </c:pt>
                <c:pt idx="6921">
                  <c:v>48.601283448359368</c:v>
                </c:pt>
                <c:pt idx="6922">
                  <c:v>47.660728165904921</c:v>
                </c:pt>
                <c:pt idx="6923">
                  <c:v>47.775144544414559</c:v>
                </c:pt>
                <c:pt idx="6924">
                  <c:v>47.8155421358518</c:v>
                </c:pt>
                <c:pt idx="6925">
                  <c:v>48.151828894489476</c:v>
                </c:pt>
                <c:pt idx="6926">
                  <c:v>48.340674135692645</c:v>
                </c:pt>
                <c:pt idx="6927">
                  <c:v>48.618924865206843</c:v>
                </c:pt>
                <c:pt idx="6928">
                  <c:v>49.39308753197642</c:v>
                </c:pt>
                <c:pt idx="6929">
                  <c:v>50.11609926424741</c:v>
                </c:pt>
                <c:pt idx="6930">
                  <c:v>50.993791012795384</c:v>
                </c:pt>
                <c:pt idx="6931">
                  <c:v>51.735733529267698</c:v>
                </c:pt>
                <c:pt idx="6932">
                  <c:v>52.366435898927605</c:v>
                </c:pt>
                <c:pt idx="6933">
                  <c:v>51.720501734919189</c:v>
                </c:pt>
                <c:pt idx="6934">
                  <c:v>52.615175021547529</c:v>
                </c:pt>
                <c:pt idx="6935">
                  <c:v>53.741636899699493</c:v>
                </c:pt>
                <c:pt idx="6936">
                  <c:v>54.047267065723439</c:v>
                </c:pt>
                <c:pt idx="6937">
                  <c:v>53.9988104773158</c:v>
                </c:pt>
                <c:pt idx="6938">
                  <c:v>54.728104879373205</c:v>
                </c:pt>
                <c:pt idx="6939">
                  <c:v>54.381067397863141</c:v>
                </c:pt>
                <c:pt idx="6940">
                  <c:v>54.005128671613406</c:v>
                </c:pt>
                <c:pt idx="6941">
                  <c:v>51.005064553374616</c:v>
                </c:pt>
                <c:pt idx="6942">
                  <c:v>49.950286867659443</c:v>
                </c:pt>
                <c:pt idx="6943">
                  <c:v>50.142465118076757</c:v>
                </c:pt>
                <c:pt idx="6944">
                  <c:v>50.424964678933598</c:v>
                </c:pt>
                <c:pt idx="6945">
                  <c:v>49.20462821071574</c:v>
                </c:pt>
                <c:pt idx="6946">
                  <c:v>48.969837533462567</c:v>
                </c:pt>
                <c:pt idx="6947">
                  <c:v>49.153984946656323</c:v>
                </c:pt>
                <c:pt idx="6948">
                  <c:v>47.005280304058637</c:v>
                </c:pt>
                <c:pt idx="6949">
                  <c:v>46.656182998309639</c:v>
                </c:pt>
                <c:pt idx="6950">
                  <c:v>48.305281930530981</c:v>
                </c:pt>
                <c:pt idx="6951">
                  <c:v>47.923948281418845</c:v>
                </c:pt>
                <c:pt idx="6952">
                  <c:v>47.833305578684431</c:v>
                </c:pt>
                <c:pt idx="6953">
                  <c:v>48.159185913629258</c:v>
                </c:pt>
                <c:pt idx="6954">
                  <c:v>51.336727834912956</c:v>
                </c:pt>
                <c:pt idx="6955">
                  <c:v>51.739640630729738</c:v>
                </c:pt>
                <c:pt idx="6956">
                  <c:v>52.721958925750393</c:v>
                </c:pt>
                <c:pt idx="6957">
                  <c:v>54.721535751832988</c:v>
                </c:pt>
                <c:pt idx="6958">
                  <c:v>53.660752583349584</c:v>
                </c:pt>
                <c:pt idx="6959">
                  <c:v>52.716360794999197</c:v>
                </c:pt>
                <c:pt idx="6960">
                  <c:v>52.095217200526548</c:v>
                </c:pt>
                <c:pt idx="6961">
                  <c:v>53.529027894780555</c:v>
                </c:pt>
                <c:pt idx="6962">
                  <c:v>52.358417871700112</c:v>
                </c:pt>
                <c:pt idx="6963">
                  <c:v>51.129629629629626</c:v>
                </c:pt>
                <c:pt idx="6964">
                  <c:v>49.599509437640101</c:v>
                </c:pt>
                <c:pt idx="6965">
                  <c:v>48.407075264084504</c:v>
                </c:pt>
                <c:pt idx="6966">
                  <c:v>48.157685119259526</c:v>
                </c:pt>
                <c:pt idx="6967">
                  <c:v>50.013499489695278</c:v>
                </c:pt>
                <c:pt idx="6968">
                  <c:v>48.911330004703501</c:v>
                </c:pt>
                <c:pt idx="6969">
                  <c:v>50.062678888446072</c:v>
                </c:pt>
                <c:pt idx="6970">
                  <c:v>53.419530552366375</c:v>
                </c:pt>
                <c:pt idx="6971">
                  <c:v>52.732904484012678</c:v>
                </c:pt>
                <c:pt idx="6972">
                  <c:v>52.181846122323535</c:v>
                </c:pt>
                <c:pt idx="6973">
                  <c:v>52.580045864901741</c:v>
                </c:pt>
                <c:pt idx="6974">
                  <c:v>52.091331226048283</c:v>
                </c:pt>
                <c:pt idx="6975">
                  <c:v>52.276616636274369</c:v>
                </c:pt>
                <c:pt idx="6976">
                  <c:v>52.148628638073149</c:v>
                </c:pt>
                <c:pt idx="6977">
                  <c:v>52.473805923685852</c:v>
                </c:pt>
                <c:pt idx="6978">
                  <c:v>52.64113022001677</c:v>
                </c:pt>
                <c:pt idx="6979">
                  <c:v>51.657879803275144</c:v>
                </c:pt>
                <c:pt idx="6980">
                  <c:v>51.300541676772575</c:v>
                </c:pt>
                <c:pt idx="6981">
                  <c:v>53.349774765875054</c:v>
                </c:pt>
                <c:pt idx="6982">
                  <c:v>53.901292229365318</c:v>
                </c:pt>
                <c:pt idx="6983">
                  <c:v>54.936912632296703</c:v>
                </c:pt>
                <c:pt idx="6984">
                  <c:v>55.237693714505724</c:v>
                </c:pt>
                <c:pt idx="6985">
                  <c:v>56.386085677453472</c:v>
                </c:pt>
                <c:pt idx="6986">
                  <c:v>56.403574049383479</c:v>
                </c:pt>
                <c:pt idx="6987">
                  <c:v>55.664196820372638</c:v>
                </c:pt>
                <c:pt idx="6988">
                  <c:v>56.474744289876277</c:v>
                </c:pt>
                <c:pt idx="6989">
                  <c:v>56.908426252192243</c:v>
                </c:pt>
                <c:pt idx="6990">
                  <c:v>54.257837928748799</c:v>
                </c:pt>
                <c:pt idx="6991">
                  <c:v>54.602359495064817</c:v>
                </c:pt>
                <c:pt idx="6992">
                  <c:v>55.810339044913341</c:v>
                </c:pt>
                <c:pt idx="6993">
                  <c:v>56.216719496080351</c:v>
                </c:pt>
                <c:pt idx="6994">
                  <c:v>56.871296209930662</c:v>
                </c:pt>
                <c:pt idx="6995">
                  <c:v>56.644817225838757</c:v>
                </c:pt>
                <c:pt idx="6996">
                  <c:v>54.88586045725004</c:v>
                </c:pt>
                <c:pt idx="6997">
                  <c:v>55.368219227388195</c:v>
                </c:pt>
                <c:pt idx="6998">
                  <c:v>56.29291745199896</c:v>
                </c:pt>
                <c:pt idx="6999">
                  <c:v>106.04062714443417</c:v>
                </c:pt>
                <c:pt idx="7000">
                  <c:v>104.33269239118974</c:v>
                </c:pt>
                <c:pt idx="7001">
                  <c:v>104.39011261194982</c:v>
                </c:pt>
                <c:pt idx="7002">
                  <c:v>103.40225585801892</c:v>
                </c:pt>
                <c:pt idx="7003">
                  <c:v>103.72733727892633</c:v>
                </c:pt>
                <c:pt idx="7004">
                  <c:v>103.83690611095221</c:v>
                </c:pt>
                <c:pt idx="7005">
                  <c:v>103.05554652237359</c:v>
                </c:pt>
                <c:pt idx="7006">
                  <c:v>101.88469055794475</c:v>
                </c:pt>
                <c:pt idx="7007">
                  <c:v>101.38884897416389</c:v>
                </c:pt>
                <c:pt idx="7008">
                  <c:v>101.82072592122074</c:v>
                </c:pt>
                <c:pt idx="7009">
                  <c:v>103.57881362661796</c:v>
                </c:pt>
                <c:pt idx="7010">
                  <c:v>105.72104949512456</c:v>
                </c:pt>
                <c:pt idx="7011">
                  <c:v>106.06034807564352</c:v>
                </c:pt>
                <c:pt idx="7012">
                  <c:v>107.37222268250247</c:v>
                </c:pt>
                <c:pt idx="7013">
                  <c:v>107.39751649032715</c:v>
                </c:pt>
                <c:pt idx="7014">
                  <c:v>107.36472724221319</c:v>
                </c:pt>
                <c:pt idx="7015">
                  <c:v>107.10080730790622</c:v>
                </c:pt>
                <c:pt idx="7016">
                  <c:v>106.3795428791246</c:v>
                </c:pt>
                <c:pt idx="7017">
                  <c:v>106.8379356136428</c:v>
                </c:pt>
                <c:pt idx="7018">
                  <c:v>106.65234802276646</c:v>
                </c:pt>
                <c:pt idx="7019">
                  <c:v>105.70898621660933</c:v>
                </c:pt>
                <c:pt idx="7020">
                  <c:v>104.30557054774796</c:v>
                </c:pt>
                <c:pt idx="7021">
                  <c:v>103.88462674509096</c:v>
                </c:pt>
                <c:pt idx="7022">
                  <c:v>103.79366824068785</c:v>
                </c:pt>
                <c:pt idx="7023">
                  <c:v>104.15682550374478</c:v>
                </c:pt>
                <c:pt idx="7024">
                  <c:v>104.11693676806465</c:v>
                </c:pt>
                <c:pt idx="7025">
                  <c:v>104.44937563346114</c:v>
                </c:pt>
                <c:pt idx="7026">
                  <c:v>105.63065500781381</c:v>
                </c:pt>
                <c:pt idx="7027">
                  <c:v>109.25023469007417</c:v>
                </c:pt>
                <c:pt idx="7028">
                  <c:v>107.90156685162744</c:v>
                </c:pt>
                <c:pt idx="7029">
                  <c:v>107.9748262525155</c:v>
                </c:pt>
                <c:pt idx="7030">
                  <c:v>109.37160226838348</c:v>
                </c:pt>
                <c:pt idx="7031">
                  <c:v>109.76452043584995</c:v>
                </c:pt>
                <c:pt idx="7032">
                  <c:v>109.10957938593586</c:v>
                </c:pt>
                <c:pt idx="7033">
                  <c:v>110.51652038760575</c:v>
                </c:pt>
                <c:pt idx="7034">
                  <c:v>112.58007631969473</c:v>
                </c:pt>
                <c:pt idx="7035">
                  <c:v>113.85171483319486</c:v>
                </c:pt>
                <c:pt idx="7036">
                  <c:v>114.11648513150536</c:v>
                </c:pt>
                <c:pt idx="7037">
                  <c:v>114.27490955477438</c:v>
                </c:pt>
                <c:pt idx="7038">
                  <c:v>112.38749899844559</c:v>
                </c:pt>
                <c:pt idx="7039">
                  <c:v>111.18841163821722</c:v>
                </c:pt>
                <c:pt idx="7040">
                  <c:v>110.12315485001996</c:v>
                </c:pt>
                <c:pt idx="7041">
                  <c:v>110.35940835348144</c:v>
                </c:pt>
                <c:pt idx="7042">
                  <c:v>111.61478806424637</c:v>
                </c:pt>
                <c:pt idx="7043">
                  <c:v>112.1275760350503</c:v>
                </c:pt>
                <c:pt idx="7044">
                  <c:v>112.13485903908665</c:v>
                </c:pt>
                <c:pt idx="7045">
                  <c:v>110.58214743969268</c:v>
                </c:pt>
                <c:pt idx="7046">
                  <c:v>111.40783585600585</c:v>
                </c:pt>
                <c:pt idx="7047">
                  <c:v>113.29283419257507</c:v>
                </c:pt>
                <c:pt idx="7048">
                  <c:v>111.92090023401765</c:v>
                </c:pt>
                <c:pt idx="7049">
                  <c:v>109.61722629436981</c:v>
                </c:pt>
                <c:pt idx="7050">
                  <c:v>107.37800733994835</c:v>
                </c:pt>
                <c:pt idx="7051">
                  <c:v>105.85577422042203</c:v>
                </c:pt>
                <c:pt idx="7052">
                  <c:v>105.82193179711899</c:v>
                </c:pt>
                <c:pt idx="7053">
                  <c:v>105.76607888553268</c:v>
                </c:pt>
                <c:pt idx="7054">
                  <c:v>103.39838519591348</c:v>
                </c:pt>
                <c:pt idx="7055">
                  <c:v>102.76307660530445</c:v>
                </c:pt>
                <c:pt idx="7056">
                  <c:v>103.86653880300638</c:v>
                </c:pt>
                <c:pt idx="7057">
                  <c:v>105.70078746298866</c:v>
                </c:pt>
                <c:pt idx="7058">
                  <c:v>106.78307480885091</c:v>
                </c:pt>
                <c:pt idx="7059">
                  <c:v>105.88615481626</c:v>
                </c:pt>
                <c:pt idx="7060">
                  <c:v>106.41369835490501</c:v>
                </c:pt>
                <c:pt idx="7061">
                  <c:v>109.23179869863948</c:v>
                </c:pt>
                <c:pt idx="7062">
                  <c:v>110.73331380205045</c:v>
                </c:pt>
                <c:pt idx="7063">
                  <c:v>111.72534756709986</c:v>
                </c:pt>
                <c:pt idx="7064">
                  <c:v>112.04653137761146</c:v>
                </c:pt>
                <c:pt idx="7065">
                  <c:v>110.28208552213559</c:v>
                </c:pt>
                <c:pt idx="7066">
                  <c:v>109.12581629151705</c:v>
                </c:pt>
                <c:pt idx="7067">
                  <c:v>110.02465001950456</c:v>
                </c:pt>
                <c:pt idx="7068">
                  <c:v>108.91856172300274</c:v>
                </c:pt>
                <c:pt idx="7069">
                  <c:v>108.17213361702554</c:v>
                </c:pt>
                <c:pt idx="7070">
                  <c:v>104.78173277248686</c:v>
                </c:pt>
                <c:pt idx="7071">
                  <c:v>102.30668916186885</c:v>
                </c:pt>
                <c:pt idx="7072">
                  <c:v>102.16983242551341</c:v>
                </c:pt>
                <c:pt idx="7073">
                  <c:v>101.59044087476337</c:v>
                </c:pt>
                <c:pt idx="7074">
                  <c:v>100.86039351087332</c:v>
                </c:pt>
                <c:pt idx="7075">
                  <c:v>100.22997982174323</c:v>
                </c:pt>
                <c:pt idx="7076">
                  <c:v>100.77792013062333</c:v>
                </c:pt>
                <c:pt idx="7077">
                  <c:v>101.39884575872885</c:v>
                </c:pt>
                <c:pt idx="7078">
                  <c:v>101.10882326439317</c:v>
                </c:pt>
                <c:pt idx="7079">
                  <c:v>101.12956137058715</c:v>
                </c:pt>
                <c:pt idx="7080">
                  <c:v>99.090858300680864</c:v>
                </c:pt>
                <c:pt idx="7081">
                  <c:v>98.155051096180074</c:v>
                </c:pt>
                <c:pt idx="7082">
                  <c:v>97.868801923325748</c:v>
                </c:pt>
                <c:pt idx="7083">
                  <c:v>97.399851022722359</c:v>
                </c:pt>
                <c:pt idx="7084">
                  <c:v>95.190363470504366</c:v>
                </c:pt>
                <c:pt idx="7085">
                  <c:v>91.134155062967835</c:v>
                </c:pt>
                <c:pt idx="7086">
                  <c:v>92.93977603141677</c:v>
                </c:pt>
                <c:pt idx="7087">
                  <c:v>95.080595870457685</c:v>
                </c:pt>
                <c:pt idx="7088">
                  <c:v>96.375203750174336</c:v>
                </c:pt>
                <c:pt idx="7089">
                  <c:v>99.653946185374991</c:v>
                </c:pt>
                <c:pt idx="7090">
                  <c:v>100.53337480333812</c:v>
                </c:pt>
                <c:pt idx="7091">
                  <c:v>100.97849755250276</c:v>
                </c:pt>
                <c:pt idx="7092">
                  <c:v>103.40245739808256</c:v>
                </c:pt>
                <c:pt idx="7093">
                  <c:v>101.45583321844171</c:v>
                </c:pt>
                <c:pt idx="7094">
                  <c:v>100.03127330124343</c:v>
                </c:pt>
                <c:pt idx="7095">
                  <c:v>103.05792732701894</c:v>
                </c:pt>
                <c:pt idx="7096">
                  <c:v>102.65320494847961</c:v>
                </c:pt>
                <c:pt idx="7097">
                  <c:v>103.86842586667292</c:v>
                </c:pt>
                <c:pt idx="7098">
                  <c:v>101.75720727003869</c:v>
                </c:pt>
                <c:pt idx="7099">
                  <c:v>99.33872422635784</c:v>
                </c:pt>
                <c:pt idx="7100">
                  <c:v>98.35804620152291</c:v>
                </c:pt>
                <c:pt idx="7101">
                  <c:v>96.799575486488735</c:v>
                </c:pt>
                <c:pt idx="7102">
                  <c:v>96.332470492446731</c:v>
                </c:pt>
                <c:pt idx="7103">
                  <c:v>95.799133064648103</c:v>
                </c:pt>
                <c:pt idx="7104">
                  <c:v>96.091332874821589</c:v>
                </c:pt>
                <c:pt idx="7105">
                  <c:v>94.062554533186784</c:v>
                </c:pt>
                <c:pt idx="7106">
                  <c:v>97.507810509680198</c:v>
                </c:pt>
                <c:pt idx="7107">
                  <c:v>98.34259229444325</c:v>
                </c:pt>
                <c:pt idx="7108">
                  <c:v>96.58278328852191</c:v>
                </c:pt>
                <c:pt idx="7109">
                  <c:v>96.268105769240591</c:v>
                </c:pt>
                <c:pt idx="7110">
                  <c:v>96.808763805511717</c:v>
                </c:pt>
                <c:pt idx="7111">
                  <c:v>95.246192455051414</c:v>
                </c:pt>
                <c:pt idx="7112">
                  <c:v>93.725893793652986</c:v>
                </c:pt>
                <c:pt idx="7113">
                  <c:v>94.882127580721374</c:v>
                </c:pt>
                <c:pt idx="7114">
                  <c:v>95.472024921001719</c:v>
                </c:pt>
                <c:pt idx="7115">
                  <c:v>92.534716805425106</c:v>
                </c:pt>
                <c:pt idx="7116">
                  <c:v>91.575188201065885</c:v>
                </c:pt>
                <c:pt idx="7117">
                  <c:v>90.599384247215326</c:v>
                </c:pt>
                <c:pt idx="7118">
                  <c:v>88.664071902745093</c:v>
                </c:pt>
                <c:pt idx="7119">
                  <c:v>87.232903001437734</c:v>
                </c:pt>
                <c:pt idx="7120">
                  <c:v>87.353614698060326</c:v>
                </c:pt>
                <c:pt idx="7121">
                  <c:v>87.044127635657276</c:v>
                </c:pt>
                <c:pt idx="7122">
                  <c:v>87.926536495629421</c:v>
                </c:pt>
                <c:pt idx="7123">
                  <c:v>89.955390006797231</c:v>
                </c:pt>
                <c:pt idx="7124">
                  <c:v>90.980530879886416</c:v>
                </c:pt>
                <c:pt idx="7125">
                  <c:v>91.031782304870717</c:v>
                </c:pt>
                <c:pt idx="7126">
                  <c:v>89.172314197307273</c:v>
                </c:pt>
                <c:pt idx="7127">
                  <c:v>87.348147846749782</c:v>
                </c:pt>
                <c:pt idx="7128">
                  <c:v>86.716425540367638</c:v>
                </c:pt>
                <c:pt idx="7129">
                  <c:v>88.766718781281909</c:v>
                </c:pt>
                <c:pt idx="7130">
                  <c:v>92.228078607604829</c:v>
                </c:pt>
                <c:pt idx="7131">
                  <c:v>93.073965704545316</c:v>
                </c:pt>
                <c:pt idx="7132">
                  <c:v>93.820182122480844</c:v>
                </c:pt>
                <c:pt idx="7133">
                  <c:v>94.833016748019361</c:v>
                </c:pt>
                <c:pt idx="7134">
                  <c:v>94.959016802736372</c:v>
                </c:pt>
                <c:pt idx="7135">
                  <c:v>92.524683354941658</c:v>
                </c:pt>
                <c:pt idx="7136">
                  <c:v>91.94896131756343</c:v>
                </c:pt>
                <c:pt idx="7137">
                  <c:v>92.093875355234076</c:v>
                </c:pt>
                <c:pt idx="7138">
                  <c:v>92.773372981908807</c:v>
                </c:pt>
                <c:pt idx="7139">
                  <c:v>95.644250173237651</c:v>
                </c:pt>
                <c:pt idx="7140">
                  <c:v>94.333226770916951</c:v>
                </c:pt>
                <c:pt idx="7141">
                  <c:v>96.054743105814154</c:v>
                </c:pt>
                <c:pt idx="7142">
                  <c:v>98.527463852698475</c:v>
                </c:pt>
                <c:pt idx="7143">
                  <c:v>99.153047493849002</c:v>
                </c:pt>
                <c:pt idx="7144">
                  <c:v>99.975112892256618</c:v>
                </c:pt>
                <c:pt idx="7145">
                  <c:v>100.64536898145619</c:v>
                </c:pt>
                <c:pt idx="7146">
                  <c:v>99.615435021769798</c:v>
                </c:pt>
                <c:pt idx="7147">
                  <c:v>98.080235490477037</c:v>
                </c:pt>
                <c:pt idx="7148">
                  <c:v>100.43016193658094</c:v>
                </c:pt>
                <c:pt idx="7149">
                  <c:v>99.733446129255569</c:v>
                </c:pt>
                <c:pt idx="7150">
                  <c:v>97.01257428816686</c:v>
                </c:pt>
                <c:pt idx="7151">
                  <c:v>98.553755588587762</c:v>
                </c:pt>
                <c:pt idx="7152">
                  <c:v>98.320488868706676</c:v>
                </c:pt>
                <c:pt idx="7153">
                  <c:v>96.067621096625871</c:v>
                </c:pt>
                <c:pt idx="7154">
                  <c:v>98.105699528015322</c:v>
                </c:pt>
                <c:pt idx="7155">
                  <c:v>98.728935201405207</c:v>
                </c:pt>
                <c:pt idx="7156">
                  <c:v>97.980982883780442</c:v>
                </c:pt>
                <c:pt idx="7157">
                  <c:v>100.564128984196</c:v>
                </c:pt>
                <c:pt idx="7158">
                  <c:v>101.35725402933859</c:v>
                </c:pt>
                <c:pt idx="7159">
                  <c:v>99.953984010707501</c:v>
                </c:pt>
                <c:pt idx="7160">
                  <c:v>100.88354093458989</c:v>
                </c:pt>
                <c:pt idx="7161">
                  <c:v>98.7915547118794</c:v>
                </c:pt>
                <c:pt idx="7162">
                  <c:v>97.527519333791389</c:v>
                </c:pt>
                <c:pt idx="7163">
                  <c:v>97.020603382934354</c:v>
                </c:pt>
                <c:pt idx="7164">
                  <c:v>99.765383981102318</c:v>
                </c:pt>
                <c:pt idx="7165">
                  <c:v>101.50647794360896</c:v>
                </c:pt>
                <c:pt idx="7166">
                  <c:v>102.21631985720909</c:v>
                </c:pt>
                <c:pt idx="7167">
                  <c:v>103.48450610571483</c:v>
                </c:pt>
                <c:pt idx="7168">
                  <c:v>102.69827883825056</c:v>
                </c:pt>
                <c:pt idx="7169">
                  <c:v>106.38665313951189</c:v>
                </c:pt>
                <c:pt idx="7170">
                  <c:v>103.95454709093528</c:v>
                </c:pt>
                <c:pt idx="7171">
                  <c:v>102.59422566256487</c:v>
                </c:pt>
                <c:pt idx="7172">
                  <c:v>101.96434563115987</c:v>
                </c:pt>
                <c:pt idx="7173">
                  <c:v>101.66233597237984</c:v>
                </c:pt>
                <c:pt idx="7174">
                  <c:v>102.29939597492817</c:v>
                </c:pt>
                <c:pt idx="7175">
                  <c:v>102.32866099075291</c:v>
                </c:pt>
                <c:pt idx="7176">
                  <c:v>101.53683513927233</c:v>
                </c:pt>
                <c:pt idx="7177">
                  <c:v>101.3810621075643</c:v>
                </c:pt>
                <c:pt idx="7178">
                  <c:v>102.03072314228054</c:v>
                </c:pt>
                <c:pt idx="7179">
                  <c:v>102.58019070881987</c:v>
                </c:pt>
                <c:pt idx="7180">
                  <c:v>104.00181912280745</c:v>
                </c:pt>
                <c:pt idx="7181">
                  <c:v>107.15790480708097</c:v>
                </c:pt>
                <c:pt idx="7182">
                  <c:v>108.27246917759518</c:v>
                </c:pt>
                <c:pt idx="7183">
                  <c:v>105.34704621540995</c:v>
                </c:pt>
                <c:pt idx="7184">
                  <c:v>107.98285490436329</c:v>
                </c:pt>
                <c:pt idx="7185">
                  <c:v>109.41481220945886</c:v>
                </c:pt>
                <c:pt idx="7186">
                  <c:v>109.39531934612742</c:v>
                </c:pt>
                <c:pt idx="7187">
                  <c:v>109.26244712672232</c:v>
                </c:pt>
                <c:pt idx="7188">
                  <c:v>110.08204832791461</c:v>
                </c:pt>
                <c:pt idx="7189">
                  <c:v>109.15675552577817</c:v>
                </c:pt>
                <c:pt idx="7190">
                  <c:v>109.17914331348918</c:v>
                </c:pt>
                <c:pt idx="7191">
                  <c:v>106.94107373262646</c:v>
                </c:pt>
                <c:pt idx="7192">
                  <c:v>104.82829106071009</c:v>
                </c:pt>
                <c:pt idx="7193">
                  <c:v>105.23154609039743</c:v>
                </c:pt>
                <c:pt idx="7194">
                  <c:v>105.52886219402042</c:v>
                </c:pt>
                <c:pt idx="7195">
                  <c:v>104.47679096932255</c:v>
                </c:pt>
                <c:pt idx="7196">
                  <c:v>104.89619338188658</c:v>
                </c:pt>
                <c:pt idx="7197">
                  <c:v>104.5206422462452</c:v>
                </c:pt>
                <c:pt idx="7198">
                  <c:v>99.182906562837687</c:v>
                </c:pt>
                <c:pt idx="7199">
                  <c:v>96.489667144658085</c:v>
                </c:pt>
                <c:pt idx="7200">
                  <c:v>102.71476668648629</c:v>
                </c:pt>
                <c:pt idx="7201">
                  <c:v>100.17686043724869</c:v>
                </c:pt>
                <c:pt idx="7202">
                  <c:v>101.00430423576134</c:v>
                </c:pt>
                <c:pt idx="7203">
                  <c:v>102.00078317650693</c:v>
                </c:pt>
                <c:pt idx="7204">
                  <c:v>104.75609826487121</c:v>
                </c:pt>
                <c:pt idx="7205">
                  <c:v>104.70816143589551</c:v>
                </c:pt>
                <c:pt idx="7206">
                  <c:v>105.54801852707678</c:v>
                </c:pt>
                <c:pt idx="7207">
                  <c:v>106.89148740769301</c:v>
                </c:pt>
                <c:pt idx="7208">
                  <c:v>106.17213947061748</c:v>
                </c:pt>
                <c:pt idx="7209">
                  <c:v>103.79210172338388</c:v>
                </c:pt>
                <c:pt idx="7210">
                  <c:v>101.69910051217674</c:v>
                </c:pt>
                <c:pt idx="7211">
                  <c:v>100.51611121550138</c:v>
                </c:pt>
                <c:pt idx="7212">
                  <c:v>98.47050612180189</c:v>
                </c:pt>
                <c:pt idx="7213">
                  <c:v>100.30365364213586</c:v>
                </c:pt>
                <c:pt idx="7214">
                  <c:v>99.795446084417549</c:v>
                </c:pt>
                <c:pt idx="7215">
                  <c:v>99.481504283266389</c:v>
                </c:pt>
                <c:pt idx="7216">
                  <c:v>95.833656140082169</c:v>
                </c:pt>
                <c:pt idx="7217">
                  <c:v>98.668854566382691</c:v>
                </c:pt>
                <c:pt idx="7218">
                  <c:v>95.545088217520842</c:v>
                </c:pt>
                <c:pt idx="7219">
                  <c:v>97.610732044979372</c:v>
                </c:pt>
                <c:pt idx="7220">
                  <c:v>102.89235819067214</c:v>
                </c:pt>
                <c:pt idx="7221">
                  <c:v>103.4101763584366</c:v>
                </c:pt>
                <c:pt idx="7222">
                  <c:v>103.56264186131138</c:v>
                </c:pt>
                <c:pt idx="7223">
                  <c:v>104.96566727645779</c:v>
                </c:pt>
                <c:pt idx="7224">
                  <c:v>104.93854714832042</c:v>
                </c:pt>
                <c:pt idx="7225">
                  <c:v>105.13618295330747</c:v>
                </c:pt>
                <c:pt idx="7226">
                  <c:v>104.31945131063796</c:v>
                </c:pt>
                <c:pt idx="7227">
                  <c:v>104.35237993940868</c:v>
                </c:pt>
                <c:pt idx="7228">
                  <c:v>104.21043659085768</c:v>
                </c:pt>
                <c:pt idx="7229">
                  <c:v>102.2135628598342</c:v>
                </c:pt>
                <c:pt idx="7230">
                  <c:v>103.34347180605481</c:v>
                </c:pt>
                <c:pt idx="7231">
                  <c:v>105.82746767181648</c:v>
                </c:pt>
                <c:pt idx="7232">
                  <c:v>104.91672055842979</c:v>
                </c:pt>
                <c:pt idx="7233">
                  <c:v>105.27110658870733</c:v>
                </c:pt>
                <c:pt idx="7234">
                  <c:v>108.10373916036657</c:v>
                </c:pt>
                <c:pt idx="7235">
                  <c:v>108.659271705124</c:v>
                </c:pt>
                <c:pt idx="7236">
                  <c:v>106.41190853229145</c:v>
                </c:pt>
                <c:pt idx="7237">
                  <c:v>104.94517367777419</c:v>
                </c:pt>
                <c:pt idx="7238">
                  <c:v>109.22143300113568</c:v>
                </c:pt>
                <c:pt idx="7239">
                  <c:v>110.63629732654189</c:v>
                </c:pt>
                <c:pt idx="7240">
                  <c:v>108.19870038077353</c:v>
                </c:pt>
                <c:pt idx="7241">
                  <c:v>107.49526334419768</c:v>
                </c:pt>
                <c:pt idx="7242">
                  <c:v>108.64164449814102</c:v>
                </c:pt>
                <c:pt idx="7243">
                  <c:v>109.01564716472892</c:v>
                </c:pt>
                <c:pt idx="7244">
                  <c:v>111.14727233617859</c:v>
                </c:pt>
                <c:pt idx="7245">
                  <c:v>110.13661587512189</c:v>
                </c:pt>
                <c:pt idx="7246">
                  <c:v>108.1180967472126</c:v>
                </c:pt>
                <c:pt idx="7247">
                  <c:v>108.7731484444073</c:v>
                </c:pt>
                <c:pt idx="7248">
                  <c:v>109.90144510241805</c:v>
                </c:pt>
                <c:pt idx="7249">
                  <c:v>270.74744900777358</c:v>
                </c:pt>
                <c:pt idx="7250">
                  <c:v>273.7248121308217</c:v>
                </c:pt>
                <c:pt idx="7251">
                  <c:v>274.81162277412307</c:v>
                </c:pt>
                <c:pt idx="7252">
                  <c:v>275.29837304951548</c:v>
                </c:pt>
                <c:pt idx="7253">
                  <c:v>266.54404155744339</c:v>
                </c:pt>
                <c:pt idx="7254">
                  <c:v>270.73048254368661</c:v>
                </c:pt>
                <c:pt idx="7255">
                  <c:v>267.73239441451364</c:v>
                </c:pt>
                <c:pt idx="7256">
                  <c:v>263.63643849463159</c:v>
                </c:pt>
                <c:pt idx="7257">
                  <c:v>261.86154042305657</c:v>
                </c:pt>
                <c:pt idx="7258">
                  <c:v>250.31886745796243</c:v>
                </c:pt>
                <c:pt idx="7259">
                  <c:v>255.75658182625676</c:v>
                </c:pt>
                <c:pt idx="7260">
                  <c:v>257.57235235088234</c:v>
                </c:pt>
                <c:pt idx="7261">
                  <c:v>253.55935121101163</c:v>
                </c:pt>
                <c:pt idx="7262">
                  <c:v>256.02407978796253</c:v>
                </c:pt>
                <c:pt idx="7263">
                  <c:v>257.67664432977654</c:v>
                </c:pt>
                <c:pt idx="7264">
                  <c:v>258.51370107269202</c:v>
                </c:pt>
                <c:pt idx="7265">
                  <c:v>257.1961609836253</c:v>
                </c:pt>
                <c:pt idx="7266">
                  <c:v>253.96292621393573</c:v>
                </c:pt>
                <c:pt idx="7267">
                  <c:v>255.98361284333313</c:v>
                </c:pt>
                <c:pt idx="7268">
                  <c:v>256.90774977046993</c:v>
                </c:pt>
                <c:pt idx="7269">
                  <c:v>260.83997268917454</c:v>
                </c:pt>
                <c:pt idx="7270">
                  <c:v>267.0945219356347</c:v>
                </c:pt>
                <c:pt idx="7271">
                  <c:v>263.27937759613087</c:v>
                </c:pt>
                <c:pt idx="7272">
                  <c:v>261.75322967242334</c:v>
                </c:pt>
                <c:pt idx="7273">
                  <c:v>264.50914964635678</c:v>
                </c:pt>
                <c:pt idx="7274">
                  <c:v>262.37580781418217</c:v>
                </c:pt>
                <c:pt idx="7275">
                  <c:v>263.91054538478915</c:v>
                </c:pt>
                <c:pt idx="7276">
                  <c:v>265.74266950482968</c:v>
                </c:pt>
                <c:pt idx="7277">
                  <c:v>259.87819383093785</c:v>
                </c:pt>
                <c:pt idx="7278">
                  <c:v>254.29689616695092</c:v>
                </c:pt>
                <c:pt idx="7279">
                  <c:v>259.25916256421641</c:v>
                </c:pt>
                <c:pt idx="7280">
                  <c:v>254.58399523597842</c:v>
                </c:pt>
                <c:pt idx="7281">
                  <c:v>257.4772392485259</c:v>
                </c:pt>
                <c:pt idx="7282">
                  <c:v>256.39261288164198</c:v>
                </c:pt>
                <c:pt idx="7283">
                  <c:v>257.4888887956252</c:v>
                </c:pt>
                <c:pt idx="7284">
                  <c:v>258.19240516817024</c:v>
                </c:pt>
                <c:pt idx="7285">
                  <c:v>267.83252202736116</c:v>
                </c:pt>
                <c:pt idx="7286">
                  <c:v>267.76741467773303</c:v>
                </c:pt>
                <c:pt idx="7287">
                  <c:v>268.83590976076391</c:v>
                </c:pt>
                <c:pt idx="7288">
                  <c:v>264.3749304362554</c:v>
                </c:pt>
                <c:pt idx="7289">
                  <c:v>263.04892307867124</c:v>
                </c:pt>
                <c:pt idx="7290">
                  <c:v>260.83394354015331</c:v>
                </c:pt>
                <c:pt idx="7291">
                  <c:v>256.70812686893606</c:v>
                </c:pt>
                <c:pt idx="7292">
                  <c:v>257.71323183771295</c:v>
                </c:pt>
                <c:pt idx="7293">
                  <c:v>252.02742843777548</c:v>
                </c:pt>
                <c:pt idx="7294">
                  <c:v>254.19894929111942</c:v>
                </c:pt>
                <c:pt idx="7295">
                  <c:v>253.52316652162688</c:v>
                </c:pt>
                <c:pt idx="7296">
                  <c:v>253.82628214327295</c:v>
                </c:pt>
                <c:pt idx="7297">
                  <c:v>259.40775517002885</c:v>
                </c:pt>
                <c:pt idx="7298">
                  <c:v>254.66758659546994</c:v>
                </c:pt>
                <c:pt idx="7299">
                  <c:v>246.60868062745377</c:v>
                </c:pt>
                <c:pt idx="7300">
                  <c:v>238.97345044054396</c:v>
                </c:pt>
                <c:pt idx="7301">
                  <c:v>236.41032680661735</c:v>
                </c:pt>
                <c:pt idx="7302">
                  <c:v>238.03374485596709</c:v>
                </c:pt>
                <c:pt idx="7303">
                  <c:v>236.44098226688106</c:v>
                </c:pt>
                <c:pt idx="7304">
                  <c:v>232.96189022654016</c:v>
                </c:pt>
                <c:pt idx="7305">
                  <c:v>226.75294230777271</c:v>
                </c:pt>
                <c:pt idx="7306">
                  <c:v>225.35277036193642</c:v>
                </c:pt>
                <c:pt idx="7307">
                  <c:v>225.24486586506583</c:v>
                </c:pt>
                <c:pt idx="7308">
                  <c:v>217.88925203134067</c:v>
                </c:pt>
                <c:pt idx="7309">
                  <c:v>216.94475521482894</c:v>
                </c:pt>
                <c:pt idx="7310">
                  <c:v>220.14219276378932</c:v>
                </c:pt>
                <c:pt idx="7311">
                  <c:v>223.08453546825544</c:v>
                </c:pt>
                <c:pt idx="7312">
                  <c:v>221.04595722072455</c:v>
                </c:pt>
                <c:pt idx="7313">
                  <c:v>223.73881202718695</c:v>
                </c:pt>
                <c:pt idx="7314">
                  <c:v>227.1259248493092</c:v>
                </c:pt>
                <c:pt idx="7315">
                  <c:v>214.06452774268621</c:v>
                </c:pt>
                <c:pt idx="7316">
                  <c:v>207.02966452821303</c:v>
                </c:pt>
                <c:pt idx="7317">
                  <c:v>212.20347607489597</c:v>
                </c:pt>
                <c:pt idx="7318">
                  <c:v>212.42696869670107</c:v>
                </c:pt>
                <c:pt idx="7319">
                  <c:v>212.37317542609773</c:v>
                </c:pt>
                <c:pt idx="7320">
                  <c:v>213.77785393231986</c:v>
                </c:pt>
                <c:pt idx="7321">
                  <c:v>213.30841365648874</c:v>
                </c:pt>
                <c:pt idx="7322">
                  <c:v>209.66598554963474</c:v>
                </c:pt>
                <c:pt idx="7323">
                  <c:v>209.06266559542132</c:v>
                </c:pt>
                <c:pt idx="7324">
                  <c:v>206.74396643520731</c:v>
                </c:pt>
                <c:pt idx="7325">
                  <c:v>209.49800030375133</c:v>
                </c:pt>
                <c:pt idx="7326">
                  <c:v>207.9292353451481</c:v>
                </c:pt>
                <c:pt idx="7327">
                  <c:v>208.3106131438426</c:v>
                </c:pt>
                <c:pt idx="7328">
                  <c:v>210.56527407153524</c:v>
                </c:pt>
                <c:pt idx="7329">
                  <c:v>213.6365570750188</c:v>
                </c:pt>
                <c:pt idx="7330">
                  <c:v>212.90718452804262</c:v>
                </c:pt>
                <c:pt idx="7331">
                  <c:v>209.52657817772777</c:v>
                </c:pt>
                <c:pt idx="7332">
                  <c:v>209.7661201298213</c:v>
                </c:pt>
                <c:pt idx="7333">
                  <c:v>209.62573666955717</c:v>
                </c:pt>
                <c:pt idx="7334">
                  <c:v>205.2033766407784</c:v>
                </c:pt>
                <c:pt idx="7335">
                  <c:v>194.49711046396561</c:v>
                </c:pt>
                <c:pt idx="7336">
                  <c:v>201.85001952238744</c:v>
                </c:pt>
                <c:pt idx="7337">
                  <c:v>198.99967643576014</c:v>
                </c:pt>
                <c:pt idx="7338">
                  <c:v>200.69655337006867</c:v>
                </c:pt>
                <c:pt idx="7339">
                  <c:v>204.10095191338414</c:v>
                </c:pt>
                <c:pt idx="7340">
                  <c:v>201.15115941303151</c:v>
                </c:pt>
                <c:pt idx="7341">
                  <c:v>201.10769295183465</c:v>
                </c:pt>
                <c:pt idx="7342">
                  <c:v>204.66486467272335</c:v>
                </c:pt>
                <c:pt idx="7343">
                  <c:v>202.61990736126975</c:v>
                </c:pt>
                <c:pt idx="7344">
                  <c:v>191.68148688567976</c:v>
                </c:pt>
                <c:pt idx="7345">
                  <c:v>196.55156824658101</c:v>
                </c:pt>
                <c:pt idx="7346">
                  <c:v>189.76092737646263</c:v>
                </c:pt>
                <c:pt idx="7347">
                  <c:v>187.44296709430617</c:v>
                </c:pt>
                <c:pt idx="7348">
                  <c:v>190.80622753608696</c:v>
                </c:pt>
                <c:pt idx="7349">
                  <c:v>182.45631727640097</c:v>
                </c:pt>
                <c:pt idx="7350">
                  <c:v>182.42574785533316</c:v>
                </c:pt>
                <c:pt idx="7351">
                  <c:v>180.03084977810897</c:v>
                </c:pt>
                <c:pt idx="7352">
                  <c:v>172.28441663110985</c:v>
                </c:pt>
                <c:pt idx="7353">
                  <c:v>167.69571840051307</c:v>
                </c:pt>
                <c:pt idx="7354">
                  <c:v>170.31734150480659</c:v>
                </c:pt>
                <c:pt idx="7355">
                  <c:v>167.68474619585447</c:v>
                </c:pt>
                <c:pt idx="7356">
                  <c:v>174.76585012689648</c:v>
                </c:pt>
                <c:pt idx="7357">
                  <c:v>173.8443285427291</c:v>
                </c:pt>
                <c:pt idx="7358">
                  <c:v>171.05264284787404</c:v>
                </c:pt>
                <c:pt idx="7359">
                  <c:v>175.60945713155982</c:v>
                </c:pt>
                <c:pt idx="7360">
                  <c:v>176.28040941351111</c:v>
                </c:pt>
                <c:pt idx="7361">
                  <c:v>177.34467387088839</c:v>
                </c:pt>
                <c:pt idx="7362">
                  <c:v>179.38073206721964</c:v>
                </c:pt>
                <c:pt idx="7363">
                  <c:v>175.4518658930096</c:v>
                </c:pt>
                <c:pt idx="7364">
                  <c:v>174.54738389835211</c:v>
                </c:pt>
                <c:pt idx="7365">
                  <c:v>167.53906557134323</c:v>
                </c:pt>
                <c:pt idx="7366">
                  <c:v>166.29701046524713</c:v>
                </c:pt>
                <c:pt idx="7367">
                  <c:v>165.52466252862482</c:v>
                </c:pt>
                <c:pt idx="7368">
                  <c:v>159.14862192147118</c:v>
                </c:pt>
                <c:pt idx="7369">
                  <c:v>156.47399118906284</c:v>
                </c:pt>
                <c:pt idx="7370">
                  <c:v>155.90260803182781</c:v>
                </c:pt>
                <c:pt idx="7371">
                  <c:v>156.70820749508826</c:v>
                </c:pt>
                <c:pt idx="7372">
                  <c:v>156.07415163327593</c:v>
                </c:pt>
                <c:pt idx="7373">
                  <c:v>162.330995733881</c:v>
                </c:pt>
                <c:pt idx="7374">
                  <c:v>162.79679213925047</c:v>
                </c:pt>
                <c:pt idx="7375">
                  <c:v>161.79418194493383</c:v>
                </c:pt>
                <c:pt idx="7376">
                  <c:v>157.68879047286711</c:v>
                </c:pt>
                <c:pt idx="7377">
                  <c:v>154.68908090874541</c:v>
                </c:pt>
                <c:pt idx="7378">
                  <c:v>154.84459400197633</c:v>
                </c:pt>
                <c:pt idx="7379">
                  <c:v>158.25146524344325</c:v>
                </c:pt>
                <c:pt idx="7380">
                  <c:v>165.73503037702264</c:v>
                </c:pt>
                <c:pt idx="7381">
                  <c:v>160.55385067081966</c:v>
                </c:pt>
                <c:pt idx="7382">
                  <c:v>159.82508827595098</c:v>
                </c:pt>
                <c:pt idx="7383">
                  <c:v>162.33220104825386</c:v>
                </c:pt>
                <c:pt idx="7384">
                  <c:v>159.72641635399836</c:v>
                </c:pt>
                <c:pt idx="7385">
                  <c:v>158.74413585990425</c:v>
                </c:pt>
                <c:pt idx="7386">
                  <c:v>152.55880017982</c:v>
                </c:pt>
                <c:pt idx="7387">
                  <c:v>155.61026078479162</c:v>
                </c:pt>
                <c:pt idx="7388">
                  <c:v>159.93358921429493</c:v>
                </c:pt>
                <c:pt idx="7389">
                  <c:v>164.03054458608733</c:v>
                </c:pt>
                <c:pt idx="7390">
                  <c:v>159.59370469605082</c:v>
                </c:pt>
                <c:pt idx="7391">
                  <c:v>164.44029999414073</c:v>
                </c:pt>
                <c:pt idx="7392">
                  <c:v>167.21984084310139</c:v>
                </c:pt>
                <c:pt idx="7393">
                  <c:v>168.23317891524826</c:v>
                </c:pt>
                <c:pt idx="7394">
                  <c:v>168.81376897398331</c:v>
                </c:pt>
                <c:pt idx="7395">
                  <c:v>171.6710662535483</c:v>
                </c:pt>
                <c:pt idx="7396">
                  <c:v>166.75472111847503</c:v>
                </c:pt>
                <c:pt idx="7397">
                  <c:v>165.62748029266302</c:v>
                </c:pt>
                <c:pt idx="7398">
                  <c:v>165.93513863088566</c:v>
                </c:pt>
                <c:pt idx="7399">
                  <c:v>164.86023311950069</c:v>
                </c:pt>
                <c:pt idx="7400">
                  <c:v>162.18202402391901</c:v>
                </c:pt>
                <c:pt idx="7401">
                  <c:v>157.51427319281268</c:v>
                </c:pt>
                <c:pt idx="7402">
                  <c:v>154.23655300358195</c:v>
                </c:pt>
                <c:pt idx="7403">
                  <c:v>150.62037928497722</c:v>
                </c:pt>
                <c:pt idx="7404">
                  <c:v>157.60268686990574</c:v>
                </c:pt>
                <c:pt idx="7405">
                  <c:v>155.59826591676688</c:v>
                </c:pt>
                <c:pt idx="7406">
                  <c:v>154.2344959582567</c:v>
                </c:pt>
                <c:pt idx="7407">
                  <c:v>158.1703004514992</c:v>
                </c:pt>
                <c:pt idx="7408">
                  <c:v>153.64438246737595</c:v>
                </c:pt>
                <c:pt idx="7409">
                  <c:v>156.00393621488388</c:v>
                </c:pt>
                <c:pt idx="7410">
                  <c:v>158.96425590801121</c:v>
                </c:pt>
                <c:pt idx="7411">
                  <c:v>156.45609631534046</c:v>
                </c:pt>
                <c:pt idx="7412">
                  <c:v>152.74354985692145</c:v>
                </c:pt>
                <c:pt idx="7413">
                  <c:v>150.8190627525708</c:v>
                </c:pt>
                <c:pt idx="7414">
                  <c:v>155.56034888273956</c:v>
                </c:pt>
                <c:pt idx="7415">
                  <c:v>160.56490911329038</c:v>
                </c:pt>
                <c:pt idx="7416">
                  <c:v>161.71011433376424</c:v>
                </c:pt>
                <c:pt idx="7417">
                  <c:v>167.42250832966619</c:v>
                </c:pt>
                <c:pt idx="7418">
                  <c:v>166.02086584267539</c:v>
                </c:pt>
                <c:pt idx="7419">
                  <c:v>161.36999204824602</c:v>
                </c:pt>
                <c:pt idx="7420">
                  <c:v>156.75042296718075</c:v>
                </c:pt>
                <c:pt idx="7421">
                  <c:v>157.90213699251333</c:v>
                </c:pt>
                <c:pt idx="7422">
                  <c:v>156.95064264746586</c:v>
                </c:pt>
                <c:pt idx="7423">
                  <c:v>158.69344295023728</c:v>
                </c:pt>
                <c:pt idx="7424">
                  <c:v>159.85359611409842</c:v>
                </c:pt>
                <c:pt idx="7425">
                  <c:v>165.04149071924377</c:v>
                </c:pt>
                <c:pt idx="7426">
                  <c:v>160.77296426146842</c:v>
                </c:pt>
                <c:pt idx="7427">
                  <c:v>154.96089912725796</c:v>
                </c:pt>
                <c:pt idx="7428">
                  <c:v>155.77405075902678</c:v>
                </c:pt>
                <c:pt idx="7429">
                  <c:v>163.71977172145952</c:v>
                </c:pt>
                <c:pt idx="7430">
                  <c:v>168.43969595904755</c:v>
                </c:pt>
                <c:pt idx="7431">
                  <c:v>169.13877708879642</c:v>
                </c:pt>
                <c:pt idx="7432">
                  <c:v>173.30386955888775</c:v>
                </c:pt>
                <c:pt idx="7433">
                  <c:v>171.71339977505625</c:v>
                </c:pt>
                <c:pt idx="7434">
                  <c:v>175.35568803363745</c:v>
                </c:pt>
                <c:pt idx="7435">
                  <c:v>179.11625721898071</c:v>
                </c:pt>
                <c:pt idx="7436">
                  <c:v>173.36831916874499</c:v>
                </c:pt>
                <c:pt idx="7437">
                  <c:v>175.8435896345741</c:v>
                </c:pt>
                <c:pt idx="7438">
                  <c:v>174.27145686236835</c:v>
                </c:pt>
                <c:pt idx="7439">
                  <c:v>174.89975338168242</c:v>
                </c:pt>
                <c:pt idx="7440">
                  <c:v>168.71818222541114</c:v>
                </c:pt>
                <c:pt idx="7441">
                  <c:v>159.73687037856286</c:v>
                </c:pt>
                <c:pt idx="7442">
                  <c:v>151.50317976329956</c:v>
                </c:pt>
                <c:pt idx="7443">
                  <c:v>155.05275434177031</c:v>
                </c:pt>
                <c:pt idx="7444">
                  <c:v>158.56012918098227</c:v>
                </c:pt>
                <c:pt idx="7445">
                  <c:v>158.11753821517672</c:v>
                </c:pt>
                <c:pt idx="7446">
                  <c:v>158.21014049533966</c:v>
                </c:pt>
                <c:pt idx="7447">
                  <c:v>160.45302948525736</c:v>
                </c:pt>
                <c:pt idx="7448">
                  <c:v>157.37617381038976</c:v>
                </c:pt>
                <c:pt idx="7449">
                  <c:v>156.79321850719018</c:v>
                </c:pt>
                <c:pt idx="7450">
                  <c:v>159.71513849092645</c:v>
                </c:pt>
                <c:pt idx="7451">
                  <c:v>156.85599964820395</c:v>
                </c:pt>
                <c:pt idx="7452">
                  <c:v>153.85941067309253</c:v>
                </c:pt>
                <c:pt idx="7453">
                  <c:v>154.69689736366831</c:v>
                </c:pt>
                <c:pt idx="7454">
                  <c:v>161.74244606859739</c:v>
                </c:pt>
                <c:pt idx="7455">
                  <c:v>162.26002153313544</c:v>
                </c:pt>
                <c:pt idx="7456">
                  <c:v>167.06401921668356</c:v>
                </c:pt>
                <c:pt idx="7457">
                  <c:v>173.65067886713467</c:v>
                </c:pt>
                <c:pt idx="7458">
                  <c:v>172.63248978637827</c:v>
                </c:pt>
                <c:pt idx="7459">
                  <c:v>169.80314922889329</c:v>
                </c:pt>
                <c:pt idx="7460">
                  <c:v>171.79021854240878</c:v>
                </c:pt>
                <c:pt idx="7461">
                  <c:v>175.17673455298583</c:v>
                </c:pt>
                <c:pt idx="7462">
                  <c:v>172.89013523204187</c:v>
                </c:pt>
                <c:pt idx="7463">
                  <c:v>174.89582910661656</c:v>
                </c:pt>
                <c:pt idx="7464">
                  <c:v>170.28231404891673</c:v>
                </c:pt>
                <c:pt idx="7465">
                  <c:v>167.22106641783861</c:v>
                </c:pt>
                <c:pt idx="7466">
                  <c:v>161.59860272585215</c:v>
                </c:pt>
                <c:pt idx="7467">
                  <c:v>166.86169979037589</c:v>
                </c:pt>
                <c:pt idx="7468">
                  <c:v>167.41376731065139</c:v>
                </c:pt>
                <c:pt idx="7469">
                  <c:v>172.22377405463328</c:v>
                </c:pt>
                <c:pt idx="7470">
                  <c:v>180.59924058513153</c:v>
                </c:pt>
                <c:pt idx="7471">
                  <c:v>205.07398248011012</c:v>
                </c:pt>
                <c:pt idx="7472">
                  <c:v>206.24149460837583</c:v>
                </c:pt>
                <c:pt idx="7473">
                  <c:v>209.26685187553034</c:v>
                </c:pt>
                <c:pt idx="7474">
                  <c:v>207.50580238074633</c:v>
                </c:pt>
                <c:pt idx="7475">
                  <c:v>207.3839956958393</c:v>
                </c:pt>
                <c:pt idx="7476">
                  <c:v>203.59390340806607</c:v>
                </c:pt>
                <c:pt idx="7477">
                  <c:v>200.91589371255719</c:v>
                </c:pt>
                <c:pt idx="7478">
                  <c:v>196.62169739566852</c:v>
                </c:pt>
                <c:pt idx="7479">
                  <c:v>193.40409571808067</c:v>
                </c:pt>
                <c:pt idx="7480">
                  <c:v>195.18352233279333</c:v>
                </c:pt>
                <c:pt idx="7481">
                  <c:v>199.54208572452578</c:v>
                </c:pt>
                <c:pt idx="7482">
                  <c:v>201.20506276826558</c:v>
                </c:pt>
                <c:pt idx="7483">
                  <c:v>204.19722994004471</c:v>
                </c:pt>
                <c:pt idx="7484">
                  <c:v>203.1776621823025</c:v>
                </c:pt>
                <c:pt idx="7485">
                  <c:v>209.47626420369045</c:v>
                </c:pt>
                <c:pt idx="7486">
                  <c:v>205.75234619483828</c:v>
                </c:pt>
                <c:pt idx="7487">
                  <c:v>208.59102792301701</c:v>
                </c:pt>
                <c:pt idx="7488">
                  <c:v>212.08985548719417</c:v>
                </c:pt>
                <c:pt idx="7489">
                  <c:v>213.28946574269671</c:v>
                </c:pt>
                <c:pt idx="7490">
                  <c:v>212.34109404790479</c:v>
                </c:pt>
                <c:pt idx="7491">
                  <c:v>208.71053149262485</c:v>
                </c:pt>
                <c:pt idx="7492">
                  <c:v>214.52558427852745</c:v>
                </c:pt>
                <c:pt idx="7493">
                  <c:v>214.82271839634851</c:v>
                </c:pt>
                <c:pt idx="7494">
                  <c:v>215.53770936276712</c:v>
                </c:pt>
                <c:pt idx="7495">
                  <c:v>214.58609950408197</c:v>
                </c:pt>
                <c:pt idx="7496">
                  <c:v>212.29391504877995</c:v>
                </c:pt>
                <c:pt idx="7497">
                  <c:v>212.20775901258287</c:v>
                </c:pt>
                <c:pt idx="7498">
                  <c:v>214.11068829148221</c:v>
                </c:pt>
                <c:pt idx="7499">
                  <c:v>28.818066382583407</c:v>
                </c:pt>
                <c:pt idx="7500">
                  <c:v>28.648268436956553</c:v>
                </c:pt>
                <c:pt idx="7501">
                  <c:v>28.664463075616997</c:v>
                </c:pt>
                <c:pt idx="7502">
                  <c:v>28.574586575645547</c:v>
                </c:pt>
                <c:pt idx="7503">
                  <c:v>29.154063886590961</c:v>
                </c:pt>
                <c:pt idx="7504">
                  <c:v>29.496338038787009</c:v>
                </c:pt>
                <c:pt idx="7505">
                  <c:v>29.542579410428342</c:v>
                </c:pt>
                <c:pt idx="7506">
                  <c:v>29.455173479160873</c:v>
                </c:pt>
                <c:pt idx="7507">
                  <c:v>29.325254492668407</c:v>
                </c:pt>
                <c:pt idx="7508">
                  <c:v>29.172094256921792</c:v>
                </c:pt>
                <c:pt idx="7509">
                  <c:v>29.524109390645357</c:v>
                </c:pt>
                <c:pt idx="7510">
                  <c:v>29.79290980922401</c:v>
                </c:pt>
                <c:pt idx="7511">
                  <c:v>29.865422002207332</c:v>
                </c:pt>
                <c:pt idx="7512">
                  <c:v>29.902840081920694</c:v>
                </c:pt>
                <c:pt idx="7513">
                  <c:v>29.978024283680785</c:v>
                </c:pt>
                <c:pt idx="7514">
                  <c:v>29.7505544005544</c:v>
                </c:pt>
                <c:pt idx="7515">
                  <c:v>29.703530745032143</c:v>
                </c:pt>
                <c:pt idx="7516">
                  <c:v>29.557643099269708</c:v>
                </c:pt>
                <c:pt idx="7517">
                  <c:v>29.642256674695524</c:v>
                </c:pt>
                <c:pt idx="7518">
                  <c:v>29.791185848395408</c:v>
                </c:pt>
                <c:pt idx="7519">
                  <c:v>29.478760348563846</c:v>
                </c:pt>
                <c:pt idx="7520">
                  <c:v>29.360014951109168</c:v>
                </c:pt>
                <c:pt idx="7521">
                  <c:v>28.942981151511294</c:v>
                </c:pt>
                <c:pt idx="7522">
                  <c:v>28.858578630082388</c:v>
                </c:pt>
                <c:pt idx="7523">
                  <c:v>28.963105057488985</c:v>
                </c:pt>
                <c:pt idx="7524">
                  <c:v>29.109462648169998</c:v>
                </c:pt>
                <c:pt idx="7525">
                  <c:v>29.510036712972884</c:v>
                </c:pt>
                <c:pt idx="7526">
                  <c:v>29.7429325535266</c:v>
                </c:pt>
                <c:pt idx="7527">
                  <c:v>30.160974149982128</c:v>
                </c:pt>
                <c:pt idx="7528">
                  <c:v>29.569219001734183</c:v>
                </c:pt>
                <c:pt idx="7529">
                  <c:v>29.657731175670651</c:v>
                </c:pt>
                <c:pt idx="7530">
                  <c:v>29.706341353331251</c:v>
                </c:pt>
                <c:pt idx="7531">
                  <c:v>29.711355486685264</c:v>
                </c:pt>
                <c:pt idx="7532">
                  <c:v>29.341003616862682</c:v>
                </c:pt>
                <c:pt idx="7533">
                  <c:v>29.360788914371962</c:v>
                </c:pt>
                <c:pt idx="7534">
                  <c:v>29.148381963954918</c:v>
                </c:pt>
                <c:pt idx="7535">
                  <c:v>30.074487669056193</c:v>
                </c:pt>
                <c:pt idx="7536">
                  <c:v>30.750977765442649</c:v>
                </c:pt>
                <c:pt idx="7537">
                  <c:v>30.869862006468903</c:v>
                </c:pt>
                <c:pt idx="7538">
                  <c:v>30.714098071731812</c:v>
                </c:pt>
                <c:pt idx="7539">
                  <c:v>30.143316672554892</c:v>
                </c:pt>
                <c:pt idx="7540">
                  <c:v>30.006189611716376</c:v>
                </c:pt>
                <c:pt idx="7541">
                  <c:v>30.132708289615906</c:v>
                </c:pt>
                <c:pt idx="7542">
                  <c:v>30.193572304049344</c:v>
                </c:pt>
                <c:pt idx="7543">
                  <c:v>30.243518841860453</c:v>
                </c:pt>
                <c:pt idx="7544">
                  <c:v>30.563029005505214</c:v>
                </c:pt>
                <c:pt idx="7545">
                  <c:v>30.690108990469788</c:v>
                </c:pt>
                <c:pt idx="7546">
                  <c:v>30.888550685505788</c:v>
                </c:pt>
                <c:pt idx="7547">
                  <c:v>31.58619269142093</c:v>
                </c:pt>
                <c:pt idx="7548">
                  <c:v>31.298821945583693</c:v>
                </c:pt>
                <c:pt idx="7549">
                  <c:v>30.89968915085695</c:v>
                </c:pt>
                <c:pt idx="7550">
                  <c:v>30.126183530529701</c:v>
                </c:pt>
                <c:pt idx="7551">
                  <c:v>30.149919701128741</c:v>
                </c:pt>
                <c:pt idx="7552">
                  <c:v>30.326118553364619</c:v>
                </c:pt>
                <c:pt idx="7553">
                  <c:v>29.851309651832622</c:v>
                </c:pt>
                <c:pt idx="7554">
                  <c:v>29.036222701773088</c:v>
                </c:pt>
                <c:pt idx="7555">
                  <c:v>29.220393821848823</c:v>
                </c:pt>
                <c:pt idx="7556">
                  <c:v>29.300669764496739</c:v>
                </c:pt>
                <c:pt idx="7557">
                  <c:v>29.782810862398435</c:v>
                </c:pt>
                <c:pt idx="7558">
                  <c:v>29.932967862172596</c:v>
                </c:pt>
                <c:pt idx="7559">
                  <c:v>29.650321206385712</c:v>
                </c:pt>
                <c:pt idx="7560">
                  <c:v>29.731007863414593</c:v>
                </c:pt>
                <c:pt idx="7561">
                  <c:v>30.27625320700372</c:v>
                </c:pt>
                <c:pt idx="7562">
                  <c:v>30.813838061470975</c:v>
                </c:pt>
                <c:pt idx="7563">
                  <c:v>30.755647572011114</c:v>
                </c:pt>
                <c:pt idx="7564">
                  <c:v>30.075763452020858</c:v>
                </c:pt>
                <c:pt idx="7565">
                  <c:v>29.2480783326505</c:v>
                </c:pt>
                <c:pt idx="7566">
                  <c:v>29.320756836293995</c:v>
                </c:pt>
                <c:pt idx="7567">
                  <c:v>29.41537167679143</c:v>
                </c:pt>
                <c:pt idx="7568">
                  <c:v>29.591053622207788</c:v>
                </c:pt>
                <c:pt idx="7569">
                  <c:v>29.667110086900575</c:v>
                </c:pt>
                <c:pt idx="7570">
                  <c:v>29.23045306329114</c:v>
                </c:pt>
                <c:pt idx="7571">
                  <c:v>28.470767820721349</c:v>
                </c:pt>
                <c:pt idx="7572">
                  <c:v>28.964136757952033</c:v>
                </c:pt>
                <c:pt idx="7573">
                  <c:v>28.912083185094271</c:v>
                </c:pt>
                <c:pt idx="7574">
                  <c:v>28.942780309659756</c:v>
                </c:pt>
                <c:pt idx="7575">
                  <c:v>28.73069676715437</c:v>
                </c:pt>
                <c:pt idx="7576">
                  <c:v>28.707034120204725</c:v>
                </c:pt>
                <c:pt idx="7577">
                  <c:v>28.61539849798622</c:v>
                </c:pt>
                <c:pt idx="7578">
                  <c:v>28.957727325856741</c:v>
                </c:pt>
                <c:pt idx="7579">
                  <c:v>28.778486267152164</c:v>
                </c:pt>
                <c:pt idx="7580">
                  <c:v>27.823176740212283</c:v>
                </c:pt>
                <c:pt idx="7581">
                  <c:v>27.174107195451537</c:v>
                </c:pt>
                <c:pt idx="7582">
                  <c:v>26.749643790073616</c:v>
                </c:pt>
                <c:pt idx="7583">
                  <c:v>26.137025709897202</c:v>
                </c:pt>
                <c:pt idx="7584">
                  <c:v>25.465502186879178</c:v>
                </c:pt>
                <c:pt idx="7585">
                  <c:v>24.105506863623201</c:v>
                </c:pt>
                <c:pt idx="7586">
                  <c:v>24.560650916122757</c:v>
                </c:pt>
                <c:pt idx="7587">
                  <c:v>24.541567261776887</c:v>
                </c:pt>
                <c:pt idx="7588">
                  <c:v>24.969188201660963</c:v>
                </c:pt>
                <c:pt idx="7589">
                  <c:v>25.585072555267448</c:v>
                </c:pt>
                <c:pt idx="7590">
                  <c:v>25.519950936131792</c:v>
                </c:pt>
                <c:pt idx="7591">
                  <c:v>25.531427826534159</c:v>
                </c:pt>
                <c:pt idx="7592">
                  <c:v>25.881555528289223</c:v>
                </c:pt>
                <c:pt idx="7593">
                  <c:v>25.512981148639497</c:v>
                </c:pt>
                <c:pt idx="7594">
                  <c:v>25.490005395069232</c:v>
                </c:pt>
                <c:pt idx="7595">
                  <c:v>26.305319618623134</c:v>
                </c:pt>
                <c:pt idx="7596">
                  <c:v>26.154170050869919</c:v>
                </c:pt>
                <c:pt idx="7597">
                  <c:v>26.516290570833078</c:v>
                </c:pt>
                <c:pt idx="7598">
                  <c:v>25.840783682073813</c:v>
                </c:pt>
                <c:pt idx="7599">
                  <c:v>24.876980451563394</c:v>
                </c:pt>
                <c:pt idx="7600">
                  <c:v>24.472432333793392</c:v>
                </c:pt>
                <c:pt idx="7601">
                  <c:v>24.077266944907404</c:v>
                </c:pt>
                <c:pt idx="7602">
                  <c:v>23.768473592430528</c:v>
                </c:pt>
                <c:pt idx="7603">
                  <c:v>23.284069214721686</c:v>
                </c:pt>
                <c:pt idx="7604">
                  <c:v>23.271740397273387</c:v>
                </c:pt>
                <c:pt idx="7605">
                  <c:v>22.689044401211575</c:v>
                </c:pt>
                <c:pt idx="7606">
                  <c:v>23.881801477154809</c:v>
                </c:pt>
                <c:pt idx="7607">
                  <c:v>23.990313162170089</c:v>
                </c:pt>
                <c:pt idx="7608">
                  <c:v>23.661595136122674</c:v>
                </c:pt>
                <c:pt idx="7609">
                  <c:v>23.549736479845667</c:v>
                </c:pt>
                <c:pt idx="7610">
                  <c:v>23.27382730255615</c:v>
                </c:pt>
                <c:pt idx="7611">
                  <c:v>23.524957599541278</c:v>
                </c:pt>
                <c:pt idx="7612">
                  <c:v>23.687074875152682</c:v>
                </c:pt>
                <c:pt idx="7613">
                  <c:v>23.973690450698516</c:v>
                </c:pt>
                <c:pt idx="7614">
                  <c:v>24.207992002706078</c:v>
                </c:pt>
                <c:pt idx="7615">
                  <c:v>23.968962613589998</c:v>
                </c:pt>
                <c:pt idx="7616">
                  <c:v>24.036725645208517</c:v>
                </c:pt>
                <c:pt idx="7617">
                  <c:v>24.147704254886133</c:v>
                </c:pt>
                <c:pt idx="7618">
                  <c:v>23.974699643090535</c:v>
                </c:pt>
                <c:pt idx="7619">
                  <c:v>23.690232672898588</c:v>
                </c:pt>
                <c:pt idx="7620">
                  <c:v>23.866338863619472</c:v>
                </c:pt>
                <c:pt idx="7621">
                  <c:v>23.983080865174468</c:v>
                </c:pt>
                <c:pt idx="7622">
                  <c:v>24.03322872531238</c:v>
                </c:pt>
                <c:pt idx="7623">
                  <c:v>25.163574529191241</c:v>
                </c:pt>
                <c:pt idx="7624">
                  <c:v>25.445164037129267</c:v>
                </c:pt>
                <c:pt idx="7625">
                  <c:v>25.076188319497412</c:v>
                </c:pt>
                <c:pt idx="7626">
                  <c:v>24.17907993468835</c:v>
                </c:pt>
                <c:pt idx="7627">
                  <c:v>23.673973079084739</c:v>
                </c:pt>
                <c:pt idx="7628">
                  <c:v>23.556859657879418</c:v>
                </c:pt>
                <c:pt idx="7629">
                  <c:v>23.921255136989576</c:v>
                </c:pt>
                <c:pt idx="7630">
                  <c:v>24.356426666548437</c:v>
                </c:pt>
                <c:pt idx="7631">
                  <c:v>23.933222928411258</c:v>
                </c:pt>
                <c:pt idx="7632">
                  <c:v>23.99206041261936</c:v>
                </c:pt>
                <c:pt idx="7633">
                  <c:v>24.306294584954603</c:v>
                </c:pt>
                <c:pt idx="7634">
                  <c:v>24.235107400643535</c:v>
                </c:pt>
                <c:pt idx="7635">
                  <c:v>24.158220121118248</c:v>
                </c:pt>
                <c:pt idx="7636">
                  <c:v>23.849436646463072</c:v>
                </c:pt>
                <c:pt idx="7637">
                  <c:v>23.983338793119433</c:v>
                </c:pt>
                <c:pt idx="7638">
                  <c:v>24.308274846706354</c:v>
                </c:pt>
                <c:pt idx="7639">
                  <c:v>25.083831547978583</c:v>
                </c:pt>
                <c:pt idx="7640">
                  <c:v>24.625077062381997</c:v>
                </c:pt>
                <c:pt idx="7641">
                  <c:v>24.664624159344115</c:v>
                </c:pt>
                <c:pt idx="7642">
                  <c:v>25.282674019284112</c:v>
                </c:pt>
                <c:pt idx="7643">
                  <c:v>25.928492159934411</c:v>
                </c:pt>
                <c:pt idx="7644">
                  <c:v>26.219489957353595</c:v>
                </c:pt>
                <c:pt idx="7645">
                  <c:v>25.899301451708876</c:v>
                </c:pt>
                <c:pt idx="7646">
                  <c:v>25.707404498135556</c:v>
                </c:pt>
                <c:pt idx="7647">
                  <c:v>25.345196330462421</c:v>
                </c:pt>
                <c:pt idx="7648">
                  <c:v>25.728443312215116</c:v>
                </c:pt>
                <c:pt idx="7649">
                  <c:v>25.87429004372223</c:v>
                </c:pt>
                <c:pt idx="7650">
                  <c:v>26.193153263284533</c:v>
                </c:pt>
                <c:pt idx="7651">
                  <c:v>26.476995130831749</c:v>
                </c:pt>
                <c:pt idx="7652">
                  <c:v>25.341725343746038</c:v>
                </c:pt>
                <c:pt idx="7653">
                  <c:v>24.879710310953911</c:v>
                </c:pt>
                <c:pt idx="7654">
                  <c:v>26.005222217403055</c:v>
                </c:pt>
                <c:pt idx="7655">
                  <c:v>26.126038284111871</c:v>
                </c:pt>
                <c:pt idx="7656">
                  <c:v>26.589107040276268</c:v>
                </c:pt>
                <c:pt idx="7657">
                  <c:v>26.381546062567093</c:v>
                </c:pt>
                <c:pt idx="7658">
                  <c:v>26.903489871937573</c:v>
                </c:pt>
                <c:pt idx="7659">
                  <c:v>26.585954712503046</c:v>
                </c:pt>
                <c:pt idx="7660">
                  <c:v>26.511941491137211</c:v>
                </c:pt>
                <c:pt idx="7661">
                  <c:v>25.984066445036394</c:v>
                </c:pt>
                <c:pt idx="7662">
                  <c:v>25.549101150824427</c:v>
                </c:pt>
                <c:pt idx="7663">
                  <c:v>25.318079178045437</c:v>
                </c:pt>
                <c:pt idx="7664">
                  <c:v>25.45988386263139</c:v>
                </c:pt>
                <c:pt idx="7665">
                  <c:v>25.715518960894059</c:v>
                </c:pt>
                <c:pt idx="7666">
                  <c:v>25.667085158201175</c:v>
                </c:pt>
                <c:pt idx="7667">
                  <c:v>25.710934572434983</c:v>
                </c:pt>
                <c:pt idx="7668">
                  <c:v>26.087388571820938</c:v>
                </c:pt>
                <c:pt idx="7669">
                  <c:v>26.702622202485564</c:v>
                </c:pt>
                <c:pt idx="7670">
                  <c:v>25.703688170873644</c:v>
                </c:pt>
                <c:pt idx="7671">
                  <c:v>25.037930473791242</c:v>
                </c:pt>
                <c:pt idx="7672">
                  <c:v>24.930962782982501</c:v>
                </c:pt>
                <c:pt idx="7673">
                  <c:v>24.833003878158063</c:v>
                </c:pt>
                <c:pt idx="7674">
                  <c:v>24.965915908393889</c:v>
                </c:pt>
                <c:pt idx="7675">
                  <c:v>24.8762554479991</c:v>
                </c:pt>
                <c:pt idx="7676">
                  <c:v>24.847070533769532</c:v>
                </c:pt>
                <c:pt idx="7677">
                  <c:v>24.941839643221641</c:v>
                </c:pt>
                <c:pt idx="7678">
                  <c:v>25.190427703158324</c:v>
                </c:pt>
                <c:pt idx="7679">
                  <c:v>25.132146141157477</c:v>
                </c:pt>
                <c:pt idx="7680">
                  <c:v>25.350323796009334</c:v>
                </c:pt>
                <c:pt idx="7681">
                  <c:v>25.609121433180579</c:v>
                </c:pt>
                <c:pt idx="7682">
                  <c:v>25.974854568356793</c:v>
                </c:pt>
                <c:pt idx="7683">
                  <c:v>25.706846081145748</c:v>
                </c:pt>
                <c:pt idx="7684">
                  <c:v>25.821872488342315</c:v>
                </c:pt>
                <c:pt idx="7685">
                  <c:v>26.138957044306949</c:v>
                </c:pt>
                <c:pt idx="7686">
                  <c:v>26.065710057629143</c:v>
                </c:pt>
                <c:pt idx="7687">
                  <c:v>26.366267453087403</c:v>
                </c:pt>
                <c:pt idx="7688">
                  <c:v>26.252974360836951</c:v>
                </c:pt>
                <c:pt idx="7689">
                  <c:v>25.563436784070284</c:v>
                </c:pt>
                <c:pt idx="7690">
                  <c:v>25.015090945574162</c:v>
                </c:pt>
                <c:pt idx="7691">
                  <c:v>24.191641544043872</c:v>
                </c:pt>
                <c:pt idx="7692">
                  <c:v>23.978823347707245</c:v>
                </c:pt>
                <c:pt idx="7693">
                  <c:v>24.105078813828957</c:v>
                </c:pt>
                <c:pt idx="7694">
                  <c:v>23.836960983489412</c:v>
                </c:pt>
                <c:pt idx="7695">
                  <c:v>23.231306404163089</c:v>
                </c:pt>
                <c:pt idx="7696">
                  <c:v>23.076082097341665</c:v>
                </c:pt>
                <c:pt idx="7697">
                  <c:v>22.985749950349419</c:v>
                </c:pt>
                <c:pt idx="7698">
                  <c:v>22.529443041016183</c:v>
                </c:pt>
                <c:pt idx="7699">
                  <c:v>22.459179686777844</c:v>
                </c:pt>
                <c:pt idx="7700">
                  <c:v>23.092119135076668</c:v>
                </c:pt>
                <c:pt idx="7701">
                  <c:v>22.585128467171781</c:v>
                </c:pt>
                <c:pt idx="7702">
                  <c:v>22.666518456249559</c:v>
                </c:pt>
                <c:pt idx="7703">
                  <c:v>22.922840406279995</c:v>
                </c:pt>
                <c:pt idx="7704">
                  <c:v>23.632854554745204</c:v>
                </c:pt>
                <c:pt idx="7705">
                  <c:v>23.866239976642888</c:v>
                </c:pt>
                <c:pt idx="7706">
                  <c:v>24.104281463865956</c:v>
                </c:pt>
                <c:pt idx="7707">
                  <c:v>24.412435488112845</c:v>
                </c:pt>
                <c:pt idx="7708">
                  <c:v>24.244898625597873</c:v>
                </c:pt>
                <c:pt idx="7709">
                  <c:v>24.108170270772664</c:v>
                </c:pt>
                <c:pt idx="7710">
                  <c:v>24.242558728074588</c:v>
                </c:pt>
                <c:pt idx="7711">
                  <c:v>24.846052569304312</c:v>
                </c:pt>
                <c:pt idx="7712">
                  <c:v>24.700811900726382</c:v>
                </c:pt>
                <c:pt idx="7713">
                  <c:v>24.7187087401303</c:v>
                </c:pt>
                <c:pt idx="7714">
                  <c:v>23.896105795956583</c:v>
                </c:pt>
                <c:pt idx="7715">
                  <c:v>23.413315166458439</c:v>
                </c:pt>
                <c:pt idx="7716">
                  <c:v>22.797292872526803</c:v>
                </c:pt>
                <c:pt idx="7717">
                  <c:v>23.784051338246563</c:v>
                </c:pt>
                <c:pt idx="7718">
                  <c:v>23.631176691084498</c:v>
                </c:pt>
                <c:pt idx="7719">
                  <c:v>24.192649800770418</c:v>
                </c:pt>
                <c:pt idx="7720">
                  <c:v>24.784208374160837</c:v>
                </c:pt>
                <c:pt idx="7721">
                  <c:v>24.922896007166056</c:v>
                </c:pt>
                <c:pt idx="7722">
                  <c:v>25.643907210915639</c:v>
                </c:pt>
                <c:pt idx="7723">
                  <c:v>25.002694612646948</c:v>
                </c:pt>
                <c:pt idx="7724">
                  <c:v>23.980730346529992</c:v>
                </c:pt>
                <c:pt idx="7725">
                  <c:v>23.91496152583786</c:v>
                </c:pt>
                <c:pt idx="7726">
                  <c:v>23.729944532566183</c:v>
                </c:pt>
                <c:pt idx="7727">
                  <c:v>23.847010809366441</c:v>
                </c:pt>
                <c:pt idx="7728">
                  <c:v>24.022578229988227</c:v>
                </c:pt>
                <c:pt idx="7729">
                  <c:v>23.52377253438155</c:v>
                </c:pt>
                <c:pt idx="7730">
                  <c:v>23.501072507447645</c:v>
                </c:pt>
                <c:pt idx="7731">
                  <c:v>24.083188436692936</c:v>
                </c:pt>
                <c:pt idx="7732">
                  <c:v>24.483499211896568</c:v>
                </c:pt>
                <c:pt idx="7733">
                  <c:v>24.618830392772498</c:v>
                </c:pt>
                <c:pt idx="7734">
                  <c:v>24.623434188655295</c:v>
                </c:pt>
                <c:pt idx="7735">
                  <c:v>24.838442349245739</c:v>
                </c:pt>
                <c:pt idx="7736">
                  <c:v>24.939512353161007</c:v>
                </c:pt>
                <c:pt idx="7737">
                  <c:v>24.839527693155375</c:v>
                </c:pt>
                <c:pt idx="7738">
                  <c:v>25.168956309232225</c:v>
                </c:pt>
                <c:pt idx="7739">
                  <c:v>25.049858707740704</c:v>
                </c:pt>
                <c:pt idx="7740">
                  <c:v>24.702639922817447</c:v>
                </c:pt>
                <c:pt idx="7741">
                  <c:v>24.672503865026552</c:v>
                </c:pt>
                <c:pt idx="7742">
                  <c:v>24.952530251793458</c:v>
                </c:pt>
                <c:pt idx="7743">
                  <c:v>25.018382301402454</c:v>
                </c:pt>
                <c:pt idx="7744">
                  <c:v>25.2362001921129</c:v>
                </c:pt>
                <c:pt idx="7745">
                  <c:v>25.256260259604549</c:v>
                </c:pt>
                <c:pt idx="7746">
                  <c:v>24.811917793077214</c:v>
                </c:pt>
                <c:pt idx="7747">
                  <c:v>24.842017400010153</c:v>
                </c:pt>
                <c:pt idx="7748">
                  <c:v>24.907641311896786</c:v>
                </c:pt>
                <c:pt idx="7749">
                  <c:v>818.73699189481636</c:v>
                </c:pt>
                <c:pt idx="7750">
                  <c:v>808.15714352731447</c:v>
                </c:pt>
                <c:pt idx="7751">
                  <c:v>810.29484971676607</c:v>
                </c:pt>
                <c:pt idx="7752">
                  <c:v>808.0604672014581</c:v>
                </c:pt>
                <c:pt idx="7753">
                  <c:v>810.13120980655492</c:v>
                </c:pt>
                <c:pt idx="7754">
                  <c:v>810.06243943475988</c:v>
                </c:pt>
                <c:pt idx="7755">
                  <c:v>806.63549289621164</c:v>
                </c:pt>
                <c:pt idx="7756">
                  <c:v>805.28388298455138</c:v>
                </c:pt>
                <c:pt idx="7757">
                  <c:v>804.2238125969975</c:v>
                </c:pt>
                <c:pt idx="7758">
                  <c:v>806.65935548951711</c:v>
                </c:pt>
                <c:pt idx="7759">
                  <c:v>810.49022387784453</c:v>
                </c:pt>
                <c:pt idx="7760">
                  <c:v>816.7762108872696</c:v>
                </c:pt>
                <c:pt idx="7761">
                  <c:v>819.71062958646974</c:v>
                </c:pt>
                <c:pt idx="7762">
                  <c:v>829.18331723073823</c:v>
                </c:pt>
                <c:pt idx="7763">
                  <c:v>829.34736640245467</c:v>
                </c:pt>
                <c:pt idx="7764">
                  <c:v>829.04340051230008</c:v>
                </c:pt>
                <c:pt idx="7765">
                  <c:v>829.97841325492232</c:v>
                </c:pt>
                <c:pt idx="7766">
                  <c:v>826.03717725540798</c:v>
                </c:pt>
                <c:pt idx="7767">
                  <c:v>822.39568742827726</c:v>
                </c:pt>
                <c:pt idx="7768">
                  <c:v>822.71591839336941</c:v>
                </c:pt>
                <c:pt idx="7769">
                  <c:v>820.78547929635545</c:v>
                </c:pt>
                <c:pt idx="7770">
                  <c:v>802.30221437492753</c:v>
                </c:pt>
                <c:pt idx="7771">
                  <c:v>799.77055798733591</c:v>
                </c:pt>
                <c:pt idx="7772">
                  <c:v>804.25447303954127</c:v>
                </c:pt>
                <c:pt idx="7773">
                  <c:v>800.35878878726487</c:v>
                </c:pt>
                <c:pt idx="7774">
                  <c:v>791.76411658498841</c:v>
                </c:pt>
                <c:pt idx="7775">
                  <c:v>795.96467666150284</c:v>
                </c:pt>
                <c:pt idx="7776">
                  <c:v>798.20396174033408</c:v>
                </c:pt>
                <c:pt idx="7777">
                  <c:v>800.64343787047414</c:v>
                </c:pt>
                <c:pt idx="7778">
                  <c:v>797.45514937083101</c:v>
                </c:pt>
                <c:pt idx="7779">
                  <c:v>802.29838080774914</c:v>
                </c:pt>
                <c:pt idx="7780">
                  <c:v>811.22549834211543</c:v>
                </c:pt>
                <c:pt idx="7781">
                  <c:v>816.00674085104015</c:v>
                </c:pt>
                <c:pt idx="7782">
                  <c:v>813.91024831919992</c:v>
                </c:pt>
                <c:pt idx="7783">
                  <c:v>819.72413456906247</c:v>
                </c:pt>
                <c:pt idx="7784">
                  <c:v>823.55958181944948</c:v>
                </c:pt>
                <c:pt idx="7785">
                  <c:v>824.22238695908322</c:v>
                </c:pt>
                <c:pt idx="7786">
                  <c:v>834.70359492989428</c:v>
                </c:pt>
                <c:pt idx="7787">
                  <c:v>827.54908079226823</c:v>
                </c:pt>
                <c:pt idx="7788">
                  <c:v>816.64202189165462</c:v>
                </c:pt>
                <c:pt idx="7789">
                  <c:v>809.2151549104334</c:v>
                </c:pt>
                <c:pt idx="7790">
                  <c:v>808.88685828283667</c:v>
                </c:pt>
                <c:pt idx="7791">
                  <c:v>810.783046042705</c:v>
                </c:pt>
                <c:pt idx="7792">
                  <c:v>810.88988554818786</c:v>
                </c:pt>
                <c:pt idx="7793">
                  <c:v>811.00900567889562</c:v>
                </c:pt>
                <c:pt idx="7794">
                  <c:v>808.14808210017316</c:v>
                </c:pt>
                <c:pt idx="7795">
                  <c:v>807.88395923433575</c:v>
                </c:pt>
                <c:pt idx="7796">
                  <c:v>810.96589002404971</c:v>
                </c:pt>
                <c:pt idx="7797">
                  <c:v>815.51212748344369</c:v>
                </c:pt>
                <c:pt idx="7798">
                  <c:v>819.68459738019953</c:v>
                </c:pt>
                <c:pt idx="7799">
                  <c:v>816.93547165785697</c:v>
                </c:pt>
                <c:pt idx="7800">
                  <c:v>805.77976382539168</c:v>
                </c:pt>
                <c:pt idx="7801">
                  <c:v>795.31300588668137</c:v>
                </c:pt>
                <c:pt idx="7802">
                  <c:v>799.96889621087314</c:v>
                </c:pt>
                <c:pt idx="7803">
                  <c:v>797.94860773966207</c:v>
                </c:pt>
                <c:pt idx="7804">
                  <c:v>791.60196821159684</c:v>
                </c:pt>
                <c:pt idx="7805">
                  <c:v>793.59500157784089</c:v>
                </c:pt>
                <c:pt idx="7806">
                  <c:v>785.98512924454701</c:v>
                </c:pt>
                <c:pt idx="7807">
                  <c:v>791.8375196649921</c:v>
                </c:pt>
                <c:pt idx="7808">
                  <c:v>792.82288225631578</c:v>
                </c:pt>
                <c:pt idx="7809">
                  <c:v>791.33779025755041</c:v>
                </c:pt>
                <c:pt idx="7810">
                  <c:v>792.31443640215377</c:v>
                </c:pt>
                <c:pt idx="7811">
                  <c:v>809.22889958145208</c:v>
                </c:pt>
                <c:pt idx="7812">
                  <c:v>817.1329790426513</c:v>
                </c:pt>
                <c:pt idx="7813">
                  <c:v>817.62462957675757</c:v>
                </c:pt>
                <c:pt idx="7814">
                  <c:v>820.85285449919036</c:v>
                </c:pt>
                <c:pt idx="7815">
                  <c:v>811.85406445365675</c:v>
                </c:pt>
                <c:pt idx="7816">
                  <c:v>808.34162995043312</c:v>
                </c:pt>
                <c:pt idx="7817">
                  <c:v>808.54369942743574</c:v>
                </c:pt>
                <c:pt idx="7818">
                  <c:v>810.54492413139656</c:v>
                </c:pt>
                <c:pt idx="7819">
                  <c:v>815.59682393438004</c:v>
                </c:pt>
                <c:pt idx="7820">
                  <c:v>805.50452571947585</c:v>
                </c:pt>
                <c:pt idx="7821">
                  <c:v>794.92866273078062</c:v>
                </c:pt>
                <c:pt idx="7822">
                  <c:v>796.33324242767685</c:v>
                </c:pt>
                <c:pt idx="7823">
                  <c:v>795.22207231756749</c:v>
                </c:pt>
                <c:pt idx="7824">
                  <c:v>793.96657713512536</c:v>
                </c:pt>
                <c:pt idx="7825">
                  <c:v>790.67226646120707</c:v>
                </c:pt>
                <c:pt idx="7826">
                  <c:v>784.61072981274958</c:v>
                </c:pt>
                <c:pt idx="7827">
                  <c:v>785.89955126654922</c:v>
                </c:pt>
                <c:pt idx="7828">
                  <c:v>789.73406242147507</c:v>
                </c:pt>
                <c:pt idx="7829">
                  <c:v>797.45670750277532</c:v>
                </c:pt>
                <c:pt idx="7830">
                  <c:v>793.85159392345258</c:v>
                </c:pt>
                <c:pt idx="7831">
                  <c:v>799.51037489815258</c:v>
                </c:pt>
                <c:pt idx="7832">
                  <c:v>801.29376076494543</c:v>
                </c:pt>
                <c:pt idx="7833">
                  <c:v>802.67626914059997</c:v>
                </c:pt>
                <c:pt idx="7834">
                  <c:v>799.79175081231949</c:v>
                </c:pt>
                <c:pt idx="7835">
                  <c:v>771.35028736931406</c:v>
                </c:pt>
                <c:pt idx="7836">
                  <c:v>777.95659560321906</c:v>
                </c:pt>
                <c:pt idx="7837">
                  <c:v>775.85519852023913</c:v>
                </c:pt>
                <c:pt idx="7838">
                  <c:v>778.24872254959394</c:v>
                </c:pt>
                <c:pt idx="7839">
                  <c:v>789.74751518623304</c:v>
                </c:pt>
                <c:pt idx="7840">
                  <c:v>795.90286741132991</c:v>
                </c:pt>
                <c:pt idx="7841">
                  <c:v>792.8184220341692</c:v>
                </c:pt>
                <c:pt idx="7842">
                  <c:v>819.05013270716904</c:v>
                </c:pt>
                <c:pt idx="7843">
                  <c:v>812.13227669669902</c:v>
                </c:pt>
                <c:pt idx="7844">
                  <c:v>799.95467629460018</c:v>
                </c:pt>
                <c:pt idx="7845">
                  <c:v>813.86342284730722</c:v>
                </c:pt>
                <c:pt idx="7846">
                  <c:v>815.39780166158948</c:v>
                </c:pt>
                <c:pt idx="7847">
                  <c:v>827.42941169376968</c:v>
                </c:pt>
                <c:pt idx="7848">
                  <c:v>818.06509057282744</c:v>
                </c:pt>
                <c:pt idx="7849">
                  <c:v>784.2649145227407</c:v>
                </c:pt>
                <c:pt idx="7850">
                  <c:v>767.04274728288749</c:v>
                </c:pt>
                <c:pt idx="7851">
                  <c:v>765.5313595488991</c:v>
                </c:pt>
                <c:pt idx="7852">
                  <c:v>750.53446687073256</c:v>
                </c:pt>
                <c:pt idx="7853">
                  <c:v>753.68966343069746</c:v>
                </c:pt>
                <c:pt idx="7854">
                  <c:v>766.953476762832</c:v>
                </c:pt>
                <c:pt idx="7855">
                  <c:v>741.64114024632499</c:v>
                </c:pt>
                <c:pt idx="7856">
                  <c:v>774.72209877172418</c:v>
                </c:pt>
                <c:pt idx="7857">
                  <c:v>778.7704349172609</c:v>
                </c:pt>
                <c:pt idx="7858">
                  <c:v>771.82028762925802</c:v>
                </c:pt>
                <c:pt idx="7859">
                  <c:v>773.40010730830636</c:v>
                </c:pt>
                <c:pt idx="7860">
                  <c:v>773.47837086298762</c:v>
                </c:pt>
                <c:pt idx="7861">
                  <c:v>769.44148695459</c:v>
                </c:pt>
                <c:pt idx="7862">
                  <c:v>768.98195028238797</c:v>
                </c:pt>
                <c:pt idx="7863">
                  <c:v>777.77471242502247</c:v>
                </c:pt>
                <c:pt idx="7864">
                  <c:v>772.60787502228334</c:v>
                </c:pt>
                <c:pt idx="7865">
                  <c:v>751.8762945068795</c:v>
                </c:pt>
                <c:pt idx="7866">
                  <c:v>747.94589865111197</c:v>
                </c:pt>
                <c:pt idx="7867">
                  <c:v>744.89491978151807</c:v>
                </c:pt>
                <c:pt idx="7868">
                  <c:v>731.241539330303</c:v>
                </c:pt>
                <c:pt idx="7869">
                  <c:v>724.52310188484694</c:v>
                </c:pt>
                <c:pt idx="7870">
                  <c:v>729.01028183397193</c:v>
                </c:pt>
                <c:pt idx="7871">
                  <c:v>726.74692929069386</c:v>
                </c:pt>
                <c:pt idx="7872">
                  <c:v>729.47943450130242</c:v>
                </c:pt>
                <c:pt idx="7873">
                  <c:v>732.71307142330659</c:v>
                </c:pt>
                <c:pt idx="7874">
                  <c:v>732.170566844326</c:v>
                </c:pt>
                <c:pt idx="7875">
                  <c:v>731.3213495936476</c:v>
                </c:pt>
                <c:pt idx="7876">
                  <c:v>724.67706954274661</c:v>
                </c:pt>
                <c:pt idx="7877">
                  <c:v>712.92695048139535</c:v>
                </c:pt>
                <c:pt idx="7878">
                  <c:v>688.33315775215965</c:v>
                </c:pt>
                <c:pt idx="7879">
                  <c:v>691.11299548240493</c:v>
                </c:pt>
                <c:pt idx="7880">
                  <c:v>707.9947840453907</c:v>
                </c:pt>
                <c:pt idx="7881">
                  <c:v>713.70700378706556</c:v>
                </c:pt>
                <c:pt idx="7882">
                  <c:v>716.88689480248843</c:v>
                </c:pt>
                <c:pt idx="7883">
                  <c:v>725.78438833686266</c:v>
                </c:pt>
                <c:pt idx="7884">
                  <c:v>729.80887432974555</c:v>
                </c:pt>
                <c:pt idx="7885">
                  <c:v>729.02009198325288</c:v>
                </c:pt>
                <c:pt idx="7886">
                  <c:v>723.84883213354829</c:v>
                </c:pt>
                <c:pt idx="7887">
                  <c:v>721.89726986815367</c:v>
                </c:pt>
                <c:pt idx="7888">
                  <c:v>725.37812517793964</c:v>
                </c:pt>
                <c:pt idx="7889">
                  <c:v>732.76336243488481</c:v>
                </c:pt>
                <c:pt idx="7890">
                  <c:v>728.69168460148387</c:v>
                </c:pt>
                <c:pt idx="7891">
                  <c:v>730.87628696273168</c:v>
                </c:pt>
                <c:pt idx="7892">
                  <c:v>737.2348536471161</c:v>
                </c:pt>
                <c:pt idx="7893">
                  <c:v>741.2491261877866</c:v>
                </c:pt>
                <c:pt idx="7894">
                  <c:v>759.80564926368288</c:v>
                </c:pt>
                <c:pt idx="7895">
                  <c:v>772.88182539282263</c:v>
                </c:pt>
                <c:pt idx="7896">
                  <c:v>775.14167732573264</c:v>
                </c:pt>
                <c:pt idx="7897">
                  <c:v>758.79610640893225</c:v>
                </c:pt>
                <c:pt idx="7898">
                  <c:v>767.19278687943734</c:v>
                </c:pt>
                <c:pt idx="7899">
                  <c:v>769.83324861033623</c:v>
                </c:pt>
                <c:pt idx="7900">
                  <c:v>760.83279493349323</c:v>
                </c:pt>
                <c:pt idx="7901">
                  <c:v>757.11084431877123</c:v>
                </c:pt>
                <c:pt idx="7902">
                  <c:v>751.88182191425426</c:v>
                </c:pt>
                <c:pt idx="7903">
                  <c:v>748.35416271510985</c:v>
                </c:pt>
                <c:pt idx="7904">
                  <c:v>746.54373811493929</c:v>
                </c:pt>
                <c:pt idx="7905">
                  <c:v>748.80516735422952</c:v>
                </c:pt>
                <c:pt idx="7906">
                  <c:v>749.54539110255359</c:v>
                </c:pt>
                <c:pt idx="7907">
                  <c:v>766.63902789429528</c:v>
                </c:pt>
                <c:pt idx="7908">
                  <c:v>777.56679657248947</c:v>
                </c:pt>
                <c:pt idx="7909">
                  <c:v>763.27092278341195</c:v>
                </c:pt>
                <c:pt idx="7910">
                  <c:v>769.10490248377664</c:v>
                </c:pt>
                <c:pt idx="7911">
                  <c:v>754.77378325989139</c:v>
                </c:pt>
                <c:pt idx="7912">
                  <c:v>747.8767713401279</c:v>
                </c:pt>
                <c:pt idx="7913">
                  <c:v>734.57123636666392</c:v>
                </c:pt>
                <c:pt idx="7914">
                  <c:v>748.93332922600291</c:v>
                </c:pt>
                <c:pt idx="7915">
                  <c:v>761.47146128519057</c:v>
                </c:pt>
                <c:pt idx="7916">
                  <c:v>767.42954847532508</c:v>
                </c:pt>
                <c:pt idx="7917">
                  <c:v>778.29925454309932</c:v>
                </c:pt>
                <c:pt idx="7918">
                  <c:v>781.63456330941244</c:v>
                </c:pt>
                <c:pt idx="7919">
                  <c:v>798.49179516015045</c:v>
                </c:pt>
                <c:pt idx="7920">
                  <c:v>792.15956318094879</c:v>
                </c:pt>
                <c:pt idx="7921">
                  <c:v>793.25989029045229</c:v>
                </c:pt>
                <c:pt idx="7922">
                  <c:v>794.05631126154719</c:v>
                </c:pt>
                <c:pt idx="7923">
                  <c:v>797.25574172825327</c:v>
                </c:pt>
                <c:pt idx="7924">
                  <c:v>808.35420477344201</c:v>
                </c:pt>
                <c:pt idx="7925">
                  <c:v>814.37927354812234</c:v>
                </c:pt>
                <c:pt idx="7926">
                  <c:v>813.33486724269369</c:v>
                </c:pt>
                <c:pt idx="7927">
                  <c:v>819.31097571800365</c:v>
                </c:pt>
                <c:pt idx="7928">
                  <c:v>820.41388728601657</c:v>
                </c:pt>
                <c:pt idx="7929">
                  <c:v>828.02019849012891</c:v>
                </c:pt>
                <c:pt idx="7930">
                  <c:v>841.66225895316802</c:v>
                </c:pt>
                <c:pt idx="7931">
                  <c:v>854.25266893988521</c:v>
                </c:pt>
                <c:pt idx="7932">
                  <c:v>861.22078744395333</c:v>
                </c:pt>
                <c:pt idx="7933">
                  <c:v>852.34156776273596</c:v>
                </c:pt>
                <c:pt idx="7934">
                  <c:v>855.1793744518493</c:v>
                </c:pt>
                <c:pt idx="7935">
                  <c:v>865.19642820600518</c:v>
                </c:pt>
                <c:pt idx="7936">
                  <c:v>863.33487761484537</c:v>
                </c:pt>
                <c:pt idx="7937">
                  <c:v>862.70556872771397</c:v>
                </c:pt>
                <c:pt idx="7938">
                  <c:v>866.31726792172867</c:v>
                </c:pt>
                <c:pt idx="7939">
                  <c:v>863.99431632534754</c:v>
                </c:pt>
                <c:pt idx="7940">
                  <c:v>857.35713444819203</c:v>
                </c:pt>
                <c:pt idx="7941">
                  <c:v>851.87319324669011</c:v>
                </c:pt>
                <c:pt idx="7942">
                  <c:v>835.42256308287745</c:v>
                </c:pt>
                <c:pt idx="7943">
                  <c:v>837.95541256673732</c:v>
                </c:pt>
                <c:pt idx="7944">
                  <c:v>838.15147624527776</c:v>
                </c:pt>
                <c:pt idx="7945">
                  <c:v>836.50423197211694</c:v>
                </c:pt>
                <c:pt idx="7946">
                  <c:v>840.05229946929319</c:v>
                </c:pt>
                <c:pt idx="7947">
                  <c:v>843.97530744776043</c:v>
                </c:pt>
                <c:pt idx="7948">
                  <c:v>808.3514060608984</c:v>
                </c:pt>
                <c:pt idx="7949">
                  <c:v>775.28598931199542</c:v>
                </c:pt>
                <c:pt idx="7950">
                  <c:v>810.53876918333788</c:v>
                </c:pt>
                <c:pt idx="7951">
                  <c:v>809.05201997947165</c:v>
                </c:pt>
                <c:pt idx="7952">
                  <c:v>807.57577258856202</c:v>
                </c:pt>
                <c:pt idx="7953">
                  <c:v>817.83788023462012</c:v>
                </c:pt>
                <c:pt idx="7954">
                  <c:v>836.05960816382446</c:v>
                </c:pt>
                <c:pt idx="7955">
                  <c:v>848.44839501643787</c:v>
                </c:pt>
                <c:pt idx="7956">
                  <c:v>848.08876406931097</c:v>
                </c:pt>
                <c:pt idx="7957">
                  <c:v>855.3354364507569</c:v>
                </c:pt>
                <c:pt idx="7958">
                  <c:v>855.53732349033123</c:v>
                </c:pt>
                <c:pt idx="7959">
                  <c:v>841.57493992360241</c:v>
                </c:pt>
                <c:pt idx="7960">
                  <c:v>820.65628765478641</c:v>
                </c:pt>
                <c:pt idx="7961">
                  <c:v>822.47314506510293</c:v>
                </c:pt>
                <c:pt idx="7962">
                  <c:v>819.88690199954601</c:v>
                </c:pt>
                <c:pt idx="7963">
                  <c:v>827.21929163292975</c:v>
                </c:pt>
                <c:pt idx="7964">
                  <c:v>817.44880988465025</c:v>
                </c:pt>
                <c:pt idx="7965">
                  <c:v>794.37885735090833</c:v>
                </c:pt>
                <c:pt idx="7966">
                  <c:v>782.39087807202247</c:v>
                </c:pt>
                <c:pt idx="7967">
                  <c:v>792.02700969174487</c:v>
                </c:pt>
                <c:pt idx="7968">
                  <c:v>786.08050430044341</c:v>
                </c:pt>
                <c:pt idx="7969">
                  <c:v>799.2175327144837</c:v>
                </c:pt>
                <c:pt idx="7970">
                  <c:v>815.17971048726258</c:v>
                </c:pt>
                <c:pt idx="7971">
                  <c:v>815.9665088942179</c:v>
                </c:pt>
                <c:pt idx="7972">
                  <c:v>813.49503105131714</c:v>
                </c:pt>
                <c:pt idx="7973">
                  <c:v>805.67527351375645</c:v>
                </c:pt>
                <c:pt idx="7974">
                  <c:v>804.55906398518869</c:v>
                </c:pt>
                <c:pt idx="7975">
                  <c:v>804.9852003082276</c:v>
                </c:pt>
                <c:pt idx="7976">
                  <c:v>798.62176770790973</c:v>
                </c:pt>
                <c:pt idx="7977">
                  <c:v>799.43219325957818</c:v>
                </c:pt>
                <c:pt idx="7978">
                  <c:v>796.78975825357054</c:v>
                </c:pt>
                <c:pt idx="7979">
                  <c:v>779.43284353815068</c:v>
                </c:pt>
                <c:pt idx="7980">
                  <c:v>779.1876336610469</c:v>
                </c:pt>
                <c:pt idx="7981">
                  <c:v>799.58440039404502</c:v>
                </c:pt>
                <c:pt idx="7982">
                  <c:v>795.45726199291767</c:v>
                </c:pt>
                <c:pt idx="7983">
                  <c:v>795.64762619414353</c:v>
                </c:pt>
                <c:pt idx="7984">
                  <c:v>791.15744383101094</c:v>
                </c:pt>
                <c:pt idx="7985">
                  <c:v>803.09350189935299</c:v>
                </c:pt>
                <c:pt idx="7986">
                  <c:v>796.85052793029615</c:v>
                </c:pt>
                <c:pt idx="7987">
                  <c:v>792.75424515622285</c:v>
                </c:pt>
                <c:pt idx="7988">
                  <c:v>801.81354846252782</c:v>
                </c:pt>
                <c:pt idx="7989">
                  <c:v>799.85178121049239</c:v>
                </c:pt>
                <c:pt idx="7990">
                  <c:v>785.56463765807723</c:v>
                </c:pt>
                <c:pt idx="7991">
                  <c:v>792.87038856321396</c:v>
                </c:pt>
                <c:pt idx="7992">
                  <c:v>791.06784996257875</c:v>
                </c:pt>
                <c:pt idx="7993">
                  <c:v>784.43567567567572</c:v>
                </c:pt>
                <c:pt idx="7994">
                  <c:v>787.58628130873137</c:v>
                </c:pt>
                <c:pt idx="7995">
                  <c:v>790.40757485381494</c:v>
                </c:pt>
                <c:pt idx="7996">
                  <c:v>779.88271314930762</c:v>
                </c:pt>
                <c:pt idx="7997">
                  <c:v>777.87169125888795</c:v>
                </c:pt>
                <c:pt idx="7998">
                  <c:v>782.11562205227688</c:v>
                </c:pt>
                <c:pt idx="7999">
                  <c:v>430.76970726346286</c:v>
                </c:pt>
                <c:pt idx="8000">
                  <c:v>424.89537800071656</c:v>
                </c:pt>
                <c:pt idx="8001">
                  <c:v>423.57012516083751</c:v>
                </c:pt>
                <c:pt idx="8002">
                  <c:v>423.67575674938644</c:v>
                </c:pt>
                <c:pt idx="8003">
                  <c:v>426.60102156640181</c:v>
                </c:pt>
                <c:pt idx="8004">
                  <c:v>425.83741846214667</c:v>
                </c:pt>
                <c:pt idx="8005">
                  <c:v>423.65996789016219</c:v>
                </c:pt>
                <c:pt idx="8006">
                  <c:v>423.4377966525106</c:v>
                </c:pt>
                <c:pt idx="8007">
                  <c:v>423.69749999999999</c:v>
                </c:pt>
                <c:pt idx="8008">
                  <c:v>424.06467757459097</c:v>
                </c:pt>
                <c:pt idx="8009">
                  <c:v>424.00598571152733</c:v>
                </c:pt>
                <c:pt idx="8010">
                  <c:v>426.06906001644285</c:v>
                </c:pt>
                <c:pt idx="8011">
                  <c:v>426.52786652467165</c:v>
                </c:pt>
                <c:pt idx="8012">
                  <c:v>426.91114711196957</c:v>
                </c:pt>
                <c:pt idx="8013">
                  <c:v>429.74612403100775</c:v>
                </c:pt>
                <c:pt idx="8014">
                  <c:v>427.3736673773987</c:v>
                </c:pt>
                <c:pt idx="8015">
                  <c:v>426.69359704994969</c:v>
                </c:pt>
                <c:pt idx="8016">
                  <c:v>428.7250922509225</c:v>
                </c:pt>
                <c:pt idx="8017">
                  <c:v>429.61958456973292</c:v>
                </c:pt>
                <c:pt idx="8018">
                  <c:v>429.39134162023146</c:v>
                </c:pt>
                <c:pt idx="8019">
                  <c:v>429.94866529774129</c:v>
                </c:pt>
                <c:pt idx="8020">
                  <c:v>430.18996598639455</c:v>
                </c:pt>
                <c:pt idx="8021">
                  <c:v>430.46127946127945</c:v>
                </c:pt>
                <c:pt idx="8022">
                  <c:v>431.18333574215927</c:v>
                </c:pt>
                <c:pt idx="8023">
                  <c:v>434.43594674556215</c:v>
                </c:pt>
                <c:pt idx="8024">
                  <c:v>439.02460024600248</c:v>
                </c:pt>
                <c:pt idx="8025">
                  <c:v>446.22535842293905</c:v>
                </c:pt>
                <c:pt idx="8026">
                  <c:v>455.84420880913541</c:v>
                </c:pt>
                <c:pt idx="8027">
                  <c:v>454.69536903039074</c:v>
                </c:pt>
                <c:pt idx="8028">
                  <c:v>448.23308270676694</c:v>
                </c:pt>
                <c:pt idx="8029">
                  <c:v>453.17332909481047</c:v>
                </c:pt>
                <c:pt idx="8030">
                  <c:v>456.5775220040623</c:v>
                </c:pt>
                <c:pt idx="8031">
                  <c:v>460.90920943463317</c:v>
                </c:pt>
                <c:pt idx="8032">
                  <c:v>458.96871628910463</c:v>
                </c:pt>
                <c:pt idx="8033">
                  <c:v>456.58951563458004</c:v>
                </c:pt>
                <c:pt idx="8034">
                  <c:v>457.32897959183674</c:v>
                </c:pt>
                <c:pt idx="8035">
                  <c:v>456.39686684073109</c:v>
                </c:pt>
                <c:pt idx="8036">
                  <c:v>455.55024100852802</c:v>
                </c:pt>
                <c:pt idx="8037">
                  <c:v>451.46197552447552</c:v>
                </c:pt>
                <c:pt idx="8038">
                  <c:v>447.45482189400519</c:v>
                </c:pt>
                <c:pt idx="8039">
                  <c:v>445.07293848790704</c:v>
                </c:pt>
                <c:pt idx="8040">
                  <c:v>445.47752192982455</c:v>
                </c:pt>
                <c:pt idx="8041">
                  <c:v>445.89000783260605</c:v>
                </c:pt>
                <c:pt idx="8042">
                  <c:v>445.49848841115215</c:v>
                </c:pt>
                <c:pt idx="8043">
                  <c:v>447.77208047105006</c:v>
                </c:pt>
                <c:pt idx="8044">
                  <c:v>442.16499923041403</c:v>
                </c:pt>
                <c:pt idx="8045">
                  <c:v>445.7075823997402</c:v>
                </c:pt>
                <c:pt idx="8046">
                  <c:v>446.11671335200748</c:v>
                </c:pt>
                <c:pt idx="8047">
                  <c:v>447.71510015408319</c:v>
                </c:pt>
                <c:pt idx="8048">
                  <c:v>448.71286184780723</c:v>
                </c:pt>
                <c:pt idx="8049">
                  <c:v>446.37257734440834</c:v>
                </c:pt>
                <c:pt idx="8050">
                  <c:v>443.33255451713393</c:v>
                </c:pt>
                <c:pt idx="8051">
                  <c:v>442.902655538695</c:v>
                </c:pt>
                <c:pt idx="8052">
                  <c:v>442.61921097770153</c:v>
                </c:pt>
                <c:pt idx="8053">
                  <c:v>442.19803421914816</c:v>
                </c:pt>
                <c:pt idx="8054">
                  <c:v>438.57039711191334</c:v>
                </c:pt>
                <c:pt idx="8055">
                  <c:v>442.84147076552142</c:v>
                </c:pt>
                <c:pt idx="8056">
                  <c:v>443.87155963302752</c:v>
                </c:pt>
                <c:pt idx="8057">
                  <c:v>447.17733522996679</c:v>
                </c:pt>
                <c:pt idx="8058">
                  <c:v>449.45396487493349</c:v>
                </c:pt>
                <c:pt idx="8059">
                  <c:v>448.72962830593281</c:v>
                </c:pt>
                <c:pt idx="8060">
                  <c:v>452.1876660341556</c:v>
                </c:pt>
                <c:pt idx="8061">
                  <c:v>459.16170445233541</c:v>
                </c:pt>
                <c:pt idx="8062">
                  <c:v>457.55790381712313</c:v>
                </c:pt>
                <c:pt idx="8063">
                  <c:v>458.16320056397603</c:v>
                </c:pt>
                <c:pt idx="8064">
                  <c:v>458.26365090244462</c:v>
                </c:pt>
                <c:pt idx="8065">
                  <c:v>463.35577910080065</c:v>
                </c:pt>
                <c:pt idx="8066">
                  <c:v>450.64717052791491</c:v>
                </c:pt>
                <c:pt idx="8067">
                  <c:v>453.98192771084337</c:v>
                </c:pt>
                <c:pt idx="8068">
                  <c:v>454.1567526555387</c:v>
                </c:pt>
                <c:pt idx="8069">
                  <c:v>451.24893227577792</c:v>
                </c:pt>
                <c:pt idx="8070">
                  <c:v>448.5784331797235</c:v>
                </c:pt>
                <c:pt idx="8071">
                  <c:v>448.94926829268292</c:v>
                </c:pt>
                <c:pt idx="8072">
                  <c:v>448.26417803302223</c:v>
                </c:pt>
                <c:pt idx="8073">
                  <c:v>449.95421181405101</c:v>
                </c:pt>
                <c:pt idx="8074">
                  <c:v>452.28732616111256</c:v>
                </c:pt>
                <c:pt idx="8075">
                  <c:v>448.09635627530366</c:v>
                </c:pt>
                <c:pt idx="8076">
                  <c:v>449.48170731707319</c:v>
                </c:pt>
                <c:pt idx="8077">
                  <c:v>450.18104759834819</c:v>
                </c:pt>
                <c:pt idx="8078">
                  <c:v>451.26620595678412</c:v>
                </c:pt>
                <c:pt idx="8079">
                  <c:v>450.52920619071392</c:v>
                </c:pt>
                <c:pt idx="8080">
                  <c:v>448.89764261659354</c:v>
                </c:pt>
                <c:pt idx="8081">
                  <c:v>446.92430186937457</c:v>
                </c:pt>
                <c:pt idx="8082">
                  <c:v>447.72777045523674</c:v>
                </c:pt>
                <c:pt idx="8083">
                  <c:v>449.64742737801407</c:v>
                </c:pt>
                <c:pt idx="8084">
                  <c:v>454.26428400669374</c:v>
                </c:pt>
                <c:pt idx="8085">
                  <c:v>447.42160892542574</c:v>
                </c:pt>
                <c:pt idx="8086">
                  <c:v>444.64406020426446</c:v>
                </c:pt>
                <c:pt idx="8087">
                  <c:v>444.16972034715525</c:v>
                </c:pt>
                <c:pt idx="8088">
                  <c:v>446.17075532601677</c:v>
                </c:pt>
                <c:pt idx="8089">
                  <c:v>454.47758834819916</c:v>
                </c:pt>
                <c:pt idx="8090">
                  <c:v>449.83523276028586</c:v>
                </c:pt>
                <c:pt idx="8091">
                  <c:v>441.35299159951995</c:v>
                </c:pt>
                <c:pt idx="8092">
                  <c:v>449.28302521008402</c:v>
                </c:pt>
                <c:pt idx="8093">
                  <c:v>447.72072072072069</c:v>
                </c:pt>
                <c:pt idx="8094">
                  <c:v>451.92202987575041</c:v>
                </c:pt>
                <c:pt idx="8095">
                  <c:v>465.70883854813587</c:v>
                </c:pt>
                <c:pt idx="8096">
                  <c:v>442.20258019525801</c:v>
                </c:pt>
                <c:pt idx="8097">
                  <c:v>446.7127856701668</c:v>
                </c:pt>
                <c:pt idx="8098">
                  <c:v>440.60584588131087</c:v>
                </c:pt>
                <c:pt idx="8099">
                  <c:v>432.1056118999324</c:v>
                </c:pt>
                <c:pt idx="8100">
                  <c:v>424.87302725968436</c:v>
                </c:pt>
                <c:pt idx="8101">
                  <c:v>423.26430949738386</c:v>
                </c:pt>
                <c:pt idx="8102">
                  <c:v>419.10763052208836</c:v>
                </c:pt>
                <c:pt idx="8103">
                  <c:v>415.24620422744863</c:v>
                </c:pt>
                <c:pt idx="8104">
                  <c:v>414.81351258186834</c:v>
                </c:pt>
                <c:pt idx="8105">
                  <c:v>421.65093242803329</c:v>
                </c:pt>
                <c:pt idx="8106">
                  <c:v>425.89693183905933</c:v>
                </c:pt>
                <c:pt idx="8107">
                  <c:v>425.7515557683102</c:v>
                </c:pt>
                <c:pt idx="8108">
                  <c:v>418.13632882307888</c:v>
                </c:pt>
                <c:pt idx="8109">
                  <c:v>417.13983050847457</c:v>
                </c:pt>
                <c:pt idx="8110">
                  <c:v>413.97059509918319</c:v>
                </c:pt>
                <c:pt idx="8111">
                  <c:v>415.21761723700888</c:v>
                </c:pt>
                <c:pt idx="8112">
                  <c:v>419.48052947514236</c:v>
                </c:pt>
                <c:pt idx="8113">
                  <c:v>428.94407042982908</c:v>
                </c:pt>
                <c:pt idx="8114">
                  <c:v>426.21098517872713</c:v>
                </c:pt>
                <c:pt idx="8115">
                  <c:v>423.15135305223413</c:v>
                </c:pt>
                <c:pt idx="8116">
                  <c:v>419.72644532752213</c:v>
                </c:pt>
                <c:pt idx="8117">
                  <c:v>416.7493356953056</c:v>
                </c:pt>
                <c:pt idx="8118">
                  <c:v>412.34261133603241</c:v>
                </c:pt>
                <c:pt idx="8119">
                  <c:v>408.44971662053513</c:v>
                </c:pt>
                <c:pt idx="8120">
                  <c:v>409.89165329052969</c:v>
                </c:pt>
                <c:pt idx="8121">
                  <c:v>411.08195302843018</c:v>
                </c:pt>
                <c:pt idx="8122">
                  <c:v>412.67181726570374</c:v>
                </c:pt>
                <c:pt idx="8123">
                  <c:v>418.61808337845156</c:v>
                </c:pt>
                <c:pt idx="8124">
                  <c:v>420.33930453108536</c:v>
                </c:pt>
                <c:pt idx="8125">
                  <c:v>421.11693390692216</c:v>
                </c:pt>
                <c:pt idx="8126">
                  <c:v>414.17563893420339</c:v>
                </c:pt>
                <c:pt idx="8127">
                  <c:v>411.59609120521174</c:v>
                </c:pt>
                <c:pt idx="8128">
                  <c:v>408.07957528036269</c:v>
                </c:pt>
                <c:pt idx="8129">
                  <c:v>411.25035112359552</c:v>
                </c:pt>
                <c:pt idx="8130">
                  <c:v>415.28906560636182</c:v>
                </c:pt>
                <c:pt idx="8131">
                  <c:v>414.81214742384356</c:v>
                </c:pt>
                <c:pt idx="8132">
                  <c:v>417.7655646200086</c:v>
                </c:pt>
                <c:pt idx="8133">
                  <c:v>418.69899244332493</c:v>
                </c:pt>
                <c:pt idx="8134">
                  <c:v>419.19475655430711</c:v>
                </c:pt>
                <c:pt idx="8135">
                  <c:v>417.78488909426989</c:v>
                </c:pt>
                <c:pt idx="8136">
                  <c:v>417.09754877438718</c:v>
                </c:pt>
                <c:pt idx="8137">
                  <c:v>417.56181062884974</c:v>
                </c:pt>
                <c:pt idx="8138">
                  <c:v>423.60253211348305</c:v>
                </c:pt>
                <c:pt idx="8139">
                  <c:v>424.22052744119742</c:v>
                </c:pt>
                <c:pt idx="8140">
                  <c:v>426.1471491976784</c:v>
                </c:pt>
                <c:pt idx="8141">
                  <c:v>426.79627009646305</c:v>
                </c:pt>
                <c:pt idx="8142">
                  <c:v>432.91560353287537</c:v>
                </c:pt>
                <c:pt idx="8143">
                  <c:v>441.24624999999997</c:v>
                </c:pt>
                <c:pt idx="8144">
                  <c:v>444.39361951677222</c:v>
                </c:pt>
                <c:pt idx="8145">
                  <c:v>439.4368794326241</c:v>
                </c:pt>
                <c:pt idx="8146">
                  <c:v>438.59905977165886</c:v>
                </c:pt>
                <c:pt idx="8147">
                  <c:v>438.97061380629458</c:v>
                </c:pt>
                <c:pt idx="8148">
                  <c:v>438.45411001236096</c:v>
                </c:pt>
                <c:pt idx="8149">
                  <c:v>433.36584051724139</c:v>
                </c:pt>
                <c:pt idx="8150">
                  <c:v>423.94414044687642</c:v>
                </c:pt>
                <c:pt idx="8151">
                  <c:v>432.04254062038405</c:v>
                </c:pt>
                <c:pt idx="8152">
                  <c:v>427.89914788048753</c:v>
                </c:pt>
                <c:pt idx="8153">
                  <c:v>431.63011820022206</c:v>
                </c:pt>
                <c:pt idx="8154">
                  <c:v>438.9472389619973</c:v>
                </c:pt>
                <c:pt idx="8155">
                  <c:v>442.5487554236127</c:v>
                </c:pt>
                <c:pt idx="8156">
                  <c:v>442.00769822940725</c:v>
                </c:pt>
                <c:pt idx="8157">
                  <c:v>445.80827067669173</c:v>
                </c:pt>
                <c:pt idx="8158">
                  <c:v>446.25845381766044</c:v>
                </c:pt>
                <c:pt idx="8159">
                  <c:v>446.51746629946371</c:v>
                </c:pt>
                <c:pt idx="8160">
                  <c:v>449.06924559471366</c:v>
                </c:pt>
                <c:pt idx="8161">
                  <c:v>446.28668294005968</c:v>
                </c:pt>
                <c:pt idx="8162">
                  <c:v>445.37083959630661</c:v>
                </c:pt>
                <c:pt idx="8163">
                  <c:v>440.43061582494693</c:v>
                </c:pt>
                <c:pt idx="8164">
                  <c:v>443.09033136631865</c:v>
                </c:pt>
                <c:pt idx="8165">
                  <c:v>448.18845089903181</c:v>
                </c:pt>
                <c:pt idx="8166">
                  <c:v>446.89397571108981</c:v>
                </c:pt>
                <c:pt idx="8167">
                  <c:v>446.63220573006561</c:v>
                </c:pt>
                <c:pt idx="8168">
                  <c:v>449.40058894099684</c:v>
                </c:pt>
                <c:pt idx="8169">
                  <c:v>457.86610169491524</c:v>
                </c:pt>
                <c:pt idx="8170">
                  <c:v>455.2558508528362</c:v>
                </c:pt>
                <c:pt idx="8171">
                  <c:v>456.59470068694799</c:v>
                </c:pt>
                <c:pt idx="8172">
                  <c:v>451.29780396357791</c:v>
                </c:pt>
                <c:pt idx="8173">
                  <c:v>455.10990030141431</c:v>
                </c:pt>
                <c:pt idx="8174">
                  <c:v>458.76192828212982</c:v>
                </c:pt>
                <c:pt idx="8175">
                  <c:v>460.28954271534917</c:v>
                </c:pt>
                <c:pt idx="8176">
                  <c:v>462.19682671367832</c:v>
                </c:pt>
                <c:pt idx="8177">
                  <c:v>463.14005069708492</c:v>
                </c:pt>
                <c:pt idx="8178">
                  <c:v>469.57484490694418</c:v>
                </c:pt>
                <c:pt idx="8179">
                  <c:v>473.20932600285073</c:v>
                </c:pt>
                <c:pt idx="8180">
                  <c:v>482.5720524017467</c:v>
                </c:pt>
                <c:pt idx="8181">
                  <c:v>478.93538656929672</c:v>
                </c:pt>
                <c:pt idx="8182">
                  <c:v>484.57217068645639</c:v>
                </c:pt>
                <c:pt idx="8183">
                  <c:v>483.41404405979546</c:v>
                </c:pt>
                <c:pt idx="8184">
                  <c:v>490.68889120033282</c:v>
                </c:pt>
                <c:pt idx="8185">
                  <c:v>499.65238917674151</c:v>
                </c:pt>
                <c:pt idx="8186">
                  <c:v>495.84512737565711</c:v>
                </c:pt>
                <c:pt idx="8187">
                  <c:v>497.73535819556582</c:v>
                </c:pt>
                <c:pt idx="8188">
                  <c:v>493.19292680061096</c:v>
                </c:pt>
                <c:pt idx="8189">
                  <c:v>499.00624888412784</c:v>
                </c:pt>
                <c:pt idx="8190">
                  <c:v>489.04646643109538</c:v>
                </c:pt>
                <c:pt idx="8191">
                  <c:v>485.62874363406996</c:v>
                </c:pt>
                <c:pt idx="8192">
                  <c:v>474.20646664724728</c:v>
                </c:pt>
                <c:pt idx="8193">
                  <c:v>472.75167712616314</c:v>
                </c:pt>
                <c:pt idx="8194">
                  <c:v>468.41618785910566</c:v>
                </c:pt>
                <c:pt idx="8195">
                  <c:v>456.16223776223774</c:v>
                </c:pt>
                <c:pt idx="8196">
                  <c:v>447.41368680641182</c:v>
                </c:pt>
                <c:pt idx="8197">
                  <c:v>445.55495756572139</c:v>
                </c:pt>
                <c:pt idx="8198">
                  <c:v>444.53395026026607</c:v>
                </c:pt>
                <c:pt idx="8199">
                  <c:v>444.75728155339806</c:v>
                </c:pt>
                <c:pt idx="8200">
                  <c:v>445.1992849791452</c:v>
                </c:pt>
                <c:pt idx="8201">
                  <c:v>439.60714285714283</c:v>
                </c:pt>
                <c:pt idx="8202">
                  <c:v>438.59057591623036</c:v>
                </c:pt>
                <c:pt idx="8203">
                  <c:v>436.51945999341456</c:v>
                </c:pt>
                <c:pt idx="8204">
                  <c:v>442.60148184137012</c:v>
                </c:pt>
                <c:pt idx="8205">
                  <c:v>441.0314051718579</c:v>
                </c:pt>
                <c:pt idx="8206">
                  <c:v>440.10651454103004</c:v>
                </c:pt>
                <c:pt idx="8207">
                  <c:v>446.52374468085105</c:v>
                </c:pt>
                <c:pt idx="8208">
                  <c:v>438.33755686604889</c:v>
                </c:pt>
                <c:pt idx="8209">
                  <c:v>442.01735874744725</c:v>
                </c:pt>
                <c:pt idx="8210">
                  <c:v>443.41146001942377</c:v>
                </c:pt>
                <c:pt idx="8211">
                  <c:v>450.89670329670332</c:v>
                </c:pt>
                <c:pt idx="8212">
                  <c:v>451.43580023075657</c:v>
                </c:pt>
                <c:pt idx="8213">
                  <c:v>445.78415643018297</c:v>
                </c:pt>
                <c:pt idx="8214">
                  <c:v>443.74341160934716</c:v>
                </c:pt>
                <c:pt idx="8215">
                  <c:v>429.990114214416</c:v>
                </c:pt>
                <c:pt idx="8216">
                  <c:v>422.11866214859435</c:v>
                </c:pt>
                <c:pt idx="8217">
                  <c:v>429.95159827703469</c:v>
                </c:pt>
                <c:pt idx="8218">
                  <c:v>430.60878621473205</c:v>
                </c:pt>
                <c:pt idx="8219">
                  <c:v>435.58463541666669</c:v>
                </c:pt>
                <c:pt idx="8220">
                  <c:v>439.35245901639342</c:v>
                </c:pt>
                <c:pt idx="8221">
                  <c:v>441.56429330499469</c:v>
                </c:pt>
                <c:pt idx="8222">
                  <c:v>442.15842880523729</c:v>
                </c:pt>
                <c:pt idx="8223">
                  <c:v>444.32225188061147</c:v>
                </c:pt>
                <c:pt idx="8224">
                  <c:v>450.20268756998883</c:v>
                </c:pt>
                <c:pt idx="8225">
                  <c:v>451.18661302121433</c:v>
                </c:pt>
                <c:pt idx="8226">
                  <c:v>452.71729957805906</c:v>
                </c:pt>
                <c:pt idx="8227">
                  <c:v>452.02874153151305</c:v>
                </c:pt>
                <c:pt idx="8228">
                  <c:v>451.57399354748213</c:v>
                </c:pt>
                <c:pt idx="8229">
                  <c:v>447.26318024202106</c:v>
                </c:pt>
                <c:pt idx="8230">
                  <c:v>448.45844356811261</c:v>
                </c:pt>
                <c:pt idx="8231">
                  <c:v>458.5133959397873</c:v>
                </c:pt>
                <c:pt idx="8232">
                  <c:v>464.56874336819766</c:v>
                </c:pt>
                <c:pt idx="8233">
                  <c:v>469.82297657455462</c:v>
                </c:pt>
                <c:pt idx="8234">
                  <c:v>464.36731900223077</c:v>
                </c:pt>
                <c:pt idx="8235">
                  <c:v>456.14858311144923</c:v>
                </c:pt>
                <c:pt idx="8236">
                  <c:v>477.86044488629301</c:v>
                </c:pt>
                <c:pt idx="8237">
                  <c:v>478.21987369506377</c:v>
                </c:pt>
                <c:pt idx="8238">
                  <c:v>480.77181392788327</c:v>
                </c:pt>
                <c:pt idx="8239">
                  <c:v>481.30571366813172</c:v>
                </c:pt>
                <c:pt idx="8240">
                  <c:v>480.59589411129122</c:v>
                </c:pt>
                <c:pt idx="8241">
                  <c:v>490.46446298827425</c:v>
                </c:pt>
                <c:pt idx="8242">
                  <c:v>491.87229551451185</c:v>
                </c:pt>
                <c:pt idx="8243">
                  <c:v>489.8843720038351</c:v>
                </c:pt>
                <c:pt idx="8244">
                  <c:v>479.46555520603965</c:v>
                </c:pt>
                <c:pt idx="8245">
                  <c:v>476.63827577252664</c:v>
                </c:pt>
                <c:pt idx="8246">
                  <c:v>475.16924664602681</c:v>
                </c:pt>
                <c:pt idx="8247">
                  <c:v>482.15733637995754</c:v>
                </c:pt>
                <c:pt idx="8248">
                  <c:v>482.39545997610514</c:v>
                </c:pt>
                <c:pt idx="8249">
                  <c:v>29.073088348733773</c:v>
                </c:pt>
                <c:pt idx="8250">
                  <c:v>28.603714616892894</c:v>
                </c:pt>
                <c:pt idx="8251">
                  <c:v>28.815674768672533</c:v>
                </c:pt>
                <c:pt idx="8252">
                  <c:v>28.437004694654277</c:v>
                </c:pt>
                <c:pt idx="8253">
                  <c:v>28.595281186382824</c:v>
                </c:pt>
                <c:pt idx="8254">
                  <c:v>28.80296414581202</c:v>
                </c:pt>
                <c:pt idx="8255">
                  <c:v>28.937750720636256</c:v>
                </c:pt>
                <c:pt idx="8256">
                  <c:v>28.342858820627857</c:v>
                </c:pt>
                <c:pt idx="8257">
                  <c:v>28.251212188675947</c:v>
                </c:pt>
                <c:pt idx="8258">
                  <c:v>28.195236962065479</c:v>
                </c:pt>
                <c:pt idx="8259">
                  <c:v>28.56860663718933</c:v>
                </c:pt>
                <c:pt idx="8260">
                  <c:v>28.997649103864429</c:v>
                </c:pt>
                <c:pt idx="8261">
                  <c:v>28.947335384803807</c:v>
                </c:pt>
                <c:pt idx="8262">
                  <c:v>29.317860441397286</c:v>
                </c:pt>
                <c:pt idx="8263">
                  <c:v>29.228772912358224</c:v>
                </c:pt>
                <c:pt idx="8264">
                  <c:v>28.838756383930921</c:v>
                </c:pt>
                <c:pt idx="8265">
                  <c:v>28.465826565967458</c:v>
                </c:pt>
                <c:pt idx="8266">
                  <c:v>28.136377060800168</c:v>
                </c:pt>
                <c:pt idx="8267">
                  <c:v>28.237987323461329</c:v>
                </c:pt>
                <c:pt idx="8268">
                  <c:v>28.15131967563212</c:v>
                </c:pt>
                <c:pt idx="8269">
                  <c:v>28.01639493994611</c:v>
                </c:pt>
                <c:pt idx="8270">
                  <c:v>28.157713978116721</c:v>
                </c:pt>
                <c:pt idx="8271">
                  <c:v>28.098629838270035</c:v>
                </c:pt>
                <c:pt idx="8272">
                  <c:v>28.619262621628799</c:v>
                </c:pt>
                <c:pt idx="8273">
                  <c:v>29.100380480308115</c:v>
                </c:pt>
                <c:pt idx="8274">
                  <c:v>29.184523377796534</c:v>
                </c:pt>
                <c:pt idx="8275">
                  <c:v>29.526827710033817</c:v>
                </c:pt>
                <c:pt idx="8276">
                  <c:v>29.675896387027066</c:v>
                </c:pt>
                <c:pt idx="8277">
                  <c:v>30.207885234319804</c:v>
                </c:pt>
                <c:pt idx="8278">
                  <c:v>30.032804666679091</c:v>
                </c:pt>
                <c:pt idx="8279">
                  <c:v>30.166891773100989</c:v>
                </c:pt>
                <c:pt idx="8280">
                  <c:v>30.539131588256101</c:v>
                </c:pt>
                <c:pt idx="8281">
                  <c:v>30.959510405221714</c:v>
                </c:pt>
                <c:pt idx="8282">
                  <c:v>31.120430949272542</c:v>
                </c:pt>
                <c:pt idx="8283">
                  <c:v>31.760407061753927</c:v>
                </c:pt>
                <c:pt idx="8284">
                  <c:v>31.881897848677404</c:v>
                </c:pt>
                <c:pt idx="8285">
                  <c:v>32.122720095035277</c:v>
                </c:pt>
                <c:pt idx="8286">
                  <c:v>32.513292078665785</c:v>
                </c:pt>
                <c:pt idx="8287">
                  <c:v>32.652253492727127</c:v>
                </c:pt>
                <c:pt idx="8288">
                  <c:v>32.066805893554715</c:v>
                </c:pt>
                <c:pt idx="8289">
                  <c:v>31.575719206928575</c:v>
                </c:pt>
                <c:pt idx="8290">
                  <c:v>31.748722456288526</c:v>
                </c:pt>
                <c:pt idx="8291">
                  <c:v>31.975691521369523</c:v>
                </c:pt>
                <c:pt idx="8292">
                  <c:v>31.961359400574509</c:v>
                </c:pt>
                <c:pt idx="8293">
                  <c:v>32.003594180080285</c:v>
                </c:pt>
                <c:pt idx="8294">
                  <c:v>32.399686080782537</c:v>
                </c:pt>
                <c:pt idx="8295">
                  <c:v>32.560632934201557</c:v>
                </c:pt>
                <c:pt idx="8296">
                  <c:v>32.448095770766507</c:v>
                </c:pt>
                <c:pt idx="8297">
                  <c:v>32.783998840746662</c:v>
                </c:pt>
                <c:pt idx="8298">
                  <c:v>32.696957702168099</c:v>
                </c:pt>
                <c:pt idx="8299">
                  <c:v>32.139404712924033</c:v>
                </c:pt>
                <c:pt idx="8300">
                  <c:v>30.883482295543896</c:v>
                </c:pt>
                <c:pt idx="8301">
                  <c:v>30.226136304754366</c:v>
                </c:pt>
                <c:pt idx="8302">
                  <c:v>30.160937323728021</c:v>
                </c:pt>
                <c:pt idx="8303">
                  <c:v>29.898037814474886</c:v>
                </c:pt>
                <c:pt idx="8304">
                  <c:v>29.411678831149381</c:v>
                </c:pt>
                <c:pt idx="8305">
                  <c:v>30.072471737291394</c:v>
                </c:pt>
                <c:pt idx="8306">
                  <c:v>30.277860141523803</c:v>
                </c:pt>
                <c:pt idx="8307">
                  <c:v>31.074801054176788</c:v>
                </c:pt>
                <c:pt idx="8308">
                  <c:v>31.487141058226399</c:v>
                </c:pt>
                <c:pt idx="8309">
                  <c:v>31.04754024337414</c:v>
                </c:pt>
                <c:pt idx="8310">
                  <c:v>31.086377934299236</c:v>
                </c:pt>
                <c:pt idx="8311">
                  <c:v>32.26834683145637</c:v>
                </c:pt>
                <c:pt idx="8312">
                  <c:v>32.820646833450411</c:v>
                </c:pt>
                <c:pt idx="8313">
                  <c:v>33.164490717787693</c:v>
                </c:pt>
                <c:pt idx="8314">
                  <c:v>33.810620931548463</c:v>
                </c:pt>
                <c:pt idx="8315">
                  <c:v>33.227414732401918</c:v>
                </c:pt>
                <c:pt idx="8316">
                  <c:v>33.891973197330294</c:v>
                </c:pt>
                <c:pt idx="8317">
                  <c:v>33.689279461034673</c:v>
                </c:pt>
                <c:pt idx="8318">
                  <c:v>33.91276495420226</c:v>
                </c:pt>
                <c:pt idx="8319">
                  <c:v>34.284316860875947</c:v>
                </c:pt>
                <c:pt idx="8320">
                  <c:v>32.629678662781863</c:v>
                </c:pt>
                <c:pt idx="8321">
                  <c:v>31.359852168075058</c:v>
                </c:pt>
                <c:pt idx="8322">
                  <c:v>31.277753924054917</c:v>
                </c:pt>
                <c:pt idx="8323">
                  <c:v>30.974766119780252</c:v>
                </c:pt>
                <c:pt idx="8324">
                  <c:v>31.163400947751878</c:v>
                </c:pt>
                <c:pt idx="8325">
                  <c:v>30.94622024651585</c:v>
                </c:pt>
                <c:pt idx="8326">
                  <c:v>30.980612993963447</c:v>
                </c:pt>
                <c:pt idx="8327">
                  <c:v>30.947686538177759</c:v>
                </c:pt>
                <c:pt idx="8328">
                  <c:v>31.698125580470666</c:v>
                </c:pt>
                <c:pt idx="8329">
                  <c:v>32.196128547892982</c:v>
                </c:pt>
                <c:pt idx="8330">
                  <c:v>31.051696885844731</c:v>
                </c:pt>
                <c:pt idx="8331">
                  <c:v>31.127670446433267</c:v>
                </c:pt>
                <c:pt idx="8332">
                  <c:v>31.293142980067472</c:v>
                </c:pt>
                <c:pt idx="8333">
                  <c:v>31.2303756391183</c:v>
                </c:pt>
                <c:pt idx="8334">
                  <c:v>30.920613383518031</c:v>
                </c:pt>
                <c:pt idx="8335">
                  <c:v>29.519653784482475</c:v>
                </c:pt>
                <c:pt idx="8336">
                  <c:v>30.396208435987578</c:v>
                </c:pt>
                <c:pt idx="8337">
                  <c:v>30.144956575406813</c:v>
                </c:pt>
                <c:pt idx="8338">
                  <c:v>30.824940182534764</c:v>
                </c:pt>
                <c:pt idx="8339">
                  <c:v>31.325493300944316</c:v>
                </c:pt>
                <c:pt idx="8340">
                  <c:v>31.418573851108651</c:v>
                </c:pt>
                <c:pt idx="8341">
                  <c:v>31.219040799865425</c:v>
                </c:pt>
                <c:pt idx="8342">
                  <c:v>32.301643430923178</c:v>
                </c:pt>
                <c:pt idx="8343">
                  <c:v>30.779016079191578</c:v>
                </c:pt>
                <c:pt idx="8344">
                  <c:v>30.246125686262214</c:v>
                </c:pt>
                <c:pt idx="8345">
                  <c:v>31.189043095630286</c:v>
                </c:pt>
                <c:pt idx="8346">
                  <c:v>31.111881945232344</c:v>
                </c:pt>
                <c:pt idx="8347">
                  <c:v>31.669917943464672</c:v>
                </c:pt>
                <c:pt idx="8348">
                  <c:v>31.185546228160408</c:v>
                </c:pt>
                <c:pt idx="8349">
                  <c:v>30.408657554675621</c:v>
                </c:pt>
                <c:pt idx="8350">
                  <c:v>30.24624042424751</c:v>
                </c:pt>
                <c:pt idx="8351">
                  <c:v>29.387379016114359</c:v>
                </c:pt>
                <c:pt idx="8352">
                  <c:v>28.991618457393582</c:v>
                </c:pt>
                <c:pt idx="8353">
                  <c:v>28.648783850194341</c:v>
                </c:pt>
                <c:pt idx="8354">
                  <c:v>28.629434866203194</c:v>
                </c:pt>
                <c:pt idx="8355">
                  <c:v>27.671383842162886</c:v>
                </c:pt>
                <c:pt idx="8356">
                  <c:v>30.247134010341938</c:v>
                </c:pt>
                <c:pt idx="8357">
                  <c:v>30.372288935794835</c:v>
                </c:pt>
                <c:pt idx="8358">
                  <c:v>30.814330961536527</c:v>
                </c:pt>
                <c:pt idx="8359">
                  <c:v>32.2003792753844</c:v>
                </c:pt>
                <c:pt idx="8360">
                  <c:v>36.2956426971502</c:v>
                </c:pt>
                <c:pt idx="8361">
                  <c:v>36.18852592869991</c:v>
                </c:pt>
                <c:pt idx="8362">
                  <c:v>36.383140548249088</c:v>
                </c:pt>
                <c:pt idx="8363">
                  <c:v>37.17559211096809</c:v>
                </c:pt>
                <c:pt idx="8364">
                  <c:v>38.335232355739663</c:v>
                </c:pt>
                <c:pt idx="8365">
                  <c:v>37.540169410377267</c:v>
                </c:pt>
                <c:pt idx="8366">
                  <c:v>37.406155203794604</c:v>
                </c:pt>
                <c:pt idx="8367">
                  <c:v>37.11052448286177</c:v>
                </c:pt>
                <c:pt idx="8368">
                  <c:v>35.795391160203636</c:v>
                </c:pt>
                <c:pt idx="8369">
                  <c:v>35.211385595081246</c:v>
                </c:pt>
                <c:pt idx="8370">
                  <c:v>35.693225373373124</c:v>
                </c:pt>
                <c:pt idx="8371">
                  <c:v>35.868595205250962</c:v>
                </c:pt>
                <c:pt idx="8372">
                  <c:v>35.973619330919661</c:v>
                </c:pt>
                <c:pt idx="8373">
                  <c:v>36.88817767017094</c:v>
                </c:pt>
                <c:pt idx="8374">
                  <c:v>37.398373125435036</c:v>
                </c:pt>
                <c:pt idx="8375">
                  <c:v>37.385065956048983</c:v>
                </c:pt>
                <c:pt idx="8376">
                  <c:v>36.568313960792594</c:v>
                </c:pt>
                <c:pt idx="8377">
                  <c:v>35.593622129519588</c:v>
                </c:pt>
                <c:pt idx="8378">
                  <c:v>34.792878514273134</c:v>
                </c:pt>
                <c:pt idx="8379">
                  <c:v>36.482387106142006</c:v>
                </c:pt>
                <c:pt idx="8380">
                  <c:v>37.860024294888049</c:v>
                </c:pt>
                <c:pt idx="8381">
                  <c:v>38.324756129856588</c:v>
                </c:pt>
                <c:pt idx="8382">
                  <c:v>38.11616485159086</c:v>
                </c:pt>
                <c:pt idx="8383">
                  <c:v>39.234099726103146</c:v>
                </c:pt>
                <c:pt idx="8384">
                  <c:v>38.945619796445079</c:v>
                </c:pt>
                <c:pt idx="8385">
                  <c:v>38.169619837708751</c:v>
                </c:pt>
                <c:pt idx="8386">
                  <c:v>37.7914410369902</c:v>
                </c:pt>
                <c:pt idx="8387">
                  <c:v>38.651135153066548</c:v>
                </c:pt>
                <c:pt idx="8388">
                  <c:v>39.437821382250398</c:v>
                </c:pt>
                <c:pt idx="8389">
                  <c:v>40.291776559925196</c:v>
                </c:pt>
                <c:pt idx="8390">
                  <c:v>39.406014788097387</c:v>
                </c:pt>
                <c:pt idx="8391">
                  <c:v>40.307933736378104</c:v>
                </c:pt>
                <c:pt idx="8392">
                  <c:v>41.44343824786057</c:v>
                </c:pt>
                <c:pt idx="8393">
                  <c:v>42.432850710319748</c:v>
                </c:pt>
                <c:pt idx="8394">
                  <c:v>42.695747256258073</c:v>
                </c:pt>
                <c:pt idx="8395">
                  <c:v>43.080115523134708</c:v>
                </c:pt>
                <c:pt idx="8396">
                  <c:v>42.247236250231445</c:v>
                </c:pt>
                <c:pt idx="8397">
                  <c:v>41.98390604504052</c:v>
                </c:pt>
                <c:pt idx="8398">
                  <c:v>43.461665276797738</c:v>
                </c:pt>
                <c:pt idx="8399">
                  <c:v>43.411069660096707</c:v>
                </c:pt>
                <c:pt idx="8400">
                  <c:v>42.914340606832845</c:v>
                </c:pt>
                <c:pt idx="8401">
                  <c:v>42.859765927509514</c:v>
                </c:pt>
                <c:pt idx="8402">
                  <c:v>42.866623010288805</c:v>
                </c:pt>
                <c:pt idx="8403">
                  <c:v>42.488151523511448</c:v>
                </c:pt>
                <c:pt idx="8404">
                  <c:v>42.67172394562018</c:v>
                </c:pt>
                <c:pt idx="8405">
                  <c:v>43.594218307783272</c:v>
                </c:pt>
                <c:pt idx="8406">
                  <c:v>43.175555763195021</c:v>
                </c:pt>
                <c:pt idx="8407">
                  <c:v>44.324515446393939</c:v>
                </c:pt>
                <c:pt idx="8408">
                  <c:v>44.120054954521684</c:v>
                </c:pt>
                <c:pt idx="8409">
                  <c:v>43.095770620934417</c:v>
                </c:pt>
                <c:pt idx="8410">
                  <c:v>43.414697250599744</c:v>
                </c:pt>
                <c:pt idx="8411">
                  <c:v>42.308468014587064</c:v>
                </c:pt>
                <c:pt idx="8412">
                  <c:v>43.518480956805362</c:v>
                </c:pt>
                <c:pt idx="8413">
                  <c:v>39.532348241742653</c:v>
                </c:pt>
                <c:pt idx="8414">
                  <c:v>41.132854382780344</c:v>
                </c:pt>
                <c:pt idx="8415">
                  <c:v>42.62615765701927</c:v>
                </c:pt>
                <c:pt idx="8416">
                  <c:v>43.06634833818061</c:v>
                </c:pt>
                <c:pt idx="8417">
                  <c:v>43.259749198939829</c:v>
                </c:pt>
                <c:pt idx="8418">
                  <c:v>43.772425064289187</c:v>
                </c:pt>
                <c:pt idx="8419">
                  <c:v>45.149193267403561</c:v>
                </c:pt>
                <c:pt idx="8420">
                  <c:v>43.943398442597989</c:v>
                </c:pt>
                <c:pt idx="8421">
                  <c:v>43.850275125041456</c:v>
                </c:pt>
                <c:pt idx="8422">
                  <c:v>43.228583768751051</c:v>
                </c:pt>
                <c:pt idx="8423">
                  <c:v>42.690116581058462</c:v>
                </c:pt>
                <c:pt idx="8424">
                  <c:v>43.157318486223218</c:v>
                </c:pt>
                <c:pt idx="8425">
                  <c:v>43.685498289669873</c:v>
                </c:pt>
                <c:pt idx="8426">
                  <c:v>43.705862132509282</c:v>
                </c:pt>
                <c:pt idx="8427">
                  <c:v>43.925209906963232</c:v>
                </c:pt>
                <c:pt idx="8428">
                  <c:v>44.735327297817499</c:v>
                </c:pt>
                <c:pt idx="8429">
                  <c:v>45.023359338797775</c:v>
                </c:pt>
                <c:pt idx="8430">
                  <c:v>45.761475527397216</c:v>
                </c:pt>
                <c:pt idx="8431">
                  <c:v>46.637917159555144</c:v>
                </c:pt>
                <c:pt idx="8432">
                  <c:v>47.468618574067513</c:v>
                </c:pt>
                <c:pt idx="8433">
                  <c:v>46.776868782998392</c:v>
                </c:pt>
                <c:pt idx="8434">
                  <c:v>48.100688825403651</c:v>
                </c:pt>
                <c:pt idx="8435">
                  <c:v>48.631485552251995</c:v>
                </c:pt>
                <c:pt idx="8436">
                  <c:v>49.097651568036035</c:v>
                </c:pt>
                <c:pt idx="8437">
                  <c:v>49.848468093801458</c:v>
                </c:pt>
                <c:pt idx="8438">
                  <c:v>50.413247236767454</c:v>
                </c:pt>
                <c:pt idx="8439">
                  <c:v>49.955963361574625</c:v>
                </c:pt>
                <c:pt idx="8440">
                  <c:v>49.038279742014844</c:v>
                </c:pt>
                <c:pt idx="8441">
                  <c:v>45.105341334670733</c:v>
                </c:pt>
                <c:pt idx="8442">
                  <c:v>44.211558677370029</c:v>
                </c:pt>
                <c:pt idx="8443">
                  <c:v>44.363724575950805</c:v>
                </c:pt>
                <c:pt idx="8444">
                  <c:v>44.925200607707616</c:v>
                </c:pt>
                <c:pt idx="8445">
                  <c:v>44.066598314446274</c:v>
                </c:pt>
                <c:pt idx="8446">
                  <c:v>44.080172422131163</c:v>
                </c:pt>
                <c:pt idx="8447">
                  <c:v>44.40380537432106</c:v>
                </c:pt>
                <c:pt idx="8448">
                  <c:v>41.832348893161452</c:v>
                </c:pt>
                <c:pt idx="8449">
                  <c:v>41.522808139620366</c:v>
                </c:pt>
                <c:pt idx="8450">
                  <c:v>42.644718494881857</c:v>
                </c:pt>
                <c:pt idx="8451">
                  <c:v>41.556812454990457</c:v>
                </c:pt>
                <c:pt idx="8452">
                  <c:v>41.610433056940415</c:v>
                </c:pt>
                <c:pt idx="8453">
                  <c:v>42.209461009044112</c:v>
                </c:pt>
                <c:pt idx="8454">
                  <c:v>44.511319868932873</c:v>
                </c:pt>
                <c:pt idx="8455">
                  <c:v>44.880354864944081</c:v>
                </c:pt>
                <c:pt idx="8456">
                  <c:v>45.923230146047793</c:v>
                </c:pt>
                <c:pt idx="8457">
                  <c:v>47.196116158599104</c:v>
                </c:pt>
                <c:pt idx="8458">
                  <c:v>46.46141749812795</c:v>
                </c:pt>
                <c:pt idx="8459">
                  <c:v>45.797414518059128</c:v>
                </c:pt>
                <c:pt idx="8460">
                  <c:v>45.400720079052157</c:v>
                </c:pt>
                <c:pt idx="8461">
                  <c:v>46.484998596619086</c:v>
                </c:pt>
                <c:pt idx="8462">
                  <c:v>46.265496360456879</c:v>
                </c:pt>
                <c:pt idx="8463">
                  <c:v>45.868428235913562</c:v>
                </c:pt>
                <c:pt idx="8464">
                  <c:v>44.504013624671963</c:v>
                </c:pt>
                <c:pt idx="8465">
                  <c:v>43.639795494339943</c:v>
                </c:pt>
                <c:pt idx="8466">
                  <c:v>43.229535819466101</c:v>
                </c:pt>
                <c:pt idx="8467">
                  <c:v>44.532449630777649</c:v>
                </c:pt>
                <c:pt idx="8468">
                  <c:v>43.319763942501659</c:v>
                </c:pt>
                <c:pt idx="8469">
                  <c:v>44.386323402831742</c:v>
                </c:pt>
                <c:pt idx="8470">
                  <c:v>47.023965999367832</c:v>
                </c:pt>
                <c:pt idx="8471">
                  <c:v>45.14100002252448</c:v>
                </c:pt>
                <c:pt idx="8472">
                  <c:v>45.153797968861163</c:v>
                </c:pt>
                <c:pt idx="8473">
                  <c:v>45.541332145758339</c:v>
                </c:pt>
                <c:pt idx="8474">
                  <c:v>45.118257469420492</c:v>
                </c:pt>
                <c:pt idx="8475">
                  <c:v>45.430274921770227</c:v>
                </c:pt>
                <c:pt idx="8476">
                  <c:v>45.312140772305831</c:v>
                </c:pt>
                <c:pt idx="8477">
                  <c:v>45.84997239256105</c:v>
                </c:pt>
                <c:pt idx="8478">
                  <c:v>45.954942334128681</c:v>
                </c:pt>
                <c:pt idx="8479">
                  <c:v>45.081053447561516</c:v>
                </c:pt>
                <c:pt idx="8480">
                  <c:v>45.22988954550307</c:v>
                </c:pt>
                <c:pt idx="8481">
                  <c:v>46.765477925175979</c:v>
                </c:pt>
                <c:pt idx="8482">
                  <c:v>47.201480256199815</c:v>
                </c:pt>
                <c:pt idx="8483">
                  <c:v>48.208079653311358</c:v>
                </c:pt>
                <c:pt idx="8484">
                  <c:v>48.325055585556505</c:v>
                </c:pt>
                <c:pt idx="8485">
                  <c:v>49.058374683710689</c:v>
                </c:pt>
                <c:pt idx="8486">
                  <c:v>48.694133514817793</c:v>
                </c:pt>
                <c:pt idx="8487">
                  <c:v>48.724557603131444</c:v>
                </c:pt>
                <c:pt idx="8488">
                  <c:v>49.531912335887391</c:v>
                </c:pt>
                <c:pt idx="8489">
                  <c:v>49.824267037544566</c:v>
                </c:pt>
                <c:pt idx="8490">
                  <c:v>47.760375144719767</c:v>
                </c:pt>
                <c:pt idx="8491">
                  <c:v>47.681550272881921</c:v>
                </c:pt>
                <c:pt idx="8492">
                  <c:v>48.814752179907003</c:v>
                </c:pt>
                <c:pt idx="8493">
                  <c:v>49.080878388180132</c:v>
                </c:pt>
                <c:pt idx="8494">
                  <c:v>49.735016847896013</c:v>
                </c:pt>
                <c:pt idx="8495">
                  <c:v>49.696869343190869</c:v>
                </c:pt>
                <c:pt idx="8496">
                  <c:v>48.549329788310622</c:v>
                </c:pt>
                <c:pt idx="8497">
                  <c:v>48.795046944938271</c:v>
                </c:pt>
                <c:pt idx="8498">
                  <c:v>49.131904031928009</c:v>
                </c:pt>
                <c:pt idx="8499">
                  <c:v>131.8426668746956</c:v>
                </c:pt>
                <c:pt idx="8500">
                  <c:v>127.19610679807047</c:v>
                </c:pt>
                <c:pt idx="8501">
                  <c:v>128.22857745328025</c:v>
                </c:pt>
                <c:pt idx="8502">
                  <c:v>126.70637510278641</c:v>
                </c:pt>
                <c:pt idx="8503">
                  <c:v>128.28216933151614</c:v>
                </c:pt>
                <c:pt idx="8504">
                  <c:v>128.34371856468553</c:v>
                </c:pt>
                <c:pt idx="8505">
                  <c:v>128.33378470470578</c:v>
                </c:pt>
                <c:pt idx="8506">
                  <c:v>127.47507150952561</c:v>
                </c:pt>
                <c:pt idx="8507">
                  <c:v>126.22488908429594</c:v>
                </c:pt>
                <c:pt idx="8508">
                  <c:v>128.07794199585274</c:v>
                </c:pt>
                <c:pt idx="8509">
                  <c:v>130.20579205647013</c:v>
                </c:pt>
                <c:pt idx="8510">
                  <c:v>133.42362710670287</c:v>
                </c:pt>
                <c:pt idx="8511">
                  <c:v>136.21294361248266</c:v>
                </c:pt>
                <c:pt idx="8512">
                  <c:v>137.02659438546149</c:v>
                </c:pt>
                <c:pt idx="8513">
                  <c:v>137.47184219386037</c:v>
                </c:pt>
                <c:pt idx="8514">
                  <c:v>135.80460618070401</c:v>
                </c:pt>
                <c:pt idx="8515">
                  <c:v>136.39207750180546</c:v>
                </c:pt>
                <c:pt idx="8516">
                  <c:v>134.9485038830222</c:v>
                </c:pt>
                <c:pt idx="8517">
                  <c:v>135.40032610405771</c:v>
                </c:pt>
                <c:pt idx="8518">
                  <c:v>135.74763427308133</c:v>
                </c:pt>
                <c:pt idx="8519">
                  <c:v>133.14995850795052</c:v>
                </c:pt>
                <c:pt idx="8520">
                  <c:v>131.29856370169662</c:v>
                </c:pt>
                <c:pt idx="8521">
                  <c:v>131.27967185984969</c:v>
                </c:pt>
                <c:pt idx="8522">
                  <c:v>130.09540338127331</c:v>
                </c:pt>
                <c:pt idx="8523">
                  <c:v>128.73238769181839</c:v>
                </c:pt>
                <c:pt idx="8524">
                  <c:v>128.43858508641588</c:v>
                </c:pt>
                <c:pt idx="8525">
                  <c:v>129.40079652171471</c:v>
                </c:pt>
                <c:pt idx="8526">
                  <c:v>130.34140205552998</c:v>
                </c:pt>
                <c:pt idx="8527">
                  <c:v>131.99904183113924</c:v>
                </c:pt>
                <c:pt idx="8528">
                  <c:v>132.45568908816105</c:v>
                </c:pt>
                <c:pt idx="8529">
                  <c:v>135.28402223510352</c:v>
                </c:pt>
                <c:pt idx="8530">
                  <c:v>138.51251533852769</c:v>
                </c:pt>
                <c:pt idx="8531">
                  <c:v>144.04685469453608</c:v>
                </c:pt>
                <c:pt idx="8532">
                  <c:v>142.93084445777711</c:v>
                </c:pt>
                <c:pt idx="8533">
                  <c:v>143.7730904094646</c:v>
                </c:pt>
                <c:pt idx="8534">
                  <c:v>142.7247557978468</c:v>
                </c:pt>
                <c:pt idx="8535">
                  <c:v>146.03310387570778</c:v>
                </c:pt>
                <c:pt idx="8536">
                  <c:v>145.96464571347445</c:v>
                </c:pt>
                <c:pt idx="8537">
                  <c:v>148.07651235802837</c:v>
                </c:pt>
                <c:pt idx="8538">
                  <c:v>146.91942303052585</c:v>
                </c:pt>
                <c:pt idx="8539">
                  <c:v>146.48845994157122</c:v>
                </c:pt>
                <c:pt idx="8540">
                  <c:v>144.40441526378876</c:v>
                </c:pt>
                <c:pt idx="8541">
                  <c:v>144.59240366636467</c:v>
                </c:pt>
                <c:pt idx="8542">
                  <c:v>144.05369570480624</c:v>
                </c:pt>
                <c:pt idx="8543">
                  <c:v>151.12927514363057</c:v>
                </c:pt>
                <c:pt idx="8544">
                  <c:v>152.60347377050437</c:v>
                </c:pt>
                <c:pt idx="8545">
                  <c:v>152.73697104803074</c:v>
                </c:pt>
                <c:pt idx="8546">
                  <c:v>151.86075348311635</c:v>
                </c:pt>
                <c:pt idx="8547">
                  <c:v>153.98743298574291</c:v>
                </c:pt>
                <c:pt idx="8548">
                  <c:v>152.88300310485889</c:v>
                </c:pt>
                <c:pt idx="8549">
                  <c:v>153.56401103402337</c:v>
                </c:pt>
                <c:pt idx="8550">
                  <c:v>150.09950992888247</c:v>
                </c:pt>
                <c:pt idx="8551">
                  <c:v>146.44952926200699</c:v>
                </c:pt>
                <c:pt idx="8552">
                  <c:v>145.36322612081491</c:v>
                </c:pt>
                <c:pt idx="8553">
                  <c:v>147.1431184446339</c:v>
                </c:pt>
                <c:pt idx="8554">
                  <c:v>143.04738853346407</c:v>
                </c:pt>
                <c:pt idx="8555">
                  <c:v>142.87222779714156</c:v>
                </c:pt>
                <c:pt idx="8556">
                  <c:v>140.71842125588938</c:v>
                </c:pt>
                <c:pt idx="8557">
                  <c:v>144.42903229375256</c:v>
                </c:pt>
                <c:pt idx="8558">
                  <c:v>146.3520038086512</c:v>
                </c:pt>
                <c:pt idx="8559">
                  <c:v>145.28851847559241</c:v>
                </c:pt>
                <c:pt idx="8560">
                  <c:v>146.78572042510592</c:v>
                </c:pt>
                <c:pt idx="8561">
                  <c:v>151.77821871203966</c:v>
                </c:pt>
                <c:pt idx="8562">
                  <c:v>153.39275631321115</c:v>
                </c:pt>
                <c:pt idx="8563">
                  <c:v>154.4638844687303</c:v>
                </c:pt>
                <c:pt idx="8564">
                  <c:v>156.12917960866895</c:v>
                </c:pt>
                <c:pt idx="8565">
                  <c:v>153.04944757635263</c:v>
                </c:pt>
                <c:pt idx="8566">
                  <c:v>152.66862738760867</c:v>
                </c:pt>
                <c:pt idx="8567">
                  <c:v>152.23477762067455</c:v>
                </c:pt>
                <c:pt idx="8568">
                  <c:v>154.62985368833779</c:v>
                </c:pt>
                <c:pt idx="8569">
                  <c:v>152.12999759426651</c:v>
                </c:pt>
                <c:pt idx="8570">
                  <c:v>145.68718372034598</c:v>
                </c:pt>
                <c:pt idx="8571">
                  <c:v>141.24472734803317</c:v>
                </c:pt>
                <c:pt idx="8572">
                  <c:v>142.13338251005302</c:v>
                </c:pt>
                <c:pt idx="8573">
                  <c:v>140.28196636024543</c:v>
                </c:pt>
                <c:pt idx="8574">
                  <c:v>140.53603070593974</c:v>
                </c:pt>
                <c:pt idx="8575">
                  <c:v>140.90942413062467</c:v>
                </c:pt>
                <c:pt idx="8576">
                  <c:v>139.41026728431308</c:v>
                </c:pt>
                <c:pt idx="8577">
                  <c:v>139.13876061422519</c:v>
                </c:pt>
                <c:pt idx="8578">
                  <c:v>138.77077958379155</c:v>
                </c:pt>
                <c:pt idx="8579">
                  <c:v>137.0310238176987</c:v>
                </c:pt>
                <c:pt idx="8580">
                  <c:v>133.16849185031981</c:v>
                </c:pt>
                <c:pt idx="8581">
                  <c:v>132.70390890189302</c:v>
                </c:pt>
                <c:pt idx="8582">
                  <c:v>133.7809485149385</c:v>
                </c:pt>
                <c:pt idx="8583">
                  <c:v>130.33538565397541</c:v>
                </c:pt>
                <c:pt idx="8584">
                  <c:v>127.53722122099572</c:v>
                </c:pt>
                <c:pt idx="8585">
                  <c:v>120.97779893059042</c:v>
                </c:pt>
                <c:pt idx="8586">
                  <c:v>117.56376913522978</c:v>
                </c:pt>
                <c:pt idx="8587">
                  <c:v>119.44733586110557</c:v>
                </c:pt>
                <c:pt idx="8588">
                  <c:v>121.02734651072657</c:v>
                </c:pt>
                <c:pt idx="8589">
                  <c:v>126.06642702792553</c:v>
                </c:pt>
                <c:pt idx="8590">
                  <c:v>126.41574946907384</c:v>
                </c:pt>
                <c:pt idx="8591">
                  <c:v>126.40570363177763</c:v>
                </c:pt>
                <c:pt idx="8592">
                  <c:v>129.07238047537231</c:v>
                </c:pt>
                <c:pt idx="8593">
                  <c:v>127.81290171529547</c:v>
                </c:pt>
                <c:pt idx="8594">
                  <c:v>125.35537598222145</c:v>
                </c:pt>
                <c:pt idx="8595">
                  <c:v>128.74346129682903</c:v>
                </c:pt>
                <c:pt idx="8596">
                  <c:v>127.81982944220383</c:v>
                </c:pt>
                <c:pt idx="8597">
                  <c:v>129.00591404853535</c:v>
                </c:pt>
                <c:pt idx="8598">
                  <c:v>129.02729259738715</c:v>
                </c:pt>
                <c:pt idx="8599">
                  <c:v>126.56530369688183</c:v>
                </c:pt>
                <c:pt idx="8600">
                  <c:v>125.56449619168218</c:v>
                </c:pt>
                <c:pt idx="8601">
                  <c:v>121.27879123573264</c:v>
                </c:pt>
                <c:pt idx="8602">
                  <c:v>118.60476817916278</c:v>
                </c:pt>
                <c:pt idx="8603">
                  <c:v>117.45508765147676</c:v>
                </c:pt>
                <c:pt idx="8604">
                  <c:v>118.9966422604046</c:v>
                </c:pt>
                <c:pt idx="8605">
                  <c:v>116.16263337638418</c:v>
                </c:pt>
                <c:pt idx="8606">
                  <c:v>126.7313419194153</c:v>
                </c:pt>
                <c:pt idx="8607">
                  <c:v>129.93945393728916</c:v>
                </c:pt>
                <c:pt idx="8608">
                  <c:v>126.05186236094221</c:v>
                </c:pt>
                <c:pt idx="8609">
                  <c:v>124.592640025893</c:v>
                </c:pt>
                <c:pt idx="8610">
                  <c:v>126.60968154122379</c:v>
                </c:pt>
                <c:pt idx="8611">
                  <c:v>123.15397985922498</c:v>
                </c:pt>
                <c:pt idx="8612">
                  <c:v>122.1719357526384</c:v>
                </c:pt>
                <c:pt idx="8613">
                  <c:v>125.2058034279593</c:v>
                </c:pt>
                <c:pt idx="8614">
                  <c:v>126.06655748031496</c:v>
                </c:pt>
                <c:pt idx="8615">
                  <c:v>120.924623853211</c:v>
                </c:pt>
                <c:pt idx="8616">
                  <c:v>119.62343140065721</c:v>
                </c:pt>
                <c:pt idx="8617">
                  <c:v>119.41734754934723</c:v>
                </c:pt>
                <c:pt idx="8618">
                  <c:v>115.58601064335961</c:v>
                </c:pt>
                <c:pt idx="8619">
                  <c:v>113.02785844366787</c:v>
                </c:pt>
                <c:pt idx="8620">
                  <c:v>114.03580708512727</c:v>
                </c:pt>
                <c:pt idx="8621">
                  <c:v>113.96036180336364</c:v>
                </c:pt>
                <c:pt idx="8622">
                  <c:v>113.98640736613805</c:v>
                </c:pt>
                <c:pt idx="8623">
                  <c:v>116.66437455481892</c:v>
                </c:pt>
                <c:pt idx="8624">
                  <c:v>117.25022939737114</c:v>
                </c:pt>
                <c:pt idx="8625">
                  <c:v>117.01280478944462</c:v>
                </c:pt>
                <c:pt idx="8626">
                  <c:v>115.7304155763695</c:v>
                </c:pt>
                <c:pt idx="8627">
                  <c:v>111.77578675537269</c:v>
                </c:pt>
                <c:pt idx="8628">
                  <c:v>109.36072656355651</c:v>
                </c:pt>
                <c:pt idx="8629">
                  <c:v>112.12806316353604</c:v>
                </c:pt>
                <c:pt idx="8630">
                  <c:v>115.78097200734868</c:v>
                </c:pt>
                <c:pt idx="8631">
                  <c:v>116.2916095595865</c:v>
                </c:pt>
                <c:pt idx="8632">
                  <c:v>115.84715954825963</c:v>
                </c:pt>
                <c:pt idx="8633">
                  <c:v>116.09754323434744</c:v>
                </c:pt>
                <c:pt idx="8634">
                  <c:v>116.52136641218543</c:v>
                </c:pt>
                <c:pt idx="8635">
                  <c:v>113.27515514918616</c:v>
                </c:pt>
                <c:pt idx="8636">
                  <c:v>107.9552803286073</c:v>
                </c:pt>
                <c:pt idx="8637">
                  <c:v>108.22976426750897</c:v>
                </c:pt>
                <c:pt idx="8638">
                  <c:v>110.46898689551878</c:v>
                </c:pt>
                <c:pt idx="8639">
                  <c:v>114.10537631449496</c:v>
                </c:pt>
                <c:pt idx="8640">
                  <c:v>112.97134616439108</c:v>
                </c:pt>
                <c:pt idx="8641">
                  <c:v>111.91029687478925</c:v>
                </c:pt>
                <c:pt idx="8642">
                  <c:v>115.48846237731733</c:v>
                </c:pt>
                <c:pt idx="8643">
                  <c:v>119.23569451716658</c:v>
                </c:pt>
                <c:pt idx="8644">
                  <c:v>119.28727499588923</c:v>
                </c:pt>
                <c:pt idx="8645">
                  <c:v>118.81572787115455</c:v>
                </c:pt>
                <c:pt idx="8646">
                  <c:v>113.11602714820138</c:v>
                </c:pt>
                <c:pt idx="8647">
                  <c:v>109.6803076857763</c:v>
                </c:pt>
                <c:pt idx="8648">
                  <c:v>114.05631722760674</c:v>
                </c:pt>
                <c:pt idx="8649">
                  <c:v>114.05382608558766</c:v>
                </c:pt>
                <c:pt idx="8650">
                  <c:v>111.92198065672238</c:v>
                </c:pt>
                <c:pt idx="8651">
                  <c:v>112.37840653958511</c:v>
                </c:pt>
                <c:pt idx="8652">
                  <c:v>110.45045252799815</c:v>
                </c:pt>
                <c:pt idx="8653">
                  <c:v>105.57731704232731</c:v>
                </c:pt>
                <c:pt idx="8654">
                  <c:v>108.08633871032302</c:v>
                </c:pt>
                <c:pt idx="8655">
                  <c:v>109.76039052072228</c:v>
                </c:pt>
                <c:pt idx="8656">
                  <c:v>109.2694058852077</c:v>
                </c:pt>
                <c:pt idx="8657">
                  <c:v>110.38298450529155</c:v>
                </c:pt>
                <c:pt idx="8658">
                  <c:v>111.21806511940568</c:v>
                </c:pt>
                <c:pt idx="8659">
                  <c:v>108.7682296872884</c:v>
                </c:pt>
                <c:pt idx="8660">
                  <c:v>109.93001925036802</c:v>
                </c:pt>
                <c:pt idx="8661">
                  <c:v>105.80605918389907</c:v>
                </c:pt>
                <c:pt idx="8662">
                  <c:v>103.6057409919446</c:v>
                </c:pt>
                <c:pt idx="8663">
                  <c:v>103.03224718622769</c:v>
                </c:pt>
                <c:pt idx="8664">
                  <c:v>104.95567057342321</c:v>
                </c:pt>
                <c:pt idx="8665">
                  <c:v>109.35261939442556</c:v>
                </c:pt>
                <c:pt idx="8666">
                  <c:v>111.63955812632148</c:v>
                </c:pt>
                <c:pt idx="8667">
                  <c:v>114.34270731420968</c:v>
                </c:pt>
                <c:pt idx="8668">
                  <c:v>116.24196176428759</c:v>
                </c:pt>
                <c:pt idx="8669">
                  <c:v>124.9718952404299</c:v>
                </c:pt>
                <c:pt idx="8670">
                  <c:v>120.64213611503585</c:v>
                </c:pt>
                <c:pt idx="8671">
                  <c:v>121.95208721847655</c:v>
                </c:pt>
                <c:pt idx="8672">
                  <c:v>119.34588029914438</c:v>
                </c:pt>
                <c:pt idx="8673">
                  <c:v>119.17640923517331</c:v>
                </c:pt>
                <c:pt idx="8674">
                  <c:v>118.59203973080125</c:v>
                </c:pt>
                <c:pt idx="8675">
                  <c:v>119.378883171336</c:v>
                </c:pt>
                <c:pt idx="8676">
                  <c:v>118.24474562511276</c:v>
                </c:pt>
                <c:pt idx="8677">
                  <c:v>117.8136804422072</c:v>
                </c:pt>
                <c:pt idx="8678">
                  <c:v>118.78136785825211</c:v>
                </c:pt>
                <c:pt idx="8679">
                  <c:v>121.26196528023719</c:v>
                </c:pt>
                <c:pt idx="8680">
                  <c:v>123.91242314094507</c:v>
                </c:pt>
                <c:pt idx="8681">
                  <c:v>126.5142298602789</c:v>
                </c:pt>
                <c:pt idx="8682">
                  <c:v>128.52600911577028</c:v>
                </c:pt>
                <c:pt idx="8683">
                  <c:v>126.13102122283057</c:v>
                </c:pt>
                <c:pt idx="8684">
                  <c:v>128.9208768674934</c:v>
                </c:pt>
                <c:pt idx="8685">
                  <c:v>128.93955578280151</c:v>
                </c:pt>
                <c:pt idx="8686">
                  <c:v>129.775588856317</c:v>
                </c:pt>
                <c:pt idx="8687">
                  <c:v>129.1764934690884</c:v>
                </c:pt>
                <c:pt idx="8688">
                  <c:v>129.06767836970812</c:v>
                </c:pt>
                <c:pt idx="8689">
                  <c:v>127.57930512052792</c:v>
                </c:pt>
                <c:pt idx="8690">
                  <c:v>127.42071898315288</c:v>
                </c:pt>
                <c:pt idx="8691">
                  <c:v>124.42693579663406</c:v>
                </c:pt>
                <c:pt idx="8692">
                  <c:v>120.28247735022489</c:v>
                </c:pt>
                <c:pt idx="8693">
                  <c:v>123.60343988982976</c:v>
                </c:pt>
                <c:pt idx="8694">
                  <c:v>122.73809039164688</c:v>
                </c:pt>
                <c:pt idx="8695">
                  <c:v>121.86429786429787</c:v>
                </c:pt>
                <c:pt idx="8696">
                  <c:v>120.69236729010015</c:v>
                </c:pt>
                <c:pt idx="8697">
                  <c:v>119.30634612179411</c:v>
                </c:pt>
                <c:pt idx="8698">
                  <c:v>115.93473464736829</c:v>
                </c:pt>
                <c:pt idx="8699">
                  <c:v>113.85773023659328</c:v>
                </c:pt>
                <c:pt idx="8700">
                  <c:v>116.62340001334094</c:v>
                </c:pt>
                <c:pt idx="8701">
                  <c:v>114.16864058031666</c:v>
                </c:pt>
                <c:pt idx="8702">
                  <c:v>115.13224670921701</c:v>
                </c:pt>
                <c:pt idx="8703">
                  <c:v>116.07237718389959</c:v>
                </c:pt>
                <c:pt idx="8704">
                  <c:v>119.01409999777809</c:v>
                </c:pt>
                <c:pt idx="8705">
                  <c:v>118.02719087047004</c:v>
                </c:pt>
                <c:pt idx="8706">
                  <c:v>117.87006184266458</c:v>
                </c:pt>
                <c:pt idx="8707">
                  <c:v>120.58462887200467</c:v>
                </c:pt>
                <c:pt idx="8708">
                  <c:v>119.65390209599288</c:v>
                </c:pt>
                <c:pt idx="8709">
                  <c:v>116.67851006274562</c:v>
                </c:pt>
                <c:pt idx="8710">
                  <c:v>115.21205752169173</c:v>
                </c:pt>
                <c:pt idx="8711">
                  <c:v>117.88797050834303</c:v>
                </c:pt>
                <c:pt idx="8712">
                  <c:v>117.05720462315175</c:v>
                </c:pt>
                <c:pt idx="8713">
                  <c:v>117.18095506260615</c:v>
                </c:pt>
                <c:pt idx="8714">
                  <c:v>113.99148669710092</c:v>
                </c:pt>
                <c:pt idx="8715">
                  <c:v>111.24278355618432</c:v>
                </c:pt>
                <c:pt idx="8716">
                  <c:v>108.32220807453416</c:v>
                </c:pt>
                <c:pt idx="8717">
                  <c:v>110.20548800762492</c:v>
                </c:pt>
                <c:pt idx="8718">
                  <c:v>109.05065839019156</c:v>
                </c:pt>
                <c:pt idx="8719">
                  <c:v>110.47466200411677</c:v>
                </c:pt>
                <c:pt idx="8720">
                  <c:v>112.38534738413374</c:v>
                </c:pt>
                <c:pt idx="8721">
                  <c:v>112.19945946425325</c:v>
                </c:pt>
                <c:pt idx="8722">
                  <c:v>111.881969196775</c:v>
                </c:pt>
                <c:pt idx="8723">
                  <c:v>112.64477239469247</c:v>
                </c:pt>
                <c:pt idx="8724">
                  <c:v>113.57032690933312</c:v>
                </c:pt>
                <c:pt idx="8725">
                  <c:v>114.65804894200265</c:v>
                </c:pt>
                <c:pt idx="8726">
                  <c:v>113.85541114028965</c:v>
                </c:pt>
                <c:pt idx="8727">
                  <c:v>114.8449475342081</c:v>
                </c:pt>
                <c:pt idx="8728">
                  <c:v>115.84597246286177</c:v>
                </c:pt>
                <c:pt idx="8729">
                  <c:v>113.84127668042994</c:v>
                </c:pt>
                <c:pt idx="8730">
                  <c:v>114.88267533359995</c:v>
                </c:pt>
                <c:pt idx="8731">
                  <c:v>119.04151672385416</c:v>
                </c:pt>
                <c:pt idx="8732">
                  <c:v>119.65879718509009</c:v>
                </c:pt>
                <c:pt idx="8733">
                  <c:v>122.66161375631731</c:v>
                </c:pt>
                <c:pt idx="8734">
                  <c:v>122.9183005232772</c:v>
                </c:pt>
                <c:pt idx="8735">
                  <c:v>124.43557313745669</c:v>
                </c:pt>
                <c:pt idx="8736">
                  <c:v>126.413406031482</c:v>
                </c:pt>
                <c:pt idx="8737">
                  <c:v>126.67379615015628</c:v>
                </c:pt>
                <c:pt idx="8738">
                  <c:v>127.39889749511912</c:v>
                </c:pt>
                <c:pt idx="8739">
                  <c:v>126.33986948265239</c:v>
                </c:pt>
                <c:pt idx="8740">
                  <c:v>124.17338306501443</c:v>
                </c:pt>
                <c:pt idx="8741">
                  <c:v>121.28665166554104</c:v>
                </c:pt>
                <c:pt idx="8742">
                  <c:v>123.14244872752712</c:v>
                </c:pt>
                <c:pt idx="8743">
                  <c:v>123.52949657441701</c:v>
                </c:pt>
                <c:pt idx="8744">
                  <c:v>124.68529206813297</c:v>
                </c:pt>
                <c:pt idx="8745">
                  <c:v>119.66463295744734</c:v>
                </c:pt>
                <c:pt idx="8746">
                  <c:v>118.96634555235832</c:v>
                </c:pt>
                <c:pt idx="8747">
                  <c:v>119.07709938333072</c:v>
                </c:pt>
                <c:pt idx="8748">
                  <c:v>121.99817853183144</c:v>
                </c:pt>
                <c:pt idx="8749">
                  <c:v>20.718661138432719</c:v>
                </c:pt>
                <c:pt idx="8750">
                  <c:v>20.358705280966593</c:v>
                </c:pt>
                <c:pt idx="8751">
                  <c:v>20.315058583708776</c:v>
                </c:pt>
                <c:pt idx="8752">
                  <c:v>20.298398662455135</c:v>
                </c:pt>
                <c:pt idx="8753">
                  <c:v>20.364085746071268</c:v>
                </c:pt>
                <c:pt idx="8754">
                  <c:v>20.132679738126281</c:v>
                </c:pt>
                <c:pt idx="8755">
                  <c:v>19.604696575409516</c:v>
                </c:pt>
                <c:pt idx="8756">
                  <c:v>19.32688818218908</c:v>
                </c:pt>
                <c:pt idx="8757">
                  <c:v>19.194435654267512</c:v>
                </c:pt>
                <c:pt idx="8758">
                  <c:v>18.851661029622232</c:v>
                </c:pt>
                <c:pt idx="8759">
                  <c:v>19.115825687877173</c:v>
                </c:pt>
                <c:pt idx="8760">
                  <c:v>19.747417749498833</c:v>
                </c:pt>
                <c:pt idx="8761">
                  <c:v>19.342680412027459</c:v>
                </c:pt>
                <c:pt idx="8762">
                  <c:v>19.506432664410369</c:v>
                </c:pt>
                <c:pt idx="8763">
                  <c:v>19.364455839881817</c:v>
                </c:pt>
                <c:pt idx="8764">
                  <c:v>19.231158475590316</c:v>
                </c:pt>
                <c:pt idx="8765">
                  <c:v>19.074571673241383</c:v>
                </c:pt>
                <c:pt idx="8766">
                  <c:v>18.793766447206533</c:v>
                </c:pt>
                <c:pt idx="8767">
                  <c:v>18.772484050026911</c:v>
                </c:pt>
                <c:pt idx="8768">
                  <c:v>18.803648236593659</c:v>
                </c:pt>
                <c:pt idx="8769">
                  <c:v>18.674278995201355</c:v>
                </c:pt>
                <c:pt idx="8770">
                  <c:v>18.665083225430475</c:v>
                </c:pt>
                <c:pt idx="8771">
                  <c:v>18.609166246323102</c:v>
                </c:pt>
                <c:pt idx="8772">
                  <c:v>18.773183793977516</c:v>
                </c:pt>
                <c:pt idx="8773">
                  <c:v>18.853391308826811</c:v>
                </c:pt>
                <c:pt idx="8774">
                  <c:v>18.667877664115604</c:v>
                </c:pt>
                <c:pt idx="8775">
                  <c:v>18.769879653532094</c:v>
                </c:pt>
                <c:pt idx="8776">
                  <c:v>18.978813418361781</c:v>
                </c:pt>
                <c:pt idx="8777">
                  <c:v>19.309255595645251</c:v>
                </c:pt>
                <c:pt idx="8778">
                  <c:v>19.404670835331753</c:v>
                </c:pt>
                <c:pt idx="8779">
                  <c:v>19.541884484064049</c:v>
                </c:pt>
                <c:pt idx="8780">
                  <c:v>19.751235348239447</c:v>
                </c:pt>
                <c:pt idx="8781">
                  <c:v>19.851019846184567</c:v>
                </c:pt>
                <c:pt idx="8782">
                  <c:v>19.903161715734576</c:v>
                </c:pt>
                <c:pt idx="8783">
                  <c:v>20.106033108606137</c:v>
                </c:pt>
                <c:pt idx="8784">
                  <c:v>20.219912572620796</c:v>
                </c:pt>
                <c:pt idx="8785">
                  <c:v>20.149061362989436</c:v>
                </c:pt>
                <c:pt idx="8786">
                  <c:v>20.188822599454504</c:v>
                </c:pt>
                <c:pt idx="8787">
                  <c:v>20.327143756159181</c:v>
                </c:pt>
                <c:pt idx="8788">
                  <c:v>20.284565710147362</c:v>
                </c:pt>
                <c:pt idx="8789">
                  <c:v>19.896285817743962</c:v>
                </c:pt>
                <c:pt idx="8790">
                  <c:v>19.734682713628033</c:v>
                </c:pt>
                <c:pt idx="8791">
                  <c:v>19.852323809415047</c:v>
                </c:pt>
                <c:pt idx="8792">
                  <c:v>19.98038866764211</c:v>
                </c:pt>
                <c:pt idx="8793">
                  <c:v>19.995228685315872</c:v>
                </c:pt>
                <c:pt idx="8794">
                  <c:v>20.059794486562673</c:v>
                </c:pt>
                <c:pt idx="8795">
                  <c:v>20.07503203666635</c:v>
                </c:pt>
                <c:pt idx="8796">
                  <c:v>20.192992332868055</c:v>
                </c:pt>
                <c:pt idx="8797">
                  <c:v>20.322608970557983</c:v>
                </c:pt>
                <c:pt idx="8798">
                  <c:v>20.345356653260456</c:v>
                </c:pt>
                <c:pt idx="8799">
                  <c:v>20.42768830876858</c:v>
                </c:pt>
                <c:pt idx="8800">
                  <c:v>20.30350313110911</c:v>
                </c:pt>
                <c:pt idx="8801">
                  <c:v>20.12601296194644</c:v>
                </c:pt>
                <c:pt idx="8802">
                  <c:v>20.14010976864785</c:v>
                </c:pt>
                <c:pt idx="8803">
                  <c:v>20.059474118830117</c:v>
                </c:pt>
                <c:pt idx="8804">
                  <c:v>19.815933573760567</c:v>
                </c:pt>
                <c:pt idx="8805">
                  <c:v>19.64892021335778</c:v>
                </c:pt>
                <c:pt idx="8806">
                  <c:v>19.544595054200663</c:v>
                </c:pt>
                <c:pt idx="8807">
                  <c:v>19.950906557260538</c:v>
                </c:pt>
                <c:pt idx="8808">
                  <c:v>20.07543777340306</c:v>
                </c:pt>
                <c:pt idx="8809">
                  <c:v>20.162378234739329</c:v>
                </c:pt>
                <c:pt idx="8810">
                  <c:v>20.141594633804981</c:v>
                </c:pt>
                <c:pt idx="8811">
                  <c:v>20.578962662344146</c:v>
                </c:pt>
                <c:pt idx="8812">
                  <c:v>20.839392859748312</c:v>
                </c:pt>
                <c:pt idx="8813">
                  <c:v>20.938511679394605</c:v>
                </c:pt>
                <c:pt idx="8814">
                  <c:v>21.05313180240357</c:v>
                </c:pt>
                <c:pt idx="8815">
                  <c:v>20.920361721162877</c:v>
                </c:pt>
                <c:pt idx="8816">
                  <c:v>20.997732928068125</c:v>
                </c:pt>
                <c:pt idx="8817">
                  <c:v>21.036373016160425</c:v>
                </c:pt>
                <c:pt idx="8818">
                  <c:v>21.557266502979491</c:v>
                </c:pt>
                <c:pt idx="8819">
                  <c:v>22.740623135355062</c:v>
                </c:pt>
                <c:pt idx="8820">
                  <c:v>21.364502593152309</c:v>
                </c:pt>
                <c:pt idx="8821">
                  <c:v>21.207030432199954</c:v>
                </c:pt>
                <c:pt idx="8822">
                  <c:v>21.247544957516595</c:v>
                </c:pt>
                <c:pt idx="8823">
                  <c:v>21.059543370426475</c:v>
                </c:pt>
                <c:pt idx="8824">
                  <c:v>21.075665086163728</c:v>
                </c:pt>
                <c:pt idx="8825">
                  <c:v>21.090654197354244</c:v>
                </c:pt>
                <c:pt idx="8826">
                  <c:v>21.009344020596238</c:v>
                </c:pt>
                <c:pt idx="8827">
                  <c:v>20.860384900449134</c:v>
                </c:pt>
                <c:pt idx="8828">
                  <c:v>21.075954431104801</c:v>
                </c:pt>
                <c:pt idx="8829">
                  <c:v>21.409272578891315</c:v>
                </c:pt>
                <c:pt idx="8830">
                  <c:v>21.645975222515975</c:v>
                </c:pt>
                <c:pt idx="8831">
                  <c:v>21.44464460965176</c:v>
                </c:pt>
                <c:pt idx="8832">
                  <c:v>20.916916836242269</c:v>
                </c:pt>
                <c:pt idx="8833">
                  <c:v>20.806829876720183</c:v>
                </c:pt>
                <c:pt idx="8834">
                  <c:v>20.704359264429048</c:v>
                </c:pt>
                <c:pt idx="8835">
                  <c:v>19.476810470886782</c:v>
                </c:pt>
                <c:pt idx="8836">
                  <c:v>18.528579031529311</c:v>
                </c:pt>
                <c:pt idx="8837">
                  <c:v>18.0418185908939</c:v>
                </c:pt>
                <c:pt idx="8838">
                  <c:v>18.459610900449473</c:v>
                </c:pt>
                <c:pt idx="8839">
                  <c:v>17.70394900067355</c:v>
                </c:pt>
                <c:pt idx="8840">
                  <c:v>17.808356321115362</c:v>
                </c:pt>
                <c:pt idx="8841">
                  <c:v>17.829616546895178</c:v>
                </c:pt>
                <c:pt idx="8842">
                  <c:v>18.121389999640432</c:v>
                </c:pt>
                <c:pt idx="8843">
                  <c:v>17.972066551964499</c:v>
                </c:pt>
                <c:pt idx="8844">
                  <c:v>17.925124225606215</c:v>
                </c:pt>
                <c:pt idx="8845">
                  <c:v>18.514981251997494</c:v>
                </c:pt>
                <c:pt idx="8846">
                  <c:v>18.397021942521647</c:v>
                </c:pt>
                <c:pt idx="8847">
                  <c:v>18.826583180595239</c:v>
                </c:pt>
                <c:pt idx="8848">
                  <c:v>18.9702017934701</c:v>
                </c:pt>
                <c:pt idx="8849">
                  <c:v>17.997276270163699</c:v>
                </c:pt>
                <c:pt idx="8850">
                  <c:v>17.869999589879718</c:v>
                </c:pt>
                <c:pt idx="8851">
                  <c:v>17.425872829324632</c:v>
                </c:pt>
                <c:pt idx="8852">
                  <c:v>17.226718105959687</c:v>
                </c:pt>
                <c:pt idx="8853">
                  <c:v>17.135883191076882</c:v>
                </c:pt>
                <c:pt idx="8854">
                  <c:v>17.136201098945509</c:v>
                </c:pt>
                <c:pt idx="8855">
                  <c:v>16.549247880157932</c:v>
                </c:pt>
                <c:pt idx="8856">
                  <c:v>17.344562638976523</c:v>
                </c:pt>
                <c:pt idx="8857">
                  <c:v>17.675888054406169</c:v>
                </c:pt>
                <c:pt idx="8858">
                  <c:v>17.259770360450624</c:v>
                </c:pt>
                <c:pt idx="8859">
                  <c:v>17.199024331240789</c:v>
                </c:pt>
                <c:pt idx="8860">
                  <c:v>17.097507861045091</c:v>
                </c:pt>
                <c:pt idx="8861">
                  <c:v>17.014679326869238</c:v>
                </c:pt>
                <c:pt idx="8862">
                  <c:v>17.053593168839857</c:v>
                </c:pt>
                <c:pt idx="8863">
                  <c:v>17.179873933300538</c:v>
                </c:pt>
                <c:pt idx="8864">
                  <c:v>17.414624320861083</c:v>
                </c:pt>
                <c:pt idx="8865">
                  <c:v>17.086260316155141</c:v>
                </c:pt>
                <c:pt idx="8866">
                  <c:v>17.01722929766748</c:v>
                </c:pt>
                <c:pt idx="8867">
                  <c:v>16.902068563352149</c:v>
                </c:pt>
                <c:pt idx="8868">
                  <c:v>16.321255078525894</c:v>
                </c:pt>
                <c:pt idx="8869">
                  <c:v>16.1718551153912</c:v>
                </c:pt>
                <c:pt idx="8870">
                  <c:v>16.280137994860244</c:v>
                </c:pt>
                <c:pt idx="8871">
                  <c:v>16.207982181875451</c:v>
                </c:pt>
                <c:pt idx="8872">
                  <c:v>16.321101687062537</c:v>
                </c:pt>
                <c:pt idx="8873">
                  <c:v>16.733920284743874</c:v>
                </c:pt>
                <c:pt idx="8874">
                  <c:v>16.953803759165002</c:v>
                </c:pt>
                <c:pt idx="8875">
                  <c:v>17.037872684704233</c:v>
                </c:pt>
                <c:pt idx="8876">
                  <c:v>16.794128338463533</c:v>
                </c:pt>
                <c:pt idx="8877">
                  <c:v>16.423714933357981</c:v>
                </c:pt>
                <c:pt idx="8878">
                  <c:v>16.372082949936086</c:v>
                </c:pt>
                <c:pt idx="8879">
                  <c:v>16.893257195391321</c:v>
                </c:pt>
                <c:pt idx="8880">
                  <c:v>17.570824391115519</c:v>
                </c:pt>
                <c:pt idx="8881">
                  <c:v>17.932096922546698</c:v>
                </c:pt>
                <c:pt idx="8882">
                  <c:v>17.834840578578284</c:v>
                </c:pt>
                <c:pt idx="8883">
                  <c:v>18.102639368042919</c:v>
                </c:pt>
                <c:pt idx="8884">
                  <c:v>18.096256505089144</c:v>
                </c:pt>
                <c:pt idx="8885">
                  <c:v>17.874039215280455</c:v>
                </c:pt>
                <c:pt idx="8886">
                  <c:v>17.408806521757512</c:v>
                </c:pt>
                <c:pt idx="8887">
                  <c:v>17.581013711187943</c:v>
                </c:pt>
                <c:pt idx="8888">
                  <c:v>17.831269454498489</c:v>
                </c:pt>
                <c:pt idx="8889">
                  <c:v>18.25764319097166</c:v>
                </c:pt>
                <c:pt idx="8890">
                  <c:v>17.931764400394872</c:v>
                </c:pt>
                <c:pt idx="8891">
                  <c:v>18.190944755754657</c:v>
                </c:pt>
                <c:pt idx="8892">
                  <c:v>18.749255351926699</c:v>
                </c:pt>
                <c:pt idx="8893">
                  <c:v>19.211990956329853</c:v>
                </c:pt>
                <c:pt idx="8894">
                  <c:v>19.379543725905979</c:v>
                </c:pt>
                <c:pt idx="8895">
                  <c:v>19.355587875520694</c:v>
                </c:pt>
                <c:pt idx="8896">
                  <c:v>19.117984744738159</c:v>
                </c:pt>
                <c:pt idx="8897">
                  <c:v>18.792122643980772</c:v>
                </c:pt>
                <c:pt idx="8898">
                  <c:v>19.103104072336738</c:v>
                </c:pt>
                <c:pt idx="8899">
                  <c:v>19.060218146397034</c:v>
                </c:pt>
                <c:pt idx="8900">
                  <c:v>18.973782180981658</c:v>
                </c:pt>
                <c:pt idx="8901">
                  <c:v>18.756928380770763</c:v>
                </c:pt>
                <c:pt idx="8902">
                  <c:v>18.364634419500973</c:v>
                </c:pt>
                <c:pt idx="8903">
                  <c:v>18.628468654457841</c:v>
                </c:pt>
                <c:pt idx="8904">
                  <c:v>18.318483510239922</c:v>
                </c:pt>
                <c:pt idx="8905">
                  <c:v>18.340320408899952</c:v>
                </c:pt>
                <c:pt idx="8906">
                  <c:v>18.267875103332639</c:v>
                </c:pt>
                <c:pt idx="8907">
                  <c:v>18.709273763756233</c:v>
                </c:pt>
                <c:pt idx="8908">
                  <c:v>18.785260349386576</c:v>
                </c:pt>
                <c:pt idx="8909">
                  <c:v>18.221465906502122</c:v>
                </c:pt>
                <c:pt idx="8910">
                  <c:v>18.345443500118421</c:v>
                </c:pt>
                <c:pt idx="8911">
                  <c:v>18.052067481051896</c:v>
                </c:pt>
                <c:pt idx="8912">
                  <c:v>17.736308885544922</c:v>
                </c:pt>
                <c:pt idx="8913">
                  <c:v>17.455370926711566</c:v>
                </c:pt>
                <c:pt idx="8914">
                  <c:v>18.099024615877234</c:v>
                </c:pt>
                <c:pt idx="8915">
                  <c:v>18.643818014732489</c:v>
                </c:pt>
                <c:pt idx="8916">
                  <c:v>18.801429239196082</c:v>
                </c:pt>
                <c:pt idx="8917">
                  <c:v>19.010912531202582</c:v>
                </c:pt>
                <c:pt idx="8918">
                  <c:v>19.225861212432633</c:v>
                </c:pt>
                <c:pt idx="8919">
                  <c:v>20.017169194540241</c:v>
                </c:pt>
                <c:pt idx="8920">
                  <c:v>19.515559502721366</c:v>
                </c:pt>
                <c:pt idx="8921">
                  <c:v>19.614810980023965</c:v>
                </c:pt>
                <c:pt idx="8922">
                  <c:v>19.521039779383692</c:v>
                </c:pt>
                <c:pt idx="8923">
                  <c:v>19.793352396567684</c:v>
                </c:pt>
                <c:pt idx="8924">
                  <c:v>19.91761859084906</c:v>
                </c:pt>
                <c:pt idx="8925">
                  <c:v>19.800268688133265</c:v>
                </c:pt>
                <c:pt idx="8926">
                  <c:v>19.876009883749166</c:v>
                </c:pt>
                <c:pt idx="8927">
                  <c:v>19.882514452844088</c:v>
                </c:pt>
                <c:pt idx="8928">
                  <c:v>20.131473130998351</c:v>
                </c:pt>
                <c:pt idx="8929">
                  <c:v>20.321970379178442</c:v>
                </c:pt>
                <c:pt idx="8930">
                  <c:v>20.825291600625242</c:v>
                </c:pt>
                <c:pt idx="8931">
                  <c:v>21.165482616801359</c:v>
                </c:pt>
                <c:pt idx="8932">
                  <c:v>21.353927834450211</c:v>
                </c:pt>
                <c:pt idx="8933">
                  <c:v>20.958917069348757</c:v>
                </c:pt>
                <c:pt idx="8934">
                  <c:v>21.335036129710524</c:v>
                </c:pt>
                <c:pt idx="8935">
                  <c:v>21.56407341423138</c:v>
                </c:pt>
                <c:pt idx="8936">
                  <c:v>21.560353185622009</c:v>
                </c:pt>
                <c:pt idx="8937">
                  <c:v>21.833688964587399</c:v>
                </c:pt>
                <c:pt idx="8938">
                  <c:v>21.365207116428419</c:v>
                </c:pt>
                <c:pt idx="8939">
                  <c:v>21.170540772187511</c:v>
                </c:pt>
                <c:pt idx="8940">
                  <c:v>21.119481914132908</c:v>
                </c:pt>
                <c:pt idx="8941">
                  <c:v>20.782358027758381</c:v>
                </c:pt>
                <c:pt idx="8942">
                  <c:v>20.061900701183824</c:v>
                </c:pt>
                <c:pt idx="8943">
                  <c:v>20.125384051473933</c:v>
                </c:pt>
                <c:pt idx="8944">
                  <c:v>20.419769098491312</c:v>
                </c:pt>
                <c:pt idx="8945">
                  <c:v>20.176448077132342</c:v>
                </c:pt>
                <c:pt idx="8946">
                  <c:v>20.190013202614644</c:v>
                </c:pt>
                <c:pt idx="8947">
                  <c:v>19.482297714016067</c:v>
                </c:pt>
                <c:pt idx="8948">
                  <c:v>19.217200330094339</c:v>
                </c:pt>
                <c:pt idx="8949">
                  <c:v>19.21932034618899</c:v>
                </c:pt>
                <c:pt idx="8950">
                  <c:v>19.63328928194187</c:v>
                </c:pt>
                <c:pt idx="8951">
                  <c:v>19.349919294447851</c:v>
                </c:pt>
                <c:pt idx="8952">
                  <c:v>19.39294422830466</c:v>
                </c:pt>
                <c:pt idx="8953">
                  <c:v>19.288915008626226</c:v>
                </c:pt>
                <c:pt idx="8954">
                  <c:v>19.934622611768226</c:v>
                </c:pt>
                <c:pt idx="8955">
                  <c:v>20.037473634207675</c:v>
                </c:pt>
                <c:pt idx="8956">
                  <c:v>20.417367954728782</c:v>
                </c:pt>
                <c:pt idx="8957">
                  <c:v>20.938755520540671</c:v>
                </c:pt>
                <c:pt idx="8958">
                  <c:v>20.760158809371536</c:v>
                </c:pt>
                <c:pt idx="8959">
                  <c:v>20.491532609671665</c:v>
                </c:pt>
                <c:pt idx="8960">
                  <c:v>20.449361333327623</c:v>
                </c:pt>
                <c:pt idx="8961">
                  <c:v>20.692919945628844</c:v>
                </c:pt>
                <c:pt idx="8962">
                  <c:v>20.599005284053856</c:v>
                </c:pt>
                <c:pt idx="8963">
                  <c:v>20.876359382886001</c:v>
                </c:pt>
                <c:pt idx="8964">
                  <c:v>20.507609044971318</c:v>
                </c:pt>
                <c:pt idx="8965">
                  <c:v>20.837927317025635</c:v>
                </c:pt>
                <c:pt idx="8966">
                  <c:v>19.50685213523575</c:v>
                </c:pt>
                <c:pt idx="8967">
                  <c:v>20.098010372288819</c:v>
                </c:pt>
                <c:pt idx="8968">
                  <c:v>19.880074137246257</c:v>
                </c:pt>
                <c:pt idx="8969">
                  <c:v>20.359000606384249</c:v>
                </c:pt>
                <c:pt idx="8970">
                  <c:v>21.111719691319429</c:v>
                </c:pt>
                <c:pt idx="8971">
                  <c:v>20.870258199429387</c:v>
                </c:pt>
                <c:pt idx="8972">
                  <c:v>20.972673329084277</c:v>
                </c:pt>
                <c:pt idx="8973">
                  <c:v>21.207086279665553</c:v>
                </c:pt>
                <c:pt idx="8974">
                  <c:v>21.109529884864266</c:v>
                </c:pt>
                <c:pt idx="8975">
                  <c:v>21.218628051242568</c:v>
                </c:pt>
                <c:pt idx="8976">
                  <c:v>21.373765044758361</c:v>
                </c:pt>
                <c:pt idx="8977">
                  <c:v>21.592288780478672</c:v>
                </c:pt>
                <c:pt idx="8978">
                  <c:v>21.726573101495713</c:v>
                </c:pt>
                <c:pt idx="8979">
                  <c:v>21.418960146159503</c:v>
                </c:pt>
                <c:pt idx="8980">
                  <c:v>21.384272270960338</c:v>
                </c:pt>
                <c:pt idx="8981">
                  <c:v>21.990170796427105</c:v>
                </c:pt>
                <c:pt idx="8982">
                  <c:v>22.047744060989004</c:v>
                </c:pt>
                <c:pt idx="8983">
                  <c:v>22.459922268470496</c:v>
                </c:pt>
                <c:pt idx="8984">
                  <c:v>22.557858651836042</c:v>
                </c:pt>
                <c:pt idx="8985">
                  <c:v>22.854563430499084</c:v>
                </c:pt>
                <c:pt idx="8986">
                  <c:v>22.757975401288103</c:v>
                </c:pt>
                <c:pt idx="8987">
                  <c:v>22.794152191234868</c:v>
                </c:pt>
                <c:pt idx="8988">
                  <c:v>22.941256251637512</c:v>
                </c:pt>
                <c:pt idx="8989">
                  <c:v>23.020369690456114</c:v>
                </c:pt>
                <c:pt idx="8990">
                  <c:v>23.027221990170418</c:v>
                </c:pt>
                <c:pt idx="8991">
                  <c:v>23.04766406634262</c:v>
                </c:pt>
                <c:pt idx="8992">
                  <c:v>23.366858987506419</c:v>
                </c:pt>
                <c:pt idx="8993">
                  <c:v>23.537751261259498</c:v>
                </c:pt>
                <c:pt idx="8994">
                  <c:v>23.664075670480351</c:v>
                </c:pt>
                <c:pt idx="8995">
                  <c:v>23.565413302436998</c:v>
                </c:pt>
                <c:pt idx="8996">
                  <c:v>23.553711642149487</c:v>
                </c:pt>
                <c:pt idx="8997">
                  <c:v>23.690621019432236</c:v>
                </c:pt>
                <c:pt idx="8998">
                  <c:v>23.005946976859633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96-4902-B1E0-4160731FA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360391"/>
        <c:axId val="1861553159"/>
      </c:scatterChart>
      <c:valAx>
        <c:axId val="1377360391"/>
        <c:scaling>
          <c:orientation val="minMax"/>
          <c:max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553159"/>
        <c:crosses val="autoZero"/>
        <c:crossBetween val="midCat"/>
      </c:valAx>
      <c:valAx>
        <c:axId val="1861553159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60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F650E44-0016-4868-8249-2CB34368229F}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23109E-3B29-4CB8-B707-6FE25F902790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238125</xdr:colOff>
      <xdr:row>40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F2AF1E-5DDF-9D9A-9BBE-9CC1A4E69C0B}"/>
            </a:ext>
          </a:extLst>
        </xdr:cNvPr>
        <xdr:cNvSpPr txBox="1"/>
      </xdr:nvSpPr>
      <xdr:spPr>
        <a:xfrm>
          <a:off x="0" y="0"/>
          <a:ext cx="7553325" cy="7724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Stock Market Analysis of Indian Banks</a:t>
          </a:r>
        </a:p>
        <a:p>
          <a:endParaRPr lang="en-IN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Dataset Collected</a:t>
          </a:r>
          <a:r>
            <a:rPr lang="en-I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from : </a:t>
          </a:r>
          <a:r>
            <a:rPr lang="en-IN" sz="1100" b="1" i="0" baseline="0">
              <a:solidFill>
                <a:srgbClr val="00B0F0"/>
              </a:solidFill>
              <a:effectLst/>
              <a:latin typeface="+mn-lt"/>
              <a:ea typeface="+mn-ea"/>
              <a:cs typeface="+mn-cs"/>
            </a:rPr>
            <a:t>https://www.bseindia.com/markets/equity/EQReports/StockPrcHistori.html?flag=0</a:t>
          </a:r>
          <a:endParaRPr lang="en-IN" sz="1100" b="1" i="0">
            <a:solidFill>
              <a:srgbClr val="00B0F0"/>
            </a:solidFill>
            <a:effectLst/>
            <a:latin typeface="+mn-lt"/>
            <a:ea typeface="+mn-ea"/>
            <a:cs typeface="+mn-cs"/>
          </a:endParaRPr>
        </a:p>
        <a:p>
          <a:endParaRPr lang="en-IN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Datasets are catagorised</a:t>
          </a:r>
          <a:r>
            <a:rPr lang="en-I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as equity T+1 Segment</a:t>
          </a:r>
          <a:endParaRPr lang="en-IN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Date</a:t>
          </a:r>
          <a:r>
            <a:rPr lang="en-I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Captured Data = 10-Sep-2025</a:t>
          </a:r>
        </a:p>
        <a:p>
          <a:endParaRPr lang="en-IN" sz="1100" b="1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Dataset Age - One Year</a:t>
          </a:r>
          <a:endParaRPr lang="en-IN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Equity T+1 settlement cycle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refers to the process where trades executed on a given trading day (T) are settled on the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 business day (T+1)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Here's a breakdown of what this means and how it works: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🔹 What is T+1 Settlement?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is the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trade date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—the day when the transaction is executed.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T+1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is the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settlement date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—the next business day after the trade date (excluding Saturdays, Sundays, and exchange/bank holidays).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 T+1, the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exchange of securities and funds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between buyers and sellers is completed </a:t>
          </a:r>
        </a:p>
        <a:p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🔹 Key Features of T+1 Settlement on BSE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Effective Date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All equity and fixed income securities listed on BSE have been settled on a T+1 basis since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January 27, 2023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Demat Mode Only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Settlements are done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only in dematerialized form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Net Basis Settlement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For most securities, buy and sell positions of a broker in the same security are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netted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only the net quantity/value is settled.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Gross Basis Settlement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For certain securities (e.g., those under "T" group or trade-to-trade surveillance), settlement is done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without netting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i.e., on a gross basis</a:t>
          </a:r>
        </a:p>
        <a:p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🔹 Timeline of Settlement Activities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 Day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/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Trading occurs.</a:t>
          </a:r>
        </a:p>
        <a:p>
          <a:pPr lvl="1"/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Brokers download provisional obligation statements.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T+1 Day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lvl="1"/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Final obligation statements are downloaded by 9:30 AM.</a:t>
          </a:r>
        </a:p>
        <a:p>
          <a:pPr lvl="1"/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Pay-in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of funds and securities by 11:00 AM.</a:t>
          </a:r>
        </a:p>
        <a:p>
          <a:pPr lvl="1"/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Pay-out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of funds and securities by 1:30 PM.</a:t>
          </a:r>
        </a:p>
        <a:p>
          <a:pPr lvl="1"/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Auction (if needed) at 2:00 PM</a:t>
          </a:r>
        </a:p>
        <a:p>
          <a:pPr lvl="1"/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🔹 Implications for Investors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Investors receive securities or funds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faster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improving liquidity.</a:t>
          </a:r>
        </a:p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Brokers must ensure timely delivery of securities and funds to clients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within one working day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after pay-out.</a:t>
          </a:r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171450</xdr:rowOff>
    </xdr:from>
    <xdr:to>
      <xdr:col>16</xdr:col>
      <xdr:colOff>323850</xdr:colOff>
      <xdr:row>27</xdr:row>
      <xdr:rowOff>180975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5766F3-057E-4F31-FB30-71B96D126BBD}"/>
            </a:ext>
          </a:extLst>
        </xdr:cNvPr>
        <xdr:cNvSpPr txBox="1"/>
      </xdr:nvSpPr>
      <xdr:spPr>
        <a:xfrm>
          <a:off x="219075" y="171450"/>
          <a:ext cx="9858375" cy="5153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🟢 Easy-Level Questions (Basic Descriptive Insights)</a:t>
          </a:r>
          <a:endParaRPr lang="en-US" sz="1100" b="0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en-US" sz="1100" b="0" i="0">
              <a:solidFill>
                <a:schemeClr val="dk1"/>
              </a:solidFill>
              <a:latin typeface="+mn-lt"/>
              <a:ea typeface="+mn-lt"/>
              <a:cs typeface="+mn-lt"/>
            </a:rPr>
            <a:t>These help you understand the data and establish foundational metrics.</a:t>
          </a:r>
          <a:endParaRPr lang="en-US" sz="1100" b="1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What is the average closing price over the period?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Which day had the highest closing price?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What is the average daily trading volume (No. of Shares)?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Which day had the highest turnover in ₹?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What is the average delivery percentage across all days?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How many days had a positive price movement (Close &gt; Open)?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What is the average spread between high and low prices?</a:t>
          </a:r>
        </a:p>
        <a:p>
          <a:pPr marL="0" indent="0"/>
          <a:endParaRPr lang="en-US" sz="1100" b="1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🟡 Intermediate-Level Questions (Trend &amp; Correlation Analysis)</a:t>
          </a:r>
          <a:endParaRPr lang="en-US" sz="1100" b="0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en-US" sz="1100" b="0" i="0">
              <a:solidFill>
                <a:schemeClr val="dk1"/>
              </a:solidFill>
              <a:latin typeface="+mn-lt"/>
              <a:ea typeface="+mn-lt"/>
              <a:cs typeface="+mn-lt"/>
            </a:rPr>
            <a:t>These explore relationships and patterns in the data.</a:t>
          </a:r>
          <a:endParaRPr lang="en-US" sz="1100" b="1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Is there a correlation between trading volume and price volatility (Spread High-Low)?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Does a higher delivery percentage correlate with positive price movement?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What is the trend in closing prices over the week?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Are there any days with unusually high delivery % and low number of trades?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Which day had the highest WAP and how did it compare to the closing price?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How does the number of trades relate to turnover and volume?</a:t>
          </a:r>
        </a:p>
        <a:p>
          <a:pPr marL="0" indent="0"/>
          <a:endParaRPr lang="en-US" sz="1100" b="1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🔴 Advanced-Level Questions (Predictive &amp; Strategic Insights)</a:t>
          </a:r>
          <a:endParaRPr lang="en-US" sz="1100" b="0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en-US" sz="1100" b="0" i="0">
              <a:solidFill>
                <a:schemeClr val="dk1"/>
              </a:solidFill>
              <a:latin typeface="+mn-lt"/>
              <a:ea typeface="+mn-lt"/>
              <a:cs typeface="+mn-lt"/>
            </a:rPr>
            <a:t>These involve deeper analysis, forecasting, and business implications.</a:t>
          </a:r>
          <a:endParaRPr lang="en-US" sz="1100" b="1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Can we predict the next day’s closing price using WAP and volume trends?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What is the volatility index for the stock over the period?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What is the moving average of closing prices and how does it compare to actual prices?</a:t>
          </a:r>
        </a:p>
        <a:p>
          <a:pPr marL="0" indent="0"/>
          <a:r>
            <a:rPr lang="en-US" sz="1100" b="1" i="0">
              <a:solidFill>
                <a:schemeClr val="dk1"/>
              </a:solidFill>
              <a:latin typeface="+mn-lt"/>
              <a:ea typeface="+mn-lt"/>
              <a:cs typeface="+mn-lt"/>
            </a:rPr>
            <a:t>Which days show signs of institutional accumulation (high delivery %, low trades)?</a:t>
          </a:r>
          <a:endParaRPr lang="en-US" sz="1100" b="0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endParaRPr lang="en-US" sz="1100" b="0" i="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B4527-7985-5C44-9616-5F1D3EA2493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FA548-8E36-29E3-8D6B-049FD7FDD77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457200</xdr:colOff>
      <xdr:row>17</xdr:row>
      <xdr:rowOff>104775</xdr:rowOff>
    </xdr:from>
    <xdr:to>
      <xdr:col>22</xdr:col>
      <xdr:colOff>38100</xdr:colOff>
      <xdr:row>43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Name">
              <a:extLst>
                <a:ext uri="{FF2B5EF4-FFF2-40B4-BE49-F238E27FC236}">
                  <a16:creationId xmlns:a16="http://schemas.microsoft.com/office/drawing/2014/main" id="{A9C04CF9-580E-370E-615C-F1B4F77C53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48900" y="3343275"/>
              <a:ext cx="3848100" cy="4876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22</xdr:col>
      <xdr:colOff>180975</xdr:colOff>
      <xdr:row>2</xdr:row>
      <xdr:rowOff>57150</xdr:rowOff>
    </xdr:from>
    <xdr:to>
      <xdr:col>25</xdr:col>
      <xdr:colOff>180975</xdr:colOff>
      <xdr:row>16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onths (Date)">
              <a:extLst>
                <a:ext uri="{FF2B5EF4-FFF2-40B4-BE49-F238E27FC236}">
                  <a16:creationId xmlns:a16="http://schemas.microsoft.com/office/drawing/2014/main" id="{C1510100-2813-F4B1-C401-5917BA0A41B4}"/>
                </a:ext>
                <a:ext uri="{147F2762-F138-4A5C-976F-8EAC2B608ADB}">
                  <a16:predDERef xmlns:a16="http://schemas.microsoft.com/office/drawing/2014/main" pred="{A9C04CF9-580E-370E-615C-F1B4F77C53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 (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39875" y="4381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19</xdr:col>
      <xdr:colOff>19050</xdr:colOff>
      <xdr:row>2</xdr:row>
      <xdr:rowOff>57150</xdr:rowOff>
    </xdr:from>
    <xdr:to>
      <xdr:col>22</xdr:col>
      <xdr:colOff>19050</xdr:colOff>
      <xdr:row>16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Quarters (Date)">
              <a:extLst>
                <a:ext uri="{FF2B5EF4-FFF2-40B4-BE49-F238E27FC236}">
                  <a16:creationId xmlns:a16="http://schemas.microsoft.com/office/drawing/2014/main" id="{E6EC3E0E-7D95-DFEC-7854-4A84B7E49EB1}"/>
                </a:ext>
                <a:ext uri="{147F2762-F138-4A5C-976F-8EAC2B608ADB}">
                  <a16:predDERef xmlns:a16="http://schemas.microsoft.com/office/drawing/2014/main" pred="{C1510100-2813-F4B1-C401-5917BA0A41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rters (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49150" y="4381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15</xdr:col>
      <xdr:colOff>428625</xdr:colOff>
      <xdr:row>2</xdr:row>
      <xdr:rowOff>38100</xdr:rowOff>
    </xdr:from>
    <xdr:to>
      <xdr:col>18</xdr:col>
      <xdr:colOff>428625</xdr:colOff>
      <xdr:row>16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s (Date)">
              <a:extLst>
                <a:ext uri="{FF2B5EF4-FFF2-40B4-BE49-F238E27FC236}">
                  <a16:creationId xmlns:a16="http://schemas.microsoft.com/office/drawing/2014/main" id="{59B15266-5A77-5DA4-3A35-E2C9B0BE8EE2}"/>
                </a:ext>
                <a:ext uri="{147F2762-F138-4A5C-976F-8EAC2B608ADB}">
                  <a16:predDERef xmlns:a16="http://schemas.microsoft.com/office/drawing/2014/main" pred="{E6EC3E0E-7D95-DFEC-7854-4A84B7E49E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20325" y="4191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276225</xdr:colOff>
      <xdr:row>0</xdr:row>
      <xdr:rowOff>0</xdr:rowOff>
    </xdr:from>
    <xdr:to>
      <xdr:col>10</xdr:col>
      <xdr:colOff>200025</xdr:colOff>
      <xdr:row>1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Name 1">
              <a:extLst>
                <a:ext uri="{FF2B5EF4-FFF2-40B4-BE49-F238E27FC236}">
                  <a16:creationId xmlns:a16="http://schemas.microsoft.com/office/drawing/2014/main" id="{1AC33C5B-F958-99ED-DF96-F1109B952A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58125" y="0"/>
              <a:ext cx="34671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4</xdr:col>
      <xdr:colOff>85725</xdr:colOff>
      <xdr:row>0</xdr:row>
      <xdr:rowOff>0</xdr:rowOff>
    </xdr:from>
    <xdr:to>
      <xdr:col>6</xdr:col>
      <xdr:colOff>142875</xdr:colOff>
      <xdr:row>1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ositive Movement">
              <a:extLst>
                <a:ext uri="{FF2B5EF4-FFF2-40B4-BE49-F238E27FC236}">
                  <a16:creationId xmlns:a16="http://schemas.microsoft.com/office/drawing/2014/main" id="{14E7B33E-DCBB-8EEF-F1B7-C2377BE480D1}"/>
                </a:ext>
                <a:ext uri="{147F2762-F138-4A5C-976F-8EAC2B608ADB}">
                  <a16:predDERef xmlns:a16="http://schemas.microsoft.com/office/drawing/2014/main" pred="{1AC33C5B-F958-99ED-DF96-F1109B952A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itive Move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9597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</xdr:col>
      <xdr:colOff>542925</xdr:colOff>
      <xdr:row>0</xdr:row>
      <xdr:rowOff>0</xdr:rowOff>
    </xdr:from>
    <xdr:to>
      <xdr:col>3</xdr:col>
      <xdr:colOff>1152525</xdr:colOff>
      <xdr:row>1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nths (Date) 1">
              <a:extLst>
                <a:ext uri="{FF2B5EF4-FFF2-40B4-BE49-F238E27FC236}">
                  <a16:creationId xmlns:a16="http://schemas.microsoft.com/office/drawing/2014/main" id="{7550F187-641C-1D2F-A107-54073100F4B8}"/>
                </a:ext>
                <a:ext uri="{147F2762-F138-4A5C-976F-8EAC2B608ADB}">
                  <a16:predDERef xmlns:a16="http://schemas.microsoft.com/office/drawing/2014/main" pred="{14E7B33E-DCBB-8EEF-F1B7-C2377BE480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 (Date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19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2019300</xdr:colOff>
      <xdr:row>0</xdr:row>
      <xdr:rowOff>0</xdr:rowOff>
    </xdr:from>
    <xdr:to>
      <xdr:col>2</xdr:col>
      <xdr:colOff>419100</xdr:colOff>
      <xdr:row>1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Quarters (Date) 1">
              <a:extLst>
                <a:ext uri="{FF2B5EF4-FFF2-40B4-BE49-F238E27FC236}">
                  <a16:creationId xmlns:a16="http://schemas.microsoft.com/office/drawing/2014/main" id="{312CE571-F850-0E61-B52A-8B864324552C}"/>
                </a:ext>
                <a:ext uri="{147F2762-F138-4A5C-976F-8EAC2B608ADB}">
                  <a16:predDERef xmlns:a16="http://schemas.microsoft.com/office/drawing/2014/main" pred="{7550F187-641C-1D2F-A107-54073100F4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rters (Date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930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57150</xdr:colOff>
      <xdr:row>0</xdr:row>
      <xdr:rowOff>38100</xdr:rowOff>
    </xdr:from>
    <xdr:to>
      <xdr:col>0</xdr:col>
      <xdr:colOff>1885950</xdr:colOff>
      <xdr:row>1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s (Date) 1">
              <a:extLst>
                <a:ext uri="{FF2B5EF4-FFF2-40B4-BE49-F238E27FC236}">
                  <a16:creationId xmlns:a16="http://schemas.microsoft.com/office/drawing/2014/main" id="{103BF849-C755-CFC6-1A07-782AFE0FC537}"/>
                </a:ext>
                <a:ext uri="{147F2762-F138-4A5C-976F-8EAC2B608ADB}">
                  <a16:predDERef xmlns:a16="http://schemas.microsoft.com/office/drawing/2014/main" pred="{312CE571-F850-0E61-B52A-8B86432455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Date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381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11</xdr:col>
      <xdr:colOff>28575</xdr:colOff>
      <xdr:row>0</xdr:row>
      <xdr:rowOff>2638425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Name 2">
              <a:extLst>
                <a:ext uri="{FF2B5EF4-FFF2-40B4-BE49-F238E27FC236}">
                  <a16:creationId xmlns:a16="http://schemas.microsoft.com/office/drawing/2014/main" id="{360C076F-0DAB-45E3-70E4-C7175ABC0D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3175" y="0"/>
              <a:ext cx="324802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</xdr:col>
      <xdr:colOff>733425</xdr:colOff>
      <xdr:row>0</xdr:row>
      <xdr:rowOff>0</xdr:rowOff>
    </xdr:from>
    <xdr:to>
      <xdr:col>4</xdr:col>
      <xdr:colOff>180975</xdr:colOff>
      <xdr:row>0</xdr:row>
      <xdr:rowOff>2638425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onths (Date) 2">
              <a:extLst>
                <a:ext uri="{FF2B5EF4-FFF2-40B4-BE49-F238E27FC236}">
                  <a16:creationId xmlns:a16="http://schemas.microsoft.com/office/drawing/2014/main" id="{D33826E1-B80F-FA2D-5AA0-3AB3C88CF23A}"/>
                </a:ext>
                <a:ext uri="{147F2762-F138-4A5C-976F-8EAC2B608ADB}">
                  <a16:predDERef xmlns:a16="http://schemas.microsoft.com/office/drawing/2014/main" pred="{360C076F-0DAB-45E3-70E4-C7175ABC0D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 (Date)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624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2076450</xdr:colOff>
      <xdr:row>0</xdr:row>
      <xdr:rowOff>0</xdr:rowOff>
    </xdr:from>
    <xdr:to>
      <xdr:col>2</xdr:col>
      <xdr:colOff>476250</xdr:colOff>
      <xdr:row>0</xdr:row>
      <xdr:rowOff>2638425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Quarters (Date) 2">
              <a:extLst>
                <a:ext uri="{FF2B5EF4-FFF2-40B4-BE49-F238E27FC236}">
                  <a16:creationId xmlns:a16="http://schemas.microsoft.com/office/drawing/2014/main" id="{C3C0FDE3-8A28-D9C1-0F68-80599BE74389}"/>
                </a:ext>
                <a:ext uri="{147F2762-F138-4A5C-976F-8EAC2B608ADB}">
                  <a16:predDERef xmlns:a16="http://schemas.microsoft.com/office/drawing/2014/main" pred="{D33826E1-B80F-FA2D-5AA0-3AB3C88CF2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rters (Date)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645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0</xdr:row>
      <xdr:rowOff>0</xdr:rowOff>
    </xdr:from>
    <xdr:to>
      <xdr:col>0</xdr:col>
      <xdr:colOff>1838325</xdr:colOff>
      <xdr:row>0</xdr:row>
      <xdr:rowOff>2638425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s (Date) 2">
              <a:extLst>
                <a:ext uri="{FF2B5EF4-FFF2-40B4-BE49-F238E27FC236}">
                  <a16:creationId xmlns:a16="http://schemas.microsoft.com/office/drawing/2014/main" id="{485E2263-D82C-C988-70A1-D6E7169C8097}"/>
                </a:ext>
                <a:ext uri="{147F2762-F138-4A5C-976F-8EAC2B608ADB}">
                  <a16:predDERef xmlns:a16="http://schemas.microsoft.com/office/drawing/2014/main" pred="{C3C0FDE3-8A28-D9C1-0F68-80599BE743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Date)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0</xdr:row>
      <xdr:rowOff>0</xdr:rowOff>
    </xdr:from>
    <xdr:to>
      <xdr:col>12</xdr:col>
      <xdr:colOff>390525</xdr:colOff>
      <xdr:row>1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Name 3">
              <a:extLst>
                <a:ext uri="{FF2B5EF4-FFF2-40B4-BE49-F238E27FC236}">
                  <a16:creationId xmlns:a16="http://schemas.microsoft.com/office/drawing/2014/main" id="{B2223D34-FDAC-F2EB-84B9-C485BE3EC6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01100" y="0"/>
              <a:ext cx="326707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5</xdr:col>
      <xdr:colOff>28575</xdr:colOff>
      <xdr:row>0</xdr:row>
      <xdr:rowOff>0</xdr:rowOff>
    </xdr:from>
    <xdr:to>
      <xdr:col>7</xdr:col>
      <xdr:colOff>409575</xdr:colOff>
      <xdr:row>1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ositive Movement 1">
              <a:extLst>
                <a:ext uri="{FF2B5EF4-FFF2-40B4-BE49-F238E27FC236}">
                  <a16:creationId xmlns:a16="http://schemas.microsoft.com/office/drawing/2014/main" id="{1D0BFD49-B03C-B7A4-D67E-3619EDED3BF8}"/>
                </a:ext>
                <a:ext uri="{147F2762-F138-4A5C-976F-8EAC2B608ADB}">
                  <a16:predDERef xmlns:a16="http://schemas.microsoft.com/office/drawing/2014/main" pred="{B2223D34-FDAC-F2EB-84B9-C485BE3EC6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itive Move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627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</xdr:col>
      <xdr:colOff>866775</xdr:colOff>
      <xdr:row>0</xdr:row>
      <xdr:rowOff>0</xdr:rowOff>
    </xdr:from>
    <xdr:to>
      <xdr:col>4</xdr:col>
      <xdr:colOff>314325</xdr:colOff>
      <xdr:row>1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nths (Date) 3">
              <a:extLst>
                <a:ext uri="{FF2B5EF4-FFF2-40B4-BE49-F238E27FC236}">
                  <a16:creationId xmlns:a16="http://schemas.microsoft.com/office/drawing/2014/main" id="{3E34F1DC-ED74-D2E4-A123-E4B849271559}"/>
                </a:ext>
                <a:ext uri="{147F2762-F138-4A5C-976F-8EAC2B608ADB}">
                  <a16:predDERef xmlns:a16="http://schemas.microsoft.com/office/drawing/2014/main" pred="{1D0BFD49-B03C-B7A4-D67E-3619EDED3B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 (Date)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9577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2143125</xdr:colOff>
      <xdr:row>0</xdr:row>
      <xdr:rowOff>0</xdr:rowOff>
    </xdr:from>
    <xdr:to>
      <xdr:col>2</xdr:col>
      <xdr:colOff>542925</xdr:colOff>
      <xdr:row>1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Quarters (Date) 3">
              <a:extLst>
                <a:ext uri="{FF2B5EF4-FFF2-40B4-BE49-F238E27FC236}">
                  <a16:creationId xmlns:a16="http://schemas.microsoft.com/office/drawing/2014/main" id="{A6D84F6C-9C2E-2CF3-070D-EFDFCD2EDBED}"/>
                </a:ext>
                <a:ext uri="{147F2762-F138-4A5C-976F-8EAC2B608ADB}">
                  <a16:predDERef xmlns:a16="http://schemas.microsoft.com/office/drawing/2014/main" pred="{3E34F1DC-ED74-D2E4-A123-E4B8492715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rters (Date)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31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1828800</xdr:colOff>
      <xdr:row>1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s (Date) 3">
              <a:extLst>
                <a:ext uri="{FF2B5EF4-FFF2-40B4-BE49-F238E27FC236}">
                  <a16:creationId xmlns:a16="http://schemas.microsoft.com/office/drawing/2014/main" id="{499BD401-440B-B307-F86E-B9963D970DD8}"/>
                </a:ext>
                <a:ext uri="{147F2762-F138-4A5C-976F-8EAC2B608ADB}">
                  <a16:predDERef xmlns:a16="http://schemas.microsoft.com/office/drawing/2014/main" pred="{A6D84F6C-9C2E-2CF3-070D-EFDFCD2EDB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Date)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676275</xdr:colOff>
      <xdr:row>0</xdr:row>
      <xdr:rowOff>0</xdr:rowOff>
    </xdr:from>
    <xdr:to>
      <xdr:col>11</xdr:col>
      <xdr:colOff>714375</xdr:colOff>
      <xdr:row>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Name 4">
              <a:extLst>
                <a:ext uri="{FF2B5EF4-FFF2-40B4-BE49-F238E27FC236}">
                  <a16:creationId xmlns:a16="http://schemas.microsoft.com/office/drawing/2014/main" id="{FB51F3CD-FA79-694F-46D5-04D92A0C59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01125" y="0"/>
              <a:ext cx="33909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5</xdr:col>
      <xdr:colOff>133350</xdr:colOff>
      <xdr:row>0</xdr:row>
      <xdr:rowOff>0</xdr:rowOff>
    </xdr:from>
    <xdr:to>
      <xdr:col>7</xdr:col>
      <xdr:colOff>285750</xdr:colOff>
      <xdr:row>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ositive Movement 2">
              <a:extLst>
                <a:ext uri="{FF2B5EF4-FFF2-40B4-BE49-F238E27FC236}">
                  <a16:creationId xmlns:a16="http://schemas.microsoft.com/office/drawing/2014/main" id="{73D07BD8-526F-E9E1-3287-4BB7DC941475}"/>
                </a:ext>
                <a:ext uri="{147F2762-F138-4A5C-976F-8EAC2B608ADB}">
                  <a16:predDERef xmlns:a16="http://schemas.microsoft.com/office/drawing/2014/main" pred="{FB51F3CD-FA79-694F-46D5-04D92A0C59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itive Movem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180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</xdr:col>
      <xdr:colOff>1038225</xdr:colOff>
      <xdr:row>0</xdr:row>
      <xdr:rowOff>0</xdr:rowOff>
    </xdr:from>
    <xdr:to>
      <xdr:col>4</xdr:col>
      <xdr:colOff>485775</xdr:colOff>
      <xdr:row>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nths (Date) 4">
              <a:extLst>
                <a:ext uri="{FF2B5EF4-FFF2-40B4-BE49-F238E27FC236}">
                  <a16:creationId xmlns:a16="http://schemas.microsoft.com/office/drawing/2014/main" id="{43D33999-1FB7-C632-244B-A8B198C14940}"/>
                </a:ext>
                <a:ext uri="{147F2762-F138-4A5C-976F-8EAC2B608ADB}">
                  <a16:predDERef xmlns:a16="http://schemas.microsoft.com/office/drawing/2014/main" pred="{73D07BD8-526F-E9E1-3287-4BB7DC9414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 (Date)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672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2209800</xdr:colOff>
      <xdr:row>0</xdr:row>
      <xdr:rowOff>0</xdr:rowOff>
    </xdr:from>
    <xdr:to>
      <xdr:col>2</xdr:col>
      <xdr:colOff>609600</xdr:colOff>
      <xdr:row>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Quarters (Date) 4">
              <a:extLst>
                <a:ext uri="{FF2B5EF4-FFF2-40B4-BE49-F238E27FC236}">
                  <a16:creationId xmlns:a16="http://schemas.microsoft.com/office/drawing/2014/main" id="{CF9B53C4-1644-43D1-6483-3D1DA71F4F5B}"/>
                </a:ext>
                <a:ext uri="{147F2762-F138-4A5C-976F-8EAC2B608ADB}">
                  <a16:predDERef xmlns:a16="http://schemas.microsoft.com/office/drawing/2014/main" pred="{43D33999-1FB7-C632-244B-A8B198C149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rters (Date)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1828800</xdr:colOff>
      <xdr:row>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s (Date) 4">
              <a:extLst>
                <a:ext uri="{FF2B5EF4-FFF2-40B4-BE49-F238E27FC236}">
                  <a16:creationId xmlns:a16="http://schemas.microsoft.com/office/drawing/2014/main" id="{72CD4DAA-2405-6917-2410-2C6531697B82}"/>
                </a:ext>
                <a:ext uri="{147F2762-F138-4A5C-976F-8EAC2B608ADB}">
                  <a16:predDERef xmlns:a16="http://schemas.microsoft.com/office/drawing/2014/main" pred="{CF9B53C4-1644-43D1-6483-3D1DA71F4F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Date)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504825</xdr:colOff>
      <xdr:row>0</xdr:row>
      <xdr:rowOff>0</xdr:rowOff>
    </xdr:from>
    <xdr:to>
      <xdr:col>14</xdr:col>
      <xdr:colOff>771525</xdr:colOff>
      <xdr:row>1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Name 5">
              <a:extLst>
                <a:ext uri="{FF2B5EF4-FFF2-40B4-BE49-F238E27FC236}">
                  <a16:creationId xmlns:a16="http://schemas.microsoft.com/office/drawing/2014/main" id="{BB121B16-9CDB-19D2-3A04-3B2CC42B5B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20200" y="0"/>
              <a:ext cx="317182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5</xdr:col>
      <xdr:colOff>561975</xdr:colOff>
      <xdr:row>0</xdr:row>
      <xdr:rowOff>0</xdr:rowOff>
    </xdr:from>
    <xdr:to>
      <xdr:col>9</xdr:col>
      <xdr:colOff>66675</xdr:colOff>
      <xdr:row>1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ositive Movement 3">
              <a:extLst>
                <a:ext uri="{FF2B5EF4-FFF2-40B4-BE49-F238E27FC236}">
                  <a16:creationId xmlns:a16="http://schemas.microsoft.com/office/drawing/2014/main" id="{40837C6D-718D-4D99-1986-170794C9F346}"/>
                </a:ext>
                <a:ext uri="{147F2762-F138-4A5C-976F-8EAC2B608ADB}">
                  <a16:predDERef xmlns:a16="http://schemas.microsoft.com/office/drawing/2014/main" pred="{BB121B16-9CDB-19D2-3A04-3B2CC42B5B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itive Movement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5325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</xdr:col>
      <xdr:colOff>1190625</xdr:colOff>
      <xdr:row>0</xdr:row>
      <xdr:rowOff>0</xdr:rowOff>
    </xdr:from>
    <xdr:to>
      <xdr:col>5</xdr:col>
      <xdr:colOff>57150</xdr:colOff>
      <xdr:row>1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nths (Date) 5">
              <a:extLst>
                <a:ext uri="{FF2B5EF4-FFF2-40B4-BE49-F238E27FC236}">
                  <a16:creationId xmlns:a16="http://schemas.microsoft.com/office/drawing/2014/main" id="{3DAA97F9-BDBB-0192-307D-206ACF2F0E8E}"/>
                </a:ext>
                <a:ext uri="{147F2762-F138-4A5C-976F-8EAC2B608ADB}">
                  <a16:predDERef xmlns:a16="http://schemas.microsoft.com/office/drawing/2014/main" pred="{40837C6D-718D-4D99-1986-170794C9F3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 (Date)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96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2333625</xdr:colOff>
      <xdr:row>0</xdr:row>
      <xdr:rowOff>0</xdr:rowOff>
    </xdr:from>
    <xdr:to>
      <xdr:col>2</xdr:col>
      <xdr:colOff>733425</xdr:colOff>
      <xdr:row>1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Quarters (Date) 5">
              <a:extLst>
                <a:ext uri="{FF2B5EF4-FFF2-40B4-BE49-F238E27FC236}">
                  <a16:creationId xmlns:a16="http://schemas.microsoft.com/office/drawing/2014/main" id="{5D402975-FF80-A828-8EAB-3C8950058CA5}"/>
                </a:ext>
                <a:ext uri="{147F2762-F138-4A5C-976F-8EAC2B608ADB}">
                  <a16:predDERef xmlns:a16="http://schemas.microsoft.com/office/drawing/2014/main" pred="{3DAA97F9-BDBB-0192-307D-206ACF2F0E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rters (Date)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36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1828800</xdr:colOff>
      <xdr:row>1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s (Date) 5">
              <a:extLst>
                <a:ext uri="{FF2B5EF4-FFF2-40B4-BE49-F238E27FC236}">
                  <a16:creationId xmlns:a16="http://schemas.microsoft.com/office/drawing/2014/main" id="{CFB51E81-0309-3E2C-1AB7-FAAF33A7898F}"/>
                </a:ext>
                <a:ext uri="{147F2762-F138-4A5C-976F-8EAC2B608ADB}">
                  <a16:predDERef xmlns:a16="http://schemas.microsoft.com/office/drawing/2014/main" pred="{5D402975-FF80-A828-8EAB-3C8950058C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Date)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714375</xdr:colOff>
      <xdr:row>0</xdr:row>
      <xdr:rowOff>0</xdr:rowOff>
    </xdr:from>
    <xdr:to>
      <xdr:col>12</xdr:col>
      <xdr:colOff>57150</xdr:colOff>
      <xdr:row>1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Name 6">
              <a:extLst>
                <a:ext uri="{FF2B5EF4-FFF2-40B4-BE49-F238E27FC236}">
                  <a16:creationId xmlns:a16="http://schemas.microsoft.com/office/drawing/2014/main" id="{18B2E69D-D3E6-6BE0-3432-E4CFD3BB71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9225" y="0"/>
              <a:ext cx="353377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5</xdr:col>
      <xdr:colOff>133350</xdr:colOff>
      <xdr:row>0</xdr:row>
      <xdr:rowOff>0</xdr:rowOff>
    </xdr:from>
    <xdr:to>
      <xdr:col>7</xdr:col>
      <xdr:colOff>285750</xdr:colOff>
      <xdr:row>1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ositive Movement 4">
              <a:extLst>
                <a:ext uri="{FF2B5EF4-FFF2-40B4-BE49-F238E27FC236}">
                  <a16:creationId xmlns:a16="http://schemas.microsoft.com/office/drawing/2014/main" id="{D873D7E3-CCC9-C83F-34EB-DC2CEDA13F18}"/>
                </a:ext>
                <a:ext uri="{147F2762-F138-4A5C-976F-8EAC2B608ADB}">
                  <a16:predDERef xmlns:a16="http://schemas.microsoft.com/office/drawing/2014/main" pred="{18B2E69D-D3E6-6BE0-3432-E4CFD3BB71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itive Movement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180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</xdr:col>
      <xdr:colOff>1028700</xdr:colOff>
      <xdr:row>0</xdr:row>
      <xdr:rowOff>0</xdr:rowOff>
    </xdr:from>
    <xdr:to>
      <xdr:col>4</xdr:col>
      <xdr:colOff>476250</xdr:colOff>
      <xdr:row>1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nths (Date) 6">
              <a:extLst>
                <a:ext uri="{FF2B5EF4-FFF2-40B4-BE49-F238E27FC236}">
                  <a16:creationId xmlns:a16="http://schemas.microsoft.com/office/drawing/2014/main" id="{D8F2006F-6DFD-33DC-9B24-38EACE76FA65}"/>
                </a:ext>
                <a:ext uri="{147F2762-F138-4A5C-976F-8EAC2B608ADB}">
                  <a16:predDERef xmlns:a16="http://schemas.microsoft.com/office/drawing/2014/main" pred="{D873D7E3-CCC9-C83F-34EB-DC2CEDA13F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 (Date)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5770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2238375</xdr:colOff>
      <xdr:row>0</xdr:row>
      <xdr:rowOff>0</xdr:rowOff>
    </xdr:from>
    <xdr:to>
      <xdr:col>2</xdr:col>
      <xdr:colOff>638175</xdr:colOff>
      <xdr:row>1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Quarters (Date) 6">
              <a:extLst>
                <a:ext uri="{FF2B5EF4-FFF2-40B4-BE49-F238E27FC236}">
                  <a16:creationId xmlns:a16="http://schemas.microsoft.com/office/drawing/2014/main" id="{AB5D5069-6F9E-070B-53BB-5692FE70BB5D}"/>
                </a:ext>
                <a:ext uri="{147F2762-F138-4A5C-976F-8EAC2B608ADB}">
                  <a16:predDERef xmlns:a16="http://schemas.microsoft.com/office/drawing/2014/main" pred="{D8F2006F-6DFD-33DC-9B24-38EACE76FA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rters (Date)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837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1828800</xdr:colOff>
      <xdr:row>1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s (Date) 6">
              <a:extLst>
                <a:ext uri="{FF2B5EF4-FFF2-40B4-BE49-F238E27FC236}">
                  <a16:creationId xmlns:a16="http://schemas.microsoft.com/office/drawing/2014/main" id="{7FDF8BBD-A326-C3AB-764B-8ABD2A66D445}"/>
                </a:ext>
                <a:ext uri="{147F2762-F138-4A5C-976F-8EAC2B608ADB}">
                  <a16:predDERef xmlns:a16="http://schemas.microsoft.com/office/drawing/2014/main" pred="{AB5D5069-6F9E-070B-53BB-5692FE70BB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Date)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0</xdr:row>
      <xdr:rowOff>0</xdr:rowOff>
    </xdr:from>
    <xdr:to>
      <xdr:col>15</xdr:col>
      <xdr:colOff>9525</xdr:colOff>
      <xdr:row>1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Name 7">
              <a:extLst>
                <a:ext uri="{FF2B5EF4-FFF2-40B4-BE49-F238E27FC236}">
                  <a16:creationId xmlns:a16="http://schemas.microsoft.com/office/drawing/2014/main" id="{B969112C-2496-8FD6-914E-BAB6071038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72550" y="0"/>
              <a:ext cx="273367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5</xdr:col>
      <xdr:colOff>361950</xdr:colOff>
      <xdr:row>0</xdr:row>
      <xdr:rowOff>0</xdr:rowOff>
    </xdr:from>
    <xdr:to>
      <xdr:col>9</xdr:col>
      <xdr:colOff>66675</xdr:colOff>
      <xdr:row>1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ositive Movement 5">
              <a:extLst>
                <a:ext uri="{FF2B5EF4-FFF2-40B4-BE49-F238E27FC236}">
                  <a16:creationId xmlns:a16="http://schemas.microsoft.com/office/drawing/2014/main" id="{6170528E-4E4E-497E-BD13-4EE5A0B5AFA9}"/>
                </a:ext>
                <a:ext uri="{147F2762-F138-4A5C-976F-8EAC2B608ADB}">
                  <a16:predDERef xmlns:a16="http://schemas.microsoft.com/office/drawing/2014/main" pred="{B969112C-2496-8FD6-914E-BAB6071038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itive Movement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9607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</xdr:col>
      <xdr:colOff>1000125</xdr:colOff>
      <xdr:row>0</xdr:row>
      <xdr:rowOff>0</xdr:rowOff>
    </xdr:from>
    <xdr:to>
      <xdr:col>4</xdr:col>
      <xdr:colOff>447675</xdr:colOff>
      <xdr:row>1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nths (Date) 7">
              <a:extLst>
                <a:ext uri="{FF2B5EF4-FFF2-40B4-BE49-F238E27FC236}">
                  <a16:creationId xmlns:a16="http://schemas.microsoft.com/office/drawing/2014/main" id="{17CEBB5B-5743-784C-EFA2-E1D48538657A}"/>
                </a:ext>
                <a:ext uri="{147F2762-F138-4A5C-976F-8EAC2B608ADB}">
                  <a16:predDERef xmlns:a16="http://schemas.microsoft.com/office/drawing/2014/main" pred="{6170528E-4E4E-497E-BD13-4EE5A0B5AF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 (Date)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291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2257425</xdr:colOff>
      <xdr:row>0</xdr:row>
      <xdr:rowOff>0</xdr:rowOff>
    </xdr:from>
    <xdr:to>
      <xdr:col>2</xdr:col>
      <xdr:colOff>657225</xdr:colOff>
      <xdr:row>1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Quarters (Date) 7">
              <a:extLst>
                <a:ext uri="{FF2B5EF4-FFF2-40B4-BE49-F238E27FC236}">
                  <a16:creationId xmlns:a16="http://schemas.microsoft.com/office/drawing/2014/main" id="{D5AC282E-5405-297D-B94B-E95199CCE233}"/>
                </a:ext>
                <a:ext uri="{147F2762-F138-4A5C-976F-8EAC2B608ADB}">
                  <a16:predDERef xmlns:a16="http://schemas.microsoft.com/office/drawing/2014/main" pred="{17CEBB5B-5743-784C-EFA2-E1D4853865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rters (Date)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7425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1828800</xdr:colOff>
      <xdr:row>1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s (Date) 7">
              <a:extLst>
                <a:ext uri="{FF2B5EF4-FFF2-40B4-BE49-F238E27FC236}">
                  <a16:creationId xmlns:a16="http://schemas.microsoft.com/office/drawing/2014/main" id="{02F5F45D-1CE9-CF0B-5C5C-EC49FA486B93}"/>
                </a:ext>
                <a:ext uri="{147F2762-F138-4A5C-976F-8EAC2B608ADB}">
                  <a16:predDERef xmlns:a16="http://schemas.microsoft.com/office/drawing/2014/main" pred="{D5AC282E-5405-297D-B94B-E95199CCE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Date)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1790700</xdr:colOff>
      <xdr:row>5</xdr:row>
      <xdr:rowOff>85725</xdr:rowOff>
    </xdr:from>
    <xdr:to>
      <xdr:col>9</xdr:col>
      <xdr:colOff>457200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60F1F-706E-D2D4-BEC4-FE1A0A16C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476250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68944-3576-4080-FE3C-E68397AB6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12.697874421297" createdVersion="8" refreshedVersion="8" minRefreshableVersion="3" recordCount="8999" xr:uid="{3B555EBA-D3D1-41F5-8B89-99D04A11C9F6}">
  <cacheSource type="worksheet">
    <worksheetSource name="Stock_Info"/>
  </cacheSource>
  <cacheFields count="20">
    <cacheField name="Name" numFmtId="0">
      <sharedItems count="36">
        <s v="AU Small Finance Bank Ltd"/>
        <s v="AXIS Bank Ltd"/>
        <s v="Bandhan Bank Ltd"/>
        <s v="Bank of Baroda"/>
        <s v="Bank of India"/>
        <s v="Bank of Maharashtra"/>
        <s v="Canara Bank"/>
        <s v="Central Bank of India"/>
        <s v="City Union Bank Ltd"/>
        <s v="CSB Bank Ltd"/>
        <s v="DCB Bank Ltd"/>
        <s v="Dhanlaxmi Bank Ltd"/>
        <s v="Fedbank Financial Services Ltd"/>
        <s v="Federal Bank Ltd"/>
        <s v="HDFC Bank Ltd"/>
        <s v="ICICI Bank Ltd"/>
        <s v="IDBI Bank Ltd"/>
        <s v="IDFC First Bank Ltd"/>
        <s v="Ind Bank Housing Ltd"/>
        <s v="Indbank Merchant Banking Services Ltd"/>
        <s v="Indian Bank"/>
        <s v="Indian Overseas Bank"/>
        <s v="Indusind Bank Ltd"/>
        <s v="Jammu &amp; Kashmir Bank Ltd"/>
        <s v="Karnataka Bank Ltd"/>
        <s v="Karur Vysya Bank Ltd"/>
        <s v="Kotak Mahindra Bank Ltd"/>
        <s v="Punjab &amp; Sind Bank"/>
        <s v="Punjab National Bank"/>
        <s v="RBL Bank Ltd"/>
        <s v="South Indian Bank Ltd"/>
        <s v="State Bank of India"/>
        <s v="Tamilnad Mercantile Bank Ltd"/>
        <s v="UCO Bank"/>
        <s v="Union Bank of India"/>
        <s v="Yes Bank Ltd"/>
      </sharedItems>
    </cacheField>
    <cacheField name="Date" numFmtId="14">
      <sharedItems containsSemiMixedTypes="0" containsNonDate="0" containsDate="1" containsString="0" minDate="2024-09-10T00:00:00" maxDate="2025-09-11T00:00:00" count="250">
        <d v="2025-09-10T00:00:00"/>
        <d v="2025-09-09T00:00:00"/>
        <d v="2025-09-08T00:00:00"/>
        <d v="2025-09-05T00:00:00"/>
        <d v="2025-09-04T00:00:00"/>
        <d v="2025-09-03T00:00:00"/>
        <d v="2025-09-02T00:00:00"/>
        <d v="2025-09-01T00:00:00"/>
        <d v="2025-08-29T00:00:00"/>
        <d v="2025-08-28T00:00:00"/>
        <d v="2025-08-26T00:00:00"/>
        <d v="2025-08-25T00:00:00"/>
        <d v="2025-08-22T00:00:00"/>
        <d v="2025-08-21T00:00:00"/>
        <d v="2025-08-20T00:00:00"/>
        <d v="2025-08-19T00:00:00"/>
        <d v="2025-08-18T00:00:00"/>
        <d v="2025-08-14T00:00:00"/>
        <d v="2025-08-13T00:00:00"/>
        <d v="2025-08-12T00:00:00"/>
        <d v="2025-08-11T00:00:00"/>
        <d v="2025-08-08T00:00:00"/>
        <d v="2025-08-07T00:00:00"/>
        <d v="2025-08-06T00:00:00"/>
        <d v="2025-08-05T00:00:00"/>
        <d v="2025-08-04T00:00:00"/>
        <d v="2025-08-01T00:00:00"/>
        <d v="2025-07-31T00:00:00"/>
        <d v="2025-07-30T00:00:00"/>
        <d v="2025-07-29T00:00:00"/>
        <d v="2025-07-28T00:00:00"/>
        <d v="2025-07-25T00:00:00"/>
        <d v="2025-07-24T00:00:00"/>
        <d v="2025-07-23T00:00:00"/>
        <d v="2025-07-22T00:00:00"/>
        <d v="2025-07-21T00:00:00"/>
        <d v="2025-07-18T00:00:00"/>
        <d v="2025-07-17T00:00:00"/>
        <d v="2025-07-16T00:00:00"/>
        <d v="2025-07-15T00:00:00"/>
        <d v="2025-07-14T00:00:00"/>
        <d v="2025-07-11T00:00:00"/>
        <d v="2025-07-10T00:00:00"/>
        <d v="2025-07-09T00:00:00"/>
        <d v="2025-07-08T00:00:00"/>
        <d v="2025-07-07T00:00:00"/>
        <d v="2025-07-04T00:00:00"/>
        <d v="2025-07-03T00:00:00"/>
        <d v="2025-07-02T00:00:00"/>
        <d v="2025-07-01T00:00:00"/>
        <d v="2025-06-30T00:00:00"/>
        <d v="2025-06-27T00:00:00"/>
        <d v="2025-06-26T00:00:00"/>
        <d v="2025-06-25T00:00:00"/>
        <d v="2025-06-24T00:00:00"/>
        <d v="2025-06-23T00:00:00"/>
        <d v="2025-06-20T00:00:00"/>
        <d v="2025-06-19T00:00:00"/>
        <d v="2025-06-18T00:00:00"/>
        <d v="2025-06-17T00:00:00"/>
        <d v="2025-06-16T00:00:00"/>
        <d v="2025-06-13T00:00:00"/>
        <d v="2025-06-12T00:00:00"/>
        <d v="2025-06-11T00:00:00"/>
        <d v="2025-06-10T00:00:00"/>
        <d v="2025-06-09T00:00:00"/>
        <d v="2025-06-06T00:00:00"/>
        <d v="2025-06-05T00:00:00"/>
        <d v="2025-06-04T00:00:00"/>
        <d v="2025-06-03T00:00:00"/>
        <d v="2025-06-02T00:00:00"/>
        <d v="2025-05-30T00:00:00"/>
        <d v="2025-05-29T00:00:00"/>
        <d v="2025-05-28T00:00:00"/>
        <d v="2025-05-27T00:00:00"/>
        <d v="2025-05-26T00:00:00"/>
        <d v="2025-05-23T00:00:00"/>
        <d v="2025-05-22T00:00:00"/>
        <d v="2025-05-21T00:00:00"/>
        <d v="2025-05-20T00:00:00"/>
        <d v="2025-05-19T00:00:00"/>
        <d v="2025-05-16T00:00:00"/>
        <d v="2025-05-15T00:00:00"/>
        <d v="2025-05-14T00:00:00"/>
        <d v="2025-05-13T00:00:00"/>
        <d v="2025-05-12T00:00:00"/>
        <d v="2025-05-09T00:00:00"/>
        <d v="2025-05-08T00:00:00"/>
        <d v="2025-05-07T00:00:00"/>
        <d v="2025-05-06T00:00:00"/>
        <d v="2025-05-05T00:00:00"/>
        <d v="2025-05-02T00:00:00"/>
        <d v="2025-04-30T00:00:00"/>
        <d v="2025-04-29T00:00:00"/>
        <d v="2025-04-28T00:00:00"/>
        <d v="2025-04-25T00:00:00"/>
        <d v="2025-04-24T00:00:00"/>
        <d v="2025-04-23T00:00:00"/>
        <d v="2025-04-22T00:00:00"/>
        <d v="2025-04-21T00:00:00"/>
        <d v="2025-04-17T00:00:00"/>
        <d v="2025-04-16T00:00:00"/>
        <d v="2025-04-15T00:00:00"/>
        <d v="2025-04-11T00:00:00"/>
        <d v="2025-04-09T00:00:00"/>
        <d v="2025-04-08T00:00:00"/>
        <d v="2025-04-07T00:00:00"/>
        <d v="2025-04-04T00:00:00"/>
        <d v="2025-04-03T00:00:00"/>
        <d v="2025-04-02T00:00:00"/>
        <d v="2025-04-01T00:00:00"/>
        <d v="2025-03-28T00:00:00"/>
        <d v="2025-03-27T00:00:00"/>
        <d v="2025-03-26T00:00:00"/>
        <d v="2025-03-25T00:00:00"/>
        <d v="2025-03-24T00:00:00"/>
        <d v="2025-03-21T00:00:00"/>
        <d v="2025-03-20T00:00:00"/>
        <d v="2025-03-19T00:00:00"/>
        <d v="2025-03-18T00:00:00"/>
        <d v="2025-03-17T00:00:00"/>
        <d v="2025-03-13T00:00:00"/>
        <d v="2025-03-12T00:00:00"/>
        <d v="2025-03-11T00:00:00"/>
        <d v="2025-03-10T00:00:00"/>
        <d v="2025-03-07T00:00:00"/>
        <d v="2025-03-06T00:00:00"/>
        <d v="2025-03-05T00:00:00"/>
        <d v="2025-03-04T00:00:00"/>
        <d v="2025-03-03T00:00:00"/>
        <d v="2025-02-28T00:00:00"/>
        <d v="2025-02-27T00:00:00"/>
        <d v="2025-02-25T00:00:00"/>
        <d v="2025-02-24T00:00:00"/>
        <d v="2025-02-21T00:00:00"/>
        <d v="2025-02-20T00:00:00"/>
        <d v="2025-02-19T00:00:00"/>
        <d v="2025-02-18T00:00:00"/>
        <d v="2025-02-17T00:00:00"/>
        <d v="2025-02-14T00:00:00"/>
        <d v="2025-02-13T00:00:00"/>
        <d v="2025-02-12T00:00:00"/>
        <d v="2025-02-11T00:00:00"/>
        <d v="2025-02-10T00:00:00"/>
        <d v="2025-02-07T00:00:00"/>
        <d v="2025-02-06T00:00:00"/>
        <d v="2025-02-05T00:00:00"/>
        <d v="2025-02-04T00:00:00"/>
        <d v="2025-02-03T00:00:00"/>
        <d v="2025-02-01T00:00:00"/>
        <d v="2025-01-31T00:00:00"/>
        <d v="2025-01-30T00:00:00"/>
        <d v="2025-01-29T00:00:00"/>
        <d v="2025-01-28T00:00:00"/>
        <d v="2025-01-27T00:00:00"/>
        <d v="2025-01-24T00:00:00"/>
        <d v="2025-01-23T00:00:00"/>
        <d v="2025-01-22T00:00:00"/>
        <d v="2025-01-21T00:00:00"/>
        <d v="2025-01-20T00:00:00"/>
        <d v="2025-01-17T00:00:00"/>
        <d v="2025-01-16T00:00:00"/>
        <d v="2025-01-15T00:00:00"/>
        <d v="2025-01-14T00:00:00"/>
        <d v="2025-01-13T00:00:00"/>
        <d v="2025-01-10T00:00:00"/>
        <d v="2025-01-09T00:00:00"/>
        <d v="2025-01-08T00:00:00"/>
        <d v="2025-01-07T00:00:00"/>
        <d v="2025-01-06T00:00:00"/>
        <d v="2025-01-03T00:00:00"/>
        <d v="2025-01-02T00:00:00"/>
        <d v="2025-01-01T00:00:00"/>
        <d v="2024-12-31T00:00:00"/>
        <d v="2024-12-30T00:00:00"/>
        <d v="2024-12-27T00:00:00"/>
        <d v="2024-12-26T00:00:00"/>
        <d v="2024-12-24T00:00:00"/>
        <d v="2024-12-23T00:00:00"/>
        <d v="2024-12-20T00:00:00"/>
        <d v="2024-12-19T00:00:00"/>
        <d v="2024-12-18T00:00:00"/>
        <d v="2024-12-17T00:00:00"/>
        <d v="2024-12-16T00:00:00"/>
        <d v="2024-12-13T00:00:00"/>
        <d v="2024-12-12T00:00:00"/>
        <d v="2024-12-11T00:00:00"/>
        <d v="2024-12-10T00:00:00"/>
        <d v="2024-12-09T00:00:00"/>
        <d v="2024-12-06T00:00:00"/>
        <d v="2024-12-05T00:00:00"/>
        <d v="2024-12-04T00:00:00"/>
        <d v="2024-12-03T00:00:00"/>
        <d v="2024-12-02T00:00:00"/>
        <d v="2024-11-29T00:00:00"/>
        <d v="2024-11-28T00:00:00"/>
        <d v="2024-11-27T00:00:00"/>
        <d v="2024-11-26T00:00:00"/>
        <d v="2024-11-25T00:00:00"/>
        <d v="2024-11-22T00:00:00"/>
        <d v="2024-11-21T00:00:00"/>
        <d v="2024-11-19T00:00:00"/>
        <d v="2024-11-18T00:00:00"/>
        <d v="2024-11-14T00:00:00"/>
        <d v="2024-11-13T00:00:00"/>
        <d v="2024-11-12T00:00:00"/>
        <d v="2024-11-11T00:00:00"/>
        <d v="2024-11-08T00:00:00"/>
        <d v="2024-11-07T00:00:00"/>
        <d v="2024-11-06T00:00:00"/>
        <d v="2024-11-05T00:00:00"/>
        <d v="2024-11-04T00:00:00"/>
        <d v="2024-11-01T00:00:00"/>
        <d v="2024-10-31T00:00:00"/>
        <d v="2024-10-30T00:00:00"/>
        <d v="2024-10-29T00:00:00"/>
        <d v="2024-10-28T00:00:00"/>
        <d v="2024-10-25T00:00:00"/>
        <d v="2024-10-24T00:00:00"/>
        <d v="2024-10-23T00:00:00"/>
        <d v="2024-10-22T00:00:00"/>
        <d v="2024-10-21T00:00:00"/>
        <d v="2024-10-18T00:00:00"/>
        <d v="2024-10-17T00:00:00"/>
        <d v="2024-10-16T00:00:00"/>
        <d v="2024-10-15T00:00:00"/>
        <d v="2024-10-14T00:00:00"/>
        <d v="2024-10-11T00:00:00"/>
        <d v="2024-10-10T00:00:00"/>
        <d v="2024-10-09T00:00:00"/>
        <d v="2024-10-08T00:00:00"/>
        <d v="2024-10-07T00:00:00"/>
        <d v="2024-10-04T00:00:00"/>
        <d v="2024-10-03T00:00:00"/>
        <d v="2024-10-01T00:00:00"/>
        <d v="2024-09-30T00:00:00"/>
        <d v="2024-09-27T00:00:00"/>
        <d v="2024-09-26T00:00:00"/>
        <d v="2024-09-25T00:00:00"/>
        <d v="2024-09-24T00:00:00"/>
        <d v="2024-09-23T00:00:00"/>
        <d v="2024-09-20T00:00:00"/>
        <d v="2024-09-19T00:00:00"/>
        <d v="2024-09-18T00:00:00"/>
        <d v="2024-09-17T00:00:00"/>
        <d v="2024-09-16T00:00:00"/>
        <d v="2024-09-13T00:00:00"/>
        <d v="2024-09-12T00:00:00"/>
        <d v="2024-09-11T00:00:00"/>
        <d v="2024-09-10T00:00:00"/>
      </sharedItems>
      <fieldGroup par="19"/>
    </cacheField>
    <cacheField name="Week of Month" numFmtId="14">
      <sharedItems count="5">
        <s v="WEEK 2"/>
        <s v="WEEK 1"/>
        <s v="WEEK 5"/>
        <s v="WEEK 4"/>
        <s v="WEEK 3"/>
      </sharedItems>
    </cacheField>
    <cacheField name="Open Price" numFmtId="164">
      <sharedItems containsSemiMixedTypes="0" containsString="0" containsNumber="1" minValue="16.079999999999998" maxValue="2272.1"/>
    </cacheField>
    <cacheField name="High Price" numFmtId="164">
      <sharedItems containsSemiMixedTypes="0" containsString="0" containsNumber="1" minValue="16.37" maxValue="2301.5500000000002"/>
    </cacheField>
    <cacheField name="Low Price" numFmtId="164">
      <sharedItems containsSemiMixedTypes="0" containsString="0" containsNumber="1" minValue="16.02" maxValue="2247.65"/>
    </cacheField>
    <cacheField name="Close Price" numFmtId="164">
      <sharedItems containsSemiMixedTypes="0" containsString="0" containsNumber="1" minValue="16.12" maxValue="2267.5500000000002"/>
    </cacheField>
    <cacheField name="WAP" numFmtId="164">
      <sharedItems containsSemiMixedTypes="0" containsString="0" containsNumber="1" minValue="16.1718551153912" maxValue="2281.7290140957289"/>
    </cacheField>
    <cacheField name="No.of Shares" numFmtId="0">
      <sharedItems containsSemiMixedTypes="0" containsString="0" containsNumber="1" containsInteger="1" minValue="5" maxValue="540199923"/>
    </cacheField>
    <cacheField name="No. of Trades" numFmtId="0">
      <sharedItems containsSemiMixedTypes="0" containsString="0" containsNumber="1" containsInteger="1" minValue="1" maxValue="125065"/>
    </cacheField>
    <cacheField name="Total Turnover (Rs.)" numFmtId="164">
      <sharedItems containsSemiMixedTypes="0" containsString="0" containsNumber="1" containsInteger="1" minValue="200" maxValue="11645233705"/>
    </cacheField>
    <cacheField name="Deliverable Quantity" numFmtId="0">
      <sharedItems containsString="0" containsBlank="1" containsNumber="1" containsInteger="1" minValue="5" maxValue="420551492"/>
    </cacheField>
    <cacheField name="% Deli. Qty to Traded Qty" numFmtId="0">
      <sharedItems containsString="0" containsBlank="1" containsNumber="1" minValue="1.66" maxValue="100"/>
    </cacheField>
    <cacheField name="Spread High-Low" numFmtId="0">
      <sharedItems containsSemiMixedTypes="0" containsString="0" containsNumber="1" minValue="0" maxValue="174.65"/>
    </cacheField>
    <cacheField name="Spread Close-Open" numFmtId="0">
      <sharedItems containsSemiMixedTypes="0" containsString="0" containsNumber="1" minValue="-158.4" maxValue="85.95"/>
    </cacheField>
    <cacheField name="Positive Movement" numFmtId="0">
      <sharedItems containsSemiMixedTypes="0" containsString="0" containsNumber="1" containsInteger="1" minValue="0" maxValue="1" count="2">
        <n v="1"/>
        <n v="0"/>
      </sharedItems>
    </cacheField>
    <cacheField name="High % Low Trade" numFmtId="0">
      <sharedItems count="2">
        <s v=""/>
        <s v="Unusual Day"/>
      </sharedItems>
    </cacheField>
    <cacheField name="Months (Date)" numFmtId="0" databaseField="0">
      <fieldGroup base="1">
        <rangePr groupBy="months" startDate="2024-09-10T00:00:00" endDate="2025-09-11T00:00:00"/>
        <groupItems count="14">
          <s v="&lt;9/10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1/2025"/>
        </groupItems>
      </fieldGroup>
    </cacheField>
    <cacheField name="Quarters (Date)" numFmtId="0" databaseField="0">
      <fieldGroup base="1">
        <rangePr groupBy="quarters" startDate="2024-09-10T00:00:00" endDate="2025-09-11T00:00:00"/>
        <groupItems count="6">
          <s v="&lt;9/10/2024"/>
          <s v="Qtr1"/>
          <s v="Qtr2"/>
          <s v="Qtr3"/>
          <s v="Qtr4"/>
          <s v="&gt;9/11/2025"/>
        </groupItems>
      </fieldGroup>
    </cacheField>
    <cacheField name="Years (Date)" numFmtId="0" databaseField="0">
      <fieldGroup base="1">
        <rangePr groupBy="years" startDate="2024-09-10T00:00:00" endDate="2025-09-11T00:00:00"/>
        <groupItems count="4">
          <s v="&lt;9/10/2024"/>
          <s v="2024"/>
          <s v="2025"/>
          <s v="&gt;9/11/2025"/>
        </groupItems>
      </fieldGroup>
    </cacheField>
  </cacheFields>
  <extLst>
    <ext xmlns:x14="http://schemas.microsoft.com/office/spreadsheetml/2009/9/main" uri="{725AE2AE-9491-48be-B2B4-4EB974FC3084}">
      <x14:pivotCacheDefinition pivotCacheId="32042831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12.742756250002" createdVersion="8" refreshedVersion="8" minRefreshableVersion="3" recordCount="250" xr:uid="{D3DA6501-B99B-496E-A7FF-6A8B65188072}">
  <cacheSource type="worksheet">
    <worksheetSource ref="L3:S253" sheet="Volatility Index"/>
  </cacheSource>
  <cacheFields count="8">
    <cacheField name="Dates" numFmtId="0">
      <sharedItems/>
    </cacheField>
    <cacheField name="Close Price" numFmtId="0">
      <sharedItems containsSemiMixedTypes="0" containsString="0" containsNumber="1" minValue="86.9" maxValue="115"/>
    </cacheField>
    <cacheField name="Daily Returns" numFmtId="0">
      <sharedItems containsSemiMixedTypes="0" containsString="0" containsNumber="1" minValue="-4.5477014335145907E-2" maxValue="7.7409162717219523E-2"/>
    </cacheField>
    <cacheField name="DR in %" numFmtId="0">
      <sharedItems containsSemiMixedTypes="0" containsString="0" containsNumber="1" minValue="-4.5477014335145904" maxValue="7.740916271721952"/>
    </cacheField>
    <cacheField name="Year" numFmtId="0">
      <sharedItems containsSemiMixedTypes="0" containsString="0" containsNumber="1" containsInteger="1" minValue="1900" maxValue="2025" count="3">
        <n v="2024"/>
        <n v="2025"/>
        <n v="1900" u="1"/>
      </sharedItems>
    </cacheField>
    <cacheField name="Quarter" numFmtId="0">
      <sharedItems count="4">
        <s v="Q3"/>
        <s v="Q4"/>
        <s v="Q1"/>
        <s v="Q2"/>
      </sharedItems>
    </cacheField>
    <cacheField name="Month" numFmtId="0">
      <sharedItems count="12">
        <s v="Sep"/>
        <s v="Oct"/>
        <s v="Nov"/>
        <s v="Dec"/>
        <s v="Jan"/>
        <s v="Feb"/>
        <s v="Mar"/>
        <s v="Apr"/>
        <s v="May"/>
        <s v="Jun"/>
        <s v="Jul"/>
        <s v="Aug"/>
      </sharedItems>
    </cacheField>
    <cacheField name="Week of Month" numFmtId="0">
      <sharedItems count="6">
        <s v="Week 2"/>
        <s v="Week 3"/>
        <s v="Week 4"/>
        <s v="Week 5"/>
        <s v="Week 1"/>
        <s v="Week 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99">
  <r>
    <x v="0"/>
    <x v="0"/>
    <x v="0"/>
    <n v="697.75"/>
    <n v="715"/>
    <n v="695.7"/>
    <n v="713.8"/>
    <n v="706.36962736593057"/>
    <n v="101440"/>
    <n v="4366"/>
    <n v="71654135"/>
    <m/>
    <m/>
    <n v="19.3"/>
    <n v="16.05"/>
    <x v="0"/>
    <x v="0"/>
  </r>
  <r>
    <x v="0"/>
    <x v="1"/>
    <x v="0"/>
    <n v="695.25"/>
    <n v="699.15"/>
    <n v="695"/>
    <n v="697.5"/>
    <n v="697.02955488179828"/>
    <n v="281341"/>
    <n v="1492"/>
    <n v="196102992"/>
    <n v="265959"/>
    <n v="94.53"/>
    <n v="4.1500000000000004"/>
    <n v="2.25"/>
    <x v="0"/>
    <x v="1"/>
  </r>
  <r>
    <x v="0"/>
    <x v="2"/>
    <x v="0"/>
    <n v="690.25"/>
    <n v="703.65"/>
    <n v="690.25"/>
    <n v="699.85"/>
    <n v="700.33531741476293"/>
    <n v="174220"/>
    <n v="3136"/>
    <n v="122012419"/>
    <n v="142165"/>
    <n v="81.599999999999994"/>
    <n v="13.4"/>
    <n v="9.6"/>
    <x v="0"/>
    <x v="0"/>
  </r>
  <r>
    <x v="0"/>
    <x v="3"/>
    <x v="1"/>
    <n v="695.15"/>
    <n v="700"/>
    <n v="682.5"/>
    <n v="694.75"/>
    <n v="688.04672315398216"/>
    <n v="383921"/>
    <n v="4439"/>
    <n v="264155586"/>
    <n v="341236"/>
    <n v="88.88"/>
    <n v="17.5"/>
    <n v="-0.4"/>
    <x v="1"/>
    <x v="0"/>
  </r>
  <r>
    <x v="0"/>
    <x v="4"/>
    <x v="1"/>
    <n v="717.8"/>
    <n v="718.55"/>
    <n v="693"/>
    <n v="695.2"/>
    <n v="701.67692632224907"/>
    <n v="52146"/>
    <n v="2688"/>
    <n v="36589645"/>
    <n v="25601"/>
    <n v="49.09"/>
    <n v="25.55"/>
    <n v="-22.6"/>
    <x v="1"/>
    <x v="0"/>
  </r>
  <r>
    <x v="0"/>
    <x v="5"/>
    <x v="1"/>
    <n v="710.2"/>
    <n v="716.05"/>
    <n v="710"/>
    <n v="714.25"/>
    <n v="712.76136958798884"/>
    <n v="779008"/>
    <n v="4825"/>
    <n v="555246809"/>
    <n v="745650"/>
    <n v="95.72"/>
    <n v="6.05"/>
    <n v="4.05"/>
    <x v="0"/>
    <x v="0"/>
  </r>
  <r>
    <x v="0"/>
    <x v="6"/>
    <x v="1"/>
    <n v="719.25"/>
    <n v="722.65"/>
    <n v="704.35"/>
    <n v="708.9"/>
    <n v="708.61689187250772"/>
    <n v="69714"/>
    <n v="3927"/>
    <n v="49400518"/>
    <n v="38748"/>
    <n v="55.58"/>
    <n v="18.3"/>
    <n v="-10.35"/>
    <x v="1"/>
    <x v="0"/>
  </r>
  <r>
    <x v="0"/>
    <x v="7"/>
    <x v="1"/>
    <n v="719.45"/>
    <n v="727.45"/>
    <n v="717"/>
    <n v="721.7"/>
    <n v="721.97934803504245"/>
    <n v="36413"/>
    <n v="2783"/>
    <n v="26289434"/>
    <n v="21743"/>
    <n v="59.71"/>
    <n v="10.45"/>
    <n v="2.25"/>
    <x v="0"/>
    <x v="0"/>
  </r>
  <r>
    <x v="0"/>
    <x v="8"/>
    <x v="2"/>
    <n v="726"/>
    <n v="730.85"/>
    <n v="716.25"/>
    <n v="718.1"/>
    <n v="722.76340875157916"/>
    <n v="34828"/>
    <n v="2175"/>
    <n v="25172404"/>
    <n v="15670"/>
    <n v="44.99"/>
    <n v="14.6"/>
    <n v="-7.9"/>
    <x v="1"/>
    <x v="0"/>
  </r>
  <r>
    <x v="0"/>
    <x v="9"/>
    <x v="2"/>
    <n v="744.5"/>
    <n v="750.8"/>
    <n v="728"/>
    <n v="729.65"/>
    <n v="735.54112885583027"/>
    <n v="27426"/>
    <n v="1941"/>
    <n v="20172951"/>
    <n v="10964"/>
    <n v="39.979999999999997"/>
    <n v="22.8"/>
    <n v="-14.85"/>
    <x v="1"/>
    <x v="0"/>
  </r>
  <r>
    <x v="0"/>
    <x v="10"/>
    <x v="2"/>
    <n v="739.55"/>
    <n v="750.15"/>
    <n v="739.5"/>
    <n v="745.5"/>
    <n v="745.83397266396037"/>
    <n v="26851"/>
    <n v="1624"/>
    <n v="20026388"/>
    <n v="12667"/>
    <n v="47.18"/>
    <n v="10.65"/>
    <n v="5.95"/>
    <x v="0"/>
    <x v="0"/>
  </r>
  <r>
    <x v="0"/>
    <x v="11"/>
    <x v="2"/>
    <n v="736.15"/>
    <n v="753"/>
    <n v="736.15"/>
    <n v="749.7"/>
    <n v="747.78252369185657"/>
    <n v="36827"/>
    <n v="1611"/>
    <n v="27538587"/>
    <n v="14904"/>
    <n v="40.47"/>
    <n v="16.850000000000001"/>
    <n v="13.55"/>
    <x v="0"/>
    <x v="0"/>
  </r>
  <r>
    <x v="0"/>
    <x v="12"/>
    <x v="3"/>
    <n v="752.45"/>
    <n v="759.9"/>
    <n v="740"/>
    <n v="742.35"/>
    <n v="751.38195257366465"/>
    <n v="29899"/>
    <n v="1543"/>
    <n v="22465569"/>
    <n v="13748"/>
    <n v="45.98"/>
    <n v="19.899999999999999"/>
    <n v="-10.1"/>
    <x v="1"/>
    <x v="0"/>
  </r>
  <r>
    <x v="0"/>
    <x v="13"/>
    <x v="3"/>
    <n v="759.55"/>
    <n v="760.85"/>
    <n v="751.05"/>
    <n v="752.45"/>
    <n v="756.13307917888562"/>
    <n v="17050"/>
    <n v="1050"/>
    <n v="12892069"/>
    <n v="7397"/>
    <n v="43.38"/>
    <n v="9.8000000000000007"/>
    <n v="-7.1"/>
    <x v="1"/>
    <x v="0"/>
  </r>
  <r>
    <x v="0"/>
    <x v="14"/>
    <x v="3"/>
    <n v="759.3"/>
    <n v="761.05"/>
    <n v="745.8"/>
    <n v="759.2"/>
    <n v="755.09538589530268"/>
    <n v="31252"/>
    <n v="2545"/>
    <n v="23598241"/>
    <n v="16509"/>
    <n v="52.83"/>
    <n v="15.25"/>
    <n v="-0.1"/>
    <x v="1"/>
    <x v="0"/>
  </r>
  <r>
    <x v="0"/>
    <x v="15"/>
    <x v="3"/>
    <n v="755.75"/>
    <n v="764.95"/>
    <n v="754.5"/>
    <n v="757.95"/>
    <n v="759.68929121725728"/>
    <n v="38940"/>
    <n v="1545"/>
    <n v="29582301"/>
    <n v="19059"/>
    <n v="48.94"/>
    <n v="10.45"/>
    <n v="2.2000000000000002"/>
    <x v="0"/>
    <x v="0"/>
  </r>
  <r>
    <x v="0"/>
    <x v="16"/>
    <x v="3"/>
    <n v="756.95"/>
    <n v="773"/>
    <n v="752.3"/>
    <n v="761.85"/>
    <n v="763.80574585909142"/>
    <n v="161438"/>
    <n v="6269"/>
    <n v="123307272"/>
    <n v="92483"/>
    <n v="57.29"/>
    <n v="20.7"/>
    <n v="4.9000000000000004"/>
    <x v="0"/>
    <x v="0"/>
  </r>
  <r>
    <x v="0"/>
    <x v="17"/>
    <x v="4"/>
    <n v="746.2"/>
    <n v="752.35"/>
    <n v="741.05"/>
    <n v="751.55"/>
    <n v="750.33860465116277"/>
    <n v="141900"/>
    <n v="3099"/>
    <n v="106473048"/>
    <n v="109969"/>
    <n v="77.5"/>
    <n v="11.3"/>
    <n v="5.35"/>
    <x v="0"/>
    <x v="0"/>
  </r>
  <r>
    <x v="0"/>
    <x v="18"/>
    <x v="4"/>
    <n v="730.5"/>
    <n v="742.3"/>
    <n v="729.2"/>
    <n v="737.9"/>
    <n v="735.22610297720541"/>
    <n v="102042"/>
    <n v="7410"/>
    <n v="75023942"/>
    <n v="67175"/>
    <n v="65.83"/>
    <n v="13.1"/>
    <n v="7.4"/>
    <x v="0"/>
    <x v="0"/>
  </r>
  <r>
    <x v="0"/>
    <x v="19"/>
    <x v="4"/>
    <n v="738.85"/>
    <n v="741.5"/>
    <n v="721.65"/>
    <n v="723.9"/>
    <n v="731.21271336473262"/>
    <n v="89811"/>
    <n v="4098"/>
    <n v="65670945"/>
    <n v="50377"/>
    <n v="56.09"/>
    <n v="19.850000000000001"/>
    <n v="-14.95"/>
    <x v="1"/>
    <x v="0"/>
  </r>
  <r>
    <x v="0"/>
    <x v="20"/>
    <x v="4"/>
    <n v="747.75"/>
    <n v="747.75"/>
    <n v="725.8"/>
    <n v="734.3"/>
    <n v="734.91859626106918"/>
    <n v="198185"/>
    <n v="4942"/>
    <n v="145649842"/>
    <n v="130290"/>
    <n v="65.739999999999995"/>
    <n v="21.95"/>
    <n v="-13.45"/>
    <x v="1"/>
    <x v="0"/>
  </r>
  <r>
    <x v="0"/>
    <x v="21"/>
    <x v="0"/>
    <n v="800"/>
    <n v="800"/>
    <n v="736.85"/>
    <n v="738.9"/>
    <n v="758.41714508858229"/>
    <n v="583864"/>
    <n v="14730"/>
    <n v="442812468"/>
    <n v="218619"/>
    <n v="37.44"/>
    <n v="63.15"/>
    <n v="-61.1"/>
    <x v="1"/>
    <x v="0"/>
  </r>
  <r>
    <x v="0"/>
    <x v="22"/>
    <x v="0"/>
    <n v="734.7"/>
    <n v="745"/>
    <n v="725"/>
    <n v="744"/>
    <n v="733.63768399624178"/>
    <n v="25544"/>
    <n v="919"/>
    <n v="18740041"/>
    <n v="6350"/>
    <n v="24.86"/>
    <n v="20"/>
    <n v="9.3000000000000007"/>
    <x v="0"/>
    <x v="0"/>
  </r>
  <r>
    <x v="0"/>
    <x v="23"/>
    <x v="0"/>
    <n v="743.6"/>
    <n v="744.85"/>
    <n v="723.45"/>
    <n v="734.7"/>
    <n v="733.79990989187024"/>
    <n v="19976"/>
    <n v="1064"/>
    <n v="14658387"/>
    <n v="5427"/>
    <n v="27.17"/>
    <n v="21.4"/>
    <n v="-8.9"/>
    <x v="1"/>
    <x v="0"/>
  </r>
  <r>
    <x v="0"/>
    <x v="24"/>
    <x v="0"/>
    <n v="748.8"/>
    <n v="755.85"/>
    <n v="739.6"/>
    <n v="742.45"/>
    <n v="745.58545849158975"/>
    <n v="27645"/>
    <n v="1187"/>
    <n v="20611710"/>
    <n v="13335"/>
    <n v="48.24"/>
    <n v="16.25"/>
    <n v="-6.35"/>
    <x v="1"/>
    <x v="0"/>
  </r>
  <r>
    <x v="0"/>
    <x v="25"/>
    <x v="0"/>
    <n v="740.9"/>
    <n v="755.5"/>
    <n v="740.9"/>
    <n v="752.5"/>
    <n v="752.41248097412483"/>
    <n v="162279"/>
    <n v="2830"/>
    <n v="122100745"/>
    <n v="111687"/>
    <n v="68.819999999999993"/>
    <n v="14.6"/>
    <n v="11.6"/>
    <x v="0"/>
    <x v="0"/>
  </r>
  <r>
    <x v="0"/>
    <x v="26"/>
    <x v="1"/>
    <n v="740.05"/>
    <n v="751"/>
    <n v="739.15"/>
    <n v="741.35"/>
    <n v="745.05836664244191"/>
    <n v="22016"/>
    <n v="849"/>
    <n v="16403205"/>
    <n v="8472"/>
    <n v="38.479999999999997"/>
    <n v="11.85"/>
    <n v="1.3"/>
    <x v="0"/>
    <x v="0"/>
  </r>
  <r>
    <x v="0"/>
    <x v="27"/>
    <x v="2"/>
    <n v="731.95"/>
    <n v="749.6"/>
    <n v="731.95"/>
    <n v="741.2"/>
    <n v="742.78545421460672"/>
    <n v="1198024"/>
    <n v="3168"/>
    <n v="889874801"/>
    <n v="1113922"/>
    <n v="92.98"/>
    <n v="17.649999999999999"/>
    <n v="9.25"/>
    <x v="0"/>
    <x v="0"/>
  </r>
  <r>
    <x v="0"/>
    <x v="28"/>
    <x v="2"/>
    <n v="735.05"/>
    <n v="754.2"/>
    <n v="735.05"/>
    <n v="746.35"/>
    <n v="747.14262766883076"/>
    <n v="44823"/>
    <n v="1991"/>
    <n v="33489174"/>
    <n v="12143"/>
    <n v="27.09"/>
    <n v="19.149999999999999"/>
    <n v="11.3"/>
    <x v="0"/>
    <x v="0"/>
  </r>
  <r>
    <x v="0"/>
    <x v="29"/>
    <x v="2"/>
    <n v="727.05"/>
    <n v="741.6"/>
    <n v="727.05"/>
    <n v="739.9"/>
    <n v="733.45500143385073"/>
    <n v="184817"/>
    <n v="1237"/>
    <n v="135554953"/>
    <n v="162656"/>
    <n v="88.01"/>
    <n v="14.55"/>
    <n v="12.85"/>
    <x v="0"/>
    <x v="1"/>
  </r>
  <r>
    <x v="0"/>
    <x v="30"/>
    <x v="2"/>
    <n v="731.95"/>
    <n v="737.15"/>
    <n v="724.3"/>
    <n v="727"/>
    <n v="732.44473300366428"/>
    <n v="112436"/>
    <n v="3347"/>
    <n v="82353156"/>
    <n v="87400"/>
    <n v="77.73"/>
    <n v="12.85"/>
    <n v="-4.95"/>
    <x v="1"/>
    <x v="0"/>
  </r>
  <r>
    <x v="0"/>
    <x v="31"/>
    <x v="3"/>
    <n v="744.45"/>
    <n v="747.85"/>
    <n v="727.75"/>
    <n v="733.2"/>
    <n v="736.15759218799963"/>
    <n v="150128"/>
    <n v="6931"/>
    <n v="110517867"/>
    <n v="76832"/>
    <n v="51.18"/>
    <n v="20.100000000000001"/>
    <n v="-11.25"/>
    <x v="1"/>
    <x v="0"/>
  </r>
  <r>
    <x v="0"/>
    <x v="32"/>
    <x v="3"/>
    <n v="739.65"/>
    <n v="746.5"/>
    <n v="733"/>
    <n v="745.65"/>
    <n v="742.72800391766953"/>
    <n v="134774"/>
    <n v="4270"/>
    <n v="100100424"/>
    <n v="97053"/>
    <n v="72.010000000000005"/>
    <n v="13.5"/>
    <n v="6"/>
    <x v="0"/>
    <x v="0"/>
  </r>
  <r>
    <x v="0"/>
    <x v="33"/>
    <x v="3"/>
    <n v="725.2"/>
    <n v="738.95"/>
    <n v="721.5"/>
    <n v="736.3"/>
    <n v="729.16327258279762"/>
    <n v="98161"/>
    <n v="3012"/>
    <n v="71575396"/>
    <n v="35898"/>
    <n v="36.57"/>
    <n v="17.45"/>
    <n v="11.1"/>
    <x v="0"/>
    <x v="0"/>
  </r>
  <r>
    <x v="0"/>
    <x v="34"/>
    <x v="3"/>
    <n v="750.2"/>
    <n v="753.65"/>
    <n v="724.4"/>
    <n v="725.9"/>
    <n v="731.17028174849804"/>
    <n v="289620"/>
    <n v="7174"/>
    <n v="211761537"/>
    <n v="144537"/>
    <n v="49.91"/>
    <n v="29.25"/>
    <n v="-24.3"/>
    <x v="1"/>
    <x v="0"/>
  </r>
  <r>
    <x v="0"/>
    <x v="35"/>
    <x v="3"/>
    <n v="774.95"/>
    <n v="774.95"/>
    <n v="734.85"/>
    <n v="753.25"/>
    <n v="747.14472403864352"/>
    <n v="301111"/>
    <n v="11811"/>
    <n v="224973495"/>
    <n v="118740"/>
    <n v="39.43"/>
    <n v="40.1"/>
    <n v="-21.7"/>
    <x v="1"/>
    <x v="0"/>
  </r>
  <r>
    <x v="0"/>
    <x v="36"/>
    <x v="4"/>
    <n v="796.55"/>
    <n v="800.3"/>
    <n v="786.3"/>
    <n v="794.6"/>
    <n v="793.57597924924221"/>
    <n v="34312"/>
    <n v="1833"/>
    <n v="27229179"/>
    <n v="11610"/>
    <n v="33.840000000000003"/>
    <n v="14"/>
    <n v="-1.95"/>
    <x v="1"/>
    <x v="0"/>
  </r>
  <r>
    <x v="0"/>
    <x v="37"/>
    <x v="4"/>
    <n v="798.25"/>
    <n v="802.55"/>
    <n v="788.2"/>
    <n v="796.55"/>
    <n v="791.81038477263439"/>
    <n v="132078"/>
    <n v="1341"/>
    <n v="104580732"/>
    <n v="116387"/>
    <n v="88.12"/>
    <n v="14.35"/>
    <n v="-1.7"/>
    <x v="1"/>
    <x v="1"/>
  </r>
  <r>
    <x v="0"/>
    <x v="38"/>
    <x v="4"/>
    <n v="810.25"/>
    <n v="814.2"/>
    <n v="795"/>
    <n v="797.4"/>
    <n v="804.98403846576059"/>
    <n v="45547"/>
    <n v="2180"/>
    <n v="36664608"/>
    <n v="20633"/>
    <n v="45.3"/>
    <n v="19.2"/>
    <n v="-12.85"/>
    <x v="1"/>
    <x v="0"/>
  </r>
  <r>
    <x v="0"/>
    <x v="39"/>
    <x v="4"/>
    <n v="813.8"/>
    <n v="820.85"/>
    <n v="802.4"/>
    <n v="810.1"/>
    <n v="808.4779344789431"/>
    <n v="163581"/>
    <n v="2824"/>
    <n v="132251629"/>
    <n v="125489"/>
    <n v="76.709999999999994"/>
    <n v="18.45"/>
    <n v="-3.7"/>
    <x v="1"/>
    <x v="0"/>
  </r>
  <r>
    <x v="0"/>
    <x v="40"/>
    <x v="4"/>
    <n v="807.4"/>
    <n v="814.3"/>
    <n v="797.4"/>
    <n v="805.1"/>
    <n v="803.95224113780841"/>
    <n v="111372"/>
    <n v="2699"/>
    <n v="89537769"/>
    <n v="24518"/>
    <n v="22.01"/>
    <n v="16.899999999999999"/>
    <n v="-2.2999999999999998"/>
    <x v="1"/>
    <x v="0"/>
  </r>
  <r>
    <x v="0"/>
    <x v="41"/>
    <x v="0"/>
    <n v="829"/>
    <n v="832.55"/>
    <n v="817.25"/>
    <n v="820.45"/>
    <n v="824.53251803426508"/>
    <n v="17744"/>
    <n v="1005"/>
    <n v="14630505"/>
    <n v="4647"/>
    <n v="26.19"/>
    <n v="15.3"/>
    <n v="-8.5500000000000007"/>
    <x v="1"/>
    <x v="0"/>
  </r>
  <r>
    <x v="0"/>
    <x v="42"/>
    <x v="0"/>
    <n v="821.05"/>
    <n v="829.75"/>
    <n v="821.05"/>
    <n v="828.05"/>
    <n v="826.65202108963092"/>
    <n v="9673"/>
    <n v="592"/>
    <n v="7996205"/>
    <n v="3437"/>
    <n v="35.53"/>
    <n v="8.6999999999999993"/>
    <n v="7"/>
    <x v="0"/>
    <x v="0"/>
  </r>
  <r>
    <x v="0"/>
    <x v="43"/>
    <x v="0"/>
    <n v="822.05"/>
    <n v="827.9"/>
    <n v="816.85"/>
    <n v="825.5"/>
    <n v="821.84322298563393"/>
    <n v="20813"/>
    <n v="707"/>
    <n v="17105023"/>
    <n v="8977"/>
    <n v="43.13"/>
    <n v="11.05"/>
    <n v="3.45"/>
    <x v="0"/>
    <x v="0"/>
  </r>
  <r>
    <x v="0"/>
    <x v="44"/>
    <x v="0"/>
    <n v="813.9"/>
    <n v="820.45"/>
    <n v="804"/>
    <n v="819"/>
    <n v="812.68876811594203"/>
    <n v="30360"/>
    <n v="1126"/>
    <n v="24673231"/>
    <n v="11161"/>
    <n v="36.76"/>
    <n v="16.45"/>
    <n v="5.0999999999999996"/>
    <x v="0"/>
    <x v="0"/>
  </r>
  <r>
    <x v="0"/>
    <x v="45"/>
    <x v="0"/>
    <n v="823.9"/>
    <n v="824"/>
    <n v="810"/>
    <n v="813.4"/>
    <n v="818.08252619450548"/>
    <n v="27773"/>
    <n v="1579"/>
    <n v="22720606"/>
    <n v="10352"/>
    <n v="37.270000000000003"/>
    <n v="14"/>
    <n v="-10.5"/>
    <x v="1"/>
    <x v="0"/>
  </r>
  <r>
    <x v="0"/>
    <x v="46"/>
    <x v="1"/>
    <n v="811.45"/>
    <n v="820.8"/>
    <n v="807.05"/>
    <n v="819.75"/>
    <n v="816.2038670402269"/>
    <n v="28911"/>
    <n v="1021"/>
    <n v="23597270"/>
    <n v="10645"/>
    <n v="36.82"/>
    <n v="13.75"/>
    <n v="8.3000000000000007"/>
    <x v="0"/>
    <x v="0"/>
  </r>
  <r>
    <x v="0"/>
    <x v="47"/>
    <x v="1"/>
    <n v="818.9"/>
    <n v="822"/>
    <n v="810"/>
    <n v="811.3"/>
    <n v="813.90502945174444"/>
    <n v="55175"/>
    <n v="2194"/>
    <n v="44907210"/>
    <n v="30166"/>
    <n v="54.67"/>
    <n v="12"/>
    <n v="-7.6"/>
    <x v="1"/>
    <x v="0"/>
  </r>
  <r>
    <x v="0"/>
    <x v="48"/>
    <x v="1"/>
    <n v="838.15"/>
    <n v="840.95"/>
    <n v="816.55"/>
    <n v="818.6"/>
    <n v="826.00446509110589"/>
    <n v="44344"/>
    <n v="1479"/>
    <n v="36628342"/>
    <n v="19836"/>
    <n v="44.73"/>
    <n v="24.4"/>
    <n v="-19.55"/>
    <x v="1"/>
    <x v="0"/>
  </r>
  <r>
    <x v="0"/>
    <x v="49"/>
    <x v="1"/>
    <n v="817.25"/>
    <n v="840"/>
    <n v="817.25"/>
    <n v="836.15"/>
    <n v="832.79231238433943"/>
    <n v="96727"/>
    <n v="3479"/>
    <n v="80553502"/>
    <n v="50224"/>
    <n v="51.92"/>
    <n v="22.75"/>
    <n v="18.899999999999999"/>
    <x v="0"/>
    <x v="0"/>
  </r>
  <r>
    <x v="0"/>
    <x v="50"/>
    <x v="2"/>
    <n v="813.7"/>
    <n v="822.05"/>
    <n v="809.2"/>
    <n v="817.75"/>
    <n v="815.82607920085627"/>
    <n v="33636"/>
    <n v="1332"/>
    <n v="27441126"/>
    <n v="11653"/>
    <n v="34.64"/>
    <n v="12.85"/>
    <n v="4.05"/>
    <x v="0"/>
    <x v="0"/>
  </r>
  <r>
    <x v="0"/>
    <x v="51"/>
    <x v="3"/>
    <n v="819.75"/>
    <n v="819.8"/>
    <n v="803.8"/>
    <n v="809.95"/>
    <n v="809.53625174175568"/>
    <n v="43060"/>
    <n v="1861"/>
    <n v="34858631"/>
    <n v="13752"/>
    <n v="31.94"/>
    <n v="16"/>
    <n v="-9.8000000000000007"/>
    <x v="1"/>
    <x v="0"/>
  </r>
  <r>
    <x v="0"/>
    <x v="52"/>
    <x v="3"/>
    <n v="810.2"/>
    <n v="823.5"/>
    <n v="806.4"/>
    <n v="819.7"/>
    <n v="814.67368600146585"/>
    <n v="76408"/>
    <n v="3770"/>
    <n v="62247587"/>
    <n v="34575"/>
    <n v="45.25"/>
    <n v="17.100000000000001"/>
    <n v="9.5"/>
    <x v="0"/>
    <x v="0"/>
  </r>
  <r>
    <x v="0"/>
    <x v="53"/>
    <x v="3"/>
    <n v="800.75"/>
    <n v="810.95"/>
    <n v="794.45"/>
    <n v="807.35"/>
    <n v="804.36847650127197"/>
    <n v="38917"/>
    <n v="1676"/>
    <n v="31303608"/>
    <n v="21469"/>
    <n v="55.17"/>
    <n v="16.5"/>
    <n v="6.6"/>
    <x v="0"/>
    <x v="0"/>
  </r>
  <r>
    <x v="0"/>
    <x v="54"/>
    <x v="3"/>
    <n v="805.45"/>
    <n v="805.45"/>
    <n v="791"/>
    <n v="800.7"/>
    <n v="799.04119714043384"/>
    <n v="24759"/>
    <n v="741"/>
    <n v="19783461"/>
    <n v="9169"/>
    <n v="37.03"/>
    <n v="14.45"/>
    <n v="-4.75"/>
    <x v="1"/>
    <x v="0"/>
  </r>
  <r>
    <x v="0"/>
    <x v="55"/>
    <x v="3"/>
    <n v="796.05"/>
    <n v="802.4"/>
    <n v="789.4"/>
    <n v="796.25"/>
    <n v="796.12534162935401"/>
    <n v="68788"/>
    <n v="1923"/>
    <n v="54763870"/>
    <n v="15430"/>
    <n v="22.43"/>
    <n v="13"/>
    <n v="0.2"/>
    <x v="0"/>
    <x v="0"/>
  </r>
  <r>
    <x v="0"/>
    <x v="56"/>
    <x v="4"/>
    <n v="784.15"/>
    <n v="797.15"/>
    <n v="784.15"/>
    <n v="795.05"/>
    <n v="790.99459853388782"/>
    <n v="23327"/>
    <n v="1245"/>
    <n v="18451531"/>
    <n v="8368"/>
    <n v="35.869999999999997"/>
    <n v="13"/>
    <n v="10.9"/>
    <x v="0"/>
    <x v="0"/>
  </r>
  <r>
    <x v="0"/>
    <x v="57"/>
    <x v="4"/>
    <n v="799.35"/>
    <n v="808"/>
    <n v="787.75"/>
    <n v="789.65"/>
    <n v="798.37279309219309"/>
    <n v="134804"/>
    <n v="3952"/>
    <n v="107623846"/>
    <n v="60759"/>
    <n v="45.07"/>
    <n v="20.25"/>
    <n v="-9.6999999999999993"/>
    <x v="1"/>
    <x v="0"/>
  </r>
  <r>
    <x v="0"/>
    <x v="58"/>
    <x v="4"/>
    <n v="774"/>
    <n v="798.8"/>
    <n v="768.9"/>
    <n v="794.65"/>
    <n v="790.27329622626439"/>
    <n v="75098"/>
    <n v="3267"/>
    <n v="59347944"/>
    <n v="31119"/>
    <n v="41.44"/>
    <n v="29.9"/>
    <n v="20.65"/>
    <x v="0"/>
    <x v="0"/>
  </r>
  <r>
    <x v="0"/>
    <x v="59"/>
    <x v="4"/>
    <n v="781.45"/>
    <n v="783.55"/>
    <n v="771.25"/>
    <n v="773.05"/>
    <n v="776.04691778534698"/>
    <n v="29946"/>
    <n v="1524"/>
    <n v="23239501"/>
    <n v="13875"/>
    <n v="46.33"/>
    <n v="12.3"/>
    <n v="-8.4"/>
    <x v="1"/>
    <x v="0"/>
  </r>
  <r>
    <x v="0"/>
    <x v="60"/>
    <x v="4"/>
    <n v="769.35"/>
    <n v="783.35"/>
    <n v="758.6"/>
    <n v="781.9"/>
    <n v="774.56695998900045"/>
    <n v="29092"/>
    <n v="1771"/>
    <n v="22533702"/>
    <n v="7564"/>
    <n v="26"/>
    <n v="24.75"/>
    <n v="12.55"/>
    <x v="0"/>
    <x v="0"/>
  </r>
  <r>
    <x v="0"/>
    <x v="61"/>
    <x v="0"/>
    <n v="768"/>
    <n v="772.9"/>
    <n v="757.15"/>
    <n v="768.45"/>
    <n v="765.99090819413391"/>
    <n v="60824"/>
    <n v="2091"/>
    <n v="46590631"/>
    <n v="25208"/>
    <n v="41.44"/>
    <n v="15.75"/>
    <n v="0.45"/>
    <x v="0"/>
    <x v="0"/>
  </r>
  <r>
    <x v="0"/>
    <x v="62"/>
    <x v="0"/>
    <n v="775"/>
    <n v="784.9"/>
    <n v="772.25"/>
    <n v="778"/>
    <n v="779.85757696173539"/>
    <n v="128343"/>
    <n v="4028"/>
    <n v="100089261"/>
    <n v="79988"/>
    <n v="62.32"/>
    <n v="12.65"/>
    <n v="3"/>
    <x v="0"/>
    <x v="0"/>
  </r>
  <r>
    <x v="0"/>
    <x v="63"/>
    <x v="0"/>
    <n v="769.95"/>
    <n v="781.45"/>
    <n v="767.3"/>
    <n v="774.35"/>
    <n v="775.15708990668475"/>
    <n v="53689"/>
    <n v="1970"/>
    <n v="41617409"/>
    <n v="23033"/>
    <n v="42.9"/>
    <n v="14.15"/>
    <n v="4.4000000000000004"/>
    <x v="0"/>
    <x v="0"/>
  </r>
  <r>
    <x v="0"/>
    <x v="64"/>
    <x v="0"/>
    <n v="772.5"/>
    <n v="778.5"/>
    <n v="760"/>
    <n v="764.7"/>
    <n v="760.83814674620476"/>
    <n v="10518732"/>
    <n v="21277"/>
    <n v="8003052561"/>
    <n v="9396542"/>
    <n v="89.33"/>
    <n v="18.5"/>
    <n v="-7.8"/>
    <x v="1"/>
    <x v="0"/>
  </r>
  <r>
    <x v="0"/>
    <x v="65"/>
    <x v="0"/>
    <n v="755"/>
    <n v="782.15"/>
    <n v="750.05"/>
    <n v="771.85"/>
    <n v="757.0478294859065"/>
    <n v="1146134"/>
    <n v="11978"/>
    <n v="867678257"/>
    <n v="681996"/>
    <n v="59.5"/>
    <n v="32.1"/>
    <n v="16.850000000000001"/>
    <x v="0"/>
    <x v="0"/>
  </r>
  <r>
    <x v="0"/>
    <x v="66"/>
    <x v="1"/>
    <n v="717.9"/>
    <n v="755.4"/>
    <n v="712.5"/>
    <n v="749.05"/>
    <n v="741.29705695415475"/>
    <n v="180935"/>
    <n v="6112"/>
    <n v="134126583"/>
    <n v="91777"/>
    <n v="50.72"/>
    <n v="42.9"/>
    <n v="31.15"/>
    <x v="0"/>
    <x v="0"/>
  </r>
  <r>
    <x v="0"/>
    <x v="67"/>
    <x v="1"/>
    <n v="735.3"/>
    <n v="735.3"/>
    <n v="713.65"/>
    <n v="720.05"/>
    <n v="719.18066239316238"/>
    <n v="28080"/>
    <n v="1260"/>
    <n v="20194593"/>
    <n v="8203"/>
    <n v="29.21"/>
    <n v="21.65"/>
    <n v="-15.25"/>
    <x v="1"/>
    <x v="0"/>
  </r>
  <r>
    <x v="0"/>
    <x v="68"/>
    <x v="1"/>
    <n v="728.75"/>
    <n v="737.95"/>
    <n v="719.65"/>
    <n v="725.05"/>
    <n v="727.85557612017385"/>
    <n v="116165"/>
    <n v="3748"/>
    <n v="84551343"/>
    <n v="67647"/>
    <n v="58.23"/>
    <n v="18.3"/>
    <n v="-3.7"/>
    <x v="1"/>
    <x v="0"/>
  </r>
  <r>
    <x v="0"/>
    <x v="69"/>
    <x v="1"/>
    <n v="722.2"/>
    <n v="730.25"/>
    <n v="716"/>
    <n v="728.5"/>
    <n v="724.60997837991385"/>
    <n v="126734"/>
    <n v="3693"/>
    <n v="91832721"/>
    <n v="48354"/>
    <n v="38.15"/>
    <n v="14.25"/>
    <n v="6.3"/>
    <x v="0"/>
    <x v="0"/>
  </r>
  <r>
    <x v="0"/>
    <x v="70"/>
    <x v="1"/>
    <n v="688.2"/>
    <n v="721.25"/>
    <n v="688.2"/>
    <n v="719"/>
    <n v="707.61501125145776"/>
    <n v="121762"/>
    <n v="4218"/>
    <n v="86160619"/>
    <n v="55190"/>
    <n v="45.33"/>
    <n v="33.049999999999997"/>
    <n v="30.8"/>
    <x v="0"/>
    <x v="0"/>
  </r>
  <r>
    <x v="0"/>
    <x v="71"/>
    <x v="2"/>
    <n v="700.45"/>
    <n v="703.35"/>
    <n v="690.6"/>
    <n v="693.1"/>
    <n v="697.85602503912367"/>
    <n v="63261"/>
    <n v="2089"/>
    <n v="44147070"/>
    <n v="38848"/>
    <n v="61.41"/>
    <n v="12.75"/>
    <n v="-7.35"/>
    <x v="1"/>
    <x v="0"/>
  </r>
  <r>
    <x v="0"/>
    <x v="72"/>
    <x v="2"/>
    <n v="708.85"/>
    <n v="708.85"/>
    <n v="695.4"/>
    <n v="698.25"/>
    <n v="699.81559215875211"/>
    <n v="33209"/>
    <n v="1976"/>
    <n v="23240176"/>
    <n v="15325"/>
    <n v="46.15"/>
    <n v="13.45"/>
    <n v="-10.6"/>
    <x v="1"/>
    <x v="0"/>
  </r>
  <r>
    <x v="0"/>
    <x v="73"/>
    <x v="2"/>
    <n v="702"/>
    <n v="709.2"/>
    <n v="699"/>
    <n v="706.55"/>
    <n v="704.00333357489671"/>
    <n v="27598"/>
    <n v="981"/>
    <n v="19429084"/>
    <n v="11299"/>
    <n v="40.94"/>
    <n v="10.199999999999999"/>
    <n v="4.55"/>
    <x v="0"/>
    <x v="0"/>
  </r>
  <r>
    <x v="0"/>
    <x v="74"/>
    <x v="2"/>
    <n v="716.7"/>
    <n v="716.7"/>
    <n v="695"/>
    <n v="700.95"/>
    <n v="701.40933958174196"/>
    <n v="48439"/>
    <n v="1918"/>
    <n v="33975567"/>
    <n v="21311"/>
    <n v="44"/>
    <n v="21.7"/>
    <n v="-15.75"/>
    <x v="1"/>
    <x v="0"/>
  </r>
  <r>
    <x v="0"/>
    <x v="75"/>
    <x v="2"/>
    <n v="704.3"/>
    <n v="708"/>
    <n v="692.5"/>
    <n v="698.3"/>
    <n v="700.5367762575338"/>
    <n v="35009"/>
    <n v="1027"/>
    <n v="24525092"/>
    <n v="16107"/>
    <n v="46.01"/>
    <n v="15.5"/>
    <n v="-6"/>
    <x v="1"/>
    <x v="0"/>
  </r>
  <r>
    <x v="0"/>
    <x v="76"/>
    <x v="3"/>
    <n v="685.9"/>
    <n v="699.3"/>
    <n v="685.9"/>
    <n v="695.9"/>
    <n v="695.44920712368867"/>
    <n v="40990"/>
    <n v="1624"/>
    <n v="28506463"/>
    <n v="12604"/>
    <n v="30.75"/>
    <n v="13.4"/>
    <n v="10"/>
    <x v="0"/>
    <x v="0"/>
  </r>
  <r>
    <x v="0"/>
    <x v="77"/>
    <x v="3"/>
    <n v="684.05"/>
    <n v="693"/>
    <n v="682.9"/>
    <n v="689.1"/>
    <n v="688.08900367537501"/>
    <n v="20134"/>
    <n v="1164"/>
    <n v="13853984"/>
    <n v="6687"/>
    <n v="33.21"/>
    <n v="10.1"/>
    <n v="5.05"/>
    <x v="0"/>
    <x v="0"/>
  </r>
  <r>
    <x v="0"/>
    <x v="78"/>
    <x v="3"/>
    <n v="686.45"/>
    <n v="693.75"/>
    <n v="681.35"/>
    <n v="693"/>
    <n v="686.80993721797131"/>
    <n v="20388"/>
    <n v="1032"/>
    <n v="14002681"/>
    <n v="8134"/>
    <n v="39.9"/>
    <n v="12.4"/>
    <n v="6.55"/>
    <x v="0"/>
    <x v="0"/>
  </r>
  <r>
    <x v="0"/>
    <x v="79"/>
    <x v="3"/>
    <n v="687.2"/>
    <n v="695"/>
    <n v="684.05"/>
    <n v="686.95"/>
    <n v="689.14739053857795"/>
    <n v="32363"/>
    <n v="1088"/>
    <n v="22302877"/>
    <n v="16502"/>
    <n v="50.99"/>
    <n v="10.95"/>
    <n v="-0.25"/>
    <x v="1"/>
    <x v="0"/>
  </r>
  <r>
    <x v="0"/>
    <x v="80"/>
    <x v="3"/>
    <n v="692.75"/>
    <n v="692.75"/>
    <n v="683.65"/>
    <n v="687"/>
    <n v="686.90666558874648"/>
    <n v="24739"/>
    <n v="1005"/>
    <n v="16993384"/>
    <n v="15071"/>
    <n v="60.92"/>
    <n v="9.1"/>
    <n v="-5.75"/>
    <x v="1"/>
    <x v="0"/>
  </r>
  <r>
    <x v="0"/>
    <x v="81"/>
    <x v="4"/>
    <n v="690.05"/>
    <n v="692.8"/>
    <n v="682.85"/>
    <n v="685.25"/>
    <n v="685.66841483232383"/>
    <n v="13538"/>
    <n v="706"/>
    <n v="9282579"/>
    <n v="5265"/>
    <n v="38.89"/>
    <n v="9.9499999999999993"/>
    <n v="-4.8"/>
    <x v="1"/>
    <x v="0"/>
  </r>
  <r>
    <x v="0"/>
    <x v="82"/>
    <x v="4"/>
    <n v="690.05"/>
    <n v="697"/>
    <n v="688.05"/>
    <n v="689.2"/>
    <n v="690.76522320329263"/>
    <n v="28427"/>
    <n v="1217"/>
    <n v="19636383"/>
    <n v="14786"/>
    <n v="52.01"/>
    <n v="8.9499999999999993"/>
    <n v="-0.85"/>
    <x v="1"/>
    <x v="0"/>
  </r>
  <r>
    <x v="0"/>
    <x v="83"/>
    <x v="4"/>
    <n v="700.3"/>
    <n v="700.3"/>
    <n v="688.55"/>
    <n v="691.35"/>
    <n v="692.14953689871527"/>
    <n v="20082"/>
    <n v="920"/>
    <n v="13899747"/>
    <n v="7331"/>
    <n v="36.51"/>
    <n v="11.75"/>
    <n v="-8.9499999999999993"/>
    <x v="1"/>
    <x v="0"/>
  </r>
  <r>
    <x v="0"/>
    <x v="84"/>
    <x v="4"/>
    <n v="702.6"/>
    <n v="703.4"/>
    <n v="696"/>
    <n v="699.55"/>
    <n v="699.38354037267084"/>
    <n v="20608"/>
    <n v="1132"/>
    <n v="14412896"/>
    <n v="12721"/>
    <n v="61.73"/>
    <n v="7.4"/>
    <n v="-3.05"/>
    <x v="1"/>
    <x v="0"/>
  </r>
  <r>
    <x v="0"/>
    <x v="85"/>
    <x v="4"/>
    <n v="700.55"/>
    <n v="706.6"/>
    <n v="697.05"/>
    <n v="703.55"/>
    <n v="701.29308437067778"/>
    <n v="28920"/>
    <n v="1841"/>
    <n v="20281396"/>
    <n v="10452"/>
    <n v="36.14"/>
    <n v="9.5500000000000007"/>
    <n v="3"/>
    <x v="0"/>
    <x v="0"/>
  </r>
  <r>
    <x v="0"/>
    <x v="86"/>
    <x v="0"/>
    <n v="679.95"/>
    <n v="690"/>
    <n v="672.3"/>
    <n v="686.75"/>
    <n v="684.43548639885591"/>
    <n v="204174"/>
    <n v="15695"/>
    <n v="139743931"/>
    <n v="149886"/>
    <n v="73.41"/>
    <n v="17.7"/>
    <n v="6.8"/>
    <x v="0"/>
    <x v="0"/>
  </r>
  <r>
    <x v="0"/>
    <x v="87"/>
    <x v="0"/>
    <n v="688.95"/>
    <n v="710.5"/>
    <n v="687"/>
    <n v="689.25"/>
    <n v="702.61804489639292"/>
    <n v="83392"/>
    <n v="2489"/>
    <n v="58592724"/>
    <n v="25099"/>
    <n v="30.1"/>
    <n v="23.5"/>
    <n v="0.3"/>
    <x v="0"/>
    <x v="0"/>
  </r>
  <r>
    <x v="0"/>
    <x v="88"/>
    <x v="0"/>
    <n v="659"/>
    <n v="688.65"/>
    <n v="659"/>
    <n v="687.25"/>
    <n v="680.73420758251677"/>
    <n v="74197"/>
    <n v="3347"/>
    <n v="50508436"/>
    <n v="40240"/>
    <n v="54.23"/>
    <n v="29.65"/>
    <n v="28.25"/>
    <x v="0"/>
    <x v="0"/>
  </r>
  <r>
    <x v="0"/>
    <x v="89"/>
    <x v="0"/>
    <n v="680"/>
    <n v="687.95"/>
    <n v="669.2"/>
    <n v="672.15"/>
    <n v="676.40691917860386"/>
    <n v="102411"/>
    <n v="3200"/>
    <n v="69271509"/>
    <n v="51630"/>
    <n v="50.41"/>
    <n v="18.75"/>
    <n v="-7.85"/>
    <x v="1"/>
    <x v="0"/>
  </r>
  <r>
    <x v="0"/>
    <x v="90"/>
    <x v="0"/>
    <n v="666.5"/>
    <n v="683.65"/>
    <n v="655"/>
    <n v="678.15"/>
    <n v="657.77581514983467"/>
    <n v="11805713"/>
    <n v="25967"/>
    <n v="7765512492"/>
    <n v="9251979"/>
    <n v="78.37"/>
    <n v="28.65"/>
    <n v="11.65"/>
    <x v="0"/>
    <x v="0"/>
  </r>
  <r>
    <x v="0"/>
    <x v="91"/>
    <x v="1"/>
    <n v="680"/>
    <n v="688"/>
    <n v="674.75"/>
    <n v="677.55"/>
    <n v="680.44385546763272"/>
    <n v="52445"/>
    <n v="1939"/>
    <n v="35685878"/>
    <n v="11172"/>
    <n v="21.3"/>
    <n v="13.25"/>
    <n v="-2.4500000000000002"/>
    <x v="1"/>
    <x v="0"/>
  </r>
  <r>
    <x v="0"/>
    <x v="92"/>
    <x v="2"/>
    <n v="707"/>
    <n v="707.1"/>
    <n v="676"/>
    <n v="678.3"/>
    <n v="685.60607204398127"/>
    <n v="121870"/>
    <n v="4088"/>
    <n v="83554812"/>
    <n v="68366"/>
    <n v="56.1"/>
    <n v="31.1"/>
    <n v="-28.7"/>
    <x v="1"/>
    <x v="0"/>
  </r>
  <r>
    <x v="0"/>
    <x v="93"/>
    <x v="2"/>
    <n v="691.5"/>
    <n v="712.3"/>
    <n v="690.1"/>
    <n v="706.1"/>
    <n v="704.91960546315431"/>
    <n v="91449"/>
    <n v="3551"/>
    <n v="64464193"/>
    <n v="37620"/>
    <n v="41.14"/>
    <n v="22.2"/>
    <n v="14.6"/>
    <x v="0"/>
    <x v="0"/>
  </r>
  <r>
    <x v="0"/>
    <x v="94"/>
    <x v="2"/>
    <n v="671.6"/>
    <n v="689.8"/>
    <n v="665"/>
    <n v="688.25"/>
    <n v="677.14998607630184"/>
    <n v="179550"/>
    <n v="6082"/>
    <n v="121582280"/>
    <n v="75694"/>
    <n v="42.16"/>
    <n v="24.8"/>
    <n v="16.649999999999999"/>
    <x v="0"/>
    <x v="0"/>
  </r>
  <r>
    <x v="0"/>
    <x v="95"/>
    <x v="3"/>
    <n v="681.95"/>
    <n v="681.95"/>
    <n v="662.1"/>
    <n v="676"/>
    <n v="670.80669732415663"/>
    <n v="162005"/>
    <n v="4226"/>
    <n v="108674039"/>
    <n v="77227"/>
    <n v="47.67"/>
    <n v="19.850000000000001"/>
    <n v="-5.95"/>
    <x v="1"/>
    <x v="0"/>
  </r>
  <r>
    <x v="0"/>
    <x v="96"/>
    <x v="3"/>
    <n v="663"/>
    <n v="694.8"/>
    <n v="656"/>
    <n v="680.9"/>
    <n v="679.1516359012262"/>
    <n v="435662"/>
    <n v="16489"/>
    <n v="295880560"/>
    <n v="131369"/>
    <n v="30.15"/>
    <n v="38.799999999999997"/>
    <n v="17.899999999999999"/>
    <x v="0"/>
    <x v="0"/>
  </r>
  <r>
    <x v="0"/>
    <x v="97"/>
    <x v="3"/>
    <n v="621"/>
    <n v="669.65"/>
    <n v="621"/>
    <n v="666.25"/>
    <n v="656.38460790288525"/>
    <n v="812235"/>
    <n v="17234"/>
    <n v="533138552"/>
    <n v="197708"/>
    <n v="24.34"/>
    <n v="48.65"/>
    <n v="45.25"/>
    <x v="0"/>
    <x v="0"/>
  </r>
  <r>
    <x v="0"/>
    <x v="98"/>
    <x v="3"/>
    <n v="626.95000000000005"/>
    <n v="626.95000000000005"/>
    <n v="610.5"/>
    <n v="613.29999999999995"/>
    <n v="617.94391956752384"/>
    <n v="158344"/>
    <n v="4073"/>
    <n v="97847712"/>
    <n v="51768"/>
    <n v="32.69"/>
    <n v="16.45"/>
    <n v="-13.65"/>
    <x v="1"/>
    <x v="0"/>
  </r>
  <r>
    <x v="0"/>
    <x v="99"/>
    <x v="3"/>
    <n v="595"/>
    <n v="636"/>
    <n v="592.35"/>
    <n v="627"/>
    <n v="617.27085919092031"/>
    <n v="301330"/>
    <n v="9345"/>
    <n v="186002228"/>
    <n v="121074"/>
    <n v="40.18"/>
    <n v="43.65"/>
    <n v="32"/>
    <x v="0"/>
    <x v="0"/>
  </r>
  <r>
    <x v="0"/>
    <x v="100"/>
    <x v="4"/>
    <n v="583"/>
    <n v="591.29999999999995"/>
    <n v="576.45000000000005"/>
    <n v="587"/>
    <n v="583.78012000289164"/>
    <n v="69165"/>
    <n v="2907"/>
    <n v="40377152"/>
    <n v="40196"/>
    <n v="58.12"/>
    <n v="14.85"/>
    <n v="4"/>
    <x v="0"/>
    <x v="0"/>
  </r>
  <r>
    <x v="0"/>
    <x v="101"/>
    <x v="4"/>
    <n v="577"/>
    <n v="583.79999999999995"/>
    <n v="565.95000000000005"/>
    <n v="582.45000000000005"/>
    <n v="578.27718233471069"/>
    <n v="61952"/>
    <n v="2170"/>
    <n v="35825428"/>
    <n v="30593"/>
    <n v="49.38"/>
    <n v="17.850000000000001"/>
    <n v="5.45"/>
    <x v="0"/>
    <x v="0"/>
  </r>
  <r>
    <x v="0"/>
    <x v="102"/>
    <x v="4"/>
    <n v="567.29999999999995"/>
    <n v="579.25"/>
    <n v="553.65"/>
    <n v="576.45000000000005"/>
    <n v="567.47894199941709"/>
    <n v="68620"/>
    <n v="2151"/>
    <n v="38940405"/>
    <n v="22297"/>
    <n v="32.49"/>
    <n v="25.6"/>
    <n v="9.15"/>
    <x v="0"/>
    <x v="0"/>
  </r>
  <r>
    <x v="0"/>
    <x v="103"/>
    <x v="0"/>
    <n v="555.15"/>
    <n v="564.6"/>
    <n v="551"/>
    <n v="557.04999999999995"/>
    <n v="555.2323919986552"/>
    <n v="47592"/>
    <n v="2074"/>
    <n v="26424620"/>
    <n v="20450"/>
    <n v="42.97"/>
    <n v="13.6"/>
    <n v="1.9"/>
    <x v="0"/>
    <x v="0"/>
  </r>
  <r>
    <x v="0"/>
    <x v="104"/>
    <x v="0"/>
    <n v="545.5"/>
    <n v="557.65"/>
    <n v="541.1"/>
    <n v="554.29999999999995"/>
    <n v="549.33502047315744"/>
    <n v="52752"/>
    <n v="3128"/>
    <n v="28978521"/>
    <n v="23849"/>
    <n v="45.21"/>
    <n v="16.55"/>
    <n v="8.8000000000000007"/>
    <x v="0"/>
    <x v="0"/>
  </r>
  <r>
    <x v="0"/>
    <x v="105"/>
    <x v="0"/>
    <n v="546.9"/>
    <n v="551.79999999999995"/>
    <n v="543.15"/>
    <n v="545.45000000000005"/>
    <n v="546.61633112038578"/>
    <n v="46243"/>
    <n v="1824"/>
    <n v="25277179"/>
    <n v="12753"/>
    <n v="27.58"/>
    <n v="8.65"/>
    <n v="-1.45"/>
    <x v="1"/>
    <x v="0"/>
  </r>
  <r>
    <x v="0"/>
    <x v="106"/>
    <x v="0"/>
    <n v="498.05"/>
    <n v="552.1"/>
    <n v="498.05"/>
    <n v="541.9"/>
    <n v="543.26119597292131"/>
    <n v="92176"/>
    <n v="3424"/>
    <n v="50075644"/>
    <n v="43563"/>
    <n v="47.26"/>
    <n v="54.05"/>
    <n v="43.85"/>
    <x v="0"/>
    <x v="0"/>
  </r>
  <r>
    <x v="0"/>
    <x v="107"/>
    <x v="1"/>
    <n v="559.15"/>
    <n v="559.15"/>
    <n v="544.70000000000005"/>
    <n v="552.75"/>
    <n v="552.05360363610134"/>
    <n v="69305"/>
    <n v="2457"/>
    <n v="38260075"/>
    <n v="13329"/>
    <n v="19.23"/>
    <n v="14.45"/>
    <n v="-6.4"/>
    <x v="1"/>
    <x v="0"/>
  </r>
  <r>
    <x v="0"/>
    <x v="108"/>
    <x v="1"/>
    <n v="530.1"/>
    <n v="565.5"/>
    <n v="530.1"/>
    <n v="563.75"/>
    <n v="558.68161286867098"/>
    <n v="112024"/>
    <n v="3548"/>
    <n v="62585749"/>
    <n v="26913"/>
    <n v="24.02"/>
    <n v="35.4"/>
    <n v="33.65"/>
    <x v="0"/>
    <x v="0"/>
  </r>
  <r>
    <x v="0"/>
    <x v="109"/>
    <x v="1"/>
    <n v="535"/>
    <n v="540.25"/>
    <n v="521.85"/>
    <n v="538.75"/>
    <n v="532.9567864859556"/>
    <n v="25455"/>
    <n v="1200"/>
    <n v="13566415"/>
    <n v="7807"/>
    <n v="30.67"/>
    <n v="18.399999999999999"/>
    <n v="3.75"/>
    <x v="0"/>
    <x v="0"/>
  </r>
  <r>
    <x v="0"/>
    <x v="110"/>
    <x v="1"/>
    <n v="526.20000000000005"/>
    <n v="543.4"/>
    <n v="526.20000000000005"/>
    <n v="529.79999999999995"/>
    <n v="536.54522566551896"/>
    <n v="27009"/>
    <n v="1164"/>
    <n v="14491550"/>
    <n v="6768"/>
    <n v="25.06"/>
    <n v="17.2"/>
    <n v="3.6"/>
    <x v="0"/>
    <x v="0"/>
  </r>
  <r>
    <x v="0"/>
    <x v="111"/>
    <x v="2"/>
    <n v="559"/>
    <n v="561.65"/>
    <n v="531"/>
    <n v="534.15"/>
    <n v="546.62366334851913"/>
    <n v="105581"/>
    <n v="13325"/>
    <n v="57713073"/>
    <n v="44263"/>
    <n v="41.92"/>
    <n v="30.65"/>
    <n v="-24.85"/>
    <x v="1"/>
    <x v="0"/>
  </r>
  <r>
    <x v="0"/>
    <x v="112"/>
    <x v="2"/>
    <n v="572.79999999999995"/>
    <n v="573.1"/>
    <n v="544.70000000000005"/>
    <n v="555.15"/>
    <n v="555.29554490469025"/>
    <n v="100357"/>
    <n v="4625"/>
    <n v="55727795"/>
    <n v="21798"/>
    <n v="21.72"/>
    <n v="28.4"/>
    <n v="-17.649999999999999"/>
    <x v="1"/>
    <x v="0"/>
  </r>
  <r>
    <x v="0"/>
    <x v="113"/>
    <x v="2"/>
    <n v="565.04999999999995"/>
    <n v="580.20000000000005"/>
    <n v="564.95000000000005"/>
    <n v="573.1"/>
    <n v="574.28871146674749"/>
    <n v="224449"/>
    <n v="6222"/>
    <n v="128898527"/>
    <n v="55060"/>
    <n v="24.53"/>
    <n v="15.25"/>
    <n v="8.0500000000000007"/>
    <x v="0"/>
    <x v="0"/>
  </r>
  <r>
    <x v="0"/>
    <x v="114"/>
    <x v="2"/>
    <n v="549.5"/>
    <n v="561.20000000000005"/>
    <n v="549.5"/>
    <n v="558.15"/>
    <n v="556.535012137541"/>
    <n v="37487"/>
    <n v="1504"/>
    <n v="20862828"/>
    <n v="11534"/>
    <n v="30.77"/>
    <n v="11.7"/>
    <n v="8.65"/>
    <x v="0"/>
    <x v="0"/>
  </r>
  <r>
    <x v="0"/>
    <x v="115"/>
    <x v="2"/>
    <n v="546.95000000000005"/>
    <n v="555.65"/>
    <n v="542.35"/>
    <n v="549.5"/>
    <n v="550.47125338429692"/>
    <n v="31395"/>
    <n v="1329"/>
    <n v="17282045"/>
    <n v="9972"/>
    <n v="31.76"/>
    <n v="13.3"/>
    <n v="2.5499999999999998"/>
    <x v="0"/>
    <x v="0"/>
  </r>
  <r>
    <x v="0"/>
    <x v="116"/>
    <x v="3"/>
    <n v="532.54999999999995"/>
    <n v="545.5"/>
    <n v="525.6"/>
    <n v="542.35"/>
    <n v="535.49055107448885"/>
    <n v="51699"/>
    <n v="1651"/>
    <n v="27684326"/>
    <n v="21086"/>
    <n v="40.79"/>
    <n v="19.899999999999999"/>
    <n v="9.8000000000000007"/>
    <x v="0"/>
    <x v="0"/>
  </r>
  <r>
    <x v="0"/>
    <x v="117"/>
    <x v="3"/>
    <n v="529.35"/>
    <n v="534"/>
    <n v="510.3"/>
    <n v="525.1"/>
    <n v="523.8189709765104"/>
    <n v="102641"/>
    <n v="4304"/>
    <n v="53765303"/>
    <n v="32681"/>
    <n v="31.84"/>
    <n v="23.7"/>
    <n v="-4.25"/>
    <x v="1"/>
    <x v="0"/>
  </r>
  <r>
    <x v="0"/>
    <x v="118"/>
    <x v="3"/>
    <n v="509.65"/>
    <n v="530.29999999999995"/>
    <n v="505.8"/>
    <n v="525.9"/>
    <n v="520.67806703509325"/>
    <n v="86313"/>
    <n v="3419"/>
    <n v="44941286"/>
    <n v="39317"/>
    <n v="45.55"/>
    <n v="24.5"/>
    <n v="16.25"/>
    <x v="0"/>
    <x v="0"/>
  </r>
  <r>
    <x v="0"/>
    <x v="119"/>
    <x v="3"/>
    <n v="496"/>
    <n v="506.7"/>
    <n v="479"/>
    <n v="504.6"/>
    <n v="493.58255058393286"/>
    <n v="91877"/>
    <n v="4492"/>
    <n v="45348884"/>
    <n v="28696"/>
    <n v="31.23"/>
    <n v="27.7"/>
    <n v="8.6"/>
    <x v="0"/>
    <x v="0"/>
  </r>
  <r>
    <x v="0"/>
    <x v="120"/>
    <x v="3"/>
    <n v="502.85"/>
    <n v="505.5"/>
    <n v="489.55"/>
    <n v="492"/>
    <n v="496.26769514108366"/>
    <n v="87962"/>
    <n v="3147"/>
    <n v="43652699"/>
    <n v="42005"/>
    <n v="47.75"/>
    <n v="15.95"/>
    <n v="-10.85"/>
    <x v="1"/>
    <x v="0"/>
  </r>
  <r>
    <x v="0"/>
    <x v="121"/>
    <x v="4"/>
    <n v="512"/>
    <n v="512"/>
    <n v="500.75"/>
    <n v="502.9"/>
    <n v="504.89139891250619"/>
    <n v="20230"/>
    <n v="827"/>
    <n v="10213953"/>
    <n v="11103"/>
    <n v="54.88"/>
    <n v="11.25"/>
    <n v="-9.1"/>
    <x v="1"/>
    <x v="0"/>
  </r>
  <r>
    <x v="0"/>
    <x v="122"/>
    <x v="4"/>
    <n v="521.29999999999995"/>
    <n v="523.5"/>
    <n v="499.6"/>
    <n v="507"/>
    <n v="507.74884264671499"/>
    <n v="64155"/>
    <n v="3557"/>
    <n v="32574627"/>
    <n v="30780"/>
    <n v="47.98"/>
    <n v="23.9"/>
    <n v="-14.3"/>
    <x v="1"/>
    <x v="0"/>
  </r>
  <r>
    <x v="0"/>
    <x v="123"/>
    <x v="4"/>
    <n v="530.20000000000005"/>
    <n v="531.75"/>
    <n v="514"/>
    <n v="522.20000000000005"/>
    <n v="520.38818492940641"/>
    <n v="81523"/>
    <n v="4040"/>
    <n v="42423606"/>
    <n v="29352"/>
    <n v="36"/>
    <n v="17.75"/>
    <n v="-8"/>
    <x v="1"/>
    <x v="0"/>
  </r>
  <r>
    <x v="0"/>
    <x v="124"/>
    <x v="4"/>
    <n v="544.20000000000005"/>
    <n v="551.20000000000005"/>
    <n v="537.04999999999995"/>
    <n v="538.85"/>
    <n v="543.19724256785867"/>
    <n v="23210"/>
    <n v="1250"/>
    <n v="12607608"/>
    <n v="9482"/>
    <n v="40.85"/>
    <n v="14.15"/>
    <n v="-5.35"/>
    <x v="1"/>
    <x v="0"/>
  </r>
  <r>
    <x v="0"/>
    <x v="125"/>
    <x v="0"/>
    <n v="555.95000000000005"/>
    <n v="555.95000000000005"/>
    <n v="540.25"/>
    <n v="544.20000000000005"/>
    <n v="544.94085070379197"/>
    <n v="13001"/>
    <n v="665"/>
    <n v="7084776"/>
    <n v="7498"/>
    <n v="57.67"/>
    <n v="15.7"/>
    <n v="-11.75"/>
    <x v="1"/>
    <x v="0"/>
  </r>
  <r>
    <x v="0"/>
    <x v="126"/>
    <x v="0"/>
    <n v="554.95000000000005"/>
    <n v="558.54999999999995"/>
    <n v="548.70000000000005"/>
    <n v="553.15"/>
    <n v="553.40061037085479"/>
    <n v="36699"/>
    <n v="939"/>
    <n v="20309249"/>
    <n v="13760"/>
    <n v="37.49"/>
    <n v="9.85"/>
    <n v="-1.8"/>
    <x v="1"/>
    <x v="0"/>
  </r>
  <r>
    <x v="0"/>
    <x v="127"/>
    <x v="0"/>
    <n v="549.75"/>
    <n v="551.54999999999995"/>
    <n v="541.5"/>
    <n v="546.29999999999995"/>
    <n v="545.83784066355338"/>
    <n v="28694"/>
    <n v="1583"/>
    <n v="15662271"/>
    <n v="9279"/>
    <n v="32.340000000000003"/>
    <n v="10.050000000000001"/>
    <n v="-3.45"/>
    <x v="1"/>
    <x v="0"/>
  </r>
  <r>
    <x v="0"/>
    <x v="128"/>
    <x v="0"/>
    <n v="557.45000000000005"/>
    <n v="557.45000000000005"/>
    <n v="546.70000000000005"/>
    <n v="548.6"/>
    <n v="550.71997931181352"/>
    <n v="32869"/>
    <n v="1742"/>
    <n v="18101615"/>
    <n v="8882"/>
    <n v="27.02"/>
    <n v="10.75"/>
    <n v="-8.85"/>
    <x v="1"/>
    <x v="0"/>
  </r>
  <r>
    <x v="0"/>
    <x v="129"/>
    <x v="0"/>
    <n v="565"/>
    <n v="569.04999999999995"/>
    <n v="551.79999999999995"/>
    <n v="557.45000000000005"/>
    <n v="557.03946919892871"/>
    <n v="41070"/>
    <n v="1641"/>
    <n v="22877611"/>
    <n v="20455"/>
    <n v="49.81"/>
    <n v="17.25"/>
    <n v="-7.55"/>
    <x v="1"/>
    <x v="0"/>
  </r>
  <r>
    <x v="0"/>
    <x v="130"/>
    <x v="2"/>
    <n v="546.15"/>
    <n v="567.5"/>
    <n v="546.15"/>
    <n v="565.75"/>
    <n v="559.03269487868477"/>
    <n v="75547"/>
    <n v="2689"/>
    <n v="42233243"/>
    <n v="13560"/>
    <n v="17.95"/>
    <n v="21.35"/>
    <n v="19.600000000000001"/>
    <x v="0"/>
    <x v="0"/>
  </r>
  <r>
    <x v="0"/>
    <x v="131"/>
    <x v="2"/>
    <n v="535.5"/>
    <n v="559.20000000000005"/>
    <n v="528.54999999999995"/>
    <n v="556.65"/>
    <n v="553.35058579119266"/>
    <n v="200242"/>
    <n v="6706"/>
    <n v="110804028"/>
    <n v="29683"/>
    <n v="14.82"/>
    <n v="30.65"/>
    <n v="21.15"/>
    <x v="0"/>
    <x v="0"/>
  </r>
  <r>
    <x v="0"/>
    <x v="132"/>
    <x v="2"/>
    <n v="531.54999999999995"/>
    <n v="535.5"/>
    <n v="522.6"/>
    <n v="524.1"/>
    <n v="529.25015137753553"/>
    <n v="13212"/>
    <n v="694"/>
    <n v="6992453"/>
    <n v="4157"/>
    <n v="31.46"/>
    <n v="12.9"/>
    <n v="-7.45"/>
    <x v="1"/>
    <x v="0"/>
  </r>
  <r>
    <x v="0"/>
    <x v="133"/>
    <x v="2"/>
    <n v="536"/>
    <n v="540.20000000000005"/>
    <n v="530.04999999999995"/>
    <n v="532.85"/>
    <n v="535.17540113476912"/>
    <n v="16391"/>
    <n v="818"/>
    <n v="8772060"/>
    <n v="5385"/>
    <n v="32.85"/>
    <n v="10.15"/>
    <n v="-3.15"/>
    <x v="1"/>
    <x v="0"/>
  </r>
  <r>
    <x v="0"/>
    <x v="134"/>
    <x v="3"/>
    <n v="535.75"/>
    <n v="539.70000000000005"/>
    <n v="525"/>
    <n v="537.5"/>
    <n v="532.91743439942081"/>
    <n v="40053"/>
    <n v="1681"/>
    <n v="21344942"/>
    <n v="12314"/>
    <n v="30.74"/>
    <n v="14.7"/>
    <n v="1.75"/>
    <x v="0"/>
    <x v="0"/>
  </r>
  <r>
    <x v="0"/>
    <x v="135"/>
    <x v="3"/>
    <n v="524.1"/>
    <n v="538.70000000000005"/>
    <n v="523.15"/>
    <n v="535.04999999999995"/>
    <n v="533.1955831543562"/>
    <n v="21418"/>
    <n v="853"/>
    <n v="11419983"/>
    <n v="7600"/>
    <n v="35.479999999999997"/>
    <n v="15.55"/>
    <n v="10.95"/>
    <x v="0"/>
    <x v="0"/>
  </r>
  <r>
    <x v="0"/>
    <x v="136"/>
    <x v="3"/>
    <n v="504.75"/>
    <n v="528.54999999999995"/>
    <n v="492.8"/>
    <n v="525.29999999999995"/>
    <n v="500.31764169223209"/>
    <n v="3671955"/>
    <n v="5483"/>
    <n v="1837143866"/>
    <n v="3420678"/>
    <n v="93.16"/>
    <n v="35.75"/>
    <n v="20.55"/>
    <x v="0"/>
    <x v="0"/>
  </r>
  <r>
    <x v="0"/>
    <x v="137"/>
    <x v="3"/>
    <n v="526.95000000000005"/>
    <n v="526.95000000000005"/>
    <n v="499.1"/>
    <n v="501.15"/>
    <n v="505.02749219424788"/>
    <n v="2997469"/>
    <n v="5010"/>
    <n v="1513804252"/>
    <n v="2854557"/>
    <n v="95.23"/>
    <n v="27.85"/>
    <n v="-25.8"/>
    <x v="1"/>
    <x v="0"/>
  </r>
  <r>
    <x v="0"/>
    <x v="138"/>
    <x v="3"/>
    <n v="525.65"/>
    <n v="534.4"/>
    <n v="516.85"/>
    <n v="521.85"/>
    <n v="524.29058058987357"/>
    <n v="56012"/>
    <n v="2207"/>
    <n v="29366564"/>
    <n v="25588"/>
    <n v="45.68"/>
    <n v="17.55"/>
    <n v="-3.8"/>
    <x v="1"/>
    <x v="0"/>
  </r>
  <r>
    <x v="0"/>
    <x v="139"/>
    <x v="4"/>
    <n v="558.95000000000005"/>
    <n v="558.95000000000005"/>
    <n v="530.85"/>
    <n v="534.85"/>
    <n v="536.275582983459"/>
    <n v="98845"/>
    <n v="5582"/>
    <n v="53008160"/>
    <n v="47164"/>
    <n v="47.72"/>
    <n v="28.1"/>
    <n v="-24.1"/>
    <x v="1"/>
    <x v="0"/>
  </r>
  <r>
    <x v="0"/>
    <x v="140"/>
    <x v="4"/>
    <n v="554.45000000000005"/>
    <n v="558.29999999999995"/>
    <n v="545"/>
    <n v="552.85"/>
    <n v="552.84192621889497"/>
    <n v="84954"/>
    <n v="3532"/>
    <n v="46966133"/>
    <n v="30627"/>
    <n v="36.049999999999997"/>
    <n v="13.3"/>
    <n v="-1.6"/>
    <x v="1"/>
    <x v="0"/>
  </r>
  <r>
    <x v="0"/>
    <x v="141"/>
    <x v="4"/>
    <n v="569.04999999999995"/>
    <n v="569.29999999999995"/>
    <n v="551.29999999999995"/>
    <n v="554.4"/>
    <n v="556.95295290809065"/>
    <n v="89251"/>
    <n v="3487"/>
    <n v="49708608"/>
    <n v="41623"/>
    <n v="46.64"/>
    <n v="18"/>
    <n v="-14.65"/>
    <x v="1"/>
    <x v="0"/>
  </r>
  <r>
    <x v="0"/>
    <x v="142"/>
    <x v="4"/>
    <n v="574.04999999999995"/>
    <n v="583"/>
    <n v="570"/>
    <n v="571.75"/>
    <n v="576.73801774203844"/>
    <n v="15669"/>
    <n v="899"/>
    <n v="9036908"/>
    <n v="3677"/>
    <n v="23.47"/>
    <n v="13"/>
    <n v="-2.2999999999999998"/>
    <x v="1"/>
    <x v="0"/>
  </r>
  <r>
    <x v="0"/>
    <x v="143"/>
    <x v="4"/>
    <n v="592"/>
    <n v="592"/>
    <n v="576"/>
    <n v="579.54999999999995"/>
    <n v="582.418303757118"/>
    <n v="271671"/>
    <n v="750"/>
    <n v="158226163"/>
    <n v="259918"/>
    <n v="95.67"/>
    <n v="16"/>
    <n v="-12.45"/>
    <x v="1"/>
    <x v="1"/>
  </r>
  <r>
    <x v="0"/>
    <x v="144"/>
    <x v="0"/>
    <n v="586.20000000000005"/>
    <n v="604"/>
    <n v="583.29999999999995"/>
    <n v="592"/>
    <n v="594.78042135322573"/>
    <n v="68636"/>
    <n v="2734"/>
    <n v="40823349"/>
    <n v="17006"/>
    <n v="24.78"/>
    <n v="20.7"/>
    <n v="5.8"/>
    <x v="0"/>
    <x v="0"/>
  </r>
  <r>
    <x v="0"/>
    <x v="145"/>
    <x v="0"/>
    <n v="597.75"/>
    <n v="597.75"/>
    <n v="581.85"/>
    <n v="586.95000000000005"/>
    <n v="587.71590990346795"/>
    <n v="13985"/>
    <n v="746"/>
    <n v="8219207"/>
    <n v="6577"/>
    <n v="47.03"/>
    <n v="15.9"/>
    <n v="-10.8"/>
    <x v="1"/>
    <x v="0"/>
  </r>
  <r>
    <x v="0"/>
    <x v="146"/>
    <x v="0"/>
    <n v="599.85"/>
    <n v="599.85"/>
    <n v="591.79999999999995"/>
    <n v="595.4"/>
    <n v="595.02965907353621"/>
    <n v="13082"/>
    <n v="811"/>
    <n v="7784178"/>
    <n v="2990"/>
    <n v="22.86"/>
    <n v="8.0500000000000007"/>
    <n v="-4.45"/>
    <x v="1"/>
    <x v="0"/>
  </r>
  <r>
    <x v="0"/>
    <x v="147"/>
    <x v="0"/>
    <n v="610.4"/>
    <n v="616.65"/>
    <n v="596.35"/>
    <n v="599.45000000000005"/>
    <n v="604.05735988703316"/>
    <n v="41074"/>
    <n v="2468"/>
    <n v="24811052"/>
    <n v="11342"/>
    <n v="27.61"/>
    <n v="20.3"/>
    <n v="-10.95"/>
    <x v="1"/>
    <x v="0"/>
  </r>
  <r>
    <x v="0"/>
    <x v="148"/>
    <x v="0"/>
    <n v="601.79999999999995"/>
    <n v="609.9"/>
    <n v="591.45000000000005"/>
    <n v="608.79999999999995"/>
    <n v="604.48789480871653"/>
    <n v="51259"/>
    <n v="2441"/>
    <n v="30985445"/>
    <n v="25755"/>
    <n v="50.24"/>
    <n v="18.45"/>
    <n v="7"/>
    <x v="0"/>
    <x v="0"/>
  </r>
  <r>
    <x v="0"/>
    <x v="149"/>
    <x v="0"/>
    <n v="601.35"/>
    <n v="608"/>
    <n v="594"/>
    <n v="601.4"/>
    <n v="602.08071573843915"/>
    <n v="48677"/>
    <n v="1952"/>
    <n v="29307483"/>
    <n v="20716"/>
    <n v="42.56"/>
    <n v="14"/>
    <n v="0.05"/>
    <x v="0"/>
    <x v="0"/>
  </r>
  <r>
    <x v="0"/>
    <x v="150"/>
    <x v="2"/>
    <n v="597.75"/>
    <n v="603.85"/>
    <n v="589.20000000000005"/>
    <n v="601.35"/>
    <n v="597.22666356528123"/>
    <n v="55889"/>
    <n v="4666"/>
    <n v="33378401"/>
    <n v="20917"/>
    <n v="37.43"/>
    <n v="14.65"/>
    <n v="3.6"/>
    <x v="0"/>
    <x v="0"/>
  </r>
  <r>
    <x v="0"/>
    <x v="151"/>
    <x v="2"/>
    <n v="602.95000000000005"/>
    <n v="607"/>
    <n v="585.1"/>
    <n v="596.70000000000005"/>
    <n v="598.22830034501544"/>
    <n v="110140"/>
    <n v="4631"/>
    <n v="65888865"/>
    <n v="22572"/>
    <n v="20.49"/>
    <n v="21.9"/>
    <n v="-6.25"/>
    <x v="1"/>
    <x v="0"/>
  </r>
  <r>
    <x v="0"/>
    <x v="152"/>
    <x v="2"/>
    <n v="588.75"/>
    <n v="603.95000000000005"/>
    <n v="587.79999999999995"/>
    <n v="596"/>
    <n v="596.87394420457349"/>
    <n v="68787"/>
    <n v="2843"/>
    <n v="41057168"/>
    <n v="20880"/>
    <n v="30.35"/>
    <n v="16.149999999999999"/>
    <n v="7.25"/>
    <x v="0"/>
    <x v="0"/>
  </r>
  <r>
    <x v="0"/>
    <x v="153"/>
    <x v="2"/>
    <n v="574.95000000000005"/>
    <n v="597"/>
    <n v="567.54999999999995"/>
    <n v="588.75"/>
    <n v="584.77192713487295"/>
    <n v="143498"/>
    <n v="4066"/>
    <n v="83913602"/>
    <n v="37396"/>
    <n v="26.06"/>
    <n v="29.45"/>
    <n v="13.8"/>
    <x v="0"/>
    <x v="0"/>
  </r>
  <r>
    <x v="0"/>
    <x v="154"/>
    <x v="2"/>
    <n v="560"/>
    <n v="566.20000000000005"/>
    <n v="544"/>
    <n v="564.25"/>
    <n v="555.05314282575773"/>
    <n v="127449"/>
    <n v="5101"/>
    <n v="70740968"/>
    <n v="34197"/>
    <n v="26.83"/>
    <n v="22.2"/>
    <n v="4.25"/>
    <x v="0"/>
    <x v="0"/>
  </r>
  <r>
    <x v="0"/>
    <x v="155"/>
    <x v="3"/>
    <n v="581.25"/>
    <n v="608.35"/>
    <n v="568"/>
    <n v="593.79999999999995"/>
    <n v="586.08183380268247"/>
    <n v="125706"/>
    <n v="4668"/>
    <n v="73674003"/>
    <n v="21724"/>
    <n v="17.28"/>
    <n v="40.35"/>
    <n v="12.55"/>
    <x v="0"/>
    <x v="0"/>
  </r>
  <r>
    <x v="0"/>
    <x v="156"/>
    <x v="3"/>
    <n v="602.25"/>
    <n v="604.04999999999995"/>
    <n v="573"/>
    <n v="581.95000000000005"/>
    <n v="589.76968642830184"/>
    <n v="60943"/>
    <n v="3595"/>
    <n v="35942334"/>
    <n v="20501"/>
    <n v="33.64"/>
    <n v="31.05"/>
    <n v="-20.3"/>
    <x v="1"/>
    <x v="0"/>
  </r>
  <r>
    <x v="0"/>
    <x v="157"/>
    <x v="3"/>
    <n v="603.20000000000005"/>
    <n v="608.15"/>
    <n v="599.75"/>
    <n v="604.4"/>
    <n v="603.78562779433685"/>
    <n v="21472"/>
    <n v="1170"/>
    <n v="12964485"/>
    <n v="5029"/>
    <n v="23.42"/>
    <n v="8.4"/>
    <n v="1.2"/>
    <x v="0"/>
    <x v="0"/>
  </r>
  <r>
    <x v="0"/>
    <x v="158"/>
    <x v="3"/>
    <n v="608.5"/>
    <n v="610.9"/>
    <n v="598"/>
    <n v="606.29999999999995"/>
    <n v="605.38576709796678"/>
    <n v="16230"/>
    <n v="898"/>
    <n v="9825411"/>
    <n v="5440"/>
    <n v="33.520000000000003"/>
    <n v="12.9"/>
    <n v="-2.2000000000000002"/>
    <x v="1"/>
    <x v="0"/>
  </r>
  <r>
    <x v="0"/>
    <x v="159"/>
    <x v="3"/>
    <n v="597.04999999999995"/>
    <n v="608.1"/>
    <n v="592"/>
    <n v="605.54999999999995"/>
    <n v="601.48705656759353"/>
    <n v="31290"/>
    <n v="1675"/>
    <n v="18820530"/>
    <n v="18082"/>
    <n v="57.79"/>
    <n v="16.100000000000001"/>
    <n v="8.5"/>
    <x v="0"/>
    <x v="0"/>
  </r>
  <r>
    <x v="0"/>
    <x v="160"/>
    <x v="4"/>
    <n v="603.6"/>
    <n v="606.29999999999995"/>
    <n v="595.04999999999995"/>
    <n v="597.70000000000005"/>
    <n v="600.25692280028773"/>
    <n v="66736"/>
    <n v="2220"/>
    <n v="40058746"/>
    <n v="16564"/>
    <n v="24.82"/>
    <n v="11.25"/>
    <n v="-5.9"/>
    <x v="1"/>
    <x v="0"/>
  </r>
  <r>
    <x v="0"/>
    <x v="161"/>
    <x v="4"/>
    <n v="590.15"/>
    <n v="611.04999999999995"/>
    <n v="590.15"/>
    <n v="603.6"/>
    <n v="603.73855797561964"/>
    <n v="173090"/>
    <n v="6694"/>
    <n v="104501107"/>
    <n v="96571"/>
    <n v="55.79"/>
    <n v="20.9"/>
    <n v="13.45"/>
    <x v="0"/>
    <x v="0"/>
  </r>
  <r>
    <x v="0"/>
    <x v="162"/>
    <x v="4"/>
    <n v="575.35"/>
    <n v="588"/>
    <n v="574.29999999999995"/>
    <n v="587.1"/>
    <n v="583.192549737935"/>
    <n v="55139"/>
    <n v="2521"/>
    <n v="32156654"/>
    <n v="34603"/>
    <n v="62.76"/>
    <n v="13.7"/>
    <n v="11.75"/>
    <x v="0"/>
    <x v="0"/>
  </r>
  <r>
    <x v="0"/>
    <x v="163"/>
    <x v="4"/>
    <n v="559.04999999999995"/>
    <n v="581"/>
    <n v="559.04999999999995"/>
    <n v="575.29999999999995"/>
    <n v="572.48253399870487"/>
    <n v="26251"/>
    <n v="779"/>
    <n v="15028239"/>
    <n v="5782"/>
    <n v="22.03"/>
    <n v="21.95"/>
    <n v="16.25"/>
    <x v="0"/>
    <x v="0"/>
  </r>
  <r>
    <x v="0"/>
    <x v="164"/>
    <x v="4"/>
    <n v="573.1"/>
    <n v="573.1"/>
    <n v="555"/>
    <n v="559.79999999999995"/>
    <n v="561.15427999156657"/>
    <n v="18972"/>
    <n v="1158"/>
    <n v="10646219"/>
    <n v="6811"/>
    <n v="35.9"/>
    <n v="18.100000000000001"/>
    <n v="-13.3"/>
    <x v="1"/>
    <x v="0"/>
  </r>
  <r>
    <x v="0"/>
    <x v="165"/>
    <x v="0"/>
    <n v="574.20000000000005"/>
    <n v="582.75"/>
    <n v="563.79999999999995"/>
    <n v="574.6"/>
    <n v="575.59662114700029"/>
    <n v="83993"/>
    <n v="4046"/>
    <n v="48346087"/>
    <n v="39435"/>
    <n v="46.95"/>
    <n v="18.95"/>
    <n v="0.4"/>
    <x v="0"/>
    <x v="0"/>
  </r>
  <r>
    <x v="0"/>
    <x v="166"/>
    <x v="0"/>
    <n v="567.54999999999995"/>
    <n v="573.45000000000005"/>
    <n v="563.85"/>
    <n v="570.20000000000005"/>
    <n v="569.0472260430995"/>
    <n v="39258"/>
    <n v="1819"/>
    <n v="22339656"/>
    <n v="15931"/>
    <n v="40.58"/>
    <n v="9.6"/>
    <n v="2.65"/>
    <x v="0"/>
    <x v="0"/>
  </r>
  <r>
    <x v="0"/>
    <x v="167"/>
    <x v="0"/>
    <n v="566.4"/>
    <n v="568.65"/>
    <n v="556.85"/>
    <n v="566.54999999999995"/>
    <n v="562.66771159874611"/>
    <n v="11165"/>
    <n v="752"/>
    <n v="6282185"/>
    <n v="2894"/>
    <n v="25.92"/>
    <n v="11.8"/>
    <n v="0.15"/>
    <x v="0"/>
    <x v="0"/>
  </r>
  <r>
    <x v="0"/>
    <x v="168"/>
    <x v="0"/>
    <n v="564.65"/>
    <n v="570"/>
    <n v="560.1"/>
    <n v="567.5"/>
    <n v="566.80675545652502"/>
    <n v="19747"/>
    <n v="654"/>
    <n v="11192733"/>
    <n v="9303"/>
    <n v="47.11"/>
    <n v="9.9"/>
    <n v="2.85"/>
    <x v="0"/>
    <x v="0"/>
  </r>
  <r>
    <x v="0"/>
    <x v="169"/>
    <x v="0"/>
    <n v="585.1"/>
    <n v="590.15"/>
    <n v="552.1"/>
    <n v="556"/>
    <n v="567.84795488255554"/>
    <n v="119333"/>
    <n v="2799"/>
    <n v="67763000"/>
    <n v="69670"/>
    <n v="58.38"/>
    <n v="38.049999999999997"/>
    <n v="-29.1"/>
    <x v="1"/>
    <x v="0"/>
  </r>
  <r>
    <x v="0"/>
    <x v="170"/>
    <x v="1"/>
    <n v="569.75"/>
    <n v="585.04999999999995"/>
    <n v="567.75"/>
    <n v="573.45000000000005"/>
    <n v="579.33389551459663"/>
    <n v="24903"/>
    <n v="1294"/>
    <n v="14427152"/>
    <n v="7206"/>
    <n v="28.94"/>
    <n v="17.3"/>
    <n v="3.7"/>
    <x v="0"/>
    <x v="0"/>
  </r>
  <r>
    <x v="0"/>
    <x v="171"/>
    <x v="1"/>
    <n v="568.70000000000005"/>
    <n v="572"/>
    <n v="562.04999999999995"/>
    <n v="570.5"/>
    <n v="567.65254271683102"/>
    <n v="24639"/>
    <n v="1187"/>
    <n v="13986391"/>
    <n v="8257"/>
    <n v="33.51"/>
    <n v="9.9499999999999993"/>
    <n v="1.8"/>
    <x v="0"/>
    <x v="0"/>
  </r>
  <r>
    <x v="0"/>
    <x v="172"/>
    <x v="1"/>
    <n v="557.95000000000005"/>
    <n v="574"/>
    <n v="554.65"/>
    <n v="568.35"/>
    <n v="562.71598948857888"/>
    <n v="24735"/>
    <n v="1201"/>
    <n v="13918780"/>
    <n v="4648"/>
    <n v="18.79"/>
    <n v="19.350000000000001"/>
    <n v="10.4"/>
    <x v="0"/>
    <x v="0"/>
  </r>
  <r>
    <x v="0"/>
    <x v="173"/>
    <x v="2"/>
    <n v="564.29999999999995"/>
    <n v="564.29999999999995"/>
    <n v="547"/>
    <n v="558.1"/>
    <n v="557.49767964942669"/>
    <n v="77359"/>
    <n v="3001"/>
    <n v="43127463"/>
    <n v="23158"/>
    <n v="29.94"/>
    <n v="17.3"/>
    <n v="-6.2"/>
    <x v="1"/>
    <x v="0"/>
  </r>
  <r>
    <x v="0"/>
    <x v="174"/>
    <x v="2"/>
    <n v="552.29999999999995"/>
    <n v="592.29999999999995"/>
    <n v="546.5"/>
    <n v="578.9"/>
    <n v="570.12413438544286"/>
    <n v="128377"/>
    <n v="4608"/>
    <n v="73190826"/>
    <n v="54115"/>
    <n v="42.15"/>
    <n v="45.8"/>
    <n v="26.6"/>
    <x v="0"/>
    <x v="0"/>
  </r>
  <r>
    <x v="0"/>
    <x v="175"/>
    <x v="3"/>
    <n v="549.95000000000005"/>
    <n v="554.20000000000005"/>
    <n v="547.85"/>
    <n v="552.25"/>
    <n v="551.41670537954099"/>
    <n v="10763"/>
    <n v="617"/>
    <n v="5934898"/>
    <n v="3562"/>
    <n v="33.090000000000003"/>
    <n v="6.35"/>
    <n v="2.2999999999999998"/>
    <x v="0"/>
    <x v="0"/>
  </r>
  <r>
    <x v="0"/>
    <x v="176"/>
    <x v="3"/>
    <n v="556.20000000000005"/>
    <n v="557.85"/>
    <n v="546.25"/>
    <n v="548.20000000000005"/>
    <n v="550.25416423995341"/>
    <n v="42925"/>
    <n v="3124"/>
    <n v="23619660"/>
    <n v="16483"/>
    <n v="38.4"/>
    <n v="11.6"/>
    <n v="-8"/>
    <x v="1"/>
    <x v="0"/>
  </r>
  <r>
    <x v="0"/>
    <x v="177"/>
    <x v="3"/>
    <n v="549.1"/>
    <n v="557.25"/>
    <n v="543.9"/>
    <n v="556.25"/>
    <n v="549.88372843490129"/>
    <n v="40285"/>
    <n v="2745"/>
    <n v="22152066"/>
    <n v="13292"/>
    <n v="32.99"/>
    <n v="13.35"/>
    <n v="7.15"/>
    <x v="0"/>
    <x v="0"/>
  </r>
  <r>
    <x v="0"/>
    <x v="178"/>
    <x v="3"/>
    <n v="539.9"/>
    <n v="551.1"/>
    <n v="539.4"/>
    <n v="549.25"/>
    <n v="546.85573013954513"/>
    <n v="18202"/>
    <n v="1080"/>
    <n v="9953868"/>
    <n v="5689"/>
    <n v="31.25"/>
    <n v="11.7"/>
    <n v="9.35"/>
    <x v="0"/>
    <x v="0"/>
  </r>
  <r>
    <x v="0"/>
    <x v="179"/>
    <x v="4"/>
    <n v="557.4"/>
    <n v="557.4"/>
    <n v="534"/>
    <n v="536.79999999999995"/>
    <n v="544.33483315717956"/>
    <n v="66230"/>
    <n v="3817"/>
    <n v="36051296"/>
    <n v="30311"/>
    <n v="45.77"/>
    <n v="23.4"/>
    <n v="-20.6"/>
    <x v="1"/>
    <x v="0"/>
  </r>
  <r>
    <x v="0"/>
    <x v="180"/>
    <x v="4"/>
    <n v="550.04999999999995"/>
    <n v="553"/>
    <n v="540.9"/>
    <n v="548.75"/>
    <n v="547.18043807831043"/>
    <n v="95645"/>
    <n v="5279"/>
    <n v="52335073"/>
    <n v="45930"/>
    <n v="48.02"/>
    <n v="12.1"/>
    <n v="-1.3"/>
    <x v="1"/>
    <x v="0"/>
  </r>
  <r>
    <x v="0"/>
    <x v="181"/>
    <x v="4"/>
    <n v="563.15"/>
    <n v="567.04999999999995"/>
    <n v="556"/>
    <n v="558.9"/>
    <n v="561.63209670696119"/>
    <n v="23990"/>
    <n v="1368"/>
    <n v="13473554"/>
    <n v="8003"/>
    <n v="33.36"/>
    <n v="11.05"/>
    <n v="-4.25"/>
    <x v="1"/>
    <x v="0"/>
  </r>
  <r>
    <x v="0"/>
    <x v="182"/>
    <x v="4"/>
    <n v="577.15"/>
    <n v="580.45000000000005"/>
    <n v="561.65"/>
    <n v="562.65"/>
    <n v="567.91075862925254"/>
    <n v="32216"/>
    <n v="1862"/>
    <n v="18295813"/>
    <n v="14603"/>
    <n v="45.33"/>
    <n v="18.8"/>
    <n v="-14.5"/>
    <x v="1"/>
    <x v="0"/>
  </r>
  <r>
    <x v="0"/>
    <x v="183"/>
    <x v="4"/>
    <n v="584"/>
    <n v="586.4"/>
    <n v="576.6"/>
    <n v="577.1"/>
    <n v="578.27593366313795"/>
    <n v="39013"/>
    <n v="1088"/>
    <n v="22560279"/>
    <n v="29746"/>
    <n v="76.25"/>
    <n v="9.8000000000000007"/>
    <n v="-6.9"/>
    <x v="1"/>
    <x v="0"/>
  </r>
  <r>
    <x v="0"/>
    <x v="184"/>
    <x v="0"/>
    <n v="584.04999999999995"/>
    <n v="588.1"/>
    <n v="574.6"/>
    <n v="583.95000000000005"/>
    <n v="581.60252017243283"/>
    <n v="36188"/>
    <n v="1464"/>
    <n v="21047032"/>
    <n v="12564"/>
    <n v="34.72"/>
    <n v="13.5"/>
    <n v="-0.1"/>
    <x v="1"/>
    <x v="0"/>
  </r>
  <r>
    <x v="0"/>
    <x v="185"/>
    <x v="0"/>
    <n v="590.75"/>
    <n v="594.9"/>
    <n v="586.54999999999995"/>
    <n v="590.54999999999995"/>
    <n v="591.73551204022226"/>
    <n v="15116"/>
    <n v="908"/>
    <n v="8944674"/>
    <n v="4414"/>
    <n v="29.2"/>
    <n v="8.35"/>
    <n v="-0.2"/>
    <x v="1"/>
    <x v="0"/>
  </r>
  <r>
    <x v="0"/>
    <x v="186"/>
    <x v="0"/>
    <n v="592"/>
    <n v="595"/>
    <n v="588.20000000000005"/>
    <n v="590.04999999999995"/>
    <n v="591.09034037923527"/>
    <n v="51472"/>
    <n v="2107"/>
    <n v="30424602"/>
    <n v="30744"/>
    <n v="59.73"/>
    <n v="6.8"/>
    <n v="-1.95"/>
    <x v="1"/>
    <x v="0"/>
  </r>
  <r>
    <x v="0"/>
    <x v="187"/>
    <x v="0"/>
    <n v="581.79999999999995"/>
    <n v="592.5"/>
    <n v="581.75"/>
    <n v="591.4"/>
    <n v="588.83527033855478"/>
    <n v="23748"/>
    <n v="1820"/>
    <n v="13983660"/>
    <n v="7741"/>
    <n v="32.6"/>
    <n v="10.75"/>
    <n v="9.6"/>
    <x v="0"/>
    <x v="0"/>
  </r>
  <r>
    <x v="0"/>
    <x v="188"/>
    <x v="0"/>
    <n v="592.85"/>
    <n v="592.85"/>
    <n v="580.25"/>
    <n v="581"/>
    <n v="586.07465877322807"/>
    <n v="24324"/>
    <n v="1323"/>
    <n v="14255680"/>
    <n v="10683"/>
    <n v="43.92"/>
    <n v="12.6"/>
    <n v="-11.85"/>
    <x v="1"/>
    <x v="0"/>
  </r>
  <r>
    <x v="0"/>
    <x v="189"/>
    <x v="1"/>
    <n v="600.4"/>
    <n v="600.4"/>
    <n v="586"/>
    <n v="587.20000000000005"/>
    <n v="590.91561360659796"/>
    <n v="84753"/>
    <n v="4248"/>
    <n v="50081871"/>
    <n v="44986"/>
    <n v="53.08"/>
    <n v="14.4"/>
    <n v="-13.2"/>
    <x v="1"/>
    <x v="0"/>
  </r>
  <r>
    <x v="0"/>
    <x v="190"/>
    <x v="1"/>
    <n v="595.4"/>
    <n v="600"/>
    <n v="591.5"/>
    <n v="597.9"/>
    <n v="596.49446652399877"/>
    <n v="16355"/>
    <n v="1154"/>
    <n v="9755667"/>
    <n v="6002"/>
    <n v="36.700000000000003"/>
    <n v="8.5"/>
    <n v="2.5"/>
    <x v="0"/>
    <x v="0"/>
  </r>
  <r>
    <x v="0"/>
    <x v="191"/>
    <x v="1"/>
    <n v="598.95000000000005"/>
    <n v="603.65"/>
    <n v="590.04999999999995"/>
    <n v="595.29999999999995"/>
    <n v="595.36674846625772"/>
    <n v="57050"/>
    <n v="2902"/>
    <n v="33965673"/>
    <n v="25056"/>
    <n v="43.92"/>
    <n v="13.6"/>
    <n v="-3.65"/>
    <x v="1"/>
    <x v="0"/>
  </r>
  <r>
    <x v="0"/>
    <x v="192"/>
    <x v="1"/>
    <n v="587.5"/>
    <n v="598.70000000000005"/>
    <n v="582.29999999999995"/>
    <n v="595.70000000000005"/>
    <n v="591.55989383149381"/>
    <n v="68947"/>
    <n v="2949"/>
    <n v="40786280"/>
    <n v="31015"/>
    <n v="44.98"/>
    <n v="16.399999999999999"/>
    <n v="8.1999999999999993"/>
    <x v="0"/>
    <x v="0"/>
  </r>
  <r>
    <x v="0"/>
    <x v="193"/>
    <x v="1"/>
    <n v="584.04999999999995"/>
    <n v="586.04999999999995"/>
    <n v="577.4"/>
    <n v="581.79999999999995"/>
    <n v="580.79430345861442"/>
    <n v="18678"/>
    <n v="1206"/>
    <n v="10848076"/>
    <n v="8084"/>
    <n v="43.28"/>
    <n v="8.65"/>
    <n v="-2.25"/>
    <x v="1"/>
    <x v="0"/>
  </r>
  <r>
    <x v="0"/>
    <x v="194"/>
    <x v="2"/>
    <n v="590.79999999999995"/>
    <n v="591.79999999999995"/>
    <n v="578.6"/>
    <n v="583.15"/>
    <n v="583.75552587221318"/>
    <n v="31443"/>
    <n v="2061"/>
    <n v="18355025"/>
    <n v="14425"/>
    <n v="45.88"/>
    <n v="13.2"/>
    <n v="-7.65"/>
    <x v="1"/>
    <x v="0"/>
  </r>
  <r>
    <x v="0"/>
    <x v="195"/>
    <x v="2"/>
    <n v="593.65"/>
    <n v="593.65"/>
    <n v="584.95000000000005"/>
    <n v="585.9"/>
    <n v="587.94869545020515"/>
    <n v="38749"/>
    <n v="2092"/>
    <n v="22782424"/>
    <n v="16375"/>
    <n v="42.26"/>
    <n v="8.6999999999999993"/>
    <n v="-7.75"/>
    <x v="1"/>
    <x v="0"/>
  </r>
  <r>
    <x v="0"/>
    <x v="196"/>
    <x v="2"/>
    <n v="589.35"/>
    <n v="592.70000000000005"/>
    <n v="584.20000000000005"/>
    <n v="590.4"/>
    <n v="589.12895612708019"/>
    <n v="16525"/>
    <n v="1369"/>
    <n v="9735356"/>
    <n v="4909"/>
    <n v="29.71"/>
    <n v="8.5"/>
    <n v="1.05"/>
    <x v="0"/>
    <x v="0"/>
  </r>
  <r>
    <x v="0"/>
    <x v="197"/>
    <x v="2"/>
    <n v="600"/>
    <n v="600"/>
    <n v="587.54999999999995"/>
    <n v="591.5"/>
    <n v="590.9411789245338"/>
    <n v="23971"/>
    <n v="1614"/>
    <n v="14165451"/>
    <n v="8771"/>
    <n v="36.590000000000003"/>
    <n v="12.45"/>
    <n v="-8.5"/>
    <x v="1"/>
    <x v="0"/>
  </r>
  <r>
    <x v="0"/>
    <x v="198"/>
    <x v="2"/>
    <n v="604.85"/>
    <n v="604.85"/>
    <n v="593.1"/>
    <n v="596.5"/>
    <n v="598.57158795091107"/>
    <n v="40335"/>
    <n v="2422"/>
    <n v="24143385"/>
    <n v="17200"/>
    <n v="42.64"/>
    <n v="11.75"/>
    <n v="-8.35"/>
    <x v="1"/>
    <x v="0"/>
  </r>
  <r>
    <x v="0"/>
    <x v="199"/>
    <x v="3"/>
    <n v="597.6"/>
    <n v="597.6"/>
    <n v="590.85"/>
    <n v="595.79999999999995"/>
    <n v="594.35124552505965"/>
    <n v="26816"/>
    <n v="1525"/>
    <n v="15938123"/>
    <n v="9597"/>
    <n v="35.79"/>
    <n v="6.75"/>
    <n v="-1.8"/>
    <x v="1"/>
    <x v="0"/>
  </r>
  <r>
    <x v="0"/>
    <x v="200"/>
    <x v="3"/>
    <n v="592.5"/>
    <n v="595.5"/>
    <n v="581.5"/>
    <n v="594.6"/>
    <n v="590.34579179225602"/>
    <n v="21565"/>
    <n v="1629"/>
    <n v="12730807"/>
    <n v="8214"/>
    <n v="38.090000000000003"/>
    <n v="14"/>
    <n v="2.1"/>
    <x v="0"/>
    <x v="0"/>
  </r>
  <r>
    <x v="0"/>
    <x v="201"/>
    <x v="3"/>
    <n v="576.95000000000005"/>
    <n v="597.04999999999995"/>
    <n v="576.9"/>
    <n v="590.04999999999995"/>
    <n v="590.56395688862892"/>
    <n v="23938"/>
    <n v="1313"/>
    <n v="14136920"/>
    <n v="8430"/>
    <n v="35.22"/>
    <n v="20.149999999999999"/>
    <n v="13.1"/>
    <x v="0"/>
    <x v="0"/>
  </r>
  <r>
    <x v="0"/>
    <x v="202"/>
    <x v="3"/>
    <n v="575"/>
    <n v="583"/>
    <n v="571"/>
    <n v="578.75"/>
    <n v="578.62543279823728"/>
    <n v="47655"/>
    <n v="2716"/>
    <n v="27574395"/>
    <n v="11304"/>
    <n v="23.72"/>
    <n v="12"/>
    <n v="3.75"/>
    <x v="0"/>
    <x v="0"/>
  </r>
  <r>
    <x v="0"/>
    <x v="203"/>
    <x v="4"/>
    <n v="563.65"/>
    <n v="575.04999999999995"/>
    <n v="563.29999999999995"/>
    <n v="573.75"/>
    <n v="570.0593966817496"/>
    <n v="33150"/>
    <n v="2094"/>
    <n v="18897469"/>
    <n v="13064"/>
    <n v="39.409999999999997"/>
    <n v="11.75"/>
    <n v="10.1"/>
    <x v="0"/>
    <x v="0"/>
  </r>
  <r>
    <x v="0"/>
    <x v="204"/>
    <x v="4"/>
    <n v="575.04999999999995"/>
    <n v="578.6"/>
    <n v="557.4"/>
    <n v="561.25"/>
    <n v="566.76717445675126"/>
    <n v="92361"/>
    <n v="5856"/>
    <n v="52347183"/>
    <n v="26900"/>
    <n v="29.12"/>
    <n v="21.2"/>
    <n v="-13.8"/>
    <x v="1"/>
    <x v="0"/>
  </r>
  <r>
    <x v="0"/>
    <x v="205"/>
    <x v="4"/>
    <n v="582"/>
    <n v="582"/>
    <n v="573.54999999999995"/>
    <n v="579.25"/>
    <n v="576.43402153402155"/>
    <n v="90090"/>
    <n v="1381"/>
    <n v="51930941"/>
    <n v="70467"/>
    <n v="78.22"/>
    <n v="8.4499999999999993"/>
    <n v="-2.75"/>
    <x v="1"/>
    <x v="0"/>
  </r>
  <r>
    <x v="0"/>
    <x v="206"/>
    <x v="4"/>
    <n v="580.35"/>
    <n v="580.65"/>
    <n v="569.79999999999995"/>
    <n v="575.70000000000005"/>
    <n v="575.26044428496436"/>
    <n v="150489"/>
    <n v="6506"/>
    <n v="86570369"/>
    <n v="20915"/>
    <n v="13.9"/>
    <n v="10.85"/>
    <n v="-4.6500000000000004"/>
    <x v="1"/>
    <x v="0"/>
  </r>
  <r>
    <x v="0"/>
    <x v="207"/>
    <x v="0"/>
    <n v="600.04999999999995"/>
    <n v="606.95000000000005"/>
    <n v="579"/>
    <n v="580.65"/>
    <n v="585.97794988161013"/>
    <n v="243264"/>
    <n v="3196"/>
    <n v="142547340"/>
    <n v="190361"/>
    <n v="78.25"/>
    <n v="27.95"/>
    <n v="-19.399999999999999"/>
    <x v="1"/>
    <x v="0"/>
  </r>
  <r>
    <x v="0"/>
    <x v="208"/>
    <x v="0"/>
    <n v="614.95000000000005"/>
    <n v="615"/>
    <n v="601.20000000000005"/>
    <n v="601.95000000000005"/>
    <n v="605.2203536882522"/>
    <n v="54172"/>
    <n v="2639"/>
    <n v="32785997"/>
    <n v="28036"/>
    <n v="51.75"/>
    <n v="13.8"/>
    <n v="-13"/>
    <x v="1"/>
    <x v="0"/>
  </r>
  <r>
    <x v="0"/>
    <x v="209"/>
    <x v="0"/>
    <n v="618.65"/>
    <n v="619.54999999999995"/>
    <n v="606.6"/>
    <n v="610.04999999999995"/>
    <n v="609.44525360110356"/>
    <n v="31171"/>
    <n v="1565"/>
    <n v="18997018"/>
    <n v="15092"/>
    <n v="48.42"/>
    <n v="12.95"/>
    <n v="-8.6"/>
    <x v="1"/>
    <x v="0"/>
  </r>
  <r>
    <x v="0"/>
    <x v="210"/>
    <x v="0"/>
    <n v="621.45000000000005"/>
    <n v="626.75"/>
    <n v="605.6"/>
    <n v="613.4"/>
    <n v="612.88931613819216"/>
    <n v="33808"/>
    <n v="1496"/>
    <n v="20720562"/>
    <n v="9153"/>
    <n v="27.07"/>
    <n v="21.15"/>
    <n v="-8.0500000000000007"/>
    <x v="1"/>
    <x v="0"/>
  </r>
  <r>
    <x v="0"/>
    <x v="211"/>
    <x v="0"/>
    <n v="617.4"/>
    <n v="627.75"/>
    <n v="617.4"/>
    <n v="625.20000000000005"/>
    <n v="622.84667214726699"/>
    <n v="62037"/>
    <n v="3730"/>
    <n v="38639539"/>
    <n v="26056"/>
    <n v="42"/>
    <n v="10.35"/>
    <n v="7.8"/>
    <x v="0"/>
    <x v="0"/>
  </r>
  <r>
    <x v="0"/>
    <x v="212"/>
    <x v="1"/>
    <n v="624.70000000000005"/>
    <n v="624.70000000000005"/>
    <n v="615.29999999999995"/>
    <n v="616.75"/>
    <n v="617.43372403493686"/>
    <n v="22097"/>
    <n v="1237"/>
    <n v="13643433"/>
    <n v="11487"/>
    <n v="51.98"/>
    <n v="9.4"/>
    <n v="-7.95"/>
    <x v="1"/>
    <x v="0"/>
  </r>
  <r>
    <x v="0"/>
    <x v="213"/>
    <x v="2"/>
    <n v="609"/>
    <n v="615.6"/>
    <n v="606.25"/>
    <n v="612.45000000000005"/>
    <n v="611.37571174117443"/>
    <n v="34247"/>
    <n v="3102"/>
    <n v="20937784"/>
    <n v="16087"/>
    <n v="46.97"/>
    <n v="9.35"/>
    <n v="3.45"/>
    <x v="0"/>
    <x v="0"/>
  </r>
  <r>
    <x v="0"/>
    <x v="214"/>
    <x v="2"/>
    <n v="620.70000000000005"/>
    <n v="624.65"/>
    <n v="604.29999999999995"/>
    <n v="608.35"/>
    <n v="611.78995488007604"/>
    <n v="50532"/>
    <n v="2762"/>
    <n v="30914970"/>
    <n v="14801"/>
    <n v="29.29"/>
    <n v="20.350000000000001"/>
    <n v="-12.35"/>
    <x v="1"/>
    <x v="0"/>
  </r>
  <r>
    <x v="0"/>
    <x v="215"/>
    <x v="2"/>
    <n v="620"/>
    <n v="622.85"/>
    <n v="612.29999999999995"/>
    <n v="620.95000000000005"/>
    <n v="619.11847922192749"/>
    <n v="37323"/>
    <n v="2138"/>
    <n v="23107359"/>
    <n v="15217"/>
    <n v="40.770000000000003"/>
    <n v="10.55"/>
    <n v="0.95"/>
    <x v="0"/>
    <x v="0"/>
  </r>
  <r>
    <x v="0"/>
    <x v="216"/>
    <x v="2"/>
    <n v="609.95000000000005"/>
    <n v="622.5"/>
    <n v="603.54999999999995"/>
    <n v="620.5"/>
    <n v="617.2653078837219"/>
    <n v="139046"/>
    <n v="3998"/>
    <n v="85828272"/>
    <n v="20031"/>
    <n v="14.41"/>
    <n v="18.95"/>
    <n v="10.55"/>
    <x v="0"/>
    <x v="0"/>
  </r>
  <r>
    <x v="0"/>
    <x v="217"/>
    <x v="3"/>
    <n v="638.35"/>
    <n v="638.35"/>
    <n v="599.70000000000005"/>
    <n v="604.25"/>
    <n v="607.45319153149944"/>
    <n v="100986"/>
    <n v="4401"/>
    <n v="61344268"/>
    <n v="24568"/>
    <n v="24.33"/>
    <n v="38.65"/>
    <n v="-34.1"/>
    <x v="1"/>
    <x v="0"/>
  </r>
  <r>
    <x v="0"/>
    <x v="218"/>
    <x v="3"/>
    <n v="661.95"/>
    <n v="682.9"/>
    <n v="641.5"/>
    <n v="645.54999999999995"/>
    <n v="662.68855307780052"/>
    <n v="130629"/>
    <n v="6717"/>
    <n v="86566343"/>
    <n v="18376"/>
    <n v="14.07"/>
    <n v="41.4"/>
    <n v="-16.399999999999999"/>
    <x v="1"/>
    <x v="0"/>
  </r>
  <r>
    <x v="0"/>
    <x v="219"/>
    <x v="3"/>
    <n v="630.1"/>
    <n v="655.45"/>
    <n v="630.1"/>
    <n v="651.5"/>
    <n v="646.10111652013859"/>
    <n v="41289"/>
    <n v="3177"/>
    <n v="26676869"/>
    <n v="7672"/>
    <n v="18.579999999999998"/>
    <n v="25.35"/>
    <n v="21.4"/>
    <x v="0"/>
    <x v="0"/>
  </r>
  <r>
    <x v="0"/>
    <x v="220"/>
    <x v="3"/>
    <n v="665.05"/>
    <n v="668.35"/>
    <n v="636.70000000000005"/>
    <n v="638.25"/>
    <n v="649.16287250615608"/>
    <n v="39798"/>
    <n v="2510"/>
    <n v="25835384"/>
    <n v="14987"/>
    <n v="37.659999999999997"/>
    <n v="31.65"/>
    <n v="-26.8"/>
    <x v="1"/>
    <x v="0"/>
  </r>
  <r>
    <x v="0"/>
    <x v="221"/>
    <x v="3"/>
    <n v="683.75"/>
    <n v="688.3"/>
    <n v="661.3"/>
    <n v="665.05"/>
    <n v="674.31905124088007"/>
    <n v="35499"/>
    <n v="2065"/>
    <n v="23937652"/>
    <n v="10333"/>
    <n v="29.11"/>
    <n v="27"/>
    <n v="-18.7"/>
    <x v="1"/>
    <x v="0"/>
  </r>
  <r>
    <x v="0"/>
    <x v="222"/>
    <x v="4"/>
    <n v="681.5"/>
    <n v="687.65"/>
    <n v="675.85"/>
    <n v="683.75"/>
    <n v="682.12826829010805"/>
    <n v="28417"/>
    <n v="1544"/>
    <n v="19384039"/>
    <n v="9453"/>
    <n v="33.270000000000003"/>
    <n v="11.8"/>
    <n v="2.25"/>
    <x v="0"/>
    <x v="0"/>
  </r>
  <r>
    <x v="0"/>
    <x v="223"/>
    <x v="4"/>
    <n v="699.9"/>
    <n v="700.45"/>
    <n v="684.55"/>
    <n v="687.1"/>
    <n v="688.90228922389724"/>
    <n v="16119"/>
    <n v="1087"/>
    <n v="11104416"/>
    <n v="5384"/>
    <n v="33.4"/>
    <n v="15.9"/>
    <n v="-12.8"/>
    <x v="1"/>
    <x v="0"/>
  </r>
  <r>
    <x v="0"/>
    <x v="224"/>
    <x v="4"/>
    <n v="690.05"/>
    <n v="698"/>
    <n v="684.55"/>
    <n v="696.65"/>
    <n v="692.94046265079817"/>
    <n v="98476"/>
    <n v="6560"/>
    <n v="68238005"/>
    <n v="82202"/>
    <n v="83.47"/>
    <n v="13.45"/>
    <n v="6.6"/>
    <x v="0"/>
    <x v="0"/>
  </r>
  <r>
    <x v="0"/>
    <x v="225"/>
    <x v="4"/>
    <n v="706.05"/>
    <n v="706.05"/>
    <n v="691"/>
    <n v="694.7"/>
    <n v="695.00442260442264"/>
    <n v="10175"/>
    <n v="540"/>
    <n v="7071670"/>
    <n v="4505"/>
    <n v="44.28"/>
    <n v="15.05"/>
    <n v="-11.35"/>
    <x v="1"/>
    <x v="0"/>
  </r>
  <r>
    <x v="0"/>
    <x v="226"/>
    <x v="4"/>
    <n v="698.05"/>
    <n v="708"/>
    <n v="683.1"/>
    <n v="700.6"/>
    <n v="699.37101251227739"/>
    <n v="140502"/>
    <n v="6011"/>
    <n v="98263026"/>
    <n v="18020"/>
    <n v="12.83"/>
    <n v="24.9"/>
    <n v="2.5499999999999998"/>
    <x v="0"/>
    <x v="0"/>
  </r>
  <r>
    <x v="0"/>
    <x v="227"/>
    <x v="0"/>
    <n v="701.75"/>
    <n v="705.5"/>
    <n v="688.7"/>
    <n v="690.55"/>
    <n v="693.07318525421977"/>
    <n v="38628"/>
    <n v="955"/>
    <n v="26772031"/>
    <n v="26171"/>
    <n v="67.75"/>
    <n v="16.8"/>
    <n v="-11.2"/>
    <x v="1"/>
    <x v="0"/>
  </r>
  <r>
    <x v="0"/>
    <x v="228"/>
    <x v="0"/>
    <n v="710"/>
    <n v="714.95"/>
    <n v="698.45"/>
    <n v="699.7"/>
    <n v="707.90048554118505"/>
    <n v="23273"/>
    <n v="1365"/>
    <n v="16474968"/>
    <n v="7718"/>
    <n v="33.159999999999997"/>
    <n v="16.5"/>
    <n v="-10.3"/>
    <x v="1"/>
    <x v="0"/>
  </r>
  <r>
    <x v="0"/>
    <x v="229"/>
    <x v="0"/>
    <n v="728.75"/>
    <n v="731.05"/>
    <n v="703.6"/>
    <n v="705.45"/>
    <n v="716.14213504577822"/>
    <n v="31456"/>
    <n v="1453"/>
    <n v="22526967"/>
    <n v="10955"/>
    <n v="34.83"/>
    <n v="27.45"/>
    <n v="-23.3"/>
    <x v="1"/>
    <x v="0"/>
  </r>
  <r>
    <x v="0"/>
    <x v="230"/>
    <x v="0"/>
    <n v="732"/>
    <n v="735"/>
    <n v="721.7"/>
    <n v="727.15"/>
    <n v="727.88284493096774"/>
    <n v="32521"/>
    <n v="1527"/>
    <n v="23671478"/>
    <n v="16369"/>
    <n v="50.33"/>
    <n v="13.3"/>
    <n v="-4.8499999999999996"/>
    <x v="1"/>
    <x v="0"/>
  </r>
  <r>
    <x v="0"/>
    <x v="231"/>
    <x v="0"/>
    <n v="725.05"/>
    <n v="742.6"/>
    <n v="725.05"/>
    <n v="733"/>
    <n v="734.41532177057525"/>
    <n v="119464"/>
    <n v="5698"/>
    <n v="87736192"/>
    <n v="40667"/>
    <n v="34.04"/>
    <n v="17.55"/>
    <n v="7.95"/>
    <x v="0"/>
    <x v="0"/>
  </r>
  <r>
    <x v="0"/>
    <x v="232"/>
    <x v="1"/>
    <n v="724.05"/>
    <n v="744.6"/>
    <n v="717"/>
    <n v="718.95"/>
    <n v="732.60059269534509"/>
    <n v="63439"/>
    <n v="3204"/>
    <n v="46475449"/>
    <n v="14581"/>
    <n v="22.98"/>
    <n v="27.6"/>
    <n v="-5.0999999999999996"/>
    <x v="1"/>
    <x v="0"/>
  </r>
  <r>
    <x v="0"/>
    <x v="233"/>
    <x v="1"/>
    <n v="720.05"/>
    <n v="735.75"/>
    <n v="720.05"/>
    <n v="731.6"/>
    <n v="730.03539216203387"/>
    <n v="56877"/>
    <n v="3123"/>
    <n v="41522223"/>
    <n v="27005"/>
    <n v="47.48"/>
    <n v="15.7"/>
    <n v="11.55"/>
    <x v="0"/>
    <x v="0"/>
  </r>
  <r>
    <x v="0"/>
    <x v="234"/>
    <x v="1"/>
    <n v="742.2"/>
    <n v="748"/>
    <n v="730.6"/>
    <n v="733.05"/>
    <n v="741.03459701783447"/>
    <n v="20522"/>
    <n v="1365"/>
    <n v="15207512"/>
    <n v="6263"/>
    <n v="30.52"/>
    <n v="17.399999999999999"/>
    <n v="-9.15"/>
    <x v="1"/>
    <x v="0"/>
  </r>
  <r>
    <x v="0"/>
    <x v="235"/>
    <x v="2"/>
    <n v="717.05"/>
    <n v="743.9"/>
    <n v="717.05"/>
    <n v="740.1"/>
    <n v="738.05146767282724"/>
    <n v="78185"/>
    <n v="3318"/>
    <n v="57704554"/>
    <n v="10165"/>
    <n v="13"/>
    <n v="26.85"/>
    <n v="23.05"/>
    <x v="0"/>
    <x v="0"/>
  </r>
  <r>
    <x v="0"/>
    <x v="236"/>
    <x v="3"/>
    <n v="733.65"/>
    <n v="735.2"/>
    <n v="728"/>
    <n v="730.6"/>
    <n v="731.39909516521118"/>
    <n v="44428"/>
    <n v="1924"/>
    <n v="32494599"/>
    <n v="15496"/>
    <n v="34.880000000000003"/>
    <n v="7.2"/>
    <n v="-3.05"/>
    <x v="1"/>
    <x v="0"/>
  </r>
  <r>
    <x v="0"/>
    <x v="237"/>
    <x v="3"/>
    <n v="730"/>
    <n v="738.15"/>
    <n v="729.65"/>
    <n v="736.6"/>
    <n v="734.97831240389542"/>
    <n v="31216"/>
    <n v="1246"/>
    <n v="22943083"/>
    <n v="12807"/>
    <n v="41.03"/>
    <n v="8.5"/>
    <n v="6.6"/>
    <x v="0"/>
    <x v="0"/>
  </r>
  <r>
    <x v="0"/>
    <x v="238"/>
    <x v="3"/>
    <n v="737"/>
    <n v="741.2"/>
    <n v="728"/>
    <n v="730.9"/>
    <n v="733.29104983231139"/>
    <n v="59038"/>
    <n v="2265"/>
    <n v="43292037"/>
    <n v="20459"/>
    <n v="34.65"/>
    <n v="13.2"/>
    <n v="-6.1"/>
    <x v="1"/>
    <x v="0"/>
  </r>
  <r>
    <x v="0"/>
    <x v="239"/>
    <x v="3"/>
    <n v="736.8"/>
    <n v="740.65"/>
    <n v="730.6"/>
    <n v="735.9"/>
    <n v="735.92358907008133"/>
    <n v="54822"/>
    <n v="2363"/>
    <n v="40344803"/>
    <n v="22676"/>
    <n v="41.36"/>
    <n v="10.050000000000001"/>
    <n v="-0.9"/>
    <x v="1"/>
    <x v="0"/>
  </r>
  <r>
    <x v="0"/>
    <x v="240"/>
    <x v="3"/>
    <n v="734.15"/>
    <n v="738.45"/>
    <n v="724.15"/>
    <n v="736.3"/>
    <n v="734.0172944644612"/>
    <n v="91590"/>
    <n v="3824"/>
    <n v="67228644"/>
    <n v="7097"/>
    <n v="7.75"/>
    <n v="14.3"/>
    <n v="2.15"/>
    <x v="0"/>
    <x v="0"/>
  </r>
  <r>
    <x v="0"/>
    <x v="241"/>
    <x v="4"/>
    <n v="753.5"/>
    <n v="754.45"/>
    <n v="729.3"/>
    <n v="731.15"/>
    <n v="738.47772007157505"/>
    <n v="45826"/>
    <n v="2639"/>
    <n v="33841480"/>
    <n v="16286"/>
    <n v="35.54"/>
    <n v="25.15"/>
    <n v="-22.35"/>
    <x v="1"/>
    <x v="0"/>
  </r>
  <r>
    <x v="0"/>
    <x v="242"/>
    <x v="4"/>
    <n v="724"/>
    <n v="755"/>
    <n v="724"/>
    <n v="752.45"/>
    <n v="742.26635200026226"/>
    <n v="122034"/>
    <n v="9301"/>
    <n v="90581732"/>
    <n v="24413"/>
    <n v="20"/>
    <n v="31"/>
    <n v="28.45"/>
    <x v="0"/>
    <x v="0"/>
  </r>
  <r>
    <x v="0"/>
    <x v="243"/>
    <x v="4"/>
    <n v="724.95"/>
    <n v="727.1"/>
    <n v="715.4"/>
    <n v="723.4"/>
    <n v="722.84457755359392"/>
    <n v="19032"/>
    <n v="1527"/>
    <n v="13757178"/>
    <n v="7766"/>
    <n v="40.799999999999997"/>
    <n v="11.7"/>
    <n v="-1.55"/>
    <x v="1"/>
    <x v="0"/>
  </r>
  <r>
    <x v="0"/>
    <x v="244"/>
    <x v="4"/>
    <n v="717.7"/>
    <n v="722.95"/>
    <n v="715.4"/>
    <n v="719.25"/>
    <n v="718.72590326676675"/>
    <n v="34652"/>
    <n v="2128"/>
    <n v="24905290"/>
    <n v="17854"/>
    <n v="51.52"/>
    <n v="7.55"/>
    <n v="1.55"/>
    <x v="0"/>
    <x v="0"/>
  </r>
  <r>
    <x v="0"/>
    <x v="245"/>
    <x v="4"/>
    <n v="727.85"/>
    <n v="727.85"/>
    <n v="710.85"/>
    <n v="719.2"/>
    <n v="718.67295456665738"/>
    <n v="107190"/>
    <n v="5884"/>
    <n v="77034554"/>
    <n v="10889"/>
    <n v="10.16"/>
    <n v="17"/>
    <n v="-8.65"/>
    <x v="1"/>
    <x v="0"/>
  </r>
  <r>
    <x v="0"/>
    <x v="246"/>
    <x v="0"/>
    <n v="727.8"/>
    <n v="728.45"/>
    <n v="718"/>
    <n v="722.85"/>
    <n v="723.71873012685342"/>
    <n v="59754"/>
    <n v="5146"/>
    <n v="43245089"/>
    <n v="31548"/>
    <n v="52.8"/>
    <n v="10.45"/>
    <n v="-4.95"/>
    <x v="1"/>
    <x v="0"/>
  </r>
  <r>
    <x v="0"/>
    <x v="247"/>
    <x v="0"/>
    <n v="727"/>
    <n v="727"/>
    <n v="717.8"/>
    <n v="720.6"/>
    <n v="721.87320810158462"/>
    <n v="47645"/>
    <n v="2530"/>
    <n v="34393649"/>
    <n v="30837"/>
    <n v="64.72"/>
    <n v="9.1999999999999993"/>
    <n v="-6.4"/>
    <x v="1"/>
    <x v="0"/>
  </r>
  <r>
    <x v="0"/>
    <x v="248"/>
    <x v="0"/>
    <n v="718.05"/>
    <n v="726.35"/>
    <n v="713"/>
    <n v="722.25"/>
    <n v="721.14761708022456"/>
    <n v="41147"/>
    <n v="2025"/>
    <n v="29673061"/>
    <n v="19974"/>
    <n v="48.54"/>
    <n v="13.35"/>
    <n v="4.2"/>
    <x v="0"/>
    <x v="0"/>
  </r>
  <r>
    <x v="0"/>
    <x v="249"/>
    <x v="0"/>
    <n v="721"/>
    <n v="724.4"/>
    <n v="713.1"/>
    <n v="718.1"/>
    <n v="717.90114761231371"/>
    <n v="73544"/>
    <n v="3927"/>
    <n v="52797322"/>
    <n v="37282"/>
    <n v="50.69"/>
    <n v="11.3"/>
    <n v="-2.9"/>
    <x v="1"/>
    <x v="0"/>
  </r>
  <r>
    <x v="1"/>
    <x v="0"/>
    <x v="0"/>
    <n v="1055"/>
    <n v="1073.95"/>
    <n v="1055"/>
    <n v="1070.75"/>
    <n v="1066.6868987787961"/>
    <n v="43973"/>
    <n v="4366"/>
    <n v="46905423"/>
    <m/>
    <m/>
    <n v="18.95"/>
    <n v="15.75"/>
    <x v="0"/>
    <x v="0"/>
  </r>
  <r>
    <x v="1"/>
    <x v="1"/>
    <x v="0"/>
    <n v="1055.8499999999999"/>
    <n v="1057.5"/>
    <n v="1048.7"/>
    <n v="1051.9000000000001"/>
    <n v="1052.4456460726715"/>
    <n v="26723"/>
    <n v="1524"/>
    <n v="28124505"/>
    <n v="13666"/>
    <n v="51.14"/>
    <n v="8.8000000000000007"/>
    <n v="-3.95"/>
    <x v="1"/>
    <x v="0"/>
  </r>
  <r>
    <x v="1"/>
    <x v="2"/>
    <x v="0"/>
    <n v="1053.3499999999999"/>
    <n v="1062.9000000000001"/>
    <n v="1053.3499999999999"/>
    <n v="1055.25"/>
    <n v="1058.0946796691767"/>
    <n v="48606"/>
    <n v="2704"/>
    <n v="51429750"/>
    <n v="25882"/>
    <n v="53.25"/>
    <n v="9.5500000000000007"/>
    <n v="1.9"/>
    <x v="0"/>
    <x v="0"/>
  </r>
  <r>
    <x v="1"/>
    <x v="3"/>
    <x v="1"/>
    <n v="1055.3"/>
    <n v="1058"/>
    <n v="1047.6500000000001"/>
    <n v="1056.2"/>
    <n v="1051.8804452274182"/>
    <n v="49952"/>
    <n v="3239"/>
    <n v="52543532"/>
    <n v="34188"/>
    <n v="68.44"/>
    <n v="10.35"/>
    <n v="0.9"/>
    <x v="0"/>
    <x v="0"/>
  </r>
  <r>
    <x v="1"/>
    <x v="4"/>
    <x v="1"/>
    <n v="1059.95"/>
    <n v="1062.3499999999999"/>
    <n v="1047.7"/>
    <n v="1050.2"/>
    <n v="1055.4721785890365"/>
    <n v="87217"/>
    <n v="8836"/>
    <n v="92055117"/>
    <n v="38367"/>
    <n v="43.99"/>
    <n v="14.65"/>
    <n v="-9.75"/>
    <x v="1"/>
    <x v="0"/>
  </r>
  <r>
    <x v="1"/>
    <x v="5"/>
    <x v="1"/>
    <n v="1055.6500000000001"/>
    <n v="1065"/>
    <n v="1045.0999999999999"/>
    <n v="1054.45"/>
    <n v="1055.6131809217907"/>
    <n v="84683"/>
    <n v="5768"/>
    <n v="89392491"/>
    <n v="29576"/>
    <n v="34.93"/>
    <n v="19.899999999999999"/>
    <n v="-1.2"/>
    <x v="1"/>
    <x v="0"/>
  </r>
  <r>
    <x v="1"/>
    <x v="6"/>
    <x v="1"/>
    <n v="1062"/>
    <n v="1063.95"/>
    <n v="1049.25"/>
    <n v="1055.7"/>
    <n v="1056.4251520960081"/>
    <n v="59995"/>
    <n v="2846"/>
    <n v="63380227"/>
    <n v="36585"/>
    <n v="60.98"/>
    <n v="14.7"/>
    <n v="-6.3"/>
    <x v="1"/>
    <x v="0"/>
  </r>
  <r>
    <x v="1"/>
    <x v="7"/>
    <x v="1"/>
    <n v="1041.3"/>
    <n v="1063.9000000000001"/>
    <n v="1041.3"/>
    <n v="1061.4000000000001"/>
    <n v="1057.0384189139268"/>
    <n v="127229"/>
    <n v="5994"/>
    <n v="134485941"/>
    <n v="49163"/>
    <n v="38.64"/>
    <n v="22.6"/>
    <n v="20.100000000000001"/>
    <x v="0"/>
    <x v="0"/>
  </r>
  <r>
    <x v="1"/>
    <x v="8"/>
    <x v="2"/>
    <n v="1052.3"/>
    <n v="1062.8499999999999"/>
    <n v="1042.5"/>
    <n v="1045.55"/>
    <n v="1052.4777022770227"/>
    <n v="88888"/>
    <n v="4319"/>
    <n v="93552638"/>
    <n v="55311"/>
    <n v="62.23"/>
    <n v="20.350000000000001"/>
    <n v="-6.75"/>
    <x v="1"/>
    <x v="0"/>
  </r>
  <r>
    <x v="1"/>
    <x v="9"/>
    <x v="2"/>
    <n v="1050"/>
    <n v="1059.2"/>
    <n v="1047"/>
    <n v="1052.3499999999999"/>
    <n v="1050.9642294014063"/>
    <n v="86887"/>
    <n v="4112"/>
    <n v="91315129"/>
    <n v="39887"/>
    <n v="45.91"/>
    <n v="12.2"/>
    <n v="2.35"/>
    <x v="0"/>
    <x v="0"/>
  </r>
  <r>
    <x v="1"/>
    <x v="10"/>
    <x v="2"/>
    <n v="1062.1500000000001"/>
    <n v="1069.7"/>
    <n v="1048.05"/>
    <n v="1050.1500000000001"/>
    <n v="1053.5049227925294"/>
    <n v="597222"/>
    <n v="21087"/>
    <n v="629176317"/>
    <n v="128385"/>
    <n v="21.5"/>
    <n v="21.65"/>
    <n v="-12"/>
    <x v="1"/>
    <x v="0"/>
  </r>
  <r>
    <x v="1"/>
    <x v="11"/>
    <x v="2"/>
    <n v="1071.2"/>
    <n v="1074.3499999999999"/>
    <n v="1068"/>
    <n v="1070.05"/>
    <n v="1071.5313438676042"/>
    <n v="608237"/>
    <n v="4638"/>
    <n v="651745010"/>
    <n v="519383"/>
    <n v="85.39"/>
    <n v="6.35"/>
    <n v="-1.1499999999999999"/>
    <x v="1"/>
    <x v="0"/>
  </r>
  <r>
    <x v="1"/>
    <x v="12"/>
    <x v="3"/>
    <n v="1077.8"/>
    <n v="1078.5"/>
    <n v="1069.3499999999999"/>
    <n v="1070.4000000000001"/>
    <n v="1072.8508752890104"/>
    <n v="105965"/>
    <n v="5403"/>
    <n v="113684643"/>
    <n v="63024"/>
    <n v="59.48"/>
    <n v="9.15"/>
    <n v="-7.4"/>
    <x v="1"/>
    <x v="0"/>
  </r>
  <r>
    <x v="1"/>
    <x v="13"/>
    <x v="3"/>
    <n v="1088.1500000000001"/>
    <n v="1090"/>
    <n v="1076.5"/>
    <n v="1079.3"/>
    <n v="1087.726088357768"/>
    <n v="937054"/>
    <n v="4474"/>
    <n v="1019258082"/>
    <n v="881054"/>
    <n v="94.02"/>
    <n v="13.5"/>
    <n v="-8.85"/>
    <x v="1"/>
    <x v="0"/>
  </r>
  <r>
    <x v="1"/>
    <x v="14"/>
    <x v="3"/>
    <n v="1083.1500000000001"/>
    <n v="1083.55"/>
    <n v="1077.8499999999999"/>
    <n v="1079.8499999999999"/>
    <n v="1080.3241276498977"/>
    <n v="39577"/>
    <n v="2405"/>
    <n v="42755988"/>
    <n v="25315"/>
    <n v="63.96"/>
    <n v="5.7"/>
    <n v="-3.3"/>
    <x v="1"/>
    <x v="0"/>
  </r>
  <r>
    <x v="1"/>
    <x v="15"/>
    <x v="3"/>
    <n v="1082"/>
    <n v="1094.95"/>
    <n v="1075.95"/>
    <n v="1083.25"/>
    <n v="1085.3499999999999"/>
    <n v="273820"/>
    <n v="10822"/>
    <n v="297190537"/>
    <n v="53115"/>
    <n v="19.399999999999999"/>
    <n v="19"/>
    <n v="1.25"/>
    <x v="0"/>
    <x v="0"/>
  </r>
  <r>
    <x v="1"/>
    <x v="16"/>
    <x v="3"/>
    <n v="1077.3"/>
    <n v="1089.5999999999999"/>
    <n v="1077.3"/>
    <n v="1082.1500000000001"/>
    <n v="1084.5395766888953"/>
    <n v="79327"/>
    <n v="3334"/>
    <n v="86033271"/>
    <n v="39557"/>
    <n v="49.87"/>
    <n v="12.3"/>
    <n v="4.8499999999999996"/>
    <x v="0"/>
    <x v="0"/>
  </r>
  <r>
    <x v="1"/>
    <x v="17"/>
    <x v="4"/>
    <n v="1068"/>
    <n v="1072.25"/>
    <n v="1062.1500000000001"/>
    <n v="1067.5"/>
    <n v="1067.3103440178465"/>
    <n v="42585"/>
    <n v="2571"/>
    <n v="45451411"/>
    <n v="17776"/>
    <n v="41.74"/>
    <n v="10.1"/>
    <n v="-0.5"/>
    <x v="1"/>
    <x v="0"/>
  </r>
  <r>
    <x v="1"/>
    <x v="18"/>
    <x v="4"/>
    <n v="1069.9000000000001"/>
    <n v="1071.95"/>
    <n v="1063.25"/>
    <n v="1066.3"/>
    <n v="1067.4151818856719"/>
    <n v="48492"/>
    <n v="1669"/>
    <n v="51761097"/>
    <n v="10889"/>
    <n v="22.46"/>
    <n v="8.6999999999999993"/>
    <n v="-3.6"/>
    <x v="1"/>
    <x v="0"/>
  </r>
  <r>
    <x v="1"/>
    <x v="19"/>
    <x v="4"/>
    <n v="1070.75"/>
    <n v="1076.45"/>
    <n v="1066.5"/>
    <n v="1069.3"/>
    <n v="1071.0393881019829"/>
    <n v="44125"/>
    <n v="2879"/>
    <n v="47259613"/>
    <n v="18525"/>
    <n v="41.98"/>
    <n v="9.9499999999999993"/>
    <n v="-1.45"/>
    <x v="1"/>
    <x v="0"/>
  </r>
  <r>
    <x v="1"/>
    <x v="20"/>
    <x v="4"/>
    <n v="1060"/>
    <n v="1075"/>
    <n v="1053"/>
    <n v="1073.55"/>
    <n v="1064.3819755490642"/>
    <n v="46215"/>
    <n v="2006"/>
    <n v="49190413"/>
    <n v="20324"/>
    <n v="43.98"/>
    <n v="22"/>
    <n v="13.55"/>
    <x v="0"/>
    <x v="0"/>
  </r>
  <r>
    <x v="1"/>
    <x v="21"/>
    <x v="0"/>
    <n v="1076.6500000000001"/>
    <n v="1078.05"/>
    <n v="1053.8"/>
    <n v="1057.3499999999999"/>
    <n v="1061.1420763795766"/>
    <n v="88741"/>
    <n v="5751"/>
    <n v="94166809"/>
    <n v="49549"/>
    <n v="55.84"/>
    <n v="24.25"/>
    <n v="-19.3"/>
    <x v="1"/>
    <x v="0"/>
  </r>
  <r>
    <x v="1"/>
    <x v="22"/>
    <x v="0"/>
    <n v="1069.0999999999999"/>
    <n v="1079.8"/>
    <n v="1064.8499999999999"/>
    <n v="1076.9000000000001"/>
    <n v="1070.7321908454117"/>
    <n v="22699"/>
    <n v="2938"/>
    <n v="24304550"/>
    <n v="7107"/>
    <n v="31.31"/>
    <n v="14.95"/>
    <n v="7.8"/>
    <x v="0"/>
    <x v="0"/>
  </r>
  <r>
    <x v="1"/>
    <x v="23"/>
    <x v="0"/>
    <n v="1073.4000000000001"/>
    <n v="1077.8"/>
    <n v="1065.8"/>
    <n v="1070.7"/>
    <n v="1072.2016979169596"/>
    <n v="35573"/>
    <n v="1791"/>
    <n v="38141431"/>
    <n v="18626"/>
    <n v="52.36"/>
    <n v="12"/>
    <n v="-2.7"/>
    <x v="1"/>
    <x v="0"/>
  </r>
  <r>
    <x v="1"/>
    <x v="24"/>
    <x v="0"/>
    <n v="1068"/>
    <n v="1079.8499999999999"/>
    <n v="1062.5999999999999"/>
    <n v="1070.55"/>
    <n v="1070.5778440668848"/>
    <n v="208179"/>
    <n v="6058"/>
    <n v="222871825"/>
    <n v="30474"/>
    <n v="14.64"/>
    <n v="17.25"/>
    <n v="2.5499999999999998"/>
    <x v="0"/>
    <x v="0"/>
  </r>
  <r>
    <x v="1"/>
    <x v="25"/>
    <x v="0"/>
    <n v="1063.2"/>
    <n v="1070"/>
    <n v="1059.75"/>
    <n v="1068.45"/>
    <n v="1064.2167665952288"/>
    <n v="3905957"/>
    <n v="9754"/>
    <n v="4156784929"/>
    <n v="3671603"/>
    <n v="94"/>
    <n v="10.25"/>
    <n v="5.25"/>
    <x v="0"/>
    <x v="0"/>
  </r>
  <r>
    <x v="1"/>
    <x v="26"/>
    <x v="1"/>
    <n v="1060.25"/>
    <n v="1070.8"/>
    <n v="1060.2"/>
    <n v="1062.5999999999999"/>
    <n v="1065.7740561892174"/>
    <n v="2181237"/>
    <n v="5207"/>
    <n v="2324705805"/>
    <n v="2064735"/>
    <n v="94.66"/>
    <n v="10.6"/>
    <n v="2.35"/>
    <x v="0"/>
    <x v="0"/>
  </r>
  <r>
    <x v="1"/>
    <x v="27"/>
    <x v="2"/>
    <n v="1061.05"/>
    <n v="1081.4000000000001"/>
    <n v="1061.05"/>
    <n v="1068.3"/>
    <n v="1072.2113559058268"/>
    <n v="44981"/>
    <n v="2376"/>
    <n v="48229139"/>
    <n v="22200"/>
    <n v="49.35"/>
    <n v="20.350000000000001"/>
    <n v="7.25"/>
    <x v="0"/>
    <x v="0"/>
  </r>
  <r>
    <x v="1"/>
    <x v="28"/>
    <x v="2"/>
    <n v="1066.3"/>
    <n v="1080.5"/>
    <n v="1062"/>
    <n v="1073.25"/>
    <n v="1071.2869606058828"/>
    <n v="85165"/>
    <n v="4503"/>
    <n v="91236154"/>
    <n v="46168"/>
    <n v="54.21"/>
    <n v="18.5"/>
    <n v="6.95"/>
    <x v="0"/>
    <x v="0"/>
  </r>
  <r>
    <x v="1"/>
    <x v="29"/>
    <x v="2"/>
    <n v="1076.45"/>
    <n v="1077.7"/>
    <n v="1055.3"/>
    <n v="1065.5"/>
    <n v="1065.6826002105161"/>
    <n v="266963"/>
    <n v="8662"/>
    <n v="284497824"/>
    <n v="62775"/>
    <n v="23.51"/>
    <n v="22.4"/>
    <n v="-10.95"/>
    <x v="1"/>
    <x v="0"/>
  </r>
  <r>
    <x v="1"/>
    <x v="30"/>
    <x v="2"/>
    <n v="1079.95"/>
    <n v="1091.55"/>
    <n v="1067.1500000000001"/>
    <n v="1073.3499999999999"/>
    <n v="1075.8089072811463"/>
    <n v="274270"/>
    <n v="10351"/>
    <n v="295062109"/>
    <n v="99055"/>
    <n v="36.119999999999997"/>
    <n v="24.4"/>
    <n v="-6.6"/>
    <x v="1"/>
    <x v="0"/>
  </r>
  <r>
    <x v="1"/>
    <x v="31"/>
    <x v="3"/>
    <n v="1091.95"/>
    <n v="1100"/>
    <n v="1076.3499999999999"/>
    <n v="1086.9000000000001"/>
    <n v="1085.662024909233"/>
    <n v="304626"/>
    <n v="12867"/>
    <n v="330720880"/>
    <n v="191795"/>
    <n v="62.96"/>
    <n v="23.65"/>
    <n v="-5.05"/>
    <x v="1"/>
    <x v="0"/>
  </r>
  <r>
    <x v="1"/>
    <x v="32"/>
    <x v="3"/>
    <n v="1105.1500000000001"/>
    <n v="1105.5"/>
    <n v="1089.25"/>
    <n v="1095.25"/>
    <n v="1097.5426973342733"/>
    <n v="129083"/>
    <n v="4960"/>
    <n v="141674104"/>
    <n v="95369"/>
    <n v="73.88"/>
    <n v="16.25"/>
    <n v="-9.9"/>
    <x v="1"/>
    <x v="0"/>
  </r>
  <r>
    <x v="1"/>
    <x v="33"/>
    <x v="3"/>
    <n v="1100"/>
    <n v="1110.4000000000001"/>
    <n v="1097.8"/>
    <n v="1105.1500000000001"/>
    <n v="1105.3490016821472"/>
    <n v="136730"/>
    <n v="4351"/>
    <n v="151134369"/>
    <n v="70320"/>
    <n v="51.43"/>
    <n v="12.6"/>
    <n v="5.15"/>
    <x v="0"/>
    <x v="0"/>
  </r>
  <r>
    <x v="1"/>
    <x v="34"/>
    <x v="3"/>
    <n v="1101.75"/>
    <n v="1110.8"/>
    <n v="1095"/>
    <n v="1098.05"/>
    <n v="1099.7258212620877"/>
    <n v="455214"/>
    <n v="14487"/>
    <n v="500610590"/>
    <n v="130703"/>
    <n v="28.71"/>
    <n v="15.8"/>
    <n v="-3.7"/>
    <x v="1"/>
    <x v="0"/>
  </r>
  <r>
    <x v="1"/>
    <x v="35"/>
    <x v="3"/>
    <n v="1089.2"/>
    <n v="1101.8"/>
    <n v="1072.5999999999999"/>
    <n v="1100.05"/>
    <n v="1092.2358663648586"/>
    <n v="293785"/>
    <n v="10521"/>
    <n v="320882514"/>
    <n v="155264"/>
    <n v="52.85"/>
    <n v="29.2"/>
    <n v="10.85"/>
    <x v="0"/>
    <x v="0"/>
  </r>
  <r>
    <x v="1"/>
    <x v="36"/>
    <x v="4"/>
    <n v="1074"/>
    <n v="1115.8"/>
    <n v="1073.95"/>
    <n v="1099.0999999999999"/>
    <n v="1107.5370808444202"/>
    <n v="1178560"/>
    <n v="45436"/>
    <n v="1305298902"/>
    <n v="696876"/>
    <n v="59.13"/>
    <n v="41.85"/>
    <n v="25.1"/>
    <x v="0"/>
    <x v="0"/>
  </r>
  <r>
    <x v="1"/>
    <x v="37"/>
    <x v="4"/>
    <n v="1169.5"/>
    <n v="1172.5999999999999"/>
    <n v="1155.2"/>
    <n v="1159.8499999999999"/>
    <n v="1161.7412177351644"/>
    <n v="73842"/>
    <n v="3063"/>
    <n v="85785295"/>
    <n v="41069"/>
    <n v="55.62"/>
    <n v="17.399999999999999"/>
    <n v="-9.65"/>
    <x v="1"/>
    <x v="0"/>
  </r>
  <r>
    <x v="1"/>
    <x v="38"/>
    <x v="4"/>
    <n v="1167.95"/>
    <n v="1173.9000000000001"/>
    <n v="1157.5"/>
    <n v="1167.75"/>
    <n v="1168.1556194772675"/>
    <n v="48323"/>
    <n v="1839"/>
    <n v="56448784"/>
    <n v="26158"/>
    <n v="54.13"/>
    <n v="16.399999999999999"/>
    <n v="-0.2"/>
    <x v="1"/>
    <x v="0"/>
  </r>
  <r>
    <x v="1"/>
    <x v="39"/>
    <x v="4"/>
    <n v="1176.95"/>
    <n v="1178.0999999999999"/>
    <n v="1162.5"/>
    <n v="1165.3"/>
    <n v="1168.8749889488108"/>
    <n v="90488"/>
    <n v="3683"/>
    <n v="105769160"/>
    <n v="51325"/>
    <n v="56.72"/>
    <n v="15.6"/>
    <n v="-11.65"/>
    <x v="1"/>
    <x v="0"/>
  </r>
  <r>
    <x v="1"/>
    <x v="40"/>
    <x v="4"/>
    <n v="1177.05"/>
    <n v="1179.8499999999999"/>
    <n v="1163"/>
    <n v="1173.45"/>
    <n v="1171.6775274147515"/>
    <n v="66570"/>
    <n v="3068"/>
    <n v="77998573"/>
    <n v="37961"/>
    <n v="57.02"/>
    <n v="16.850000000000001"/>
    <n v="-3.6"/>
    <x v="1"/>
    <x v="0"/>
  </r>
  <r>
    <x v="1"/>
    <x v="41"/>
    <x v="0"/>
    <n v="1164.3499999999999"/>
    <n v="1176"/>
    <n v="1160.05"/>
    <n v="1173.75"/>
    <n v="1171.7680161998715"/>
    <n v="73087"/>
    <n v="3136"/>
    <n v="85641009"/>
    <n v="46659"/>
    <n v="63.84"/>
    <n v="15.95"/>
    <n v="9.4"/>
    <x v="0"/>
    <x v="0"/>
  </r>
  <r>
    <x v="1"/>
    <x v="42"/>
    <x v="0"/>
    <n v="1170"/>
    <n v="1176.2"/>
    <n v="1163.5"/>
    <n v="1164.5"/>
    <n v="1169.3897518998658"/>
    <n v="71584"/>
    <n v="2928"/>
    <n v="83709596"/>
    <n v="30246"/>
    <n v="42.25"/>
    <n v="12.7"/>
    <n v="-5.5"/>
    <x v="1"/>
    <x v="0"/>
  </r>
  <r>
    <x v="1"/>
    <x v="43"/>
    <x v="0"/>
    <n v="1161.3"/>
    <n v="1171"/>
    <n v="1159.2"/>
    <n v="1164.7"/>
    <n v="1166.333305514755"/>
    <n v="59912"/>
    <n v="2634"/>
    <n v="69877361"/>
    <n v="36800"/>
    <n v="61.42"/>
    <n v="11.8"/>
    <n v="3.4"/>
    <x v="0"/>
    <x v="0"/>
  </r>
  <r>
    <x v="1"/>
    <x v="44"/>
    <x v="0"/>
    <n v="1178"/>
    <n v="1178.0999999999999"/>
    <n v="1161.8499999999999"/>
    <n v="1165.4000000000001"/>
    <n v="1166.2908371572864"/>
    <n v="450668"/>
    <n v="10315"/>
    <n v="525609959"/>
    <n v="61158"/>
    <n v="13.57"/>
    <n v="16.25"/>
    <n v="-12.6"/>
    <x v="1"/>
    <x v="0"/>
  </r>
  <r>
    <x v="1"/>
    <x v="45"/>
    <x v="0"/>
    <n v="1177"/>
    <n v="1178.5"/>
    <n v="1167.55"/>
    <n v="1175.45"/>
    <n v="1174.652980619087"/>
    <n v="43548"/>
    <n v="1482"/>
    <n v="51153788"/>
    <n v="20824"/>
    <n v="47.82"/>
    <n v="10.95"/>
    <n v="-1.55"/>
    <x v="1"/>
    <x v="0"/>
  </r>
  <r>
    <x v="1"/>
    <x v="46"/>
    <x v="1"/>
    <n v="1172.05"/>
    <n v="1179.25"/>
    <n v="1162.5"/>
    <n v="1177.55"/>
    <n v="1171.0636901170508"/>
    <n v="41435"/>
    <n v="1508"/>
    <n v="48523024"/>
    <n v="17108"/>
    <n v="41.29"/>
    <n v="16.75"/>
    <n v="5.5"/>
    <x v="0"/>
    <x v="0"/>
  </r>
  <r>
    <x v="1"/>
    <x v="47"/>
    <x v="1"/>
    <n v="1177.1500000000001"/>
    <n v="1180.95"/>
    <n v="1168.55"/>
    <n v="1170.3"/>
    <n v="1174.4753916893733"/>
    <n v="46976"/>
    <n v="1847"/>
    <n v="55172156"/>
    <n v="15354"/>
    <n v="32.68"/>
    <n v="12.4"/>
    <n v="-6.85"/>
    <x v="1"/>
    <x v="0"/>
  </r>
  <r>
    <x v="1"/>
    <x v="48"/>
    <x v="1"/>
    <n v="1181.75"/>
    <n v="1181.75"/>
    <n v="1171.6500000000001"/>
    <n v="1175.05"/>
    <n v="1177.1894271678582"/>
    <n v="182392"/>
    <n v="3030"/>
    <n v="214709934"/>
    <n v="47568"/>
    <n v="26.08"/>
    <n v="10.1"/>
    <n v="-6.7"/>
    <x v="1"/>
    <x v="0"/>
  </r>
  <r>
    <x v="1"/>
    <x v="49"/>
    <x v="1"/>
    <n v="1200.2"/>
    <n v="1202.9000000000001"/>
    <n v="1167"/>
    <n v="1173.45"/>
    <n v="1174.5865907104155"/>
    <n v="513629"/>
    <n v="14696"/>
    <n v="603301736"/>
    <n v="86872"/>
    <n v="16.91"/>
    <n v="35.9"/>
    <n v="-26.75"/>
    <x v="1"/>
    <x v="0"/>
  </r>
  <r>
    <x v="1"/>
    <x v="50"/>
    <x v="2"/>
    <n v="1226.2"/>
    <n v="1235.4000000000001"/>
    <n v="1193.3"/>
    <n v="1199"/>
    <n v="1209.0532125153413"/>
    <n v="125478"/>
    <n v="4646"/>
    <n v="151709579"/>
    <n v="50758"/>
    <n v="40.450000000000003"/>
    <n v="42.1"/>
    <n v="-27.2"/>
    <x v="1"/>
    <x v="0"/>
  </r>
  <r>
    <x v="1"/>
    <x v="51"/>
    <x v="3"/>
    <n v="1234.05"/>
    <n v="1247"/>
    <n v="1220.95"/>
    <n v="1225.2"/>
    <n v="1229.2276183145921"/>
    <n v="106538"/>
    <n v="3504"/>
    <n v="130959452"/>
    <n v="36751"/>
    <n v="34.5"/>
    <n v="26.05"/>
    <n v="-8.85"/>
    <x v="1"/>
    <x v="0"/>
  </r>
  <r>
    <x v="1"/>
    <x v="52"/>
    <x v="3"/>
    <n v="1218.8"/>
    <n v="1238.8499999999999"/>
    <n v="1211.5999999999999"/>
    <n v="1234.3499999999999"/>
    <n v="1230.233058354182"/>
    <n v="147890"/>
    <n v="2455"/>
    <n v="181939167"/>
    <n v="110883"/>
    <n v="74.98"/>
    <n v="27.25"/>
    <n v="15.55"/>
    <x v="0"/>
    <x v="0"/>
  </r>
  <r>
    <x v="1"/>
    <x v="53"/>
    <x v="3"/>
    <n v="1225.1500000000001"/>
    <n v="1225.1500000000001"/>
    <n v="1211.5"/>
    <n v="1212.8"/>
    <n v="1216.4297626790747"/>
    <n v="59961"/>
    <n v="2083"/>
    <n v="72938345"/>
    <n v="30324"/>
    <n v="50.57"/>
    <n v="13.65"/>
    <n v="-12.35"/>
    <x v="1"/>
    <x v="0"/>
  </r>
  <r>
    <x v="1"/>
    <x v="54"/>
    <x v="3"/>
    <n v="1220.25"/>
    <n v="1238.3"/>
    <n v="1215.45"/>
    <n v="1220.8499999999999"/>
    <n v="1225.4533731382953"/>
    <n v="210694"/>
    <n v="6944"/>
    <n v="258195673"/>
    <n v="56531"/>
    <n v="26.83"/>
    <n v="22.85"/>
    <n v="0.6"/>
    <x v="0"/>
    <x v="0"/>
  </r>
  <r>
    <x v="1"/>
    <x v="55"/>
    <x v="3"/>
    <n v="1215"/>
    <n v="1222.4000000000001"/>
    <n v="1204.7"/>
    <n v="1214.25"/>
    <n v="1211.3775067396832"/>
    <n v="130199"/>
    <n v="3445"/>
    <n v="157720140"/>
    <n v="101779"/>
    <n v="78.17"/>
    <n v="17.7"/>
    <n v="-0.75"/>
    <x v="1"/>
    <x v="0"/>
  </r>
  <r>
    <x v="1"/>
    <x v="56"/>
    <x v="4"/>
    <n v="1217.4000000000001"/>
    <n v="1226.3499999999999"/>
    <n v="1214.4000000000001"/>
    <n v="1220.1500000000001"/>
    <n v="1219.525217176817"/>
    <n v="129733"/>
    <n v="4216"/>
    <n v="158212665"/>
    <n v="23546"/>
    <n v="18.149999999999999"/>
    <n v="11.95"/>
    <n v="2.75"/>
    <x v="0"/>
    <x v="0"/>
  </r>
  <r>
    <x v="1"/>
    <x v="57"/>
    <x v="4"/>
    <n v="1217"/>
    <n v="1228.0999999999999"/>
    <n v="1214.5999999999999"/>
    <n v="1217.4000000000001"/>
    <n v="1222.4298495171072"/>
    <n v="53428"/>
    <n v="2383"/>
    <n v="65311982"/>
    <n v="30924"/>
    <n v="57.88"/>
    <n v="13.5"/>
    <n v="0.4"/>
    <x v="0"/>
    <x v="0"/>
  </r>
  <r>
    <x v="1"/>
    <x v="58"/>
    <x v="4"/>
    <n v="1210.2"/>
    <n v="1222.95"/>
    <n v="1203.8"/>
    <n v="1220.9000000000001"/>
    <n v="1218.0219213792695"/>
    <n v="67514"/>
    <n v="2481"/>
    <n v="82233532"/>
    <n v="31541"/>
    <n v="46.72"/>
    <n v="19.149999999999999"/>
    <n v="10.7"/>
    <x v="0"/>
    <x v="0"/>
  </r>
  <r>
    <x v="1"/>
    <x v="59"/>
    <x v="4"/>
    <n v="1216"/>
    <n v="1226.9000000000001"/>
    <n v="1211.2"/>
    <n v="1216.7"/>
    <n v="1217.456861041238"/>
    <n v="655950"/>
    <n v="19157"/>
    <n v="798590828"/>
    <n v="77972"/>
    <n v="11.89"/>
    <n v="15.7"/>
    <n v="0.7"/>
    <x v="0"/>
    <x v="0"/>
  </r>
  <r>
    <x v="1"/>
    <x v="60"/>
    <x v="4"/>
    <n v="1203.6500000000001"/>
    <n v="1217.3"/>
    <n v="1195.8"/>
    <n v="1215.6500000000001"/>
    <n v="1211.136219961546"/>
    <n v="167993"/>
    <n v="6640"/>
    <n v="203462407"/>
    <n v="35437"/>
    <n v="21.09"/>
    <n v="21.5"/>
    <n v="12"/>
    <x v="0"/>
    <x v="0"/>
  </r>
  <r>
    <x v="1"/>
    <x v="61"/>
    <x v="0"/>
    <n v="1205.0999999999999"/>
    <n v="1211.55"/>
    <n v="1198"/>
    <n v="1205.95"/>
    <n v="1205.7771529155541"/>
    <n v="67037"/>
    <n v="2418"/>
    <n v="80831683"/>
    <n v="12275"/>
    <n v="18.309999999999999"/>
    <n v="13.55"/>
    <n v="0.85"/>
    <x v="0"/>
    <x v="0"/>
  </r>
  <r>
    <x v="1"/>
    <x v="62"/>
    <x v="0"/>
    <n v="1228.9000000000001"/>
    <n v="1236.8499999999999"/>
    <n v="1211"/>
    <n v="1212.7"/>
    <n v="1223.598563661136"/>
    <n v="78533"/>
    <n v="3732"/>
    <n v="96092866"/>
    <n v="39485"/>
    <n v="50.28"/>
    <n v="25.85"/>
    <n v="-16.2"/>
    <x v="1"/>
    <x v="0"/>
  </r>
  <r>
    <x v="1"/>
    <x v="63"/>
    <x v="0"/>
    <n v="1232.8499999999999"/>
    <n v="1241.5999999999999"/>
    <n v="1228"/>
    <n v="1231.55"/>
    <n v="1232.5909207335815"/>
    <n v="117124"/>
    <n v="4109"/>
    <n v="144365979"/>
    <n v="44759"/>
    <n v="38.22"/>
    <n v="13.6"/>
    <n v="-1.3"/>
    <x v="1"/>
    <x v="0"/>
  </r>
  <r>
    <x v="1"/>
    <x v="64"/>
    <x v="0"/>
    <n v="1229.7"/>
    <n v="1235.8"/>
    <n v="1218.6500000000001"/>
    <n v="1232.9000000000001"/>
    <n v="1229.1473025921453"/>
    <n v="338677"/>
    <n v="8902"/>
    <n v="416283921"/>
    <n v="63305"/>
    <n v="18.690000000000001"/>
    <n v="17.149999999999999"/>
    <n v="3.2"/>
    <x v="0"/>
    <x v="0"/>
  </r>
  <r>
    <x v="1"/>
    <x v="65"/>
    <x v="0"/>
    <n v="1205.05"/>
    <n v="1224.5999999999999"/>
    <n v="1205.05"/>
    <n v="1219.8499999999999"/>
    <n v="1217.8874065163436"/>
    <n v="302593"/>
    <n v="9155"/>
    <n v="368524204"/>
    <n v="131817"/>
    <n v="43.56"/>
    <n v="19.55"/>
    <n v="14.8"/>
    <x v="0"/>
    <x v="0"/>
  </r>
  <r>
    <x v="1"/>
    <x v="66"/>
    <x v="1"/>
    <n v="1158.7"/>
    <n v="1201"/>
    <n v="1152"/>
    <n v="1195.2"/>
    <n v="1186.2727191844513"/>
    <n v="348428"/>
    <n v="11243"/>
    <n v="413330631"/>
    <n v="82757"/>
    <n v="23.75"/>
    <n v="49"/>
    <n v="36.5"/>
    <x v="0"/>
    <x v="0"/>
  </r>
  <r>
    <x v="1"/>
    <x v="67"/>
    <x v="1"/>
    <n v="1171"/>
    <n v="1175"/>
    <n v="1157.05"/>
    <n v="1158.6500000000001"/>
    <n v="1164.7227377376419"/>
    <n v="156801"/>
    <n v="5561"/>
    <n v="182629690"/>
    <n v="74833"/>
    <n v="47.72"/>
    <n v="17.95"/>
    <n v="-12.35"/>
    <x v="1"/>
    <x v="0"/>
  </r>
  <r>
    <x v="1"/>
    <x v="68"/>
    <x v="1"/>
    <n v="1181.6500000000001"/>
    <n v="1188.05"/>
    <n v="1169"/>
    <n v="1171.05"/>
    <n v="1173.6962661307384"/>
    <n v="132356"/>
    <n v="3706"/>
    <n v="155345743"/>
    <n v="50215"/>
    <n v="37.94"/>
    <n v="19.05"/>
    <n v="-10.6"/>
    <x v="1"/>
    <x v="0"/>
  </r>
  <r>
    <x v="1"/>
    <x v="69"/>
    <x v="1"/>
    <n v="1192.25"/>
    <n v="1197.1500000000001"/>
    <n v="1175"/>
    <n v="1181.6500000000001"/>
    <n v="1182.044531534654"/>
    <n v="1237797"/>
    <n v="40121"/>
    <n v="1463131175"/>
    <n v="153209"/>
    <n v="12.38"/>
    <n v="22.15"/>
    <n v="-10.6"/>
    <x v="1"/>
    <x v="0"/>
  </r>
  <r>
    <x v="1"/>
    <x v="70"/>
    <x v="1"/>
    <n v="1197.75"/>
    <n v="1201.0999999999999"/>
    <n v="1179.25"/>
    <n v="1195.2"/>
    <n v="1194.4408036463412"/>
    <n v="176396"/>
    <n v="8085"/>
    <n v="210694580"/>
    <n v="47430"/>
    <n v="26.89"/>
    <n v="21.85"/>
    <n v="-2.5499999999999998"/>
    <x v="1"/>
    <x v="0"/>
  </r>
  <r>
    <x v="1"/>
    <x v="71"/>
    <x v="2"/>
    <n v="1200.05"/>
    <n v="1208.2"/>
    <n v="1190"/>
    <n v="1192.05"/>
    <n v="1197.1422774948774"/>
    <n v="98582"/>
    <n v="3914"/>
    <n v="118016680"/>
    <n v="46249"/>
    <n v="46.91"/>
    <n v="18.2"/>
    <n v="-8"/>
    <x v="1"/>
    <x v="0"/>
  </r>
  <r>
    <x v="1"/>
    <x v="72"/>
    <x v="2"/>
    <n v="1198.05"/>
    <n v="1208.95"/>
    <n v="1189.05"/>
    <n v="1201.9000000000001"/>
    <n v="1196.4877164280845"/>
    <n v="73350"/>
    <n v="2753"/>
    <n v="87762374"/>
    <n v="35861"/>
    <n v="48.89"/>
    <n v="19.899999999999999"/>
    <n v="3.85"/>
    <x v="0"/>
    <x v="0"/>
  </r>
  <r>
    <x v="1"/>
    <x v="73"/>
    <x v="2"/>
    <n v="1195.5"/>
    <n v="1202.25"/>
    <n v="1191.75"/>
    <n v="1194.25"/>
    <n v="1197.6299519340262"/>
    <n v="83427"/>
    <n v="3184"/>
    <n v="99914674"/>
    <n v="42452"/>
    <n v="50.89"/>
    <n v="10.5"/>
    <n v="-1.25"/>
    <x v="1"/>
    <x v="0"/>
  </r>
  <r>
    <x v="1"/>
    <x v="74"/>
    <x v="2"/>
    <n v="1215.3"/>
    <n v="1217.95"/>
    <n v="1190.75"/>
    <n v="1195.9000000000001"/>
    <n v="1200.0163350473808"/>
    <n v="746187"/>
    <n v="21625"/>
    <n v="895436589"/>
    <n v="121870"/>
    <n v="16.329999999999998"/>
    <n v="27.2"/>
    <n v="-19.399999999999999"/>
    <x v="1"/>
    <x v="0"/>
  </r>
  <r>
    <x v="1"/>
    <x v="75"/>
    <x v="2"/>
    <n v="1215.4000000000001"/>
    <n v="1224.0999999999999"/>
    <n v="1208.55"/>
    <n v="1215.25"/>
    <n v="1217.0628971612157"/>
    <n v="197338"/>
    <n v="6739"/>
    <n v="240172758"/>
    <n v="70792"/>
    <n v="35.869999999999997"/>
    <n v="15.55"/>
    <n v="-0.15"/>
    <x v="1"/>
    <x v="0"/>
  </r>
  <r>
    <x v="1"/>
    <x v="76"/>
    <x v="3"/>
    <n v="1187.8499999999999"/>
    <n v="1212.3"/>
    <n v="1187.8499999999999"/>
    <n v="1210.0999999999999"/>
    <n v="1204.2164414729768"/>
    <n v="285680"/>
    <n v="1784"/>
    <n v="344020553"/>
    <n v="17207"/>
    <n v="6.02"/>
    <n v="24.45"/>
    <n v="22.25"/>
    <x v="0"/>
    <x v="0"/>
  </r>
  <r>
    <x v="1"/>
    <x v="77"/>
    <x v="3"/>
    <n v="1192.25"/>
    <n v="1194.95"/>
    <n v="1177.95"/>
    <n v="1187.9000000000001"/>
    <n v="1182.1398827255339"/>
    <n v="95673"/>
    <n v="2910"/>
    <n v="113098869"/>
    <n v="39853"/>
    <n v="41.66"/>
    <n v="17"/>
    <n v="-4.3499999999999996"/>
    <x v="1"/>
    <x v="0"/>
  </r>
  <r>
    <x v="1"/>
    <x v="78"/>
    <x v="3"/>
    <n v="1195.5999999999999"/>
    <n v="1204.9000000000001"/>
    <n v="1183.5999999999999"/>
    <n v="1197.75"/>
    <n v="1195.6623293891216"/>
    <n v="73779"/>
    <n v="2896"/>
    <n v="88214771"/>
    <n v="15031"/>
    <n v="20.37"/>
    <n v="21.3"/>
    <n v="2.15"/>
    <x v="0"/>
    <x v="0"/>
  </r>
  <r>
    <x v="1"/>
    <x v="79"/>
    <x v="3"/>
    <n v="1205"/>
    <n v="1210.6500000000001"/>
    <n v="1192.95"/>
    <n v="1195.1500000000001"/>
    <n v="1199.6420489202019"/>
    <n v="226246"/>
    <n v="9380"/>
    <n v="271414215"/>
    <n v="26775"/>
    <n v="11.83"/>
    <n v="17.7"/>
    <n v="-9.85"/>
    <x v="1"/>
    <x v="0"/>
  </r>
  <r>
    <x v="1"/>
    <x v="80"/>
    <x v="3"/>
    <n v="1208.3"/>
    <n v="1219.6500000000001"/>
    <n v="1201.5999999999999"/>
    <n v="1202.6500000000001"/>
    <n v="1213.9941079195676"/>
    <n v="143922"/>
    <n v="3894"/>
    <n v="174720460"/>
    <n v="27390"/>
    <n v="19.03"/>
    <n v="18.05"/>
    <n v="-5.65"/>
    <x v="1"/>
    <x v="0"/>
  </r>
  <r>
    <x v="1"/>
    <x v="81"/>
    <x v="4"/>
    <n v="1212.7"/>
    <n v="1213"/>
    <n v="1203.3"/>
    <n v="1208.3"/>
    <n v="1207.9051356695049"/>
    <n v="100649"/>
    <n v="3673"/>
    <n v="121574444"/>
    <n v="21851"/>
    <n v="21.71"/>
    <n v="9.6999999999999993"/>
    <n v="-4.4000000000000004"/>
    <x v="1"/>
    <x v="0"/>
  </r>
  <r>
    <x v="1"/>
    <x v="82"/>
    <x v="4"/>
    <n v="1195.8"/>
    <n v="1216.8"/>
    <n v="1185.05"/>
    <n v="1207.55"/>
    <n v="1205.1822560341525"/>
    <n v="127897"/>
    <n v="4686"/>
    <n v="154139195"/>
    <n v="70754"/>
    <n v="55.32"/>
    <n v="31.75"/>
    <n v="11.75"/>
    <x v="0"/>
    <x v="0"/>
  </r>
  <r>
    <x v="1"/>
    <x v="83"/>
    <x v="4"/>
    <n v="1195"/>
    <n v="1198.6500000000001"/>
    <n v="1186.1500000000001"/>
    <n v="1195.55"/>
    <n v="1193.8661824800586"/>
    <n v="56039"/>
    <n v="2692"/>
    <n v="66903067"/>
    <n v="30049"/>
    <n v="53.62"/>
    <n v="12.5"/>
    <n v="0.55000000000000004"/>
    <x v="0"/>
    <x v="0"/>
  </r>
  <r>
    <x v="1"/>
    <x v="84"/>
    <x v="4"/>
    <n v="1204.1500000000001"/>
    <n v="1214.7"/>
    <n v="1190.05"/>
    <n v="1193.95"/>
    <n v="1198.4060245767935"/>
    <n v="248283"/>
    <n v="9007"/>
    <n v="297543843"/>
    <n v="114603"/>
    <n v="46.16"/>
    <n v="24.65"/>
    <n v="-10.199999999999999"/>
    <x v="1"/>
    <x v="0"/>
  </r>
  <r>
    <x v="1"/>
    <x v="85"/>
    <x v="4"/>
    <n v="1175.95"/>
    <n v="1207.5"/>
    <n v="1175.95"/>
    <n v="1204.0999999999999"/>
    <n v="1194.2632733655112"/>
    <n v="207389"/>
    <n v="7591"/>
    <n v="247677066"/>
    <n v="150048"/>
    <n v="72.349999999999994"/>
    <n v="31.55"/>
    <n v="28.15"/>
    <x v="0"/>
    <x v="0"/>
  </r>
  <r>
    <x v="1"/>
    <x v="86"/>
    <x v="0"/>
    <n v="1155.05"/>
    <n v="1172"/>
    <n v="1148.5"/>
    <n v="1153.3499999999999"/>
    <n v="1155.7989497809626"/>
    <n v="103407"/>
    <n v="2631"/>
    <n v="119517702"/>
    <n v="67109"/>
    <n v="64.900000000000006"/>
    <n v="23.5"/>
    <n v="-1.7"/>
    <x v="1"/>
    <x v="0"/>
  </r>
  <r>
    <x v="1"/>
    <x v="87"/>
    <x v="0"/>
    <n v="1181"/>
    <n v="1181"/>
    <n v="1165.0999999999999"/>
    <n v="1171.2"/>
    <n v="1173.6258515785944"/>
    <n v="104365"/>
    <n v="4244"/>
    <n v="122485462"/>
    <n v="75392"/>
    <n v="72.239999999999995"/>
    <n v="15.9"/>
    <n v="-9.8000000000000007"/>
    <x v="1"/>
    <x v="0"/>
  </r>
  <r>
    <x v="1"/>
    <x v="88"/>
    <x v="0"/>
    <n v="1152.1500000000001"/>
    <n v="1168.5999999999999"/>
    <n v="1152.1500000000001"/>
    <n v="1161.8499999999999"/>
    <n v="1161.0472357849414"/>
    <n v="71069"/>
    <n v="1816"/>
    <n v="82514466"/>
    <n v="36896"/>
    <n v="51.92"/>
    <n v="16.45"/>
    <n v="9.6999999999999993"/>
    <x v="0"/>
    <x v="0"/>
  </r>
  <r>
    <x v="1"/>
    <x v="89"/>
    <x v="0"/>
    <n v="1176"/>
    <n v="1178.45"/>
    <n v="1157.25"/>
    <n v="1161"/>
    <n v="1166.2966136299633"/>
    <n v="142040"/>
    <n v="7497"/>
    <n v="165660771"/>
    <n v="87768"/>
    <n v="61.79"/>
    <n v="21.2"/>
    <n v="-15"/>
    <x v="1"/>
    <x v="0"/>
  </r>
  <r>
    <x v="1"/>
    <x v="90"/>
    <x v="0"/>
    <n v="1190"/>
    <n v="1190"/>
    <n v="1165"/>
    <n v="1173.45"/>
    <n v="1173.6788417961407"/>
    <n v="196822"/>
    <n v="9292"/>
    <n v="231005817"/>
    <n v="148634"/>
    <n v="75.52"/>
    <n v="25"/>
    <n v="-16.55"/>
    <x v="1"/>
    <x v="0"/>
  </r>
  <r>
    <x v="1"/>
    <x v="91"/>
    <x v="1"/>
    <n v="1184.95"/>
    <n v="1210.2"/>
    <n v="1180.2"/>
    <n v="1182.1500000000001"/>
    <n v="1193.5443341649168"/>
    <n v="167151"/>
    <n v="7001"/>
    <n v="199502129"/>
    <n v="108305"/>
    <n v="64.790000000000006"/>
    <n v="30"/>
    <n v="-2.8"/>
    <x v="1"/>
    <x v="0"/>
  </r>
  <r>
    <x v="1"/>
    <x v="92"/>
    <x v="2"/>
    <n v="1186.0999999999999"/>
    <n v="1193.1500000000001"/>
    <n v="1178"/>
    <n v="1183.9000000000001"/>
    <n v="1185.982356611471"/>
    <n v="104175"/>
    <n v="4618"/>
    <n v="123549712"/>
    <n v="59408"/>
    <n v="57.03"/>
    <n v="15.15"/>
    <n v="-2.2000000000000002"/>
    <x v="1"/>
    <x v="0"/>
  </r>
  <r>
    <x v="1"/>
    <x v="93"/>
    <x v="2"/>
    <n v="1203.95"/>
    <n v="1210"/>
    <n v="1184.8499999999999"/>
    <n v="1188.2"/>
    <n v="1194.4103784461847"/>
    <n v="108417"/>
    <n v="4337"/>
    <n v="129494390"/>
    <n v="37653"/>
    <n v="34.729999999999997"/>
    <n v="25.15"/>
    <n v="-15.75"/>
    <x v="1"/>
    <x v="0"/>
  </r>
  <r>
    <x v="1"/>
    <x v="94"/>
    <x v="2"/>
    <n v="1166.3499999999999"/>
    <n v="1196"/>
    <n v="1164.5"/>
    <n v="1192.7"/>
    <n v="1182.1357048748353"/>
    <n v="85767"/>
    <n v="4015"/>
    <n v="101388233"/>
    <n v="38672"/>
    <n v="45.09"/>
    <n v="31.5"/>
    <n v="26.35"/>
    <x v="0"/>
    <x v="0"/>
  </r>
  <r>
    <x v="1"/>
    <x v="95"/>
    <x v="3"/>
    <n v="1183.95"/>
    <n v="1183.95"/>
    <n v="1145.75"/>
    <n v="1165.3"/>
    <n v="1166.7133168562309"/>
    <n v="1030521"/>
    <n v="17980"/>
    <n v="1202322574"/>
    <n v="725384"/>
    <n v="70.39"/>
    <n v="38.200000000000003"/>
    <n v="-18.649999999999999"/>
    <x v="1"/>
    <x v="0"/>
  </r>
  <r>
    <x v="1"/>
    <x v="96"/>
    <x v="3"/>
    <n v="1206.45"/>
    <n v="1220"/>
    <n v="1200"/>
    <n v="1207.3"/>
    <n v="1210.7483622914338"/>
    <n v="95713"/>
    <n v="3767"/>
    <n v="115884358"/>
    <n v="35008"/>
    <n v="36.58"/>
    <n v="20"/>
    <n v="0.85"/>
    <x v="0"/>
    <x v="0"/>
  </r>
  <r>
    <x v="1"/>
    <x v="97"/>
    <x v="3"/>
    <n v="1224"/>
    <n v="1229.7"/>
    <n v="1195.5999999999999"/>
    <n v="1206.5"/>
    <n v="1205.9489899603495"/>
    <n v="181082"/>
    <n v="7979"/>
    <n v="218375655"/>
    <n v="79649"/>
    <n v="43.98"/>
    <n v="34.1"/>
    <n v="-17.5"/>
    <x v="1"/>
    <x v="0"/>
  </r>
  <r>
    <x v="1"/>
    <x v="98"/>
    <x v="3"/>
    <n v="1229.9000000000001"/>
    <n v="1234.8"/>
    <n v="1211.8499999999999"/>
    <n v="1217.0999999999999"/>
    <n v="1220.7458183396323"/>
    <n v="110602"/>
    <n v="4366"/>
    <n v="135016929"/>
    <n v="39637"/>
    <n v="35.840000000000003"/>
    <n v="22.95"/>
    <n v="-12.8"/>
    <x v="1"/>
    <x v="0"/>
  </r>
  <r>
    <x v="1"/>
    <x v="99"/>
    <x v="3"/>
    <n v="1203.95"/>
    <n v="1238.5999999999999"/>
    <n v="1199.2"/>
    <n v="1221.8499999999999"/>
    <n v="1226.2450418345213"/>
    <n v="193620"/>
    <n v="6066"/>
    <n v="237425565"/>
    <n v="84595"/>
    <n v="43.69"/>
    <n v="39.4"/>
    <n v="17.899999999999999"/>
    <x v="0"/>
    <x v="0"/>
  </r>
  <r>
    <x v="1"/>
    <x v="100"/>
    <x v="4"/>
    <n v="1159.8"/>
    <n v="1199.25"/>
    <n v="1153.25"/>
    <n v="1190.6500000000001"/>
    <n v="1180.0877484551329"/>
    <n v="284005"/>
    <n v="11689"/>
    <n v="335150821"/>
    <n v="158017"/>
    <n v="55.64"/>
    <n v="46"/>
    <n v="30.85"/>
    <x v="0"/>
    <x v="0"/>
  </r>
  <r>
    <x v="1"/>
    <x v="101"/>
    <x v="4"/>
    <n v="1117.2"/>
    <n v="1163.5999999999999"/>
    <n v="1112.8"/>
    <n v="1161.55"/>
    <n v="1149.2723852609154"/>
    <n v="425291"/>
    <n v="17387"/>
    <n v="488775202"/>
    <n v="223321"/>
    <n v="52.51"/>
    <n v="50.8"/>
    <n v="44.35"/>
    <x v="0"/>
    <x v="0"/>
  </r>
  <r>
    <x v="1"/>
    <x v="102"/>
    <x v="4"/>
    <n v="1085.1500000000001"/>
    <n v="1116"/>
    <n v="1083"/>
    <n v="1114.05"/>
    <n v="1106.9133621499718"/>
    <n v="234124"/>
    <n v="7911"/>
    <n v="259154984"/>
    <n v="161666"/>
    <n v="69.05"/>
    <n v="33"/>
    <n v="28.9"/>
    <x v="0"/>
    <x v="0"/>
  </r>
  <r>
    <x v="1"/>
    <x v="103"/>
    <x v="0"/>
    <n v="1064.8499999999999"/>
    <n v="1073"/>
    <n v="1057.8"/>
    <n v="1069.3499999999999"/>
    <n v="1065.7549610116064"/>
    <n v="138631"/>
    <n v="4997"/>
    <n v="147746676"/>
    <n v="70907"/>
    <n v="51.15"/>
    <n v="15.2"/>
    <n v="4.5"/>
    <x v="0"/>
    <x v="0"/>
  </r>
  <r>
    <x v="1"/>
    <x v="104"/>
    <x v="0"/>
    <n v="1072.4000000000001"/>
    <n v="1081.2"/>
    <n v="1058.4000000000001"/>
    <n v="1061.6500000000001"/>
    <n v="1067.7067934093789"/>
    <n v="39450"/>
    <n v="2353"/>
    <n v="42121033"/>
    <n v="17888"/>
    <n v="45.34"/>
    <n v="22.8"/>
    <n v="-10.75"/>
    <x v="1"/>
    <x v="0"/>
  </r>
  <r>
    <x v="1"/>
    <x v="105"/>
    <x v="0"/>
    <n v="1067.95"/>
    <n v="1084.9000000000001"/>
    <n v="1060.4000000000001"/>
    <n v="1077.5"/>
    <n v="1076.2949028640096"/>
    <n v="199720"/>
    <n v="8157"/>
    <n v="214957618"/>
    <n v="44166"/>
    <n v="22.11"/>
    <n v="24.5"/>
    <n v="9.5500000000000007"/>
    <x v="0"/>
    <x v="0"/>
  </r>
  <r>
    <x v="1"/>
    <x v="106"/>
    <x v="0"/>
    <n v="1048.95"/>
    <n v="1068.95"/>
    <n v="1032.45"/>
    <n v="1048.95"/>
    <n v="1047.8009211873082"/>
    <n v="95746"/>
    <n v="5124"/>
    <n v="100322747"/>
    <n v="41503"/>
    <n v="43.35"/>
    <n v="36.5"/>
    <n v="0"/>
    <x v="1"/>
    <x v="0"/>
  </r>
  <r>
    <x v="1"/>
    <x v="107"/>
    <x v="1"/>
    <n v="1088.7"/>
    <n v="1101.45"/>
    <n v="1075.7"/>
    <n v="1089.5"/>
    <n v="1091.1261842557899"/>
    <n v="107557"/>
    <n v="4625"/>
    <n v="117358259"/>
    <n v="68599"/>
    <n v="63.78"/>
    <n v="25.75"/>
    <n v="0.8"/>
    <x v="0"/>
    <x v="0"/>
  </r>
  <r>
    <x v="1"/>
    <x v="108"/>
    <x v="1"/>
    <n v="1083.95"/>
    <n v="1092"/>
    <n v="1076.5"/>
    <n v="1089.75"/>
    <n v="1087.7260181301583"/>
    <n v="51737"/>
    <n v="3000"/>
    <n v="56275681"/>
    <n v="25511"/>
    <n v="49.31"/>
    <n v="15.5"/>
    <n v="5.8"/>
    <x v="0"/>
    <x v="0"/>
  </r>
  <r>
    <x v="1"/>
    <x v="109"/>
    <x v="1"/>
    <n v="1097.5999999999999"/>
    <n v="1097.5999999999999"/>
    <n v="1080.8499999999999"/>
    <n v="1084.8499999999999"/>
    <n v="1087.7088088861728"/>
    <n v="55637"/>
    <n v="2190"/>
    <n v="60516855"/>
    <n v="29328"/>
    <n v="52.71"/>
    <n v="16.75"/>
    <n v="-12.75"/>
    <x v="1"/>
    <x v="0"/>
  </r>
  <r>
    <x v="1"/>
    <x v="110"/>
    <x v="1"/>
    <n v="1095.95"/>
    <n v="1101.0999999999999"/>
    <n v="1069.95"/>
    <n v="1085.3499999999999"/>
    <n v="1085.5316575801646"/>
    <n v="128579"/>
    <n v="6281"/>
    <n v="139576575"/>
    <n v="31043"/>
    <n v="24.14"/>
    <n v="31.15"/>
    <n v="-10.6"/>
    <x v="1"/>
    <x v="0"/>
  </r>
  <r>
    <x v="1"/>
    <x v="111"/>
    <x v="2"/>
    <n v="1099.95"/>
    <n v="1106.8"/>
    <n v="1086.5999999999999"/>
    <n v="1101.9000000000001"/>
    <n v="1097.6038568116269"/>
    <n v="106098"/>
    <n v="5211"/>
    <n v="116453574"/>
    <n v="55683"/>
    <n v="52.48"/>
    <n v="20.2"/>
    <n v="1.95"/>
    <x v="0"/>
    <x v="0"/>
  </r>
  <r>
    <x v="1"/>
    <x v="112"/>
    <x v="2"/>
    <n v="1080.4000000000001"/>
    <n v="1108.4000000000001"/>
    <n v="1080.4000000000001"/>
    <n v="1098.5"/>
    <n v="1102.048401826484"/>
    <n v="64605"/>
    <n v="2963"/>
    <n v="71197837"/>
    <n v="17252"/>
    <n v="26.7"/>
    <n v="28"/>
    <n v="18.100000000000001"/>
    <x v="0"/>
    <x v="0"/>
  </r>
  <r>
    <x v="1"/>
    <x v="113"/>
    <x v="2"/>
    <n v="1115"/>
    <n v="1118.5"/>
    <n v="1089.3"/>
    <n v="1095.5999999999999"/>
    <n v="1103.5919991267806"/>
    <n v="91615"/>
    <n v="5803"/>
    <n v="101105581"/>
    <n v="37863"/>
    <n v="41.33"/>
    <n v="29.2"/>
    <n v="-19.399999999999999"/>
    <x v="1"/>
    <x v="0"/>
  </r>
  <r>
    <x v="1"/>
    <x v="114"/>
    <x v="2"/>
    <n v="1110"/>
    <n v="1123.4000000000001"/>
    <n v="1096.45"/>
    <n v="1119.5999999999999"/>
    <n v="1111.1989361954579"/>
    <n v="294979"/>
    <n v="13199"/>
    <n v="327780351"/>
    <n v="132040"/>
    <n v="44.76"/>
    <n v="26.95"/>
    <n v="9.6"/>
    <x v="0"/>
    <x v="0"/>
  </r>
  <r>
    <x v="1"/>
    <x v="115"/>
    <x v="2"/>
    <n v="1082.95"/>
    <n v="1104.9000000000001"/>
    <n v="1073"/>
    <n v="1098"/>
    <n v="1095.328797042137"/>
    <n v="192301"/>
    <n v="9189"/>
    <n v="210632823"/>
    <n v="90970"/>
    <n v="47.31"/>
    <n v="31.9"/>
    <n v="15.05"/>
    <x v="0"/>
    <x v="0"/>
  </r>
  <r>
    <x v="1"/>
    <x v="116"/>
    <x v="3"/>
    <n v="1054.05"/>
    <n v="1075.9000000000001"/>
    <n v="1050.3"/>
    <n v="1071.1500000000001"/>
    <n v="1064.6006886978805"/>
    <n v="37462"/>
    <n v="2997"/>
    <n v="39882071"/>
    <n v="21673"/>
    <n v="57.85"/>
    <n v="25.6"/>
    <n v="17.100000000000001"/>
    <x v="0"/>
    <x v="0"/>
  </r>
  <r>
    <x v="1"/>
    <x v="117"/>
    <x v="3"/>
    <n v="1058.95"/>
    <n v="1058.95"/>
    <n v="1046.9000000000001"/>
    <n v="1053.5"/>
    <n v="1053.633786323157"/>
    <n v="73438"/>
    <n v="5990"/>
    <n v="77376758"/>
    <n v="38825"/>
    <n v="52.87"/>
    <n v="12.05"/>
    <n v="-5.45"/>
    <x v="1"/>
    <x v="0"/>
  </r>
  <r>
    <x v="1"/>
    <x v="118"/>
    <x v="3"/>
    <n v="1050.6500000000001"/>
    <n v="1058.45"/>
    <n v="1043.3"/>
    <n v="1052.2"/>
    <n v="1053.2547408606167"/>
    <n v="96396"/>
    <n v="5670"/>
    <n v="101529544"/>
    <n v="45115"/>
    <n v="46.8"/>
    <n v="15.15"/>
    <n v="1.55"/>
    <x v="0"/>
    <x v="0"/>
  </r>
  <r>
    <x v="1"/>
    <x v="119"/>
    <x v="3"/>
    <n v="1045"/>
    <n v="1054.4000000000001"/>
    <n v="1033.75"/>
    <n v="1045.5999999999999"/>
    <n v="1042.552375715464"/>
    <n v="120027"/>
    <n v="6755"/>
    <n v="125134434"/>
    <n v="44560"/>
    <n v="37.119999999999997"/>
    <n v="20.65"/>
    <n v="0.6"/>
    <x v="0"/>
    <x v="0"/>
  </r>
  <r>
    <x v="1"/>
    <x v="120"/>
    <x v="3"/>
    <n v="1010.05"/>
    <n v="1039.1500000000001"/>
    <n v="1010.05"/>
    <n v="1033.95"/>
    <n v="1026.1806432805363"/>
    <n v="41164"/>
    <n v="4684"/>
    <n v="42241700"/>
    <n v="13751"/>
    <n v="33.409999999999997"/>
    <n v="29.1"/>
    <n v="23.9"/>
    <x v="0"/>
    <x v="0"/>
  </r>
  <r>
    <x v="1"/>
    <x v="121"/>
    <x v="4"/>
    <n v="1016.05"/>
    <n v="1016.05"/>
    <n v="1005"/>
    <n v="1010.15"/>
    <n v="1010.5683783306864"/>
    <n v="39669"/>
    <n v="2756"/>
    <n v="40088237"/>
    <n v="18192"/>
    <n v="45.86"/>
    <n v="11.05"/>
    <n v="-5.9"/>
    <x v="1"/>
    <x v="0"/>
  </r>
  <r>
    <x v="1"/>
    <x v="122"/>
    <x v="4"/>
    <n v="1026.8499999999999"/>
    <n v="1028"/>
    <n v="999.4"/>
    <n v="1011"/>
    <n v="1010.6901580423496"/>
    <n v="435706"/>
    <n v="3194"/>
    <n v="440363766"/>
    <n v="376022"/>
    <n v="86.3"/>
    <n v="28.6"/>
    <n v="-15.85"/>
    <x v="1"/>
    <x v="0"/>
  </r>
  <r>
    <x v="1"/>
    <x v="123"/>
    <x v="4"/>
    <n v="1025.05"/>
    <n v="1036.4000000000001"/>
    <n v="1023.45"/>
    <n v="1025.55"/>
    <n v="1026.9311330428095"/>
    <n v="78020"/>
    <n v="4645"/>
    <n v="80121167"/>
    <n v="29550"/>
    <n v="37.869999999999997"/>
    <n v="12.95"/>
    <n v="0.5"/>
    <x v="0"/>
    <x v="0"/>
  </r>
  <r>
    <x v="1"/>
    <x v="124"/>
    <x v="4"/>
    <n v="1044.5"/>
    <n v="1050.95"/>
    <n v="1033.5999999999999"/>
    <n v="1035.6500000000001"/>
    <n v="1041.2620152772195"/>
    <n v="27361"/>
    <n v="3618"/>
    <n v="28489970"/>
    <n v="10320"/>
    <n v="37.72"/>
    <n v="17.350000000000001"/>
    <n v="-8.85"/>
    <x v="1"/>
    <x v="0"/>
  </r>
  <r>
    <x v="1"/>
    <x v="125"/>
    <x v="0"/>
    <n v="1033.95"/>
    <n v="1050.4000000000001"/>
    <n v="1031"/>
    <n v="1037.55"/>
    <n v="1039.6434749548523"/>
    <n v="52605"/>
    <n v="2584"/>
    <n v="54690445"/>
    <n v="19507"/>
    <n v="37.08"/>
    <n v="19.399999999999999"/>
    <n v="3.6"/>
    <x v="0"/>
    <x v="0"/>
  </r>
  <r>
    <x v="1"/>
    <x v="126"/>
    <x v="0"/>
    <n v="1024.95"/>
    <n v="1039.5"/>
    <n v="1015.3"/>
    <n v="1033.95"/>
    <n v="1030.9383004136162"/>
    <n v="90422"/>
    <n v="5418"/>
    <n v="93219503"/>
    <n v="43333"/>
    <n v="47.92"/>
    <n v="24.2"/>
    <n v="9"/>
    <x v="0"/>
    <x v="0"/>
  </r>
  <r>
    <x v="1"/>
    <x v="127"/>
    <x v="0"/>
    <n v="1001.95"/>
    <n v="1017.45"/>
    <n v="1001.95"/>
    <n v="1015.2"/>
    <n v="1013.2228364215274"/>
    <n v="22613"/>
    <n v="1536"/>
    <n v="22912008"/>
    <n v="11567"/>
    <n v="51.15"/>
    <n v="15.5"/>
    <n v="13.25"/>
    <x v="0"/>
    <x v="0"/>
  </r>
  <r>
    <x v="1"/>
    <x v="128"/>
    <x v="0"/>
    <n v="1002.65"/>
    <n v="1011.2"/>
    <n v="998.85"/>
    <n v="1001.65"/>
    <n v="1002.6739250377018"/>
    <n v="54374"/>
    <n v="4245"/>
    <n v="54519392"/>
    <n v="22419"/>
    <n v="41.23"/>
    <n v="12.35"/>
    <n v="-1"/>
    <x v="1"/>
    <x v="0"/>
  </r>
  <r>
    <x v="1"/>
    <x v="129"/>
    <x v="0"/>
    <n v="1013.2"/>
    <n v="1018.7"/>
    <n v="992"/>
    <n v="1006.9"/>
    <n v="1002.9867474609795"/>
    <n v="134993"/>
    <n v="11119"/>
    <n v="135396190"/>
    <n v="72855"/>
    <n v="53.97"/>
    <n v="26.7"/>
    <n v="-6.3"/>
    <x v="1"/>
    <x v="0"/>
  </r>
  <r>
    <x v="1"/>
    <x v="130"/>
    <x v="2"/>
    <n v="1013.3"/>
    <n v="1035.9000000000001"/>
    <n v="1010.05"/>
    <n v="1015.85"/>
    <n v="1020.7514907604459"/>
    <n v="94918"/>
    <n v="4924"/>
    <n v="96887690"/>
    <n v="37850"/>
    <n v="39.880000000000003"/>
    <n v="25.85"/>
    <n v="2.5499999999999998"/>
    <x v="0"/>
    <x v="0"/>
  </r>
  <r>
    <x v="1"/>
    <x v="131"/>
    <x v="2"/>
    <n v="1008"/>
    <n v="1023.5"/>
    <n v="1004.85"/>
    <n v="1016.3"/>
    <n v="1017.7084236263871"/>
    <n v="122287"/>
    <n v="7774"/>
    <n v="124452510"/>
    <n v="61466"/>
    <n v="50.26"/>
    <n v="18.649999999999999"/>
    <n v="8.3000000000000007"/>
    <x v="0"/>
    <x v="0"/>
  </r>
  <r>
    <x v="1"/>
    <x v="132"/>
    <x v="2"/>
    <n v="1010"/>
    <n v="1013.3"/>
    <n v="997.25"/>
    <n v="1009.25"/>
    <n v="1007.2873428743903"/>
    <n v="374382"/>
    <n v="13620"/>
    <n v="377110250"/>
    <n v="105782"/>
    <n v="28.26"/>
    <n v="16.05"/>
    <n v="-0.75"/>
    <x v="1"/>
    <x v="0"/>
  </r>
  <r>
    <x v="1"/>
    <x v="133"/>
    <x v="2"/>
    <n v="1007.75"/>
    <n v="1012.7"/>
    <n v="998.8"/>
    <n v="1009.6"/>
    <n v="1007.0346612846613"/>
    <n v="34188"/>
    <n v="4597"/>
    <n v="34428501"/>
    <n v="9591"/>
    <n v="28.05"/>
    <n v="13.9"/>
    <n v="1.85"/>
    <x v="0"/>
    <x v="0"/>
  </r>
  <r>
    <x v="1"/>
    <x v="134"/>
    <x v="3"/>
    <n v="1013.95"/>
    <n v="1021.6"/>
    <n v="1001.25"/>
    <n v="1008.6"/>
    <n v="1009.4982262001628"/>
    <n v="30725"/>
    <n v="2370"/>
    <n v="31016833"/>
    <n v="9281"/>
    <n v="30.21"/>
    <n v="20.350000000000001"/>
    <n v="-5.35"/>
    <x v="1"/>
    <x v="0"/>
  </r>
  <r>
    <x v="1"/>
    <x v="135"/>
    <x v="3"/>
    <n v="1008.05"/>
    <n v="1019.8"/>
    <n v="1007.55"/>
    <n v="1017"/>
    <n v="1014.9856366607136"/>
    <n v="52634"/>
    <n v="3620"/>
    <n v="53422754"/>
    <n v="27498"/>
    <n v="52.24"/>
    <n v="12.25"/>
    <n v="8.9499999999999993"/>
    <x v="0"/>
    <x v="0"/>
  </r>
  <r>
    <x v="1"/>
    <x v="136"/>
    <x v="3"/>
    <n v="996.9"/>
    <n v="1013.2"/>
    <n v="988.45"/>
    <n v="1011.4"/>
    <n v="1006.9064817946116"/>
    <n v="44355"/>
    <n v="3339"/>
    <n v="44661337"/>
    <n v="24656"/>
    <n v="55.59"/>
    <n v="24.75"/>
    <n v="14.5"/>
    <x v="0"/>
    <x v="0"/>
  </r>
  <r>
    <x v="1"/>
    <x v="137"/>
    <x v="3"/>
    <n v="994.95"/>
    <n v="997.3"/>
    <n v="986.95"/>
    <n v="993.85"/>
    <n v="992.60668323214327"/>
    <n v="85318"/>
    <n v="4367"/>
    <n v="84687217"/>
    <n v="30594"/>
    <n v="35.86"/>
    <n v="10.35"/>
    <n v="-1.1000000000000001"/>
    <x v="1"/>
    <x v="0"/>
  </r>
  <r>
    <x v="1"/>
    <x v="138"/>
    <x v="3"/>
    <n v="995.95"/>
    <n v="997"/>
    <n v="978"/>
    <n v="993.35"/>
    <n v="983.19929228414492"/>
    <n v="1677792"/>
    <n v="11976"/>
    <n v="1649603907"/>
    <n v="1572921"/>
    <n v="93.75"/>
    <n v="19"/>
    <n v="-2.6"/>
    <x v="1"/>
    <x v="0"/>
  </r>
  <r>
    <x v="1"/>
    <x v="139"/>
    <x v="4"/>
    <n v="1008.3"/>
    <n v="1015.95"/>
    <n v="987.8"/>
    <n v="996.75"/>
    <n v="992.69015194204064"/>
    <n v="993800"/>
    <n v="6888"/>
    <n v="986535473"/>
    <n v="885387"/>
    <n v="89.09"/>
    <n v="28.15"/>
    <n v="-11.55"/>
    <x v="1"/>
    <x v="0"/>
  </r>
  <r>
    <x v="1"/>
    <x v="140"/>
    <x v="4"/>
    <n v="1006.9"/>
    <n v="1017.4"/>
    <n v="1002"/>
    <n v="1008.25"/>
    <n v="1010.5146413652679"/>
    <n v="47639"/>
    <n v="3163"/>
    <n v="48139907"/>
    <n v="20850"/>
    <n v="43.77"/>
    <n v="15.4"/>
    <n v="1.35"/>
    <x v="0"/>
    <x v="0"/>
  </r>
  <r>
    <x v="1"/>
    <x v="141"/>
    <x v="4"/>
    <n v="1004.85"/>
    <n v="1010.65"/>
    <n v="984.25"/>
    <n v="1006.95"/>
    <n v="997.12738317641379"/>
    <n v="80827"/>
    <n v="4814"/>
    <n v="80594815"/>
    <n v="31458"/>
    <n v="38.92"/>
    <n v="26.4"/>
    <n v="2.1"/>
    <x v="0"/>
    <x v="0"/>
  </r>
  <r>
    <x v="1"/>
    <x v="142"/>
    <x v="4"/>
    <n v="1006.65"/>
    <n v="1016"/>
    <n v="1002.7"/>
    <n v="1007.85"/>
    <n v="1009.5951988259608"/>
    <n v="148547"/>
    <n v="6024"/>
    <n v="149972338"/>
    <n v="33415"/>
    <n v="22.49"/>
    <n v="13.3"/>
    <n v="1.2"/>
    <x v="0"/>
    <x v="0"/>
  </r>
  <r>
    <x v="1"/>
    <x v="143"/>
    <x v="4"/>
    <n v="1023.8"/>
    <n v="1024.2"/>
    <n v="1006.25"/>
    <n v="1011.6"/>
    <n v="1014.9700286435116"/>
    <n v="52717"/>
    <n v="2669"/>
    <n v="53506175"/>
    <n v="14326"/>
    <n v="27.18"/>
    <n v="17.95"/>
    <n v="-12.2"/>
    <x v="1"/>
    <x v="0"/>
  </r>
  <r>
    <x v="1"/>
    <x v="144"/>
    <x v="0"/>
    <n v="1020.55"/>
    <n v="1027"/>
    <n v="1007.85"/>
    <n v="1023.8"/>
    <n v="1020.085073225104"/>
    <n v="96893"/>
    <n v="3239"/>
    <n v="98839103"/>
    <n v="45418"/>
    <n v="46.87"/>
    <n v="19.149999999999999"/>
    <n v="3.25"/>
    <x v="0"/>
    <x v="0"/>
  </r>
  <r>
    <x v="1"/>
    <x v="145"/>
    <x v="0"/>
    <n v="1012"/>
    <n v="1021.75"/>
    <n v="1010"/>
    <n v="1020.55"/>
    <n v="1015.9593763316325"/>
    <n v="91523"/>
    <n v="4283"/>
    <n v="92983650"/>
    <n v="40083"/>
    <n v="43.8"/>
    <n v="11.75"/>
    <n v="8.5500000000000007"/>
    <x v="0"/>
    <x v="0"/>
  </r>
  <r>
    <x v="1"/>
    <x v="146"/>
    <x v="0"/>
    <n v="1021"/>
    <n v="1021.9"/>
    <n v="1011"/>
    <n v="1013.4"/>
    <n v="1015.7235236934704"/>
    <n v="146074"/>
    <n v="11877"/>
    <n v="148370798"/>
    <n v="81402"/>
    <n v="55.73"/>
    <n v="10.9"/>
    <n v="-7.6"/>
    <x v="1"/>
    <x v="0"/>
  </r>
  <r>
    <x v="1"/>
    <x v="147"/>
    <x v="0"/>
    <n v="996.95"/>
    <n v="1017.4"/>
    <n v="987.95"/>
    <n v="1015.45"/>
    <n v="1009.2707049246784"/>
    <n v="337951"/>
    <n v="12350"/>
    <n v="341084044"/>
    <n v="174691"/>
    <n v="51.69"/>
    <n v="29.45"/>
    <n v="18.5"/>
    <x v="0"/>
    <x v="0"/>
  </r>
  <r>
    <x v="1"/>
    <x v="148"/>
    <x v="0"/>
    <n v="989.7"/>
    <n v="1000.35"/>
    <n v="983.7"/>
    <n v="989.55"/>
    <n v="990.04040465846742"/>
    <n v="98058"/>
    <n v="4704"/>
    <n v="97081382"/>
    <n v="35503"/>
    <n v="36.21"/>
    <n v="16.649999999999999"/>
    <n v="-0.15"/>
    <x v="1"/>
    <x v="0"/>
  </r>
  <r>
    <x v="1"/>
    <x v="149"/>
    <x v="0"/>
    <n v="988.15"/>
    <n v="1004.85"/>
    <n v="982"/>
    <n v="998.6"/>
    <n v="994.6676270361296"/>
    <n v="250598"/>
    <n v="6623"/>
    <n v="249261718"/>
    <n v="83212"/>
    <n v="33.21"/>
    <n v="22.85"/>
    <n v="10.45"/>
    <x v="0"/>
    <x v="0"/>
  </r>
  <r>
    <x v="1"/>
    <x v="150"/>
    <x v="2"/>
    <n v="984.95"/>
    <n v="989.95"/>
    <n v="977.95"/>
    <n v="986.4"/>
    <n v="985.13898312675644"/>
    <n v="89313"/>
    <n v="4014"/>
    <n v="87985718"/>
    <n v="33075"/>
    <n v="37.03"/>
    <n v="12"/>
    <n v="1.45"/>
    <x v="0"/>
    <x v="0"/>
  </r>
  <r>
    <x v="1"/>
    <x v="151"/>
    <x v="2"/>
    <n v="985"/>
    <n v="991.25"/>
    <n v="974.75"/>
    <n v="985"/>
    <n v="983.98978677418506"/>
    <n v="5424437"/>
    <n v="12954"/>
    <n v="5337590607"/>
    <n v="5085328"/>
    <n v="93.75"/>
    <n v="16.5"/>
    <n v="0"/>
    <x v="1"/>
    <x v="0"/>
  </r>
  <r>
    <x v="1"/>
    <x v="152"/>
    <x v="2"/>
    <n v="985.05"/>
    <n v="988.8"/>
    <n v="977.55"/>
    <n v="983.3"/>
    <n v="982.94904363931539"/>
    <n v="87467"/>
    <n v="5762"/>
    <n v="85975604"/>
    <n v="30073"/>
    <n v="34.380000000000003"/>
    <n v="11.25"/>
    <n v="-1.75"/>
    <x v="1"/>
    <x v="0"/>
  </r>
  <r>
    <x v="1"/>
    <x v="153"/>
    <x v="2"/>
    <n v="958.1"/>
    <n v="993.5"/>
    <n v="958.1"/>
    <n v="984.1"/>
    <n v="976.28752397659696"/>
    <n v="414988"/>
    <n v="10538"/>
    <n v="405147607"/>
    <n v="83138"/>
    <n v="20.03"/>
    <n v="35.4"/>
    <n v="26"/>
    <x v="0"/>
    <x v="0"/>
  </r>
  <r>
    <x v="1"/>
    <x v="154"/>
    <x v="2"/>
    <n v="944.25"/>
    <n v="949.95"/>
    <n v="934"/>
    <n v="947.9"/>
    <n v="942.91747477670026"/>
    <n v="107143"/>
    <n v="3958"/>
    <n v="101027007"/>
    <n v="56381"/>
    <n v="52.62"/>
    <n v="15.95"/>
    <n v="3.65"/>
    <x v="0"/>
    <x v="0"/>
  </r>
  <r>
    <x v="1"/>
    <x v="155"/>
    <x v="3"/>
    <n v="948"/>
    <n v="961.75"/>
    <n v="946"/>
    <n v="948.3"/>
    <n v="954.48771573005558"/>
    <n v="271404"/>
    <n v="10522"/>
    <n v="259051784"/>
    <n v="162224"/>
    <n v="59.77"/>
    <n v="15.75"/>
    <n v="0.3"/>
    <x v="0"/>
    <x v="0"/>
  </r>
  <r>
    <x v="1"/>
    <x v="156"/>
    <x v="3"/>
    <n v="958.5"/>
    <n v="963.35"/>
    <n v="948"/>
    <n v="951.65"/>
    <n v="954.49218441713583"/>
    <n v="463753"/>
    <n v="10730"/>
    <n v="442648614"/>
    <n v="306978"/>
    <n v="66.19"/>
    <n v="15.35"/>
    <n v="-6.85"/>
    <x v="1"/>
    <x v="0"/>
  </r>
  <r>
    <x v="1"/>
    <x v="157"/>
    <x v="3"/>
    <n v="983.4"/>
    <n v="983.4"/>
    <n v="954.5"/>
    <n v="959.85"/>
    <n v="964.28401651727268"/>
    <n v="129077"/>
    <n v="3867"/>
    <n v="124466888"/>
    <n v="45988"/>
    <n v="35.630000000000003"/>
    <n v="28.9"/>
    <n v="-23.55"/>
    <x v="1"/>
    <x v="0"/>
  </r>
  <r>
    <x v="1"/>
    <x v="158"/>
    <x v="3"/>
    <n v="994"/>
    <n v="994"/>
    <n v="962.9"/>
    <n v="969.75"/>
    <n v="978.24488998400557"/>
    <n v="578325"/>
    <n v="27047"/>
    <n v="565743476"/>
    <n v="137541"/>
    <n v="23.78"/>
    <n v="31.1"/>
    <n v="-24.25"/>
    <x v="1"/>
    <x v="0"/>
  </r>
  <r>
    <x v="1"/>
    <x v="159"/>
    <x v="3"/>
    <n v="993.75"/>
    <n v="993.75"/>
    <n v="976.95"/>
    <n v="988.25"/>
    <n v="990.00275982949461"/>
    <n v="2632409"/>
    <n v="13875"/>
    <n v="2606092175"/>
    <n v="2404660"/>
    <n v="91.35"/>
    <n v="16.8"/>
    <n v="-5.5"/>
    <x v="1"/>
    <x v="0"/>
  </r>
  <r>
    <x v="1"/>
    <x v="160"/>
    <x v="4"/>
    <n v="1006.95"/>
    <n v="1011.95"/>
    <n v="974.45"/>
    <n v="991.25"/>
    <n v="988.24214100059373"/>
    <n v="638281"/>
    <n v="37289"/>
    <n v="630776182"/>
    <n v="236627"/>
    <n v="37.07"/>
    <n v="37.5"/>
    <n v="-15.7"/>
    <x v="1"/>
    <x v="0"/>
  </r>
  <r>
    <x v="1"/>
    <x v="161"/>
    <x v="4"/>
    <n v="1034"/>
    <n v="1046.45"/>
    <n v="1027.3499999999999"/>
    <n v="1040.2"/>
    <n v="1038.1948336520979"/>
    <n v="211755"/>
    <n v="6434"/>
    <n v="219842947"/>
    <n v="43622"/>
    <n v="20.6"/>
    <n v="19.100000000000001"/>
    <n v="6.2"/>
    <x v="0"/>
    <x v="0"/>
  </r>
  <r>
    <x v="1"/>
    <x v="162"/>
    <x v="4"/>
    <n v="1045"/>
    <n v="1050.05"/>
    <n v="1014.75"/>
    <n v="1027.3499999999999"/>
    <n v="1022.195409546837"/>
    <n v="4865402"/>
    <n v="11231"/>
    <n v="4973391590"/>
    <n v="4588258"/>
    <n v="94.3"/>
    <n v="35.299999999999997"/>
    <n v="-17.649999999999999"/>
    <x v="1"/>
    <x v="0"/>
  </r>
  <r>
    <x v="1"/>
    <x v="163"/>
    <x v="4"/>
    <n v="1048.05"/>
    <n v="1061.45"/>
    <n v="1046.3"/>
    <n v="1049.8499999999999"/>
    <n v="1053.1145845623503"/>
    <n v="194939"/>
    <n v="8113"/>
    <n v="205293104"/>
    <n v="65051"/>
    <n v="33.369999999999997"/>
    <n v="15.15"/>
    <n v="1.8"/>
    <x v="0"/>
    <x v="0"/>
  </r>
  <r>
    <x v="1"/>
    <x v="164"/>
    <x v="4"/>
    <n v="1029.8499999999999"/>
    <n v="1062.9000000000001"/>
    <n v="1024"/>
    <n v="1048.95"/>
    <n v="1050.2691745103027"/>
    <n v="157240"/>
    <n v="7615"/>
    <n v="165144325"/>
    <n v="57184"/>
    <n v="36.369999999999997"/>
    <n v="38.9"/>
    <n v="19.100000000000001"/>
    <x v="0"/>
    <x v="0"/>
  </r>
  <r>
    <x v="1"/>
    <x v="165"/>
    <x v="0"/>
    <n v="1058.95"/>
    <n v="1064.2"/>
    <n v="1037"/>
    <n v="1040.8"/>
    <n v="1045.6832488779498"/>
    <n v="34535"/>
    <n v="2287"/>
    <n v="36112671"/>
    <n v="17433"/>
    <n v="50.48"/>
    <n v="27.2"/>
    <n v="-18.149999999999999"/>
    <x v="1"/>
    <x v="0"/>
  </r>
  <r>
    <x v="1"/>
    <x v="166"/>
    <x v="0"/>
    <n v="1081.7"/>
    <n v="1081.7"/>
    <n v="1054.3499999999999"/>
    <n v="1061.55"/>
    <n v="1062.9550426352655"/>
    <n v="78808"/>
    <n v="5038"/>
    <n v="83769361"/>
    <n v="35878"/>
    <n v="45.53"/>
    <n v="27.35"/>
    <n v="-20.149999999999999"/>
    <x v="1"/>
    <x v="0"/>
  </r>
  <r>
    <x v="1"/>
    <x v="167"/>
    <x v="0"/>
    <n v="1066.95"/>
    <n v="1082.3"/>
    <n v="1059.55"/>
    <n v="1075"/>
    <n v="1071.4883447245734"/>
    <n v="66279"/>
    <n v="4159"/>
    <n v="71017176"/>
    <n v="21158"/>
    <n v="31.92"/>
    <n v="22.75"/>
    <n v="8.0500000000000007"/>
    <x v="0"/>
    <x v="0"/>
  </r>
  <r>
    <x v="1"/>
    <x v="168"/>
    <x v="0"/>
    <n v="1060.2"/>
    <n v="1070.25"/>
    <n v="1056.05"/>
    <n v="1067.5999999999999"/>
    <n v="1066.2024298100182"/>
    <n v="110379"/>
    <n v="6222"/>
    <n v="117686358"/>
    <n v="36110"/>
    <n v="32.71"/>
    <n v="14.2"/>
    <n v="7.4"/>
    <x v="0"/>
    <x v="0"/>
  </r>
  <r>
    <x v="1"/>
    <x v="169"/>
    <x v="0"/>
    <n v="1094.55"/>
    <n v="1094.55"/>
    <n v="1060"/>
    <n v="1064.1500000000001"/>
    <n v="1069.0616382806163"/>
    <n v="36990"/>
    <n v="2285"/>
    <n v="39544590"/>
    <n v="12281"/>
    <n v="33.200000000000003"/>
    <n v="34.549999999999997"/>
    <n v="-30.4"/>
    <x v="1"/>
    <x v="0"/>
  </r>
  <r>
    <x v="1"/>
    <x v="170"/>
    <x v="1"/>
    <n v="1089.5"/>
    <n v="1093.4000000000001"/>
    <n v="1080"/>
    <n v="1084.2"/>
    <n v="1087.328456514266"/>
    <n v="218175"/>
    <n v="8135"/>
    <n v="237227886"/>
    <n v="93886"/>
    <n v="43.03"/>
    <n v="13.4"/>
    <n v="-5.3"/>
    <x v="1"/>
    <x v="0"/>
  </r>
  <r>
    <x v="1"/>
    <x v="171"/>
    <x v="1"/>
    <n v="1075.95"/>
    <n v="1088.9000000000001"/>
    <n v="1068"/>
    <n v="1086.1500000000001"/>
    <n v="1080.0359300351404"/>
    <n v="75981"/>
    <n v="4959"/>
    <n v="82062210"/>
    <n v="30771"/>
    <n v="40.5"/>
    <n v="20.9"/>
    <n v="10.199999999999999"/>
    <x v="0"/>
    <x v="0"/>
  </r>
  <r>
    <x v="1"/>
    <x v="172"/>
    <x v="1"/>
    <n v="1066.95"/>
    <n v="1076.95"/>
    <n v="1054"/>
    <n v="1072.05"/>
    <n v="1065.6336613095125"/>
    <n v="52951"/>
    <n v="3930"/>
    <n v="56426368"/>
    <n v="24171"/>
    <n v="45.65"/>
    <n v="22.95"/>
    <n v="5.0999999999999996"/>
    <x v="0"/>
    <x v="0"/>
  </r>
  <r>
    <x v="1"/>
    <x v="173"/>
    <x v="2"/>
    <n v="1066"/>
    <n v="1070"/>
    <n v="1058.95"/>
    <n v="1065.25"/>
    <n v="1064.4057211208103"/>
    <n v="39293"/>
    <n v="1993"/>
    <n v="41823694"/>
    <n v="15794"/>
    <n v="40.200000000000003"/>
    <n v="11.05"/>
    <n v="-0.75"/>
    <x v="1"/>
    <x v="0"/>
  </r>
  <r>
    <x v="1"/>
    <x v="174"/>
    <x v="2"/>
    <n v="1075.95"/>
    <n v="1096.5999999999999"/>
    <n v="1064"/>
    <n v="1069.5999999999999"/>
    <n v="1077.8298249820186"/>
    <n v="208550"/>
    <n v="9211"/>
    <n v="224781410"/>
    <n v="63537"/>
    <n v="30.47"/>
    <n v="32.6"/>
    <n v="-6.35"/>
    <x v="1"/>
    <x v="0"/>
  </r>
  <r>
    <x v="1"/>
    <x v="175"/>
    <x v="3"/>
    <n v="1077.0999999999999"/>
    <n v="1086.2"/>
    <n v="1075.7"/>
    <n v="1077.5"/>
    <n v="1079.2813988820947"/>
    <n v="106628"/>
    <n v="6848"/>
    <n v="115081617"/>
    <n v="34787"/>
    <n v="32.619999999999997"/>
    <n v="10.5"/>
    <n v="0.4"/>
    <x v="0"/>
    <x v="0"/>
  </r>
  <r>
    <x v="1"/>
    <x v="176"/>
    <x v="3"/>
    <n v="1082.0999999999999"/>
    <n v="1092"/>
    <n v="1073.0999999999999"/>
    <n v="1076.9000000000001"/>
    <n v="1080.4796173441337"/>
    <n v="136415"/>
    <n v="4388"/>
    <n v="147393627"/>
    <n v="31328"/>
    <n v="22.97"/>
    <n v="18.899999999999999"/>
    <n v="-5.2"/>
    <x v="1"/>
    <x v="0"/>
  </r>
  <r>
    <x v="1"/>
    <x v="177"/>
    <x v="3"/>
    <n v="1079.1500000000001"/>
    <n v="1085.05"/>
    <n v="1076"/>
    <n v="1079.3499999999999"/>
    <n v="1081.0906792581991"/>
    <n v="128552"/>
    <n v="6165"/>
    <n v="138976369"/>
    <n v="96697"/>
    <n v="75.22"/>
    <n v="9.0500000000000007"/>
    <n v="0.2"/>
    <x v="0"/>
    <x v="0"/>
  </r>
  <r>
    <x v="1"/>
    <x v="178"/>
    <x v="3"/>
    <n v="1079.1500000000001"/>
    <n v="1083.75"/>
    <n v="1072.7"/>
    <n v="1079.2"/>
    <n v="1078.4648721875369"/>
    <n v="84890"/>
    <n v="4264"/>
    <n v="91550883"/>
    <n v="36056"/>
    <n v="42.47"/>
    <n v="11.05"/>
    <n v="0.05"/>
    <x v="0"/>
    <x v="0"/>
  </r>
  <r>
    <x v="1"/>
    <x v="179"/>
    <x v="4"/>
    <n v="1106.95"/>
    <n v="1106.95"/>
    <n v="1067.5999999999999"/>
    <n v="1072.0999999999999"/>
    <n v="1080.397215680058"/>
    <n v="176632"/>
    <n v="8821"/>
    <n v="190832721"/>
    <n v="44535"/>
    <n v="25.21"/>
    <n v="39.35"/>
    <n v="-34.85"/>
    <x v="1"/>
    <x v="0"/>
  </r>
  <r>
    <x v="1"/>
    <x v="180"/>
    <x v="4"/>
    <n v="1101.95"/>
    <n v="1119"/>
    <n v="1101.0999999999999"/>
    <n v="1108.45"/>
    <n v="1108.5888147038663"/>
    <n v="78782"/>
    <n v="5741"/>
    <n v="87336844"/>
    <n v="35279"/>
    <n v="44.78"/>
    <n v="17.899999999999999"/>
    <n v="6.5"/>
    <x v="0"/>
    <x v="0"/>
  </r>
  <r>
    <x v="1"/>
    <x v="181"/>
    <x v="4"/>
    <n v="1139.2"/>
    <n v="1139.55"/>
    <n v="1116.5"/>
    <n v="1122.45"/>
    <n v="1126.4768989285471"/>
    <n v="43959"/>
    <n v="2071"/>
    <n v="49518798"/>
    <n v="19800"/>
    <n v="45.04"/>
    <n v="23.05"/>
    <n v="-16.75"/>
    <x v="1"/>
    <x v="0"/>
  </r>
  <r>
    <x v="1"/>
    <x v="182"/>
    <x v="4"/>
    <n v="1149.95"/>
    <n v="1151.6500000000001"/>
    <n v="1130.5"/>
    <n v="1135.95"/>
    <n v="1137.7788163080249"/>
    <n v="57346"/>
    <n v="2465"/>
    <n v="65247064"/>
    <n v="19211"/>
    <n v="33.5"/>
    <n v="21.15"/>
    <n v="-14"/>
    <x v="1"/>
    <x v="0"/>
  </r>
  <r>
    <x v="1"/>
    <x v="183"/>
    <x v="4"/>
    <n v="1147.95"/>
    <n v="1154.9000000000001"/>
    <n v="1141.8"/>
    <n v="1150.55"/>
    <n v="1148.2041501065607"/>
    <n v="69444"/>
    <n v="3280"/>
    <n v="79735889"/>
    <n v="24915"/>
    <n v="35.880000000000003"/>
    <n v="13.1"/>
    <n v="2.6"/>
    <x v="0"/>
    <x v="0"/>
  </r>
  <r>
    <x v="1"/>
    <x v="184"/>
    <x v="0"/>
    <n v="1144"/>
    <n v="1151"/>
    <n v="1113.95"/>
    <n v="1148.6500000000001"/>
    <n v="1138.1253584160522"/>
    <n v="169147"/>
    <n v="7302"/>
    <n v="192510490"/>
    <n v="52619"/>
    <n v="31.11"/>
    <n v="37.049999999999997"/>
    <n v="4.6500000000000004"/>
    <x v="0"/>
    <x v="0"/>
  </r>
  <r>
    <x v="1"/>
    <x v="185"/>
    <x v="0"/>
    <n v="1147"/>
    <n v="1154"/>
    <n v="1143"/>
    <n v="1145.5999999999999"/>
    <n v="1149.195574481028"/>
    <n v="65755"/>
    <n v="3754"/>
    <n v="75565355"/>
    <n v="31237"/>
    <n v="47.51"/>
    <n v="11"/>
    <n v="-1.4"/>
    <x v="1"/>
    <x v="0"/>
  </r>
  <r>
    <x v="1"/>
    <x v="186"/>
    <x v="0"/>
    <n v="1151"/>
    <n v="1158.5"/>
    <n v="1144.5999999999999"/>
    <n v="1147.5"/>
    <n v="1149.2355190937376"/>
    <n v="769755"/>
    <n v="2965"/>
    <n v="884629787"/>
    <n v="731985"/>
    <n v="95.09"/>
    <n v="13.9"/>
    <n v="-3.5"/>
    <x v="1"/>
    <x v="1"/>
  </r>
  <r>
    <x v="1"/>
    <x v="187"/>
    <x v="0"/>
    <n v="1159.95"/>
    <n v="1165"/>
    <n v="1151.25"/>
    <n v="1153.5"/>
    <n v="1157.6021413575927"/>
    <n v="71450"/>
    <n v="4203"/>
    <n v="82710673"/>
    <n v="28642"/>
    <n v="40.090000000000003"/>
    <n v="13.75"/>
    <n v="-6.45"/>
    <x v="1"/>
    <x v="0"/>
  </r>
  <r>
    <x v="1"/>
    <x v="188"/>
    <x v="0"/>
    <n v="1185.2"/>
    <n v="1185.4000000000001"/>
    <n v="1161"/>
    <n v="1163.45"/>
    <n v="1172.919948603819"/>
    <n v="162658"/>
    <n v="6717"/>
    <n v="190784813"/>
    <n v="66166"/>
    <n v="40.68"/>
    <n v="24.4"/>
    <n v="-21.75"/>
    <x v="1"/>
    <x v="0"/>
  </r>
  <r>
    <x v="1"/>
    <x v="189"/>
    <x v="1"/>
    <n v="1171.8"/>
    <n v="1193.6500000000001"/>
    <n v="1160"/>
    <n v="1186.05"/>
    <n v="1183.1019592707789"/>
    <n v="352376"/>
    <n v="11673"/>
    <n v="416896736"/>
    <n v="99164"/>
    <n v="28.14"/>
    <n v="33.65"/>
    <n v="14.25"/>
    <x v="0"/>
    <x v="0"/>
  </r>
  <r>
    <x v="1"/>
    <x v="190"/>
    <x v="1"/>
    <n v="1167.55"/>
    <n v="1176.75"/>
    <n v="1150.75"/>
    <n v="1167.3"/>
    <n v="1164.3806068382687"/>
    <n v="90403"/>
    <n v="3145"/>
    <n v="105263500"/>
    <n v="26749"/>
    <n v="29.59"/>
    <n v="26"/>
    <n v="-0.25"/>
    <x v="1"/>
    <x v="0"/>
  </r>
  <r>
    <x v="1"/>
    <x v="191"/>
    <x v="1"/>
    <n v="1162.9000000000001"/>
    <n v="1167.5999999999999"/>
    <n v="1154.25"/>
    <n v="1159.25"/>
    <n v="1161.4651128485027"/>
    <n v="359287"/>
    <n v="2841"/>
    <n v="417299316"/>
    <n v="281255"/>
    <n v="78.28"/>
    <n v="13.35"/>
    <n v="-3.65"/>
    <x v="1"/>
    <x v="0"/>
  </r>
  <r>
    <x v="1"/>
    <x v="192"/>
    <x v="1"/>
    <n v="1142.2"/>
    <n v="1164.5"/>
    <n v="1138.3499999999999"/>
    <n v="1160.05"/>
    <n v="1155.4008209024614"/>
    <n v="75283"/>
    <n v="2485"/>
    <n v="86982040"/>
    <n v="28229"/>
    <n v="37.5"/>
    <n v="26.15"/>
    <n v="17.850000000000001"/>
    <x v="0"/>
    <x v="0"/>
  </r>
  <r>
    <x v="1"/>
    <x v="193"/>
    <x v="1"/>
    <n v="1133"/>
    <n v="1141.4000000000001"/>
    <n v="1126.75"/>
    <n v="1136.75"/>
    <n v="1133.3483451421916"/>
    <n v="61818"/>
    <n v="4070"/>
    <n v="70061328"/>
    <n v="26327"/>
    <n v="42.59"/>
    <n v="14.65"/>
    <n v="3.75"/>
    <x v="0"/>
    <x v="0"/>
  </r>
  <r>
    <x v="1"/>
    <x v="194"/>
    <x v="2"/>
    <n v="1132.5"/>
    <n v="1140.8499999999999"/>
    <n v="1127.95"/>
    <n v="1136.7"/>
    <n v="1136.1558089773757"/>
    <n v="168713"/>
    <n v="7917"/>
    <n v="191684255"/>
    <n v="48470"/>
    <n v="28.73"/>
    <n v="12.9"/>
    <n v="4.2"/>
    <x v="0"/>
    <x v="0"/>
  </r>
  <r>
    <x v="1"/>
    <x v="195"/>
    <x v="2"/>
    <n v="1150"/>
    <n v="1154.2"/>
    <n v="1129.3"/>
    <n v="1132.5"/>
    <n v="1146.7171578249834"/>
    <n v="799810"/>
    <n v="7037"/>
    <n v="917155850"/>
    <n v="690116"/>
    <n v="86.28"/>
    <n v="24.9"/>
    <n v="-17.5"/>
    <x v="1"/>
    <x v="0"/>
  </r>
  <r>
    <x v="1"/>
    <x v="196"/>
    <x v="2"/>
    <n v="1143.55"/>
    <n v="1155.3499999999999"/>
    <n v="1134"/>
    <n v="1150.3"/>
    <n v="1145.4657067137809"/>
    <n v="56600"/>
    <n v="2126"/>
    <n v="64833359"/>
    <n v="16967"/>
    <n v="29.98"/>
    <n v="21.35"/>
    <n v="6.75"/>
    <x v="0"/>
    <x v="0"/>
  </r>
  <r>
    <x v="1"/>
    <x v="197"/>
    <x v="2"/>
    <n v="1161.3"/>
    <n v="1161.3"/>
    <n v="1142.1500000000001"/>
    <n v="1143.9000000000001"/>
    <n v="1149.5891028392714"/>
    <n v="32614"/>
    <n v="1545"/>
    <n v="37492699"/>
    <n v="13187"/>
    <n v="40.43"/>
    <n v="19.149999999999999"/>
    <n v="-17.399999999999999"/>
    <x v="1"/>
    <x v="0"/>
  </r>
  <r>
    <x v="1"/>
    <x v="198"/>
    <x v="2"/>
    <n v="1155.3"/>
    <n v="1164.5"/>
    <n v="1142.8499999999999"/>
    <n v="1155.5"/>
    <n v="1148.7957825403485"/>
    <n v="944028"/>
    <n v="10438"/>
    <n v="1084495385"/>
    <n v="634252"/>
    <n v="67.19"/>
    <n v="21.65"/>
    <n v="0.2"/>
    <x v="0"/>
    <x v="0"/>
  </r>
  <r>
    <x v="1"/>
    <x v="199"/>
    <x v="3"/>
    <n v="1136.95"/>
    <n v="1148"/>
    <n v="1128.25"/>
    <n v="1143"/>
    <n v="1138.3682794269032"/>
    <n v="319597"/>
    <n v="11801"/>
    <n v="363819087"/>
    <n v="91597"/>
    <n v="28.66"/>
    <n v="19.75"/>
    <n v="6.05"/>
    <x v="0"/>
    <x v="0"/>
  </r>
  <r>
    <x v="1"/>
    <x v="200"/>
    <x v="3"/>
    <n v="1136.3"/>
    <n v="1152"/>
    <n v="1115.7"/>
    <n v="1139.0999999999999"/>
    <n v="1138.5002525852847"/>
    <n v="201912"/>
    <n v="5994"/>
    <n v="229876863"/>
    <n v="51561"/>
    <n v="25.54"/>
    <n v="36.299999999999997"/>
    <n v="2.8"/>
    <x v="0"/>
    <x v="0"/>
  </r>
  <r>
    <x v="1"/>
    <x v="201"/>
    <x v="3"/>
    <n v="1130"/>
    <n v="1138.8499999999999"/>
    <n v="1122.0999999999999"/>
    <n v="1135"/>
    <n v="1131.5160957961382"/>
    <n v="127145"/>
    <n v="3012"/>
    <n v="143866614"/>
    <n v="26715"/>
    <n v="21.01"/>
    <n v="16.75"/>
    <n v="5"/>
    <x v="0"/>
    <x v="0"/>
  </r>
  <r>
    <x v="1"/>
    <x v="202"/>
    <x v="3"/>
    <n v="1128.4000000000001"/>
    <n v="1136.3"/>
    <n v="1121.55"/>
    <n v="1126.1500000000001"/>
    <n v="1125.8850264669445"/>
    <n v="177580"/>
    <n v="12095"/>
    <n v="199934663"/>
    <n v="47916"/>
    <n v="26.98"/>
    <n v="14.75"/>
    <n v="-2.25"/>
    <x v="1"/>
    <x v="0"/>
  </r>
  <r>
    <x v="1"/>
    <x v="203"/>
    <x v="4"/>
    <n v="1136.05"/>
    <n v="1150.55"/>
    <n v="1132"/>
    <n v="1140.7"/>
    <n v="1140.8643582465054"/>
    <n v="241666"/>
    <n v="12658"/>
    <n v="275708126"/>
    <n v="61163"/>
    <n v="25.31"/>
    <n v="18.55"/>
    <n v="4.6500000000000004"/>
    <x v="0"/>
    <x v="0"/>
  </r>
  <r>
    <x v="1"/>
    <x v="204"/>
    <x v="4"/>
    <n v="1150.3"/>
    <n v="1165"/>
    <n v="1135.05"/>
    <n v="1141.1500000000001"/>
    <n v="1150.2434180824155"/>
    <n v="161693"/>
    <n v="7310"/>
    <n v="185986309"/>
    <n v="73812"/>
    <n v="45.65"/>
    <n v="29.95"/>
    <n v="-9.15"/>
    <x v="1"/>
    <x v="0"/>
  </r>
  <r>
    <x v="1"/>
    <x v="205"/>
    <x v="4"/>
    <n v="1166.6500000000001"/>
    <n v="1187"/>
    <n v="1154"/>
    <n v="1158.5"/>
    <n v="1167.3328261359611"/>
    <n v="124212"/>
    <n v="4961"/>
    <n v="144996745"/>
    <n v="56180"/>
    <n v="45.23"/>
    <n v="33"/>
    <n v="-8.15"/>
    <x v="1"/>
    <x v="0"/>
  </r>
  <r>
    <x v="1"/>
    <x v="206"/>
    <x v="4"/>
    <n v="1156"/>
    <n v="1176.8"/>
    <n v="1142.8499999999999"/>
    <n v="1170.7"/>
    <n v="1166.3874550094345"/>
    <n v="721818"/>
    <n v="28549"/>
    <n v="841919460"/>
    <n v="126168"/>
    <n v="17.48"/>
    <n v="33.950000000000003"/>
    <n v="14.7"/>
    <x v="0"/>
    <x v="0"/>
  </r>
  <r>
    <x v="1"/>
    <x v="207"/>
    <x v="0"/>
    <n v="1159.45"/>
    <n v="1167.5999999999999"/>
    <n v="1151.4000000000001"/>
    <n v="1161.5"/>
    <n v="1160.9521571603714"/>
    <n v="137032"/>
    <n v="5462"/>
    <n v="159087596"/>
    <n v="44241"/>
    <n v="32.29"/>
    <n v="16.2"/>
    <n v="2.0499999999999998"/>
    <x v="0"/>
    <x v="0"/>
  </r>
  <r>
    <x v="1"/>
    <x v="208"/>
    <x v="0"/>
    <n v="1170"/>
    <n v="1176.2"/>
    <n v="1151.05"/>
    <n v="1160.8"/>
    <n v="1158.6704556419709"/>
    <n v="51817"/>
    <n v="3275"/>
    <n v="60038827"/>
    <n v="18040"/>
    <n v="34.81"/>
    <n v="25.15"/>
    <n v="-9.1999999999999993"/>
    <x v="1"/>
    <x v="0"/>
  </r>
  <r>
    <x v="1"/>
    <x v="209"/>
    <x v="0"/>
    <n v="1171.1500000000001"/>
    <n v="1183.3499999999999"/>
    <n v="1164.05"/>
    <n v="1167.0999999999999"/>
    <n v="1172.4332397150467"/>
    <n v="82961"/>
    <n v="2944"/>
    <n v="97266234"/>
    <n v="33566"/>
    <n v="40.46"/>
    <n v="19.3"/>
    <n v="-4.05"/>
    <x v="1"/>
    <x v="0"/>
  </r>
  <r>
    <x v="1"/>
    <x v="210"/>
    <x v="0"/>
    <n v="1141.7"/>
    <n v="1174.75"/>
    <n v="1133.5999999999999"/>
    <n v="1171.1500000000001"/>
    <n v="1155.342029445414"/>
    <n v="119747"/>
    <n v="5968"/>
    <n v="138348742"/>
    <n v="51507"/>
    <n v="43.01"/>
    <n v="41.15"/>
    <n v="29.45"/>
    <x v="0"/>
    <x v="0"/>
  </r>
  <r>
    <x v="1"/>
    <x v="211"/>
    <x v="0"/>
    <n v="1174.8499999999999"/>
    <n v="1176.45"/>
    <n v="1135.9000000000001"/>
    <n v="1140.05"/>
    <n v="1147.4041937486306"/>
    <n v="109544"/>
    <n v="3678"/>
    <n v="125691245"/>
    <n v="33723"/>
    <n v="30.78"/>
    <n v="40.549999999999997"/>
    <n v="-34.799999999999997"/>
    <x v="1"/>
    <x v="0"/>
  </r>
  <r>
    <x v="1"/>
    <x v="212"/>
    <x v="1"/>
    <n v="1160.05"/>
    <n v="1173.25"/>
    <n v="1160.05"/>
    <n v="1168.1500000000001"/>
    <n v="1169.4379020286988"/>
    <n v="22231"/>
    <n v="1405"/>
    <n v="25997774"/>
    <n v="12008"/>
    <n v="54.01"/>
    <n v="13.2"/>
    <n v="8.1"/>
    <x v="0"/>
    <x v="0"/>
  </r>
  <r>
    <x v="1"/>
    <x v="213"/>
    <x v="2"/>
    <n v="1166.95"/>
    <n v="1177.75"/>
    <n v="1153.55"/>
    <n v="1158.5"/>
    <n v="1161.2611985546407"/>
    <n v="285327"/>
    <n v="12374"/>
    <n v="331339174"/>
    <n v="76765"/>
    <n v="26.9"/>
    <n v="24.2"/>
    <n v="-8.4499999999999993"/>
    <x v="1"/>
    <x v="0"/>
  </r>
  <r>
    <x v="1"/>
    <x v="214"/>
    <x v="2"/>
    <n v="1180"/>
    <n v="1189.1500000000001"/>
    <n v="1165"/>
    <n v="1172.55"/>
    <n v="1174.6169439396058"/>
    <n v="71530"/>
    <n v="2368"/>
    <n v="84020350"/>
    <n v="24026"/>
    <n v="33.590000000000003"/>
    <n v="24.15"/>
    <n v="-7.45"/>
    <x v="1"/>
    <x v="0"/>
  </r>
  <r>
    <x v="1"/>
    <x v="215"/>
    <x v="2"/>
    <n v="1179.95"/>
    <n v="1190.5999999999999"/>
    <n v="1158"/>
    <n v="1186"/>
    <n v="1175.7389978452211"/>
    <n v="54762"/>
    <n v="2229"/>
    <n v="64385819"/>
    <n v="19604"/>
    <n v="35.799999999999997"/>
    <n v="32.6"/>
    <n v="6.05"/>
    <x v="0"/>
    <x v="0"/>
  </r>
  <r>
    <x v="1"/>
    <x v="216"/>
    <x v="2"/>
    <n v="1190.05"/>
    <n v="1192.75"/>
    <n v="1166.75"/>
    <n v="1170.6500000000001"/>
    <n v="1174.956379182438"/>
    <n v="369342"/>
    <n v="14878"/>
    <n v="433960739"/>
    <n v="47964"/>
    <n v="12.99"/>
    <n v="26"/>
    <n v="-19.399999999999999"/>
    <x v="1"/>
    <x v="0"/>
  </r>
  <r>
    <x v="1"/>
    <x v="217"/>
    <x v="3"/>
    <n v="1182"/>
    <n v="1201.0999999999999"/>
    <n v="1170.3"/>
    <n v="1187.6500000000001"/>
    <n v="1184.736227138781"/>
    <n v="320685"/>
    <n v="13534"/>
    <n v="379927137"/>
    <n v="102890"/>
    <n v="32.08"/>
    <n v="30.8"/>
    <n v="5.65"/>
    <x v="0"/>
    <x v="0"/>
  </r>
  <r>
    <x v="1"/>
    <x v="218"/>
    <x v="3"/>
    <n v="1163.9000000000001"/>
    <n v="1175"/>
    <n v="1154.25"/>
    <n v="1167.95"/>
    <n v="1164.9733704362529"/>
    <n v="56779"/>
    <n v="2703"/>
    <n v="66146023"/>
    <n v="18781"/>
    <n v="33.08"/>
    <n v="20.75"/>
    <n v="4.05"/>
    <x v="0"/>
    <x v="0"/>
  </r>
  <r>
    <x v="1"/>
    <x v="219"/>
    <x v="3"/>
    <n v="1174"/>
    <n v="1183"/>
    <n v="1159.05"/>
    <n v="1160.5"/>
    <n v="1170.2571752957406"/>
    <n v="81913"/>
    <n v="4064"/>
    <n v="95859276"/>
    <n v="37137"/>
    <n v="45.34"/>
    <n v="23.95"/>
    <n v="-13.5"/>
    <x v="1"/>
    <x v="0"/>
  </r>
  <r>
    <x v="1"/>
    <x v="220"/>
    <x v="3"/>
    <n v="1190.55"/>
    <n v="1197.9000000000001"/>
    <n v="1173"/>
    <n v="1175.8"/>
    <n v="1184.9857526174567"/>
    <n v="95035"/>
    <n v="5812"/>
    <n v="112615121"/>
    <n v="49548"/>
    <n v="52.14"/>
    <n v="24.9"/>
    <n v="-14.75"/>
    <x v="1"/>
    <x v="0"/>
  </r>
  <r>
    <x v="1"/>
    <x v="221"/>
    <x v="3"/>
    <n v="1199.8499999999999"/>
    <n v="1215.0999999999999"/>
    <n v="1186.3"/>
    <n v="1190.55"/>
    <n v="1194.7698038467267"/>
    <n v="429664"/>
    <n v="12153"/>
    <n v="513349573"/>
    <n v="75006"/>
    <n v="17.46"/>
    <n v="28.8"/>
    <n v="-9.3000000000000007"/>
    <x v="1"/>
    <x v="0"/>
  </r>
  <r>
    <x v="1"/>
    <x v="222"/>
    <x v="4"/>
    <n v="1157.7"/>
    <n v="1203.7"/>
    <n v="1156.05"/>
    <n v="1195.25"/>
    <n v="1184.2352199811862"/>
    <n v="713311"/>
    <n v="31663"/>
    <n v="844728009"/>
    <n v="236047"/>
    <n v="33.090000000000003"/>
    <n v="47.65"/>
    <n v="37.549999999999997"/>
    <x v="0"/>
    <x v="0"/>
  </r>
  <r>
    <x v="1"/>
    <x v="223"/>
    <x v="4"/>
    <n v="1152.95"/>
    <n v="1152.95"/>
    <n v="1123.95"/>
    <n v="1132.1500000000001"/>
    <n v="1133.259524526597"/>
    <n v="106252"/>
    <n v="4725"/>
    <n v="120411091"/>
    <n v="48808"/>
    <n v="45.94"/>
    <n v="29"/>
    <n v="-20.8"/>
    <x v="1"/>
    <x v="0"/>
  </r>
  <r>
    <x v="1"/>
    <x v="224"/>
    <x v="4"/>
    <n v="1149.25"/>
    <n v="1162.8499999999999"/>
    <n v="1148.5999999999999"/>
    <n v="1152.25"/>
    <n v="1154.3221042377008"/>
    <n v="51325"/>
    <n v="3505"/>
    <n v="59245582"/>
    <n v="22462"/>
    <n v="43.76"/>
    <n v="14.25"/>
    <n v="3"/>
    <x v="0"/>
    <x v="0"/>
  </r>
  <r>
    <x v="1"/>
    <x v="225"/>
    <x v="4"/>
    <n v="1165"/>
    <n v="1172"/>
    <n v="1149.45"/>
    <n v="1155.0999999999999"/>
    <n v="1160.8533547571583"/>
    <n v="318026"/>
    <n v="5678"/>
    <n v="369181549"/>
    <n v="237796"/>
    <n v="74.77"/>
    <n v="22.55"/>
    <n v="-9.9"/>
    <x v="1"/>
    <x v="0"/>
  </r>
  <r>
    <x v="1"/>
    <x v="226"/>
    <x v="4"/>
    <n v="1172.45"/>
    <n v="1175"/>
    <n v="1156.5999999999999"/>
    <n v="1164.4000000000001"/>
    <n v="1164.83494484986"/>
    <n v="399727"/>
    <n v="8936"/>
    <n v="465615978"/>
    <n v="159602"/>
    <n v="39.93"/>
    <n v="18.399999999999999"/>
    <n v="-8.0500000000000007"/>
    <x v="1"/>
    <x v="0"/>
  </r>
  <r>
    <x v="1"/>
    <x v="227"/>
    <x v="0"/>
    <n v="1181.05"/>
    <n v="1188.3"/>
    <n v="1165.8499999999999"/>
    <n v="1172.4000000000001"/>
    <n v="1176.850494335551"/>
    <n v="944399"/>
    <n v="11398"/>
    <n v="1111416430"/>
    <n v="657950"/>
    <n v="69.67"/>
    <n v="22.45"/>
    <n v="-8.65"/>
    <x v="1"/>
    <x v="0"/>
  </r>
  <r>
    <x v="1"/>
    <x v="228"/>
    <x v="0"/>
    <n v="1172.05"/>
    <n v="1191.3499999999999"/>
    <n v="1172.05"/>
    <n v="1183.75"/>
    <n v="1182.8939673572884"/>
    <n v="62311"/>
    <n v="2008"/>
    <n v="73707306"/>
    <n v="24640"/>
    <n v="39.54"/>
    <n v="19.3"/>
    <n v="11.7"/>
    <x v="0"/>
    <x v="0"/>
  </r>
  <r>
    <x v="1"/>
    <x v="229"/>
    <x v="0"/>
    <n v="1154"/>
    <n v="1184.45"/>
    <n v="1154"/>
    <n v="1170.0999999999999"/>
    <n v="1171.9191033827353"/>
    <n v="127323"/>
    <n v="2999"/>
    <n v="149212256"/>
    <n v="20788"/>
    <n v="16.329999999999998"/>
    <n v="30.45"/>
    <n v="16.100000000000001"/>
    <x v="0"/>
    <x v="0"/>
  </r>
  <r>
    <x v="1"/>
    <x v="230"/>
    <x v="0"/>
    <n v="1147.1500000000001"/>
    <n v="1167.9000000000001"/>
    <n v="1143"/>
    <n v="1152.25"/>
    <n v="1158.7900795447197"/>
    <n v="46389"/>
    <n v="3320"/>
    <n v="53755113"/>
    <n v="11024"/>
    <n v="23.76"/>
    <n v="24.9"/>
    <n v="5.0999999999999996"/>
    <x v="0"/>
    <x v="0"/>
  </r>
  <r>
    <x v="1"/>
    <x v="231"/>
    <x v="0"/>
    <n v="1181.3499999999999"/>
    <n v="1184.8499999999999"/>
    <n v="1130.3499999999999"/>
    <n v="1145.4000000000001"/>
    <n v="1156.8120947121872"/>
    <n v="3176909"/>
    <n v="28347"/>
    <n v="3675086755"/>
    <n v="2092607"/>
    <n v="65.87"/>
    <n v="54.5"/>
    <n v="-35.950000000000003"/>
    <x v="1"/>
    <x v="0"/>
  </r>
  <r>
    <x v="1"/>
    <x v="232"/>
    <x v="1"/>
    <n v="1174.7"/>
    <n v="1202.55"/>
    <n v="1174"/>
    <n v="1177.5"/>
    <n v="1184.793261634074"/>
    <n v="3635184"/>
    <n v="22652"/>
    <n v="4306941508"/>
    <n v="3247591"/>
    <n v="89.34"/>
    <n v="28.55"/>
    <n v="2.8"/>
    <x v="0"/>
    <x v="0"/>
  </r>
  <r>
    <x v="1"/>
    <x v="233"/>
    <x v="1"/>
    <n v="1202.05"/>
    <n v="1219.3"/>
    <n v="1173.5"/>
    <n v="1175.45"/>
    <n v="1179.0309167530202"/>
    <n v="1214002"/>
    <n v="7765"/>
    <n v="1431345891"/>
    <n v="1131655"/>
    <n v="93.22"/>
    <n v="45.8"/>
    <n v="-26.6"/>
    <x v="1"/>
    <x v="0"/>
  </r>
  <r>
    <x v="1"/>
    <x v="234"/>
    <x v="1"/>
    <n v="1227.3"/>
    <n v="1242.9000000000001"/>
    <n v="1224.45"/>
    <n v="1225.9000000000001"/>
    <n v="1233.049945061653"/>
    <n v="81910"/>
    <n v="5265"/>
    <n v="100999121"/>
    <n v="31984"/>
    <n v="39.049999999999997"/>
    <n v="18.45"/>
    <n v="-1.4"/>
    <x v="1"/>
    <x v="0"/>
  </r>
  <r>
    <x v="1"/>
    <x v="235"/>
    <x v="2"/>
    <n v="1266.95"/>
    <n v="1273.25"/>
    <n v="1229.1500000000001"/>
    <n v="1232.45"/>
    <n v="1237.7269999557604"/>
    <n v="384271"/>
    <n v="13303"/>
    <n v="475622592"/>
    <n v="95729"/>
    <n v="24.91"/>
    <n v="44.1"/>
    <n v="-34.5"/>
    <x v="1"/>
    <x v="0"/>
  </r>
  <r>
    <x v="1"/>
    <x v="236"/>
    <x v="3"/>
    <n v="1271.1500000000001"/>
    <n v="1281.75"/>
    <n v="1257.8499999999999"/>
    <n v="1272.1500000000001"/>
    <n v="1271.7045140574244"/>
    <n v="107132"/>
    <n v="5238"/>
    <n v="136240248"/>
    <n v="33370"/>
    <n v="31.15"/>
    <n v="23.9"/>
    <n v="1"/>
    <x v="0"/>
    <x v="0"/>
  </r>
  <r>
    <x v="1"/>
    <x v="237"/>
    <x v="3"/>
    <n v="1269"/>
    <n v="1281"/>
    <n v="1262.2"/>
    <n v="1276.3"/>
    <n v="1272.7943172896314"/>
    <n v="100621"/>
    <n v="4638"/>
    <n v="128069837"/>
    <n v="36501"/>
    <n v="36.28"/>
    <n v="18.8"/>
    <n v="7.3"/>
    <x v="0"/>
    <x v="0"/>
  </r>
  <r>
    <x v="1"/>
    <x v="238"/>
    <x v="3"/>
    <n v="1232.05"/>
    <n v="1270.9000000000001"/>
    <n v="1232.05"/>
    <n v="1267.8499999999999"/>
    <n v="1256.5931294411369"/>
    <n v="208280"/>
    <n v="7890"/>
    <n v="261723217"/>
    <n v="132217"/>
    <n v="63.48"/>
    <n v="38.85"/>
    <n v="35.799999999999997"/>
    <x v="0"/>
    <x v="0"/>
  </r>
  <r>
    <x v="1"/>
    <x v="239"/>
    <x v="3"/>
    <n v="1242.0999999999999"/>
    <n v="1247"/>
    <n v="1235.45"/>
    <n v="1239.75"/>
    <n v="1240.6111553016608"/>
    <n v="41487"/>
    <n v="5732"/>
    <n v="51469235"/>
    <n v="14463"/>
    <n v="34.86"/>
    <n v="11.55"/>
    <n v="-2.35"/>
    <x v="1"/>
    <x v="0"/>
  </r>
  <r>
    <x v="1"/>
    <x v="240"/>
    <x v="3"/>
    <n v="1250.05"/>
    <n v="1252.25"/>
    <n v="1240.6500000000001"/>
    <n v="1246.7"/>
    <n v="1247.1540381538975"/>
    <n v="383814"/>
    <n v="11659"/>
    <n v="478675180"/>
    <n v="117245"/>
    <n v="30.55"/>
    <n v="11.6"/>
    <n v="-3.35"/>
    <x v="1"/>
    <x v="0"/>
  </r>
  <r>
    <x v="1"/>
    <x v="241"/>
    <x v="4"/>
    <n v="1243"/>
    <n v="1250"/>
    <n v="1229.3"/>
    <n v="1245.55"/>
    <n v="1240.4747743167256"/>
    <n v="859501"/>
    <n v="25551"/>
    <n v="1066189309"/>
    <n v="127772"/>
    <n v="14.87"/>
    <n v="20.7"/>
    <n v="2.5499999999999998"/>
    <x v="0"/>
    <x v="0"/>
  </r>
  <r>
    <x v="1"/>
    <x v="242"/>
    <x v="4"/>
    <n v="1245.05"/>
    <n v="1261.5"/>
    <n v="1239"/>
    <n v="1242.55"/>
    <n v="1250.1582932916788"/>
    <n v="58897"/>
    <n v="3176"/>
    <n v="73630573"/>
    <n v="18388"/>
    <n v="31.22"/>
    <n v="22.5"/>
    <n v="-2.5"/>
    <x v="1"/>
    <x v="0"/>
  </r>
  <r>
    <x v="1"/>
    <x v="243"/>
    <x v="4"/>
    <n v="1231"/>
    <n v="1250.0999999999999"/>
    <n v="1225"/>
    <n v="1238.3499999999999"/>
    <n v="1238.0302303331478"/>
    <n v="70029"/>
    <n v="5149"/>
    <n v="86698019"/>
    <n v="36513"/>
    <n v="52.14"/>
    <n v="25.1"/>
    <n v="7.35"/>
    <x v="0"/>
    <x v="0"/>
  </r>
  <r>
    <x v="1"/>
    <x v="244"/>
    <x v="4"/>
    <n v="1237.55"/>
    <n v="1240.5"/>
    <n v="1227.5999999999999"/>
    <n v="1231.3"/>
    <n v="1234.6401770496807"/>
    <n v="117933"/>
    <n v="8803"/>
    <n v="145604820"/>
    <n v="75324"/>
    <n v="63.87"/>
    <n v="12.9"/>
    <n v="-6.25"/>
    <x v="1"/>
    <x v="0"/>
  </r>
  <r>
    <x v="1"/>
    <x v="245"/>
    <x v="4"/>
    <n v="1220.6500000000001"/>
    <n v="1234.55"/>
    <n v="1217.7"/>
    <n v="1231.5"/>
    <n v="1230.029574184402"/>
    <n v="592510"/>
    <n v="24483"/>
    <n v="728804823"/>
    <n v="184921"/>
    <n v="31.21"/>
    <n v="16.850000000000001"/>
    <n v="10.85"/>
    <x v="0"/>
    <x v="0"/>
  </r>
  <r>
    <x v="1"/>
    <x v="246"/>
    <x v="0"/>
    <n v="1210"/>
    <n v="1219.8"/>
    <n v="1201"/>
    <n v="1217.7"/>
    <n v="1213.6291235629965"/>
    <n v="453461"/>
    <n v="15469"/>
    <n v="550333476"/>
    <n v="109459"/>
    <n v="24.14"/>
    <n v="18.8"/>
    <n v="7.7"/>
    <x v="0"/>
    <x v="0"/>
  </r>
  <r>
    <x v="1"/>
    <x v="247"/>
    <x v="0"/>
    <n v="1186.6500000000001"/>
    <n v="1205.4000000000001"/>
    <n v="1177"/>
    <n v="1203.3499999999999"/>
    <n v="1194.4641481663191"/>
    <n v="40765"/>
    <n v="3151"/>
    <n v="48692331"/>
    <n v="16988"/>
    <n v="41.67"/>
    <n v="28.4"/>
    <n v="16.7"/>
    <x v="0"/>
    <x v="0"/>
  </r>
  <r>
    <x v="1"/>
    <x v="248"/>
    <x v="0"/>
    <n v="1187"/>
    <n v="1194.5999999999999"/>
    <n v="1181.3"/>
    <n v="1186.05"/>
    <n v="1186.6185357521499"/>
    <n v="33956"/>
    <n v="2054"/>
    <n v="40292819"/>
    <n v="10719"/>
    <n v="31.57"/>
    <n v="13.3"/>
    <n v="-0.95"/>
    <x v="1"/>
    <x v="0"/>
  </r>
  <r>
    <x v="1"/>
    <x v="249"/>
    <x v="0"/>
    <n v="1184.95"/>
    <n v="1190.75"/>
    <n v="1173.3"/>
    <n v="1187"/>
    <n v="1185.7539869407967"/>
    <n v="82394"/>
    <n v="3450"/>
    <n v="97699014"/>
    <n v="28901"/>
    <n v="35.08"/>
    <n v="17.45"/>
    <n v="2.0499999999999998"/>
    <x v="0"/>
    <x v="0"/>
  </r>
  <r>
    <x v="2"/>
    <x v="0"/>
    <x v="0"/>
    <n v="164.8"/>
    <n v="168.15"/>
    <n v="164.55"/>
    <n v="166.75"/>
    <n v="166.39159578458299"/>
    <n v="82649"/>
    <n v="1296"/>
    <n v="13752099"/>
    <m/>
    <m/>
    <n v="3.6"/>
    <n v="1.95"/>
    <x v="0"/>
    <x v="0"/>
  </r>
  <r>
    <x v="2"/>
    <x v="1"/>
    <x v="0"/>
    <n v="164.25"/>
    <n v="165.15"/>
    <n v="163.1"/>
    <n v="163.35"/>
    <n v="163.9369962944688"/>
    <n v="103359"/>
    <n v="1926"/>
    <n v="16944364"/>
    <n v="75669"/>
    <n v="73.209999999999994"/>
    <n v="2.0499999999999998"/>
    <n v="-0.9"/>
    <x v="1"/>
    <x v="0"/>
  </r>
  <r>
    <x v="2"/>
    <x v="2"/>
    <x v="0"/>
    <n v="163.30000000000001"/>
    <n v="165.45"/>
    <n v="163.25"/>
    <n v="164.6"/>
    <n v="164.56038904661207"/>
    <n v="187741"/>
    <n v="2537"/>
    <n v="30894732"/>
    <n v="115266"/>
    <n v="61.4"/>
    <n v="2.2000000000000002"/>
    <n v="1.3"/>
    <x v="0"/>
    <x v="0"/>
  </r>
  <r>
    <x v="2"/>
    <x v="3"/>
    <x v="1"/>
    <n v="163"/>
    <n v="164.3"/>
    <n v="161.5"/>
    <n v="163.4"/>
    <n v="163.31421243994288"/>
    <n v="123216"/>
    <n v="1142"/>
    <n v="20122924"/>
    <n v="27349"/>
    <n v="22.2"/>
    <n v="2.8"/>
    <n v="0.4"/>
    <x v="0"/>
    <x v="0"/>
  </r>
  <r>
    <x v="2"/>
    <x v="4"/>
    <x v="1"/>
    <n v="165.1"/>
    <n v="166.25"/>
    <n v="162.25"/>
    <n v="162.44999999999999"/>
    <n v="164.10081095355568"/>
    <n v="149577"/>
    <n v="1218"/>
    <n v="24545707"/>
    <m/>
    <m/>
    <n v="4"/>
    <n v="-2.65"/>
    <x v="1"/>
    <x v="0"/>
  </r>
  <r>
    <x v="2"/>
    <x v="5"/>
    <x v="1"/>
    <n v="162.05000000000001"/>
    <n v="165.45"/>
    <n v="162"/>
    <n v="164.6"/>
    <n v="164.44272178437171"/>
    <n v="239681"/>
    <n v="2855"/>
    <n v="39413796"/>
    <n v="123024"/>
    <n v="51.33"/>
    <n v="3.45"/>
    <n v="2.5499999999999998"/>
    <x v="0"/>
    <x v="0"/>
  </r>
  <r>
    <x v="2"/>
    <x v="6"/>
    <x v="1"/>
    <n v="161.85"/>
    <n v="163.35"/>
    <n v="160.25"/>
    <n v="162.05000000000001"/>
    <n v="162.14514389915166"/>
    <n v="126130"/>
    <n v="1482"/>
    <n v="20451367"/>
    <n v="44548"/>
    <n v="35.32"/>
    <n v="3.1"/>
    <n v="0.2"/>
    <x v="0"/>
    <x v="0"/>
  </r>
  <r>
    <x v="2"/>
    <x v="7"/>
    <x v="1"/>
    <n v="162"/>
    <n v="163.4"/>
    <n v="159.55000000000001"/>
    <n v="161.25"/>
    <n v="161.24923155539383"/>
    <n v="258314"/>
    <n v="4493"/>
    <n v="41652934"/>
    <n v="132945"/>
    <n v="51.47"/>
    <n v="3.85"/>
    <n v="-0.75"/>
    <x v="1"/>
    <x v="0"/>
  </r>
  <r>
    <x v="2"/>
    <x v="8"/>
    <x v="2"/>
    <n v="163"/>
    <n v="165.55"/>
    <n v="161.35"/>
    <n v="161.85"/>
    <n v="163.51369488962172"/>
    <n v="95218"/>
    <n v="1366"/>
    <n v="15569447"/>
    <n v="32881"/>
    <n v="34.53"/>
    <n v="4.2"/>
    <n v="-1.1499999999999999"/>
    <x v="1"/>
    <x v="0"/>
  </r>
  <r>
    <x v="2"/>
    <x v="9"/>
    <x v="2"/>
    <n v="165.2"/>
    <n v="165.8"/>
    <n v="162.6"/>
    <n v="162.80000000000001"/>
    <n v="163.94998073217727"/>
    <n v="90825"/>
    <n v="1452"/>
    <n v="14890757"/>
    <n v="49967"/>
    <n v="55.01"/>
    <n v="3.2"/>
    <n v="-2.4"/>
    <x v="1"/>
    <x v="0"/>
  </r>
  <r>
    <x v="2"/>
    <x v="10"/>
    <x v="2"/>
    <n v="170"/>
    <n v="171.35"/>
    <n v="164.95"/>
    <n v="165.8"/>
    <n v="166.94812289110683"/>
    <n v="225533"/>
    <n v="4483"/>
    <n v="37652311"/>
    <n v="111333"/>
    <n v="49.36"/>
    <n v="6.4"/>
    <n v="-4.2"/>
    <x v="1"/>
    <x v="0"/>
  </r>
  <r>
    <x v="2"/>
    <x v="11"/>
    <x v="2"/>
    <n v="172.9"/>
    <n v="174.2"/>
    <n v="171.05"/>
    <n v="171.45"/>
    <n v="172.84566384180792"/>
    <n v="141600"/>
    <n v="1395"/>
    <n v="24474946"/>
    <n v="95790"/>
    <n v="67.650000000000006"/>
    <n v="3.15"/>
    <n v="-1.45"/>
    <x v="1"/>
    <x v="0"/>
  </r>
  <r>
    <x v="2"/>
    <x v="12"/>
    <x v="3"/>
    <n v="176"/>
    <n v="176.45"/>
    <n v="172.8"/>
    <n v="173.1"/>
    <n v="173.99887645304869"/>
    <n v="92564"/>
    <n v="1401"/>
    <n v="16106032"/>
    <n v="44666"/>
    <n v="48.25"/>
    <n v="3.65"/>
    <n v="-2.9"/>
    <x v="1"/>
    <x v="0"/>
  </r>
  <r>
    <x v="2"/>
    <x v="13"/>
    <x v="3"/>
    <n v="174.05"/>
    <n v="177.4"/>
    <n v="173.75"/>
    <n v="176.8"/>
    <n v="176.11567183716213"/>
    <n v="305580"/>
    <n v="3283"/>
    <n v="53817427"/>
    <n v="145489"/>
    <n v="47.61"/>
    <n v="3.65"/>
    <n v="2.75"/>
    <x v="0"/>
    <x v="0"/>
  </r>
  <r>
    <x v="2"/>
    <x v="14"/>
    <x v="3"/>
    <n v="173.05"/>
    <n v="175.8"/>
    <n v="172.2"/>
    <n v="174.3"/>
    <n v="174.16892478493068"/>
    <n v="266077"/>
    <n v="2814"/>
    <n v="46342345"/>
    <n v="129286"/>
    <n v="48.59"/>
    <n v="3.6"/>
    <n v="1.25"/>
    <x v="0"/>
    <x v="0"/>
  </r>
  <r>
    <x v="2"/>
    <x v="15"/>
    <x v="3"/>
    <n v="166.95"/>
    <n v="174.4"/>
    <n v="165.5"/>
    <n v="174.1"/>
    <n v="171.69128521896215"/>
    <n v="171605"/>
    <n v="2191"/>
    <n v="29463083"/>
    <n v="75632"/>
    <n v="44.07"/>
    <n v="8.9"/>
    <n v="7.15"/>
    <x v="0"/>
    <x v="0"/>
  </r>
  <r>
    <x v="2"/>
    <x v="16"/>
    <x v="3"/>
    <n v="164.8"/>
    <n v="169.2"/>
    <n v="164.8"/>
    <n v="167"/>
    <n v="167.47946995825015"/>
    <n v="137725"/>
    <n v="1613"/>
    <n v="23066110"/>
    <n v="50878"/>
    <n v="36.94"/>
    <n v="4.4000000000000004"/>
    <n v="2.2000000000000002"/>
    <x v="0"/>
    <x v="0"/>
  </r>
  <r>
    <x v="2"/>
    <x v="17"/>
    <x v="4"/>
    <n v="165.6"/>
    <n v="165.65"/>
    <n v="163.05000000000001"/>
    <n v="163.35"/>
    <n v="164.00837632292721"/>
    <n v="75212"/>
    <n v="1098"/>
    <n v="12335398"/>
    <n v="32641"/>
    <n v="43.4"/>
    <n v="2.6"/>
    <n v="-2.25"/>
    <x v="1"/>
    <x v="0"/>
  </r>
  <r>
    <x v="2"/>
    <x v="18"/>
    <x v="4"/>
    <n v="166.65"/>
    <n v="168.3"/>
    <n v="164.8"/>
    <n v="165.55"/>
    <n v="166.24271473439848"/>
    <n v="109845"/>
    <n v="1888"/>
    <n v="18260931"/>
    <n v="51725"/>
    <n v="47.09"/>
    <n v="3.5"/>
    <n v="-1.1000000000000001"/>
    <x v="1"/>
    <x v="0"/>
  </r>
  <r>
    <x v="2"/>
    <x v="19"/>
    <x v="4"/>
    <n v="166.05"/>
    <n v="167.85"/>
    <n v="165.75"/>
    <n v="166.7"/>
    <n v="166.75165335951539"/>
    <n v="53981"/>
    <n v="926"/>
    <n v="9001421"/>
    <n v="18615"/>
    <n v="34.479999999999997"/>
    <n v="2.1"/>
    <n v="0.65"/>
    <x v="0"/>
    <x v="0"/>
  </r>
  <r>
    <x v="2"/>
    <x v="20"/>
    <x v="4"/>
    <n v="164.8"/>
    <n v="166.5"/>
    <n v="164"/>
    <n v="165.9"/>
    <n v="165.65447903053345"/>
    <n v="67336"/>
    <n v="928"/>
    <n v="11154510"/>
    <n v="29583"/>
    <n v="43.93"/>
    <n v="2.5"/>
    <n v="1.1000000000000001"/>
    <x v="0"/>
    <x v="0"/>
  </r>
  <r>
    <x v="2"/>
    <x v="21"/>
    <x v="0"/>
    <n v="166.65"/>
    <n v="168.75"/>
    <n v="164.8"/>
    <n v="165.1"/>
    <n v="166.95042201475303"/>
    <n v="71443"/>
    <n v="1272"/>
    <n v="11927439"/>
    <n v="29903"/>
    <n v="41.86"/>
    <n v="3.95"/>
    <n v="-1.55"/>
    <x v="1"/>
    <x v="0"/>
  </r>
  <r>
    <x v="2"/>
    <x v="22"/>
    <x v="0"/>
    <n v="164.45"/>
    <n v="166.8"/>
    <n v="162.30000000000001"/>
    <n v="166.05"/>
    <n v="164.01046040219964"/>
    <n v="249130"/>
    <n v="1542"/>
    <n v="40859926"/>
    <n v="163743"/>
    <n v="65.73"/>
    <n v="4.5"/>
    <n v="1.6"/>
    <x v="0"/>
    <x v="0"/>
  </r>
  <r>
    <x v="2"/>
    <x v="23"/>
    <x v="0"/>
    <n v="166.5"/>
    <n v="166.85"/>
    <n v="164"/>
    <n v="164.5"/>
    <n v="165.08320585544374"/>
    <n v="136625"/>
    <n v="2768"/>
    <n v="22554493"/>
    <n v="53463"/>
    <n v="39.130000000000003"/>
    <n v="2.85"/>
    <n v="-2"/>
    <x v="1"/>
    <x v="0"/>
  </r>
  <r>
    <x v="2"/>
    <x v="24"/>
    <x v="0"/>
    <n v="167.75"/>
    <n v="168.7"/>
    <n v="164.6"/>
    <n v="165.9"/>
    <n v="166.18532634587899"/>
    <n v="109148"/>
    <n v="2540"/>
    <n v="18138796"/>
    <n v="51987"/>
    <n v="47.63"/>
    <n v="4.0999999999999996"/>
    <n v="-1.85"/>
    <x v="1"/>
    <x v="0"/>
  </r>
  <r>
    <x v="2"/>
    <x v="25"/>
    <x v="0"/>
    <n v="163.5"/>
    <n v="168.65"/>
    <n v="163"/>
    <n v="168.1"/>
    <n v="166.17004499959643"/>
    <n v="198224"/>
    <n v="2024"/>
    <n v="32938891"/>
    <n v="63626"/>
    <n v="32.1"/>
    <n v="5.65"/>
    <n v="4.5999999999999996"/>
    <x v="0"/>
    <x v="0"/>
  </r>
  <r>
    <x v="2"/>
    <x v="26"/>
    <x v="1"/>
    <n v="167.9"/>
    <n v="168.4"/>
    <n v="163"/>
    <n v="163.4"/>
    <n v="165.66746055993778"/>
    <n v="144016"/>
    <n v="1931"/>
    <n v="23858765"/>
    <n v="61906"/>
    <n v="42.99"/>
    <n v="5.4"/>
    <n v="-4.5"/>
    <x v="1"/>
    <x v="0"/>
  </r>
  <r>
    <x v="2"/>
    <x v="27"/>
    <x v="2"/>
    <n v="167.25"/>
    <n v="169.7"/>
    <n v="166.45"/>
    <n v="168.05"/>
    <n v="168.21647416447342"/>
    <n v="178959"/>
    <n v="2205"/>
    <n v="30103852"/>
    <n v="52636"/>
    <n v="29.41"/>
    <n v="3.25"/>
    <n v="0.8"/>
    <x v="0"/>
    <x v="0"/>
  </r>
  <r>
    <x v="2"/>
    <x v="28"/>
    <x v="2"/>
    <n v="173.8"/>
    <n v="173.95"/>
    <n v="167.9"/>
    <n v="168.2"/>
    <n v="170.46502896737005"/>
    <n v="206957"/>
    <n v="2679"/>
    <n v="35278931"/>
    <n v="99920"/>
    <n v="48.28"/>
    <n v="6.05"/>
    <n v="-5.6"/>
    <x v="1"/>
    <x v="0"/>
  </r>
  <r>
    <x v="2"/>
    <x v="29"/>
    <x v="2"/>
    <n v="174.55"/>
    <n v="176.8"/>
    <n v="172.35"/>
    <n v="173.3"/>
    <n v="173.80451063774024"/>
    <n v="152617"/>
    <n v="2012"/>
    <n v="26525523"/>
    <n v="68005"/>
    <n v="44.56"/>
    <n v="4.45"/>
    <n v="-1.25"/>
    <x v="1"/>
    <x v="0"/>
  </r>
  <r>
    <x v="2"/>
    <x v="30"/>
    <x v="2"/>
    <n v="178"/>
    <n v="178.85"/>
    <n v="174.4"/>
    <n v="174.9"/>
    <n v="176.17652067184892"/>
    <n v="180874"/>
    <n v="2465"/>
    <n v="31865752"/>
    <n v="64885"/>
    <n v="35.869999999999997"/>
    <n v="4.45"/>
    <n v="-3.1"/>
    <x v="1"/>
    <x v="0"/>
  </r>
  <r>
    <x v="2"/>
    <x v="31"/>
    <x v="3"/>
    <n v="183.95"/>
    <n v="183.95"/>
    <n v="176.8"/>
    <n v="178.1"/>
    <n v="179.05721544141724"/>
    <n v="442835"/>
    <n v="6354"/>
    <n v="79292802"/>
    <n v="202440"/>
    <n v="45.71"/>
    <n v="7.15"/>
    <n v="-5.85"/>
    <x v="1"/>
    <x v="0"/>
  </r>
  <r>
    <x v="2"/>
    <x v="32"/>
    <x v="3"/>
    <n v="181.75"/>
    <n v="184.6"/>
    <n v="181.35"/>
    <n v="184.2"/>
    <n v="183.2855836213773"/>
    <n v="188050"/>
    <n v="2646"/>
    <n v="34466854"/>
    <n v="78366"/>
    <n v="41.67"/>
    <n v="3.25"/>
    <n v="2.4500000000000002"/>
    <x v="0"/>
    <x v="0"/>
  </r>
  <r>
    <x v="2"/>
    <x v="33"/>
    <x v="3"/>
    <n v="180.65"/>
    <n v="181.8"/>
    <n v="179.65"/>
    <n v="181.35"/>
    <n v="180.63426485736039"/>
    <n v="223290"/>
    <n v="2818"/>
    <n v="40333825"/>
    <n v="134998"/>
    <n v="60.46"/>
    <n v="2.15"/>
    <n v="0.7"/>
    <x v="0"/>
    <x v="0"/>
  </r>
  <r>
    <x v="2"/>
    <x v="34"/>
    <x v="3"/>
    <n v="182.1"/>
    <n v="182.9"/>
    <n v="178.6"/>
    <n v="180.95"/>
    <n v="180.62442664057244"/>
    <n v="425126"/>
    <n v="5043"/>
    <n v="76788140"/>
    <n v="193167"/>
    <n v="45.44"/>
    <n v="4.3"/>
    <n v="-1.1499999999999999"/>
    <x v="1"/>
    <x v="0"/>
  </r>
  <r>
    <x v="2"/>
    <x v="35"/>
    <x v="3"/>
    <n v="180.55"/>
    <n v="184.2"/>
    <n v="178.65"/>
    <n v="182.25"/>
    <n v="182.04873186399379"/>
    <n v="1137654"/>
    <n v="10002"/>
    <n v="207108468"/>
    <n v="503711"/>
    <n v="44.28"/>
    <n v="5.55"/>
    <n v="1.7"/>
    <x v="0"/>
    <x v="0"/>
  </r>
  <r>
    <x v="2"/>
    <x v="36"/>
    <x v="4"/>
    <n v="184.1"/>
    <n v="188.25"/>
    <n v="183.9"/>
    <n v="187.2"/>
    <n v="186.32831394700656"/>
    <n v="403635"/>
    <n v="3755"/>
    <n v="75208629"/>
    <n v="144313"/>
    <n v="35.75"/>
    <n v="4.3499999999999996"/>
    <n v="3.1"/>
    <x v="0"/>
    <x v="0"/>
  </r>
  <r>
    <x v="2"/>
    <x v="37"/>
    <x v="4"/>
    <n v="184.65"/>
    <n v="185.8"/>
    <n v="182.35"/>
    <n v="185.1"/>
    <n v="184.66501092270883"/>
    <n v="422972"/>
    <n v="4652"/>
    <n v="78108129"/>
    <n v="236004"/>
    <n v="55.8"/>
    <n v="3.45"/>
    <n v="0.45"/>
    <x v="0"/>
    <x v="0"/>
  </r>
  <r>
    <x v="2"/>
    <x v="38"/>
    <x v="4"/>
    <n v="180.1"/>
    <n v="184.15"/>
    <n v="179.15"/>
    <n v="183.7"/>
    <n v="182.54216966050276"/>
    <n v="317764"/>
    <n v="3129"/>
    <n v="58005330"/>
    <n v="108034"/>
    <n v="34"/>
    <n v="5"/>
    <n v="3.6"/>
    <x v="0"/>
    <x v="0"/>
  </r>
  <r>
    <x v="2"/>
    <x v="39"/>
    <x v="4"/>
    <n v="175.45"/>
    <n v="182"/>
    <n v="175.45"/>
    <n v="180.1"/>
    <n v="180.28541543193606"/>
    <n v="595609"/>
    <n v="6666"/>
    <n v="107379616"/>
    <n v="242174"/>
    <n v="40.659999999999997"/>
    <n v="6.55"/>
    <n v="4.6500000000000004"/>
    <x v="0"/>
    <x v="0"/>
  </r>
  <r>
    <x v="2"/>
    <x v="40"/>
    <x v="4"/>
    <n v="175"/>
    <n v="177.1"/>
    <n v="174.5"/>
    <n v="175.15"/>
    <n v="175.31776718150721"/>
    <n v="96470"/>
    <n v="1507"/>
    <n v="16912905"/>
    <n v="48438"/>
    <n v="50.21"/>
    <n v="2.6"/>
    <n v="0.15"/>
    <x v="0"/>
    <x v="0"/>
  </r>
  <r>
    <x v="2"/>
    <x v="41"/>
    <x v="0"/>
    <n v="178.2"/>
    <n v="179.65"/>
    <n v="174.9"/>
    <n v="175.5"/>
    <n v="176.07092185318172"/>
    <n v="160416"/>
    <n v="1214"/>
    <n v="28244593"/>
    <n v="82698"/>
    <n v="51.55"/>
    <n v="4.75"/>
    <n v="-2.7"/>
    <x v="1"/>
    <x v="0"/>
  </r>
  <r>
    <x v="2"/>
    <x v="42"/>
    <x v="0"/>
    <n v="178"/>
    <n v="179"/>
    <n v="177.2"/>
    <n v="178.05"/>
    <n v="178.10884254462135"/>
    <n v="137042"/>
    <n v="1250"/>
    <n v="24408392"/>
    <n v="82656"/>
    <n v="60.31"/>
    <n v="1.8"/>
    <n v="0.05"/>
    <x v="0"/>
    <x v="0"/>
  </r>
  <r>
    <x v="2"/>
    <x v="43"/>
    <x v="0"/>
    <n v="175.2"/>
    <n v="178.45"/>
    <n v="175"/>
    <n v="178"/>
    <n v="177.08639722898221"/>
    <n v="334895"/>
    <n v="3013"/>
    <n v="59305349"/>
    <n v="97768"/>
    <n v="29.19"/>
    <n v="3.45"/>
    <n v="2.8"/>
    <x v="0"/>
    <x v="0"/>
  </r>
  <r>
    <x v="2"/>
    <x v="44"/>
    <x v="0"/>
    <n v="177.3"/>
    <n v="178.3"/>
    <n v="173.8"/>
    <n v="174.9"/>
    <n v="175.20116791102188"/>
    <n v="272966"/>
    <n v="4471"/>
    <n v="47823962"/>
    <n v="137585"/>
    <n v="50.4"/>
    <n v="4.5"/>
    <n v="-2.4"/>
    <x v="1"/>
    <x v="0"/>
  </r>
  <r>
    <x v="2"/>
    <x v="45"/>
    <x v="0"/>
    <n v="179.75"/>
    <n v="180.5"/>
    <n v="177.05"/>
    <n v="177.5"/>
    <n v="178.20550298903362"/>
    <n v="126295"/>
    <n v="1384"/>
    <n v="22506464"/>
    <n v="65463"/>
    <n v="51.83"/>
    <n v="3.45"/>
    <n v="-2.25"/>
    <x v="1"/>
    <x v="0"/>
  </r>
  <r>
    <x v="2"/>
    <x v="46"/>
    <x v="1"/>
    <n v="181"/>
    <n v="182.25"/>
    <n v="176.7"/>
    <n v="179.95"/>
    <n v="179.64201124371453"/>
    <n v="370696"/>
    <n v="3948"/>
    <n v="66592575"/>
    <n v="119482"/>
    <n v="32.229999999999997"/>
    <n v="5.55"/>
    <n v="-1.05"/>
    <x v="1"/>
    <x v="0"/>
  </r>
  <r>
    <x v="2"/>
    <x v="47"/>
    <x v="1"/>
    <n v="187.9"/>
    <n v="188.4"/>
    <n v="183"/>
    <n v="183.85"/>
    <n v="184.5598498919677"/>
    <n v="131905"/>
    <n v="1770"/>
    <n v="24344367"/>
    <n v="49808"/>
    <n v="37.76"/>
    <n v="5.4"/>
    <n v="-4.05"/>
    <x v="1"/>
    <x v="0"/>
  </r>
  <r>
    <x v="2"/>
    <x v="48"/>
    <x v="1"/>
    <n v="188.55"/>
    <n v="190.9"/>
    <n v="187.1"/>
    <n v="187.8"/>
    <n v="188.97534491568729"/>
    <n v="305292"/>
    <n v="2834"/>
    <n v="57692661"/>
    <n v="89530"/>
    <n v="29.33"/>
    <n v="3.8"/>
    <n v="-0.75"/>
    <x v="1"/>
    <x v="0"/>
  </r>
  <r>
    <x v="2"/>
    <x v="49"/>
    <x v="1"/>
    <n v="189.85"/>
    <n v="190.45"/>
    <n v="185.7"/>
    <n v="187.15"/>
    <n v="187.38782737913868"/>
    <n v="426646"/>
    <n v="4449"/>
    <n v="79948267"/>
    <n v="173684"/>
    <n v="40.71"/>
    <n v="4.75"/>
    <n v="-2.7"/>
    <x v="1"/>
    <x v="0"/>
  </r>
  <r>
    <x v="2"/>
    <x v="50"/>
    <x v="2"/>
    <n v="185.8"/>
    <n v="192.45"/>
    <n v="185.75"/>
    <n v="189.85"/>
    <n v="190.07174591220624"/>
    <n v="382419"/>
    <n v="3741"/>
    <n v="72687047"/>
    <n v="151221"/>
    <n v="39.54"/>
    <n v="6.7"/>
    <n v="4.05"/>
    <x v="0"/>
    <x v="0"/>
  </r>
  <r>
    <x v="2"/>
    <x v="51"/>
    <x v="3"/>
    <n v="185"/>
    <n v="187.35"/>
    <n v="183.55"/>
    <n v="185.55"/>
    <n v="185.62605111294312"/>
    <n v="169820"/>
    <n v="1894"/>
    <n v="31523016"/>
    <n v="61891"/>
    <n v="36.44"/>
    <n v="3.8"/>
    <n v="0.55000000000000004"/>
    <x v="0"/>
    <x v="0"/>
  </r>
  <r>
    <x v="2"/>
    <x v="52"/>
    <x v="3"/>
    <n v="182.6"/>
    <n v="185.7"/>
    <n v="181.55"/>
    <n v="185"/>
    <n v="184.20680244965141"/>
    <n v="280693"/>
    <n v="2623"/>
    <n v="51705560"/>
    <n v="124324"/>
    <n v="44.29"/>
    <n v="4.1500000000000004"/>
    <n v="2.4"/>
    <x v="0"/>
    <x v="0"/>
  </r>
  <r>
    <x v="2"/>
    <x v="53"/>
    <x v="3"/>
    <n v="180"/>
    <n v="183"/>
    <n v="180"/>
    <n v="181.95"/>
    <n v="181.58665101177712"/>
    <n v="166934"/>
    <n v="1603"/>
    <n v="30312986"/>
    <n v="68615"/>
    <n v="41.1"/>
    <n v="3"/>
    <n v="1.95"/>
    <x v="0"/>
    <x v="0"/>
  </r>
  <r>
    <x v="2"/>
    <x v="54"/>
    <x v="3"/>
    <n v="180.55"/>
    <n v="183"/>
    <n v="179.45"/>
    <n v="180.15"/>
    <n v="181.0011830245935"/>
    <n v="551975"/>
    <n v="3507"/>
    <n v="99908128"/>
    <n v="272260"/>
    <n v="49.32"/>
    <n v="3.55"/>
    <n v="-0.4"/>
    <x v="1"/>
    <x v="0"/>
  </r>
  <r>
    <x v="2"/>
    <x v="55"/>
    <x v="3"/>
    <n v="178"/>
    <n v="180.75"/>
    <n v="177.5"/>
    <n v="180.25"/>
    <n v="179.02243050798199"/>
    <n v="192684"/>
    <n v="1877"/>
    <n v="34494758"/>
    <n v="77051"/>
    <n v="39.99"/>
    <n v="3.25"/>
    <n v="2.25"/>
    <x v="0"/>
    <x v="0"/>
  </r>
  <r>
    <x v="2"/>
    <x v="56"/>
    <x v="4"/>
    <n v="177.7"/>
    <n v="181.2"/>
    <n v="177.35"/>
    <n v="179.95"/>
    <n v="179.29417344307325"/>
    <n v="101209"/>
    <n v="1395"/>
    <n v="18146184"/>
    <n v="30467"/>
    <n v="30.1"/>
    <n v="3.85"/>
    <n v="2.25"/>
    <x v="0"/>
    <x v="0"/>
  </r>
  <r>
    <x v="2"/>
    <x v="57"/>
    <x v="4"/>
    <n v="180.9"/>
    <n v="180.9"/>
    <n v="177.25"/>
    <n v="178.05"/>
    <n v="178.9963741360246"/>
    <n v="255939"/>
    <n v="2293"/>
    <n v="45812153"/>
    <n v="113801"/>
    <n v="44.46"/>
    <n v="3.65"/>
    <n v="-2.85"/>
    <x v="1"/>
    <x v="0"/>
  </r>
  <r>
    <x v="2"/>
    <x v="58"/>
    <x v="4"/>
    <n v="176.5"/>
    <n v="181.7"/>
    <n v="175.8"/>
    <n v="180.7"/>
    <n v="179.75122143104551"/>
    <n v="574531"/>
    <n v="4883"/>
    <n v="103272649"/>
    <n v="150403"/>
    <n v="26.18"/>
    <n v="5.9"/>
    <n v="4.2"/>
    <x v="0"/>
    <x v="0"/>
  </r>
  <r>
    <x v="2"/>
    <x v="59"/>
    <x v="4"/>
    <n v="178.25"/>
    <n v="179.05"/>
    <n v="174.7"/>
    <n v="174.95"/>
    <n v="176.74869257481953"/>
    <n v="120657"/>
    <n v="1386"/>
    <n v="21325967"/>
    <n v="39597"/>
    <n v="32.82"/>
    <n v="4.3499999999999996"/>
    <n v="-3.3"/>
    <x v="1"/>
    <x v="0"/>
  </r>
  <r>
    <x v="2"/>
    <x v="60"/>
    <x v="4"/>
    <n v="174.15"/>
    <n v="178.85"/>
    <n v="172"/>
    <n v="178.35"/>
    <n v="175.33256233177212"/>
    <n v="242974"/>
    <n v="2080"/>
    <n v="42601254"/>
    <n v="65284"/>
    <n v="26.87"/>
    <n v="6.85"/>
    <n v="4.2"/>
    <x v="0"/>
    <x v="0"/>
  </r>
  <r>
    <x v="2"/>
    <x v="61"/>
    <x v="0"/>
    <n v="173"/>
    <n v="176.9"/>
    <n v="173"/>
    <n v="175.15"/>
    <n v="174.87369425563887"/>
    <n v="273503"/>
    <n v="2709"/>
    <n v="47828480"/>
    <n v="75798"/>
    <n v="27.71"/>
    <n v="3.9"/>
    <n v="2.15"/>
    <x v="0"/>
    <x v="0"/>
  </r>
  <r>
    <x v="2"/>
    <x v="62"/>
    <x v="0"/>
    <n v="182.5"/>
    <n v="183.55"/>
    <n v="177"/>
    <n v="177.55"/>
    <n v="179.87733144320202"/>
    <n v="345655"/>
    <n v="5009"/>
    <n v="62175499"/>
    <n v="152578"/>
    <n v="44.14"/>
    <n v="6.55"/>
    <n v="-4.95"/>
    <x v="1"/>
    <x v="0"/>
  </r>
  <r>
    <x v="2"/>
    <x v="63"/>
    <x v="0"/>
    <n v="182.45"/>
    <n v="182.85"/>
    <n v="179.25"/>
    <n v="182.5"/>
    <n v="181.4701899946283"/>
    <n v="342536"/>
    <n v="2921"/>
    <n v="62160073"/>
    <n v="110202"/>
    <n v="32.17"/>
    <n v="3.6"/>
    <n v="0.05"/>
    <x v="0"/>
    <x v="0"/>
  </r>
  <r>
    <x v="2"/>
    <x v="64"/>
    <x v="0"/>
    <n v="186.2"/>
    <n v="186.2"/>
    <n v="180.55"/>
    <n v="181.05"/>
    <n v="183.25728273192374"/>
    <n v="448973"/>
    <n v="4205"/>
    <n v="82277572"/>
    <n v="151317"/>
    <n v="33.700000000000003"/>
    <n v="5.65"/>
    <n v="-5.15"/>
    <x v="1"/>
    <x v="0"/>
  </r>
  <r>
    <x v="2"/>
    <x v="65"/>
    <x v="0"/>
    <n v="174.8"/>
    <n v="187.2"/>
    <n v="174.8"/>
    <n v="186.15"/>
    <n v="183.71650086444399"/>
    <n v="3948781"/>
    <n v="27169"/>
    <n v="725456228"/>
    <n v="1711685"/>
    <n v="43.35"/>
    <n v="12.4"/>
    <n v="11.35"/>
    <x v="0"/>
    <x v="0"/>
  </r>
  <r>
    <x v="2"/>
    <x v="66"/>
    <x v="1"/>
    <n v="166.85"/>
    <n v="174.2"/>
    <n v="166.45"/>
    <n v="173.6"/>
    <n v="171.71310019636536"/>
    <n v="479718"/>
    <n v="4119"/>
    <n v="82373865"/>
    <n v="126043"/>
    <n v="26.27"/>
    <n v="7.75"/>
    <n v="6.75"/>
    <x v="0"/>
    <x v="0"/>
  </r>
  <r>
    <x v="2"/>
    <x v="67"/>
    <x v="1"/>
    <n v="169.45"/>
    <n v="170.6"/>
    <n v="166.5"/>
    <n v="166.8"/>
    <n v="167.60427390950963"/>
    <n v="118112"/>
    <n v="1345"/>
    <n v="19796076"/>
    <n v="57475"/>
    <n v="48.66"/>
    <n v="4.0999999999999996"/>
    <n v="-2.65"/>
    <x v="1"/>
    <x v="0"/>
  </r>
  <r>
    <x v="2"/>
    <x v="68"/>
    <x v="1"/>
    <n v="169.95"/>
    <n v="169.95"/>
    <n v="166.4"/>
    <n v="168.9"/>
    <n v="168.44839304319947"/>
    <n v="187155"/>
    <n v="1767"/>
    <n v="31525959"/>
    <n v="94000"/>
    <n v="50.23"/>
    <n v="3.55"/>
    <n v="-1.05"/>
    <x v="1"/>
    <x v="0"/>
  </r>
  <r>
    <x v="2"/>
    <x v="69"/>
    <x v="1"/>
    <n v="173"/>
    <n v="173.7"/>
    <n v="169.55"/>
    <n v="169.95"/>
    <n v="171.54804998922646"/>
    <n v="334152"/>
    <n v="3621"/>
    <n v="57323124"/>
    <n v="149710"/>
    <n v="44.8"/>
    <n v="4.1500000000000004"/>
    <n v="-3.05"/>
    <x v="1"/>
    <x v="0"/>
  </r>
  <r>
    <x v="2"/>
    <x v="70"/>
    <x v="1"/>
    <n v="170.25"/>
    <n v="175.2"/>
    <n v="169.5"/>
    <n v="172.75"/>
    <n v="173.03508903124023"/>
    <n v="829091"/>
    <n v="7758"/>
    <n v="143461835"/>
    <n v="475085"/>
    <n v="57.3"/>
    <n v="5.7"/>
    <n v="2.5"/>
    <x v="0"/>
    <x v="0"/>
  </r>
  <r>
    <x v="2"/>
    <x v="71"/>
    <x v="2"/>
    <n v="170.75"/>
    <n v="171.8"/>
    <n v="167.1"/>
    <n v="170.2"/>
    <n v="169.5107807302148"/>
    <n v="292188"/>
    <n v="3320"/>
    <n v="49529016"/>
    <n v="119345"/>
    <n v="40.85"/>
    <n v="4.7"/>
    <n v="-0.55000000000000004"/>
    <x v="1"/>
    <x v="0"/>
  </r>
  <r>
    <x v="2"/>
    <x v="72"/>
    <x v="2"/>
    <n v="169.95"/>
    <n v="171.95"/>
    <n v="168.6"/>
    <n v="170.95"/>
    <n v="170.35478919800789"/>
    <n v="186336"/>
    <n v="1485"/>
    <n v="31743230"/>
    <n v="108582"/>
    <n v="58.27"/>
    <n v="3.35"/>
    <n v="1"/>
    <x v="0"/>
    <x v="0"/>
  </r>
  <r>
    <x v="2"/>
    <x v="73"/>
    <x v="2"/>
    <n v="168.95"/>
    <n v="171.15"/>
    <n v="168.6"/>
    <n v="169.1"/>
    <n v="169.60811082372311"/>
    <n v="308526"/>
    <n v="3024"/>
    <n v="52328512"/>
    <n v="155486"/>
    <n v="50.4"/>
    <n v="2.5499999999999998"/>
    <n v="0.15"/>
    <x v="0"/>
    <x v="0"/>
  </r>
  <r>
    <x v="2"/>
    <x v="74"/>
    <x v="2"/>
    <n v="165.7"/>
    <n v="170.7"/>
    <n v="165.7"/>
    <n v="168.95"/>
    <n v="168.95374386625986"/>
    <n v="568984"/>
    <n v="5470"/>
    <n v="96131977"/>
    <n v="288847"/>
    <n v="50.77"/>
    <n v="5"/>
    <n v="3.25"/>
    <x v="0"/>
    <x v="0"/>
  </r>
  <r>
    <x v="2"/>
    <x v="75"/>
    <x v="2"/>
    <n v="165.35"/>
    <n v="166.7"/>
    <n v="164.3"/>
    <n v="165.65"/>
    <n v="165.36799240349148"/>
    <n v="246429"/>
    <n v="2720"/>
    <n v="40751469"/>
    <n v="114511"/>
    <n v="46.47"/>
    <n v="2.4"/>
    <n v="0.3"/>
    <x v="0"/>
    <x v="0"/>
  </r>
  <r>
    <x v="2"/>
    <x v="76"/>
    <x v="3"/>
    <n v="165.6"/>
    <n v="166.2"/>
    <n v="164.5"/>
    <n v="165.55"/>
    <n v="165.22238665565345"/>
    <n v="87168"/>
    <n v="825"/>
    <n v="14402105"/>
    <n v="48379"/>
    <n v="55.5"/>
    <n v="1.7"/>
    <n v="-0.05"/>
    <x v="1"/>
    <x v="0"/>
  </r>
  <r>
    <x v="2"/>
    <x v="77"/>
    <x v="3"/>
    <n v="167.35"/>
    <n v="167.9"/>
    <n v="164.45"/>
    <n v="165.45"/>
    <n v="165.99523595694819"/>
    <n v="142526"/>
    <n v="1414"/>
    <n v="23658637"/>
    <n v="62113"/>
    <n v="43.58"/>
    <n v="3.45"/>
    <n v="-1.9"/>
    <x v="1"/>
    <x v="0"/>
  </r>
  <r>
    <x v="2"/>
    <x v="78"/>
    <x v="3"/>
    <n v="165.3"/>
    <n v="168.6"/>
    <n v="163.4"/>
    <n v="168.2"/>
    <n v="166.60686115726816"/>
    <n v="285258"/>
    <n v="3539"/>
    <n v="47525940"/>
    <n v="142720"/>
    <n v="50.03"/>
    <n v="5.2"/>
    <n v="2.9"/>
    <x v="0"/>
    <x v="0"/>
  </r>
  <r>
    <x v="2"/>
    <x v="79"/>
    <x v="3"/>
    <n v="170.85"/>
    <n v="171.6"/>
    <n v="164.4"/>
    <n v="165"/>
    <n v="167.03428563166875"/>
    <n v="345830"/>
    <n v="4087"/>
    <n v="57765467"/>
    <n v="147032"/>
    <n v="42.52"/>
    <n v="7.2"/>
    <n v="-5.85"/>
    <x v="1"/>
    <x v="0"/>
  </r>
  <r>
    <x v="2"/>
    <x v="80"/>
    <x v="3"/>
    <n v="170.1"/>
    <n v="173.25"/>
    <n v="169.5"/>
    <n v="170.55"/>
    <n v="171.24876606482553"/>
    <n v="549259"/>
    <n v="5593"/>
    <n v="94059926"/>
    <n v="320561"/>
    <n v="58.36"/>
    <n v="3.75"/>
    <n v="0.45"/>
    <x v="0"/>
    <x v="0"/>
  </r>
  <r>
    <x v="2"/>
    <x v="81"/>
    <x v="4"/>
    <n v="169"/>
    <n v="170.8"/>
    <n v="168.35"/>
    <n v="170.1"/>
    <n v="169.44042046966786"/>
    <n v="371965"/>
    <n v="3951"/>
    <n v="63025906"/>
    <n v="228476"/>
    <n v="61.42"/>
    <n v="2.4500000000000002"/>
    <n v="1.1000000000000001"/>
    <x v="0"/>
    <x v="0"/>
  </r>
  <r>
    <x v="2"/>
    <x v="82"/>
    <x v="4"/>
    <n v="167.5"/>
    <n v="169.4"/>
    <n v="166.65"/>
    <n v="169.05"/>
    <n v="167.94249895766887"/>
    <n v="280621"/>
    <n v="2074"/>
    <n v="47128192"/>
    <n v="127538"/>
    <n v="45.45"/>
    <n v="2.75"/>
    <n v="1.55"/>
    <x v="0"/>
    <x v="0"/>
  </r>
  <r>
    <x v="2"/>
    <x v="83"/>
    <x v="4"/>
    <n v="163.69999999999999"/>
    <n v="167.8"/>
    <n v="161.80000000000001"/>
    <n v="166.85"/>
    <n v="165.75396654694117"/>
    <n v="618359"/>
    <n v="5777"/>
    <n v="102495457"/>
    <m/>
    <m/>
    <n v="6"/>
    <n v="3.15"/>
    <x v="0"/>
    <x v="0"/>
  </r>
  <r>
    <x v="2"/>
    <x v="84"/>
    <x v="4"/>
    <n v="164.3"/>
    <n v="165.55"/>
    <n v="162.1"/>
    <n v="162.4"/>
    <n v="163.57109083802823"/>
    <n v="104901"/>
    <n v="1337"/>
    <n v="17158771"/>
    <n v="41166"/>
    <n v="39.24"/>
    <n v="3.45"/>
    <n v="-1.9"/>
    <x v="1"/>
    <x v="0"/>
  </r>
  <r>
    <x v="2"/>
    <x v="85"/>
    <x v="4"/>
    <n v="160.6"/>
    <n v="165.7"/>
    <n v="160.6"/>
    <n v="163.55000000000001"/>
    <n v="163.37778036816968"/>
    <n v="651982"/>
    <n v="8856"/>
    <n v="106519372"/>
    <n v="261413"/>
    <n v="40.1"/>
    <n v="5.0999999999999996"/>
    <n v="2.95"/>
    <x v="0"/>
    <x v="0"/>
  </r>
  <r>
    <x v="2"/>
    <x v="86"/>
    <x v="0"/>
    <n v="153.6"/>
    <n v="157.94999999999999"/>
    <n v="153.05000000000001"/>
    <n v="156.94999999999999"/>
    <n v="155.9231284050997"/>
    <n v="542385"/>
    <n v="6537"/>
    <n v="84570366"/>
    <n v="237547"/>
    <n v="43.8"/>
    <n v="4.9000000000000004"/>
    <n v="3.35"/>
    <x v="0"/>
    <x v="0"/>
  </r>
  <r>
    <x v="2"/>
    <x v="87"/>
    <x v="0"/>
    <n v="159.80000000000001"/>
    <n v="162.80000000000001"/>
    <n v="156.15"/>
    <n v="157.30000000000001"/>
    <n v="160.01620712941278"/>
    <n v="139198"/>
    <n v="1940"/>
    <n v="22273936"/>
    <n v="43755"/>
    <n v="31.43"/>
    <n v="6.65"/>
    <n v="-2.5"/>
    <x v="1"/>
    <x v="0"/>
  </r>
  <r>
    <x v="2"/>
    <x v="88"/>
    <x v="0"/>
    <n v="154.80000000000001"/>
    <n v="159.9"/>
    <n v="154.80000000000001"/>
    <n v="159.5"/>
    <n v="157.74832716267264"/>
    <n v="266314"/>
    <n v="2176"/>
    <n v="42010588"/>
    <n v="159038"/>
    <n v="59.72"/>
    <n v="5.0999999999999996"/>
    <n v="4.7"/>
    <x v="0"/>
    <x v="0"/>
  </r>
  <r>
    <x v="2"/>
    <x v="89"/>
    <x v="0"/>
    <n v="164.2"/>
    <n v="166.15"/>
    <n v="157"/>
    <n v="157.4"/>
    <n v="159.60329741771983"/>
    <n v="482984"/>
    <n v="6358"/>
    <n v="77085839"/>
    <n v="171692"/>
    <n v="35.549999999999997"/>
    <n v="9.15"/>
    <n v="-6.8"/>
    <x v="1"/>
    <x v="0"/>
  </r>
  <r>
    <x v="2"/>
    <x v="90"/>
    <x v="0"/>
    <n v="161.80000000000001"/>
    <n v="165.85"/>
    <n v="161.5"/>
    <n v="164.45"/>
    <n v="164.45229922620217"/>
    <n v="218791"/>
    <n v="1761"/>
    <n v="35980683"/>
    <n v="83845"/>
    <n v="38.32"/>
    <n v="4.3499999999999996"/>
    <n v="2.65"/>
    <x v="0"/>
    <x v="0"/>
  </r>
  <r>
    <x v="2"/>
    <x v="91"/>
    <x v="1"/>
    <n v="168.05"/>
    <n v="173.35"/>
    <n v="161.1"/>
    <n v="161.69999999999999"/>
    <n v="164.41090166652126"/>
    <n v="1432625"/>
    <n v="14823"/>
    <n v="235539168"/>
    <n v="408331"/>
    <n v="28.5"/>
    <n v="12.25"/>
    <n v="-6.35"/>
    <x v="1"/>
    <x v="0"/>
  </r>
  <r>
    <x v="2"/>
    <x v="92"/>
    <x v="2"/>
    <n v="167.85"/>
    <n v="167.85"/>
    <n v="163.6"/>
    <n v="165.65"/>
    <n v="165.5572328881469"/>
    <n v="239600"/>
    <n v="2543"/>
    <n v="39667513"/>
    <n v="68121"/>
    <n v="28.43"/>
    <n v="4.25"/>
    <n v="-2.2000000000000002"/>
    <x v="1"/>
    <x v="0"/>
  </r>
  <r>
    <x v="2"/>
    <x v="93"/>
    <x v="2"/>
    <n v="165.7"/>
    <n v="171.85"/>
    <n v="165.7"/>
    <n v="167.85"/>
    <n v="169.00554131855648"/>
    <n v="375001"/>
    <n v="3914"/>
    <n v="63377247"/>
    <n v="97121"/>
    <n v="25.9"/>
    <n v="6.15"/>
    <n v="2.15"/>
    <x v="0"/>
    <x v="0"/>
  </r>
  <r>
    <x v="2"/>
    <x v="94"/>
    <x v="2"/>
    <n v="165.2"/>
    <n v="166.85"/>
    <n v="161.69999999999999"/>
    <n v="164.2"/>
    <n v="164.06567952091535"/>
    <n v="246637"/>
    <n v="3268"/>
    <n v="40464667"/>
    <n v="95834"/>
    <n v="38.86"/>
    <n v="5.15"/>
    <n v="-1"/>
    <x v="1"/>
    <x v="0"/>
  </r>
  <r>
    <x v="2"/>
    <x v="95"/>
    <x v="3"/>
    <n v="170.05"/>
    <n v="171.7"/>
    <n v="164.45"/>
    <n v="165.25"/>
    <n v="167.17133611282529"/>
    <n v="664390"/>
    <n v="9181"/>
    <n v="111066964"/>
    <n v="382392"/>
    <n v="57.56"/>
    <n v="7.25"/>
    <n v="-4.8"/>
    <x v="1"/>
    <x v="0"/>
  </r>
  <r>
    <x v="2"/>
    <x v="96"/>
    <x v="3"/>
    <n v="164.1"/>
    <n v="172"/>
    <n v="164.1"/>
    <n v="170.75"/>
    <n v="170.55968566262831"/>
    <n v="140486"/>
    <n v="2099"/>
    <n v="23961248"/>
    <n v="53117"/>
    <n v="37.81"/>
    <n v="7.9"/>
    <n v="6.65"/>
    <x v="0"/>
    <x v="0"/>
  </r>
  <r>
    <x v="2"/>
    <x v="97"/>
    <x v="3"/>
    <n v="169.4"/>
    <n v="171.65"/>
    <n v="166.2"/>
    <n v="170.5"/>
    <n v="169.29225790490176"/>
    <n v="250604"/>
    <n v="3578"/>
    <n v="42425317"/>
    <n v="122739"/>
    <n v="48.98"/>
    <n v="5.45"/>
    <n v="1.1000000000000001"/>
    <x v="0"/>
    <x v="0"/>
  </r>
  <r>
    <x v="2"/>
    <x v="98"/>
    <x v="3"/>
    <n v="168"/>
    <n v="171.45"/>
    <n v="165.55"/>
    <n v="168.5"/>
    <n v="169.11102398523985"/>
    <n v="867200"/>
    <n v="15851"/>
    <n v="146653080"/>
    <n v="488545"/>
    <n v="56.34"/>
    <n v="5.9"/>
    <n v="0.5"/>
    <x v="0"/>
    <x v="0"/>
  </r>
  <r>
    <x v="2"/>
    <x v="99"/>
    <x v="3"/>
    <n v="159.15"/>
    <n v="168.7"/>
    <n v="159.15"/>
    <n v="167.95"/>
    <n v="165.63502981560367"/>
    <n v="1257563"/>
    <n v="35882"/>
    <n v="208296485"/>
    <n v="825662"/>
    <n v="65.66"/>
    <n v="9.5500000000000007"/>
    <n v="8.8000000000000007"/>
    <x v="0"/>
    <x v="0"/>
  </r>
  <r>
    <x v="2"/>
    <x v="100"/>
    <x v="4"/>
    <n v="158.15"/>
    <n v="159.9"/>
    <n v="157.5"/>
    <n v="158.85"/>
    <n v="158.70241662381872"/>
    <n v="225604"/>
    <n v="2199"/>
    <n v="35803900"/>
    <n v="86202"/>
    <n v="38.21"/>
    <n v="2.4"/>
    <n v="0.7"/>
    <x v="0"/>
    <x v="0"/>
  </r>
  <r>
    <x v="2"/>
    <x v="101"/>
    <x v="4"/>
    <n v="154.9"/>
    <n v="159.15"/>
    <n v="154"/>
    <n v="158.4"/>
    <n v="157.29763982189277"/>
    <n v="582795"/>
    <n v="8426"/>
    <n v="91672278"/>
    <n v="347103"/>
    <n v="59.56"/>
    <n v="5.15"/>
    <n v="3.5"/>
    <x v="0"/>
    <x v="0"/>
  </r>
  <r>
    <x v="2"/>
    <x v="102"/>
    <x v="4"/>
    <n v="151.25"/>
    <n v="154.65"/>
    <n v="150.44999999999999"/>
    <n v="154.1"/>
    <n v="153.01861836813728"/>
    <n v="369259"/>
    <n v="4484"/>
    <n v="56503502"/>
    <n v="210094"/>
    <n v="56.9"/>
    <n v="4.2"/>
    <n v="2.85"/>
    <x v="0"/>
    <x v="0"/>
  </r>
  <r>
    <x v="2"/>
    <x v="103"/>
    <x v="0"/>
    <n v="150.5"/>
    <n v="150.5"/>
    <n v="148.05000000000001"/>
    <n v="149.69999999999999"/>
    <n v="149.38746228730801"/>
    <n v="131587"/>
    <n v="1135"/>
    <n v="19657448"/>
    <n v="50939"/>
    <n v="38.71"/>
    <n v="2.4500000000000002"/>
    <n v="-0.8"/>
    <x v="1"/>
    <x v="0"/>
  </r>
  <r>
    <x v="2"/>
    <x v="104"/>
    <x v="0"/>
    <n v="152"/>
    <n v="152.5"/>
    <n v="143.4"/>
    <n v="146.80000000000001"/>
    <n v="146.52406173260687"/>
    <n v="592102"/>
    <n v="4908"/>
    <n v="86757190"/>
    <n v="184689"/>
    <n v="31.19"/>
    <n v="9.1"/>
    <n v="-5.2"/>
    <x v="1"/>
    <x v="0"/>
  </r>
  <r>
    <x v="2"/>
    <x v="105"/>
    <x v="0"/>
    <n v="146.65"/>
    <n v="150.9"/>
    <n v="146.65"/>
    <n v="150.05000000000001"/>
    <n v="149.40999587871136"/>
    <n v="456168"/>
    <n v="4754"/>
    <n v="68156059"/>
    <n v="119117"/>
    <n v="26.11"/>
    <n v="4.25"/>
    <n v="3.4"/>
    <x v="0"/>
    <x v="0"/>
  </r>
  <r>
    <x v="2"/>
    <x v="106"/>
    <x v="0"/>
    <n v="143.05000000000001"/>
    <n v="146.80000000000001"/>
    <n v="141.55000000000001"/>
    <n v="145.05000000000001"/>
    <n v="144.3903126840905"/>
    <n v="685804"/>
    <n v="9387"/>
    <n v="99023454"/>
    <n v="285070"/>
    <n v="41.57"/>
    <n v="5.25"/>
    <n v="2"/>
    <x v="0"/>
    <x v="0"/>
  </r>
  <r>
    <x v="2"/>
    <x v="107"/>
    <x v="1"/>
    <n v="156.85"/>
    <n v="158.19999999999999"/>
    <n v="151.5"/>
    <n v="153.19999999999999"/>
    <n v="153.90137785677211"/>
    <n v="635770"/>
    <n v="6221"/>
    <n v="97845879"/>
    <n v="201511"/>
    <n v="31.7"/>
    <n v="6.7"/>
    <n v="-3.65"/>
    <x v="1"/>
    <x v="0"/>
  </r>
  <r>
    <x v="2"/>
    <x v="108"/>
    <x v="1"/>
    <n v="150.19999999999999"/>
    <n v="157.6"/>
    <n v="149.75"/>
    <n v="156.65"/>
    <n v="154.80422932796276"/>
    <n v="302885"/>
    <n v="3090"/>
    <n v="46887879"/>
    <n v="95696"/>
    <n v="31.59"/>
    <n v="7.85"/>
    <n v="6.45"/>
    <x v="0"/>
    <x v="0"/>
  </r>
  <r>
    <x v="2"/>
    <x v="109"/>
    <x v="1"/>
    <n v="149.44999999999999"/>
    <n v="151.80000000000001"/>
    <n v="146.94999999999999"/>
    <n v="151.5"/>
    <n v="150.655935335496"/>
    <n v="296546"/>
    <n v="2121"/>
    <n v="44676415"/>
    <n v="86897"/>
    <n v="29.3"/>
    <n v="4.8499999999999996"/>
    <n v="2.0499999999999998"/>
    <x v="0"/>
    <x v="0"/>
  </r>
  <r>
    <x v="2"/>
    <x v="110"/>
    <x v="1"/>
    <n v="146.15"/>
    <n v="150.6"/>
    <n v="145.65"/>
    <n v="149.44999999999999"/>
    <n v="149.1234111364605"/>
    <n v="159548"/>
    <n v="1849"/>
    <n v="23792342"/>
    <n v="56198"/>
    <n v="35.22"/>
    <n v="4.95"/>
    <n v="3.3"/>
    <x v="0"/>
    <x v="0"/>
  </r>
  <r>
    <x v="2"/>
    <x v="111"/>
    <x v="2"/>
    <n v="148.1"/>
    <n v="151.30000000000001"/>
    <n v="145.44999999999999"/>
    <n v="146.15"/>
    <n v="148.16594493553973"/>
    <n v="363247"/>
    <n v="3165"/>
    <n v="53820835"/>
    <n v="184780"/>
    <n v="50.87"/>
    <n v="5.85"/>
    <n v="-1.95"/>
    <x v="1"/>
    <x v="0"/>
  </r>
  <r>
    <x v="2"/>
    <x v="112"/>
    <x v="2"/>
    <n v="147"/>
    <n v="149.35"/>
    <n v="146.30000000000001"/>
    <n v="147.9"/>
    <n v="147.8069419032264"/>
    <n v="772814"/>
    <n v="6243"/>
    <n v="114227274"/>
    <n v="393713"/>
    <n v="50.95"/>
    <n v="3.05"/>
    <n v="0.9"/>
    <x v="0"/>
    <x v="0"/>
  </r>
  <r>
    <x v="2"/>
    <x v="113"/>
    <x v="2"/>
    <n v="148.25"/>
    <n v="152.4"/>
    <n v="146.9"/>
    <n v="148.69999999999999"/>
    <n v="150.20238642024813"/>
    <n v="411495"/>
    <n v="3423"/>
    <n v="61807531"/>
    <n v="141769"/>
    <n v="34.450000000000003"/>
    <n v="5.5"/>
    <n v="0.45"/>
    <x v="0"/>
    <x v="0"/>
  </r>
  <r>
    <x v="2"/>
    <x v="114"/>
    <x v="2"/>
    <n v="150.25"/>
    <n v="150.75"/>
    <n v="146.69999999999999"/>
    <n v="147.55000000000001"/>
    <n v="148.84930800661971"/>
    <n v="341405"/>
    <n v="3603"/>
    <n v="50817898"/>
    <n v="130140"/>
    <n v="38.119999999999997"/>
    <n v="4.05"/>
    <n v="-2.7"/>
    <x v="1"/>
    <x v="0"/>
  </r>
  <r>
    <x v="2"/>
    <x v="115"/>
    <x v="2"/>
    <n v="145.94999999999999"/>
    <n v="148.19999999999999"/>
    <n v="145.05000000000001"/>
    <n v="147.30000000000001"/>
    <n v="146.85011334923371"/>
    <n v="338776"/>
    <n v="2300"/>
    <n v="49749294"/>
    <n v="235732"/>
    <n v="69.58"/>
    <n v="3.15"/>
    <n v="1.35"/>
    <x v="0"/>
    <x v="0"/>
  </r>
  <r>
    <x v="2"/>
    <x v="116"/>
    <x v="3"/>
    <n v="142.5"/>
    <n v="145.30000000000001"/>
    <n v="141.05000000000001"/>
    <n v="144.94999999999999"/>
    <n v="143.90321133680908"/>
    <n v="289817"/>
    <n v="1610"/>
    <n v="41705597"/>
    <n v="177760"/>
    <n v="61.34"/>
    <n v="4.25"/>
    <n v="2.4500000000000002"/>
    <x v="0"/>
    <x v="0"/>
  </r>
  <r>
    <x v="2"/>
    <x v="117"/>
    <x v="3"/>
    <n v="142.75"/>
    <n v="143.75"/>
    <n v="141.1"/>
    <n v="141.44999999999999"/>
    <n v="142.11159251376642"/>
    <n v="355212"/>
    <n v="2059"/>
    <n v="50479743"/>
    <n v="64432"/>
    <n v="18.14"/>
    <n v="2.65"/>
    <n v="-1.3"/>
    <x v="1"/>
    <x v="0"/>
  </r>
  <r>
    <x v="2"/>
    <x v="118"/>
    <x v="3"/>
    <n v="140.6"/>
    <n v="142.19999999999999"/>
    <n v="140.35"/>
    <n v="141.19999999999999"/>
    <n v="141.2238288437043"/>
    <n v="211970"/>
    <n v="1752"/>
    <n v="29935215"/>
    <n v="103930"/>
    <n v="49.03"/>
    <n v="1.85"/>
    <n v="0.6"/>
    <x v="0"/>
    <x v="0"/>
  </r>
  <r>
    <x v="2"/>
    <x v="119"/>
    <x v="3"/>
    <n v="139.1"/>
    <n v="140.9"/>
    <n v="138.80000000000001"/>
    <n v="140.6"/>
    <n v="139.86674521421037"/>
    <n v="445590"/>
    <n v="4031"/>
    <n v="62323223"/>
    <n v="233259"/>
    <n v="52.35"/>
    <n v="2.1"/>
    <n v="1.5"/>
    <x v="0"/>
    <x v="0"/>
  </r>
  <r>
    <x v="2"/>
    <x v="120"/>
    <x v="3"/>
    <n v="141.80000000000001"/>
    <n v="143.35"/>
    <n v="137.69999999999999"/>
    <n v="138.4"/>
    <n v="139.53416329226616"/>
    <n v="348210"/>
    <n v="5211"/>
    <n v="48587191"/>
    <n v="172097"/>
    <n v="49.42"/>
    <n v="5.65"/>
    <n v="-3.4"/>
    <x v="1"/>
    <x v="0"/>
  </r>
  <r>
    <x v="2"/>
    <x v="121"/>
    <x v="4"/>
    <n v="141.6"/>
    <n v="142.30000000000001"/>
    <n v="139.19999999999999"/>
    <n v="139.65"/>
    <n v="140.59502606126489"/>
    <n v="143508"/>
    <n v="1402"/>
    <n v="20176511"/>
    <n v="73916"/>
    <n v="51.51"/>
    <n v="3.1"/>
    <n v="-1.95"/>
    <x v="1"/>
    <x v="0"/>
  </r>
  <r>
    <x v="2"/>
    <x v="122"/>
    <x v="4"/>
    <n v="140"/>
    <n v="142.9"/>
    <n v="139.15"/>
    <n v="141.5"/>
    <n v="141.29867087768122"/>
    <n v="399587"/>
    <n v="4142"/>
    <n v="56461112"/>
    <n v="144397"/>
    <n v="36.14"/>
    <n v="3.75"/>
    <n v="1.5"/>
    <x v="0"/>
    <x v="0"/>
  </r>
  <r>
    <x v="2"/>
    <x v="123"/>
    <x v="4"/>
    <n v="144.1"/>
    <n v="145"/>
    <n v="138.35"/>
    <n v="140.15"/>
    <n v="141.07543308276456"/>
    <n v="754417"/>
    <n v="7076"/>
    <n v="106429705"/>
    <n v="172590"/>
    <n v="22.88"/>
    <n v="6.65"/>
    <n v="-3.95"/>
    <x v="1"/>
    <x v="0"/>
  </r>
  <r>
    <x v="2"/>
    <x v="124"/>
    <x v="4"/>
    <n v="149.80000000000001"/>
    <n v="152.19999999999999"/>
    <n v="146.9"/>
    <n v="147.9"/>
    <n v="150.04064930602556"/>
    <n v="288123"/>
    <n v="3122"/>
    <n v="43230162"/>
    <n v="151464"/>
    <n v="52.57"/>
    <n v="5.3"/>
    <n v="-1.9"/>
    <x v="1"/>
    <x v="0"/>
  </r>
  <r>
    <x v="2"/>
    <x v="125"/>
    <x v="0"/>
    <n v="149.30000000000001"/>
    <n v="151.15"/>
    <n v="148.75"/>
    <n v="149.85"/>
    <n v="149.97034205789657"/>
    <n v="562244"/>
    <n v="5529"/>
    <n v="84319925"/>
    <n v="296870"/>
    <n v="52.8"/>
    <n v="2.4"/>
    <n v="0.55000000000000004"/>
    <x v="0"/>
    <x v="0"/>
  </r>
  <r>
    <x v="2"/>
    <x v="126"/>
    <x v="0"/>
    <n v="148.15"/>
    <n v="150.44999999999999"/>
    <n v="147.9"/>
    <n v="149.35"/>
    <n v="149.20913405636244"/>
    <n v="189204"/>
    <n v="2215"/>
    <n v="28230965"/>
    <n v="70312"/>
    <n v="37.159999999999997"/>
    <n v="2.5499999999999998"/>
    <n v="1.2"/>
    <x v="0"/>
    <x v="0"/>
  </r>
  <r>
    <x v="2"/>
    <x v="127"/>
    <x v="0"/>
    <n v="147.25"/>
    <n v="148.1"/>
    <n v="145.5"/>
    <n v="147.4"/>
    <n v="146.9412989175687"/>
    <n v="177748"/>
    <n v="1930"/>
    <n v="26118522"/>
    <n v="64244"/>
    <n v="36.14"/>
    <n v="2.6"/>
    <n v="0.15"/>
    <x v="0"/>
    <x v="0"/>
  </r>
  <r>
    <x v="2"/>
    <x v="128"/>
    <x v="0"/>
    <n v="139.94999999999999"/>
    <n v="147.75"/>
    <n v="138.30000000000001"/>
    <n v="147.30000000000001"/>
    <n v="144.24395346148364"/>
    <n v="371907"/>
    <n v="3161"/>
    <n v="53645336"/>
    <n v="147114"/>
    <n v="39.56"/>
    <n v="9.4499999999999993"/>
    <n v="7.35"/>
    <x v="0"/>
    <x v="0"/>
  </r>
  <r>
    <x v="2"/>
    <x v="129"/>
    <x v="0"/>
    <n v="142.44999999999999"/>
    <n v="143.80000000000001"/>
    <n v="138"/>
    <n v="140.15"/>
    <n v="140.1235806503328"/>
    <n v="1010498"/>
    <n v="7921"/>
    <n v="141594598"/>
    <n v="533340"/>
    <n v="52.78"/>
    <n v="5.8"/>
    <n v="-2.2999999999999998"/>
    <x v="1"/>
    <x v="0"/>
  </r>
  <r>
    <x v="2"/>
    <x v="130"/>
    <x v="2"/>
    <n v="135.65"/>
    <n v="141.9"/>
    <n v="134.05000000000001"/>
    <n v="141.19999999999999"/>
    <n v="138.65630980938937"/>
    <n v="1385652"/>
    <n v="10071"/>
    <n v="192129393"/>
    <n v="416474"/>
    <n v="30.06"/>
    <n v="7.85"/>
    <n v="5.55"/>
    <x v="0"/>
    <x v="0"/>
  </r>
  <r>
    <x v="2"/>
    <x v="131"/>
    <x v="2"/>
    <n v="140.75"/>
    <n v="146.5"/>
    <n v="136.1"/>
    <n v="137"/>
    <n v="141.59301885192204"/>
    <n v="1367712"/>
    <n v="9916"/>
    <n v="193658471"/>
    <n v="338051"/>
    <n v="24.72"/>
    <n v="10.4"/>
    <n v="-3.75"/>
    <x v="1"/>
    <x v="0"/>
  </r>
  <r>
    <x v="2"/>
    <x v="132"/>
    <x v="2"/>
    <n v="139.19999999999999"/>
    <n v="140.1"/>
    <n v="134.69999999999999"/>
    <n v="135.30000000000001"/>
    <n v="137.08768224553754"/>
    <n v="117424"/>
    <n v="2251"/>
    <n v="16097384"/>
    <n v="69162"/>
    <n v="58.9"/>
    <n v="5.4"/>
    <n v="-3.9"/>
    <x v="1"/>
    <x v="0"/>
  </r>
  <r>
    <x v="2"/>
    <x v="133"/>
    <x v="2"/>
    <n v="139"/>
    <n v="141"/>
    <n v="137.9"/>
    <n v="139"/>
    <n v="139.50987436435906"/>
    <n v="190949"/>
    <n v="2374"/>
    <n v="26639271"/>
    <n v="57427"/>
    <n v="30.07"/>
    <n v="3.1"/>
    <n v="0"/>
    <x v="1"/>
    <x v="0"/>
  </r>
  <r>
    <x v="2"/>
    <x v="134"/>
    <x v="3"/>
    <n v="137.05000000000001"/>
    <n v="143"/>
    <n v="137.05000000000001"/>
    <n v="139.25"/>
    <n v="140.6773487957357"/>
    <n v="608961"/>
    <n v="4073"/>
    <n v="85667019"/>
    <n v="107038"/>
    <n v="17.579999999999998"/>
    <n v="5.95"/>
    <n v="2.2000000000000002"/>
    <x v="0"/>
    <x v="0"/>
  </r>
  <r>
    <x v="2"/>
    <x v="135"/>
    <x v="3"/>
    <n v="132.9"/>
    <n v="137"/>
    <n v="132.15"/>
    <n v="136.44999999999999"/>
    <n v="134.86651540810388"/>
    <n v="305878"/>
    <n v="3302"/>
    <n v="41252700"/>
    <n v="105350"/>
    <n v="34.44"/>
    <n v="4.8499999999999996"/>
    <n v="3.55"/>
    <x v="0"/>
    <x v="0"/>
  </r>
  <r>
    <x v="2"/>
    <x v="136"/>
    <x v="3"/>
    <n v="129.80000000000001"/>
    <n v="133.94999999999999"/>
    <n v="129"/>
    <n v="133.55000000000001"/>
    <n v="131.83199597734611"/>
    <n v="188930"/>
    <n v="1302"/>
    <n v="24907019"/>
    <n v="90880"/>
    <n v="48.1"/>
    <n v="4.95"/>
    <n v="3.75"/>
    <x v="0"/>
    <x v="0"/>
  </r>
  <r>
    <x v="2"/>
    <x v="137"/>
    <x v="3"/>
    <n v="133.94999999999999"/>
    <n v="133.94999999999999"/>
    <n v="128.15"/>
    <n v="130.30000000000001"/>
    <n v="129.90736793229354"/>
    <n v="521191"/>
    <n v="3656"/>
    <n v="67706551"/>
    <n v="270449"/>
    <n v="51.89"/>
    <n v="5.8"/>
    <n v="-3.65"/>
    <x v="1"/>
    <x v="0"/>
  </r>
  <r>
    <x v="2"/>
    <x v="138"/>
    <x v="3"/>
    <n v="134.94999999999999"/>
    <n v="135.6"/>
    <n v="131.15"/>
    <n v="132.69999999999999"/>
    <n v="133.25563982606948"/>
    <n v="278732"/>
    <n v="2764"/>
    <n v="37142611"/>
    <n v="115943"/>
    <n v="41.6"/>
    <n v="4.45"/>
    <n v="-2.25"/>
    <x v="1"/>
    <x v="0"/>
  </r>
  <r>
    <x v="2"/>
    <x v="139"/>
    <x v="4"/>
    <n v="141.55000000000001"/>
    <n v="142"/>
    <n v="134.35"/>
    <n v="135.35"/>
    <n v="137.06535534899203"/>
    <n v="733054"/>
    <n v="9770"/>
    <n v="100476307"/>
    <n v="314291"/>
    <n v="42.87"/>
    <n v="7.65"/>
    <n v="-6.2"/>
    <x v="1"/>
    <x v="0"/>
  </r>
  <r>
    <x v="2"/>
    <x v="140"/>
    <x v="4"/>
    <n v="142.75"/>
    <n v="143.44999999999999"/>
    <n v="139.9"/>
    <n v="140.19999999999999"/>
    <n v="141.56468822817126"/>
    <n v="403837"/>
    <n v="4637"/>
    <n v="57169059"/>
    <n v="146159"/>
    <n v="36.19"/>
    <n v="3.55"/>
    <n v="-2.5499999999999998"/>
    <x v="1"/>
    <x v="0"/>
  </r>
  <r>
    <x v="2"/>
    <x v="141"/>
    <x v="4"/>
    <n v="142.94999999999999"/>
    <n v="144.55000000000001"/>
    <n v="138.4"/>
    <n v="142.55000000000001"/>
    <n v="141.89711420227482"/>
    <n v="208192"/>
    <n v="2346"/>
    <n v="29541844"/>
    <n v="66189"/>
    <n v="31.79"/>
    <n v="6.15"/>
    <n v="-0.4"/>
    <x v="1"/>
    <x v="0"/>
  </r>
  <r>
    <x v="2"/>
    <x v="142"/>
    <x v="4"/>
    <n v="148.6"/>
    <n v="148.9"/>
    <n v="143.5"/>
    <n v="144.30000000000001"/>
    <n v="145.23414309588796"/>
    <n v="381758"/>
    <n v="5986"/>
    <n v="55444296"/>
    <n v="187394"/>
    <n v="49.09"/>
    <n v="5.4"/>
    <n v="-4.3"/>
    <x v="1"/>
    <x v="0"/>
  </r>
  <r>
    <x v="2"/>
    <x v="143"/>
    <x v="4"/>
    <n v="152.69999999999999"/>
    <n v="152.69999999999999"/>
    <n v="148.25"/>
    <n v="148.94999999999999"/>
    <n v="149.64244900708343"/>
    <n v="89081"/>
    <n v="1110"/>
    <n v="13330299"/>
    <n v="43080"/>
    <n v="48.36"/>
    <n v="4.45"/>
    <n v="-3.75"/>
    <x v="1"/>
    <x v="0"/>
  </r>
  <r>
    <x v="2"/>
    <x v="144"/>
    <x v="0"/>
    <n v="152.19999999999999"/>
    <n v="154.94999999999999"/>
    <n v="151.35"/>
    <n v="152.25"/>
    <n v="153.09826965872563"/>
    <n v="198169"/>
    <n v="1918"/>
    <n v="30339331"/>
    <n v="36532"/>
    <n v="18.43"/>
    <n v="3.6"/>
    <n v="0.05"/>
    <x v="0"/>
    <x v="0"/>
  </r>
  <r>
    <x v="2"/>
    <x v="145"/>
    <x v="0"/>
    <n v="154"/>
    <n v="154.4"/>
    <n v="150.9"/>
    <n v="152.25"/>
    <n v="152.30586863356754"/>
    <n v="171505"/>
    <n v="1520"/>
    <n v="26121218"/>
    <n v="45011"/>
    <n v="26.24"/>
    <n v="3.5"/>
    <n v="-1.75"/>
    <x v="1"/>
    <x v="0"/>
  </r>
  <r>
    <x v="2"/>
    <x v="146"/>
    <x v="0"/>
    <n v="150"/>
    <n v="156.25"/>
    <n v="150"/>
    <n v="153.94999999999999"/>
    <n v="154.18626838773994"/>
    <n v="730242"/>
    <n v="5089"/>
    <n v="112593289"/>
    <n v="278346"/>
    <n v="38.119999999999997"/>
    <n v="6.25"/>
    <n v="3.95"/>
    <x v="0"/>
    <x v="0"/>
  </r>
  <r>
    <x v="2"/>
    <x v="147"/>
    <x v="0"/>
    <n v="147.6"/>
    <n v="151.65"/>
    <n v="147.5"/>
    <n v="151.05000000000001"/>
    <n v="150.21749358521109"/>
    <n v="224871"/>
    <n v="1688"/>
    <n v="33779558"/>
    <n v="75021"/>
    <n v="33.36"/>
    <n v="4.1500000000000004"/>
    <n v="3.45"/>
    <x v="0"/>
    <x v="0"/>
  </r>
  <r>
    <x v="2"/>
    <x v="148"/>
    <x v="0"/>
    <n v="148.94999999999999"/>
    <n v="149.1"/>
    <n v="144.80000000000001"/>
    <n v="147.55000000000001"/>
    <n v="147.25166240718983"/>
    <n v="165122"/>
    <n v="2009"/>
    <n v="24314489"/>
    <n v="51226"/>
    <n v="31.02"/>
    <n v="4.3"/>
    <n v="-1.4"/>
    <x v="1"/>
    <x v="0"/>
  </r>
  <r>
    <x v="2"/>
    <x v="149"/>
    <x v="0"/>
    <n v="150.55000000000001"/>
    <n v="153.94999999999999"/>
    <n v="147.19999999999999"/>
    <n v="151.19999999999999"/>
    <n v="151.60721698619471"/>
    <n v="1099434"/>
    <n v="7003"/>
    <n v="166682129"/>
    <m/>
    <m/>
    <n v="6.75"/>
    <n v="0.65"/>
    <x v="0"/>
    <x v="0"/>
  </r>
  <r>
    <x v="2"/>
    <x v="150"/>
    <x v="2"/>
    <n v="149.6"/>
    <n v="152.6"/>
    <n v="147.5"/>
    <n v="151.44999999999999"/>
    <n v="150.39617508601589"/>
    <n v="380453"/>
    <n v="3264"/>
    <n v="57218676"/>
    <n v="127651"/>
    <n v="33.549999999999997"/>
    <n v="5.0999999999999996"/>
    <n v="1.85"/>
    <x v="0"/>
    <x v="0"/>
  </r>
  <r>
    <x v="2"/>
    <x v="151"/>
    <x v="2"/>
    <n v="151.44999999999999"/>
    <n v="151.44999999999999"/>
    <n v="147.94999999999999"/>
    <n v="148.19999999999999"/>
    <n v="149.71546365561045"/>
    <n v="354250"/>
    <n v="3867"/>
    <n v="53036703"/>
    <n v="125944"/>
    <n v="35.549999999999997"/>
    <n v="3.5"/>
    <n v="-3.25"/>
    <x v="1"/>
    <x v="0"/>
  </r>
  <r>
    <x v="2"/>
    <x v="152"/>
    <x v="2"/>
    <n v="149.9"/>
    <n v="154.4"/>
    <n v="149.6"/>
    <n v="150.4"/>
    <n v="151.59554030452858"/>
    <n v="162612"/>
    <n v="1463"/>
    <n v="24651254"/>
    <n v="42228"/>
    <n v="25.97"/>
    <n v="4.8"/>
    <n v="0.5"/>
    <x v="0"/>
    <x v="0"/>
  </r>
  <r>
    <x v="2"/>
    <x v="153"/>
    <x v="2"/>
    <n v="151.1"/>
    <n v="152.80000000000001"/>
    <n v="146.19999999999999"/>
    <n v="151.1"/>
    <n v="150.0649014932865"/>
    <n v="278915"/>
    <n v="2418"/>
    <n v="41855352"/>
    <n v="52419"/>
    <n v="18.79"/>
    <n v="6.6"/>
    <n v="0"/>
    <x v="1"/>
    <x v="0"/>
  </r>
  <r>
    <x v="2"/>
    <x v="154"/>
    <x v="2"/>
    <n v="147.55000000000001"/>
    <n v="150"/>
    <n v="145.44999999999999"/>
    <n v="149.44999999999999"/>
    <n v="148.01123710452069"/>
    <n v="185724"/>
    <n v="1748"/>
    <n v="27489239"/>
    <n v="62086"/>
    <n v="33.43"/>
    <n v="4.55"/>
    <n v="1.9"/>
    <x v="0"/>
    <x v="0"/>
  </r>
  <r>
    <x v="2"/>
    <x v="155"/>
    <x v="3"/>
    <n v="150.4"/>
    <n v="151.55000000000001"/>
    <n v="148.5"/>
    <n v="148.80000000000001"/>
    <n v="149.76172895514915"/>
    <n v="63923"/>
    <n v="1190"/>
    <n v="9573219"/>
    <n v="23696"/>
    <n v="37.07"/>
    <n v="3.05"/>
    <n v="-1.6"/>
    <x v="1"/>
    <x v="0"/>
  </r>
  <r>
    <x v="2"/>
    <x v="156"/>
    <x v="3"/>
    <n v="151.30000000000001"/>
    <n v="152.1"/>
    <n v="150.4"/>
    <n v="151"/>
    <n v="151.30187128524321"/>
    <n v="99771"/>
    <n v="1072"/>
    <n v="15095539"/>
    <n v="48749"/>
    <n v="48.86"/>
    <n v="1.7"/>
    <n v="-0.3"/>
    <x v="1"/>
    <x v="0"/>
  </r>
  <r>
    <x v="2"/>
    <x v="157"/>
    <x v="3"/>
    <n v="150"/>
    <n v="151.75"/>
    <n v="148.5"/>
    <n v="151.44999999999999"/>
    <n v="149.99886097811185"/>
    <n v="539059"/>
    <n v="4767"/>
    <n v="80858236"/>
    <n v="167353"/>
    <n v="31.05"/>
    <n v="3.25"/>
    <n v="1.45"/>
    <x v="0"/>
    <x v="0"/>
  </r>
  <r>
    <x v="2"/>
    <x v="158"/>
    <x v="3"/>
    <n v="152"/>
    <n v="153.44999999999999"/>
    <n v="149.80000000000001"/>
    <n v="150.30000000000001"/>
    <n v="151.94253920162447"/>
    <n v="124102"/>
    <n v="1374"/>
    <n v="18856373"/>
    <n v="52184"/>
    <n v="42.05"/>
    <n v="3.65"/>
    <n v="-1.7"/>
    <x v="1"/>
    <x v="0"/>
  </r>
  <r>
    <x v="2"/>
    <x v="159"/>
    <x v="3"/>
    <n v="150"/>
    <n v="152.9"/>
    <n v="149.25"/>
    <n v="152.35"/>
    <n v="151.84514584644592"/>
    <n v="193834"/>
    <n v="1340"/>
    <n v="29432752"/>
    <n v="109525"/>
    <n v="56.5"/>
    <n v="3.65"/>
    <n v="2.35"/>
    <x v="0"/>
    <x v="0"/>
  </r>
  <r>
    <x v="2"/>
    <x v="160"/>
    <x v="4"/>
    <n v="150.75"/>
    <n v="151.9"/>
    <n v="149"/>
    <n v="151.15"/>
    <n v="150.67410458419718"/>
    <n v="542625"/>
    <n v="3833"/>
    <n v="81759536"/>
    <n v="244749"/>
    <n v="45.1"/>
    <n v="2.9"/>
    <n v="0.4"/>
    <x v="0"/>
    <x v="0"/>
  </r>
  <r>
    <x v="2"/>
    <x v="161"/>
    <x v="4"/>
    <n v="150.85"/>
    <n v="151.69999999999999"/>
    <n v="150.15"/>
    <n v="151.19999999999999"/>
    <n v="151.01361053022555"/>
    <n v="196539"/>
    <n v="1354"/>
    <n v="29680064"/>
    <n v="62893"/>
    <n v="32"/>
    <n v="1.55"/>
    <n v="0.35"/>
    <x v="0"/>
    <x v="0"/>
  </r>
  <r>
    <x v="2"/>
    <x v="162"/>
    <x v="4"/>
    <n v="148.30000000000001"/>
    <n v="150.85"/>
    <n v="147.35"/>
    <n v="148.25"/>
    <n v="148.93201217447989"/>
    <n v="635099"/>
    <n v="4988"/>
    <n v="94586572"/>
    <n v="241565"/>
    <n v="38.04"/>
    <n v="3.5"/>
    <n v="-0.05"/>
    <x v="1"/>
    <x v="0"/>
  </r>
  <r>
    <x v="2"/>
    <x v="163"/>
    <x v="4"/>
    <n v="138.85"/>
    <n v="149.1"/>
    <n v="138.5"/>
    <n v="148.1"/>
    <n v="144.3909490131999"/>
    <n v="391670"/>
    <n v="3211"/>
    <n v="56553603"/>
    <n v="158206"/>
    <n v="40.39"/>
    <n v="10.6"/>
    <n v="9.25"/>
    <x v="0"/>
    <x v="0"/>
  </r>
  <r>
    <x v="2"/>
    <x v="164"/>
    <x v="4"/>
    <n v="143.55000000000001"/>
    <n v="143.55000000000001"/>
    <n v="137.05000000000001"/>
    <n v="137.65"/>
    <n v="140.3370564791766"/>
    <n v="387665"/>
    <n v="4236"/>
    <n v="54403765"/>
    <n v="126123"/>
    <n v="32.53"/>
    <n v="6.5"/>
    <n v="-5.9"/>
    <x v="1"/>
    <x v="0"/>
  </r>
  <r>
    <x v="2"/>
    <x v="165"/>
    <x v="0"/>
    <n v="149.1"/>
    <n v="149.9"/>
    <n v="143.4"/>
    <n v="143.94999999999999"/>
    <n v="145.52841979176722"/>
    <n v="404067"/>
    <n v="4430"/>
    <n v="58803232"/>
    <n v="161973"/>
    <n v="40.090000000000003"/>
    <n v="6.5"/>
    <n v="-5.15"/>
    <x v="1"/>
    <x v="0"/>
  </r>
  <r>
    <x v="2"/>
    <x v="166"/>
    <x v="0"/>
    <n v="151.94999999999999"/>
    <n v="152.94999999999999"/>
    <n v="148.5"/>
    <n v="148.9"/>
    <n v="150.59605334272726"/>
    <n v="828904"/>
    <n v="8821"/>
    <n v="124829671"/>
    <n v="332826"/>
    <n v="40.15"/>
    <n v="4.45"/>
    <n v="-3.05"/>
    <x v="1"/>
    <x v="0"/>
  </r>
  <r>
    <x v="2"/>
    <x v="167"/>
    <x v="0"/>
    <n v="153.80000000000001"/>
    <n v="154.80000000000001"/>
    <n v="150.85"/>
    <n v="151.75"/>
    <n v="152.25690025814896"/>
    <n v="880112"/>
    <n v="8856"/>
    <n v="134003125"/>
    <n v="332207"/>
    <n v="37.75"/>
    <n v="3.95"/>
    <n v="-2.0499999999999998"/>
    <x v="1"/>
    <x v="0"/>
  </r>
  <r>
    <x v="2"/>
    <x v="168"/>
    <x v="0"/>
    <n v="152.19999999999999"/>
    <n v="155.30000000000001"/>
    <n v="152.19999999999999"/>
    <n v="155"/>
    <n v="154.10798817520788"/>
    <n v="310534"/>
    <n v="2793"/>
    <n v="47855770"/>
    <n v="103180"/>
    <n v="33.229999999999997"/>
    <n v="3.1"/>
    <n v="2.8"/>
    <x v="0"/>
    <x v="0"/>
  </r>
  <r>
    <x v="2"/>
    <x v="169"/>
    <x v="0"/>
    <n v="158.85"/>
    <n v="159.69999999999999"/>
    <n v="151.05000000000001"/>
    <n v="151.55000000000001"/>
    <n v="154.56212806092577"/>
    <n v="1308346"/>
    <n v="15557"/>
    <n v="202220742"/>
    <n v="530285"/>
    <n v="40.53"/>
    <n v="8.65"/>
    <n v="-7.3"/>
    <x v="1"/>
    <x v="0"/>
  </r>
  <r>
    <x v="2"/>
    <x v="170"/>
    <x v="1"/>
    <n v="160.9"/>
    <n v="161.4"/>
    <n v="157.19999999999999"/>
    <n v="157.69999999999999"/>
    <n v="158.85372909583558"/>
    <n v="463544"/>
    <n v="4132"/>
    <n v="73635693"/>
    <n v="219305"/>
    <n v="47.31"/>
    <n v="4.2"/>
    <n v="-3.2"/>
    <x v="1"/>
    <x v="0"/>
  </r>
  <r>
    <x v="2"/>
    <x v="171"/>
    <x v="1"/>
    <n v="160.44999999999999"/>
    <n v="161.15"/>
    <n v="158"/>
    <n v="160.9"/>
    <n v="159.71998428942518"/>
    <n v="593231"/>
    <n v="5605"/>
    <n v="94750846"/>
    <n v="226786"/>
    <n v="38.229999999999997"/>
    <n v="3.15"/>
    <n v="0.45"/>
    <x v="0"/>
    <x v="0"/>
  </r>
  <r>
    <x v="2"/>
    <x v="172"/>
    <x v="1"/>
    <n v="159.65"/>
    <n v="160.80000000000001"/>
    <n v="159"/>
    <n v="160.05000000000001"/>
    <n v="159.88497636500651"/>
    <n v="145970"/>
    <n v="1730"/>
    <n v="23338410"/>
    <n v="53992"/>
    <n v="36.99"/>
    <n v="1.8"/>
    <n v="0.4"/>
    <x v="0"/>
    <x v="0"/>
  </r>
  <r>
    <x v="2"/>
    <x v="173"/>
    <x v="2"/>
    <n v="158.80000000000001"/>
    <n v="159.6"/>
    <n v="157.30000000000001"/>
    <n v="158.94999999999999"/>
    <n v="158.43259059844365"/>
    <n v="519297"/>
    <n v="5856"/>
    <n v="82273569"/>
    <n v="173246"/>
    <n v="33.36"/>
    <n v="2.2999999999999998"/>
    <n v="0.15"/>
    <x v="0"/>
    <x v="0"/>
  </r>
  <r>
    <x v="2"/>
    <x v="174"/>
    <x v="2"/>
    <n v="161"/>
    <n v="161.5"/>
    <n v="158.5"/>
    <n v="159.05000000000001"/>
    <n v="160.19048797546674"/>
    <n v="185870"/>
    <n v="2626"/>
    <n v="29774606"/>
    <n v="77287"/>
    <n v="41.58"/>
    <n v="3"/>
    <n v="-1.95"/>
    <x v="1"/>
    <x v="0"/>
  </r>
  <r>
    <x v="2"/>
    <x v="175"/>
    <x v="3"/>
    <n v="162"/>
    <n v="162.69999999999999"/>
    <n v="160.5"/>
    <n v="160.75"/>
    <n v="161.49782460922026"/>
    <n v="613453"/>
    <n v="5350"/>
    <n v="99071325"/>
    <n v="271848"/>
    <n v="44.31"/>
    <n v="2.2000000000000002"/>
    <n v="-1.25"/>
    <x v="1"/>
    <x v="0"/>
  </r>
  <r>
    <x v="2"/>
    <x v="176"/>
    <x v="3"/>
    <n v="166.5"/>
    <n v="167"/>
    <n v="160.55000000000001"/>
    <n v="161.5"/>
    <n v="162.29571717532653"/>
    <n v="626876"/>
    <n v="5205"/>
    <n v="101739290"/>
    <n v="195923"/>
    <n v="31.25"/>
    <n v="6.45"/>
    <n v="-5"/>
    <x v="1"/>
    <x v="0"/>
  </r>
  <r>
    <x v="2"/>
    <x v="177"/>
    <x v="3"/>
    <n v="163.95"/>
    <n v="167.3"/>
    <n v="163.5"/>
    <n v="166.45"/>
    <n v="166.4953940002703"/>
    <n v="599327"/>
    <n v="4609"/>
    <n v="99785185"/>
    <n v="320065"/>
    <n v="53.4"/>
    <n v="3.8"/>
    <n v="2.5"/>
    <x v="0"/>
    <x v="0"/>
  </r>
  <r>
    <x v="2"/>
    <x v="178"/>
    <x v="3"/>
    <n v="160"/>
    <n v="165.25"/>
    <n v="158.25"/>
    <n v="164.4"/>
    <n v="161.95203002206159"/>
    <n v="786888"/>
    <n v="6954"/>
    <n v="127438109"/>
    <n v="288127"/>
    <n v="36.619999999999997"/>
    <n v="7"/>
    <n v="4.4000000000000004"/>
    <x v="0"/>
    <x v="0"/>
  </r>
  <r>
    <x v="2"/>
    <x v="179"/>
    <x v="4"/>
    <n v="163.4"/>
    <n v="164.4"/>
    <n v="157.1"/>
    <n v="159.1"/>
    <n v="161.67174700851268"/>
    <n v="398464"/>
    <n v="4560"/>
    <n v="64420371"/>
    <n v="131661"/>
    <n v="33.04"/>
    <n v="7.3"/>
    <n v="-4.3"/>
    <x v="1"/>
    <x v="0"/>
  </r>
  <r>
    <x v="2"/>
    <x v="180"/>
    <x v="4"/>
    <n v="161.25"/>
    <n v="164.45"/>
    <n v="160.30000000000001"/>
    <n v="163.15"/>
    <n v="162.83712768144636"/>
    <n v="617717"/>
    <n v="7096"/>
    <n v="100587262"/>
    <n v="223372"/>
    <n v="36.159999999999997"/>
    <n v="4.1500000000000004"/>
    <n v="1.9"/>
    <x v="0"/>
    <x v="0"/>
  </r>
  <r>
    <x v="2"/>
    <x v="181"/>
    <x v="4"/>
    <n v="163.9"/>
    <n v="165"/>
    <n v="162.75"/>
    <n v="164"/>
    <n v="163.70480509778369"/>
    <n v="586294"/>
    <n v="7786"/>
    <n v="95979145"/>
    <n v="237991"/>
    <n v="40.590000000000003"/>
    <n v="2.25"/>
    <n v="0.1"/>
    <x v="0"/>
    <x v="0"/>
  </r>
  <r>
    <x v="2"/>
    <x v="182"/>
    <x v="4"/>
    <n v="169.35"/>
    <n v="169.6"/>
    <n v="163.25"/>
    <n v="163.9"/>
    <n v="165.49300888404611"/>
    <n v="502924"/>
    <n v="6806"/>
    <n v="83230406"/>
    <n v="334883"/>
    <n v="66.59"/>
    <n v="6.35"/>
    <n v="-5.45"/>
    <x v="1"/>
    <x v="0"/>
  </r>
  <r>
    <x v="2"/>
    <x v="183"/>
    <x v="4"/>
    <n v="169.25"/>
    <n v="170.55"/>
    <n v="168.55"/>
    <n v="169.8"/>
    <n v="169.52871756792803"/>
    <n v="277426"/>
    <n v="3005"/>
    <n v="47031674"/>
    <n v="127012"/>
    <n v="45.78"/>
    <n v="2"/>
    <n v="0.55000000000000004"/>
    <x v="0"/>
    <x v="0"/>
  </r>
  <r>
    <x v="2"/>
    <x v="184"/>
    <x v="0"/>
    <n v="170.5"/>
    <n v="170.9"/>
    <n v="165.8"/>
    <n v="169.7"/>
    <n v="167.96689209361492"/>
    <n v="770390"/>
    <n v="10811"/>
    <n v="129400014"/>
    <n v="314000"/>
    <n v="40.76"/>
    <n v="5.0999999999999996"/>
    <n v="-0.8"/>
    <x v="1"/>
    <x v="0"/>
  </r>
  <r>
    <x v="2"/>
    <x v="185"/>
    <x v="0"/>
    <n v="174.35"/>
    <n v="174.4"/>
    <n v="170.1"/>
    <n v="170.6"/>
    <n v="171.67189416911646"/>
    <n v="259206"/>
    <n v="3264"/>
    <n v="44498385"/>
    <n v="145335"/>
    <n v="56.07"/>
    <n v="4.3"/>
    <n v="-3.75"/>
    <x v="1"/>
    <x v="0"/>
  </r>
  <r>
    <x v="2"/>
    <x v="186"/>
    <x v="0"/>
    <n v="176.8"/>
    <n v="176.8"/>
    <n v="174.05"/>
    <n v="174.35"/>
    <n v="175.11588226657901"/>
    <n v="469977"/>
    <n v="5372"/>
    <n v="82300437"/>
    <n v="171259"/>
    <n v="36.44"/>
    <n v="2.75"/>
    <n v="-2.4500000000000002"/>
    <x v="1"/>
    <x v="0"/>
  </r>
  <r>
    <x v="2"/>
    <x v="187"/>
    <x v="0"/>
    <n v="174.55"/>
    <n v="176.5"/>
    <n v="173.45"/>
    <n v="175.5"/>
    <n v="174.95268763584016"/>
    <n v="637698"/>
    <n v="5292"/>
    <n v="111566979"/>
    <n v="140549"/>
    <n v="22.04"/>
    <n v="3.05"/>
    <n v="0.95"/>
    <x v="0"/>
    <x v="0"/>
  </r>
  <r>
    <x v="2"/>
    <x v="188"/>
    <x v="0"/>
    <n v="177"/>
    <n v="177.1"/>
    <n v="174.4"/>
    <n v="174.55"/>
    <n v="175.82668509328477"/>
    <n v="222866"/>
    <n v="2249"/>
    <n v="39185790"/>
    <n v="78435"/>
    <n v="35.19"/>
    <n v="2.7"/>
    <n v="-2.4500000000000002"/>
    <x v="1"/>
    <x v="0"/>
  </r>
  <r>
    <x v="2"/>
    <x v="189"/>
    <x v="1"/>
    <n v="177.9"/>
    <n v="178.3"/>
    <n v="174"/>
    <n v="176.25"/>
    <n v="176.56864558587105"/>
    <n v="598997"/>
    <n v="5650"/>
    <n v="105764089"/>
    <n v="134047"/>
    <n v="22.38"/>
    <n v="4.3"/>
    <n v="-1.65"/>
    <x v="1"/>
    <x v="0"/>
  </r>
  <r>
    <x v="2"/>
    <x v="190"/>
    <x v="1"/>
    <n v="178.55"/>
    <n v="179.2"/>
    <n v="176.15"/>
    <n v="177.45"/>
    <n v="177.83143013423998"/>
    <n v="1245009"/>
    <n v="5405"/>
    <n v="221401731"/>
    <n v="827216"/>
    <n v="66.44"/>
    <n v="3.05"/>
    <n v="-1.1000000000000001"/>
    <x v="1"/>
    <x v="0"/>
  </r>
  <r>
    <x v="2"/>
    <x v="191"/>
    <x v="1"/>
    <n v="175.5"/>
    <n v="178.65"/>
    <n v="175.05"/>
    <n v="178.1"/>
    <n v="176.85266935486561"/>
    <n v="1199316"/>
    <n v="3057"/>
    <n v="212102236"/>
    <n v="1026680"/>
    <n v="85.61"/>
    <n v="3.6"/>
    <n v="2.6"/>
    <x v="0"/>
    <x v="0"/>
  </r>
  <r>
    <x v="2"/>
    <x v="192"/>
    <x v="1"/>
    <n v="171.55"/>
    <n v="175.65"/>
    <n v="171.3"/>
    <n v="175.2"/>
    <n v="174.32931913516353"/>
    <n v="312059"/>
    <n v="3108"/>
    <n v="54401033"/>
    <n v="183820"/>
    <n v="58.91"/>
    <n v="4.3499999999999996"/>
    <n v="3.65"/>
    <x v="0"/>
    <x v="0"/>
  </r>
  <r>
    <x v="2"/>
    <x v="193"/>
    <x v="1"/>
    <n v="169.6"/>
    <n v="171.2"/>
    <n v="166.95"/>
    <n v="170.7"/>
    <n v="168.70216440428203"/>
    <n v="256514"/>
    <n v="2452"/>
    <n v="43274467"/>
    <n v="110077"/>
    <n v="42.91"/>
    <n v="4.25"/>
    <n v="1.1000000000000001"/>
    <x v="0"/>
    <x v="0"/>
  </r>
  <r>
    <x v="2"/>
    <x v="194"/>
    <x v="2"/>
    <n v="172.35"/>
    <n v="172.35"/>
    <n v="167.2"/>
    <n v="168.95"/>
    <n v="169.39423232319436"/>
    <n v="266069"/>
    <n v="2701"/>
    <n v="45070554"/>
    <n v="111892"/>
    <n v="42.05"/>
    <n v="5.15"/>
    <n v="-3.4"/>
    <x v="1"/>
    <x v="0"/>
  </r>
  <r>
    <x v="2"/>
    <x v="195"/>
    <x v="2"/>
    <n v="171.7"/>
    <n v="174.05"/>
    <n v="170.25"/>
    <n v="170.85"/>
    <n v="171.93980198401357"/>
    <n v="311389"/>
    <n v="2595"/>
    <n v="53540163"/>
    <n v="116326"/>
    <n v="37.36"/>
    <n v="3.8"/>
    <n v="-0.85"/>
    <x v="1"/>
    <x v="0"/>
  </r>
  <r>
    <x v="2"/>
    <x v="196"/>
    <x v="2"/>
    <n v="170.75"/>
    <n v="171.75"/>
    <n v="169.5"/>
    <n v="171.3"/>
    <n v="170.99626375049624"/>
    <n v="355169"/>
    <n v="4340"/>
    <n v="60732572"/>
    <n v="130383"/>
    <n v="36.71"/>
    <n v="2.25"/>
    <n v="0.55000000000000004"/>
    <x v="0"/>
    <x v="0"/>
  </r>
  <r>
    <x v="2"/>
    <x v="197"/>
    <x v="2"/>
    <n v="172.05"/>
    <n v="172.45"/>
    <n v="169.25"/>
    <n v="170.4"/>
    <n v="170.55411177365573"/>
    <n v="593503"/>
    <n v="4505"/>
    <n v="101224377"/>
    <n v="193745"/>
    <n v="32.64"/>
    <n v="3.2"/>
    <n v="-1.65"/>
    <x v="1"/>
    <x v="0"/>
  </r>
  <r>
    <x v="2"/>
    <x v="198"/>
    <x v="2"/>
    <n v="173.1"/>
    <n v="174.75"/>
    <n v="170.4"/>
    <n v="171.15"/>
    <n v="172.52452906234345"/>
    <n v="530962"/>
    <n v="5935"/>
    <n v="91603969"/>
    <n v="178562"/>
    <n v="33.630000000000003"/>
    <n v="4.3499999999999996"/>
    <n v="-1.95"/>
    <x v="1"/>
    <x v="0"/>
  </r>
  <r>
    <x v="2"/>
    <x v="199"/>
    <x v="3"/>
    <n v="165.6"/>
    <n v="170.7"/>
    <n v="165.6"/>
    <n v="170"/>
    <n v="168.41805702132459"/>
    <n v="496516"/>
    <n v="5162"/>
    <n v="83622260"/>
    <n v="209689"/>
    <n v="42.23"/>
    <n v="5.0999999999999996"/>
    <n v="4.4000000000000004"/>
    <x v="0"/>
    <x v="0"/>
  </r>
  <r>
    <x v="2"/>
    <x v="200"/>
    <x v="3"/>
    <n v="167"/>
    <n v="167"/>
    <n v="163"/>
    <n v="166"/>
    <n v="165.20887706894842"/>
    <n v="242152"/>
    <n v="2342"/>
    <n v="40005660"/>
    <n v="77738"/>
    <n v="32.1"/>
    <n v="4"/>
    <n v="-1"/>
    <x v="1"/>
    <x v="0"/>
  </r>
  <r>
    <x v="2"/>
    <x v="201"/>
    <x v="3"/>
    <n v="166.25"/>
    <n v="172.35"/>
    <n v="166.05"/>
    <n v="167.5"/>
    <n v="169.90952385373055"/>
    <n v="754033"/>
    <n v="6661"/>
    <n v="128117388"/>
    <n v="245418"/>
    <n v="32.549999999999997"/>
    <n v="6.3"/>
    <n v="1.25"/>
    <x v="0"/>
    <x v="0"/>
  </r>
  <r>
    <x v="2"/>
    <x v="202"/>
    <x v="3"/>
    <n v="167.5"/>
    <n v="167.65"/>
    <n v="164.05"/>
    <n v="165.95"/>
    <n v="165.82930970472489"/>
    <n v="202015"/>
    <n v="2950"/>
    <n v="33500008"/>
    <n v="91412"/>
    <n v="45.25"/>
    <n v="3.6"/>
    <n v="-1.55"/>
    <x v="1"/>
    <x v="0"/>
  </r>
  <r>
    <x v="2"/>
    <x v="203"/>
    <x v="4"/>
    <n v="167.95"/>
    <n v="168.7"/>
    <n v="165.1"/>
    <n v="167.15"/>
    <n v="166.91274609910781"/>
    <n v="821671"/>
    <n v="7255"/>
    <n v="137147363"/>
    <n v="353797"/>
    <n v="43.06"/>
    <n v="3.6"/>
    <n v="-0.8"/>
    <x v="1"/>
    <x v="0"/>
  </r>
  <r>
    <x v="2"/>
    <x v="204"/>
    <x v="4"/>
    <n v="172"/>
    <n v="172.55"/>
    <n v="164.2"/>
    <n v="165.2"/>
    <n v="166.98411505376623"/>
    <n v="1157511"/>
    <n v="19570"/>
    <n v="193285950"/>
    <n v="650004"/>
    <n v="56.16"/>
    <n v="8.35"/>
    <n v="-6.8"/>
    <x v="1"/>
    <x v="0"/>
  </r>
  <r>
    <x v="2"/>
    <x v="205"/>
    <x v="4"/>
    <n v="175.95"/>
    <n v="177.55"/>
    <n v="172"/>
    <n v="172.6"/>
    <n v="173.86664125079253"/>
    <n v="482638"/>
    <n v="7223"/>
    <n v="83914648"/>
    <n v="225408"/>
    <n v="46.7"/>
    <n v="5.55"/>
    <n v="-3.35"/>
    <x v="1"/>
    <x v="0"/>
  </r>
  <r>
    <x v="2"/>
    <x v="206"/>
    <x v="4"/>
    <n v="177.3"/>
    <n v="177.5"/>
    <n v="174.2"/>
    <n v="175.2"/>
    <n v="175.61548171100625"/>
    <n v="517333"/>
    <n v="7557"/>
    <n v="90851684"/>
    <n v="214652"/>
    <n v="41.49"/>
    <n v="3.3"/>
    <n v="-2.1"/>
    <x v="1"/>
    <x v="0"/>
  </r>
  <r>
    <x v="2"/>
    <x v="207"/>
    <x v="0"/>
    <n v="181.95"/>
    <n v="181.95"/>
    <n v="176.5"/>
    <n v="177.75"/>
    <n v="178.93338452181189"/>
    <n v="231823"/>
    <n v="2990"/>
    <n v="41480874"/>
    <n v="108028"/>
    <n v="46.6"/>
    <n v="5.45"/>
    <n v="-4.2"/>
    <x v="1"/>
    <x v="0"/>
  </r>
  <r>
    <x v="2"/>
    <x v="208"/>
    <x v="0"/>
    <n v="184.4"/>
    <n v="184.4"/>
    <n v="181.15"/>
    <n v="181.3"/>
    <n v="182.42875534684919"/>
    <n v="310697"/>
    <n v="1884"/>
    <n v="56680067"/>
    <n v="89152"/>
    <n v="28.69"/>
    <n v="3.25"/>
    <n v="-3.1"/>
    <x v="1"/>
    <x v="0"/>
  </r>
  <r>
    <x v="2"/>
    <x v="209"/>
    <x v="0"/>
    <n v="183.7"/>
    <n v="185.2"/>
    <n v="181.75"/>
    <n v="183.2"/>
    <n v="183.11260689860612"/>
    <n v="402835"/>
    <n v="3218"/>
    <n v="73764167"/>
    <n v="134234"/>
    <n v="33.32"/>
    <n v="3.45"/>
    <n v="-0.5"/>
    <x v="1"/>
    <x v="0"/>
  </r>
  <r>
    <x v="2"/>
    <x v="210"/>
    <x v="0"/>
    <n v="179.75"/>
    <n v="181.95"/>
    <n v="178.1"/>
    <n v="181.15"/>
    <n v="180.23831715303308"/>
    <n v="557056"/>
    <n v="5184"/>
    <n v="100402836"/>
    <n v="226866"/>
    <n v="40.729999999999997"/>
    <n v="3.85"/>
    <n v="1.4"/>
    <x v="0"/>
    <x v="0"/>
  </r>
  <r>
    <x v="2"/>
    <x v="211"/>
    <x v="0"/>
    <n v="183.95"/>
    <n v="183.95"/>
    <n v="177.25"/>
    <n v="180.2"/>
    <n v="179.33576629330926"/>
    <n v="841910"/>
    <n v="9388"/>
    <n v="150984575"/>
    <n v="325449"/>
    <n v="38.659999999999997"/>
    <n v="6.7"/>
    <n v="-3.75"/>
    <x v="1"/>
    <x v="0"/>
  </r>
  <r>
    <x v="2"/>
    <x v="212"/>
    <x v="1"/>
    <n v="184.25"/>
    <n v="184.55"/>
    <n v="182.75"/>
    <n v="183.65"/>
    <n v="183.8266437746714"/>
    <n v="414701"/>
    <n v="6270"/>
    <n v="76233093"/>
    <n v="261785"/>
    <n v="63.13"/>
    <n v="1.8"/>
    <n v="-0.6"/>
    <x v="1"/>
    <x v="0"/>
  </r>
  <r>
    <x v="2"/>
    <x v="213"/>
    <x v="2"/>
    <n v="179.8"/>
    <n v="183.1"/>
    <n v="176.85"/>
    <n v="182.25"/>
    <n v="180.73404061389019"/>
    <n v="1245239"/>
    <n v="9867"/>
    <n v="225057076"/>
    <n v="466601"/>
    <n v="37.47"/>
    <n v="6.25"/>
    <n v="2.4500000000000002"/>
    <x v="0"/>
    <x v="0"/>
  </r>
  <r>
    <x v="2"/>
    <x v="214"/>
    <x v="2"/>
    <n v="179.15"/>
    <n v="179.7"/>
    <n v="177.1"/>
    <n v="177.55"/>
    <n v="178.56023863720407"/>
    <n v="730146"/>
    <n v="7699"/>
    <n v="130375044"/>
    <n v="259522"/>
    <n v="35.54"/>
    <n v="2.6"/>
    <n v="-1.6"/>
    <x v="1"/>
    <x v="0"/>
  </r>
  <r>
    <x v="2"/>
    <x v="215"/>
    <x v="2"/>
    <n v="181.6"/>
    <n v="183.85"/>
    <n v="177.15"/>
    <n v="179.15"/>
    <n v="179.65824067757103"/>
    <n v="1527338"/>
    <n v="12383"/>
    <n v="274398858"/>
    <n v="276978"/>
    <n v="18.13"/>
    <n v="6.7"/>
    <n v="-2.4500000000000002"/>
    <x v="1"/>
    <x v="0"/>
  </r>
  <r>
    <x v="2"/>
    <x v="216"/>
    <x v="2"/>
    <n v="176.25"/>
    <n v="187"/>
    <n v="174"/>
    <n v="185"/>
    <n v="182.552036377924"/>
    <n v="2606196"/>
    <n v="22147"/>
    <n v="475766387"/>
    <n v="981387"/>
    <n v="37.659999999999997"/>
    <n v="13"/>
    <n v="8.75"/>
    <x v="0"/>
    <x v="0"/>
  </r>
  <r>
    <x v="2"/>
    <x v="217"/>
    <x v="3"/>
    <n v="180.95"/>
    <n v="180.95"/>
    <n v="167.35"/>
    <n v="168.3"/>
    <n v="170.71539376163776"/>
    <n v="846921"/>
    <n v="8758"/>
    <n v="144582452"/>
    <n v="343930"/>
    <n v="40.61"/>
    <n v="13.6"/>
    <n v="-12.65"/>
    <x v="1"/>
    <x v="0"/>
  </r>
  <r>
    <x v="2"/>
    <x v="218"/>
    <x v="3"/>
    <n v="182.3"/>
    <n v="183"/>
    <n v="180.05"/>
    <n v="180.65"/>
    <n v="181.40457445795371"/>
    <n v="252008"/>
    <n v="2495"/>
    <n v="45715404"/>
    <n v="64928"/>
    <n v="25.76"/>
    <n v="2.95"/>
    <n v="-1.65"/>
    <x v="1"/>
    <x v="0"/>
  </r>
  <r>
    <x v="2"/>
    <x v="219"/>
    <x v="3"/>
    <n v="174.95"/>
    <n v="183.65"/>
    <n v="173"/>
    <n v="182.25"/>
    <n v="177.85638069367724"/>
    <n v="1382718"/>
    <n v="13046"/>
    <n v="245925219"/>
    <n v="370871"/>
    <n v="26.82"/>
    <n v="10.65"/>
    <n v="7.3"/>
    <x v="0"/>
    <x v="0"/>
  </r>
  <r>
    <x v="2"/>
    <x v="220"/>
    <x v="3"/>
    <n v="182.5"/>
    <n v="184.95"/>
    <n v="173"/>
    <n v="173.9"/>
    <n v="177.73391476598897"/>
    <n v="2005162"/>
    <n v="26610"/>
    <n v="356385292"/>
    <n v="824763"/>
    <n v="41.13"/>
    <n v="11.95"/>
    <n v="-8.6"/>
    <x v="1"/>
    <x v="0"/>
  </r>
  <r>
    <x v="2"/>
    <x v="221"/>
    <x v="3"/>
    <n v="192.45"/>
    <n v="192.45"/>
    <n v="184.1"/>
    <n v="184.95"/>
    <n v="187.91314735086976"/>
    <n v="321464"/>
    <n v="4397"/>
    <n v="60407312"/>
    <n v="144204"/>
    <n v="44.86"/>
    <n v="8.35"/>
    <n v="-7.5"/>
    <x v="1"/>
    <x v="0"/>
  </r>
  <r>
    <x v="2"/>
    <x v="222"/>
    <x v="4"/>
    <n v="190.15"/>
    <n v="192.55"/>
    <n v="188.25"/>
    <n v="191.8"/>
    <n v="191.12239826590979"/>
    <n v="334008"/>
    <n v="3465"/>
    <n v="63836410"/>
    <n v="106803"/>
    <n v="31.98"/>
    <n v="4.3"/>
    <n v="1.65"/>
    <x v="0"/>
    <x v="0"/>
  </r>
  <r>
    <x v="2"/>
    <x v="223"/>
    <x v="4"/>
    <n v="192.8"/>
    <n v="193.55"/>
    <n v="188.6"/>
    <n v="190.15"/>
    <n v="190.2691115043271"/>
    <n v="869751"/>
    <n v="9872"/>
    <n v="165486750"/>
    <n v="326221"/>
    <n v="37.51"/>
    <n v="4.95"/>
    <n v="-2.65"/>
    <x v="1"/>
    <x v="0"/>
  </r>
  <r>
    <x v="2"/>
    <x v="224"/>
    <x v="4"/>
    <n v="194.95"/>
    <n v="194.95"/>
    <n v="191.95"/>
    <n v="192.75"/>
    <n v="193.42124278115847"/>
    <n v="438436"/>
    <n v="4855"/>
    <n v="84802836"/>
    <n v="191085"/>
    <n v="43.58"/>
    <n v="3"/>
    <n v="-2.2000000000000002"/>
    <x v="1"/>
    <x v="0"/>
  </r>
  <r>
    <x v="2"/>
    <x v="225"/>
    <x v="4"/>
    <n v="201.05"/>
    <n v="201.55"/>
    <n v="193.85"/>
    <n v="194.3"/>
    <n v="196.03411765748257"/>
    <n v="677186"/>
    <n v="6000"/>
    <n v="132751560"/>
    <n v="236502"/>
    <n v="34.92"/>
    <n v="7.7"/>
    <n v="-6.75"/>
    <x v="1"/>
    <x v="0"/>
  </r>
  <r>
    <x v="2"/>
    <x v="226"/>
    <x v="4"/>
    <n v="211.85"/>
    <n v="211.85"/>
    <n v="198.7"/>
    <n v="199.9"/>
    <n v="202.71067808535076"/>
    <n v="2170361"/>
    <n v="20926"/>
    <n v="439955350"/>
    <n v="644416"/>
    <n v="29.69"/>
    <n v="13.15"/>
    <n v="-11.95"/>
    <x v="1"/>
    <x v="0"/>
  </r>
  <r>
    <x v="2"/>
    <x v="227"/>
    <x v="0"/>
    <n v="200.2"/>
    <n v="214.6"/>
    <n v="198.45"/>
    <n v="211"/>
    <n v="205.90199096680789"/>
    <n v="8082857"/>
    <n v="48369"/>
    <n v="1664276349"/>
    <n v="3325546"/>
    <n v="41.14"/>
    <n v="16.149999999999999"/>
    <n v="10.8"/>
    <x v="0"/>
    <x v="0"/>
  </r>
  <r>
    <x v="2"/>
    <x v="228"/>
    <x v="0"/>
    <n v="191.75"/>
    <n v="191.75"/>
    <n v="187.15"/>
    <n v="187.75"/>
    <n v="188.95010693214388"/>
    <n v="775258"/>
    <n v="6360"/>
    <n v="146485082"/>
    <n v="384188"/>
    <n v="49.56"/>
    <n v="4.5999999999999996"/>
    <n v="-4"/>
    <x v="1"/>
    <x v="0"/>
  </r>
  <r>
    <x v="2"/>
    <x v="229"/>
    <x v="0"/>
    <n v="189.25"/>
    <n v="191.4"/>
    <n v="187.85"/>
    <n v="188.85"/>
    <n v="189.5906990840673"/>
    <n v="432237"/>
    <n v="5535"/>
    <n v="81948115"/>
    <n v="153062"/>
    <n v="35.409999999999997"/>
    <n v="3.55"/>
    <n v="-0.4"/>
    <x v="1"/>
    <x v="0"/>
  </r>
  <r>
    <x v="2"/>
    <x v="230"/>
    <x v="0"/>
    <n v="185.05"/>
    <n v="188.9"/>
    <n v="183.9"/>
    <n v="187.75"/>
    <n v="185.87367283136078"/>
    <n v="197036"/>
    <n v="2095"/>
    <n v="36623805"/>
    <n v="86193"/>
    <n v="43.74"/>
    <n v="5"/>
    <n v="2.7"/>
    <x v="0"/>
    <x v="0"/>
  </r>
  <r>
    <x v="2"/>
    <x v="231"/>
    <x v="0"/>
    <n v="190"/>
    <n v="192.3"/>
    <n v="182.7"/>
    <n v="184.3"/>
    <n v="186.27458219108198"/>
    <n v="1185889"/>
    <n v="14418"/>
    <n v="220900978"/>
    <n v="372618"/>
    <n v="31.42"/>
    <n v="9.6"/>
    <n v="-5.7"/>
    <x v="1"/>
    <x v="0"/>
  </r>
  <r>
    <x v="2"/>
    <x v="232"/>
    <x v="1"/>
    <n v="189.55"/>
    <n v="190.95"/>
    <n v="186.65"/>
    <n v="186.9"/>
    <n v="188.19241214183739"/>
    <n v="759292"/>
    <n v="9997"/>
    <n v="142892993"/>
    <n v="353652"/>
    <n v="46.58"/>
    <n v="4.3"/>
    <n v="-2.65"/>
    <x v="1"/>
    <x v="0"/>
  </r>
  <r>
    <x v="2"/>
    <x v="233"/>
    <x v="1"/>
    <n v="192.2"/>
    <n v="194.15"/>
    <n v="188.3"/>
    <n v="189.05"/>
    <n v="190.64165298077768"/>
    <n v="1116722"/>
    <n v="18016"/>
    <n v="212893728"/>
    <n v="699289"/>
    <n v="62.62"/>
    <n v="5.85"/>
    <n v="-3.15"/>
    <x v="1"/>
    <x v="0"/>
  </r>
  <r>
    <x v="2"/>
    <x v="234"/>
    <x v="1"/>
    <n v="199.45"/>
    <n v="199.45"/>
    <n v="195"/>
    <n v="195.4"/>
    <n v="196.45358004954687"/>
    <n v="504169"/>
    <n v="5101"/>
    <n v="99045805"/>
    <n v="155948"/>
    <n v="30.93"/>
    <n v="4.45"/>
    <n v="-4.05"/>
    <x v="1"/>
    <x v="0"/>
  </r>
  <r>
    <x v="2"/>
    <x v="235"/>
    <x v="2"/>
    <n v="202.95"/>
    <n v="204.35"/>
    <n v="197.75"/>
    <n v="198.6"/>
    <n v="200.21466025457454"/>
    <n v="607602"/>
    <n v="8413"/>
    <n v="121650828"/>
    <n v="278068"/>
    <n v="45.76"/>
    <n v="6.6"/>
    <n v="-4.3499999999999996"/>
    <x v="1"/>
    <x v="0"/>
  </r>
  <r>
    <x v="2"/>
    <x v="236"/>
    <x v="3"/>
    <n v="206.85"/>
    <n v="206.85"/>
    <n v="202.2"/>
    <n v="203.25"/>
    <n v="204.74607822345061"/>
    <n v="146171"/>
    <n v="2344"/>
    <n v="29927939"/>
    <n v="53495"/>
    <n v="36.6"/>
    <n v="4.6500000000000004"/>
    <n v="-3.6"/>
    <x v="1"/>
    <x v="0"/>
  </r>
  <r>
    <x v="2"/>
    <x v="237"/>
    <x v="3"/>
    <n v="205"/>
    <n v="206"/>
    <n v="202.3"/>
    <n v="205.3"/>
    <n v="204.16317252445359"/>
    <n v="370191"/>
    <n v="3697"/>
    <n v="75579369"/>
    <n v="202637"/>
    <n v="54.74"/>
    <n v="3.7"/>
    <n v="0.3"/>
    <x v="0"/>
    <x v="0"/>
  </r>
  <r>
    <x v="2"/>
    <x v="238"/>
    <x v="3"/>
    <n v="207.7"/>
    <n v="207.7"/>
    <n v="202.8"/>
    <n v="204.7"/>
    <n v="204.68899257114046"/>
    <n v="805238"/>
    <n v="6643"/>
    <n v="164823355"/>
    <n v="373168"/>
    <n v="46.34"/>
    <n v="4.9000000000000004"/>
    <n v="-3"/>
    <x v="1"/>
    <x v="0"/>
  </r>
  <r>
    <x v="2"/>
    <x v="239"/>
    <x v="3"/>
    <n v="212.95"/>
    <n v="212.95"/>
    <n v="207.5"/>
    <n v="207.9"/>
    <n v="209.39401911761456"/>
    <n v="543164"/>
    <n v="5117"/>
    <n v="113735293"/>
    <n v="247106"/>
    <n v="45.49"/>
    <n v="5.45"/>
    <n v="-5.05"/>
    <x v="1"/>
    <x v="0"/>
  </r>
  <r>
    <x v="2"/>
    <x v="240"/>
    <x v="3"/>
    <n v="211.75"/>
    <n v="215.45"/>
    <n v="207.95"/>
    <n v="212.85"/>
    <n v="211.98692469970294"/>
    <n v="464540"/>
    <n v="4334"/>
    <n v="98476406"/>
    <n v="130901"/>
    <n v="28.18"/>
    <n v="7.5"/>
    <n v="1.1000000000000001"/>
    <x v="0"/>
    <x v="0"/>
  </r>
  <r>
    <x v="2"/>
    <x v="241"/>
    <x v="4"/>
    <n v="211.65"/>
    <n v="212.8"/>
    <n v="208.9"/>
    <n v="209.85"/>
    <n v="211.19361425034467"/>
    <n v="628869"/>
    <n v="6983"/>
    <n v="132813117"/>
    <n v="331156"/>
    <n v="52.66"/>
    <n v="3.9"/>
    <n v="-1.8"/>
    <x v="1"/>
    <x v="0"/>
  </r>
  <r>
    <x v="2"/>
    <x v="242"/>
    <x v="4"/>
    <n v="214.35"/>
    <n v="215.3"/>
    <n v="205.95"/>
    <n v="211.45"/>
    <n v="210.78798374886995"/>
    <n v="459045"/>
    <n v="4804"/>
    <n v="96761170"/>
    <n v="174344"/>
    <n v="37.979999999999997"/>
    <n v="9.35"/>
    <n v="-2.9"/>
    <x v="1"/>
    <x v="0"/>
  </r>
  <r>
    <x v="2"/>
    <x v="243"/>
    <x v="4"/>
    <n v="208.55"/>
    <n v="214.1"/>
    <n v="207.4"/>
    <n v="213.1"/>
    <n v="212.1992100449396"/>
    <n v="2028723"/>
    <n v="24375"/>
    <n v="430493418"/>
    <n v="1003938"/>
    <n v="49.49"/>
    <n v="6.7"/>
    <n v="4.55"/>
    <x v="0"/>
    <x v="0"/>
  </r>
  <r>
    <x v="2"/>
    <x v="244"/>
    <x v="4"/>
    <n v="206.8"/>
    <n v="209.9"/>
    <n v="206.7"/>
    <n v="207.75"/>
    <n v="208.29527820290272"/>
    <n v="486785"/>
    <n v="3676"/>
    <n v="101395017"/>
    <n v="107259"/>
    <n v="22.03"/>
    <n v="3.2"/>
    <n v="0.95"/>
    <x v="0"/>
    <x v="0"/>
  </r>
  <r>
    <x v="2"/>
    <x v="245"/>
    <x v="4"/>
    <n v="207.95"/>
    <n v="209.2"/>
    <n v="204.6"/>
    <n v="205.15"/>
    <n v="206.65498821562196"/>
    <n v="528666"/>
    <n v="4645"/>
    <n v="109251466"/>
    <n v="125067"/>
    <n v="23.66"/>
    <n v="4.5999999999999996"/>
    <n v="-2.8"/>
    <x v="1"/>
    <x v="0"/>
  </r>
  <r>
    <x v="2"/>
    <x v="246"/>
    <x v="0"/>
    <n v="199"/>
    <n v="207.65"/>
    <n v="197.95"/>
    <n v="207.05"/>
    <n v="204.8059474705195"/>
    <n v="2412017"/>
    <n v="18548"/>
    <n v="493995427"/>
    <n v="1497090"/>
    <n v="62.07"/>
    <n v="9.6999999999999993"/>
    <n v="8.0500000000000007"/>
    <x v="0"/>
    <x v="0"/>
  </r>
  <r>
    <x v="2"/>
    <x v="247"/>
    <x v="0"/>
    <n v="197.75"/>
    <n v="197.75"/>
    <n v="195.15"/>
    <n v="197.05"/>
    <n v="196.4887169507036"/>
    <n v="422891"/>
    <n v="4930"/>
    <n v="83093310"/>
    <n v="123634"/>
    <n v="29.24"/>
    <n v="2.6"/>
    <n v="-0.7"/>
    <x v="1"/>
    <x v="0"/>
  </r>
  <r>
    <x v="2"/>
    <x v="248"/>
    <x v="0"/>
    <n v="199.15"/>
    <n v="200.4"/>
    <n v="195.15"/>
    <n v="195.7"/>
    <n v="197.53527037481931"/>
    <n v="392936"/>
    <n v="5129"/>
    <n v="77618719"/>
    <n v="112806"/>
    <n v="28.71"/>
    <n v="5.25"/>
    <n v="-3.45"/>
    <x v="1"/>
    <x v="0"/>
  </r>
  <r>
    <x v="2"/>
    <x v="249"/>
    <x v="0"/>
    <n v="197.4"/>
    <n v="201"/>
    <n v="196.7"/>
    <n v="199.95"/>
    <n v="199.26967835177967"/>
    <n v="639332"/>
    <n v="6959"/>
    <n v="127399482"/>
    <n v="344231"/>
    <n v="53.84"/>
    <n v="4.3"/>
    <n v="2.5499999999999998"/>
    <x v="0"/>
    <x v="0"/>
  </r>
  <r>
    <x v="3"/>
    <x v="0"/>
    <x v="0"/>
    <n v="235.95"/>
    <n v="240.15"/>
    <n v="234.95"/>
    <n v="238.05"/>
    <n v="238.23354867775242"/>
    <n v="1136474"/>
    <n v="8922"/>
    <n v="270746234"/>
    <m/>
    <m/>
    <n v="5.2"/>
    <n v="2.1"/>
    <x v="0"/>
    <x v="0"/>
  </r>
  <r>
    <x v="3"/>
    <x v="1"/>
    <x v="0"/>
    <n v="234.25"/>
    <n v="235.6"/>
    <n v="233.5"/>
    <n v="234.55"/>
    <n v="234.31442077475597"/>
    <n v="81445"/>
    <n v="1289"/>
    <n v="19083738"/>
    <n v="37571"/>
    <n v="46.13"/>
    <n v="2.1"/>
    <n v="0.3"/>
    <x v="0"/>
    <x v="0"/>
  </r>
  <r>
    <x v="3"/>
    <x v="2"/>
    <x v="0"/>
    <n v="234.35"/>
    <n v="236.8"/>
    <n v="234.3"/>
    <n v="234.6"/>
    <n v="235.5681520104923"/>
    <n v="156305"/>
    <n v="2482"/>
    <n v="36820480"/>
    <n v="80710"/>
    <n v="51.64"/>
    <n v="2.5"/>
    <n v="0.25"/>
    <x v="0"/>
    <x v="0"/>
  </r>
  <r>
    <x v="3"/>
    <x v="3"/>
    <x v="1"/>
    <n v="234.15"/>
    <n v="235.5"/>
    <n v="231.7"/>
    <n v="234.3"/>
    <n v="233.59593825683521"/>
    <n v="171355"/>
    <n v="2765"/>
    <n v="40027832"/>
    <n v="80100"/>
    <n v="46.74"/>
    <n v="3.8"/>
    <n v="0.15"/>
    <x v="0"/>
    <x v="0"/>
  </r>
  <r>
    <x v="3"/>
    <x v="4"/>
    <x v="1"/>
    <n v="240"/>
    <n v="240.65"/>
    <n v="233.55"/>
    <n v="233.95"/>
    <n v="237.11080066493108"/>
    <n v="582316"/>
    <n v="3345"/>
    <n v="138073413"/>
    <n v="96516"/>
    <n v="16.57"/>
    <n v="7.1"/>
    <n v="-6.05"/>
    <x v="1"/>
    <x v="0"/>
  </r>
  <r>
    <x v="3"/>
    <x v="5"/>
    <x v="1"/>
    <n v="237.8"/>
    <n v="239.05"/>
    <n v="236.95"/>
    <n v="238.5"/>
    <n v="237.76392327861146"/>
    <n v="987052"/>
    <n v="2542"/>
    <n v="234685356"/>
    <n v="788694"/>
    <n v="79.900000000000006"/>
    <n v="2.1"/>
    <n v="0.7"/>
    <x v="0"/>
    <x v="0"/>
  </r>
  <r>
    <x v="3"/>
    <x v="6"/>
    <x v="1"/>
    <n v="234.7"/>
    <n v="238.45"/>
    <n v="233.5"/>
    <n v="236.6"/>
    <n v="237.00596438093999"/>
    <n v="430556"/>
    <n v="2793"/>
    <n v="102044340"/>
    <n v="130168"/>
    <n v="30.23"/>
    <n v="4.95"/>
    <n v="1.9"/>
    <x v="0"/>
    <x v="0"/>
  </r>
  <r>
    <x v="3"/>
    <x v="7"/>
    <x v="1"/>
    <n v="233.25"/>
    <n v="235.25"/>
    <n v="233.15"/>
    <n v="234.75"/>
    <n v="234.23103443905035"/>
    <n v="78893"/>
    <n v="1403"/>
    <n v="18479189"/>
    <n v="37634"/>
    <n v="47.7"/>
    <n v="2.1"/>
    <n v="1.5"/>
    <x v="0"/>
    <x v="0"/>
  </r>
  <r>
    <x v="3"/>
    <x v="8"/>
    <x v="2"/>
    <n v="232.95"/>
    <n v="234.55"/>
    <n v="231"/>
    <n v="232.8"/>
    <n v="232.84374794849433"/>
    <n v="106629"/>
    <n v="1460"/>
    <n v="24827896"/>
    <n v="50506"/>
    <n v="47.37"/>
    <n v="3.55"/>
    <n v="-0.15"/>
    <x v="1"/>
    <x v="0"/>
  </r>
  <r>
    <x v="3"/>
    <x v="9"/>
    <x v="2"/>
    <n v="235.45"/>
    <n v="236.5"/>
    <n v="231.65"/>
    <n v="233.2"/>
    <n v="233.38479137036288"/>
    <n v="262259"/>
    <n v="4664"/>
    <n v="61207262"/>
    <n v="94993"/>
    <n v="36.22"/>
    <n v="4.8499999999999996"/>
    <n v="-2.25"/>
    <x v="1"/>
    <x v="0"/>
  </r>
  <r>
    <x v="3"/>
    <x v="10"/>
    <x v="2"/>
    <n v="240.3"/>
    <n v="241"/>
    <n v="234.6"/>
    <n v="235.15"/>
    <n v="237.09282505037359"/>
    <n v="159806"/>
    <n v="3893"/>
    <n v="37888856"/>
    <n v="85190"/>
    <n v="53.31"/>
    <n v="6.4"/>
    <n v="-5.15"/>
    <x v="1"/>
    <x v="0"/>
  </r>
  <r>
    <x v="3"/>
    <x v="11"/>
    <x v="2"/>
    <n v="241.3"/>
    <n v="243"/>
    <n v="240.5"/>
    <n v="240.95"/>
    <n v="241.33838189843513"/>
    <n v="900784"/>
    <n v="8251"/>
    <n v="217393753"/>
    <n v="800652"/>
    <n v="88.88"/>
    <n v="2.5"/>
    <n v="-0.35"/>
    <x v="1"/>
    <x v="0"/>
  </r>
  <r>
    <x v="3"/>
    <x v="12"/>
    <x v="3"/>
    <n v="243.4"/>
    <n v="244.65"/>
    <n v="240"/>
    <n v="240.25"/>
    <n v="241.93422047412093"/>
    <n v="215599"/>
    <n v="3524"/>
    <n v="52160776"/>
    <n v="133113"/>
    <n v="61.74"/>
    <n v="4.6500000000000004"/>
    <n v="-3.15"/>
    <x v="1"/>
    <x v="0"/>
  </r>
  <r>
    <x v="3"/>
    <x v="13"/>
    <x v="3"/>
    <n v="245"/>
    <n v="247.4"/>
    <n v="243.1"/>
    <n v="243.25"/>
    <n v="244.99690755737169"/>
    <n v="523211"/>
    <n v="2367"/>
    <n v="128185077"/>
    <n v="405979"/>
    <n v="77.59"/>
    <n v="4.3"/>
    <n v="-1.75"/>
    <x v="1"/>
    <x v="0"/>
  </r>
  <r>
    <x v="3"/>
    <x v="14"/>
    <x v="3"/>
    <n v="247"/>
    <n v="248.5"/>
    <n v="244.45"/>
    <n v="244.85"/>
    <n v="245.40872216739214"/>
    <n v="1051734"/>
    <n v="7571"/>
    <n v="258104697"/>
    <n v="896471"/>
    <n v="85.24"/>
    <n v="4.05"/>
    <n v="-2.15"/>
    <x v="1"/>
    <x v="0"/>
  </r>
  <r>
    <x v="3"/>
    <x v="15"/>
    <x v="3"/>
    <n v="242.4"/>
    <n v="247.3"/>
    <n v="241.7"/>
    <n v="247.1"/>
    <n v="245.00470938023903"/>
    <n v="184313"/>
    <n v="2159"/>
    <n v="45157553"/>
    <n v="88679"/>
    <n v="48.11"/>
    <n v="5.6"/>
    <n v="4.7"/>
    <x v="0"/>
    <x v="0"/>
  </r>
  <r>
    <x v="3"/>
    <x v="16"/>
    <x v="3"/>
    <n v="243.45"/>
    <n v="245.65"/>
    <n v="241.55"/>
    <n v="242.75"/>
    <n v="242.90249584990156"/>
    <n v="518060"/>
    <n v="4176"/>
    <n v="125838067"/>
    <n v="417703"/>
    <n v="80.63"/>
    <n v="4.0999999999999996"/>
    <n v="-0.7"/>
    <x v="1"/>
    <x v="0"/>
  </r>
  <r>
    <x v="3"/>
    <x v="17"/>
    <x v="4"/>
    <n v="242.65"/>
    <n v="243.75"/>
    <n v="241"/>
    <n v="242.7"/>
    <n v="242.11426766834353"/>
    <n v="899292"/>
    <n v="2752"/>
    <n v="217731424"/>
    <n v="820111"/>
    <n v="91.2"/>
    <n v="2.75"/>
    <n v="0.05"/>
    <x v="0"/>
    <x v="1"/>
  </r>
  <r>
    <x v="3"/>
    <x v="18"/>
    <x v="4"/>
    <n v="243"/>
    <n v="244.65"/>
    <n v="241.2"/>
    <n v="241.75"/>
    <n v="242.17083295340566"/>
    <n v="438680"/>
    <n v="2730"/>
    <n v="106235501"/>
    <n v="361056"/>
    <n v="82.3"/>
    <n v="3.45"/>
    <n v="-1.25"/>
    <x v="1"/>
    <x v="1"/>
  </r>
  <r>
    <x v="3"/>
    <x v="19"/>
    <x v="4"/>
    <n v="243.85"/>
    <n v="245.35"/>
    <n v="242.5"/>
    <n v="243"/>
    <n v="243.94258358179729"/>
    <n v="541326"/>
    <n v="2286"/>
    <n v="132052463"/>
    <n v="405075"/>
    <n v="74.83"/>
    <n v="2.85"/>
    <n v="-0.85"/>
    <x v="1"/>
    <x v="0"/>
  </r>
  <r>
    <x v="3"/>
    <x v="20"/>
    <x v="4"/>
    <n v="238.7"/>
    <n v="244.8"/>
    <n v="238.7"/>
    <n v="243.95"/>
    <n v="243.40956272267223"/>
    <n v="363202"/>
    <n v="5645"/>
    <n v="88406840"/>
    <n v="180678"/>
    <n v="49.75"/>
    <n v="6.1"/>
    <n v="5.25"/>
    <x v="0"/>
    <x v="0"/>
  </r>
  <r>
    <x v="3"/>
    <x v="21"/>
    <x v="0"/>
    <n v="241.9"/>
    <n v="242.5"/>
    <n v="238.6"/>
    <n v="239.25"/>
    <n v="240.09085983279633"/>
    <n v="378341"/>
    <n v="2161"/>
    <n v="90836216"/>
    <n v="325178"/>
    <n v="85.95"/>
    <n v="3.9"/>
    <n v="-2.65"/>
    <x v="1"/>
    <x v="1"/>
  </r>
  <r>
    <x v="3"/>
    <x v="22"/>
    <x v="0"/>
    <n v="241.3"/>
    <n v="242.45"/>
    <n v="237.4"/>
    <n v="241.95"/>
    <n v="240.78472323645391"/>
    <n v="280727"/>
    <n v="3446"/>
    <n v="67594773"/>
    <n v="147716"/>
    <n v="52.62"/>
    <n v="5.05"/>
    <n v="0.65"/>
    <x v="0"/>
    <x v="0"/>
  </r>
  <r>
    <x v="3"/>
    <x v="23"/>
    <x v="0"/>
    <n v="240.65"/>
    <n v="243.5"/>
    <n v="239.35"/>
    <n v="241.75"/>
    <n v="241.75100063046023"/>
    <n v="277575"/>
    <n v="4165"/>
    <n v="67104034"/>
    <n v="142975"/>
    <n v="51.51"/>
    <n v="4.1500000000000004"/>
    <n v="1.1000000000000001"/>
    <x v="0"/>
    <x v="0"/>
  </r>
  <r>
    <x v="3"/>
    <x v="24"/>
    <x v="0"/>
    <n v="240.95"/>
    <n v="242.15"/>
    <n v="239.55"/>
    <n v="240.65"/>
    <n v="240.92273652478616"/>
    <n v="155248"/>
    <n v="2363"/>
    <n v="37402773"/>
    <n v="62783"/>
    <n v="40.44"/>
    <n v="2.6"/>
    <n v="-0.3"/>
    <x v="1"/>
    <x v="0"/>
  </r>
  <r>
    <x v="3"/>
    <x v="25"/>
    <x v="0"/>
    <n v="235"/>
    <n v="242"/>
    <n v="235"/>
    <n v="241.2"/>
    <n v="239.56600400845025"/>
    <n v="129227"/>
    <n v="2027"/>
    <n v="30958396"/>
    <n v="60998"/>
    <n v="47.2"/>
    <n v="7"/>
    <n v="6.2"/>
    <x v="0"/>
    <x v="0"/>
  </r>
  <r>
    <x v="3"/>
    <x v="26"/>
    <x v="1"/>
    <n v="237.35"/>
    <n v="238.65"/>
    <n v="234.5"/>
    <n v="235.1"/>
    <n v="236.77076637778814"/>
    <n v="135351"/>
    <n v="2884"/>
    <n v="32047160"/>
    <n v="51983"/>
    <n v="38.409999999999997"/>
    <n v="4.1500000000000004"/>
    <n v="-2.25"/>
    <x v="1"/>
    <x v="0"/>
  </r>
  <r>
    <x v="3"/>
    <x v="27"/>
    <x v="2"/>
    <n v="237.85"/>
    <n v="240.9"/>
    <n v="236.5"/>
    <n v="237.85"/>
    <n v="238.87366672982401"/>
    <n v="269169"/>
    <n v="4500"/>
    <n v="64297386"/>
    <n v="129932"/>
    <n v="48.27"/>
    <n v="4.4000000000000004"/>
    <n v="0"/>
    <x v="1"/>
    <x v="0"/>
  </r>
  <r>
    <x v="3"/>
    <x v="28"/>
    <x v="2"/>
    <n v="241.65"/>
    <n v="243.9"/>
    <n v="239.15"/>
    <n v="239.7"/>
    <n v="241.3515106319071"/>
    <n v="96549"/>
    <n v="2079"/>
    <n v="23302247"/>
    <n v="32841"/>
    <n v="34.01"/>
    <n v="4.75"/>
    <n v="-1.95"/>
    <x v="1"/>
    <x v="0"/>
  </r>
  <r>
    <x v="3"/>
    <x v="29"/>
    <x v="2"/>
    <n v="239.85"/>
    <n v="243.25"/>
    <n v="239.4"/>
    <n v="242.25"/>
    <n v="242.21486887581977"/>
    <n v="254034"/>
    <n v="4974"/>
    <n v="61530812"/>
    <n v="87594"/>
    <n v="34.479999999999997"/>
    <n v="3.85"/>
    <n v="2.4"/>
    <x v="0"/>
    <x v="0"/>
  </r>
  <r>
    <x v="3"/>
    <x v="30"/>
    <x v="2"/>
    <n v="239.75"/>
    <n v="247.2"/>
    <n v="237.75"/>
    <n v="240.35"/>
    <n v="242.96393260909164"/>
    <n v="516034"/>
    <n v="7547"/>
    <n v="125377650"/>
    <n v="166450"/>
    <n v="32.26"/>
    <n v="9.4499999999999993"/>
    <n v="0.6"/>
    <x v="0"/>
    <x v="0"/>
  </r>
  <r>
    <x v="3"/>
    <x v="31"/>
    <x v="3"/>
    <n v="246.75"/>
    <n v="249"/>
    <n v="242.45"/>
    <n v="243.45"/>
    <n v="245.95592242529273"/>
    <n v="263127"/>
    <n v="4070"/>
    <n v="64717644"/>
    <n v="69611"/>
    <n v="26.46"/>
    <n v="6.55"/>
    <n v="-3.3"/>
    <x v="1"/>
    <x v="0"/>
  </r>
  <r>
    <x v="3"/>
    <x v="32"/>
    <x v="3"/>
    <n v="242.65"/>
    <n v="247.25"/>
    <n v="239.35"/>
    <n v="246.8"/>
    <n v="241.46726222765784"/>
    <n v="1622224"/>
    <n v="11200"/>
    <n v="391713988"/>
    <n v="1275744"/>
    <n v="78.64"/>
    <n v="7.9"/>
    <n v="4.1500000000000004"/>
    <x v="0"/>
    <x v="0"/>
  </r>
  <r>
    <x v="3"/>
    <x v="33"/>
    <x v="3"/>
    <n v="239.2"/>
    <n v="243.5"/>
    <n v="238.5"/>
    <n v="243.1"/>
    <n v="240.95092508062027"/>
    <n v="304514"/>
    <n v="3688"/>
    <n v="73372930"/>
    <n v="119023"/>
    <n v="39.090000000000003"/>
    <n v="5"/>
    <n v="3.9"/>
    <x v="0"/>
    <x v="0"/>
  </r>
  <r>
    <x v="3"/>
    <x v="34"/>
    <x v="3"/>
    <n v="243"/>
    <n v="244.2"/>
    <n v="239"/>
    <n v="239.5"/>
    <n v="241.98526000253472"/>
    <n v="725916"/>
    <n v="4369"/>
    <n v="175660972"/>
    <n v="592841"/>
    <n v="81.67"/>
    <n v="5.2"/>
    <n v="-3.5"/>
    <x v="1"/>
    <x v="0"/>
  </r>
  <r>
    <x v="3"/>
    <x v="35"/>
    <x v="3"/>
    <n v="244.1"/>
    <n v="245.4"/>
    <n v="240.45"/>
    <n v="243.4"/>
    <n v="242.87918120610561"/>
    <n v="316954"/>
    <n v="4746"/>
    <n v="76981528"/>
    <n v="174219"/>
    <n v="54.97"/>
    <n v="4.95"/>
    <n v="-0.7"/>
    <x v="1"/>
    <x v="0"/>
  </r>
  <r>
    <x v="3"/>
    <x v="36"/>
    <x v="4"/>
    <n v="245"/>
    <n v="247.45"/>
    <n v="244.1"/>
    <n v="244.75"/>
    <n v="245.46446453016296"/>
    <n v="106654"/>
    <n v="2492"/>
    <n v="26179767"/>
    <n v="46244"/>
    <n v="43.36"/>
    <n v="3.35"/>
    <n v="-0.25"/>
    <x v="1"/>
    <x v="0"/>
  </r>
  <r>
    <x v="3"/>
    <x v="37"/>
    <x v="4"/>
    <n v="250.15"/>
    <n v="250.65"/>
    <n v="245.6"/>
    <n v="246.4"/>
    <n v="247.92245716781804"/>
    <n v="185433"/>
    <n v="2455"/>
    <n v="45973005"/>
    <n v="75580"/>
    <n v="40.76"/>
    <n v="5.05"/>
    <n v="-3.75"/>
    <x v="1"/>
    <x v="0"/>
  </r>
  <r>
    <x v="3"/>
    <x v="38"/>
    <x v="4"/>
    <n v="244.3"/>
    <n v="250.5"/>
    <n v="243.6"/>
    <n v="249.05"/>
    <n v="248.18255682915984"/>
    <n v="1081707"/>
    <n v="10781"/>
    <n v="268460809"/>
    <n v="620340"/>
    <n v="57.35"/>
    <n v="6.9"/>
    <n v="4.75"/>
    <x v="0"/>
    <x v="0"/>
  </r>
  <r>
    <x v="3"/>
    <x v="39"/>
    <x v="4"/>
    <n v="241.65"/>
    <n v="245.25"/>
    <n v="240.8"/>
    <n v="244.35"/>
    <n v="243.69529672876411"/>
    <n v="438397"/>
    <n v="5727"/>
    <n v="106835287"/>
    <n v="250848"/>
    <n v="57.22"/>
    <n v="4.45"/>
    <n v="2.7"/>
    <x v="0"/>
    <x v="0"/>
  </r>
  <r>
    <x v="3"/>
    <x v="40"/>
    <x v="4"/>
    <n v="237.2"/>
    <n v="241.8"/>
    <n v="236.4"/>
    <n v="240.95"/>
    <n v="240.44490597680087"/>
    <n v="128798"/>
    <n v="2318"/>
    <n v="30968823"/>
    <n v="59592"/>
    <n v="46.27"/>
    <n v="5.4"/>
    <n v="3.75"/>
    <x v="0"/>
    <x v="0"/>
  </r>
  <r>
    <x v="3"/>
    <x v="41"/>
    <x v="0"/>
    <n v="238.25"/>
    <n v="240.4"/>
    <n v="236"/>
    <n v="237.2"/>
    <n v="237.8504072985763"/>
    <n v="149399"/>
    <n v="2121"/>
    <n v="35534613"/>
    <n v="41760"/>
    <n v="27.95"/>
    <n v="4.4000000000000004"/>
    <n v="-1.05"/>
    <x v="1"/>
    <x v="0"/>
  </r>
  <r>
    <x v="3"/>
    <x v="42"/>
    <x v="0"/>
    <n v="241"/>
    <n v="241.5"/>
    <n v="238.25"/>
    <n v="238.8"/>
    <n v="239.72888237555256"/>
    <n v="166496"/>
    <n v="3363"/>
    <n v="39913900"/>
    <n v="91722"/>
    <n v="55.09"/>
    <n v="3.25"/>
    <n v="-2.2000000000000002"/>
    <x v="1"/>
    <x v="0"/>
  </r>
  <r>
    <x v="3"/>
    <x v="43"/>
    <x v="0"/>
    <n v="241.35"/>
    <n v="242"/>
    <n v="239.35"/>
    <n v="241.2"/>
    <n v="240.87334757503331"/>
    <n v="94558"/>
    <n v="1632"/>
    <n v="22776502"/>
    <n v="46542"/>
    <n v="49.22"/>
    <n v="2.65"/>
    <n v="-0.15"/>
    <x v="1"/>
    <x v="0"/>
  </r>
  <r>
    <x v="3"/>
    <x v="44"/>
    <x v="0"/>
    <n v="241.75"/>
    <n v="242.05"/>
    <n v="238.4"/>
    <n v="239.75"/>
    <n v="239.80592873364679"/>
    <n v="125052"/>
    <n v="1917"/>
    <n v="29988211"/>
    <n v="51936"/>
    <n v="41.53"/>
    <n v="3.65"/>
    <n v="-2"/>
    <x v="1"/>
    <x v="0"/>
  </r>
  <r>
    <x v="3"/>
    <x v="45"/>
    <x v="0"/>
    <n v="240.4"/>
    <n v="245"/>
    <n v="240"/>
    <n v="241.05"/>
    <n v="242.8158501123113"/>
    <n v="172289"/>
    <n v="2208"/>
    <n v="41834500"/>
    <n v="88003"/>
    <n v="51.08"/>
    <n v="5"/>
    <n v="0.65"/>
    <x v="0"/>
    <x v="0"/>
  </r>
  <r>
    <x v="3"/>
    <x v="46"/>
    <x v="1"/>
    <n v="243.2"/>
    <n v="243.3"/>
    <n v="239.3"/>
    <n v="240.75"/>
    <n v="240.81941355825674"/>
    <n v="416853"/>
    <n v="4617"/>
    <n v="100386295"/>
    <n v="154999"/>
    <n v="37.18"/>
    <n v="4"/>
    <n v="-2.4500000000000002"/>
    <x v="1"/>
    <x v="0"/>
  </r>
  <r>
    <x v="3"/>
    <x v="47"/>
    <x v="1"/>
    <n v="244.45"/>
    <n v="244.5"/>
    <n v="241.4"/>
    <n v="242.35"/>
    <n v="242.53757365635121"/>
    <n v="140178"/>
    <n v="1819"/>
    <n v="33998432"/>
    <n v="48347"/>
    <n v="34.49"/>
    <n v="3.1"/>
    <n v="-2.1"/>
    <x v="1"/>
    <x v="0"/>
  </r>
  <r>
    <x v="3"/>
    <x v="48"/>
    <x v="1"/>
    <n v="247.5"/>
    <n v="247.95"/>
    <n v="242"/>
    <n v="242.85"/>
    <n v="243.67862396976003"/>
    <n v="288889"/>
    <n v="3191"/>
    <n v="70396074"/>
    <n v="100614"/>
    <n v="34.83"/>
    <n v="5.95"/>
    <n v="-4.6500000000000004"/>
    <x v="1"/>
    <x v="0"/>
  </r>
  <r>
    <x v="3"/>
    <x v="49"/>
    <x v="1"/>
    <n v="249.35"/>
    <n v="249.35"/>
    <n v="243.6"/>
    <n v="247.45"/>
    <n v="246.24023052835909"/>
    <n v="282308"/>
    <n v="3628"/>
    <n v="69515587"/>
    <n v="84568"/>
    <n v="29.96"/>
    <n v="5.75"/>
    <n v="-1.9"/>
    <x v="1"/>
    <x v="0"/>
  </r>
  <r>
    <x v="3"/>
    <x v="50"/>
    <x v="2"/>
    <n v="242.15"/>
    <n v="249.65"/>
    <n v="242.15"/>
    <n v="248.7"/>
    <n v="247.57035095785892"/>
    <n v="680737"/>
    <n v="6094"/>
    <n v="168530298"/>
    <n v="283139"/>
    <n v="41.59"/>
    <n v="7.5"/>
    <n v="6.55"/>
    <x v="0"/>
    <x v="0"/>
  </r>
  <r>
    <x v="3"/>
    <x v="51"/>
    <x v="3"/>
    <n v="238.95"/>
    <n v="245"/>
    <n v="238.9"/>
    <n v="241.35"/>
    <n v="242.72588329862253"/>
    <n v="273690"/>
    <n v="2449"/>
    <n v="66431647"/>
    <n v="116862"/>
    <n v="42.7"/>
    <n v="6.1"/>
    <n v="2.4"/>
    <x v="0"/>
    <x v="0"/>
  </r>
  <r>
    <x v="3"/>
    <x v="52"/>
    <x v="3"/>
    <n v="239.95"/>
    <n v="239.95"/>
    <n v="235.1"/>
    <n v="239.3"/>
    <n v="237.22186077374636"/>
    <n v="432519"/>
    <n v="4926"/>
    <n v="102602962"/>
    <n v="132921"/>
    <n v="30.73"/>
    <n v="4.8499999999999996"/>
    <n v="-0.65"/>
    <x v="1"/>
    <x v="0"/>
  </r>
  <r>
    <x v="3"/>
    <x v="53"/>
    <x v="3"/>
    <n v="238.55"/>
    <n v="240.9"/>
    <n v="238"/>
    <n v="239.15"/>
    <n v="239.43439844296216"/>
    <n v="264605"/>
    <n v="2949"/>
    <n v="63355539"/>
    <n v="118233"/>
    <n v="44.68"/>
    <n v="2.9"/>
    <n v="0.6"/>
    <x v="0"/>
    <x v="0"/>
  </r>
  <r>
    <x v="3"/>
    <x v="54"/>
    <x v="3"/>
    <n v="235.35"/>
    <n v="240.6"/>
    <n v="235.35"/>
    <n v="237.85"/>
    <n v="238.78606028524629"/>
    <n v="200248"/>
    <n v="2407"/>
    <n v="47816431"/>
    <n v="74545"/>
    <n v="37.229999999999997"/>
    <n v="5.25"/>
    <n v="2.5"/>
    <x v="0"/>
    <x v="0"/>
  </r>
  <r>
    <x v="3"/>
    <x v="55"/>
    <x v="3"/>
    <n v="231.6"/>
    <n v="235.7"/>
    <n v="231.6"/>
    <n v="233.85"/>
    <n v="233.79901405511751"/>
    <n v="268372"/>
    <n v="3714"/>
    <n v="62745109"/>
    <n v="122501"/>
    <n v="45.65"/>
    <n v="4.0999999999999996"/>
    <n v="2.25"/>
    <x v="0"/>
    <x v="0"/>
  </r>
  <r>
    <x v="3"/>
    <x v="56"/>
    <x v="4"/>
    <n v="231.55"/>
    <n v="236.9"/>
    <n v="231.5"/>
    <n v="234.25"/>
    <n v="234.00506083690823"/>
    <n v="131006"/>
    <n v="1711"/>
    <n v="30656067"/>
    <n v="43044"/>
    <n v="32.86"/>
    <n v="5.4"/>
    <n v="2.7"/>
    <x v="0"/>
    <x v="0"/>
  </r>
  <r>
    <x v="3"/>
    <x v="57"/>
    <x v="4"/>
    <n v="236.25"/>
    <n v="237.15"/>
    <n v="230.55"/>
    <n v="231.65"/>
    <n v="232.81527165663917"/>
    <n v="218732"/>
    <n v="2481"/>
    <n v="50924150"/>
    <n v="99850"/>
    <n v="45.65"/>
    <n v="6.6"/>
    <n v="-4.5999999999999996"/>
    <x v="1"/>
    <x v="0"/>
  </r>
  <r>
    <x v="3"/>
    <x v="58"/>
    <x v="4"/>
    <n v="237.5"/>
    <n v="239.6"/>
    <n v="235.55"/>
    <n v="236.4"/>
    <n v="237.71899883360072"/>
    <n v="237483"/>
    <n v="1891"/>
    <n v="56454221"/>
    <n v="123055"/>
    <n v="51.82"/>
    <n v="4.05"/>
    <n v="-1.1000000000000001"/>
    <x v="1"/>
    <x v="0"/>
  </r>
  <r>
    <x v="3"/>
    <x v="59"/>
    <x v="4"/>
    <n v="240.95"/>
    <n v="242.55"/>
    <n v="237.55"/>
    <n v="238"/>
    <n v="239.74711927748365"/>
    <n v="327522"/>
    <n v="3648"/>
    <n v="78522456"/>
    <n v="111339"/>
    <n v="33.99"/>
    <n v="5"/>
    <n v="-2.95"/>
    <x v="1"/>
    <x v="0"/>
  </r>
  <r>
    <x v="3"/>
    <x v="60"/>
    <x v="4"/>
    <n v="238.5"/>
    <n v="241.05"/>
    <n v="236.05"/>
    <n v="240.7"/>
    <n v="238.42844718491401"/>
    <n v="192019"/>
    <n v="2092"/>
    <n v="45782792"/>
    <n v="68233"/>
    <n v="35.53"/>
    <n v="5"/>
    <n v="2.2000000000000002"/>
    <x v="0"/>
    <x v="0"/>
  </r>
  <r>
    <x v="3"/>
    <x v="61"/>
    <x v="0"/>
    <n v="235.45"/>
    <n v="240.05"/>
    <n v="235.2"/>
    <n v="239.1"/>
    <n v="238.45553218395918"/>
    <n v="472083"/>
    <n v="4468"/>
    <n v="112570803"/>
    <n v="189822"/>
    <n v="40.21"/>
    <n v="4.8499999999999996"/>
    <n v="3.65"/>
    <x v="0"/>
    <x v="0"/>
  </r>
  <r>
    <x v="3"/>
    <x v="62"/>
    <x v="0"/>
    <n v="243.55"/>
    <n v="244.2"/>
    <n v="239.75"/>
    <n v="241.1"/>
    <n v="242.51560665436637"/>
    <n v="196743"/>
    <n v="2138"/>
    <n v="47713248"/>
    <n v="74256"/>
    <n v="37.74"/>
    <n v="4.45"/>
    <n v="-2.4500000000000002"/>
    <x v="1"/>
    <x v="0"/>
  </r>
  <r>
    <x v="3"/>
    <x v="63"/>
    <x v="0"/>
    <n v="246.9"/>
    <n v="246.9"/>
    <n v="242.05"/>
    <n v="242.55"/>
    <n v="244.93224126247037"/>
    <n v="1419566"/>
    <n v="9748"/>
    <n v="347697482"/>
    <n v="924058"/>
    <n v="65.09"/>
    <n v="4.8499999999999996"/>
    <n v="-4.3499999999999996"/>
    <x v="1"/>
    <x v="0"/>
  </r>
  <r>
    <x v="3"/>
    <x v="64"/>
    <x v="0"/>
    <n v="249.1"/>
    <n v="249.45"/>
    <n v="246.05"/>
    <n v="246.95"/>
    <n v="247.23154622974531"/>
    <n v="431443"/>
    <n v="4638"/>
    <n v="106666320"/>
    <n v="208242"/>
    <n v="48.27"/>
    <n v="3.4"/>
    <n v="-2.15"/>
    <x v="1"/>
    <x v="0"/>
  </r>
  <r>
    <x v="3"/>
    <x v="65"/>
    <x v="0"/>
    <n v="247.2"/>
    <n v="250"/>
    <n v="246.5"/>
    <n v="248.05"/>
    <n v="248.67535488955272"/>
    <n v="1060823"/>
    <n v="7697"/>
    <n v="263800536"/>
    <n v="613001"/>
    <n v="57.79"/>
    <n v="3.5"/>
    <n v="0.85"/>
    <x v="0"/>
    <x v="0"/>
  </r>
  <r>
    <x v="3"/>
    <x v="66"/>
    <x v="1"/>
    <n v="243.85"/>
    <n v="248.9"/>
    <n v="241.1"/>
    <n v="246.3"/>
    <n v="244.86650766329666"/>
    <n v="851135"/>
    <n v="6134"/>
    <n v="208414455"/>
    <n v="269115"/>
    <n v="31.62"/>
    <n v="7.8"/>
    <n v="2.4500000000000002"/>
    <x v="0"/>
    <x v="0"/>
  </r>
  <r>
    <x v="3"/>
    <x v="67"/>
    <x v="1"/>
    <n v="255.35"/>
    <n v="255.95"/>
    <n v="248.85"/>
    <n v="250.6"/>
    <n v="251.52909217960351"/>
    <n v="603908"/>
    <n v="4452"/>
    <n v="151900431"/>
    <n v="336566"/>
    <n v="55.73"/>
    <n v="7.1"/>
    <n v="-4.75"/>
    <x v="1"/>
    <x v="0"/>
  </r>
  <r>
    <x v="3"/>
    <x v="68"/>
    <x v="1"/>
    <n v="255"/>
    <n v="256.2"/>
    <n v="251.8"/>
    <n v="254.6"/>
    <n v="253.99918971915665"/>
    <n v="370242"/>
    <n v="3330"/>
    <n v="94041168"/>
    <n v="195012"/>
    <n v="52.67"/>
    <n v="4.4000000000000004"/>
    <n v="-0.4"/>
    <x v="1"/>
    <x v="0"/>
  </r>
  <r>
    <x v="3"/>
    <x v="69"/>
    <x v="1"/>
    <n v="255.05"/>
    <n v="257.64999999999998"/>
    <n v="250.75"/>
    <n v="253.6"/>
    <n v="254.33037125223223"/>
    <n v="797975"/>
    <n v="7359"/>
    <n v="202949278"/>
    <n v="359532"/>
    <n v="45.06"/>
    <n v="6.9"/>
    <n v="-1.45"/>
    <x v="1"/>
    <x v="0"/>
  </r>
  <r>
    <x v="3"/>
    <x v="70"/>
    <x v="1"/>
    <n v="250.1"/>
    <n v="256.25"/>
    <n v="250.1"/>
    <n v="254.8"/>
    <n v="254.2840479893357"/>
    <n v="1080240"/>
    <n v="8948"/>
    <n v="274687800"/>
    <n v="435317"/>
    <n v="40.299999999999997"/>
    <n v="6.15"/>
    <n v="4.7"/>
    <x v="0"/>
    <x v="0"/>
  </r>
  <r>
    <x v="3"/>
    <x v="71"/>
    <x v="2"/>
    <n v="243.25"/>
    <n v="251.45"/>
    <n v="242.15"/>
    <n v="249.7"/>
    <n v="246.44722189272974"/>
    <n v="1441611"/>
    <n v="11340"/>
    <n v="355281026"/>
    <n v="686660"/>
    <n v="47.63"/>
    <n v="9.3000000000000007"/>
    <n v="6.45"/>
    <x v="0"/>
    <x v="0"/>
  </r>
  <r>
    <x v="3"/>
    <x v="72"/>
    <x v="2"/>
    <n v="243.1"/>
    <n v="244.5"/>
    <n v="241.25"/>
    <n v="243.3"/>
    <n v="242.17591272714191"/>
    <n v="889532"/>
    <n v="11422"/>
    <n v="215423224"/>
    <n v="651998"/>
    <n v="73.3"/>
    <n v="3.25"/>
    <n v="0.2"/>
    <x v="0"/>
    <x v="0"/>
  </r>
  <r>
    <x v="3"/>
    <x v="73"/>
    <x v="2"/>
    <n v="242.3"/>
    <n v="243.4"/>
    <n v="240.8"/>
    <n v="243.05"/>
    <n v="242.08451582677776"/>
    <n v="695846"/>
    <n v="5748"/>
    <n v="168453542"/>
    <n v="396366"/>
    <n v="56.96"/>
    <n v="2.6"/>
    <n v="0.75"/>
    <x v="0"/>
    <x v="0"/>
  </r>
  <r>
    <x v="3"/>
    <x v="74"/>
    <x v="2"/>
    <n v="242.05"/>
    <n v="242.75"/>
    <n v="237.65"/>
    <n v="241.55"/>
    <n v="240.8499921100771"/>
    <n v="513313"/>
    <n v="3534"/>
    <n v="123631432"/>
    <n v="299038"/>
    <n v="58.26"/>
    <n v="5.0999999999999996"/>
    <n v="-0.5"/>
    <x v="1"/>
    <x v="0"/>
  </r>
  <r>
    <x v="3"/>
    <x v="75"/>
    <x v="2"/>
    <n v="244"/>
    <n v="245.1"/>
    <n v="240.8"/>
    <n v="241.5"/>
    <n v="242.17012658393915"/>
    <n v="609793"/>
    <n v="5040"/>
    <n v="147673648"/>
    <n v="418493"/>
    <n v="68.63"/>
    <n v="4.3"/>
    <n v="-2.5"/>
    <x v="1"/>
    <x v="0"/>
  </r>
  <r>
    <x v="3"/>
    <x v="76"/>
    <x v="3"/>
    <n v="240.8"/>
    <n v="243.8"/>
    <n v="240.8"/>
    <n v="243.05"/>
    <n v="242.58694697295377"/>
    <n v="428008"/>
    <n v="3701"/>
    <n v="103829154"/>
    <n v="267431"/>
    <n v="62.48"/>
    <n v="3"/>
    <n v="2.25"/>
    <x v="0"/>
    <x v="0"/>
  </r>
  <r>
    <x v="3"/>
    <x v="77"/>
    <x v="3"/>
    <n v="240.65"/>
    <n v="242.3"/>
    <n v="238.2"/>
    <n v="241.3"/>
    <n v="240.23351356900858"/>
    <n v="233768"/>
    <n v="2526"/>
    <n v="56158908"/>
    <n v="72444"/>
    <n v="30.99"/>
    <n v="4.0999999999999996"/>
    <n v="0.65"/>
    <x v="0"/>
    <x v="0"/>
  </r>
  <r>
    <x v="3"/>
    <x v="78"/>
    <x v="3"/>
    <n v="236.75"/>
    <n v="241.65"/>
    <n v="235.05"/>
    <n v="241.2"/>
    <n v="238.84180517106569"/>
    <n v="757136"/>
    <n v="7257"/>
    <n v="180835729"/>
    <n v="396472"/>
    <n v="52.36"/>
    <n v="6.6"/>
    <n v="4.45"/>
    <x v="0"/>
    <x v="0"/>
  </r>
  <r>
    <x v="3"/>
    <x v="79"/>
    <x v="3"/>
    <n v="241.3"/>
    <n v="242.9"/>
    <n v="235.7"/>
    <n v="236.45"/>
    <n v="239.38823842975992"/>
    <n v="262635"/>
    <n v="2894"/>
    <n v="62871730"/>
    <n v="101047"/>
    <n v="38.47"/>
    <n v="7.2"/>
    <n v="-4.8499999999999996"/>
    <x v="1"/>
    <x v="0"/>
  </r>
  <r>
    <x v="3"/>
    <x v="80"/>
    <x v="3"/>
    <n v="237.85"/>
    <n v="242.95"/>
    <n v="236.15"/>
    <n v="239.85"/>
    <n v="239.47706913673687"/>
    <n v="393727"/>
    <n v="3713"/>
    <n v="94288588"/>
    <n v="130134"/>
    <n v="33.049999999999997"/>
    <n v="6.8"/>
    <n v="2"/>
    <x v="0"/>
    <x v="0"/>
  </r>
  <r>
    <x v="3"/>
    <x v="81"/>
    <x v="4"/>
    <n v="234.45"/>
    <n v="238"/>
    <n v="234.45"/>
    <n v="236.85"/>
    <n v="236.8733570763716"/>
    <n v="605932"/>
    <n v="5496"/>
    <n v="143529147"/>
    <n v="392357"/>
    <n v="64.75"/>
    <n v="3.55"/>
    <n v="2.4"/>
    <x v="0"/>
    <x v="0"/>
  </r>
  <r>
    <x v="3"/>
    <x v="82"/>
    <x v="4"/>
    <n v="234.75"/>
    <n v="235.8"/>
    <n v="233"/>
    <n v="234.45"/>
    <n v="234.39243994215352"/>
    <n v="284892"/>
    <n v="2805"/>
    <n v="66776531"/>
    <n v="114288"/>
    <n v="40.119999999999997"/>
    <n v="2.8"/>
    <n v="-0.3"/>
    <x v="1"/>
    <x v="0"/>
  </r>
  <r>
    <x v="3"/>
    <x v="83"/>
    <x v="4"/>
    <n v="234.25"/>
    <n v="235"/>
    <n v="230.35"/>
    <n v="233.55"/>
    <n v="233.4653405346202"/>
    <n v="942239"/>
    <n v="5979"/>
    <n v="219980149"/>
    <n v="647022"/>
    <n v="68.67"/>
    <n v="4.6500000000000004"/>
    <n v="-0.7"/>
    <x v="1"/>
    <x v="0"/>
  </r>
  <r>
    <x v="3"/>
    <x v="84"/>
    <x v="4"/>
    <n v="226.8"/>
    <n v="234.2"/>
    <n v="226.6"/>
    <n v="232.75"/>
    <n v="232.28570665248921"/>
    <n v="748607"/>
    <n v="7488"/>
    <n v="173890706"/>
    <n v="356140"/>
    <n v="47.57"/>
    <n v="7.6"/>
    <n v="5.95"/>
    <x v="0"/>
    <x v="0"/>
  </r>
  <r>
    <x v="3"/>
    <x v="85"/>
    <x v="4"/>
    <n v="226.95"/>
    <n v="228.2"/>
    <n v="224.5"/>
    <n v="226.85"/>
    <n v="226.45491157780191"/>
    <n v="768246"/>
    <n v="6925"/>
    <n v="173973080"/>
    <n v="361346"/>
    <n v="47.04"/>
    <n v="3.7"/>
    <n v="-0.1"/>
    <x v="1"/>
    <x v="0"/>
  </r>
  <r>
    <x v="3"/>
    <x v="86"/>
    <x v="0"/>
    <n v="212.4"/>
    <n v="220.6"/>
    <n v="212.4"/>
    <n v="220.15"/>
    <n v="217.8304939638175"/>
    <n v="346908"/>
    <n v="3593"/>
    <n v="75567141"/>
    <n v="106528"/>
    <n v="30.71"/>
    <n v="8.1999999999999993"/>
    <n v="7.75"/>
    <x v="0"/>
    <x v="0"/>
  </r>
  <r>
    <x v="3"/>
    <x v="87"/>
    <x v="0"/>
    <n v="225.8"/>
    <n v="226.55"/>
    <n v="216.05"/>
    <n v="217.2"/>
    <n v="220.79353149913462"/>
    <n v="862611"/>
    <n v="10508"/>
    <n v="190458929"/>
    <n v="277674"/>
    <n v="32.19"/>
    <n v="10.5"/>
    <n v="-8.6"/>
    <x v="1"/>
    <x v="0"/>
  </r>
  <r>
    <x v="3"/>
    <x v="88"/>
    <x v="0"/>
    <n v="224.15"/>
    <n v="227.45"/>
    <n v="221.3"/>
    <n v="224.6"/>
    <n v="224.36408141401162"/>
    <n v="993146"/>
    <n v="7714"/>
    <n v="222826290"/>
    <n v="287048"/>
    <n v="28.9"/>
    <n v="6.15"/>
    <n v="0.45"/>
    <x v="0"/>
    <x v="0"/>
  </r>
  <r>
    <x v="3"/>
    <x v="89"/>
    <x v="0"/>
    <n v="248.45"/>
    <n v="251.8"/>
    <n v="212.1"/>
    <n v="223.65"/>
    <n v="230.19445014142175"/>
    <n v="2194146"/>
    <n v="22299"/>
    <n v="505080232"/>
    <n v="845869"/>
    <n v="38.549999999999997"/>
    <n v="39.700000000000003"/>
    <n v="-24.8"/>
    <x v="1"/>
    <x v="0"/>
  </r>
  <r>
    <x v="3"/>
    <x v="90"/>
    <x v="0"/>
    <n v="247.8"/>
    <n v="250.6"/>
    <n v="247.55"/>
    <n v="249.25"/>
    <n v="249.42657501781744"/>
    <n v="465836"/>
    <n v="5047"/>
    <n v="116191878"/>
    <n v="301082"/>
    <n v="64.63"/>
    <n v="3.05"/>
    <n v="1.45"/>
    <x v="0"/>
    <x v="0"/>
  </r>
  <r>
    <x v="3"/>
    <x v="91"/>
    <x v="1"/>
    <n v="249.3"/>
    <n v="252.15"/>
    <n v="246.4"/>
    <n v="248.5"/>
    <n v="250.37509652210318"/>
    <n v="644930"/>
    <n v="7383"/>
    <n v="161474411"/>
    <n v="472549"/>
    <n v="73.27"/>
    <n v="5.75"/>
    <n v="-0.8"/>
    <x v="1"/>
    <x v="0"/>
  </r>
  <r>
    <x v="3"/>
    <x v="92"/>
    <x v="2"/>
    <n v="253.2"/>
    <n v="253.2"/>
    <n v="249.25"/>
    <n v="250"/>
    <n v="250.61579144119577"/>
    <n v="163177"/>
    <n v="2192"/>
    <n v="40894733"/>
    <n v="50263"/>
    <n v="30.8"/>
    <n v="3.95"/>
    <n v="-3.2"/>
    <x v="1"/>
    <x v="0"/>
  </r>
  <r>
    <x v="3"/>
    <x v="93"/>
    <x v="2"/>
    <n v="253.65"/>
    <n v="259.35000000000002"/>
    <n v="252"/>
    <n v="253"/>
    <n v="255.56757412068012"/>
    <n v="325820"/>
    <n v="4653"/>
    <n v="83269027"/>
    <n v="96081"/>
    <n v="29.49"/>
    <n v="7.35"/>
    <n v="-0.65"/>
    <x v="1"/>
    <x v="0"/>
  </r>
  <r>
    <x v="3"/>
    <x v="94"/>
    <x v="2"/>
    <n v="247"/>
    <n v="253.3"/>
    <n v="246.6"/>
    <n v="252.5"/>
    <n v="251.0638138867001"/>
    <n v="442913"/>
    <n v="7850"/>
    <n v="111199427"/>
    <n v="262606"/>
    <n v="59.29"/>
    <n v="6.7"/>
    <n v="5.5"/>
    <x v="0"/>
    <x v="0"/>
  </r>
  <r>
    <x v="3"/>
    <x v="95"/>
    <x v="3"/>
    <n v="251.05"/>
    <n v="253.9"/>
    <n v="245"/>
    <n v="247.35"/>
    <n v="247.25810638480976"/>
    <n v="1278190"/>
    <n v="13011"/>
    <n v="316042839"/>
    <n v="613195"/>
    <n v="47.97"/>
    <n v="8.9"/>
    <n v="-3.7"/>
    <x v="1"/>
    <x v="0"/>
  </r>
  <r>
    <x v="3"/>
    <x v="96"/>
    <x v="3"/>
    <n v="250.8"/>
    <n v="255.8"/>
    <n v="250.8"/>
    <n v="252.1"/>
    <n v="253.22841278341716"/>
    <n v="248353"/>
    <n v="2800"/>
    <n v="62890036"/>
    <n v="63031"/>
    <n v="25.38"/>
    <n v="5"/>
    <n v="1.3"/>
    <x v="0"/>
    <x v="0"/>
  </r>
  <r>
    <x v="3"/>
    <x v="97"/>
    <x v="3"/>
    <n v="253.6"/>
    <n v="253.6"/>
    <n v="247.65"/>
    <n v="251.45"/>
    <n v="249.52189179081387"/>
    <n v="743338"/>
    <n v="7519"/>
    <n v="185479104"/>
    <n v="482550"/>
    <n v="64.92"/>
    <n v="5.95"/>
    <n v="-2.15"/>
    <x v="1"/>
    <x v="0"/>
  </r>
  <r>
    <x v="3"/>
    <x v="98"/>
    <x v="3"/>
    <n v="250.6"/>
    <n v="257.10000000000002"/>
    <n v="249.8"/>
    <n v="252.25"/>
    <n v="253.73420427366773"/>
    <n v="763466"/>
    <n v="10219"/>
    <n v="193717438"/>
    <n v="355417"/>
    <n v="46.55"/>
    <n v="7.3"/>
    <n v="1.65"/>
    <x v="0"/>
    <x v="0"/>
  </r>
  <r>
    <x v="3"/>
    <x v="99"/>
    <x v="3"/>
    <n v="243"/>
    <n v="250.5"/>
    <n v="243"/>
    <n v="249.65"/>
    <n v="247.60923813868612"/>
    <n v="394560"/>
    <n v="4160"/>
    <n v="97696701"/>
    <n v="169448"/>
    <n v="42.95"/>
    <n v="7.5"/>
    <n v="6.65"/>
    <x v="0"/>
    <x v="0"/>
  </r>
  <r>
    <x v="3"/>
    <x v="100"/>
    <x v="4"/>
    <n v="241.75"/>
    <n v="244.6"/>
    <n v="241"/>
    <n v="242.7"/>
    <n v="243.41837303166392"/>
    <n v="1231370"/>
    <n v="16035"/>
    <n v="299738082"/>
    <n v="861136"/>
    <n v="69.930000000000007"/>
    <n v="3.6"/>
    <n v="0.95"/>
    <x v="0"/>
    <x v="0"/>
  </r>
  <r>
    <x v="3"/>
    <x v="101"/>
    <x v="4"/>
    <n v="235"/>
    <n v="241.45"/>
    <n v="233.3"/>
    <n v="240.9"/>
    <n v="239.66003967404444"/>
    <n v="1228511"/>
    <n v="13480"/>
    <n v="294424995"/>
    <n v="824457"/>
    <n v="67.11"/>
    <n v="8.15"/>
    <n v="5.9"/>
    <x v="0"/>
    <x v="0"/>
  </r>
  <r>
    <x v="3"/>
    <x v="102"/>
    <x v="4"/>
    <n v="236.25"/>
    <n v="236.3"/>
    <n v="231.75"/>
    <n v="234.95"/>
    <n v="234.32619502492128"/>
    <n v="610322"/>
    <n v="4795"/>
    <n v="143014432"/>
    <n v="383006"/>
    <n v="62.75"/>
    <n v="4.55"/>
    <n v="-1.3"/>
    <x v="1"/>
    <x v="0"/>
  </r>
  <r>
    <x v="3"/>
    <x v="103"/>
    <x v="0"/>
    <n v="232.55"/>
    <n v="234.45"/>
    <n v="230.65"/>
    <n v="232.4"/>
    <n v="232.95124235041428"/>
    <n v="450678"/>
    <n v="4996"/>
    <n v="104986000"/>
    <n v="210460"/>
    <n v="46.7"/>
    <n v="3.8"/>
    <n v="-0.15"/>
    <x v="1"/>
    <x v="0"/>
  </r>
  <r>
    <x v="3"/>
    <x v="104"/>
    <x v="0"/>
    <n v="235.5"/>
    <n v="235.8"/>
    <n v="229.2"/>
    <n v="230.25"/>
    <n v="231.13823969878922"/>
    <n v="496131"/>
    <n v="4266"/>
    <n v="114674846"/>
    <n v="298742"/>
    <n v="60.21"/>
    <n v="6.6"/>
    <n v="-5.25"/>
    <x v="1"/>
    <x v="0"/>
  </r>
  <r>
    <x v="3"/>
    <x v="105"/>
    <x v="0"/>
    <n v="231.25"/>
    <n v="236.55"/>
    <n v="231.2"/>
    <n v="235.8"/>
    <n v="234.58497186750424"/>
    <n v="494446"/>
    <n v="3898"/>
    <n v="115989601"/>
    <n v="282013"/>
    <n v="57.04"/>
    <n v="5.35"/>
    <n v="4.55"/>
    <x v="0"/>
    <x v="0"/>
  </r>
  <r>
    <x v="3"/>
    <x v="106"/>
    <x v="0"/>
    <n v="225.6"/>
    <n v="230.3"/>
    <n v="218.75"/>
    <n v="229.25"/>
    <n v="226.5621988464186"/>
    <n v="505556"/>
    <n v="6989"/>
    <n v="114539879"/>
    <n v="259723"/>
    <n v="51.37"/>
    <n v="11.55"/>
    <n v="3.65"/>
    <x v="0"/>
    <x v="0"/>
  </r>
  <r>
    <x v="3"/>
    <x v="107"/>
    <x v="1"/>
    <n v="239"/>
    <n v="242.35"/>
    <n v="232.85"/>
    <n v="234.25"/>
    <n v="237.60492119738316"/>
    <n v="412867"/>
    <n v="4401"/>
    <n v="98099231"/>
    <n v="119719"/>
    <n v="29"/>
    <n v="9.5"/>
    <n v="-4.75"/>
    <x v="1"/>
    <x v="0"/>
  </r>
  <r>
    <x v="3"/>
    <x v="108"/>
    <x v="1"/>
    <n v="228.95"/>
    <n v="238.45"/>
    <n v="228.8"/>
    <n v="236.7"/>
    <n v="234.49158959449741"/>
    <n v="394868"/>
    <n v="3472"/>
    <n v="92593225"/>
    <n v="102575"/>
    <n v="25.98"/>
    <n v="9.65"/>
    <n v="7.75"/>
    <x v="0"/>
    <x v="0"/>
  </r>
  <r>
    <x v="3"/>
    <x v="109"/>
    <x v="1"/>
    <n v="229.75"/>
    <n v="232.45"/>
    <n v="226.3"/>
    <n v="231.5"/>
    <n v="229.79654154263898"/>
    <n v="332923"/>
    <n v="4930"/>
    <n v="76504554"/>
    <n v="146570"/>
    <n v="44.03"/>
    <n v="6.15"/>
    <n v="1.75"/>
    <x v="0"/>
    <x v="0"/>
  </r>
  <r>
    <x v="3"/>
    <x v="110"/>
    <x v="1"/>
    <n v="227.95"/>
    <n v="231.5"/>
    <n v="226.8"/>
    <n v="228.65"/>
    <n v="229.47541136803702"/>
    <n v="267522"/>
    <n v="2108"/>
    <n v="61389721"/>
    <n v="121546"/>
    <n v="45.43"/>
    <n v="4.7"/>
    <n v="0.7"/>
    <x v="0"/>
    <x v="0"/>
  </r>
  <r>
    <x v="3"/>
    <x v="111"/>
    <x v="2"/>
    <n v="231"/>
    <n v="233.65"/>
    <n v="226.85"/>
    <n v="228.4"/>
    <n v="229.73124238329194"/>
    <n v="286377"/>
    <n v="3368"/>
    <n v="65789744"/>
    <n v="78496"/>
    <n v="27.41"/>
    <n v="6.8"/>
    <n v="-2.6"/>
    <x v="1"/>
    <x v="0"/>
  </r>
  <r>
    <x v="3"/>
    <x v="112"/>
    <x v="2"/>
    <n v="219.75"/>
    <n v="231.6"/>
    <n v="218.85"/>
    <n v="230.75"/>
    <n v="228.13697454912622"/>
    <n v="586306"/>
    <n v="6279"/>
    <n v="133758077"/>
    <n v="175121"/>
    <n v="29.87"/>
    <n v="12.75"/>
    <n v="11"/>
    <x v="0"/>
    <x v="0"/>
  </r>
  <r>
    <x v="3"/>
    <x v="113"/>
    <x v="2"/>
    <n v="222.75"/>
    <n v="225"/>
    <n v="219.6"/>
    <n v="220.25"/>
    <n v="223.11298377574033"/>
    <n v="1373622"/>
    <n v="8129"/>
    <n v="306472903"/>
    <n v="1041845"/>
    <n v="75.849999999999994"/>
    <n v="5.4"/>
    <n v="-2.5"/>
    <x v="1"/>
    <x v="0"/>
  </r>
  <r>
    <x v="3"/>
    <x v="114"/>
    <x v="2"/>
    <n v="226"/>
    <n v="226"/>
    <n v="220.7"/>
    <n v="223"/>
    <n v="222.92703415385969"/>
    <n v="522957"/>
    <n v="6987"/>
    <n v="116581253"/>
    <n v="292238"/>
    <n v="55.88"/>
    <n v="5.3"/>
    <n v="-3"/>
    <x v="1"/>
    <x v="0"/>
  </r>
  <r>
    <x v="3"/>
    <x v="115"/>
    <x v="2"/>
    <n v="218.95"/>
    <n v="225.15"/>
    <n v="216.7"/>
    <n v="224.5"/>
    <n v="222.49543038576482"/>
    <n v="771947"/>
    <n v="9248"/>
    <n v="171754680"/>
    <n v="518521"/>
    <n v="67.17"/>
    <n v="8.4499999999999993"/>
    <n v="5.55"/>
    <x v="0"/>
    <x v="0"/>
  </r>
  <r>
    <x v="3"/>
    <x v="116"/>
    <x v="3"/>
    <n v="215.5"/>
    <n v="217.2"/>
    <n v="214.5"/>
    <n v="216.7"/>
    <n v="216.27658401927826"/>
    <n v="399206"/>
    <n v="3965"/>
    <n v="86338910"/>
    <n v="185029"/>
    <n v="46.35"/>
    <n v="2.7"/>
    <n v="1.2"/>
    <x v="0"/>
    <x v="0"/>
  </r>
  <r>
    <x v="3"/>
    <x v="117"/>
    <x v="3"/>
    <n v="215.45"/>
    <n v="217.75"/>
    <n v="214.45"/>
    <n v="215.75"/>
    <n v="216.36364413869043"/>
    <n v="374157"/>
    <n v="3387"/>
    <n v="80953972"/>
    <n v="165854"/>
    <n v="44.33"/>
    <n v="3.3"/>
    <n v="0.3"/>
    <x v="0"/>
    <x v="0"/>
  </r>
  <r>
    <x v="3"/>
    <x v="118"/>
    <x v="3"/>
    <n v="210.45"/>
    <n v="214"/>
    <n v="209.5"/>
    <n v="213.75"/>
    <n v="212.4955347172631"/>
    <n v="362687"/>
    <n v="4257"/>
    <n v="77069368"/>
    <n v="159063"/>
    <n v="43.86"/>
    <n v="4.5"/>
    <n v="3.3"/>
    <x v="0"/>
    <x v="0"/>
  </r>
  <r>
    <x v="3"/>
    <x v="119"/>
    <x v="3"/>
    <n v="205.85"/>
    <n v="209.9"/>
    <n v="205.85"/>
    <n v="209.45"/>
    <n v="208.28227534363481"/>
    <n v="220292"/>
    <n v="3185"/>
    <n v="45882919"/>
    <n v="74469"/>
    <n v="33.799999999999997"/>
    <n v="4.05"/>
    <n v="3.6"/>
    <x v="0"/>
    <x v="0"/>
  </r>
  <r>
    <x v="3"/>
    <x v="120"/>
    <x v="3"/>
    <n v="207.15"/>
    <n v="207.15"/>
    <n v="204.25"/>
    <n v="205.65"/>
    <n v="205.48574442900519"/>
    <n v="272034"/>
    <n v="3336"/>
    <n v="55899109"/>
    <n v="95489"/>
    <n v="35.1"/>
    <n v="2.9"/>
    <n v="-1.5"/>
    <x v="1"/>
    <x v="0"/>
  </r>
  <r>
    <x v="3"/>
    <x v="121"/>
    <x v="4"/>
    <n v="203.45"/>
    <n v="207.9"/>
    <n v="202.2"/>
    <n v="205.6"/>
    <n v="205.73447937463166"/>
    <n v="770362"/>
    <n v="5233"/>
    <n v="158490025"/>
    <n v="448364"/>
    <n v="58.2"/>
    <n v="5.7"/>
    <n v="2.15"/>
    <x v="0"/>
    <x v="0"/>
  </r>
  <r>
    <x v="3"/>
    <x v="122"/>
    <x v="4"/>
    <n v="203.35"/>
    <n v="204.8"/>
    <n v="201.05"/>
    <n v="202.4"/>
    <n v="203.28499696223926"/>
    <n v="1199897"/>
    <n v="6201"/>
    <n v="243921058"/>
    <n v="839590"/>
    <n v="69.97"/>
    <n v="3.75"/>
    <n v="-0.95"/>
    <x v="1"/>
    <x v="0"/>
  </r>
  <r>
    <x v="3"/>
    <x v="123"/>
    <x v="4"/>
    <n v="203.45"/>
    <n v="204.8"/>
    <n v="201.4"/>
    <n v="202.65"/>
    <n v="203.21320134878943"/>
    <n v="345495"/>
    <n v="4125"/>
    <n v="70209145"/>
    <n v="140078"/>
    <n v="40.54"/>
    <n v="3.4"/>
    <n v="-0.8"/>
    <x v="1"/>
    <x v="0"/>
  </r>
  <r>
    <x v="3"/>
    <x v="124"/>
    <x v="4"/>
    <n v="206"/>
    <n v="206.85"/>
    <n v="203.15"/>
    <n v="204.1"/>
    <n v="204.6370016228058"/>
    <n v="605741"/>
    <n v="6638"/>
    <n v="123957022"/>
    <n v="312751"/>
    <n v="51.63"/>
    <n v="3.7"/>
    <n v="-1.9"/>
    <x v="1"/>
    <x v="0"/>
  </r>
  <r>
    <x v="3"/>
    <x v="125"/>
    <x v="0"/>
    <n v="207"/>
    <n v="208.25"/>
    <n v="204.6"/>
    <n v="205.9"/>
    <n v="206.35451553106873"/>
    <n v="834553"/>
    <n v="5985"/>
    <n v="172213780"/>
    <n v="461964"/>
    <n v="55.35"/>
    <n v="3.65"/>
    <n v="-1.1000000000000001"/>
    <x v="1"/>
    <x v="0"/>
  </r>
  <r>
    <x v="3"/>
    <x v="126"/>
    <x v="0"/>
    <n v="208.9"/>
    <n v="210.25"/>
    <n v="206.4"/>
    <n v="207.6"/>
    <n v="208.34225895387291"/>
    <n v="468987"/>
    <n v="5053"/>
    <n v="97709811"/>
    <n v="107584"/>
    <n v="22.94"/>
    <n v="3.85"/>
    <n v="-1.3"/>
    <x v="1"/>
    <x v="0"/>
  </r>
  <r>
    <x v="3"/>
    <x v="127"/>
    <x v="0"/>
    <n v="196"/>
    <n v="205.75"/>
    <n v="195.9"/>
    <n v="205.25"/>
    <n v="202.29154719160655"/>
    <n v="439771"/>
    <n v="5521"/>
    <n v="88961956"/>
    <n v="184101"/>
    <n v="41.86"/>
    <n v="9.85"/>
    <n v="9.25"/>
    <x v="0"/>
    <x v="0"/>
  </r>
  <r>
    <x v="3"/>
    <x v="128"/>
    <x v="0"/>
    <n v="195.25"/>
    <n v="197.7"/>
    <n v="190.7"/>
    <n v="196"/>
    <n v="196.5244769852562"/>
    <n v="1622851"/>
    <n v="7780"/>
    <n v="318929944"/>
    <n v="1118684"/>
    <n v="68.930000000000007"/>
    <n v="7"/>
    <n v="0.75"/>
    <x v="0"/>
    <x v="0"/>
  </r>
  <r>
    <x v="3"/>
    <x v="129"/>
    <x v="0"/>
    <n v="198.1"/>
    <n v="199.05"/>
    <n v="193"/>
    <n v="195.75"/>
    <n v="195.04266791645364"/>
    <n v="633708"/>
    <n v="7300"/>
    <n v="123600099"/>
    <n v="212257"/>
    <n v="33.49"/>
    <n v="6.05"/>
    <n v="-2.35"/>
    <x v="1"/>
    <x v="0"/>
  </r>
  <r>
    <x v="3"/>
    <x v="130"/>
    <x v="2"/>
    <n v="202.65"/>
    <n v="202.65"/>
    <n v="196.1"/>
    <n v="197.7"/>
    <n v="199.1200192265263"/>
    <n v="1269080"/>
    <n v="8132"/>
    <n v="252699234"/>
    <n v="860099"/>
    <n v="67.77"/>
    <n v="6.55"/>
    <n v="-4.95"/>
    <x v="1"/>
    <x v="0"/>
  </r>
  <r>
    <x v="3"/>
    <x v="131"/>
    <x v="2"/>
    <n v="207.35"/>
    <n v="207.8"/>
    <n v="201.9"/>
    <n v="203.1"/>
    <n v="205.08439069142619"/>
    <n v="244162"/>
    <n v="2821"/>
    <n v="50073815"/>
    <n v="93186"/>
    <n v="38.17"/>
    <n v="5.9"/>
    <n v="-4.25"/>
    <x v="1"/>
    <x v="0"/>
  </r>
  <r>
    <x v="3"/>
    <x v="132"/>
    <x v="2"/>
    <n v="208.5"/>
    <n v="209.75"/>
    <n v="204.35"/>
    <n v="204.6"/>
    <n v="206.61005464074063"/>
    <n v="644757"/>
    <n v="5472"/>
    <n v="133213279"/>
    <n v="105329"/>
    <n v="16.34"/>
    <n v="5.4"/>
    <n v="-3.9"/>
    <x v="1"/>
    <x v="0"/>
  </r>
  <r>
    <x v="3"/>
    <x v="133"/>
    <x v="2"/>
    <n v="208.4"/>
    <n v="209.25"/>
    <n v="206.65"/>
    <n v="208.65"/>
    <n v="207.94722598996537"/>
    <n v="151874"/>
    <n v="1565"/>
    <n v="31581777"/>
    <n v="48557"/>
    <n v="31.97"/>
    <n v="2.6"/>
    <n v="0.25"/>
    <x v="0"/>
    <x v="0"/>
  </r>
  <r>
    <x v="3"/>
    <x v="134"/>
    <x v="3"/>
    <n v="212.75"/>
    <n v="214.75"/>
    <n v="209.15"/>
    <n v="210.25"/>
    <n v="210.80079591807728"/>
    <n v="351795"/>
    <n v="3702"/>
    <n v="74158666"/>
    <n v="68450"/>
    <n v="19.46"/>
    <n v="5.6"/>
    <n v="-2.5"/>
    <x v="1"/>
    <x v="0"/>
  </r>
  <r>
    <x v="3"/>
    <x v="135"/>
    <x v="3"/>
    <n v="208.85"/>
    <n v="214"/>
    <n v="207.35"/>
    <n v="213.7"/>
    <n v="211.8423157720261"/>
    <n v="277523"/>
    <n v="3684"/>
    <n v="58791115"/>
    <n v="131670"/>
    <n v="47.44"/>
    <n v="6.65"/>
    <n v="4.8499999999999996"/>
    <x v="0"/>
    <x v="0"/>
  </r>
  <r>
    <x v="3"/>
    <x v="136"/>
    <x v="3"/>
    <n v="204.15"/>
    <n v="209.9"/>
    <n v="203.5"/>
    <n v="209.15"/>
    <n v="208.71450333494644"/>
    <n v="237635"/>
    <n v="2583"/>
    <n v="49597871"/>
    <n v="56557"/>
    <n v="23.8"/>
    <n v="6.4"/>
    <n v="5"/>
    <x v="0"/>
    <x v="0"/>
  </r>
  <r>
    <x v="3"/>
    <x v="137"/>
    <x v="3"/>
    <n v="205"/>
    <n v="207.25"/>
    <n v="203.25"/>
    <n v="206"/>
    <n v="204.98987405376474"/>
    <n v="183094"/>
    <n v="3546"/>
    <n v="37532416"/>
    <n v="58058"/>
    <n v="31.71"/>
    <n v="4"/>
    <n v="1"/>
    <x v="0"/>
    <x v="0"/>
  </r>
  <r>
    <x v="3"/>
    <x v="138"/>
    <x v="3"/>
    <n v="205.85"/>
    <n v="207.3"/>
    <n v="200.15"/>
    <n v="207"/>
    <n v="204.4512781574285"/>
    <n v="169893"/>
    <n v="2730"/>
    <n v="34734841"/>
    <n v="46038"/>
    <n v="27.1"/>
    <n v="7.15"/>
    <n v="1.1499999999999999"/>
    <x v="0"/>
    <x v="0"/>
  </r>
  <r>
    <x v="3"/>
    <x v="139"/>
    <x v="4"/>
    <n v="211.5"/>
    <n v="212.8"/>
    <n v="202.25"/>
    <n v="205.1"/>
    <n v="206.56089686521361"/>
    <n v="381908"/>
    <n v="7703"/>
    <n v="78887259"/>
    <n v="141208"/>
    <n v="36.97"/>
    <n v="10.55"/>
    <n v="-6.4"/>
    <x v="1"/>
    <x v="0"/>
  </r>
  <r>
    <x v="3"/>
    <x v="140"/>
    <x v="4"/>
    <n v="212.7"/>
    <n v="214.25"/>
    <n v="210.45"/>
    <n v="210.7"/>
    <n v="212.26803326242506"/>
    <n v="191327"/>
    <n v="3155"/>
    <n v="40612606"/>
    <n v="75019"/>
    <n v="39.21"/>
    <n v="3.8"/>
    <n v="-2"/>
    <x v="1"/>
    <x v="0"/>
  </r>
  <r>
    <x v="3"/>
    <x v="141"/>
    <x v="4"/>
    <n v="210.8"/>
    <n v="214.2"/>
    <n v="206"/>
    <n v="212.7"/>
    <n v="210.17995798912509"/>
    <n v="233749"/>
    <n v="2498"/>
    <n v="49129355"/>
    <n v="65810"/>
    <n v="28.15"/>
    <n v="8.1999999999999993"/>
    <n v="1.9"/>
    <x v="0"/>
    <x v="0"/>
  </r>
  <r>
    <x v="3"/>
    <x v="142"/>
    <x v="4"/>
    <n v="215.5"/>
    <n v="216.85"/>
    <n v="209.6"/>
    <n v="210.75"/>
    <n v="211.71740458242706"/>
    <n v="134252"/>
    <n v="2082"/>
    <n v="28423485"/>
    <n v="48129"/>
    <n v="35.85"/>
    <n v="7.25"/>
    <n v="-4.75"/>
    <x v="1"/>
    <x v="0"/>
  </r>
  <r>
    <x v="3"/>
    <x v="143"/>
    <x v="4"/>
    <n v="216.35"/>
    <n v="217.2"/>
    <n v="213.6"/>
    <n v="215.2"/>
    <n v="214.9904747324457"/>
    <n v="209023"/>
    <n v="4335"/>
    <n v="44937954"/>
    <n v="77915"/>
    <n v="37.28"/>
    <n v="3.6"/>
    <n v="-1.1499999999999999"/>
    <x v="1"/>
    <x v="0"/>
  </r>
  <r>
    <x v="3"/>
    <x v="144"/>
    <x v="0"/>
    <n v="220.8"/>
    <n v="220.8"/>
    <n v="215.1"/>
    <n v="216.35"/>
    <n v="217.27756861061221"/>
    <n v="190969"/>
    <n v="2369"/>
    <n v="41493280"/>
    <n v="40156"/>
    <n v="21.03"/>
    <n v="5.7"/>
    <n v="-4.45"/>
    <x v="1"/>
    <x v="0"/>
  </r>
  <r>
    <x v="3"/>
    <x v="145"/>
    <x v="0"/>
    <n v="221.85"/>
    <n v="222.5"/>
    <n v="217.85"/>
    <n v="219.6"/>
    <n v="220.08129392095321"/>
    <n v="297267"/>
    <n v="2929"/>
    <n v="65422906"/>
    <n v="73884"/>
    <n v="24.85"/>
    <n v="4.6500000000000004"/>
    <n v="-2.25"/>
    <x v="1"/>
    <x v="0"/>
  </r>
  <r>
    <x v="3"/>
    <x v="146"/>
    <x v="0"/>
    <n v="215.15"/>
    <n v="221"/>
    <n v="213.9"/>
    <n v="220"/>
    <n v="218.7239486431281"/>
    <n v="856750"/>
    <n v="11708"/>
    <n v="187391743"/>
    <n v="471196"/>
    <n v="55"/>
    <n v="7.1"/>
    <n v="4.8499999999999996"/>
    <x v="0"/>
    <x v="0"/>
  </r>
  <r>
    <x v="3"/>
    <x v="147"/>
    <x v="0"/>
    <n v="210.05"/>
    <n v="214.5"/>
    <n v="210.05"/>
    <n v="212.9"/>
    <n v="212.33547230156844"/>
    <n v="345182"/>
    <n v="3213"/>
    <n v="73294383"/>
    <n v="151992"/>
    <n v="44.03"/>
    <n v="4.45"/>
    <n v="2.85"/>
    <x v="0"/>
    <x v="0"/>
  </r>
  <r>
    <x v="3"/>
    <x v="148"/>
    <x v="0"/>
    <n v="211.1"/>
    <n v="211.15"/>
    <n v="206.65"/>
    <n v="207.85"/>
    <n v="208.2908989038358"/>
    <n v="569349"/>
    <n v="8294"/>
    <n v="118590215"/>
    <n v="190730"/>
    <n v="33.5"/>
    <n v="4.5"/>
    <n v="-3.25"/>
    <x v="1"/>
    <x v="0"/>
  </r>
  <r>
    <x v="3"/>
    <x v="149"/>
    <x v="0"/>
    <n v="216.9"/>
    <n v="216.9"/>
    <n v="207.6"/>
    <n v="210.85"/>
    <n v="213.08864345018506"/>
    <n v="840581"/>
    <n v="10408"/>
    <n v="179118265"/>
    <n v="261075"/>
    <n v="31.06"/>
    <n v="9.3000000000000007"/>
    <n v="-6.05"/>
    <x v="1"/>
    <x v="0"/>
  </r>
  <r>
    <x v="3"/>
    <x v="150"/>
    <x v="2"/>
    <n v="219.95"/>
    <n v="219.95"/>
    <n v="211.1"/>
    <n v="213.4"/>
    <n v="213.96122044507817"/>
    <n v="1784136"/>
    <n v="22342"/>
    <n v="381735916"/>
    <n v="527717"/>
    <n v="29.58"/>
    <n v="8.85"/>
    <n v="-6.55"/>
    <x v="1"/>
    <x v="0"/>
  </r>
  <r>
    <x v="3"/>
    <x v="151"/>
    <x v="2"/>
    <n v="224.75"/>
    <n v="225.8"/>
    <n v="221.9"/>
    <n v="222.45"/>
    <n v="223.76528884548486"/>
    <n v="173051"/>
    <n v="2578"/>
    <n v="38722807"/>
    <n v="59606"/>
    <n v="34.44"/>
    <n v="3.9"/>
    <n v="-2.2999999999999998"/>
    <x v="1"/>
    <x v="0"/>
  </r>
  <r>
    <x v="3"/>
    <x v="152"/>
    <x v="2"/>
    <n v="222.45"/>
    <n v="224.8"/>
    <n v="221.2"/>
    <n v="222.55"/>
    <n v="222.97352135397111"/>
    <n v="287628"/>
    <n v="4124"/>
    <n v="64133428"/>
    <n v="80391"/>
    <n v="27.95"/>
    <n v="3.6"/>
    <n v="0.1"/>
    <x v="0"/>
    <x v="0"/>
  </r>
  <r>
    <x v="3"/>
    <x v="153"/>
    <x v="2"/>
    <n v="224"/>
    <n v="225.2"/>
    <n v="220.2"/>
    <n v="221.95"/>
    <n v="222.56432023079697"/>
    <n v="415950"/>
    <n v="5070"/>
    <n v="92575629"/>
    <n v="73376"/>
    <n v="17.64"/>
    <n v="5"/>
    <n v="-2.0499999999999998"/>
    <x v="1"/>
    <x v="0"/>
  </r>
  <r>
    <x v="3"/>
    <x v="154"/>
    <x v="2"/>
    <n v="223.4"/>
    <n v="224.75"/>
    <n v="218.55"/>
    <n v="219.6"/>
    <n v="222.4463153774276"/>
    <n v="158388"/>
    <n v="2565"/>
    <n v="35232827"/>
    <n v="68491"/>
    <n v="43.24"/>
    <n v="6.2"/>
    <n v="-3.8"/>
    <x v="1"/>
    <x v="0"/>
  </r>
  <r>
    <x v="3"/>
    <x v="155"/>
    <x v="3"/>
    <n v="228.9"/>
    <n v="229.8"/>
    <n v="224.7"/>
    <n v="225.1"/>
    <n v="227.09897256747229"/>
    <n v="126237"/>
    <n v="1453"/>
    <n v="28668293"/>
    <n v="49475"/>
    <n v="39.19"/>
    <n v="5.0999999999999996"/>
    <n v="-3.8"/>
    <x v="1"/>
    <x v="0"/>
  </r>
  <r>
    <x v="3"/>
    <x v="156"/>
    <x v="3"/>
    <n v="228.2"/>
    <n v="231.2"/>
    <n v="225.55"/>
    <n v="229.1"/>
    <n v="228.46102799335057"/>
    <n v="224982"/>
    <n v="2683"/>
    <n v="51399619"/>
    <n v="62016"/>
    <n v="27.56"/>
    <n v="5.65"/>
    <n v="0.9"/>
    <x v="0"/>
    <x v="0"/>
  </r>
  <r>
    <x v="3"/>
    <x v="157"/>
    <x v="3"/>
    <n v="229.75"/>
    <n v="231"/>
    <n v="223.6"/>
    <n v="228.45"/>
    <n v="228.08507141350589"/>
    <n v="251283"/>
    <n v="1947"/>
    <n v="57313901"/>
    <n v="79300"/>
    <n v="31.56"/>
    <n v="7.4"/>
    <n v="-1.3"/>
    <x v="1"/>
    <x v="0"/>
  </r>
  <r>
    <x v="3"/>
    <x v="158"/>
    <x v="3"/>
    <n v="233.15"/>
    <n v="233.3"/>
    <n v="228.5"/>
    <n v="229.6"/>
    <n v="230.02622672794311"/>
    <n v="264158"/>
    <n v="3453"/>
    <n v="60763268"/>
    <n v="98771"/>
    <n v="37.39"/>
    <n v="4.8"/>
    <n v="-3.55"/>
    <x v="1"/>
    <x v="0"/>
  </r>
  <r>
    <x v="3"/>
    <x v="159"/>
    <x v="3"/>
    <n v="229"/>
    <n v="235.45"/>
    <n v="226.85"/>
    <n v="232.2"/>
    <n v="231.88206439614089"/>
    <n v="344120"/>
    <n v="4790"/>
    <n v="79795256"/>
    <n v="187972"/>
    <n v="54.62"/>
    <n v="8.6"/>
    <n v="3.2"/>
    <x v="0"/>
    <x v="0"/>
  </r>
  <r>
    <x v="3"/>
    <x v="160"/>
    <x v="4"/>
    <n v="227.2"/>
    <n v="228.8"/>
    <n v="225.95"/>
    <n v="228"/>
    <n v="227.40866632008982"/>
    <n v="421263"/>
    <n v="6887"/>
    <n v="95798857"/>
    <n v="270716"/>
    <n v="64.260000000000005"/>
    <n v="2.85"/>
    <n v="0.8"/>
    <x v="0"/>
    <x v="0"/>
  </r>
  <r>
    <x v="3"/>
    <x v="161"/>
    <x v="4"/>
    <n v="225"/>
    <n v="230.95"/>
    <n v="225"/>
    <n v="228.95"/>
    <n v="229.48306863087981"/>
    <n v="611882"/>
    <n v="4829"/>
    <n v="140416559"/>
    <n v="245135"/>
    <n v="40.06"/>
    <n v="5.95"/>
    <n v="3.95"/>
    <x v="0"/>
    <x v="0"/>
  </r>
  <r>
    <x v="3"/>
    <x v="162"/>
    <x v="4"/>
    <n v="226.95"/>
    <n v="226.95"/>
    <n v="221.3"/>
    <n v="221.95"/>
    <n v="223.45690367830696"/>
    <n v="459668"/>
    <n v="5094"/>
    <n v="102715988"/>
    <n v="180424"/>
    <n v="39.25"/>
    <n v="5.65"/>
    <n v="-5"/>
    <x v="1"/>
    <x v="0"/>
  </r>
  <r>
    <x v="3"/>
    <x v="163"/>
    <x v="4"/>
    <n v="217.4"/>
    <n v="226.45"/>
    <n v="217.4"/>
    <n v="223.95"/>
    <n v="222.65532081580136"/>
    <n v="385486"/>
    <n v="2728"/>
    <n v="85830509"/>
    <n v="180365"/>
    <n v="46.79"/>
    <n v="9.0500000000000007"/>
    <n v="6.55"/>
    <x v="0"/>
    <x v="0"/>
  </r>
  <r>
    <x v="3"/>
    <x v="164"/>
    <x v="4"/>
    <n v="224.85"/>
    <n v="224.85"/>
    <n v="216.1"/>
    <n v="217.35"/>
    <n v="222.15627243380987"/>
    <n v="420682"/>
    <n v="6133"/>
    <n v="93457145"/>
    <n v="292516"/>
    <n v="69.53"/>
    <n v="8.75"/>
    <n v="-7.5"/>
    <x v="1"/>
    <x v="0"/>
  </r>
  <r>
    <x v="3"/>
    <x v="165"/>
    <x v="0"/>
    <n v="230.55"/>
    <n v="231.2"/>
    <n v="225"/>
    <n v="225.35"/>
    <n v="228.47645538974618"/>
    <n v="897148"/>
    <n v="8972"/>
    <n v="204977195"/>
    <n v="701493"/>
    <n v="78.19"/>
    <n v="6.2"/>
    <n v="-5.2"/>
    <x v="1"/>
    <x v="0"/>
  </r>
  <r>
    <x v="3"/>
    <x v="166"/>
    <x v="0"/>
    <n v="232.8"/>
    <n v="233.1"/>
    <n v="229.8"/>
    <n v="231"/>
    <n v="232.26149496726651"/>
    <n v="313746"/>
    <n v="3565"/>
    <n v="72871115"/>
    <n v="234904"/>
    <n v="74.87"/>
    <n v="3.3"/>
    <n v="-1.8"/>
    <x v="1"/>
    <x v="0"/>
  </r>
  <r>
    <x v="3"/>
    <x v="167"/>
    <x v="0"/>
    <n v="232.7"/>
    <n v="234.5"/>
    <n v="230"/>
    <n v="232.8"/>
    <n v="231.63338104098088"/>
    <n v="209610"/>
    <n v="1877"/>
    <n v="48552673"/>
    <n v="87791"/>
    <n v="41.88"/>
    <n v="4.5"/>
    <n v="0.1"/>
    <x v="0"/>
    <x v="0"/>
  </r>
  <r>
    <x v="3"/>
    <x v="168"/>
    <x v="0"/>
    <n v="229.8"/>
    <n v="233.7"/>
    <n v="229.25"/>
    <n v="232.45"/>
    <n v="231.94315559416827"/>
    <n v="294664"/>
    <n v="2835"/>
    <n v="68345298"/>
    <n v="82777"/>
    <n v="28.09"/>
    <n v="4.45"/>
    <n v="2.65"/>
    <x v="0"/>
    <x v="0"/>
  </r>
  <r>
    <x v="3"/>
    <x v="169"/>
    <x v="0"/>
    <n v="241.55"/>
    <n v="241.55"/>
    <n v="227.3"/>
    <n v="227.85"/>
    <n v="231.59429130834178"/>
    <n v="1275844"/>
    <n v="10809"/>
    <n v="295478187"/>
    <n v="912417"/>
    <n v="71.510000000000005"/>
    <n v="14.25"/>
    <n v="-13.7"/>
    <x v="1"/>
    <x v="0"/>
  </r>
  <r>
    <x v="3"/>
    <x v="170"/>
    <x v="1"/>
    <n v="242.05"/>
    <n v="245.1"/>
    <n v="240.85"/>
    <n v="241.6"/>
    <n v="243.46578804300995"/>
    <n v="638271"/>
    <n v="4876"/>
    <n v="155397152"/>
    <n v="307921"/>
    <n v="48.24"/>
    <n v="4.25"/>
    <n v="-0.45"/>
    <x v="1"/>
    <x v="0"/>
  </r>
  <r>
    <x v="3"/>
    <x v="171"/>
    <x v="1"/>
    <n v="240.95"/>
    <n v="241.7"/>
    <n v="235.15"/>
    <n v="241.2"/>
    <n v="238.46015278399659"/>
    <n v="511441"/>
    <n v="6945"/>
    <n v="121958299"/>
    <n v="131080"/>
    <n v="25.63"/>
    <n v="6.55"/>
    <n v="0.25"/>
    <x v="0"/>
    <x v="0"/>
  </r>
  <r>
    <x v="3"/>
    <x v="172"/>
    <x v="1"/>
    <n v="240.6"/>
    <n v="241.9"/>
    <n v="238.85"/>
    <n v="241.25"/>
    <n v="240.64161434603432"/>
    <n v="335591"/>
    <n v="2434"/>
    <n v="80757160"/>
    <n v="264353"/>
    <n v="78.77"/>
    <n v="3.05"/>
    <n v="0.65"/>
    <x v="0"/>
    <x v="0"/>
  </r>
  <r>
    <x v="3"/>
    <x v="173"/>
    <x v="2"/>
    <n v="240.3"/>
    <n v="241.75"/>
    <n v="238.05"/>
    <n v="240.5"/>
    <n v="239.66039387742947"/>
    <n v="503710"/>
    <n v="9026"/>
    <n v="120719337"/>
    <n v="401464"/>
    <n v="79.7"/>
    <n v="3.7"/>
    <n v="0.2"/>
    <x v="0"/>
    <x v="0"/>
  </r>
  <r>
    <x v="3"/>
    <x v="174"/>
    <x v="2"/>
    <n v="244.75"/>
    <n v="247.3"/>
    <n v="239.8"/>
    <n v="240.55"/>
    <n v="243.24283164614005"/>
    <n v="563658"/>
    <n v="6880"/>
    <n v="137105768"/>
    <n v="252346"/>
    <n v="44.77"/>
    <n v="7.5"/>
    <n v="-4.2"/>
    <x v="1"/>
    <x v="0"/>
  </r>
  <r>
    <x v="3"/>
    <x v="175"/>
    <x v="3"/>
    <n v="246.8"/>
    <n v="248.2"/>
    <n v="244.5"/>
    <n v="245"/>
    <n v="246.84708005995603"/>
    <n v="342918"/>
    <n v="3844"/>
    <n v="84648307"/>
    <n v="146606"/>
    <n v="42.75"/>
    <n v="3.7"/>
    <n v="-1.8"/>
    <x v="1"/>
    <x v="0"/>
  </r>
  <r>
    <x v="3"/>
    <x v="176"/>
    <x v="3"/>
    <n v="244.1"/>
    <n v="248.7"/>
    <n v="244.1"/>
    <n v="246.85"/>
    <n v="246.72958419117157"/>
    <n v="449774"/>
    <n v="4184"/>
    <n v="110972552"/>
    <n v="263797"/>
    <n v="58.65"/>
    <n v="4.5999999999999996"/>
    <n v="2.75"/>
    <x v="0"/>
    <x v="0"/>
  </r>
  <r>
    <x v="3"/>
    <x v="177"/>
    <x v="3"/>
    <n v="246"/>
    <n v="247.5"/>
    <n v="243.25"/>
    <n v="245.2"/>
    <n v="245.36405140467093"/>
    <n v="138431"/>
    <n v="2593"/>
    <n v="33965991"/>
    <n v="46251"/>
    <n v="33.409999999999997"/>
    <n v="4.25"/>
    <n v="-0.8"/>
    <x v="1"/>
    <x v="0"/>
  </r>
  <r>
    <x v="3"/>
    <x v="178"/>
    <x v="3"/>
    <n v="241.35"/>
    <n v="247.2"/>
    <n v="239.1"/>
    <n v="246.25"/>
    <n v="243.37567877942746"/>
    <n v="487640"/>
    <n v="2779"/>
    <n v="118679716"/>
    <n v="68300"/>
    <n v="14.01"/>
    <n v="8.1"/>
    <n v="4.9000000000000004"/>
    <x v="0"/>
    <x v="0"/>
  </r>
  <r>
    <x v="3"/>
    <x v="179"/>
    <x v="4"/>
    <n v="248.6"/>
    <n v="249.65"/>
    <n v="238.5"/>
    <n v="240.3"/>
    <n v="247.19059155544295"/>
    <n v="540727"/>
    <n v="6328"/>
    <n v="133662627"/>
    <n v="379331"/>
    <n v="70.150000000000006"/>
    <n v="11.15"/>
    <n v="-8.3000000000000007"/>
    <x v="1"/>
    <x v="0"/>
  </r>
  <r>
    <x v="3"/>
    <x v="180"/>
    <x v="4"/>
    <n v="246"/>
    <n v="250.95"/>
    <n v="244.85"/>
    <n v="248.25"/>
    <n v="248.04907077332572"/>
    <n v="210390"/>
    <n v="1830"/>
    <n v="52187044"/>
    <n v="68242"/>
    <n v="32.44"/>
    <n v="6.1"/>
    <n v="2.25"/>
    <x v="0"/>
    <x v="0"/>
  </r>
  <r>
    <x v="3"/>
    <x v="181"/>
    <x v="4"/>
    <n v="254.15"/>
    <n v="254.8"/>
    <n v="249.85"/>
    <n v="250.65"/>
    <n v="252.48780879365702"/>
    <n v="305220"/>
    <n v="3583"/>
    <n v="77064329"/>
    <n v="189654"/>
    <n v="62.14"/>
    <n v="4.95"/>
    <n v="-3.5"/>
    <x v="1"/>
    <x v="0"/>
  </r>
  <r>
    <x v="3"/>
    <x v="182"/>
    <x v="4"/>
    <n v="257.2"/>
    <n v="259.10000000000002"/>
    <n v="253.6"/>
    <n v="255.95"/>
    <n v="256.86260669850861"/>
    <n v="136717"/>
    <n v="1551"/>
    <n v="35117485"/>
    <n v="30746"/>
    <n v="22.49"/>
    <n v="5.5"/>
    <n v="-1.25"/>
    <x v="1"/>
    <x v="0"/>
  </r>
  <r>
    <x v="3"/>
    <x v="183"/>
    <x v="4"/>
    <n v="255.75"/>
    <n v="259.7"/>
    <n v="255.75"/>
    <n v="259"/>
    <n v="258.02473365729372"/>
    <n v="584022"/>
    <n v="3435"/>
    <n v="150692121"/>
    <n v="476017"/>
    <n v="81.510000000000005"/>
    <n v="3.95"/>
    <n v="3.25"/>
    <x v="0"/>
    <x v="0"/>
  </r>
  <r>
    <x v="3"/>
    <x v="184"/>
    <x v="0"/>
    <n v="257.89999999999998"/>
    <n v="258.75"/>
    <n v="251.1"/>
    <n v="257.85000000000002"/>
    <n v="255.20578195901226"/>
    <n v="370013"/>
    <n v="5327"/>
    <n v="94429457"/>
    <n v="137654"/>
    <n v="37.200000000000003"/>
    <n v="7.65"/>
    <n v="-0.05"/>
    <x v="1"/>
    <x v="0"/>
  </r>
  <r>
    <x v="3"/>
    <x v="185"/>
    <x v="0"/>
    <n v="259.39999999999998"/>
    <n v="260.7"/>
    <n v="258"/>
    <n v="259.2"/>
    <n v="259.70701040224355"/>
    <n v="312721"/>
    <n v="2489"/>
    <n v="81215836"/>
    <n v="176312"/>
    <n v="56.38"/>
    <n v="2.7"/>
    <n v="-0.2"/>
    <x v="1"/>
    <x v="0"/>
  </r>
  <r>
    <x v="3"/>
    <x v="186"/>
    <x v="0"/>
    <n v="263.95"/>
    <n v="265"/>
    <n v="259.95"/>
    <n v="260.64999999999998"/>
    <n v="262.98386997372359"/>
    <n v="713948"/>
    <n v="9703"/>
    <n v="187756808"/>
    <n v="320967"/>
    <n v="44.96"/>
    <n v="5.05"/>
    <n v="-3.3"/>
    <x v="1"/>
    <x v="0"/>
  </r>
  <r>
    <x v="3"/>
    <x v="187"/>
    <x v="0"/>
    <n v="263"/>
    <n v="264.3"/>
    <n v="261"/>
    <n v="263.10000000000002"/>
    <n v="262.5897883400138"/>
    <n v="583294"/>
    <n v="8095"/>
    <n v="153167048"/>
    <n v="297848"/>
    <n v="51.06"/>
    <n v="3.3"/>
    <n v="0.1"/>
    <x v="0"/>
    <x v="0"/>
  </r>
  <r>
    <x v="3"/>
    <x v="188"/>
    <x v="0"/>
    <n v="264.2"/>
    <n v="264.64999999999998"/>
    <n v="261.39999999999998"/>
    <n v="262.95"/>
    <n v="263.17830702307452"/>
    <n v="252183"/>
    <n v="2747"/>
    <n v="66369095"/>
    <n v="63303"/>
    <n v="25.1"/>
    <n v="3.25"/>
    <n v="-1.25"/>
    <x v="1"/>
    <x v="0"/>
  </r>
  <r>
    <x v="3"/>
    <x v="189"/>
    <x v="1"/>
    <n v="260.25"/>
    <n v="266.8"/>
    <n v="258"/>
    <n v="264.45"/>
    <n v="263.75709189278365"/>
    <n v="1066852"/>
    <n v="16641"/>
    <n v="281389781"/>
    <n v="515647"/>
    <n v="48.33"/>
    <n v="8.8000000000000007"/>
    <n v="4.2"/>
    <x v="0"/>
    <x v="0"/>
  </r>
  <r>
    <x v="3"/>
    <x v="190"/>
    <x v="1"/>
    <n v="261.45"/>
    <n v="262.45"/>
    <n v="258.55"/>
    <n v="260.05"/>
    <n v="260.57458852087422"/>
    <n v="472928"/>
    <n v="4144"/>
    <n v="123233019"/>
    <n v="210751"/>
    <n v="44.56"/>
    <n v="3.9"/>
    <n v="-1.4"/>
    <x v="1"/>
    <x v="0"/>
  </r>
  <r>
    <x v="3"/>
    <x v="191"/>
    <x v="1"/>
    <n v="255.6"/>
    <n v="261.75"/>
    <n v="254.35"/>
    <n v="260.55"/>
    <n v="258.87551195963385"/>
    <n v="545209"/>
    <n v="3884"/>
    <n v="141141259"/>
    <n v="113859"/>
    <n v="20.88"/>
    <n v="7.4"/>
    <n v="4.95"/>
    <x v="0"/>
    <x v="0"/>
  </r>
  <r>
    <x v="3"/>
    <x v="192"/>
    <x v="1"/>
    <n v="247.15"/>
    <n v="255"/>
    <n v="247.15"/>
    <n v="254.5"/>
    <n v="252.75212760586308"/>
    <n v="812063"/>
    <n v="9682"/>
    <n v="205250651"/>
    <n v="386156"/>
    <n v="47.55"/>
    <n v="7.85"/>
    <n v="7.35"/>
    <x v="0"/>
    <x v="0"/>
  </r>
  <r>
    <x v="3"/>
    <x v="193"/>
    <x v="1"/>
    <n v="246.3"/>
    <n v="247.4"/>
    <n v="244.3"/>
    <n v="246.45"/>
    <n v="246.04907888185505"/>
    <n v="210885"/>
    <n v="2989"/>
    <n v="51888060"/>
    <n v="37144"/>
    <n v="17.61"/>
    <n v="3.1"/>
    <n v="0.15"/>
    <x v="0"/>
    <x v="0"/>
  </r>
  <r>
    <x v="3"/>
    <x v="194"/>
    <x v="2"/>
    <n v="250.1"/>
    <n v="250.5"/>
    <n v="244.3"/>
    <n v="246.35"/>
    <n v="247.11256573884043"/>
    <n v="374208"/>
    <n v="4588"/>
    <n v="92471499"/>
    <n v="103642"/>
    <n v="27.7"/>
    <n v="6.2"/>
    <n v="-3.75"/>
    <x v="1"/>
    <x v="0"/>
  </r>
  <r>
    <x v="3"/>
    <x v="195"/>
    <x v="2"/>
    <n v="247.6"/>
    <n v="252"/>
    <n v="245.7"/>
    <n v="249.15"/>
    <n v="248.09292810447903"/>
    <n v="679945"/>
    <n v="7897"/>
    <n v="168689546"/>
    <n v="202368"/>
    <n v="29.76"/>
    <n v="6.3"/>
    <n v="1.55"/>
    <x v="0"/>
    <x v="0"/>
  </r>
  <r>
    <x v="3"/>
    <x v="196"/>
    <x v="2"/>
    <n v="247.15"/>
    <n v="249.75"/>
    <n v="244.65"/>
    <n v="246.55"/>
    <n v="247.14714935064936"/>
    <n v="308000"/>
    <n v="3021"/>
    <n v="76121322"/>
    <n v="57486"/>
    <n v="18.66"/>
    <n v="5.0999999999999996"/>
    <n v="-0.6"/>
    <x v="1"/>
    <x v="0"/>
  </r>
  <r>
    <x v="3"/>
    <x v="197"/>
    <x v="2"/>
    <n v="247.1"/>
    <n v="249.9"/>
    <n v="245.8"/>
    <n v="247.4"/>
    <n v="247.63647731473108"/>
    <n v="254306"/>
    <n v="3759"/>
    <n v="62975442"/>
    <n v="114771"/>
    <n v="45.13"/>
    <n v="4.0999999999999996"/>
    <n v="0.3"/>
    <x v="0"/>
    <x v="0"/>
  </r>
  <r>
    <x v="3"/>
    <x v="198"/>
    <x v="2"/>
    <n v="241.15"/>
    <n v="248.2"/>
    <n v="240.85"/>
    <n v="247.2"/>
    <n v="246.66728353388137"/>
    <n v="1133145"/>
    <n v="13513"/>
    <n v="279509799"/>
    <n v="420043"/>
    <n v="37.07"/>
    <n v="7.35"/>
    <n v="6.05"/>
    <x v="0"/>
    <x v="0"/>
  </r>
  <r>
    <x v="3"/>
    <x v="199"/>
    <x v="3"/>
    <n v="228.65"/>
    <n v="237.85"/>
    <n v="228.65"/>
    <n v="236.1"/>
    <n v="235.29504355202835"/>
    <n v="862876"/>
    <n v="8245"/>
    <n v="203030446"/>
    <n v="228397"/>
    <n v="26.47"/>
    <n v="9.1999999999999993"/>
    <n v="7.45"/>
    <x v="0"/>
    <x v="0"/>
  </r>
  <r>
    <x v="3"/>
    <x v="200"/>
    <x v="3"/>
    <n v="236.6"/>
    <n v="237.3"/>
    <n v="219.85"/>
    <n v="228.6"/>
    <n v="226.14030177457008"/>
    <n v="1628169"/>
    <n v="20109"/>
    <n v="368194629"/>
    <n v="608151"/>
    <n v="37.35"/>
    <n v="17.45"/>
    <n v="-8"/>
    <x v="1"/>
    <x v="0"/>
  </r>
  <r>
    <x v="3"/>
    <x v="201"/>
    <x v="3"/>
    <n v="242.05"/>
    <n v="246"/>
    <n v="236.3"/>
    <n v="237.2"/>
    <n v="241.92853995152535"/>
    <n v="499230"/>
    <n v="6953"/>
    <n v="120777985"/>
    <n v="134139"/>
    <n v="26.87"/>
    <n v="9.6999999999999993"/>
    <n v="-4.8499999999999996"/>
    <x v="1"/>
    <x v="0"/>
  </r>
  <r>
    <x v="3"/>
    <x v="202"/>
    <x v="3"/>
    <n v="241.2"/>
    <n v="243.85"/>
    <n v="236.15"/>
    <n v="241.45"/>
    <n v="240.15154951912342"/>
    <n v="797086"/>
    <n v="13433"/>
    <n v="191421438"/>
    <n v="150930"/>
    <n v="18.940000000000001"/>
    <n v="7.7"/>
    <n v="0.25"/>
    <x v="0"/>
    <x v="0"/>
  </r>
  <r>
    <x v="3"/>
    <x v="203"/>
    <x v="4"/>
    <n v="243.15"/>
    <n v="246.9"/>
    <n v="241"/>
    <n v="241.55"/>
    <n v="243.61522521621757"/>
    <n v="400060"/>
    <n v="5581"/>
    <n v="97460707"/>
    <n v="139002"/>
    <n v="34.75"/>
    <n v="5.9"/>
    <n v="-1.6"/>
    <x v="1"/>
    <x v="0"/>
  </r>
  <r>
    <x v="3"/>
    <x v="204"/>
    <x v="4"/>
    <n v="250"/>
    <n v="252.7"/>
    <n v="241.85"/>
    <n v="243.35"/>
    <n v="248.10846432670658"/>
    <n v="385961"/>
    <n v="5290"/>
    <n v="95760191"/>
    <n v="68536"/>
    <n v="17.760000000000002"/>
    <n v="10.85"/>
    <n v="-6.65"/>
    <x v="1"/>
    <x v="0"/>
  </r>
  <r>
    <x v="3"/>
    <x v="205"/>
    <x v="4"/>
    <n v="258.64999999999998"/>
    <n v="260.7"/>
    <n v="251.95"/>
    <n v="252.55"/>
    <n v="255.54370692687502"/>
    <n v="383795"/>
    <n v="5090"/>
    <n v="98076397"/>
    <n v="143607"/>
    <n v="37.42"/>
    <n v="8.75"/>
    <n v="-6.1"/>
    <x v="1"/>
    <x v="0"/>
  </r>
  <r>
    <x v="3"/>
    <x v="206"/>
    <x v="4"/>
    <n v="255.65"/>
    <n v="259.60000000000002"/>
    <n v="252.5"/>
    <n v="258.35000000000002"/>
    <n v="257.42824144329853"/>
    <n v="981862"/>
    <n v="18432"/>
    <n v="252759008"/>
    <n v="123707"/>
    <n v="12.6"/>
    <n v="7.1"/>
    <n v="2.7"/>
    <x v="0"/>
    <x v="0"/>
  </r>
  <r>
    <x v="3"/>
    <x v="207"/>
    <x v="0"/>
    <n v="262.75"/>
    <n v="262.75"/>
    <n v="254.2"/>
    <n v="256.3"/>
    <n v="257.91325161296174"/>
    <n v="661361"/>
    <n v="7504"/>
    <n v="170573766"/>
    <n v="234231"/>
    <n v="35.42"/>
    <n v="8.5500000000000007"/>
    <n v="-6.45"/>
    <x v="1"/>
    <x v="0"/>
  </r>
  <r>
    <x v="3"/>
    <x v="208"/>
    <x v="0"/>
    <n v="262.8"/>
    <n v="266.25"/>
    <n v="261"/>
    <n v="262.75"/>
    <n v="263.65883030950221"/>
    <n v="1120929"/>
    <n v="11565"/>
    <n v="295542829"/>
    <n v="506069"/>
    <n v="45.15"/>
    <n v="5.25"/>
    <n v="-0.05"/>
    <x v="1"/>
    <x v="0"/>
  </r>
  <r>
    <x v="3"/>
    <x v="209"/>
    <x v="0"/>
    <n v="260"/>
    <n v="263.89999999999998"/>
    <n v="259.25"/>
    <n v="262.60000000000002"/>
    <n v="262.09816091262076"/>
    <n v="664460"/>
    <n v="7697"/>
    <n v="174153744"/>
    <n v="214092"/>
    <n v="32.22"/>
    <n v="4.6500000000000004"/>
    <n v="2.6"/>
    <x v="0"/>
    <x v="0"/>
  </r>
  <r>
    <x v="3"/>
    <x v="210"/>
    <x v="0"/>
    <n v="253.1"/>
    <n v="258.5"/>
    <n v="251.5"/>
    <n v="257.8"/>
    <n v="255.08599044006843"/>
    <n v="1450638"/>
    <n v="12098"/>
    <n v="370037431"/>
    <n v="637289"/>
    <n v="43.93"/>
    <n v="7"/>
    <n v="4.7"/>
    <x v="0"/>
    <x v="0"/>
  </r>
  <r>
    <x v="3"/>
    <x v="211"/>
    <x v="0"/>
    <n v="253.15"/>
    <n v="255.6"/>
    <n v="247.6"/>
    <n v="252.75"/>
    <n v="251.16358563383056"/>
    <n v="1066255"/>
    <n v="9164"/>
    <n v="267804429"/>
    <n v="346150"/>
    <n v="32.46"/>
    <n v="8"/>
    <n v="-0.4"/>
    <x v="1"/>
    <x v="0"/>
  </r>
  <r>
    <x v="3"/>
    <x v="212"/>
    <x v="1"/>
    <n v="253.85"/>
    <n v="254"/>
    <n v="252"/>
    <n v="253.7"/>
    <n v="253.47246013681553"/>
    <n v="161239"/>
    <n v="5590"/>
    <n v="40869646"/>
    <n v="109629"/>
    <n v="67.989999999999995"/>
    <n v="2"/>
    <n v="-0.15"/>
    <x v="1"/>
    <x v="0"/>
  </r>
  <r>
    <x v="3"/>
    <x v="213"/>
    <x v="2"/>
    <n v="251.45"/>
    <n v="254.2"/>
    <n v="248.45"/>
    <n v="251.2"/>
    <n v="250.81953322743379"/>
    <n v="286435"/>
    <n v="2596"/>
    <n v="71843493"/>
    <n v="63723"/>
    <n v="22.25"/>
    <n v="5.75"/>
    <n v="-0.25"/>
    <x v="1"/>
    <x v="0"/>
  </r>
  <r>
    <x v="3"/>
    <x v="214"/>
    <x v="2"/>
    <n v="255"/>
    <n v="256.39999999999998"/>
    <n v="250.7"/>
    <n v="251.35"/>
    <n v="254.07017407711001"/>
    <n v="618519"/>
    <n v="8131"/>
    <n v="157147230"/>
    <n v="198377"/>
    <n v="32.07"/>
    <n v="5.7"/>
    <n v="-3.65"/>
    <x v="1"/>
    <x v="0"/>
  </r>
  <r>
    <x v="3"/>
    <x v="215"/>
    <x v="2"/>
    <n v="250"/>
    <n v="255"/>
    <n v="247.55"/>
    <n v="254.6"/>
    <n v="251.56226464760206"/>
    <n v="547052"/>
    <n v="4689"/>
    <n v="137617640"/>
    <n v="112212"/>
    <n v="20.51"/>
    <n v="7.45"/>
    <n v="4.5999999999999996"/>
    <x v="0"/>
    <x v="0"/>
  </r>
  <r>
    <x v="3"/>
    <x v="216"/>
    <x v="2"/>
    <n v="241.15"/>
    <n v="253.55"/>
    <n v="240.25"/>
    <n v="249.9"/>
    <n v="250.24145053124224"/>
    <n v="1554658"/>
    <n v="14426"/>
    <n v="389039873"/>
    <n v="291323"/>
    <n v="18.739999999999998"/>
    <n v="13.3"/>
    <n v="8.75"/>
    <x v="0"/>
    <x v="0"/>
  </r>
  <r>
    <x v="3"/>
    <x v="217"/>
    <x v="3"/>
    <n v="244.7"/>
    <n v="245.5"/>
    <n v="234.25"/>
    <n v="239.5"/>
    <n v="239.15853858120781"/>
    <n v="531593"/>
    <n v="7016"/>
    <n v="127135005"/>
    <n v="153358"/>
    <n v="28.85"/>
    <n v="11.25"/>
    <n v="-5.2"/>
    <x v="1"/>
    <x v="0"/>
  </r>
  <r>
    <x v="3"/>
    <x v="218"/>
    <x v="3"/>
    <n v="236.95"/>
    <n v="245.65"/>
    <n v="236.7"/>
    <n v="245.05"/>
    <n v="243.3651108716611"/>
    <n v="317394"/>
    <n v="2892"/>
    <n v="77242626"/>
    <n v="64167"/>
    <n v="20.22"/>
    <n v="8.9499999999999993"/>
    <n v="8.1"/>
    <x v="0"/>
    <x v="0"/>
  </r>
  <r>
    <x v="3"/>
    <x v="219"/>
    <x v="3"/>
    <n v="233.95"/>
    <n v="239.9"/>
    <n v="229.15"/>
    <n v="237.95"/>
    <n v="234.72328811202473"/>
    <n v="522099"/>
    <n v="3615"/>
    <n v="122548794"/>
    <n v="219016"/>
    <n v="41.95"/>
    <n v="10.75"/>
    <n v="4"/>
    <x v="0"/>
    <x v="0"/>
  </r>
  <r>
    <x v="3"/>
    <x v="220"/>
    <x v="3"/>
    <n v="245"/>
    <n v="245.05"/>
    <n v="233.1"/>
    <n v="233.6"/>
    <n v="237.58099894856517"/>
    <n v="350949"/>
    <n v="3855"/>
    <n v="83378814"/>
    <n v="108174"/>
    <n v="30.82"/>
    <n v="11.95"/>
    <n v="-11.4"/>
    <x v="1"/>
    <x v="0"/>
  </r>
  <r>
    <x v="3"/>
    <x v="221"/>
    <x v="3"/>
    <n v="247.45"/>
    <n v="251.15"/>
    <n v="244.85"/>
    <n v="245.7"/>
    <n v="247.15534645404833"/>
    <n v="920021"/>
    <n v="9077"/>
    <n v="227388109"/>
    <n v="352679"/>
    <n v="38.33"/>
    <n v="6.3"/>
    <n v="-1.75"/>
    <x v="1"/>
    <x v="0"/>
  </r>
  <r>
    <x v="3"/>
    <x v="222"/>
    <x v="4"/>
    <n v="241.75"/>
    <n v="248.7"/>
    <n v="238"/>
    <n v="248"/>
    <n v="244.87013918783182"/>
    <n v="452985"/>
    <n v="3779"/>
    <n v="110922500"/>
    <n v="126918"/>
    <n v="28.02"/>
    <n v="10.7"/>
    <n v="6.25"/>
    <x v="0"/>
    <x v="0"/>
  </r>
  <r>
    <x v="3"/>
    <x v="223"/>
    <x v="4"/>
    <n v="243.4"/>
    <n v="245"/>
    <n v="239.85"/>
    <n v="241.8"/>
    <n v="241.92562290359174"/>
    <n v="245062"/>
    <n v="2361"/>
    <n v="59286777"/>
    <n v="84227"/>
    <n v="34.369999999999997"/>
    <n v="5.15"/>
    <n v="-1.6"/>
    <x v="1"/>
    <x v="0"/>
  </r>
  <r>
    <x v="3"/>
    <x v="224"/>
    <x v="4"/>
    <n v="243.85"/>
    <n v="245.5"/>
    <n v="242.8"/>
    <n v="244.1"/>
    <n v="244.10083398069216"/>
    <n v="292213"/>
    <n v="3928"/>
    <n v="71329437"/>
    <n v="91318"/>
    <n v="31.25"/>
    <n v="2.7"/>
    <n v="0.25"/>
    <x v="0"/>
    <x v="0"/>
  </r>
  <r>
    <x v="3"/>
    <x v="225"/>
    <x v="4"/>
    <n v="245"/>
    <n v="248.05"/>
    <n v="242.25"/>
    <n v="243.85"/>
    <n v="245.2424950012514"/>
    <n v="363591"/>
    <n v="3754"/>
    <n v="89167964"/>
    <n v="113200"/>
    <n v="31.13"/>
    <n v="5.8"/>
    <n v="-1.1499999999999999"/>
    <x v="1"/>
    <x v="0"/>
  </r>
  <r>
    <x v="3"/>
    <x v="226"/>
    <x v="4"/>
    <n v="244.35"/>
    <n v="245.5"/>
    <n v="242.55"/>
    <n v="244.6"/>
    <n v="244.27650915058712"/>
    <n v="333913"/>
    <n v="6995"/>
    <n v="81567102"/>
    <n v="103603"/>
    <n v="31.03"/>
    <n v="2.95"/>
    <n v="0.25"/>
    <x v="0"/>
    <x v="0"/>
  </r>
  <r>
    <x v="3"/>
    <x v="227"/>
    <x v="0"/>
    <n v="247"/>
    <n v="248.1"/>
    <n v="242"/>
    <n v="242.3"/>
    <n v="244.53112820713085"/>
    <n v="512140"/>
    <n v="5512"/>
    <n v="125234172"/>
    <n v="182015"/>
    <n v="35.54"/>
    <n v="6.1"/>
    <n v="-4.7"/>
    <x v="1"/>
    <x v="0"/>
  </r>
  <r>
    <x v="3"/>
    <x v="228"/>
    <x v="0"/>
    <n v="246.55"/>
    <n v="252"/>
    <n v="245"/>
    <n v="246.3"/>
    <n v="249.37889627983319"/>
    <n v="509332"/>
    <n v="3056"/>
    <n v="127016652"/>
    <n v="107982"/>
    <n v="21.2"/>
    <n v="7"/>
    <n v="-0.25"/>
    <x v="1"/>
    <x v="0"/>
  </r>
  <r>
    <x v="3"/>
    <x v="229"/>
    <x v="0"/>
    <n v="248.05"/>
    <n v="250.3"/>
    <n v="244.6"/>
    <n v="246.1"/>
    <n v="247.00498425826348"/>
    <n v="666699"/>
    <n v="6297"/>
    <n v="164677976"/>
    <n v="139919"/>
    <n v="20.99"/>
    <n v="5.7"/>
    <n v="-1.95"/>
    <x v="1"/>
    <x v="0"/>
  </r>
  <r>
    <x v="3"/>
    <x v="230"/>
    <x v="0"/>
    <n v="242.1"/>
    <n v="248.7"/>
    <n v="240.9"/>
    <n v="247.6"/>
    <n v="245.30078876087128"/>
    <n v="595491"/>
    <n v="5004"/>
    <n v="146074412"/>
    <n v="76369"/>
    <n v="12.82"/>
    <n v="7.8"/>
    <n v="5.5"/>
    <x v="0"/>
    <x v="0"/>
  </r>
  <r>
    <x v="3"/>
    <x v="231"/>
    <x v="0"/>
    <n v="251.35"/>
    <n v="253.2"/>
    <n v="239"/>
    <n v="242.3"/>
    <n v="243.83324045838063"/>
    <n v="1170032"/>
    <n v="12082"/>
    <n v="285292694"/>
    <n v="143723"/>
    <n v="12.28"/>
    <n v="14.2"/>
    <n v="-9.0500000000000007"/>
    <x v="1"/>
    <x v="0"/>
  </r>
  <r>
    <x v="3"/>
    <x v="232"/>
    <x v="1"/>
    <n v="247.05"/>
    <n v="255.65"/>
    <n v="244.3"/>
    <n v="250.55"/>
    <n v="251.88067970947341"/>
    <n v="1322977"/>
    <n v="8584"/>
    <n v="333232346"/>
    <n v="282705"/>
    <n v="21.37"/>
    <n v="11.35"/>
    <n v="3.5"/>
    <x v="0"/>
    <x v="0"/>
  </r>
  <r>
    <x v="3"/>
    <x v="233"/>
    <x v="1"/>
    <n v="244.05"/>
    <n v="249.65"/>
    <n v="243.4"/>
    <n v="245.05"/>
    <n v="246.46627236635291"/>
    <n v="762194"/>
    <n v="14181"/>
    <n v="187855114"/>
    <n v="398131"/>
    <n v="52.23"/>
    <n v="6.25"/>
    <n v="1"/>
    <x v="0"/>
    <x v="0"/>
  </r>
  <r>
    <x v="3"/>
    <x v="234"/>
    <x v="1"/>
    <n v="250.05"/>
    <n v="251.5"/>
    <n v="248.15"/>
    <n v="248.95"/>
    <n v="249.42886652659516"/>
    <n v="226075"/>
    <n v="3256"/>
    <n v="56389631"/>
    <n v="55283"/>
    <n v="24.45"/>
    <n v="3.35"/>
    <n v="-1.1000000000000001"/>
    <x v="1"/>
    <x v="0"/>
  </r>
  <r>
    <x v="3"/>
    <x v="235"/>
    <x v="2"/>
    <n v="248.8"/>
    <n v="251.6"/>
    <n v="246.25"/>
    <n v="247.75"/>
    <n v="249.23168707852517"/>
    <n v="1034611"/>
    <n v="17975"/>
    <n v="257857845"/>
    <n v="438604"/>
    <n v="42.39"/>
    <n v="5.35"/>
    <n v="-1.05"/>
    <x v="1"/>
    <x v="0"/>
  </r>
  <r>
    <x v="3"/>
    <x v="236"/>
    <x v="3"/>
    <n v="244.95"/>
    <n v="250"/>
    <n v="244.7"/>
    <n v="249.45"/>
    <n v="247.62720557108764"/>
    <n v="429934"/>
    <n v="4794"/>
    <n v="106463355"/>
    <n v="162846"/>
    <n v="37.880000000000003"/>
    <n v="5.3"/>
    <n v="4.5"/>
    <x v="0"/>
    <x v="0"/>
  </r>
  <r>
    <x v="3"/>
    <x v="237"/>
    <x v="3"/>
    <n v="243.6"/>
    <n v="245.9"/>
    <n v="241.75"/>
    <n v="245.05"/>
    <n v="244.02861241298825"/>
    <n v="534698"/>
    <n v="7751"/>
    <n v="130481611"/>
    <n v="212118"/>
    <n v="39.67"/>
    <n v="4.1500000000000004"/>
    <n v="1.45"/>
    <x v="0"/>
    <x v="0"/>
  </r>
  <r>
    <x v="3"/>
    <x v="238"/>
    <x v="3"/>
    <n v="243.65"/>
    <n v="245.1"/>
    <n v="240.55"/>
    <n v="243.4"/>
    <n v="241.92758377221955"/>
    <n v="1320008"/>
    <n v="15489"/>
    <n v="319346346"/>
    <n v="930697"/>
    <n v="70.510000000000005"/>
    <n v="4.55"/>
    <n v="-0.25"/>
    <x v="1"/>
    <x v="0"/>
  </r>
  <r>
    <x v="3"/>
    <x v="239"/>
    <x v="3"/>
    <n v="244.5"/>
    <n v="247"/>
    <n v="242"/>
    <n v="243.65"/>
    <n v="244.51900733936944"/>
    <n v="503858"/>
    <n v="7861"/>
    <n v="123202858"/>
    <n v="195486"/>
    <n v="38.799999999999997"/>
    <n v="5"/>
    <n v="-0.85"/>
    <x v="1"/>
    <x v="0"/>
  </r>
  <r>
    <x v="3"/>
    <x v="240"/>
    <x v="3"/>
    <n v="237.05"/>
    <n v="245.35"/>
    <n v="236"/>
    <n v="244.55"/>
    <n v="243.09733768410592"/>
    <n v="829278"/>
    <n v="10380"/>
    <n v="201595274"/>
    <n v="318254"/>
    <n v="38.380000000000003"/>
    <n v="9.35"/>
    <n v="7.5"/>
    <x v="0"/>
    <x v="0"/>
  </r>
  <r>
    <x v="3"/>
    <x v="241"/>
    <x v="4"/>
    <n v="238.2"/>
    <n v="239.5"/>
    <n v="235.05"/>
    <n v="235.45"/>
    <n v="238.01235462699302"/>
    <n v="871981"/>
    <n v="15426"/>
    <n v="207542251"/>
    <n v="481531"/>
    <n v="55.22"/>
    <n v="4.45"/>
    <n v="-2.75"/>
    <x v="1"/>
    <x v="0"/>
  </r>
  <r>
    <x v="3"/>
    <x v="242"/>
    <x v="4"/>
    <n v="239.75"/>
    <n v="241.65"/>
    <n v="231.05"/>
    <n v="236.8"/>
    <n v="235.8035653125965"/>
    <n v="534315"/>
    <n v="7305"/>
    <n v="125993382"/>
    <n v="216918"/>
    <n v="40.6"/>
    <n v="10.6"/>
    <n v="-2.95"/>
    <x v="1"/>
    <x v="0"/>
  </r>
  <r>
    <x v="3"/>
    <x v="243"/>
    <x v="4"/>
    <n v="239.4"/>
    <n v="240.9"/>
    <n v="237.15"/>
    <n v="237.75"/>
    <n v="239.32067732749891"/>
    <n v="368389"/>
    <n v="7486"/>
    <n v="88163105"/>
    <n v="163224"/>
    <n v="44.31"/>
    <n v="3.75"/>
    <n v="-1.65"/>
    <x v="1"/>
    <x v="0"/>
  </r>
  <r>
    <x v="3"/>
    <x v="244"/>
    <x v="4"/>
    <n v="240"/>
    <n v="240.55"/>
    <n v="238.25"/>
    <n v="239.7"/>
    <n v="239.49201236747834"/>
    <n v="550476"/>
    <n v="6968"/>
    <n v="131834605"/>
    <n v="378381"/>
    <n v="68.739999999999995"/>
    <n v="2.2999999999999998"/>
    <n v="-0.3"/>
    <x v="1"/>
    <x v="0"/>
  </r>
  <r>
    <x v="3"/>
    <x v="245"/>
    <x v="4"/>
    <n v="240.75"/>
    <n v="242"/>
    <n v="238.55"/>
    <n v="239.05"/>
    <n v="240.08504900853373"/>
    <n v="1394349"/>
    <n v="13551"/>
    <n v="334762348"/>
    <n v="934302"/>
    <n v="67.010000000000005"/>
    <n v="3.45"/>
    <n v="-1.7"/>
    <x v="1"/>
    <x v="0"/>
  </r>
  <r>
    <x v="3"/>
    <x v="246"/>
    <x v="0"/>
    <n v="238.35"/>
    <n v="241.1"/>
    <n v="236.8"/>
    <n v="239.3"/>
    <n v="239.21753692229007"/>
    <n v="2563289"/>
    <n v="19744"/>
    <n v="613183681"/>
    <n v="2126657"/>
    <n v="82.97"/>
    <n v="4.3"/>
    <n v="0.95"/>
    <x v="0"/>
    <x v="0"/>
  </r>
  <r>
    <x v="3"/>
    <x v="247"/>
    <x v="0"/>
    <n v="235.25"/>
    <n v="237.9"/>
    <n v="233.2"/>
    <n v="237.2"/>
    <n v="235.69729771445051"/>
    <n v="246199"/>
    <n v="3258"/>
    <n v="58028439"/>
    <n v="69835"/>
    <n v="28.37"/>
    <n v="4.7"/>
    <n v="1.95"/>
    <x v="0"/>
    <x v="0"/>
  </r>
  <r>
    <x v="3"/>
    <x v="248"/>
    <x v="0"/>
    <n v="236"/>
    <n v="237.2"/>
    <n v="231.8"/>
    <n v="232.75"/>
    <n v="234.74267246743688"/>
    <n v="377651"/>
    <n v="6912"/>
    <n v="88650805"/>
    <n v="129019"/>
    <n v="34.159999999999997"/>
    <n v="5.4"/>
    <n v="-3.25"/>
    <x v="1"/>
    <x v="0"/>
  </r>
  <r>
    <x v="3"/>
    <x v="249"/>
    <x v="0"/>
    <n v="237.55"/>
    <n v="237.55"/>
    <n v="235.05"/>
    <n v="235.75"/>
    <n v="236.11682001150086"/>
    <n v="660820"/>
    <n v="4490"/>
    <n v="156030717"/>
    <n v="482582"/>
    <n v="73.03"/>
    <n v="2.5"/>
    <n v="-1.8"/>
    <x v="1"/>
    <x v="0"/>
  </r>
  <r>
    <x v="4"/>
    <x v="0"/>
    <x v="0"/>
    <n v="112.9"/>
    <n v="117.85"/>
    <n v="112.9"/>
    <n v="117.5"/>
    <n v="116.36830573211961"/>
    <n v="419426"/>
    <n v="3310"/>
    <n v="48807893"/>
    <m/>
    <m/>
    <n v="4.95"/>
    <n v="4.5999999999999996"/>
    <x v="0"/>
    <x v="0"/>
  </r>
  <r>
    <x v="4"/>
    <x v="1"/>
    <x v="0"/>
    <n v="113.2"/>
    <n v="113.9"/>
    <n v="112.5"/>
    <n v="112.65"/>
    <n v="112.83405150407417"/>
    <n v="97934"/>
    <n v="1033"/>
    <n v="11050290"/>
    <n v="34303"/>
    <n v="35.03"/>
    <n v="1.4"/>
    <n v="-0.55000000000000004"/>
    <x v="1"/>
    <x v="0"/>
  </r>
  <r>
    <x v="4"/>
    <x v="2"/>
    <x v="0"/>
    <n v="113.5"/>
    <n v="114.1"/>
    <n v="112.55"/>
    <n v="113.15"/>
    <n v="113.47787444598175"/>
    <n v="85286"/>
    <n v="1127"/>
    <n v="9678074"/>
    <n v="37905"/>
    <n v="44.44"/>
    <n v="1.55"/>
    <n v="-0.35"/>
    <x v="1"/>
    <x v="0"/>
  </r>
  <r>
    <x v="4"/>
    <x v="3"/>
    <x v="1"/>
    <n v="112.25"/>
    <n v="113.1"/>
    <n v="111.4"/>
    <n v="112.55"/>
    <n v="112.37645460827846"/>
    <n v="125893"/>
    <n v="1778"/>
    <n v="14147409"/>
    <n v="50060"/>
    <n v="39.76"/>
    <n v="1.7"/>
    <n v="0.3"/>
    <x v="0"/>
    <x v="0"/>
  </r>
  <r>
    <x v="4"/>
    <x v="4"/>
    <x v="1"/>
    <n v="113.95"/>
    <n v="114.7"/>
    <n v="112.05"/>
    <n v="112.15"/>
    <n v="113.14057908095111"/>
    <n v="179664"/>
    <n v="2387"/>
    <n v="20327289"/>
    <m/>
    <m/>
    <n v="2.65"/>
    <n v="-1.8"/>
    <x v="1"/>
    <x v="0"/>
  </r>
  <r>
    <x v="4"/>
    <x v="5"/>
    <x v="1"/>
    <n v="112.95"/>
    <n v="113.75"/>
    <n v="112.85"/>
    <n v="113.6"/>
    <n v="113.34926183328535"/>
    <n v="72951"/>
    <n v="925"/>
    <n v="8268942"/>
    <n v="27009"/>
    <n v="37.020000000000003"/>
    <n v="0.9"/>
    <n v="0.65"/>
    <x v="0"/>
    <x v="0"/>
  </r>
  <r>
    <x v="4"/>
    <x v="6"/>
    <x v="1"/>
    <n v="112.45"/>
    <n v="113.85"/>
    <n v="111.55"/>
    <n v="112.9"/>
    <n v="112.92181402625197"/>
    <n v="171949"/>
    <n v="1680"/>
    <n v="19416793"/>
    <n v="76324"/>
    <n v="44.39"/>
    <n v="2.2999999999999998"/>
    <n v="0.45"/>
    <x v="0"/>
    <x v="0"/>
  </r>
  <r>
    <x v="4"/>
    <x v="7"/>
    <x v="1"/>
    <n v="110.95"/>
    <n v="112.1"/>
    <n v="110.7"/>
    <n v="111.85"/>
    <n v="111.41484158830316"/>
    <n v="195882"/>
    <n v="1790"/>
    <n v="21824162"/>
    <n v="81958"/>
    <n v="41.84"/>
    <n v="1.4"/>
    <n v="0.9"/>
    <x v="0"/>
    <x v="0"/>
  </r>
  <r>
    <x v="4"/>
    <x v="8"/>
    <x v="2"/>
    <n v="111.4"/>
    <n v="111.75"/>
    <n v="109.8"/>
    <n v="110.35"/>
    <n v="110.65473458219046"/>
    <n v="303691"/>
    <n v="2480"/>
    <n v="33604847"/>
    <n v="127695"/>
    <n v="42.05"/>
    <n v="1.95"/>
    <n v="-1.05"/>
    <x v="1"/>
    <x v="0"/>
  </r>
  <r>
    <x v="4"/>
    <x v="9"/>
    <x v="2"/>
    <n v="112.1"/>
    <n v="112.7"/>
    <n v="110.1"/>
    <n v="110.35"/>
    <n v="111.26436378278878"/>
    <n v="347680"/>
    <n v="2944"/>
    <n v="38684394"/>
    <n v="196519"/>
    <n v="56.52"/>
    <n v="2.6"/>
    <n v="-1.75"/>
    <x v="1"/>
    <x v="0"/>
  </r>
  <r>
    <x v="4"/>
    <x v="10"/>
    <x v="2"/>
    <n v="114.6"/>
    <n v="114.95"/>
    <n v="112.2"/>
    <n v="112.45"/>
    <n v="113.2157406741896"/>
    <n v="139130"/>
    <n v="1276"/>
    <n v="15751706"/>
    <n v="50764"/>
    <n v="36.49"/>
    <n v="2.75"/>
    <n v="-2.15"/>
    <x v="1"/>
    <x v="0"/>
  </r>
  <r>
    <x v="4"/>
    <x v="11"/>
    <x v="2"/>
    <n v="115.15"/>
    <n v="116.15"/>
    <n v="114.75"/>
    <n v="114.85"/>
    <n v="115.32021937842779"/>
    <n v="123075"/>
    <n v="1297"/>
    <n v="14193036"/>
    <n v="59038"/>
    <n v="47.97"/>
    <n v="1.4"/>
    <n v="-0.3"/>
    <x v="1"/>
    <x v="0"/>
  </r>
  <r>
    <x v="4"/>
    <x v="12"/>
    <x v="3"/>
    <n v="115.6"/>
    <n v="116.8"/>
    <n v="115.2"/>
    <n v="115.35"/>
    <n v="116.01627922834501"/>
    <n v="337301"/>
    <n v="2739"/>
    <n v="39132407"/>
    <n v="197155"/>
    <n v="58.45"/>
    <n v="1.6"/>
    <n v="-0.25"/>
    <x v="1"/>
    <x v="0"/>
  </r>
  <r>
    <x v="4"/>
    <x v="13"/>
    <x v="3"/>
    <n v="116.8"/>
    <n v="117"/>
    <n v="115.8"/>
    <n v="115.95"/>
    <n v="116.39204701677207"/>
    <n v="116384"/>
    <n v="1485"/>
    <n v="13546172"/>
    <n v="53282"/>
    <n v="45.78"/>
    <n v="1.2"/>
    <n v="-0.85"/>
    <x v="1"/>
    <x v="0"/>
  </r>
  <r>
    <x v="4"/>
    <x v="14"/>
    <x v="3"/>
    <n v="116.2"/>
    <n v="117.3"/>
    <n v="116"/>
    <n v="116.25"/>
    <n v="116.62116739795241"/>
    <n v="112815"/>
    <n v="1184"/>
    <n v="13156617"/>
    <n v="49544"/>
    <n v="43.92"/>
    <n v="1.3"/>
    <n v="0.05"/>
    <x v="0"/>
    <x v="0"/>
  </r>
  <r>
    <x v="4"/>
    <x v="15"/>
    <x v="3"/>
    <n v="114.8"/>
    <n v="116.65"/>
    <n v="114.4"/>
    <n v="116.45"/>
    <n v="115.87969903250996"/>
    <n v="453338"/>
    <n v="5209"/>
    <n v="52532671"/>
    <n v="343795"/>
    <n v="75.84"/>
    <n v="2.25"/>
    <n v="1.65"/>
    <x v="0"/>
    <x v="0"/>
  </r>
  <r>
    <x v="4"/>
    <x v="16"/>
    <x v="3"/>
    <n v="114.1"/>
    <n v="115.25"/>
    <n v="113.95"/>
    <n v="114.95"/>
    <n v="114.8487992322669"/>
    <n v="253213"/>
    <n v="2056"/>
    <n v="29081209"/>
    <n v="134152"/>
    <n v="52.98"/>
    <n v="1.3"/>
    <n v="0.85"/>
    <x v="0"/>
    <x v="0"/>
  </r>
  <r>
    <x v="4"/>
    <x v="17"/>
    <x v="4"/>
    <n v="113.9"/>
    <n v="113.9"/>
    <n v="112.65"/>
    <n v="113.15"/>
    <n v="113.19532243520081"/>
    <n v="86498"/>
    <n v="794"/>
    <n v="9791169"/>
    <n v="37301"/>
    <n v="43.12"/>
    <n v="1.25"/>
    <n v="-0.75"/>
    <x v="1"/>
    <x v="0"/>
  </r>
  <r>
    <x v="4"/>
    <x v="18"/>
    <x v="4"/>
    <n v="113.45"/>
    <n v="114.5"/>
    <n v="112.85"/>
    <n v="113.5"/>
    <n v="113.7130833300899"/>
    <n v="102772"/>
    <n v="1092"/>
    <n v="11686521"/>
    <n v="43307"/>
    <n v="42.14"/>
    <n v="1.65"/>
    <n v="0.05"/>
    <x v="0"/>
    <x v="0"/>
  </r>
  <r>
    <x v="4"/>
    <x v="19"/>
    <x v="4"/>
    <n v="113.2"/>
    <n v="113.9"/>
    <n v="112.9"/>
    <n v="113.45"/>
    <n v="113.43720023528702"/>
    <n v="265208"/>
    <n v="2285"/>
    <n v="30084453"/>
    <n v="113683"/>
    <n v="42.87"/>
    <n v="1"/>
    <n v="0.25"/>
    <x v="0"/>
    <x v="0"/>
  </r>
  <r>
    <x v="4"/>
    <x v="20"/>
    <x v="4"/>
    <n v="110.45"/>
    <n v="113.4"/>
    <n v="110.45"/>
    <n v="113.25"/>
    <n v="112.4389894524802"/>
    <n v="178715"/>
    <n v="1244"/>
    <n v="20094534"/>
    <n v="101514"/>
    <n v="56.8"/>
    <n v="2.95"/>
    <n v="2.8"/>
    <x v="0"/>
    <x v="0"/>
  </r>
  <r>
    <x v="4"/>
    <x v="21"/>
    <x v="0"/>
    <n v="112"/>
    <n v="112.05"/>
    <n v="110.25"/>
    <n v="110.6"/>
    <n v="111.13978476889457"/>
    <n v="121265"/>
    <n v="839"/>
    <n v="13477366"/>
    <n v="53491"/>
    <n v="44.11"/>
    <n v="1.8"/>
    <n v="-1.4"/>
    <x v="1"/>
    <x v="0"/>
  </r>
  <r>
    <x v="4"/>
    <x v="22"/>
    <x v="0"/>
    <n v="110.4"/>
    <n v="112.1"/>
    <n v="109.3"/>
    <n v="111.9"/>
    <n v="110.87275229404386"/>
    <n v="393846"/>
    <n v="2805"/>
    <n v="43666790"/>
    <n v="151009"/>
    <n v="38.340000000000003"/>
    <n v="2.8"/>
    <n v="1.5"/>
    <x v="0"/>
    <x v="0"/>
  </r>
  <r>
    <x v="4"/>
    <x v="23"/>
    <x v="0"/>
    <n v="111.05"/>
    <n v="112.55"/>
    <n v="110"/>
    <n v="111.7"/>
    <n v="111.23350530050719"/>
    <n v="551268"/>
    <n v="2921"/>
    <n v="61319472"/>
    <n v="333495"/>
    <n v="60.5"/>
    <n v="2.5499999999999998"/>
    <n v="0.65"/>
    <x v="0"/>
    <x v="0"/>
  </r>
  <r>
    <x v="4"/>
    <x v="24"/>
    <x v="0"/>
    <n v="111.7"/>
    <n v="112.2"/>
    <n v="110.25"/>
    <n v="110.8"/>
    <n v="111.36494203520824"/>
    <n v="232900"/>
    <n v="2241"/>
    <n v="25936895"/>
    <n v="105863"/>
    <n v="45.45"/>
    <n v="1.95"/>
    <n v="-0.9"/>
    <x v="1"/>
    <x v="0"/>
  </r>
  <r>
    <x v="4"/>
    <x v="25"/>
    <x v="0"/>
    <n v="109.6"/>
    <n v="111.85"/>
    <n v="109.4"/>
    <n v="111.7"/>
    <n v="110.77685538950733"/>
    <n v="363549"/>
    <n v="2653"/>
    <n v="40272815"/>
    <n v="176299"/>
    <n v="48.49"/>
    <n v="2.4500000000000002"/>
    <n v="2.1"/>
    <x v="0"/>
    <x v="0"/>
  </r>
  <r>
    <x v="4"/>
    <x v="26"/>
    <x v="1"/>
    <n v="111.45"/>
    <n v="111.7"/>
    <n v="109"/>
    <n v="109.3"/>
    <n v="110.33515555042028"/>
    <n v="553904"/>
    <n v="4423"/>
    <n v="61115084"/>
    <n v="215413"/>
    <n v="38.89"/>
    <n v="2.7"/>
    <n v="-2.15"/>
    <x v="1"/>
    <x v="0"/>
  </r>
  <r>
    <x v="4"/>
    <x v="27"/>
    <x v="2"/>
    <n v="112.25"/>
    <n v="113.55"/>
    <n v="111"/>
    <n v="111.45"/>
    <n v="112.12371571683373"/>
    <n v="701948"/>
    <n v="5126"/>
    <n v="78705018"/>
    <n v="276641"/>
    <n v="39.409999999999997"/>
    <n v="2.5499999999999998"/>
    <n v="-0.8"/>
    <x v="1"/>
    <x v="0"/>
  </r>
  <r>
    <x v="4"/>
    <x v="28"/>
    <x v="2"/>
    <n v="113.3"/>
    <n v="116.1"/>
    <n v="113"/>
    <n v="114.3"/>
    <n v="115.06648328548862"/>
    <n v="941936"/>
    <n v="7067"/>
    <n v="108385263"/>
    <n v="332879"/>
    <n v="35.340000000000003"/>
    <n v="3.1"/>
    <n v="1"/>
    <x v="0"/>
    <x v="0"/>
  </r>
  <r>
    <x v="4"/>
    <x v="29"/>
    <x v="2"/>
    <n v="111.45"/>
    <n v="112.7"/>
    <n v="110.35"/>
    <n v="112.15"/>
    <n v="111.61826953366545"/>
    <n v="342844"/>
    <n v="2950"/>
    <n v="38267654"/>
    <n v="114479"/>
    <n v="33.39"/>
    <n v="2.35"/>
    <n v="0.7"/>
    <x v="0"/>
    <x v="0"/>
  </r>
  <r>
    <x v="4"/>
    <x v="30"/>
    <x v="2"/>
    <n v="113.3"/>
    <n v="115.25"/>
    <n v="111.2"/>
    <n v="111.5"/>
    <n v="113.03062572108894"/>
    <n v="203685"/>
    <n v="2488"/>
    <n v="23022643"/>
    <n v="69942"/>
    <n v="34.340000000000003"/>
    <n v="4.05"/>
    <n v="-1.8"/>
    <x v="1"/>
    <x v="0"/>
  </r>
  <r>
    <x v="4"/>
    <x v="31"/>
    <x v="3"/>
    <n v="114.55"/>
    <n v="116.4"/>
    <n v="112.7"/>
    <n v="113.05"/>
    <n v="114.20137741935936"/>
    <n v="712637"/>
    <n v="2785"/>
    <n v="81384127"/>
    <n v="156298"/>
    <n v="21.93"/>
    <n v="3.7"/>
    <n v="-1.5"/>
    <x v="1"/>
    <x v="0"/>
  </r>
  <r>
    <x v="4"/>
    <x v="32"/>
    <x v="3"/>
    <n v="113.15"/>
    <n v="115"/>
    <n v="112.2"/>
    <n v="114.55"/>
    <n v="113.63950104991588"/>
    <n v="239543"/>
    <n v="1956"/>
    <n v="27221547"/>
    <n v="90611"/>
    <n v="37.83"/>
    <n v="2.8"/>
    <n v="1.4"/>
    <x v="0"/>
    <x v="0"/>
  </r>
  <r>
    <x v="4"/>
    <x v="33"/>
    <x v="3"/>
    <n v="113.3"/>
    <n v="113.6"/>
    <n v="112.35"/>
    <n v="113.2"/>
    <n v="112.9462169690582"/>
    <n v="332075"/>
    <n v="2854"/>
    <n v="37506615"/>
    <n v="143839"/>
    <n v="43.32"/>
    <n v="1.25"/>
    <n v="-0.1"/>
    <x v="1"/>
    <x v="0"/>
  </r>
  <r>
    <x v="4"/>
    <x v="34"/>
    <x v="3"/>
    <n v="114.85"/>
    <n v="115.15"/>
    <n v="112.95"/>
    <n v="113.15"/>
    <n v="113.71536585365854"/>
    <n v="410000"/>
    <n v="3851"/>
    <n v="46623300"/>
    <n v="247634"/>
    <n v="60.4"/>
    <n v="2.2000000000000002"/>
    <n v="-1.7"/>
    <x v="1"/>
    <x v="0"/>
  </r>
  <r>
    <x v="4"/>
    <x v="35"/>
    <x v="3"/>
    <n v="115.15"/>
    <n v="115.5"/>
    <n v="113.9"/>
    <n v="114.75"/>
    <n v="114.78915300993803"/>
    <n v="201549"/>
    <n v="1396"/>
    <n v="23135639"/>
    <n v="81202"/>
    <n v="40.29"/>
    <n v="1.6"/>
    <n v="-0.4"/>
    <x v="1"/>
    <x v="0"/>
  </r>
  <r>
    <x v="4"/>
    <x v="36"/>
    <x v="4"/>
    <n v="116.5"/>
    <n v="116.75"/>
    <n v="114.8"/>
    <n v="114.95"/>
    <n v="115.54489538922718"/>
    <n v="308907"/>
    <n v="2829"/>
    <n v="35692627"/>
    <n v="155349"/>
    <n v="50.29"/>
    <n v="1.95"/>
    <n v="-1.55"/>
    <x v="1"/>
    <x v="0"/>
  </r>
  <r>
    <x v="4"/>
    <x v="37"/>
    <x v="4"/>
    <n v="118.3"/>
    <n v="118.3"/>
    <n v="115.9"/>
    <n v="116.15"/>
    <n v="116.6949854418572"/>
    <n v="256214"/>
    <n v="1486"/>
    <n v="29898889"/>
    <n v="113969"/>
    <n v="44.48"/>
    <n v="2.4"/>
    <n v="-2.15"/>
    <x v="1"/>
    <x v="0"/>
  </r>
  <r>
    <x v="4"/>
    <x v="38"/>
    <x v="4"/>
    <n v="115.95"/>
    <n v="118.4"/>
    <n v="115.7"/>
    <n v="118"/>
    <n v="117.1911698698331"/>
    <n v="294084"/>
    <n v="1622"/>
    <n v="34464048"/>
    <n v="133187"/>
    <n v="45.29"/>
    <n v="2.7"/>
    <n v="2.0499999999999998"/>
    <x v="0"/>
    <x v="0"/>
  </r>
  <r>
    <x v="4"/>
    <x v="39"/>
    <x v="4"/>
    <n v="115.1"/>
    <n v="116.35"/>
    <n v="114.85"/>
    <n v="115.75"/>
    <n v="115.55284661408641"/>
    <n v="232153"/>
    <n v="2989"/>
    <n v="26825940"/>
    <n v="103355"/>
    <n v="44.52"/>
    <n v="1.5"/>
    <n v="0.65"/>
    <x v="0"/>
    <x v="0"/>
  </r>
  <r>
    <x v="4"/>
    <x v="40"/>
    <x v="4"/>
    <n v="114.55"/>
    <n v="115.9"/>
    <n v="113.95"/>
    <n v="114.9"/>
    <n v="115.05013673655424"/>
    <n v="197460"/>
    <n v="1383"/>
    <n v="22717800"/>
    <n v="72215"/>
    <n v="36.57"/>
    <n v="1.95"/>
    <n v="0.35"/>
    <x v="0"/>
    <x v="0"/>
  </r>
  <r>
    <x v="4"/>
    <x v="41"/>
    <x v="0"/>
    <n v="114.35"/>
    <n v="115.4"/>
    <n v="113.6"/>
    <n v="114.55"/>
    <n v="114.6756629733147"/>
    <n v="240432"/>
    <n v="1526"/>
    <n v="27571699"/>
    <n v="72644"/>
    <n v="30.21"/>
    <n v="1.8"/>
    <n v="0.2"/>
    <x v="0"/>
    <x v="0"/>
  </r>
  <r>
    <x v="4"/>
    <x v="42"/>
    <x v="0"/>
    <n v="116.95"/>
    <n v="116.95"/>
    <n v="113.8"/>
    <n v="114.35"/>
    <n v="114.98066225817567"/>
    <n v="243772"/>
    <n v="1456"/>
    <n v="28029066"/>
    <n v="137205"/>
    <n v="56.28"/>
    <n v="3.15"/>
    <n v="-2.6"/>
    <x v="1"/>
    <x v="0"/>
  </r>
  <r>
    <x v="4"/>
    <x v="43"/>
    <x v="0"/>
    <n v="117.6"/>
    <n v="117.6"/>
    <n v="115.6"/>
    <n v="115.85"/>
    <n v="116.19507342758121"/>
    <n v="284498"/>
    <n v="1172"/>
    <n v="33057266"/>
    <n v="135481"/>
    <n v="47.62"/>
    <n v="2"/>
    <n v="-1.75"/>
    <x v="1"/>
    <x v="0"/>
  </r>
  <r>
    <x v="4"/>
    <x v="44"/>
    <x v="0"/>
    <n v="117.95"/>
    <n v="118.5"/>
    <n v="116"/>
    <n v="116.85"/>
    <n v="117.08924529883484"/>
    <n v="250523"/>
    <n v="1222"/>
    <n v="29333549"/>
    <n v="90757"/>
    <n v="36.229999999999997"/>
    <n v="2.5"/>
    <n v="-1.1000000000000001"/>
    <x v="1"/>
    <x v="0"/>
  </r>
  <r>
    <x v="4"/>
    <x v="45"/>
    <x v="0"/>
    <n v="118.25"/>
    <n v="119.15"/>
    <n v="117.4"/>
    <n v="117.65"/>
    <n v="118.17033838162683"/>
    <n v="264908"/>
    <n v="1627"/>
    <n v="31304268"/>
    <n v="79381"/>
    <n v="29.97"/>
    <n v="1.75"/>
    <n v="-0.6"/>
    <x v="1"/>
    <x v="0"/>
  </r>
  <r>
    <x v="4"/>
    <x v="46"/>
    <x v="1"/>
    <n v="118.85"/>
    <n v="119.35"/>
    <n v="116.9"/>
    <n v="117.75"/>
    <n v="118.02611804443664"/>
    <n v="227965"/>
    <n v="1767"/>
    <n v="26905824"/>
    <n v="86790"/>
    <n v="38.07"/>
    <n v="2.4500000000000002"/>
    <n v="-1.1000000000000001"/>
    <x v="1"/>
    <x v="0"/>
  </r>
  <r>
    <x v="4"/>
    <x v="47"/>
    <x v="1"/>
    <n v="120"/>
    <n v="120"/>
    <n v="117.9"/>
    <n v="118.35"/>
    <n v="118.55714221920105"/>
    <n v="201541"/>
    <n v="1303"/>
    <n v="23894125"/>
    <n v="93977"/>
    <n v="46.63"/>
    <n v="2.1"/>
    <n v="-1.65"/>
    <x v="1"/>
    <x v="0"/>
  </r>
  <r>
    <x v="4"/>
    <x v="48"/>
    <x v="1"/>
    <n v="121.1"/>
    <n v="121.5"/>
    <n v="118.75"/>
    <n v="119.2"/>
    <n v="120.15949725615152"/>
    <n v="547953"/>
    <n v="4937"/>
    <n v="65841757"/>
    <n v="221587"/>
    <n v="40.44"/>
    <n v="2.75"/>
    <n v="-1.9"/>
    <x v="1"/>
    <x v="0"/>
  </r>
  <r>
    <x v="4"/>
    <x v="49"/>
    <x v="1"/>
    <n v="119"/>
    <n v="121.5"/>
    <n v="117.55"/>
    <n v="121.1"/>
    <n v="119.82942003220111"/>
    <n v="488803"/>
    <n v="2219"/>
    <n v="58572980"/>
    <n v="215683"/>
    <n v="44.12"/>
    <n v="3.95"/>
    <n v="2.1"/>
    <x v="0"/>
    <x v="0"/>
  </r>
  <r>
    <x v="4"/>
    <x v="50"/>
    <x v="2"/>
    <n v="117.4"/>
    <n v="119.75"/>
    <n v="117.4"/>
    <n v="118.55"/>
    <n v="118.7481097330852"/>
    <n v="461046"/>
    <n v="2843"/>
    <n v="54748341"/>
    <n v="141250"/>
    <n v="30.64"/>
    <n v="2.35"/>
    <n v="1.1499999999999999"/>
    <x v="0"/>
    <x v="0"/>
  </r>
  <r>
    <x v="4"/>
    <x v="51"/>
    <x v="3"/>
    <n v="117"/>
    <n v="120.4"/>
    <n v="116.5"/>
    <n v="116.8"/>
    <n v="118.52071901123135"/>
    <n v="389980"/>
    <n v="3082"/>
    <n v="46220710"/>
    <n v="145888"/>
    <n v="37.409999999999997"/>
    <n v="3.9"/>
    <n v="-0.2"/>
    <x v="1"/>
    <x v="0"/>
  </r>
  <r>
    <x v="4"/>
    <x v="52"/>
    <x v="3"/>
    <n v="116.55"/>
    <n v="117.25"/>
    <n v="115.35"/>
    <n v="116.9"/>
    <n v="116.24819513362253"/>
    <n v="384516"/>
    <n v="1912"/>
    <n v="44699291"/>
    <n v="163305"/>
    <n v="42.47"/>
    <n v="1.9"/>
    <n v="0.35"/>
    <x v="0"/>
    <x v="0"/>
  </r>
  <r>
    <x v="4"/>
    <x v="53"/>
    <x v="3"/>
    <n v="116.75"/>
    <n v="116.75"/>
    <n v="115.2"/>
    <n v="116.1"/>
    <n v="115.93899326604391"/>
    <n v="199437"/>
    <n v="1259"/>
    <n v="23122525"/>
    <n v="59135"/>
    <n v="29.65"/>
    <n v="1.55"/>
    <n v="-0.65"/>
    <x v="1"/>
    <x v="0"/>
  </r>
  <r>
    <x v="4"/>
    <x v="54"/>
    <x v="3"/>
    <n v="115.85"/>
    <n v="117.4"/>
    <n v="114.8"/>
    <n v="115.25"/>
    <n v="116.2414424459748"/>
    <n v="315686"/>
    <n v="1794"/>
    <n v="36695796"/>
    <n v="117505"/>
    <n v="37.22"/>
    <n v="2.6"/>
    <n v="-0.6"/>
    <x v="1"/>
    <x v="0"/>
  </r>
  <r>
    <x v="4"/>
    <x v="55"/>
    <x v="3"/>
    <n v="112"/>
    <n v="114.55"/>
    <n v="112"/>
    <n v="114.3"/>
    <n v="113.33599586779218"/>
    <n v="350418"/>
    <n v="2033"/>
    <n v="39714973"/>
    <n v="144961"/>
    <n v="41.37"/>
    <n v="2.5499999999999998"/>
    <n v="2.2999999999999998"/>
    <x v="0"/>
    <x v="0"/>
  </r>
  <r>
    <x v="4"/>
    <x v="56"/>
    <x v="4"/>
    <n v="111.65"/>
    <n v="115"/>
    <n v="111.6"/>
    <n v="113.1"/>
    <n v="113.42403339747388"/>
    <n v="600764"/>
    <n v="3031"/>
    <n v="68141076"/>
    <n v="239038"/>
    <n v="39.79"/>
    <n v="3.4"/>
    <n v="1.45"/>
    <x v="0"/>
    <x v="0"/>
  </r>
  <r>
    <x v="4"/>
    <x v="57"/>
    <x v="4"/>
    <n v="119"/>
    <n v="119.25"/>
    <n v="114.5"/>
    <n v="115.65"/>
    <n v="116.44561475487551"/>
    <n v="1160186"/>
    <n v="7502"/>
    <n v="135098572"/>
    <n v="561817"/>
    <n v="48.42"/>
    <n v="4.75"/>
    <n v="-3.35"/>
    <x v="1"/>
    <x v="0"/>
  </r>
  <r>
    <x v="4"/>
    <x v="58"/>
    <x v="4"/>
    <n v="120"/>
    <n v="120.8"/>
    <n v="118.95"/>
    <n v="119.7"/>
    <n v="119.68028197339035"/>
    <n v="283431"/>
    <n v="3052"/>
    <n v="33921102"/>
    <n v="176945"/>
    <n v="62.43"/>
    <n v="1.85"/>
    <n v="-0.3"/>
    <x v="1"/>
    <x v="0"/>
  </r>
  <r>
    <x v="4"/>
    <x v="59"/>
    <x v="4"/>
    <n v="122.45"/>
    <n v="122.8"/>
    <n v="119.3"/>
    <n v="119.65"/>
    <n v="120.87510042255725"/>
    <n v="383380"/>
    <n v="3222"/>
    <n v="46341096"/>
    <n v="222261"/>
    <n v="57.97"/>
    <n v="3.5"/>
    <n v="-2.8"/>
    <x v="1"/>
    <x v="0"/>
  </r>
  <r>
    <x v="4"/>
    <x v="60"/>
    <x v="4"/>
    <n v="121.25"/>
    <n v="121.7"/>
    <n v="118.4"/>
    <n v="121.55"/>
    <n v="120.21190561813769"/>
    <n v="308661"/>
    <n v="2276"/>
    <n v="37104727"/>
    <n v="145840"/>
    <n v="47.25"/>
    <n v="3.3"/>
    <n v="0.3"/>
    <x v="0"/>
    <x v="0"/>
  </r>
  <r>
    <x v="4"/>
    <x v="61"/>
    <x v="0"/>
    <n v="119.8"/>
    <n v="121.45"/>
    <n v="118.6"/>
    <n v="121.15"/>
    <n v="120.60003892297041"/>
    <n v="580634"/>
    <n v="3286"/>
    <n v="70024483"/>
    <n v="181672"/>
    <n v="31.29"/>
    <n v="2.85"/>
    <n v="1.35"/>
    <x v="0"/>
    <x v="0"/>
  </r>
  <r>
    <x v="4"/>
    <x v="62"/>
    <x v="0"/>
    <n v="124.2"/>
    <n v="125.15"/>
    <n v="122.4"/>
    <n v="122.65"/>
    <n v="123.8489480961892"/>
    <n v="377506"/>
    <n v="2801"/>
    <n v="46753721"/>
    <n v="118607"/>
    <n v="31.42"/>
    <n v="2.75"/>
    <n v="-1.55"/>
    <x v="1"/>
    <x v="0"/>
  </r>
  <r>
    <x v="4"/>
    <x v="63"/>
    <x v="0"/>
    <n v="126.5"/>
    <n v="126.75"/>
    <n v="123.45"/>
    <n v="123.95"/>
    <n v="124.96679248699049"/>
    <n v="729082"/>
    <n v="5830"/>
    <n v="91111039"/>
    <n v="399288"/>
    <n v="54.77"/>
    <n v="3.3"/>
    <n v="-2.5499999999999998"/>
    <x v="1"/>
    <x v="0"/>
  </r>
  <r>
    <x v="4"/>
    <x v="64"/>
    <x v="0"/>
    <n v="130.35"/>
    <n v="130.35"/>
    <n v="126"/>
    <n v="126.3"/>
    <n v="127.8892803586795"/>
    <n v="591503"/>
    <n v="3521"/>
    <n v="75646893"/>
    <n v="313272"/>
    <n v="52.96"/>
    <n v="4.3499999999999996"/>
    <n v="-4.05"/>
    <x v="1"/>
    <x v="0"/>
  </r>
  <r>
    <x v="4"/>
    <x v="65"/>
    <x v="0"/>
    <n v="125.95"/>
    <n v="129.94999999999999"/>
    <n v="125.4"/>
    <n v="129.30000000000001"/>
    <n v="128.55217884646319"/>
    <n v="926247"/>
    <n v="5026"/>
    <n v="119071070"/>
    <n v="427094"/>
    <n v="46.11"/>
    <n v="4.55"/>
    <n v="3.35"/>
    <x v="0"/>
    <x v="0"/>
  </r>
  <r>
    <x v="4"/>
    <x v="66"/>
    <x v="1"/>
    <n v="124.35"/>
    <n v="126.7"/>
    <n v="122.95"/>
    <n v="124.3"/>
    <n v="124.62242368347037"/>
    <n v="917298"/>
    <n v="5894"/>
    <n v="114315900"/>
    <n v="367829"/>
    <n v="40.1"/>
    <n v="3.75"/>
    <n v="-0.05"/>
    <x v="1"/>
    <x v="0"/>
  </r>
  <r>
    <x v="4"/>
    <x v="67"/>
    <x v="1"/>
    <n v="125.35"/>
    <n v="125.65"/>
    <n v="123.65"/>
    <n v="124.25"/>
    <n v="124.45551573982647"/>
    <n v="466873"/>
    <n v="4060"/>
    <n v="58104920"/>
    <n v="201720"/>
    <n v="43.21"/>
    <n v="2"/>
    <n v="-1.1000000000000001"/>
    <x v="1"/>
    <x v="0"/>
  </r>
  <r>
    <x v="4"/>
    <x v="68"/>
    <x v="1"/>
    <n v="124.8"/>
    <n v="125.8"/>
    <n v="123.1"/>
    <n v="124.9"/>
    <n v="124.55081556418783"/>
    <n v="214698"/>
    <n v="1743"/>
    <n v="26740811"/>
    <n v="73157"/>
    <n v="34.07"/>
    <n v="2.7"/>
    <n v="0.1"/>
    <x v="0"/>
    <x v="0"/>
  </r>
  <r>
    <x v="4"/>
    <x v="69"/>
    <x v="1"/>
    <n v="126"/>
    <n v="127.45"/>
    <n v="123.65"/>
    <n v="124.45"/>
    <n v="125.75969481279076"/>
    <n v="554807"/>
    <n v="3002"/>
    <n v="69772359"/>
    <n v="201802"/>
    <n v="36.369999999999997"/>
    <n v="3.8"/>
    <n v="-1.55"/>
    <x v="1"/>
    <x v="0"/>
  </r>
  <r>
    <x v="4"/>
    <x v="70"/>
    <x v="1"/>
    <n v="122.05"/>
    <n v="125.8"/>
    <n v="121.85"/>
    <n v="125.2"/>
    <n v="124.45447136418184"/>
    <n v="846632"/>
    <n v="4892"/>
    <n v="105367138"/>
    <n v="328211"/>
    <n v="38.770000000000003"/>
    <n v="3.95"/>
    <n v="3.15"/>
    <x v="0"/>
    <x v="0"/>
  </r>
  <r>
    <x v="4"/>
    <x v="71"/>
    <x v="2"/>
    <n v="119.45"/>
    <n v="122.65"/>
    <n v="117.8"/>
    <n v="121.9"/>
    <n v="120.93549624389212"/>
    <n v="610073"/>
    <n v="3359"/>
    <n v="73779481"/>
    <n v="282581"/>
    <n v="46.32"/>
    <n v="4.8499999999999996"/>
    <n v="2.4500000000000002"/>
    <x v="0"/>
    <x v="0"/>
  </r>
  <r>
    <x v="4"/>
    <x v="72"/>
    <x v="2"/>
    <n v="120.8"/>
    <n v="121.45"/>
    <n v="118.5"/>
    <n v="119.15"/>
    <n v="119.36342239690109"/>
    <n v="441445"/>
    <n v="3334"/>
    <n v="52692386"/>
    <n v="183964"/>
    <n v="41.67"/>
    <n v="2.95"/>
    <n v="-1.65"/>
    <x v="1"/>
    <x v="0"/>
  </r>
  <r>
    <x v="4"/>
    <x v="73"/>
    <x v="2"/>
    <n v="117.05"/>
    <n v="120.25"/>
    <n v="116.95"/>
    <n v="119.95"/>
    <n v="118.75056141926791"/>
    <n v="356240"/>
    <n v="2810"/>
    <n v="42303700"/>
    <n v="165411"/>
    <n v="46.43"/>
    <n v="3.3"/>
    <n v="2.9"/>
    <x v="0"/>
    <x v="0"/>
  </r>
  <r>
    <x v="4"/>
    <x v="74"/>
    <x v="2"/>
    <n v="117.95"/>
    <n v="117.95"/>
    <n v="116.15"/>
    <n v="116.7"/>
    <n v="116.85049681438733"/>
    <n v="169983"/>
    <n v="1104"/>
    <n v="19862598"/>
    <n v="62562"/>
    <n v="36.799999999999997"/>
    <n v="1.8"/>
    <n v="-1.25"/>
    <x v="1"/>
    <x v="0"/>
  </r>
  <r>
    <x v="4"/>
    <x v="75"/>
    <x v="2"/>
    <n v="117.45"/>
    <n v="118.35"/>
    <n v="116.6"/>
    <n v="117.2"/>
    <n v="117.38295100162262"/>
    <n v="165781"/>
    <n v="1722"/>
    <n v="19459863"/>
    <n v="84480"/>
    <n v="50.96"/>
    <n v="1.75"/>
    <n v="-0.25"/>
    <x v="1"/>
    <x v="0"/>
  </r>
  <r>
    <x v="4"/>
    <x v="76"/>
    <x v="3"/>
    <n v="116.75"/>
    <n v="117.7"/>
    <n v="115.85"/>
    <n v="117.05"/>
    <n v="116.78429258695272"/>
    <n v="371035"/>
    <n v="3001"/>
    <n v="43331060"/>
    <n v="156092"/>
    <n v="42.07"/>
    <n v="1.85"/>
    <n v="0.3"/>
    <x v="0"/>
    <x v="0"/>
  </r>
  <r>
    <x v="4"/>
    <x v="77"/>
    <x v="3"/>
    <n v="117.05"/>
    <n v="118.5"/>
    <n v="115.2"/>
    <n v="116.55"/>
    <n v="116.68792527510651"/>
    <n v="380489"/>
    <n v="2066"/>
    <n v="44398472"/>
    <n v="167968"/>
    <n v="44.15"/>
    <n v="3.3"/>
    <n v="-0.5"/>
    <x v="1"/>
    <x v="0"/>
  </r>
  <r>
    <x v="4"/>
    <x v="78"/>
    <x v="3"/>
    <n v="116.25"/>
    <n v="118.25"/>
    <n v="115.2"/>
    <n v="117.9"/>
    <n v="117.25150263140236"/>
    <n v="521585"/>
    <n v="3524"/>
    <n v="61156625"/>
    <n v="247011"/>
    <n v="47.36"/>
    <n v="3.05"/>
    <n v="1.65"/>
    <x v="0"/>
    <x v="0"/>
  </r>
  <r>
    <x v="4"/>
    <x v="79"/>
    <x v="3"/>
    <n v="118.75"/>
    <n v="119.2"/>
    <n v="115.75"/>
    <n v="116.2"/>
    <n v="117.18245776406276"/>
    <n v="808198"/>
    <n v="5926"/>
    <n v="94706628"/>
    <n v="403103"/>
    <n v="49.88"/>
    <n v="3.45"/>
    <n v="-2.5499999999999998"/>
    <x v="1"/>
    <x v="0"/>
  </r>
  <r>
    <x v="4"/>
    <x v="80"/>
    <x v="3"/>
    <n v="114.95"/>
    <n v="119.75"/>
    <n v="114.75"/>
    <n v="117.95"/>
    <n v="117.69909427786143"/>
    <n v="756413"/>
    <n v="3569"/>
    <n v="89029125"/>
    <n v="262771"/>
    <n v="34.74"/>
    <n v="5"/>
    <n v="3"/>
    <x v="0"/>
    <x v="0"/>
  </r>
  <r>
    <x v="4"/>
    <x v="81"/>
    <x v="4"/>
    <n v="114.85"/>
    <n v="115.4"/>
    <n v="114.1"/>
    <n v="114.3"/>
    <n v="114.6748317996897"/>
    <n v="419589"/>
    <n v="2923"/>
    <n v="48116298"/>
    <n v="217300"/>
    <n v="51.79"/>
    <n v="1.3"/>
    <n v="-0.55000000000000004"/>
    <x v="1"/>
    <x v="0"/>
  </r>
  <r>
    <x v="4"/>
    <x v="82"/>
    <x v="4"/>
    <n v="114.75"/>
    <n v="114.75"/>
    <n v="113.15"/>
    <n v="114.05"/>
    <n v="113.71865821312049"/>
    <n v="983256"/>
    <n v="10921"/>
    <n v="111814553"/>
    <n v="811380"/>
    <n v="82.52"/>
    <n v="1.6"/>
    <n v="-0.7"/>
    <x v="1"/>
    <x v="0"/>
  </r>
  <r>
    <x v="4"/>
    <x v="83"/>
    <x v="4"/>
    <n v="113.35"/>
    <n v="114.9"/>
    <n v="112.8"/>
    <n v="113.85"/>
    <n v="113.862605394429"/>
    <n v="1245915"/>
    <n v="5601"/>
    <n v="141863128"/>
    <m/>
    <m/>
    <n v="2.1"/>
    <n v="0.5"/>
    <x v="0"/>
    <x v="0"/>
  </r>
  <r>
    <x v="4"/>
    <x v="84"/>
    <x v="4"/>
    <n v="110.9"/>
    <n v="115.15"/>
    <n v="110.5"/>
    <n v="112.55"/>
    <n v="113.95928991402636"/>
    <n v="1253989"/>
    <n v="4675"/>
    <n v="142903696"/>
    <n v="726514"/>
    <n v="57.94"/>
    <n v="4.6500000000000004"/>
    <n v="1.65"/>
    <x v="0"/>
    <x v="0"/>
  </r>
  <r>
    <x v="4"/>
    <x v="85"/>
    <x v="4"/>
    <n v="115.25"/>
    <n v="115.25"/>
    <n v="108.9"/>
    <n v="110.05"/>
    <n v="110.31342251934639"/>
    <n v="1914052"/>
    <n v="16451"/>
    <n v="211145627"/>
    <n v="1100224"/>
    <n v="57.48"/>
    <n v="6.35"/>
    <n v="-5.2"/>
    <x v="1"/>
    <x v="0"/>
  </r>
  <r>
    <x v="4"/>
    <x v="86"/>
    <x v="0"/>
    <n v="104.05"/>
    <n v="111.2"/>
    <n v="104.05"/>
    <n v="110.2"/>
    <n v="108.98726765074989"/>
    <n v="372123"/>
    <n v="3048"/>
    <n v="40556669"/>
    <n v="114995"/>
    <n v="30.9"/>
    <n v="7.15"/>
    <n v="6.15"/>
    <x v="0"/>
    <x v="0"/>
  </r>
  <r>
    <x v="4"/>
    <x v="87"/>
    <x v="0"/>
    <n v="109.9"/>
    <n v="112.2"/>
    <n v="106.75"/>
    <n v="107.75"/>
    <n v="108.93232282004203"/>
    <n v="752159"/>
    <n v="3581"/>
    <n v="81934427"/>
    <n v="496702"/>
    <n v="66.040000000000006"/>
    <n v="5.45"/>
    <n v="-2.15"/>
    <x v="1"/>
    <x v="0"/>
  </r>
  <r>
    <x v="4"/>
    <x v="88"/>
    <x v="0"/>
    <n v="107.05"/>
    <n v="110.75"/>
    <n v="107.05"/>
    <n v="109.25"/>
    <n v="109.23692160378785"/>
    <n v="680913"/>
    <n v="5032"/>
    <n v="74380840"/>
    <n v="227411"/>
    <n v="33.4"/>
    <n v="3.7"/>
    <n v="2.2000000000000002"/>
    <x v="0"/>
    <x v="0"/>
  </r>
  <r>
    <x v="4"/>
    <x v="89"/>
    <x v="0"/>
    <n v="116.55"/>
    <n v="116.85"/>
    <n v="108.6"/>
    <n v="109.1"/>
    <n v="111.89623589462231"/>
    <n v="648866"/>
    <n v="4153"/>
    <n v="72605663"/>
    <n v="378294"/>
    <n v="58.3"/>
    <n v="8.25"/>
    <n v="-7.45"/>
    <x v="1"/>
    <x v="0"/>
  </r>
  <r>
    <x v="4"/>
    <x v="90"/>
    <x v="0"/>
    <n v="115.85"/>
    <n v="116.8"/>
    <n v="114.65"/>
    <n v="116.35"/>
    <n v="116.13306918973127"/>
    <n v="486604"/>
    <n v="4036"/>
    <n v="56510816"/>
    <n v="261686"/>
    <n v="53.78"/>
    <n v="2.15"/>
    <n v="0.5"/>
    <x v="0"/>
    <x v="0"/>
  </r>
  <r>
    <x v="4"/>
    <x v="91"/>
    <x v="1"/>
    <n v="115.1"/>
    <n v="117.25"/>
    <n v="114.75"/>
    <n v="115.4"/>
    <n v="115.86434378462724"/>
    <n v="417843"/>
    <n v="2546"/>
    <n v="48413105"/>
    <n v="267870"/>
    <n v="64.11"/>
    <n v="2.5"/>
    <n v="0.3"/>
    <x v="0"/>
    <x v="0"/>
  </r>
  <r>
    <x v="4"/>
    <x v="92"/>
    <x v="2"/>
    <n v="117.9"/>
    <n v="117.9"/>
    <n v="114.65"/>
    <n v="115.1"/>
    <n v="116.71977310608506"/>
    <n v="790149"/>
    <n v="5343"/>
    <n v="92226012"/>
    <n v="575062"/>
    <n v="72.78"/>
    <n v="3.25"/>
    <n v="-2.8"/>
    <x v="1"/>
    <x v="0"/>
  </r>
  <r>
    <x v="4"/>
    <x v="93"/>
    <x v="2"/>
    <n v="118.75"/>
    <n v="121.55"/>
    <n v="117.2"/>
    <n v="117.8"/>
    <n v="118.54764595018463"/>
    <n v="442514"/>
    <n v="2358"/>
    <n v="52458993"/>
    <n v="91249"/>
    <n v="20.62"/>
    <n v="4.3499999999999996"/>
    <n v="-0.95"/>
    <x v="1"/>
    <x v="0"/>
  </r>
  <r>
    <x v="4"/>
    <x v="94"/>
    <x v="2"/>
    <n v="115.15"/>
    <n v="119.2"/>
    <n v="115.15"/>
    <n v="118.35"/>
    <n v="118.11510111001991"/>
    <n v="632331"/>
    <n v="4349"/>
    <n v="74687840"/>
    <n v="308435"/>
    <n v="48.78"/>
    <n v="4.05"/>
    <n v="3.2"/>
    <x v="0"/>
    <x v="0"/>
  </r>
  <r>
    <x v="4"/>
    <x v="95"/>
    <x v="3"/>
    <n v="118.25"/>
    <n v="118.45"/>
    <n v="113.75"/>
    <n v="115.45"/>
    <n v="115.84310181700639"/>
    <n v="423829"/>
    <n v="2972"/>
    <n v="49097666"/>
    <n v="149767"/>
    <n v="35.340000000000003"/>
    <n v="4.7"/>
    <n v="-2.8"/>
    <x v="1"/>
    <x v="0"/>
  </r>
  <r>
    <x v="4"/>
    <x v="96"/>
    <x v="3"/>
    <n v="117.7"/>
    <n v="119.1"/>
    <n v="116.8"/>
    <n v="118.5"/>
    <n v="118.31429174463111"/>
    <n v="246373"/>
    <n v="1782"/>
    <n v="29149447"/>
    <n v="112982"/>
    <n v="45.86"/>
    <n v="2.2999999999999998"/>
    <n v="0.8"/>
    <x v="0"/>
    <x v="0"/>
  </r>
  <r>
    <x v="4"/>
    <x v="97"/>
    <x v="3"/>
    <n v="119"/>
    <n v="119.7"/>
    <n v="114.8"/>
    <n v="117.7"/>
    <n v="116.90318933777711"/>
    <n v="561684"/>
    <n v="4198"/>
    <n v="65662651"/>
    <n v="250512"/>
    <n v="44.6"/>
    <n v="4.9000000000000004"/>
    <n v="-1.3"/>
    <x v="1"/>
    <x v="0"/>
  </r>
  <r>
    <x v="4"/>
    <x v="98"/>
    <x v="3"/>
    <n v="120.8"/>
    <n v="121.6"/>
    <n v="118.55"/>
    <n v="118.85"/>
    <n v="120.11266875459339"/>
    <n v="327917"/>
    <n v="2441"/>
    <n v="39386986"/>
    <n v="146608"/>
    <n v="44.71"/>
    <n v="3.05"/>
    <n v="-1.95"/>
    <x v="1"/>
    <x v="0"/>
  </r>
  <r>
    <x v="4"/>
    <x v="99"/>
    <x v="3"/>
    <n v="117.45"/>
    <n v="121.55"/>
    <n v="117.15"/>
    <n v="119.8"/>
    <n v="120.07039835107753"/>
    <n v="1203210"/>
    <n v="7873"/>
    <n v="144469904"/>
    <n v="783878"/>
    <n v="65.150000000000006"/>
    <n v="4.4000000000000004"/>
    <n v="2.35"/>
    <x v="0"/>
    <x v="0"/>
  </r>
  <r>
    <x v="4"/>
    <x v="100"/>
    <x v="4"/>
    <n v="115.7"/>
    <n v="117.8"/>
    <n v="114.7"/>
    <n v="117.15"/>
    <n v="116.47169405617852"/>
    <n v="902231"/>
    <n v="7149"/>
    <n v="105084373"/>
    <n v="425535"/>
    <n v="47.16"/>
    <n v="3.1"/>
    <n v="1.45"/>
    <x v="0"/>
    <x v="0"/>
  </r>
  <r>
    <x v="4"/>
    <x v="101"/>
    <x v="4"/>
    <n v="111.3"/>
    <n v="116.1"/>
    <n v="111.3"/>
    <n v="115.65"/>
    <n v="114.69945495864542"/>
    <n v="1511078"/>
    <n v="9835"/>
    <n v="173319823"/>
    <n v="904305"/>
    <n v="59.84"/>
    <n v="4.8"/>
    <n v="4.3499999999999996"/>
    <x v="0"/>
    <x v="0"/>
  </r>
  <r>
    <x v="4"/>
    <x v="102"/>
    <x v="4"/>
    <n v="108.6"/>
    <n v="111.8"/>
    <n v="108.6"/>
    <n v="111.4"/>
    <n v="110.28464245434171"/>
    <n v="206589"/>
    <n v="1469"/>
    <n v="22783594"/>
    <n v="59352"/>
    <n v="28.73"/>
    <n v="3.2"/>
    <n v="2.8"/>
    <x v="0"/>
    <x v="0"/>
  </r>
  <r>
    <x v="4"/>
    <x v="103"/>
    <x v="0"/>
    <n v="108.15"/>
    <n v="109.45"/>
    <n v="107.15"/>
    <n v="108.15"/>
    <n v="108.05277966084417"/>
    <n v="784772"/>
    <n v="3903"/>
    <n v="84796796"/>
    <n v="492393"/>
    <n v="62.74"/>
    <n v="2.2999999999999998"/>
    <n v="0"/>
    <x v="1"/>
    <x v="0"/>
  </r>
  <r>
    <x v="4"/>
    <x v="104"/>
    <x v="0"/>
    <n v="109"/>
    <n v="109.2"/>
    <n v="104.6"/>
    <n v="106.8"/>
    <n v="106.42377619547338"/>
    <n v="345909"/>
    <n v="3253"/>
    <n v="36812942"/>
    <n v="156437"/>
    <n v="45.22"/>
    <n v="4.5999999999999996"/>
    <n v="-2.2000000000000002"/>
    <x v="1"/>
    <x v="0"/>
  </r>
  <r>
    <x v="4"/>
    <x v="105"/>
    <x v="0"/>
    <n v="108.25"/>
    <n v="110"/>
    <n v="107.2"/>
    <n v="109.25"/>
    <n v="108.47144941950717"/>
    <n v="430324"/>
    <n v="3322"/>
    <n v="46677868"/>
    <n v="149030"/>
    <n v="34.630000000000003"/>
    <n v="2.8"/>
    <n v="1"/>
    <x v="0"/>
    <x v="0"/>
  </r>
  <r>
    <x v="4"/>
    <x v="106"/>
    <x v="0"/>
    <n v="101.1"/>
    <n v="108.65"/>
    <n v="101.1"/>
    <n v="105.9"/>
    <n v="105.74400609178112"/>
    <n v="697333"/>
    <n v="6215"/>
    <n v="73738785"/>
    <n v="361737"/>
    <n v="51.87"/>
    <n v="7.55"/>
    <n v="4.8"/>
    <x v="0"/>
    <x v="0"/>
  </r>
  <r>
    <x v="4"/>
    <x v="107"/>
    <x v="1"/>
    <n v="114.85"/>
    <n v="115.7"/>
    <n v="110.7"/>
    <n v="111.55"/>
    <n v="112.94560949734458"/>
    <n v="312003"/>
    <n v="2606"/>
    <n v="35239369"/>
    <n v="83802"/>
    <n v="26.86"/>
    <n v="5"/>
    <n v="-3.3"/>
    <x v="1"/>
    <x v="0"/>
  </r>
  <r>
    <x v="4"/>
    <x v="108"/>
    <x v="1"/>
    <n v="110.4"/>
    <n v="118.2"/>
    <n v="109.45"/>
    <n v="114.85"/>
    <n v="114.77041673253241"/>
    <n v="1417024"/>
    <n v="9198"/>
    <n v="162632435"/>
    <n v="637820"/>
    <n v="45.01"/>
    <n v="8.75"/>
    <n v="4.45"/>
    <x v="0"/>
    <x v="0"/>
  </r>
  <r>
    <x v="4"/>
    <x v="109"/>
    <x v="1"/>
    <n v="111.05"/>
    <n v="112.05"/>
    <n v="108.05"/>
    <n v="111.5"/>
    <n v="110.54227680066518"/>
    <n v="692744"/>
    <n v="4309"/>
    <n v="76577499"/>
    <n v="279244"/>
    <n v="40.31"/>
    <n v="4"/>
    <n v="0.45"/>
    <x v="0"/>
    <x v="0"/>
  </r>
  <r>
    <x v="4"/>
    <x v="110"/>
    <x v="1"/>
    <n v="106.95"/>
    <n v="111.45"/>
    <n v="106.35"/>
    <n v="110.3"/>
    <n v="109.73804522904452"/>
    <n v="465630"/>
    <n v="2967"/>
    <n v="51097326"/>
    <n v="187379"/>
    <n v="40.24"/>
    <n v="5.0999999999999996"/>
    <n v="3.35"/>
    <x v="0"/>
    <x v="0"/>
  </r>
  <r>
    <x v="4"/>
    <x v="111"/>
    <x v="2"/>
    <n v="108.16"/>
    <n v="109.14"/>
    <n v="106.67"/>
    <n v="107.1"/>
    <n v="107.96842062184753"/>
    <n v="488705"/>
    <n v="4470"/>
    <n v="52764707"/>
    <n v="230837"/>
    <n v="47.23"/>
    <n v="2.4700000000000002"/>
    <n v="-1.06"/>
    <x v="1"/>
    <x v="0"/>
  </r>
  <r>
    <x v="4"/>
    <x v="112"/>
    <x v="2"/>
    <n v="104.79"/>
    <n v="108.5"/>
    <n v="104.05"/>
    <n v="107.81"/>
    <n v="106.49965202662055"/>
    <n v="423883"/>
    <n v="2953"/>
    <n v="45143392"/>
    <n v="226860"/>
    <n v="53.52"/>
    <n v="4.45"/>
    <n v="3.02"/>
    <x v="0"/>
    <x v="0"/>
  </r>
  <r>
    <x v="4"/>
    <x v="113"/>
    <x v="2"/>
    <n v="106.32"/>
    <n v="107.39"/>
    <n v="105.1"/>
    <n v="105.39"/>
    <n v="106.42343864679877"/>
    <n v="234348"/>
    <n v="2370"/>
    <n v="24940120"/>
    <n v="78219"/>
    <n v="33.380000000000003"/>
    <n v="2.29"/>
    <n v="-0.93"/>
    <x v="1"/>
    <x v="0"/>
  </r>
  <r>
    <x v="4"/>
    <x v="114"/>
    <x v="2"/>
    <n v="108.52"/>
    <n v="109.06"/>
    <n v="104.87"/>
    <n v="105.79"/>
    <n v="106.51825516403402"/>
    <n v="205750"/>
    <n v="1807"/>
    <n v="21916131"/>
    <n v="76311"/>
    <n v="37.090000000000003"/>
    <n v="4.1900000000000004"/>
    <n v="-2.73"/>
    <x v="1"/>
    <x v="0"/>
  </r>
  <r>
    <x v="4"/>
    <x v="115"/>
    <x v="2"/>
    <n v="106.73"/>
    <n v="108.84"/>
    <n v="105.99"/>
    <n v="107.6"/>
    <n v="107.4977601777523"/>
    <n v="502272"/>
    <n v="3517"/>
    <n v="53993115"/>
    <n v="240159"/>
    <n v="47.81"/>
    <n v="2.85"/>
    <n v="0.87"/>
    <x v="0"/>
    <x v="0"/>
  </r>
  <r>
    <x v="4"/>
    <x v="116"/>
    <x v="3"/>
    <n v="102.76"/>
    <n v="106.1"/>
    <n v="101.97"/>
    <n v="105.83"/>
    <n v="104.45014553973945"/>
    <n v="563420"/>
    <n v="4293"/>
    <n v="58849301"/>
    <n v="321624"/>
    <n v="57.08"/>
    <n v="4.13"/>
    <n v="3.07"/>
    <x v="0"/>
    <x v="0"/>
  </r>
  <r>
    <x v="4"/>
    <x v="117"/>
    <x v="3"/>
    <n v="104"/>
    <n v="104.42"/>
    <n v="101.8"/>
    <n v="102.44"/>
    <n v="102.69366012011037"/>
    <n v="308050"/>
    <n v="1962"/>
    <n v="31634782"/>
    <n v="92535"/>
    <n v="30.04"/>
    <n v="2.62"/>
    <n v="-1.56"/>
    <x v="1"/>
    <x v="0"/>
  </r>
  <r>
    <x v="4"/>
    <x v="118"/>
    <x v="3"/>
    <n v="99"/>
    <n v="103.95"/>
    <n v="98.73"/>
    <n v="103.19"/>
    <n v="101.90813095103151"/>
    <n v="564608"/>
    <n v="4195"/>
    <n v="57538146"/>
    <n v="227468"/>
    <n v="40.29"/>
    <n v="5.22"/>
    <n v="4.1900000000000004"/>
    <x v="0"/>
    <x v="0"/>
  </r>
  <r>
    <x v="4"/>
    <x v="119"/>
    <x v="3"/>
    <n v="95.11"/>
    <n v="99"/>
    <n v="95.01"/>
    <n v="98.54"/>
    <n v="97.376939216413575"/>
    <n v="706342"/>
    <n v="5068"/>
    <n v="68781422"/>
    <n v="454828"/>
    <n v="64.39"/>
    <n v="3.99"/>
    <n v="3.43"/>
    <x v="0"/>
    <x v="0"/>
  </r>
  <r>
    <x v="4"/>
    <x v="120"/>
    <x v="3"/>
    <n v="94.25"/>
    <n v="95.3"/>
    <n v="94.25"/>
    <n v="94.81"/>
    <n v="94.771371684562325"/>
    <n v="421890"/>
    <n v="2180"/>
    <n v="39983094"/>
    <n v="211792"/>
    <n v="50.2"/>
    <n v="1.05"/>
    <n v="0.56000000000000005"/>
    <x v="0"/>
    <x v="0"/>
  </r>
  <r>
    <x v="4"/>
    <x v="121"/>
    <x v="4"/>
    <n v="94.3"/>
    <n v="95.36"/>
    <n v="93.79"/>
    <n v="94.15"/>
    <n v="94.58684163313427"/>
    <n v="195085"/>
    <n v="1055"/>
    <n v="18452474"/>
    <n v="74766"/>
    <n v="38.32"/>
    <n v="1.57"/>
    <n v="-0.15"/>
    <x v="1"/>
    <x v="0"/>
  </r>
  <r>
    <x v="4"/>
    <x v="122"/>
    <x v="4"/>
    <n v="95.7"/>
    <n v="95.72"/>
    <n v="93.19"/>
    <n v="93.94"/>
    <n v="94.210834301450021"/>
    <n v="488061"/>
    <n v="3188"/>
    <n v="45980634"/>
    <n v="154993"/>
    <n v="31.76"/>
    <n v="2.5299999999999998"/>
    <n v="-1.76"/>
    <x v="1"/>
    <x v="0"/>
  </r>
  <r>
    <x v="4"/>
    <x v="123"/>
    <x v="4"/>
    <n v="93.78"/>
    <n v="95.47"/>
    <n v="92.75"/>
    <n v="94.96"/>
    <n v="94.176288998868259"/>
    <n v="386133"/>
    <n v="1775"/>
    <n v="36364573"/>
    <n v="169292"/>
    <n v="43.84"/>
    <n v="2.72"/>
    <n v="1.18"/>
    <x v="0"/>
    <x v="0"/>
  </r>
  <r>
    <x v="4"/>
    <x v="124"/>
    <x v="4"/>
    <n v="97.19"/>
    <n v="97.47"/>
    <n v="94.02"/>
    <n v="94.3"/>
    <n v="95.625904545544458"/>
    <n v="353907"/>
    <n v="2359"/>
    <n v="33842677"/>
    <n v="173580"/>
    <n v="49.05"/>
    <n v="3.45"/>
    <n v="-2.89"/>
    <x v="1"/>
    <x v="0"/>
  </r>
  <r>
    <x v="4"/>
    <x v="125"/>
    <x v="0"/>
    <n v="97.8"/>
    <n v="98.35"/>
    <n v="96.7"/>
    <n v="97.35"/>
    <n v="97.568016854025046"/>
    <n v="546813"/>
    <n v="4164"/>
    <n v="53351460"/>
    <n v="181340"/>
    <n v="33.159999999999997"/>
    <n v="1.65"/>
    <n v="-0.45"/>
    <x v="1"/>
    <x v="0"/>
  </r>
  <r>
    <x v="4"/>
    <x v="126"/>
    <x v="0"/>
    <n v="99.99"/>
    <n v="100.08"/>
    <n v="97.6"/>
    <n v="97.97"/>
    <n v="98.681771350677352"/>
    <n v="378536"/>
    <n v="3102"/>
    <n v="37354603"/>
    <n v="146873"/>
    <n v="38.799999999999997"/>
    <n v="2.48"/>
    <n v="-2.02"/>
    <x v="1"/>
    <x v="0"/>
  </r>
  <r>
    <x v="4"/>
    <x v="127"/>
    <x v="0"/>
    <n v="96.01"/>
    <n v="98.68"/>
    <n v="96.01"/>
    <n v="97.87"/>
    <n v="97.630398143154324"/>
    <n v="415328"/>
    <n v="3182"/>
    <n v="40548638"/>
    <n v="159920"/>
    <n v="38.5"/>
    <n v="2.67"/>
    <n v="1.86"/>
    <x v="0"/>
    <x v="0"/>
  </r>
  <r>
    <x v="4"/>
    <x v="128"/>
    <x v="0"/>
    <n v="95"/>
    <n v="97.33"/>
    <n v="94"/>
    <n v="95.91"/>
    <n v="96.186443708059585"/>
    <n v="313242"/>
    <n v="2199"/>
    <n v="30129634"/>
    <n v="105897"/>
    <n v="33.81"/>
    <n v="3.33"/>
    <n v="0.91"/>
    <x v="0"/>
    <x v="0"/>
  </r>
  <r>
    <x v="4"/>
    <x v="129"/>
    <x v="0"/>
    <n v="95.56"/>
    <n v="96.63"/>
    <n v="92.74"/>
    <n v="95.46"/>
    <n v="94.297161896600841"/>
    <n v="835558"/>
    <n v="6235"/>
    <n v="78790748"/>
    <n v="318407"/>
    <n v="38.11"/>
    <n v="3.89"/>
    <n v="-0.1"/>
    <x v="1"/>
    <x v="0"/>
  </r>
  <r>
    <x v="4"/>
    <x v="130"/>
    <x v="2"/>
    <n v="96.05"/>
    <n v="97.35"/>
    <n v="94.8"/>
    <n v="95.25"/>
    <n v="95.86530257350509"/>
    <n v="529045"/>
    <n v="4112"/>
    <n v="50717059"/>
    <n v="261970"/>
    <n v="49.52"/>
    <n v="2.5499999999999998"/>
    <n v="-0.8"/>
    <x v="1"/>
    <x v="0"/>
  </r>
  <r>
    <x v="4"/>
    <x v="131"/>
    <x v="2"/>
    <n v="98.6"/>
    <n v="98.9"/>
    <n v="96.05"/>
    <n v="96.6"/>
    <n v="97.191364786583179"/>
    <n v="209051"/>
    <n v="1906"/>
    <n v="20317952"/>
    <n v="80385"/>
    <n v="38.450000000000003"/>
    <n v="2.85"/>
    <n v="-2"/>
    <x v="1"/>
    <x v="0"/>
  </r>
  <r>
    <x v="4"/>
    <x v="132"/>
    <x v="2"/>
    <n v="101.05"/>
    <n v="101.65"/>
    <n v="97.7"/>
    <n v="98"/>
    <n v="99.324593592546819"/>
    <n v="315570"/>
    <n v="3329"/>
    <n v="31343862"/>
    <n v="169440"/>
    <n v="53.69"/>
    <n v="3.95"/>
    <n v="-3.05"/>
    <x v="1"/>
    <x v="0"/>
  </r>
  <r>
    <x v="4"/>
    <x v="133"/>
    <x v="2"/>
    <n v="100.6"/>
    <n v="101.8"/>
    <n v="99.9"/>
    <n v="100.9"/>
    <n v="100.78361856853847"/>
    <n v="182890"/>
    <n v="1465"/>
    <n v="18432316"/>
    <n v="54176"/>
    <n v="29.62"/>
    <n v="1.9"/>
    <n v="0.3"/>
    <x v="0"/>
    <x v="0"/>
  </r>
  <r>
    <x v="4"/>
    <x v="134"/>
    <x v="3"/>
    <n v="104.35"/>
    <n v="104.75"/>
    <n v="100.55"/>
    <n v="101.5"/>
    <n v="102.1103382752174"/>
    <n v="619939"/>
    <n v="4376"/>
    <n v="63302181"/>
    <n v="215349"/>
    <n v="34.74"/>
    <n v="4.2"/>
    <n v="-2.85"/>
    <x v="1"/>
    <x v="0"/>
  </r>
  <r>
    <x v="4"/>
    <x v="135"/>
    <x v="3"/>
    <n v="99.1"/>
    <n v="105.85"/>
    <n v="98.45"/>
    <n v="105"/>
    <n v="103.09485394421186"/>
    <n v="807842"/>
    <n v="5069"/>
    <n v="83284353"/>
    <n v="314681"/>
    <n v="38.950000000000003"/>
    <n v="7.4"/>
    <n v="5.9"/>
    <x v="0"/>
    <x v="0"/>
  </r>
  <r>
    <x v="4"/>
    <x v="136"/>
    <x v="3"/>
    <n v="96.15"/>
    <n v="100.55"/>
    <n v="95.45"/>
    <n v="99.5"/>
    <n v="98.478232197969774"/>
    <n v="412467"/>
    <n v="2267"/>
    <n v="40619021"/>
    <n v="110085"/>
    <n v="26.69"/>
    <n v="5.0999999999999996"/>
    <n v="3.35"/>
    <x v="0"/>
    <x v="0"/>
  </r>
  <r>
    <x v="4"/>
    <x v="137"/>
    <x v="3"/>
    <n v="99"/>
    <n v="99.2"/>
    <n v="95.55"/>
    <n v="95.95"/>
    <n v="96.593980011472794"/>
    <n v="247542"/>
    <n v="1731"/>
    <n v="23911067"/>
    <n v="90543"/>
    <n v="36.58"/>
    <n v="3.65"/>
    <n v="-3.05"/>
    <x v="1"/>
    <x v="0"/>
  </r>
  <r>
    <x v="4"/>
    <x v="138"/>
    <x v="3"/>
    <n v="98.45"/>
    <n v="99.3"/>
    <n v="96.15"/>
    <n v="98.95"/>
    <n v="98.084257662359036"/>
    <n v="291653"/>
    <n v="2108"/>
    <n v="28606568"/>
    <n v="57035"/>
    <n v="19.559999999999999"/>
    <n v="3.15"/>
    <n v="0.5"/>
    <x v="0"/>
    <x v="0"/>
  </r>
  <r>
    <x v="4"/>
    <x v="139"/>
    <x v="4"/>
    <n v="102"/>
    <n v="102"/>
    <n v="97.7"/>
    <n v="99.2"/>
    <n v="99.463833657248216"/>
    <n v="481608"/>
    <n v="3871"/>
    <n v="47902578"/>
    <n v="168432"/>
    <n v="34.97"/>
    <n v="4.3"/>
    <n v="-2.8"/>
    <x v="1"/>
    <x v="0"/>
  </r>
  <r>
    <x v="4"/>
    <x v="140"/>
    <x v="4"/>
    <n v="103"/>
    <n v="103.65"/>
    <n v="100.55"/>
    <n v="101.05"/>
    <n v="102.37183174702785"/>
    <n v="344196"/>
    <n v="2381"/>
    <n v="35235975"/>
    <n v="122314"/>
    <n v="35.54"/>
    <n v="3.1"/>
    <n v="-1.95"/>
    <x v="1"/>
    <x v="0"/>
  </r>
  <r>
    <x v="4"/>
    <x v="141"/>
    <x v="4"/>
    <n v="101.25"/>
    <n v="102.95"/>
    <n v="98"/>
    <n v="102.55"/>
    <n v="100.81904347072998"/>
    <n v="392586"/>
    <n v="2915"/>
    <n v="39580145"/>
    <n v="106409"/>
    <n v="27.1"/>
    <n v="4.95"/>
    <n v="1.3"/>
    <x v="0"/>
    <x v="0"/>
  </r>
  <r>
    <x v="4"/>
    <x v="142"/>
    <x v="4"/>
    <n v="104"/>
    <n v="104.35"/>
    <n v="100.65"/>
    <n v="101.2"/>
    <n v="101.7090403353632"/>
    <n v="355197"/>
    <n v="3750"/>
    <n v="36126746"/>
    <n v="189845"/>
    <n v="53.45"/>
    <n v="3.7"/>
    <n v="-2.8"/>
    <x v="1"/>
    <x v="0"/>
  </r>
  <r>
    <x v="4"/>
    <x v="143"/>
    <x v="4"/>
    <n v="106.8"/>
    <n v="106.8"/>
    <n v="103.25"/>
    <n v="104"/>
    <n v="104.31423380479799"/>
    <n v="153564"/>
    <n v="1183"/>
    <n v="16018911"/>
    <n v="63222"/>
    <n v="41.17"/>
    <n v="3.55"/>
    <n v="-2.8"/>
    <x v="1"/>
    <x v="0"/>
  </r>
  <r>
    <x v="4"/>
    <x v="144"/>
    <x v="0"/>
    <n v="108.6"/>
    <n v="109.45"/>
    <n v="105"/>
    <n v="106.1"/>
    <n v="107.0832812350114"/>
    <n v="302313"/>
    <n v="2142"/>
    <n v="32372668"/>
    <n v="106209"/>
    <n v="35.130000000000003"/>
    <n v="4.45"/>
    <n v="-2.5"/>
    <x v="1"/>
    <x v="0"/>
  </r>
  <r>
    <x v="4"/>
    <x v="145"/>
    <x v="0"/>
    <n v="108.8"/>
    <n v="109.15"/>
    <n v="107.3"/>
    <n v="107.55"/>
    <n v="108.01153887219536"/>
    <n v="131122"/>
    <n v="1201"/>
    <n v="14162689"/>
    <n v="30977"/>
    <n v="23.62"/>
    <n v="1.85"/>
    <n v="-1.25"/>
    <x v="1"/>
    <x v="0"/>
  </r>
  <r>
    <x v="4"/>
    <x v="146"/>
    <x v="0"/>
    <n v="108.05"/>
    <n v="110.15"/>
    <n v="107.5"/>
    <n v="107.85"/>
    <n v="108.80871168089276"/>
    <n v="240872"/>
    <n v="1949"/>
    <n v="26208972"/>
    <n v="42293"/>
    <n v="17.559999999999999"/>
    <n v="2.65"/>
    <n v="-0.2"/>
    <x v="1"/>
    <x v="0"/>
  </r>
  <r>
    <x v="4"/>
    <x v="147"/>
    <x v="0"/>
    <n v="104.7"/>
    <n v="109.4"/>
    <n v="104.7"/>
    <n v="106.85"/>
    <n v="107.93630858842414"/>
    <n v="711446"/>
    <n v="4921"/>
    <n v="76790855"/>
    <n v="134635"/>
    <n v="18.920000000000002"/>
    <n v="4.7"/>
    <n v="2.15"/>
    <x v="0"/>
    <x v="0"/>
  </r>
  <r>
    <x v="4"/>
    <x v="148"/>
    <x v="0"/>
    <n v="106.1"/>
    <n v="106.3"/>
    <n v="103.55"/>
    <n v="103.95"/>
    <n v="104.70235231453381"/>
    <n v="403645"/>
    <n v="2326"/>
    <n v="42262581"/>
    <n v="136429"/>
    <n v="33.799999999999997"/>
    <n v="2.75"/>
    <n v="-2.15"/>
    <x v="1"/>
    <x v="0"/>
  </r>
  <r>
    <x v="4"/>
    <x v="149"/>
    <x v="0"/>
    <n v="113"/>
    <n v="113"/>
    <n v="106.45"/>
    <n v="108.25"/>
    <n v="109.26438740677615"/>
    <n v="623097"/>
    <n v="3295"/>
    <n v="68082312"/>
    <m/>
    <m/>
    <n v="6.55"/>
    <n v="-4.75"/>
    <x v="1"/>
    <x v="0"/>
  </r>
  <r>
    <x v="4"/>
    <x v="150"/>
    <x v="2"/>
    <n v="112"/>
    <n v="113.05"/>
    <n v="110.35"/>
    <n v="112.5"/>
    <n v="111.95308830814064"/>
    <n v="482481"/>
    <n v="3420"/>
    <n v="54015238"/>
    <n v="212244"/>
    <n v="43.99"/>
    <n v="2.7"/>
    <n v="0.5"/>
    <x v="0"/>
    <x v="0"/>
  </r>
  <r>
    <x v="4"/>
    <x v="151"/>
    <x v="2"/>
    <n v="111"/>
    <n v="113.2"/>
    <n v="110.3"/>
    <n v="111.25"/>
    <n v="111.42264077762393"/>
    <n v="293921"/>
    <n v="2250"/>
    <n v="32749454"/>
    <n v="109430"/>
    <n v="37.229999999999997"/>
    <n v="2.9"/>
    <n v="0.25"/>
    <x v="0"/>
    <x v="0"/>
  </r>
  <r>
    <x v="4"/>
    <x v="152"/>
    <x v="2"/>
    <n v="109.45"/>
    <n v="111.15"/>
    <n v="107.95"/>
    <n v="110.8"/>
    <n v="109.82309798600269"/>
    <n v="411222"/>
    <n v="3347"/>
    <n v="45161674"/>
    <n v="146616"/>
    <n v="35.65"/>
    <n v="3.2"/>
    <n v="1.35"/>
    <x v="0"/>
    <x v="0"/>
  </r>
  <r>
    <x v="4"/>
    <x v="153"/>
    <x v="2"/>
    <n v="104.2"/>
    <n v="111.2"/>
    <n v="104.05"/>
    <n v="109.5"/>
    <n v="108.56789115217791"/>
    <n v="2349776"/>
    <n v="16144"/>
    <n v="255110225"/>
    <n v="927685"/>
    <n v="39.479999999999997"/>
    <n v="7.15"/>
    <n v="5.3"/>
    <x v="0"/>
    <x v="0"/>
  </r>
  <r>
    <x v="4"/>
    <x v="154"/>
    <x v="2"/>
    <n v="99.15"/>
    <n v="105.75"/>
    <n v="99.15"/>
    <n v="104.3"/>
    <n v="103.32046520004278"/>
    <n v="1776870"/>
    <n v="10226"/>
    <n v="183587035"/>
    <n v="438299"/>
    <n v="24.67"/>
    <n v="6.6"/>
    <n v="5.15"/>
    <x v="0"/>
    <x v="0"/>
  </r>
  <r>
    <x v="4"/>
    <x v="155"/>
    <x v="3"/>
    <n v="99.85"/>
    <n v="100.95"/>
    <n v="98"/>
    <n v="98.3"/>
    <n v="99.328076895751437"/>
    <n v="337808"/>
    <n v="2520"/>
    <n v="33553819"/>
    <n v="80424"/>
    <n v="23.81"/>
    <n v="2.95"/>
    <n v="-1.55"/>
    <x v="1"/>
    <x v="0"/>
  </r>
  <r>
    <x v="4"/>
    <x v="156"/>
    <x v="3"/>
    <n v="98.75"/>
    <n v="100.3"/>
    <n v="97.95"/>
    <n v="99.8"/>
    <n v="99.311617236932861"/>
    <n v="200082"/>
    <n v="1287"/>
    <n v="19870467"/>
    <n v="53994"/>
    <n v="26.99"/>
    <n v="2.35"/>
    <n v="1.05"/>
    <x v="0"/>
    <x v="0"/>
  </r>
  <r>
    <x v="4"/>
    <x v="157"/>
    <x v="3"/>
    <n v="100.25"/>
    <n v="100.35"/>
    <n v="96.75"/>
    <n v="98.95"/>
    <n v="98.505095887251386"/>
    <n v="208109"/>
    <n v="1808"/>
    <n v="20499797"/>
    <n v="55778"/>
    <n v="26.8"/>
    <n v="3.6"/>
    <n v="-1.3"/>
    <x v="1"/>
    <x v="0"/>
  </r>
  <r>
    <x v="4"/>
    <x v="158"/>
    <x v="3"/>
    <n v="102"/>
    <n v="102.05"/>
    <n v="99.85"/>
    <n v="100"/>
    <n v="100.77704354019305"/>
    <n v="348207"/>
    <n v="2444"/>
    <n v="35091272"/>
    <n v="108027"/>
    <n v="31.02"/>
    <n v="2.2000000000000002"/>
    <n v="-2"/>
    <x v="1"/>
    <x v="0"/>
  </r>
  <r>
    <x v="4"/>
    <x v="159"/>
    <x v="3"/>
    <n v="100.25"/>
    <n v="103"/>
    <n v="99.65"/>
    <n v="101.75"/>
    <n v="101.69469044495149"/>
    <n v="1060183"/>
    <n v="1817"/>
    <n v="107814982"/>
    <n v="865338"/>
    <n v="81.62"/>
    <n v="3.35"/>
    <n v="1.5"/>
    <x v="0"/>
    <x v="1"/>
  </r>
  <r>
    <x v="4"/>
    <x v="160"/>
    <x v="4"/>
    <n v="99.45"/>
    <n v="100.65"/>
    <n v="98.6"/>
    <n v="100.2"/>
    <n v="99.833837038704985"/>
    <n v="284227"/>
    <n v="2346"/>
    <n v="28375472"/>
    <n v="112994"/>
    <n v="39.75"/>
    <n v="2.0499999999999998"/>
    <n v="0.75"/>
    <x v="0"/>
    <x v="0"/>
  </r>
  <r>
    <x v="4"/>
    <x v="161"/>
    <x v="4"/>
    <n v="97.4"/>
    <n v="100.55"/>
    <n v="97.4"/>
    <n v="99.75"/>
    <n v="99.280552792383119"/>
    <n v="253332"/>
    <n v="2287"/>
    <n v="25150941"/>
    <n v="78388"/>
    <n v="30.94"/>
    <n v="3.15"/>
    <n v="2.35"/>
    <x v="0"/>
    <x v="0"/>
  </r>
  <r>
    <x v="4"/>
    <x v="162"/>
    <x v="4"/>
    <n v="96.4"/>
    <n v="96.75"/>
    <n v="93.9"/>
    <n v="96.05"/>
    <n v="95.626253195332225"/>
    <n v="375939"/>
    <n v="3141"/>
    <n v="35949638"/>
    <n v="128009"/>
    <n v="34.049999999999997"/>
    <n v="2.85"/>
    <n v="-0.35"/>
    <x v="1"/>
    <x v="0"/>
  </r>
  <r>
    <x v="4"/>
    <x v="163"/>
    <x v="4"/>
    <n v="90.55"/>
    <n v="95.45"/>
    <n v="90.55"/>
    <n v="94.7"/>
    <n v="93.162406190159601"/>
    <n v="678367"/>
    <n v="5158"/>
    <n v="63198302"/>
    <n v="236164"/>
    <n v="34.81"/>
    <n v="4.9000000000000004"/>
    <n v="4.1500000000000004"/>
    <x v="0"/>
    <x v="0"/>
  </r>
  <r>
    <x v="4"/>
    <x v="164"/>
    <x v="4"/>
    <n v="93.75"/>
    <n v="94.35"/>
    <n v="90"/>
    <n v="90.35"/>
    <n v="92.107889748412319"/>
    <n v="945873"/>
    <n v="7799"/>
    <n v="87122366"/>
    <n v="519579"/>
    <n v="54.93"/>
    <n v="4.3499999999999996"/>
    <n v="-3.4"/>
    <x v="1"/>
    <x v="0"/>
  </r>
  <r>
    <x v="4"/>
    <x v="165"/>
    <x v="0"/>
    <n v="98.2"/>
    <n v="98.65"/>
    <n v="94.1"/>
    <n v="94.3"/>
    <n v="95.933192725514616"/>
    <n v="736327"/>
    <n v="8887"/>
    <n v="70638200"/>
    <n v="355231"/>
    <n v="48.24"/>
    <n v="4.55"/>
    <n v="-3.9"/>
    <x v="1"/>
    <x v="0"/>
  </r>
  <r>
    <x v="4"/>
    <x v="166"/>
    <x v="0"/>
    <n v="100.65"/>
    <n v="100.65"/>
    <n v="98.4"/>
    <n v="98.7"/>
    <n v="99.379749662732621"/>
    <n v="111929"/>
    <n v="1902"/>
    <n v="11123476"/>
    <n v="65883"/>
    <n v="58.86"/>
    <n v="2.25"/>
    <n v="-1.95"/>
    <x v="1"/>
    <x v="0"/>
  </r>
  <r>
    <x v="4"/>
    <x v="167"/>
    <x v="0"/>
    <n v="100.4"/>
    <n v="101.05"/>
    <n v="98.55"/>
    <n v="100.1"/>
    <n v="99.82536632751787"/>
    <n v="512656"/>
    <n v="2360"/>
    <n v="51176073"/>
    <n v="134539"/>
    <n v="26.24"/>
    <n v="2.5"/>
    <n v="-0.3"/>
    <x v="1"/>
    <x v="0"/>
  </r>
  <r>
    <x v="4"/>
    <x v="168"/>
    <x v="0"/>
    <n v="99.9"/>
    <n v="101.1"/>
    <n v="99.55"/>
    <n v="100.15"/>
    <n v="100.36601420672137"/>
    <n v="714169"/>
    <n v="4032"/>
    <n v="71678296"/>
    <n v="207328"/>
    <n v="29.03"/>
    <n v="1.55"/>
    <n v="0.25"/>
    <x v="0"/>
    <x v="0"/>
  </r>
  <r>
    <x v="4"/>
    <x v="169"/>
    <x v="0"/>
    <n v="106"/>
    <n v="106.4"/>
    <n v="99.25"/>
    <n v="99.85"/>
    <n v="101.81486945335696"/>
    <n v="1069656"/>
    <n v="8740"/>
    <n v="108906886"/>
    <n v="393790"/>
    <n v="36.81"/>
    <n v="7.15"/>
    <n v="-6.15"/>
    <x v="1"/>
    <x v="0"/>
  </r>
  <r>
    <x v="4"/>
    <x v="170"/>
    <x v="1"/>
    <n v="104.35"/>
    <n v="107.15"/>
    <n v="104.15"/>
    <n v="104.8"/>
    <n v="105.29724217122207"/>
    <n v="910934"/>
    <n v="5609"/>
    <n v="95918838"/>
    <n v="264377"/>
    <n v="29.02"/>
    <n v="3"/>
    <n v="0.45"/>
    <x v="0"/>
    <x v="0"/>
  </r>
  <r>
    <x v="4"/>
    <x v="171"/>
    <x v="1"/>
    <n v="104.4"/>
    <n v="105"/>
    <n v="100.9"/>
    <n v="103.8"/>
    <n v="102.78269244839676"/>
    <n v="833717"/>
    <n v="5989"/>
    <n v="85691678"/>
    <n v="307761"/>
    <n v="36.909999999999997"/>
    <n v="4.0999999999999996"/>
    <n v="-0.6"/>
    <x v="1"/>
    <x v="0"/>
  </r>
  <r>
    <x v="4"/>
    <x v="172"/>
    <x v="1"/>
    <n v="102.7"/>
    <n v="103.2"/>
    <n v="101.05"/>
    <n v="102.65"/>
    <n v="102.06429285830583"/>
    <n v="300951"/>
    <n v="2315"/>
    <n v="30716351"/>
    <n v="115294"/>
    <n v="38.31"/>
    <n v="2.15"/>
    <n v="-0.05"/>
    <x v="1"/>
    <x v="0"/>
  </r>
  <r>
    <x v="4"/>
    <x v="173"/>
    <x v="2"/>
    <n v="101.05"/>
    <n v="102.5"/>
    <n v="100.25"/>
    <n v="101.95"/>
    <n v="101.14169785024606"/>
    <n v="797161"/>
    <n v="5726"/>
    <n v="80626217"/>
    <n v="544313"/>
    <n v="68.28"/>
    <n v="2.25"/>
    <n v="0.9"/>
    <x v="0"/>
    <x v="0"/>
  </r>
  <r>
    <x v="4"/>
    <x v="174"/>
    <x v="2"/>
    <n v="102.75"/>
    <n v="103.55"/>
    <n v="100.4"/>
    <n v="100.9"/>
    <n v="102.04465506294723"/>
    <n v="349658"/>
    <n v="3821"/>
    <n v="35680730"/>
    <n v="119209"/>
    <n v="34.090000000000003"/>
    <n v="3.15"/>
    <n v="-1.85"/>
    <x v="1"/>
    <x v="0"/>
  </r>
  <r>
    <x v="4"/>
    <x v="175"/>
    <x v="3"/>
    <n v="102.85"/>
    <n v="103.95"/>
    <n v="102.7"/>
    <n v="102.8"/>
    <n v="103.28971767979273"/>
    <n v="120041"/>
    <n v="1000"/>
    <n v="12399001"/>
    <n v="50142"/>
    <n v="41.77"/>
    <n v="1.25"/>
    <n v="-0.05"/>
    <x v="1"/>
    <x v="0"/>
  </r>
  <r>
    <x v="4"/>
    <x v="176"/>
    <x v="3"/>
    <n v="103.2"/>
    <n v="104.25"/>
    <n v="102"/>
    <n v="103.1"/>
    <n v="102.9404107966658"/>
    <n v="443285"/>
    <n v="2870"/>
    <n v="45631940"/>
    <n v="103347"/>
    <n v="23.31"/>
    <n v="2.25"/>
    <n v="-0.1"/>
    <x v="1"/>
    <x v="0"/>
  </r>
  <r>
    <x v="4"/>
    <x v="177"/>
    <x v="3"/>
    <n v="102.8"/>
    <n v="102.9"/>
    <n v="101.85"/>
    <n v="102.35"/>
    <n v="102.40440403509481"/>
    <n v="197864"/>
    <n v="2151"/>
    <n v="20262145"/>
    <n v="79981"/>
    <n v="40.42"/>
    <n v="1.05"/>
    <n v="-0.45"/>
    <x v="1"/>
    <x v="0"/>
  </r>
  <r>
    <x v="4"/>
    <x v="178"/>
    <x v="3"/>
    <n v="103.85"/>
    <n v="104.4"/>
    <n v="102.05"/>
    <n v="102.45"/>
    <n v="103.01979951881144"/>
    <n v="237329"/>
    <n v="2177"/>
    <n v="24449586"/>
    <n v="87243"/>
    <n v="36.76"/>
    <n v="2.35"/>
    <n v="-1.4"/>
    <x v="1"/>
    <x v="0"/>
  </r>
  <r>
    <x v="4"/>
    <x v="179"/>
    <x v="4"/>
    <n v="106.55"/>
    <n v="107.2"/>
    <n v="102.5"/>
    <n v="102.95"/>
    <n v="104.43200121169134"/>
    <n v="541392"/>
    <n v="6267"/>
    <n v="56538650"/>
    <n v="250128"/>
    <n v="46.2"/>
    <n v="4.7"/>
    <n v="-3.6"/>
    <x v="1"/>
    <x v="0"/>
  </r>
  <r>
    <x v="4"/>
    <x v="180"/>
    <x v="4"/>
    <n v="106.4"/>
    <n v="107.4"/>
    <n v="105.4"/>
    <n v="106.55"/>
    <n v="106.40219553070325"/>
    <n v="242857"/>
    <n v="1373"/>
    <n v="25840518"/>
    <n v="66501"/>
    <n v="27.38"/>
    <n v="2"/>
    <n v="0.15"/>
    <x v="0"/>
    <x v="0"/>
  </r>
  <r>
    <x v="4"/>
    <x v="181"/>
    <x v="4"/>
    <n v="111.3"/>
    <n v="111.3"/>
    <n v="107.4"/>
    <n v="107.9"/>
    <n v="108.87703006029665"/>
    <n v="545304"/>
    <n v="3948"/>
    <n v="59371080"/>
    <n v="166905"/>
    <n v="30.61"/>
    <n v="3.9"/>
    <n v="-3.4"/>
    <x v="1"/>
    <x v="0"/>
  </r>
  <r>
    <x v="4"/>
    <x v="182"/>
    <x v="4"/>
    <n v="114.05"/>
    <n v="114.25"/>
    <n v="110"/>
    <n v="110.25"/>
    <n v="111.86227218159991"/>
    <n v="192423"/>
    <n v="1696"/>
    <n v="21524874"/>
    <n v="97053"/>
    <n v="50.44"/>
    <n v="4.25"/>
    <n v="-3.8"/>
    <x v="1"/>
    <x v="0"/>
  </r>
  <r>
    <x v="4"/>
    <x v="183"/>
    <x v="4"/>
    <n v="113"/>
    <n v="115.55"/>
    <n v="112.65"/>
    <n v="114.15"/>
    <n v="114.14798987877367"/>
    <n v="166383"/>
    <n v="1443"/>
    <n v="18992285"/>
    <n v="49470"/>
    <n v="29.73"/>
    <n v="2.9"/>
    <n v="1.1499999999999999"/>
    <x v="0"/>
    <x v="0"/>
  </r>
  <r>
    <x v="4"/>
    <x v="184"/>
    <x v="0"/>
    <n v="112.95"/>
    <n v="113.55"/>
    <n v="109.55"/>
    <n v="113"/>
    <n v="111.36392283575404"/>
    <n v="500128"/>
    <n v="3276"/>
    <n v="55696216"/>
    <n v="206561"/>
    <n v="41.3"/>
    <n v="4"/>
    <n v="0.05"/>
    <x v="0"/>
    <x v="0"/>
  </r>
  <r>
    <x v="4"/>
    <x v="185"/>
    <x v="0"/>
    <n v="115"/>
    <n v="115"/>
    <n v="112.5"/>
    <n v="113.05"/>
    <n v="113.48082831342894"/>
    <n v="256811"/>
    <n v="1781"/>
    <n v="29143125"/>
    <n v="111587"/>
    <n v="43.45"/>
    <n v="2.5"/>
    <n v="-1.95"/>
    <x v="1"/>
    <x v="0"/>
  </r>
  <r>
    <x v="4"/>
    <x v="186"/>
    <x v="0"/>
    <n v="116.05"/>
    <n v="116.05"/>
    <n v="114.05"/>
    <n v="114.25"/>
    <n v="115.01489392618424"/>
    <n v="302808"/>
    <n v="2392"/>
    <n v="34827430"/>
    <n v="135077"/>
    <n v="44.61"/>
    <n v="2"/>
    <n v="-1.8"/>
    <x v="1"/>
    <x v="0"/>
  </r>
  <r>
    <x v="4"/>
    <x v="187"/>
    <x v="0"/>
    <n v="116.8"/>
    <n v="116.85"/>
    <n v="115"/>
    <n v="115.45"/>
    <n v="115.71130387286394"/>
    <n v="153788"/>
    <n v="1628"/>
    <n v="17795010"/>
    <n v="63861"/>
    <n v="41.53"/>
    <n v="1.85"/>
    <n v="-1.35"/>
    <x v="1"/>
    <x v="0"/>
  </r>
  <r>
    <x v="4"/>
    <x v="188"/>
    <x v="0"/>
    <n v="117.75"/>
    <n v="118.3"/>
    <n v="115.65"/>
    <n v="115.85"/>
    <n v="116.93801215894484"/>
    <n v="184391"/>
    <n v="1748"/>
    <n v="21562317"/>
    <n v="62622"/>
    <n v="33.96"/>
    <n v="2.65"/>
    <n v="-1.9"/>
    <x v="1"/>
    <x v="0"/>
  </r>
  <r>
    <x v="4"/>
    <x v="189"/>
    <x v="1"/>
    <n v="118.45"/>
    <n v="120.35"/>
    <n v="116.65"/>
    <n v="117.8"/>
    <n v="118.55149220711016"/>
    <n v="483646"/>
    <n v="2160"/>
    <n v="57336955"/>
    <n v="143043"/>
    <n v="29.58"/>
    <n v="3.7"/>
    <n v="-0.65"/>
    <x v="1"/>
    <x v="0"/>
  </r>
  <r>
    <x v="4"/>
    <x v="190"/>
    <x v="1"/>
    <n v="118.7"/>
    <n v="119.45"/>
    <n v="116.1"/>
    <n v="118.25"/>
    <n v="117.84985178706411"/>
    <n v="252677"/>
    <n v="1866"/>
    <n v="29777947"/>
    <n v="94024"/>
    <n v="37.21"/>
    <n v="3.35"/>
    <n v="-0.45"/>
    <x v="1"/>
    <x v="0"/>
  </r>
  <r>
    <x v="4"/>
    <x v="191"/>
    <x v="1"/>
    <n v="114.95"/>
    <n v="118.9"/>
    <n v="114.35"/>
    <n v="117.85"/>
    <n v="117.54478697910639"/>
    <n v="1175096"/>
    <n v="6008"/>
    <n v="138126409"/>
    <n v="321191"/>
    <n v="27.33"/>
    <n v="4.55"/>
    <n v="2.9"/>
    <x v="0"/>
    <x v="0"/>
  </r>
  <r>
    <x v="4"/>
    <x v="192"/>
    <x v="1"/>
    <n v="110"/>
    <n v="114.2"/>
    <n v="110"/>
    <n v="114"/>
    <n v="113.41520631278583"/>
    <n v="443671"/>
    <n v="2780"/>
    <n v="50319038"/>
    <n v="150253"/>
    <n v="33.869999999999997"/>
    <n v="4.2"/>
    <n v="4"/>
    <x v="0"/>
    <x v="0"/>
  </r>
  <r>
    <x v="4"/>
    <x v="193"/>
    <x v="1"/>
    <n v="110.5"/>
    <n v="110.6"/>
    <n v="107.45"/>
    <n v="110.1"/>
    <n v="109.23534159257359"/>
    <n v="898307"/>
    <n v="5851"/>
    <n v="98126872"/>
    <n v="473855"/>
    <n v="52.75"/>
    <n v="3.15"/>
    <n v="-0.4"/>
    <x v="1"/>
    <x v="0"/>
  </r>
  <r>
    <x v="4"/>
    <x v="194"/>
    <x v="2"/>
    <n v="112.3"/>
    <n v="114.6"/>
    <n v="108.85"/>
    <n v="110.5"/>
    <n v="111.60635506792337"/>
    <n v="750110"/>
    <n v="4652"/>
    <n v="83717043"/>
    <n v="138860"/>
    <n v="18.510000000000002"/>
    <n v="5.75"/>
    <n v="-1.8"/>
    <x v="1"/>
    <x v="0"/>
  </r>
  <r>
    <x v="4"/>
    <x v="195"/>
    <x v="2"/>
    <n v="112.35"/>
    <n v="114.55"/>
    <n v="109.95"/>
    <n v="111.95"/>
    <n v="112.3603874973772"/>
    <n v="562378"/>
    <n v="2828"/>
    <n v="63189010"/>
    <n v="107948"/>
    <n v="19.190000000000001"/>
    <n v="4.5999999999999996"/>
    <n v="-0.4"/>
    <x v="1"/>
    <x v="0"/>
  </r>
  <r>
    <x v="4"/>
    <x v="196"/>
    <x v="2"/>
    <n v="108.7"/>
    <n v="111.9"/>
    <n v="107.35"/>
    <n v="111.5"/>
    <n v="109.52885130819297"/>
    <n v="486893"/>
    <n v="2486"/>
    <n v="53328831"/>
    <n v="139024"/>
    <n v="28.55"/>
    <n v="4.55"/>
    <n v="2.8"/>
    <x v="0"/>
    <x v="0"/>
  </r>
  <r>
    <x v="4"/>
    <x v="197"/>
    <x v="2"/>
    <n v="107.35"/>
    <n v="107.95"/>
    <n v="106.6"/>
    <n v="107.75"/>
    <n v="107.30638146887867"/>
    <n v="405847"/>
    <n v="2487"/>
    <n v="43549973"/>
    <n v="127777"/>
    <n v="31.48"/>
    <n v="1.35"/>
    <n v="0.4"/>
    <x v="0"/>
    <x v="0"/>
  </r>
  <r>
    <x v="4"/>
    <x v="198"/>
    <x v="2"/>
    <n v="105.3"/>
    <n v="108.1"/>
    <n v="105.3"/>
    <n v="107.05"/>
    <n v="106.77705843110228"/>
    <n v="634063"/>
    <n v="4946"/>
    <n v="67703382"/>
    <n v="225656"/>
    <n v="35.590000000000003"/>
    <n v="2.8"/>
    <n v="1.75"/>
    <x v="0"/>
    <x v="0"/>
  </r>
  <r>
    <x v="4"/>
    <x v="199"/>
    <x v="3"/>
    <n v="102.4"/>
    <n v="103.75"/>
    <n v="101.9"/>
    <n v="103.15"/>
    <n v="102.77269999311301"/>
    <n v="203282"/>
    <n v="1457"/>
    <n v="20891840"/>
    <n v="52551"/>
    <n v="25.85"/>
    <n v="1.85"/>
    <n v="0.75"/>
    <x v="0"/>
    <x v="0"/>
  </r>
  <r>
    <x v="4"/>
    <x v="200"/>
    <x v="3"/>
    <n v="105"/>
    <n v="105"/>
    <n v="100.65"/>
    <n v="101.4"/>
    <n v="101.69111360298304"/>
    <n v="518129"/>
    <n v="2838"/>
    <n v="52689115"/>
    <n v="110521"/>
    <n v="21.33"/>
    <n v="4.3499999999999996"/>
    <n v="-3.6"/>
    <x v="1"/>
    <x v="0"/>
  </r>
  <r>
    <x v="4"/>
    <x v="201"/>
    <x v="3"/>
    <n v="103.25"/>
    <n v="107.6"/>
    <n v="103.25"/>
    <n v="104.55"/>
    <n v="106.05926365528069"/>
    <n v="266234"/>
    <n v="1776"/>
    <n v="28236582"/>
    <n v="107282"/>
    <n v="40.299999999999997"/>
    <n v="4.3499999999999996"/>
    <n v="1.3"/>
    <x v="0"/>
    <x v="0"/>
  </r>
  <r>
    <x v="4"/>
    <x v="202"/>
    <x v="3"/>
    <n v="104.2"/>
    <n v="104.65"/>
    <n v="101.45"/>
    <n v="103.05"/>
    <n v="103.14954717602502"/>
    <n v="394745"/>
    <n v="4144"/>
    <n v="40717768"/>
    <n v="107830"/>
    <n v="27.32"/>
    <n v="3.2"/>
    <n v="-1.1499999999999999"/>
    <x v="1"/>
    <x v="0"/>
  </r>
  <r>
    <x v="4"/>
    <x v="203"/>
    <x v="4"/>
    <n v="104.9"/>
    <n v="106.6"/>
    <n v="103.85"/>
    <n v="104.3"/>
    <n v="105.28675526677662"/>
    <n v="240707"/>
    <n v="2080"/>
    <n v="25343259"/>
    <n v="61531"/>
    <n v="25.56"/>
    <n v="2.75"/>
    <n v="-0.6"/>
    <x v="1"/>
    <x v="0"/>
  </r>
  <r>
    <x v="4"/>
    <x v="204"/>
    <x v="4"/>
    <n v="108.5"/>
    <n v="108.5"/>
    <n v="104.25"/>
    <n v="104.65"/>
    <n v="105.69824477461597"/>
    <n v="794200"/>
    <n v="6146"/>
    <n v="83945546"/>
    <n v="290047"/>
    <n v="36.520000000000003"/>
    <n v="4.25"/>
    <n v="-3.85"/>
    <x v="1"/>
    <x v="0"/>
  </r>
  <r>
    <x v="4"/>
    <x v="205"/>
    <x v="4"/>
    <n v="112.85"/>
    <n v="114.2"/>
    <n v="108.1"/>
    <n v="108.8"/>
    <n v="111.49629557925941"/>
    <n v="960744"/>
    <n v="6922"/>
    <n v="107119397"/>
    <n v="311904"/>
    <n v="32.46"/>
    <n v="6.1"/>
    <n v="-4.05"/>
    <x v="1"/>
    <x v="0"/>
  </r>
  <r>
    <x v="4"/>
    <x v="206"/>
    <x v="4"/>
    <n v="111.45"/>
    <n v="115.05"/>
    <n v="111.15"/>
    <n v="112.25"/>
    <n v="113.22069836474897"/>
    <n v="553493"/>
    <n v="4334"/>
    <n v="62666864"/>
    <n v="191103"/>
    <n v="34.53"/>
    <n v="3.9"/>
    <n v="0.8"/>
    <x v="0"/>
    <x v="0"/>
  </r>
  <r>
    <x v="4"/>
    <x v="207"/>
    <x v="0"/>
    <n v="113.45"/>
    <n v="113.45"/>
    <n v="110.35"/>
    <n v="111.55"/>
    <n v="111.5226961612565"/>
    <n v="430271"/>
    <n v="3603"/>
    <n v="47984982"/>
    <n v="139000"/>
    <n v="32.31"/>
    <n v="3.1"/>
    <n v="-1.9"/>
    <x v="1"/>
    <x v="0"/>
  </r>
  <r>
    <x v="4"/>
    <x v="208"/>
    <x v="0"/>
    <n v="113.95"/>
    <n v="115"/>
    <n v="112.6"/>
    <n v="113.2"/>
    <n v="113.47187010145433"/>
    <n v="734912"/>
    <n v="4086"/>
    <n v="83391839"/>
    <n v="251763"/>
    <n v="34.26"/>
    <n v="2.4"/>
    <n v="-0.75"/>
    <x v="1"/>
    <x v="0"/>
  </r>
  <r>
    <x v="4"/>
    <x v="209"/>
    <x v="0"/>
    <n v="111.7"/>
    <n v="114.35"/>
    <n v="110.85"/>
    <n v="113.8"/>
    <n v="113.16322293528306"/>
    <n v="936339"/>
    <n v="6179"/>
    <n v="105959139"/>
    <n v="406539"/>
    <n v="43.42"/>
    <n v="3.5"/>
    <n v="2.1"/>
    <x v="0"/>
    <x v="0"/>
  </r>
  <r>
    <x v="4"/>
    <x v="210"/>
    <x v="0"/>
    <n v="108.7"/>
    <n v="111.4"/>
    <n v="107.3"/>
    <n v="110.45"/>
    <n v="109.76163108596424"/>
    <n v="504768"/>
    <n v="2501"/>
    <n v="55404159"/>
    <n v="143882"/>
    <n v="28.5"/>
    <n v="4.0999999999999996"/>
    <n v="1.75"/>
    <x v="0"/>
    <x v="0"/>
  </r>
  <r>
    <x v="4"/>
    <x v="211"/>
    <x v="0"/>
    <n v="110.6"/>
    <n v="110.6"/>
    <n v="106.9"/>
    <n v="108.25"/>
    <n v="107.97625720289764"/>
    <n v="527739"/>
    <n v="3887"/>
    <n v="56983282"/>
    <n v="171809"/>
    <n v="32.56"/>
    <n v="3.7"/>
    <n v="-2.35"/>
    <x v="1"/>
    <x v="0"/>
  </r>
  <r>
    <x v="4"/>
    <x v="212"/>
    <x v="1"/>
    <n v="109.15"/>
    <n v="110.55"/>
    <n v="108.5"/>
    <n v="110.2"/>
    <n v="110.02234571014104"/>
    <n v="305383"/>
    <n v="4491"/>
    <n v="33598954"/>
    <n v="193355"/>
    <n v="63.32"/>
    <n v="2.0499999999999998"/>
    <n v="1.05"/>
    <x v="0"/>
    <x v="0"/>
  </r>
  <r>
    <x v="4"/>
    <x v="213"/>
    <x v="2"/>
    <n v="107.85"/>
    <n v="109.45"/>
    <n v="106.5"/>
    <n v="108.7"/>
    <n v="108.02003833224173"/>
    <n v="621409"/>
    <n v="3539"/>
    <n v="67124624"/>
    <n v="156315"/>
    <n v="25.15"/>
    <n v="2.95"/>
    <n v="0.85"/>
    <x v="0"/>
    <x v="0"/>
  </r>
  <r>
    <x v="4"/>
    <x v="214"/>
    <x v="2"/>
    <n v="102.45"/>
    <n v="108.7"/>
    <n v="102.25"/>
    <n v="107.35"/>
    <n v="106.52691338742794"/>
    <n v="1416284"/>
    <n v="8177"/>
    <n v="150872363"/>
    <n v="514697"/>
    <n v="36.340000000000003"/>
    <n v="6.45"/>
    <n v="4.9000000000000004"/>
    <x v="0"/>
    <x v="0"/>
  </r>
  <r>
    <x v="4"/>
    <x v="215"/>
    <x v="2"/>
    <n v="100.85"/>
    <n v="102.85"/>
    <n v="99.55"/>
    <n v="102.65"/>
    <n v="101.23534603521978"/>
    <n v="831635"/>
    <n v="7351"/>
    <n v="84190857"/>
    <n v="374266"/>
    <n v="45"/>
    <n v="3.3"/>
    <n v="1.8"/>
    <x v="0"/>
    <x v="0"/>
  </r>
  <r>
    <x v="4"/>
    <x v="216"/>
    <x v="2"/>
    <n v="97.25"/>
    <n v="101"/>
    <n v="96.45"/>
    <n v="100.25"/>
    <n v="99.254074104173071"/>
    <n v="861355"/>
    <n v="5255"/>
    <n v="85492993"/>
    <n v="181641"/>
    <n v="21.09"/>
    <n v="4.55"/>
    <n v="3"/>
    <x v="0"/>
    <x v="0"/>
  </r>
  <r>
    <x v="4"/>
    <x v="217"/>
    <x v="3"/>
    <n v="99.5"/>
    <n v="99.75"/>
    <n v="96"/>
    <n v="96.6"/>
    <n v="96.812159897033737"/>
    <n v="1336360"/>
    <n v="9510"/>
    <n v="129375898"/>
    <n v="1020595"/>
    <n v="76.37"/>
    <n v="3.75"/>
    <n v="-2.9"/>
    <x v="1"/>
    <x v="0"/>
  </r>
  <r>
    <x v="4"/>
    <x v="218"/>
    <x v="3"/>
    <n v="99.65"/>
    <n v="100.9"/>
    <n v="98.35"/>
    <n v="99.3"/>
    <n v="99.435847460583233"/>
    <n v="458688"/>
    <n v="3955"/>
    <n v="45610030"/>
    <n v="112777"/>
    <n v="24.59"/>
    <n v="2.5499999999999998"/>
    <n v="-0.35"/>
    <x v="1"/>
    <x v="0"/>
  </r>
  <r>
    <x v="4"/>
    <x v="219"/>
    <x v="3"/>
    <n v="99.6"/>
    <n v="100.45"/>
    <n v="96.6"/>
    <n v="99"/>
    <n v="98.957616842924139"/>
    <n v="1007806"/>
    <n v="6480"/>
    <n v="99730080"/>
    <n v="259412"/>
    <n v="25.74"/>
    <n v="3.85"/>
    <n v="-0.6"/>
    <x v="1"/>
    <x v="0"/>
  </r>
  <r>
    <x v="4"/>
    <x v="220"/>
    <x v="3"/>
    <n v="104.3"/>
    <n v="104.7"/>
    <n v="99.5"/>
    <n v="99.9"/>
    <n v="101.73875674932411"/>
    <n v="1956307"/>
    <n v="9502"/>
    <n v="199032242"/>
    <n v="1327831"/>
    <n v="67.87"/>
    <n v="5.2"/>
    <n v="-4.4000000000000004"/>
    <x v="1"/>
    <x v="0"/>
  </r>
  <r>
    <x v="4"/>
    <x v="221"/>
    <x v="3"/>
    <n v="105.1"/>
    <n v="106.05"/>
    <n v="103.3"/>
    <n v="104.15"/>
    <n v="103.93149353285277"/>
    <n v="468058"/>
    <n v="2931"/>
    <n v="48645967"/>
    <n v="278226"/>
    <n v="59.44"/>
    <n v="2.75"/>
    <n v="-0.95"/>
    <x v="1"/>
    <x v="0"/>
  </r>
  <r>
    <x v="4"/>
    <x v="222"/>
    <x v="4"/>
    <n v="104.1"/>
    <n v="105.85"/>
    <n v="102.85"/>
    <n v="104.8"/>
    <n v="104.43550655963885"/>
    <n v="370371"/>
    <n v="3530"/>
    <n v="38679883"/>
    <n v="149729"/>
    <n v="40.43"/>
    <n v="3"/>
    <n v="0.7"/>
    <x v="0"/>
    <x v="0"/>
  </r>
  <r>
    <x v="4"/>
    <x v="223"/>
    <x v="4"/>
    <n v="104.55"/>
    <n v="105.35"/>
    <n v="103.75"/>
    <n v="104.7"/>
    <n v="104.4468291195067"/>
    <n v="242614"/>
    <n v="3245"/>
    <n v="25340263"/>
    <n v="109320"/>
    <n v="45.06"/>
    <n v="1.6"/>
    <n v="0.15"/>
    <x v="0"/>
    <x v="0"/>
  </r>
  <r>
    <x v="4"/>
    <x v="224"/>
    <x v="4"/>
    <n v="104.55"/>
    <n v="105.55"/>
    <n v="104.35"/>
    <n v="104.85"/>
    <n v="104.85347529516338"/>
    <n v="258755"/>
    <n v="2267"/>
    <n v="27131361"/>
    <n v="145691"/>
    <n v="56.3"/>
    <n v="1.2"/>
    <n v="0.3"/>
    <x v="0"/>
    <x v="0"/>
  </r>
  <r>
    <x v="4"/>
    <x v="225"/>
    <x v="4"/>
    <n v="105"/>
    <n v="105.5"/>
    <n v="104.35"/>
    <n v="104.8"/>
    <n v="104.77346609096257"/>
    <n v="200566"/>
    <n v="2247"/>
    <n v="21013995"/>
    <n v="97930"/>
    <n v="48.83"/>
    <n v="1.1499999999999999"/>
    <n v="-0.2"/>
    <x v="1"/>
    <x v="0"/>
  </r>
  <r>
    <x v="4"/>
    <x v="226"/>
    <x v="4"/>
    <n v="105.65"/>
    <n v="106.3"/>
    <n v="104.4"/>
    <n v="104.75"/>
    <n v="105.04870964733469"/>
    <n v="225171"/>
    <n v="2326"/>
    <n v="23653923"/>
    <n v="130630"/>
    <n v="58.01"/>
    <n v="1.9"/>
    <n v="-0.9"/>
    <x v="1"/>
    <x v="0"/>
  </r>
  <r>
    <x v="4"/>
    <x v="227"/>
    <x v="0"/>
    <n v="105.2"/>
    <n v="105.95"/>
    <n v="105.05"/>
    <n v="105.5"/>
    <n v="105.50484805066255"/>
    <n v="182857"/>
    <n v="1400"/>
    <n v="19292300"/>
    <n v="68201"/>
    <n v="37.299999999999997"/>
    <n v="0.9"/>
    <n v="0.3"/>
    <x v="0"/>
    <x v="0"/>
  </r>
  <r>
    <x v="4"/>
    <x v="228"/>
    <x v="0"/>
    <n v="105.6"/>
    <n v="106.5"/>
    <n v="105.1"/>
    <n v="105.45"/>
    <n v="105.55139548237349"/>
    <n v="247298"/>
    <n v="2550"/>
    <n v="26102649"/>
    <n v="120053"/>
    <n v="48.55"/>
    <n v="1.4"/>
    <n v="-0.15"/>
    <x v="1"/>
    <x v="0"/>
  </r>
  <r>
    <x v="4"/>
    <x v="229"/>
    <x v="0"/>
    <n v="107.65"/>
    <n v="107.7"/>
    <n v="105.15"/>
    <n v="105.4"/>
    <n v="106.45405811593602"/>
    <n v="338014"/>
    <n v="3861"/>
    <n v="35982962"/>
    <n v="159792"/>
    <n v="47.27"/>
    <n v="2.5499999999999998"/>
    <n v="-2.25"/>
    <x v="1"/>
    <x v="0"/>
  </r>
  <r>
    <x v="4"/>
    <x v="230"/>
    <x v="0"/>
    <n v="105.5"/>
    <n v="107.15"/>
    <n v="101.25"/>
    <n v="106"/>
    <n v="104.89923452246104"/>
    <n v="364609"/>
    <n v="2512"/>
    <n v="38247205"/>
    <n v="106248"/>
    <n v="29.14"/>
    <n v="5.9"/>
    <n v="0.5"/>
    <x v="0"/>
    <x v="0"/>
  </r>
  <r>
    <x v="4"/>
    <x v="231"/>
    <x v="0"/>
    <n v="108.9"/>
    <n v="109.45"/>
    <n v="103.9"/>
    <n v="105.5"/>
    <n v="105.76065303187534"/>
    <n v="734298"/>
    <n v="6742"/>
    <n v="77659836"/>
    <n v="322637"/>
    <n v="43.94"/>
    <n v="5.55"/>
    <n v="-3.4"/>
    <x v="1"/>
    <x v="0"/>
  </r>
  <r>
    <x v="4"/>
    <x v="232"/>
    <x v="1"/>
    <n v="109.7"/>
    <n v="109.7"/>
    <n v="106.8"/>
    <n v="108.85"/>
    <n v="108.54623922175547"/>
    <n v="565375"/>
    <n v="5442"/>
    <n v="61369330"/>
    <n v="142200"/>
    <n v="25.15"/>
    <n v="2.9"/>
    <n v="-0.85"/>
    <x v="1"/>
    <x v="0"/>
  </r>
  <r>
    <x v="4"/>
    <x v="233"/>
    <x v="1"/>
    <n v="109.85"/>
    <n v="109.85"/>
    <n v="108.65"/>
    <n v="109.35"/>
    <n v="109.26303782029642"/>
    <n v="183658"/>
    <n v="1490"/>
    <n v="20067031"/>
    <n v="91742"/>
    <n v="49.95"/>
    <n v="1.2"/>
    <n v="-0.5"/>
    <x v="1"/>
    <x v="0"/>
  </r>
  <r>
    <x v="4"/>
    <x v="234"/>
    <x v="1"/>
    <n v="110.6"/>
    <n v="111.7"/>
    <n v="110.6"/>
    <n v="110.85"/>
    <n v="111.10848144742027"/>
    <n v="372967"/>
    <n v="3136"/>
    <n v="41439797"/>
    <n v="156189"/>
    <n v="41.88"/>
    <n v="1.1000000000000001"/>
    <n v="0.25"/>
    <x v="0"/>
    <x v="0"/>
  </r>
  <r>
    <x v="4"/>
    <x v="235"/>
    <x v="2"/>
    <n v="110.95"/>
    <n v="111.25"/>
    <n v="109.6"/>
    <n v="110.7"/>
    <n v="110.11775985690248"/>
    <n v="923566"/>
    <n v="7534"/>
    <n v="101701019"/>
    <n v="708212"/>
    <n v="76.680000000000007"/>
    <n v="1.65"/>
    <n v="-0.25"/>
    <x v="1"/>
    <x v="0"/>
  </r>
  <r>
    <x v="4"/>
    <x v="236"/>
    <x v="3"/>
    <n v="111"/>
    <n v="111.45"/>
    <n v="110.25"/>
    <n v="110.8"/>
    <n v="110.76414844406332"/>
    <n v="573738"/>
    <n v="6050"/>
    <n v="63549601"/>
    <n v="366433"/>
    <n v="63.87"/>
    <n v="1.2"/>
    <n v="-0.2"/>
    <x v="1"/>
    <x v="0"/>
  </r>
  <r>
    <x v="4"/>
    <x v="237"/>
    <x v="3"/>
    <n v="110.8"/>
    <n v="111.85"/>
    <n v="109.7"/>
    <n v="110.55"/>
    <n v="110.52856139590423"/>
    <n v="479861"/>
    <n v="6214"/>
    <n v="53038346"/>
    <n v="321583"/>
    <n v="67.02"/>
    <n v="2.15"/>
    <n v="-0.25"/>
    <x v="1"/>
    <x v="0"/>
  </r>
  <r>
    <x v="4"/>
    <x v="238"/>
    <x v="3"/>
    <n v="112"/>
    <n v="112.35"/>
    <n v="110.25"/>
    <n v="110.6"/>
    <n v="110.73486639676113"/>
    <n v="185250"/>
    <n v="1409"/>
    <n v="20513634"/>
    <n v="85665"/>
    <n v="46.24"/>
    <n v="2.1"/>
    <n v="-1.4"/>
    <x v="1"/>
    <x v="0"/>
  </r>
  <r>
    <x v="4"/>
    <x v="239"/>
    <x v="3"/>
    <n v="112.9"/>
    <n v="113.05"/>
    <n v="111.8"/>
    <n v="111.95"/>
    <n v="112.34806409350952"/>
    <n v="380881"/>
    <n v="3287"/>
    <n v="42791243"/>
    <n v="196820"/>
    <n v="51.67"/>
    <n v="1.25"/>
    <n v="-0.95"/>
    <x v="1"/>
    <x v="0"/>
  </r>
  <r>
    <x v="4"/>
    <x v="240"/>
    <x v="3"/>
    <n v="110.6"/>
    <n v="113.6"/>
    <n v="110.35"/>
    <n v="112.45"/>
    <n v="112.12682062662874"/>
    <n v="672296"/>
    <n v="4839"/>
    <n v="75382413"/>
    <n v="263959"/>
    <n v="39.26"/>
    <n v="3.25"/>
    <n v="1.85"/>
    <x v="0"/>
    <x v="0"/>
  </r>
  <r>
    <x v="4"/>
    <x v="241"/>
    <x v="4"/>
    <n v="110.65"/>
    <n v="110.75"/>
    <n v="109.7"/>
    <n v="110.35"/>
    <n v="110.24647827941628"/>
    <n v="403212"/>
    <n v="3795"/>
    <n v="44452703"/>
    <n v="176348"/>
    <n v="43.74"/>
    <n v="1.05"/>
    <n v="-0.3"/>
    <x v="1"/>
    <x v="0"/>
  </r>
  <r>
    <x v="4"/>
    <x v="242"/>
    <x v="4"/>
    <n v="111.6"/>
    <n v="111.85"/>
    <n v="109.45"/>
    <n v="110.05"/>
    <n v="110.18186876491799"/>
    <n v="508614"/>
    <n v="6611"/>
    <n v="56040041"/>
    <n v="208252"/>
    <n v="40.94"/>
    <n v="2.4"/>
    <n v="-1.55"/>
    <x v="1"/>
    <x v="0"/>
  </r>
  <r>
    <x v="4"/>
    <x v="243"/>
    <x v="4"/>
    <n v="112.5"/>
    <n v="112.5"/>
    <n v="110.55"/>
    <n v="110.85"/>
    <n v="111.63146345731863"/>
    <n v="222849"/>
    <n v="1777"/>
    <n v="24876960"/>
    <n v="120216"/>
    <n v="53.94"/>
    <n v="1.95"/>
    <n v="-1.65"/>
    <x v="1"/>
    <x v="0"/>
  </r>
  <r>
    <x v="4"/>
    <x v="244"/>
    <x v="4"/>
    <n v="113.6"/>
    <n v="113.6"/>
    <n v="112.05"/>
    <n v="112.25"/>
    <n v="112.39243958339378"/>
    <n v="137876"/>
    <n v="1197"/>
    <n v="15496220"/>
    <n v="72214"/>
    <n v="52.38"/>
    <n v="1.55"/>
    <n v="-1.35"/>
    <x v="1"/>
    <x v="0"/>
  </r>
  <r>
    <x v="4"/>
    <x v="245"/>
    <x v="4"/>
    <n v="112.8"/>
    <n v="115.2"/>
    <n v="112.6"/>
    <n v="112.9"/>
    <n v="113.40823733283925"/>
    <n v="275259"/>
    <n v="2236"/>
    <n v="31216638"/>
    <n v="96212"/>
    <n v="34.950000000000003"/>
    <n v="2.6"/>
    <n v="0.1"/>
    <x v="0"/>
    <x v="0"/>
  </r>
  <r>
    <x v="4"/>
    <x v="246"/>
    <x v="0"/>
    <n v="111.7"/>
    <n v="113.85"/>
    <n v="111"/>
    <n v="112.3"/>
    <n v="112.43917583556413"/>
    <n v="342553"/>
    <n v="1984"/>
    <n v="38516377"/>
    <n v="105306"/>
    <n v="30.74"/>
    <n v="2.85"/>
    <n v="0.6"/>
    <x v="0"/>
    <x v="0"/>
  </r>
  <r>
    <x v="4"/>
    <x v="247"/>
    <x v="0"/>
    <n v="111.85"/>
    <n v="112.5"/>
    <n v="110.3"/>
    <n v="110.85"/>
    <n v="111.00122281362621"/>
    <n v="294403"/>
    <n v="2228"/>
    <n v="32679093"/>
    <n v="126767"/>
    <n v="43.06"/>
    <n v="2.2000000000000002"/>
    <n v="-1"/>
    <x v="1"/>
    <x v="0"/>
  </r>
  <r>
    <x v="4"/>
    <x v="248"/>
    <x v="0"/>
    <n v="112.7"/>
    <n v="113.25"/>
    <n v="110.85"/>
    <n v="111.2"/>
    <n v="111.94881786192209"/>
    <n v="1839802"/>
    <n v="16320"/>
    <n v="205963659"/>
    <n v="1615211"/>
    <n v="87.79"/>
    <n v="2.4"/>
    <n v="-1.5"/>
    <x v="1"/>
    <x v="0"/>
  </r>
  <r>
    <x v="4"/>
    <x v="249"/>
    <x v="0"/>
    <n v="114.05"/>
    <n v="114.95"/>
    <n v="112.25"/>
    <n v="112.45"/>
    <n v="113.39041674064522"/>
    <n v="321039"/>
    <n v="6345"/>
    <n v="36402746"/>
    <n v="186439"/>
    <n v="58.07"/>
    <n v="2.7"/>
    <n v="-1.6"/>
    <x v="1"/>
    <x v="0"/>
  </r>
  <r>
    <x v="5"/>
    <x v="0"/>
    <x v="0"/>
    <n v="52.85"/>
    <n v="54.2"/>
    <n v="52.56"/>
    <n v="54.1"/>
    <n v="53.632780294797598"/>
    <n v="881554"/>
    <n v="4592"/>
    <n v="47280192"/>
    <m/>
    <m/>
    <n v="1.64"/>
    <n v="1.25"/>
    <x v="0"/>
    <x v="0"/>
  </r>
  <r>
    <x v="5"/>
    <x v="1"/>
    <x v="0"/>
    <n v="53"/>
    <n v="53.25"/>
    <n v="52.24"/>
    <n v="52.39"/>
    <n v="52.655503582062273"/>
    <n v="470539"/>
    <n v="2751"/>
    <n v="24776468"/>
    <n v="238012"/>
    <n v="50.58"/>
    <n v="1.01"/>
    <n v="-0.61"/>
    <x v="1"/>
    <x v="0"/>
  </r>
  <r>
    <x v="5"/>
    <x v="2"/>
    <x v="0"/>
    <n v="52.68"/>
    <n v="53.4"/>
    <n v="52.32"/>
    <n v="53.07"/>
    <n v="53.031078197012107"/>
    <n v="499482"/>
    <n v="2814"/>
    <n v="26488069"/>
    <n v="300959"/>
    <n v="60.25"/>
    <n v="1.08"/>
    <n v="0.39"/>
    <x v="0"/>
    <x v="0"/>
  </r>
  <r>
    <x v="5"/>
    <x v="3"/>
    <x v="1"/>
    <n v="52.09"/>
    <n v="52.75"/>
    <n v="51.85"/>
    <n v="52.65"/>
    <n v="52.264446475354902"/>
    <n v="410325"/>
    <n v="2452"/>
    <n v="21445409"/>
    <n v="207202"/>
    <n v="50.5"/>
    <n v="0.9"/>
    <n v="0.56000000000000005"/>
    <x v="0"/>
    <x v="0"/>
  </r>
  <r>
    <x v="5"/>
    <x v="4"/>
    <x v="1"/>
    <n v="53.24"/>
    <n v="53.3"/>
    <n v="51.91"/>
    <n v="52.06"/>
    <n v="52.504090829723367"/>
    <n v="481076"/>
    <n v="3100"/>
    <n v="25258458"/>
    <m/>
    <m/>
    <n v="1.39"/>
    <n v="-1.18"/>
    <x v="1"/>
    <x v="0"/>
  </r>
  <r>
    <x v="5"/>
    <x v="5"/>
    <x v="1"/>
    <n v="52.61"/>
    <n v="52.94"/>
    <n v="52.46"/>
    <n v="52.88"/>
    <n v="52.703124396803538"/>
    <n v="310844"/>
    <n v="1316"/>
    <n v="16382450"/>
    <n v="117937"/>
    <n v="37.94"/>
    <n v="0.48"/>
    <n v="0.27"/>
    <x v="0"/>
    <x v="0"/>
  </r>
  <r>
    <x v="5"/>
    <x v="6"/>
    <x v="1"/>
    <n v="52.04"/>
    <n v="53.25"/>
    <n v="51.95"/>
    <n v="52.43"/>
    <n v="52.713363851360363"/>
    <n v="637219"/>
    <n v="3208"/>
    <n v="33589957"/>
    <n v="259269"/>
    <n v="40.69"/>
    <n v="1.3"/>
    <n v="0.39"/>
    <x v="0"/>
    <x v="0"/>
  </r>
  <r>
    <x v="5"/>
    <x v="7"/>
    <x v="1"/>
    <n v="51.83"/>
    <n v="52.57"/>
    <n v="51.71"/>
    <n v="52.05"/>
    <n v="52.03062446165665"/>
    <n v="601382"/>
    <n v="4390"/>
    <n v="31290281"/>
    <n v="279075"/>
    <n v="46.41"/>
    <n v="0.86"/>
    <n v="0.22"/>
    <x v="0"/>
    <x v="0"/>
  </r>
  <r>
    <x v="5"/>
    <x v="8"/>
    <x v="2"/>
    <n v="52.5"/>
    <n v="52.81"/>
    <n v="51.76"/>
    <n v="52.02"/>
    <n v="52.254969527180641"/>
    <n v="575759"/>
    <n v="3603"/>
    <n v="30086269"/>
    <n v="277011"/>
    <n v="48.11"/>
    <n v="1.05"/>
    <n v="-0.48"/>
    <x v="1"/>
    <x v="0"/>
  </r>
  <r>
    <x v="5"/>
    <x v="9"/>
    <x v="2"/>
    <n v="53.22"/>
    <n v="53.22"/>
    <n v="52.3"/>
    <n v="52.54"/>
    <n v="52.653704278879204"/>
    <n v="573094"/>
    <n v="4226"/>
    <n v="30175522"/>
    <n v="277884"/>
    <n v="48.49"/>
    <n v="0.92"/>
    <n v="-0.68"/>
    <x v="1"/>
    <x v="0"/>
  </r>
  <r>
    <x v="5"/>
    <x v="10"/>
    <x v="2"/>
    <n v="54.03"/>
    <n v="54.49"/>
    <n v="53.09"/>
    <n v="53.23"/>
    <n v="53.666214796606468"/>
    <n v="576862"/>
    <n v="3717"/>
    <n v="30958000"/>
    <n v="238711"/>
    <n v="41.38"/>
    <n v="1.4"/>
    <n v="-0.8"/>
    <x v="1"/>
    <x v="0"/>
  </r>
  <r>
    <x v="5"/>
    <x v="11"/>
    <x v="2"/>
    <n v="54.74"/>
    <n v="54.99"/>
    <n v="54.2"/>
    <n v="54.35"/>
    <n v="54.418535011770068"/>
    <n v="298214"/>
    <n v="1808"/>
    <n v="16228369"/>
    <n v="124331"/>
    <n v="41.69"/>
    <n v="0.79"/>
    <n v="-0.39"/>
    <x v="1"/>
    <x v="0"/>
  </r>
  <r>
    <x v="5"/>
    <x v="12"/>
    <x v="3"/>
    <n v="55"/>
    <n v="55.42"/>
    <n v="54.66"/>
    <n v="54.77"/>
    <n v="54.971126713554909"/>
    <n v="494367"/>
    <n v="2671"/>
    <n v="27175911"/>
    <n v="238433"/>
    <n v="48.23"/>
    <n v="0.76"/>
    <n v="-0.23"/>
    <x v="1"/>
    <x v="0"/>
  </r>
  <r>
    <x v="5"/>
    <x v="13"/>
    <x v="3"/>
    <n v="55.18"/>
    <n v="55.9"/>
    <n v="55.01"/>
    <n v="55.28"/>
    <n v="55.410500235261601"/>
    <n v="607834"/>
    <n v="2907"/>
    <n v="33680386"/>
    <n v="297974"/>
    <n v="49.02"/>
    <n v="0.89"/>
    <n v="0.1"/>
    <x v="0"/>
    <x v="0"/>
  </r>
  <r>
    <x v="5"/>
    <x v="14"/>
    <x v="3"/>
    <n v="55.11"/>
    <n v="55.77"/>
    <n v="54.94"/>
    <n v="55.19"/>
    <n v="55.194297121073525"/>
    <n v="443846"/>
    <n v="2276"/>
    <n v="24497768"/>
    <n v="208058"/>
    <n v="46.88"/>
    <n v="0.83"/>
    <n v="0.08"/>
    <x v="0"/>
    <x v="0"/>
  </r>
  <r>
    <x v="5"/>
    <x v="15"/>
    <x v="3"/>
    <n v="54.89"/>
    <n v="55.5"/>
    <n v="54.72"/>
    <n v="55.43"/>
    <n v="55.166510862299866"/>
    <n v="420399"/>
    <n v="2697"/>
    <n v="23191946"/>
    <n v="244404"/>
    <n v="58.14"/>
    <n v="0.78"/>
    <n v="0.54"/>
    <x v="0"/>
    <x v="0"/>
  </r>
  <r>
    <x v="5"/>
    <x v="16"/>
    <x v="3"/>
    <n v="54.6"/>
    <n v="55.48"/>
    <n v="54.6"/>
    <n v="54.89"/>
    <n v="54.990903978630676"/>
    <n v="497910"/>
    <n v="3423"/>
    <n v="27380521"/>
    <n v="272829"/>
    <n v="54.79"/>
    <n v="0.88"/>
    <n v="0.28999999999999998"/>
    <x v="0"/>
    <x v="0"/>
  </r>
  <r>
    <x v="5"/>
    <x v="17"/>
    <x v="4"/>
    <n v="55.12"/>
    <n v="55.31"/>
    <n v="54.3"/>
    <n v="54.43"/>
    <n v="54.832765740879061"/>
    <n v="394943"/>
    <n v="2710"/>
    <n v="21655817"/>
    <n v="173228"/>
    <n v="43.86"/>
    <n v="1.01"/>
    <n v="-0.69"/>
    <x v="1"/>
    <x v="0"/>
  </r>
  <r>
    <x v="5"/>
    <x v="18"/>
    <x v="4"/>
    <n v="55.5"/>
    <n v="56"/>
    <n v="55"/>
    <n v="55.12"/>
    <n v="55.457981363360041"/>
    <n v="220426"/>
    <n v="1206"/>
    <n v="12224381"/>
    <n v="112698"/>
    <n v="51.13"/>
    <n v="1"/>
    <n v="-0.38"/>
    <x v="1"/>
    <x v="0"/>
  </r>
  <r>
    <x v="5"/>
    <x v="19"/>
    <x v="4"/>
    <n v="55.56"/>
    <n v="55.94"/>
    <n v="54.9"/>
    <n v="55.66"/>
    <n v="55.454235217597962"/>
    <n v="479692"/>
    <n v="2637"/>
    <n v="26600953"/>
    <n v="306689"/>
    <n v="63.93"/>
    <n v="1.04"/>
    <n v="0.1"/>
    <x v="0"/>
    <x v="0"/>
  </r>
  <r>
    <x v="5"/>
    <x v="20"/>
    <x v="4"/>
    <n v="55.9"/>
    <n v="56.19"/>
    <n v="55.22"/>
    <n v="55.48"/>
    <n v="55.665628227274922"/>
    <n v="641989"/>
    <n v="3881"/>
    <n v="35736721"/>
    <n v="283647"/>
    <n v="44.18"/>
    <n v="0.97"/>
    <n v="-0.42"/>
    <x v="1"/>
    <x v="0"/>
  </r>
  <r>
    <x v="5"/>
    <x v="21"/>
    <x v="0"/>
    <n v="53.76"/>
    <n v="55.92"/>
    <n v="53.76"/>
    <n v="55.68"/>
    <n v="55.396894938913142"/>
    <n v="1155404"/>
    <n v="4194"/>
    <n v="64005794"/>
    <n v="426951"/>
    <n v="36.950000000000003"/>
    <n v="2.16"/>
    <n v="1.92"/>
    <x v="0"/>
    <x v="0"/>
  </r>
  <r>
    <x v="5"/>
    <x v="22"/>
    <x v="0"/>
    <n v="53.71"/>
    <n v="53.9"/>
    <n v="52.26"/>
    <n v="53.56"/>
    <n v="53.220341158139227"/>
    <n v="1098728"/>
    <n v="5023"/>
    <n v="58474679"/>
    <n v="596049"/>
    <n v="54.25"/>
    <n v="1.64"/>
    <n v="-0.15"/>
    <x v="1"/>
    <x v="0"/>
  </r>
  <r>
    <x v="5"/>
    <x v="23"/>
    <x v="0"/>
    <n v="55.14"/>
    <n v="55.25"/>
    <n v="53.75"/>
    <n v="53.97"/>
    <n v="54.461213523928421"/>
    <n v="674449"/>
    <n v="3361"/>
    <n v="36731311"/>
    <n v="279313"/>
    <n v="41.41"/>
    <n v="1.5"/>
    <n v="-1.17"/>
    <x v="1"/>
    <x v="0"/>
  </r>
  <r>
    <x v="5"/>
    <x v="24"/>
    <x v="0"/>
    <n v="55.2"/>
    <n v="55.72"/>
    <n v="55"/>
    <n v="55.14"/>
    <n v="55.225051103843008"/>
    <n v="391360"/>
    <n v="2075"/>
    <n v="21612876"/>
    <n v="190376"/>
    <n v="48.64"/>
    <n v="0.72"/>
    <n v="-0.06"/>
    <x v="1"/>
    <x v="0"/>
  </r>
  <r>
    <x v="5"/>
    <x v="25"/>
    <x v="0"/>
    <n v="54.27"/>
    <n v="55.35"/>
    <n v="54.15"/>
    <n v="55.23"/>
    <n v="54.686479806053299"/>
    <n v="358449"/>
    <n v="1793"/>
    <n v="19602314"/>
    <n v="139344"/>
    <n v="38.869999999999997"/>
    <n v="1.2"/>
    <n v="0.96"/>
    <x v="0"/>
    <x v="0"/>
  </r>
  <r>
    <x v="5"/>
    <x v="26"/>
    <x v="1"/>
    <n v="56.01"/>
    <n v="56.28"/>
    <n v="53.9"/>
    <n v="54.21"/>
    <n v="55.027695678022837"/>
    <n v="1174046"/>
    <n v="5694"/>
    <n v="64605046"/>
    <n v="593115"/>
    <n v="50.52"/>
    <n v="2.38"/>
    <n v="-1.8"/>
    <x v="1"/>
    <x v="0"/>
  </r>
  <r>
    <x v="5"/>
    <x v="27"/>
    <x v="2"/>
    <n v="56.19"/>
    <n v="56.35"/>
    <n v="55.19"/>
    <n v="56.09"/>
    <n v="56.078970358814352"/>
    <n v="448700"/>
    <n v="2240"/>
    <n v="25162634"/>
    <n v="172704"/>
    <n v="38.49"/>
    <n v="1.1599999999999999"/>
    <n v="-0.1"/>
    <x v="1"/>
    <x v="0"/>
  </r>
  <r>
    <x v="5"/>
    <x v="28"/>
    <x v="2"/>
    <n v="56.88"/>
    <n v="57.25"/>
    <n v="56.32"/>
    <n v="56.51"/>
    <n v="56.68383880624755"/>
    <n v="301302"/>
    <n v="1315"/>
    <n v="17078954"/>
    <n v="148372"/>
    <n v="49.24"/>
    <n v="0.93"/>
    <n v="-0.37"/>
    <x v="1"/>
    <x v="0"/>
  </r>
  <r>
    <x v="5"/>
    <x v="29"/>
    <x v="2"/>
    <n v="56.68"/>
    <n v="57.03"/>
    <n v="56.34"/>
    <n v="56.74"/>
    <n v="56.787311227505249"/>
    <n v="785072"/>
    <n v="3717"/>
    <n v="44582128"/>
    <n v="377636"/>
    <n v="48.1"/>
    <n v="0.69"/>
    <n v="0.06"/>
    <x v="0"/>
    <x v="0"/>
  </r>
  <r>
    <x v="5"/>
    <x v="30"/>
    <x v="2"/>
    <n v="56.83"/>
    <n v="57.39"/>
    <n v="56.24"/>
    <n v="56.88"/>
    <n v="56.988244133793764"/>
    <n v="1172521"/>
    <n v="5641"/>
    <n v="66819913"/>
    <n v="832025"/>
    <n v="70.959999999999994"/>
    <n v="1.1499999999999999"/>
    <n v="0.05"/>
    <x v="0"/>
    <x v="0"/>
  </r>
  <r>
    <x v="5"/>
    <x v="31"/>
    <x v="3"/>
    <n v="57.11"/>
    <n v="57.38"/>
    <n v="56.6"/>
    <n v="56.71"/>
    <n v="56.99693219784367"/>
    <n v="1555511"/>
    <n v="7010"/>
    <n v="88659355"/>
    <n v="902326"/>
    <n v="58.01"/>
    <n v="0.78"/>
    <n v="-0.4"/>
    <x v="1"/>
    <x v="0"/>
  </r>
  <r>
    <x v="5"/>
    <x v="32"/>
    <x v="3"/>
    <n v="56.53"/>
    <n v="57.47"/>
    <n v="56.53"/>
    <n v="57.25"/>
    <n v="57.144962782535025"/>
    <n v="1586352"/>
    <n v="6853"/>
    <n v="90652026"/>
    <n v="787278"/>
    <n v="49.63"/>
    <n v="0.94"/>
    <n v="0.72"/>
    <x v="0"/>
    <x v="0"/>
  </r>
  <r>
    <x v="5"/>
    <x v="33"/>
    <x v="3"/>
    <n v="56.46"/>
    <n v="56.8"/>
    <n v="56.05"/>
    <n v="56.51"/>
    <n v="56.301149873794337"/>
    <n v="738081"/>
    <n v="3686"/>
    <n v="41554809"/>
    <n v="386309"/>
    <n v="52.34"/>
    <n v="0.75"/>
    <n v="0.05"/>
    <x v="0"/>
    <x v="0"/>
  </r>
  <r>
    <x v="5"/>
    <x v="34"/>
    <x v="3"/>
    <n v="56.82"/>
    <n v="57.14"/>
    <n v="56.17"/>
    <n v="56.38"/>
    <n v="56.638418709840728"/>
    <n v="904679"/>
    <n v="4702"/>
    <n v="51239588"/>
    <n v="528275"/>
    <n v="58.39"/>
    <n v="0.97"/>
    <n v="-0.44"/>
    <x v="1"/>
    <x v="0"/>
  </r>
  <r>
    <x v="5"/>
    <x v="35"/>
    <x v="3"/>
    <n v="56.7"/>
    <n v="57.25"/>
    <n v="56.35"/>
    <n v="56.63"/>
    <n v="56.861044305750532"/>
    <n v="1020793"/>
    <n v="5073"/>
    <n v="58043356"/>
    <n v="579423"/>
    <n v="56.76"/>
    <n v="0.9"/>
    <n v="-7.0000000000000007E-2"/>
    <x v="1"/>
    <x v="0"/>
  </r>
  <r>
    <x v="5"/>
    <x v="36"/>
    <x v="4"/>
    <n v="57.24"/>
    <n v="57.39"/>
    <n v="56.4"/>
    <n v="56.65"/>
    <n v="56.784007000736921"/>
    <n v="542800"/>
    <n v="2466"/>
    <n v="30822359"/>
    <n v="313448"/>
    <n v="57.75"/>
    <n v="0.99"/>
    <n v="-0.59"/>
    <x v="1"/>
    <x v="0"/>
  </r>
  <r>
    <x v="5"/>
    <x v="37"/>
    <x v="4"/>
    <n v="57.7"/>
    <n v="57.75"/>
    <n v="56.92"/>
    <n v="57.23"/>
    <n v="57.328124280096375"/>
    <n v="1106919"/>
    <n v="4031"/>
    <n v="63457590"/>
    <n v="677476"/>
    <n v="61.2"/>
    <n v="0.83"/>
    <n v="-0.47"/>
    <x v="1"/>
    <x v="0"/>
  </r>
  <r>
    <x v="5"/>
    <x v="38"/>
    <x v="4"/>
    <n v="57.99"/>
    <n v="58"/>
    <n v="57.07"/>
    <n v="57.34"/>
    <n v="57.506872962729247"/>
    <n v="1492806"/>
    <n v="6312"/>
    <n v="85846605"/>
    <n v="685600"/>
    <n v="45.93"/>
    <n v="0.93"/>
    <n v="-0.65"/>
    <x v="1"/>
    <x v="0"/>
  </r>
  <r>
    <x v="5"/>
    <x v="39"/>
    <x v="4"/>
    <n v="56.11"/>
    <n v="57.62"/>
    <n v="56.11"/>
    <n v="57.2"/>
    <n v="57.01354465605705"/>
    <n v="1103904"/>
    <n v="3711"/>
    <n v="62937480"/>
    <n v="421034"/>
    <n v="38.14"/>
    <n v="1.51"/>
    <n v="1.0900000000000001"/>
    <x v="0"/>
    <x v="0"/>
  </r>
  <r>
    <x v="5"/>
    <x v="40"/>
    <x v="4"/>
    <n v="55.96"/>
    <n v="56.65"/>
    <n v="55.62"/>
    <n v="56.06"/>
    <n v="56.043813651867282"/>
    <n v="831476"/>
    <n v="4434"/>
    <n v="46599086"/>
    <n v="421569"/>
    <n v="50.7"/>
    <n v="1.03"/>
    <n v="0.1"/>
    <x v="0"/>
    <x v="0"/>
  </r>
  <r>
    <x v="5"/>
    <x v="41"/>
    <x v="0"/>
    <n v="56.6"/>
    <n v="56.73"/>
    <n v="55.69"/>
    <n v="55.96"/>
    <n v="56.046155218061109"/>
    <n v="975621"/>
    <n v="4281"/>
    <n v="54679806"/>
    <n v="524658"/>
    <n v="53.78"/>
    <n v="1.04"/>
    <n v="-0.64"/>
    <x v="1"/>
    <x v="0"/>
  </r>
  <r>
    <x v="5"/>
    <x v="42"/>
    <x v="0"/>
    <n v="57.16"/>
    <n v="57.49"/>
    <n v="56.52"/>
    <n v="56.63"/>
    <n v="56.832345817733732"/>
    <n v="423622"/>
    <n v="2293"/>
    <n v="24075432"/>
    <n v="201511"/>
    <n v="47.57"/>
    <n v="0.97"/>
    <n v="-0.53"/>
    <x v="1"/>
    <x v="0"/>
  </r>
  <r>
    <x v="5"/>
    <x v="43"/>
    <x v="0"/>
    <n v="56.74"/>
    <n v="57.45"/>
    <n v="56.32"/>
    <n v="57.14"/>
    <n v="56.85047576130475"/>
    <n v="576970"/>
    <n v="1892"/>
    <n v="32801019"/>
    <n v="191688"/>
    <n v="33.22"/>
    <n v="1.1299999999999999"/>
    <n v="0.4"/>
    <x v="0"/>
    <x v="0"/>
  </r>
  <r>
    <x v="5"/>
    <x v="44"/>
    <x v="0"/>
    <n v="57.57"/>
    <n v="57.57"/>
    <n v="56.42"/>
    <n v="56.79"/>
    <n v="56.87015923924082"/>
    <n v="329881"/>
    <n v="1524"/>
    <n v="18760385"/>
    <n v="165654"/>
    <n v="50.22"/>
    <n v="1.1499999999999999"/>
    <n v="-0.78"/>
    <x v="1"/>
    <x v="0"/>
  </r>
  <r>
    <x v="5"/>
    <x v="45"/>
    <x v="0"/>
    <n v="57.51"/>
    <n v="57.8"/>
    <n v="57.13"/>
    <n v="57.38"/>
    <n v="57.436583295870392"/>
    <n v="476026"/>
    <n v="1968"/>
    <n v="27341307"/>
    <n v="230313"/>
    <n v="48.38"/>
    <n v="0.67"/>
    <n v="-0.13"/>
    <x v="1"/>
    <x v="0"/>
  </r>
  <r>
    <x v="5"/>
    <x v="46"/>
    <x v="1"/>
    <n v="57.28"/>
    <n v="57.71"/>
    <n v="56.82"/>
    <n v="57.48"/>
    <n v="57.221360037983217"/>
    <n v="1122601"/>
    <n v="4124"/>
    <n v="64236756"/>
    <n v="601610"/>
    <n v="53.59"/>
    <n v="0.89"/>
    <n v="0.2"/>
    <x v="0"/>
    <x v="0"/>
  </r>
  <r>
    <x v="5"/>
    <x v="47"/>
    <x v="1"/>
    <n v="57.48"/>
    <n v="57.6"/>
    <n v="56.43"/>
    <n v="57.22"/>
    <n v="56.760507413321889"/>
    <n v="3168620"/>
    <n v="2341"/>
    <n v="179852479"/>
    <n v="2765172"/>
    <n v="87.27"/>
    <n v="1.17"/>
    <n v="-0.26"/>
    <x v="1"/>
    <x v="1"/>
  </r>
  <r>
    <x v="5"/>
    <x v="48"/>
    <x v="1"/>
    <n v="58.67"/>
    <n v="58.76"/>
    <n v="56.91"/>
    <n v="57.04"/>
    <n v="57.439995256634838"/>
    <n v="851716"/>
    <n v="3004"/>
    <n v="48922563"/>
    <n v="392126"/>
    <n v="46.04"/>
    <n v="1.85"/>
    <n v="-1.63"/>
    <x v="1"/>
    <x v="0"/>
  </r>
  <r>
    <x v="5"/>
    <x v="49"/>
    <x v="1"/>
    <n v="57.35"/>
    <n v="58.84"/>
    <n v="56.47"/>
    <n v="58.26"/>
    <n v="57.853539251652784"/>
    <n v="2183131"/>
    <n v="5790"/>
    <n v="126301855"/>
    <n v="963569"/>
    <n v="44.14"/>
    <n v="2.37"/>
    <n v="0.91"/>
    <x v="0"/>
    <x v="0"/>
  </r>
  <r>
    <x v="5"/>
    <x v="50"/>
    <x v="2"/>
    <n v="54.52"/>
    <n v="57.35"/>
    <n v="54.52"/>
    <n v="57.1"/>
    <n v="56.679085676681758"/>
    <n v="3258016"/>
    <n v="9557"/>
    <n v="184661368"/>
    <n v="1448464"/>
    <n v="44.46"/>
    <n v="2.83"/>
    <n v="2.58"/>
    <x v="0"/>
    <x v="0"/>
  </r>
  <r>
    <x v="5"/>
    <x v="51"/>
    <x v="3"/>
    <n v="53.92"/>
    <n v="55.45"/>
    <n v="53.92"/>
    <n v="54.37"/>
    <n v="54.752920955788042"/>
    <n v="857596"/>
    <n v="3507"/>
    <n v="46955886"/>
    <n v="380253"/>
    <n v="44.34"/>
    <n v="1.53"/>
    <n v="0.45"/>
    <x v="0"/>
    <x v="0"/>
  </r>
  <r>
    <x v="5"/>
    <x v="52"/>
    <x v="3"/>
    <n v="54.96"/>
    <n v="54.96"/>
    <n v="53.64"/>
    <n v="53.89"/>
    <n v="53.95954098899805"/>
    <n v="450011"/>
    <n v="1675"/>
    <n v="24282387"/>
    <n v="214472"/>
    <n v="47.66"/>
    <n v="1.32"/>
    <n v="-1.07"/>
    <x v="1"/>
    <x v="0"/>
  </r>
  <r>
    <x v="5"/>
    <x v="53"/>
    <x v="3"/>
    <n v="54.67"/>
    <n v="54.96"/>
    <n v="54.24"/>
    <n v="54.3"/>
    <n v="54.509650216885113"/>
    <n v="469834"/>
    <n v="2433"/>
    <n v="25610487"/>
    <n v="253536"/>
    <n v="53.96"/>
    <n v="0.72"/>
    <n v="-0.37"/>
    <x v="1"/>
    <x v="0"/>
  </r>
  <r>
    <x v="5"/>
    <x v="54"/>
    <x v="3"/>
    <n v="54"/>
    <n v="55.19"/>
    <n v="54"/>
    <n v="54.58"/>
    <n v="54.699200702351455"/>
    <n v="590018"/>
    <n v="1699"/>
    <n v="32273513"/>
    <n v="194107"/>
    <n v="32.9"/>
    <n v="1.19"/>
    <n v="0.57999999999999996"/>
    <x v="0"/>
    <x v="0"/>
  </r>
  <r>
    <x v="5"/>
    <x v="55"/>
    <x v="3"/>
    <n v="53.01"/>
    <n v="53.85"/>
    <n v="53.01"/>
    <n v="53.42"/>
    <n v="53.450970615868023"/>
    <n v="16594773"/>
    <n v="2049"/>
    <n v="887006724"/>
    <n v="275894"/>
    <n v="1.66"/>
    <n v="0.84"/>
    <n v="0.41"/>
    <x v="0"/>
    <x v="0"/>
  </r>
  <r>
    <x v="5"/>
    <x v="56"/>
    <x v="4"/>
    <n v="53.65"/>
    <n v="54.4"/>
    <n v="53.59"/>
    <n v="53.86"/>
    <n v="53.901933728638681"/>
    <n v="563109"/>
    <n v="2239"/>
    <n v="30352664"/>
    <n v="264999"/>
    <n v="47.06"/>
    <n v="0.81"/>
    <n v="0.21"/>
    <x v="0"/>
    <x v="0"/>
  </r>
  <r>
    <x v="5"/>
    <x v="57"/>
    <x v="4"/>
    <n v="54.5"/>
    <n v="54.51"/>
    <n v="53.12"/>
    <n v="53.73"/>
    <n v="53.738819786695871"/>
    <n v="498537"/>
    <n v="1823"/>
    <n v="26790790"/>
    <n v="154556"/>
    <n v="31"/>
    <n v="1.39"/>
    <n v="-0.77"/>
    <x v="1"/>
    <x v="0"/>
  </r>
  <r>
    <x v="5"/>
    <x v="58"/>
    <x v="4"/>
    <n v="54.55"/>
    <n v="55.1"/>
    <n v="53.69"/>
    <n v="54.44"/>
    <n v="54.270804957904005"/>
    <n v="805421"/>
    <n v="3505"/>
    <n v="43710846"/>
    <n v="270773"/>
    <n v="33.619999999999997"/>
    <n v="1.41"/>
    <n v="-0.11"/>
    <x v="1"/>
    <x v="0"/>
  </r>
  <r>
    <x v="5"/>
    <x v="59"/>
    <x v="4"/>
    <n v="54.78"/>
    <n v="56.15"/>
    <n v="54.13"/>
    <n v="54.58"/>
    <n v="55.121607781320442"/>
    <n v="811379"/>
    <n v="2365"/>
    <n v="44724515"/>
    <n v="259325"/>
    <n v="31.96"/>
    <n v="2.02"/>
    <n v="-0.2"/>
    <x v="1"/>
    <x v="0"/>
  </r>
  <r>
    <x v="5"/>
    <x v="60"/>
    <x v="4"/>
    <n v="54.31"/>
    <n v="54.83"/>
    <n v="53.06"/>
    <n v="54.61"/>
    <n v="53.958481380171605"/>
    <n v="630994"/>
    <n v="2119"/>
    <n v="34047478"/>
    <n v="215145"/>
    <n v="34.1"/>
    <n v="1.77"/>
    <n v="0.3"/>
    <x v="0"/>
    <x v="0"/>
  </r>
  <r>
    <x v="5"/>
    <x v="61"/>
    <x v="0"/>
    <n v="53.04"/>
    <n v="54.65"/>
    <n v="52.66"/>
    <n v="54.38"/>
    <n v="53.542907812775226"/>
    <n v="1248980"/>
    <n v="5154"/>
    <n v="66874021"/>
    <n v="575736"/>
    <n v="46.1"/>
    <n v="1.99"/>
    <n v="1.34"/>
    <x v="0"/>
    <x v="0"/>
  </r>
  <r>
    <x v="5"/>
    <x v="62"/>
    <x v="0"/>
    <n v="56.37"/>
    <n v="56.44"/>
    <n v="53.85"/>
    <n v="54.1"/>
    <n v="54.946846295162281"/>
    <n v="1257410"/>
    <n v="5387"/>
    <n v="69090714"/>
    <n v="606559"/>
    <n v="48.24"/>
    <n v="2.59"/>
    <n v="-2.27"/>
    <x v="1"/>
    <x v="0"/>
  </r>
  <r>
    <x v="5"/>
    <x v="63"/>
    <x v="0"/>
    <n v="56.48"/>
    <n v="56.51"/>
    <n v="55.26"/>
    <n v="55.99"/>
    <n v="55.917988154375237"/>
    <n v="816504"/>
    <n v="2439"/>
    <n v="45657261"/>
    <n v="375610"/>
    <n v="46"/>
    <n v="1.25"/>
    <n v="-0.49"/>
    <x v="1"/>
    <x v="0"/>
  </r>
  <r>
    <x v="5"/>
    <x v="64"/>
    <x v="0"/>
    <n v="56.95"/>
    <n v="57.65"/>
    <n v="56.31"/>
    <n v="56.48"/>
    <n v="57.024187370632248"/>
    <n v="1463367"/>
    <n v="5082"/>
    <n v="83447314"/>
    <n v="664033"/>
    <n v="45.38"/>
    <n v="1.34"/>
    <n v="-0.47"/>
    <x v="1"/>
    <x v="0"/>
  </r>
  <r>
    <x v="5"/>
    <x v="65"/>
    <x v="0"/>
    <n v="55.69"/>
    <n v="57.79"/>
    <n v="55.2"/>
    <n v="56.86"/>
    <n v="56.797990719167927"/>
    <n v="3469301"/>
    <n v="9685"/>
    <n v="197049326"/>
    <n v="1579821"/>
    <n v="45.54"/>
    <n v="2.59"/>
    <n v="1.17"/>
    <x v="0"/>
    <x v="0"/>
  </r>
  <r>
    <x v="5"/>
    <x v="66"/>
    <x v="1"/>
    <n v="55.7"/>
    <n v="57.18"/>
    <n v="54.48"/>
    <n v="55.05"/>
    <n v="55.511833445592991"/>
    <n v="2295274"/>
    <n v="8603"/>
    <n v="127414868"/>
    <n v="886776"/>
    <n v="38.630000000000003"/>
    <n v="2.7"/>
    <n v="-0.65"/>
    <x v="1"/>
    <x v="0"/>
  </r>
  <r>
    <x v="5"/>
    <x v="67"/>
    <x v="1"/>
    <n v="56.62"/>
    <n v="57.33"/>
    <n v="55.72"/>
    <n v="55.92"/>
    <n v="56.322048183953989"/>
    <n v="1188819"/>
    <n v="4203"/>
    <n v="66956721"/>
    <n v="611148"/>
    <n v="51.41"/>
    <n v="1.61"/>
    <n v="-0.7"/>
    <x v="1"/>
    <x v="0"/>
  </r>
  <r>
    <x v="5"/>
    <x v="68"/>
    <x v="1"/>
    <n v="56.73"/>
    <n v="57.05"/>
    <n v="55.55"/>
    <n v="56.41"/>
    <n v="56.172911718714218"/>
    <n v="1375569"/>
    <n v="4320"/>
    <n v="77269716"/>
    <n v="654452"/>
    <n v="47.58"/>
    <n v="1.5"/>
    <n v="-0.32"/>
    <x v="1"/>
    <x v="0"/>
  </r>
  <r>
    <x v="5"/>
    <x v="69"/>
    <x v="1"/>
    <n v="57.54"/>
    <n v="57.92"/>
    <n v="55.7"/>
    <n v="56.65"/>
    <n v="56.623813984945272"/>
    <n v="1378039"/>
    <n v="4876"/>
    <n v="78029824"/>
    <n v="484094"/>
    <n v="35.130000000000003"/>
    <n v="2.2200000000000002"/>
    <n v="-0.89"/>
    <x v="1"/>
    <x v="0"/>
  </r>
  <r>
    <x v="5"/>
    <x v="70"/>
    <x v="1"/>
    <n v="54.5"/>
    <n v="58"/>
    <n v="54.1"/>
    <n v="57.48"/>
    <n v="56.765125170977626"/>
    <n v="8466020"/>
    <n v="21764"/>
    <n v="480574685"/>
    <n v="3893007"/>
    <n v="45.98"/>
    <n v="3.9"/>
    <n v="2.98"/>
    <x v="0"/>
    <x v="0"/>
  </r>
  <r>
    <x v="5"/>
    <x v="71"/>
    <x v="2"/>
    <n v="51.01"/>
    <n v="54.4"/>
    <n v="50.75"/>
    <n v="53.99"/>
    <n v="53.137915419412224"/>
    <n v="4182520"/>
    <n v="9475"/>
    <n v="222250394"/>
    <n v="2495227"/>
    <n v="59.66"/>
    <n v="3.65"/>
    <n v="2.98"/>
    <x v="0"/>
    <x v="0"/>
  </r>
  <r>
    <x v="5"/>
    <x v="72"/>
    <x v="2"/>
    <n v="51.48"/>
    <n v="51.51"/>
    <n v="50.93"/>
    <n v="50.99"/>
    <n v="51.157670044323901"/>
    <n v="238923"/>
    <n v="873"/>
    <n v="12222744"/>
    <n v="131828"/>
    <n v="55.18"/>
    <n v="0.57999999999999996"/>
    <n v="-0.49"/>
    <x v="1"/>
    <x v="0"/>
  </r>
  <r>
    <x v="5"/>
    <x v="73"/>
    <x v="2"/>
    <n v="51"/>
    <n v="51.55"/>
    <n v="50.99"/>
    <n v="51.16"/>
    <n v="51.246256208523043"/>
    <n v="696019"/>
    <n v="2652"/>
    <n v="35668368"/>
    <n v="368370"/>
    <n v="52.93"/>
    <n v="0.56000000000000005"/>
    <n v="0.16"/>
    <x v="0"/>
    <x v="0"/>
  </r>
  <r>
    <x v="5"/>
    <x v="74"/>
    <x v="2"/>
    <n v="51.56"/>
    <n v="51.56"/>
    <n v="50.56"/>
    <n v="50.97"/>
    <n v="50.960874840620242"/>
    <n v="291756"/>
    <n v="943"/>
    <n v="14868141"/>
    <n v="129262"/>
    <n v="44.3"/>
    <n v="1"/>
    <n v="-0.59"/>
    <x v="1"/>
    <x v="0"/>
  </r>
  <r>
    <x v="5"/>
    <x v="75"/>
    <x v="2"/>
    <n v="51.43"/>
    <n v="51.75"/>
    <n v="50.94"/>
    <n v="51.05"/>
    <n v="51.202062570781429"/>
    <n v="706400"/>
    <n v="3025"/>
    <n v="36169137"/>
    <n v="390066"/>
    <n v="55.22"/>
    <n v="0.81"/>
    <n v="-0.38"/>
    <x v="1"/>
    <x v="0"/>
  </r>
  <r>
    <x v="5"/>
    <x v="76"/>
    <x v="3"/>
    <n v="50.68"/>
    <n v="51.38"/>
    <n v="50.3"/>
    <n v="51.25"/>
    <n v="50.772040244062374"/>
    <n v="800615"/>
    <n v="2865"/>
    <n v="40648857"/>
    <n v="343320"/>
    <n v="42.88"/>
    <n v="1.08"/>
    <n v="0.56999999999999995"/>
    <x v="0"/>
    <x v="0"/>
  </r>
  <r>
    <x v="5"/>
    <x v="77"/>
    <x v="3"/>
    <n v="51.09"/>
    <n v="51.77"/>
    <n v="50.11"/>
    <n v="50.47"/>
    <n v="50.780703198242364"/>
    <n v="838398"/>
    <n v="3803"/>
    <n v="42574440"/>
    <n v="345837"/>
    <n v="41.25"/>
    <n v="1.66"/>
    <n v="-0.62"/>
    <x v="1"/>
    <x v="0"/>
  </r>
  <r>
    <x v="5"/>
    <x v="78"/>
    <x v="3"/>
    <n v="51.42"/>
    <n v="51.74"/>
    <n v="50.6"/>
    <n v="51.24"/>
    <n v="51.231746102904737"/>
    <n v="401517"/>
    <n v="1508"/>
    <n v="20570417"/>
    <n v="138295"/>
    <n v="34.44"/>
    <n v="1.1399999999999999"/>
    <n v="-0.18"/>
    <x v="1"/>
    <x v="0"/>
  </r>
  <r>
    <x v="5"/>
    <x v="79"/>
    <x v="3"/>
    <n v="53.32"/>
    <n v="53.5"/>
    <n v="51.25"/>
    <n v="51.38"/>
    <n v="51.993930032919515"/>
    <n v="1449596"/>
    <n v="4680"/>
    <n v="75370193"/>
    <n v="718594"/>
    <n v="49.57"/>
    <n v="2.25"/>
    <n v="-1.94"/>
    <x v="1"/>
    <x v="0"/>
  </r>
  <r>
    <x v="5"/>
    <x v="80"/>
    <x v="3"/>
    <n v="51.02"/>
    <n v="54.07"/>
    <n v="51.02"/>
    <n v="53.11"/>
    <n v="53.045259523299862"/>
    <n v="3868092"/>
    <n v="9500"/>
    <n v="205183944"/>
    <n v="2075872"/>
    <n v="53.67"/>
    <n v="3.05"/>
    <n v="2.09"/>
    <x v="0"/>
    <x v="0"/>
  </r>
  <r>
    <x v="5"/>
    <x v="81"/>
    <x v="4"/>
    <n v="50.49"/>
    <n v="51.59"/>
    <n v="50.49"/>
    <n v="51.07"/>
    <n v="50.970905018168672"/>
    <n v="1194639"/>
    <n v="3968"/>
    <n v="60891831"/>
    <n v="666547"/>
    <n v="55.79"/>
    <n v="1.1000000000000001"/>
    <n v="0.57999999999999996"/>
    <x v="0"/>
    <x v="0"/>
  </r>
  <r>
    <x v="5"/>
    <x v="82"/>
    <x v="4"/>
    <n v="50.4"/>
    <n v="51.04"/>
    <n v="50.35"/>
    <n v="50.48"/>
    <n v="50.590432293805371"/>
    <n v="813382"/>
    <n v="2911"/>
    <n v="41149347"/>
    <n v="421606"/>
    <n v="51.83"/>
    <n v="0.69"/>
    <n v="0.08"/>
    <x v="0"/>
    <x v="0"/>
  </r>
  <r>
    <x v="5"/>
    <x v="83"/>
    <x v="4"/>
    <n v="50.55"/>
    <n v="51"/>
    <n v="50.33"/>
    <n v="50.53"/>
    <n v="50.553920737387138"/>
    <n v="430493"/>
    <n v="1189"/>
    <n v="21763109"/>
    <m/>
    <m/>
    <n v="0.67"/>
    <n v="-0.02"/>
    <x v="1"/>
    <x v="0"/>
  </r>
  <r>
    <x v="5"/>
    <x v="84"/>
    <x v="4"/>
    <n v="50.68"/>
    <n v="51.13"/>
    <n v="50.1"/>
    <n v="50.52"/>
    <n v="50.671714086036154"/>
    <n v="455018"/>
    <n v="1263"/>
    <n v="23056542"/>
    <n v="154273"/>
    <n v="33.9"/>
    <n v="1.03"/>
    <n v="-0.16"/>
    <x v="1"/>
    <x v="0"/>
  </r>
  <r>
    <x v="5"/>
    <x v="85"/>
    <x v="4"/>
    <n v="50.19"/>
    <n v="50.9"/>
    <n v="49.84"/>
    <n v="50.7"/>
    <n v="50.389040332015242"/>
    <n v="1592457"/>
    <n v="4129"/>
    <n v="80242380"/>
    <n v="987151"/>
    <n v="61.99"/>
    <n v="1.06"/>
    <n v="0.51"/>
    <x v="0"/>
    <x v="0"/>
  </r>
  <r>
    <x v="5"/>
    <x v="86"/>
    <x v="0"/>
    <n v="47.14"/>
    <n v="49.13"/>
    <n v="47.14"/>
    <n v="48.35"/>
    <n v="48.16303584584508"/>
    <n v="1968150"/>
    <n v="5737"/>
    <n v="94792079"/>
    <n v="611783"/>
    <n v="31.08"/>
    <n v="1.99"/>
    <n v="1.21"/>
    <x v="0"/>
    <x v="0"/>
  </r>
  <r>
    <x v="5"/>
    <x v="87"/>
    <x v="0"/>
    <n v="50.95"/>
    <n v="51.64"/>
    <n v="50.21"/>
    <n v="50.42"/>
    <n v="50.978705267767765"/>
    <n v="511488"/>
    <n v="1683"/>
    <n v="26074996"/>
    <n v="240848"/>
    <n v="47.09"/>
    <n v="1.43"/>
    <n v="-0.53"/>
    <x v="1"/>
    <x v="0"/>
  </r>
  <r>
    <x v="5"/>
    <x v="88"/>
    <x v="0"/>
    <n v="49.08"/>
    <n v="51.17"/>
    <n v="49.08"/>
    <n v="50.92"/>
    <n v="50.205988756686715"/>
    <n v="1858349"/>
    <n v="4738"/>
    <n v="93300249"/>
    <n v="588661"/>
    <n v="31.68"/>
    <n v="2.09"/>
    <n v="1.84"/>
    <x v="0"/>
    <x v="0"/>
  </r>
  <r>
    <x v="5"/>
    <x v="89"/>
    <x v="0"/>
    <n v="52.01"/>
    <n v="52.09"/>
    <n v="49.7"/>
    <n v="50.17"/>
    <n v="50.932576315386193"/>
    <n v="1938043"/>
    <n v="6893"/>
    <n v="98709523"/>
    <n v="801465"/>
    <n v="41.35"/>
    <n v="2.39"/>
    <n v="-1.84"/>
    <x v="1"/>
    <x v="0"/>
  </r>
  <r>
    <x v="5"/>
    <x v="90"/>
    <x v="0"/>
    <n v="51"/>
    <n v="52"/>
    <n v="50.54"/>
    <n v="51.84"/>
    <n v="51.444770952822523"/>
    <n v="1397616"/>
    <n v="4528"/>
    <n v="71900035"/>
    <n v="775436"/>
    <n v="55.48"/>
    <n v="1.46"/>
    <n v="0.84"/>
    <x v="0"/>
    <x v="0"/>
  </r>
  <r>
    <x v="5"/>
    <x v="91"/>
    <x v="1"/>
    <n v="50.61"/>
    <n v="51.59"/>
    <n v="50.35"/>
    <n v="50.64"/>
    <n v="50.851206828659194"/>
    <n v="1084371"/>
    <n v="4544"/>
    <n v="55141574"/>
    <n v="393604"/>
    <n v="36.299999999999997"/>
    <n v="1.24"/>
    <n v="0.03"/>
    <x v="0"/>
    <x v="0"/>
  </r>
  <r>
    <x v="5"/>
    <x v="92"/>
    <x v="2"/>
    <n v="51.44"/>
    <n v="51.47"/>
    <n v="50.37"/>
    <n v="50.69"/>
    <n v="50.870354499973409"/>
    <n v="977828"/>
    <n v="4759"/>
    <n v="49742457"/>
    <n v="426699"/>
    <n v="43.64"/>
    <n v="1.1000000000000001"/>
    <n v="-0.75"/>
    <x v="1"/>
    <x v="0"/>
  </r>
  <r>
    <x v="5"/>
    <x v="93"/>
    <x v="2"/>
    <n v="51.41"/>
    <n v="52.4"/>
    <n v="50.92"/>
    <n v="51.44"/>
    <n v="51.622294900535515"/>
    <n v="1731221"/>
    <n v="5546"/>
    <n v="89369601"/>
    <n v="856084"/>
    <n v="49.45"/>
    <n v="1.48"/>
    <n v="0.03"/>
    <x v="0"/>
    <x v="0"/>
  </r>
  <r>
    <x v="5"/>
    <x v="94"/>
    <x v="2"/>
    <n v="50.38"/>
    <n v="51.1"/>
    <n v="50.33"/>
    <n v="50.94"/>
    <n v="50.750690899231927"/>
    <n v="1622885"/>
    <n v="4738"/>
    <n v="82362535"/>
    <n v="927008"/>
    <n v="57.12"/>
    <n v="0.77"/>
    <n v="0.56000000000000005"/>
    <x v="0"/>
    <x v="0"/>
  </r>
  <r>
    <x v="5"/>
    <x v="95"/>
    <x v="3"/>
    <n v="51"/>
    <n v="51.2"/>
    <n v="49.04"/>
    <n v="50.12"/>
    <n v="50.159017353599666"/>
    <n v="1058570"/>
    <n v="3661"/>
    <n v="53096831"/>
    <n v="353301"/>
    <n v="33.380000000000003"/>
    <n v="2.16"/>
    <n v="-0.88"/>
    <x v="1"/>
    <x v="0"/>
  </r>
  <r>
    <x v="5"/>
    <x v="96"/>
    <x v="3"/>
    <n v="50.63"/>
    <n v="51.17"/>
    <n v="50.47"/>
    <n v="50.53"/>
    <n v="50.681784734131085"/>
    <n v="316641"/>
    <n v="1132"/>
    <n v="16047931"/>
    <n v="150308"/>
    <n v="47.47"/>
    <n v="0.7"/>
    <n v="-0.1"/>
    <x v="1"/>
    <x v="0"/>
  </r>
  <r>
    <x v="5"/>
    <x v="97"/>
    <x v="3"/>
    <n v="50.92"/>
    <n v="50.98"/>
    <n v="49.4"/>
    <n v="50.8"/>
    <n v="50.271297645383321"/>
    <n v="1218245"/>
    <n v="4613"/>
    <n v="61242757"/>
    <n v="449609"/>
    <n v="36.909999999999997"/>
    <n v="1.58"/>
    <n v="-0.12"/>
    <x v="1"/>
    <x v="0"/>
  </r>
  <r>
    <x v="5"/>
    <x v="98"/>
    <x v="3"/>
    <n v="51.5"/>
    <n v="51.97"/>
    <n v="50.3"/>
    <n v="50.5"/>
    <n v="51.192560242163111"/>
    <n v="1858582"/>
    <n v="5942"/>
    <n v="95145571"/>
    <n v="709187"/>
    <n v="38.159999999999997"/>
    <n v="1.67"/>
    <n v="-1"/>
    <x v="1"/>
    <x v="0"/>
  </r>
  <r>
    <x v="5"/>
    <x v="99"/>
    <x v="3"/>
    <n v="49.15"/>
    <n v="51.22"/>
    <n v="49.07"/>
    <n v="50.92"/>
    <n v="50.471898763199121"/>
    <n v="1570180"/>
    <n v="4365"/>
    <n v="79249966"/>
    <n v="594954"/>
    <n v="37.89"/>
    <n v="2.15"/>
    <n v="1.77"/>
    <x v="0"/>
    <x v="0"/>
  </r>
  <r>
    <x v="5"/>
    <x v="100"/>
    <x v="4"/>
    <n v="47.77"/>
    <n v="48.9"/>
    <n v="47.61"/>
    <n v="48.37"/>
    <n v="48.241250130717482"/>
    <n v="1463079"/>
    <n v="5097"/>
    <n v="70580760"/>
    <n v="620655"/>
    <n v="42.42"/>
    <n v="1.29"/>
    <n v="0.6"/>
    <x v="0"/>
    <x v="0"/>
  </r>
  <r>
    <x v="5"/>
    <x v="101"/>
    <x v="4"/>
    <n v="46.03"/>
    <n v="47.9"/>
    <n v="46.03"/>
    <n v="47.53"/>
    <n v="47.356315800947542"/>
    <n v="1421997"/>
    <n v="4756"/>
    <n v="67340539"/>
    <n v="801998"/>
    <n v="56.4"/>
    <n v="1.87"/>
    <n v="1.5"/>
    <x v="0"/>
    <x v="0"/>
  </r>
  <r>
    <x v="5"/>
    <x v="102"/>
    <x v="4"/>
    <n v="46.24"/>
    <n v="46.5"/>
    <n v="45.93"/>
    <n v="46.04"/>
    <n v="46.115308158981705"/>
    <n v="756087"/>
    <n v="3233"/>
    <n v="34867185"/>
    <n v="293524"/>
    <n v="38.82"/>
    <n v="0.56999999999999995"/>
    <n v="-0.2"/>
    <x v="1"/>
    <x v="0"/>
  </r>
  <r>
    <x v="5"/>
    <x v="103"/>
    <x v="0"/>
    <n v="46.36"/>
    <n v="46.45"/>
    <n v="45.55"/>
    <n v="45.68"/>
    <n v="45.872910253402019"/>
    <n v="856623"/>
    <n v="3345"/>
    <n v="39295790"/>
    <n v="333201"/>
    <n v="38.9"/>
    <n v="0.9"/>
    <n v="-0.68"/>
    <x v="1"/>
    <x v="0"/>
  </r>
  <r>
    <x v="5"/>
    <x v="104"/>
    <x v="0"/>
    <n v="45.07"/>
    <n v="45.81"/>
    <n v="44.77"/>
    <n v="45.47"/>
    <n v="45.366829098645162"/>
    <n v="736103"/>
    <n v="3444"/>
    <n v="33394659"/>
    <n v="237371"/>
    <n v="32.25"/>
    <n v="1.04"/>
    <n v="0.4"/>
    <x v="0"/>
    <x v="0"/>
  </r>
  <r>
    <x v="5"/>
    <x v="105"/>
    <x v="0"/>
    <n v="44.94"/>
    <n v="45.75"/>
    <n v="44.13"/>
    <n v="45.2"/>
    <n v="44.933513088008695"/>
    <n v="1045499"/>
    <n v="4840"/>
    <n v="46977943"/>
    <n v="256374"/>
    <n v="24.52"/>
    <n v="1.62"/>
    <n v="0.26"/>
    <x v="0"/>
    <x v="0"/>
  </r>
  <r>
    <x v="5"/>
    <x v="106"/>
    <x v="0"/>
    <n v="38.11"/>
    <n v="44.75"/>
    <n v="38.11"/>
    <n v="43.62"/>
    <n v="43.446573153366167"/>
    <n v="1654524"/>
    <n v="9459"/>
    <n v="71883398"/>
    <n v="747340"/>
    <n v="45.17"/>
    <n v="6.64"/>
    <n v="5.51"/>
    <x v="0"/>
    <x v="0"/>
  </r>
  <r>
    <x v="5"/>
    <x v="107"/>
    <x v="1"/>
    <n v="47.08"/>
    <n v="47.92"/>
    <n v="46.2"/>
    <n v="46.6"/>
    <n v="46.708609872799414"/>
    <n v="330423"/>
    <n v="1551"/>
    <n v="15433599"/>
    <n v="117736"/>
    <n v="35.630000000000003"/>
    <n v="1.72"/>
    <n v="-0.48"/>
    <x v="1"/>
    <x v="0"/>
  </r>
  <r>
    <x v="5"/>
    <x v="108"/>
    <x v="1"/>
    <n v="45.89"/>
    <n v="47.88"/>
    <n v="45.87"/>
    <n v="47.62"/>
    <n v="47.069684865519903"/>
    <n v="991894"/>
    <n v="3760"/>
    <n v="46688138"/>
    <n v="480064"/>
    <n v="48.4"/>
    <n v="2.0099999999999998"/>
    <n v="1.73"/>
    <x v="0"/>
    <x v="0"/>
  </r>
  <r>
    <x v="5"/>
    <x v="109"/>
    <x v="1"/>
    <n v="46.89"/>
    <n v="46.89"/>
    <n v="45.33"/>
    <n v="46.22"/>
    <n v="45.977739669284553"/>
    <n v="362124"/>
    <n v="1368"/>
    <n v="16649643"/>
    <n v="122698"/>
    <n v="33.880000000000003"/>
    <n v="1.56"/>
    <n v="-0.67"/>
    <x v="1"/>
    <x v="0"/>
  </r>
  <r>
    <x v="5"/>
    <x v="110"/>
    <x v="1"/>
    <n v="46.76"/>
    <n v="46.85"/>
    <n v="46"/>
    <n v="46.26"/>
    <n v="46.421769762745519"/>
    <n v="354556"/>
    <n v="1399"/>
    <n v="16459117"/>
    <n v="113517"/>
    <n v="32.020000000000003"/>
    <n v="0.85"/>
    <n v="-0.5"/>
    <x v="1"/>
    <x v="0"/>
  </r>
  <r>
    <x v="5"/>
    <x v="111"/>
    <x v="2"/>
    <n v="46.77"/>
    <n v="47.7"/>
    <n v="46.08"/>
    <n v="46.22"/>
    <n v="46.851058653528831"/>
    <n v="1360549"/>
    <n v="4635"/>
    <n v="63743161"/>
    <n v="812325"/>
    <n v="59.71"/>
    <n v="1.62"/>
    <n v="-0.55000000000000004"/>
    <x v="1"/>
    <x v="0"/>
  </r>
  <r>
    <x v="5"/>
    <x v="112"/>
    <x v="2"/>
    <n v="46.45"/>
    <n v="47"/>
    <n v="45.91"/>
    <n v="46.81"/>
    <n v="46.492581076981544"/>
    <n v="886719"/>
    <n v="2602"/>
    <n v="41225855"/>
    <n v="324509"/>
    <n v="36.6"/>
    <n v="1.0900000000000001"/>
    <n v="0.36"/>
    <x v="0"/>
    <x v="0"/>
  </r>
  <r>
    <x v="5"/>
    <x v="113"/>
    <x v="2"/>
    <n v="46.58"/>
    <n v="47.75"/>
    <n v="46.1"/>
    <n v="46.34"/>
    <n v="47.042253123885317"/>
    <n v="1808245"/>
    <n v="4908"/>
    <n v="85063919"/>
    <n v="918401"/>
    <n v="50.79"/>
    <n v="1.65"/>
    <n v="-0.24"/>
    <x v="1"/>
    <x v="0"/>
  </r>
  <r>
    <x v="5"/>
    <x v="114"/>
    <x v="2"/>
    <n v="48.33"/>
    <n v="48.7"/>
    <n v="46.37"/>
    <n v="46.58"/>
    <n v="47.320136596039077"/>
    <n v="1422296"/>
    <n v="6589"/>
    <n v="67303241"/>
    <n v="586580"/>
    <n v="41.24"/>
    <n v="2.33"/>
    <n v="-1.75"/>
    <x v="1"/>
    <x v="0"/>
  </r>
  <r>
    <x v="5"/>
    <x v="115"/>
    <x v="2"/>
    <n v="48.21"/>
    <n v="49.5"/>
    <n v="48.21"/>
    <n v="48.31"/>
    <n v="48.760559048115105"/>
    <n v="1378486"/>
    <n v="5834"/>
    <n v="67215748"/>
    <n v="635435"/>
    <n v="46.1"/>
    <n v="1.29"/>
    <n v="0.1"/>
    <x v="0"/>
    <x v="0"/>
  </r>
  <r>
    <x v="5"/>
    <x v="116"/>
    <x v="3"/>
    <n v="46.87"/>
    <n v="48.3"/>
    <n v="46.87"/>
    <n v="48.05"/>
    <n v="47.773936144093184"/>
    <n v="407292"/>
    <n v="1409"/>
    <n v="19457942"/>
    <n v="197870"/>
    <n v="48.58"/>
    <n v="1.43"/>
    <n v="1.18"/>
    <x v="0"/>
    <x v="0"/>
  </r>
  <r>
    <x v="5"/>
    <x v="117"/>
    <x v="3"/>
    <n v="48.06"/>
    <n v="48.3"/>
    <n v="47.01"/>
    <n v="47.21"/>
    <n v="47.507557828892502"/>
    <n v="754251"/>
    <n v="3830"/>
    <n v="35832623"/>
    <n v="313886"/>
    <n v="41.62"/>
    <n v="1.29"/>
    <n v="-0.85"/>
    <x v="1"/>
    <x v="0"/>
  </r>
  <r>
    <x v="5"/>
    <x v="118"/>
    <x v="3"/>
    <n v="45.94"/>
    <n v="47.71"/>
    <n v="45.94"/>
    <n v="47.56"/>
    <n v="47.13711554168205"/>
    <n v="1072548"/>
    <n v="4491"/>
    <n v="50556819"/>
    <n v="506938"/>
    <n v="47.26"/>
    <n v="1.77"/>
    <n v="1.62"/>
    <x v="0"/>
    <x v="0"/>
  </r>
  <r>
    <x v="5"/>
    <x v="119"/>
    <x v="3"/>
    <n v="44.5"/>
    <n v="46.35"/>
    <n v="44.5"/>
    <n v="45.96"/>
    <n v="45.703354991206787"/>
    <n v="530523"/>
    <n v="2189"/>
    <n v="24246681"/>
    <n v="171920"/>
    <n v="32.409999999999997"/>
    <n v="1.85"/>
    <n v="1.46"/>
    <x v="0"/>
    <x v="0"/>
  </r>
  <r>
    <x v="5"/>
    <x v="120"/>
    <x v="3"/>
    <n v="45.61"/>
    <n v="45.8"/>
    <n v="44.22"/>
    <n v="44.42"/>
    <n v="44.886491599769343"/>
    <n v="926046"/>
    <n v="5128"/>
    <n v="41566956"/>
    <n v="376855"/>
    <n v="40.700000000000003"/>
    <n v="1.58"/>
    <n v="-1.19"/>
    <x v="1"/>
    <x v="0"/>
  </r>
  <r>
    <x v="5"/>
    <x v="121"/>
    <x v="4"/>
    <n v="46.63"/>
    <n v="47"/>
    <n v="45.36"/>
    <n v="45.45"/>
    <n v="46.097192210632137"/>
    <n v="771924"/>
    <n v="4251"/>
    <n v="35583529"/>
    <n v="388467"/>
    <n v="50.32"/>
    <n v="1.64"/>
    <n v="-1.18"/>
    <x v="1"/>
    <x v="0"/>
  </r>
  <r>
    <x v="5"/>
    <x v="122"/>
    <x v="4"/>
    <n v="46.97"/>
    <n v="47.64"/>
    <n v="46.28"/>
    <n v="46.52"/>
    <n v="46.895494042549984"/>
    <n v="530764"/>
    <n v="3090"/>
    <n v="24890440"/>
    <n v="206321"/>
    <n v="38.869999999999997"/>
    <n v="1.36"/>
    <n v="-0.45"/>
    <x v="1"/>
    <x v="0"/>
  </r>
  <r>
    <x v="5"/>
    <x v="123"/>
    <x v="4"/>
    <n v="46.86"/>
    <n v="47.44"/>
    <n v="46.56"/>
    <n v="47"/>
    <n v="47.003288094691293"/>
    <n v="274323"/>
    <n v="1396"/>
    <n v="12894083"/>
    <n v="114513"/>
    <n v="41.74"/>
    <n v="0.88"/>
    <n v="0.14000000000000001"/>
    <x v="0"/>
    <x v="0"/>
  </r>
  <r>
    <x v="5"/>
    <x v="124"/>
    <x v="4"/>
    <n v="47.97"/>
    <n v="48.4"/>
    <n v="47.29"/>
    <n v="47.67"/>
    <n v="48.000610489023849"/>
    <n v="316140"/>
    <n v="1561"/>
    <n v="15174913"/>
    <n v="131556"/>
    <n v="41.61"/>
    <n v="1.1100000000000001"/>
    <n v="-0.3"/>
    <x v="1"/>
    <x v="0"/>
  </r>
  <r>
    <x v="5"/>
    <x v="125"/>
    <x v="0"/>
    <n v="47.8"/>
    <n v="48.38"/>
    <n v="47.5"/>
    <n v="47.94"/>
    <n v="47.925756798581169"/>
    <n v="460096"/>
    <n v="2545"/>
    <n v="22050449"/>
    <n v="188852"/>
    <n v="41.05"/>
    <n v="0.88"/>
    <n v="0.14000000000000001"/>
    <x v="0"/>
    <x v="0"/>
  </r>
  <r>
    <x v="5"/>
    <x v="126"/>
    <x v="0"/>
    <n v="47.89"/>
    <n v="48.33"/>
    <n v="47.38"/>
    <n v="47.76"/>
    <n v="47.827376617014828"/>
    <n v="930882"/>
    <n v="3045"/>
    <n v="44521644"/>
    <n v="521180"/>
    <n v="55.99"/>
    <n v="0.95"/>
    <n v="-0.13"/>
    <x v="1"/>
    <x v="0"/>
  </r>
  <r>
    <x v="5"/>
    <x v="127"/>
    <x v="0"/>
    <n v="45.39"/>
    <n v="47.35"/>
    <n v="45.27"/>
    <n v="47.18"/>
    <n v="46.647606203641267"/>
    <n v="437485"/>
    <n v="1622"/>
    <n v="20407628"/>
    <n v="137568"/>
    <n v="31.45"/>
    <n v="2.08"/>
    <n v="1.79"/>
    <x v="0"/>
    <x v="0"/>
  </r>
  <r>
    <x v="5"/>
    <x v="128"/>
    <x v="0"/>
    <n v="44"/>
    <n v="45.75"/>
    <n v="43.8"/>
    <n v="45.4"/>
    <n v="45.030466221223371"/>
    <n v="495237"/>
    <n v="1885"/>
    <n v="22300753"/>
    <n v="137047"/>
    <n v="27.67"/>
    <n v="1.95"/>
    <n v="1.4"/>
    <x v="0"/>
    <x v="0"/>
  </r>
  <r>
    <x v="5"/>
    <x v="129"/>
    <x v="0"/>
    <n v="46.48"/>
    <n v="47"/>
    <n v="43.69"/>
    <n v="44.62"/>
    <n v="44.786705638487334"/>
    <n v="1781116"/>
    <n v="9683"/>
    <n v="79770318"/>
    <n v="682901"/>
    <n v="38.340000000000003"/>
    <n v="3.31"/>
    <n v="-1.86"/>
    <x v="1"/>
    <x v="0"/>
  </r>
  <r>
    <x v="5"/>
    <x v="130"/>
    <x v="2"/>
    <n v="47.58"/>
    <n v="47.58"/>
    <n v="46.2"/>
    <n v="46.42"/>
    <n v="46.631484076412505"/>
    <n v="309007"/>
    <n v="1953"/>
    <n v="14409455"/>
    <n v="128237"/>
    <n v="41.5"/>
    <n v="1.38"/>
    <n v="-1.1599999999999999"/>
    <x v="1"/>
    <x v="0"/>
  </r>
  <r>
    <x v="5"/>
    <x v="131"/>
    <x v="2"/>
    <n v="48.85"/>
    <n v="49.08"/>
    <n v="47.67"/>
    <n v="47.81"/>
    <n v="48.20241660783924"/>
    <n v="291814"/>
    <n v="1532"/>
    <n v="14066140"/>
    <n v="152618"/>
    <n v="52.3"/>
    <n v="1.41"/>
    <n v="-1.04"/>
    <x v="1"/>
    <x v="0"/>
  </r>
  <r>
    <x v="5"/>
    <x v="132"/>
    <x v="2"/>
    <n v="49.26"/>
    <n v="50.2"/>
    <n v="48.42"/>
    <n v="48.69"/>
    <n v="49.110391426789391"/>
    <n v="529090"/>
    <n v="2564"/>
    <n v="25983817"/>
    <n v="231195"/>
    <n v="43.7"/>
    <n v="1.78"/>
    <n v="-0.56999999999999995"/>
    <x v="1"/>
    <x v="0"/>
  </r>
  <r>
    <x v="5"/>
    <x v="133"/>
    <x v="2"/>
    <n v="49.04"/>
    <n v="49.55"/>
    <n v="48.8"/>
    <n v="48.9"/>
    <n v="49.085869872639371"/>
    <n v="682393"/>
    <n v="2755"/>
    <n v="33495854"/>
    <n v="239529"/>
    <n v="35.1"/>
    <n v="0.75"/>
    <n v="-0.14000000000000001"/>
    <x v="1"/>
    <x v="0"/>
  </r>
  <r>
    <x v="5"/>
    <x v="134"/>
    <x v="3"/>
    <n v="50.2"/>
    <n v="51.2"/>
    <n v="49.51"/>
    <n v="49.75"/>
    <n v="50.30195553267459"/>
    <n v="633229"/>
    <n v="2742"/>
    <n v="31852657"/>
    <n v="260574"/>
    <n v="41.15"/>
    <n v="1.69"/>
    <n v="-0.45"/>
    <x v="1"/>
    <x v="0"/>
  </r>
  <r>
    <x v="5"/>
    <x v="135"/>
    <x v="3"/>
    <n v="49.76"/>
    <n v="50.5"/>
    <n v="49.38"/>
    <n v="50.3"/>
    <n v="50.186965397834456"/>
    <n v="232182"/>
    <n v="1104"/>
    <n v="11652510"/>
    <n v="89977"/>
    <n v="38.75"/>
    <n v="1.1200000000000001"/>
    <n v="0.54"/>
    <x v="0"/>
    <x v="0"/>
  </r>
  <r>
    <x v="5"/>
    <x v="136"/>
    <x v="3"/>
    <n v="48.89"/>
    <n v="49.98"/>
    <n v="48.36"/>
    <n v="49.77"/>
    <n v="49.551602848344018"/>
    <n v="267243"/>
    <n v="1247"/>
    <n v="13242319"/>
    <n v="65296"/>
    <n v="24.43"/>
    <n v="1.62"/>
    <n v="0.88"/>
    <x v="0"/>
    <x v="0"/>
  </r>
  <r>
    <x v="5"/>
    <x v="137"/>
    <x v="3"/>
    <n v="48.68"/>
    <n v="49.12"/>
    <n v="47.56"/>
    <n v="48.99"/>
    <n v="48.215805316343967"/>
    <n v="353476"/>
    <n v="1780"/>
    <n v="17043130"/>
    <n v="76773"/>
    <n v="21.72"/>
    <n v="1.56"/>
    <n v="0.31"/>
    <x v="0"/>
    <x v="0"/>
  </r>
  <r>
    <x v="5"/>
    <x v="138"/>
    <x v="3"/>
    <n v="47.66"/>
    <n v="48.88"/>
    <n v="46.25"/>
    <n v="48.68"/>
    <n v="47.659189513936589"/>
    <n v="446917"/>
    <n v="2151"/>
    <n v="21299702"/>
    <n v="158298"/>
    <n v="35.42"/>
    <n v="2.63"/>
    <n v="1.02"/>
    <x v="0"/>
    <x v="0"/>
  </r>
  <r>
    <x v="5"/>
    <x v="139"/>
    <x v="4"/>
    <n v="49.25"/>
    <n v="49.35"/>
    <n v="47.26"/>
    <n v="47.68"/>
    <n v="48.014649161300348"/>
    <n v="952546"/>
    <n v="4902"/>
    <n v="45736162"/>
    <n v="460002"/>
    <n v="48.29"/>
    <n v="2.09"/>
    <n v="-1.57"/>
    <x v="1"/>
    <x v="0"/>
  </r>
  <r>
    <x v="5"/>
    <x v="140"/>
    <x v="4"/>
    <n v="48.82"/>
    <n v="49.72"/>
    <n v="48.64"/>
    <n v="49.16"/>
    <n v="49.248505818072758"/>
    <n v="690177"/>
    <n v="3233"/>
    <n v="33990186"/>
    <n v="360057"/>
    <n v="52.17"/>
    <n v="1.08"/>
    <n v="0.34"/>
    <x v="0"/>
    <x v="0"/>
  </r>
  <r>
    <x v="5"/>
    <x v="141"/>
    <x v="4"/>
    <n v="47.71"/>
    <n v="49.11"/>
    <n v="46.8"/>
    <n v="48.81"/>
    <n v="47.892360474679826"/>
    <n v="1063875"/>
    <n v="5140"/>
    <n v="50951485"/>
    <n v="446627"/>
    <n v="41.98"/>
    <n v="2.31"/>
    <n v="1.1000000000000001"/>
    <x v="0"/>
    <x v="0"/>
  </r>
  <r>
    <x v="5"/>
    <x v="142"/>
    <x v="4"/>
    <n v="49.26"/>
    <n v="49.49"/>
    <n v="47.84"/>
    <n v="48.11"/>
    <n v="48.197922886882807"/>
    <n v="427035"/>
    <n v="2006"/>
    <n v="20582200"/>
    <n v="148260"/>
    <n v="34.72"/>
    <n v="1.65"/>
    <n v="-1.1499999999999999"/>
    <x v="1"/>
    <x v="0"/>
  </r>
  <r>
    <x v="5"/>
    <x v="143"/>
    <x v="4"/>
    <n v="50.77"/>
    <n v="50.77"/>
    <n v="49.05"/>
    <n v="49.15"/>
    <n v="49.474711300264765"/>
    <n v="293471"/>
    <n v="1402"/>
    <n v="14519393"/>
    <n v="105238"/>
    <n v="35.86"/>
    <n v="1.72"/>
    <n v="-1.62"/>
    <x v="1"/>
    <x v="0"/>
  </r>
  <r>
    <x v="5"/>
    <x v="144"/>
    <x v="0"/>
    <n v="51.04"/>
    <n v="51.63"/>
    <n v="49.6"/>
    <n v="49.91"/>
    <n v="50.387695207691422"/>
    <n v="512467"/>
    <n v="1873"/>
    <n v="25822031"/>
    <n v="134476"/>
    <n v="26.24"/>
    <n v="2.0299999999999998"/>
    <n v="-1.1299999999999999"/>
    <x v="1"/>
    <x v="0"/>
  </r>
  <r>
    <x v="5"/>
    <x v="145"/>
    <x v="0"/>
    <n v="51.18"/>
    <n v="51.49"/>
    <n v="50.7"/>
    <n v="51.01"/>
    <n v="50.980615896194024"/>
    <n v="276670"/>
    <n v="1071"/>
    <n v="14104807"/>
    <n v="97318"/>
    <n v="35.17"/>
    <n v="0.79"/>
    <n v="-0.17"/>
    <x v="1"/>
    <x v="0"/>
  </r>
  <r>
    <x v="5"/>
    <x v="146"/>
    <x v="0"/>
    <n v="50.93"/>
    <n v="51.75"/>
    <n v="50.56"/>
    <n v="50.87"/>
    <n v="51.167459145866779"/>
    <n v="619154"/>
    <n v="1760"/>
    <n v="31680537"/>
    <n v="227137"/>
    <n v="36.68"/>
    <n v="1.19"/>
    <n v="-0.06"/>
    <x v="1"/>
    <x v="0"/>
  </r>
  <r>
    <x v="5"/>
    <x v="147"/>
    <x v="0"/>
    <n v="49.89"/>
    <n v="50.85"/>
    <n v="49.62"/>
    <n v="50.3"/>
    <n v="50.164835817611795"/>
    <n v="454525"/>
    <n v="1690"/>
    <n v="22801172"/>
    <n v="113343"/>
    <n v="24.94"/>
    <n v="1.23"/>
    <n v="0.41"/>
    <x v="0"/>
    <x v="0"/>
  </r>
  <r>
    <x v="5"/>
    <x v="148"/>
    <x v="0"/>
    <n v="50.47"/>
    <n v="50.47"/>
    <n v="49.26"/>
    <n v="49.48"/>
    <n v="49.679632250080275"/>
    <n v="619769"/>
    <n v="1862"/>
    <n v="30789896"/>
    <n v="260063"/>
    <n v="41.96"/>
    <n v="1.21"/>
    <n v="-0.99"/>
    <x v="1"/>
    <x v="0"/>
  </r>
  <r>
    <x v="5"/>
    <x v="149"/>
    <x v="0"/>
    <n v="51.37"/>
    <n v="51.89"/>
    <n v="50.15"/>
    <n v="50.39"/>
    <n v="51.069222124459728"/>
    <n v="1114947"/>
    <n v="4299"/>
    <n v="56939476"/>
    <m/>
    <m/>
    <n v="1.74"/>
    <n v="-0.98"/>
    <x v="1"/>
    <x v="0"/>
  </r>
  <r>
    <x v="5"/>
    <x v="150"/>
    <x v="2"/>
    <n v="50.38"/>
    <n v="51.78"/>
    <n v="49.94"/>
    <n v="51.33"/>
    <n v="50.919395648475842"/>
    <n v="745394"/>
    <n v="3726"/>
    <n v="37955012"/>
    <n v="277812"/>
    <n v="37.270000000000003"/>
    <n v="1.84"/>
    <n v="0.95"/>
    <x v="0"/>
    <x v="0"/>
  </r>
  <r>
    <x v="5"/>
    <x v="151"/>
    <x v="2"/>
    <n v="50.71"/>
    <n v="50.89"/>
    <n v="50.08"/>
    <n v="50.25"/>
    <n v="50.463286883490291"/>
    <n v="616292"/>
    <n v="2755"/>
    <n v="31100120"/>
    <n v="205487"/>
    <n v="33.340000000000003"/>
    <n v="0.81"/>
    <n v="-0.46"/>
    <x v="1"/>
    <x v="0"/>
  </r>
  <r>
    <x v="5"/>
    <x v="152"/>
    <x v="2"/>
    <n v="49.9"/>
    <n v="51.1"/>
    <n v="49.52"/>
    <n v="50.38"/>
    <n v="50.410509114298492"/>
    <n v="1225108"/>
    <n v="4052"/>
    <n v="61758318"/>
    <n v="479799"/>
    <n v="39.159999999999997"/>
    <n v="1.58"/>
    <n v="0.48"/>
    <x v="0"/>
    <x v="0"/>
  </r>
  <r>
    <x v="5"/>
    <x v="153"/>
    <x v="2"/>
    <n v="49.55"/>
    <n v="50.3"/>
    <n v="48.36"/>
    <n v="49.44"/>
    <n v="49.262928018718888"/>
    <n v="1390681"/>
    <n v="5386"/>
    <n v="68509018"/>
    <n v="370185"/>
    <n v="26.62"/>
    <n v="1.94"/>
    <n v="-0.11"/>
    <x v="1"/>
    <x v="0"/>
  </r>
  <r>
    <x v="5"/>
    <x v="154"/>
    <x v="2"/>
    <n v="49.11"/>
    <n v="50.86"/>
    <n v="47.86"/>
    <n v="48.63"/>
    <n v="49.005906702466547"/>
    <n v="1438366"/>
    <n v="8083"/>
    <n v="70488430"/>
    <n v="391024"/>
    <n v="27.19"/>
    <n v="3"/>
    <n v="-0.48"/>
    <x v="1"/>
    <x v="0"/>
  </r>
  <r>
    <x v="5"/>
    <x v="155"/>
    <x v="3"/>
    <n v="50.73"/>
    <n v="50.73"/>
    <n v="49.36"/>
    <n v="49.67"/>
    <n v="49.794342584782527"/>
    <n v="743343"/>
    <n v="3799"/>
    <n v="37014276"/>
    <n v="227848"/>
    <n v="30.65"/>
    <n v="1.37"/>
    <n v="-1.06"/>
    <x v="1"/>
    <x v="0"/>
  </r>
  <r>
    <x v="5"/>
    <x v="156"/>
    <x v="3"/>
    <n v="50.37"/>
    <n v="51.12"/>
    <n v="49.8"/>
    <n v="50.4"/>
    <n v="50.486152955253608"/>
    <n v="911783"/>
    <n v="3405"/>
    <n v="46032416"/>
    <n v="242203"/>
    <n v="26.56"/>
    <n v="1.32"/>
    <n v="0.03"/>
    <x v="0"/>
    <x v="0"/>
  </r>
  <r>
    <x v="5"/>
    <x v="157"/>
    <x v="3"/>
    <n v="51.33"/>
    <n v="51.33"/>
    <n v="49.31"/>
    <n v="50.2"/>
    <n v="49.849007367990176"/>
    <n v="625408"/>
    <n v="2751"/>
    <n v="31175968"/>
    <n v="157562"/>
    <n v="25.19"/>
    <n v="2.02"/>
    <n v="-1.1299999999999999"/>
    <x v="1"/>
    <x v="0"/>
  </r>
  <r>
    <x v="5"/>
    <x v="158"/>
    <x v="3"/>
    <n v="52.14"/>
    <n v="52.37"/>
    <n v="50.95"/>
    <n v="51.33"/>
    <n v="51.41506656833603"/>
    <n v="973586"/>
    <n v="3927"/>
    <n v="50056989"/>
    <n v="407615"/>
    <n v="41.87"/>
    <n v="1.42"/>
    <n v="-0.81"/>
    <x v="1"/>
    <x v="0"/>
  </r>
  <r>
    <x v="5"/>
    <x v="159"/>
    <x v="3"/>
    <n v="51.79"/>
    <n v="52.8"/>
    <n v="51.2"/>
    <n v="52.11"/>
    <n v="52.12288036101333"/>
    <n v="1068991"/>
    <n v="4407"/>
    <n v="55718890"/>
    <n v="381510"/>
    <n v="35.69"/>
    <n v="1.6"/>
    <n v="0.32"/>
    <x v="0"/>
    <x v="0"/>
  </r>
  <r>
    <x v="5"/>
    <x v="160"/>
    <x v="4"/>
    <n v="52.23"/>
    <n v="52.23"/>
    <n v="51.29"/>
    <n v="51.42"/>
    <n v="51.490966760684643"/>
    <n v="492459"/>
    <n v="1831"/>
    <n v="25357190"/>
    <n v="181475"/>
    <n v="36.85"/>
    <n v="0.94"/>
    <n v="-0.81"/>
    <x v="1"/>
    <x v="0"/>
  </r>
  <r>
    <x v="5"/>
    <x v="161"/>
    <x v="4"/>
    <n v="52"/>
    <n v="53.3"/>
    <n v="51.5"/>
    <n v="51.97"/>
    <n v="52.18317608031073"/>
    <n v="2166784"/>
    <n v="6984"/>
    <n v="113069671"/>
    <n v="700537"/>
    <n v="32.33"/>
    <n v="1.8"/>
    <n v="-0.03"/>
    <x v="1"/>
    <x v="0"/>
  </r>
  <r>
    <x v="5"/>
    <x v="162"/>
    <x v="4"/>
    <n v="51.5"/>
    <n v="52.95"/>
    <n v="49.9"/>
    <n v="51"/>
    <n v="51.030642139547311"/>
    <n v="2963468"/>
    <n v="10594"/>
    <n v="151227675"/>
    <n v="679913"/>
    <n v="22.94"/>
    <n v="3.05"/>
    <n v="-0.5"/>
    <x v="1"/>
    <x v="0"/>
  </r>
  <r>
    <x v="5"/>
    <x v="163"/>
    <x v="4"/>
    <n v="46.76"/>
    <n v="54.33"/>
    <n v="46.76"/>
    <n v="52.77"/>
    <n v="51.374580054961818"/>
    <n v="2839062"/>
    <n v="7559"/>
    <n v="145855618"/>
    <n v="345544"/>
    <n v="12.17"/>
    <n v="7.57"/>
    <n v="6.01"/>
    <x v="0"/>
    <x v="0"/>
  </r>
  <r>
    <x v="5"/>
    <x v="164"/>
    <x v="4"/>
    <n v="47.7"/>
    <n v="48.9"/>
    <n v="46.25"/>
    <n v="46.58"/>
    <n v="47.57591926554943"/>
    <n v="769337"/>
    <n v="3417"/>
    <n v="36601915"/>
    <n v="275818"/>
    <n v="35.85"/>
    <n v="2.65"/>
    <n v="-1.1200000000000001"/>
    <x v="1"/>
    <x v="0"/>
  </r>
  <r>
    <x v="5"/>
    <x v="165"/>
    <x v="0"/>
    <n v="49.31"/>
    <n v="49.49"/>
    <n v="47.75"/>
    <n v="48.72"/>
    <n v="48.535157898317813"/>
    <n v="1528547"/>
    <n v="6529"/>
    <n v="74188270"/>
    <n v="505199"/>
    <n v="33.049999999999997"/>
    <n v="1.74"/>
    <n v="-0.59"/>
    <x v="1"/>
    <x v="0"/>
  </r>
  <r>
    <x v="5"/>
    <x v="166"/>
    <x v="0"/>
    <n v="50.15"/>
    <n v="50.31"/>
    <n v="49.01"/>
    <n v="49.14"/>
    <n v="49.608934512179481"/>
    <n v="1060472"/>
    <n v="6483"/>
    <n v="52608886"/>
    <n v="422528"/>
    <n v="39.840000000000003"/>
    <n v="1.3"/>
    <n v="-1.01"/>
    <x v="1"/>
    <x v="0"/>
  </r>
  <r>
    <x v="5"/>
    <x v="167"/>
    <x v="0"/>
    <n v="51.91"/>
    <n v="51.91"/>
    <n v="50"/>
    <n v="50.11"/>
    <n v="50.532879202489312"/>
    <n v="772905"/>
    <n v="3398"/>
    <n v="39057115"/>
    <n v="236759"/>
    <n v="30.63"/>
    <n v="1.91"/>
    <n v="-1.8"/>
    <x v="1"/>
    <x v="0"/>
  </r>
  <r>
    <x v="5"/>
    <x v="168"/>
    <x v="0"/>
    <n v="52.8"/>
    <n v="53.29"/>
    <n v="51.12"/>
    <n v="51.23"/>
    <n v="52.014335318923067"/>
    <n v="813864"/>
    <n v="3126"/>
    <n v="42332595"/>
    <n v="259186"/>
    <n v="31.85"/>
    <n v="2.17"/>
    <n v="-1.57"/>
    <x v="1"/>
    <x v="0"/>
  </r>
  <r>
    <x v="5"/>
    <x v="169"/>
    <x v="0"/>
    <n v="55.66"/>
    <n v="55.66"/>
    <n v="52.06"/>
    <n v="52.52"/>
    <n v="53.481407466855956"/>
    <n v="938253"/>
    <n v="4061"/>
    <n v="50179091"/>
    <n v="287398"/>
    <n v="30.63"/>
    <n v="3.6"/>
    <n v="-3.14"/>
    <x v="1"/>
    <x v="0"/>
  </r>
  <r>
    <x v="5"/>
    <x v="170"/>
    <x v="1"/>
    <n v="55"/>
    <n v="56.26"/>
    <n v="54.5"/>
    <n v="55.1"/>
    <n v="55.432943941551486"/>
    <n v="4453013"/>
    <n v="13549"/>
    <n v="246843620"/>
    <n v="1208072"/>
    <n v="27.13"/>
    <n v="1.76"/>
    <n v="0.1"/>
    <x v="0"/>
    <x v="0"/>
  </r>
  <r>
    <x v="5"/>
    <x v="171"/>
    <x v="1"/>
    <n v="52.88"/>
    <n v="53.12"/>
    <n v="51.84"/>
    <n v="52.77"/>
    <n v="52.491132083040469"/>
    <n v="573359"/>
    <n v="3702"/>
    <n v="30096263"/>
    <n v="223928"/>
    <n v="39.06"/>
    <n v="1.28"/>
    <n v="-0.11"/>
    <x v="1"/>
    <x v="0"/>
  </r>
  <r>
    <x v="5"/>
    <x v="172"/>
    <x v="1"/>
    <n v="52.08"/>
    <n v="52.77"/>
    <n v="51.8"/>
    <n v="52.61"/>
    <n v="52.444410574829945"/>
    <n v="603622"/>
    <n v="2769"/>
    <n v="31656600"/>
    <n v="241730"/>
    <n v="40.049999999999997"/>
    <n v="0.97"/>
    <n v="0.53"/>
    <x v="0"/>
    <x v="0"/>
  </r>
  <r>
    <x v="5"/>
    <x v="173"/>
    <x v="2"/>
    <n v="51.15"/>
    <n v="52.34"/>
    <n v="50.93"/>
    <n v="52.2"/>
    <n v="51.556676377015691"/>
    <n v="797431"/>
    <n v="4458"/>
    <n v="41112892"/>
    <n v="276335"/>
    <n v="34.65"/>
    <n v="1.41"/>
    <n v="1.05"/>
    <x v="0"/>
    <x v="0"/>
  </r>
  <r>
    <x v="5"/>
    <x v="174"/>
    <x v="2"/>
    <n v="52.6"/>
    <n v="52.92"/>
    <n v="50.83"/>
    <n v="51.16"/>
    <n v="51.934988093796669"/>
    <n v="1114965"/>
    <n v="6478"/>
    <n v="57905694"/>
    <n v="442423"/>
    <n v="39.68"/>
    <n v="2.09"/>
    <n v="-1.44"/>
    <x v="1"/>
    <x v="0"/>
  </r>
  <r>
    <x v="5"/>
    <x v="175"/>
    <x v="3"/>
    <n v="53.82"/>
    <n v="53.82"/>
    <n v="52.61"/>
    <n v="52.79"/>
    <n v="52.958141814717877"/>
    <n v="540635"/>
    <n v="3137"/>
    <n v="28631025"/>
    <n v="203470"/>
    <n v="37.64"/>
    <n v="1.21"/>
    <n v="-1.03"/>
    <x v="1"/>
    <x v="0"/>
  </r>
  <r>
    <x v="5"/>
    <x v="176"/>
    <x v="3"/>
    <n v="53.79"/>
    <n v="54.3"/>
    <n v="52.74"/>
    <n v="52.93"/>
    <n v="53.396417561800753"/>
    <n v="595907"/>
    <n v="4177"/>
    <n v="31819299"/>
    <n v="216953"/>
    <n v="36.409999999999997"/>
    <n v="1.56"/>
    <n v="-0.86"/>
    <x v="1"/>
    <x v="0"/>
  </r>
  <r>
    <x v="5"/>
    <x v="177"/>
    <x v="3"/>
    <n v="54.13"/>
    <n v="54.35"/>
    <n v="53.3"/>
    <n v="53.81"/>
    <n v="53.88784415996335"/>
    <n v="567505"/>
    <n v="2909"/>
    <n v="30581621"/>
    <n v="194641"/>
    <n v="34.299999999999997"/>
    <n v="1.05"/>
    <n v="-0.32"/>
    <x v="1"/>
    <x v="0"/>
  </r>
  <r>
    <x v="5"/>
    <x v="178"/>
    <x v="3"/>
    <n v="55.19"/>
    <n v="55.22"/>
    <n v="53.99"/>
    <n v="54.15"/>
    <n v="54.472960789348889"/>
    <n v="533503"/>
    <n v="3306"/>
    <n v="29061488"/>
    <n v="137391"/>
    <n v="25.75"/>
    <n v="1.23"/>
    <n v="-1.04"/>
    <x v="1"/>
    <x v="0"/>
  </r>
  <r>
    <x v="5"/>
    <x v="179"/>
    <x v="4"/>
    <n v="53.31"/>
    <n v="55.57"/>
    <n v="52.78"/>
    <n v="54.6"/>
    <n v="54.033043235058265"/>
    <n v="2288305"/>
    <n v="8115"/>
    <n v="123644083"/>
    <n v="674289"/>
    <n v="29.47"/>
    <n v="2.79"/>
    <n v="1.29"/>
    <x v="0"/>
    <x v="0"/>
  </r>
  <r>
    <x v="5"/>
    <x v="180"/>
    <x v="4"/>
    <n v="52.4"/>
    <n v="53.61"/>
    <n v="52.36"/>
    <n v="53.1"/>
    <n v="52.982889095452691"/>
    <n v="1104851"/>
    <n v="5317"/>
    <n v="58538198"/>
    <n v="348417"/>
    <n v="31.54"/>
    <n v="1.25"/>
    <n v="0.7"/>
    <x v="0"/>
    <x v="0"/>
  </r>
  <r>
    <x v="5"/>
    <x v="181"/>
    <x v="4"/>
    <n v="55.02"/>
    <n v="55.31"/>
    <n v="53.13"/>
    <n v="53.36"/>
    <n v="53.935487735927872"/>
    <n v="1544063"/>
    <n v="7274"/>
    <n v="83279791"/>
    <n v="579250"/>
    <n v="37.51"/>
    <n v="2.1800000000000002"/>
    <n v="-1.66"/>
    <x v="1"/>
    <x v="0"/>
  </r>
  <r>
    <x v="5"/>
    <x v="182"/>
    <x v="4"/>
    <n v="56.19"/>
    <n v="56.22"/>
    <n v="54.78"/>
    <n v="54.99"/>
    <n v="55.416194268994403"/>
    <n v="398499"/>
    <n v="2366"/>
    <n v="22083298"/>
    <n v="129955"/>
    <n v="32.61"/>
    <n v="1.44"/>
    <n v="-1.2"/>
    <x v="1"/>
    <x v="0"/>
  </r>
  <r>
    <x v="5"/>
    <x v="183"/>
    <x v="4"/>
    <n v="55.7"/>
    <n v="56.62"/>
    <n v="55.64"/>
    <n v="56.21"/>
    <n v="56.104522398274455"/>
    <n v="809482"/>
    <n v="3760"/>
    <n v="45415601"/>
    <n v="325689"/>
    <n v="40.229999999999997"/>
    <n v="0.98"/>
    <n v="0.51"/>
    <x v="0"/>
    <x v="0"/>
  </r>
  <r>
    <x v="5"/>
    <x v="184"/>
    <x v="0"/>
    <n v="55.75"/>
    <n v="55.9"/>
    <n v="54.21"/>
    <n v="55.61"/>
    <n v="55.008529099635801"/>
    <n v="663376"/>
    <n v="2054"/>
    <n v="36491338"/>
    <n v="117272"/>
    <n v="17.68"/>
    <n v="1.69"/>
    <n v="-0.14000000000000001"/>
    <x v="1"/>
    <x v="0"/>
  </r>
  <r>
    <x v="5"/>
    <x v="185"/>
    <x v="0"/>
    <n v="56.25"/>
    <n v="56.5"/>
    <n v="55.58"/>
    <n v="55.84"/>
    <n v="55.906264340387033"/>
    <n v="2285939"/>
    <n v="4394"/>
    <n v="127798310"/>
    <n v="1777404"/>
    <n v="77.75"/>
    <n v="0.92"/>
    <n v="-0.41"/>
    <x v="1"/>
    <x v="0"/>
  </r>
  <r>
    <x v="5"/>
    <x v="186"/>
    <x v="0"/>
    <n v="57.03"/>
    <n v="57.47"/>
    <n v="56.3"/>
    <n v="56.42"/>
    <n v="56.844888715979394"/>
    <n v="1133541"/>
    <n v="4478"/>
    <n v="64436012"/>
    <n v="455317"/>
    <n v="40.17"/>
    <n v="1.17"/>
    <n v="-0.61"/>
    <x v="1"/>
    <x v="0"/>
  </r>
  <r>
    <x v="5"/>
    <x v="187"/>
    <x v="0"/>
    <n v="57.69"/>
    <n v="57.8"/>
    <n v="56.5"/>
    <n v="56.83"/>
    <n v="57.105026312349466"/>
    <n v="1277537"/>
    <n v="5384"/>
    <n v="72953784"/>
    <n v="430018"/>
    <n v="33.659999999999997"/>
    <n v="1.3"/>
    <n v="-0.86"/>
    <x v="1"/>
    <x v="0"/>
  </r>
  <r>
    <x v="5"/>
    <x v="188"/>
    <x v="0"/>
    <n v="58.29"/>
    <n v="58.58"/>
    <n v="57.15"/>
    <n v="57.33"/>
    <n v="57.814409059771464"/>
    <n v="988281"/>
    <n v="4842"/>
    <n v="57136882"/>
    <n v="320879"/>
    <n v="32.47"/>
    <n v="1.43"/>
    <n v="-0.96"/>
    <x v="1"/>
    <x v="0"/>
  </r>
  <r>
    <x v="5"/>
    <x v="189"/>
    <x v="1"/>
    <n v="58.51"/>
    <n v="59.35"/>
    <n v="57.13"/>
    <n v="57.86"/>
    <n v="58.326289519727652"/>
    <n v="1105935"/>
    <n v="4132"/>
    <n v="64505085"/>
    <n v="290578"/>
    <n v="26.27"/>
    <n v="2.2200000000000002"/>
    <n v="-0.65"/>
    <x v="1"/>
    <x v="0"/>
  </r>
  <r>
    <x v="5"/>
    <x v="190"/>
    <x v="1"/>
    <n v="59.3"/>
    <n v="59.85"/>
    <n v="58.05"/>
    <n v="58.31"/>
    <n v="58.620189435775345"/>
    <n v="930764"/>
    <n v="3303"/>
    <n v="54561562"/>
    <n v="332039"/>
    <n v="35.67"/>
    <n v="1.8"/>
    <n v="-0.99"/>
    <x v="1"/>
    <x v="0"/>
  </r>
  <r>
    <x v="5"/>
    <x v="191"/>
    <x v="1"/>
    <n v="57.11"/>
    <n v="59.23"/>
    <n v="57.07"/>
    <n v="58.88"/>
    <n v="58.392729882998665"/>
    <n v="2205274"/>
    <n v="7868"/>
    <n v="128771969"/>
    <n v="468420"/>
    <n v="21.24"/>
    <n v="2.16"/>
    <n v="1.77"/>
    <x v="0"/>
    <x v="0"/>
  </r>
  <r>
    <x v="5"/>
    <x v="192"/>
    <x v="1"/>
    <n v="56.95"/>
    <n v="57.83"/>
    <n v="56.87"/>
    <n v="57.04"/>
    <n v="57.293372431549429"/>
    <n v="1045572"/>
    <n v="3753"/>
    <n v="59904346"/>
    <n v="316201"/>
    <n v="30.24"/>
    <n v="0.96"/>
    <n v="0.09"/>
    <x v="0"/>
    <x v="0"/>
  </r>
  <r>
    <x v="5"/>
    <x v="193"/>
    <x v="1"/>
    <n v="56.45"/>
    <n v="57.24"/>
    <n v="55.77"/>
    <n v="56.95"/>
    <n v="56.525565959594296"/>
    <n v="911505"/>
    <n v="4708"/>
    <n v="51523336"/>
    <n v="363375"/>
    <n v="39.869999999999997"/>
    <n v="1.47"/>
    <n v="0.5"/>
    <x v="0"/>
    <x v="0"/>
  </r>
  <r>
    <x v="5"/>
    <x v="194"/>
    <x v="2"/>
    <n v="56.83"/>
    <n v="57.52"/>
    <n v="55.7"/>
    <n v="57.04"/>
    <n v="56.783099449251502"/>
    <n v="1494330"/>
    <n v="6261"/>
    <n v="84852689"/>
    <n v="575982"/>
    <n v="38.54"/>
    <n v="1.82"/>
    <n v="0.21"/>
    <x v="0"/>
    <x v="0"/>
  </r>
  <r>
    <x v="5"/>
    <x v="195"/>
    <x v="2"/>
    <n v="55.97"/>
    <n v="57.39"/>
    <n v="55.55"/>
    <n v="56.82"/>
    <n v="56.555808925166502"/>
    <n v="1464264"/>
    <n v="4243"/>
    <n v="82812635"/>
    <n v="548234"/>
    <n v="37.44"/>
    <n v="1.84"/>
    <n v="0.85"/>
    <x v="0"/>
    <x v="0"/>
  </r>
  <r>
    <x v="5"/>
    <x v="196"/>
    <x v="2"/>
    <n v="55.8"/>
    <n v="56.44"/>
    <n v="55.01"/>
    <n v="55.8"/>
    <n v="55.766314965054768"/>
    <n v="1355979"/>
    <n v="5889"/>
    <n v="75617952"/>
    <n v="533277"/>
    <n v="39.33"/>
    <n v="1.43"/>
    <n v="0"/>
    <x v="1"/>
    <x v="0"/>
  </r>
  <r>
    <x v="5"/>
    <x v="197"/>
    <x v="2"/>
    <n v="54.59"/>
    <n v="55.46"/>
    <n v="54.18"/>
    <n v="55.18"/>
    <n v="54.95261989904693"/>
    <n v="940437"/>
    <n v="4327"/>
    <n v="51679477"/>
    <n v="412931"/>
    <n v="43.91"/>
    <n v="1.28"/>
    <n v="0.59"/>
    <x v="0"/>
    <x v="0"/>
  </r>
  <r>
    <x v="5"/>
    <x v="198"/>
    <x v="2"/>
    <n v="55"/>
    <n v="55.65"/>
    <n v="54.06"/>
    <n v="54.31"/>
    <n v="54.901264913765786"/>
    <n v="2111053"/>
    <n v="8876"/>
    <n v="115899480"/>
    <n v="715653"/>
    <n v="33.9"/>
    <n v="1.59"/>
    <n v="-0.69"/>
    <x v="1"/>
    <x v="0"/>
  </r>
  <r>
    <x v="5"/>
    <x v="199"/>
    <x v="3"/>
    <n v="51.31"/>
    <n v="53.11"/>
    <n v="51.31"/>
    <n v="52.94"/>
    <n v="52.652547124871006"/>
    <n v="971939"/>
    <n v="4273"/>
    <n v="51175064"/>
    <n v="379807"/>
    <n v="39.08"/>
    <n v="1.8"/>
    <n v="1.63"/>
    <x v="0"/>
    <x v="0"/>
  </r>
  <r>
    <x v="5"/>
    <x v="200"/>
    <x v="3"/>
    <n v="52.38"/>
    <n v="52.38"/>
    <n v="50.49"/>
    <n v="51.29"/>
    <n v="51.330300019176121"/>
    <n v="630993"/>
    <n v="2728"/>
    <n v="32389060"/>
    <n v="162966"/>
    <n v="25.83"/>
    <n v="1.89"/>
    <n v="-1.0900000000000001"/>
    <x v="1"/>
    <x v="0"/>
  </r>
  <r>
    <x v="5"/>
    <x v="201"/>
    <x v="3"/>
    <n v="51.8"/>
    <n v="53.24"/>
    <n v="51.79"/>
    <n v="52.38"/>
    <n v="52.699405474288909"/>
    <n v="1186492"/>
    <n v="5603"/>
    <n v="62527423"/>
    <n v="414906"/>
    <n v="34.97"/>
    <n v="1.45"/>
    <n v="0.57999999999999996"/>
    <x v="0"/>
    <x v="0"/>
  </r>
  <r>
    <x v="5"/>
    <x v="202"/>
    <x v="3"/>
    <n v="50.56"/>
    <n v="52.86"/>
    <n v="49.58"/>
    <n v="51.79"/>
    <n v="51.298011027257182"/>
    <n v="1504998"/>
    <n v="7114"/>
    <n v="77203404"/>
    <n v="471758"/>
    <n v="31.35"/>
    <n v="3.28"/>
    <n v="1.23"/>
    <x v="0"/>
    <x v="0"/>
  </r>
  <r>
    <x v="5"/>
    <x v="203"/>
    <x v="4"/>
    <n v="50.2"/>
    <n v="51.29"/>
    <n v="50.2"/>
    <n v="50.52"/>
    <n v="50.767236090368158"/>
    <n v="1054575"/>
    <n v="4767"/>
    <n v="53537858"/>
    <n v="223697"/>
    <n v="21.21"/>
    <n v="1.0900000000000001"/>
    <n v="0.32"/>
    <x v="0"/>
    <x v="0"/>
  </r>
  <r>
    <x v="5"/>
    <x v="204"/>
    <x v="4"/>
    <n v="51.55"/>
    <n v="52.5"/>
    <n v="50"/>
    <n v="50.19"/>
    <n v="50.998377941695978"/>
    <n v="1421034"/>
    <n v="8099"/>
    <n v="72470429"/>
    <n v="464203"/>
    <n v="32.67"/>
    <n v="2.5"/>
    <n v="-1.36"/>
    <x v="1"/>
    <x v="0"/>
  </r>
  <r>
    <x v="5"/>
    <x v="205"/>
    <x v="4"/>
    <n v="53.37"/>
    <n v="54.15"/>
    <n v="52.15"/>
    <n v="52.56"/>
    <n v="53.332866532715187"/>
    <n v="689802"/>
    <n v="4201"/>
    <n v="36789118"/>
    <n v="227242"/>
    <n v="32.94"/>
    <n v="2"/>
    <n v="-0.81"/>
    <x v="1"/>
    <x v="0"/>
  </r>
  <r>
    <x v="5"/>
    <x v="206"/>
    <x v="4"/>
    <n v="53.81"/>
    <n v="54.39"/>
    <n v="53.17"/>
    <n v="53.37"/>
    <n v="53.717400486635377"/>
    <n v="336186"/>
    <n v="2048"/>
    <n v="18059038"/>
    <n v="77917"/>
    <n v="23.18"/>
    <n v="1.22"/>
    <n v="-0.44"/>
    <x v="1"/>
    <x v="0"/>
  </r>
  <r>
    <x v="5"/>
    <x v="207"/>
    <x v="0"/>
    <n v="55.47"/>
    <n v="55.47"/>
    <n v="53.44"/>
    <n v="53.95"/>
    <n v="54.464320775760164"/>
    <n v="449211"/>
    <n v="2316"/>
    <n v="24465972"/>
    <n v="130143"/>
    <n v="28.97"/>
    <n v="2.0299999999999998"/>
    <n v="-1.52"/>
    <x v="1"/>
    <x v="0"/>
  </r>
  <r>
    <x v="5"/>
    <x v="208"/>
    <x v="0"/>
    <n v="56.3"/>
    <n v="57.1"/>
    <n v="55"/>
    <n v="55.27"/>
    <n v="56.026611339914595"/>
    <n v="1449570"/>
    <n v="5610"/>
    <n v="81214495"/>
    <n v="416984"/>
    <n v="28.77"/>
    <n v="2.1"/>
    <n v="-1.03"/>
    <x v="1"/>
    <x v="0"/>
  </r>
  <r>
    <x v="5"/>
    <x v="209"/>
    <x v="0"/>
    <n v="55.69"/>
    <n v="56.39"/>
    <n v="55.3"/>
    <n v="55.92"/>
    <n v="55.681991748761938"/>
    <n v="1054872"/>
    <n v="3445"/>
    <n v="58737374"/>
    <n v="553971"/>
    <n v="52.52"/>
    <n v="1.0900000000000001"/>
    <n v="0.23"/>
    <x v="0"/>
    <x v="0"/>
  </r>
  <r>
    <x v="5"/>
    <x v="210"/>
    <x v="0"/>
    <n v="54.24"/>
    <n v="55.92"/>
    <n v="53.49"/>
    <n v="55.64"/>
    <n v="54.738433115306265"/>
    <n v="838428"/>
    <n v="2699"/>
    <n v="45894235"/>
    <n v="253017"/>
    <n v="30.18"/>
    <n v="2.4300000000000002"/>
    <n v="1.4"/>
    <x v="0"/>
    <x v="0"/>
  </r>
  <r>
    <x v="5"/>
    <x v="211"/>
    <x v="0"/>
    <n v="55.6"/>
    <n v="55.6"/>
    <n v="53.27"/>
    <n v="54.35"/>
    <n v="54.138935369131033"/>
    <n v="1354817"/>
    <n v="7139"/>
    <n v="73348350"/>
    <n v="449342"/>
    <n v="33.17"/>
    <n v="2.33"/>
    <n v="-1.25"/>
    <x v="1"/>
    <x v="0"/>
  </r>
  <r>
    <x v="5"/>
    <x v="212"/>
    <x v="1"/>
    <n v="55.49"/>
    <n v="55.79"/>
    <n v="55.01"/>
    <n v="55.46"/>
    <n v="55.478273748046412"/>
    <n v="256579"/>
    <n v="2377"/>
    <n v="14234560"/>
    <n v="174402"/>
    <n v="67.97"/>
    <n v="0.78"/>
    <n v="-0.03"/>
    <x v="1"/>
    <x v="0"/>
  </r>
  <r>
    <x v="5"/>
    <x v="213"/>
    <x v="2"/>
    <n v="55.68"/>
    <n v="55.87"/>
    <n v="54.07"/>
    <n v="54.87"/>
    <n v="54.935834085954902"/>
    <n v="1691864"/>
    <n v="7421"/>
    <n v="92943960"/>
    <n v="383188"/>
    <n v="22.65"/>
    <n v="1.8"/>
    <n v="-0.81"/>
    <x v="1"/>
    <x v="0"/>
  </r>
  <r>
    <x v="5"/>
    <x v="214"/>
    <x v="2"/>
    <n v="52.33"/>
    <n v="56.93"/>
    <n v="51.77"/>
    <n v="55.36"/>
    <n v="54.233293917035702"/>
    <n v="1641453"/>
    <n v="5430"/>
    <n v="89021403"/>
    <n v="491625"/>
    <n v="29.95"/>
    <n v="5.16"/>
    <n v="3.03"/>
    <x v="0"/>
    <x v="0"/>
  </r>
  <r>
    <x v="5"/>
    <x v="215"/>
    <x v="2"/>
    <n v="49.75"/>
    <n v="52.2"/>
    <n v="49.65"/>
    <n v="51.99"/>
    <n v="50.957567996389294"/>
    <n v="1293929"/>
    <n v="6608"/>
    <n v="65935475"/>
    <n v="501112"/>
    <n v="38.729999999999997"/>
    <n v="2.5499999999999998"/>
    <n v="2.2400000000000002"/>
    <x v="0"/>
    <x v="0"/>
  </r>
  <r>
    <x v="5"/>
    <x v="216"/>
    <x v="2"/>
    <n v="48.51"/>
    <n v="50.51"/>
    <n v="48.51"/>
    <n v="49.84"/>
    <n v="49.6731941563948"/>
    <n v="1336093"/>
    <n v="7423"/>
    <n v="66368007"/>
    <n v="367393"/>
    <n v="27.5"/>
    <n v="2"/>
    <n v="1.33"/>
    <x v="0"/>
    <x v="0"/>
  </r>
  <r>
    <x v="5"/>
    <x v="217"/>
    <x v="3"/>
    <n v="50.39"/>
    <n v="50.52"/>
    <n v="47.8"/>
    <n v="49.05"/>
    <n v="48.771843433161386"/>
    <n v="640902"/>
    <n v="3509"/>
    <n v="31257972"/>
    <n v="186242"/>
    <n v="29.06"/>
    <n v="2.72"/>
    <n v="-1.34"/>
    <x v="1"/>
    <x v="0"/>
  </r>
  <r>
    <x v="5"/>
    <x v="218"/>
    <x v="3"/>
    <n v="50.79"/>
    <n v="51.31"/>
    <n v="49.8"/>
    <n v="49.97"/>
    <n v="50.339528606176664"/>
    <n v="1149909"/>
    <n v="5734"/>
    <n v="57885877"/>
    <n v="360729"/>
    <n v="31.37"/>
    <n v="1.51"/>
    <n v="-0.82"/>
    <x v="1"/>
    <x v="0"/>
  </r>
  <r>
    <x v="5"/>
    <x v="219"/>
    <x v="3"/>
    <n v="49.4"/>
    <n v="50.93"/>
    <n v="46.64"/>
    <n v="50.48"/>
    <n v="49.69804988945792"/>
    <n v="1982503"/>
    <n v="9493"/>
    <n v="98526533"/>
    <n v="609109"/>
    <n v="30.72"/>
    <n v="4.29"/>
    <n v="1.08"/>
    <x v="0"/>
    <x v="0"/>
  </r>
  <r>
    <x v="5"/>
    <x v="220"/>
    <x v="3"/>
    <n v="52.01"/>
    <n v="52.65"/>
    <n v="48.77"/>
    <n v="49.1"/>
    <n v="50.210762455472853"/>
    <n v="2865387"/>
    <n v="17048"/>
    <n v="143873266"/>
    <n v="1188538"/>
    <n v="41.48"/>
    <n v="3.88"/>
    <n v="-2.91"/>
    <x v="1"/>
    <x v="0"/>
  </r>
  <r>
    <x v="5"/>
    <x v="221"/>
    <x v="3"/>
    <n v="54.74"/>
    <n v="54.81"/>
    <n v="51.91"/>
    <n v="52.28"/>
    <n v="53.396174789640419"/>
    <n v="1000311"/>
    <n v="7902"/>
    <n v="53412781"/>
    <n v="416294"/>
    <n v="41.62"/>
    <n v="2.9"/>
    <n v="-2.46"/>
    <x v="1"/>
    <x v="0"/>
  </r>
  <r>
    <x v="5"/>
    <x v="222"/>
    <x v="4"/>
    <n v="53.75"/>
    <n v="54.98"/>
    <n v="52.45"/>
    <n v="54.3"/>
    <n v="53.466296836868644"/>
    <n v="681034"/>
    <n v="2963"/>
    <n v="36412366"/>
    <n v="175145"/>
    <n v="25.72"/>
    <n v="2.5299999999999998"/>
    <n v="0.55000000000000004"/>
    <x v="0"/>
    <x v="0"/>
  </r>
  <r>
    <x v="5"/>
    <x v="223"/>
    <x v="4"/>
    <n v="54.99"/>
    <n v="55"/>
    <n v="53.88"/>
    <n v="53.97"/>
    <n v="54.178619193958781"/>
    <n v="574983"/>
    <n v="2611"/>
    <n v="31151785"/>
    <n v="190667"/>
    <n v="33.159999999999997"/>
    <n v="1.1200000000000001"/>
    <n v="-1.02"/>
    <x v="1"/>
    <x v="0"/>
  </r>
  <r>
    <x v="5"/>
    <x v="224"/>
    <x v="4"/>
    <n v="54.95"/>
    <n v="55.73"/>
    <n v="54.33"/>
    <n v="54.55"/>
    <n v="54.817100306345168"/>
    <n v="1693841"/>
    <n v="8117"/>
    <n v="92851452"/>
    <n v="614358"/>
    <n v="36.270000000000003"/>
    <n v="1.4"/>
    <n v="-0.4"/>
    <x v="1"/>
    <x v="0"/>
  </r>
  <r>
    <x v="5"/>
    <x v="225"/>
    <x v="4"/>
    <n v="54.51"/>
    <n v="55.11"/>
    <n v="53.54"/>
    <n v="54.38"/>
    <n v="54.315077176979322"/>
    <n v="1563290"/>
    <n v="5801"/>
    <n v="84910217"/>
    <n v="446410"/>
    <n v="28.56"/>
    <n v="1.57"/>
    <n v="-0.13"/>
    <x v="1"/>
    <x v="0"/>
  </r>
  <r>
    <x v="5"/>
    <x v="226"/>
    <x v="4"/>
    <n v="54.5"/>
    <n v="54.8"/>
    <n v="53.8"/>
    <n v="54.16"/>
    <n v="54.249785668394402"/>
    <n v="968126"/>
    <n v="6258"/>
    <n v="52520628"/>
    <n v="414669"/>
    <n v="42.83"/>
    <n v="1"/>
    <n v="-0.34"/>
    <x v="1"/>
    <x v="0"/>
  </r>
  <r>
    <x v="5"/>
    <x v="227"/>
    <x v="0"/>
    <n v="54.2"/>
    <n v="54.65"/>
    <n v="53.81"/>
    <n v="54.24"/>
    <n v="54.165893405233078"/>
    <n v="1179420"/>
    <n v="5549"/>
    <n v="63884338"/>
    <n v="585742"/>
    <n v="49.66"/>
    <n v="0.84"/>
    <n v="0.04"/>
    <x v="0"/>
    <x v="0"/>
  </r>
  <r>
    <x v="5"/>
    <x v="228"/>
    <x v="0"/>
    <n v="55.1"/>
    <n v="55.64"/>
    <n v="53.97"/>
    <n v="54.17"/>
    <n v="54.781907970103155"/>
    <n v="1409781"/>
    <n v="8364"/>
    <n v="77230493"/>
    <n v="590110"/>
    <n v="41.86"/>
    <n v="1.67"/>
    <n v="-0.93"/>
    <x v="1"/>
    <x v="0"/>
  </r>
  <r>
    <x v="5"/>
    <x v="229"/>
    <x v="0"/>
    <n v="56.99"/>
    <n v="57"/>
    <n v="54.3"/>
    <n v="54.79"/>
    <n v="55.447328167002219"/>
    <n v="2667270"/>
    <n v="11167"/>
    <n v="147892995"/>
    <n v="1455330"/>
    <n v="54.56"/>
    <n v="2.7"/>
    <n v="-2.2000000000000002"/>
    <x v="1"/>
    <x v="0"/>
  </r>
  <r>
    <x v="5"/>
    <x v="230"/>
    <x v="0"/>
    <n v="56.01"/>
    <n v="57.24"/>
    <n v="55.36"/>
    <n v="57.01"/>
    <n v="56.252729056656079"/>
    <n v="923396"/>
    <n v="5709"/>
    <n v="51943545"/>
    <n v="336344"/>
    <n v="36.42"/>
    <n v="1.88"/>
    <n v="1"/>
    <x v="0"/>
    <x v="0"/>
  </r>
  <r>
    <x v="5"/>
    <x v="231"/>
    <x v="0"/>
    <n v="58.74"/>
    <n v="58.8"/>
    <n v="55.62"/>
    <n v="55.89"/>
    <n v="56.735078441015396"/>
    <n v="1553524"/>
    <n v="10136"/>
    <n v="88139306"/>
    <n v="606395"/>
    <n v="39.03"/>
    <n v="3.18"/>
    <n v="-2.85"/>
    <x v="1"/>
    <x v="0"/>
  </r>
  <r>
    <x v="5"/>
    <x v="232"/>
    <x v="1"/>
    <n v="58.39"/>
    <n v="58.81"/>
    <n v="57.42"/>
    <n v="57.66"/>
    <n v="58.108982615466338"/>
    <n v="1099368"/>
    <n v="7112"/>
    <n v="63883156"/>
    <n v="447363"/>
    <n v="40.69"/>
    <n v="1.39"/>
    <n v="-0.73"/>
    <x v="1"/>
    <x v="0"/>
  </r>
  <r>
    <x v="5"/>
    <x v="233"/>
    <x v="1"/>
    <n v="59"/>
    <n v="59.3"/>
    <n v="58.1"/>
    <n v="58.48"/>
    <n v="58.683399622607098"/>
    <n v="712785"/>
    <n v="3090"/>
    <n v="41828647"/>
    <n v="383678"/>
    <n v="53.83"/>
    <n v="1.2"/>
    <n v="-0.52"/>
    <x v="1"/>
    <x v="0"/>
  </r>
  <r>
    <x v="5"/>
    <x v="234"/>
    <x v="1"/>
    <n v="60.19"/>
    <n v="60.61"/>
    <n v="59.31"/>
    <n v="59.86"/>
    <n v="60.017249236099723"/>
    <n v="774643"/>
    <n v="4960"/>
    <n v="46491942"/>
    <n v="213875"/>
    <n v="27.61"/>
    <n v="1.3"/>
    <n v="-0.33"/>
    <x v="1"/>
    <x v="0"/>
  </r>
  <r>
    <x v="5"/>
    <x v="235"/>
    <x v="2"/>
    <n v="60"/>
    <n v="61.09"/>
    <n v="59.3"/>
    <n v="60.25"/>
    <n v="60.192251517497446"/>
    <n v="1014005"/>
    <n v="5735"/>
    <n v="61035244"/>
    <n v="426672"/>
    <n v="42.08"/>
    <n v="1.79"/>
    <n v="0.25"/>
    <x v="0"/>
    <x v="0"/>
  </r>
  <r>
    <x v="5"/>
    <x v="236"/>
    <x v="3"/>
    <n v="60.9"/>
    <n v="60.9"/>
    <n v="59.69"/>
    <n v="59.83"/>
    <n v="60.071791459812459"/>
    <n v="1155806"/>
    <n v="5937"/>
    <n v="69431337"/>
    <n v="481462"/>
    <n v="41.66"/>
    <n v="1.21"/>
    <n v="-1.07"/>
    <x v="1"/>
    <x v="0"/>
  </r>
  <r>
    <x v="5"/>
    <x v="237"/>
    <x v="3"/>
    <n v="60.23"/>
    <n v="61.1"/>
    <n v="59.31"/>
    <n v="60.04"/>
    <n v="60.182465022893496"/>
    <n v="1193352"/>
    <n v="7108"/>
    <n v="71818865"/>
    <n v="361711"/>
    <n v="30.31"/>
    <n v="1.79"/>
    <n v="-0.19"/>
    <x v="1"/>
    <x v="0"/>
  </r>
  <r>
    <x v="5"/>
    <x v="238"/>
    <x v="3"/>
    <n v="61.79"/>
    <n v="61.79"/>
    <n v="60.05"/>
    <n v="60.19"/>
    <n v="60.478299801938917"/>
    <n v="959300"/>
    <n v="6183"/>
    <n v="58016833"/>
    <n v="493768"/>
    <n v="51.47"/>
    <n v="1.74"/>
    <n v="-1.6"/>
    <x v="1"/>
    <x v="0"/>
  </r>
  <r>
    <x v="5"/>
    <x v="239"/>
    <x v="3"/>
    <n v="63.19"/>
    <n v="63.19"/>
    <n v="61.27"/>
    <n v="61.46"/>
    <n v="61.859832554334758"/>
    <n v="1281132"/>
    <n v="5665"/>
    <n v="79250611"/>
    <n v="465434"/>
    <n v="36.33"/>
    <n v="1.92"/>
    <n v="-1.73"/>
    <x v="1"/>
    <x v="0"/>
  </r>
  <r>
    <x v="5"/>
    <x v="240"/>
    <x v="3"/>
    <n v="58.64"/>
    <n v="63.47"/>
    <n v="58.64"/>
    <n v="63.07"/>
    <n v="61.894854961529177"/>
    <n v="4838992"/>
    <n v="14698"/>
    <n v="299508708"/>
    <n v="2071061"/>
    <n v="42.8"/>
    <n v="4.83"/>
    <n v="4.43"/>
    <x v="0"/>
    <x v="0"/>
  </r>
  <r>
    <x v="5"/>
    <x v="241"/>
    <x v="4"/>
    <n v="58.47"/>
    <n v="59.13"/>
    <n v="57.92"/>
    <n v="58.42"/>
    <n v="58.560778431784016"/>
    <n v="1162748"/>
    <n v="6110"/>
    <n v="68091428"/>
    <n v="499033"/>
    <n v="42.92"/>
    <n v="1.21"/>
    <n v="-0.05"/>
    <x v="1"/>
    <x v="0"/>
  </r>
  <r>
    <x v="5"/>
    <x v="242"/>
    <x v="4"/>
    <n v="60.08"/>
    <n v="60.39"/>
    <n v="57.4"/>
    <n v="57.99"/>
    <n v="58.512366363765011"/>
    <n v="1165945"/>
    <n v="9107"/>
    <n v="68222201"/>
    <n v="520829"/>
    <n v="44.67"/>
    <n v="2.99"/>
    <n v="-2.09"/>
    <x v="1"/>
    <x v="0"/>
  </r>
  <r>
    <x v="5"/>
    <x v="243"/>
    <x v="4"/>
    <n v="59.8"/>
    <n v="60"/>
    <n v="59"/>
    <n v="59.06"/>
    <n v="59.572368681340421"/>
    <n v="303308"/>
    <n v="2070"/>
    <n v="18068776"/>
    <n v="144768"/>
    <n v="47.73"/>
    <n v="1"/>
    <n v="-0.74"/>
    <x v="1"/>
    <x v="0"/>
  </r>
  <r>
    <x v="5"/>
    <x v="244"/>
    <x v="4"/>
    <n v="60.73"/>
    <n v="60.86"/>
    <n v="59.58"/>
    <n v="59.8"/>
    <n v="60.088448375550456"/>
    <n v="662409"/>
    <n v="4892"/>
    <n v="39803129"/>
    <n v="419591"/>
    <n v="63.34"/>
    <n v="1.28"/>
    <n v="-0.93"/>
    <x v="1"/>
    <x v="0"/>
  </r>
  <r>
    <x v="5"/>
    <x v="245"/>
    <x v="4"/>
    <n v="61.04"/>
    <n v="61.95"/>
    <n v="60.41"/>
    <n v="60.68"/>
    <n v="61.041637001390384"/>
    <n v="804813"/>
    <n v="5298"/>
    <n v="49127103"/>
    <n v="395447"/>
    <n v="49.14"/>
    <n v="1.54"/>
    <n v="-0.36"/>
    <x v="1"/>
    <x v="0"/>
  </r>
  <r>
    <x v="5"/>
    <x v="246"/>
    <x v="0"/>
    <n v="59.18"/>
    <n v="61.3"/>
    <n v="58.78"/>
    <n v="61.03"/>
    <n v="60.359284716299534"/>
    <n v="1208863"/>
    <n v="6509"/>
    <n v="72966106"/>
    <n v="552194"/>
    <n v="45.68"/>
    <n v="2.52"/>
    <n v="1.85"/>
    <x v="0"/>
    <x v="0"/>
  </r>
  <r>
    <x v="5"/>
    <x v="247"/>
    <x v="0"/>
    <n v="58.7"/>
    <n v="59.31"/>
    <n v="58.53"/>
    <n v="58.73"/>
    <n v="58.822971611956092"/>
    <n v="351486"/>
    <n v="1879"/>
    <n v="20675451"/>
    <n v="142220"/>
    <n v="40.46"/>
    <n v="0.78"/>
    <n v="0.03"/>
    <x v="0"/>
    <x v="0"/>
  </r>
  <r>
    <x v="5"/>
    <x v="248"/>
    <x v="0"/>
    <n v="59.7"/>
    <n v="59.95"/>
    <n v="58.36"/>
    <n v="58.53"/>
    <n v="59.204486177849311"/>
    <n v="340468"/>
    <n v="2758"/>
    <n v="20157233"/>
    <n v="142540"/>
    <n v="41.87"/>
    <n v="1.59"/>
    <n v="-1.17"/>
    <x v="1"/>
    <x v="0"/>
  </r>
  <r>
    <x v="5"/>
    <x v="249"/>
    <x v="0"/>
    <n v="59.49"/>
    <n v="60.1"/>
    <n v="59.25"/>
    <n v="59.7"/>
    <n v="59.713392442783515"/>
    <n v="532233"/>
    <n v="5062"/>
    <n v="31781438"/>
    <n v="202146"/>
    <n v="37.979999999999997"/>
    <n v="0.85"/>
    <n v="0.21"/>
    <x v="0"/>
    <x v="0"/>
  </r>
  <r>
    <x v="6"/>
    <x v="0"/>
    <x v="0"/>
    <n v="108.1"/>
    <n v="111.25"/>
    <n v="108.1"/>
    <n v="110.65"/>
    <n v="110.30207376345184"/>
    <n v="1604426"/>
    <n v="8551"/>
    <n v="176971515"/>
    <m/>
    <m/>
    <n v="3.15"/>
    <n v="2.5499999999999998"/>
    <x v="0"/>
    <x v="0"/>
  </r>
  <r>
    <x v="6"/>
    <x v="1"/>
    <x v="0"/>
    <n v="108.1"/>
    <n v="108.75"/>
    <n v="107.35"/>
    <n v="108.05"/>
    <n v="108.03192137614114"/>
    <n v="178877"/>
    <n v="1573"/>
    <n v="19324426"/>
    <n v="74633"/>
    <n v="41.72"/>
    <n v="1.4"/>
    <n v="-0.05"/>
    <x v="1"/>
    <x v="0"/>
  </r>
  <r>
    <x v="6"/>
    <x v="2"/>
    <x v="0"/>
    <n v="107.25"/>
    <n v="108.65"/>
    <n v="107.15"/>
    <n v="108.1"/>
    <n v="108.08293633226951"/>
    <n v="625733"/>
    <n v="5306"/>
    <n v="67631060"/>
    <n v="444856"/>
    <n v="71.09"/>
    <n v="1.5"/>
    <n v="0.85"/>
    <x v="0"/>
    <x v="0"/>
  </r>
  <r>
    <x v="6"/>
    <x v="3"/>
    <x v="1"/>
    <n v="106.15"/>
    <n v="107.45"/>
    <n v="105.65"/>
    <n v="107.15"/>
    <n v="106.71529024897195"/>
    <n v="580226"/>
    <n v="4371"/>
    <n v="61918986"/>
    <n v="269192"/>
    <n v="46.39"/>
    <n v="1.8"/>
    <n v="1"/>
    <x v="0"/>
    <x v="0"/>
  </r>
  <r>
    <x v="6"/>
    <x v="4"/>
    <x v="1"/>
    <n v="108.9"/>
    <n v="109.25"/>
    <n v="105.9"/>
    <n v="106.1"/>
    <n v="107.11872191670928"/>
    <n v="481158"/>
    <n v="5136"/>
    <n v="51541030"/>
    <m/>
    <m/>
    <n v="3.35"/>
    <n v="-2.8"/>
    <x v="1"/>
    <x v="0"/>
  </r>
  <r>
    <x v="6"/>
    <x v="5"/>
    <x v="1"/>
    <n v="106.05"/>
    <n v="108.5"/>
    <n v="106.05"/>
    <n v="108.35"/>
    <n v="107.62321890127009"/>
    <n v="395402"/>
    <n v="2762"/>
    <n v="42554436"/>
    <n v="174286"/>
    <n v="44.08"/>
    <n v="2.4500000000000002"/>
    <n v="2.2999999999999998"/>
    <x v="0"/>
    <x v="0"/>
  </r>
  <r>
    <x v="6"/>
    <x v="6"/>
    <x v="1"/>
    <n v="105.55"/>
    <n v="107"/>
    <n v="104.75"/>
    <n v="106.15"/>
    <n v="106.17054190564326"/>
    <n v="552181"/>
    <n v="4560"/>
    <n v="58625356"/>
    <n v="336215"/>
    <n v="60.89"/>
    <n v="2.25"/>
    <n v="0.6"/>
    <x v="0"/>
    <x v="0"/>
  </r>
  <r>
    <x v="6"/>
    <x v="7"/>
    <x v="1"/>
    <n v="104"/>
    <n v="105.25"/>
    <n v="104"/>
    <n v="105.15"/>
    <n v="104.82402776541781"/>
    <n v="337110"/>
    <n v="2971"/>
    <n v="35337228"/>
    <n v="160295"/>
    <n v="47.55"/>
    <n v="1.25"/>
    <n v="1.1499999999999999"/>
    <x v="0"/>
    <x v="0"/>
  </r>
  <r>
    <x v="6"/>
    <x v="8"/>
    <x v="2"/>
    <n v="104.45"/>
    <n v="105.2"/>
    <n v="103.5"/>
    <n v="103.8"/>
    <n v="104.39094883131492"/>
    <n v="842742"/>
    <n v="6945"/>
    <n v="87974637"/>
    <n v="371305"/>
    <n v="44.06"/>
    <n v="1.7"/>
    <n v="-0.65"/>
    <x v="1"/>
    <x v="0"/>
  </r>
  <r>
    <x v="6"/>
    <x v="9"/>
    <x v="2"/>
    <n v="106"/>
    <n v="106.3"/>
    <n v="104.5"/>
    <n v="104.7"/>
    <n v="105.32044561546648"/>
    <n v="326021"/>
    <n v="3288"/>
    <n v="34336677"/>
    <n v="143405"/>
    <n v="43.99"/>
    <n v="1.8"/>
    <n v="-1.3"/>
    <x v="1"/>
    <x v="0"/>
  </r>
  <r>
    <x v="6"/>
    <x v="10"/>
    <x v="2"/>
    <n v="108.7"/>
    <n v="109.1"/>
    <n v="105.8"/>
    <n v="106"/>
    <n v="106.95013680207754"/>
    <n v="690048"/>
    <n v="7605"/>
    <n v="73800728"/>
    <n v="395006"/>
    <n v="57.24"/>
    <n v="3.3"/>
    <n v="-2.7"/>
    <x v="1"/>
    <x v="0"/>
  </r>
  <r>
    <x v="6"/>
    <x v="11"/>
    <x v="2"/>
    <n v="110.7"/>
    <n v="111"/>
    <n v="108.65"/>
    <n v="108.85"/>
    <n v="109.77873030698576"/>
    <n v="605989"/>
    <n v="5707"/>
    <n v="66524703"/>
    <n v="349029"/>
    <n v="57.6"/>
    <n v="2.35"/>
    <n v="-1.85"/>
    <x v="1"/>
    <x v="0"/>
  </r>
  <r>
    <x v="6"/>
    <x v="12"/>
    <x v="3"/>
    <n v="111.1"/>
    <n v="111.75"/>
    <n v="109.8"/>
    <n v="109.95"/>
    <n v="110.60508247217805"/>
    <n v="201280"/>
    <n v="2162"/>
    <n v="22262591"/>
    <n v="94199"/>
    <n v="46.8"/>
    <n v="1.95"/>
    <n v="-1.1499999999999999"/>
    <x v="1"/>
    <x v="0"/>
  </r>
  <r>
    <x v="6"/>
    <x v="13"/>
    <x v="3"/>
    <n v="113"/>
    <n v="113"/>
    <n v="110.9"/>
    <n v="111.05"/>
    <n v="111.37216171007755"/>
    <n v="1150825"/>
    <n v="4403"/>
    <n v="128169868"/>
    <n v="936512"/>
    <n v="81.38"/>
    <n v="2.1"/>
    <n v="-1.95"/>
    <x v="1"/>
    <x v="0"/>
  </r>
  <r>
    <x v="6"/>
    <x v="14"/>
    <x v="3"/>
    <n v="111.7"/>
    <n v="112.7"/>
    <n v="111.7"/>
    <n v="112.25"/>
    <n v="112.05616789024781"/>
    <n v="969967"/>
    <n v="5110"/>
    <n v="108690785"/>
    <n v="769516"/>
    <n v="79.33"/>
    <n v="1"/>
    <n v="0.55000000000000004"/>
    <x v="0"/>
    <x v="0"/>
  </r>
  <r>
    <x v="6"/>
    <x v="15"/>
    <x v="3"/>
    <n v="109.35"/>
    <n v="111.85"/>
    <n v="109.25"/>
    <n v="111.65"/>
    <n v="110.22871912666623"/>
    <n v="1687419"/>
    <n v="3765"/>
    <n v="186002035"/>
    <n v="1461624"/>
    <n v="86.62"/>
    <n v="2.6"/>
    <n v="2.2999999999999998"/>
    <x v="0"/>
    <x v="0"/>
  </r>
  <r>
    <x v="6"/>
    <x v="16"/>
    <x v="3"/>
    <n v="110.1"/>
    <n v="110.5"/>
    <n v="108.9"/>
    <n v="109.3"/>
    <n v="109.28102538143283"/>
    <n v="1208994"/>
    <n v="5792"/>
    <n v="132120104"/>
    <n v="953308"/>
    <n v="78.849999999999994"/>
    <n v="1.6"/>
    <n v="-0.8"/>
    <x v="1"/>
    <x v="0"/>
  </r>
  <r>
    <x v="6"/>
    <x v="17"/>
    <x v="4"/>
    <n v="109.25"/>
    <n v="109.85"/>
    <n v="108.45"/>
    <n v="109.25"/>
    <n v="108.8205523598638"/>
    <n v="1053154"/>
    <n v="2910"/>
    <n v="114604800"/>
    <n v="901800"/>
    <n v="85.63"/>
    <n v="1.4"/>
    <n v="0"/>
    <x v="1"/>
    <x v="1"/>
  </r>
  <r>
    <x v="6"/>
    <x v="18"/>
    <x v="4"/>
    <n v="110.2"/>
    <n v="110.5"/>
    <n v="108.5"/>
    <n v="108.9"/>
    <n v="109.45992643373887"/>
    <n v="728323"/>
    <n v="5754"/>
    <n v="79722182"/>
    <n v="393124"/>
    <n v="53.98"/>
    <n v="2"/>
    <n v="-1.3"/>
    <x v="1"/>
    <x v="0"/>
  </r>
  <r>
    <x v="6"/>
    <x v="19"/>
    <x v="4"/>
    <n v="109.7"/>
    <n v="110.25"/>
    <n v="109"/>
    <n v="109.55"/>
    <n v="109.69607660173129"/>
    <n v="278636"/>
    <n v="2689"/>
    <n v="30565276"/>
    <n v="123115"/>
    <n v="44.18"/>
    <n v="1.25"/>
    <n v="-0.15"/>
    <x v="1"/>
    <x v="0"/>
  </r>
  <r>
    <x v="6"/>
    <x v="20"/>
    <x v="4"/>
    <n v="107.8"/>
    <n v="109.9"/>
    <n v="107.4"/>
    <n v="109.4"/>
    <n v="108.92924370576316"/>
    <n v="750647"/>
    <n v="3653"/>
    <n v="81767410"/>
    <n v="451580"/>
    <n v="60.16"/>
    <n v="2.5"/>
    <n v="1.6"/>
    <x v="0"/>
    <x v="0"/>
  </r>
  <r>
    <x v="6"/>
    <x v="21"/>
    <x v="0"/>
    <n v="108.8"/>
    <n v="109"/>
    <n v="107.5"/>
    <n v="107.8"/>
    <n v="108.05489999361264"/>
    <n v="1816084"/>
    <n v="5358"/>
    <n v="196236775"/>
    <n v="1540653"/>
    <n v="84.83"/>
    <n v="1.5"/>
    <n v="-1"/>
    <x v="1"/>
    <x v="0"/>
  </r>
  <r>
    <x v="6"/>
    <x v="22"/>
    <x v="0"/>
    <n v="108.15"/>
    <n v="109.2"/>
    <n v="106.75"/>
    <n v="108.8"/>
    <n v="108.23644197923004"/>
    <n v="379683"/>
    <n v="2878"/>
    <n v="41095537"/>
    <n v="126067"/>
    <n v="33.200000000000003"/>
    <n v="2.4500000000000002"/>
    <n v="0.65"/>
    <x v="0"/>
    <x v="0"/>
  </r>
  <r>
    <x v="6"/>
    <x v="23"/>
    <x v="0"/>
    <n v="107.85"/>
    <n v="110"/>
    <n v="106.15"/>
    <n v="108.75"/>
    <n v="108.56022683720597"/>
    <n v="615772"/>
    <n v="4162"/>
    <n v="66848348"/>
    <n v="261751"/>
    <n v="42.51"/>
    <n v="3.85"/>
    <n v="0.9"/>
    <x v="0"/>
    <x v="0"/>
  </r>
  <r>
    <x v="6"/>
    <x v="24"/>
    <x v="0"/>
    <n v="107.95"/>
    <n v="108.25"/>
    <n v="106.9"/>
    <n v="107.45"/>
    <n v="107.7900686913964"/>
    <n v="646078"/>
    <n v="6487"/>
    <n v="69640792"/>
    <n v="361521"/>
    <n v="55.96"/>
    <n v="1.35"/>
    <n v="-0.5"/>
    <x v="1"/>
    <x v="0"/>
  </r>
  <r>
    <x v="6"/>
    <x v="25"/>
    <x v="0"/>
    <n v="105.85"/>
    <n v="107.85"/>
    <n v="105.85"/>
    <n v="107.75"/>
    <n v="107.10891312497397"/>
    <n v="576184"/>
    <n v="3534"/>
    <n v="61714442"/>
    <n v="326790"/>
    <n v="56.72"/>
    <n v="2"/>
    <n v="1.9"/>
    <x v="0"/>
    <x v="0"/>
  </r>
  <r>
    <x v="6"/>
    <x v="26"/>
    <x v="1"/>
    <n v="107.2"/>
    <n v="107.4"/>
    <n v="105.65"/>
    <n v="105.85"/>
    <n v="106.53084909265891"/>
    <n v="792811"/>
    <n v="7148"/>
    <n v="84458829"/>
    <n v="384690"/>
    <n v="48.52"/>
    <n v="1.75"/>
    <n v="-1.35"/>
    <x v="1"/>
    <x v="0"/>
  </r>
  <r>
    <x v="6"/>
    <x v="27"/>
    <x v="2"/>
    <n v="107"/>
    <n v="108.35"/>
    <n v="106.05"/>
    <n v="107.25"/>
    <n v="107.62293316980863"/>
    <n v="854509"/>
    <n v="5808"/>
    <n v="91964765"/>
    <n v="407705"/>
    <n v="47.71"/>
    <n v="2.2999999999999998"/>
    <n v="0.25"/>
    <x v="0"/>
    <x v="0"/>
  </r>
  <r>
    <x v="6"/>
    <x v="28"/>
    <x v="2"/>
    <n v="110.75"/>
    <n v="110.75"/>
    <n v="108.1"/>
    <n v="108.15"/>
    <n v="109.21784147446392"/>
    <n v="503288"/>
    <n v="3878"/>
    <n v="54968029"/>
    <n v="264869"/>
    <n v="52.63"/>
    <n v="2.65"/>
    <n v="-2.6"/>
    <x v="1"/>
    <x v="0"/>
  </r>
  <r>
    <x v="6"/>
    <x v="29"/>
    <x v="2"/>
    <n v="110.45"/>
    <n v="111.15"/>
    <n v="109.45"/>
    <n v="110.05"/>
    <n v="110.35022035308816"/>
    <n v="1414321"/>
    <n v="10240"/>
    <n v="156070634"/>
    <n v="998173"/>
    <n v="70.58"/>
    <n v="1.7"/>
    <n v="-0.4"/>
    <x v="1"/>
    <x v="0"/>
  </r>
  <r>
    <x v="6"/>
    <x v="30"/>
    <x v="2"/>
    <n v="110.75"/>
    <n v="112.8"/>
    <n v="109.95"/>
    <n v="110.45"/>
    <n v="111.36040505724436"/>
    <n v="569401"/>
    <n v="4093"/>
    <n v="63408726"/>
    <n v="253233"/>
    <n v="44.47"/>
    <n v="2.85"/>
    <n v="-0.3"/>
    <x v="1"/>
    <x v="0"/>
  </r>
  <r>
    <x v="6"/>
    <x v="31"/>
    <x v="3"/>
    <n v="113.9"/>
    <n v="115.6"/>
    <n v="110.55"/>
    <n v="110.75"/>
    <n v="113.39716634735633"/>
    <n v="1250612"/>
    <n v="6766"/>
    <n v="141815857"/>
    <n v="449370"/>
    <n v="35.93"/>
    <n v="5.05"/>
    <n v="-3.15"/>
    <x v="1"/>
    <x v="0"/>
  </r>
  <r>
    <x v="6"/>
    <x v="32"/>
    <x v="3"/>
    <n v="108.15"/>
    <n v="114"/>
    <n v="107.2"/>
    <n v="113.5"/>
    <n v="111.96060880759698"/>
    <n v="6222787"/>
    <n v="24391"/>
    <n v="696707021"/>
    <n v="2301773"/>
    <n v="36.99"/>
    <n v="6.8"/>
    <n v="5.35"/>
    <x v="0"/>
    <x v="0"/>
  </r>
  <r>
    <x v="6"/>
    <x v="33"/>
    <x v="3"/>
    <n v="108.2"/>
    <n v="108.4"/>
    <n v="106.35"/>
    <n v="107.8"/>
    <n v="106.723229936281"/>
    <n v="50519622"/>
    <n v="18559"/>
    <n v="5391617235"/>
    <n v="44106291"/>
    <n v="87.31"/>
    <n v="2.0499999999999998"/>
    <n v="-0.4"/>
    <x v="1"/>
    <x v="0"/>
  </r>
  <r>
    <x v="6"/>
    <x v="34"/>
    <x v="3"/>
    <n v="113.3"/>
    <n v="113.3"/>
    <n v="107.7"/>
    <n v="108.05"/>
    <n v="109.33281551991644"/>
    <n v="1049284"/>
    <n v="7161"/>
    <n v="114721174"/>
    <n v="588445"/>
    <n v="56.08"/>
    <n v="5.6"/>
    <n v="-5.25"/>
    <x v="1"/>
    <x v="0"/>
  </r>
  <r>
    <x v="6"/>
    <x v="35"/>
    <x v="3"/>
    <n v="114.55"/>
    <n v="114.7"/>
    <n v="111.35"/>
    <n v="112"/>
    <n v="112.91997925781111"/>
    <n v="838870"/>
    <n v="4236"/>
    <n v="94725183"/>
    <n v="292096"/>
    <n v="34.82"/>
    <n v="3.35"/>
    <n v="-2.5499999999999998"/>
    <x v="1"/>
    <x v="0"/>
  </r>
  <r>
    <x v="6"/>
    <x v="36"/>
    <x v="4"/>
    <n v="115.8"/>
    <n v="116.05"/>
    <n v="114.25"/>
    <n v="114.4"/>
    <n v="115.02380705839846"/>
    <n v="453899"/>
    <n v="2651"/>
    <n v="52209191"/>
    <n v="148307"/>
    <n v="32.67"/>
    <n v="1.8"/>
    <n v="-1.4"/>
    <x v="1"/>
    <x v="0"/>
  </r>
  <r>
    <x v="6"/>
    <x v="37"/>
    <x v="4"/>
    <n v="117.35"/>
    <n v="117.5"/>
    <n v="114.95"/>
    <n v="115.5"/>
    <n v="116.05135806440752"/>
    <n v="534658"/>
    <n v="3775"/>
    <n v="62047787"/>
    <n v="275963"/>
    <n v="51.61"/>
    <n v="2.5499999999999998"/>
    <n v="-1.85"/>
    <x v="1"/>
    <x v="0"/>
  </r>
  <r>
    <x v="6"/>
    <x v="38"/>
    <x v="4"/>
    <n v="114.65"/>
    <n v="117.35"/>
    <n v="114.65"/>
    <n v="117"/>
    <n v="116.0591315651868"/>
    <n v="4870901"/>
    <n v="37348"/>
    <n v="565312540"/>
    <n v="3854588"/>
    <n v="79.14"/>
    <n v="2.7"/>
    <n v="2.35"/>
    <x v="0"/>
    <x v="0"/>
  </r>
  <r>
    <x v="6"/>
    <x v="39"/>
    <x v="4"/>
    <n v="113.7"/>
    <n v="115.8"/>
    <n v="113.65"/>
    <n v="114.95"/>
    <n v="115.01471911122508"/>
    <n v="1879801"/>
    <n v="11428"/>
    <n v="216204784"/>
    <n v="923946"/>
    <n v="49.15"/>
    <n v="2.15"/>
    <n v="1.25"/>
    <x v="0"/>
    <x v="0"/>
  </r>
  <r>
    <x v="6"/>
    <x v="40"/>
    <x v="4"/>
    <n v="111.9"/>
    <n v="115.3"/>
    <n v="111.9"/>
    <n v="113.7"/>
    <n v="113.74264852813556"/>
    <n v="1401216"/>
    <n v="4268"/>
    <n v="159378019"/>
    <n v="761072"/>
    <n v="54.32"/>
    <n v="3.4"/>
    <n v="1.8"/>
    <x v="0"/>
    <x v="0"/>
  </r>
  <r>
    <x v="6"/>
    <x v="41"/>
    <x v="0"/>
    <n v="112.5"/>
    <n v="113.45"/>
    <n v="111.1"/>
    <n v="111.85"/>
    <n v="111.60523246794237"/>
    <n v="1121574"/>
    <n v="2954"/>
    <n v="125173527"/>
    <n v="896414"/>
    <n v="79.92"/>
    <n v="2.35"/>
    <n v="-0.65"/>
    <x v="1"/>
    <x v="0"/>
  </r>
  <r>
    <x v="6"/>
    <x v="42"/>
    <x v="0"/>
    <n v="114.1"/>
    <n v="114.45"/>
    <n v="111.75"/>
    <n v="112.35"/>
    <n v="112.81090901152092"/>
    <n v="320634"/>
    <n v="2512"/>
    <n v="36171013"/>
    <n v="124304"/>
    <n v="38.770000000000003"/>
    <n v="2.7"/>
    <n v="-1.75"/>
    <x v="1"/>
    <x v="0"/>
  </r>
  <r>
    <x v="6"/>
    <x v="43"/>
    <x v="0"/>
    <n v="113.4"/>
    <n v="114.45"/>
    <n v="113.4"/>
    <n v="113.9"/>
    <n v="113.80275495605146"/>
    <n v="1989941"/>
    <n v="7605"/>
    <n v="226460768"/>
    <n v="1572150"/>
    <n v="79"/>
    <n v="1.05"/>
    <n v="0.5"/>
    <x v="0"/>
    <x v="0"/>
  </r>
  <r>
    <x v="6"/>
    <x v="44"/>
    <x v="0"/>
    <n v="114.15"/>
    <n v="114.5"/>
    <n v="112.9"/>
    <n v="113.75"/>
    <n v="113.70711162027936"/>
    <n v="687832"/>
    <n v="4678"/>
    <n v="78211390"/>
    <n v="314977"/>
    <n v="45.79"/>
    <n v="1.6"/>
    <n v="-0.4"/>
    <x v="1"/>
    <x v="0"/>
  </r>
  <r>
    <x v="6"/>
    <x v="45"/>
    <x v="0"/>
    <n v="114.35"/>
    <n v="115.8"/>
    <n v="114.15"/>
    <n v="114.35"/>
    <n v="114.74490740834963"/>
    <n v="491351"/>
    <n v="2707"/>
    <n v="56380025"/>
    <n v="202548"/>
    <n v="41.22"/>
    <n v="1.65"/>
    <n v="0"/>
    <x v="1"/>
    <x v="0"/>
  </r>
  <r>
    <x v="6"/>
    <x v="46"/>
    <x v="1"/>
    <n v="113.75"/>
    <n v="115.15"/>
    <n v="113.6"/>
    <n v="114.3"/>
    <n v="114.42074051274159"/>
    <n v="389865"/>
    <n v="2153"/>
    <n v="44608642"/>
    <n v="159423"/>
    <n v="40.89"/>
    <n v="1.55"/>
    <n v="0.55000000000000004"/>
    <x v="0"/>
    <x v="0"/>
  </r>
  <r>
    <x v="6"/>
    <x v="47"/>
    <x v="1"/>
    <n v="115"/>
    <n v="115"/>
    <n v="113.7"/>
    <n v="114.15"/>
    <n v="114.14197174163888"/>
    <n v="548581"/>
    <n v="2255"/>
    <n v="62616117"/>
    <n v="260725"/>
    <n v="47.53"/>
    <n v="1.3"/>
    <n v="-0.85"/>
    <x v="1"/>
    <x v="0"/>
  </r>
  <r>
    <x v="6"/>
    <x v="48"/>
    <x v="1"/>
    <n v="114.95"/>
    <n v="115.85"/>
    <n v="113.45"/>
    <n v="114.2"/>
    <n v="114.55766701453302"/>
    <n v="581641"/>
    <n v="2982"/>
    <n v="66631436"/>
    <n v="225319"/>
    <n v="38.74"/>
    <n v="2.4"/>
    <n v="-0.75"/>
    <x v="1"/>
    <x v="0"/>
  </r>
  <r>
    <x v="6"/>
    <x v="49"/>
    <x v="1"/>
    <n v="114.6"/>
    <n v="116"/>
    <n v="112.6"/>
    <n v="115.4"/>
    <n v="114.74436531883052"/>
    <n v="1283613"/>
    <n v="5805"/>
    <n v="147287359"/>
    <n v="547040"/>
    <n v="42.62"/>
    <n v="3.4"/>
    <n v="0.8"/>
    <x v="0"/>
    <x v="0"/>
  </r>
  <r>
    <x v="6"/>
    <x v="50"/>
    <x v="2"/>
    <n v="111.55"/>
    <n v="114.55"/>
    <n v="111.5"/>
    <n v="114.2"/>
    <n v="113.74973641739471"/>
    <n v="1897887"/>
    <n v="8581"/>
    <n v="215884146"/>
    <n v="1113548"/>
    <n v="58.67"/>
    <n v="3.05"/>
    <n v="2.65"/>
    <x v="0"/>
    <x v="0"/>
  </r>
  <r>
    <x v="6"/>
    <x v="51"/>
    <x v="3"/>
    <n v="111.1"/>
    <n v="113"/>
    <n v="110.65"/>
    <n v="111"/>
    <n v="111.90251334700237"/>
    <n v="1625084"/>
    <n v="9882"/>
    <n v="181850984"/>
    <n v="770128"/>
    <n v="47.39"/>
    <n v="2.35"/>
    <n v="-0.1"/>
    <x v="1"/>
    <x v="0"/>
  </r>
  <r>
    <x v="6"/>
    <x v="52"/>
    <x v="3"/>
    <n v="111.05"/>
    <n v="111.25"/>
    <n v="108.7"/>
    <n v="111.1"/>
    <n v="110.24411463400159"/>
    <n v="775058"/>
    <n v="3995"/>
    <n v="85445583"/>
    <n v="235204"/>
    <n v="30.35"/>
    <n v="2.5499999999999998"/>
    <n v="0.05"/>
    <x v="0"/>
    <x v="0"/>
  </r>
  <r>
    <x v="6"/>
    <x v="53"/>
    <x v="3"/>
    <n v="110.85"/>
    <n v="111.5"/>
    <n v="110.35"/>
    <n v="110.65"/>
    <n v="110.87000802316039"/>
    <n v="655602"/>
    <n v="4513"/>
    <n v="72686599"/>
    <n v="370663"/>
    <n v="56.54"/>
    <n v="1.1499999999999999"/>
    <n v="-0.2"/>
    <x v="1"/>
    <x v="0"/>
  </r>
  <r>
    <x v="6"/>
    <x v="54"/>
    <x v="3"/>
    <n v="109.6"/>
    <n v="111.45"/>
    <n v="109.3"/>
    <n v="110.65"/>
    <n v="110.72190388275612"/>
    <n v="1488453"/>
    <n v="6828"/>
    <n v="164804350"/>
    <n v="720940"/>
    <n v="48.44"/>
    <n v="2.15"/>
    <n v="1.05"/>
    <x v="0"/>
    <x v="0"/>
  </r>
  <r>
    <x v="6"/>
    <x v="55"/>
    <x v="3"/>
    <n v="105.75"/>
    <n v="108.35"/>
    <n v="105.75"/>
    <n v="107.85"/>
    <n v="107.34898883691679"/>
    <n v="407056"/>
    <n v="2897"/>
    <n v="43697050"/>
    <n v="153275"/>
    <n v="37.65"/>
    <n v="2.6"/>
    <n v="2.1"/>
    <x v="0"/>
    <x v="0"/>
  </r>
  <r>
    <x v="6"/>
    <x v="56"/>
    <x v="4"/>
    <n v="104.85"/>
    <n v="108.2"/>
    <n v="104.85"/>
    <n v="107.2"/>
    <n v="106.58287684569483"/>
    <n v="580337"/>
    <n v="3124"/>
    <n v="61853987"/>
    <n v="219353"/>
    <n v="37.799999999999997"/>
    <n v="3.35"/>
    <n v="2.35"/>
    <x v="0"/>
    <x v="0"/>
  </r>
  <r>
    <x v="6"/>
    <x v="57"/>
    <x v="4"/>
    <n v="108.2"/>
    <n v="108.45"/>
    <n v="104.6"/>
    <n v="104.85"/>
    <n v="105.91209799714851"/>
    <n v="661407"/>
    <n v="3741"/>
    <n v="70051003"/>
    <n v="251043"/>
    <n v="37.96"/>
    <n v="3.85"/>
    <n v="-3.35"/>
    <x v="1"/>
    <x v="0"/>
  </r>
  <r>
    <x v="6"/>
    <x v="58"/>
    <x v="4"/>
    <n v="109.4"/>
    <n v="109.9"/>
    <n v="108"/>
    <n v="108.2"/>
    <n v="108.85036745554632"/>
    <n v="568232"/>
    <n v="2811"/>
    <n v="61852262"/>
    <n v="211689"/>
    <n v="37.25"/>
    <n v="1.9"/>
    <n v="-1.2"/>
    <x v="1"/>
    <x v="0"/>
  </r>
  <r>
    <x v="6"/>
    <x v="59"/>
    <x v="4"/>
    <n v="111.25"/>
    <n v="112.1"/>
    <n v="108.95"/>
    <n v="109.15"/>
    <n v="110.31259334558392"/>
    <n v="1150965"/>
    <n v="7202"/>
    <n v="126965934"/>
    <n v="511320"/>
    <n v="44.43"/>
    <n v="3.15"/>
    <n v="-2.1"/>
    <x v="1"/>
    <x v="0"/>
  </r>
  <r>
    <x v="6"/>
    <x v="60"/>
    <x v="4"/>
    <n v="110.3"/>
    <n v="111.7"/>
    <n v="109.5"/>
    <n v="111.25"/>
    <n v="110.58479764028812"/>
    <n v="998766"/>
    <n v="4057"/>
    <n v="110448336"/>
    <n v="525525"/>
    <n v="52.62"/>
    <n v="2.2000000000000002"/>
    <n v="0.95"/>
    <x v="0"/>
    <x v="0"/>
  </r>
  <r>
    <x v="6"/>
    <x v="61"/>
    <x v="0"/>
    <n v="108.3"/>
    <n v="111.7"/>
    <n v="107.55"/>
    <n v="111.45"/>
    <n v="110.74557564341886"/>
    <n v="3081352"/>
    <n v="10525"/>
    <n v="341246101"/>
    <n v="1446375"/>
    <n v="46.94"/>
    <n v="4.1500000000000004"/>
    <n v="3.15"/>
    <x v="0"/>
    <x v="0"/>
  </r>
  <r>
    <x v="6"/>
    <x v="62"/>
    <x v="0"/>
    <n v="117.35"/>
    <n v="117.7"/>
    <n v="115.2"/>
    <n v="115.7"/>
    <n v="116.50330146370723"/>
    <n v="1800565"/>
    <n v="8846"/>
    <n v="209771767"/>
    <n v="944236"/>
    <n v="52.44"/>
    <n v="2.5"/>
    <n v="-1.65"/>
    <x v="1"/>
    <x v="0"/>
  </r>
  <r>
    <x v="6"/>
    <x v="63"/>
    <x v="0"/>
    <n v="118.75"/>
    <n v="118.95"/>
    <n v="115.85"/>
    <n v="117.1"/>
    <n v="117.35152729218872"/>
    <n v="1199574"/>
    <n v="4834"/>
    <n v="140771841"/>
    <n v="644731"/>
    <n v="53.75"/>
    <n v="3.1"/>
    <n v="-1.65"/>
    <x v="1"/>
    <x v="0"/>
  </r>
  <r>
    <x v="6"/>
    <x v="64"/>
    <x v="0"/>
    <n v="118.6"/>
    <n v="118.6"/>
    <n v="117.2"/>
    <n v="117.7"/>
    <n v="117.76921389622274"/>
    <n v="1750634"/>
    <n v="8409"/>
    <n v="206170790"/>
    <n v="835214"/>
    <n v="47.71"/>
    <n v="1.4"/>
    <n v="-0.9"/>
    <x v="1"/>
    <x v="0"/>
  </r>
  <r>
    <x v="6"/>
    <x v="65"/>
    <x v="0"/>
    <n v="116.6"/>
    <n v="119.3"/>
    <n v="116.6"/>
    <n v="117.7"/>
    <n v="118.13754115839517"/>
    <n v="1573798"/>
    <n v="7150"/>
    <n v="185924626"/>
    <n v="662369"/>
    <n v="42.09"/>
    <n v="2.7"/>
    <n v="1.1000000000000001"/>
    <x v="0"/>
    <x v="0"/>
  </r>
  <r>
    <x v="6"/>
    <x v="66"/>
    <x v="1"/>
    <n v="116.7"/>
    <n v="118.05"/>
    <n v="114.1"/>
    <n v="115.7"/>
    <n v="116.02112917465418"/>
    <n v="3655183"/>
    <n v="14894"/>
    <n v="424078459"/>
    <n v="1378023"/>
    <n v="37.700000000000003"/>
    <n v="3.95"/>
    <n v="-1"/>
    <x v="1"/>
    <x v="0"/>
  </r>
  <r>
    <x v="6"/>
    <x v="67"/>
    <x v="1"/>
    <n v="117.45"/>
    <n v="117.65"/>
    <n v="116.1"/>
    <n v="116.4"/>
    <n v="116.91401205750304"/>
    <n v="626332"/>
    <n v="2350"/>
    <n v="73226987"/>
    <n v="295796"/>
    <n v="47.23"/>
    <n v="1.55"/>
    <n v="-1.05"/>
    <x v="1"/>
    <x v="0"/>
  </r>
  <r>
    <x v="6"/>
    <x v="68"/>
    <x v="1"/>
    <n v="116.05"/>
    <n v="117.75"/>
    <n v="114.85"/>
    <n v="117.3"/>
    <n v="116.41540023291881"/>
    <n v="869831"/>
    <n v="4617"/>
    <n v="101261724"/>
    <n v="409730"/>
    <n v="47.1"/>
    <n v="2.9"/>
    <n v="1.25"/>
    <x v="0"/>
    <x v="0"/>
  </r>
  <r>
    <x v="6"/>
    <x v="69"/>
    <x v="1"/>
    <n v="117.55"/>
    <n v="117.9"/>
    <n v="114.9"/>
    <n v="115.85"/>
    <n v="116.38408974225716"/>
    <n v="2539896"/>
    <n v="11639"/>
    <n v="295603484"/>
    <n v="1066641"/>
    <n v="42"/>
    <n v="3"/>
    <n v="-1.7"/>
    <x v="1"/>
    <x v="0"/>
  </r>
  <r>
    <x v="6"/>
    <x v="70"/>
    <x v="1"/>
    <n v="114.85"/>
    <n v="117.35"/>
    <n v="114.25"/>
    <n v="116.85"/>
    <n v="116.34983969255056"/>
    <n v="3708187"/>
    <n v="20821"/>
    <n v="431446963"/>
    <n v="2357245"/>
    <n v="63.57"/>
    <n v="3.1"/>
    <n v="2"/>
    <x v="0"/>
    <x v="0"/>
  </r>
  <r>
    <x v="6"/>
    <x v="71"/>
    <x v="2"/>
    <n v="111.01"/>
    <n v="115.3"/>
    <n v="109.3"/>
    <n v="114.82"/>
    <n v="113.12323523078634"/>
    <n v="4379397"/>
    <n v="21313"/>
    <n v="495411557"/>
    <n v="2258302"/>
    <n v="51.57"/>
    <n v="6"/>
    <n v="3.81"/>
    <x v="0"/>
    <x v="0"/>
  </r>
  <r>
    <x v="6"/>
    <x v="72"/>
    <x v="2"/>
    <n v="112"/>
    <n v="112"/>
    <n v="109.94"/>
    <n v="110.81"/>
    <n v="110.75755711913629"/>
    <n v="887706"/>
    <n v="4970"/>
    <n v="98320148"/>
    <n v="385107"/>
    <n v="43.38"/>
    <n v="2.06"/>
    <n v="-1.19"/>
    <x v="1"/>
    <x v="0"/>
  </r>
  <r>
    <x v="6"/>
    <x v="73"/>
    <x v="2"/>
    <n v="108.26"/>
    <n v="111.19"/>
    <n v="108.26"/>
    <n v="110.88"/>
    <n v="110.01143132625616"/>
    <n v="2482914"/>
    <n v="13208"/>
    <n v="273148923"/>
    <n v="1419355"/>
    <n v="57.16"/>
    <n v="2.93"/>
    <n v="2.62"/>
    <x v="0"/>
    <x v="0"/>
  </r>
  <r>
    <x v="6"/>
    <x v="74"/>
    <x v="2"/>
    <n v="107.88"/>
    <n v="108.59"/>
    <n v="106.6"/>
    <n v="108.44"/>
    <n v="107.90625512958655"/>
    <n v="1230606"/>
    <n v="5683"/>
    <n v="132790085"/>
    <n v="735500"/>
    <n v="59.77"/>
    <n v="1.99"/>
    <n v="0.56000000000000005"/>
    <x v="0"/>
    <x v="0"/>
  </r>
  <r>
    <x v="6"/>
    <x v="75"/>
    <x v="2"/>
    <n v="107.24"/>
    <n v="108.19"/>
    <n v="106.65"/>
    <n v="107.45"/>
    <n v="107.37465653220234"/>
    <n v="1049225"/>
    <n v="6594"/>
    <n v="112660174"/>
    <n v="434357"/>
    <n v="41.4"/>
    <n v="1.54"/>
    <n v="0.21"/>
    <x v="0"/>
    <x v="0"/>
  </r>
  <r>
    <x v="6"/>
    <x v="76"/>
    <x v="3"/>
    <n v="106.95"/>
    <n v="107.92"/>
    <n v="106.4"/>
    <n v="107.24"/>
    <n v="107.21881553779589"/>
    <n v="1246895"/>
    <n v="6392"/>
    <n v="133690605"/>
    <n v="484940"/>
    <n v="38.89"/>
    <n v="1.52"/>
    <n v="0.28999999999999998"/>
    <x v="0"/>
    <x v="0"/>
  </r>
  <r>
    <x v="6"/>
    <x v="77"/>
    <x v="3"/>
    <n v="107.5"/>
    <n v="108.46"/>
    <n v="105.81"/>
    <n v="106.86"/>
    <n v="107.0129350655204"/>
    <n v="710008"/>
    <n v="3640"/>
    <n v="75980040"/>
    <n v="250897"/>
    <n v="35.340000000000003"/>
    <n v="2.65"/>
    <n v="-0.64"/>
    <x v="1"/>
    <x v="0"/>
  </r>
  <r>
    <x v="6"/>
    <x v="78"/>
    <x v="3"/>
    <n v="106.63"/>
    <n v="107.99"/>
    <n v="106"/>
    <n v="107.83"/>
    <n v="106.98329247244374"/>
    <n v="3070173"/>
    <n v="14627"/>
    <n v="328457216"/>
    <n v="1926278"/>
    <n v="62.74"/>
    <n v="1.99"/>
    <n v="1.2"/>
    <x v="0"/>
    <x v="0"/>
  </r>
  <r>
    <x v="6"/>
    <x v="79"/>
    <x v="3"/>
    <n v="108.14"/>
    <n v="109.13"/>
    <n v="106.6"/>
    <n v="107.04"/>
    <n v="107.65180247168352"/>
    <n v="1996453"/>
    <n v="10818"/>
    <n v="214921764"/>
    <n v="760694"/>
    <n v="38.1"/>
    <n v="2.5299999999999998"/>
    <n v="-1.1000000000000001"/>
    <x v="1"/>
    <x v="0"/>
  </r>
  <r>
    <x v="6"/>
    <x v="80"/>
    <x v="3"/>
    <n v="108.58"/>
    <n v="109.5"/>
    <n v="107.76"/>
    <n v="107.98"/>
    <n v="108.5246669414111"/>
    <n v="965746"/>
    <n v="5292"/>
    <n v="104807263"/>
    <n v="310535"/>
    <n v="32.15"/>
    <n v="1.74"/>
    <n v="-0.6"/>
    <x v="1"/>
    <x v="0"/>
  </r>
  <r>
    <x v="6"/>
    <x v="81"/>
    <x v="4"/>
    <n v="105.24"/>
    <n v="108.58"/>
    <n v="105.24"/>
    <n v="107.75"/>
    <n v="107.62618000678543"/>
    <n v="1494377"/>
    <n v="6935"/>
    <n v="160834088"/>
    <n v="743130"/>
    <n v="49.73"/>
    <n v="3.34"/>
    <n v="2.5099999999999998"/>
    <x v="0"/>
    <x v="0"/>
  </r>
  <r>
    <x v="6"/>
    <x v="82"/>
    <x v="4"/>
    <n v="106.29"/>
    <n v="106.29"/>
    <n v="104.43"/>
    <n v="105.14"/>
    <n v="105.22576764204555"/>
    <n v="2002333"/>
    <n v="9862"/>
    <n v="210697027"/>
    <n v="791920"/>
    <n v="39.549999999999997"/>
    <n v="1.86"/>
    <n v="-1.1499999999999999"/>
    <x v="1"/>
    <x v="0"/>
  </r>
  <r>
    <x v="6"/>
    <x v="83"/>
    <x v="4"/>
    <n v="106.2"/>
    <n v="106.52"/>
    <n v="104.56"/>
    <n v="105.82"/>
    <n v="105.72619740215912"/>
    <n v="1363055"/>
    <n v="5989"/>
    <n v="144110622"/>
    <m/>
    <m/>
    <n v="1.96"/>
    <n v="-0.38"/>
    <x v="1"/>
    <x v="0"/>
  </r>
  <r>
    <x v="6"/>
    <x v="84"/>
    <x v="4"/>
    <n v="101.23"/>
    <n v="105.55"/>
    <n v="100.86"/>
    <n v="104.77"/>
    <n v="103.91972347883156"/>
    <n v="2450156"/>
    <n v="10765"/>
    <n v="254619534"/>
    <n v="1096224"/>
    <n v="44.74"/>
    <n v="4.6900000000000004"/>
    <n v="3.54"/>
    <x v="0"/>
    <x v="0"/>
  </r>
  <r>
    <x v="6"/>
    <x v="85"/>
    <x v="4"/>
    <n v="100.01"/>
    <n v="101.42"/>
    <n v="99.83"/>
    <n v="100.81"/>
    <n v="100.57138273758919"/>
    <n v="4326186"/>
    <n v="18488"/>
    <n v="435090508"/>
    <n v="2354303"/>
    <n v="54.42"/>
    <n v="1.59"/>
    <n v="0.8"/>
    <x v="0"/>
    <x v="0"/>
  </r>
  <r>
    <x v="6"/>
    <x v="86"/>
    <x v="0"/>
    <n v="93.66"/>
    <n v="98.4"/>
    <n v="93.66"/>
    <n v="97.65"/>
    <n v="96.887950193470445"/>
    <n v="4366817"/>
    <n v="16164"/>
    <n v="423091948"/>
    <n v="1688365"/>
    <n v="38.659999999999997"/>
    <n v="4.74"/>
    <n v="3.99"/>
    <x v="0"/>
    <x v="0"/>
  </r>
  <r>
    <x v="6"/>
    <x v="87"/>
    <x v="0"/>
    <n v="94.3"/>
    <n v="98.21"/>
    <n v="92.97"/>
    <n v="95.38"/>
    <n v="95.946341160831068"/>
    <n v="2805111"/>
    <n v="11423"/>
    <n v="269140137"/>
    <n v="759421"/>
    <n v="27.07"/>
    <n v="5.24"/>
    <n v="1.08"/>
    <x v="0"/>
    <x v="0"/>
  </r>
  <r>
    <x v="6"/>
    <x v="88"/>
    <x v="0"/>
    <n v="90.06"/>
    <n v="94.33"/>
    <n v="90.06"/>
    <n v="93.66"/>
    <n v="93.272573999240421"/>
    <n v="629297"/>
    <n v="3646"/>
    <n v="58696151"/>
    <n v="161186"/>
    <n v="25.61"/>
    <n v="4.2699999999999996"/>
    <n v="3.6"/>
    <x v="0"/>
    <x v="0"/>
  </r>
  <r>
    <x v="6"/>
    <x v="89"/>
    <x v="0"/>
    <n v="97.24"/>
    <n v="97.85"/>
    <n v="91.95"/>
    <n v="92.33"/>
    <n v="94.462669276683144"/>
    <n v="934860"/>
    <n v="4764"/>
    <n v="88309371"/>
    <n v="353711"/>
    <n v="37.840000000000003"/>
    <n v="5.9"/>
    <n v="-4.91"/>
    <x v="1"/>
    <x v="0"/>
  </r>
  <r>
    <x v="6"/>
    <x v="90"/>
    <x v="0"/>
    <n v="97.39"/>
    <n v="97.84"/>
    <n v="96.69"/>
    <n v="97.14"/>
    <n v="97.087364925754827"/>
    <n v="492692"/>
    <n v="2833"/>
    <n v="47834168"/>
    <n v="161944"/>
    <n v="32.869999999999997"/>
    <n v="1.1499999999999999"/>
    <n v="-0.25"/>
    <x v="1"/>
    <x v="0"/>
  </r>
  <r>
    <x v="6"/>
    <x v="91"/>
    <x v="1"/>
    <n v="97.94"/>
    <n v="98.97"/>
    <n v="96.42"/>
    <n v="96.81"/>
    <n v="97.662696257103988"/>
    <n v="609341"/>
    <n v="3222"/>
    <n v="59509885"/>
    <n v="179212"/>
    <n v="29.41"/>
    <n v="2.5499999999999998"/>
    <n v="-1.1299999999999999"/>
    <x v="1"/>
    <x v="0"/>
  </r>
  <r>
    <x v="6"/>
    <x v="92"/>
    <x v="2"/>
    <n v="98.66"/>
    <n v="98.95"/>
    <n v="97"/>
    <n v="97.42"/>
    <n v="97.748085957862472"/>
    <n v="1521257"/>
    <n v="9151"/>
    <n v="148699960"/>
    <n v="568533"/>
    <n v="37.369999999999997"/>
    <n v="1.95"/>
    <n v="-1.24"/>
    <x v="1"/>
    <x v="0"/>
  </r>
  <r>
    <x v="6"/>
    <x v="93"/>
    <x v="2"/>
    <n v="99.22"/>
    <n v="101.38"/>
    <n v="98.85"/>
    <n v="99.42"/>
    <n v="99.92098682903837"/>
    <n v="1349332"/>
    <n v="12681"/>
    <n v="134826585"/>
    <n v="511376"/>
    <n v="37.9"/>
    <n v="2.5299999999999998"/>
    <n v="0.2"/>
    <x v="0"/>
    <x v="0"/>
  </r>
  <r>
    <x v="6"/>
    <x v="94"/>
    <x v="2"/>
    <n v="96.15"/>
    <n v="98.98"/>
    <n v="95.95"/>
    <n v="98.42"/>
    <n v="97.936720970648096"/>
    <n v="19265561"/>
    <n v="22627"/>
    <n v="1886805872"/>
    <n v="17905197"/>
    <n v="92.94"/>
    <n v="3.03"/>
    <n v="2.27"/>
    <x v="0"/>
    <x v="0"/>
  </r>
  <r>
    <x v="6"/>
    <x v="95"/>
    <x v="3"/>
    <n v="99.3"/>
    <n v="99.61"/>
    <n v="96.01"/>
    <n v="96.47"/>
    <n v="97.285251905414555"/>
    <n v="2231929"/>
    <n v="13333"/>
    <n v="217133775"/>
    <n v="931066"/>
    <n v="41.72"/>
    <n v="3.6"/>
    <n v="-2.83"/>
    <x v="1"/>
    <x v="0"/>
  </r>
  <r>
    <x v="6"/>
    <x v="96"/>
    <x v="3"/>
    <n v="99.04"/>
    <n v="100.36"/>
    <n v="99.04"/>
    <n v="99.39"/>
    <n v="99.693596390380421"/>
    <n v="681069"/>
    <n v="3730"/>
    <n v="67898218"/>
    <n v="224859"/>
    <n v="33.020000000000003"/>
    <n v="1.32"/>
    <n v="0.35"/>
    <x v="0"/>
    <x v="0"/>
  </r>
  <r>
    <x v="6"/>
    <x v="97"/>
    <x v="3"/>
    <n v="101.69"/>
    <n v="101.69"/>
    <n v="97.62"/>
    <n v="99.44"/>
    <n v="99.24949215972633"/>
    <n v="1691969"/>
    <n v="9110"/>
    <n v="167927064"/>
    <n v="533823"/>
    <n v="31.55"/>
    <n v="4.07"/>
    <n v="-2.25"/>
    <x v="1"/>
    <x v="0"/>
  </r>
  <r>
    <x v="6"/>
    <x v="98"/>
    <x v="3"/>
    <n v="100.69"/>
    <n v="102.61"/>
    <n v="99.25"/>
    <n v="100.62"/>
    <n v="101.30296242367308"/>
    <n v="4258000"/>
    <n v="17510"/>
    <n v="431348014"/>
    <n v="1643850"/>
    <n v="38.61"/>
    <n v="3.36"/>
    <n v="-7.0000000000000007E-2"/>
    <x v="1"/>
    <x v="0"/>
  </r>
  <r>
    <x v="6"/>
    <x v="99"/>
    <x v="3"/>
    <n v="96.22"/>
    <n v="99.5"/>
    <n v="96.22"/>
    <n v="99"/>
    <n v="98.417002705501744"/>
    <n v="1434854"/>
    <n v="7583"/>
    <n v="141214030"/>
    <n v="500507"/>
    <n v="34.880000000000003"/>
    <n v="3.28"/>
    <n v="2.78"/>
    <x v="0"/>
    <x v="0"/>
  </r>
  <r>
    <x v="6"/>
    <x v="100"/>
    <x v="4"/>
    <n v="94.81"/>
    <n v="96.63"/>
    <n v="94.65"/>
    <n v="96.01"/>
    <n v="95.767734121250328"/>
    <n v="1711517"/>
    <n v="10986"/>
    <n v="163908105"/>
    <n v="761057"/>
    <n v="44.47"/>
    <n v="1.98"/>
    <n v="1.2"/>
    <x v="0"/>
    <x v="0"/>
  </r>
  <r>
    <x v="6"/>
    <x v="101"/>
    <x v="4"/>
    <n v="93.46"/>
    <n v="94.9"/>
    <n v="92.63"/>
    <n v="94.71"/>
    <n v="94.289610983519168"/>
    <n v="791586"/>
    <n v="4859"/>
    <n v="74638336"/>
    <n v="264047"/>
    <n v="33.36"/>
    <n v="2.27"/>
    <n v="1.25"/>
    <x v="0"/>
    <x v="0"/>
  </r>
  <r>
    <x v="6"/>
    <x v="102"/>
    <x v="4"/>
    <n v="92.75"/>
    <n v="92.9"/>
    <n v="91.35"/>
    <n v="92.62"/>
    <n v="92.157835670573789"/>
    <n v="1042540"/>
    <n v="4505"/>
    <n v="96078230"/>
    <n v="372107"/>
    <n v="35.69"/>
    <n v="1.55"/>
    <n v="-0.13"/>
    <x v="1"/>
    <x v="0"/>
  </r>
  <r>
    <x v="6"/>
    <x v="103"/>
    <x v="0"/>
    <n v="90.49"/>
    <n v="91.4"/>
    <n v="88.82"/>
    <n v="90.45"/>
    <n v="90.244395260565497"/>
    <n v="1334674"/>
    <n v="8042"/>
    <n v="120446848"/>
    <n v="456908"/>
    <n v="34.229999999999997"/>
    <n v="2.58"/>
    <n v="-0.04"/>
    <x v="1"/>
    <x v="0"/>
  </r>
  <r>
    <x v="6"/>
    <x v="104"/>
    <x v="0"/>
    <n v="89.94"/>
    <n v="89.94"/>
    <n v="87.16"/>
    <n v="88.48"/>
    <n v="88.576443540177507"/>
    <n v="725941"/>
    <n v="3570"/>
    <n v="64301272"/>
    <n v="280566"/>
    <n v="38.65"/>
    <n v="2.78"/>
    <n v="-1.46"/>
    <x v="1"/>
    <x v="0"/>
  </r>
  <r>
    <x v="6"/>
    <x v="105"/>
    <x v="0"/>
    <n v="89"/>
    <n v="89.88"/>
    <n v="87.6"/>
    <n v="89.35"/>
    <n v="88.794486325778408"/>
    <n v="1227675"/>
    <n v="8369"/>
    <n v="109010771"/>
    <n v="331691"/>
    <n v="27.02"/>
    <n v="2.2799999999999998"/>
    <n v="0.35"/>
    <x v="0"/>
    <x v="0"/>
  </r>
  <r>
    <x v="6"/>
    <x v="106"/>
    <x v="0"/>
    <n v="83.36"/>
    <n v="87.93"/>
    <n v="83.36"/>
    <n v="87.1"/>
    <n v="86.530142449557147"/>
    <n v="2336406"/>
    <n v="16413"/>
    <n v="202169544"/>
    <n v="808639"/>
    <n v="34.61"/>
    <n v="4.57"/>
    <n v="3.74"/>
    <x v="0"/>
    <x v="0"/>
  </r>
  <r>
    <x v="6"/>
    <x v="107"/>
    <x v="1"/>
    <n v="94.5"/>
    <n v="94.86"/>
    <n v="89.75"/>
    <n v="90.41"/>
    <n v="91.828909991007677"/>
    <n v="1258852"/>
    <n v="7574"/>
    <n v="115599007"/>
    <n v="518567"/>
    <n v="41.19"/>
    <n v="5.1100000000000003"/>
    <n v="-4.09"/>
    <x v="1"/>
    <x v="0"/>
  </r>
  <r>
    <x v="6"/>
    <x v="108"/>
    <x v="1"/>
    <n v="89.36"/>
    <n v="95.19"/>
    <n v="89.36"/>
    <n v="94.35"/>
    <n v="93.366991116834541"/>
    <n v="3017618"/>
    <n v="14420"/>
    <n v="281745913"/>
    <n v="1312342"/>
    <n v="43.49"/>
    <n v="5.83"/>
    <n v="4.99"/>
    <x v="0"/>
    <x v="0"/>
  </r>
  <r>
    <x v="6"/>
    <x v="109"/>
    <x v="1"/>
    <n v="90.05"/>
    <n v="91.35"/>
    <n v="88.52"/>
    <n v="91.11"/>
    <n v="90.193431096010187"/>
    <n v="1304997"/>
    <n v="7352"/>
    <n v="117702157"/>
    <n v="652380"/>
    <n v="49.99"/>
    <n v="2.83"/>
    <n v="1.06"/>
    <x v="0"/>
    <x v="0"/>
  </r>
  <r>
    <x v="6"/>
    <x v="110"/>
    <x v="1"/>
    <n v="88.5"/>
    <n v="90.71"/>
    <n v="88.2"/>
    <n v="90.01"/>
    <n v="89.819183547605334"/>
    <n v="1472272"/>
    <n v="6350"/>
    <n v="132238269"/>
    <n v="656473"/>
    <n v="44.59"/>
    <n v="2.5099999999999998"/>
    <n v="1.51"/>
    <x v="0"/>
    <x v="0"/>
  </r>
  <r>
    <x v="6"/>
    <x v="111"/>
    <x v="2"/>
    <n v="89.94"/>
    <n v="91.15"/>
    <n v="88.68"/>
    <n v="89.02"/>
    <n v="89.812673352896255"/>
    <n v="1990160"/>
    <n v="13051"/>
    <n v="178741590"/>
    <n v="1024349"/>
    <n v="51.47"/>
    <n v="2.4700000000000002"/>
    <n v="-0.92"/>
    <x v="1"/>
    <x v="0"/>
  </r>
  <r>
    <x v="6"/>
    <x v="112"/>
    <x v="2"/>
    <n v="87.23"/>
    <n v="89.98"/>
    <n v="86.87"/>
    <n v="89.66"/>
    <n v="88.723008712549259"/>
    <n v="820311"/>
    <n v="4965"/>
    <n v="72780460"/>
    <n v="372328"/>
    <n v="45.39"/>
    <n v="3.11"/>
    <n v="2.4300000000000002"/>
    <x v="0"/>
    <x v="0"/>
  </r>
  <r>
    <x v="6"/>
    <x v="113"/>
    <x v="2"/>
    <n v="88.43"/>
    <n v="89.34"/>
    <n v="86.95"/>
    <n v="87.23"/>
    <n v="88.193118256311919"/>
    <n v="758209"/>
    <n v="4438"/>
    <n v="66868816"/>
    <n v="344419"/>
    <n v="45.43"/>
    <n v="2.39"/>
    <n v="-1.2"/>
    <x v="1"/>
    <x v="0"/>
  </r>
  <r>
    <x v="6"/>
    <x v="114"/>
    <x v="2"/>
    <n v="92.49"/>
    <n v="92.49"/>
    <n v="88.06"/>
    <n v="88.44"/>
    <n v="89.585394585111956"/>
    <n v="1811561"/>
    <n v="13237"/>
    <n v="162289407"/>
    <n v="805092"/>
    <n v="44.44"/>
    <n v="4.43"/>
    <n v="-4.05"/>
    <x v="1"/>
    <x v="0"/>
  </r>
  <r>
    <x v="6"/>
    <x v="115"/>
    <x v="2"/>
    <n v="88.89"/>
    <n v="91.6"/>
    <n v="88.26"/>
    <n v="91.32"/>
    <n v="90.432817934347483"/>
    <n v="3122500"/>
    <n v="13497"/>
    <n v="282376474"/>
    <n v="1420882"/>
    <n v="45.5"/>
    <n v="3.34"/>
    <n v="2.4300000000000002"/>
    <x v="0"/>
    <x v="0"/>
  </r>
  <r>
    <x v="6"/>
    <x v="116"/>
    <x v="3"/>
    <n v="85.78"/>
    <n v="88.2"/>
    <n v="85.56"/>
    <n v="87.6"/>
    <n v="87.336055165865588"/>
    <n v="1676689"/>
    <n v="8763"/>
    <n v="146435403"/>
    <n v="897693"/>
    <n v="53.54"/>
    <n v="2.64"/>
    <n v="1.82"/>
    <x v="0"/>
    <x v="0"/>
  </r>
  <r>
    <x v="6"/>
    <x v="117"/>
    <x v="3"/>
    <n v="86.37"/>
    <n v="86.67"/>
    <n v="85.38"/>
    <n v="85.85"/>
    <n v="86.053770744143534"/>
    <n v="519725"/>
    <n v="2991"/>
    <n v="44724296"/>
    <n v="226156"/>
    <n v="43.51"/>
    <n v="1.29"/>
    <n v="-0.52"/>
    <x v="1"/>
    <x v="0"/>
  </r>
  <r>
    <x v="6"/>
    <x v="118"/>
    <x v="3"/>
    <n v="84.45"/>
    <n v="85.86"/>
    <n v="84.01"/>
    <n v="85.56"/>
    <n v="85.132445689769625"/>
    <n v="1431130"/>
    <n v="8652"/>
    <n v="121835597"/>
    <n v="715016"/>
    <n v="49.96"/>
    <n v="1.85"/>
    <n v="1.1100000000000001"/>
    <x v="0"/>
    <x v="0"/>
  </r>
  <r>
    <x v="6"/>
    <x v="119"/>
    <x v="3"/>
    <n v="82.94"/>
    <n v="84.1"/>
    <n v="82.6"/>
    <n v="83.92"/>
    <n v="83.460347953578037"/>
    <n v="3314810"/>
    <n v="5743"/>
    <n v="276655196"/>
    <n v="2575935"/>
    <n v="77.709999999999994"/>
    <n v="1.5"/>
    <n v="0.98"/>
    <x v="0"/>
    <x v="0"/>
  </r>
  <r>
    <x v="6"/>
    <x v="120"/>
    <x v="3"/>
    <n v="83.39"/>
    <n v="83.54"/>
    <n v="82.23"/>
    <n v="82.49"/>
    <n v="82.606839054433181"/>
    <n v="3022991"/>
    <n v="2789"/>
    <n v="249719731"/>
    <n v="2749308"/>
    <n v="90.95"/>
    <n v="1.31"/>
    <n v="-0.9"/>
    <x v="1"/>
    <x v="1"/>
  </r>
  <r>
    <x v="6"/>
    <x v="121"/>
    <x v="4"/>
    <n v="82.92"/>
    <n v="83.52"/>
    <n v="82.19"/>
    <n v="82.74"/>
    <n v="82.875605844133091"/>
    <n v="513746"/>
    <n v="2358"/>
    <n v="42577011"/>
    <n v="245633"/>
    <n v="47.81"/>
    <n v="1.33"/>
    <n v="-0.18"/>
    <x v="1"/>
    <x v="0"/>
  </r>
  <r>
    <x v="6"/>
    <x v="122"/>
    <x v="4"/>
    <n v="83.31"/>
    <n v="84.11"/>
    <n v="81.599999999999994"/>
    <n v="82.45"/>
    <n v="82.636680339304647"/>
    <n v="716760"/>
    <n v="5872"/>
    <n v="59230667"/>
    <n v="292978"/>
    <n v="40.880000000000003"/>
    <n v="2.5099999999999998"/>
    <n v="-0.86"/>
    <x v="1"/>
    <x v="0"/>
  </r>
  <r>
    <x v="6"/>
    <x v="123"/>
    <x v="4"/>
    <n v="81.760000000000005"/>
    <n v="83.68"/>
    <n v="81.42"/>
    <n v="83.31"/>
    <n v="82.830603330603324"/>
    <n v="468864"/>
    <n v="2792"/>
    <n v="38836288"/>
    <n v="159109"/>
    <n v="33.94"/>
    <n v="2.2599999999999998"/>
    <n v="1.55"/>
    <x v="0"/>
    <x v="0"/>
  </r>
  <r>
    <x v="6"/>
    <x v="124"/>
    <x v="4"/>
    <n v="85.66"/>
    <n v="85.66"/>
    <n v="82.26"/>
    <n v="82.44"/>
    <n v="83.77416383837425"/>
    <n v="906613"/>
    <n v="9277"/>
    <n v="75950746"/>
    <n v="445720"/>
    <n v="49.16"/>
    <n v="3.4"/>
    <n v="-3.22"/>
    <x v="1"/>
    <x v="0"/>
  </r>
  <r>
    <x v="6"/>
    <x v="125"/>
    <x v="0"/>
    <n v="85.78"/>
    <n v="85.95"/>
    <n v="84.45"/>
    <n v="85.02"/>
    <n v="85.160635925106462"/>
    <n v="785061"/>
    <n v="6172"/>
    <n v="66856294"/>
    <n v="282737"/>
    <n v="36.01"/>
    <n v="1.5"/>
    <n v="-0.76"/>
    <x v="1"/>
    <x v="0"/>
  </r>
  <r>
    <x v="6"/>
    <x v="126"/>
    <x v="0"/>
    <n v="86.39"/>
    <n v="86.72"/>
    <n v="85.12"/>
    <n v="85.36"/>
    <n v="85.728173208765611"/>
    <n v="406954"/>
    <n v="2983"/>
    <n v="34887423"/>
    <n v="163249"/>
    <n v="40.11"/>
    <n v="1.6"/>
    <n v="-1.03"/>
    <x v="1"/>
    <x v="0"/>
  </r>
  <r>
    <x v="6"/>
    <x v="127"/>
    <x v="0"/>
    <n v="82.01"/>
    <n v="85.15"/>
    <n v="82.01"/>
    <n v="84.98"/>
    <n v="84.10169382551824"/>
    <n v="451050"/>
    <n v="3531"/>
    <n v="37934069"/>
    <n v="192649"/>
    <n v="42.71"/>
    <n v="3.14"/>
    <n v="2.97"/>
    <x v="0"/>
    <x v="0"/>
  </r>
  <r>
    <x v="6"/>
    <x v="128"/>
    <x v="0"/>
    <n v="80.84"/>
    <n v="82.95"/>
    <n v="79.73"/>
    <n v="81.91"/>
    <n v="81.767792928939073"/>
    <n v="613741"/>
    <n v="4287"/>
    <n v="50184247"/>
    <n v="192390"/>
    <n v="31.35"/>
    <n v="3.22"/>
    <n v="1.07"/>
    <x v="0"/>
    <x v="0"/>
  </r>
  <r>
    <x v="6"/>
    <x v="129"/>
    <x v="0"/>
    <n v="81.42"/>
    <n v="81.95"/>
    <n v="78.58"/>
    <n v="81.400000000000006"/>
    <n v="80.073231622746192"/>
    <n v="1885415"/>
    <n v="13538"/>
    <n v="150971272"/>
    <n v="815044"/>
    <n v="43.23"/>
    <n v="3.37"/>
    <n v="-0.02"/>
    <x v="1"/>
    <x v="0"/>
  </r>
  <r>
    <x v="6"/>
    <x v="130"/>
    <x v="2"/>
    <n v="82.89"/>
    <n v="82.89"/>
    <n v="80.25"/>
    <n v="80.91"/>
    <n v="81.306062140915486"/>
    <n v="667322"/>
    <n v="5440"/>
    <n v="54257324"/>
    <n v="300933"/>
    <n v="45.1"/>
    <n v="2.64"/>
    <n v="-1.98"/>
    <x v="1"/>
    <x v="0"/>
  </r>
  <r>
    <x v="6"/>
    <x v="131"/>
    <x v="2"/>
    <n v="85.01"/>
    <n v="85.56"/>
    <n v="83.1"/>
    <n v="83.37"/>
    <n v="84.376677017989167"/>
    <n v="722935"/>
    <n v="5214"/>
    <n v="60998853"/>
    <n v="418442"/>
    <n v="57.88"/>
    <n v="2.46"/>
    <n v="-1.64"/>
    <x v="1"/>
    <x v="0"/>
  </r>
  <r>
    <x v="6"/>
    <x v="132"/>
    <x v="2"/>
    <n v="86.87"/>
    <n v="87.77"/>
    <n v="84.9"/>
    <n v="85.01"/>
    <n v="85.743784210764403"/>
    <n v="574746"/>
    <n v="4707"/>
    <n v="49280897"/>
    <n v="198629"/>
    <n v="34.56"/>
    <n v="2.87"/>
    <n v="-1.86"/>
    <x v="1"/>
    <x v="0"/>
  </r>
  <r>
    <x v="6"/>
    <x v="133"/>
    <x v="2"/>
    <n v="87.09"/>
    <n v="87.26"/>
    <n v="85.6"/>
    <n v="86.87"/>
    <n v="86.432097299988996"/>
    <n v="345406"/>
    <n v="2265"/>
    <n v="29854165"/>
    <n v="116232"/>
    <n v="33.65"/>
    <n v="1.66"/>
    <n v="-0.22"/>
    <x v="1"/>
    <x v="0"/>
  </r>
  <r>
    <x v="6"/>
    <x v="134"/>
    <x v="3"/>
    <n v="87.79"/>
    <n v="89.26"/>
    <n v="86.75"/>
    <n v="87.24"/>
    <n v="87.857597627550675"/>
    <n v="1046682"/>
    <n v="8077"/>
    <n v="91958966"/>
    <n v="446121"/>
    <n v="42.62"/>
    <n v="2.5099999999999998"/>
    <n v="-0.55000000000000004"/>
    <x v="1"/>
    <x v="0"/>
  </r>
  <r>
    <x v="6"/>
    <x v="135"/>
    <x v="3"/>
    <n v="85.53"/>
    <n v="88.38"/>
    <n v="85"/>
    <n v="88.09"/>
    <n v="87.421426823440171"/>
    <n v="1560978"/>
    <n v="8233"/>
    <n v="136462924"/>
    <n v="818246"/>
    <n v="52.42"/>
    <n v="3.38"/>
    <n v="2.56"/>
    <x v="0"/>
    <x v="0"/>
  </r>
  <r>
    <x v="6"/>
    <x v="136"/>
    <x v="3"/>
    <n v="84.38"/>
    <n v="85.95"/>
    <n v="83.76"/>
    <n v="85.6"/>
    <n v="85.247952527079477"/>
    <n v="541277"/>
    <n v="3479"/>
    <n v="46142756"/>
    <n v="246136"/>
    <n v="45.47"/>
    <n v="2.19"/>
    <n v="1.22"/>
    <x v="0"/>
    <x v="0"/>
  </r>
  <r>
    <x v="6"/>
    <x v="137"/>
    <x v="3"/>
    <n v="85.69"/>
    <n v="85.8"/>
    <n v="83.55"/>
    <n v="84.64"/>
    <n v="84.263685044630876"/>
    <n v="502903"/>
    <n v="3605"/>
    <n v="42376460"/>
    <n v="169205"/>
    <n v="33.65"/>
    <n v="2.25"/>
    <n v="-1.05"/>
    <x v="1"/>
    <x v="0"/>
  </r>
  <r>
    <x v="6"/>
    <x v="138"/>
    <x v="3"/>
    <n v="85.8"/>
    <n v="85.8"/>
    <n v="83.5"/>
    <n v="85.07"/>
    <n v="84.611305133127871"/>
    <n v="950064"/>
    <n v="22881"/>
    <n v="80386155"/>
    <n v="423806"/>
    <n v="44.61"/>
    <n v="2.2999999999999998"/>
    <n v="-0.73"/>
    <x v="1"/>
    <x v="0"/>
  </r>
  <r>
    <x v="6"/>
    <x v="139"/>
    <x v="4"/>
    <n v="89.02"/>
    <n v="89.34"/>
    <n v="84.75"/>
    <n v="85.59"/>
    <n v="86.285963543729295"/>
    <n v="2171588"/>
    <n v="20812"/>
    <n v="187377563"/>
    <n v="1004399"/>
    <n v="46.25"/>
    <n v="4.59"/>
    <n v="-3.43"/>
    <x v="1"/>
    <x v="0"/>
  </r>
  <r>
    <x v="6"/>
    <x v="140"/>
    <x v="4"/>
    <n v="91"/>
    <n v="91.45"/>
    <n v="88.35"/>
    <n v="88.68"/>
    <n v="89.943080088823862"/>
    <n v="2320998"/>
    <n v="23978"/>
    <n v="208757709"/>
    <n v="1154613"/>
    <n v="49.75"/>
    <n v="3.1"/>
    <n v="-2.3199999999999998"/>
    <x v="1"/>
    <x v="0"/>
  </r>
  <r>
    <x v="6"/>
    <x v="141"/>
    <x v="4"/>
    <n v="90.1"/>
    <n v="91.44"/>
    <n v="87.41"/>
    <n v="90.57"/>
    <n v="89.587397013793762"/>
    <n v="1809587"/>
    <n v="13570"/>
    <n v="162116189"/>
    <n v="512433"/>
    <n v="28.32"/>
    <n v="4.03"/>
    <n v="0.47"/>
    <x v="0"/>
    <x v="0"/>
  </r>
  <r>
    <x v="6"/>
    <x v="142"/>
    <x v="4"/>
    <n v="93.3"/>
    <n v="93.45"/>
    <n v="90"/>
    <n v="90.26"/>
    <n v="91.066321948934018"/>
    <n v="1178162"/>
    <n v="10505"/>
    <n v="107290880"/>
    <n v="412570"/>
    <n v="35.020000000000003"/>
    <n v="3.45"/>
    <n v="-3.04"/>
    <x v="1"/>
    <x v="0"/>
  </r>
  <r>
    <x v="6"/>
    <x v="143"/>
    <x v="4"/>
    <n v="94.4"/>
    <n v="94.4"/>
    <n v="91.91"/>
    <n v="93.19"/>
    <n v="92.849429350631993"/>
    <n v="329274"/>
    <n v="2744"/>
    <n v="30572903"/>
    <n v="114225"/>
    <n v="34.69"/>
    <n v="2.4900000000000002"/>
    <n v="-1.21"/>
    <x v="1"/>
    <x v="0"/>
  </r>
  <r>
    <x v="6"/>
    <x v="144"/>
    <x v="0"/>
    <n v="95.41"/>
    <n v="96.05"/>
    <n v="93.12"/>
    <n v="94.05"/>
    <n v="94.443862352052804"/>
    <n v="1084593"/>
    <n v="8522"/>
    <n v="102433152"/>
    <n v="312285"/>
    <n v="28.79"/>
    <n v="2.93"/>
    <n v="-1.36"/>
    <x v="1"/>
    <x v="0"/>
  </r>
  <r>
    <x v="6"/>
    <x v="145"/>
    <x v="0"/>
    <n v="96.28"/>
    <n v="96.44"/>
    <n v="94.22"/>
    <n v="94.89"/>
    <n v="95.082973057573057"/>
    <n v="881732"/>
    <n v="6759"/>
    <n v="83837700"/>
    <n v="336335"/>
    <n v="38.14"/>
    <n v="2.2200000000000002"/>
    <n v="-1.39"/>
    <x v="1"/>
    <x v="0"/>
  </r>
  <r>
    <x v="6"/>
    <x v="146"/>
    <x v="0"/>
    <n v="93.82"/>
    <n v="96.85"/>
    <n v="93.51"/>
    <n v="95.91"/>
    <n v="95.665148732983084"/>
    <n v="2297641"/>
    <n v="13149"/>
    <n v="219804168"/>
    <n v="967823"/>
    <n v="42.12"/>
    <n v="3.34"/>
    <n v="2.09"/>
    <x v="0"/>
    <x v="0"/>
  </r>
  <r>
    <x v="6"/>
    <x v="147"/>
    <x v="0"/>
    <n v="91.19"/>
    <n v="93.15"/>
    <n v="91.19"/>
    <n v="92.86"/>
    <n v="92.655655946232528"/>
    <n v="1240155"/>
    <n v="7086"/>
    <n v="114907375"/>
    <n v="520240"/>
    <n v="41.95"/>
    <n v="1.96"/>
    <n v="1.67"/>
    <x v="0"/>
    <x v="0"/>
  </r>
  <r>
    <x v="6"/>
    <x v="148"/>
    <x v="0"/>
    <n v="91.46"/>
    <n v="91.98"/>
    <n v="89.51"/>
    <n v="90.61"/>
    <n v="90.522105607758348"/>
    <n v="1234076"/>
    <n v="12123"/>
    <n v="111711158"/>
    <n v="495737"/>
    <n v="40.17"/>
    <n v="2.4700000000000002"/>
    <n v="-0.85"/>
    <x v="1"/>
    <x v="0"/>
  </r>
  <r>
    <x v="6"/>
    <x v="149"/>
    <x v="0"/>
    <n v="93.66"/>
    <n v="94.26"/>
    <n v="91.15"/>
    <n v="92.7"/>
    <n v="93.116726469675683"/>
    <n v="1369775"/>
    <n v="7722"/>
    <n v="127548964"/>
    <m/>
    <m/>
    <n v="3.11"/>
    <n v="-0.96"/>
    <x v="1"/>
    <x v="0"/>
  </r>
  <r>
    <x v="6"/>
    <x v="150"/>
    <x v="2"/>
    <n v="91.55"/>
    <n v="94"/>
    <n v="90.75"/>
    <n v="93.3"/>
    <n v="92.37046759157586"/>
    <n v="1056392"/>
    <n v="3884"/>
    <n v="97579423"/>
    <n v="323974"/>
    <n v="30.67"/>
    <n v="3.25"/>
    <n v="1.75"/>
    <x v="0"/>
    <x v="0"/>
  </r>
  <r>
    <x v="6"/>
    <x v="151"/>
    <x v="2"/>
    <n v="92.5"/>
    <n v="92.5"/>
    <n v="90.5"/>
    <n v="90.9"/>
    <n v="91.534879377102797"/>
    <n v="851248"/>
    <n v="3969"/>
    <n v="77918883"/>
    <n v="346634"/>
    <n v="40.72"/>
    <n v="2"/>
    <n v="-1.6"/>
    <x v="1"/>
    <x v="0"/>
  </r>
  <r>
    <x v="6"/>
    <x v="152"/>
    <x v="2"/>
    <n v="92.95"/>
    <n v="92.95"/>
    <n v="91.35"/>
    <n v="91.9"/>
    <n v="92.043198279796286"/>
    <n v="1428668"/>
    <n v="9141"/>
    <n v="131499172"/>
    <n v="361312"/>
    <n v="25.29"/>
    <n v="1.6"/>
    <n v="-1.05"/>
    <x v="1"/>
    <x v="0"/>
  </r>
  <r>
    <x v="6"/>
    <x v="153"/>
    <x v="2"/>
    <n v="93.7"/>
    <n v="94.9"/>
    <n v="90.3"/>
    <n v="92"/>
    <n v="92.237656797521709"/>
    <n v="1772190"/>
    <n v="8648"/>
    <n v="163462653"/>
    <n v="358440"/>
    <n v="20.23"/>
    <n v="4.5999999999999996"/>
    <n v="-1.7"/>
    <x v="1"/>
    <x v="0"/>
  </r>
  <r>
    <x v="6"/>
    <x v="154"/>
    <x v="2"/>
    <n v="95.9"/>
    <n v="97.55"/>
    <n v="90.9"/>
    <n v="91.85"/>
    <n v="94.40902850280898"/>
    <n v="2353347"/>
    <n v="15593"/>
    <n v="222177204"/>
    <n v="725567"/>
    <n v="30.83"/>
    <n v="6.65"/>
    <n v="-4.05"/>
    <x v="1"/>
    <x v="0"/>
  </r>
  <r>
    <x v="6"/>
    <x v="155"/>
    <x v="3"/>
    <n v="98.2"/>
    <n v="98.6"/>
    <n v="96.45"/>
    <n v="96.75"/>
    <n v="97.604801863144232"/>
    <n v="787486"/>
    <n v="5430"/>
    <n v="76862415"/>
    <n v="237552"/>
    <n v="30.17"/>
    <n v="2.15"/>
    <n v="-1.45"/>
    <x v="1"/>
    <x v="0"/>
  </r>
  <r>
    <x v="6"/>
    <x v="156"/>
    <x v="3"/>
    <n v="97.85"/>
    <n v="98.85"/>
    <n v="96.85"/>
    <n v="98.2"/>
    <n v="98.007247901954955"/>
    <n v="413361"/>
    <n v="3994"/>
    <n v="40512374"/>
    <n v="134839"/>
    <n v="32.619999999999997"/>
    <n v="2"/>
    <n v="0.35"/>
    <x v="0"/>
    <x v="0"/>
  </r>
  <r>
    <x v="6"/>
    <x v="157"/>
    <x v="3"/>
    <n v="99.65"/>
    <n v="99.65"/>
    <n v="95.65"/>
    <n v="97.85"/>
    <n v="97.315852820828539"/>
    <n v="505153"/>
    <n v="3394"/>
    <n v="49159395"/>
    <n v="171472"/>
    <n v="33.94"/>
    <n v="4"/>
    <n v="-1.8"/>
    <x v="1"/>
    <x v="0"/>
  </r>
  <r>
    <x v="6"/>
    <x v="158"/>
    <x v="3"/>
    <n v="101.6"/>
    <n v="101.6"/>
    <n v="99.15"/>
    <n v="99.4"/>
    <n v="100.07838702516061"/>
    <n v="887379"/>
    <n v="6212"/>
    <n v="88807459"/>
    <n v="361524"/>
    <n v="40.74"/>
    <n v="2.4500000000000002"/>
    <n v="-2.2000000000000002"/>
    <x v="1"/>
    <x v="0"/>
  </r>
  <r>
    <x v="6"/>
    <x v="159"/>
    <x v="3"/>
    <n v="98.25"/>
    <n v="102"/>
    <n v="97.65"/>
    <n v="101.1"/>
    <n v="100.18428160603536"/>
    <n v="663821"/>
    <n v="4094"/>
    <n v="66504430"/>
    <n v="217124"/>
    <n v="32.71"/>
    <n v="4.3499999999999996"/>
    <n v="2.85"/>
    <x v="0"/>
    <x v="0"/>
  </r>
  <r>
    <x v="6"/>
    <x v="160"/>
    <x v="4"/>
    <n v="97.45"/>
    <n v="98.35"/>
    <n v="96.55"/>
    <n v="97.85"/>
    <n v="97.432894093066921"/>
    <n v="604984"/>
    <n v="3482"/>
    <n v="58945342"/>
    <n v="219615"/>
    <n v="36.299999999999997"/>
    <n v="1.8"/>
    <n v="0.4"/>
    <x v="0"/>
    <x v="0"/>
  </r>
  <r>
    <x v="6"/>
    <x v="161"/>
    <x v="4"/>
    <n v="96.15"/>
    <n v="98.2"/>
    <n v="96.1"/>
    <n v="97.3"/>
    <n v="97.255347951362836"/>
    <n v="1408717"/>
    <n v="7983"/>
    <n v="137005262"/>
    <n v="549894"/>
    <n v="39.04"/>
    <n v="2.1"/>
    <n v="1.1499999999999999"/>
    <x v="0"/>
    <x v="0"/>
  </r>
  <r>
    <x v="6"/>
    <x v="162"/>
    <x v="4"/>
    <n v="94.35"/>
    <n v="95.7"/>
    <n v="93.65"/>
    <n v="94.7"/>
    <n v="94.694423583289137"/>
    <n v="1304924"/>
    <n v="3760"/>
    <n v="123569026"/>
    <n v="868751"/>
    <n v="66.569999999999993"/>
    <n v="2.0499999999999998"/>
    <n v="0.35"/>
    <x v="0"/>
    <x v="0"/>
  </r>
  <r>
    <x v="6"/>
    <x v="163"/>
    <x v="4"/>
    <n v="88.85"/>
    <n v="94.05"/>
    <n v="88.85"/>
    <n v="93.2"/>
    <n v="91.733955399947675"/>
    <n v="913407"/>
    <n v="5112"/>
    <n v="83790437"/>
    <n v="322202"/>
    <n v="35.270000000000003"/>
    <n v="5.2"/>
    <n v="4.3499999999999996"/>
    <x v="0"/>
    <x v="0"/>
  </r>
  <r>
    <x v="6"/>
    <x v="164"/>
    <x v="4"/>
    <n v="92.05"/>
    <n v="92.1"/>
    <n v="87.75"/>
    <n v="88.5"/>
    <n v="89.937181515029692"/>
    <n v="2704013"/>
    <n v="22157"/>
    <n v="243191308"/>
    <n v="1243528"/>
    <n v="45.99"/>
    <n v="4.3499999999999996"/>
    <n v="-3.55"/>
    <x v="1"/>
    <x v="0"/>
  </r>
  <r>
    <x v="6"/>
    <x v="165"/>
    <x v="0"/>
    <n v="95.75"/>
    <n v="96"/>
    <n v="92.6"/>
    <n v="92.85"/>
    <n v="94.028983797734881"/>
    <n v="1704021"/>
    <n v="15980"/>
    <n v="160227363"/>
    <n v="679920"/>
    <n v="39.9"/>
    <n v="3.4"/>
    <n v="-2.9"/>
    <x v="1"/>
    <x v="0"/>
  </r>
  <r>
    <x v="6"/>
    <x v="166"/>
    <x v="0"/>
    <n v="97.4"/>
    <n v="97.4"/>
    <n v="95.6"/>
    <n v="95.75"/>
    <n v="96.268014029239154"/>
    <n v="460752"/>
    <n v="3553"/>
    <n v="44355680"/>
    <n v="176929"/>
    <n v="38.4"/>
    <n v="1.8"/>
    <n v="-1.65"/>
    <x v="1"/>
    <x v="0"/>
  </r>
  <r>
    <x v="6"/>
    <x v="167"/>
    <x v="0"/>
    <n v="98"/>
    <n v="98.25"/>
    <n v="96"/>
    <n v="97.1"/>
    <n v="97.043428453302781"/>
    <n v="1160990"/>
    <n v="9603"/>
    <n v="112666450"/>
    <n v="333346"/>
    <n v="28.71"/>
    <n v="2.25"/>
    <n v="-0.9"/>
    <x v="1"/>
    <x v="0"/>
  </r>
  <r>
    <x v="6"/>
    <x v="168"/>
    <x v="0"/>
    <n v="97.5"/>
    <n v="99"/>
    <n v="97.5"/>
    <n v="97.95"/>
    <n v="98.315776598929503"/>
    <n v="1132367"/>
    <n v="7790"/>
    <n v="111329541"/>
    <n v="270602"/>
    <n v="23.9"/>
    <n v="1.5"/>
    <n v="0.45"/>
    <x v="0"/>
    <x v="0"/>
  </r>
  <r>
    <x v="6"/>
    <x v="169"/>
    <x v="0"/>
    <n v="101.5"/>
    <n v="101.8"/>
    <n v="96.9"/>
    <n v="97.35"/>
    <n v="98.13833078294995"/>
    <n v="1689942"/>
    <n v="18468"/>
    <n v="165848087"/>
    <n v="788421"/>
    <n v="46.65"/>
    <n v="4.9000000000000004"/>
    <n v="-4.1500000000000004"/>
    <x v="1"/>
    <x v="0"/>
  </r>
  <r>
    <x v="6"/>
    <x v="170"/>
    <x v="1"/>
    <n v="101.3"/>
    <n v="103.1"/>
    <n v="101.2"/>
    <n v="101.45"/>
    <n v="102.05989587404825"/>
    <n v="703571"/>
    <n v="3634"/>
    <n v="71806383"/>
    <n v="200782"/>
    <n v="28.54"/>
    <n v="1.9"/>
    <n v="0.15"/>
    <x v="0"/>
    <x v="0"/>
  </r>
  <r>
    <x v="6"/>
    <x v="171"/>
    <x v="1"/>
    <n v="100.05"/>
    <n v="101.35"/>
    <n v="99.3"/>
    <n v="101.05"/>
    <n v="100.44618250629546"/>
    <n v="952274"/>
    <n v="6573"/>
    <n v="95652288"/>
    <n v="362995"/>
    <n v="38.119999999999997"/>
    <n v="2.0499999999999998"/>
    <n v="1"/>
    <x v="0"/>
    <x v="0"/>
  </r>
  <r>
    <x v="6"/>
    <x v="172"/>
    <x v="1"/>
    <n v="100.75"/>
    <n v="100.9"/>
    <n v="99.3"/>
    <n v="100.4"/>
    <n v="100.18105281436979"/>
    <n v="656488"/>
    <n v="4644"/>
    <n v="65767659"/>
    <n v="178788"/>
    <n v="27.23"/>
    <n v="1.6"/>
    <n v="-0.35"/>
    <x v="1"/>
    <x v="0"/>
  </r>
  <r>
    <x v="6"/>
    <x v="173"/>
    <x v="2"/>
    <n v="99.25"/>
    <n v="100.45"/>
    <n v="99.1"/>
    <n v="100.15"/>
    <n v="99.835896700087076"/>
    <n v="508771"/>
    <n v="3111"/>
    <n v="50793609"/>
    <n v="118011"/>
    <n v="23.2"/>
    <n v="1.35"/>
    <n v="0.9"/>
    <x v="0"/>
    <x v="0"/>
  </r>
  <r>
    <x v="6"/>
    <x v="174"/>
    <x v="2"/>
    <n v="100.45"/>
    <n v="101.4"/>
    <n v="98.8"/>
    <n v="99.35"/>
    <n v="100.10938703591806"/>
    <n v="1517593"/>
    <n v="11108"/>
    <n v="151925305"/>
    <n v="407589"/>
    <n v="26.86"/>
    <n v="2.6"/>
    <n v="-1.1000000000000001"/>
    <x v="1"/>
    <x v="0"/>
  </r>
  <r>
    <x v="6"/>
    <x v="175"/>
    <x v="3"/>
    <n v="101"/>
    <n v="101.85"/>
    <n v="100.25"/>
    <n v="100.4"/>
    <n v="101.06516560808518"/>
    <n v="568843"/>
    <n v="2613"/>
    <n v="57490212"/>
    <n v="107323"/>
    <n v="18.87"/>
    <n v="1.6"/>
    <n v="-0.6"/>
    <x v="1"/>
    <x v="0"/>
  </r>
  <r>
    <x v="6"/>
    <x v="176"/>
    <x v="3"/>
    <n v="101.2"/>
    <n v="102.65"/>
    <n v="100.55"/>
    <n v="101"/>
    <n v="101.23322882864926"/>
    <n v="983369"/>
    <n v="5709"/>
    <n v="99549619"/>
    <n v="352063"/>
    <n v="35.799999999999997"/>
    <n v="2.1"/>
    <n v="-0.2"/>
    <x v="1"/>
    <x v="0"/>
  </r>
  <r>
    <x v="6"/>
    <x v="177"/>
    <x v="3"/>
    <n v="101.4"/>
    <n v="101.5"/>
    <n v="99.8"/>
    <n v="100.6"/>
    <n v="100.62895102629686"/>
    <n v="530938"/>
    <n v="5810"/>
    <n v="53427734"/>
    <n v="173479"/>
    <n v="32.67"/>
    <n v="1.7"/>
    <n v="-0.8"/>
    <x v="1"/>
    <x v="0"/>
  </r>
  <r>
    <x v="6"/>
    <x v="178"/>
    <x v="3"/>
    <n v="100.65"/>
    <n v="102"/>
    <n v="99.1"/>
    <n v="101.1"/>
    <n v="100.71697842278516"/>
    <n v="1016767"/>
    <n v="7845"/>
    <n v="102405700"/>
    <n v="332420"/>
    <n v="32.69"/>
    <n v="2.9"/>
    <n v="0.45"/>
    <x v="0"/>
    <x v="0"/>
  </r>
  <r>
    <x v="6"/>
    <x v="179"/>
    <x v="4"/>
    <n v="102.4"/>
    <n v="103.2"/>
    <n v="99.4"/>
    <n v="99.65"/>
    <n v="101.284576515555"/>
    <n v="1256091"/>
    <n v="10922"/>
    <n v="127222645"/>
    <n v="585312"/>
    <n v="46.6"/>
    <n v="3.8"/>
    <n v="-2.75"/>
    <x v="1"/>
    <x v="0"/>
  </r>
  <r>
    <x v="6"/>
    <x v="180"/>
    <x v="4"/>
    <n v="100.2"/>
    <n v="104"/>
    <n v="100.2"/>
    <n v="102.9"/>
    <n v="102.49564059019701"/>
    <n v="975132"/>
    <n v="6991"/>
    <n v="99946779"/>
    <n v="242768"/>
    <n v="24.9"/>
    <n v="3.8"/>
    <n v="2.7"/>
    <x v="0"/>
    <x v="0"/>
  </r>
  <r>
    <x v="6"/>
    <x v="181"/>
    <x v="4"/>
    <n v="104.9"/>
    <n v="105"/>
    <n v="102.8"/>
    <n v="103.25"/>
    <n v="103.87524856407209"/>
    <n v="504900"/>
    <n v="2869"/>
    <n v="52446613"/>
    <n v="155596"/>
    <n v="30.82"/>
    <n v="2.2000000000000002"/>
    <n v="-1.65"/>
    <x v="1"/>
    <x v="0"/>
  </r>
  <r>
    <x v="6"/>
    <x v="182"/>
    <x v="4"/>
    <n v="107.25"/>
    <n v="107.25"/>
    <n v="105"/>
    <n v="105.15"/>
    <n v="106.49043657544912"/>
    <n v="693580"/>
    <n v="4058"/>
    <n v="73859637"/>
    <n v="370160"/>
    <n v="53.37"/>
    <n v="2.25"/>
    <n v="-2.1"/>
    <x v="1"/>
    <x v="0"/>
  </r>
  <r>
    <x v="6"/>
    <x v="183"/>
    <x v="4"/>
    <n v="106.5"/>
    <n v="108.4"/>
    <n v="106.4"/>
    <n v="107.3"/>
    <n v="107.1123729173179"/>
    <n v="1234826"/>
    <n v="6338"/>
    <n v="132265143"/>
    <n v="575980"/>
    <n v="46.64"/>
    <n v="2"/>
    <n v="0.8"/>
    <x v="0"/>
    <x v="0"/>
  </r>
  <r>
    <x v="6"/>
    <x v="184"/>
    <x v="0"/>
    <n v="106.6"/>
    <n v="107.35"/>
    <n v="104"/>
    <n v="106.6"/>
    <n v="105.49162084234585"/>
    <n v="1460469"/>
    <n v="9378"/>
    <n v="154067242"/>
    <n v="606138"/>
    <n v="41.5"/>
    <n v="3.35"/>
    <n v="0"/>
    <x v="1"/>
    <x v="0"/>
  </r>
  <r>
    <x v="6"/>
    <x v="185"/>
    <x v="0"/>
    <n v="108.55"/>
    <n v="108.7"/>
    <n v="107.35"/>
    <n v="107.5"/>
    <n v="107.99260770169144"/>
    <n v="1164861"/>
    <n v="7615"/>
    <n v="125796377"/>
    <n v="598693"/>
    <n v="51.4"/>
    <n v="1.35"/>
    <n v="-1.05"/>
    <x v="1"/>
    <x v="0"/>
  </r>
  <r>
    <x v="6"/>
    <x v="186"/>
    <x v="0"/>
    <n v="109.4"/>
    <n v="110.05"/>
    <n v="108.5"/>
    <n v="108.9"/>
    <n v="109.11341944078491"/>
    <n v="1289629"/>
    <n v="7040"/>
    <n v="140715830"/>
    <n v="675413"/>
    <n v="52.37"/>
    <n v="1.55"/>
    <n v="-0.5"/>
    <x v="1"/>
    <x v="0"/>
  </r>
  <r>
    <x v="6"/>
    <x v="187"/>
    <x v="0"/>
    <n v="109.05"/>
    <n v="110.2"/>
    <n v="108.8"/>
    <n v="109.75"/>
    <n v="109.34745697808889"/>
    <n v="522292"/>
    <n v="3906"/>
    <n v="57111302"/>
    <n v="142625"/>
    <n v="27.31"/>
    <n v="1.4"/>
    <n v="0.7"/>
    <x v="0"/>
    <x v="0"/>
  </r>
  <r>
    <x v="6"/>
    <x v="188"/>
    <x v="0"/>
    <n v="109.7"/>
    <n v="110.25"/>
    <n v="108.6"/>
    <n v="108.95"/>
    <n v="109.48934076024165"/>
    <n v="590286"/>
    <n v="3081"/>
    <n v="64630025"/>
    <n v="206400"/>
    <n v="34.97"/>
    <n v="1.65"/>
    <n v="-0.75"/>
    <x v="1"/>
    <x v="0"/>
  </r>
  <r>
    <x v="6"/>
    <x v="189"/>
    <x v="1"/>
    <n v="110.15"/>
    <n v="110.75"/>
    <n v="107.75"/>
    <n v="109.1"/>
    <n v="109.35971322503312"/>
    <n v="2126127"/>
    <n v="8789"/>
    <n v="232512639"/>
    <n v="527451"/>
    <n v="24.81"/>
    <n v="3"/>
    <n v="-1.05"/>
    <x v="1"/>
    <x v="0"/>
  </r>
  <r>
    <x v="6"/>
    <x v="190"/>
    <x v="1"/>
    <n v="109.5"/>
    <n v="109.5"/>
    <n v="107.05"/>
    <n v="108.15"/>
    <n v="108.20189303366666"/>
    <n v="916307"/>
    <n v="8392"/>
    <n v="99146152"/>
    <n v="268414"/>
    <n v="29.29"/>
    <n v="2.4500000000000002"/>
    <n v="-1.35"/>
    <x v="1"/>
    <x v="0"/>
  </r>
  <r>
    <x v="6"/>
    <x v="191"/>
    <x v="1"/>
    <n v="106"/>
    <n v="109.4"/>
    <n v="105.6"/>
    <n v="108.6"/>
    <n v="107.5994709937369"/>
    <n v="2553845"/>
    <n v="16902"/>
    <n v="274792371"/>
    <n v="1289540"/>
    <n v="50.49"/>
    <n v="3.8"/>
    <n v="2.6"/>
    <x v="0"/>
    <x v="0"/>
  </r>
  <r>
    <x v="6"/>
    <x v="192"/>
    <x v="1"/>
    <n v="102.45"/>
    <n v="105.4"/>
    <n v="102"/>
    <n v="105.15"/>
    <n v="104.71650216505668"/>
    <n v="999281"/>
    <n v="4089"/>
    <n v="104641211"/>
    <n v="269962"/>
    <n v="27.02"/>
    <n v="3.4"/>
    <n v="2.7"/>
    <x v="0"/>
    <x v="0"/>
  </r>
  <r>
    <x v="6"/>
    <x v="193"/>
    <x v="1"/>
    <n v="101.05"/>
    <n v="102.2"/>
    <n v="101.05"/>
    <n v="101.65"/>
    <n v="101.58525641126637"/>
    <n v="634703"/>
    <n v="3214"/>
    <n v="64476467"/>
    <n v="164796"/>
    <n v="25.96"/>
    <n v="1.1499999999999999"/>
    <n v="0.6"/>
    <x v="0"/>
    <x v="0"/>
  </r>
  <r>
    <x v="6"/>
    <x v="194"/>
    <x v="2"/>
    <n v="103.25"/>
    <n v="103.8"/>
    <n v="100.75"/>
    <n v="101.95"/>
    <n v="102.06431330658482"/>
    <n v="1231969"/>
    <n v="9311"/>
    <n v="125740070"/>
    <n v="388295"/>
    <n v="31.52"/>
    <n v="3.05"/>
    <n v="-1.3"/>
    <x v="1"/>
    <x v="0"/>
  </r>
  <r>
    <x v="6"/>
    <x v="195"/>
    <x v="2"/>
    <n v="102.25"/>
    <n v="103.4"/>
    <n v="101.85"/>
    <n v="103"/>
    <n v="102.67915267460016"/>
    <n v="888301"/>
    <n v="3836"/>
    <n v="91209994"/>
    <n v="268660"/>
    <n v="30.24"/>
    <n v="1.55"/>
    <n v="0.75"/>
    <x v="0"/>
    <x v="0"/>
  </r>
  <r>
    <x v="6"/>
    <x v="196"/>
    <x v="2"/>
    <n v="102.15"/>
    <n v="102.7"/>
    <n v="100.8"/>
    <n v="101.55"/>
    <n v="101.84237542366624"/>
    <n v="988691"/>
    <n v="7512"/>
    <n v="100690640"/>
    <n v="396827"/>
    <n v="40.14"/>
    <n v="1.9"/>
    <n v="-0.6"/>
    <x v="1"/>
    <x v="0"/>
  </r>
  <r>
    <x v="6"/>
    <x v="197"/>
    <x v="2"/>
    <n v="101.3"/>
    <n v="102.5"/>
    <n v="100.55"/>
    <n v="101.8"/>
    <n v="101.87723647748186"/>
    <n v="945460"/>
    <n v="7336"/>
    <n v="96320852"/>
    <n v="393202"/>
    <n v="41.59"/>
    <n v="1.95"/>
    <n v="0.5"/>
    <x v="0"/>
    <x v="0"/>
  </r>
  <r>
    <x v="6"/>
    <x v="198"/>
    <x v="2"/>
    <n v="99.95"/>
    <n v="101.35"/>
    <n v="99.5"/>
    <n v="101"/>
    <n v="100.65394994694388"/>
    <n v="1353284"/>
    <n v="7925"/>
    <n v="136213380"/>
    <n v="333602"/>
    <n v="24.65"/>
    <n v="1.85"/>
    <n v="1.05"/>
    <x v="0"/>
    <x v="0"/>
  </r>
  <r>
    <x v="6"/>
    <x v="199"/>
    <x v="3"/>
    <n v="95.25"/>
    <n v="97.75"/>
    <n v="95"/>
    <n v="96.95"/>
    <n v="96.712235388282792"/>
    <n v="1436775"/>
    <n v="9940"/>
    <n v="138953722"/>
    <n v="505456"/>
    <n v="35.18"/>
    <n v="2.75"/>
    <n v="1.7"/>
    <x v="0"/>
    <x v="0"/>
  </r>
  <r>
    <x v="6"/>
    <x v="200"/>
    <x v="3"/>
    <n v="97.8"/>
    <n v="97.85"/>
    <n v="92.55"/>
    <n v="94.5"/>
    <n v="94.545472480547204"/>
    <n v="1540910"/>
    <n v="9405"/>
    <n v="145686064"/>
    <n v="452762"/>
    <n v="29.38"/>
    <n v="5.3"/>
    <n v="-3.3"/>
    <x v="1"/>
    <x v="0"/>
  </r>
  <r>
    <x v="6"/>
    <x v="201"/>
    <x v="3"/>
    <n v="99.75"/>
    <n v="101.25"/>
    <n v="97.25"/>
    <n v="97.75"/>
    <n v="99.424296059969564"/>
    <n v="629386"/>
    <n v="5121"/>
    <n v="62576260"/>
    <n v="193627"/>
    <n v="30.76"/>
    <n v="4"/>
    <n v="-2"/>
    <x v="1"/>
    <x v="0"/>
  </r>
  <r>
    <x v="6"/>
    <x v="202"/>
    <x v="3"/>
    <n v="97.65"/>
    <n v="98.8"/>
    <n v="95.7"/>
    <n v="98.1"/>
    <n v="97.721147795227665"/>
    <n v="1163204"/>
    <n v="9983"/>
    <n v="113669630"/>
    <n v="166539"/>
    <n v="14.32"/>
    <n v="3.1"/>
    <n v="0.45"/>
    <x v="0"/>
    <x v="0"/>
  </r>
  <r>
    <x v="6"/>
    <x v="203"/>
    <x v="4"/>
    <n v="99.15"/>
    <n v="100.5"/>
    <n v="97.25"/>
    <n v="97.45"/>
    <n v="98.608684522681926"/>
    <n v="1472781"/>
    <n v="10230"/>
    <n v="145228997"/>
    <n v="410791"/>
    <n v="27.89"/>
    <n v="3.25"/>
    <n v="-1.7"/>
    <x v="1"/>
    <x v="0"/>
  </r>
  <r>
    <x v="6"/>
    <x v="204"/>
    <x v="4"/>
    <n v="101"/>
    <n v="102"/>
    <n v="97.75"/>
    <n v="98.35"/>
    <n v="99.65389059539531"/>
    <n v="1114688"/>
    <n v="6418"/>
    <n v="111082996"/>
    <n v="244665"/>
    <n v="21.95"/>
    <n v="4.25"/>
    <n v="-2.65"/>
    <x v="1"/>
    <x v="0"/>
  </r>
  <r>
    <x v="6"/>
    <x v="205"/>
    <x v="4"/>
    <n v="103.9"/>
    <n v="104.9"/>
    <n v="101.1"/>
    <n v="101.45"/>
    <n v="102.876489807271"/>
    <n v="1107358"/>
    <n v="7939"/>
    <n v="113921104"/>
    <n v="285026"/>
    <n v="25.74"/>
    <n v="3.8"/>
    <n v="-2.4500000000000002"/>
    <x v="1"/>
    <x v="0"/>
  </r>
  <r>
    <x v="6"/>
    <x v="206"/>
    <x v="4"/>
    <n v="102.9"/>
    <n v="105.15"/>
    <n v="101.7"/>
    <n v="103.9"/>
    <n v="103.68224710137505"/>
    <n v="1855190"/>
    <n v="19706"/>
    <n v="192350268"/>
    <n v="514729"/>
    <n v="27.75"/>
    <n v="3.45"/>
    <n v="1"/>
    <x v="0"/>
    <x v="0"/>
  </r>
  <r>
    <x v="6"/>
    <x v="207"/>
    <x v="0"/>
    <n v="105.05"/>
    <n v="105.05"/>
    <n v="103.2"/>
    <n v="103.7"/>
    <n v="104.02875331927054"/>
    <n v="791213"/>
    <n v="3344"/>
    <n v="82308902"/>
    <n v="230741"/>
    <n v="29.16"/>
    <n v="1.85"/>
    <n v="-1.35"/>
    <x v="1"/>
    <x v="0"/>
  </r>
  <r>
    <x v="6"/>
    <x v="208"/>
    <x v="0"/>
    <n v="105.75"/>
    <n v="106.5"/>
    <n v="104.75"/>
    <n v="105.05"/>
    <n v="105.42070185358585"/>
    <n v="1269809"/>
    <n v="7912"/>
    <n v="133864156"/>
    <n v="463268"/>
    <n v="36.479999999999997"/>
    <n v="1.75"/>
    <n v="-0.7"/>
    <x v="1"/>
    <x v="0"/>
  </r>
  <r>
    <x v="6"/>
    <x v="209"/>
    <x v="0"/>
    <n v="104.5"/>
    <n v="106"/>
    <n v="103.5"/>
    <n v="105.3"/>
    <n v="104.75548979305144"/>
    <n v="1082008"/>
    <n v="6480"/>
    <n v="113346278"/>
    <n v="369134"/>
    <n v="34.119999999999997"/>
    <n v="2.5"/>
    <n v="0.8"/>
    <x v="0"/>
    <x v="0"/>
  </r>
  <r>
    <x v="6"/>
    <x v="210"/>
    <x v="0"/>
    <n v="101.75"/>
    <n v="103.9"/>
    <n v="101.3"/>
    <n v="103.6"/>
    <n v="102.66660003564195"/>
    <n v="1475789"/>
    <n v="7811"/>
    <n v="151514239"/>
    <n v="462935"/>
    <n v="31.37"/>
    <n v="2.6"/>
    <n v="1.85"/>
    <x v="0"/>
    <x v="0"/>
  </r>
  <r>
    <x v="6"/>
    <x v="211"/>
    <x v="0"/>
    <n v="104.4"/>
    <n v="104.4"/>
    <n v="99.55"/>
    <n v="101.95"/>
    <n v="101.28143128737904"/>
    <n v="1003069"/>
    <n v="6393"/>
    <n v="101592264"/>
    <n v="213327"/>
    <n v="21.27"/>
    <n v="4.8499999999999996"/>
    <n v="-2.4500000000000002"/>
    <x v="1"/>
    <x v="0"/>
  </r>
  <r>
    <x v="6"/>
    <x v="212"/>
    <x v="1"/>
    <n v="103.05"/>
    <n v="104.45"/>
    <n v="103.05"/>
    <n v="103.95"/>
    <n v="104.08571569794189"/>
    <n v="526018"/>
    <n v="8365"/>
    <n v="54750960"/>
    <n v="378450"/>
    <n v="71.95"/>
    <n v="1.4"/>
    <n v="0.9"/>
    <x v="0"/>
    <x v="0"/>
  </r>
  <r>
    <x v="6"/>
    <x v="213"/>
    <x v="2"/>
    <n v="103"/>
    <n v="104.15"/>
    <n v="102.2"/>
    <n v="102.65"/>
    <n v="103.06033693102329"/>
    <n v="939955"/>
    <n v="5999"/>
    <n v="96872079"/>
    <n v="301101"/>
    <n v="32.03"/>
    <n v="1.95"/>
    <n v="-0.35"/>
    <x v="1"/>
    <x v="0"/>
  </r>
  <r>
    <x v="6"/>
    <x v="214"/>
    <x v="2"/>
    <n v="103.5"/>
    <n v="104.95"/>
    <n v="102.95"/>
    <n v="103.4"/>
    <n v="103.78800490714735"/>
    <n v="1422415"/>
    <n v="4533"/>
    <n v="147629615"/>
    <n v="326554"/>
    <n v="22.96"/>
    <n v="2"/>
    <n v="-0.1"/>
    <x v="1"/>
    <x v="0"/>
  </r>
  <r>
    <x v="6"/>
    <x v="215"/>
    <x v="2"/>
    <n v="101.65"/>
    <n v="104.15"/>
    <n v="99.8"/>
    <n v="103.7"/>
    <n v="102.08174633605999"/>
    <n v="1971648"/>
    <n v="8092"/>
    <n v="201269271"/>
    <n v="378145"/>
    <n v="19.18"/>
    <n v="4.3499999999999996"/>
    <n v="2.0499999999999998"/>
    <x v="0"/>
    <x v="0"/>
  </r>
  <r>
    <x v="6"/>
    <x v="216"/>
    <x v="2"/>
    <n v="95.1"/>
    <n v="101.5"/>
    <n v="94.75"/>
    <n v="100.65"/>
    <n v="98.530062470046161"/>
    <n v="4335838"/>
    <n v="27596"/>
    <n v="427210389"/>
    <n v="1162327"/>
    <n v="26.81"/>
    <n v="6.75"/>
    <n v="5.55"/>
    <x v="0"/>
    <x v="0"/>
  </r>
  <r>
    <x v="6"/>
    <x v="217"/>
    <x v="3"/>
    <n v="98.95"/>
    <n v="99"/>
    <n v="93"/>
    <n v="94.35"/>
    <n v="94.729687512845601"/>
    <n v="1094733"/>
    <n v="7192"/>
    <n v="103703715"/>
    <n v="410918"/>
    <n v="37.54"/>
    <n v="6"/>
    <n v="-4.5999999999999996"/>
    <x v="1"/>
    <x v="0"/>
  </r>
  <r>
    <x v="6"/>
    <x v="218"/>
    <x v="3"/>
    <n v="98.8"/>
    <n v="99.7"/>
    <n v="97.55"/>
    <n v="98.15"/>
    <n v="98.489548252454256"/>
    <n v="1061832"/>
    <n v="10077"/>
    <n v="104579354"/>
    <n v="344426"/>
    <n v="32.44"/>
    <n v="2.15"/>
    <n v="-0.65"/>
    <x v="1"/>
    <x v="0"/>
  </r>
  <r>
    <x v="6"/>
    <x v="219"/>
    <x v="3"/>
    <n v="97.25"/>
    <n v="98.35"/>
    <n v="94.45"/>
    <n v="97.7"/>
    <n v="97.069279080212368"/>
    <n v="1888088"/>
    <n v="14282"/>
    <n v="183275341"/>
    <n v="555725"/>
    <n v="29.43"/>
    <n v="3.9"/>
    <n v="0.45"/>
    <x v="0"/>
    <x v="0"/>
  </r>
  <r>
    <x v="6"/>
    <x v="220"/>
    <x v="3"/>
    <n v="102.55"/>
    <n v="102.8"/>
    <n v="96.35"/>
    <n v="96.85"/>
    <n v="98.949211891173888"/>
    <n v="1183466"/>
    <n v="8515"/>
    <n v="117103028"/>
    <n v="535908"/>
    <n v="45.28"/>
    <n v="6.45"/>
    <n v="-5.7"/>
    <x v="1"/>
    <x v="0"/>
  </r>
  <r>
    <x v="6"/>
    <x v="221"/>
    <x v="3"/>
    <n v="104.95"/>
    <n v="105.6"/>
    <n v="102.65"/>
    <n v="102.85"/>
    <n v="103.57796173052317"/>
    <n v="900352"/>
    <n v="8644"/>
    <n v="93256625"/>
    <n v="159039"/>
    <n v="17.66"/>
    <n v="2.95"/>
    <n v="-2.1"/>
    <x v="1"/>
    <x v="0"/>
  </r>
  <r>
    <x v="6"/>
    <x v="222"/>
    <x v="4"/>
    <n v="102.35"/>
    <n v="105"/>
    <n v="100.8"/>
    <n v="104.65"/>
    <n v="103.2188214639208"/>
    <n v="1295234"/>
    <n v="9055"/>
    <n v="133692527"/>
    <n v="560428"/>
    <n v="43.27"/>
    <n v="4.2"/>
    <n v="2.2999999999999998"/>
    <x v="0"/>
    <x v="0"/>
  </r>
  <r>
    <x v="6"/>
    <x v="223"/>
    <x v="4"/>
    <n v="104.9"/>
    <n v="105"/>
    <n v="102.25"/>
    <n v="102.5"/>
    <n v="103.09478037997154"/>
    <n v="385871"/>
    <n v="3672"/>
    <n v="39781286"/>
    <n v="172640"/>
    <n v="44.74"/>
    <n v="2.75"/>
    <n v="-2.4"/>
    <x v="1"/>
    <x v="0"/>
  </r>
  <r>
    <x v="6"/>
    <x v="224"/>
    <x v="4"/>
    <n v="104.05"/>
    <n v="104.95"/>
    <n v="103.65"/>
    <n v="104.3"/>
    <n v="104.28304472480511"/>
    <n v="332746"/>
    <n v="2630"/>
    <n v="34699766"/>
    <n v="105972"/>
    <n v="31.85"/>
    <n v="1.3"/>
    <n v="0.25"/>
    <x v="0"/>
    <x v="0"/>
  </r>
  <r>
    <x v="6"/>
    <x v="225"/>
    <x v="4"/>
    <n v="104.75"/>
    <n v="105.35"/>
    <n v="104"/>
    <n v="104.4"/>
    <n v="104.63149339322032"/>
    <n v="386951"/>
    <n v="3916"/>
    <n v="40487261"/>
    <n v="99488"/>
    <n v="25.71"/>
    <n v="1.35"/>
    <n v="-0.35"/>
    <x v="1"/>
    <x v="0"/>
  </r>
  <r>
    <x v="6"/>
    <x v="226"/>
    <x v="4"/>
    <n v="104.2"/>
    <n v="105.4"/>
    <n v="103.95"/>
    <n v="104.45"/>
    <n v="104.64119355983696"/>
    <n v="594457"/>
    <n v="7702"/>
    <n v="62204690"/>
    <n v="146085"/>
    <n v="24.57"/>
    <n v="1.45"/>
    <n v="0.25"/>
    <x v="0"/>
    <x v="0"/>
  </r>
  <r>
    <x v="6"/>
    <x v="227"/>
    <x v="0"/>
    <n v="104.95"/>
    <n v="104.95"/>
    <n v="103.65"/>
    <n v="104.05"/>
    <n v="104.18624730278746"/>
    <n v="340166"/>
    <n v="4248"/>
    <n v="35440619"/>
    <n v="108910"/>
    <n v="32.020000000000003"/>
    <n v="1.3"/>
    <n v="-0.9"/>
    <x v="1"/>
    <x v="0"/>
  </r>
  <r>
    <x v="6"/>
    <x v="228"/>
    <x v="0"/>
    <n v="105.35"/>
    <n v="106.55"/>
    <n v="103.85"/>
    <n v="104.1"/>
    <n v="105.22018738027342"/>
    <n v="803393"/>
    <n v="7116"/>
    <n v="84533162"/>
    <n v="279257"/>
    <n v="34.76"/>
    <n v="2.7"/>
    <n v="-1.25"/>
    <x v="1"/>
    <x v="0"/>
  </r>
  <r>
    <x v="6"/>
    <x v="229"/>
    <x v="0"/>
    <n v="105.95"/>
    <n v="106.3"/>
    <n v="103.65"/>
    <n v="104.4"/>
    <n v="104.86616424704249"/>
    <n v="751563"/>
    <n v="6078"/>
    <n v="78813529"/>
    <n v="235155"/>
    <n v="31.29"/>
    <n v="2.65"/>
    <n v="-1.55"/>
    <x v="1"/>
    <x v="0"/>
  </r>
  <r>
    <x v="6"/>
    <x v="230"/>
    <x v="0"/>
    <n v="103.55"/>
    <n v="105.25"/>
    <n v="102.7"/>
    <n v="104.9"/>
    <n v="104.25476724428097"/>
    <n v="1232945"/>
    <n v="11641"/>
    <n v="128540394"/>
    <n v="448865"/>
    <n v="36.409999999999997"/>
    <n v="2.5499999999999998"/>
    <n v="1.35"/>
    <x v="0"/>
    <x v="0"/>
  </r>
  <r>
    <x v="6"/>
    <x v="231"/>
    <x v="0"/>
    <n v="107.7"/>
    <n v="109"/>
    <n v="102.35"/>
    <n v="103.5"/>
    <n v="104.48466139140614"/>
    <n v="2996882"/>
    <n v="31759"/>
    <n v="313128201"/>
    <n v="700904"/>
    <n v="23.39"/>
    <n v="6.65"/>
    <n v="-4.2"/>
    <x v="1"/>
    <x v="0"/>
  </r>
  <r>
    <x v="6"/>
    <x v="232"/>
    <x v="1"/>
    <n v="108"/>
    <n v="110.4"/>
    <n v="106.5"/>
    <n v="107.65"/>
    <n v="108.63512769831848"/>
    <n v="694136"/>
    <n v="5950"/>
    <n v="75407553"/>
    <n v="218621"/>
    <n v="31.5"/>
    <n v="3.9"/>
    <n v="-0.35"/>
    <x v="1"/>
    <x v="0"/>
  </r>
  <r>
    <x v="6"/>
    <x v="233"/>
    <x v="1"/>
    <n v="109.15"/>
    <n v="110.5"/>
    <n v="107.4"/>
    <n v="107.95"/>
    <n v="108.89888860612868"/>
    <n v="911648"/>
    <n v="8373"/>
    <n v="99277454"/>
    <n v="291947"/>
    <n v="32.020000000000003"/>
    <n v="3.1"/>
    <n v="-1.2"/>
    <x v="1"/>
    <x v="0"/>
  </r>
  <r>
    <x v="6"/>
    <x v="234"/>
    <x v="1"/>
    <n v="111.9"/>
    <n v="112.45"/>
    <n v="110"/>
    <n v="110.45"/>
    <n v="111.45256272649897"/>
    <n v="1089133"/>
    <n v="15860"/>
    <n v="121386664"/>
    <n v="536273"/>
    <n v="49.24"/>
    <n v="2.4500000000000002"/>
    <n v="-1.45"/>
    <x v="1"/>
    <x v="0"/>
  </r>
  <r>
    <x v="6"/>
    <x v="235"/>
    <x v="2"/>
    <n v="112.8"/>
    <n v="113.45"/>
    <n v="110.8"/>
    <n v="111.45"/>
    <n v="111.97623161004213"/>
    <n v="1085307"/>
    <n v="11275"/>
    <n v="121528588"/>
    <n v="293847"/>
    <n v="27.08"/>
    <n v="2.65"/>
    <n v="-1.35"/>
    <x v="1"/>
    <x v="0"/>
  </r>
  <r>
    <x v="6"/>
    <x v="236"/>
    <x v="3"/>
    <n v="110.85"/>
    <n v="113.3"/>
    <n v="110.05"/>
    <n v="113.05"/>
    <n v="111.9370967183539"/>
    <n v="1299805"/>
    <n v="8891"/>
    <n v="145496398"/>
    <n v="519666"/>
    <n v="39.979999999999997"/>
    <n v="3.25"/>
    <n v="2.2000000000000002"/>
    <x v="0"/>
    <x v="0"/>
  </r>
  <r>
    <x v="6"/>
    <x v="237"/>
    <x v="3"/>
    <n v="108.9"/>
    <n v="110.65"/>
    <n v="107.2"/>
    <n v="110.1"/>
    <n v="109.23909907499016"/>
    <n v="1023881"/>
    <n v="7630"/>
    <n v="111847838"/>
    <n v="413962"/>
    <n v="40.43"/>
    <n v="3.45"/>
    <n v="1.2"/>
    <x v="0"/>
    <x v="0"/>
  </r>
  <r>
    <x v="6"/>
    <x v="238"/>
    <x v="3"/>
    <n v="108.8"/>
    <n v="109.35"/>
    <n v="107.3"/>
    <n v="108.35"/>
    <n v="108.15977145165472"/>
    <n v="960497"/>
    <n v="9915"/>
    <n v="103887136"/>
    <n v="396817"/>
    <n v="41.31"/>
    <n v="2.0499999999999998"/>
    <n v="-0.45"/>
    <x v="1"/>
    <x v="0"/>
  </r>
  <r>
    <x v="6"/>
    <x v="239"/>
    <x v="3"/>
    <n v="109.75"/>
    <n v="110.45"/>
    <n v="108.7"/>
    <n v="109.3"/>
    <n v="109.70528749323573"/>
    <n v="1561515"/>
    <n v="15181"/>
    <n v="171306452"/>
    <n v="824279"/>
    <n v="52.79"/>
    <n v="1.75"/>
    <n v="-0.45"/>
    <x v="1"/>
    <x v="0"/>
  </r>
  <r>
    <x v="6"/>
    <x v="240"/>
    <x v="3"/>
    <n v="105.95"/>
    <n v="109.7"/>
    <n v="105.1"/>
    <n v="109.35"/>
    <n v="108.6103394759529"/>
    <n v="2119237"/>
    <n v="15992"/>
    <n v="230171050"/>
    <n v="963884"/>
    <n v="45.48"/>
    <n v="4.5999999999999996"/>
    <n v="3.4"/>
    <x v="0"/>
    <x v="0"/>
  </r>
  <r>
    <x v="6"/>
    <x v="241"/>
    <x v="4"/>
    <n v="105.25"/>
    <n v="106.35"/>
    <n v="104.7"/>
    <n v="104.95"/>
    <n v="105.45769899986874"/>
    <n v="716106"/>
    <n v="7512"/>
    <n v="75518891"/>
    <n v="295728"/>
    <n v="41.3"/>
    <n v="1.65"/>
    <n v="-0.3"/>
    <x v="1"/>
    <x v="0"/>
  </r>
  <r>
    <x v="6"/>
    <x v="242"/>
    <x v="4"/>
    <n v="106"/>
    <n v="106.9"/>
    <n v="102.6"/>
    <n v="104.7"/>
    <n v="104.472311675612"/>
    <n v="1799820"/>
    <n v="15862"/>
    <n v="188031356"/>
    <n v="775414"/>
    <n v="43.08"/>
    <n v="4.3"/>
    <n v="-1.3"/>
    <x v="1"/>
    <x v="0"/>
  </r>
  <r>
    <x v="6"/>
    <x v="243"/>
    <x v="4"/>
    <n v="105"/>
    <n v="106.55"/>
    <n v="105"/>
    <n v="105.5"/>
    <n v="105.73475612224991"/>
    <n v="1358365"/>
    <n v="12005"/>
    <n v="143626392"/>
    <n v="650389"/>
    <n v="47.88"/>
    <n v="1.55"/>
    <n v="0.5"/>
    <x v="0"/>
    <x v="0"/>
  </r>
  <r>
    <x v="6"/>
    <x v="244"/>
    <x v="4"/>
    <n v="106.95"/>
    <n v="106.95"/>
    <n v="105.35"/>
    <n v="105.55"/>
    <n v="106.0013049872852"/>
    <n v="850583"/>
    <n v="10351"/>
    <n v="90162908"/>
    <n v="376917"/>
    <n v="44.31"/>
    <n v="1.6"/>
    <n v="-1.4"/>
    <x v="1"/>
    <x v="0"/>
  </r>
  <r>
    <x v="6"/>
    <x v="245"/>
    <x v="4"/>
    <n v="107.05"/>
    <n v="108.15"/>
    <n v="106.4"/>
    <n v="106.7"/>
    <n v="107.19942363610842"/>
    <n v="1503217"/>
    <n v="18746"/>
    <n v="161143996"/>
    <n v="670129"/>
    <n v="44.58"/>
    <n v="1.75"/>
    <n v="-0.35"/>
    <x v="1"/>
    <x v="0"/>
  </r>
  <r>
    <x v="6"/>
    <x v="246"/>
    <x v="0"/>
    <n v="104.4"/>
    <n v="107.25"/>
    <n v="104"/>
    <n v="106.4"/>
    <n v="105.97547762521897"/>
    <n v="2180580"/>
    <n v="14251"/>
    <n v="231088007"/>
    <n v="1218826"/>
    <n v="55.89"/>
    <n v="3.25"/>
    <n v="2"/>
    <x v="0"/>
    <x v="0"/>
  </r>
  <r>
    <x v="6"/>
    <x v="247"/>
    <x v="0"/>
    <n v="102.3"/>
    <n v="104.35"/>
    <n v="101.9"/>
    <n v="104"/>
    <n v="102.98371672171123"/>
    <n v="1351632"/>
    <n v="9937"/>
    <n v="139196087"/>
    <n v="895001"/>
    <n v="66.22"/>
    <n v="2.4500000000000002"/>
    <n v="1.7"/>
    <x v="0"/>
    <x v="0"/>
  </r>
  <r>
    <x v="6"/>
    <x v="248"/>
    <x v="0"/>
    <n v="103.6"/>
    <n v="104.15"/>
    <n v="101.25"/>
    <n v="101.65"/>
    <n v="102.94740656499727"/>
    <n v="2033847"/>
    <n v="10284"/>
    <n v="209379274"/>
    <n v="1534110"/>
    <n v="75.430000000000007"/>
    <n v="2.9"/>
    <n v="-1.95"/>
    <x v="1"/>
    <x v="0"/>
  </r>
  <r>
    <x v="6"/>
    <x v="249"/>
    <x v="0"/>
    <n v="104.95"/>
    <n v="104.95"/>
    <n v="103.5"/>
    <n v="103.6"/>
    <n v="103.95643437592331"/>
    <n v="1665212"/>
    <n v="12983"/>
    <n v="173109502"/>
    <n v="999762"/>
    <n v="60.04"/>
    <n v="1.45"/>
    <n v="-1.35"/>
    <x v="1"/>
    <x v="0"/>
  </r>
  <r>
    <x v="7"/>
    <x v="0"/>
    <x v="0"/>
    <n v="35.659999999999997"/>
    <n v="36.5"/>
    <n v="35.659999999999997"/>
    <n v="36.18"/>
    <n v="36.146927289207618"/>
    <n v="800954"/>
    <n v="2627"/>
    <n v="28952026"/>
    <m/>
    <m/>
    <n v="0.84"/>
    <n v="0.52"/>
    <x v="0"/>
    <x v="0"/>
  </r>
  <r>
    <x v="7"/>
    <x v="1"/>
    <x v="0"/>
    <n v="35.74"/>
    <n v="35.950000000000003"/>
    <n v="35.5"/>
    <n v="35.56"/>
    <n v="35.67574256475978"/>
    <n v="260617"/>
    <n v="1775"/>
    <n v="9297705"/>
    <n v="173094"/>
    <n v="66.42"/>
    <n v="0.45"/>
    <n v="-0.18"/>
    <x v="1"/>
    <x v="0"/>
  </r>
  <r>
    <x v="7"/>
    <x v="2"/>
    <x v="0"/>
    <n v="35.28"/>
    <n v="36.15"/>
    <n v="35.28"/>
    <n v="35.75"/>
    <n v="35.801738077214232"/>
    <n v="495375"/>
    <n v="2055"/>
    <n v="17735286"/>
    <n v="308305"/>
    <n v="62.24"/>
    <n v="0.87"/>
    <n v="0.47"/>
    <x v="0"/>
    <x v="0"/>
  </r>
  <r>
    <x v="7"/>
    <x v="3"/>
    <x v="1"/>
    <n v="35.409999999999997"/>
    <n v="35.51"/>
    <n v="35.06"/>
    <n v="35.24"/>
    <n v="35.234307336141292"/>
    <n v="303661"/>
    <n v="1951"/>
    <n v="10699285"/>
    <n v="143165"/>
    <n v="47.15"/>
    <n v="0.45"/>
    <n v="-0.17"/>
    <x v="1"/>
    <x v="0"/>
  </r>
  <r>
    <x v="7"/>
    <x v="4"/>
    <x v="1"/>
    <n v="35.99"/>
    <n v="36.03"/>
    <n v="35.25"/>
    <n v="35.33"/>
    <n v="35.543313706446519"/>
    <n v="329480"/>
    <n v="1992"/>
    <n v="11710811"/>
    <n v="180887"/>
    <n v="54.9"/>
    <n v="0.78"/>
    <n v="-0.66"/>
    <x v="1"/>
    <x v="0"/>
  </r>
  <r>
    <x v="7"/>
    <x v="5"/>
    <x v="1"/>
    <n v="35.49"/>
    <n v="35.76"/>
    <n v="35.47"/>
    <n v="35.69"/>
    <n v="35.5945507957125"/>
    <n v="164758"/>
    <n v="785"/>
    <n v="5864487"/>
    <n v="80280"/>
    <n v="48.73"/>
    <n v="0.28999999999999998"/>
    <n v="0.2"/>
    <x v="0"/>
    <x v="0"/>
  </r>
  <r>
    <x v="7"/>
    <x v="6"/>
    <x v="1"/>
    <n v="35.049999999999997"/>
    <n v="35.78"/>
    <n v="34.96"/>
    <n v="35.36"/>
    <n v="35.513163771060285"/>
    <n v="456784"/>
    <n v="2035"/>
    <n v="16221845"/>
    <n v="220846"/>
    <n v="48.35"/>
    <n v="0.82"/>
    <n v="0.31"/>
    <x v="0"/>
    <x v="0"/>
  </r>
  <r>
    <x v="7"/>
    <x v="7"/>
    <x v="1"/>
    <n v="34.81"/>
    <n v="35.15"/>
    <n v="34.53"/>
    <n v="35.049999999999997"/>
    <n v="34.743694225989159"/>
    <n v="171787"/>
    <n v="976"/>
    <n v="5968515"/>
    <n v="75860"/>
    <n v="44.16"/>
    <n v="0.62"/>
    <n v="0.24"/>
    <x v="0"/>
    <x v="0"/>
  </r>
  <r>
    <x v="7"/>
    <x v="8"/>
    <x v="2"/>
    <n v="34.51"/>
    <n v="34.880000000000003"/>
    <n v="34.270000000000003"/>
    <n v="34.47"/>
    <n v="34.556997556053048"/>
    <n v="526198"/>
    <n v="2431"/>
    <n v="18183823"/>
    <n v="299622"/>
    <n v="56.94"/>
    <n v="0.61"/>
    <n v="-0.04"/>
    <x v="1"/>
    <x v="0"/>
  </r>
  <r>
    <x v="7"/>
    <x v="9"/>
    <x v="2"/>
    <n v="34.71"/>
    <n v="34.94"/>
    <n v="34.22"/>
    <n v="34.51"/>
    <n v="34.62575166431926"/>
    <n v="555933"/>
    <n v="2874"/>
    <n v="19249598"/>
    <n v="287533"/>
    <n v="51.72"/>
    <n v="0.72"/>
    <n v="-0.2"/>
    <x v="1"/>
    <x v="0"/>
  </r>
  <r>
    <x v="7"/>
    <x v="10"/>
    <x v="2"/>
    <n v="35.72"/>
    <n v="35.880000000000003"/>
    <n v="34.76"/>
    <n v="34.89"/>
    <n v="35.187623603735581"/>
    <n v="436880"/>
    <n v="1718"/>
    <n v="15372769"/>
    <n v="209425"/>
    <n v="47.94"/>
    <n v="1.1200000000000001"/>
    <n v="-0.83"/>
    <x v="1"/>
    <x v="0"/>
  </r>
  <r>
    <x v="7"/>
    <x v="11"/>
    <x v="2"/>
    <n v="35.94"/>
    <n v="36.08"/>
    <n v="35.53"/>
    <n v="35.61"/>
    <n v="35.749344805419568"/>
    <n v="283122"/>
    <n v="2275"/>
    <n v="10121426"/>
    <n v="157348"/>
    <n v="55.58"/>
    <n v="0.55000000000000004"/>
    <n v="-0.33"/>
    <x v="1"/>
    <x v="0"/>
  </r>
  <r>
    <x v="7"/>
    <x v="12"/>
    <x v="3"/>
    <n v="36.119999999999997"/>
    <n v="36.44"/>
    <n v="35.71"/>
    <n v="35.82"/>
    <n v="35.994630077277399"/>
    <n v="420304"/>
    <n v="2346"/>
    <n v="15128687"/>
    <n v="239663"/>
    <n v="57.02"/>
    <n v="0.73"/>
    <n v="-0.3"/>
    <x v="1"/>
    <x v="0"/>
  </r>
  <r>
    <x v="7"/>
    <x v="13"/>
    <x v="3"/>
    <n v="36.67"/>
    <n v="36.85"/>
    <n v="36.270000000000003"/>
    <n v="36.380000000000003"/>
    <n v="36.584134234148507"/>
    <n v="346797"/>
    <n v="1712"/>
    <n v="12687268"/>
    <n v="186127"/>
    <n v="53.67"/>
    <n v="0.57999999999999996"/>
    <n v="-0.28999999999999998"/>
    <x v="1"/>
    <x v="0"/>
  </r>
  <r>
    <x v="7"/>
    <x v="14"/>
    <x v="3"/>
    <n v="36.69"/>
    <n v="37.1"/>
    <n v="36.520000000000003"/>
    <n v="36.590000000000003"/>
    <n v="36.692029115851831"/>
    <n v="333564"/>
    <n v="1584"/>
    <n v="12239140"/>
    <n v="197171"/>
    <n v="59.11"/>
    <n v="0.57999999999999996"/>
    <n v="-0.1"/>
    <x v="1"/>
    <x v="0"/>
  </r>
  <r>
    <x v="7"/>
    <x v="15"/>
    <x v="3"/>
    <n v="36.619999999999997"/>
    <n v="36.81"/>
    <n v="36.35"/>
    <n v="36.64"/>
    <n v="36.625790893060888"/>
    <n v="192820"/>
    <n v="1085"/>
    <n v="7062185"/>
    <n v="117093"/>
    <n v="60.73"/>
    <n v="0.46"/>
    <n v="0.02"/>
    <x v="0"/>
    <x v="0"/>
  </r>
  <r>
    <x v="7"/>
    <x v="16"/>
    <x v="3"/>
    <n v="36.33"/>
    <n v="36.9"/>
    <n v="36.33"/>
    <n v="36.619999999999997"/>
    <n v="36.66584004547525"/>
    <n v="300823"/>
    <n v="1672"/>
    <n v="11029928"/>
    <n v="181628"/>
    <n v="60.38"/>
    <n v="0.56999999999999995"/>
    <n v="0.28999999999999998"/>
    <x v="0"/>
    <x v="0"/>
  </r>
  <r>
    <x v="7"/>
    <x v="17"/>
    <x v="4"/>
    <n v="36.06"/>
    <n v="36.19"/>
    <n v="35.86"/>
    <n v="36.11"/>
    <n v="36.024075221311072"/>
    <n v="245356"/>
    <n v="1758"/>
    <n v="8838723"/>
    <n v="169164"/>
    <n v="68.95"/>
    <n v="0.33"/>
    <n v="0.05"/>
    <x v="0"/>
    <x v="0"/>
  </r>
  <r>
    <x v="7"/>
    <x v="18"/>
    <x v="4"/>
    <n v="36.450000000000003"/>
    <n v="36.450000000000003"/>
    <n v="35.909999999999997"/>
    <n v="36.01"/>
    <n v="36.102158462221865"/>
    <n v="198104"/>
    <n v="971"/>
    <n v="7151982"/>
    <n v="110108"/>
    <n v="55.58"/>
    <n v="0.54"/>
    <n v="-0.44"/>
    <x v="1"/>
    <x v="0"/>
  </r>
  <r>
    <x v="7"/>
    <x v="19"/>
    <x v="4"/>
    <n v="35.950000000000003"/>
    <n v="36.26"/>
    <n v="35.880000000000003"/>
    <n v="36.18"/>
    <n v="36.073812005044338"/>
    <n v="246613"/>
    <n v="981"/>
    <n v="8896271"/>
    <n v="118968"/>
    <n v="48.24"/>
    <n v="0.38"/>
    <n v="0.23"/>
    <x v="0"/>
    <x v="0"/>
  </r>
  <r>
    <x v="7"/>
    <x v="20"/>
    <x v="4"/>
    <n v="35.81"/>
    <n v="36.049999999999997"/>
    <n v="35.5"/>
    <n v="35.880000000000003"/>
    <n v="35.796481405315042"/>
    <n v="376855"/>
    <n v="1961"/>
    <n v="13490083"/>
    <n v="180365"/>
    <n v="47.86"/>
    <n v="0.55000000000000004"/>
    <n v="7.0000000000000007E-2"/>
    <x v="0"/>
    <x v="0"/>
  </r>
  <r>
    <x v="7"/>
    <x v="21"/>
    <x v="0"/>
    <n v="35.28"/>
    <n v="35.880000000000003"/>
    <n v="35.21"/>
    <n v="35.79"/>
    <n v="35.663126653793896"/>
    <n v="335592"/>
    <n v="1514"/>
    <n v="11968260"/>
    <n v="185776"/>
    <n v="55.36"/>
    <n v="0.67"/>
    <n v="0.51"/>
    <x v="0"/>
    <x v="0"/>
  </r>
  <r>
    <x v="7"/>
    <x v="22"/>
    <x v="0"/>
    <n v="35.369999999999997"/>
    <n v="35.549999999999997"/>
    <n v="35"/>
    <n v="35.340000000000003"/>
    <n v="35.187179449498139"/>
    <n v="340235"/>
    <n v="1252"/>
    <n v="11971910"/>
    <n v="204395"/>
    <n v="60.07"/>
    <n v="0.55000000000000004"/>
    <n v="-0.03"/>
    <x v="1"/>
    <x v="0"/>
  </r>
  <r>
    <x v="7"/>
    <x v="23"/>
    <x v="0"/>
    <n v="36.04"/>
    <n v="36.04"/>
    <n v="35.5"/>
    <n v="35.67"/>
    <n v="35.749511753336776"/>
    <n v="395292"/>
    <n v="1941"/>
    <n v="14131496"/>
    <n v="170072"/>
    <n v="43.02"/>
    <n v="0.54"/>
    <n v="-0.37"/>
    <x v="1"/>
    <x v="0"/>
  </r>
  <r>
    <x v="7"/>
    <x v="24"/>
    <x v="0"/>
    <n v="36.08"/>
    <n v="36.17"/>
    <n v="35.61"/>
    <n v="35.729999999999997"/>
    <n v="35.936874311589769"/>
    <n v="122565"/>
    <n v="919"/>
    <n v="4404603"/>
    <n v="76759"/>
    <n v="62.63"/>
    <n v="0.56000000000000005"/>
    <n v="-0.35"/>
    <x v="1"/>
    <x v="0"/>
  </r>
  <r>
    <x v="7"/>
    <x v="25"/>
    <x v="0"/>
    <n v="35.68"/>
    <n v="36.11"/>
    <n v="35.68"/>
    <n v="35.979999999999997"/>
    <n v="35.880546330170617"/>
    <n v="521809"/>
    <n v="2110"/>
    <n v="18722792"/>
    <n v="307096"/>
    <n v="58.85"/>
    <n v="0.43"/>
    <n v="0.3"/>
    <x v="0"/>
    <x v="0"/>
  </r>
  <r>
    <x v="7"/>
    <x v="26"/>
    <x v="1"/>
    <n v="36.43"/>
    <n v="36.51"/>
    <n v="35.85"/>
    <n v="35.950000000000003"/>
    <n v="36.112048660307373"/>
    <n v="443236"/>
    <n v="2699"/>
    <n v="16006160"/>
    <n v="250475"/>
    <n v="56.51"/>
    <n v="0.66"/>
    <n v="-0.48"/>
    <x v="1"/>
    <x v="0"/>
  </r>
  <r>
    <x v="7"/>
    <x v="27"/>
    <x v="2"/>
    <n v="36.450000000000003"/>
    <n v="36.54"/>
    <n v="35.96"/>
    <n v="36.43"/>
    <n v="36.286309929988768"/>
    <n v="372226"/>
    <n v="837"/>
    <n v="13506708"/>
    <n v="153036"/>
    <n v="41.11"/>
    <n v="0.57999999999999996"/>
    <n v="-0.02"/>
    <x v="1"/>
    <x v="0"/>
  </r>
  <r>
    <x v="7"/>
    <x v="28"/>
    <x v="2"/>
    <n v="37.18"/>
    <n v="37.18"/>
    <n v="36.47"/>
    <n v="36.659999999999997"/>
    <n v="36.836110801336289"/>
    <n v="412486"/>
    <n v="1168"/>
    <n v="15194380"/>
    <n v="174715"/>
    <n v="42.36"/>
    <n v="0.71"/>
    <n v="-0.52"/>
    <x v="1"/>
    <x v="0"/>
  </r>
  <r>
    <x v="7"/>
    <x v="29"/>
    <x v="2"/>
    <n v="36.72"/>
    <n v="36.979999999999997"/>
    <n v="36.26"/>
    <n v="36.82"/>
    <n v="36.511572142808582"/>
    <n v="485433"/>
    <n v="1478"/>
    <n v="17723922"/>
    <n v="87345"/>
    <n v="17.989999999999998"/>
    <n v="0.72"/>
    <n v="0.1"/>
    <x v="0"/>
    <x v="0"/>
  </r>
  <r>
    <x v="7"/>
    <x v="30"/>
    <x v="2"/>
    <n v="37.049999999999997"/>
    <n v="37.28"/>
    <n v="36.57"/>
    <n v="36.72"/>
    <n v="36.809353066102872"/>
    <n v="420012"/>
    <n v="1772"/>
    <n v="15460370"/>
    <n v="169417"/>
    <n v="40.340000000000003"/>
    <n v="0.71"/>
    <n v="-0.33"/>
    <x v="1"/>
    <x v="0"/>
  </r>
  <r>
    <x v="7"/>
    <x v="31"/>
    <x v="3"/>
    <n v="37.770000000000003"/>
    <n v="37.840000000000003"/>
    <n v="36.630000000000003"/>
    <n v="36.85"/>
    <n v="37.221244216936832"/>
    <n v="720855"/>
    <n v="3805"/>
    <n v="26831120"/>
    <n v="414500"/>
    <n v="57.5"/>
    <n v="1.21"/>
    <n v="-0.92"/>
    <x v="1"/>
    <x v="0"/>
  </r>
  <r>
    <x v="7"/>
    <x v="32"/>
    <x v="3"/>
    <n v="37.79"/>
    <n v="37.99"/>
    <n v="37.51"/>
    <n v="37.67"/>
    <n v="37.697359164555579"/>
    <n v="274345"/>
    <n v="1109"/>
    <n v="10342082"/>
    <n v="124093"/>
    <n v="45.23"/>
    <n v="0.48"/>
    <n v="-0.12"/>
    <x v="1"/>
    <x v="0"/>
  </r>
  <r>
    <x v="7"/>
    <x v="33"/>
    <x v="3"/>
    <n v="38.01"/>
    <n v="38.090000000000003"/>
    <n v="37.56"/>
    <n v="37.71"/>
    <n v="37.820024993839546"/>
    <n v="568140"/>
    <n v="2590"/>
    <n v="21487069"/>
    <n v="316483"/>
    <n v="55.71"/>
    <n v="0.53"/>
    <n v="-0.3"/>
    <x v="1"/>
    <x v="0"/>
  </r>
  <r>
    <x v="7"/>
    <x v="34"/>
    <x v="3"/>
    <n v="38.24"/>
    <n v="38.44"/>
    <n v="37.82"/>
    <n v="38"/>
    <n v="38.06683726745208"/>
    <n v="495113"/>
    <n v="2422"/>
    <n v="18847386"/>
    <n v="285032"/>
    <n v="57.57"/>
    <n v="0.62"/>
    <n v="-0.24"/>
    <x v="1"/>
    <x v="0"/>
  </r>
  <r>
    <x v="7"/>
    <x v="35"/>
    <x v="3"/>
    <n v="38.520000000000003"/>
    <n v="38.729999999999997"/>
    <n v="37.96"/>
    <n v="38.15"/>
    <n v="38.173401879299291"/>
    <n v="425797"/>
    <n v="1302"/>
    <n v="16254120"/>
    <n v="179654"/>
    <n v="42.19"/>
    <n v="0.77"/>
    <n v="-0.37"/>
    <x v="1"/>
    <x v="0"/>
  </r>
  <r>
    <x v="7"/>
    <x v="36"/>
    <x v="4"/>
    <n v="38.799999999999997"/>
    <n v="38.799999999999997"/>
    <n v="37.85"/>
    <n v="38.130000000000003"/>
    <n v="38.107835515007274"/>
    <n v="567225"/>
    <n v="1284"/>
    <n v="21615717"/>
    <n v="269193"/>
    <n v="47.46"/>
    <n v="0.95"/>
    <n v="-0.67"/>
    <x v="1"/>
    <x v="0"/>
  </r>
  <r>
    <x v="7"/>
    <x v="37"/>
    <x v="4"/>
    <n v="38.799999999999997"/>
    <n v="39"/>
    <n v="38.54"/>
    <n v="38.61"/>
    <n v="38.747202055421006"/>
    <n v="732502"/>
    <n v="3022"/>
    <n v="28382403"/>
    <n v="362683"/>
    <n v="49.51"/>
    <n v="0.46"/>
    <n v="-0.19"/>
    <x v="1"/>
    <x v="0"/>
  </r>
  <r>
    <x v="7"/>
    <x v="38"/>
    <x v="4"/>
    <n v="38.32"/>
    <n v="39.39"/>
    <n v="38.32"/>
    <n v="38.549999999999997"/>
    <n v="38.741115078644583"/>
    <n v="892242"/>
    <n v="2903"/>
    <n v="34566450"/>
    <n v="413210"/>
    <n v="46.31"/>
    <n v="1.07"/>
    <n v="0.23"/>
    <x v="0"/>
    <x v="0"/>
  </r>
  <r>
    <x v="7"/>
    <x v="39"/>
    <x v="4"/>
    <n v="38.619999999999997"/>
    <n v="38.799999999999997"/>
    <n v="38.25"/>
    <n v="38.32"/>
    <n v="38.493607618145425"/>
    <n v="523592"/>
    <n v="2624"/>
    <n v="20154945"/>
    <n v="280728"/>
    <n v="53.62"/>
    <n v="0.55000000000000004"/>
    <n v="-0.3"/>
    <x v="1"/>
    <x v="0"/>
  </r>
  <r>
    <x v="7"/>
    <x v="40"/>
    <x v="4"/>
    <n v="38.229999999999997"/>
    <n v="38.82"/>
    <n v="38.049999999999997"/>
    <n v="38.36"/>
    <n v="38.342853104682938"/>
    <n v="636780"/>
    <n v="3125"/>
    <n v="24415962"/>
    <n v="352755"/>
    <n v="55.4"/>
    <n v="0.77"/>
    <n v="0.13"/>
    <x v="0"/>
    <x v="0"/>
  </r>
  <r>
    <x v="7"/>
    <x v="41"/>
    <x v="0"/>
    <n v="39.090000000000003"/>
    <n v="39.25"/>
    <n v="38.369999999999997"/>
    <n v="38.49"/>
    <n v="38.661656639411255"/>
    <n v="555486"/>
    <n v="2710"/>
    <n v="21476009"/>
    <n v="244379"/>
    <n v="43.99"/>
    <n v="0.88"/>
    <n v="-0.6"/>
    <x v="1"/>
    <x v="0"/>
  </r>
  <r>
    <x v="7"/>
    <x v="42"/>
    <x v="0"/>
    <n v="39.79"/>
    <n v="39.79"/>
    <n v="39.01"/>
    <n v="39.090000000000003"/>
    <n v="39.235549015115922"/>
    <n v="257543"/>
    <n v="912"/>
    <n v="10104841"/>
    <n v="140531"/>
    <n v="54.57"/>
    <n v="0.78"/>
    <n v="-0.7"/>
    <x v="1"/>
    <x v="0"/>
  </r>
  <r>
    <x v="7"/>
    <x v="43"/>
    <x v="0"/>
    <n v="39"/>
    <n v="39.700000000000003"/>
    <n v="39"/>
    <n v="39.4"/>
    <n v="39.371806236868011"/>
    <n v="469274"/>
    <n v="1597"/>
    <n v="18476165"/>
    <n v="251259"/>
    <n v="53.54"/>
    <n v="0.7"/>
    <n v="0.4"/>
    <x v="0"/>
    <x v="0"/>
  </r>
  <r>
    <x v="7"/>
    <x v="44"/>
    <x v="0"/>
    <n v="39.409999999999997"/>
    <n v="39.479999999999997"/>
    <n v="39"/>
    <n v="39.119999999999997"/>
    <n v="39.153888059521805"/>
    <n v="332248"/>
    <n v="1719"/>
    <n v="13008801"/>
    <n v="166868"/>
    <n v="50.22"/>
    <n v="0.48"/>
    <n v="-0.28999999999999998"/>
    <x v="1"/>
    <x v="0"/>
  </r>
  <r>
    <x v="7"/>
    <x v="45"/>
    <x v="0"/>
    <n v="39.49"/>
    <n v="39.700000000000003"/>
    <n v="39.270000000000003"/>
    <n v="39.369999999999997"/>
    <n v="39.445451675461143"/>
    <n v="177384"/>
    <n v="758"/>
    <n v="6996992"/>
    <n v="92299"/>
    <n v="52.03"/>
    <n v="0.43"/>
    <n v="-0.12"/>
    <x v="1"/>
    <x v="0"/>
  </r>
  <r>
    <x v="7"/>
    <x v="46"/>
    <x v="1"/>
    <n v="39.57"/>
    <n v="39.94"/>
    <n v="39.36"/>
    <n v="39.46"/>
    <n v="39.576939163419368"/>
    <n v="724449"/>
    <n v="2062"/>
    <n v="28671474"/>
    <n v="416471"/>
    <n v="57.49"/>
    <n v="0.57999999999999996"/>
    <n v="-0.11"/>
    <x v="1"/>
    <x v="0"/>
  </r>
  <r>
    <x v="7"/>
    <x v="47"/>
    <x v="1"/>
    <n v="40"/>
    <n v="40.11"/>
    <n v="39.31"/>
    <n v="39.61"/>
    <n v="39.570755285816709"/>
    <n v="912158"/>
    <n v="3172"/>
    <n v="36094781"/>
    <n v="449227"/>
    <n v="49.25"/>
    <n v="0.8"/>
    <n v="-0.39"/>
    <x v="1"/>
    <x v="0"/>
  </r>
  <r>
    <x v="7"/>
    <x v="48"/>
    <x v="1"/>
    <n v="40.51"/>
    <n v="40.700000000000003"/>
    <n v="39.79"/>
    <n v="39.97"/>
    <n v="40.035355849369466"/>
    <n v="1008348"/>
    <n v="3551"/>
    <n v="40369571"/>
    <n v="475576"/>
    <n v="47.16"/>
    <n v="0.91"/>
    <n v="-0.54"/>
    <x v="1"/>
    <x v="0"/>
  </r>
  <r>
    <x v="7"/>
    <x v="49"/>
    <x v="1"/>
    <n v="39.799999999999997"/>
    <n v="40.64"/>
    <n v="39.479999999999997"/>
    <n v="40.479999999999997"/>
    <n v="40.242883337071305"/>
    <n v="1676488"/>
    <n v="3795"/>
    <n v="67466711"/>
    <n v="881877"/>
    <n v="52.6"/>
    <n v="1.1599999999999999"/>
    <n v="0.68"/>
    <x v="0"/>
    <x v="0"/>
  </r>
  <r>
    <x v="7"/>
    <x v="50"/>
    <x v="2"/>
    <n v="39.67"/>
    <n v="40.15"/>
    <n v="39.29"/>
    <n v="39.69"/>
    <n v="39.732523737733445"/>
    <n v="829797"/>
    <n v="2250"/>
    <n v="32969929"/>
    <n v="362996"/>
    <n v="43.75"/>
    <n v="0.86"/>
    <n v="0.02"/>
    <x v="0"/>
    <x v="0"/>
  </r>
  <r>
    <x v="7"/>
    <x v="51"/>
    <x v="3"/>
    <n v="39"/>
    <n v="39.450000000000003"/>
    <n v="38.5"/>
    <n v="39.200000000000003"/>
    <n v="39.031252987545734"/>
    <n v="1265671"/>
    <n v="3969"/>
    <n v="49400725"/>
    <n v="506942"/>
    <n v="40.049999999999997"/>
    <n v="0.95"/>
    <n v="0.2"/>
    <x v="0"/>
    <x v="0"/>
  </r>
  <r>
    <x v="7"/>
    <x v="52"/>
    <x v="3"/>
    <n v="39.020000000000003"/>
    <n v="39.39"/>
    <n v="38.479999999999997"/>
    <n v="38.78"/>
    <n v="38.792649898330573"/>
    <n v="234092"/>
    <n v="1047"/>
    <n v="9081049"/>
    <n v="106585"/>
    <n v="45.53"/>
    <n v="0.91"/>
    <n v="-0.24"/>
    <x v="1"/>
    <x v="0"/>
  </r>
  <r>
    <x v="7"/>
    <x v="53"/>
    <x v="3"/>
    <n v="38.729999999999997"/>
    <n v="39.1"/>
    <n v="38.520000000000003"/>
    <n v="38.86"/>
    <n v="38.792711303509769"/>
    <n v="751218"/>
    <n v="2108"/>
    <n v="29141783"/>
    <n v="387298"/>
    <n v="51.56"/>
    <n v="0.57999999999999996"/>
    <n v="0.13"/>
    <x v="0"/>
    <x v="0"/>
  </r>
  <r>
    <x v="7"/>
    <x v="54"/>
    <x v="3"/>
    <n v="38.869999999999997"/>
    <n v="39.1"/>
    <n v="38.22"/>
    <n v="38.29"/>
    <n v="38.718935171690653"/>
    <n v="511181"/>
    <n v="1505"/>
    <n v="19792384"/>
    <n v="224827"/>
    <n v="43.98"/>
    <n v="0.88"/>
    <n v="-0.57999999999999996"/>
    <x v="1"/>
    <x v="0"/>
  </r>
  <r>
    <x v="7"/>
    <x v="55"/>
    <x v="3"/>
    <n v="37.31"/>
    <n v="38.25"/>
    <n v="37.31"/>
    <n v="38.07"/>
    <n v="37.769294876312635"/>
    <n v="567560"/>
    <n v="2051"/>
    <n v="21436341"/>
    <n v="345795"/>
    <n v="60.93"/>
    <n v="0.94"/>
    <n v="0.76"/>
    <x v="0"/>
    <x v="0"/>
  </r>
  <r>
    <x v="7"/>
    <x v="56"/>
    <x v="4"/>
    <n v="36.729999999999997"/>
    <n v="38.5"/>
    <n v="36.67"/>
    <n v="37.92"/>
    <n v="37.338051217271477"/>
    <n v="452816"/>
    <n v="1577"/>
    <n v="16907267"/>
    <n v="186778"/>
    <n v="41.25"/>
    <n v="1.83"/>
    <n v="1.19"/>
    <x v="0"/>
    <x v="0"/>
  </r>
  <r>
    <x v="7"/>
    <x v="57"/>
    <x v="4"/>
    <n v="37.840000000000003"/>
    <n v="38.28"/>
    <n v="36.409999999999997"/>
    <n v="36.64"/>
    <n v="36.942913696976667"/>
    <n v="556736"/>
    <n v="1839"/>
    <n v="20567450"/>
    <n v="244746"/>
    <n v="43.96"/>
    <n v="1.87"/>
    <n v="-1.2"/>
    <x v="1"/>
    <x v="0"/>
  </r>
  <r>
    <x v="7"/>
    <x v="58"/>
    <x v="4"/>
    <n v="38.1"/>
    <n v="38.54"/>
    <n v="37.6"/>
    <n v="38.03"/>
    <n v="38.076127728486995"/>
    <n v="433482"/>
    <n v="1568"/>
    <n v="16505316"/>
    <n v="260870"/>
    <n v="60.18"/>
    <n v="0.94"/>
    <n v="-7.0000000000000007E-2"/>
    <x v="1"/>
    <x v="0"/>
  </r>
  <r>
    <x v="7"/>
    <x v="59"/>
    <x v="4"/>
    <n v="38"/>
    <n v="39"/>
    <n v="37.71"/>
    <n v="37.96"/>
    <n v="38.380606063912644"/>
    <n v="733157"/>
    <n v="2707"/>
    <n v="28139010"/>
    <n v="240879"/>
    <n v="32.86"/>
    <n v="1.29"/>
    <n v="-0.04"/>
    <x v="1"/>
    <x v="0"/>
  </r>
  <r>
    <x v="7"/>
    <x v="60"/>
    <x v="4"/>
    <n v="38.04"/>
    <n v="38.130000000000003"/>
    <n v="37.11"/>
    <n v="37.979999999999997"/>
    <n v="37.680482968246729"/>
    <n v="760961"/>
    <n v="3006"/>
    <n v="28673378"/>
    <n v="301767"/>
    <n v="39.659999999999997"/>
    <n v="1.02"/>
    <n v="-0.06"/>
    <x v="1"/>
    <x v="0"/>
  </r>
  <r>
    <x v="7"/>
    <x v="61"/>
    <x v="0"/>
    <n v="37.67"/>
    <n v="38.380000000000003"/>
    <n v="37.06"/>
    <n v="38.11"/>
    <n v="37.812298748978726"/>
    <n v="478569"/>
    <n v="1419"/>
    <n v="18095794"/>
    <n v="267484"/>
    <n v="55.89"/>
    <n v="1.32"/>
    <n v="0.44"/>
    <x v="0"/>
    <x v="0"/>
  </r>
  <r>
    <x v="7"/>
    <x v="62"/>
    <x v="0"/>
    <n v="40.130000000000003"/>
    <n v="40.200000000000003"/>
    <n v="38.32"/>
    <n v="38.450000000000003"/>
    <n v="39.16137966035329"/>
    <n v="1190119"/>
    <n v="4473"/>
    <n v="46606702"/>
    <n v="593189"/>
    <n v="49.84"/>
    <n v="1.88"/>
    <n v="-1.68"/>
    <x v="1"/>
    <x v="0"/>
  </r>
  <r>
    <x v="7"/>
    <x v="63"/>
    <x v="0"/>
    <n v="40.22"/>
    <n v="40.68"/>
    <n v="39.67"/>
    <n v="40.14"/>
    <n v="40.231879124964394"/>
    <n v="414246"/>
    <n v="1172"/>
    <n v="16665895"/>
    <n v="225010"/>
    <n v="54.32"/>
    <n v="1.01"/>
    <n v="-0.08"/>
    <x v="1"/>
    <x v="0"/>
  </r>
  <r>
    <x v="7"/>
    <x v="64"/>
    <x v="0"/>
    <n v="40.700000000000003"/>
    <n v="40.76"/>
    <n v="40.049999999999997"/>
    <n v="40.15"/>
    <n v="40.255548360980285"/>
    <n v="1128937"/>
    <n v="3767"/>
    <n v="45445978"/>
    <n v="571969"/>
    <n v="50.66"/>
    <n v="0.71"/>
    <n v="-0.55000000000000004"/>
    <x v="1"/>
    <x v="0"/>
  </r>
  <r>
    <x v="7"/>
    <x v="65"/>
    <x v="0"/>
    <n v="40.04"/>
    <n v="41.1"/>
    <n v="40.04"/>
    <n v="40.35"/>
    <n v="40.615775494741477"/>
    <n v="1561371"/>
    <n v="4256"/>
    <n v="63416294"/>
    <n v="692646"/>
    <n v="44.36"/>
    <n v="1.06"/>
    <n v="0.31"/>
    <x v="0"/>
    <x v="0"/>
  </r>
  <r>
    <x v="7"/>
    <x v="66"/>
    <x v="1"/>
    <n v="40.54"/>
    <n v="41.14"/>
    <n v="38.9"/>
    <n v="39.869999999999997"/>
    <n v="39.886193500885462"/>
    <n v="2694644"/>
    <n v="6851"/>
    <n v="107479092"/>
    <n v="1011182"/>
    <n v="37.53"/>
    <n v="2.2400000000000002"/>
    <n v="-0.67"/>
    <x v="1"/>
    <x v="0"/>
  </r>
  <r>
    <x v="7"/>
    <x v="67"/>
    <x v="1"/>
    <n v="40.5"/>
    <n v="40.700000000000003"/>
    <n v="39.93"/>
    <n v="40.39"/>
    <n v="40.342061718980524"/>
    <n v="1304785"/>
    <n v="3642"/>
    <n v="52637717"/>
    <n v="709814"/>
    <n v="54.4"/>
    <n v="0.77"/>
    <n v="-0.11"/>
    <x v="1"/>
    <x v="0"/>
  </r>
  <r>
    <x v="7"/>
    <x v="68"/>
    <x v="1"/>
    <n v="40.1"/>
    <n v="40.58"/>
    <n v="39.65"/>
    <n v="40.24"/>
    <n v="40.244184429125426"/>
    <n v="539199"/>
    <n v="1327"/>
    <n v="21699624"/>
    <n v="255809"/>
    <n v="47.44"/>
    <n v="0.93"/>
    <n v="0.14000000000000001"/>
    <x v="0"/>
    <x v="0"/>
  </r>
  <r>
    <x v="7"/>
    <x v="69"/>
    <x v="1"/>
    <n v="40.65"/>
    <n v="40.68"/>
    <n v="39.5"/>
    <n v="40.1"/>
    <n v="40.070130061877897"/>
    <n v="2248622"/>
    <n v="5590"/>
    <n v="90102576"/>
    <n v="838522"/>
    <n v="37.29"/>
    <n v="1.18"/>
    <n v="-0.55000000000000004"/>
    <x v="1"/>
    <x v="0"/>
  </r>
  <r>
    <x v="7"/>
    <x v="70"/>
    <x v="1"/>
    <n v="39.11"/>
    <n v="41.18"/>
    <n v="39.1"/>
    <n v="40.479999999999997"/>
    <n v="40.368341625723353"/>
    <n v="4338315"/>
    <n v="10222"/>
    <n v="175130582"/>
    <n v="1704820"/>
    <n v="39.299999999999997"/>
    <n v="2.08"/>
    <n v="1.37"/>
    <x v="0"/>
    <x v="0"/>
  </r>
  <r>
    <x v="7"/>
    <x v="71"/>
    <x v="2"/>
    <n v="37.56"/>
    <n v="39.450000000000003"/>
    <n v="37.01"/>
    <n v="38.94"/>
    <n v="38.585452745987297"/>
    <n v="3336341"/>
    <n v="6953"/>
    <n v="128734228"/>
    <n v="1707780"/>
    <n v="51.19"/>
    <n v="2.44"/>
    <n v="1.38"/>
    <x v="0"/>
    <x v="0"/>
  </r>
  <r>
    <x v="7"/>
    <x v="72"/>
    <x v="2"/>
    <n v="37.51"/>
    <n v="37.880000000000003"/>
    <n v="37.299999999999997"/>
    <n v="37.51"/>
    <n v="37.535401442939026"/>
    <n v="582561"/>
    <n v="2040"/>
    <n v="21866661"/>
    <n v="263090"/>
    <n v="45.16"/>
    <n v="0.57999999999999996"/>
    <n v="0"/>
    <x v="1"/>
    <x v="0"/>
  </r>
  <r>
    <x v="7"/>
    <x v="73"/>
    <x v="2"/>
    <n v="37.340000000000003"/>
    <n v="37.82"/>
    <n v="37.299999999999997"/>
    <n v="37.5"/>
    <n v="37.512176307216365"/>
    <n v="749283"/>
    <n v="2680"/>
    <n v="28107236"/>
    <n v="320239"/>
    <n v="42.74"/>
    <n v="0.52"/>
    <n v="0.16"/>
    <x v="0"/>
    <x v="0"/>
  </r>
  <r>
    <x v="7"/>
    <x v="74"/>
    <x v="2"/>
    <n v="37.31"/>
    <n v="37.5"/>
    <n v="36.92"/>
    <n v="37.33"/>
    <n v="37.24188708618874"/>
    <n v="655190"/>
    <n v="2491"/>
    <n v="24400512"/>
    <n v="307566"/>
    <n v="46.94"/>
    <n v="0.57999999999999996"/>
    <n v="0.02"/>
    <x v="0"/>
    <x v="0"/>
  </r>
  <r>
    <x v="7"/>
    <x v="75"/>
    <x v="2"/>
    <n v="37.44"/>
    <n v="37.78"/>
    <n v="37.24"/>
    <n v="37.299999999999997"/>
    <n v="37.417843286771301"/>
    <n v="238678"/>
    <n v="1171"/>
    <n v="8930816"/>
    <n v="110328"/>
    <n v="46.22"/>
    <n v="0.54"/>
    <n v="-0.14000000000000001"/>
    <x v="1"/>
    <x v="0"/>
  </r>
  <r>
    <x v="7"/>
    <x v="76"/>
    <x v="3"/>
    <n v="37"/>
    <n v="37.4"/>
    <n v="36.6"/>
    <n v="37.26"/>
    <n v="37.160252100538216"/>
    <n v="278143"/>
    <n v="877"/>
    <n v="10335864"/>
    <n v="117708"/>
    <n v="42.32"/>
    <n v="0.8"/>
    <n v="0.26"/>
    <x v="0"/>
    <x v="0"/>
  </r>
  <r>
    <x v="7"/>
    <x v="77"/>
    <x v="3"/>
    <n v="36.869999999999997"/>
    <n v="37.21"/>
    <n v="36.520000000000003"/>
    <n v="36.81"/>
    <n v="36.921735877685634"/>
    <n v="379612"/>
    <n v="1062"/>
    <n v="14015934"/>
    <n v="170473"/>
    <n v="44.91"/>
    <n v="0.69"/>
    <n v="-0.06"/>
    <x v="1"/>
    <x v="0"/>
  </r>
  <r>
    <x v="7"/>
    <x v="78"/>
    <x v="3"/>
    <n v="37"/>
    <n v="37.1"/>
    <n v="36.31"/>
    <n v="36.770000000000003"/>
    <n v="36.707190697248116"/>
    <n v="1025589"/>
    <n v="3012"/>
    <n v="37646491"/>
    <n v="331028"/>
    <n v="32.28"/>
    <n v="0.79"/>
    <n v="-0.23"/>
    <x v="1"/>
    <x v="0"/>
  </r>
  <r>
    <x v="7"/>
    <x v="79"/>
    <x v="3"/>
    <n v="38.659999999999997"/>
    <n v="38.799999999999997"/>
    <n v="36.409999999999997"/>
    <n v="36.840000000000003"/>
    <n v="37.396119652027629"/>
    <n v="732357"/>
    <n v="1849"/>
    <n v="27387310"/>
    <n v="316719"/>
    <n v="43.25"/>
    <n v="2.39"/>
    <n v="-1.82"/>
    <x v="1"/>
    <x v="0"/>
  </r>
  <r>
    <x v="7"/>
    <x v="80"/>
    <x v="3"/>
    <n v="36.56"/>
    <n v="39.1"/>
    <n v="36.56"/>
    <n v="38.200000000000003"/>
    <n v="38.12989972186665"/>
    <n v="4009947"/>
    <n v="8559"/>
    <n v="152898877"/>
    <n v="2086822"/>
    <n v="52.04"/>
    <n v="2.54"/>
    <n v="1.64"/>
    <x v="0"/>
    <x v="0"/>
  </r>
  <r>
    <x v="7"/>
    <x v="81"/>
    <x v="4"/>
    <n v="36.61"/>
    <n v="36.99"/>
    <n v="36.36"/>
    <n v="36.5"/>
    <n v="36.54345918846937"/>
    <n v="1085110"/>
    <n v="4972"/>
    <n v="39653673"/>
    <n v="571386"/>
    <n v="52.66"/>
    <n v="0.63"/>
    <n v="-0.11"/>
    <x v="1"/>
    <x v="0"/>
  </r>
  <r>
    <x v="7"/>
    <x v="82"/>
    <x v="4"/>
    <n v="37.200000000000003"/>
    <n v="37.200000000000003"/>
    <n v="36.450000000000003"/>
    <n v="36.51"/>
    <n v="36.768510985411304"/>
    <n v="934148"/>
    <n v="3412"/>
    <n v="34347231"/>
    <n v="486751"/>
    <n v="52.11"/>
    <n v="0.75"/>
    <n v="-0.69"/>
    <x v="1"/>
    <x v="0"/>
  </r>
  <r>
    <x v="7"/>
    <x v="83"/>
    <x v="4"/>
    <n v="36.950000000000003"/>
    <n v="37.11"/>
    <n v="36.479999999999997"/>
    <n v="36.979999999999997"/>
    <n v="36.856538326100534"/>
    <n v="991087"/>
    <n v="2594"/>
    <n v="36528036"/>
    <n v="515067"/>
    <n v="51.97"/>
    <n v="0.63"/>
    <n v="0.03"/>
    <x v="0"/>
    <x v="0"/>
  </r>
  <r>
    <x v="7"/>
    <x v="84"/>
    <x v="4"/>
    <n v="36.11"/>
    <n v="37.06"/>
    <n v="36.04"/>
    <n v="36.69"/>
    <n v="36.627438442876361"/>
    <n v="919593"/>
    <n v="2929"/>
    <n v="33682336"/>
    <n v="511843"/>
    <n v="55.66"/>
    <n v="1.02"/>
    <n v="0.57999999999999996"/>
    <x v="0"/>
    <x v="0"/>
  </r>
  <r>
    <x v="7"/>
    <x v="85"/>
    <x v="4"/>
    <n v="36"/>
    <n v="36.46"/>
    <n v="35.409999999999997"/>
    <n v="36.22"/>
    <n v="35.954423777586555"/>
    <n v="1404987"/>
    <n v="3406"/>
    <n v="50515498"/>
    <n v="642629"/>
    <n v="45.74"/>
    <n v="1.05"/>
    <n v="0.22"/>
    <x v="0"/>
    <x v="0"/>
  </r>
  <r>
    <x v="7"/>
    <x v="86"/>
    <x v="0"/>
    <n v="32.99"/>
    <n v="34.4"/>
    <n v="32.81"/>
    <n v="34.18"/>
    <n v="33.533008759442112"/>
    <n v="394774"/>
    <n v="1200"/>
    <n v="13237960"/>
    <n v="150390"/>
    <n v="38.1"/>
    <n v="1.59"/>
    <n v="1.19"/>
    <x v="0"/>
    <x v="0"/>
  </r>
  <r>
    <x v="7"/>
    <x v="87"/>
    <x v="0"/>
    <n v="35.340000000000003"/>
    <n v="35.450000000000003"/>
    <n v="34.18"/>
    <n v="34.340000000000003"/>
    <n v="34.827947605084837"/>
    <n v="894896"/>
    <n v="2840"/>
    <n v="31167391"/>
    <n v="426693"/>
    <n v="47.68"/>
    <n v="1.27"/>
    <n v="-1"/>
    <x v="1"/>
    <x v="0"/>
  </r>
  <r>
    <x v="7"/>
    <x v="88"/>
    <x v="0"/>
    <n v="33.68"/>
    <n v="35.28"/>
    <n v="33.68"/>
    <n v="34.86"/>
    <n v="34.688231700933976"/>
    <n v="869293"/>
    <n v="3087"/>
    <n v="30154237"/>
    <n v="368771"/>
    <n v="42.42"/>
    <n v="1.6"/>
    <n v="1.18"/>
    <x v="0"/>
    <x v="0"/>
  </r>
  <r>
    <x v="7"/>
    <x v="89"/>
    <x v="0"/>
    <n v="36.58"/>
    <n v="36.83"/>
    <n v="34.4"/>
    <n v="34.909999999999997"/>
    <n v="35.679139598620182"/>
    <n v="1117246"/>
    <n v="4780"/>
    <n v="39862376"/>
    <n v="525177"/>
    <n v="47.01"/>
    <n v="2.4300000000000002"/>
    <n v="-1.67"/>
    <x v="1"/>
    <x v="0"/>
  </r>
  <r>
    <x v="7"/>
    <x v="90"/>
    <x v="0"/>
    <n v="36.93"/>
    <n v="36.99"/>
    <n v="36.29"/>
    <n v="36.81"/>
    <n v="36.68022852509722"/>
    <n v="666010"/>
    <n v="2481"/>
    <n v="24429399"/>
    <n v="211612"/>
    <n v="31.77"/>
    <n v="0.7"/>
    <n v="-0.12"/>
    <x v="1"/>
    <x v="0"/>
  </r>
  <r>
    <x v="7"/>
    <x v="91"/>
    <x v="1"/>
    <n v="37.340000000000003"/>
    <n v="37.35"/>
    <n v="36.58"/>
    <n v="36.76"/>
    <n v="36.91542501343951"/>
    <n v="846385"/>
    <n v="3032"/>
    <n v="31244662"/>
    <n v="323386"/>
    <n v="38.21"/>
    <n v="0.77"/>
    <n v="-0.57999999999999996"/>
    <x v="1"/>
    <x v="0"/>
  </r>
  <r>
    <x v="7"/>
    <x v="92"/>
    <x v="2"/>
    <n v="37.74"/>
    <n v="37.74"/>
    <n v="36.9"/>
    <n v="37.1"/>
    <n v="37.15068971051668"/>
    <n v="1040509"/>
    <n v="3632"/>
    <n v="38655627"/>
    <n v="456370"/>
    <n v="43.86"/>
    <n v="0.84"/>
    <n v="-0.64"/>
    <x v="1"/>
    <x v="0"/>
  </r>
  <r>
    <x v="7"/>
    <x v="93"/>
    <x v="2"/>
    <n v="38.56"/>
    <n v="39.25"/>
    <n v="37.630000000000003"/>
    <n v="37.869999999999997"/>
    <n v="38.428571586225772"/>
    <n v="1812283"/>
    <n v="4780"/>
    <n v="69643447"/>
    <n v="701399"/>
    <n v="38.700000000000003"/>
    <n v="1.62"/>
    <n v="-0.69"/>
    <x v="1"/>
    <x v="0"/>
  </r>
  <r>
    <x v="7"/>
    <x v="94"/>
    <x v="2"/>
    <n v="36.79"/>
    <n v="37.549999999999997"/>
    <n v="36.520000000000003"/>
    <n v="37.4"/>
    <n v="37.166141908382841"/>
    <n v="514205"/>
    <n v="1235"/>
    <n v="19111016"/>
    <n v="170397"/>
    <n v="33.14"/>
    <n v="1.03"/>
    <n v="0.61"/>
    <x v="0"/>
    <x v="0"/>
  </r>
  <r>
    <x v="7"/>
    <x v="95"/>
    <x v="3"/>
    <n v="38.119999999999997"/>
    <n v="38.39"/>
    <n v="36.520000000000003"/>
    <n v="36.83"/>
    <n v="37.079633208140507"/>
    <n v="1513665"/>
    <n v="5342"/>
    <n v="56126143"/>
    <n v="654793"/>
    <n v="43.26"/>
    <n v="1.87"/>
    <n v="-1.29"/>
    <x v="1"/>
    <x v="0"/>
  </r>
  <r>
    <x v="7"/>
    <x v="96"/>
    <x v="3"/>
    <n v="38.270000000000003"/>
    <n v="38.700000000000003"/>
    <n v="37.950000000000003"/>
    <n v="38.1"/>
    <n v="38.416563790924059"/>
    <n v="1151065"/>
    <n v="2903"/>
    <n v="44219962"/>
    <n v="524286"/>
    <n v="45.55"/>
    <n v="0.75"/>
    <n v="-0.17"/>
    <x v="1"/>
    <x v="0"/>
  </r>
  <r>
    <x v="7"/>
    <x v="97"/>
    <x v="3"/>
    <n v="38.950000000000003"/>
    <n v="39.01"/>
    <n v="37.44"/>
    <n v="38.270000000000003"/>
    <n v="38.135806653385245"/>
    <n v="1088739"/>
    <n v="2533"/>
    <n v="41519940"/>
    <n v="545959"/>
    <n v="50.15"/>
    <n v="1.57"/>
    <n v="-0.68"/>
    <x v="1"/>
    <x v="0"/>
  </r>
  <r>
    <x v="7"/>
    <x v="98"/>
    <x v="3"/>
    <n v="37.78"/>
    <n v="39.18"/>
    <n v="37.33"/>
    <n v="38.5"/>
    <n v="38.536732168230543"/>
    <n v="3054380"/>
    <n v="6856"/>
    <n v="117705824"/>
    <n v="1299471"/>
    <n v="42.54"/>
    <n v="1.85"/>
    <n v="0.72"/>
    <x v="0"/>
    <x v="0"/>
  </r>
  <r>
    <x v="7"/>
    <x v="99"/>
    <x v="3"/>
    <n v="36.56"/>
    <n v="38.06"/>
    <n v="36.56"/>
    <n v="37.47"/>
    <n v="37.397690939795446"/>
    <n v="2569357"/>
    <n v="5787"/>
    <n v="96088019"/>
    <n v="1174883"/>
    <n v="45.73"/>
    <n v="1.5"/>
    <n v="0.91"/>
    <x v="0"/>
    <x v="0"/>
  </r>
  <r>
    <x v="7"/>
    <x v="100"/>
    <x v="4"/>
    <n v="36.29"/>
    <n v="36.659999999999997"/>
    <n v="35.89"/>
    <n v="36.24"/>
    <n v="36.252028050658353"/>
    <n v="401987"/>
    <n v="1628"/>
    <n v="14572844"/>
    <n v="193679"/>
    <n v="48.18"/>
    <n v="0.77"/>
    <n v="-0.05"/>
    <x v="1"/>
    <x v="0"/>
  </r>
  <r>
    <x v="7"/>
    <x v="101"/>
    <x v="4"/>
    <n v="35.76"/>
    <n v="36.61"/>
    <n v="35.5"/>
    <n v="36.090000000000003"/>
    <n v="36.17579322684594"/>
    <n v="460524"/>
    <n v="1146"/>
    <n v="16659821"/>
    <n v="197930"/>
    <n v="42.98"/>
    <n v="1.1100000000000001"/>
    <n v="0.33"/>
    <x v="0"/>
    <x v="0"/>
  </r>
  <r>
    <x v="7"/>
    <x v="102"/>
    <x v="4"/>
    <n v="35.130000000000003"/>
    <n v="35.4"/>
    <n v="34.799999999999997"/>
    <n v="35.200000000000003"/>
    <n v="35.18030943012716"/>
    <n v="497883"/>
    <n v="1435"/>
    <n v="17515678"/>
    <n v="185520"/>
    <n v="37.26"/>
    <n v="0.6"/>
    <n v="7.0000000000000007E-2"/>
    <x v="0"/>
    <x v="0"/>
  </r>
  <r>
    <x v="7"/>
    <x v="103"/>
    <x v="0"/>
    <n v="35.11"/>
    <n v="35.5"/>
    <n v="34.15"/>
    <n v="34.369999999999997"/>
    <n v="34.478843336607767"/>
    <n v="820498"/>
    <n v="1755"/>
    <n v="28289822"/>
    <n v="380488"/>
    <n v="46.37"/>
    <n v="1.35"/>
    <n v="-0.74"/>
    <x v="1"/>
    <x v="0"/>
  </r>
  <r>
    <x v="7"/>
    <x v="104"/>
    <x v="0"/>
    <n v="35.1"/>
    <n v="35.22"/>
    <n v="33.76"/>
    <n v="33.85"/>
    <n v="34.112481862297102"/>
    <n v="960706"/>
    <n v="4815"/>
    <n v="32772066"/>
    <n v="386825"/>
    <n v="40.26"/>
    <n v="1.46"/>
    <n v="-1.25"/>
    <x v="1"/>
    <x v="0"/>
  </r>
  <r>
    <x v="7"/>
    <x v="105"/>
    <x v="0"/>
    <n v="35.24"/>
    <n v="35.76"/>
    <n v="34.299999999999997"/>
    <n v="35.11"/>
    <n v="34.885641048829704"/>
    <n v="707684"/>
    <n v="2120"/>
    <n v="24688010"/>
    <n v="246926"/>
    <n v="34.89"/>
    <n v="1.46"/>
    <n v="-0.13"/>
    <x v="1"/>
    <x v="0"/>
  </r>
  <r>
    <x v="7"/>
    <x v="106"/>
    <x v="0"/>
    <n v="34.61"/>
    <n v="35"/>
    <n v="33.18"/>
    <n v="34.479999999999997"/>
    <n v="33.885856100043561"/>
    <n v="1923642"/>
    <n v="7624"/>
    <n v="65184256"/>
    <n v="733097"/>
    <n v="38.11"/>
    <n v="1.82"/>
    <n v="-0.13"/>
    <x v="1"/>
    <x v="0"/>
  </r>
  <r>
    <x v="7"/>
    <x v="107"/>
    <x v="1"/>
    <n v="37.270000000000003"/>
    <n v="37.270000000000003"/>
    <n v="35.799999999999997"/>
    <n v="36.229999999999997"/>
    <n v="36.381983352571545"/>
    <n v="1920657"/>
    <n v="7405"/>
    <n v="69877311"/>
    <n v="803921"/>
    <n v="41.86"/>
    <n v="1.47"/>
    <n v="-1.04"/>
    <x v="1"/>
    <x v="0"/>
  </r>
  <r>
    <x v="7"/>
    <x v="108"/>
    <x v="1"/>
    <n v="37.19"/>
    <n v="37.6"/>
    <n v="35.950000000000003"/>
    <n v="36.840000000000003"/>
    <n v="36.801300418469992"/>
    <n v="3210505"/>
    <n v="12360"/>
    <n v="118150759"/>
    <n v="1269683"/>
    <n v="39.549999999999997"/>
    <n v="1.65"/>
    <n v="-0.35"/>
    <x v="1"/>
    <x v="0"/>
  </r>
  <r>
    <x v="7"/>
    <x v="109"/>
    <x v="1"/>
    <n v="40"/>
    <n v="40"/>
    <n v="36.46"/>
    <n v="36.880000000000003"/>
    <n v="37.342459655031341"/>
    <n v="4380224"/>
    <n v="17938"/>
    <n v="163568338"/>
    <n v="1829975"/>
    <n v="41.78"/>
    <n v="3.54"/>
    <n v="-3.12"/>
    <x v="1"/>
    <x v="0"/>
  </r>
  <r>
    <x v="7"/>
    <x v="110"/>
    <x v="1"/>
    <n v="43.51"/>
    <n v="43.51"/>
    <n v="40.340000000000003"/>
    <n v="41.38"/>
    <n v="41.839084438260585"/>
    <n v="583598"/>
    <n v="1817"/>
    <n v="24417206"/>
    <n v="177327"/>
    <n v="30.39"/>
    <n v="3.17"/>
    <n v="-2.13"/>
    <x v="1"/>
    <x v="0"/>
  </r>
  <r>
    <x v="7"/>
    <x v="111"/>
    <x v="2"/>
    <n v="43.96"/>
    <n v="44.59"/>
    <n v="42.56"/>
    <n v="42.68"/>
    <n v="43.435927048961027"/>
    <n v="448520"/>
    <n v="1211"/>
    <n v="19481882"/>
    <n v="237904"/>
    <n v="53.04"/>
    <n v="2.0299999999999998"/>
    <n v="-1.28"/>
    <x v="1"/>
    <x v="0"/>
  </r>
  <r>
    <x v="7"/>
    <x v="112"/>
    <x v="2"/>
    <n v="43.01"/>
    <n v="44.16"/>
    <n v="42.86"/>
    <n v="43.94"/>
    <n v="43.563061070563748"/>
    <n v="352674"/>
    <n v="1034"/>
    <n v="15363559"/>
    <n v="136159"/>
    <n v="38.61"/>
    <n v="1.3"/>
    <n v="0.93"/>
    <x v="0"/>
    <x v="0"/>
  </r>
  <r>
    <x v="7"/>
    <x v="113"/>
    <x v="2"/>
    <n v="44.72"/>
    <n v="45.16"/>
    <n v="43"/>
    <n v="43.11"/>
    <n v="44.04133946333895"/>
    <n v="315171"/>
    <n v="1261"/>
    <n v="13880553"/>
    <n v="156262"/>
    <n v="49.58"/>
    <n v="2.16"/>
    <n v="-1.61"/>
    <x v="1"/>
    <x v="0"/>
  </r>
  <r>
    <x v="7"/>
    <x v="114"/>
    <x v="2"/>
    <n v="46.9"/>
    <n v="46.96"/>
    <n v="44.5"/>
    <n v="44.65"/>
    <n v="45.385109806739223"/>
    <n v="435629"/>
    <n v="2031"/>
    <n v="19771070"/>
    <n v="215088"/>
    <n v="49.37"/>
    <n v="2.46"/>
    <n v="-2.25"/>
    <x v="1"/>
    <x v="0"/>
  </r>
  <r>
    <x v="7"/>
    <x v="115"/>
    <x v="2"/>
    <n v="45.3"/>
    <n v="47.28"/>
    <n v="45.22"/>
    <n v="46.85"/>
    <n v="46.25163522477412"/>
    <n v="649452"/>
    <n v="3161"/>
    <n v="30038217"/>
    <n v="315674"/>
    <n v="48.61"/>
    <n v="2.06"/>
    <n v="1.55"/>
    <x v="0"/>
    <x v="0"/>
  </r>
  <r>
    <x v="7"/>
    <x v="116"/>
    <x v="3"/>
    <n v="44.21"/>
    <n v="45.26"/>
    <n v="43.77"/>
    <n v="45.15"/>
    <n v="44.705783256747793"/>
    <n v="405429"/>
    <n v="1626"/>
    <n v="18125021"/>
    <n v="192131"/>
    <n v="47.39"/>
    <n v="1.49"/>
    <n v="0.94"/>
    <x v="0"/>
    <x v="0"/>
  </r>
  <r>
    <x v="7"/>
    <x v="117"/>
    <x v="3"/>
    <n v="44.22"/>
    <n v="45"/>
    <n v="43.74"/>
    <n v="44.02"/>
    <n v="44.231818490771857"/>
    <n v="603209"/>
    <n v="2455"/>
    <n v="26681031"/>
    <n v="187341"/>
    <n v="31.06"/>
    <n v="1.26"/>
    <n v="-0.2"/>
    <x v="1"/>
    <x v="0"/>
  </r>
  <r>
    <x v="7"/>
    <x v="118"/>
    <x v="3"/>
    <n v="42.79"/>
    <n v="43.85"/>
    <n v="42.5"/>
    <n v="43.67"/>
    <n v="43.398771116936864"/>
    <n v="487109"/>
    <n v="2406"/>
    <n v="21139932"/>
    <n v="208254"/>
    <n v="42.75"/>
    <n v="1.35"/>
    <n v="0.88"/>
    <x v="0"/>
    <x v="0"/>
  </r>
  <r>
    <x v="7"/>
    <x v="119"/>
    <x v="3"/>
    <n v="41.22"/>
    <n v="42.45"/>
    <n v="41.12"/>
    <n v="42.3"/>
    <n v="42.003198963998166"/>
    <n v="518918"/>
    <n v="2490"/>
    <n v="21796216"/>
    <n v="295758"/>
    <n v="57"/>
    <n v="1.33"/>
    <n v="1.08"/>
    <x v="0"/>
    <x v="0"/>
  </r>
  <r>
    <x v="7"/>
    <x v="120"/>
    <x v="3"/>
    <n v="41.99"/>
    <n v="41.99"/>
    <n v="40.86"/>
    <n v="41.01"/>
    <n v="41.318381236364019"/>
    <n v="379969"/>
    <n v="2517"/>
    <n v="15699704"/>
    <n v="151153"/>
    <n v="39.78"/>
    <n v="1.1299999999999999"/>
    <n v="-0.98"/>
    <x v="1"/>
    <x v="0"/>
  </r>
  <r>
    <x v="7"/>
    <x v="121"/>
    <x v="4"/>
    <n v="42"/>
    <n v="42.35"/>
    <n v="41.32"/>
    <n v="41.48"/>
    <n v="41.792061391637347"/>
    <n v="199506"/>
    <n v="1088"/>
    <n v="8337767"/>
    <n v="62031"/>
    <n v="31.09"/>
    <n v="1.03"/>
    <n v="-0.52"/>
    <x v="1"/>
    <x v="0"/>
  </r>
  <r>
    <x v="7"/>
    <x v="122"/>
    <x v="4"/>
    <n v="42.64"/>
    <n v="42.87"/>
    <n v="41.63"/>
    <n v="41.77"/>
    <n v="42.081860422215307"/>
    <n v="346932"/>
    <n v="2054"/>
    <n v="14599544"/>
    <n v="113824"/>
    <n v="32.81"/>
    <n v="1.24"/>
    <n v="-0.87"/>
    <x v="1"/>
    <x v="0"/>
  </r>
  <r>
    <x v="7"/>
    <x v="123"/>
    <x v="4"/>
    <n v="42.51"/>
    <n v="42.82"/>
    <n v="41.66"/>
    <n v="42.16"/>
    <n v="42.1613311163673"/>
    <n v="469711"/>
    <n v="2992"/>
    <n v="19803641"/>
    <n v="187852"/>
    <n v="39.99"/>
    <n v="1.1599999999999999"/>
    <n v="-0.35"/>
    <x v="1"/>
    <x v="0"/>
  </r>
  <r>
    <x v="7"/>
    <x v="124"/>
    <x v="4"/>
    <n v="44.75"/>
    <n v="44.75"/>
    <n v="42.7"/>
    <n v="42.85"/>
    <n v="43.45419073416484"/>
    <n v="384682"/>
    <n v="2474"/>
    <n v="16716045"/>
    <n v="120608"/>
    <n v="31.35"/>
    <n v="2.0499999999999998"/>
    <n v="-1.9"/>
    <x v="1"/>
    <x v="0"/>
  </r>
  <r>
    <x v="7"/>
    <x v="125"/>
    <x v="0"/>
    <n v="44.69"/>
    <n v="44.94"/>
    <n v="44.18"/>
    <n v="44.43"/>
    <n v="44.497044338656764"/>
    <n v="133811"/>
    <n v="967"/>
    <n v="5954194"/>
    <n v="44131"/>
    <n v="32.979999999999997"/>
    <n v="0.76"/>
    <n v="-0.26"/>
    <x v="1"/>
    <x v="0"/>
  </r>
  <r>
    <x v="7"/>
    <x v="126"/>
    <x v="0"/>
    <n v="44.79"/>
    <n v="45.3"/>
    <n v="44.03"/>
    <n v="44.3"/>
    <n v="44.597467209407505"/>
    <n v="289641"/>
    <n v="1206"/>
    <n v="12917255"/>
    <n v="122714"/>
    <n v="42.37"/>
    <n v="1.27"/>
    <n v="-0.49"/>
    <x v="1"/>
    <x v="0"/>
  </r>
  <r>
    <x v="7"/>
    <x v="127"/>
    <x v="0"/>
    <n v="43.37"/>
    <n v="44.21"/>
    <n v="43.36"/>
    <n v="44.09"/>
    <n v="43.858368868617049"/>
    <n v="242482"/>
    <n v="1086"/>
    <n v="10634865"/>
    <n v="66111"/>
    <n v="27.26"/>
    <n v="0.85"/>
    <n v="0.72"/>
    <x v="0"/>
    <x v="0"/>
  </r>
  <r>
    <x v="7"/>
    <x v="128"/>
    <x v="0"/>
    <n v="41.61"/>
    <n v="43.75"/>
    <n v="41.05"/>
    <n v="43.1"/>
    <n v="42.729721414090996"/>
    <n v="585026"/>
    <n v="2835"/>
    <n v="24997998"/>
    <n v="245251"/>
    <n v="41.92"/>
    <n v="2.7"/>
    <n v="1.49"/>
    <x v="0"/>
    <x v="0"/>
  </r>
  <r>
    <x v="7"/>
    <x v="129"/>
    <x v="0"/>
    <n v="43.96"/>
    <n v="44.37"/>
    <n v="41.49"/>
    <n v="42.01"/>
    <n v="42.172998525956977"/>
    <n v="868360"/>
    <n v="5084"/>
    <n v="36621345"/>
    <n v="351094"/>
    <n v="40.43"/>
    <n v="2.88"/>
    <n v="-1.95"/>
    <x v="1"/>
    <x v="0"/>
  </r>
  <r>
    <x v="7"/>
    <x v="130"/>
    <x v="2"/>
    <n v="45.3"/>
    <n v="45.35"/>
    <n v="43.25"/>
    <n v="44.08"/>
    <n v="44.024818264226489"/>
    <n v="571434"/>
    <n v="3953"/>
    <n v="25157278"/>
    <n v="236361"/>
    <n v="41.36"/>
    <n v="2.1"/>
    <n v="-1.22"/>
    <x v="1"/>
    <x v="0"/>
  </r>
  <r>
    <x v="7"/>
    <x v="131"/>
    <x v="2"/>
    <n v="46.34"/>
    <n v="46.88"/>
    <n v="45.09"/>
    <n v="45.35"/>
    <n v="45.617143218286806"/>
    <n v="300632"/>
    <n v="2343"/>
    <n v="13713973"/>
    <n v="146538"/>
    <n v="48.74"/>
    <n v="1.79"/>
    <n v="-0.99"/>
    <x v="1"/>
    <x v="0"/>
  </r>
  <r>
    <x v="7"/>
    <x v="132"/>
    <x v="2"/>
    <n v="47.73"/>
    <n v="47.9"/>
    <n v="46.11"/>
    <n v="46.31"/>
    <n v="46.657048450488681"/>
    <n v="431265"/>
    <n v="2296"/>
    <n v="20121552"/>
    <n v="100049"/>
    <n v="23.2"/>
    <n v="1.79"/>
    <n v="-1.42"/>
    <x v="1"/>
    <x v="0"/>
  </r>
  <r>
    <x v="7"/>
    <x v="133"/>
    <x v="2"/>
    <n v="46.5"/>
    <n v="46.5"/>
    <n v="45.6"/>
    <n v="45.99"/>
    <n v="46.02846018674844"/>
    <n v="116092"/>
    <n v="773"/>
    <n v="5343536"/>
    <n v="25636"/>
    <n v="22.08"/>
    <n v="0.9"/>
    <n v="-0.51"/>
    <x v="1"/>
    <x v="0"/>
  </r>
  <r>
    <x v="7"/>
    <x v="134"/>
    <x v="3"/>
    <n v="47.35"/>
    <n v="48.2"/>
    <n v="46.5"/>
    <n v="46.77"/>
    <n v="47.312908704315383"/>
    <n v="149558"/>
    <n v="903"/>
    <n v="7076024"/>
    <n v="49464"/>
    <n v="33.07"/>
    <n v="1.7"/>
    <n v="-0.57999999999999996"/>
    <x v="1"/>
    <x v="0"/>
  </r>
  <r>
    <x v="7"/>
    <x v="135"/>
    <x v="3"/>
    <n v="46.29"/>
    <n v="47.5"/>
    <n v="45.94"/>
    <n v="47.35"/>
    <n v="46.877305026425702"/>
    <n v="424019"/>
    <n v="2158"/>
    <n v="19876868"/>
    <n v="139577"/>
    <n v="32.92"/>
    <n v="1.56"/>
    <n v="1.06"/>
    <x v="0"/>
    <x v="0"/>
  </r>
  <r>
    <x v="7"/>
    <x v="136"/>
    <x v="3"/>
    <n v="45.39"/>
    <n v="46.73"/>
    <n v="44.95"/>
    <n v="46.31"/>
    <n v="46.338549226756307"/>
    <n v="366508"/>
    <n v="1201"/>
    <n v="16983449"/>
    <n v="165384"/>
    <n v="45.12"/>
    <n v="1.78"/>
    <n v="0.92"/>
    <x v="0"/>
    <x v="0"/>
  </r>
  <r>
    <x v="7"/>
    <x v="137"/>
    <x v="3"/>
    <n v="47.25"/>
    <n v="47.47"/>
    <n v="45.5"/>
    <n v="45.76"/>
    <n v="46.102150526008501"/>
    <n v="462445"/>
    <n v="2773"/>
    <n v="21319709"/>
    <n v="137860"/>
    <n v="29.81"/>
    <n v="1.97"/>
    <n v="-1.49"/>
    <x v="1"/>
    <x v="0"/>
  </r>
  <r>
    <x v="7"/>
    <x v="138"/>
    <x v="3"/>
    <n v="47.87"/>
    <n v="47.87"/>
    <n v="46.39"/>
    <n v="47.16"/>
    <n v="46.963867049017601"/>
    <n v="253868"/>
    <n v="1233"/>
    <n v="11922623"/>
    <n v="67155"/>
    <n v="26.45"/>
    <n v="1.48"/>
    <n v="-0.71"/>
    <x v="1"/>
    <x v="0"/>
  </r>
  <r>
    <x v="7"/>
    <x v="139"/>
    <x v="4"/>
    <n v="48.84"/>
    <n v="48.84"/>
    <n v="47.35"/>
    <n v="47.87"/>
    <n v="47.864918131065231"/>
    <n v="133445"/>
    <n v="939"/>
    <n v="6387334"/>
    <n v="37546"/>
    <n v="28.14"/>
    <n v="1.49"/>
    <n v="-0.97"/>
    <x v="1"/>
    <x v="0"/>
  </r>
  <r>
    <x v="7"/>
    <x v="140"/>
    <x v="4"/>
    <n v="49.19"/>
    <n v="49.4"/>
    <n v="48.51"/>
    <n v="48.66"/>
    <n v="48.912411173809872"/>
    <n v="157189"/>
    <n v="789"/>
    <n v="7688493"/>
    <n v="65733"/>
    <n v="41.82"/>
    <n v="0.89"/>
    <n v="-0.53"/>
    <x v="1"/>
    <x v="0"/>
  </r>
  <r>
    <x v="7"/>
    <x v="141"/>
    <x v="4"/>
    <n v="48.25"/>
    <n v="48.86"/>
    <n v="46.2"/>
    <n v="48.55"/>
    <n v="47.511844726349679"/>
    <n v="651598"/>
    <n v="3892"/>
    <n v="30958623"/>
    <n v="190268"/>
    <n v="29.2"/>
    <n v="2.66"/>
    <n v="0.3"/>
    <x v="0"/>
    <x v="0"/>
  </r>
  <r>
    <x v="7"/>
    <x v="142"/>
    <x v="4"/>
    <n v="50.94"/>
    <n v="50.94"/>
    <n v="47.72"/>
    <n v="48.21"/>
    <n v="48.639857237910952"/>
    <n v="425323"/>
    <n v="3238"/>
    <n v="20687650"/>
    <n v="149376"/>
    <n v="35.119999999999997"/>
    <n v="3.22"/>
    <n v="-2.73"/>
    <x v="1"/>
    <x v="0"/>
  </r>
  <r>
    <x v="7"/>
    <x v="143"/>
    <x v="4"/>
    <n v="50.56"/>
    <n v="51"/>
    <n v="49.99"/>
    <n v="50.08"/>
    <n v="50.314915852233398"/>
    <n v="134347"/>
    <n v="798"/>
    <n v="6759658"/>
    <n v="61757"/>
    <n v="45.97"/>
    <n v="1.01"/>
    <n v="-0.48"/>
    <x v="1"/>
    <x v="0"/>
  </r>
  <r>
    <x v="7"/>
    <x v="144"/>
    <x v="0"/>
    <n v="51.24"/>
    <n v="51.79"/>
    <n v="50.73"/>
    <n v="50.89"/>
    <n v="51.096154713972695"/>
    <n v="398878"/>
    <n v="2156"/>
    <n v="20381132"/>
    <n v="95012"/>
    <n v="23.82"/>
    <n v="1.06"/>
    <n v="-0.35"/>
    <x v="1"/>
    <x v="0"/>
  </r>
  <r>
    <x v="7"/>
    <x v="145"/>
    <x v="0"/>
    <n v="51.72"/>
    <n v="51.93"/>
    <n v="50.71"/>
    <n v="51.11"/>
    <n v="51.34107554285567"/>
    <n v="310764"/>
    <n v="1961"/>
    <n v="15954958"/>
    <n v="89692"/>
    <n v="28.86"/>
    <n v="1.22"/>
    <n v="-0.61"/>
    <x v="1"/>
    <x v="0"/>
  </r>
  <r>
    <x v="7"/>
    <x v="146"/>
    <x v="0"/>
    <n v="50.64"/>
    <n v="52.75"/>
    <n v="50.64"/>
    <n v="51.55"/>
    <n v="51.860578389288953"/>
    <n v="567265"/>
    <n v="2789"/>
    <n v="29418691"/>
    <n v="300295"/>
    <n v="52.94"/>
    <n v="2.11"/>
    <n v="0.91"/>
    <x v="0"/>
    <x v="0"/>
  </r>
  <r>
    <x v="7"/>
    <x v="147"/>
    <x v="0"/>
    <n v="50.93"/>
    <n v="51.32"/>
    <n v="50.29"/>
    <n v="50.6"/>
    <n v="50.69651917195538"/>
    <n v="339402"/>
    <n v="1841"/>
    <n v="17206500"/>
    <n v="109241"/>
    <n v="32.19"/>
    <n v="1.03"/>
    <n v="-0.33"/>
    <x v="1"/>
    <x v="0"/>
  </r>
  <r>
    <x v="7"/>
    <x v="148"/>
    <x v="0"/>
    <n v="50.59"/>
    <n v="50.78"/>
    <n v="49.78"/>
    <n v="49.99"/>
    <n v="50.107338947828943"/>
    <n v="182860"/>
    <n v="1107"/>
    <n v="9162628"/>
    <n v="78870"/>
    <n v="43.13"/>
    <n v="1"/>
    <n v="-0.6"/>
    <x v="1"/>
    <x v="0"/>
  </r>
  <r>
    <x v="7"/>
    <x v="149"/>
    <x v="0"/>
    <n v="52.38"/>
    <n v="52.75"/>
    <n v="50.15"/>
    <n v="50.5"/>
    <n v="50.986361298287122"/>
    <n v="777640"/>
    <n v="1973"/>
    <n v="39649034"/>
    <n v="415012"/>
    <n v="53.37"/>
    <n v="2.6"/>
    <n v="-1.88"/>
    <x v="1"/>
    <x v="0"/>
  </r>
  <r>
    <x v="7"/>
    <x v="150"/>
    <x v="2"/>
    <n v="51.79"/>
    <n v="52.64"/>
    <n v="50.68"/>
    <n v="52.02"/>
    <n v="51.814503140900271"/>
    <n v="405457"/>
    <n v="1448"/>
    <n v="21008553"/>
    <n v="95138"/>
    <n v="23.46"/>
    <n v="1.96"/>
    <n v="0.23"/>
    <x v="0"/>
    <x v="0"/>
  </r>
  <r>
    <x v="7"/>
    <x v="151"/>
    <x v="2"/>
    <n v="51.4"/>
    <n v="51.9"/>
    <n v="50.9"/>
    <n v="51.02"/>
    <n v="51.323672490806175"/>
    <n v="301561"/>
    <n v="1501"/>
    <n v="15477218"/>
    <n v="79791"/>
    <n v="26.46"/>
    <n v="1"/>
    <n v="-0.38"/>
    <x v="1"/>
    <x v="0"/>
  </r>
  <r>
    <x v="7"/>
    <x v="152"/>
    <x v="2"/>
    <n v="51.46"/>
    <n v="52"/>
    <n v="50.88"/>
    <n v="51.04"/>
    <n v="51.28970262923302"/>
    <n v="363452"/>
    <n v="1572"/>
    <n v="18641345"/>
    <n v="101409"/>
    <n v="27.9"/>
    <n v="1.1200000000000001"/>
    <n v="-0.42"/>
    <x v="1"/>
    <x v="0"/>
  </r>
  <r>
    <x v="7"/>
    <x v="153"/>
    <x v="2"/>
    <n v="51.95"/>
    <n v="52.7"/>
    <n v="50.5"/>
    <n v="51.03"/>
    <n v="51.62956977329975"/>
    <n v="744375"/>
    <n v="3990"/>
    <n v="38431761"/>
    <n v="172836"/>
    <n v="23.22"/>
    <n v="2.2000000000000002"/>
    <n v="-0.92"/>
    <x v="1"/>
    <x v="0"/>
  </r>
  <r>
    <x v="7"/>
    <x v="154"/>
    <x v="2"/>
    <n v="50.23"/>
    <n v="54.33"/>
    <n v="49"/>
    <n v="51.51"/>
    <n v="52.442196900051101"/>
    <n v="1459766"/>
    <n v="5973"/>
    <n v="76553336"/>
    <n v="181014"/>
    <n v="12.4"/>
    <n v="5.33"/>
    <n v="1.28"/>
    <x v="0"/>
    <x v="0"/>
  </r>
  <r>
    <x v="7"/>
    <x v="155"/>
    <x v="3"/>
    <n v="51.6"/>
    <n v="52.27"/>
    <n v="50.13"/>
    <n v="50.35"/>
    <n v="51.147255978895473"/>
    <n v="184984"/>
    <n v="1025"/>
    <n v="9461424"/>
    <n v="47492"/>
    <n v="25.67"/>
    <n v="2.14"/>
    <n v="-1.25"/>
    <x v="1"/>
    <x v="0"/>
  </r>
  <r>
    <x v="7"/>
    <x v="156"/>
    <x v="3"/>
    <n v="52.66"/>
    <n v="52.72"/>
    <n v="51.66"/>
    <n v="52.02"/>
    <n v="52.140703104018854"/>
    <n v="230862"/>
    <n v="842"/>
    <n v="12037307"/>
    <n v="49404"/>
    <n v="21.4"/>
    <n v="1.06"/>
    <n v="-0.64"/>
    <x v="1"/>
    <x v="0"/>
  </r>
  <r>
    <x v="7"/>
    <x v="157"/>
    <x v="3"/>
    <n v="53.49"/>
    <n v="53.49"/>
    <n v="51.42"/>
    <n v="52.31"/>
    <n v="51.93872293631599"/>
    <n v="260081"/>
    <n v="1945"/>
    <n v="13508275"/>
    <n v="99307"/>
    <n v="38.18"/>
    <n v="2.0699999999999998"/>
    <n v="-1.18"/>
    <x v="1"/>
    <x v="0"/>
  </r>
  <r>
    <x v="7"/>
    <x v="158"/>
    <x v="3"/>
    <n v="54.88"/>
    <n v="54.88"/>
    <n v="52.77"/>
    <n v="53.16"/>
    <n v="53.664554277190376"/>
    <n v="502117"/>
    <n v="2800"/>
    <n v="26945885"/>
    <n v="143237"/>
    <n v="28.53"/>
    <n v="2.11"/>
    <n v="-1.72"/>
    <x v="1"/>
    <x v="0"/>
  </r>
  <r>
    <x v="7"/>
    <x v="159"/>
    <x v="3"/>
    <n v="53.39"/>
    <n v="55.45"/>
    <n v="52.64"/>
    <n v="54.41"/>
    <n v="54.20104861302076"/>
    <n v="930944"/>
    <n v="4437"/>
    <n v="50458141"/>
    <n v="297301"/>
    <n v="31.94"/>
    <n v="2.81"/>
    <n v="1.02"/>
    <x v="0"/>
    <x v="0"/>
  </r>
  <r>
    <x v="7"/>
    <x v="160"/>
    <x v="4"/>
    <n v="52.3"/>
    <n v="53.18"/>
    <n v="51.67"/>
    <n v="52.78"/>
    <n v="52.392556976714424"/>
    <n v="468788"/>
    <n v="1195"/>
    <n v="24561002"/>
    <n v="73818"/>
    <n v="15.75"/>
    <n v="1.51"/>
    <n v="0.48"/>
    <x v="0"/>
    <x v="0"/>
  </r>
  <r>
    <x v="7"/>
    <x v="161"/>
    <x v="4"/>
    <n v="52.12"/>
    <n v="53.44"/>
    <n v="51.9"/>
    <n v="52.21"/>
    <n v="52.493380918176314"/>
    <n v="884035"/>
    <n v="3330"/>
    <n v="46405986"/>
    <n v="173140"/>
    <n v="19.59"/>
    <n v="1.54"/>
    <n v="0.09"/>
    <x v="0"/>
    <x v="0"/>
  </r>
  <r>
    <x v="7"/>
    <x v="162"/>
    <x v="4"/>
    <n v="54.23"/>
    <n v="54.23"/>
    <n v="50.72"/>
    <n v="51.33"/>
    <n v="51.545345849221015"/>
    <n v="2158643"/>
    <n v="9217"/>
    <n v="111268000"/>
    <n v="574554"/>
    <n v="26.62"/>
    <n v="3.51"/>
    <n v="-2.9"/>
    <x v="1"/>
    <x v="0"/>
  </r>
  <r>
    <x v="7"/>
    <x v="163"/>
    <x v="4"/>
    <n v="46.91"/>
    <n v="56.28"/>
    <n v="46.91"/>
    <n v="55.51"/>
    <n v="52.540527925509231"/>
    <n v="1934629"/>
    <n v="8876"/>
    <n v="101646429"/>
    <n v="739891"/>
    <n v="38.24"/>
    <n v="9.3699999999999992"/>
    <n v="8.6"/>
    <x v="0"/>
    <x v="0"/>
  </r>
  <r>
    <x v="7"/>
    <x v="164"/>
    <x v="4"/>
    <n v="50.88"/>
    <n v="50.88"/>
    <n v="46.65"/>
    <n v="46.9"/>
    <n v="47.989430281438878"/>
    <n v="745526"/>
    <n v="5292"/>
    <n v="35777368"/>
    <n v="228743"/>
    <n v="30.68"/>
    <n v="4.2300000000000004"/>
    <n v="-3.98"/>
    <x v="1"/>
    <x v="0"/>
  </r>
  <r>
    <x v="7"/>
    <x v="165"/>
    <x v="0"/>
    <n v="51.63"/>
    <n v="51.68"/>
    <n v="49.69"/>
    <n v="50"/>
    <n v="50.333808645515276"/>
    <n v="258076"/>
    <n v="2123"/>
    <n v="12989948"/>
    <n v="92573"/>
    <n v="35.869999999999997"/>
    <n v="1.99"/>
    <n v="-1.63"/>
    <x v="1"/>
    <x v="0"/>
  </r>
  <r>
    <x v="7"/>
    <x v="166"/>
    <x v="0"/>
    <n v="52.51"/>
    <n v="52.74"/>
    <n v="51.5"/>
    <n v="51.63"/>
    <n v="51.961074113655563"/>
    <n v="214279"/>
    <n v="1865"/>
    <n v="11134167"/>
    <n v="99766"/>
    <n v="46.56"/>
    <n v="1.24"/>
    <n v="-0.88"/>
    <x v="1"/>
    <x v="0"/>
  </r>
  <r>
    <x v="7"/>
    <x v="167"/>
    <x v="0"/>
    <n v="53.38"/>
    <n v="53.38"/>
    <n v="52.48"/>
    <n v="52.7"/>
    <n v="52.7392330955335"/>
    <n v="257920"/>
    <n v="1710"/>
    <n v="13602503"/>
    <n v="96511"/>
    <n v="37.42"/>
    <n v="0.9"/>
    <n v="-0.68"/>
    <x v="1"/>
    <x v="0"/>
  </r>
  <r>
    <x v="7"/>
    <x v="168"/>
    <x v="0"/>
    <n v="52.59"/>
    <n v="53.82"/>
    <n v="52.59"/>
    <n v="53.12"/>
    <n v="53.355894160486656"/>
    <n v="187567"/>
    <n v="1385"/>
    <n v="10007805"/>
    <n v="51037"/>
    <n v="27.21"/>
    <n v="1.23"/>
    <n v="0.53"/>
    <x v="0"/>
    <x v="0"/>
  </r>
  <r>
    <x v="7"/>
    <x v="169"/>
    <x v="0"/>
    <n v="55.1"/>
    <n v="55.23"/>
    <n v="52.55"/>
    <n v="53.12"/>
    <n v="53.400733074788391"/>
    <n v="460526"/>
    <n v="1970"/>
    <n v="24592426"/>
    <n v="148325"/>
    <n v="32.21"/>
    <n v="2.68"/>
    <n v="-1.98"/>
    <x v="1"/>
    <x v="0"/>
  </r>
  <r>
    <x v="7"/>
    <x v="170"/>
    <x v="1"/>
    <n v="54.05"/>
    <n v="56.4"/>
    <n v="54.03"/>
    <n v="55.09"/>
    <n v="55.503769350473938"/>
    <n v="627827"/>
    <n v="3116"/>
    <n v="34846765"/>
    <n v="201480"/>
    <n v="32.090000000000003"/>
    <n v="2.37"/>
    <n v="1.04"/>
    <x v="0"/>
    <x v="0"/>
  </r>
  <r>
    <x v="7"/>
    <x v="171"/>
    <x v="1"/>
    <n v="54.29"/>
    <n v="54.33"/>
    <n v="53.26"/>
    <n v="53.96"/>
    <n v="53.753431212615553"/>
    <n v="183900"/>
    <n v="863"/>
    <n v="9885256"/>
    <n v="55041"/>
    <n v="29.93"/>
    <n v="1.07"/>
    <n v="-0.33"/>
    <x v="1"/>
    <x v="0"/>
  </r>
  <r>
    <x v="7"/>
    <x v="172"/>
    <x v="1"/>
    <n v="53.25"/>
    <n v="53.95"/>
    <n v="52.98"/>
    <n v="53.72"/>
    <n v="53.520764581969438"/>
    <n v="224541"/>
    <n v="1326"/>
    <n v="12017606"/>
    <n v="89227"/>
    <n v="39.74"/>
    <n v="0.97"/>
    <n v="0.47"/>
    <x v="0"/>
    <x v="0"/>
  </r>
  <r>
    <x v="7"/>
    <x v="173"/>
    <x v="2"/>
    <n v="53.31"/>
    <n v="53.45"/>
    <n v="52.17"/>
    <n v="53.32"/>
    <n v="52.841097544186638"/>
    <n v="94429"/>
    <n v="803"/>
    <n v="4989732"/>
    <n v="22142"/>
    <n v="23.45"/>
    <n v="1.28"/>
    <n v="0.01"/>
    <x v="0"/>
    <x v="0"/>
  </r>
  <r>
    <x v="7"/>
    <x v="174"/>
    <x v="2"/>
    <n v="53.47"/>
    <n v="53.57"/>
    <n v="52.23"/>
    <n v="52.51"/>
    <n v="52.92722509102488"/>
    <n v="288932"/>
    <n v="2484"/>
    <n v="15292369"/>
    <n v="104894"/>
    <n v="36.299999999999997"/>
    <n v="1.34"/>
    <n v="-0.96"/>
    <x v="1"/>
    <x v="0"/>
  </r>
  <r>
    <x v="7"/>
    <x v="175"/>
    <x v="3"/>
    <n v="53.95"/>
    <n v="54.06"/>
    <n v="52.99"/>
    <n v="53.15"/>
    <n v="53.495496826358213"/>
    <n v="203079"/>
    <n v="1817"/>
    <n v="10863812"/>
    <n v="90945"/>
    <n v="44.78"/>
    <n v="1.07"/>
    <n v="-0.8"/>
    <x v="1"/>
    <x v="0"/>
  </r>
  <r>
    <x v="7"/>
    <x v="176"/>
    <x v="3"/>
    <n v="53.91"/>
    <n v="54.81"/>
    <n v="53.6"/>
    <n v="53.8"/>
    <n v="54.089774496217018"/>
    <n v="257601"/>
    <n v="2093"/>
    <n v="13933580"/>
    <n v="63991"/>
    <n v="24.84"/>
    <n v="1.21"/>
    <n v="-0.11"/>
    <x v="1"/>
    <x v="0"/>
  </r>
  <r>
    <x v="7"/>
    <x v="177"/>
    <x v="3"/>
    <n v="54.79"/>
    <n v="54.87"/>
    <n v="53.83"/>
    <n v="54.31"/>
    <n v="54.19378919908975"/>
    <n v="288272"/>
    <n v="1755"/>
    <n v="15622552"/>
    <n v="52552"/>
    <n v="18.23"/>
    <n v="1.04"/>
    <n v="-0.48"/>
    <x v="1"/>
    <x v="0"/>
  </r>
  <r>
    <x v="7"/>
    <x v="178"/>
    <x v="3"/>
    <n v="55.81"/>
    <n v="55.81"/>
    <n v="54"/>
    <n v="54.28"/>
    <n v="54.547617011429494"/>
    <n v="397568"/>
    <n v="3269"/>
    <n v="21686387"/>
    <n v="107572"/>
    <n v="27.06"/>
    <n v="1.81"/>
    <n v="-1.53"/>
    <x v="1"/>
    <x v="0"/>
  </r>
  <r>
    <x v="7"/>
    <x v="179"/>
    <x v="4"/>
    <n v="54.03"/>
    <n v="55.78"/>
    <n v="54.03"/>
    <n v="55.11"/>
    <n v="54.72647258067181"/>
    <n v="605230"/>
    <n v="2596"/>
    <n v="33122103"/>
    <n v="282090"/>
    <n v="46.61"/>
    <n v="1.75"/>
    <n v="1.08"/>
    <x v="0"/>
    <x v="0"/>
  </r>
  <r>
    <x v="7"/>
    <x v="180"/>
    <x v="4"/>
    <n v="53.88"/>
    <n v="55.19"/>
    <n v="53.15"/>
    <n v="54.89"/>
    <n v="54.639114093631783"/>
    <n v="245579"/>
    <n v="1074"/>
    <n v="13418219"/>
    <n v="97211"/>
    <n v="39.58"/>
    <n v="2.04"/>
    <n v="1.01"/>
    <x v="0"/>
    <x v="0"/>
  </r>
  <r>
    <x v="7"/>
    <x v="181"/>
    <x v="4"/>
    <n v="56.85"/>
    <n v="57.05"/>
    <n v="54.87"/>
    <n v="55.01"/>
    <n v="55.735180799962443"/>
    <n v="681582"/>
    <n v="4000"/>
    <n v="37988096"/>
    <n v="274387"/>
    <n v="40.26"/>
    <n v="2.1800000000000002"/>
    <n v="-1.84"/>
    <x v="1"/>
    <x v="0"/>
  </r>
  <r>
    <x v="7"/>
    <x v="182"/>
    <x v="4"/>
    <n v="58"/>
    <n v="58.1"/>
    <n v="56.6"/>
    <n v="56.95"/>
    <n v="57.299855977541021"/>
    <n v="328421"/>
    <n v="1814"/>
    <n v="18818476"/>
    <n v="139290"/>
    <n v="42.41"/>
    <n v="1.5"/>
    <n v="-1.05"/>
    <x v="1"/>
    <x v="0"/>
  </r>
  <r>
    <x v="7"/>
    <x v="183"/>
    <x v="4"/>
    <n v="58.06"/>
    <n v="58.96"/>
    <n v="57.88"/>
    <n v="58.08"/>
    <n v="58.223741837646976"/>
    <n v="176726"/>
    <n v="1017"/>
    <n v="10289649"/>
    <n v="32676"/>
    <n v="18.489999999999998"/>
    <n v="1.08"/>
    <n v="0.02"/>
    <x v="0"/>
    <x v="0"/>
  </r>
  <r>
    <x v="7"/>
    <x v="184"/>
    <x v="0"/>
    <n v="58.86"/>
    <n v="59.21"/>
    <n v="56.48"/>
    <n v="57.74"/>
    <n v="57.59901810076795"/>
    <n v="604339"/>
    <n v="3485"/>
    <n v="34809333"/>
    <n v="214275"/>
    <n v="35.46"/>
    <n v="2.73"/>
    <n v="-1.1200000000000001"/>
    <x v="1"/>
    <x v="0"/>
  </r>
  <r>
    <x v="7"/>
    <x v="185"/>
    <x v="0"/>
    <n v="59.48"/>
    <n v="60.05"/>
    <n v="58.1"/>
    <n v="59.44"/>
    <n v="59.079095989220036"/>
    <n v="302784"/>
    <n v="1369"/>
    <n v="17888205"/>
    <n v="67757"/>
    <n v="22.38"/>
    <n v="1.95"/>
    <n v="-0.04"/>
    <x v="1"/>
    <x v="0"/>
  </r>
  <r>
    <x v="7"/>
    <x v="186"/>
    <x v="0"/>
    <n v="59.02"/>
    <n v="60.13"/>
    <n v="58.77"/>
    <n v="58.92"/>
    <n v="59.350457338634897"/>
    <n v="254516"/>
    <n v="1701"/>
    <n v="15105641"/>
    <n v="115192"/>
    <n v="45.26"/>
    <n v="1.36"/>
    <n v="-0.1"/>
    <x v="1"/>
    <x v="0"/>
  </r>
  <r>
    <x v="7"/>
    <x v="187"/>
    <x v="0"/>
    <n v="59.6"/>
    <n v="59.7"/>
    <n v="58.69"/>
    <n v="58.94"/>
    <n v="59.071265327850796"/>
    <n v="217904"/>
    <n v="1084"/>
    <n v="12871865"/>
    <n v="66754"/>
    <n v="30.63"/>
    <n v="1.01"/>
    <n v="-0.66"/>
    <x v="1"/>
    <x v="0"/>
  </r>
  <r>
    <x v="7"/>
    <x v="188"/>
    <x v="0"/>
    <n v="60.01"/>
    <n v="60.28"/>
    <n v="58.84"/>
    <n v="59.27"/>
    <n v="59.710525061765502"/>
    <n v="545612"/>
    <n v="2592"/>
    <n v="32578779"/>
    <n v="147716"/>
    <n v="27.07"/>
    <n v="1.44"/>
    <n v="-0.74"/>
    <x v="1"/>
    <x v="0"/>
  </r>
  <r>
    <x v="7"/>
    <x v="189"/>
    <x v="1"/>
    <n v="60.74"/>
    <n v="61.89"/>
    <n v="59.08"/>
    <n v="59.98"/>
    <n v="60.50346826368807"/>
    <n v="779785"/>
    <n v="2617"/>
    <n v="47179697"/>
    <n v="110546"/>
    <n v="14.18"/>
    <n v="2.81"/>
    <n v="-0.76"/>
    <x v="1"/>
    <x v="0"/>
  </r>
  <r>
    <x v="7"/>
    <x v="190"/>
    <x v="1"/>
    <n v="61.37"/>
    <n v="61.37"/>
    <n v="59.61"/>
    <n v="60.11"/>
    <n v="60.231505504522822"/>
    <n v="456352"/>
    <n v="2240"/>
    <n v="27486768"/>
    <n v="122223"/>
    <n v="26.78"/>
    <n v="1.76"/>
    <n v="-1.26"/>
    <x v="1"/>
    <x v="0"/>
  </r>
  <r>
    <x v="7"/>
    <x v="191"/>
    <x v="1"/>
    <n v="57.49"/>
    <n v="61.51"/>
    <n v="56.92"/>
    <n v="60.97"/>
    <n v="60.337706835001569"/>
    <n v="1859151"/>
    <n v="6655"/>
    <n v="112176908"/>
    <n v="436503"/>
    <n v="23.48"/>
    <n v="4.59"/>
    <n v="3.48"/>
    <x v="0"/>
    <x v="0"/>
  </r>
  <r>
    <x v="7"/>
    <x v="192"/>
    <x v="1"/>
    <n v="55.59"/>
    <n v="57.17"/>
    <n v="55.59"/>
    <n v="56.7"/>
    <n v="56.621743132945653"/>
    <n v="308502"/>
    <n v="1360"/>
    <n v="17467921"/>
    <n v="112210"/>
    <n v="36.369999999999997"/>
    <n v="1.58"/>
    <n v="1.1100000000000001"/>
    <x v="0"/>
    <x v="0"/>
  </r>
  <r>
    <x v="7"/>
    <x v="193"/>
    <x v="1"/>
    <n v="55.81"/>
    <n v="55.91"/>
    <n v="55.01"/>
    <n v="55.45"/>
    <n v="55.509494978042525"/>
    <n v="367984"/>
    <n v="1919"/>
    <n v="20426606"/>
    <n v="165928"/>
    <n v="45.09"/>
    <n v="0.9"/>
    <n v="-0.36"/>
    <x v="1"/>
    <x v="0"/>
  </r>
  <r>
    <x v="7"/>
    <x v="194"/>
    <x v="2"/>
    <n v="56.65"/>
    <n v="56.98"/>
    <n v="54.86"/>
    <n v="55.92"/>
    <n v="55.812358377830556"/>
    <n v="330545"/>
    <n v="1891"/>
    <n v="18448496"/>
    <n v="85890"/>
    <n v="25.98"/>
    <n v="2.12"/>
    <n v="-0.73"/>
    <x v="1"/>
    <x v="0"/>
  </r>
  <r>
    <x v="7"/>
    <x v="195"/>
    <x v="2"/>
    <n v="56.58"/>
    <n v="57.55"/>
    <n v="55.66"/>
    <n v="56.13"/>
    <n v="56.662462082360385"/>
    <n v="412407"/>
    <n v="1567"/>
    <n v="23367996"/>
    <n v="80969"/>
    <n v="19.63"/>
    <n v="1.89"/>
    <n v="-0.45"/>
    <x v="1"/>
    <x v="0"/>
  </r>
  <r>
    <x v="7"/>
    <x v="196"/>
    <x v="2"/>
    <n v="56.09"/>
    <n v="56.83"/>
    <n v="55.82"/>
    <n v="56.35"/>
    <n v="56.354075878980993"/>
    <n v="320115"/>
    <n v="1109"/>
    <n v="18039785"/>
    <n v="46640"/>
    <n v="14.57"/>
    <n v="1.01"/>
    <n v="0.26"/>
    <x v="0"/>
    <x v="0"/>
  </r>
  <r>
    <x v="7"/>
    <x v="197"/>
    <x v="2"/>
    <n v="56.79"/>
    <n v="56.79"/>
    <n v="55.69"/>
    <n v="55.94"/>
    <n v="56.191568491220671"/>
    <n v="464899"/>
    <n v="2774"/>
    <n v="26123404"/>
    <n v="129306"/>
    <n v="27.81"/>
    <n v="1.1000000000000001"/>
    <n v="-0.85"/>
    <x v="1"/>
    <x v="0"/>
  </r>
  <r>
    <x v="7"/>
    <x v="198"/>
    <x v="2"/>
    <n v="53.9"/>
    <n v="57.86"/>
    <n v="53.63"/>
    <n v="56.89"/>
    <n v="56.158117825614916"/>
    <n v="1863313"/>
    <n v="7276"/>
    <n v="104640151"/>
    <n v="631529"/>
    <n v="33.89"/>
    <n v="4.2300000000000004"/>
    <n v="2.99"/>
    <x v="0"/>
    <x v="0"/>
  </r>
  <r>
    <x v="7"/>
    <x v="199"/>
    <x v="3"/>
    <n v="51.11"/>
    <n v="52.73"/>
    <n v="51.11"/>
    <n v="52.33"/>
    <n v="52.230734340676442"/>
    <n v="224882"/>
    <n v="1525"/>
    <n v="11745752"/>
    <n v="83682"/>
    <n v="37.21"/>
    <n v="1.62"/>
    <n v="1.22"/>
    <x v="0"/>
    <x v="0"/>
  </r>
  <r>
    <x v="7"/>
    <x v="200"/>
    <x v="3"/>
    <n v="52.64"/>
    <n v="52.64"/>
    <n v="50.98"/>
    <n v="51.53"/>
    <n v="51.562353050570529"/>
    <n v="150562"/>
    <n v="1107"/>
    <n v="7763331"/>
    <n v="40935"/>
    <n v="27.19"/>
    <n v="1.66"/>
    <n v="-1.1100000000000001"/>
    <x v="1"/>
    <x v="0"/>
  </r>
  <r>
    <x v="7"/>
    <x v="201"/>
    <x v="3"/>
    <n v="53.49"/>
    <n v="54.7"/>
    <n v="52.14"/>
    <n v="52.6"/>
    <n v="53.518233408598036"/>
    <n v="515071"/>
    <n v="1911"/>
    <n v="27565690"/>
    <n v="77845"/>
    <n v="15.11"/>
    <n v="2.56"/>
    <n v="-0.89"/>
    <x v="1"/>
    <x v="0"/>
  </r>
  <r>
    <x v="7"/>
    <x v="202"/>
    <x v="3"/>
    <n v="52.01"/>
    <n v="54.14"/>
    <n v="50.9"/>
    <n v="52.81"/>
    <n v="52.078119540860655"/>
    <n v="546675"/>
    <n v="2796"/>
    <n v="28469806"/>
    <n v="141052"/>
    <n v="25.8"/>
    <n v="3.24"/>
    <n v="0.8"/>
    <x v="0"/>
    <x v="0"/>
  </r>
  <r>
    <x v="7"/>
    <x v="203"/>
    <x v="4"/>
    <n v="52.32"/>
    <n v="53.19"/>
    <n v="51.76"/>
    <n v="51.95"/>
    <n v="52.403264899238344"/>
    <n v="306962"/>
    <n v="2310"/>
    <n v="16085811"/>
    <n v="128544"/>
    <n v="41.88"/>
    <n v="1.43"/>
    <n v="-0.37"/>
    <x v="1"/>
    <x v="0"/>
  </r>
  <r>
    <x v="7"/>
    <x v="204"/>
    <x v="4"/>
    <n v="53.59"/>
    <n v="54.62"/>
    <n v="51.8"/>
    <n v="52.08"/>
    <n v="52.790735128143346"/>
    <n v="315428"/>
    <n v="1818"/>
    <n v="16651676"/>
    <n v="72863"/>
    <n v="23.1"/>
    <n v="2.82"/>
    <n v="-1.51"/>
    <x v="1"/>
    <x v="0"/>
  </r>
  <r>
    <x v="7"/>
    <x v="205"/>
    <x v="4"/>
    <n v="55.69"/>
    <n v="56.58"/>
    <n v="54.5"/>
    <n v="54.89"/>
    <n v="55.812359780514271"/>
    <n v="258969"/>
    <n v="1851"/>
    <n v="14453671"/>
    <n v="76415"/>
    <n v="29.51"/>
    <n v="2.08"/>
    <n v="-0.8"/>
    <x v="1"/>
    <x v="0"/>
  </r>
  <r>
    <x v="7"/>
    <x v="206"/>
    <x v="4"/>
    <n v="55.94"/>
    <n v="56.46"/>
    <n v="54.98"/>
    <n v="55.69"/>
    <n v="55.7401334235715"/>
    <n v="258575"/>
    <n v="2193"/>
    <n v="14413005"/>
    <n v="81871"/>
    <n v="31.66"/>
    <n v="1.48"/>
    <n v="-0.25"/>
    <x v="1"/>
    <x v="0"/>
  </r>
  <r>
    <x v="7"/>
    <x v="207"/>
    <x v="0"/>
    <n v="57.4"/>
    <n v="57.52"/>
    <n v="55.63"/>
    <n v="55.81"/>
    <n v="56.539490439668327"/>
    <n v="205746"/>
    <n v="1208"/>
    <n v="11632774"/>
    <n v="46497"/>
    <n v="22.6"/>
    <n v="1.89"/>
    <n v="-1.59"/>
    <x v="1"/>
    <x v="0"/>
  </r>
  <r>
    <x v="7"/>
    <x v="208"/>
    <x v="0"/>
    <n v="59.69"/>
    <n v="59.69"/>
    <n v="57.37"/>
    <n v="57.6"/>
    <n v="58.593997919859277"/>
    <n v="560539"/>
    <n v="2991"/>
    <n v="32844221"/>
    <n v="165035"/>
    <n v="29.44"/>
    <n v="2.3199999999999998"/>
    <n v="-2.09"/>
    <x v="1"/>
    <x v="0"/>
  </r>
  <r>
    <x v="7"/>
    <x v="209"/>
    <x v="0"/>
    <n v="57.49"/>
    <n v="58.81"/>
    <n v="57.13"/>
    <n v="58.61"/>
    <n v="58.083497329210012"/>
    <n v="188521"/>
    <n v="1353"/>
    <n v="10949959"/>
    <n v="76372"/>
    <n v="40.51"/>
    <n v="1.68"/>
    <n v="1.1200000000000001"/>
    <x v="0"/>
    <x v="0"/>
  </r>
  <r>
    <x v="7"/>
    <x v="210"/>
    <x v="0"/>
    <n v="56.09"/>
    <n v="57.6"/>
    <n v="55.6"/>
    <n v="57.17"/>
    <n v="56.769225262240482"/>
    <n v="321270"/>
    <n v="1705"/>
    <n v="18238249"/>
    <n v="84403"/>
    <n v="26.27"/>
    <n v="2"/>
    <n v="1.08"/>
    <x v="0"/>
    <x v="0"/>
  </r>
  <r>
    <x v="7"/>
    <x v="211"/>
    <x v="0"/>
    <n v="57.92"/>
    <n v="57.92"/>
    <n v="55.61"/>
    <n v="55.97"/>
    <n v="56.307181942979838"/>
    <n v="471307"/>
    <n v="3077"/>
    <n v="26537969"/>
    <n v="161750"/>
    <n v="34.32"/>
    <n v="2.31"/>
    <n v="-1.95"/>
    <x v="1"/>
    <x v="0"/>
  </r>
  <r>
    <x v="7"/>
    <x v="212"/>
    <x v="1"/>
    <n v="58"/>
    <n v="58.54"/>
    <n v="57.76"/>
    <n v="58.13"/>
    <n v="58.175542559097309"/>
    <n v="77457"/>
    <n v="1074"/>
    <n v="4506103"/>
    <n v="47474"/>
    <n v="61.29"/>
    <n v="0.78"/>
    <n v="0.13"/>
    <x v="0"/>
    <x v="0"/>
  </r>
  <r>
    <x v="7"/>
    <x v="213"/>
    <x v="2"/>
    <n v="55.84"/>
    <n v="58.5"/>
    <n v="54.81"/>
    <n v="57.64"/>
    <n v="56.842824641819114"/>
    <n v="1013594"/>
    <n v="4310"/>
    <n v="57615546"/>
    <n v="233010"/>
    <n v="22.99"/>
    <n v="3.69"/>
    <n v="1.8"/>
    <x v="0"/>
    <x v="0"/>
  </r>
  <r>
    <x v="7"/>
    <x v="214"/>
    <x v="2"/>
    <n v="54.9"/>
    <n v="55.93"/>
    <n v="53.38"/>
    <n v="55.39"/>
    <n v="54.884790072128254"/>
    <n v="317490"/>
    <n v="1632"/>
    <n v="17425372"/>
    <n v="67113"/>
    <n v="21.14"/>
    <n v="2.5499999999999998"/>
    <n v="0.49"/>
    <x v="0"/>
    <x v="0"/>
  </r>
  <r>
    <x v="7"/>
    <x v="215"/>
    <x v="2"/>
    <n v="52.86"/>
    <n v="54.17"/>
    <n v="51.82"/>
    <n v="53.83"/>
    <n v="52.803483830587965"/>
    <n v="492102"/>
    <n v="2945"/>
    <n v="25984700"/>
    <n v="153762"/>
    <n v="31.25"/>
    <n v="2.35"/>
    <n v="0.97"/>
    <x v="0"/>
    <x v="0"/>
  </r>
  <r>
    <x v="7"/>
    <x v="216"/>
    <x v="2"/>
    <n v="50.99"/>
    <n v="53.04"/>
    <n v="50.2"/>
    <n v="52.33"/>
    <n v="51.788681813486299"/>
    <n v="329134"/>
    <n v="1696"/>
    <n v="17045416"/>
    <n v="51623"/>
    <n v="15.68"/>
    <n v="2.84"/>
    <n v="1.34"/>
    <x v="0"/>
    <x v="0"/>
  </r>
  <r>
    <x v="7"/>
    <x v="217"/>
    <x v="3"/>
    <n v="53.01"/>
    <n v="53.48"/>
    <n v="49.43"/>
    <n v="50.2"/>
    <n v="50.567047812663439"/>
    <n v="474184"/>
    <n v="2424"/>
    <n v="23978085"/>
    <n v="147760"/>
    <n v="31.16"/>
    <n v="4.05"/>
    <n v="-2.81"/>
    <x v="1"/>
    <x v="0"/>
  </r>
  <r>
    <x v="7"/>
    <x v="218"/>
    <x v="3"/>
    <n v="52.91"/>
    <n v="54.25"/>
    <n v="52.3"/>
    <n v="52.55"/>
    <n v="53.137614192969096"/>
    <n v="396478"/>
    <n v="2740"/>
    <n v="21067895"/>
    <n v="91970"/>
    <n v="23.2"/>
    <n v="1.95"/>
    <n v="-0.36"/>
    <x v="1"/>
    <x v="0"/>
  </r>
  <r>
    <x v="7"/>
    <x v="219"/>
    <x v="3"/>
    <n v="52.53"/>
    <n v="53.79"/>
    <n v="50.5"/>
    <n v="52.86"/>
    <n v="52.431726453454765"/>
    <n v="795828"/>
    <n v="4755"/>
    <n v="41726636"/>
    <n v="189185"/>
    <n v="23.77"/>
    <n v="3.29"/>
    <n v="0.33"/>
    <x v="0"/>
    <x v="0"/>
  </r>
  <r>
    <x v="7"/>
    <x v="220"/>
    <x v="3"/>
    <n v="56.69"/>
    <n v="56.69"/>
    <n v="52.56"/>
    <n v="53.02"/>
    <n v="53.954193202628993"/>
    <n v="304147"/>
    <n v="1957"/>
    <n v="16410006"/>
    <n v="105221"/>
    <n v="34.6"/>
    <n v="4.13"/>
    <n v="-3.67"/>
    <x v="1"/>
    <x v="0"/>
  </r>
  <r>
    <x v="7"/>
    <x v="221"/>
    <x v="3"/>
    <n v="59.03"/>
    <n v="59.21"/>
    <n v="56.01"/>
    <n v="56.41"/>
    <n v="57.360629088093205"/>
    <n v="546251"/>
    <n v="3330"/>
    <n v="31333301"/>
    <n v="272056"/>
    <n v="49.8"/>
    <n v="3.2"/>
    <n v="-2.62"/>
    <x v="1"/>
    <x v="0"/>
  </r>
  <r>
    <x v="7"/>
    <x v="222"/>
    <x v="4"/>
    <n v="59.24"/>
    <n v="59.72"/>
    <n v="57.95"/>
    <n v="59.03"/>
    <n v="58.687625032011908"/>
    <n v="538862"/>
    <n v="3468"/>
    <n v="31624531"/>
    <n v="199903"/>
    <n v="37.1"/>
    <n v="1.77"/>
    <n v="-0.21"/>
    <x v="1"/>
    <x v="0"/>
  </r>
  <r>
    <x v="7"/>
    <x v="223"/>
    <x v="4"/>
    <n v="57.98"/>
    <n v="60.34"/>
    <n v="57.1"/>
    <n v="58.97"/>
    <n v="58.880597588398651"/>
    <n v="1041051"/>
    <n v="3951"/>
    <n v="61297705"/>
    <n v="157880"/>
    <n v="15.17"/>
    <n v="3.24"/>
    <n v="0.99"/>
    <x v="0"/>
    <x v="0"/>
  </r>
  <r>
    <x v="7"/>
    <x v="224"/>
    <x v="4"/>
    <n v="57.04"/>
    <n v="57.94"/>
    <n v="57.04"/>
    <n v="57.39"/>
    <n v="57.476015674172132"/>
    <n v="246265"/>
    <n v="2131"/>
    <n v="14154331"/>
    <n v="87372"/>
    <n v="35.479999999999997"/>
    <n v="0.9"/>
    <n v="0.35"/>
    <x v="0"/>
    <x v="0"/>
  </r>
  <r>
    <x v="7"/>
    <x v="225"/>
    <x v="4"/>
    <n v="57.06"/>
    <n v="57.47"/>
    <n v="56.79"/>
    <n v="57.03"/>
    <n v="57.141994676583053"/>
    <n v="180711"/>
    <n v="1023"/>
    <n v="10326187"/>
    <n v="73872"/>
    <n v="40.880000000000003"/>
    <n v="0.68"/>
    <n v="-0.03"/>
    <x v="1"/>
    <x v="0"/>
  </r>
  <r>
    <x v="7"/>
    <x v="226"/>
    <x v="4"/>
    <n v="56.6"/>
    <n v="57.57"/>
    <n v="56.6"/>
    <n v="57.06"/>
    <n v="57.062626126732141"/>
    <n v="193258"/>
    <n v="1754"/>
    <n v="11027809"/>
    <n v="81091"/>
    <n v="41.96"/>
    <n v="0.97"/>
    <n v="0.46"/>
    <x v="0"/>
    <x v="0"/>
  </r>
  <r>
    <x v="7"/>
    <x v="227"/>
    <x v="0"/>
    <n v="57.03"/>
    <n v="57.27"/>
    <n v="56.71"/>
    <n v="56.99"/>
    <n v="57.010932695592757"/>
    <n v="64394"/>
    <n v="683"/>
    <n v="3671162"/>
    <n v="25152"/>
    <n v="39.06"/>
    <n v="0.56000000000000005"/>
    <n v="-0.04"/>
    <x v="1"/>
    <x v="0"/>
  </r>
  <r>
    <x v="7"/>
    <x v="228"/>
    <x v="0"/>
    <n v="58.34"/>
    <n v="58.34"/>
    <n v="56.83"/>
    <n v="57.04"/>
    <n v="57.605236557504632"/>
    <n v="223582"/>
    <n v="1773"/>
    <n v="12879494"/>
    <n v="110551"/>
    <n v="49.45"/>
    <n v="1.51"/>
    <n v="-1.3"/>
    <x v="1"/>
    <x v="0"/>
  </r>
  <r>
    <x v="7"/>
    <x v="229"/>
    <x v="0"/>
    <n v="56.46"/>
    <n v="58.27"/>
    <n v="56.46"/>
    <n v="57.84"/>
    <n v="57.674301572416198"/>
    <n v="183412"/>
    <n v="971"/>
    <n v="10578159"/>
    <n v="56641"/>
    <n v="30.88"/>
    <n v="1.81"/>
    <n v="1.38"/>
    <x v="0"/>
    <x v="0"/>
  </r>
  <r>
    <x v="7"/>
    <x v="230"/>
    <x v="0"/>
    <n v="55.17"/>
    <n v="56.61"/>
    <n v="54.66"/>
    <n v="56.34"/>
    <n v="55.856312430303461"/>
    <n v="337176"/>
    <n v="1324"/>
    <n v="18833408"/>
    <n v="56057"/>
    <n v="16.63"/>
    <n v="1.95"/>
    <n v="1.17"/>
    <x v="0"/>
    <x v="0"/>
  </r>
  <r>
    <x v="7"/>
    <x v="231"/>
    <x v="0"/>
    <n v="58.55"/>
    <n v="58.55"/>
    <n v="55.03"/>
    <n v="55.17"/>
    <n v="55.966797885788459"/>
    <n v="235738"/>
    <n v="1930"/>
    <n v="13193501"/>
    <n v="72921"/>
    <n v="30.93"/>
    <n v="3.52"/>
    <n v="-3.38"/>
    <x v="1"/>
    <x v="0"/>
  </r>
  <r>
    <x v="7"/>
    <x v="232"/>
    <x v="1"/>
    <n v="57.6"/>
    <n v="58.37"/>
    <n v="56.54"/>
    <n v="57.88"/>
    <n v="57.66353681505197"/>
    <n v="362637"/>
    <n v="2509"/>
    <n v="20910932"/>
    <n v="171696"/>
    <n v="47.35"/>
    <n v="1.83"/>
    <n v="0.28000000000000003"/>
    <x v="0"/>
    <x v="0"/>
  </r>
  <r>
    <x v="7"/>
    <x v="233"/>
    <x v="1"/>
    <n v="57.51"/>
    <n v="58.35"/>
    <n v="57.37"/>
    <n v="57.55"/>
    <n v="57.839171439304565"/>
    <n v="151733"/>
    <n v="1194"/>
    <n v="8776111"/>
    <n v="57325"/>
    <n v="37.78"/>
    <n v="0.98"/>
    <n v="0.04"/>
    <x v="0"/>
    <x v="0"/>
  </r>
  <r>
    <x v="7"/>
    <x v="234"/>
    <x v="1"/>
    <n v="58.21"/>
    <n v="59.16"/>
    <n v="58.21"/>
    <n v="58.63"/>
    <n v="58.821903382914307"/>
    <n v="159537"/>
    <n v="1591"/>
    <n v="9384270"/>
    <n v="60718"/>
    <n v="38.06"/>
    <n v="0.95"/>
    <n v="0.42"/>
    <x v="0"/>
    <x v="0"/>
  </r>
  <r>
    <x v="7"/>
    <x v="235"/>
    <x v="2"/>
    <n v="58.93"/>
    <n v="59.6"/>
    <n v="58.57"/>
    <n v="58.8"/>
    <n v="58.962194117519559"/>
    <n v="369096"/>
    <n v="3058"/>
    <n v="21762710"/>
    <n v="126004"/>
    <n v="34.14"/>
    <n v="1.03"/>
    <n v="-0.13"/>
    <x v="1"/>
    <x v="0"/>
  </r>
  <r>
    <x v="7"/>
    <x v="236"/>
    <x v="3"/>
    <n v="59.34"/>
    <n v="60.35"/>
    <n v="59.17"/>
    <n v="59.72"/>
    <n v="59.864217136663839"/>
    <n v="345073"/>
    <n v="2768"/>
    <n v="20657525"/>
    <n v="159555"/>
    <n v="46.24"/>
    <n v="1.18"/>
    <n v="0.38"/>
    <x v="0"/>
    <x v="0"/>
  </r>
  <r>
    <x v="7"/>
    <x v="237"/>
    <x v="3"/>
    <n v="59.33"/>
    <n v="60.68"/>
    <n v="58.87"/>
    <n v="59.48"/>
    <n v="59.773719032147895"/>
    <n v="456764"/>
    <n v="2552"/>
    <n v="27302483"/>
    <n v="79369"/>
    <n v="17.38"/>
    <n v="1.81"/>
    <n v="0.15"/>
    <x v="0"/>
    <x v="0"/>
  </r>
  <r>
    <x v="7"/>
    <x v="238"/>
    <x v="3"/>
    <n v="60.49"/>
    <n v="60.49"/>
    <n v="59.28"/>
    <n v="59.53"/>
    <n v="59.698327373601998"/>
    <n v="341738"/>
    <n v="2805"/>
    <n v="20401187"/>
    <n v="141590"/>
    <n v="41.43"/>
    <n v="1.21"/>
    <n v="-0.96"/>
    <x v="1"/>
    <x v="0"/>
  </r>
  <r>
    <x v="7"/>
    <x v="239"/>
    <x v="3"/>
    <n v="61.59"/>
    <n v="61.75"/>
    <n v="60.22"/>
    <n v="60.44"/>
    <n v="60.724797728320688"/>
    <n v="301451"/>
    <n v="2316"/>
    <n v="18305551"/>
    <n v="104531"/>
    <n v="34.68"/>
    <n v="1.53"/>
    <n v="-1.1499999999999999"/>
    <x v="1"/>
    <x v="0"/>
  </r>
  <r>
    <x v="7"/>
    <x v="240"/>
    <x v="3"/>
    <n v="59.87"/>
    <n v="61.74"/>
    <n v="59.19"/>
    <n v="61.56"/>
    <n v="60.88309186160312"/>
    <n v="1042220"/>
    <n v="6218"/>
    <n v="63453576"/>
    <n v="590504"/>
    <n v="56.66"/>
    <n v="2.5499999999999998"/>
    <n v="1.69"/>
    <x v="0"/>
    <x v="0"/>
  </r>
  <r>
    <x v="7"/>
    <x v="241"/>
    <x v="4"/>
    <n v="58"/>
    <n v="61.18"/>
    <n v="57.28"/>
    <n v="58.7"/>
    <n v="58.759594458000301"/>
    <n v="523349"/>
    <n v="3121"/>
    <n v="30751775"/>
    <n v="193156"/>
    <n v="36.909999999999997"/>
    <n v="3.9"/>
    <n v="0.7"/>
    <x v="0"/>
    <x v="0"/>
  </r>
  <r>
    <x v="7"/>
    <x v="242"/>
    <x v="4"/>
    <n v="59.65"/>
    <n v="59.94"/>
    <n v="57.39"/>
    <n v="58.21"/>
    <n v="58.291724046021947"/>
    <n v="292643"/>
    <n v="2172"/>
    <n v="17058665"/>
    <n v="86217"/>
    <n v="29.46"/>
    <n v="2.5499999999999998"/>
    <n v="-1.44"/>
    <x v="1"/>
    <x v="0"/>
  </r>
  <r>
    <x v="7"/>
    <x v="243"/>
    <x v="4"/>
    <n v="59.63"/>
    <n v="60.19"/>
    <n v="58.9"/>
    <n v="59.2"/>
    <n v="59.584942336541637"/>
    <n v="360627"/>
    <n v="2908"/>
    <n v="21487939"/>
    <n v="153196"/>
    <n v="42.48"/>
    <n v="1.29"/>
    <n v="-0.43"/>
    <x v="1"/>
    <x v="0"/>
  </r>
  <r>
    <x v="7"/>
    <x v="244"/>
    <x v="4"/>
    <n v="60.31"/>
    <n v="60.53"/>
    <n v="59.76"/>
    <n v="60.05"/>
    <n v="60.02903710214995"/>
    <n v="136515"/>
    <n v="1039"/>
    <n v="8194864"/>
    <n v="46607"/>
    <n v="34.14"/>
    <n v="0.77"/>
    <n v="-0.26"/>
    <x v="1"/>
    <x v="0"/>
  </r>
  <r>
    <x v="7"/>
    <x v="245"/>
    <x v="4"/>
    <n v="60.25"/>
    <n v="61.35"/>
    <n v="59.85"/>
    <n v="60.3"/>
    <n v="60.451926282618089"/>
    <n v="344939"/>
    <n v="2419"/>
    <n v="20852227"/>
    <n v="118373"/>
    <n v="34.32"/>
    <n v="1.5"/>
    <n v="0.05"/>
    <x v="0"/>
    <x v="0"/>
  </r>
  <r>
    <x v="7"/>
    <x v="246"/>
    <x v="0"/>
    <n v="58.74"/>
    <n v="60.75"/>
    <n v="58.69"/>
    <n v="59.81"/>
    <n v="59.879328854846811"/>
    <n v="637120"/>
    <n v="3846"/>
    <n v="38150318"/>
    <n v="270885"/>
    <n v="42.52"/>
    <n v="2.06"/>
    <n v="1.07"/>
    <x v="0"/>
    <x v="0"/>
  </r>
  <r>
    <x v="7"/>
    <x v="247"/>
    <x v="0"/>
    <n v="59.34"/>
    <n v="59.41"/>
    <n v="58.5"/>
    <n v="58.67"/>
    <n v="58.772230968291183"/>
    <n v="296006"/>
    <n v="2715"/>
    <n v="17396933"/>
    <n v="136845"/>
    <n v="46.23"/>
    <n v="0.91"/>
    <n v="-0.67"/>
    <x v="1"/>
    <x v="0"/>
  </r>
  <r>
    <x v="7"/>
    <x v="248"/>
    <x v="0"/>
    <n v="59.37"/>
    <n v="59.37"/>
    <n v="58.25"/>
    <n v="58.83"/>
    <n v="58.842566165187343"/>
    <n v="395563"/>
    <n v="3472"/>
    <n v="23275942"/>
    <n v="179386"/>
    <n v="45.35"/>
    <n v="1.1200000000000001"/>
    <n v="-0.54"/>
    <x v="1"/>
    <x v="0"/>
  </r>
  <r>
    <x v="7"/>
    <x v="249"/>
    <x v="0"/>
    <n v="58.59"/>
    <n v="59.34"/>
    <n v="58.41"/>
    <n v="58.66"/>
    <n v="58.750397167321879"/>
    <n v="297104"/>
    <n v="1561"/>
    <n v="17454978"/>
    <n v="64645"/>
    <n v="21.76"/>
    <n v="0.93"/>
    <n v="7.0000000000000007E-2"/>
    <x v="0"/>
    <x v="0"/>
  </r>
  <r>
    <x v="8"/>
    <x v="0"/>
    <x v="0"/>
    <n v="200.95"/>
    <n v="203.95"/>
    <n v="199.5"/>
    <n v="202.7"/>
    <n v="202.32900304357509"/>
    <n v="53884"/>
    <n v="1265"/>
    <n v="10902296"/>
    <m/>
    <m/>
    <n v="4.45"/>
    <n v="1.75"/>
    <x v="0"/>
    <x v="0"/>
  </r>
  <r>
    <x v="8"/>
    <x v="1"/>
    <x v="0"/>
    <n v="197.85"/>
    <n v="202.5"/>
    <n v="197.85"/>
    <n v="201.1"/>
    <n v="200.65861178480603"/>
    <n v="101843"/>
    <n v="2557"/>
    <n v="20435675"/>
    <n v="65864"/>
    <n v="64.67"/>
    <n v="4.6500000000000004"/>
    <n v="3.25"/>
    <x v="0"/>
    <x v="0"/>
  </r>
  <r>
    <x v="8"/>
    <x v="2"/>
    <x v="0"/>
    <n v="201"/>
    <n v="203.95"/>
    <n v="196.3"/>
    <n v="197.75"/>
    <n v="200.04740963855423"/>
    <n v="49800"/>
    <n v="1894"/>
    <n v="9962361"/>
    <n v="18689"/>
    <n v="37.53"/>
    <n v="7.65"/>
    <n v="-3.25"/>
    <x v="1"/>
    <x v="0"/>
  </r>
  <r>
    <x v="8"/>
    <x v="3"/>
    <x v="1"/>
    <n v="195.45"/>
    <n v="201.2"/>
    <n v="194.4"/>
    <n v="199.95"/>
    <n v="198.81782815426732"/>
    <n v="62463"/>
    <n v="2465"/>
    <n v="12418758"/>
    <n v="22209"/>
    <n v="35.56"/>
    <n v="6.8"/>
    <n v="4.5"/>
    <x v="0"/>
    <x v="0"/>
  </r>
  <r>
    <x v="8"/>
    <x v="4"/>
    <x v="1"/>
    <n v="198.15"/>
    <n v="199.5"/>
    <n v="193"/>
    <n v="193.8"/>
    <n v="194.99146848440773"/>
    <n v="92129"/>
    <n v="1836"/>
    <n v="17964369"/>
    <m/>
    <m/>
    <n v="6.5"/>
    <n v="-4.3499999999999996"/>
    <x v="1"/>
    <x v="0"/>
  </r>
  <r>
    <x v="8"/>
    <x v="5"/>
    <x v="1"/>
    <n v="204.95"/>
    <n v="204.95"/>
    <n v="195.85"/>
    <n v="198.1"/>
    <n v="198.4520273702453"/>
    <n v="33467"/>
    <n v="1090"/>
    <n v="6641594"/>
    <n v="21478"/>
    <n v="64.180000000000007"/>
    <n v="9.1"/>
    <n v="-6.85"/>
    <x v="1"/>
    <x v="0"/>
  </r>
  <r>
    <x v="8"/>
    <x v="6"/>
    <x v="1"/>
    <n v="203"/>
    <n v="203"/>
    <n v="197.25"/>
    <n v="200.7"/>
    <n v="200.08182503077856"/>
    <n v="54421"/>
    <n v="1951"/>
    <n v="10888653"/>
    <n v="35086"/>
    <n v="64.47"/>
    <n v="5.75"/>
    <n v="-2.2999999999999998"/>
    <x v="1"/>
    <x v="0"/>
  </r>
  <r>
    <x v="8"/>
    <x v="7"/>
    <x v="1"/>
    <n v="196"/>
    <n v="198.35"/>
    <n v="195.05"/>
    <n v="197.35"/>
    <n v="197.01365705614569"/>
    <n v="21747"/>
    <n v="1068"/>
    <n v="4284456"/>
    <n v="11246"/>
    <n v="51.71"/>
    <n v="3.3"/>
    <n v="1.35"/>
    <x v="0"/>
    <x v="0"/>
  </r>
  <r>
    <x v="8"/>
    <x v="8"/>
    <x v="2"/>
    <n v="199.95"/>
    <n v="200.05"/>
    <n v="195.8"/>
    <n v="196"/>
    <n v="198.27340590425626"/>
    <n v="56129"/>
    <n v="2028"/>
    <n v="11128888"/>
    <n v="27500"/>
    <n v="48.99"/>
    <n v="4.25"/>
    <n v="-3.95"/>
    <x v="1"/>
    <x v="0"/>
  </r>
  <r>
    <x v="8"/>
    <x v="9"/>
    <x v="2"/>
    <n v="198.55"/>
    <n v="202.35"/>
    <n v="197.4"/>
    <n v="198.25"/>
    <n v="199.59926002181203"/>
    <n v="98111"/>
    <n v="2303"/>
    <n v="19582883"/>
    <n v="54893"/>
    <n v="55.95"/>
    <n v="4.95"/>
    <n v="-0.3"/>
    <x v="1"/>
    <x v="0"/>
  </r>
  <r>
    <x v="8"/>
    <x v="10"/>
    <x v="2"/>
    <n v="204.2"/>
    <n v="204.8"/>
    <n v="199.75"/>
    <n v="202.6"/>
    <n v="202.52998245932378"/>
    <n v="82665"/>
    <n v="2491"/>
    <n v="16742141"/>
    <n v="33084"/>
    <n v="40.020000000000003"/>
    <n v="5.05"/>
    <n v="-1.6"/>
    <x v="1"/>
    <x v="0"/>
  </r>
  <r>
    <x v="8"/>
    <x v="11"/>
    <x v="2"/>
    <n v="211.65"/>
    <n v="212"/>
    <n v="203.95"/>
    <n v="204.75"/>
    <n v="206.67822038282463"/>
    <n v="88918"/>
    <n v="2014"/>
    <n v="18377414"/>
    <n v="49152"/>
    <n v="55.28"/>
    <n v="8.0500000000000007"/>
    <n v="-6.9"/>
    <x v="1"/>
    <x v="0"/>
  </r>
  <r>
    <x v="8"/>
    <x v="12"/>
    <x v="3"/>
    <n v="216.5"/>
    <n v="219.2"/>
    <n v="211"/>
    <n v="211.65"/>
    <n v="213.14065832708826"/>
    <n v="52041"/>
    <n v="1048"/>
    <n v="11092053"/>
    <n v="31071"/>
    <n v="59.7"/>
    <n v="8.1999999999999993"/>
    <n v="-4.8499999999999996"/>
    <x v="1"/>
    <x v="0"/>
  </r>
  <r>
    <x v="8"/>
    <x v="13"/>
    <x v="3"/>
    <n v="216.95"/>
    <n v="218"/>
    <n v="212.15"/>
    <n v="216.35"/>
    <n v="215.91282535401214"/>
    <n v="37075"/>
    <n v="925"/>
    <n v="8004968"/>
    <n v="18067"/>
    <n v="48.73"/>
    <n v="5.85"/>
    <n v="-0.6"/>
    <x v="1"/>
    <x v="0"/>
  </r>
  <r>
    <x v="8"/>
    <x v="14"/>
    <x v="3"/>
    <n v="215"/>
    <n v="216.9"/>
    <n v="212.5"/>
    <n v="213.5"/>
    <n v="214.2659770341115"/>
    <n v="71149"/>
    <n v="1548"/>
    <n v="15244810"/>
    <n v="29917"/>
    <n v="42.05"/>
    <n v="4.4000000000000004"/>
    <n v="-1.5"/>
    <x v="1"/>
    <x v="0"/>
  </r>
  <r>
    <x v="8"/>
    <x v="15"/>
    <x v="3"/>
    <n v="214.45"/>
    <n v="214.45"/>
    <n v="210.9"/>
    <n v="212.4"/>
    <n v="212.64604971772559"/>
    <n v="64122"/>
    <n v="1811"/>
    <n v="13635290"/>
    <n v="35619"/>
    <n v="55.55"/>
    <n v="3.55"/>
    <n v="-2.0499999999999998"/>
    <x v="1"/>
    <x v="0"/>
  </r>
  <r>
    <x v="8"/>
    <x v="16"/>
    <x v="3"/>
    <n v="212.3"/>
    <n v="217.15"/>
    <n v="211.6"/>
    <n v="213.85"/>
    <n v="213.94712372647595"/>
    <n v="44954"/>
    <n v="942"/>
    <n v="9617779"/>
    <n v="27179"/>
    <n v="60.46"/>
    <n v="5.55"/>
    <n v="1.55"/>
    <x v="0"/>
    <x v="0"/>
  </r>
  <r>
    <x v="8"/>
    <x v="17"/>
    <x v="4"/>
    <n v="214.2"/>
    <n v="214.2"/>
    <n v="209.7"/>
    <n v="211.3"/>
    <n v="211.36893872708484"/>
    <n v="52258"/>
    <n v="1756"/>
    <n v="11045718"/>
    <n v="30752"/>
    <n v="58.85"/>
    <n v="4.5"/>
    <n v="-2.9"/>
    <x v="1"/>
    <x v="0"/>
  </r>
  <r>
    <x v="8"/>
    <x v="18"/>
    <x v="4"/>
    <n v="211.6"/>
    <n v="215.1"/>
    <n v="209.85"/>
    <n v="210.5"/>
    <n v="212.32749777382011"/>
    <n v="56150"/>
    <n v="1445"/>
    <n v="11922189"/>
    <n v="28042"/>
    <n v="49.94"/>
    <n v="5.25"/>
    <n v="-1.1000000000000001"/>
    <x v="1"/>
    <x v="0"/>
  </r>
  <r>
    <x v="8"/>
    <x v="19"/>
    <x v="4"/>
    <n v="212.95"/>
    <n v="212.95"/>
    <n v="207.85"/>
    <n v="208.5"/>
    <n v="208.6015217149839"/>
    <n v="36012"/>
    <n v="1006"/>
    <n v="7512158"/>
    <n v="23482"/>
    <n v="65.209999999999994"/>
    <n v="5.0999999999999996"/>
    <n v="-4.45"/>
    <x v="1"/>
    <x v="0"/>
  </r>
  <r>
    <x v="8"/>
    <x v="20"/>
    <x v="4"/>
    <n v="209"/>
    <n v="213"/>
    <n v="207.6"/>
    <n v="208.95"/>
    <n v="209.42879287730037"/>
    <n v="25159"/>
    <n v="843"/>
    <n v="5269019"/>
    <n v="13321"/>
    <n v="52.95"/>
    <n v="5.4"/>
    <n v="-0.05"/>
    <x v="1"/>
    <x v="0"/>
  </r>
  <r>
    <x v="8"/>
    <x v="21"/>
    <x v="0"/>
    <n v="214.05"/>
    <n v="216.85"/>
    <n v="208.85"/>
    <n v="209.9"/>
    <n v="213.04446945220894"/>
    <n v="55094"/>
    <n v="1187"/>
    <n v="11737472"/>
    <n v="32365"/>
    <n v="58.74"/>
    <n v="8"/>
    <n v="-4.1500000000000004"/>
    <x v="1"/>
    <x v="0"/>
  </r>
  <r>
    <x v="8"/>
    <x v="22"/>
    <x v="0"/>
    <n v="216.7"/>
    <n v="216.7"/>
    <n v="213.05"/>
    <n v="215.85"/>
    <n v="214.82284183611347"/>
    <n v="16426"/>
    <n v="487"/>
    <n v="3528680"/>
    <n v="8682"/>
    <n v="52.86"/>
    <n v="3.65"/>
    <n v="-0.85"/>
    <x v="1"/>
    <x v="0"/>
  </r>
  <r>
    <x v="8"/>
    <x v="23"/>
    <x v="0"/>
    <n v="219"/>
    <n v="219"/>
    <n v="213.65"/>
    <n v="214.3"/>
    <n v="215.00789084333388"/>
    <n v="30415"/>
    <n v="1047"/>
    <n v="6539465"/>
    <n v="11426"/>
    <n v="37.57"/>
    <n v="5.35"/>
    <n v="-4.7"/>
    <x v="1"/>
    <x v="0"/>
  </r>
  <r>
    <x v="8"/>
    <x v="24"/>
    <x v="0"/>
    <n v="219.95"/>
    <n v="219.95"/>
    <n v="215"/>
    <n v="216.15"/>
    <n v="218.19380760550905"/>
    <n v="47413"/>
    <n v="1391"/>
    <n v="10345223"/>
    <n v="29939"/>
    <n v="63.15"/>
    <n v="4.95"/>
    <n v="-3.8"/>
    <x v="1"/>
    <x v="0"/>
  </r>
  <r>
    <x v="8"/>
    <x v="25"/>
    <x v="0"/>
    <n v="214.3"/>
    <n v="217.45"/>
    <n v="212.75"/>
    <n v="216.95"/>
    <n v="215.66556691601608"/>
    <n v="30613"/>
    <n v="720"/>
    <n v="6602170"/>
    <n v="16298"/>
    <n v="53.24"/>
    <n v="4.7"/>
    <n v="2.65"/>
    <x v="0"/>
    <x v="0"/>
  </r>
  <r>
    <x v="8"/>
    <x v="26"/>
    <x v="1"/>
    <n v="216"/>
    <n v="224.35"/>
    <n v="211.25"/>
    <n v="213.6"/>
    <n v="218.15712031689372"/>
    <n v="270627"/>
    <n v="5363"/>
    <n v="59039207"/>
    <n v="129312"/>
    <n v="47.78"/>
    <n v="13.1"/>
    <n v="-2.4"/>
    <x v="1"/>
    <x v="0"/>
  </r>
  <r>
    <x v="8"/>
    <x v="27"/>
    <x v="2"/>
    <n v="203.05"/>
    <n v="216"/>
    <n v="202.45"/>
    <n v="214.35"/>
    <n v="211.64485881269937"/>
    <n v="93422"/>
    <n v="2055"/>
    <n v="19772286"/>
    <n v="51381"/>
    <n v="55"/>
    <n v="13.55"/>
    <n v="11.3"/>
    <x v="0"/>
    <x v="0"/>
  </r>
  <r>
    <x v="8"/>
    <x v="28"/>
    <x v="2"/>
    <n v="200"/>
    <n v="209.35"/>
    <n v="199.95"/>
    <n v="207.4"/>
    <n v="206.45608708626887"/>
    <n v="77073"/>
    <n v="1773"/>
    <n v="15912190"/>
    <n v="37716"/>
    <n v="48.94"/>
    <n v="9.4"/>
    <n v="7.4"/>
    <x v="0"/>
    <x v="0"/>
  </r>
  <r>
    <x v="8"/>
    <x v="29"/>
    <x v="2"/>
    <n v="203.8"/>
    <n v="206.85"/>
    <n v="202.4"/>
    <n v="204.4"/>
    <n v="204.38757011084823"/>
    <n v="37619"/>
    <n v="952"/>
    <n v="7688856"/>
    <n v="19624"/>
    <n v="52.17"/>
    <n v="4.45"/>
    <n v="0.6"/>
    <x v="0"/>
    <x v="0"/>
  </r>
  <r>
    <x v="8"/>
    <x v="30"/>
    <x v="2"/>
    <n v="207.05"/>
    <n v="209.55"/>
    <n v="204"/>
    <n v="204.8"/>
    <n v="206.49593474046952"/>
    <n v="37144"/>
    <n v="1075"/>
    <n v="7670085"/>
    <n v="22991"/>
    <n v="61.9"/>
    <n v="5.55"/>
    <n v="-2.25"/>
    <x v="1"/>
    <x v="0"/>
  </r>
  <r>
    <x v="8"/>
    <x v="31"/>
    <x v="3"/>
    <n v="208.05"/>
    <n v="210.95"/>
    <n v="206.65"/>
    <n v="208.7"/>
    <n v="209.38664230689545"/>
    <n v="53093"/>
    <n v="1372"/>
    <n v="11116965"/>
    <n v="26070"/>
    <n v="49.1"/>
    <n v="4.3"/>
    <n v="0.65"/>
    <x v="0"/>
    <x v="0"/>
  </r>
  <r>
    <x v="8"/>
    <x v="32"/>
    <x v="3"/>
    <n v="214"/>
    <n v="214.35"/>
    <n v="208.25"/>
    <n v="209.75"/>
    <n v="210.49011919157022"/>
    <n v="57890"/>
    <n v="1950"/>
    <n v="12185273"/>
    <n v="35466"/>
    <n v="61.26"/>
    <n v="6.1"/>
    <n v="-4.25"/>
    <x v="1"/>
    <x v="0"/>
  </r>
  <r>
    <x v="8"/>
    <x v="33"/>
    <x v="3"/>
    <n v="211.15"/>
    <n v="214.75"/>
    <n v="209"/>
    <n v="214.15"/>
    <n v="212.17925878797519"/>
    <n v="37722"/>
    <n v="1008"/>
    <n v="8003826"/>
    <n v="19907"/>
    <n v="52.77"/>
    <n v="5.75"/>
    <n v="3"/>
    <x v="0"/>
    <x v="0"/>
  </r>
  <r>
    <x v="8"/>
    <x v="34"/>
    <x v="3"/>
    <n v="212.55"/>
    <n v="214.3"/>
    <n v="209.7"/>
    <n v="211.4"/>
    <n v="212.02864143751702"/>
    <n v="36730"/>
    <n v="1340"/>
    <n v="7787812"/>
    <n v="19582"/>
    <n v="53.31"/>
    <n v="4.5999999999999996"/>
    <n v="-1.1499999999999999"/>
    <x v="1"/>
    <x v="0"/>
  </r>
  <r>
    <x v="8"/>
    <x v="35"/>
    <x v="3"/>
    <n v="211.2"/>
    <n v="213.3"/>
    <n v="210.5"/>
    <n v="212.35"/>
    <n v="211.63727105525328"/>
    <n v="52196"/>
    <n v="1459"/>
    <n v="11046619"/>
    <n v="26989"/>
    <n v="51.71"/>
    <n v="2.8"/>
    <n v="1.1499999999999999"/>
    <x v="0"/>
    <x v="0"/>
  </r>
  <r>
    <x v="8"/>
    <x v="36"/>
    <x v="4"/>
    <n v="216.95"/>
    <n v="217.2"/>
    <n v="211.55"/>
    <n v="212.9"/>
    <n v="214.59949527993271"/>
    <n v="53495"/>
    <n v="1686"/>
    <n v="11480000"/>
    <n v="37272"/>
    <n v="69.67"/>
    <n v="5.65"/>
    <n v="-4.05"/>
    <x v="1"/>
    <x v="0"/>
  </r>
  <r>
    <x v="8"/>
    <x v="37"/>
    <x v="4"/>
    <n v="219"/>
    <n v="222.3"/>
    <n v="215.15"/>
    <n v="216.5"/>
    <n v="219.07917774965782"/>
    <n v="38723"/>
    <n v="666"/>
    <n v="8483403"/>
    <n v="26712"/>
    <n v="68.98"/>
    <n v="7.15"/>
    <n v="-2.5"/>
    <x v="1"/>
    <x v="0"/>
  </r>
  <r>
    <x v="8"/>
    <x v="38"/>
    <x v="4"/>
    <n v="218.85"/>
    <n v="219.2"/>
    <n v="216.05"/>
    <n v="217.85"/>
    <n v="217.69535475660197"/>
    <n v="44002"/>
    <n v="1278"/>
    <n v="9579031"/>
    <n v="20431"/>
    <n v="46.43"/>
    <n v="3.15"/>
    <n v="-1"/>
    <x v="1"/>
    <x v="0"/>
  </r>
  <r>
    <x v="8"/>
    <x v="39"/>
    <x v="4"/>
    <n v="213.05"/>
    <n v="218.95"/>
    <n v="213.05"/>
    <n v="218.1"/>
    <n v="217.05781903209805"/>
    <n v="42339"/>
    <n v="958"/>
    <n v="9190011"/>
    <n v="20167"/>
    <n v="47.63"/>
    <n v="5.9"/>
    <n v="5.05"/>
    <x v="0"/>
    <x v="0"/>
  </r>
  <r>
    <x v="8"/>
    <x v="40"/>
    <x v="4"/>
    <n v="203.05"/>
    <n v="216"/>
    <n v="203.05"/>
    <n v="213.85"/>
    <n v="213.66046831955921"/>
    <n v="71148"/>
    <n v="2325"/>
    <n v="15201515"/>
    <n v="46197"/>
    <n v="64.930000000000007"/>
    <n v="12.95"/>
    <n v="10.8"/>
    <x v="0"/>
    <x v="0"/>
  </r>
  <r>
    <x v="8"/>
    <x v="41"/>
    <x v="0"/>
    <n v="216"/>
    <n v="216.55"/>
    <n v="209.5"/>
    <n v="210.2"/>
    <n v="212.48941784885676"/>
    <n v="56463"/>
    <n v="1779"/>
    <n v="11997790"/>
    <n v="29227"/>
    <n v="51.76"/>
    <n v="7.05"/>
    <n v="-5.8"/>
    <x v="1"/>
    <x v="0"/>
  </r>
  <r>
    <x v="8"/>
    <x v="42"/>
    <x v="0"/>
    <n v="219"/>
    <n v="221"/>
    <n v="213.65"/>
    <n v="214.3"/>
    <n v="216.43160067554888"/>
    <n v="47961"/>
    <n v="1221"/>
    <n v="10380276"/>
    <n v="20556"/>
    <n v="42.86"/>
    <n v="7.35"/>
    <n v="-4.7"/>
    <x v="1"/>
    <x v="0"/>
  </r>
  <r>
    <x v="8"/>
    <x v="43"/>
    <x v="0"/>
    <n v="214.85"/>
    <n v="219.95"/>
    <n v="213.65"/>
    <n v="218.25"/>
    <n v="216.35705595034474"/>
    <n v="56711"/>
    <n v="1559"/>
    <n v="12269825"/>
    <n v="24643"/>
    <n v="43.45"/>
    <n v="6.3"/>
    <n v="3.4"/>
    <x v="0"/>
    <x v="0"/>
  </r>
  <r>
    <x v="8"/>
    <x v="44"/>
    <x v="0"/>
    <n v="218"/>
    <n v="219.7"/>
    <n v="213.45"/>
    <n v="215.5"/>
    <n v="215.91440795807037"/>
    <n v="46745"/>
    <n v="973"/>
    <n v="10092919"/>
    <n v="23942"/>
    <n v="51.22"/>
    <n v="6.25"/>
    <n v="-2.5"/>
    <x v="1"/>
    <x v="0"/>
  </r>
  <r>
    <x v="8"/>
    <x v="45"/>
    <x v="0"/>
    <n v="216.1"/>
    <n v="219.9"/>
    <n v="213.65"/>
    <n v="218.85"/>
    <n v="217.50267951537836"/>
    <n v="82291"/>
    <n v="1631"/>
    <n v="17898513"/>
    <n v="45884"/>
    <n v="55.76"/>
    <n v="6.25"/>
    <n v="2.75"/>
    <x v="0"/>
    <x v="0"/>
  </r>
  <r>
    <x v="8"/>
    <x v="46"/>
    <x v="1"/>
    <n v="216.7"/>
    <n v="220.5"/>
    <n v="212"/>
    <n v="217.35"/>
    <n v="216.04399695522801"/>
    <n v="144510"/>
    <n v="4902"/>
    <n v="31220518"/>
    <n v="69818"/>
    <n v="48.31"/>
    <n v="8.5"/>
    <n v="0.65"/>
    <x v="0"/>
    <x v="0"/>
  </r>
  <r>
    <x v="8"/>
    <x v="47"/>
    <x v="1"/>
    <n v="221.25"/>
    <n v="223.5"/>
    <n v="216.25"/>
    <n v="217.1"/>
    <n v="218.95785505836577"/>
    <n v="123360"/>
    <n v="4019"/>
    <n v="27010641"/>
    <n v="65826"/>
    <n v="53.36"/>
    <n v="7.25"/>
    <n v="-4.1500000000000004"/>
    <x v="1"/>
    <x v="0"/>
  </r>
  <r>
    <x v="8"/>
    <x v="48"/>
    <x v="1"/>
    <n v="227.5"/>
    <n v="232.7"/>
    <n v="219.65"/>
    <n v="222"/>
    <n v="226.58797510454312"/>
    <n v="236027"/>
    <n v="3730"/>
    <n v="53480880"/>
    <n v="68676"/>
    <n v="29.1"/>
    <n v="13.05"/>
    <n v="-5.5"/>
    <x v="1"/>
    <x v="0"/>
  </r>
  <r>
    <x v="8"/>
    <x v="49"/>
    <x v="1"/>
    <n v="213.05"/>
    <n v="232.35"/>
    <n v="213.05"/>
    <n v="230.35"/>
    <n v="222.74796974178747"/>
    <n v="672082"/>
    <n v="14191"/>
    <n v="149704901"/>
    <n v="393401"/>
    <n v="58.53"/>
    <n v="19.3"/>
    <n v="17.3"/>
    <x v="0"/>
    <x v="0"/>
  </r>
  <r>
    <x v="8"/>
    <x v="50"/>
    <x v="2"/>
    <n v="206.05"/>
    <n v="220.5"/>
    <n v="205.65"/>
    <n v="219.05"/>
    <n v="214.72260634852839"/>
    <n v="285641"/>
    <n v="5148"/>
    <n v="61333580"/>
    <n v="148358"/>
    <n v="51.94"/>
    <n v="14.85"/>
    <n v="13"/>
    <x v="0"/>
    <x v="0"/>
  </r>
  <r>
    <x v="8"/>
    <x v="51"/>
    <x v="3"/>
    <n v="206.6"/>
    <n v="206.65"/>
    <n v="202.45"/>
    <n v="205.85"/>
    <n v="204.71864615806243"/>
    <n v="29191"/>
    <n v="932"/>
    <n v="5975942"/>
    <n v="16705"/>
    <n v="57.23"/>
    <n v="4.2"/>
    <n v="-0.75"/>
    <x v="1"/>
    <x v="0"/>
  </r>
  <r>
    <x v="8"/>
    <x v="52"/>
    <x v="3"/>
    <n v="203.05"/>
    <n v="205.5"/>
    <n v="199"/>
    <n v="204.95"/>
    <n v="203.26776010934427"/>
    <n v="89991"/>
    <n v="2302"/>
    <n v="18292269"/>
    <n v="57767"/>
    <n v="64.19"/>
    <n v="6.5"/>
    <n v="1.9"/>
    <x v="0"/>
    <x v="0"/>
  </r>
  <r>
    <x v="8"/>
    <x v="53"/>
    <x v="3"/>
    <n v="193.9"/>
    <n v="199.95"/>
    <n v="193.25"/>
    <n v="198.95"/>
    <n v="196.68903744021983"/>
    <n v="75694"/>
    <n v="1500"/>
    <n v="14888180"/>
    <n v="40224"/>
    <n v="53.14"/>
    <n v="6.7"/>
    <n v="5.05"/>
    <x v="0"/>
    <x v="0"/>
  </r>
  <r>
    <x v="8"/>
    <x v="54"/>
    <x v="3"/>
    <n v="192"/>
    <n v="194.75"/>
    <n v="191.95"/>
    <n v="193.85"/>
    <n v="194.05272351105685"/>
    <n v="58968"/>
    <n v="785"/>
    <n v="11442901"/>
    <n v="21141"/>
    <n v="35.85"/>
    <n v="2.8"/>
    <n v="1.85"/>
    <x v="0"/>
    <x v="0"/>
  </r>
  <r>
    <x v="8"/>
    <x v="55"/>
    <x v="3"/>
    <n v="189.25"/>
    <n v="192.75"/>
    <n v="187.05"/>
    <n v="191.45"/>
    <n v="189.97256808569509"/>
    <n v="75897"/>
    <n v="2021"/>
    <n v="14418348"/>
    <n v="42867"/>
    <n v="56.48"/>
    <n v="5.7"/>
    <n v="2.2000000000000002"/>
    <x v="0"/>
    <x v="0"/>
  </r>
  <r>
    <x v="8"/>
    <x v="56"/>
    <x v="4"/>
    <n v="191.65"/>
    <n v="193.1"/>
    <n v="190.1"/>
    <n v="190.95"/>
    <n v="191.42987692145158"/>
    <n v="18931"/>
    <n v="644"/>
    <n v="3623959"/>
    <n v="9084"/>
    <n v="47.98"/>
    <n v="3"/>
    <n v="-0.7"/>
    <x v="1"/>
    <x v="0"/>
  </r>
  <r>
    <x v="8"/>
    <x v="57"/>
    <x v="4"/>
    <n v="189.75"/>
    <n v="195.1"/>
    <n v="189.05"/>
    <n v="191.4"/>
    <n v="191.70296550723236"/>
    <n v="62013"/>
    <n v="1787"/>
    <n v="11888076"/>
    <n v="33471"/>
    <n v="53.97"/>
    <n v="6.05"/>
    <n v="1.65"/>
    <x v="0"/>
    <x v="0"/>
  </r>
  <r>
    <x v="8"/>
    <x v="58"/>
    <x v="4"/>
    <n v="192.8"/>
    <n v="194.9"/>
    <n v="192.3"/>
    <n v="193.55"/>
    <n v="193.55757138852178"/>
    <n v="24969"/>
    <n v="823"/>
    <n v="4832939"/>
    <n v="10858"/>
    <n v="43.49"/>
    <n v="2.6"/>
    <n v="0.75"/>
    <x v="0"/>
    <x v="0"/>
  </r>
  <r>
    <x v="8"/>
    <x v="59"/>
    <x v="4"/>
    <n v="191.25"/>
    <n v="198.15"/>
    <n v="191.25"/>
    <n v="192.8"/>
    <n v="194.19887407639078"/>
    <n v="51158"/>
    <n v="1643"/>
    <n v="9934826"/>
    <n v="25466"/>
    <n v="49.78"/>
    <n v="6.9"/>
    <n v="1.55"/>
    <x v="0"/>
    <x v="0"/>
  </r>
  <r>
    <x v="8"/>
    <x v="60"/>
    <x v="4"/>
    <n v="196.05"/>
    <n v="196.55"/>
    <n v="192"/>
    <n v="195.35"/>
    <n v="193.67680652680653"/>
    <n v="25740"/>
    <n v="811"/>
    <n v="4985241"/>
    <n v="12034"/>
    <n v="46.75"/>
    <n v="4.55"/>
    <n v="-0.7"/>
    <x v="1"/>
    <x v="0"/>
  </r>
  <r>
    <x v="8"/>
    <x v="61"/>
    <x v="0"/>
    <n v="184"/>
    <n v="196.95"/>
    <n v="184"/>
    <n v="196.05"/>
    <n v="193.91417604052276"/>
    <n v="101079"/>
    <n v="2252"/>
    <n v="19600651"/>
    <n v="38653"/>
    <n v="38.24"/>
    <n v="12.95"/>
    <n v="12.05"/>
    <x v="0"/>
    <x v="0"/>
  </r>
  <r>
    <x v="8"/>
    <x v="62"/>
    <x v="0"/>
    <n v="200.65"/>
    <n v="203"/>
    <n v="194.5"/>
    <n v="195.3"/>
    <n v="198.05290645400882"/>
    <n v="127905"/>
    <n v="2149"/>
    <n v="25331957"/>
    <n v="54423"/>
    <n v="42.55"/>
    <n v="8.5"/>
    <n v="-5.35"/>
    <x v="1"/>
    <x v="0"/>
  </r>
  <r>
    <x v="8"/>
    <x v="63"/>
    <x v="0"/>
    <n v="205.65"/>
    <n v="206.05"/>
    <n v="199.6"/>
    <n v="199.95"/>
    <n v="202.26938243441421"/>
    <n v="30685"/>
    <n v="816"/>
    <n v="6206636"/>
    <n v="15728"/>
    <n v="51.26"/>
    <n v="6.45"/>
    <n v="-5.7"/>
    <x v="1"/>
    <x v="0"/>
  </r>
  <r>
    <x v="8"/>
    <x v="64"/>
    <x v="0"/>
    <n v="207.05"/>
    <n v="208.35"/>
    <n v="204.95"/>
    <n v="205.9"/>
    <n v="206.8018096362093"/>
    <n v="48297"/>
    <n v="904"/>
    <n v="9987907"/>
    <n v="26063"/>
    <n v="53.96"/>
    <n v="3.4"/>
    <n v="-1.1499999999999999"/>
    <x v="1"/>
    <x v="0"/>
  </r>
  <r>
    <x v="8"/>
    <x v="65"/>
    <x v="0"/>
    <n v="203.8"/>
    <n v="205"/>
    <n v="201.1"/>
    <n v="204.35"/>
    <n v="203.58286482944158"/>
    <n v="57986"/>
    <n v="919"/>
    <n v="11804956"/>
    <n v="29965"/>
    <n v="51.68"/>
    <n v="3.9"/>
    <n v="0.55000000000000004"/>
    <x v="0"/>
    <x v="0"/>
  </r>
  <r>
    <x v="8"/>
    <x v="66"/>
    <x v="1"/>
    <n v="201.45"/>
    <n v="202.25"/>
    <n v="198.3"/>
    <n v="200.5"/>
    <n v="199.93714960165241"/>
    <n v="27112"/>
    <n v="658"/>
    <n v="5420696"/>
    <n v="12899"/>
    <n v="47.58"/>
    <n v="3.95"/>
    <n v="-0.95"/>
    <x v="1"/>
    <x v="0"/>
  </r>
  <r>
    <x v="8"/>
    <x v="67"/>
    <x v="1"/>
    <n v="197.55"/>
    <n v="199.45"/>
    <n v="196.05"/>
    <n v="198.65"/>
    <n v="198.00238262088297"/>
    <n v="28540"/>
    <n v="587"/>
    <n v="5650988"/>
    <n v="8662"/>
    <n v="30.35"/>
    <n v="3.4"/>
    <n v="1.1000000000000001"/>
    <x v="0"/>
    <x v="0"/>
  </r>
  <r>
    <x v="8"/>
    <x v="68"/>
    <x v="1"/>
    <n v="202.25"/>
    <n v="203.95"/>
    <n v="196.9"/>
    <n v="197.6"/>
    <n v="199.7696741653991"/>
    <n v="37473"/>
    <n v="832"/>
    <n v="7485969"/>
    <n v="16515"/>
    <n v="44.07"/>
    <n v="7.05"/>
    <n v="-4.6500000000000004"/>
    <x v="1"/>
    <x v="0"/>
  </r>
  <r>
    <x v="8"/>
    <x v="69"/>
    <x v="1"/>
    <n v="199.95"/>
    <n v="203.95"/>
    <n v="197.6"/>
    <n v="202.2"/>
    <n v="202.04698518541818"/>
    <n v="158965"/>
    <n v="2463"/>
    <n v="32118399"/>
    <n v="70035"/>
    <n v="44.06"/>
    <n v="6.35"/>
    <n v="2.25"/>
    <x v="0"/>
    <x v="0"/>
  </r>
  <r>
    <x v="8"/>
    <x v="70"/>
    <x v="1"/>
    <n v="194.2"/>
    <n v="199.5"/>
    <n v="193.5"/>
    <n v="198.45"/>
    <n v="197.55378199597354"/>
    <n v="41724"/>
    <n v="1151"/>
    <n v="8242734"/>
    <n v="19806"/>
    <n v="47.47"/>
    <n v="6"/>
    <n v="4.25"/>
    <x v="0"/>
    <x v="0"/>
  </r>
  <r>
    <x v="8"/>
    <x v="71"/>
    <x v="2"/>
    <n v="194"/>
    <n v="197"/>
    <n v="192.55"/>
    <n v="195.65"/>
    <n v="195.27433988916658"/>
    <n v="36812"/>
    <n v="568"/>
    <n v="7188439"/>
    <n v="17201"/>
    <n v="46.73"/>
    <n v="4.45"/>
    <n v="1.65"/>
    <x v="0"/>
    <x v="0"/>
  </r>
  <r>
    <x v="8"/>
    <x v="72"/>
    <x v="2"/>
    <n v="192.05"/>
    <n v="195.75"/>
    <n v="192.05"/>
    <n v="193.95"/>
    <n v="194.41518558447558"/>
    <n v="32465"/>
    <n v="843"/>
    <n v="6311689"/>
    <n v="12255"/>
    <n v="37.75"/>
    <n v="3.7"/>
    <n v="1.9"/>
    <x v="0"/>
    <x v="0"/>
  </r>
  <r>
    <x v="8"/>
    <x v="73"/>
    <x v="2"/>
    <n v="193.3"/>
    <n v="195.5"/>
    <n v="192.95"/>
    <n v="194"/>
    <n v="194.10824628450106"/>
    <n v="58875"/>
    <n v="636"/>
    <n v="11428123"/>
    <n v="26873"/>
    <n v="45.64"/>
    <n v="2.5499999999999998"/>
    <n v="0.7"/>
    <x v="0"/>
    <x v="0"/>
  </r>
  <r>
    <x v="8"/>
    <x v="74"/>
    <x v="2"/>
    <n v="195.25"/>
    <n v="196.8"/>
    <n v="192.3"/>
    <n v="193.3"/>
    <n v="193.41965629207255"/>
    <n v="37881"/>
    <n v="780"/>
    <n v="7326930"/>
    <n v="16420"/>
    <n v="43.35"/>
    <n v="4.5"/>
    <n v="-1.95"/>
    <x v="1"/>
    <x v="0"/>
  </r>
  <r>
    <x v="8"/>
    <x v="75"/>
    <x v="2"/>
    <n v="195.25"/>
    <n v="197.7"/>
    <n v="194.85"/>
    <n v="196.1"/>
    <n v="196.30746257828937"/>
    <n v="82706"/>
    <n v="1789"/>
    <n v="16235805"/>
    <n v="50295"/>
    <n v="60.81"/>
    <n v="2.85"/>
    <n v="0.85"/>
    <x v="0"/>
    <x v="0"/>
  </r>
  <r>
    <x v="8"/>
    <x v="76"/>
    <x v="3"/>
    <n v="194.9"/>
    <n v="197"/>
    <n v="193.8"/>
    <n v="196.35"/>
    <n v="195.7841913676547"/>
    <n v="23076"/>
    <n v="646"/>
    <n v="4517916"/>
    <n v="12265"/>
    <n v="53.15"/>
    <n v="3.2"/>
    <n v="1.45"/>
    <x v="0"/>
    <x v="0"/>
  </r>
  <r>
    <x v="8"/>
    <x v="77"/>
    <x v="3"/>
    <n v="197.6"/>
    <n v="197.6"/>
    <n v="193.55"/>
    <n v="194.9"/>
    <n v="195.45174985656914"/>
    <n v="52290"/>
    <n v="953"/>
    <n v="10220172"/>
    <n v="19276"/>
    <n v="36.86"/>
    <n v="4.05"/>
    <n v="-2.7"/>
    <x v="1"/>
    <x v="0"/>
  </r>
  <r>
    <x v="8"/>
    <x v="78"/>
    <x v="3"/>
    <n v="194.6"/>
    <n v="197.5"/>
    <n v="192.6"/>
    <n v="196.95"/>
    <n v="196.16436620896522"/>
    <n v="167358"/>
    <n v="3667"/>
    <n v="32829676"/>
    <n v="101800"/>
    <n v="60.83"/>
    <n v="4.9000000000000004"/>
    <n v="2.35"/>
    <x v="0"/>
    <x v="0"/>
  </r>
  <r>
    <x v="8"/>
    <x v="79"/>
    <x v="3"/>
    <n v="190.3"/>
    <n v="194.5"/>
    <n v="190.3"/>
    <n v="193.55"/>
    <n v="192.29804643364798"/>
    <n v="54874"/>
    <n v="1294"/>
    <n v="10552163"/>
    <n v="24000"/>
    <n v="43.74"/>
    <n v="4.2"/>
    <n v="3.25"/>
    <x v="0"/>
    <x v="0"/>
  </r>
  <r>
    <x v="8"/>
    <x v="80"/>
    <x v="3"/>
    <n v="193.35"/>
    <n v="194"/>
    <n v="189"/>
    <n v="190.05"/>
    <n v="191.20102277250967"/>
    <n v="97969"/>
    <n v="1987"/>
    <n v="18731773"/>
    <n v="62888"/>
    <n v="64.19"/>
    <n v="5"/>
    <n v="-3.3"/>
    <x v="1"/>
    <x v="0"/>
  </r>
  <r>
    <x v="8"/>
    <x v="81"/>
    <x v="4"/>
    <n v="193.95"/>
    <n v="194"/>
    <n v="191.65"/>
    <n v="193.6"/>
    <n v="192.9872397256116"/>
    <n v="82365"/>
    <n v="1836"/>
    <n v="15895394"/>
    <n v="57694"/>
    <n v="70.05"/>
    <n v="2.35"/>
    <n v="-0.35"/>
    <x v="1"/>
    <x v="0"/>
  </r>
  <r>
    <x v="8"/>
    <x v="82"/>
    <x v="4"/>
    <n v="194.6"/>
    <n v="194.6"/>
    <n v="190.9"/>
    <n v="192.25"/>
    <n v="192.05951590665373"/>
    <n v="39166"/>
    <n v="619"/>
    <n v="7522203"/>
    <n v="16076"/>
    <n v="41.05"/>
    <n v="3.7"/>
    <n v="-2.35"/>
    <x v="1"/>
    <x v="0"/>
  </r>
  <r>
    <x v="8"/>
    <x v="83"/>
    <x v="4"/>
    <n v="191.55"/>
    <n v="196.2"/>
    <n v="190.9"/>
    <n v="194.3"/>
    <n v="193.84162301334351"/>
    <n v="280811"/>
    <n v="4551"/>
    <n v="54432860"/>
    <m/>
    <m/>
    <n v="5.3"/>
    <n v="2.75"/>
    <x v="0"/>
    <x v="0"/>
  </r>
  <r>
    <x v="8"/>
    <x v="84"/>
    <x v="4"/>
    <n v="181.55"/>
    <n v="191"/>
    <n v="181.55"/>
    <n v="190.8"/>
    <n v="188.33469594167474"/>
    <n v="142374"/>
    <n v="1767"/>
    <n v="26813964"/>
    <n v="72558"/>
    <n v="50.96"/>
    <n v="9.4499999999999993"/>
    <n v="9.25"/>
    <x v="0"/>
    <x v="0"/>
  </r>
  <r>
    <x v="8"/>
    <x v="85"/>
    <x v="4"/>
    <n v="181.05"/>
    <n v="184.9"/>
    <n v="179.4"/>
    <n v="183.85"/>
    <n v="182.30024466349903"/>
    <n v="112808"/>
    <n v="2332"/>
    <n v="20564926"/>
    <n v="79456"/>
    <n v="70.430000000000007"/>
    <n v="5.5"/>
    <n v="2.8"/>
    <x v="0"/>
    <x v="0"/>
  </r>
  <r>
    <x v="8"/>
    <x v="86"/>
    <x v="0"/>
    <n v="172.75"/>
    <n v="179.15"/>
    <n v="172.75"/>
    <n v="177.65"/>
    <n v="176.73964008079818"/>
    <n v="65348"/>
    <n v="1219"/>
    <n v="11549582"/>
    <n v="27604"/>
    <n v="42.24"/>
    <n v="6.4"/>
    <n v="4.9000000000000004"/>
    <x v="0"/>
    <x v="0"/>
  </r>
  <r>
    <x v="8"/>
    <x v="87"/>
    <x v="0"/>
    <n v="181.95"/>
    <n v="185"/>
    <n v="178"/>
    <n v="179.9"/>
    <n v="182.05078753413895"/>
    <n v="106916"/>
    <n v="2373"/>
    <n v="19464142"/>
    <n v="64802"/>
    <n v="60.61"/>
    <n v="7"/>
    <n v="-2.0499999999999998"/>
    <x v="1"/>
    <x v="0"/>
  </r>
  <r>
    <x v="8"/>
    <x v="88"/>
    <x v="0"/>
    <n v="176.35"/>
    <n v="182"/>
    <n v="176.35"/>
    <n v="181.5"/>
    <n v="180.33277797446738"/>
    <n v="48017"/>
    <n v="2575"/>
    <n v="8659039"/>
    <n v="22920"/>
    <n v="47.73"/>
    <n v="5.65"/>
    <n v="5.15"/>
    <x v="0"/>
    <x v="0"/>
  </r>
  <r>
    <x v="8"/>
    <x v="89"/>
    <x v="0"/>
    <n v="182.6"/>
    <n v="184"/>
    <n v="179.95"/>
    <n v="180.8"/>
    <n v="181.87021636948373"/>
    <n v="157647"/>
    <n v="3013"/>
    <n v="28671294"/>
    <n v="106082"/>
    <n v="67.290000000000006"/>
    <n v="4.05"/>
    <n v="-1.8"/>
    <x v="1"/>
    <x v="0"/>
  </r>
  <r>
    <x v="8"/>
    <x v="90"/>
    <x v="0"/>
    <n v="178.05"/>
    <n v="182.95"/>
    <n v="176.1"/>
    <n v="182.6"/>
    <n v="180.27213065639941"/>
    <n v="246999"/>
    <n v="4165"/>
    <n v="44527036"/>
    <n v="117064"/>
    <n v="47.39"/>
    <n v="6.85"/>
    <n v="4.55"/>
    <x v="0"/>
    <x v="0"/>
  </r>
  <r>
    <x v="8"/>
    <x v="91"/>
    <x v="1"/>
    <n v="176.55"/>
    <n v="178.75"/>
    <n v="172"/>
    <n v="173.55"/>
    <n v="174.14856893161459"/>
    <n v="36616"/>
    <n v="818"/>
    <n v="6376624"/>
    <n v="22632"/>
    <n v="61.81"/>
    <n v="6.75"/>
    <n v="-3"/>
    <x v="1"/>
    <x v="0"/>
  </r>
  <r>
    <x v="8"/>
    <x v="92"/>
    <x v="2"/>
    <n v="175.7"/>
    <n v="180.8"/>
    <n v="174.55"/>
    <n v="176.55"/>
    <n v="176.99497492775794"/>
    <n v="94128"/>
    <n v="2080"/>
    <n v="16660183"/>
    <n v="55285"/>
    <n v="58.73"/>
    <n v="6.25"/>
    <n v="0.85"/>
    <x v="0"/>
    <x v="0"/>
  </r>
  <r>
    <x v="8"/>
    <x v="93"/>
    <x v="2"/>
    <n v="175.6"/>
    <n v="182.7"/>
    <n v="175.6"/>
    <n v="180.55"/>
    <n v="180.59505010312284"/>
    <n v="48001"/>
    <n v="944"/>
    <n v="8668743"/>
    <n v="25902"/>
    <n v="53.96"/>
    <n v="7.1"/>
    <n v="4.95"/>
    <x v="0"/>
    <x v="0"/>
  </r>
  <r>
    <x v="8"/>
    <x v="94"/>
    <x v="2"/>
    <n v="174.05"/>
    <n v="180.3"/>
    <n v="174.05"/>
    <n v="178.4"/>
    <n v="178.34219685931683"/>
    <n v="24708"/>
    <n v="594"/>
    <n v="4406479"/>
    <n v="14081"/>
    <n v="56.99"/>
    <n v="6.25"/>
    <n v="4.3499999999999996"/>
    <x v="0"/>
    <x v="0"/>
  </r>
  <r>
    <x v="8"/>
    <x v="95"/>
    <x v="3"/>
    <n v="178.45"/>
    <n v="182.05"/>
    <n v="174"/>
    <n v="177.3"/>
    <n v="177.03189426332438"/>
    <n v="125822"/>
    <n v="2973"/>
    <n v="22274507"/>
    <n v="78555"/>
    <n v="62.43"/>
    <n v="8.0500000000000007"/>
    <n v="-1.1499999999999999"/>
    <x v="1"/>
    <x v="0"/>
  </r>
  <r>
    <x v="8"/>
    <x v="96"/>
    <x v="3"/>
    <n v="175.3"/>
    <n v="182.5"/>
    <n v="175.3"/>
    <n v="181.5"/>
    <n v="179.76578014323786"/>
    <n v="127201"/>
    <n v="2465"/>
    <n v="22866387"/>
    <n v="82547"/>
    <n v="64.89"/>
    <n v="7.2"/>
    <n v="6.2"/>
    <x v="0"/>
    <x v="0"/>
  </r>
  <r>
    <x v="8"/>
    <x v="97"/>
    <x v="3"/>
    <n v="183.55"/>
    <n v="184.55"/>
    <n v="176.35"/>
    <n v="176.9"/>
    <n v="179.41308251077754"/>
    <n v="109719"/>
    <n v="2668"/>
    <n v="19685024"/>
    <n v="67336"/>
    <n v="61.37"/>
    <n v="8.1999999999999993"/>
    <n v="-6.65"/>
    <x v="1"/>
    <x v="0"/>
  </r>
  <r>
    <x v="8"/>
    <x v="98"/>
    <x v="3"/>
    <n v="179.45"/>
    <n v="185.25"/>
    <n v="177.65"/>
    <n v="183.55"/>
    <n v="182.68910997579994"/>
    <n v="92975"/>
    <n v="1487"/>
    <n v="16985520"/>
    <n v="44263"/>
    <n v="47.61"/>
    <n v="7.6"/>
    <n v="4.0999999999999996"/>
    <x v="0"/>
    <x v="0"/>
  </r>
  <r>
    <x v="8"/>
    <x v="99"/>
    <x v="3"/>
    <n v="180.9"/>
    <n v="182.75"/>
    <n v="176.8"/>
    <n v="179.4"/>
    <n v="179.52597764597289"/>
    <n v="109421"/>
    <n v="1543"/>
    <n v="19643912"/>
    <n v="51489"/>
    <n v="47.06"/>
    <n v="5.95"/>
    <n v="-1.5"/>
    <x v="1"/>
    <x v="0"/>
  </r>
  <r>
    <x v="8"/>
    <x v="100"/>
    <x v="4"/>
    <n v="172.05"/>
    <n v="179.3"/>
    <n v="172.05"/>
    <n v="177.3"/>
    <n v="175.80489504950495"/>
    <n v="126250"/>
    <n v="3560"/>
    <n v="22195368"/>
    <n v="94134"/>
    <n v="74.56"/>
    <n v="7.25"/>
    <n v="5.25"/>
    <x v="0"/>
    <x v="0"/>
  </r>
  <r>
    <x v="8"/>
    <x v="101"/>
    <x v="4"/>
    <n v="168.6"/>
    <n v="173.6"/>
    <n v="168.6"/>
    <n v="173"/>
    <n v="171.65650715280415"/>
    <n v="31596"/>
    <n v="459"/>
    <n v="5423659"/>
    <n v="16896"/>
    <n v="53.48"/>
    <n v="5"/>
    <n v="4.4000000000000004"/>
    <x v="0"/>
    <x v="0"/>
  </r>
  <r>
    <x v="8"/>
    <x v="102"/>
    <x v="4"/>
    <n v="170"/>
    <n v="170.05"/>
    <n v="164"/>
    <n v="168.8"/>
    <n v="167.06958057734215"/>
    <n v="104167"/>
    <n v="3555"/>
    <n v="17403137"/>
    <n v="48312"/>
    <n v="46.38"/>
    <n v="6.05"/>
    <n v="-1.2"/>
    <x v="1"/>
    <x v="0"/>
  </r>
  <r>
    <x v="8"/>
    <x v="103"/>
    <x v="0"/>
    <n v="160.05000000000001"/>
    <n v="167.2"/>
    <n v="158.80000000000001"/>
    <n v="166.8"/>
    <n v="164.35674976650623"/>
    <n v="139190"/>
    <n v="2383"/>
    <n v="22876816"/>
    <n v="103408"/>
    <n v="74.290000000000006"/>
    <n v="8.4"/>
    <n v="6.75"/>
    <x v="0"/>
    <x v="0"/>
  </r>
  <r>
    <x v="8"/>
    <x v="104"/>
    <x v="0"/>
    <n v="162"/>
    <n v="162"/>
    <n v="157.6"/>
    <n v="160.05000000000001"/>
    <n v="159.42897193983276"/>
    <n v="41019"/>
    <n v="1080"/>
    <n v="6539617"/>
    <n v="14199"/>
    <n v="34.619999999999997"/>
    <n v="4.4000000000000004"/>
    <n v="-1.95"/>
    <x v="1"/>
    <x v="0"/>
  </r>
  <r>
    <x v="8"/>
    <x v="105"/>
    <x v="0"/>
    <n v="162"/>
    <n v="166.7"/>
    <n v="156.75"/>
    <n v="161.80000000000001"/>
    <n v="161.04005190165648"/>
    <n v="296715"/>
    <n v="912"/>
    <n v="47782999"/>
    <n v="260373"/>
    <n v="87.75"/>
    <n v="9.9499999999999993"/>
    <n v="-0.2"/>
    <x v="1"/>
    <x v="1"/>
  </r>
  <r>
    <x v="8"/>
    <x v="106"/>
    <x v="0"/>
    <n v="147"/>
    <n v="160.35"/>
    <n v="147"/>
    <n v="157.75"/>
    <n v="154.17941495450984"/>
    <n v="66388"/>
    <n v="1223"/>
    <n v="10235663"/>
    <n v="25253"/>
    <n v="38.04"/>
    <n v="13.35"/>
    <n v="10.75"/>
    <x v="0"/>
    <x v="0"/>
  </r>
  <r>
    <x v="8"/>
    <x v="107"/>
    <x v="1"/>
    <n v="164"/>
    <n v="165"/>
    <n v="161"/>
    <n v="162.85"/>
    <n v="162.84375359484642"/>
    <n v="34772"/>
    <n v="619"/>
    <n v="5662403"/>
    <n v="14515"/>
    <n v="41.74"/>
    <n v="4"/>
    <n v="-1.1499999999999999"/>
    <x v="1"/>
    <x v="0"/>
  </r>
  <r>
    <x v="8"/>
    <x v="108"/>
    <x v="1"/>
    <n v="159.30000000000001"/>
    <n v="165.7"/>
    <n v="159.30000000000001"/>
    <n v="164.3"/>
    <n v="162.82159198647923"/>
    <n v="72777"/>
    <n v="1496"/>
    <n v="11849667"/>
    <n v="32585"/>
    <n v="44.77"/>
    <n v="6.4"/>
    <n v="5"/>
    <x v="0"/>
    <x v="0"/>
  </r>
  <r>
    <x v="8"/>
    <x v="109"/>
    <x v="1"/>
    <n v="163"/>
    <n v="163"/>
    <n v="157.30000000000001"/>
    <n v="161.94999999999999"/>
    <n v="160.16196551380443"/>
    <n v="30099"/>
    <n v="636"/>
    <n v="4820715"/>
    <n v="10334"/>
    <n v="34.33"/>
    <n v="5.7"/>
    <n v="-1.05"/>
    <x v="1"/>
    <x v="0"/>
  </r>
  <r>
    <x v="8"/>
    <x v="110"/>
    <x v="1"/>
    <n v="155.15"/>
    <n v="161.55000000000001"/>
    <n v="152.25"/>
    <n v="159.85"/>
    <n v="157.38042266369348"/>
    <n v="39464"/>
    <n v="1278"/>
    <n v="6210861"/>
    <n v="15284"/>
    <n v="38.729999999999997"/>
    <n v="9.3000000000000007"/>
    <n v="4.7"/>
    <x v="0"/>
    <x v="0"/>
  </r>
  <r>
    <x v="8"/>
    <x v="111"/>
    <x v="2"/>
    <n v="156.9"/>
    <n v="160.69999999999999"/>
    <n v="154.5"/>
    <n v="157.15"/>
    <n v="157.07833520179372"/>
    <n v="156992"/>
    <n v="2616"/>
    <n v="24660042"/>
    <n v="59969"/>
    <n v="38.200000000000003"/>
    <n v="6.2"/>
    <n v="0.25"/>
    <x v="0"/>
    <x v="0"/>
  </r>
  <r>
    <x v="8"/>
    <x v="112"/>
    <x v="2"/>
    <n v="150.4"/>
    <n v="160.35"/>
    <n v="144"/>
    <n v="154.25"/>
    <n v="154.78620297536816"/>
    <n v="212814"/>
    <n v="3025"/>
    <n v="32940671"/>
    <n v="97559"/>
    <n v="45.84"/>
    <n v="16.350000000000001"/>
    <n v="3.85"/>
    <x v="0"/>
    <x v="0"/>
  </r>
  <r>
    <x v="8"/>
    <x v="113"/>
    <x v="2"/>
    <n v="158.19999999999999"/>
    <n v="160.55000000000001"/>
    <n v="157.69999999999999"/>
    <n v="158.65"/>
    <n v="159.37621924410936"/>
    <n v="61411"/>
    <n v="1213"/>
    <n v="9787453"/>
    <n v="43755"/>
    <n v="71.25"/>
    <n v="2.85"/>
    <n v="0.45"/>
    <x v="0"/>
    <x v="0"/>
  </r>
  <r>
    <x v="8"/>
    <x v="114"/>
    <x v="2"/>
    <n v="161.94999999999999"/>
    <n v="161.94999999999999"/>
    <n v="157.19999999999999"/>
    <n v="158.6"/>
    <n v="158.44287366290837"/>
    <n v="34590"/>
    <n v="451"/>
    <n v="5480539"/>
    <n v="19776"/>
    <n v="57.17"/>
    <n v="4.75"/>
    <n v="-3.35"/>
    <x v="1"/>
    <x v="0"/>
  </r>
  <r>
    <x v="8"/>
    <x v="115"/>
    <x v="2"/>
    <n v="160.1"/>
    <n v="161.85"/>
    <n v="157.85"/>
    <n v="158.65"/>
    <n v="160.02404714380762"/>
    <n v="31563"/>
    <n v="742"/>
    <n v="5050839"/>
    <n v="10736"/>
    <n v="34.01"/>
    <n v="4"/>
    <n v="-1.45"/>
    <x v="1"/>
    <x v="0"/>
  </r>
  <r>
    <x v="8"/>
    <x v="116"/>
    <x v="3"/>
    <n v="161.65"/>
    <n v="163.69999999999999"/>
    <n v="158.80000000000001"/>
    <n v="160"/>
    <n v="161.5052404722872"/>
    <n v="108578"/>
    <n v="1914"/>
    <n v="17535916"/>
    <n v="55036"/>
    <n v="50.69"/>
    <n v="4.9000000000000004"/>
    <n v="-1.65"/>
    <x v="1"/>
    <x v="0"/>
  </r>
  <r>
    <x v="8"/>
    <x v="117"/>
    <x v="3"/>
    <n v="155.9"/>
    <n v="159.1"/>
    <n v="155.44999999999999"/>
    <n v="158.44999999999999"/>
    <n v="157.3122783139487"/>
    <n v="48492"/>
    <n v="929"/>
    <n v="7628387"/>
    <n v="17985"/>
    <n v="37.090000000000003"/>
    <n v="3.65"/>
    <n v="2.5499999999999998"/>
    <x v="0"/>
    <x v="0"/>
  </r>
  <r>
    <x v="8"/>
    <x v="118"/>
    <x v="3"/>
    <n v="155.25"/>
    <n v="156.94999999999999"/>
    <n v="153.69999999999999"/>
    <n v="155.44999999999999"/>
    <n v="155.11790064933902"/>
    <n v="55903"/>
    <n v="1237"/>
    <n v="8671556"/>
    <n v="17917"/>
    <n v="32.049999999999997"/>
    <n v="3.25"/>
    <n v="0.2"/>
    <x v="0"/>
    <x v="0"/>
  </r>
  <r>
    <x v="8"/>
    <x v="119"/>
    <x v="3"/>
    <n v="154.1"/>
    <n v="156"/>
    <n v="150.35"/>
    <n v="154.35"/>
    <n v="153.27915972555553"/>
    <n v="70834"/>
    <n v="1118"/>
    <n v="10857376"/>
    <n v="23909"/>
    <n v="33.75"/>
    <n v="5.65"/>
    <n v="0.25"/>
    <x v="0"/>
    <x v="0"/>
  </r>
  <r>
    <x v="8"/>
    <x v="120"/>
    <x v="3"/>
    <n v="148.19999999999999"/>
    <n v="153.69999999999999"/>
    <n v="147.19999999999999"/>
    <n v="153"/>
    <n v="150.57318739580771"/>
    <n v="73182"/>
    <n v="1476"/>
    <n v="11019247"/>
    <n v="38304"/>
    <n v="52.34"/>
    <n v="6.5"/>
    <n v="4.8"/>
    <x v="0"/>
    <x v="0"/>
  </r>
  <r>
    <x v="8"/>
    <x v="121"/>
    <x v="4"/>
    <n v="147.1"/>
    <n v="150.5"/>
    <n v="147.1"/>
    <n v="149.1"/>
    <n v="149.04459870381177"/>
    <n v="65114"/>
    <n v="2091"/>
    <n v="9704890"/>
    <n v="39901"/>
    <n v="61.28"/>
    <n v="3.4"/>
    <n v="2"/>
    <x v="0"/>
    <x v="0"/>
  </r>
  <r>
    <x v="8"/>
    <x v="122"/>
    <x v="4"/>
    <n v="147.19999999999999"/>
    <n v="150.15"/>
    <n v="146"/>
    <n v="148.69999999999999"/>
    <n v="148.49001441655361"/>
    <n v="47168"/>
    <n v="1116"/>
    <n v="7003977"/>
    <n v="14184"/>
    <n v="30.07"/>
    <n v="4.1500000000000004"/>
    <n v="1.5"/>
    <x v="0"/>
    <x v="0"/>
  </r>
  <r>
    <x v="8"/>
    <x v="123"/>
    <x v="4"/>
    <n v="153.55000000000001"/>
    <n v="153.55000000000001"/>
    <n v="145.25"/>
    <n v="146.15"/>
    <n v="148.22765607932462"/>
    <n v="236194"/>
    <n v="3052"/>
    <n v="35010483"/>
    <n v="99131"/>
    <n v="41.97"/>
    <n v="8.3000000000000007"/>
    <n v="-7.4"/>
    <x v="1"/>
    <x v="0"/>
  </r>
  <r>
    <x v="8"/>
    <x v="124"/>
    <x v="4"/>
    <n v="157.19999999999999"/>
    <n v="158.44999999999999"/>
    <n v="153"/>
    <n v="154.94999999999999"/>
    <n v="155.36369337354793"/>
    <n v="33487"/>
    <n v="644"/>
    <n v="5202664"/>
    <n v="15259"/>
    <n v="45.57"/>
    <n v="5.45"/>
    <n v="-2.25"/>
    <x v="1"/>
    <x v="0"/>
  </r>
  <r>
    <x v="8"/>
    <x v="125"/>
    <x v="0"/>
    <n v="156.1"/>
    <n v="157.19999999999999"/>
    <n v="153.94999999999999"/>
    <n v="155.80000000000001"/>
    <n v="155.72529940119762"/>
    <n v="41416"/>
    <n v="998"/>
    <n v="6449519"/>
    <n v="18342"/>
    <n v="44.29"/>
    <n v="3.25"/>
    <n v="-0.3"/>
    <x v="1"/>
    <x v="0"/>
  </r>
  <r>
    <x v="8"/>
    <x v="126"/>
    <x v="0"/>
    <n v="153.6"/>
    <n v="157.6"/>
    <n v="153.6"/>
    <n v="156.5"/>
    <n v="155.52338123238579"/>
    <n v="57482"/>
    <n v="1075"/>
    <n v="8939795"/>
    <n v="22119"/>
    <n v="38.479999999999997"/>
    <n v="4"/>
    <n v="2.9"/>
    <x v="0"/>
    <x v="0"/>
  </r>
  <r>
    <x v="8"/>
    <x v="127"/>
    <x v="0"/>
    <n v="148.44999999999999"/>
    <n v="154.19999999999999"/>
    <n v="147.94999999999999"/>
    <n v="152.9"/>
    <n v="151.39422701542065"/>
    <n v="81968"/>
    <n v="1163"/>
    <n v="12409482"/>
    <n v="34267"/>
    <n v="41.81"/>
    <n v="6.25"/>
    <n v="4.45"/>
    <x v="0"/>
    <x v="0"/>
  </r>
  <r>
    <x v="8"/>
    <x v="128"/>
    <x v="0"/>
    <n v="148.35"/>
    <n v="151"/>
    <n v="146.35"/>
    <n v="147.05000000000001"/>
    <n v="148.27857151848542"/>
    <n v="79441"/>
    <n v="1599"/>
    <n v="11779398"/>
    <n v="39424"/>
    <n v="49.63"/>
    <n v="4.6500000000000004"/>
    <n v="-1.3"/>
    <x v="1"/>
    <x v="0"/>
  </r>
  <r>
    <x v="8"/>
    <x v="129"/>
    <x v="0"/>
    <n v="148.65"/>
    <n v="150"/>
    <n v="144.15"/>
    <n v="149.35"/>
    <n v="146.00444438193554"/>
    <n v="142202"/>
    <n v="1408"/>
    <n v="20762124"/>
    <n v="88558"/>
    <n v="62.28"/>
    <n v="5.85"/>
    <n v="0.7"/>
    <x v="0"/>
    <x v="0"/>
  </r>
  <r>
    <x v="8"/>
    <x v="130"/>
    <x v="2"/>
    <n v="146.75"/>
    <n v="151.35"/>
    <n v="146.35"/>
    <n v="147.5"/>
    <n v="148.46517502014299"/>
    <n v="156382"/>
    <n v="2272"/>
    <n v="23217281"/>
    <n v="90720"/>
    <n v="58.01"/>
    <n v="5"/>
    <n v="0.75"/>
    <x v="0"/>
    <x v="0"/>
  </r>
  <r>
    <x v="8"/>
    <x v="131"/>
    <x v="2"/>
    <n v="149.6"/>
    <n v="151.85"/>
    <n v="144.05000000000001"/>
    <n v="147.1"/>
    <n v="148.06778078029464"/>
    <n v="80303"/>
    <n v="2027"/>
    <n v="11890287"/>
    <n v="37202"/>
    <n v="46.33"/>
    <n v="7.8"/>
    <n v="-2.5"/>
    <x v="1"/>
    <x v="0"/>
  </r>
  <r>
    <x v="8"/>
    <x v="132"/>
    <x v="2"/>
    <n v="149.05000000000001"/>
    <n v="149.65"/>
    <n v="145.4"/>
    <n v="148.94999999999999"/>
    <n v="147.84675563736769"/>
    <n v="67363"/>
    <n v="1218"/>
    <n v="9959401"/>
    <n v="31200"/>
    <n v="46.32"/>
    <n v="4.25"/>
    <n v="-0.1"/>
    <x v="1"/>
    <x v="0"/>
  </r>
  <r>
    <x v="8"/>
    <x v="133"/>
    <x v="2"/>
    <n v="152.05000000000001"/>
    <n v="152.05000000000001"/>
    <n v="147.30000000000001"/>
    <n v="147.69999999999999"/>
    <n v="149.26795569142811"/>
    <n v="75561"/>
    <n v="2493"/>
    <n v="11278836"/>
    <n v="44023"/>
    <n v="58.26"/>
    <n v="4.75"/>
    <n v="-4.3499999999999996"/>
    <x v="1"/>
    <x v="0"/>
  </r>
  <r>
    <x v="8"/>
    <x v="134"/>
    <x v="3"/>
    <n v="155.5"/>
    <n v="156.55000000000001"/>
    <n v="150.4"/>
    <n v="151.1"/>
    <n v="152.92206406619999"/>
    <n v="38429"/>
    <n v="929"/>
    <n v="5876642"/>
    <n v="17008"/>
    <n v="44.26"/>
    <n v="6.15"/>
    <n v="-4.4000000000000004"/>
    <x v="1"/>
    <x v="0"/>
  </r>
  <r>
    <x v="8"/>
    <x v="135"/>
    <x v="3"/>
    <n v="156.80000000000001"/>
    <n v="157.69999999999999"/>
    <n v="154.44999999999999"/>
    <n v="155.19999999999999"/>
    <n v="155.81845567206864"/>
    <n v="52450"/>
    <n v="1458"/>
    <n v="8172678"/>
    <n v="22102"/>
    <n v="42.14"/>
    <n v="3.25"/>
    <n v="-1.6"/>
    <x v="1"/>
    <x v="0"/>
  </r>
  <r>
    <x v="8"/>
    <x v="136"/>
    <x v="3"/>
    <n v="157.4"/>
    <n v="159.55000000000001"/>
    <n v="155.15"/>
    <n v="158.05000000000001"/>
    <n v="157.52586327741693"/>
    <n v="21401"/>
    <n v="1605"/>
    <n v="3371211"/>
    <n v="9861"/>
    <n v="46.08"/>
    <n v="4.4000000000000004"/>
    <n v="0.65"/>
    <x v="0"/>
    <x v="0"/>
  </r>
  <r>
    <x v="8"/>
    <x v="137"/>
    <x v="3"/>
    <n v="161.19999999999999"/>
    <n v="161.19999999999999"/>
    <n v="155.69999999999999"/>
    <n v="157.75"/>
    <n v="157.65345832676854"/>
    <n v="25388"/>
    <n v="972"/>
    <n v="4002506"/>
    <n v="14020"/>
    <n v="55.22"/>
    <n v="5.5"/>
    <n v="-3.45"/>
    <x v="1"/>
    <x v="0"/>
  </r>
  <r>
    <x v="8"/>
    <x v="138"/>
    <x v="3"/>
    <n v="158.55000000000001"/>
    <n v="161.15"/>
    <n v="157.5"/>
    <n v="160.75"/>
    <n v="159.70896355309242"/>
    <n v="25983"/>
    <n v="936"/>
    <n v="4149718"/>
    <n v="15211"/>
    <n v="58.54"/>
    <n v="3.65"/>
    <n v="2.2000000000000002"/>
    <x v="0"/>
    <x v="0"/>
  </r>
  <r>
    <x v="8"/>
    <x v="139"/>
    <x v="4"/>
    <n v="165.6"/>
    <n v="166.35"/>
    <n v="159.55000000000001"/>
    <n v="160.30000000000001"/>
    <n v="162.27890556045895"/>
    <n v="66847"/>
    <n v="2437"/>
    <n v="10847858"/>
    <n v="41777"/>
    <n v="62.5"/>
    <n v="6.8"/>
    <n v="-5.3"/>
    <x v="1"/>
    <x v="0"/>
  </r>
  <r>
    <x v="8"/>
    <x v="140"/>
    <x v="4"/>
    <n v="167.85"/>
    <n v="171.1"/>
    <n v="162.6"/>
    <n v="166"/>
    <n v="168.03888230262467"/>
    <n v="66637"/>
    <n v="1670"/>
    <n v="11197607"/>
    <n v="27355"/>
    <n v="41.05"/>
    <n v="8.5"/>
    <n v="-1.85"/>
    <x v="1"/>
    <x v="0"/>
  </r>
  <r>
    <x v="8"/>
    <x v="141"/>
    <x v="4"/>
    <n v="166.1"/>
    <n v="167.55"/>
    <n v="162.19999999999999"/>
    <n v="166.7"/>
    <n v="165.41379310344828"/>
    <n v="22272"/>
    <n v="744"/>
    <n v="3684096"/>
    <n v="8025"/>
    <n v="36.03"/>
    <n v="5.35"/>
    <n v="0.6"/>
    <x v="0"/>
    <x v="0"/>
  </r>
  <r>
    <x v="8"/>
    <x v="142"/>
    <x v="4"/>
    <n v="169.75"/>
    <n v="171.2"/>
    <n v="164.75"/>
    <n v="166.1"/>
    <n v="166.86075666903338"/>
    <n v="49295"/>
    <n v="2126"/>
    <n v="8225401"/>
    <n v="27117"/>
    <n v="55.01"/>
    <n v="6.45"/>
    <n v="-3.65"/>
    <x v="1"/>
    <x v="0"/>
  </r>
  <r>
    <x v="8"/>
    <x v="143"/>
    <x v="4"/>
    <n v="174.05"/>
    <n v="175.8"/>
    <n v="170"/>
    <n v="171.75"/>
    <n v="172.09225236155646"/>
    <n v="23078"/>
    <n v="773"/>
    <n v="3971545"/>
    <n v="7761"/>
    <n v="33.630000000000003"/>
    <n v="5.8"/>
    <n v="-2.2999999999999998"/>
    <x v="1"/>
    <x v="0"/>
  </r>
  <r>
    <x v="8"/>
    <x v="144"/>
    <x v="0"/>
    <n v="172.5"/>
    <n v="174.75"/>
    <n v="171.3"/>
    <n v="174.05"/>
    <n v="173.38555114200597"/>
    <n v="12084"/>
    <n v="607"/>
    <n v="2095191"/>
    <n v="4970"/>
    <n v="41.13"/>
    <n v="3.45"/>
    <n v="1.55"/>
    <x v="0"/>
    <x v="0"/>
  </r>
  <r>
    <x v="8"/>
    <x v="145"/>
    <x v="0"/>
    <n v="180.9"/>
    <n v="180.95"/>
    <n v="171.65"/>
    <n v="172.9"/>
    <n v="175.52340537229853"/>
    <n v="45716"/>
    <n v="1552"/>
    <n v="8024228"/>
    <n v="20207"/>
    <n v="44.2"/>
    <n v="9.3000000000000007"/>
    <n v="-8"/>
    <x v="1"/>
    <x v="0"/>
  </r>
  <r>
    <x v="8"/>
    <x v="146"/>
    <x v="0"/>
    <n v="173.7"/>
    <n v="180.35"/>
    <n v="173.7"/>
    <n v="179.3"/>
    <n v="178.74769945280946"/>
    <n v="80959"/>
    <n v="2350"/>
    <n v="14471235"/>
    <n v="50417"/>
    <n v="62.27"/>
    <n v="6.65"/>
    <n v="5.6"/>
    <x v="0"/>
    <x v="0"/>
  </r>
  <r>
    <x v="8"/>
    <x v="147"/>
    <x v="0"/>
    <n v="175.1"/>
    <n v="177.7"/>
    <n v="171.1"/>
    <n v="176.9"/>
    <n v="175.92959398496239"/>
    <n v="66500"/>
    <n v="2888"/>
    <n v="11699318"/>
    <n v="38651"/>
    <n v="58.12"/>
    <n v="6.6"/>
    <n v="1.8"/>
    <x v="0"/>
    <x v="0"/>
  </r>
  <r>
    <x v="8"/>
    <x v="148"/>
    <x v="0"/>
    <n v="167.2"/>
    <n v="176.6"/>
    <n v="162.6"/>
    <n v="173.55"/>
    <n v="171.81915372918584"/>
    <n v="106538"/>
    <n v="2989"/>
    <n v="18305269"/>
    <n v="24198"/>
    <n v="22.71"/>
    <n v="14"/>
    <n v="6.35"/>
    <x v="0"/>
    <x v="0"/>
  </r>
  <r>
    <x v="8"/>
    <x v="149"/>
    <x v="0"/>
    <n v="178.85"/>
    <n v="179.65"/>
    <n v="169.65"/>
    <n v="170.65"/>
    <n v="175.60401065561641"/>
    <n v="135140"/>
    <n v="2512"/>
    <n v="23731126"/>
    <m/>
    <m/>
    <n v="10"/>
    <n v="-8.1999999999999993"/>
    <x v="1"/>
    <x v="0"/>
  </r>
  <r>
    <x v="8"/>
    <x v="150"/>
    <x v="2"/>
    <n v="170.6"/>
    <n v="174.6"/>
    <n v="170.6"/>
    <n v="173.9"/>
    <n v="173.6962565502526"/>
    <n v="31869"/>
    <n v="1327"/>
    <n v="5535526"/>
    <n v="20551"/>
    <n v="64.489999999999995"/>
    <n v="4"/>
    <n v="3.3"/>
    <x v="0"/>
    <x v="0"/>
  </r>
  <r>
    <x v="8"/>
    <x v="151"/>
    <x v="2"/>
    <n v="171.9"/>
    <n v="175"/>
    <n v="169.7"/>
    <n v="172.65"/>
    <n v="172.18688413183827"/>
    <n v="44145"/>
    <n v="1482"/>
    <n v="7601190"/>
    <n v="20788"/>
    <n v="47.09"/>
    <n v="5.3"/>
    <n v="0.75"/>
    <x v="0"/>
    <x v="0"/>
  </r>
  <r>
    <x v="8"/>
    <x v="152"/>
    <x v="2"/>
    <n v="165.7"/>
    <n v="173.45"/>
    <n v="165.7"/>
    <n v="173"/>
    <n v="172.26571678540182"/>
    <n v="32004"/>
    <n v="696"/>
    <n v="5513192"/>
    <n v="10036"/>
    <n v="31.36"/>
    <n v="7.75"/>
    <n v="7.3"/>
    <x v="0"/>
    <x v="0"/>
  </r>
  <r>
    <x v="8"/>
    <x v="153"/>
    <x v="2"/>
    <n v="164"/>
    <n v="168.1"/>
    <n v="161.25"/>
    <n v="167.15"/>
    <n v="164.8240171848293"/>
    <n v="43294"/>
    <n v="932"/>
    <n v="7135891"/>
    <n v="16626"/>
    <n v="38.4"/>
    <n v="6.85"/>
    <n v="3.15"/>
    <x v="0"/>
    <x v="0"/>
  </r>
  <r>
    <x v="8"/>
    <x v="154"/>
    <x v="2"/>
    <n v="166.65"/>
    <n v="168.65"/>
    <n v="162.80000000000001"/>
    <n v="163.4"/>
    <n v="164.60154680594616"/>
    <n v="59736"/>
    <n v="2018"/>
    <n v="9832638"/>
    <n v="34225"/>
    <n v="57.29"/>
    <n v="5.85"/>
    <n v="-3.25"/>
    <x v="1"/>
    <x v="0"/>
  </r>
  <r>
    <x v="8"/>
    <x v="155"/>
    <x v="3"/>
    <n v="170.25"/>
    <n v="170.95"/>
    <n v="166.1"/>
    <n v="167.75"/>
    <n v="168.54214315967809"/>
    <n v="33054"/>
    <n v="970"/>
    <n v="5570992"/>
    <n v="9529"/>
    <n v="28.83"/>
    <n v="4.8499999999999996"/>
    <n v="-2.5"/>
    <x v="1"/>
    <x v="0"/>
  </r>
  <r>
    <x v="8"/>
    <x v="156"/>
    <x v="3"/>
    <n v="171.55"/>
    <n v="172.2"/>
    <n v="168.7"/>
    <n v="170.2"/>
    <n v="170.03717061681144"/>
    <n v="27172"/>
    <n v="903"/>
    <n v="4620250"/>
    <n v="6233"/>
    <n v="22.94"/>
    <n v="3.5"/>
    <n v="-1.35"/>
    <x v="1"/>
    <x v="0"/>
  </r>
  <r>
    <x v="8"/>
    <x v="157"/>
    <x v="3"/>
    <n v="172.65"/>
    <n v="172.65"/>
    <n v="169.25"/>
    <n v="172.05"/>
    <n v="171.24516669659425"/>
    <n v="16707"/>
    <n v="411"/>
    <n v="2860993"/>
    <n v="8435"/>
    <n v="50.49"/>
    <n v="3.4"/>
    <n v="-0.6"/>
    <x v="1"/>
    <x v="0"/>
  </r>
  <r>
    <x v="8"/>
    <x v="158"/>
    <x v="3"/>
    <n v="174.05"/>
    <n v="175.8"/>
    <n v="172.4"/>
    <n v="172.65"/>
    <n v="174.4710968884047"/>
    <n v="29374"/>
    <n v="971"/>
    <n v="5124914"/>
    <n v="8163"/>
    <n v="27.79"/>
    <n v="3.4"/>
    <n v="-1.4"/>
    <x v="1"/>
    <x v="0"/>
  </r>
  <r>
    <x v="8"/>
    <x v="159"/>
    <x v="3"/>
    <n v="173.95"/>
    <n v="174.95"/>
    <n v="171.55"/>
    <n v="174.1"/>
    <n v="173.46406184402912"/>
    <n v="69077"/>
    <n v="973"/>
    <n v="11982377"/>
    <n v="54155"/>
    <n v="78.400000000000006"/>
    <n v="3.4"/>
    <n v="0.15"/>
    <x v="0"/>
    <x v="0"/>
  </r>
  <r>
    <x v="8"/>
    <x v="160"/>
    <x v="4"/>
    <n v="172"/>
    <n v="173.15"/>
    <n v="171.1"/>
    <n v="171.95"/>
    <n v="172.01713139211853"/>
    <n v="38876"/>
    <n v="449"/>
    <n v="6687338"/>
    <n v="15114"/>
    <n v="38.880000000000003"/>
    <n v="2.0499999999999998"/>
    <n v="-0.05"/>
    <x v="1"/>
    <x v="0"/>
  </r>
  <r>
    <x v="8"/>
    <x v="161"/>
    <x v="4"/>
    <n v="169.05"/>
    <n v="173"/>
    <n v="168.9"/>
    <n v="171.9"/>
    <n v="172.07369426017678"/>
    <n v="60751"/>
    <n v="744"/>
    <n v="10453649"/>
    <n v="20742"/>
    <n v="34.14"/>
    <n v="4.0999999999999996"/>
    <n v="2.85"/>
    <x v="0"/>
    <x v="0"/>
  </r>
  <r>
    <x v="8"/>
    <x v="162"/>
    <x v="4"/>
    <n v="169"/>
    <n v="169.75"/>
    <n v="167.6"/>
    <n v="168.75"/>
    <n v="168.80591935945097"/>
    <n v="34970"/>
    <n v="944"/>
    <n v="5903143"/>
    <n v="13714"/>
    <n v="39.22"/>
    <n v="2.15"/>
    <n v="-0.25"/>
    <x v="1"/>
    <x v="0"/>
  </r>
  <r>
    <x v="8"/>
    <x v="163"/>
    <x v="4"/>
    <n v="162"/>
    <n v="168.2"/>
    <n v="162"/>
    <n v="167.6"/>
    <n v="165.67500737028303"/>
    <n v="27136"/>
    <n v="701"/>
    <n v="4495757"/>
    <n v="10580"/>
    <n v="38.99"/>
    <n v="6.2"/>
    <n v="5.6"/>
    <x v="0"/>
    <x v="0"/>
  </r>
  <r>
    <x v="8"/>
    <x v="164"/>
    <x v="4"/>
    <n v="161.44999999999999"/>
    <n v="165"/>
    <n v="161.30000000000001"/>
    <n v="162"/>
    <n v="162.99612956638725"/>
    <n v="144945"/>
    <n v="3014"/>
    <n v="23625474"/>
    <n v="105072"/>
    <n v="72.489999999999995"/>
    <n v="3.7"/>
    <n v="0.55000000000000004"/>
    <x v="0"/>
    <x v="0"/>
  </r>
  <r>
    <x v="8"/>
    <x v="165"/>
    <x v="0"/>
    <n v="167.55"/>
    <n v="168.7"/>
    <n v="164.95"/>
    <n v="165.5"/>
    <n v="166.12733398047166"/>
    <n v="17513"/>
    <n v="524"/>
    <n v="2909388"/>
    <n v="6482"/>
    <n v="37.01"/>
    <n v="3.75"/>
    <n v="-2.0499999999999998"/>
    <x v="1"/>
    <x v="0"/>
  </r>
  <r>
    <x v="8"/>
    <x v="166"/>
    <x v="0"/>
    <n v="169.95"/>
    <n v="169.95"/>
    <n v="166.45"/>
    <n v="168.95"/>
    <n v="167.91841186736474"/>
    <n v="57300"/>
    <n v="1250"/>
    <n v="9621725"/>
    <n v="41019"/>
    <n v="71.59"/>
    <n v="3.5"/>
    <n v="-1"/>
    <x v="1"/>
    <x v="0"/>
  </r>
  <r>
    <x v="8"/>
    <x v="167"/>
    <x v="0"/>
    <n v="170.95"/>
    <n v="171.2"/>
    <n v="167.5"/>
    <n v="168.9"/>
    <n v="168.99821141820175"/>
    <n v="76597"/>
    <n v="1423"/>
    <n v="12944756"/>
    <n v="40669"/>
    <n v="53.09"/>
    <n v="3.7"/>
    <n v="-2.0499999999999998"/>
    <x v="1"/>
    <x v="0"/>
  </r>
  <r>
    <x v="8"/>
    <x v="168"/>
    <x v="0"/>
    <n v="169.4"/>
    <n v="172.05"/>
    <n v="169.4"/>
    <n v="170.4"/>
    <n v="170.54255213996245"/>
    <n v="30351"/>
    <n v="576"/>
    <n v="5176137"/>
    <n v="15202"/>
    <n v="50.09"/>
    <n v="2.65"/>
    <n v="1"/>
    <x v="0"/>
    <x v="0"/>
  </r>
  <r>
    <x v="8"/>
    <x v="169"/>
    <x v="0"/>
    <n v="175.45"/>
    <n v="175.45"/>
    <n v="168.1"/>
    <n v="168.75"/>
    <n v="171.10821947516808"/>
    <n v="41499"/>
    <n v="832"/>
    <n v="7100820"/>
    <n v="19832"/>
    <n v="47.79"/>
    <n v="7.35"/>
    <n v="-6.7"/>
    <x v="1"/>
    <x v="0"/>
  </r>
  <r>
    <x v="8"/>
    <x v="170"/>
    <x v="1"/>
    <n v="177"/>
    <n v="177.35"/>
    <n v="174.45"/>
    <n v="174.85"/>
    <n v="176.12836216694026"/>
    <n v="31676"/>
    <n v="579"/>
    <n v="5579042"/>
    <n v="13108"/>
    <n v="41.38"/>
    <n v="2.9"/>
    <n v="-2.15"/>
    <x v="1"/>
    <x v="0"/>
  </r>
  <r>
    <x v="8"/>
    <x v="171"/>
    <x v="1"/>
    <n v="174.05"/>
    <n v="176.85"/>
    <n v="172.25"/>
    <n v="176.15"/>
    <n v="174.33577512235428"/>
    <n v="62932"/>
    <n v="1127"/>
    <n v="10971299"/>
    <n v="28591"/>
    <n v="45.43"/>
    <n v="4.5999999999999996"/>
    <n v="2.1"/>
    <x v="0"/>
    <x v="0"/>
  </r>
  <r>
    <x v="8"/>
    <x v="172"/>
    <x v="1"/>
    <n v="172.55"/>
    <n v="174.1"/>
    <n v="170.4"/>
    <n v="173.9"/>
    <n v="172.11475207122541"/>
    <n v="24261"/>
    <n v="534"/>
    <n v="4175676"/>
    <n v="6568"/>
    <n v="27.07"/>
    <n v="3.7"/>
    <n v="1.35"/>
    <x v="0"/>
    <x v="0"/>
  </r>
  <r>
    <x v="8"/>
    <x v="173"/>
    <x v="2"/>
    <n v="171.4"/>
    <n v="172.55"/>
    <n v="170.15"/>
    <n v="172.25"/>
    <n v="171.3700685114334"/>
    <n v="56195"/>
    <n v="913"/>
    <n v="9630141"/>
    <n v="31410"/>
    <n v="55.89"/>
    <n v="2.4"/>
    <n v="0.85"/>
    <x v="0"/>
    <x v="0"/>
  </r>
  <r>
    <x v="8"/>
    <x v="174"/>
    <x v="2"/>
    <n v="172.15"/>
    <n v="174.75"/>
    <n v="171.25"/>
    <n v="172.55"/>
    <n v="172.83689493281528"/>
    <n v="24708"/>
    <n v="575"/>
    <n v="4270454"/>
    <n v="6604"/>
    <n v="26.73"/>
    <n v="3.5"/>
    <n v="0.4"/>
    <x v="0"/>
    <x v="0"/>
  </r>
  <r>
    <x v="8"/>
    <x v="175"/>
    <x v="3"/>
    <n v="172.95"/>
    <n v="176.55"/>
    <n v="172.25"/>
    <n v="172.6"/>
    <n v="174.45900065459307"/>
    <n v="45830"/>
    <n v="971"/>
    <n v="7995456"/>
    <n v="16247"/>
    <n v="35.450000000000003"/>
    <n v="4.3"/>
    <n v="-0.35"/>
    <x v="1"/>
    <x v="0"/>
  </r>
  <r>
    <x v="8"/>
    <x v="176"/>
    <x v="3"/>
    <n v="174.55"/>
    <n v="176.4"/>
    <n v="172.7"/>
    <n v="173.7"/>
    <n v="174.24888941538825"/>
    <n v="33766"/>
    <n v="658"/>
    <n v="5883688"/>
    <n v="11115"/>
    <n v="32.92"/>
    <n v="3.7"/>
    <n v="-0.85"/>
    <x v="1"/>
    <x v="0"/>
  </r>
  <r>
    <x v="8"/>
    <x v="177"/>
    <x v="3"/>
    <n v="173.5"/>
    <n v="174.9"/>
    <n v="172.3"/>
    <n v="174.55"/>
    <n v="173.37417316260357"/>
    <n v="138933"/>
    <n v="1643"/>
    <n v="24087394"/>
    <n v="31099"/>
    <n v="22.38"/>
    <n v="2.6"/>
    <n v="1.05"/>
    <x v="0"/>
    <x v="0"/>
  </r>
  <r>
    <x v="8"/>
    <x v="178"/>
    <x v="3"/>
    <n v="176.8"/>
    <n v="177"/>
    <n v="174.2"/>
    <n v="174.55"/>
    <n v="175.75122361980948"/>
    <n v="57003"/>
    <n v="1321"/>
    <n v="10018347"/>
    <n v="28337"/>
    <n v="49.71"/>
    <n v="2.8"/>
    <n v="-2.25"/>
    <x v="1"/>
    <x v="0"/>
  </r>
  <r>
    <x v="8"/>
    <x v="179"/>
    <x v="4"/>
    <n v="178.45"/>
    <n v="181.05"/>
    <n v="174.45"/>
    <n v="175.9"/>
    <n v="177.60210141617176"/>
    <n v="70048"/>
    <n v="863"/>
    <n v="12440672"/>
    <n v="23113"/>
    <n v="33"/>
    <n v="6.6"/>
    <n v="-2.5499999999999998"/>
    <x v="1"/>
    <x v="0"/>
  </r>
  <r>
    <x v="8"/>
    <x v="180"/>
    <x v="4"/>
    <n v="176.55"/>
    <n v="180.8"/>
    <n v="176.55"/>
    <n v="180.05"/>
    <n v="178.76584098107691"/>
    <n v="61565"/>
    <n v="642"/>
    <n v="11005719"/>
    <n v="18209"/>
    <n v="29.58"/>
    <n v="4.25"/>
    <n v="3.5"/>
    <x v="0"/>
    <x v="0"/>
  </r>
  <r>
    <x v="8"/>
    <x v="181"/>
    <x v="4"/>
    <n v="185.75"/>
    <n v="185.75"/>
    <n v="179"/>
    <n v="179.25"/>
    <n v="180.663664057126"/>
    <n v="30529"/>
    <n v="600"/>
    <n v="5515481"/>
    <n v="11803"/>
    <n v="38.659999999999997"/>
    <n v="6.75"/>
    <n v="-6.5"/>
    <x v="1"/>
    <x v="0"/>
  </r>
  <r>
    <x v="8"/>
    <x v="182"/>
    <x v="4"/>
    <n v="186"/>
    <n v="187.1"/>
    <n v="181.7"/>
    <n v="182.1"/>
    <n v="183.05742112027136"/>
    <n v="114383"/>
    <n v="1607"/>
    <n v="20938657"/>
    <n v="82642"/>
    <n v="72.25"/>
    <n v="5.4"/>
    <n v="-3.9"/>
    <x v="1"/>
    <x v="0"/>
  </r>
  <r>
    <x v="8"/>
    <x v="183"/>
    <x v="4"/>
    <n v="181.5"/>
    <n v="187.7"/>
    <n v="181.5"/>
    <n v="187"/>
    <n v="185.51472554656684"/>
    <n v="59828"/>
    <n v="930"/>
    <n v="11098975"/>
    <n v="27417"/>
    <n v="45.83"/>
    <n v="6.2"/>
    <n v="5.5"/>
    <x v="0"/>
    <x v="0"/>
  </r>
  <r>
    <x v="8"/>
    <x v="184"/>
    <x v="0"/>
    <n v="182.1"/>
    <n v="183.6"/>
    <n v="179.8"/>
    <n v="183.25"/>
    <n v="181.68578912417914"/>
    <n v="27106"/>
    <n v="438"/>
    <n v="4924775"/>
    <n v="14409"/>
    <n v="53.16"/>
    <n v="3.8"/>
    <n v="1.1499999999999999"/>
    <x v="0"/>
    <x v="0"/>
  </r>
  <r>
    <x v="8"/>
    <x v="185"/>
    <x v="0"/>
    <n v="186.85"/>
    <n v="186.85"/>
    <n v="181.9"/>
    <n v="182.3"/>
    <n v="183.72057683182297"/>
    <n v="86403"/>
    <n v="1637"/>
    <n v="15874009"/>
    <n v="64861"/>
    <n v="75.069999999999993"/>
    <n v="4.95"/>
    <n v="-4.55"/>
    <x v="1"/>
    <x v="0"/>
  </r>
  <r>
    <x v="8"/>
    <x v="186"/>
    <x v="0"/>
    <n v="185.6"/>
    <n v="187.5"/>
    <n v="185.25"/>
    <n v="185.9"/>
    <n v="186.37641893339045"/>
    <n v="18676"/>
    <n v="407"/>
    <n v="3480766"/>
    <n v="6072"/>
    <n v="32.51"/>
    <n v="2.25"/>
    <n v="0.3"/>
    <x v="0"/>
    <x v="0"/>
  </r>
  <r>
    <x v="8"/>
    <x v="187"/>
    <x v="0"/>
    <n v="185.05"/>
    <n v="187.35"/>
    <n v="185.05"/>
    <n v="186.1"/>
    <n v="186.05689586842365"/>
    <n v="40372"/>
    <n v="693"/>
    <n v="7511489"/>
    <n v="18225"/>
    <n v="45.14"/>
    <n v="2.2999999999999998"/>
    <n v="1.05"/>
    <x v="0"/>
    <x v="0"/>
  </r>
  <r>
    <x v="8"/>
    <x v="188"/>
    <x v="0"/>
    <n v="184.8"/>
    <n v="187.8"/>
    <n v="184.3"/>
    <n v="186.2"/>
    <n v="186.25629072221713"/>
    <n v="54485"/>
    <n v="1111"/>
    <n v="10148174"/>
    <n v="21885"/>
    <n v="40.17"/>
    <n v="3.5"/>
    <n v="1.4"/>
    <x v="0"/>
    <x v="0"/>
  </r>
  <r>
    <x v="8"/>
    <x v="189"/>
    <x v="1"/>
    <n v="186.55"/>
    <n v="187.15"/>
    <n v="183.2"/>
    <n v="184.8"/>
    <n v="185.44095670271929"/>
    <n v="234472"/>
    <n v="2728"/>
    <n v="43480712"/>
    <n v="64479"/>
    <n v="27.5"/>
    <n v="3.95"/>
    <n v="-1.75"/>
    <x v="1"/>
    <x v="0"/>
  </r>
  <r>
    <x v="8"/>
    <x v="190"/>
    <x v="1"/>
    <n v="184.25"/>
    <n v="186.5"/>
    <n v="183.55"/>
    <n v="185.55"/>
    <n v="185.14226267880363"/>
    <n v="184560"/>
    <n v="2371"/>
    <n v="34169856"/>
    <n v="58169"/>
    <n v="31.52"/>
    <n v="2.95"/>
    <n v="1.3"/>
    <x v="0"/>
    <x v="0"/>
  </r>
  <r>
    <x v="8"/>
    <x v="191"/>
    <x v="1"/>
    <n v="184.45"/>
    <n v="186.2"/>
    <n v="182.75"/>
    <n v="184.8"/>
    <n v="184.85251118160502"/>
    <n v="101506"/>
    <n v="1678"/>
    <n v="18763639"/>
    <n v="49472"/>
    <n v="48.74"/>
    <n v="3.45"/>
    <n v="0.35"/>
    <x v="0"/>
    <x v="0"/>
  </r>
  <r>
    <x v="8"/>
    <x v="192"/>
    <x v="1"/>
    <n v="182"/>
    <n v="184"/>
    <n v="181.25"/>
    <n v="182.8"/>
    <n v="182.89786235819454"/>
    <n v="132576"/>
    <n v="3155"/>
    <n v="24247867"/>
    <n v="82947"/>
    <n v="62.57"/>
    <n v="2.75"/>
    <n v="0.8"/>
    <x v="0"/>
    <x v="0"/>
  </r>
  <r>
    <x v="8"/>
    <x v="193"/>
    <x v="1"/>
    <n v="180.95"/>
    <n v="181.65"/>
    <n v="176.9"/>
    <n v="181.1"/>
    <n v="179.23769314143121"/>
    <n v="119019"/>
    <n v="2130"/>
    <n v="21332691"/>
    <n v="66041"/>
    <n v="55.49"/>
    <n v="4.75"/>
    <n v="0.15"/>
    <x v="0"/>
    <x v="0"/>
  </r>
  <r>
    <x v="8"/>
    <x v="194"/>
    <x v="2"/>
    <n v="178.65"/>
    <n v="180.65"/>
    <n v="178.1"/>
    <n v="179.65"/>
    <n v="179.37942694429614"/>
    <n v="22476"/>
    <n v="517"/>
    <n v="4031732"/>
    <n v="5967"/>
    <n v="26.55"/>
    <n v="2.5499999999999998"/>
    <n v="1"/>
    <x v="0"/>
    <x v="0"/>
  </r>
  <r>
    <x v="8"/>
    <x v="195"/>
    <x v="2"/>
    <n v="177.5"/>
    <n v="181.55"/>
    <n v="177.5"/>
    <n v="179.55"/>
    <n v="180.03709679921803"/>
    <n v="64453"/>
    <n v="1044"/>
    <n v="11603931"/>
    <n v="25073"/>
    <n v="38.9"/>
    <n v="4.05"/>
    <n v="2.0499999999999998"/>
    <x v="0"/>
    <x v="0"/>
  </r>
  <r>
    <x v="8"/>
    <x v="196"/>
    <x v="2"/>
    <n v="180.95"/>
    <n v="181.8"/>
    <n v="177.05"/>
    <n v="178.05"/>
    <n v="178.60405863721726"/>
    <n v="107031"/>
    <n v="2287"/>
    <n v="19116171"/>
    <n v="46511"/>
    <n v="43.46"/>
    <n v="4.75"/>
    <n v="-2.9"/>
    <x v="1"/>
    <x v="0"/>
  </r>
  <r>
    <x v="8"/>
    <x v="197"/>
    <x v="2"/>
    <n v="173.3"/>
    <n v="179.7"/>
    <n v="173.3"/>
    <n v="179.25"/>
    <n v="177.85774885234471"/>
    <n v="86045"/>
    <n v="2308"/>
    <n v="15303770"/>
    <n v="17681"/>
    <n v="20.55"/>
    <n v="6.4"/>
    <n v="5.95"/>
    <x v="0"/>
    <x v="0"/>
  </r>
  <r>
    <x v="8"/>
    <x v="198"/>
    <x v="2"/>
    <n v="172.45"/>
    <n v="174.6"/>
    <n v="172.45"/>
    <n v="173.65"/>
    <n v="173.54425958513303"/>
    <n v="37506"/>
    <n v="646"/>
    <n v="6508951"/>
    <n v="15200"/>
    <n v="40.53"/>
    <n v="2.15"/>
    <n v="1.2"/>
    <x v="0"/>
    <x v="0"/>
  </r>
  <r>
    <x v="8"/>
    <x v="199"/>
    <x v="3"/>
    <n v="169.65"/>
    <n v="173.15"/>
    <n v="169.65"/>
    <n v="171.7"/>
    <n v="172.07401714528504"/>
    <n v="80022"/>
    <n v="1676"/>
    <n v="13769707"/>
    <n v="33925"/>
    <n v="42.39"/>
    <n v="3.5"/>
    <n v="2.0499999999999998"/>
    <x v="0"/>
    <x v="0"/>
  </r>
  <r>
    <x v="8"/>
    <x v="200"/>
    <x v="3"/>
    <n v="169.55"/>
    <n v="171.2"/>
    <n v="166.75"/>
    <n v="170.15"/>
    <n v="169.29924336701677"/>
    <n v="40178"/>
    <n v="676"/>
    <n v="6802105"/>
    <n v="10924"/>
    <n v="27.19"/>
    <n v="4.45"/>
    <n v="0.6"/>
    <x v="0"/>
    <x v="0"/>
  </r>
  <r>
    <x v="8"/>
    <x v="201"/>
    <x v="3"/>
    <n v="172.9"/>
    <n v="174.5"/>
    <n v="169.65"/>
    <n v="170.5"/>
    <n v="171.97937990446945"/>
    <n v="93792"/>
    <n v="1656"/>
    <n v="16130290"/>
    <n v="38250"/>
    <n v="40.78"/>
    <n v="4.8499999999999996"/>
    <n v="-2.4"/>
    <x v="1"/>
    <x v="0"/>
  </r>
  <r>
    <x v="8"/>
    <x v="202"/>
    <x v="3"/>
    <n v="172"/>
    <n v="173"/>
    <n v="168.45"/>
    <n v="171.25"/>
    <n v="170.70841418453477"/>
    <n v="82456"/>
    <n v="1633"/>
    <n v="14075933"/>
    <n v="53352"/>
    <n v="64.7"/>
    <n v="4.55"/>
    <n v="-0.75"/>
    <x v="1"/>
    <x v="0"/>
  </r>
  <r>
    <x v="8"/>
    <x v="203"/>
    <x v="4"/>
    <n v="170.85"/>
    <n v="173.25"/>
    <n v="170.7"/>
    <n v="172.35"/>
    <n v="172.05345128689626"/>
    <n v="34929"/>
    <n v="700"/>
    <n v="6009655"/>
    <n v="11242"/>
    <n v="32.19"/>
    <n v="2.5499999999999998"/>
    <n v="1.5"/>
    <x v="0"/>
    <x v="0"/>
  </r>
  <r>
    <x v="8"/>
    <x v="204"/>
    <x v="4"/>
    <n v="173.95"/>
    <n v="174.85"/>
    <n v="169.2"/>
    <n v="170.45"/>
    <n v="171.79451992753624"/>
    <n v="176640"/>
    <n v="3467"/>
    <n v="30345784"/>
    <n v="114484"/>
    <n v="64.81"/>
    <n v="5.65"/>
    <n v="-3.5"/>
    <x v="1"/>
    <x v="0"/>
  </r>
  <r>
    <x v="8"/>
    <x v="205"/>
    <x v="4"/>
    <n v="176.8"/>
    <n v="176.8"/>
    <n v="173.45"/>
    <n v="174.25"/>
    <n v="174.87522060102907"/>
    <n v="40231"/>
    <n v="701"/>
    <n v="7035405"/>
    <n v="12739"/>
    <n v="31.66"/>
    <n v="3.35"/>
    <n v="-2.5499999999999998"/>
    <x v="1"/>
    <x v="0"/>
  </r>
  <r>
    <x v="8"/>
    <x v="206"/>
    <x v="4"/>
    <n v="179"/>
    <n v="179"/>
    <n v="173.65"/>
    <n v="174.25"/>
    <n v="175.38594874384546"/>
    <n v="79210"/>
    <n v="1106"/>
    <n v="13892321"/>
    <n v="35180"/>
    <n v="44.41"/>
    <n v="5.35"/>
    <n v="-4.75"/>
    <x v="1"/>
    <x v="0"/>
  </r>
  <r>
    <x v="8"/>
    <x v="207"/>
    <x v="0"/>
    <n v="180.85"/>
    <n v="182.05"/>
    <n v="177.8"/>
    <n v="178.65"/>
    <n v="179.88184366939552"/>
    <n v="44585"/>
    <n v="894"/>
    <n v="8020032"/>
    <n v="18960"/>
    <n v="42.53"/>
    <n v="4.25"/>
    <n v="-2.2000000000000002"/>
    <x v="1"/>
    <x v="0"/>
  </r>
  <r>
    <x v="8"/>
    <x v="208"/>
    <x v="0"/>
    <n v="179.05"/>
    <n v="181.95"/>
    <n v="178.95"/>
    <n v="180.85"/>
    <n v="180.59920229272387"/>
    <n v="109564"/>
    <n v="2694"/>
    <n v="19787171"/>
    <n v="66158"/>
    <n v="60.38"/>
    <n v="3"/>
    <n v="1.8"/>
    <x v="0"/>
    <x v="0"/>
  </r>
  <r>
    <x v="8"/>
    <x v="209"/>
    <x v="0"/>
    <n v="179.45"/>
    <n v="181.25"/>
    <n v="177.55"/>
    <n v="179.5"/>
    <n v="179.63979649367735"/>
    <n v="74494"/>
    <n v="998"/>
    <n v="13382087"/>
    <n v="24231"/>
    <n v="32.53"/>
    <n v="3.7"/>
    <n v="0.05"/>
    <x v="0"/>
    <x v="0"/>
  </r>
  <r>
    <x v="8"/>
    <x v="210"/>
    <x v="0"/>
    <n v="177.8"/>
    <n v="180.15"/>
    <n v="175.75"/>
    <n v="178.7"/>
    <n v="178.30861439952349"/>
    <n v="120879"/>
    <n v="1404"/>
    <n v="21553767"/>
    <n v="50247"/>
    <n v="41.57"/>
    <n v="4.4000000000000004"/>
    <n v="0.9"/>
    <x v="0"/>
    <x v="0"/>
  </r>
  <r>
    <x v="8"/>
    <x v="211"/>
    <x v="0"/>
    <n v="178.1"/>
    <n v="180.15"/>
    <n v="174.55"/>
    <n v="178.4"/>
    <n v="177.26120969862325"/>
    <n v="262429"/>
    <n v="4175"/>
    <n v="46518482"/>
    <n v="134946"/>
    <n v="51.42"/>
    <n v="5.6"/>
    <n v="0.3"/>
    <x v="0"/>
    <x v="0"/>
  </r>
  <r>
    <x v="8"/>
    <x v="212"/>
    <x v="1"/>
    <n v="177"/>
    <n v="179"/>
    <n v="176.45"/>
    <n v="177.85"/>
    <n v="177.79282554914161"/>
    <n v="26678"/>
    <n v="847"/>
    <n v="4743157"/>
    <n v="12570"/>
    <n v="47.12"/>
    <n v="2.5499999999999998"/>
    <n v="0.85"/>
    <x v="0"/>
    <x v="0"/>
  </r>
  <r>
    <x v="8"/>
    <x v="213"/>
    <x v="2"/>
    <n v="173"/>
    <n v="176.2"/>
    <n v="172.95"/>
    <n v="175.6"/>
    <n v="174.86242537645904"/>
    <n v="44892"/>
    <n v="922"/>
    <n v="7849924"/>
    <n v="11698"/>
    <n v="26.06"/>
    <n v="3.25"/>
    <n v="2.6"/>
    <x v="0"/>
    <x v="0"/>
  </r>
  <r>
    <x v="8"/>
    <x v="214"/>
    <x v="2"/>
    <n v="177.2"/>
    <n v="179.3"/>
    <n v="173.65"/>
    <n v="174.35"/>
    <n v="176.98636756618157"/>
    <n v="304201"/>
    <n v="4010"/>
    <n v="53839430"/>
    <n v="131746"/>
    <n v="43.31"/>
    <n v="5.65"/>
    <n v="-2.85"/>
    <x v="1"/>
    <x v="0"/>
  </r>
  <r>
    <x v="8"/>
    <x v="215"/>
    <x v="2"/>
    <n v="172.8"/>
    <n v="177.8"/>
    <n v="171.5"/>
    <n v="176.95"/>
    <n v="175.38776269930312"/>
    <n v="585603"/>
    <n v="5222"/>
    <n v="102707600"/>
    <n v="410770"/>
    <n v="70.14"/>
    <n v="6.3"/>
    <n v="4.1500000000000004"/>
    <x v="0"/>
    <x v="0"/>
  </r>
  <r>
    <x v="8"/>
    <x v="216"/>
    <x v="2"/>
    <n v="171.05"/>
    <n v="175.75"/>
    <n v="171.05"/>
    <n v="171.75"/>
    <n v="173.48051569190233"/>
    <n v="212530"/>
    <n v="2143"/>
    <n v="36869814"/>
    <n v="58521"/>
    <n v="27.54"/>
    <n v="4.7"/>
    <n v="0.7"/>
    <x v="0"/>
    <x v="0"/>
  </r>
  <r>
    <x v="8"/>
    <x v="217"/>
    <x v="3"/>
    <n v="170.05"/>
    <n v="171.5"/>
    <n v="167.3"/>
    <n v="170.9"/>
    <n v="169.34836104140527"/>
    <n v="127520"/>
    <n v="1324"/>
    <n v="21595303"/>
    <n v="55593"/>
    <n v="43.6"/>
    <n v="4.2"/>
    <n v="0.85"/>
    <x v="0"/>
    <x v="0"/>
  </r>
  <r>
    <x v="8"/>
    <x v="218"/>
    <x v="3"/>
    <n v="168.55"/>
    <n v="172.5"/>
    <n v="167"/>
    <n v="169.65"/>
    <n v="169.20363545883714"/>
    <n v="297404"/>
    <n v="4906"/>
    <n v="50321838"/>
    <n v="159125"/>
    <n v="53.5"/>
    <n v="5.5"/>
    <n v="1.1000000000000001"/>
    <x v="0"/>
    <x v="0"/>
  </r>
  <r>
    <x v="8"/>
    <x v="219"/>
    <x v="3"/>
    <n v="164.35"/>
    <n v="171.45"/>
    <n v="164"/>
    <n v="167"/>
    <n v="167.08347125634509"/>
    <n v="667643"/>
    <n v="4432"/>
    <n v="111552110"/>
    <n v="176216"/>
    <n v="26.39"/>
    <n v="7.45"/>
    <n v="2.65"/>
    <x v="0"/>
    <x v="0"/>
  </r>
  <r>
    <x v="8"/>
    <x v="220"/>
    <x v="3"/>
    <n v="162"/>
    <n v="172.95"/>
    <n v="161.55000000000001"/>
    <n v="168.5"/>
    <n v="168.4148495438713"/>
    <n v="3783362"/>
    <n v="20761"/>
    <n v="637174342"/>
    <n v="1317731"/>
    <n v="34.83"/>
    <n v="11.4"/>
    <n v="6.5"/>
    <x v="0"/>
    <x v="0"/>
  </r>
  <r>
    <x v="8"/>
    <x v="221"/>
    <x v="3"/>
    <n v="154.5"/>
    <n v="157.94999999999999"/>
    <n v="150.35"/>
    <n v="150.75"/>
    <n v="152.5712482609257"/>
    <n v="69721"/>
    <n v="1015"/>
    <n v="10637420"/>
    <n v="28323"/>
    <n v="40.619999999999997"/>
    <n v="7.6"/>
    <n v="-3.75"/>
    <x v="1"/>
    <x v="0"/>
  </r>
  <r>
    <x v="8"/>
    <x v="222"/>
    <x v="4"/>
    <n v="152.94999999999999"/>
    <n v="154.9"/>
    <n v="151.35"/>
    <n v="154.35"/>
    <n v="153.47500907660657"/>
    <n v="24789"/>
    <n v="517"/>
    <n v="3804492"/>
    <n v="7098"/>
    <n v="28.63"/>
    <n v="3.55"/>
    <n v="1.4"/>
    <x v="0"/>
    <x v="0"/>
  </r>
  <r>
    <x v="8"/>
    <x v="223"/>
    <x v="4"/>
    <n v="155.69999999999999"/>
    <n v="155.75"/>
    <n v="153"/>
    <n v="153.15"/>
    <n v="153.89054593874835"/>
    <n v="22530"/>
    <n v="402"/>
    <n v="3467154"/>
    <n v="10565"/>
    <n v="46.89"/>
    <n v="2.75"/>
    <n v="-2.5499999999999998"/>
    <x v="1"/>
    <x v="0"/>
  </r>
  <r>
    <x v="8"/>
    <x v="224"/>
    <x v="4"/>
    <n v="155.19999999999999"/>
    <n v="155.65"/>
    <n v="153.9"/>
    <n v="155.30000000000001"/>
    <n v="154.66594171378861"/>
    <n v="50578"/>
    <n v="850"/>
    <n v="7822694"/>
    <n v="36487"/>
    <n v="72.14"/>
    <n v="1.75"/>
    <n v="0.1"/>
    <x v="0"/>
    <x v="0"/>
  </r>
  <r>
    <x v="8"/>
    <x v="225"/>
    <x v="4"/>
    <n v="154.15"/>
    <n v="155.94999999999999"/>
    <n v="153.19999999999999"/>
    <n v="155.05000000000001"/>
    <n v="154.51561192926482"/>
    <n v="102806"/>
    <n v="1431"/>
    <n v="15885132"/>
    <n v="70709"/>
    <n v="68.78"/>
    <n v="2.75"/>
    <n v="0.9"/>
    <x v="0"/>
    <x v="0"/>
  </r>
  <r>
    <x v="8"/>
    <x v="226"/>
    <x v="4"/>
    <n v="153"/>
    <n v="155.1"/>
    <n v="151.65"/>
    <n v="154.15"/>
    <n v="153.21787148594379"/>
    <n v="30876"/>
    <n v="655"/>
    <n v="4730755"/>
    <n v="13579"/>
    <n v="43.98"/>
    <n v="3.45"/>
    <n v="1.1499999999999999"/>
    <x v="0"/>
    <x v="0"/>
  </r>
  <r>
    <x v="8"/>
    <x v="227"/>
    <x v="0"/>
    <n v="154.65"/>
    <n v="155.19999999999999"/>
    <n v="153"/>
    <n v="153.85"/>
    <n v="153.69714996571028"/>
    <n v="62701"/>
    <n v="1493"/>
    <n v="9636965"/>
    <n v="35775"/>
    <n v="57.06"/>
    <n v="2.2000000000000002"/>
    <n v="-0.8"/>
    <x v="1"/>
    <x v="0"/>
  </r>
  <r>
    <x v="8"/>
    <x v="228"/>
    <x v="0"/>
    <n v="154.94999999999999"/>
    <n v="156.85"/>
    <n v="153.75"/>
    <n v="154.15"/>
    <n v="154.85554488171027"/>
    <n v="61417"/>
    <n v="1445"/>
    <n v="9510763"/>
    <n v="36303"/>
    <n v="59.11"/>
    <n v="3.1"/>
    <n v="-0.8"/>
    <x v="1"/>
    <x v="0"/>
  </r>
  <r>
    <x v="8"/>
    <x v="229"/>
    <x v="0"/>
    <n v="158.44999999999999"/>
    <n v="158.94999999999999"/>
    <n v="154"/>
    <n v="154.30000000000001"/>
    <n v="156.24367999291627"/>
    <n v="22587"/>
    <n v="566"/>
    <n v="3529076"/>
    <n v="8591"/>
    <n v="38.04"/>
    <n v="4.95"/>
    <n v="-4.1500000000000004"/>
    <x v="1"/>
    <x v="0"/>
  </r>
  <r>
    <x v="8"/>
    <x v="230"/>
    <x v="0"/>
    <n v="153"/>
    <n v="158.85"/>
    <n v="152.15"/>
    <n v="157.30000000000001"/>
    <n v="156.71187911696634"/>
    <n v="44936"/>
    <n v="925"/>
    <n v="7042005"/>
    <n v="28416"/>
    <n v="63.24"/>
    <n v="6.7"/>
    <n v="4.3"/>
    <x v="0"/>
    <x v="0"/>
  </r>
  <r>
    <x v="8"/>
    <x v="231"/>
    <x v="0"/>
    <n v="158.05000000000001"/>
    <n v="160.65"/>
    <n v="152.5"/>
    <n v="153.5"/>
    <n v="154.82388483732186"/>
    <n v="147131"/>
    <n v="3543"/>
    <n v="22779393"/>
    <n v="74262"/>
    <n v="50.47"/>
    <n v="8.15"/>
    <n v="-4.55"/>
    <x v="1"/>
    <x v="0"/>
  </r>
  <r>
    <x v="8"/>
    <x v="232"/>
    <x v="1"/>
    <n v="160.69999999999999"/>
    <n v="161.80000000000001"/>
    <n v="157.9"/>
    <n v="158.44999999999999"/>
    <n v="160.0234778834392"/>
    <n v="50686"/>
    <n v="827"/>
    <n v="8110950"/>
    <n v="19256"/>
    <n v="37.99"/>
    <n v="3.9"/>
    <n v="-2.25"/>
    <x v="1"/>
    <x v="0"/>
  </r>
  <r>
    <x v="8"/>
    <x v="233"/>
    <x v="1"/>
    <n v="161"/>
    <n v="163.9"/>
    <n v="159.35"/>
    <n v="161"/>
    <n v="161.31860048477185"/>
    <n v="142335"/>
    <n v="3377"/>
    <n v="22961283"/>
    <n v="55006"/>
    <n v="38.65"/>
    <n v="4.55"/>
    <n v="0"/>
    <x v="1"/>
    <x v="0"/>
  </r>
  <r>
    <x v="8"/>
    <x v="234"/>
    <x v="1"/>
    <n v="164"/>
    <n v="165.5"/>
    <n v="162.69999999999999"/>
    <n v="164.05"/>
    <n v="164.32346163599678"/>
    <n v="90697"/>
    <n v="1263"/>
    <n v="14903645"/>
    <n v="35904"/>
    <n v="39.590000000000003"/>
    <n v="2.8"/>
    <n v="0.05"/>
    <x v="0"/>
    <x v="0"/>
  </r>
  <r>
    <x v="8"/>
    <x v="235"/>
    <x v="2"/>
    <n v="162.15"/>
    <n v="165.85"/>
    <n v="162.15"/>
    <n v="163.9"/>
    <n v="164.2034103341843"/>
    <n v="112423"/>
    <n v="2056"/>
    <n v="18460240"/>
    <n v="44723"/>
    <n v="39.78"/>
    <n v="3.7"/>
    <n v="1.75"/>
    <x v="0"/>
    <x v="0"/>
  </r>
  <r>
    <x v="8"/>
    <x v="236"/>
    <x v="3"/>
    <n v="166"/>
    <n v="167.65"/>
    <n v="163.44999999999999"/>
    <n v="163.9"/>
    <n v="165.29697087486466"/>
    <n v="72034"/>
    <n v="1527"/>
    <n v="11907002"/>
    <n v="42511"/>
    <n v="59.02"/>
    <n v="4.2"/>
    <n v="-2.1"/>
    <x v="1"/>
    <x v="0"/>
  </r>
  <r>
    <x v="8"/>
    <x v="237"/>
    <x v="3"/>
    <n v="166.95"/>
    <n v="167.75"/>
    <n v="164.95"/>
    <n v="165.95"/>
    <n v="166.00445389716"/>
    <n v="39965"/>
    <n v="716"/>
    <n v="6634368"/>
    <n v="12768"/>
    <n v="31.95"/>
    <n v="2.8"/>
    <n v="-1"/>
    <x v="1"/>
    <x v="0"/>
  </r>
  <r>
    <x v="8"/>
    <x v="238"/>
    <x v="3"/>
    <n v="168.55"/>
    <n v="168.8"/>
    <n v="166.2"/>
    <n v="166.95"/>
    <n v="167.39513782730904"/>
    <n v="40558"/>
    <n v="726"/>
    <n v="6789212"/>
    <n v="10621"/>
    <n v="26.19"/>
    <n v="2.6"/>
    <n v="-1.6"/>
    <x v="1"/>
    <x v="0"/>
  </r>
  <r>
    <x v="8"/>
    <x v="239"/>
    <x v="3"/>
    <n v="170.35"/>
    <n v="170.65"/>
    <n v="166.25"/>
    <n v="166.9"/>
    <n v="167.89152017046831"/>
    <n v="61947"/>
    <n v="1555"/>
    <n v="10400376"/>
    <n v="34865"/>
    <n v="56.28"/>
    <n v="4.4000000000000004"/>
    <n v="-3.45"/>
    <x v="1"/>
    <x v="0"/>
  </r>
  <r>
    <x v="8"/>
    <x v="240"/>
    <x v="3"/>
    <n v="168.55"/>
    <n v="171.3"/>
    <n v="167.6"/>
    <n v="170.05"/>
    <n v="169.90706011430905"/>
    <n v="156768"/>
    <n v="2080"/>
    <n v="26635990"/>
    <n v="89952"/>
    <n v="57.38"/>
    <n v="3.7"/>
    <n v="1.5"/>
    <x v="0"/>
    <x v="0"/>
  </r>
  <r>
    <x v="8"/>
    <x v="241"/>
    <x v="4"/>
    <n v="168.15"/>
    <n v="168.3"/>
    <n v="165.75"/>
    <n v="167.85"/>
    <n v="167.42358119941306"/>
    <n v="21127"/>
    <n v="560"/>
    <n v="3537158"/>
    <n v="6873"/>
    <n v="32.53"/>
    <n v="2.5499999999999998"/>
    <n v="-0.3"/>
    <x v="1"/>
    <x v="0"/>
  </r>
  <r>
    <x v="8"/>
    <x v="242"/>
    <x v="4"/>
    <n v="168.55"/>
    <n v="170.25"/>
    <n v="163.1"/>
    <n v="167.5"/>
    <n v="165.40676306931374"/>
    <n v="58228"/>
    <n v="1033"/>
    <n v="9631305"/>
    <n v="26383"/>
    <n v="45.31"/>
    <n v="7.15"/>
    <n v="-1.05"/>
    <x v="1"/>
    <x v="0"/>
  </r>
  <r>
    <x v="8"/>
    <x v="243"/>
    <x v="4"/>
    <n v="169.55"/>
    <n v="170.75"/>
    <n v="167.4"/>
    <n v="168.05"/>
    <n v="169.22141521645332"/>
    <n v="69530"/>
    <n v="1602"/>
    <n v="11765965"/>
    <n v="43861"/>
    <n v="63.08"/>
    <n v="3.35"/>
    <n v="-1.5"/>
    <x v="1"/>
    <x v="0"/>
  </r>
  <r>
    <x v="8"/>
    <x v="244"/>
    <x v="4"/>
    <n v="169.75"/>
    <n v="171.35"/>
    <n v="168.45"/>
    <n v="170.5"/>
    <n v="170.33419012304063"/>
    <n v="47464"/>
    <n v="817"/>
    <n v="8084742"/>
    <n v="9362"/>
    <n v="19.72"/>
    <n v="2.9"/>
    <n v="0.75"/>
    <x v="0"/>
    <x v="0"/>
  </r>
  <r>
    <x v="8"/>
    <x v="245"/>
    <x v="4"/>
    <n v="172.75"/>
    <n v="172.75"/>
    <n v="168.5"/>
    <n v="169.25"/>
    <n v="170.2423037838484"/>
    <n v="33458"/>
    <n v="755"/>
    <n v="5695967"/>
    <n v="13829"/>
    <n v="41.33"/>
    <n v="4.25"/>
    <n v="-3.5"/>
    <x v="1"/>
    <x v="0"/>
  </r>
  <r>
    <x v="8"/>
    <x v="246"/>
    <x v="0"/>
    <n v="165.9"/>
    <n v="172.2"/>
    <n v="165.8"/>
    <n v="171.05"/>
    <n v="170.44704343275771"/>
    <n v="210210"/>
    <n v="3202"/>
    <n v="35829673"/>
    <n v="121109"/>
    <n v="57.61"/>
    <n v="6.4"/>
    <n v="5.15"/>
    <x v="0"/>
    <x v="0"/>
  </r>
  <r>
    <x v="8"/>
    <x v="247"/>
    <x v="0"/>
    <n v="165.5"/>
    <n v="167.5"/>
    <n v="164.15"/>
    <n v="165.7"/>
    <n v="165.90357289674526"/>
    <n v="55949"/>
    <n v="1018"/>
    <n v="9282139"/>
    <n v="14972"/>
    <n v="26.76"/>
    <n v="3.35"/>
    <n v="0.2"/>
    <x v="0"/>
    <x v="0"/>
  </r>
  <r>
    <x v="8"/>
    <x v="248"/>
    <x v="0"/>
    <n v="169"/>
    <n v="169.25"/>
    <n v="163.30000000000001"/>
    <n v="163.85"/>
    <n v="165.73331795817958"/>
    <n v="91056"/>
    <n v="1920"/>
    <n v="15091013"/>
    <n v="46327"/>
    <n v="50.88"/>
    <n v="5.95"/>
    <n v="-5.15"/>
    <x v="1"/>
    <x v="0"/>
  </r>
  <r>
    <x v="8"/>
    <x v="249"/>
    <x v="0"/>
    <n v="168.5"/>
    <n v="169.05"/>
    <n v="167.15"/>
    <n v="168.2"/>
    <n v="168.11561946031119"/>
    <n v="20308"/>
    <n v="509"/>
    <n v="3414092"/>
    <n v="7805"/>
    <n v="38.43"/>
    <n v="1.9"/>
    <n v="-0.3"/>
    <x v="1"/>
    <x v="0"/>
  </r>
  <r>
    <x v="9"/>
    <x v="0"/>
    <x v="0"/>
    <n v="362.8"/>
    <n v="371.75"/>
    <n v="362"/>
    <n v="366.45"/>
    <n v="367.62247879359097"/>
    <n v="21220"/>
    <n v="631"/>
    <n v="7800949"/>
    <m/>
    <m/>
    <n v="9.75"/>
    <n v="3.65"/>
    <x v="0"/>
    <x v="0"/>
  </r>
  <r>
    <x v="9"/>
    <x v="1"/>
    <x v="0"/>
    <n v="357.35"/>
    <n v="363.85"/>
    <n v="356.35"/>
    <n v="361.65"/>
    <n v="359.89684388900656"/>
    <n v="4721"/>
    <n v="347"/>
    <n v="1699073"/>
    <n v="1564"/>
    <n v="33.130000000000003"/>
    <n v="7.5"/>
    <n v="4.3"/>
    <x v="0"/>
    <x v="0"/>
  </r>
  <r>
    <x v="9"/>
    <x v="2"/>
    <x v="0"/>
    <n v="359"/>
    <n v="360.15"/>
    <n v="354.65"/>
    <n v="355.8"/>
    <n v="357.32046979865771"/>
    <n v="15496"/>
    <n v="646"/>
    <n v="5537038"/>
    <n v="6549"/>
    <n v="42.26"/>
    <n v="5.5"/>
    <n v="-3.2"/>
    <x v="1"/>
    <x v="0"/>
  </r>
  <r>
    <x v="9"/>
    <x v="3"/>
    <x v="1"/>
    <n v="363.55"/>
    <n v="368.25"/>
    <n v="355.35"/>
    <n v="357.75"/>
    <n v="361.04461039599096"/>
    <n v="10177"/>
    <n v="509"/>
    <n v="3674351"/>
    <n v="3885"/>
    <n v="38.17"/>
    <n v="12.9"/>
    <n v="-5.8"/>
    <x v="1"/>
    <x v="0"/>
  </r>
  <r>
    <x v="9"/>
    <x v="4"/>
    <x v="1"/>
    <n v="363.4"/>
    <n v="367.3"/>
    <n v="360"/>
    <n v="361.6"/>
    <n v="362.61180564505736"/>
    <n v="46554"/>
    <n v="931"/>
    <n v="16881030"/>
    <n v="29727"/>
    <n v="63.85"/>
    <n v="7.3"/>
    <n v="-1.8"/>
    <x v="1"/>
    <x v="0"/>
  </r>
  <r>
    <x v="9"/>
    <x v="5"/>
    <x v="1"/>
    <n v="370.45"/>
    <n v="379"/>
    <n v="361.95"/>
    <n v="362.7"/>
    <n v="369.14909194637255"/>
    <n v="10517"/>
    <n v="1033"/>
    <n v="3882341"/>
    <n v="3863"/>
    <n v="36.729999999999997"/>
    <n v="17.05"/>
    <n v="-7.75"/>
    <x v="1"/>
    <x v="0"/>
  </r>
  <r>
    <x v="9"/>
    <x v="6"/>
    <x v="1"/>
    <n v="366.95"/>
    <n v="378.65"/>
    <n v="366.95"/>
    <n v="370.9"/>
    <n v="374.5963839404414"/>
    <n v="15044"/>
    <n v="803"/>
    <n v="5635428"/>
    <n v="6195"/>
    <n v="41.18"/>
    <n v="11.7"/>
    <n v="3.95"/>
    <x v="0"/>
    <x v="0"/>
  </r>
  <r>
    <x v="9"/>
    <x v="7"/>
    <x v="1"/>
    <n v="362.05"/>
    <n v="377.55"/>
    <n v="362"/>
    <n v="373.6"/>
    <n v="374.20669466717578"/>
    <n v="31428"/>
    <n v="2303"/>
    <n v="11760568"/>
    <n v="16918"/>
    <n v="53.83"/>
    <n v="15.55"/>
    <n v="11.55"/>
    <x v="0"/>
    <x v="0"/>
  </r>
  <r>
    <x v="9"/>
    <x v="8"/>
    <x v="2"/>
    <n v="371.5"/>
    <n v="375.85"/>
    <n v="361.5"/>
    <n v="363.4"/>
    <n v="369.00933218314827"/>
    <n v="89261"/>
    <n v="9802"/>
    <n v="32938142"/>
    <n v="66536"/>
    <n v="74.540000000000006"/>
    <n v="14.35"/>
    <n v="-8.1"/>
    <x v="1"/>
    <x v="0"/>
  </r>
  <r>
    <x v="9"/>
    <x v="9"/>
    <x v="2"/>
    <n v="386.05"/>
    <n v="386.25"/>
    <n v="370"/>
    <n v="371.45"/>
    <n v="375.27806125812532"/>
    <n v="75843"/>
    <n v="1547"/>
    <n v="28462214"/>
    <n v="53420"/>
    <n v="70.430000000000007"/>
    <n v="16.25"/>
    <n v="-14.6"/>
    <x v="1"/>
    <x v="0"/>
  </r>
  <r>
    <x v="9"/>
    <x v="10"/>
    <x v="2"/>
    <n v="380.35"/>
    <n v="400.2"/>
    <n v="380.35"/>
    <n v="393.2"/>
    <n v="392.52835093419986"/>
    <n v="36930"/>
    <n v="1312"/>
    <n v="14496072"/>
    <n v="14425"/>
    <n v="39.06"/>
    <n v="19.850000000000001"/>
    <n v="12.85"/>
    <x v="0"/>
    <x v="0"/>
  </r>
  <r>
    <x v="9"/>
    <x v="11"/>
    <x v="2"/>
    <n v="401.05"/>
    <n v="401.05"/>
    <n v="381.9"/>
    <n v="386.15"/>
    <n v="387.5660765183074"/>
    <n v="36488"/>
    <n v="1626"/>
    <n v="14141511"/>
    <n v="13947"/>
    <n v="38.22"/>
    <n v="19.149999999999999"/>
    <n v="-14.9"/>
    <x v="1"/>
    <x v="0"/>
  </r>
  <r>
    <x v="9"/>
    <x v="12"/>
    <x v="3"/>
    <n v="415"/>
    <n v="415"/>
    <n v="401.5"/>
    <n v="403"/>
    <n v="404.45870568594717"/>
    <n v="10183"/>
    <n v="514"/>
    <n v="4118603"/>
    <n v="4911"/>
    <n v="48.23"/>
    <n v="13.5"/>
    <n v="-12"/>
    <x v="1"/>
    <x v="0"/>
  </r>
  <r>
    <x v="9"/>
    <x v="13"/>
    <x v="3"/>
    <n v="399.25"/>
    <n v="417"/>
    <n v="399.25"/>
    <n v="415.55"/>
    <n v="414.30640614990392"/>
    <n v="15610"/>
    <n v="667"/>
    <n v="6467323"/>
    <n v="5492"/>
    <n v="35.18"/>
    <n v="17.75"/>
    <n v="16.3"/>
    <x v="0"/>
    <x v="0"/>
  </r>
  <r>
    <x v="9"/>
    <x v="14"/>
    <x v="3"/>
    <n v="389.3"/>
    <n v="404.75"/>
    <n v="389.3"/>
    <n v="403.45"/>
    <n v="399.80930833872009"/>
    <n v="18564"/>
    <n v="1084"/>
    <n v="7422060"/>
    <n v="8282"/>
    <n v="44.61"/>
    <n v="15.45"/>
    <n v="14.15"/>
    <x v="0"/>
    <x v="0"/>
  </r>
  <r>
    <x v="9"/>
    <x v="15"/>
    <x v="3"/>
    <n v="380.5"/>
    <n v="400"/>
    <n v="379.1"/>
    <n v="397.55"/>
    <n v="392.28064627414903"/>
    <n v="17392"/>
    <n v="895"/>
    <n v="6822545"/>
    <n v="6886"/>
    <n v="39.590000000000003"/>
    <n v="20.9"/>
    <n v="17.05"/>
    <x v="0"/>
    <x v="0"/>
  </r>
  <r>
    <x v="9"/>
    <x v="16"/>
    <x v="3"/>
    <n v="375"/>
    <n v="382.1"/>
    <n v="365"/>
    <n v="380.7"/>
    <n v="372.43554355222864"/>
    <n v="47024"/>
    <n v="2500"/>
    <n v="17513409"/>
    <n v="28318"/>
    <n v="60.22"/>
    <n v="17.100000000000001"/>
    <n v="5.7"/>
    <x v="0"/>
    <x v="0"/>
  </r>
  <r>
    <x v="9"/>
    <x v="17"/>
    <x v="4"/>
    <n v="379.95"/>
    <n v="379.95"/>
    <n v="352.3"/>
    <n v="376.9"/>
    <n v="365.85331169333023"/>
    <n v="90573"/>
    <n v="3334"/>
    <n v="33136432"/>
    <n v="27289"/>
    <n v="30.13"/>
    <n v="27.65"/>
    <n v="-3.05"/>
    <x v="1"/>
    <x v="0"/>
  </r>
  <r>
    <x v="9"/>
    <x v="18"/>
    <x v="4"/>
    <n v="418"/>
    <n v="418"/>
    <n v="379"/>
    <n v="385.2"/>
    <n v="398.27249455754776"/>
    <n v="91411"/>
    <n v="3297"/>
    <n v="36406487"/>
    <n v="20506"/>
    <n v="22.43"/>
    <n v="39"/>
    <n v="-32.799999999999997"/>
    <x v="1"/>
    <x v="0"/>
  </r>
  <r>
    <x v="9"/>
    <x v="19"/>
    <x v="4"/>
    <n v="432.7"/>
    <n v="435.8"/>
    <n v="402.5"/>
    <n v="405.55"/>
    <n v="412.47322610404717"/>
    <n v="24931"/>
    <n v="1718"/>
    <n v="10283370"/>
    <n v="12488"/>
    <n v="50.09"/>
    <n v="33.299999999999997"/>
    <n v="-27.15"/>
    <x v="1"/>
    <x v="0"/>
  </r>
  <r>
    <x v="9"/>
    <x v="20"/>
    <x v="4"/>
    <n v="430"/>
    <n v="440.45"/>
    <n v="430"/>
    <n v="432.7"/>
    <n v="435.37059927160357"/>
    <n v="18122"/>
    <n v="1279"/>
    <n v="7889786"/>
    <n v="8911"/>
    <n v="49.17"/>
    <n v="10.45"/>
    <n v="2.7"/>
    <x v="0"/>
    <x v="0"/>
  </r>
  <r>
    <x v="9"/>
    <x v="21"/>
    <x v="0"/>
    <n v="437"/>
    <n v="442"/>
    <n v="430.1"/>
    <n v="432.55"/>
    <n v="435.44633667072145"/>
    <n v="10687"/>
    <n v="958"/>
    <n v="4653615"/>
    <n v="4532"/>
    <n v="42.41"/>
    <n v="11.9"/>
    <n v="-4.45"/>
    <x v="1"/>
    <x v="0"/>
  </r>
  <r>
    <x v="9"/>
    <x v="22"/>
    <x v="0"/>
    <n v="429.05"/>
    <n v="438.45"/>
    <n v="429.05"/>
    <n v="434.3"/>
    <n v="434.57513297872339"/>
    <n v="16544"/>
    <n v="864"/>
    <n v="7189611"/>
    <n v="6318"/>
    <n v="38.19"/>
    <n v="9.4"/>
    <n v="5.25"/>
    <x v="0"/>
    <x v="0"/>
  </r>
  <r>
    <x v="9"/>
    <x v="23"/>
    <x v="0"/>
    <n v="430.45"/>
    <n v="441.95"/>
    <n v="426.6"/>
    <n v="435.25"/>
    <n v="434.73512861736333"/>
    <n v="32344"/>
    <n v="2378"/>
    <n v="14061073"/>
    <n v="14279"/>
    <n v="44.15"/>
    <n v="15.35"/>
    <n v="4.8"/>
    <x v="0"/>
    <x v="0"/>
  </r>
  <r>
    <x v="9"/>
    <x v="24"/>
    <x v="0"/>
    <n v="426.95"/>
    <n v="445"/>
    <n v="425.25"/>
    <n v="428.65"/>
    <n v="433.22833950944062"/>
    <n v="28335"/>
    <n v="974"/>
    <n v="12275525"/>
    <n v="10743"/>
    <n v="37.909999999999997"/>
    <n v="19.75"/>
    <n v="1.7"/>
    <x v="0"/>
    <x v="0"/>
  </r>
  <r>
    <x v="9"/>
    <x v="25"/>
    <x v="0"/>
    <n v="416.75"/>
    <n v="429.9"/>
    <n v="416.3"/>
    <n v="423.8"/>
    <n v="424.51621747754052"/>
    <n v="17142"/>
    <n v="707"/>
    <n v="7277057"/>
    <n v="9111"/>
    <n v="53.15"/>
    <n v="13.6"/>
    <n v="7.05"/>
    <x v="0"/>
    <x v="0"/>
  </r>
  <r>
    <x v="9"/>
    <x v="26"/>
    <x v="1"/>
    <n v="412.05"/>
    <n v="426.6"/>
    <n v="412.05"/>
    <n v="419.55"/>
    <n v="421.05206249999998"/>
    <n v="16000"/>
    <n v="519"/>
    <n v="6736833"/>
    <n v="12033"/>
    <n v="75.209999999999994"/>
    <n v="14.55"/>
    <n v="7.5"/>
    <x v="0"/>
    <x v="0"/>
  </r>
  <r>
    <x v="9"/>
    <x v="27"/>
    <x v="2"/>
    <n v="421.8"/>
    <n v="432.25"/>
    <n v="418.25"/>
    <n v="420.55"/>
    <n v="422.7753644972193"/>
    <n v="13306"/>
    <n v="683"/>
    <n v="5625449"/>
    <n v="4399"/>
    <n v="33.06"/>
    <n v="14"/>
    <n v="-1.25"/>
    <x v="1"/>
    <x v="0"/>
  </r>
  <r>
    <x v="9"/>
    <x v="28"/>
    <x v="2"/>
    <n v="423.95"/>
    <n v="425.5"/>
    <n v="419.8"/>
    <n v="420.4"/>
    <n v="422.14938928906986"/>
    <n v="3193"/>
    <n v="203"/>
    <n v="1347923"/>
    <n v="1413"/>
    <n v="44.25"/>
    <n v="5.7"/>
    <n v="-3.55"/>
    <x v="1"/>
    <x v="0"/>
  </r>
  <r>
    <x v="9"/>
    <x v="29"/>
    <x v="2"/>
    <n v="422.85"/>
    <n v="425.3"/>
    <n v="420.45"/>
    <n v="421.6"/>
    <n v="422.60088495575224"/>
    <n v="3390"/>
    <n v="350"/>
    <n v="1432617"/>
    <n v="1126"/>
    <n v="33.22"/>
    <n v="4.8499999999999996"/>
    <n v="-1.25"/>
    <x v="1"/>
    <x v="0"/>
  </r>
  <r>
    <x v="9"/>
    <x v="30"/>
    <x v="2"/>
    <n v="427.55"/>
    <n v="427.6"/>
    <n v="418.3"/>
    <n v="422.85"/>
    <n v="421.53997606223817"/>
    <n v="16710"/>
    <n v="644"/>
    <n v="7043933"/>
    <n v="9728"/>
    <n v="58.22"/>
    <n v="9.3000000000000007"/>
    <n v="-4.7"/>
    <x v="1"/>
    <x v="0"/>
  </r>
  <r>
    <x v="9"/>
    <x v="31"/>
    <x v="3"/>
    <n v="418.05"/>
    <n v="428.85"/>
    <n v="418.05"/>
    <n v="427.6"/>
    <n v="424.54603387556597"/>
    <n v="5963"/>
    <n v="819"/>
    <n v="2531568"/>
    <n v="3821"/>
    <n v="64.08"/>
    <n v="10.8"/>
    <n v="9.5500000000000007"/>
    <x v="0"/>
    <x v="0"/>
  </r>
  <r>
    <x v="9"/>
    <x v="32"/>
    <x v="3"/>
    <n v="431"/>
    <n v="431"/>
    <n v="424"/>
    <n v="425.5"/>
    <n v="426.39651250947685"/>
    <n v="9233"/>
    <n v="550"/>
    <n v="3936919"/>
    <n v="3392"/>
    <n v="36.74"/>
    <n v="7"/>
    <n v="-5.5"/>
    <x v="1"/>
    <x v="0"/>
  </r>
  <r>
    <x v="9"/>
    <x v="33"/>
    <x v="3"/>
    <n v="422.5"/>
    <n v="431"/>
    <n v="420.45"/>
    <n v="428.9"/>
    <n v="426.46189208807164"/>
    <n v="8266"/>
    <n v="530"/>
    <n v="3525134"/>
    <n v="4030"/>
    <n v="48.75"/>
    <n v="10.55"/>
    <n v="6.4"/>
    <x v="0"/>
    <x v="0"/>
  </r>
  <r>
    <x v="9"/>
    <x v="34"/>
    <x v="3"/>
    <n v="416.45"/>
    <n v="429.9"/>
    <n v="416.45"/>
    <n v="424.85"/>
    <n v="426.31503878007101"/>
    <n v="15214"/>
    <n v="694"/>
    <n v="6485957"/>
    <n v="6185"/>
    <n v="40.65"/>
    <n v="13.45"/>
    <n v="8.4"/>
    <x v="0"/>
    <x v="0"/>
  </r>
  <r>
    <x v="9"/>
    <x v="35"/>
    <x v="3"/>
    <n v="351.05"/>
    <n v="425.65"/>
    <n v="351.05"/>
    <n v="422.4"/>
    <n v="411.89443248730964"/>
    <n v="123125"/>
    <n v="6872"/>
    <n v="50714502"/>
    <n v="85004"/>
    <n v="69.040000000000006"/>
    <n v="74.599999999999994"/>
    <n v="71.349999999999994"/>
    <x v="0"/>
    <x v="0"/>
  </r>
  <r>
    <x v="9"/>
    <x v="36"/>
    <x v="4"/>
    <n v="429.8"/>
    <n v="433.55"/>
    <n v="423.05"/>
    <n v="431.5"/>
    <n v="428.91208292350763"/>
    <n v="13217"/>
    <n v="564"/>
    <n v="5668931"/>
    <n v="7362"/>
    <n v="55.7"/>
    <n v="10.5"/>
    <n v="1.7"/>
    <x v="0"/>
    <x v="0"/>
  </r>
  <r>
    <x v="9"/>
    <x v="37"/>
    <x v="4"/>
    <n v="424.3"/>
    <n v="429"/>
    <n v="421.8"/>
    <n v="427.65"/>
    <n v="424.93048294747325"/>
    <n v="16068"/>
    <n v="810"/>
    <n v="6827783"/>
    <n v="9517"/>
    <n v="59.23"/>
    <n v="7.2"/>
    <n v="3.35"/>
    <x v="0"/>
    <x v="0"/>
  </r>
  <r>
    <x v="9"/>
    <x v="38"/>
    <x v="4"/>
    <n v="431.95"/>
    <n v="431.95"/>
    <n v="423.5"/>
    <n v="426"/>
    <n v="426.27635933806147"/>
    <n v="8460"/>
    <n v="468"/>
    <n v="3606298"/>
    <n v="2939"/>
    <n v="34.74"/>
    <n v="8.4499999999999993"/>
    <n v="-5.95"/>
    <x v="1"/>
    <x v="0"/>
  </r>
  <r>
    <x v="9"/>
    <x v="39"/>
    <x v="4"/>
    <n v="424.75"/>
    <n v="432"/>
    <n v="422.45"/>
    <n v="430.25"/>
    <n v="429.08406824363306"/>
    <n v="24266"/>
    <n v="1482"/>
    <n v="10412154"/>
    <n v="18066"/>
    <n v="74.45"/>
    <n v="9.5500000000000007"/>
    <n v="5.5"/>
    <x v="0"/>
    <x v="0"/>
  </r>
  <r>
    <x v="9"/>
    <x v="40"/>
    <x v="4"/>
    <n v="415.7"/>
    <n v="425.45"/>
    <n v="412.6"/>
    <n v="424.15"/>
    <n v="420.15226407590478"/>
    <n v="17601"/>
    <n v="1062"/>
    <n v="7395100"/>
    <n v="7640"/>
    <n v="43.41"/>
    <n v="12.85"/>
    <n v="8.4499999999999993"/>
    <x v="0"/>
    <x v="0"/>
  </r>
  <r>
    <x v="9"/>
    <x v="41"/>
    <x v="0"/>
    <n v="415"/>
    <n v="415.5"/>
    <n v="410.7"/>
    <n v="414.8"/>
    <n v="413.94312149249203"/>
    <n v="6593"/>
    <n v="493"/>
    <n v="2729127"/>
    <n v="3246"/>
    <n v="49.23"/>
    <n v="4.8"/>
    <n v="-0.2"/>
    <x v="1"/>
    <x v="0"/>
  </r>
  <r>
    <x v="9"/>
    <x v="42"/>
    <x v="0"/>
    <n v="410"/>
    <n v="419.35"/>
    <n v="410"/>
    <n v="412.35"/>
    <n v="415.07077182077182"/>
    <n v="15444"/>
    <n v="1575"/>
    <n v="6410353"/>
    <n v="7367"/>
    <n v="47.7"/>
    <n v="9.35"/>
    <n v="2.35"/>
    <x v="0"/>
    <x v="0"/>
  </r>
  <r>
    <x v="9"/>
    <x v="43"/>
    <x v="0"/>
    <n v="410.15"/>
    <n v="416.65"/>
    <n v="408.9"/>
    <n v="410.2"/>
    <n v="412.46681922196797"/>
    <n v="12673"/>
    <n v="630"/>
    <n v="5227192"/>
    <n v="5882"/>
    <n v="46.41"/>
    <n v="7.75"/>
    <n v="0.05"/>
    <x v="0"/>
    <x v="0"/>
  </r>
  <r>
    <x v="9"/>
    <x v="44"/>
    <x v="0"/>
    <n v="412"/>
    <n v="416.85"/>
    <n v="408.8"/>
    <n v="412.7"/>
    <n v="412.6076521248059"/>
    <n v="14166"/>
    <n v="842"/>
    <n v="5845000"/>
    <n v="5175"/>
    <n v="36.53"/>
    <n v="8.0500000000000007"/>
    <n v="0.7"/>
    <x v="0"/>
    <x v="0"/>
  </r>
  <r>
    <x v="9"/>
    <x v="45"/>
    <x v="0"/>
    <n v="415"/>
    <n v="425.4"/>
    <n v="407.2"/>
    <n v="411.8"/>
    <n v="415.63562461411811"/>
    <n v="38872"/>
    <n v="1844"/>
    <n v="16156588"/>
    <n v="17229"/>
    <n v="44.32"/>
    <n v="18.2"/>
    <n v="-3.2"/>
    <x v="1"/>
    <x v="0"/>
  </r>
  <r>
    <x v="9"/>
    <x v="46"/>
    <x v="1"/>
    <n v="394.45"/>
    <n v="419.95"/>
    <n v="394.45"/>
    <n v="412.7"/>
    <n v="409.45133959812057"/>
    <n v="80024"/>
    <n v="2840"/>
    <n v="32765934"/>
    <n v="49856"/>
    <n v="62.3"/>
    <n v="25.5"/>
    <n v="18.25"/>
    <x v="0"/>
    <x v="0"/>
  </r>
  <r>
    <x v="9"/>
    <x v="47"/>
    <x v="1"/>
    <n v="401.85"/>
    <n v="401.85"/>
    <n v="391.1"/>
    <n v="394.45"/>
    <n v="394.96022996680892"/>
    <n v="16872"/>
    <n v="761"/>
    <n v="6663769"/>
    <n v="7123"/>
    <n v="42.22"/>
    <n v="10.75"/>
    <n v="-7.4"/>
    <x v="1"/>
    <x v="0"/>
  </r>
  <r>
    <x v="9"/>
    <x v="48"/>
    <x v="1"/>
    <n v="392.15"/>
    <n v="399.2"/>
    <n v="390.05"/>
    <n v="391"/>
    <n v="393.91876347951114"/>
    <n v="11128"/>
    <n v="362"/>
    <n v="4383528"/>
    <n v="6486"/>
    <n v="58.29"/>
    <n v="9.15"/>
    <n v="-1.1499999999999999"/>
    <x v="1"/>
    <x v="0"/>
  </r>
  <r>
    <x v="9"/>
    <x v="49"/>
    <x v="1"/>
    <n v="395"/>
    <n v="408.65"/>
    <n v="395"/>
    <n v="396.9"/>
    <n v="400.01869257022838"/>
    <n v="19045"/>
    <n v="1022"/>
    <n v="7618356"/>
    <n v="10029"/>
    <n v="52.66"/>
    <n v="13.65"/>
    <n v="1.9"/>
    <x v="0"/>
    <x v="0"/>
  </r>
  <r>
    <x v="9"/>
    <x v="50"/>
    <x v="2"/>
    <n v="402.25"/>
    <n v="402.25"/>
    <n v="393.65"/>
    <n v="394.2"/>
    <n v="396.41995155252147"/>
    <n v="4541"/>
    <n v="301"/>
    <n v="1800143"/>
    <n v="1901"/>
    <n v="41.86"/>
    <n v="8.6"/>
    <n v="-8.0500000000000007"/>
    <x v="1"/>
    <x v="0"/>
  </r>
  <r>
    <x v="9"/>
    <x v="51"/>
    <x v="3"/>
    <n v="392.55"/>
    <n v="400.6"/>
    <n v="392.05"/>
    <n v="393.4"/>
    <n v="398.66979307677434"/>
    <n v="10342"/>
    <n v="554"/>
    <n v="4123043"/>
    <n v="6662"/>
    <n v="64.42"/>
    <n v="8.5500000000000007"/>
    <n v="0.85"/>
    <x v="0"/>
    <x v="0"/>
  </r>
  <r>
    <x v="9"/>
    <x v="52"/>
    <x v="3"/>
    <n v="397.1"/>
    <n v="399.8"/>
    <n v="389.25"/>
    <n v="392.55"/>
    <n v="394.12330297782"/>
    <n v="17899"/>
    <n v="797"/>
    <n v="7054413"/>
    <n v="8841"/>
    <n v="49.39"/>
    <n v="10.55"/>
    <n v="-4.55"/>
    <x v="1"/>
    <x v="0"/>
  </r>
  <r>
    <x v="9"/>
    <x v="53"/>
    <x v="3"/>
    <n v="393.95"/>
    <n v="399.65"/>
    <n v="392.8"/>
    <n v="397.15"/>
    <n v="397.00335064499916"/>
    <n v="5969"/>
    <n v="426"/>
    <n v="2369713"/>
    <n v="3386"/>
    <n v="56.73"/>
    <n v="6.85"/>
    <n v="3.2"/>
    <x v="0"/>
    <x v="0"/>
  </r>
  <r>
    <x v="9"/>
    <x v="54"/>
    <x v="3"/>
    <n v="397"/>
    <n v="397"/>
    <n v="388.65"/>
    <n v="395.35"/>
    <n v="393.5670358736981"/>
    <n v="18147"/>
    <n v="990"/>
    <n v="7142061"/>
    <n v="9831"/>
    <n v="54.17"/>
    <n v="8.35"/>
    <n v="-1.65"/>
    <x v="1"/>
    <x v="0"/>
  </r>
  <r>
    <x v="9"/>
    <x v="55"/>
    <x v="3"/>
    <n v="391.1"/>
    <n v="392.5"/>
    <n v="383.95"/>
    <n v="385.8"/>
    <n v="388.343557168784"/>
    <n v="5510"/>
    <n v="435"/>
    <n v="2139773"/>
    <n v="2521"/>
    <n v="45.75"/>
    <n v="8.5500000000000007"/>
    <n v="-5.3"/>
    <x v="1"/>
    <x v="0"/>
  </r>
  <r>
    <x v="9"/>
    <x v="56"/>
    <x v="4"/>
    <n v="368.05"/>
    <n v="398"/>
    <n v="368.05"/>
    <n v="388.65"/>
    <n v="393.24267468069121"/>
    <n v="13310"/>
    <n v="621"/>
    <n v="5234060"/>
    <n v="5142"/>
    <n v="38.630000000000003"/>
    <n v="29.95"/>
    <n v="20.6"/>
    <x v="0"/>
    <x v="0"/>
  </r>
  <r>
    <x v="9"/>
    <x v="57"/>
    <x v="4"/>
    <n v="386.75"/>
    <n v="388.45"/>
    <n v="382"/>
    <n v="384.4"/>
    <n v="385.55270475227502"/>
    <n v="7912"/>
    <n v="519"/>
    <n v="3050493"/>
    <n v="3565"/>
    <n v="45.06"/>
    <n v="6.45"/>
    <n v="-2.35"/>
    <x v="1"/>
    <x v="0"/>
  </r>
  <r>
    <x v="9"/>
    <x v="58"/>
    <x v="4"/>
    <n v="395.7"/>
    <n v="395.7"/>
    <n v="385.35"/>
    <n v="389"/>
    <n v="390.17205414318033"/>
    <n v="26079"/>
    <n v="1286"/>
    <n v="10175297"/>
    <n v="15571"/>
    <n v="59.71"/>
    <n v="10.35"/>
    <n v="-6.7"/>
    <x v="1"/>
    <x v="0"/>
  </r>
  <r>
    <x v="9"/>
    <x v="59"/>
    <x v="4"/>
    <n v="386.6"/>
    <n v="400"/>
    <n v="385.1"/>
    <n v="395.7"/>
    <n v="392.41779425393884"/>
    <n v="5395"/>
    <n v="389"/>
    <n v="2117094"/>
    <n v="2931"/>
    <n v="54.33"/>
    <n v="14.9"/>
    <n v="9.1"/>
    <x v="0"/>
    <x v="0"/>
  </r>
  <r>
    <x v="9"/>
    <x v="60"/>
    <x v="4"/>
    <n v="387.5"/>
    <n v="388"/>
    <n v="380.95"/>
    <n v="384.55"/>
    <n v="383.68721678988788"/>
    <n v="16772"/>
    <n v="591"/>
    <n v="6435202"/>
    <n v="13899"/>
    <n v="82.87"/>
    <n v="7.05"/>
    <n v="-2.95"/>
    <x v="1"/>
    <x v="1"/>
  </r>
  <r>
    <x v="9"/>
    <x v="61"/>
    <x v="0"/>
    <n v="385"/>
    <n v="386.7"/>
    <n v="377.25"/>
    <n v="384.6"/>
    <n v="382.68172213417853"/>
    <n v="11358"/>
    <n v="704"/>
    <n v="4346499"/>
    <n v="6019"/>
    <n v="52.99"/>
    <n v="9.4499999999999993"/>
    <n v="-0.4"/>
    <x v="1"/>
    <x v="0"/>
  </r>
  <r>
    <x v="9"/>
    <x v="62"/>
    <x v="0"/>
    <n v="388.25"/>
    <n v="394"/>
    <n v="386.25"/>
    <n v="388.95"/>
    <n v="390.12719436560496"/>
    <n v="9513"/>
    <n v="570"/>
    <n v="3711280"/>
    <n v="5240"/>
    <n v="55.08"/>
    <n v="7.75"/>
    <n v="0.7"/>
    <x v="0"/>
    <x v="0"/>
  </r>
  <r>
    <x v="9"/>
    <x v="63"/>
    <x v="0"/>
    <n v="388"/>
    <n v="391"/>
    <n v="385.25"/>
    <n v="388.25"/>
    <n v="388.21095387840671"/>
    <n v="3816"/>
    <n v="358"/>
    <n v="1481413"/>
    <n v="2106"/>
    <n v="55.19"/>
    <n v="5.75"/>
    <n v="0.25"/>
    <x v="0"/>
    <x v="0"/>
  </r>
  <r>
    <x v="9"/>
    <x v="64"/>
    <x v="0"/>
    <n v="392.2"/>
    <n v="394.2"/>
    <n v="383.65"/>
    <n v="388.45"/>
    <n v="387.05861941675897"/>
    <n v="27090"/>
    <n v="1437"/>
    <n v="10485418"/>
    <n v="15365"/>
    <n v="56.72"/>
    <n v="10.55"/>
    <n v="-3.75"/>
    <x v="1"/>
    <x v="0"/>
  </r>
  <r>
    <x v="9"/>
    <x v="65"/>
    <x v="0"/>
    <n v="379.95"/>
    <n v="394"/>
    <n v="374.5"/>
    <n v="390.65"/>
    <n v="385.269554218515"/>
    <n v="29252"/>
    <n v="1016"/>
    <n v="11269905"/>
    <n v="16289"/>
    <n v="55.68"/>
    <n v="19.5"/>
    <n v="10.7"/>
    <x v="0"/>
    <x v="0"/>
  </r>
  <r>
    <x v="9"/>
    <x v="66"/>
    <x v="1"/>
    <n v="375"/>
    <n v="379.8"/>
    <n v="370.05"/>
    <n v="371.2"/>
    <n v="374.82536141352847"/>
    <n v="22412"/>
    <n v="605"/>
    <n v="8400586"/>
    <n v="14094"/>
    <n v="62.89"/>
    <n v="9.75"/>
    <n v="-3.8"/>
    <x v="1"/>
    <x v="0"/>
  </r>
  <r>
    <x v="9"/>
    <x v="67"/>
    <x v="1"/>
    <n v="374.55"/>
    <n v="374.55"/>
    <n v="367.9"/>
    <n v="369.7"/>
    <n v="370.63081452404316"/>
    <n v="5095"/>
    <n v="221"/>
    <n v="1888364"/>
    <n v="2469"/>
    <n v="48.46"/>
    <n v="6.65"/>
    <n v="-4.8499999999999996"/>
    <x v="1"/>
    <x v="0"/>
  </r>
  <r>
    <x v="9"/>
    <x v="68"/>
    <x v="1"/>
    <n v="375"/>
    <n v="375"/>
    <n v="364.6"/>
    <n v="370.35"/>
    <n v="369.57150025087805"/>
    <n v="3986"/>
    <n v="335"/>
    <n v="1473112"/>
    <n v="1643"/>
    <n v="41.22"/>
    <n v="10.4"/>
    <n v="-4.6500000000000004"/>
    <x v="1"/>
    <x v="0"/>
  </r>
  <r>
    <x v="9"/>
    <x v="69"/>
    <x v="1"/>
    <n v="350.1"/>
    <n v="374.15"/>
    <n v="350.1"/>
    <n v="369.3"/>
    <n v="371.31396148555706"/>
    <n v="8724"/>
    <n v="445"/>
    <n v="3239343"/>
    <n v="2265"/>
    <n v="25.96"/>
    <n v="24.05"/>
    <n v="19.2"/>
    <x v="0"/>
    <x v="0"/>
  </r>
  <r>
    <x v="9"/>
    <x v="70"/>
    <x v="1"/>
    <n v="368.95"/>
    <n v="373.4"/>
    <n v="365.1"/>
    <n v="366.95"/>
    <n v="368.97734544989123"/>
    <n v="7813"/>
    <n v="451"/>
    <n v="2882820"/>
    <n v="4036"/>
    <n v="51.66"/>
    <n v="8.3000000000000007"/>
    <n v="-2"/>
    <x v="1"/>
    <x v="0"/>
  </r>
  <r>
    <x v="9"/>
    <x v="71"/>
    <x v="2"/>
    <n v="366.2"/>
    <n v="368.5"/>
    <n v="357.95"/>
    <n v="364.25"/>
    <n v="362.44868560807225"/>
    <n v="15064"/>
    <n v="589"/>
    <n v="5459927"/>
    <n v="4835"/>
    <n v="32.1"/>
    <n v="10.55"/>
    <n v="-1.95"/>
    <x v="1"/>
    <x v="0"/>
  </r>
  <r>
    <x v="9"/>
    <x v="72"/>
    <x v="2"/>
    <n v="373.95"/>
    <n v="375.45"/>
    <n v="364.05"/>
    <n v="365.75"/>
    <n v="369.32823736939707"/>
    <n v="22109"/>
    <n v="936"/>
    <n v="8165478"/>
    <n v="10626"/>
    <n v="48.06"/>
    <n v="11.4"/>
    <n v="-8.1999999999999993"/>
    <x v="1"/>
    <x v="0"/>
  </r>
  <r>
    <x v="9"/>
    <x v="73"/>
    <x v="2"/>
    <n v="361.65"/>
    <n v="375.9"/>
    <n v="360.45"/>
    <n v="372.75"/>
    <n v="369.32657892624991"/>
    <n v="49844"/>
    <n v="1234"/>
    <n v="18408714"/>
    <n v="27786"/>
    <n v="55.75"/>
    <n v="15.45"/>
    <n v="11.1"/>
    <x v="0"/>
    <x v="0"/>
  </r>
  <r>
    <x v="9"/>
    <x v="74"/>
    <x v="2"/>
    <n v="368"/>
    <n v="368"/>
    <n v="360.6"/>
    <n v="361.9"/>
    <n v="365.02380280365037"/>
    <n v="42516"/>
    <n v="816"/>
    <n v="15519352"/>
    <n v="32982"/>
    <n v="77.58"/>
    <n v="7.4"/>
    <n v="-6.1"/>
    <x v="1"/>
    <x v="0"/>
  </r>
  <r>
    <x v="9"/>
    <x v="75"/>
    <x v="2"/>
    <n v="361"/>
    <n v="367.95"/>
    <n v="361"/>
    <n v="365.15"/>
    <n v="365.18691641994991"/>
    <n v="17564"/>
    <n v="732"/>
    <n v="6414143"/>
    <n v="12592"/>
    <n v="71.69"/>
    <n v="6.95"/>
    <n v="4.1500000000000004"/>
    <x v="0"/>
    <x v="0"/>
  </r>
  <r>
    <x v="9"/>
    <x v="76"/>
    <x v="3"/>
    <n v="355.8"/>
    <n v="362.5"/>
    <n v="355.3"/>
    <n v="361.15"/>
    <n v="360.31655081720834"/>
    <n v="5323"/>
    <n v="366"/>
    <n v="1917965"/>
    <n v="2292"/>
    <n v="43.06"/>
    <n v="7.2"/>
    <n v="5.35"/>
    <x v="0"/>
    <x v="0"/>
  </r>
  <r>
    <x v="9"/>
    <x v="77"/>
    <x v="3"/>
    <n v="356.95"/>
    <n v="357"/>
    <n v="347.6"/>
    <n v="353.15"/>
    <n v="352.65700483091786"/>
    <n v="4347"/>
    <n v="323"/>
    <n v="1533000"/>
    <n v="1414"/>
    <n v="32.53"/>
    <n v="9.4"/>
    <n v="-3.8"/>
    <x v="1"/>
    <x v="0"/>
  </r>
  <r>
    <x v="9"/>
    <x v="78"/>
    <x v="3"/>
    <n v="353.05"/>
    <n v="357.15"/>
    <n v="349.55"/>
    <n v="356.1"/>
    <n v="353.37143295489415"/>
    <n v="6518"/>
    <n v="426"/>
    <n v="2303275"/>
    <n v="3443"/>
    <n v="52.82"/>
    <n v="7.6"/>
    <n v="3.05"/>
    <x v="0"/>
    <x v="0"/>
  </r>
  <r>
    <x v="9"/>
    <x v="79"/>
    <x v="3"/>
    <n v="329.35"/>
    <n v="358.55"/>
    <n v="329.35"/>
    <n v="354.2"/>
    <n v="356.03238047052872"/>
    <n v="3953"/>
    <n v="185"/>
    <n v="1407396"/>
    <n v="1597"/>
    <n v="40.4"/>
    <n v="29.2"/>
    <n v="24.85"/>
    <x v="0"/>
    <x v="0"/>
  </r>
  <r>
    <x v="9"/>
    <x v="80"/>
    <x v="3"/>
    <n v="350.05"/>
    <n v="364"/>
    <n v="350.05"/>
    <n v="354.85"/>
    <n v="358.52529572338489"/>
    <n v="10990"/>
    <n v="422"/>
    <n v="3940193"/>
    <n v="5104"/>
    <n v="46.44"/>
    <n v="13.95"/>
    <n v="4.8"/>
    <x v="0"/>
    <x v="0"/>
  </r>
  <r>
    <x v="9"/>
    <x v="81"/>
    <x v="4"/>
    <n v="360"/>
    <n v="369.35"/>
    <n v="356.05"/>
    <n v="357.9"/>
    <n v="361.26461305951904"/>
    <n v="22497"/>
    <n v="724"/>
    <n v="8127370"/>
    <n v="10487"/>
    <n v="46.62"/>
    <n v="13.3"/>
    <n v="-2.1"/>
    <x v="1"/>
    <x v="0"/>
  </r>
  <r>
    <x v="9"/>
    <x v="82"/>
    <x v="4"/>
    <n v="353.9"/>
    <n v="361.7"/>
    <n v="353.6"/>
    <n v="359.5"/>
    <n v="359.36793279653938"/>
    <n v="390218"/>
    <n v="1332"/>
    <n v="140231836"/>
    <n v="370756"/>
    <n v="95.01"/>
    <n v="8.1"/>
    <n v="5.6"/>
    <x v="0"/>
    <x v="1"/>
  </r>
  <r>
    <x v="9"/>
    <x v="83"/>
    <x v="4"/>
    <n v="354.1"/>
    <n v="360.15"/>
    <n v="348.8"/>
    <n v="352.2"/>
    <n v="352.13501118568234"/>
    <n v="8940"/>
    <n v="488"/>
    <n v="3148087"/>
    <n v="4031"/>
    <n v="45.09"/>
    <n v="11.35"/>
    <n v="-1.9"/>
    <x v="1"/>
    <x v="0"/>
  </r>
  <r>
    <x v="9"/>
    <x v="84"/>
    <x v="4"/>
    <n v="354.35"/>
    <n v="359.8"/>
    <n v="353.25"/>
    <n v="355.8"/>
    <n v="356.39254726459035"/>
    <n v="10949"/>
    <n v="548"/>
    <n v="3902142"/>
    <n v="5703"/>
    <n v="52.09"/>
    <n v="6.55"/>
    <n v="1.45"/>
    <x v="0"/>
    <x v="0"/>
  </r>
  <r>
    <x v="9"/>
    <x v="85"/>
    <x v="4"/>
    <n v="344.05"/>
    <n v="361.7"/>
    <n v="344.05"/>
    <n v="357.5"/>
    <n v="357.38239154894364"/>
    <n v="31996"/>
    <n v="1437"/>
    <n v="11434807"/>
    <n v="19833"/>
    <n v="61.99"/>
    <n v="17.649999999999999"/>
    <n v="13.45"/>
    <x v="0"/>
    <x v="0"/>
  </r>
  <r>
    <x v="9"/>
    <x v="86"/>
    <x v="0"/>
    <n v="334.3"/>
    <n v="346.2"/>
    <n v="334.3"/>
    <n v="345.4"/>
    <n v="339.52165464830085"/>
    <n v="23159"/>
    <n v="2102"/>
    <n v="7862982"/>
    <n v="12664"/>
    <n v="54.68"/>
    <n v="11.9"/>
    <n v="11.1"/>
    <x v="0"/>
    <x v="0"/>
  </r>
  <r>
    <x v="9"/>
    <x v="87"/>
    <x v="0"/>
    <n v="353.5"/>
    <n v="358.6"/>
    <n v="342.5"/>
    <n v="344"/>
    <n v="352.04505044711527"/>
    <n v="38357"/>
    <n v="1465"/>
    <n v="13503392"/>
    <n v="19128"/>
    <n v="49.87"/>
    <n v="16.100000000000001"/>
    <n v="-9.5"/>
    <x v="1"/>
    <x v="0"/>
  </r>
  <r>
    <x v="9"/>
    <x v="88"/>
    <x v="0"/>
    <n v="366.9"/>
    <n v="366.9"/>
    <n v="342"/>
    <n v="351.3"/>
    <n v="347.51506404474111"/>
    <n v="5543"/>
    <n v="459"/>
    <n v="1926276"/>
    <n v="2144"/>
    <n v="38.68"/>
    <n v="24.9"/>
    <n v="-15.6"/>
    <x v="1"/>
    <x v="0"/>
  </r>
  <r>
    <x v="9"/>
    <x v="89"/>
    <x v="0"/>
    <n v="347.55"/>
    <n v="355.6"/>
    <n v="346.9"/>
    <n v="348"/>
    <n v="349.91091499824375"/>
    <n v="22776"/>
    <n v="1038"/>
    <n v="7969571"/>
    <n v="13438"/>
    <n v="59"/>
    <n v="8.6999999999999993"/>
    <n v="0.45"/>
    <x v="0"/>
    <x v="0"/>
  </r>
  <r>
    <x v="9"/>
    <x v="90"/>
    <x v="0"/>
    <n v="354"/>
    <n v="354"/>
    <n v="346.35"/>
    <n v="350.6"/>
    <n v="350.34152843601896"/>
    <n v="13504"/>
    <n v="500"/>
    <n v="4731012"/>
    <n v="6343"/>
    <n v="46.97"/>
    <n v="7.65"/>
    <n v="-3.4"/>
    <x v="1"/>
    <x v="0"/>
  </r>
  <r>
    <x v="9"/>
    <x v="91"/>
    <x v="1"/>
    <n v="352.7"/>
    <n v="356.15"/>
    <n v="346.8"/>
    <n v="353.95"/>
    <n v="352.32696390658174"/>
    <n v="18840"/>
    <n v="1002"/>
    <n v="6637840"/>
    <n v="9622"/>
    <n v="51.07"/>
    <n v="9.35"/>
    <n v="1.25"/>
    <x v="0"/>
    <x v="0"/>
  </r>
  <r>
    <x v="9"/>
    <x v="92"/>
    <x v="2"/>
    <n v="350.1"/>
    <n v="360.75"/>
    <n v="347.5"/>
    <n v="352.75"/>
    <n v="354.51271120353522"/>
    <n v="38470"/>
    <n v="1926"/>
    <n v="13638104"/>
    <n v="22622"/>
    <n v="58.8"/>
    <n v="13.25"/>
    <n v="2.65"/>
    <x v="0"/>
    <x v="0"/>
  </r>
  <r>
    <x v="9"/>
    <x v="93"/>
    <x v="2"/>
    <n v="362.45"/>
    <n v="367.45"/>
    <n v="346.8"/>
    <n v="352.5"/>
    <n v="353.95003118178983"/>
    <n v="64140"/>
    <n v="3084"/>
    <n v="22702355"/>
    <n v="25670"/>
    <n v="40.020000000000003"/>
    <n v="20.65"/>
    <n v="-9.9499999999999993"/>
    <x v="1"/>
    <x v="0"/>
  </r>
  <r>
    <x v="9"/>
    <x v="94"/>
    <x v="2"/>
    <n v="358"/>
    <n v="367.85"/>
    <n v="347.8"/>
    <n v="362.35"/>
    <n v="358.158691920031"/>
    <n v="36114"/>
    <n v="1831"/>
    <n v="12934543"/>
    <n v="11520"/>
    <n v="31.9"/>
    <n v="20.05"/>
    <n v="4.3499999999999996"/>
    <x v="0"/>
    <x v="0"/>
  </r>
  <r>
    <x v="9"/>
    <x v="95"/>
    <x v="3"/>
    <n v="362.6"/>
    <n v="365.2"/>
    <n v="350.8"/>
    <n v="355.6"/>
    <n v="356.14161243771611"/>
    <n v="36727"/>
    <n v="1570"/>
    <n v="13080013"/>
    <n v="18882"/>
    <n v="51.41"/>
    <n v="14.4"/>
    <n v="-7"/>
    <x v="1"/>
    <x v="0"/>
  </r>
  <r>
    <x v="9"/>
    <x v="96"/>
    <x v="3"/>
    <n v="351.8"/>
    <n v="368.6"/>
    <n v="351.8"/>
    <n v="363.05"/>
    <n v="362.78730240329008"/>
    <n v="15562"/>
    <n v="706"/>
    <n v="5645696"/>
    <n v="6695"/>
    <n v="43.02"/>
    <n v="16.8"/>
    <n v="11.25"/>
    <x v="0"/>
    <x v="0"/>
  </r>
  <r>
    <x v="9"/>
    <x v="97"/>
    <x v="3"/>
    <n v="355.1"/>
    <n v="360.75"/>
    <n v="347.7"/>
    <n v="359.35"/>
    <n v="355.43668696071131"/>
    <n v="22831"/>
    <n v="1008"/>
    <n v="8114975"/>
    <n v="9844"/>
    <n v="43.12"/>
    <n v="13.05"/>
    <n v="4.25"/>
    <x v="0"/>
    <x v="0"/>
  </r>
  <r>
    <x v="9"/>
    <x v="98"/>
    <x v="3"/>
    <n v="364.55"/>
    <n v="364.55"/>
    <n v="349.6"/>
    <n v="354.95"/>
    <n v="356.69394503502667"/>
    <n v="40826"/>
    <n v="1465"/>
    <n v="14562387"/>
    <n v="14838"/>
    <n v="36.340000000000003"/>
    <n v="14.95"/>
    <n v="-9.6"/>
    <x v="1"/>
    <x v="0"/>
  </r>
  <r>
    <x v="9"/>
    <x v="99"/>
    <x v="3"/>
    <n v="345.45"/>
    <n v="363.6"/>
    <n v="341.05"/>
    <n v="360.5"/>
    <n v="354.07837248529228"/>
    <n v="48614"/>
    <n v="1417"/>
    <n v="17213166"/>
    <n v="15761"/>
    <n v="32.42"/>
    <n v="22.55"/>
    <n v="15.05"/>
    <x v="0"/>
    <x v="0"/>
  </r>
  <r>
    <x v="9"/>
    <x v="100"/>
    <x v="4"/>
    <n v="329.4"/>
    <n v="345"/>
    <n v="325.39999999999998"/>
    <n v="343.45"/>
    <n v="340.95697944297081"/>
    <n v="48256"/>
    <n v="2053"/>
    <n v="16453220"/>
    <n v="31791"/>
    <n v="65.88"/>
    <n v="19.600000000000001"/>
    <n v="14.05"/>
    <x v="0"/>
    <x v="0"/>
  </r>
  <r>
    <x v="9"/>
    <x v="101"/>
    <x v="4"/>
    <n v="330.15"/>
    <n v="336.6"/>
    <n v="327.5"/>
    <n v="329.9"/>
    <n v="331.45853849597137"/>
    <n v="17872"/>
    <n v="958"/>
    <n v="5923827"/>
    <n v="10693"/>
    <n v="59.83"/>
    <n v="9.1"/>
    <n v="-0.25"/>
    <x v="1"/>
    <x v="0"/>
  </r>
  <r>
    <x v="9"/>
    <x v="102"/>
    <x v="4"/>
    <n v="326.10000000000002"/>
    <n v="340.95"/>
    <n v="326.10000000000002"/>
    <n v="331.6"/>
    <n v="335.84001522939275"/>
    <n v="52530"/>
    <n v="2735"/>
    <n v="17641676"/>
    <n v="33062"/>
    <n v="62.94"/>
    <n v="14.85"/>
    <n v="5.5"/>
    <x v="0"/>
    <x v="0"/>
  </r>
  <r>
    <x v="9"/>
    <x v="103"/>
    <x v="0"/>
    <n v="339"/>
    <n v="339"/>
    <n v="320"/>
    <n v="323.3"/>
    <n v="323.93626468060728"/>
    <n v="6982"/>
    <n v="480"/>
    <n v="2261723"/>
    <n v="2389"/>
    <n v="34.22"/>
    <n v="19"/>
    <n v="-15.7"/>
    <x v="1"/>
    <x v="0"/>
  </r>
  <r>
    <x v="9"/>
    <x v="104"/>
    <x v="0"/>
    <n v="325"/>
    <n v="331.4"/>
    <n v="312.55"/>
    <n v="318.60000000000002"/>
    <n v="321.56969276167331"/>
    <n v="28805"/>
    <n v="2273"/>
    <n v="9262815"/>
    <n v="10261"/>
    <n v="35.619999999999997"/>
    <n v="18.850000000000001"/>
    <n v="-6.4"/>
    <x v="1"/>
    <x v="0"/>
  </r>
  <r>
    <x v="9"/>
    <x v="105"/>
    <x v="0"/>
    <n v="324.10000000000002"/>
    <n v="335.35"/>
    <n v="322.64999999999998"/>
    <n v="323.85000000000002"/>
    <n v="328.09877775006237"/>
    <n v="20045"/>
    <n v="1237"/>
    <n v="6576740"/>
    <n v="8726"/>
    <n v="43.53"/>
    <n v="12.7"/>
    <n v="-0.25"/>
    <x v="1"/>
    <x v="0"/>
  </r>
  <r>
    <x v="9"/>
    <x v="106"/>
    <x v="0"/>
    <n v="270"/>
    <n v="335.85"/>
    <n v="270"/>
    <n v="324.10000000000002"/>
    <n v="321.38768820577167"/>
    <n v="63760"/>
    <n v="3040"/>
    <n v="20491679"/>
    <n v="28150"/>
    <n v="44.15"/>
    <n v="65.849999999999994"/>
    <n v="54.1"/>
    <x v="0"/>
    <x v="0"/>
  </r>
  <r>
    <x v="9"/>
    <x v="107"/>
    <x v="1"/>
    <n v="332.05"/>
    <n v="344.6"/>
    <n v="332.05"/>
    <n v="337.5"/>
    <n v="339.9099272421995"/>
    <n v="28588"/>
    <n v="1119"/>
    <n v="9717345"/>
    <n v="10611"/>
    <n v="37.119999999999997"/>
    <n v="12.55"/>
    <n v="5.45"/>
    <x v="0"/>
    <x v="0"/>
  </r>
  <r>
    <x v="9"/>
    <x v="108"/>
    <x v="1"/>
    <n v="319.2"/>
    <n v="353.05"/>
    <n v="315.7"/>
    <n v="341.7"/>
    <n v="338.50612413956333"/>
    <n v="50701"/>
    <n v="2313"/>
    <n v="17162599"/>
    <n v="18152"/>
    <n v="35.799999999999997"/>
    <n v="37.35"/>
    <n v="22.5"/>
    <x v="0"/>
    <x v="0"/>
  </r>
  <r>
    <x v="9"/>
    <x v="109"/>
    <x v="1"/>
    <n v="314.35000000000002"/>
    <n v="324.5"/>
    <n v="306.35000000000002"/>
    <n v="319.2"/>
    <n v="316.55989301598748"/>
    <n v="66552"/>
    <n v="2014"/>
    <n v="21067694"/>
    <n v="28744"/>
    <n v="43.19"/>
    <n v="18.149999999999999"/>
    <n v="4.8499999999999996"/>
    <x v="0"/>
    <x v="0"/>
  </r>
  <r>
    <x v="9"/>
    <x v="110"/>
    <x v="1"/>
    <n v="291.14999999999998"/>
    <n v="304.8"/>
    <n v="291.14999999999998"/>
    <n v="300.85000000000002"/>
    <n v="301.38582677165357"/>
    <n v="8255"/>
    <n v="493"/>
    <n v="2487940"/>
    <n v="4167"/>
    <n v="50.48"/>
    <n v="13.65"/>
    <n v="9.6999999999999993"/>
    <x v="0"/>
    <x v="0"/>
  </r>
  <r>
    <x v="9"/>
    <x v="111"/>
    <x v="2"/>
    <n v="300.45"/>
    <n v="303.7"/>
    <n v="297.89999999999998"/>
    <n v="302.25"/>
    <n v="301.41976840363935"/>
    <n v="9672"/>
    <n v="511"/>
    <n v="2915332"/>
    <n v="6295"/>
    <n v="65.08"/>
    <n v="5.8"/>
    <n v="1.8"/>
    <x v="0"/>
    <x v="0"/>
  </r>
  <r>
    <x v="9"/>
    <x v="112"/>
    <x v="2"/>
    <n v="296.5"/>
    <n v="301.89999999999998"/>
    <n v="295.35000000000002"/>
    <n v="296.3"/>
    <n v="297.69033914125703"/>
    <n v="12856"/>
    <n v="622"/>
    <n v="3827107"/>
    <n v="8071"/>
    <n v="62.78"/>
    <n v="6.55"/>
    <n v="-0.2"/>
    <x v="1"/>
    <x v="0"/>
  </r>
  <r>
    <x v="9"/>
    <x v="113"/>
    <x v="2"/>
    <n v="294.60000000000002"/>
    <n v="304.45"/>
    <n v="294.60000000000002"/>
    <n v="298.35000000000002"/>
    <n v="299.56050420168066"/>
    <n v="15470"/>
    <n v="587"/>
    <n v="4634201"/>
    <n v="8202"/>
    <n v="53.02"/>
    <n v="9.85"/>
    <n v="3.75"/>
    <x v="0"/>
    <x v="0"/>
  </r>
  <r>
    <x v="9"/>
    <x v="114"/>
    <x v="2"/>
    <n v="307.85000000000002"/>
    <n v="307.85000000000002"/>
    <n v="296"/>
    <n v="299.60000000000002"/>
    <n v="301.78485254691691"/>
    <n v="19396"/>
    <n v="805"/>
    <n v="5853419"/>
    <n v="10473"/>
    <n v="54"/>
    <n v="11.85"/>
    <n v="-8.25"/>
    <x v="1"/>
    <x v="0"/>
  </r>
  <r>
    <x v="9"/>
    <x v="115"/>
    <x v="2"/>
    <n v="305.89999999999998"/>
    <n v="309.8"/>
    <n v="300"/>
    <n v="302.89999999999998"/>
    <n v="305.39455521472394"/>
    <n v="41728"/>
    <n v="1423"/>
    <n v="12743504"/>
    <n v="24191"/>
    <n v="57.97"/>
    <n v="9.8000000000000007"/>
    <n v="-3"/>
    <x v="1"/>
    <x v="0"/>
  </r>
  <r>
    <x v="9"/>
    <x v="116"/>
    <x v="3"/>
    <n v="295.25"/>
    <n v="303.45"/>
    <n v="295.25"/>
    <n v="301.25"/>
    <n v="301.33543103448278"/>
    <n v="11600"/>
    <n v="518"/>
    <n v="3495491"/>
    <n v="7591"/>
    <n v="65.44"/>
    <n v="8.1999999999999993"/>
    <n v="6"/>
    <x v="0"/>
    <x v="0"/>
  </r>
  <r>
    <x v="9"/>
    <x v="117"/>
    <x v="3"/>
    <n v="297"/>
    <n v="303.39999999999998"/>
    <n v="295.89999999999998"/>
    <n v="298.45"/>
    <n v="298.86254158349965"/>
    <n v="7515"/>
    <n v="324"/>
    <n v="2245952"/>
    <n v="3496"/>
    <n v="46.52"/>
    <n v="7.5"/>
    <n v="1.45"/>
    <x v="0"/>
    <x v="0"/>
  </r>
  <r>
    <x v="9"/>
    <x v="118"/>
    <x v="3"/>
    <n v="288"/>
    <n v="297.64999999999998"/>
    <n v="286.95"/>
    <n v="296.85000000000002"/>
    <n v="292.10166865315853"/>
    <n v="8390"/>
    <n v="309"/>
    <n v="2450733"/>
    <n v="4269"/>
    <n v="50.88"/>
    <n v="10.7"/>
    <n v="8.85"/>
    <x v="0"/>
    <x v="0"/>
  </r>
  <r>
    <x v="9"/>
    <x v="119"/>
    <x v="3"/>
    <n v="279.95"/>
    <n v="287.95"/>
    <n v="276.05"/>
    <n v="285.39999999999998"/>
    <n v="282.74511487204643"/>
    <n v="24462"/>
    <n v="770"/>
    <n v="6916511"/>
    <n v="17227"/>
    <n v="70.42"/>
    <n v="11.9"/>
    <n v="5.45"/>
    <x v="0"/>
    <x v="0"/>
  </r>
  <r>
    <x v="9"/>
    <x v="120"/>
    <x v="3"/>
    <n v="283.95"/>
    <n v="283.95"/>
    <n v="275.05"/>
    <n v="276.60000000000002"/>
    <n v="279.11740552049275"/>
    <n v="13151"/>
    <n v="603"/>
    <n v="3670673"/>
    <n v="9284"/>
    <n v="70.599999999999994"/>
    <n v="8.9"/>
    <n v="-7.35"/>
    <x v="1"/>
    <x v="0"/>
  </r>
  <r>
    <x v="9"/>
    <x v="121"/>
    <x v="4"/>
    <n v="278.35000000000002"/>
    <n v="287.3"/>
    <n v="278.35000000000002"/>
    <n v="281.39999999999998"/>
    <n v="283.00888581462169"/>
    <n v="18794"/>
    <n v="786"/>
    <n v="5318869"/>
    <n v="8057"/>
    <n v="42.87"/>
    <n v="8.9499999999999993"/>
    <n v="3.05"/>
    <x v="0"/>
    <x v="0"/>
  </r>
  <r>
    <x v="9"/>
    <x v="122"/>
    <x v="4"/>
    <n v="289.64999999999998"/>
    <n v="289.64999999999998"/>
    <n v="274.05"/>
    <n v="278.35000000000002"/>
    <n v="282.35158247862074"/>
    <n v="109101"/>
    <n v="1085"/>
    <n v="30804840"/>
    <n v="99464"/>
    <n v="91.17"/>
    <n v="15.6"/>
    <n v="-11.3"/>
    <x v="1"/>
    <x v="1"/>
  </r>
  <r>
    <x v="9"/>
    <x v="123"/>
    <x v="4"/>
    <n v="284.5"/>
    <n v="292"/>
    <n v="281.45"/>
    <n v="284.75"/>
    <n v="285.62420174638345"/>
    <n v="15346"/>
    <n v="527"/>
    <n v="4383189"/>
    <n v="7055"/>
    <n v="45.97"/>
    <n v="10.55"/>
    <n v="0.25"/>
    <x v="0"/>
    <x v="0"/>
  </r>
  <r>
    <x v="9"/>
    <x v="124"/>
    <x v="4"/>
    <n v="290"/>
    <n v="292.14999999999998"/>
    <n v="285"/>
    <n v="291.14999999999998"/>
    <n v="289.91127588851958"/>
    <n v="7822"/>
    <n v="527"/>
    <n v="2267686"/>
    <n v="6204"/>
    <n v="79.31"/>
    <n v="7.15"/>
    <n v="1.1499999999999999"/>
    <x v="0"/>
    <x v="0"/>
  </r>
  <r>
    <x v="9"/>
    <x v="125"/>
    <x v="0"/>
    <n v="281.75"/>
    <n v="289.64999999999998"/>
    <n v="281.75"/>
    <n v="288.64999999999998"/>
    <n v="286.84082477784489"/>
    <n v="11591"/>
    <n v="722"/>
    <n v="3324772"/>
    <n v="8258"/>
    <n v="71.239999999999995"/>
    <n v="7.9"/>
    <n v="6.9"/>
    <x v="0"/>
    <x v="0"/>
  </r>
  <r>
    <x v="9"/>
    <x v="126"/>
    <x v="0"/>
    <n v="287.10000000000002"/>
    <n v="287.10000000000002"/>
    <n v="279.64999999999998"/>
    <n v="281.35000000000002"/>
    <n v="281.64369971568567"/>
    <n v="16531"/>
    <n v="476"/>
    <n v="4655852"/>
    <n v="10022"/>
    <n v="60.63"/>
    <n v="7.45"/>
    <n v="-5.75"/>
    <x v="1"/>
    <x v="0"/>
  </r>
  <r>
    <x v="9"/>
    <x v="127"/>
    <x v="0"/>
    <n v="266.05"/>
    <n v="281"/>
    <n v="266.05"/>
    <n v="280.10000000000002"/>
    <n v="279.08038716250638"/>
    <n v="9815"/>
    <n v="397"/>
    <n v="2739174"/>
    <n v="5926"/>
    <n v="60.38"/>
    <n v="14.95"/>
    <n v="14.05"/>
    <x v="0"/>
    <x v="0"/>
  </r>
  <r>
    <x v="9"/>
    <x v="128"/>
    <x v="0"/>
    <n v="274.60000000000002"/>
    <n v="284.3"/>
    <n v="272.85000000000002"/>
    <n v="275.10000000000002"/>
    <n v="276.33079796264855"/>
    <n v="14725"/>
    <n v="750"/>
    <n v="4068971"/>
    <n v="10402"/>
    <n v="70.64"/>
    <n v="11.45"/>
    <n v="0.5"/>
    <x v="0"/>
    <x v="0"/>
  </r>
  <r>
    <x v="9"/>
    <x v="129"/>
    <x v="0"/>
    <n v="283"/>
    <n v="283"/>
    <n v="276.5"/>
    <n v="280.64999999999998"/>
    <n v="280.11220779220781"/>
    <n v="5775"/>
    <n v="454"/>
    <n v="1617648"/>
    <n v="3797"/>
    <n v="65.75"/>
    <n v="6.5"/>
    <n v="-2.35"/>
    <x v="1"/>
    <x v="0"/>
  </r>
  <r>
    <x v="9"/>
    <x v="130"/>
    <x v="2"/>
    <n v="278.45"/>
    <n v="284.85000000000002"/>
    <n v="275.3"/>
    <n v="282.14999999999998"/>
    <n v="279.19615491780439"/>
    <n v="3589"/>
    <n v="234"/>
    <n v="1002035"/>
    <n v="1506"/>
    <n v="41.96"/>
    <n v="9.5500000000000007"/>
    <n v="3.7"/>
    <x v="0"/>
    <x v="0"/>
  </r>
  <r>
    <x v="9"/>
    <x v="131"/>
    <x v="2"/>
    <n v="289.60000000000002"/>
    <n v="289.60000000000002"/>
    <n v="277"/>
    <n v="278.95"/>
    <n v="279.71605964311902"/>
    <n v="20455"/>
    <n v="692"/>
    <n v="5721592"/>
    <n v="14829"/>
    <n v="72.5"/>
    <n v="12.6"/>
    <n v="-10.65"/>
    <x v="1"/>
    <x v="0"/>
  </r>
  <r>
    <x v="9"/>
    <x v="132"/>
    <x v="2"/>
    <n v="284"/>
    <n v="289.3"/>
    <n v="282.89999999999998"/>
    <n v="287.64999999999998"/>
    <n v="285.63031771674747"/>
    <n v="3714"/>
    <n v="266"/>
    <n v="1060831"/>
    <n v="2052"/>
    <n v="55.25"/>
    <n v="6.4"/>
    <n v="3.65"/>
    <x v="0"/>
    <x v="0"/>
  </r>
  <r>
    <x v="9"/>
    <x v="133"/>
    <x v="2"/>
    <n v="280.25"/>
    <n v="286"/>
    <n v="280.05"/>
    <n v="284.64999999999998"/>
    <n v="282.81351526965562"/>
    <n v="1539"/>
    <n v="174"/>
    <n v="435250"/>
    <n v="900"/>
    <n v="58.48"/>
    <n v="5.95"/>
    <n v="4.4000000000000004"/>
    <x v="0"/>
    <x v="0"/>
  </r>
  <r>
    <x v="9"/>
    <x v="134"/>
    <x v="3"/>
    <n v="292.5"/>
    <n v="293.8"/>
    <n v="285"/>
    <n v="285.95"/>
    <n v="286.94849679645148"/>
    <n v="4058"/>
    <n v="198"/>
    <n v="1164437"/>
    <n v="3178"/>
    <n v="78.31"/>
    <n v="8.8000000000000007"/>
    <n v="-6.55"/>
    <x v="1"/>
    <x v="0"/>
  </r>
  <r>
    <x v="9"/>
    <x v="135"/>
    <x v="3"/>
    <n v="288.14999999999998"/>
    <n v="292.5"/>
    <n v="286"/>
    <n v="290.85000000000002"/>
    <n v="288.89373007438894"/>
    <n v="2823"/>
    <n v="168"/>
    <n v="815547"/>
    <n v="1722"/>
    <n v="61"/>
    <n v="6.5"/>
    <n v="2.7"/>
    <x v="0"/>
    <x v="0"/>
  </r>
  <r>
    <x v="9"/>
    <x v="136"/>
    <x v="3"/>
    <n v="283.64999999999998"/>
    <n v="292.3"/>
    <n v="275.7"/>
    <n v="289.89999999999998"/>
    <n v="285.61967418546368"/>
    <n v="4788"/>
    <n v="379"/>
    <n v="1367547"/>
    <n v="2933"/>
    <n v="61.26"/>
    <n v="16.600000000000001"/>
    <n v="6.25"/>
    <x v="0"/>
    <x v="0"/>
  </r>
  <r>
    <x v="9"/>
    <x v="137"/>
    <x v="3"/>
    <n v="283"/>
    <n v="286.25"/>
    <n v="272.8"/>
    <n v="276.5"/>
    <n v="277.56744122095421"/>
    <n v="29092"/>
    <n v="678"/>
    <n v="8074992"/>
    <n v="24475"/>
    <n v="84.13"/>
    <n v="13.45"/>
    <n v="-6.5"/>
    <x v="1"/>
    <x v="1"/>
  </r>
  <r>
    <x v="9"/>
    <x v="138"/>
    <x v="3"/>
    <n v="294.89999999999998"/>
    <n v="294.89999999999998"/>
    <n v="277.85000000000002"/>
    <n v="280.10000000000002"/>
    <n v="281.77028602784827"/>
    <n v="14579"/>
    <n v="920"/>
    <n v="4107929"/>
    <n v="7052"/>
    <n v="48.37"/>
    <n v="17.05"/>
    <n v="-14.8"/>
    <x v="1"/>
    <x v="0"/>
  </r>
  <r>
    <x v="9"/>
    <x v="139"/>
    <x v="4"/>
    <n v="292.3"/>
    <n v="297.64999999999998"/>
    <n v="285"/>
    <n v="289.25"/>
    <n v="289.32880195599023"/>
    <n v="20450"/>
    <n v="1125"/>
    <n v="5916774"/>
    <n v="10160"/>
    <n v="49.68"/>
    <n v="12.65"/>
    <n v="-3.05"/>
    <x v="1"/>
    <x v="0"/>
  </r>
  <r>
    <x v="9"/>
    <x v="140"/>
    <x v="4"/>
    <n v="289.05"/>
    <n v="301"/>
    <n v="289.05"/>
    <n v="297.64999999999998"/>
    <n v="297.05561189993239"/>
    <n v="11832"/>
    <n v="912"/>
    <n v="3514762"/>
    <n v="5921"/>
    <n v="50.04"/>
    <n v="11.95"/>
    <n v="8.6"/>
    <x v="0"/>
    <x v="0"/>
  </r>
  <r>
    <x v="9"/>
    <x v="141"/>
    <x v="4"/>
    <n v="296.95"/>
    <n v="296.95"/>
    <n v="274.7"/>
    <n v="290.8"/>
    <n v="282.74826801027081"/>
    <n v="20641"/>
    <n v="1305"/>
    <n v="5836207"/>
    <n v="10067"/>
    <n v="48.77"/>
    <n v="22.25"/>
    <n v="-6.15"/>
    <x v="1"/>
    <x v="0"/>
  </r>
  <r>
    <x v="9"/>
    <x v="142"/>
    <x v="4"/>
    <n v="296.2"/>
    <n v="299.7"/>
    <n v="287.3"/>
    <n v="291.60000000000002"/>
    <n v="292.14763671756191"/>
    <n v="16439"/>
    <n v="1086"/>
    <n v="4802615"/>
    <n v="9739"/>
    <n v="59.24"/>
    <n v="12.4"/>
    <n v="-4.5999999999999996"/>
    <x v="1"/>
    <x v="0"/>
  </r>
  <r>
    <x v="9"/>
    <x v="143"/>
    <x v="4"/>
    <n v="312.95"/>
    <n v="312.95"/>
    <n v="298.45"/>
    <n v="299.95"/>
    <n v="301.36963509169976"/>
    <n v="5289"/>
    <n v="396"/>
    <n v="1593944"/>
    <n v="2800"/>
    <n v="52.94"/>
    <n v="14.5"/>
    <n v="-13"/>
    <x v="1"/>
    <x v="0"/>
  </r>
  <r>
    <x v="9"/>
    <x v="144"/>
    <x v="0"/>
    <n v="308.95"/>
    <n v="310.05"/>
    <n v="303.75"/>
    <n v="305.8"/>
    <n v="307.14473537604459"/>
    <n v="8975"/>
    <n v="396"/>
    <n v="2756624"/>
    <n v="5599"/>
    <n v="62.38"/>
    <n v="6.3"/>
    <n v="-3.15"/>
    <x v="1"/>
    <x v="0"/>
  </r>
  <r>
    <x v="9"/>
    <x v="145"/>
    <x v="0"/>
    <n v="311.05"/>
    <n v="311.05"/>
    <n v="306.05"/>
    <n v="308.45"/>
    <n v="308.43831640058056"/>
    <n v="7579"/>
    <n v="431"/>
    <n v="2337654"/>
    <n v="5200"/>
    <n v="68.61"/>
    <n v="5"/>
    <n v="-2.6"/>
    <x v="1"/>
    <x v="0"/>
  </r>
  <r>
    <x v="9"/>
    <x v="146"/>
    <x v="0"/>
    <n v="301.10000000000002"/>
    <n v="311.39999999999998"/>
    <n v="301.10000000000002"/>
    <n v="310.05"/>
    <n v="309.38801562351148"/>
    <n v="10497"/>
    <n v="509"/>
    <n v="3247646"/>
    <n v="5979"/>
    <n v="56.96"/>
    <n v="10.3"/>
    <n v="8.9499999999999993"/>
    <x v="0"/>
    <x v="0"/>
  </r>
  <r>
    <x v="9"/>
    <x v="147"/>
    <x v="0"/>
    <n v="310.35000000000002"/>
    <n v="310.35000000000002"/>
    <n v="303.64999999999998"/>
    <n v="306.39999999999998"/>
    <n v="304.85719696969699"/>
    <n v="7920"/>
    <n v="365"/>
    <n v="2414469"/>
    <n v="5361"/>
    <n v="67.69"/>
    <n v="6.7"/>
    <n v="-3.95"/>
    <x v="1"/>
    <x v="0"/>
  </r>
  <r>
    <x v="9"/>
    <x v="148"/>
    <x v="0"/>
    <n v="304.85000000000002"/>
    <n v="305.2"/>
    <n v="301.05"/>
    <n v="303.45"/>
    <n v="302.72733004097933"/>
    <n v="9517"/>
    <n v="408"/>
    <n v="2881056"/>
    <n v="7057"/>
    <n v="74.150000000000006"/>
    <n v="4.1500000000000004"/>
    <n v="-1.4"/>
    <x v="1"/>
    <x v="0"/>
  </r>
  <r>
    <x v="9"/>
    <x v="149"/>
    <x v="0"/>
    <n v="300"/>
    <n v="307.75"/>
    <n v="300"/>
    <n v="306.05"/>
    <n v="304.76031343627562"/>
    <n v="4339"/>
    <n v="302"/>
    <n v="1322355"/>
    <n v="1189"/>
    <n v="27.4"/>
    <n v="7.75"/>
    <n v="6.05"/>
    <x v="0"/>
    <x v="0"/>
  </r>
  <r>
    <x v="9"/>
    <x v="150"/>
    <x v="2"/>
    <n v="302.10000000000002"/>
    <n v="306.85000000000002"/>
    <n v="300.64999999999998"/>
    <n v="305.85000000000002"/>
    <n v="304.31558935361215"/>
    <n v="6049"/>
    <n v="438"/>
    <n v="1840805"/>
    <n v="4202"/>
    <n v="69.47"/>
    <n v="6.2"/>
    <n v="3.75"/>
    <x v="0"/>
    <x v="0"/>
  </r>
  <r>
    <x v="9"/>
    <x v="151"/>
    <x v="2"/>
    <n v="298.85000000000002"/>
    <n v="303.95"/>
    <n v="296.14999999999998"/>
    <n v="303.10000000000002"/>
    <n v="301.9546835443038"/>
    <n v="3950"/>
    <n v="205"/>
    <n v="1192721"/>
    <n v="1801"/>
    <n v="45.59"/>
    <n v="7.8"/>
    <n v="4.25"/>
    <x v="0"/>
    <x v="0"/>
  </r>
  <r>
    <x v="9"/>
    <x v="152"/>
    <x v="2"/>
    <n v="300.05"/>
    <n v="305.35000000000002"/>
    <n v="298.55"/>
    <n v="302.14999999999998"/>
    <n v="301.76169526323508"/>
    <n v="6819"/>
    <n v="361"/>
    <n v="2057713"/>
    <n v="2558"/>
    <n v="37.51"/>
    <n v="6.8"/>
    <n v="2.1"/>
    <x v="0"/>
    <x v="0"/>
  </r>
  <r>
    <x v="9"/>
    <x v="153"/>
    <x v="2"/>
    <n v="306.39999999999998"/>
    <n v="309.5"/>
    <n v="296.85000000000002"/>
    <n v="304.8"/>
    <n v="302.93548387096774"/>
    <n v="17236"/>
    <n v="917"/>
    <n v="5221396"/>
    <n v="8098"/>
    <n v="46.98"/>
    <n v="12.65"/>
    <n v="-1.6"/>
    <x v="1"/>
    <x v="0"/>
  </r>
  <r>
    <x v="9"/>
    <x v="154"/>
    <x v="2"/>
    <n v="309.45"/>
    <n v="309.45"/>
    <n v="299"/>
    <n v="300.45"/>
    <n v="301.50659681800545"/>
    <n v="10308"/>
    <n v="746"/>
    <n v="3107930"/>
    <n v="4682"/>
    <n v="45.42"/>
    <n v="10.45"/>
    <n v="-9"/>
    <x v="1"/>
    <x v="0"/>
  </r>
  <r>
    <x v="9"/>
    <x v="155"/>
    <x v="3"/>
    <n v="311.2"/>
    <n v="313.14999999999998"/>
    <n v="308.7"/>
    <n v="309.75"/>
    <n v="310.66777509068925"/>
    <n v="3308"/>
    <n v="239"/>
    <n v="1027689"/>
    <n v="1143"/>
    <n v="34.549999999999997"/>
    <n v="4.45"/>
    <n v="-1.45"/>
    <x v="1"/>
    <x v="0"/>
  </r>
  <r>
    <x v="9"/>
    <x v="156"/>
    <x v="3"/>
    <n v="308.95"/>
    <n v="314"/>
    <n v="305"/>
    <n v="312.39999999999998"/>
    <n v="310.89609880415605"/>
    <n v="5101"/>
    <n v="219"/>
    <n v="1585881"/>
    <n v="2421"/>
    <n v="47.46"/>
    <n v="9"/>
    <n v="3.45"/>
    <x v="0"/>
    <x v="0"/>
  </r>
  <r>
    <x v="9"/>
    <x v="157"/>
    <x v="3"/>
    <n v="309.64999999999998"/>
    <n v="311.95"/>
    <n v="307"/>
    <n v="308.64999999999998"/>
    <n v="308.83699598700554"/>
    <n v="5233"/>
    <n v="285"/>
    <n v="1616144"/>
    <n v="2071"/>
    <n v="39.58"/>
    <n v="4.95"/>
    <n v="-1"/>
    <x v="1"/>
    <x v="0"/>
  </r>
  <r>
    <x v="9"/>
    <x v="158"/>
    <x v="3"/>
    <n v="312.3"/>
    <n v="315.14999999999998"/>
    <n v="310.45"/>
    <n v="312.2"/>
    <n v="312.80263157894734"/>
    <n v="5928"/>
    <n v="274"/>
    <n v="1854294"/>
    <n v="2663"/>
    <n v="44.92"/>
    <n v="4.7"/>
    <n v="-0.1"/>
    <x v="1"/>
    <x v="0"/>
  </r>
  <r>
    <x v="9"/>
    <x v="159"/>
    <x v="3"/>
    <n v="312.89999999999998"/>
    <n v="314.95"/>
    <n v="309.7"/>
    <n v="312.45"/>
    <n v="311.75894367113307"/>
    <n v="7687"/>
    <n v="333"/>
    <n v="2396491"/>
    <n v="4173"/>
    <n v="54.29"/>
    <n v="5.25"/>
    <n v="-0.45"/>
    <x v="1"/>
    <x v="0"/>
  </r>
  <r>
    <x v="9"/>
    <x v="160"/>
    <x v="4"/>
    <n v="318.14999999999998"/>
    <n v="318.85000000000002"/>
    <n v="311.05"/>
    <n v="312.25"/>
    <n v="313.07901774860198"/>
    <n v="4113"/>
    <n v="179"/>
    <n v="1287694"/>
    <n v="1636"/>
    <n v="39.78"/>
    <n v="7.8"/>
    <n v="-5.9"/>
    <x v="1"/>
    <x v="0"/>
  </r>
  <r>
    <x v="9"/>
    <x v="161"/>
    <x v="4"/>
    <n v="309"/>
    <n v="320.39999999999998"/>
    <n v="308"/>
    <n v="318.05"/>
    <n v="315.3361833406787"/>
    <n v="11345"/>
    <n v="376"/>
    <n v="3577489"/>
    <n v="3993"/>
    <n v="35.200000000000003"/>
    <n v="12.4"/>
    <n v="9.0500000000000007"/>
    <x v="0"/>
    <x v="0"/>
  </r>
  <r>
    <x v="9"/>
    <x v="162"/>
    <x v="4"/>
    <n v="303"/>
    <n v="313.95"/>
    <n v="297.60000000000002"/>
    <n v="311.35000000000002"/>
    <n v="307.66338373789625"/>
    <n v="30156"/>
    <n v="979"/>
    <n v="9277897"/>
    <n v="21527"/>
    <n v="71.39"/>
    <n v="16.350000000000001"/>
    <n v="8.35"/>
    <x v="0"/>
    <x v="0"/>
  </r>
  <r>
    <x v="9"/>
    <x v="163"/>
    <x v="4"/>
    <n v="295.64999999999998"/>
    <n v="301.10000000000002"/>
    <n v="293.14999999999998"/>
    <n v="297.25"/>
    <n v="295.60701856148489"/>
    <n v="13792"/>
    <n v="722"/>
    <n v="4077012"/>
    <n v="6594"/>
    <n v="47.81"/>
    <n v="7.95"/>
    <n v="1.6"/>
    <x v="0"/>
    <x v="0"/>
  </r>
  <r>
    <x v="9"/>
    <x v="164"/>
    <x v="4"/>
    <n v="302.5"/>
    <n v="305.35000000000002"/>
    <n v="288.95"/>
    <n v="295.55"/>
    <n v="297.12515169902912"/>
    <n v="13184"/>
    <n v="705"/>
    <n v="3917298"/>
    <n v="5407"/>
    <n v="41.01"/>
    <n v="16.399999999999999"/>
    <n v="-6.95"/>
    <x v="1"/>
    <x v="0"/>
  </r>
  <r>
    <x v="9"/>
    <x v="165"/>
    <x v="0"/>
    <n v="304.45"/>
    <n v="312.2"/>
    <n v="300.45"/>
    <n v="307.7"/>
    <n v="307.08642838125667"/>
    <n v="30048"/>
    <n v="969"/>
    <n v="9227333"/>
    <n v="13855"/>
    <n v="46.11"/>
    <n v="11.75"/>
    <n v="3.25"/>
    <x v="0"/>
    <x v="0"/>
  </r>
  <r>
    <x v="9"/>
    <x v="166"/>
    <x v="0"/>
    <n v="307.25"/>
    <n v="307.25"/>
    <n v="301.55"/>
    <n v="304.45"/>
    <n v="304.15233118971059"/>
    <n v="12440"/>
    <n v="714"/>
    <n v="3783655"/>
    <n v="5253"/>
    <n v="42.23"/>
    <n v="5.7"/>
    <n v="-2.8"/>
    <x v="1"/>
    <x v="0"/>
  </r>
  <r>
    <x v="9"/>
    <x v="167"/>
    <x v="0"/>
    <n v="310.3"/>
    <n v="311"/>
    <n v="303.8"/>
    <n v="307.25"/>
    <n v="306.93863319386332"/>
    <n v="16491"/>
    <n v="395"/>
    <n v="5061725"/>
    <n v="7159"/>
    <n v="43.41"/>
    <n v="7.2"/>
    <n v="-3.05"/>
    <x v="1"/>
    <x v="0"/>
  </r>
  <r>
    <x v="9"/>
    <x v="168"/>
    <x v="0"/>
    <n v="317.95"/>
    <n v="317.95"/>
    <n v="307"/>
    <n v="309.2"/>
    <n v="310.11442267611505"/>
    <n v="19192"/>
    <n v="590"/>
    <n v="5951716"/>
    <n v="8246"/>
    <n v="42.97"/>
    <n v="10.95"/>
    <n v="-8.75"/>
    <x v="1"/>
    <x v="0"/>
  </r>
  <r>
    <x v="9"/>
    <x v="169"/>
    <x v="0"/>
    <n v="324"/>
    <n v="324"/>
    <n v="309.89999999999998"/>
    <n v="312.39999999999998"/>
    <n v="314.7140108448487"/>
    <n v="22868"/>
    <n v="963"/>
    <n v="7196880"/>
    <n v="13760"/>
    <n v="60.17"/>
    <n v="14.1"/>
    <n v="-11.6"/>
    <x v="1"/>
    <x v="0"/>
  </r>
  <r>
    <x v="9"/>
    <x v="170"/>
    <x v="1"/>
    <n v="323.64999999999998"/>
    <n v="325.35000000000002"/>
    <n v="317.45"/>
    <n v="319.60000000000002"/>
    <n v="320.38832165130526"/>
    <n v="18119"/>
    <n v="763"/>
    <n v="5805116"/>
    <n v="6011"/>
    <n v="33.18"/>
    <n v="7.9"/>
    <n v="-4.05"/>
    <x v="1"/>
    <x v="0"/>
  </r>
  <r>
    <x v="9"/>
    <x v="171"/>
    <x v="1"/>
    <n v="331.6"/>
    <n v="334.15"/>
    <n v="318.60000000000002"/>
    <n v="320.5"/>
    <n v="327.12627934101181"/>
    <n v="137180"/>
    <n v="2821"/>
    <n v="44875183"/>
    <n v="30943"/>
    <n v="22.56"/>
    <n v="15.55"/>
    <n v="-11.1"/>
    <x v="1"/>
    <x v="0"/>
  </r>
  <r>
    <x v="9"/>
    <x v="172"/>
    <x v="1"/>
    <n v="310"/>
    <n v="315.3"/>
    <n v="310"/>
    <n v="313.64999999999998"/>
    <n v="312.33066447171507"/>
    <n v="13364"/>
    <n v="1625"/>
    <n v="4173987"/>
    <n v="7572"/>
    <n v="56.66"/>
    <n v="5.3"/>
    <n v="3.65"/>
    <x v="0"/>
    <x v="0"/>
  </r>
  <r>
    <x v="9"/>
    <x v="173"/>
    <x v="2"/>
    <n v="321"/>
    <n v="322.14999999999998"/>
    <n v="312"/>
    <n v="313.7"/>
    <n v="316.42497396572941"/>
    <n v="10563"/>
    <n v="698"/>
    <n v="3342397"/>
    <n v="6641"/>
    <n v="62.87"/>
    <n v="10.15"/>
    <n v="-7.3"/>
    <x v="1"/>
    <x v="0"/>
  </r>
  <r>
    <x v="9"/>
    <x v="174"/>
    <x v="2"/>
    <n v="332.8"/>
    <n v="332.8"/>
    <n v="319.3"/>
    <n v="321.7"/>
    <n v="322.07056410256411"/>
    <n v="4875"/>
    <n v="237"/>
    <n v="1570094"/>
    <n v="1763"/>
    <n v="36.159999999999997"/>
    <n v="13.5"/>
    <n v="-11.1"/>
    <x v="1"/>
    <x v="0"/>
  </r>
  <r>
    <x v="9"/>
    <x v="175"/>
    <x v="3"/>
    <n v="329.9"/>
    <n v="329.9"/>
    <n v="325.3"/>
    <n v="326.25"/>
    <n v="326.33774442030415"/>
    <n v="5063"/>
    <n v="332"/>
    <n v="1652248"/>
    <n v="2849"/>
    <n v="56.27"/>
    <n v="4.5999999999999996"/>
    <n v="-3.65"/>
    <x v="1"/>
    <x v="0"/>
  </r>
  <r>
    <x v="9"/>
    <x v="176"/>
    <x v="3"/>
    <n v="327.95"/>
    <n v="332.65"/>
    <n v="323.35000000000002"/>
    <n v="329.2"/>
    <n v="328.97830710336029"/>
    <n v="23510"/>
    <n v="1052"/>
    <n v="7734280"/>
    <n v="9834"/>
    <n v="41.83"/>
    <n v="9.3000000000000007"/>
    <n v="1.25"/>
    <x v="0"/>
    <x v="0"/>
  </r>
  <r>
    <x v="9"/>
    <x v="177"/>
    <x v="3"/>
    <n v="314.05"/>
    <n v="324.95"/>
    <n v="314.05"/>
    <n v="322.85000000000002"/>
    <n v="320.48092018839509"/>
    <n v="31211"/>
    <n v="1303"/>
    <n v="10002530"/>
    <n v="26820"/>
    <n v="85.93"/>
    <n v="10.9"/>
    <n v="8.8000000000000007"/>
    <x v="0"/>
    <x v="1"/>
  </r>
  <r>
    <x v="9"/>
    <x v="178"/>
    <x v="3"/>
    <n v="313"/>
    <n v="320"/>
    <n v="313"/>
    <n v="314.89999999999998"/>
    <n v="316.53176418505126"/>
    <n v="13553"/>
    <n v="616"/>
    <n v="4289955"/>
    <n v="6130"/>
    <n v="45.23"/>
    <n v="7"/>
    <n v="1.9"/>
    <x v="0"/>
    <x v="0"/>
  </r>
  <r>
    <x v="9"/>
    <x v="179"/>
    <x v="4"/>
    <n v="315.3"/>
    <n v="320.45"/>
    <n v="311"/>
    <n v="312.55"/>
    <n v="315.5585481713785"/>
    <n v="21683"/>
    <n v="847"/>
    <n v="6842256"/>
    <n v="10887"/>
    <n v="50.21"/>
    <n v="9.4499999999999993"/>
    <n v="-2.75"/>
    <x v="1"/>
    <x v="0"/>
  </r>
  <r>
    <x v="9"/>
    <x v="180"/>
    <x v="4"/>
    <n v="315.05"/>
    <n v="321.14999999999998"/>
    <n v="314"/>
    <n v="315.25"/>
    <n v="316.09519597802813"/>
    <n v="21482"/>
    <n v="986"/>
    <n v="6790357"/>
    <n v="9874"/>
    <n v="45.96"/>
    <n v="7.15"/>
    <n v="0.2"/>
    <x v="0"/>
    <x v="0"/>
  </r>
  <r>
    <x v="9"/>
    <x v="181"/>
    <x v="4"/>
    <n v="317"/>
    <n v="326.10000000000002"/>
    <n v="313.7"/>
    <n v="322.25"/>
    <n v="321.85950802139035"/>
    <n v="46750"/>
    <n v="1546"/>
    <n v="15046932"/>
    <n v="39655"/>
    <n v="84.82"/>
    <n v="12.4"/>
    <n v="5.25"/>
    <x v="0"/>
    <x v="1"/>
  </r>
  <r>
    <x v="9"/>
    <x v="182"/>
    <x v="4"/>
    <n v="312"/>
    <n v="331"/>
    <n v="312"/>
    <n v="317.25"/>
    <n v="325.64824426053212"/>
    <n v="128322"/>
    <n v="3555"/>
    <n v="41787834"/>
    <n v="43518"/>
    <n v="33.909999999999997"/>
    <n v="19"/>
    <n v="5.25"/>
    <x v="0"/>
    <x v="0"/>
  </r>
  <r>
    <x v="9"/>
    <x v="183"/>
    <x v="4"/>
    <n v="307"/>
    <n v="312.3"/>
    <n v="306.5"/>
    <n v="307.25"/>
    <n v="308.81517277902822"/>
    <n v="7553"/>
    <n v="581"/>
    <n v="2332481"/>
    <n v="5260"/>
    <n v="69.64"/>
    <n v="5.8"/>
    <n v="0.25"/>
    <x v="0"/>
    <x v="0"/>
  </r>
  <r>
    <x v="9"/>
    <x v="184"/>
    <x v="0"/>
    <n v="315.35000000000002"/>
    <n v="315.35000000000002"/>
    <n v="309.25"/>
    <n v="311"/>
    <n v="311.33856345885636"/>
    <n v="5736"/>
    <n v="222"/>
    <n v="1785838"/>
    <n v="4567"/>
    <n v="79.62"/>
    <n v="6.1"/>
    <n v="-4.3499999999999996"/>
    <x v="1"/>
    <x v="0"/>
  </r>
  <r>
    <x v="9"/>
    <x v="185"/>
    <x v="0"/>
    <n v="322.55"/>
    <n v="322.55"/>
    <n v="314.05"/>
    <n v="316.85000000000002"/>
    <n v="316.97555791710948"/>
    <n v="6587"/>
    <n v="433"/>
    <n v="2087918"/>
    <n v="2984"/>
    <n v="45.3"/>
    <n v="8.5"/>
    <n v="-5.7"/>
    <x v="1"/>
    <x v="0"/>
  </r>
  <r>
    <x v="9"/>
    <x v="186"/>
    <x v="0"/>
    <n v="324.95"/>
    <n v="326.7"/>
    <n v="320.45"/>
    <n v="321.60000000000002"/>
    <n v="322.3512033531639"/>
    <n v="14792"/>
    <n v="695"/>
    <n v="4768219"/>
    <n v="7031"/>
    <n v="47.53"/>
    <n v="6.25"/>
    <n v="-3.35"/>
    <x v="1"/>
    <x v="0"/>
  </r>
  <r>
    <x v="9"/>
    <x v="187"/>
    <x v="0"/>
    <n v="308.2"/>
    <n v="328"/>
    <n v="306.7"/>
    <n v="325.85000000000002"/>
    <n v="318.1311439661564"/>
    <n v="22929"/>
    <n v="875"/>
    <n v="7294429"/>
    <n v="9656"/>
    <n v="42.11"/>
    <n v="21.3"/>
    <n v="17.649999999999999"/>
    <x v="0"/>
    <x v="0"/>
  </r>
  <r>
    <x v="9"/>
    <x v="188"/>
    <x v="0"/>
    <n v="307.2"/>
    <n v="309.95"/>
    <n v="305.3"/>
    <n v="306.35000000000002"/>
    <n v="307.4855756956855"/>
    <n v="3917"/>
    <n v="172"/>
    <n v="1204421"/>
    <n v="1962"/>
    <n v="50.09"/>
    <n v="4.6500000000000004"/>
    <n v="-0.85"/>
    <x v="1"/>
    <x v="0"/>
  </r>
  <r>
    <x v="9"/>
    <x v="189"/>
    <x v="1"/>
    <n v="302.2"/>
    <n v="309.14999999999998"/>
    <n v="302.2"/>
    <n v="307.10000000000002"/>
    <n v="306.64929993332697"/>
    <n v="10499"/>
    <n v="448"/>
    <n v="3219511"/>
    <n v="5738"/>
    <n v="54.65"/>
    <n v="6.95"/>
    <n v="4.9000000000000004"/>
    <x v="0"/>
    <x v="0"/>
  </r>
  <r>
    <x v="9"/>
    <x v="190"/>
    <x v="1"/>
    <n v="304.7"/>
    <n v="308.8"/>
    <n v="303.85000000000002"/>
    <n v="306.05"/>
    <n v="306.13799687554246"/>
    <n v="5761"/>
    <n v="423"/>
    <n v="1763661"/>
    <n v="3370"/>
    <n v="58.5"/>
    <n v="4.95"/>
    <n v="1.35"/>
    <x v="0"/>
    <x v="0"/>
  </r>
  <r>
    <x v="9"/>
    <x v="191"/>
    <x v="1"/>
    <n v="309.89999999999998"/>
    <n v="309.89999999999998"/>
    <n v="304.39999999999998"/>
    <n v="306.39999999999998"/>
    <n v="306.80308719232374"/>
    <n v="7191"/>
    <n v="371"/>
    <n v="2206221"/>
    <n v="4215"/>
    <n v="58.61"/>
    <n v="5.5"/>
    <n v="-3.5"/>
    <x v="1"/>
    <x v="0"/>
  </r>
  <r>
    <x v="9"/>
    <x v="192"/>
    <x v="1"/>
    <n v="304.89999999999998"/>
    <n v="308.55"/>
    <n v="304.89999999999998"/>
    <n v="306.7"/>
    <n v="306.63941102756894"/>
    <n v="3192"/>
    <n v="173"/>
    <n v="978793"/>
    <n v="2333"/>
    <n v="73.09"/>
    <n v="3.65"/>
    <n v="1.8"/>
    <x v="0"/>
    <x v="0"/>
  </r>
  <r>
    <x v="9"/>
    <x v="193"/>
    <x v="1"/>
    <n v="309.95"/>
    <n v="310"/>
    <n v="300.55"/>
    <n v="303.2"/>
    <n v="304.05636160714283"/>
    <n v="5376"/>
    <n v="224"/>
    <n v="1634607"/>
    <n v="2656"/>
    <n v="49.4"/>
    <n v="9.4499999999999993"/>
    <n v="-6.75"/>
    <x v="1"/>
    <x v="0"/>
  </r>
  <r>
    <x v="9"/>
    <x v="194"/>
    <x v="2"/>
    <n v="308.14999999999998"/>
    <n v="310.5"/>
    <n v="305.2"/>
    <n v="306.35000000000002"/>
    <n v="306.67762906309753"/>
    <n v="2615"/>
    <n v="149"/>
    <n v="801962"/>
    <n v="2192"/>
    <n v="83.82"/>
    <n v="5.3"/>
    <n v="-1.8"/>
    <x v="1"/>
    <x v="1"/>
  </r>
  <r>
    <x v="9"/>
    <x v="195"/>
    <x v="2"/>
    <n v="308.3"/>
    <n v="312.75"/>
    <n v="305.39999999999998"/>
    <n v="309.05"/>
    <n v="309.67879486335198"/>
    <n v="6074"/>
    <n v="181"/>
    <n v="1880989"/>
    <n v="3580"/>
    <n v="58.94"/>
    <n v="7.35"/>
    <n v="0.75"/>
    <x v="0"/>
    <x v="0"/>
  </r>
  <r>
    <x v="9"/>
    <x v="196"/>
    <x v="2"/>
    <n v="306"/>
    <n v="310.2"/>
    <n v="303.35000000000002"/>
    <n v="308.35000000000002"/>
    <n v="306.77934407364785"/>
    <n v="3476"/>
    <n v="219"/>
    <n v="1066365"/>
    <n v="1308"/>
    <n v="37.630000000000003"/>
    <n v="6.85"/>
    <n v="2.35"/>
    <x v="0"/>
    <x v="0"/>
  </r>
  <r>
    <x v="9"/>
    <x v="197"/>
    <x v="2"/>
    <n v="306.95"/>
    <n v="308.25"/>
    <n v="303.05"/>
    <n v="305.7"/>
    <n v="305.22990527740188"/>
    <n v="7390"/>
    <n v="290"/>
    <n v="2255649"/>
    <n v="4152"/>
    <n v="56.18"/>
    <n v="5.2"/>
    <n v="-1.25"/>
    <x v="1"/>
    <x v="0"/>
  </r>
  <r>
    <x v="9"/>
    <x v="198"/>
    <x v="2"/>
    <n v="308.2"/>
    <n v="311.14999999999998"/>
    <n v="301.95"/>
    <n v="302.3"/>
    <n v="305.41363592280089"/>
    <n v="10311"/>
    <n v="460"/>
    <n v="3149120"/>
    <n v="5943"/>
    <n v="57.64"/>
    <n v="9.1999999999999993"/>
    <n v="-5.9"/>
    <x v="1"/>
    <x v="0"/>
  </r>
  <r>
    <x v="9"/>
    <x v="199"/>
    <x v="3"/>
    <n v="305"/>
    <n v="310.10000000000002"/>
    <n v="301.25"/>
    <n v="308.2"/>
    <n v="305.38490434174895"/>
    <n v="11447"/>
    <n v="534"/>
    <n v="3495741"/>
    <n v="5942"/>
    <n v="51.91"/>
    <n v="8.85"/>
    <n v="3.2"/>
    <x v="0"/>
    <x v="0"/>
  </r>
  <r>
    <x v="9"/>
    <x v="200"/>
    <x v="3"/>
    <n v="308"/>
    <n v="308"/>
    <n v="300.45"/>
    <n v="305.85000000000002"/>
    <n v="304.01091753774682"/>
    <n v="4305"/>
    <n v="251"/>
    <n v="1308767"/>
    <n v="2109"/>
    <n v="48.99"/>
    <n v="7.55"/>
    <n v="-2.15"/>
    <x v="1"/>
    <x v="0"/>
  </r>
  <r>
    <x v="9"/>
    <x v="201"/>
    <x v="3"/>
    <n v="304.95"/>
    <n v="307.75"/>
    <n v="301.8"/>
    <n v="307"/>
    <n v="305.17342248223986"/>
    <n v="2393"/>
    <n v="117"/>
    <n v="730280"/>
    <n v="1156"/>
    <n v="48.31"/>
    <n v="5.95"/>
    <n v="2.0499999999999998"/>
    <x v="0"/>
    <x v="0"/>
  </r>
  <r>
    <x v="9"/>
    <x v="202"/>
    <x v="3"/>
    <n v="297.05"/>
    <n v="307.14999999999998"/>
    <n v="297.05"/>
    <n v="301.75"/>
    <n v="302.44130894383676"/>
    <n v="10879"/>
    <n v="471"/>
    <n v="3290259"/>
    <n v="5091"/>
    <n v="46.8"/>
    <n v="10.1"/>
    <n v="4.7"/>
    <x v="0"/>
    <x v="0"/>
  </r>
  <r>
    <x v="9"/>
    <x v="203"/>
    <x v="4"/>
    <n v="305.45"/>
    <n v="308.75"/>
    <n v="297.25"/>
    <n v="299.95"/>
    <n v="303.07359119223526"/>
    <n v="6903"/>
    <n v="313"/>
    <n v="2092117"/>
    <n v="2312"/>
    <n v="33.49"/>
    <n v="11.5"/>
    <n v="-5.5"/>
    <x v="1"/>
    <x v="0"/>
  </r>
  <r>
    <x v="9"/>
    <x v="204"/>
    <x v="4"/>
    <n v="315"/>
    <n v="315.64999999999998"/>
    <n v="305"/>
    <n v="307"/>
    <n v="309.2657989058668"/>
    <n v="5301"/>
    <n v="181"/>
    <n v="1639418"/>
    <n v="3044"/>
    <n v="57.42"/>
    <n v="10.65"/>
    <n v="-8"/>
    <x v="1"/>
    <x v="0"/>
  </r>
  <r>
    <x v="9"/>
    <x v="205"/>
    <x v="4"/>
    <n v="310.05"/>
    <n v="321.3"/>
    <n v="310.05"/>
    <n v="316.95"/>
    <n v="317.781915678654"/>
    <n v="20327"/>
    <n v="1254"/>
    <n v="6459553"/>
    <n v="14997"/>
    <n v="73.78"/>
    <n v="11.25"/>
    <n v="6.9"/>
    <x v="0"/>
    <x v="0"/>
  </r>
  <r>
    <x v="9"/>
    <x v="206"/>
    <x v="4"/>
    <n v="313.39999999999998"/>
    <n v="317.95"/>
    <n v="308.05"/>
    <n v="315.14999999999998"/>
    <n v="313.92891975764741"/>
    <n v="6767"/>
    <n v="279"/>
    <n v="2124357"/>
    <n v="4020"/>
    <n v="59.41"/>
    <n v="9.9"/>
    <n v="1.75"/>
    <x v="0"/>
    <x v="0"/>
  </r>
  <r>
    <x v="9"/>
    <x v="207"/>
    <x v="0"/>
    <n v="306.25"/>
    <n v="315"/>
    <n v="305.8"/>
    <n v="312.95"/>
    <n v="311.62010785824344"/>
    <n v="12980"/>
    <n v="825"/>
    <n v="4044829"/>
    <n v="9200"/>
    <n v="70.88"/>
    <n v="9.1999999999999993"/>
    <n v="6.7"/>
    <x v="0"/>
    <x v="0"/>
  </r>
  <r>
    <x v="9"/>
    <x v="208"/>
    <x v="0"/>
    <n v="313.85000000000002"/>
    <n v="314.7"/>
    <n v="308.75"/>
    <n v="309.45"/>
    <n v="312.92963365977511"/>
    <n v="2757"/>
    <n v="100"/>
    <n v="862747"/>
    <n v="1919"/>
    <n v="69.599999999999994"/>
    <n v="5.95"/>
    <n v="-4.4000000000000004"/>
    <x v="1"/>
    <x v="0"/>
  </r>
  <r>
    <x v="9"/>
    <x v="209"/>
    <x v="0"/>
    <n v="314.8"/>
    <n v="315.89999999999998"/>
    <n v="310.3"/>
    <n v="311.5"/>
    <n v="312.47214854111405"/>
    <n v="5278"/>
    <n v="200"/>
    <n v="1649228"/>
    <n v="2391"/>
    <n v="45.3"/>
    <n v="5.6"/>
    <n v="-3.3"/>
    <x v="1"/>
    <x v="0"/>
  </r>
  <r>
    <x v="9"/>
    <x v="210"/>
    <x v="0"/>
    <n v="309.05"/>
    <n v="311.39999999999998"/>
    <n v="307.64999999999998"/>
    <n v="309"/>
    <n v="309.82081645372392"/>
    <n v="3209"/>
    <n v="141"/>
    <n v="994215"/>
    <n v="1556"/>
    <n v="48.49"/>
    <n v="3.75"/>
    <n v="-0.05"/>
    <x v="1"/>
    <x v="0"/>
  </r>
  <r>
    <x v="9"/>
    <x v="211"/>
    <x v="0"/>
    <n v="315.7"/>
    <n v="315.7"/>
    <n v="307.85000000000002"/>
    <n v="308.7"/>
    <n v="309.263147566719"/>
    <n v="5096"/>
    <n v="226"/>
    <n v="1576005"/>
    <n v="3982"/>
    <n v="78.14"/>
    <n v="7.85"/>
    <n v="-7"/>
    <x v="1"/>
    <x v="0"/>
  </r>
  <r>
    <x v="9"/>
    <x v="212"/>
    <x v="1"/>
    <n v="316.7"/>
    <n v="318"/>
    <n v="314.5"/>
    <n v="316.45"/>
    <n v="316.19960861056751"/>
    <n v="3577"/>
    <n v="360"/>
    <n v="1131046"/>
    <n v="2888"/>
    <n v="80.739999999999995"/>
    <n v="3.5"/>
    <n v="-0.25"/>
    <x v="1"/>
    <x v="1"/>
  </r>
  <r>
    <x v="9"/>
    <x v="213"/>
    <x v="2"/>
    <n v="313.35000000000002"/>
    <n v="315"/>
    <n v="310.89999999999998"/>
    <n v="314.64999999999998"/>
    <n v="313.28711611848081"/>
    <n v="5503"/>
    <n v="240"/>
    <n v="1724019"/>
    <n v="2551"/>
    <n v="46.36"/>
    <n v="4.0999999999999996"/>
    <n v="1.3"/>
    <x v="0"/>
    <x v="0"/>
  </r>
  <r>
    <x v="9"/>
    <x v="214"/>
    <x v="2"/>
    <n v="310.5"/>
    <n v="314.3"/>
    <n v="308.05"/>
    <n v="313.35000000000002"/>
    <n v="310.92771331758905"/>
    <n v="9739"/>
    <n v="300"/>
    <n v="3028125"/>
    <n v="4337"/>
    <n v="44.53"/>
    <n v="6.25"/>
    <n v="2.85"/>
    <x v="0"/>
    <x v="0"/>
  </r>
  <r>
    <x v="9"/>
    <x v="215"/>
    <x v="2"/>
    <n v="310"/>
    <n v="314.3"/>
    <n v="307.05"/>
    <n v="309.14999999999998"/>
    <n v="310.00583600817043"/>
    <n v="13708"/>
    <n v="665"/>
    <n v="4249560"/>
    <n v="5658"/>
    <n v="41.28"/>
    <n v="7.25"/>
    <n v="-0.85"/>
    <x v="1"/>
    <x v="0"/>
  </r>
  <r>
    <x v="9"/>
    <x v="216"/>
    <x v="2"/>
    <n v="303.3"/>
    <n v="311.89999999999998"/>
    <n v="298.05"/>
    <n v="310.2"/>
    <n v="303.17732817613808"/>
    <n v="6722"/>
    <n v="342"/>
    <n v="2037958"/>
    <n v="3105"/>
    <n v="46.19"/>
    <n v="13.85"/>
    <n v="6.9"/>
    <x v="0"/>
    <x v="0"/>
  </r>
  <r>
    <x v="9"/>
    <x v="217"/>
    <x v="3"/>
    <n v="309.3"/>
    <n v="310"/>
    <n v="292.5"/>
    <n v="307.10000000000002"/>
    <n v="301.88715923566878"/>
    <n v="39250"/>
    <n v="1659"/>
    <n v="11849071"/>
    <n v="19507"/>
    <n v="49.7"/>
    <n v="17.5"/>
    <n v="-2.2000000000000002"/>
    <x v="1"/>
    <x v="0"/>
  </r>
  <r>
    <x v="9"/>
    <x v="218"/>
    <x v="3"/>
    <n v="304.75"/>
    <n v="311.14999999999998"/>
    <n v="301.25"/>
    <n v="309.3"/>
    <n v="306.70051468362095"/>
    <n v="16515"/>
    <n v="601"/>
    <n v="5065159"/>
    <n v="7138"/>
    <n v="43.22"/>
    <n v="9.9"/>
    <n v="4.55"/>
    <x v="0"/>
    <x v="0"/>
  </r>
  <r>
    <x v="9"/>
    <x v="219"/>
    <x v="3"/>
    <n v="304"/>
    <n v="305.25"/>
    <n v="297.89999999999998"/>
    <n v="302.89999999999998"/>
    <n v="302.89914797426536"/>
    <n v="5751"/>
    <n v="372"/>
    <n v="1741973"/>
    <n v="1620"/>
    <n v="28.17"/>
    <n v="7.35"/>
    <n v="-1.1000000000000001"/>
    <x v="1"/>
    <x v="0"/>
  </r>
  <r>
    <x v="9"/>
    <x v="220"/>
    <x v="3"/>
    <n v="307"/>
    <n v="308.64999999999998"/>
    <n v="296.45"/>
    <n v="302.39999999999998"/>
    <n v="301.24059417297548"/>
    <n v="17436"/>
    <n v="1051"/>
    <n v="5252431"/>
    <n v="8160"/>
    <n v="46.8"/>
    <n v="12.2"/>
    <n v="-4.5999999999999996"/>
    <x v="1"/>
    <x v="0"/>
  </r>
  <r>
    <x v="9"/>
    <x v="221"/>
    <x v="3"/>
    <n v="306.14999999999998"/>
    <n v="312.25"/>
    <n v="303.3"/>
    <n v="306.14999999999998"/>
    <n v="306.56270867622857"/>
    <n v="21265"/>
    <n v="1071"/>
    <n v="6519056"/>
    <n v="11870"/>
    <n v="55.82"/>
    <n v="8.9499999999999993"/>
    <n v="0"/>
    <x v="1"/>
    <x v="0"/>
  </r>
  <r>
    <x v="9"/>
    <x v="222"/>
    <x v="4"/>
    <n v="309"/>
    <n v="314.75"/>
    <n v="307.25"/>
    <n v="310"/>
    <n v="311.49062180288735"/>
    <n v="8797"/>
    <n v="579"/>
    <n v="2740183"/>
    <n v="2986"/>
    <n v="33.94"/>
    <n v="7.5"/>
    <n v="1"/>
    <x v="0"/>
    <x v="0"/>
  </r>
  <r>
    <x v="9"/>
    <x v="223"/>
    <x v="4"/>
    <n v="311.95"/>
    <n v="319.10000000000002"/>
    <n v="310"/>
    <n v="311.25"/>
    <n v="316.97562687330947"/>
    <n v="68395"/>
    <n v="559"/>
    <n v="21679548"/>
    <n v="57892"/>
    <n v="84.64"/>
    <n v="9.1"/>
    <n v="-0.7"/>
    <x v="1"/>
    <x v="1"/>
  </r>
  <r>
    <x v="9"/>
    <x v="224"/>
    <x v="4"/>
    <n v="306.2"/>
    <n v="309.60000000000002"/>
    <n v="302.5"/>
    <n v="308.55"/>
    <n v="306.71881574221356"/>
    <n v="19489"/>
    <n v="741"/>
    <n v="5977643"/>
    <n v="11717"/>
    <n v="60.12"/>
    <n v="7.1"/>
    <n v="2.35"/>
    <x v="0"/>
    <x v="0"/>
  </r>
  <r>
    <x v="9"/>
    <x v="225"/>
    <x v="4"/>
    <n v="305.7"/>
    <n v="308"/>
    <n v="303.85000000000002"/>
    <n v="306.39999999999998"/>
    <n v="305.35529157667389"/>
    <n v="12964"/>
    <n v="671"/>
    <n v="3958626"/>
    <n v="9244"/>
    <n v="71.31"/>
    <n v="4.1500000000000004"/>
    <n v="0.7"/>
    <x v="0"/>
    <x v="0"/>
  </r>
  <r>
    <x v="9"/>
    <x v="226"/>
    <x v="4"/>
    <n v="307.39999999999998"/>
    <n v="310.85000000000002"/>
    <n v="304.60000000000002"/>
    <n v="305.5"/>
    <n v="306.35525708719945"/>
    <n v="19507"/>
    <n v="892"/>
    <n v="5976072"/>
    <n v="13123"/>
    <n v="67.27"/>
    <n v="6.25"/>
    <n v="-1.9"/>
    <x v="1"/>
    <x v="0"/>
  </r>
  <r>
    <x v="9"/>
    <x v="227"/>
    <x v="0"/>
    <n v="311.39999999999998"/>
    <n v="312.95"/>
    <n v="306.85000000000002"/>
    <n v="307.35000000000002"/>
    <n v="309.03573061100104"/>
    <n v="13126"/>
    <n v="1315"/>
    <n v="4056403"/>
    <n v="8544"/>
    <n v="65.09"/>
    <n v="6.1"/>
    <n v="-4.05"/>
    <x v="1"/>
    <x v="0"/>
  </r>
  <r>
    <x v="9"/>
    <x v="228"/>
    <x v="0"/>
    <n v="315.89999999999998"/>
    <n v="316.75"/>
    <n v="309.39999999999998"/>
    <n v="311.5"/>
    <n v="313.12505852364353"/>
    <n v="19223"/>
    <n v="986"/>
    <n v="6019203"/>
    <n v="12977"/>
    <n v="67.510000000000005"/>
    <n v="7.35"/>
    <n v="-4.4000000000000004"/>
    <x v="1"/>
    <x v="0"/>
  </r>
  <r>
    <x v="9"/>
    <x v="229"/>
    <x v="0"/>
    <n v="320.55"/>
    <n v="320.55"/>
    <n v="313.45"/>
    <n v="315.89999999999998"/>
    <n v="315.90753237278864"/>
    <n v="16449"/>
    <n v="775"/>
    <n v="5196363"/>
    <n v="9301"/>
    <n v="56.54"/>
    <n v="7.1"/>
    <n v="-4.6500000000000004"/>
    <x v="1"/>
    <x v="0"/>
  </r>
  <r>
    <x v="9"/>
    <x v="230"/>
    <x v="0"/>
    <n v="308.85000000000002"/>
    <n v="321"/>
    <n v="307.89999999999998"/>
    <n v="318.95"/>
    <n v="313.06195370953083"/>
    <n v="14301"/>
    <n v="582"/>
    <n v="4477099"/>
    <n v="7353"/>
    <n v="51.42"/>
    <n v="13.1"/>
    <n v="10.1"/>
    <x v="0"/>
    <x v="0"/>
  </r>
  <r>
    <x v="9"/>
    <x v="231"/>
    <x v="0"/>
    <n v="320.39999999999998"/>
    <n v="320.39999999999998"/>
    <n v="306.85000000000002"/>
    <n v="309.05"/>
    <n v="310.61310166199007"/>
    <n v="9266"/>
    <n v="424"/>
    <n v="2878141"/>
    <n v="4867"/>
    <n v="52.53"/>
    <n v="13.55"/>
    <n v="-11.35"/>
    <x v="1"/>
    <x v="0"/>
  </r>
  <r>
    <x v="9"/>
    <x v="232"/>
    <x v="1"/>
    <n v="318.39999999999998"/>
    <n v="320.60000000000002"/>
    <n v="311.25"/>
    <n v="319"/>
    <n v="317.62511992018113"/>
    <n v="26059"/>
    <n v="1032"/>
    <n v="8276993"/>
    <n v="15306"/>
    <n v="58.74"/>
    <n v="9.35"/>
    <n v="0.6"/>
    <x v="0"/>
    <x v="0"/>
  </r>
  <r>
    <x v="9"/>
    <x v="233"/>
    <x v="1"/>
    <n v="318"/>
    <n v="318.89999999999998"/>
    <n v="311.2"/>
    <n v="316.55"/>
    <n v="314.87343090500468"/>
    <n v="36486"/>
    <n v="874"/>
    <n v="11488472"/>
    <n v="21305"/>
    <n v="58.39"/>
    <n v="7.7"/>
    <n v="-1.45"/>
    <x v="1"/>
    <x v="0"/>
  </r>
  <r>
    <x v="9"/>
    <x v="234"/>
    <x v="1"/>
    <n v="313.14999999999998"/>
    <n v="315.05"/>
    <n v="312.10000000000002"/>
    <n v="314.2"/>
    <n v="313.90608310537971"/>
    <n v="7677"/>
    <n v="366"/>
    <n v="2409857"/>
    <n v="4403"/>
    <n v="57.35"/>
    <n v="2.95"/>
    <n v="1.05"/>
    <x v="0"/>
    <x v="0"/>
  </r>
  <r>
    <x v="9"/>
    <x v="235"/>
    <x v="2"/>
    <n v="307.3"/>
    <n v="314.45"/>
    <n v="305.85000000000002"/>
    <n v="313.14999999999998"/>
    <n v="308.80754191440354"/>
    <n v="18669"/>
    <n v="696"/>
    <n v="5765128"/>
    <n v="11112"/>
    <n v="59.52"/>
    <n v="8.6"/>
    <n v="5.85"/>
    <x v="0"/>
    <x v="0"/>
  </r>
  <r>
    <x v="9"/>
    <x v="236"/>
    <x v="3"/>
    <n v="315.05"/>
    <n v="315.05"/>
    <n v="307.05"/>
    <n v="308.8"/>
    <n v="310.59296402419614"/>
    <n v="31410"/>
    <n v="1708"/>
    <n v="9755725"/>
    <n v="19762"/>
    <n v="62.92"/>
    <n v="8"/>
    <n v="-6.25"/>
    <x v="1"/>
    <x v="0"/>
  </r>
  <r>
    <x v="9"/>
    <x v="237"/>
    <x v="3"/>
    <n v="324"/>
    <n v="324"/>
    <n v="314.14999999999998"/>
    <n v="314.95"/>
    <n v="316.29884972717889"/>
    <n v="13562"/>
    <n v="979"/>
    <n v="4289645"/>
    <n v="7791"/>
    <n v="57.45"/>
    <n v="9.85"/>
    <n v="-9.0500000000000007"/>
    <x v="1"/>
    <x v="0"/>
  </r>
  <r>
    <x v="9"/>
    <x v="238"/>
    <x v="3"/>
    <n v="322.2"/>
    <n v="324"/>
    <n v="318.60000000000002"/>
    <n v="320.8"/>
    <n v="321.15256880018711"/>
    <n v="12827"/>
    <n v="604"/>
    <n v="4119424"/>
    <n v="6773"/>
    <n v="52.8"/>
    <n v="5.4"/>
    <n v="-1.4"/>
    <x v="1"/>
    <x v="0"/>
  </r>
  <r>
    <x v="9"/>
    <x v="239"/>
    <x v="3"/>
    <n v="322"/>
    <n v="325.05"/>
    <n v="320.55"/>
    <n v="322.35000000000002"/>
    <n v="322.44726220394489"/>
    <n v="13131"/>
    <n v="882"/>
    <n v="4234055"/>
    <n v="7003"/>
    <n v="53.33"/>
    <n v="4.5"/>
    <n v="0.35"/>
    <x v="0"/>
    <x v="0"/>
  </r>
  <r>
    <x v="9"/>
    <x v="240"/>
    <x v="3"/>
    <n v="327.8"/>
    <n v="332.75"/>
    <n v="320"/>
    <n v="322.8"/>
    <n v="327.50087926443251"/>
    <n v="19903"/>
    <n v="707"/>
    <n v="6518250"/>
    <n v="9718"/>
    <n v="48.83"/>
    <n v="12.75"/>
    <n v="-5"/>
    <x v="1"/>
    <x v="0"/>
  </r>
  <r>
    <x v="9"/>
    <x v="241"/>
    <x v="4"/>
    <n v="320.85000000000002"/>
    <n v="330.5"/>
    <n v="320.85000000000002"/>
    <n v="323.05"/>
    <n v="326.58063529514573"/>
    <n v="22887"/>
    <n v="768"/>
    <n v="7474451"/>
    <n v="15318"/>
    <n v="66.930000000000007"/>
    <n v="9.65"/>
    <n v="2.2000000000000002"/>
    <x v="0"/>
    <x v="0"/>
  </r>
  <r>
    <x v="9"/>
    <x v="242"/>
    <x v="4"/>
    <n v="322"/>
    <n v="322.75"/>
    <n v="314.39999999999998"/>
    <n v="320.85000000000002"/>
    <n v="318.90906483075156"/>
    <n v="10458"/>
    <n v="499"/>
    <n v="3335151"/>
    <n v="5915"/>
    <n v="56.56"/>
    <n v="8.35"/>
    <n v="-1.1499999999999999"/>
    <x v="1"/>
    <x v="0"/>
  </r>
  <r>
    <x v="9"/>
    <x v="243"/>
    <x v="4"/>
    <n v="325.75"/>
    <n v="325.75"/>
    <n v="318"/>
    <n v="319.14999999999998"/>
    <n v="320.62113861082111"/>
    <n v="16283"/>
    <n v="676"/>
    <n v="5220674"/>
    <n v="11332"/>
    <n v="69.59"/>
    <n v="7.75"/>
    <n v="-6.6"/>
    <x v="1"/>
    <x v="0"/>
  </r>
  <r>
    <x v="9"/>
    <x v="244"/>
    <x v="4"/>
    <n v="320.95"/>
    <n v="324.75"/>
    <n v="319"/>
    <n v="323.39999999999998"/>
    <n v="322.40687361419072"/>
    <n v="13530"/>
    <n v="856"/>
    <n v="4362165"/>
    <n v="8573"/>
    <n v="63.36"/>
    <n v="5.75"/>
    <n v="2.4500000000000002"/>
    <x v="0"/>
    <x v="0"/>
  </r>
  <r>
    <x v="9"/>
    <x v="245"/>
    <x v="4"/>
    <n v="323"/>
    <n v="325.2"/>
    <n v="318"/>
    <n v="320.2"/>
    <n v="321.39707137402866"/>
    <n v="22263"/>
    <n v="917"/>
    <n v="7155263"/>
    <n v="15375"/>
    <n v="69.06"/>
    <n v="7.2"/>
    <n v="-2.8"/>
    <x v="1"/>
    <x v="0"/>
  </r>
  <r>
    <x v="9"/>
    <x v="246"/>
    <x v="0"/>
    <n v="329.9"/>
    <n v="330.3"/>
    <n v="320"/>
    <n v="322.25"/>
    <n v="324.50403108305005"/>
    <n v="10295"/>
    <n v="706"/>
    <n v="3340769"/>
    <n v="5894"/>
    <n v="57.25"/>
    <n v="10.3"/>
    <n v="-7.65"/>
    <x v="1"/>
    <x v="0"/>
  </r>
  <r>
    <x v="9"/>
    <x v="247"/>
    <x v="0"/>
    <n v="333.5"/>
    <n v="334.7"/>
    <n v="322.64999999999998"/>
    <n v="324.8"/>
    <n v="328.18165233255149"/>
    <n v="19185"/>
    <n v="992"/>
    <n v="6296165"/>
    <n v="8540"/>
    <n v="44.51"/>
    <n v="12.05"/>
    <n v="-8.6999999999999993"/>
    <x v="1"/>
    <x v="0"/>
  </r>
  <r>
    <x v="9"/>
    <x v="248"/>
    <x v="0"/>
    <n v="328.85"/>
    <n v="331.5"/>
    <n v="325.25"/>
    <n v="330.6"/>
    <n v="329.52376006961015"/>
    <n v="35627"/>
    <n v="909"/>
    <n v="11739943"/>
    <n v="18637"/>
    <n v="52.31"/>
    <n v="6.25"/>
    <n v="1.75"/>
    <x v="0"/>
    <x v="0"/>
  </r>
  <r>
    <x v="9"/>
    <x v="249"/>
    <x v="0"/>
    <n v="314"/>
    <n v="327.5"/>
    <n v="311.89999999999998"/>
    <n v="324.2"/>
    <n v="320.41681199860483"/>
    <n v="40138"/>
    <n v="1364"/>
    <n v="12860890"/>
    <n v="28214"/>
    <n v="70.290000000000006"/>
    <n v="15.6"/>
    <n v="10.199999999999999"/>
    <x v="0"/>
    <x v="0"/>
  </r>
  <r>
    <x v="10"/>
    <x v="0"/>
    <x v="0"/>
    <n v="124.05"/>
    <n v="126.25"/>
    <n v="123.7"/>
    <n v="125.5"/>
    <n v="125.45035768856786"/>
    <n v="57592"/>
    <n v="884"/>
    <n v="7224937"/>
    <m/>
    <m/>
    <n v="2.5499999999999998"/>
    <n v="1.45"/>
    <x v="0"/>
    <x v="0"/>
  </r>
  <r>
    <x v="10"/>
    <x v="1"/>
    <x v="0"/>
    <n v="125.55"/>
    <n v="126.2"/>
    <n v="122.95"/>
    <n v="124.2"/>
    <n v="124.49786295051985"/>
    <n v="50303"/>
    <n v="1166"/>
    <n v="6262616"/>
    <n v="25176"/>
    <n v="50.05"/>
    <n v="3.25"/>
    <n v="-1.35"/>
    <x v="1"/>
    <x v="0"/>
  </r>
  <r>
    <x v="10"/>
    <x v="2"/>
    <x v="0"/>
    <n v="124.55"/>
    <n v="126.8"/>
    <n v="123.4"/>
    <n v="126"/>
    <n v="125.35895397976195"/>
    <n v="51586"/>
    <n v="708"/>
    <n v="6466767"/>
    <n v="28542"/>
    <n v="55.33"/>
    <n v="3.4"/>
    <n v="1.45"/>
    <x v="0"/>
    <x v="0"/>
  </r>
  <r>
    <x v="10"/>
    <x v="3"/>
    <x v="1"/>
    <n v="126.4"/>
    <n v="126.75"/>
    <n v="124"/>
    <n v="124.8"/>
    <n v="125.06243489288464"/>
    <n v="44158"/>
    <n v="446"/>
    <n v="5522507"/>
    <n v="19917"/>
    <n v="45.1"/>
    <n v="2.75"/>
    <n v="-1.6"/>
    <x v="1"/>
    <x v="0"/>
  </r>
  <r>
    <x v="10"/>
    <x v="4"/>
    <x v="1"/>
    <n v="126.15"/>
    <n v="127.3"/>
    <n v="124.4"/>
    <n v="126.7"/>
    <n v="125.80520688052069"/>
    <n v="40869"/>
    <n v="700"/>
    <n v="5141533"/>
    <n v="15527"/>
    <n v="37.99"/>
    <n v="2.9"/>
    <n v="0.55000000000000004"/>
    <x v="0"/>
    <x v="0"/>
  </r>
  <r>
    <x v="10"/>
    <x v="5"/>
    <x v="1"/>
    <n v="123.9"/>
    <n v="126.1"/>
    <n v="123"/>
    <n v="125.8"/>
    <n v="124.96058731460089"/>
    <n v="67085"/>
    <n v="676"/>
    <n v="8382981"/>
    <n v="36870"/>
    <n v="54.96"/>
    <n v="3.1"/>
    <n v="1.9"/>
    <x v="0"/>
    <x v="0"/>
  </r>
  <r>
    <x v="10"/>
    <x v="6"/>
    <x v="1"/>
    <n v="122.7"/>
    <n v="125.2"/>
    <n v="122.7"/>
    <n v="123.65"/>
    <n v="123.91004288976772"/>
    <n v="53859"/>
    <n v="819"/>
    <n v="6673671"/>
    <n v="33627"/>
    <n v="62.44"/>
    <n v="2.5"/>
    <n v="0.95"/>
    <x v="0"/>
    <x v="0"/>
  </r>
  <r>
    <x v="10"/>
    <x v="7"/>
    <x v="1"/>
    <n v="123"/>
    <n v="123.45"/>
    <n v="122.3"/>
    <n v="123.05"/>
    <n v="122.90461307168856"/>
    <n v="50552"/>
    <n v="782"/>
    <n v="6213074"/>
    <n v="31086"/>
    <n v="61.49"/>
    <n v="1.1499999999999999"/>
    <n v="0.05"/>
    <x v="0"/>
    <x v="0"/>
  </r>
  <r>
    <x v="10"/>
    <x v="8"/>
    <x v="2"/>
    <n v="119.4"/>
    <n v="123.05"/>
    <n v="119.4"/>
    <n v="122.4"/>
    <n v="122.27908962109929"/>
    <n v="55054"/>
    <n v="848"/>
    <n v="6731953"/>
    <n v="28697"/>
    <n v="52.13"/>
    <n v="3.65"/>
    <n v="3"/>
    <x v="0"/>
    <x v="0"/>
  </r>
  <r>
    <x v="10"/>
    <x v="9"/>
    <x v="2"/>
    <n v="124.15"/>
    <n v="124.15"/>
    <n v="119.7"/>
    <n v="120.3"/>
    <n v="121.01974018135176"/>
    <n v="72897"/>
    <n v="874"/>
    <n v="8821976"/>
    <n v="39497"/>
    <n v="54.18"/>
    <n v="4.45"/>
    <n v="-3.85"/>
    <x v="1"/>
    <x v="0"/>
  </r>
  <r>
    <x v="10"/>
    <x v="10"/>
    <x v="2"/>
    <n v="121.65"/>
    <n v="124.2"/>
    <n v="121.2"/>
    <n v="121.8"/>
    <n v="122.71633091068728"/>
    <n v="41002"/>
    <n v="552"/>
    <n v="5031615"/>
    <n v="17947"/>
    <n v="43.77"/>
    <n v="3"/>
    <n v="0.15"/>
    <x v="0"/>
    <x v="0"/>
  </r>
  <r>
    <x v="10"/>
    <x v="11"/>
    <x v="2"/>
    <n v="122.2"/>
    <n v="122.8"/>
    <n v="121.3"/>
    <n v="122"/>
    <n v="121.98849297553996"/>
    <n v="65699"/>
    <n v="727"/>
    <n v="8014522"/>
    <n v="43664"/>
    <n v="66.459999999999994"/>
    <n v="1.5"/>
    <n v="-0.2"/>
    <x v="1"/>
    <x v="0"/>
  </r>
  <r>
    <x v="10"/>
    <x v="12"/>
    <x v="3"/>
    <n v="122.4"/>
    <n v="123.05"/>
    <n v="121.55"/>
    <n v="122.15"/>
    <n v="122.28241643078913"/>
    <n v="102101"/>
    <n v="845"/>
    <n v="12485157"/>
    <n v="74757"/>
    <n v="73.22"/>
    <n v="1.5"/>
    <n v="-0.25"/>
    <x v="1"/>
    <x v="0"/>
  </r>
  <r>
    <x v="10"/>
    <x v="13"/>
    <x v="3"/>
    <n v="122.5"/>
    <n v="124.45"/>
    <n v="121.45"/>
    <n v="122.3"/>
    <n v="123.05532454856028"/>
    <n v="51225"/>
    <n v="684"/>
    <n v="6303509"/>
    <n v="24007"/>
    <n v="46.87"/>
    <n v="3"/>
    <n v="-0.2"/>
    <x v="1"/>
    <x v="0"/>
  </r>
  <r>
    <x v="10"/>
    <x v="14"/>
    <x v="3"/>
    <n v="123.05"/>
    <n v="124"/>
    <n v="122.2"/>
    <n v="122.5"/>
    <n v="122.79364745804925"/>
    <n v="128484"/>
    <n v="1534"/>
    <n v="15777019"/>
    <n v="57381"/>
    <n v="44.66"/>
    <n v="1.8"/>
    <n v="-0.55000000000000004"/>
    <x v="1"/>
    <x v="0"/>
  </r>
  <r>
    <x v="10"/>
    <x v="15"/>
    <x v="3"/>
    <n v="122.25"/>
    <n v="123.7"/>
    <n v="121.6"/>
    <n v="123.35"/>
    <n v="122.82372721261925"/>
    <n v="105870"/>
    <n v="1196"/>
    <n v="13003348"/>
    <n v="57876"/>
    <n v="54.67"/>
    <n v="2.1"/>
    <n v="1.1000000000000001"/>
    <x v="0"/>
    <x v="0"/>
  </r>
  <r>
    <x v="10"/>
    <x v="16"/>
    <x v="3"/>
    <n v="121.05"/>
    <n v="124"/>
    <n v="120.65"/>
    <n v="123.05"/>
    <n v="122.72807282453945"/>
    <n v="115895"/>
    <n v="1883"/>
    <n v="14223570"/>
    <n v="47353"/>
    <n v="40.86"/>
    <n v="3.35"/>
    <n v="2"/>
    <x v="0"/>
    <x v="0"/>
  </r>
  <r>
    <x v="10"/>
    <x v="17"/>
    <x v="4"/>
    <n v="122.35"/>
    <n v="122.65"/>
    <n v="120.6"/>
    <n v="121.05"/>
    <n v="121.46216196300936"/>
    <n v="81426"/>
    <n v="1094"/>
    <n v="9890178"/>
    <n v="38420"/>
    <n v="47.18"/>
    <n v="2.0499999999999998"/>
    <n v="-1.3"/>
    <x v="1"/>
    <x v="0"/>
  </r>
  <r>
    <x v="10"/>
    <x v="18"/>
    <x v="4"/>
    <n v="127.75"/>
    <n v="127.75"/>
    <n v="121.8"/>
    <n v="122.2"/>
    <n v="123.36765744611802"/>
    <n v="52383"/>
    <n v="1204"/>
    <n v="6462368"/>
    <n v="31776"/>
    <n v="60.66"/>
    <n v="5.95"/>
    <n v="-5.55"/>
    <x v="1"/>
    <x v="0"/>
  </r>
  <r>
    <x v="10"/>
    <x v="19"/>
    <x v="4"/>
    <n v="124.3"/>
    <n v="125.95"/>
    <n v="123.95"/>
    <n v="125.35"/>
    <n v="124.67281624964167"/>
    <n v="97676"/>
    <n v="998"/>
    <n v="12177542"/>
    <n v="61698"/>
    <n v="63.17"/>
    <n v="2"/>
    <n v="1.05"/>
    <x v="0"/>
    <x v="0"/>
  </r>
  <r>
    <x v="10"/>
    <x v="20"/>
    <x v="4"/>
    <n v="127.2"/>
    <n v="127.2"/>
    <n v="123.45"/>
    <n v="124.8"/>
    <n v="125.15507819587067"/>
    <n v="137795"/>
    <n v="1776"/>
    <n v="17245744"/>
    <n v="80050"/>
    <n v="58.09"/>
    <n v="3.75"/>
    <n v="-2.4"/>
    <x v="1"/>
    <x v="0"/>
  </r>
  <r>
    <x v="10"/>
    <x v="21"/>
    <x v="0"/>
    <n v="126.05"/>
    <n v="128.69999999999999"/>
    <n v="126.05"/>
    <n v="127.15"/>
    <n v="127.66612045805309"/>
    <n v="52483"/>
    <n v="531"/>
    <n v="6700301"/>
    <n v="32411"/>
    <n v="61.76"/>
    <n v="2.65"/>
    <n v="1.1000000000000001"/>
    <x v="0"/>
    <x v="0"/>
  </r>
  <r>
    <x v="10"/>
    <x v="22"/>
    <x v="0"/>
    <n v="127.65"/>
    <n v="129.25"/>
    <n v="126.25"/>
    <n v="128"/>
    <n v="127.86453979449669"/>
    <n v="91872"/>
    <n v="1033"/>
    <n v="11747171"/>
    <n v="56731"/>
    <n v="61.75"/>
    <n v="3"/>
    <n v="0.35"/>
    <x v="0"/>
    <x v="0"/>
  </r>
  <r>
    <x v="10"/>
    <x v="23"/>
    <x v="0"/>
    <n v="131"/>
    <n v="132.9"/>
    <n v="127.7"/>
    <n v="129.19999999999999"/>
    <n v="129.20785883867853"/>
    <n v="49702"/>
    <n v="518"/>
    <n v="6421889"/>
    <n v="19146"/>
    <n v="38.520000000000003"/>
    <n v="5.2"/>
    <n v="-1.8"/>
    <x v="1"/>
    <x v="0"/>
  </r>
  <r>
    <x v="10"/>
    <x v="24"/>
    <x v="0"/>
    <n v="136.80000000000001"/>
    <n v="136.80000000000001"/>
    <n v="130.25"/>
    <n v="131.4"/>
    <n v="131.38467423570094"/>
    <n v="32677"/>
    <n v="446"/>
    <n v="4293257"/>
    <n v="18686"/>
    <n v="57.18"/>
    <n v="6.55"/>
    <n v="-5.4"/>
    <x v="1"/>
    <x v="0"/>
  </r>
  <r>
    <x v="10"/>
    <x v="25"/>
    <x v="0"/>
    <n v="133.05000000000001"/>
    <n v="134.1"/>
    <n v="129.6"/>
    <n v="132.5"/>
    <n v="131.2518803154195"/>
    <n v="164733"/>
    <n v="1819"/>
    <n v="21621516"/>
    <n v="93584"/>
    <n v="56.81"/>
    <n v="4.5"/>
    <n v="-0.55000000000000004"/>
    <x v="1"/>
    <x v="0"/>
  </r>
  <r>
    <x v="10"/>
    <x v="26"/>
    <x v="1"/>
    <n v="133.30000000000001"/>
    <n v="137.6"/>
    <n v="131.25"/>
    <n v="135.19999999999999"/>
    <n v="134.2672664756447"/>
    <n v="87250"/>
    <n v="967"/>
    <n v="11714819"/>
    <n v="52977"/>
    <n v="60.72"/>
    <n v="6.35"/>
    <n v="1.9"/>
    <x v="0"/>
    <x v="0"/>
  </r>
  <r>
    <x v="10"/>
    <x v="27"/>
    <x v="2"/>
    <n v="139.55000000000001"/>
    <n v="143.80000000000001"/>
    <n v="131.5"/>
    <n v="134.5"/>
    <n v="135.67459800380118"/>
    <n v="518786"/>
    <n v="6238"/>
    <n v="70386082"/>
    <n v="212931"/>
    <n v="41.04"/>
    <n v="12.3"/>
    <n v="-5.05"/>
    <x v="1"/>
    <x v="0"/>
  </r>
  <r>
    <x v="10"/>
    <x v="28"/>
    <x v="2"/>
    <n v="134.85"/>
    <n v="143.35"/>
    <n v="134.4"/>
    <n v="141.94999999999999"/>
    <n v="140.76919286806285"/>
    <n v="217164"/>
    <n v="3230"/>
    <n v="30570001"/>
    <n v="90089"/>
    <n v="41.48"/>
    <n v="8.9499999999999993"/>
    <n v="7.1"/>
    <x v="0"/>
    <x v="0"/>
  </r>
  <r>
    <x v="10"/>
    <x v="29"/>
    <x v="2"/>
    <n v="134.05000000000001"/>
    <n v="136.80000000000001"/>
    <n v="133.55000000000001"/>
    <n v="134.4"/>
    <n v="134.74748931176126"/>
    <n v="59645"/>
    <n v="980"/>
    <n v="8037014"/>
    <n v="33433"/>
    <n v="56.05"/>
    <n v="3.25"/>
    <n v="0.35"/>
    <x v="0"/>
    <x v="0"/>
  </r>
  <r>
    <x v="10"/>
    <x v="30"/>
    <x v="2"/>
    <n v="137.25"/>
    <n v="139.15"/>
    <n v="135.5"/>
    <n v="136"/>
    <n v="137.66881379904072"/>
    <n v="65048"/>
    <n v="1036"/>
    <n v="8955081"/>
    <n v="28555"/>
    <n v="43.9"/>
    <n v="3.65"/>
    <n v="-1.25"/>
    <x v="1"/>
    <x v="0"/>
  </r>
  <r>
    <x v="10"/>
    <x v="31"/>
    <x v="3"/>
    <n v="140"/>
    <n v="142.15"/>
    <n v="136.94999999999999"/>
    <n v="137.9"/>
    <n v="138.55007576883079"/>
    <n v="168275"/>
    <n v="1627"/>
    <n v="23314514"/>
    <n v="107607"/>
    <n v="63.95"/>
    <n v="5.2"/>
    <n v="-2.1"/>
    <x v="1"/>
    <x v="0"/>
  </r>
  <r>
    <x v="10"/>
    <x v="32"/>
    <x v="3"/>
    <n v="146"/>
    <n v="146"/>
    <n v="139.69999999999999"/>
    <n v="140.6"/>
    <n v="140.65688769019388"/>
    <n v="39302"/>
    <n v="730"/>
    <n v="5528097"/>
    <n v="21304"/>
    <n v="54.21"/>
    <n v="6.3"/>
    <n v="-5.4"/>
    <x v="1"/>
    <x v="0"/>
  </r>
  <r>
    <x v="10"/>
    <x v="33"/>
    <x v="3"/>
    <n v="141.85"/>
    <n v="143"/>
    <n v="140.65"/>
    <n v="141.65"/>
    <n v="141.3886154198386"/>
    <n v="69884"/>
    <n v="704"/>
    <n v="9880802"/>
    <n v="26483"/>
    <n v="37.9"/>
    <n v="2.35"/>
    <n v="-0.2"/>
    <x v="1"/>
    <x v="0"/>
  </r>
  <r>
    <x v="10"/>
    <x v="34"/>
    <x v="3"/>
    <n v="146.35"/>
    <n v="147.69999999999999"/>
    <n v="141.55000000000001"/>
    <n v="142.25"/>
    <n v="143.64080103462527"/>
    <n v="75003"/>
    <n v="1394"/>
    <n v="10773491"/>
    <n v="34051"/>
    <n v="45.4"/>
    <n v="6.15"/>
    <n v="-4.0999999999999996"/>
    <x v="1"/>
    <x v="0"/>
  </r>
  <r>
    <x v="10"/>
    <x v="35"/>
    <x v="3"/>
    <n v="145.35"/>
    <n v="147"/>
    <n v="144.5"/>
    <n v="146.35"/>
    <n v="145.78617536309844"/>
    <n v="40898"/>
    <n v="574"/>
    <n v="5962363"/>
    <n v="23394"/>
    <n v="57.2"/>
    <n v="2.5"/>
    <n v="1"/>
    <x v="0"/>
    <x v="0"/>
  </r>
  <r>
    <x v="10"/>
    <x v="36"/>
    <x v="4"/>
    <n v="147.4"/>
    <n v="148.35"/>
    <n v="146.5"/>
    <n v="147"/>
    <n v="147.21428571428572"/>
    <n v="43078"/>
    <n v="809"/>
    <n v="6341697"/>
    <n v="20311"/>
    <n v="47.15"/>
    <n v="1.85"/>
    <n v="-0.4"/>
    <x v="1"/>
    <x v="0"/>
  </r>
  <r>
    <x v="10"/>
    <x v="37"/>
    <x v="4"/>
    <n v="146.44999999999999"/>
    <n v="149.1"/>
    <n v="146.44999999999999"/>
    <n v="147.9"/>
    <n v="148.12581947553565"/>
    <n v="50032"/>
    <n v="856"/>
    <n v="7411031"/>
    <n v="25701"/>
    <n v="51.37"/>
    <n v="2.65"/>
    <n v="1.45"/>
    <x v="0"/>
    <x v="0"/>
  </r>
  <r>
    <x v="10"/>
    <x v="38"/>
    <x v="4"/>
    <n v="149.75"/>
    <n v="149.75"/>
    <n v="146.19999999999999"/>
    <n v="146.44999999999999"/>
    <n v="147.29896286208159"/>
    <n v="38182"/>
    <n v="720"/>
    <n v="5624169"/>
    <n v="18559"/>
    <n v="48.61"/>
    <n v="3.55"/>
    <n v="-3.3"/>
    <x v="1"/>
    <x v="0"/>
  </r>
  <r>
    <x v="10"/>
    <x v="39"/>
    <x v="4"/>
    <n v="141.75"/>
    <n v="149.69999999999999"/>
    <n v="141.75"/>
    <n v="149.05000000000001"/>
    <n v="148.15529259780922"/>
    <n v="111467"/>
    <n v="1716"/>
    <n v="16514426"/>
    <n v="64517"/>
    <n v="57.88"/>
    <n v="7.95"/>
    <n v="7.3"/>
    <x v="0"/>
    <x v="0"/>
  </r>
  <r>
    <x v="10"/>
    <x v="40"/>
    <x v="4"/>
    <n v="142.69999999999999"/>
    <n v="144.5"/>
    <n v="141.44999999999999"/>
    <n v="142.94999999999999"/>
    <n v="143.0486024468818"/>
    <n v="53701"/>
    <n v="786"/>
    <n v="7681853"/>
    <n v="37113"/>
    <n v="69.11"/>
    <n v="3.05"/>
    <n v="0.25"/>
    <x v="0"/>
    <x v="0"/>
  </r>
  <r>
    <x v="10"/>
    <x v="41"/>
    <x v="0"/>
    <n v="139.05000000000001"/>
    <n v="145.5"/>
    <n v="139.05000000000001"/>
    <n v="142.80000000000001"/>
    <n v="143.11709206475319"/>
    <n v="80552"/>
    <n v="1052"/>
    <n v="11528368"/>
    <n v="41859"/>
    <n v="51.97"/>
    <n v="6.45"/>
    <n v="3.75"/>
    <x v="0"/>
    <x v="0"/>
  </r>
  <r>
    <x v="10"/>
    <x v="42"/>
    <x v="0"/>
    <n v="143.94999999999999"/>
    <n v="144.85"/>
    <n v="140.80000000000001"/>
    <n v="141"/>
    <n v="141.02350876111655"/>
    <n v="1525091"/>
    <n v="430"/>
    <n v="215073684"/>
    <n v="1515109"/>
    <n v="99.35"/>
    <n v="4.05"/>
    <n v="-2.95"/>
    <x v="1"/>
    <x v="1"/>
  </r>
  <r>
    <x v="10"/>
    <x v="43"/>
    <x v="0"/>
    <n v="144.69999999999999"/>
    <n v="145"/>
    <n v="140.75"/>
    <n v="144.30000000000001"/>
    <n v="143.44370824663235"/>
    <n v="54786"/>
    <n v="641"/>
    <n v="7858707"/>
    <n v="37213"/>
    <n v="67.92"/>
    <n v="4.25"/>
    <n v="-0.4"/>
    <x v="1"/>
    <x v="0"/>
  </r>
  <r>
    <x v="10"/>
    <x v="44"/>
    <x v="0"/>
    <n v="141.25"/>
    <n v="144.15"/>
    <n v="139.9"/>
    <n v="142.1"/>
    <n v="141.13631431337851"/>
    <n v="119804"/>
    <n v="661"/>
    <n v="16908695"/>
    <n v="93527"/>
    <n v="78.069999999999993"/>
    <n v="4.25"/>
    <n v="0.85"/>
    <x v="0"/>
    <x v="0"/>
  </r>
  <r>
    <x v="10"/>
    <x v="45"/>
    <x v="0"/>
    <n v="141.80000000000001"/>
    <n v="144.05000000000001"/>
    <n v="141.55000000000001"/>
    <n v="142"/>
    <n v="142.39413484145643"/>
    <n v="31474"/>
    <n v="416"/>
    <n v="4481713"/>
    <n v="19022"/>
    <n v="60.44"/>
    <n v="2.5"/>
    <n v="0.2"/>
    <x v="0"/>
    <x v="0"/>
  </r>
  <r>
    <x v="10"/>
    <x v="46"/>
    <x v="1"/>
    <n v="143.94999999999999"/>
    <n v="144.15"/>
    <n v="142"/>
    <n v="142.69999999999999"/>
    <n v="143.0897884019893"/>
    <n v="85256"/>
    <n v="1153"/>
    <n v="12199263"/>
    <n v="43590"/>
    <n v="51.13"/>
    <n v="2.15"/>
    <n v="-1.25"/>
    <x v="1"/>
    <x v="0"/>
  </r>
  <r>
    <x v="10"/>
    <x v="47"/>
    <x v="1"/>
    <n v="145.9"/>
    <n v="146.15"/>
    <n v="144.15"/>
    <n v="144.35"/>
    <n v="144.75929458480942"/>
    <n v="25687"/>
    <n v="536"/>
    <n v="3718432"/>
    <n v="19633"/>
    <n v="76.430000000000007"/>
    <n v="2"/>
    <n v="-1.55"/>
    <x v="1"/>
    <x v="0"/>
  </r>
  <r>
    <x v="10"/>
    <x v="48"/>
    <x v="1"/>
    <n v="147.1"/>
    <n v="148.80000000000001"/>
    <n v="145.35"/>
    <n v="145.80000000000001"/>
    <n v="146.48467241748057"/>
    <n v="84162"/>
    <n v="1674"/>
    <n v="12328443"/>
    <n v="49619"/>
    <n v="58.96"/>
    <n v="3.45"/>
    <n v="-1.3"/>
    <x v="1"/>
    <x v="0"/>
  </r>
  <r>
    <x v="10"/>
    <x v="49"/>
    <x v="1"/>
    <n v="145.94999999999999"/>
    <n v="148.94999999999999"/>
    <n v="144.80000000000001"/>
    <n v="147"/>
    <n v="146.96880989346326"/>
    <n v="93395"/>
    <n v="1894"/>
    <n v="13726152"/>
    <n v="48571"/>
    <n v="52.01"/>
    <n v="4.1500000000000004"/>
    <n v="1.05"/>
    <x v="0"/>
    <x v="0"/>
  </r>
  <r>
    <x v="10"/>
    <x v="50"/>
    <x v="2"/>
    <n v="145.9"/>
    <n v="147.19999999999999"/>
    <n v="144.80000000000001"/>
    <n v="145.15"/>
    <n v="146.03112233528933"/>
    <n v="53852"/>
    <n v="739"/>
    <n v="7864068"/>
    <n v="33990"/>
    <n v="63.12"/>
    <n v="2.4"/>
    <n v="-0.75"/>
    <x v="1"/>
    <x v="0"/>
  </r>
  <r>
    <x v="10"/>
    <x v="51"/>
    <x v="3"/>
    <n v="144.6"/>
    <n v="146.6"/>
    <n v="144.15"/>
    <n v="144.80000000000001"/>
    <n v="145.48375958234206"/>
    <n v="60528"/>
    <n v="1230"/>
    <n v="8805841"/>
    <n v="35565"/>
    <n v="58.76"/>
    <n v="2.4500000000000002"/>
    <n v="0.2"/>
    <x v="0"/>
    <x v="0"/>
  </r>
  <r>
    <x v="10"/>
    <x v="52"/>
    <x v="3"/>
    <n v="144.4"/>
    <n v="145.6"/>
    <n v="143.15"/>
    <n v="143.6"/>
    <n v="144.30548108430145"/>
    <n v="33570"/>
    <n v="427"/>
    <n v="4844335"/>
    <n v="21867"/>
    <n v="65.14"/>
    <n v="2.4500000000000002"/>
    <n v="-0.8"/>
    <x v="1"/>
    <x v="0"/>
  </r>
  <r>
    <x v="10"/>
    <x v="53"/>
    <x v="3"/>
    <n v="143"/>
    <n v="143.9"/>
    <n v="141.69999999999999"/>
    <n v="143.05000000000001"/>
    <n v="142.49026672090184"/>
    <n v="34418"/>
    <n v="461"/>
    <n v="4904230"/>
    <n v="21898"/>
    <n v="63.62"/>
    <n v="2.2000000000000002"/>
    <n v="0.05"/>
    <x v="0"/>
    <x v="0"/>
  </r>
  <r>
    <x v="10"/>
    <x v="54"/>
    <x v="3"/>
    <n v="145.75"/>
    <n v="145.75"/>
    <n v="141.4"/>
    <n v="142"/>
    <n v="143.64588656106284"/>
    <n v="31312"/>
    <n v="468"/>
    <n v="4497840"/>
    <n v="13287"/>
    <n v="42.43"/>
    <n v="4.3499999999999996"/>
    <n v="-3.75"/>
    <x v="1"/>
    <x v="0"/>
  </r>
  <r>
    <x v="10"/>
    <x v="55"/>
    <x v="3"/>
    <n v="140.9"/>
    <n v="145.44999999999999"/>
    <n v="138.1"/>
    <n v="143.9"/>
    <n v="140.87037427994088"/>
    <n v="99471"/>
    <n v="1729"/>
    <n v="14012517"/>
    <n v="51384"/>
    <n v="51.66"/>
    <n v="7.35"/>
    <n v="3"/>
    <x v="0"/>
    <x v="0"/>
  </r>
  <r>
    <x v="10"/>
    <x v="56"/>
    <x v="4"/>
    <n v="141"/>
    <n v="143.30000000000001"/>
    <n v="140.65"/>
    <n v="142.69999999999999"/>
    <n v="142.23863682853988"/>
    <n v="24443"/>
    <n v="420"/>
    <n v="3476739"/>
    <n v="9751"/>
    <n v="39.89"/>
    <n v="2.65"/>
    <n v="1.7"/>
    <x v="0"/>
    <x v="0"/>
  </r>
  <r>
    <x v="10"/>
    <x v="57"/>
    <x v="4"/>
    <n v="145"/>
    <n v="145"/>
    <n v="140.44999999999999"/>
    <n v="141"/>
    <n v="141.79184512592084"/>
    <n v="64207"/>
    <n v="962"/>
    <n v="9104029"/>
    <n v="51905"/>
    <n v="80.84"/>
    <n v="4.55"/>
    <n v="-4"/>
    <x v="1"/>
    <x v="1"/>
  </r>
  <r>
    <x v="10"/>
    <x v="58"/>
    <x v="4"/>
    <n v="141.65"/>
    <n v="145"/>
    <n v="141.15"/>
    <n v="143.5"/>
    <n v="143.44429058732143"/>
    <n v="29609"/>
    <n v="702"/>
    <n v="4247242"/>
    <n v="16150"/>
    <n v="54.54"/>
    <n v="3.85"/>
    <n v="1.85"/>
    <x v="0"/>
    <x v="0"/>
  </r>
  <r>
    <x v="10"/>
    <x v="59"/>
    <x v="4"/>
    <n v="143"/>
    <n v="144.5"/>
    <n v="140.5"/>
    <n v="141.6"/>
    <n v="142.03535156250001"/>
    <n v="61440"/>
    <n v="1116"/>
    <n v="8726652"/>
    <n v="38835"/>
    <n v="63.21"/>
    <n v="4"/>
    <n v="-1.4"/>
    <x v="1"/>
    <x v="0"/>
  </r>
  <r>
    <x v="10"/>
    <x v="60"/>
    <x v="4"/>
    <n v="145"/>
    <n v="145.25"/>
    <n v="142.55000000000001"/>
    <n v="143.15"/>
    <n v="143.55170301813604"/>
    <n v="29389"/>
    <n v="735"/>
    <n v="4218841"/>
    <n v="16766"/>
    <n v="57.05"/>
    <n v="2.7"/>
    <n v="-1.85"/>
    <x v="1"/>
    <x v="0"/>
  </r>
  <r>
    <x v="10"/>
    <x v="61"/>
    <x v="0"/>
    <n v="142.94999999999999"/>
    <n v="146"/>
    <n v="141"/>
    <n v="144.94999999999999"/>
    <n v="144.50736957854892"/>
    <n v="47289"/>
    <n v="615"/>
    <n v="6833609"/>
    <n v="28091"/>
    <n v="59.4"/>
    <n v="5"/>
    <n v="2"/>
    <x v="0"/>
    <x v="0"/>
  </r>
  <r>
    <x v="10"/>
    <x v="62"/>
    <x v="0"/>
    <n v="146"/>
    <n v="148.19999999999999"/>
    <n v="145.19999999999999"/>
    <n v="145.69999999999999"/>
    <n v="147.05667723635108"/>
    <n v="92718"/>
    <n v="1401"/>
    <n v="13634801"/>
    <n v="72317"/>
    <n v="78"/>
    <n v="3"/>
    <n v="-0.3"/>
    <x v="1"/>
    <x v="0"/>
  </r>
  <r>
    <x v="10"/>
    <x v="63"/>
    <x v="0"/>
    <n v="149.4"/>
    <n v="150"/>
    <n v="144.6"/>
    <n v="146.1"/>
    <n v="146.58900422477626"/>
    <n v="88052"/>
    <n v="757"/>
    <n v="12907455"/>
    <n v="41068"/>
    <n v="46.64"/>
    <n v="5.4"/>
    <n v="-3.3"/>
    <x v="1"/>
    <x v="0"/>
  </r>
  <r>
    <x v="10"/>
    <x v="64"/>
    <x v="0"/>
    <n v="146.4"/>
    <n v="150.69999999999999"/>
    <n v="146.4"/>
    <n v="149.44999999999999"/>
    <n v="148.9500033503403"/>
    <n v="104467"/>
    <n v="1087"/>
    <n v="15560360"/>
    <n v="47435"/>
    <n v="45.41"/>
    <n v="4.3"/>
    <n v="3.05"/>
    <x v="0"/>
    <x v="0"/>
  </r>
  <r>
    <x v="10"/>
    <x v="65"/>
    <x v="0"/>
    <n v="147.05000000000001"/>
    <n v="148.1"/>
    <n v="145.69999999999999"/>
    <n v="146.35"/>
    <n v="147.29162635708911"/>
    <n v="65121"/>
    <n v="835"/>
    <n v="9591778"/>
    <n v="33260"/>
    <n v="51.07"/>
    <n v="2.4"/>
    <n v="-0.7"/>
    <x v="1"/>
    <x v="0"/>
  </r>
  <r>
    <x v="10"/>
    <x v="66"/>
    <x v="1"/>
    <n v="141.30000000000001"/>
    <n v="147.5"/>
    <n v="140.94999999999999"/>
    <n v="146.85"/>
    <n v="145.63682849966355"/>
    <n v="300186"/>
    <n v="7866"/>
    <n v="43718137"/>
    <n v="169745"/>
    <n v="56.55"/>
    <n v="6.55"/>
    <n v="5.55"/>
    <x v="0"/>
    <x v="0"/>
  </r>
  <r>
    <x v="10"/>
    <x v="67"/>
    <x v="1"/>
    <n v="146.15"/>
    <n v="147.15"/>
    <n v="140.80000000000001"/>
    <n v="141.25"/>
    <n v="143.43052913544781"/>
    <n v="51518"/>
    <n v="691"/>
    <n v="7389254"/>
    <n v="32327"/>
    <n v="62.75"/>
    <n v="6.35"/>
    <n v="-4.9000000000000004"/>
    <x v="1"/>
    <x v="0"/>
  </r>
  <r>
    <x v="10"/>
    <x v="68"/>
    <x v="1"/>
    <n v="146"/>
    <n v="147.85"/>
    <n v="145"/>
    <n v="145.4"/>
    <n v="146.31843197019728"/>
    <n v="82677"/>
    <n v="1943"/>
    <n v="12097169"/>
    <n v="51113"/>
    <n v="61.82"/>
    <n v="2.85"/>
    <n v="-0.6"/>
    <x v="1"/>
    <x v="0"/>
  </r>
  <r>
    <x v="10"/>
    <x v="69"/>
    <x v="1"/>
    <n v="148.44999999999999"/>
    <n v="148.55000000000001"/>
    <n v="145.19999999999999"/>
    <n v="146.44999999999999"/>
    <n v="146.85503307522691"/>
    <n v="58503"/>
    <n v="656"/>
    <n v="8591460"/>
    <n v="33779"/>
    <n v="57.74"/>
    <n v="3.35"/>
    <n v="-2"/>
    <x v="1"/>
    <x v="0"/>
  </r>
  <r>
    <x v="10"/>
    <x v="70"/>
    <x v="1"/>
    <n v="146.85"/>
    <n v="148.4"/>
    <n v="145"/>
    <n v="147.05000000000001"/>
    <n v="146.96116436918339"/>
    <n v="71455"/>
    <n v="939"/>
    <n v="10501110"/>
    <n v="39936"/>
    <n v="55.89"/>
    <n v="3.4"/>
    <n v="0.2"/>
    <x v="0"/>
    <x v="0"/>
  </r>
  <r>
    <x v="10"/>
    <x v="71"/>
    <x v="2"/>
    <n v="145.6"/>
    <n v="147.9"/>
    <n v="145.1"/>
    <n v="146.9"/>
    <n v="146.89963535122084"/>
    <n v="162348"/>
    <n v="2524"/>
    <n v="23848862"/>
    <n v="105621"/>
    <n v="65.06"/>
    <n v="2.8"/>
    <n v="1.3"/>
    <x v="0"/>
    <x v="0"/>
  </r>
  <r>
    <x v="10"/>
    <x v="72"/>
    <x v="2"/>
    <n v="142.94999999999999"/>
    <n v="147.4"/>
    <n v="142.19999999999999"/>
    <n v="145.6"/>
    <n v="145.16072345203722"/>
    <n v="249360"/>
    <n v="2807"/>
    <n v="36197278"/>
    <n v="155326"/>
    <n v="62.29"/>
    <n v="5.2"/>
    <n v="2.65"/>
    <x v="0"/>
    <x v="0"/>
  </r>
  <r>
    <x v="10"/>
    <x v="73"/>
    <x v="2"/>
    <n v="141"/>
    <n v="143.69999999999999"/>
    <n v="141"/>
    <n v="143"/>
    <n v="143.0088818344534"/>
    <n v="29611"/>
    <n v="502"/>
    <n v="4234636"/>
    <n v="19187"/>
    <n v="64.8"/>
    <n v="2.7"/>
    <n v="2"/>
    <x v="0"/>
    <x v="0"/>
  </r>
  <r>
    <x v="10"/>
    <x v="74"/>
    <x v="2"/>
    <n v="138"/>
    <n v="142.5"/>
    <n v="138"/>
    <n v="141.94999999999999"/>
    <n v="141.92706531277423"/>
    <n v="79770"/>
    <n v="3029"/>
    <n v="11321522"/>
    <n v="56009"/>
    <n v="70.209999999999994"/>
    <n v="4.5"/>
    <n v="3.95"/>
    <x v="0"/>
    <x v="0"/>
  </r>
  <r>
    <x v="10"/>
    <x v="75"/>
    <x v="2"/>
    <n v="140.85"/>
    <n v="142.44999999999999"/>
    <n v="140.35"/>
    <n v="142"/>
    <n v="141.88686389486401"/>
    <n v="67874"/>
    <n v="734"/>
    <n v="9630429"/>
    <n v="42319"/>
    <n v="62.35"/>
    <n v="2.1"/>
    <n v="1.1499999999999999"/>
    <x v="0"/>
    <x v="0"/>
  </r>
  <r>
    <x v="10"/>
    <x v="76"/>
    <x v="3"/>
    <n v="138.05000000000001"/>
    <n v="141"/>
    <n v="137.9"/>
    <n v="140"/>
    <n v="139.93741484342451"/>
    <n v="88807"/>
    <n v="1460"/>
    <n v="12427422"/>
    <n v="43939"/>
    <n v="49.48"/>
    <n v="3.1"/>
    <n v="1.95"/>
    <x v="0"/>
    <x v="0"/>
  </r>
  <r>
    <x v="10"/>
    <x v="77"/>
    <x v="3"/>
    <n v="139.80000000000001"/>
    <n v="141"/>
    <n v="137.44999999999999"/>
    <n v="138.69999999999999"/>
    <n v="139.24986370868149"/>
    <n v="89881"/>
    <n v="1681"/>
    <n v="12515917"/>
    <n v="54057"/>
    <n v="60.14"/>
    <n v="3.55"/>
    <n v="-1.1000000000000001"/>
    <x v="1"/>
    <x v="0"/>
  </r>
  <r>
    <x v="10"/>
    <x v="78"/>
    <x v="3"/>
    <n v="136.65"/>
    <n v="140.44999999999999"/>
    <n v="136.65"/>
    <n v="140.19999999999999"/>
    <n v="139.23497467813777"/>
    <n v="32778"/>
    <n v="1119"/>
    <n v="4563844"/>
    <n v="11831"/>
    <n v="36.090000000000003"/>
    <n v="3.8"/>
    <n v="3.55"/>
    <x v="0"/>
    <x v="0"/>
  </r>
  <r>
    <x v="10"/>
    <x v="79"/>
    <x v="3"/>
    <n v="141.05000000000001"/>
    <n v="143"/>
    <n v="137.80000000000001"/>
    <n v="138.35"/>
    <n v="140.32227435136505"/>
    <n v="151973"/>
    <n v="2745"/>
    <n v="21325197"/>
    <n v="64111"/>
    <n v="42.19"/>
    <n v="5.2"/>
    <n v="-2.7"/>
    <x v="1"/>
    <x v="0"/>
  </r>
  <r>
    <x v="10"/>
    <x v="80"/>
    <x v="3"/>
    <n v="142.55000000000001"/>
    <n v="144.65"/>
    <n v="141.9"/>
    <n v="142.6"/>
    <n v="143.11464152001122"/>
    <n v="49947"/>
    <n v="648"/>
    <n v="7148147"/>
    <n v="27131"/>
    <n v="54.32"/>
    <n v="2.75"/>
    <n v="0.05"/>
    <x v="0"/>
    <x v="0"/>
  </r>
  <r>
    <x v="10"/>
    <x v="81"/>
    <x v="4"/>
    <n v="140"/>
    <n v="143.55000000000001"/>
    <n v="140"/>
    <n v="142.19999999999999"/>
    <n v="142.04607269135519"/>
    <n v="139714"/>
    <n v="1676"/>
    <n v="19845825"/>
    <n v="93789"/>
    <n v="67.13"/>
    <n v="3.55"/>
    <n v="2.2000000000000002"/>
    <x v="0"/>
    <x v="0"/>
  </r>
  <r>
    <x v="10"/>
    <x v="82"/>
    <x v="4"/>
    <n v="141.80000000000001"/>
    <n v="142.65"/>
    <n v="139.30000000000001"/>
    <n v="140.55000000000001"/>
    <n v="140.96932262232809"/>
    <n v="128466"/>
    <n v="1715"/>
    <n v="18109765"/>
    <n v="64516"/>
    <n v="50.22"/>
    <n v="3.35"/>
    <n v="-1.25"/>
    <x v="1"/>
    <x v="0"/>
  </r>
  <r>
    <x v="10"/>
    <x v="83"/>
    <x v="4"/>
    <n v="142.85"/>
    <n v="144.30000000000001"/>
    <n v="139.80000000000001"/>
    <n v="140.94999999999999"/>
    <n v="142.06091306616761"/>
    <n v="111142"/>
    <n v="1553"/>
    <n v="15788934"/>
    <n v="61593"/>
    <n v="55.42"/>
    <n v="4.5"/>
    <n v="-1.9"/>
    <x v="1"/>
    <x v="0"/>
  </r>
  <r>
    <x v="10"/>
    <x v="84"/>
    <x v="4"/>
    <n v="137.1"/>
    <n v="143"/>
    <n v="136.35"/>
    <n v="142.6"/>
    <n v="141.2043237651371"/>
    <n v="558726"/>
    <n v="6620"/>
    <n v="78894527"/>
    <n v="349130"/>
    <n v="62.49"/>
    <n v="6.65"/>
    <n v="5.5"/>
    <x v="0"/>
    <x v="0"/>
  </r>
  <r>
    <x v="10"/>
    <x v="85"/>
    <x v="4"/>
    <n v="136.75"/>
    <n v="138.75"/>
    <n v="136.1"/>
    <n v="136.69999999999999"/>
    <n v="137.55435767084467"/>
    <n v="68454"/>
    <n v="3044"/>
    <n v="9416146"/>
    <n v="29920"/>
    <n v="43.71"/>
    <n v="2.65"/>
    <n v="-0.05"/>
    <x v="1"/>
    <x v="0"/>
  </r>
  <r>
    <x v="10"/>
    <x v="86"/>
    <x v="0"/>
    <n v="127.05"/>
    <n v="133.5"/>
    <n v="127.05"/>
    <n v="132.69999999999999"/>
    <n v="131.68261058775343"/>
    <n v="156256"/>
    <n v="3158"/>
    <n v="20576198"/>
    <n v="110038"/>
    <n v="70.42"/>
    <n v="6.45"/>
    <n v="5.65"/>
    <x v="0"/>
    <x v="0"/>
  </r>
  <r>
    <x v="10"/>
    <x v="87"/>
    <x v="0"/>
    <n v="134"/>
    <n v="137.1"/>
    <n v="131.85"/>
    <n v="132.30000000000001"/>
    <n v="134.26379105526462"/>
    <n v="119534"/>
    <n v="2131"/>
    <n v="16049088"/>
    <n v="77656"/>
    <n v="64.97"/>
    <n v="5.25"/>
    <n v="-1.7"/>
    <x v="1"/>
    <x v="0"/>
  </r>
  <r>
    <x v="10"/>
    <x v="88"/>
    <x v="0"/>
    <n v="131.94999999999999"/>
    <n v="135.4"/>
    <n v="130.05000000000001"/>
    <n v="135.15"/>
    <n v="133.02994051121135"/>
    <n v="45891"/>
    <n v="701"/>
    <n v="6104877"/>
    <n v="23970"/>
    <n v="52.23"/>
    <n v="5.35"/>
    <n v="3.2"/>
    <x v="0"/>
    <x v="0"/>
  </r>
  <r>
    <x v="10"/>
    <x v="89"/>
    <x v="0"/>
    <n v="137.19999999999999"/>
    <n v="137.19999999999999"/>
    <n v="132"/>
    <n v="132.69999999999999"/>
    <n v="134.17672294325342"/>
    <n v="82983"/>
    <n v="863"/>
    <n v="11134387"/>
    <n v="37867"/>
    <n v="45.63"/>
    <n v="5.2"/>
    <n v="-4.5"/>
    <x v="1"/>
    <x v="0"/>
  </r>
  <r>
    <x v="10"/>
    <x v="90"/>
    <x v="0"/>
    <n v="134.1"/>
    <n v="139.30000000000001"/>
    <n v="134.1"/>
    <n v="137.25"/>
    <n v="137.91805110808156"/>
    <n v="126164"/>
    <n v="2455"/>
    <n v="17400293"/>
    <n v="99962"/>
    <n v="79.23"/>
    <n v="5.2"/>
    <n v="3.15"/>
    <x v="0"/>
    <x v="0"/>
  </r>
  <r>
    <x v="10"/>
    <x v="91"/>
    <x v="1"/>
    <n v="135.1"/>
    <n v="138.69999999999999"/>
    <n v="133.05000000000001"/>
    <n v="137.35"/>
    <n v="137.30887972383621"/>
    <n v="362973"/>
    <n v="3148"/>
    <n v="49839416"/>
    <n v="171626"/>
    <n v="47.28"/>
    <n v="5.65"/>
    <n v="2.25"/>
    <x v="0"/>
    <x v="0"/>
  </r>
  <r>
    <x v="10"/>
    <x v="92"/>
    <x v="2"/>
    <n v="137.05000000000001"/>
    <n v="137.69999999999999"/>
    <n v="133.80000000000001"/>
    <n v="135.1"/>
    <n v="135.62344043281439"/>
    <n v="72456"/>
    <n v="1727"/>
    <n v="9826732"/>
    <n v="24869"/>
    <n v="34.32"/>
    <n v="3.9"/>
    <n v="-1.95"/>
    <x v="1"/>
    <x v="0"/>
  </r>
  <r>
    <x v="10"/>
    <x v="93"/>
    <x v="2"/>
    <n v="140"/>
    <n v="140.1"/>
    <n v="136.15"/>
    <n v="137.30000000000001"/>
    <n v="138.10956072701643"/>
    <n v="147562"/>
    <n v="4404"/>
    <n v="20379723"/>
    <n v="52806"/>
    <n v="35.79"/>
    <n v="3.95"/>
    <n v="-2.7"/>
    <x v="1"/>
    <x v="0"/>
  </r>
  <r>
    <x v="10"/>
    <x v="94"/>
    <x v="2"/>
    <n v="132.55000000000001"/>
    <n v="140"/>
    <n v="132.55000000000001"/>
    <n v="139.4"/>
    <n v="137.78446888522328"/>
    <n v="2188510"/>
    <n v="24073"/>
    <n v="301542688"/>
    <n v="1041908"/>
    <n v="47.61"/>
    <n v="7.45"/>
    <n v="6.85"/>
    <x v="0"/>
    <x v="0"/>
  </r>
  <r>
    <x v="10"/>
    <x v="95"/>
    <x v="3"/>
    <n v="129"/>
    <n v="129.69999999999999"/>
    <n v="124.9"/>
    <n v="127.1"/>
    <n v="126.77906124129895"/>
    <n v="99557"/>
    <n v="1630"/>
    <n v="12621743"/>
    <n v="59902"/>
    <n v="60.17"/>
    <n v="4.8"/>
    <n v="-1.9"/>
    <x v="1"/>
    <x v="0"/>
  </r>
  <r>
    <x v="10"/>
    <x v="96"/>
    <x v="3"/>
    <n v="129.6"/>
    <n v="130.1"/>
    <n v="127.9"/>
    <n v="129.1"/>
    <n v="129.25001999904003"/>
    <n v="62503"/>
    <n v="894"/>
    <n v="8078514"/>
    <n v="37295"/>
    <n v="59.67"/>
    <n v="2.2000000000000002"/>
    <n v="-0.5"/>
    <x v="1"/>
    <x v="0"/>
  </r>
  <r>
    <x v="10"/>
    <x v="97"/>
    <x v="3"/>
    <n v="130.05000000000001"/>
    <n v="130.15"/>
    <n v="126.2"/>
    <n v="127.75"/>
    <n v="127.58903376967351"/>
    <n v="78532"/>
    <n v="1270"/>
    <n v="10019822"/>
    <n v="41835"/>
    <n v="53.27"/>
    <n v="3.95"/>
    <n v="-2.2999999999999998"/>
    <x v="1"/>
    <x v="0"/>
  </r>
  <r>
    <x v="10"/>
    <x v="98"/>
    <x v="3"/>
    <n v="128.6"/>
    <n v="131.5"/>
    <n v="128.55000000000001"/>
    <n v="129.25"/>
    <n v="130.09635233499631"/>
    <n v="122270"/>
    <n v="2074"/>
    <n v="15906881"/>
    <n v="75503"/>
    <n v="61.75"/>
    <n v="2.95"/>
    <n v="0.65"/>
    <x v="0"/>
    <x v="0"/>
  </r>
  <r>
    <x v="10"/>
    <x v="99"/>
    <x v="3"/>
    <n v="127.6"/>
    <n v="130.65"/>
    <n v="127.35"/>
    <n v="128.25"/>
    <n v="128.81374590895567"/>
    <n v="63859"/>
    <n v="827"/>
    <n v="8225917"/>
    <n v="31606"/>
    <n v="49.49"/>
    <n v="3.3"/>
    <n v="0.65"/>
    <x v="0"/>
    <x v="0"/>
  </r>
  <r>
    <x v="10"/>
    <x v="100"/>
    <x v="4"/>
    <n v="123.4"/>
    <n v="127.55"/>
    <n v="123"/>
    <n v="127"/>
    <n v="126.12859085643289"/>
    <n v="178683"/>
    <n v="2960"/>
    <n v="22537035"/>
    <n v="136151"/>
    <n v="76.2"/>
    <n v="4.55"/>
    <n v="3.6"/>
    <x v="0"/>
    <x v="0"/>
  </r>
  <r>
    <x v="10"/>
    <x v="101"/>
    <x v="4"/>
    <n v="118"/>
    <n v="124"/>
    <n v="117.85"/>
    <n v="123.8"/>
    <n v="122.34625135260472"/>
    <n v="64690"/>
    <n v="764"/>
    <n v="7914579"/>
    <n v="34681"/>
    <n v="53.61"/>
    <n v="6.15"/>
    <n v="5.8"/>
    <x v="0"/>
    <x v="0"/>
  </r>
  <r>
    <x v="10"/>
    <x v="102"/>
    <x v="4"/>
    <n v="117.7"/>
    <n v="119.3"/>
    <n v="117.7"/>
    <n v="118"/>
    <n v="118.75810091163463"/>
    <n v="11079"/>
    <n v="301"/>
    <n v="1315721"/>
    <n v="7208"/>
    <n v="65.06"/>
    <n v="1.6"/>
    <n v="0.3"/>
    <x v="0"/>
    <x v="0"/>
  </r>
  <r>
    <x v="10"/>
    <x v="103"/>
    <x v="0"/>
    <n v="115.5"/>
    <n v="118.75"/>
    <n v="115.5"/>
    <n v="117.7"/>
    <n v="117.97578327851826"/>
    <n v="57770"/>
    <n v="978"/>
    <n v="6815461"/>
    <n v="31774"/>
    <n v="55"/>
    <n v="3.25"/>
    <n v="2.2000000000000002"/>
    <x v="0"/>
    <x v="0"/>
  </r>
  <r>
    <x v="10"/>
    <x v="104"/>
    <x v="0"/>
    <n v="114.35"/>
    <n v="115.7"/>
    <n v="113.7"/>
    <n v="115.05"/>
    <n v="114.53506113135579"/>
    <n v="29363"/>
    <n v="534"/>
    <n v="3363093"/>
    <n v="19681"/>
    <n v="67.03"/>
    <n v="2"/>
    <n v="0.7"/>
    <x v="0"/>
    <x v="0"/>
  </r>
  <r>
    <x v="10"/>
    <x v="105"/>
    <x v="0"/>
    <n v="116.7"/>
    <n v="116.7"/>
    <n v="113.7"/>
    <n v="114.3"/>
    <n v="114.45349706773723"/>
    <n v="50814"/>
    <n v="617"/>
    <n v="5815840"/>
    <n v="35364"/>
    <n v="69.59"/>
    <n v="3"/>
    <n v="-2.4"/>
    <x v="1"/>
    <x v="0"/>
  </r>
  <r>
    <x v="10"/>
    <x v="106"/>
    <x v="0"/>
    <n v="102"/>
    <n v="113.35"/>
    <n v="102"/>
    <n v="113.2"/>
    <n v="111.73033473530536"/>
    <n v="28769"/>
    <n v="509"/>
    <n v="3214370"/>
    <n v="15081"/>
    <n v="52.42"/>
    <n v="11.35"/>
    <n v="11.2"/>
    <x v="0"/>
    <x v="0"/>
  </r>
  <r>
    <x v="10"/>
    <x v="107"/>
    <x v="1"/>
    <n v="117.25"/>
    <n v="118.85"/>
    <n v="115.8"/>
    <n v="116.7"/>
    <n v="116.94007566938301"/>
    <n v="68720"/>
    <n v="1224"/>
    <n v="8036122"/>
    <n v="41213"/>
    <n v="59.97"/>
    <n v="3.05"/>
    <n v="-0.55000000000000004"/>
    <x v="1"/>
    <x v="0"/>
  </r>
  <r>
    <x v="10"/>
    <x v="108"/>
    <x v="1"/>
    <n v="113.95"/>
    <n v="117.65"/>
    <n v="113.6"/>
    <n v="117.4"/>
    <n v="116.15678672303994"/>
    <n v="57001"/>
    <n v="1129"/>
    <n v="6621053"/>
    <n v="35865"/>
    <n v="62.92"/>
    <n v="4.05"/>
    <n v="3.45"/>
    <x v="0"/>
    <x v="0"/>
  </r>
  <r>
    <x v="10"/>
    <x v="109"/>
    <x v="1"/>
    <n v="114.05"/>
    <n v="115.55"/>
    <n v="113"/>
    <n v="114.75"/>
    <n v="114.50229233040641"/>
    <n v="38607"/>
    <n v="565"/>
    <n v="4420590"/>
    <n v="19338"/>
    <n v="50.09"/>
    <n v="2.5499999999999998"/>
    <n v="0.7"/>
    <x v="0"/>
    <x v="0"/>
  </r>
  <r>
    <x v="10"/>
    <x v="110"/>
    <x v="1"/>
    <n v="112"/>
    <n v="115.7"/>
    <n v="112"/>
    <n v="113.95"/>
    <n v="114.02469308035714"/>
    <n v="21504"/>
    <n v="429"/>
    <n v="2451987"/>
    <n v="10258"/>
    <n v="47.7"/>
    <n v="3.7"/>
    <n v="1.95"/>
    <x v="0"/>
    <x v="0"/>
  </r>
  <r>
    <x v="10"/>
    <x v="111"/>
    <x v="2"/>
    <n v="114"/>
    <n v="115.55"/>
    <n v="111.7"/>
    <n v="112"/>
    <n v="113.80998284199033"/>
    <n v="64110"/>
    <n v="858"/>
    <n v="7296358"/>
    <n v="44512"/>
    <n v="69.430000000000007"/>
    <n v="3.85"/>
    <n v="-2"/>
    <x v="1"/>
    <x v="0"/>
  </r>
  <r>
    <x v="10"/>
    <x v="112"/>
    <x v="2"/>
    <n v="111.3"/>
    <n v="115.1"/>
    <n v="111.3"/>
    <n v="114.45"/>
    <n v="114.15496154996744"/>
    <n v="56827"/>
    <n v="743"/>
    <n v="6487084"/>
    <n v="35331"/>
    <n v="62.17"/>
    <n v="3.8"/>
    <n v="3.15"/>
    <x v="0"/>
    <x v="0"/>
  </r>
  <r>
    <x v="10"/>
    <x v="113"/>
    <x v="2"/>
    <n v="113.5"/>
    <n v="115"/>
    <n v="111.1"/>
    <n v="111.25"/>
    <n v="113.10377706466011"/>
    <n v="54222"/>
    <n v="695"/>
    <n v="6132713"/>
    <n v="30042"/>
    <n v="55.41"/>
    <n v="3.9"/>
    <n v="-2.25"/>
    <x v="1"/>
    <x v="0"/>
  </r>
  <r>
    <x v="10"/>
    <x v="114"/>
    <x v="2"/>
    <n v="115.05"/>
    <n v="116.75"/>
    <n v="113"/>
    <n v="113.15"/>
    <n v="114.24403042557289"/>
    <n v="41544"/>
    <n v="626"/>
    <n v="4746154"/>
    <n v="27634"/>
    <n v="66.52"/>
    <n v="3.75"/>
    <n v="-1.9"/>
    <x v="1"/>
    <x v="0"/>
  </r>
  <r>
    <x v="10"/>
    <x v="115"/>
    <x v="2"/>
    <n v="117.6"/>
    <n v="117.6"/>
    <n v="112.9"/>
    <n v="115.6"/>
    <n v="114.10328702266376"/>
    <n v="51536"/>
    <n v="616"/>
    <n v="5880427"/>
    <n v="30014"/>
    <n v="58.24"/>
    <n v="4.7"/>
    <n v="-2"/>
    <x v="1"/>
    <x v="0"/>
  </r>
  <r>
    <x v="10"/>
    <x v="116"/>
    <x v="3"/>
    <n v="108.6"/>
    <n v="113.2"/>
    <n v="108.6"/>
    <n v="112.7"/>
    <n v="111.43723876195605"/>
    <n v="116991"/>
    <n v="1221"/>
    <n v="13037154"/>
    <n v="84869"/>
    <n v="72.540000000000006"/>
    <n v="4.5999999999999996"/>
    <n v="4.0999999999999996"/>
    <x v="0"/>
    <x v="0"/>
  </r>
  <r>
    <x v="10"/>
    <x v="117"/>
    <x v="3"/>
    <n v="113.05"/>
    <n v="113.05"/>
    <n v="107.95"/>
    <n v="108.8"/>
    <n v="111.28581304247638"/>
    <n v="39057"/>
    <n v="524"/>
    <n v="4346490"/>
    <n v="20068"/>
    <n v="51.38"/>
    <n v="5.0999999999999996"/>
    <n v="-4.25"/>
    <x v="1"/>
    <x v="0"/>
  </r>
  <r>
    <x v="10"/>
    <x v="118"/>
    <x v="3"/>
    <n v="107.45"/>
    <n v="111.9"/>
    <n v="107.45"/>
    <n v="111.1"/>
    <n v="110.17735723850265"/>
    <n v="84389"/>
    <n v="922"/>
    <n v="9297757"/>
    <n v="64053"/>
    <n v="75.900000000000006"/>
    <n v="4.45"/>
    <n v="3.65"/>
    <x v="0"/>
    <x v="0"/>
  </r>
  <r>
    <x v="10"/>
    <x v="119"/>
    <x v="3"/>
    <n v="106.8"/>
    <n v="108.2"/>
    <n v="106.3"/>
    <n v="107.2"/>
    <n v="107.28825744608011"/>
    <n v="32131"/>
    <n v="305"/>
    <n v="3447279"/>
    <n v="22346"/>
    <n v="69.55"/>
    <n v="1.9"/>
    <n v="0.4"/>
    <x v="0"/>
    <x v="0"/>
  </r>
  <r>
    <x v="10"/>
    <x v="120"/>
    <x v="3"/>
    <n v="104.4"/>
    <n v="107"/>
    <n v="104.4"/>
    <n v="106"/>
    <n v="106.16599171964435"/>
    <n v="44201"/>
    <n v="343"/>
    <n v="4692643"/>
    <n v="28437"/>
    <n v="64.34"/>
    <n v="2.6"/>
    <n v="1.6"/>
    <x v="0"/>
    <x v="0"/>
  </r>
  <r>
    <x v="10"/>
    <x v="121"/>
    <x v="4"/>
    <n v="104.45"/>
    <n v="106.3"/>
    <n v="104"/>
    <n v="104.8"/>
    <n v="105.59659381821122"/>
    <n v="37109"/>
    <n v="511"/>
    <n v="3918584"/>
    <n v="23945"/>
    <n v="64.53"/>
    <n v="2.2999999999999998"/>
    <n v="0.35"/>
    <x v="0"/>
    <x v="0"/>
  </r>
  <r>
    <x v="10"/>
    <x v="122"/>
    <x v="4"/>
    <n v="106.25"/>
    <n v="106.6"/>
    <n v="104"/>
    <n v="104.45"/>
    <n v="105.5692185353864"/>
    <n v="55332"/>
    <n v="772"/>
    <n v="5841356"/>
    <n v="33463"/>
    <n v="60.48"/>
    <n v="2.6"/>
    <n v="-1.8"/>
    <x v="1"/>
    <x v="0"/>
  </r>
  <r>
    <x v="10"/>
    <x v="123"/>
    <x v="4"/>
    <n v="109"/>
    <n v="109"/>
    <n v="105.25"/>
    <n v="105.5"/>
    <n v="106.6237108240713"/>
    <n v="39948"/>
    <n v="506"/>
    <n v="4259404"/>
    <n v="19198"/>
    <n v="48.06"/>
    <n v="3.75"/>
    <n v="-3.5"/>
    <x v="1"/>
    <x v="0"/>
  </r>
  <r>
    <x v="10"/>
    <x v="124"/>
    <x v="4"/>
    <n v="111.15"/>
    <n v="111.15"/>
    <n v="106.4"/>
    <n v="109"/>
    <n v="107.5582591900706"/>
    <n v="63166"/>
    <n v="637"/>
    <n v="6794025"/>
    <n v="36317"/>
    <n v="57.49"/>
    <n v="4.75"/>
    <n v="-2.15"/>
    <x v="1"/>
    <x v="0"/>
  </r>
  <r>
    <x v="10"/>
    <x v="125"/>
    <x v="0"/>
    <n v="107.65"/>
    <n v="109.6"/>
    <n v="107.05"/>
    <n v="108.9"/>
    <n v="108.49437363340621"/>
    <n v="37502"/>
    <n v="1426"/>
    <n v="4068756"/>
    <n v="20940"/>
    <n v="55.84"/>
    <n v="2.5499999999999998"/>
    <n v="1.25"/>
    <x v="0"/>
    <x v="0"/>
  </r>
  <r>
    <x v="10"/>
    <x v="126"/>
    <x v="0"/>
    <n v="104.4"/>
    <n v="107.8"/>
    <n v="104.4"/>
    <n v="107.05"/>
    <n v="106.08209852151866"/>
    <n v="121476"/>
    <n v="1040"/>
    <n v="12886429"/>
    <n v="95983"/>
    <n v="79.010000000000005"/>
    <n v="3.4"/>
    <n v="2.65"/>
    <x v="0"/>
    <x v="0"/>
  </r>
  <r>
    <x v="10"/>
    <x v="127"/>
    <x v="0"/>
    <n v="102"/>
    <n v="104.75"/>
    <n v="101.55"/>
    <n v="104.35"/>
    <n v="103.75714162671184"/>
    <n v="104493"/>
    <n v="1003"/>
    <n v="10841895"/>
    <n v="41252"/>
    <n v="39.479999999999997"/>
    <n v="3.2"/>
    <n v="2.35"/>
    <x v="0"/>
    <x v="0"/>
  </r>
  <r>
    <x v="10"/>
    <x v="128"/>
    <x v="0"/>
    <n v="101.55"/>
    <n v="103.8"/>
    <n v="101.55"/>
    <n v="101.95"/>
    <n v="102.32786441412172"/>
    <n v="73872"/>
    <n v="1071"/>
    <n v="7559164"/>
    <n v="44478"/>
    <n v="60.21"/>
    <n v="2.25"/>
    <n v="0.4"/>
    <x v="0"/>
    <x v="0"/>
  </r>
  <r>
    <x v="10"/>
    <x v="129"/>
    <x v="0"/>
    <n v="103.7"/>
    <n v="105.45"/>
    <n v="101.35"/>
    <n v="103.4"/>
    <n v="102.64417345574603"/>
    <n v="135389"/>
    <n v="2303"/>
    <n v="13896892"/>
    <n v="86050"/>
    <n v="63.56"/>
    <n v="4.0999999999999996"/>
    <n v="-0.3"/>
    <x v="1"/>
    <x v="0"/>
  </r>
  <r>
    <x v="10"/>
    <x v="130"/>
    <x v="2"/>
    <n v="105.9"/>
    <n v="106.95"/>
    <n v="103.55"/>
    <n v="104.4"/>
    <n v="105.06802743015544"/>
    <n v="124097"/>
    <n v="1905"/>
    <n v="13038627"/>
    <n v="55301"/>
    <n v="44.56"/>
    <n v="3.4"/>
    <n v="-1.5"/>
    <x v="1"/>
    <x v="0"/>
  </r>
  <r>
    <x v="10"/>
    <x v="131"/>
    <x v="2"/>
    <n v="108.7"/>
    <n v="108.7"/>
    <n v="106.45"/>
    <n v="106.9"/>
    <n v="107.72542335605894"/>
    <n v="36376"/>
    <n v="451"/>
    <n v="3918620"/>
    <n v="16219"/>
    <n v="44.59"/>
    <n v="2.25"/>
    <n v="-1.8"/>
    <x v="1"/>
    <x v="0"/>
  </r>
  <r>
    <x v="10"/>
    <x v="132"/>
    <x v="2"/>
    <n v="109.9"/>
    <n v="109.9"/>
    <n v="107"/>
    <n v="107.4"/>
    <n v="107.8611766743899"/>
    <n v="92362"/>
    <n v="1130"/>
    <n v="9962274"/>
    <n v="72531"/>
    <n v="78.53"/>
    <n v="2.9"/>
    <n v="-2.5"/>
    <x v="1"/>
    <x v="0"/>
  </r>
  <r>
    <x v="10"/>
    <x v="133"/>
    <x v="2"/>
    <n v="108.6"/>
    <n v="110.9"/>
    <n v="106.85"/>
    <n v="108.9"/>
    <n v="108.26152234636872"/>
    <n v="37232"/>
    <n v="741"/>
    <n v="4030793"/>
    <n v="20529"/>
    <n v="55.14"/>
    <n v="4.05"/>
    <n v="0.3"/>
    <x v="0"/>
    <x v="0"/>
  </r>
  <r>
    <x v="10"/>
    <x v="134"/>
    <x v="3"/>
    <n v="109"/>
    <n v="113.4"/>
    <n v="108.9"/>
    <n v="110.95"/>
    <n v="111.11388067239015"/>
    <n v="83166"/>
    <n v="1091"/>
    <n v="9240897"/>
    <n v="33433"/>
    <n v="40.200000000000003"/>
    <n v="4.5"/>
    <n v="1.95"/>
    <x v="0"/>
    <x v="0"/>
  </r>
  <r>
    <x v="10"/>
    <x v="135"/>
    <x v="3"/>
    <n v="105.8"/>
    <n v="110"/>
    <n v="105.8"/>
    <n v="109.7"/>
    <n v="108.59065243250568"/>
    <n v="66413"/>
    <n v="939"/>
    <n v="7211831"/>
    <n v="29751"/>
    <n v="44.8"/>
    <n v="4.2"/>
    <n v="3.9"/>
    <x v="0"/>
    <x v="0"/>
  </r>
  <r>
    <x v="10"/>
    <x v="136"/>
    <x v="3"/>
    <n v="106.45"/>
    <n v="109.5"/>
    <n v="105.65"/>
    <n v="109.05"/>
    <n v="108.60432009505554"/>
    <n v="89211"/>
    <n v="972"/>
    <n v="9688700"/>
    <n v="57433"/>
    <n v="64.38"/>
    <n v="3.85"/>
    <n v="2.6"/>
    <x v="0"/>
    <x v="0"/>
  </r>
  <r>
    <x v="10"/>
    <x v="137"/>
    <x v="3"/>
    <n v="110.35"/>
    <n v="110.35"/>
    <n v="104.05"/>
    <n v="106.05"/>
    <n v="105.63718156614532"/>
    <n v="76468"/>
    <n v="1406"/>
    <n v="8077864"/>
    <n v="40431"/>
    <n v="52.87"/>
    <n v="6.3"/>
    <n v="-4.3"/>
    <x v="1"/>
    <x v="0"/>
  </r>
  <r>
    <x v="10"/>
    <x v="138"/>
    <x v="3"/>
    <n v="110.5"/>
    <n v="111.05"/>
    <n v="107"/>
    <n v="108.25"/>
    <n v="108.43834501180044"/>
    <n v="109318"/>
    <n v="1459"/>
    <n v="11854263"/>
    <n v="72742"/>
    <n v="66.540000000000006"/>
    <n v="4.05"/>
    <n v="-2.25"/>
    <x v="1"/>
    <x v="0"/>
  </r>
  <r>
    <x v="10"/>
    <x v="139"/>
    <x v="4"/>
    <n v="115.4"/>
    <n v="115.4"/>
    <n v="110.35"/>
    <n v="111.9"/>
    <n v="111.44258507834019"/>
    <n v="33763"/>
    <n v="541"/>
    <n v="3762636"/>
    <n v="9275"/>
    <n v="27.47"/>
    <n v="5.05"/>
    <n v="-3.5"/>
    <x v="1"/>
    <x v="0"/>
  </r>
  <r>
    <x v="10"/>
    <x v="140"/>
    <x v="4"/>
    <n v="113.85"/>
    <n v="114.7"/>
    <n v="112.7"/>
    <n v="113.25"/>
    <n v="113.6607171314741"/>
    <n v="18825"/>
    <n v="450"/>
    <n v="2139663"/>
    <n v="6681"/>
    <n v="35.49"/>
    <n v="2"/>
    <n v="-0.6"/>
    <x v="1"/>
    <x v="0"/>
  </r>
  <r>
    <x v="10"/>
    <x v="141"/>
    <x v="4"/>
    <n v="116.4"/>
    <n v="116.4"/>
    <n v="110.05"/>
    <n v="113.85"/>
    <n v="111.86283151173268"/>
    <n v="51054"/>
    <n v="593"/>
    <n v="5711045"/>
    <n v="15074"/>
    <n v="29.53"/>
    <n v="6.35"/>
    <n v="-2.5499999999999998"/>
    <x v="1"/>
    <x v="0"/>
  </r>
  <r>
    <x v="10"/>
    <x v="142"/>
    <x v="4"/>
    <n v="117.5"/>
    <n v="117.65"/>
    <n v="113.15"/>
    <n v="113.8"/>
    <n v="114.55735642750012"/>
    <n v="20669"/>
    <n v="417"/>
    <n v="2367786"/>
    <n v="9143"/>
    <n v="44.24"/>
    <n v="4.5"/>
    <n v="-3.7"/>
    <x v="1"/>
    <x v="0"/>
  </r>
  <r>
    <x v="10"/>
    <x v="143"/>
    <x v="4"/>
    <n v="121"/>
    <n v="121"/>
    <n v="117"/>
    <n v="117.4"/>
    <n v="118.37947790235386"/>
    <n v="47539"/>
    <n v="797"/>
    <n v="5627642"/>
    <n v="21828"/>
    <n v="45.92"/>
    <n v="4"/>
    <n v="-3.6"/>
    <x v="1"/>
    <x v="0"/>
  </r>
  <r>
    <x v="10"/>
    <x v="144"/>
    <x v="0"/>
    <n v="120.35"/>
    <n v="124.9"/>
    <n v="119.7"/>
    <n v="120.1"/>
    <n v="122.67842763808191"/>
    <n v="82958"/>
    <n v="1287"/>
    <n v="10177157"/>
    <n v="36970"/>
    <n v="44.56"/>
    <n v="5.2"/>
    <n v="-0.25"/>
    <x v="1"/>
    <x v="0"/>
  </r>
  <r>
    <x v="10"/>
    <x v="145"/>
    <x v="0"/>
    <n v="117.2"/>
    <n v="123"/>
    <n v="117.2"/>
    <n v="122.8"/>
    <n v="121.54730118771843"/>
    <n v="74681"/>
    <n v="1451"/>
    <n v="9077274"/>
    <n v="45113"/>
    <n v="60.41"/>
    <n v="5.8"/>
    <n v="5.6"/>
    <x v="0"/>
    <x v="0"/>
  </r>
  <r>
    <x v="10"/>
    <x v="146"/>
    <x v="0"/>
    <n v="117.8"/>
    <n v="119.8"/>
    <n v="117.8"/>
    <n v="118.7"/>
    <n v="118.71067784624709"/>
    <n v="19798"/>
    <n v="236"/>
    <n v="2350234"/>
    <n v="10866"/>
    <n v="54.88"/>
    <n v="2"/>
    <n v="0.9"/>
    <x v="0"/>
    <x v="0"/>
  </r>
  <r>
    <x v="10"/>
    <x v="147"/>
    <x v="0"/>
    <n v="117.05"/>
    <n v="119.65"/>
    <n v="117.05"/>
    <n v="118.1"/>
    <n v="118.62436426446598"/>
    <n v="20842"/>
    <n v="388"/>
    <n v="2472369"/>
    <n v="7910"/>
    <n v="37.950000000000003"/>
    <n v="2.6"/>
    <n v="1.05"/>
    <x v="0"/>
    <x v="0"/>
  </r>
  <r>
    <x v="10"/>
    <x v="148"/>
    <x v="0"/>
    <n v="119.5"/>
    <n v="119.5"/>
    <n v="116.65"/>
    <n v="117"/>
    <n v="117.42561276838305"/>
    <n v="21052"/>
    <n v="397"/>
    <n v="2472044"/>
    <n v="7508"/>
    <n v="35.659999999999997"/>
    <n v="2.85"/>
    <n v="-2.5"/>
    <x v="1"/>
    <x v="0"/>
  </r>
  <r>
    <x v="10"/>
    <x v="149"/>
    <x v="0"/>
    <n v="117.85"/>
    <n v="119.45"/>
    <n v="117.5"/>
    <n v="118.45"/>
    <n v="118.15424461504062"/>
    <n v="26834"/>
    <n v="538"/>
    <n v="3170551"/>
    <n v="11268"/>
    <n v="41.99"/>
    <n v="1.95"/>
    <n v="0.6"/>
    <x v="0"/>
    <x v="0"/>
  </r>
  <r>
    <x v="10"/>
    <x v="150"/>
    <x v="2"/>
    <n v="115.2"/>
    <n v="120"/>
    <n v="115.2"/>
    <n v="119.2"/>
    <n v="118.67630410953981"/>
    <n v="55651"/>
    <n v="890"/>
    <n v="6604455"/>
    <n v="30823"/>
    <n v="55.39"/>
    <n v="4.8"/>
    <n v="4"/>
    <x v="0"/>
    <x v="0"/>
  </r>
  <r>
    <x v="10"/>
    <x v="151"/>
    <x v="2"/>
    <n v="118.8"/>
    <n v="119.85"/>
    <n v="117.3"/>
    <n v="117.65"/>
    <n v="118.6094752426386"/>
    <n v="18237"/>
    <n v="470"/>
    <n v="2163081"/>
    <n v="7884"/>
    <n v="43.23"/>
    <n v="2.5499999999999998"/>
    <n v="-1.1499999999999999"/>
    <x v="1"/>
    <x v="0"/>
  </r>
  <r>
    <x v="10"/>
    <x v="152"/>
    <x v="2"/>
    <n v="117"/>
    <n v="120.65"/>
    <n v="116.05"/>
    <n v="118.8"/>
    <n v="119.49694465381717"/>
    <n v="74296"/>
    <n v="841"/>
    <n v="8878145"/>
    <n v="59644"/>
    <n v="80.28"/>
    <n v="4.5999999999999996"/>
    <n v="1.8"/>
    <x v="0"/>
    <x v="1"/>
  </r>
  <r>
    <x v="10"/>
    <x v="153"/>
    <x v="2"/>
    <n v="118"/>
    <n v="119"/>
    <n v="115.45"/>
    <n v="116.6"/>
    <n v="117.05501921828981"/>
    <n v="100165"/>
    <n v="817"/>
    <n v="11724816"/>
    <n v="57201"/>
    <n v="57.11"/>
    <n v="3.55"/>
    <n v="-1.4"/>
    <x v="1"/>
    <x v="0"/>
  </r>
  <r>
    <x v="10"/>
    <x v="154"/>
    <x v="2"/>
    <n v="115.7"/>
    <n v="123.55"/>
    <n v="115.7"/>
    <n v="117.4"/>
    <n v="119.34275427182001"/>
    <n v="299404"/>
    <n v="3560"/>
    <n v="35731698"/>
    <n v="114076"/>
    <n v="38.1"/>
    <n v="7.85"/>
    <n v="1.7"/>
    <x v="0"/>
    <x v="0"/>
  </r>
  <r>
    <x v="10"/>
    <x v="155"/>
    <x v="3"/>
    <n v="115.4"/>
    <n v="117"/>
    <n v="112.25"/>
    <n v="113.55"/>
    <n v="114.8169887225483"/>
    <n v="45489"/>
    <n v="754"/>
    <n v="5222910"/>
    <n v="22884"/>
    <n v="50.31"/>
    <n v="4.75"/>
    <n v="-1.85"/>
    <x v="1"/>
    <x v="0"/>
  </r>
  <r>
    <x v="10"/>
    <x v="156"/>
    <x v="3"/>
    <n v="115.5"/>
    <n v="117.5"/>
    <n v="114.8"/>
    <n v="115.4"/>
    <n v="115.55912799067663"/>
    <n v="14587"/>
    <n v="223"/>
    <n v="1685661"/>
    <n v="6593"/>
    <n v="45.2"/>
    <n v="2.7"/>
    <n v="-0.1"/>
    <x v="1"/>
    <x v="0"/>
  </r>
  <r>
    <x v="10"/>
    <x v="157"/>
    <x v="3"/>
    <n v="114.9"/>
    <n v="115.5"/>
    <n v="112.65"/>
    <n v="115.1"/>
    <n v="114.18985664947722"/>
    <n v="42274"/>
    <n v="650"/>
    <n v="4827262"/>
    <n v="28262"/>
    <n v="66.849999999999994"/>
    <n v="2.85"/>
    <n v="0.2"/>
    <x v="0"/>
    <x v="0"/>
  </r>
  <r>
    <x v="10"/>
    <x v="158"/>
    <x v="3"/>
    <n v="116.65"/>
    <n v="117.95"/>
    <n v="115.3"/>
    <n v="115.85"/>
    <n v="116.4762092430572"/>
    <n v="38061"/>
    <n v="543"/>
    <n v="4433201"/>
    <n v="14627"/>
    <n v="38.43"/>
    <n v="2.65"/>
    <n v="-0.8"/>
    <x v="1"/>
    <x v="0"/>
  </r>
  <r>
    <x v="10"/>
    <x v="159"/>
    <x v="3"/>
    <n v="117"/>
    <n v="118.1"/>
    <n v="115.65"/>
    <n v="116.65"/>
    <n v="116.81936416184971"/>
    <n v="20760"/>
    <n v="616"/>
    <n v="2425170"/>
    <n v="8596"/>
    <n v="41.41"/>
    <n v="2.4500000000000002"/>
    <n v="-0.35"/>
    <x v="1"/>
    <x v="0"/>
  </r>
  <r>
    <x v="10"/>
    <x v="160"/>
    <x v="4"/>
    <n v="118"/>
    <n v="118"/>
    <n v="114.45"/>
    <n v="116.8"/>
    <n v="115.81564488592271"/>
    <n v="32215"/>
    <n v="424"/>
    <n v="3731001"/>
    <n v="17580"/>
    <n v="54.57"/>
    <n v="3.55"/>
    <n v="-1.2"/>
    <x v="1"/>
    <x v="0"/>
  </r>
  <r>
    <x v="10"/>
    <x v="161"/>
    <x v="4"/>
    <n v="114.05"/>
    <n v="116.75"/>
    <n v="113.95"/>
    <n v="115.3"/>
    <n v="115.12541112541112"/>
    <n v="41958"/>
    <n v="414"/>
    <n v="4830432"/>
    <n v="23605"/>
    <n v="56.26"/>
    <n v="2.8"/>
    <n v="1.25"/>
    <x v="0"/>
    <x v="0"/>
  </r>
  <r>
    <x v="10"/>
    <x v="162"/>
    <x v="4"/>
    <n v="113.4"/>
    <n v="114.3"/>
    <n v="112.35"/>
    <n v="113.8"/>
    <n v="113.04727535575191"/>
    <n v="92691"/>
    <n v="1445"/>
    <n v="10478465"/>
    <n v="54250"/>
    <n v="58.53"/>
    <n v="1.95"/>
    <n v="0.4"/>
    <x v="0"/>
    <x v="0"/>
  </r>
  <r>
    <x v="10"/>
    <x v="163"/>
    <x v="4"/>
    <n v="110"/>
    <n v="112.7"/>
    <n v="109.45"/>
    <n v="112.05"/>
    <n v="110.74004991124032"/>
    <n v="77738"/>
    <n v="1018"/>
    <n v="8608710"/>
    <n v="51845"/>
    <n v="66.69"/>
    <n v="3.25"/>
    <n v="2.0499999999999998"/>
    <x v="0"/>
    <x v="0"/>
  </r>
  <r>
    <x v="10"/>
    <x v="164"/>
    <x v="4"/>
    <n v="113.7"/>
    <n v="113.7"/>
    <n v="108.1"/>
    <n v="109.3"/>
    <n v="110.82382764980575"/>
    <n v="127415"/>
    <n v="1900"/>
    <n v="14120618"/>
    <n v="64989"/>
    <n v="51.01"/>
    <n v="5.6"/>
    <n v="-4.4000000000000004"/>
    <x v="1"/>
    <x v="0"/>
  </r>
  <r>
    <x v="10"/>
    <x v="165"/>
    <x v="0"/>
    <n v="116.1"/>
    <n v="116.1"/>
    <n v="111.9"/>
    <n v="114.05"/>
    <n v="113.9299272156415"/>
    <n v="70070"/>
    <n v="1338"/>
    <n v="7983070"/>
    <n v="29975"/>
    <n v="42.78"/>
    <n v="4.2"/>
    <n v="-2.0499999999999998"/>
    <x v="1"/>
    <x v="0"/>
  </r>
  <r>
    <x v="10"/>
    <x v="166"/>
    <x v="0"/>
    <n v="116.3"/>
    <n v="117.25"/>
    <n v="114.9"/>
    <n v="115.4"/>
    <n v="115.58128470705684"/>
    <n v="64108"/>
    <n v="907"/>
    <n v="7409685"/>
    <n v="41724"/>
    <n v="65.08"/>
    <n v="2.35"/>
    <n v="-0.9"/>
    <x v="1"/>
    <x v="0"/>
  </r>
  <r>
    <x v="10"/>
    <x v="167"/>
    <x v="0"/>
    <n v="117.7"/>
    <n v="117.7"/>
    <n v="115.55"/>
    <n v="116.6"/>
    <n v="116.25976365852367"/>
    <n v="37742"/>
    <n v="532"/>
    <n v="4387876"/>
    <n v="22826"/>
    <n v="60.48"/>
    <n v="2.15"/>
    <n v="-1.1000000000000001"/>
    <x v="1"/>
    <x v="0"/>
  </r>
  <r>
    <x v="10"/>
    <x v="168"/>
    <x v="0"/>
    <n v="116.05"/>
    <n v="117.85"/>
    <n v="116.05"/>
    <n v="117.15"/>
    <n v="117.13434533755199"/>
    <n v="28129"/>
    <n v="547"/>
    <n v="3294872"/>
    <n v="10473"/>
    <n v="37.229999999999997"/>
    <n v="1.8"/>
    <n v="1.1000000000000001"/>
    <x v="0"/>
    <x v="0"/>
  </r>
  <r>
    <x v="10"/>
    <x v="169"/>
    <x v="0"/>
    <n v="121.05"/>
    <n v="122.35"/>
    <n v="115.4"/>
    <n v="116.8"/>
    <n v="117.70056281962155"/>
    <n v="105007"/>
    <n v="1491"/>
    <n v="12359383"/>
    <n v="52579"/>
    <n v="50.07"/>
    <n v="6.95"/>
    <n v="-4.25"/>
    <x v="1"/>
    <x v="0"/>
  </r>
  <r>
    <x v="10"/>
    <x v="170"/>
    <x v="1"/>
    <n v="120.6"/>
    <n v="123.2"/>
    <n v="120.6"/>
    <n v="121.3"/>
    <n v="122.19836497734072"/>
    <n v="33761"/>
    <n v="714"/>
    <n v="4125539"/>
    <n v="17139"/>
    <n v="50.77"/>
    <n v="2.6"/>
    <n v="0.7"/>
    <x v="0"/>
    <x v="0"/>
  </r>
  <r>
    <x v="10"/>
    <x v="171"/>
    <x v="1"/>
    <n v="120.15"/>
    <n v="121.7"/>
    <n v="120"/>
    <n v="121.2"/>
    <n v="120.88251268491389"/>
    <n v="27986"/>
    <n v="431"/>
    <n v="3383018"/>
    <n v="11948"/>
    <n v="42.69"/>
    <n v="1.7"/>
    <n v="1.05"/>
    <x v="0"/>
    <x v="0"/>
  </r>
  <r>
    <x v="10"/>
    <x v="172"/>
    <x v="1"/>
    <n v="121"/>
    <n v="121.05"/>
    <n v="119.9"/>
    <n v="120.65"/>
    <n v="120.40598530727769"/>
    <n v="48051"/>
    <n v="340"/>
    <n v="5785628"/>
    <n v="11935"/>
    <n v="24.84"/>
    <n v="1.1499999999999999"/>
    <n v="-0.35"/>
    <x v="1"/>
    <x v="0"/>
  </r>
  <r>
    <x v="10"/>
    <x v="173"/>
    <x v="2"/>
    <n v="120"/>
    <n v="121.85"/>
    <n v="119.1"/>
    <n v="121"/>
    <n v="120.38751644767324"/>
    <n v="53959"/>
    <n v="573"/>
    <n v="6495990"/>
    <n v="36756"/>
    <n v="68.12"/>
    <n v="2.75"/>
    <n v="1"/>
    <x v="0"/>
    <x v="0"/>
  </r>
  <r>
    <x v="10"/>
    <x v="174"/>
    <x v="2"/>
    <n v="120.75"/>
    <n v="122.05"/>
    <n v="120"/>
    <n v="120.25"/>
    <n v="120.86018361499328"/>
    <n v="68404"/>
    <n v="811"/>
    <n v="8267320"/>
    <n v="32749"/>
    <n v="47.88"/>
    <n v="2.0499999999999998"/>
    <n v="-0.5"/>
    <x v="1"/>
    <x v="0"/>
  </r>
  <r>
    <x v="10"/>
    <x v="175"/>
    <x v="3"/>
    <n v="122.95"/>
    <n v="124.4"/>
    <n v="121.8"/>
    <n v="122.3"/>
    <n v="122.89763759926315"/>
    <n v="40171"/>
    <n v="605"/>
    <n v="4936921"/>
    <n v="20184"/>
    <n v="50.25"/>
    <n v="2.6"/>
    <n v="-0.65"/>
    <x v="1"/>
    <x v="0"/>
  </r>
  <r>
    <x v="10"/>
    <x v="176"/>
    <x v="3"/>
    <n v="122.5"/>
    <n v="123.75"/>
    <n v="121.4"/>
    <n v="122.1"/>
    <n v="122.45618475166087"/>
    <n v="25288"/>
    <n v="436"/>
    <n v="3096672"/>
    <n v="10160"/>
    <n v="40.18"/>
    <n v="2.35"/>
    <n v="-0.4"/>
    <x v="1"/>
    <x v="0"/>
  </r>
  <r>
    <x v="10"/>
    <x v="177"/>
    <x v="3"/>
    <n v="125.45"/>
    <n v="125.45"/>
    <n v="122"/>
    <n v="122.35"/>
    <n v="122.85592459605027"/>
    <n v="24508"/>
    <n v="413"/>
    <n v="3010953"/>
    <n v="8132"/>
    <n v="33.18"/>
    <n v="3.45"/>
    <n v="-3.1"/>
    <x v="1"/>
    <x v="0"/>
  </r>
  <r>
    <x v="10"/>
    <x v="178"/>
    <x v="3"/>
    <n v="122.15"/>
    <n v="123.55"/>
    <n v="120.35"/>
    <n v="122.95"/>
    <n v="121.56869146483299"/>
    <n v="49009"/>
    <n v="637"/>
    <n v="5957960"/>
    <n v="16542"/>
    <n v="33.75"/>
    <n v="3.2"/>
    <n v="0.8"/>
    <x v="0"/>
    <x v="0"/>
  </r>
  <r>
    <x v="10"/>
    <x v="179"/>
    <x v="4"/>
    <n v="125"/>
    <n v="125.6"/>
    <n v="120.75"/>
    <n v="121.4"/>
    <n v="123.09705695233158"/>
    <n v="42439"/>
    <n v="690"/>
    <n v="5224116"/>
    <n v="14122"/>
    <n v="33.28"/>
    <n v="4.8499999999999996"/>
    <n v="-3.6"/>
    <x v="1"/>
    <x v="0"/>
  </r>
  <r>
    <x v="10"/>
    <x v="180"/>
    <x v="4"/>
    <n v="123.35"/>
    <n v="125.35"/>
    <n v="123"/>
    <n v="124.95"/>
    <n v="124.21762800173674"/>
    <n v="59882"/>
    <n v="946"/>
    <n v="7438400"/>
    <n v="30659"/>
    <n v="51.2"/>
    <n v="2.35"/>
    <n v="1.6"/>
    <x v="0"/>
    <x v="0"/>
  </r>
  <r>
    <x v="10"/>
    <x v="181"/>
    <x v="4"/>
    <n v="125.85"/>
    <n v="126.3"/>
    <n v="123.6"/>
    <n v="125.05"/>
    <n v="124.97461176060024"/>
    <n v="57310"/>
    <n v="802"/>
    <n v="7162295"/>
    <n v="16860"/>
    <n v="29.42"/>
    <n v="2.7"/>
    <n v="-0.8"/>
    <x v="1"/>
    <x v="0"/>
  </r>
  <r>
    <x v="10"/>
    <x v="182"/>
    <x v="4"/>
    <n v="126.4"/>
    <n v="128.55000000000001"/>
    <n v="125.45"/>
    <n v="126.65"/>
    <n v="126.9271710543793"/>
    <n v="75286"/>
    <n v="1099"/>
    <n v="9555839"/>
    <n v="34819"/>
    <n v="46.25"/>
    <n v="3.1"/>
    <n v="0.25"/>
    <x v="0"/>
    <x v="0"/>
  </r>
  <r>
    <x v="10"/>
    <x v="183"/>
    <x v="4"/>
    <n v="126.3"/>
    <n v="128.80000000000001"/>
    <n v="126.3"/>
    <n v="127.2"/>
    <n v="127.40851196716558"/>
    <n v="44831"/>
    <n v="444"/>
    <n v="5711851"/>
    <n v="16563"/>
    <n v="36.950000000000003"/>
    <n v="2.5"/>
    <n v="0.9"/>
    <x v="0"/>
    <x v="0"/>
  </r>
  <r>
    <x v="10"/>
    <x v="184"/>
    <x v="0"/>
    <n v="126.85"/>
    <n v="128.65"/>
    <n v="124.6"/>
    <n v="128.1"/>
    <n v="126.35531076626197"/>
    <n v="111933"/>
    <n v="1306"/>
    <n v="14143329"/>
    <n v="35518"/>
    <n v="31.73"/>
    <n v="4.05"/>
    <n v="1.25"/>
    <x v="0"/>
    <x v="0"/>
  </r>
  <r>
    <x v="10"/>
    <x v="185"/>
    <x v="0"/>
    <n v="130.85"/>
    <n v="130.85"/>
    <n v="126.7"/>
    <n v="127.1"/>
    <n v="128.19260337649732"/>
    <n v="39153"/>
    <n v="466"/>
    <n v="5019125"/>
    <n v="21765"/>
    <n v="55.59"/>
    <n v="4.1500000000000004"/>
    <n v="-3.75"/>
    <x v="1"/>
    <x v="0"/>
  </r>
  <r>
    <x v="10"/>
    <x v="186"/>
    <x v="0"/>
    <n v="125.4"/>
    <n v="130.69999999999999"/>
    <n v="125.4"/>
    <n v="130.19999999999999"/>
    <n v="129.09246873031819"/>
    <n v="192119"/>
    <n v="4532"/>
    <n v="24801116"/>
    <n v="133110"/>
    <n v="69.290000000000006"/>
    <n v="5.3"/>
    <n v="4.8"/>
    <x v="0"/>
    <x v="0"/>
  </r>
  <r>
    <x v="10"/>
    <x v="187"/>
    <x v="0"/>
    <n v="129.94999999999999"/>
    <n v="129.94999999999999"/>
    <n v="126.25"/>
    <n v="126.9"/>
    <n v="127.98637693272043"/>
    <n v="71790"/>
    <n v="588"/>
    <n v="9188142"/>
    <n v="35044"/>
    <n v="48.81"/>
    <n v="3.7"/>
    <n v="-3.05"/>
    <x v="1"/>
    <x v="0"/>
  </r>
  <r>
    <x v="10"/>
    <x v="188"/>
    <x v="0"/>
    <n v="129.94999999999999"/>
    <n v="130.25"/>
    <n v="128.75"/>
    <n v="129.65"/>
    <n v="129.5128364905284"/>
    <n v="56168"/>
    <n v="613"/>
    <n v="7274477"/>
    <n v="22627"/>
    <n v="40.28"/>
    <n v="1.5"/>
    <n v="-0.3"/>
    <x v="1"/>
    <x v="0"/>
  </r>
  <r>
    <x v="10"/>
    <x v="189"/>
    <x v="1"/>
    <n v="129.94999999999999"/>
    <n v="131.75"/>
    <n v="128.9"/>
    <n v="129.35"/>
    <n v="130.49905712092973"/>
    <n v="182420"/>
    <n v="2039"/>
    <n v="23805638"/>
    <n v="89540"/>
    <n v="49.08"/>
    <n v="2.85"/>
    <n v="-0.6"/>
    <x v="1"/>
    <x v="0"/>
  </r>
  <r>
    <x v="10"/>
    <x v="190"/>
    <x v="1"/>
    <n v="129.5"/>
    <n v="131.55000000000001"/>
    <n v="127.45"/>
    <n v="130.35"/>
    <n v="129.87386241142272"/>
    <n v="113178"/>
    <n v="1206"/>
    <n v="14698864"/>
    <n v="55099"/>
    <n v="48.68"/>
    <n v="4.0999999999999996"/>
    <n v="0.85"/>
    <x v="0"/>
    <x v="0"/>
  </r>
  <r>
    <x v="10"/>
    <x v="191"/>
    <x v="1"/>
    <n v="128.35"/>
    <n v="130.85"/>
    <n v="128.35"/>
    <n v="129.35"/>
    <n v="129.70945945945945"/>
    <n v="74148"/>
    <n v="919"/>
    <n v="9617697"/>
    <n v="41576"/>
    <n v="56.07"/>
    <n v="2.5"/>
    <n v="1"/>
    <x v="0"/>
    <x v="0"/>
  </r>
  <r>
    <x v="10"/>
    <x v="192"/>
    <x v="1"/>
    <n v="128.85"/>
    <n v="130.6"/>
    <n v="127.65"/>
    <n v="129.1"/>
    <n v="129.41286797922612"/>
    <n v="307694"/>
    <n v="8639"/>
    <n v="39819563"/>
    <n v="253180"/>
    <n v="82.28"/>
    <n v="2.95"/>
    <n v="0.25"/>
    <x v="0"/>
    <x v="0"/>
  </r>
  <r>
    <x v="10"/>
    <x v="193"/>
    <x v="1"/>
    <n v="122.05"/>
    <n v="128.25"/>
    <n v="122.05"/>
    <n v="127.6"/>
    <n v="125.816021746289"/>
    <n v="154877"/>
    <n v="1570"/>
    <n v="19486008"/>
    <n v="93631"/>
    <n v="60.46"/>
    <n v="6.2"/>
    <n v="5.55"/>
    <x v="0"/>
    <x v="0"/>
  </r>
  <r>
    <x v="10"/>
    <x v="194"/>
    <x v="2"/>
    <n v="121.05"/>
    <n v="124.3"/>
    <n v="120.65"/>
    <n v="123.85"/>
    <n v="123.08572999837054"/>
    <n v="196384"/>
    <n v="3314"/>
    <n v="24172068"/>
    <n v="156073"/>
    <n v="79.47"/>
    <n v="3.65"/>
    <n v="2.8"/>
    <x v="0"/>
    <x v="0"/>
  </r>
  <r>
    <x v="10"/>
    <x v="195"/>
    <x v="2"/>
    <n v="123.75"/>
    <n v="123.75"/>
    <n v="120.15"/>
    <n v="121.4"/>
    <n v="121.34244897959184"/>
    <n v="149450"/>
    <n v="1994"/>
    <n v="18134629"/>
    <n v="65850"/>
    <n v="44.06"/>
    <n v="3.6"/>
    <n v="-2.35"/>
    <x v="1"/>
    <x v="0"/>
  </r>
  <r>
    <x v="10"/>
    <x v="196"/>
    <x v="2"/>
    <n v="121"/>
    <n v="123.25"/>
    <n v="118.8"/>
    <n v="123.05"/>
    <n v="122.12407271584242"/>
    <n v="190880"/>
    <n v="3231"/>
    <n v="23311043"/>
    <n v="121592"/>
    <n v="63.7"/>
    <n v="4.45"/>
    <n v="2.0499999999999998"/>
    <x v="0"/>
    <x v="0"/>
  </r>
  <r>
    <x v="10"/>
    <x v="197"/>
    <x v="2"/>
    <n v="119.65"/>
    <n v="120.25"/>
    <n v="117.05"/>
    <n v="120"/>
    <n v="119.16793344903944"/>
    <n v="33418"/>
    <n v="471"/>
    <n v="3982354"/>
    <n v="13181"/>
    <n v="39.44"/>
    <n v="3.2"/>
    <n v="0.35"/>
    <x v="0"/>
    <x v="0"/>
  </r>
  <r>
    <x v="10"/>
    <x v="198"/>
    <x v="2"/>
    <n v="116.6"/>
    <n v="121"/>
    <n v="116.3"/>
    <n v="116.9"/>
    <n v="118.56862870775915"/>
    <n v="140415"/>
    <n v="509"/>
    <n v="16648814"/>
    <n v="29286"/>
    <n v="20.86"/>
    <n v="4.7"/>
    <n v="0.3"/>
    <x v="0"/>
    <x v="0"/>
  </r>
  <r>
    <x v="10"/>
    <x v="199"/>
    <x v="3"/>
    <n v="111.35"/>
    <n v="117.3"/>
    <n v="111.35"/>
    <n v="116.4"/>
    <n v="116.09361776534359"/>
    <n v="28595"/>
    <n v="434"/>
    <n v="3319697"/>
    <n v="8700"/>
    <n v="30.42"/>
    <n v="5.95"/>
    <n v="5.05"/>
    <x v="0"/>
    <x v="0"/>
  </r>
  <r>
    <x v="10"/>
    <x v="200"/>
    <x v="3"/>
    <n v="115.15"/>
    <n v="115.15"/>
    <n v="111.95"/>
    <n v="114.05"/>
    <n v="113.33284699931913"/>
    <n v="41124"/>
    <n v="622"/>
    <n v="4660700"/>
    <n v="12046"/>
    <n v="29.29"/>
    <n v="3.2"/>
    <n v="-1.1000000000000001"/>
    <x v="1"/>
    <x v="0"/>
  </r>
  <r>
    <x v="10"/>
    <x v="201"/>
    <x v="3"/>
    <n v="114.5"/>
    <n v="116.4"/>
    <n v="113.65"/>
    <n v="114.85"/>
    <n v="115.61162326308057"/>
    <n v="96651"/>
    <n v="969"/>
    <n v="11173979"/>
    <n v="60636"/>
    <n v="62.74"/>
    <n v="2.75"/>
    <n v="0.35"/>
    <x v="0"/>
    <x v="0"/>
  </r>
  <r>
    <x v="10"/>
    <x v="202"/>
    <x v="3"/>
    <n v="113.9"/>
    <n v="114.5"/>
    <n v="110.9"/>
    <n v="113.25"/>
    <n v="112.62185162031902"/>
    <n v="49589"/>
    <n v="741"/>
    <n v="5584805"/>
    <n v="19597"/>
    <n v="39.520000000000003"/>
    <n v="3.6"/>
    <n v="-0.65"/>
    <x v="1"/>
    <x v="0"/>
  </r>
  <r>
    <x v="10"/>
    <x v="203"/>
    <x v="4"/>
    <n v="115"/>
    <n v="115.45"/>
    <n v="112.9"/>
    <n v="113.3"/>
    <n v="113.75203388690916"/>
    <n v="29746"/>
    <n v="564"/>
    <n v="3383668"/>
    <n v="12675"/>
    <n v="42.61"/>
    <n v="2.5499999999999998"/>
    <n v="-1.7"/>
    <x v="1"/>
    <x v="0"/>
  </r>
  <r>
    <x v="10"/>
    <x v="204"/>
    <x v="4"/>
    <n v="117.1"/>
    <n v="119.95"/>
    <n v="113.05"/>
    <n v="113.65"/>
    <n v="115.21046029442256"/>
    <n v="96460"/>
    <n v="1187"/>
    <n v="11113201"/>
    <n v="46711"/>
    <n v="48.43"/>
    <n v="6.9"/>
    <n v="-3.45"/>
    <x v="1"/>
    <x v="0"/>
  </r>
  <r>
    <x v="10"/>
    <x v="205"/>
    <x v="4"/>
    <n v="119.95"/>
    <n v="121.35"/>
    <n v="118.15"/>
    <n v="118.55"/>
    <n v="120.03378615762971"/>
    <n v="68312"/>
    <n v="1285"/>
    <n v="8199748"/>
    <n v="38609"/>
    <n v="56.52"/>
    <n v="3.2"/>
    <n v="-1.4"/>
    <x v="1"/>
    <x v="0"/>
  </r>
  <r>
    <x v="10"/>
    <x v="206"/>
    <x v="4"/>
    <n v="118.05"/>
    <n v="121"/>
    <n v="118.05"/>
    <n v="119.85"/>
    <n v="119.8350718917395"/>
    <n v="81581"/>
    <n v="1271"/>
    <n v="9776265"/>
    <n v="51299"/>
    <n v="62.88"/>
    <n v="2.95"/>
    <n v="1.8"/>
    <x v="0"/>
    <x v="0"/>
  </r>
  <r>
    <x v="10"/>
    <x v="207"/>
    <x v="0"/>
    <n v="122"/>
    <n v="122"/>
    <n v="119"/>
    <n v="119.6"/>
    <n v="119.98936194446343"/>
    <n v="43899"/>
    <n v="609"/>
    <n v="5267413"/>
    <n v="17232"/>
    <n v="39.25"/>
    <n v="3"/>
    <n v="-2.4"/>
    <x v="1"/>
    <x v="0"/>
  </r>
  <r>
    <x v="10"/>
    <x v="208"/>
    <x v="0"/>
    <n v="122"/>
    <n v="122.85"/>
    <n v="121.3"/>
    <n v="121.6"/>
    <n v="121.98447463265872"/>
    <n v="21642"/>
    <n v="293"/>
    <n v="2639988"/>
    <n v="11558"/>
    <n v="53.41"/>
    <n v="1.55"/>
    <n v="-0.4"/>
    <x v="1"/>
    <x v="0"/>
  </r>
  <r>
    <x v="10"/>
    <x v="209"/>
    <x v="0"/>
    <n v="121"/>
    <n v="123.05"/>
    <n v="120.95"/>
    <n v="122.15"/>
    <n v="122.13175657813574"/>
    <n v="56741"/>
    <n v="603"/>
    <n v="6929878"/>
    <n v="29911"/>
    <n v="52.71"/>
    <n v="2.1"/>
    <n v="1.1499999999999999"/>
    <x v="0"/>
    <x v="0"/>
  </r>
  <r>
    <x v="10"/>
    <x v="210"/>
    <x v="0"/>
    <n v="118.8"/>
    <n v="122.15"/>
    <n v="118.8"/>
    <n v="120.7"/>
    <n v="120.64408350101299"/>
    <n v="144621"/>
    <n v="1907"/>
    <n v="17447668"/>
    <n v="53340"/>
    <n v="36.880000000000003"/>
    <n v="3.35"/>
    <n v="1.9"/>
    <x v="0"/>
    <x v="0"/>
  </r>
  <r>
    <x v="10"/>
    <x v="211"/>
    <x v="0"/>
    <n v="123.65"/>
    <n v="123.65"/>
    <n v="119.3"/>
    <n v="120.15"/>
    <n v="120.51950157494905"/>
    <n v="43176"/>
    <n v="565"/>
    <n v="5203550"/>
    <n v="22165"/>
    <n v="51.34"/>
    <n v="4.3499999999999996"/>
    <n v="-3.5"/>
    <x v="1"/>
    <x v="0"/>
  </r>
  <r>
    <x v="10"/>
    <x v="212"/>
    <x v="1"/>
    <n v="125.25"/>
    <n v="125.25"/>
    <n v="122.7"/>
    <n v="122.95"/>
    <n v="123.27771224995787"/>
    <n v="41543"/>
    <n v="963"/>
    <n v="5121326"/>
    <n v="24610"/>
    <n v="59.24"/>
    <n v="2.5499999999999998"/>
    <n v="-2.2999999999999998"/>
    <x v="1"/>
    <x v="0"/>
  </r>
  <r>
    <x v="10"/>
    <x v="213"/>
    <x v="2"/>
    <n v="119.65"/>
    <n v="123.8"/>
    <n v="118.8"/>
    <n v="122.8"/>
    <n v="122.13874082695988"/>
    <n v="200179"/>
    <n v="2548"/>
    <n v="24449611"/>
    <n v="111612"/>
    <n v="55.76"/>
    <n v="5"/>
    <n v="3.15"/>
    <x v="0"/>
    <x v="0"/>
  </r>
  <r>
    <x v="10"/>
    <x v="214"/>
    <x v="2"/>
    <n v="116.1"/>
    <n v="121.95"/>
    <n v="116.1"/>
    <n v="119.7"/>
    <n v="119.70461368136431"/>
    <n v="46969"/>
    <n v="723"/>
    <n v="5622406"/>
    <n v="21159"/>
    <n v="45.05"/>
    <n v="5.85"/>
    <n v="3.6"/>
    <x v="0"/>
    <x v="0"/>
  </r>
  <r>
    <x v="10"/>
    <x v="215"/>
    <x v="2"/>
    <n v="116.85"/>
    <n v="118.45"/>
    <n v="116.2"/>
    <n v="117.15"/>
    <n v="117.11752450261166"/>
    <n v="34078"/>
    <n v="481"/>
    <n v="3991131"/>
    <n v="9705"/>
    <n v="28.48"/>
    <n v="2.25"/>
    <n v="0.3"/>
    <x v="0"/>
    <x v="0"/>
  </r>
  <r>
    <x v="10"/>
    <x v="216"/>
    <x v="2"/>
    <n v="116.2"/>
    <n v="119.9"/>
    <n v="116.2"/>
    <n v="118.5"/>
    <n v="118.55377374776265"/>
    <n v="220126"/>
    <n v="3405"/>
    <n v="26096768"/>
    <n v="136779"/>
    <n v="62.14"/>
    <n v="3.7"/>
    <n v="2.2999999999999998"/>
    <x v="0"/>
    <x v="0"/>
  </r>
  <r>
    <x v="10"/>
    <x v="217"/>
    <x v="3"/>
    <n v="118.65"/>
    <n v="121"/>
    <n v="112.3"/>
    <n v="116.35"/>
    <n v="116.72689480577262"/>
    <n v="797905"/>
    <n v="5864"/>
    <n v="93136973"/>
    <n v="381339"/>
    <n v="47.79"/>
    <n v="8.6999999999999993"/>
    <n v="-2.2999999999999998"/>
    <x v="1"/>
    <x v="0"/>
  </r>
  <r>
    <x v="10"/>
    <x v="218"/>
    <x v="3"/>
    <n v="112.95"/>
    <n v="112.95"/>
    <n v="109"/>
    <n v="110.25"/>
    <n v="110.35698120774607"/>
    <n v="69816"/>
    <n v="772"/>
    <n v="7704683"/>
    <n v="37852"/>
    <n v="54.22"/>
    <n v="3.95"/>
    <n v="-2.7"/>
    <x v="1"/>
    <x v="0"/>
  </r>
  <r>
    <x v="10"/>
    <x v="219"/>
    <x v="3"/>
    <n v="111.7"/>
    <n v="113.6"/>
    <n v="110"/>
    <n v="111.75"/>
    <n v="111.68606872659653"/>
    <n v="157028"/>
    <n v="2000"/>
    <n v="17537840"/>
    <n v="54264"/>
    <n v="34.56"/>
    <n v="3.6"/>
    <n v="0.05"/>
    <x v="0"/>
    <x v="0"/>
  </r>
  <r>
    <x v="10"/>
    <x v="220"/>
    <x v="3"/>
    <n v="115"/>
    <n v="115"/>
    <n v="111.85"/>
    <n v="112.05"/>
    <n v="112.88143513886602"/>
    <n v="78961"/>
    <n v="1365"/>
    <n v="8913231"/>
    <n v="40761"/>
    <n v="51.62"/>
    <n v="3.15"/>
    <n v="-2.95"/>
    <x v="1"/>
    <x v="0"/>
  </r>
  <r>
    <x v="10"/>
    <x v="221"/>
    <x v="3"/>
    <n v="115.85"/>
    <n v="115.85"/>
    <n v="112.95"/>
    <n v="114"/>
    <n v="114.30749369703229"/>
    <n v="65842"/>
    <n v="486"/>
    <n v="7526234"/>
    <n v="44568"/>
    <n v="67.69"/>
    <n v="2.9"/>
    <n v="-1.85"/>
    <x v="1"/>
    <x v="0"/>
  </r>
  <r>
    <x v="10"/>
    <x v="222"/>
    <x v="4"/>
    <n v="114.25"/>
    <n v="114.8"/>
    <n v="112.7"/>
    <n v="114.45"/>
    <n v="113.59925408915062"/>
    <n v="273223"/>
    <n v="11576"/>
    <n v="31037929"/>
    <n v="220177"/>
    <n v="80.58"/>
    <n v="2.1"/>
    <n v="0.2"/>
    <x v="0"/>
    <x v="0"/>
  </r>
  <r>
    <x v="10"/>
    <x v="223"/>
    <x v="4"/>
    <n v="114.95"/>
    <n v="115.55"/>
    <n v="113.9"/>
    <n v="114.4"/>
    <n v="114.38832773418753"/>
    <n v="89597"/>
    <n v="1241"/>
    <n v="10248851"/>
    <n v="61086"/>
    <n v="68.180000000000007"/>
    <n v="1.65"/>
    <n v="-0.55000000000000004"/>
    <x v="1"/>
    <x v="0"/>
  </r>
  <r>
    <x v="10"/>
    <x v="224"/>
    <x v="4"/>
    <n v="116.8"/>
    <n v="116.8"/>
    <n v="114.1"/>
    <n v="114.6"/>
    <n v="114.5764824120603"/>
    <n v="84575"/>
    <n v="1275"/>
    <n v="9690306"/>
    <n v="44132"/>
    <n v="52.18"/>
    <n v="2.7"/>
    <n v="-2.2000000000000002"/>
    <x v="1"/>
    <x v="0"/>
  </r>
  <r>
    <x v="10"/>
    <x v="225"/>
    <x v="4"/>
    <n v="116.2"/>
    <n v="117.1"/>
    <n v="115.2"/>
    <n v="115.45"/>
    <n v="115.69808163994607"/>
    <n v="61563"/>
    <n v="1070"/>
    <n v="7122721"/>
    <n v="39300"/>
    <n v="63.84"/>
    <n v="1.9"/>
    <n v="-0.75"/>
    <x v="1"/>
    <x v="0"/>
  </r>
  <r>
    <x v="10"/>
    <x v="226"/>
    <x v="4"/>
    <n v="118"/>
    <n v="118.35"/>
    <n v="115.25"/>
    <n v="116.5"/>
    <n v="116.27966702089975"/>
    <n v="56460"/>
    <n v="1045"/>
    <n v="6565150"/>
    <n v="23232"/>
    <n v="41.15"/>
    <n v="3.1"/>
    <n v="-1.5"/>
    <x v="1"/>
    <x v="0"/>
  </r>
  <r>
    <x v="10"/>
    <x v="227"/>
    <x v="0"/>
    <n v="116.95"/>
    <n v="118.05"/>
    <n v="116.5"/>
    <n v="117.25"/>
    <n v="117.3866019317184"/>
    <n v="58083"/>
    <n v="935"/>
    <n v="6818166"/>
    <n v="27338"/>
    <n v="47.07"/>
    <n v="1.55"/>
    <n v="0.3"/>
    <x v="0"/>
    <x v="0"/>
  </r>
  <r>
    <x v="10"/>
    <x v="228"/>
    <x v="0"/>
    <n v="119.45"/>
    <n v="119.45"/>
    <n v="116.85"/>
    <n v="118"/>
    <n v="118.13053265597907"/>
    <n v="65746"/>
    <n v="855"/>
    <n v="7766610"/>
    <n v="38516"/>
    <n v="58.58"/>
    <n v="2.6"/>
    <n v="-1.45"/>
    <x v="1"/>
    <x v="0"/>
  </r>
  <r>
    <x v="10"/>
    <x v="229"/>
    <x v="0"/>
    <n v="117.9"/>
    <n v="119.6"/>
    <n v="117"/>
    <n v="117.15"/>
    <n v="118.26153738839285"/>
    <n v="71680"/>
    <n v="1218"/>
    <n v="8476987"/>
    <n v="28631"/>
    <n v="39.94"/>
    <n v="2.6"/>
    <n v="-0.75"/>
    <x v="1"/>
    <x v="0"/>
  </r>
  <r>
    <x v="10"/>
    <x v="230"/>
    <x v="0"/>
    <n v="113"/>
    <n v="118"/>
    <n v="113"/>
    <n v="117.55"/>
    <n v="116.04124288112008"/>
    <n v="69709"/>
    <n v="1124"/>
    <n v="8089119"/>
    <n v="35380"/>
    <n v="50.75"/>
    <n v="5"/>
    <n v="4.55"/>
    <x v="0"/>
    <x v="0"/>
  </r>
  <r>
    <x v="10"/>
    <x v="231"/>
    <x v="0"/>
    <n v="118.5"/>
    <n v="119.35"/>
    <n v="113.1"/>
    <n v="115.05"/>
    <n v="114.79524992948458"/>
    <n v="262354"/>
    <n v="1993"/>
    <n v="30116993"/>
    <n v="154590"/>
    <n v="58.92"/>
    <n v="6.25"/>
    <n v="-3.45"/>
    <x v="1"/>
    <x v="0"/>
  </r>
  <r>
    <x v="10"/>
    <x v="232"/>
    <x v="1"/>
    <n v="118.95"/>
    <n v="119.4"/>
    <n v="117.2"/>
    <n v="118.8"/>
    <n v="118.39417960088691"/>
    <n v="108240"/>
    <n v="1704"/>
    <n v="12814986"/>
    <n v="58199"/>
    <n v="53.77"/>
    <n v="2.2000000000000002"/>
    <n v="-0.15"/>
    <x v="1"/>
    <x v="0"/>
  </r>
  <r>
    <x v="10"/>
    <x v="233"/>
    <x v="1"/>
    <n v="121.1"/>
    <n v="121.1"/>
    <n v="117.55"/>
    <n v="119.1"/>
    <n v="119.00498994732581"/>
    <n v="219842"/>
    <n v="3166"/>
    <n v="26162295"/>
    <n v="138349"/>
    <n v="62.93"/>
    <n v="3.55"/>
    <n v="-2"/>
    <x v="1"/>
    <x v="0"/>
  </r>
  <r>
    <x v="10"/>
    <x v="234"/>
    <x v="1"/>
    <n v="122.25"/>
    <n v="123.55"/>
    <n v="121.05"/>
    <n v="121.25"/>
    <n v="122.60701925156825"/>
    <n v="36984"/>
    <n v="563"/>
    <n v="4534498"/>
    <n v="18339"/>
    <n v="49.59"/>
    <n v="2.5"/>
    <n v="-1"/>
    <x v="1"/>
    <x v="0"/>
  </r>
  <r>
    <x v="10"/>
    <x v="235"/>
    <x v="2"/>
    <n v="123.05"/>
    <n v="123.35"/>
    <n v="121.25"/>
    <n v="122.6"/>
    <n v="122.58077516429596"/>
    <n v="147143"/>
    <n v="1680"/>
    <n v="18036903"/>
    <n v="91383"/>
    <n v="62.1"/>
    <n v="2.1"/>
    <n v="-0.45"/>
    <x v="1"/>
    <x v="0"/>
  </r>
  <r>
    <x v="10"/>
    <x v="236"/>
    <x v="3"/>
    <n v="122.25"/>
    <n v="123.25"/>
    <n v="122"/>
    <n v="123.05"/>
    <n v="122.93213662773908"/>
    <n v="86571"/>
    <n v="811"/>
    <n v="10642358"/>
    <n v="34741"/>
    <n v="40.130000000000003"/>
    <n v="1.25"/>
    <n v="0.8"/>
    <x v="0"/>
    <x v="0"/>
  </r>
  <r>
    <x v="10"/>
    <x v="237"/>
    <x v="3"/>
    <n v="123.4"/>
    <n v="123.45"/>
    <n v="121.6"/>
    <n v="122.15"/>
    <n v="122.47008503357932"/>
    <n v="156644"/>
    <n v="1498"/>
    <n v="19184204"/>
    <n v="100305"/>
    <n v="64.03"/>
    <n v="1.85"/>
    <n v="-1.25"/>
    <x v="1"/>
    <x v="0"/>
  </r>
  <r>
    <x v="10"/>
    <x v="238"/>
    <x v="3"/>
    <n v="124.85"/>
    <n v="124.85"/>
    <n v="122.55"/>
    <n v="123.4"/>
    <n v="124.14784376602246"/>
    <n v="337417"/>
    <n v="2754"/>
    <n v="41889593"/>
    <n v="226269"/>
    <n v="67.06"/>
    <n v="2.2999999999999998"/>
    <n v="-1.45"/>
    <x v="1"/>
    <x v="0"/>
  </r>
  <r>
    <x v="10"/>
    <x v="239"/>
    <x v="3"/>
    <n v="120.5"/>
    <n v="124.25"/>
    <n v="120.5"/>
    <n v="123.15"/>
    <n v="122.33769723671276"/>
    <n v="278726"/>
    <n v="3399"/>
    <n v="34098697"/>
    <n v="214599"/>
    <n v="76.989999999999995"/>
    <n v="3.75"/>
    <n v="2.65"/>
    <x v="0"/>
    <x v="0"/>
  </r>
  <r>
    <x v="10"/>
    <x v="240"/>
    <x v="3"/>
    <n v="119.75"/>
    <n v="122"/>
    <n v="119.7"/>
    <n v="121.15"/>
    <n v="121.14690729755742"/>
    <n v="158971"/>
    <n v="2343"/>
    <n v="19258845"/>
    <n v="92044"/>
    <n v="57.9"/>
    <n v="2.2999999999999998"/>
    <n v="1.4"/>
    <x v="0"/>
    <x v="0"/>
  </r>
  <r>
    <x v="10"/>
    <x v="241"/>
    <x v="4"/>
    <n v="122"/>
    <n v="122"/>
    <n v="119.1"/>
    <n v="119.6"/>
    <n v="119.55144657908725"/>
    <n v="131690"/>
    <n v="2253"/>
    <n v="15743730"/>
    <n v="86986"/>
    <n v="66.05"/>
    <n v="2.9"/>
    <n v="-2.4"/>
    <x v="1"/>
    <x v="0"/>
  </r>
  <r>
    <x v="10"/>
    <x v="242"/>
    <x v="4"/>
    <n v="122"/>
    <n v="122.45"/>
    <n v="118.7"/>
    <n v="120.25"/>
    <n v="120.20246026817929"/>
    <n v="119174"/>
    <n v="2176"/>
    <n v="14325008"/>
    <n v="73476"/>
    <n v="61.65"/>
    <n v="3.75"/>
    <n v="-1.75"/>
    <x v="1"/>
    <x v="0"/>
  </r>
  <r>
    <x v="10"/>
    <x v="243"/>
    <x v="4"/>
    <n v="123"/>
    <n v="123"/>
    <n v="120.7"/>
    <n v="121.2"/>
    <n v="121.54801875517146"/>
    <n v="54385"/>
    <n v="946"/>
    <n v="6610389"/>
    <n v="39772"/>
    <n v="73.13"/>
    <n v="2.2999999999999998"/>
    <n v="-1.8"/>
    <x v="1"/>
    <x v="0"/>
  </r>
  <r>
    <x v="10"/>
    <x v="244"/>
    <x v="4"/>
    <n v="121"/>
    <n v="122.7"/>
    <n v="120.85"/>
    <n v="122.2"/>
    <n v="121.82213676555224"/>
    <n v="38226"/>
    <n v="818"/>
    <n v="4656773"/>
    <n v="20401"/>
    <n v="53.37"/>
    <n v="1.85"/>
    <n v="1.2"/>
    <x v="0"/>
    <x v="0"/>
  </r>
  <r>
    <x v="10"/>
    <x v="245"/>
    <x v="4"/>
    <n v="121.35"/>
    <n v="122.8"/>
    <n v="121.1"/>
    <n v="121.35"/>
    <n v="121.77666137387094"/>
    <n v="76834"/>
    <n v="911"/>
    <n v="9356588"/>
    <n v="43274"/>
    <n v="56.32"/>
    <n v="1.7"/>
    <n v="0"/>
    <x v="1"/>
    <x v="0"/>
  </r>
  <r>
    <x v="10"/>
    <x v="246"/>
    <x v="0"/>
    <n v="120.05"/>
    <n v="122.5"/>
    <n v="119.65"/>
    <n v="120.7"/>
    <n v="120.86351989347106"/>
    <n v="99128"/>
    <n v="1477"/>
    <n v="11980959"/>
    <n v="39910"/>
    <n v="40.26"/>
    <n v="2.85"/>
    <n v="0.65"/>
    <x v="0"/>
    <x v="0"/>
  </r>
  <r>
    <x v="10"/>
    <x v="247"/>
    <x v="0"/>
    <n v="120.9"/>
    <n v="120.9"/>
    <n v="119.45"/>
    <n v="120.1"/>
    <n v="119.97313188448943"/>
    <n v="26872"/>
    <n v="544"/>
    <n v="3223918"/>
    <n v="15361"/>
    <n v="57.16"/>
    <n v="1.45"/>
    <n v="-0.8"/>
    <x v="1"/>
    <x v="0"/>
  </r>
  <r>
    <x v="10"/>
    <x v="248"/>
    <x v="0"/>
    <n v="122.25"/>
    <n v="122.25"/>
    <n v="119.75"/>
    <n v="119.9"/>
    <n v="120.58287602072176"/>
    <n v="91112"/>
    <n v="1386"/>
    <n v="10986547"/>
    <n v="57172"/>
    <n v="62.75"/>
    <n v="2.5"/>
    <n v="-2.35"/>
    <x v="1"/>
    <x v="0"/>
  </r>
  <r>
    <x v="10"/>
    <x v="249"/>
    <x v="0"/>
    <n v="121.05"/>
    <n v="121.95"/>
    <n v="120.2"/>
    <n v="121.65"/>
    <n v="120.9997165747109"/>
    <n v="52924"/>
    <n v="717"/>
    <n v="6403789"/>
    <n v="23604"/>
    <n v="44.6"/>
    <n v="1.75"/>
    <n v="0.6"/>
    <x v="0"/>
    <x v="0"/>
  </r>
  <r>
    <x v="11"/>
    <x v="0"/>
    <x v="0"/>
    <n v="24.99"/>
    <n v="25.54"/>
    <n v="24.99"/>
    <n v="25.33"/>
    <n v="25.33296200750469"/>
    <n v="34112"/>
    <n v="187"/>
    <n v="864158"/>
    <m/>
    <m/>
    <n v="0.55000000000000004"/>
    <n v="0.34"/>
    <x v="0"/>
    <x v="0"/>
  </r>
  <r>
    <x v="11"/>
    <x v="1"/>
    <x v="0"/>
    <n v="25.22"/>
    <n v="25.32"/>
    <n v="24.83"/>
    <n v="24.99"/>
    <n v="25.122345063299967"/>
    <n v="57346"/>
    <n v="399"/>
    <n v="1440666"/>
    <n v="38668"/>
    <n v="67.430000000000007"/>
    <n v="0.49"/>
    <n v="-0.23"/>
    <x v="1"/>
    <x v="0"/>
  </r>
  <r>
    <x v="11"/>
    <x v="2"/>
    <x v="0"/>
    <n v="25.01"/>
    <n v="25.79"/>
    <n v="24.93"/>
    <n v="25.16"/>
    <n v="25.408769581494571"/>
    <n v="95626"/>
    <n v="397"/>
    <n v="2429739"/>
    <n v="79769"/>
    <n v="83.42"/>
    <n v="0.86"/>
    <n v="0.15"/>
    <x v="0"/>
    <x v="1"/>
  </r>
  <r>
    <x v="11"/>
    <x v="3"/>
    <x v="1"/>
    <n v="25.12"/>
    <n v="25.19"/>
    <n v="24.75"/>
    <n v="24.91"/>
    <n v="24.90191704104868"/>
    <n v="64996"/>
    <n v="534"/>
    <n v="1618525"/>
    <n v="36556"/>
    <n v="56.24"/>
    <n v="0.44"/>
    <n v="-0.21"/>
    <x v="1"/>
    <x v="0"/>
  </r>
  <r>
    <x v="11"/>
    <x v="4"/>
    <x v="1"/>
    <n v="25.06"/>
    <n v="25.4"/>
    <n v="24.99"/>
    <n v="25.1"/>
    <n v="25.17750619255256"/>
    <n v="48849"/>
    <n v="212"/>
    <n v="1229896"/>
    <n v="36899"/>
    <n v="75.540000000000006"/>
    <n v="0.41"/>
    <n v="0.04"/>
    <x v="0"/>
    <x v="0"/>
  </r>
  <r>
    <x v="11"/>
    <x v="5"/>
    <x v="1"/>
    <n v="25.03"/>
    <n v="25.27"/>
    <n v="24.7"/>
    <n v="24.96"/>
    <n v="24.888701087150785"/>
    <n v="195833"/>
    <n v="522"/>
    <n v="4874029"/>
    <n v="133047"/>
    <n v="67.94"/>
    <n v="0.56999999999999995"/>
    <n v="-7.0000000000000007E-2"/>
    <x v="1"/>
    <x v="0"/>
  </r>
  <r>
    <x v="11"/>
    <x v="6"/>
    <x v="1"/>
    <n v="25.46"/>
    <n v="25.58"/>
    <n v="24.97"/>
    <n v="25.07"/>
    <n v="25.304608076009501"/>
    <n v="157875"/>
    <n v="779"/>
    <n v="3994965"/>
    <n v="102595"/>
    <n v="64.98"/>
    <n v="0.61"/>
    <n v="-0.39"/>
    <x v="1"/>
    <x v="0"/>
  </r>
  <r>
    <x v="11"/>
    <x v="7"/>
    <x v="1"/>
    <n v="25.6"/>
    <n v="25.78"/>
    <n v="24.71"/>
    <n v="24.98"/>
    <n v="25.107717018218089"/>
    <n v="272696"/>
    <n v="1359"/>
    <n v="6846774"/>
    <n v="207651"/>
    <n v="76.150000000000006"/>
    <n v="1.07"/>
    <n v="-0.62"/>
    <x v="1"/>
    <x v="0"/>
  </r>
  <r>
    <x v="11"/>
    <x v="8"/>
    <x v="2"/>
    <n v="25.9"/>
    <n v="26.23"/>
    <n v="25.54"/>
    <n v="25.62"/>
    <n v="25.77677768916233"/>
    <n v="78993"/>
    <n v="473"/>
    <n v="2036185"/>
    <n v="42883"/>
    <n v="54.29"/>
    <n v="0.69"/>
    <n v="-0.28000000000000003"/>
    <x v="1"/>
    <x v="0"/>
  </r>
  <r>
    <x v="11"/>
    <x v="9"/>
    <x v="2"/>
    <n v="26.77"/>
    <n v="26.77"/>
    <n v="25.86"/>
    <n v="25.93"/>
    <n v="26.157135596247098"/>
    <n v="72797"/>
    <n v="554"/>
    <n v="1904161"/>
    <n v="39454"/>
    <n v="54.2"/>
    <n v="0.91"/>
    <n v="-0.84"/>
    <x v="1"/>
    <x v="0"/>
  </r>
  <r>
    <x v="11"/>
    <x v="10"/>
    <x v="2"/>
    <n v="26.77"/>
    <n v="26.8"/>
    <n v="26.15"/>
    <n v="26.25"/>
    <n v="26.294180144020778"/>
    <n v="42355"/>
    <n v="217"/>
    <n v="1113690"/>
    <n v="33935"/>
    <n v="80.12"/>
    <n v="0.65"/>
    <n v="-0.52"/>
    <x v="1"/>
    <x v="1"/>
  </r>
  <r>
    <x v="11"/>
    <x v="11"/>
    <x v="2"/>
    <n v="27.03"/>
    <n v="27.21"/>
    <n v="26.8"/>
    <n v="26.86"/>
    <n v="26.992557953865017"/>
    <n v="35071"/>
    <n v="354"/>
    <n v="946656"/>
    <n v="25165"/>
    <n v="71.75"/>
    <n v="0.41"/>
    <n v="-0.17"/>
    <x v="1"/>
    <x v="0"/>
  </r>
  <r>
    <x v="11"/>
    <x v="12"/>
    <x v="3"/>
    <n v="26.87"/>
    <n v="27.29"/>
    <n v="26.87"/>
    <n v="27.11"/>
    <n v="27.078709326389632"/>
    <n v="102923"/>
    <n v="358"/>
    <n v="2787022"/>
    <n v="75941"/>
    <n v="73.78"/>
    <n v="0.42"/>
    <n v="0.24"/>
    <x v="0"/>
    <x v="0"/>
  </r>
  <r>
    <x v="11"/>
    <x v="13"/>
    <x v="3"/>
    <n v="27.35"/>
    <n v="27.5"/>
    <n v="27"/>
    <n v="27.13"/>
    <n v="27.276007418647783"/>
    <n v="35586"/>
    <n v="163"/>
    <n v="970644"/>
    <n v="24926"/>
    <n v="70.040000000000006"/>
    <n v="0.5"/>
    <n v="-0.22"/>
    <x v="1"/>
    <x v="0"/>
  </r>
  <r>
    <x v="11"/>
    <x v="14"/>
    <x v="3"/>
    <n v="27.05"/>
    <n v="27.48"/>
    <n v="27.05"/>
    <n v="27.35"/>
    <n v="27.314822763933758"/>
    <n v="44263"/>
    <n v="215"/>
    <n v="1209036"/>
    <n v="34758"/>
    <n v="78.53"/>
    <n v="0.43"/>
    <n v="0.3"/>
    <x v="0"/>
    <x v="0"/>
  </r>
  <r>
    <x v="11"/>
    <x v="15"/>
    <x v="3"/>
    <n v="26.76"/>
    <n v="27.28"/>
    <n v="26.69"/>
    <n v="27.05"/>
    <n v="26.897309135755219"/>
    <n v="94059"/>
    <n v="584"/>
    <n v="2529934"/>
    <n v="52794"/>
    <n v="56.13"/>
    <n v="0.59"/>
    <n v="0.28999999999999998"/>
    <x v="0"/>
    <x v="0"/>
  </r>
  <r>
    <x v="11"/>
    <x v="16"/>
    <x v="3"/>
    <n v="26.73"/>
    <n v="26.98"/>
    <n v="26.71"/>
    <n v="26.82"/>
    <n v="26.810443880490123"/>
    <n v="64229"/>
    <n v="437"/>
    <n v="1722008"/>
    <n v="41249"/>
    <n v="64.22"/>
    <n v="0.27"/>
    <n v="0.09"/>
    <x v="0"/>
    <x v="0"/>
  </r>
  <r>
    <x v="11"/>
    <x v="17"/>
    <x v="4"/>
    <n v="26.94"/>
    <n v="27"/>
    <n v="26.65"/>
    <n v="26.73"/>
    <n v="26.789286479537175"/>
    <n v="70005"/>
    <n v="336"/>
    <n v="1875384"/>
    <n v="59208"/>
    <n v="84.58"/>
    <n v="0.35"/>
    <n v="-0.21"/>
    <x v="1"/>
    <x v="1"/>
  </r>
  <r>
    <x v="11"/>
    <x v="18"/>
    <x v="4"/>
    <n v="27.05"/>
    <n v="27.33"/>
    <n v="26.86"/>
    <n v="26.91"/>
    <n v="27.210082516761219"/>
    <n v="77560"/>
    <n v="253"/>
    <n v="2110414"/>
    <n v="65581"/>
    <n v="84.56"/>
    <n v="0.47"/>
    <n v="-0.14000000000000001"/>
    <x v="1"/>
    <x v="1"/>
  </r>
  <r>
    <x v="11"/>
    <x v="19"/>
    <x v="4"/>
    <n v="27"/>
    <n v="27.14"/>
    <n v="26.89"/>
    <n v="26.95"/>
    <n v="27.01440640883234"/>
    <n v="29709"/>
    <n v="178"/>
    <n v="802571"/>
    <n v="18845"/>
    <n v="63.43"/>
    <n v="0.25"/>
    <n v="-0.05"/>
    <x v="1"/>
    <x v="0"/>
  </r>
  <r>
    <x v="11"/>
    <x v="20"/>
    <x v="4"/>
    <n v="26.54"/>
    <n v="27.15"/>
    <n v="26.33"/>
    <n v="27.04"/>
    <n v="26.817809813417426"/>
    <n v="26637"/>
    <n v="235"/>
    <n v="714346"/>
    <n v="15502"/>
    <n v="58.2"/>
    <n v="0.82"/>
    <n v="0.5"/>
    <x v="0"/>
    <x v="0"/>
  </r>
  <r>
    <x v="11"/>
    <x v="21"/>
    <x v="0"/>
    <n v="26.79"/>
    <n v="26.79"/>
    <n v="26.29"/>
    <n v="26.39"/>
    <n v="26.489106269453089"/>
    <n v="80964"/>
    <n v="471"/>
    <n v="2144664"/>
    <n v="57646"/>
    <n v="71.2"/>
    <n v="0.5"/>
    <n v="-0.4"/>
    <x v="1"/>
    <x v="0"/>
  </r>
  <r>
    <x v="11"/>
    <x v="22"/>
    <x v="0"/>
    <n v="26.51"/>
    <n v="26.95"/>
    <n v="26.29"/>
    <n v="26.76"/>
    <n v="26.581667295360241"/>
    <n v="71577"/>
    <n v="655"/>
    <n v="1902636"/>
    <n v="51988"/>
    <n v="72.63"/>
    <n v="0.66"/>
    <n v="0.25"/>
    <x v="0"/>
    <x v="0"/>
  </r>
  <r>
    <x v="11"/>
    <x v="23"/>
    <x v="0"/>
    <n v="26.63"/>
    <n v="27.02"/>
    <n v="26.43"/>
    <n v="26.99"/>
    <n v="26.68303645746629"/>
    <n v="54063"/>
    <n v="421"/>
    <n v="1442565"/>
    <n v="32140"/>
    <n v="59.45"/>
    <n v="0.59"/>
    <n v="0.36"/>
    <x v="0"/>
    <x v="0"/>
  </r>
  <r>
    <x v="11"/>
    <x v="24"/>
    <x v="0"/>
    <n v="27"/>
    <n v="27"/>
    <n v="26.45"/>
    <n v="26.64"/>
    <n v="26.71562133725843"/>
    <n v="73374"/>
    <n v="492"/>
    <n v="1960232"/>
    <n v="48351"/>
    <n v="65.900000000000006"/>
    <n v="0.55000000000000004"/>
    <n v="-0.36"/>
    <x v="1"/>
    <x v="0"/>
  </r>
  <r>
    <x v="11"/>
    <x v="25"/>
    <x v="0"/>
    <n v="25.88"/>
    <n v="26.92"/>
    <n v="25.88"/>
    <n v="26.81"/>
    <n v="26.566235753378976"/>
    <n v="50977"/>
    <n v="272"/>
    <n v="1354267"/>
    <n v="28087"/>
    <n v="55.1"/>
    <n v="1.04"/>
    <n v="0.93"/>
    <x v="0"/>
    <x v="0"/>
  </r>
  <r>
    <x v="11"/>
    <x v="26"/>
    <x v="1"/>
    <n v="26.75"/>
    <n v="27.08"/>
    <n v="26.35"/>
    <n v="26.4"/>
    <n v="26.636370368998907"/>
    <n v="54011"/>
    <n v="282"/>
    <n v="1438657"/>
    <n v="42753"/>
    <n v="79.16"/>
    <n v="0.73"/>
    <n v="-0.35"/>
    <x v="1"/>
    <x v="0"/>
  </r>
  <r>
    <x v="11"/>
    <x v="27"/>
    <x v="2"/>
    <n v="26.69"/>
    <n v="27.23"/>
    <n v="26.53"/>
    <n v="26.98"/>
    <n v="26.933419992712732"/>
    <n v="101547"/>
    <n v="648"/>
    <n v="2735008"/>
    <n v="59222"/>
    <n v="58.32"/>
    <n v="0.7"/>
    <n v="0.28999999999999998"/>
    <x v="0"/>
    <x v="0"/>
  </r>
  <r>
    <x v="11"/>
    <x v="28"/>
    <x v="2"/>
    <n v="27.79"/>
    <n v="27.92"/>
    <n v="27.03"/>
    <n v="27.17"/>
    <n v="27.283391203703705"/>
    <n v="51840"/>
    <n v="460"/>
    <n v="1414371"/>
    <n v="29473"/>
    <n v="56.85"/>
    <n v="0.89"/>
    <n v="-0.62"/>
    <x v="1"/>
    <x v="0"/>
  </r>
  <r>
    <x v="11"/>
    <x v="29"/>
    <x v="2"/>
    <n v="27.41"/>
    <n v="27.64"/>
    <n v="26.86"/>
    <n v="27.59"/>
    <n v="27.095721293526335"/>
    <n v="115993"/>
    <n v="378"/>
    <n v="3142914"/>
    <n v="62316"/>
    <n v="53.72"/>
    <n v="0.78"/>
    <n v="0.18"/>
    <x v="0"/>
    <x v="0"/>
  </r>
  <r>
    <x v="11"/>
    <x v="30"/>
    <x v="2"/>
    <n v="28.23"/>
    <n v="28.23"/>
    <n v="26.78"/>
    <n v="27.25"/>
    <n v="27.481270575673992"/>
    <n v="101151"/>
    <n v="624"/>
    <n v="2779758"/>
    <n v="57121"/>
    <n v="56.47"/>
    <n v="1.45"/>
    <n v="-0.98"/>
    <x v="1"/>
    <x v="0"/>
  </r>
  <r>
    <x v="11"/>
    <x v="31"/>
    <x v="3"/>
    <n v="28.8"/>
    <n v="28.8"/>
    <n v="27.74"/>
    <n v="27.83"/>
    <n v="28.141070672541669"/>
    <n v="127546"/>
    <n v="899"/>
    <n v="3589281"/>
    <n v="67464"/>
    <n v="52.89"/>
    <n v="1.06"/>
    <n v="-0.97"/>
    <x v="1"/>
    <x v="0"/>
  </r>
  <r>
    <x v="11"/>
    <x v="32"/>
    <x v="3"/>
    <n v="28.76"/>
    <n v="29.05"/>
    <n v="28.55"/>
    <n v="28.64"/>
    <n v="28.692362501925743"/>
    <n v="103856"/>
    <n v="643"/>
    <n v="2979874"/>
    <n v="65979"/>
    <n v="63.53"/>
    <n v="0.5"/>
    <n v="-0.12"/>
    <x v="1"/>
    <x v="0"/>
  </r>
  <r>
    <x v="11"/>
    <x v="33"/>
    <x v="3"/>
    <n v="29.21"/>
    <n v="29.42"/>
    <n v="28.78"/>
    <n v="28.93"/>
    <n v="28.976978965254585"/>
    <n v="170670"/>
    <n v="842"/>
    <n v="4945501"/>
    <n v="90829"/>
    <n v="53.22"/>
    <n v="0.64"/>
    <n v="-0.28000000000000003"/>
    <x v="1"/>
    <x v="0"/>
  </r>
  <r>
    <x v="11"/>
    <x v="34"/>
    <x v="3"/>
    <n v="29.71"/>
    <n v="30.72"/>
    <n v="29.05"/>
    <n v="29.15"/>
    <n v="29.672610209550221"/>
    <n v="458649"/>
    <n v="2101"/>
    <n v="13609313"/>
    <n v="187371"/>
    <n v="40.85"/>
    <n v="1.67"/>
    <n v="-0.56000000000000005"/>
    <x v="1"/>
    <x v="0"/>
  </r>
  <r>
    <x v="11"/>
    <x v="35"/>
    <x v="3"/>
    <n v="30.46"/>
    <n v="30.46"/>
    <n v="28.96"/>
    <n v="29.23"/>
    <n v="29.517073352179736"/>
    <n v="80652"/>
    <n v="450"/>
    <n v="2380611"/>
    <n v="32577"/>
    <n v="40.39"/>
    <n v="1.5"/>
    <n v="-1.23"/>
    <x v="1"/>
    <x v="0"/>
  </r>
  <r>
    <x v="11"/>
    <x v="36"/>
    <x v="4"/>
    <n v="29.75"/>
    <n v="30.17"/>
    <n v="29.57"/>
    <n v="30.06"/>
    <n v="29.825152777237165"/>
    <n v="51382"/>
    <n v="323"/>
    <n v="1532476"/>
    <n v="28065"/>
    <n v="54.62"/>
    <n v="0.6"/>
    <n v="0.31"/>
    <x v="0"/>
    <x v="0"/>
  </r>
  <r>
    <x v="11"/>
    <x v="37"/>
    <x v="4"/>
    <n v="29.6"/>
    <n v="30.67"/>
    <n v="29.6"/>
    <n v="29.98"/>
    <n v="30.31270223106894"/>
    <n v="224063"/>
    <n v="1021"/>
    <n v="6791955"/>
    <n v="131163"/>
    <n v="58.54"/>
    <n v="1.07"/>
    <n v="0.38"/>
    <x v="0"/>
    <x v="0"/>
  </r>
  <r>
    <x v="11"/>
    <x v="38"/>
    <x v="4"/>
    <n v="29.26"/>
    <n v="30.42"/>
    <n v="29.26"/>
    <n v="29.96"/>
    <n v="29.976648954044002"/>
    <n v="175581"/>
    <n v="835"/>
    <n v="5263330"/>
    <n v="87536"/>
    <n v="49.86"/>
    <n v="1.1599999999999999"/>
    <n v="0.7"/>
    <x v="0"/>
    <x v="0"/>
  </r>
  <r>
    <x v="11"/>
    <x v="39"/>
    <x v="4"/>
    <n v="29.66"/>
    <n v="30.19"/>
    <n v="29.29"/>
    <n v="29.64"/>
    <n v="29.738581826272128"/>
    <n v="62926"/>
    <n v="626"/>
    <n v="1871330"/>
    <n v="22574"/>
    <n v="35.869999999999997"/>
    <n v="0.9"/>
    <n v="-0.02"/>
    <x v="1"/>
    <x v="0"/>
  </r>
  <r>
    <x v="11"/>
    <x v="40"/>
    <x v="4"/>
    <n v="29.49"/>
    <n v="29.7"/>
    <n v="29"/>
    <n v="29.08"/>
    <n v="29.340646551724138"/>
    <n v="139200"/>
    <n v="1233"/>
    <n v="4084218"/>
    <n v="66823"/>
    <n v="48"/>
    <n v="0.7"/>
    <n v="-0.41"/>
    <x v="1"/>
    <x v="0"/>
  </r>
  <r>
    <x v="11"/>
    <x v="41"/>
    <x v="0"/>
    <n v="30.29"/>
    <n v="30.37"/>
    <n v="29.34"/>
    <n v="29.45"/>
    <n v="29.824293905525568"/>
    <n v="178588"/>
    <n v="1341"/>
    <n v="5326261"/>
    <n v="99546"/>
    <n v="55.74"/>
    <n v="1.03"/>
    <n v="-0.84"/>
    <x v="1"/>
    <x v="0"/>
  </r>
  <r>
    <x v="11"/>
    <x v="42"/>
    <x v="0"/>
    <n v="29.63"/>
    <n v="30.67"/>
    <n v="29.63"/>
    <n v="30.15"/>
    <n v="30.30115594086918"/>
    <n v="179940"/>
    <n v="1076"/>
    <n v="5452390"/>
    <n v="95587"/>
    <n v="53.12"/>
    <n v="1.04"/>
    <n v="0.52"/>
    <x v="0"/>
    <x v="0"/>
  </r>
  <r>
    <x v="11"/>
    <x v="43"/>
    <x v="0"/>
    <n v="29.6"/>
    <n v="30.15"/>
    <n v="29.52"/>
    <n v="29.74"/>
    <n v="29.901437250545605"/>
    <n v="101722"/>
    <n v="999"/>
    <n v="3041634"/>
    <n v="40202"/>
    <n v="39.520000000000003"/>
    <n v="0.63"/>
    <n v="0.14000000000000001"/>
    <x v="0"/>
    <x v="0"/>
  </r>
  <r>
    <x v="11"/>
    <x v="44"/>
    <x v="0"/>
    <n v="30.49"/>
    <n v="30.61"/>
    <n v="29.9"/>
    <n v="30.02"/>
    <n v="30.151892178502287"/>
    <n v="81097"/>
    <n v="551"/>
    <n v="2445228"/>
    <n v="43169"/>
    <n v="53.23"/>
    <n v="0.71"/>
    <n v="-0.47"/>
    <x v="1"/>
    <x v="0"/>
  </r>
  <r>
    <x v="11"/>
    <x v="45"/>
    <x v="0"/>
    <n v="30.41"/>
    <n v="31.6"/>
    <n v="30.24"/>
    <n v="30.38"/>
    <n v="31.046145389637001"/>
    <n v="514851"/>
    <n v="2492"/>
    <n v="15984139"/>
    <n v="203028"/>
    <n v="39.43"/>
    <n v="1.36"/>
    <n v="-0.03"/>
    <x v="1"/>
    <x v="0"/>
  </r>
  <r>
    <x v="11"/>
    <x v="46"/>
    <x v="1"/>
    <n v="30.25"/>
    <n v="30.35"/>
    <n v="29.66"/>
    <n v="29.96"/>
    <n v="29.995239483143884"/>
    <n v="61758"/>
    <n v="661"/>
    <n v="1852446"/>
    <n v="25646"/>
    <n v="41.53"/>
    <n v="0.69"/>
    <n v="-0.28999999999999998"/>
    <x v="1"/>
    <x v="0"/>
  </r>
  <r>
    <x v="11"/>
    <x v="47"/>
    <x v="1"/>
    <n v="30.33"/>
    <n v="30.63"/>
    <n v="30.12"/>
    <n v="30.25"/>
    <n v="30.36657612913239"/>
    <n v="128860"/>
    <n v="860"/>
    <n v="3913037"/>
    <n v="73078"/>
    <n v="56.71"/>
    <n v="0.51"/>
    <n v="-0.08"/>
    <x v="1"/>
    <x v="0"/>
  </r>
  <r>
    <x v="11"/>
    <x v="48"/>
    <x v="1"/>
    <n v="31.49"/>
    <n v="31.5"/>
    <n v="30.4"/>
    <n v="30.58"/>
    <n v="30.864948765143815"/>
    <n v="109203"/>
    <n v="778"/>
    <n v="3370545"/>
    <n v="62457"/>
    <n v="57.19"/>
    <n v="1.1000000000000001"/>
    <n v="-0.91"/>
    <x v="1"/>
    <x v="0"/>
  </r>
  <r>
    <x v="11"/>
    <x v="49"/>
    <x v="1"/>
    <n v="31"/>
    <n v="31.35"/>
    <n v="30.24"/>
    <n v="31.16"/>
    <n v="30.902619713486672"/>
    <n v="87605"/>
    <n v="540"/>
    <n v="2707224"/>
    <n v="36765"/>
    <n v="41.97"/>
    <n v="1.1100000000000001"/>
    <n v="0.16"/>
    <x v="0"/>
    <x v="0"/>
  </r>
  <r>
    <x v="11"/>
    <x v="50"/>
    <x v="2"/>
    <n v="29.92"/>
    <n v="31.18"/>
    <n v="29.83"/>
    <n v="30.54"/>
    <n v="30.665091486239632"/>
    <n v="166965"/>
    <n v="983"/>
    <n v="5119997"/>
    <n v="64505"/>
    <n v="38.630000000000003"/>
    <n v="1.35"/>
    <n v="0.62"/>
    <x v="0"/>
    <x v="0"/>
  </r>
  <r>
    <x v="11"/>
    <x v="51"/>
    <x v="3"/>
    <n v="29.84"/>
    <n v="30.4"/>
    <n v="29.55"/>
    <n v="29.7"/>
    <n v="29.968379838429897"/>
    <n v="221947"/>
    <n v="933"/>
    <n v="6651392"/>
    <n v="129543"/>
    <n v="58.37"/>
    <n v="0.85"/>
    <n v="-0.14000000000000001"/>
    <x v="1"/>
    <x v="0"/>
  </r>
  <r>
    <x v="11"/>
    <x v="52"/>
    <x v="3"/>
    <n v="29.99"/>
    <n v="30.01"/>
    <n v="29.17"/>
    <n v="29.53"/>
    <n v="29.513925559298468"/>
    <n v="120821"/>
    <n v="598"/>
    <n v="3565902"/>
    <n v="44886"/>
    <n v="37.15"/>
    <n v="0.84"/>
    <n v="-0.46"/>
    <x v="1"/>
    <x v="0"/>
  </r>
  <r>
    <x v="11"/>
    <x v="53"/>
    <x v="3"/>
    <n v="29.02"/>
    <n v="30.14"/>
    <n v="28.85"/>
    <n v="29.74"/>
    <n v="29.461926404508862"/>
    <n v="116393"/>
    <n v="837"/>
    <n v="3429162"/>
    <n v="66083"/>
    <n v="56.78"/>
    <n v="1.29"/>
    <n v="0.72"/>
    <x v="0"/>
    <x v="0"/>
  </r>
  <r>
    <x v="11"/>
    <x v="54"/>
    <x v="3"/>
    <n v="28.99"/>
    <n v="29.31"/>
    <n v="28.71"/>
    <n v="28.97"/>
    <n v="29.058138366296831"/>
    <n v="99504"/>
    <n v="870"/>
    <n v="2891401"/>
    <n v="51305"/>
    <n v="51.56"/>
    <n v="0.6"/>
    <n v="-0.02"/>
    <x v="1"/>
    <x v="0"/>
  </r>
  <r>
    <x v="11"/>
    <x v="55"/>
    <x v="3"/>
    <n v="28.99"/>
    <n v="28.99"/>
    <n v="28.3"/>
    <n v="28.57"/>
    <n v="28.518903088391905"/>
    <n v="60096"/>
    <n v="468"/>
    <n v="1713872"/>
    <n v="16932"/>
    <n v="28.17"/>
    <n v="0.69"/>
    <n v="-0.42"/>
    <x v="1"/>
    <x v="0"/>
  </r>
  <r>
    <x v="11"/>
    <x v="56"/>
    <x v="4"/>
    <n v="28.36"/>
    <n v="28.99"/>
    <n v="28.03"/>
    <n v="28.67"/>
    <n v="28.593859370028635"/>
    <n v="62860"/>
    <n v="637"/>
    <n v="1797410"/>
    <n v="22348"/>
    <n v="35.549999999999997"/>
    <n v="0.96"/>
    <n v="0.31"/>
    <x v="0"/>
    <x v="0"/>
  </r>
  <r>
    <x v="11"/>
    <x v="57"/>
    <x v="4"/>
    <n v="29.39"/>
    <n v="29.39"/>
    <n v="27.28"/>
    <n v="27.7"/>
    <n v="28.16946270451859"/>
    <n v="144669"/>
    <n v="940"/>
    <n v="4075248"/>
    <n v="92189"/>
    <n v="63.72"/>
    <n v="2.11"/>
    <n v="-1.69"/>
    <x v="1"/>
    <x v="0"/>
  </r>
  <r>
    <x v="11"/>
    <x v="58"/>
    <x v="4"/>
    <n v="29.49"/>
    <n v="29.5"/>
    <n v="28.87"/>
    <n v="28.98"/>
    <n v="29.138931336165641"/>
    <n v="119102"/>
    <n v="971"/>
    <n v="3470505"/>
    <n v="61053"/>
    <n v="51.26"/>
    <n v="0.63"/>
    <n v="-0.51"/>
    <x v="1"/>
    <x v="0"/>
  </r>
  <r>
    <x v="11"/>
    <x v="59"/>
    <x v="4"/>
    <n v="29.13"/>
    <n v="29.96"/>
    <n v="29.13"/>
    <n v="29.26"/>
    <n v="29.637675122229286"/>
    <n v="45611"/>
    <n v="424"/>
    <n v="1351804"/>
    <n v="23418"/>
    <n v="51.34"/>
    <n v="0.83"/>
    <n v="0.13"/>
    <x v="0"/>
    <x v="0"/>
  </r>
  <r>
    <x v="11"/>
    <x v="60"/>
    <x v="4"/>
    <n v="29.33"/>
    <n v="30.24"/>
    <n v="29.29"/>
    <n v="29.62"/>
    <n v="29.63377138919968"/>
    <n v="158199"/>
    <n v="997"/>
    <n v="4688033"/>
    <n v="61264"/>
    <n v="38.729999999999997"/>
    <n v="0.95"/>
    <n v="0.28999999999999998"/>
    <x v="0"/>
    <x v="0"/>
  </r>
  <r>
    <x v="11"/>
    <x v="61"/>
    <x v="0"/>
    <n v="30.2"/>
    <n v="30.2"/>
    <n v="29.5"/>
    <n v="30.11"/>
    <n v="29.866428165435153"/>
    <n v="89727"/>
    <n v="377"/>
    <n v="2679825"/>
    <n v="42888"/>
    <n v="47.8"/>
    <n v="0.7"/>
    <n v="-0.09"/>
    <x v="1"/>
    <x v="0"/>
  </r>
  <r>
    <x v="11"/>
    <x v="62"/>
    <x v="0"/>
    <n v="31.4"/>
    <n v="31.4"/>
    <n v="30.06"/>
    <n v="30.27"/>
    <n v="30.569443585345965"/>
    <n v="177835"/>
    <n v="895"/>
    <n v="5436317"/>
    <n v="113835"/>
    <n v="64.010000000000005"/>
    <n v="1.34"/>
    <n v="-1.1299999999999999"/>
    <x v="1"/>
    <x v="0"/>
  </r>
  <r>
    <x v="11"/>
    <x v="63"/>
    <x v="0"/>
    <n v="31.51"/>
    <n v="31.9"/>
    <n v="30.71"/>
    <n v="30.96"/>
    <n v="31.257398655276347"/>
    <n v="280355"/>
    <n v="1378"/>
    <n v="8763168"/>
    <n v="190051"/>
    <n v="67.790000000000006"/>
    <n v="1.19"/>
    <n v="-0.55000000000000004"/>
    <x v="1"/>
    <x v="0"/>
  </r>
  <r>
    <x v="11"/>
    <x v="64"/>
    <x v="0"/>
    <n v="32.5"/>
    <n v="32.5"/>
    <n v="31.5"/>
    <n v="31.63"/>
    <n v="31.788686056341245"/>
    <n v="87538"/>
    <n v="583"/>
    <n v="2782718"/>
    <n v="66490"/>
    <n v="75.959999999999994"/>
    <n v="1"/>
    <n v="-0.87"/>
    <x v="1"/>
    <x v="0"/>
  </r>
  <r>
    <x v="11"/>
    <x v="65"/>
    <x v="0"/>
    <n v="31.86"/>
    <n v="33.380000000000003"/>
    <n v="31.77"/>
    <n v="32.15"/>
    <n v="32.467712674260142"/>
    <n v="354427"/>
    <n v="2082"/>
    <n v="11507434"/>
    <n v="228682"/>
    <n v="64.52"/>
    <n v="1.61"/>
    <n v="0.28999999999999998"/>
    <x v="0"/>
    <x v="0"/>
  </r>
  <r>
    <x v="11"/>
    <x v="66"/>
    <x v="1"/>
    <n v="33.1"/>
    <n v="33.1"/>
    <n v="31.56"/>
    <n v="31.77"/>
    <n v="32.075900677422119"/>
    <n v="163266"/>
    <n v="1290"/>
    <n v="5236904"/>
    <n v="81336"/>
    <n v="49.82"/>
    <n v="1.54"/>
    <n v="-1.33"/>
    <x v="1"/>
    <x v="0"/>
  </r>
  <r>
    <x v="11"/>
    <x v="67"/>
    <x v="1"/>
    <n v="32.380000000000003"/>
    <n v="32.880000000000003"/>
    <n v="32.119999999999997"/>
    <n v="32.39"/>
    <n v="32.378955814699907"/>
    <n v="93470"/>
    <n v="723"/>
    <n v="3026461"/>
    <n v="47728"/>
    <n v="51.06"/>
    <n v="0.76"/>
    <n v="0.01"/>
    <x v="0"/>
    <x v="0"/>
  </r>
  <r>
    <x v="11"/>
    <x v="68"/>
    <x v="1"/>
    <n v="32.29"/>
    <n v="32.94"/>
    <n v="30.71"/>
    <n v="32"/>
    <n v="32.202742952830583"/>
    <n v="499243"/>
    <n v="2026"/>
    <n v="16076994"/>
    <n v="280830"/>
    <n v="56.25"/>
    <n v="2.23"/>
    <n v="-0.28999999999999998"/>
    <x v="1"/>
    <x v="0"/>
  </r>
  <r>
    <x v="11"/>
    <x v="69"/>
    <x v="1"/>
    <n v="32.700000000000003"/>
    <n v="33.270000000000003"/>
    <n v="31.21"/>
    <n v="31.38"/>
    <n v="32.1160164799794"/>
    <n v="233010"/>
    <n v="2544"/>
    <n v="7483353"/>
    <n v="136761"/>
    <n v="58.69"/>
    <n v="2.06"/>
    <n v="-1.32"/>
    <x v="1"/>
    <x v="0"/>
  </r>
  <r>
    <x v="11"/>
    <x v="70"/>
    <x v="1"/>
    <n v="32.659999999999997"/>
    <n v="32.659999999999997"/>
    <n v="31.34"/>
    <n v="31.96"/>
    <n v="32.050999337977998"/>
    <n v="126884"/>
    <n v="1014"/>
    <n v="4066759"/>
    <n v="72186"/>
    <n v="56.89"/>
    <n v="1.32"/>
    <n v="-0.7"/>
    <x v="1"/>
    <x v="0"/>
  </r>
  <r>
    <x v="11"/>
    <x v="71"/>
    <x v="2"/>
    <n v="30.95"/>
    <n v="31.66"/>
    <n v="30.49"/>
    <n v="31.66"/>
    <n v="31.2946545598105"/>
    <n v="189975"/>
    <n v="774"/>
    <n v="5945202"/>
    <n v="108820"/>
    <n v="57.28"/>
    <n v="1.17"/>
    <n v="0.71"/>
    <x v="0"/>
    <x v="0"/>
  </r>
  <r>
    <x v="11"/>
    <x v="72"/>
    <x v="2"/>
    <n v="30.11"/>
    <n v="30.94"/>
    <n v="30.02"/>
    <n v="30.16"/>
    <n v="30.207482848254998"/>
    <n v="117335"/>
    <n v="714"/>
    <n v="3544395"/>
    <n v="80591"/>
    <n v="68.680000000000007"/>
    <n v="0.92"/>
    <n v="0.05"/>
    <x v="0"/>
    <x v="0"/>
  </r>
  <r>
    <x v="11"/>
    <x v="73"/>
    <x v="2"/>
    <n v="30.37"/>
    <n v="30.96"/>
    <n v="30.26"/>
    <n v="30.45"/>
    <n v="30.560961089457969"/>
    <n v="107503"/>
    <n v="766"/>
    <n v="3285395"/>
    <n v="75637"/>
    <n v="70.36"/>
    <n v="0.7"/>
    <n v="0.08"/>
    <x v="0"/>
    <x v="0"/>
  </r>
  <r>
    <x v="11"/>
    <x v="74"/>
    <x v="2"/>
    <n v="29.64"/>
    <n v="30.96"/>
    <n v="29.6"/>
    <n v="30.36"/>
    <n v="30.324812004549234"/>
    <n v="58911"/>
    <n v="312"/>
    <n v="1786465"/>
    <n v="39424"/>
    <n v="66.92"/>
    <n v="1.36"/>
    <n v="0.72"/>
    <x v="0"/>
    <x v="0"/>
  </r>
  <r>
    <x v="11"/>
    <x v="75"/>
    <x v="2"/>
    <n v="29.64"/>
    <n v="29.97"/>
    <n v="29.64"/>
    <n v="29.76"/>
    <n v="29.797730278595502"/>
    <n v="23439"/>
    <n v="165"/>
    <n v="698429"/>
    <n v="15970"/>
    <n v="68.13"/>
    <n v="0.33"/>
    <n v="0.12"/>
    <x v="0"/>
    <x v="0"/>
  </r>
  <r>
    <x v="11"/>
    <x v="76"/>
    <x v="3"/>
    <n v="30"/>
    <n v="30"/>
    <n v="29.65"/>
    <n v="29.74"/>
    <n v="29.836216377576672"/>
    <n v="127296"/>
    <n v="559"/>
    <n v="3798031"/>
    <n v="92948"/>
    <n v="73.02"/>
    <n v="0.35"/>
    <n v="-0.26"/>
    <x v="1"/>
    <x v="0"/>
  </r>
  <r>
    <x v="11"/>
    <x v="77"/>
    <x v="3"/>
    <n v="30.06"/>
    <n v="30.38"/>
    <n v="29.65"/>
    <n v="29.97"/>
    <n v="29.980770012190167"/>
    <n v="98440"/>
    <n v="426"/>
    <n v="2951307"/>
    <n v="63092"/>
    <n v="64.09"/>
    <n v="0.73"/>
    <n v="-0.09"/>
    <x v="1"/>
    <x v="0"/>
  </r>
  <r>
    <x v="11"/>
    <x v="78"/>
    <x v="3"/>
    <n v="30.16"/>
    <n v="30.83"/>
    <n v="30"/>
    <n v="30.44"/>
    <n v="30.363800825264754"/>
    <n v="147589"/>
    <n v="755"/>
    <n v="4481363"/>
    <n v="95915"/>
    <n v="64.989999999999995"/>
    <n v="0.83"/>
    <n v="0.28000000000000003"/>
    <x v="0"/>
    <x v="0"/>
  </r>
  <r>
    <x v="11"/>
    <x v="79"/>
    <x v="3"/>
    <n v="30.96"/>
    <n v="31.17"/>
    <n v="30.35"/>
    <n v="30.48"/>
    <n v="30.713602460592082"/>
    <n v="65025"/>
    <n v="347"/>
    <n v="1997152"/>
    <n v="35775"/>
    <n v="55.02"/>
    <n v="0.82"/>
    <n v="-0.48"/>
    <x v="1"/>
    <x v="0"/>
  </r>
  <r>
    <x v="11"/>
    <x v="80"/>
    <x v="3"/>
    <n v="30.49"/>
    <n v="31.49"/>
    <n v="30.4"/>
    <n v="30.94"/>
    <n v="30.916620826556969"/>
    <n v="167248"/>
    <n v="969"/>
    <n v="5170743"/>
    <n v="86251"/>
    <n v="51.57"/>
    <n v="1.0900000000000001"/>
    <n v="0.45"/>
    <x v="0"/>
    <x v="0"/>
  </r>
  <r>
    <x v="11"/>
    <x v="81"/>
    <x v="4"/>
    <n v="30.01"/>
    <n v="30.5"/>
    <n v="29.57"/>
    <n v="30.07"/>
    <n v="29.931848428263404"/>
    <n v="290793"/>
    <n v="1262"/>
    <n v="8703972"/>
    <n v="215684"/>
    <n v="74.17"/>
    <n v="0.93"/>
    <n v="0.06"/>
    <x v="0"/>
    <x v="0"/>
  </r>
  <r>
    <x v="11"/>
    <x v="82"/>
    <x v="4"/>
    <n v="29.6"/>
    <n v="30.5"/>
    <n v="29.6"/>
    <n v="30.02"/>
    <n v="29.984877524119135"/>
    <n v="123657"/>
    <n v="459"/>
    <n v="3707840"/>
    <n v="77354"/>
    <n v="62.56"/>
    <n v="0.9"/>
    <n v="0.42"/>
    <x v="0"/>
    <x v="0"/>
  </r>
  <r>
    <x v="11"/>
    <x v="83"/>
    <x v="4"/>
    <n v="30.27"/>
    <n v="30.4"/>
    <n v="29.76"/>
    <n v="30.03"/>
    <n v="30.056901962267006"/>
    <n v="132245"/>
    <n v="765"/>
    <n v="3974875"/>
    <n v="83842"/>
    <n v="63.4"/>
    <n v="0.64"/>
    <n v="-0.24"/>
    <x v="1"/>
    <x v="0"/>
  </r>
  <r>
    <x v="11"/>
    <x v="84"/>
    <x v="4"/>
    <n v="29.9"/>
    <n v="30.13"/>
    <n v="29.27"/>
    <n v="30.1"/>
    <n v="29.936041274907954"/>
    <n v="126566"/>
    <n v="481"/>
    <n v="3788885"/>
    <n v="92282"/>
    <n v="72.91"/>
    <n v="0.86"/>
    <n v="0.2"/>
    <x v="0"/>
    <x v="0"/>
  </r>
  <r>
    <x v="11"/>
    <x v="85"/>
    <x v="4"/>
    <n v="28.7"/>
    <n v="28.7"/>
    <n v="28.3"/>
    <n v="28.7"/>
    <n v="28.698394092134567"/>
    <n v="25593"/>
    <n v="117"/>
    <n v="734478"/>
    <n v="23583"/>
    <n v="92.15"/>
    <n v="0.4"/>
    <n v="0"/>
    <x v="1"/>
    <x v="1"/>
  </r>
  <r>
    <x v="11"/>
    <x v="86"/>
    <x v="0"/>
    <n v="26.21"/>
    <n v="28.53"/>
    <n v="25.91"/>
    <n v="27.34"/>
    <n v="26.848827403777872"/>
    <n v="225312"/>
    <n v="1822"/>
    <n v="6049363"/>
    <n v="118760"/>
    <n v="52.71"/>
    <n v="2.62"/>
    <n v="1.1299999999999999"/>
    <x v="0"/>
    <x v="0"/>
  </r>
  <r>
    <x v="11"/>
    <x v="87"/>
    <x v="0"/>
    <n v="27.04"/>
    <n v="27.69"/>
    <n v="27"/>
    <n v="27.27"/>
    <n v="27.310963138039181"/>
    <n v="88004"/>
    <n v="578"/>
    <n v="2403474"/>
    <n v="64221"/>
    <n v="72.98"/>
    <n v="0.69"/>
    <n v="0.23"/>
    <x v="0"/>
    <x v="0"/>
  </r>
  <r>
    <x v="11"/>
    <x v="88"/>
    <x v="0"/>
    <n v="26.1"/>
    <n v="27.4"/>
    <n v="26.1"/>
    <n v="27.04"/>
    <n v="26.911756920149099"/>
    <n v="139773"/>
    <n v="901"/>
    <n v="3761537"/>
    <n v="87200"/>
    <n v="62.39"/>
    <n v="1.3"/>
    <n v="0.94"/>
    <x v="0"/>
    <x v="0"/>
  </r>
  <r>
    <x v="11"/>
    <x v="89"/>
    <x v="0"/>
    <n v="28.3"/>
    <n v="28.55"/>
    <n v="27.18"/>
    <n v="27.18"/>
    <n v="27.647701459105942"/>
    <n v="94647"/>
    <n v="897"/>
    <n v="2616772"/>
    <n v="67122"/>
    <n v="70.92"/>
    <n v="1.37"/>
    <n v="-1.1200000000000001"/>
    <x v="1"/>
    <x v="0"/>
  </r>
  <r>
    <x v="11"/>
    <x v="90"/>
    <x v="0"/>
    <n v="29.1"/>
    <n v="29.1"/>
    <n v="28.31"/>
    <n v="28.61"/>
    <n v="28.781219332105838"/>
    <n v="106993"/>
    <n v="734"/>
    <n v="3079389"/>
    <n v="77277"/>
    <n v="72.23"/>
    <n v="0.79"/>
    <n v="-0.49"/>
    <x v="1"/>
    <x v="0"/>
  </r>
  <r>
    <x v="11"/>
    <x v="91"/>
    <x v="1"/>
    <n v="28.3"/>
    <n v="28.77"/>
    <n v="28.05"/>
    <n v="28.53"/>
    <n v="28.328453193248535"/>
    <n v="119737"/>
    <n v="681"/>
    <n v="3391964"/>
    <n v="47719"/>
    <n v="39.85"/>
    <n v="0.72"/>
    <n v="0.23"/>
    <x v="0"/>
    <x v="0"/>
  </r>
  <r>
    <x v="11"/>
    <x v="92"/>
    <x v="2"/>
    <n v="29.5"/>
    <n v="29.5"/>
    <n v="28.01"/>
    <n v="28.18"/>
    <n v="28.504219782813976"/>
    <n v="33888"/>
    <n v="459"/>
    <n v="965951"/>
    <n v="23743"/>
    <n v="70.06"/>
    <n v="1.49"/>
    <n v="-1.32"/>
    <x v="1"/>
    <x v="0"/>
  </r>
  <r>
    <x v="11"/>
    <x v="93"/>
    <x v="2"/>
    <n v="28.8"/>
    <n v="29.99"/>
    <n v="28.8"/>
    <n v="29.04"/>
    <n v="29.167063116092486"/>
    <n v="99214"/>
    <n v="830"/>
    <n v="2893781"/>
    <n v="52422"/>
    <n v="52.84"/>
    <n v="1.19"/>
    <n v="0.24"/>
    <x v="0"/>
    <x v="0"/>
  </r>
  <r>
    <x v="11"/>
    <x v="94"/>
    <x v="2"/>
    <n v="28.1"/>
    <n v="29.9"/>
    <n v="28.1"/>
    <n v="28.72"/>
    <n v="29.001806140878987"/>
    <n v="176066"/>
    <n v="1051"/>
    <n v="5106232"/>
    <n v="78437"/>
    <n v="44.55"/>
    <n v="1.8"/>
    <n v="0.62"/>
    <x v="0"/>
    <x v="0"/>
  </r>
  <r>
    <x v="11"/>
    <x v="95"/>
    <x v="3"/>
    <n v="29.09"/>
    <n v="29.73"/>
    <n v="28.49"/>
    <n v="28.97"/>
    <n v="28.979296566818519"/>
    <n v="78586"/>
    <n v="485"/>
    <n v="2277367"/>
    <n v="45427"/>
    <n v="57.81"/>
    <n v="1.24"/>
    <n v="-0.12"/>
    <x v="1"/>
    <x v="0"/>
  </r>
  <r>
    <x v="11"/>
    <x v="96"/>
    <x v="3"/>
    <n v="29.95"/>
    <n v="30.75"/>
    <n v="29.7"/>
    <n v="29.73"/>
    <n v="29.979137594679219"/>
    <n v="144039"/>
    <n v="928"/>
    <n v="4318165"/>
    <n v="62540"/>
    <n v="43.42"/>
    <n v="1.05"/>
    <n v="-0.22"/>
    <x v="1"/>
    <x v="0"/>
  </r>
  <r>
    <x v="11"/>
    <x v="97"/>
    <x v="3"/>
    <n v="29.95"/>
    <n v="30.15"/>
    <n v="29.2"/>
    <n v="29.98"/>
    <n v="29.616950722026179"/>
    <n v="79914"/>
    <n v="512"/>
    <n v="2366809"/>
    <n v="42827"/>
    <n v="53.59"/>
    <n v="0.95"/>
    <n v="0.03"/>
    <x v="0"/>
    <x v="0"/>
  </r>
  <r>
    <x v="11"/>
    <x v="98"/>
    <x v="3"/>
    <n v="29.02"/>
    <n v="30.3"/>
    <n v="28.97"/>
    <n v="29.77"/>
    <n v="29.769995454219202"/>
    <n v="83594"/>
    <n v="637"/>
    <n v="2488593"/>
    <n v="56062"/>
    <n v="67.06"/>
    <n v="1.33"/>
    <n v="0.75"/>
    <x v="0"/>
    <x v="0"/>
  </r>
  <r>
    <x v="11"/>
    <x v="99"/>
    <x v="3"/>
    <n v="29"/>
    <n v="29.8"/>
    <n v="29"/>
    <n v="29.2"/>
    <n v="29.282681427957389"/>
    <n v="172162"/>
    <n v="1118"/>
    <n v="5041365"/>
    <n v="106604"/>
    <n v="61.92"/>
    <n v="0.8"/>
    <n v="0.2"/>
    <x v="0"/>
    <x v="0"/>
  </r>
  <r>
    <x v="11"/>
    <x v="100"/>
    <x v="4"/>
    <n v="29.2"/>
    <n v="29.63"/>
    <n v="28.95"/>
    <n v="29.01"/>
    <n v="29.207330028328613"/>
    <n v="180736"/>
    <n v="1330"/>
    <n v="5278816"/>
    <n v="105515"/>
    <n v="58.38"/>
    <n v="0.68"/>
    <n v="-0.19"/>
    <x v="1"/>
    <x v="0"/>
  </r>
  <r>
    <x v="11"/>
    <x v="101"/>
    <x v="4"/>
    <n v="29.25"/>
    <n v="29.75"/>
    <n v="28.82"/>
    <n v="29.13"/>
    <n v="29.101687981089764"/>
    <n v="131992"/>
    <n v="872"/>
    <n v="3841190"/>
    <n v="99071"/>
    <n v="75.06"/>
    <n v="0.93"/>
    <n v="-0.12"/>
    <x v="1"/>
    <x v="0"/>
  </r>
  <r>
    <x v="11"/>
    <x v="102"/>
    <x v="4"/>
    <n v="29.44"/>
    <n v="29.44"/>
    <n v="28.51"/>
    <n v="29.02"/>
    <n v="28.932597395540906"/>
    <n v="110426"/>
    <n v="1013"/>
    <n v="3194911"/>
    <n v="67958"/>
    <n v="61.54"/>
    <n v="0.93"/>
    <n v="-0.42"/>
    <x v="1"/>
    <x v="0"/>
  </r>
  <r>
    <x v="11"/>
    <x v="103"/>
    <x v="0"/>
    <n v="29.48"/>
    <n v="29.48"/>
    <n v="28.05"/>
    <n v="28.23"/>
    <n v="28.711009015055954"/>
    <n v="86411"/>
    <n v="558"/>
    <n v="2480947"/>
    <n v="59454"/>
    <n v="68.8"/>
    <n v="1.43"/>
    <n v="-1.25"/>
    <x v="1"/>
    <x v="0"/>
  </r>
  <r>
    <x v="11"/>
    <x v="104"/>
    <x v="0"/>
    <n v="28.2"/>
    <n v="29.43"/>
    <n v="27.5"/>
    <n v="28.18"/>
    <n v="28.264797606924642"/>
    <n v="157120"/>
    <n v="1690"/>
    <n v="4440965"/>
    <n v="109746"/>
    <n v="69.849999999999994"/>
    <n v="1.93"/>
    <n v="-0.02"/>
    <x v="1"/>
    <x v="0"/>
  </r>
  <r>
    <x v="11"/>
    <x v="105"/>
    <x v="0"/>
    <n v="28.39"/>
    <n v="29.1"/>
    <n v="27.92"/>
    <n v="28.92"/>
    <n v="28.341700094534861"/>
    <n v="195695"/>
    <n v="972"/>
    <n v="5546329"/>
    <n v="131754"/>
    <n v="67.33"/>
    <n v="1.18"/>
    <n v="0.53"/>
    <x v="0"/>
    <x v="0"/>
  </r>
  <r>
    <x v="11"/>
    <x v="106"/>
    <x v="0"/>
    <n v="28.4"/>
    <n v="29.3"/>
    <n v="28.4"/>
    <n v="28.4"/>
    <n v="28.444889972412909"/>
    <n v="31174"/>
    <n v="257"/>
    <n v="886741"/>
    <n v="29838"/>
    <n v="95.71"/>
    <n v="0.9"/>
    <n v="0"/>
    <x v="1"/>
    <x v="1"/>
  </r>
  <r>
    <x v="11"/>
    <x v="107"/>
    <x v="1"/>
    <n v="29.7"/>
    <n v="30.43"/>
    <n v="29.11"/>
    <n v="29.89"/>
    <n v="29.760594869747479"/>
    <n v="250475"/>
    <n v="948"/>
    <n v="7454285"/>
    <n v="149657"/>
    <n v="59.75"/>
    <n v="1.32"/>
    <n v="0.19"/>
    <x v="0"/>
    <x v="0"/>
  </r>
  <r>
    <x v="11"/>
    <x v="108"/>
    <x v="1"/>
    <n v="29.21"/>
    <n v="31.2"/>
    <n v="29.21"/>
    <n v="30.44"/>
    <n v="30.300946156011701"/>
    <n v="245097"/>
    <n v="1310"/>
    <n v="7426671"/>
    <n v="126389"/>
    <n v="51.57"/>
    <n v="1.99"/>
    <n v="1.23"/>
    <x v="0"/>
    <x v="0"/>
  </r>
  <r>
    <x v="11"/>
    <x v="109"/>
    <x v="1"/>
    <n v="31.65"/>
    <n v="31.65"/>
    <n v="29.85"/>
    <n v="29.96"/>
    <n v="30.226297487449688"/>
    <n v="160753"/>
    <n v="1142"/>
    <n v="4858968"/>
    <n v="89029"/>
    <n v="55.38"/>
    <n v="1.8"/>
    <n v="-1.69"/>
    <x v="1"/>
    <x v="0"/>
  </r>
  <r>
    <x v="11"/>
    <x v="110"/>
    <x v="1"/>
    <n v="31.12"/>
    <n v="31.14"/>
    <n v="29.63"/>
    <n v="31.03"/>
    <n v="30.569445700193612"/>
    <n v="320747"/>
    <n v="1191"/>
    <n v="9805058"/>
    <n v="159494"/>
    <n v="49.73"/>
    <n v="1.51"/>
    <n v="-0.09"/>
    <x v="1"/>
    <x v="0"/>
  </r>
  <r>
    <x v="11"/>
    <x v="111"/>
    <x v="2"/>
    <n v="31.49"/>
    <n v="31.49"/>
    <n v="29.03"/>
    <n v="29.66"/>
    <n v="29.775890249144034"/>
    <n v="342011"/>
    <n v="1912"/>
    <n v="10183682"/>
    <n v="221554"/>
    <n v="64.78"/>
    <n v="2.46"/>
    <n v="-1.83"/>
    <x v="1"/>
    <x v="0"/>
  </r>
  <r>
    <x v="11"/>
    <x v="112"/>
    <x v="2"/>
    <n v="30.75"/>
    <n v="31.35"/>
    <n v="30.28"/>
    <n v="30.55"/>
    <n v="30.824969918919262"/>
    <n v="705593"/>
    <n v="3269"/>
    <n v="21749883"/>
    <n v="528089"/>
    <n v="74.84"/>
    <n v="1.07"/>
    <n v="-0.2"/>
    <x v="1"/>
    <x v="0"/>
  </r>
  <r>
    <x v="11"/>
    <x v="113"/>
    <x v="2"/>
    <n v="30.05"/>
    <n v="30.06"/>
    <n v="29.25"/>
    <n v="29.92"/>
    <n v="29.975221663354159"/>
    <n v="679747"/>
    <n v="2413"/>
    <n v="20375567"/>
    <n v="448856"/>
    <n v="66.03"/>
    <n v="0.81"/>
    <n v="-0.13"/>
    <x v="1"/>
    <x v="0"/>
  </r>
  <r>
    <x v="11"/>
    <x v="114"/>
    <x v="2"/>
    <n v="28.63"/>
    <n v="28.63"/>
    <n v="28.63"/>
    <n v="28.63"/>
    <n v="28.629989000628534"/>
    <n v="50912"/>
    <n v="74"/>
    <n v="1457610"/>
    <n v="50912"/>
    <n v="100"/>
    <n v="0"/>
    <n v="0"/>
    <x v="1"/>
    <x v="1"/>
  </r>
  <r>
    <x v="11"/>
    <x v="115"/>
    <x v="2"/>
    <n v="25.62"/>
    <n v="27.27"/>
    <n v="25.62"/>
    <n v="27.27"/>
    <n v="26.601957859798752"/>
    <n v="95206"/>
    <n v="219"/>
    <n v="2532666"/>
    <n v="95206"/>
    <n v="100"/>
    <n v="1.65"/>
    <n v="1.65"/>
    <x v="0"/>
    <x v="1"/>
  </r>
  <r>
    <x v="11"/>
    <x v="116"/>
    <x v="3"/>
    <n v="25.24"/>
    <n v="26.31"/>
    <n v="24.01"/>
    <n v="25.98"/>
    <n v="25.309527868219035"/>
    <n v="351978"/>
    <n v="705"/>
    <n v="8908397"/>
    <n v="351978"/>
    <n v="100"/>
    <n v="2.2999999999999998"/>
    <n v="0.74"/>
    <x v="0"/>
    <x v="1"/>
  </r>
  <r>
    <x v="11"/>
    <x v="117"/>
    <x v="3"/>
    <n v="24.6"/>
    <n v="25.06"/>
    <n v="23.9"/>
    <n v="25.06"/>
    <n v="24.428012069661907"/>
    <n v="420890"/>
    <n v="563"/>
    <n v="10281506"/>
    <n v="420890"/>
    <n v="100"/>
    <n v="1.1599999999999999"/>
    <n v="0.46"/>
    <x v="0"/>
    <x v="1"/>
  </r>
  <r>
    <x v="11"/>
    <x v="118"/>
    <x v="3"/>
    <n v="22.5"/>
    <n v="23.87"/>
    <n v="22.5"/>
    <n v="23.87"/>
    <n v="23.548128294148334"/>
    <n v="111182"/>
    <n v="353"/>
    <n v="2618128"/>
    <n v="111182"/>
    <n v="100"/>
    <n v="1.37"/>
    <n v="1.37"/>
    <x v="0"/>
    <x v="1"/>
  </r>
  <r>
    <x v="11"/>
    <x v="119"/>
    <x v="3"/>
    <n v="22.22"/>
    <n v="23"/>
    <n v="22.22"/>
    <n v="22.74"/>
    <n v="22.666727091452913"/>
    <n v="22066"/>
    <n v="131"/>
    <n v="500164"/>
    <n v="22066"/>
    <n v="100"/>
    <n v="0.78"/>
    <n v="0.52"/>
    <x v="0"/>
    <x v="1"/>
  </r>
  <r>
    <x v="11"/>
    <x v="120"/>
    <x v="3"/>
    <n v="23.4"/>
    <n v="23.83"/>
    <n v="22.4"/>
    <n v="22.51"/>
    <n v="22.526288925046824"/>
    <n v="479993"/>
    <n v="518"/>
    <n v="10812461"/>
    <n v="479993"/>
    <n v="100"/>
    <n v="1.43"/>
    <n v="-0.89"/>
    <x v="1"/>
    <x v="1"/>
  </r>
  <r>
    <x v="11"/>
    <x v="121"/>
    <x v="4"/>
    <n v="23.92"/>
    <n v="23.92"/>
    <n v="23.1"/>
    <n v="23.31"/>
    <n v="23.332077523594982"/>
    <n v="51494"/>
    <n v="203"/>
    <n v="1201462"/>
    <n v="51494"/>
    <n v="100"/>
    <n v="0.82"/>
    <n v="-0.61"/>
    <x v="1"/>
    <x v="1"/>
  </r>
  <r>
    <x v="11"/>
    <x v="122"/>
    <x v="4"/>
    <n v="23.95"/>
    <n v="23.97"/>
    <n v="23.25"/>
    <n v="23.5"/>
    <n v="23.511152187307456"/>
    <n v="113610"/>
    <n v="88"/>
    <n v="2671102"/>
    <n v="113610"/>
    <n v="100"/>
    <n v="0.72"/>
    <n v="-0.45"/>
    <x v="1"/>
    <x v="1"/>
  </r>
  <r>
    <x v="11"/>
    <x v="123"/>
    <x v="4"/>
    <n v="23.99"/>
    <n v="24"/>
    <n v="22.87"/>
    <n v="23.63"/>
    <n v="23.614278936678083"/>
    <n v="134898"/>
    <n v="246"/>
    <n v="3185519"/>
    <n v="134898"/>
    <n v="100"/>
    <n v="1.1299999999999999"/>
    <n v="-0.36"/>
    <x v="1"/>
    <x v="1"/>
  </r>
  <r>
    <x v="11"/>
    <x v="124"/>
    <x v="4"/>
    <n v="24"/>
    <n v="24.84"/>
    <n v="23.8"/>
    <n v="24.06"/>
    <n v="24.001921774708872"/>
    <n v="209702"/>
    <n v="75"/>
    <n v="5033251"/>
    <n v="209702"/>
    <n v="100"/>
    <n v="1.04"/>
    <n v="0.06"/>
    <x v="0"/>
    <x v="1"/>
  </r>
  <r>
    <x v="11"/>
    <x v="125"/>
    <x v="0"/>
    <n v="24"/>
    <n v="24.5"/>
    <n v="23.42"/>
    <n v="24.03"/>
    <n v="24.046898638426626"/>
    <n v="42304"/>
    <n v="140"/>
    <n v="1017280"/>
    <n v="42304"/>
    <n v="100"/>
    <n v="1.08"/>
    <n v="0.03"/>
    <x v="0"/>
    <x v="1"/>
  </r>
  <r>
    <x v="11"/>
    <x v="126"/>
    <x v="0"/>
    <n v="23.8"/>
    <n v="23.84"/>
    <n v="23.2"/>
    <n v="23.52"/>
    <n v="23.425403114853339"/>
    <n v="54513"/>
    <n v="128"/>
    <n v="1276989"/>
    <n v="54513"/>
    <n v="100"/>
    <n v="0.64"/>
    <n v="-0.28000000000000003"/>
    <x v="1"/>
    <x v="1"/>
  </r>
  <r>
    <x v="11"/>
    <x v="127"/>
    <x v="0"/>
    <n v="22.5"/>
    <n v="23.4"/>
    <n v="22.5"/>
    <n v="23.21"/>
    <n v="23.195819194675064"/>
    <n v="306783"/>
    <n v="307"/>
    <n v="7116083"/>
    <n v="306783"/>
    <n v="100"/>
    <n v="0.9"/>
    <n v="0.71"/>
    <x v="0"/>
    <x v="1"/>
  </r>
  <r>
    <x v="11"/>
    <x v="128"/>
    <x v="0"/>
    <n v="22.8"/>
    <n v="23.12"/>
    <n v="22.1"/>
    <n v="23.02"/>
    <n v="22.896649542490444"/>
    <n v="115626"/>
    <n v="335"/>
    <n v="2647448"/>
    <n v="115626"/>
    <n v="100"/>
    <n v="1.02"/>
    <n v="0.22"/>
    <x v="0"/>
    <x v="1"/>
  </r>
  <r>
    <x v="11"/>
    <x v="129"/>
    <x v="0"/>
    <n v="23.06"/>
    <n v="23.95"/>
    <n v="22.41"/>
    <n v="22.83"/>
    <n v="22.805091823800492"/>
    <n v="101771"/>
    <n v="445"/>
    <n v="2320897"/>
    <n v="101771"/>
    <n v="100"/>
    <n v="1.54"/>
    <n v="-0.23"/>
    <x v="1"/>
    <x v="1"/>
  </r>
  <r>
    <x v="11"/>
    <x v="130"/>
    <x v="2"/>
    <n v="23.9"/>
    <n v="23.9"/>
    <n v="22.85"/>
    <n v="23.51"/>
    <n v="23.484783540505788"/>
    <n v="111984"/>
    <n v="340"/>
    <n v="2629920"/>
    <n v="111984"/>
    <n v="100"/>
    <n v="1.05"/>
    <n v="-0.39"/>
    <x v="1"/>
    <x v="1"/>
  </r>
  <r>
    <x v="11"/>
    <x v="131"/>
    <x v="2"/>
    <n v="24.29"/>
    <n v="24.29"/>
    <n v="23.4"/>
    <n v="23.9"/>
    <n v="23.88672484685743"/>
    <n v="119170"/>
    <n v="269"/>
    <n v="2846581"/>
    <n v="119170"/>
    <n v="100"/>
    <n v="0.89"/>
    <n v="-0.39"/>
    <x v="1"/>
    <x v="1"/>
  </r>
  <r>
    <x v="11"/>
    <x v="132"/>
    <x v="2"/>
    <n v="24"/>
    <n v="24.4"/>
    <n v="23.31"/>
    <n v="23.87"/>
    <n v="23.753914899079035"/>
    <n v="249304"/>
    <n v="212"/>
    <n v="5921946"/>
    <n v="249304"/>
    <n v="100"/>
    <n v="1.0900000000000001"/>
    <n v="-0.13"/>
    <x v="1"/>
    <x v="1"/>
  </r>
  <r>
    <x v="11"/>
    <x v="133"/>
    <x v="2"/>
    <n v="23.26"/>
    <n v="24.69"/>
    <n v="23.01"/>
    <n v="23.86"/>
    <n v="23.748248635532132"/>
    <n v="532442"/>
    <n v="269"/>
    <n v="12644565"/>
    <n v="532442"/>
    <n v="100"/>
    <n v="1.68"/>
    <n v="0.6"/>
    <x v="0"/>
    <x v="1"/>
  </r>
  <r>
    <x v="11"/>
    <x v="134"/>
    <x v="3"/>
    <n v="24.48"/>
    <n v="24.8"/>
    <n v="23.85"/>
    <n v="24.09"/>
    <n v="24.249659736412891"/>
    <n v="533410"/>
    <n v="275"/>
    <n v="12935011"/>
    <n v="533410"/>
    <n v="100"/>
    <n v="0.95"/>
    <n v="-0.39"/>
    <x v="1"/>
    <x v="1"/>
  </r>
  <r>
    <x v="11"/>
    <x v="135"/>
    <x v="3"/>
    <n v="24.5"/>
    <n v="24.5"/>
    <n v="23.1"/>
    <n v="24.01"/>
    <n v="23.904826797541336"/>
    <n v="734545"/>
    <n v="296"/>
    <n v="17559171"/>
    <n v="734545"/>
    <n v="100"/>
    <n v="1.4"/>
    <n v="-0.49"/>
    <x v="1"/>
    <x v="1"/>
  </r>
  <r>
    <x v="11"/>
    <x v="136"/>
    <x v="3"/>
    <n v="23.01"/>
    <n v="23.99"/>
    <n v="23.01"/>
    <n v="23.8"/>
    <n v="23.754145465778414"/>
    <n v="514719"/>
    <n v="136"/>
    <n v="12226710"/>
    <n v="514719"/>
    <n v="100"/>
    <n v="0.98"/>
    <n v="0.79"/>
    <x v="0"/>
    <x v="1"/>
  </r>
  <r>
    <x v="11"/>
    <x v="137"/>
    <x v="3"/>
    <n v="23.19"/>
    <n v="23.49"/>
    <n v="23"/>
    <n v="23.02"/>
    <n v="23.011455979875038"/>
    <n v="464299"/>
    <n v="174"/>
    <n v="10684196"/>
    <n v="464299"/>
    <n v="100"/>
    <n v="0.49"/>
    <n v="-0.17"/>
    <x v="1"/>
    <x v="1"/>
  </r>
  <r>
    <x v="11"/>
    <x v="138"/>
    <x v="3"/>
    <n v="23.89"/>
    <n v="24.15"/>
    <n v="22.55"/>
    <n v="23.01"/>
    <n v="23.001913413628579"/>
    <n v="567572"/>
    <n v="174"/>
    <n v="13055242"/>
    <n v="567572"/>
    <n v="100"/>
    <n v="1.6"/>
    <n v="-0.88"/>
    <x v="1"/>
    <x v="1"/>
  </r>
  <r>
    <x v="11"/>
    <x v="139"/>
    <x v="4"/>
    <n v="25.4"/>
    <n v="25.4"/>
    <n v="23.66"/>
    <n v="23.68"/>
    <n v="23.86462060932654"/>
    <n v="71259"/>
    <n v="240"/>
    <n v="1700569"/>
    <n v="71259"/>
    <n v="100"/>
    <n v="1.74"/>
    <n v="-1.72"/>
    <x v="1"/>
    <x v="1"/>
  </r>
  <r>
    <x v="11"/>
    <x v="140"/>
    <x v="4"/>
    <n v="24.52"/>
    <n v="25.13"/>
    <n v="23.51"/>
    <n v="24.9"/>
    <n v="24.992017599694783"/>
    <n v="1525481"/>
    <n v="143"/>
    <n v="38124848"/>
    <n v="1525481"/>
    <n v="100"/>
    <n v="1.62"/>
    <n v="0.38"/>
    <x v="0"/>
    <x v="1"/>
  </r>
  <r>
    <x v="11"/>
    <x v="141"/>
    <x v="4"/>
    <n v="24.01"/>
    <n v="24.75"/>
    <n v="23.95"/>
    <n v="24.52"/>
    <n v="24.364638058079873"/>
    <n v="2054791"/>
    <n v="335"/>
    <n v="50064239"/>
    <n v="2054791"/>
    <n v="100"/>
    <n v="0.8"/>
    <n v="0.51"/>
    <x v="0"/>
    <x v="1"/>
  </r>
  <r>
    <x v="11"/>
    <x v="142"/>
    <x v="4"/>
    <n v="25.21"/>
    <n v="25.4"/>
    <n v="25.21"/>
    <n v="25.21"/>
    <n v="25.212983460420809"/>
    <n v="1144225"/>
    <n v="417"/>
    <n v="28849326"/>
    <n v="1144225"/>
    <n v="100"/>
    <n v="0.19"/>
    <n v="0"/>
    <x v="1"/>
    <x v="1"/>
  </r>
  <r>
    <x v="11"/>
    <x v="143"/>
    <x v="4"/>
    <n v="26.47"/>
    <n v="27.1"/>
    <n v="25.8"/>
    <n v="26.53"/>
    <n v="26.943635584031814"/>
    <n v="366153"/>
    <n v="461"/>
    <n v="9865493"/>
    <n v="366153"/>
    <n v="100"/>
    <n v="1.3"/>
    <n v="0.06"/>
    <x v="0"/>
    <x v="1"/>
  </r>
  <r>
    <x v="11"/>
    <x v="144"/>
    <x v="0"/>
    <n v="27"/>
    <n v="27.5"/>
    <n v="26.11"/>
    <n v="27.09"/>
    <n v="26.996739628616268"/>
    <n v="288004"/>
    <n v="180"/>
    <n v="7775169"/>
    <n v="288004"/>
    <n v="100"/>
    <n v="1.39"/>
    <n v="0.09"/>
    <x v="0"/>
    <x v="1"/>
  </r>
  <r>
    <x v="11"/>
    <x v="145"/>
    <x v="0"/>
    <n v="27"/>
    <n v="27.15"/>
    <n v="26.5"/>
    <n v="27"/>
    <n v="26.821976422249886"/>
    <n v="882018"/>
    <n v="320"/>
    <n v="23657466"/>
    <n v="882018"/>
    <n v="100"/>
    <n v="0.65"/>
    <n v="0"/>
    <x v="1"/>
    <x v="1"/>
  </r>
  <r>
    <x v="11"/>
    <x v="146"/>
    <x v="0"/>
    <n v="25.86"/>
    <n v="25.86"/>
    <n v="25.5"/>
    <n v="25.86"/>
    <n v="25.834999020184206"/>
    <n v="15309"/>
    <n v="93"/>
    <n v="395508"/>
    <n v="15309"/>
    <n v="100"/>
    <n v="0.36"/>
    <n v="0"/>
    <x v="1"/>
    <x v="1"/>
  </r>
  <r>
    <x v="11"/>
    <x v="147"/>
    <x v="0"/>
    <n v="25.49"/>
    <n v="26.7"/>
    <n v="24.33"/>
    <n v="24.63"/>
    <n v="25.032022972776844"/>
    <n v="96462"/>
    <n v="643"/>
    <n v="2414639"/>
    <n v="96462"/>
    <n v="100"/>
    <n v="2.37"/>
    <n v="-0.86"/>
    <x v="1"/>
    <x v="1"/>
  </r>
  <r>
    <x v="11"/>
    <x v="148"/>
    <x v="0"/>
    <n v="25.99"/>
    <n v="25.99"/>
    <n v="25.02"/>
    <n v="25.61"/>
    <n v="25.326785139210116"/>
    <n v="34157"/>
    <n v="373"/>
    <n v="865087"/>
    <n v="34157"/>
    <n v="100"/>
    <n v="0.97"/>
    <n v="-0.38"/>
    <x v="1"/>
    <x v="1"/>
  </r>
  <r>
    <x v="11"/>
    <x v="149"/>
    <x v="0"/>
    <n v="26.14"/>
    <n v="26.98"/>
    <n v="25.55"/>
    <n v="26.33"/>
    <n v="26.46903298541659"/>
    <n v="27497"/>
    <n v="162"/>
    <n v="727819"/>
    <n v="27497"/>
    <n v="100"/>
    <n v="1.43"/>
    <n v="0.19"/>
    <x v="0"/>
    <x v="1"/>
  </r>
  <r>
    <x v="11"/>
    <x v="150"/>
    <x v="2"/>
    <n v="25.78"/>
    <n v="26.49"/>
    <n v="24.9"/>
    <n v="26"/>
    <n v="25.716311632359982"/>
    <n v="16712"/>
    <n v="140"/>
    <n v="429771"/>
    <n v="16712"/>
    <n v="100"/>
    <n v="1.59"/>
    <n v="0.22"/>
    <x v="0"/>
    <x v="1"/>
  </r>
  <r>
    <x v="11"/>
    <x v="151"/>
    <x v="2"/>
    <n v="25.42"/>
    <n v="25.42"/>
    <n v="24"/>
    <n v="25.4"/>
    <n v="25.138309996743732"/>
    <n v="61420"/>
    <n v="231"/>
    <n v="1543995"/>
    <n v="61420"/>
    <n v="100"/>
    <n v="1.42"/>
    <n v="-0.02"/>
    <x v="1"/>
    <x v="1"/>
  </r>
  <r>
    <x v="11"/>
    <x v="152"/>
    <x v="2"/>
    <n v="23"/>
    <n v="24.21"/>
    <n v="23"/>
    <n v="24.21"/>
    <n v="23.914340344168259"/>
    <n v="18305"/>
    <n v="98"/>
    <n v="437752"/>
    <n v="18305"/>
    <n v="100"/>
    <n v="1.21"/>
    <n v="1.21"/>
    <x v="0"/>
    <x v="1"/>
  </r>
  <r>
    <x v="11"/>
    <x v="153"/>
    <x v="2"/>
    <n v="23.4"/>
    <n v="23.4"/>
    <n v="22.01"/>
    <n v="23.06"/>
    <n v="22.683410599962642"/>
    <n v="117774"/>
    <n v="882"/>
    <n v="2671516"/>
    <n v="117774"/>
    <n v="100"/>
    <n v="1.39"/>
    <n v="-0.34"/>
    <x v="1"/>
    <x v="1"/>
  </r>
  <r>
    <x v="11"/>
    <x v="154"/>
    <x v="2"/>
    <n v="24.15"/>
    <n v="24.15"/>
    <n v="22.96"/>
    <n v="23"/>
    <n v="23.045652760147068"/>
    <n v="152039"/>
    <n v="1112"/>
    <n v="3503838"/>
    <n v="152039"/>
    <n v="100"/>
    <n v="1.19"/>
    <n v="-1.1499999999999999"/>
    <x v="1"/>
    <x v="1"/>
  </r>
  <r>
    <x v="11"/>
    <x v="155"/>
    <x v="3"/>
    <n v="25.1"/>
    <n v="25.45"/>
    <n v="23.94"/>
    <n v="24.16"/>
    <n v="24.409999382076087"/>
    <n v="145649"/>
    <n v="754"/>
    <n v="3555292"/>
    <n v="145649"/>
    <n v="100"/>
    <n v="1.51"/>
    <n v="-0.94"/>
    <x v="1"/>
    <x v="1"/>
  </r>
  <r>
    <x v="11"/>
    <x v="156"/>
    <x v="3"/>
    <n v="25.5"/>
    <n v="25.57"/>
    <n v="24.6"/>
    <n v="25.16"/>
    <n v="25.179287734636151"/>
    <n v="62224"/>
    <n v="539"/>
    <n v="1566756"/>
    <n v="62224"/>
    <n v="100"/>
    <n v="0.97"/>
    <n v="-0.34"/>
    <x v="1"/>
    <x v="1"/>
  </r>
  <r>
    <x v="11"/>
    <x v="157"/>
    <x v="3"/>
    <n v="26.3"/>
    <n v="26.3"/>
    <n v="25.11"/>
    <n v="25.11"/>
    <n v="25.271897293880375"/>
    <n v="664420"/>
    <n v="687"/>
    <n v="16791154"/>
    <n v="664420"/>
    <n v="100"/>
    <n v="1.19"/>
    <n v="-1.19"/>
    <x v="1"/>
    <x v="1"/>
  </r>
  <r>
    <x v="11"/>
    <x v="158"/>
    <x v="3"/>
    <n v="28"/>
    <n v="28"/>
    <n v="26.42"/>
    <n v="26.43"/>
    <n v="26.781646623894424"/>
    <n v="93051"/>
    <n v="622"/>
    <n v="2492059"/>
    <n v="93051"/>
    <n v="100"/>
    <n v="1.58"/>
    <n v="-1.57"/>
    <x v="1"/>
    <x v="1"/>
  </r>
  <r>
    <x v="11"/>
    <x v="159"/>
    <x v="3"/>
    <n v="28.6"/>
    <n v="28.6"/>
    <n v="27"/>
    <n v="27.81"/>
    <n v="27.848962994363589"/>
    <n v="127386"/>
    <n v="563"/>
    <n v="3547568"/>
    <n v="127386"/>
    <n v="100"/>
    <n v="1.6"/>
    <n v="-0.79"/>
    <x v="1"/>
    <x v="1"/>
  </r>
  <r>
    <x v="11"/>
    <x v="160"/>
    <x v="4"/>
    <n v="27.08"/>
    <n v="27.87"/>
    <n v="26.55"/>
    <n v="27.82"/>
    <n v="27.57553493003779"/>
    <n v="156656"/>
    <n v="819"/>
    <n v="4319873"/>
    <n v="156656"/>
    <n v="100"/>
    <n v="1.32"/>
    <n v="0.74"/>
    <x v="0"/>
    <x v="1"/>
  </r>
  <r>
    <x v="11"/>
    <x v="161"/>
    <x v="4"/>
    <n v="25.33"/>
    <n v="26.59"/>
    <n v="25.33"/>
    <n v="26.55"/>
    <n v="26.363303613017035"/>
    <n v="302711"/>
    <n v="695"/>
    <n v="7980462"/>
    <n v="302711"/>
    <n v="100"/>
    <n v="1.26"/>
    <n v="1.22"/>
    <x v="0"/>
    <x v="1"/>
  </r>
  <r>
    <x v="11"/>
    <x v="162"/>
    <x v="4"/>
    <n v="25.02"/>
    <n v="25.62"/>
    <n v="24.19"/>
    <n v="25.33"/>
    <n v="25.256504074930056"/>
    <n v="205525"/>
    <n v="520"/>
    <n v="5190843"/>
    <n v="205525"/>
    <n v="100"/>
    <n v="1.43"/>
    <n v="0.31"/>
    <x v="0"/>
    <x v="1"/>
  </r>
  <r>
    <x v="11"/>
    <x v="163"/>
    <x v="4"/>
    <n v="24.8"/>
    <n v="25.5"/>
    <n v="24.01"/>
    <n v="25.02"/>
    <n v="24.749757435262811"/>
    <n v="344238"/>
    <n v="638"/>
    <n v="8519807"/>
    <n v="344238"/>
    <n v="100"/>
    <n v="1.49"/>
    <n v="0.22"/>
    <x v="0"/>
    <x v="1"/>
  </r>
  <r>
    <x v="11"/>
    <x v="164"/>
    <x v="4"/>
    <n v="26.06"/>
    <n v="26.06"/>
    <n v="24.28"/>
    <n v="24.4"/>
    <n v="24.957402446677147"/>
    <n v="148201"/>
    <n v="980"/>
    <n v="3698712"/>
    <n v="148201"/>
    <n v="100"/>
    <n v="1.78"/>
    <n v="-1.66"/>
    <x v="1"/>
    <x v="1"/>
  </r>
  <r>
    <x v="11"/>
    <x v="165"/>
    <x v="0"/>
    <n v="26.66"/>
    <n v="26.8"/>
    <n v="25.47"/>
    <n v="25.55"/>
    <n v="25.906166161123949"/>
    <n v="91321"/>
    <n v="959"/>
    <n v="2365777"/>
    <n v="91321"/>
    <n v="100"/>
    <n v="1.33"/>
    <n v="-1.1100000000000001"/>
    <x v="1"/>
    <x v="1"/>
  </r>
  <r>
    <x v="11"/>
    <x v="166"/>
    <x v="0"/>
    <n v="27.59"/>
    <n v="27.59"/>
    <n v="26.25"/>
    <n v="26.81"/>
    <n v="26.732085962391455"/>
    <n v="64028"/>
    <n v="271"/>
    <n v="1711602"/>
    <n v="64028"/>
    <n v="100"/>
    <n v="1.34"/>
    <n v="-0.78"/>
    <x v="1"/>
    <x v="1"/>
  </r>
  <r>
    <x v="11"/>
    <x v="167"/>
    <x v="0"/>
    <n v="29.19"/>
    <n v="29.19"/>
    <n v="27.59"/>
    <n v="27.59"/>
    <n v="27.772528771384138"/>
    <n v="80375"/>
    <n v="393"/>
    <n v="2232217"/>
    <n v="80375"/>
    <n v="100"/>
    <n v="1.6"/>
    <n v="-1.6"/>
    <x v="1"/>
    <x v="1"/>
  </r>
  <r>
    <x v="11"/>
    <x v="168"/>
    <x v="0"/>
    <n v="29.89"/>
    <n v="30.48"/>
    <n v="28.7"/>
    <n v="29.04"/>
    <n v="29.512620734063102"/>
    <n v="31060"/>
    <n v="197"/>
    <n v="916662"/>
    <n v="31060"/>
    <n v="100"/>
    <n v="1.78"/>
    <n v="-0.85"/>
    <x v="1"/>
    <x v="1"/>
  </r>
  <r>
    <x v="11"/>
    <x v="169"/>
    <x v="0"/>
    <n v="31.99"/>
    <n v="32.19"/>
    <n v="29.89"/>
    <n v="29.91"/>
    <n v="30.193242693429173"/>
    <n v="58988"/>
    <n v="270"/>
    <n v="1781039"/>
    <n v="58988"/>
    <n v="100"/>
    <n v="2.2999999999999998"/>
    <n v="-2.08"/>
    <x v="1"/>
    <x v="1"/>
  </r>
  <r>
    <x v="11"/>
    <x v="170"/>
    <x v="1"/>
    <n v="32.15"/>
    <n v="32.28"/>
    <n v="31.26"/>
    <n v="31.46"/>
    <n v="31.743161047773327"/>
    <n v="32717"/>
    <n v="199"/>
    <n v="1038541"/>
    <n v="32717"/>
    <n v="100"/>
    <n v="1.02"/>
    <n v="-0.69"/>
    <x v="1"/>
    <x v="1"/>
  </r>
  <r>
    <x v="11"/>
    <x v="171"/>
    <x v="1"/>
    <n v="33.090000000000003"/>
    <n v="33.090000000000003"/>
    <n v="31.31"/>
    <n v="31.55"/>
    <n v="31.563059946729393"/>
    <n v="57818"/>
    <n v="206"/>
    <n v="1824913"/>
    <n v="57818"/>
    <n v="100"/>
    <n v="1.78"/>
    <n v="-1.54"/>
    <x v="1"/>
    <x v="1"/>
  </r>
  <r>
    <x v="11"/>
    <x v="172"/>
    <x v="1"/>
    <n v="31.25"/>
    <n v="31.99"/>
    <n v="31"/>
    <n v="31.63"/>
    <n v="31.545522492642593"/>
    <n v="363919"/>
    <n v="328"/>
    <n v="11480015"/>
    <n v="363919"/>
    <n v="100"/>
    <n v="0.99"/>
    <n v="0.38"/>
    <x v="0"/>
    <x v="1"/>
  </r>
  <r>
    <x v="11"/>
    <x v="173"/>
    <x v="2"/>
    <n v="30.7"/>
    <n v="31.64"/>
    <n v="29.52"/>
    <n v="31.27"/>
    <n v="30.268603404933998"/>
    <n v="510377"/>
    <n v="274"/>
    <n v="15448399"/>
    <n v="510377"/>
    <n v="100"/>
    <n v="2.12"/>
    <n v="0.56999999999999995"/>
    <x v="0"/>
    <x v="1"/>
  </r>
  <r>
    <x v="11"/>
    <x v="174"/>
    <x v="2"/>
    <n v="32.200000000000003"/>
    <n v="32.200000000000003"/>
    <n v="30.6"/>
    <n v="30.84"/>
    <n v="31.079329337998406"/>
    <n v="288670"/>
    <n v="2016"/>
    <n v="8971670"/>
    <n v="97139"/>
    <n v="33.65"/>
    <n v="1.6"/>
    <n v="-1.36"/>
    <x v="1"/>
    <x v="0"/>
  </r>
  <r>
    <x v="11"/>
    <x v="175"/>
    <x v="3"/>
    <n v="32.57"/>
    <n v="33.799999999999997"/>
    <n v="31.6"/>
    <n v="32.19"/>
    <n v="32.869970495876323"/>
    <n v="927328"/>
    <n v="4589"/>
    <n v="30481244"/>
    <n v="369805"/>
    <n v="39.880000000000003"/>
    <n v="2.2000000000000002"/>
    <n v="-0.38"/>
    <x v="1"/>
    <x v="0"/>
  </r>
  <r>
    <x v="11"/>
    <x v="176"/>
    <x v="3"/>
    <n v="42.63"/>
    <n v="45.04"/>
    <n v="41.96"/>
    <n v="44.36"/>
    <n v="43.204959824863053"/>
    <n v="2483999"/>
    <n v="3881"/>
    <n v="107321077"/>
    <n v="2083346"/>
    <n v="83.87"/>
    <n v="3.08"/>
    <n v="1.73"/>
    <x v="0"/>
    <x v="0"/>
  </r>
  <r>
    <x v="11"/>
    <x v="177"/>
    <x v="3"/>
    <n v="42.04"/>
    <n v="42.34"/>
    <n v="41.39"/>
    <n v="41.79"/>
    <n v="41.8290901823325"/>
    <n v="195138"/>
    <n v="1469"/>
    <n v="8162445"/>
    <n v="117098"/>
    <n v="60.01"/>
    <n v="0.95"/>
    <n v="-0.25"/>
    <x v="1"/>
    <x v="0"/>
  </r>
  <r>
    <x v="11"/>
    <x v="178"/>
    <x v="3"/>
    <n v="42.49"/>
    <n v="43"/>
    <n v="41.15"/>
    <n v="42.07"/>
    <n v="42.037345194684967"/>
    <n v="265737"/>
    <n v="1842"/>
    <n v="11170878"/>
    <n v="150247"/>
    <n v="56.54"/>
    <n v="1.85"/>
    <n v="-0.42"/>
    <x v="1"/>
    <x v="0"/>
  </r>
  <r>
    <x v="11"/>
    <x v="179"/>
    <x v="4"/>
    <n v="42.01"/>
    <n v="42.78"/>
    <n v="41.14"/>
    <n v="41.76"/>
    <n v="42.014224531298282"/>
    <n v="278322"/>
    <n v="2396"/>
    <n v="11693483"/>
    <n v="126389"/>
    <n v="45.41"/>
    <n v="1.64"/>
    <n v="-0.25"/>
    <x v="1"/>
    <x v="0"/>
  </r>
  <r>
    <x v="11"/>
    <x v="180"/>
    <x v="4"/>
    <n v="40.049999999999997"/>
    <n v="41.16"/>
    <n v="39.1"/>
    <n v="40.33"/>
    <n v="40.167617504158208"/>
    <n v="304819"/>
    <n v="1612"/>
    <n v="12243853"/>
    <n v="112504"/>
    <n v="36.909999999999997"/>
    <n v="2.06"/>
    <n v="0.28000000000000003"/>
    <x v="0"/>
    <x v="0"/>
  </r>
  <r>
    <x v="11"/>
    <x v="181"/>
    <x v="4"/>
    <n v="43.09"/>
    <n v="43.09"/>
    <n v="40.17"/>
    <n v="40.56"/>
    <n v="41.154313012649098"/>
    <n v="166415"/>
    <n v="1688"/>
    <n v="6848695"/>
    <n v="85189"/>
    <n v="51.19"/>
    <n v="2.92"/>
    <n v="-2.5299999999999998"/>
    <x v="1"/>
    <x v="0"/>
  </r>
  <r>
    <x v="11"/>
    <x v="182"/>
    <x v="4"/>
    <n v="40.53"/>
    <n v="43.2"/>
    <n v="39.549999999999997"/>
    <n v="42.5"/>
    <n v="41.945582688840901"/>
    <n v="325062"/>
    <n v="2323"/>
    <n v="13634915"/>
    <n v="152834"/>
    <n v="47.02"/>
    <n v="3.65"/>
    <n v="1.97"/>
    <x v="0"/>
    <x v="0"/>
  </r>
  <r>
    <x v="11"/>
    <x v="183"/>
    <x v="4"/>
    <n v="40.049999999999997"/>
    <n v="41.55"/>
    <n v="39.75"/>
    <n v="40.020000000000003"/>
    <n v="40.477565271991381"/>
    <n v="235706"/>
    <n v="1469"/>
    <n v="9540805"/>
    <n v="119748"/>
    <n v="50.8"/>
    <n v="1.8"/>
    <n v="-0.03"/>
    <x v="1"/>
    <x v="0"/>
  </r>
  <r>
    <x v="11"/>
    <x v="184"/>
    <x v="0"/>
    <n v="39.11"/>
    <n v="39.96"/>
    <n v="38.299999999999997"/>
    <n v="39.86"/>
    <n v="39.403853486119409"/>
    <n v="388168"/>
    <n v="3070"/>
    <n v="15295315"/>
    <n v="237282"/>
    <n v="61.13"/>
    <n v="1.66"/>
    <n v="0.75"/>
    <x v="0"/>
    <x v="0"/>
  </r>
  <r>
    <x v="11"/>
    <x v="185"/>
    <x v="0"/>
    <n v="36.6"/>
    <n v="39.65"/>
    <n v="36.46"/>
    <n v="39.229999999999997"/>
    <n v="38.651436965610756"/>
    <n v="398235"/>
    <n v="2823"/>
    <n v="15392355"/>
    <n v="218861"/>
    <n v="54.96"/>
    <n v="3.19"/>
    <n v="2.63"/>
    <x v="0"/>
    <x v="0"/>
  </r>
  <r>
    <x v="11"/>
    <x v="186"/>
    <x v="0"/>
    <n v="37.049999999999997"/>
    <n v="37.57"/>
    <n v="36.619999999999997"/>
    <n v="36.979999999999997"/>
    <n v="37.128681121473328"/>
    <n v="33991"/>
    <n v="327"/>
    <n v="1262041"/>
    <n v="21733"/>
    <n v="63.94"/>
    <n v="0.95"/>
    <n v="-7.0000000000000007E-2"/>
    <x v="1"/>
    <x v="0"/>
  </r>
  <r>
    <x v="11"/>
    <x v="187"/>
    <x v="0"/>
    <n v="38.14"/>
    <n v="38.14"/>
    <n v="36.799999999999997"/>
    <n v="37.03"/>
    <n v="37.135959854128352"/>
    <n v="32083"/>
    <n v="405"/>
    <n v="1191433"/>
    <n v="15734"/>
    <n v="49.04"/>
    <n v="1.34"/>
    <n v="-1.1100000000000001"/>
    <x v="1"/>
    <x v="0"/>
  </r>
  <r>
    <x v="11"/>
    <x v="188"/>
    <x v="0"/>
    <n v="38.08"/>
    <n v="38.25"/>
    <n v="37.29"/>
    <n v="37.56"/>
    <n v="37.704420535169"/>
    <n v="132631"/>
    <n v="1118"/>
    <n v="5000775"/>
    <n v="56957"/>
    <n v="42.94"/>
    <n v="0.96"/>
    <n v="-0.52"/>
    <x v="1"/>
    <x v="0"/>
  </r>
  <r>
    <x v="11"/>
    <x v="189"/>
    <x v="1"/>
    <n v="38"/>
    <n v="39.15"/>
    <n v="37.130000000000003"/>
    <n v="38.08"/>
    <n v="38.173026672383529"/>
    <n v="247222"/>
    <n v="1952"/>
    <n v="9437212"/>
    <n v="94496"/>
    <n v="38.22"/>
    <n v="2.02"/>
    <n v="0.08"/>
    <x v="0"/>
    <x v="0"/>
  </r>
  <r>
    <x v="11"/>
    <x v="190"/>
    <x v="1"/>
    <n v="39.07"/>
    <n v="39.42"/>
    <n v="37.43"/>
    <n v="37.64"/>
    <n v="38.248628019933136"/>
    <n v="317060"/>
    <n v="1984"/>
    <n v="12127110"/>
    <n v="150410"/>
    <n v="47.44"/>
    <n v="1.99"/>
    <n v="-1.43"/>
    <x v="1"/>
    <x v="0"/>
  </r>
  <r>
    <x v="11"/>
    <x v="191"/>
    <x v="1"/>
    <n v="34.67"/>
    <n v="39"/>
    <n v="34.11"/>
    <n v="38.29"/>
    <n v="37.536020298211611"/>
    <n v="520637"/>
    <n v="2517"/>
    <n v="19542641"/>
    <n v="142631"/>
    <n v="27.4"/>
    <n v="4.8899999999999997"/>
    <n v="3.62"/>
    <x v="0"/>
    <x v="0"/>
  </r>
  <r>
    <x v="11"/>
    <x v="192"/>
    <x v="1"/>
    <n v="33.869999999999997"/>
    <n v="34.15"/>
    <n v="33.32"/>
    <n v="33.97"/>
    <n v="33.842075651345972"/>
    <n v="46212"/>
    <n v="259"/>
    <n v="1563910"/>
    <n v="19373"/>
    <n v="41.92"/>
    <n v="0.83"/>
    <n v="0.1"/>
    <x v="0"/>
    <x v="0"/>
  </r>
  <r>
    <x v="11"/>
    <x v="193"/>
    <x v="1"/>
    <n v="33.49"/>
    <n v="33.99"/>
    <n v="32.47"/>
    <n v="33.21"/>
    <n v="33.1834297903441"/>
    <n v="117669"/>
    <n v="647"/>
    <n v="3904661"/>
    <n v="43238"/>
    <n v="36.75"/>
    <n v="1.52"/>
    <n v="-0.28000000000000003"/>
    <x v="1"/>
    <x v="0"/>
  </r>
  <r>
    <x v="11"/>
    <x v="194"/>
    <x v="2"/>
    <n v="33.979999999999997"/>
    <n v="33.979999999999997"/>
    <n v="32.799999999999997"/>
    <n v="33.18"/>
    <n v="33.180859107133436"/>
    <n v="56873"/>
    <n v="634"/>
    <n v="1887095"/>
    <n v="30097"/>
    <n v="52.92"/>
    <n v="1.18"/>
    <n v="-0.8"/>
    <x v="1"/>
    <x v="0"/>
  </r>
  <r>
    <x v="11"/>
    <x v="195"/>
    <x v="2"/>
    <n v="33.130000000000003"/>
    <n v="33.72"/>
    <n v="32.840000000000003"/>
    <n v="33.299999999999997"/>
    <n v="33.304819626914423"/>
    <n v="27554"/>
    <n v="298"/>
    <n v="917681"/>
    <n v="13380"/>
    <n v="48.56"/>
    <n v="0.88"/>
    <n v="0.17"/>
    <x v="0"/>
    <x v="0"/>
  </r>
  <r>
    <x v="11"/>
    <x v="196"/>
    <x v="2"/>
    <n v="33.49"/>
    <n v="33.49"/>
    <n v="32.07"/>
    <n v="32.68"/>
    <n v="32.610397295012682"/>
    <n v="59150"/>
    <n v="592"/>
    <n v="1928905"/>
    <n v="38480"/>
    <n v="65.05"/>
    <n v="1.42"/>
    <n v="-0.81"/>
    <x v="1"/>
    <x v="0"/>
  </r>
  <r>
    <x v="11"/>
    <x v="197"/>
    <x v="2"/>
    <n v="32.5"/>
    <n v="32.75"/>
    <n v="31.82"/>
    <n v="32.409999999999997"/>
    <n v="32.42547273330441"/>
    <n v="39187"/>
    <n v="310"/>
    <n v="1270657"/>
    <n v="13199"/>
    <n v="33.68"/>
    <n v="0.93"/>
    <n v="-0.09"/>
    <x v="1"/>
    <x v="0"/>
  </r>
  <r>
    <x v="11"/>
    <x v="198"/>
    <x v="2"/>
    <n v="33.11"/>
    <n v="33.340000000000003"/>
    <n v="31.53"/>
    <n v="31.86"/>
    <n v="32.162250792170745"/>
    <n v="126551"/>
    <n v="826"/>
    <n v="4070165"/>
    <n v="50507"/>
    <n v="39.909999999999997"/>
    <n v="1.81"/>
    <n v="-1.25"/>
    <x v="1"/>
    <x v="0"/>
  </r>
  <r>
    <x v="11"/>
    <x v="199"/>
    <x v="3"/>
    <n v="30.46"/>
    <n v="31.33"/>
    <n v="30.46"/>
    <n v="31.07"/>
    <n v="30.942497140222976"/>
    <n v="58571"/>
    <n v="362"/>
    <n v="1812333"/>
    <n v="21633"/>
    <n v="36.93"/>
    <n v="0.87"/>
    <n v="0.61"/>
    <x v="0"/>
    <x v="0"/>
  </r>
  <r>
    <x v="11"/>
    <x v="200"/>
    <x v="3"/>
    <n v="31.5"/>
    <n v="31.73"/>
    <n v="30.6"/>
    <n v="30.89"/>
    <n v="30.986792187719544"/>
    <n v="85404"/>
    <n v="1022"/>
    <n v="2646396"/>
    <n v="42592"/>
    <n v="49.87"/>
    <n v="1.1299999999999999"/>
    <n v="-0.61"/>
    <x v="1"/>
    <x v="0"/>
  </r>
  <r>
    <x v="11"/>
    <x v="201"/>
    <x v="3"/>
    <n v="32.19"/>
    <n v="32.299999999999997"/>
    <n v="31.24"/>
    <n v="31.6"/>
    <n v="31.885744671520044"/>
    <n v="91208"/>
    <n v="904"/>
    <n v="2908235"/>
    <n v="45573"/>
    <n v="49.97"/>
    <n v="1.06"/>
    <n v="-0.59"/>
    <x v="1"/>
    <x v="0"/>
  </r>
  <r>
    <x v="11"/>
    <x v="202"/>
    <x v="3"/>
    <n v="31.51"/>
    <n v="31.73"/>
    <n v="30.32"/>
    <n v="31.01"/>
    <n v="30.870424024386896"/>
    <n v="145652"/>
    <n v="1070"/>
    <n v="4496339"/>
    <n v="110197"/>
    <n v="75.66"/>
    <n v="1.41"/>
    <n v="-0.5"/>
    <x v="1"/>
    <x v="0"/>
  </r>
  <r>
    <x v="11"/>
    <x v="203"/>
    <x v="4"/>
    <n v="31.01"/>
    <n v="31.95"/>
    <n v="31.01"/>
    <n v="31.8"/>
    <n v="31.649494850630212"/>
    <n v="91953"/>
    <n v="865"/>
    <n v="2910266"/>
    <n v="31829"/>
    <n v="34.61"/>
    <n v="0.94"/>
    <n v="0.79"/>
    <x v="0"/>
    <x v="0"/>
  </r>
  <r>
    <x v="11"/>
    <x v="204"/>
    <x v="4"/>
    <n v="32.39"/>
    <n v="32.450000000000003"/>
    <n v="31"/>
    <n v="31.16"/>
    <n v="31.512332816079212"/>
    <n v="135330"/>
    <n v="1553"/>
    <n v="4264564"/>
    <n v="67553"/>
    <n v="49.92"/>
    <n v="1.45"/>
    <n v="-1.23"/>
    <x v="1"/>
    <x v="0"/>
  </r>
  <r>
    <x v="11"/>
    <x v="205"/>
    <x v="4"/>
    <n v="33.85"/>
    <n v="33.85"/>
    <n v="32.5"/>
    <n v="32.65"/>
    <n v="32.995756612299566"/>
    <n v="79889"/>
    <n v="951"/>
    <n v="2635998"/>
    <n v="43089"/>
    <n v="53.94"/>
    <n v="1.35"/>
    <n v="-1.2"/>
    <x v="1"/>
    <x v="0"/>
  </r>
  <r>
    <x v="11"/>
    <x v="206"/>
    <x v="4"/>
    <n v="33.630000000000003"/>
    <n v="33.630000000000003"/>
    <n v="33.15"/>
    <n v="33.21"/>
    <n v="33.346503679861122"/>
    <n v="55301"/>
    <n v="681"/>
    <n v="1844095"/>
    <n v="30470"/>
    <n v="55.1"/>
    <n v="0.48"/>
    <n v="-0.42"/>
    <x v="1"/>
    <x v="0"/>
  </r>
  <r>
    <x v="11"/>
    <x v="207"/>
    <x v="0"/>
    <n v="35.119999999999997"/>
    <n v="35.29"/>
    <n v="33.6"/>
    <n v="33.659999999999997"/>
    <n v="34.190314358538657"/>
    <n v="96514"/>
    <n v="1540"/>
    <n v="3299844"/>
    <n v="59596"/>
    <n v="61.75"/>
    <n v="1.69"/>
    <n v="-1.46"/>
    <x v="1"/>
    <x v="0"/>
  </r>
  <r>
    <x v="11"/>
    <x v="208"/>
    <x v="0"/>
    <n v="35.840000000000003"/>
    <n v="35.840000000000003"/>
    <n v="35"/>
    <n v="35.04"/>
    <n v="35.199690519323674"/>
    <n v="26496"/>
    <n v="306"/>
    <n v="932651"/>
    <n v="13232"/>
    <n v="49.94"/>
    <n v="0.84"/>
    <n v="-0.8"/>
    <x v="1"/>
    <x v="0"/>
  </r>
  <r>
    <x v="11"/>
    <x v="209"/>
    <x v="0"/>
    <n v="34.9"/>
    <n v="35.4"/>
    <n v="34.450000000000003"/>
    <n v="35.17"/>
    <n v="34.905551768537457"/>
    <n v="79218"/>
    <n v="837"/>
    <n v="2765148"/>
    <n v="42576"/>
    <n v="53.75"/>
    <n v="0.95"/>
    <n v="0.27"/>
    <x v="0"/>
    <x v="0"/>
  </r>
  <r>
    <x v="11"/>
    <x v="210"/>
    <x v="0"/>
    <n v="34.4"/>
    <n v="34.65"/>
    <n v="33.799999999999997"/>
    <n v="34.51"/>
    <n v="34.339826179766717"/>
    <n v="26234"/>
    <n v="349"/>
    <n v="900871"/>
    <n v="15122"/>
    <n v="57.64"/>
    <n v="0.85"/>
    <n v="0.11"/>
    <x v="0"/>
    <x v="0"/>
  </r>
  <r>
    <x v="11"/>
    <x v="211"/>
    <x v="0"/>
    <n v="35.79"/>
    <n v="35.79"/>
    <n v="34.090000000000003"/>
    <n v="34.32"/>
    <n v="34.526635031978543"/>
    <n v="24235"/>
    <n v="350"/>
    <n v="836753"/>
    <n v="12914"/>
    <n v="53.29"/>
    <n v="1.7"/>
    <n v="-1.47"/>
    <x v="1"/>
    <x v="0"/>
  </r>
  <r>
    <x v="11"/>
    <x v="212"/>
    <x v="1"/>
    <n v="35"/>
    <n v="35.549999999999997"/>
    <n v="35"/>
    <n v="35.44"/>
    <n v="35.43632869765046"/>
    <n v="50478"/>
    <n v="654"/>
    <n v="1788755"/>
    <n v="47634"/>
    <n v="94.37"/>
    <n v="0.55000000000000004"/>
    <n v="0.44"/>
    <x v="0"/>
    <x v="1"/>
  </r>
  <r>
    <x v="11"/>
    <x v="213"/>
    <x v="2"/>
    <n v="34.94"/>
    <n v="35.450000000000003"/>
    <n v="34.659999999999997"/>
    <n v="34.92"/>
    <n v="35.034280699767876"/>
    <n v="70652"/>
    <n v="679"/>
    <n v="2475242"/>
    <n v="27422"/>
    <n v="38.81"/>
    <n v="0.79"/>
    <n v="-0.02"/>
    <x v="1"/>
    <x v="0"/>
  </r>
  <r>
    <x v="11"/>
    <x v="214"/>
    <x v="2"/>
    <n v="34.58"/>
    <n v="35.43"/>
    <n v="34.28"/>
    <n v="34.94"/>
    <n v="34.960658103214122"/>
    <n v="141376"/>
    <n v="748"/>
    <n v="4942598"/>
    <n v="66614"/>
    <n v="47.12"/>
    <n v="1.1499999999999999"/>
    <n v="0.36"/>
    <x v="0"/>
    <x v="0"/>
  </r>
  <r>
    <x v="11"/>
    <x v="215"/>
    <x v="2"/>
    <n v="33.799999999999997"/>
    <n v="34.47"/>
    <n v="33.69"/>
    <n v="34.090000000000003"/>
    <n v="33.97818745568388"/>
    <n v="83209"/>
    <n v="487"/>
    <n v="2827291"/>
    <n v="16189"/>
    <n v="19.46"/>
    <n v="0.78"/>
    <n v="0.28999999999999998"/>
    <x v="0"/>
    <x v="0"/>
  </r>
  <r>
    <x v="11"/>
    <x v="216"/>
    <x v="2"/>
    <n v="33.520000000000003"/>
    <n v="34.5"/>
    <n v="33.5"/>
    <n v="33.979999999999997"/>
    <n v="33.982419264852801"/>
    <n v="77073"/>
    <n v="441"/>
    <n v="2619127"/>
    <n v="12810"/>
    <n v="16.62"/>
    <n v="1"/>
    <n v="0.46"/>
    <x v="0"/>
    <x v="0"/>
  </r>
  <r>
    <x v="11"/>
    <x v="217"/>
    <x v="3"/>
    <n v="34.22"/>
    <n v="34.799999999999997"/>
    <n v="33.01"/>
    <n v="33.409999999999997"/>
    <n v="33.53312635038219"/>
    <n v="110154"/>
    <n v="1453"/>
    <n v="3693808"/>
    <n v="56902"/>
    <n v="51.66"/>
    <n v="1.79"/>
    <n v="-0.81"/>
    <x v="1"/>
    <x v="0"/>
  </r>
  <r>
    <x v="11"/>
    <x v="218"/>
    <x v="3"/>
    <n v="35.64"/>
    <n v="35.869999999999997"/>
    <n v="34.75"/>
    <n v="34.86"/>
    <n v="35.135044415813383"/>
    <n v="29494"/>
    <n v="403"/>
    <n v="1036273"/>
    <n v="15051"/>
    <n v="51.03"/>
    <n v="1.1200000000000001"/>
    <n v="-0.78"/>
    <x v="1"/>
    <x v="0"/>
  </r>
  <r>
    <x v="11"/>
    <x v="219"/>
    <x v="3"/>
    <n v="34.51"/>
    <n v="36.6"/>
    <n v="32.97"/>
    <n v="35.64"/>
    <n v="34.717219270384994"/>
    <n v="168445"/>
    <n v="1806"/>
    <n v="5847942"/>
    <n v="60762"/>
    <n v="36.07"/>
    <n v="3.63"/>
    <n v="1.1299999999999999"/>
    <x v="0"/>
    <x v="0"/>
  </r>
  <r>
    <x v="11"/>
    <x v="220"/>
    <x v="3"/>
    <n v="36.79"/>
    <n v="36.79"/>
    <n v="34.08"/>
    <n v="34.29"/>
    <n v="35.144605817294448"/>
    <n v="177849"/>
    <n v="1678"/>
    <n v="6250433"/>
    <n v="106915"/>
    <n v="60.12"/>
    <n v="2.71"/>
    <n v="-2.5"/>
    <x v="1"/>
    <x v="0"/>
  </r>
  <r>
    <x v="11"/>
    <x v="221"/>
    <x v="3"/>
    <n v="38.479999999999997"/>
    <n v="38.479999999999997"/>
    <n v="36.450000000000003"/>
    <n v="36.85"/>
    <n v="37.17186748780879"/>
    <n v="43679"/>
    <n v="805"/>
    <n v="1623630"/>
    <n v="24078"/>
    <n v="55.12"/>
    <n v="2.0299999999999998"/>
    <n v="-1.63"/>
    <x v="1"/>
    <x v="0"/>
  </r>
  <r>
    <x v="11"/>
    <x v="222"/>
    <x v="4"/>
    <n v="36.81"/>
    <n v="38.299999999999997"/>
    <n v="35.65"/>
    <n v="37.729999999999997"/>
    <n v="36.945379896402741"/>
    <n v="209465"/>
    <n v="1432"/>
    <n v="7738764"/>
    <n v="105193"/>
    <n v="50.22"/>
    <n v="2.65"/>
    <n v="0.92"/>
    <x v="0"/>
    <x v="0"/>
  </r>
  <r>
    <x v="11"/>
    <x v="223"/>
    <x v="4"/>
    <n v="35.729999999999997"/>
    <n v="38.01"/>
    <n v="35.729999999999997"/>
    <n v="37.130000000000003"/>
    <n v="37.186498437540806"/>
    <n v="229766"/>
    <n v="1427"/>
    <n v="8544193"/>
    <n v="133347"/>
    <n v="58.04"/>
    <n v="2.2799999999999998"/>
    <n v="1.4"/>
    <x v="0"/>
    <x v="0"/>
  </r>
  <r>
    <x v="11"/>
    <x v="224"/>
    <x v="4"/>
    <n v="35.92"/>
    <n v="36.14"/>
    <n v="35.549999999999997"/>
    <n v="35.909999999999997"/>
    <n v="35.816434076591655"/>
    <n v="58257"/>
    <n v="564"/>
    <n v="2086558"/>
    <n v="31435"/>
    <n v="53.96"/>
    <n v="0.59"/>
    <n v="-0.01"/>
    <x v="1"/>
    <x v="0"/>
  </r>
  <r>
    <x v="11"/>
    <x v="225"/>
    <x v="4"/>
    <n v="35.51"/>
    <n v="36.200000000000003"/>
    <n v="35.51"/>
    <n v="35.78"/>
    <n v="35.739031841516805"/>
    <n v="63502"/>
    <n v="664"/>
    <n v="2269500"/>
    <n v="36004"/>
    <n v="56.7"/>
    <n v="0.69"/>
    <n v="0.27"/>
    <x v="0"/>
    <x v="0"/>
  </r>
  <r>
    <x v="11"/>
    <x v="226"/>
    <x v="4"/>
    <n v="36.18"/>
    <n v="36.75"/>
    <n v="35.700000000000003"/>
    <n v="35.9"/>
    <n v="36.071922353721931"/>
    <n v="72328"/>
    <n v="393"/>
    <n v="2609010"/>
    <n v="45527"/>
    <n v="62.95"/>
    <n v="1.05"/>
    <n v="-0.28000000000000003"/>
    <x v="1"/>
    <x v="0"/>
  </r>
  <r>
    <x v="11"/>
    <x v="227"/>
    <x v="0"/>
    <n v="35.799999999999997"/>
    <n v="36.42"/>
    <n v="35.35"/>
    <n v="35.56"/>
    <n v="35.87740966585104"/>
    <n v="77241"/>
    <n v="1024"/>
    <n v="2771207"/>
    <n v="50722"/>
    <n v="65.67"/>
    <n v="1.07"/>
    <n v="-0.24"/>
    <x v="1"/>
    <x v="0"/>
  </r>
  <r>
    <x v="11"/>
    <x v="228"/>
    <x v="0"/>
    <n v="36.729999999999997"/>
    <n v="36.82"/>
    <n v="36.1"/>
    <n v="36.369999999999997"/>
    <n v="36.416902458213137"/>
    <n v="72451"/>
    <n v="730"/>
    <n v="2638441"/>
    <n v="32032"/>
    <n v="44.21"/>
    <n v="0.72"/>
    <n v="-0.36"/>
    <x v="1"/>
    <x v="0"/>
  </r>
  <r>
    <x v="11"/>
    <x v="229"/>
    <x v="0"/>
    <n v="35.57"/>
    <n v="38.07"/>
    <n v="35.17"/>
    <n v="36.409999999999997"/>
    <n v="36.851926522330388"/>
    <n v="231635"/>
    <n v="1653"/>
    <n v="8536196"/>
    <n v="114425"/>
    <n v="49.4"/>
    <n v="2.9"/>
    <n v="0.84"/>
    <x v="0"/>
    <x v="0"/>
  </r>
  <r>
    <x v="11"/>
    <x v="230"/>
    <x v="0"/>
    <n v="34.74"/>
    <n v="35.26"/>
    <n v="34.520000000000003"/>
    <n v="35.22"/>
    <n v="34.994078227889339"/>
    <n v="85954"/>
    <n v="923"/>
    <n v="3007881"/>
    <n v="43191"/>
    <n v="50.25"/>
    <n v="0.74"/>
    <n v="0.48"/>
    <x v="0"/>
    <x v="0"/>
  </r>
  <r>
    <x v="11"/>
    <x v="231"/>
    <x v="0"/>
    <n v="36.5"/>
    <n v="36.51"/>
    <n v="34.200000000000003"/>
    <n v="34.549999999999997"/>
    <n v="34.95637901367045"/>
    <n v="314986"/>
    <n v="2263"/>
    <n v="11010770"/>
    <n v="161862"/>
    <n v="51.39"/>
    <n v="2.31"/>
    <n v="-1.95"/>
    <x v="1"/>
    <x v="0"/>
  </r>
  <r>
    <x v="11"/>
    <x v="232"/>
    <x v="1"/>
    <n v="36.74"/>
    <n v="36.85"/>
    <n v="35.799999999999997"/>
    <n v="36.21"/>
    <n v="36.273576391375975"/>
    <n v="139610"/>
    <n v="1402"/>
    <n v="5064154"/>
    <n v="83541"/>
    <n v="59.84"/>
    <n v="1.05"/>
    <n v="-0.53"/>
    <x v="1"/>
    <x v="0"/>
  </r>
  <r>
    <x v="11"/>
    <x v="233"/>
    <x v="1"/>
    <n v="37.4"/>
    <n v="37.4"/>
    <n v="36.1"/>
    <n v="36.56"/>
    <n v="36.842136389964331"/>
    <n v="164015"/>
    <n v="1615"/>
    <n v="6042663"/>
    <n v="106199"/>
    <n v="64.75"/>
    <n v="1.3"/>
    <n v="-0.84"/>
    <x v="1"/>
    <x v="0"/>
  </r>
  <r>
    <x v="11"/>
    <x v="234"/>
    <x v="1"/>
    <n v="37.619999999999997"/>
    <n v="37.82"/>
    <n v="37.51"/>
    <n v="37.54"/>
    <n v="37.626793868232227"/>
    <n v="85848"/>
    <n v="684"/>
    <n v="3230185"/>
    <n v="61972"/>
    <n v="72.19"/>
    <n v="0.31"/>
    <n v="-0.08"/>
    <x v="1"/>
    <x v="0"/>
  </r>
  <r>
    <x v="11"/>
    <x v="235"/>
    <x v="2"/>
    <n v="37.93"/>
    <n v="38.29"/>
    <n v="37.56"/>
    <n v="37.79"/>
    <n v="37.793183258237114"/>
    <n v="113632"/>
    <n v="1015"/>
    <n v="4294515"/>
    <n v="66339"/>
    <n v="58.38"/>
    <n v="0.73"/>
    <n v="-0.14000000000000001"/>
    <x v="1"/>
    <x v="0"/>
  </r>
  <r>
    <x v="11"/>
    <x v="236"/>
    <x v="3"/>
    <n v="37.89"/>
    <n v="38.57"/>
    <n v="37.51"/>
    <n v="38.21"/>
    <n v="38.020959582348368"/>
    <n v="129869"/>
    <n v="1114"/>
    <n v="4937744"/>
    <n v="78642"/>
    <n v="60.55"/>
    <n v="1.06"/>
    <n v="0.32"/>
    <x v="0"/>
    <x v="0"/>
  </r>
  <r>
    <x v="11"/>
    <x v="237"/>
    <x v="3"/>
    <n v="37.57"/>
    <n v="37.97"/>
    <n v="37.35"/>
    <n v="37.75"/>
    <n v="37.652253012048192"/>
    <n v="83000"/>
    <n v="868"/>
    <n v="3125137"/>
    <n v="40206"/>
    <n v="48.44"/>
    <n v="0.62"/>
    <n v="0.18"/>
    <x v="0"/>
    <x v="0"/>
  </r>
  <r>
    <x v="11"/>
    <x v="238"/>
    <x v="3"/>
    <n v="38.18"/>
    <n v="38.18"/>
    <n v="37.520000000000003"/>
    <n v="37.700000000000003"/>
    <n v="37.740685711712928"/>
    <n v="88842"/>
    <n v="781"/>
    <n v="3352958"/>
    <n v="58138"/>
    <n v="65.44"/>
    <n v="0.66"/>
    <n v="-0.48"/>
    <x v="1"/>
    <x v="0"/>
  </r>
  <r>
    <x v="11"/>
    <x v="239"/>
    <x v="3"/>
    <n v="38.58"/>
    <n v="38.76"/>
    <n v="37.799999999999997"/>
    <n v="37.950000000000003"/>
    <n v="38.098874074788434"/>
    <n v="124431"/>
    <n v="965"/>
    <n v="4740681"/>
    <n v="79306"/>
    <n v="63.73"/>
    <n v="0.96"/>
    <n v="-0.63"/>
    <x v="1"/>
    <x v="0"/>
  </r>
  <r>
    <x v="11"/>
    <x v="240"/>
    <x v="3"/>
    <n v="37.31"/>
    <n v="39.15"/>
    <n v="37.090000000000003"/>
    <n v="38.58"/>
    <n v="38.10600885259818"/>
    <n v="98954"/>
    <n v="505"/>
    <n v="3770742"/>
    <n v="46343"/>
    <n v="46.83"/>
    <n v="2.06"/>
    <n v="1.27"/>
    <x v="0"/>
    <x v="0"/>
  </r>
  <r>
    <x v="11"/>
    <x v="241"/>
    <x v="4"/>
    <n v="36.85"/>
    <n v="37.75"/>
    <n v="36.82"/>
    <n v="37.159999999999997"/>
    <n v="37.28233244923004"/>
    <n v="75783"/>
    <n v="619"/>
    <n v="2825367"/>
    <n v="22530"/>
    <n v="29.73"/>
    <n v="0.93"/>
    <n v="0.31"/>
    <x v="0"/>
    <x v="0"/>
  </r>
  <r>
    <x v="11"/>
    <x v="242"/>
    <x v="4"/>
    <n v="37.9"/>
    <n v="38.25"/>
    <n v="36.53"/>
    <n v="36.909999999999997"/>
    <n v="37.18180023037683"/>
    <n v="60770"/>
    <n v="689"/>
    <n v="2259538"/>
    <n v="27571"/>
    <n v="45.37"/>
    <n v="1.72"/>
    <n v="-0.99"/>
    <x v="1"/>
    <x v="0"/>
  </r>
  <r>
    <x v="11"/>
    <x v="243"/>
    <x v="4"/>
    <n v="38.25"/>
    <n v="38.42"/>
    <n v="37.630000000000003"/>
    <n v="37.76"/>
    <n v="37.891860137892216"/>
    <n v="142140"/>
    <n v="1269"/>
    <n v="5385949"/>
    <n v="81868"/>
    <n v="57.6"/>
    <n v="0.79"/>
    <n v="-0.49"/>
    <x v="1"/>
    <x v="0"/>
  </r>
  <r>
    <x v="11"/>
    <x v="244"/>
    <x v="4"/>
    <n v="38.979999999999997"/>
    <n v="38.979999999999997"/>
    <n v="38.090000000000003"/>
    <n v="38.17"/>
    <n v="38.346054432111906"/>
    <n v="85501"/>
    <n v="1022"/>
    <n v="3278626"/>
    <n v="59115"/>
    <n v="69.14"/>
    <n v="0.89"/>
    <n v="-0.81"/>
    <x v="1"/>
    <x v="0"/>
  </r>
  <r>
    <x v="11"/>
    <x v="245"/>
    <x v="4"/>
    <n v="39.49"/>
    <n v="39.49"/>
    <n v="38.4"/>
    <n v="38.75"/>
    <n v="38.811896082071854"/>
    <n v="73789"/>
    <n v="678"/>
    <n v="2863891"/>
    <n v="38016"/>
    <n v="51.52"/>
    <n v="1.0900000000000001"/>
    <n v="-0.74"/>
    <x v="1"/>
    <x v="0"/>
  </r>
  <r>
    <x v="11"/>
    <x v="246"/>
    <x v="0"/>
    <n v="38.479999999999997"/>
    <n v="39.450000000000003"/>
    <n v="38.43"/>
    <n v="39.17"/>
    <n v="39.037656388027202"/>
    <n v="194708"/>
    <n v="1551"/>
    <n v="7600944"/>
    <n v="134267"/>
    <n v="68.959999999999994"/>
    <n v="1.02"/>
    <n v="0.69"/>
    <x v="0"/>
    <x v="0"/>
  </r>
  <r>
    <x v="11"/>
    <x v="247"/>
    <x v="0"/>
    <n v="38.21"/>
    <n v="38.67"/>
    <n v="38.01"/>
    <n v="38.380000000000003"/>
    <n v="38.318180834721652"/>
    <n v="92438"/>
    <n v="426"/>
    <n v="3542056"/>
    <n v="61912"/>
    <n v="66.98"/>
    <n v="0.66"/>
    <n v="0.17"/>
    <x v="0"/>
    <x v="0"/>
  </r>
  <r>
    <x v="11"/>
    <x v="248"/>
    <x v="0"/>
    <n v="38.39"/>
    <n v="38.5"/>
    <n v="37.75"/>
    <n v="37.99"/>
    <n v="38.182951424060739"/>
    <n v="109581"/>
    <n v="1089"/>
    <n v="4184126"/>
    <n v="54406"/>
    <n v="49.65"/>
    <n v="0.75"/>
    <n v="-0.4"/>
    <x v="1"/>
    <x v="0"/>
  </r>
  <r>
    <x v="11"/>
    <x v="249"/>
    <x v="0"/>
    <n v="38.69"/>
    <n v="38.69"/>
    <n v="38.11"/>
    <n v="38.32"/>
    <n v="38.357149651613518"/>
    <n v="84102"/>
    <n v="968"/>
    <n v="3225913"/>
    <n v="40668"/>
    <n v="48.36"/>
    <n v="0.57999999999999996"/>
    <n v="-0.37"/>
    <x v="1"/>
    <x v="0"/>
  </r>
  <r>
    <x v="12"/>
    <x v="0"/>
    <x v="0"/>
    <n v="143"/>
    <n v="144.25"/>
    <n v="140.19999999999999"/>
    <n v="141.15"/>
    <n v="142.59735298377751"/>
    <n v="55232"/>
    <n v="846"/>
    <n v="7875937"/>
    <m/>
    <m/>
    <n v="4.05"/>
    <n v="-1.85"/>
    <x v="1"/>
    <x v="0"/>
  </r>
  <r>
    <x v="12"/>
    <x v="1"/>
    <x v="0"/>
    <n v="142.55000000000001"/>
    <n v="144.4"/>
    <n v="139.69999999999999"/>
    <n v="142.44999999999999"/>
    <n v="142.6357172144414"/>
    <n v="92678"/>
    <n v="1360"/>
    <n v="13219193"/>
    <n v="53822"/>
    <n v="58.07"/>
    <n v="4.7"/>
    <n v="-0.1"/>
    <x v="1"/>
    <x v="0"/>
  </r>
  <r>
    <x v="12"/>
    <x v="2"/>
    <x v="0"/>
    <n v="137.05000000000001"/>
    <n v="143.5"/>
    <n v="135.75"/>
    <n v="142.30000000000001"/>
    <n v="140.31540668745438"/>
    <n v="120584"/>
    <n v="1639"/>
    <n v="16919793"/>
    <n v="92239"/>
    <n v="76.489999999999995"/>
    <n v="7.75"/>
    <n v="5.25"/>
    <x v="0"/>
    <x v="0"/>
  </r>
  <r>
    <x v="12"/>
    <x v="3"/>
    <x v="1"/>
    <n v="137.15"/>
    <n v="139.9"/>
    <n v="131.05000000000001"/>
    <n v="136.75"/>
    <n v="136.09739013301902"/>
    <n v="89085"/>
    <n v="1367"/>
    <n v="12124236"/>
    <n v="45832"/>
    <n v="51.45"/>
    <n v="8.85"/>
    <n v="-0.4"/>
    <x v="1"/>
    <x v="0"/>
  </r>
  <r>
    <x v="12"/>
    <x v="4"/>
    <x v="1"/>
    <n v="140.5"/>
    <n v="141.94999999999999"/>
    <n v="137.4"/>
    <n v="138.65"/>
    <n v="138.84344889689328"/>
    <n v="22210"/>
    <n v="471"/>
    <n v="3083713"/>
    <n v="9693"/>
    <n v="43.64"/>
    <n v="4.55"/>
    <n v="-1.85"/>
    <x v="1"/>
    <x v="0"/>
  </r>
  <r>
    <x v="12"/>
    <x v="5"/>
    <x v="1"/>
    <n v="133.5"/>
    <n v="141.19999999999999"/>
    <n v="133.5"/>
    <n v="139.85"/>
    <n v="139.52405433968912"/>
    <n v="90836"/>
    <n v="1788"/>
    <n v="12673807"/>
    <n v="58438"/>
    <n v="64.33"/>
    <n v="7.7"/>
    <n v="6.35"/>
    <x v="0"/>
    <x v="0"/>
  </r>
  <r>
    <x v="12"/>
    <x v="6"/>
    <x v="1"/>
    <n v="137.85"/>
    <n v="138.4"/>
    <n v="134.1"/>
    <n v="135.9"/>
    <n v="136.57983745176915"/>
    <n v="24362"/>
    <n v="524"/>
    <n v="3327358"/>
    <n v="10153"/>
    <n v="41.68"/>
    <n v="4.3"/>
    <n v="-1.95"/>
    <x v="1"/>
    <x v="0"/>
  </r>
  <r>
    <x v="12"/>
    <x v="7"/>
    <x v="1"/>
    <n v="135.9"/>
    <n v="138.19999999999999"/>
    <n v="135.75"/>
    <n v="137.94999999999999"/>
    <n v="137.39291530944627"/>
    <n v="19648"/>
    <n v="509"/>
    <n v="2699496"/>
    <n v="9150"/>
    <n v="46.57"/>
    <n v="2.4500000000000002"/>
    <n v="2.0499999999999998"/>
    <x v="0"/>
    <x v="0"/>
  </r>
  <r>
    <x v="12"/>
    <x v="8"/>
    <x v="2"/>
    <n v="134.9"/>
    <n v="136.94999999999999"/>
    <n v="133.05000000000001"/>
    <n v="135.65"/>
    <n v="135.3406342182891"/>
    <n v="40680"/>
    <n v="611"/>
    <n v="5505657"/>
    <n v="16594"/>
    <n v="40.79"/>
    <n v="3.9"/>
    <n v="0.75"/>
    <x v="0"/>
    <x v="0"/>
  </r>
  <r>
    <x v="12"/>
    <x v="9"/>
    <x v="2"/>
    <n v="135.25"/>
    <n v="137.19999999999999"/>
    <n v="133.5"/>
    <n v="134.9"/>
    <n v="134.75562072336265"/>
    <n v="51150"/>
    <n v="1022"/>
    <n v="6892750"/>
    <n v="15324"/>
    <n v="29.96"/>
    <n v="3.7"/>
    <n v="-0.35"/>
    <x v="1"/>
    <x v="0"/>
  </r>
  <r>
    <x v="12"/>
    <x v="10"/>
    <x v="2"/>
    <n v="141.80000000000001"/>
    <n v="141.80000000000001"/>
    <n v="137"/>
    <n v="137.25"/>
    <n v="138.61544061080826"/>
    <n v="120889"/>
    <n v="2027"/>
    <n v="16757082"/>
    <n v="82068"/>
    <n v="67.89"/>
    <n v="4.8"/>
    <n v="-4.55"/>
    <x v="1"/>
    <x v="0"/>
  </r>
  <r>
    <x v="12"/>
    <x v="11"/>
    <x v="2"/>
    <n v="142.55000000000001"/>
    <n v="144.5"/>
    <n v="140.05000000000001"/>
    <n v="141"/>
    <n v="142.58484961010026"/>
    <n v="96948"/>
    <n v="2095"/>
    <n v="13823316"/>
    <n v="45695"/>
    <n v="47.13"/>
    <n v="4.45"/>
    <n v="-1.55"/>
    <x v="1"/>
    <x v="0"/>
  </r>
  <r>
    <x v="12"/>
    <x v="12"/>
    <x v="3"/>
    <n v="132.19999999999999"/>
    <n v="143"/>
    <n v="132.19999999999999"/>
    <n v="141.9"/>
    <n v="140.52164241511957"/>
    <n v="119580"/>
    <n v="1770"/>
    <n v="16803578"/>
    <n v="68109"/>
    <n v="56.96"/>
    <n v="10.8"/>
    <n v="9.6999999999999993"/>
    <x v="0"/>
    <x v="0"/>
  </r>
  <r>
    <x v="12"/>
    <x v="13"/>
    <x v="3"/>
    <n v="135"/>
    <n v="138.85"/>
    <n v="134.30000000000001"/>
    <n v="137.25"/>
    <n v="136.53212857042598"/>
    <n v="142490"/>
    <n v="1618"/>
    <n v="19454463"/>
    <n v="65205"/>
    <n v="45.76"/>
    <n v="4.55"/>
    <n v="2.25"/>
    <x v="0"/>
    <x v="0"/>
  </r>
  <r>
    <x v="12"/>
    <x v="14"/>
    <x v="3"/>
    <n v="137.19999999999999"/>
    <n v="137.5"/>
    <n v="133.55000000000001"/>
    <n v="134.4"/>
    <n v="135.39006856674024"/>
    <n v="51191"/>
    <n v="626"/>
    <n v="6930753"/>
    <n v="27680"/>
    <n v="54.07"/>
    <n v="3.95"/>
    <n v="-2.8"/>
    <x v="1"/>
    <x v="0"/>
  </r>
  <r>
    <x v="12"/>
    <x v="15"/>
    <x v="3"/>
    <n v="132.05000000000001"/>
    <n v="138.35"/>
    <n v="132.05000000000001"/>
    <n v="137.25"/>
    <n v="136.69827603864405"/>
    <n v="146465"/>
    <n v="2102"/>
    <n v="20021513"/>
    <n v="76528"/>
    <n v="52.25"/>
    <n v="6.3"/>
    <n v="5.2"/>
    <x v="0"/>
    <x v="0"/>
  </r>
  <r>
    <x v="12"/>
    <x v="16"/>
    <x v="3"/>
    <n v="133.05000000000001"/>
    <n v="138.65"/>
    <n v="133.05000000000001"/>
    <n v="134.85"/>
    <n v="135.94548645609009"/>
    <n v="198281"/>
    <n v="2777"/>
    <n v="26955407"/>
    <n v="105054"/>
    <n v="52.98"/>
    <n v="5.6"/>
    <n v="1.8"/>
    <x v="0"/>
    <x v="0"/>
  </r>
  <r>
    <x v="12"/>
    <x v="17"/>
    <x v="4"/>
    <n v="128.65"/>
    <n v="137"/>
    <n v="127.65"/>
    <n v="135.25"/>
    <n v="134.25539799376327"/>
    <n v="236662"/>
    <n v="3534"/>
    <n v="31773151"/>
    <n v="141276"/>
    <n v="59.7"/>
    <n v="9.35"/>
    <n v="6.6"/>
    <x v="0"/>
    <x v="0"/>
  </r>
  <r>
    <x v="12"/>
    <x v="18"/>
    <x v="4"/>
    <n v="130.1"/>
    <n v="131.25"/>
    <n v="128"/>
    <n v="129.05000000000001"/>
    <n v="129.8240571931909"/>
    <n v="48817"/>
    <n v="915"/>
    <n v="6337621"/>
    <n v="26609"/>
    <n v="54.51"/>
    <n v="3.25"/>
    <n v="-1.05"/>
    <x v="1"/>
    <x v="0"/>
  </r>
  <r>
    <x v="12"/>
    <x v="19"/>
    <x v="4"/>
    <n v="132.1"/>
    <n v="132.1"/>
    <n v="128.85"/>
    <n v="130"/>
    <n v="130.54881183773279"/>
    <n v="47847"/>
    <n v="850"/>
    <n v="6246369"/>
    <n v="26666"/>
    <n v="55.73"/>
    <n v="3.25"/>
    <n v="-2.1"/>
    <x v="1"/>
    <x v="0"/>
  </r>
  <r>
    <x v="12"/>
    <x v="20"/>
    <x v="4"/>
    <n v="127.35"/>
    <n v="130"/>
    <n v="124.75"/>
    <n v="129.1"/>
    <n v="126.80904906580312"/>
    <n v="54967"/>
    <n v="1386"/>
    <n v="6970313"/>
    <n v="26848"/>
    <n v="48.84"/>
    <n v="5.25"/>
    <n v="1.75"/>
    <x v="0"/>
    <x v="0"/>
  </r>
  <r>
    <x v="12"/>
    <x v="21"/>
    <x v="0"/>
    <n v="127.3"/>
    <n v="129.1"/>
    <n v="125"/>
    <n v="125.8"/>
    <n v="127.0249547074981"/>
    <n v="34222"/>
    <n v="570"/>
    <n v="4347048"/>
    <n v="14634"/>
    <n v="42.76"/>
    <n v="4.0999999999999996"/>
    <n v="-1.5"/>
    <x v="1"/>
    <x v="0"/>
  </r>
  <r>
    <x v="12"/>
    <x v="22"/>
    <x v="0"/>
    <n v="126.55"/>
    <n v="128.85"/>
    <n v="125.7"/>
    <n v="127.25"/>
    <n v="127.4339981390833"/>
    <n v="98876"/>
    <n v="1255"/>
    <n v="12600164"/>
    <n v="58487"/>
    <n v="59.15"/>
    <n v="3.15"/>
    <n v="0.7"/>
    <x v="0"/>
    <x v="0"/>
  </r>
  <r>
    <x v="12"/>
    <x v="23"/>
    <x v="0"/>
    <n v="126.75"/>
    <n v="128.55000000000001"/>
    <n v="124.1"/>
    <n v="126.4"/>
    <n v="126.34563285915425"/>
    <n v="102985"/>
    <n v="1656"/>
    <n v="13011705"/>
    <n v="56833"/>
    <n v="55.19"/>
    <n v="4.45"/>
    <n v="-0.35"/>
    <x v="1"/>
    <x v="0"/>
  </r>
  <r>
    <x v="12"/>
    <x v="24"/>
    <x v="0"/>
    <n v="128.5"/>
    <n v="130.44999999999999"/>
    <n v="125.45"/>
    <n v="126.95"/>
    <n v="127.13040967722993"/>
    <n v="102178"/>
    <n v="1684"/>
    <n v="12989931"/>
    <n v="48419"/>
    <n v="47.39"/>
    <n v="5"/>
    <n v="-1.55"/>
    <x v="1"/>
    <x v="0"/>
  </r>
  <r>
    <x v="12"/>
    <x v="25"/>
    <x v="0"/>
    <n v="132"/>
    <n v="132"/>
    <n v="126.7"/>
    <n v="129.4"/>
    <n v="128.60682554969276"/>
    <n v="73723"/>
    <n v="1172"/>
    <n v="9481281"/>
    <n v="21407"/>
    <n v="29.04"/>
    <n v="5.3"/>
    <n v="-2.6"/>
    <x v="1"/>
    <x v="0"/>
  </r>
  <r>
    <x v="12"/>
    <x v="26"/>
    <x v="1"/>
    <n v="135.05000000000001"/>
    <n v="135.30000000000001"/>
    <n v="130.05000000000001"/>
    <n v="130.9"/>
    <n v="132.1430337936529"/>
    <n v="120496"/>
    <n v="1708"/>
    <n v="15922707"/>
    <n v="61036"/>
    <n v="50.65"/>
    <n v="5.25"/>
    <n v="-4.1500000000000004"/>
    <x v="1"/>
    <x v="0"/>
  </r>
  <r>
    <x v="12"/>
    <x v="27"/>
    <x v="2"/>
    <n v="124"/>
    <n v="137.6"/>
    <n v="124"/>
    <n v="135.55000000000001"/>
    <n v="133.78823153217843"/>
    <n v="356512"/>
    <n v="4393"/>
    <n v="47697110"/>
    <n v="214485"/>
    <n v="60.16"/>
    <n v="13.6"/>
    <n v="11.55"/>
    <x v="0"/>
    <x v="0"/>
  </r>
  <r>
    <x v="12"/>
    <x v="28"/>
    <x v="2"/>
    <n v="132.19999999999999"/>
    <n v="134.05000000000001"/>
    <n v="128.80000000000001"/>
    <n v="130.4"/>
    <n v="131.62828530196353"/>
    <n v="137202"/>
    <n v="2107"/>
    <n v="18059664"/>
    <n v="36885"/>
    <n v="26.88"/>
    <n v="5.25"/>
    <n v="-1.8"/>
    <x v="1"/>
    <x v="0"/>
  </r>
  <r>
    <x v="12"/>
    <x v="29"/>
    <x v="2"/>
    <n v="127.8"/>
    <n v="133.19999999999999"/>
    <n v="126.75"/>
    <n v="132.15"/>
    <n v="130.49200803828728"/>
    <n v="626004"/>
    <n v="8122"/>
    <n v="81688519"/>
    <n v="340616"/>
    <n v="54.41"/>
    <n v="6.45"/>
    <n v="4.3499999999999996"/>
    <x v="0"/>
    <x v="0"/>
  </r>
  <r>
    <x v="12"/>
    <x v="30"/>
    <x v="2"/>
    <n v="127.15"/>
    <n v="127.5"/>
    <n v="122.25"/>
    <n v="123.8"/>
    <n v="125.12674426000127"/>
    <n v="78615"/>
    <n v="1353"/>
    <n v="9836839"/>
    <n v="40606"/>
    <n v="51.65"/>
    <n v="5.25"/>
    <n v="-3.35"/>
    <x v="1"/>
    <x v="0"/>
  </r>
  <r>
    <x v="12"/>
    <x v="31"/>
    <x v="3"/>
    <n v="129.75"/>
    <n v="131.9"/>
    <n v="124.65"/>
    <n v="125.95"/>
    <n v="128.6574050400738"/>
    <n v="179918"/>
    <n v="2987"/>
    <n v="23147783"/>
    <n v="84557"/>
    <n v="47"/>
    <n v="7.25"/>
    <n v="-3.8"/>
    <x v="1"/>
    <x v="0"/>
  </r>
  <r>
    <x v="12"/>
    <x v="32"/>
    <x v="3"/>
    <n v="125.75"/>
    <n v="125.75"/>
    <n v="122.8"/>
    <n v="123.55"/>
    <n v="124.16994187655688"/>
    <n v="36130"/>
    <n v="355"/>
    <n v="4486260"/>
    <n v="24654"/>
    <n v="68.239999999999995"/>
    <n v="2.95"/>
    <n v="-2.2000000000000002"/>
    <x v="1"/>
    <x v="0"/>
  </r>
  <r>
    <x v="12"/>
    <x v="33"/>
    <x v="3"/>
    <n v="124.5"/>
    <n v="125.9"/>
    <n v="123.05"/>
    <n v="124.3"/>
    <n v="124.46331021027531"/>
    <n v="18452"/>
    <n v="546"/>
    <n v="2296597"/>
    <n v="6890"/>
    <n v="37.340000000000003"/>
    <n v="2.85"/>
    <n v="-0.2"/>
    <x v="1"/>
    <x v="0"/>
  </r>
  <r>
    <x v="12"/>
    <x v="34"/>
    <x v="3"/>
    <n v="125"/>
    <n v="126.35"/>
    <n v="123.2"/>
    <n v="123.75"/>
    <n v="124.80146025841429"/>
    <n v="50539"/>
    <n v="941"/>
    <n v="6307341"/>
    <n v="28777"/>
    <n v="56.94"/>
    <n v="3.15"/>
    <n v="-1.25"/>
    <x v="1"/>
    <x v="0"/>
  </r>
  <r>
    <x v="12"/>
    <x v="35"/>
    <x v="3"/>
    <n v="126.25"/>
    <n v="127.15"/>
    <n v="121.5"/>
    <n v="125.55"/>
    <n v="124.60838646034247"/>
    <n v="67919"/>
    <n v="1303"/>
    <n v="8463277"/>
    <n v="25735"/>
    <n v="37.89"/>
    <n v="5.65"/>
    <n v="-0.7"/>
    <x v="1"/>
    <x v="0"/>
  </r>
  <r>
    <x v="12"/>
    <x v="36"/>
    <x v="4"/>
    <n v="126.7"/>
    <n v="126.75"/>
    <n v="123.7"/>
    <n v="125.95"/>
    <n v="125.55198272560949"/>
    <n v="94012"/>
    <n v="1525"/>
    <n v="11803393"/>
    <n v="62297"/>
    <n v="66.260000000000005"/>
    <n v="3.05"/>
    <n v="-0.75"/>
    <x v="1"/>
    <x v="0"/>
  </r>
  <r>
    <x v="12"/>
    <x v="37"/>
    <x v="4"/>
    <n v="121.95"/>
    <n v="126.7"/>
    <n v="121.6"/>
    <n v="126.1"/>
    <n v="124.38291778085464"/>
    <n v="189226"/>
    <n v="2402"/>
    <n v="23536482"/>
    <n v="118661"/>
    <n v="62.71"/>
    <n v="5.0999999999999996"/>
    <n v="4.1500000000000004"/>
    <x v="0"/>
    <x v="0"/>
  </r>
  <r>
    <x v="12"/>
    <x v="38"/>
    <x v="4"/>
    <n v="120.35"/>
    <n v="122.5"/>
    <n v="120"/>
    <n v="121.35"/>
    <n v="121.32329115513831"/>
    <n v="63698"/>
    <n v="812"/>
    <n v="7728051"/>
    <n v="44633"/>
    <n v="70.069999999999993"/>
    <n v="2.5"/>
    <n v="1"/>
    <x v="0"/>
    <x v="0"/>
  </r>
  <r>
    <x v="12"/>
    <x v="39"/>
    <x v="4"/>
    <n v="119"/>
    <n v="122.5"/>
    <n v="118.35"/>
    <n v="120.6"/>
    <n v="120.95172060773866"/>
    <n v="128937"/>
    <n v="2511"/>
    <n v="15595152"/>
    <n v="56989"/>
    <n v="44.2"/>
    <n v="4.1500000000000004"/>
    <n v="1.6"/>
    <x v="0"/>
    <x v="0"/>
  </r>
  <r>
    <x v="12"/>
    <x v="40"/>
    <x v="4"/>
    <n v="115.65"/>
    <n v="120.6"/>
    <n v="115.4"/>
    <n v="118.55"/>
    <n v="118.59937444754199"/>
    <n v="73535"/>
    <n v="1294"/>
    <n v="8721205"/>
    <n v="41816"/>
    <n v="56.87"/>
    <n v="5.2"/>
    <n v="2.9"/>
    <x v="0"/>
    <x v="0"/>
  </r>
  <r>
    <x v="12"/>
    <x v="41"/>
    <x v="0"/>
    <n v="115.05"/>
    <n v="116"/>
    <n v="114.35"/>
    <n v="114.85"/>
    <n v="114.92719755980741"/>
    <n v="39669"/>
    <n v="1474"/>
    <n v="4559047"/>
    <n v="28511"/>
    <n v="71.87"/>
    <n v="1.65"/>
    <n v="-0.2"/>
    <x v="1"/>
    <x v="0"/>
  </r>
  <r>
    <x v="12"/>
    <x v="42"/>
    <x v="0"/>
    <n v="116.95"/>
    <n v="117"/>
    <n v="114.4"/>
    <n v="115.05"/>
    <n v="115.79715689884259"/>
    <n v="62467"/>
    <n v="1171"/>
    <n v="7233501"/>
    <n v="24439"/>
    <n v="39.119999999999997"/>
    <n v="2.6"/>
    <n v="-1.9"/>
    <x v="1"/>
    <x v="0"/>
  </r>
  <r>
    <x v="12"/>
    <x v="43"/>
    <x v="0"/>
    <n v="115.1"/>
    <n v="116.25"/>
    <n v="113.5"/>
    <n v="114.2"/>
    <n v="114.9509058521962"/>
    <n v="23017"/>
    <n v="525"/>
    <n v="2645825"/>
    <n v="15646"/>
    <n v="67.98"/>
    <n v="2.75"/>
    <n v="-0.9"/>
    <x v="1"/>
    <x v="0"/>
  </r>
  <r>
    <x v="12"/>
    <x v="44"/>
    <x v="0"/>
    <n v="115.65"/>
    <n v="116.05"/>
    <n v="113.65"/>
    <n v="115.1"/>
    <n v="114.35185982170304"/>
    <n v="16265"/>
    <n v="395"/>
    <n v="1859933"/>
    <n v="9991"/>
    <n v="61.43"/>
    <n v="2.4"/>
    <n v="-0.55000000000000004"/>
    <x v="1"/>
    <x v="0"/>
  </r>
  <r>
    <x v="12"/>
    <x v="45"/>
    <x v="0"/>
    <n v="117.6"/>
    <n v="119.1"/>
    <n v="115.1"/>
    <n v="115.8"/>
    <n v="117.02826924589132"/>
    <n v="25434"/>
    <n v="601"/>
    <n v="2976497"/>
    <n v="13305"/>
    <n v="52.31"/>
    <n v="4"/>
    <n v="-1.8"/>
    <x v="1"/>
    <x v="0"/>
  </r>
  <r>
    <x v="12"/>
    <x v="46"/>
    <x v="1"/>
    <n v="119.25"/>
    <n v="120.05"/>
    <n v="117.05"/>
    <n v="117.6"/>
    <n v="118.78476063322525"/>
    <n v="20972"/>
    <n v="498"/>
    <n v="2491154"/>
    <n v="9986"/>
    <n v="47.62"/>
    <n v="3"/>
    <n v="-1.65"/>
    <x v="1"/>
    <x v="0"/>
  </r>
  <r>
    <x v="12"/>
    <x v="47"/>
    <x v="1"/>
    <n v="115"/>
    <n v="118.4"/>
    <n v="115"/>
    <n v="117.2"/>
    <n v="117.42327206188139"/>
    <n v="24046"/>
    <n v="407"/>
    <n v="2823560"/>
    <n v="16681"/>
    <n v="69.37"/>
    <n v="3.4"/>
    <n v="2.2000000000000002"/>
    <x v="0"/>
    <x v="0"/>
  </r>
  <r>
    <x v="12"/>
    <x v="48"/>
    <x v="1"/>
    <n v="119.9"/>
    <n v="120.4"/>
    <n v="117"/>
    <n v="117.45"/>
    <n v="118.1954237062658"/>
    <n v="15034"/>
    <n v="484"/>
    <n v="1776950"/>
    <n v="6974"/>
    <n v="46.39"/>
    <n v="3.4"/>
    <n v="-2.4500000000000002"/>
    <x v="1"/>
    <x v="0"/>
  </r>
  <r>
    <x v="12"/>
    <x v="49"/>
    <x v="1"/>
    <n v="114"/>
    <n v="120.25"/>
    <n v="114"/>
    <n v="119.65"/>
    <n v="118.96658328021456"/>
    <n v="166294"/>
    <n v="2935"/>
    <n v="19783429"/>
    <n v="127633"/>
    <n v="76.75"/>
    <n v="6.25"/>
    <n v="5.65"/>
    <x v="0"/>
    <x v="0"/>
  </r>
  <r>
    <x v="12"/>
    <x v="50"/>
    <x v="2"/>
    <n v="114.01"/>
    <n v="116.74"/>
    <n v="113.64"/>
    <n v="114.72"/>
    <n v="114.69111022584501"/>
    <n v="32633"/>
    <n v="665"/>
    <n v="3742715"/>
    <n v="17158"/>
    <n v="52.58"/>
    <n v="3.1"/>
    <n v="0.71"/>
    <x v="0"/>
    <x v="0"/>
  </r>
  <r>
    <x v="12"/>
    <x v="51"/>
    <x v="3"/>
    <n v="117.05"/>
    <n v="117.46"/>
    <n v="114.3"/>
    <n v="114.85"/>
    <n v="115.39234826688588"/>
    <n v="29196"/>
    <n v="791"/>
    <n v="3368995"/>
    <n v="15720"/>
    <n v="53.84"/>
    <n v="3.16"/>
    <n v="-2.2000000000000002"/>
    <x v="1"/>
    <x v="0"/>
  </r>
  <r>
    <x v="12"/>
    <x v="52"/>
    <x v="3"/>
    <n v="119.82"/>
    <n v="119.82"/>
    <n v="115.73"/>
    <n v="116.06"/>
    <n v="116.85742943115059"/>
    <n v="13958"/>
    <n v="298"/>
    <n v="1631096"/>
    <n v="10957"/>
    <n v="78.5"/>
    <n v="4.09"/>
    <n v="-3.76"/>
    <x v="1"/>
    <x v="0"/>
  </r>
  <r>
    <x v="12"/>
    <x v="53"/>
    <x v="3"/>
    <n v="119"/>
    <n v="122.5"/>
    <n v="116.59"/>
    <n v="116.87"/>
    <n v="120.00315055637485"/>
    <n v="59672"/>
    <n v="822"/>
    <n v="7160828"/>
    <n v="29347"/>
    <n v="49.18"/>
    <n v="5.91"/>
    <n v="-2.13"/>
    <x v="1"/>
    <x v="0"/>
  </r>
  <r>
    <x v="12"/>
    <x v="54"/>
    <x v="3"/>
    <n v="115.59"/>
    <n v="118.6"/>
    <n v="115.5"/>
    <n v="118.02"/>
    <n v="116.98540287421282"/>
    <n v="30965"/>
    <n v="667"/>
    <n v="3622453"/>
    <n v="21124"/>
    <n v="68.22"/>
    <n v="3.1"/>
    <n v="2.4300000000000002"/>
    <x v="0"/>
    <x v="0"/>
  </r>
  <r>
    <x v="12"/>
    <x v="55"/>
    <x v="3"/>
    <n v="112"/>
    <n v="117.13"/>
    <n v="112"/>
    <n v="113.41"/>
    <n v="114.05309795490876"/>
    <n v="72564"/>
    <n v="1101"/>
    <n v="8276149"/>
    <n v="37254"/>
    <n v="51.34"/>
    <n v="5.13"/>
    <n v="1.41"/>
    <x v="0"/>
    <x v="0"/>
  </r>
  <r>
    <x v="12"/>
    <x v="56"/>
    <x v="4"/>
    <n v="111"/>
    <n v="117.3"/>
    <n v="111"/>
    <n v="115.24"/>
    <n v="116.00204209437199"/>
    <n v="36727"/>
    <n v="949"/>
    <n v="4260407"/>
    <n v="22209"/>
    <n v="60.47"/>
    <n v="6.3"/>
    <n v="4.24"/>
    <x v="0"/>
    <x v="0"/>
  </r>
  <r>
    <x v="12"/>
    <x v="57"/>
    <x v="4"/>
    <n v="115.13"/>
    <n v="117.08"/>
    <n v="112.48"/>
    <n v="113.75"/>
    <n v="114.64653993112883"/>
    <n v="21199"/>
    <n v="742"/>
    <n v="2430392"/>
    <n v="8669"/>
    <n v="40.89"/>
    <n v="4.5999999999999996"/>
    <n v="-1.38"/>
    <x v="1"/>
    <x v="0"/>
  </r>
  <r>
    <x v="12"/>
    <x v="58"/>
    <x v="4"/>
    <n v="116.11"/>
    <n v="118.67"/>
    <n v="115.22"/>
    <n v="115.79"/>
    <n v="116.95262090935418"/>
    <n v="17265"/>
    <n v="711"/>
    <n v="2019187"/>
    <n v="6136"/>
    <n v="35.54"/>
    <n v="3.45"/>
    <n v="-0.32"/>
    <x v="1"/>
    <x v="0"/>
  </r>
  <r>
    <x v="12"/>
    <x v="59"/>
    <x v="4"/>
    <n v="116.13"/>
    <n v="119.5"/>
    <n v="116.04"/>
    <n v="117.49"/>
    <n v="118.23805204929091"/>
    <n v="133412"/>
    <n v="2335"/>
    <n v="15774375"/>
    <n v="74212"/>
    <n v="55.63"/>
    <n v="3.46"/>
    <n v="1.36"/>
    <x v="0"/>
    <x v="0"/>
  </r>
  <r>
    <x v="12"/>
    <x v="60"/>
    <x v="4"/>
    <n v="115.01"/>
    <n v="117.61"/>
    <n v="113.04"/>
    <n v="114.98"/>
    <n v="114.95861348098762"/>
    <n v="70796"/>
    <n v="1513"/>
    <n v="8138610"/>
    <n v="33576"/>
    <n v="47.43"/>
    <n v="4.57"/>
    <n v="-0.03"/>
    <x v="1"/>
    <x v="0"/>
  </r>
  <r>
    <x v="12"/>
    <x v="61"/>
    <x v="0"/>
    <n v="112.5"/>
    <n v="118"/>
    <n v="111.17"/>
    <n v="117.21"/>
    <n v="115.2604460241382"/>
    <n v="167121"/>
    <n v="2833"/>
    <n v="19262441"/>
    <n v="101913"/>
    <n v="60.98"/>
    <n v="6.83"/>
    <n v="4.71"/>
    <x v="0"/>
    <x v="0"/>
  </r>
  <r>
    <x v="12"/>
    <x v="62"/>
    <x v="0"/>
    <n v="115.2"/>
    <n v="117"/>
    <n v="112.5"/>
    <n v="115.17"/>
    <n v="114.89200918573876"/>
    <n v="205536"/>
    <n v="3723"/>
    <n v="23614444"/>
    <n v="101893"/>
    <n v="49.57"/>
    <n v="4.5"/>
    <n v="-0.03"/>
    <x v="1"/>
    <x v="0"/>
  </r>
  <r>
    <x v="12"/>
    <x v="63"/>
    <x v="0"/>
    <n v="113"/>
    <n v="116"/>
    <n v="112.33"/>
    <n v="115.19"/>
    <n v="114.44279655504384"/>
    <n v="115299"/>
    <n v="2410"/>
    <n v="13195140"/>
    <n v="62445"/>
    <n v="54.16"/>
    <n v="3.67"/>
    <n v="2.19"/>
    <x v="0"/>
    <x v="0"/>
  </r>
  <r>
    <x v="12"/>
    <x v="64"/>
    <x v="0"/>
    <n v="112.05"/>
    <n v="113.99"/>
    <n v="111.45"/>
    <n v="112.69"/>
    <n v="112.77284641541513"/>
    <n v="141160"/>
    <n v="2682"/>
    <n v="15919015"/>
    <n v="76789"/>
    <n v="54.4"/>
    <n v="2.54"/>
    <n v="0.64"/>
    <x v="0"/>
    <x v="0"/>
  </r>
  <r>
    <x v="12"/>
    <x v="65"/>
    <x v="0"/>
    <n v="102.06"/>
    <n v="112"/>
    <n v="102.06"/>
    <n v="111.21"/>
    <n v="109.29049224884236"/>
    <n v="119208"/>
    <n v="1882"/>
    <n v="13028301"/>
    <n v="58085"/>
    <n v="48.73"/>
    <n v="9.94"/>
    <n v="9.15"/>
    <x v="0"/>
    <x v="0"/>
  </r>
  <r>
    <x v="12"/>
    <x v="66"/>
    <x v="1"/>
    <n v="101"/>
    <n v="105.3"/>
    <n v="100.96"/>
    <n v="103.82"/>
    <n v="103.56046948851755"/>
    <n v="113826"/>
    <n v="2030"/>
    <n v="11787874"/>
    <n v="69155"/>
    <n v="60.76"/>
    <n v="4.34"/>
    <n v="2.82"/>
    <x v="0"/>
    <x v="0"/>
  </r>
  <r>
    <x v="12"/>
    <x v="67"/>
    <x v="1"/>
    <n v="104"/>
    <n v="104"/>
    <n v="100.5"/>
    <n v="100.9"/>
    <n v="101.91152001967133"/>
    <n v="48802"/>
    <n v="864"/>
    <n v="4973486"/>
    <n v="28023"/>
    <n v="57.42"/>
    <n v="3.5"/>
    <n v="-3.1"/>
    <x v="1"/>
    <x v="0"/>
  </r>
  <r>
    <x v="12"/>
    <x v="68"/>
    <x v="1"/>
    <n v="101.4"/>
    <n v="103.82"/>
    <n v="100.1"/>
    <n v="102.7"/>
    <n v="101.75019811873342"/>
    <n v="29023"/>
    <n v="659"/>
    <n v="2953096"/>
    <n v="16276"/>
    <n v="56.08"/>
    <n v="3.72"/>
    <n v="1.3"/>
    <x v="0"/>
    <x v="0"/>
  </r>
  <r>
    <x v="12"/>
    <x v="69"/>
    <x v="1"/>
    <n v="100"/>
    <n v="103"/>
    <n v="99.9"/>
    <n v="100.95"/>
    <n v="101.7844959520905"/>
    <n v="45085"/>
    <n v="968"/>
    <n v="4588954"/>
    <n v="26204"/>
    <n v="58.12"/>
    <n v="3.1"/>
    <n v="0.95"/>
    <x v="0"/>
    <x v="0"/>
  </r>
  <r>
    <x v="12"/>
    <x v="70"/>
    <x v="1"/>
    <n v="96.41"/>
    <n v="103.17"/>
    <n v="96.41"/>
    <n v="101.32"/>
    <n v="101.35279580440688"/>
    <n v="53008"/>
    <n v="1244"/>
    <n v="5372509"/>
    <n v="32685"/>
    <n v="61.66"/>
    <n v="6.76"/>
    <n v="4.91"/>
    <x v="0"/>
    <x v="0"/>
  </r>
  <r>
    <x v="12"/>
    <x v="71"/>
    <x v="2"/>
    <n v="93.51"/>
    <n v="99.3"/>
    <n v="93.51"/>
    <n v="98"/>
    <n v="97.075720789074353"/>
    <n v="59310"/>
    <n v="888"/>
    <n v="5757561"/>
    <n v="43690"/>
    <n v="73.66"/>
    <n v="5.79"/>
    <n v="4.49"/>
    <x v="0"/>
    <x v="0"/>
  </r>
  <r>
    <x v="12"/>
    <x v="72"/>
    <x v="2"/>
    <n v="96.5"/>
    <n v="96.5"/>
    <n v="93.9"/>
    <n v="95.11"/>
    <n v="95.052082419991237"/>
    <n v="11405"/>
    <n v="327"/>
    <n v="1084069"/>
    <n v="5933"/>
    <n v="52.02"/>
    <n v="2.6"/>
    <n v="-1.39"/>
    <x v="1"/>
    <x v="0"/>
  </r>
  <r>
    <x v="12"/>
    <x v="73"/>
    <x v="2"/>
    <n v="93.55"/>
    <n v="95.75"/>
    <n v="93.35"/>
    <n v="95.11"/>
    <n v="94.093590491468575"/>
    <n v="27428"/>
    <n v="579"/>
    <n v="2580799"/>
    <n v="17055"/>
    <n v="62.18"/>
    <n v="2.4"/>
    <n v="1.56"/>
    <x v="0"/>
    <x v="0"/>
  </r>
  <r>
    <x v="12"/>
    <x v="74"/>
    <x v="2"/>
    <n v="93.4"/>
    <n v="95.04"/>
    <n v="92.17"/>
    <n v="93.71"/>
    <n v="93.484497348340014"/>
    <n v="60151"/>
    <n v="842"/>
    <n v="5623186"/>
    <n v="36167"/>
    <n v="60.13"/>
    <n v="2.87"/>
    <n v="0.31"/>
    <x v="0"/>
    <x v="0"/>
  </r>
  <r>
    <x v="12"/>
    <x v="75"/>
    <x v="2"/>
    <n v="91.92"/>
    <n v="94.52"/>
    <n v="91.92"/>
    <n v="93.46"/>
    <n v="93.818055297828906"/>
    <n v="10778"/>
    <n v="277"/>
    <n v="1011171"/>
    <n v="5345"/>
    <n v="49.59"/>
    <n v="2.6"/>
    <n v="1.54"/>
    <x v="0"/>
    <x v="0"/>
  </r>
  <r>
    <x v="12"/>
    <x v="76"/>
    <x v="3"/>
    <n v="93.01"/>
    <n v="95.31"/>
    <n v="93.01"/>
    <n v="93.58"/>
    <n v="94.339525258066118"/>
    <n v="40106"/>
    <n v="993"/>
    <n v="3783581"/>
    <n v="21878"/>
    <n v="54.55"/>
    <n v="2.2999999999999998"/>
    <n v="0.56999999999999995"/>
    <x v="0"/>
    <x v="0"/>
  </r>
  <r>
    <x v="12"/>
    <x v="77"/>
    <x v="3"/>
    <n v="94.9"/>
    <n v="95"/>
    <n v="93.12"/>
    <n v="93.85"/>
    <n v="93.963921034717501"/>
    <n v="42601"/>
    <n v="941"/>
    <n v="4002957"/>
    <n v="20939"/>
    <n v="49.15"/>
    <n v="1.88"/>
    <n v="-1.05"/>
    <x v="1"/>
    <x v="0"/>
  </r>
  <r>
    <x v="12"/>
    <x v="78"/>
    <x v="3"/>
    <n v="91.5"/>
    <n v="95.43"/>
    <n v="91.5"/>
    <n v="94.53"/>
    <n v="93.967214846638726"/>
    <n v="56794"/>
    <n v="981"/>
    <n v="5336774"/>
    <n v="22534"/>
    <n v="39.68"/>
    <n v="3.93"/>
    <n v="3.03"/>
    <x v="0"/>
    <x v="0"/>
  </r>
  <r>
    <x v="12"/>
    <x v="79"/>
    <x v="3"/>
    <n v="93.39"/>
    <n v="93.39"/>
    <n v="90.43"/>
    <n v="90.91"/>
    <n v="91.659106016961104"/>
    <n v="49643"/>
    <n v="783"/>
    <n v="4550233"/>
    <n v="30675"/>
    <n v="61.79"/>
    <n v="2.96"/>
    <n v="-2.48"/>
    <x v="1"/>
    <x v="0"/>
  </r>
  <r>
    <x v="12"/>
    <x v="80"/>
    <x v="3"/>
    <n v="92.05"/>
    <n v="94.6"/>
    <n v="90.9"/>
    <n v="92.06"/>
    <n v="92.618071166182361"/>
    <n v="91195"/>
    <n v="1209"/>
    <n v="8446305"/>
    <n v="47082"/>
    <n v="51.63"/>
    <n v="3.7"/>
    <n v="0.01"/>
    <x v="0"/>
    <x v="0"/>
  </r>
  <r>
    <x v="12"/>
    <x v="81"/>
    <x v="4"/>
    <n v="89.44"/>
    <n v="92"/>
    <n v="89.01"/>
    <n v="90.69"/>
    <n v="89.731091095352767"/>
    <n v="75163"/>
    <n v="1145"/>
    <n v="6744458"/>
    <n v="38210"/>
    <n v="50.84"/>
    <n v="2.99"/>
    <n v="1.25"/>
    <x v="0"/>
    <x v="0"/>
  </r>
  <r>
    <x v="12"/>
    <x v="82"/>
    <x v="4"/>
    <n v="90"/>
    <n v="90"/>
    <n v="87.4"/>
    <n v="88.71"/>
    <n v="88.592471997916121"/>
    <n v="46068"/>
    <n v="1143"/>
    <n v="4081278"/>
    <n v="32348"/>
    <n v="70.22"/>
    <n v="2.6"/>
    <n v="-1.29"/>
    <x v="1"/>
    <x v="0"/>
  </r>
  <r>
    <x v="12"/>
    <x v="83"/>
    <x v="4"/>
    <n v="88.25"/>
    <n v="90.3"/>
    <n v="88.11"/>
    <n v="89.08"/>
    <n v="89.184739600042775"/>
    <n v="18702"/>
    <n v="294"/>
    <n v="1667933"/>
    <n v="11297"/>
    <n v="60.41"/>
    <n v="2.19"/>
    <n v="0.83"/>
    <x v="0"/>
    <x v="0"/>
  </r>
  <r>
    <x v="12"/>
    <x v="84"/>
    <x v="4"/>
    <n v="85.2"/>
    <n v="88.5"/>
    <n v="85.2"/>
    <n v="87.98"/>
    <n v="87.322088008958133"/>
    <n v="41973"/>
    <n v="789"/>
    <n v="3665170"/>
    <n v="25680"/>
    <n v="61.18"/>
    <n v="3.3"/>
    <n v="2.78"/>
    <x v="0"/>
    <x v="0"/>
  </r>
  <r>
    <x v="12"/>
    <x v="85"/>
    <x v="4"/>
    <n v="87.99"/>
    <n v="87.99"/>
    <n v="85.2"/>
    <n v="85.57"/>
    <n v="85.961925343811401"/>
    <n v="50900"/>
    <n v="1318"/>
    <n v="4375462"/>
    <n v="34364"/>
    <n v="67.510000000000005"/>
    <n v="2.79"/>
    <n v="-2.42"/>
    <x v="1"/>
    <x v="0"/>
  </r>
  <r>
    <x v="12"/>
    <x v="86"/>
    <x v="0"/>
    <n v="84.97"/>
    <n v="85.22"/>
    <n v="83.79"/>
    <n v="84.05"/>
    <n v="84.218360096632082"/>
    <n v="35185"/>
    <n v="1047"/>
    <n v="2963223"/>
    <n v="19985"/>
    <n v="56.8"/>
    <n v="1.43"/>
    <n v="-0.92"/>
    <x v="1"/>
    <x v="0"/>
  </r>
  <r>
    <x v="12"/>
    <x v="87"/>
    <x v="0"/>
    <n v="85.51"/>
    <n v="87.8"/>
    <n v="84.8"/>
    <n v="84.97"/>
    <n v="86.038184892612875"/>
    <n v="39623"/>
    <n v="1468"/>
    <n v="3409091"/>
    <n v="18048"/>
    <n v="45.55"/>
    <n v="3"/>
    <n v="-0.54"/>
    <x v="1"/>
    <x v="0"/>
  </r>
  <r>
    <x v="12"/>
    <x v="88"/>
    <x v="0"/>
    <n v="83.51"/>
    <n v="85.94"/>
    <n v="83.51"/>
    <n v="84.69"/>
    <n v="84.330786751447278"/>
    <n v="42148"/>
    <n v="1039"/>
    <n v="3554374"/>
    <n v="28945"/>
    <n v="68.67"/>
    <n v="2.4300000000000002"/>
    <n v="1.18"/>
    <x v="0"/>
    <x v="0"/>
  </r>
  <r>
    <x v="12"/>
    <x v="89"/>
    <x v="0"/>
    <n v="86.38"/>
    <n v="88.18"/>
    <n v="84.71"/>
    <n v="85.19"/>
    <n v="85.832190102890735"/>
    <n v="40820"/>
    <n v="966"/>
    <n v="3503670"/>
    <n v="26009"/>
    <n v="63.72"/>
    <n v="3.47"/>
    <n v="-1.19"/>
    <x v="1"/>
    <x v="0"/>
  </r>
  <r>
    <x v="12"/>
    <x v="90"/>
    <x v="0"/>
    <n v="86.29"/>
    <n v="88.8"/>
    <n v="86.29"/>
    <n v="87.4"/>
    <n v="88.057372346528979"/>
    <n v="24402"/>
    <n v="605"/>
    <n v="2148776"/>
    <n v="14475"/>
    <n v="59.32"/>
    <n v="2.5099999999999998"/>
    <n v="1.1100000000000001"/>
    <x v="0"/>
    <x v="0"/>
  </r>
  <r>
    <x v="12"/>
    <x v="91"/>
    <x v="1"/>
    <n v="88.86"/>
    <n v="90.37"/>
    <n v="87.44"/>
    <n v="88.14"/>
    <n v="89.049385450116262"/>
    <n v="18062"/>
    <n v="571"/>
    <n v="1608410"/>
    <n v="10843"/>
    <n v="60.03"/>
    <n v="2.93"/>
    <n v="-0.72"/>
    <x v="1"/>
    <x v="0"/>
  </r>
  <r>
    <x v="12"/>
    <x v="92"/>
    <x v="2"/>
    <n v="92.25"/>
    <n v="93.66"/>
    <n v="88.5"/>
    <n v="88.8"/>
    <n v="90.426584218014668"/>
    <n v="91370"/>
    <n v="1441"/>
    <n v="8262277"/>
    <n v="34572"/>
    <n v="37.840000000000003"/>
    <n v="5.16"/>
    <n v="-3.45"/>
    <x v="1"/>
    <x v="0"/>
  </r>
  <r>
    <x v="12"/>
    <x v="93"/>
    <x v="2"/>
    <n v="91"/>
    <n v="91.7"/>
    <n v="89.02"/>
    <n v="89.62"/>
    <n v="90.248652841280204"/>
    <n v="24496"/>
    <n v="532"/>
    <n v="2210731"/>
    <n v="17211"/>
    <n v="70.260000000000005"/>
    <n v="2.68"/>
    <n v="-1.38"/>
    <x v="1"/>
    <x v="0"/>
  </r>
  <r>
    <x v="12"/>
    <x v="94"/>
    <x v="2"/>
    <n v="90.9"/>
    <n v="90.9"/>
    <n v="89"/>
    <n v="89.31"/>
    <n v="89.604790626733219"/>
    <n v="28848"/>
    <n v="884"/>
    <n v="2584919"/>
    <n v="18142"/>
    <n v="62.89"/>
    <n v="1.9"/>
    <n v="-1.59"/>
    <x v="1"/>
    <x v="0"/>
  </r>
  <r>
    <x v="12"/>
    <x v="95"/>
    <x v="3"/>
    <n v="93"/>
    <n v="93"/>
    <n v="89.43"/>
    <n v="90.02"/>
    <n v="90.416935729515686"/>
    <n v="16415"/>
    <n v="774"/>
    <n v="1484194"/>
    <n v="9219"/>
    <n v="56.16"/>
    <n v="3.57"/>
    <n v="-2.98"/>
    <x v="1"/>
    <x v="0"/>
  </r>
  <r>
    <x v="12"/>
    <x v="96"/>
    <x v="3"/>
    <n v="93.98"/>
    <n v="93.98"/>
    <n v="91.45"/>
    <n v="92.29"/>
    <n v="92.784442318015266"/>
    <n v="42847"/>
    <n v="539"/>
    <n v="3975535"/>
    <n v="26076"/>
    <n v="60.86"/>
    <n v="2.5299999999999998"/>
    <n v="-1.69"/>
    <x v="1"/>
    <x v="0"/>
  </r>
  <r>
    <x v="12"/>
    <x v="97"/>
    <x v="3"/>
    <n v="93.89"/>
    <n v="94.29"/>
    <n v="90.17"/>
    <n v="92.75"/>
    <n v="92.142301038062286"/>
    <n v="16184"/>
    <n v="553"/>
    <n v="1491231"/>
    <n v="6451"/>
    <n v="39.86"/>
    <n v="4.12"/>
    <n v="-1.1399999999999999"/>
    <x v="1"/>
    <x v="0"/>
  </r>
  <r>
    <x v="12"/>
    <x v="98"/>
    <x v="3"/>
    <n v="95"/>
    <n v="95"/>
    <n v="92.78"/>
    <n v="93.01"/>
    <n v="93.110747847520585"/>
    <n v="58421"/>
    <n v="713"/>
    <n v="5439623"/>
    <n v="38163"/>
    <n v="65.319999999999993"/>
    <n v="2.2200000000000002"/>
    <n v="-1.99"/>
    <x v="1"/>
    <x v="0"/>
  </r>
  <r>
    <x v="12"/>
    <x v="99"/>
    <x v="3"/>
    <n v="91.79"/>
    <n v="93.9"/>
    <n v="91.79"/>
    <n v="93.23"/>
    <n v="93.092775584249281"/>
    <n v="93710"/>
    <n v="1297"/>
    <n v="8723724"/>
    <n v="51111"/>
    <n v="54.54"/>
    <n v="2.11"/>
    <n v="1.44"/>
    <x v="0"/>
    <x v="0"/>
  </r>
  <r>
    <x v="12"/>
    <x v="100"/>
    <x v="4"/>
    <n v="88.91"/>
    <n v="91.81"/>
    <n v="88.91"/>
    <n v="90.78"/>
    <n v="90.152718715164525"/>
    <n v="48442"/>
    <n v="1228"/>
    <n v="4367178"/>
    <n v="23415"/>
    <n v="48.34"/>
    <n v="2.9"/>
    <n v="1.87"/>
    <x v="0"/>
    <x v="0"/>
  </r>
  <r>
    <x v="12"/>
    <x v="101"/>
    <x v="4"/>
    <n v="88"/>
    <n v="90.9"/>
    <n v="88"/>
    <n v="89.5"/>
    <n v="89.331312269135111"/>
    <n v="67951"/>
    <n v="989"/>
    <n v="6070152"/>
    <n v="40939"/>
    <n v="60.25"/>
    <n v="2.9"/>
    <n v="1.5"/>
    <x v="0"/>
    <x v="0"/>
  </r>
  <r>
    <x v="12"/>
    <x v="102"/>
    <x v="4"/>
    <n v="84.9"/>
    <n v="87.88"/>
    <n v="84.9"/>
    <n v="87.07"/>
    <n v="87.321104585780333"/>
    <n v="40015"/>
    <n v="1567"/>
    <n v="3494154"/>
    <n v="18124"/>
    <n v="45.29"/>
    <n v="2.98"/>
    <n v="2.17"/>
    <x v="0"/>
    <x v="0"/>
  </r>
  <r>
    <x v="12"/>
    <x v="103"/>
    <x v="0"/>
    <n v="86.77"/>
    <n v="86.77"/>
    <n v="83.91"/>
    <n v="84.09"/>
    <n v="84.662326664549596"/>
    <n v="18894"/>
    <n v="520"/>
    <n v="1599610"/>
    <n v="9666"/>
    <n v="51.16"/>
    <n v="2.86"/>
    <n v="-2.68"/>
    <x v="1"/>
    <x v="0"/>
  </r>
  <r>
    <x v="12"/>
    <x v="104"/>
    <x v="0"/>
    <n v="85.53"/>
    <n v="86.16"/>
    <n v="83.8"/>
    <n v="83.97"/>
    <n v="84.768616704396521"/>
    <n v="8393"/>
    <n v="584"/>
    <n v="711463"/>
    <n v="4552"/>
    <n v="54.24"/>
    <n v="2.36"/>
    <n v="-1.56"/>
    <x v="1"/>
    <x v="0"/>
  </r>
  <r>
    <x v="12"/>
    <x v="105"/>
    <x v="0"/>
    <n v="86.5"/>
    <n v="87.76"/>
    <n v="84.39"/>
    <n v="85.61"/>
    <n v="86.105401135436381"/>
    <n v="57599"/>
    <n v="573"/>
    <n v="4959585"/>
    <n v="43745"/>
    <n v="75.95"/>
    <n v="3.37"/>
    <n v="-0.89"/>
    <x v="1"/>
    <x v="0"/>
  </r>
  <r>
    <x v="12"/>
    <x v="106"/>
    <x v="0"/>
    <n v="80.72"/>
    <n v="86.95"/>
    <n v="80.72"/>
    <n v="86.12"/>
    <n v="83.948201897384351"/>
    <n v="40793"/>
    <n v="462"/>
    <n v="3424499"/>
    <n v="21824"/>
    <n v="53.5"/>
    <n v="6.23"/>
    <n v="5.4"/>
    <x v="0"/>
    <x v="0"/>
  </r>
  <r>
    <x v="12"/>
    <x v="107"/>
    <x v="1"/>
    <n v="90.91"/>
    <n v="90.91"/>
    <n v="86.49"/>
    <n v="87.72"/>
    <n v="87.831856811162965"/>
    <n v="44361"/>
    <n v="834"/>
    <n v="3896309"/>
    <n v="27419"/>
    <n v="61.81"/>
    <n v="4.42"/>
    <n v="-3.19"/>
    <x v="1"/>
    <x v="0"/>
  </r>
  <r>
    <x v="12"/>
    <x v="108"/>
    <x v="1"/>
    <n v="86.05"/>
    <n v="88.75"/>
    <n v="86.05"/>
    <n v="88.34"/>
    <n v="87.39209699674133"/>
    <n v="34063"/>
    <n v="676"/>
    <n v="2976837"/>
    <n v="19749"/>
    <n v="57.98"/>
    <n v="2.7"/>
    <n v="2.29"/>
    <x v="0"/>
    <x v="0"/>
  </r>
  <r>
    <x v="12"/>
    <x v="109"/>
    <x v="1"/>
    <n v="85"/>
    <n v="86.89"/>
    <n v="84.69"/>
    <n v="86.2"/>
    <n v="85.922418570285075"/>
    <n v="16241"/>
    <n v="282"/>
    <n v="1395466"/>
    <n v="7539"/>
    <n v="46.42"/>
    <n v="2.2000000000000002"/>
    <n v="1.2"/>
    <x v="0"/>
    <x v="0"/>
  </r>
  <r>
    <x v="12"/>
    <x v="110"/>
    <x v="1"/>
    <n v="83.5"/>
    <n v="86.15"/>
    <n v="83.27"/>
    <n v="85.77"/>
    <n v="85.436437515548548"/>
    <n v="12059"/>
    <n v="427"/>
    <n v="1030278"/>
    <n v="7036"/>
    <n v="58.35"/>
    <n v="2.88"/>
    <n v="2.27"/>
    <x v="0"/>
    <x v="0"/>
  </r>
  <r>
    <x v="12"/>
    <x v="111"/>
    <x v="2"/>
    <n v="84.6"/>
    <n v="85.56"/>
    <n v="82"/>
    <n v="82.5"/>
    <n v="83.69528441944054"/>
    <n v="51192"/>
    <n v="886"/>
    <n v="4284529"/>
    <n v="31022"/>
    <n v="60.6"/>
    <n v="3.56"/>
    <n v="-2.1"/>
    <x v="1"/>
    <x v="0"/>
  </r>
  <r>
    <x v="12"/>
    <x v="112"/>
    <x v="2"/>
    <n v="85.63"/>
    <n v="87.24"/>
    <n v="83.72"/>
    <n v="84.2"/>
    <n v="84.865004621418407"/>
    <n v="160124"/>
    <n v="2221"/>
    <n v="13588924"/>
    <n v="114759"/>
    <n v="71.67"/>
    <n v="3.52"/>
    <n v="-1.43"/>
    <x v="1"/>
    <x v="0"/>
  </r>
  <r>
    <x v="12"/>
    <x v="113"/>
    <x v="2"/>
    <n v="89.32"/>
    <n v="89.32"/>
    <n v="86.88"/>
    <n v="87.24"/>
    <n v="87.576320798057367"/>
    <n v="76185"/>
    <n v="986"/>
    <n v="6672002"/>
    <n v="52329"/>
    <n v="68.69"/>
    <n v="2.44"/>
    <n v="-2.08"/>
    <x v="1"/>
    <x v="0"/>
  </r>
  <r>
    <x v="12"/>
    <x v="114"/>
    <x v="2"/>
    <n v="90.51"/>
    <n v="91.18"/>
    <n v="88.47"/>
    <n v="88.74"/>
    <n v="89.835486071504462"/>
    <n v="89421"/>
    <n v="1488"/>
    <n v="8033179"/>
    <n v="50263"/>
    <n v="56.21"/>
    <n v="2.71"/>
    <n v="-1.77"/>
    <x v="1"/>
    <x v="0"/>
  </r>
  <r>
    <x v="12"/>
    <x v="115"/>
    <x v="2"/>
    <n v="90.89"/>
    <n v="92.7"/>
    <n v="89.91"/>
    <n v="90.38"/>
    <n v="91.194697041085561"/>
    <n v="84896"/>
    <n v="1008"/>
    <n v="7742065"/>
    <n v="70243"/>
    <n v="82.74"/>
    <n v="2.79"/>
    <n v="-0.51"/>
    <x v="1"/>
    <x v="1"/>
  </r>
  <r>
    <x v="12"/>
    <x v="116"/>
    <x v="3"/>
    <n v="91.14"/>
    <n v="91.83"/>
    <n v="88.99"/>
    <n v="90.83"/>
    <n v="90.655822203175958"/>
    <n v="84006"/>
    <n v="859"/>
    <n v="7615633"/>
    <n v="52719"/>
    <n v="62.76"/>
    <n v="2.84"/>
    <n v="-0.31"/>
    <x v="1"/>
    <x v="0"/>
  </r>
  <r>
    <x v="12"/>
    <x v="117"/>
    <x v="3"/>
    <n v="90.5"/>
    <n v="90.66"/>
    <n v="88.6"/>
    <n v="89.35"/>
    <n v="89.583090312062268"/>
    <n v="43549"/>
    <n v="293"/>
    <n v="3901254"/>
    <n v="38840"/>
    <n v="89.19"/>
    <n v="2.06"/>
    <n v="-1.1499999999999999"/>
    <x v="1"/>
    <x v="1"/>
  </r>
  <r>
    <x v="12"/>
    <x v="118"/>
    <x v="3"/>
    <n v="87.2"/>
    <n v="90.09"/>
    <n v="86.72"/>
    <n v="89.58"/>
    <n v="88.923231239820439"/>
    <n v="50346"/>
    <n v="1017"/>
    <n v="4476929"/>
    <n v="32595"/>
    <n v="64.739999999999995"/>
    <n v="3.37"/>
    <n v="2.38"/>
    <x v="0"/>
    <x v="0"/>
  </r>
  <r>
    <x v="12"/>
    <x v="119"/>
    <x v="3"/>
    <n v="85.15"/>
    <n v="87.25"/>
    <n v="84.54"/>
    <n v="86.45"/>
    <n v="86.441689347992252"/>
    <n v="139983"/>
    <n v="1009"/>
    <n v="12100367"/>
    <n v="113001"/>
    <n v="80.72"/>
    <n v="2.71"/>
    <n v="1.3"/>
    <x v="0"/>
    <x v="1"/>
  </r>
  <r>
    <x v="12"/>
    <x v="120"/>
    <x v="3"/>
    <n v="85.51"/>
    <n v="87.32"/>
    <n v="85.01"/>
    <n v="85.29"/>
    <n v="85.642580326944753"/>
    <n v="28384"/>
    <n v="600"/>
    <n v="2430879"/>
    <n v="18311"/>
    <n v="64.510000000000005"/>
    <n v="2.31"/>
    <n v="-0.22"/>
    <x v="1"/>
    <x v="0"/>
  </r>
  <r>
    <x v="12"/>
    <x v="121"/>
    <x v="4"/>
    <n v="88.95"/>
    <n v="88.95"/>
    <n v="85.58"/>
    <n v="85.98"/>
    <n v="86.217550111358577"/>
    <n v="56125"/>
    <n v="984"/>
    <n v="4838960"/>
    <n v="37420"/>
    <n v="66.67"/>
    <n v="3.37"/>
    <n v="-2.97"/>
    <x v="1"/>
    <x v="0"/>
  </r>
  <r>
    <x v="12"/>
    <x v="122"/>
    <x v="4"/>
    <n v="89"/>
    <n v="89"/>
    <n v="86.12"/>
    <n v="86.41"/>
    <n v="87.092811301408872"/>
    <n v="52666"/>
    <n v="1175"/>
    <n v="4586830"/>
    <n v="33145"/>
    <n v="62.93"/>
    <n v="2.88"/>
    <n v="-2.59"/>
    <x v="1"/>
    <x v="0"/>
  </r>
  <r>
    <x v="12"/>
    <x v="123"/>
    <x v="4"/>
    <n v="89.99"/>
    <n v="89.99"/>
    <n v="87"/>
    <n v="87.34"/>
    <n v="87.768200327983635"/>
    <n v="54271"/>
    <n v="1234"/>
    <n v="4763268"/>
    <n v="27554"/>
    <n v="50.77"/>
    <n v="2.99"/>
    <n v="-2.65"/>
    <x v="1"/>
    <x v="0"/>
  </r>
  <r>
    <x v="12"/>
    <x v="124"/>
    <x v="4"/>
    <n v="90.9"/>
    <n v="92.13"/>
    <n v="89.05"/>
    <n v="89.4"/>
    <n v="90.147172560668054"/>
    <n v="35686"/>
    <n v="973"/>
    <n v="3216992"/>
    <n v="19764"/>
    <n v="55.38"/>
    <n v="3.08"/>
    <n v="-1.5"/>
    <x v="1"/>
    <x v="0"/>
  </r>
  <r>
    <x v="12"/>
    <x v="125"/>
    <x v="0"/>
    <n v="90.12"/>
    <n v="92.48"/>
    <n v="88.86"/>
    <n v="91.48"/>
    <n v="91.167675838317024"/>
    <n v="80429"/>
    <n v="1232"/>
    <n v="7332525"/>
    <n v="59044"/>
    <n v="73.41"/>
    <n v="3.62"/>
    <n v="1.36"/>
    <x v="0"/>
    <x v="0"/>
  </r>
  <r>
    <x v="12"/>
    <x v="126"/>
    <x v="0"/>
    <n v="88.58"/>
    <n v="91.48"/>
    <n v="88.05"/>
    <n v="90.12"/>
    <n v="89.817262436859849"/>
    <n v="92849"/>
    <n v="1837"/>
    <n v="8339443"/>
    <n v="49215"/>
    <n v="53.01"/>
    <n v="3.43"/>
    <n v="1.54"/>
    <x v="0"/>
    <x v="0"/>
  </r>
  <r>
    <x v="12"/>
    <x v="127"/>
    <x v="0"/>
    <n v="88.1"/>
    <n v="90.71"/>
    <n v="86.9"/>
    <n v="87.07"/>
    <n v="88.659507789915324"/>
    <n v="78178"/>
    <n v="1468"/>
    <n v="6931223"/>
    <n v="45839"/>
    <n v="58.63"/>
    <n v="3.81"/>
    <n v="-1.03"/>
    <x v="1"/>
    <x v="0"/>
  </r>
  <r>
    <x v="12"/>
    <x v="128"/>
    <x v="0"/>
    <n v="93"/>
    <n v="93"/>
    <n v="87.83"/>
    <n v="88.09"/>
    <n v="90.045209666424782"/>
    <n v="45477"/>
    <n v="885"/>
    <n v="4094986"/>
    <n v="19215"/>
    <n v="42.25"/>
    <n v="5.17"/>
    <n v="-4.91"/>
    <x v="1"/>
    <x v="0"/>
  </r>
  <r>
    <x v="12"/>
    <x v="129"/>
    <x v="0"/>
    <n v="93.63"/>
    <n v="94.67"/>
    <n v="90"/>
    <n v="90.32"/>
    <n v="91.167019856322455"/>
    <n v="94378"/>
    <n v="2061"/>
    <n v="8604161"/>
    <n v="69225"/>
    <n v="73.349999999999994"/>
    <n v="4.67"/>
    <n v="-3.31"/>
    <x v="1"/>
    <x v="0"/>
  </r>
  <r>
    <x v="12"/>
    <x v="130"/>
    <x v="2"/>
    <n v="92.51"/>
    <n v="94.25"/>
    <n v="90.5"/>
    <n v="93.62"/>
    <n v="92.713185817805382"/>
    <n v="15456"/>
    <n v="496"/>
    <n v="1432975"/>
    <n v="7004"/>
    <n v="45.32"/>
    <n v="3.75"/>
    <n v="1.1100000000000001"/>
    <x v="0"/>
    <x v="0"/>
  </r>
  <r>
    <x v="12"/>
    <x v="131"/>
    <x v="2"/>
    <n v="92.15"/>
    <n v="94.31"/>
    <n v="91.46"/>
    <n v="93.86"/>
    <n v="93.448595388865797"/>
    <n v="40901"/>
    <n v="1139"/>
    <n v="3822141"/>
    <n v="29073"/>
    <n v="71.08"/>
    <n v="2.85"/>
    <n v="1.71"/>
    <x v="0"/>
    <x v="0"/>
  </r>
  <r>
    <x v="12"/>
    <x v="132"/>
    <x v="2"/>
    <n v="95"/>
    <n v="95"/>
    <n v="90.84"/>
    <n v="91.51"/>
    <n v="93.163239577446419"/>
    <n v="23003"/>
    <n v="631"/>
    <n v="2143034"/>
    <n v="15313"/>
    <n v="66.569999999999993"/>
    <n v="4.16"/>
    <n v="-3.49"/>
    <x v="1"/>
    <x v="0"/>
  </r>
  <r>
    <x v="12"/>
    <x v="133"/>
    <x v="2"/>
    <n v="95.64"/>
    <n v="95.64"/>
    <n v="92.2"/>
    <n v="93.64"/>
    <n v="93.835560423512234"/>
    <n v="27390"/>
    <n v="900"/>
    <n v="2570156"/>
    <n v="15404"/>
    <n v="56.24"/>
    <n v="3.44"/>
    <n v="-2"/>
    <x v="1"/>
    <x v="0"/>
  </r>
  <r>
    <x v="12"/>
    <x v="134"/>
    <x v="3"/>
    <n v="93.26"/>
    <n v="95.15"/>
    <n v="93.26"/>
    <n v="93.82"/>
    <n v="94.530219780219781"/>
    <n v="13104"/>
    <n v="252"/>
    <n v="1238724"/>
    <n v="8101"/>
    <n v="61.82"/>
    <n v="1.89"/>
    <n v="0.56000000000000005"/>
    <x v="0"/>
    <x v="0"/>
  </r>
  <r>
    <x v="12"/>
    <x v="135"/>
    <x v="3"/>
    <n v="93"/>
    <n v="94"/>
    <n v="91.19"/>
    <n v="93.77"/>
    <n v="92.78709797015479"/>
    <n v="53945"/>
    <n v="1424"/>
    <n v="5005400"/>
    <n v="47629"/>
    <n v="88.29"/>
    <n v="2.81"/>
    <n v="0.77"/>
    <x v="0"/>
    <x v="1"/>
  </r>
  <r>
    <x v="12"/>
    <x v="136"/>
    <x v="3"/>
    <n v="89.05"/>
    <n v="92"/>
    <n v="89.05"/>
    <n v="91.17"/>
    <n v="91.263679590343813"/>
    <n v="27340"/>
    <n v="813"/>
    <n v="2495149"/>
    <n v="12610"/>
    <n v="46.12"/>
    <n v="2.95"/>
    <n v="2.12"/>
    <x v="0"/>
    <x v="0"/>
  </r>
  <r>
    <x v="12"/>
    <x v="137"/>
    <x v="3"/>
    <n v="91.69"/>
    <n v="91.73"/>
    <n v="88.45"/>
    <n v="90.78"/>
    <n v="90.310016066294608"/>
    <n v="47304"/>
    <n v="1069"/>
    <n v="4272025"/>
    <n v="29297"/>
    <n v="61.93"/>
    <n v="3.28"/>
    <n v="-0.91"/>
    <x v="1"/>
    <x v="0"/>
  </r>
  <r>
    <x v="12"/>
    <x v="138"/>
    <x v="3"/>
    <n v="90.3"/>
    <n v="91.51"/>
    <n v="89"/>
    <n v="89.96"/>
    <n v="89.826651740945451"/>
    <n v="42879"/>
    <n v="1536"/>
    <n v="3851677"/>
    <n v="27424"/>
    <n v="63.96"/>
    <n v="2.5099999999999998"/>
    <n v="-0.34"/>
    <x v="1"/>
    <x v="0"/>
  </r>
  <r>
    <x v="12"/>
    <x v="139"/>
    <x v="4"/>
    <n v="93"/>
    <n v="93.85"/>
    <n v="89.75"/>
    <n v="90.48"/>
    <n v="91.724599562621904"/>
    <n v="33838"/>
    <n v="923"/>
    <n v="3103777"/>
    <n v="20584"/>
    <n v="60.83"/>
    <n v="4.0999999999999996"/>
    <n v="-2.52"/>
    <x v="1"/>
    <x v="0"/>
  </r>
  <r>
    <x v="12"/>
    <x v="140"/>
    <x v="4"/>
    <n v="91.75"/>
    <n v="95.33"/>
    <n v="91.4"/>
    <n v="93.96"/>
    <n v="94.365725007080144"/>
    <n v="28248"/>
    <n v="510"/>
    <n v="2665643"/>
    <n v="7667"/>
    <n v="27.14"/>
    <n v="3.93"/>
    <n v="2.21"/>
    <x v="0"/>
    <x v="0"/>
  </r>
  <r>
    <x v="12"/>
    <x v="141"/>
    <x v="4"/>
    <n v="93.29"/>
    <n v="93.55"/>
    <n v="90.93"/>
    <n v="91.77"/>
    <n v="91.659603343290442"/>
    <n v="139264"/>
    <n v="3332"/>
    <n v="12764883"/>
    <n v="119695"/>
    <n v="85.95"/>
    <n v="2.62"/>
    <n v="-1.52"/>
    <x v="1"/>
    <x v="0"/>
  </r>
  <r>
    <x v="12"/>
    <x v="142"/>
    <x v="4"/>
    <n v="96.69"/>
    <n v="96.69"/>
    <n v="91.8"/>
    <n v="92.81"/>
    <n v="92.959136336301938"/>
    <n v="34921"/>
    <n v="999"/>
    <n v="3246226"/>
    <n v="17853"/>
    <n v="51.12"/>
    <n v="4.8899999999999997"/>
    <n v="-3.88"/>
    <x v="1"/>
    <x v="0"/>
  </r>
  <r>
    <x v="12"/>
    <x v="143"/>
    <x v="4"/>
    <n v="96.9"/>
    <n v="96.9"/>
    <n v="93.72"/>
    <n v="94.56"/>
    <n v="94.69227166276346"/>
    <n v="8540"/>
    <n v="386"/>
    <n v="808672"/>
    <n v="4011"/>
    <n v="46.97"/>
    <n v="3.18"/>
    <n v="-2.34"/>
    <x v="1"/>
    <x v="0"/>
  </r>
  <r>
    <x v="12"/>
    <x v="144"/>
    <x v="0"/>
    <n v="99"/>
    <n v="99"/>
    <n v="94.98"/>
    <n v="95.22"/>
    <n v="95.966298411122139"/>
    <n v="16112"/>
    <n v="410"/>
    <n v="1546209"/>
    <n v="9608"/>
    <n v="59.63"/>
    <n v="4.0199999999999996"/>
    <n v="-3.78"/>
    <x v="1"/>
    <x v="0"/>
  </r>
  <r>
    <x v="12"/>
    <x v="145"/>
    <x v="0"/>
    <n v="99.93"/>
    <n v="99.93"/>
    <n v="96.42"/>
    <n v="97.27"/>
    <n v="98.532297322598765"/>
    <n v="16023"/>
    <n v="263"/>
    <n v="1578783"/>
    <n v="9608"/>
    <n v="59.96"/>
    <n v="3.51"/>
    <n v="-2.66"/>
    <x v="1"/>
    <x v="0"/>
  </r>
  <r>
    <x v="12"/>
    <x v="146"/>
    <x v="0"/>
    <n v="98"/>
    <n v="99.47"/>
    <n v="97"/>
    <n v="98.6"/>
    <n v="98.566204225697334"/>
    <n v="40798"/>
    <n v="823"/>
    <n v="4021304"/>
    <n v="21814"/>
    <n v="53.47"/>
    <n v="2.4700000000000002"/>
    <n v="0.6"/>
    <x v="0"/>
    <x v="0"/>
  </r>
  <r>
    <x v="12"/>
    <x v="147"/>
    <x v="0"/>
    <n v="90.91"/>
    <n v="98.42"/>
    <n v="90.91"/>
    <n v="97.88"/>
    <n v="95.240910893707039"/>
    <n v="30256"/>
    <n v="530"/>
    <n v="2881609"/>
    <n v="19530"/>
    <n v="64.55"/>
    <n v="7.51"/>
    <n v="6.97"/>
    <x v="0"/>
    <x v="0"/>
  </r>
  <r>
    <x v="12"/>
    <x v="148"/>
    <x v="0"/>
    <n v="97.94"/>
    <n v="97.94"/>
    <n v="93.2"/>
    <n v="93.81"/>
    <n v="94.604257641921393"/>
    <n v="12824"/>
    <n v="306"/>
    <n v="1213205"/>
    <n v="5737"/>
    <n v="44.74"/>
    <n v="4.74"/>
    <n v="-4.13"/>
    <x v="1"/>
    <x v="0"/>
  </r>
  <r>
    <x v="12"/>
    <x v="149"/>
    <x v="0"/>
    <n v="94.45"/>
    <n v="95.58"/>
    <n v="94.02"/>
    <n v="95.21"/>
    <n v="95.006108448454086"/>
    <n v="10641"/>
    <n v="337"/>
    <n v="1010960"/>
    <n v="5203"/>
    <n v="48.9"/>
    <n v="1.56"/>
    <n v="0.76"/>
    <x v="0"/>
    <x v="0"/>
  </r>
  <r>
    <x v="12"/>
    <x v="150"/>
    <x v="2"/>
    <n v="94.5"/>
    <n v="95.75"/>
    <n v="92.9"/>
    <n v="94.45"/>
    <n v="94.263613768170515"/>
    <n v="39831"/>
    <n v="787"/>
    <n v="3754614"/>
    <n v="25113"/>
    <n v="63.05"/>
    <n v="2.85"/>
    <n v="-0.05"/>
    <x v="1"/>
    <x v="0"/>
  </r>
  <r>
    <x v="12"/>
    <x v="151"/>
    <x v="2"/>
    <n v="93.4"/>
    <n v="94.8"/>
    <n v="93.15"/>
    <n v="94.2"/>
    <n v="93.964951633253889"/>
    <n v="14266"/>
    <n v="288"/>
    <n v="1340504"/>
    <n v="7895"/>
    <n v="55.34"/>
    <n v="1.65"/>
    <n v="0.8"/>
    <x v="0"/>
    <x v="0"/>
  </r>
  <r>
    <x v="12"/>
    <x v="152"/>
    <x v="2"/>
    <n v="93.4"/>
    <n v="95.3"/>
    <n v="91.45"/>
    <n v="93.15"/>
    <n v="93.209268225626616"/>
    <n v="65471"/>
    <n v="871"/>
    <n v="6102504"/>
    <n v="20386"/>
    <n v="31.14"/>
    <n v="3.85"/>
    <n v="-0.25"/>
    <x v="1"/>
    <x v="0"/>
  </r>
  <r>
    <x v="12"/>
    <x v="153"/>
    <x v="2"/>
    <n v="93.6"/>
    <n v="93.6"/>
    <n v="90.6"/>
    <n v="91.2"/>
    <n v="91.913991362713986"/>
    <n v="57657"/>
    <n v="1118"/>
    <n v="5299485"/>
    <n v="33649"/>
    <n v="58.36"/>
    <n v="3"/>
    <n v="-2.4"/>
    <x v="1"/>
    <x v="0"/>
  </r>
  <r>
    <x v="12"/>
    <x v="154"/>
    <x v="2"/>
    <n v="91.1"/>
    <n v="94.15"/>
    <n v="87.8"/>
    <n v="93.6"/>
    <n v="90.367794233775442"/>
    <n v="186153"/>
    <n v="2830"/>
    <n v="16822236"/>
    <n v="97629"/>
    <n v="52.45"/>
    <n v="6.35"/>
    <n v="2.5"/>
    <x v="0"/>
    <x v="0"/>
  </r>
  <r>
    <x v="12"/>
    <x v="155"/>
    <x v="3"/>
    <n v="96.5"/>
    <n v="96.5"/>
    <n v="94.3"/>
    <n v="95.4"/>
    <n v="95.059193653181964"/>
    <n v="29243"/>
    <n v="598"/>
    <n v="2779816"/>
    <n v="15838"/>
    <n v="54.16"/>
    <n v="2.2000000000000002"/>
    <n v="-1.1000000000000001"/>
    <x v="1"/>
    <x v="0"/>
  </r>
  <r>
    <x v="12"/>
    <x v="156"/>
    <x v="3"/>
    <n v="96.9"/>
    <n v="96.9"/>
    <n v="95"/>
    <n v="95.05"/>
    <n v="95.774457831325307"/>
    <n v="24900"/>
    <n v="637"/>
    <n v="2384784"/>
    <n v="13863"/>
    <n v="55.67"/>
    <n v="1.9"/>
    <n v="-1.85"/>
    <x v="1"/>
    <x v="0"/>
  </r>
  <r>
    <x v="12"/>
    <x v="157"/>
    <x v="3"/>
    <n v="96.85"/>
    <n v="96.85"/>
    <n v="94.4"/>
    <n v="95.1"/>
    <n v="94.848816912335138"/>
    <n v="20624"/>
    <n v="391"/>
    <n v="1956162"/>
    <n v="14036"/>
    <n v="68.06"/>
    <n v="2.4500000000000002"/>
    <n v="-1.75"/>
    <x v="1"/>
    <x v="0"/>
  </r>
  <r>
    <x v="12"/>
    <x v="158"/>
    <x v="3"/>
    <n v="97.45"/>
    <n v="97.55"/>
    <n v="95.4"/>
    <n v="95.8"/>
    <n v="96.130805982550896"/>
    <n v="48140"/>
    <n v="1200"/>
    <n v="4627737"/>
    <n v="31585"/>
    <n v="65.61"/>
    <n v="2.15"/>
    <n v="-1.65"/>
    <x v="1"/>
    <x v="0"/>
  </r>
  <r>
    <x v="12"/>
    <x v="159"/>
    <x v="3"/>
    <n v="99.1"/>
    <n v="99.1"/>
    <n v="95.95"/>
    <n v="96.3"/>
    <n v="96.611852543163792"/>
    <n v="53575"/>
    <n v="1508"/>
    <n v="5175980"/>
    <n v="40880"/>
    <n v="76.3"/>
    <n v="3.15"/>
    <n v="-2.8"/>
    <x v="1"/>
    <x v="0"/>
  </r>
  <r>
    <x v="12"/>
    <x v="160"/>
    <x v="4"/>
    <n v="97"/>
    <n v="98.35"/>
    <n v="95.35"/>
    <n v="97.85"/>
    <n v="97.325106555713418"/>
    <n v="49270"/>
    <n v="882"/>
    <n v="4795208"/>
    <n v="24779"/>
    <n v="50.29"/>
    <n v="3"/>
    <n v="0.85"/>
    <x v="0"/>
    <x v="0"/>
  </r>
  <r>
    <x v="12"/>
    <x v="161"/>
    <x v="4"/>
    <n v="98.9"/>
    <n v="98.9"/>
    <n v="95"/>
    <n v="95.6"/>
    <n v="96.507972957553633"/>
    <n v="70112"/>
    <n v="2057"/>
    <n v="6766367"/>
    <n v="45632"/>
    <n v="65.08"/>
    <n v="3.9"/>
    <n v="-3.3"/>
    <x v="1"/>
    <x v="0"/>
  </r>
  <r>
    <x v="12"/>
    <x v="162"/>
    <x v="4"/>
    <n v="98.3"/>
    <n v="98.8"/>
    <n v="96.2"/>
    <n v="96.5"/>
    <n v="97.231485599911039"/>
    <n v="71944"/>
    <n v="1425"/>
    <n v="6995222"/>
    <n v="48124"/>
    <n v="66.89"/>
    <n v="2.6"/>
    <n v="-1.8"/>
    <x v="1"/>
    <x v="0"/>
  </r>
  <r>
    <x v="12"/>
    <x v="163"/>
    <x v="4"/>
    <n v="96.25"/>
    <n v="100.25"/>
    <n v="96.25"/>
    <n v="98.3"/>
    <n v="99.098675668657492"/>
    <n v="15404"/>
    <n v="354"/>
    <n v="1526516"/>
    <n v="9275"/>
    <n v="60.21"/>
    <n v="4"/>
    <n v="2.0499999999999998"/>
    <x v="0"/>
    <x v="0"/>
  </r>
  <r>
    <x v="12"/>
    <x v="164"/>
    <x v="4"/>
    <n v="101.9"/>
    <n v="101.9"/>
    <n v="97.95"/>
    <n v="98.15"/>
    <n v="99.076224057245824"/>
    <n v="77141"/>
    <n v="1288"/>
    <n v="7642839"/>
    <n v="54083"/>
    <n v="70.11"/>
    <n v="3.95"/>
    <n v="-3.75"/>
    <x v="1"/>
    <x v="0"/>
  </r>
  <r>
    <x v="12"/>
    <x v="165"/>
    <x v="0"/>
    <n v="102"/>
    <n v="102"/>
    <n v="98.4"/>
    <n v="100.2"/>
    <n v="100.19646738151559"/>
    <n v="83281"/>
    <n v="1400"/>
    <n v="8344462"/>
    <n v="56755"/>
    <n v="68.150000000000006"/>
    <n v="3.6"/>
    <n v="-1.8"/>
    <x v="1"/>
    <x v="0"/>
  </r>
  <r>
    <x v="12"/>
    <x v="166"/>
    <x v="0"/>
    <n v="102.85"/>
    <n v="102.85"/>
    <n v="100.15"/>
    <n v="100.35"/>
    <n v="100.72153130416274"/>
    <n v="32887"/>
    <n v="913"/>
    <n v="3312429"/>
    <n v="20577"/>
    <n v="62.57"/>
    <n v="2.7"/>
    <n v="-2.5"/>
    <x v="1"/>
    <x v="0"/>
  </r>
  <r>
    <x v="12"/>
    <x v="167"/>
    <x v="0"/>
    <n v="102.05"/>
    <n v="103.9"/>
    <n v="100.7"/>
    <n v="101.05"/>
    <n v="101.44664127704399"/>
    <n v="24682"/>
    <n v="740"/>
    <n v="2503906"/>
    <n v="18301"/>
    <n v="74.150000000000006"/>
    <n v="3.2"/>
    <n v="-1"/>
    <x v="1"/>
    <x v="0"/>
  </r>
  <r>
    <x v="12"/>
    <x v="168"/>
    <x v="0"/>
    <n v="102.25"/>
    <n v="104"/>
    <n v="101.55"/>
    <n v="102.05"/>
    <n v="102.59375889755708"/>
    <n v="17561"/>
    <n v="387"/>
    <n v="1801649"/>
    <n v="7360"/>
    <n v="41.91"/>
    <n v="2.4500000000000002"/>
    <n v="-0.2"/>
    <x v="1"/>
    <x v="0"/>
  </r>
  <r>
    <x v="12"/>
    <x v="169"/>
    <x v="0"/>
    <n v="104.95"/>
    <n v="105.6"/>
    <n v="102.1"/>
    <n v="102.65"/>
    <n v="103.01364363420655"/>
    <n v="94403"/>
    <n v="1833"/>
    <n v="9724797"/>
    <n v="73941"/>
    <n v="78.319999999999993"/>
    <n v="3.5"/>
    <n v="-2.2999999999999998"/>
    <x v="1"/>
    <x v="0"/>
  </r>
  <r>
    <x v="12"/>
    <x v="170"/>
    <x v="1"/>
    <n v="104.6"/>
    <n v="105.95"/>
    <n v="104.2"/>
    <n v="104.8"/>
    <n v="104.85300703774791"/>
    <n v="37512"/>
    <n v="684"/>
    <n v="3933246"/>
    <n v="24507"/>
    <n v="65.33"/>
    <n v="1.75"/>
    <n v="0.2"/>
    <x v="0"/>
    <x v="0"/>
  </r>
  <r>
    <x v="12"/>
    <x v="171"/>
    <x v="1"/>
    <n v="105.65"/>
    <n v="105.65"/>
    <n v="103.05"/>
    <n v="104.2"/>
    <n v="104.182199797349"/>
    <n v="48359"/>
    <n v="549"/>
    <n v="5038147"/>
    <n v="38031"/>
    <n v="78.64"/>
    <n v="2.6"/>
    <n v="-1.45"/>
    <x v="1"/>
    <x v="0"/>
  </r>
  <r>
    <x v="12"/>
    <x v="172"/>
    <x v="1"/>
    <n v="103.2"/>
    <n v="104.1"/>
    <n v="101.95"/>
    <n v="103.6"/>
    <n v="102.61590262522957"/>
    <n v="27769"/>
    <n v="463"/>
    <n v="2849541"/>
    <n v="9311"/>
    <n v="33.53"/>
    <n v="2.15"/>
    <n v="0.4"/>
    <x v="0"/>
    <x v="0"/>
  </r>
  <r>
    <x v="12"/>
    <x v="173"/>
    <x v="2"/>
    <n v="102.2"/>
    <n v="103.45"/>
    <n v="100.65"/>
    <n v="102.55"/>
    <n v="102.33118514047624"/>
    <n v="51361"/>
    <n v="2174"/>
    <n v="5255832"/>
    <n v="29514"/>
    <n v="57.46"/>
    <n v="2.8"/>
    <n v="0.35"/>
    <x v="0"/>
    <x v="0"/>
  </r>
  <r>
    <x v="12"/>
    <x v="174"/>
    <x v="2"/>
    <n v="104.1"/>
    <n v="105.9"/>
    <n v="102.7"/>
    <n v="102.95"/>
    <n v="104.04558440204359"/>
    <n v="47955"/>
    <n v="1580"/>
    <n v="4989506"/>
    <n v="34409"/>
    <n v="71.75"/>
    <n v="3.2"/>
    <n v="-1.1499999999999999"/>
    <x v="1"/>
    <x v="0"/>
  </r>
  <r>
    <x v="12"/>
    <x v="175"/>
    <x v="3"/>
    <n v="105.35"/>
    <n v="107.85"/>
    <n v="105"/>
    <n v="106.1"/>
    <n v="106.23918763666012"/>
    <n v="26983"/>
    <n v="769"/>
    <n v="2866652"/>
    <n v="16448"/>
    <n v="60.96"/>
    <n v="2.85"/>
    <n v="0.75"/>
    <x v="0"/>
    <x v="0"/>
  </r>
  <r>
    <x v="12"/>
    <x v="176"/>
    <x v="3"/>
    <n v="107.55"/>
    <n v="107.65"/>
    <n v="105.7"/>
    <n v="106.9"/>
    <n v="106.44307193212303"/>
    <n v="16029"/>
    <n v="267"/>
    <n v="1706176"/>
    <n v="8497"/>
    <n v="53.01"/>
    <n v="1.95"/>
    <n v="-0.65"/>
    <x v="1"/>
    <x v="0"/>
  </r>
  <r>
    <x v="12"/>
    <x v="177"/>
    <x v="3"/>
    <n v="109"/>
    <n v="109"/>
    <n v="103.7"/>
    <n v="105.1"/>
    <n v="106.05906344088318"/>
    <n v="46831"/>
    <n v="1050"/>
    <n v="4966852"/>
    <n v="27231"/>
    <n v="58.15"/>
    <n v="5.3"/>
    <n v="-3.9"/>
    <x v="1"/>
    <x v="0"/>
  </r>
  <r>
    <x v="12"/>
    <x v="178"/>
    <x v="3"/>
    <n v="108"/>
    <n v="108"/>
    <n v="104.7"/>
    <n v="104.9"/>
    <n v="105.78967447988143"/>
    <n v="36434"/>
    <n v="925"/>
    <n v="3854341"/>
    <n v="24418"/>
    <n v="67.02"/>
    <n v="3.3"/>
    <n v="-3.1"/>
    <x v="1"/>
    <x v="0"/>
  </r>
  <r>
    <x v="12"/>
    <x v="179"/>
    <x v="4"/>
    <n v="111.5"/>
    <n v="111.5"/>
    <n v="106.55"/>
    <n v="106.85"/>
    <n v="107.91748993779728"/>
    <n v="21864"/>
    <n v="525"/>
    <n v="2359508"/>
    <n v="11341"/>
    <n v="51.87"/>
    <n v="4.95"/>
    <n v="-4.6500000000000004"/>
    <x v="1"/>
    <x v="0"/>
  </r>
  <r>
    <x v="12"/>
    <x v="180"/>
    <x v="4"/>
    <n v="107.55"/>
    <n v="110.95"/>
    <n v="107.2"/>
    <n v="108.65"/>
    <n v="108.98929531490015"/>
    <n v="20832"/>
    <n v="438"/>
    <n v="2270465"/>
    <n v="9546"/>
    <n v="45.82"/>
    <n v="3.75"/>
    <n v="1.1000000000000001"/>
    <x v="0"/>
    <x v="0"/>
  </r>
  <r>
    <x v="12"/>
    <x v="181"/>
    <x v="4"/>
    <n v="111.95"/>
    <n v="111.95"/>
    <n v="108.1"/>
    <n v="109.7"/>
    <n v="108.95246038365305"/>
    <n v="47960"/>
    <n v="858"/>
    <n v="5225360"/>
    <n v="30600"/>
    <n v="63.8"/>
    <n v="3.85"/>
    <n v="-2.25"/>
    <x v="1"/>
    <x v="0"/>
  </r>
  <r>
    <x v="12"/>
    <x v="182"/>
    <x v="4"/>
    <n v="112.1"/>
    <n v="113"/>
    <n v="109.8"/>
    <n v="110.05"/>
    <n v="110.54658955292389"/>
    <n v="43572"/>
    <n v="938"/>
    <n v="4816736"/>
    <n v="32243"/>
    <n v="74"/>
    <n v="3.2"/>
    <n v="-2.0499999999999998"/>
    <x v="1"/>
    <x v="0"/>
  </r>
  <r>
    <x v="12"/>
    <x v="183"/>
    <x v="4"/>
    <n v="113.65"/>
    <n v="114.1"/>
    <n v="111"/>
    <n v="111.95"/>
    <n v="112.20662037037037"/>
    <n v="21600"/>
    <n v="483"/>
    <n v="2423663"/>
    <n v="16386"/>
    <n v="75.86"/>
    <n v="3.1"/>
    <n v="-1.7"/>
    <x v="1"/>
    <x v="0"/>
  </r>
  <r>
    <x v="12"/>
    <x v="184"/>
    <x v="0"/>
    <n v="115.35"/>
    <n v="115.9"/>
    <n v="112.75"/>
    <n v="113.25"/>
    <n v="113.70410598606985"/>
    <n v="41062"/>
    <n v="1249"/>
    <n v="4668918"/>
    <n v="27653"/>
    <n v="67.34"/>
    <n v="3.15"/>
    <n v="-2.1"/>
    <x v="1"/>
    <x v="0"/>
  </r>
  <r>
    <x v="12"/>
    <x v="185"/>
    <x v="0"/>
    <n v="116.05"/>
    <n v="117.1"/>
    <n v="115.7"/>
    <n v="115.9"/>
    <n v="116.58454656532814"/>
    <n v="48287"/>
    <n v="393"/>
    <n v="5629518"/>
    <n v="34520"/>
    <n v="71.489999999999995"/>
    <n v="1.4"/>
    <n v="-0.15"/>
    <x v="1"/>
    <x v="0"/>
  </r>
  <r>
    <x v="12"/>
    <x v="186"/>
    <x v="0"/>
    <n v="117.5"/>
    <n v="117.5"/>
    <n v="115.4"/>
    <n v="115.8"/>
    <n v="116.18088126119045"/>
    <n v="22899"/>
    <n v="502"/>
    <n v="2660426"/>
    <n v="16523"/>
    <n v="72.16"/>
    <n v="2.1"/>
    <n v="-1.7"/>
    <x v="1"/>
    <x v="0"/>
  </r>
  <r>
    <x v="12"/>
    <x v="187"/>
    <x v="0"/>
    <n v="116.95"/>
    <n v="117.05"/>
    <n v="115.4"/>
    <n v="116.75"/>
    <n v="116.25190558797246"/>
    <n v="19023"/>
    <n v="306"/>
    <n v="2211460"/>
    <n v="10235"/>
    <n v="53.8"/>
    <n v="1.65"/>
    <n v="-0.2"/>
    <x v="1"/>
    <x v="0"/>
  </r>
  <r>
    <x v="12"/>
    <x v="188"/>
    <x v="0"/>
    <n v="117.1"/>
    <n v="117.35"/>
    <n v="115.55"/>
    <n v="116.05"/>
    <n v="116.21802808394987"/>
    <n v="46361"/>
    <n v="924"/>
    <n v="5387984"/>
    <n v="29424"/>
    <n v="63.47"/>
    <n v="1.8"/>
    <n v="-1.05"/>
    <x v="1"/>
    <x v="0"/>
  </r>
  <r>
    <x v="12"/>
    <x v="189"/>
    <x v="1"/>
    <n v="117.9"/>
    <n v="118.2"/>
    <n v="116.3"/>
    <n v="116.65"/>
    <n v="117.06147765127032"/>
    <n v="40226"/>
    <n v="1098"/>
    <n v="4708915"/>
    <n v="26747"/>
    <n v="66.489999999999995"/>
    <n v="1.9"/>
    <n v="-1.25"/>
    <x v="1"/>
    <x v="0"/>
  </r>
  <r>
    <x v="12"/>
    <x v="190"/>
    <x v="1"/>
    <n v="120"/>
    <n v="120"/>
    <n v="116.6"/>
    <n v="117.35"/>
    <n v="117.96532762683859"/>
    <n v="36917"/>
    <n v="546"/>
    <n v="4354926"/>
    <n v="22316"/>
    <n v="60.45"/>
    <n v="3.4"/>
    <n v="-2.65"/>
    <x v="1"/>
    <x v="0"/>
  </r>
  <r>
    <x v="12"/>
    <x v="191"/>
    <x v="1"/>
    <n v="117.9"/>
    <n v="118.25"/>
    <n v="114.5"/>
    <n v="117.7"/>
    <n v="116.72914362228562"/>
    <n v="68708"/>
    <n v="989"/>
    <n v="8020226"/>
    <n v="41895"/>
    <n v="60.98"/>
    <n v="3.75"/>
    <n v="-0.2"/>
    <x v="1"/>
    <x v="0"/>
  </r>
  <r>
    <x v="12"/>
    <x v="192"/>
    <x v="1"/>
    <n v="117"/>
    <n v="118.45"/>
    <n v="114.7"/>
    <n v="116.35"/>
    <n v="117.39311803152634"/>
    <n v="114444"/>
    <n v="1504"/>
    <n v="13434938"/>
    <n v="60715"/>
    <n v="53.05"/>
    <n v="3.75"/>
    <n v="-0.65"/>
    <x v="1"/>
    <x v="0"/>
  </r>
  <r>
    <x v="12"/>
    <x v="193"/>
    <x v="1"/>
    <n v="112.05"/>
    <n v="117.8"/>
    <n v="112"/>
    <n v="116.95"/>
    <n v="116.04562211981566"/>
    <n v="54250"/>
    <n v="1038"/>
    <n v="6295475"/>
    <n v="36215"/>
    <n v="66.760000000000005"/>
    <n v="5.8"/>
    <n v="4.9000000000000004"/>
    <x v="0"/>
    <x v="0"/>
  </r>
  <r>
    <x v="12"/>
    <x v="194"/>
    <x v="2"/>
    <n v="113.85"/>
    <n v="115.2"/>
    <n v="110.65"/>
    <n v="114.75"/>
    <n v="114.13105108529525"/>
    <n v="126279"/>
    <n v="2130"/>
    <n v="14412355"/>
    <n v="89573"/>
    <n v="70.930000000000007"/>
    <n v="4.55"/>
    <n v="0.9"/>
    <x v="0"/>
    <x v="0"/>
  </r>
  <r>
    <x v="12"/>
    <x v="195"/>
    <x v="2"/>
    <n v="107.85"/>
    <n v="116.85"/>
    <n v="106.95"/>
    <n v="110.55"/>
    <n v="112.29371191770035"/>
    <n v="179053"/>
    <n v="3115"/>
    <n v="20106526"/>
    <n v="67752"/>
    <n v="37.840000000000003"/>
    <n v="9.9"/>
    <n v="2.7"/>
    <x v="0"/>
    <x v="0"/>
  </r>
  <r>
    <x v="12"/>
    <x v="196"/>
    <x v="2"/>
    <n v="113.65"/>
    <n v="113.8"/>
    <n v="105.1"/>
    <n v="106.95"/>
    <n v="109.9663204992311"/>
    <n v="1322674"/>
    <n v="24358"/>
    <n v="145449593"/>
    <n v="888275"/>
    <n v="67.16"/>
    <n v="8.6999999999999993"/>
    <n v="-6.7"/>
    <x v="1"/>
    <x v="0"/>
  </r>
  <r>
    <x v="12"/>
    <x v="197"/>
    <x v="2"/>
    <n v="94.15"/>
    <n v="95.4"/>
    <n v="94.15"/>
    <n v="94.85"/>
    <n v="94.865893745557926"/>
    <n v="22512"/>
    <n v="1204"/>
    <n v="2135621"/>
    <n v="15422"/>
    <n v="68.510000000000005"/>
    <n v="1.25"/>
    <n v="0.7"/>
    <x v="0"/>
    <x v="0"/>
  </r>
  <r>
    <x v="12"/>
    <x v="198"/>
    <x v="2"/>
    <n v="96.8"/>
    <n v="96.8"/>
    <n v="93.6"/>
    <n v="94.15"/>
    <n v="94.567551099540239"/>
    <n v="18053"/>
    <n v="1077"/>
    <n v="1707228"/>
    <n v="12169"/>
    <n v="67.41"/>
    <n v="3.2"/>
    <n v="-2.65"/>
    <x v="1"/>
    <x v="0"/>
  </r>
  <r>
    <x v="12"/>
    <x v="199"/>
    <x v="3"/>
    <n v="97.35"/>
    <n v="97.35"/>
    <n v="93.05"/>
    <n v="93.9"/>
    <n v="93.982624481327804"/>
    <n v="46272"/>
    <n v="1494"/>
    <n v="4348764"/>
    <n v="37200"/>
    <n v="80.39"/>
    <n v="4.3"/>
    <n v="-3.45"/>
    <x v="1"/>
    <x v="1"/>
  </r>
  <r>
    <x v="12"/>
    <x v="200"/>
    <x v="3"/>
    <n v="97.5"/>
    <n v="97.5"/>
    <n v="93.1"/>
    <n v="94.2"/>
    <n v="94.484402360723777"/>
    <n v="30838"/>
    <n v="933"/>
    <n v="2913710"/>
    <n v="25032"/>
    <n v="81.17"/>
    <n v="4.4000000000000004"/>
    <n v="-3.3"/>
    <x v="1"/>
    <x v="1"/>
  </r>
  <r>
    <x v="12"/>
    <x v="201"/>
    <x v="3"/>
    <n v="97.35"/>
    <n v="99.65"/>
    <n v="97.05"/>
    <n v="97.5"/>
    <n v="98.89025778215823"/>
    <n v="85227"/>
    <n v="1754"/>
    <n v="8428120"/>
    <n v="25252"/>
    <n v="29.63"/>
    <n v="2.6"/>
    <n v="0.15"/>
    <x v="0"/>
    <x v="0"/>
  </r>
  <r>
    <x v="12"/>
    <x v="202"/>
    <x v="3"/>
    <n v="100"/>
    <n v="100"/>
    <n v="97.45"/>
    <n v="97.8"/>
    <n v="97.998030067392435"/>
    <n v="28935"/>
    <n v="1090"/>
    <n v="2835573"/>
    <n v="18887"/>
    <n v="65.27"/>
    <n v="2.5499999999999998"/>
    <n v="-2.2000000000000002"/>
    <x v="1"/>
    <x v="0"/>
  </r>
  <r>
    <x v="12"/>
    <x v="203"/>
    <x v="4"/>
    <n v="100"/>
    <n v="100.5"/>
    <n v="99"/>
    <n v="99.05"/>
    <n v="99.368483765266603"/>
    <n v="13428"/>
    <n v="455"/>
    <n v="1334320"/>
    <n v="9092"/>
    <n v="67.709999999999994"/>
    <n v="1.5"/>
    <n v="-0.95"/>
    <x v="1"/>
    <x v="0"/>
  </r>
  <r>
    <x v="12"/>
    <x v="204"/>
    <x v="4"/>
    <n v="102.9"/>
    <n v="102.9"/>
    <n v="98.05"/>
    <n v="99.75"/>
    <n v="99.809971575411296"/>
    <n v="69658"/>
    <n v="1298"/>
    <n v="6952563"/>
    <n v="51449"/>
    <n v="73.86"/>
    <n v="4.8499999999999996"/>
    <n v="-3.15"/>
    <x v="1"/>
    <x v="0"/>
  </r>
  <r>
    <x v="12"/>
    <x v="205"/>
    <x v="4"/>
    <n v="103.25"/>
    <n v="104.4"/>
    <n v="100.6"/>
    <n v="101.1"/>
    <n v="102.37982543196682"/>
    <n v="39297"/>
    <n v="1355"/>
    <n v="4023220"/>
    <n v="23540"/>
    <n v="59.9"/>
    <n v="3.8"/>
    <n v="-2.15"/>
    <x v="1"/>
    <x v="0"/>
  </r>
  <r>
    <x v="12"/>
    <x v="206"/>
    <x v="4"/>
    <n v="109.95"/>
    <n v="109.95"/>
    <n v="102.15"/>
    <n v="104.15"/>
    <n v="103.78102626727006"/>
    <n v="41763"/>
    <n v="499"/>
    <n v="4334207"/>
    <n v="26923"/>
    <n v="64.47"/>
    <n v="7.8"/>
    <n v="-5.8"/>
    <x v="1"/>
    <x v="0"/>
  </r>
  <r>
    <x v="12"/>
    <x v="207"/>
    <x v="0"/>
    <n v="107"/>
    <n v="107"/>
    <n v="102.5"/>
    <n v="102.95"/>
    <n v="103.11334520595163"/>
    <n v="17407"/>
    <n v="277"/>
    <n v="1794894"/>
    <n v="12996"/>
    <n v="74.66"/>
    <n v="4.5"/>
    <n v="-4.05"/>
    <x v="1"/>
    <x v="0"/>
  </r>
  <r>
    <x v="12"/>
    <x v="208"/>
    <x v="0"/>
    <n v="106.85"/>
    <n v="106.85"/>
    <n v="103.3"/>
    <n v="103.6"/>
    <n v="104.23385616552645"/>
    <n v="23972"/>
    <n v="397"/>
    <n v="2498694"/>
    <n v="20240"/>
    <n v="84.43"/>
    <n v="3.55"/>
    <n v="-3.25"/>
    <x v="1"/>
    <x v="1"/>
  </r>
  <r>
    <x v="12"/>
    <x v="209"/>
    <x v="0"/>
    <n v="104.85"/>
    <n v="105.1"/>
    <n v="103.65"/>
    <n v="104.75"/>
    <n v="104.3583591068212"/>
    <n v="29423"/>
    <n v="698"/>
    <n v="3070536"/>
    <n v="16698"/>
    <n v="56.75"/>
    <n v="1.45"/>
    <n v="-0.1"/>
    <x v="1"/>
    <x v="0"/>
  </r>
  <r>
    <x v="12"/>
    <x v="210"/>
    <x v="0"/>
    <n v="104.2"/>
    <n v="104.2"/>
    <n v="102.6"/>
    <n v="103.5"/>
    <n v="103.3465819456617"/>
    <n v="22820"/>
    <n v="585"/>
    <n v="2358369"/>
    <n v="12602"/>
    <n v="55.22"/>
    <n v="1.6"/>
    <n v="-0.7"/>
    <x v="1"/>
    <x v="0"/>
  </r>
  <r>
    <x v="12"/>
    <x v="211"/>
    <x v="0"/>
    <n v="108.05"/>
    <n v="108.05"/>
    <n v="101.8"/>
    <n v="103.25"/>
    <n v="103.72314342543177"/>
    <n v="101558"/>
    <n v="1980"/>
    <n v="10533915"/>
    <n v="61337"/>
    <n v="60.4"/>
    <n v="6.25"/>
    <n v="-4.8"/>
    <x v="1"/>
    <x v="0"/>
  </r>
  <r>
    <x v="12"/>
    <x v="212"/>
    <x v="1"/>
    <n v="107.9"/>
    <n v="108.95"/>
    <n v="107.05"/>
    <n v="107.6"/>
    <n v="107.85964773714556"/>
    <n v="25322"/>
    <n v="921"/>
    <n v="2731222"/>
    <n v="18660"/>
    <n v="73.69"/>
    <n v="1.9"/>
    <n v="-0.3"/>
    <x v="1"/>
    <x v="0"/>
  </r>
  <r>
    <x v="12"/>
    <x v="213"/>
    <x v="2"/>
    <n v="102.35"/>
    <n v="104.95"/>
    <n v="102.35"/>
    <n v="104.2"/>
    <n v="103.70548147274015"/>
    <n v="33896"/>
    <n v="182"/>
    <n v="3515201"/>
    <n v="28133"/>
    <n v="83"/>
    <n v="2.6"/>
    <n v="1.85"/>
    <x v="0"/>
    <x v="1"/>
  </r>
  <r>
    <x v="12"/>
    <x v="214"/>
    <x v="2"/>
    <n v="104.5"/>
    <n v="104.7"/>
    <n v="102.5"/>
    <n v="102.85"/>
    <n v="103.47389321959112"/>
    <n v="20397"/>
    <n v="437"/>
    <n v="2110557"/>
    <n v="13940"/>
    <n v="68.34"/>
    <n v="2.2000000000000002"/>
    <n v="-1.65"/>
    <x v="1"/>
    <x v="0"/>
  </r>
  <r>
    <x v="12"/>
    <x v="215"/>
    <x v="2"/>
    <n v="102.05"/>
    <n v="104.7"/>
    <n v="101.6"/>
    <n v="103.5"/>
    <n v="102.46176321138211"/>
    <n v="15744"/>
    <n v="336"/>
    <n v="1613158"/>
    <n v="9032"/>
    <n v="57.37"/>
    <n v="3.1"/>
    <n v="1.45"/>
    <x v="0"/>
    <x v="0"/>
  </r>
  <r>
    <x v="12"/>
    <x v="216"/>
    <x v="2"/>
    <n v="100.15"/>
    <n v="104"/>
    <n v="99.9"/>
    <n v="100.8"/>
    <n v="101.65763089491274"/>
    <n v="67325"/>
    <n v="1249"/>
    <n v="6844100"/>
    <n v="31734"/>
    <n v="47.14"/>
    <n v="4.0999999999999996"/>
    <n v="0.65"/>
    <x v="0"/>
    <x v="0"/>
  </r>
  <r>
    <x v="12"/>
    <x v="217"/>
    <x v="3"/>
    <n v="106.3"/>
    <n v="107.5"/>
    <n v="100.65"/>
    <n v="101.5"/>
    <n v="102.64030158821168"/>
    <n v="69764"/>
    <n v="1958"/>
    <n v="7160598"/>
    <n v="47629"/>
    <n v="68.27"/>
    <n v="6.85"/>
    <n v="-4.8"/>
    <x v="1"/>
    <x v="0"/>
  </r>
  <r>
    <x v="12"/>
    <x v="218"/>
    <x v="3"/>
    <n v="112.75"/>
    <n v="112.75"/>
    <n v="105.95"/>
    <n v="106.35"/>
    <n v="107.70441662926578"/>
    <n v="60159"/>
    <n v="1023"/>
    <n v="6479390"/>
    <n v="49546"/>
    <n v="82.36"/>
    <n v="6.8"/>
    <n v="-6.4"/>
    <x v="1"/>
    <x v="1"/>
  </r>
  <r>
    <x v="12"/>
    <x v="219"/>
    <x v="3"/>
    <n v="108.3"/>
    <n v="110.45"/>
    <n v="107.4"/>
    <n v="109.35"/>
    <n v="108.48852755973432"/>
    <n v="23186"/>
    <n v="710"/>
    <n v="2515415"/>
    <n v="16244"/>
    <n v="70.06"/>
    <n v="3.05"/>
    <n v="1.05"/>
    <x v="0"/>
    <x v="0"/>
  </r>
  <r>
    <x v="12"/>
    <x v="220"/>
    <x v="3"/>
    <n v="109.15"/>
    <n v="110.3"/>
    <n v="108"/>
    <n v="108.1"/>
    <n v="109.12087530392498"/>
    <n v="8637"/>
    <n v="205"/>
    <n v="942477"/>
    <n v="4712"/>
    <n v="54.56"/>
    <n v="2.2999999999999998"/>
    <n v="-1.05"/>
    <x v="1"/>
    <x v="0"/>
  </r>
  <r>
    <x v="12"/>
    <x v="221"/>
    <x v="3"/>
    <n v="111.95"/>
    <n v="112"/>
    <n v="108.6"/>
    <n v="108.95"/>
    <n v="109.85886487551731"/>
    <n v="30446"/>
    <n v="833"/>
    <n v="3344763"/>
    <n v="20402"/>
    <n v="67.010000000000005"/>
    <n v="3.4"/>
    <n v="-3"/>
    <x v="1"/>
    <x v="0"/>
  </r>
  <r>
    <x v="12"/>
    <x v="222"/>
    <x v="4"/>
    <n v="110"/>
    <n v="111.5"/>
    <n v="109.85"/>
    <n v="111.15"/>
    <n v="110.91428470480162"/>
    <n v="28303"/>
    <n v="596"/>
    <n v="3139207"/>
    <n v="17348"/>
    <n v="61.29"/>
    <n v="1.65"/>
    <n v="1.1499999999999999"/>
    <x v="0"/>
    <x v="0"/>
  </r>
  <r>
    <x v="12"/>
    <x v="223"/>
    <x v="4"/>
    <n v="112.05"/>
    <n v="112.65"/>
    <n v="109.75"/>
    <n v="110.4"/>
    <n v="110.51834232915562"/>
    <n v="32793"/>
    <n v="1746"/>
    <n v="3624228"/>
    <n v="27107"/>
    <n v="82.66"/>
    <n v="2.9"/>
    <n v="-1.65"/>
    <x v="1"/>
    <x v="1"/>
  </r>
  <r>
    <x v="12"/>
    <x v="224"/>
    <x v="4"/>
    <n v="111.7"/>
    <n v="113"/>
    <n v="111.7"/>
    <n v="112.55"/>
    <n v="112.43925885727576"/>
    <n v="12899"/>
    <n v="177"/>
    <n v="1450354"/>
    <n v="8726"/>
    <n v="67.650000000000006"/>
    <n v="1.3"/>
    <n v="0.85"/>
    <x v="0"/>
    <x v="0"/>
  </r>
  <r>
    <x v="12"/>
    <x v="225"/>
    <x v="4"/>
    <n v="111.2"/>
    <n v="112.45"/>
    <n v="111.2"/>
    <n v="111.85"/>
    <n v="111.94303387758038"/>
    <n v="13903"/>
    <n v="361"/>
    <n v="1556344"/>
    <n v="9844"/>
    <n v="70.8"/>
    <n v="1.25"/>
    <n v="0.65"/>
    <x v="0"/>
    <x v="0"/>
  </r>
  <r>
    <x v="12"/>
    <x v="226"/>
    <x v="4"/>
    <n v="113.4"/>
    <n v="114.35"/>
    <n v="111.05"/>
    <n v="111.2"/>
    <n v="111.95436517651667"/>
    <n v="20423"/>
    <n v="537"/>
    <n v="2286444"/>
    <n v="11791"/>
    <n v="57.73"/>
    <n v="3.3"/>
    <n v="-2.2000000000000002"/>
    <x v="1"/>
    <x v="0"/>
  </r>
  <r>
    <x v="12"/>
    <x v="227"/>
    <x v="0"/>
    <n v="114.6"/>
    <n v="114.6"/>
    <n v="112.05"/>
    <n v="113.7"/>
    <n v="113.20950740613159"/>
    <n v="14515"/>
    <n v="511"/>
    <n v="1643236"/>
    <n v="10105"/>
    <n v="69.62"/>
    <n v="2.5499999999999998"/>
    <n v="-0.9"/>
    <x v="1"/>
    <x v="0"/>
  </r>
  <r>
    <x v="12"/>
    <x v="228"/>
    <x v="0"/>
    <n v="112.1"/>
    <n v="114.4"/>
    <n v="112.1"/>
    <n v="113.25"/>
    <n v="113.34767103988729"/>
    <n v="22714"/>
    <n v="547"/>
    <n v="2574579"/>
    <n v="13372"/>
    <n v="58.87"/>
    <n v="2.2999999999999998"/>
    <n v="1.1499999999999999"/>
    <x v="0"/>
    <x v="0"/>
  </r>
  <r>
    <x v="12"/>
    <x v="229"/>
    <x v="0"/>
    <n v="112.8"/>
    <n v="114.75"/>
    <n v="112.5"/>
    <n v="112.7"/>
    <n v="113.09626339169061"/>
    <n v="19135"/>
    <n v="836"/>
    <n v="2164097"/>
    <n v="12424"/>
    <n v="64.930000000000007"/>
    <n v="2.25"/>
    <n v="-0.1"/>
    <x v="1"/>
    <x v="0"/>
  </r>
  <r>
    <x v="12"/>
    <x v="230"/>
    <x v="0"/>
    <n v="111"/>
    <n v="114.2"/>
    <n v="111"/>
    <n v="112.8"/>
    <n v="112.95506682625175"/>
    <n v="20052"/>
    <n v="416"/>
    <n v="2264975"/>
    <n v="11850"/>
    <n v="59.1"/>
    <n v="3.2"/>
    <n v="1.8"/>
    <x v="0"/>
    <x v="0"/>
  </r>
  <r>
    <x v="12"/>
    <x v="231"/>
    <x v="0"/>
    <n v="115.35"/>
    <n v="116.25"/>
    <n v="110.65"/>
    <n v="111.75"/>
    <n v="112.06925581764753"/>
    <n v="25182"/>
    <n v="576"/>
    <n v="2822128"/>
    <n v="13654"/>
    <n v="54.22"/>
    <n v="5.6"/>
    <n v="-3.6"/>
    <x v="1"/>
    <x v="0"/>
  </r>
  <r>
    <x v="12"/>
    <x v="232"/>
    <x v="1"/>
    <n v="117.7"/>
    <n v="117.7"/>
    <n v="114.5"/>
    <n v="115.1"/>
    <n v="115.25715320536038"/>
    <n v="16566"/>
    <n v="314"/>
    <n v="1909350"/>
    <n v="10659"/>
    <n v="64.34"/>
    <n v="3.2"/>
    <n v="-2.6"/>
    <x v="1"/>
    <x v="0"/>
  </r>
  <r>
    <x v="12"/>
    <x v="233"/>
    <x v="1"/>
    <n v="116.7"/>
    <n v="117.7"/>
    <n v="115"/>
    <n v="115.45"/>
    <n v="116.10640857392826"/>
    <n v="27432"/>
    <n v="669"/>
    <n v="3185031"/>
    <n v="22775"/>
    <n v="83.02"/>
    <n v="2.7"/>
    <n v="-1.25"/>
    <x v="1"/>
    <x v="1"/>
  </r>
  <r>
    <x v="12"/>
    <x v="234"/>
    <x v="1"/>
    <n v="119.6"/>
    <n v="119.6"/>
    <n v="117.5"/>
    <n v="117.7"/>
    <n v="118.22887772194305"/>
    <n v="14925"/>
    <n v="283"/>
    <n v="1764566"/>
    <n v="8213"/>
    <n v="55.03"/>
    <n v="2.1"/>
    <n v="-1.9"/>
    <x v="1"/>
    <x v="0"/>
  </r>
  <r>
    <x v="12"/>
    <x v="235"/>
    <x v="2"/>
    <n v="119.65"/>
    <n v="119.65"/>
    <n v="117"/>
    <n v="117.7"/>
    <n v="117.81140928317319"/>
    <n v="71398"/>
    <n v="1425"/>
    <n v="8411499"/>
    <n v="42574"/>
    <n v="59.63"/>
    <n v="2.65"/>
    <n v="-1.95"/>
    <x v="1"/>
    <x v="0"/>
  </r>
  <r>
    <x v="12"/>
    <x v="236"/>
    <x v="3"/>
    <n v="121"/>
    <n v="122.35"/>
    <n v="117.4"/>
    <n v="117.95"/>
    <n v="119.03930070892697"/>
    <n v="58116"/>
    <n v="1287"/>
    <n v="6918088"/>
    <n v="44345"/>
    <n v="76.3"/>
    <n v="4.95"/>
    <n v="-3.05"/>
    <x v="1"/>
    <x v="0"/>
  </r>
  <r>
    <x v="12"/>
    <x v="237"/>
    <x v="3"/>
    <n v="123"/>
    <n v="124.4"/>
    <n v="119.4"/>
    <n v="119.95"/>
    <n v="121.64392134841637"/>
    <n v="110411"/>
    <n v="1513"/>
    <n v="13430827"/>
    <n v="44749"/>
    <n v="40.53"/>
    <n v="5"/>
    <n v="-3.05"/>
    <x v="1"/>
    <x v="0"/>
  </r>
  <r>
    <x v="12"/>
    <x v="238"/>
    <x v="3"/>
    <n v="120.55"/>
    <n v="120.75"/>
    <n v="118.45"/>
    <n v="119.5"/>
    <n v="119.219723183391"/>
    <n v="31790"/>
    <n v="869"/>
    <n v="3789995"/>
    <n v="22815"/>
    <n v="71.77"/>
    <n v="2.2999999999999998"/>
    <n v="-1.05"/>
    <x v="1"/>
    <x v="0"/>
  </r>
  <r>
    <x v="12"/>
    <x v="239"/>
    <x v="3"/>
    <n v="120.75"/>
    <n v="122.6"/>
    <n v="119.1"/>
    <n v="119.55"/>
    <n v="120.88093968930856"/>
    <n v="52528"/>
    <n v="1440"/>
    <n v="6349634"/>
    <n v="26757"/>
    <n v="50.94"/>
    <n v="3.5"/>
    <n v="-1.2"/>
    <x v="1"/>
    <x v="0"/>
  </r>
  <r>
    <x v="12"/>
    <x v="240"/>
    <x v="3"/>
    <n v="119.5"/>
    <n v="121.35"/>
    <n v="119.4"/>
    <n v="120.75"/>
    <n v="120.44197635582887"/>
    <n v="18863"/>
    <n v="375"/>
    <n v="2271897"/>
    <n v="10005"/>
    <n v="53.04"/>
    <n v="1.95"/>
    <n v="1.25"/>
    <x v="0"/>
    <x v="0"/>
  </r>
  <r>
    <x v="12"/>
    <x v="241"/>
    <x v="4"/>
    <n v="119.35"/>
    <n v="119.85"/>
    <n v="118.3"/>
    <n v="119"/>
    <n v="119.01651859458012"/>
    <n v="22399"/>
    <n v="608"/>
    <n v="2665851"/>
    <n v="12876"/>
    <n v="57.48"/>
    <n v="1.55"/>
    <n v="-0.35"/>
    <x v="1"/>
    <x v="0"/>
  </r>
  <r>
    <x v="12"/>
    <x v="242"/>
    <x v="4"/>
    <n v="120.75"/>
    <n v="121.3"/>
    <n v="117.3"/>
    <n v="118.2"/>
    <n v="118.45860769745414"/>
    <n v="56798"/>
    <n v="1231"/>
    <n v="6728212"/>
    <n v="32894"/>
    <n v="57.91"/>
    <n v="4"/>
    <n v="-2.5499999999999998"/>
    <x v="1"/>
    <x v="0"/>
  </r>
  <r>
    <x v="12"/>
    <x v="243"/>
    <x v="4"/>
    <n v="121.65"/>
    <n v="123.15"/>
    <n v="119.2"/>
    <n v="119.45"/>
    <n v="121.15435657114419"/>
    <n v="24113"/>
    <n v="648"/>
    <n v="2921395"/>
    <n v="16838"/>
    <n v="69.83"/>
    <n v="3.95"/>
    <n v="-2.2000000000000002"/>
    <x v="1"/>
    <x v="0"/>
  </r>
  <r>
    <x v="12"/>
    <x v="244"/>
    <x v="4"/>
    <n v="123.9"/>
    <n v="123.9"/>
    <n v="120.5"/>
    <n v="122.4"/>
    <n v="122.17445330063356"/>
    <n v="48930"/>
    <n v="882"/>
    <n v="5977996"/>
    <n v="30484"/>
    <n v="62.3"/>
    <n v="3.4"/>
    <n v="-1.5"/>
    <x v="1"/>
    <x v="0"/>
  </r>
  <r>
    <x v="12"/>
    <x v="245"/>
    <x v="4"/>
    <n v="122.3"/>
    <n v="123.7"/>
    <n v="120.35"/>
    <n v="122.95"/>
    <n v="122.74047671474183"/>
    <n v="72664"/>
    <n v="633"/>
    <n v="8918814"/>
    <n v="54586"/>
    <n v="75.12"/>
    <n v="3.35"/>
    <n v="0.65"/>
    <x v="0"/>
    <x v="0"/>
  </r>
  <r>
    <x v="12"/>
    <x v="246"/>
    <x v="0"/>
    <n v="119.7"/>
    <n v="123.45"/>
    <n v="118.55"/>
    <n v="122.15"/>
    <n v="121.72023245845752"/>
    <n v="100319"/>
    <n v="1489"/>
    <n v="12210852"/>
    <n v="60043"/>
    <n v="59.85"/>
    <n v="4.9000000000000004"/>
    <n v="2.4500000000000002"/>
    <x v="0"/>
    <x v="0"/>
  </r>
  <r>
    <x v="12"/>
    <x v="247"/>
    <x v="0"/>
    <n v="119"/>
    <n v="119"/>
    <n v="117"/>
    <n v="117.9"/>
    <n v="117.87372545202346"/>
    <n v="41093"/>
    <n v="721"/>
    <n v="4843785"/>
    <n v="31946"/>
    <n v="77.739999999999995"/>
    <n v="2"/>
    <n v="-1.1000000000000001"/>
    <x v="1"/>
    <x v="0"/>
  </r>
  <r>
    <x v="12"/>
    <x v="248"/>
    <x v="0"/>
    <n v="119"/>
    <n v="120.55"/>
    <n v="117.4"/>
    <n v="117.8"/>
    <n v="118.30215623609369"/>
    <n v="24719"/>
    <n v="447"/>
    <n v="2924311"/>
    <n v="17537"/>
    <n v="70.95"/>
    <n v="3.15"/>
    <n v="-1.2"/>
    <x v="1"/>
    <x v="0"/>
  </r>
  <r>
    <x v="12"/>
    <x v="249"/>
    <x v="0"/>
    <n v="121"/>
    <n v="121"/>
    <n v="119.1"/>
    <n v="119.25"/>
    <n v="119.51102927903534"/>
    <n v="27699"/>
    <n v="569"/>
    <n v="3310336"/>
    <n v="17477"/>
    <n v="63.1"/>
    <n v="1.9"/>
    <n v="-1.75"/>
    <x v="1"/>
    <x v="0"/>
  </r>
  <r>
    <x v="13"/>
    <x v="0"/>
    <x v="0"/>
    <n v="191.75"/>
    <n v="196.8"/>
    <n v="191.75"/>
    <n v="196"/>
    <n v="195.38915327547025"/>
    <n v="172937"/>
    <n v="2894"/>
    <n v="33790014"/>
    <m/>
    <m/>
    <n v="5.05"/>
    <n v="4.25"/>
    <x v="0"/>
    <x v="0"/>
  </r>
  <r>
    <x v="13"/>
    <x v="1"/>
    <x v="0"/>
    <n v="190.95"/>
    <n v="192"/>
    <n v="190"/>
    <n v="191.6"/>
    <n v="190.9301980681042"/>
    <n v="51245"/>
    <n v="1103"/>
    <n v="9784218"/>
    <n v="22046"/>
    <n v="43.02"/>
    <n v="2"/>
    <n v="0.65"/>
    <x v="0"/>
    <x v="0"/>
  </r>
  <r>
    <x v="13"/>
    <x v="2"/>
    <x v="0"/>
    <n v="190.65"/>
    <n v="191.95"/>
    <n v="189.35"/>
    <n v="190.6"/>
    <n v="190.76769094666193"/>
    <n v="306329"/>
    <n v="5399"/>
    <n v="58437676"/>
    <n v="238551"/>
    <n v="77.87"/>
    <n v="2.6"/>
    <n v="-0.05"/>
    <x v="1"/>
    <x v="0"/>
  </r>
  <r>
    <x v="13"/>
    <x v="3"/>
    <x v="1"/>
    <n v="190.1"/>
    <n v="191"/>
    <n v="189.15"/>
    <n v="190.45"/>
    <n v="190.18181375097478"/>
    <n v="61552"/>
    <n v="1569"/>
    <n v="11706071"/>
    <n v="24344"/>
    <n v="39.549999999999997"/>
    <n v="1.85"/>
    <n v="0.35"/>
    <x v="0"/>
    <x v="0"/>
  </r>
  <r>
    <x v="13"/>
    <x v="4"/>
    <x v="1"/>
    <n v="194.05"/>
    <n v="196"/>
    <n v="188.45"/>
    <n v="189.75"/>
    <n v="191.12672256350655"/>
    <n v="144552"/>
    <n v="2869"/>
    <n v="27627750"/>
    <n v="96329"/>
    <n v="66.64"/>
    <n v="7.55"/>
    <n v="-4.3"/>
    <x v="1"/>
    <x v="0"/>
  </r>
  <r>
    <x v="13"/>
    <x v="5"/>
    <x v="1"/>
    <n v="193.55"/>
    <n v="194.65"/>
    <n v="192.9"/>
    <n v="193.15"/>
    <n v="193.48448744519314"/>
    <n v="96019"/>
    <n v="1803"/>
    <n v="18578187"/>
    <n v="51306"/>
    <n v="53.43"/>
    <n v="1.75"/>
    <n v="-0.4"/>
    <x v="1"/>
    <x v="0"/>
  </r>
  <r>
    <x v="13"/>
    <x v="6"/>
    <x v="1"/>
    <n v="193.3"/>
    <n v="195.4"/>
    <n v="193"/>
    <n v="193.55"/>
    <n v="193.95777548918642"/>
    <n v="68941"/>
    <n v="1636"/>
    <n v="13371643"/>
    <n v="43242"/>
    <n v="62.72"/>
    <n v="2.4"/>
    <n v="0.25"/>
    <x v="0"/>
    <x v="0"/>
  </r>
  <r>
    <x v="13"/>
    <x v="7"/>
    <x v="1"/>
    <n v="190.25"/>
    <n v="193.95"/>
    <n v="190.25"/>
    <n v="193.55"/>
    <n v="192.86066710899331"/>
    <n v="66316"/>
    <n v="1541"/>
    <n v="12789748"/>
    <n v="43061"/>
    <n v="64.930000000000007"/>
    <n v="3.7"/>
    <n v="3.3"/>
    <x v="0"/>
    <x v="0"/>
  </r>
  <r>
    <x v="13"/>
    <x v="8"/>
    <x v="2"/>
    <n v="191.1"/>
    <n v="193.85"/>
    <n v="191.1"/>
    <n v="191.7"/>
    <n v="192.3221919017401"/>
    <n v="185793"/>
    <n v="3454"/>
    <n v="35732117"/>
    <n v="110861"/>
    <n v="59.67"/>
    <n v="2.75"/>
    <n v="0.6"/>
    <x v="0"/>
    <x v="0"/>
  </r>
  <r>
    <x v="13"/>
    <x v="9"/>
    <x v="2"/>
    <n v="191.75"/>
    <n v="192.6"/>
    <n v="190.5"/>
    <n v="191.8"/>
    <n v="191.54724428170621"/>
    <n v="105145"/>
    <n v="2487"/>
    <n v="20140235"/>
    <n v="47498"/>
    <n v="45.17"/>
    <n v="2.1"/>
    <n v="0.05"/>
    <x v="0"/>
    <x v="0"/>
  </r>
  <r>
    <x v="13"/>
    <x v="10"/>
    <x v="2"/>
    <n v="194.25"/>
    <n v="195.45"/>
    <n v="192"/>
    <n v="192.3"/>
    <n v="192.66992267530236"/>
    <n v="75655"/>
    <n v="1731"/>
    <n v="14576443"/>
    <n v="32736"/>
    <n v="43.27"/>
    <n v="3.45"/>
    <n v="-1.95"/>
    <x v="1"/>
    <x v="0"/>
  </r>
  <r>
    <x v="13"/>
    <x v="11"/>
    <x v="2"/>
    <n v="195.75"/>
    <n v="197.75"/>
    <n v="194.7"/>
    <n v="195"/>
    <n v="195.91495632412472"/>
    <n v="84486"/>
    <n v="2783"/>
    <n v="16552071"/>
    <n v="44996"/>
    <n v="53.26"/>
    <n v="3.05"/>
    <n v="-0.75"/>
    <x v="1"/>
    <x v="0"/>
  </r>
  <r>
    <x v="13"/>
    <x v="12"/>
    <x v="3"/>
    <n v="199"/>
    <n v="199.1"/>
    <n v="196.05"/>
    <n v="196.45"/>
    <n v="197.41585112554031"/>
    <n v="106882"/>
    <n v="1341"/>
    <n v="21100201"/>
    <n v="68187"/>
    <n v="63.8"/>
    <n v="3.05"/>
    <n v="-2.5499999999999998"/>
    <x v="1"/>
    <x v="0"/>
  </r>
  <r>
    <x v="13"/>
    <x v="13"/>
    <x v="3"/>
    <n v="199.25"/>
    <n v="201"/>
    <n v="199.1"/>
    <n v="199.4"/>
    <n v="200.07303656285026"/>
    <n v="976018"/>
    <n v="2760"/>
    <n v="195274885"/>
    <n v="909296"/>
    <n v="93.16"/>
    <n v="1.9"/>
    <n v="0.15"/>
    <x v="0"/>
    <x v="1"/>
  </r>
  <r>
    <x v="13"/>
    <x v="14"/>
    <x v="3"/>
    <n v="201.85"/>
    <n v="201.85"/>
    <n v="199.3"/>
    <n v="199.7"/>
    <n v="200.01159598595433"/>
    <n v="456796"/>
    <n v="2863"/>
    <n v="91364497"/>
    <n v="374409"/>
    <n v="81.96"/>
    <n v="2.5499999999999998"/>
    <n v="-2.15"/>
    <x v="1"/>
    <x v="1"/>
  </r>
  <r>
    <x v="13"/>
    <x v="15"/>
    <x v="3"/>
    <n v="196.05"/>
    <n v="200.4"/>
    <n v="195.55"/>
    <n v="199.9"/>
    <n v="198.3375011426109"/>
    <n v="153158"/>
    <n v="2291"/>
    <n v="30376975"/>
    <n v="81823"/>
    <n v="53.42"/>
    <n v="4.8499999999999996"/>
    <n v="3.85"/>
    <x v="0"/>
    <x v="0"/>
  </r>
  <r>
    <x v="13"/>
    <x v="16"/>
    <x v="3"/>
    <n v="196.95"/>
    <n v="197.55"/>
    <n v="195"/>
    <n v="195.95"/>
    <n v="195.76103458227396"/>
    <n v="1202379"/>
    <n v="6826"/>
    <n v="235378957"/>
    <n v="1078938"/>
    <n v="89.73"/>
    <n v="2.5499999999999998"/>
    <n v="-1"/>
    <x v="1"/>
    <x v="0"/>
  </r>
  <r>
    <x v="13"/>
    <x v="17"/>
    <x v="4"/>
    <n v="196.2"/>
    <n v="196.55"/>
    <n v="195"/>
    <n v="195.95"/>
    <n v="195.99145003976724"/>
    <n v="95556"/>
    <n v="1718"/>
    <n v="18728159"/>
    <n v="63059"/>
    <n v="65.989999999999995"/>
    <n v="1.55"/>
    <n v="-0.25"/>
    <x v="1"/>
    <x v="0"/>
  </r>
  <r>
    <x v="13"/>
    <x v="18"/>
    <x v="4"/>
    <n v="196.2"/>
    <n v="197.85"/>
    <n v="195.6"/>
    <n v="196.2"/>
    <n v="196.10867115590887"/>
    <n v="516494"/>
    <n v="4466"/>
    <n v="101288952"/>
    <n v="477035"/>
    <n v="92.36"/>
    <n v="2.25"/>
    <n v="0"/>
    <x v="1"/>
    <x v="0"/>
  </r>
  <r>
    <x v="13"/>
    <x v="19"/>
    <x v="4"/>
    <n v="196.65"/>
    <n v="197.15"/>
    <n v="195.5"/>
    <n v="196"/>
    <n v="196.1728472771743"/>
    <n v="55604"/>
    <n v="1124"/>
    <n v="10907995"/>
    <n v="23443"/>
    <n v="42.16"/>
    <n v="1.65"/>
    <n v="-0.65"/>
    <x v="1"/>
    <x v="0"/>
  </r>
  <r>
    <x v="13"/>
    <x v="20"/>
    <x v="4"/>
    <n v="196.35"/>
    <n v="198"/>
    <n v="196"/>
    <n v="196.6"/>
    <n v="197.06311145163897"/>
    <n v="767436"/>
    <n v="2721"/>
    <n v="151233326"/>
    <n v="634223"/>
    <n v="82.64"/>
    <n v="2"/>
    <n v="0.25"/>
    <x v="0"/>
    <x v="1"/>
  </r>
  <r>
    <x v="13"/>
    <x v="21"/>
    <x v="0"/>
    <n v="198.2"/>
    <n v="199.7"/>
    <n v="195.8"/>
    <n v="196.15"/>
    <n v="197.89749713012074"/>
    <n v="119343"/>
    <n v="2678"/>
    <n v="23617681"/>
    <n v="71974"/>
    <n v="60.31"/>
    <n v="3.9"/>
    <n v="-2.0499999999999998"/>
    <x v="1"/>
    <x v="0"/>
  </r>
  <r>
    <x v="13"/>
    <x v="22"/>
    <x v="0"/>
    <n v="196.1"/>
    <n v="199.25"/>
    <n v="194.95"/>
    <n v="198.7"/>
    <n v="196.69460473883495"/>
    <n v="60479"/>
    <n v="1679"/>
    <n v="11895893"/>
    <n v="31502"/>
    <n v="52.09"/>
    <n v="4.3"/>
    <n v="2.6"/>
    <x v="0"/>
    <x v="0"/>
  </r>
  <r>
    <x v="13"/>
    <x v="23"/>
    <x v="0"/>
    <n v="196"/>
    <n v="197.8"/>
    <n v="194.65"/>
    <n v="197.25"/>
    <n v="196.02352667433652"/>
    <n v="77359"/>
    <n v="1555"/>
    <n v="15164184"/>
    <n v="43490"/>
    <n v="56.22"/>
    <n v="3.15"/>
    <n v="1.25"/>
    <x v="0"/>
    <x v="0"/>
  </r>
  <r>
    <x v="13"/>
    <x v="24"/>
    <x v="0"/>
    <n v="196.45"/>
    <n v="196.85"/>
    <n v="194.1"/>
    <n v="195.95"/>
    <n v="195.65527178886697"/>
    <n v="175927"/>
    <n v="2909"/>
    <n v="34421045"/>
    <n v="91915"/>
    <n v="52.25"/>
    <n v="2.75"/>
    <n v="-0.5"/>
    <x v="1"/>
    <x v="0"/>
  </r>
  <r>
    <x v="13"/>
    <x v="25"/>
    <x v="0"/>
    <n v="185.95"/>
    <n v="196.9"/>
    <n v="185.6"/>
    <n v="196.5"/>
    <n v="194.56142405200973"/>
    <n v="804465"/>
    <n v="7867"/>
    <n v="156517856"/>
    <n v="470704"/>
    <n v="58.51"/>
    <n v="11.3"/>
    <n v="10.55"/>
    <x v="0"/>
    <x v="0"/>
  </r>
  <r>
    <x v="13"/>
    <x v="26"/>
    <x v="1"/>
    <n v="203"/>
    <n v="203.05"/>
    <n v="194.85"/>
    <n v="195.95"/>
    <n v="198.59461639804761"/>
    <n v="172301"/>
    <n v="2927"/>
    <n v="34218051"/>
    <n v="98418"/>
    <n v="57.12"/>
    <n v="8.1999999999999993"/>
    <n v="-7.05"/>
    <x v="1"/>
    <x v="0"/>
  </r>
  <r>
    <x v="13"/>
    <x v="27"/>
    <x v="2"/>
    <n v="202.55"/>
    <n v="204.65"/>
    <n v="201.15"/>
    <n v="202.35"/>
    <n v="203.11189523969364"/>
    <n v="244291"/>
    <n v="3915"/>
    <n v="49618408"/>
    <n v="112351"/>
    <n v="45.99"/>
    <n v="3.5"/>
    <n v="-0.2"/>
    <x v="1"/>
    <x v="0"/>
  </r>
  <r>
    <x v="13"/>
    <x v="28"/>
    <x v="2"/>
    <n v="205.15"/>
    <n v="205.7"/>
    <n v="202.8"/>
    <n v="204.75"/>
    <n v="204.43701649052585"/>
    <n v="85443"/>
    <n v="1488"/>
    <n v="17467712"/>
    <n v="32248"/>
    <n v="37.74"/>
    <n v="2.9"/>
    <n v="-0.4"/>
    <x v="1"/>
    <x v="0"/>
  </r>
  <r>
    <x v="13"/>
    <x v="29"/>
    <x v="2"/>
    <n v="205.05"/>
    <n v="206.95"/>
    <n v="203.5"/>
    <n v="205.15"/>
    <n v="205.02506050797538"/>
    <n v="171465"/>
    <n v="3042"/>
    <n v="35154622"/>
    <n v="104558"/>
    <n v="60.98"/>
    <n v="3.45"/>
    <n v="0.1"/>
    <x v="0"/>
    <x v="0"/>
  </r>
  <r>
    <x v="13"/>
    <x v="30"/>
    <x v="2"/>
    <n v="209.85"/>
    <n v="210.4"/>
    <n v="205.7"/>
    <n v="206.1"/>
    <n v="208.11382583232231"/>
    <n v="410478"/>
    <n v="3653"/>
    <n v="85426147"/>
    <n v="331715"/>
    <n v="80.81"/>
    <n v="4.7"/>
    <n v="-3.75"/>
    <x v="1"/>
    <x v="0"/>
  </r>
  <r>
    <x v="13"/>
    <x v="31"/>
    <x v="3"/>
    <n v="212.9"/>
    <n v="212.95"/>
    <n v="207.25"/>
    <n v="207.95"/>
    <n v="209.81833106333301"/>
    <n v="82232"/>
    <n v="1394"/>
    <n v="17253781"/>
    <n v="25853"/>
    <n v="31.44"/>
    <n v="5.7"/>
    <n v="-4.95"/>
    <x v="1"/>
    <x v="0"/>
  </r>
  <r>
    <x v="13"/>
    <x v="32"/>
    <x v="3"/>
    <n v="213.2"/>
    <n v="215"/>
    <n v="212.25"/>
    <n v="212.4"/>
    <n v="213.64505500700506"/>
    <n v="1436817"/>
    <n v="5192"/>
    <n v="306968847"/>
    <n v="1326702"/>
    <n v="92.34"/>
    <n v="2.75"/>
    <n v="-0.8"/>
    <x v="1"/>
    <x v="0"/>
  </r>
  <r>
    <x v="13"/>
    <x v="33"/>
    <x v="3"/>
    <n v="212.4"/>
    <n v="213.5"/>
    <n v="211.8"/>
    <n v="212.8"/>
    <n v="212.54472800761613"/>
    <n v="119746"/>
    <n v="1091"/>
    <n v="25451381"/>
    <n v="66411"/>
    <n v="55.46"/>
    <n v="1.7"/>
    <n v="0.4"/>
    <x v="0"/>
    <x v="0"/>
  </r>
  <r>
    <x v="13"/>
    <x v="34"/>
    <x v="3"/>
    <n v="213.25"/>
    <n v="213.95"/>
    <n v="211.55"/>
    <n v="212.25"/>
    <n v="212.67727190713899"/>
    <n v="947739"/>
    <n v="6205"/>
    <n v="201562545"/>
    <n v="850870"/>
    <n v="89.78"/>
    <n v="2.4"/>
    <n v="-1"/>
    <x v="1"/>
    <x v="0"/>
  </r>
  <r>
    <x v="13"/>
    <x v="35"/>
    <x v="3"/>
    <n v="212.75"/>
    <n v="213.5"/>
    <n v="209.8"/>
    <n v="212.6"/>
    <n v="211.35836075202118"/>
    <n v="166857"/>
    <n v="2857"/>
    <n v="35266622"/>
    <n v="59505"/>
    <n v="35.659999999999997"/>
    <n v="3.7"/>
    <n v="-0.15"/>
    <x v="1"/>
    <x v="0"/>
  </r>
  <r>
    <x v="13"/>
    <x v="36"/>
    <x v="4"/>
    <n v="213.65"/>
    <n v="213.65"/>
    <n v="211.1"/>
    <n v="212.25"/>
    <n v="211.97107327446591"/>
    <n v="426042"/>
    <n v="1239"/>
    <n v="90308580"/>
    <n v="376569"/>
    <n v="88.39"/>
    <n v="2.5499999999999998"/>
    <n v="-1.4"/>
    <x v="1"/>
    <x v="1"/>
  </r>
  <r>
    <x v="13"/>
    <x v="37"/>
    <x v="4"/>
    <n v="215.5"/>
    <n v="215.75"/>
    <n v="212"/>
    <n v="212.4"/>
    <n v="213.6889953107852"/>
    <n v="100230"/>
    <n v="1259"/>
    <n v="21418048"/>
    <n v="40513"/>
    <n v="40.42"/>
    <n v="3.75"/>
    <n v="-3.1"/>
    <x v="1"/>
    <x v="0"/>
  </r>
  <r>
    <x v="13"/>
    <x v="38"/>
    <x v="4"/>
    <n v="211.85"/>
    <n v="215.35"/>
    <n v="211.7"/>
    <n v="214.65"/>
    <n v="212.5002063816614"/>
    <n v="940006"/>
    <n v="5390"/>
    <n v="199751469"/>
    <n v="740129"/>
    <n v="78.739999999999995"/>
    <n v="3.65"/>
    <n v="2.8"/>
    <x v="0"/>
    <x v="0"/>
  </r>
  <r>
    <x v="13"/>
    <x v="39"/>
    <x v="4"/>
    <n v="210.65"/>
    <n v="212.8"/>
    <n v="210.3"/>
    <n v="211.7"/>
    <n v="212.0224843027265"/>
    <n v="495946"/>
    <n v="2544"/>
    <n v="105151703"/>
    <n v="375985"/>
    <n v="75.81"/>
    <n v="2.5"/>
    <n v="1.05"/>
    <x v="0"/>
    <x v="0"/>
  </r>
  <r>
    <x v="13"/>
    <x v="40"/>
    <x v="4"/>
    <n v="207.3"/>
    <n v="211.45"/>
    <n v="206.6"/>
    <n v="210.45"/>
    <n v="208.63976981418719"/>
    <n v="772767"/>
    <n v="3907"/>
    <n v="161229929"/>
    <n v="687350"/>
    <n v="88.95"/>
    <n v="4.8499999999999996"/>
    <n v="3.15"/>
    <x v="0"/>
    <x v="0"/>
  </r>
  <r>
    <x v="13"/>
    <x v="41"/>
    <x v="0"/>
    <n v="210.95"/>
    <n v="211.75"/>
    <n v="206.6"/>
    <n v="207.35"/>
    <n v="208.61083506093215"/>
    <n v="91167"/>
    <n v="1223"/>
    <n v="19018424"/>
    <n v="40985"/>
    <n v="44.96"/>
    <n v="5.15"/>
    <n v="-3.6"/>
    <x v="1"/>
    <x v="0"/>
  </r>
  <r>
    <x v="13"/>
    <x v="42"/>
    <x v="0"/>
    <n v="212.25"/>
    <n v="214.5"/>
    <n v="210.2"/>
    <n v="210.8"/>
    <n v="211.2973533701097"/>
    <n v="394275"/>
    <n v="2157"/>
    <n v="83309264"/>
    <n v="302874"/>
    <n v="76.819999999999993"/>
    <n v="4.3"/>
    <n v="-1.45"/>
    <x v="1"/>
    <x v="0"/>
  </r>
  <r>
    <x v="13"/>
    <x v="43"/>
    <x v="0"/>
    <n v="213.75"/>
    <n v="214.6"/>
    <n v="212.6"/>
    <n v="213.8"/>
    <n v="213.39455141892154"/>
    <n v="103036"/>
    <n v="2057"/>
    <n v="21987321"/>
    <n v="47194"/>
    <n v="45.8"/>
    <n v="2"/>
    <n v="0.05"/>
    <x v="0"/>
    <x v="0"/>
  </r>
  <r>
    <x v="13"/>
    <x v="44"/>
    <x v="0"/>
    <n v="216.2"/>
    <n v="216.2"/>
    <n v="213.2"/>
    <n v="213.55"/>
    <n v="214.35101883379443"/>
    <n v="75184"/>
    <n v="1167"/>
    <n v="16115767"/>
    <n v="31403"/>
    <n v="41.77"/>
    <n v="3"/>
    <n v="-2.65"/>
    <x v="1"/>
    <x v="0"/>
  </r>
  <r>
    <x v="13"/>
    <x v="45"/>
    <x v="0"/>
    <n v="215.4"/>
    <n v="217.05"/>
    <n v="214.7"/>
    <n v="215"/>
    <n v="215.19212376356231"/>
    <n v="730425"/>
    <n v="11865"/>
    <n v="157181707"/>
    <n v="661550"/>
    <n v="90.57"/>
    <n v="2.35"/>
    <n v="-0.4"/>
    <x v="1"/>
    <x v="0"/>
  </r>
  <r>
    <x v="13"/>
    <x v="46"/>
    <x v="1"/>
    <n v="217.8"/>
    <n v="218.15"/>
    <n v="214.05"/>
    <n v="215.3"/>
    <n v="216.09332060317334"/>
    <n v="101596"/>
    <n v="1351"/>
    <n v="21954217"/>
    <n v="46433"/>
    <n v="45.7"/>
    <n v="4.0999999999999996"/>
    <n v="-2.5"/>
    <x v="1"/>
    <x v="0"/>
  </r>
  <r>
    <x v="13"/>
    <x v="47"/>
    <x v="1"/>
    <n v="219.15"/>
    <n v="219.15"/>
    <n v="216.1"/>
    <n v="216.9"/>
    <n v="216.89969641506747"/>
    <n v="91243"/>
    <n v="1581"/>
    <n v="19790579"/>
    <n v="43188"/>
    <n v="47.33"/>
    <n v="3.05"/>
    <n v="-2.25"/>
    <x v="1"/>
    <x v="0"/>
  </r>
  <r>
    <x v="13"/>
    <x v="48"/>
    <x v="1"/>
    <n v="220"/>
    <n v="220"/>
    <n v="216.15"/>
    <n v="217.65"/>
    <n v="217.34718466704354"/>
    <n v="440463"/>
    <n v="4914"/>
    <n v="95733393"/>
    <n v="215989"/>
    <n v="49.04"/>
    <n v="3.85"/>
    <n v="-2.35"/>
    <x v="1"/>
    <x v="0"/>
  </r>
  <r>
    <x v="13"/>
    <x v="49"/>
    <x v="1"/>
    <n v="214.85"/>
    <n v="219.35"/>
    <n v="211.55"/>
    <n v="218.75"/>
    <n v="216.53820186190549"/>
    <n v="469519"/>
    <n v="4306"/>
    <n v="101668800"/>
    <n v="211876"/>
    <n v="45.13"/>
    <n v="7.8"/>
    <n v="3.9"/>
    <x v="0"/>
    <x v="0"/>
  </r>
  <r>
    <x v="13"/>
    <x v="50"/>
    <x v="2"/>
    <n v="210.2"/>
    <n v="214.35"/>
    <n v="210.2"/>
    <n v="213.1"/>
    <n v="212.89587828338367"/>
    <n v="574712"/>
    <n v="5485"/>
    <n v="122353816"/>
    <n v="321156"/>
    <n v="55.88"/>
    <n v="4.1500000000000004"/>
    <n v="2.9"/>
    <x v="0"/>
    <x v="0"/>
  </r>
  <r>
    <x v="13"/>
    <x v="51"/>
    <x v="3"/>
    <n v="210.05"/>
    <n v="210.4"/>
    <n v="207.4"/>
    <n v="208.45"/>
    <n v="209.16887398356616"/>
    <n v="140442"/>
    <n v="1693"/>
    <n v="29376095"/>
    <n v="65062"/>
    <n v="46.33"/>
    <n v="3"/>
    <n v="-1.6"/>
    <x v="1"/>
    <x v="0"/>
  </r>
  <r>
    <x v="13"/>
    <x v="52"/>
    <x v="3"/>
    <n v="211.2"/>
    <n v="211.55"/>
    <n v="205.8"/>
    <n v="210"/>
    <n v="208.31784643676787"/>
    <n v="267538"/>
    <n v="3850"/>
    <n v="55732940"/>
    <n v="96177"/>
    <n v="35.950000000000003"/>
    <n v="5.75"/>
    <n v="-1.2"/>
    <x v="1"/>
    <x v="0"/>
  </r>
  <r>
    <x v="13"/>
    <x v="53"/>
    <x v="3"/>
    <n v="209.7"/>
    <n v="211.6"/>
    <n v="209.25"/>
    <n v="210.5"/>
    <n v="210.59736643846833"/>
    <n v="122116"/>
    <n v="1662"/>
    <n v="25717308"/>
    <n v="50951"/>
    <n v="41.72"/>
    <n v="2.35"/>
    <n v="0.8"/>
    <x v="0"/>
    <x v="0"/>
  </r>
  <r>
    <x v="13"/>
    <x v="54"/>
    <x v="3"/>
    <n v="208.05"/>
    <n v="209.9"/>
    <n v="207.3"/>
    <n v="209.2"/>
    <n v="208.75399968887984"/>
    <n v="83569"/>
    <n v="1353"/>
    <n v="17445363"/>
    <n v="45086"/>
    <n v="53.95"/>
    <n v="2.6"/>
    <n v="1.1499999999999999"/>
    <x v="0"/>
    <x v="0"/>
  </r>
  <r>
    <x v="13"/>
    <x v="55"/>
    <x v="3"/>
    <n v="204.65"/>
    <n v="208.35"/>
    <n v="204.65"/>
    <n v="206.9"/>
    <n v="206.67565520499079"/>
    <n v="122786"/>
    <n v="2205"/>
    <n v="25376877"/>
    <n v="76253"/>
    <n v="62.1"/>
    <n v="3.7"/>
    <n v="2.25"/>
    <x v="0"/>
    <x v="0"/>
  </r>
  <r>
    <x v="13"/>
    <x v="56"/>
    <x v="4"/>
    <n v="203.5"/>
    <n v="207.9"/>
    <n v="203.5"/>
    <n v="207.65"/>
    <n v="205.81249316394658"/>
    <n v="429707"/>
    <n v="5117"/>
    <n v="88439069"/>
    <n v="311963"/>
    <n v="72.599999999999994"/>
    <n v="4.4000000000000004"/>
    <n v="4.1500000000000004"/>
    <x v="0"/>
    <x v="0"/>
  </r>
  <r>
    <x v="13"/>
    <x v="57"/>
    <x v="4"/>
    <n v="207.45"/>
    <n v="209.5"/>
    <n v="203.4"/>
    <n v="203.8"/>
    <n v="206.5398047933414"/>
    <n v="133602"/>
    <n v="1924"/>
    <n v="27594131"/>
    <n v="43332"/>
    <n v="32.43"/>
    <n v="6.1"/>
    <n v="-3.65"/>
    <x v="1"/>
    <x v="0"/>
  </r>
  <r>
    <x v="13"/>
    <x v="58"/>
    <x v="4"/>
    <n v="204.75"/>
    <n v="208.4"/>
    <n v="204.75"/>
    <n v="207.05"/>
    <n v="206.01205412309577"/>
    <n v="962990"/>
    <n v="3046"/>
    <n v="198387548"/>
    <n v="755805"/>
    <n v="78.489999999999995"/>
    <n v="3.65"/>
    <n v="2.2999999999999998"/>
    <x v="0"/>
    <x v="0"/>
  </r>
  <r>
    <x v="13"/>
    <x v="59"/>
    <x v="4"/>
    <n v="206.1"/>
    <n v="207"/>
    <n v="204.1"/>
    <n v="204.75"/>
    <n v="204.94883746180454"/>
    <n v="257884"/>
    <n v="3013"/>
    <n v="52853026"/>
    <n v="167310"/>
    <n v="64.88"/>
    <n v="2.9"/>
    <n v="-1.35"/>
    <x v="1"/>
    <x v="0"/>
  </r>
  <r>
    <x v="13"/>
    <x v="60"/>
    <x v="4"/>
    <n v="201.3"/>
    <n v="206"/>
    <n v="201.3"/>
    <n v="205.5"/>
    <n v="204.33419311047004"/>
    <n v="58930"/>
    <n v="1000"/>
    <n v="12041414"/>
    <n v="22086"/>
    <n v="37.479999999999997"/>
    <n v="4.7"/>
    <n v="4.2"/>
    <x v="0"/>
    <x v="0"/>
  </r>
  <r>
    <x v="13"/>
    <x v="61"/>
    <x v="0"/>
    <n v="202.5"/>
    <n v="206"/>
    <n v="202.5"/>
    <n v="205.3"/>
    <n v="204.74537525714419"/>
    <n v="129791"/>
    <n v="1336"/>
    <n v="26574107"/>
    <n v="71859"/>
    <n v="55.37"/>
    <n v="3.5"/>
    <n v="2.8"/>
    <x v="0"/>
    <x v="0"/>
  </r>
  <r>
    <x v="13"/>
    <x v="62"/>
    <x v="0"/>
    <n v="208.3"/>
    <n v="208.3"/>
    <n v="205.8"/>
    <n v="206.25"/>
    <n v="206.7423604913086"/>
    <n v="164703"/>
    <n v="2956"/>
    <n v="34051087"/>
    <n v="93605"/>
    <n v="56.83"/>
    <n v="2.5"/>
    <n v="-2.0499999999999998"/>
    <x v="1"/>
    <x v="0"/>
  </r>
  <r>
    <x v="13"/>
    <x v="63"/>
    <x v="0"/>
    <n v="211.45"/>
    <n v="211.55"/>
    <n v="207.65"/>
    <n v="208.15"/>
    <n v="209.58951103145964"/>
    <n v="82582"/>
    <n v="1502"/>
    <n v="17308321"/>
    <n v="33164"/>
    <n v="40.159999999999997"/>
    <n v="3.9"/>
    <n v="-3.3"/>
    <x v="1"/>
    <x v="0"/>
  </r>
  <r>
    <x v="13"/>
    <x v="64"/>
    <x v="0"/>
    <n v="213"/>
    <n v="214.5"/>
    <n v="210.5"/>
    <n v="210.95"/>
    <n v="212.68812986943919"/>
    <n v="150428"/>
    <n v="2049"/>
    <n v="31994250"/>
    <n v="69688"/>
    <n v="46.33"/>
    <n v="4"/>
    <n v="-2.0499999999999998"/>
    <x v="1"/>
    <x v="0"/>
  </r>
  <r>
    <x v="13"/>
    <x v="65"/>
    <x v="0"/>
    <n v="208.45"/>
    <n v="213.65"/>
    <n v="208"/>
    <n v="212.65"/>
    <n v="211.82449211657323"/>
    <n v="654284"/>
    <n v="9688"/>
    <n v="138593376"/>
    <n v="437834"/>
    <n v="66.92"/>
    <n v="5.65"/>
    <n v="4.2"/>
    <x v="0"/>
    <x v="0"/>
  </r>
  <r>
    <x v="13"/>
    <x v="66"/>
    <x v="1"/>
    <n v="207"/>
    <n v="212.45"/>
    <n v="203.75"/>
    <n v="207.85"/>
    <n v="207.81253136946043"/>
    <n v="316789"/>
    <n v="3493"/>
    <n v="65832724"/>
    <n v="136725"/>
    <n v="43.16"/>
    <n v="8.6999999999999993"/>
    <n v="0.85"/>
    <x v="0"/>
    <x v="0"/>
  </r>
  <r>
    <x v="13"/>
    <x v="67"/>
    <x v="1"/>
    <n v="211.85"/>
    <n v="211.85"/>
    <n v="206.45"/>
    <n v="207"/>
    <n v="208.37442394583965"/>
    <n v="266468"/>
    <n v="4469"/>
    <n v="55525116"/>
    <n v="139989"/>
    <n v="52.54"/>
    <n v="5.4"/>
    <n v="-4.8499999999999996"/>
    <x v="1"/>
    <x v="0"/>
  </r>
  <r>
    <x v="13"/>
    <x v="68"/>
    <x v="1"/>
    <n v="212.05"/>
    <n v="212.15"/>
    <n v="207.3"/>
    <n v="211"/>
    <n v="207.8189682965853"/>
    <n v="1826901"/>
    <n v="6499"/>
    <n v="379664681"/>
    <n v="1605656"/>
    <n v="87.89"/>
    <n v="4.8499999999999996"/>
    <n v="-1.05"/>
    <x v="1"/>
    <x v="0"/>
  </r>
  <r>
    <x v="13"/>
    <x v="69"/>
    <x v="1"/>
    <n v="207.4"/>
    <n v="213.3"/>
    <n v="207.1"/>
    <n v="211.2"/>
    <n v="210.75857435986492"/>
    <n v="875284"/>
    <n v="7960"/>
    <n v="184473608"/>
    <n v="400593"/>
    <n v="45.77"/>
    <n v="6.2"/>
    <n v="3.8"/>
    <x v="0"/>
    <x v="0"/>
  </r>
  <r>
    <x v="13"/>
    <x v="70"/>
    <x v="1"/>
    <n v="203.45"/>
    <n v="207.2"/>
    <n v="201.75"/>
    <n v="206.3"/>
    <n v="205.43830732648274"/>
    <n v="307419"/>
    <n v="3477"/>
    <n v="63155639"/>
    <n v="134915"/>
    <n v="43.89"/>
    <n v="5.45"/>
    <n v="2.85"/>
    <x v="0"/>
    <x v="0"/>
  </r>
  <r>
    <x v="13"/>
    <x v="71"/>
    <x v="2"/>
    <n v="201"/>
    <n v="203.2"/>
    <n v="200.15"/>
    <n v="202"/>
    <n v="201.08825836109364"/>
    <n v="515124"/>
    <n v="2600"/>
    <n v="103585388"/>
    <n v="431490"/>
    <n v="83.76"/>
    <n v="3.05"/>
    <n v="1"/>
    <x v="0"/>
    <x v="1"/>
  </r>
  <r>
    <x v="13"/>
    <x v="72"/>
    <x v="2"/>
    <n v="202.6"/>
    <n v="203.6"/>
    <n v="199.65"/>
    <n v="201.1"/>
    <n v="201.10733230360827"/>
    <n v="211707"/>
    <n v="2395"/>
    <n v="42575830"/>
    <n v="153963"/>
    <n v="72.72"/>
    <n v="3.95"/>
    <n v="-1.5"/>
    <x v="1"/>
    <x v="0"/>
  </r>
  <r>
    <x v="13"/>
    <x v="73"/>
    <x v="2"/>
    <n v="202.95"/>
    <n v="202.95"/>
    <n v="199.8"/>
    <n v="201.6"/>
    <n v="200.92271973466003"/>
    <n v="280395"/>
    <n v="3137"/>
    <n v="56337726"/>
    <n v="70821"/>
    <n v="25.26"/>
    <n v="3.15"/>
    <n v="-1.35"/>
    <x v="1"/>
    <x v="0"/>
  </r>
  <r>
    <x v="13"/>
    <x v="74"/>
    <x v="2"/>
    <n v="202.85"/>
    <n v="203.35"/>
    <n v="201.35"/>
    <n v="202.5"/>
    <n v="202.56813365084591"/>
    <n v="297731"/>
    <n v="3573"/>
    <n v="60310813"/>
    <n v="196871"/>
    <n v="66.12"/>
    <n v="2"/>
    <n v="-0.35"/>
    <x v="1"/>
    <x v="0"/>
  </r>
  <r>
    <x v="13"/>
    <x v="75"/>
    <x v="2"/>
    <n v="204.2"/>
    <n v="204.55"/>
    <n v="200"/>
    <n v="201.9"/>
    <n v="201.33018884643917"/>
    <n v="394977"/>
    <n v="4248"/>
    <n v="79520794"/>
    <n v="287425"/>
    <n v="72.77"/>
    <n v="4.55"/>
    <n v="-2.2999999999999998"/>
    <x v="1"/>
    <x v="0"/>
  </r>
  <r>
    <x v="13"/>
    <x v="76"/>
    <x v="3"/>
    <n v="202"/>
    <n v="204.4"/>
    <n v="200"/>
    <n v="203.55"/>
    <n v="202.22333893145796"/>
    <n v="114324"/>
    <n v="1525"/>
    <n v="23118981"/>
    <n v="51322"/>
    <n v="44.89"/>
    <n v="4.4000000000000004"/>
    <n v="1.55"/>
    <x v="0"/>
    <x v="0"/>
  </r>
  <r>
    <x v="13"/>
    <x v="77"/>
    <x v="3"/>
    <n v="200"/>
    <n v="203.3"/>
    <n v="200"/>
    <n v="201.15"/>
    <n v="201.62327024811637"/>
    <n v="330611"/>
    <n v="1704"/>
    <n v="66658871"/>
    <n v="245534"/>
    <n v="74.27"/>
    <n v="3.3"/>
    <n v="1.1499999999999999"/>
    <x v="0"/>
    <x v="0"/>
  </r>
  <r>
    <x v="13"/>
    <x v="78"/>
    <x v="3"/>
    <n v="197.5"/>
    <n v="201.75"/>
    <n v="197.5"/>
    <n v="200.65"/>
    <n v="200.25189888144664"/>
    <n v="120334"/>
    <n v="1633"/>
    <n v="24097112"/>
    <n v="50146"/>
    <n v="41.67"/>
    <n v="4.25"/>
    <n v="3.15"/>
    <x v="0"/>
    <x v="0"/>
  </r>
  <r>
    <x v="13"/>
    <x v="79"/>
    <x v="3"/>
    <n v="202.5"/>
    <n v="202.8"/>
    <n v="197.7"/>
    <n v="198.05"/>
    <n v="200.44239365471626"/>
    <n v="220132"/>
    <n v="3369"/>
    <n v="44123785"/>
    <n v="90263"/>
    <n v="41"/>
    <n v="5.0999999999999996"/>
    <n v="-4.45"/>
    <x v="1"/>
    <x v="0"/>
  </r>
  <r>
    <x v="13"/>
    <x v="80"/>
    <x v="3"/>
    <n v="200.5"/>
    <n v="203.2"/>
    <n v="198.85"/>
    <n v="201.9"/>
    <n v="201.5152905900531"/>
    <n v="261468"/>
    <n v="1814"/>
    <n v="52689800"/>
    <n v="176789"/>
    <n v="67.61"/>
    <n v="4.3499999999999996"/>
    <n v="1.4"/>
    <x v="0"/>
    <x v="0"/>
  </r>
  <r>
    <x v="13"/>
    <x v="81"/>
    <x v="4"/>
    <n v="200"/>
    <n v="200.05"/>
    <n v="198.1"/>
    <n v="198.7"/>
    <n v="199.01666349719503"/>
    <n v="84136"/>
    <n v="1272"/>
    <n v="16744466"/>
    <n v="40327"/>
    <n v="47.93"/>
    <n v="1.95"/>
    <n v="-1.3"/>
    <x v="1"/>
    <x v="0"/>
  </r>
  <r>
    <x v="13"/>
    <x v="82"/>
    <x v="4"/>
    <n v="199.3"/>
    <n v="199.6"/>
    <n v="197.45"/>
    <n v="198.8"/>
    <n v="198.61735597879178"/>
    <n v="148433"/>
    <n v="2502"/>
    <n v="29481370"/>
    <n v="85208"/>
    <n v="57.4"/>
    <n v="2.15"/>
    <n v="-0.5"/>
    <x v="1"/>
    <x v="0"/>
  </r>
  <r>
    <x v="13"/>
    <x v="83"/>
    <x v="4"/>
    <n v="199.65"/>
    <n v="199.85"/>
    <n v="196.75"/>
    <n v="198.35"/>
    <n v="198.29899720840285"/>
    <n v="64121"/>
    <n v="1773"/>
    <n v="12715130"/>
    <n v="21647"/>
    <n v="33.76"/>
    <n v="3.1"/>
    <n v="-1.3"/>
    <x v="1"/>
    <x v="0"/>
  </r>
  <r>
    <x v="13"/>
    <x v="84"/>
    <x v="4"/>
    <n v="195.65"/>
    <n v="199"/>
    <n v="194.15"/>
    <n v="198"/>
    <n v="197.06007362647273"/>
    <n v="121967"/>
    <n v="1836"/>
    <n v="24034826"/>
    <n v="74827"/>
    <n v="61.35"/>
    <n v="4.8499999999999996"/>
    <n v="2.35"/>
    <x v="0"/>
    <x v="0"/>
  </r>
  <r>
    <x v="13"/>
    <x v="85"/>
    <x v="4"/>
    <n v="192.45"/>
    <n v="194.75"/>
    <n v="190.35"/>
    <n v="194.4"/>
    <n v="193.27149452075616"/>
    <n v="335539"/>
    <n v="4429"/>
    <n v="64850124"/>
    <n v="243987"/>
    <n v="72.709999999999994"/>
    <n v="4.4000000000000004"/>
    <n v="1.95"/>
    <x v="0"/>
    <x v="0"/>
  </r>
  <r>
    <x v="13"/>
    <x v="86"/>
    <x v="0"/>
    <n v="182.6"/>
    <n v="187.9"/>
    <n v="182.6"/>
    <n v="187.65"/>
    <n v="186.5653343415124"/>
    <n v="161347"/>
    <n v="1758"/>
    <n v="30101757"/>
    <n v="56758"/>
    <n v="35.18"/>
    <n v="5.3"/>
    <n v="5.05"/>
    <x v="0"/>
    <x v="0"/>
  </r>
  <r>
    <x v="13"/>
    <x v="87"/>
    <x v="0"/>
    <n v="191"/>
    <n v="192.5"/>
    <n v="185.65"/>
    <n v="186.55"/>
    <n v="188.9911586234326"/>
    <n v="186057"/>
    <n v="4013"/>
    <n v="35163128"/>
    <n v="87714"/>
    <n v="47.14"/>
    <n v="6.85"/>
    <n v="-4.45"/>
    <x v="1"/>
    <x v="0"/>
  </r>
  <r>
    <x v="13"/>
    <x v="88"/>
    <x v="0"/>
    <n v="182.8"/>
    <n v="191.75"/>
    <n v="182.8"/>
    <n v="191.2"/>
    <n v="188.77034087204743"/>
    <n v="113503"/>
    <n v="1467"/>
    <n v="21426000"/>
    <n v="53978"/>
    <n v="47.56"/>
    <n v="8.9499999999999993"/>
    <n v="8.4"/>
    <x v="0"/>
    <x v="0"/>
  </r>
  <r>
    <x v="13"/>
    <x v="89"/>
    <x v="0"/>
    <n v="191.7"/>
    <n v="192.55"/>
    <n v="186.45"/>
    <n v="187.05"/>
    <n v="189.18991052144401"/>
    <n v="142604"/>
    <n v="2196"/>
    <n v="26979238"/>
    <n v="82757"/>
    <n v="58.03"/>
    <n v="6.1"/>
    <n v="-4.6500000000000004"/>
    <x v="1"/>
    <x v="0"/>
  </r>
  <r>
    <x v="13"/>
    <x v="90"/>
    <x v="0"/>
    <n v="190.45"/>
    <n v="192.75"/>
    <n v="189.95"/>
    <n v="191.45"/>
    <n v="191.47445513503226"/>
    <n v="220651"/>
    <n v="3487"/>
    <n v="42249030"/>
    <n v="104972"/>
    <n v="47.57"/>
    <n v="2.8"/>
    <n v="1"/>
    <x v="0"/>
    <x v="0"/>
  </r>
  <r>
    <x v="13"/>
    <x v="91"/>
    <x v="1"/>
    <n v="196.9"/>
    <n v="196.9"/>
    <n v="187.85"/>
    <n v="189.7"/>
    <n v="190.43917025597639"/>
    <n v="427891"/>
    <n v="4583"/>
    <n v="81487207"/>
    <n v="155589"/>
    <n v="36.36"/>
    <n v="9.0500000000000007"/>
    <n v="-7.2"/>
    <x v="1"/>
    <x v="0"/>
  </r>
  <r>
    <x v="13"/>
    <x v="92"/>
    <x v="2"/>
    <n v="203.65"/>
    <n v="203.65"/>
    <n v="196"/>
    <n v="196.6"/>
    <n v="198.80126084441875"/>
    <n v="172900"/>
    <n v="2841"/>
    <n v="34372738"/>
    <n v="72421"/>
    <n v="41.89"/>
    <n v="7.65"/>
    <n v="-7.05"/>
    <x v="1"/>
    <x v="0"/>
  </r>
  <r>
    <x v="13"/>
    <x v="93"/>
    <x v="2"/>
    <n v="200.35"/>
    <n v="205.3"/>
    <n v="198.9"/>
    <n v="203.3"/>
    <n v="201.70422657573519"/>
    <n v="276252"/>
    <n v="3396"/>
    <n v="55721196"/>
    <n v="50629"/>
    <n v="18.329999999999998"/>
    <n v="6.4"/>
    <n v="2.95"/>
    <x v="0"/>
    <x v="0"/>
  </r>
  <r>
    <x v="13"/>
    <x v="94"/>
    <x v="2"/>
    <n v="197.8"/>
    <n v="200.95"/>
    <n v="196.65"/>
    <n v="199.7"/>
    <n v="199.33102867731222"/>
    <n v="194823"/>
    <n v="1852"/>
    <n v="38834269"/>
    <n v="47115"/>
    <n v="24.18"/>
    <n v="4.3"/>
    <n v="1.9"/>
    <x v="0"/>
    <x v="0"/>
  </r>
  <r>
    <x v="13"/>
    <x v="95"/>
    <x v="3"/>
    <n v="201.05"/>
    <n v="202.8"/>
    <n v="195.1"/>
    <n v="196.35"/>
    <n v="197.78426988535463"/>
    <n v="171747"/>
    <n v="2296"/>
    <n v="33968855"/>
    <n v="48158"/>
    <n v="28.04"/>
    <n v="7.7"/>
    <n v="-4.7"/>
    <x v="1"/>
    <x v="0"/>
  </r>
  <r>
    <x v="13"/>
    <x v="96"/>
    <x v="3"/>
    <n v="198.75"/>
    <n v="204.35"/>
    <n v="198.75"/>
    <n v="201.85"/>
    <n v="202.51819632959564"/>
    <n v="305089"/>
    <n v="4303"/>
    <n v="61786074"/>
    <n v="168552"/>
    <n v="55.25"/>
    <n v="5.6"/>
    <n v="3.1"/>
    <x v="0"/>
    <x v="0"/>
  </r>
  <r>
    <x v="13"/>
    <x v="97"/>
    <x v="3"/>
    <n v="203.25"/>
    <n v="203.25"/>
    <n v="198"/>
    <n v="199.8"/>
    <n v="199.47818675291367"/>
    <n v="194171"/>
    <n v="2536"/>
    <n v="38732879"/>
    <n v="45443"/>
    <n v="23.4"/>
    <n v="5.25"/>
    <n v="-3.45"/>
    <x v="1"/>
    <x v="0"/>
  </r>
  <r>
    <x v="13"/>
    <x v="98"/>
    <x v="3"/>
    <n v="203.45"/>
    <n v="205.5"/>
    <n v="200.65"/>
    <n v="201.5"/>
    <n v="203.56179334553025"/>
    <n v="349269"/>
    <n v="4962"/>
    <n v="71097824"/>
    <n v="161805"/>
    <n v="46.33"/>
    <n v="4.8499999999999996"/>
    <n v="-1.95"/>
    <x v="1"/>
    <x v="0"/>
  </r>
  <r>
    <x v="13"/>
    <x v="99"/>
    <x v="3"/>
    <n v="196.45"/>
    <n v="202.8"/>
    <n v="195.3"/>
    <n v="202.05"/>
    <n v="199.93895662543943"/>
    <n v="273363"/>
    <n v="3791"/>
    <n v="54655913"/>
    <n v="102070"/>
    <n v="37.340000000000003"/>
    <n v="7.5"/>
    <n v="5.6"/>
    <x v="0"/>
    <x v="0"/>
  </r>
  <r>
    <x v="13"/>
    <x v="100"/>
    <x v="4"/>
    <n v="193.5"/>
    <n v="196.1"/>
    <n v="193.25"/>
    <n v="194.8"/>
    <n v="194.5178138346962"/>
    <n v="93186"/>
    <n v="1384"/>
    <n v="18126337"/>
    <n v="37309"/>
    <n v="40.04"/>
    <n v="2.85"/>
    <n v="1.3"/>
    <x v="0"/>
    <x v="0"/>
  </r>
  <r>
    <x v="13"/>
    <x v="101"/>
    <x v="4"/>
    <n v="192.55"/>
    <n v="196.15"/>
    <n v="192"/>
    <n v="194.9"/>
    <n v="194.54550728580688"/>
    <n v="249938"/>
    <n v="2912"/>
    <n v="48624315"/>
    <n v="96107"/>
    <n v="38.450000000000003"/>
    <n v="4.1500000000000004"/>
    <n v="2.35"/>
    <x v="0"/>
    <x v="0"/>
  </r>
  <r>
    <x v="13"/>
    <x v="102"/>
    <x v="4"/>
    <n v="194.6"/>
    <n v="194.6"/>
    <n v="189.05"/>
    <n v="191.9"/>
    <n v="191.22155092721221"/>
    <n v="197959"/>
    <n v="1885"/>
    <n v="37854027"/>
    <n v="59888"/>
    <n v="30.25"/>
    <n v="5.55"/>
    <n v="-2.7"/>
    <x v="1"/>
    <x v="0"/>
  </r>
  <r>
    <x v="13"/>
    <x v="103"/>
    <x v="0"/>
    <n v="192.1"/>
    <n v="192.95"/>
    <n v="189.6"/>
    <n v="190.3"/>
    <n v="190.64900259555995"/>
    <n v="177611"/>
    <n v="2722"/>
    <n v="33861360"/>
    <n v="73373"/>
    <n v="41.31"/>
    <n v="3.35"/>
    <n v="-1.8"/>
    <x v="1"/>
    <x v="0"/>
  </r>
  <r>
    <x v="13"/>
    <x v="104"/>
    <x v="0"/>
    <n v="190.75"/>
    <n v="192"/>
    <n v="186.8"/>
    <n v="190"/>
    <n v="189.40028522317297"/>
    <n v="105882"/>
    <n v="17219"/>
    <n v="20054081"/>
    <n v="31263"/>
    <n v="29.53"/>
    <n v="5.2"/>
    <n v="-0.75"/>
    <x v="1"/>
    <x v="0"/>
  </r>
  <r>
    <x v="13"/>
    <x v="105"/>
    <x v="0"/>
    <n v="193.45"/>
    <n v="194.4"/>
    <n v="189.7"/>
    <n v="190.5"/>
    <n v="192.05331098565043"/>
    <n v="68016"/>
    <n v="1303"/>
    <n v="13062698"/>
    <n v="28157"/>
    <n v="41.4"/>
    <n v="4.7"/>
    <n v="-2.95"/>
    <x v="1"/>
    <x v="0"/>
  </r>
  <r>
    <x v="13"/>
    <x v="106"/>
    <x v="0"/>
    <n v="186.65"/>
    <n v="193.2"/>
    <n v="186.6"/>
    <n v="190.6"/>
    <n v="189.69149313226163"/>
    <n v="205963"/>
    <n v="3222"/>
    <n v="39069429"/>
    <n v="83122"/>
    <n v="40.36"/>
    <n v="6.6"/>
    <n v="3.95"/>
    <x v="0"/>
    <x v="0"/>
  </r>
  <r>
    <x v="13"/>
    <x v="107"/>
    <x v="1"/>
    <n v="195.9"/>
    <n v="197"/>
    <n v="192.45"/>
    <n v="194.9"/>
    <n v="195.09777026404902"/>
    <n v="390988"/>
    <n v="5842"/>
    <n v="76280887"/>
    <n v="138321"/>
    <n v="35.380000000000003"/>
    <n v="4.55"/>
    <n v="-1"/>
    <x v="1"/>
    <x v="0"/>
  </r>
  <r>
    <x v="13"/>
    <x v="108"/>
    <x v="1"/>
    <n v="190.65"/>
    <n v="195.2"/>
    <n v="188.9"/>
    <n v="194.2"/>
    <n v="192.35993363749481"/>
    <n v="96440"/>
    <n v="1648"/>
    <n v="18551192"/>
    <n v="39235"/>
    <n v="40.68"/>
    <n v="6.3"/>
    <n v="3.55"/>
    <x v="0"/>
    <x v="0"/>
  </r>
  <r>
    <x v="13"/>
    <x v="109"/>
    <x v="1"/>
    <n v="193.4"/>
    <n v="193.4"/>
    <n v="190.55"/>
    <n v="191.9"/>
    <n v="192.03166807457322"/>
    <n v="101806"/>
    <n v="2548"/>
    <n v="19549976"/>
    <n v="46943"/>
    <n v="46.11"/>
    <n v="2.85"/>
    <n v="-1.5"/>
    <x v="1"/>
    <x v="0"/>
  </r>
  <r>
    <x v="13"/>
    <x v="110"/>
    <x v="1"/>
    <n v="190.7"/>
    <n v="196"/>
    <n v="190.7"/>
    <n v="192.45"/>
    <n v="193.53038232147208"/>
    <n v="188794"/>
    <n v="3255"/>
    <n v="36537375"/>
    <n v="68388"/>
    <n v="36.22"/>
    <n v="5.3"/>
    <n v="1.75"/>
    <x v="0"/>
    <x v="0"/>
  </r>
  <r>
    <x v="13"/>
    <x v="111"/>
    <x v="2"/>
    <n v="197.2"/>
    <n v="198.45"/>
    <n v="191.8"/>
    <n v="192.75"/>
    <n v="194.61548838473729"/>
    <n v="194959"/>
    <n v="3783"/>
    <n v="37942041"/>
    <n v="103034"/>
    <n v="52.85"/>
    <n v="6.65"/>
    <n v="-4.45"/>
    <x v="1"/>
    <x v="0"/>
  </r>
  <r>
    <x v="13"/>
    <x v="112"/>
    <x v="2"/>
    <n v="191"/>
    <n v="199.9"/>
    <n v="191"/>
    <n v="197.75"/>
    <n v="196.60026211640869"/>
    <n v="193044"/>
    <n v="2565"/>
    <n v="37952501"/>
    <n v="81497"/>
    <n v="42.22"/>
    <n v="8.9"/>
    <n v="6.75"/>
    <x v="0"/>
    <x v="0"/>
  </r>
  <r>
    <x v="13"/>
    <x v="113"/>
    <x v="2"/>
    <n v="194.8"/>
    <n v="196.45"/>
    <n v="191.85"/>
    <n v="192.1"/>
    <n v="193.90684550981953"/>
    <n v="102958"/>
    <n v="1954"/>
    <n v="19964261"/>
    <n v="35448"/>
    <n v="34.43"/>
    <n v="4.5999999999999996"/>
    <n v="-2.7"/>
    <x v="1"/>
    <x v="0"/>
  </r>
  <r>
    <x v="13"/>
    <x v="114"/>
    <x v="2"/>
    <n v="197.95"/>
    <n v="197.95"/>
    <n v="193.45"/>
    <n v="194.7"/>
    <n v="195.2037556106892"/>
    <n v="105602"/>
    <n v="1460"/>
    <n v="20613907"/>
    <n v="45536"/>
    <n v="43.12"/>
    <n v="4.5"/>
    <n v="-3.25"/>
    <x v="1"/>
    <x v="0"/>
  </r>
  <r>
    <x v="13"/>
    <x v="115"/>
    <x v="2"/>
    <n v="188.95"/>
    <n v="196.8"/>
    <n v="187.3"/>
    <n v="195.7"/>
    <n v="193.73259029731352"/>
    <n v="168139"/>
    <n v="2158"/>
    <n v="32574004"/>
    <n v="62111"/>
    <n v="36.94"/>
    <n v="9.5"/>
    <n v="6.75"/>
    <x v="0"/>
    <x v="0"/>
  </r>
  <r>
    <x v="13"/>
    <x v="116"/>
    <x v="3"/>
    <n v="187.2"/>
    <n v="188.3"/>
    <n v="185.95"/>
    <n v="187.2"/>
    <n v="187.31072256782124"/>
    <n v="135835"/>
    <n v="1277"/>
    <n v="25443352"/>
    <n v="91654"/>
    <n v="67.47"/>
    <n v="2.35"/>
    <n v="0"/>
    <x v="1"/>
    <x v="0"/>
  </r>
  <r>
    <x v="13"/>
    <x v="117"/>
    <x v="3"/>
    <n v="186.9"/>
    <n v="187.7"/>
    <n v="185.6"/>
    <n v="186.45"/>
    <n v="186.39251272402731"/>
    <n v="207285"/>
    <n v="2844"/>
    <n v="38636372"/>
    <n v="119506"/>
    <n v="57.65"/>
    <n v="2.1"/>
    <n v="-0.45"/>
    <x v="1"/>
    <x v="0"/>
  </r>
  <r>
    <x v="13"/>
    <x v="118"/>
    <x v="3"/>
    <n v="181.25"/>
    <n v="186.9"/>
    <n v="180.65"/>
    <n v="186.2"/>
    <n v="184.1388446403503"/>
    <n v="274962"/>
    <n v="3213"/>
    <n v="50631185"/>
    <n v="191468"/>
    <n v="69.63"/>
    <n v="6.25"/>
    <n v="4.95"/>
    <x v="0"/>
    <x v="0"/>
  </r>
  <r>
    <x v="13"/>
    <x v="119"/>
    <x v="3"/>
    <n v="177.3"/>
    <n v="180.65"/>
    <n v="176.95"/>
    <n v="180.25"/>
    <n v="179.14533195408603"/>
    <n v="80237"/>
    <n v="1426"/>
    <n v="14374084"/>
    <n v="34994"/>
    <n v="43.61"/>
    <n v="3.7"/>
    <n v="2.95"/>
    <x v="0"/>
    <x v="0"/>
  </r>
  <r>
    <x v="13"/>
    <x v="120"/>
    <x v="3"/>
    <n v="177.25"/>
    <n v="178.3"/>
    <n v="175.6"/>
    <n v="177.2"/>
    <n v="177.19267837499112"/>
    <n v="182719"/>
    <n v="2336"/>
    <n v="32376469"/>
    <n v="88598"/>
    <n v="48.49"/>
    <n v="2.7"/>
    <n v="-0.05"/>
    <x v="1"/>
    <x v="0"/>
  </r>
  <r>
    <x v="13"/>
    <x v="121"/>
    <x v="4"/>
    <n v="178.35"/>
    <n v="179"/>
    <n v="176.3"/>
    <n v="176.65"/>
    <n v="177.19468150804693"/>
    <n v="134399"/>
    <n v="2020"/>
    <n v="23814788"/>
    <n v="78524"/>
    <n v="58.43"/>
    <n v="2.7"/>
    <n v="-1.7"/>
    <x v="1"/>
    <x v="0"/>
  </r>
  <r>
    <x v="13"/>
    <x v="122"/>
    <x v="4"/>
    <n v="180.2"/>
    <n v="180.95"/>
    <n v="176.95"/>
    <n v="178.3"/>
    <n v="178.94550826708581"/>
    <n v="132332"/>
    <n v="2592"/>
    <n v="23680217"/>
    <n v="57920"/>
    <n v="43.77"/>
    <n v="4"/>
    <n v="-1.9"/>
    <x v="1"/>
    <x v="0"/>
  </r>
  <r>
    <x v="13"/>
    <x v="123"/>
    <x v="4"/>
    <n v="178.05"/>
    <n v="180.15"/>
    <n v="175.55"/>
    <n v="179.35"/>
    <n v="178.6941113935984"/>
    <n v="199419"/>
    <n v="2349"/>
    <n v="35635001"/>
    <n v="83131"/>
    <n v="41.69"/>
    <n v="4.5999999999999996"/>
    <n v="1.3"/>
    <x v="0"/>
    <x v="0"/>
  </r>
  <r>
    <x v="13"/>
    <x v="124"/>
    <x v="4"/>
    <n v="180.5"/>
    <n v="180.9"/>
    <n v="178.3"/>
    <n v="179"/>
    <n v="179.51456956454055"/>
    <n v="141322"/>
    <n v="3211"/>
    <n v="25369358"/>
    <n v="71139"/>
    <n v="50.34"/>
    <n v="2.6"/>
    <n v="-1.5"/>
    <x v="1"/>
    <x v="0"/>
  </r>
  <r>
    <x v="13"/>
    <x v="125"/>
    <x v="0"/>
    <n v="181.1"/>
    <n v="182.9"/>
    <n v="180"/>
    <n v="180.55"/>
    <n v="181.61563492313013"/>
    <n v="127228"/>
    <n v="2404"/>
    <n v="23106594"/>
    <n v="63111"/>
    <n v="49.6"/>
    <n v="2.9"/>
    <n v="-0.55000000000000004"/>
    <x v="1"/>
    <x v="0"/>
  </r>
  <r>
    <x v="13"/>
    <x v="126"/>
    <x v="0"/>
    <n v="182.55"/>
    <n v="183.4"/>
    <n v="180.75"/>
    <n v="181.75"/>
    <n v="182.13442645498486"/>
    <n v="101788"/>
    <n v="1010"/>
    <n v="18539099"/>
    <n v="42797"/>
    <n v="42.05"/>
    <n v="2.65"/>
    <n v="-0.8"/>
    <x v="1"/>
    <x v="0"/>
  </r>
  <r>
    <x v="13"/>
    <x v="127"/>
    <x v="0"/>
    <n v="177.4"/>
    <n v="181.8"/>
    <n v="176.6"/>
    <n v="181.5"/>
    <n v="179.39545654264984"/>
    <n v="168418"/>
    <n v="1831"/>
    <n v="30213424"/>
    <n v="80149"/>
    <n v="47.59"/>
    <n v="5.2"/>
    <n v="4.0999999999999996"/>
    <x v="0"/>
    <x v="0"/>
  </r>
  <r>
    <x v="13"/>
    <x v="128"/>
    <x v="0"/>
    <n v="179"/>
    <n v="179"/>
    <n v="175.45"/>
    <n v="176.45"/>
    <n v="176.94508584104938"/>
    <n v="207360"/>
    <n v="2723"/>
    <n v="36691333"/>
    <n v="79481"/>
    <n v="38.33"/>
    <n v="3.55"/>
    <n v="-2.5499999999999998"/>
    <x v="1"/>
    <x v="0"/>
  </r>
  <r>
    <x v="13"/>
    <x v="129"/>
    <x v="0"/>
    <n v="178.15"/>
    <n v="179.95"/>
    <n v="172.95"/>
    <n v="179.5"/>
    <n v="176.98830483055866"/>
    <n v="158698"/>
    <n v="1963"/>
    <n v="28087690"/>
    <n v="68803"/>
    <n v="43.35"/>
    <n v="7"/>
    <n v="1.35"/>
    <x v="0"/>
    <x v="0"/>
  </r>
  <r>
    <x v="13"/>
    <x v="130"/>
    <x v="2"/>
    <n v="178.3"/>
    <n v="179.05"/>
    <n v="175.05"/>
    <n v="177.6"/>
    <n v="176.5809857592831"/>
    <n v="112705"/>
    <n v="1424"/>
    <n v="19901560"/>
    <n v="34624"/>
    <n v="30.72"/>
    <n v="4"/>
    <n v="-0.7"/>
    <x v="1"/>
    <x v="0"/>
  </r>
  <r>
    <x v="13"/>
    <x v="131"/>
    <x v="2"/>
    <n v="179.1"/>
    <n v="180.7"/>
    <n v="177.55"/>
    <n v="178.45"/>
    <n v="179.0151797923057"/>
    <n v="108236"/>
    <n v="1924"/>
    <n v="19375887"/>
    <n v="28232"/>
    <n v="26.08"/>
    <n v="3.15"/>
    <n v="-0.65"/>
    <x v="1"/>
    <x v="0"/>
  </r>
  <r>
    <x v="13"/>
    <x v="132"/>
    <x v="2"/>
    <n v="182.7"/>
    <n v="182.7"/>
    <n v="177.95"/>
    <n v="178.5"/>
    <n v="179.12936811964076"/>
    <n v="388697"/>
    <n v="4078"/>
    <n v="69627048"/>
    <n v="59341"/>
    <n v="15.27"/>
    <n v="4.75"/>
    <n v="-4.2"/>
    <x v="1"/>
    <x v="0"/>
  </r>
  <r>
    <x v="13"/>
    <x v="133"/>
    <x v="2"/>
    <n v="180.2"/>
    <n v="183.35"/>
    <n v="179.1"/>
    <n v="181.05"/>
    <n v="181.51283417899629"/>
    <n v="187624"/>
    <n v="3065"/>
    <n v="34056164"/>
    <n v="46550"/>
    <n v="24.81"/>
    <n v="4.25"/>
    <n v="0.85"/>
    <x v="0"/>
    <x v="0"/>
  </r>
  <r>
    <x v="13"/>
    <x v="134"/>
    <x v="3"/>
    <n v="184.05"/>
    <n v="185.8"/>
    <n v="179.2"/>
    <n v="179.7"/>
    <n v="182.61465873527794"/>
    <n v="83718"/>
    <n v="1073"/>
    <n v="15288134"/>
    <n v="41595"/>
    <n v="49.68"/>
    <n v="6.6"/>
    <n v="-4.3499999999999996"/>
    <x v="1"/>
    <x v="0"/>
  </r>
  <r>
    <x v="13"/>
    <x v="135"/>
    <x v="3"/>
    <n v="180.3"/>
    <n v="184.65"/>
    <n v="179.15"/>
    <n v="184.3"/>
    <n v="182.44660883840976"/>
    <n v="126697"/>
    <n v="1727"/>
    <n v="23115438"/>
    <n v="72527"/>
    <n v="57.24"/>
    <n v="5.5"/>
    <n v="4"/>
    <x v="0"/>
    <x v="0"/>
  </r>
  <r>
    <x v="13"/>
    <x v="136"/>
    <x v="3"/>
    <n v="180.25"/>
    <n v="182.85"/>
    <n v="179"/>
    <n v="181.2"/>
    <n v="180.88169264839985"/>
    <n v="46058"/>
    <n v="930"/>
    <n v="8331049"/>
    <n v="16515"/>
    <n v="35.86"/>
    <n v="3.85"/>
    <n v="0.95"/>
    <x v="0"/>
    <x v="0"/>
  </r>
  <r>
    <x v="13"/>
    <x v="137"/>
    <x v="3"/>
    <n v="182"/>
    <n v="182.2"/>
    <n v="178.65"/>
    <n v="180.6"/>
    <n v="180.02693410795706"/>
    <n v="54392"/>
    <n v="1004"/>
    <n v="9792025"/>
    <n v="17306"/>
    <n v="31.82"/>
    <n v="3.55"/>
    <n v="-1.4"/>
    <x v="1"/>
    <x v="0"/>
  </r>
  <r>
    <x v="13"/>
    <x v="138"/>
    <x v="3"/>
    <n v="180.9"/>
    <n v="182.35"/>
    <n v="177.1"/>
    <n v="181.5"/>
    <n v="180.22269499468132"/>
    <n v="69566"/>
    <n v="1522"/>
    <n v="12537372"/>
    <n v="24548"/>
    <n v="35.29"/>
    <n v="5.25"/>
    <n v="0.6"/>
    <x v="0"/>
    <x v="0"/>
  </r>
  <r>
    <x v="13"/>
    <x v="139"/>
    <x v="4"/>
    <n v="181.8"/>
    <n v="183.05"/>
    <n v="178.45"/>
    <n v="180.95"/>
    <n v="180.44748168985848"/>
    <n v="159611"/>
    <n v="4051"/>
    <n v="28801403"/>
    <n v="78965"/>
    <n v="49.47"/>
    <n v="4.5999999999999996"/>
    <n v="-0.85"/>
    <x v="1"/>
    <x v="0"/>
  </r>
  <r>
    <x v="13"/>
    <x v="140"/>
    <x v="4"/>
    <n v="184.95"/>
    <n v="185.05"/>
    <n v="181.35"/>
    <n v="181.7"/>
    <n v="183.10692464358453"/>
    <n v="110966"/>
    <n v="1946"/>
    <n v="20318643"/>
    <n v="39438"/>
    <n v="35.54"/>
    <n v="3.7"/>
    <n v="-3.25"/>
    <x v="1"/>
    <x v="0"/>
  </r>
  <r>
    <x v="13"/>
    <x v="141"/>
    <x v="4"/>
    <n v="183.3"/>
    <n v="185"/>
    <n v="177.15"/>
    <n v="184"/>
    <n v="181.48739154106451"/>
    <n v="145101"/>
    <n v="1666"/>
    <n v="26334002"/>
    <n v="25668"/>
    <n v="17.690000000000001"/>
    <n v="7.85"/>
    <n v="0.7"/>
    <x v="0"/>
    <x v="0"/>
  </r>
  <r>
    <x v="13"/>
    <x v="142"/>
    <x v="4"/>
    <n v="186.4"/>
    <n v="187.45"/>
    <n v="181.25"/>
    <n v="183.6"/>
    <n v="183.62635575719142"/>
    <n v="122994"/>
    <n v="3224"/>
    <n v="22584940"/>
    <n v="54915"/>
    <n v="44.65"/>
    <n v="6.2"/>
    <n v="-2.8"/>
    <x v="1"/>
    <x v="0"/>
  </r>
  <r>
    <x v="13"/>
    <x v="143"/>
    <x v="4"/>
    <n v="189.35"/>
    <n v="189.35"/>
    <n v="186"/>
    <n v="187"/>
    <n v="187.36204061308774"/>
    <n v="238987"/>
    <n v="2149"/>
    <n v="44777092"/>
    <n v="165346"/>
    <n v="69.19"/>
    <n v="3.35"/>
    <n v="-2.35"/>
    <x v="1"/>
    <x v="0"/>
  </r>
  <r>
    <x v="13"/>
    <x v="144"/>
    <x v="0"/>
    <n v="184.8"/>
    <n v="189.5"/>
    <n v="182.5"/>
    <n v="188.1"/>
    <n v="186.54141444021963"/>
    <n v="277198"/>
    <n v="3195"/>
    <n v="51708907"/>
    <n v="138759"/>
    <n v="50.06"/>
    <n v="7"/>
    <n v="3.3"/>
    <x v="0"/>
    <x v="0"/>
  </r>
  <r>
    <x v="13"/>
    <x v="145"/>
    <x v="0"/>
    <n v="185.55"/>
    <n v="185.95"/>
    <n v="182.95"/>
    <n v="183.8"/>
    <n v="184.08993847267462"/>
    <n v="77364"/>
    <n v="893"/>
    <n v="14241934"/>
    <n v="19063"/>
    <n v="24.64"/>
    <n v="3"/>
    <n v="-1.75"/>
    <x v="1"/>
    <x v="0"/>
  </r>
  <r>
    <x v="13"/>
    <x v="146"/>
    <x v="0"/>
    <n v="182.35"/>
    <n v="185.1"/>
    <n v="182"/>
    <n v="183.85"/>
    <n v="183.87657951010885"/>
    <n v="82304"/>
    <n v="1195"/>
    <n v="15133778"/>
    <n v="30746"/>
    <n v="37.36"/>
    <n v="3.1"/>
    <n v="1.5"/>
    <x v="0"/>
    <x v="0"/>
  </r>
  <r>
    <x v="13"/>
    <x v="147"/>
    <x v="0"/>
    <n v="182.05"/>
    <n v="183.85"/>
    <n v="180.5"/>
    <n v="181.1"/>
    <n v="181.95650805048467"/>
    <n v="181045"/>
    <n v="2478"/>
    <n v="32942316"/>
    <n v="57805"/>
    <n v="31.93"/>
    <n v="3.35"/>
    <n v="-0.95"/>
    <x v="1"/>
    <x v="0"/>
  </r>
  <r>
    <x v="13"/>
    <x v="148"/>
    <x v="0"/>
    <n v="183.85"/>
    <n v="183.85"/>
    <n v="179.9"/>
    <n v="180.65"/>
    <n v="181.08777809206399"/>
    <n v="162626"/>
    <n v="3424"/>
    <n v="29449581"/>
    <n v="58575"/>
    <n v="36.020000000000003"/>
    <n v="3.95"/>
    <n v="-3.2"/>
    <x v="1"/>
    <x v="0"/>
  </r>
  <r>
    <x v="13"/>
    <x v="149"/>
    <x v="0"/>
    <n v="188"/>
    <n v="188.9"/>
    <n v="182.8"/>
    <n v="184.3"/>
    <n v="185.91964623947314"/>
    <n v="205902"/>
    <n v="3476"/>
    <n v="38281227"/>
    <n v="62985"/>
    <n v="30.59"/>
    <n v="6.1"/>
    <n v="-3.7"/>
    <x v="1"/>
    <x v="0"/>
  </r>
  <r>
    <x v="13"/>
    <x v="150"/>
    <x v="2"/>
    <n v="185.5"/>
    <n v="188.3"/>
    <n v="184.7"/>
    <n v="187.5"/>
    <n v="186.70910409068941"/>
    <n v="91036"/>
    <n v="1360"/>
    <n v="16997250"/>
    <n v="24825"/>
    <n v="27.27"/>
    <n v="3.6"/>
    <n v="2"/>
    <x v="0"/>
    <x v="0"/>
  </r>
  <r>
    <x v="13"/>
    <x v="151"/>
    <x v="2"/>
    <n v="186.2"/>
    <n v="187.05"/>
    <n v="184.25"/>
    <n v="184.9"/>
    <n v="185.49495419676771"/>
    <n v="107416"/>
    <n v="1385"/>
    <n v="19925126"/>
    <n v="34695"/>
    <n v="32.299999999999997"/>
    <n v="2.8"/>
    <n v="-1.3"/>
    <x v="1"/>
    <x v="0"/>
  </r>
  <r>
    <x v="13"/>
    <x v="152"/>
    <x v="2"/>
    <n v="184.6"/>
    <n v="187.9"/>
    <n v="181.65"/>
    <n v="185.95"/>
    <n v="185.28136883632311"/>
    <n v="252974"/>
    <n v="3197"/>
    <n v="46871369"/>
    <n v="61195"/>
    <n v="24.19"/>
    <n v="6.25"/>
    <n v="1.35"/>
    <x v="0"/>
    <x v="0"/>
  </r>
  <r>
    <x v="13"/>
    <x v="153"/>
    <x v="2"/>
    <n v="187.6"/>
    <n v="187.7"/>
    <n v="178.15"/>
    <n v="184.1"/>
    <n v="181.64171403048189"/>
    <n v="1025396"/>
    <n v="8815"/>
    <n v="186254687"/>
    <n v="115079"/>
    <n v="11.22"/>
    <n v="9.5500000000000007"/>
    <n v="-3.5"/>
    <x v="1"/>
    <x v="0"/>
  </r>
  <r>
    <x v="13"/>
    <x v="154"/>
    <x v="2"/>
    <n v="186.2"/>
    <n v="194.05"/>
    <n v="185.75"/>
    <n v="191"/>
    <n v="190.22524461839529"/>
    <n v="352590"/>
    <n v="3351"/>
    <n v="67071519"/>
    <n v="61827"/>
    <n v="17.54"/>
    <n v="8.3000000000000007"/>
    <n v="4.8"/>
    <x v="0"/>
    <x v="0"/>
  </r>
  <r>
    <x v="13"/>
    <x v="155"/>
    <x v="3"/>
    <n v="191.05"/>
    <n v="191.8"/>
    <n v="187.45"/>
    <n v="188.05"/>
    <n v="189.31257833482542"/>
    <n v="67020"/>
    <n v="1103"/>
    <n v="12687729"/>
    <n v="20361"/>
    <n v="30.38"/>
    <n v="4.3499999999999996"/>
    <n v="-3"/>
    <x v="1"/>
    <x v="0"/>
  </r>
  <r>
    <x v="13"/>
    <x v="156"/>
    <x v="3"/>
    <n v="190"/>
    <n v="192.6"/>
    <n v="189.5"/>
    <n v="190.85"/>
    <n v="191.12277968214397"/>
    <n v="131569"/>
    <n v="1779"/>
    <n v="25145833"/>
    <n v="56426"/>
    <n v="42.89"/>
    <n v="3.1"/>
    <n v="0.85"/>
    <x v="0"/>
    <x v="0"/>
  </r>
  <r>
    <x v="13"/>
    <x v="157"/>
    <x v="3"/>
    <n v="193.6"/>
    <n v="193.6"/>
    <n v="186.7"/>
    <n v="190.55"/>
    <n v="189.1756496860844"/>
    <n v="188745"/>
    <n v="2944"/>
    <n v="35705958"/>
    <n v="63552"/>
    <n v="33.67"/>
    <n v="6.9"/>
    <n v="-3.05"/>
    <x v="1"/>
    <x v="0"/>
  </r>
  <r>
    <x v="13"/>
    <x v="158"/>
    <x v="3"/>
    <n v="194.5"/>
    <n v="194.8"/>
    <n v="191.35"/>
    <n v="192.4"/>
    <n v="192.36807346483585"/>
    <n v="57388"/>
    <n v="1189"/>
    <n v="11039619"/>
    <n v="17485"/>
    <n v="30.47"/>
    <n v="3.45"/>
    <n v="-2.1"/>
    <x v="1"/>
    <x v="0"/>
  </r>
  <r>
    <x v="13"/>
    <x v="159"/>
    <x v="3"/>
    <n v="193.15"/>
    <n v="195.15"/>
    <n v="190.7"/>
    <n v="194"/>
    <n v="192.78260621133413"/>
    <n v="1032564"/>
    <n v="2598"/>
    <n v="199060379"/>
    <n v="926560"/>
    <n v="89.73"/>
    <n v="4.45"/>
    <n v="0.85"/>
    <x v="0"/>
    <x v="1"/>
  </r>
  <r>
    <x v="13"/>
    <x v="160"/>
    <x v="4"/>
    <n v="195.65"/>
    <n v="195.65"/>
    <n v="191.3"/>
    <n v="191.55"/>
    <n v="192.95389955083706"/>
    <n v="122450"/>
    <n v="1679"/>
    <n v="23627205"/>
    <n v="31915"/>
    <n v="26.06"/>
    <n v="4.3499999999999996"/>
    <n v="-4.0999999999999996"/>
    <x v="1"/>
    <x v="0"/>
  </r>
  <r>
    <x v="13"/>
    <x v="161"/>
    <x v="4"/>
    <n v="197.7"/>
    <n v="197.75"/>
    <n v="194.95"/>
    <n v="195.4"/>
    <n v="195.99196265683756"/>
    <n v="214872"/>
    <n v="2724"/>
    <n v="42113185"/>
    <n v="103372"/>
    <n v="48.11"/>
    <n v="2.8"/>
    <n v="-2.2999999999999998"/>
    <x v="1"/>
    <x v="0"/>
  </r>
  <r>
    <x v="13"/>
    <x v="162"/>
    <x v="4"/>
    <n v="195.95"/>
    <n v="196"/>
    <n v="193.1"/>
    <n v="194.05"/>
    <n v="194.49005940000376"/>
    <n v="160101"/>
    <n v="2189"/>
    <n v="31138053"/>
    <n v="65459"/>
    <n v="40.89"/>
    <n v="2.9"/>
    <n v="-1.9"/>
    <x v="1"/>
    <x v="0"/>
  </r>
  <r>
    <x v="13"/>
    <x v="163"/>
    <x v="4"/>
    <n v="187.8"/>
    <n v="194.25"/>
    <n v="187.8"/>
    <n v="192.75"/>
    <n v="192.07047011178918"/>
    <n v="160749"/>
    <n v="2388"/>
    <n v="30875136"/>
    <n v="54996"/>
    <n v="34.21"/>
    <n v="6.45"/>
    <n v="4.95"/>
    <x v="0"/>
    <x v="0"/>
  </r>
  <r>
    <x v="13"/>
    <x v="164"/>
    <x v="4"/>
    <n v="188.5"/>
    <n v="188.5"/>
    <n v="185.7"/>
    <n v="187.75"/>
    <n v="187.15615185664143"/>
    <n v="108260"/>
    <n v="1614"/>
    <n v="20261525"/>
    <n v="36852"/>
    <n v="34.04"/>
    <n v="2.8"/>
    <n v="-0.75"/>
    <x v="1"/>
    <x v="0"/>
  </r>
  <r>
    <x v="13"/>
    <x v="165"/>
    <x v="0"/>
    <n v="193.4"/>
    <n v="193.6"/>
    <n v="187.1"/>
    <n v="188.9"/>
    <n v="189.62095230439172"/>
    <n v="199033"/>
    <n v="2141"/>
    <n v="37740827"/>
    <n v="56647"/>
    <n v="28.46"/>
    <n v="6.5"/>
    <n v="-4.5"/>
    <x v="1"/>
    <x v="0"/>
  </r>
  <r>
    <x v="13"/>
    <x v="166"/>
    <x v="0"/>
    <n v="195.5"/>
    <n v="195.8"/>
    <n v="192.15"/>
    <n v="193.4"/>
    <n v="193.64853309574363"/>
    <n v="172847"/>
    <n v="3111"/>
    <n v="33471568"/>
    <n v="88948"/>
    <n v="51.46"/>
    <n v="3.65"/>
    <n v="-2.1"/>
    <x v="1"/>
    <x v="0"/>
  </r>
  <r>
    <x v="13"/>
    <x v="167"/>
    <x v="0"/>
    <n v="197.35"/>
    <n v="197.7"/>
    <n v="192.15"/>
    <n v="195.5"/>
    <n v="194.74438259471543"/>
    <n v="181623"/>
    <n v="3284"/>
    <n v="35370059"/>
    <n v="56447"/>
    <n v="31.08"/>
    <n v="5.55"/>
    <n v="-1.85"/>
    <x v="1"/>
    <x v="0"/>
  </r>
  <r>
    <x v="13"/>
    <x v="168"/>
    <x v="0"/>
    <n v="197.65"/>
    <n v="200.5"/>
    <n v="196.3"/>
    <n v="197.35"/>
    <n v="197.93997304241609"/>
    <n v="237410"/>
    <n v="2455"/>
    <n v="46992929"/>
    <n v="147534"/>
    <n v="62.14"/>
    <n v="4.2"/>
    <n v="-0.3"/>
    <x v="1"/>
    <x v="0"/>
  </r>
  <r>
    <x v="13"/>
    <x v="169"/>
    <x v="0"/>
    <n v="205.15"/>
    <n v="205.45"/>
    <n v="195.65"/>
    <n v="197.55"/>
    <n v="199.48877455662867"/>
    <n v="482609"/>
    <n v="5832"/>
    <n v="96275078"/>
    <n v="180786"/>
    <n v="37.46"/>
    <n v="9.8000000000000007"/>
    <n v="-7.6"/>
    <x v="1"/>
    <x v="0"/>
  </r>
  <r>
    <x v="13"/>
    <x v="170"/>
    <x v="1"/>
    <n v="204.7"/>
    <n v="207.05"/>
    <n v="204.7"/>
    <n v="205.3"/>
    <n v="205.88356396977673"/>
    <n v="94232"/>
    <n v="1187"/>
    <n v="19400820"/>
    <n v="22240"/>
    <n v="23.6"/>
    <n v="2.35"/>
    <n v="0.6"/>
    <x v="0"/>
    <x v="0"/>
  </r>
  <r>
    <x v="13"/>
    <x v="171"/>
    <x v="1"/>
    <n v="201.85"/>
    <n v="206.6"/>
    <n v="199.55"/>
    <n v="206"/>
    <n v="203.30900306892346"/>
    <n v="149238"/>
    <n v="1435"/>
    <n v="30341429"/>
    <n v="42762"/>
    <n v="28.65"/>
    <n v="7.05"/>
    <n v="4.1500000000000004"/>
    <x v="0"/>
    <x v="0"/>
  </r>
  <r>
    <x v="13"/>
    <x v="172"/>
    <x v="1"/>
    <n v="200.5"/>
    <n v="200.85"/>
    <n v="198"/>
    <n v="200.45"/>
    <n v="199.49526107832349"/>
    <n v="79976"/>
    <n v="1238"/>
    <n v="15954833"/>
    <n v="10961"/>
    <n v="13.71"/>
    <n v="2.85"/>
    <n v="-0.05"/>
    <x v="1"/>
    <x v="0"/>
  </r>
  <r>
    <x v="13"/>
    <x v="173"/>
    <x v="2"/>
    <n v="197.65"/>
    <n v="200.6"/>
    <n v="196.4"/>
    <n v="199.9"/>
    <n v="199.54978210256104"/>
    <n v="921305"/>
    <n v="1177"/>
    <n v="183846212"/>
    <n v="26150"/>
    <n v="2.84"/>
    <n v="4.2"/>
    <n v="2.25"/>
    <x v="0"/>
    <x v="0"/>
  </r>
  <r>
    <x v="13"/>
    <x v="174"/>
    <x v="2"/>
    <n v="197"/>
    <n v="203.2"/>
    <n v="195.65"/>
    <n v="200.25"/>
    <n v="199.56106127754097"/>
    <n v="460087"/>
    <n v="7159"/>
    <n v="91815450"/>
    <n v="176897"/>
    <n v="38.450000000000003"/>
    <n v="7.55"/>
    <n v="3.25"/>
    <x v="0"/>
    <x v="0"/>
  </r>
  <r>
    <x v="13"/>
    <x v="175"/>
    <x v="3"/>
    <n v="197.2"/>
    <n v="199.6"/>
    <n v="196.1"/>
    <n v="196.6"/>
    <n v="198.05205889106051"/>
    <n v="178567"/>
    <n v="2072"/>
    <n v="35365562"/>
    <n v="60762"/>
    <n v="34.03"/>
    <n v="3.5"/>
    <n v="-0.6"/>
    <x v="1"/>
    <x v="0"/>
  </r>
  <r>
    <x v="13"/>
    <x v="176"/>
    <x v="3"/>
    <n v="199.95"/>
    <n v="199.95"/>
    <n v="196.6"/>
    <n v="197.75"/>
    <n v="197.58268676118129"/>
    <n v="147702"/>
    <n v="1840"/>
    <n v="29183358"/>
    <n v="55549"/>
    <n v="37.61"/>
    <n v="3.35"/>
    <n v="-2.2000000000000002"/>
    <x v="1"/>
    <x v="0"/>
  </r>
  <r>
    <x v="13"/>
    <x v="177"/>
    <x v="3"/>
    <n v="197.25"/>
    <n v="197.8"/>
    <n v="194.9"/>
    <n v="197.05"/>
    <n v="195.93657885493502"/>
    <n v="71175"/>
    <n v="922"/>
    <n v="13945786"/>
    <n v="17983"/>
    <n v="25.27"/>
    <n v="2.9"/>
    <n v="-0.2"/>
    <x v="1"/>
    <x v="0"/>
  </r>
  <r>
    <x v="13"/>
    <x v="178"/>
    <x v="3"/>
    <n v="195"/>
    <n v="197.8"/>
    <n v="195"/>
    <n v="196.9"/>
    <n v="196.70773223688616"/>
    <n v="253911"/>
    <n v="4491"/>
    <n v="49946257"/>
    <n v="148271"/>
    <n v="58.39"/>
    <n v="2.8"/>
    <n v="1.9"/>
    <x v="0"/>
    <x v="0"/>
  </r>
  <r>
    <x v="13"/>
    <x v="179"/>
    <x v="4"/>
    <n v="202.6"/>
    <n v="202.6"/>
    <n v="192.4"/>
    <n v="194.05"/>
    <n v="196.16151962563774"/>
    <n v="303022"/>
    <n v="5497"/>
    <n v="59441256"/>
    <n v="144247"/>
    <n v="47.6"/>
    <n v="10.199999999999999"/>
    <n v="-8.5500000000000007"/>
    <x v="1"/>
    <x v="0"/>
  </r>
  <r>
    <x v="13"/>
    <x v="180"/>
    <x v="4"/>
    <n v="198.3"/>
    <n v="201.65"/>
    <n v="194.8"/>
    <n v="200.95"/>
    <n v="199.15398168589448"/>
    <n v="284917"/>
    <n v="3421"/>
    <n v="56742355"/>
    <n v="128497"/>
    <n v="45.1"/>
    <n v="6.85"/>
    <n v="2.65"/>
    <x v="0"/>
    <x v="0"/>
  </r>
  <r>
    <x v="13"/>
    <x v="181"/>
    <x v="4"/>
    <n v="210.25"/>
    <n v="211"/>
    <n v="198.65"/>
    <n v="200.15"/>
    <n v="203.15098861140825"/>
    <n v="264563"/>
    <n v="3340"/>
    <n v="53746235"/>
    <n v="82005"/>
    <n v="31"/>
    <n v="12.35"/>
    <n v="-10.1"/>
    <x v="1"/>
    <x v="0"/>
  </r>
  <r>
    <x v="13"/>
    <x v="182"/>
    <x v="4"/>
    <n v="213.1"/>
    <n v="213.65"/>
    <n v="209.8"/>
    <n v="210.25"/>
    <n v="211.64034339158928"/>
    <n v="58592"/>
    <n v="1065"/>
    <n v="12400431"/>
    <n v="26485"/>
    <n v="45.2"/>
    <n v="3.85"/>
    <n v="-2.85"/>
    <x v="1"/>
    <x v="0"/>
  </r>
  <r>
    <x v="13"/>
    <x v="183"/>
    <x v="4"/>
    <n v="213"/>
    <n v="214.45"/>
    <n v="212.5"/>
    <n v="213.3"/>
    <n v="213.25788423153693"/>
    <n v="162825"/>
    <n v="2016"/>
    <n v="34723715"/>
    <n v="91979"/>
    <n v="56.49"/>
    <n v="1.95"/>
    <n v="0.3"/>
    <x v="0"/>
    <x v="0"/>
  </r>
  <r>
    <x v="13"/>
    <x v="184"/>
    <x v="0"/>
    <n v="213.5"/>
    <n v="213.5"/>
    <n v="209.75"/>
    <n v="213.2"/>
    <n v="211.54145195935493"/>
    <n v="89851"/>
    <n v="1189"/>
    <n v="19007211"/>
    <n v="21572"/>
    <n v="24.01"/>
    <n v="3.75"/>
    <n v="-0.3"/>
    <x v="1"/>
    <x v="0"/>
  </r>
  <r>
    <x v="13"/>
    <x v="185"/>
    <x v="0"/>
    <n v="214.05"/>
    <n v="215.7"/>
    <n v="212.4"/>
    <n v="212.65"/>
    <n v="214.09630738522955"/>
    <n v="144288"/>
    <n v="1635"/>
    <n v="30891528"/>
    <n v="52128"/>
    <n v="36.130000000000003"/>
    <n v="3.3"/>
    <n v="-1.4"/>
    <x v="1"/>
    <x v="0"/>
  </r>
  <r>
    <x v="13"/>
    <x v="186"/>
    <x v="0"/>
    <n v="214.3"/>
    <n v="215.45"/>
    <n v="214"/>
    <n v="214.6"/>
    <n v="214.7664558793139"/>
    <n v="241950"/>
    <n v="2874"/>
    <n v="51962744"/>
    <n v="111800"/>
    <n v="46.21"/>
    <n v="1.45"/>
    <n v="0.3"/>
    <x v="0"/>
    <x v="0"/>
  </r>
  <r>
    <x v="13"/>
    <x v="187"/>
    <x v="0"/>
    <n v="214"/>
    <n v="214.75"/>
    <n v="212.55"/>
    <n v="214.35"/>
    <n v="213.7939855021375"/>
    <n v="156023"/>
    <n v="1564"/>
    <n v="33356779"/>
    <n v="39248"/>
    <n v="25.16"/>
    <n v="2.2000000000000002"/>
    <n v="0.35"/>
    <x v="0"/>
    <x v="0"/>
  </r>
  <r>
    <x v="13"/>
    <x v="188"/>
    <x v="0"/>
    <n v="214"/>
    <n v="215.15"/>
    <n v="212.35"/>
    <n v="213.75"/>
    <n v="213.72257522698823"/>
    <n v="189327"/>
    <n v="2466"/>
    <n v="40463454"/>
    <n v="64464"/>
    <n v="34.049999999999997"/>
    <n v="2.8"/>
    <n v="-0.25"/>
    <x v="1"/>
    <x v="0"/>
  </r>
  <r>
    <x v="13"/>
    <x v="189"/>
    <x v="1"/>
    <n v="215.3"/>
    <n v="215.3"/>
    <n v="211.35"/>
    <n v="213.4"/>
    <n v="213.41035624169086"/>
    <n v="221142"/>
    <n v="2283"/>
    <n v="47193993"/>
    <n v="63644"/>
    <n v="28.78"/>
    <n v="3.95"/>
    <n v="-1.9"/>
    <x v="1"/>
    <x v="0"/>
  </r>
  <r>
    <x v="13"/>
    <x v="190"/>
    <x v="1"/>
    <n v="216.7"/>
    <n v="216.9"/>
    <n v="213.8"/>
    <n v="214.85"/>
    <n v="215.49682733041217"/>
    <n v="165003"/>
    <n v="1723"/>
    <n v="35557623"/>
    <n v="74222"/>
    <n v="44.98"/>
    <n v="3.1"/>
    <n v="-1.85"/>
    <x v="1"/>
    <x v="0"/>
  </r>
  <r>
    <x v="13"/>
    <x v="191"/>
    <x v="1"/>
    <n v="209.95"/>
    <n v="216.2"/>
    <n v="209.3"/>
    <n v="215.3"/>
    <n v="213.65334485738981"/>
    <n v="289250"/>
    <n v="2288"/>
    <n v="61799230"/>
    <n v="86103"/>
    <n v="29.77"/>
    <n v="6.9"/>
    <n v="5.35"/>
    <x v="0"/>
    <x v="0"/>
  </r>
  <r>
    <x v="13"/>
    <x v="192"/>
    <x v="1"/>
    <n v="211"/>
    <n v="212"/>
    <n v="209.2"/>
    <n v="209.95"/>
    <n v="210.31383340509308"/>
    <n v="320514"/>
    <n v="2721"/>
    <n v="67408528"/>
    <n v="117352"/>
    <n v="36.61"/>
    <n v="2.8"/>
    <n v="-1.05"/>
    <x v="1"/>
    <x v="0"/>
  </r>
  <r>
    <x v="13"/>
    <x v="193"/>
    <x v="1"/>
    <n v="210.8"/>
    <n v="210.8"/>
    <n v="206.4"/>
    <n v="209.1"/>
    <n v="208.58326294035456"/>
    <n v="188229"/>
    <n v="1549"/>
    <n v="39261419"/>
    <n v="67639"/>
    <n v="35.93"/>
    <n v="4.4000000000000004"/>
    <n v="-1.7"/>
    <x v="1"/>
    <x v="0"/>
  </r>
  <r>
    <x v="13"/>
    <x v="194"/>
    <x v="2"/>
    <n v="211.9"/>
    <n v="211.9"/>
    <n v="208.8"/>
    <n v="210.7"/>
    <n v="210.5766992562798"/>
    <n v="401764"/>
    <n v="2954"/>
    <n v="84602137"/>
    <n v="260746"/>
    <n v="64.900000000000006"/>
    <n v="3.1"/>
    <n v="-1.2"/>
    <x v="1"/>
    <x v="0"/>
  </r>
  <r>
    <x v="13"/>
    <x v="195"/>
    <x v="2"/>
    <n v="212.65"/>
    <n v="212.95"/>
    <n v="210.45"/>
    <n v="211.05"/>
    <n v="211.66639207914488"/>
    <n v="251286"/>
    <n v="1750"/>
    <n v="53188801"/>
    <n v="72022"/>
    <n v="28.66"/>
    <n v="2.5"/>
    <n v="-1.6"/>
    <x v="1"/>
    <x v="0"/>
  </r>
  <r>
    <x v="13"/>
    <x v="196"/>
    <x v="2"/>
    <n v="213.95"/>
    <n v="214.4"/>
    <n v="210.95"/>
    <n v="212.8"/>
    <n v="212.66013357568133"/>
    <n v="187609"/>
    <n v="1951"/>
    <n v="39896955"/>
    <n v="45337"/>
    <n v="24.17"/>
    <n v="3.45"/>
    <n v="-1.1499999999999999"/>
    <x v="1"/>
    <x v="0"/>
  </r>
  <r>
    <x v="13"/>
    <x v="197"/>
    <x v="2"/>
    <n v="213.15"/>
    <n v="213.95"/>
    <n v="210.6"/>
    <n v="213.55"/>
    <n v="212.28356039576204"/>
    <n v="328177"/>
    <n v="3269"/>
    <n v="69666582"/>
    <n v="94511"/>
    <n v="28.8"/>
    <n v="3.35"/>
    <n v="0.4"/>
    <x v="0"/>
    <x v="0"/>
  </r>
  <r>
    <x v="13"/>
    <x v="198"/>
    <x v="2"/>
    <n v="210.9"/>
    <n v="213.6"/>
    <n v="209.4"/>
    <n v="213"/>
    <n v="212.09950711938663"/>
    <n v="529540"/>
    <n v="5970"/>
    <n v="112315173"/>
    <n v="126806"/>
    <n v="23.95"/>
    <n v="4.2"/>
    <n v="2.1"/>
    <x v="0"/>
    <x v="0"/>
  </r>
  <r>
    <x v="13"/>
    <x v="199"/>
    <x v="3"/>
    <n v="211.25"/>
    <n v="211.9"/>
    <n v="208.45"/>
    <n v="209.25"/>
    <n v="209.74157868416765"/>
    <n v="355942"/>
    <n v="2588"/>
    <n v="74655837"/>
    <n v="56917"/>
    <n v="15.99"/>
    <n v="3.45"/>
    <n v="-2"/>
    <x v="1"/>
    <x v="0"/>
  </r>
  <r>
    <x v="13"/>
    <x v="200"/>
    <x v="3"/>
    <n v="206.7"/>
    <n v="211.35"/>
    <n v="204"/>
    <n v="210.8"/>
    <n v="208.53148781165211"/>
    <n v="936140"/>
    <n v="6447"/>
    <n v="195214667"/>
    <n v="453670"/>
    <n v="48.46"/>
    <n v="7.35"/>
    <n v="4.0999999999999996"/>
    <x v="0"/>
    <x v="0"/>
  </r>
  <r>
    <x v="13"/>
    <x v="201"/>
    <x v="3"/>
    <n v="202.95"/>
    <n v="210.5"/>
    <n v="201.25"/>
    <n v="206.7"/>
    <n v="207.89575839097338"/>
    <n v="486207"/>
    <n v="3424"/>
    <n v="101080373"/>
    <n v="115456"/>
    <n v="23.75"/>
    <n v="9.25"/>
    <n v="3.75"/>
    <x v="0"/>
    <x v="0"/>
  </r>
  <r>
    <x v="13"/>
    <x v="202"/>
    <x v="3"/>
    <n v="196.3"/>
    <n v="200.75"/>
    <n v="194.9"/>
    <n v="200.2"/>
    <n v="198.15257082142068"/>
    <n v="389642"/>
    <n v="7328"/>
    <n v="77208564"/>
    <n v="121363"/>
    <n v="31.15"/>
    <n v="5.85"/>
    <n v="3.9"/>
    <x v="0"/>
    <x v="0"/>
  </r>
  <r>
    <x v="13"/>
    <x v="203"/>
    <x v="4"/>
    <n v="197.5"/>
    <n v="201.8"/>
    <n v="196"/>
    <n v="197"/>
    <n v="198.27259131243977"/>
    <n v="451335"/>
    <n v="4452"/>
    <n v="89487360"/>
    <n v="191073"/>
    <n v="42.34"/>
    <n v="5.8"/>
    <n v="-0.5"/>
    <x v="1"/>
    <x v="0"/>
  </r>
  <r>
    <x v="13"/>
    <x v="204"/>
    <x v="4"/>
    <n v="206.4"/>
    <n v="207.35"/>
    <n v="198.65"/>
    <n v="199.6"/>
    <n v="203.09628286311701"/>
    <n v="302733"/>
    <n v="3355"/>
    <n v="61483947"/>
    <n v="107097"/>
    <n v="35.380000000000003"/>
    <n v="8.6999999999999993"/>
    <n v="-6.8"/>
    <x v="1"/>
    <x v="0"/>
  </r>
  <r>
    <x v="13"/>
    <x v="205"/>
    <x v="4"/>
    <n v="207.75"/>
    <n v="209.75"/>
    <n v="206"/>
    <n v="207.15"/>
    <n v="207.99550610172264"/>
    <n v="599257"/>
    <n v="5636"/>
    <n v="124642763"/>
    <n v="333501"/>
    <n v="55.65"/>
    <n v="3.75"/>
    <n v="-0.6"/>
    <x v="1"/>
    <x v="0"/>
  </r>
  <r>
    <x v="13"/>
    <x v="206"/>
    <x v="4"/>
    <n v="207.05"/>
    <n v="208.15"/>
    <n v="203.9"/>
    <n v="207.75"/>
    <n v="206.79880179465476"/>
    <n v="753794"/>
    <n v="14375"/>
    <n v="155883696"/>
    <n v="158956"/>
    <n v="21.09"/>
    <n v="4.25"/>
    <n v="0.7"/>
    <x v="0"/>
    <x v="0"/>
  </r>
  <r>
    <x v="13"/>
    <x v="207"/>
    <x v="0"/>
    <n v="205"/>
    <n v="207.9"/>
    <n v="204.8"/>
    <n v="206.75"/>
    <n v="206.31508209316365"/>
    <n v="200443"/>
    <n v="1951"/>
    <n v="41354414"/>
    <n v="69782"/>
    <n v="34.81"/>
    <n v="3.1"/>
    <n v="1.75"/>
    <x v="0"/>
    <x v="0"/>
  </r>
  <r>
    <x v="13"/>
    <x v="208"/>
    <x v="0"/>
    <n v="205.85"/>
    <n v="207.85"/>
    <n v="204.4"/>
    <n v="206"/>
    <n v="206.49496720457461"/>
    <n v="656494"/>
    <n v="3999"/>
    <n v="135562707"/>
    <n v="159823"/>
    <n v="24.34"/>
    <n v="3.45"/>
    <n v="0.15"/>
    <x v="0"/>
    <x v="0"/>
  </r>
  <r>
    <x v="13"/>
    <x v="209"/>
    <x v="0"/>
    <n v="206.5"/>
    <n v="206.65"/>
    <n v="202.8"/>
    <n v="204.8"/>
    <n v="204.31307337745511"/>
    <n v="336493"/>
    <n v="3544"/>
    <n v="68749919"/>
    <n v="154003"/>
    <n v="45.77"/>
    <n v="3.85"/>
    <n v="-1.7"/>
    <x v="1"/>
    <x v="0"/>
  </r>
  <r>
    <x v="13"/>
    <x v="210"/>
    <x v="0"/>
    <n v="204.4"/>
    <n v="205.6"/>
    <n v="200.25"/>
    <n v="204.4"/>
    <n v="202.821113050223"/>
    <n v="257850"/>
    <n v="2143"/>
    <n v="52297424"/>
    <n v="66697"/>
    <n v="25.87"/>
    <n v="5.35"/>
    <n v="0"/>
    <x v="1"/>
    <x v="0"/>
  </r>
  <r>
    <x v="13"/>
    <x v="211"/>
    <x v="0"/>
    <n v="204.95"/>
    <n v="207.5"/>
    <n v="202.65"/>
    <n v="204.15"/>
    <n v="205.03557006400669"/>
    <n v="998958"/>
    <n v="8229"/>
    <n v="204821923"/>
    <n v="347241"/>
    <n v="34.76"/>
    <n v="4.8499999999999996"/>
    <n v="-0.8"/>
    <x v="1"/>
    <x v="0"/>
  </r>
  <r>
    <x v="13"/>
    <x v="212"/>
    <x v="1"/>
    <n v="204.1"/>
    <n v="205.65"/>
    <n v="203.45"/>
    <n v="204.25"/>
    <n v="204.541602841225"/>
    <n v="176262"/>
    <n v="4774"/>
    <n v="36052912"/>
    <n v="101543"/>
    <n v="57.61"/>
    <n v="2.2000000000000002"/>
    <n v="0.15"/>
    <x v="0"/>
    <x v="0"/>
  </r>
  <r>
    <x v="13"/>
    <x v="213"/>
    <x v="2"/>
    <n v="203.75"/>
    <n v="205.75"/>
    <n v="201.15"/>
    <n v="204.1"/>
    <n v="203.50418668589867"/>
    <n v="295341"/>
    <n v="2852"/>
    <n v="60103130"/>
    <n v="74768"/>
    <n v="25.32"/>
    <n v="4.5999999999999996"/>
    <n v="0.35"/>
    <x v="0"/>
    <x v="0"/>
  </r>
  <r>
    <x v="13"/>
    <x v="214"/>
    <x v="2"/>
    <n v="199.85"/>
    <n v="204.8"/>
    <n v="198.4"/>
    <n v="203.15"/>
    <n v="201.83993441599475"/>
    <n v="659917"/>
    <n v="6020"/>
    <n v="133197604"/>
    <n v="83089"/>
    <n v="12.59"/>
    <n v="6.4"/>
    <n v="3.3"/>
    <x v="0"/>
    <x v="0"/>
  </r>
  <r>
    <x v="13"/>
    <x v="215"/>
    <x v="2"/>
    <n v="193.7"/>
    <n v="201.3"/>
    <n v="192.5"/>
    <n v="200.7"/>
    <n v="198.06212469737619"/>
    <n v="2750114"/>
    <n v="13458"/>
    <n v="544693422"/>
    <n v="426577"/>
    <n v="15.51"/>
    <n v="8.8000000000000007"/>
    <n v="7"/>
    <x v="0"/>
    <x v="0"/>
  </r>
  <r>
    <x v="13"/>
    <x v="216"/>
    <x v="2"/>
    <n v="185.6"/>
    <n v="190.35"/>
    <n v="182.05"/>
    <n v="184.7"/>
    <n v="186.35839617129025"/>
    <n v="898475"/>
    <n v="10460"/>
    <n v="167438360"/>
    <n v="166290"/>
    <n v="18.510000000000002"/>
    <n v="8.3000000000000007"/>
    <n v="-0.9"/>
    <x v="1"/>
    <x v="0"/>
  </r>
  <r>
    <x v="13"/>
    <x v="217"/>
    <x v="3"/>
    <n v="190.5"/>
    <n v="190.5"/>
    <n v="182.7"/>
    <n v="186.55"/>
    <n v="185.5185166398677"/>
    <n v="197147"/>
    <n v="1530"/>
    <n v="36574419"/>
    <n v="44793"/>
    <n v="22.72"/>
    <n v="7.8"/>
    <n v="-3.95"/>
    <x v="1"/>
    <x v="0"/>
  </r>
  <r>
    <x v="13"/>
    <x v="218"/>
    <x v="3"/>
    <n v="189.8"/>
    <n v="190.75"/>
    <n v="186.45"/>
    <n v="188.6"/>
    <n v="188.40639984342891"/>
    <n v="102190"/>
    <n v="975"/>
    <n v="19253250"/>
    <n v="54525"/>
    <n v="53.36"/>
    <n v="4.3"/>
    <n v="-1.2"/>
    <x v="1"/>
    <x v="0"/>
  </r>
  <r>
    <x v="13"/>
    <x v="219"/>
    <x v="3"/>
    <n v="190"/>
    <n v="191.4"/>
    <n v="187.6"/>
    <n v="188.45"/>
    <n v="189.14306320915259"/>
    <n v="212137"/>
    <n v="2748"/>
    <n v="40124242"/>
    <n v="70516"/>
    <n v="33.24"/>
    <n v="3.8"/>
    <n v="-1.55"/>
    <x v="1"/>
    <x v="0"/>
  </r>
  <r>
    <x v="13"/>
    <x v="220"/>
    <x v="3"/>
    <n v="194"/>
    <n v="194.05"/>
    <n v="189"/>
    <n v="189.35"/>
    <n v="191.18178132522488"/>
    <n v="315720"/>
    <n v="3513"/>
    <n v="60359912"/>
    <n v="138095"/>
    <n v="43.74"/>
    <n v="5.05"/>
    <n v="-4.6500000000000004"/>
    <x v="1"/>
    <x v="0"/>
  </r>
  <r>
    <x v="13"/>
    <x v="221"/>
    <x v="3"/>
    <n v="195.1"/>
    <n v="197.15"/>
    <n v="192.8"/>
    <n v="193.45"/>
    <n v="194.46786551017723"/>
    <n v="448599"/>
    <n v="6055"/>
    <n v="87238090"/>
    <n v="49951"/>
    <n v="11.13"/>
    <n v="4.3499999999999996"/>
    <n v="-1.65"/>
    <x v="1"/>
    <x v="0"/>
  </r>
  <r>
    <x v="13"/>
    <x v="222"/>
    <x v="4"/>
    <n v="193.05"/>
    <n v="196.3"/>
    <n v="190.4"/>
    <n v="195.05"/>
    <n v="194.10879800176104"/>
    <n v="222596"/>
    <n v="1780"/>
    <n v="43207842"/>
    <n v="63045"/>
    <n v="28.32"/>
    <n v="5.9"/>
    <n v="2"/>
    <x v="0"/>
    <x v="0"/>
  </r>
  <r>
    <x v="13"/>
    <x v="223"/>
    <x v="4"/>
    <n v="194.05"/>
    <n v="195.05"/>
    <n v="192.45"/>
    <n v="193.55"/>
    <n v="193.69318192907073"/>
    <n v="307433"/>
    <n v="2635"/>
    <n v="59547676"/>
    <n v="90035"/>
    <n v="29.29"/>
    <n v="2.6"/>
    <n v="-0.5"/>
    <x v="1"/>
    <x v="0"/>
  </r>
  <r>
    <x v="13"/>
    <x v="224"/>
    <x v="4"/>
    <n v="197.95"/>
    <n v="198.35"/>
    <n v="193.5"/>
    <n v="194.4"/>
    <n v="195.24541971735059"/>
    <n v="234920"/>
    <n v="2017"/>
    <n v="45867054"/>
    <n v="84625"/>
    <n v="36.020000000000003"/>
    <n v="4.8499999999999996"/>
    <n v="-3.55"/>
    <x v="1"/>
    <x v="0"/>
  </r>
  <r>
    <x v="13"/>
    <x v="225"/>
    <x v="4"/>
    <n v="198.25"/>
    <n v="199.75"/>
    <n v="195.55"/>
    <n v="198.55"/>
    <n v="196.97862281999508"/>
    <n v="830044"/>
    <n v="5116"/>
    <n v="163500924"/>
    <n v="439102"/>
    <n v="52.9"/>
    <n v="4.2"/>
    <n v="0.3"/>
    <x v="0"/>
    <x v="0"/>
  </r>
  <r>
    <x v="13"/>
    <x v="226"/>
    <x v="4"/>
    <n v="189.4"/>
    <n v="198"/>
    <n v="188.8"/>
    <n v="197"/>
    <n v="193.90072748112465"/>
    <n v="980644"/>
    <n v="8098"/>
    <n v="190147585"/>
    <n v="406879"/>
    <n v="41.49"/>
    <n v="9.1999999999999993"/>
    <n v="7.6"/>
    <x v="0"/>
    <x v="0"/>
  </r>
  <r>
    <x v="13"/>
    <x v="227"/>
    <x v="0"/>
    <n v="186.9"/>
    <n v="189.25"/>
    <n v="185.85"/>
    <n v="187.35"/>
    <n v="187.74383544921875"/>
    <n v="212992"/>
    <n v="2430"/>
    <n v="39987935"/>
    <n v="95349"/>
    <n v="44.77"/>
    <n v="3.4"/>
    <n v="0.45"/>
    <x v="0"/>
    <x v="0"/>
  </r>
  <r>
    <x v="13"/>
    <x v="228"/>
    <x v="0"/>
    <n v="186.95"/>
    <n v="187.3"/>
    <n v="185"/>
    <n v="185.7"/>
    <n v="186.14807990945701"/>
    <n v="151972"/>
    <n v="1895"/>
    <n v="28289296"/>
    <n v="54660"/>
    <n v="35.97"/>
    <n v="2.2999999999999998"/>
    <n v="-1.25"/>
    <x v="1"/>
    <x v="0"/>
  </r>
  <r>
    <x v="13"/>
    <x v="229"/>
    <x v="0"/>
    <n v="188.9"/>
    <n v="189"/>
    <n v="184.55"/>
    <n v="185.95"/>
    <n v="186.22087389235671"/>
    <n v="435271"/>
    <n v="4752"/>
    <n v="81056546"/>
    <n v="148761"/>
    <n v="34.18"/>
    <n v="4.45"/>
    <n v="-2.95"/>
    <x v="1"/>
    <x v="0"/>
  </r>
  <r>
    <x v="13"/>
    <x v="230"/>
    <x v="0"/>
    <n v="183.05"/>
    <n v="189"/>
    <n v="182.5"/>
    <n v="188"/>
    <n v="186.82498338366818"/>
    <n v="343036"/>
    <n v="2119"/>
    <n v="64087695"/>
    <n v="57747"/>
    <n v="16.829999999999998"/>
    <n v="6.5"/>
    <n v="4.95"/>
    <x v="0"/>
    <x v="0"/>
  </r>
  <r>
    <x v="13"/>
    <x v="231"/>
    <x v="0"/>
    <n v="197.4"/>
    <n v="197.4"/>
    <n v="182.7"/>
    <n v="184"/>
    <n v="186.11421393227974"/>
    <n v="1617596"/>
    <n v="15698"/>
    <n v="301057608"/>
    <n v="449813"/>
    <n v="27.81"/>
    <n v="14.7"/>
    <n v="-13.4"/>
    <x v="1"/>
    <x v="0"/>
  </r>
  <r>
    <x v="13"/>
    <x v="232"/>
    <x v="1"/>
    <n v="193"/>
    <n v="198.3"/>
    <n v="192.4"/>
    <n v="193.7"/>
    <n v="195.70502391108406"/>
    <n v="174187"/>
    <n v="1741"/>
    <n v="34089271"/>
    <n v="32023"/>
    <n v="18.38"/>
    <n v="5.9"/>
    <n v="0.7"/>
    <x v="0"/>
    <x v="0"/>
  </r>
  <r>
    <x v="13"/>
    <x v="233"/>
    <x v="1"/>
    <n v="193.2"/>
    <n v="197.45"/>
    <n v="191.15"/>
    <n v="193.6"/>
    <n v="195.0534258500289"/>
    <n v="629508"/>
    <n v="3287"/>
    <n v="122787692"/>
    <n v="338249"/>
    <n v="53.73"/>
    <n v="6.3"/>
    <n v="0.4"/>
    <x v="0"/>
    <x v="0"/>
  </r>
  <r>
    <x v="13"/>
    <x v="234"/>
    <x v="1"/>
    <n v="198.5"/>
    <n v="200"/>
    <n v="196.1"/>
    <n v="197.1"/>
    <n v="198.10055982679185"/>
    <n v="425846"/>
    <n v="3289"/>
    <n v="84360331"/>
    <n v="73950"/>
    <n v="17.37"/>
    <n v="3.9"/>
    <n v="-1.4"/>
    <x v="1"/>
    <x v="0"/>
  </r>
  <r>
    <x v="13"/>
    <x v="235"/>
    <x v="2"/>
    <n v="194.45"/>
    <n v="197.65"/>
    <n v="192.95"/>
    <n v="196.7"/>
    <n v="196.01698645210095"/>
    <n v="596181"/>
    <n v="9189"/>
    <n v="116861603"/>
    <n v="140244"/>
    <n v="23.52"/>
    <n v="4.7"/>
    <n v="2.25"/>
    <x v="0"/>
    <x v="0"/>
  </r>
  <r>
    <x v="13"/>
    <x v="236"/>
    <x v="3"/>
    <n v="192.5"/>
    <n v="195.45"/>
    <n v="191.05"/>
    <n v="193.5"/>
    <n v="193.66200611618217"/>
    <n v="474479"/>
    <n v="4013"/>
    <n v="91888555"/>
    <n v="256130"/>
    <n v="53.98"/>
    <n v="4.4000000000000004"/>
    <n v="1"/>
    <x v="0"/>
    <x v="0"/>
  </r>
  <r>
    <x v="13"/>
    <x v="237"/>
    <x v="3"/>
    <n v="192.75"/>
    <n v="194.3"/>
    <n v="190.8"/>
    <n v="192.6"/>
    <n v="192.8863105686082"/>
    <n v="869386"/>
    <n v="6442"/>
    <n v="167692658"/>
    <n v="531758"/>
    <n v="61.16"/>
    <n v="3.5"/>
    <n v="-0.15"/>
    <x v="1"/>
    <x v="0"/>
  </r>
  <r>
    <x v="13"/>
    <x v="238"/>
    <x v="3"/>
    <n v="191.3"/>
    <n v="193.7"/>
    <n v="188.65"/>
    <n v="192.75"/>
    <n v="191.47344719056218"/>
    <n v="280234"/>
    <n v="2901"/>
    <n v="53657370"/>
    <n v="135112"/>
    <n v="48.21"/>
    <n v="5.05"/>
    <n v="1.45"/>
    <x v="0"/>
    <x v="0"/>
  </r>
  <r>
    <x v="13"/>
    <x v="239"/>
    <x v="3"/>
    <n v="187.95"/>
    <n v="191.85"/>
    <n v="186.25"/>
    <n v="190.65"/>
    <n v="189.7298367371198"/>
    <n v="218727"/>
    <n v="1845"/>
    <n v="41499038"/>
    <n v="68955"/>
    <n v="31.53"/>
    <n v="5.6"/>
    <n v="2.7"/>
    <x v="0"/>
    <x v="0"/>
  </r>
  <r>
    <x v="13"/>
    <x v="240"/>
    <x v="3"/>
    <n v="187"/>
    <n v="188.5"/>
    <n v="184.8"/>
    <n v="187.6"/>
    <n v="187.31754202098728"/>
    <n v="527653"/>
    <n v="5769"/>
    <n v="98838663"/>
    <n v="170183"/>
    <n v="32.25"/>
    <n v="3.7"/>
    <n v="0.6"/>
    <x v="0"/>
    <x v="0"/>
  </r>
  <r>
    <x v="13"/>
    <x v="241"/>
    <x v="4"/>
    <n v="188.65"/>
    <n v="188.95"/>
    <n v="184.65"/>
    <n v="185.05"/>
    <n v="186.49392928912104"/>
    <n v="273197"/>
    <n v="3572"/>
    <n v="50949582"/>
    <n v="88793"/>
    <n v="32.5"/>
    <n v="4.3"/>
    <n v="-3.6"/>
    <x v="1"/>
    <x v="0"/>
  </r>
  <r>
    <x v="13"/>
    <x v="242"/>
    <x v="4"/>
    <n v="186.7"/>
    <n v="187.8"/>
    <n v="182.45"/>
    <n v="186.3"/>
    <n v="185.2601025674316"/>
    <n v="123236"/>
    <n v="1400"/>
    <n v="22830714"/>
    <n v="29591"/>
    <n v="24.01"/>
    <n v="5.35"/>
    <n v="-0.4"/>
    <x v="1"/>
    <x v="0"/>
  </r>
  <r>
    <x v="13"/>
    <x v="243"/>
    <x v="4"/>
    <n v="183.1"/>
    <n v="187.25"/>
    <n v="183.1"/>
    <n v="185.75"/>
    <n v="185.72516123926721"/>
    <n v="176911"/>
    <n v="1856"/>
    <n v="32856824"/>
    <n v="60507"/>
    <n v="34.200000000000003"/>
    <n v="4.1500000000000004"/>
    <n v="2.65"/>
    <x v="0"/>
    <x v="0"/>
  </r>
  <r>
    <x v="13"/>
    <x v="244"/>
    <x v="4"/>
    <n v="184.7"/>
    <n v="185.2"/>
    <n v="183.05"/>
    <n v="184.3"/>
    <n v="184.14909475470671"/>
    <n v="157913"/>
    <n v="2625"/>
    <n v="29079536"/>
    <n v="75930"/>
    <n v="48.08"/>
    <n v="2.15"/>
    <n v="-0.4"/>
    <x v="1"/>
    <x v="0"/>
  </r>
  <r>
    <x v="13"/>
    <x v="245"/>
    <x v="4"/>
    <n v="187.95"/>
    <n v="188.05"/>
    <n v="184.25"/>
    <n v="184.7"/>
    <n v="185.16967054630928"/>
    <n v="395655"/>
    <n v="6601"/>
    <n v="73263306"/>
    <n v="61680"/>
    <n v="15.59"/>
    <n v="3.8"/>
    <n v="-3.25"/>
    <x v="1"/>
    <x v="0"/>
  </r>
  <r>
    <x v="13"/>
    <x v="246"/>
    <x v="0"/>
    <n v="184"/>
    <n v="187.75"/>
    <n v="183.6"/>
    <n v="186.5"/>
    <n v="186.37389991112417"/>
    <n v="149647"/>
    <n v="2013"/>
    <n v="27890295"/>
    <n v="55712"/>
    <n v="37.229999999999997"/>
    <n v="4.1500000000000004"/>
    <n v="2.5"/>
    <x v="0"/>
    <x v="0"/>
  </r>
  <r>
    <x v="13"/>
    <x v="247"/>
    <x v="0"/>
    <n v="184.5"/>
    <n v="184.7"/>
    <n v="181.8"/>
    <n v="183.5"/>
    <n v="182.89515375900109"/>
    <n v="210947"/>
    <n v="3661"/>
    <n v="38581184"/>
    <n v="85007"/>
    <n v="40.299999999999997"/>
    <n v="2.9"/>
    <n v="-1"/>
    <x v="1"/>
    <x v="0"/>
  </r>
  <r>
    <x v="13"/>
    <x v="248"/>
    <x v="0"/>
    <n v="186.35"/>
    <n v="186.35"/>
    <n v="182.75"/>
    <n v="183.35"/>
    <n v="184.06784162759689"/>
    <n v="92996"/>
    <n v="1453"/>
    <n v="17117573"/>
    <n v="41212"/>
    <n v="44.32"/>
    <n v="3.6"/>
    <n v="-3"/>
    <x v="1"/>
    <x v="0"/>
  </r>
  <r>
    <x v="13"/>
    <x v="249"/>
    <x v="0"/>
    <n v="186.8"/>
    <n v="186.8"/>
    <n v="184.55"/>
    <n v="185.35"/>
    <n v="185.44846092934981"/>
    <n v="79561"/>
    <n v="1043"/>
    <n v="14754465"/>
    <n v="25585"/>
    <n v="32.159999999999997"/>
    <n v="2.25"/>
    <n v="-1.45"/>
    <x v="1"/>
    <x v="0"/>
  </r>
  <r>
    <x v="14"/>
    <x v="0"/>
    <x v="0"/>
    <n v="973.8"/>
    <n v="974.35"/>
    <n v="961.75"/>
    <n v="966.05"/>
    <n v="966.25919726683549"/>
    <n v="522764"/>
    <n v="16908"/>
    <n v="505125523"/>
    <m/>
    <m/>
    <n v="12.6"/>
    <n v="-7.75"/>
    <x v="1"/>
    <x v="0"/>
  </r>
  <r>
    <x v="14"/>
    <x v="1"/>
    <x v="0"/>
    <n v="971"/>
    <n v="974.5"/>
    <n v="963.5"/>
    <n v="964.9"/>
    <n v="968.13260314080378"/>
    <n v="375700"/>
    <n v="7168"/>
    <n v="363727419"/>
    <n v="304088"/>
    <n v="80.94"/>
    <n v="11"/>
    <n v="-6.1"/>
    <x v="1"/>
    <x v="0"/>
  </r>
  <r>
    <x v="14"/>
    <x v="2"/>
    <x v="0"/>
    <n v="968.9"/>
    <n v="973.35"/>
    <n v="960.5"/>
    <n v="965.75"/>
    <n v="966.56412244940736"/>
    <n v="286257"/>
    <n v="9558"/>
    <n v="276685746"/>
    <n v="108965"/>
    <n v="38.07"/>
    <n v="12.85"/>
    <n v="-3.15"/>
    <x v="1"/>
    <x v="0"/>
  </r>
  <r>
    <x v="14"/>
    <x v="3"/>
    <x v="1"/>
    <n v="967"/>
    <n v="967"/>
    <n v="954.1"/>
    <n v="962.9"/>
    <n v="959.67000052364244"/>
    <n v="133679"/>
    <n v="6178"/>
    <n v="128287726"/>
    <n v="54607"/>
    <n v="40.85"/>
    <n v="12.9"/>
    <n v="-4.0999999999999996"/>
    <x v="1"/>
    <x v="0"/>
  </r>
  <r>
    <x v="14"/>
    <x v="4"/>
    <x v="1"/>
    <n v="961.9"/>
    <n v="965.8"/>
    <n v="956.25"/>
    <n v="961.2"/>
    <n v="961.32114872222314"/>
    <n v="787031"/>
    <n v="25340"/>
    <n v="756589545"/>
    <m/>
    <m/>
    <n v="9.5500000000000007"/>
    <n v="-0.7"/>
    <x v="1"/>
    <x v="0"/>
  </r>
  <r>
    <x v="14"/>
    <x v="5"/>
    <x v="1"/>
    <n v="947.25"/>
    <n v="956.3"/>
    <n v="940"/>
    <n v="953.8"/>
    <n v="947.67260676279"/>
    <n v="421542"/>
    <n v="17712"/>
    <n v="399483806"/>
    <n v="230676"/>
    <n v="54.72"/>
    <n v="16.3"/>
    <n v="6.55"/>
    <x v="0"/>
    <x v="0"/>
  </r>
  <r>
    <x v="14"/>
    <x v="6"/>
    <x v="1"/>
    <n v="950.5"/>
    <n v="954"/>
    <n v="943.85"/>
    <n v="944.4"/>
    <n v="950.17001525874775"/>
    <n v="384042"/>
    <n v="16039"/>
    <n v="364905193"/>
    <n v="244669"/>
    <n v="63.71"/>
    <n v="10.15"/>
    <n v="-6.1"/>
    <x v="1"/>
    <x v="0"/>
  </r>
  <r>
    <x v="14"/>
    <x v="7"/>
    <x v="1"/>
    <n v="951.45"/>
    <n v="957.35"/>
    <n v="946.5"/>
    <n v="950.7"/>
    <n v="950.96736158578267"/>
    <n v="269192"/>
    <n v="9722"/>
    <n v="255992806"/>
    <n v="129466"/>
    <n v="48.09"/>
    <n v="10.85"/>
    <n v="-0.75"/>
    <x v="1"/>
    <x v="0"/>
  </r>
  <r>
    <x v="14"/>
    <x v="8"/>
    <x v="2"/>
    <n v="955.95"/>
    <n v="963.45"/>
    <n v="950"/>
    <n v="951.45"/>
    <n v="955.74151896153955"/>
    <n v="539645"/>
    <n v="23480"/>
    <n v="515761132"/>
    <n v="316196"/>
    <n v="58.59"/>
    <n v="13.45"/>
    <n v="-4.5"/>
    <x v="1"/>
    <x v="0"/>
  </r>
  <r>
    <x v="14"/>
    <x v="9"/>
    <x v="2"/>
    <n v="972.95"/>
    <n v="972.95"/>
    <n v="955"/>
    <n v="958"/>
    <n v="961.99599956618829"/>
    <n v="405706"/>
    <n v="17122"/>
    <n v="390287549"/>
    <n v="222459"/>
    <n v="54.83"/>
    <n v="17.95"/>
    <n v="-14.95"/>
    <x v="1"/>
    <x v="0"/>
  </r>
  <r>
    <x v="14"/>
    <x v="10"/>
    <x v="2"/>
    <n v="982.2"/>
    <n v="986.3"/>
    <n v="968"/>
    <n v="973.05"/>
    <n v="973.05945550343313"/>
    <n v="1467484"/>
    <n v="48902"/>
    <n v="1427949182"/>
    <n v="328925"/>
    <n v="22.41"/>
    <n v="18.3"/>
    <n v="-9.15"/>
    <x v="1"/>
    <x v="0"/>
  </r>
  <r>
    <x v="14"/>
    <x v="11"/>
    <x v="2"/>
    <n v="1961.95"/>
    <n v="1977.55"/>
    <n v="1957.7"/>
    <n v="1964.5"/>
    <n v="1968.3163904631529"/>
    <n v="428066"/>
    <n v="23435"/>
    <n v="842569324"/>
    <n v="211712"/>
    <n v="49.46"/>
    <n v="19.850000000000001"/>
    <n v="2.5499999999999998"/>
    <x v="0"/>
    <x v="0"/>
  </r>
  <r>
    <x v="14"/>
    <x v="12"/>
    <x v="3"/>
    <n v="1993.1"/>
    <n v="1994.35"/>
    <n v="1957.6"/>
    <n v="1964.75"/>
    <n v="1968.4407200214498"/>
    <n v="220049"/>
    <n v="10893"/>
    <n v="433153412"/>
    <n v="108382"/>
    <n v="49.25"/>
    <n v="36.75"/>
    <n v="-28.35"/>
    <x v="1"/>
    <x v="0"/>
  </r>
  <r>
    <x v="14"/>
    <x v="13"/>
    <x v="3"/>
    <n v="1997.8"/>
    <n v="1997.8"/>
    <n v="1983.4"/>
    <n v="1990.2"/>
    <n v="1990.1608523286936"/>
    <n v="287307"/>
    <n v="7367"/>
    <n v="571787144"/>
    <n v="125197"/>
    <n v="43.58"/>
    <n v="14.4"/>
    <n v="-7.6"/>
    <x v="1"/>
    <x v="0"/>
  </r>
  <r>
    <x v="14"/>
    <x v="14"/>
    <x v="3"/>
    <n v="1986"/>
    <n v="1992.4"/>
    <n v="1979.5"/>
    <n v="1988"/>
    <n v="1984.8968251729402"/>
    <n v="319041"/>
    <n v="19240"/>
    <n v="633263468"/>
    <n v="233594"/>
    <n v="73.22"/>
    <n v="12.9"/>
    <n v="2"/>
    <x v="0"/>
    <x v="0"/>
  </r>
  <r>
    <x v="14"/>
    <x v="15"/>
    <x v="3"/>
    <n v="1998"/>
    <n v="2005.85"/>
    <n v="1987.05"/>
    <n v="1991.25"/>
    <n v="1992.9915898388142"/>
    <n v="1014606"/>
    <n v="23079"/>
    <n v="2022101225"/>
    <n v="171384"/>
    <n v="16.89"/>
    <n v="18.8"/>
    <n v="-6.75"/>
    <x v="1"/>
    <x v="0"/>
  </r>
  <r>
    <x v="14"/>
    <x v="16"/>
    <x v="3"/>
    <n v="2005.6"/>
    <n v="2025.85"/>
    <n v="1995.45"/>
    <n v="2003.65"/>
    <n v="2007.8532985866223"/>
    <n v="283576"/>
    <n v="14195"/>
    <n v="569379007"/>
    <n v="175964"/>
    <n v="62.05"/>
    <n v="30.4"/>
    <n v="-1.95"/>
    <x v="1"/>
    <x v="0"/>
  </r>
  <r>
    <x v="14"/>
    <x v="17"/>
    <x v="4"/>
    <n v="1989.7"/>
    <n v="1996.65"/>
    <n v="1971.7"/>
    <n v="1991.4"/>
    <n v="1991.5035232771174"/>
    <n v="170296"/>
    <n v="6496"/>
    <n v="339145084"/>
    <n v="115996"/>
    <n v="68.11"/>
    <n v="24.95"/>
    <n v="1.7"/>
    <x v="0"/>
    <x v="0"/>
  </r>
  <r>
    <x v="14"/>
    <x v="18"/>
    <x v="4"/>
    <n v="1980.05"/>
    <n v="1987.95"/>
    <n v="1969"/>
    <n v="1979.35"/>
    <n v="1974.322747209394"/>
    <n v="1034184"/>
    <n v="9420"/>
    <n v="2041812996"/>
    <n v="240281"/>
    <n v="23.23"/>
    <n v="18.95"/>
    <n v="-0.7"/>
    <x v="1"/>
    <x v="0"/>
  </r>
  <r>
    <x v="14"/>
    <x v="19"/>
    <x v="4"/>
    <n v="1990.35"/>
    <n v="1996"/>
    <n v="1967.65"/>
    <n v="1969.95"/>
    <n v="1977.3003559187978"/>
    <n v="288268"/>
    <n v="12134"/>
    <n v="569992419"/>
    <n v="93753"/>
    <n v="32.520000000000003"/>
    <n v="28.35"/>
    <n v="-20.399999999999999"/>
    <x v="1"/>
    <x v="0"/>
  </r>
  <r>
    <x v="14"/>
    <x v="20"/>
    <x v="4"/>
    <n v="1973.25"/>
    <n v="1998.35"/>
    <n v="1973.25"/>
    <n v="1996"/>
    <n v="1985.4842914814606"/>
    <n v="284368"/>
    <n v="14361"/>
    <n v="564608197"/>
    <n v="193075"/>
    <n v="67.900000000000006"/>
    <n v="25.1"/>
    <n v="22.75"/>
    <x v="0"/>
    <x v="0"/>
  </r>
  <r>
    <x v="14"/>
    <x v="21"/>
    <x v="0"/>
    <n v="1989.95"/>
    <n v="1992.3"/>
    <n v="1970"/>
    <n v="1973.05"/>
    <n v="1977.4345467729418"/>
    <n v="353046"/>
    <n v="16510"/>
    <n v="698125357"/>
    <n v="265832"/>
    <n v="75.3"/>
    <n v="22.3"/>
    <n v="-16.899999999999999"/>
    <x v="1"/>
    <x v="0"/>
  </r>
  <r>
    <x v="14"/>
    <x v="22"/>
    <x v="0"/>
    <n v="1979.95"/>
    <n v="2001.55"/>
    <n v="1976.3"/>
    <n v="1995.4"/>
    <n v="1984.077852810231"/>
    <n v="267736"/>
    <n v="11306"/>
    <n v="531209068"/>
    <n v="204502"/>
    <n v="76.38"/>
    <n v="25.25"/>
    <n v="15.45"/>
    <x v="0"/>
    <x v="0"/>
  </r>
  <r>
    <x v="14"/>
    <x v="23"/>
    <x v="0"/>
    <n v="1971"/>
    <n v="1988.15"/>
    <n v="1970.1"/>
    <n v="1983"/>
    <n v="1978.7880786450232"/>
    <n v="232742"/>
    <n v="6905"/>
    <n v="460547095"/>
    <n v="169419"/>
    <n v="72.790000000000006"/>
    <n v="18.05"/>
    <n v="12"/>
    <x v="0"/>
    <x v="0"/>
  </r>
  <r>
    <x v="14"/>
    <x v="24"/>
    <x v="0"/>
    <n v="1987"/>
    <n v="1993.4"/>
    <n v="1967"/>
    <n v="1976.6"/>
    <n v="1977.8011598227758"/>
    <n v="1245880"/>
    <n v="18354"/>
    <n v="2464102909"/>
    <n v="92557"/>
    <n v="7.43"/>
    <n v="26.4"/>
    <n v="-10.4"/>
    <x v="1"/>
    <x v="0"/>
  </r>
  <r>
    <x v="14"/>
    <x v="25"/>
    <x v="0"/>
    <n v="2013"/>
    <n v="2018.9"/>
    <n v="1988"/>
    <n v="1992.25"/>
    <n v="2004.7888908948667"/>
    <n v="232638"/>
    <n v="11411"/>
    <n v="466390078"/>
    <n v="105144"/>
    <n v="45.2"/>
    <n v="30.9"/>
    <n v="-20.75"/>
    <x v="1"/>
    <x v="0"/>
  </r>
  <r>
    <x v="14"/>
    <x v="26"/>
    <x v="1"/>
    <n v="2015"/>
    <n v="2027.55"/>
    <n v="2010"/>
    <n v="2012.25"/>
    <n v="2013.7098629375448"/>
    <n v="510862"/>
    <n v="10529"/>
    <n v="1028727848"/>
    <n v="404453"/>
    <n v="79.17"/>
    <n v="17.55"/>
    <n v="-2.75"/>
    <x v="1"/>
    <x v="0"/>
  </r>
  <r>
    <x v="14"/>
    <x v="27"/>
    <x v="2"/>
    <n v="2011.05"/>
    <n v="2030.5"/>
    <n v="2008.25"/>
    <n v="2018.7"/>
    <n v="2020.7924701199699"/>
    <n v="177878"/>
    <n v="6713"/>
    <n v="359454523"/>
    <n v="107397"/>
    <n v="60.38"/>
    <n v="22.25"/>
    <n v="7.65"/>
    <x v="0"/>
    <x v="0"/>
  </r>
  <r>
    <x v="14"/>
    <x v="28"/>
    <x v="2"/>
    <n v="2036.3"/>
    <n v="2036.3"/>
    <n v="2017.45"/>
    <n v="2025.6"/>
    <n v="2023.8008140945253"/>
    <n v="97286"/>
    <n v="6231"/>
    <n v="196887486"/>
    <n v="58572"/>
    <n v="60.21"/>
    <n v="18.850000000000001"/>
    <n v="-10.7"/>
    <x v="1"/>
    <x v="0"/>
  </r>
  <r>
    <x v="14"/>
    <x v="29"/>
    <x v="2"/>
    <n v="2001.95"/>
    <n v="2027.05"/>
    <n v="1998"/>
    <n v="2022.3"/>
    <n v="2019.5816960541679"/>
    <n v="1167333"/>
    <n v="29515"/>
    <n v="2357524360"/>
    <n v="326734"/>
    <n v="27.99"/>
    <n v="29.05"/>
    <n v="20.350000000000001"/>
    <x v="0"/>
    <x v="0"/>
  </r>
  <r>
    <x v="14"/>
    <x v="30"/>
    <x v="2"/>
    <n v="2006.5"/>
    <n v="2021"/>
    <n v="2000.15"/>
    <n v="2008.05"/>
    <n v="2010.9884809944076"/>
    <n v="325983"/>
    <n v="15530"/>
    <n v="655548058"/>
    <n v="123201"/>
    <n v="37.79"/>
    <n v="20.85"/>
    <n v="1.55"/>
    <x v="0"/>
    <x v="0"/>
  </r>
  <r>
    <x v="14"/>
    <x v="31"/>
    <x v="3"/>
    <n v="2014"/>
    <n v="2015"/>
    <n v="1999.05"/>
    <n v="2004.5"/>
    <n v="2002.9469119620348"/>
    <n v="193019"/>
    <n v="7552"/>
    <n v="386606810"/>
    <n v="47977"/>
    <n v="24.86"/>
    <n v="15.95"/>
    <n v="-9.5"/>
    <x v="1"/>
    <x v="0"/>
  </r>
  <r>
    <x v="14"/>
    <x v="32"/>
    <x v="3"/>
    <n v="2033.05"/>
    <n v="2035"/>
    <n v="2009"/>
    <n v="2014"/>
    <n v="2017.5012201816664"/>
    <n v="216771"/>
    <n v="9889"/>
    <n v="437335757"/>
    <n v="115299"/>
    <n v="53.19"/>
    <n v="26"/>
    <n v="-19.05"/>
    <x v="1"/>
    <x v="0"/>
  </r>
  <r>
    <x v="14"/>
    <x v="33"/>
    <x v="3"/>
    <n v="2014.15"/>
    <n v="2029.7"/>
    <n v="2002.55"/>
    <n v="2024.6"/>
    <n v="2016.6068121478986"/>
    <n v="138987"/>
    <n v="6293"/>
    <n v="280282131"/>
    <n v="93523"/>
    <n v="67.290000000000006"/>
    <n v="27.15"/>
    <n v="10.45"/>
    <x v="0"/>
    <x v="0"/>
  </r>
  <r>
    <x v="14"/>
    <x v="34"/>
    <x v="3"/>
    <n v="2010.05"/>
    <n v="2017.8"/>
    <n v="2002.9"/>
    <n v="2006.75"/>
    <n v="2007.4799535739514"/>
    <n v="1954937"/>
    <n v="28117"/>
    <n v="3924496838"/>
    <n v="669758"/>
    <n v="34.26"/>
    <n v="14.9"/>
    <n v="-3.3"/>
    <x v="1"/>
    <x v="0"/>
  </r>
  <r>
    <x v="14"/>
    <x v="35"/>
    <x v="3"/>
    <n v="1976.95"/>
    <n v="2002.3"/>
    <n v="1976.95"/>
    <n v="2000.2"/>
    <n v="1994.5801797177696"/>
    <n v="1122204"/>
    <n v="36599"/>
    <n v="2238325856"/>
    <n v="355499"/>
    <n v="31.68"/>
    <n v="25.35"/>
    <n v="23.25"/>
    <x v="0"/>
    <x v="0"/>
  </r>
  <r>
    <x v="14"/>
    <x v="36"/>
    <x v="4"/>
    <n v="1990"/>
    <n v="1997.75"/>
    <n v="1953"/>
    <n v="1957.4"/>
    <n v="1967.9234545159854"/>
    <n v="388697"/>
    <n v="9970"/>
    <n v="764925943"/>
    <n v="209700"/>
    <n v="53.95"/>
    <n v="44.75"/>
    <n v="-32.6"/>
    <x v="1"/>
    <x v="0"/>
  </r>
  <r>
    <x v="14"/>
    <x v="37"/>
    <x v="4"/>
    <n v="2000.05"/>
    <n v="2003"/>
    <n v="1983.05"/>
    <n v="1986.6"/>
    <n v="1996.7830715665298"/>
    <n v="1075894"/>
    <n v="9216"/>
    <n v="2148326926"/>
    <n v="959641"/>
    <n v="89.19"/>
    <n v="19.95"/>
    <n v="-13.45"/>
    <x v="1"/>
    <x v="0"/>
  </r>
  <r>
    <x v="14"/>
    <x v="38"/>
    <x v="4"/>
    <n v="2014.2"/>
    <n v="2021.9"/>
    <n v="1993"/>
    <n v="1996.2"/>
    <n v="2003.1063084551881"/>
    <n v="504767"/>
    <n v="9916"/>
    <n v="1011101962"/>
    <n v="359139"/>
    <n v="71.150000000000006"/>
    <n v="28.9"/>
    <n v="-18"/>
    <x v="1"/>
    <x v="0"/>
  </r>
  <r>
    <x v="14"/>
    <x v="39"/>
    <x v="4"/>
    <n v="1976.95"/>
    <n v="2003"/>
    <n v="1974.6"/>
    <n v="1995.3"/>
    <n v="1995.5765814277288"/>
    <n v="1246105"/>
    <n v="18024"/>
    <n v="2486697956"/>
    <n v="197473"/>
    <n v="15.85"/>
    <n v="28.4"/>
    <n v="18.350000000000001"/>
    <x v="0"/>
    <x v="0"/>
  </r>
  <r>
    <x v="14"/>
    <x v="40"/>
    <x v="4"/>
    <n v="1983.55"/>
    <n v="1989.1"/>
    <n v="1970.55"/>
    <n v="1983"/>
    <n v="1976.7339746651637"/>
    <n v="104678"/>
    <n v="3981"/>
    <n v="206920559"/>
    <n v="62374"/>
    <n v="59.59"/>
    <n v="18.55"/>
    <n v="-0.55000000000000004"/>
    <x v="1"/>
    <x v="0"/>
  </r>
  <r>
    <x v="14"/>
    <x v="41"/>
    <x v="0"/>
    <n v="1997"/>
    <n v="2004.85"/>
    <n v="1982"/>
    <n v="1983.55"/>
    <n v="1988.2335714497435"/>
    <n v="101211"/>
    <n v="6300"/>
    <n v="201231108"/>
    <n v="64034"/>
    <n v="63.27"/>
    <n v="22.85"/>
    <n v="-13.45"/>
    <x v="1"/>
    <x v="0"/>
  </r>
  <r>
    <x v="14"/>
    <x v="42"/>
    <x v="0"/>
    <n v="2013.05"/>
    <n v="2016.75"/>
    <n v="2000.3"/>
    <n v="2006.45"/>
    <n v="2007.4482218619278"/>
    <n v="234993"/>
    <n v="5047"/>
    <n v="471736280"/>
    <n v="185163"/>
    <n v="78.8"/>
    <n v="16.45"/>
    <n v="-6.6"/>
    <x v="1"/>
    <x v="0"/>
  </r>
  <r>
    <x v="14"/>
    <x v="43"/>
    <x v="0"/>
    <n v="1999.95"/>
    <n v="2013.25"/>
    <n v="1998.15"/>
    <n v="2010.6"/>
    <n v="2005.6229146211142"/>
    <n v="691541"/>
    <n v="10421"/>
    <n v="1386970476"/>
    <n v="557607"/>
    <n v="80.63"/>
    <n v="15.1"/>
    <n v="10.65"/>
    <x v="0"/>
    <x v="0"/>
  </r>
  <r>
    <x v="14"/>
    <x v="44"/>
    <x v="0"/>
    <n v="1978"/>
    <n v="2005.6"/>
    <n v="1978"/>
    <n v="2001.5"/>
    <n v="1998.8879387324309"/>
    <n v="1464788"/>
    <n v="11488"/>
    <n v="2927947066"/>
    <n v="840395"/>
    <n v="57.37"/>
    <n v="27.6"/>
    <n v="23.5"/>
    <x v="0"/>
    <x v="0"/>
  </r>
  <r>
    <x v="14"/>
    <x v="45"/>
    <x v="0"/>
    <n v="1989.2"/>
    <n v="1998.1"/>
    <n v="1983.65"/>
    <n v="1987.25"/>
    <n v="1987.813993952878"/>
    <n v="210348"/>
    <n v="5994"/>
    <n v="418132698"/>
    <n v="153132"/>
    <n v="72.8"/>
    <n v="14.45"/>
    <n v="-1.95"/>
    <x v="1"/>
    <x v="0"/>
  </r>
  <r>
    <x v="14"/>
    <x v="46"/>
    <x v="1"/>
    <n v="1987"/>
    <n v="2004.25"/>
    <n v="1979.2"/>
    <n v="1989.25"/>
    <n v="1985.747976762666"/>
    <n v="388857"/>
    <n v="12654"/>
    <n v="772172001"/>
    <n v="211777"/>
    <n v="54.46"/>
    <n v="25.05"/>
    <n v="2.25"/>
    <x v="0"/>
    <x v="0"/>
  </r>
  <r>
    <x v="14"/>
    <x v="47"/>
    <x v="1"/>
    <n v="1991.15"/>
    <n v="2007.9"/>
    <n v="1984"/>
    <n v="1985.65"/>
    <n v="1995.4866275436643"/>
    <n v="286447"/>
    <n v="8427"/>
    <n v="571601158"/>
    <n v="218586"/>
    <n v="76.31"/>
    <n v="23.9"/>
    <n v="-5.5"/>
    <x v="1"/>
    <x v="0"/>
  </r>
  <r>
    <x v="14"/>
    <x v="48"/>
    <x v="1"/>
    <n v="2020"/>
    <n v="2020"/>
    <n v="1977.4"/>
    <n v="1985.7"/>
    <n v="1990.985220049593"/>
    <n v="193979"/>
    <n v="6504"/>
    <n v="386209322"/>
    <n v="83605"/>
    <n v="43.1"/>
    <n v="42.6"/>
    <n v="-34.299999999999997"/>
    <x v="1"/>
    <x v="0"/>
  </r>
  <r>
    <x v="14"/>
    <x v="49"/>
    <x v="1"/>
    <n v="2003.1"/>
    <n v="2015.35"/>
    <n v="2003.1"/>
    <n v="2011.95"/>
    <n v="2010.7114728794456"/>
    <n v="2209210"/>
    <n v="30229"/>
    <n v="4442083893"/>
    <n v="369406"/>
    <n v="16.72"/>
    <n v="12.25"/>
    <n v="8.85"/>
    <x v="0"/>
    <x v="0"/>
  </r>
  <r>
    <x v="14"/>
    <x v="50"/>
    <x v="2"/>
    <n v="2008.05"/>
    <n v="2013.95"/>
    <n v="1995"/>
    <n v="2000.7"/>
    <n v="2000.9249623726687"/>
    <n v="211947"/>
    <n v="10779"/>
    <n v="424090043"/>
    <n v="44347"/>
    <n v="20.92"/>
    <n v="18.95"/>
    <n v="-7.35"/>
    <x v="1"/>
    <x v="0"/>
  </r>
  <r>
    <x v="14"/>
    <x v="51"/>
    <x v="3"/>
    <n v="2014"/>
    <n v="2019.8"/>
    <n v="1993.05"/>
    <n v="2014.4"/>
    <n v="2009.1795165877181"/>
    <n v="234541"/>
    <n v="11784"/>
    <n v="471234973"/>
    <n v="130034"/>
    <n v="55.44"/>
    <n v="26.75"/>
    <n v="0.4"/>
    <x v="0"/>
    <x v="0"/>
  </r>
  <r>
    <x v="14"/>
    <x v="52"/>
    <x v="3"/>
    <n v="1980"/>
    <n v="2027.4"/>
    <n v="1980"/>
    <n v="2023"/>
    <n v="2007.5179085329912"/>
    <n v="346092"/>
    <n v="9960"/>
    <n v="694785888"/>
    <n v="192618"/>
    <n v="55.66"/>
    <n v="47.4"/>
    <n v="43"/>
    <x v="0"/>
    <x v="0"/>
  </r>
  <r>
    <x v="14"/>
    <x v="53"/>
    <x v="3"/>
    <n v="1972.35"/>
    <n v="1982"/>
    <n v="1962.9"/>
    <n v="1980.2"/>
    <n v="1977.0412905870389"/>
    <n v="126857"/>
    <n v="4440"/>
    <n v="250801527"/>
    <n v="65600"/>
    <n v="51.71"/>
    <n v="19.100000000000001"/>
    <n v="7.85"/>
    <x v="0"/>
    <x v="0"/>
  </r>
  <r>
    <x v="14"/>
    <x v="54"/>
    <x v="3"/>
    <n v="1960.2"/>
    <n v="1978.85"/>
    <n v="1955.25"/>
    <n v="1960.5"/>
    <n v="1961.7912992545823"/>
    <n v="2465329"/>
    <n v="35231"/>
    <n v="4836460982"/>
    <n v="228292"/>
    <n v="9.26"/>
    <n v="23.6"/>
    <n v="0.3"/>
    <x v="0"/>
    <x v="0"/>
  </r>
  <r>
    <x v="14"/>
    <x v="55"/>
    <x v="3"/>
    <n v="1946.4"/>
    <n v="1957.5"/>
    <n v="1942.1"/>
    <n v="1947.8"/>
    <n v="1948.6212438431619"/>
    <n v="231653"/>
    <n v="10245"/>
    <n v="451403957"/>
    <n v="121688"/>
    <n v="52.53"/>
    <n v="15.4"/>
    <n v="1.4"/>
    <x v="0"/>
    <x v="0"/>
  </r>
  <r>
    <x v="14"/>
    <x v="56"/>
    <x v="4"/>
    <n v="1934.5"/>
    <n v="1969.15"/>
    <n v="1931.8"/>
    <n v="1965.7"/>
    <n v="1957.2226467016396"/>
    <n v="321963"/>
    <n v="12325"/>
    <n v="630153275"/>
    <n v="151977"/>
    <n v="47.2"/>
    <n v="37.35"/>
    <n v="31.2"/>
    <x v="0"/>
    <x v="0"/>
  </r>
  <r>
    <x v="14"/>
    <x v="57"/>
    <x v="4"/>
    <n v="1930.25"/>
    <n v="1946"/>
    <n v="1927"/>
    <n v="1934.8"/>
    <n v="1938.6941657936093"/>
    <n v="152720"/>
    <n v="5661"/>
    <n v="296077373"/>
    <n v="101146"/>
    <n v="66.23"/>
    <n v="19"/>
    <n v="4.55"/>
    <x v="0"/>
    <x v="0"/>
  </r>
  <r>
    <x v="14"/>
    <x v="58"/>
    <x v="4"/>
    <n v="1921.9"/>
    <n v="1935.7"/>
    <n v="1918.5"/>
    <n v="1933.9"/>
    <n v="1927.5669611325507"/>
    <n v="195382"/>
    <n v="5724"/>
    <n v="376611888"/>
    <n v="131914"/>
    <n v="67.52"/>
    <n v="17.2"/>
    <n v="12"/>
    <x v="0"/>
    <x v="0"/>
  </r>
  <r>
    <x v="14"/>
    <x v="59"/>
    <x v="4"/>
    <n v="1941.95"/>
    <n v="1941.95"/>
    <n v="1919.55"/>
    <n v="1929.6"/>
    <n v="1927.305425437542"/>
    <n v="1206170"/>
    <n v="20564"/>
    <n v="2324657985"/>
    <n v="199905"/>
    <n v="16.57"/>
    <n v="22.4"/>
    <n v="-12.35"/>
    <x v="1"/>
    <x v="0"/>
  </r>
  <r>
    <x v="14"/>
    <x v="60"/>
    <x v="4"/>
    <n v="1920.05"/>
    <n v="1938.75"/>
    <n v="1920.05"/>
    <n v="1935.05"/>
    <n v="1932.8656011730204"/>
    <n v="306900"/>
    <n v="13734"/>
    <n v="593196453"/>
    <n v="128718"/>
    <n v="41.94"/>
    <n v="18.7"/>
    <n v="15"/>
    <x v="0"/>
    <x v="0"/>
  </r>
  <r>
    <x v="14"/>
    <x v="61"/>
    <x v="0"/>
    <n v="1910"/>
    <n v="1932.55"/>
    <n v="1910"/>
    <n v="1917.25"/>
    <n v="1919.3651310190146"/>
    <n v="199742"/>
    <n v="16296"/>
    <n v="383377830"/>
    <n v="118937"/>
    <n v="59.55"/>
    <n v="22.55"/>
    <n v="7.25"/>
    <x v="0"/>
    <x v="0"/>
  </r>
  <r>
    <x v="14"/>
    <x v="62"/>
    <x v="0"/>
    <n v="1950"/>
    <n v="1961"/>
    <n v="1935.15"/>
    <n v="1941.95"/>
    <n v="1944.6813986725449"/>
    <n v="165128"/>
    <n v="5808"/>
    <n v="321121350"/>
    <n v="112260"/>
    <n v="67.98"/>
    <n v="25.85"/>
    <n v="-8.0500000000000007"/>
    <x v="1"/>
    <x v="0"/>
  </r>
  <r>
    <x v="14"/>
    <x v="63"/>
    <x v="0"/>
    <n v="1966"/>
    <n v="1966.1"/>
    <n v="1947"/>
    <n v="1949.6"/>
    <n v="1957.5112894740585"/>
    <n v="140662"/>
    <n v="8888"/>
    <n v="275347453"/>
    <n v="70600"/>
    <n v="50.19"/>
    <n v="19.100000000000001"/>
    <n v="-16.399999999999999"/>
    <x v="1"/>
    <x v="0"/>
  </r>
  <r>
    <x v="14"/>
    <x v="64"/>
    <x v="0"/>
    <n v="1983"/>
    <n v="1983"/>
    <n v="1961.1"/>
    <n v="1965.9"/>
    <n v="1967.328296608049"/>
    <n v="331697"/>
    <n v="13053"/>
    <n v="652556894"/>
    <n v="55696"/>
    <n v="16.79"/>
    <n v="21.9"/>
    <n v="-17.100000000000001"/>
    <x v="1"/>
    <x v="0"/>
  </r>
  <r>
    <x v="14"/>
    <x v="65"/>
    <x v="0"/>
    <n v="1987.05"/>
    <n v="1993.95"/>
    <n v="1976.35"/>
    <n v="1978.6"/>
    <n v="1980.9561661873245"/>
    <n v="577180"/>
    <n v="21542"/>
    <n v="1143368280"/>
    <n v="387371"/>
    <n v="67.11"/>
    <n v="17.600000000000001"/>
    <n v="-8.4499999999999993"/>
    <x v="1"/>
    <x v="0"/>
  </r>
  <r>
    <x v="14"/>
    <x v="66"/>
    <x v="1"/>
    <n v="1945.9"/>
    <n v="1996.3"/>
    <n v="1942.3"/>
    <n v="1978.7"/>
    <n v="1973.0409648543018"/>
    <n v="957699"/>
    <n v="26923"/>
    <n v="1889579359"/>
    <n v="536543"/>
    <n v="56.02"/>
    <n v="54"/>
    <n v="32.799999999999997"/>
    <x v="0"/>
    <x v="0"/>
  </r>
  <r>
    <x v="14"/>
    <x v="67"/>
    <x v="1"/>
    <n v="1950"/>
    <n v="1959.45"/>
    <n v="1940.8"/>
    <n v="1950.9"/>
    <n v="1951.1503919639235"/>
    <n v="214433"/>
    <n v="7100"/>
    <n v="418391032"/>
    <n v="140008"/>
    <n v="65.290000000000006"/>
    <n v="18.649999999999999"/>
    <n v="0.9"/>
    <x v="0"/>
    <x v="0"/>
  </r>
  <r>
    <x v="14"/>
    <x v="68"/>
    <x v="1"/>
    <n v="1917.05"/>
    <n v="1943.55"/>
    <n v="1917.05"/>
    <n v="1940.8"/>
    <n v="1936.0103473122929"/>
    <n v="173475"/>
    <n v="7790"/>
    <n v="335849395"/>
    <n v="97969"/>
    <n v="56.47"/>
    <n v="26.5"/>
    <n v="23.75"/>
    <x v="0"/>
    <x v="0"/>
  </r>
  <r>
    <x v="14"/>
    <x v="69"/>
    <x v="1"/>
    <n v="1937"/>
    <n v="1952.3"/>
    <n v="1920"/>
    <n v="1925.25"/>
    <n v="1931.5575109945923"/>
    <n v="1315192"/>
    <n v="38219"/>
    <n v="2540368986"/>
    <n v="151794"/>
    <n v="11.54"/>
    <n v="32.299999999999997"/>
    <n v="-11.75"/>
    <x v="1"/>
    <x v="0"/>
  </r>
  <r>
    <x v="14"/>
    <x v="70"/>
    <x v="1"/>
    <n v="1934.75"/>
    <n v="1935.7"/>
    <n v="1908"/>
    <n v="1932.85"/>
    <n v="1927.1626705410697"/>
    <n v="257416"/>
    <n v="11182"/>
    <n v="496082506"/>
    <n v="51551"/>
    <n v="20.03"/>
    <n v="27.7"/>
    <n v="-1.9"/>
    <x v="1"/>
    <x v="0"/>
  </r>
  <r>
    <x v="14"/>
    <x v="71"/>
    <x v="2"/>
    <n v="1925.1"/>
    <n v="1948.6"/>
    <n v="1925.1"/>
    <n v="1944.6"/>
    <n v="1937.5831775208701"/>
    <n v="341757"/>
    <n v="10976"/>
    <n v="662182614"/>
    <n v="237063"/>
    <n v="69.37"/>
    <n v="23.5"/>
    <n v="19.5"/>
    <x v="0"/>
    <x v="0"/>
  </r>
  <r>
    <x v="14"/>
    <x v="72"/>
    <x v="2"/>
    <n v="1939.85"/>
    <n v="1940.75"/>
    <n v="1907.1"/>
    <n v="1928.9"/>
    <n v="1919.4373372766552"/>
    <n v="285377"/>
    <n v="10545"/>
    <n v="547763269"/>
    <n v="129803"/>
    <n v="45.48"/>
    <n v="33.65"/>
    <n v="-10.95"/>
    <x v="1"/>
    <x v="0"/>
  </r>
  <r>
    <x v="14"/>
    <x v="73"/>
    <x v="2"/>
    <n v="1922"/>
    <n v="1934.25"/>
    <n v="1918"/>
    <n v="1923.8"/>
    <n v="1922.7314342182497"/>
    <n v="134589"/>
    <n v="9770"/>
    <n v="258778501"/>
    <n v="67332"/>
    <n v="50.03"/>
    <n v="16.25"/>
    <n v="1.8"/>
    <x v="0"/>
    <x v="0"/>
  </r>
  <r>
    <x v="14"/>
    <x v="74"/>
    <x v="2"/>
    <n v="1933.95"/>
    <n v="1948.2"/>
    <n v="1916.05"/>
    <n v="1926.65"/>
    <n v="1927.5766564633818"/>
    <n v="1156817"/>
    <n v="26639"/>
    <n v="2229853445"/>
    <n v="255598"/>
    <n v="22.09"/>
    <n v="32.15"/>
    <n v="-7.3"/>
    <x v="1"/>
    <x v="0"/>
  </r>
  <r>
    <x v="14"/>
    <x v="75"/>
    <x v="2"/>
    <n v="1933"/>
    <n v="1949.9"/>
    <n v="1927.05"/>
    <n v="1939.95"/>
    <n v="1936.8055359416685"/>
    <n v="338479"/>
    <n v="12309"/>
    <n v="655568001"/>
    <n v="204732"/>
    <n v="60.49"/>
    <n v="22.85"/>
    <n v="6.95"/>
    <x v="0"/>
    <x v="0"/>
  </r>
  <r>
    <x v="14"/>
    <x v="76"/>
    <x v="3"/>
    <n v="1920.25"/>
    <n v="1936.95"/>
    <n v="1914.85"/>
    <n v="1933.55"/>
    <n v="1930.2150975870022"/>
    <n v="290510"/>
    <n v="9140"/>
    <n v="560746788"/>
    <n v="197799"/>
    <n v="68.09"/>
    <n v="22.1"/>
    <n v="13.3"/>
    <x v="0"/>
    <x v="0"/>
  </r>
  <r>
    <x v="14"/>
    <x v="77"/>
    <x v="3"/>
    <n v="1915"/>
    <n v="1923.95"/>
    <n v="1905.55"/>
    <n v="1920.25"/>
    <n v="1914.5288171345123"/>
    <n v="123260"/>
    <n v="6007"/>
    <n v="235984822"/>
    <n v="30560"/>
    <n v="24.79"/>
    <n v="18.399999999999999"/>
    <n v="5.25"/>
    <x v="0"/>
    <x v="0"/>
  </r>
  <r>
    <x v="14"/>
    <x v="78"/>
    <x v="3"/>
    <n v="1925.65"/>
    <n v="1946.65"/>
    <n v="1921.35"/>
    <n v="1926.6"/>
    <n v="1932.965942302817"/>
    <n v="209057"/>
    <n v="6111"/>
    <n v="404100061"/>
    <n v="109889"/>
    <n v="52.56"/>
    <n v="25.3"/>
    <n v="0.95"/>
    <x v="0"/>
    <x v="0"/>
  </r>
  <r>
    <x v="14"/>
    <x v="79"/>
    <x v="3"/>
    <n v="1928"/>
    <n v="1935.8"/>
    <n v="1912.95"/>
    <n v="1914.35"/>
    <n v="1917.7259248065236"/>
    <n v="344099"/>
    <n v="16141"/>
    <n v="659887573"/>
    <n v="77647"/>
    <n v="22.57"/>
    <n v="22.85"/>
    <n v="-13.65"/>
    <x v="1"/>
    <x v="0"/>
  </r>
  <r>
    <x v="14"/>
    <x v="80"/>
    <x v="3"/>
    <n v="1941.65"/>
    <n v="1945"/>
    <n v="1931.25"/>
    <n v="1938.7"/>
    <n v="1938.4887860790498"/>
    <n v="312335"/>
    <n v="8738"/>
    <n v="605457895"/>
    <n v="88055"/>
    <n v="28.19"/>
    <n v="13.75"/>
    <n v="-2.95"/>
    <x v="1"/>
    <x v="0"/>
  </r>
  <r>
    <x v="14"/>
    <x v="81"/>
    <x v="4"/>
    <n v="1930.3"/>
    <n v="1943.15"/>
    <n v="1928.1"/>
    <n v="1933.65"/>
    <n v="1935.9447977252769"/>
    <n v="641133"/>
    <n v="6623"/>
    <n v="1241198096"/>
    <n v="540970"/>
    <n v="84.38"/>
    <n v="15.05"/>
    <n v="3.35"/>
    <x v="0"/>
    <x v="0"/>
  </r>
  <r>
    <x v="14"/>
    <x v="82"/>
    <x v="4"/>
    <n v="1910.65"/>
    <n v="1944.1"/>
    <n v="1897"/>
    <n v="1933.75"/>
    <n v="1923.5407263869331"/>
    <n v="254933"/>
    <n v="13039"/>
    <n v="490374008"/>
    <n v="130085"/>
    <n v="51.03"/>
    <n v="47.1"/>
    <n v="23.1"/>
    <x v="0"/>
    <x v="0"/>
  </r>
  <r>
    <x v="14"/>
    <x v="83"/>
    <x v="4"/>
    <n v="1923.95"/>
    <n v="1930.2"/>
    <n v="1903.15"/>
    <n v="1910.8"/>
    <n v="1914.5140992986564"/>
    <n v="165682"/>
    <n v="9572"/>
    <n v="317200525"/>
    <m/>
    <m/>
    <n v="27.05"/>
    <n v="-13.15"/>
    <x v="1"/>
    <x v="0"/>
  </r>
  <r>
    <x v="14"/>
    <x v="84"/>
    <x v="4"/>
    <n v="1944.05"/>
    <n v="1962.3"/>
    <n v="1920.5"/>
    <n v="1923.1"/>
    <n v="1928.0726234583942"/>
    <n v="538724"/>
    <n v="15097"/>
    <n v="1038698996"/>
    <n v="270780"/>
    <n v="50.26"/>
    <n v="41.8"/>
    <n v="-20.95"/>
    <x v="1"/>
    <x v="0"/>
  </r>
  <r>
    <x v="14"/>
    <x v="85"/>
    <x v="4"/>
    <n v="1920"/>
    <n v="1960"/>
    <n v="1914"/>
    <n v="1957.55"/>
    <n v="1951.5339474592474"/>
    <n v="327403"/>
    <n v="7330"/>
    <n v="638938069"/>
    <n v="220755"/>
    <n v="67.430000000000007"/>
    <n v="46"/>
    <n v="37.549999999999997"/>
    <x v="0"/>
    <x v="0"/>
  </r>
  <r>
    <x v="14"/>
    <x v="86"/>
    <x v="0"/>
    <n v="1905.15"/>
    <n v="1919"/>
    <n v="1886.45"/>
    <n v="1889.2"/>
    <n v="1897.4657322899047"/>
    <n v="107594"/>
    <n v="6927"/>
    <n v="204155928"/>
    <n v="52718"/>
    <n v="49"/>
    <n v="32.549999999999997"/>
    <n v="-15.95"/>
    <x v="1"/>
    <x v="0"/>
  </r>
  <r>
    <x v="14"/>
    <x v="87"/>
    <x v="0"/>
    <n v="1955"/>
    <n v="1955"/>
    <n v="1918.1"/>
    <n v="1926.3"/>
    <n v="1935.1401371435477"/>
    <n v="331040"/>
    <n v="4447"/>
    <n v="640608791"/>
    <n v="280410"/>
    <n v="84.71"/>
    <n v="36.9"/>
    <n v="-28.7"/>
    <x v="1"/>
    <x v="0"/>
  </r>
  <r>
    <x v="14"/>
    <x v="88"/>
    <x v="0"/>
    <n v="1930.6"/>
    <n v="1948.65"/>
    <n v="1922.3"/>
    <n v="1944.65"/>
    <n v="1937.8786325616798"/>
    <n v="123501"/>
    <n v="5400"/>
    <n v="239329949"/>
    <n v="79474"/>
    <n v="64.349999999999994"/>
    <n v="26.35"/>
    <n v="14.05"/>
    <x v="0"/>
    <x v="0"/>
  </r>
  <r>
    <x v="14"/>
    <x v="89"/>
    <x v="0"/>
    <n v="1935.95"/>
    <n v="1939.45"/>
    <n v="1924"/>
    <n v="1930.55"/>
    <n v="1931.4184734115902"/>
    <n v="172594"/>
    <n v="5075"/>
    <n v="333351240"/>
    <n v="83039"/>
    <n v="48.11"/>
    <n v="15.45"/>
    <n v="-5.4"/>
    <x v="1"/>
    <x v="0"/>
  </r>
  <r>
    <x v="14"/>
    <x v="90"/>
    <x v="0"/>
    <n v="1938.8"/>
    <n v="1952"/>
    <n v="1933"/>
    <n v="1936.15"/>
    <n v="1939.9791883299604"/>
    <n v="268311"/>
    <n v="9518"/>
    <n v="520517756"/>
    <n v="215256"/>
    <n v="80.23"/>
    <n v="19"/>
    <n v="-2.65"/>
    <x v="1"/>
    <x v="0"/>
  </r>
  <r>
    <x v="14"/>
    <x v="91"/>
    <x v="1"/>
    <n v="1930"/>
    <n v="1941.85"/>
    <n v="1920.6"/>
    <n v="1924.55"/>
    <n v="1931.3154018540754"/>
    <n v="205709"/>
    <n v="12939"/>
    <n v="397288960"/>
    <n v="151894"/>
    <n v="73.84"/>
    <n v="21.25"/>
    <n v="-5.45"/>
    <x v="1"/>
    <x v="0"/>
  </r>
  <r>
    <x v="14"/>
    <x v="92"/>
    <x v="2"/>
    <n v="1914.45"/>
    <n v="1936.4"/>
    <n v="1910.2"/>
    <n v="1923.75"/>
    <n v="1924.4167155362454"/>
    <n v="233615"/>
    <n v="6531"/>
    <n v="449572611"/>
    <n v="164464"/>
    <n v="70.400000000000006"/>
    <n v="26.2"/>
    <n v="9.3000000000000007"/>
    <x v="0"/>
    <x v="0"/>
  </r>
  <r>
    <x v="14"/>
    <x v="93"/>
    <x v="2"/>
    <n v="1924.85"/>
    <n v="1929"/>
    <n v="1900"/>
    <n v="1908.25"/>
    <n v="1907.0495564294533"/>
    <n v="280226"/>
    <n v="7217"/>
    <n v="534404869"/>
    <n v="178653"/>
    <n v="63.75"/>
    <n v="29"/>
    <n v="-16.600000000000001"/>
    <x v="1"/>
    <x v="0"/>
  </r>
  <r>
    <x v="14"/>
    <x v="94"/>
    <x v="2"/>
    <n v="1910"/>
    <n v="1929.45"/>
    <n v="1909.95"/>
    <n v="1919.4"/>
    <n v="1923.1025284843747"/>
    <n v="327548"/>
    <n v="12230"/>
    <n v="629908387"/>
    <n v="256064"/>
    <n v="78.180000000000007"/>
    <n v="19.5"/>
    <n v="9.4"/>
    <x v="0"/>
    <x v="0"/>
  </r>
  <r>
    <x v="14"/>
    <x v="95"/>
    <x v="3"/>
    <n v="1922.05"/>
    <n v="1933"/>
    <n v="1891.9"/>
    <n v="1910.35"/>
    <n v="1907.3633918183912"/>
    <n v="338662"/>
    <n v="11501"/>
    <n v="645951501"/>
    <n v="239082"/>
    <n v="70.599999999999994"/>
    <n v="41.1"/>
    <n v="-11.7"/>
    <x v="1"/>
    <x v="0"/>
  </r>
  <r>
    <x v="14"/>
    <x v="96"/>
    <x v="3"/>
    <n v="1911.95"/>
    <n v="1924"/>
    <n v="1903.55"/>
    <n v="1916.35"/>
    <n v="1916.2133457647067"/>
    <n v="282082"/>
    <n v="8611"/>
    <n v="540529293"/>
    <n v="182619"/>
    <n v="64.739999999999995"/>
    <n v="20.45"/>
    <n v="4.4000000000000004"/>
    <x v="0"/>
    <x v="0"/>
  </r>
  <r>
    <x v="14"/>
    <x v="97"/>
    <x v="3"/>
    <n v="1969.3"/>
    <n v="1977.95"/>
    <n v="1920.2"/>
    <n v="1923.1"/>
    <n v="1947.782714230739"/>
    <n v="1208335"/>
    <n v="25925"/>
    <n v="2353574026"/>
    <n v="956845"/>
    <n v="79.19"/>
    <n v="57.75"/>
    <n v="-46.2"/>
    <x v="1"/>
    <x v="0"/>
  </r>
  <r>
    <x v="14"/>
    <x v="98"/>
    <x v="3"/>
    <n v="1940"/>
    <n v="1970.65"/>
    <n v="1935.2"/>
    <n v="1961.9"/>
    <n v="1957.8836495924188"/>
    <n v="890620"/>
    <n v="31576"/>
    <n v="1743730336"/>
    <n v="530514"/>
    <n v="59.57"/>
    <n v="35.450000000000003"/>
    <n v="21.9"/>
    <x v="0"/>
    <x v="0"/>
  </r>
  <r>
    <x v="14"/>
    <x v="99"/>
    <x v="3"/>
    <n v="1922.05"/>
    <n v="1950"/>
    <n v="1911.6"/>
    <n v="1927.55"/>
    <n v="1930.0235081483997"/>
    <n v="494637"/>
    <n v="22478"/>
    <n v="954661038"/>
    <n v="252687"/>
    <n v="51.09"/>
    <n v="38.4"/>
    <n v="5.5"/>
    <x v="0"/>
    <x v="0"/>
  </r>
  <r>
    <x v="14"/>
    <x v="100"/>
    <x v="4"/>
    <n v="1879.05"/>
    <n v="1919.35"/>
    <n v="1877.75"/>
    <n v="1906.55"/>
    <n v="1898.1629591207586"/>
    <n v="408716"/>
    <n v="14400"/>
    <n v="775809572"/>
    <n v="264744"/>
    <n v="64.77"/>
    <n v="41.6"/>
    <n v="27.5"/>
    <x v="0"/>
    <x v="0"/>
  </r>
  <r>
    <x v="14"/>
    <x v="101"/>
    <x v="4"/>
    <n v="1882"/>
    <n v="1882.05"/>
    <n v="1861"/>
    <n v="1877.9"/>
    <n v="1869.802383752273"/>
    <n v="358007"/>
    <n v="15335"/>
    <n v="669402342"/>
    <n v="249095"/>
    <n v="69.58"/>
    <n v="21.05"/>
    <n v="-4.0999999999999996"/>
    <x v="1"/>
    <x v="0"/>
  </r>
  <r>
    <x v="14"/>
    <x v="102"/>
    <x v="4"/>
    <n v="1870.15"/>
    <n v="1875.9"/>
    <n v="1854.45"/>
    <n v="1864.9"/>
    <n v="1866.4079184589234"/>
    <n v="1027801"/>
    <n v="15067"/>
    <n v="1918295925"/>
    <n v="885218"/>
    <n v="86.13"/>
    <n v="21.45"/>
    <n v="-5.25"/>
    <x v="1"/>
    <x v="0"/>
  </r>
  <r>
    <x v="14"/>
    <x v="103"/>
    <x v="0"/>
    <n v="1774"/>
    <n v="1818.95"/>
    <n v="1774"/>
    <n v="1806.6"/>
    <n v="1806.0431672422299"/>
    <n v="344590"/>
    <n v="17706"/>
    <n v="622344415"/>
    <n v="185987"/>
    <n v="53.97"/>
    <n v="44.95"/>
    <n v="32.6"/>
    <x v="0"/>
    <x v="0"/>
  </r>
  <r>
    <x v="14"/>
    <x v="104"/>
    <x v="0"/>
    <n v="1767.75"/>
    <n v="1773.4"/>
    <n v="1753.45"/>
    <n v="1765.5"/>
    <n v="1759.0510053301905"/>
    <n v="280853"/>
    <n v="6936"/>
    <n v="494034752"/>
    <n v="231971"/>
    <n v="82.6"/>
    <n v="19.95"/>
    <n v="-2.25"/>
    <x v="1"/>
    <x v="0"/>
  </r>
  <r>
    <x v="14"/>
    <x v="105"/>
    <x v="0"/>
    <n v="1764.1"/>
    <n v="1782"/>
    <n v="1750.6"/>
    <n v="1769.1"/>
    <n v="1768.2876694509375"/>
    <n v="507374"/>
    <n v="15461"/>
    <n v="897183188"/>
    <n v="215479"/>
    <n v="42.47"/>
    <n v="31.4"/>
    <n v="5"/>
    <x v="0"/>
    <x v="0"/>
  </r>
  <r>
    <x v="14"/>
    <x v="106"/>
    <x v="0"/>
    <n v="1760"/>
    <n v="1779.6"/>
    <n v="1738.05"/>
    <n v="1758.15"/>
    <n v="1753.573780627725"/>
    <n v="784420"/>
    <n v="11475"/>
    <n v="1375538345"/>
    <n v="648000"/>
    <n v="82.61"/>
    <n v="41.55"/>
    <n v="-1.85"/>
    <x v="1"/>
    <x v="0"/>
  </r>
  <r>
    <x v="14"/>
    <x v="107"/>
    <x v="1"/>
    <n v="1808"/>
    <n v="1842.2"/>
    <n v="1807.95"/>
    <n v="1817"/>
    <n v="1825.7207486753325"/>
    <n v="262330"/>
    <n v="11728"/>
    <n v="478941324"/>
    <n v="107297"/>
    <n v="40.9"/>
    <n v="34.25"/>
    <n v="9"/>
    <x v="0"/>
    <x v="0"/>
  </r>
  <r>
    <x v="14"/>
    <x v="108"/>
    <x v="1"/>
    <n v="1779.05"/>
    <n v="1803.85"/>
    <n v="1776.7"/>
    <n v="1793.7"/>
    <n v="1794.32400359796"/>
    <n v="219013"/>
    <n v="9740"/>
    <n v="392980283"/>
    <n v="127132"/>
    <n v="58.05"/>
    <n v="27.15"/>
    <n v="14.65"/>
    <x v="0"/>
    <x v="0"/>
  </r>
  <r>
    <x v="14"/>
    <x v="109"/>
    <x v="1"/>
    <n v="1767.3"/>
    <n v="1799.3"/>
    <n v="1767.3"/>
    <n v="1797.4"/>
    <n v="1790.0678004440163"/>
    <n v="119365"/>
    <n v="4904"/>
    <n v="213671443"/>
    <n v="47555"/>
    <n v="39.840000000000003"/>
    <n v="32"/>
    <n v="30.1"/>
    <x v="0"/>
    <x v="0"/>
  </r>
  <r>
    <x v="14"/>
    <x v="110"/>
    <x v="1"/>
    <n v="1800"/>
    <n v="1810"/>
    <n v="1765"/>
    <n v="1767.3"/>
    <n v="1781.1043872831012"/>
    <n v="511068"/>
    <n v="22419"/>
    <n v="910265457"/>
    <n v="161386"/>
    <n v="31.58"/>
    <n v="45"/>
    <n v="-32.700000000000003"/>
    <x v="1"/>
    <x v="0"/>
  </r>
  <r>
    <x v="14"/>
    <x v="111"/>
    <x v="2"/>
    <n v="1830"/>
    <n v="1836.4"/>
    <n v="1806.75"/>
    <n v="1828.5"/>
    <n v="1821.3738983138289"/>
    <n v="348897"/>
    <n v="9666"/>
    <n v="635471889"/>
    <n v="270202"/>
    <n v="77.44"/>
    <n v="29.65"/>
    <n v="-1.5"/>
    <x v="1"/>
    <x v="0"/>
  </r>
  <r>
    <x v="14"/>
    <x v="112"/>
    <x v="2"/>
    <n v="1799.5"/>
    <n v="1840.5"/>
    <n v="1798.7"/>
    <n v="1825.25"/>
    <n v="1827.5068216081077"/>
    <n v="186393"/>
    <n v="7323"/>
    <n v="340634479"/>
    <n v="91961"/>
    <n v="49.34"/>
    <n v="41.8"/>
    <n v="25.75"/>
    <x v="0"/>
    <x v="0"/>
  </r>
  <r>
    <x v="14"/>
    <x v="113"/>
    <x v="2"/>
    <n v="1824"/>
    <n v="1827.5"/>
    <n v="1802.5"/>
    <n v="1805.95"/>
    <n v="1815.8076288968825"/>
    <n v="240192"/>
    <n v="13951"/>
    <n v="436142466"/>
    <n v="134132"/>
    <n v="55.84"/>
    <n v="25"/>
    <n v="-18.05"/>
    <x v="1"/>
    <x v="0"/>
  </r>
  <r>
    <x v="14"/>
    <x v="114"/>
    <x v="2"/>
    <n v="1801.25"/>
    <n v="1843.9"/>
    <n v="1801.25"/>
    <n v="1821.45"/>
    <n v="1826.2673034345569"/>
    <n v="711824"/>
    <n v="29685"/>
    <n v="1299980897"/>
    <n v="265202"/>
    <n v="37.26"/>
    <n v="42.65"/>
    <n v="20.2"/>
    <x v="0"/>
    <x v="0"/>
  </r>
  <r>
    <x v="14"/>
    <x v="115"/>
    <x v="2"/>
    <n v="1780"/>
    <n v="1804"/>
    <n v="1773.45"/>
    <n v="1801.15"/>
    <n v="1794.5806640779776"/>
    <n v="126190"/>
    <n v="8431"/>
    <n v="226458134"/>
    <n v="61386"/>
    <n v="48.65"/>
    <n v="30.55"/>
    <n v="21.15"/>
    <x v="0"/>
    <x v="0"/>
  </r>
  <r>
    <x v="14"/>
    <x v="116"/>
    <x v="3"/>
    <n v="1749.55"/>
    <n v="1773.95"/>
    <n v="1749.55"/>
    <n v="1769.85"/>
    <n v="1766.1435583442972"/>
    <n v="79048"/>
    <n v="6079"/>
    <n v="139610116"/>
    <n v="29493"/>
    <n v="37.31"/>
    <n v="24.4"/>
    <n v="20.3"/>
    <x v="0"/>
    <x v="0"/>
  </r>
  <r>
    <x v="14"/>
    <x v="117"/>
    <x v="3"/>
    <n v="1750.2"/>
    <n v="1773.25"/>
    <n v="1749.15"/>
    <n v="1767.3"/>
    <n v="1759.2998328718602"/>
    <n v="120267"/>
    <n v="5207"/>
    <n v="211585713"/>
    <n v="66366"/>
    <n v="55.18"/>
    <n v="24.1"/>
    <n v="17.100000000000001"/>
    <x v="0"/>
    <x v="0"/>
  </r>
  <r>
    <x v="14"/>
    <x v="118"/>
    <x v="3"/>
    <n v="1734"/>
    <n v="1750.35"/>
    <n v="1732"/>
    <n v="1743.85"/>
    <n v="1742.9909734129565"/>
    <n v="152217"/>
    <n v="7294"/>
    <n v="265312857"/>
    <n v="82805"/>
    <n v="54.4"/>
    <n v="18.350000000000001"/>
    <n v="9.85"/>
    <x v="0"/>
    <x v="0"/>
  </r>
  <r>
    <x v="14"/>
    <x v="119"/>
    <x v="3"/>
    <n v="1724.25"/>
    <n v="1737.5"/>
    <n v="1715.5"/>
    <n v="1733.15"/>
    <n v="1728.8581561249216"/>
    <n v="146908"/>
    <n v="9025"/>
    <n v="253983094"/>
    <n v="70884"/>
    <n v="48.25"/>
    <n v="22"/>
    <n v="8.9"/>
    <x v="0"/>
    <x v="0"/>
  </r>
  <r>
    <x v="14"/>
    <x v="120"/>
    <x v="3"/>
    <n v="1705.8"/>
    <n v="1724"/>
    <n v="1705.4"/>
    <n v="1709.9"/>
    <n v="1713.6420002875748"/>
    <n v="97366"/>
    <n v="9059"/>
    <n v="166850467"/>
    <n v="52653"/>
    <n v="54.08"/>
    <n v="18.600000000000001"/>
    <n v="4.0999999999999996"/>
    <x v="0"/>
    <x v="0"/>
  </r>
  <r>
    <x v="14"/>
    <x v="121"/>
    <x v="4"/>
    <n v="1714.9"/>
    <n v="1720.5"/>
    <n v="1700"/>
    <n v="1705.8"/>
    <n v="1709.7653885278107"/>
    <n v="257562"/>
    <n v="28463"/>
    <n v="440370593"/>
    <n v="195363"/>
    <n v="75.849999999999994"/>
    <n v="20.5"/>
    <n v="-9.1"/>
    <x v="1"/>
    <x v="0"/>
  </r>
  <r>
    <x v="14"/>
    <x v="122"/>
    <x v="4"/>
    <n v="1688.85"/>
    <n v="1719"/>
    <n v="1688.85"/>
    <n v="1711.85"/>
    <n v="1708.0745576994607"/>
    <n v="884523"/>
    <n v="4882"/>
    <n v="1510831232"/>
    <n v="809049"/>
    <n v="91.47"/>
    <n v="30.15"/>
    <n v="23"/>
    <x v="0"/>
    <x v="0"/>
  </r>
  <r>
    <x v="14"/>
    <x v="123"/>
    <x v="4"/>
    <n v="1684.3"/>
    <n v="1694.4"/>
    <n v="1670.3"/>
    <n v="1684.95"/>
    <n v="1685.6594576764328"/>
    <n v="118232"/>
    <n v="8224"/>
    <n v="199298889"/>
    <n v="33986"/>
    <n v="28.75"/>
    <n v="24.1"/>
    <n v="0.65"/>
    <x v="0"/>
    <x v="0"/>
  </r>
  <r>
    <x v="14"/>
    <x v="124"/>
    <x v="4"/>
    <n v="1688.35"/>
    <n v="1699.4"/>
    <n v="1683"/>
    <n v="1687.05"/>
    <n v="1689.9198492562512"/>
    <n v="150454"/>
    <n v="14067"/>
    <n v="254255201"/>
    <n v="89598"/>
    <n v="59.55"/>
    <n v="16.399999999999999"/>
    <n v="-1.3"/>
    <x v="1"/>
    <x v="0"/>
  </r>
  <r>
    <x v="14"/>
    <x v="125"/>
    <x v="0"/>
    <n v="1686.95"/>
    <n v="1700.9"/>
    <n v="1677.35"/>
    <n v="1689.35"/>
    <n v="1693.6823302170576"/>
    <n v="320468"/>
    <n v="9962"/>
    <n v="542770989"/>
    <n v="273333"/>
    <n v="85.29"/>
    <n v="23.55"/>
    <n v="2.4"/>
    <x v="0"/>
    <x v="0"/>
  </r>
  <r>
    <x v="14"/>
    <x v="126"/>
    <x v="0"/>
    <n v="1688.95"/>
    <n v="1700"/>
    <n v="1672.6"/>
    <n v="1689.75"/>
    <n v="1684.2808260268512"/>
    <n v="268369"/>
    <n v="10111"/>
    <n v="452008761"/>
    <n v="142965"/>
    <n v="53.27"/>
    <n v="27.4"/>
    <n v="0.8"/>
    <x v="0"/>
    <x v="0"/>
  </r>
  <r>
    <x v="14"/>
    <x v="127"/>
    <x v="0"/>
    <n v="1705"/>
    <n v="1710.65"/>
    <n v="1688.3"/>
    <n v="1689.75"/>
    <n v="1697.5076556612062"/>
    <n v="256085"/>
    <n v="17977"/>
    <n v="434706248"/>
    <n v="149522"/>
    <n v="58.39"/>
    <n v="22.35"/>
    <n v="-15.25"/>
    <x v="1"/>
    <x v="0"/>
  </r>
  <r>
    <x v="14"/>
    <x v="128"/>
    <x v="0"/>
    <n v="1699"/>
    <n v="1714.7"/>
    <n v="1694.45"/>
    <n v="1711.15"/>
    <n v="1706.2787895844624"/>
    <n v="334001"/>
    <n v="9423"/>
    <n v="569898822"/>
    <n v="182953"/>
    <n v="54.78"/>
    <n v="20.25"/>
    <n v="12.15"/>
    <x v="0"/>
    <x v="0"/>
  </r>
  <r>
    <x v="14"/>
    <x v="129"/>
    <x v="0"/>
    <n v="1735.25"/>
    <n v="1743"/>
    <n v="1694.15"/>
    <n v="1701.25"/>
    <n v="1709.6988089773145"/>
    <n v="198233"/>
    <n v="10689"/>
    <n v="338918724"/>
    <n v="111876"/>
    <n v="56.44"/>
    <n v="48.85"/>
    <n v="-34"/>
    <x v="1"/>
    <x v="0"/>
  </r>
  <r>
    <x v="14"/>
    <x v="130"/>
    <x v="2"/>
    <n v="1681.3"/>
    <n v="1736.8"/>
    <n v="1681.3"/>
    <n v="1731.1"/>
    <n v="1713.2245346458969"/>
    <n v="387232"/>
    <n v="15340"/>
    <n v="663415363"/>
    <n v="214181"/>
    <n v="55.31"/>
    <n v="55.5"/>
    <n v="49.8"/>
    <x v="0"/>
    <x v="0"/>
  </r>
  <r>
    <x v="14"/>
    <x v="131"/>
    <x v="2"/>
    <n v="1683.55"/>
    <n v="1710"/>
    <n v="1683.55"/>
    <n v="1699.45"/>
    <n v="1700.4295052993193"/>
    <n v="341742"/>
    <n v="22843"/>
    <n v="581108180"/>
    <n v="242778"/>
    <n v="71.040000000000006"/>
    <n v="26.45"/>
    <n v="15.9"/>
    <x v="0"/>
    <x v="0"/>
  </r>
  <r>
    <x v="14"/>
    <x v="132"/>
    <x v="2"/>
    <n v="1672"/>
    <n v="1688"/>
    <n v="1672"/>
    <n v="1683.6"/>
    <n v="1682.1984202914148"/>
    <n v="845599"/>
    <n v="15141"/>
    <n v="1422465302"/>
    <n v="400103"/>
    <n v="47.32"/>
    <n v="16"/>
    <n v="11.6"/>
    <x v="0"/>
    <x v="0"/>
  </r>
  <r>
    <x v="14"/>
    <x v="133"/>
    <x v="2"/>
    <n v="1680.1"/>
    <n v="1684.5"/>
    <n v="1661.6"/>
    <n v="1675.75"/>
    <n v="1668.7515233174336"/>
    <n v="166249"/>
    <n v="8332"/>
    <n v="277428272"/>
    <n v="81618"/>
    <n v="49.09"/>
    <n v="22.9"/>
    <n v="-4.3499999999999996"/>
    <x v="1"/>
    <x v="0"/>
  </r>
  <r>
    <x v="14"/>
    <x v="134"/>
    <x v="3"/>
    <n v="1683.15"/>
    <n v="1694.8"/>
    <n v="1677.8"/>
    <n v="1691.55"/>
    <n v="1686.5845432773267"/>
    <n v="106892"/>
    <n v="5868"/>
    <n v="180282395"/>
    <n v="55073"/>
    <n v="51.52"/>
    <n v="17"/>
    <n v="8.4"/>
    <x v="0"/>
    <x v="0"/>
  </r>
  <r>
    <x v="14"/>
    <x v="135"/>
    <x v="3"/>
    <n v="1715.05"/>
    <n v="1715.1"/>
    <n v="1685"/>
    <n v="1686.4"/>
    <n v="1691.0947080773435"/>
    <n v="265310"/>
    <n v="8112"/>
    <n v="448664337"/>
    <n v="169474"/>
    <n v="63.88"/>
    <n v="30.1"/>
    <n v="-28.65"/>
    <x v="1"/>
    <x v="0"/>
  </r>
  <r>
    <x v="14"/>
    <x v="136"/>
    <x v="3"/>
    <n v="1718.65"/>
    <n v="1737.9"/>
    <n v="1713.05"/>
    <n v="1726.95"/>
    <n v="1728.2574704479732"/>
    <n v="59133"/>
    <n v="3400"/>
    <n v="102197049"/>
    <n v="17651"/>
    <n v="29.85"/>
    <n v="24.85"/>
    <n v="8.3000000000000007"/>
    <x v="0"/>
    <x v="0"/>
  </r>
  <r>
    <x v="14"/>
    <x v="137"/>
    <x v="3"/>
    <n v="1715"/>
    <n v="1731.6"/>
    <n v="1706.35"/>
    <n v="1722.5"/>
    <n v="1717.4760130768645"/>
    <n v="131530"/>
    <n v="6048"/>
    <n v="225899620"/>
    <n v="66532"/>
    <n v="50.58"/>
    <n v="25.25"/>
    <n v="7.5"/>
    <x v="0"/>
    <x v="0"/>
  </r>
  <r>
    <x v="14"/>
    <x v="138"/>
    <x v="3"/>
    <n v="1686.05"/>
    <n v="1720"/>
    <n v="1681.05"/>
    <n v="1717.25"/>
    <n v="1700.686508193859"/>
    <n v="200455"/>
    <n v="11643"/>
    <n v="340911114"/>
    <n v="109036"/>
    <n v="54.39"/>
    <n v="38.950000000000003"/>
    <n v="31.2"/>
    <x v="0"/>
    <x v="0"/>
  </r>
  <r>
    <x v="14"/>
    <x v="139"/>
    <x v="4"/>
    <n v="1700.05"/>
    <n v="1700.35"/>
    <n v="1679.55"/>
    <n v="1695"/>
    <n v="1688.2511703550583"/>
    <n v="460544"/>
    <n v="10660"/>
    <n v="777513947"/>
    <n v="336548"/>
    <n v="73.08"/>
    <n v="20.8"/>
    <n v="-5.05"/>
    <x v="1"/>
    <x v="0"/>
  </r>
  <r>
    <x v="14"/>
    <x v="140"/>
    <x v="4"/>
    <n v="1699.95"/>
    <n v="1714"/>
    <n v="1693.65"/>
    <n v="1697.75"/>
    <n v="1703.7727364507739"/>
    <n v="84193"/>
    <n v="6024"/>
    <n v="143445738"/>
    <n v="37170"/>
    <n v="44.15"/>
    <n v="20.350000000000001"/>
    <n v="-2.2000000000000002"/>
    <x v="1"/>
    <x v="0"/>
  </r>
  <r>
    <x v="14"/>
    <x v="141"/>
    <x v="4"/>
    <n v="1691"/>
    <n v="1711.6"/>
    <n v="1681.55"/>
    <n v="1707.05"/>
    <n v="1693.9523464294678"/>
    <n v="143452"/>
    <n v="5676"/>
    <n v="243000852"/>
    <n v="93144"/>
    <n v="64.930000000000007"/>
    <n v="30.05"/>
    <n v="16.05"/>
    <x v="0"/>
    <x v="0"/>
  </r>
  <r>
    <x v="14"/>
    <x v="142"/>
    <x v="4"/>
    <n v="1706"/>
    <n v="1710.55"/>
    <n v="1688.2"/>
    <n v="1699.9"/>
    <n v="1700.6588459099555"/>
    <n v="395827"/>
    <n v="10715"/>
    <n v="673166689"/>
    <n v="144616"/>
    <n v="36.54"/>
    <n v="22.35"/>
    <n v="-6.1"/>
    <x v="1"/>
    <x v="0"/>
  </r>
  <r>
    <x v="14"/>
    <x v="143"/>
    <x v="4"/>
    <n v="1715.3"/>
    <n v="1723.75"/>
    <n v="1708.9"/>
    <n v="1715.4"/>
    <n v="1714.9771624111609"/>
    <n v="189950"/>
    <n v="7676"/>
    <n v="325759912"/>
    <n v="85524"/>
    <n v="45.02"/>
    <n v="14.85"/>
    <n v="0.1"/>
    <x v="0"/>
    <x v="0"/>
  </r>
  <r>
    <x v="14"/>
    <x v="144"/>
    <x v="0"/>
    <n v="1750.55"/>
    <n v="1767.4"/>
    <n v="1725.1"/>
    <n v="1732.1"/>
    <n v="1742.4402393304395"/>
    <n v="368361"/>
    <n v="14035"/>
    <n v="641847029"/>
    <n v="235096"/>
    <n v="63.82"/>
    <n v="42.3"/>
    <n v="-18.45"/>
    <x v="1"/>
    <x v="0"/>
  </r>
  <r>
    <x v="14"/>
    <x v="145"/>
    <x v="0"/>
    <n v="1735.35"/>
    <n v="1747.45"/>
    <n v="1724.05"/>
    <n v="1744.7"/>
    <n v="1733.6587845769498"/>
    <n v="166115"/>
    <n v="4696"/>
    <n v="287986729"/>
    <n v="108045"/>
    <n v="65.040000000000006"/>
    <n v="23.4"/>
    <n v="9.35"/>
    <x v="0"/>
    <x v="0"/>
  </r>
  <r>
    <x v="14"/>
    <x v="146"/>
    <x v="0"/>
    <n v="1731.05"/>
    <n v="1744"/>
    <n v="1718.7"/>
    <n v="1737.5"/>
    <n v="1731.9883167290327"/>
    <n v="229559"/>
    <n v="11248"/>
    <n v="397593506"/>
    <n v="121272"/>
    <n v="52.83"/>
    <n v="25.3"/>
    <n v="6.45"/>
    <x v="0"/>
    <x v="0"/>
  </r>
  <r>
    <x v="14"/>
    <x v="147"/>
    <x v="0"/>
    <n v="1690"/>
    <n v="1726"/>
    <n v="1680.2"/>
    <n v="1722.25"/>
    <n v="1708.2479257779457"/>
    <n v="333378"/>
    <n v="16030"/>
    <n v="569492277"/>
    <n v="132631"/>
    <n v="39.78"/>
    <n v="45.8"/>
    <n v="32.25"/>
    <x v="0"/>
    <x v="0"/>
  </r>
  <r>
    <x v="14"/>
    <x v="148"/>
    <x v="0"/>
    <n v="1670"/>
    <n v="1686.65"/>
    <n v="1665.05"/>
    <n v="1680.15"/>
    <n v="1680.4802662658365"/>
    <n v="116425"/>
    <n v="4705"/>
    <n v="195649915"/>
    <n v="51886"/>
    <n v="44.57"/>
    <n v="21.6"/>
    <n v="10.15"/>
    <x v="0"/>
    <x v="0"/>
  </r>
  <r>
    <x v="14"/>
    <x v="149"/>
    <x v="0"/>
    <n v="1697.05"/>
    <n v="1712.6"/>
    <n v="1676.25"/>
    <n v="1689.85"/>
    <n v="1694.2765820269733"/>
    <n v="246614"/>
    <n v="10840"/>
    <n v="417832325"/>
    <m/>
    <m/>
    <n v="36.35"/>
    <n v="-7.2"/>
    <x v="1"/>
    <x v="0"/>
  </r>
  <r>
    <x v="14"/>
    <x v="150"/>
    <x v="2"/>
    <n v="1688.95"/>
    <n v="1703.75"/>
    <n v="1684.05"/>
    <n v="1699.25"/>
    <n v="1691.4916796503128"/>
    <n v="1956949"/>
    <n v="13427"/>
    <n v="3310162951"/>
    <n v="1813256"/>
    <n v="92.66"/>
    <n v="19.7"/>
    <n v="10.3"/>
    <x v="0"/>
    <x v="0"/>
  </r>
  <r>
    <x v="14"/>
    <x v="151"/>
    <x v="2"/>
    <n v="1677.35"/>
    <n v="1696.3"/>
    <n v="1673.55"/>
    <n v="1692.1"/>
    <n v="1684.715480036499"/>
    <n v="81098"/>
    <n v="5265"/>
    <n v="136627056"/>
    <n v="26869"/>
    <n v="33.130000000000003"/>
    <n v="22.75"/>
    <n v="14.75"/>
    <x v="0"/>
    <x v="0"/>
  </r>
  <r>
    <x v="14"/>
    <x v="152"/>
    <x v="2"/>
    <n v="1675"/>
    <n v="1681.3"/>
    <n v="1668.85"/>
    <n v="1677.1"/>
    <n v="1675.0249606988996"/>
    <n v="166662"/>
    <n v="7429"/>
    <n v="279163010"/>
    <n v="79530"/>
    <n v="47.72"/>
    <n v="12.45"/>
    <n v="2.1"/>
    <x v="0"/>
    <x v="0"/>
  </r>
  <r>
    <x v="14"/>
    <x v="153"/>
    <x v="2"/>
    <n v="1644"/>
    <n v="1684"/>
    <n v="1644"/>
    <n v="1670.55"/>
    <n v="1669.528801794557"/>
    <n v="425286"/>
    <n v="14794"/>
    <n v="710027226"/>
    <n v="76570"/>
    <n v="18"/>
    <n v="40"/>
    <n v="26.55"/>
    <x v="0"/>
    <x v="0"/>
  </r>
  <r>
    <x v="14"/>
    <x v="154"/>
    <x v="2"/>
    <n v="1640"/>
    <n v="1641.6"/>
    <n v="1626.4"/>
    <n v="1629.7"/>
    <n v="1632.9594230173393"/>
    <n v="87143"/>
    <n v="4684"/>
    <n v="142300983"/>
    <n v="48960"/>
    <n v="56.18"/>
    <n v="15.2"/>
    <n v="-10.3"/>
    <x v="1"/>
    <x v="0"/>
  </r>
  <r>
    <x v="14"/>
    <x v="155"/>
    <x v="3"/>
    <n v="1663.95"/>
    <n v="1670.65"/>
    <n v="1645"/>
    <n v="1649.55"/>
    <n v="1660.7032239084565"/>
    <n v="197152"/>
    <n v="15740"/>
    <n v="327410962"/>
    <n v="130917"/>
    <n v="66.400000000000006"/>
    <n v="25.65"/>
    <n v="-14.4"/>
    <x v="1"/>
    <x v="0"/>
  </r>
  <r>
    <x v="14"/>
    <x v="156"/>
    <x v="3"/>
    <n v="1682.7"/>
    <n v="1685"/>
    <n v="1651.75"/>
    <n v="1664.8"/>
    <n v="1665.7391657688197"/>
    <n v="1839586"/>
    <n v="25235"/>
    <n v="3064270449"/>
    <n v="1692632"/>
    <n v="92.01"/>
    <n v="33.25"/>
    <n v="-17.899999999999999"/>
    <x v="1"/>
    <x v="0"/>
  </r>
  <r>
    <x v="14"/>
    <x v="157"/>
    <x v="3"/>
    <n v="1644.95"/>
    <n v="1671.85"/>
    <n v="1625.3"/>
    <n v="1665.05"/>
    <n v="1651.1663293662216"/>
    <n v="1337581"/>
    <n v="19933"/>
    <n v="2208568710"/>
    <n v="1127672"/>
    <n v="84.31"/>
    <n v="46.55"/>
    <n v="20.100000000000001"/>
    <x v="0"/>
    <x v="0"/>
  </r>
  <r>
    <x v="14"/>
    <x v="158"/>
    <x v="3"/>
    <n v="1660"/>
    <n v="1660.45"/>
    <n v="1632.75"/>
    <n v="1641.75"/>
    <n v="1645.2454760821208"/>
    <n v="1175585"/>
    <n v="36218"/>
    <n v="1934125903"/>
    <n v="255093"/>
    <n v="21.7"/>
    <n v="27.7"/>
    <n v="-18.25"/>
    <x v="1"/>
    <x v="0"/>
  </r>
  <r>
    <x v="14"/>
    <x v="159"/>
    <x v="3"/>
    <n v="1632.95"/>
    <n v="1660.75"/>
    <n v="1628"/>
    <n v="1651.25"/>
    <n v="1650.9165356642113"/>
    <n v="258901"/>
    <n v="8958"/>
    <n v="427423942"/>
    <n v="182458"/>
    <n v="70.47"/>
    <n v="32.75"/>
    <n v="18.3"/>
    <x v="0"/>
    <x v="0"/>
  </r>
  <r>
    <x v="14"/>
    <x v="160"/>
    <x v="4"/>
    <n v="1644.95"/>
    <n v="1650.15"/>
    <n v="1628.75"/>
    <n v="1636.7"/>
    <n v="1635.7344949406838"/>
    <n v="183424"/>
    <n v="11010"/>
    <n v="300032964"/>
    <n v="84015"/>
    <n v="45.8"/>
    <n v="21.4"/>
    <n v="-8.25"/>
    <x v="1"/>
    <x v="0"/>
  </r>
  <r>
    <x v="14"/>
    <x v="161"/>
    <x v="4"/>
    <n v="1655.75"/>
    <n v="1660"/>
    <n v="1643.25"/>
    <n v="1652.75"/>
    <n v="1651.6176328268655"/>
    <n v="61998"/>
    <n v="4493"/>
    <n v="102396990"/>
    <n v="24953"/>
    <n v="40.25"/>
    <n v="16.75"/>
    <n v="-3"/>
    <x v="1"/>
    <x v="0"/>
  </r>
  <r>
    <x v="14"/>
    <x v="162"/>
    <x v="4"/>
    <n v="1658"/>
    <n v="1662.65"/>
    <n v="1636.25"/>
    <n v="1642.75"/>
    <n v="1647.9193552793333"/>
    <n v="73210"/>
    <n v="4038"/>
    <n v="120644176"/>
    <n v="23040"/>
    <n v="31.47"/>
    <n v="26.4"/>
    <n v="-15.25"/>
    <x v="1"/>
    <x v="0"/>
  </r>
  <r>
    <x v="14"/>
    <x v="163"/>
    <x v="4"/>
    <n v="1635"/>
    <n v="1656.25"/>
    <n v="1635"/>
    <n v="1644.25"/>
    <n v="1646.1354190662883"/>
    <n v="460142"/>
    <n v="13426"/>
    <n v="757456044"/>
    <n v="129361"/>
    <n v="28.11"/>
    <n v="21.25"/>
    <n v="9.25"/>
    <x v="0"/>
    <x v="0"/>
  </r>
  <r>
    <x v="14"/>
    <x v="164"/>
    <x v="4"/>
    <n v="1640"/>
    <n v="1646.45"/>
    <n v="1624.25"/>
    <n v="1630.1"/>
    <n v="1632.0822099114221"/>
    <n v="769153"/>
    <n v="23842"/>
    <n v="1255320928"/>
    <n v="603010"/>
    <n v="78.400000000000006"/>
    <n v="22.2"/>
    <n v="-9.9"/>
    <x v="1"/>
    <x v="0"/>
  </r>
  <r>
    <x v="14"/>
    <x v="165"/>
    <x v="0"/>
    <n v="1670"/>
    <n v="1675"/>
    <n v="1654.15"/>
    <n v="1657.15"/>
    <n v="1668.3341096483057"/>
    <n v="633334"/>
    <n v="6311"/>
    <n v="1056612715"/>
    <n v="554991"/>
    <n v="87.63"/>
    <n v="20.85"/>
    <n v="-12.85"/>
    <x v="1"/>
    <x v="0"/>
  </r>
  <r>
    <x v="14"/>
    <x v="166"/>
    <x v="0"/>
    <n v="1689.65"/>
    <n v="1689.65"/>
    <n v="1658.85"/>
    <n v="1667.75"/>
    <n v="1670.6998265032855"/>
    <n v="165421"/>
    <n v="7883"/>
    <n v="276368836"/>
    <n v="86591"/>
    <n v="52.35"/>
    <n v="30.8"/>
    <n v="-21.9"/>
    <x v="1"/>
    <x v="0"/>
  </r>
  <r>
    <x v="14"/>
    <x v="167"/>
    <x v="0"/>
    <n v="1711"/>
    <n v="1712.05"/>
    <n v="1683"/>
    <n v="1694.15"/>
    <n v="1693.3830903836383"/>
    <n v="251904"/>
    <n v="17799"/>
    <n v="426569974"/>
    <n v="137132"/>
    <n v="54.44"/>
    <n v="29.05"/>
    <n v="-16.850000000000001"/>
    <x v="1"/>
    <x v="0"/>
  </r>
  <r>
    <x v="14"/>
    <x v="168"/>
    <x v="0"/>
    <n v="1710.35"/>
    <n v="1721.45"/>
    <n v="1700"/>
    <n v="1714.1"/>
    <n v="1712.2119354875322"/>
    <n v="264321"/>
    <n v="9477"/>
    <n v="452573571"/>
    <n v="162309"/>
    <n v="61.41"/>
    <n v="21.45"/>
    <n v="3.75"/>
    <x v="0"/>
    <x v="0"/>
  </r>
  <r>
    <x v="14"/>
    <x v="169"/>
    <x v="0"/>
    <n v="1739.9"/>
    <n v="1757.45"/>
    <n v="1705"/>
    <n v="1710.3"/>
    <n v="1717.7087753582462"/>
    <n v="1741889"/>
    <n v="25184"/>
    <n v="2992058021"/>
    <n v="1507805"/>
    <n v="86.56"/>
    <n v="52.45"/>
    <n v="-29.6"/>
    <x v="1"/>
    <x v="0"/>
  </r>
  <r>
    <x v="14"/>
    <x v="170"/>
    <x v="1"/>
    <n v="1794.8"/>
    <n v="1794.8"/>
    <n v="1746.3"/>
    <n v="1749.3"/>
    <n v="1756.4595199142013"/>
    <n v="402803"/>
    <n v="14472"/>
    <n v="707507164"/>
    <n v="163143"/>
    <n v="40.5"/>
    <n v="48.5"/>
    <n v="-45.5"/>
    <x v="1"/>
    <x v="0"/>
  </r>
  <r>
    <x v="14"/>
    <x v="171"/>
    <x v="1"/>
    <n v="1780.5"/>
    <n v="1803"/>
    <n v="1774.1"/>
    <n v="1793.35"/>
    <n v="1791.8296174517864"/>
    <n v="79075"/>
    <n v="5960"/>
    <n v="141688927"/>
    <n v="21817"/>
    <n v="27.59"/>
    <n v="28.9"/>
    <n v="12.85"/>
    <x v="0"/>
    <x v="0"/>
  </r>
  <r>
    <x v="14"/>
    <x v="172"/>
    <x v="1"/>
    <n v="1775"/>
    <n v="1794.4"/>
    <n v="1762"/>
    <n v="1782.45"/>
    <n v="1778.6712949997741"/>
    <n v="110695"/>
    <n v="4886"/>
    <n v="196890019"/>
    <n v="48374"/>
    <n v="43.7"/>
    <n v="32.4"/>
    <n v="7.45"/>
    <x v="0"/>
    <x v="0"/>
  </r>
  <r>
    <x v="14"/>
    <x v="173"/>
    <x v="2"/>
    <n v="1770.05"/>
    <n v="1781.35"/>
    <n v="1768"/>
    <n v="1772.45"/>
    <n v="1775.431337781718"/>
    <n v="107155"/>
    <n v="7071"/>
    <n v="190246345"/>
    <n v="56677"/>
    <n v="52.89"/>
    <n v="13.35"/>
    <n v="2.4"/>
    <x v="0"/>
    <x v="0"/>
  </r>
  <r>
    <x v="14"/>
    <x v="174"/>
    <x v="2"/>
    <n v="1794.95"/>
    <n v="1815"/>
    <n v="1771.35"/>
    <n v="1778.7"/>
    <n v="1795.128739239537"/>
    <n v="292506"/>
    <n v="9708"/>
    <n v="525085927"/>
    <n v="152321"/>
    <n v="52.07"/>
    <n v="43.65"/>
    <n v="-16.25"/>
    <x v="1"/>
    <x v="0"/>
  </r>
  <r>
    <x v="14"/>
    <x v="175"/>
    <x v="3"/>
    <n v="1790.25"/>
    <n v="1803"/>
    <n v="1789.5"/>
    <n v="1797.85"/>
    <n v="1796.8659758930369"/>
    <n v="218692"/>
    <n v="11407"/>
    <n v="392960214"/>
    <n v="87774"/>
    <n v="40.14"/>
    <n v="13.5"/>
    <n v="7.6"/>
    <x v="0"/>
    <x v="0"/>
  </r>
  <r>
    <x v="14"/>
    <x v="176"/>
    <x v="3"/>
    <n v="1797.5"/>
    <n v="1811.4"/>
    <n v="1781.75"/>
    <n v="1791.75"/>
    <n v="1794.3011046556073"/>
    <n v="104648"/>
    <n v="9215"/>
    <n v="187770022"/>
    <n v="58381"/>
    <n v="55.79"/>
    <n v="29.65"/>
    <n v="-5.75"/>
    <x v="1"/>
    <x v="0"/>
  </r>
  <r>
    <x v="14"/>
    <x v="177"/>
    <x v="3"/>
    <n v="1803.95"/>
    <n v="1806.15"/>
    <n v="1789.1"/>
    <n v="1797.65"/>
    <n v="1798.3508767464944"/>
    <n v="196465"/>
    <n v="7339"/>
    <n v="353313005"/>
    <n v="117310"/>
    <n v="59.71"/>
    <n v="17.05"/>
    <n v="-6.3"/>
    <x v="1"/>
    <x v="0"/>
  </r>
  <r>
    <x v="14"/>
    <x v="178"/>
    <x v="3"/>
    <n v="1780"/>
    <n v="1805.9"/>
    <n v="1780"/>
    <n v="1801"/>
    <n v="1799.0444949840241"/>
    <n v="143342"/>
    <n v="11060"/>
    <n v="257878636"/>
    <n v="74963"/>
    <n v="52.3"/>
    <n v="25.9"/>
    <n v="21"/>
    <x v="0"/>
    <x v="0"/>
  </r>
  <r>
    <x v="14"/>
    <x v="179"/>
    <x v="4"/>
    <n v="1787.95"/>
    <n v="1797.35"/>
    <n v="1766.9"/>
    <n v="1772.05"/>
    <n v="1780.8301409309302"/>
    <n v="249342"/>
    <n v="14757"/>
    <n v="444035749"/>
    <n v="79613"/>
    <n v="31.93"/>
    <n v="30.45"/>
    <n v="-15.9"/>
    <x v="1"/>
    <x v="0"/>
  </r>
  <r>
    <x v="14"/>
    <x v="180"/>
    <x v="4"/>
    <n v="1795.05"/>
    <n v="1800.2"/>
    <n v="1779"/>
    <n v="1793.45"/>
    <n v="1789.7893531953312"/>
    <n v="186084"/>
    <n v="11610"/>
    <n v="333051162"/>
    <n v="84439"/>
    <n v="45.38"/>
    <n v="21.2"/>
    <n v="-1.6"/>
    <x v="1"/>
    <x v="0"/>
  </r>
  <r>
    <x v="14"/>
    <x v="181"/>
    <x v="4"/>
    <n v="1832.5"/>
    <n v="1835.65"/>
    <n v="1807.45"/>
    <n v="1811.2"/>
    <n v="1819.2117716853234"/>
    <n v="102823"/>
    <n v="5044"/>
    <n v="187056812"/>
    <n v="57316"/>
    <n v="55.74"/>
    <n v="28.2"/>
    <n v="-21.3"/>
    <x v="1"/>
    <x v="0"/>
  </r>
  <r>
    <x v="14"/>
    <x v="182"/>
    <x v="4"/>
    <n v="1856.05"/>
    <n v="1862.25"/>
    <n v="1826.35"/>
    <n v="1832.85"/>
    <n v="1842.9377925135745"/>
    <n v="104055"/>
    <n v="5675"/>
    <n v="191766892"/>
    <n v="43226"/>
    <n v="41.54"/>
    <n v="35.9"/>
    <n v="-23.2"/>
    <x v="1"/>
    <x v="0"/>
  </r>
  <r>
    <x v="14"/>
    <x v="183"/>
    <x v="4"/>
    <n v="1863"/>
    <n v="1870"/>
    <n v="1855.1"/>
    <n v="1864.8"/>
    <n v="1863.4498463654782"/>
    <n v="133759"/>
    <n v="8318"/>
    <n v="249253188"/>
    <n v="68291"/>
    <n v="51.06"/>
    <n v="14.9"/>
    <n v="1.8"/>
    <x v="0"/>
    <x v="0"/>
  </r>
  <r>
    <x v="14"/>
    <x v="184"/>
    <x v="0"/>
    <n v="1855.2"/>
    <n v="1874.55"/>
    <n v="1829"/>
    <n v="1872.05"/>
    <n v="1862.221066428202"/>
    <n v="228126"/>
    <n v="8305"/>
    <n v="424821043"/>
    <n v="86776"/>
    <n v="38.04"/>
    <n v="45.55"/>
    <n v="16.850000000000001"/>
    <x v="0"/>
    <x v="0"/>
  </r>
  <r>
    <x v="14"/>
    <x v="185"/>
    <x v="0"/>
    <n v="1849.95"/>
    <n v="1868.65"/>
    <n v="1849.35"/>
    <n v="1858.95"/>
    <n v="1858.7431269939179"/>
    <n v="150771"/>
    <n v="7767"/>
    <n v="280244560"/>
    <n v="77199"/>
    <n v="51.2"/>
    <n v="19.3"/>
    <n v="9"/>
    <x v="0"/>
    <x v="0"/>
  </r>
  <r>
    <x v="14"/>
    <x v="186"/>
    <x v="0"/>
    <n v="1865"/>
    <n v="1871.05"/>
    <n v="1857"/>
    <n v="1863.7"/>
    <n v="1863.9795301407773"/>
    <n v="66488"/>
    <n v="4747"/>
    <n v="123932271"/>
    <n v="17180"/>
    <n v="25.84"/>
    <n v="14.05"/>
    <n v="-1.3"/>
    <x v="1"/>
    <x v="0"/>
  </r>
  <r>
    <x v="14"/>
    <x v="187"/>
    <x v="0"/>
    <n v="1870.25"/>
    <n v="1875"/>
    <n v="1858.65"/>
    <n v="1868.05"/>
    <n v="1867.3282361353288"/>
    <n v="79717"/>
    <n v="3895"/>
    <n v="148857805"/>
    <n v="22877"/>
    <n v="28.7"/>
    <n v="16.350000000000001"/>
    <n v="-2.2000000000000002"/>
    <x v="1"/>
    <x v="0"/>
  </r>
  <r>
    <x v="14"/>
    <x v="188"/>
    <x v="0"/>
    <n v="1853.05"/>
    <n v="1880"/>
    <n v="1849.55"/>
    <n v="1869.8"/>
    <n v="1870.8278122588654"/>
    <n v="298070"/>
    <n v="12319"/>
    <n v="557637646"/>
    <n v="176492"/>
    <n v="59.21"/>
    <n v="30.45"/>
    <n v="16.75"/>
    <x v="0"/>
    <x v="0"/>
  </r>
  <r>
    <x v="14"/>
    <x v="189"/>
    <x v="1"/>
    <n v="1859.75"/>
    <n v="1864.15"/>
    <n v="1843.7"/>
    <n v="1856.5"/>
    <n v="1856.7517031693196"/>
    <n v="308836"/>
    <n v="11419"/>
    <n v="573431769"/>
    <n v="64003"/>
    <n v="20.72"/>
    <n v="20.45"/>
    <n v="-3.25"/>
    <x v="1"/>
    <x v="0"/>
  </r>
  <r>
    <x v="14"/>
    <x v="190"/>
    <x v="1"/>
    <n v="1862"/>
    <n v="1879"/>
    <n v="1835.9"/>
    <n v="1863.8"/>
    <n v="1859.089429619027"/>
    <n v="204004"/>
    <n v="9282"/>
    <n v="379261680"/>
    <n v="79425"/>
    <n v="38.93"/>
    <n v="43.1"/>
    <n v="1.8"/>
    <x v="0"/>
    <x v="0"/>
  </r>
  <r>
    <x v="14"/>
    <x v="191"/>
    <x v="1"/>
    <n v="1838"/>
    <n v="1865"/>
    <n v="1831.2"/>
    <n v="1860.05"/>
    <n v="1855.0802980994672"/>
    <n v="470447"/>
    <n v="20960"/>
    <n v="872716961"/>
    <n v="270718"/>
    <n v="57.54"/>
    <n v="33.799999999999997"/>
    <n v="22.05"/>
    <x v="0"/>
    <x v="0"/>
  </r>
  <r>
    <x v="14"/>
    <x v="192"/>
    <x v="1"/>
    <n v="1819.9"/>
    <n v="1837"/>
    <n v="1816.4"/>
    <n v="1826.85"/>
    <n v="1827.4488309343292"/>
    <n v="292413"/>
    <n v="9945"/>
    <n v="534369795"/>
    <n v="134878"/>
    <n v="46.13"/>
    <n v="20.6"/>
    <n v="6.95"/>
    <x v="0"/>
    <x v="0"/>
  </r>
  <r>
    <x v="14"/>
    <x v="193"/>
    <x v="1"/>
    <n v="1797.65"/>
    <n v="1808"/>
    <n v="1775"/>
    <n v="1804.55"/>
    <n v="1789.867708444825"/>
    <n v="177517"/>
    <n v="11579"/>
    <n v="317731946"/>
    <n v="78872"/>
    <n v="44.43"/>
    <n v="33"/>
    <n v="6.9"/>
    <x v="0"/>
    <x v="0"/>
  </r>
  <r>
    <x v="14"/>
    <x v="194"/>
    <x v="2"/>
    <n v="1794.05"/>
    <n v="1804.25"/>
    <n v="1783.1"/>
    <n v="1797.65"/>
    <n v="1795.2179437316368"/>
    <n v="473090"/>
    <n v="12476"/>
    <n v="849299657"/>
    <n v="150999"/>
    <n v="31.92"/>
    <n v="21.15"/>
    <n v="3.6"/>
    <x v="0"/>
    <x v="0"/>
  </r>
  <r>
    <x v="14"/>
    <x v="195"/>
    <x v="2"/>
    <n v="1818"/>
    <n v="1836.05"/>
    <n v="1788"/>
    <n v="1792.9"/>
    <n v="1813.7969781238412"/>
    <n v="215760"/>
    <n v="13656"/>
    <n v="391344836"/>
    <n v="73161"/>
    <n v="33.909999999999997"/>
    <n v="48.05"/>
    <n v="-25.1"/>
    <x v="1"/>
    <x v="0"/>
  </r>
  <r>
    <x v="14"/>
    <x v="196"/>
    <x v="2"/>
    <n v="1787.15"/>
    <n v="1817.2"/>
    <n v="1785.3"/>
    <n v="1811"/>
    <n v="1802.0808080349027"/>
    <n v="220040"/>
    <n v="9646"/>
    <n v="396529861"/>
    <n v="123211"/>
    <n v="55.99"/>
    <n v="31.9"/>
    <n v="23.85"/>
    <x v="0"/>
    <x v="0"/>
  </r>
  <r>
    <x v="14"/>
    <x v="197"/>
    <x v="2"/>
    <n v="1800"/>
    <n v="1804.1"/>
    <n v="1770"/>
    <n v="1785.4"/>
    <n v="1784.0136869233729"/>
    <n v="223498"/>
    <n v="6585"/>
    <n v="398723491"/>
    <n v="110750"/>
    <n v="49.55"/>
    <n v="34.1"/>
    <n v="-14.6"/>
    <x v="1"/>
    <x v="0"/>
  </r>
  <r>
    <x v="14"/>
    <x v="198"/>
    <x v="2"/>
    <n v="1779"/>
    <n v="1801.9"/>
    <n v="1765"/>
    <n v="1784.6"/>
    <n v="1779.9344948637063"/>
    <n v="1236300"/>
    <n v="39688"/>
    <n v="2200533016"/>
    <n v="722917"/>
    <n v="58.47"/>
    <n v="36.9"/>
    <n v="5.6"/>
    <x v="0"/>
    <x v="0"/>
  </r>
  <r>
    <x v="14"/>
    <x v="199"/>
    <x v="3"/>
    <n v="1740.15"/>
    <n v="1753.8"/>
    <n v="1729.3"/>
    <n v="1745.95"/>
    <n v="1744.1214209495695"/>
    <n v="437651"/>
    <n v="19256"/>
    <n v="763316484"/>
    <n v="154639"/>
    <n v="35.33"/>
    <n v="24.5"/>
    <n v="5.8"/>
    <x v="0"/>
    <x v="0"/>
  </r>
  <r>
    <x v="14"/>
    <x v="200"/>
    <x v="3"/>
    <n v="1756.05"/>
    <n v="1758.75"/>
    <n v="1733.7"/>
    <n v="1741.95"/>
    <n v="1743.9138787768975"/>
    <n v="182127"/>
    <n v="9504"/>
    <n v="317613803"/>
    <n v="82855"/>
    <n v="45.49"/>
    <n v="25.05"/>
    <n v="-14.1"/>
    <x v="1"/>
    <x v="0"/>
  </r>
  <r>
    <x v="14"/>
    <x v="201"/>
    <x v="3"/>
    <n v="1715.05"/>
    <n v="1753.65"/>
    <n v="1704"/>
    <n v="1742.25"/>
    <n v="1737.2930125828984"/>
    <n v="198285"/>
    <n v="8150"/>
    <n v="344479145"/>
    <n v="95644"/>
    <n v="48.24"/>
    <n v="49.65"/>
    <n v="27.2"/>
    <x v="0"/>
    <x v="0"/>
  </r>
  <r>
    <x v="14"/>
    <x v="202"/>
    <x v="3"/>
    <n v="1706.2"/>
    <n v="1718.8"/>
    <n v="1694.6"/>
    <n v="1704.5"/>
    <n v="1708.8237856581277"/>
    <n v="390479"/>
    <n v="18097"/>
    <n v="667259803"/>
    <n v="146302"/>
    <n v="37.47"/>
    <n v="24.2"/>
    <n v="-1.7"/>
    <x v="1"/>
    <x v="0"/>
  </r>
  <r>
    <x v="14"/>
    <x v="203"/>
    <x v="4"/>
    <n v="1674.95"/>
    <n v="1704.6"/>
    <n v="1674"/>
    <n v="1693.1"/>
    <n v="1693.1964619406515"/>
    <n v="418478"/>
    <n v="18498"/>
    <n v="708565469"/>
    <n v="134029"/>
    <n v="32.03"/>
    <n v="30.6"/>
    <n v="18.149999999999999"/>
    <x v="0"/>
    <x v="0"/>
  </r>
  <r>
    <x v="14"/>
    <x v="204"/>
    <x v="4"/>
    <n v="1711.3"/>
    <n v="1729"/>
    <n v="1672.5"/>
    <n v="1681.25"/>
    <n v="1704.949817484606"/>
    <n v="379694"/>
    <n v="20719"/>
    <n v="647359216"/>
    <n v="163567"/>
    <n v="43.08"/>
    <n v="56.5"/>
    <n v="-30.05"/>
    <x v="1"/>
    <x v="0"/>
  </r>
  <r>
    <x v="14"/>
    <x v="205"/>
    <x v="4"/>
    <n v="1767.2"/>
    <n v="1773.25"/>
    <n v="1708.8"/>
    <n v="1718.35"/>
    <n v="1733.1357913697138"/>
    <n v="320337"/>
    <n v="17116"/>
    <n v="555187520"/>
    <n v="126543"/>
    <n v="39.5"/>
    <n v="64.45"/>
    <n v="-48.85"/>
    <x v="1"/>
    <x v="0"/>
  </r>
  <r>
    <x v="14"/>
    <x v="206"/>
    <x v="4"/>
    <n v="1753"/>
    <n v="1782.5"/>
    <n v="1751.55"/>
    <n v="1766.6"/>
    <n v="1768.5640741853681"/>
    <n v="1008339"/>
    <n v="39045"/>
    <n v="1783312130"/>
    <n v="289085"/>
    <n v="28.67"/>
    <n v="30.95"/>
    <n v="13.6"/>
    <x v="0"/>
    <x v="0"/>
  </r>
  <r>
    <x v="14"/>
    <x v="207"/>
    <x v="0"/>
    <n v="1747.05"/>
    <n v="1761.45"/>
    <n v="1746.15"/>
    <n v="1754.55"/>
    <n v="1754.7932704654177"/>
    <n v="167441"/>
    <n v="7581"/>
    <n v="293824340"/>
    <n v="45693"/>
    <n v="27.29"/>
    <n v="15.3"/>
    <n v="7.5"/>
    <x v="0"/>
    <x v="0"/>
  </r>
  <r>
    <x v="14"/>
    <x v="208"/>
    <x v="0"/>
    <n v="1749.95"/>
    <n v="1760.1"/>
    <n v="1737.8"/>
    <n v="1746.15"/>
    <n v="1749.1912239518047"/>
    <n v="131631"/>
    <n v="4688"/>
    <n v="230247790"/>
    <n v="77816"/>
    <n v="59.12"/>
    <n v="22.3"/>
    <n v="-3.8"/>
    <x v="1"/>
    <x v="0"/>
  </r>
  <r>
    <x v="14"/>
    <x v="209"/>
    <x v="0"/>
    <n v="1765.2"/>
    <n v="1772"/>
    <n v="1745.25"/>
    <n v="1754.15"/>
    <n v="1754.0735488496091"/>
    <n v="223185"/>
    <n v="12577"/>
    <n v="391482905"/>
    <n v="98034"/>
    <n v="43.92"/>
    <n v="26.75"/>
    <n v="-11.05"/>
    <x v="1"/>
    <x v="0"/>
  </r>
  <r>
    <x v="14"/>
    <x v="210"/>
    <x v="0"/>
    <n v="1707.95"/>
    <n v="1762.5"/>
    <n v="1698"/>
    <n v="1757.95"/>
    <n v="1736.7420943752898"/>
    <n v="280370"/>
    <n v="11140"/>
    <n v="486930381"/>
    <n v="114976"/>
    <n v="41.01"/>
    <n v="64.5"/>
    <n v="50"/>
    <x v="0"/>
    <x v="0"/>
  </r>
  <r>
    <x v="14"/>
    <x v="211"/>
    <x v="0"/>
    <n v="1741.4"/>
    <n v="1743.6"/>
    <n v="1710"/>
    <n v="1714.05"/>
    <n v="1726.2065618888969"/>
    <n v="345175"/>
    <n v="16349"/>
    <n v="595843350"/>
    <n v="157973"/>
    <n v="45.77"/>
    <n v="33.6"/>
    <n v="-27.35"/>
    <x v="1"/>
    <x v="0"/>
  </r>
  <r>
    <x v="14"/>
    <x v="212"/>
    <x v="1"/>
    <n v="1748.95"/>
    <n v="1748.95"/>
    <n v="1728.75"/>
    <n v="1737.8"/>
    <n v="1739.4176357884419"/>
    <n v="44886"/>
    <n v="6625"/>
    <n v="78075500"/>
    <n v="23008"/>
    <n v="51.26"/>
    <n v="20.2"/>
    <n v="-11.15"/>
    <x v="1"/>
    <x v="0"/>
  </r>
  <r>
    <x v="14"/>
    <x v="213"/>
    <x v="2"/>
    <n v="1730"/>
    <n v="1739.65"/>
    <n v="1719.05"/>
    <n v="1734.95"/>
    <n v="1732.6133591530306"/>
    <n v="511754"/>
    <n v="16420"/>
    <n v="886671817"/>
    <n v="197051"/>
    <n v="38.5"/>
    <n v="20.6"/>
    <n v="4.95"/>
    <x v="0"/>
    <x v="0"/>
  </r>
  <r>
    <x v="14"/>
    <x v="214"/>
    <x v="2"/>
    <n v="1747.95"/>
    <n v="1755"/>
    <n v="1724.4"/>
    <n v="1735"/>
    <n v="1740.1030283117025"/>
    <n v="182610"/>
    <n v="5425"/>
    <n v="317760214"/>
    <n v="83044"/>
    <n v="45.48"/>
    <n v="30.6"/>
    <n v="-12.95"/>
    <x v="1"/>
    <x v="0"/>
  </r>
  <r>
    <x v="14"/>
    <x v="215"/>
    <x v="2"/>
    <n v="1725.1"/>
    <n v="1763.7"/>
    <n v="1725.1"/>
    <n v="1751"/>
    <n v="1744.0580980212537"/>
    <n v="287101"/>
    <n v="14637"/>
    <n v="500720824"/>
    <n v="157485"/>
    <n v="54.85"/>
    <n v="38.6"/>
    <n v="25.9"/>
    <x v="0"/>
    <x v="0"/>
  </r>
  <r>
    <x v="14"/>
    <x v="216"/>
    <x v="2"/>
    <n v="1738.8"/>
    <n v="1750.9"/>
    <n v="1728.95"/>
    <n v="1734.3"/>
    <n v="1740.3477793614061"/>
    <n v="2396045"/>
    <n v="23411"/>
    <n v="4169951595"/>
    <n v="1759348"/>
    <n v="73.430000000000007"/>
    <n v="21.95"/>
    <n v="-4.5"/>
    <x v="1"/>
    <x v="0"/>
  </r>
  <r>
    <x v="14"/>
    <x v="217"/>
    <x v="3"/>
    <n v="1757"/>
    <n v="1758.35"/>
    <n v="1729"/>
    <n v="1742.6"/>
    <n v="1739.8790851868696"/>
    <n v="774016"/>
    <n v="30544"/>
    <n v="1346694250"/>
    <n v="399494"/>
    <n v="51.61"/>
    <n v="29.35"/>
    <n v="-14.4"/>
    <x v="1"/>
    <x v="0"/>
  </r>
  <r>
    <x v="14"/>
    <x v="218"/>
    <x v="3"/>
    <n v="1737.55"/>
    <n v="1768.65"/>
    <n v="1737.55"/>
    <n v="1750.1"/>
    <n v="1758.1334744330663"/>
    <n v="236712"/>
    <n v="8401"/>
    <n v="416171291"/>
    <n v="93510"/>
    <n v="39.5"/>
    <n v="31.1"/>
    <n v="12.55"/>
    <x v="0"/>
    <x v="0"/>
  </r>
  <r>
    <x v="14"/>
    <x v="219"/>
    <x v="3"/>
    <n v="1702.3"/>
    <n v="1746.45"/>
    <n v="1702.3"/>
    <n v="1735.7"/>
    <n v="1737.4149261877437"/>
    <n v="267503"/>
    <n v="9844"/>
    <n v="464763705"/>
    <n v="148516"/>
    <n v="55.52"/>
    <n v="44.15"/>
    <n v="33.4"/>
    <x v="0"/>
    <x v="0"/>
  </r>
  <r>
    <x v="14"/>
    <x v="220"/>
    <x v="3"/>
    <n v="1729"/>
    <n v="1740"/>
    <n v="1710.95"/>
    <n v="1714.1"/>
    <n v="1722.5406883336027"/>
    <n v="445656"/>
    <n v="24955"/>
    <n v="767660593"/>
    <n v="271292"/>
    <n v="60.87"/>
    <n v="29.05"/>
    <n v="-14.9"/>
    <x v="1"/>
    <x v="0"/>
  </r>
  <r>
    <x v="14"/>
    <x v="221"/>
    <x v="3"/>
    <n v="1720.05"/>
    <n v="1748.2"/>
    <n v="1710.5"/>
    <n v="1728.8"/>
    <n v="1730.7867410897261"/>
    <n v="1400462"/>
    <n v="32389"/>
    <n v="2423901061"/>
    <n v="340862"/>
    <n v="24.34"/>
    <n v="37.700000000000003"/>
    <n v="8.75"/>
    <x v="0"/>
    <x v="0"/>
  </r>
  <r>
    <x v="14"/>
    <x v="222"/>
    <x v="4"/>
    <n v="1662.4"/>
    <n v="1691"/>
    <n v="1654.05"/>
    <n v="1681.15"/>
    <n v="1674.818742754471"/>
    <n v="371781"/>
    <n v="21371"/>
    <n v="622665787"/>
    <n v="147829"/>
    <n v="39.76"/>
    <n v="36.950000000000003"/>
    <n v="18.75"/>
    <x v="0"/>
    <x v="0"/>
  </r>
  <r>
    <x v="14"/>
    <x v="223"/>
    <x v="4"/>
    <n v="1692.4"/>
    <n v="1698.25"/>
    <n v="1665.15"/>
    <n v="1673.35"/>
    <n v="1674.6921044991091"/>
    <n v="351314"/>
    <n v="12649"/>
    <n v="588342782"/>
    <n v="230573"/>
    <n v="65.63"/>
    <n v="33.1"/>
    <n v="-19.05"/>
    <x v="1"/>
    <x v="0"/>
  </r>
  <r>
    <x v="14"/>
    <x v="224"/>
    <x v="4"/>
    <n v="1677.55"/>
    <n v="1707.7"/>
    <n v="1677.55"/>
    <n v="1699.95"/>
    <n v="1699.9493620348344"/>
    <n v="300565"/>
    <n v="12913"/>
    <n v="510945280"/>
    <n v="169128"/>
    <n v="56.27"/>
    <n v="30.15"/>
    <n v="22.4"/>
    <x v="0"/>
    <x v="0"/>
  </r>
  <r>
    <x v="14"/>
    <x v="225"/>
    <x v="4"/>
    <n v="1692.55"/>
    <n v="1698"/>
    <n v="1675.65"/>
    <n v="1684.4"/>
    <n v="1683.3279683524618"/>
    <n v="250762"/>
    <n v="10589"/>
    <n v="422114688"/>
    <n v="139107"/>
    <n v="55.47"/>
    <n v="22.35"/>
    <n v="-8.15"/>
    <x v="1"/>
    <x v="0"/>
  </r>
  <r>
    <x v="14"/>
    <x v="226"/>
    <x v="4"/>
    <n v="1658"/>
    <n v="1692"/>
    <n v="1654.95"/>
    <n v="1688.5"/>
    <n v="1687.0166058850107"/>
    <n v="772437"/>
    <n v="15878"/>
    <n v="1303114046"/>
    <n v="419199"/>
    <n v="54.27"/>
    <n v="37.049999999999997"/>
    <n v="30.5"/>
    <x v="0"/>
    <x v="0"/>
  </r>
  <r>
    <x v="14"/>
    <x v="227"/>
    <x v="0"/>
    <n v="1664"/>
    <n v="1665.05"/>
    <n v="1643.2"/>
    <n v="1650.25"/>
    <n v="1649.7336642761902"/>
    <n v="554980"/>
    <n v="15737"/>
    <n v="915569189"/>
    <n v="258850"/>
    <n v="46.64"/>
    <n v="21.85"/>
    <n v="-13.75"/>
    <x v="1"/>
    <x v="0"/>
  </r>
  <r>
    <x v="14"/>
    <x v="228"/>
    <x v="0"/>
    <n v="1643"/>
    <n v="1665"/>
    <n v="1633"/>
    <n v="1662.3"/>
    <n v="1647.7712049948766"/>
    <n v="314242"/>
    <n v="13922"/>
    <n v="517798919"/>
    <n v="153984"/>
    <n v="49"/>
    <n v="32"/>
    <n v="19.3"/>
    <x v="0"/>
    <x v="0"/>
  </r>
  <r>
    <x v="14"/>
    <x v="229"/>
    <x v="0"/>
    <n v="1651.95"/>
    <n v="1656.55"/>
    <n v="1629"/>
    <n v="1633.7"/>
    <n v="1643.9275803098726"/>
    <n v="488265"/>
    <n v="22609"/>
    <n v="802672300"/>
    <n v="293831"/>
    <n v="60.18"/>
    <n v="27.55"/>
    <n v="-18.25"/>
    <x v="1"/>
    <x v="0"/>
  </r>
  <r>
    <x v="14"/>
    <x v="230"/>
    <x v="0"/>
    <n v="1619.65"/>
    <n v="1657"/>
    <n v="1619.65"/>
    <n v="1651.3"/>
    <n v="1644.1018616318986"/>
    <n v="242368"/>
    <n v="15742"/>
    <n v="398477680"/>
    <n v="106210"/>
    <n v="43.82"/>
    <n v="37.35"/>
    <n v="31.65"/>
    <x v="0"/>
    <x v="0"/>
  </r>
  <r>
    <x v="14"/>
    <x v="231"/>
    <x v="0"/>
    <n v="1654.95"/>
    <n v="1659.8"/>
    <n v="1613.4"/>
    <n v="1619.65"/>
    <n v="1628.855182132193"/>
    <n v="2165817"/>
    <n v="34560"/>
    <n v="3527802244"/>
    <n v="769261"/>
    <n v="35.520000000000003"/>
    <n v="46.4"/>
    <n v="-35.299999999999997"/>
    <x v="1"/>
    <x v="0"/>
  </r>
  <r>
    <x v="14"/>
    <x v="232"/>
    <x v="1"/>
    <n v="1668.95"/>
    <n v="1690.4"/>
    <n v="1652.4"/>
    <n v="1656.8"/>
    <n v="1672.2499529025097"/>
    <n v="1035087"/>
    <n v="43837"/>
    <n v="1730924187"/>
    <n v="338198"/>
    <n v="32.67"/>
    <n v="38"/>
    <n v="-12.15"/>
    <x v="1"/>
    <x v="0"/>
  </r>
  <r>
    <x v="14"/>
    <x v="233"/>
    <x v="1"/>
    <n v="1710.05"/>
    <n v="1725.9"/>
    <n v="1673.8"/>
    <n v="1682.15"/>
    <n v="1724.6630905428347"/>
    <n v="4622696"/>
    <n v="13175"/>
    <n v="7972593170"/>
    <n v="4492403"/>
    <n v="97.18"/>
    <n v="52.1"/>
    <n v="-27.9"/>
    <x v="1"/>
    <x v="0"/>
  </r>
  <r>
    <x v="14"/>
    <x v="234"/>
    <x v="1"/>
    <n v="1724.1"/>
    <n v="1742"/>
    <n v="1720.05"/>
    <n v="1726.15"/>
    <n v="1726.3658007719328"/>
    <n v="115295"/>
    <n v="7677"/>
    <n v="199041345"/>
    <n v="46510"/>
    <n v="40.340000000000003"/>
    <n v="21.95"/>
    <n v="2.0499999999999998"/>
    <x v="0"/>
    <x v="0"/>
  </r>
  <r>
    <x v="14"/>
    <x v="235"/>
    <x v="2"/>
    <n v="1751"/>
    <n v="1752"/>
    <n v="1724"/>
    <n v="1732"/>
    <n v="1734.758519584055"/>
    <n v="725769"/>
    <n v="30496"/>
    <n v="1259033956"/>
    <n v="211245"/>
    <n v="29.11"/>
    <n v="28"/>
    <n v="-19"/>
    <x v="1"/>
    <x v="0"/>
  </r>
  <r>
    <x v="14"/>
    <x v="236"/>
    <x v="3"/>
    <n v="1778.1"/>
    <n v="1778.1"/>
    <n v="1750"/>
    <n v="1752.85"/>
    <n v="1760.4318088901703"/>
    <n v="232369"/>
    <n v="10989"/>
    <n v="409069779"/>
    <n v="85260"/>
    <n v="36.69"/>
    <n v="28.1"/>
    <n v="-25.25"/>
    <x v="1"/>
    <x v="0"/>
  </r>
  <r>
    <x v="14"/>
    <x v="237"/>
    <x v="3"/>
    <n v="1778.8"/>
    <n v="1787.8"/>
    <n v="1768.1"/>
    <n v="1782.3"/>
    <n v="1776.7317454024214"/>
    <n v="327890"/>
    <n v="12908"/>
    <n v="582572572"/>
    <n v="185849"/>
    <n v="56.68"/>
    <n v="19.7"/>
    <n v="3.5"/>
    <x v="0"/>
    <x v="0"/>
  </r>
  <r>
    <x v="14"/>
    <x v="238"/>
    <x v="3"/>
    <n v="1762.65"/>
    <n v="1787.9"/>
    <n v="1760.9"/>
    <n v="1778.85"/>
    <n v="1769.5439563548978"/>
    <n v="3498766"/>
    <n v="26532"/>
    <n v="6191220230"/>
    <n v="3326804"/>
    <n v="95.08"/>
    <n v="27"/>
    <n v="16.2"/>
    <x v="0"/>
    <x v="0"/>
  </r>
  <r>
    <x v="14"/>
    <x v="239"/>
    <x v="3"/>
    <n v="1764"/>
    <n v="1781.8"/>
    <n v="1754"/>
    <n v="1768.45"/>
    <n v="1769.7291621632442"/>
    <n v="249810"/>
    <n v="14837"/>
    <n v="442096042"/>
    <n v="113339"/>
    <n v="45.37"/>
    <n v="27.8"/>
    <n v="4.45"/>
    <x v="0"/>
    <x v="0"/>
  </r>
  <r>
    <x v="14"/>
    <x v="240"/>
    <x v="3"/>
    <n v="1742.2"/>
    <n v="1766.65"/>
    <n v="1739.95"/>
    <n v="1759.25"/>
    <n v="1756.4662323091356"/>
    <n v="979531"/>
    <n v="45016"/>
    <n v="1720513125"/>
    <n v="551569"/>
    <n v="56.31"/>
    <n v="26.7"/>
    <n v="17.05"/>
    <x v="0"/>
    <x v="0"/>
  </r>
  <r>
    <x v="14"/>
    <x v="241"/>
    <x v="4"/>
    <n v="1715.25"/>
    <n v="1745"/>
    <n v="1707.55"/>
    <n v="1742.15"/>
    <n v="1733.2472114861787"/>
    <n v="1837269"/>
    <n v="41274"/>
    <n v="3184441371"/>
    <n v="478350"/>
    <n v="26.04"/>
    <n v="37.450000000000003"/>
    <n v="26.9"/>
    <x v="0"/>
    <x v="0"/>
  </r>
  <r>
    <x v="14"/>
    <x v="242"/>
    <x v="4"/>
    <n v="1696"/>
    <n v="1718.9"/>
    <n v="1696"/>
    <n v="1708.15"/>
    <n v="1711.4449691352372"/>
    <n v="272965"/>
    <n v="13374"/>
    <n v="467164576"/>
    <n v="172584"/>
    <n v="63.23"/>
    <n v="22.9"/>
    <n v="12.15"/>
    <x v="0"/>
    <x v="0"/>
  </r>
  <r>
    <x v="14"/>
    <x v="243"/>
    <x v="4"/>
    <n v="1671"/>
    <n v="1698.8"/>
    <n v="1671"/>
    <n v="1694.35"/>
    <n v="1691.0776079367995"/>
    <n v="272150"/>
    <n v="15944"/>
    <n v="460226771"/>
    <n v="154517"/>
    <n v="56.78"/>
    <n v="27.8"/>
    <n v="23.35"/>
    <x v="0"/>
    <x v="0"/>
  </r>
  <r>
    <x v="14"/>
    <x v="244"/>
    <x v="4"/>
    <n v="1672.55"/>
    <n v="1677"/>
    <n v="1663.85"/>
    <n v="1668.7"/>
    <n v="1668.5851467592797"/>
    <n v="341205"/>
    <n v="14723"/>
    <n v="569329595"/>
    <n v="207210"/>
    <n v="60.73"/>
    <n v="13.15"/>
    <n v="-3.85"/>
    <x v="1"/>
    <x v="0"/>
  </r>
  <r>
    <x v="14"/>
    <x v="245"/>
    <x v="4"/>
    <n v="1660.6"/>
    <n v="1677.65"/>
    <n v="1660.6"/>
    <n v="1671"/>
    <n v="1671.1904459270897"/>
    <n v="426415"/>
    <n v="14831"/>
    <n v="712620674"/>
    <n v="88601"/>
    <n v="20.78"/>
    <n v="17.05"/>
    <n v="10.4"/>
    <x v="0"/>
    <x v="0"/>
  </r>
  <r>
    <x v="14"/>
    <x v="246"/>
    <x v="0"/>
    <n v="1672"/>
    <n v="1674"/>
    <n v="1657.15"/>
    <n v="1665.35"/>
    <n v="1663.1484363941918"/>
    <n v="445093"/>
    <n v="15364"/>
    <n v="740255727"/>
    <n v="86067"/>
    <n v="19.34"/>
    <n v="16.850000000000001"/>
    <n v="-6.65"/>
    <x v="1"/>
    <x v="0"/>
  </r>
  <r>
    <x v="14"/>
    <x v="247"/>
    <x v="0"/>
    <n v="1648.3"/>
    <n v="1669.5"/>
    <n v="1647.35"/>
    <n v="1666"/>
    <n v="1658.1680382605614"/>
    <n v="564550"/>
    <n v="27783"/>
    <n v="936118766"/>
    <n v="372891"/>
    <n v="66.05"/>
    <n v="22.15"/>
    <n v="17.7"/>
    <x v="0"/>
    <x v="0"/>
  </r>
  <r>
    <x v="14"/>
    <x v="248"/>
    <x v="0"/>
    <n v="1650"/>
    <n v="1652.2"/>
    <n v="1639.1"/>
    <n v="1644.35"/>
    <n v="1646.5747077125745"/>
    <n v="230766"/>
    <n v="12213"/>
    <n v="379973459"/>
    <n v="147551"/>
    <n v="63.94"/>
    <n v="13.1"/>
    <n v="-5.65"/>
    <x v="1"/>
    <x v="0"/>
  </r>
  <r>
    <x v="14"/>
    <x v="249"/>
    <x v="0"/>
    <n v="1652.4"/>
    <n v="1654"/>
    <n v="1638"/>
    <n v="1650.6"/>
    <n v="1647.3891520663972"/>
    <n v="287723"/>
    <n v="15859"/>
    <n v="473991749"/>
    <n v="181397"/>
    <n v="63.05"/>
    <n v="16"/>
    <n v="-1.8"/>
    <x v="1"/>
    <x v="0"/>
  </r>
  <r>
    <x v="15"/>
    <x v="0"/>
    <x v="0"/>
    <n v="1416.35"/>
    <n v="1416.35"/>
    <n v="1402"/>
    <n v="1403.45"/>
    <n v="1408.5156205321466"/>
    <n v="681955"/>
    <n v="16236"/>
    <n v="960544270"/>
    <m/>
    <m/>
    <n v="14.35"/>
    <n v="-12.9"/>
    <x v="1"/>
    <x v="0"/>
  </r>
  <r>
    <x v="15"/>
    <x v="1"/>
    <x v="0"/>
    <n v="1407.9"/>
    <n v="1407.9"/>
    <n v="1395.5"/>
    <n v="1403"/>
    <n v="1400.7242703829525"/>
    <n v="51808"/>
    <n v="3305"/>
    <n v="72568723"/>
    <n v="23170"/>
    <n v="44.72"/>
    <n v="12.4"/>
    <n v="-4.9000000000000004"/>
    <x v="1"/>
    <x v="0"/>
  </r>
  <r>
    <x v="15"/>
    <x v="2"/>
    <x v="0"/>
    <n v="1401"/>
    <n v="1410.5"/>
    <n v="1397.7"/>
    <n v="1402.35"/>
    <n v="1403.4748446681795"/>
    <n v="100913"/>
    <n v="5172"/>
    <n v="141628857"/>
    <n v="34127"/>
    <n v="33.82"/>
    <n v="12.8"/>
    <n v="1.35"/>
    <x v="0"/>
    <x v="0"/>
  </r>
  <r>
    <x v="15"/>
    <x v="3"/>
    <x v="1"/>
    <n v="1412.55"/>
    <n v="1412.55"/>
    <n v="1388.1"/>
    <n v="1402.7"/>
    <n v="1395.8089114008933"/>
    <n v="167022"/>
    <n v="6595"/>
    <n v="233130796"/>
    <n v="89433"/>
    <n v="53.55"/>
    <n v="24.45"/>
    <n v="-9.85"/>
    <x v="1"/>
    <x v="0"/>
  </r>
  <r>
    <x v="15"/>
    <x v="4"/>
    <x v="1"/>
    <n v="1409.2"/>
    <n v="1415"/>
    <n v="1401.8"/>
    <n v="1405.65"/>
    <n v="1407.2742816076347"/>
    <n v="552414"/>
    <n v="24794"/>
    <n v="777398015"/>
    <n v="120689"/>
    <n v="21.85"/>
    <n v="13.2"/>
    <n v="-3.55"/>
    <x v="1"/>
    <x v="0"/>
  </r>
  <r>
    <x v="15"/>
    <x v="5"/>
    <x v="1"/>
    <n v="1391"/>
    <n v="1400"/>
    <n v="1383.9"/>
    <n v="1397.15"/>
    <n v="1392.1358896264048"/>
    <n v="120826"/>
    <n v="14199"/>
    <n v="168206211"/>
    <n v="46534"/>
    <n v="38.51"/>
    <n v="16.100000000000001"/>
    <n v="6.15"/>
    <x v="0"/>
    <x v="0"/>
  </r>
  <r>
    <x v="15"/>
    <x v="6"/>
    <x v="1"/>
    <n v="1411.55"/>
    <n v="1413.45"/>
    <n v="1390.1"/>
    <n v="1394.45"/>
    <n v="1405.1471828679059"/>
    <n v="97688"/>
    <n v="3536"/>
    <n v="137266018"/>
    <n v="60031"/>
    <n v="61.45"/>
    <n v="23.35"/>
    <n v="-17.100000000000001"/>
    <x v="1"/>
    <x v="0"/>
  </r>
  <r>
    <x v="15"/>
    <x v="7"/>
    <x v="1"/>
    <n v="1398"/>
    <n v="1412.15"/>
    <n v="1397.95"/>
    <n v="1410.7"/>
    <n v="1405.8640419186979"/>
    <n v="82827"/>
    <n v="5484"/>
    <n v="116443501"/>
    <n v="46880"/>
    <n v="56.6"/>
    <n v="14.2"/>
    <n v="12.7"/>
    <x v="0"/>
    <x v="0"/>
  </r>
  <r>
    <x v="15"/>
    <x v="8"/>
    <x v="2"/>
    <n v="1392"/>
    <n v="1404.8"/>
    <n v="1391.7"/>
    <n v="1398"/>
    <n v="1400.182213389641"/>
    <n v="48306"/>
    <n v="3135"/>
    <n v="67637202"/>
    <n v="27822"/>
    <n v="57.6"/>
    <n v="13.1"/>
    <n v="6"/>
    <x v="0"/>
    <x v="0"/>
  </r>
  <r>
    <x v="15"/>
    <x v="9"/>
    <x v="2"/>
    <n v="1410.7"/>
    <n v="1411.65"/>
    <n v="1396.15"/>
    <n v="1398.8"/>
    <n v="1403.3499362986761"/>
    <n v="90265"/>
    <n v="7299"/>
    <n v="126673382"/>
    <n v="48437"/>
    <n v="53.66"/>
    <n v="15.5"/>
    <n v="-11.9"/>
    <x v="1"/>
    <x v="0"/>
  </r>
  <r>
    <x v="15"/>
    <x v="10"/>
    <x v="2"/>
    <n v="1421.3"/>
    <n v="1426.05"/>
    <n v="1413.3"/>
    <n v="1416.7"/>
    <n v="1417.4614851392955"/>
    <n v="676583"/>
    <n v="24534"/>
    <n v="959030344"/>
    <n v="73020"/>
    <n v="10.79"/>
    <n v="12.75"/>
    <n v="-4.5999999999999996"/>
    <x v="1"/>
    <x v="0"/>
  </r>
  <r>
    <x v="15"/>
    <x v="11"/>
    <x v="2"/>
    <n v="1439.95"/>
    <n v="1439.95"/>
    <n v="1423.6"/>
    <n v="1433.2"/>
    <n v="1427.7682068710851"/>
    <n v="292472"/>
    <n v="7873"/>
    <n v="417582223"/>
    <n v="185071"/>
    <n v="63.28"/>
    <n v="16.350000000000001"/>
    <n v="-6.75"/>
    <x v="1"/>
    <x v="0"/>
  </r>
  <r>
    <x v="15"/>
    <x v="12"/>
    <x v="3"/>
    <n v="1441.35"/>
    <n v="1445.5"/>
    <n v="1430"/>
    <n v="1436.2"/>
    <n v="1433.7524768028056"/>
    <n v="273740"/>
    <n v="5331"/>
    <n v="392475403"/>
    <n v="214267"/>
    <n v="78.27"/>
    <n v="15.5"/>
    <n v="-5.15"/>
    <x v="1"/>
    <x v="0"/>
  </r>
  <r>
    <x v="15"/>
    <x v="13"/>
    <x v="3"/>
    <n v="1440.7"/>
    <n v="1447.7"/>
    <n v="1436.05"/>
    <n v="1445.8"/>
    <n v="1443.0261309147679"/>
    <n v="80709"/>
    <n v="3737"/>
    <n v="116465196"/>
    <n v="52184"/>
    <n v="64.66"/>
    <n v="11.65"/>
    <n v="5.0999999999999996"/>
    <x v="0"/>
    <x v="0"/>
  </r>
  <r>
    <x v="15"/>
    <x v="14"/>
    <x v="3"/>
    <n v="1439.9"/>
    <n v="1439.9"/>
    <n v="1424"/>
    <n v="1430.25"/>
    <n v="1429.703826252244"/>
    <n v="142045"/>
    <n v="4871"/>
    <n v="203082280"/>
    <n v="96583"/>
    <n v="67.989999999999995"/>
    <n v="15.9"/>
    <n v="-9.65"/>
    <x v="1"/>
    <x v="0"/>
  </r>
  <r>
    <x v="15"/>
    <x v="15"/>
    <x v="3"/>
    <n v="1430.25"/>
    <n v="1438.85"/>
    <n v="1426.25"/>
    <n v="1436.4"/>
    <n v="1435.676501077216"/>
    <n v="320270"/>
    <n v="12955"/>
    <n v="459804113"/>
    <n v="91607"/>
    <n v="28.6"/>
    <n v="12.6"/>
    <n v="6.15"/>
    <x v="0"/>
    <x v="0"/>
  </r>
  <r>
    <x v="15"/>
    <x v="16"/>
    <x v="3"/>
    <n v="1431.25"/>
    <n v="1451.95"/>
    <n v="1431.15"/>
    <n v="1434.6"/>
    <n v="1440.7615130294432"/>
    <n v="192065"/>
    <n v="6352"/>
    <n v="276719860"/>
    <n v="136265"/>
    <n v="70.95"/>
    <n v="20.8"/>
    <n v="3.35"/>
    <x v="0"/>
    <x v="0"/>
  </r>
  <r>
    <x v="15"/>
    <x v="17"/>
    <x v="4"/>
    <n v="1417.95"/>
    <n v="1431"/>
    <n v="1415"/>
    <n v="1427.3"/>
    <n v="1426.3215128695065"/>
    <n v="338086"/>
    <n v="7239"/>
    <n v="482219335"/>
    <n v="289283"/>
    <n v="85.56"/>
    <n v="16"/>
    <n v="9.35"/>
    <x v="0"/>
    <x v="0"/>
  </r>
  <r>
    <x v="15"/>
    <x v="18"/>
    <x v="4"/>
    <n v="1422.1"/>
    <n v="1427.2"/>
    <n v="1415.55"/>
    <n v="1421.15"/>
    <n v="1420.1998797319741"/>
    <n v="1396880"/>
    <n v="9909"/>
    <n v="1983848808"/>
    <n v="420543"/>
    <n v="30.11"/>
    <n v="11.65"/>
    <n v="-0.95"/>
    <x v="1"/>
    <x v="0"/>
  </r>
  <r>
    <x v="15"/>
    <x v="19"/>
    <x v="4"/>
    <n v="1429.25"/>
    <n v="1433.65"/>
    <n v="1420.8"/>
    <n v="1422.1"/>
    <n v="1424.0749822399757"/>
    <n v="171734"/>
    <n v="9408"/>
    <n v="244562093"/>
    <n v="46112"/>
    <n v="26.85"/>
    <n v="12.85"/>
    <n v="-7.15"/>
    <x v="1"/>
    <x v="0"/>
  </r>
  <r>
    <x v="15"/>
    <x v="20"/>
    <x v="4"/>
    <n v="1431.95"/>
    <n v="1438.8"/>
    <n v="1419.85"/>
    <n v="1436.7"/>
    <n v="1425.812704522787"/>
    <n v="242638"/>
    <n v="6791"/>
    <n v="345956343"/>
    <n v="179640"/>
    <n v="74.040000000000006"/>
    <n v="18.95"/>
    <n v="4.75"/>
    <x v="0"/>
    <x v="0"/>
  </r>
  <r>
    <x v="15"/>
    <x v="21"/>
    <x v="0"/>
    <n v="1446.2"/>
    <n v="1446.2"/>
    <n v="1432.25"/>
    <n v="1436.45"/>
    <n v="1437.1304053184449"/>
    <n v="878001"/>
    <n v="4483"/>
    <n v="1261801933"/>
    <n v="157799"/>
    <n v="17.97"/>
    <n v="13.95"/>
    <n v="-9.75"/>
    <x v="1"/>
    <x v="0"/>
  </r>
  <r>
    <x v="15"/>
    <x v="22"/>
    <x v="0"/>
    <n v="1442.95"/>
    <n v="1447.15"/>
    <n v="1428.85"/>
    <n v="1440.05"/>
    <n v="1435.1296490035047"/>
    <n v="229404"/>
    <n v="6261"/>
    <n v="329224482"/>
    <n v="184035"/>
    <n v="80.22"/>
    <n v="18.3"/>
    <n v="-2.9"/>
    <x v="1"/>
    <x v="0"/>
  </r>
  <r>
    <x v="15"/>
    <x v="23"/>
    <x v="0"/>
    <n v="1440.35"/>
    <n v="1453"/>
    <n v="1440.35"/>
    <n v="1444.75"/>
    <n v="1445.5219300474685"/>
    <n v="98381"/>
    <n v="2668"/>
    <n v="142211893"/>
    <n v="76633"/>
    <n v="77.89"/>
    <n v="12.65"/>
    <n v="4.4000000000000004"/>
    <x v="0"/>
    <x v="0"/>
  </r>
  <r>
    <x v="15"/>
    <x v="24"/>
    <x v="0"/>
    <n v="1456.95"/>
    <n v="1461"/>
    <n v="1440.95"/>
    <n v="1444.3"/>
    <n v="1446.1177923959597"/>
    <n v="1693021"/>
    <n v="10529"/>
    <n v="2448307791"/>
    <n v="67558"/>
    <n v="3.99"/>
    <n v="20.05"/>
    <n v="-12.65"/>
    <x v="1"/>
    <x v="0"/>
  </r>
  <r>
    <x v="15"/>
    <x v="25"/>
    <x v="0"/>
    <n v="1476.1"/>
    <n v="1477.7"/>
    <n v="1461.6"/>
    <n v="1463"/>
    <n v="1468.4333462382242"/>
    <n v="46494"/>
    <n v="2696"/>
    <n v="68273340"/>
    <n v="23378"/>
    <n v="50.28"/>
    <n v="16.100000000000001"/>
    <n v="-13.1"/>
    <x v="1"/>
    <x v="0"/>
  </r>
  <r>
    <x v="15"/>
    <x v="26"/>
    <x v="1"/>
    <n v="1478"/>
    <n v="1485"/>
    <n v="1458"/>
    <n v="1471.4"/>
    <n v="1474.3602820481142"/>
    <n v="113314"/>
    <n v="4659"/>
    <n v="167065661"/>
    <n v="70725"/>
    <n v="62.42"/>
    <n v="27"/>
    <n v="-6.6"/>
    <x v="1"/>
    <x v="0"/>
  </r>
  <r>
    <x v="15"/>
    <x v="27"/>
    <x v="2"/>
    <n v="1471"/>
    <n v="1494.1"/>
    <n v="1464.4"/>
    <n v="1481.6"/>
    <n v="1476.1546944802706"/>
    <n v="106998"/>
    <n v="5571"/>
    <n v="157945600"/>
    <n v="57008"/>
    <n v="53.28"/>
    <n v="29.7"/>
    <n v="10.6"/>
    <x v="0"/>
    <x v="0"/>
  </r>
  <r>
    <x v="15"/>
    <x v="28"/>
    <x v="2"/>
    <n v="1490"/>
    <n v="1490"/>
    <n v="1477.15"/>
    <n v="1481.7"/>
    <n v="1483.2457203137567"/>
    <n v="95743"/>
    <n v="5237"/>
    <n v="142010395"/>
    <n v="66339"/>
    <n v="69.290000000000006"/>
    <n v="12.85"/>
    <n v="-8.3000000000000007"/>
    <x v="1"/>
    <x v="0"/>
  </r>
  <r>
    <x v="15"/>
    <x v="29"/>
    <x v="2"/>
    <n v="1476.35"/>
    <n v="1489.85"/>
    <n v="1475.15"/>
    <n v="1486.25"/>
    <n v="1485.459567828226"/>
    <n v="942727"/>
    <n v="22596"/>
    <n v="1400382842"/>
    <n v="129150"/>
    <n v="13.7"/>
    <n v="14.7"/>
    <n v="9.9"/>
    <x v="0"/>
    <x v="0"/>
  </r>
  <r>
    <x v="15"/>
    <x v="30"/>
    <x v="2"/>
    <n v="1474.2"/>
    <n v="1493.6"/>
    <n v="1474.2"/>
    <n v="1488.65"/>
    <n v="1486.7410551934429"/>
    <n v="214482"/>
    <n v="8865"/>
    <n v="318879195"/>
    <n v="67189"/>
    <n v="31.33"/>
    <n v="19.399999999999999"/>
    <n v="14.45"/>
    <x v="0"/>
    <x v="0"/>
  </r>
  <r>
    <x v="15"/>
    <x v="31"/>
    <x v="3"/>
    <n v="1489.4"/>
    <n v="1493.7"/>
    <n v="1473.7"/>
    <n v="1476.6"/>
    <n v="1480.0646505808759"/>
    <n v="139875"/>
    <n v="5425"/>
    <n v="207024043"/>
    <n v="29266"/>
    <n v="20.92"/>
    <n v="20"/>
    <n v="-12.8"/>
    <x v="1"/>
    <x v="0"/>
  </r>
  <r>
    <x v="15"/>
    <x v="32"/>
    <x v="3"/>
    <n v="1488.5"/>
    <n v="1488.5"/>
    <n v="1476.8"/>
    <n v="1482.7"/>
    <n v="1483.8845934733215"/>
    <n v="149203"/>
    <n v="3038"/>
    <n v="221400033"/>
    <n v="118584"/>
    <n v="79.48"/>
    <n v="11.7"/>
    <n v="-5.8"/>
    <x v="1"/>
    <x v="0"/>
  </r>
  <r>
    <x v="15"/>
    <x v="33"/>
    <x v="3"/>
    <n v="1482"/>
    <n v="1489.95"/>
    <n v="1472.5"/>
    <n v="1487.75"/>
    <n v="1479.1259965487627"/>
    <n v="1250566"/>
    <n v="5149"/>
    <n v="1849744681"/>
    <n v="173053"/>
    <n v="13.84"/>
    <n v="17.45"/>
    <n v="5.75"/>
    <x v="0"/>
    <x v="0"/>
  </r>
  <r>
    <x v="15"/>
    <x v="34"/>
    <x v="3"/>
    <n v="1471.15"/>
    <n v="1482"/>
    <n v="1470.15"/>
    <n v="1473.55"/>
    <n v="1474.2409971617992"/>
    <n v="1748643"/>
    <n v="33110"/>
    <n v="2577921200"/>
    <n v="566235"/>
    <n v="32.380000000000003"/>
    <n v="11.85"/>
    <n v="2.4"/>
    <x v="0"/>
    <x v="0"/>
  </r>
  <r>
    <x v="15"/>
    <x v="35"/>
    <x v="3"/>
    <n v="1440.65"/>
    <n v="1467.6"/>
    <n v="1436.35"/>
    <n v="1465.85"/>
    <n v="1456.3942321274308"/>
    <n v="672553"/>
    <n v="17448"/>
    <n v="979502310"/>
    <n v="383737"/>
    <n v="57.06"/>
    <n v="31.25"/>
    <n v="25.2"/>
    <x v="0"/>
    <x v="0"/>
  </r>
  <r>
    <x v="15"/>
    <x v="36"/>
    <x v="4"/>
    <n v="1417"/>
    <n v="1428.65"/>
    <n v="1408.35"/>
    <n v="1426.5"/>
    <n v="1415.9428879737845"/>
    <n v="252066"/>
    <n v="8610"/>
    <n v="356911060"/>
    <n v="149339"/>
    <n v="59.25"/>
    <n v="20.3"/>
    <n v="9.5"/>
    <x v="0"/>
    <x v="0"/>
  </r>
  <r>
    <x v="15"/>
    <x v="37"/>
    <x v="4"/>
    <n v="1420.95"/>
    <n v="1421"/>
    <n v="1409.3"/>
    <n v="1419.05"/>
    <n v="1413.8807988079736"/>
    <n v="1383862"/>
    <n v="7998"/>
    <n v="1956615910"/>
    <n v="769537"/>
    <n v="55.61"/>
    <n v="11.7"/>
    <n v="-1.9"/>
    <x v="1"/>
    <x v="0"/>
  </r>
  <r>
    <x v="15"/>
    <x v="38"/>
    <x v="4"/>
    <n v="1423.05"/>
    <n v="1429.15"/>
    <n v="1419"/>
    <n v="1425.05"/>
    <n v="1425.0260334406205"/>
    <n v="618589"/>
    <n v="4516"/>
    <n v="881505429"/>
    <n v="575406"/>
    <n v="93.02"/>
    <n v="10.15"/>
    <n v="2"/>
    <x v="0"/>
    <x v="0"/>
  </r>
  <r>
    <x v="15"/>
    <x v="39"/>
    <x v="4"/>
    <n v="1422"/>
    <n v="1433.8"/>
    <n v="1419.9"/>
    <n v="1431.45"/>
    <n v="1429.5201987717649"/>
    <n v="1004368"/>
    <n v="13211"/>
    <n v="1435764343"/>
    <n v="184940"/>
    <n v="18.41"/>
    <n v="13.9"/>
    <n v="9.4499999999999993"/>
    <x v="0"/>
    <x v="0"/>
  </r>
  <r>
    <x v="15"/>
    <x v="40"/>
    <x v="4"/>
    <n v="1424"/>
    <n v="1424.7"/>
    <n v="1416"/>
    <n v="1422.75"/>
    <n v="1421.6567359744629"/>
    <n v="1956057"/>
    <n v="5340"/>
    <n v="2780841610"/>
    <n v="1929090"/>
    <n v="98.62"/>
    <n v="8.6999999999999993"/>
    <n v="-1.25"/>
    <x v="1"/>
    <x v="0"/>
  </r>
  <r>
    <x v="15"/>
    <x v="41"/>
    <x v="0"/>
    <n v="1423.6"/>
    <n v="1427.95"/>
    <n v="1414.55"/>
    <n v="1422.2"/>
    <n v="1419.6100181519014"/>
    <n v="306304"/>
    <n v="5727"/>
    <n v="434832227"/>
    <n v="233431"/>
    <n v="76.209999999999994"/>
    <n v="13.4"/>
    <n v="-1.4"/>
    <x v="1"/>
    <x v="0"/>
  </r>
  <r>
    <x v="15"/>
    <x v="42"/>
    <x v="0"/>
    <n v="1433"/>
    <n v="1438.65"/>
    <n v="1422.25"/>
    <n v="1424.5"/>
    <n v="1426.3513077436362"/>
    <n v="182834"/>
    <n v="6349"/>
    <n v="260785515"/>
    <n v="115543"/>
    <n v="63.2"/>
    <n v="16.399999999999999"/>
    <n v="-8.5"/>
    <x v="1"/>
    <x v="0"/>
  </r>
  <r>
    <x v="15"/>
    <x v="43"/>
    <x v="0"/>
    <n v="1439.95"/>
    <n v="1439.95"/>
    <n v="1426.6"/>
    <n v="1432"/>
    <n v="1431.1350220334148"/>
    <n v="189258"/>
    <n v="5329"/>
    <n v="270853752"/>
    <n v="152018"/>
    <n v="80.319999999999993"/>
    <n v="13.35"/>
    <n v="-7.95"/>
    <x v="1"/>
    <x v="0"/>
  </r>
  <r>
    <x v="15"/>
    <x v="44"/>
    <x v="0"/>
    <n v="1437.95"/>
    <n v="1445.4"/>
    <n v="1430.5"/>
    <n v="1442.15"/>
    <n v="1441.2480841599561"/>
    <n v="780989"/>
    <n v="13575"/>
    <n v="1125598900"/>
    <n v="277506"/>
    <n v="35.53"/>
    <n v="14.9"/>
    <n v="4.2"/>
    <x v="0"/>
    <x v="0"/>
  </r>
  <r>
    <x v="15"/>
    <x v="45"/>
    <x v="0"/>
    <n v="1439.65"/>
    <n v="1440.45"/>
    <n v="1429.55"/>
    <n v="1435.55"/>
    <n v="1432.6683226418431"/>
    <n v="124398"/>
    <n v="3144"/>
    <n v="178221074"/>
    <n v="74575"/>
    <n v="59.95"/>
    <n v="10.9"/>
    <n v="-4.0999999999999996"/>
    <x v="1"/>
    <x v="0"/>
  </r>
  <r>
    <x v="15"/>
    <x v="46"/>
    <x v="1"/>
    <n v="1426"/>
    <n v="1444"/>
    <n v="1421.1"/>
    <n v="1442.65"/>
    <n v="1428.8941015583907"/>
    <n v="332715"/>
    <n v="9697"/>
    <n v="475414501"/>
    <n v="156898"/>
    <n v="47.16"/>
    <n v="22.9"/>
    <n v="16.649999999999999"/>
    <x v="0"/>
    <x v="0"/>
  </r>
  <r>
    <x v="15"/>
    <x v="47"/>
    <x v="1"/>
    <n v="1431.3"/>
    <n v="1446.4"/>
    <n v="1424.15"/>
    <n v="1426.2"/>
    <n v="1430.20906904294"/>
    <n v="199977"/>
    <n v="5541"/>
    <n v="286008919"/>
    <n v="127900"/>
    <n v="63.96"/>
    <n v="22.25"/>
    <n v="-5.0999999999999996"/>
    <x v="1"/>
    <x v="0"/>
  </r>
  <r>
    <x v="15"/>
    <x v="48"/>
    <x v="1"/>
    <n v="1434.05"/>
    <n v="1451"/>
    <n v="1422.65"/>
    <n v="1428.15"/>
    <n v="1428.6991690245236"/>
    <n v="369686"/>
    <n v="7400"/>
    <n v="528170081"/>
    <n v="302134"/>
    <n v="81.73"/>
    <n v="28.35"/>
    <n v="-5.9"/>
    <x v="1"/>
    <x v="0"/>
  </r>
  <r>
    <x v="15"/>
    <x v="49"/>
    <x v="1"/>
    <n v="1445.8"/>
    <n v="1448.45"/>
    <n v="1429.95"/>
    <n v="1432"/>
    <n v="1434.7229155519983"/>
    <n v="1379334"/>
    <n v="18045"/>
    <n v="1978962098"/>
    <n v="376344"/>
    <n v="27.28"/>
    <n v="18.5"/>
    <n v="-13.8"/>
    <x v="1"/>
    <x v="0"/>
  </r>
  <r>
    <x v="15"/>
    <x v="50"/>
    <x v="2"/>
    <n v="1461.75"/>
    <n v="1461.8"/>
    <n v="1442.5"/>
    <n v="1445.8"/>
    <n v="1451.2976015339605"/>
    <n v="120994"/>
    <n v="4897"/>
    <n v="175598302"/>
    <n v="38031"/>
    <n v="31.43"/>
    <n v="19.3"/>
    <n v="-15.95"/>
    <x v="1"/>
    <x v="0"/>
  </r>
  <r>
    <x v="15"/>
    <x v="51"/>
    <x v="3"/>
    <n v="1438"/>
    <n v="1465.4"/>
    <n v="1438"/>
    <n v="1461.75"/>
    <n v="1452.9326605907345"/>
    <n v="332569"/>
    <n v="9690"/>
    <n v="483200362"/>
    <n v="240383"/>
    <n v="72.28"/>
    <n v="27.4"/>
    <n v="23.75"/>
    <x v="0"/>
    <x v="0"/>
  </r>
  <r>
    <x v="15"/>
    <x v="52"/>
    <x v="3"/>
    <n v="1423.95"/>
    <n v="1447.5"/>
    <n v="1423.2"/>
    <n v="1439.25"/>
    <n v="1435.5798508044234"/>
    <n v="141157"/>
    <n v="3186"/>
    <n v="202642145"/>
    <n v="76282"/>
    <n v="54.04"/>
    <n v="24.3"/>
    <n v="15.3"/>
    <x v="0"/>
    <x v="0"/>
  </r>
  <r>
    <x v="15"/>
    <x v="53"/>
    <x v="3"/>
    <n v="1423.95"/>
    <n v="1428.95"/>
    <n v="1416.4"/>
    <n v="1425.8"/>
    <n v="1421.4863566906788"/>
    <n v="109944"/>
    <n v="2537"/>
    <n v="156283896"/>
    <n v="83224"/>
    <n v="75.7"/>
    <n v="12.55"/>
    <n v="1.85"/>
    <x v="0"/>
    <x v="0"/>
  </r>
  <r>
    <x v="15"/>
    <x v="54"/>
    <x v="3"/>
    <n v="1426.25"/>
    <n v="1436.2"/>
    <n v="1416.4"/>
    <n v="1423.9"/>
    <n v="1424.8178212772239"/>
    <n v="894111"/>
    <n v="19283"/>
    <n v="1273945287"/>
    <n v="88729"/>
    <n v="9.92"/>
    <n v="19.8"/>
    <n v="-2.35"/>
    <x v="1"/>
    <x v="0"/>
  </r>
  <r>
    <x v="15"/>
    <x v="55"/>
    <x v="3"/>
    <n v="1413.9"/>
    <n v="1423"/>
    <n v="1412.25"/>
    <n v="1419.6"/>
    <n v="1418.3284978643567"/>
    <n v="125255"/>
    <n v="4680"/>
    <n v="177652736"/>
    <n v="78218"/>
    <n v="62.45"/>
    <n v="10.75"/>
    <n v="5.7"/>
    <x v="0"/>
    <x v="0"/>
  </r>
  <r>
    <x v="15"/>
    <x v="56"/>
    <x v="4"/>
    <n v="1411.35"/>
    <n v="1433.45"/>
    <n v="1410.85"/>
    <n v="1427.35"/>
    <n v="1426.9880565037693"/>
    <n v="375267"/>
    <n v="8926"/>
    <n v="535501527"/>
    <n v="168923"/>
    <n v="45.01"/>
    <n v="22.6"/>
    <n v="16"/>
    <x v="0"/>
    <x v="0"/>
  </r>
  <r>
    <x v="15"/>
    <x v="57"/>
    <x v="4"/>
    <n v="1409.95"/>
    <n v="1414.9"/>
    <n v="1405.1"/>
    <n v="1411.35"/>
    <n v="1409.502941259253"/>
    <n v="35529"/>
    <n v="2061"/>
    <n v="50078230"/>
    <n v="18606"/>
    <n v="52.37"/>
    <n v="9.8000000000000007"/>
    <n v="1.4"/>
    <x v="0"/>
    <x v="0"/>
  </r>
  <r>
    <x v="15"/>
    <x v="58"/>
    <x v="4"/>
    <n v="1417.5"/>
    <n v="1431.8"/>
    <n v="1410.3"/>
    <n v="1412.25"/>
    <n v="1414.242949617003"/>
    <n v="92690"/>
    <n v="2123"/>
    <n v="131086179"/>
    <n v="57076"/>
    <n v="61.58"/>
    <n v="21.5"/>
    <n v="-5.25"/>
    <x v="1"/>
    <x v="0"/>
  </r>
  <r>
    <x v="15"/>
    <x v="59"/>
    <x v="4"/>
    <n v="1427.2"/>
    <n v="1429.8"/>
    <n v="1417.6"/>
    <n v="1423.05"/>
    <n v="1421.5017404296318"/>
    <n v="1503939"/>
    <n v="20411"/>
    <n v="2137851906"/>
    <n v="536508"/>
    <n v="35.67"/>
    <n v="12.2"/>
    <n v="-4.1500000000000004"/>
    <x v="1"/>
    <x v="0"/>
  </r>
  <r>
    <x v="15"/>
    <x v="60"/>
    <x v="4"/>
    <n v="1416.5"/>
    <n v="1429"/>
    <n v="1414.15"/>
    <n v="1426.85"/>
    <n v="1422.158573415586"/>
    <n v="310588"/>
    <n v="10607"/>
    <n v="441705387"/>
    <n v="131830"/>
    <n v="42.45"/>
    <n v="14.85"/>
    <n v="10.35"/>
    <x v="0"/>
    <x v="0"/>
  </r>
  <r>
    <x v="15"/>
    <x v="61"/>
    <x v="0"/>
    <n v="1401.05"/>
    <n v="1421.3"/>
    <n v="1401.05"/>
    <n v="1416.2"/>
    <n v="1412.4933330694271"/>
    <n v="151569"/>
    <n v="6641"/>
    <n v="214090202"/>
    <n v="61381"/>
    <n v="40.5"/>
    <n v="20.25"/>
    <n v="15.15"/>
    <x v="0"/>
    <x v="0"/>
  </r>
  <r>
    <x v="15"/>
    <x v="62"/>
    <x v="0"/>
    <n v="1431"/>
    <n v="1436.45"/>
    <n v="1419.6"/>
    <n v="1425.3"/>
    <n v="1424.7661883391161"/>
    <n v="106064"/>
    <n v="2022"/>
    <n v="151116401"/>
    <n v="71506"/>
    <n v="67.42"/>
    <n v="16.850000000000001"/>
    <n v="-5.7"/>
    <x v="1"/>
    <x v="0"/>
  </r>
  <r>
    <x v="15"/>
    <x v="63"/>
    <x v="0"/>
    <n v="1423"/>
    <n v="1434.4"/>
    <n v="1418.35"/>
    <n v="1430.85"/>
    <n v="1430.4649490044567"/>
    <n v="170309"/>
    <n v="3626"/>
    <n v="243621055"/>
    <n v="113293"/>
    <n v="66.52"/>
    <n v="16.05"/>
    <n v="7.85"/>
    <x v="0"/>
    <x v="0"/>
  </r>
  <r>
    <x v="15"/>
    <x v="64"/>
    <x v="0"/>
    <n v="1440"/>
    <n v="1440.9"/>
    <n v="1416.5"/>
    <n v="1422.9"/>
    <n v="1420.8540584508366"/>
    <n v="1207271"/>
    <n v="16542"/>
    <n v="1715355900"/>
    <n v="864145"/>
    <n v="71.58"/>
    <n v="24.4"/>
    <n v="-17.100000000000001"/>
    <x v="1"/>
    <x v="0"/>
  </r>
  <r>
    <x v="15"/>
    <x v="65"/>
    <x v="0"/>
    <n v="1467.45"/>
    <n v="1467.5"/>
    <n v="1434"/>
    <n v="1434.95"/>
    <n v="1438.8272973385385"/>
    <n v="583251"/>
    <n v="8017"/>
    <n v="839197460"/>
    <n v="434290"/>
    <n v="74.459999999999994"/>
    <n v="33.5"/>
    <n v="-32.5"/>
    <x v="1"/>
    <x v="0"/>
  </r>
  <r>
    <x v="15"/>
    <x v="66"/>
    <x v="1"/>
    <n v="1447.1"/>
    <n v="1461.95"/>
    <n v="1442.8"/>
    <n v="1459.5"/>
    <n v="1456.8842092930954"/>
    <n v="418246"/>
    <n v="13000"/>
    <n v="609335993"/>
    <n v="160388"/>
    <n v="38.35"/>
    <n v="19.149999999999999"/>
    <n v="12.4"/>
    <x v="0"/>
    <x v="0"/>
  </r>
  <r>
    <x v="15"/>
    <x v="67"/>
    <x v="1"/>
    <n v="1430.35"/>
    <n v="1458.5"/>
    <n v="1428"/>
    <n v="1454.75"/>
    <n v="1446.0249990728723"/>
    <n v="269650"/>
    <n v="7459"/>
    <n v="389920641"/>
    <n v="195483"/>
    <n v="72.5"/>
    <n v="30.5"/>
    <n v="24.4"/>
    <x v="0"/>
    <x v="0"/>
  </r>
  <r>
    <x v="15"/>
    <x v="68"/>
    <x v="1"/>
    <n v="1441.9"/>
    <n v="1441.9"/>
    <n v="1426"/>
    <n v="1431.1"/>
    <n v="1430.9382953424242"/>
    <n v="79054"/>
    <n v="4350"/>
    <n v="113121396"/>
    <n v="35088"/>
    <n v="44.38"/>
    <n v="15.9"/>
    <n v="-10.8"/>
    <x v="1"/>
    <x v="0"/>
  </r>
  <r>
    <x v="15"/>
    <x v="69"/>
    <x v="1"/>
    <n v="1451.35"/>
    <n v="1453.95"/>
    <n v="1431.75"/>
    <n v="1438"/>
    <n v="1437.8684513895744"/>
    <n v="1256068"/>
    <n v="31785"/>
    <n v="1806060550"/>
    <n v="125254"/>
    <n v="9.9700000000000006"/>
    <n v="22.2"/>
    <n v="-13.35"/>
    <x v="1"/>
    <x v="0"/>
  </r>
  <r>
    <x v="15"/>
    <x v="70"/>
    <x v="1"/>
    <n v="1442.95"/>
    <n v="1454.85"/>
    <n v="1432.2"/>
    <n v="1451.05"/>
    <n v="1443.4661794080262"/>
    <n v="330420"/>
    <n v="11629"/>
    <n v="476950095"/>
    <n v="140275"/>
    <n v="42.45"/>
    <n v="22.65"/>
    <n v="8.1"/>
    <x v="0"/>
    <x v="0"/>
  </r>
  <r>
    <x v="15"/>
    <x v="71"/>
    <x v="2"/>
    <n v="1460.25"/>
    <n v="1461"/>
    <n v="1444.35"/>
    <n v="1445.95"/>
    <n v="1452.2431155201355"/>
    <n v="132254"/>
    <n v="5282"/>
    <n v="192064961"/>
    <n v="70836"/>
    <n v="53.56"/>
    <n v="16.649999999999999"/>
    <n v="-14.3"/>
    <x v="1"/>
    <x v="0"/>
  </r>
  <r>
    <x v="15"/>
    <x v="72"/>
    <x v="2"/>
    <n v="1453.85"/>
    <n v="1463"/>
    <n v="1445.05"/>
    <n v="1456.65"/>
    <n v="1449.1827220954608"/>
    <n v="107814"/>
    <n v="2901"/>
    <n v="156242186"/>
    <n v="70374"/>
    <n v="65.27"/>
    <n v="17.95"/>
    <n v="2.8"/>
    <x v="0"/>
    <x v="0"/>
  </r>
  <r>
    <x v="15"/>
    <x v="73"/>
    <x v="2"/>
    <n v="1446.4"/>
    <n v="1458.1"/>
    <n v="1443.15"/>
    <n v="1453.75"/>
    <n v="1451.6995310750281"/>
    <n v="142880"/>
    <n v="5165"/>
    <n v="207418829"/>
    <n v="95207"/>
    <n v="66.63"/>
    <n v="14.95"/>
    <n v="7.35"/>
    <x v="0"/>
    <x v="0"/>
  </r>
  <r>
    <x v="15"/>
    <x v="74"/>
    <x v="2"/>
    <n v="1451"/>
    <n v="1462.75"/>
    <n v="1435.3"/>
    <n v="1447.05"/>
    <n v="1445.5046443945453"/>
    <n v="1176149"/>
    <n v="27225"/>
    <n v="1700128842"/>
    <n v="259682"/>
    <n v="22.08"/>
    <n v="27.45"/>
    <n v="-3.95"/>
    <x v="1"/>
    <x v="0"/>
  </r>
  <r>
    <x v="15"/>
    <x v="75"/>
    <x v="2"/>
    <n v="1453.05"/>
    <n v="1471.1"/>
    <n v="1453.05"/>
    <n v="1460.5"/>
    <n v="1460.2380198554406"/>
    <n v="325956"/>
    <n v="10161"/>
    <n v="475973344"/>
    <n v="173395"/>
    <n v="53.2"/>
    <n v="18.05"/>
    <n v="7.45"/>
    <x v="0"/>
    <x v="0"/>
  </r>
  <r>
    <x v="15"/>
    <x v="76"/>
    <x v="3"/>
    <n v="1440.55"/>
    <n v="1451.15"/>
    <n v="1435"/>
    <n v="1449.9"/>
    <n v="1446.7950531528334"/>
    <n v="118338"/>
    <n v="3429"/>
    <n v="171210833"/>
    <n v="74525"/>
    <n v="62.98"/>
    <n v="16.149999999999999"/>
    <n v="9.35"/>
    <x v="0"/>
    <x v="0"/>
  </r>
  <r>
    <x v="15"/>
    <x v="77"/>
    <x v="3"/>
    <n v="1438.35"/>
    <n v="1444.95"/>
    <n v="1428"/>
    <n v="1442"/>
    <n v="1433.563615134236"/>
    <n v="125041"/>
    <n v="5663"/>
    <n v="179254228"/>
    <n v="41671"/>
    <n v="33.33"/>
    <n v="16.95"/>
    <n v="3.65"/>
    <x v="0"/>
    <x v="0"/>
  </r>
  <r>
    <x v="15"/>
    <x v="78"/>
    <x v="3"/>
    <n v="1440.4"/>
    <n v="1451.6"/>
    <n v="1438.5"/>
    <n v="1444.95"/>
    <n v="1443.3336098289305"/>
    <n v="102473"/>
    <n v="3868"/>
    <n v="147902725"/>
    <n v="42442"/>
    <n v="41.42"/>
    <n v="13.1"/>
    <n v="4.55"/>
    <x v="0"/>
    <x v="0"/>
  </r>
  <r>
    <x v="15"/>
    <x v="79"/>
    <x v="3"/>
    <n v="1451.95"/>
    <n v="1458"/>
    <n v="1435.4"/>
    <n v="1437.55"/>
    <n v="1439.2788021386236"/>
    <n v="413537"/>
    <n v="10066"/>
    <n v="595195038"/>
    <n v="158970"/>
    <n v="38.44"/>
    <n v="22.6"/>
    <n v="-14.4"/>
    <x v="1"/>
    <x v="0"/>
  </r>
  <r>
    <x v="15"/>
    <x v="80"/>
    <x v="3"/>
    <n v="1451.95"/>
    <n v="1459.7"/>
    <n v="1444"/>
    <n v="1448.85"/>
    <n v="1454.6202275513594"/>
    <n v="436385"/>
    <n v="8125"/>
    <n v="634774448"/>
    <n v="208146"/>
    <n v="47.7"/>
    <n v="15.7"/>
    <n v="-3.1"/>
    <x v="1"/>
    <x v="0"/>
  </r>
  <r>
    <x v="15"/>
    <x v="81"/>
    <x v="4"/>
    <n v="1452.3"/>
    <n v="1458.55"/>
    <n v="1446.9"/>
    <n v="1453.65"/>
    <n v="1454.0799126279392"/>
    <n v="926612"/>
    <n v="8436"/>
    <n v="1347367896"/>
    <n v="815486"/>
    <n v="88.01"/>
    <n v="11.65"/>
    <n v="1.35"/>
    <x v="0"/>
    <x v="0"/>
  </r>
  <r>
    <x v="15"/>
    <x v="82"/>
    <x v="4"/>
    <n v="1426"/>
    <n v="1456"/>
    <n v="1416"/>
    <n v="1450.85"/>
    <n v="1442.348786601123"/>
    <n v="154401"/>
    <n v="4937"/>
    <n v="222700095"/>
    <n v="101834"/>
    <n v="65.95"/>
    <n v="40"/>
    <n v="24.85"/>
    <x v="0"/>
    <x v="0"/>
  </r>
  <r>
    <x v="15"/>
    <x v="83"/>
    <x v="4"/>
    <n v="1431"/>
    <n v="1439.7"/>
    <n v="1417.2"/>
    <n v="1424.95"/>
    <n v="1427.6527476417414"/>
    <n v="152549"/>
    <n v="5377"/>
    <n v="217786999"/>
    <n v="81784"/>
    <n v="53.61"/>
    <n v="22.5"/>
    <n v="-6.05"/>
    <x v="1"/>
    <x v="0"/>
  </r>
  <r>
    <x v="15"/>
    <x v="84"/>
    <x v="4"/>
    <n v="1441.95"/>
    <n v="1447.6"/>
    <n v="1427.05"/>
    <n v="1431.1"/>
    <n v="1432.1030400206994"/>
    <n v="510161"/>
    <n v="14773"/>
    <n v="730603119"/>
    <n v="246748"/>
    <n v="48.37"/>
    <n v="20.55"/>
    <n v="-10.85"/>
    <x v="1"/>
    <x v="0"/>
  </r>
  <r>
    <x v="15"/>
    <x v="85"/>
    <x v="4"/>
    <n v="1418.95"/>
    <n v="1452.6"/>
    <n v="1403.05"/>
    <n v="1449.7"/>
    <n v="1436.0623768321873"/>
    <n v="118233"/>
    <n v="4654"/>
    <n v="169789963"/>
    <n v="71002"/>
    <n v="60.05"/>
    <n v="49.55"/>
    <n v="30.75"/>
    <x v="0"/>
    <x v="0"/>
  </r>
  <r>
    <x v="15"/>
    <x v="86"/>
    <x v="0"/>
    <n v="1412.1"/>
    <n v="1420.55"/>
    <n v="1386.8"/>
    <n v="1388.7"/>
    <n v="1397.2579023689225"/>
    <n v="153783"/>
    <n v="7138"/>
    <n v="214874512"/>
    <n v="71637"/>
    <n v="46.58"/>
    <n v="33.75"/>
    <n v="-23.4"/>
    <x v="1"/>
    <x v="0"/>
  </r>
  <r>
    <x v="15"/>
    <x v="87"/>
    <x v="0"/>
    <n v="1440"/>
    <n v="1448.5"/>
    <n v="1426.2"/>
    <n v="1433.95"/>
    <n v="1440.8144792070154"/>
    <n v="157481"/>
    <n v="4591"/>
    <n v="226900905"/>
    <n v="120575"/>
    <n v="76.56"/>
    <n v="22.3"/>
    <n v="-6.05"/>
    <x v="1"/>
    <x v="0"/>
  </r>
  <r>
    <x v="15"/>
    <x v="88"/>
    <x v="0"/>
    <n v="1422.05"/>
    <n v="1442"/>
    <n v="1420.7"/>
    <n v="1435.35"/>
    <n v="1430.1184558666173"/>
    <n v="205604"/>
    <n v="6971"/>
    <n v="294038075"/>
    <n v="135485"/>
    <n v="65.900000000000006"/>
    <n v="21.3"/>
    <n v="13.3"/>
    <x v="0"/>
    <x v="0"/>
  </r>
  <r>
    <x v="15"/>
    <x v="89"/>
    <x v="0"/>
    <n v="1427"/>
    <n v="1433.25"/>
    <n v="1420.6"/>
    <n v="1431.65"/>
    <n v="1426.8507690972599"/>
    <n v="184372"/>
    <n v="8781"/>
    <n v="263071330"/>
    <n v="118773"/>
    <n v="64.42"/>
    <n v="12.65"/>
    <n v="4.6500000000000004"/>
    <x v="0"/>
    <x v="0"/>
  </r>
  <r>
    <x v="15"/>
    <x v="90"/>
    <x v="0"/>
    <n v="1437.1"/>
    <n v="1446.2"/>
    <n v="1426.4"/>
    <n v="1428.75"/>
    <n v="1430.7315240117878"/>
    <n v="121482"/>
    <n v="5728"/>
    <n v="173808127"/>
    <n v="90538"/>
    <n v="74.53"/>
    <n v="19.8"/>
    <n v="-8.35"/>
    <x v="1"/>
    <x v="0"/>
  </r>
  <r>
    <x v="15"/>
    <x v="91"/>
    <x v="1"/>
    <n v="1426.4"/>
    <n v="1446.25"/>
    <n v="1425.55"/>
    <n v="1431.75"/>
    <n v="1437.5732662931321"/>
    <n v="537389"/>
    <n v="8116"/>
    <n v="772536060"/>
    <n v="463868"/>
    <n v="86.32"/>
    <n v="20.7"/>
    <n v="5.35"/>
    <x v="0"/>
    <x v="0"/>
  </r>
  <r>
    <x v="15"/>
    <x v="92"/>
    <x v="2"/>
    <n v="1433.05"/>
    <n v="1433.1"/>
    <n v="1415.1"/>
    <n v="1422.55"/>
    <n v="1428.7927683129119"/>
    <n v="436468"/>
    <n v="10347"/>
    <n v="623622322"/>
    <n v="388951"/>
    <n v="89.11"/>
    <n v="18"/>
    <n v="-10.5"/>
    <x v="1"/>
    <x v="0"/>
  </r>
  <r>
    <x v="15"/>
    <x v="93"/>
    <x v="2"/>
    <n v="1425.1"/>
    <n v="1438.15"/>
    <n v="1422.6"/>
    <n v="1429.45"/>
    <n v="1427.4138085171278"/>
    <n v="380316"/>
    <n v="8451"/>
    <n v="542868310"/>
    <n v="265797"/>
    <n v="69.89"/>
    <n v="15.55"/>
    <n v="4.3499999999999996"/>
    <x v="0"/>
    <x v="0"/>
  </r>
  <r>
    <x v="15"/>
    <x v="94"/>
    <x v="2"/>
    <n v="1406"/>
    <n v="1434.9"/>
    <n v="1404.8"/>
    <n v="1428.35"/>
    <n v="1428.2791698602678"/>
    <n v="424025"/>
    <n v="13811"/>
    <n v="605626075"/>
    <n v="365145"/>
    <n v="86.11"/>
    <n v="30.1"/>
    <n v="22.35"/>
    <x v="0"/>
    <x v="0"/>
  </r>
  <r>
    <x v="15"/>
    <x v="95"/>
    <x v="3"/>
    <n v="1410"/>
    <n v="1415.45"/>
    <n v="1388.4"/>
    <n v="1404.55"/>
    <n v="1399.1989083338908"/>
    <n v="254107"/>
    <n v="8029"/>
    <n v="355546237"/>
    <n v="164203"/>
    <n v="64.62"/>
    <n v="27.05"/>
    <n v="-5.45"/>
    <x v="1"/>
    <x v="0"/>
  </r>
  <r>
    <x v="15"/>
    <x v="96"/>
    <x v="3"/>
    <n v="1419.1"/>
    <n v="1420"/>
    <n v="1398.6"/>
    <n v="1402.25"/>
    <n v="1407.6372987554878"/>
    <n v="289511"/>
    <n v="5871"/>
    <n v="407526482"/>
    <n v="221264"/>
    <n v="76.430000000000007"/>
    <n v="21.4"/>
    <n v="-16.850000000000001"/>
    <x v="1"/>
    <x v="0"/>
  </r>
  <r>
    <x v="15"/>
    <x v="97"/>
    <x v="3"/>
    <n v="1429.9"/>
    <n v="1429.9"/>
    <n v="1411.65"/>
    <n v="1424"/>
    <n v="1419.6633975672098"/>
    <n v="275815"/>
    <n v="6111"/>
    <n v="391564460"/>
    <n v="201072"/>
    <n v="72.900000000000006"/>
    <n v="18.25"/>
    <n v="-5.9"/>
    <x v="1"/>
    <x v="0"/>
  </r>
  <r>
    <x v="15"/>
    <x v="98"/>
    <x v="3"/>
    <n v="1414.65"/>
    <n v="1418.5"/>
    <n v="1398.65"/>
    <n v="1416"/>
    <n v="1409.6519511368458"/>
    <n v="351103"/>
    <n v="8848"/>
    <n v="494933029"/>
    <n v="193346"/>
    <n v="55.07"/>
    <n v="19.850000000000001"/>
    <n v="1.35"/>
    <x v="0"/>
    <x v="0"/>
  </r>
  <r>
    <x v="15"/>
    <x v="99"/>
    <x v="3"/>
    <n v="1437"/>
    <n v="1437"/>
    <n v="1405.3"/>
    <n v="1409.4"/>
    <n v="1415.8573492336511"/>
    <n v="679064"/>
    <n v="13020"/>
    <n v="961457755"/>
    <n v="331839"/>
    <n v="48.87"/>
    <n v="31.7"/>
    <n v="-27.6"/>
    <x v="1"/>
    <x v="0"/>
  </r>
  <r>
    <x v="15"/>
    <x v="100"/>
    <x v="4"/>
    <n v="1362.25"/>
    <n v="1408.6"/>
    <n v="1361"/>
    <n v="1406.65"/>
    <n v="1390.0969750904676"/>
    <n v="593307"/>
    <n v="18103"/>
    <n v="824754266"/>
    <n v="385822"/>
    <n v="65.03"/>
    <n v="47.6"/>
    <n v="44.4"/>
    <x v="0"/>
    <x v="0"/>
  </r>
  <r>
    <x v="15"/>
    <x v="101"/>
    <x v="4"/>
    <n v="1360"/>
    <n v="1360"/>
    <n v="1343"/>
    <n v="1356.75"/>
    <n v="1349.3251833834634"/>
    <n v="260656"/>
    <n v="4761"/>
    <n v="351709705"/>
    <n v="201071"/>
    <n v="77.14"/>
    <n v="17"/>
    <n v="-3.25"/>
    <x v="1"/>
    <x v="0"/>
  </r>
  <r>
    <x v="15"/>
    <x v="102"/>
    <x v="4"/>
    <n v="1352.05"/>
    <n v="1353.8"/>
    <n v="1336.4"/>
    <n v="1349.4"/>
    <n v="1347.6984383145793"/>
    <n v="1083765"/>
    <n v="9702"/>
    <n v="1460588398"/>
    <n v="989710"/>
    <n v="91.32"/>
    <n v="17.399999999999999"/>
    <n v="-2.65"/>
    <x v="1"/>
    <x v="0"/>
  </r>
  <r>
    <x v="15"/>
    <x v="103"/>
    <x v="0"/>
    <n v="1309.9000000000001"/>
    <n v="1324.95"/>
    <n v="1307.8"/>
    <n v="1311.85"/>
    <n v="1314.7991094797519"/>
    <n v="158559"/>
    <n v="3662"/>
    <n v="208473232"/>
    <n v="96378"/>
    <n v="60.78"/>
    <n v="17.149999999999999"/>
    <n v="1.95"/>
    <x v="0"/>
    <x v="0"/>
  </r>
  <r>
    <x v="15"/>
    <x v="104"/>
    <x v="0"/>
    <n v="1299.3499999999999"/>
    <n v="1304.8499999999999"/>
    <n v="1284.9000000000001"/>
    <n v="1300.5"/>
    <n v="1290.5629228129228"/>
    <n v="121212"/>
    <n v="3672"/>
    <n v="156431713"/>
    <n v="81215"/>
    <n v="67"/>
    <n v="19.95"/>
    <n v="1.1499999999999999"/>
    <x v="0"/>
    <x v="0"/>
  </r>
  <r>
    <x v="15"/>
    <x v="105"/>
    <x v="0"/>
    <n v="1295.0999999999999"/>
    <n v="1310"/>
    <n v="1287.55"/>
    <n v="1299.3"/>
    <n v="1298.6908260937419"/>
    <n v="307568"/>
    <n v="9405"/>
    <n v="399435740"/>
    <n v="88454"/>
    <n v="28.76"/>
    <n v="22.45"/>
    <n v="4.2"/>
    <x v="0"/>
    <x v="0"/>
  </r>
  <r>
    <x v="15"/>
    <x v="106"/>
    <x v="0"/>
    <n v="1303.9000000000001"/>
    <n v="1324.8"/>
    <n v="1265.7"/>
    <n v="1287.6500000000001"/>
    <n v="1282.8418067972693"/>
    <n v="980276"/>
    <n v="14125"/>
    <n v="1257539035"/>
    <n v="843141"/>
    <n v="86.01"/>
    <n v="59.1"/>
    <n v="-16.25"/>
    <x v="1"/>
    <x v="0"/>
  </r>
  <r>
    <x v="15"/>
    <x v="107"/>
    <x v="1"/>
    <n v="1331.55"/>
    <n v="1338"/>
    <n v="1322.65"/>
    <n v="1334.95"/>
    <n v="1329.2873263741453"/>
    <n v="294383"/>
    <n v="6166"/>
    <n v="391319591"/>
    <n v="254155"/>
    <n v="86.33"/>
    <n v="15.35"/>
    <n v="3.4"/>
    <x v="0"/>
    <x v="0"/>
  </r>
  <r>
    <x v="15"/>
    <x v="108"/>
    <x v="1"/>
    <n v="1306.55"/>
    <n v="1333"/>
    <n v="1306.55"/>
    <n v="1329"/>
    <n v="1328.7172738289314"/>
    <n v="253337"/>
    <n v="5537"/>
    <n v="336613248"/>
    <n v="213386"/>
    <n v="84.23"/>
    <n v="26.45"/>
    <n v="22.45"/>
    <x v="0"/>
    <x v="0"/>
  </r>
  <r>
    <x v="15"/>
    <x v="109"/>
    <x v="1"/>
    <n v="1325"/>
    <n v="1338"/>
    <n v="1323.8"/>
    <n v="1331.45"/>
    <n v="1330.7920747150956"/>
    <n v="405487"/>
    <n v="8912"/>
    <n v="539618886"/>
    <n v="360090"/>
    <n v="88.8"/>
    <n v="14.2"/>
    <n v="6.45"/>
    <x v="0"/>
    <x v="0"/>
  </r>
  <r>
    <x v="15"/>
    <x v="110"/>
    <x v="1"/>
    <n v="1340"/>
    <n v="1352"/>
    <n v="1315"/>
    <n v="1317.6"/>
    <n v="1332.0221964684797"/>
    <n v="361544"/>
    <n v="11964"/>
    <n v="481584633"/>
    <n v="149087"/>
    <n v="41.24"/>
    <n v="37"/>
    <n v="-22.4"/>
    <x v="1"/>
    <x v="0"/>
  </r>
  <r>
    <x v="15"/>
    <x v="111"/>
    <x v="2"/>
    <n v="1337"/>
    <n v="1357.8"/>
    <n v="1326.9"/>
    <n v="1348.4"/>
    <n v="1344.1526906279291"/>
    <n v="244311"/>
    <n v="8471"/>
    <n v="328391288"/>
    <n v="149619"/>
    <n v="61.24"/>
    <n v="30.9"/>
    <n v="11.4"/>
    <x v="0"/>
    <x v="0"/>
  </r>
  <r>
    <x v="15"/>
    <x v="112"/>
    <x v="2"/>
    <n v="1332.2"/>
    <n v="1351"/>
    <n v="1332.2"/>
    <n v="1336.75"/>
    <n v="1342.5909289070446"/>
    <n v="61933"/>
    <n v="3177"/>
    <n v="83150684"/>
    <n v="27919"/>
    <n v="45.08"/>
    <n v="18.8"/>
    <n v="4.55"/>
    <x v="0"/>
    <x v="0"/>
  </r>
  <r>
    <x v="15"/>
    <x v="113"/>
    <x v="2"/>
    <n v="1343"/>
    <n v="1357.75"/>
    <n v="1331.2"/>
    <n v="1335.4"/>
    <n v="1342.5302812482173"/>
    <n v="175290"/>
    <n v="6956"/>
    <n v="235332133"/>
    <n v="82053"/>
    <n v="46.81"/>
    <n v="26.55"/>
    <n v="-7.6"/>
    <x v="1"/>
    <x v="0"/>
  </r>
  <r>
    <x v="15"/>
    <x v="114"/>
    <x v="2"/>
    <n v="1358.6"/>
    <n v="1363.55"/>
    <n v="1330"/>
    <n v="1344.4"/>
    <n v="1346.5572733443298"/>
    <n v="548056"/>
    <n v="22351"/>
    <n v="737988793"/>
    <n v="305067"/>
    <n v="55.66"/>
    <n v="33.549999999999997"/>
    <n v="-14.2"/>
    <x v="1"/>
    <x v="0"/>
  </r>
  <r>
    <x v="15"/>
    <x v="115"/>
    <x v="2"/>
    <n v="1355"/>
    <n v="1372.5"/>
    <n v="1343.5"/>
    <n v="1358.2"/>
    <n v="1360.5311290354598"/>
    <n v="302258"/>
    <n v="14034"/>
    <n v="411231418"/>
    <n v="209046"/>
    <n v="69.16"/>
    <n v="29"/>
    <n v="3.2"/>
    <x v="0"/>
    <x v="0"/>
  </r>
  <r>
    <x v="15"/>
    <x v="116"/>
    <x v="3"/>
    <n v="1318.65"/>
    <n v="1347.85"/>
    <n v="1312.05"/>
    <n v="1341.45"/>
    <n v="1338.4960176844365"/>
    <n v="331591"/>
    <n v="7185"/>
    <n v="443833233"/>
    <n v="210404"/>
    <n v="63.45"/>
    <n v="35.799999999999997"/>
    <n v="22.8"/>
    <x v="0"/>
    <x v="0"/>
  </r>
  <r>
    <x v="15"/>
    <x v="117"/>
    <x v="3"/>
    <n v="1321.95"/>
    <n v="1324"/>
    <n v="1311.35"/>
    <n v="1321.35"/>
    <n v="1318.2036635279908"/>
    <n v="44711"/>
    <n v="2535"/>
    <n v="58938204"/>
    <n v="18318"/>
    <n v="40.97"/>
    <n v="12.65"/>
    <n v="-0.6"/>
    <x v="1"/>
    <x v="0"/>
  </r>
  <r>
    <x v="15"/>
    <x v="118"/>
    <x v="3"/>
    <n v="1309.55"/>
    <n v="1316.7"/>
    <n v="1302.2"/>
    <n v="1312.7"/>
    <n v="1311.3127528891218"/>
    <n v="171765"/>
    <n v="3707"/>
    <n v="225237635"/>
    <n v="130109"/>
    <n v="75.75"/>
    <n v="14.5"/>
    <n v="3.15"/>
    <x v="0"/>
    <x v="0"/>
  </r>
  <r>
    <x v="15"/>
    <x v="119"/>
    <x v="3"/>
    <n v="1281.0999999999999"/>
    <n v="1313.6"/>
    <n v="1281.0999999999999"/>
    <n v="1309.5999999999999"/>
    <n v="1301.5091086208367"/>
    <n v="281272"/>
    <n v="11776"/>
    <n v="366078070"/>
    <n v="121913"/>
    <n v="43.34"/>
    <n v="32.5"/>
    <n v="28.5"/>
    <x v="0"/>
    <x v="0"/>
  </r>
  <r>
    <x v="15"/>
    <x v="120"/>
    <x v="3"/>
    <n v="1257"/>
    <n v="1274"/>
    <n v="1256.3499999999999"/>
    <n v="1268.3499999999999"/>
    <n v="1268.7525118734507"/>
    <n v="211396"/>
    <n v="7554"/>
    <n v="268209206"/>
    <n v="159134"/>
    <n v="75.28"/>
    <n v="17.649999999999999"/>
    <n v="11.35"/>
    <x v="0"/>
    <x v="0"/>
  </r>
  <r>
    <x v="15"/>
    <x v="121"/>
    <x v="4"/>
    <n v="1244.9000000000001"/>
    <n v="1256"/>
    <n v="1244.8499999999999"/>
    <n v="1250.25"/>
    <n v="1254.2657387375227"/>
    <n v="1326107"/>
    <n v="7012"/>
    <n v="1663290576"/>
    <n v="1194499"/>
    <n v="90.08"/>
    <n v="11.15"/>
    <n v="5.35"/>
    <x v="0"/>
    <x v="0"/>
  </r>
  <r>
    <x v="15"/>
    <x v="122"/>
    <x v="4"/>
    <n v="1244.8"/>
    <n v="1251.05"/>
    <n v="1235.4000000000001"/>
    <n v="1242.5999999999999"/>
    <n v="1243.2545022353756"/>
    <n v="254096"/>
    <n v="6267"/>
    <n v="315905996"/>
    <n v="209332"/>
    <n v="82.38"/>
    <n v="15.65"/>
    <n v="-2.2000000000000002"/>
    <x v="1"/>
    <x v="0"/>
  </r>
  <r>
    <x v="15"/>
    <x v="123"/>
    <x v="4"/>
    <n v="1214.8499999999999"/>
    <n v="1247.5999999999999"/>
    <n v="1214.8499999999999"/>
    <n v="1244.8"/>
    <n v="1240.5755787562414"/>
    <n v="158616"/>
    <n v="5953"/>
    <n v="196775136"/>
    <n v="86145"/>
    <n v="54.31"/>
    <n v="32.75"/>
    <n v="29.95"/>
    <x v="0"/>
    <x v="0"/>
  </r>
  <r>
    <x v="15"/>
    <x v="124"/>
    <x v="4"/>
    <n v="1212"/>
    <n v="1225.5"/>
    <n v="1209.8"/>
    <n v="1214.5"/>
    <n v="1220.3496361761484"/>
    <n v="309353"/>
    <n v="8606"/>
    <n v="377518821"/>
    <n v="228340"/>
    <n v="73.81"/>
    <n v="15.7"/>
    <n v="2.5"/>
    <x v="0"/>
    <x v="0"/>
  </r>
  <r>
    <x v="15"/>
    <x v="125"/>
    <x v="0"/>
    <n v="1214"/>
    <n v="1217.55"/>
    <n v="1206.45"/>
    <n v="1214.3"/>
    <n v="1213.5061359177121"/>
    <n v="168190"/>
    <n v="6333"/>
    <n v="204099597"/>
    <n v="124923"/>
    <n v="74.27"/>
    <n v="11.1"/>
    <n v="0.3"/>
    <x v="0"/>
    <x v="0"/>
  </r>
  <r>
    <x v="15"/>
    <x v="126"/>
    <x v="0"/>
    <n v="1225.0999999999999"/>
    <n v="1225.0999999999999"/>
    <n v="1209.05"/>
    <n v="1218.4000000000001"/>
    <n v="1218.0060206368908"/>
    <n v="53981"/>
    <n v="2664"/>
    <n v="65749183"/>
    <n v="27818"/>
    <n v="51.53"/>
    <n v="16.05"/>
    <n v="-6.7"/>
    <x v="1"/>
    <x v="0"/>
  </r>
  <r>
    <x v="15"/>
    <x v="127"/>
    <x v="0"/>
    <n v="1219.45"/>
    <n v="1226.2"/>
    <n v="1211.5"/>
    <n v="1215.5999999999999"/>
    <n v="1215.9574748951015"/>
    <n v="212110"/>
    <n v="7646"/>
    <n v="257916740"/>
    <n v="144779"/>
    <n v="68.260000000000005"/>
    <n v="14.7"/>
    <n v="-3.85"/>
    <x v="1"/>
    <x v="0"/>
  </r>
  <r>
    <x v="15"/>
    <x v="128"/>
    <x v="0"/>
    <n v="1206.0999999999999"/>
    <n v="1216"/>
    <n v="1206.0999999999999"/>
    <n v="1210.45"/>
    <n v="1209.088312662024"/>
    <n v="157384"/>
    <n v="5493"/>
    <n v="190291155"/>
    <n v="100418"/>
    <n v="63.8"/>
    <n v="9.9"/>
    <n v="4.3499999999999996"/>
    <x v="0"/>
    <x v="0"/>
  </r>
  <r>
    <x v="15"/>
    <x v="129"/>
    <x v="0"/>
    <n v="1206.5999999999999"/>
    <n v="1219.1500000000001"/>
    <n v="1204.0999999999999"/>
    <n v="1206.0999999999999"/>
    <n v="1209.871403210225"/>
    <n v="1033074"/>
    <n v="7762"/>
    <n v="1249886690"/>
    <n v="955513"/>
    <n v="92.49"/>
    <n v="15.05"/>
    <n v="-0.5"/>
    <x v="1"/>
    <x v="0"/>
  </r>
  <r>
    <x v="15"/>
    <x v="130"/>
    <x v="2"/>
    <n v="1216.9000000000001"/>
    <n v="1224.8499999999999"/>
    <n v="1200.2"/>
    <n v="1203.0999999999999"/>
    <n v="1215.5133560713532"/>
    <n v="198786"/>
    <n v="7604"/>
    <n v="241627038"/>
    <n v="139993"/>
    <n v="70.42"/>
    <n v="24.65"/>
    <n v="-13.8"/>
    <x v="1"/>
    <x v="0"/>
  </r>
  <r>
    <x v="15"/>
    <x v="131"/>
    <x v="2"/>
    <n v="1224"/>
    <n v="1234.3"/>
    <n v="1218.5999999999999"/>
    <n v="1221.45"/>
    <n v="1226.5465320859182"/>
    <n v="239856"/>
    <n v="4770"/>
    <n v="294194545"/>
    <n v="186000"/>
    <n v="77.55"/>
    <n v="15.7"/>
    <n v="-2.5499999999999998"/>
    <x v="1"/>
    <x v="0"/>
  </r>
  <r>
    <x v="15"/>
    <x v="132"/>
    <x v="2"/>
    <n v="1227"/>
    <n v="1231.95"/>
    <n v="1221.4000000000001"/>
    <n v="1224"/>
    <n v="1224.4325673052704"/>
    <n v="674910"/>
    <n v="14576"/>
    <n v="826381784"/>
    <n v="260234"/>
    <n v="38.56"/>
    <n v="10.55"/>
    <n v="-3"/>
    <x v="1"/>
    <x v="0"/>
  </r>
  <r>
    <x v="15"/>
    <x v="133"/>
    <x v="2"/>
    <n v="1231.8"/>
    <n v="1231.8"/>
    <n v="1210.3"/>
    <n v="1218.2"/>
    <n v="1216.4029923114219"/>
    <n v="129933"/>
    <n v="6036"/>
    <n v="158050890"/>
    <n v="74129"/>
    <n v="57.05"/>
    <n v="21.5"/>
    <n v="-13.6"/>
    <x v="1"/>
    <x v="0"/>
  </r>
  <r>
    <x v="15"/>
    <x v="134"/>
    <x v="3"/>
    <n v="1242.95"/>
    <n v="1243.5"/>
    <n v="1224.95"/>
    <n v="1232.5999999999999"/>
    <n v="1231.485199475512"/>
    <n v="664267"/>
    <n v="7635"/>
    <n v="818034979"/>
    <n v="600087"/>
    <n v="90.34"/>
    <n v="18.55"/>
    <n v="-10.35"/>
    <x v="1"/>
    <x v="0"/>
  </r>
  <r>
    <x v="15"/>
    <x v="135"/>
    <x v="3"/>
    <n v="1258"/>
    <n v="1263"/>
    <n v="1246.45"/>
    <n v="1250.25"/>
    <n v="1252.0677946694382"/>
    <n v="113534"/>
    <n v="12379"/>
    <n v="142152265"/>
    <n v="68495"/>
    <n v="60.33"/>
    <n v="16.55"/>
    <n v="-7.75"/>
    <x v="1"/>
    <x v="0"/>
  </r>
  <r>
    <x v="15"/>
    <x v="136"/>
    <x v="3"/>
    <n v="1235.05"/>
    <n v="1263.2"/>
    <n v="1230.2"/>
    <n v="1261.45"/>
    <n v="1252.6346786463259"/>
    <n v="97276"/>
    <n v="3490"/>
    <n v="121851291"/>
    <n v="39040"/>
    <n v="40.130000000000003"/>
    <n v="33"/>
    <n v="26.4"/>
    <x v="0"/>
    <x v="0"/>
  </r>
  <r>
    <x v="15"/>
    <x v="137"/>
    <x v="3"/>
    <n v="1250.7"/>
    <n v="1255"/>
    <n v="1237.1500000000001"/>
    <n v="1242.8"/>
    <n v="1242.4213478768991"/>
    <n v="269535"/>
    <n v="6689"/>
    <n v="334876038"/>
    <n v="196241"/>
    <n v="72.81"/>
    <n v="17.850000000000001"/>
    <n v="-7.9"/>
    <x v="1"/>
    <x v="0"/>
  </r>
  <r>
    <x v="15"/>
    <x v="138"/>
    <x v="3"/>
    <n v="1250.25"/>
    <n v="1258.45"/>
    <n v="1233.5999999999999"/>
    <n v="1251.3"/>
    <n v="1241.8143535110867"/>
    <n v="101564"/>
    <n v="2932"/>
    <n v="126123633"/>
    <n v="59407"/>
    <n v="58.49"/>
    <n v="24.85"/>
    <n v="1.05"/>
    <x v="0"/>
    <x v="0"/>
  </r>
  <r>
    <x v="15"/>
    <x v="139"/>
    <x v="4"/>
    <n v="1252"/>
    <n v="1263"/>
    <n v="1244.6500000000001"/>
    <n v="1258.45"/>
    <n v="1252.4921838356711"/>
    <n v="311278"/>
    <n v="8631"/>
    <n v="389873262"/>
    <n v="244410"/>
    <n v="78.52"/>
    <n v="18.350000000000001"/>
    <n v="6.45"/>
    <x v="0"/>
    <x v="0"/>
  </r>
  <r>
    <x v="15"/>
    <x v="140"/>
    <x v="4"/>
    <n v="1251.95"/>
    <n v="1265.8"/>
    <n v="1246.05"/>
    <n v="1248.5"/>
    <n v="1255.3771175630166"/>
    <n v="78392"/>
    <n v="3529"/>
    <n v="98411523"/>
    <n v="28626"/>
    <n v="36.520000000000003"/>
    <n v="19.75"/>
    <n v="-3.45"/>
    <x v="1"/>
    <x v="0"/>
  </r>
  <r>
    <x v="15"/>
    <x v="141"/>
    <x v="4"/>
    <n v="1255.05"/>
    <n v="1267.4000000000001"/>
    <n v="1244.55"/>
    <n v="1251.95"/>
    <n v="1250.4693208992705"/>
    <n v="266794"/>
    <n v="6645"/>
    <n v="333617712"/>
    <n v="210395"/>
    <n v="78.86"/>
    <n v="22.85"/>
    <n v="-3.1"/>
    <x v="1"/>
    <x v="0"/>
  </r>
  <r>
    <x v="15"/>
    <x v="142"/>
    <x v="4"/>
    <n v="1262.9000000000001"/>
    <n v="1262.9000000000001"/>
    <n v="1248"/>
    <n v="1253.4000000000001"/>
    <n v="1255.0941797304731"/>
    <n v="349056"/>
    <n v="11541"/>
    <n v="438098154"/>
    <n v="73712"/>
    <n v="21.12"/>
    <n v="14.9"/>
    <n v="-9.5"/>
    <x v="1"/>
    <x v="0"/>
  </r>
  <r>
    <x v="15"/>
    <x v="143"/>
    <x v="4"/>
    <n v="1259.95"/>
    <n v="1264.9000000000001"/>
    <n v="1249.1500000000001"/>
    <n v="1262.9000000000001"/>
    <n v="1256.7051253965856"/>
    <n v="264760"/>
    <n v="9804"/>
    <n v="332725249"/>
    <n v="174964"/>
    <n v="66.08"/>
    <n v="15.75"/>
    <n v="2.95"/>
    <x v="0"/>
    <x v="0"/>
  </r>
  <r>
    <x v="15"/>
    <x v="144"/>
    <x v="0"/>
    <n v="1272.5999999999999"/>
    <n v="1273.5"/>
    <n v="1249.6500000000001"/>
    <n v="1256.9000000000001"/>
    <n v="1260.7567419990899"/>
    <n v="98895"/>
    <n v="5844"/>
    <n v="124682538"/>
    <n v="38850"/>
    <n v="39.28"/>
    <n v="23.85"/>
    <n v="-15.7"/>
    <x v="1"/>
    <x v="0"/>
  </r>
  <r>
    <x v="15"/>
    <x v="145"/>
    <x v="0"/>
    <n v="1275"/>
    <n v="1277.0999999999999"/>
    <n v="1263.3"/>
    <n v="1272.6500000000001"/>
    <n v="1267.7587184923811"/>
    <n v="252796"/>
    <n v="5788"/>
    <n v="320484333"/>
    <n v="191573"/>
    <n v="75.78"/>
    <n v="13.8"/>
    <n v="-2.35"/>
    <x v="1"/>
    <x v="0"/>
  </r>
  <r>
    <x v="15"/>
    <x v="146"/>
    <x v="0"/>
    <n v="1271"/>
    <n v="1277.55"/>
    <n v="1265.1500000000001"/>
    <n v="1267.9000000000001"/>
    <n v="1271.8843616398901"/>
    <n v="222210"/>
    <n v="7934"/>
    <n v="282625424"/>
    <n v="162711"/>
    <n v="73.22"/>
    <n v="12.4"/>
    <n v="-3.1"/>
    <x v="1"/>
    <x v="0"/>
  </r>
  <r>
    <x v="15"/>
    <x v="147"/>
    <x v="0"/>
    <n v="1266.95"/>
    <n v="1280.95"/>
    <n v="1260.1500000000001"/>
    <n v="1268.45"/>
    <n v="1269.8961379524205"/>
    <n v="445023"/>
    <n v="14344"/>
    <n v="565132989"/>
    <n v="274369"/>
    <n v="61.65"/>
    <n v="20.8"/>
    <n v="1.5"/>
    <x v="0"/>
    <x v="0"/>
  </r>
  <r>
    <x v="15"/>
    <x v="148"/>
    <x v="0"/>
    <n v="1249.3"/>
    <n v="1260.2"/>
    <n v="1237.9000000000001"/>
    <n v="1252.8"/>
    <n v="1246.6767959876088"/>
    <n v="54232"/>
    <n v="2498"/>
    <n v="67609776"/>
    <n v="21432"/>
    <n v="39.520000000000003"/>
    <n v="22.3"/>
    <n v="3.5"/>
    <x v="0"/>
    <x v="0"/>
  </r>
  <r>
    <x v="15"/>
    <x v="149"/>
    <x v="0"/>
    <n v="1251.05"/>
    <n v="1261.95"/>
    <n v="1233.75"/>
    <n v="1255.1500000000001"/>
    <n v="1250.3344613087834"/>
    <n v="80380"/>
    <n v="2628"/>
    <n v="100501884"/>
    <n v="35868"/>
    <n v="44.62"/>
    <n v="28.2"/>
    <n v="4.0999999999999996"/>
    <x v="0"/>
    <x v="0"/>
  </r>
  <r>
    <x v="15"/>
    <x v="150"/>
    <x v="2"/>
    <n v="1254.05"/>
    <n v="1256.1500000000001"/>
    <n v="1239.5"/>
    <n v="1252.55"/>
    <n v="1244.9035510435276"/>
    <n v="114755"/>
    <n v="3455"/>
    <n v="142858907"/>
    <n v="62842"/>
    <n v="54.76"/>
    <n v="16.649999999999999"/>
    <n v="-1.5"/>
    <x v="1"/>
    <x v="0"/>
  </r>
  <r>
    <x v="15"/>
    <x v="151"/>
    <x v="2"/>
    <n v="1250"/>
    <n v="1259"/>
    <n v="1240"/>
    <n v="1254.05"/>
    <n v="1250.3325360466076"/>
    <n v="133369"/>
    <n v="3547"/>
    <n v="166755600"/>
    <n v="78694"/>
    <n v="59"/>
    <n v="19"/>
    <n v="4.05"/>
    <x v="0"/>
    <x v="0"/>
  </r>
  <r>
    <x v="15"/>
    <x v="152"/>
    <x v="2"/>
    <n v="1252"/>
    <n v="1255.8"/>
    <n v="1243.4000000000001"/>
    <n v="1251.3499999999999"/>
    <n v="1249.364260811127"/>
    <n v="269329"/>
    <n v="7056"/>
    <n v="336490027"/>
    <n v="195300"/>
    <n v="72.510000000000005"/>
    <n v="12.4"/>
    <n v="-0.65"/>
    <x v="1"/>
    <x v="0"/>
  </r>
  <r>
    <x v="15"/>
    <x v="153"/>
    <x v="2"/>
    <n v="1240.25"/>
    <n v="1263.9000000000001"/>
    <n v="1235.55"/>
    <n v="1246.95"/>
    <n v="1253.0975835107522"/>
    <n v="807411"/>
    <n v="18834"/>
    <n v="1011764773"/>
    <n v="295399"/>
    <n v="36.590000000000003"/>
    <n v="28.35"/>
    <n v="6.7"/>
    <x v="0"/>
    <x v="0"/>
  </r>
  <r>
    <x v="15"/>
    <x v="154"/>
    <x v="2"/>
    <n v="1194"/>
    <n v="1234.4000000000001"/>
    <n v="1192.6500000000001"/>
    <n v="1228"/>
    <n v="1223.7605046652191"/>
    <n v="426025"/>
    <n v="14874"/>
    <n v="521352569"/>
    <n v="179104"/>
    <n v="42.04"/>
    <n v="41.75"/>
    <n v="34"/>
    <x v="0"/>
    <x v="0"/>
  </r>
  <r>
    <x v="15"/>
    <x v="155"/>
    <x v="3"/>
    <n v="1203.4000000000001"/>
    <n v="1217.8"/>
    <n v="1202"/>
    <n v="1209.45"/>
    <n v="1210.2744494750564"/>
    <n v="142682"/>
    <n v="4853"/>
    <n v="172684379"/>
    <n v="69331"/>
    <n v="48.59"/>
    <n v="15.8"/>
    <n v="6.05"/>
    <x v="0"/>
    <x v="0"/>
  </r>
  <r>
    <x v="15"/>
    <x v="156"/>
    <x v="3"/>
    <n v="1198.8"/>
    <n v="1208.05"/>
    <n v="1187"/>
    <n v="1202.45"/>
    <n v="1200.4638270350181"/>
    <n v="43292"/>
    <n v="2949"/>
    <n v="51970480"/>
    <n v="14589"/>
    <n v="33.700000000000003"/>
    <n v="21.05"/>
    <n v="3.65"/>
    <x v="0"/>
    <x v="0"/>
  </r>
  <r>
    <x v="15"/>
    <x v="157"/>
    <x v="3"/>
    <n v="1202"/>
    <n v="1207.4000000000001"/>
    <n v="1191.95"/>
    <n v="1200.3"/>
    <n v="1200.0568435669866"/>
    <n v="66252"/>
    <n v="3589"/>
    <n v="79506166"/>
    <n v="21012"/>
    <n v="31.72"/>
    <n v="15.45"/>
    <n v="-1.7"/>
    <x v="1"/>
    <x v="0"/>
  </r>
  <r>
    <x v="15"/>
    <x v="158"/>
    <x v="3"/>
    <n v="1238.95"/>
    <n v="1238.95"/>
    <n v="1192.3"/>
    <n v="1196.0999999999999"/>
    <n v="1211.5400042207314"/>
    <n v="938226"/>
    <n v="20902"/>
    <n v="1136698332"/>
    <n v="248724"/>
    <n v="26.51"/>
    <n v="46.65"/>
    <n v="-42.85"/>
    <x v="1"/>
    <x v="0"/>
  </r>
  <r>
    <x v="15"/>
    <x v="159"/>
    <x v="3"/>
    <n v="1225.4000000000001"/>
    <n v="1241.5"/>
    <n v="1215.45"/>
    <n v="1232.8499999999999"/>
    <n v="1228.1013277124666"/>
    <n v="92038"/>
    <n v="5018"/>
    <n v="113031990"/>
    <n v="38378"/>
    <n v="41.7"/>
    <n v="26.05"/>
    <n v="7.45"/>
    <x v="0"/>
    <x v="0"/>
  </r>
  <r>
    <x v="15"/>
    <x v="160"/>
    <x v="4"/>
    <n v="1244.95"/>
    <n v="1246.5999999999999"/>
    <n v="1218.6500000000001"/>
    <n v="1225.9000000000001"/>
    <n v="1227.198385262423"/>
    <n v="88807"/>
    <n v="6771"/>
    <n v="108983807"/>
    <n v="36451"/>
    <n v="41.05"/>
    <n v="27.95"/>
    <n v="-19.05"/>
    <x v="1"/>
    <x v="0"/>
  </r>
  <r>
    <x v="15"/>
    <x v="161"/>
    <x v="4"/>
    <n v="1247.95"/>
    <n v="1255.6500000000001"/>
    <n v="1240.1500000000001"/>
    <n v="1249.8"/>
    <n v="1245.4070918345524"/>
    <n v="116895"/>
    <n v="4629"/>
    <n v="145581862"/>
    <n v="63039"/>
    <n v="53.93"/>
    <n v="15.5"/>
    <n v="1.85"/>
    <x v="0"/>
    <x v="0"/>
  </r>
  <r>
    <x v="15"/>
    <x v="162"/>
    <x v="4"/>
    <n v="1237.8499999999999"/>
    <n v="1244.0999999999999"/>
    <n v="1230"/>
    <n v="1238.45"/>
    <n v="1237.1354667124228"/>
    <n v="46624"/>
    <n v="1863"/>
    <n v="57680204"/>
    <n v="24376"/>
    <n v="52.28"/>
    <n v="14.1"/>
    <n v="0.6"/>
    <x v="0"/>
    <x v="0"/>
  </r>
  <r>
    <x v="15"/>
    <x v="163"/>
    <x v="4"/>
    <n v="1230.25"/>
    <n v="1244.45"/>
    <n v="1228"/>
    <n v="1239.25"/>
    <n v="1236.8167168855398"/>
    <n v="1183486"/>
    <n v="11137"/>
    <n v="1463755269"/>
    <n v="900534"/>
    <n v="76.09"/>
    <n v="16.45"/>
    <n v="9"/>
    <x v="0"/>
    <x v="0"/>
  </r>
  <r>
    <x v="15"/>
    <x v="164"/>
    <x v="4"/>
    <n v="1241.6500000000001"/>
    <n v="1243.8499999999999"/>
    <n v="1225.0999999999999"/>
    <n v="1229.8"/>
    <n v="1233.3080860901634"/>
    <n v="109002"/>
    <n v="5278"/>
    <n v="134433048"/>
    <n v="58613"/>
    <n v="53.77"/>
    <n v="18.75"/>
    <n v="-11.85"/>
    <x v="1"/>
    <x v="0"/>
  </r>
  <r>
    <x v="15"/>
    <x v="165"/>
    <x v="0"/>
    <n v="1259"/>
    <n v="1264.4000000000001"/>
    <n v="1243"/>
    <n v="1248.5999999999999"/>
    <n v="1254.847458438074"/>
    <n v="271703"/>
    <n v="8760"/>
    <n v="340945819"/>
    <n v="197905"/>
    <n v="72.84"/>
    <n v="21.4"/>
    <n v="-10.4"/>
    <x v="1"/>
    <x v="0"/>
  </r>
  <r>
    <x v="15"/>
    <x v="166"/>
    <x v="0"/>
    <n v="1260.8499999999999"/>
    <n v="1264.25"/>
    <n v="1248.3"/>
    <n v="1262.45"/>
    <n v="1252.6534014963142"/>
    <n v="273071"/>
    <n v="8582"/>
    <n v="342063317"/>
    <n v="201118"/>
    <n v="73.650000000000006"/>
    <n v="15.95"/>
    <n v="1.6"/>
    <x v="0"/>
    <x v="0"/>
  </r>
  <r>
    <x v="15"/>
    <x v="167"/>
    <x v="0"/>
    <n v="1280.5"/>
    <n v="1285.2"/>
    <n v="1252.8"/>
    <n v="1264"/>
    <n v="1264.1735306278426"/>
    <n v="159626"/>
    <n v="6933"/>
    <n v="201794964"/>
    <n v="79651"/>
    <n v="49.9"/>
    <n v="32.4"/>
    <n v="-16.5"/>
    <x v="1"/>
    <x v="0"/>
  </r>
  <r>
    <x v="15"/>
    <x v="168"/>
    <x v="0"/>
    <n v="1266.2"/>
    <n v="1288.55"/>
    <n v="1266.2"/>
    <n v="1280.5"/>
    <n v="1280.0262123750224"/>
    <n v="189834"/>
    <n v="9222"/>
    <n v="242992496"/>
    <n v="79576"/>
    <n v="41.92"/>
    <n v="22.35"/>
    <n v="14.3"/>
    <x v="0"/>
    <x v="0"/>
  </r>
  <r>
    <x v="15"/>
    <x v="169"/>
    <x v="0"/>
    <n v="1266.05"/>
    <n v="1277.1500000000001"/>
    <n v="1257.05"/>
    <n v="1264.3499999999999"/>
    <n v="1265.8071220116146"/>
    <n v="305307"/>
    <n v="15469"/>
    <n v="386459775"/>
    <n v="170881"/>
    <n v="55.97"/>
    <n v="20.100000000000001"/>
    <n v="-1.7"/>
    <x v="1"/>
    <x v="0"/>
  </r>
  <r>
    <x v="15"/>
    <x v="170"/>
    <x v="1"/>
    <n v="1290.55"/>
    <n v="1290.55"/>
    <n v="1262.45"/>
    <n v="1265.5"/>
    <n v="1269.0362514674064"/>
    <n v="363737"/>
    <n v="13928"/>
    <n v="461595439"/>
    <n v="122984"/>
    <n v="33.81"/>
    <n v="28.1"/>
    <n v="-25.05"/>
    <x v="1"/>
    <x v="0"/>
  </r>
  <r>
    <x v="15"/>
    <x v="171"/>
    <x v="1"/>
    <n v="1285"/>
    <n v="1293"/>
    <n v="1279"/>
    <n v="1290.9000000000001"/>
    <n v="1287.9353636635738"/>
    <n v="133640"/>
    <n v="5600"/>
    <n v="172119682"/>
    <n v="68824"/>
    <n v="51.5"/>
    <n v="14"/>
    <n v="5.9"/>
    <x v="0"/>
    <x v="0"/>
  </r>
  <r>
    <x v="15"/>
    <x v="172"/>
    <x v="1"/>
    <n v="1280.3499999999999"/>
    <n v="1293"/>
    <n v="1267.25"/>
    <n v="1284.45"/>
    <n v="1282.2397783156812"/>
    <n v="91301"/>
    <n v="4596"/>
    <n v="117069774"/>
    <n v="23700"/>
    <n v="25.96"/>
    <n v="25.75"/>
    <n v="4.0999999999999996"/>
    <x v="0"/>
    <x v="0"/>
  </r>
  <r>
    <x v="15"/>
    <x v="173"/>
    <x v="2"/>
    <n v="1287.95"/>
    <n v="1292"/>
    <n v="1280.4000000000001"/>
    <n v="1282"/>
    <n v="1283.3612271481832"/>
    <n v="44526"/>
    <n v="1917"/>
    <n v="57142942"/>
    <n v="21984"/>
    <n v="49.37"/>
    <n v="11.6"/>
    <n v="-5.95"/>
    <x v="1"/>
    <x v="0"/>
  </r>
  <r>
    <x v="15"/>
    <x v="174"/>
    <x v="2"/>
    <n v="1300.05"/>
    <n v="1326.9"/>
    <n v="1289.55"/>
    <n v="1293.9000000000001"/>
    <n v="1309.6940540283006"/>
    <n v="209890"/>
    <n v="6514"/>
    <n v="274891685"/>
    <n v="43959"/>
    <n v="20.94"/>
    <n v="37.35"/>
    <n v="-6.15"/>
    <x v="1"/>
    <x v="0"/>
  </r>
  <r>
    <x v="15"/>
    <x v="175"/>
    <x v="3"/>
    <n v="1298"/>
    <n v="1315.55"/>
    <n v="1298"/>
    <n v="1307.1500000000001"/>
    <n v="1306.7925772454998"/>
    <n v="261601"/>
    <n v="9153"/>
    <n v="341858245"/>
    <n v="129913"/>
    <n v="49.66"/>
    <n v="17.55"/>
    <n v="9.15"/>
    <x v="0"/>
    <x v="0"/>
  </r>
  <r>
    <x v="15"/>
    <x v="176"/>
    <x v="3"/>
    <n v="1300.05"/>
    <n v="1312.5"/>
    <n v="1289.2"/>
    <n v="1298.2"/>
    <n v="1294.5854762062152"/>
    <n v="272298"/>
    <n v="8738"/>
    <n v="352513036"/>
    <n v="199419"/>
    <n v="73.239999999999995"/>
    <n v="23.3"/>
    <n v="-1.85"/>
    <x v="1"/>
    <x v="0"/>
  </r>
  <r>
    <x v="15"/>
    <x v="177"/>
    <x v="3"/>
    <n v="1298.9000000000001"/>
    <n v="1301.4000000000001"/>
    <n v="1290.1500000000001"/>
    <n v="1297.6500000000001"/>
    <n v="1294.8469786239471"/>
    <n v="205370"/>
    <n v="3508"/>
    <n v="265922724"/>
    <n v="106413"/>
    <n v="51.82"/>
    <n v="11.25"/>
    <n v="-1.25"/>
    <x v="1"/>
    <x v="0"/>
  </r>
  <r>
    <x v="15"/>
    <x v="178"/>
    <x v="3"/>
    <n v="1295"/>
    <n v="1307.3499999999999"/>
    <n v="1287"/>
    <n v="1296.4000000000001"/>
    <n v="1293.7369766958318"/>
    <n v="418423"/>
    <n v="6653"/>
    <n v="541329307"/>
    <n v="336573"/>
    <n v="80.44"/>
    <n v="20.350000000000001"/>
    <n v="1.4"/>
    <x v="0"/>
    <x v="0"/>
  </r>
  <r>
    <x v="15"/>
    <x v="179"/>
    <x v="4"/>
    <n v="1280.3499999999999"/>
    <n v="1298"/>
    <n v="1272.55"/>
    <n v="1285.7"/>
    <n v="1284.4423747672549"/>
    <n v="266923"/>
    <n v="9668"/>
    <n v="342847212"/>
    <n v="64703"/>
    <n v="24.24"/>
    <n v="25.45"/>
    <n v="5.35"/>
    <x v="0"/>
    <x v="0"/>
  </r>
  <r>
    <x v="15"/>
    <x v="180"/>
    <x v="4"/>
    <n v="1286.6500000000001"/>
    <n v="1302.3499999999999"/>
    <n v="1284.9000000000001"/>
    <n v="1287.25"/>
    <n v="1291.8324373229834"/>
    <n v="76264"/>
    <n v="3654"/>
    <n v="98520309"/>
    <n v="25159"/>
    <n v="32.99"/>
    <n v="17.45"/>
    <n v="0.6"/>
    <x v="0"/>
    <x v="0"/>
  </r>
  <r>
    <x v="15"/>
    <x v="181"/>
    <x v="4"/>
    <n v="1328"/>
    <n v="1334.3"/>
    <n v="1307.8499999999999"/>
    <n v="1313.6"/>
    <n v="1318.3944797343049"/>
    <n v="62026"/>
    <n v="2114"/>
    <n v="81774736"/>
    <n v="21643"/>
    <n v="34.89"/>
    <n v="26.45"/>
    <n v="-14.4"/>
    <x v="1"/>
    <x v="0"/>
  </r>
  <r>
    <x v="15"/>
    <x v="182"/>
    <x v="4"/>
    <n v="1345.7"/>
    <n v="1347.95"/>
    <n v="1326.55"/>
    <n v="1333.1"/>
    <n v="1334.5606654742248"/>
    <n v="87216"/>
    <n v="3362"/>
    <n v="116395043"/>
    <n v="41506"/>
    <n v="47.59"/>
    <n v="21.4"/>
    <n v="-12.6"/>
    <x v="1"/>
    <x v="0"/>
  </r>
  <r>
    <x v="15"/>
    <x v="183"/>
    <x v="4"/>
    <n v="1344"/>
    <n v="1350.2"/>
    <n v="1340"/>
    <n v="1345.55"/>
    <n v="1345.594198888283"/>
    <n v="122873"/>
    <n v="4779"/>
    <n v="165337196"/>
    <n v="59919"/>
    <n v="48.76"/>
    <n v="10.199999999999999"/>
    <n v="1.55"/>
    <x v="0"/>
    <x v="0"/>
  </r>
  <r>
    <x v="15"/>
    <x v="184"/>
    <x v="0"/>
    <n v="1328.95"/>
    <n v="1347"/>
    <n v="1313.55"/>
    <n v="1345.1"/>
    <n v="1338.1591143456565"/>
    <n v="253101"/>
    <n v="6290"/>
    <n v="338689410"/>
    <n v="109127"/>
    <n v="43.12"/>
    <n v="33.450000000000003"/>
    <n v="16.149999999999999"/>
    <x v="0"/>
    <x v="0"/>
  </r>
  <r>
    <x v="15"/>
    <x v="185"/>
    <x v="0"/>
    <n v="1325.95"/>
    <n v="1338.65"/>
    <n v="1324.6"/>
    <n v="1328.95"/>
    <n v="1332.3191615453932"/>
    <n v="123179"/>
    <n v="4639"/>
    <n v="164113742"/>
    <n v="53720"/>
    <n v="43.61"/>
    <n v="14.05"/>
    <n v="3"/>
    <x v="0"/>
    <x v="0"/>
  </r>
  <r>
    <x v="15"/>
    <x v="186"/>
    <x v="0"/>
    <n v="1325.95"/>
    <n v="1330.7"/>
    <n v="1316.4"/>
    <n v="1328.3"/>
    <n v="1325.9680994598202"/>
    <n v="203821"/>
    <n v="5171"/>
    <n v="270260144"/>
    <n v="121641"/>
    <n v="59.68"/>
    <n v="14.3"/>
    <n v="2.35"/>
    <x v="0"/>
    <x v="0"/>
  </r>
  <r>
    <x v="15"/>
    <x v="187"/>
    <x v="0"/>
    <n v="1322"/>
    <n v="1332"/>
    <n v="1315.55"/>
    <n v="1330.35"/>
    <n v="1328.1169264142388"/>
    <n v="337443"/>
    <n v="6005"/>
    <n v="448163760"/>
    <n v="238001"/>
    <n v="70.53"/>
    <n v="16.45"/>
    <n v="8.35"/>
    <x v="0"/>
    <x v="0"/>
  </r>
  <r>
    <x v="15"/>
    <x v="188"/>
    <x v="0"/>
    <n v="1324.55"/>
    <n v="1328.85"/>
    <n v="1320.2"/>
    <n v="1322.75"/>
    <n v="1324.0291899152717"/>
    <n v="212916"/>
    <n v="2881"/>
    <n v="281906999"/>
    <n v="168834"/>
    <n v="79.3"/>
    <n v="8.65"/>
    <n v="-1.8"/>
    <x v="1"/>
    <x v="0"/>
  </r>
  <r>
    <x v="15"/>
    <x v="189"/>
    <x v="1"/>
    <n v="1339.2"/>
    <n v="1347"/>
    <n v="1327"/>
    <n v="1328.55"/>
    <n v="1332.5669963477706"/>
    <n v="326376"/>
    <n v="6738"/>
    <n v="434917886"/>
    <n v="161381"/>
    <n v="49.45"/>
    <n v="20"/>
    <n v="-10.65"/>
    <x v="1"/>
    <x v="0"/>
  </r>
  <r>
    <x v="15"/>
    <x v="190"/>
    <x v="1"/>
    <n v="1315.25"/>
    <n v="1342.75"/>
    <n v="1308.7"/>
    <n v="1333.8"/>
    <n v="1328.2170711253211"/>
    <n v="114474"/>
    <n v="4524"/>
    <n v="152046321"/>
    <n v="45552"/>
    <n v="39.79"/>
    <n v="34.049999999999997"/>
    <n v="18.55"/>
    <x v="0"/>
    <x v="0"/>
  </r>
  <r>
    <x v="15"/>
    <x v="191"/>
    <x v="1"/>
    <n v="1306.7"/>
    <n v="1319.8"/>
    <n v="1302"/>
    <n v="1315.25"/>
    <n v="1314.1689403689404"/>
    <n v="279720"/>
    <n v="4113"/>
    <n v="367599336"/>
    <n v="209692"/>
    <n v="74.959999999999994"/>
    <n v="17.8"/>
    <n v="8.5500000000000007"/>
    <x v="0"/>
    <x v="0"/>
  </r>
  <r>
    <x v="15"/>
    <x v="192"/>
    <x v="1"/>
    <n v="1307.95"/>
    <n v="1312.3"/>
    <n v="1297.5"/>
    <n v="1307.4000000000001"/>
    <n v="1306.2660719212729"/>
    <n v="173968"/>
    <n v="3982"/>
    <n v="227248496"/>
    <n v="106053"/>
    <n v="60.96"/>
    <n v="14.8"/>
    <n v="-0.55000000000000004"/>
    <x v="1"/>
    <x v="0"/>
  </r>
  <r>
    <x v="15"/>
    <x v="193"/>
    <x v="1"/>
    <n v="1300.6500000000001"/>
    <n v="1309.9000000000001"/>
    <n v="1289.05"/>
    <n v="1303.9000000000001"/>
    <n v="1302.1514620266089"/>
    <n v="259537"/>
    <n v="7324"/>
    <n v="337956484"/>
    <n v="207109"/>
    <n v="79.8"/>
    <n v="20.85"/>
    <n v="3.25"/>
    <x v="0"/>
    <x v="0"/>
  </r>
  <r>
    <x v="15"/>
    <x v="194"/>
    <x v="2"/>
    <n v="1283.9000000000001"/>
    <n v="1303.3499999999999"/>
    <n v="1283.9000000000001"/>
    <n v="1300.6500000000001"/>
    <n v="1297.4182970581201"/>
    <n v="250860"/>
    <n v="11319"/>
    <n v="325470354"/>
    <n v="85667"/>
    <n v="34.15"/>
    <n v="19.45"/>
    <n v="16.75"/>
    <x v="0"/>
    <x v="0"/>
  </r>
  <r>
    <x v="15"/>
    <x v="195"/>
    <x v="2"/>
    <n v="1299"/>
    <n v="1310.5"/>
    <n v="1282.55"/>
    <n v="1286.45"/>
    <n v="1294.1577196076557"/>
    <n v="345309"/>
    <n v="9120"/>
    <n v="446884308"/>
    <n v="173817"/>
    <n v="50.34"/>
    <n v="27.95"/>
    <n v="-12.55"/>
    <x v="1"/>
    <x v="0"/>
  </r>
  <r>
    <x v="15"/>
    <x v="196"/>
    <x v="2"/>
    <n v="1299.95"/>
    <n v="1310.7"/>
    <n v="1297.55"/>
    <n v="1301.8499999999999"/>
    <n v="1304.1193698683244"/>
    <n v="288892"/>
    <n v="9278"/>
    <n v="376749653"/>
    <n v="224444"/>
    <n v="77.69"/>
    <n v="13.15"/>
    <n v="1.9"/>
    <x v="0"/>
    <x v="0"/>
  </r>
  <r>
    <x v="15"/>
    <x v="197"/>
    <x v="2"/>
    <n v="1305.05"/>
    <n v="1314"/>
    <n v="1302.45"/>
    <n v="1305.05"/>
    <n v="1306.1132073346971"/>
    <n v="266405"/>
    <n v="5955"/>
    <n v="347955089"/>
    <n v="167679"/>
    <n v="62.94"/>
    <n v="11.55"/>
    <n v="0"/>
    <x v="1"/>
    <x v="0"/>
  </r>
  <r>
    <x v="15"/>
    <x v="198"/>
    <x v="2"/>
    <n v="1293"/>
    <n v="1311"/>
    <n v="1290.2"/>
    <n v="1301.5"/>
    <n v="1304.1848154183319"/>
    <n v="740106"/>
    <n v="13053"/>
    <n v="965235007"/>
    <n v="334427"/>
    <n v="45.19"/>
    <n v="20.8"/>
    <n v="8.5"/>
    <x v="0"/>
    <x v="0"/>
  </r>
  <r>
    <x v="15"/>
    <x v="199"/>
    <x v="3"/>
    <n v="1255.6500000000001"/>
    <n v="1281"/>
    <n v="1255.5"/>
    <n v="1278.2"/>
    <n v="1274.0999754157162"/>
    <n v="496252"/>
    <n v="13584"/>
    <n v="632274661"/>
    <n v="190038"/>
    <n v="38.29"/>
    <n v="25.5"/>
    <n v="22.55"/>
    <x v="0"/>
    <x v="0"/>
  </r>
  <r>
    <x v="15"/>
    <x v="200"/>
    <x v="3"/>
    <n v="1248.6500000000001"/>
    <n v="1256.55"/>
    <n v="1233"/>
    <n v="1250.0999999999999"/>
    <n v="1246.4100219834404"/>
    <n v="97346"/>
    <n v="5278"/>
    <n v="121333030"/>
    <n v="33494"/>
    <n v="34.409999999999997"/>
    <n v="23.55"/>
    <n v="1.45"/>
    <x v="0"/>
    <x v="0"/>
  </r>
  <r>
    <x v="15"/>
    <x v="201"/>
    <x v="3"/>
    <n v="1254.25"/>
    <n v="1261.1500000000001"/>
    <n v="1241"/>
    <n v="1248.7"/>
    <n v="1251.9109628020074"/>
    <n v="115974"/>
    <n v="6208"/>
    <n v="145189122"/>
    <n v="44707"/>
    <n v="38.549999999999997"/>
    <n v="20.149999999999999"/>
    <n v="-5.55"/>
    <x v="1"/>
    <x v="0"/>
  </r>
  <r>
    <x v="15"/>
    <x v="202"/>
    <x v="3"/>
    <n v="1254.95"/>
    <n v="1261.8"/>
    <n v="1249.8"/>
    <n v="1253.75"/>
    <n v="1253.9499165650022"/>
    <n v="356565"/>
    <n v="19274"/>
    <n v="447114652"/>
    <n v="167245"/>
    <n v="46.9"/>
    <n v="12"/>
    <n v="-1.2"/>
    <x v="1"/>
    <x v="0"/>
  </r>
  <r>
    <x v="15"/>
    <x v="203"/>
    <x v="4"/>
    <n v="1257.25"/>
    <n v="1267.45"/>
    <n v="1243.2"/>
    <n v="1255.25"/>
    <n v="1254.2029361874954"/>
    <n v="418570"/>
    <n v="17387"/>
    <n v="524971723"/>
    <n v="129715"/>
    <n v="30.99"/>
    <n v="24.25"/>
    <n v="-2"/>
    <x v="1"/>
    <x v="0"/>
  </r>
  <r>
    <x v="15"/>
    <x v="204"/>
    <x v="4"/>
    <n v="1270.5"/>
    <n v="1276.4000000000001"/>
    <n v="1250"/>
    <n v="1253.8499999999999"/>
    <n v="1264.9686932657801"/>
    <n v="94740"/>
    <n v="5651"/>
    <n v="119843134"/>
    <n v="31683"/>
    <n v="33.44"/>
    <n v="26.4"/>
    <n v="-16.649999999999999"/>
    <x v="1"/>
    <x v="0"/>
  </r>
  <r>
    <x v="15"/>
    <x v="205"/>
    <x v="4"/>
    <n v="1276"/>
    <n v="1294.5999999999999"/>
    <n v="1264.8"/>
    <n v="1270.5"/>
    <n v="1280.1710474923732"/>
    <n v="189462"/>
    <n v="4874"/>
    <n v="242543767"/>
    <n v="74151"/>
    <n v="39.14"/>
    <n v="29.8"/>
    <n v="-5.5"/>
    <x v="1"/>
    <x v="0"/>
  </r>
  <r>
    <x v="15"/>
    <x v="206"/>
    <x v="4"/>
    <n v="1262"/>
    <n v="1275.6500000000001"/>
    <n v="1246.75"/>
    <n v="1269.1500000000001"/>
    <n v="1266.1770931836195"/>
    <n v="1882348"/>
    <n v="29558"/>
    <n v="2383385919"/>
    <n v="1163919"/>
    <n v="61.83"/>
    <n v="28.9"/>
    <n v="7.15"/>
    <x v="0"/>
    <x v="0"/>
  </r>
  <r>
    <x v="15"/>
    <x v="207"/>
    <x v="0"/>
    <n v="1274.6500000000001"/>
    <n v="1275"/>
    <n v="1253"/>
    <n v="1259.3499999999999"/>
    <n v="1259.0646931380454"/>
    <n v="577882"/>
    <n v="10120"/>
    <n v="727590823"/>
    <n v="320148"/>
    <n v="55.4"/>
    <n v="22"/>
    <n v="-15.3"/>
    <x v="1"/>
    <x v="0"/>
  </r>
  <r>
    <x v="15"/>
    <x v="208"/>
    <x v="0"/>
    <n v="1302.7"/>
    <n v="1302.7"/>
    <n v="1275.5"/>
    <n v="1278.9000000000001"/>
    <n v="1286.192446935856"/>
    <n v="68502"/>
    <n v="2596"/>
    <n v="88106755"/>
    <n v="31797"/>
    <n v="46.42"/>
    <n v="27.2"/>
    <n v="-23.8"/>
    <x v="1"/>
    <x v="0"/>
  </r>
  <r>
    <x v="15"/>
    <x v="209"/>
    <x v="0"/>
    <n v="1296.3"/>
    <n v="1314.8"/>
    <n v="1292.55"/>
    <n v="1302.75"/>
    <n v="1306.5533831255921"/>
    <n v="81271"/>
    <n v="3104"/>
    <n v="106184900"/>
    <n v="35506"/>
    <n v="43.69"/>
    <n v="22.25"/>
    <n v="6.45"/>
    <x v="0"/>
    <x v="0"/>
  </r>
  <r>
    <x v="15"/>
    <x v="210"/>
    <x v="0"/>
    <n v="1270.25"/>
    <n v="1300.9000000000001"/>
    <n v="1263.4000000000001"/>
    <n v="1295.9000000000001"/>
    <n v="1281.7940427945578"/>
    <n v="133989"/>
    <n v="4649"/>
    <n v="171746302"/>
    <n v="48445"/>
    <n v="36.159999999999997"/>
    <n v="37.5"/>
    <n v="25.65"/>
    <x v="0"/>
    <x v="0"/>
  </r>
  <r>
    <x v="15"/>
    <x v="211"/>
    <x v="0"/>
    <n v="1291"/>
    <n v="1291"/>
    <n v="1270"/>
    <n v="1276.4000000000001"/>
    <n v="1276.8889479512736"/>
    <n v="1151325"/>
    <n v="15957"/>
    <n v="1470114168"/>
    <n v="1016272"/>
    <n v="88.27"/>
    <n v="21"/>
    <n v="-14.6"/>
    <x v="1"/>
    <x v="0"/>
  </r>
  <r>
    <x v="15"/>
    <x v="212"/>
    <x v="1"/>
    <n v="1294.6500000000001"/>
    <n v="1295.95"/>
    <n v="1285.8"/>
    <n v="1292"/>
    <n v="1292.1225508771147"/>
    <n v="44863"/>
    <n v="3087"/>
    <n v="57968494"/>
    <n v="16677"/>
    <n v="37.17"/>
    <n v="10.15"/>
    <n v="-2.65"/>
    <x v="1"/>
    <x v="0"/>
  </r>
  <r>
    <x v="15"/>
    <x v="213"/>
    <x v="2"/>
    <n v="1307"/>
    <n v="1319.1"/>
    <n v="1288.3"/>
    <n v="1291.55"/>
    <n v="1296.6042763198252"/>
    <n v="326028"/>
    <n v="12500"/>
    <n v="422729299"/>
    <n v="83955"/>
    <n v="25.75"/>
    <n v="30.8"/>
    <n v="-15.45"/>
    <x v="1"/>
    <x v="0"/>
  </r>
  <r>
    <x v="15"/>
    <x v="214"/>
    <x v="2"/>
    <n v="1318.15"/>
    <n v="1330.4"/>
    <n v="1305.45"/>
    <n v="1312.2"/>
    <n v="1313.4318273637871"/>
    <n v="215343"/>
    <n v="14160"/>
    <n v="282838350"/>
    <n v="97518"/>
    <n v="45.28"/>
    <n v="24.95"/>
    <n v="-5.95"/>
    <x v="1"/>
    <x v="0"/>
  </r>
  <r>
    <x v="15"/>
    <x v="215"/>
    <x v="2"/>
    <n v="1300"/>
    <n v="1334.9"/>
    <n v="1299.7"/>
    <n v="1332.4"/>
    <n v="1316.8109450838997"/>
    <n v="288440"/>
    <n v="7954"/>
    <n v="379820949"/>
    <n v="96126"/>
    <n v="33.33"/>
    <n v="35.200000000000003"/>
    <n v="32.4"/>
    <x v="0"/>
    <x v="0"/>
  </r>
  <r>
    <x v="15"/>
    <x v="216"/>
    <x v="2"/>
    <n v="1288.1500000000001"/>
    <n v="1307.8"/>
    <n v="1280.6500000000001"/>
    <n v="1292.6500000000001"/>
    <n v="1293.6753685418494"/>
    <n v="2523594"/>
    <n v="54589"/>
    <n v="3264711398"/>
    <n v="383564"/>
    <n v="15.2"/>
    <n v="27.15"/>
    <n v="4.5"/>
    <x v="0"/>
    <x v="0"/>
  </r>
  <r>
    <x v="15"/>
    <x v="217"/>
    <x v="3"/>
    <n v="1248.95"/>
    <n v="1268.4000000000001"/>
    <n v="1234.8499999999999"/>
    <n v="1255.5"/>
    <n v="1251.2068336662705"/>
    <n v="546149"/>
    <n v="19768"/>
    <n v="683345361"/>
    <n v="244223"/>
    <n v="44.72"/>
    <n v="33.549999999999997"/>
    <n v="6.55"/>
    <x v="0"/>
    <x v="0"/>
  </r>
  <r>
    <x v="15"/>
    <x v="218"/>
    <x v="3"/>
    <n v="1250.0999999999999"/>
    <n v="1260"/>
    <n v="1241"/>
    <n v="1252.5999999999999"/>
    <n v="1251.7853444134028"/>
    <n v="168591"/>
    <n v="10439"/>
    <n v="211039743"/>
    <n v="107903"/>
    <n v="64"/>
    <n v="19"/>
    <n v="2.5"/>
    <x v="0"/>
    <x v="0"/>
  </r>
  <r>
    <x v="15"/>
    <x v="219"/>
    <x v="3"/>
    <n v="1262.9000000000001"/>
    <n v="1267.5"/>
    <n v="1243.3"/>
    <n v="1251.55"/>
    <n v="1252.4541594286818"/>
    <n v="259050"/>
    <n v="28330"/>
    <n v="324448250"/>
    <n v="173411"/>
    <n v="66.94"/>
    <n v="24.2"/>
    <n v="-11.35"/>
    <x v="1"/>
    <x v="0"/>
  </r>
  <r>
    <x v="15"/>
    <x v="220"/>
    <x v="3"/>
    <n v="1270.95"/>
    <n v="1284.7"/>
    <n v="1260.25"/>
    <n v="1267.75"/>
    <n v="1274.3142501615105"/>
    <n v="314221"/>
    <n v="14174"/>
    <n v="400416298"/>
    <n v="127463"/>
    <n v="40.56"/>
    <n v="24.45"/>
    <n v="-3.2"/>
    <x v="1"/>
    <x v="0"/>
  </r>
  <r>
    <x v="15"/>
    <x v="221"/>
    <x v="3"/>
    <n v="1268.95"/>
    <n v="1272.55"/>
    <n v="1250.75"/>
    <n v="1259.3499999999999"/>
    <n v="1260.1090111394305"/>
    <n v="815302"/>
    <n v="17388"/>
    <n v="1027369397"/>
    <n v="212972"/>
    <n v="26.12"/>
    <n v="21.8"/>
    <n v="-9.6"/>
    <x v="1"/>
    <x v="0"/>
  </r>
  <r>
    <x v="15"/>
    <x v="222"/>
    <x v="4"/>
    <n v="1229.95"/>
    <n v="1267.4000000000001"/>
    <n v="1224.4000000000001"/>
    <n v="1263.2"/>
    <n v="1254.990317994313"/>
    <n v="399504"/>
    <n v="20652"/>
    <n v="501373652"/>
    <n v="166481"/>
    <n v="41.67"/>
    <n v="43"/>
    <n v="33.25"/>
    <x v="0"/>
    <x v="0"/>
  </r>
  <r>
    <x v="15"/>
    <x v="223"/>
    <x v="4"/>
    <n v="1245.05"/>
    <n v="1257"/>
    <n v="1224.5999999999999"/>
    <n v="1232.5"/>
    <n v="1234.8729228486648"/>
    <n v="53920"/>
    <n v="2193"/>
    <n v="66584348"/>
    <n v="28876"/>
    <n v="53.55"/>
    <n v="32.4"/>
    <n v="-12.55"/>
    <x v="1"/>
    <x v="0"/>
  </r>
  <r>
    <x v="15"/>
    <x v="224"/>
    <x v="4"/>
    <n v="1245.5999999999999"/>
    <n v="1255"/>
    <n v="1241.7"/>
    <n v="1243.05"/>
    <n v="1247.4894687035285"/>
    <n v="36985"/>
    <n v="2844"/>
    <n v="46138398"/>
    <n v="8351"/>
    <n v="22.58"/>
    <n v="13.3"/>
    <n v="-2.5499999999999998"/>
    <x v="1"/>
    <x v="0"/>
  </r>
  <r>
    <x v="15"/>
    <x v="225"/>
    <x v="4"/>
    <n v="1235.25"/>
    <n v="1258.0999999999999"/>
    <n v="1235.25"/>
    <n v="1255.45"/>
    <n v="1249.2670781191393"/>
    <n v="146635"/>
    <n v="6797"/>
    <n v="183186278"/>
    <n v="83509"/>
    <n v="56.95"/>
    <n v="22.85"/>
    <n v="20.2"/>
    <x v="0"/>
    <x v="0"/>
  </r>
  <r>
    <x v="15"/>
    <x v="226"/>
    <x v="4"/>
    <n v="1222.8"/>
    <n v="1237.55"/>
    <n v="1218"/>
    <n v="1232"/>
    <n v="1232.0105992898941"/>
    <n v="516261"/>
    <n v="12921"/>
    <n v="636039024"/>
    <n v="223705"/>
    <n v="43.33"/>
    <n v="19.55"/>
    <n v="9.1999999999999993"/>
    <x v="0"/>
    <x v="0"/>
  </r>
  <r>
    <x v="15"/>
    <x v="227"/>
    <x v="0"/>
    <n v="1238.95"/>
    <n v="1242.9000000000001"/>
    <n v="1221.55"/>
    <n v="1222.8499999999999"/>
    <n v="1225.8524680382693"/>
    <n v="425196"/>
    <n v="22020"/>
    <n v="521227566"/>
    <n v="99974"/>
    <n v="23.51"/>
    <n v="21.35"/>
    <n v="-16.100000000000001"/>
    <x v="1"/>
    <x v="0"/>
  </r>
  <r>
    <x v="15"/>
    <x v="228"/>
    <x v="0"/>
    <n v="1249.8499999999999"/>
    <n v="1254.5"/>
    <n v="1238.25"/>
    <n v="1243.25"/>
    <n v="1245.3658001229749"/>
    <n v="139866"/>
    <n v="4894"/>
    <n v="174184333"/>
    <n v="38080"/>
    <n v="27.23"/>
    <n v="16.25"/>
    <n v="-6.6"/>
    <x v="1"/>
    <x v="0"/>
  </r>
  <r>
    <x v="15"/>
    <x v="229"/>
    <x v="0"/>
    <n v="1241.9000000000001"/>
    <n v="1264.9000000000001"/>
    <n v="1232.9000000000001"/>
    <n v="1244.5999999999999"/>
    <n v="1248.1946487519547"/>
    <n v="259005"/>
    <n v="8668"/>
    <n v="323288655"/>
    <n v="95434"/>
    <n v="36.85"/>
    <n v="32"/>
    <n v="2.7"/>
    <x v="0"/>
    <x v="0"/>
  </r>
  <r>
    <x v="15"/>
    <x v="230"/>
    <x v="0"/>
    <n v="1230"/>
    <n v="1247.5999999999999"/>
    <n v="1229.25"/>
    <n v="1236.6500000000001"/>
    <n v="1239.1344519015661"/>
    <n v="53640"/>
    <n v="2593"/>
    <n v="66467172"/>
    <n v="18584"/>
    <n v="34.65"/>
    <n v="18.350000000000001"/>
    <n v="6.65"/>
    <x v="0"/>
    <x v="0"/>
  </r>
  <r>
    <x v="15"/>
    <x v="231"/>
    <x v="0"/>
    <n v="1239.0999999999999"/>
    <n v="1262.75"/>
    <n v="1224.4000000000001"/>
    <n v="1233.0999999999999"/>
    <n v="1238.8332638922043"/>
    <n v="1382466"/>
    <n v="22062"/>
    <n v="1712644867"/>
    <n v="307543"/>
    <n v="22.25"/>
    <n v="38.35"/>
    <n v="-6"/>
    <x v="1"/>
    <x v="0"/>
  </r>
  <r>
    <x v="15"/>
    <x v="232"/>
    <x v="1"/>
    <n v="1249"/>
    <n v="1264.75"/>
    <n v="1235.8499999999999"/>
    <n v="1239.05"/>
    <n v="1250.0014295339367"/>
    <n v="682740"/>
    <n v="18676"/>
    <n v="853425976"/>
    <n v="117302"/>
    <n v="17.18"/>
    <n v="28.9"/>
    <n v="-9.9499999999999993"/>
    <x v="1"/>
    <x v="0"/>
  </r>
  <r>
    <x v="15"/>
    <x v="233"/>
    <x v="1"/>
    <n v="1255.0999999999999"/>
    <n v="1265.6500000000001"/>
    <n v="1248.3"/>
    <n v="1256.4000000000001"/>
    <n v="1253.8340453102082"/>
    <n v="280908"/>
    <n v="11326"/>
    <n v="352212014"/>
    <n v="76268"/>
    <n v="27.15"/>
    <n v="17.350000000000001"/>
    <n v="1.3"/>
    <x v="0"/>
    <x v="0"/>
  </r>
  <r>
    <x v="15"/>
    <x v="234"/>
    <x v="1"/>
    <n v="1268.05"/>
    <n v="1280"/>
    <n v="1267.8"/>
    <n v="1274.9000000000001"/>
    <n v="1274.4614358846861"/>
    <n v="88489"/>
    <n v="3290"/>
    <n v="112775818"/>
    <n v="49086"/>
    <n v="55.47"/>
    <n v="12.2"/>
    <n v="6.85"/>
    <x v="0"/>
    <x v="0"/>
  </r>
  <r>
    <x v="15"/>
    <x v="235"/>
    <x v="2"/>
    <n v="1294.45"/>
    <n v="1296.9000000000001"/>
    <n v="1270.55"/>
    <n v="1272.8499999999999"/>
    <n v="1276.0808550376619"/>
    <n v="682122"/>
    <n v="17801"/>
    <n v="870442825"/>
    <n v="175633"/>
    <n v="25.75"/>
    <n v="26.35"/>
    <n v="-21.6"/>
    <x v="1"/>
    <x v="0"/>
  </r>
  <r>
    <x v="15"/>
    <x v="236"/>
    <x v="3"/>
    <n v="1331.4"/>
    <n v="1332"/>
    <n v="1303.05"/>
    <n v="1306.5"/>
    <n v="1315.2145525038611"/>
    <n v="218203"/>
    <n v="9952"/>
    <n v="286983761"/>
    <n v="65561"/>
    <n v="30.05"/>
    <n v="28.95"/>
    <n v="-24.9"/>
    <x v="1"/>
    <x v="0"/>
  </r>
  <r>
    <x v="15"/>
    <x v="237"/>
    <x v="3"/>
    <n v="1323.8"/>
    <n v="1333.2"/>
    <n v="1316.45"/>
    <n v="1330.9"/>
    <n v="1326.9563293243141"/>
    <n v="249687"/>
    <n v="5587"/>
    <n v="331323745"/>
    <n v="169812"/>
    <n v="68.010000000000005"/>
    <n v="16.75"/>
    <n v="7.1"/>
    <x v="0"/>
    <x v="0"/>
  </r>
  <r>
    <x v="15"/>
    <x v="238"/>
    <x v="3"/>
    <n v="1312"/>
    <n v="1327.8"/>
    <n v="1310.55"/>
    <n v="1323.8"/>
    <n v="1323.162494821388"/>
    <n v="224481"/>
    <n v="5912"/>
    <n v="297024840"/>
    <n v="154472"/>
    <n v="68.81"/>
    <n v="17.25"/>
    <n v="11.8"/>
    <x v="0"/>
    <x v="0"/>
  </r>
  <r>
    <x v="15"/>
    <x v="239"/>
    <x v="3"/>
    <n v="1323"/>
    <n v="1331.1"/>
    <n v="1315.95"/>
    <n v="1318.9"/>
    <n v="1321.4646789293249"/>
    <n v="182016"/>
    <n v="8748"/>
    <n v="240527715"/>
    <n v="110260"/>
    <n v="60.58"/>
    <n v="15.15"/>
    <n v="-4.0999999999999996"/>
    <x v="1"/>
    <x v="0"/>
  </r>
  <r>
    <x v="15"/>
    <x v="240"/>
    <x v="3"/>
    <n v="1336.15"/>
    <n v="1336.15"/>
    <n v="1308.8"/>
    <n v="1323.5"/>
    <n v="1320.1314351969881"/>
    <n v="1839629"/>
    <n v="22527"/>
    <n v="2428552072"/>
    <n v="288974"/>
    <n v="15.71"/>
    <n v="27.35"/>
    <n v="-12.65"/>
    <x v="1"/>
    <x v="0"/>
  </r>
  <r>
    <x v="15"/>
    <x v="241"/>
    <x v="4"/>
    <n v="1295"/>
    <n v="1361.35"/>
    <n v="1291.55"/>
    <n v="1340.25"/>
    <n v="1327.5163797566111"/>
    <n v="3907903"/>
    <n v="51190"/>
    <n v="5187805243"/>
    <n v="1382193"/>
    <n v="35.369999999999997"/>
    <n v="69.8"/>
    <n v="45.25"/>
    <x v="0"/>
    <x v="0"/>
  </r>
  <r>
    <x v="15"/>
    <x v="242"/>
    <x v="4"/>
    <n v="1289.75"/>
    <n v="1299.95"/>
    <n v="1283.4000000000001"/>
    <n v="1291.55"/>
    <n v="1292.8204490948767"/>
    <n v="333159"/>
    <n v="5679"/>
    <n v="430714768"/>
    <n v="209706"/>
    <n v="62.94"/>
    <n v="16.55"/>
    <n v="1.8"/>
    <x v="0"/>
    <x v="0"/>
  </r>
  <r>
    <x v="15"/>
    <x v="243"/>
    <x v="4"/>
    <n v="1263"/>
    <n v="1295"/>
    <n v="1263"/>
    <n v="1288.05"/>
    <n v="1284.5058225852204"/>
    <n v="271443"/>
    <n v="11951"/>
    <n v="348670114"/>
    <n v="145579"/>
    <n v="53.63"/>
    <n v="32"/>
    <n v="25.05"/>
    <x v="0"/>
    <x v="0"/>
  </r>
  <r>
    <x v="15"/>
    <x v="244"/>
    <x v="4"/>
    <n v="1262.25"/>
    <n v="1272.1500000000001"/>
    <n v="1260.05"/>
    <n v="1268.4000000000001"/>
    <n v="1267.076069391635"/>
    <n v="126240"/>
    <n v="5994"/>
    <n v="159955683"/>
    <n v="66639"/>
    <n v="52.79"/>
    <n v="12.1"/>
    <n v="6.15"/>
    <x v="0"/>
    <x v="0"/>
  </r>
  <r>
    <x v="15"/>
    <x v="245"/>
    <x v="4"/>
    <n v="1250"/>
    <n v="1265.4000000000001"/>
    <n v="1243.0999999999999"/>
    <n v="1262.3"/>
    <n v="1257.8979630775818"/>
    <n v="644649"/>
    <n v="18163"/>
    <n v="810902664"/>
    <n v="209368"/>
    <n v="32.479999999999997"/>
    <n v="22.3"/>
    <n v="12.3"/>
    <x v="0"/>
    <x v="0"/>
  </r>
  <r>
    <x v="15"/>
    <x v="246"/>
    <x v="0"/>
    <n v="1250.1500000000001"/>
    <n v="1256.2"/>
    <n v="1242.3"/>
    <n v="1250.5"/>
    <n v="1249.5793715880225"/>
    <n v="575546"/>
    <n v="14970"/>
    <n v="719190409"/>
    <n v="194443"/>
    <n v="33.78"/>
    <n v="13.9"/>
    <n v="0.35"/>
    <x v="0"/>
    <x v="0"/>
  </r>
  <r>
    <x v="15"/>
    <x v="247"/>
    <x v="0"/>
    <n v="1241.9000000000001"/>
    <n v="1256.9000000000001"/>
    <n v="1226.25"/>
    <n v="1251.05"/>
    <n v="1236.2701652446269"/>
    <n v="462950"/>
    <n v="17026"/>
    <n v="572331273"/>
    <n v="298816"/>
    <n v="64.55"/>
    <n v="30.65"/>
    <n v="9.15"/>
    <x v="0"/>
    <x v="0"/>
  </r>
  <r>
    <x v="15"/>
    <x v="248"/>
    <x v="0"/>
    <n v="1234.75"/>
    <n v="1239.3499999999999"/>
    <n v="1225.7"/>
    <n v="1236.55"/>
    <n v="1232.1366719203922"/>
    <n v="182093"/>
    <n v="4597"/>
    <n v="224363463"/>
    <n v="135699"/>
    <n v="74.52"/>
    <n v="13.65"/>
    <n v="1.8"/>
    <x v="0"/>
    <x v="0"/>
  </r>
  <r>
    <x v="15"/>
    <x v="249"/>
    <x v="0"/>
    <n v="1237.6500000000001"/>
    <n v="1241.0999999999999"/>
    <n v="1227.3"/>
    <n v="1237.2"/>
    <n v="1235.25171202057"/>
    <n v="233350"/>
    <n v="9128"/>
    <n v="288245987"/>
    <n v="118615"/>
    <n v="50.83"/>
    <n v="13.8"/>
    <n v="-0.45"/>
    <x v="1"/>
    <x v="0"/>
  </r>
  <r>
    <x v="16"/>
    <x v="0"/>
    <x v="0"/>
    <n v="92.18"/>
    <n v="96.19"/>
    <n v="91.75"/>
    <n v="94.77"/>
    <n v="94.56882016454702"/>
    <n v="1260430"/>
    <n v="7608"/>
    <n v="119197378"/>
    <m/>
    <m/>
    <n v="4.4400000000000004"/>
    <n v="2.59"/>
    <x v="0"/>
    <x v="0"/>
  </r>
  <r>
    <x v="16"/>
    <x v="1"/>
    <x v="0"/>
    <n v="92.51"/>
    <n v="94.2"/>
    <n v="91.35"/>
    <n v="92.37"/>
    <n v="92.790999743679222"/>
    <n v="323813"/>
    <n v="1948"/>
    <n v="30046932"/>
    <n v="143374"/>
    <n v="44.28"/>
    <n v="2.85"/>
    <n v="-0.14000000000000001"/>
    <x v="1"/>
    <x v="0"/>
  </r>
  <r>
    <x v="16"/>
    <x v="2"/>
    <x v="0"/>
    <n v="89.98"/>
    <n v="94.38"/>
    <n v="89.6"/>
    <n v="92.25"/>
    <n v="92.397507040919947"/>
    <n v="1615911"/>
    <n v="9159"/>
    <n v="149306148"/>
    <n v="681107"/>
    <n v="42.15"/>
    <n v="4.78"/>
    <n v="2.27"/>
    <x v="0"/>
    <x v="0"/>
  </r>
  <r>
    <x v="16"/>
    <x v="3"/>
    <x v="1"/>
    <n v="89.04"/>
    <n v="89.9"/>
    <n v="88"/>
    <n v="88.87"/>
    <n v="89.064290703668576"/>
    <n v="327839"/>
    <n v="2942"/>
    <n v="29198748"/>
    <n v="150843"/>
    <n v="46.01"/>
    <n v="1.9"/>
    <n v="-0.17"/>
    <x v="1"/>
    <x v="0"/>
  </r>
  <r>
    <x v="16"/>
    <x v="4"/>
    <x v="1"/>
    <n v="91.77"/>
    <n v="91.77"/>
    <n v="88.2"/>
    <n v="89.27"/>
    <n v="89.966968913916645"/>
    <n v="323907"/>
    <n v="2703"/>
    <n v="29140931"/>
    <n v="188040"/>
    <n v="58.05"/>
    <n v="3.57"/>
    <n v="-2.5"/>
    <x v="1"/>
    <x v="0"/>
  </r>
  <r>
    <x v="16"/>
    <x v="5"/>
    <x v="1"/>
    <n v="90.36"/>
    <n v="91.18"/>
    <n v="89.09"/>
    <n v="90.58"/>
    <n v="90.328460788432722"/>
    <n v="504596"/>
    <n v="3373"/>
    <n v="45579380"/>
    <n v="288523"/>
    <n v="57.18"/>
    <n v="2.09"/>
    <n v="0.22"/>
    <x v="0"/>
    <x v="0"/>
  </r>
  <r>
    <x v="16"/>
    <x v="6"/>
    <x v="1"/>
    <n v="87.97"/>
    <n v="90.71"/>
    <n v="87.29"/>
    <n v="89.19"/>
    <n v="89.462824258521465"/>
    <n v="734175"/>
    <n v="3989"/>
    <n v="65681369"/>
    <n v="322676"/>
    <n v="43.95"/>
    <n v="3.42"/>
    <n v="1.22"/>
    <x v="0"/>
    <x v="0"/>
  </r>
  <r>
    <x v="16"/>
    <x v="7"/>
    <x v="1"/>
    <n v="86.04"/>
    <n v="87.38"/>
    <n v="86.04"/>
    <n v="87.03"/>
    <n v="86.737717965125583"/>
    <n v="500080"/>
    <n v="3558"/>
    <n v="43375798"/>
    <n v="253947"/>
    <n v="50.78"/>
    <n v="1.34"/>
    <n v="0.99"/>
    <x v="0"/>
    <x v="0"/>
  </r>
  <r>
    <x v="16"/>
    <x v="8"/>
    <x v="2"/>
    <n v="90"/>
    <n v="90.38"/>
    <n v="84.2"/>
    <n v="85.69"/>
    <n v="86.72300012193493"/>
    <n v="1377784"/>
    <n v="7144"/>
    <n v="119485562"/>
    <n v="591587"/>
    <n v="42.94"/>
    <n v="6.18"/>
    <n v="-4.3099999999999996"/>
    <x v="1"/>
    <x v="0"/>
  </r>
  <r>
    <x v="16"/>
    <x v="9"/>
    <x v="2"/>
    <n v="91.8"/>
    <n v="92.09"/>
    <n v="89.75"/>
    <n v="89.87"/>
    <n v="90.267624036374173"/>
    <n v="590089"/>
    <n v="4157"/>
    <n v="53265932"/>
    <n v="305151"/>
    <n v="51.71"/>
    <n v="2.34"/>
    <n v="-1.93"/>
    <x v="1"/>
    <x v="0"/>
  </r>
  <r>
    <x v="16"/>
    <x v="10"/>
    <x v="2"/>
    <n v="94.5"/>
    <n v="94.5"/>
    <n v="91.68"/>
    <n v="91.88"/>
    <n v="92.592691853718051"/>
    <n v="504095"/>
    <n v="4173"/>
    <n v="46675513"/>
    <n v="252387"/>
    <n v="50.07"/>
    <n v="2.82"/>
    <n v="-2.62"/>
    <x v="1"/>
    <x v="0"/>
  </r>
  <r>
    <x v="16"/>
    <x v="11"/>
    <x v="2"/>
    <n v="96.89"/>
    <n v="97.3"/>
    <n v="94.15"/>
    <n v="94.57"/>
    <n v="95.591528740684652"/>
    <n v="689319"/>
    <n v="4999"/>
    <n v="65893057"/>
    <n v="261562"/>
    <n v="37.94"/>
    <n v="3.15"/>
    <n v="-2.3199999999999998"/>
    <x v="1"/>
    <x v="0"/>
  </r>
  <r>
    <x v="16"/>
    <x v="12"/>
    <x v="3"/>
    <n v="97.61"/>
    <n v="97.61"/>
    <n v="94.6"/>
    <n v="95"/>
    <n v="95.78852598166209"/>
    <n v="1809584"/>
    <n v="9545"/>
    <n v="173337384"/>
    <n v="773576"/>
    <n v="42.75"/>
    <n v="3.01"/>
    <n v="-2.61"/>
    <x v="1"/>
    <x v="0"/>
  </r>
  <r>
    <x v="16"/>
    <x v="13"/>
    <x v="3"/>
    <n v="90.13"/>
    <n v="99.08"/>
    <n v="89.5"/>
    <n v="97.61"/>
    <n v="96.195438208805072"/>
    <n v="2083436"/>
    <n v="9041"/>
    <n v="200417039"/>
    <n v="830260"/>
    <n v="39.85"/>
    <n v="9.58"/>
    <n v="7.48"/>
    <x v="0"/>
    <x v="0"/>
  </r>
  <r>
    <x v="16"/>
    <x v="14"/>
    <x v="3"/>
    <n v="89.43"/>
    <n v="90.6"/>
    <n v="89.09"/>
    <n v="90.13"/>
    <n v="89.963190488122549"/>
    <n v="363167"/>
    <n v="2229"/>
    <n v="32671662"/>
    <n v="206136"/>
    <n v="56.76"/>
    <n v="1.51"/>
    <n v="0.7"/>
    <x v="0"/>
    <x v="0"/>
  </r>
  <r>
    <x v="16"/>
    <x v="15"/>
    <x v="3"/>
    <n v="88.13"/>
    <n v="90.12"/>
    <n v="87.8"/>
    <n v="89.55"/>
    <n v="89.108076065559203"/>
    <n v="360163"/>
    <n v="2250"/>
    <n v="32093432"/>
    <n v="195595"/>
    <n v="54.31"/>
    <n v="2.3199999999999998"/>
    <n v="1.42"/>
    <x v="0"/>
    <x v="0"/>
  </r>
  <r>
    <x v="16"/>
    <x v="16"/>
    <x v="3"/>
    <n v="88.1"/>
    <n v="89.5"/>
    <n v="87.95"/>
    <n v="88.24"/>
    <n v="88.385812624803009"/>
    <n v="194807"/>
    <n v="1237"/>
    <n v="17218175"/>
    <n v="106746"/>
    <n v="54.8"/>
    <n v="1.55"/>
    <n v="0.14000000000000001"/>
    <x v="0"/>
    <x v="0"/>
  </r>
  <r>
    <x v="16"/>
    <x v="17"/>
    <x v="4"/>
    <n v="87.77"/>
    <n v="88.45"/>
    <n v="87.2"/>
    <n v="87.31"/>
    <n v="87.769518952273017"/>
    <n v="127056"/>
    <n v="1391"/>
    <n v="11151644"/>
    <n v="67936"/>
    <n v="53.47"/>
    <n v="1.25"/>
    <n v="-0.46"/>
    <x v="1"/>
    <x v="0"/>
  </r>
  <r>
    <x v="16"/>
    <x v="18"/>
    <x v="4"/>
    <n v="89.67"/>
    <n v="89.7"/>
    <n v="87.65"/>
    <n v="87.83"/>
    <n v="88.573246034572506"/>
    <n v="365030"/>
    <n v="2663"/>
    <n v="32331892"/>
    <n v="151557"/>
    <n v="41.52"/>
    <n v="2.0499999999999998"/>
    <n v="-1.84"/>
    <x v="1"/>
    <x v="0"/>
  </r>
  <r>
    <x v="16"/>
    <x v="19"/>
    <x v="4"/>
    <n v="90.68"/>
    <n v="90.68"/>
    <n v="87.9"/>
    <n v="88.54"/>
    <n v="89.326667145350157"/>
    <n v="320323"/>
    <n v="2471"/>
    <n v="28613386"/>
    <n v="212117"/>
    <n v="66.22"/>
    <n v="2.78"/>
    <n v="-2.14"/>
    <x v="1"/>
    <x v="0"/>
  </r>
  <r>
    <x v="16"/>
    <x v="20"/>
    <x v="4"/>
    <n v="91.79"/>
    <n v="91.79"/>
    <n v="89.54"/>
    <n v="89.94"/>
    <n v="90.15746173667381"/>
    <n v="257688"/>
    <n v="2025"/>
    <n v="23232496"/>
    <n v="168353"/>
    <n v="65.33"/>
    <n v="2.25"/>
    <n v="-1.85"/>
    <x v="1"/>
    <x v="0"/>
  </r>
  <r>
    <x v="16"/>
    <x v="21"/>
    <x v="0"/>
    <n v="89.76"/>
    <n v="91.41"/>
    <n v="89.41"/>
    <n v="90.25"/>
    <n v="90.482281569850201"/>
    <n v="295060"/>
    <n v="2149"/>
    <n v="26697702"/>
    <n v="139756"/>
    <n v="47.37"/>
    <n v="2"/>
    <n v="0.49"/>
    <x v="0"/>
    <x v="0"/>
  </r>
  <r>
    <x v="16"/>
    <x v="22"/>
    <x v="0"/>
    <n v="89.16"/>
    <n v="89.77"/>
    <n v="86.8"/>
    <n v="89.48"/>
    <n v="88.398451314046753"/>
    <n v="594956"/>
    <n v="3436"/>
    <n v="52593189"/>
    <n v="232493"/>
    <n v="39.08"/>
    <n v="2.97"/>
    <n v="0.32"/>
    <x v="0"/>
    <x v="0"/>
  </r>
  <r>
    <x v="16"/>
    <x v="23"/>
    <x v="0"/>
    <n v="90.85"/>
    <n v="91.29"/>
    <n v="89.45"/>
    <n v="89.64"/>
    <n v="90.009232656369221"/>
    <n v="273919"/>
    <n v="3460"/>
    <n v="24655239"/>
    <n v="138191"/>
    <n v="50.45"/>
    <n v="1.84"/>
    <n v="-1.21"/>
    <x v="1"/>
    <x v="0"/>
  </r>
  <r>
    <x v="16"/>
    <x v="24"/>
    <x v="0"/>
    <n v="91.86"/>
    <n v="92.15"/>
    <n v="90.41"/>
    <n v="90.72"/>
    <n v="91.061834639494421"/>
    <n v="390202"/>
    <n v="2220"/>
    <n v="35532510"/>
    <n v="192932"/>
    <n v="49.44"/>
    <n v="1.74"/>
    <n v="-1.1399999999999999"/>
    <x v="1"/>
    <x v="0"/>
  </r>
  <r>
    <x v="16"/>
    <x v="25"/>
    <x v="0"/>
    <n v="91.65"/>
    <n v="91.65"/>
    <n v="90.08"/>
    <n v="91.49"/>
    <n v="90.952528723742532"/>
    <n v="261021"/>
    <n v="1901"/>
    <n v="23740520"/>
    <n v="115288"/>
    <n v="44.17"/>
    <n v="1.57"/>
    <n v="-0.16"/>
    <x v="1"/>
    <x v="0"/>
  </r>
  <r>
    <x v="16"/>
    <x v="26"/>
    <x v="1"/>
    <n v="92.54"/>
    <n v="93.2"/>
    <n v="89.88"/>
    <n v="90.17"/>
    <n v="91.3189296333003"/>
    <n v="307745"/>
    <n v="1983"/>
    <n v="28102944"/>
    <n v="159556"/>
    <n v="51.85"/>
    <n v="3.32"/>
    <n v="-2.37"/>
    <x v="1"/>
    <x v="0"/>
  </r>
  <r>
    <x v="16"/>
    <x v="27"/>
    <x v="2"/>
    <n v="92.85"/>
    <n v="93.4"/>
    <n v="92"/>
    <n v="92.65"/>
    <n v="92.748740889632785"/>
    <n v="264671"/>
    <n v="1494"/>
    <n v="24547902"/>
    <n v="111947"/>
    <n v="42.3"/>
    <n v="1.4"/>
    <n v="-0.2"/>
    <x v="1"/>
    <x v="0"/>
  </r>
  <r>
    <x v="16"/>
    <x v="28"/>
    <x v="2"/>
    <n v="94.1"/>
    <n v="95.05"/>
    <n v="93.8"/>
    <n v="94.1"/>
    <n v="94.429407834262989"/>
    <n v="270887"/>
    <n v="1396"/>
    <n v="25579699"/>
    <n v="111951"/>
    <n v="41.33"/>
    <n v="1.25"/>
    <n v="0"/>
    <x v="1"/>
    <x v="0"/>
  </r>
  <r>
    <x v="16"/>
    <x v="29"/>
    <x v="2"/>
    <n v="92.05"/>
    <n v="93.45"/>
    <n v="91.65"/>
    <n v="93"/>
    <n v="92.746569326385895"/>
    <n v="420107"/>
    <n v="2512"/>
    <n v="38963483"/>
    <n v="204872"/>
    <n v="48.77"/>
    <n v="1.8"/>
    <n v="0.95"/>
    <x v="0"/>
    <x v="0"/>
  </r>
  <r>
    <x v="16"/>
    <x v="30"/>
    <x v="2"/>
    <n v="93.35"/>
    <n v="94.75"/>
    <n v="91.6"/>
    <n v="92.3"/>
    <n v="93.145946690026278"/>
    <n v="399550"/>
    <n v="3078"/>
    <n v="37216463"/>
    <n v="172814"/>
    <n v="43.25"/>
    <n v="3.15"/>
    <n v="-1.05"/>
    <x v="1"/>
    <x v="0"/>
  </r>
  <r>
    <x v="16"/>
    <x v="31"/>
    <x v="3"/>
    <n v="96.7"/>
    <n v="96.7"/>
    <n v="92.95"/>
    <n v="93.25"/>
    <n v="94.320937651492642"/>
    <n v="319735"/>
    <n v="2009"/>
    <n v="30157705"/>
    <n v="156213"/>
    <n v="48.86"/>
    <n v="3.75"/>
    <n v="-3.45"/>
    <x v="1"/>
    <x v="0"/>
  </r>
  <r>
    <x v="16"/>
    <x v="32"/>
    <x v="3"/>
    <n v="97.45"/>
    <n v="97.8"/>
    <n v="96.45"/>
    <n v="96.7"/>
    <n v="97.013729087573338"/>
    <n v="275255"/>
    <n v="2184"/>
    <n v="26703514"/>
    <n v="163414"/>
    <n v="59.37"/>
    <n v="1.35"/>
    <n v="-0.75"/>
    <x v="1"/>
    <x v="0"/>
  </r>
  <r>
    <x v="16"/>
    <x v="33"/>
    <x v="3"/>
    <n v="95.85"/>
    <n v="97.7"/>
    <n v="95.65"/>
    <n v="97.45"/>
    <n v="96.86082910688225"/>
    <n v="346035"/>
    <n v="1750"/>
    <n v="33517237"/>
    <n v="137644"/>
    <n v="39.78"/>
    <n v="2.0499999999999998"/>
    <n v="1.6"/>
    <x v="0"/>
    <x v="0"/>
  </r>
  <r>
    <x v="16"/>
    <x v="34"/>
    <x v="3"/>
    <n v="97.45"/>
    <n v="98.3"/>
    <n v="95.05"/>
    <n v="95.25"/>
    <n v="96.668117907358507"/>
    <n v="420330"/>
    <n v="3181"/>
    <n v="40632510"/>
    <n v="225037"/>
    <n v="53.54"/>
    <n v="3.25"/>
    <n v="-2.2000000000000002"/>
    <x v="1"/>
    <x v="0"/>
  </r>
  <r>
    <x v="16"/>
    <x v="35"/>
    <x v="3"/>
    <n v="98.55"/>
    <n v="98.65"/>
    <n v="96.65"/>
    <n v="97.25"/>
    <n v="97.43200013097362"/>
    <n v="610810"/>
    <n v="4075"/>
    <n v="59512440"/>
    <n v="274151"/>
    <n v="44.88"/>
    <n v="2"/>
    <n v="-1.3"/>
    <x v="1"/>
    <x v="0"/>
  </r>
  <r>
    <x v="16"/>
    <x v="36"/>
    <x v="4"/>
    <n v="99.3"/>
    <n v="99.95"/>
    <n v="98.25"/>
    <n v="98.6"/>
    <n v="98.82291408557289"/>
    <n v="298646"/>
    <n v="2356"/>
    <n v="29513068"/>
    <n v="131558"/>
    <n v="44.05"/>
    <n v="1.7"/>
    <n v="-0.7"/>
    <x v="1"/>
    <x v="0"/>
  </r>
  <r>
    <x v="16"/>
    <x v="37"/>
    <x v="4"/>
    <n v="101.2"/>
    <n v="101.35"/>
    <n v="99.45"/>
    <n v="99.7"/>
    <n v="100.15959351231123"/>
    <n v="352483"/>
    <n v="2062"/>
    <n v="35304554"/>
    <n v="180374"/>
    <n v="51.17"/>
    <n v="1.9"/>
    <n v="-1.5"/>
    <x v="1"/>
    <x v="0"/>
  </r>
  <r>
    <x v="16"/>
    <x v="38"/>
    <x v="4"/>
    <n v="98.15"/>
    <n v="102.2"/>
    <n v="98.15"/>
    <n v="100.65"/>
    <n v="100.1938268843067"/>
    <n v="755437"/>
    <n v="3825"/>
    <n v="75690124"/>
    <n v="437685"/>
    <n v="57.94"/>
    <n v="4.05"/>
    <n v="2.5"/>
    <x v="0"/>
    <x v="0"/>
  </r>
  <r>
    <x v="16"/>
    <x v="39"/>
    <x v="4"/>
    <n v="98.7"/>
    <n v="100.6"/>
    <n v="98"/>
    <n v="98.15"/>
    <n v="98.970848350737484"/>
    <n v="540484"/>
    <n v="2308"/>
    <n v="53492160"/>
    <n v="307171"/>
    <n v="56.83"/>
    <n v="2.6"/>
    <n v="-0.55000000000000004"/>
    <x v="1"/>
    <x v="0"/>
  </r>
  <r>
    <x v="16"/>
    <x v="40"/>
    <x v="4"/>
    <n v="99.3"/>
    <n v="100.7"/>
    <n v="98.6"/>
    <n v="100.25"/>
    <n v="99.95982832490219"/>
    <n v="268647"/>
    <n v="1383"/>
    <n v="26853908"/>
    <n v="126685"/>
    <n v="47.16"/>
    <n v="2.1"/>
    <n v="0.95"/>
    <x v="0"/>
    <x v="0"/>
  </r>
  <r>
    <x v="16"/>
    <x v="41"/>
    <x v="0"/>
    <n v="100"/>
    <n v="101"/>
    <n v="98.6"/>
    <n v="98.95"/>
    <n v="99.449763251191669"/>
    <n v="252166"/>
    <n v="1446"/>
    <n v="25077849"/>
    <n v="107606"/>
    <n v="42.67"/>
    <n v="2.4"/>
    <n v="-1.05"/>
    <x v="1"/>
    <x v="0"/>
  </r>
  <r>
    <x v="16"/>
    <x v="42"/>
    <x v="0"/>
    <n v="101.75"/>
    <n v="102"/>
    <n v="99.25"/>
    <n v="99.85"/>
    <n v="100.4407896026503"/>
    <n v="459117"/>
    <n v="3094"/>
    <n v="46114074"/>
    <n v="249333"/>
    <n v="54.31"/>
    <n v="2.75"/>
    <n v="-1.9"/>
    <x v="1"/>
    <x v="0"/>
  </r>
  <r>
    <x v="16"/>
    <x v="43"/>
    <x v="0"/>
    <n v="99.85"/>
    <n v="100.5"/>
    <n v="98.8"/>
    <n v="99.9"/>
    <n v="99.746262577240074"/>
    <n v="346161"/>
    <n v="1952"/>
    <n v="34528266"/>
    <n v="146231"/>
    <n v="42.24"/>
    <n v="1.7"/>
    <n v="0.05"/>
    <x v="0"/>
    <x v="0"/>
  </r>
  <r>
    <x v="16"/>
    <x v="44"/>
    <x v="0"/>
    <n v="101.45"/>
    <n v="102.45"/>
    <n v="99"/>
    <n v="99.85"/>
    <n v="100.47011439891661"/>
    <n v="526491"/>
    <n v="3121"/>
    <n v="52896611"/>
    <n v="209272"/>
    <n v="39.75"/>
    <n v="3.45"/>
    <n v="-1.6"/>
    <x v="1"/>
    <x v="0"/>
  </r>
  <r>
    <x v="16"/>
    <x v="45"/>
    <x v="0"/>
    <n v="101.1"/>
    <n v="102.7"/>
    <n v="99.9"/>
    <n v="101.55"/>
    <n v="101.29927781090572"/>
    <n v="633906"/>
    <n v="3713"/>
    <n v="64214220"/>
    <n v="248477"/>
    <n v="39.200000000000003"/>
    <n v="2.8"/>
    <n v="0.45"/>
    <x v="0"/>
    <x v="0"/>
  </r>
  <r>
    <x v="16"/>
    <x v="46"/>
    <x v="1"/>
    <n v="102"/>
    <n v="102.4"/>
    <n v="100.7"/>
    <n v="101.15"/>
    <n v="101.3923403229235"/>
    <n v="315183"/>
    <n v="2045"/>
    <n v="31957142"/>
    <n v="163298"/>
    <n v="51.81"/>
    <n v="1.7"/>
    <n v="-0.85"/>
    <x v="1"/>
    <x v="0"/>
  </r>
  <r>
    <x v="16"/>
    <x v="47"/>
    <x v="1"/>
    <n v="103.3"/>
    <n v="103.75"/>
    <n v="101.05"/>
    <n v="101.5"/>
    <n v="102.28984229281427"/>
    <n v="275574"/>
    <n v="1610"/>
    <n v="28188421"/>
    <n v="94257"/>
    <n v="34.200000000000003"/>
    <n v="2.7"/>
    <n v="-1.8"/>
    <x v="1"/>
    <x v="0"/>
  </r>
  <r>
    <x v="16"/>
    <x v="48"/>
    <x v="1"/>
    <n v="104.9"/>
    <n v="105.5"/>
    <n v="102.4"/>
    <n v="102.9"/>
    <n v="103.75258544408804"/>
    <n v="723280"/>
    <n v="3568"/>
    <n v="75042170"/>
    <n v="356560"/>
    <n v="49.3"/>
    <n v="3.1"/>
    <n v="-2"/>
    <x v="1"/>
    <x v="0"/>
  </r>
  <r>
    <x v="16"/>
    <x v="49"/>
    <x v="1"/>
    <n v="103.3"/>
    <n v="105.6"/>
    <n v="102.6"/>
    <n v="104.9"/>
    <n v="104.17894612159439"/>
    <n v="574089"/>
    <n v="2330"/>
    <n v="59807987"/>
    <n v="221130"/>
    <n v="38.520000000000003"/>
    <n v="3"/>
    <n v="1.6"/>
    <x v="0"/>
    <x v="0"/>
  </r>
  <r>
    <x v="16"/>
    <x v="50"/>
    <x v="2"/>
    <n v="102.18"/>
    <n v="106.34"/>
    <n v="101.45"/>
    <n v="103.43"/>
    <n v="104.1138649831407"/>
    <n v="2343811"/>
    <n v="9166"/>
    <n v="244023222"/>
    <n v="884975"/>
    <n v="37.76"/>
    <n v="4.8899999999999997"/>
    <n v="1.25"/>
    <x v="0"/>
    <x v="0"/>
  </r>
  <r>
    <x v="16"/>
    <x v="51"/>
    <x v="3"/>
    <n v="95.94"/>
    <n v="101.8"/>
    <n v="95.94"/>
    <n v="101.24"/>
    <n v="100.30539613978917"/>
    <n v="3575556"/>
    <n v="11391"/>
    <n v="358647561"/>
    <n v="1028070"/>
    <n v="28.75"/>
    <n v="5.86"/>
    <n v="5.3"/>
    <x v="0"/>
    <x v="0"/>
  </r>
  <r>
    <x v="16"/>
    <x v="52"/>
    <x v="3"/>
    <n v="95.33"/>
    <n v="95.95"/>
    <n v="94.14"/>
    <n v="95.44"/>
    <n v="94.977027816096438"/>
    <n v="666197"/>
    <n v="3107"/>
    <n v="63273411"/>
    <n v="218058"/>
    <n v="32.729999999999997"/>
    <n v="1.81"/>
    <n v="0.11"/>
    <x v="0"/>
    <x v="0"/>
  </r>
  <r>
    <x v="16"/>
    <x v="53"/>
    <x v="3"/>
    <n v="92.12"/>
    <n v="95.9"/>
    <n v="92"/>
    <n v="94.62"/>
    <n v="94.162121825322657"/>
    <n v="743737"/>
    <n v="3282"/>
    <n v="70031854"/>
    <n v="285618"/>
    <n v="38.4"/>
    <n v="3.9"/>
    <n v="2.5"/>
    <x v="0"/>
    <x v="0"/>
  </r>
  <r>
    <x v="16"/>
    <x v="54"/>
    <x v="3"/>
    <n v="92"/>
    <n v="93.93"/>
    <n v="91.43"/>
    <n v="91.78"/>
    <n v="92.781827020683338"/>
    <n v="466946"/>
    <n v="2231"/>
    <n v="43324103"/>
    <n v="215597"/>
    <n v="46.17"/>
    <n v="2.5"/>
    <n v="-0.22"/>
    <x v="1"/>
    <x v="0"/>
  </r>
  <r>
    <x v="16"/>
    <x v="55"/>
    <x v="3"/>
    <n v="89.9"/>
    <n v="91.61"/>
    <n v="88.8"/>
    <n v="91.07"/>
    <n v="91.036053365193155"/>
    <n v="502200"/>
    <n v="1926"/>
    <n v="45718306"/>
    <n v="330331"/>
    <n v="65.78"/>
    <n v="2.81"/>
    <n v="1.17"/>
    <x v="0"/>
    <x v="0"/>
  </r>
  <r>
    <x v="16"/>
    <x v="56"/>
    <x v="4"/>
    <n v="89.11"/>
    <n v="91.87"/>
    <n v="89.11"/>
    <n v="91.02"/>
    <n v="90.851874346256366"/>
    <n v="385281"/>
    <n v="2510"/>
    <n v="35003501"/>
    <n v="180790"/>
    <n v="46.92"/>
    <n v="2.76"/>
    <n v="1.91"/>
    <x v="0"/>
    <x v="0"/>
  </r>
  <r>
    <x v="16"/>
    <x v="57"/>
    <x v="4"/>
    <n v="92.11"/>
    <n v="92.42"/>
    <n v="89.02"/>
    <n v="89.29"/>
    <n v="90.626116312599407"/>
    <n v="282291"/>
    <n v="1953"/>
    <n v="25582937"/>
    <n v="104786"/>
    <n v="37.119999999999997"/>
    <n v="3.4"/>
    <n v="-2.82"/>
    <x v="1"/>
    <x v="0"/>
  </r>
  <r>
    <x v="16"/>
    <x v="58"/>
    <x v="4"/>
    <n v="92.82"/>
    <n v="93.25"/>
    <n v="91.56"/>
    <n v="91.96"/>
    <n v="92.386321091862087"/>
    <n v="528858"/>
    <n v="2786"/>
    <n v="48859245"/>
    <n v="235492"/>
    <n v="44.53"/>
    <n v="1.69"/>
    <n v="-0.86"/>
    <x v="1"/>
    <x v="0"/>
  </r>
  <r>
    <x v="16"/>
    <x v="59"/>
    <x v="4"/>
    <n v="94.51"/>
    <n v="96.25"/>
    <n v="92.11"/>
    <n v="92.51"/>
    <n v="94.001568659706592"/>
    <n v="510627"/>
    <n v="3270"/>
    <n v="47999739"/>
    <n v="214391"/>
    <n v="41.99"/>
    <n v="4.1399999999999997"/>
    <n v="-2"/>
    <x v="1"/>
    <x v="0"/>
  </r>
  <r>
    <x v="16"/>
    <x v="60"/>
    <x v="4"/>
    <n v="94.76"/>
    <n v="95.65"/>
    <n v="92.75"/>
    <n v="94.44"/>
    <n v="93.99009224833938"/>
    <n v="642830"/>
    <n v="3573"/>
    <n v="60419651"/>
    <n v="322118"/>
    <n v="50.11"/>
    <n v="2.9"/>
    <n v="-0.32"/>
    <x v="1"/>
    <x v="0"/>
  </r>
  <r>
    <x v="16"/>
    <x v="61"/>
    <x v="0"/>
    <n v="94.29"/>
    <n v="97.35"/>
    <n v="94.2"/>
    <n v="94.85"/>
    <n v="95.485100761377666"/>
    <n v="1023408"/>
    <n v="5380"/>
    <n v="97720216"/>
    <n v="380336"/>
    <n v="37.159999999999997"/>
    <n v="3.15"/>
    <n v="0.56000000000000005"/>
    <x v="0"/>
    <x v="0"/>
  </r>
  <r>
    <x v="16"/>
    <x v="62"/>
    <x v="0"/>
    <n v="100.15"/>
    <n v="101.47"/>
    <n v="97.1"/>
    <n v="97.59"/>
    <n v="99.073491422035843"/>
    <n v="655750"/>
    <n v="3536"/>
    <n v="64967442"/>
    <n v="288221"/>
    <n v="43.95"/>
    <n v="4.37"/>
    <n v="-2.56"/>
    <x v="1"/>
    <x v="0"/>
  </r>
  <r>
    <x v="16"/>
    <x v="63"/>
    <x v="0"/>
    <n v="100.03"/>
    <n v="100.85"/>
    <n v="97.2"/>
    <n v="100.08"/>
    <n v="99.316960466439525"/>
    <n v="739903"/>
    <n v="3944"/>
    <n v="73484917"/>
    <n v="203143"/>
    <n v="27.46"/>
    <n v="3.65"/>
    <n v="0.05"/>
    <x v="0"/>
    <x v="0"/>
  </r>
  <r>
    <x v="16"/>
    <x v="64"/>
    <x v="0"/>
    <n v="101.51"/>
    <n v="101.87"/>
    <n v="99.75"/>
    <n v="100.13"/>
    <n v="100.23602385758798"/>
    <n v="654383"/>
    <n v="3391"/>
    <n v="65592750"/>
    <n v="339018"/>
    <n v="51.81"/>
    <n v="2.12"/>
    <n v="-1.38"/>
    <x v="1"/>
    <x v="0"/>
  </r>
  <r>
    <x v="16"/>
    <x v="65"/>
    <x v="0"/>
    <n v="101.3"/>
    <n v="103"/>
    <n v="101.1"/>
    <n v="101.51"/>
    <n v="101.89068864332596"/>
    <n v="790293"/>
    <n v="3945"/>
    <n v="80523498"/>
    <n v="383886"/>
    <n v="48.58"/>
    <n v="1.9"/>
    <n v="0.21"/>
    <x v="0"/>
    <x v="0"/>
  </r>
  <r>
    <x v="16"/>
    <x v="66"/>
    <x v="1"/>
    <n v="101.12"/>
    <n v="102.9"/>
    <n v="99.09"/>
    <n v="100.94"/>
    <n v="101.01136242601299"/>
    <n v="525768"/>
    <n v="2983"/>
    <n v="53108542"/>
    <n v="164251"/>
    <n v="31.24"/>
    <n v="3.81"/>
    <n v="-0.18"/>
    <x v="1"/>
    <x v="0"/>
  </r>
  <r>
    <x v="16"/>
    <x v="67"/>
    <x v="1"/>
    <n v="101"/>
    <n v="104.4"/>
    <n v="100.61"/>
    <n v="101.09"/>
    <n v="102.29516356900777"/>
    <n v="1410689"/>
    <n v="5090"/>
    <n v="144306662"/>
    <n v="491835"/>
    <n v="34.86"/>
    <n v="3.79"/>
    <n v="0.09"/>
    <x v="0"/>
    <x v="0"/>
  </r>
  <r>
    <x v="16"/>
    <x v="68"/>
    <x v="1"/>
    <n v="98.35"/>
    <n v="100.9"/>
    <n v="96.8"/>
    <n v="100.27"/>
    <n v="99.045476753349092"/>
    <n v="507600"/>
    <n v="2553"/>
    <n v="50275484"/>
    <n v="200928"/>
    <n v="39.58"/>
    <n v="4.0999999999999996"/>
    <n v="1.92"/>
    <x v="0"/>
    <x v="0"/>
  </r>
  <r>
    <x v="16"/>
    <x v="69"/>
    <x v="1"/>
    <n v="101.64"/>
    <n v="102.39"/>
    <n v="97.93"/>
    <n v="98.42"/>
    <n v="99.787851919087501"/>
    <n v="713907"/>
    <n v="3484"/>
    <n v="71239246"/>
    <n v="284863"/>
    <n v="39.9"/>
    <n v="4.46"/>
    <n v="-3.22"/>
    <x v="1"/>
    <x v="0"/>
  </r>
  <r>
    <x v="16"/>
    <x v="70"/>
    <x v="1"/>
    <n v="96.73"/>
    <n v="101.85"/>
    <n v="95.83"/>
    <n v="101.24"/>
    <n v="99.379912371818094"/>
    <n v="2004378"/>
    <n v="11193"/>
    <n v="199194910"/>
    <n v="1154609"/>
    <n v="57.6"/>
    <n v="6.02"/>
    <n v="4.51"/>
    <x v="0"/>
    <x v="0"/>
  </r>
  <r>
    <x v="16"/>
    <x v="71"/>
    <x v="2"/>
    <n v="93.66"/>
    <n v="98.65"/>
    <n v="92.27"/>
    <n v="96.9"/>
    <n v="96.306806282722519"/>
    <n v="1214760"/>
    <n v="5074"/>
    <n v="116989656"/>
    <n v="414965"/>
    <n v="34.159999999999997"/>
    <n v="6.38"/>
    <n v="3.24"/>
    <x v="0"/>
    <x v="0"/>
  </r>
  <r>
    <x v="16"/>
    <x v="72"/>
    <x v="2"/>
    <n v="94.16"/>
    <n v="96.72"/>
    <n v="92.8"/>
    <n v="93.97"/>
    <n v="94.641420355484541"/>
    <n v="783494"/>
    <n v="3445"/>
    <n v="74150985"/>
    <n v="202468"/>
    <n v="25.84"/>
    <n v="3.92"/>
    <n v="-0.19"/>
    <x v="1"/>
    <x v="0"/>
  </r>
  <r>
    <x v="16"/>
    <x v="73"/>
    <x v="2"/>
    <n v="91.3"/>
    <n v="94"/>
    <n v="91.3"/>
    <n v="93.3"/>
    <n v="92.614209611980343"/>
    <n v="363796"/>
    <n v="2205"/>
    <n v="33692679"/>
    <n v="135822"/>
    <n v="37.33"/>
    <n v="2.7"/>
    <n v="2"/>
    <x v="0"/>
    <x v="0"/>
  </r>
  <r>
    <x v="16"/>
    <x v="74"/>
    <x v="2"/>
    <n v="92.08"/>
    <n v="92.08"/>
    <n v="90.44"/>
    <n v="91.26"/>
    <n v="91.078108996311499"/>
    <n v="318286"/>
    <n v="2390"/>
    <n v="28988887"/>
    <n v="159264"/>
    <n v="50.04"/>
    <n v="1.64"/>
    <n v="-0.82"/>
    <x v="1"/>
    <x v="0"/>
  </r>
  <r>
    <x v="16"/>
    <x v="75"/>
    <x v="2"/>
    <n v="94.44"/>
    <n v="95.6"/>
    <n v="91.3"/>
    <n v="92.1"/>
    <n v="93.328813534937922"/>
    <n v="417054"/>
    <n v="2700"/>
    <n v="38923155"/>
    <n v="194812"/>
    <n v="46.71"/>
    <n v="4.3"/>
    <n v="-2.34"/>
    <x v="1"/>
    <x v="0"/>
  </r>
  <r>
    <x v="16"/>
    <x v="76"/>
    <x v="3"/>
    <n v="93.36"/>
    <n v="95.35"/>
    <n v="92.37"/>
    <n v="93.92"/>
    <n v="93.603672995256105"/>
    <n v="687831"/>
    <n v="4377"/>
    <n v="64383508"/>
    <n v="255078"/>
    <n v="37.08"/>
    <n v="2.98"/>
    <n v="0.56000000000000005"/>
    <x v="0"/>
    <x v="0"/>
  </r>
  <r>
    <x v="16"/>
    <x v="77"/>
    <x v="3"/>
    <n v="94.59"/>
    <n v="96.47"/>
    <n v="92.22"/>
    <n v="93.47"/>
    <n v="94.616794287660241"/>
    <n v="913251"/>
    <n v="4291"/>
    <n v="86408882"/>
    <n v="362773"/>
    <n v="39.72"/>
    <n v="4.25"/>
    <n v="-1.1200000000000001"/>
    <x v="1"/>
    <x v="0"/>
  </r>
  <r>
    <x v="16"/>
    <x v="78"/>
    <x v="3"/>
    <n v="91.5"/>
    <n v="95.29"/>
    <n v="89.01"/>
    <n v="94.35"/>
    <n v="92.541292539971508"/>
    <n v="1946199"/>
    <n v="8502"/>
    <n v="180103771"/>
    <n v="1101269"/>
    <n v="56.59"/>
    <n v="6.28"/>
    <n v="2.85"/>
    <x v="0"/>
    <x v="0"/>
  </r>
  <r>
    <x v="16"/>
    <x v="79"/>
    <x v="3"/>
    <n v="90.56"/>
    <n v="92.51"/>
    <n v="89.7"/>
    <n v="90.97"/>
    <n v="91.35665748822025"/>
    <n v="2097668"/>
    <n v="8385"/>
    <n v="191635937"/>
    <n v="912942"/>
    <n v="43.52"/>
    <n v="2.81"/>
    <n v="0.41"/>
    <x v="0"/>
    <x v="0"/>
  </r>
  <r>
    <x v="16"/>
    <x v="80"/>
    <x v="3"/>
    <n v="86.92"/>
    <n v="90.8"/>
    <n v="85.8"/>
    <n v="89.64"/>
    <n v="89.656832934738659"/>
    <n v="2505051"/>
    <n v="9306"/>
    <n v="224594939"/>
    <n v="1191009"/>
    <n v="47.54"/>
    <n v="5"/>
    <n v="2.72"/>
    <x v="0"/>
    <x v="0"/>
  </r>
  <r>
    <x v="16"/>
    <x v="81"/>
    <x v="4"/>
    <n v="86.36"/>
    <n v="87.35"/>
    <n v="85.8"/>
    <n v="86.01"/>
    <n v="86.424661654135335"/>
    <n v="402325"/>
    <n v="2497"/>
    <n v="34770802"/>
    <n v="194487"/>
    <n v="48.34"/>
    <n v="1.55"/>
    <n v="-0.35"/>
    <x v="1"/>
    <x v="0"/>
  </r>
  <r>
    <x v="16"/>
    <x v="82"/>
    <x v="4"/>
    <n v="86.11"/>
    <n v="87.84"/>
    <n v="84.76"/>
    <n v="86.3"/>
    <n v="86.20547390450966"/>
    <n v="338296"/>
    <n v="1687"/>
    <n v="29162967"/>
    <n v="152902"/>
    <n v="45.2"/>
    <n v="3.08"/>
    <n v="0.19"/>
    <x v="0"/>
    <x v="0"/>
  </r>
  <r>
    <x v="16"/>
    <x v="83"/>
    <x v="4"/>
    <n v="82.09"/>
    <n v="86.67"/>
    <n v="82.09"/>
    <n v="85.54"/>
    <n v="84.81976387030538"/>
    <n v="831831"/>
    <n v="3396"/>
    <n v="70555709"/>
    <n v="429481"/>
    <n v="51.63"/>
    <n v="4.58"/>
    <n v="3.45"/>
    <x v="0"/>
    <x v="0"/>
  </r>
  <r>
    <x v="16"/>
    <x v="84"/>
    <x v="4"/>
    <n v="81.540000000000006"/>
    <n v="82.75"/>
    <n v="81"/>
    <n v="81.78"/>
    <n v="82.032406691379336"/>
    <n v="400874"/>
    <n v="2008"/>
    <n v="32884659"/>
    <n v="177554"/>
    <n v="44.29"/>
    <n v="1.75"/>
    <n v="0.24"/>
    <x v="0"/>
    <x v="0"/>
  </r>
  <r>
    <x v="16"/>
    <x v="85"/>
    <x v="4"/>
    <n v="81"/>
    <n v="82"/>
    <n v="79.459999999999994"/>
    <n v="81.81"/>
    <n v="80.900552075929767"/>
    <n v="659873"/>
    <n v="3523"/>
    <n v="53384090"/>
    <n v="359831"/>
    <n v="54.53"/>
    <n v="2.54"/>
    <n v="0.81"/>
    <x v="0"/>
    <x v="0"/>
  </r>
  <r>
    <x v="16"/>
    <x v="86"/>
    <x v="0"/>
    <n v="74.09"/>
    <n v="76.63"/>
    <n v="74.09"/>
    <n v="76.31"/>
    <n v="75.931627377340206"/>
    <n v="282774"/>
    <n v="1416"/>
    <n v="21471490"/>
    <n v="141769"/>
    <n v="50.14"/>
    <n v="2.54"/>
    <n v="2.2200000000000002"/>
    <x v="0"/>
    <x v="0"/>
  </r>
  <r>
    <x v="16"/>
    <x v="87"/>
    <x v="0"/>
    <n v="78.89"/>
    <n v="79.5"/>
    <n v="76.55"/>
    <n v="76.849999999999994"/>
    <n v="77.970160251339195"/>
    <n v="221215"/>
    <n v="1459"/>
    <n v="17248169"/>
    <n v="94871"/>
    <n v="42.89"/>
    <n v="2.95"/>
    <n v="-2.04"/>
    <x v="1"/>
    <x v="0"/>
  </r>
  <r>
    <x v="16"/>
    <x v="88"/>
    <x v="0"/>
    <n v="76.38"/>
    <n v="78.599999999999994"/>
    <n v="76"/>
    <n v="77.95"/>
    <n v="77.668327613041683"/>
    <n v="347593"/>
    <n v="1616"/>
    <n v="26996967"/>
    <n v="91127"/>
    <n v="26.22"/>
    <n v="2.6"/>
    <n v="1.57"/>
    <x v="0"/>
    <x v="0"/>
  </r>
  <r>
    <x v="16"/>
    <x v="89"/>
    <x v="0"/>
    <n v="81.87"/>
    <n v="81.87"/>
    <n v="77.540000000000006"/>
    <n v="77.760000000000005"/>
    <n v="79.066975709749599"/>
    <n v="522473"/>
    <n v="2985"/>
    <n v="41310360"/>
    <n v="312648"/>
    <n v="59.84"/>
    <n v="4.33"/>
    <n v="-4.1100000000000003"/>
    <x v="1"/>
    <x v="0"/>
  </r>
  <r>
    <x v="16"/>
    <x v="90"/>
    <x v="0"/>
    <n v="80.02"/>
    <n v="81.93"/>
    <n v="79.42"/>
    <n v="80.92"/>
    <n v="80.642726337492476"/>
    <n v="468526"/>
    <n v="2581"/>
    <n v="37783214"/>
    <n v="142880"/>
    <n v="30.5"/>
    <n v="2.5099999999999998"/>
    <n v="0.9"/>
    <x v="0"/>
    <x v="0"/>
  </r>
  <r>
    <x v="16"/>
    <x v="91"/>
    <x v="1"/>
    <n v="79.849999999999994"/>
    <n v="80.650000000000006"/>
    <n v="79.260000000000005"/>
    <n v="79.88"/>
    <n v="79.958636952791039"/>
    <n v="414307"/>
    <n v="2190"/>
    <n v="33127423"/>
    <n v="178080"/>
    <n v="42.98"/>
    <n v="1.39"/>
    <n v="0.03"/>
    <x v="0"/>
    <x v="0"/>
  </r>
  <r>
    <x v="16"/>
    <x v="92"/>
    <x v="2"/>
    <n v="82.36"/>
    <n v="82.88"/>
    <n v="79.349999999999994"/>
    <n v="79.91"/>
    <n v="80.441771502078211"/>
    <n v="504521"/>
    <n v="3373"/>
    <n v="40584563"/>
    <n v="200031"/>
    <n v="39.65"/>
    <n v="3.53"/>
    <n v="-2.4500000000000002"/>
    <x v="1"/>
    <x v="0"/>
  </r>
  <r>
    <x v="16"/>
    <x v="93"/>
    <x v="2"/>
    <n v="84.5"/>
    <n v="84.5"/>
    <n v="82.38"/>
    <n v="83.07"/>
    <n v="83.212753288714524"/>
    <n v="433300"/>
    <n v="1653"/>
    <n v="36056086"/>
    <n v="159612"/>
    <n v="36.840000000000003"/>
    <n v="2.12"/>
    <n v="-1.43"/>
    <x v="1"/>
    <x v="0"/>
  </r>
  <r>
    <x v="16"/>
    <x v="94"/>
    <x v="2"/>
    <n v="80.510000000000005"/>
    <n v="83.95"/>
    <n v="80.14"/>
    <n v="82.63"/>
    <n v="82.349348116387176"/>
    <n v="1157722"/>
    <n v="4492"/>
    <n v="95337652"/>
    <n v="363277"/>
    <n v="31.38"/>
    <n v="3.81"/>
    <n v="2.12"/>
    <x v="0"/>
    <x v="0"/>
  </r>
  <r>
    <x v="16"/>
    <x v="95"/>
    <x v="3"/>
    <n v="83.65"/>
    <n v="83.9"/>
    <n v="80"/>
    <n v="80.459999999999994"/>
    <n v="81.225853585373045"/>
    <n v="620061"/>
    <n v="4205"/>
    <n v="50364984"/>
    <n v="261477"/>
    <n v="42.17"/>
    <n v="3.9"/>
    <n v="-3.19"/>
    <x v="1"/>
    <x v="0"/>
  </r>
  <r>
    <x v="16"/>
    <x v="96"/>
    <x v="3"/>
    <n v="83.91"/>
    <n v="85.22"/>
    <n v="83.44"/>
    <n v="83.71"/>
    <n v="84.293802316653242"/>
    <n v="212289"/>
    <n v="1088"/>
    <n v="17894647"/>
    <n v="113138"/>
    <n v="53.29"/>
    <n v="1.78"/>
    <n v="-0.2"/>
    <x v="1"/>
    <x v="0"/>
  </r>
  <r>
    <x v="16"/>
    <x v="97"/>
    <x v="3"/>
    <n v="85.79"/>
    <n v="85.98"/>
    <n v="83.02"/>
    <n v="83.9"/>
    <n v="84.189176969887015"/>
    <n v="548534"/>
    <n v="2922"/>
    <n v="46180626"/>
    <n v="218394"/>
    <n v="39.81"/>
    <n v="2.96"/>
    <n v="-1.89"/>
    <x v="1"/>
    <x v="0"/>
  </r>
  <r>
    <x v="16"/>
    <x v="98"/>
    <x v="3"/>
    <n v="83.26"/>
    <n v="88.19"/>
    <n v="82.54"/>
    <n v="85.59"/>
    <n v="85.977827284193523"/>
    <n v="1302637"/>
    <n v="5976"/>
    <n v="111997899"/>
    <n v="669598"/>
    <n v="51.4"/>
    <n v="5.65"/>
    <n v="2.33"/>
    <x v="0"/>
    <x v="0"/>
  </r>
  <r>
    <x v="16"/>
    <x v="99"/>
    <x v="3"/>
    <n v="82.16"/>
    <n v="84.45"/>
    <n v="82.16"/>
    <n v="83.15"/>
    <n v="83.503389301503901"/>
    <n v="660018"/>
    <n v="3403"/>
    <n v="55113740"/>
    <n v="341400"/>
    <n v="51.73"/>
    <n v="2.29"/>
    <n v="0.99"/>
    <x v="0"/>
    <x v="0"/>
  </r>
  <r>
    <x v="16"/>
    <x v="100"/>
    <x v="4"/>
    <n v="81.5"/>
    <n v="82.84"/>
    <n v="81.19"/>
    <n v="82.1"/>
    <n v="82.250141033123754"/>
    <n v="512291"/>
    <n v="2461"/>
    <n v="42136007"/>
    <n v="274172"/>
    <n v="53.52"/>
    <n v="1.65"/>
    <n v="0.6"/>
    <x v="0"/>
    <x v="0"/>
  </r>
  <r>
    <x v="16"/>
    <x v="101"/>
    <x v="4"/>
    <n v="80.7"/>
    <n v="83.16"/>
    <n v="80.5"/>
    <n v="81.72"/>
    <n v="82.016302188206453"/>
    <n v="898407"/>
    <n v="3811"/>
    <n v="73684020"/>
    <n v="374793"/>
    <n v="41.72"/>
    <n v="2.66"/>
    <n v="1.02"/>
    <x v="0"/>
    <x v="0"/>
  </r>
  <r>
    <x v="16"/>
    <x v="102"/>
    <x v="4"/>
    <n v="79.98"/>
    <n v="81.25"/>
    <n v="79.510000000000005"/>
    <n v="80.760000000000005"/>
    <n v="80.360892043791793"/>
    <n v="533068"/>
    <n v="3044"/>
    <n v="42837820"/>
    <n v="277136"/>
    <n v="51.99"/>
    <n v="1.74"/>
    <n v="0.78"/>
    <x v="0"/>
    <x v="0"/>
  </r>
  <r>
    <x v="16"/>
    <x v="103"/>
    <x v="0"/>
    <n v="79.13"/>
    <n v="80.2"/>
    <n v="77.849999999999994"/>
    <n v="79.52"/>
    <n v="78.952438451017272"/>
    <n v="280752"/>
    <n v="1331"/>
    <n v="22166055"/>
    <n v="84922"/>
    <n v="30.25"/>
    <n v="2.35"/>
    <n v="0.39"/>
    <x v="0"/>
    <x v="0"/>
  </r>
  <r>
    <x v="16"/>
    <x v="104"/>
    <x v="0"/>
    <n v="76.150000000000006"/>
    <n v="80.650000000000006"/>
    <n v="74.8"/>
    <n v="78.7"/>
    <n v="78.458923035237177"/>
    <n v="634784"/>
    <n v="2971"/>
    <n v="49804469"/>
    <n v="216021"/>
    <n v="34.03"/>
    <n v="5.85"/>
    <n v="2.5499999999999998"/>
    <x v="0"/>
    <x v="0"/>
  </r>
  <r>
    <x v="16"/>
    <x v="105"/>
    <x v="0"/>
    <n v="76.010000000000005"/>
    <n v="77.58"/>
    <n v="74.78"/>
    <n v="76.95"/>
    <n v="76.223352585722864"/>
    <n v="254687"/>
    <n v="1266"/>
    <n v="19413097"/>
    <n v="79215"/>
    <n v="31.1"/>
    <n v="2.8"/>
    <n v="0.94"/>
    <x v="0"/>
    <x v="0"/>
  </r>
  <r>
    <x v="16"/>
    <x v="106"/>
    <x v="0"/>
    <n v="74.010000000000005"/>
    <n v="74.42"/>
    <n v="72.25"/>
    <n v="73.48"/>
    <n v="73.240657196081656"/>
    <n v="315644"/>
    <n v="2141"/>
    <n v="23117974"/>
    <n v="114925"/>
    <n v="36.409999999999997"/>
    <n v="2.17"/>
    <n v="-0.53"/>
    <x v="1"/>
    <x v="0"/>
  </r>
  <r>
    <x v="16"/>
    <x v="107"/>
    <x v="1"/>
    <n v="80.92"/>
    <n v="80.92"/>
    <n v="77.45"/>
    <n v="78.27"/>
    <n v="78.593076029141301"/>
    <n v="463809"/>
    <n v="3024"/>
    <n v="36452176"/>
    <n v="208074"/>
    <n v="44.86"/>
    <n v="3.47"/>
    <n v="-2.65"/>
    <x v="1"/>
    <x v="0"/>
  </r>
  <r>
    <x v="16"/>
    <x v="108"/>
    <x v="1"/>
    <n v="77.81"/>
    <n v="81.2"/>
    <n v="77.209999999999994"/>
    <n v="80.64"/>
    <n v="79.782369838933278"/>
    <n v="349855"/>
    <n v="1697"/>
    <n v="27912261"/>
    <n v="181275"/>
    <n v="51.81"/>
    <n v="3.99"/>
    <n v="2.83"/>
    <x v="0"/>
    <x v="0"/>
  </r>
  <r>
    <x v="16"/>
    <x v="109"/>
    <x v="1"/>
    <n v="78.010000000000005"/>
    <n v="78.88"/>
    <n v="76.45"/>
    <n v="78.38"/>
    <n v="77.825848473244548"/>
    <n v="282036"/>
    <n v="1431"/>
    <n v="21949691"/>
    <n v="119402"/>
    <n v="42.34"/>
    <n v="2.4300000000000002"/>
    <n v="0.37"/>
    <x v="0"/>
    <x v="0"/>
  </r>
  <r>
    <x v="16"/>
    <x v="110"/>
    <x v="1"/>
    <n v="78.16"/>
    <n v="79.3"/>
    <n v="77.22"/>
    <n v="77.930000000000007"/>
    <n v="78.18642741012826"/>
    <n v="215891"/>
    <n v="1099"/>
    <n v="16879746"/>
    <n v="71900"/>
    <n v="33.299999999999997"/>
    <n v="2.08"/>
    <n v="-0.23"/>
    <x v="1"/>
    <x v="0"/>
  </r>
  <r>
    <x v="16"/>
    <x v="111"/>
    <x v="2"/>
    <n v="77.599999999999994"/>
    <n v="79.900000000000006"/>
    <n v="77.569999999999993"/>
    <n v="77.680000000000007"/>
    <n v="78.710677898595719"/>
    <n v="700503"/>
    <n v="3157"/>
    <n v="55137066"/>
    <n v="310301"/>
    <n v="44.3"/>
    <n v="2.33"/>
    <n v="0.08"/>
    <x v="0"/>
    <x v="0"/>
  </r>
  <r>
    <x v="16"/>
    <x v="112"/>
    <x v="2"/>
    <n v="78"/>
    <n v="78.489999999999995"/>
    <n v="76.87"/>
    <n v="77.180000000000007"/>
    <n v="77.602810771381684"/>
    <n v="411275"/>
    <n v="2403"/>
    <n v="31916096"/>
    <n v="184438"/>
    <n v="44.85"/>
    <n v="1.62"/>
    <n v="-0.82"/>
    <x v="1"/>
    <x v="0"/>
  </r>
  <r>
    <x v="16"/>
    <x v="113"/>
    <x v="2"/>
    <n v="78.8"/>
    <n v="79.7"/>
    <n v="77.25"/>
    <n v="77.510000000000005"/>
    <n v="78.539735392324417"/>
    <n v="214733"/>
    <n v="1335"/>
    <n v="16865073"/>
    <n v="69949"/>
    <n v="32.57"/>
    <n v="2.4500000000000002"/>
    <n v="-1.29"/>
    <x v="1"/>
    <x v="0"/>
  </r>
  <r>
    <x v="16"/>
    <x v="114"/>
    <x v="2"/>
    <n v="81.209999999999994"/>
    <n v="81.819999999999993"/>
    <n v="78.13"/>
    <n v="78.569999999999993"/>
    <n v="79.514416344445607"/>
    <n v="382760"/>
    <n v="2606"/>
    <n v="30434938"/>
    <n v="185144"/>
    <n v="48.37"/>
    <n v="3.69"/>
    <n v="-2.64"/>
    <x v="1"/>
    <x v="0"/>
  </r>
  <r>
    <x v="16"/>
    <x v="115"/>
    <x v="2"/>
    <n v="81.510000000000005"/>
    <n v="82.74"/>
    <n v="80.06"/>
    <n v="80.92"/>
    <n v="81.113579273740086"/>
    <n v="380580"/>
    <n v="2404"/>
    <n v="30870206"/>
    <n v="157860"/>
    <n v="41.48"/>
    <n v="2.68"/>
    <n v="-0.59"/>
    <x v="1"/>
    <x v="0"/>
  </r>
  <r>
    <x v="16"/>
    <x v="116"/>
    <x v="3"/>
    <n v="75.23"/>
    <n v="81.8"/>
    <n v="74.81"/>
    <n v="81.349999999999994"/>
    <n v="79.260645223603092"/>
    <n v="538387"/>
    <n v="2576"/>
    <n v="42672901"/>
    <n v="320673"/>
    <n v="59.56"/>
    <n v="6.99"/>
    <n v="6.12"/>
    <x v="0"/>
    <x v="0"/>
  </r>
  <r>
    <x v="16"/>
    <x v="117"/>
    <x v="3"/>
    <n v="75.31"/>
    <n v="76.45"/>
    <n v="74.55"/>
    <n v="75.239999999999995"/>
    <n v="75.394198202425116"/>
    <n v="272812"/>
    <n v="1616"/>
    <n v="20568442"/>
    <n v="151471"/>
    <n v="55.52"/>
    <n v="1.9"/>
    <n v="-7.0000000000000007E-2"/>
    <x v="1"/>
    <x v="0"/>
  </r>
  <r>
    <x v="16"/>
    <x v="118"/>
    <x v="3"/>
    <n v="73.2"/>
    <n v="75.3"/>
    <n v="73.2"/>
    <n v="74.819999999999993"/>
    <n v="74.599089975466427"/>
    <n v="560864"/>
    <n v="2674"/>
    <n v="41839944"/>
    <n v="312484"/>
    <n v="55.71"/>
    <n v="2.1"/>
    <n v="1.62"/>
    <x v="0"/>
    <x v="0"/>
  </r>
  <r>
    <x v="16"/>
    <x v="119"/>
    <x v="3"/>
    <n v="72.540000000000006"/>
    <n v="73.06"/>
    <n v="72.540000000000006"/>
    <n v="72.930000000000007"/>
    <n v="72.846129677601368"/>
    <n v="155956"/>
    <n v="1070"/>
    <n v="11360791"/>
    <n v="72292"/>
    <n v="46.35"/>
    <n v="0.52"/>
    <n v="0.39"/>
    <x v="0"/>
    <x v="0"/>
  </r>
  <r>
    <x v="16"/>
    <x v="120"/>
    <x v="3"/>
    <n v="72.150000000000006"/>
    <n v="73.150000000000006"/>
    <n v="72.040000000000006"/>
    <n v="72.260000000000005"/>
    <n v="72.513519553072626"/>
    <n v="469875"/>
    <n v="1962"/>
    <n v="34072290"/>
    <n v="283819"/>
    <n v="60.4"/>
    <n v="1.1100000000000001"/>
    <n v="0.11"/>
    <x v="0"/>
    <x v="0"/>
  </r>
  <r>
    <x v="16"/>
    <x v="121"/>
    <x v="4"/>
    <n v="72.87"/>
    <n v="73.03"/>
    <n v="71.67"/>
    <n v="72.16"/>
    <n v="72.202371082255127"/>
    <n v="342544"/>
    <n v="1618"/>
    <n v="24732489"/>
    <n v="203399"/>
    <n v="59.38"/>
    <n v="1.36"/>
    <n v="-0.71"/>
    <x v="1"/>
    <x v="0"/>
  </r>
  <r>
    <x v="16"/>
    <x v="122"/>
    <x v="4"/>
    <n v="73.25"/>
    <n v="73.95"/>
    <n v="72.2"/>
    <n v="72.650000000000006"/>
    <n v="72.825203070495363"/>
    <n v="201531"/>
    <n v="1127"/>
    <n v="14676536"/>
    <n v="93218"/>
    <n v="46.25"/>
    <n v="1.75"/>
    <n v="-0.6"/>
    <x v="1"/>
    <x v="0"/>
  </r>
  <r>
    <x v="16"/>
    <x v="123"/>
    <x v="4"/>
    <n v="73.41"/>
    <n v="73.95"/>
    <n v="71.540000000000006"/>
    <n v="72.709999999999994"/>
    <n v="72.852921503844485"/>
    <n v="494865"/>
    <n v="3323"/>
    <n v="36052361"/>
    <n v="234151"/>
    <n v="47.32"/>
    <n v="2.41"/>
    <n v="-0.7"/>
    <x v="1"/>
    <x v="0"/>
  </r>
  <r>
    <x v="16"/>
    <x v="124"/>
    <x v="4"/>
    <n v="72.86"/>
    <n v="75.02"/>
    <n v="70.89"/>
    <n v="74.239999999999995"/>
    <n v="73.080923985935399"/>
    <n v="551740"/>
    <n v="2369"/>
    <n v="40321669"/>
    <n v="182624"/>
    <n v="33.1"/>
    <n v="4.13"/>
    <n v="1.38"/>
    <x v="0"/>
    <x v="0"/>
  </r>
  <r>
    <x v="16"/>
    <x v="125"/>
    <x v="0"/>
    <n v="72.36"/>
    <n v="73.349999999999994"/>
    <n v="72"/>
    <n v="72.75"/>
    <n v="72.76063129933965"/>
    <n v="161128"/>
    <n v="862"/>
    <n v="11723775"/>
    <n v="42185"/>
    <n v="26.18"/>
    <n v="1.35"/>
    <n v="0.39"/>
    <x v="0"/>
    <x v="0"/>
  </r>
  <r>
    <x v="16"/>
    <x v="126"/>
    <x v="0"/>
    <n v="71.510000000000005"/>
    <n v="72.98"/>
    <n v="71.44"/>
    <n v="72.319999999999993"/>
    <n v="72.178561167790406"/>
    <n v="327182"/>
    <n v="1301"/>
    <n v="23615526"/>
    <n v="70455"/>
    <n v="21.53"/>
    <n v="1.54"/>
    <n v="0.81"/>
    <x v="0"/>
    <x v="0"/>
  </r>
  <r>
    <x v="16"/>
    <x v="127"/>
    <x v="0"/>
    <n v="69.8"/>
    <n v="71.94"/>
    <n v="69.8"/>
    <n v="70.760000000000005"/>
    <n v="70.482263292708879"/>
    <n v="699989"/>
    <n v="3487"/>
    <n v="49336809"/>
    <n v="252410"/>
    <n v="36.06"/>
    <n v="2.14"/>
    <n v="0.96"/>
    <x v="0"/>
    <x v="0"/>
  </r>
  <r>
    <x v="16"/>
    <x v="128"/>
    <x v="0"/>
    <n v="66.14"/>
    <n v="69.87"/>
    <n v="66.14"/>
    <n v="68.03"/>
    <n v="68.123294972824496"/>
    <n v="600357"/>
    <n v="2788"/>
    <n v="40898297"/>
    <n v="286773"/>
    <n v="47.77"/>
    <n v="3.73"/>
    <n v="1.89"/>
    <x v="0"/>
    <x v="0"/>
  </r>
  <r>
    <x v="16"/>
    <x v="129"/>
    <x v="0"/>
    <n v="69.400000000000006"/>
    <n v="69.989999999999995"/>
    <n v="66.5"/>
    <n v="67.56"/>
    <n v="67.612957757731579"/>
    <n v="550728"/>
    <n v="3986"/>
    <n v="37236349"/>
    <n v="235025"/>
    <n v="42.68"/>
    <n v="3.49"/>
    <n v="-1.84"/>
    <x v="1"/>
    <x v="0"/>
  </r>
  <r>
    <x v="16"/>
    <x v="130"/>
    <x v="2"/>
    <n v="70.239999999999995"/>
    <n v="70.430000000000007"/>
    <n v="68.7"/>
    <n v="69.36"/>
    <n v="69.47471258892277"/>
    <n v="251904"/>
    <n v="1407"/>
    <n v="17500958"/>
    <n v="111360"/>
    <n v="44.21"/>
    <n v="1.73"/>
    <n v="-0.88"/>
    <x v="1"/>
    <x v="0"/>
  </r>
  <r>
    <x v="16"/>
    <x v="131"/>
    <x v="2"/>
    <n v="72.36"/>
    <n v="72.400000000000006"/>
    <n v="70.599999999999994"/>
    <n v="71.010000000000005"/>
    <n v="71.258521823230268"/>
    <n v="160265"/>
    <n v="1213"/>
    <n v="11420247"/>
    <n v="61020"/>
    <n v="38.07"/>
    <n v="1.8"/>
    <n v="-1.35"/>
    <x v="1"/>
    <x v="0"/>
  </r>
  <r>
    <x v="16"/>
    <x v="132"/>
    <x v="2"/>
    <n v="72.61"/>
    <n v="73.88"/>
    <n v="71.349999999999994"/>
    <n v="71.66"/>
    <n v="72.164388036587141"/>
    <n v="330608"/>
    <n v="2075"/>
    <n v="23858124"/>
    <n v="139937"/>
    <n v="42.33"/>
    <n v="2.5299999999999998"/>
    <n v="-0.95"/>
    <x v="1"/>
    <x v="0"/>
  </r>
  <r>
    <x v="16"/>
    <x v="133"/>
    <x v="2"/>
    <n v="72.84"/>
    <n v="72.84"/>
    <n v="71.290000000000006"/>
    <n v="71.81"/>
    <n v="71.958208803367711"/>
    <n v="235887"/>
    <n v="1481"/>
    <n v="16974006"/>
    <n v="90766"/>
    <n v="38.479999999999997"/>
    <n v="1.55"/>
    <n v="-1.03"/>
    <x v="1"/>
    <x v="0"/>
  </r>
  <r>
    <x v="16"/>
    <x v="134"/>
    <x v="3"/>
    <n v="74.67"/>
    <n v="76.13"/>
    <n v="72.680000000000007"/>
    <n v="73.11"/>
    <n v="74.566013587942777"/>
    <n v="314102"/>
    <n v="1422"/>
    <n v="23421334"/>
    <n v="98386"/>
    <n v="31.32"/>
    <n v="3.45"/>
    <n v="-1.56"/>
    <x v="1"/>
    <x v="0"/>
  </r>
  <r>
    <x v="16"/>
    <x v="135"/>
    <x v="3"/>
    <n v="72.510000000000005"/>
    <n v="74.900000000000006"/>
    <n v="72.510000000000005"/>
    <n v="74.2"/>
    <n v="73.78601726803771"/>
    <n v="292332"/>
    <n v="1503"/>
    <n v="21570014"/>
    <n v="141233"/>
    <n v="48.31"/>
    <n v="2.39"/>
    <n v="1.69"/>
    <x v="0"/>
    <x v="0"/>
  </r>
  <r>
    <x v="16"/>
    <x v="136"/>
    <x v="3"/>
    <n v="71.33"/>
    <n v="73.349999999999994"/>
    <n v="70.8"/>
    <n v="73.2"/>
    <n v="72.56654941606196"/>
    <n v="266381"/>
    <n v="1106"/>
    <n v="19330350"/>
    <n v="109987"/>
    <n v="41.29"/>
    <n v="2.5499999999999998"/>
    <n v="1.87"/>
    <x v="0"/>
    <x v="0"/>
  </r>
  <r>
    <x v="16"/>
    <x v="137"/>
    <x v="3"/>
    <n v="72.239999999999995"/>
    <n v="72.48"/>
    <n v="70.36"/>
    <n v="71.28"/>
    <n v="70.987781507476356"/>
    <n v="327700"/>
    <n v="2125"/>
    <n v="23262696"/>
    <n v="127774"/>
    <n v="38.99"/>
    <n v="2.12"/>
    <n v="-0.96"/>
    <x v="1"/>
    <x v="0"/>
  </r>
  <r>
    <x v="16"/>
    <x v="138"/>
    <x v="3"/>
    <n v="71.989999999999995"/>
    <n v="73.08"/>
    <n v="70.19"/>
    <n v="72.22"/>
    <n v="72.090408718344548"/>
    <n v="326484"/>
    <n v="2066"/>
    <n v="23536365"/>
    <n v="71383"/>
    <n v="21.86"/>
    <n v="2.89"/>
    <n v="0.23"/>
    <x v="0"/>
    <x v="0"/>
  </r>
  <r>
    <x v="16"/>
    <x v="139"/>
    <x v="4"/>
    <n v="74.52"/>
    <n v="74.790000000000006"/>
    <n v="71.33"/>
    <n v="72.03"/>
    <n v="72.522607733368048"/>
    <n v="307240"/>
    <n v="2554"/>
    <n v="22281846"/>
    <n v="123070"/>
    <n v="40.06"/>
    <n v="3.46"/>
    <n v="-2.4900000000000002"/>
    <x v="1"/>
    <x v="0"/>
  </r>
  <r>
    <x v="16"/>
    <x v="140"/>
    <x v="4"/>
    <n v="74.989999999999995"/>
    <n v="75.89"/>
    <n v="73.849999999999994"/>
    <n v="74.13"/>
    <n v="75.0313724775325"/>
    <n v="274285"/>
    <n v="1632"/>
    <n v="20579980"/>
    <n v="82321"/>
    <n v="30.01"/>
    <n v="2.04"/>
    <n v="-0.86"/>
    <x v="1"/>
    <x v="0"/>
  </r>
  <r>
    <x v="16"/>
    <x v="141"/>
    <x v="4"/>
    <n v="73.989999999999995"/>
    <n v="75.34"/>
    <n v="71.53"/>
    <n v="74.33"/>
    <n v="73.66873777914995"/>
    <n v="310944"/>
    <n v="2026"/>
    <n v="22906852"/>
    <n v="89948"/>
    <n v="28.93"/>
    <n v="3.81"/>
    <n v="0.34"/>
    <x v="0"/>
    <x v="0"/>
  </r>
  <r>
    <x v="16"/>
    <x v="142"/>
    <x v="4"/>
    <n v="76.989999999999995"/>
    <n v="77.13"/>
    <n v="73.5"/>
    <n v="73.81"/>
    <n v="74.537955380202717"/>
    <n v="462306"/>
    <n v="3148"/>
    <n v="34459344"/>
    <n v="212808"/>
    <n v="46.03"/>
    <n v="3.63"/>
    <n v="-3.18"/>
    <x v="1"/>
    <x v="0"/>
  </r>
  <r>
    <x v="16"/>
    <x v="143"/>
    <x v="4"/>
    <n v="79.48"/>
    <n v="79.540000000000006"/>
    <n v="76.27"/>
    <n v="76.77"/>
    <n v="77.588186234423148"/>
    <n v="184649"/>
    <n v="1345"/>
    <n v="14326581"/>
    <n v="73157"/>
    <n v="39.619999999999997"/>
    <n v="3.27"/>
    <n v="-2.71"/>
    <x v="1"/>
    <x v="0"/>
  </r>
  <r>
    <x v="16"/>
    <x v="144"/>
    <x v="0"/>
    <n v="80.599999999999994"/>
    <n v="81.84"/>
    <n v="78.900000000000006"/>
    <n v="79.48"/>
    <n v="79.678861217786292"/>
    <n v="163789"/>
    <n v="1202"/>
    <n v="13050521"/>
    <n v="63882"/>
    <n v="39"/>
    <n v="2.94"/>
    <n v="-1.1200000000000001"/>
    <x v="1"/>
    <x v="0"/>
  </r>
  <r>
    <x v="16"/>
    <x v="145"/>
    <x v="0"/>
    <n v="81.510000000000005"/>
    <n v="81.94"/>
    <n v="79.739999999999995"/>
    <n v="80.22"/>
    <n v="80.848452417269712"/>
    <n v="199957"/>
    <n v="1421"/>
    <n v="16166214"/>
    <n v="81687"/>
    <n v="40.85"/>
    <n v="2.2000000000000002"/>
    <n v="-1.29"/>
    <x v="1"/>
    <x v="0"/>
  </r>
  <r>
    <x v="16"/>
    <x v="146"/>
    <x v="0"/>
    <n v="79.34"/>
    <n v="83.3"/>
    <n v="79.34"/>
    <n v="81.22"/>
    <n v="81.493588517366931"/>
    <n v="308431"/>
    <n v="1647"/>
    <n v="25135149"/>
    <n v="130127"/>
    <n v="42.19"/>
    <n v="3.96"/>
    <n v="1.88"/>
    <x v="0"/>
    <x v="0"/>
  </r>
  <r>
    <x v="16"/>
    <x v="147"/>
    <x v="0"/>
    <n v="78.7"/>
    <n v="80.5"/>
    <n v="78.55"/>
    <n v="79.28"/>
    <n v="79.337830766278842"/>
    <n v="343974"/>
    <n v="1975"/>
    <n v="27290151"/>
    <n v="116777"/>
    <n v="33.950000000000003"/>
    <n v="1.95"/>
    <n v="0.57999999999999996"/>
    <x v="0"/>
    <x v="0"/>
  </r>
  <r>
    <x v="16"/>
    <x v="148"/>
    <x v="0"/>
    <n v="78.400000000000006"/>
    <n v="79.680000000000007"/>
    <n v="77.5"/>
    <n v="77.98"/>
    <n v="78.308062019571324"/>
    <n v="381170"/>
    <n v="2652"/>
    <n v="29848684"/>
    <n v="142381"/>
    <n v="37.35"/>
    <n v="2.1800000000000002"/>
    <n v="-0.42"/>
    <x v="1"/>
    <x v="0"/>
  </r>
  <r>
    <x v="16"/>
    <x v="149"/>
    <x v="0"/>
    <n v="81.5"/>
    <n v="82.31"/>
    <n v="78.819999999999993"/>
    <n v="79.27"/>
    <n v="80.828901620313403"/>
    <n v="345427"/>
    <n v="1953"/>
    <n v="27920485"/>
    <n v="108791"/>
    <n v="31.49"/>
    <n v="3.49"/>
    <n v="-2.23"/>
    <x v="1"/>
    <x v="0"/>
  </r>
  <r>
    <x v="16"/>
    <x v="150"/>
    <x v="2"/>
    <n v="79.239999999999995"/>
    <n v="81.680000000000007"/>
    <n v="78.8"/>
    <n v="81.08"/>
    <n v="80.455401723579769"/>
    <n v="423189"/>
    <n v="2566"/>
    <n v="34047841"/>
    <n v="242017"/>
    <n v="57.19"/>
    <n v="2.88"/>
    <n v="1.84"/>
    <x v="0"/>
    <x v="0"/>
  </r>
  <r>
    <x v="16"/>
    <x v="151"/>
    <x v="2"/>
    <n v="78.010000000000005"/>
    <n v="80.599999999999994"/>
    <n v="78.010000000000005"/>
    <n v="79.23"/>
    <n v="79.287994923857866"/>
    <n v="354600"/>
    <n v="2197"/>
    <n v="28115523"/>
    <n v="112345"/>
    <n v="31.68"/>
    <n v="2.59"/>
    <n v="1.22"/>
    <x v="0"/>
    <x v="0"/>
  </r>
  <r>
    <x v="16"/>
    <x v="152"/>
    <x v="2"/>
    <n v="77.55"/>
    <n v="79.900000000000006"/>
    <n v="77.5"/>
    <n v="77.8"/>
    <n v="78.392950324858035"/>
    <n v="136829"/>
    <n v="972"/>
    <n v="10726429"/>
    <n v="58606"/>
    <n v="42.83"/>
    <n v="2.4"/>
    <n v="0.25"/>
    <x v="0"/>
    <x v="0"/>
  </r>
  <r>
    <x v="16"/>
    <x v="153"/>
    <x v="2"/>
    <n v="81.239999999999995"/>
    <n v="81.63"/>
    <n v="77.099999999999994"/>
    <n v="77.64"/>
    <n v="78.983190370391199"/>
    <n v="355570"/>
    <n v="2191"/>
    <n v="28084053"/>
    <n v="86794"/>
    <n v="24.41"/>
    <n v="4.53"/>
    <n v="-3.6"/>
    <x v="1"/>
    <x v="0"/>
  </r>
  <r>
    <x v="16"/>
    <x v="154"/>
    <x v="2"/>
    <n v="76.849999999999994"/>
    <n v="81.2"/>
    <n v="73.67"/>
    <n v="80.260000000000005"/>
    <n v="78.001722007922652"/>
    <n v="1270029"/>
    <n v="7080"/>
    <n v="99064449"/>
    <n v="392248"/>
    <n v="30.88"/>
    <n v="7.53"/>
    <n v="3.41"/>
    <x v="0"/>
    <x v="0"/>
  </r>
  <r>
    <x v="16"/>
    <x v="155"/>
    <x v="3"/>
    <n v="80.010000000000005"/>
    <n v="80.39"/>
    <n v="76.25"/>
    <n v="76.849999999999994"/>
    <n v="77.551476115812534"/>
    <n v="372464"/>
    <n v="2922"/>
    <n v="28885133"/>
    <n v="197072"/>
    <n v="52.91"/>
    <n v="4.1399999999999997"/>
    <n v="-3.16"/>
    <x v="1"/>
    <x v="0"/>
  </r>
  <r>
    <x v="16"/>
    <x v="156"/>
    <x v="3"/>
    <n v="79.97"/>
    <n v="82.05"/>
    <n v="79.099999999999994"/>
    <n v="79.989999999999995"/>
    <n v="80.414826086698582"/>
    <n v="337122"/>
    <n v="2128"/>
    <n v="27109607"/>
    <n v="193002"/>
    <n v="57.25"/>
    <n v="2.95"/>
    <n v="0.02"/>
    <x v="0"/>
    <x v="0"/>
  </r>
  <r>
    <x v="16"/>
    <x v="157"/>
    <x v="3"/>
    <n v="82.9"/>
    <n v="83.3"/>
    <n v="78.48"/>
    <n v="79.680000000000007"/>
    <n v="80.020015660174224"/>
    <n v="592586"/>
    <n v="3347"/>
    <n v="47418741"/>
    <n v="177535"/>
    <n v="29.96"/>
    <n v="4.82"/>
    <n v="-3.22"/>
    <x v="1"/>
    <x v="0"/>
  </r>
  <r>
    <x v="16"/>
    <x v="158"/>
    <x v="3"/>
    <n v="86.45"/>
    <n v="86.9"/>
    <n v="82.22"/>
    <n v="82.72"/>
    <n v="83.90288489613377"/>
    <n v="561684"/>
    <n v="3423"/>
    <n v="47126908"/>
    <n v="146468"/>
    <n v="26.08"/>
    <n v="4.68"/>
    <n v="-3.73"/>
    <x v="1"/>
    <x v="0"/>
  </r>
  <r>
    <x v="16"/>
    <x v="159"/>
    <x v="3"/>
    <n v="84.06"/>
    <n v="87.51"/>
    <n v="82.75"/>
    <n v="86.12"/>
    <n v="84.866350215852066"/>
    <n v="1210088"/>
    <n v="6928"/>
    <n v="102695752"/>
    <n v="435932"/>
    <n v="36.020000000000003"/>
    <n v="4.76"/>
    <n v="2.06"/>
    <x v="0"/>
    <x v="0"/>
  </r>
  <r>
    <x v="16"/>
    <x v="160"/>
    <x v="4"/>
    <n v="79.47"/>
    <n v="84.91"/>
    <n v="78.33"/>
    <n v="84.05"/>
    <n v="82.74488653134317"/>
    <n v="1416162"/>
    <n v="5953"/>
    <n v="117180164"/>
    <n v="253190"/>
    <n v="17.88"/>
    <n v="6.58"/>
    <n v="4.58"/>
    <x v="0"/>
    <x v="0"/>
  </r>
  <r>
    <x v="16"/>
    <x v="161"/>
    <x v="4"/>
    <n v="73.88"/>
    <n v="82.45"/>
    <n v="73.88"/>
    <n v="79.540000000000006"/>
    <n v="79.748374149684878"/>
    <n v="1631454"/>
    <n v="8015"/>
    <n v="130105804"/>
    <n v="258402"/>
    <n v="15.84"/>
    <n v="8.57"/>
    <n v="5.66"/>
    <x v="0"/>
    <x v="0"/>
  </r>
  <r>
    <x v="16"/>
    <x v="162"/>
    <x v="4"/>
    <n v="74.989999999999995"/>
    <n v="75.209999999999994"/>
    <n v="71.55"/>
    <n v="73.73"/>
    <n v="73.112043958646154"/>
    <n v="557433"/>
    <n v="3276"/>
    <n v="40755066"/>
    <n v="159489"/>
    <n v="28.61"/>
    <n v="3.66"/>
    <n v="-1.26"/>
    <x v="1"/>
    <x v="0"/>
  </r>
  <r>
    <x v="16"/>
    <x v="163"/>
    <x v="4"/>
    <n v="66.44"/>
    <n v="79.41"/>
    <n v="66.44"/>
    <n v="77.67"/>
    <n v="73.803235000323028"/>
    <n v="804884"/>
    <n v="3773"/>
    <n v="59403043"/>
    <n v="278397"/>
    <n v="34.590000000000003"/>
    <n v="12.97"/>
    <n v="11.23"/>
    <x v="0"/>
    <x v="0"/>
  </r>
  <r>
    <x v="16"/>
    <x v="164"/>
    <x v="4"/>
    <n v="68.930000000000007"/>
    <n v="69.349999999999994"/>
    <n v="65.89"/>
    <n v="66.180000000000007"/>
    <n v="67.384076693158818"/>
    <n v="335571"/>
    <n v="1913"/>
    <n v="22612142"/>
    <n v="84395"/>
    <n v="25.15"/>
    <n v="3.46"/>
    <n v="-2.75"/>
    <x v="1"/>
    <x v="0"/>
  </r>
  <r>
    <x v="16"/>
    <x v="165"/>
    <x v="0"/>
    <n v="73.010000000000005"/>
    <n v="73.349999999999994"/>
    <n v="68.900000000000006"/>
    <n v="69.400000000000006"/>
    <n v="70.322456219181973"/>
    <n v="422845"/>
    <n v="2450"/>
    <n v="29735499"/>
    <n v="152582"/>
    <n v="36.08"/>
    <n v="4.45"/>
    <n v="-3.61"/>
    <x v="1"/>
    <x v="0"/>
  </r>
  <r>
    <x v="16"/>
    <x v="166"/>
    <x v="0"/>
    <n v="74.08"/>
    <n v="74.77"/>
    <n v="72.88"/>
    <n v="73.260000000000005"/>
    <n v="73.741204851274787"/>
    <n v="225920"/>
    <n v="2174"/>
    <n v="16659613"/>
    <n v="123906"/>
    <n v="54.84"/>
    <n v="1.89"/>
    <n v="-0.82"/>
    <x v="1"/>
    <x v="0"/>
  </r>
  <r>
    <x v="16"/>
    <x v="167"/>
    <x v="0"/>
    <n v="76.47"/>
    <n v="76.47"/>
    <n v="73.2"/>
    <n v="74.64"/>
    <n v="74.228936208111449"/>
    <n v="381757"/>
    <n v="1847"/>
    <n v="28337416"/>
    <n v="77474"/>
    <n v="20.29"/>
    <n v="3.27"/>
    <n v="-1.83"/>
    <x v="1"/>
    <x v="0"/>
  </r>
  <r>
    <x v="16"/>
    <x v="168"/>
    <x v="0"/>
    <n v="74.06"/>
    <n v="75.87"/>
    <n v="74"/>
    <n v="75.680000000000007"/>
    <n v="75.037874072481316"/>
    <n v="265089"/>
    <n v="1366"/>
    <n v="19891715"/>
    <n v="83958"/>
    <n v="31.67"/>
    <n v="1.87"/>
    <n v="1.62"/>
    <x v="0"/>
    <x v="0"/>
  </r>
  <r>
    <x v="16"/>
    <x v="169"/>
    <x v="0"/>
    <n v="78.19"/>
    <n v="78.19"/>
    <n v="73.59"/>
    <n v="73.81"/>
    <n v="75.347355572892781"/>
    <n v="765213"/>
    <n v="4617"/>
    <n v="57656776"/>
    <n v="287826"/>
    <n v="37.61"/>
    <n v="4.5999999999999996"/>
    <n v="-4.38"/>
    <x v="1"/>
    <x v="0"/>
  </r>
  <r>
    <x v="16"/>
    <x v="170"/>
    <x v="1"/>
    <n v="76.989999999999995"/>
    <n v="78.53"/>
    <n v="76.84"/>
    <n v="77.55"/>
    <n v="77.88908437699358"/>
    <n v="446745"/>
    <n v="2611"/>
    <n v="34796559"/>
    <n v="170785"/>
    <n v="38.229999999999997"/>
    <n v="1.69"/>
    <n v="0.56000000000000005"/>
    <x v="0"/>
    <x v="0"/>
  </r>
  <r>
    <x v="16"/>
    <x v="171"/>
    <x v="1"/>
    <n v="76.94"/>
    <n v="77.290000000000006"/>
    <n v="75.400000000000006"/>
    <n v="76.63"/>
    <n v="76.244601653277002"/>
    <n v="515945"/>
    <n v="3605"/>
    <n v="39338021"/>
    <n v="177306"/>
    <n v="34.369999999999997"/>
    <n v="1.89"/>
    <n v="-0.31"/>
    <x v="1"/>
    <x v="0"/>
  </r>
  <r>
    <x v="16"/>
    <x v="172"/>
    <x v="1"/>
    <n v="76.650000000000006"/>
    <n v="77.349999999999994"/>
    <n v="76.2"/>
    <n v="76.84"/>
    <n v="76.814188547480384"/>
    <n v="247439"/>
    <n v="1675"/>
    <n v="19006826"/>
    <n v="82228"/>
    <n v="33.229999999999997"/>
    <n v="1.1499999999999999"/>
    <n v="0.19"/>
    <x v="0"/>
    <x v="0"/>
  </r>
  <r>
    <x v="16"/>
    <x v="173"/>
    <x v="2"/>
    <n v="75.739999999999995"/>
    <n v="76.73"/>
    <n v="75.510000000000005"/>
    <n v="76.5"/>
    <n v="76.055943510318727"/>
    <n v="179431"/>
    <n v="897"/>
    <n v="13646794"/>
    <n v="68923"/>
    <n v="38.409999999999997"/>
    <n v="1.22"/>
    <n v="0.76"/>
    <x v="0"/>
    <x v="0"/>
  </r>
  <r>
    <x v="16"/>
    <x v="174"/>
    <x v="2"/>
    <n v="76.5"/>
    <n v="77.05"/>
    <n v="75.709999999999994"/>
    <n v="75.849999999999994"/>
    <n v="76.193005593705948"/>
    <n v="417791"/>
    <n v="2416"/>
    <n v="31832752"/>
    <n v="184009"/>
    <n v="44.04"/>
    <n v="1.34"/>
    <n v="-0.65"/>
    <x v="1"/>
    <x v="0"/>
  </r>
  <r>
    <x v="16"/>
    <x v="175"/>
    <x v="3"/>
    <n v="76.67"/>
    <n v="77.17"/>
    <n v="76.2"/>
    <n v="76.510000000000005"/>
    <n v="76.58394737892327"/>
    <n v="275631"/>
    <n v="1892"/>
    <n v="21108910"/>
    <n v="93266"/>
    <n v="33.840000000000003"/>
    <n v="0.97"/>
    <n v="-0.16"/>
    <x v="1"/>
    <x v="0"/>
  </r>
  <r>
    <x v="16"/>
    <x v="176"/>
    <x v="3"/>
    <n v="76.510000000000005"/>
    <n v="79.09"/>
    <n v="76.23"/>
    <n v="76.7"/>
    <n v="77.637690049394095"/>
    <n v="373324"/>
    <n v="2107"/>
    <n v="28984013"/>
    <n v="88032"/>
    <n v="23.58"/>
    <n v="2.86"/>
    <n v="0.19"/>
    <x v="0"/>
    <x v="0"/>
  </r>
  <r>
    <x v="16"/>
    <x v="177"/>
    <x v="3"/>
    <n v="76.209999999999994"/>
    <n v="76.849999999999994"/>
    <n v="75.92"/>
    <n v="76.03"/>
    <n v="76.324141023849521"/>
    <n v="307721"/>
    <n v="1996"/>
    <n v="23486541"/>
    <n v="92938"/>
    <n v="30.2"/>
    <n v="0.93"/>
    <n v="-0.18"/>
    <x v="1"/>
    <x v="0"/>
  </r>
  <r>
    <x v="16"/>
    <x v="178"/>
    <x v="3"/>
    <n v="76.94"/>
    <n v="77.47"/>
    <n v="75.39"/>
    <n v="76.209999999999994"/>
    <n v="76.123371143755307"/>
    <n v="418315"/>
    <n v="2564"/>
    <n v="31843548"/>
    <n v="114042"/>
    <n v="27.26"/>
    <n v="2.08"/>
    <n v="-0.73"/>
    <x v="1"/>
    <x v="0"/>
  </r>
  <r>
    <x v="16"/>
    <x v="179"/>
    <x v="4"/>
    <n v="77.81"/>
    <n v="78.61"/>
    <n v="75.8"/>
    <n v="76.08"/>
    <n v="77.276985839807153"/>
    <n v="253457"/>
    <n v="1784"/>
    <n v="19586393"/>
    <n v="118835"/>
    <n v="46.89"/>
    <n v="2.81"/>
    <n v="-1.73"/>
    <x v="1"/>
    <x v="0"/>
  </r>
  <r>
    <x v="16"/>
    <x v="180"/>
    <x v="4"/>
    <n v="77.55"/>
    <n v="78.42"/>
    <n v="77.3"/>
    <n v="77.849999999999994"/>
    <n v="77.843285479188125"/>
    <n v="523187"/>
    <n v="3119"/>
    <n v="40726595"/>
    <n v="161325"/>
    <n v="30.84"/>
    <n v="1.1200000000000001"/>
    <n v="0.3"/>
    <x v="0"/>
    <x v="0"/>
  </r>
  <r>
    <x v="16"/>
    <x v="181"/>
    <x v="4"/>
    <n v="79.59"/>
    <n v="79.89"/>
    <n v="78.349999999999994"/>
    <n v="78.52"/>
    <n v="79.077307168670828"/>
    <n v="280582"/>
    <n v="2718"/>
    <n v="22187669"/>
    <n v="92178"/>
    <n v="32.85"/>
    <n v="1.54"/>
    <n v="-1.07"/>
    <x v="1"/>
    <x v="0"/>
  </r>
  <r>
    <x v="16"/>
    <x v="182"/>
    <x v="4"/>
    <n v="81.08"/>
    <n v="81.67"/>
    <n v="79.13"/>
    <n v="79.44"/>
    <n v="80.292020473069755"/>
    <n v="358129"/>
    <n v="1780"/>
    <n v="28754901"/>
    <n v="155677"/>
    <n v="43.47"/>
    <n v="2.54"/>
    <n v="-1.64"/>
    <x v="1"/>
    <x v="0"/>
  </r>
  <r>
    <x v="16"/>
    <x v="183"/>
    <x v="4"/>
    <n v="81.69"/>
    <n v="82.72"/>
    <n v="81.42"/>
    <n v="81.55"/>
    <n v="81.949701175470892"/>
    <n v="353050"/>
    <n v="2347"/>
    <n v="28932342"/>
    <n v="96043"/>
    <n v="27.2"/>
    <n v="1.3"/>
    <n v="-0.14000000000000001"/>
    <x v="1"/>
    <x v="0"/>
  </r>
  <r>
    <x v="16"/>
    <x v="184"/>
    <x v="0"/>
    <n v="82.95"/>
    <n v="82.95"/>
    <n v="79.739999999999995"/>
    <n v="81.48"/>
    <n v="81.171347790425685"/>
    <n v="460858"/>
    <n v="1890"/>
    <n v="37408465"/>
    <n v="82181"/>
    <n v="17.829999999999998"/>
    <n v="3.21"/>
    <n v="-1.47"/>
    <x v="1"/>
    <x v="0"/>
  </r>
  <r>
    <x v="16"/>
    <x v="185"/>
    <x v="0"/>
    <n v="84.7"/>
    <n v="84.7"/>
    <n v="82.6"/>
    <n v="82.96"/>
    <n v="83.272034258387549"/>
    <n v="120029"/>
    <n v="1203"/>
    <n v="9995059"/>
    <n v="51751"/>
    <n v="43.12"/>
    <n v="2.1"/>
    <n v="-1.74"/>
    <x v="1"/>
    <x v="0"/>
  </r>
  <r>
    <x v="16"/>
    <x v="186"/>
    <x v="0"/>
    <n v="84.93"/>
    <n v="85.32"/>
    <n v="83.72"/>
    <n v="84.11"/>
    <n v="84.501336313717871"/>
    <n v="226369"/>
    <n v="1882"/>
    <n v="19128483"/>
    <n v="108440"/>
    <n v="47.9"/>
    <n v="1.6"/>
    <n v="-0.82"/>
    <x v="1"/>
    <x v="0"/>
  </r>
  <r>
    <x v="16"/>
    <x v="187"/>
    <x v="0"/>
    <n v="85.49"/>
    <n v="85.76"/>
    <n v="84.2"/>
    <n v="84.59"/>
    <n v="84.748976696315054"/>
    <n v="379897"/>
    <n v="2561"/>
    <n v="32195882"/>
    <n v="111181"/>
    <n v="29.27"/>
    <n v="1.56"/>
    <n v="-0.9"/>
    <x v="1"/>
    <x v="0"/>
  </r>
  <r>
    <x v="16"/>
    <x v="188"/>
    <x v="0"/>
    <n v="85.44"/>
    <n v="86.26"/>
    <n v="84.81"/>
    <n v="85.09"/>
    <n v="85.397818056867962"/>
    <n v="232820"/>
    <n v="1416"/>
    <n v="19882320"/>
    <n v="70291"/>
    <n v="30.19"/>
    <n v="1.45"/>
    <n v="-0.35"/>
    <x v="1"/>
    <x v="0"/>
  </r>
  <r>
    <x v="16"/>
    <x v="189"/>
    <x v="1"/>
    <n v="85.65"/>
    <n v="86.95"/>
    <n v="84.62"/>
    <n v="85.11"/>
    <n v="85.717195943546855"/>
    <n v="436539"/>
    <n v="2540"/>
    <n v="37418899"/>
    <n v="129346"/>
    <n v="29.63"/>
    <n v="2.33"/>
    <n v="-0.54"/>
    <x v="1"/>
    <x v="0"/>
  </r>
  <r>
    <x v="16"/>
    <x v="190"/>
    <x v="1"/>
    <n v="87.15"/>
    <n v="87.5"/>
    <n v="85.05"/>
    <n v="85.58"/>
    <n v="85.878655742610874"/>
    <n v="708406"/>
    <n v="3397"/>
    <n v="60836955"/>
    <n v="242909"/>
    <n v="34.29"/>
    <n v="2.4500000000000002"/>
    <n v="-1.57"/>
    <x v="1"/>
    <x v="0"/>
  </r>
  <r>
    <x v="16"/>
    <x v="191"/>
    <x v="1"/>
    <n v="83.9"/>
    <n v="87.25"/>
    <n v="82.82"/>
    <n v="86.9"/>
    <n v="86.047796880149633"/>
    <n v="2309021"/>
    <n v="6896"/>
    <n v="198686170"/>
    <n v="715295"/>
    <n v="30.98"/>
    <n v="4.43"/>
    <n v="3"/>
    <x v="0"/>
    <x v="0"/>
  </r>
  <r>
    <x v="16"/>
    <x v="192"/>
    <x v="1"/>
    <n v="81.56"/>
    <n v="83.85"/>
    <n v="81.56"/>
    <n v="83.11"/>
    <n v="82.975580360179706"/>
    <n v="676218"/>
    <n v="2799"/>
    <n v="56109581"/>
    <n v="159569"/>
    <n v="23.6"/>
    <n v="2.29"/>
    <n v="1.55"/>
    <x v="0"/>
    <x v="0"/>
  </r>
  <r>
    <x v="16"/>
    <x v="193"/>
    <x v="1"/>
    <n v="82.05"/>
    <n v="82.05"/>
    <n v="81.010000000000005"/>
    <n v="81.53"/>
    <n v="81.521814655047621"/>
    <n v="345410"/>
    <n v="2040"/>
    <n v="28158450"/>
    <n v="122284"/>
    <n v="35.4"/>
    <n v="1.04"/>
    <n v="-0.52"/>
    <x v="1"/>
    <x v="0"/>
  </r>
  <r>
    <x v="16"/>
    <x v="194"/>
    <x v="2"/>
    <n v="82.13"/>
    <n v="83.46"/>
    <n v="81.099999999999994"/>
    <n v="82.05"/>
    <n v="82.234022708278502"/>
    <n v="433146"/>
    <n v="2894"/>
    <n v="35619338"/>
    <n v="116504"/>
    <n v="26.9"/>
    <n v="2.36"/>
    <n v="-0.08"/>
    <x v="1"/>
    <x v="0"/>
  </r>
  <r>
    <x v="16"/>
    <x v="195"/>
    <x v="2"/>
    <n v="82.96"/>
    <n v="84.31"/>
    <n v="81.75"/>
    <n v="82.21"/>
    <n v="83.199042515465536"/>
    <n v="456822"/>
    <n v="1864"/>
    <n v="38007153"/>
    <n v="114626"/>
    <n v="25.09"/>
    <n v="2.56"/>
    <n v="-0.75"/>
    <x v="1"/>
    <x v="0"/>
  </r>
  <r>
    <x v="16"/>
    <x v="196"/>
    <x v="2"/>
    <n v="81.64"/>
    <n v="82.72"/>
    <n v="81.34"/>
    <n v="82.08"/>
    <n v="82.033238573528834"/>
    <n v="307444"/>
    <n v="1945"/>
    <n v="25220627"/>
    <n v="107545"/>
    <n v="34.979999999999997"/>
    <n v="1.38"/>
    <n v="0.44"/>
    <x v="0"/>
    <x v="0"/>
  </r>
  <r>
    <x v="16"/>
    <x v="197"/>
    <x v="2"/>
    <n v="81.290000000000006"/>
    <n v="82.65"/>
    <n v="80.81"/>
    <n v="81.86"/>
    <n v="81.806860522458592"/>
    <n v="584008"/>
    <n v="2679"/>
    <n v="47775861"/>
    <n v="212603"/>
    <n v="36.4"/>
    <n v="1.84"/>
    <n v="0.56999999999999995"/>
    <x v="0"/>
    <x v="0"/>
  </r>
  <r>
    <x v="16"/>
    <x v="198"/>
    <x v="2"/>
    <n v="79.25"/>
    <n v="82.45"/>
    <n v="78.92"/>
    <n v="81.3"/>
    <n v="80.894187921709033"/>
    <n v="974161"/>
    <n v="4524"/>
    <n v="78803963"/>
    <n v="347781"/>
    <n v="35.700000000000003"/>
    <n v="3.53"/>
    <n v="2.0499999999999998"/>
    <x v="0"/>
    <x v="0"/>
  </r>
  <r>
    <x v="16"/>
    <x v="199"/>
    <x v="3"/>
    <n v="76.81"/>
    <n v="77.75"/>
    <n v="76.06"/>
    <n v="76.84"/>
    <n v="76.949927031747166"/>
    <n v="417990"/>
    <n v="2335"/>
    <n v="32164300"/>
    <n v="175169"/>
    <n v="41.91"/>
    <n v="1.69"/>
    <n v="0.03"/>
    <x v="0"/>
    <x v="0"/>
  </r>
  <r>
    <x v="16"/>
    <x v="200"/>
    <x v="3"/>
    <n v="77.709999999999994"/>
    <n v="77.8"/>
    <n v="74.95"/>
    <n v="76.06"/>
    <n v="76.009674522731743"/>
    <n v="650368"/>
    <n v="3930"/>
    <n v="49434260"/>
    <n v="151911"/>
    <n v="23.36"/>
    <n v="2.85"/>
    <n v="-1.65"/>
    <x v="1"/>
    <x v="0"/>
  </r>
  <r>
    <x v="16"/>
    <x v="201"/>
    <x v="3"/>
    <n v="77"/>
    <n v="80.45"/>
    <n v="77"/>
    <n v="77.7"/>
    <n v="78.370138769028955"/>
    <n v="579380"/>
    <n v="3501"/>
    <n v="45406091"/>
    <n v="137288"/>
    <n v="23.7"/>
    <n v="3.45"/>
    <n v="0.7"/>
    <x v="0"/>
    <x v="0"/>
  </r>
  <r>
    <x v="16"/>
    <x v="202"/>
    <x v="3"/>
    <n v="78"/>
    <n v="78.19"/>
    <n v="75.650000000000006"/>
    <n v="76.459999999999994"/>
    <n v="76.625365876143718"/>
    <n v="347112"/>
    <n v="2179"/>
    <n v="26597584"/>
    <n v="74696"/>
    <n v="21.52"/>
    <n v="2.54"/>
    <n v="-1.54"/>
    <x v="1"/>
    <x v="0"/>
  </r>
  <r>
    <x v="16"/>
    <x v="203"/>
    <x v="4"/>
    <n v="76.459999999999994"/>
    <n v="78.959999999999994"/>
    <n v="76.459999999999994"/>
    <n v="77.03"/>
    <n v="77.851124756248737"/>
    <n v="585638"/>
    <n v="3156"/>
    <n v="45592577"/>
    <n v="245556"/>
    <n v="41.93"/>
    <n v="2.5"/>
    <n v="0.56999999999999995"/>
    <x v="0"/>
    <x v="0"/>
  </r>
  <r>
    <x v="16"/>
    <x v="204"/>
    <x v="4"/>
    <n v="80"/>
    <n v="80.290000000000006"/>
    <n v="76.599999999999994"/>
    <n v="76.900000000000006"/>
    <n v="78.181621702857782"/>
    <n v="558931"/>
    <n v="4386"/>
    <n v="43698132"/>
    <n v="201287"/>
    <n v="36.01"/>
    <n v="3.69"/>
    <n v="-3.1"/>
    <x v="1"/>
    <x v="0"/>
  </r>
  <r>
    <x v="16"/>
    <x v="205"/>
    <x v="4"/>
    <n v="82"/>
    <n v="82.63"/>
    <n v="79.53"/>
    <n v="79.97"/>
    <n v="81.438117627529095"/>
    <n v="409632"/>
    <n v="3352"/>
    <n v="33359659"/>
    <n v="184324"/>
    <n v="45"/>
    <n v="3.1"/>
    <n v="-2.0299999999999998"/>
    <x v="1"/>
    <x v="0"/>
  </r>
  <r>
    <x v="16"/>
    <x v="206"/>
    <x v="4"/>
    <n v="81.510000000000005"/>
    <n v="83.1"/>
    <n v="80.81"/>
    <n v="81.62"/>
    <n v="81.991290686229149"/>
    <n v="475468"/>
    <n v="2484"/>
    <n v="38984235"/>
    <n v="129939"/>
    <n v="27.33"/>
    <n v="2.29"/>
    <n v="0.11"/>
    <x v="0"/>
    <x v="0"/>
  </r>
  <r>
    <x v="16"/>
    <x v="207"/>
    <x v="0"/>
    <n v="85.6"/>
    <n v="85.6"/>
    <n v="82.05"/>
    <n v="82.36"/>
    <n v="83.433392949864427"/>
    <n v="277328"/>
    <n v="1838"/>
    <n v="23138416"/>
    <n v="71285"/>
    <n v="25.7"/>
    <n v="3.55"/>
    <n v="-3.24"/>
    <x v="1"/>
    <x v="0"/>
  </r>
  <r>
    <x v="16"/>
    <x v="208"/>
    <x v="0"/>
    <n v="86.39"/>
    <n v="87.46"/>
    <n v="84"/>
    <n v="84.68"/>
    <n v="86.238116132177609"/>
    <n v="697395"/>
    <n v="2916"/>
    <n v="60142031"/>
    <n v="126127"/>
    <n v="18.09"/>
    <n v="3.46"/>
    <n v="-1.71"/>
    <x v="1"/>
    <x v="0"/>
  </r>
  <r>
    <x v="16"/>
    <x v="209"/>
    <x v="0"/>
    <n v="83.73"/>
    <n v="86.18"/>
    <n v="82.89"/>
    <n v="85.58"/>
    <n v="84.484263432185315"/>
    <n v="269595"/>
    <n v="1708"/>
    <n v="22776535"/>
    <n v="108531"/>
    <n v="40.26"/>
    <n v="3.29"/>
    <n v="1.85"/>
    <x v="0"/>
    <x v="0"/>
  </r>
  <r>
    <x v="16"/>
    <x v="210"/>
    <x v="0"/>
    <n v="82.89"/>
    <n v="83.25"/>
    <n v="81.599999999999994"/>
    <n v="82.85"/>
    <n v="82.42817920594814"/>
    <n v="351841"/>
    <n v="2051"/>
    <n v="29001613"/>
    <n v="82002"/>
    <n v="23.31"/>
    <n v="1.65"/>
    <n v="-0.04"/>
    <x v="1"/>
    <x v="0"/>
  </r>
  <r>
    <x v="16"/>
    <x v="211"/>
    <x v="0"/>
    <n v="83.6"/>
    <n v="83.75"/>
    <n v="80.930000000000007"/>
    <n v="82.25"/>
    <n v="82.250714373487142"/>
    <n v="512687"/>
    <n v="3153"/>
    <n v="42168872"/>
    <n v="227326"/>
    <n v="44.34"/>
    <n v="2.82"/>
    <n v="-1.35"/>
    <x v="1"/>
    <x v="0"/>
  </r>
  <r>
    <x v="16"/>
    <x v="212"/>
    <x v="1"/>
    <n v="84"/>
    <n v="84.8"/>
    <n v="84"/>
    <n v="84.35"/>
    <n v="84.483912242021177"/>
    <n v="138335"/>
    <n v="1702"/>
    <n v="11687082"/>
    <n v="79571"/>
    <n v="57.52"/>
    <n v="0.8"/>
    <n v="0.35"/>
    <x v="0"/>
    <x v="0"/>
  </r>
  <r>
    <x v="16"/>
    <x v="213"/>
    <x v="2"/>
    <n v="83.74"/>
    <n v="84.63"/>
    <n v="83.05"/>
    <n v="83.59"/>
    <n v="83.69768836282816"/>
    <n v="346897"/>
    <n v="2282"/>
    <n v="29034477"/>
    <n v="103700"/>
    <n v="29.89"/>
    <n v="1.58"/>
    <n v="-0.15"/>
    <x v="1"/>
    <x v="0"/>
  </r>
  <r>
    <x v="16"/>
    <x v="214"/>
    <x v="2"/>
    <n v="82.67"/>
    <n v="84.81"/>
    <n v="82.35"/>
    <n v="83.74"/>
    <n v="84.038631223816409"/>
    <n v="404595"/>
    <n v="2145"/>
    <n v="34001610"/>
    <n v="110869"/>
    <n v="27.4"/>
    <n v="2.46"/>
    <n v="1.07"/>
    <x v="0"/>
    <x v="0"/>
  </r>
  <r>
    <x v="16"/>
    <x v="215"/>
    <x v="2"/>
    <n v="81.84"/>
    <n v="83.44"/>
    <n v="81"/>
    <n v="82.62"/>
    <n v="82.3556739872039"/>
    <n v="437946"/>
    <n v="1771"/>
    <n v="36067338"/>
    <n v="86359"/>
    <n v="19.72"/>
    <n v="2.44"/>
    <n v="0.78"/>
    <x v="0"/>
    <x v="0"/>
  </r>
  <r>
    <x v="16"/>
    <x v="216"/>
    <x v="2"/>
    <n v="83"/>
    <n v="83.36"/>
    <n v="80.849999999999994"/>
    <n v="81.290000000000006"/>
    <n v="81.688107760170325"/>
    <n v="464513"/>
    <n v="2516"/>
    <n v="37945188"/>
    <n v="139023"/>
    <n v="29.93"/>
    <n v="2.5099999999999998"/>
    <n v="-1.71"/>
    <x v="1"/>
    <x v="0"/>
  </r>
  <r>
    <x v="16"/>
    <x v="217"/>
    <x v="3"/>
    <n v="81.290000000000006"/>
    <n v="83.63"/>
    <n v="78.099999999999994"/>
    <n v="82.59"/>
    <n v="81.339270639063315"/>
    <n v="1449872"/>
    <n v="8757"/>
    <n v="117931531"/>
    <n v="442380"/>
    <n v="30.51"/>
    <n v="5.53"/>
    <n v="1.3"/>
    <x v="0"/>
    <x v="0"/>
  </r>
  <r>
    <x v="16"/>
    <x v="218"/>
    <x v="3"/>
    <n v="78.89"/>
    <n v="82.49"/>
    <n v="78.63"/>
    <n v="81.349999999999994"/>
    <n v="81.038818763016465"/>
    <n v="922389"/>
    <n v="5781"/>
    <n v="74749315"/>
    <n v="223486"/>
    <n v="24.23"/>
    <n v="3.86"/>
    <n v="2.46"/>
    <x v="0"/>
    <x v="0"/>
  </r>
  <r>
    <x v="16"/>
    <x v="219"/>
    <x v="3"/>
    <n v="77.5"/>
    <n v="79.61"/>
    <n v="75.290000000000006"/>
    <n v="78"/>
    <n v="77.936231170168412"/>
    <n v="673997"/>
    <n v="3887"/>
    <n v="52528786"/>
    <n v="176899"/>
    <n v="26.25"/>
    <n v="4.32"/>
    <n v="0.5"/>
    <x v="0"/>
    <x v="0"/>
  </r>
  <r>
    <x v="16"/>
    <x v="220"/>
    <x v="3"/>
    <n v="81.510000000000005"/>
    <n v="82"/>
    <n v="76.55"/>
    <n v="77.06"/>
    <n v="78.468103969173768"/>
    <n v="403812"/>
    <n v="2705"/>
    <n v="31686362"/>
    <n v="145744"/>
    <n v="36.090000000000003"/>
    <n v="5.45"/>
    <n v="-4.45"/>
    <x v="1"/>
    <x v="0"/>
  </r>
  <r>
    <x v="16"/>
    <x v="221"/>
    <x v="3"/>
    <n v="83.98"/>
    <n v="83.98"/>
    <n v="81.27"/>
    <n v="81.64"/>
    <n v="82.565620859529673"/>
    <n v="195479"/>
    <n v="1276"/>
    <n v="16139845"/>
    <n v="79077"/>
    <n v="40.450000000000003"/>
    <n v="2.71"/>
    <n v="-2.34"/>
    <x v="1"/>
    <x v="0"/>
  </r>
  <r>
    <x v="16"/>
    <x v="222"/>
    <x v="4"/>
    <n v="81.260000000000005"/>
    <n v="83.7"/>
    <n v="80.400000000000006"/>
    <n v="83.18"/>
    <n v="82.269266983468682"/>
    <n v="362161"/>
    <n v="2005"/>
    <n v="29794720"/>
    <n v="104113"/>
    <n v="28.75"/>
    <n v="3.3"/>
    <n v="1.92"/>
    <x v="0"/>
    <x v="0"/>
  </r>
  <r>
    <x v="16"/>
    <x v="223"/>
    <x v="4"/>
    <n v="82.81"/>
    <n v="83.31"/>
    <n v="81"/>
    <n v="81.150000000000006"/>
    <n v="81.629456473736809"/>
    <n v="301163"/>
    <n v="2678"/>
    <n v="24583772"/>
    <n v="98211"/>
    <n v="32.61"/>
    <n v="2.31"/>
    <n v="-1.66"/>
    <x v="1"/>
    <x v="0"/>
  </r>
  <r>
    <x v="16"/>
    <x v="224"/>
    <x v="4"/>
    <n v="82.19"/>
    <n v="83.33"/>
    <n v="82.17"/>
    <n v="82.81"/>
    <n v="82.856124426883369"/>
    <n v="107308"/>
    <n v="836"/>
    <n v="8891125"/>
    <n v="47567"/>
    <n v="44.33"/>
    <n v="1.1599999999999999"/>
    <n v="0.62"/>
    <x v="0"/>
    <x v="0"/>
  </r>
  <r>
    <x v="16"/>
    <x v="225"/>
    <x v="4"/>
    <n v="82.41"/>
    <n v="83.32"/>
    <n v="82"/>
    <n v="82.19"/>
    <n v="82.476128376435341"/>
    <n v="299058"/>
    <n v="1957"/>
    <n v="24665146"/>
    <n v="110573"/>
    <n v="36.97"/>
    <n v="1.32"/>
    <n v="-0.22"/>
    <x v="1"/>
    <x v="0"/>
  </r>
  <r>
    <x v="16"/>
    <x v="226"/>
    <x v="4"/>
    <n v="83.31"/>
    <n v="84"/>
    <n v="82.2"/>
    <n v="82.42"/>
    <n v="82.852495724602917"/>
    <n v="162558"/>
    <n v="1297"/>
    <n v="13468336"/>
    <n v="71362"/>
    <n v="43.9"/>
    <n v="1.8"/>
    <n v="-0.89"/>
    <x v="1"/>
    <x v="0"/>
  </r>
  <r>
    <x v="16"/>
    <x v="227"/>
    <x v="0"/>
    <n v="84.43"/>
    <n v="84.43"/>
    <n v="83.14"/>
    <n v="83.25"/>
    <n v="83.483760381952877"/>
    <n v="135933"/>
    <n v="966"/>
    <n v="11348198"/>
    <n v="41931"/>
    <n v="30.85"/>
    <n v="1.29"/>
    <n v="-1.18"/>
    <x v="1"/>
    <x v="0"/>
  </r>
  <r>
    <x v="16"/>
    <x v="228"/>
    <x v="0"/>
    <n v="83.33"/>
    <n v="84.6"/>
    <n v="83.33"/>
    <n v="83.86"/>
    <n v="84.016985990464761"/>
    <n v="415931"/>
    <n v="2651"/>
    <n v="34945269"/>
    <n v="122513"/>
    <n v="29.46"/>
    <n v="1.27"/>
    <n v="0.53"/>
    <x v="0"/>
    <x v="0"/>
  </r>
  <r>
    <x v="16"/>
    <x v="229"/>
    <x v="0"/>
    <n v="83.38"/>
    <n v="84.39"/>
    <n v="83.02"/>
    <n v="83.32"/>
    <n v="83.730530572698356"/>
    <n v="474770"/>
    <n v="2930"/>
    <n v="39752744"/>
    <n v="149168"/>
    <n v="31.42"/>
    <n v="1.37"/>
    <n v="-0.06"/>
    <x v="1"/>
    <x v="0"/>
  </r>
  <r>
    <x v="16"/>
    <x v="230"/>
    <x v="0"/>
    <n v="78.84"/>
    <n v="82.95"/>
    <n v="78.84"/>
    <n v="82.67"/>
    <n v="81.201000398020597"/>
    <n v="504999"/>
    <n v="3711"/>
    <n v="41006424"/>
    <n v="137732"/>
    <n v="27.27"/>
    <n v="4.1100000000000003"/>
    <n v="3.83"/>
    <x v="0"/>
    <x v="0"/>
  </r>
  <r>
    <x v="16"/>
    <x v="231"/>
    <x v="0"/>
    <n v="85.49"/>
    <n v="85.49"/>
    <n v="79.739999999999995"/>
    <n v="80.38"/>
    <n v="81.44806433907695"/>
    <n v="1054911"/>
    <n v="7477"/>
    <n v="85920459"/>
    <n v="352062"/>
    <n v="33.369999999999997"/>
    <n v="5.75"/>
    <n v="-5.1100000000000003"/>
    <x v="1"/>
    <x v="0"/>
  </r>
  <r>
    <x v="16"/>
    <x v="232"/>
    <x v="1"/>
    <n v="84.79"/>
    <n v="85.85"/>
    <n v="82.52"/>
    <n v="83.85"/>
    <n v="84.523914232155803"/>
    <n v="854073"/>
    <n v="6128"/>
    <n v="72189593"/>
    <n v="336981"/>
    <n v="39.46"/>
    <n v="3.33"/>
    <n v="-0.94"/>
    <x v="1"/>
    <x v="0"/>
  </r>
  <r>
    <x v="16"/>
    <x v="233"/>
    <x v="1"/>
    <n v="86.21"/>
    <n v="86.51"/>
    <n v="84.15"/>
    <n v="84.49"/>
    <n v="85.388001036186992"/>
    <n v="980518"/>
    <n v="7481"/>
    <n v="83724472"/>
    <n v="475587"/>
    <n v="48.5"/>
    <n v="2.36"/>
    <n v="-1.72"/>
    <x v="1"/>
    <x v="0"/>
  </r>
  <r>
    <x v="16"/>
    <x v="234"/>
    <x v="1"/>
    <n v="87.01"/>
    <n v="88.2"/>
    <n v="87.01"/>
    <n v="87.8"/>
    <n v="87.762612170324886"/>
    <n v="321832"/>
    <n v="2220"/>
    <n v="28244817"/>
    <n v="110706"/>
    <n v="34.4"/>
    <n v="1.19"/>
    <n v="0.79"/>
    <x v="0"/>
    <x v="0"/>
  </r>
  <r>
    <x v="16"/>
    <x v="235"/>
    <x v="2"/>
    <n v="88.6"/>
    <n v="88.64"/>
    <n v="87.01"/>
    <n v="87.24"/>
    <n v="87.371756258402741"/>
    <n v="266282"/>
    <n v="1813"/>
    <n v="23265526"/>
    <n v="131172"/>
    <n v="49.26"/>
    <n v="1.63"/>
    <n v="-1.36"/>
    <x v="1"/>
    <x v="0"/>
  </r>
  <r>
    <x v="16"/>
    <x v="236"/>
    <x v="3"/>
    <n v="88.3"/>
    <n v="89.85"/>
    <n v="88.09"/>
    <n v="88.6"/>
    <n v="88.942326634212876"/>
    <n v="422344"/>
    <n v="2691"/>
    <n v="37564258"/>
    <n v="184231"/>
    <n v="43.62"/>
    <n v="1.76"/>
    <n v="0.3"/>
    <x v="0"/>
    <x v="0"/>
  </r>
  <r>
    <x v="16"/>
    <x v="237"/>
    <x v="3"/>
    <n v="89.07"/>
    <n v="89.5"/>
    <n v="87.41"/>
    <n v="88.29"/>
    <n v="88.329301182942132"/>
    <n v="337041"/>
    <n v="1789"/>
    <n v="29770596"/>
    <n v="133190"/>
    <n v="39.520000000000003"/>
    <n v="2.09"/>
    <n v="-0.78"/>
    <x v="1"/>
    <x v="0"/>
  </r>
  <r>
    <x v="16"/>
    <x v="238"/>
    <x v="3"/>
    <n v="90.5"/>
    <n v="90.5"/>
    <n v="88.76"/>
    <n v="89.02"/>
    <n v="89.33769439928642"/>
    <n v="347545"/>
    <n v="3102"/>
    <n v="31048869"/>
    <n v="180346"/>
    <n v="51.89"/>
    <n v="1.74"/>
    <n v="-1.48"/>
    <x v="1"/>
    <x v="0"/>
  </r>
  <r>
    <x v="16"/>
    <x v="239"/>
    <x v="3"/>
    <n v="91.99"/>
    <n v="91.99"/>
    <n v="89.8"/>
    <n v="90.06"/>
    <n v="90.619586483418274"/>
    <n v="248406"/>
    <n v="1672"/>
    <n v="22510449"/>
    <n v="108936"/>
    <n v="43.85"/>
    <n v="2.19"/>
    <n v="-1.93"/>
    <x v="1"/>
    <x v="0"/>
  </r>
  <r>
    <x v="16"/>
    <x v="240"/>
    <x v="3"/>
    <n v="90.69"/>
    <n v="92.55"/>
    <n v="89.6"/>
    <n v="91.58"/>
    <n v="91.27211944565741"/>
    <n v="845037"/>
    <n v="4301"/>
    <n v="77128318"/>
    <n v="318466"/>
    <n v="37.69"/>
    <n v="2.95"/>
    <n v="0.89"/>
    <x v="0"/>
    <x v="0"/>
  </r>
  <r>
    <x v="16"/>
    <x v="241"/>
    <x v="4"/>
    <n v="89.27"/>
    <n v="89.82"/>
    <n v="88.26"/>
    <n v="89.23"/>
    <n v="89.066827261777604"/>
    <n v="440030"/>
    <n v="3395"/>
    <n v="39192076"/>
    <n v="171644"/>
    <n v="39.01"/>
    <n v="1.56"/>
    <n v="-0.04"/>
    <x v="1"/>
    <x v="0"/>
  </r>
  <r>
    <x v="16"/>
    <x v="242"/>
    <x v="4"/>
    <n v="90.11"/>
    <n v="90.97"/>
    <n v="86.75"/>
    <n v="88.28"/>
    <n v="88.278142187878899"/>
    <n v="672167"/>
    <n v="5238"/>
    <n v="59337654"/>
    <n v="228373"/>
    <n v="33.979999999999997"/>
    <n v="4.22"/>
    <n v="-1.83"/>
    <x v="1"/>
    <x v="0"/>
  </r>
  <r>
    <x v="16"/>
    <x v="243"/>
    <x v="4"/>
    <n v="91.38"/>
    <n v="91.84"/>
    <n v="89.55"/>
    <n v="89.83"/>
    <n v="90.639588291116141"/>
    <n v="342475"/>
    <n v="1803"/>
    <n v="31041793"/>
    <n v="121259"/>
    <n v="35.409999999999997"/>
    <n v="2.29"/>
    <n v="-1.55"/>
    <x v="1"/>
    <x v="0"/>
  </r>
  <r>
    <x v="16"/>
    <x v="244"/>
    <x v="4"/>
    <n v="93.5"/>
    <n v="93.54"/>
    <n v="90.84"/>
    <n v="91.33"/>
    <n v="91.841982723575839"/>
    <n v="730591"/>
    <n v="4597"/>
    <n v="67098926"/>
    <n v="228695"/>
    <n v="31.3"/>
    <n v="2.7"/>
    <n v="-2.17"/>
    <x v="1"/>
    <x v="0"/>
  </r>
  <r>
    <x v="16"/>
    <x v="245"/>
    <x v="4"/>
    <n v="95.09"/>
    <n v="95.09"/>
    <n v="92.36"/>
    <n v="93.61"/>
    <n v="93.39600588271631"/>
    <n v="841788"/>
    <n v="6375"/>
    <n v="78619637"/>
    <n v="261283"/>
    <n v="31.04"/>
    <n v="2.73"/>
    <n v="-1.48"/>
    <x v="1"/>
    <x v="0"/>
  </r>
  <r>
    <x v="16"/>
    <x v="246"/>
    <x v="0"/>
    <n v="89.39"/>
    <n v="95.99"/>
    <n v="89.15"/>
    <n v="94.94"/>
    <n v="93.727229612937464"/>
    <n v="2783297"/>
    <n v="9087"/>
    <n v="260870717"/>
    <n v="546581"/>
    <n v="19.64"/>
    <n v="6.84"/>
    <n v="5.55"/>
    <x v="0"/>
    <x v="0"/>
  </r>
  <r>
    <x v="16"/>
    <x v="247"/>
    <x v="0"/>
    <n v="87.99"/>
    <n v="88.46"/>
    <n v="86.5"/>
    <n v="87.94"/>
    <n v="87.595754545521984"/>
    <n v="269606"/>
    <n v="1554"/>
    <n v="23616341"/>
    <n v="92425"/>
    <n v="34.28"/>
    <n v="1.96"/>
    <n v="-0.05"/>
    <x v="1"/>
    <x v="0"/>
  </r>
  <r>
    <x v="16"/>
    <x v="248"/>
    <x v="0"/>
    <n v="89.46"/>
    <n v="89.46"/>
    <n v="86.57"/>
    <n v="86.84"/>
    <n v="87.736816482567605"/>
    <n v="390279"/>
    <n v="2140"/>
    <n v="34241837"/>
    <n v="173841"/>
    <n v="44.54"/>
    <n v="2.89"/>
    <n v="-2.62"/>
    <x v="1"/>
    <x v="0"/>
  </r>
  <r>
    <x v="16"/>
    <x v="249"/>
    <x v="0"/>
    <n v="88.14"/>
    <n v="89.27"/>
    <n v="87.81"/>
    <n v="88.52"/>
    <n v="88.413425944531525"/>
    <n v="447894"/>
    <n v="3091"/>
    <n v="39599843"/>
    <n v="147803"/>
    <n v="33"/>
    <n v="1.46"/>
    <n v="0.38"/>
    <x v="0"/>
    <x v="0"/>
  </r>
  <r>
    <x v="17"/>
    <x v="0"/>
    <x v="0"/>
    <n v="73.06"/>
    <n v="73.989999999999995"/>
    <n v="72.569999999999993"/>
    <n v="72.69"/>
    <n v="73.166495650412571"/>
    <n v="1500832"/>
    <n v="13240"/>
    <n v="109810618"/>
    <n v="933608"/>
    <n v="62.21"/>
    <n v="1.42"/>
    <n v="-0.37"/>
    <x v="1"/>
    <x v="0"/>
  </r>
  <r>
    <x v="17"/>
    <x v="1"/>
    <x v="0"/>
    <n v="72.25"/>
    <n v="73.62"/>
    <n v="72.25"/>
    <n v="73.53"/>
    <n v="73.257291883428962"/>
    <n v="807336"/>
    <n v="6574"/>
    <n v="59143249"/>
    <n v="474997"/>
    <n v="58.84"/>
    <n v="1.37"/>
    <n v="1.28"/>
    <x v="0"/>
    <x v="0"/>
  </r>
  <r>
    <x v="17"/>
    <x v="2"/>
    <x v="0"/>
    <n v="72.59"/>
    <n v="73.14"/>
    <n v="72.040000000000006"/>
    <n v="72.239999999999995"/>
    <n v="72.649064934071021"/>
    <n v="757861"/>
    <n v="8209"/>
    <n v="55057893"/>
    <n v="405812"/>
    <n v="53.55"/>
    <n v="1.1000000000000001"/>
    <n v="-0.35"/>
    <x v="1"/>
    <x v="0"/>
  </r>
  <r>
    <x v="17"/>
    <x v="3"/>
    <x v="1"/>
    <n v="72.430000000000007"/>
    <n v="73.22"/>
    <n v="72.11"/>
    <n v="72.59"/>
    <n v="72.848632328576869"/>
    <n v="3479052"/>
    <n v="11293"/>
    <n v="253444180"/>
    <n v="2510804"/>
    <n v="72.17"/>
    <n v="1.1100000000000001"/>
    <n v="0.16"/>
    <x v="0"/>
    <x v="0"/>
  </r>
  <r>
    <x v="17"/>
    <x v="4"/>
    <x v="1"/>
    <n v="71.010000000000005"/>
    <n v="72.400000000000006"/>
    <n v="70.36"/>
    <n v="72.260000000000005"/>
    <n v="71.774661638419573"/>
    <n v="8492025"/>
    <n v="7473"/>
    <n v="609512221"/>
    <m/>
    <m/>
    <n v="2.04"/>
    <n v="1.25"/>
    <x v="0"/>
    <x v="0"/>
  </r>
  <r>
    <x v="17"/>
    <x v="5"/>
    <x v="1"/>
    <n v="68.11"/>
    <n v="70.680000000000007"/>
    <n v="68.11"/>
    <n v="70.56"/>
    <n v="70.057203008424068"/>
    <n v="1727549"/>
    <n v="11095"/>
    <n v="121027251"/>
    <n v="781986"/>
    <n v="45.27"/>
    <n v="2.57"/>
    <n v="2.4500000000000002"/>
    <x v="0"/>
    <x v="0"/>
  </r>
  <r>
    <x v="17"/>
    <x v="6"/>
    <x v="1"/>
    <n v="68.86"/>
    <n v="70.3"/>
    <n v="68.760000000000005"/>
    <n v="69.489999999999995"/>
    <n v="69.715676476565136"/>
    <n v="1318804"/>
    <n v="9466"/>
    <n v="91941313"/>
    <n v="818853"/>
    <n v="62.09"/>
    <n v="1.54"/>
    <n v="0.63"/>
    <x v="0"/>
    <x v="0"/>
  </r>
  <r>
    <x v="17"/>
    <x v="7"/>
    <x v="1"/>
    <n v="67.84"/>
    <n v="69.05"/>
    <n v="67.540000000000006"/>
    <n v="68.94"/>
    <n v="68.569173216821738"/>
    <n v="1564594"/>
    <n v="10851"/>
    <n v="107282917"/>
    <n v="1028140"/>
    <n v="65.709999999999994"/>
    <n v="1.51"/>
    <n v="1.1000000000000001"/>
    <x v="0"/>
    <x v="0"/>
  </r>
  <r>
    <x v="17"/>
    <x v="8"/>
    <x v="2"/>
    <n v="68"/>
    <n v="69.290000000000006"/>
    <n v="67.81"/>
    <n v="68"/>
    <n v="68.454890342402692"/>
    <n v="1048035"/>
    <n v="8380"/>
    <n v="71743121"/>
    <n v="595495"/>
    <n v="56.82"/>
    <n v="1.48"/>
    <n v="0"/>
    <x v="1"/>
    <x v="0"/>
  </r>
  <r>
    <x v="17"/>
    <x v="9"/>
    <x v="2"/>
    <n v="68.73"/>
    <n v="69.319999999999993"/>
    <n v="67.89"/>
    <n v="68.06"/>
    <n v="68.484640909940964"/>
    <n v="417082"/>
    <n v="7409"/>
    <n v="28563711"/>
    <n v="194117"/>
    <n v="46.54"/>
    <n v="1.43"/>
    <n v="-0.67"/>
    <x v="1"/>
    <x v="0"/>
  </r>
  <r>
    <x v="17"/>
    <x v="10"/>
    <x v="2"/>
    <n v="70.14"/>
    <n v="70.2"/>
    <n v="68.55"/>
    <n v="68.72"/>
    <n v="69.204957784937605"/>
    <n v="1066444"/>
    <n v="11309"/>
    <n v="73803212"/>
    <n v="617816"/>
    <n v="57.93"/>
    <n v="1.65"/>
    <n v="-1.42"/>
    <x v="1"/>
    <x v="0"/>
  </r>
  <r>
    <x v="17"/>
    <x v="11"/>
    <x v="2"/>
    <n v="69.53"/>
    <n v="70.37"/>
    <n v="69.53"/>
    <n v="70.31"/>
    <n v="70.133903233791244"/>
    <n v="1426097"/>
    <n v="10498"/>
    <n v="100017749"/>
    <n v="817561"/>
    <n v="57.33"/>
    <n v="0.84"/>
    <n v="0.78"/>
    <x v="0"/>
    <x v="0"/>
  </r>
  <r>
    <x v="17"/>
    <x v="12"/>
    <x v="3"/>
    <n v="69.41"/>
    <n v="70.44"/>
    <n v="69.41"/>
    <n v="69.69"/>
    <n v="69.965171543341313"/>
    <n v="1138925"/>
    <n v="10065"/>
    <n v="79685083"/>
    <n v="668757"/>
    <n v="58.72"/>
    <n v="1.03"/>
    <n v="0.28000000000000003"/>
    <x v="0"/>
    <x v="0"/>
  </r>
  <r>
    <x v="17"/>
    <x v="13"/>
    <x v="3"/>
    <n v="71.09"/>
    <n v="71.260000000000005"/>
    <n v="69.95"/>
    <n v="70.11"/>
    <n v="70.630611532545643"/>
    <n v="782117"/>
    <n v="10168"/>
    <n v="55241402"/>
    <n v="416898"/>
    <n v="53.3"/>
    <n v="1.31"/>
    <n v="-0.98"/>
    <x v="1"/>
    <x v="0"/>
  </r>
  <r>
    <x v="17"/>
    <x v="14"/>
    <x v="3"/>
    <n v="71.17"/>
    <n v="71.7"/>
    <n v="70.930000000000007"/>
    <n v="71.260000000000005"/>
    <n v="71.343376718129562"/>
    <n v="1167767"/>
    <n v="9561"/>
    <n v="83312441"/>
    <n v="729111"/>
    <n v="62.44"/>
    <n v="0.77"/>
    <n v="0.09"/>
    <x v="0"/>
    <x v="0"/>
  </r>
  <r>
    <x v="17"/>
    <x v="15"/>
    <x v="3"/>
    <n v="70.22"/>
    <n v="71.55"/>
    <n v="69.66"/>
    <n v="71.33"/>
    <n v="70.656072768801693"/>
    <n v="695243"/>
    <n v="5548"/>
    <n v="49123140"/>
    <n v="321312"/>
    <n v="46.22"/>
    <n v="1.89"/>
    <n v="1.1100000000000001"/>
    <x v="0"/>
    <x v="0"/>
  </r>
  <r>
    <x v="17"/>
    <x v="16"/>
    <x v="3"/>
    <n v="68.849999999999994"/>
    <n v="70.400000000000006"/>
    <n v="68.849999999999994"/>
    <n v="69.88"/>
    <n v="69.881351371518633"/>
    <n v="1326741"/>
    <n v="11290"/>
    <n v="92714454"/>
    <n v="760851"/>
    <n v="57.35"/>
    <n v="1.55"/>
    <n v="1.03"/>
    <x v="0"/>
    <x v="0"/>
  </r>
  <r>
    <x v="17"/>
    <x v="17"/>
    <x v="4"/>
    <n v="69.900000000000006"/>
    <n v="69.959999999999994"/>
    <n v="68.599999999999994"/>
    <n v="68.81"/>
    <n v="69.019933080565025"/>
    <n v="462347"/>
    <n v="4422"/>
    <n v="31911159"/>
    <n v="291672"/>
    <n v="63.08"/>
    <n v="1.36"/>
    <n v="-1.0900000000000001"/>
    <x v="1"/>
    <x v="0"/>
  </r>
  <r>
    <x v="17"/>
    <x v="18"/>
    <x v="4"/>
    <n v="69.099999999999994"/>
    <n v="70.31"/>
    <n v="69.099999999999994"/>
    <n v="69.87"/>
    <n v="69.974760069343091"/>
    <n v="839305"/>
    <n v="8312"/>
    <n v="58730166"/>
    <n v="529735"/>
    <n v="63.12"/>
    <n v="1.21"/>
    <n v="0.77"/>
    <x v="0"/>
    <x v="0"/>
  </r>
  <r>
    <x v="17"/>
    <x v="19"/>
    <x v="4"/>
    <n v="70"/>
    <n v="70.209999999999994"/>
    <n v="68.98"/>
    <n v="69.06"/>
    <n v="69.543435089964646"/>
    <n v="332853"/>
    <n v="4872"/>
    <n v="23147741"/>
    <n v="155261"/>
    <n v="46.65"/>
    <n v="1.23"/>
    <n v="-0.94"/>
    <x v="1"/>
    <x v="0"/>
  </r>
  <r>
    <x v="17"/>
    <x v="20"/>
    <x v="4"/>
    <n v="69.260000000000005"/>
    <n v="70.17"/>
    <n v="69.069999999999993"/>
    <n v="69.66"/>
    <n v="69.742422678574442"/>
    <n v="532873"/>
    <n v="5802"/>
    <n v="37163854"/>
    <n v="283645"/>
    <n v="53.23"/>
    <n v="1.1000000000000001"/>
    <n v="0.4"/>
    <x v="0"/>
    <x v="0"/>
  </r>
  <r>
    <x v="17"/>
    <x v="21"/>
    <x v="0"/>
    <n v="69.150000000000006"/>
    <n v="70.349999999999994"/>
    <n v="68.86"/>
    <n v="69.040000000000006"/>
    <n v="69.524210573139555"/>
    <n v="1079074"/>
    <n v="10374"/>
    <n v="75021768"/>
    <n v="575176"/>
    <n v="53.3"/>
    <n v="1.49"/>
    <n v="-0.11"/>
    <x v="1"/>
    <x v="0"/>
  </r>
  <r>
    <x v="17"/>
    <x v="22"/>
    <x v="0"/>
    <n v="68.5"/>
    <n v="69.400000000000006"/>
    <n v="67.599999999999994"/>
    <n v="69.239999999999995"/>
    <n v="68.399534868291255"/>
    <n v="1145482"/>
    <n v="12207"/>
    <n v="78350436"/>
    <n v="596414"/>
    <n v="52.07"/>
    <n v="1.8"/>
    <n v="0.74"/>
    <x v="0"/>
    <x v="0"/>
  </r>
  <r>
    <x v="17"/>
    <x v="23"/>
    <x v="0"/>
    <n v="69.36"/>
    <n v="69.599999999999994"/>
    <n v="68.260000000000005"/>
    <n v="68.739999999999995"/>
    <n v="68.837034198224799"/>
    <n v="1056780"/>
    <n v="10748"/>
    <n v="72745601"/>
    <n v="445705"/>
    <n v="42.18"/>
    <n v="1.34"/>
    <n v="-0.62"/>
    <x v="1"/>
    <x v="0"/>
  </r>
  <r>
    <x v="17"/>
    <x v="24"/>
    <x v="0"/>
    <n v="69.41"/>
    <n v="69.73"/>
    <n v="68.930000000000007"/>
    <n v="69.34"/>
    <n v="69.318869008698414"/>
    <n v="403752"/>
    <n v="4920"/>
    <n v="27987632"/>
    <n v="171313"/>
    <n v="42.43"/>
    <n v="0.8"/>
    <n v="-7.0000000000000007E-2"/>
    <x v="1"/>
    <x v="0"/>
  </r>
  <r>
    <x v="17"/>
    <x v="25"/>
    <x v="0"/>
    <n v="67.58"/>
    <n v="69.459999999999994"/>
    <n v="67.3"/>
    <n v="69.31"/>
    <n v="68.168256108527643"/>
    <n v="1897102"/>
    <n v="17789"/>
    <n v="129322135"/>
    <n v="721335"/>
    <n v="38.020000000000003"/>
    <n v="2.16"/>
    <n v="1.73"/>
    <x v="0"/>
    <x v="0"/>
  </r>
  <r>
    <x v="17"/>
    <x v="26"/>
    <x v="1"/>
    <n v="68.92"/>
    <n v="68.97"/>
    <n v="67.459999999999994"/>
    <n v="67.59"/>
    <n v="68.079425799408369"/>
    <n v="908672"/>
    <n v="9551"/>
    <n v="61861868"/>
    <n v="356247"/>
    <n v="39.21"/>
    <n v="1.51"/>
    <n v="-1.33"/>
    <x v="1"/>
    <x v="0"/>
  </r>
  <r>
    <x v="17"/>
    <x v="27"/>
    <x v="2"/>
    <n v="68.81"/>
    <n v="69.62"/>
    <n v="68.28"/>
    <n v="68.739999999999995"/>
    <n v="68.915462804019512"/>
    <n v="1244328"/>
    <n v="15289"/>
    <n v="85753440"/>
    <n v="591145"/>
    <n v="47.51"/>
    <n v="1.34"/>
    <n v="-7.0000000000000007E-2"/>
    <x v="1"/>
    <x v="0"/>
  </r>
  <r>
    <x v="17"/>
    <x v="28"/>
    <x v="2"/>
    <n v="70.290000000000006"/>
    <n v="70.33"/>
    <n v="69.040000000000006"/>
    <n v="69.239999999999995"/>
    <n v="69.490589550054551"/>
    <n v="676482"/>
    <n v="5404"/>
    <n v="47009133"/>
    <n v="264538"/>
    <n v="39.1"/>
    <n v="1.29"/>
    <n v="-1.05"/>
    <x v="1"/>
    <x v="0"/>
  </r>
  <r>
    <x v="17"/>
    <x v="29"/>
    <x v="2"/>
    <n v="70.63"/>
    <n v="71.489999999999995"/>
    <n v="70.14"/>
    <n v="70.290000000000006"/>
    <n v="70.690104168135775"/>
    <n v="1772615"/>
    <n v="9848"/>
    <n v="125306339"/>
    <n v="847958"/>
    <n v="47.84"/>
    <n v="1.35"/>
    <n v="-0.34"/>
    <x v="1"/>
    <x v="0"/>
  </r>
  <r>
    <x v="17"/>
    <x v="30"/>
    <x v="2"/>
    <n v="69.760000000000005"/>
    <n v="71.53"/>
    <n v="69.23"/>
    <n v="70.72"/>
    <n v="70.654764713510502"/>
    <n v="3500966"/>
    <n v="14911"/>
    <n v="247359929"/>
    <n v="1842603"/>
    <n v="52.63"/>
    <n v="2.2999999999999998"/>
    <n v="0.96"/>
    <x v="0"/>
    <x v="0"/>
  </r>
  <r>
    <x v="17"/>
    <x v="31"/>
    <x v="3"/>
    <n v="72.14"/>
    <n v="72.599999999999994"/>
    <n v="70.52"/>
    <n v="70.7"/>
    <n v="71.156568906526715"/>
    <n v="1617735"/>
    <n v="14604"/>
    <n v="115112472"/>
    <n v="715704"/>
    <n v="44.24"/>
    <n v="2.08"/>
    <n v="-1.44"/>
    <x v="1"/>
    <x v="0"/>
  </r>
  <r>
    <x v="17"/>
    <x v="32"/>
    <x v="3"/>
    <n v="72.569999999999993"/>
    <n v="73.02"/>
    <n v="72.319999999999993"/>
    <n v="72.89"/>
    <n v="72.692804574161698"/>
    <n v="896514"/>
    <n v="7313"/>
    <n v="65170117"/>
    <n v="418366"/>
    <n v="46.67"/>
    <n v="0.7"/>
    <n v="0.32"/>
    <x v="0"/>
    <x v="0"/>
  </r>
  <r>
    <x v="17"/>
    <x v="33"/>
    <x v="3"/>
    <n v="72.73"/>
    <n v="73.14"/>
    <n v="71.84"/>
    <n v="72.709999999999994"/>
    <n v="72.456499103372479"/>
    <n v="587758"/>
    <n v="3992"/>
    <n v="42586887"/>
    <n v="238148"/>
    <n v="40.520000000000003"/>
    <n v="1.3"/>
    <n v="-0.02"/>
    <x v="1"/>
    <x v="0"/>
  </r>
  <r>
    <x v="17"/>
    <x v="34"/>
    <x v="3"/>
    <n v="74.010000000000005"/>
    <n v="74.05"/>
    <n v="72.239999999999995"/>
    <n v="72.400000000000006"/>
    <n v="72.991794738575578"/>
    <n v="1077845"/>
    <n v="9441"/>
    <n v="78673841"/>
    <n v="517115"/>
    <n v="47.98"/>
    <n v="1.81"/>
    <n v="-1.61"/>
    <x v="1"/>
    <x v="0"/>
  </r>
  <r>
    <x v="17"/>
    <x v="35"/>
    <x v="3"/>
    <n v="73.069999999999993"/>
    <n v="74.349999999999994"/>
    <n v="72.45"/>
    <n v="74.010000000000005"/>
    <n v="73.611794803340345"/>
    <n v="816563"/>
    <n v="10933"/>
    <n v="60108668"/>
    <n v="335194"/>
    <n v="41.05"/>
    <n v="1.9"/>
    <n v="0.94"/>
    <x v="0"/>
    <x v="0"/>
  </r>
  <r>
    <x v="17"/>
    <x v="36"/>
    <x v="4"/>
    <n v="73.48"/>
    <n v="73.62"/>
    <n v="72.75"/>
    <n v="73.069999999999993"/>
    <n v="73.131553025731279"/>
    <n v="1027388"/>
    <n v="8140"/>
    <n v="75134480"/>
    <n v="572556"/>
    <n v="55.73"/>
    <n v="0.87"/>
    <n v="-0.41"/>
    <x v="1"/>
    <x v="0"/>
  </r>
  <r>
    <x v="17"/>
    <x v="37"/>
    <x v="4"/>
    <n v="74"/>
    <n v="74.19"/>
    <n v="73.33"/>
    <n v="73.48"/>
    <n v="73.767336710668431"/>
    <n v="442558"/>
    <n v="3285"/>
    <n v="32646325"/>
    <n v="155081"/>
    <n v="35.04"/>
    <n v="0.86"/>
    <n v="-0.52"/>
    <x v="1"/>
    <x v="0"/>
  </r>
  <r>
    <x v="17"/>
    <x v="38"/>
    <x v="4"/>
    <n v="73"/>
    <n v="74.48"/>
    <n v="73"/>
    <n v="73.849999999999994"/>
    <n v="73.794229564735232"/>
    <n v="1377851"/>
    <n v="8747"/>
    <n v="101677453"/>
    <n v="590782"/>
    <n v="42.88"/>
    <n v="1.48"/>
    <n v="0.85"/>
    <x v="0"/>
    <x v="0"/>
  </r>
  <r>
    <x v="17"/>
    <x v="39"/>
    <x v="4"/>
    <n v="74.17"/>
    <n v="74.72"/>
    <n v="72.709999999999994"/>
    <n v="72.930000000000007"/>
    <n v="73.295822087305041"/>
    <n v="1738021"/>
    <n v="13203"/>
    <n v="127389678"/>
    <n v="694316"/>
    <n v="39.950000000000003"/>
    <n v="2.0099999999999998"/>
    <n v="-1.24"/>
    <x v="1"/>
    <x v="0"/>
  </r>
  <r>
    <x v="17"/>
    <x v="40"/>
    <x v="4"/>
    <n v="75.25"/>
    <n v="76.34"/>
    <n v="72.61"/>
    <n v="74.31"/>
    <n v="74.826636716914734"/>
    <n v="2079483"/>
    <n v="9430"/>
    <n v="155600719"/>
    <n v="1176014"/>
    <n v="56.55"/>
    <n v="3.73"/>
    <n v="-0.94"/>
    <x v="1"/>
    <x v="0"/>
  </r>
  <r>
    <x v="17"/>
    <x v="41"/>
    <x v="0"/>
    <n v="76.599999999999994"/>
    <n v="76.650000000000006"/>
    <n v="74.760000000000005"/>
    <n v="75.17"/>
    <n v="75.377993837905819"/>
    <n v="1453402"/>
    <n v="11923"/>
    <n v="109554527"/>
    <n v="873657"/>
    <n v="60.11"/>
    <n v="1.89"/>
    <n v="-1.43"/>
    <x v="1"/>
    <x v="0"/>
  </r>
  <r>
    <x v="17"/>
    <x v="42"/>
    <x v="0"/>
    <n v="77.69"/>
    <n v="78.02"/>
    <n v="76.400000000000006"/>
    <n v="76.64"/>
    <n v="77.245801068917586"/>
    <n v="1380649"/>
    <n v="7927"/>
    <n v="106649338"/>
    <n v="796269"/>
    <n v="57.67"/>
    <n v="1.62"/>
    <n v="-1.05"/>
    <x v="1"/>
    <x v="0"/>
  </r>
  <r>
    <x v="17"/>
    <x v="43"/>
    <x v="0"/>
    <n v="77.92"/>
    <n v="78"/>
    <n v="77.150000000000006"/>
    <n v="77.45"/>
    <n v="77.501140855907252"/>
    <n v="678438"/>
    <n v="3543"/>
    <n v="52579719"/>
    <n v="283483"/>
    <n v="41.78"/>
    <n v="0.85"/>
    <n v="-0.47"/>
    <x v="1"/>
    <x v="0"/>
  </r>
  <r>
    <x v="17"/>
    <x v="44"/>
    <x v="0"/>
    <n v="77.63"/>
    <n v="78"/>
    <n v="77.23"/>
    <n v="77.849999999999994"/>
    <n v="77.694228160590114"/>
    <n v="1542212"/>
    <n v="8261"/>
    <n v="119820971"/>
    <n v="919150"/>
    <n v="59.6"/>
    <n v="0.77"/>
    <n v="0.22"/>
    <x v="0"/>
    <x v="0"/>
  </r>
  <r>
    <x v="17"/>
    <x v="45"/>
    <x v="0"/>
    <n v="77.849999999999994"/>
    <n v="78.23"/>
    <n v="77.260000000000005"/>
    <n v="77.709999999999994"/>
    <n v="77.731146476534164"/>
    <n v="640676"/>
    <n v="4077"/>
    <n v="49800480"/>
    <n v="310637"/>
    <n v="48.49"/>
    <n v="0.97"/>
    <n v="-0.14000000000000001"/>
    <x v="1"/>
    <x v="0"/>
  </r>
  <r>
    <x v="17"/>
    <x v="46"/>
    <x v="1"/>
    <n v="78.400000000000006"/>
    <n v="78.5"/>
    <n v="77.180000000000007"/>
    <n v="77.86"/>
    <n v="77.892193913269892"/>
    <n v="1801197"/>
    <n v="4720"/>
    <n v="140299186"/>
    <n v="1202077"/>
    <n v="66.739999999999995"/>
    <n v="1.32"/>
    <n v="-0.54"/>
    <x v="1"/>
    <x v="0"/>
  </r>
  <r>
    <x v="17"/>
    <x v="47"/>
    <x v="1"/>
    <n v="77.349999999999994"/>
    <n v="77.8"/>
    <n v="76.94"/>
    <n v="77.64"/>
    <n v="77.441809808663905"/>
    <n v="1069218"/>
    <n v="5404"/>
    <n v="82802177"/>
    <n v="442294"/>
    <n v="41.37"/>
    <n v="0.86"/>
    <n v="0.28999999999999998"/>
    <x v="0"/>
    <x v="0"/>
  </r>
  <r>
    <x v="17"/>
    <x v="48"/>
    <x v="1"/>
    <n v="77.459999999999994"/>
    <n v="77.5"/>
    <n v="76.83"/>
    <n v="77.22"/>
    <n v="77.092288938371979"/>
    <n v="4236239"/>
    <n v="14817"/>
    <n v="326581361"/>
    <n v="2305015"/>
    <n v="54.41"/>
    <n v="0.67"/>
    <n v="-0.24"/>
    <x v="1"/>
    <x v="0"/>
  </r>
  <r>
    <x v="17"/>
    <x v="49"/>
    <x v="1"/>
    <n v="72.86"/>
    <n v="77.349999999999994"/>
    <n v="72.86"/>
    <n v="77.239999999999995"/>
    <n v="75.927337607162158"/>
    <n v="9493907"/>
    <n v="19429"/>
    <n v="720847082"/>
    <n v="5608307"/>
    <n v="59.07"/>
    <n v="4.49"/>
    <n v="4.38"/>
    <x v="0"/>
    <x v="0"/>
  </r>
  <r>
    <x v="17"/>
    <x v="50"/>
    <x v="2"/>
    <n v="72.47"/>
    <n v="73.3"/>
    <n v="72.209999999999994"/>
    <n v="72.819999999999993"/>
    <n v="72.762828212637118"/>
    <n v="604410"/>
    <n v="3431"/>
    <n v="43978581"/>
    <n v="260107"/>
    <n v="43.03"/>
    <n v="1.0900000000000001"/>
    <n v="0.35"/>
    <x v="0"/>
    <x v="0"/>
  </r>
  <r>
    <x v="17"/>
    <x v="51"/>
    <x v="3"/>
    <n v="72"/>
    <n v="73.13"/>
    <n v="71.7"/>
    <n v="72.36"/>
    <n v="72.628838595603668"/>
    <n v="2368021"/>
    <n v="19496"/>
    <n v="171986615"/>
    <n v="1459249"/>
    <n v="61.62"/>
    <n v="1.43"/>
    <n v="0.36"/>
    <x v="0"/>
    <x v="0"/>
  </r>
  <r>
    <x v="17"/>
    <x v="52"/>
    <x v="3"/>
    <n v="72.489999999999995"/>
    <n v="72.489999999999995"/>
    <n v="71.41"/>
    <n v="71.91"/>
    <n v="71.856620183127959"/>
    <n v="624809"/>
    <n v="2992"/>
    <n v="44896663"/>
    <n v="211565"/>
    <n v="33.86"/>
    <n v="1.08"/>
    <n v="-0.57999999999999996"/>
    <x v="1"/>
    <x v="0"/>
  </r>
  <r>
    <x v="17"/>
    <x v="53"/>
    <x v="3"/>
    <n v="72.06"/>
    <n v="72.5"/>
    <n v="71.56"/>
    <n v="72.08"/>
    <n v="71.939841498559076"/>
    <n v="496904"/>
    <n v="2525"/>
    <n v="35747195"/>
    <n v="213120"/>
    <n v="42.89"/>
    <n v="0.94"/>
    <n v="0.02"/>
    <x v="0"/>
    <x v="0"/>
  </r>
  <r>
    <x v="17"/>
    <x v="54"/>
    <x v="3"/>
    <n v="71.569999999999993"/>
    <n v="72.44"/>
    <n v="71.2"/>
    <n v="71.989999999999995"/>
    <n v="71.952745935988347"/>
    <n v="1060713"/>
    <n v="4196"/>
    <n v="76321213"/>
    <n v="566629"/>
    <n v="53.42"/>
    <n v="1.24"/>
    <n v="0.42"/>
    <x v="0"/>
    <x v="0"/>
  </r>
  <r>
    <x v="17"/>
    <x v="55"/>
    <x v="3"/>
    <n v="69.03"/>
    <n v="71.2"/>
    <n v="69.03"/>
    <n v="70.989999999999995"/>
    <n v="70.505996125013596"/>
    <n v="2197169"/>
    <n v="8561"/>
    <n v="154913589"/>
    <n v="1309948"/>
    <n v="59.62"/>
    <n v="2.17"/>
    <n v="1.96"/>
    <x v="0"/>
    <x v="0"/>
  </r>
  <r>
    <x v="17"/>
    <x v="56"/>
    <x v="4"/>
    <n v="69.489999999999995"/>
    <n v="70.37"/>
    <n v="69.400000000000006"/>
    <n v="70.23"/>
    <n v="69.983900611721509"/>
    <n v="470639"/>
    <n v="2338"/>
    <n v="32937153"/>
    <n v="221517"/>
    <n v="47.07"/>
    <n v="0.97"/>
    <n v="0.74"/>
    <x v="0"/>
    <x v="0"/>
  </r>
  <r>
    <x v="17"/>
    <x v="57"/>
    <x v="4"/>
    <n v="70.77"/>
    <n v="70.88"/>
    <n v="69.37"/>
    <n v="69.680000000000007"/>
    <n v="70.100818905808694"/>
    <n v="408594"/>
    <n v="2836"/>
    <n v="28642774"/>
    <n v="146317"/>
    <n v="35.81"/>
    <n v="1.51"/>
    <n v="-1.0900000000000001"/>
    <x v="1"/>
    <x v="0"/>
  </r>
  <r>
    <x v="17"/>
    <x v="58"/>
    <x v="4"/>
    <n v="70.16"/>
    <n v="71.459999999999994"/>
    <n v="69.7"/>
    <n v="70.77"/>
    <n v="70.904921078100827"/>
    <n v="2691585"/>
    <n v="3403"/>
    <n v="190846622"/>
    <n v="2224576"/>
    <n v="82.65"/>
    <n v="1.76"/>
    <n v="0.61"/>
    <x v="0"/>
    <x v="0"/>
  </r>
  <r>
    <x v="17"/>
    <x v="59"/>
    <x v="4"/>
    <n v="70.989999999999995"/>
    <n v="71.58"/>
    <n v="69.930000000000007"/>
    <n v="70.12"/>
    <n v="70.833750582834185"/>
    <n v="557620"/>
    <n v="3264"/>
    <n v="39498316"/>
    <n v="224882"/>
    <n v="40.33"/>
    <n v="1.65"/>
    <n v="-0.87"/>
    <x v="1"/>
    <x v="0"/>
  </r>
  <r>
    <x v="17"/>
    <x v="60"/>
    <x v="4"/>
    <n v="70.25"/>
    <n v="71.05"/>
    <n v="69.290000000000006"/>
    <n v="70.89"/>
    <n v="70.168180298505533"/>
    <n v="619151"/>
    <n v="3160"/>
    <n v="43444699"/>
    <n v="276339"/>
    <n v="44.63"/>
    <n v="1.76"/>
    <n v="0.64"/>
    <x v="0"/>
    <x v="0"/>
  </r>
  <r>
    <x v="17"/>
    <x v="61"/>
    <x v="0"/>
    <n v="69.88"/>
    <n v="70.989999999999995"/>
    <n v="69.290000000000006"/>
    <n v="70.42"/>
    <n v="70.301910002161009"/>
    <n v="1503925"/>
    <n v="4828"/>
    <n v="105728800"/>
    <n v="751511"/>
    <n v="49.97"/>
    <n v="1.7"/>
    <n v="0.54"/>
    <x v="0"/>
    <x v="0"/>
  </r>
  <r>
    <x v="17"/>
    <x v="62"/>
    <x v="0"/>
    <n v="71.2"/>
    <n v="71.400000000000006"/>
    <n v="70.459999999999994"/>
    <n v="70.83"/>
    <n v="70.972590365251222"/>
    <n v="633208"/>
    <n v="3776"/>
    <n v="44940412"/>
    <n v="328256"/>
    <n v="51.84"/>
    <n v="0.94"/>
    <n v="-0.37"/>
    <x v="1"/>
    <x v="0"/>
  </r>
  <r>
    <x v="17"/>
    <x v="63"/>
    <x v="0"/>
    <n v="71.150000000000006"/>
    <n v="72.2"/>
    <n v="70.900000000000006"/>
    <n v="71.27"/>
    <n v="71.409702996028642"/>
    <n v="1862332"/>
    <n v="9894"/>
    <n v="132988575"/>
    <n v="863551"/>
    <n v="46.37"/>
    <n v="1.3"/>
    <n v="0.12"/>
    <x v="0"/>
    <x v="0"/>
  </r>
  <r>
    <x v="17"/>
    <x v="64"/>
    <x v="0"/>
    <n v="72.59"/>
    <n v="72.59"/>
    <n v="71.25"/>
    <n v="71.430000000000007"/>
    <n v="71.784331906653819"/>
    <n v="977094"/>
    <n v="4732"/>
    <n v="70140040"/>
    <n v="350373"/>
    <n v="35.86"/>
    <n v="1.34"/>
    <n v="-1.1599999999999999"/>
    <x v="1"/>
    <x v="0"/>
  </r>
  <r>
    <x v="17"/>
    <x v="65"/>
    <x v="0"/>
    <n v="72.400000000000006"/>
    <n v="73.08"/>
    <n v="71.98"/>
    <n v="72.27"/>
    <n v="72.556925598084206"/>
    <n v="2366431"/>
    <n v="8987"/>
    <n v="171700958"/>
    <n v="966948"/>
    <n v="40.86"/>
    <n v="1.1000000000000001"/>
    <n v="-0.13"/>
    <x v="1"/>
    <x v="0"/>
  </r>
  <r>
    <x v="17"/>
    <x v="66"/>
    <x v="1"/>
    <n v="66.8"/>
    <n v="72.25"/>
    <n v="66.58"/>
    <n v="71.52"/>
    <n v="70.770138071834111"/>
    <n v="11620328"/>
    <n v="30292"/>
    <n v="822372217"/>
    <n v="5822259"/>
    <n v="50.1"/>
    <n v="5.67"/>
    <n v="4.72"/>
    <x v="0"/>
    <x v="0"/>
  </r>
  <r>
    <x v="17"/>
    <x v="67"/>
    <x v="1"/>
    <n v="67.84"/>
    <n v="67.84"/>
    <n v="66.44"/>
    <n v="66.8"/>
    <n v="66.705242268665572"/>
    <n v="2320007"/>
    <n v="4747"/>
    <n v="154756629"/>
    <n v="1700975"/>
    <n v="73.319999999999993"/>
    <n v="1.4"/>
    <n v="-1.04"/>
    <x v="1"/>
    <x v="0"/>
  </r>
  <r>
    <x v="17"/>
    <x v="68"/>
    <x v="1"/>
    <n v="67.150000000000006"/>
    <n v="67.55"/>
    <n v="66.400000000000006"/>
    <n v="67.48"/>
    <n v="66.949629368051617"/>
    <n v="1936962"/>
    <n v="9309"/>
    <n v="129678888"/>
    <n v="999235"/>
    <n v="51.59"/>
    <n v="1.1499999999999999"/>
    <n v="0.33"/>
    <x v="0"/>
    <x v="0"/>
  </r>
  <r>
    <x v="17"/>
    <x v="69"/>
    <x v="1"/>
    <n v="68.650000000000006"/>
    <n v="69"/>
    <n v="66.739999999999995"/>
    <n v="66.98"/>
    <n v="67.798963896307086"/>
    <n v="1550617"/>
    <n v="4425"/>
    <n v="105130226"/>
    <n v="385640"/>
    <n v="24.87"/>
    <n v="2.2599999999999998"/>
    <n v="-1.67"/>
    <x v="1"/>
    <x v="0"/>
  </r>
  <r>
    <x v="17"/>
    <x v="70"/>
    <x v="1"/>
    <n v="67.209999999999994"/>
    <n v="69.14"/>
    <n v="67.209999999999994"/>
    <n v="68.67"/>
    <n v="68.605325112645744"/>
    <n v="1770817"/>
    <n v="9484"/>
    <n v="121487476"/>
    <n v="929765"/>
    <n v="52.5"/>
    <n v="1.93"/>
    <n v="1.46"/>
    <x v="0"/>
    <x v="0"/>
  </r>
  <r>
    <x v="17"/>
    <x v="71"/>
    <x v="2"/>
    <n v="67.959999999999994"/>
    <n v="68.55"/>
    <n v="67.41"/>
    <n v="68.03"/>
    <n v="67.933078406252832"/>
    <n v="463662"/>
    <n v="2358"/>
    <n v="31497987"/>
    <n v="176606"/>
    <n v="38.090000000000003"/>
    <n v="1.1399999999999999"/>
    <n v="7.0000000000000007E-2"/>
    <x v="0"/>
    <x v="0"/>
  </r>
  <r>
    <x v="17"/>
    <x v="72"/>
    <x v="2"/>
    <n v="68"/>
    <n v="68.47"/>
    <n v="67.31"/>
    <n v="67.86"/>
    <n v="67.75860537569497"/>
    <n v="1184405"/>
    <n v="7972"/>
    <n v="80253631"/>
    <n v="540891"/>
    <n v="45.67"/>
    <n v="1.1599999999999999"/>
    <n v="-0.14000000000000001"/>
    <x v="1"/>
    <x v="0"/>
  </r>
  <r>
    <x v="17"/>
    <x v="73"/>
    <x v="2"/>
    <n v="68.45"/>
    <n v="68.709999999999994"/>
    <n v="67.67"/>
    <n v="67.989999999999995"/>
    <n v="68.205440055864557"/>
    <n v="653008"/>
    <n v="3648"/>
    <n v="44538698"/>
    <n v="242521"/>
    <n v="37.14"/>
    <n v="1.04"/>
    <n v="-0.46"/>
    <x v="1"/>
    <x v="0"/>
  </r>
  <r>
    <x v="17"/>
    <x v="74"/>
    <x v="2"/>
    <n v="66.510000000000005"/>
    <n v="68.3"/>
    <n v="65.95"/>
    <n v="68.099999999999994"/>
    <n v="67.369234450338965"/>
    <n v="2068775"/>
    <n v="9184"/>
    <n v="139371788"/>
    <n v="1133732"/>
    <n v="54.8"/>
    <n v="2.35"/>
    <n v="1.59"/>
    <x v="0"/>
    <x v="0"/>
  </r>
  <r>
    <x v="17"/>
    <x v="75"/>
    <x v="2"/>
    <n v="67.06"/>
    <n v="67.5"/>
    <n v="66.400000000000006"/>
    <n v="66.62"/>
    <n v="66.732109966971052"/>
    <n v="514700"/>
    <n v="3179"/>
    <n v="34347017"/>
    <n v="259204"/>
    <n v="50.36"/>
    <n v="1.1000000000000001"/>
    <n v="-0.44"/>
    <x v="1"/>
    <x v="0"/>
  </r>
  <r>
    <x v="17"/>
    <x v="76"/>
    <x v="3"/>
    <n v="66.989999999999995"/>
    <n v="67.400000000000006"/>
    <n v="66.569999999999993"/>
    <n v="67.06"/>
    <n v="67.045880002251366"/>
    <n v="355340"/>
    <n v="2227"/>
    <n v="23824083"/>
    <n v="171023"/>
    <n v="48.13"/>
    <n v="0.83"/>
    <n v="7.0000000000000007E-2"/>
    <x v="0"/>
    <x v="0"/>
  </r>
  <r>
    <x v="17"/>
    <x v="77"/>
    <x v="3"/>
    <n v="66.36"/>
    <n v="67.099999999999994"/>
    <n v="66.209999999999994"/>
    <n v="66.819999999999993"/>
    <n v="66.530807883946565"/>
    <n v="1654755"/>
    <n v="7989"/>
    <n v="110092187"/>
    <n v="667074"/>
    <n v="40.31"/>
    <n v="0.89"/>
    <n v="0.46"/>
    <x v="0"/>
    <x v="0"/>
  </r>
  <r>
    <x v="17"/>
    <x v="78"/>
    <x v="3"/>
    <n v="66.92"/>
    <n v="67.2"/>
    <n v="65.73"/>
    <n v="66.680000000000007"/>
    <n v="66.529036283927994"/>
    <n v="503198"/>
    <n v="2763"/>
    <n v="33477278"/>
    <n v="185802"/>
    <n v="36.92"/>
    <n v="1.47"/>
    <n v="-0.24"/>
    <x v="1"/>
    <x v="0"/>
  </r>
  <r>
    <x v="17"/>
    <x v="79"/>
    <x v="3"/>
    <n v="68.5"/>
    <n v="68.819999999999993"/>
    <n v="66.95"/>
    <n v="67.16"/>
    <n v="67.867332062927801"/>
    <n v="585115"/>
    <n v="3546"/>
    <n v="39710194"/>
    <n v="238806"/>
    <n v="40.81"/>
    <n v="1.87"/>
    <n v="-1.34"/>
    <x v="1"/>
    <x v="0"/>
  </r>
  <r>
    <x v="17"/>
    <x v="80"/>
    <x v="3"/>
    <n v="69.08"/>
    <n v="69.489999999999995"/>
    <n v="68.55"/>
    <n v="68.650000000000006"/>
    <n v="69.033903997796088"/>
    <n v="529967"/>
    <n v="3649"/>
    <n v="36585691"/>
    <n v="214448"/>
    <n v="40.46"/>
    <n v="0.94"/>
    <n v="-0.43"/>
    <x v="1"/>
    <x v="0"/>
  </r>
  <r>
    <x v="17"/>
    <x v="81"/>
    <x v="4"/>
    <n v="69.260000000000005"/>
    <n v="70.2"/>
    <n v="69.08"/>
    <n v="69.25"/>
    <n v="69.423217882700811"/>
    <n v="673679"/>
    <n v="2982"/>
    <n v="46768964"/>
    <n v="270819"/>
    <n v="40.200000000000003"/>
    <n v="1.1200000000000001"/>
    <n v="-0.01"/>
    <x v="1"/>
    <x v="0"/>
  </r>
  <r>
    <x v="17"/>
    <x v="82"/>
    <x v="4"/>
    <n v="69.89"/>
    <n v="69.989999999999995"/>
    <n v="68.900000000000006"/>
    <n v="69.47"/>
    <n v="69.403122155014344"/>
    <n v="1715738"/>
    <n v="9174"/>
    <n v="119077574"/>
    <n v="914635"/>
    <n v="53.31"/>
    <n v="1.0900000000000001"/>
    <n v="-0.42"/>
    <x v="1"/>
    <x v="0"/>
  </r>
  <r>
    <x v="17"/>
    <x v="83"/>
    <x v="4"/>
    <n v="69.010000000000005"/>
    <n v="69.56"/>
    <n v="68.55"/>
    <n v="69.48"/>
    <n v="69.112140664720044"/>
    <n v="709261"/>
    <n v="3428"/>
    <n v="49018546"/>
    <m/>
    <m/>
    <n v="1.01"/>
    <n v="0.47"/>
    <x v="0"/>
    <x v="0"/>
  </r>
  <r>
    <x v="17"/>
    <x v="84"/>
    <x v="4"/>
    <n v="69"/>
    <n v="69.69"/>
    <n v="68.760000000000005"/>
    <n v="68.989999999999995"/>
    <n v="69.279947079474169"/>
    <n v="2238073"/>
    <n v="9721"/>
    <n v="155053579"/>
    <n v="1073826"/>
    <n v="47.98"/>
    <n v="0.93"/>
    <n v="-0.01"/>
    <x v="1"/>
    <x v="0"/>
  </r>
  <r>
    <x v="17"/>
    <x v="85"/>
    <x v="4"/>
    <n v="68.06"/>
    <n v="69.58"/>
    <n v="68.06"/>
    <n v="69.09"/>
    <n v="68.914139080714534"/>
    <n v="4642671"/>
    <n v="14950"/>
    <n v="319945675"/>
    <n v="2585519"/>
    <n v="55.69"/>
    <n v="1.52"/>
    <n v="1.03"/>
    <x v="0"/>
    <x v="0"/>
  </r>
  <r>
    <x v="17"/>
    <x v="86"/>
    <x v="0"/>
    <n v="64.849999999999994"/>
    <n v="66.900000000000006"/>
    <n v="64.849999999999994"/>
    <n v="66.209999999999994"/>
    <n v="66.195831559573193"/>
    <n v="2962163"/>
    <n v="11023"/>
    <n v="196082843"/>
    <n v="1558133"/>
    <n v="52.6"/>
    <n v="2.0499999999999998"/>
    <n v="1.36"/>
    <x v="0"/>
    <x v="0"/>
  </r>
  <r>
    <x v="17"/>
    <x v="87"/>
    <x v="0"/>
    <n v="66.900000000000006"/>
    <n v="69"/>
    <n v="66.06"/>
    <n v="66.45"/>
    <n v="67.903933126079451"/>
    <n v="1809375"/>
    <n v="5706"/>
    <n v="122863679"/>
    <n v="617461"/>
    <n v="34.130000000000003"/>
    <n v="2.94"/>
    <n v="-0.45"/>
    <x v="1"/>
    <x v="0"/>
  </r>
  <r>
    <x v="17"/>
    <x v="88"/>
    <x v="0"/>
    <n v="62.93"/>
    <n v="67.290000000000006"/>
    <n v="62.93"/>
    <n v="66.94"/>
    <n v="66.333041905115138"/>
    <n v="3683011"/>
    <n v="11808"/>
    <n v="244305323"/>
    <n v="2205002"/>
    <n v="59.87"/>
    <n v="4.3600000000000003"/>
    <n v="4.01"/>
    <x v="0"/>
    <x v="0"/>
  </r>
  <r>
    <x v="17"/>
    <x v="89"/>
    <x v="0"/>
    <n v="66.14"/>
    <n v="67.27"/>
    <n v="65.36"/>
    <n v="65.53"/>
    <n v="66.191893178296084"/>
    <n v="1329917"/>
    <n v="4355"/>
    <n v="88029724"/>
    <n v="547432"/>
    <n v="41.16"/>
    <n v="1.91"/>
    <n v="-0.61"/>
    <x v="1"/>
    <x v="0"/>
  </r>
  <r>
    <x v="17"/>
    <x v="90"/>
    <x v="0"/>
    <n v="66.180000000000007"/>
    <n v="67.72"/>
    <n v="66.180000000000007"/>
    <n v="67"/>
    <n v="67.058365740437438"/>
    <n v="2549081"/>
    <n v="11239"/>
    <n v="170937206"/>
    <n v="1490318"/>
    <n v="58.46"/>
    <n v="1.54"/>
    <n v="0.82"/>
    <x v="0"/>
    <x v="0"/>
  </r>
  <r>
    <x v="17"/>
    <x v="91"/>
    <x v="1"/>
    <n v="64.8"/>
    <n v="66.599999999999994"/>
    <n v="64.8"/>
    <n v="66.09"/>
    <n v="66.120441329156506"/>
    <n v="3366195"/>
    <n v="11847"/>
    <n v="222574299"/>
    <n v="1687338"/>
    <n v="50.13"/>
    <n v="1.8"/>
    <n v="1.29"/>
    <x v="0"/>
    <x v="0"/>
  </r>
  <r>
    <x v="17"/>
    <x v="92"/>
    <x v="2"/>
    <n v="66.040000000000006"/>
    <n v="66.33"/>
    <n v="64.66"/>
    <n v="64.89"/>
    <n v="65.354469193510809"/>
    <n v="2948843"/>
    <n v="15158"/>
    <n v="192720069"/>
    <n v="1303651"/>
    <n v="44.21"/>
    <n v="1.67"/>
    <n v="-1.1499999999999999"/>
    <x v="1"/>
    <x v="0"/>
  </r>
  <r>
    <x v="17"/>
    <x v="93"/>
    <x v="2"/>
    <n v="66.3"/>
    <n v="67.59"/>
    <n v="65.8"/>
    <n v="66.94"/>
    <n v="66.758335532737476"/>
    <n v="1595129"/>
    <n v="6170"/>
    <n v="106488157"/>
    <n v="562454"/>
    <n v="35.26"/>
    <n v="1.79"/>
    <n v="0.64"/>
    <x v="0"/>
    <x v="0"/>
  </r>
  <r>
    <x v="17"/>
    <x v="94"/>
    <x v="2"/>
    <n v="63.71"/>
    <n v="66.650000000000006"/>
    <n v="63.23"/>
    <n v="66.47"/>
    <n v="65.286033929152765"/>
    <n v="6797753"/>
    <n v="19100"/>
    <n v="443798333"/>
    <n v="3212484"/>
    <n v="47.26"/>
    <n v="3.42"/>
    <n v="2.76"/>
    <x v="0"/>
    <x v="0"/>
  </r>
  <r>
    <x v="17"/>
    <x v="95"/>
    <x v="3"/>
    <n v="67.53"/>
    <n v="68"/>
    <n v="65.680000000000007"/>
    <n v="66.150000000000006"/>
    <n v="66.464433511593384"/>
    <n v="2467182"/>
    <n v="6767"/>
    <n v="163979854"/>
    <n v="726820"/>
    <n v="29.46"/>
    <n v="2.3199999999999998"/>
    <n v="-1.38"/>
    <x v="1"/>
    <x v="0"/>
  </r>
  <r>
    <x v="17"/>
    <x v="96"/>
    <x v="3"/>
    <n v="68.58"/>
    <n v="68.88"/>
    <n v="67.5"/>
    <n v="67.63"/>
    <n v="68.012631861715533"/>
    <n v="2873844"/>
    <n v="12421"/>
    <n v="195457694"/>
    <n v="1422015"/>
    <n v="49.48"/>
    <n v="1.38"/>
    <n v="-0.95"/>
    <x v="1"/>
    <x v="0"/>
  </r>
  <r>
    <x v="17"/>
    <x v="97"/>
    <x v="3"/>
    <n v="67.989999999999995"/>
    <n v="69.08"/>
    <n v="67"/>
    <n v="68.48"/>
    <n v="67.946162152072375"/>
    <n v="2164351"/>
    <n v="7373"/>
    <n v="147059344"/>
    <n v="636814"/>
    <n v="29.42"/>
    <n v="2.08"/>
    <n v="0.49"/>
    <x v="0"/>
    <x v="0"/>
  </r>
  <r>
    <x v="17"/>
    <x v="98"/>
    <x v="3"/>
    <n v="66.95"/>
    <n v="68.09"/>
    <n v="66.099999999999994"/>
    <n v="67.180000000000007"/>
    <n v="67.235146689232465"/>
    <n v="4325130"/>
    <n v="16522"/>
    <n v="290800750"/>
    <n v="2054410"/>
    <n v="47.5"/>
    <n v="1.99"/>
    <n v="0.23"/>
    <x v="0"/>
    <x v="0"/>
  </r>
  <r>
    <x v="17"/>
    <x v="99"/>
    <x v="3"/>
    <n v="63.93"/>
    <n v="66.819999999999993"/>
    <n v="63.81"/>
    <n v="66.650000000000006"/>
    <n v="65.852820180924041"/>
    <n v="2813667"/>
    <n v="11167"/>
    <n v="185287907"/>
    <n v="894324"/>
    <n v="31.78"/>
    <n v="3.01"/>
    <n v="2.72"/>
    <x v="0"/>
    <x v="0"/>
  </r>
  <r>
    <x v="17"/>
    <x v="100"/>
    <x v="4"/>
    <n v="63.32"/>
    <n v="64.05"/>
    <n v="60.7"/>
    <n v="62.98"/>
    <n v="62.557388066444268"/>
    <n v="3663401"/>
    <n v="11505"/>
    <n v="229172798"/>
    <n v="1097128"/>
    <n v="29.95"/>
    <n v="3.35"/>
    <n v="-0.34"/>
    <x v="1"/>
    <x v="0"/>
  </r>
  <r>
    <x v="17"/>
    <x v="101"/>
    <x v="4"/>
    <n v="62.07"/>
    <n v="63.49"/>
    <n v="61.64"/>
    <n v="63.29"/>
    <n v="62.568859272664447"/>
    <n v="3976349"/>
    <n v="12539"/>
    <n v="248795621"/>
    <n v="1856459"/>
    <n v="46.69"/>
    <n v="1.85"/>
    <n v="1.22"/>
    <x v="0"/>
    <x v="0"/>
  </r>
  <r>
    <x v="17"/>
    <x v="102"/>
    <x v="4"/>
    <n v="60.99"/>
    <n v="62.3"/>
    <n v="60.01"/>
    <n v="61.94"/>
    <n v="61.234019359398005"/>
    <n v="1729186"/>
    <n v="5745"/>
    <n v="105885009"/>
    <n v="531500"/>
    <n v="30.74"/>
    <n v="2.29"/>
    <n v="0.95"/>
    <x v="0"/>
    <x v="0"/>
  </r>
  <r>
    <x v="17"/>
    <x v="103"/>
    <x v="0"/>
    <n v="60.79"/>
    <n v="60.79"/>
    <n v="59.3"/>
    <n v="59.88"/>
    <n v="59.861742002038596"/>
    <n v="1300894"/>
    <n v="4380"/>
    <n v="77873781"/>
    <n v="292443"/>
    <n v="22.48"/>
    <n v="1.49"/>
    <n v="-0.91"/>
    <x v="1"/>
    <x v="0"/>
  </r>
  <r>
    <x v="17"/>
    <x v="104"/>
    <x v="0"/>
    <n v="57.5"/>
    <n v="59.5"/>
    <n v="57.33"/>
    <n v="59.2"/>
    <n v="58.648508057561827"/>
    <n v="3803632"/>
    <n v="10560"/>
    <n v="223077342"/>
    <n v="1048005"/>
    <n v="27.55"/>
    <n v="2.17"/>
    <n v="1.7"/>
    <x v="0"/>
    <x v="0"/>
  </r>
  <r>
    <x v="17"/>
    <x v="105"/>
    <x v="0"/>
    <n v="57.71"/>
    <n v="58.34"/>
    <n v="56.56"/>
    <n v="57.9"/>
    <n v="57.540542045970248"/>
    <n v="1705538"/>
    <n v="8815"/>
    <n v="98137581"/>
    <n v="561975"/>
    <n v="32.950000000000003"/>
    <n v="1.78"/>
    <n v="0.19"/>
    <x v="0"/>
    <x v="0"/>
  </r>
  <r>
    <x v="17"/>
    <x v="106"/>
    <x v="0"/>
    <n v="52.61"/>
    <n v="56.9"/>
    <n v="52.5"/>
    <n v="56.5"/>
    <n v="55.635272536431657"/>
    <n v="4504462"/>
    <n v="23303"/>
    <n v="250606971"/>
    <n v="2030676"/>
    <n v="45.08"/>
    <n v="4.4000000000000004"/>
    <n v="3.89"/>
    <x v="0"/>
    <x v="0"/>
  </r>
  <r>
    <x v="17"/>
    <x v="107"/>
    <x v="1"/>
    <n v="60.37"/>
    <n v="60.48"/>
    <n v="57.49"/>
    <n v="57.81"/>
    <n v="58.344169357089896"/>
    <n v="3686223"/>
    <n v="18737"/>
    <n v="215069619"/>
    <n v="1417490"/>
    <n v="38.450000000000003"/>
    <n v="2.99"/>
    <n v="-2.56"/>
    <x v="1"/>
    <x v="0"/>
  </r>
  <r>
    <x v="17"/>
    <x v="108"/>
    <x v="1"/>
    <n v="57.17"/>
    <n v="60.92"/>
    <n v="56.86"/>
    <n v="60.36"/>
    <n v="59.460048723747533"/>
    <n v="5508197"/>
    <n v="18081"/>
    <n v="327517662"/>
    <n v="2026936"/>
    <n v="36.799999999999997"/>
    <n v="4.0599999999999996"/>
    <n v="3.19"/>
    <x v="0"/>
    <x v="0"/>
  </r>
  <r>
    <x v="17"/>
    <x v="109"/>
    <x v="1"/>
    <n v="57.6"/>
    <n v="57.88"/>
    <n v="56.5"/>
    <n v="57.24"/>
    <n v="57.06265256476064"/>
    <n v="956561"/>
    <n v="4066"/>
    <n v="54583908"/>
    <n v="254842"/>
    <n v="26.64"/>
    <n v="1.38"/>
    <n v="-0.36"/>
    <x v="1"/>
    <x v="0"/>
  </r>
  <r>
    <x v="17"/>
    <x v="110"/>
    <x v="1"/>
    <n v="55.37"/>
    <n v="57.64"/>
    <n v="54.97"/>
    <n v="57.16"/>
    <n v="56.824641466666172"/>
    <n v="1621746"/>
    <n v="5260"/>
    <n v="92155135"/>
    <n v="359353"/>
    <n v="22.16"/>
    <n v="2.67"/>
    <n v="1.79"/>
    <x v="0"/>
    <x v="0"/>
  </r>
  <r>
    <x v="17"/>
    <x v="111"/>
    <x v="2"/>
    <n v="56.38"/>
    <n v="57.86"/>
    <n v="54.63"/>
    <n v="54.95"/>
    <n v="56.05981788507259"/>
    <n v="10306349"/>
    <n v="23726"/>
    <n v="577772048"/>
    <n v="8189277"/>
    <n v="79.459999999999994"/>
    <n v="3.23"/>
    <n v="-1.43"/>
    <x v="1"/>
    <x v="0"/>
  </r>
  <r>
    <x v="17"/>
    <x v="112"/>
    <x v="2"/>
    <n v="56.7"/>
    <n v="57.34"/>
    <n v="56.1"/>
    <n v="56.96"/>
    <n v="56.592513993114892"/>
    <n v="41346048"/>
    <n v="17189"/>
    <n v="2339876800"/>
    <n v="37416718"/>
    <n v="90.5"/>
    <n v="1.24"/>
    <n v="0.26"/>
    <x v="0"/>
    <x v="0"/>
  </r>
  <r>
    <x v="17"/>
    <x v="113"/>
    <x v="2"/>
    <n v="57.45"/>
    <n v="57.8"/>
    <n v="56.9"/>
    <n v="57"/>
    <n v="57.207172362370365"/>
    <n v="1410888"/>
    <n v="4049"/>
    <n v="80712913"/>
    <n v="703605"/>
    <n v="49.87"/>
    <n v="0.9"/>
    <n v="-0.45"/>
    <x v="1"/>
    <x v="0"/>
  </r>
  <r>
    <x v="17"/>
    <x v="114"/>
    <x v="2"/>
    <n v="58.34"/>
    <n v="58.34"/>
    <n v="56.7"/>
    <n v="57.32"/>
    <n v="57.346714843501132"/>
    <n v="1648095"/>
    <n v="5224"/>
    <n v="94512834"/>
    <n v="916652"/>
    <n v="55.62"/>
    <n v="1.64"/>
    <n v="-1.02"/>
    <x v="1"/>
    <x v="0"/>
  </r>
  <r>
    <x v="17"/>
    <x v="115"/>
    <x v="2"/>
    <n v="56.49"/>
    <n v="58.32"/>
    <n v="56.33"/>
    <n v="57.88"/>
    <n v="57.477424732524334"/>
    <n v="3919422"/>
    <n v="13433"/>
    <n v="225278283"/>
    <n v="2392733"/>
    <n v="61.05"/>
    <n v="1.99"/>
    <n v="1.39"/>
    <x v="0"/>
    <x v="0"/>
  </r>
  <r>
    <x v="17"/>
    <x v="116"/>
    <x v="3"/>
    <n v="55.68"/>
    <n v="56.64"/>
    <n v="55.68"/>
    <n v="56.3"/>
    <n v="56.194206733383197"/>
    <n v="1213892"/>
    <n v="3949"/>
    <n v="68213698"/>
    <n v="645828"/>
    <n v="53.2"/>
    <n v="0.96"/>
    <n v="0.62"/>
    <x v="0"/>
    <x v="0"/>
  </r>
  <r>
    <x v="17"/>
    <x v="117"/>
    <x v="3"/>
    <n v="55.89"/>
    <n v="56.2"/>
    <n v="55.55"/>
    <n v="55.7"/>
    <n v="55.900530327261478"/>
    <n v="3129577"/>
    <n v="11127"/>
    <n v="174945014"/>
    <n v="1514709"/>
    <n v="48.4"/>
    <n v="0.65"/>
    <n v="-0.19"/>
    <x v="1"/>
    <x v="0"/>
  </r>
  <r>
    <x v="17"/>
    <x v="118"/>
    <x v="3"/>
    <n v="54.84"/>
    <n v="55.84"/>
    <n v="54.43"/>
    <n v="55.42"/>
    <n v="55.206752873787835"/>
    <n v="2558644"/>
    <n v="11859"/>
    <n v="141254427"/>
    <n v="1423324"/>
    <n v="55.63"/>
    <n v="1.41"/>
    <n v="0.57999999999999996"/>
    <x v="0"/>
    <x v="0"/>
  </r>
  <r>
    <x v="17"/>
    <x v="119"/>
    <x v="3"/>
    <n v="53.14"/>
    <n v="54.7"/>
    <n v="53"/>
    <n v="54.63"/>
    <n v="54.015702573046056"/>
    <n v="3704170"/>
    <n v="11329"/>
    <n v="200083345"/>
    <n v="2456801"/>
    <n v="66.33"/>
    <n v="1.7"/>
    <n v="1.49"/>
    <x v="0"/>
    <x v="0"/>
  </r>
  <r>
    <x v="17"/>
    <x v="120"/>
    <x v="3"/>
    <n v="53.55"/>
    <n v="53.87"/>
    <n v="52.6"/>
    <n v="52.89"/>
    <n v="53.116883610373549"/>
    <n v="1710582"/>
    <n v="8187"/>
    <n v="90860785"/>
    <n v="929274"/>
    <n v="54.32"/>
    <n v="1.27"/>
    <n v="-0.66"/>
    <x v="1"/>
    <x v="0"/>
  </r>
  <r>
    <x v="17"/>
    <x v="121"/>
    <x v="4"/>
    <n v="54.8"/>
    <n v="54.9"/>
    <n v="53.26"/>
    <n v="53.45"/>
    <n v="53.950064012975645"/>
    <n v="1363786"/>
    <n v="6312"/>
    <n v="73576342"/>
    <n v="698490"/>
    <n v="51.22"/>
    <n v="1.64"/>
    <n v="-1.35"/>
    <x v="1"/>
    <x v="0"/>
  </r>
  <r>
    <x v="17"/>
    <x v="122"/>
    <x v="4"/>
    <n v="55.43"/>
    <n v="55.8"/>
    <n v="54.07"/>
    <n v="54.62"/>
    <n v="54.802641830922575"/>
    <n v="3241994"/>
    <n v="17056"/>
    <n v="177669836"/>
    <n v="1676370"/>
    <n v="51.71"/>
    <n v="1.73"/>
    <n v="-0.81"/>
    <x v="1"/>
    <x v="0"/>
  </r>
  <r>
    <x v="17"/>
    <x v="123"/>
    <x v="4"/>
    <n v="55.92"/>
    <n v="56"/>
    <n v="54.85"/>
    <n v="55.38"/>
    <n v="55.295474508758851"/>
    <n v="3459757"/>
    <n v="21513"/>
    <n v="191308905"/>
    <n v="1484917"/>
    <n v="42.92"/>
    <n v="1.1499999999999999"/>
    <n v="-0.54"/>
    <x v="1"/>
    <x v="0"/>
  </r>
  <r>
    <x v="17"/>
    <x v="124"/>
    <x v="4"/>
    <n v="57.36"/>
    <n v="57.59"/>
    <n v="56.06"/>
    <n v="56.37"/>
    <n v="56.975695572857511"/>
    <n v="2698603"/>
    <n v="14704"/>
    <n v="153754783"/>
    <n v="1448085"/>
    <n v="53.66"/>
    <n v="1.53"/>
    <n v="-0.99"/>
    <x v="1"/>
    <x v="0"/>
  </r>
  <r>
    <x v="17"/>
    <x v="125"/>
    <x v="0"/>
    <n v="57.94"/>
    <n v="58.19"/>
    <n v="57.01"/>
    <n v="57.36"/>
    <n v="57.500708294920514"/>
    <n v="844987"/>
    <n v="4114"/>
    <n v="48587351"/>
    <n v="292580"/>
    <n v="34.630000000000003"/>
    <n v="1.18"/>
    <n v="-0.57999999999999996"/>
    <x v="1"/>
    <x v="0"/>
  </r>
  <r>
    <x v="17"/>
    <x v="126"/>
    <x v="0"/>
    <n v="58.84"/>
    <n v="58.84"/>
    <n v="57.68"/>
    <n v="57.76"/>
    <n v="58.116299039541822"/>
    <n v="793059"/>
    <n v="3497"/>
    <n v="46089654"/>
    <n v="312791"/>
    <n v="39.44"/>
    <n v="1.1599999999999999"/>
    <n v="-1.08"/>
    <x v="1"/>
    <x v="0"/>
  </r>
  <r>
    <x v="17"/>
    <x v="127"/>
    <x v="0"/>
    <n v="56.69"/>
    <n v="58.05"/>
    <n v="56.61"/>
    <n v="57.93"/>
    <n v="57.70347523853404"/>
    <n v="670659"/>
    <n v="3367"/>
    <n v="38699355"/>
    <n v="299896"/>
    <n v="44.72"/>
    <n v="1.44"/>
    <n v="1.24"/>
    <x v="0"/>
    <x v="0"/>
  </r>
  <r>
    <x v="17"/>
    <x v="128"/>
    <x v="0"/>
    <n v="56.55"/>
    <n v="57.94"/>
    <n v="56.5"/>
    <n v="56.82"/>
    <n v="57.097057759575598"/>
    <n v="2493474"/>
    <n v="16087"/>
    <n v="142370029"/>
    <n v="1097658"/>
    <n v="44.02"/>
    <n v="1.44"/>
    <n v="0.27"/>
    <x v="0"/>
    <x v="0"/>
  </r>
  <r>
    <x v="17"/>
    <x v="129"/>
    <x v="0"/>
    <n v="58.33"/>
    <n v="58.75"/>
    <n v="56.8"/>
    <n v="57.7"/>
    <n v="57.580721642870188"/>
    <n v="3039315"/>
    <n v="20289"/>
    <n v="175005951"/>
    <n v="1678167"/>
    <n v="55.22"/>
    <n v="1.95"/>
    <n v="-0.63"/>
    <x v="1"/>
    <x v="0"/>
  </r>
  <r>
    <x v="17"/>
    <x v="130"/>
    <x v="2"/>
    <n v="58.96"/>
    <n v="58.96"/>
    <n v="57.1"/>
    <n v="58.44"/>
    <n v="58.017991962874468"/>
    <n v="5143630"/>
    <n v="5900"/>
    <n v="298423084"/>
    <n v="4452396"/>
    <n v="86.56"/>
    <n v="1.86"/>
    <n v="-0.52"/>
    <x v="1"/>
    <x v="0"/>
  </r>
  <r>
    <x v="17"/>
    <x v="131"/>
    <x v="2"/>
    <n v="58.99"/>
    <n v="60.47"/>
    <n v="58.77"/>
    <n v="59.17"/>
    <n v="59.574341890007595"/>
    <n v="2417567"/>
    <n v="13413"/>
    <n v="144024963"/>
    <n v="1012314"/>
    <n v="41.87"/>
    <n v="1.7"/>
    <n v="0.18"/>
    <x v="0"/>
    <x v="0"/>
  </r>
  <r>
    <x v="17"/>
    <x v="132"/>
    <x v="2"/>
    <n v="59.63"/>
    <n v="60.39"/>
    <n v="58.7"/>
    <n v="58.81"/>
    <n v="59.46568271137204"/>
    <n v="1555965"/>
    <n v="12350"/>
    <n v="92526521"/>
    <n v="679293"/>
    <n v="43.66"/>
    <n v="1.69"/>
    <n v="-0.82"/>
    <x v="1"/>
    <x v="0"/>
  </r>
  <r>
    <x v="17"/>
    <x v="133"/>
    <x v="2"/>
    <n v="60.29"/>
    <n v="60.47"/>
    <n v="59.47"/>
    <n v="59.92"/>
    <n v="59.975369169095579"/>
    <n v="579477"/>
    <n v="3023"/>
    <n v="34754347"/>
    <n v="167503"/>
    <n v="28.91"/>
    <n v="1"/>
    <n v="-0.37"/>
    <x v="1"/>
    <x v="0"/>
  </r>
  <r>
    <x v="17"/>
    <x v="134"/>
    <x v="3"/>
    <n v="61.36"/>
    <n v="61.84"/>
    <n v="60.18"/>
    <n v="60.62"/>
    <n v="60.79488106083393"/>
    <n v="462127"/>
    <n v="2488"/>
    <n v="28094956"/>
    <n v="159748"/>
    <n v="34.57"/>
    <n v="1.66"/>
    <n v="-0.74"/>
    <x v="1"/>
    <x v="0"/>
  </r>
  <r>
    <x v="17"/>
    <x v="135"/>
    <x v="3"/>
    <n v="59.95"/>
    <n v="61.5"/>
    <n v="59.5"/>
    <n v="61.3"/>
    <n v="60.743438903482051"/>
    <n v="600738"/>
    <n v="3087"/>
    <n v="36490892"/>
    <n v="199568"/>
    <n v="33.22"/>
    <n v="2"/>
    <n v="1.35"/>
    <x v="0"/>
    <x v="0"/>
  </r>
  <r>
    <x v="17"/>
    <x v="136"/>
    <x v="3"/>
    <n v="59.31"/>
    <n v="60.53"/>
    <n v="59.03"/>
    <n v="59.96"/>
    <n v="59.895822158577872"/>
    <n v="1636874"/>
    <n v="9151"/>
    <n v="98041914"/>
    <n v="581650"/>
    <n v="35.53"/>
    <n v="1.5"/>
    <n v="0.65"/>
    <x v="0"/>
    <x v="0"/>
  </r>
  <r>
    <x v="17"/>
    <x v="137"/>
    <x v="3"/>
    <n v="61.48"/>
    <n v="61.48"/>
    <n v="59.03"/>
    <n v="59.54"/>
    <n v="59.631897135010298"/>
    <n v="2002625"/>
    <n v="16095"/>
    <n v="119420328"/>
    <n v="935390"/>
    <n v="46.71"/>
    <n v="2.4500000000000002"/>
    <n v="-1.94"/>
    <x v="1"/>
    <x v="0"/>
  </r>
  <r>
    <x v="17"/>
    <x v="138"/>
    <x v="3"/>
    <n v="60.49"/>
    <n v="61.78"/>
    <n v="59.1"/>
    <n v="61.5"/>
    <n v="60.779505351281102"/>
    <n v="804854"/>
    <n v="4662"/>
    <n v="48918628"/>
    <n v="317460"/>
    <n v="39.44"/>
    <n v="2.68"/>
    <n v="1.01"/>
    <x v="0"/>
    <x v="0"/>
  </r>
  <r>
    <x v="17"/>
    <x v="139"/>
    <x v="4"/>
    <n v="61.5"/>
    <n v="61.86"/>
    <n v="59.88"/>
    <n v="60.57"/>
    <n v="60.595781543179889"/>
    <n v="2099820"/>
    <n v="14163"/>
    <n v="127240234"/>
    <n v="843991"/>
    <n v="40.19"/>
    <n v="1.98"/>
    <n v="-0.93"/>
    <x v="1"/>
    <x v="0"/>
  </r>
  <r>
    <x v="17"/>
    <x v="140"/>
    <x v="4"/>
    <n v="62"/>
    <n v="62.95"/>
    <n v="61.15"/>
    <n v="61.49"/>
    <n v="62.109115377978711"/>
    <n v="1558937"/>
    <n v="8474"/>
    <n v="96824198"/>
    <n v="565789"/>
    <n v="36.29"/>
    <n v="1.8"/>
    <n v="-0.51"/>
    <x v="1"/>
    <x v="0"/>
  </r>
  <r>
    <x v="17"/>
    <x v="141"/>
    <x v="4"/>
    <n v="61.51"/>
    <n v="62.59"/>
    <n v="60.17"/>
    <n v="62.18"/>
    <n v="61.468838977827353"/>
    <n v="2805123"/>
    <n v="11683"/>
    <n v="172427654"/>
    <n v="1261780"/>
    <n v="44.98"/>
    <n v="2.42"/>
    <n v="0.67"/>
    <x v="0"/>
    <x v="0"/>
  </r>
  <r>
    <x v="17"/>
    <x v="142"/>
    <x v="4"/>
    <n v="63.79"/>
    <n v="63.79"/>
    <n v="61.3"/>
    <n v="61.67"/>
    <n v="61.833350523327894"/>
    <n v="930774"/>
    <n v="3913"/>
    <n v="57552875"/>
    <n v="358036"/>
    <n v="38.47"/>
    <n v="2.4900000000000002"/>
    <n v="-2.12"/>
    <x v="1"/>
    <x v="0"/>
  </r>
  <r>
    <x v="17"/>
    <x v="143"/>
    <x v="4"/>
    <n v="64.239999999999995"/>
    <n v="64.25"/>
    <n v="62.15"/>
    <n v="62.87"/>
    <n v="62.909141990257275"/>
    <n v="1642662"/>
    <n v="10689"/>
    <n v="103338457"/>
    <n v="868214"/>
    <n v="52.85"/>
    <n v="2.1"/>
    <n v="-1.37"/>
    <x v="1"/>
    <x v="0"/>
  </r>
  <r>
    <x v="17"/>
    <x v="144"/>
    <x v="0"/>
    <n v="63.9"/>
    <n v="64.5"/>
    <n v="63.2"/>
    <n v="64.25"/>
    <n v="63.986527685214305"/>
    <n v="2165181"/>
    <n v="10082"/>
    <n v="138542414"/>
    <n v="1074148"/>
    <n v="49.61"/>
    <n v="1.3"/>
    <n v="0.35"/>
    <x v="0"/>
    <x v="0"/>
  </r>
  <r>
    <x v="17"/>
    <x v="145"/>
    <x v="0"/>
    <n v="63.6"/>
    <n v="64.05"/>
    <n v="63.3"/>
    <n v="63.73"/>
    <n v="63.656616952010047"/>
    <n v="1710629"/>
    <n v="8860"/>
    <n v="108892855"/>
    <n v="1038359"/>
    <n v="60.7"/>
    <n v="0.75"/>
    <n v="0.13"/>
    <x v="0"/>
    <x v="0"/>
  </r>
  <r>
    <x v="17"/>
    <x v="146"/>
    <x v="0"/>
    <n v="62.48"/>
    <n v="63.69"/>
    <n v="62.15"/>
    <n v="63.35"/>
    <n v="63.084662908634911"/>
    <n v="1763157"/>
    <n v="8435"/>
    <n v="111228165"/>
    <n v="1011849"/>
    <n v="57.39"/>
    <n v="1.54"/>
    <n v="0.87"/>
    <x v="0"/>
    <x v="0"/>
  </r>
  <r>
    <x v="17"/>
    <x v="147"/>
    <x v="0"/>
    <n v="62.25"/>
    <n v="63.35"/>
    <n v="61.8"/>
    <n v="62.14"/>
    <n v="62.544551779083498"/>
    <n v="702890"/>
    <n v="3626"/>
    <n v="43961940"/>
    <n v="228413"/>
    <n v="32.5"/>
    <n v="1.55"/>
    <n v="-0.11"/>
    <x v="1"/>
    <x v="0"/>
  </r>
  <r>
    <x v="17"/>
    <x v="148"/>
    <x v="0"/>
    <n v="61.68"/>
    <n v="62.75"/>
    <n v="60.87"/>
    <n v="62.25"/>
    <n v="62.153746040886844"/>
    <n v="1910150"/>
    <n v="10880"/>
    <n v="118722978"/>
    <n v="1072291"/>
    <n v="56.14"/>
    <n v="1.88"/>
    <n v="0.56999999999999995"/>
    <x v="0"/>
    <x v="0"/>
  </r>
  <r>
    <x v="17"/>
    <x v="149"/>
    <x v="0"/>
    <n v="63.38"/>
    <n v="63.45"/>
    <n v="61.61"/>
    <n v="61.96"/>
    <n v="62.46594716273313"/>
    <n v="2094128"/>
    <n v="12040"/>
    <n v="130811689"/>
    <m/>
    <m/>
    <n v="1.84"/>
    <n v="-1.42"/>
    <x v="1"/>
    <x v="0"/>
  </r>
  <r>
    <x v="17"/>
    <x v="150"/>
    <x v="2"/>
    <n v="61.56"/>
    <n v="63.78"/>
    <n v="60.84"/>
    <n v="63.24"/>
    <n v="62.578441731342053"/>
    <n v="1841762"/>
    <n v="6282"/>
    <n v="115254596"/>
    <n v="634593"/>
    <n v="34.46"/>
    <n v="2.94"/>
    <n v="1.68"/>
    <x v="0"/>
    <x v="0"/>
  </r>
  <r>
    <x v="17"/>
    <x v="151"/>
    <x v="2"/>
    <n v="59.89"/>
    <n v="61.89"/>
    <n v="59.5"/>
    <n v="61.17"/>
    <n v="61.291371669248903"/>
    <n v="2636605"/>
    <n v="13580"/>
    <n v="161601137"/>
    <n v="1131988"/>
    <n v="42.93"/>
    <n v="2.39"/>
    <n v="1.28"/>
    <x v="0"/>
    <x v="0"/>
  </r>
  <r>
    <x v="17"/>
    <x v="152"/>
    <x v="2"/>
    <n v="58.36"/>
    <n v="59.99"/>
    <n v="57.8"/>
    <n v="59.84"/>
    <n v="58.668045044667821"/>
    <n v="2555419"/>
    <n v="16025"/>
    <n v="149921437"/>
    <n v="1050259"/>
    <n v="41.1"/>
    <n v="2.19"/>
    <n v="1.48"/>
    <x v="0"/>
    <x v="0"/>
  </r>
  <r>
    <x v="17"/>
    <x v="153"/>
    <x v="2"/>
    <n v="57.89"/>
    <n v="59.33"/>
    <n v="57.27"/>
    <n v="58.47"/>
    <n v="58.465677129868403"/>
    <n v="15147626"/>
    <n v="23509"/>
    <n v="885616211"/>
    <n v="11632378"/>
    <n v="76.790000000000006"/>
    <n v="2.06"/>
    <n v="0.57999999999999996"/>
    <x v="0"/>
    <x v="0"/>
  </r>
  <r>
    <x v="17"/>
    <x v="154"/>
    <x v="2"/>
    <n v="58.87"/>
    <n v="60.13"/>
    <n v="56.46"/>
    <n v="56.76"/>
    <n v="57.97190817600324"/>
    <n v="9519211"/>
    <n v="62249"/>
    <n v="551846826"/>
    <n v="4612856"/>
    <n v="48.46"/>
    <n v="3.67"/>
    <n v="-2.11"/>
    <x v="1"/>
    <x v="0"/>
  </r>
  <r>
    <x v="17"/>
    <x v="155"/>
    <x v="3"/>
    <n v="62.97"/>
    <n v="63.82"/>
    <n v="61.65"/>
    <n v="62.27"/>
    <n v="62.629573562594615"/>
    <n v="980308"/>
    <n v="4509"/>
    <n v="61396272"/>
    <n v="339714"/>
    <n v="34.65"/>
    <n v="2.17"/>
    <n v="-0.7"/>
    <x v="1"/>
    <x v="0"/>
  </r>
  <r>
    <x v="17"/>
    <x v="156"/>
    <x v="3"/>
    <n v="62.88"/>
    <n v="63.79"/>
    <n v="62.3"/>
    <n v="63.1"/>
    <n v="63.11733775266147"/>
    <n v="1089155"/>
    <n v="7038"/>
    <n v="68744564"/>
    <n v="468185"/>
    <n v="42.99"/>
    <n v="1.49"/>
    <n v="0.22"/>
    <x v="0"/>
    <x v="0"/>
  </r>
  <r>
    <x v="17"/>
    <x v="157"/>
    <x v="3"/>
    <n v="63.27"/>
    <n v="63.47"/>
    <n v="61.59"/>
    <n v="62.89"/>
    <n v="62.441364249785302"/>
    <n v="611325"/>
    <n v="2964"/>
    <n v="38171967"/>
    <n v="261678"/>
    <n v="42.8"/>
    <n v="1.88"/>
    <n v="-0.38"/>
    <x v="1"/>
    <x v="0"/>
  </r>
  <r>
    <x v="17"/>
    <x v="158"/>
    <x v="3"/>
    <n v="64.099999999999994"/>
    <n v="64.19"/>
    <n v="62.62"/>
    <n v="63.31"/>
    <n v="63.268152562918495"/>
    <n v="692960"/>
    <n v="3396"/>
    <n v="43842299"/>
    <n v="287736"/>
    <n v="41.52"/>
    <n v="1.57"/>
    <n v="-0.79"/>
    <x v="1"/>
    <x v="0"/>
  </r>
  <r>
    <x v="17"/>
    <x v="159"/>
    <x v="3"/>
    <n v="63.07"/>
    <n v="64.63"/>
    <n v="62.36"/>
    <n v="63.75"/>
    <n v="63.479883911789528"/>
    <n v="2317548"/>
    <n v="10248"/>
    <n v="147117678"/>
    <n v="1199164"/>
    <n v="51.74"/>
    <n v="2.27"/>
    <n v="0.68"/>
    <x v="0"/>
    <x v="0"/>
  </r>
  <r>
    <x v="17"/>
    <x v="160"/>
    <x v="4"/>
    <n v="62.47"/>
    <n v="62.78"/>
    <n v="61.56"/>
    <n v="62.57"/>
    <n v="62.318080578558877"/>
    <n v="1466817"/>
    <n v="9272"/>
    <n v="91409220"/>
    <n v="587811"/>
    <n v="40.07"/>
    <n v="1.22"/>
    <n v="0.1"/>
    <x v="0"/>
    <x v="0"/>
  </r>
  <r>
    <x v="17"/>
    <x v="161"/>
    <x v="4"/>
    <n v="62.4"/>
    <n v="63.37"/>
    <n v="62.4"/>
    <n v="62.71"/>
    <n v="62.909996928342622"/>
    <n v="569725"/>
    <n v="2597"/>
    <n v="35841398"/>
    <n v="165921"/>
    <n v="29.12"/>
    <n v="0.97"/>
    <n v="0.31"/>
    <x v="0"/>
    <x v="0"/>
  </r>
  <r>
    <x v="17"/>
    <x v="162"/>
    <x v="4"/>
    <n v="62.38"/>
    <n v="63.36"/>
    <n v="61.88"/>
    <n v="62.01"/>
    <n v="62.621960756836849"/>
    <n v="970513"/>
    <n v="4065"/>
    <n v="60775427"/>
    <n v="342861"/>
    <n v="35.33"/>
    <n v="1.48"/>
    <n v="-0.37"/>
    <x v="1"/>
    <x v="0"/>
  </r>
  <r>
    <x v="17"/>
    <x v="163"/>
    <x v="4"/>
    <n v="59.79"/>
    <n v="62.35"/>
    <n v="59.71"/>
    <n v="61.93"/>
    <n v="61.225385311607923"/>
    <n v="1234131"/>
    <n v="4840"/>
    <n v="75560146"/>
    <n v="462205"/>
    <n v="37.450000000000003"/>
    <n v="2.64"/>
    <n v="2.14"/>
    <x v="0"/>
    <x v="0"/>
  </r>
  <r>
    <x v="17"/>
    <x v="164"/>
    <x v="4"/>
    <n v="60.11"/>
    <n v="60.65"/>
    <n v="59.01"/>
    <n v="59.3"/>
    <n v="59.814560746049303"/>
    <n v="3948479"/>
    <n v="28567"/>
    <n v="236176537"/>
    <n v="1876991"/>
    <n v="47.54"/>
    <n v="1.64"/>
    <n v="-0.81"/>
    <x v="1"/>
    <x v="0"/>
  </r>
  <r>
    <x v="17"/>
    <x v="165"/>
    <x v="0"/>
    <n v="62.64"/>
    <n v="62.64"/>
    <n v="60.3"/>
    <n v="60.42"/>
    <n v="61.084862127944724"/>
    <n v="2504097"/>
    <n v="23753"/>
    <n v="152962420"/>
    <n v="1312970"/>
    <n v="52.43"/>
    <n v="2.34"/>
    <n v="-2.2200000000000002"/>
    <x v="1"/>
    <x v="0"/>
  </r>
  <r>
    <x v="17"/>
    <x v="166"/>
    <x v="0"/>
    <n v="62.43"/>
    <n v="62.92"/>
    <n v="61.92"/>
    <n v="62.38"/>
    <n v="62.364274191137"/>
    <n v="1404626"/>
    <n v="10745"/>
    <n v="87598481"/>
    <n v="650109"/>
    <n v="46.28"/>
    <n v="1"/>
    <n v="-0.05"/>
    <x v="1"/>
    <x v="0"/>
  </r>
  <r>
    <x v="17"/>
    <x v="167"/>
    <x v="0"/>
    <n v="62.5"/>
    <n v="62.88"/>
    <n v="61.55"/>
    <n v="62.65"/>
    <n v="62.096654747940136"/>
    <n v="1981196"/>
    <n v="15378"/>
    <n v="123025644"/>
    <n v="821424"/>
    <n v="41.46"/>
    <n v="1.33"/>
    <n v="0.15"/>
    <x v="0"/>
    <x v="0"/>
  </r>
  <r>
    <x v="17"/>
    <x v="168"/>
    <x v="0"/>
    <n v="62.7"/>
    <n v="63.32"/>
    <n v="62.3"/>
    <n v="62.45"/>
    <n v="62.776226146493578"/>
    <n v="1858689"/>
    <n v="12811"/>
    <n v="116681481"/>
    <n v="956284"/>
    <n v="51.45"/>
    <n v="1.02"/>
    <n v="-0.25"/>
    <x v="1"/>
    <x v="0"/>
  </r>
  <r>
    <x v="17"/>
    <x v="169"/>
    <x v="0"/>
    <n v="66.38"/>
    <n v="66.38"/>
    <n v="62.31"/>
    <n v="62.62"/>
    <n v="63.57646129964526"/>
    <n v="3662938"/>
    <n v="25944"/>
    <n v="232876636"/>
    <n v="1626916"/>
    <n v="44.42"/>
    <n v="4.07"/>
    <n v="-3.76"/>
    <x v="1"/>
    <x v="0"/>
  </r>
  <r>
    <x v="17"/>
    <x v="170"/>
    <x v="1"/>
    <n v="64.64"/>
    <n v="65.8"/>
    <n v="64.2"/>
    <n v="65.180000000000007"/>
    <n v="64.74659030080106"/>
    <n v="1380547"/>
    <n v="10259"/>
    <n v="89385711"/>
    <n v="723414"/>
    <n v="52.4"/>
    <n v="1.6"/>
    <n v="0.54"/>
    <x v="0"/>
    <x v="0"/>
  </r>
  <r>
    <x v="17"/>
    <x v="171"/>
    <x v="1"/>
    <n v="64.489999999999995"/>
    <n v="64.8"/>
    <n v="63.95"/>
    <n v="64.7"/>
    <n v="64.399686069193464"/>
    <n v="590576"/>
    <n v="3788"/>
    <n v="38032909"/>
    <n v="194923"/>
    <n v="33.01"/>
    <n v="0.85"/>
    <n v="0.21"/>
    <x v="0"/>
    <x v="0"/>
  </r>
  <r>
    <x v="17"/>
    <x v="172"/>
    <x v="1"/>
    <n v="63.15"/>
    <n v="64.55"/>
    <n v="62.78"/>
    <n v="64.17"/>
    <n v="63.89358411396276"/>
    <n v="1824596"/>
    <n v="9641"/>
    <n v="116579978"/>
    <n v="675595"/>
    <n v="37.03"/>
    <n v="1.77"/>
    <n v="1.02"/>
    <x v="0"/>
    <x v="0"/>
  </r>
  <r>
    <x v="17"/>
    <x v="173"/>
    <x v="2"/>
    <n v="63.5"/>
    <n v="63.61"/>
    <n v="62.48"/>
    <n v="63.15"/>
    <n v="63.113921725006158"/>
    <n v="478978"/>
    <n v="3535"/>
    <n v="30230180"/>
    <n v="172899"/>
    <n v="36.1"/>
    <n v="1.1299999999999999"/>
    <n v="-0.35"/>
    <x v="1"/>
    <x v="0"/>
  </r>
  <r>
    <x v="17"/>
    <x v="174"/>
    <x v="2"/>
    <n v="62.56"/>
    <n v="64.09"/>
    <n v="62.1"/>
    <n v="63.81"/>
    <n v="63.399422309336053"/>
    <n v="3631009"/>
    <n v="14679"/>
    <n v="230203873"/>
    <n v="1635240"/>
    <n v="45.04"/>
    <n v="1.99"/>
    <n v="1.25"/>
    <x v="0"/>
    <x v="0"/>
  </r>
  <r>
    <x v="17"/>
    <x v="175"/>
    <x v="3"/>
    <n v="61.9"/>
    <n v="63.02"/>
    <n v="61.82"/>
    <n v="62.53"/>
    <n v="62.468934946738536"/>
    <n v="1875371"/>
    <n v="9169"/>
    <n v="117152429"/>
    <n v="705264"/>
    <n v="37.61"/>
    <n v="1.2"/>
    <n v="0.63"/>
    <x v="0"/>
    <x v="0"/>
  </r>
  <r>
    <x v="17"/>
    <x v="176"/>
    <x v="3"/>
    <n v="62.21"/>
    <n v="63.15"/>
    <n v="61.56"/>
    <n v="61.78"/>
    <n v="62.17076047463032"/>
    <n v="2346837"/>
    <n v="15926"/>
    <n v="145904641"/>
    <n v="872139"/>
    <n v="37.159999999999997"/>
    <n v="1.59"/>
    <n v="-0.43"/>
    <x v="1"/>
    <x v="0"/>
  </r>
  <r>
    <x v="17"/>
    <x v="177"/>
    <x v="3"/>
    <n v="62.26"/>
    <n v="62.53"/>
    <n v="61.67"/>
    <n v="62.35"/>
    <n v="62.071856836086852"/>
    <n v="1800789"/>
    <n v="11826"/>
    <n v="111778317"/>
    <n v="577051"/>
    <n v="32.04"/>
    <n v="0.86"/>
    <n v="0.09"/>
    <x v="0"/>
    <x v="0"/>
  </r>
  <r>
    <x v="17"/>
    <x v="178"/>
    <x v="3"/>
    <n v="62.86"/>
    <n v="62.86"/>
    <n v="61.74"/>
    <n v="61.96"/>
    <n v="62.188566186626055"/>
    <n v="2143152"/>
    <n v="15157"/>
    <n v="133279550"/>
    <n v="846535"/>
    <n v="39.5"/>
    <n v="1.1200000000000001"/>
    <n v="-0.9"/>
    <x v="1"/>
    <x v="0"/>
  </r>
  <r>
    <x v="17"/>
    <x v="179"/>
    <x v="4"/>
    <n v="64.959999999999994"/>
    <n v="65.2"/>
    <n v="61.48"/>
    <n v="61.72"/>
    <n v="62.762663517748194"/>
    <n v="4982028"/>
    <n v="38240"/>
    <n v="312685347"/>
    <n v="2781307"/>
    <n v="55.83"/>
    <n v="3.72"/>
    <n v="-3.24"/>
    <x v="1"/>
    <x v="0"/>
  </r>
  <r>
    <x v="17"/>
    <x v="180"/>
    <x v="4"/>
    <n v="63.92"/>
    <n v="65.349999999999994"/>
    <n v="63.41"/>
    <n v="65.11"/>
    <n v="64.524679450811306"/>
    <n v="819609"/>
    <n v="4594"/>
    <n v="52885008"/>
    <n v="257384"/>
    <n v="31.4"/>
    <n v="1.94"/>
    <n v="1.19"/>
    <x v="0"/>
    <x v="0"/>
  </r>
  <r>
    <x v="17"/>
    <x v="181"/>
    <x v="4"/>
    <n v="63.62"/>
    <n v="65.66"/>
    <n v="63.41"/>
    <n v="64.650000000000006"/>
    <n v="64.792293131321429"/>
    <n v="2678390"/>
    <n v="12068"/>
    <n v="173539030"/>
    <n v="1134098"/>
    <n v="42.34"/>
    <n v="2.25"/>
    <n v="1.03"/>
    <x v="0"/>
    <x v="0"/>
  </r>
  <r>
    <x v="17"/>
    <x v="182"/>
    <x v="4"/>
    <n v="64.069999999999993"/>
    <n v="64.45"/>
    <n v="63.3"/>
    <n v="63.64"/>
    <n v="63.763221874697706"/>
    <n v="620260"/>
    <n v="3990"/>
    <n v="39549776"/>
    <n v="246145"/>
    <n v="39.68"/>
    <n v="1.1499999999999999"/>
    <n v="-0.43"/>
    <x v="1"/>
    <x v="0"/>
  </r>
  <r>
    <x v="17"/>
    <x v="183"/>
    <x v="4"/>
    <n v="64.44"/>
    <n v="64.64"/>
    <n v="63.9"/>
    <n v="64.3"/>
    <n v="64.198825217066755"/>
    <n v="1626343"/>
    <n v="11606"/>
    <n v="104409310"/>
    <n v="899192"/>
    <n v="55.29"/>
    <n v="0.74"/>
    <n v="-0.14000000000000001"/>
    <x v="1"/>
    <x v="0"/>
  </r>
  <r>
    <x v="17"/>
    <x v="184"/>
    <x v="0"/>
    <n v="64.540000000000006"/>
    <n v="64.55"/>
    <n v="63.1"/>
    <n v="64.239999999999995"/>
    <n v="63.763361664635696"/>
    <n v="1825072"/>
    <n v="16457"/>
    <n v="116372726"/>
    <n v="880537"/>
    <n v="48.25"/>
    <n v="1.45"/>
    <n v="-0.3"/>
    <x v="1"/>
    <x v="0"/>
  </r>
  <r>
    <x v="17"/>
    <x v="185"/>
    <x v="0"/>
    <n v="65.209999999999994"/>
    <n v="65.540000000000006"/>
    <n v="64.16"/>
    <n v="64.34"/>
    <n v="64.647881093514997"/>
    <n v="1367663"/>
    <n v="14030"/>
    <n v="88416515"/>
    <n v="672750"/>
    <n v="49.19"/>
    <n v="1.38"/>
    <n v="-0.87"/>
    <x v="1"/>
    <x v="0"/>
  </r>
  <r>
    <x v="17"/>
    <x v="186"/>
    <x v="0"/>
    <n v="65.94"/>
    <n v="65.98"/>
    <n v="65.12"/>
    <n v="65.209999999999994"/>
    <n v="65.460324479767579"/>
    <n v="404771"/>
    <n v="3167"/>
    <n v="26496441"/>
    <n v="190742"/>
    <n v="47.12"/>
    <n v="0.86"/>
    <n v="-0.73"/>
    <x v="1"/>
    <x v="0"/>
  </r>
  <r>
    <x v="17"/>
    <x v="187"/>
    <x v="0"/>
    <n v="65.67"/>
    <n v="66.09"/>
    <n v="65"/>
    <n v="65.819999999999993"/>
    <n v="65.412394493418091"/>
    <n v="1430361"/>
    <n v="10001"/>
    <n v="93563338"/>
    <n v="650445"/>
    <n v="45.47"/>
    <n v="1.0900000000000001"/>
    <n v="0.15"/>
    <x v="0"/>
    <x v="0"/>
  </r>
  <r>
    <x v="17"/>
    <x v="188"/>
    <x v="0"/>
    <n v="66.02"/>
    <n v="66.38"/>
    <n v="65.150000000000006"/>
    <n v="65.25"/>
    <n v="65.632066907922265"/>
    <n v="1802238"/>
    <n v="14576"/>
    <n v="118284605"/>
    <n v="840324"/>
    <n v="46.63"/>
    <n v="1.23"/>
    <n v="-0.77"/>
    <x v="1"/>
    <x v="0"/>
  </r>
  <r>
    <x v="17"/>
    <x v="189"/>
    <x v="1"/>
    <n v="65.98"/>
    <n v="66.430000000000007"/>
    <n v="65.55"/>
    <n v="65.900000000000006"/>
    <n v="65.961968473144609"/>
    <n v="2043147"/>
    <n v="12646"/>
    <n v="134769998"/>
    <n v="772746"/>
    <n v="37.82"/>
    <n v="0.88"/>
    <n v="-0.08"/>
    <x v="1"/>
    <x v="0"/>
  </r>
  <r>
    <x v="17"/>
    <x v="190"/>
    <x v="1"/>
    <n v="66.63"/>
    <n v="66.64"/>
    <n v="65.7"/>
    <n v="65.98"/>
    <n v="66.101831101120169"/>
    <n v="1597891"/>
    <n v="11529"/>
    <n v="105623521"/>
    <n v="691284"/>
    <n v="43.26"/>
    <n v="0.94"/>
    <n v="-0.65"/>
    <x v="1"/>
    <x v="0"/>
  </r>
  <r>
    <x v="17"/>
    <x v="191"/>
    <x v="1"/>
    <n v="65.83"/>
    <n v="66.38"/>
    <n v="65"/>
    <n v="66.22"/>
    <n v="65.606479762346822"/>
    <n v="818672"/>
    <n v="4252"/>
    <n v="53710188"/>
    <n v="237673"/>
    <n v="29.03"/>
    <n v="1.38"/>
    <n v="0.39"/>
    <x v="0"/>
    <x v="0"/>
  </r>
  <r>
    <x v="17"/>
    <x v="192"/>
    <x v="1"/>
    <n v="64.61"/>
    <n v="65.39"/>
    <n v="64.400000000000006"/>
    <n v="65.180000000000007"/>
    <n v="64.93118599410964"/>
    <n v="647499"/>
    <n v="3795"/>
    <n v="42042878"/>
    <n v="257004"/>
    <n v="39.69"/>
    <n v="0.99"/>
    <n v="0.56999999999999995"/>
    <x v="0"/>
    <x v="0"/>
  </r>
  <r>
    <x v="17"/>
    <x v="193"/>
    <x v="1"/>
    <n v="64.239999999999995"/>
    <n v="64.47"/>
    <n v="63.86"/>
    <n v="64.38"/>
    <n v="64.169891429393161"/>
    <n v="556320"/>
    <n v="3399"/>
    <n v="35698994"/>
    <n v="217364"/>
    <n v="39.07"/>
    <n v="0.61"/>
    <n v="0.14000000000000001"/>
    <x v="0"/>
    <x v="0"/>
  </r>
  <r>
    <x v="17"/>
    <x v="194"/>
    <x v="2"/>
    <n v="64.44"/>
    <n v="64.75"/>
    <n v="63.8"/>
    <n v="64.040000000000006"/>
    <n v="64.232803163199222"/>
    <n v="751897"/>
    <n v="3779"/>
    <n v="48296452"/>
    <n v="330768"/>
    <n v="43.99"/>
    <n v="0.95"/>
    <n v="-0.4"/>
    <x v="1"/>
    <x v="0"/>
  </r>
  <r>
    <x v="17"/>
    <x v="195"/>
    <x v="2"/>
    <n v="64.430000000000007"/>
    <n v="64.959999999999994"/>
    <n v="64.16"/>
    <n v="64.25"/>
    <n v="64.486230850644773"/>
    <n v="1718661"/>
    <n v="11353"/>
    <n v="110829970"/>
    <n v="822390"/>
    <n v="47.85"/>
    <n v="0.8"/>
    <n v="-0.18"/>
    <x v="1"/>
    <x v="0"/>
  </r>
  <r>
    <x v="17"/>
    <x v="196"/>
    <x v="2"/>
    <n v="65.2"/>
    <n v="65.2"/>
    <n v="63.87"/>
    <n v="64.180000000000007"/>
    <n v="64.345542265656306"/>
    <n v="1774029"/>
    <n v="15156"/>
    <n v="114150858"/>
    <n v="773305"/>
    <n v="43.59"/>
    <n v="1.33"/>
    <n v="-1.02"/>
    <x v="1"/>
    <x v="0"/>
  </r>
  <r>
    <x v="17"/>
    <x v="197"/>
    <x v="2"/>
    <n v="64.73"/>
    <n v="65.34"/>
    <n v="64.400000000000006"/>
    <n v="65.150000000000006"/>
    <n v="64.925861067378364"/>
    <n v="1425324"/>
    <n v="8970"/>
    <n v="92540388"/>
    <n v="672820"/>
    <n v="47.2"/>
    <n v="0.94"/>
    <n v="0.42"/>
    <x v="0"/>
    <x v="0"/>
  </r>
  <r>
    <x v="17"/>
    <x v="198"/>
    <x v="2"/>
    <n v="65.459999999999994"/>
    <n v="66.13"/>
    <n v="64.44"/>
    <n v="64.680000000000007"/>
    <n v="65.427972903132897"/>
    <n v="2194202"/>
    <n v="13326"/>
    <n v="143562189"/>
    <n v="945131"/>
    <n v="43.07"/>
    <n v="1.69"/>
    <n v="-0.78"/>
    <x v="1"/>
    <x v="0"/>
  </r>
  <r>
    <x v="17"/>
    <x v="199"/>
    <x v="3"/>
    <n v="62.95"/>
    <n v="64.8"/>
    <n v="62.95"/>
    <n v="64.150000000000006"/>
    <n v="64.296522730229654"/>
    <n v="1667889"/>
    <n v="10665"/>
    <n v="107239463"/>
    <n v="757833"/>
    <n v="45.44"/>
    <n v="1.85"/>
    <n v="1.2"/>
    <x v="0"/>
    <x v="0"/>
  </r>
  <r>
    <x v="17"/>
    <x v="200"/>
    <x v="3"/>
    <n v="64.61"/>
    <n v="64.61"/>
    <n v="62.37"/>
    <n v="62.95"/>
    <n v="63.178047396410321"/>
    <n v="958638"/>
    <n v="6083"/>
    <n v="60564877"/>
    <n v="316747"/>
    <n v="33.04"/>
    <n v="2.2400000000000002"/>
    <n v="-1.66"/>
    <x v="1"/>
    <x v="0"/>
  </r>
  <r>
    <x v="17"/>
    <x v="201"/>
    <x v="3"/>
    <n v="65.84"/>
    <n v="66.459999999999994"/>
    <n v="64.25"/>
    <n v="64.61"/>
    <n v="65.695997342239252"/>
    <n v="1598338"/>
    <n v="13622"/>
    <n v="105004409"/>
    <n v="667711"/>
    <n v="41.78"/>
    <n v="2.21"/>
    <n v="-1.23"/>
    <x v="1"/>
    <x v="0"/>
  </r>
  <r>
    <x v="17"/>
    <x v="202"/>
    <x v="3"/>
    <n v="64"/>
    <n v="65.8"/>
    <n v="63.17"/>
    <n v="65.56"/>
    <n v="64.869782599671822"/>
    <n v="1180449"/>
    <n v="6007"/>
    <n v="76575470"/>
    <n v="389460"/>
    <n v="32.99"/>
    <n v="2.63"/>
    <n v="1.56"/>
    <x v="0"/>
    <x v="0"/>
  </r>
  <r>
    <x v="17"/>
    <x v="203"/>
    <x v="4"/>
    <n v="63.79"/>
    <n v="64.87"/>
    <n v="63.05"/>
    <n v="63.38"/>
    <n v="63.714389118226265"/>
    <n v="2438426"/>
    <n v="17840"/>
    <n v="155362823"/>
    <n v="1184461"/>
    <n v="48.57"/>
    <n v="1.82"/>
    <n v="-0.41"/>
    <x v="1"/>
    <x v="0"/>
  </r>
  <r>
    <x v="17"/>
    <x v="204"/>
    <x v="4"/>
    <n v="66.08"/>
    <n v="66.08"/>
    <n v="63.11"/>
    <n v="63.64"/>
    <n v="64.609103782130944"/>
    <n v="3775332"/>
    <n v="31303"/>
    <n v="243920817"/>
    <n v="1411112"/>
    <n v="37.380000000000003"/>
    <n v="2.97"/>
    <n v="-2.44"/>
    <x v="1"/>
    <x v="0"/>
  </r>
  <r>
    <x v="17"/>
    <x v="205"/>
    <x v="4"/>
    <n v="67.39"/>
    <n v="67.39"/>
    <n v="66.02"/>
    <n v="66.239999999999995"/>
    <n v="66.668817510571628"/>
    <n v="638974"/>
    <n v="3970"/>
    <n v="42599641"/>
    <n v="285794"/>
    <n v="44.73"/>
    <n v="1.37"/>
    <n v="-1.1499999999999999"/>
    <x v="1"/>
    <x v="0"/>
  </r>
  <r>
    <x v="17"/>
    <x v="206"/>
    <x v="4"/>
    <n v="66.09"/>
    <n v="67"/>
    <n v="65.599999999999994"/>
    <n v="66.540000000000006"/>
    <n v="66.35985580442383"/>
    <n v="2609234"/>
    <n v="13969"/>
    <n v="173148392"/>
    <n v="1272100"/>
    <n v="48.75"/>
    <n v="1.4"/>
    <n v="0.45"/>
    <x v="0"/>
    <x v="0"/>
  </r>
  <r>
    <x v="17"/>
    <x v="207"/>
    <x v="0"/>
    <n v="66.53"/>
    <n v="66.66"/>
    <n v="65.319999999999993"/>
    <n v="65.650000000000006"/>
    <n v="65.901841294213142"/>
    <n v="1886119"/>
    <n v="16453"/>
    <n v="124298715"/>
    <n v="714833"/>
    <n v="37.9"/>
    <n v="1.34"/>
    <n v="-0.88"/>
    <x v="1"/>
    <x v="0"/>
  </r>
  <r>
    <x v="17"/>
    <x v="208"/>
    <x v="0"/>
    <n v="67.010000000000005"/>
    <n v="68.11"/>
    <n v="66.349999999999994"/>
    <n v="66.53"/>
    <n v="67.212243564544224"/>
    <n v="2393731"/>
    <n v="14106"/>
    <n v="160888031"/>
    <n v="1084614"/>
    <n v="45.31"/>
    <n v="1.76"/>
    <n v="-0.48"/>
    <x v="1"/>
    <x v="0"/>
  </r>
  <r>
    <x v="17"/>
    <x v="209"/>
    <x v="0"/>
    <n v="66.83"/>
    <n v="67.17"/>
    <n v="66.180000000000007"/>
    <n v="66.900000000000006"/>
    <n v="66.68887715622138"/>
    <n v="1090971"/>
    <n v="5520"/>
    <n v="72755631"/>
    <n v="429294"/>
    <n v="39.35"/>
    <n v="0.99"/>
    <n v="7.0000000000000007E-2"/>
    <x v="0"/>
    <x v="0"/>
  </r>
  <r>
    <x v="17"/>
    <x v="210"/>
    <x v="0"/>
    <n v="65.66"/>
    <n v="66.5"/>
    <n v="65.34"/>
    <n v="66.3"/>
    <n v="65.926012271180397"/>
    <n v="2173874"/>
    <n v="15885"/>
    <n v="143314844"/>
    <n v="973755"/>
    <n v="44.79"/>
    <n v="1.1599999999999999"/>
    <n v="0.64"/>
    <x v="0"/>
    <x v="0"/>
  </r>
  <r>
    <x v="17"/>
    <x v="211"/>
    <x v="0"/>
    <n v="67.569999999999993"/>
    <n v="67.569999999999993"/>
    <n v="65.41"/>
    <n v="65.849999999999994"/>
    <n v="66.213253179188285"/>
    <n v="3755597"/>
    <n v="29910"/>
    <n v="248670295"/>
    <n v="1555878"/>
    <n v="41.43"/>
    <n v="2.16"/>
    <n v="-1.72"/>
    <x v="1"/>
    <x v="0"/>
  </r>
  <r>
    <x v="17"/>
    <x v="212"/>
    <x v="1"/>
    <n v="66.89"/>
    <n v="67.599999999999994"/>
    <n v="66.61"/>
    <n v="67.16"/>
    <n v="67.205206340760228"/>
    <n v="2435607"/>
    <n v="19762"/>
    <n v="163685471"/>
    <n v="1518143"/>
    <n v="62.33"/>
    <n v="0.99"/>
    <n v="0.27"/>
    <x v="0"/>
    <x v="0"/>
  </r>
  <r>
    <x v="17"/>
    <x v="213"/>
    <x v="2"/>
    <n v="69.11"/>
    <n v="70.59"/>
    <n v="65.510000000000005"/>
    <n v="65.95"/>
    <n v="68.195477195655769"/>
    <n v="6636104"/>
    <n v="34118"/>
    <n v="452552279"/>
    <n v="2343998"/>
    <n v="35.32"/>
    <n v="5.08"/>
    <n v="-3.16"/>
    <x v="1"/>
    <x v="0"/>
  </r>
  <r>
    <x v="17"/>
    <x v="214"/>
    <x v="2"/>
    <n v="67.540000000000006"/>
    <n v="69.52"/>
    <n v="67.290000000000006"/>
    <n v="68.819999999999993"/>
    <n v="68.747054762126112"/>
    <n v="4184297"/>
    <n v="19942"/>
    <n v="287658095"/>
    <n v="1108868"/>
    <n v="26.5"/>
    <n v="2.23"/>
    <n v="1.28"/>
    <x v="0"/>
    <x v="0"/>
  </r>
  <r>
    <x v="17"/>
    <x v="215"/>
    <x v="2"/>
    <n v="66.78"/>
    <n v="67.900000000000006"/>
    <n v="65.739999999999995"/>
    <n v="67.61"/>
    <n v="66.690798045162367"/>
    <n v="2219724"/>
    <n v="8978"/>
    <n v="148035165"/>
    <n v="522664"/>
    <n v="23.55"/>
    <n v="2.16"/>
    <n v="0.83"/>
    <x v="0"/>
    <x v="0"/>
  </r>
  <r>
    <x v="17"/>
    <x v="216"/>
    <x v="2"/>
    <n v="60.6"/>
    <n v="67.69"/>
    <n v="59.24"/>
    <n v="67.11"/>
    <n v="63.227280939411102"/>
    <n v="16688157"/>
    <n v="58599"/>
    <n v="1055146791"/>
    <n v="5560480"/>
    <n v="33.32"/>
    <n v="8.4499999999999993"/>
    <n v="6.51"/>
    <x v="0"/>
    <x v="0"/>
  </r>
  <r>
    <x v="17"/>
    <x v="217"/>
    <x v="3"/>
    <n v="68.05"/>
    <n v="68.05"/>
    <n v="65.12"/>
    <n v="65.53"/>
    <n v="65.685911237322628"/>
    <n v="5667382"/>
    <n v="38743"/>
    <n v="372267151"/>
    <n v="2710109"/>
    <n v="47.82"/>
    <n v="2.93"/>
    <n v="-2.52"/>
    <x v="1"/>
    <x v="0"/>
  </r>
  <r>
    <x v="17"/>
    <x v="218"/>
    <x v="3"/>
    <n v="66.69"/>
    <n v="69.08"/>
    <n v="66.58"/>
    <n v="68.05"/>
    <n v="67.93528119363036"/>
    <n v="3305747"/>
    <n v="17872"/>
    <n v="224576852"/>
    <n v="1162467"/>
    <n v="35.159999999999997"/>
    <n v="2.5"/>
    <n v="1.36"/>
    <x v="0"/>
    <x v="0"/>
  </r>
  <r>
    <x v="17"/>
    <x v="219"/>
    <x v="3"/>
    <n v="68.349999999999994"/>
    <n v="68.72"/>
    <n v="65.790000000000006"/>
    <n v="66.59"/>
    <n v="66.793166135076717"/>
    <n v="4734539"/>
    <n v="39383"/>
    <n v="316234850"/>
    <n v="2598476"/>
    <n v="54.88"/>
    <n v="2.93"/>
    <n v="-1.76"/>
    <x v="1"/>
    <x v="0"/>
  </r>
  <r>
    <x v="17"/>
    <x v="220"/>
    <x v="3"/>
    <n v="70.209999999999994"/>
    <n v="70.81"/>
    <n v="68.14"/>
    <n v="68.349999999999994"/>
    <n v="69.337105324545234"/>
    <n v="3935322"/>
    <n v="31391"/>
    <n v="272863836"/>
    <n v="1843825"/>
    <n v="46.85"/>
    <n v="2.67"/>
    <n v="-1.86"/>
    <x v="1"/>
    <x v="0"/>
  </r>
  <r>
    <x v="17"/>
    <x v="221"/>
    <x v="3"/>
    <n v="71.64"/>
    <n v="71.989999999999995"/>
    <n v="70.099999999999994"/>
    <n v="70.44"/>
    <n v="71.220414126676559"/>
    <n v="2481801"/>
    <n v="17377"/>
    <n v="176754895"/>
    <n v="994162"/>
    <n v="40.06"/>
    <n v="1.89"/>
    <n v="-1.2"/>
    <x v="1"/>
    <x v="0"/>
  </r>
  <r>
    <x v="17"/>
    <x v="222"/>
    <x v="4"/>
    <n v="71.510000000000005"/>
    <n v="72.05"/>
    <n v="71.05"/>
    <n v="71.59"/>
    <n v="71.615317708397683"/>
    <n v="809390"/>
    <n v="4117"/>
    <n v="57964722"/>
    <n v="316372"/>
    <n v="39.090000000000003"/>
    <n v="1"/>
    <n v="0.08"/>
    <x v="0"/>
    <x v="0"/>
  </r>
  <r>
    <x v="17"/>
    <x v="223"/>
    <x v="4"/>
    <n v="72.06"/>
    <n v="72.599999999999994"/>
    <n v="71.62"/>
    <n v="71.73"/>
    <n v="71.953877919748606"/>
    <n v="1515413"/>
    <n v="10794"/>
    <n v="109039842"/>
    <n v="652443"/>
    <n v="43.05"/>
    <n v="0.98"/>
    <n v="-0.33"/>
    <x v="1"/>
    <x v="0"/>
  </r>
  <r>
    <x v="17"/>
    <x v="224"/>
    <x v="4"/>
    <n v="72.69"/>
    <n v="73.05"/>
    <n v="72"/>
    <n v="72.239999999999995"/>
    <n v="72.635369704831575"/>
    <n v="1504768"/>
    <n v="10046"/>
    <n v="109299380"/>
    <n v="648607"/>
    <n v="43.1"/>
    <n v="1.05"/>
    <n v="-0.45"/>
    <x v="1"/>
    <x v="0"/>
  </r>
  <r>
    <x v="17"/>
    <x v="225"/>
    <x v="4"/>
    <n v="72.989999999999995"/>
    <n v="73.12"/>
    <n v="72.52"/>
    <n v="72.760000000000005"/>
    <n v="72.697011257449788"/>
    <n v="679550"/>
    <n v="3366"/>
    <n v="49401254"/>
    <n v="242576"/>
    <n v="35.700000000000003"/>
    <n v="0.6"/>
    <n v="-0.23"/>
    <x v="1"/>
    <x v="0"/>
  </r>
  <r>
    <x v="17"/>
    <x v="226"/>
    <x v="4"/>
    <n v="72.510000000000005"/>
    <n v="73.19"/>
    <n v="72.31"/>
    <n v="72.91"/>
    <n v="72.83356974937854"/>
    <n v="1956297"/>
    <n v="10520"/>
    <n v="142484094"/>
    <n v="764242"/>
    <n v="39.07"/>
    <n v="0.88"/>
    <n v="0.4"/>
    <x v="0"/>
    <x v="0"/>
  </r>
  <r>
    <x v="17"/>
    <x v="227"/>
    <x v="0"/>
    <n v="73.13"/>
    <n v="73.13"/>
    <n v="71.87"/>
    <n v="72.38"/>
    <n v="72.424005058311081"/>
    <n v="1779250"/>
    <n v="11751"/>
    <n v="128860411"/>
    <n v="597665"/>
    <n v="33.590000000000003"/>
    <n v="1.26"/>
    <n v="-0.75"/>
    <x v="1"/>
    <x v="0"/>
  </r>
  <r>
    <x v="17"/>
    <x v="228"/>
    <x v="0"/>
    <n v="72.38"/>
    <n v="73.650000000000006"/>
    <n v="72.3"/>
    <n v="73.14"/>
    <n v="73.134796878490178"/>
    <n v="2247374"/>
    <n v="11112"/>
    <n v="164361241"/>
    <n v="1052293"/>
    <n v="46.82"/>
    <n v="1.35"/>
    <n v="0.76"/>
    <x v="0"/>
    <x v="0"/>
  </r>
  <r>
    <x v="17"/>
    <x v="229"/>
    <x v="0"/>
    <n v="73.67"/>
    <n v="73.75"/>
    <n v="71.87"/>
    <n v="72.5"/>
    <n v="72.741492236712375"/>
    <n v="2897677"/>
    <n v="15397"/>
    <n v="210781349"/>
    <n v="1053708"/>
    <n v="36.36"/>
    <n v="1.88"/>
    <n v="-1.17"/>
    <x v="1"/>
    <x v="0"/>
  </r>
  <r>
    <x v="17"/>
    <x v="230"/>
    <x v="0"/>
    <n v="72.2"/>
    <n v="73.239999999999995"/>
    <n v="71.77"/>
    <n v="73.14"/>
    <n v="72.753949786592074"/>
    <n v="1063222"/>
    <n v="4533"/>
    <n v="77353600"/>
    <n v="343778"/>
    <n v="32.33"/>
    <n v="1.47"/>
    <n v="0.94"/>
    <x v="0"/>
    <x v="0"/>
  </r>
  <r>
    <x v="17"/>
    <x v="231"/>
    <x v="0"/>
    <n v="72.33"/>
    <n v="72.89"/>
    <n v="70.430000000000007"/>
    <n v="72.2"/>
    <n v="71.478894582746591"/>
    <n v="3769364"/>
    <n v="24460"/>
    <n v="269429972"/>
    <n v="1654600"/>
    <n v="43.9"/>
    <n v="2.46"/>
    <n v="-0.13"/>
    <x v="1"/>
    <x v="0"/>
  </r>
  <r>
    <x v="17"/>
    <x v="232"/>
    <x v="1"/>
    <n v="72"/>
    <n v="72.83"/>
    <n v="71.22"/>
    <n v="71.86"/>
    <n v="72.035641468533996"/>
    <n v="2297829"/>
    <n v="17734"/>
    <n v="165525586"/>
    <n v="1069301"/>
    <n v="46.54"/>
    <n v="1.61"/>
    <n v="-0.14000000000000001"/>
    <x v="1"/>
    <x v="0"/>
  </r>
  <r>
    <x v="17"/>
    <x v="233"/>
    <x v="1"/>
    <n v="72.989999999999995"/>
    <n v="73.13"/>
    <n v="71.41"/>
    <n v="72.02"/>
    <n v="72.299239927705045"/>
    <n v="1271458"/>
    <n v="9468"/>
    <n v="91925447"/>
    <n v="612279"/>
    <n v="48.16"/>
    <n v="1.72"/>
    <n v="-0.97"/>
    <x v="1"/>
    <x v="0"/>
  </r>
  <r>
    <x v="17"/>
    <x v="234"/>
    <x v="1"/>
    <n v="74.790000000000006"/>
    <n v="75.099999999999994"/>
    <n v="73.2"/>
    <n v="73.430000000000007"/>
    <n v="74.283608528835501"/>
    <n v="1895077"/>
    <n v="14503"/>
    <n v="140773158"/>
    <n v="794881"/>
    <n v="41.94"/>
    <n v="1.9"/>
    <n v="-1.36"/>
    <x v="1"/>
    <x v="0"/>
  </r>
  <r>
    <x v="17"/>
    <x v="235"/>
    <x v="2"/>
    <n v="75.2"/>
    <n v="76"/>
    <n v="74.08"/>
    <n v="74.36"/>
    <n v="74.989470888843741"/>
    <n v="6089023"/>
    <n v="31319"/>
    <n v="456612613"/>
    <n v="2647719"/>
    <n v="43.48"/>
    <n v="1.92"/>
    <n v="-0.84"/>
    <x v="1"/>
    <x v="0"/>
  </r>
  <r>
    <x v="17"/>
    <x v="236"/>
    <x v="3"/>
    <n v="74.489999999999995"/>
    <n v="74.86"/>
    <n v="73.72"/>
    <n v="74.19"/>
    <n v="74.401484379053741"/>
    <n v="2582494"/>
    <n v="12678"/>
    <n v="192141387"/>
    <n v="1574267"/>
    <n v="60.96"/>
    <n v="1.1399999999999999"/>
    <n v="-0.3"/>
    <x v="1"/>
    <x v="0"/>
  </r>
  <r>
    <x v="17"/>
    <x v="237"/>
    <x v="3"/>
    <n v="73.92"/>
    <n v="74.87"/>
    <n v="72.38"/>
    <n v="74.2"/>
    <n v="73.412102718525887"/>
    <n v="2786878"/>
    <n v="16547"/>
    <n v="204590574"/>
    <n v="1225389"/>
    <n v="43.97"/>
    <n v="2.4900000000000002"/>
    <n v="0.28000000000000003"/>
    <x v="0"/>
    <x v="0"/>
  </r>
  <r>
    <x v="17"/>
    <x v="238"/>
    <x v="3"/>
    <n v="73.55"/>
    <n v="73.930000000000007"/>
    <n v="72.569999999999993"/>
    <n v="73.02"/>
    <n v="73.096803139051332"/>
    <n v="1823226"/>
    <n v="13573"/>
    <n v="133271992"/>
    <n v="812616"/>
    <n v="44.57"/>
    <n v="1.36"/>
    <n v="-0.53"/>
    <x v="1"/>
    <x v="0"/>
  </r>
  <r>
    <x v="17"/>
    <x v="239"/>
    <x v="3"/>
    <n v="74.39"/>
    <n v="74.400000000000006"/>
    <n v="73.55"/>
    <n v="73.709999999999994"/>
    <n v="73.911824104992249"/>
    <n v="945746"/>
    <n v="5824"/>
    <n v="69901812"/>
    <n v="321659"/>
    <n v="34.01"/>
    <n v="0.85"/>
    <n v="-0.68"/>
    <x v="1"/>
    <x v="0"/>
  </r>
  <r>
    <x v="17"/>
    <x v="240"/>
    <x v="3"/>
    <n v="73.34"/>
    <n v="74.150000000000006"/>
    <n v="72.83"/>
    <n v="74"/>
    <n v="73.504544988812839"/>
    <n v="1376131"/>
    <n v="6538"/>
    <n v="101151883"/>
    <n v="487208"/>
    <n v="35.4"/>
    <n v="1.32"/>
    <n v="0.66"/>
    <x v="0"/>
    <x v="0"/>
  </r>
  <r>
    <x v="17"/>
    <x v="241"/>
    <x v="4"/>
    <n v="74.33"/>
    <n v="74.599999999999994"/>
    <n v="72.599999999999994"/>
    <n v="72.819999999999993"/>
    <n v="73.660750543034524"/>
    <n v="1298260"/>
    <n v="7070"/>
    <n v="95630806"/>
    <n v="562962"/>
    <n v="43.36"/>
    <n v="2"/>
    <n v="-1.51"/>
    <x v="1"/>
    <x v="0"/>
  </r>
  <r>
    <x v="17"/>
    <x v="242"/>
    <x v="4"/>
    <n v="73.2"/>
    <n v="74.25"/>
    <n v="71.17"/>
    <n v="73.81"/>
    <n v="72.869929062426024"/>
    <n v="1656104"/>
    <n v="9262"/>
    <n v="120680181"/>
    <n v="608676"/>
    <n v="36.75"/>
    <n v="3.08"/>
    <n v="0.61"/>
    <x v="0"/>
    <x v="0"/>
  </r>
  <r>
    <x v="17"/>
    <x v="243"/>
    <x v="4"/>
    <n v="73.27"/>
    <n v="73.78"/>
    <n v="72.09"/>
    <n v="72.78"/>
    <n v="72.798529421601728"/>
    <n v="1345457"/>
    <n v="5973"/>
    <n v="97947291"/>
    <n v="458485"/>
    <n v="34.08"/>
    <n v="1.69"/>
    <n v="-0.49"/>
    <x v="1"/>
    <x v="0"/>
  </r>
  <r>
    <x v="17"/>
    <x v="244"/>
    <x v="4"/>
    <n v="73.75"/>
    <n v="73.89"/>
    <n v="73.02"/>
    <n v="73.27"/>
    <n v="73.354271648322509"/>
    <n v="1327216"/>
    <n v="10984"/>
    <n v="97356963"/>
    <n v="668436"/>
    <n v="50.36"/>
    <n v="0.87"/>
    <n v="-0.48"/>
    <x v="1"/>
    <x v="0"/>
  </r>
  <r>
    <x v="17"/>
    <x v="245"/>
    <x v="4"/>
    <n v="73.53"/>
    <n v="74.55"/>
    <n v="73.349999999999994"/>
    <n v="73.75"/>
    <n v="73.857163755522393"/>
    <n v="2119098"/>
    <n v="13327"/>
    <n v="156510568"/>
    <n v="1018841"/>
    <n v="48.08"/>
    <n v="1.2"/>
    <n v="0.22"/>
    <x v="0"/>
    <x v="0"/>
  </r>
  <r>
    <x v="17"/>
    <x v="246"/>
    <x v="0"/>
    <n v="73"/>
    <n v="74.05"/>
    <n v="72.75"/>
    <n v="73.42"/>
    <n v="73.4549744588913"/>
    <n v="796559"/>
    <n v="16883"/>
    <n v="58511221"/>
    <n v="319963"/>
    <n v="40.17"/>
    <n v="1.3"/>
    <n v="0.42"/>
    <x v="0"/>
    <x v="0"/>
  </r>
  <r>
    <x v="17"/>
    <x v="247"/>
    <x v="0"/>
    <n v="71.989999999999995"/>
    <n v="72.83"/>
    <n v="71.87"/>
    <n v="72.75"/>
    <n v="72.300958226836272"/>
    <n v="1823994"/>
    <n v="11377"/>
    <n v="131876514"/>
    <n v="831973"/>
    <n v="45.61"/>
    <n v="0.96"/>
    <n v="0.76"/>
    <x v="0"/>
    <x v="0"/>
  </r>
  <r>
    <x v="17"/>
    <x v="248"/>
    <x v="0"/>
    <n v="72.8"/>
    <n v="72.8"/>
    <n v="71.37"/>
    <n v="71.53"/>
    <n v="72.067037053652228"/>
    <n v="1292882"/>
    <n v="8784"/>
    <n v="93174175"/>
    <n v="504064"/>
    <n v="38.99"/>
    <n v="1.43"/>
    <n v="-1.27"/>
    <x v="1"/>
    <x v="0"/>
  </r>
  <r>
    <x v="17"/>
    <x v="249"/>
    <x v="0"/>
    <n v="72.900000000000006"/>
    <n v="73.41"/>
    <n v="72.06"/>
    <n v="72.58"/>
    <n v="72.587092487477634"/>
    <n v="1774424"/>
    <n v="29771"/>
    <n v="128800279"/>
    <n v="913496"/>
    <n v="51.48"/>
    <n v="1.35"/>
    <n v="-0.32"/>
    <x v="1"/>
    <x v="0"/>
  </r>
  <r>
    <x v="18"/>
    <x v="0"/>
    <x v="0"/>
    <n v="40.9"/>
    <n v="40.9"/>
    <n v="39.15"/>
    <n v="39.15"/>
    <n v="39.184840425531917"/>
    <n v="752"/>
    <n v="11"/>
    <n v="29467"/>
    <m/>
    <m/>
    <n v="1.75"/>
    <n v="-1.75"/>
    <x v="1"/>
    <x v="0"/>
  </r>
  <r>
    <x v="18"/>
    <x v="1"/>
    <x v="0"/>
    <n v="41.74"/>
    <n v="41.74"/>
    <n v="38.1"/>
    <n v="40.97"/>
    <n v="38.660730593607305"/>
    <n v="2190"/>
    <n v="25"/>
    <n v="84667"/>
    <n v="2095"/>
    <n v="95.66"/>
    <n v="3.64"/>
    <n v="-0.77"/>
    <x v="1"/>
    <x v="1"/>
  </r>
  <r>
    <x v="18"/>
    <x v="2"/>
    <x v="0"/>
    <n v="40.85"/>
    <n v="41.9"/>
    <n v="35.5"/>
    <n v="40.89"/>
    <n v="40.823562255723061"/>
    <n v="3582"/>
    <n v="57"/>
    <n v="146230"/>
    <n v="3486"/>
    <n v="97.32"/>
    <n v="6.4"/>
    <n v="0.04"/>
    <x v="0"/>
    <x v="1"/>
  </r>
  <r>
    <x v="18"/>
    <x v="3"/>
    <x v="1"/>
    <n v="40"/>
    <n v="40"/>
    <n v="40"/>
    <n v="40"/>
    <n v="40"/>
    <n v="5"/>
    <n v="1"/>
    <n v="200"/>
    <n v="5"/>
    <n v="100"/>
    <n v="0"/>
    <n v="0"/>
    <x v="1"/>
    <x v="1"/>
  </r>
  <r>
    <x v="18"/>
    <x v="4"/>
    <x v="1"/>
    <n v="40"/>
    <n v="40"/>
    <n v="39"/>
    <n v="40"/>
    <n v="39.999026290165531"/>
    <n v="1027"/>
    <n v="9"/>
    <n v="41079"/>
    <n v="1027"/>
    <n v="100"/>
    <n v="1"/>
    <n v="0"/>
    <x v="1"/>
    <x v="1"/>
  </r>
  <r>
    <x v="18"/>
    <x v="5"/>
    <x v="1"/>
    <n v="40.89"/>
    <n v="41.5"/>
    <n v="39.049999999999997"/>
    <n v="39.549999999999997"/>
    <n v="40.237338044758538"/>
    <n v="3396"/>
    <n v="32"/>
    <n v="136646"/>
    <n v="3096"/>
    <n v="91.17"/>
    <n v="2.4500000000000002"/>
    <n v="-1.34"/>
    <x v="1"/>
    <x v="1"/>
  </r>
  <r>
    <x v="18"/>
    <x v="6"/>
    <x v="1"/>
    <n v="39.950000000000003"/>
    <n v="42"/>
    <n v="39"/>
    <n v="40.89"/>
    <n v="39.312719959778782"/>
    <n v="1989"/>
    <n v="17"/>
    <n v="78193"/>
    <n v="1977"/>
    <n v="99.4"/>
    <n v="3"/>
    <n v="0.94"/>
    <x v="0"/>
    <x v="1"/>
  </r>
  <r>
    <x v="18"/>
    <x v="7"/>
    <x v="1"/>
    <n v="39.99"/>
    <n v="39.99"/>
    <n v="38.26"/>
    <n v="39.950000000000003"/>
    <n v="39.647875108412833"/>
    <n v="1153"/>
    <n v="12"/>
    <n v="45714"/>
    <n v="1133"/>
    <n v="98.27"/>
    <n v="1.73"/>
    <n v="-0.04"/>
    <x v="1"/>
    <x v="1"/>
  </r>
  <r>
    <x v="18"/>
    <x v="8"/>
    <x v="2"/>
    <n v="40"/>
    <n v="40"/>
    <n v="38.06"/>
    <n v="38.090000000000003"/>
    <n v="38.863328822733422"/>
    <n v="1478"/>
    <n v="16"/>
    <n v="57440"/>
    <n v="764"/>
    <n v="51.69"/>
    <n v="1.94"/>
    <n v="-1.91"/>
    <x v="1"/>
    <x v="0"/>
  </r>
  <r>
    <x v="18"/>
    <x v="9"/>
    <x v="2"/>
    <n v="39.9"/>
    <n v="40.28"/>
    <n v="39"/>
    <n v="40"/>
    <n v="39.832568807339449"/>
    <n v="5668"/>
    <n v="46"/>
    <n v="225771"/>
    <n v="4910"/>
    <n v="86.63"/>
    <n v="1.28"/>
    <n v="0.1"/>
    <x v="0"/>
    <x v="1"/>
  </r>
  <r>
    <x v="18"/>
    <x v="10"/>
    <x v="2"/>
    <n v="40.29"/>
    <n v="40.29"/>
    <n v="39.909999999999997"/>
    <n v="39.909999999999997"/>
    <n v="40.264285714285712"/>
    <n v="140"/>
    <n v="7"/>
    <n v="5637"/>
    <n v="139"/>
    <n v="99.29"/>
    <n v="0.38"/>
    <n v="-0.38"/>
    <x v="1"/>
    <x v="1"/>
  </r>
  <r>
    <x v="18"/>
    <x v="11"/>
    <x v="2"/>
    <n v="39.25"/>
    <n v="39.979999999999997"/>
    <n v="38.94"/>
    <n v="39.200000000000003"/>
    <n v="39.094983991462115"/>
    <n v="937"/>
    <n v="20"/>
    <n v="36632"/>
    <n v="828"/>
    <n v="88.37"/>
    <n v="1.04"/>
    <n v="-0.05"/>
    <x v="1"/>
    <x v="1"/>
  </r>
  <r>
    <x v="18"/>
    <x v="12"/>
    <x v="3"/>
    <n v="39.9"/>
    <n v="39.9"/>
    <n v="38.909999999999997"/>
    <n v="38.93"/>
    <n v="39.014412886816444"/>
    <n v="2359"/>
    <n v="21"/>
    <n v="92035"/>
    <n v="2258"/>
    <n v="95.72"/>
    <n v="0.99"/>
    <n v="-0.97"/>
    <x v="1"/>
    <x v="1"/>
  </r>
  <r>
    <x v="18"/>
    <x v="13"/>
    <x v="3"/>
    <n v="38.799999999999997"/>
    <n v="40.39"/>
    <n v="38.799999999999997"/>
    <n v="38.83"/>
    <n v="39.029478458049887"/>
    <n v="882"/>
    <n v="15"/>
    <n v="34424"/>
    <n v="772"/>
    <n v="87.53"/>
    <n v="1.59"/>
    <n v="0.03"/>
    <x v="0"/>
    <x v="1"/>
  </r>
  <r>
    <x v="18"/>
    <x v="14"/>
    <x v="3"/>
    <n v="40.69"/>
    <n v="40.69"/>
    <n v="38.5"/>
    <n v="38.5"/>
    <n v="39.482367758186399"/>
    <n v="1588"/>
    <n v="16"/>
    <n v="62698"/>
    <n v="1588"/>
    <n v="100"/>
    <n v="2.19"/>
    <n v="-2.19"/>
    <x v="1"/>
    <x v="1"/>
  </r>
  <r>
    <x v="18"/>
    <x v="15"/>
    <x v="3"/>
    <n v="39.270000000000003"/>
    <n v="39.270000000000003"/>
    <n v="39.270000000000003"/>
    <n v="39.270000000000003"/>
    <n v="39.262135922330096"/>
    <n v="103"/>
    <n v="2"/>
    <n v="4044"/>
    <n v="103"/>
    <n v="100"/>
    <n v="0"/>
    <n v="0"/>
    <x v="1"/>
    <x v="1"/>
  </r>
  <r>
    <x v="18"/>
    <x v="16"/>
    <x v="3"/>
    <n v="41"/>
    <n v="41"/>
    <n v="39.26"/>
    <n v="39.270000000000003"/>
    <n v="39.693484914735464"/>
    <n v="2287"/>
    <n v="25"/>
    <n v="90779"/>
    <n v="2219"/>
    <n v="97.03"/>
    <n v="1.74"/>
    <n v="-1.73"/>
    <x v="1"/>
    <x v="1"/>
  </r>
  <r>
    <x v="18"/>
    <x v="17"/>
    <x v="4"/>
    <n v="38.549999999999997"/>
    <n v="40.75"/>
    <n v="38.549999999999997"/>
    <n v="40.69"/>
    <n v="40.509597806215723"/>
    <n v="2188"/>
    <n v="20"/>
    <n v="88635"/>
    <n v="1862"/>
    <n v="85.1"/>
    <n v="2.2000000000000002"/>
    <n v="2.14"/>
    <x v="0"/>
    <x v="1"/>
  </r>
  <r>
    <x v="18"/>
    <x v="18"/>
    <x v="4"/>
    <n v="40.29"/>
    <n v="40.29"/>
    <n v="39"/>
    <n v="39"/>
    <n v="39.152046783625728"/>
    <n v="171"/>
    <n v="9"/>
    <n v="6695"/>
    <n v="171"/>
    <n v="100"/>
    <n v="1.29"/>
    <n v="-1.29"/>
    <x v="1"/>
    <x v="1"/>
  </r>
  <r>
    <x v="18"/>
    <x v="19"/>
    <x v="4"/>
    <n v="39.83"/>
    <n v="40.85"/>
    <n v="38.5"/>
    <n v="39.5"/>
    <n v="38.762347888332137"/>
    <n v="1397"/>
    <n v="26"/>
    <n v="54151"/>
    <n v="1284"/>
    <n v="91.91"/>
    <n v="2.35"/>
    <n v="-0.33"/>
    <x v="1"/>
    <x v="1"/>
  </r>
  <r>
    <x v="18"/>
    <x v="20"/>
    <x v="4"/>
    <n v="38"/>
    <n v="40.03"/>
    <n v="38"/>
    <n v="39.83"/>
    <n v="39.733652312599681"/>
    <n v="627"/>
    <n v="15"/>
    <n v="24913"/>
    <n v="622"/>
    <n v="99.2"/>
    <n v="2.0299999999999998"/>
    <n v="1.83"/>
    <x v="0"/>
    <x v="1"/>
  </r>
  <r>
    <x v="18"/>
    <x v="21"/>
    <x v="0"/>
    <n v="40"/>
    <n v="40.89"/>
    <n v="39.58"/>
    <n v="40.03"/>
    <n v="40.362186788154901"/>
    <n v="878"/>
    <n v="18"/>
    <n v="35438"/>
    <n v="693"/>
    <n v="78.930000000000007"/>
    <n v="1.31"/>
    <n v="0.03"/>
    <x v="0"/>
    <x v="0"/>
  </r>
  <r>
    <x v="18"/>
    <x v="22"/>
    <x v="0"/>
    <n v="40.93"/>
    <n v="40.93"/>
    <n v="39.549999999999997"/>
    <n v="39.97"/>
    <n v="39.69190404797601"/>
    <n v="1334"/>
    <n v="26"/>
    <n v="52949"/>
    <n v="1258"/>
    <n v="94.3"/>
    <n v="1.38"/>
    <n v="-0.96"/>
    <x v="1"/>
    <x v="1"/>
  </r>
  <r>
    <x v="18"/>
    <x v="23"/>
    <x v="0"/>
    <n v="39.51"/>
    <n v="40.99"/>
    <n v="39.51"/>
    <n v="40.5"/>
    <n v="39.866486850977751"/>
    <n v="1483"/>
    <n v="15"/>
    <n v="59122"/>
    <n v="1002"/>
    <n v="67.569999999999993"/>
    <n v="1.48"/>
    <n v="0.99"/>
    <x v="0"/>
    <x v="0"/>
  </r>
  <r>
    <x v="18"/>
    <x v="24"/>
    <x v="0"/>
    <n v="39.299999999999997"/>
    <n v="40.6"/>
    <n v="39.299999999999997"/>
    <n v="39.89"/>
    <n v="40.048625792811841"/>
    <n v="1419"/>
    <n v="15"/>
    <n v="56829"/>
    <n v="1166"/>
    <n v="82.17"/>
    <n v="1.3"/>
    <n v="0.59"/>
    <x v="0"/>
    <x v="1"/>
  </r>
  <r>
    <x v="18"/>
    <x v="25"/>
    <x v="0"/>
    <n v="41.38"/>
    <n v="41.38"/>
    <n v="38.840000000000003"/>
    <n v="40.97"/>
    <n v="38.924657534246577"/>
    <n v="292"/>
    <n v="8"/>
    <n v="11366"/>
    <n v="290"/>
    <n v="99.32"/>
    <n v="2.54"/>
    <n v="-0.41"/>
    <x v="1"/>
    <x v="1"/>
  </r>
  <r>
    <x v="18"/>
    <x v="26"/>
    <x v="1"/>
    <n v="39"/>
    <n v="41.49"/>
    <n v="38.549999999999997"/>
    <n v="40.65"/>
    <n v="41.139380530973455"/>
    <n v="1356"/>
    <n v="51"/>
    <n v="55785"/>
    <n v="1268"/>
    <n v="93.51"/>
    <n v="2.94"/>
    <n v="1.65"/>
    <x v="0"/>
    <x v="1"/>
  </r>
  <r>
    <x v="18"/>
    <x v="27"/>
    <x v="2"/>
    <n v="40"/>
    <n v="40"/>
    <n v="38.75"/>
    <n v="39.04"/>
    <n v="39.060377358490562"/>
    <n v="265"/>
    <n v="7"/>
    <n v="10351"/>
    <n v="258"/>
    <n v="97.36"/>
    <n v="1.25"/>
    <n v="-0.96"/>
    <x v="1"/>
    <x v="1"/>
  </r>
  <r>
    <x v="18"/>
    <x v="28"/>
    <x v="2"/>
    <n v="42.92"/>
    <n v="42.92"/>
    <n v="39.5"/>
    <n v="41.84"/>
    <n v="39.983218163869694"/>
    <n v="1013"/>
    <n v="10"/>
    <n v="40503"/>
    <n v="913"/>
    <n v="90.13"/>
    <n v="3.42"/>
    <n v="-1.08"/>
    <x v="1"/>
    <x v="1"/>
  </r>
  <r>
    <x v="18"/>
    <x v="29"/>
    <x v="2"/>
    <n v="39.03"/>
    <n v="39.6"/>
    <n v="39.03"/>
    <n v="39.5"/>
    <n v="39.264062500000001"/>
    <n v="640"/>
    <n v="15"/>
    <n v="25129"/>
    <n v="574"/>
    <n v="89.69"/>
    <n v="0.56999999999999995"/>
    <n v="0.47"/>
    <x v="0"/>
    <x v="1"/>
  </r>
  <r>
    <x v="18"/>
    <x v="30"/>
    <x v="2"/>
    <n v="38.61"/>
    <n v="41.99"/>
    <n v="38.61"/>
    <n v="41.14"/>
    <n v="41.145192166102191"/>
    <n v="6791"/>
    <n v="70"/>
    <n v="279417"/>
    <n v="5634"/>
    <n v="82.96"/>
    <n v="3.38"/>
    <n v="2.5299999999999998"/>
    <x v="0"/>
    <x v="1"/>
  </r>
  <r>
    <x v="18"/>
    <x v="31"/>
    <x v="3"/>
    <n v="40.47"/>
    <n v="40.47"/>
    <n v="38.700000000000003"/>
    <n v="39.119999999999997"/>
    <n v="39.279391424619639"/>
    <n v="723"/>
    <n v="15"/>
    <n v="28399"/>
    <n v="662"/>
    <n v="91.56"/>
    <n v="1.77"/>
    <n v="-1.35"/>
    <x v="1"/>
    <x v="1"/>
  </r>
  <r>
    <x v="18"/>
    <x v="32"/>
    <x v="3"/>
    <n v="39.5"/>
    <n v="40.5"/>
    <n v="39.299999999999997"/>
    <n v="40.47"/>
    <n v="39.341807909604519"/>
    <n v="708"/>
    <n v="16"/>
    <n v="27854"/>
    <n v="706"/>
    <n v="99.72"/>
    <n v="1.2"/>
    <n v="0.97"/>
    <x v="0"/>
    <x v="1"/>
  </r>
  <r>
    <x v="18"/>
    <x v="33"/>
    <x v="3"/>
    <n v="40.5"/>
    <n v="40.5"/>
    <n v="39.25"/>
    <n v="39.299999999999997"/>
    <n v="39.308921438082557"/>
    <n v="751"/>
    <n v="23"/>
    <n v="29521"/>
    <n v="751"/>
    <n v="100"/>
    <n v="1.25"/>
    <n v="-1.2"/>
    <x v="1"/>
    <x v="1"/>
  </r>
  <r>
    <x v="18"/>
    <x v="34"/>
    <x v="3"/>
    <n v="37"/>
    <n v="41"/>
    <n v="37"/>
    <n v="40.5"/>
    <n v="40.116923076923079"/>
    <n v="975"/>
    <n v="36"/>
    <n v="39114"/>
    <n v="640"/>
    <n v="65.64"/>
    <n v="4"/>
    <n v="3.5"/>
    <x v="0"/>
    <x v="0"/>
  </r>
  <r>
    <x v="18"/>
    <x v="35"/>
    <x v="3"/>
    <n v="39.25"/>
    <n v="41.64"/>
    <n v="39.25"/>
    <n v="41.23"/>
    <n v="40.494695481335953"/>
    <n v="2545"/>
    <n v="25"/>
    <n v="103059"/>
    <n v="1583"/>
    <n v="62.2"/>
    <n v="2.39"/>
    <n v="1.98"/>
    <x v="0"/>
    <x v="0"/>
  </r>
  <r>
    <x v="18"/>
    <x v="36"/>
    <x v="4"/>
    <n v="40.840000000000003"/>
    <n v="41"/>
    <n v="40.049999999999997"/>
    <n v="40.72"/>
    <n v="40.371457489878544"/>
    <n v="988"/>
    <n v="18"/>
    <n v="39887"/>
    <n v="846"/>
    <n v="85.63"/>
    <n v="0.95"/>
    <n v="-0.12"/>
    <x v="1"/>
    <x v="1"/>
  </r>
  <r>
    <x v="18"/>
    <x v="37"/>
    <x v="4"/>
    <n v="40.020000000000003"/>
    <n v="42"/>
    <n v="40"/>
    <n v="40.18"/>
    <n v="40.581178465451465"/>
    <n v="4718"/>
    <n v="66"/>
    <n v="191462"/>
    <n v="2505"/>
    <n v="53.09"/>
    <n v="2"/>
    <n v="0.16"/>
    <x v="0"/>
    <x v="0"/>
  </r>
  <r>
    <x v="18"/>
    <x v="38"/>
    <x v="4"/>
    <n v="40.39"/>
    <n v="42.89"/>
    <n v="39"/>
    <n v="41.27"/>
    <n v="40.244086021505375"/>
    <n v="5580"/>
    <n v="64"/>
    <n v="224562"/>
    <n v="4606"/>
    <n v="82.54"/>
    <n v="3.89"/>
    <n v="0.88"/>
    <x v="0"/>
    <x v="1"/>
  </r>
  <r>
    <x v="18"/>
    <x v="39"/>
    <x v="4"/>
    <n v="38.299999999999997"/>
    <n v="40.46"/>
    <n v="38.299999999999997"/>
    <n v="38.6"/>
    <n v="38.644295302013425"/>
    <n v="1639"/>
    <n v="27"/>
    <n v="63338"/>
    <n v="1568"/>
    <n v="95.67"/>
    <n v="2.16"/>
    <n v="0.3"/>
    <x v="0"/>
    <x v="1"/>
  </r>
  <r>
    <x v="18"/>
    <x v="40"/>
    <x v="4"/>
    <n v="39.9"/>
    <n v="39.9"/>
    <n v="38.1"/>
    <n v="39.5"/>
    <n v="39.626865671641788"/>
    <n v="134"/>
    <n v="13"/>
    <n v="5310"/>
    <n v="121"/>
    <n v="90.3"/>
    <n v="1.8"/>
    <n v="-0.4"/>
    <x v="1"/>
    <x v="1"/>
  </r>
  <r>
    <x v="18"/>
    <x v="41"/>
    <x v="0"/>
    <n v="38.630000000000003"/>
    <n v="39.5"/>
    <n v="38.049999999999997"/>
    <n v="38.700000000000003"/>
    <n v="38.544776119402982"/>
    <n v="134"/>
    <n v="6"/>
    <n v="5165"/>
    <n v="133"/>
    <n v="99.25"/>
    <n v="1.45"/>
    <n v="7.0000000000000007E-2"/>
    <x v="0"/>
    <x v="1"/>
  </r>
  <r>
    <x v="18"/>
    <x v="42"/>
    <x v="0"/>
    <n v="39.29"/>
    <n v="40.69"/>
    <n v="38.619999999999997"/>
    <n v="38.630000000000003"/>
    <n v="38.979971387696708"/>
    <n v="699"/>
    <n v="26"/>
    <n v="27247"/>
    <n v="695"/>
    <n v="99.43"/>
    <n v="2.0699999999999998"/>
    <n v="-0.66"/>
    <x v="1"/>
    <x v="1"/>
  </r>
  <r>
    <x v="18"/>
    <x v="43"/>
    <x v="0"/>
    <n v="41.15"/>
    <n v="41.15"/>
    <n v="38"/>
    <n v="39.119999999999997"/>
    <n v="38.968847352024923"/>
    <n v="2568"/>
    <n v="46"/>
    <n v="100072"/>
    <n v="1804"/>
    <n v="70.25"/>
    <n v="3.15"/>
    <n v="-2.0299999999999998"/>
    <x v="1"/>
    <x v="0"/>
  </r>
  <r>
    <x v="18"/>
    <x v="44"/>
    <x v="0"/>
    <n v="41.47"/>
    <n v="41.47"/>
    <n v="38.369999999999997"/>
    <n v="40.35"/>
    <n v="39.729805013927574"/>
    <n v="359"/>
    <n v="26"/>
    <n v="14263"/>
    <n v="337"/>
    <n v="93.87"/>
    <n v="3.1"/>
    <n v="-1.1200000000000001"/>
    <x v="1"/>
    <x v="1"/>
  </r>
  <r>
    <x v="18"/>
    <x v="45"/>
    <x v="0"/>
    <n v="41.89"/>
    <n v="41.89"/>
    <n v="39.549999999999997"/>
    <n v="40.39"/>
    <n v="40.111867290514674"/>
    <n v="2351"/>
    <n v="26"/>
    <n v="94303"/>
    <n v="1647"/>
    <n v="70.06"/>
    <n v="2.34"/>
    <n v="-1.5"/>
    <x v="1"/>
    <x v="0"/>
  </r>
  <r>
    <x v="18"/>
    <x v="46"/>
    <x v="1"/>
    <n v="41.3"/>
    <n v="41.3"/>
    <n v="39.869999999999997"/>
    <n v="40.409999999999997"/>
    <n v="40.420612813370475"/>
    <n v="359"/>
    <n v="21"/>
    <n v="14511"/>
    <n v="349"/>
    <n v="97.21"/>
    <n v="1.43"/>
    <n v="-0.89"/>
    <x v="1"/>
    <x v="1"/>
  </r>
  <r>
    <x v="18"/>
    <x v="47"/>
    <x v="1"/>
    <n v="41.4"/>
    <n v="41.4"/>
    <n v="39.159999999999997"/>
    <n v="41.37"/>
    <n v="41.13614457831325"/>
    <n v="830"/>
    <n v="16"/>
    <n v="34143"/>
    <n v="828"/>
    <n v="99.76"/>
    <n v="2.2400000000000002"/>
    <n v="-0.03"/>
    <x v="1"/>
    <x v="1"/>
  </r>
  <r>
    <x v="18"/>
    <x v="48"/>
    <x v="1"/>
    <n v="39.79"/>
    <n v="42.1"/>
    <n v="37.799999999999997"/>
    <n v="40.229999999999997"/>
    <n v="39.642786069651741"/>
    <n v="4020"/>
    <n v="34"/>
    <n v="159364"/>
    <n v="2229"/>
    <n v="55.45"/>
    <n v="4.3"/>
    <n v="0.44"/>
    <x v="0"/>
    <x v="0"/>
  </r>
  <r>
    <x v="18"/>
    <x v="49"/>
    <x v="1"/>
    <n v="40.090000000000003"/>
    <n v="40.090000000000003"/>
    <n v="39.76"/>
    <n v="39.79"/>
    <n v="39.780952380952378"/>
    <n v="105"/>
    <n v="10"/>
    <n v="4177"/>
    <n v="105"/>
    <n v="100"/>
    <n v="0.33"/>
    <n v="-0.3"/>
    <x v="1"/>
    <x v="1"/>
  </r>
  <r>
    <x v="18"/>
    <x v="50"/>
    <x v="2"/>
    <n v="40"/>
    <n v="40"/>
    <n v="39.9"/>
    <n v="39.9"/>
    <n v="39.917177914110432"/>
    <n v="1630"/>
    <n v="13"/>
    <n v="65065"/>
    <n v="1630"/>
    <n v="100"/>
    <n v="0.1"/>
    <n v="-0.1"/>
    <x v="1"/>
    <x v="1"/>
  </r>
  <r>
    <x v="18"/>
    <x v="51"/>
    <x v="3"/>
    <n v="40.79"/>
    <n v="41.5"/>
    <n v="39.770000000000003"/>
    <n v="39.909999999999997"/>
    <n v="40.653089244851259"/>
    <n v="4370"/>
    <n v="25"/>
    <n v="177654"/>
    <n v="3567"/>
    <n v="81.62"/>
    <n v="1.73"/>
    <n v="-0.88"/>
    <x v="1"/>
    <x v="1"/>
  </r>
  <r>
    <x v="18"/>
    <x v="52"/>
    <x v="3"/>
    <n v="40"/>
    <n v="40.79"/>
    <n v="39.6"/>
    <n v="40.79"/>
    <n v="39.661194029850748"/>
    <n v="1340"/>
    <n v="18"/>
    <n v="53146"/>
    <n v="1100"/>
    <n v="82.09"/>
    <n v="1.19"/>
    <n v="0.79"/>
    <x v="0"/>
    <x v="1"/>
  </r>
  <r>
    <x v="18"/>
    <x v="53"/>
    <x v="3"/>
    <n v="39.520000000000003"/>
    <n v="41.05"/>
    <n v="39.5"/>
    <n v="40.869999999999997"/>
    <n v="40.069184290030215"/>
    <n v="3310"/>
    <n v="49"/>
    <n v="132629"/>
    <n v="2185"/>
    <n v="66.010000000000005"/>
    <n v="1.55"/>
    <n v="1.35"/>
    <x v="0"/>
    <x v="0"/>
  </r>
  <r>
    <x v="18"/>
    <x v="54"/>
    <x v="3"/>
    <n v="40.6"/>
    <n v="40.6"/>
    <n v="39.78"/>
    <n v="40.58"/>
    <n v="40.075892857142854"/>
    <n v="224"/>
    <n v="15"/>
    <n v="8977"/>
    <n v="224"/>
    <n v="100"/>
    <n v="0.82"/>
    <n v="-0.02"/>
    <x v="1"/>
    <x v="1"/>
  </r>
  <r>
    <x v="18"/>
    <x v="55"/>
    <x v="3"/>
    <n v="39.299999999999997"/>
    <n v="40.65"/>
    <n v="39.299999999999997"/>
    <n v="40.4"/>
    <n v="40.522154648132059"/>
    <n v="3453"/>
    <n v="23"/>
    <n v="139923"/>
    <n v="3418"/>
    <n v="98.99"/>
    <n v="1.35"/>
    <n v="1.1000000000000001"/>
    <x v="0"/>
    <x v="1"/>
  </r>
  <r>
    <x v="18"/>
    <x v="56"/>
    <x v="4"/>
    <n v="39.9"/>
    <n v="40.1"/>
    <n v="39.26"/>
    <n v="39.299999999999997"/>
    <n v="39.345291479820631"/>
    <n v="223"/>
    <n v="13"/>
    <n v="8774"/>
    <n v="223"/>
    <n v="100"/>
    <n v="0.84"/>
    <n v="-0.6"/>
    <x v="1"/>
    <x v="1"/>
  </r>
  <r>
    <x v="18"/>
    <x v="57"/>
    <x v="4"/>
    <n v="40.299999999999997"/>
    <n v="40.299999999999997"/>
    <n v="39.25"/>
    <n v="39.9"/>
    <n v="39.877064803049556"/>
    <n v="3148"/>
    <n v="31"/>
    <n v="125533"/>
    <n v="1703"/>
    <n v="54.1"/>
    <n v="1.05"/>
    <n v="-0.4"/>
    <x v="1"/>
    <x v="0"/>
  </r>
  <r>
    <x v="18"/>
    <x v="58"/>
    <x v="4"/>
    <n v="39.75"/>
    <n v="40.56"/>
    <n v="39.11"/>
    <n v="40.299999999999997"/>
    <n v="40.001428571428569"/>
    <n v="700"/>
    <n v="16"/>
    <n v="28001"/>
    <n v="624"/>
    <n v="89.14"/>
    <n v="1.45"/>
    <n v="0.55000000000000004"/>
    <x v="0"/>
    <x v="1"/>
  </r>
  <r>
    <x v="18"/>
    <x v="59"/>
    <x v="4"/>
    <n v="40.630000000000003"/>
    <n v="40.69"/>
    <n v="39.25"/>
    <n v="39.25"/>
    <n v="39.482973893303061"/>
    <n v="1762"/>
    <n v="17"/>
    <n v="69569"/>
    <n v="1616"/>
    <n v="91.71"/>
    <n v="1.44"/>
    <n v="-1.38"/>
    <x v="1"/>
    <x v="1"/>
  </r>
  <r>
    <x v="18"/>
    <x v="60"/>
    <x v="4"/>
    <n v="39.159999999999997"/>
    <n v="40.9"/>
    <n v="39.159999999999997"/>
    <n v="40.43"/>
    <n v="39.781052631578945"/>
    <n v="4275"/>
    <n v="23"/>
    <n v="170064"/>
    <n v="3674"/>
    <n v="85.94"/>
    <n v="1.74"/>
    <n v="1.27"/>
    <x v="0"/>
    <x v="1"/>
  </r>
  <r>
    <x v="18"/>
    <x v="62"/>
    <x v="0"/>
    <n v="41.1"/>
    <n v="41.1"/>
    <n v="39.119999999999997"/>
    <n v="40.81"/>
    <n v="40.523234761617381"/>
    <n v="1657"/>
    <n v="22"/>
    <n v="67147"/>
    <n v="1304"/>
    <n v="78.7"/>
    <n v="1.98"/>
    <n v="-0.28999999999999998"/>
    <x v="1"/>
    <x v="0"/>
  </r>
  <r>
    <x v="18"/>
    <x v="63"/>
    <x v="0"/>
    <n v="40.229999999999997"/>
    <n v="40.98"/>
    <n v="38.9"/>
    <n v="40.799999999999997"/>
    <n v="39.890041493775932"/>
    <n v="482"/>
    <n v="10"/>
    <n v="19227"/>
    <n v="447"/>
    <n v="92.74"/>
    <n v="2.08"/>
    <n v="0.56999999999999995"/>
    <x v="0"/>
    <x v="1"/>
  </r>
  <r>
    <x v="18"/>
    <x v="64"/>
    <x v="0"/>
    <n v="39.96"/>
    <n v="41.2"/>
    <n v="38.799999999999997"/>
    <n v="40.06"/>
    <n v="40.267878787878786"/>
    <n v="1650"/>
    <n v="31"/>
    <n v="66442"/>
    <n v="989"/>
    <n v="59.94"/>
    <n v="2.4"/>
    <n v="0.1"/>
    <x v="0"/>
    <x v="0"/>
  </r>
  <r>
    <x v="18"/>
    <x v="65"/>
    <x v="0"/>
    <n v="39.619999999999997"/>
    <n v="41"/>
    <n v="38.65"/>
    <n v="39.770000000000003"/>
    <n v="39.770043336944745"/>
    <n v="3692"/>
    <n v="46"/>
    <n v="146831"/>
    <n v="3689"/>
    <n v="99.92"/>
    <n v="2.35"/>
    <n v="0.15"/>
    <x v="0"/>
    <x v="1"/>
  </r>
  <r>
    <x v="18"/>
    <x v="66"/>
    <x v="1"/>
    <n v="40.99"/>
    <n v="41.19"/>
    <n v="39.51"/>
    <n v="39.619999999999997"/>
    <n v="40.262061403508774"/>
    <n v="912"/>
    <n v="10"/>
    <n v="36719"/>
    <n v="525"/>
    <n v="57.57"/>
    <n v="1.68"/>
    <n v="-1.37"/>
    <x v="1"/>
    <x v="0"/>
  </r>
  <r>
    <x v="18"/>
    <x v="67"/>
    <x v="1"/>
    <n v="39.18"/>
    <n v="41.19"/>
    <n v="38.25"/>
    <n v="40.99"/>
    <n v="40.886733902249809"/>
    <n v="1289"/>
    <n v="25"/>
    <n v="52703"/>
    <n v="755"/>
    <n v="58.57"/>
    <n v="2.94"/>
    <n v="1.81"/>
    <x v="0"/>
    <x v="0"/>
  </r>
  <r>
    <x v="18"/>
    <x v="68"/>
    <x v="1"/>
    <n v="39.36"/>
    <n v="41.24"/>
    <n v="38"/>
    <n v="39.61"/>
    <n v="40.250770020533878"/>
    <n v="3896"/>
    <n v="53"/>
    <n v="156817"/>
    <n v="2571"/>
    <n v="65.989999999999995"/>
    <n v="3.24"/>
    <n v="0.25"/>
    <x v="0"/>
    <x v="0"/>
  </r>
  <r>
    <x v="18"/>
    <x v="69"/>
    <x v="1"/>
    <n v="41.9"/>
    <n v="41.9"/>
    <n v="39.06"/>
    <n v="39.36"/>
    <n v="40.21152628245725"/>
    <n v="1579"/>
    <n v="19"/>
    <n v="63494"/>
    <n v="1059"/>
    <n v="67.069999999999993"/>
    <n v="2.84"/>
    <n v="-2.54"/>
    <x v="1"/>
    <x v="0"/>
  </r>
  <r>
    <x v="18"/>
    <x v="70"/>
    <x v="1"/>
    <n v="40"/>
    <n v="41.47"/>
    <n v="38.5"/>
    <n v="41.1"/>
    <n v="40.897435897435898"/>
    <n v="1755"/>
    <n v="28"/>
    <n v="71775"/>
    <n v="1649"/>
    <n v="93.96"/>
    <n v="2.97"/>
    <n v="1.1000000000000001"/>
    <x v="0"/>
    <x v="1"/>
  </r>
  <r>
    <x v="18"/>
    <x v="71"/>
    <x v="2"/>
    <n v="41.38"/>
    <n v="41.98"/>
    <n v="40"/>
    <n v="40.72"/>
    <n v="40.145139813581892"/>
    <n v="1502"/>
    <n v="9"/>
    <n v="60298"/>
    <n v="1502"/>
    <n v="100"/>
    <n v="1.98"/>
    <n v="-0.66"/>
    <x v="1"/>
    <x v="1"/>
  </r>
  <r>
    <x v="18"/>
    <x v="72"/>
    <x v="2"/>
    <n v="41.39"/>
    <n v="41.4"/>
    <n v="39.82"/>
    <n v="40.18"/>
    <n v="40.787581699346404"/>
    <n v="2448"/>
    <n v="48"/>
    <n v="99848"/>
    <n v="1460"/>
    <n v="59.64"/>
    <n v="1.58"/>
    <n v="-1.21"/>
    <x v="1"/>
    <x v="0"/>
  </r>
  <r>
    <x v="18"/>
    <x v="73"/>
    <x v="2"/>
    <n v="40.020000000000003"/>
    <n v="41.9"/>
    <n v="39.56"/>
    <n v="39.75"/>
    <n v="40.891566265060241"/>
    <n v="996"/>
    <n v="35"/>
    <n v="40728"/>
    <n v="871"/>
    <n v="87.45"/>
    <n v="2.34"/>
    <n v="-0.27"/>
    <x v="1"/>
    <x v="1"/>
  </r>
  <r>
    <x v="18"/>
    <x v="74"/>
    <x v="2"/>
    <n v="40.67"/>
    <n v="41.02"/>
    <n v="39.6"/>
    <n v="40.020000000000003"/>
    <n v="40.224824355971897"/>
    <n v="427"/>
    <n v="19"/>
    <n v="17176"/>
    <n v="249"/>
    <n v="58.31"/>
    <n v="1.42"/>
    <n v="-0.65"/>
    <x v="1"/>
    <x v="0"/>
  </r>
  <r>
    <x v="18"/>
    <x v="75"/>
    <x v="2"/>
    <n v="44.7"/>
    <n v="44.7"/>
    <n v="39"/>
    <n v="40.67"/>
    <n v="42.181595842250076"/>
    <n v="6542"/>
    <n v="98"/>
    <n v="275952"/>
    <n v="4267"/>
    <n v="65.22"/>
    <n v="5.7"/>
    <n v="-4.03"/>
    <x v="1"/>
    <x v="0"/>
  </r>
  <r>
    <x v="18"/>
    <x v="76"/>
    <x v="3"/>
    <n v="38.4"/>
    <n v="39.200000000000003"/>
    <n v="37.299999999999997"/>
    <n v="38.9"/>
    <n v="38.360485268630846"/>
    <n v="2308"/>
    <n v="39"/>
    <n v="88536"/>
    <n v="980"/>
    <n v="42.46"/>
    <n v="1.9"/>
    <n v="0.5"/>
    <x v="0"/>
    <x v="0"/>
  </r>
  <r>
    <x v="18"/>
    <x v="77"/>
    <x v="3"/>
    <n v="39.29"/>
    <n v="39.67"/>
    <n v="36.799999999999997"/>
    <n v="37.119999999999997"/>
    <n v="38.631013745704465"/>
    <n v="4656"/>
    <n v="53"/>
    <n v="179866"/>
    <n v="3801"/>
    <n v="81.64"/>
    <n v="2.87"/>
    <n v="-2.17"/>
    <x v="1"/>
    <x v="1"/>
  </r>
  <r>
    <x v="18"/>
    <x v="78"/>
    <x v="3"/>
    <n v="39.06"/>
    <n v="39.06"/>
    <n v="37.549999999999997"/>
    <n v="37.75"/>
    <n v="37.989473684210523"/>
    <n v="380"/>
    <n v="16"/>
    <n v="14436"/>
    <n v="332"/>
    <n v="87.37"/>
    <n v="1.51"/>
    <n v="-1.31"/>
    <x v="1"/>
    <x v="1"/>
  </r>
  <r>
    <x v="18"/>
    <x v="79"/>
    <x v="3"/>
    <n v="39.6"/>
    <n v="39.69"/>
    <n v="37.49"/>
    <n v="39.06"/>
    <n v="38.234952864394486"/>
    <n v="1379"/>
    <n v="41"/>
    <n v="52726"/>
    <n v="1194"/>
    <n v="86.58"/>
    <n v="2.2000000000000002"/>
    <n v="-0.54"/>
    <x v="1"/>
    <x v="1"/>
  </r>
  <r>
    <x v="18"/>
    <x v="80"/>
    <x v="3"/>
    <n v="41.23"/>
    <n v="41.23"/>
    <n v="37.97"/>
    <n v="39.47"/>
    <n v="39.266545784224839"/>
    <n v="2206"/>
    <n v="44"/>
    <n v="86622"/>
    <n v="1363"/>
    <n v="61.79"/>
    <n v="3.26"/>
    <n v="-1.76"/>
    <x v="1"/>
    <x v="0"/>
  </r>
  <r>
    <x v="18"/>
    <x v="81"/>
    <x v="4"/>
    <n v="39.380000000000003"/>
    <n v="39.5"/>
    <n v="36.549999999999997"/>
    <n v="39.15"/>
    <n v="38.943674176776433"/>
    <n v="1154"/>
    <n v="29"/>
    <n v="44941"/>
    <n v="1046"/>
    <n v="90.64"/>
    <n v="2.95"/>
    <n v="-0.23"/>
    <x v="1"/>
    <x v="1"/>
  </r>
  <r>
    <x v="18"/>
    <x v="82"/>
    <x v="4"/>
    <n v="37.9"/>
    <n v="39.39"/>
    <n v="37.6"/>
    <n v="39.39"/>
    <n v="38.692672413793105"/>
    <n v="2320"/>
    <n v="23"/>
    <n v="89767"/>
    <n v="1732"/>
    <n v="74.66"/>
    <n v="1.79"/>
    <n v="1.49"/>
    <x v="0"/>
    <x v="0"/>
  </r>
  <r>
    <x v="18"/>
    <x v="83"/>
    <x v="4"/>
    <n v="37.299999999999997"/>
    <n v="38"/>
    <n v="36.020000000000003"/>
    <n v="37.9"/>
    <n v="37.351103300136693"/>
    <n v="5121"/>
    <n v="47"/>
    <n v="191275"/>
    <n v="3819"/>
    <n v="74.58"/>
    <n v="1.98"/>
    <n v="0.6"/>
    <x v="0"/>
    <x v="0"/>
  </r>
  <r>
    <x v="18"/>
    <x v="84"/>
    <x v="4"/>
    <n v="37.15"/>
    <n v="39.99"/>
    <n v="37"/>
    <n v="37.29"/>
    <n v="37.904356060606062"/>
    <n v="1056"/>
    <n v="20"/>
    <n v="40027"/>
    <n v="647"/>
    <n v="61.27"/>
    <n v="2.99"/>
    <n v="0.14000000000000001"/>
    <x v="0"/>
    <x v="0"/>
  </r>
  <r>
    <x v="18"/>
    <x v="85"/>
    <x v="4"/>
    <n v="41.95"/>
    <n v="41.95"/>
    <n v="36.11"/>
    <n v="37.119999999999997"/>
    <n v="37.053317053317052"/>
    <n v="4914"/>
    <n v="62"/>
    <n v="182080"/>
    <n v="3758"/>
    <n v="76.48"/>
    <n v="5.84"/>
    <n v="-4.83"/>
    <x v="1"/>
    <x v="0"/>
  </r>
  <r>
    <x v="18"/>
    <x v="86"/>
    <x v="0"/>
    <n v="37"/>
    <n v="37"/>
    <n v="33"/>
    <n v="35.299999999999997"/>
    <n v="36.242685025817558"/>
    <n v="581"/>
    <n v="14"/>
    <n v="21057"/>
    <n v="540"/>
    <n v="92.94"/>
    <n v="4"/>
    <n v="-1.7"/>
    <x v="1"/>
    <x v="1"/>
  </r>
  <r>
    <x v="18"/>
    <x v="87"/>
    <x v="0"/>
    <n v="35.799999999999997"/>
    <n v="37"/>
    <n v="35.5"/>
    <n v="35.69"/>
    <n v="36.956998683633174"/>
    <n v="2279"/>
    <n v="21"/>
    <n v="84225"/>
    <n v="1715"/>
    <n v="75.25"/>
    <n v="1.5"/>
    <n v="-0.11"/>
    <x v="1"/>
    <x v="0"/>
  </r>
  <r>
    <x v="18"/>
    <x v="88"/>
    <x v="0"/>
    <n v="37.9"/>
    <n v="37.9"/>
    <n v="36.49"/>
    <n v="36.5"/>
    <n v="37.220887245841034"/>
    <n v="2164"/>
    <n v="29"/>
    <n v="80546"/>
    <n v="1455"/>
    <n v="67.239999999999995"/>
    <n v="1.41"/>
    <n v="-1.4"/>
    <x v="1"/>
    <x v="0"/>
  </r>
  <r>
    <x v="18"/>
    <x v="89"/>
    <x v="0"/>
    <n v="36.5"/>
    <n v="39.5"/>
    <n v="36.5"/>
    <n v="36.83"/>
    <n v="37.2035175879397"/>
    <n v="1194"/>
    <n v="25"/>
    <n v="44421"/>
    <n v="745"/>
    <n v="62.4"/>
    <n v="3"/>
    <n v="0.33"/>
    <x v="0"/>
    <x v="0"/>
  </r>
  <r>
    <x v="18"/>
    <x v="90"/>
    <x v="0"/>
    <n v="38"/>
    <n v="38"/>
    <n v="37.5"/>
    <n v="38"/>
    <n v="37.963210702341136"/>
    <n v="2093"/>
    <n v="26"/>
    <n v="79457"/>
    <n v="2093"/>
    <n v="100"/>
    <n v="0.5"/>
    <n v="0"/>
    <x v="1"/>
    <x v="1"/>
  </r>
  <r>
    <x v="18"/>
    <x v="91"/>
    <x v="1"/>
    <n v="38.5"/>
    <n v="40"/>
    <n v="37"/>
    <n v="37.11"/>
    <n v="38.151995770552475"/>
    <n v="3783"/>
    <n v="47"/>
    <n v="144329"/>
    <n v="3319"/>
    <n v="87.73"/>
    <n v="3"/>
    <n v="-1.39"/>
    <x v="1"/>
    <x v="1"/>
  </r>
  <r>
    <x v="18"/>
    <x v="92"/>
    <x v="2"/>
    <n v="39.5"/>
    <n v="39.5"/>
    <n v="37.5"/>
    <n v="37.979999999999997"/>
    <n v="38.082164328657313"/>
    <n v="499"/>
    <n v="22"/>
    <n v="19003"/>
    <n v="479"/>
    <n v="95.99"/>
    <n v="2"/>
    <n v="-1.52"/>
    <x v="1"/>
    <x v="1"/>
  </r>
  <r>
    <x v="18"/>
    <x v="93"/>
    <x v="2"/>
    <n v="39.83"/>
    <n v="41.44"/>
    <n v="38"/>
    <n v="38.96"/>
    <n v="38.751728608470181"/>
    <n v="4628"/>
    <n v="27"/>
    <n v="179343"/>
    <n v="4604"/>
    <n v="99.48"/>
    <n v="3.44"/>
    <n v="-0.87"/>
    <x v="1"/>
    <x v="1"/>
  </r>
  <r>
    <x v="18"/>
    <x v="94"/>
    <x v="2"/>
    <n v="40.19"/>
    <n v="40.200000000000003"/>
    <n v="39.6"/>
    <n v="39.64"/>
    <n v="39.887550200803211"/>
    <n v="249"/>
    <n v="10"/>
    <n v="9932"/>
    <n v="248"/>
    <n v="99.6"/>
    <n v="0.6"/>
    <n v="-0.55000000000000004"/>
    <x v="1"/>
    <x v="1"/>
  </r>
  <r>
    <x v="18"/>
    <x v="95"/>
    <x v="3"/>
    <n v="41.99"/>
    <n v="41.99"/>
    <n v="39.630000000000003"/>
    <n v="40.19"/>
    <n v="40.410185185185185"/>
    <n v="3240"/>
    <n v="46"/>
    <n v="130929"/>
    <n v="1994"/>
    <n v="61.54"/>
    <n v="2.36"/>
    <n v="-1.8"/>
    <x v="1"/>
    <x v="0"/>
  </r>
  <r>
    <x v="18"/>
    <x v="96"/>
    <x v="3"/>
    <n v="43.4"/>
    <n v="43.4"/>
    <n v="39.51"/>
    <n v="41.63"/>
    <n v="41.935753749013415"/>
    <n v="6335"/>
    <n v="89"/>
    <n v="265663"/>
    <n v="4159"/>
    <n v="65.650000000000006"/>
    <n v="3.89"/>
    <n v="-1.77"/>
    <x v="1"/>
    <x v="0"/>
  </r>
  <r>
    <x v="18"/>
    <x v="97"/>
    <x v="3"/>
    <n v="40.770000000000003"/>
    <n v="42"/>
    <n v="40.770000000000003"/>
    <n v="41.48"/>
    <n v="41.464122694905967"/>
    <n v="5477"/>
    <n v="48"/>
    <n v="227099"/>
    <n v="2827"/>
    <n v="51.62"/>
    <n v="1.23"/>
    <n v="0.71"/>
    <x v="0"/>
    <x v="0"/>
  </r>
  <r>
    <x v="18"/>
    <x v="98"/>
    <x v="3"/>
    <n v="44"/>
    <n v="44"/>
    <n v="39.81"/>
    <n v="40.57"/>
    <n v="41.347773972602738"/>
    <n v="5840"/>
    <n v="100"/>
    <n v="241471"/>
    <n v="4303"/>
    <n v="73.680000000000007"/>
    <n v="4.1900000000000004"/>
    <n v="-3.43"/>
    <x v="1"/>
    <x v="0"/>
  </r>
  <r>
    <x v="18"/>
    <x v="99"/>
    <x v="3"/>
    <n v="40.78"/>
    <n v="40.78"/>
    <n v="38.5"/>
    <n v="39.21"/>
    <n v="39.686135093956324"/>
    <n v="1969"/>
    <n v="16"/>
    <n v="78142"/>
    <n v="1779"/>
    <n v="90.35"/>
    <n v="2.2799999999999998"/>
    <n v="-1.57"/>
    <x v="1"/>
    <x v="1"/>
  </r>
  <r>
    <x v="18"/>
    <x v="100"/>
    <x v="4"/>
    <n v="37.6"/>
    <n v="39.799999999999997"/>
    <n v="37.6"/>
    <n v="38.99"/>
    <n v="38.282990654205605"/>
    <n v="2675"/>
    <n v="18"/>
    <n v="102407"/>
    <n v="1738"/>
    <n v="64.97"/>
    <n v="2.2000000000000002"/>
    <n v="1.39"/>
    <x v="0"/>
    <x v="0"/>
  </r>
  <r>
    <x v="18"/>
    <x v="101"/>
    <x v="4"/>
    <n v="40"/>
    <n v="40.99"/>
    <n v="38.1"/>
    <n v="38.93"/>
    <n v="38.82772494513533"/>
    <n v="2734"/>
    <n v="29"/>
    <n v="106155"/>
    <n v="2476"/>
    <n v="90.56"/>
    <n v="2.89"/>
    <n v="-1.07"/>
    <x v="1"/>
    <x v="1"/>
  </r>
  <r>
    <x v="18"/>
    <x v="102"/>
    <x v="4"/>
    <n v="41.6"/>
    <n v="41.6"/>
    <n v="40"/>
    <n v="40"/>
    <n v="40.700000000000003"/>
    <n v="100"/>
    <n v="4"/>
    <n v="4070"/>
    <n v="100"/>
    <n v="100"/>
    <n v="1.6"/>
    <n v="-1.6"/>
    <x v="1"/>
    <x v="1"/>
  </r>
  <r>
    <x v="18"/>
    <x v="103"/>
    <x v="0"/>
    <n v="39.26"/>
    <n v="39.270000000000003"/>
    <n v="39.26"/>
    <n v="39.270000000000003"/>
    <n v="39.268041237113401"/>
    <n v="388"/>
    <n v="5"/>
    <n v="15236"/>
    <n v="388"/>
    <n v="100"/>
    <n v="0.01"/>
    <n v="0.01"/>
    <x v="0"/>
    <x v="1"/>
  </r>
  <r>
    <x v="18"/>
    <x v="104"/>
    <x v="0"/>
    <n v="42.46"/>
    <n v="42.46"/>
    <n v="39"/>
    <n v="39.26"/>
    <n v="40.961373390557938"/>
    <n v="233"/>
    <n v="17"/>
    <n v="9544"/>
    <n v="217"/>
    <n v="93.13"/>
    <n v="3.46"/>
    <n v="-3.2"/>
    <x v="1"/>
    <x v="1"/>
  </r>
  <r>
    <x v="18"/>
    <x v="105"/>
    <x v="0"/>
    <n v="35.07"/>
    <n v="40"/>
    <n v="35.07"/>
    <n v="39.32"/>
    <n v="38.721311475409834"/>
    <n v="366"/>
    <n v="9"/>
    <n v="14172"/>
    <n v="361"/>
    <n v="98.63"/>
    <n v="4.93"/>
    <n v="4.25"/>
    <x v="0"/>
    <x v="1"/>
  </r>
  <r>
    <x v="18"/>
    <x v="106"/>
    <x v="0"/>
    <n v="35"/>
    <n v="39.96"/>
    <n v="35"/>
    <n v="38"/>
    <n v="38.121107266435985"/>
    <n v="1445"/>
    <n v="26"/>
    <n v="55085"/>
    <n v="1290"/>
    <n v="89.27"/>
    <n v="4.96"/>
    <n v="3"/>
    <x v="0"/>
    <x v="1"/>
  </r>
  <r>
    <x v="18"/>
    <x v="107"/>
    <x v="1"/>
    <n v="43.5"/>
    <n v="43.5"/>
    <n v="39.130000000000003"/>
    <n v="39.200000000000003"/>
    <n v="39.904104741684357"/>
    <n v="2826"/>
    <n v="27"/>
    <n v="112769"/>
    <n v="2611"/>
    <n v="92.39"/>
    <n v="4.37"/>
    <n v="-4.3"/>
    <x v="1"/>
    <x v="1"/>
  </r>
  <r>
    <x v="18"/>
    <x v="108"/>
    <x v="1"/>
    <n v="41.51"/>
    <n v="42.9"/>
    <n v="40.14"/>
    <n v="40.82"/>
    <n v="41.699316628701595"/>
    <n v="878"/>
    <n v="15"/>
    <n v="36612"/>
    <n v="844"/>
    <n v="96.13"/>
    <n v="2.76"/>
    <n v="-0.69"/>
    <x v="1"/>
    <x v="1"/>
  </r>
  <r>
    <x v="18"/>
    <x v="109"/>
    <x v="1"/>
    <n v="43.5"/>
    <n v="43.5"/>
    <n v="39.090000000000003"/>
    <n v="41.95"/>
    <n v="41.957446808510639"/>
    <n v="940"/>
    <n v="26"/>
    <n v="39440"/>
    <n v="644"/>
    <n v="68.510000000000005"/>
    <n v="4.41"/>
    <n v="-1.55"/>
    <x v="1"/>
    <x v="0"/>
  </r>
  <r>
    <x v="18"/>
    <x v="110"/>
    <x v="1"/>
    <n v="44.9"/>
    <n v="44.9"/>
    <n v="40.909999999999997"/>
    <n v="41.1"/>
    <n v="42.102339181286553"/>
    <n v="1026"/>
    <n v="11"/>
    <n v="43197"/>
    <n v="1026"/>
    <n v="100"/>
    <n v="3.99"/>
    <n v="-3.8"/>
    <x v="1"/>
    <x v="1"/>
  </r>
  <r>
    <x v="18"/>
    <x v="111"/>
    <x v="2"/>
    <n v="43.8"/>
    <n v="43.8"/>
    <n v="39.07"/>
    <n v="39.57"/>
    <n v="41.816186107470514"/>
    <n v="6104"/>
    <n v="61"/>
    <n v="255246"/>
    <n v="2841"/>
    <n v="46.54"/>
    <n v="4.7300000000000004"/>
    <n v="-4.2300000000000004"/>
    <x v="1"/>
    <x v="0"/>
  </r>
  <r>
    <x v="18"/>
    <x v="112"/>
    <x v="2"/>
    <n v="36"/>
    <n v="41"/>
    <n v="35.71"/>
    <n v="39.04"/>
    <n v="38.414502529510962"/>
    <n v="2965"/>
    <n v="53"/>
    <n v="113899"/>
    <n v="2274"/>
    <n v="76.69"/>
    <n v="5.29"/>
    <n v="3.04"/>
    <x v="0"/>
    <x v="0"/>
  </r>
  <r>
    <x v="18"/>
    <x v="113"/>
    <x v="2"/>
    <n v="41.5"/>
    <n v="43.48"/>
    <n v="35.299999999999997"/>
    <n v="39.49"/>
    <n v="38.437102034477405"/>
    <n v="12878"/>
    <n v="46"/>
    <n v="494993"/>
    <n v="9747"/>
    <n v="75.69"/>
    <n v="8.18"/>
    <n v="-2.0099999999999998"/>
    <x v="1"/>
    <x v="0"/>
  </r>
  <r>
    <x v="18"/>
    <x v="114"/>
    <x v="2"/>
    <n v="42.79"/>
    <n v="44.97"/>
    <n v="41.32"/>
    <n v="41.88"/>
    <n v="42.781825624232503"/>
    <n v="2443"/>
    <n v="27"/>
    <n v="104516"/>
    <n v="1822"/>
    <n v="74.58"/>
    <n v="3.65"/>
    <n v="-0.91"/>
    <x v="1"/>
    <x v="0"/>
  </r>
  <r>
    <x v="18"/>
    <x v="115"/>
    <x v="2"/>
    <n v="43.39"/>
    <n v="43.39"/>
    <n v="43"/>
    <n v="43"/>
    <n v="43.2109375"/>
    <n v="128"/>
    <n v="3"/>
    <n v="5531"/>
    <n v="128"/>
    <n v="100"/>
    <n v="0.39"/>
    <n v="-0.39"/>
    <x v="1"/>
    <x v="1"/>
  </r>
  <r>
    <x v="18"/>
    <x v="116"/>
    <x v="3"/>
    <n v="43.4"/>
    <n v="43.4"/>
    <n v="42.61"/>
    <n v="42.65"/>
    <n v="42.664351851851855"/>
    <n v="432"/>
    <n v="14"/>
    <n v="18431"/>
    <n v="428"/>
    <n v="99.07"/>
    <n v="0.79"/>
    <n v="-0.75"/>
    <x v="1"/>
    <x v="1"/>
  </r>
  <r>
    <x v="18"/>
    <x v="117"/>
    <x v="3"/>
    <n v="46"/>
    <n v="46.69"/>
    <n v="42.5"/>
    <n v="43.05"/>
    <n v="44.36241610738255"/>
    <n v="6109"/>
    <n v="67"/>
    <n v="271010"/>
    <n v="3713"/>
    <n v="60.78"/>
    <n v="4.1900000000000004"/>
    <n v="-2.95"/>
    <x v="1"/>
    <x v="0"/>
  </r>
  <r>
    <x v="18"/>
    <x v="118"/>
    <x v="3"/>
    <n v="43.3"/>
    <n v="43.51"/>
    <n v="41.5"/>
    <n v="41.54"/>
    <n v="42.149068322981364"/>
    <n v="1449"/>
    <n v="34"/>
    <n v="61074"/>
    <n v="1230"/>
    <n v="84.89"/>
    <n v="2.0099999999999998"/>
    <n v="-1.76"/>
    <x v="1"/>
    <x v="1"/>
  </r>
  <r>
    <x v="18"/>
    <x v="119"/>
    <x v="3"/>
    <n v="43.7"/>
    <n v="43.7"/>
    <n v="42.37"/>
    <n v="43.51"/>
    <n v="43.573529411764703"/>
    <n v="68"/>
    <n v="8"/>
    <n v="2963"/>
    <n v="65"/>
    <n v="95.59"/>
    <n v="1.33"/>
    <n v="-0.19"/>
    <x v="1"/>
    <x v="1"/>
  </r>
  <r>
    <x v="18"/>
    <x v="120"/>
    <x v="3"/>
    <n v="46.5"/>
    <n v="46.5"/>
    <n v="40.69"/>
    <n v="43.91"/>
    <n v="43.173913043478258"/>
    <n v="299"/>
    <n v="19"/>
    <n v="12909"/>
    <n v="276"/>
    <n v="92.31"/>
    <n v="5.81"/>
    <n v="-2.59"/>
    <x v="1"/>
    <x v="1"/>
  </r>
  <r>
    <x v="18"/>
    <x v="121"/>
    <x v="4"/>
    <n v="44"/>
    <n v="45"/>
    <n v="41.11"/>
    <n v="44.5"/>
    <n v="41.612521150592215"/>
    <n v="591"/>
    <n v="13"/>
    <n v="24593"/>
    <n v="540"/>
    <n v="91.37"/>
    <n v="3.89"/>
    <n v="0.5"/>
    <x v="0"/>
    <x v="1"/>
  </r>
  <r>
    <x v="18"/>
    <x v="122"/>
    <x v="4"/>
    <n v="44"/>
    <n v="44"/>
    <n v="40.6"/>
    <n v="43.8"/>
    <n v="43.792592592592591"/>
    <n v="810"/>
    <n v="12"/>
    <n v="35472"/>
    <n v="806"/>
    <n v="99.51"/>
    <n v="3.4"/>
    <n v="-0.2"/>
    <x v="1"/>
    <x v="1"/>
  </r>
  <r>
    <x v="18"/>
    <x v="123"/>
    <x v="4"/>
    <n v="42.5"/>
    <n v="45"/>
    <n v="42.5"/>
    <n v="43.88"/>
    <n v="44.368663594470043"/>
    <n v="217"/>
    <n v="8"/>
    <n v="9628"/>
    <n v="167"/>
    <n v="76.959999999999994"/>
    <n v="2.5"/>
    <n v="1.38"/>
    <x v="0"/>
    <x v="0"/>
  </r>
  <r>
    <x v="18"/>
    <x v="124"/>
    <x v="4"/>
    <n v="40.01"/>
    <n v="46"/>
    <n v="40.01"/>
    <n v="45.64"/>
    <n v="43.99640287769784"/>
    <n v="278"/>
    <n v="45"/>
    <n v="12231"/>
    <n v="178"/>
    <n v="64.03"/>
    <n v="5.99"/>
    <n v="5.63"/>
    <x v="0"/>
    <x v="0"/>
  </r>
  <r>
    <x v="18"/>
    <x v="125"/>
    <x v="0"/>
    <n v="42"/>
    <n v="45.75"/>
    <n v="42"/>
    <n v="43.96"/>
    <n v="43.485776805251639"/>
    <n v="914"/>
    <n v="22"/>
    <n v="39746"/>
    <n v="502"/>
    <n v="54.92"/>
    <n v="3.75"/>
    <n v="1.96"/>
    <x v="0"/>
    <x v="0"/>
  </r>
  <r>
    <x v="18"/>
    <x v="126"/>
    <x v="0"/>
    <n v="45.5"/>
    <n v="45.8"/>
    <n v="45.5"/>
    <n v="45.6"/>
    <n v="45.581081081081081"/>
    <n v="74"/>
    <n v="5"/>
    <n v="3373"/>
    <n v="74"/>
    <n v="100"/>
    <n v="0.3"/>
    <n v="0.1"/>
    <x v="0"/>
    <x v="1"/>
  </r>
  <r>
    <x v="18"/>
    <x v="127"/>
    <x v="0"/>
    <n v="43.94"/>
    <n v="46"/>
    <n v="43.65"/>
    <n v="45.8"/>
    <n v="44.744234800838576"/>
    <n v="2385"/>
    <n v="55"/>
    <n v="106715"/>
    <n v="2055"/>
    <n v="86.16"/>
    <n v="2.35"/>
    <n v="1.86"/>
    <x v="0"/>
    <x v="1"/>
  </r>
  <r>
    <x v="18"/>
    <x v="128"/>
    <x v="0"/>
    <n v="40"/>
    <n v="45.7"/>
    <n v="40"/>
    <n v="43.65"/>
    <n v="43.763157894736842"/>
    <n v="342"/>
    <n v="31"/>
    <n v="14967"/>
    <n v="245"/>
    <n v="71.64"/>
    <n v="5.7"/>
    <n v="3.65"/>
    <x v="0"/>
    <x v="0"/>
  </r>
  <r>
    <x v="18"/>
    <x v="129"/>
    <x v="0"/>
    <n v="43.31"/>
    <n v="45"/>
    <n v="39"/>
    <n v="44.85"/>
    <n v="42.995722433460074"/>
    <n v="2104"/>
    <n v="53"/>
    <n v="90463"/>
    <n v="1124"/>
    <n v="53.42"/>
    <n v="6"/>
    <n v="1.54"/>
    <x v="0"/>
    <x v="0"/>
  </r>
  <r>
    <x v="18"/>
    <x v="130"/>
    <x v="2"/>
    <n v="48.97"/>
    <n v="48.99"/>
    <n v="41.1"/>
    <n v="43.31"/>
    <n v="44.632298136645964"/>
    <n v="3220"/>
    <n v="55"/>
    <n v="143716"/>
    <n v="1596"/>
    <n v="49.57"/>
    <n v="7.89"/>
    <n v="-5.66"/>
    <x v="1"/>
    <x v="0"/>
  </r>
  <r>
    <x v="18"/>
    <x v="131"/>
    <x v="2"/>
    <n v="38.6"/>
    <n v="47.99"/>
    <n v="38.6"/>
    <n v="44.04"/>
    <n v="43.948081264108353"/>
    <n v="1329"/>
    <n v="53"/>
    <n v="58407"/>
    <n v="1116"/>
    <n v="83.97"/>
    <n v="9.39"/>
    <n v="5.44"/>
    <x v="0"/>
    <x v="1"/>
  </r>
  <r>
    <x v="18"/>
    <x v="132"/>
    <x v="2"/>
    <n v="43"/>
    <n v="43"/>
    <n v="40.01"/>
    <n v="42"/>
    <n v="41.729746070133011"/>
    <n v="3308"/>
    <n v="21"/>
    <n v="138042"/>
    <n v="1306"/>
    <n v="39.479999999999997"/>
    <n v="2.99"/>
    <n v="-1"/>
    <x v="1"/>
    <x v="0"/>
  </r>
  <r>
    <x v="18"/>
    <x v="133"/>
    <x v="2"/>
    <n v="45.5"/>
    <n v="45.99"/>
    <n v="41"/>
    <n v="43"/>
    <n v="44.399141630901291"/>
    <n v="1864"/>
    <n v="37"/>
    <n v="82760"/>
    <n v="1652"/>
    <n v="88.63"/>
    <n v="4.99"/>
    <n v="-2.5"/>
    <x v="1"/>
    <x v="1"/>
  </r>
  <r>
    <x v="18"/>
    <x v="134"/>
    <x v="3"/>
    <n v="45"/>
    <n v="45"/>
    <n v="44.28"/>
    <n v="45"/>
    <n v="44.404580152671755"/>
    <n v="131"/>
    <n v="5"/>
    <n v="5817"/>
    <n v="131"/>
    <n v="100"/>
    <n v="0.72"/>
    <n v="0"/>
    <x v="1"/>
    <x v="1"/>
  </r>
  <r>
    <x v="18"/>
    <x v="135"/>
    <x v="3"/>
    <n v="47.98"/>
    <n v="47.98"/>
    <n v="43.01"/>
    <n v="44.06"/>
    <n v="45.989177489177486"/>
    <n v="462"/>
    <n v="44"/>
    <n v="21247"/>
    <n v="317"/>
    <n v="68.61"/>
    <n v="4.97"/>
    <n v="-3.92"/>
    <x v="1"/>
    <x v="0"/>
  </r>
  <r>
    <x v="18"/>
    <x v="136"/>
    <x v="3"/>
    <n v="43"/>
    <n v="47.99"/>
    <n v="41.21"/>
    <n v="44"/>
    <n v="45.147906976744189"/>
    <n v="1075"/>
    <n v="20"/>
    <n v="48534"/>
    <n v="934"/>
    <n v="86.88"/>
    <n v="6.78"/>
    <n v="1"/>
    <x v="0"/>
    <x v="1"/>
  </r>
  <r>
    <x v="18"/>
    <x v="137"/>
    <x v="3"/>
    <n v="40.56"/>
    <n v="44.94"/>
    <n v="40.56"/>
    <n v="43.13"/>
    <n v="42.263157894736842"/>
    <n v="95"/>
    <n v="10"/>
    <n v="4015"/>
    <n v="95"/>
    <n v="100"/>
    <n v="4.38"/>
    <n v="2.57"/>
    <x v="0"/>
    <x v="1"/>
  </r>
  <r>
    <x v="18"/>
    <x v="138"/>
    <x v="3"/>
    <n v="42.88"/>
    <n v="45"/>
    <n v="39.299999999999997"/>
    <n v="40.56"/>
    <n v="41.805747126436785"/>
    <n v="1740"/>
    <n v="26"/>
    <n v="72742"/>
    <n v="1073"/>
    <n v="61.67"/>
    <n v="5.7"/>
    <n v="-2.3199999999999998"/>
    <x v="1"/>
    <x v="0"/>
  </r>
  <r>
    <x v="18"/>
    <x v="139"/>
    <x v="4"/>
    <n v="45"/>
    <n v="49.7"/>
    <n v="43.75"/>
    <n v="43.75"/>
    <n v="44.590643274853804"/>
    <n v="342"/>
    <n v="15"/>
    <n v="15250"/>
    <n v="237"/>
    <n v="69.3"/>
    <n v="5.95"/>
    <n v="-1.25"/>
    <x v="1"/>
    <x v="0"/>
  </r>
  <r>
    <x v="18"/>
    <x v="140"/>
    <x v="4"/>
    <n v="45.99"/>
    <n v="45.99"/>
    <n v="45"/>
    <n v="45.01"/>
    <n v="45.161870503597122"/>
    <n v="1112"/>
    <n v="10"/>
    <n v="50220"/>
    <n v="1001"/>
    <n v="90.02"/>
    <n v="0.99"/>
    <n v="-0.98"/>
    <x v="1"/>
    <x v="1"/>
  </r>
  <r>
    <x v="18"/>
    <x v="141"/>
    <x v="4"/>
    <n v="45.59"/>
    <n v="45.59"/>
    <n v="45"/>
    <n v="45.51"/>
    <n v="45.530017152658665"/>
    <n v="583"/>
    <n v="11"/>
    <n v="26544"/>
    <n v="583"/>
    <n v="100"/>
    <n v="0.59"/>
    <n v="-0.08"/>
    <x v="1"/>
    <x v="1"/>
  </r>
  <r>
    <x v="18"/>
    <x v="142"/>
    <x v="4"/>
    <n v="49"/>
    <n v="49"/>
    <n v="45.59"/>
    <n v="45.59"/>
    <n v="45.902571041948576"/>
    <n v="739"/>
    <n v="27"/>
    <n v="33922"/>
    <n v="720"/>
    <n v="97.43"/>
    <n v="3.41"/>
    <n v="-3.41"/>
    <x v="1"/>
    <x v="1"/>
  </r>
  <r>
    <x v="18"/>
    <x v="143"/>
    <x v="4"/>
    <n v="49.5"/>
    <n v="49.5"/>
    <n v="41.3"/>
    <n v="47.21"/>
    <n v="46.611570247933884"/>
    <n v="605"/>
    <n v="33"/>
    <n v="28200"/>
    <n v="457"/>
    <n v="75.540000000000006"/>
    <n v="8.1999999999999993"/>
    <n v="-2.29"/>
    <x v="1"/>
    <x v="0"/>
  </r>
  <r>
    <x v="18"/>
    <x v="144"/>
    <x v="0"/>
    <n v="47.22"/>
    <n v="48.64"/>
    <n v="47.22"/>
    <n v="47.79"/>
    <n v="47.7"/>
    <n v="10"/>
    <n v="2"/>
    <n v="477"/>
    <n v="10"/>
    <n v="100"/>
    <n v="1.42"/>
    <n v="0.56999999999999995"/>
    <x v="0"/>
    <x v="1"/>
  </r>
  <r>
    <x v="18"/>
    <x v="145"/>
    <x v="0"/>
    <n v="46.45"/>
    <n v="49.43"/>
    <n v="46.45"/>
    <n v="48.69"/>
    <n v="47.823891625615765"/>
    <n v="812"/>
    <n v="13"/>
    <n v="38833"/>
    <n v="755"/>
    <n v="92.98"/>
    <n v="2.98"/>
    <n v="2.2400000000000002"/>
    <x v="0"/>
    <x v="1"/>
  </r>
  <r>
    <x v="18"/>
    <x v="146"/>
    <x v="0"/>
    <n v="48"/>
    <n v="49.79"/>
    <n v="46"/>
    <n v="47.37"/>
    <n v="47.187925170068027"/>
    <n v="1176"/>
    <n v="33"/>
    <n v="55493"/>
    <n v="1060"/>
    <n v="90.14"/>
    <n v="3.79"/>
    <n v="-0.63"/>
    <x v="1"/>
    <x v="1"/>
  </r>
  <r>
    <x v="18"/>
    <x v="147"/>
    <x v="0"/>
    <n v="48.99"/>
    <n v="48.99"/>
    <n v="48.5"/>
    <n v="48.6"/>
    <n v="48.632911392405063"/>
    <n v="79"/>
    <n v="11"/>
    <n v="3842"/>
    <n v="67"/>
    <n v="84.81"/>
    <n v="0.49"/>
    <n v="-0.39"/>
    <x v="1"/>
    <x v="1"/>
  </r>
  <r>
    <x v="18"/>
    <x v="148"/>
    <x v="0"/>
    <n v="46.35"/>
    <n v="49.3"/>
    <n v="46.35"/>
    <n v="49"/>
    <n v="47.11469534050179"/>
    <n v="279"/>
    <n v="11"/>
    <n v="13145"/>
    <n v="270"/>
    <n v="96.77"/>
    <n v="2.95"/>
    <n v="2.65"/>
    <x v="0"/>
    <x v="1"/>
  </r>
  <r>
    <x v="18"/>
    <x v="149"/>
    <x v="0"/>
    <n v="51.65"/>
    <n v="51.65"/>
    <n v="50"/>
    <n v="50.62"/>
    <n v="51.126984126984127"/>
    <n v="315"/>
    <n v="15"/>
    <n v="16105"/>
    <n v="300"/>
    <n v="95.24"/>
    <n v="1.65"/>
    <n v="-1.03"/>
    <x v="1"/>
    <x v="1"/>
  </r>
  <r>
    <x v="18"/>
    <x v="150"/>
    <x v="2"/>
    <n v="52"/>
    <n v="52"/>
    <n v="48.65"/>
    <n v="48.73"/>
    <n v="49.208499335989373"/>
    <n v="753"/>
    <n v="29"/>
    <n v="37054"/>
    <n v="675"/>
    <n v="89.64"/>
    <n v="3.35"/>
    <n v="-3.27"/>
    <x v="1"/>
    <x v="1"/>
  </r>
  <r>
    <x v="18"/>
    <x v="151"/>
    <x v="2"/>
    <n v="50.48"/>
    <n v="50.48"/>
    <n v="49.8"/>
    <n v="49.8"/>
    <n v="49.984452530598745"/>
    <n v="3023"/>
    <n v="13"/>
    <n v="151103"/>
    <n v="3023"/>
    <n v="100"/>
    <n v="0.68"/>
    <n v="-0.68"/>
    <x v="1"/>
    <x v="1"/>
  </r>
  <r>
    <x v="18"/>
    <x v="152"/>
    <x v="2"/>
    <n v="49.98"/>
    <n v="49.98"/>
    <n v="48"/>
    <n v="49.49"/>
    <n v="48.908427876823339"/>
    <n v="1234"/>
    <n v="31"/>
    <n v="60353"/>
    <n v="930"/>
    <n v="75.36"/>
    <n v="1.98"/>
    <n v="-0.49"/>
    <x v="1"/>
    <x v="0"/>
  </r>
  <r>
    <x v="18"/>
    <x v="153"/>
    <x v="2"/>
    <n v="46"/>
    <n v="50.06"/>
    <n v="45.52"/>
    <n v="45.87"/>
    <n v="48.123169681309214"/>
    <n v="3483"/>
    <n v="52"/>
    <n v="167613"/>
    <n v="3328"/>
    <n v="95.55"/>
    <n v="4.54"/>
    <n v="-0.13"/>
    <x v="1"/>
    <x v="1"/>
  </r>
  <r>
    <x v="18"/>
    <x v="154"/>
    <x v="2"/>
    <n v="50"/>
    <n v="50"/>
    <n v="44.25"/>
    <n v="45.54"/>
    <n v="45.765638512539638"/>
    <n v="3469"/>
    <n v="55"/>
    <n v="158761"/>
    <n v="2252"/>
    <n v="64.92"/>
    <n v="5.75"/>
    <n v="-4.46"/>
    <x v="1"/>
    <x v="0"/>
  </r>
  <r>
    <x v="18"/>
    <x v="155"/>
    <x v="3"/>
    <n v="47.71"/>
    <n v="49"/>
    <n v="46.16"/>
    <n v="48.99"/>
    <n v="47.388198757763973"/>
    <n v="322"/>
    <n v="15"/>
    <n v="15259"/>
    <n v="321"/>
    <n v="99.69"/>
    <n v="2.84"/>
    <n v="1.28"/>
    <x v="0"/>
    <x v="1"/>
  </r>
  <r>
    <x v="18"/>
    <x v="156"/>
    <x v="3"/>
    <n v="51"/>
    <n v="51"/>
    <n v="47.26"/>
    <n v="47.71"/>
    <n v="48.54912215166231"/>
    <n v="2677"/>
    <n v="43"/>
    <n v="129966"/>
    <n v="2380"/>
    <n v="88.91"/>
    <n v="3.74"/>
    <n v="-3.29"/>
    <x v="1"/>
    <x v="1"/>
  </r>
  <r>
    <x v="18"/>
    <x v="157"/>
    <x v="3"/>
    <n v="53.5"/>
    <n v="53.5"/>
    <n v="47.2"/>
    <n v="50"/>
    <n v="50.633637548891784"/>
    <n v="767"/>
    <n v="25"/>
    <n v="38836"/>
    <n v="147"/>
    <n v="19.170000000000002"/>
    <n v="6.3"/>
    <n v="-3.5"/>
    <x v="1"/>
    <x v="0"/>
  </r>
  <r>
    <x v="18"/>
    <x v="158"/>
    <x v="3"/>
    <n v="47.9"/>
    <n v="50.34"/>
    <n v="47.8"/>
    <n v="49.1"/>
    <n v="48.236535662299858"/>
    <n v="4122"/>
    <n v="57"/>
    <n v="198831"/>
    <n v="3920"/>
    <n v="95.1"/>
    <n v="2.54"/>
    <n v="1.2"/>
    <x v="0"/>
    <x v="1"/>
  </r>
  <r>
    <x v="18"/>
    <x v="159"/>
    <x v="3"/>
    <n v="48"/>
    <n v="48"/>
    <n v="45.25"/>
    <n v="45.78"/>
    <n v="46.963756177924218"/>
    <n v="1214"/>
    <n v="30"/>
    <n v="57014"/>
    <n v="1113"/>
    <n v="91.68"/>
    <n v="2.75"/>
    <n v="-2.2200000000000002"/>
    <x v="1"/>
    <x v="1"/>
  </r>
  <r>
    <x v="18"/>
    <x v="160"/>
    <x v="4"/>
    <n v="47"/>
    <n v="49"/>
    <n v="45.51"/>
    <n v="46.02"/>
    <n v="46.712958867757628"/>
    <n v="6783"/>
    <n v="51"/>
    <n v="316854"/>
    <n v="2736"/>
    <n v="40.340000000000003"/>
    <n v="3.49"/>
    <n v="-0.98"/>
    <x v="1"/>
    <x v="0"/>
  </r>
  <r>
    <x v="18"/>
    <x v="161"/>
    <x v="4"/>
    <n v="45.25"/>
    <n v="47.9"/>
    <n v="44"/>
    <n v="47.57"/>
    <n v="46.667942990853007"/>
    <n v="4701"/>
    <n v="54"/>
    <n v="219386"/>
    <n v="4121"/>
    <n v="87.66"/>
    <n v="3.9"/>
    <n v="2.3199999999999998"/>
    <x v="0"/>
    <x v="1"/>
  </r>
  <r>
    <x v="18"/>
    <x v="162"/>
    <x v="4"/>
    <n v="48.49"/>
    <n v="48.49"/>
    <n v="45.13"/>
    <n v="45.25"/>
    <n v="47.275822928490349"/>
    <n v="1762"/>
    <n v="28"/>
    <n v="83300"/>
    <n v="1140"/>
    <n v="64.7"/>
    <n v="3.36"/>
    <n v="-3.24"/>
    <x v="1"/>
    <x v="0"/>
  </r>
  <r>
    <x v="18"/>
    <x v="163"/>
    <x v="4"/>
    <n v="46"/>
    <n v="47"/>
    <n v="45"/>
    <n v="46.88"/>
    <n v="46.515683814303635"/>
    <n v="1594"/>
    <n v="26"/>
    <n v="74146"/>
    <n v="1594"/>
    <n v="100"/>
    <n v="2"/>
    <n v="0.88"/>
    <x v="0"/>
    <x v="1"/>
  </r>
  <r>
    <x v="18"/>
    <x v="164"/>
    <x v="4"/>
    <n v="48.66"/>
    <n v="50"/>
    <n v="44.5"/>
    <n v="45.34"/>
    <n v="46.295964660936008"/>
    <n v="16752"/>
    <n v="72"/>
    <n v="775550"/>
    <n v="10028"/>
    <n v="59.86"/>
    <n v="5.5"/>
    <n v="-3.32"/>
    <x v="1"/>
    <x v="0"/>
  </r>
  <r>
    <x v="18"/>
    <x v="165"/>
    <x v="0"/>
    <n v="50.4"/>
    <n v="50.4"/>
    <n v="48.5"/>
    <n v="48.66"/>
    <n v="49.314314314314316"/>
    <n v="999"/>
    <n v="39"/>
    <n v="49265"/>
    <n v="694"/>
    <n v="69.47"/>
    <n v="1.9"/>
    <n v="-1.74"/>
    <x v="1"/>
    <x v="0"/>
  </r>
  <r>
    <x v="18"/>
    <x v="166"/>
    <x v="0"/>
    <n v="50"/>
    <n v="50.9"/>
    <n v="48.52"/>
    <n v="49.11"/>
    <n v="49.928514056224898"/>
    <n v="2490"/>
    <n v="35"/>
    <n v="124322"/>
    <n v="2370"/>
    <n v="95.18"/>
    <n v="2.38"/>
    <n v="-0.89"/>
    <x v="1"/>
    <x v="1"/>
  </r>
  <r>
    <x v="18"/>
    <x v="167"/>
    <x v="0"/>
    <n v="55"/>
    <n v="55"/>
    <n v="48.51"/>
    <n v="49.9"/>
    <n v="49.741025641025644"/>
    <n v="1950"/>
    <n v="52"/>
    <n v="96995"/>
    <n v="1755"/>
    <n v="90"/>
    <n v="6.49"/>
    <n v="-5.0999999999999996"/>
    <x v="1"/>
    <x v="1"/>
  </r>
  <r>
    <x v="18"/>
    <x v="168"/>
    <x v="0"/>
    <n v="50"/>
    <n v="50.9"/>
    <n v="45.01"/>
    <n v="50.77"/>
    <n v="48.539273153575614"/>
    <n v="4265"/>
    <n v="62"/>
    <n v="207020"/>
    <n v="3732"/>
    <n v="87.5"/>
    <n v="5.89"/>
    <n v="0.77"/>
    <x v="0"/>
    <x v="1"/>
  </r>
  <r>
    <x v="18"/>
    <x v="169"/>
    <x v="0"/>
    <n v="47.6"/>
    <n v="51.5"/>
    <n v="47.6"/>
    <n v="47.87"/>
    <n v="49.347999999999999"/>
    <n v="1750"/>
    <n v="40"/>
    <n v="86359"/>
    <n v="1612"/>
    <n v="92.11"/>
    <n v="3.9"/>
    <n v="0.27"/>
    <x v="0"/>
    <x v="1"/>
  </r>
  <r>
    <x v="18"/>
    <x v="170"/>
    <x v="1"/>
    <n v="51.47"/>
    <n v="51.7"/>
    <n v="47.3"/>
    <n v="50.61"/>
    <n v="49.488018433179725"/>
    <n v="2170"/>
    <n v="38"/>
    <n v="107389"/>
    <n v="2072"/>
    <n v="95.48"/>
    <n v="4.4000000000000004"/>
    <n v="-0.86"/>
    <x v="1"/>
    <x v="1"/>
  </r>
  <r>
    <x v="18"/>
    <x v="171"/>
    <x v="1"/>
    <n v="50.42"/>
    <n v="51.95"/>
    <n v="49.91"/>
    <n v="50.01"/>
    <n v="50.325942350332596"/>
    <n v="1804"/>
    <n v="27"/>
    <n v="90788"/>
    <n v="1737"/>
    <n v="96.29"/>
    <n v="2.04"/>
    <n v="-0.41"/>
    <x v="1"/>
    <x v="1"/>
  </r>
  <r>
    <x v="18"/>
    <x v="172"/>
    <x v="1"/>
    <n v="51.25"/>
    <n v="51.25"/>
    <n v="49.77"/>
    <n v="50.45"/>
    <n v="50.950266429840141"/>
    <n v="563"/>
    <n v="20"/>
    <n v="28685"/>
    <n v="506"/>
    <n v="89.88"/>
    <n v="1.48"/>
    <n v="-0.8"/>
    <x v="1"/>
    <x v="1"/>
  </r>
  <r>
    <x v="18"/>
    <x v="173"/>
    <x v="2"/>
    <n v="49.8"/>
    <n v="51.25"/>
    <n v="49.41"/>
    <n v="51.25"/>
    <n v="50.43847487001733"/>
    <n v="1154"/>
    <n v="38"/>
    <n v="58206"/>
    <n v="1029"/>
    <n v="89.17"/>
    <n v="1.84"/>
    <n v="1.45"/>
    <x v="0"/>
    <x v="1"/>
  </r>
  <r>
    <x v="18"/>
    <x v="174"/>
    <x v="2"/>
    <n v="52.99"/>
    <n v="52.99"/>
    <n v="49.5"/>
    <n v="49.57"/>
    <n v="51.714148834238266"/>
    <n v="3131"/>
    <n v="44"/>
    <n v="161917"/>
    <n v="2599"/>
    <n v="83.01"/>
    <n v="3.49"/>
    <n v="-3.42"/>
    <x v="1"/>
    <x v="1"/>
  </r>
  <r>
    <x v="18"/>
    <x v="175"/>
    <x v="3"/>
    <n v="49"/>
    <n v="52.95"/>
    <n v="49"/>
    <n v="50.58"/>
    <n v="50.076687116564415"/>
    <n v="652"/>
    <n v="20"/>
    <n v="32650"/>
    <n v="448"/>
    <n v="68.709999999999994"/>
    <n v="3.95"/>
    <n v="1.58"/>
    <x v="0"/>
    <x v="0"/>
  </r>
  <r>
    <x v="18"/>
    <x v="176"/>
    <x v="3"/>
    <n v="54"/>
    <n v="54"/>
    <n v="48.53"/>
    <n v="49.95"/>
    <n v="51.646428571428572"/>
    <n v="560"/>
    <n v="35"/>
    <n v="28922"/>
    <n v="521"/>
    <n v="93.04"/>
    <n v="5.47"/>
    <n v="-4.05"/>
    <x v="1"/>
    <x v="1"/>
  </r>
  <r>
    <x v="18"/>
    <x v="177"/>
    <x v="3"/>
    <n v="53.94"/>
    <n v="53.94"/>
    <n v="50.21"/>
    <n v="50.91"/>
    <n v="51.590418644799307"/>
    <n v="2317"/>
    <n v="48"/>
    <n v="119535"/>
    <n v="2155"/>
    <n v="93.01"/>
    <n v="3.73"/>
    <n v="-3.03"/>
    <x v="1"/>
    <x v="1"/>
  </r>
  <r>
    <x v="18"/>
    <x v="178"/>
    <x v="3"/>
    <n v="54.2"/>
    <n v="54.2"/>
    <n v="51.2"/>
    <n v="52.88"/>
    <n v="52.942439606322694"/>
    <n v="3353"/>
    <n v="33"/>
    <n v="177516"/>
    <n v="3250"/>
    <n v="96.93"/>
    <n v="3"/>
    <n v="-1.32"/>
    <x v="1"/>
    <x v="1"/>
  </r>
  <r>
    <x v="18"/>
    <x v="179"/>
    <x v="4"/>
    <n v="53"/>
    <n v="53"/>
    <n v="48.45"/>
    <n v="51.5"/>
    <n v="50.904307524536534"/>
    <n v="3668"/>
    <n v="60"/>
    <n v="186717"/>
    <n v="3419"/>
    <n v="93.21"/>
    <n v="4.55"/>
    <n v="-1.5"/>
    <x v="1"/>
    <x v="1"/>
  </r>
  <r>
    <x v="18"/>
    <x v="180"/>
    <x v="4"/>
    <n v="52.75"/>
    <n v="52.75"/>
    <n v="50.43"/>
    <n v="50.48"/>
    <n v="52.047829115393547"/>
    <n v="4307"/>
    <n v="49"/>
    <n v="224170"/>
    <n v="2516"/>
    <n v="58.42"/>
    <n v="2.3199999999999998"/>
    <n v="-2.27"/>
    <x v="1"/>
    <x v="0"/>
  </r>
  <r>
    <x v="18"/>
    <x v="181"/>
    <x v="4"/>
    <n v="53.49"/>
    <n v="54.5"/>
    <n v="51.5"/>
    <n v="52.99"/>
    <n v="53.517653449212382"/>
    <n v="3682"/>
    <n v="48"/>
    <n v="197052"/>
    <n v="3350"/>
    <n v="90.98"/>
    <n v="3"/>
    <n v="-0.5"/>
    <x v="1"/>
    <x v="1"/>
  </r>
  <r>
    <x v="18"/>
    <x v="182"/>
    <x v="4"/>
    <n v="51.5"/>
    <n v="52.98"/>
    <n v="49"/>
    <n v="51.33"/>
    <n v="50.220009792720745"/>
    <n v="6127"/>
    <n v="86"/>
    <n v="307698"/>
    <n v="4272"/>
    <n v="69.72"/>
    <n v="3.98"/>
    <n v="-0.17"/>
    <x v="1"/>
    <x v="0"/>
  </r>
  <r>
    <x v="18"/>
    <x v="183"/>
    <x v="4"/>
    <n v="48.9"/>
    <n v="53.27"/>
    <n v="48.9"/>
    <n v="50.91"/>
    <n v="50.195652173913047"/>
    <n v="2024"/>
    <n v="62"/>
    <n v="101596"/>
    <n v="1744"/>
    <n v="86.17"/>
    <n v="4.37"/>
    <n v="2.0099999999999998"/>
    <x v="0"/>
    <x v="1"/>
  </r>
  <r>
    <x v="18"/>
    <x v="184"/>
    <x v="0"/>
    <n v="51"/>
    <n v="52.87"/>
    <n v="48"/>
    <n v="51.15"/>
    <n v="51.321304464047046"/>
    <n v="3741"/>
    <n v="70"/>
    <n v="191993"/>
    <n v="2083"/>
    <n v="55.68"/>
    <n v="4.87"/>
    <n v="0.15"/>
    <x v="0"/>
    <x v="0"/>
  </r>
  <r>
    <x v="18"/>
    <x v="185"/>
    <x v="0"/>
    <n v="56.5"/>
    <n v="56.5"/>
    <n v="51"/>
    <n v="51.35"/>
    <n v="51.569242540168325"/>
    <n v="1307"/>
    <n v="44"/>
    <n v="67401"/>
    <n v="1129"/>
    <n v="86.38"/>
    <n v="5.5"/>
    <n v="-5.15"/>
    <x v="1"/>
    <x v="1"/>
  </r>
  <r>
    <x v="18"/>
    <x v="186"/>
    <x v="0"/>
    <n v="49.22"/>
    <n v="53.98"/>
    <n v="49.1"/>
    <n v="52.5"/>
    <n v="52.002237136465325"/>
    <n v="2235"/>
    <n v="62"/>
    <n v="116225"/>
    <n v="1577"/>
    <n v="70.56"/>
    <n v="4.88"/>
    <n v="3.28"/>
    <x v="0"/>
    <x v="0"/>
  </r>
  <r>
    <x v="18"/>
    <x v="187"/>
    <x v="0"/>
    <n v="53"/>
    <n v="53"/>
    <n v="50"/>
    <n v="52.17"/>
    <n v="51.628784350256169"/>
    <n v="4294"/>
    <n v="71"/>
    <n v="221694"/>
    <n v="2400"/>
    <n v="55.89"/>
    <n v="3"/>
    <n v="-0.83"/>
    <x v="1"/>
    <x v="0"/>
  </r>
  <r>
    <x v="18"/>
    <x v="188"/>
    <x v="0"/>
    <n v="50.69"/>
    <n v="55.5"/>
    <n v="50.69"/>
    <n v="52.93"/>
    <n v="52.79830767096685"/>
    <n v="7209"/>
    <n v="90"/>
    <n v="380623"/>
    <n v="4120"/>
    <n v="57.15"/>
    <n v="4.8099999999999996"/>
    <n v="2.2400000000000002"/>
    <x v="0"/>
    <x v="0"/>
  </r>
  <r>
    <x v="18"/>
    <x v="189"/>
    <x v="1"/>
    <n v="53.5"/>
    <n v="53.5"/>
    <n v="50.1"/>
    <n v="50.69"/>
    <n v="50.865357069776962"/>
    <n v="4887"/>
    <n v="35"/>
    <n v="248579"/>
    <n v="3906"/>
    <n v="79.930000000000007"/>
    <n v="3.4"/>
    <n v="-2.81"/>
    <x v="1"/>
    <x v="0"/>
  </r>
  <r>
    <x v="18"/>
    <x v="190"/>
    <x v="1"/>
    <n v="54.99"/>
    <n v="55"/>
    <n v="53.01"/>
    <n v="53.25"/>
    <n v="54.582686245867613"/>
    <n v="13007"/>
    <n v="175"/>
    <n v="709957"/>
    <n v="8847"/>
    <n v="68.02"/>
    <n v="1.99"/>
    <n v="-1.74"/>
    <x v="1"/>
    <x v="0"/>
  </r>
  <r>
    <x v="18"/>
    <x v="191"/>
    <x v="1"/>
    <n v="52.98"/>
    <n v="53"/>
    <n v="52.1"/>
    <n v="53"/>
    <n v="52.977864805040014"/>
    <n v="5873"/>
    <n v="95"/>
    <n v="311139"/>
    <n v="4578"/>
    <n v="77.95"/>
    <n v="0.9"/>
    <n v="0.02"/>
    <x v="0"/>
    <x v="0"/>
  </r>
  <r>
    <x v="18"/>
    <x v="192"/>
    <x v="1"/>
    <n v="48.91"/>
    <n v="51.35"/>
    <n v="48.91"/>
    <n v="50.48"/>
    <n v="50.895069000336584"/>
    <n v="11884"/>
    <n v="84"/>
    <n v="604837"/>
    <n v="7884"/>
    <n v="66.34"/>
    <n v="2.44"/>
    <n v="1.57"/>
    <x v="0"/>
    <x v="0"/>
  </r>
  <r>
    <x v="18"/>
    <x v="193"/>
    <x v="1"/>
    <n v="47.75"/>
    <n v="48.91"/>
    <n v="47.5"/>
    <n v="48.91"/>
    <n v="48.80898425749524"/>
    <n v="9973"/>
    <n v="68"/>
    <n v="486772"/>
    <n v="8761"/>
    <n v="87.85"/>
    <n v="1.41"/>
    <n v="1.1599999999999999"/>
    <x v="0"/>
    <x v="1"/>
  </r>
  <r>
    <x v="18"/>
    <x v="194"/>
    <x v="2"/>
    <n v="44.5"/>
    <n v="46.59"/>
    <n v="43.11"/>
    <n v="46.59"/>
    <n v="46.257960413080895"/>
    <n v="4648"/>
    <n v="47"/>
    <n v="215007"/>
    <n v="3456"/>
    <n v="74.349999999999994"/>
    <n v="3.48"/>
    <n v="2.09"/>
    <x v="0"/>
    <x v="0"/>
  </r>
  <r>
    <x v="18"/>
    <x v="195"/>
    <x v="2"/>
    <n v="44.41"/>
    <n v="44.41"/>
    <n v="43.12"/>
    <n v="44.38"/>
    <n v="43.99080459770115"/>
    <n v="435"/>
    <n v="22"/>
    <n v="19136"/>
    <n v="363"/>
    <n v="83.45"/>
    <n v="1.29"/>
    <n v="-0.03"/>
    <x v="1"/>
    <x v="1"/>
  </r>
  <r>
    <x v="18"/>
    <x v="196"/>
    <x v="2"/>
    <n v="45.28"/>
    <n v="45.28"/>
    <n v="42.73"/>
    <n v="43.12"/>
    <n v="43.330492424242422"/>
    <n v="1056"/>
    <n v="17"/>
    <n v="45757"/>
    <n v="1050"/>
    <n v="99.43"/>
    <n v="2.5499999999999998"/>
    <n v="-2.16"/>
    <x v="1"/>
    <x v="1"/>
  </r>
  <r>
    <x v="18"/>
    <x v="197"/>
    <x v="2"/>
    <n v="44.94"/>
    <n v="45.45"/>
    <n v="43"/>
    <n v="44.44"/>
    <n v="44.365738925911408"/>
    <n v="2551"/>
    <n v="44"/>
    <n v="113177"/>
    <n v="2405"/>
    <n v="94.28"/>
    <n v="2.4500000000000002"/>
    <n v="-0.5"/>
    <x v="1"/>
    <x v="1"/>
  </r>
  <r>
    <x v="18"/>
    <x v="198"/>
    <x v="2"/>
    <n v="43.36"/>
    <n v="44.95"/>
    <n v="43.3"/>
    <n v="43.98"/>
    <n v="44.168361581920905"/>
    <n v="885"/>
    <n v="25"/>
    <n v="39089"/>
    <n v="689"/>
    <n v="77.849999999999994"/>
    <n v="1.65"/>
    <n v="0.62"/>
    <x v="0"/>
    <x v="0"/>
  </r>
  <r>
    <x v="18"/>
    <x v="199"/>
    <x v="3"/>
    <n v="44.42"/>
    <n v="44.42"/>
    <n v="42.06"/>
    <n v="43.32"/>
    <n v="42.729083665338642"/>
    <n v="251"/>
    <n v="11"/>
    <n v="10725"/>
    <n v="251"/>
    <n v="100"/>
    <n v="2.36"/>
    <n v="-1.1000000000000001"/>
    <x v="1"/>
    <x v="1"/>
  </r>
  <r>
    <x v="18"/>
    <x v="200"/>
    <x v="3"/>
    <n v="44.2"/>
    <n v="44.2"/>
    <n v="41.75"/>
    <n v="43.08"/>
    <n v="43.152272727272724"/>
    <n v="1320"/>
    <n v="40"/>
    <n v="56961"/>
    <n v="888"/>
    <n v="67.27"/>
    <n v="2.4500000000000002"/>
    <n v="-1.1200000000000001"/>
    <x v="1"/>
    <x v="0"/>
  </r>
  <r>
    <x v="18"/>
    <x v="201"/>
    <x v="3"/>
    <n v="42.45"/>
    <n v="43.85"/>
    <n v="42.45"/>
    <n v="43.5"/>
    <n v="43.194108761329304"/>
    <n v="5296"/>
    <n v="49"/>
    <n v="228756"/>
    <n v="4336"/>
    <n v="81.87"/>
    <n v="1.4"/>
    <n v="1.05"/>
    <x v="0"/>
    <x v="1"/>
  </r>
  <r>
    <x v="18"/>
    <x v="202"/>
    <x v="3"/>
    <n v="44.99"/>
    <n v="44.99"/>
    <n v="41.61"/>
    <n v="41.87"/>
    <n v="42.025456817116975"/>
    <n v="6403"/>
    <n v="52"/>
    <n v="269089"/>
    <n v="5895"/>
    <n v="92.07"/>
    <n v="3.38"/>
    <n v="-3.12"/>
    <x v="1"/>
    <x v="1"/>
  </r>
  <r>
    <x v="18"/>
    <x v="203"/>
    <x v="4"/>
    <n v="43.2"/>
    <n v="43.99"/>
    <n v="41.11"/>
    <n v="43.8"/>
    <n v="43.195032870708545"/>
    <n v="2738"/>
    <n v="39"/>
    <n v="118268"/>
    <n v="1751"/>
    <n v="63.95"/>
    <n v="2.88"/>
    <n v="0.6"/>
    <x v="0"/>
    <x v="0"/>
  </r>
  <r>
    <x v="18"/>
    <x v="204"/>
    <x v="4"/>
    <n v="42.25"/>
    <n v="43.5"/>
    <n v="42"/>
    <n v="42.97"/>
    <n v="42.578431372549019"/>
    <n v="2244"/>
    <n v="37"/>
    <n v="95546"/>
    <n v="1239"/>
    <n v="55.21"/>
    <n v="1.5"/>
    <n v="0.72"/>
    <x v="0"/>
    <x v="0"/>
  </r>
  <r>
    <x v="18"/>
    <x v="205"/>
    <x v="4"/>
    <n v="44.4"/>
    <n v="44.49"/>
    <n v="42.05"/>
    <n v="44.02"/>
    <n v="43.768464445207833"/>
    <n v="2911"/>
    <n v="80"/>
    <n v="127410"/>
    <n v="2238"/>
    <n v="76.88"/>
    <n v="2.44"/>
    <n v="-0.38"/>
    <x v="1"/>
    <x v="0"/>
  </r>
  <r>
    <x v="18"/>
    <x v="206"/>
    <x v="4"/>
    <n v="44.93"/>
    <n v="45.01"/>
    <n v="43.56"/>
    <n v="43.58"/>
    <n v="43.96199742977786"/>
    <n v="5447"/>
    <n v="68"/>
    <n v="239461"/>
    <n v="5060"/>
    <n v="92.9"/>
    <n v="1.45"/>
    <n v="-1.35"/>
    <x v="1"/>
    <x v="1"/>
  </r>
  <r>
    <x v="18"/>
    <x v="207"/>
    <x v="0"/>
    <n v="46.2"/>
    <n v="46.2"/>
    <n v="44.35"/>
    <n v="45.85"/>
    <n v="45.787234042553195"/>
    <n v="47"/>
    <n v="8"/>
    <n v="2152"/>
    <n v="29"/>
    <n v="61.7"/>
    <n v="1.85"/>
    <n v="-0.35"/>
    <x v="1"/>
    <x v="0"/>
  </r>
  <r>
    <x v="18"/>
    <x v="208"/>
    <x v="0"/>
    <n v="46.42"/>
    <n v="46.42"/>
    <n v="45.8"/>
    <n v="45.8"/>
    <n v="45.941314553990608"/>
    <n v="426"/>
    <n v="19"/>
    <n v="19571"/>
    <n v="422"/>
    <n v="99.06"/>
    <n v="0.62"/>
    <n v="-0.62"/>
    <x v="1"/>
    <x v="1"/>
  </r>
  <r>
    <x v="18"/>
    <x v="209"/>
    <x v="0"/>
    <n v="46.7"/>
    <n v="46.7"/>
    <n v="44.96"/>
    <n v="45.79"/>
    <n v="45.752115059221659"/>
    <n v="1182"/>
    <n v="33"/>
    <n v="54079"/>
    <n v="1083"/>
    <n v="91.62"/>
    <n v="1.74"/>
    <n v="-0.91"/>
    <x v="1"/>
    <x v="1"/>
  </r>
  <r>
    <x v="18"/>
    <x v="210"/>
    <x v="0"/>
    <n v="43.25"/>
    <n v="46.5"/>
    <n v="43.25"/>
    <n v="44.96"/>
    <n v="44.763276327632767"/>
    <n v="1111"/>
    <n v="49"/>
    <n v="49732"/>
    <n v="714"/>
    <n v="64.27"/>
    <n v="3.25"/>
    <n v="1.71"/>
    <x v="0"/>
    <x v="0"/>
  </r>
  <r>
    <x v="18"/>
    <x v="211"/>
    <x v="0"/>
    <n v="47.2"/>
    <n v="47.21"/>
    <n v="44.84"/>
    <n v="44.84"/>
    <n v="45.278895648104822"/>
    <n v="2137"/>
    <n v="48"/>
    <n v="96761"/>
    <n v="1124"/>
    <n v="52.6"/>
    <n v="2.37"/>
    <n v="-2.36"/>
    <x v="1"/>
    <x v="0"/>
  </r>
  <r>
    <x v="18"/>
    <x v="212"/>
    <x v="1"/>
    <n v="47.37"/>
    <n v="47.37"/>
    <n v="45.6"/>
    <n v="47.2"/>
    <n v="47.204712812960238"/>
    <n v="679"/>
    <n v="21"/>
    <n v="32052"/>
    <n v="677"/>
    <n v="99.71"/>
    <n v="1.77"/>
    <n v="-0.17"/>
    <x v="1"/>
    <x v="1"/>
  </r>
  <r>
    <x v="18"/>
    <x v="213"/>
    <x v="2"/>
    <n v="48.47"/>
    <n v="48.47"/>
    <n v="45.03"/>
    <n v="45.12"/>
    <n v="45.637736753776075"/>
    <n v="4171"/>
    <n v="40"/>
    <n v="190355"/>
    <n v="3769"/>
    <n v="90.36"/>
    <n v="3.44"/>
    <n v="-3.35"/>
    <x v="1"/>
    <x v="1"/>
  </r>
  <r>
    <x v="18"/>
    <x v="214"/>
    <x v="2"/>
    <n v="44.55"/>
    <n v="46.48"/>
    <n v="44.55"/>
    <n v="46.18"/>
    <n v="45.215469613259671"/>
    <n v="2896"/>
    <n v="50"/>
    <n v="130944"/>
    <n v="2569"/>
    <n v="88.71"/>
    <n v="1.93"/>
    <n v="1.63"/>
    <x v="0"/>
    <x v="1"/>
  </r>
  <r>
    <x v="18"/>
    <x v="215"/>
    <x v="2"/>
    <n v="44.55"/>
    <n v="45.45"/>
    <n v="44.02"/>
    <n v="44.27"/>
    <n v="44.891891891891895"/>
    <n v="481"/>
    <n v="20"/>
    <n v="21593"/>
    <n v="371"/>
    <n v="77.13"/>
    <n v="1.43"/>
    <n v="-0.28000000000000003"/>
    <x v="1"/>
    <x v="0"/>
  </r>
  <r>
    <x v="18"/>
    <x v="216"/>
    <x v="2"/>
    <n v="42.86"/>
    <n v="44.55"/>
    <n v="42.3"/>
    <n v="44.11"/>
    <n v="43.127413127413128"/>
    <n v="518"/>
    <n v="20"/>
    <n v="22340"/>
    <n v="518"/>
    <n v="100"/>
    <n v="2.25"/>
    <n v="1.25"/>
    <x v="0"/>
    <x v="1"/>
  </r>
  <r>
    <x v="18"/>
    <x v="217"/>
    <x v="3"/>
    <n v="45.2"/>
    <n v="45.45"/>
    <n v="42.78"/>
    <n v="42.86"/>
    <n v="43.044668134633532"/>
    <n v="3179"/>
    <n v="48"/>
    <n v="136839"/>
    <n v="2918"/>
    <n v="91.79"/>
    <n v="2.67"/>
    <n v="-2.34"/>
    <x v="1"/>
    <x v="1"/>
  </r>
  <r>
    <x v="18"/>
    <x v="218"/>
    <x v="3"/>
    <n v="45.5"/>
    <n v="45.5"/>
    <n v="45"/>
    <n v="45.03"/>
    <n v="45.194331983805668"/>
    <n v="494"/>
    <n v="19"/>
    <n v="22326"/>
    <n v="460"/>
    <n v="93.12"/>
    <n v="0.5"/>
    <n v="-0.47"/>
    <x v="1"/>
    <x v="1"/>
  </r>
  <r>
    <x v="18"/>
    <x v="219"/>
    <x v="3"/>
    <n v="44.25"/>
    <n v="46.06"/>
    <n v="44.16"/>
    <n v="45.08"/>
    <n v="45.044270833333336"/>
    <n v="768"/>
    <n v="24"/>
    <n v="34594"/>
    <n v="720"/>
    <n v="93.75"/>
    <n v="1.9"/>
    <n v="0.83"/>
    <x v="0"/>
    <x v="1"/>
  </r>
  <r>
    <x v="18"/>
    <x v="220"/>
    <x v="3"/>
    <n v="45.32"/>
    <n v="47.5"/>
    <n v="45.32"/>
    <n v="46.06"/>
    <n v="46.146055437100216"/>
    <n v="938"/>
    <n v="31"/>
    <n v="43285"/>
    <n v="625"/>
    <n v="66.63"/>
    <n v="2.1800000000000002"/>
    <n v="0.74"/>
    <x v="0"/>
    <x v="0"/>
  </r>
  <r>
    <x v="18"/>
    <x v="221"/>
    <x v="3"/>
    <n v="46"/>
    <n v="48.89"/>
    <n v="46"/>
    <n v="46.24"/>
    <n v="46.826053834433722"/>
    <n v="3938"/>
    <n v="58"/>
    <n v="184401"/>
    <n v="3033"/>
    <n v="77.02"/>
    <n v="2.89"/>
    <n v="0.24"/>
    <x v="0"/>
    <x v="0"/>
  </r>
  <r>
    <x v="18"/>
    <x v="222"/>
    <x v="4"/>
    <n v="46.25"/>
    <n v="49.41"/>
    <n v="46.25"/>
    <n v="48.01"/>
    <n v="48.036294503975114"/>
    <n v="2893"/>
    <n v="28"/>
    <n v="138969"/>
    <n v="396"/>
    <n v="13.69"/>
    <n v="3.16"/>
    <n v="1.76"/>
    <x v="0"/>
    <x v="0"/>
  </r>
  <r>
    <x v="18"/>
    <x v="223"/>
    <x v="4"/>
    <n v="48"/>
    <n v="48.79"/>
    <n v="46"/>
    <n v="48.44"/>
    <n v="47.747406225059855"/>
    <n v="2506"/>
    <n v="37"/>
    <n v="119655"/>
    <n v="1615"/>
    <n v="64.45"/>
    <n v="2.79"/>
    <n v="0.44"/>
    <x v="0"/>
    <x v="0"/>
  </r>
  <r>
    <x v="18"/>
    <x v="224"/>
    <x v="4"/>
    <n v="46.65"/>
    <n v="49.79"/>
    <n v="46.65"/>
    <n v="47.64"/>
    <n v="48.236052886165751"/>
    <n v="3101"/>
    <n v="64"/>
    <n v="149580"/>
    <n v="1761"/>
    <n v="56.79"/>
    <n v="3.14"/>
    <n v="0.99"/>
    <x v="0"/>
    <x v="0"/>
  </r>
  <r>
    <x v="18"/>
    <x v="225"/>
    <x v="4"/>
    <n v="50"/>
    <n v="50.79"/>
    <n v="48.26"/>
    <n v="48.87"/>
    <n v="48.547987104240718"/>
    <n v="12097"/>
    <n v="57"/>
    <n v="587285"/>
    <n v="8630"/>
    <n v="71.34"/>
    <n v="2.5299999999999998"/>
    <n v="-1.1299999999999999"/>
    <x v="1"/>
    <x v="0"/>
  </r>
  <r>
    <x v="18"/>
    <x v="226"/>
    <x v="4"/>
    <n v="48.21"/>
    <n v="50.84"/>
    <n v="48.21"/>
    <n v="50.8"/>
    <n v="49.296504369538077"/>
    <n v="1602"/>
    <n v="23"/>
    <n v="78973"/>
    <n v="1072"/>
    <n v="66.92"/>
    <n v="2.63"/>
    <n v="2.59"/>
    <x v="0"/>
    <x v="0"/>
  </r>
  <r>
    <x v="18"/>
    <x v="227"/>
    <x v="0"/>
    <n v="48.4"/>
    <n v="51.87"/>
    <n v="48.4"/>
    <n v="49.55"/>
    <n v="49.319880418535128"/>
    <n v="669"/>
    <n v="25"/>
    <n v="32995"/>
    <n v="482"/>
    <n v="72.05"/>
    <n v="3.47"/>
    <n v="1.1499999999999999"/>
    <x v="0"/>
    <x v="0"/>
  </r>
  <r>
    <x v="18"/>
    <x v="228"/>
    <x v="0"/>
    <n v="50.55"/>
    <n v="51.96"/>
    <n v="49.18"/>
    <n v="50"/>
    <n v="50.399621212121211"/>
    <n v="528"/>
    <n v="22"/>
    <n v="26611"/>
    <n v="457"/>
    <n v="86.55"/>
    <n v="2.78"/>
    <n v="-0.55000000000000004"/>
    <x v="1"/>
    <x v="1"/>
  </r>
  <r>
    <x v="18"/>
    <x v="229"/>
    <x v="0"/>
    <n v="46.11"/>
    <n v="50.59"/>
    <n v="46.11"/>
    <n v="50.45"/>
    <n v="50.125105236571812"/>
    <n v="5939"/>
    <n v="49"/>
    <n v="297693"/>
    <n v="5307"/>
    <n v="89.36"/>
    <n v="4.4800000000000004"/>
    <n v="4.34"/>
    <x v="0"/>
    <x v="1"/>
  </r>
  <r>
    <x v="18"/>
    <x v="230"/>
    <x v="0"/>
    <n v="47.52"/>
    <n v="48.94"/>
    <n v="45.45"/>
    <n v="48.25"/>
    <n v="47.021048999309869"/>
    <n v="2898"/>
    <n v="42"/>
    <n v="136267"/>
    <n v="2607"/>
    <n v="89.96"/>
    <n v="3.49"/>
    <n v="0.73"/>
    <x v="0"/>
    <x v="1"/>
  </r>
  <r>
    <x v="18"/>
    <x v="231"/>
    <x v="0"/>
    <n v="49.52"/>
    <n v="50.79"/>
    <n v="47.05"/>
    <n v="47.05"/>
    <n v="47.420567375886527"/>
    <n v="2820"/>
    <n v="42"/>
    <n v="133726"/>
    <n v="2820"/>
    <n v="100"/>
    <n v="3.74"/>
    <n v="-2.4700000000000002"/>
    <x v="1"/>
    <x v="1"/>
  </r>
  <r>
    <x v="18"/>
    <x v="232"/>
    <x v="1"/>
    <n v="49.5"/>
    <n v="50.59"/>
    <n v="49.2"/>
    <n v="49.52"/>
    <n v="50.166454891994917"/>
    <n v="1574"/>
    <n v="22"/>
    <n v="78962"/>
    <n v="1574"/>
    <n v="100"/>
    <n v="1.39"/>
    <n v="0.02"/>
    <x v="0"/>
    <x v="1"/>
  </r>
  <r>
    <x v="18"/>
    <x v="233"/>
    <x v="1"/>
    <n v="48.11"/>
    <n v="51.47"/>
    <n v="48.11"/>
    <n v="50.5"/>
    <n v="48.600654664484452"/>
    <n v="2444"/>
    <n v="19"/>
    <n v="118780"/>
    <n v="2444"/>
    <n v="100"/>
    <n v="3.36"/>
    <n v="2.39"/>
    <x v="0"/>
    <x v="1"/>
  </r>
  <r>
    <x v="18"/>
    <x v="234"/>
    <x v="1"/>
    <n v="51.3"/>
    <n v="51.3"/>
    <n v="49.65"/>
    <n v="50.3"/>
    <n v="50.200589970501476"/>
    <n v="678"/>
    <n v="27"/>
    <n v="34036"/>
    <n v="678"/>
    <n v="100"/>
    <n v="1.65"/>
    <n v="-1"/>
    <x v="1"/>
    <x v="1"/>
  </r>
  <r>
    <x v="18"/>
    <x v="235"/>
    <x v="2"/>
    <n v="50.99"/>
    <n v="51.33"/>
    <n v="49.5"/>
    <n v="49.65"/>
    <n v="50.187172011661808"/>
    <n v="1715"/>
    <n v="31"/>
    <n v="86071"/>
    <n v="1715"/>
    <n v="100"/>
    <n v="1.83"/>
    <n v="-1.34"/>
    <x v="1"/>
    <x v="1"/>
  </r>
  <r>
    <x v="18"/>
    <x v="236"/>
    <x v="3"/>
    <n v="49.05"/>
    <n v="51.5"/>
    <n v="49.05"/>
    <n v="50.99"/>
    <n v="51.152542372881356"/>
    <n v="1534"/>
    <n v="31"/>
    <n v="78468"/>
    <n v="1534"/>
    <n v="100"/>
    <n v="2.4500000000000002"/>
    <n v="1.94"/>
    <x v="0"/>
    <x v="1"/>
  </r>
  <r>
    <x v="18"/>
    <x v="237"/>
    <x v="3"/>
    <n v="50.69"/>
    <n v="51.19"/>
    <n v="48.5"/>
    <n v="50.71"/>
    <n v="49.603663985701516"/>
    <n v="2238"/>
    <n v="38"/>
    <n v="111013"/>
    <n v="2238"/>
    <n v="100"/>
    <n v="2.69"/>
    <n v="0.02"/>
    <x v="0"/>
    <x v="1"/>
  </r>
  <r>
    <x v="18"/>
    <x v="238"/>
    <x v="3"/>
    <n v="52.11"/>
    <n v="52.11"/>
    <n v="50"/>
    <n v="50.46"/>
    <n v="50.698818391985618"/>
    <n v="7786"/>
    <n v="52"/>
    <n v="394741"/>
    <n v="7786"/>
    <n v="100"/>
    <n v="2.11"/>
    <n v="-1.65"/>
    <x v="1"/>
    <x v="1"/>
  </r>
  <r>
    <x v="18"/>
    <x v="239"/>
    <x v="3"/>
    <n v="52.4"/>
    <n v="53.55"/>
    <n v="52.1"/>
    <n v="52.11"/>
    <n v="52.845572354211662"/>
    <n v="926"/>
    <n v="21"/>
    <n v="48935"/>
    <n v="926"/>
    <n v="100"/>
    <n v="1.45"/>
    <n v="-0.28999999999999998"/>
    <x v="1"/>
    <x v="1"/>
  </r>
  <r>
    <x v="18"/>
    <x v="240"/>
    <x v="3"/>
    <n v="53.7"/>
    <n v="53.7"/>
    <n v="50.45"/>
    <n v="52.5"/>
    <n v="52.289156626506021"/>
    <n v="830"/>
    <n v="28"/>
    <n v="43400"/>
    <n v="830"/>
    <n v="100"/>
    <n v="3.25"/>
    <n v="-1.2"/>
    <x v="1"/>
    <x v="1"/>
  </r>
  <r>
    <x v="18"/>
    <x v="241"/>
    <x v="4"/>
    <n v="49.92"/>
    <n v="53.4"/>
    <n v="48.73"/>
    <n v="51.57"/>
    <n v="51.325435851586946"/>
    <n v="2237"/>
    <n v="27"/>
    <n v="114815"/>
    <n v="2237"/>
    <n v="100"/>
    <n v="4.67"/>
    <n v="1.65"/>
    <x v="0"/>
    <x v="1"/>
  </r>
  <r>
    <x v="18"/>
    <x v="242"/>
    <x v="4"/>
    <n v="53.4"/>
    <n v="53.4"/>
    <n v="51"/>
    <n v="51.19"/>
    <n v="51.669593852908889"/>
    <n v="1822"/>
    <n v="24"/>
    <n v="94142"/>
    <n v="1822"/>
    <n v="100"/>
    <n v="2.4"/>
    <n v="-2.21"/>
    <x v="1"/>
    <x v="1"/>
  </r>
  <r>
    <x v="18"/>
    <x v="243"/>
    <x v="4"/>
    <n v="52"/>
    <n v="53.5"/>
    <n v="51.15"/>
    <n v="51.85"/>
    <n v="51.959490213928085"/>
    <n v="2197"/>
    <n v="34"/>
    <n v="114155"/>
    <n v="2197"/>
    <n v="100"/>
    <n v="2.35"/>
    <n v="-0.15"/>
    <x v="1"/>
    <x v="1"/>
  </r>
  <r>
    <x v="18"/>
    <x v="244"/>
    <x v="4"/>
    <n v="51.11"/>
    <n v="55.69"/>
    <n v="51.11"/>
    <n v="53.75"/>
    <n v="53.973105134474331"/>
    <n v="818"/>
    <n v="20"/>
    <n v="44150"/>
    <n v="818"/>
    <n v="100"/>
    <n v="4.58"/>
    <n v="2.64"/>
    <x v="0"/>
    <x v="1"/>
  </r>
  <r>
    <x v="18"/>
    <x v="245"/>
    <x v="4"/>
    <n v="56.89"/>
    <n v="56.89"/>
    <n v="53.02"/>
    <n v="53.6"/>
    <n v="54.744868035190613"/>
    <n v="682"/>
    <n v="18"/>
    <n v="37336"/>
    <n v="682"/>
    <n v="100"/>
    <n v="3.87"/>
    <n v="-3.29"/>
    <x v="1"/>
    <x v="1"/>
  </r>
  <r>
    <x v="18"/>
    <x v="246"/>
    <x v="0"/>
    <n v="55"/>
    <n v="56"/>
    <n v="53"/>
    <n v="55.57"/>
    <n v="55.257769482034533"/>
    <n v="10715"/>
    <n v="63"/>
    <n v="592087"/>
    <n v="10715"/>
    <n v="100"/>
    <n v="3"/>
    <n v="0.56999999999999995"/>
    <x v="0"/>
    <x v="1"/>
  </r>
  <r>
    <x v="18"/>
    <x v="247"/>
    <x v="0"/>
    <n v="52.9"/>
    <n v="54.81"/>
    <n v="51.01"/>
    <n v="54.63"/>
    <n v="54.137571476622938"/>
    <n v="5946"/>
    <n v="48"/>
    <n v="321902"/>
    <n v="5946"/>
    <n v="100"/>
    <n v="3.8"/>
    <n v="1.73"/>
    <x v="0"/>
    <x v="1"/>
  </r>
  <r>
    <x v="18"/>
    <x v="248"/>
    <x v="0"/>
    <n v="52"/>
    <n v="54.75"/>
    <n v="52"/>
    <n v="52.2"/>
    <n v="53.159159159159159"/>
    <n v="333"/>
    <n v="20"/>
    <n v="17702"/>
    <n v="333"/>
    <n v="100"/>
    <n v="2.75"/>
    <n v="0.2"/>
    <x v="0"/>
    <x v="1"/>
  </r>
  <r>
    <x v="18"/>
    <x v="249"/>
    <x v="0"/>
    <n v="50.42"/>
    <n v="54.48"/>
    <n v="50.42"/>
    <n v="52.55"/>
    <n v="53.023414412366449"/>
    <n v="4399"/>
    <n v="45"/>
    <n v="233250"/>
    <n v="4399"/>
    <n v="100"/>
    <n v="4.0599999999999996"/>
    <n v="2.13"/>
    <x v="0"/>
    <x v="1"/>
  </r>
  <r>
    <x v="19"/>
    <x v="0"/>
    <x v="0"/>
    <n v="32.200000000000003"/>
    <n v="33.35"/>
    <n v="32.200000000000003"/>
    <n v="32.520000000000003"/>
    <n v="32.732842243454158"/>
    <n v="13711"/>
    <n v="136"/>
    <n v="448800"/>
    <m/>
    <m/>
    <n v="1.1499999999999999"/>
    <n v="0.32"/>
    <x v="0"/>
    <x v="0"/>
  </r>
  <r>
    <x v="19"/>
    <x v="1"/>
    <x v="0"/>
    <n v="33"/>
    <n v="33"/>
    <n v="32.01"/>
    <n v="32.159999999999997"/>
    <n v="32.251022076860181"/>
    <n v="2446"/>
    <n v="59"/>
    <n v="78886"/>
    <n v="2191"/>
    <n v="89.57"/>
    <n v="0.99"/>
    <n v="-0.84"/>
    <x v="1"/>
    <x v="1"/>
  </r>
  <r>
    <x v="19"/>
    <x v="2"/>
    <x v="0"/>
    <n v="34"/>
    <n v="34"/>
    <n v="32"/>
    <n v="32.17"/>
    <n v="32.278388107147869"/>
    <n v="21391"/>
    <n v="304"/>
    <n v="690467"/>
    <n v="15775"/>
    <n v="73.75"/>
    <n v="2"/>
    <n v="-1.83"/>
    <x v="1"/>
    <x v="0"/>
  </r>
  <r>
    <x v="19"/>
    <x v="3"/>
    <x v="1"/>
    <n v="34.17"/>
    <n v="34.17"/>
    <n v="32.1"/>
    <n v="32.409999999999997"/>
    <n v="32.420453390261258"/>
    <n v="29511"/>
    <n v="622"/>
    <n v="956760"/>
    <n v="17420"/>
    <n v="59.03"/>
    <n v="2.0699999999999998"/>
    <n v="-1.76"/>
    <x v="1"/>
    <x v="0"/>
  </r>
  <r>
    <x v="19"/>
    <x v="4"/>
    <x v="1"/>
    <n v="35.58"/>
    <n v="35.58"/>
    <n v="33.4"/>
    <n v="34.28"/>
    <n v="34.398456591639871"/>
    <n v="7775"/>
    <n v="171"/>
    <n v="267448"/>
    <n v="6806"/>
    <n v="87.54"/>
    <n v="2.1800000000000002"/>
    <n v="-1.3"/>
    <x v="1"/>
    <x v="1"/>
  </r>
  <r>
    <x v="19"/>
    <x v="5"/>
    <x v="1"/>
    <n v="35.4"/>
    <n v="35.85"/>
    <n v="35.229999999999997"/>
    <n v="35.270000000000003"/>
    <n v="35.404096834264429"/>
    <n v="1074"/>
    <n v="23"/>
    <n v="38024"/>
    <n v="1072"/>
    <n v="99.81"/>
    <n v="0.62"/>
    <n v="-0.13"/>
    <x v="1"/>
    <x v="1"/>
  </r>
  <r>
    <x v="19"/>
    <x v="6"/>
    <x v="1"/>
    <n v="35"/>
    <n v="35"/>
    <n v="34.340000000000003"/>
    <n v="34.97"/>
    <n v="34.844421254022087"/>
    <n v="11499"/>
    <n v="346"/>
    <n v="400676"/>
    <n v="9885"/>
    <n v="85.96"/>
    <n v="0.66"/>
    <n v="-0.03"/>
    <x v="1"/>
    <x v="1"/>
  </r>
  <r>
    <x v="19"/>
    <x v="7"/>
    <x v="1"/>
    <n v="35.99"/>
    <n v="35.99"/>
    <n v="34.01"/>
    <n v="34.36"/>
    <n v="34.500482470247668"/>
    <n v="15545"/>
    <n v="277"/>
    <n v="536310"/>
    <n v="13410"/>
    <n v="86.27"/>
    <n v="1.98"/>
    <n v="-1.63"/>
    <x v="1"/>
    <x v="1"/>
  </r>
  <r>
    <x v="19"/>
    <x v="8"/>
    <x v="2"/>
    <n v="35.9"/>
    <n v="36.200000000000003"/>
    <n v="34.159999999999997"/>
    <n v="35.03"/>
    <n v="34.776005670742514"/>
    <n v="11286"/>
    <n v="189"/>
    <n v="392482"/>
    <n v="7335"/>
    <n v="64.989999999999995"/>
    <n v="2.04"/>
    <n v="-0.87"/>
    <x v="1"/>
    <x v="0"/>
  </r>
  <r>
    <x v="19"/>
    <x v="9"/>
    <x v="2"/>
    <n v="32.5"/>
    <n v="36.4"/>
    <n v="32.5"/>
    <n v="35.5"/>
    <n v="35.186483578108188"/>
    <n v="65979"/>
    <n v="810"/>
    <n v="2321569"/>
    <n v="25133"/>
    <n v="38.090000000000003"/>
    <n v="3.9"/>
    <n v="3"/>
    <x v="0"/>
    <x v="0"/>
  </r>
  <r>
    <x v="19"/>
    <x v="10"/>
    <x v="2"/>
    <n v="32"/>
    <n v="32.4"/>
    <n v="31.29"/>
    <n v="31.62"/>
    <n v="31.753903598099118"/>
    <n v="2946"/>
    <n v="74"/>
    <n v="93547"/>
    <n v="2855"/>
    <n v="96.91"/>
    <n v="1.1100000000000001"/>
    <n v="-0.38"/>
    <x v="1"/>
    <x v="1"/>
  </r>
  <r>
    <x v="19"/>
    <x v="11"/>
    <x v="2"/>
    <n v="32.5"/>
    <n v="32.5"/>
    <n v="31.37"/>
    <n v="32.119999999999997"/>
    <n v="32.120509160123724"/>
    <n v="8406"/>
    <n v="235"/>
    <n v="270005"/>
    <n v="7319"/>
    <n v="87.07"/>
    <n v="1.1299999999999999"/>
    <n v="-0.38"/>
    <x v="1"/>
    <x v="1"/>
  </r>
  <r>
    <x v="19"/>
    <x v="12"/>
    <x v="3"/>
    <n v="32.93"/>
    <n v="33.049999999999997"/>
    <n v="32.54"/>
    <n v="32.729999999999997"/>
    <n v="32.790227048371172"/>
    <n v="2026"/>
    <n v="59"/>
    <n v="66433"/>
    <n v="1478"/>
    <n v="72.95"/>
    <n v="0.51"/>
    <n v="-0.2"/>
    <x v="1"/>
    <x v="0"/>
  </r>
  <r>
    <x v="19"/>
    <x v="13"/>
    <x v="3"/>
    <n v="33.880000000000003"/>
    <n v="33.880000000000003"/>
    <n v="32.61"/>
    <n v="32.86"/>
    <n v="32.957834211787251"/>
    <n v="4174"/>
    <n v="129"/>
    <n v="137566"/>
    <n v="2759"/>
    <n v="66.099999999999994"/>
    <n v="1.27"/>
    <n v="-1.02"/>
    <x v="1"/>
    <x v="0"/>
  </r>
  <r>
    <x v="19"/>
    <x v="14"/>
    <x v="3"/>
    <n v="33.32"/>
    <n v="33.32"/>
    <n v="32.89"/>
    <n v="33.06"/>
    <n v="33.022644927536234"/>
    <n v="1104"/>
    <n v="34"/>
    <n v="36457"/>
    <n v="918"/>
    <n v="83.15"/>
    <n v="0.43"/>
    <n v="-0.26"/>
    <x v="1"/>
    <x v="1"/>
  </r>
  <r>
    <x v="19"/>
    <x v="15"/>
    <x v="3"/>
    <n v="32.5"/>
    <n v="33.5"/>
    <n v="32.22"/>
    <n v="33"/>
    <n v="32.920434782608694"/>
    <n v="2300"/>
    <n v="27"/>
    <n v="75717"/>
    <n v="1099"/>
    <n v="47.78"/>
    <n v="1.28"/>
    <n v="0.5"/>
    <x v="0"/>
    <x v="0"/>
  </r>
  <r>
    <x v="19"/>
    <x v="16"/>
    <x v="3"/>
    <n v="32.479999999999997"/>
    <n v="32.619999999999997"/>
    <n v="32.1"/>
    <n v="32.11"/>
    <n v="32.301310043668124"/>
    <n v="687"/>
    <n v="35"/>
    <n v="22191"/>
    <n v="281"/>
    <n v="40.9"/>
    <n v="0.52"/>
    <n v="-0.37"/>
    <x v="1"/>
    <x v="0"/>
  </r>
  <r>
    <x v="19"/>
    <x v="17"/>
    <x v="4"/>
    <n v="32.86"/>
    <n v="33.08"/>
    <n v="32.43"/>
    <n v="32.43"/>
    <n v="32.962343096234306"/>
    <n v="239"/>
    <n v="29"/>
    <n v="7878"/>
    <n v="222"/>
    <n v="92.89"/>
    <n v="0.65"/>
    <n v="-0.43"/>
    <x v="1"/>
    <x v="1"/>
  </r>
  <r>
    <x v="19"/>
    <x v="18"/>
    <x v="4"/>
    <n v="32.659999999999997"/>
    <n v="32.659999999999997"/>
    <n v="32.659999999999997"/>
    <n v="32.659999999999997"/>
    <n v="32.655172413793103"/>
    <n v="58"/>
    <n v="16"/>
    <n v="1894"/>
    <n v="57"/>
    <n v="98.28"/>
    <n v="0"/>
    <n v="0"/>
    <x v="1"/>
    <x v="1"/>
  </r>
  <r>
    <x v="19"/>
    <x v="19"/>
    <x v="4"/>
    <n v="32.25"/>
    <n v="33.92"/>
    <n v="31.9"/>
    <n v="32.54"/>
    <n v="32.665672116799939"/>
    <n v="25137"/>
    <n v="206"/>
    <n v="821117"/>
    <n v="16954"/>
    <n v="67.45"/>
    <n v="2.02"/>
    <n v="0.28999999999999998"/>
    <x v="0"/>
    <x v="0"/>
  </r>
  <r>
    <x v="19"/>
    <x v="20"/>
    <x v="4"/>
    <n v="36"/>
    <n v="36"/>
    <n v="31.17"/>
    <n v="31.9"/>
    <n v="31.88056255247691"/>
    <n v="4764"/>
    <n v="91"/>
    <n v="151879"/>
    <n v="4126"/>
    <n v="86.61"/>
    <n v="4.83"/>
    <n v="-4.0999999999999996"/>
    <x v="1"/>
    <x v="1"/>
  </r>
  <r>
    <x v="19"/>
    <x v="21"/>
    <x v="0"/>
    <n v="32.5"/>
    <n v="32.75"/>
    <n v="31"/>
    <n v="31.95"/>
    <n v="31.920465203526543"/>
    <n v="10662"/>
    <n v="200"/>
    <n v="340336"/>
    <n v="9281"/>
    <n v="87.05"/>
    <n v="1.75"/>
    <n v="-0.55000000000000004"/>
    <x v="1"/>
    <x v="1"/>
  </r>
  <r>
    <x v="19"/>
    <x v="22"/>
    <x v="0"/>
    <n v="32"/>
    <n v="32.869999999999997"/>
    <n v="32"/>
    <n v="32.380000000000003"/>
    <n v="32.304964229628339"/>
    <n v="22924"/>
    <n v="61"/>
    <n v="740559"/>
    <n v="22070"/>
    <n v="96.27"/>
    <n v="0.87"/>
    <n v="0.38"/>
    <x v="0"/>
    <x v="1"/>
  </r>
  <r>
    <x v="19"/>
    <x v="23"/>
    <x v="0"/>
    <n v="34.39"/>
    <n v="34.39"/>
    <n v="32.76"/>
    <n v="32.76"/>
    <n v="33.187183200579291"/>
    <n v="5524"/>
    <n v="105"/>
    <n v="183326"/>
    <n v="4326"/>
    <n v="78.31"/>
    <n v="1.63"/>
    <n v="-1.63"/>
    <x v="1"/>
    <x v="0"/>
  </r>
  <r>
    <x v="19"/>
    <x v="24"/>
    <x v="0"/>
    <n v="33.51"/>
    <n v="33.950000000000003"/>
    <n v="33.06"/>
    <n v="33.39"/>
    <n v="33.647086466165412"/>
    <n v="2128"/>
    <n v="57"/>
    <n v="71601"/>
    <n v="1251"/>
    <n v="58.79"/>
    <n v="0.89"/>
    <n v="-0.12"/>
    <x v="1"/>
    <x v="0"/>
  </r>
  <r>
    <x v="19"/>
    <x v="25"/>
    <x v="0"/>
    <n v="33.049999999999997"/>
    <n v="34.450000000000003"/>
    <n v="32.82"/>
    <n v="33.51"/>
    <n v="33.434146341463418"/>
    <n v="2665"/>
    <n v="141"/>
    <n v="89102"/>
    <n v="2299"/>
    <n v="86.27"/>
    <n v="1.63"/>
    <n v="0.46"/>
    <x v="0"/>
    <x v="1"/>
  </r>
  <r>
    <x v="19"/>
    <x v="26"/>
    <x v="1"/>
    <n v="34.9"/>
    <n v="34.9"/>
    <n v="32.450000000000003"/>
    <n v="32.58"/>
    <n v="33.045176110260336"/>
    <n v="9142"/>
    <n v="185"/>
    <n v="302099"/>
    <n v="6880"/>
    <n v="75.260000000000005"/>
    <n v="2.4500000000000002"/>
    <n v="-2.3199999999999998"/>
    <x v="1"/>
    <x v="0"/>
  </r>
  <r>
    <x v="19"/>
    <x v="27"/>
    <x v="2"/>
    <n v="35"/>
    <n v="35"/>
    <n v="32.25"/>
    <n v="33.159999999999997"/>
    <n v="33.087101882808376"/>
    <n v="5683"/>
    <n v="89"/>
    <n v="188034"/>
    <n v="4284"/>
    <n v="75.38"/>
    <n v="2.75"/>
    <n v="-1.84"/>
    <x v="1"/>
    <x v="0"/>
  </r>
  <r>
    <x v="19"/>
    <x v="28"/>
    <x v="2"/>
    <n v="32.909999999999997"/>
    <n v="33.840000000000003"/>
    <n v="32.909999999999997"/>
    <n v="33.43"/>
    <n v="33.571465900182908"/>
    <n v="3827"/>
    <n v="86"/>
    <n v="128478"/>
    <n v="3147"/>
    <n v="82.23"/>
    <n v="0.93"/>
    <n v="0.52"/>
    <x v="0"/>
    <x v="1"/>
  </r>
  <r>
    <x v="19"/>
    <x v="29"/>
    <x v="2"/>
    <n v="33"/>
    <n v="33.39"/>
    <n v="32.58"/>
    <n v="32.89"/>
    <n v="32.891571753986334"/>
    <n v="2195"/>
    <n v="53"/>
    <n v="72197"/>
    <n v="1972"/>
    <n v="89.84"/>
    <n v="0.81"/>
    <n v="-0.11"/>
    <x v="1"/>
    <x v="1"/>
  </r>
  <r>
    <x v="19"/>
    <x v="30"/>
    <x v="2"/>
    <n v="33.1"/>
    <n v="33.93"/>
    <n v="33.049999999999997"/>
    <n v="33.21"/>
    <n v="33.486363636363635"/>
    <n v="7700"/>
    <n v="195"/>
    <n v="257845"/>
    <n v="5471"/>
    <n v="71.05"/>
    <n v="0.88"/>
    <n v="0.11"/>
    <x v="0"/>
    <x v="0"/>
  </r>
  <r>
    <x v="19"/>
    <x v="31"/>
    <x v="3"/>
    <n v="33.979999999999997"/>
    <n v="34.6"/>
    <n v="32.909999999999997"/>
    <n v="33.18"/>
    <n v="33.590557451649602"/>
    <n v="17580"/>
    <n v="295"/>
    <n v="590522"/>
    <n v="12698"/>
    <n v="72.23"/>
    <n v="1.69"/>
    <n v="-0.8"/>
    <x v="1"/>
    <x v="0"/>
  </r>
  <r>
    <x v="19"/>
    <x v="32"/>
    <x v="3"/>
    <n v="36.85"/>
    <n v="36.85"/>
    <n v="33.4"/>
    <n v="33.979999999999997"/>
    <n v="34.344680851063828"/>
    <n v="2115"/>
    <n v="115"/>
    <n v="72639"/>
    <n v="2005"/>
    <n v="94.8"/>
    <n v="3.45"/>
    <n v="-2.87"/>
    <x v="1"/>
    <x v="1"/>
  </r>
  <r>
    <x v="19"/>
    <x v="33"/>
    <x v="3"/>
    <n v="34.01"/>
    <n v="34.840000000000003"/>
    <n v="34.01"/>
    <n v="34.26"/>
    <n v="34.315819337267364"/>
    <n v="8812"/>
    <n v="147"/>
    <n v="302391"/>
    <n v="8305"/>
    <n v="94.25"/>
    <n v="0.83"/>
    <n v="0.25"/>
    <x v="0"/>
    <x v="1"/>
  </r>
  <r>
    <x v="19"/>
    <x v="34"/>
    <x v="3"/>
    <n v="34.799999999999997"/>
    <n v="34.869999999999997"/>
    <n v="34.25"/>
    <n v="34.4"/>
    <n v="34.658602150537632"/>
    <n v="744"/>
    <n v="39"/>
    <n v="25786"/>
    <n v="264"/>
    <n v="35.479999999999997"/>
    <n v="0.62"/>
    <n v="-0.4"/>
    <x v="1"/>
    <x v="0"/>
  </r>
  <r>
    <x v="19"/>
    <x v="35"/>
    <x v="3"/>
    <n v="35.799999999999997"/>
    <n v="35.799999999999997"/>
    <n v="34.67"/>
    <n v="34.71"/>
    <n v="34.89182692307692"/>
    <n v="2080"/>
    <n v="133"/>
    <n v="72575"/>
    <n v="1623"/>
    <n v="78.03"/>
    <n v="1.1299999999999999"/>
    <n v="-1.0900000000000001"/>
    <x v="1"/>
    <x v="0"/>
  </r>
  <r>
    <x v="19"/>
    <x v="36"/>
    <x v="4"/>
    <n v="35.9"/>
    <n v="35.9"/>
    <n v="34.659999999999997"/>
    <n v="34.950000000000003"/>
    <n v="34.941867624422784"/>
    <n v="19490"/>
    <n v="289"/>
    <n v="681017"/>
    <n v="17635"/>
    <n v="90.48"/>
    <n v="1.24"/>
    <n v="-0.95"/>
    <x v="1"/>
    <x v="1"/>
  </r>
  <r>
    <x v="19"/>
    <x v="37"/>
    <x v="4"/>
    <n v="36.11"/>
    <n v="36.11"/>
    <n v="35.17"/>
    <n v="35.43"/>
    <n v="35.46392552366175"/>
    <n v="1289"/>
    <n v="75"/>
    <n v="45713"/>
    <n v="1258"/>
    <n v="97.6"/>
    <n v="0.94"/>
    <n v="-0.68"/>
    <x v="1"/>
    <x v="1"/>
  </r>
  <r>
    <x v="19"/>
    <x v="38"/>
    <x v="4"/>
    <n v="35.68"/>
    <n v="35.68"/>
    <n v="35"/>
    <n v="35.229999999999997"/>
    <n v="35.205489614243326"/>
    <n v="1348"/>
    <n v="60"/>
    <n v="47457"/>
    <n v="1222"/>
    <n v="90.65"/>
    <n v="0.68"/>
    <n v="-0.45"/>
    <x v="1"/>
    <x v="1"/>
  </r>
  <r>
    <x v="19"/>
    <x v="39"/>
    <x v="4"/>
    <n v="34.72"/>
    <n v="35.270000000000003"/>
    <n v="34.4"/>
    <n v="34.43"/>
    <n v="34.781755304234039"/>
    <n v="10699"/>
    <n v="145"/>
    <n v="372130"/>
    <n v="8169"/>
    <n v="76.349999999999994"/>
    <n v="0.87"/>
    <n v="-0.28999999999999998"/>
    <x v="1"/>
    <x v="0"/>
  </r>
  <r>
    <x v="19"/>
    <x v="40"/>
    <x v="4"/>
    <n v="35.700000000000003"/>
    <n v="35.700000000000003"/>
    <n v="33.96"/>
    <n v="34.08"/>
    <n v="34.554858205485822"/>
    <n v="8604"/>
    <n v="273"/>
    <n v="297310"/>
    <n v="6906"/>
    <n v="80.260000000000005"/>
    <n v="1.74"/>
    <n v="-1.62"/>
    <x v="1"/>
    <x v="1"/>
  </r>
  <r>
    <x v="19"/>
    <x v="41"/>
    <x v="0"/>
    <n v="34.9"/>
    <n v="34.9"/>
    <n v="34.51"/>
    <n v="34.520000000000003"/>
    <n v="34.593582887700535"/>
    <n v="187"/>
    <n v="20"/>
    <n v="6469"/>
    <n v="181"/>
    <n v="96.79"/>
    <n v="0.39"/>
    <n v="-0.38"/>
    <x v="1"/>
    <x v="1"/>
  </r>
  <r>
    <x v="19"/>
    <x v="42"/>
    <x v="0"/>
    <n v="35.35"/>
    <n v="35.520000000000003"/>
    <n v="34.799999999999997"/>
    <n v="34.85"/>
    <n v="34.995631825273009"/>
    <n v="3205"/>
    <n v="80"/>
    <n v="112161"/>
    <n v="2609"/>
    <n v="81.400000000000006"/>
    <n v="0.72"/>
    <n v="-0.5"/>
    <x v="1"/>
    <x v="1"/>
  </r>
  <r>
    <x v="19"/>
    <x v="43"/>
    <x v="0"/>
    <n v="35.46"/>
    <n v="35.46"/>
    <n v="34.99"/>
    <n v="35.14"/>
    <n v="35.243676222596967"/>
    <n v="1186"/>
    <n v="43"/>
    <n v="41799"/>
    <n v="931"/>
    <n v="78.5"/>
    <n v="0.47"/>
    <n v="-0.32"/>
    <x v="1"/>
    <x v="0"/>
  </r>
  <r>
    <x v="19"/>
    <x v="44"/>
    <x v="0"/>
    <n v="35.369999999999997"/>
    <n v="35.94"/>
    <n v="34.96"/>
    <n v="35.39"/>
    <n v="35.387006725034894"/>
    <n v="15762"/>
    <n v="251"/>
    <n v="557770"/>
    <n v="8623"/>
    <n v="54.71"/>
    <n v="0.98"/>
    <n v="0.02"/>
    <x v="0"/>
    <x v="0"/>
  </r>
  <r>
    <x v="19"/>
    <x v="45"/>
    <x v="0"/>
    <n v="34.97"/>
    <n v="35.5"/>
    <n v="34.619999999999997"/>
    <n v="35.39"/>
    <n v="35.210010319917444"/>
    <n v="3876"/>
    <n v="109"/>
    <n v="136474"/>
    <n v="3732"/>
    <n v="96.28"/>
    <n v="0.88"/>
    <n v="0.42"/>
    <x v="0"/>
    <x v="1"/>
  </r>
  <r>
    <x v="19"/>
    <x v="46"/>
    <x v="1"/>
    <n v="35.200000000000003"/>
    <n v="35.35"/>
    <n v="34.42"/>
    <n v="34.799999999999997"/>
    <n v="34.844759393539881"/>
    <n v="6068"/>
    <n v="130"/>
    <n v="211438"/>
    <n v="3764"/>
    <n v="62.03"/>
    <n v="0.93"/>
    <n v="-0.4"/>
    <x v="1"/>
    <x v="0"/>
  </r>
  <r>
    <x v="19"/>
    <x v="47"/>
    <x v="1"/>
    <n v="35.17"/>
    <n v="35.17"/>
    <n v="35"/>
    <n v="35.119999999999997"/>
    <n v="35.133671742808801"/>
    <n v="1182"/>
    <n v="26"/>
    <n v="41528"/>
    <n v="991"/>
    <n v="83.84"/>
    <n v="0.17"/>
    <n v="-0.05"/>
    <x v="1"/>
    <x v="1"/>
  </r>
  <r>
    <x v="19"/>
    <x v="48"/>
    <x v="1"/>
    <n v="35.51"/>
    <n v="35.51"/>
    <n v="35.1"/>
    <n v="35.14"/>
    <n v="35.221283783783782"/>
    <n v="1184"/>
    <n v="76"/>
    <n v="41702"/>
    <n v="918"/>
    <n v="77.53"/>
    <n v="0.41"/>
    <n v="-0.37"/>
    <x v="1"/>
    <x v="0"/>
  </r>
  <r>
    <x v="19"/>
    <x v="49"/>
    <x v="1"/>
    <n v="35.049999999999997"/>
    <n v="35.99"/>
    <n v="34.5"/>
    <n v="35.46"/>
    <n v="35.155552549709185"/>
    <n v="14786"/>
    <n v="331"/>
    <n v="519810"/>
    <n v="12516"/>
    <n v="84.65"/>
    <n v="1.49"/>
    <n v="0.41"/>
    <x v="0"/>
    <x v="1"/>
  </r>
  <r>
    <x v="19"/>
    <x v="50"/>
    <x v="2"/>
    <n v="35.14"/>
    <n v="35.85"/>
    <n v="34.78"/>
    <n v="35.049999999999997"/>
    <n v="35.370596797671034"/>
    <n v="3435"/>
    <n v="205"/>
    <n v="121498"/>
    <n v="2680"/>
    <n v="78.02"/>
    <n v="1.07"/>
    <n v="-0.09"/>
    <x v="1"/>
    <x v="0"/>
  </r>
  <r>
    <x v="19"/>
    <x v="51"/>
    <x v="3"/>
    <n v="34.299999999999997"/>
    <n v="35.200000000000003"/>
    <n v="34.04"/>
    <n v="34.9"/>
    <n v="34.668862056348338"/>
    <n v="24597"/>
    <n v="240"/>
    <n v="852750"/>
    <n v="16436"/>
    <n v="66.819999999999993"/>
    <n v="1.1599999999999999"/>
    <n v="0.6"/>
    <x v="0"/>
    <x v="0"/>
  </r>
  <r>
    <x v="19"/>
    <x v="52"/>
    <x v="3"/>
    <n v="34.380000000000003"/>
    <n v="34.46"/>
    <n v="34"/>
    <n v="34.200000000000003"/>
    <n v="34.214321482223333"/>
    <n v="1997"/>
    <n v="61"/>
    <n v="68326"/>
    <n v="1457"/>
    <n v="72.959999999999994"/>
    <n v="0.46"/>
    <n v="-0.18"/>
    <x v="1"/>
    <x v="0"/>
  </r>
  <r>
    <x v="19"/>
    <x v="53"/>
    <x v="3"/>
    <n v="34.67"/>
    <n v="35.04"/>
    <n v="33"/>
    <n v="33.64"/>
    <n v="33.858375143033186"/>
    <n v="22722"/>
    <n v="330"/>
    <n v="769330"/>
    <n v="18525"/>
    <n v="81.53"/>
    <n v="2.04"/>
    <n v="-1.03"/>
    <x v="1"/>
    <x v="1"/>
  </r>
  <r>
    <x v="19"/>
    <x v="54"/>
    <x v="3"/>
    <n v="33.99"/>
    <n v="34.86"/>
    <n v="33.99"/>
    <n v="34.479999999999997"/>
    <n v="34.38154469192942"/>
    <n v="6914"/>
    <n v="133"/>
    <n v="237714"/>
    <n v="5960"/>
    <n v="86.2"/>
    <n v="0.87"/>
    <n v="0.49"/>
    <x v="0"/>
    <x v="1"/>
  </r>
  <r>
    <x v="19"/>
    <x v="55"/>
    <x v="3"/>
    <n v="32.01"/>
    <n v="34.18"/>
    <n v="32.01"/>
    <n v="33.82"/>
    <n v="33.672089927525512"/>
    <n v="6761"/>
    <n v="184"/>
    <n v="227657"/>
    <n v="5577"/>
    <n v="82.49"/>
    <n v="2.17"/>
    <n v="1.81"/>
    <x v="0"/>
    <x v="1"/>
  </r>
  <r>
    <x v="19"/>
    <x v="56"/>
    <x v="4"/>
    <n v="34.24"/>
    <n v="34.24"/>
    <n v="33.5"/>
    <n v="33.74"/>
    <n v="33.977873288761543"/>
    <n v="6282"/>
    <n v="174"/>
    <n v="213449"/>
    <n v="4209"/>
    <n v="67"/>
    <n v="0.74"/>
    <n v="-0.5"/>
    <x v="1"/>
    <x v="0"/>
  </r>
  <r>
    <x v="19"/>
    <x v="57"/>
    <x v="4"/>
    <n v="34.76"/>
    <n v="34.79"/>
    <n v="33.79"/>
    <n v="34.14"/>
    <n v="34.171487603305785"/>
    <n v="3872"/>
    <n v="80"/>
    <n v="132312"/>
    <n v="3379"/>
    <n v="87.27"/>
    <n v="1"/>
    <n v="-0.62"/>
    <x v="1"/>
    <x v="1"/>
  </r>
  <r>
    <x v="19"/>
    <x v="58"/>
    <x v="4"/>
    <n v="34.97"/>
    <n v="35.200000000000003"/>
    <n v="34.369999999999997"/>
    <n v="35.01"/>
    <n v="34.97072218607677"/>
    <n v="3074"/>
    <n v="84"/>
    <n v="107500"/>
    <n v="1995"/>
    <n v="64.900000000000006"/>
    <n v="0.83"/>
    <n v="0.04"/>
    <x v="0"/>
    <x v="0"/>
  </r>
  <r>
    <x v="19"/>
    <x v="59"/>
    <x v="4"/>
    <n v="35.200000000000003"/>
    <n v="35.9"/>
    <n v="34.96"/>
    <n v="35.049999999999997"/>
    <n v="35.132648295189163"/>
    <n v="2141"/>
    <n v="58"/>
    <n v="75219"/>
    <n v="1902"/>
    <n v="88.84"/>
    <n v="0.94"/>
    <n v="-0.15"/>
    <x v="1"/>
    <x v="1"/>
  </r>
  <r>
    <x v="19"/>
    <x v="60"/>
    <x v="4"/>
    <n v="34.83"/>
    <n v="35.43"/>
    <n v="34.299999999999997"/>
    <n v="34.700000000000003"/>
    <n v="34.973515414856195"/>
    <n v="4833"/>
    <n v="49"/>
    <n v="169027"/>
    <n v="4608"/>
    <n v="95.34"/>
    <n v="1.1299999999999999"/>
    <n v="-0.13"/>
    <x v="1"/>
    <x v="1"/>
  </r>
  <r>
    <x v="19"/>
    <x v="61"/>
    <x v="0"/>
    <n v="34.799999999999997"/>
    <n v="35.340000000000003"/>
    <n v="34.57"/>
    <n v="34.68"/>
    <n v="34.965116279069768"/>
    <n v="2064"/>
    <n v="96"/>
    <n v="72168"/>
    <n v="1479"/>
    <n v="71.66"/>
    <n v="0.77"/>
    <n v="-0.12"/>
    <x v="1"/>
    <x v="0"/>
  </r>
  <r>
    <x v="19"/>
    <x v="62"/>
    <x v="0"/>
    <n v="36.630000000000003"/>
    <n v="36.79"/>
    <n v="35.26"/>
    <n v="35.47"/>
    <n v="35.987246640856299"/>
    <n v="8782"/>
    <n v="186"/>
    <n v="316040"/>
    <n v="7334"/>
    <n v="83.51"/>
    <n v="1.53"/>
    <n v="-1.1599999999999999"/>
    <x v="1"/>
    <x v="1"/>
  </r>
  <r>
    <x v="19"/>
    <x v="63"/>
    <x v="0"/>
    <n v="36.4"/>
    <n v="37.799999999999997"/>
    <n v="36.4"/>
    <n v="36.74"/>
    <n v="37.011348756001745"/>
    <n v="29783"/>
    <n v="504"/>
    <n v="1102309"/>
    <n v="18331"/>
    <n v="61.55"/>
    <n v="1.4"/>
    <n v="0.34"/>
    <x v="0"/>
    <x v="0"/>
  </r>
  <r>
    <x v="19"/>
    <x v="64"/>
    <x v="0"/>
    <n v="35.85"/>
    <n v="36.47"/>
    <n v="35.6"/>
    <n v="35.92"/>
    <n v="36.058812862669242"/>
    <n v="16544"/>
    <n v="316"/>
    <n v="596557"/>
    <n v="10763"/>
    <n v="65.06"/>
    <n v="0.87"/>
    <n v="7.0000000000000007E-2"/>
    <x v="0"/>
    <x v="0"/>
  </r>
  <r>
    <x v="19"/>
    <x v="65"/>
    <x v="0"/>
    <n v="35.549999999999997"/>
    <n v="36.74"/>
    <n v="35.4"/>
    <n v="35.549999999999997"/>
    <n v="35.869682951596523"/>
    <n v="8863"/>
    <n v="232"/>
    <n v="317913"/>
    <n v="6548"/>
    <n v="73.88"/>
    <n v="1.34"/>
    <n v="0"/>
    <x v="1"/>
    <x v="0"/>
  </r>
  <r>
    <x v="19"/>
    <x v="66"/>
    <x v="1"/>
    <n v="36.15"/>
    <n v="36.6"/>
    <n v="35.71"/>
    <n v="36.17"/>
    <n v="36.09572072072072"/>
    <n v="15984"/>
    <n v="349"/>
    <n v="576954"/>
    <n v="11024"/>
    <n v="68.97"/>
    <n v="0.89"/>
    <n v="0.02"/>
    <x v="0"/>
    <x v="0"/>
  </r>
  <r>
    <x v="19"/>
    <x v="67"/>
    <x v="1"/>
    <n v="33"/>
    <n v="37.200000000000003"/>
    <n v="33"/>
    <n v="35.909999999999997"/>
    <n v="35.820327486982734"/>
    <n v="29192"/>
    <n v="323"/>
    <n v="1045667"/>
    <n v="13893"/>
    <n v="47.59"/>
    <n v="4.2"/>
    <n v="2.91"/>
    <x v="0"/>
    <x v="0"/>
  </r>
  <r>
    <x v="19"/>
    <x v="68"/>
    <x v="1"/>
    <n v="35.5"/>
    <n v="35.69"/>
    <n v="34.299999999999997"/>
    <n v="34.950000000000003"/>
    <n v="34.970495839701137"/>
    <n v="23556"/>
    <n v="306"/>
    <n v="823765"/>
    <n v="17676"/>
    <n v="75.040000000000006"/>
    <n v="1.39"/>
    <n v="-0.55000000000000004"/>
    <x v="1"/>
    <x v="0"/>
  </r>
  <r>
    <x v="19"/>
    <x v="69"/>
    <x v="1"/>
    <n v="35.549999999999997"/>
    <n v="36.57"/>
    <n v="35.5"/>
    <n v="36.43"/>
    <n v="36.303871829105475"/>
    <n v="3745"/>
    <n v="63"/>
    <n v="135958"/>
    <n v="3539"/>
    <n v="94.5"/>
    <n v="1.07"/>
    <n v="0.88"/>
    <x v="0"/>
    <x v="1"/>
  </r>
  <r>
    <x v="19"/>
    <x v="70"/>
    <x v="1"/>
    <n v="36.86"/>
    <n v="36.86"/>
    <n v="34.799999999999997"/>
    <n v="36.229999999999997"/>
    <n v="36.058337726234406"/>
    <n v="28455"/>
    <n v="422"/>
    <n v="1026040"/>
    <n v="21005"/>
    <n v="73.819999999999993"/>
    <n v="2.06"/>
    <n v="-0.63"/>
    <x v="1"/>
    <x v="0"/>
  </r>
  <r>
    <x v="19"/>
    <x v="71"/>
    <x v="2"/>
    <n v="34.47"/>
    <n v="36"/>
    <n v="33.799999999999997"/>
    <n v="35.06"/>
    <n v="35.256076737645643"/>
    <n v="39824"/>
    <n v="450"/>
    <n v="1404038"/>
    <n v="30436"/>
    <n v="76.430000000000007"/>
    <n v="2.2000000000000002"/>
    <n v="0.59"/>
    <x v="0"/>
    <x v="0"/>
  </r>
  <r>
    <x v="19"/>
    <x v="72"/>
    <x v="2"/>
    <n v="34.01"/>
    <n v="35.19"/>
    <n v="34.01"/>
    <n v="34.19"/>
    <n v="34.338312829525485"/>
    <n v="9104"/>
    <n v="145"/>
    <n v="312616"/>
    <n v="5900"/>
    <n v="64.81"/>
    <n v="1.18"/>
    <n v="0.18"/>
    <x v="0"/>
    <x v="0"/>
  </r>
  <r>
    <x v="19"/>
    <x v="73"/>
    <x v="2"/>
    <n v="34.75"/>
    <n v="35.99"/>
    <n v="34.6"/>
    <n v="34.9"/>
    <n v="34.882996104059316"/>
    <n v="7957"/>
    <n v="170"/>
    <n v="277564"/>
    <n v="6438"/>
    <n v="80.91"/>
    <n v="1.39"/>
    <n v="0.15"/>
    <x v="0"/>
    <x v="1"/>
  </r>
  <r>
    <x v="19"/>
    <x v="74"/>
    <x v="2"/>
    <n v="34.950000000000003"/>
    <n v="35"/>
    <n v="34.54"/>
    <n v="34.880000000000003"/>
    <n v="34.84107442641298"/>
    <n v="1787"/>
    <n v="38"/>
    <n v="62261"/>
    <n v="1116"/>
    <n v="62.45"/>
    <n v="0.46"/>
    <n v="-7.0000000000000007E-2"/>
    <x v="1"/>
    <x v="0"/>
  </r>
  <r>
    <x v="19"/>
    <x v="75"/>
    <x v="2"/>
    <n v="34.61"/>
    <n v="36.200000000000003"/>
    <n v="34.450000000000003"/>
    <n v="34.71"/>
    <n v="34.711841812930459"/>
    <n v="4501"/>
    <n v="121"/>
    <n v="156238"/>
    <n v="4117"/>
    <n v="91.47"/>
    <n v="1.75"/>
    <n v="0.1"/>
    <x v="0"/>
    <x v="1"/>
  </r>
  <r>
    <x v="19"/>
    <x v="76"/>
    <x v="3"/>
    <n v="34.909999999999997"/>
    <n v="34.909999999999997"/>
    <n v="34.200000000000003"/>
    <n v="34.56"/>
    <n v="34.593613933236576"/>
    <n v="689"/>
    <n v="113"/>
    <n v="23835"/>
    <n v="624"/>
    <n v="90.57"/>
    <n v="0.71"/>
    <n v="-0.35"/>
    <x v="1"/>
    <x v="1"/>
  </r>
  <r>
    <x v="19"/>
    <x v="77"/>
    <x v="3"/>
    <n v="34.380000000000003"/>
    <n v="35"/>
    <n v="33.96"/>
    <n v="34.049999999999997"/>
    <n v="34.417061611374407"/>
    <n v="1266"/>
    <n v="57"/>
    <n v="43572"/>
    <n v="1167"/>
    <n v="92.18"/>
    <n v="1.04"/>
    <n v="-0.33"/>
    <x v="1"/>
    <x v="1"/>
  </r>
  <r>
    <x v="19"/>
    <x v="78"/>
    <x v="3"/>
    <n v="34.5"/>
    <n v="34.729999999999997"/>
    <n v="34.270000000000003"/>
    <n v="34.380000000000003"/>
    <n v="34.454508446977407"/>
    <n v="4913"/>
    <n v="95"/>
    <n v="169275"/>
    <n v="4426"/>
    <n v="90.09"/>
    <n v="0.46"/>
    <n v="-0.12"/>
    <x v="1"/>
    <x v="1"/>
  </r>
  <r>
    <x v="19"/>
    <x v="79"/>
    <x v="3"/>
    <n v="37.9"/>
    <n v="37.9"/>
    <n v="34.5"/>
    <n v="34.590000000000003"/>
    <n v="35.069000729394602"/>
    <n v="6855"/>
    <n v="116"/>
    <n v="240398"/>
    <n v="3313"/>
    <n v="48.33"/>
    <n v="3.4"/>
    <n v="-3.31"/>
    <x v="1"/>
    <x v="0"/>
  </r>
  <r>
    <x v="19"/>
    <x v="80"/>
    <x v="3"/>
    <n v="34.5"/>
    <n v="36.200000000000003"/>
    <n v="33.770000000000003"/>
    <n v="35.14"/>
    <n v="35.036567052109923"/>
    <n v="26636"/>
    <n v="449"/>
    <n v="933234"/>
    <n v="18702"/>
    <n v="70.209999999999994"/>
    <n v="2.4300000000000002"/>
    <n v="0.64"/>
    <x v="0"/>
    <x v="0"/>
  </r>
  <r>
    <x v="19"/>
    <x v="81"/>
    <x v="4"/>
    <n v="33.83"/>
    <n v="34.44"/>
    <n v="33.79"/>
    <n v="34.25"/>
    <n v="34.127535496957407"/>
    <n v="11832"/>
    <n v="267"/>
    <n v="403797"/>
    <n v="8632"/>
    <n v="72.95"/>
    <n v="0.65"/>
    <n v="0.42"/>
    <x v="0"/>
    <x v="0"/>
  </r>
  <r>
    <x v="19"/>
    <x v="82"/>
    <x v="4"/>
    <n v="33.15"/>
    <n v="34.56"/>
    <n v="32.97"/>
    <n v="33.799999999999997"/>
    <n v="33.911278727165588"/>
    <n v="42425"/>
    <n v="491"/>
    <n v="1438686"/>
    <n v="33992"/>
    <n v="80.12"/>
    <n v="1.59"/>
    <n v="0.65"/>
    <x v="0"/>
    <x v="1"/>
  </r>
  <r>
    <x v="19"/>
    <x v="83"/>
    <x v="4"/>
    <n v="34"/>
    <n v="34"/>
    <n v="32.65"/>
    <n v="32.799999999999997"/>
    <n v="33.225554106910039"/>
    <n v="11505"/>
    <n v="363"/>
    <n v="382260"/>
    <n v="6979"/>
    <n v="60.66"/>
    <n v="1.35"/>
    <n v="-1.2"/>
    <x v="1"/>
    <x v="0"/>
  </r>
  <r>
    <x v="19"/>
    <x v="84"/>
    <x v="4"/>
    <n v="30"/>
    <n v="33.54"/>
    <n v="30"/>
    <n v="33.54"/>
    <n v="32.980254611587426"/>
    <n v="3849"/>
    <n v="68"/>
    <n v="126941"/>
    <n v="2965"/>
    <n v="77.03"/>
    <n v="3.54"/>
    <n v="3.54"/>
    <x v="0"/>
    <x v="0"/>
  </r>
  <r>
    <x v="19"/>
    <x v="85"/>
    <x v="4"/>
    <n v="31.44"/>
    <n v="32.369999999999997"/>
    <n v="31.12"/>
    <n v="32.159999999999997"/>
    <n v="32.039247630331751"/>
    <n v="13504"/>
    <n v="424"/>
    <n v="432658"/>
    <n v="10069"/>
    <n v="74.56"/>
    <n v="1.25"/>
    <n v="0.72"/>
    <x v="0"/>
    <x v="0"/>
  </r>
  <r>
    <x v="19"/>
    <x v="86"/>
    <x v="0"/>
    <n v="30.03"/>
    <n v="31.35"/>
    <n v="30.03"/>
    <n v="30.44"/>
    <n v="30.435755222776855"/>
    <n v="16227"/>
    <n v="252"/>
    <n v="493881"/>
    <n v="12744"/>
    <n v="78.540000000000006"/>
    <n v="1.32"/>
    <n v="0.41"/>
    <x v="0"/>
    <x v="0"/>
  </r>
  <r>
    <x v="19"/>
    <x v="87"/>
    <x v="0"/>
    <n v="31.36"/>
    <n v="31.76"/>
    <n v="31.36"/>
    <n v="31.57"/>
    <n v="31.546370967741936"/>
    <n v="992"/>
    <n v="52"/>
    <n v="31294"/>
    <n v="592"/>
    <n v="59.68"/>
    <n v="0.4"/>
    <n v="0.21"/>
    <x v="0"/>
    <x v="0"/>
  </r>
  <r>
    <x v="19"/>
    <x v="88"/>
    <x v="0"/>
    <n v="30.5"/>
    <n v="31.66"/>
    <n v="30.41"/>
    <n v="30.84"/>
    <n v="30.90382737746534"/>
    <n v="10242"/>
    <n v="183"/>
    <n v="316517"/>
    <n v="8965"/>
    <n v="87.53"/>
    <n v="1.25"/>
    <n v="0.34"/>
    <x v="0"/>
    <x v="1"/>
  </r>
  <r>
    <x v="19"/>
    <x v="89"/>
    <x v="0"/>
    <n v="31.51"/>
    <n v="32.57"/>
    <n v="30.05"/>
    <n v="31.21"/>
    <n v="31.53142523364486"/>
    <n v="8560"/>
    <n v="208"/>
    <n v="269909"/>
    <n v="8092"/>
    <n v="94.53"/>
    <n v="2.52"/>
    <n v="-0.3"/>
    <x v="1"/>
    <x v="1"/>
  </r>
  <r>
    <x v="19"/>
    <x v="90"/>
    <x v="0"/>
    <n v="32.950000000000003"/>
    <n v="32.950000000000003"/>
    <n v="31.91"/>
    <n v="32.22"/>
    <n v="32.408723950184616"/>
    <n v="15979"/>
    <n v="252"/>
    <n v="517859"/>
    <n v="12143"/>
    <n v="75.989999999999995"/>
    <n v="1.04"/>
    <n v="-0.73"/>
    <x v="1"/>
    <x v="0"/>
  </r>
  <r>
    <x v="19"/>
    <x v="91"/>
    <x v="1"/>
    <n v="33.79"/>
    <n v="33.99"/>
    <n v="32"/>
    <n v="32.44"/>
    <n v="33.050406504065037"/>
    <n v="7380"/>
    <n v="332"/>
    <n v="243912"/>
    <n v="5126"/>
    <n v="69.459999999999994"/>
    <n v="1.99"/>
    <n v="-1.35"/>
    <x v="1"/>
    <x v="0"/>
  </r>
  <r>
    <x v="19"/>
    <x v="92"/>
    <x v="2"/>
    <n v="34.450000000000003"/>
    <n v="34.450000000000003"/>
    <n v="33.299999999999997"/>
    <n v="33.61"/>
    <n v="33.627662010533548"/>
    <n v="4367"/>
    <n v="80"/>
    <n v="146852"/>
    <n v="3903"/>
    <n v="89.37"/>
    <n v="1.1499999999999999"/>
    <n v="-0.84"/>
    <x v="1"/>
    <x v="1"/>
  </r>
  <r>
    <x v="19"/>
    <x v="93"/>
    <x v="2"/>
    <n v="34.99"/>
    <n v="35.15"/>
    <n v="33.93"/>
    <n v="34.090000000000003"/>
    <n v="34.379564416513162"/>
    <n v="9229"/>
    <n v="178"/>
    <n v="317289"/>
    <n v="6555"/>
    <n v="71.03"/>
    <n v="1.22"/>
    <n v="-0.9"/>
    <x v="1"/>
    <x v="0"/>
  </r>
  <r>
    <x v="19"/>
    <x v="94"/>
    <x v="2"/>
    <n v="34.51"/>
    <n v="35.119999999999997"/>
    <n v="34.06"/>
    <n v="34.479999999999997"/>
    <n v="34.678623148045006"/>
    <n v="8977"/>
    <n v="134"/>
    <n v="311310"/>
    <n v="7323"/>
    <n v="81.58"/>
    <n v="1.06"/>
    <n v="-0.03"/>
    <x v="1"/>
    <x v="1"/>
  </r>
  <r>
    <x v="19"/>
    <x v="95"/>
    <x v="3"/>
    <n v="37.49"/>
    <n v="37.6"/>
    <n v="34.01"/>
    <n v="35.119999999999997"/>
    <n v="35.376758184386709"/>
    <n v="16281"/>
    <n v="537"/>
    <n v="575969"/>
    <n v="7575"/>
    <n v="46.53"/>
    <n v="3.59"/>
    <n v="-2.37"/>
    <x v="1"/>
    <x v="0"/>
  </r>
  <r>
    <x v="19"/>
    <x v="96"/>
    <x v="3"/>
    <n v="33.06"/>
    <n v="39.4"/>
    <n v="32.5"/>
    <n v="37.6"/>
    <n v="37.493863580225131"/>
    <n v="141695"/>
    <n v="1609"/>
    <n v="5312693"/>
    <n v="87119"/>
    <n v="61.48"/>
    <n v="6.9"/>
    <n v="4.54"/>
    <x v="0"/>
    <x v="0"/>
  </r>
  <r>
    <x v="19"/>
    <x v="97"/>
    <x v="3"/>
    <n v="32"/>
    <n v="33.35"/>
    <n v="32"/>
    <n v="33.049999999999997"/>
    <n v="32.858075040783035"/>
    <n v="4904"/>
    <n v="96"/>
    <n v="161136"/>
    <n v="3743"/>
    <n v="76.33"/>
    <n v="1.35"/>
    <n v="1.05"/>
    <x v="0"/>
    <x v="0"/>
  </r>
  <r>
    <x v="19"/>
    <x v="98"/>
    <x v="3"/>
    <n v="32.47"/>
    <n v="34"/>
    <n v="32.270000000000003"/>
    <n v="32.9"/>
    <n v="33.165120593692023"/>
    <n v="25333"/>
    <n v="382"/>
    <n v="840172"/>
    <n v="14196"/>
    <n v="56.04"/>
    <n v="1.73"/>
    <n v="0.43"/>
    <x v="0"/>
    <x v="0"/>
  </r>
  <r>
    <x v="19"/>
    <x v="99"/>
    <x v="3"/>
    <n v="31.47"/>
    <n v="32.54"/>
    <n v="31.47"/>
    <n v="32.22"/>
    <n v="32.099135063206923"/>
    <n v="10521"/>
    <n v="135"/>
    <n v="337715"/>
    <n v="8599"/>
    <n v="81.73"/>
    <n v="1.07"/>
    <n v="0.75"/>
    <x v="0"/>
    <x v="1"/>
  </r>
  <r>
    <x v="19"/>
    <x v="100"/>
    <x v="4"/>
    <n v="30.37"/>
    <n v="30.99"/>
    <n v="29.96"/>
    <n v="30.71"/>
    <n v="30.696809251776507"/>
    <n v="14354"/>
    <n v="256"/>
    <n v="440622"/>
    <n v="12456"/>
    <n v="86.78"/>
    <n v="1.03"/>
    <n v="0.34"/>
    <x v="0"/>
    <x v="1"/>
  </r>
  <r>
    <x v="19"/>
    <x v="101"/>
    <x v="4"/>
    <n v="30"/>
    <n v="30.85"/>
    <n v="29.76"/>
    <n v="30.37"/>
    <n v="30.283712971874667"/>
    <n v="9351"/>
    <n v="221"/>
    <n v="283183"/>
    <n v="6540"/>
    <n v="69.94"/>
    <n v="1.0900000000000001"/>
    <n v="0.37"/>
    <x v="0"/>
    <x v="0"/>
  </r>
  <r>
    <x v="19"/>
    <x v="102"/>
    <x v="4"/>
    <n v="29.45"/>
    <n v="30.18"/>
    <n v="29.4"/>
    <n v="29.9"/>
    <n v="29.780678268630076"/>
    <n v="4482"/>
    <n v="62"/>
    <n v="133477"/>
    <n v="4028"/>
    <n v="89.87"/>
    <n v="0.78"/>
    <n v="0.45"/>
    <x v="0"/>
    <x v="1"/>
  </r>
  <r>
    <x v="19"/>
    <x v="103"/>
    <x v="0"/>
    <n v="28.88"/>
    <n v="29.47"/>
    <n v="28.88"/>
    <n v="29.07"/>
    <n v="29.136453963347318"/>
    <n v="4529"/>
    <n v="70"/>
    <n v="131959"/>
    <n v="3279"/>
    <n v="72.400000000000006"/>
    <n v="0.59"/>
    <n v="0.19"/>
    <x v="0"/>
    <x v="0"/>
  </r>
  <r>
    <x v="19"/>
    <x v="104"/>
    <x v="0"/>
    <n v="28.55"/>
    <n v="28.82"/>
    <n v="28.36"/>
    <n v="28.6"/>
    <n v="28.562090024881247"/>
    <n v="4421"/>
    <n v="130"/>
    <n v="126273"/>
    <n v="3446"/>
    <n v="77.95"/>
    <n v="0.46"/>
    <n v="0.05"/>
    <x v="0"/>
    <x v="0"/>
  </r>
  <r>
    <x v="19"/>
    <x v="105"/>
    <x v="0"/>
    <n v="28.55"/>
    <n v="29.31"/>
    <n v="28.3"/>
    <n v="28.48"/>
    <n v="28.653839718922537"/>
    <n v="5977"/>
    <n v="181"/>
    <n v="171264"/>
    <n v="5411"/>
    <n v="90.53"/>
    <n v="1.01"/>
    <n v="-7.0000000000000007E-2"/>
    <x v="1"/>
    <x v="1"/>
  </r>
  <r>
    <x v="19"/>
    <x v="106"/>
    <x v="0"/>
    <n v="23.51"/>
    <n v="28.8"/>
    <n v="23.51"/>
    <n v="28.06"/>
    <n v="27.623786225065864"/>
    <n v="13285"/>
    <n v="461"/>
    <n v="366982"/>
    <n v="7979"/>
    <n v="60.06"/>
    <n v="5.29"/>
    <n v="4.55"/>
    <x v="0"/>
    <x v="0"/>
  </r>
  <r>
    <x v="19"/>
    <x v="107"/>
    <x v="1"/>
    <n v="30.15"/>
    <n v="30.15"/>
    <n v="28.81"/>
    <n v="29.33"/>
    <n v="29.437559219253362"/>
    <n v="5277"/>
    <n v="126"/>
    <n v="155342"/>
    <n v="3723"/>
    <n v="70.55"/>
    <n v="1.34"/>
    <n v="-0.82"/>
    <x v="1"/>
    <x v="0"/>
  </r>
  <r>
    <x v="19"/>
    <x v="108"/>
    <x v="1"/>
    <n v="30.36"/>
    <n v="30.9"/>
    <n v="29.55"/>
    <n v="30.15"/>
    <n v="30.304361567635905"/>
    <n v="3164"/>
    <n v="93"/>
    <n v="95883"/>
    <n v="2361"/>
    <n v="74.62"/>
    <n v="1.35"/>
    <n v="-0.21"/>
    <x v="1"/>
    <x v="0"/>
  </r>
  <r>
    <x v="19"/>
    <x v="109"/>
    <x v="1"/>
    <n v="33.200000000000003"/>
    <n v="33.200000000000003"/>
    <n v="29"/>
    <n v="29.61"/>
    <n v="29.388945454545453"/>
    <n v="6875"/>
    <n v="275"/>
    <n v="202049"/>
    <n v="4523"/>
    <n v="65.790000000000006"/>
    <n v="4.2"/>
    <n v="-3.59"/>
    <x v="1"/>
    <x v="0"/>
  </r>
  <r>
    <x v="19"/>
    <x v="110"/>
    <x v="1"/>
    <n v="28.06"/>
    <n v="30.24"/>
    <n v="28.06"/>
    <n v="29.2"/>
    <n v="29.341169556273876"/>
    <n v="6806"/>
    <n v="176"/>
    <n v="199696"/>
    <n v="4885"/>
    <n v="71.77"/>
    <n v="2.1800000000000002"/>
    <n v="1.1399999999999999"/>
    <x v="0"/>
    <x v="0"/>
  </r>
  <r>
    <x v="19"/>
    <x v="111"/>
    <x v="2"/>
    <n v="28.65"/>
    <n v="29.36"/>
    <n v="27.92"/>
    <n v="28.06"/>
    <n v="28.454780857389469"/>
    <n v="20854"/>
    <n v="264"/>
    <n v="593396"/>
    <n v="18183"/>
    <n v="87.19"/>
    <n v="1.44"/>
    <n v="-0.59"/>
    <x v="1"/>
    <x v="1"/>
  </r>
  <r>
    <x v="19"/>
    <x v="112"/>
    <x v="2"/>
    <n v="30"/>
    <n v="30"/>
    <n v="28.41"/>
    <n v="28.65"/>
    <n v="29.036750223813787"/>
    <n v="22340"/>
    <n v="614"/>
    <n v="648681"/>
    <n v="19302"/>
    <n v="86.4"/>
    <n v="1.59"/>
    <n v="-1.35"/>
    <x v="1"/>
    <x v="1"/>
  </r>
  <r>
    <x v="19"/>
    <x v="113"/>
    <x v="2"/>
    <n v="30.5"/>
    <n v="30.6"/>
    <n v="29.21"/>
    <n v="29.44"/>
    <n v="29.769003144072499"/>
    <n v="21628"/>
    <n v="481"/>
    <n v="643844"/>
    <n v="15360"/>
    <n v="71.02"/>
    <n v="1.39"/>
    <n v="-1.06"/>
    <x v="1"/>
    <x v="0"/>
  </r>
  <r>
    <x v="19"/>
    <x v="114"/>
    <x v="2"/>
    <n v="31.85"/>
    <n v="31.99"/>
    <n v="29.99"/>
    <n v="30.46"/>
    <n v="30.648845686512757"/>
    <n v="7407"/>
    <n v="86"/>
    <n v="227016"/>
    <n v="7114"/>
    <n v="96.04"/>
    <n v="2"/>
    <n v="-1.39"/>
    <x v="1"/>
    <x v="1"/>
  </r>
  <r>
    <x v="19"/>
    <x v="115"/>
    <x v="2"/>
    <n v="31.57"/>
    <n v="32.18"/>
    <n v="31.44"/>
    <n v="31.66"/>
    <n v="31.790854068594484"/>
    <n v="11896"/>
    <n v="232"/>
    <n v="378184"/>
    <n v="10805"/>
    <n v="90.83"/>
    <n v="0.74"/>
    <n v="0.09"/>
    <x v="0"/>
    <x v="1"/>
  </r>
  <r>
    <x v="19"/>
    <x v="116"/>
    <x v="3"/>
    <n v="32.32"/>
    <n v="32.32"/>
    <n v="30.5"/>
    <n v="31.57"/>
    <n v="31.439638111393837"/>
    <n v="17685"/>
    <n v="284"/>
    <n v="556010"/>
    <n v="10758"/>
    <n v="60.83"/>
    <n v="1.82"/>
    <n v="-0.75"/>
    <x v="1"/>
    <x v="0"/>
  </r>
  <r>
    <x v="19"/>
    <x v="117"/>
    <x v="3"/>
    <n v="31.9"/>
    <n v="32.17"/>
    <n v="31.18"/>
    <n v="31.28"/>
    <n v="31.792924375202855"/>
    <n v="3081"/>
    <n v="139"/>
    <n v="97954"/>
    <n v="2395"/>
    <n v="77.73"/>
    <n v="0.99"/>
    <n v="-0.62"/>
    <x v="1"/>
    <x v="0"/>
  </r>
  <r>
    <x v="19"/>
    <x v="118"/>
    <x v="3"/>
    <n v="31.34"/>
    <n v="31.8"/>
    <n v="31.1"/>
    <n v="31.18"/>
    <n v="31.501454898157128"/>
    <n v="4124"/>
    <n v="193"/>
    <n v="129912"/>
    <n v="3792"/>
    <n v="91.95"/>
    <n v="0.7"/>
    <n v="-0.16"/>
    <x v="1"/>
    <x v="1"/>
  </r>
  <r>
    <x v="19"/>
    <x v="119"/>
    <x v="3"/>
    <n v="30.84"/>
    <n v="31.23"/>
    <n v="30.62"/>
    <n v="30.84"/>
    <n v="30.876004592422504"/>
    <n v="2613"/>
    <n v="38"/>
    <n v="80679"/>
    <n v="2394"/>
    <n v="91.62"/>
    <n v="0.61"/>
    <n v="0"/>
    <x v="1"/>
    <x v="1"/>
  </r>
  <r>
    <x v="19"/>
    <x v="120"/>
    <x v="3"/>
    <n v="32.5"/>
    <n v="32.5"/>
    <n v="30"/>
    <n v="30"/>
    <n v="30.549334557136302"/>
    <n v="2179"/>
    <n v="65"/>
    <n v="66567"/>
    <n v="1896"/>
    <n v="87.01"/>
    <n v="2.5"/>
    <n v="-2.5"/>
    <x v="1"/>
    <x v="1"/>
  </r>
  <r>
    <x v="19"/>
    <x v="121"/>
    <x v="4"/>
    <n v="31.45"/>
    <n v="31.68"/>
    <n v="30.61"/>
    <n v="31.13"/>
    <n v="31.058678196417542"/>
    <n v="16190"/>
    <n v="159"/>
    <n v="502840"/>
    <n v="14517"/>
    <n v="89.67"/>
    <n v="1.07"/>
    <n v="-0.32"/>
    <x v="1"/>
    <x v="1"/>
  </r>
  <r>
    <x v="19"/>
    <x v="122"/>
    <x v="4"/>
    <n v="31.55"/>
    <n v="32.07"/>
    <n v="30.63"/>
    <n v="31.32"/>
    <n v="31.108734590664842"/>
    <n v="9491"/>
    <n v="124"/>
    <n v="295253"/>
    <n v="7653"/>
    <n v="80.63"/>
    <n v="1.44"/>
    <n v="-0.23"/>
    <x v="1"/>
    <x v="1"/>
  </r>
  <r>
    <x v="19"/>
    <x v="123"/>
    <x v="4"/>
    <n v="31.59"/>
    <n v="31.9"/>
    <n v="30.85"/>
    <n v="31.06"/>
    <n v="31.173158141717504"/>
    <n v="6393"/>
    <n v="100"/>
    <n v="199290"/>
    <n v="6315"/>
    <n v="98.78"/>
    <n v="1.05"/>
    <n v="-0.53"/>
    <x v="1"/>
    <x v="1"/>
  </r>
  <r>
    <x v="19"/>
    <x v="124"/>
    <x v="4"/>
    <n v="32.299999999999997"/>
    <n v="32.5"/>
    <n v="31.5"/>
    <n v="31.9"/>
    <n v="32.010869565217391"/>
    <n v="3864"/>
    <n v="115"/>
    <n v="123690"/>
    <n v="2449"/>
    <n v="63.38"/>
    <n v="1"/>
    <n v="-0.4"/>
    <x v="1"/>
    <x v="0"/>
  </r>
  <r>
    <x v="19"/>
    <x v="125"/>
    <x v="0"/>
    <n v="32.630000000000003"/>
    <n v="32.65"/>
    <n v="32"/>
    <n v="32.270000000000003"/>
    <n v="32.259629101283878"/>
    <n v="9113"/>
    <n v="200"/>
    <n v="293982"/>
    <n v="8614"/>
    <n v="94.52"/>
    <n v="0.65"/>
    <n v="-0.36"/>
    <x v="1"/>
    <x v="1"/>
  </r>
  <r>
    <x v="19"/>
    <x v="126"/>
    <x v="0"/>
    <n v="34.1"/>
    <n v="34.1"/>
    <n v="32.08"/>
    <n v="32.520000000000003"/>
    <n v="32.549715767427948"/>
    <n v="10027"/>
    <n v="203"/>
    <n v="326376"/>
    <n v="7622"/>
    <n v="76.010000000000005"/>
    <n v="2.02"/>
    <n v="-1.58"/>
    <x v="1"/>
    <x v="0"/>
  </r>
  <r>
    <x v="19"/>
    <x v="127"/>
    <x v="0"/>
    <n v="30.45"/>
    <n v="32.65"/>
    <n v="30"/>
    <n v="32.4"/>
    <n v="31.675997667249852"/>
    <n v="12003"/>
    <n v="246"/>
    <n v="380207"/>
    <n v="9349"/>
    <n v="77.89"/>
    <n v="2.65"/>
    <n v="1.95"/>
    <x v="0"/>
    <x v="0"/>
  </r>
  <r>
    <x v="19"/>
    <x v="128"/>
    <x v="0"/>
    <n v="28"/>
    <n v="29.83"/>
    <n v="28"/>
    <n v="29.78"/>
    <n v="28.693241275149685"/>
    <n v="18539"/>
    <n v="168"/>
    <n v="531944"/>
    <n v="13688"/>
    <n v="73.83"/>
    <n v="1.83"/>
    <n v="1.78"/>
    <x v="0"/>
    <x v="0"/>
  </r>
  <r>
    <x v="19"/>
    <x v="129"/>
    <x v="0"/>
    <n v="31.64"/>
    <n v="31.64"/>
    <n v="28.61"/>
    <n v="29.1"/>
    <n v="29.339801619959285"/>
    <n v="23087"/>
    <n v="361"/>
    <n v="677368"/>
    <n v="13492"/>
    <n v="58.44"/>
    <n v="3.03"/>
    <n v="-2.54"/>
    <x v="1"/>
    <x v="0"/>
  </r>
  <r>
    <x v="19"/>
    <x v="130"/>
    <x v="2"/>
    <n v="31"/>
    <n v="31.69"/>
    <n v="29.62"/>
    <n v="30.07"/>
    <n v="30.402505368647102"/>
    <n v="13970"/>
    <n v="272"/>
    <n v="424723"/>
    <n v="6895"/>
    <n v="49.36"/>
    <n v="2.0699999999999998"/>
    <n v="-0.93"/>
    <x v="1"/>
    <x v="0"/>
  </r>
  <r>
    <x v="19"/>
    <x v="131"/>
    <x v="2"/>
    <n v="32.700000000000003"/>
    <n v="32.81"/>
    <n v="31.18"/>
    <n v="31.99"/>
    <n v="32.348796752681935"/>
    <n v="3449"/>
    <n v="41"/>
    <n v="111571"/>
    <n v="2259"/>
    <n v="65.5"/>
    <n v="1.63"/>
    <n v="-0.71"/>
    <x v="1"/>
    <x v="0"/>
  </r>
  <r>
    <x v="19"/>
    <x v="132"/>
    <x v="2"/>
    <n v="32.299999999999997"/>
    <n v="32.869999999999997"/>
    <n v="31.83"/>
    <n v="32.35"/>
    <n v="32.454314959151091"/>
    <n v="10649"/>
    <n v="182"/>
    <n v="345606"/>
    <n v="7924"/>
    <n v="74.41"/>
    <n v="1.04"/>
    <n v="0.05"/>
    <x v="0"/>
    <x v="0"/>
  </r>
  <r>
    <x v="19"/>
    <x v="133"/>
    <x v="2"/>
    <n v="30.5"/>
    <n v="33.299999999999997"/>
    <n v="30.5"/>
    <n v="32.29"/>
    <n v="32.513129879347055"/>
    <n v="4227"/>
    <n v="210"/>
    <n v="137433"/>
    <n v="2918"/>
    <n v="69.03"/>
    <n v="2.8"/>
    <n v="1.79"/>
    <x v="0"/>
    <x v="0"/>
  </r>
  <r>
    <x v="19"/>
    <x v="134"/>
    <x v="3"/>
    <n v="33.86"/>
    <n v="33.9"/>
    <n v="32.5"/>
    <n v="33.299999999999997"/>
    <n v="33.682914046121596"/>
    <n v="1908"/>
    <n v="143"/>
    <n v="64267"/>
    <n v="1308"/>
    <n v="68.55"/>
    <n v="1.4"/>
    <n v="-0.56000000000000005"/>
    <x v="1"/>
    <x v="0"/>
  </r>
  <r>
    <x v="19"/>
    <x v="135"/>
    <x v="3"/>
    <n v="32.049999999999997"/>
    <n v="33.9"/>
    <n v="32.03"/>
    <n v="33.57"/>
    <n v="33.20257026627219"/>
    <n v="10816"/>
    <n v="289"/>
    <n v="359119"/>
    <n v="6238"/>
    <n v="57.67"/>
    <n v="1.87"/>
    <n v="1.52"/>
    <x v="0"/>
    <x v="0"/>
  </r>
  <r>
    <x v="19"/>
    <x v="136"/>
    <x v="3"/>
    <n v="32.270000000000003"/>
    <n v="33.4"/>
    <n v="32"/>
    <n v="32.840000000000003"/>
    <n v="32.632358304763294"/>
    <n v="13709"/>
    <n v="141"/>
    <n v="447357"/>
    <n v="13054"/>
    <n v="95.22"/>
    <n v="1.4"/>
    <n v="0.56999999999999995"/>
    <x v="0"/>
    <x v="1"/>
  </r>
  <r>
    <x v="19"/>
    <x v="137"/>
    <x v="3"/>
    <n v="32"/>
    <n v="33.1"/>
    <n v="31.17"/>
    <n v="31.32"/>
    <n v="31.86533759638894"/>
    <n v="10634"/>
    <n v="174"/>
    <n v="338856"/>
    <n v="7579"/>
    <n v="71.27"/>
    <n v="1.93"/>
    <n v="-0.68"/>
    <x v="1"/>
    <x v="0"/>
  </r>
  <r>
    <x v="19"/>
    <x v="138"/>
    <x v="3"/>
    <n v="30.61"/>
    <n v="34.57"/>
    <n v="30.61"/>
    <n v="32.57"/>
    <n v="33.171935987509755"/>
    <n v="10248"/>
    <n v="236"/>
    <n v="339946"/>
    <n v="8269"/>
    <n v="80.69"/>
    <n v="3.96"/>
    <n v="1.96"/>
    <x v="0"/>
    <x v="1"/>
  </r>
  <r>
    <x v="19"/>
    <x v="139"/>
    <x v="4"/>
    <n v="35.299999999999997"/>
    <n v="35.299999999999997"/>
    <n v="34.200000000000003"/>
    <n v="34.58"/>
    <n v="34.714025500910743"/>
    <n v="2196"/>
    <n v="168"/>
    <n v="76232"/>
    <n v="1801"/>
    <n v="82.01"/>
    <n v="1.1000000000000001"/>
    <n v="-0.72"/>
    <x v="1"/>
    <x v="1"/>
  </r>
  <r>
    <x v="19"/>
    <x v="140"/>
    <x v="4"/>
    <n v="36.549999999999997"/>
    <n v="36.729999999999997"/>
    <n v="35.75"/>
    <n v="36.21"/>
    <n v="36.368911917098444"/>
    <n v="965"/>
    <n v="46"/>
    <n v="35096"/>
    <n v="895"/>
    <n v="92.75"/>
    <n v="0.98"/>
    <n v="-0.34"/>
    <x v="1"/>
    <x v="1"/>
  </r>
  <r>
    <x v="19"/>
    <x v="141"/>
    <x v="4"/>
    <n v="32.81"/>
    <n v="37.54"/>
    <n v="32.81"/>
    <n v="36.22"/>
    <n v="36.396979085979858"/>
    <n v="2582"/>
    <n v="67"/>
    <n v="93977"/>
    <n v="2312"/>
    <n v="89.54"/>
    <n v="4.7300000000000004"/>
    <n v="3.41"/>
    <x v="0"/>
    <x v="1"/>
  </r>
  <r>
    <x v="19"/>
    <x v="142"/>
    <x v="4"/>
    <n v="36.880000000000003"/>
    <n v="37.72"/>
    <n v="36.880000000000003"/>
    <n v="36.92"/>
    <n v="37.003338655828131"/>
    <n v="6889"/>
    <n v="138"/>
    <n v="254916"/>
    <n v="6496"/>
    <n v="94.3"/>
    <n v="0.84"/>
    <n v="0.04"/>
    <x v="0"/>
    <x v="1"/>
  </r>
  <r>
    <x v="19"/>
    <x v="143"/>
    <x v="4"/>
    <n v="39.799999999999997"/>
    <n v="39.799999999999997"/>
    <n v="37.68"/>
    <n v="38"/>
    <n v="38.189021873710274"/>
    <n v="4846"/>
    <n v="163"/>
    <n v="185064"/>
    <n v="4477"/>
    <n v="92.39"/>
    <n v="2.12"/>
    <n v="-1.8"/>
    <x v="1"/>
    <x v="1"/>
  </r>
  <r>
    <x v="19"/>
    <x v="144"/>
    <x v="0"/>
    <n v="38.85"/>
    <n v="39.33"/>
    <n v="38.25"/>
    <n v="38.549999999999997"/>
    <n v="38.780496329954559"/>
    <n v="5722"/>
    <n v="95"/>
    <n v="221902"/>
    <n v="4471"/>
    <n v="78.14"/>
    <n v="1.08"/>
    <n v="-0.3"/>
    <x v="1"/>
    <x v="0"/>
  </r>
  <r>
    <x v="19"/>
    <x v="145"/>
    <x v="0"/>
    <n v="39.299999999999997"/>
    <n v="39.299999999999997"/>
    <n v="38.799999999999997"/>
    <n v="38.96"/>
    <n v="39.013290802764487"/>
    <n v="1881"/>
    <n v="33"/>
    <n v="73384"/>
    <n v="1471"/>
    <n v="78.2"/>
    <n v="0.5"/>
    <n v="-0.34"/>
    <x v="1"/>
    <x v="0"/>
  </r>
  <r>
    <x v="19"/>
    <x v="146"/>
    <x v="0"/>
    <n v="38.520000000000003"/>
    <n v="39.49"/>
    <n v="38.51"/>
    <n v="38.9"/>
    <n v="39.111564739210131"/>
    <n v="12002"/>
    <n v="241"/>
    <n v="469417"/>
    <n v="9004"/>
    <n v="75.02"/>
    <n v="0.98"/>
    <n v="0.38"/>
    <x v="0"/>
    <x v="0"/>
  </r>
  <r>
    <x v="19"/>
    <x v="147"/>
    <x v="0"/>
    <n v="39.5"/>
    <n v="39.5"/>
    <n v="38.18"/>
    <n v="38.840000000000003"/>
    <n v="38.596249521622653"/>
    <n v="2613"/>
    <n v="46"/>
    <n v="100852"/>
    <n v="2337"/>
    <n v="89.44"/>
    <n v="1.32"/>
    <n v="-0.66"/>
    <x v="1"/>
    <x v="1"/>
  </r>
  <r>
    <x v="19"/>
    <x v="148"/>
    <x v="0"/>
    <n v="38.700000000000003"/>
    <n v="39.25"/>
    <n v="38.1"/>
    <n v="38.1"/>
    <n v="38.616435924742632"/>
    <n v="5634"/>
    <n v="118"/>
    <n v="217565"/>
    <n v="4761"/>
    <n v="84.5"/>
    <n v="1.1499999999999999"/>
    <n v="-0.6"/>
    <x v="1"/>
    <x v="1"/>
  </r>
  <r>
    <x v="19"/>
    <x v="149"/>
    <x v="0"/>
    <n v="39.36"/>
    <n v="39.57"/>
    <n v="38.450000000000003"/>
    <n v="38.5"/>
    <n v="39.039348056707496"/>
    <n v="10369"/>
    <n v="152"/>
    <n v="404799"/>
    <n v="6959"/>
    <n v="67.11"/>
    <n v="1.1200000000000001"/>
    <n v="-0.86"/>
    <x v="1"/>
    <x v="0"/>
  </r>
  <r>
    <x v="19"/>
    <x v="150"/>
    <x v="2"/>
    <n v="38.869999999999997"/>
    <n v="39.630000000000003"/>
    <n v="38.1"/>
    <n v="38.75"/>
    <n v="38.541990521327016"/>
    <n v="15825"/>
    <n v="189"/>
    <n v="609927"/>
    <n v="12914"/>
    <n v="81.599999999999994"/>
    <n v="1.53"/>
    <n v="-0.12"/>
    <x v="1"/>
    <x v="1"/>
  </r>
  <r>
    <x v="19"/>
    <x v="151"/>
    <x v="2"/>
    <n v="38.619999999999997"/>
    <n v="39.380000000000003"/>
    <n v="38.51"/>
    <n v="39.200000000000003"/>
    <n v="38.970878835153407"/>
    <n v="3846"/>
    <n v="122"/>
    <n v="149882"/>
    <n v="2647"/>
    <n v="68.819999999999993"/>
    <n v="0.87"/>
    <n v="0.57999999999999996"/>
    <x v="0"/>
    <x v="0"/>
  </r>
  <r>
    <x v="19"/>
    <x v="152"/>
    <x v="2"/>
    <n v="37.85"/>
    <n v="40.6"/>
    <n v="37.85"/>
    <n v="38.619999999999997"/>
    <n v="39.184546072764363"/>
    <n v="23528"/>
    <n v="199"/>
    <n v="921934"/>
    <n v="10648"/>
    <n v="45.26"/>
    <n v="2.75"/>
    <n v="0.77"/>
    <x v="0"/>
    <x v="0"/>
  </r>
  <r>
    <x v="19"/>
    <x v="153"/>
    <x v="2"/>
    <n v="38.549999999999997"/>
    <n v="38.65"/>
    <n v="37.51"/>
    <n v="38.090000000000003"/>
    <n v="38.011400651465799"/>
    <n v="3684"/>
    <n v="65"/>
    <n v="140034"/>
    <n v="3354"/>
    <n v="91.04"/>
    <n v="1.1399999999999999"/>
    <n v="-0.46"/>
    <x v="1"/>
    <x v="1"/>
  </r>
  <r>
    <x v="19"/>
    <x v="154"/>
    <x v="2"/>
    <n v="39.1"/>
    <n v="39.1"/>
    <n v="37.700000000000003"/>
    <n v="37.75"/>
    <n v="38.289974070872944"/>
    <n v="4628"/>
    <n v="75"/>
    <n v="177206"/>
    <n v="4061"/>
    <n v="87.75"/>
    <n v="1.4"/>
    <n v="-1.35"/>
    <x v="1"/>
    <x v="1"/>
  </r>
  <r>
    <x v="19"/>
    <x v="155"/>
    <x v="3"/>
    <n v="39.799999999999997"/>
    <n v="40.090000000000003"/>
    <n v="39.11"/>
    <n v="39.11"/>
    <n v="39.723120837297813"/>
    <n v="1051"/>
    <n v="31"/>
    <n v="41749"/>
    <n v="563"/>
    <n v="53.57"/>
    <n v="0.98"/>
    <n v="-0.69"/>
    <x v="1"/>
    <x v="0"/>
  </r>
  <r>
    <x v="19"/>
    <x v="156"/>
    <x v="3"/>
    <n v="40.1"/>
    <n v="40.9"/>
    <n v="39.54"/>
    <n v="39.54"/>
    <n v="40.194800000000001"/>
    <n v="2500"/>
    <n v="118"/>
    <n v="100487"/>
    <n v="1608"/>
    <n v="64.319999999999993"/>
    <n v="1.36"/>
    <n v="-0.56000000000000005"/>
    <x v="1"/>
    <x v="0"/>
  </r>
  <r>
    <x v="19"/>
    <x v="157"/>
    <x v="3"/>
    <n v="43.05"/>
    <n v="43.05"/>
    <n v="38.96"/>
    <n v="39.79"/>
    <n v="39.917707767517655"/>
    <n v="18410"/>
    <n v="210"/>
    <n v="734885"/>
    <n v="9514"/>
    <n v="51.68"/>
    <n v="4.09"/>
    <n v="-3.26"/>
    <x v="1"/>
    <x v="0"/>
  </r>
  <r>
    <x v="19"/>
    <x v="158"/>
    <x v="3"/>
    <n v="43.68"/>
    <n v="43.68"/>
    <n v="41.92"/>
    <n v="42"/>
    <n v="42.572763205174269"/>
    <n v="2783"/>
    <n v="44"/>
    <n v="118480"/>
    <n v="1064"/>
    <n v="38.229999999999997"/>
    <n v="1.76"/>
    <n v="-1.68"/>
    <x v="1"/>
    <x v="0"/>
  </r>
  <r>
    <x v="19"/>
    <x v="159"/>
    <x v="3"/>
    <n v="42.01"/>
    <n v="43.35"/>
    <n v="42.01"/>
    <n v="42.78"/>
    <n v="42.714179908429841"/>
    <n v="14852"/>
    <n v="415"/>
    <n v="634391"/>
    <n v="13029"/>
    <n v="87.73"/>
    <n v="1.34"/>
    <n v="0.77"/>
    <x v="0"/>
    <x v="1"/>
  </r>
  <r>
    <x v="19"/>
    <x v="160"/>
    <x v="4"/>
    <n v="43.04"/>
    <n v="43.04"/>
    <n v="42.14"/>
    <n v="42.6"/>
    <n v="42.340625000000003"/>
    <n v="2880"/>
    <n v="53"/>
    <n v="121941"/>
    <n v="2187"/>
    <n v="75.94"/>
    <n v="0.9"/>
    <n v="-0.44"/>
    <x v="1"/>
    <x v="0"/>
  </r>
  <r>
    <x v="19"/>
    <x v="161"/>
    <x v="4"/>
    <n v="41.9"/>
    <n v="42.8"/>
    <n v="41"/>
    <n v="41.99"/>
    <n v="42.111488194795598"/>
    <n v="102836"/>
    <n v="502"/>
    <n v="4330577"/>
    <n v="20660"/>
    <n v="20.09"/>
    <n v="1.8"/>
    <n v="0.09"/>
    <x v="0"/>
    <x v="0"/>
  </r>
  <r>
    <x v="19"/>
    <x v="162"/>
    <x v="4"/>
    <n v="44.09"/>
    <n v="44.09"/>
    <n v="41.2"/>
    <n v="41.73"/>
    <n v="41.832594331420623"/>
    <n v="23004"/>
    <n v="475"/>
    <n v="962317"/>
    <n v="14407"/>
    <n v="62.63"/>
    <n v="2.89"/>
    <n v="-2.36"/>
    <x v="1"/>
    <x v="0"/>
  </r>
  <r>
    <x v="19"/>
    <x v="163"/>
    <x v="4"/>
    <n v="37.85"/>
    <n v="44.27"/>
    <n v="37.85"/>
    <n v="43.27"/>
    <n v="41.669102024080217"/>
    <n v="26827"/>
    <n v="435"/>
    <n v="1117857"/>
    <n v="15454"/>
    <n v="57.61"/>
    <n v="6.42"/>
    <n v="5.42"/>
    <x v="0"/>
    <x v="0"/>
  </r>
  <r>
    <x v="19"/>
    <x v="164"/>
    <x v="4"/>
    <n v="41.33"/>
    <n v="41.68"/>
    <n v="37.54"/>
    <n v="38.56"/>
    <n v="39.987636304673885"/>
    <n v="24669"/>
    <n v="599"/>
    <n v="986455"/>
    <n v="16577"/>
    <n v="67.2"/>
    <n v="4.1399999999999997"/>
    <n v="-2.77"/>
    <x v="1"/>
    <x v="0"/>
  </r>
  <r>
    <x v="19"/>
    <x v="165"/>
    <x v="0"/>
    <n v="43.99"/>
    <n v="43.99"/>
    <n v="42"/>
    <n v="42.17"/>
    <n v="42.429398718580579"/>
    <n v="8116"/>
    <n v="184"/>
    <n v="344357"/>
    <n v="6313"/>
    <n v="77.78"/>
    <n v="1.99"/>
    <n v="-1.82"/>
    <x v="1"/>
    <x v="0"/>
  </r>
  <r>
    <x v="19"/>
    <x v="166"/>
    <x v="0"/>
    <n v="42.55"/>
    <n v="44.52"/>
    <n v="42.55"/>
    <n v="43.29"/>
    <n v="43.421357971637299"/>
    <n v="4654"/>
    <n v="123"/>
    <n v="202083"/>
    <n v="3800"/>
    <n v="81.650000000000006"/>
    <n v="1.97"/>
    <n v="0.74"/>
    <x v="0"/>
    <x v="1"/>
  </r>
  <r>
    <x v="19"/>
    <x v="167"/>
    <x v="0"/>
    <n v="46.49"/>
    <n v="46.49"/>
    <n v="43.45"/>
    <n v="43.73"/>
    <n v="43.82719654647029"/>
    <n v="7876"/>
    <n v="205"/>
    <n v="345183"/>
    <n v="4934"/>
    <n v="62.65"/>
    <n v="3.04"/>
    <n v="-2.76"/>
    <x v="1"/>
    <x v="0"/>
  </r>
  <r>
    <x v="19"/>
    <x v="168"/>
    <x v="0"/>
    <n v="45.34"/>
    <n v="45.34"/>
    <n v="43.58"/>
    <n v="43.84"/>
    <n v="44.1181728516829"/>
    <n v="16222"/>
    <n v="292"/>
    <n v="715685"/>
    <n v="7939"/>
    <n v="48.94"/>
    <n v="1.76"/>
    <n v="-1.5"/>
    <x v="1"/>
    <x v="0"/>
  </r>
  <r>
    <x v="19"/>
    <x v="169"/>
    <x v="0"/>
    <n v="46.74"/>
    <n v="46.76"/>
    <n v="44.35"/>
    <n v="44.45"/>
    <n v="44.917881646655232"/>
    <n v="4664"/>
    <n v="102"/>
    <n v="209497"/>
    <n v="3379"/>
    <n v="72.45"/>
    <n v="2.41"/>
    <n v="-2.29"/>
    <x v="1"/>
    <x v="0"/>
  </r>
  <r>
    <x v="19"/>
    <x v="170"/>
    <x v="1"/>
    <n v="47.25"/>
    <n v="47.75"/>
    <n v="46.74"/>
    <n v="46.74"/>
    <n v="47.231775700934577"/>
    <n v="2140"/>
    <n v="56"/>
    <n v="101076"/>
    <n v="1596"/>
    <n v="74.58"/>
    <n v="1.01"/>
    <n v="-0.51"/>
    <x v="1"/>
    <x v="0"/>
  </r>
  <r>
    <x v="19"/>
    <x v="171"/>
    <x v="1"/>
    <n v="47.03"/>
    <n v="47.47"/>
    <n v="46.56"/>
    <n v="46.65"/>
    <n v="46.872988751245906"/>
    <n v="7023"/>
    <n v="115"/>
    <n v="329189"/>
    <n v="4735"/>
    <n v="67.42"/>
    <n v="0.91"/>
    <n v="-0.38"/>
    <x v="1"/>
    <x v="0"/>
  </r>
  <r>
    <x v="19"/>
    <x v="172"/>
    <x v="1"/>
    <n v="46.72"/>
    <n v="48"/>
    <n v="46.34"/>
    <n v="46.73"/>
    <n v="47.253663785107406"/>
    <n v="26953"/>
    <n v="108"/>
    <n v="1273628"/>
    <n v="12971"/>
    <n v="48.12"/>
    <n v="1.66"/>
    <n v="0.01"/>
    <x v="0"/>
    <x v="0"/>
  </r>
  <r>
    <x v="19"/>
    <x v="173"/>
    <x v="2"/>
    <n v="47.64"/>
    <n v="47.64"/>
    <n v="45.82"/>
    <n v="46.33"/>
    <n v="46.155270655270655"/>
    <n v="13338"/>
    <n v="215"/>
    <n v="615619"/>
    <n v="11602"/>
    <n v="86.98"/>
    <n v="1.82"/>
    <n v="-1.31"/>
    <x v="1"/>
    <x v="1"/>
  </r>
  <r>
    <x v="19"/>
    <x v="174"/>
    <x v="2"/>
    <n v="45.6"/>
    <n v="47.18"/>
    <n v="45.6"/>
    <n v="46.82"/>
    <n v="46.888334995014958"/>
    <n v="2006"/>
    <n v="47"/>
    <n v="94058"/>
    <n v="1474"/>
    <n v="73.48"/>
    <n v="1.58"/>
    <n v="1.22"/>
    <x v="0"/>
    <x v="0"/>
  </r>
  <r>
    <x v="19"/>
    <x v="175"/>
    <x v="3"/>
    <n v="46.86"/>
    <n v="47.94"/>
    <n v="46.53"/>
    <n v="46.53"/>
    <n v="47.237542229729726"/>
    <n v="4736"/>
    <n v="59"/>
    <n v="223717"/>
    <n v="3479"/>
    <n v="73.459999999999994"/>
    <n v="1.41"/>
    <n v="-0.33"/>
    <x v="1"/>
    <x v="0"/>
  </r>
  <r>
    <x v="19"/>
    <x v="176"/>
    <x v="3"/>
    <n v="47.75"/>
    <n v="48.01"/>
    <n v="46.5"/>
    <n v="46.53"/>
    <n v="47.060962654245323"/>
    <n v="12237"/>
    <n v="178"/>
    <n v="575885"/>
    <n v="10581"/>
    <n v="86.47"/>
    <n v="1.51"/>
    <n v="-1.22"/>
    <x v="1"/>
    <x v="1"/>
  </r>
  <r>
    <x v="19"/>
    <x v="177"/>
    <x v="3"/>
    <n v="48.75"/>
    <n v="48.75"/>
    <n v="47.27"/>
    <n v="47.8"/>
    <n v="47.635762562444903"/>
    <n v="6806"/>
    <n v="153"/>
    <n v="324209"/>
    <n v="4820"/>
    <n v="70.819999999999993"/>
    <n v="1.48"/>
    <n v="-0.95"/>
    <x v="1"/>
    <x v="0"/>
  </r>
  <r>
    <x v="19"/>
    <x v="178"/>
    <x v="3"/>
    <n v="47.38"/>
    <n v="48.36"/>
    <n v="47.23"/>
    <n v="47.85"/>
    <n v="47.560040363269422"/>
    <n v="10901"/>
    <n v="133"/>
    <n v="518452"/>
    <n v="8014"/>
    <n v="73.52"/>
    <n v="1.1299999999999999"/>
    <n v="0.47"/>
    <x v="0"/>
    <x v="0"/>
  </r>
  <r>
    <x v="19"/>
    <x v="179"/>
    <x v="4"/>
    <n v="48.58"/>
    <n v="50.69"/>
    <n v="47.38"/>
    <n v="48.59"/>
    <n v="49.300039362330253"/>
    <n v="20324"/>
    <n v="257"/>
    <n v="1001974"/>
    <n v="14913"/>
    <n v="73.38"/>
    <n v="3.31"/>
    <n v="0.01"/>
    <x v="0"/>
    <x v="0"/>
  </r>
  <r>
    <x v="19"/>
    <x v="180"/>
    <x v="4"/>
    <n v="46.49"/>
    <n v="48.7"/>
    <n v="46.13"/>
    <n v="48"/>
    <n v="47.852996401189174"/>
    <n v="12782"/>
    <n v="275"/>
    <n v="611657"/>
    <n v="9107"/>
    <n v="71.25"/>
    <n v="2.57"/>
    <n v="1.51"/>
    <x v="0"/>
    <x v="0"/>
  </r>
  <r>
    <x v="19"/>
    <x v="181"/>
    <x v="4"/>
    <n v="48.45"/>
    <n v="48.45"/>
    <n v="46.66"/>
    <n v="46.78"/>
    <n v="47.081445937300067"/>
    <n v="15630"/>
    <n v="253"/>
    <n v="735883"/>
    <n v="12831"/>
    <n v="82.09"/>
    <n v="1.79"/>
    <n v="-1.67"/>
    <x v="1"/>
    <x v="1"/>
  </r>
  <r>
    <x v="19"/>
    <x v="182"/>
    <x v="4"/>
    <n v="47.9"/>
    <n v="48.17"/>
    <n v="46.9"/>
    <n v="47.64"/>
    <n v="47.373824451410655"/>
    <n v="11484"/>
    <n v="264"/>
    <n v="544041"/>
    <n v="7286"/>
    <n v="63.44"/>
    <n v="1.27"/>
    <n v="-0.26"/>
    <x v="1"/>
    <x v="0"/>
  </r>
  <r>
    <x v="19"/>
    <x v="183"/>
    <x v="4"/>
    <n v="49"/>
    <n v="49"/>
    <n v="47.47"/>
    <n v="48.07"/>
    <n v="47.843408252264339"/>
    <n v="14905"/>
    <n v="243"/>
    <n v="713106"/>
    <n v="12724"/>
    <n v="85.37"/>
    <n v="1.53"/>
    <n v="-0.93"/>
    <x v="1"/>
    <x v="1"/>
  </r>
  <r>
    <x v="19"/>
    <x v="184"/>
    <x v="0"/>
    <n v="48.3"/>
    <n v="48.57"/>
    <n v="46.37"/>
    <n v="48.12"/>
    <n v="47.350597802410569"/>
    <n v="20659"/>
    <n v="440"/>
    <n v="978216"/>
    <n v="16955"/>
    <n v="82.07"/>
    <n v="2.2000000000000002"/>
    <n v="-0.18"/>
    <x v="1"/>
    <x v="1"/>
  </r>
  <r>
    <x v="19"/>
    <x v="185"/>
    <x v="0"/>
    <n v="48.77"/>
    <n v="48.8"/>
    <n v="47.03"/>
    <n v="47.5"/>
    <n v="47.776701794360584"/>
    <n v="10533"/>
    <n v="184"/>
    <n v="503232"/>
    <n v="7784"/>
    <n v="73.900000000000006"/>
    <n v="1.77"/>
    <n v="-1.27"/>
    <x v="1"/>
    <x v="0"/>
  </r>
  <r>
    <x v="19"/>
    <x v="186"/>
    <x v="0"/>
    <n v="50.34"/>
    <n v="50.34"/>
    <n v="48.1"/>
    <n v="48.38"/>
    <n v="49.467404942447217"/>
    <n v="18331"/>
    <n v="272"/>
    <n v="906787"/>
    <n v="12516"/>
    <n v="68.28"/>
    <n v="2.2400000000000002"/>
    <n v="-1.96"/>
    <x v="1"/>
    <x v="0"/>
  </r>
  <r>
    <x v="19"/>
    <x v="187"/>
    <x v="0"/>
    <n v="47.91"/>
    <n v="52.98"/>
    <n v="47.91"/>
    <n v="49.35"/>
    <n v="50.497564627397466"/>
    <n v="105528"/>
    <n v="1042"/>
    <n v="5328907"/>
    <n v="74980"/>
    <n v="71.05"/>
    <n v="5.07"/>
    <n v="1.44"/>
    <x v="0"/>
    <x v="0"/>
  </r>
  <r>
    <x v="19"/>
    <x v="188"/>
    <x v="0"/>
    <n v="46"/>
    <n v="49.2"/>
    <n v="46"/>
    <n v="47.94"/>
    <n v="48.320231692180386"/>
    <n v="4834"/>
    <n v="132"/>
    <n v="233580"/>
    <n v="4154"/>
    <n v="85.93"/>
    <n v="3.2"/>
    <n v="1.94"/>
    <x v="0"/>
    <x v="1"/>
  </r>
  <r>
    <x v="19"/>
    <x v="189"/>
    <x v="1"/>
    <n v="49.85"/>
    <n v="49.85"/>
    <n v="48.35"/>
    <n v="48.42"/>
    <n v="49.248042943413104"/>
    <n v="8942"/>
    <n v="247"/>
    <n v="440376"/>
    <n v="6651"/>
    <n v="74.38"/>
    <n v="1.5"/>
    <n v="-1.43"/>
    <x v="1"/>
    <x v="0"/>
  </r>
  <r>
    <x v="19"/>
    <x v="190"/>
    <x v="1"/>
    <n v="50.79"/>
    <n v="50.79"/>
    <n v="48.54"/>
    <n v="48.86"/>
    <n v="49.119596351297758"/>
    <n v="22693"/>
    <n v="435"/>
    <n v="1114671"/>
    <n v="17883"/>
    <n v="78.8"/>
    <n v="2.25"/>
    <n v="-1.93"/>
    <x v="1"/>
    <x v="0"/>
  </r>
  <r>
    <x v="19"/>
    <x v="191"/>
    <x v="1"/>
    <n v="50.39"/>
    <n v="50.78"/>
    <n v="49.08"/>
    <n v="50"/>
    <n v="50.117510987739998"/>
    <n v="73491"/>
    <n v="1061"/>
    <n v="3683186"/>
    <n v="50583"/>
    <n v="68.83"/>
    <n v="1.7"/>
    <n v="-0.39"/>
    <x v="1"/>
    <x v="0"/>
  </r>
  <r>
    <x v="19"/>
    <x v="192"/>
    <x v="1"/>
    <n v="44.17"/>
    <n v="50.9"/>
    <n v="44.17"/>
    <n v="49.49"/>
    <n v="49.157847519995137"/>
    <n v="131532"/>
    <n v="1789"/>
    <n v="6465830"/>
    <n v="86618"/>
    <n v="65.849999999999994"/>
    <n v="6.73"/>
    <n v="5.32"/>
    <x v="0"/>
    <x v="0"/>
  </r>
  <r>
    <x v="19"/>
    <x v="193"/>
    <x v="1"/>
    <n v="43.25"/>
    <n v="44.56"/>
    <n v="43.25"/>
    <n v="44.16"/>
    <n v="43.902536231884056"/>
    <n v="2760"/>
    <n v="112"/>
    <n v="121171"/>
    <n v="2050"/>
    <n v="74.28"/>
    <n v="1.31"/>
    <n v="0.91"/>
    <x v="0"/>
    <x v="0"/>
  </r>
  <r>
    <x v="19"/>
    <x v="194"/>
    <x v="2"/>
    <n v="43.85"/>
    <n v="44.04"/>
    <n v="43"/>
    <n v="43.1"/>
    <n v="43.570458404074699"/>
    <n v="3534"/>
    <n v="69"/>
    <n v="153978"/>
    <n v="2834"/>
    <n v="80.19"/>
    <n v="1.04"/>
    <n v="-0.75"/>
    <x v="1"/>
    <x v="1"/>
  </r>
  <r>
    <x v="19"/>
    <x v="195"/>
    <x v="2"/>
    <n v="44"/>
    <n v="44.49"/>
    <n v="43"/>
    <n v="43.33"/>
    <n v="43.505517366136033"/>
    <n v="11056"/>
    <n v="299"/>
    <n v="480997"/>
    <n v="7925"/>
    <n v="71.680000000000007"/>
    <n v="1.49"/>
    <n v="-0.67"/>
    <x v="1"/>
    <x v="0"/>
  </r>
  <r>
    <x v="19"/>
    <x v="196"/>
    <x v="2"/>
    <n v="43.13"/>
    <n v="43.36"/>
    <n v="42.45"/>
    <n v="43.29"/>
    <n v="43.082610204790001"/>
    <n v="2881"/>
    <n v="101"/>
    <n v="124121"/>
    <n v="2841"/>
    <n v="98.61"/>
    <n v="0.91"/>
    <n v="0.16"/>
    <x v="0"/>
    <x v="1"/>
  </r>
  <r>
    <x v="19"/>
    <x v="197"/>
    <x v="2"/>
    <n v="42.67"/>
    <n v="43.73"/>
    <n v="42.61"/>
    <n v="43.03"/>
    <n v="43.1411603471905"/>
    <n v="4378"/>
    <n v="135"/>
    <n v="188872"/>
    <n v="2771"/>
    <n v="63.29"/>
    <n v="1.1200000000000001"/>
    <n v="0.36"/>
    <x v="0"/>
    <x v="0"/>
  </r>
  <r>
    <x v="19"/>
    <x v="198"/>
    <x v="2"/>
    <n v="41.7"/>
    <n v="43.65"/>
    <n v="41.7"/>
    <n v="42.67"/>
    <n v="42.96219719179139"/>
    <n v="6481"/>
    <n v="160"/>
    <n v="278438"/>
    <n v="2488"/>
    <n v="38.39"/>
    <n v="1.95"/>
    <n v="0.97"/>
    <x v="0"/>
    <x v="0"/>
  </r>
  <r>
    <x v="19"/>
    <x v="199"/>
    <x v="3"/>
    <n v="42.11"/>
    <n v="42.29"/>
    <n v="41.5"/>
    <n v="41.7"/>
    <n v="41.844299001033413"/>
    <n v="2903"/>
    <n v="72"/>
    <n v="121474"/>
    <n v="2385"/>
    <n v="82.16"/>
    <n v="0.79"/>
    <n v="-0.41"/>
    <x v="1"/>
    <x v="1"/>
  </r>
  <r>
    <x v="19"/>
    <x v="200"/>
    <x v="3"/>
    <n v="43.75"/>
    <n v="43.79"/>
    <n v="41.18"/>
    <n v="42.08"/>
    <n v="42.037468404619119"/>
    <n v="20177"/>
    <n v="285"/>
    <n v="848190"/>
    <n v="9684"/>
    <n v="48"/>
    <n v="2.61"/>
    <n v="-1.67"/>
    <x v="1"/>
    <x v="0"/>
  </r>
  <r>
    <x v="19"/>
    <x v="201"/>
    <x v="3"/>
    <n v="40.5"/>
    <n v="43.61"/>
    <n v="40.5"/>
    <n v="42.85"/>
    <n v="42.756309148264982"/>
    <n v="3804"/>
    <n v="136"/>
    <n v="162645"/>
    <n v="3023"/>
    <n v="79.47"/>
    <n v="3.11"/>
    <n v="2.35"/>
    <x v="0"/>
    <x v="0"/>
  </r>
  <r>
    <x v="19"/>
    <x v="202"/>
    <x v="3"/>
    <n v="39"/>
    <n v="42.82"/>
    <n v="39"/>
    <n v="42.22"/>
    <n v="42.20084694494858"/>
    <n v="6612"/>
    <n v="200"/>
    <n v="279032"/>
    <n v="5999"/>
    <n v="90.73"/>
    <n v="3.82"/>
    <n v="3.22"/>
    <x v="0"/>
    <x v="1"/>
  </r>
  <r>
    <x v="19"/>
    <x v="203"/>
    <x v="4"/>
    <n v="41.95"/>
    <n v="42.35"/>
    <n v="41.5"/>
    <n v="41.7"/>
    <n v="41.826373626373623"/>
    <n v="4550"/>
    <n v="80"/>
    <n v="190310"/>
    <n v="4180"/>
    <n v="91.87"/>
    <n v="0.85"/>
    <n v="-0.25"/>
    <x v="1"/>
    <x v="1"/>
  </r>
  <r>
    <x v="19"/>
    <x v="204"/>
    <x v="4"/>
    <n v="43.62"/>
    <n v="44"/>
    <n v="41.21"/>
    <n v="41.59"/>
    <n v="42.221889528011978"/>
    <n v="12691"/>
    <n v="328"/>
    <n v="535838"/>
    <n v="10505"/>
    <n v="82.78"/>
    <n v="2.79"/>
    <n v="-2.0299999999999998"/>
    <x v="1"/>
    <x v="1"/>
  </r>
  <r>
    <x v="19"/>
    <x v="205"/>
    <x v="4"/>
    <n v="46.27"/>
    <n v="46.27"/>
    <n v="43.9"/>
    <n v="44.12"/>
    <n v="44.388164493480438"/>
    <n v="5982"/>
    <n v="117"/>
    <n v="265530"/>
    <n v="4345"/>
    <n v="72.63"/>
    <n v="2.37"/>
    <n v="-2.15"/>
    <x v="1"/>
    <x v="0"/>
  </r>
  <r>
    <x v="19"/>
    <x v="206"/>
    <x v="4"/>
    <n v="44.34"/>
    <n v="44.65"/>
    <n v="42.75"/>
    <n v="44.28"/>
    <n v="43.920941807044407"/>
    <n v="10448"/>
    <n v="185"/>
    <n v="458886"/>
    <n v="5808"/>
    <n v="55.59"/>
    <n v="1.9"/>
    <n v="-0.06"/>
    <x v="1"/>
    <x v="0"/>
  </r>
  <r>
    <x v="19"/>
    <x v="207"/>
    <x v="0"/>
    <n v="45.5"/>
    <n v="45.75"/>
    <n v="43.99"/>
    <n v="44.34"/>
    <n v="44.667425968109342"/>
    <n v="2634"/>
    <n v="163"/>
    <n v="117654"/>
    <n v="2576"/>
    <n v="97.8"/>
    <n v="1.76"/>
    <n v="-1.1599999999999999"/>
    <x v="1"/>
    <x v="1"/>
  </r>
  <r>
    <x v="19"/>
    <x v="208"/>
    <x v="0"/>
    <n v="46.41"/>
    <n v="46.41"/>
    <n v="44.83"/>
    <n v="45.5"/>
    <n v="45.833035714285714"/>
    <n v="5600"/>
    <n v="120"/>
    <n v="256665"/>
    <n v="4997"/>
    <n v="89.23"/>
    <n v="1.58"/>
    <n v="-0.91"/>
    <x v="1"/>
    <x v="1"/>
  </r>
  <r>
    <x v="19"/>
    <x v="209"/>
    <x v="0"/>
    <n v="45.91"/>
    <n v="45.91"/>
    <n v="44.31"/>
    <n v="45.38"/>
    <n v="45.173559322033896"/>
    <n v="13275"/>
    <n v="386"/>
    <n v="599679"/>
    <n v="11056"/>
    <n v="83.28"/>
    <n v="1.6"/>
    <n v="-0.53"/>
    <x v="1"/>
    <x v="1"/>
  </r>
  <r>
    <x v="19"/>
    <x v="210"/>
    <x v="0"/>
    <n v="48"/>
    <n v="48"/>
    <n v="44"/>
    <n v="44.97"/>
    <n v="44.731759766525009"/>
    <n v="19531"/>
    <n v="333"/>
    <n v="873656"/>
    <n v="5355"/>
    <n v="27.42"/>
    <n v="4"/>
    <n v="-3.03"/>
    <x v="1"/>
    <x v="0"/>
  </r>
  <r>
    <x v="19"/>
    <x v="211"/>
    <x v="0"/>
    <n v="46.55"/>
    <n v="46.55"/>
    <n v="43.7"/>
    <n v="44.04"/>
    <n v="44.894215359960555"/>
    <n v="64896"/>
    <n v="518"/>
    <n v="2913455"/>
    <n v="23111"/>
    <n v="35.61"/>
    <n v="2.85"/>
    <n v="-2.5099999999999998"/>
    <x v="1"/>
    <x v="0"/>
  </r>
  <r>
    <x v="19"/>
    <x v="212"/>
    <x v="1"/>
    <n v="45.68"/>
    <n v="45.81"/>
    <n v="45.63"/>
    <n v="45.72"/>
    <n v="45.70967741935484"/>
    <n v="62"/>
    <n v="13"/>
    <n v="2834"/>
    <n v="62"/>
    <n v="100"/>
    <n v="0.18"/>
    <n v="0.04"/>
    <x v="0"/>
    <x v="1"/>
  </r>
  <r>
    <x v="19"/>
    <x v="213"/>
    <x v="2"/>
    <n v="45.59"/>
    <n v="46.23"/>
    <n v="44.95"/>
    <n v="45.04"/>
    <n v="45.394991055456174"/>
    <n v="5590"/>
    <n v="181"/>
    <n v="253758"/>
    <n v="4329"/>
    <n v="77.44"/>
    <n v="1.28"/>
    <n v="-0.55000000000000004"/>
    <x v="1"/>
    <x v="0"/>
  </r>
  <r>
    <x v="19"/>
    <x v="214"/>
    <x v="2"/>
    <n v="45.93"/>
    <n v="45.95"/>
    <n v="45"/>
    <n v="45.65"/>
    <n v="45.567678145243775"/>
    <n v="2933"/>
    <n v="85"/>
    <n v="133650"/>
    <n v="1786"/>
    <n v="60.89"/>
    <n v="0.95"/>
    <n v="-0.28000000000000003"/>
    <x v="1"/>
    <x v="0"/>
  </r>
  <r>
    <x v="19"/>
    <x v="215"/>
    <x v="2"/>
    <n v="44.82"/>
    <n v="45.7"/>
    <n v="43.43"/>
    <n v="45"/>
    <n v="44.208411833596415"/>
    <n v="39278"/>
    <n v="533"/>
    <n v="1736418"/>
    <n v="31693"/>
    <n v="80.69"/>
    <n v="2.27"/>
    <n v="0.18"/>
    <x v="0"/>
    <x v="1"/>
  </r>
  <r>
    <x v="19"/>
    <x v="216"/>
    <x v="2"/>
    <n v="44"/>
    <n v="46"/>
    <n v="42.14"/>
    <n v="44.42"/>
    <n v="43.873397183763373"/>
    <n v="101696"/>
    <n v="588"/>
    <n v="4461749"/>
    <n v="50478"/>
    <n v="49.64"/>
    <n v="3.86"/>
    <n v="0.42"/>
    <x v="0"/>
    <x v="0"/>
  </r>
  <r>
    <x v="19"/>
    <x v="217"/>
    <x v="3"/>
    <n v="43.1"/>
    <n v="43.1"/>
    <n v="41.35"/>
    <n v="42.13"/>
    <n v="41.83640226628895"/>
    <n v="2824"/>
    <n v="137"/>
    <n v="118146"/>
    <n v="2582"/>
    <n v="91.43"/>
    <n v="1.75"/>
    <n v="-0.97"/>
    <x v="1"/>
    <x v="1"/>
  </r>
  <r>
    <x v="19"/>
    <x v="218"/>
    <x v="3"/>
    <n v="43.28"/>
    <n v="44.07"/>
    <n v="42.56"/>
    <n v="43.1"/>
    <n v="43.376093294460638"/>
    <n v="4802"/>
    <n v="123"/>
    <n v="208292"/>
    <n v="3588"/>
    <n v="74.72"/>
    <n v="1.51"/>
    <n v="-0.18"/>
    <x v="1"/>
    <x v="0"/>
  </r>
  <r>
    <x v="19"/>
    <x v="219"/>
    <x v="3"/>
    <n v="41.2"/>
    <n v="44.12"/>
    <n v="41.2"/>
    <n v="42.88"/>
    <n v="42.767127693792219"/>
    <n v="6218"/>
    <n v="292"/>
    <n v="265926"/>
    <n v="4808"/>
    <n v="77.319999999999993"/>
    <n v="2.92"/>
    <n v="1.68"/>
    <x v="0"/>
    <x v="0"/>
  </r>
  <r>
    <x v="19"/>
    <x v="220"/>
    <x v="3"/>
    <n v="46.5"/>
    <n v="46.5"/>
    <n v="42.6"/>
    <n v="42.6"/>
    <n v="43.79089813699138"/>
    <n v="10789"/>
    <n v="269"/>
    <n v="472460"/>
    <n v="4148"/>
    <n v="38.450000000000003"/>
    <n v="3.9"/>
    <n v="-3.9"/>
    <x v="1"/>
    <x v="0"/>
  </r>
  <r>
    <x v="19"/>
    <x v="221"/>
    <x v="3"/>
    <n v="44.5"/>
    <n v="45.97"/>
    <n v="44.5"/>
    <n v="44.9"/>
    <n v="45.171919068056404"/>
    <n v="8155"/>
    <n v="153"/>
    <n v="368377"/>
    <n v="6596"/>
    <n v="80.88"/>
    <n v="1.47"/>
    <n v="0.4"/>
    <x v="0"/>
    <x v="1"/>
  </r>
  <r>
    <x v="19"/>
    <x v="222"/>
    <x v="4"/>
    <n v="46.57"/>
    <n v="46.57"/>
    <n v="44.86"/>
    <n v="45.77"/>
    <n v="45.615495668912416"/>
    <n v="2078"/>
    <n v="73"/>
    <n v="94789"/>
    <n v="1468"/>
    <n v="70.64"/>
    <n v="1.71"/>
    <n v="-0.8"/>
    <x v="1"/>
    <x v="0"/>
  </r>
  <r>
    <x v="19"/>
    <x v="223"/>
    <x v="4"/>
    <n v="47.97"/>
    <n v="47.97"/>
    <n v="45.5"/>
    <n v="45.57"/>
    <n v="46.651344151126182"/>
    <n v="20645"/>
    <n v="301"/>
    <n v="963117"/>
    <n v="11224"/>
    <n v="54.37"/>
    <n v="2.4700000000000002"/>
    <n v="-2.4"/>
    <x v="1"/>
    <x v="0"/>
  </r>
  <r>
    <x v="19"/>
    <x v="224"/>
    <x v="4"/>
    <n v="45.4"/>
    <n v="47.9"/>
    <n v="44.63"/>
    <n v="47.38"/>
    <n v="46.877547388092907"/>
    <n v="11237"/>
    <n v="327"/>
    <n v="526763"/>
    <n v="8810"/>
    <n v="78.400000000000006"/>
    <n v="3.27"/>
    <n v="1.98"/>
    <x v="0"/>
    <x v="0"/>
  </r>
  <r>
    <x v="19"/>
    <x v="225"/>
    <x v="4"/>
    <n v="45.45"/>
    <n v="45.9"/>
    <n v="44.71"/>
    <n v="45.4"/>
    <n v="45.323705226914065"/>
    <n v="20911"/>
    <n v="399"/>
    <n v="947764"/>
    <n v="11590"/>
    <n v="55.43"/>
    <n v="1.19"/>
    <n v="-0.05"/>
    <x v="1"/>
    <x v="0"/>
  </r>
  <r>
    <x v="19"/>
    <x v="226"/>
    <x v="4"/>
    <n v="45.61"/>
    <n v="45.61"/>
    <n v="43.53"/>
    <n v="43.77"/>
    <n v="44.216275408938472"/>
    <n v="14611"/>
    <n v="292"/>
    <n v="646044"/>
    <n v="12298"/>
    <n v="84.17"/>
    <n v="2.08"/>
    <n v="-1.84"/>
    <x v="1"/>
    <x v="1"/>
  </r>
  <r>
    <x v="19"/>
    <x v="227"/>
    <x v="0"/>
    <n v="44.95"/>
    <n v="45.2"/>
    <n v="44.43"/>
    <n v="44.78"/>
    <n v="44.702031602708807"/>
    <n v="6645"/>
    <n v="207"/>
    <n v="297045"/>
    <n v="5044"/>
    <n v="75.91"/>
    <n v="0.77"/>
    <n v="-0.17"/>
    <x v="1"/>
    <x v="0"/>
  </r>
  <r>
    <x v="19"/>
    <x v="228"/>
    <x v="0"/>
    <n v="46.09"/>
    <n v="46.09"/>
    <n v="44.3"/>
    <n v="44.82"/>
    <n v="44.641600265604247"/>
    <n v="6024"/>
    <n v="119"/>
    <n v="268921"/>
    <n v="4546"/>
    <n v="75.459999999999994"/>
    <n v="1.79"/>
    <n v="-1.27"/>
    <x v="1"/>
    <x v="0"/>
  </r>
  <r>
    <x v="19"/>
    <x v="229"/>
    <x v="0"/>
    <n v="43.76"/>
    <n v="44.88"/>
    <n v="43.76"/>
    <n v="44.26"/>
    <n v="44.361496799606108"/>
    <n v="10155"/>
    <n v="186"/>
    <n v="450491"/>
    <n v="9373"/>
    <n v="92.3"/>
    <n v="1.1200000000000001"/>
    <n v="0.5"/>
    <x v="0"/>
    <x v="1"/>
  </r>
  <r>
    <x v="19"/>
    <x v="230"/>
    <x v="0"/>
    <n v="45.97"/>
    <n v="45.97"/>
    <n v="42.4"/>
    <n v="43.76"/>
    <n v="42.834724706817731"/>
    <n v="10062"/>
    <n v="130"/>
    <n v="431003"/>
    <n v="9148"/>
    <n v="90.92"/>
    <n v="3.57"/>
    <n v="-2.21"/>
    <x v="1"/>
    <x v="1"/>
  </r>
  <r>
    <x v="19"/>
    <x v="231"/>
    <x v="0"/>
    <n v="46.11"/>
    <n v="46.3"/>
    <n v="42"/>
    <n v="42.93"/>
    <n v="42.945049767359677"/>
    <n v="50937"/>
    <n v="681"/>
    <n v="2187492"/>
    <n v="16167"/>
    <n v="31.74"/>
    <n v="4.3"/>
    <n v="-3.18"/>
    <x v="1"/>
    <x v="0"/>
  </r>
  <r>
    <x v="19"/>
    <x v="232"/>
    <x v="1"/>
    <n v="45.94"/>
    <n v="46.26"/>
    <n v="45.5"/>
    <n v="45.5"/>
    <n v="45.708398950131233"/>
    <n v="3810"/>
    <n v="116"/>
    <n v="174149"/>
    <n v="2983"/>
    <n v="78.290000000000006"/>
    <n v="0.76"/>
    <n v="-0.44"/>
    <x v="1"/>
    <x v="0"/>
  </r>
  <r>
    <x v="19"/>
    <x v="233"/>
    <x v="1"/>
    <n v="53"/>
    <n v="53"/>
    <n v="45.5"/>
    <n v="45.6"/>
    <n v="45.981185567010307"/>
    <n v="3880"/>
    <n v="102"/>
    <n v="178407"/>
    <n v="2716"/>
    <n v="70"/>
    <n v="7.5"/>
    <n v="-7.4"/>
    <x v="1"/>
    <x v="0"/>
  </r>
  <r>
    <x v="19"/>
    <x v="234"/>
    <x v="1"/>
    <n v="45.85"/>
    <n v="47.65"/>
    <n v="45.85"/>
    <n v="46.8"/>
    <n v="47.009698558322413"/>
    <n v="3815"/>
    <n v="233"/>
    <n v="179342"/>
    <n v="3554"/>
    <n v="93.16"/>
    <n v="1.8"/>
    <n v="0.95"/>
    <x v="0"/>
    <x v="1"/>
  </r>
  <r>
    <x v="19"/>
    <x v="235"/>
    <x v="2"/>
    <n v="46.5"/>
    <n v="46.75"/>
    <n v="46"/>
    <n v="46.2"/>
    <n v="46.319530402603206"/>
    <n v="15673"/>
    <n v="384"/>
    <n v="725966"/>
    <n v="12766"/>
    <n v="81.45"/>
    <n v="0.75"/>
    <n v="-0.3"/>
    <x v="1"/>
    <x v="1"/>
  </r>
  <r>
    <x v="19"/>
    <x v="236"/>
    <x v="3"/>
    <n v="47.18"/>
    <n v="47.6"/>
    <n v="46.5"/>
    <n v="46.7"/>
    <n v="46.950307200786433"/>
    <n v="20345"/>
    <n v="527"/>
    <n v="955204"/>
    <n v="15092"/>
    <n v="74.180000000000007"/>
    <n v="1.1000000000000001"/>
    <n v="-0.48"/>
    <x v="1"/>
    <x v="0"/>
  </r>
  <r>
    <x v="19"/>
    <x v="237"/>
    <x v="3"/>
    <n v="47.25"/>
    <n v="48.49"/>
    <n v="46.51"/>
    <n v="47.18"/>
    <n v="47.214998594321059"/>
    <n v="28456"/>
    <n v="437"/>
    <n v="1343550"/>
    <n v="19271"/>
    <n v="67.72"/>
    <n v="1.98"/>
    <n v="-7.0000000000000007E-2"/>
    <x v="1"/>
    <x v="0"/>
  </r>
  <r>
    <x v="19"/>
    <x v="238"/>
    <x v="3"/>
    <n v="48.51"/>
    <n v="49.08"/>
    <n v="47.65"/>
    <n v="48.06"/>
    <n v="48.383971952296818"/>
    <n v="108672"/>
    <n v="469"/>
    <n v="5257983"/>
    <n v="43294"/>
    <n v="39.840000000000003"/>
    <n v="1.43"/>
    <n v="-0.45"/>
    <x v="1"/>
    <x v="0"/>
  </r>
  <r>
    <x v="19"/>
    <x v="239"/>
    <x v="3"/>
    <n v="49.25"/>
    <n v="49.25"/>
    <n v="48.35"/>
    <n v="48.51"/>
    <n v="48.610666666666667"/>
    <n v="9375"/>
    <n v="179"/>
    <n v="455725"/>
    <n v="6419"/>
    <n v="68.47"/>
    <n v="0.9"/>
    <n v="-0.74"/>
    <x v="1"/>
    <x v="0"/>
  </r>
  <r>
    <x v="19"/>
    <x v="240"/>
    <x v="3"/>
    <n v="48.09"/>
    <n v="49.9"/>
    <n v="48.09"/>
    <n v="48.65"/>
    <n v="48.677359092358863"/>
    <n v="43894"/>
    <n v="823"/>
    <n v="2136644"/>
    <n v="36630"/>
    <n v="83.45"/>
    <n v="1.81"/>
    <n v="0.56000000000000005"/>
    <x v="0"/>
    <x v="1"/>
  </r>
  <r>
    <x v="19"/>
    <x v="241"/>
    <x v="4"/>
    <n v="48.46"/>
    <n v="48.67"/>
    <n v="47.73"/>
    <n v="48.09"/>
    <n v="48.214696632660889"/>
    <n v="13037"/>
    <n v="376"/>
    <n v="628575"/>
    <n v="8696"/>
    <n v="66.7"/>
    <n v="0.94"/>
    <n v="-0.37"/>
    <x v="1"/>
    <x v="0"/>
  </r>
  <r>
    <x v="19"/>
    <x v="242"/>
    <x v="4"/>
    <n v="48.79"/>
    <n v="48.99"/>
    <n v="47.01"/>
    <n v="47.57"/>
    <n v="47.614945858027717"/>
    <n v="22441"/>
    <n v="491"/>
    <n v="1068527"/>
    <n v="18063"/>
    <n v="80.489999999999995"/>
    <n v="1.98"/>
    <n v="-1.22"/>
    <x v="1"/>
    <x v="1"/>
  </r>
  <r>
    <x v="19"/>
    <x v="243"/>
    <x v="4"/>
    <n v="48.5"/>
    <n v="50.07"/>
    <n v="48.5"/>
    <n v="48.69"/>
    <n v="49.091576706996719"/>
    <n v="104306"/>
    <n v="722"/>
    <n v="5120546"/>
    <n v="31130"/>
    <n v="29.84"/>
    <n v="1.57"/>
    <n v="0.19"/>
    <x v="0"/>
    <x v="0"/>
  </r>
  <r>
    <x v="19"/>
    <x v="244"/>
    <x v="4"/>
    <n v="47.8"/>
    <n v="50.16"/>
    <n v="47.8"/>
    <n v="49.46"/>
    <n v="49.675738075354914"/>
    <n v="20357"/>
    <n v="647"/>
    <n v="1011249"/>
    <n v="11099"/>
    <n v="54.52"/>
    <n v="2.36"/>
    <n v="1.66"/>
    <x v="0"/>
    <x v="0"/>
  </r>
  <r>
    <x v="19"/>
    <x v="245"/>
    <x v="4"/>
    <n v="52.4"/>
    <n v="52.4"/>
    <n v="49.94"/>
    <n v="50.12"/>
    <n v="50.31965577450736"/>
    <n v="8018"/>
    <n v="341"/>
    <n v="403463"/>
    <n v="6208"/>
    <n v="77.430000000000007"/>
    <n v="2.46"/>
    <n v="-2.2799999999999998"/>
    <x v="1"/>
    <x v="0"/>
  </r>
  <r>
    <x v="19"/>
    <x v="246"/>
    <x v="0"/>
    <n v="49.98"/>
    <n v="51.77"/>
    <n v="49.15"/>
    <n v="50.31"/>
    <n v="50.706283487579149"/>
    <n v="24636"/>
    <n v="825"/>
    <n v="1249200"/>
    <n v="18473"/>
    <n v="74.98"/>
    <n v="2.62"/>
    <n v="0.33"/>
    <x v="0"/>
    <x v="0"/>
  </r>
  <r>
    <x v="19"/>
    <x v="247"/>
    <x v="0"/>
    <n v="48.4"/>
    <n v="49.34"/>
    <n v="47.63"/>
    <n v="49.03"/>
    <n v="48.372903978610616"/>
    <n v="238249"/>
    <n v="817"/>
    <n v="11524796"/>
    <n v="61663"/>
    <n v="25.88"/>
    <n v="1.71"/>
    <n v="0.63"/>
    <x v="0"/>
    <x v="0"/>
  </r>
  <r>
    <x v="19"/>
    <x v="248"/>
    <x v="0"/>
    <n v="49.59"/>
    <n v="49.6"/>
    <n v="47.9"/>
    <n v="48.1"/>
    <n v="48.505763567522088"/>
    <n v="11885"/>
    <n v="208"/>
    <n v="576491"/>
    <n v="8524"/>
    <n v="71.72"/>
    <n v="1.7"/>
    <n v="-1.49"/>
    <x v="1"/>
    <x v="0"/>
  </r>
  <r>
    <x v="19"/>
    <x v="249"/>
    <x v="0"/>
    <n v="48.82"/>
    <n v="49.29"/>
    <n v="48.69"/>
    <n v="48.84"/>
    <n v="48.833049403747872"/>
    <n v="2935"/>
    <n v="97"/>
    <n v="143325"/>
    <n v="2704"/>
    <n v="92.13"/>
    <n v="0.6"/>
    <n v="0.02"/>
    <x v="0"/>
    <x v="1"/>
  </r>
  <r>
    <x v="20"/>
    <x v="0"/>
    <x v="0"/>
    <n v="670"/>
    <n v="695.85"/>
    <n v="669.9"/>
    <n v="691.9"/>
    <n v="688.87826678492388"/>
    <n v="116131"/>
    <n v="3501"/>
    <n v="80000122"/>
    <n v="54787"/>
    <n v="47.18"/>
    <n v="25.95"/>
    <n v="21.9"/>
    <x v="0"/>
    <x v="0"/>
  </r>
  <r>
    <x v="20"/>
    <x v="1"/>
    <x v="0"/>
    <n v="670.45"/>
    <n v="676.25"/>
    <n v="669"/>
    <n v="670.15"/>
    <n v="674.20029391424623"/>
    <n v="11568"/>
    <n v="742"/>
    <n v="7799149"/>
    <n v="6989"/>
    <n v="60.42"/>
    <n v="7.25"/>
    <n v="-0.3"/>
    <x v="1"/>
    <x v="0"/>
  </r>
  <r>
    <x v="20"/>
    <x v="2"/>
    <x v="0"/>
    <n v="665.2"/>
    <n v="683"/>
    <n v="665.05"/>
    <n v="669.95"/>
    <n v="676.43454241672953"/>
    <n v="37108"/>
    <n v="1390"/>
    <n v="25101133"/>
    <n v="15958"/>
    <n v="43"/>
    <n v="17.95"/>
    <n v="4.75"/>
    <x v="0"/>
    <x v="0"/>
  </r>
  <r>
    <x v="20"/>
    <x v="3"/>
    <x v="1"/>
    <n v="656"/>
    <n v="674"/>
    <n v="656"/>
    <n v="663.85"/>
    <n v="665.43557492324453"/>
    <n v="10097"/>
    <n v="787"/>
    <n v="6718903"/>
    <n v="5132"/>
    <n v="50.83"/>
    <n v="18"/>
    <n v="7.85"/>
    <x v="0"/>
    <x v="0"/>
  </r>
  <r>
    <x v="20"/>
    <x v="4"/>
    <x v="1"/>
    <n v="668.5"/>
    <n v="671.3"/>
    <n v="663.3"/>
    <n v="664.5"/>
    <n v="667.09021859948132"/>
    <n v="10796"/>
    <n v="468"/>
    <n v="7201906"/>
    <m/>
    <m/>
    <n v="8"/>
    <n v="-4"/>
    <x v="1"/>
    <x v="0"/>
  </r>
  <r>
    <x v="20"/>
    <x v="5"/>
    <x v="1"/>
    <n v="664.05"/>
    <n v="671"/>
    <n v="663.5"/>
    <n v="670.05"/>
    <n v="667.63396898419535"/>
    <n v="13477"/>
    <n v="983"/>
    <n v="8997703"/>
    <n v="7698"/>
    <n v="57.12"/>
    <n v="7.5"/>
    <n v="6"/>
    <x v="0"/>
    <x v="0"/>
  </r>
  <r>
    <x v="20"/>
    <x v="6"/>
    <x v="1"/>
    <n v="674.9"/>
    <n v="674.9"/>
    <n v="661.3"/>
    <n v="664.2"/>
    <n v="668.037876835867"/>
    <n v="11643"/>
    <n v="856"/>
    <n v="7777965"/>
    <n v="4789"/>
    <n v="41.13"/>
    <n v="13.6"/>
    <n v="-10.7"/>
    <x v="1"/>
    <x v="0"/>
  </r>
  <r>
    <x v="20"/>
    <x v="7"/>
    <x v="1"/>
    <n v="654"/>
    <n v="669.6"/>
    <n v="653.04999999999995"/>
    <n v="668.25"/>
    <n v="663.72629633906922"/>
    <n v="8659"/>
    <n v="565"/>
    <n v="5747206"/>
    <n v="4562"/>
    <n v="52.68"/>
    <n v="16.55"/>
    <n v="14.25"/>
    <x v="0"/>
    <x v="0"/>
  </r>
  <r>
    <x v="20"/>
    <x v="8"/>
    <x v="2"/>
    <n v="660"/>
    <n v="660"/>
    <n v="642.79999999999995"/>
    <n v="652.6"/>
    <n v="648.99844472802681"/>
    <n v="25076"/>
    <n v="1329"/>
    <n v="16274285"/>
    <n v="12601"/>
    <n v="50.25"/>
    <n v="17.2"/>
    <n v="-7.4"/>
    <x v="1"/>
    <x v="0"/>
  </r>
  <r>
    <x v="20"/>
    <x v="9"/>
    <x v="2"/>
    <n v="656"/>
    <n v="657.95"/>
    <n v="650.4"/>
    <n v="652.85"/>
    <n v="653.49959551600602"/>
    <n v="8653"/>
    <n v="679"/>
    <n v="5654732"/>
    <n v="2100"/>
    <n v="24.27"/>
    <n v="7.55"/>
    <n v="-3.15"/>
    <x v="1"/>
    <x v="0"/>
  </r>
  <r>
    <x v="20"/>
    <x v="10"/>
    <x v="2"/>
    <n v="668.15"/>
    <n v="668.15"/>
    <n v="654"/>
    <n v="655.29999999999995"/>
    <n v="659.28914164793014"/>
    <n v="37805"/>
    <n v="1619"/>
    <n v="24924426"/>
    <n v="19469"/>
    <n v="51.5"/>
    <n v="14.15"/>
    <n v="-12.85"/>
    <x v="1"/>
    <x v="0"/>
  </r>
  <r>
    <x v="20"/>
    <x v="11"/>
    <x v="2"/>
    <n v="669.6"/>
    <n v="673.1"/>
    <n v="663.6"/>
    <n v="668.15"/>
    <n v="670.56481857293613"/>
    <n v="12319"/>
    <n v="609"/>
    <n v="8260688"/>
    <n v="6409"/>
    <n v="52.03"/>
    <n v="9.5"/>
    <n v="-1.45"/>
    <x v="1"/>
    <x v="0"/>
  </r>
  <r>
    <x v="20"/>
    <x v="12"/>
    <x v="3"/>
    <n v="670.9"/>
    <n v="674"/>
    <n v="666.05"/>
    <n v="669.6"/>
    <n v="669.95643294758338"/>
    <n v="10283"/>
    <n v="586"/>
    <n v="6889162"/>
    <n v="5789"/>
    <n v="56.3"/>
    <n v="7.95"/>
    <n v="-1.3"/>
    <x v="1"/>
    <x v="0"/>
  </r>
  <r>
    <x v="20"/>
    <x v="13"/>
    <x v="3"/>
    <n v="670"/>
    <n v="672.95"/>
    <n v="666.35"/>
    <n v="670.55"/>
    <n v="669.91927951967978"/>
    <n v="13491"/>
    <n v="563"/>
    <n v="9037881"/>
    <n v="6201"/>
    <n v="45.96"/>
    <n v="6.6"/>
    <n v="0.55000000000000004"/>
    <x v="0"/>
    <x v="0"/>
  </r>
  <r>
    <x v="20"/>
    <x v="14"/>
    <x v="3"/>
    <n v="670.9"/>
    <n v="673.15"/>
    <n v="666.7"/>
    <n v="670"/>
    <n v="669.57683107415426"/>
    <n v="17558"/>
    <n v="977"/>
    <n v="11756430"/>
    <n v="8414"/>
    <n v="47.92"/>
    <n v="6.45"/>
    <n v="-0.9"/>
    <x v="1"/>
    <x v="0"/>
  </r>
  <r>
    <x v="20"/>
    <x v="15"/>
    <x v="3"/>
    <n v="676.95"/>
    <n v="683"/>
    <n v="668.2"/>
    <n v="671.7"/>
    <n v="675.48734755801058"/>
    <n v="51413"/>
    <n v="2078"/>
    <n v="34728831"/>
    <n v="20239"/>
    <n v="39.369999999999997"/>
    <n v="14.8"/>
    <n v="-5.25"/>
    <x v="1"/>
    <x v="0"/>
  </r>
  <r>
    <x v="20"/>
    <x v="16"/>
    <x v="3"/>
    <n v="674.7"/>
    <n v="679.8"/>
    <n v="671.2"/>
    <n v="676.95"/>
    <n v="674.28249327956985"/>
    <n v="29760"/>
    <n v="1389"/>
    <n v="20066647"/>
    <n v="20447"/>
    <n v="68.709999999999994"/>
    <n v="8.6"/>
    <n v="2.25"/>
    <x v="0"/>
    <x v="0"/>
  </r>
  <r>
    <x v="20"/>
    <x v="17"/>
    <x v="4"/>
    <n v="668.85"/>
    <n v="674.1"/>
    <n v="666.3"/>
    <n v="667.45"/>
    <n v="668.43680043680047"/>
    <n v="18315"/>
    <n v="614"/>
    <n v="12242420"/>
    <n v="8179"/>
    <n v="44.66"/>
    <n v="7.8"/>
    <n v="-1.4"/>
    <x v="1"/>
    <x v="0"/>
  </r>
  <r>
    <x v="20"/>
    <x v="18"/>
    <x v="4"/>
    <n v="678.3"/>
    <n v="678.3"/>
    <n v="666.35"/>
    <n v="670.35"/>
    <n v="671.55011460720982"/>
    <n v="28794"/>
    <n v="1660"/>
    <n v="19336614"/>
    <n v="16363"/>
    <n v="56.83"/>
    <n v="11.95"/>
    <n v="-7.95"/>
    <x v="1"/>
    <x v="0"/>
  </r>
  <r>
    <x v="20"/>
    <x v="19"/>
    <x v="4"/>
    <n v="676"/>
    <n v="676.9"/>
    <n v="669.35"/>
    <n v="671.7"/>
    <n v="672.99439978665851"/>
    <n v="52498"/>
    <n v="1526"/>
    <n v="35330860"/>
    <n v="17098"/>
    <n v="32.57"/>
    <n v="7.55"/>
    <n v="-4.3"/>
    <x v="1"/>
    <x v="0"/>
  </r>
  <r>
    <x v="20"/>
    <x v="20"/>
    <x v="4"/>
    <n v="648.5"/>
    <n v="677"/>
    <n v="648.5"/>
    <n v="673.9"/>
    <n v="667.9203656312792"/>
    <n v="258293"/>
    <n v="5974"/>
    <n v="172519155"/>
    <n v="155259"/>
    <n v="60.11"/>
    <n v="28.5"/>
    <n v="25.4"/>
    <x v="0"/>
    <x v="0"/>
  </r>
  <r>
    <x v="20"/>
    <x v="21"/>
    <x v="0"/>
    <n v="647.29999999999995"/>
    <n v="656"/>
    <n v="645.35"/>
    <n v="651.45000000000005"/>
    <n v="651.49238391883193"/>
    <n v="76089"/>
    <n v="3480"/>
    <n v="49571404"/>
    <n v="31082"/>
    <n v="40.85"/>
    <n v="10.65"/>
    <n v="4.1500000000000004"/>
    <x v="0"/>
    <x v="0"/>
  </r>
  <r>
    <x v="20"/>
    <x v="22"/>
    <x v="0"/>
    <n v="631.15"/>
    <n v="649.9"/>
    <n v="631.15"/>
    <n v="647.29999999999995"/>
    <n v="641.38529630273615"/>
    <n v="63263"/>
    <n v="2106"/>
    <n v="40575958"/>
    <n v="34988"/>
    <n v="55.31"/>
    <n v="18.75"/>
    <n v="16.149999999999999"/>
    <x v="0"/>
    <x v="0"/>
  </r>
  <r>
    <x v="20"/>
    <x v="23"/>
    <x v="0"/>
    <n v="630.04999999999995"/>
    <n v="638.6"/>
    <n v="627.25"/>
    <n v="637.54999999999995"/>
    <n v="634.91281329203036"/>
    <n v="17755"/>
    <n v="994"/>
    <n v="11272877"/>
    <n v="5984"/>
    <n v="33.700000000000003"/>
    <n v="11.35"/>
    <n v="7.5"/>
    <x v="0"/>
    <x v="0"/>
  </r>
  <r>
    <x v="20"/>
    <x v="24"/>
    <x v="0"/>
    <n v="642.95000000000005"/>
    <n v="644.25"/>
    <n v="632.54999999999995"/>
    <n v="634.70000000000005"/>
    <n v="638.66134756807401"/>
    <n v="35219"/>
    <n v="1372"/>
    <n v="22493014"/>
    <n v="17205"/>
    <n v="48.85"/>
    <n v="11.7"/>
    <n v="-8.25"/>
    <x v="1"/>
    <x v="0"/>
  </r>
  <r>
    <x v="20"/>
    <x v="25"/>
    <x v="0"/>
    <n v="612.4"/>
    <n v="639"/>
    <n v="612.4"/>
    <n v="638.25"/>
    <n v="628.79806706372585"/>
    <n v="275022"/>
    <n v="8315"/>
    <n v="172933302"/>
    <n v="227413"/>
    <n v="82.69"/>
    <n v="26.6"/>
    <n v="25.85"/>
    <x v="0"/>
    <x v="0"/>
  </r>
  <r>
    <x v="20"/>
    <x v="26"/>
    <x v="1"/>
    <n v="624.79999999999995"/>
    <n v="628"/>
    <n v="613.5"/>
    <n v="621.95000000000005"/>
    <n v="622.16858180072609"/>
    <n v="33331"/>
    <n v="1713"/>
    <n v="20737501"/>
    <n v="11080"/>
    <n v="33.24"/>
    <n v="14.5"/>
    <n v="-2.85"/>
    <x v="1"/>
    <x v="0"/>
  </r>
  <r>
    <x v="20"/>
    <x v="27"/>
    <x v="2"/>
    <n v="606.4"/>
    <n v="623"/>
    <n v="605.54999999999995"/>
    <n v="621.65"/>
    <n v="614.03932082216261"/>
    <n v="36927"/>
    <n v="1972"/>
    <n v="22674630"/>
    <n v="16415"/>
    <n v="44.45"/>
    <n v="17.45"/>
    <n v="15.25"/>
    <x v="0"/>
    <x v="0"/>
  </r>
  <r>
    <x v="20"/>
    <x v="28"/>
    <x v="2"/>
    <n v="632.6"/>
    <n v="633.15"/>
    <n v="612.4"/>
    <n v="614.79999999999995"/>
    <n v="620.11587900899372"/>
    <n v="47144"/>
    <n v="2032"/>
    <n v="29234743"/>
    <n v="25565"/>
    <n v="54.23"/>
    <n v="20.75"/>
    <n v="-17.8"/>
    <x v="1"/>
    <x v="0"/>
  </r>
  <r>
    <x v="20"/>
    <x v="29"/>
    <x v="2"/>
    <n v="628.25"/>
    <n v="632.15"/>
    <n v="624"/>
    <n v="630.5"/>
    <n v="628.6230539609644"/>
    <n v="21775"/>
    <n v="992"/>
    <n v="13688267"/>
    <n v="7718"/>
    <n v="35.44"/>
    <n v="8.15"/>
    <n v="2.25"/>
    <x v="0"/>
    <x v="0"/>
  </r>
  <r>
    <x v="20"/>
    <x v="30"/>
    <x v="2"/>
    <n v="637.45000000000005"/>
    <n v="647.1"/>
    <n v="623.70000000000005"/>
    <n v="626.35"/>
    <n v="637.00815626488804"/>
    <n v="52475"/>
    <n v="1382"/>
    <n v="33427003"/>
    <n v="15269"/>
    <n v="29.1"/>
    <n v="23.4"/>
    <n v="-11.1"/>
    <x v="1"/>
    <x v="0"/>
  </r>
  <r>
    <x v="20"/>
    <x v="31"/>
    <x v="3"/>
    <n v="652.15"/>
    <n v="653.70000000000005"/>
    <n v="629"/>
    <n v="636.45000000000005"/>
    <n v="640.01050340559084"/>
    <n v="102919"/>
    <n v="3467"/>
    <n v="65869241"/>
    <n v="37915"/>
    <n v="36.840000000000003"/>
    <n v="24.7"/>
    <n v="-15.7"/>
    <x v="1"/>
    <x v="0"/>
  </r>
  <r>
    <x v="20"/>
    <x v="32"/>
    <x v="3"/>
    <n v="625.65"/>
    <n v="658.6"/>
    <n v="625.1"/>
    <n v="652.29999999999995"/>
    <n v="643.26392385940176"/>
    <n v="238296"/>
    <n v="6679"/>
    <n v="153287220"/>
    <n v="105469"/>
    <n v="44.26"/>
    <n v="33.5"/>
    <n v="26.65"/>
    <x v="0"/>
    <x v="0"/>
  </r>
  <r>
    <x v="20"/>
    <x v="33"/>
    <x v="3"/>
    <n v="628.75"/>
    <n v="633.70000000000005"/>
    <n v="622.1"/>
    <n v="624.65"/>
    <n v="623.66939062603774"/>
    <n v="331258"/>
    <n v="12446"/>
    <n v="206595475"/>
    <n v="286435"/>
    <n v="86.47"/>
    <n v="11.6"/>
    <n v="-4.0999999999999996"/>
    <x v="1"/>
    <x v="0"/>
  </r>
  <r>
    <x v="20"/>
    <x v="34"/>
    <x v="3"/>
    <n v="634.45000000000005"/>
    <n v="637.04999999999995"/>
    <n v="626.6"/>
    <n v="627.9"/>
    <n v="629.99267060720047"/>
    <n v="46525"/>
    <n v="1805"/>
    <n v="29310409"/>
    <n v="28013"/>
    <n v="60.21"/>
    <n v="10.45"/>
    <n v="-6.55"/>
    <x v="1"/>
    <x v="0"/>
  </r>
  <r>
    <x v="20"/>
    <x v="35"/>
    <x v="3"/>
    <n v="622.15"/>
    <n v="637.5"/>
    <n v="622.15"/>
    <n v="634.95000000000005"/>
    <n v="631.77752983409334"/>
    <n v="20614"/>
    <n v="980"/>
    <n v="13023462"/>
    <n v="6489"/>
    <n v="31.48"/>
    <n v="15.35"/>
    <n v="12.8"/>
    <x v="0"/>
    <x v="0"/>
  </r>
  <r>
    <x v="20"/>
    <x v="36"/>
    <x v="4"/>
    <n v="639.85"/>
    <n v="640"/>
    <n v="630"/>
    <n v="631.4"/>
    <n v="632.81219958800637"/>
    <n v="17476"/>
    <n v="816"/>
    <n v="11059026"/>
    <n v="9451"/>
    <n v="54.08"/>
    <n v="10"/>
    <n v="-8.4499999999999993"/>
    <x v="1"/>
    <x v="0"/>
  </r>
  <r>
    <x v="20"/>
    <x v="37"/>
    <x v="4"/>
    <n v="641"/>
    <n v="641.79999999999995"/>
    <n v="626.85"/>
    <n v="637.75"/>
    <n v="634.9888345589651"/>
    <n v="25973"/>
    <n v="993"/>
    <n v="16492565"/>
    <n v="8803"/>
    <n v="33.89"/>
    <n v="14.95"/>
    <n v="-3.25"/>
    <x v="1"/>
    <x v="0"/>
  </r>
  <r>
    <x v="20"/>
    <x v="38"/>
    <x v="4"/>
    <n v="634.65"/>
    <n v="649.9"/>
    <n v="633.79999999999995"/>
    <n v="641.35"/>
    <n v="642.28896606186925"/>
    <n v="308974"/>
    <n v="4067"/>
    <n v="198450591"/>
    <n v="278560"/>
    <n v="90.16"/>
    <n v="16.100000000000001"/>
    <n v="6.7"/>
    <x v="0"/>
    <x v="0"/>
  </r>
  <r>
    <x v="20"/>
    <x v="39"/>
    <x v="4"/>
    <n v="639.20000000000005"/>
    <n v="642.6"/>
    <n v="632.85"/>
    <n v="633.54999999999995"/>
    <n v="636.60389610389609"/>
    <n v="19866"/>
    <n v="919"/>
    <n v="12646773"/>
    <n v="6933"/>
    <n v="34.9"/>
    <n v="9.75"/>
    <n v="-5.65"/>
    <x v="1"/>
    <x v="0"/>
  </r>
  <r>
    <x v="20"/>
    <x v="40"/>
    <x v="4"/>
    <n v="632.35"/>
    <n v="644.6"/>
    <n v="629.95000000000005"/>
    <n v="635"/>
    <n v="635.73746374599295"/>
    <n v="52408"/>
    <n v="1350"/>
    <n v="33317729"/>
    <n v="32782"/>
    <n v="62.55"/>
    <n v="14.65"/>
    <n v="2.65"/>
    <x v="0"/>
    <x v="0"/>
  </r>
  <r>
    <x v="20"/>
    <x v="41"/>
    <x v="0"/>
    <n v="631.9"/>
    <n v="634.95000000000005"/>
    <n v="620.70000000000005"/>
    <n v="631.15"/>
    <n v="626.30725692338797"/>
    <n v="44523"/>
    <n v="1994"/>
    <n v="27885078"/>
    <n v="12806"/>
    <n v="28.76"/>
    <n v="14.25"/>
    <n v="-0.75"/>
    <x v="1"/>
    <x v="0"/>
  </r>
  <r>
    <x v="20"/>
    <x v="42"/>
    <x v="0"/>
    <n v="638.15"/>
    <n v="641.29999999999995"/>
    <n v="628.5"/>
    <n v="631.4"/>
    <n v="632.80018306636157"/>
    <n v="21850"/>
    <n v="1219"/>
    <n v="13826684"/>
    <n v="10765"/>
    <n v="49.27"/>
    <n v="12.8"/>
    <n v="-6.75"/>
    <x v="1"/>
    <x v="0"/>
  </r>
  <r>
    <x v="20"/>
    <x v="43"/>
    <x v="0"/>
    <n v="638.35"/>
    <n v="642"/>
    <n v="634.70000000000005"/>
    <n v="638.95000000000005"/>
    <n v="637.9673874824191"/>
    <n v="11376"/>
    <n v="686"/>
    <n v="7257517"/>
    <n v="3581"/>
    <n v="31.48"/>
    <n v="7.3"/>
    <n v="0.6"/>
    <x v="0"/>
    <x v="0"/>
  </r>
  <r>
    <x v="20"/>
    <x v="44"/>
    <x v="0"/>
    <n v="643.04999999999995"/>
    <n v="646.54999999999995"/>
    <n v="632.6"/>
    <n v="638.35"/>
    <n v="638.51930418184975"/>
    <n v="23052"/>
    <n v="864"/>
    <n v="14719147"/>
    <n v="7649"/>
    <n v="33.18"/>
    <n v="13.95"/>
    <n v="-4.7"/>
    <x v="1"/>
    <x v="0"/>
  </r>
  <r>
    <x v="20"/>
    <x v="45"/>
    <x v="0"/>
    <n v="654.1"/>
    <n v="657.45"/>
    <n v="643"/>
    <n v="643.95000000000005"/>
    <n v="651.55280799764773"/>
    <n v="34010"/>
    <n v="1417"/>
    <n v="22159311"/>
    <n v="13994"/>
    <n v="41.15"/>
    <n v="14.45"/>
    <n v="-10.15"/>
    <x v="1"/>
    <x v="0"/>
  </r>
  <r>
    <x v="20"/>
    <x v="46"/>
    <x v="1"/>
    <n v="646.35"/>
    <n v="653.9"/>
    <n v="646.35"/>
    <n v="650.45000000000005"/>
    <n v="651.11221400309648"/>
    <n v="58130"/>
    <n v="1659"/>
    <n v="37849153"/>
    <n v="35251"/>
    <n v="60.64"/>
    <n v="7.55"/>
    <n v="4.0999999999999996"/>
    <x v="0"/>
    <x v="0"/>
  </r>
  <r>
    <x v="20"/>
    <x v="47"/>
    <x v="1"/>
    <n v="650.75"/>
    <n v="658"/>
    <n v="643.04999999999995"/>
    <n v="646"/>
    <n v="650.5654065025916"/>
    <n v="110356"/>
    <n v="3310"/>
    <n v="71793796"/>
    <n v="44962"/>
    <n v="40.74"/>
    <n v="14.95"/>
    <n v="-4.75"/>
    <x v="1"/>
    <x v="0"/>
  </r>
  <r>
    <x v="20"/>
    <x v="48"/>
    <x v="1"/>
    <n v="650.20000000000005"/>
    <n v="652.4"/>
    <n v="645.5"/>
    <n v="650.65"/>
    <n v="649.96731242539795"/>
    <n v="189338"/>
    <n v="2850"/>
    <n v="123063511"/>
    <n v="83197"/>
    <n v="43.94"/>
    <n v="6.9"/>
    <n v="0.45"/>
    <x v="0"/>
    <x v="0"/>
  </r>
  <r>
    <x v="20"/>
    <x v="49"/>
    <x v="1"/>
    <n v="646.15"/>
    <n v="653.20000000000005"/>
    <n v="639.79999999999995"/>
    <n v="649.95000000000005"/>
    <n v="647.48432509168344"/>
    <n v="50718"/>
    <n v="1622"/>
    <n v="32839110"/>
    <n v="19530"/>
    <n v="38.51"/>
    <n v="13.4"/>
    <n v="3.8"/>
    <x v="0"/>
    <x v="0"/>
  </r>
  <r>
    <x v="20"/>
    <x v="50"/>
    <x v="2"/>
    <n v="638.65"/>
    <n v="646"/>
    <n v="630.04999999999995"/>
    <n v="643.35"/>
    <n v="641.61212444919215"/>
    <n v="74890"/>
    <n v="2346"/>
    <n v="48050332"/>
    <n v="32438"/>
    <n v="43.31"/>
    <n v="15.95"/>
    <n v="4.7"/>
    <x v="0"/>
    <x v="0"/>
  </r>
  <r>
    <x v="20"/>
    <x v="51"/>
    <x v="3"/>
    <n v="630.1"/>
    <n v="641.6"/>
    <n v="625.79999999999995"/>
    <n v="626.6"/>
    <n v="633.67397239872912"/>
    <n v="40288"/>
    <n v="1361"/>
    <n v="25529457"/>
    <n v="14837"/>
    <n v="36.83"/>
    <n v="15.8"/>
    <n v="-3.5"/>
    <x v="1"/>
    <x v="0"/>
  </r>
  <r>
    <x v="20"/>
    <x v="52"/>
    <x v="3"/>
    <n v="623.95000000000005"/>
    <n v="637.5"/>
    <n v="618.79999999999995"/>
    <n v="635.54999999999995"/>
    <n v="628.74464742376813"/>
    <n v="87201"/>
    <n v="3426"/>
    <n v="54827162"/>
    <n v="38557"/>
    <n v="44.22"/>
    <n v="18.7"/>
    <n v="11.6"/>
    <x v="0"/>
    <x v="0"/>
  </r>
  <r>
    <x v="20"/>
    <x v="53"/>
    <x v="3"/>
    <n v="624.04999999999995"/>
    <n v="630.20000000000005"/>
    <n v="618.9"/>
    <n v="620.85"/>
    <n v="623.09079168595724"/>
    <n v="41039"/>
    <n v="1515"/>
    <n v="25571023"/>
    <n v="21028"/>
    <n v="51.24"/>
    <n v="11.3"/>
    <n v="-3.2"/>
    <x v="1"/>
    <x v="0"/>
  </r>
  <r>
    <x v="20"/>
    <x v="54"/>
    <x v="3"/>
    <n v="629.95000000000005"/>
    <n v="631.85"/>
    <n v="617.9"/>
    <n v="623.29999999999995"/>
    <n v="626.06356839880266"/>
    <n v="70491"/>
    <n v="3002"/>
    <n v="44131847"/>
    <n v="29204"/>
    <n v="41.43"/>
    <n v="13.95"/>
    <n v="-6.65"/>
    <x v="1"/>
    <x v="0"/>
  </r>
  <r>
    <x v="20"/>
    <x v="55"/>
    <x v="3"/>
    <n v="615.65"/>
    <n v="621.6"/>
    <n v="611"/>
    <n v="617.45000000000005"/>
    <n v="616.63075382035038"/>
    <n v="42928"/>
    <n v="2114"/>
    <n v="26470725"/>
    <n v="13376"/>
    <n v="31.16"/>
    <n v="10.6"/>
    <n v="1.8"/>
    <x v="0"/>
    <x v="0"/>
  </r>
  <r>
    <x v="20"/>
    <x v="56"/>
    <x v="4"/>
    <n v="614.6"/>
    <n v="624.45000000000005"/>
    <n v="614.35"/>
    <n v="615.65"/>
    <n v="618.3630889335825"/>
    <n v="84029"/>
    <n v="6231"/>
    <n v="51960432"/>
    <n v="49887"/>
    <n v="59.37"/>
    <n v="10.1"/>
    <n v="1.05"/>
    <x v="0"/>
    <x v="0"/>
  </r>
  <r>
    <x v="20"/>
    <x v="57"/>
    <x v="4"/>
    <n v="624.85"/>
    <n v="625.29999999999995"/>
    <n v="612.6"/>
    <n v="615"/>
    <n v="616.09806007054294"/>
    <n v="110004"/>
    <n v="4049"/>
    <n v="67773251"/>
    <n v="57255"/>
    <n v="52.05"/>
    <n v="12.7"/>
    <n v="-9.85"/>
    <x v="1"/>
    <x v="0"/>
  </r>
  <r>
    <x v="20"/>
    <x v="58"/>
    <x v="4"/>
    <n v="625.4"/>
    <n v="632.5"/>
    <n v="622.35"/>
    <n v="628.79999999999995"/>
    <n v="626.53885195737053"/>
    <n v="94770"/>
    <n v="2935"/>
    <n v="59377087"/>
    <n v="44469"/>
    <n v="46.92"/>
    <n v="10.15"/>
    <n v="3.4"/>
    <x v="0"/>
    <x v="0"/>
  </r>
  <r>
    <x v="20"/>
    <x v="59"/>
    <x v="4"/>
    <n v="634.95000000000005"/>
    <n v="641.95000000000005"/>
    <n v="630.75"/>
    <n v="634.20000000000005"/>
    <n v="636.38493108972239"/>
    <n v="75533"/>
    <n v="2233"/>
    <n v="48068063"/>
    <n v="31704"/>
    <n v="41.97"/>
    <n v="11.2"/>
    <n v="-0.75"/>
    <x v="1"/>
    <x v="0"/>
  </r>
  <r>
    <x v="20"/>
    <x v="60"/>
    <x v="4"/>
    <n v="624.25"/>
    <n v="634.9"/>
    <n v="622.04999999999995"/>
    <n v="632.20000000000005"/>
    <n v="627.36714285714288"/>
    <n v="163800"/>
    <n v="5056"/>
    <n v="102762738"/>
    <n v="66250"/>
    <n v="40.450000000000003"/>
    <n v="12.85"/>
    <n v="7.95"/>
    <x v="0"/>
    <x v="0"/>
  </r>
  <r>
    <x v="20"/>
    <x v="61"/>
    <x v="0"/>
    <n v="609.1"/>
    <n v="629.85"/>
    <n v="609.04999999999995"/>
    <n v="624.95000000000005"/>
    <n v="622.66157964370325"/>
    <n v="97503"/>
    <n v="3512"/>
    <n v="60711372"/>
    <n v="49769"/>
    <n v="51.04"/>
    <n v="20.8"/>
    <n v="15.85"/>
    <x v="0"/>
    <x v="0"/>
  </r>
  <r>
    <x v="20"/>
    <x v="62"/>
    <x v="0"/>
    <n v="621.15"/>
    <n v="628.95000000000005"/>
    <n v="621.15"/>
    <n v="625.35"/>
    <n v="625.44171576864994"/>
    <n v="94022"/>
    <n v="1354"/>
    <n v="58805281"/>
    <n v="60544"/>
    <n v="64.39"/>
    <n v="7.8"/>
    <n v="4.2"/>
    <x v="0"/>
    <x v="0"/>
  </r>
  <r>
    <x v="20"/>
    <x v="63"/>
    <x v="0"/>
    <n v="628.75"/>
    <n v="630.9"/>
    <n v="617.45000000000005"/>
    <n v="624.75"/>
    <n v="626.33301174114865"/>
    <n v="54935"/>
    <n v="1616"/>
    <n v="34407604"/>
    <n v="23436"/>
    <n v="42.66"/>
    <n v="13.45"/>
    <n v="-4"/>
    <x v="1"/>
    <x v="0"/>
  </r>
  <r>
    <x v="20"/>
    <x v="64"/>
    <x v="0"/>
    <n v="637.20000000000005"/>
    <n v="638"/>
    <n v="622.79999999999995"/>
    <n v="628.75"/>
    <n v="628.19712397940941"/>
    <n v="204171"/>
    <n v="5363"/>
    <n v="128259635"/>
    <n v="84329"/>
    <n v="41.3"/>
    <n v="15.2"/>
    <n v="-8.4499999999999993"/>
    <x v="1"/>
    <x v="0"/>
  </r>
  <r>
    <x v="20"/>
    <x v="65"/>
    <x v="0"/>
    <n v="643.85"/>
    <n v="654"/>
    <n v="638.29999999999995"/>
    <n v="651.95000000000005"/>
    <n v="647.52327495235545"/>
    <n v="253964"/>
    <n v="5572"/>
    <n v="164447601"/>
    <n v="115188"/>
    <n v="45.36"/>
    <n v="15.7"/>
    <n v="8.1"/>
    <x v="0"/>
    <x v="0"/>
  </r>
  <r>
    <x v="20"/>
    <x v="66"/>
    <x v="1"/>
    <n v="632.70000000000005"/>
    <n v="639"/>
    <n v="624.6"/>
    <n v="634.1"/>
    <n v="632.65597636397035"/>
    <n v="130648"/>
    <n v="4905"/>
    <n v="82655238"/>
    <n v="42388"/>
    <n v="32.44"/>
    <n v="14.4"/>
    <n v="1.4"/>
    <x v="0"/>
    <x v="0"/>
  </r>
  <r>
    <x v="20"/>
    <x v="67"/>
    <x v="1"/>
    <n v="634.20000000000005"/>
    <n v="634.85"/>
    <n v="626.15"/>
    <n v="629.79999999999995"/>
    <n v="629.87029486808535"/>
    <n v="38017"/>
    <n v="1465"/>
    <n v="23945779"/>
    <n v="15647"/>
    <n v="41.16"/>
    <n v="8.6999999999999993"/>
    <n v="-4.4000000000000004"/>
    <x v="1"/>
    <x v="0"/>
  </r>
  <r>
    <x v="20"/>
    <x v="68"/>
    <x v="1"/>
    <n v="639.65"/>
    <n v="641"/>
    <n v="623.1"/>
    <n v="633.54999999999995"/>
    <n v="631.44297785110746"/>
    <n v="60003"/>
    <n v="2563"/>
    <n v="37888473"/>
    <n v="20515"/>
    <n v="34.19"/>
    <n v="17.899999999999999"/>
    <n v="-6.1"/>
    <x v="1"/>
    <x v="0"/>
  </r>
  <r>
    <x v="20"/>
    <x v="69"/>
    <x v="1"/>
    <n v="651.6"/>
    <n v="658.5"/>
    <n v="630"/>
    <n v="632.35"/>
    <n v="646.7800870237013"/>
    <n v="249817"/>
    <n v="7600"/>
    <n v="161576661"/>
    <n v="79730"/>
    <n v="31.92"/>
    <n v="28.5"/>
    <n v="-19.25"/>
    <x v="1"/>
    <x v="0"/>
  </r>
  <r>
    <x v="20"/>
    <x v="70"/>
    <x v="1"/>
    <n v="617.70000000000005"/>
    <n v="652"/>
    <n v="616.6"/>
    <n v="646.79999999999995"/>
    <n v="638.62564040221605"/>
    <n v="345486"/>
    <n v="10318"/>
    <n v="220636218"/>
    <n v="128122"/>
    <n v="37.08"/>
    <n v="35.4"/>
    <n v="29.1"/>
    <x v="0"/>
    <x v="0"/>
  </r>
  <r>
    <x v="20"/>
    <x v="71"/>
    <x v="2"/>
    <n v="603.35"/>
    <n v="628.70000000000005"/>
    <n v="597.54999999999995"/>
    <n v="617.65"/>
    <n v="617.30947998432475"/>
    <n v="168418"/>
    <n v="4962"/>
    <n v="103966028"/>
    <n v="88614"/>
    <n v="52.62"/>
    <n v="31.15"/>
    <n v="14.3"/>
    <x v="0"/>
    <x v="0"/>
  </r>
  <r>
    <x v="20"/>
    <x v="72"/>
    <x v="2"/>
    <n v="611.04999999999995"/>
    <n v="611.1"/>
    <n v="597.04999999999995"/>
    <n v="601.25"/>
    <n v="601.70626742255774"/>
    <n v="31927"/>
    <n v="1428"/>
    <n v="19210676"/>
    <n v="13500"/>
    <n v="42.28"/>
    <n v="14.05"/>
    <n v="-9.8000000000000007"/>
    <x v="1"/>
    <x v="0"/>
  </r>
  <r>
    <x v="20"/>
    <x v="73"/>
    <x v="2"/>
    <n v="597.54999999999995"/>
    <n v="609.79999999999995"/>
    <n v="595.1"/>
    <n v="607.9"/>
    <n v="604.17019205570739"/>
    <n v="53422"/>
    <n v="1858"/>
    <n v="32275980"/>
    <n v="22599"/>
    <n v="42.3"/>
    <n v="14.7"/>
    <n v="10.35"/>
    <x v="0"/>
    <x v="0"/>
  </r>
  <r>
    <x v="20"/>
    <x v="74"/>
    <x v="2"/>
    <n v="595.04999999999995"/>
    <n v="599.54999999999995"/>
    <n v="586.4"/>
    <n v="597.25"/>
    <n v="593.04277958740499"/>
    <n v="23025"/>
    <n v="1146"/>
    <n v="13654810"/>
    <n v="5760"/>
    <n v="25.02"/>
    <n v="13.15"/>
    <n v="2.2000000000000002"/>
    <x v="0"/>
    <x v="0"/>
  </r>
  <r>
    <x v="20"/>
    <x v="75"/>
    <x v="2"/>
    <n v="594.4"/>
    <n v="600.75"/>
    <n v="591.20000000000005"/>
    <n v="594.75"/>
    <n v="595.7746664637549"/>
    <n v="39426"/>
    <n v="1527"/>
    <n v="23489012"/>
    <n v="12660"/>
    <n v="32.11"/>
    <n v="9.5500000000000007"/>
    <n v="0.35"/>
    <x v="0"/>
    <x v="0"/>
  </r>
  <r>
    <x v="20"/>
    <x v="76"/>
    <x v="3"/>
    <n v="593.04999999999995"/>
    <n v="597.35"/>
    <n v="590.04999999999995"/>
    <n v="594.4"/>
    <n v="594.2480597706475"/>
    <n v="34532"/>
    <n v="1306"/>
    <n v="20520574"/>
    <n v="13157"/>
    <n v="38.1"/>
    <n v="7.3"/>
    <n v="1.35"/>
    <x v="0"/>
    <x v="0"/>
  </r>
  <r>
    <x v="20"/>
    <x v="77"/>
    <x v="3"/>
    <n v="601.45000000000005"/>
    <n v="605.1"/>
    <n v="588"/>
    <n v="592.45000000000005"/>
    <n v="596.412442441081"/>
    <n v="51469"/>
    <n v="1588"/>
    <n v="30696752"/>
    <n v="22011"/>
    <n v="42.77"/>
    <n v="17.100000000000001"/>
    <n v="-9"/>
    <x v="1"/>
    <x v="0"/>
  </r>
  <r>
    <x v="20"/>
    <x v="78"/>
    <x v="3"/>
    <n v="608"/>
    <n v="612.75"/>
    <n v="595"/>
    <n v="601.45000000000005"/>
    <n v="608.30381637243238"/>
    <n v="220969"/>
    <n v="3490"/>
    <n v="134416286"/>
    <n v="171790"/>
    <n v="77.739999999999995"/>
    <n v="17.75"/>
    <n v="-6.55"/>
    <x v="1"/>
    <x v="0"/>
  </r>
  <r>
    <x v="20"/>
    <x v="79"/>
    <x v="3"/>
    <n v="615.95000000000005"/>
    <n v="617.95000000000005"/>
    <n v="600.04999999999995"/>
    <n v="611.1"/>
    <n v="609.28872977001708"/>
    <n v="75136"/>
    <n v="4030"/>
    <n v="45779518"/>
    <n v="29435"/>
    <n v="39.18"/>
    <n v="17.899999999999999"/>
    <n v="-4.8499999999999996"/>
    <x v="1"/>
    <x v="0"/>
  </r>
  <r>
    <x v="20"/>
    <x v="80"/>
    <x v="3"/>
    <n v="599.35"/>
    <n v="619"/>
    <n v="595.95000000000005"/>
    <n v="612.1"/>
    <n v="611.42908442238343"/>
    <n v="128935"/>
    <n v="2741"/>
    <n v="78834609"/>
    <n v="74299"/>
    <n v="57.63"/>
    <n v="23.05"/>
    <n v="12.75"/>
    <x v="0"/>
    <x v="0"/>
  </r>
  <r>
    <x v="20"/>
    <x v="81"/>
    <x v="4"/>
    <n v="581.70000000000005"/>
    <n v="598.15"/>
    <n v="581.70000000000005"/>
    <n v="594.5"/>
    <n v="594.09459708648353"/>
    <n v="162690"/>
    <n v="8985"/>
    <n v="96653250"/>
    <n v="134718"/>
    <n v="82.81"/>
    <n v="16.45"/>
    <n v="12.8"/>
    <x v="0"/>
    <x v="0"/>
  </r>
  <r>
    <x v="20"/>
    <x v="82"/>
    <x v="4"/>
    <n v="588.79999999999995"/>
    <n v="590.29999999999995"/>
    <n v="578.70000000000005"/>
    <n v="588.65"/>
    <n v="584.99731196964103"/>
    <n v="18973"/>
    <n v="905"/>
    <n v="11099154"/>
    <n v="7432"/>
    <n v="39.17"/>
    <n v="11.6"/>
    <n v="-0.15"/>
    <x v="1"/>
    <x v="0"/>
  </r>
  <r>
    <x v="20"/>
    <x v="83"/>
    <x v="4"/>
    <n v="583.45000000000005"/>
    <n v="590.54999999999995"/>
    <n v="577"/>
    <n v="584.6"/>
    <n v="583.79145322189265"/>
    <n v="37090"/>
    <n v="1564"/>
    <n v="21652825"/>
    <m/>
    <m/>
    <n v="13.55"/>
    <n v="1.1499999999999999"/>
    <x v="0"/>
    <x v="0"/>
  </r>
  <r>
    <x v="20"/>
    <x v="84"/>
    <x v="4"/>
    <n v="570.45000000000005"/>
    <n v="585.29999999999995"/>
    <n v="569.1"/>
    <n v="580.25"/>
    <n v="578.76604143107909"/>
    <n v="329849"/>
    <n v="10908"/>
    <n v="190905400"/>
    <n v="278001"/>
    <n v="84.28"/>
    <n v="16.2"/>
    <n v="9.8000000000000007"/>
    <x v="0"/>
    <x v="0"/>
  </r>
  <r>
    <x v="20"/>
    <x v="85"/>
    <x v="4"/>
    <n v="576.95000000000005"/>
    <n v="576.95000000000005"/>
    <n v="563"/>
    <n v="572.5"/>
    <n v="570.07704267745726"/>
    <n v="50167"/>
    <n v="2404"/>
    <n v="28599055"/>
    <n v="23827"/>
    <n v="47.5"/>
    <n v="13.95"/>
    <n v="-4.45"/>
    <x v="1"/>
    <x v="0"/>
  </r>
  <r>
    <x v="20"/>
    <x v="86"/>
    <x v="0"/>
    <n v="545.1"/>
    <n v="560.5"/>
    <n v="539.70000000000005"/>
    <n v="552.5"/>
    <n v="553.85025336362048"/>
    <n v="34338"/>
    <n v="1802"/>
    <n v="19018110"/>
    <n v="9927"/>
    <n v="28.91"/>
    <n v="20.8"/>
    <n v="7.4"/>
    <x v="0"/>
    <x v="0"/>
  </r>
  <r>
    <x v="20"/>
    <x v="87"/>
    <x v="0"/>
    <n v="561.65"/>
    <n v="572"/>
    <n v="549.9"/>
    <n v="553.5"/>
    <n v="564.86305438390696"/>
    <n v="160268"/>
    <n v="10488"/>
    <n v="90529472"/>
    <n v="105081"/>
    <n v="65.569999999999993"/>
    <n v="22.1"/>
    <n v="-8.15"/>
    <x v="1"/>
    <x v="0"/>
  </r>
  <r>
    <x v="20"/>
    <x v="88"/>
    <x v="0"/>
    <n v="553.35"/>
    <n v="569"/>
    <n v="552.5"/>
    <n v="558.35"/>
    <n v="559.02574179084797"/>
    <n v="37915"/>
    <n v="1993"/>
    <n v="21195461"/>
    <n v="10732"/>
    <n v="28.31"/>
    <n v="16.5"/>
    <n v="5"/>
    <x v="0"/>
    <x v="0"/>
  </r>
  <r>
    <x v="20"/>
    <x v="89"/>
    <x v="0"/>
    <n v="577.15"/>
    <n v="582.95000000000005"/>
    <n v="556.6"/>
    <n v="561.25"/>
    <n v="565.16576517233955"/>
    <n v="78943"/>
    <n v="4261"/>
    <n v="44615881"/>
    <n v="30006"/>
    <n v="38.01"/>
    <n v="26.35"/>
    <n v="-15.9"/>
    <x v="1"/>
    <x v="0"/>
  </r>
  <r>
    <x v="20"/>
    <x v="90"/>
    <x v="0"/>
    <n v="569.70000000000005"/>
    <n v="584"/>
    <n v="558.35"/>
    <n v="576.65"/>
    <n v="571.25102933043047"/>
    <n v="227818"/>
    <n v="8757"/>
    <n v="130141267"/>
    <n v="72550"/>
    <n v="31.85"/>
    <n v="25.65"/>
    <n v="6.95"/>
    <x v="0"/>
    <x v="0"/>
  </r>
  <r>
    <x v="20"/>
    <x v="91"/>
    <x v="1"/>
    <n v="565.79999999999995"/>
    <n v="575.45000000000005"/>
    <n v="552"/>
    <n v="558.1"/>
    <n v="563.14889588222741"/>
    <n v="37496"/>
    <n v="2295"/>
    <n v="21115831"/>
    <n v="15071"/>
    <n v="40.19"/>
    <n v="23.45"/>
    <n v="-7.7"/>
    <x v="1"/>
    <x v="0"/>
  </r>
  <r>
    <x v="20"/>
    <x v="92"/>
    <x v="2"/>
    <n v="577.20000000000005"/>
    <n v="577.20000000000005"/>
    <n v="562.6"/>
    <n v="564.79999999999995"/>
    <n v="571.19918934568614"/>
    <n v="18997"/>
    <n v="1312"/>
    <n v="10851071"/>
    <n v="5976"/>
    <n v="31.46"/>
    <n v="14.6"/>
    <n v="-12.4"/>
    <x v="1"/>
    <x v="0"/>
  </r>
  <r>
    <x v="20"/>
    <x v="93"/>
    <x v="2"/>
    <n v="593"/>
    <n v="599.95000000000005"/>
    <n v="575.85"/>
    <n v="577.20000000000005"/>
    <n v="585.68088883447604"/>
    <n v="49008"/>
    <n v="3359"/>
    <n v="28703049"/>
    <n v="20942"/>
    <n v="42.73"/>
    <n v="24.1"/>
    <n v="-15.8"/>
    <x v="1"/>
    <x v="0"/>
  </r>
  <r>
    <x v="20"/>
    <x v="94"/>
    <x v="2"/>
    <n v="569"/>
    <n v="588.25"/>
    <n v="569"/>
    <n v="585.9"/>
    <n v="582.2301154107264"/>
    <n v="73650"/>
    <n v="4279"/>
    <n v="42881248"/>
    <n v="43298"/>
    <n v="58.79"/>
    <n v="19.25"/>
    <n v="16.899999999999999"/>
    <x v="0"/>
    <x v="0"/>
  </r>
  <r>
    <x v="20"/>
    <x v="95"/>
    <x v="3"/>
    <n v="574"/>
    <n v="581.95000000000005"/>
    <n v="560.6"/>
    <n v="569.29999999999995"/>
    <n v="571.07358042412125"/>
    <n v="58521"/>
    <n v="2601"/>
    <n v="33419797"/>
    <n v="10761"/>
    <n v="18.39"/>
    <n v="21.35"/>
    <n v="-4.7"/>
    <x v="1"/>
    <x v="0"/>
  </r>
  <r>
    <x v="20"/>
    <x v="96"/>
    <x v="3"/>
    <n v="581.75"/>
    <n v="584.95000000000005"/>
    <n v="573.15"/>
    <n v="573.85"/>
    <n v="576.55603917301414"/>
    <n v="21137"/>
    <n v="1232"/>
    <n v="12186665"/>
    <n v="5881"/>
    <n v="27.82"/>
    <n v="11.8"/>
    <n v="-7.9"/>
    <x v="1"/>
    <x v="0"/>
  </r>
  <r>
    <x v="20"/>
    <x v="97"/>
    <x v="3"/>
    <n v="586.04999999999995"/>
    <n v="586.95000000000005"/>
    <n v="572.70000000000005"/>
    <n v="581.75"/>
    <n v="579.93795936013839"/>
    <n v="41634"/>
    <n v="2109"/>
    <n v="24145137"/>
    <n v="10544"/>
    <n v="25.33"/>
    <n v="14.25"/>
    <n v="-4.3"/>
    <x v="1"/>
    <x v="0"/>
  </r>
  <r>
    <x v="20"/>
    <x v="98"/>
    <x v="3"/>
    <n v="578.54999999999995"/>
    <n v="594.79999999999995"/>
    <n v="576.29999999999995"/>
    <n v="582.15"/>
    <n v="588.06088877399952"/>
    <n v="42553"/>
    <n v="2453"/>
    <n v="25023755"/>
    <n v="12913"/>
    <n v="30.35"/>
    <n v="18.5"/>
    <n v="3.6"/>
    <x v="0"/>
    <x v="0"/>
  </r>
  <r>
    <x v="20"/>
    <x v="99"/>
    <x v="3"/>
    <n v="579.9"/>
    <n v="592.85"/>
    <n v="575.79999999999995"/>
    <n v="576.9"/>
    <n v="583.90324325055087"/>
    <n v="147938"/>
    <n v="5464"/>
    <n v="86381478"/>
    <n v="66874"/>
    <n v="45.2"/>
    <n v="17.05"/>
    <n v="-3"/>
    <x v="1"/>
    <x v="0"/>
  </r>
  <r>
    <x v="20"/>
    <x v="100"/>
    <x v="4"/>
    <n v="571.6"/>
    <n v="576.95000000000005"/>
    <n v="563.85"/>
    <n v="575.20000000000005"/>
    <n v="570.5757705838987"/>
    <n v="107159"/>
    <n v="5604"/>
    <n v="61142329"/>
    <n v="40862"/>
    <n v="38.130000000000003"/>
    <n v="13.1"/>
    <n v="3.6"/>
    <x v="0"/>
    <x v="0"/>
  </r>
  <r>
    <x v="20"/>
    <x v="101"/>
    <x v="4"/>
    <n v="542.95000000000005"/>
    <n v="569.85"/>
    <n v="542.45000000000005"/>
    <n v="568.4"/>
    <n v="561.99525139906416"/>
    <n v="115613"/>
    <n v="4312"/>
    <n v="64973957"/>
    <n v="32631"/>
    <n v="28.22"/>
    <n v="27.4"/>
    <n v="25.45"/>
    <x v="0"/>
    <x v="0"/>
  </r>
  <r>
    <x v="20"/>
    <x v="102"/>
    <x v="4"/>
    <n v="540"/>
    <n v="545.5"/>
    <n v="534.35"/>
    <n v="540.75"/>
    <n v="538.54438362163341"/>
    <n v="22835"/>
    <n v="1507"/>
    <n v="12297661"/>
    <n v="9051"/>
    <n v="39.64"/>
    <n v="11.15"/>
    <n v="0.75"/>
    <x v="0"/>
    <x v="0"/>
  </r>
  <r>
    <x v="20"/>
    <x v="103"/>
    <x v="0"/>
    <n v="538.04999999999995"/>
    <n v="539.85"/>
    <n v="529.29999999999995"/>
    <n v="534.04999999999995"/>
    <n v="534.37858568876743"/>
    <n v="19034"/>
    <n v="1137"/>
    <n v="10171362"/>
    <n v="4944"/>
    <n v="25.97"/>
    <n v="10.55"/>
    <n v="-4"/>
    <x v="1"/>
    <x v="0"/>
  </r>
  <r>
    <x v="20"/>
    <x v="104"/>
    <x v="0"/>
    <n v="545.70000000000005"/>
    <n v="547.35"/>
    <n v="526"/>
    <n v="526.9"/>
    <n v="531.80363188673437"/>
    <n v="32490"/>
    <n v="2207"/>
    <n v="17278300"/>
    <n v="13059"/>
    <n v="40.19"/>
    <n v="21.35"/>
    <n v="-18.8"/>
    <x v="1"/>
    <x v="0"/>
  </r>
  <r>
    <x v="20"/>
    <x v="105"/>
    <x v="0"/>
    <n v="536.70000000000005"/>
    <n v="552"/>
    <n v="536.70000000000005"/>
    <n v="546.85"/>
    <n v="544.49737434358588"/>
    <n v="19995"/>
    <n v="1952"/>
    <n v="10887225"/>
    <n v="4684"/>
    <n v="23.43"/>
    <n v="15.3"/>
    <n v="10.15"/>
    <x v="0"/>
    <x v="0"/>
  </r>
  <r>
    <x v="20"/>
    <x v="106"/>
    <x v="0"/>
    <n v="535.70000000000005"/>
    <n v="541.25"/>
    <n v="519.5"/>
    <n v="537.95000000000005"/>
    <n v="531.84102658788777"/>
    <n v="48744"/>
    <n v="3257"/>
    <n v="25924059"/>
    <n v="13184"/>
    <n v="27.05"/>
    <n v="21.75"/>
    <n v="2.25"/>
    <x v="0"/>
    <x v="0"/>
  </r>
  <r>
    <x v="20"/>
    <x v="107"/>
    <x v="1"/>
    <n v="547.25"/>
    <n v="553.20000000000005"/>
    <n v="541.04999999999995"/>
    <n v="545.70000000000005"/>
    <n v="546.87505668934239"/>
    <n v="52920"/>
    <n v="4644"/>
    <n v="28940628"/>
    <n v="22307"/>
    <n v="42.15"/>
    <n v="12.15"/>
    <n v="-1.55"/>
    <x v="1"/>
    <x v="0"/>
  </r>
  <r>
    <x v="20"/>
    <x v="108"/>
    <x v="1"/>
    <n v="521"/>
    <n v="556.6"/>
    <n v="521"/>
    <n v="549.25"/>
    <n v="547.54959577297382"/>
    <n v="84977"/>
    <n v="4038"/>
    <n v="46529122"/>
    <n v="47027"/>
    <n v="55.34"/>
    <n v="35.6"/>
    <n v="28.25"/>
    <x v="0"/>
    <x v="0"/>
  </r>
  <r>
    <x v="20"/>
    <x v="109"/>
    <x v="1"/>
    <n v="531.1"/>
    <n v="535.25"/>
    <n v="524.79999999999995"/>
    <n v="529.75"/>
    <n v="529.27715699576981"/>
    <n v="25058"/>
    <n v="2014"/>
    <n v="13262627"/>
    <n v="7554"/>
    <n v="30.15"/>
    <n v="10.45"/>
    <n v="-1.35"/>
    <x v="1"/>
    <x v="0"/>
  </r>
  <r>
    <x v="20"/>
    <x v="110"/>
    <x v="1"/>
    <n v="539.15"/>
    <n v="540"/>
    <n v="527.79999999999995"/>
    <n v="530.95000000000005"/>
    <n v="533.93083080320173"/>
    <n v="36230"/>
    <n v="2066"/>
    <n v="19344314"/>
    <n v="16248"/>
    <n v="44.85"/>
    <n v="12.2"/>
    <n v="-8.1999999999999993"/>
    <x v="1"/>
    <x v="0"/>
  </r>
  <r>
    <x v="20"/>
    <x v="111"/>
    <x v="2"/>
    <n v="551.20000000000005"/>
    <n v="557"/>
    <n v="538.29999999999995"/>
    <n v="542.25"/>
    <n v="548.48337459021877"/>
    <n v="29894"/>
    <n v="2739"/>
    <n v="16396362"/>
    <n v="10446"/>
    <n v="34.94"/>
    <n v="18.7"/>
    <n v="-8.9499999999999993"/>
    <x v="1"/>
    <x v="0"/>
  </r>
  <r>
    <x v="20"/>
    <x v="112"/>
    <x v="2"/>
    <n v="540.95000000000005"/>
    <n v="557.65"/>
    <n v="537.1"/>
    <n v="553.5"/>
    <n v="546.70274376619898"/>
    <n v="22378"/>
    <n v="1778"/>
    <n v="12234114"/>
    <n v="8990"/>
    <n v="40.17"/>
    <n v="20.55"/>
    <n v="12.55"/>
    <x v="0"/>
    <x v="0"/>
  </r>
  <r>
    <x v="20"/>
    <x v="113"/>
    <x v="2"/>
    <n v="546.75"/>
    <n v="555.15"/>
    <n v="540"/>
    <n v="542.04999999999995"/>
    <n v="546.40348306841736"/>
    <n v="36175"/>
    <n v="2534"/>
    <n v="19766146"/>
    <n v="17370"/>
    <n v="48.02"/>
    <n v="15.15"/>
    <n v="-4.7"/>
    <x v="1"/>
    <x v="0"/>
  </r>
  <r>
    <x v="20"/>
    <x v="114"/>
    <x v="2"/>
    <n v="547.54999999999995"/>
    <n v="554.35"/>
    <n v="539.1"/>
    <n v="542.45000000000005"/>
    <n v="544.42184413718803"/>
    <n v="22276"/>
    <n v="2079"/>
    <n v="12127541"/>
    <n v="11782"/>
    <n v="52.89"/>
    <n v="15.25"/>
    <n v="-5.0999999999999996"/>
    <x v="1"/>
    <x v="0"/>
  </r>
  <r>
    <x v="20"/>
    <x v="115"/>
    <x v="2"/>
    <n v="556.85"/>
    <n v="556.85"/>
    <n v="544.85"/>
    <n v="548.20000000000005"/>
    <n v="548.32954719095403"/>
    <n v="19633"/>
    <n v="1037"/>
    <n v="10765354"/>
    <n v="5956"/>
    <n v="30.34"/>
    <n v="12"/>
    <n v="-8.65"/>
    <x v="1"/>
    <x v="0"/>
  </r>
  <r>
    <x v="20"/>
    <x v="116"/>
    <x v="3"/>
    <n v="534.4"/>
    <n v="551.70000000000005"/>
    <n v="530.29999999999995"/>
    <n v="547.65"/>
    <n v="541.19931601598523"/>
    <n v="26024"/>
    <n v="1588"/>
    <n v="14084171"/>
    <n v="12901"/>
    <n v="49.57"/>
    <n v="21.4"/>
    <n v="13.25"/>
    <x v="0"/>
    <x v="0"/>
  </r>
  <r>
    <x v="20"/>
    <x v="117"/>
    <x v="3"/>
    <n v="525.25"/>
    <n v="536.54999999999995"/>
    <n v="525.04999999999995"/>
    <n v="533.70000000000005"/>
    <n v="531.7341404540997"/>
    <n v="26514"/>
    <n v="1772"/>
    <n v="14098399"/>
    <n v="10798"/>
    <n v="40.729999999999997"/>
    <n v="11.5"/>
    <n v="8.4499999999999993"/>
    <x v="0"/>
    <x v="0"/>
  </r>
  <r>
    <x v="20"/>
    <x v="118"/>
    <x v="3"/>
    <n v="513.20000000000005"/>
    <n v="526.5"/>
    <n v="513.20000000000005"/>
    <n v="525.20000000000005"/>
    <n v="522.94062749045759"/>
    <n v="47682"/>
    <n v="2287"/>
    <n v="24934855"/>
    <n v="26257"/>
    <n v="55.07"/>
    <n v="13.3"/>
    <n v="12"/>
    <x v="0"/>
    <x v="0"/>
  </r>
  <r>
    <x v="20"/>
    <x v="119"/>
    <x v="3"/>
    <n v="503.5"/>
    <n v="514"/>
    <n v="500.6"/>
    <n v="513.15"/>
    <n v="509.8896114864865"/>
    <n v="11840"/>
    <n v="1174"/>
    <n v="6037093"/>
    <n v="6362"/>
    <n v="53.73"/>
    <n v="13.4"/>
    <n v="9.65"/>
    <x v="0"/>
    <x v="0"/>
  </r>
  <r>
    <x v="20"/>
    <x v="120"/>
    <x v="3"/>
    <n v="490.15"/>
    <n v="504.75"/>
    <n v="490.15"/>
    <n v="499.05"/>
    <n v="499.80672490398371"/>
    <n v="26558"/>
    <n v="1960"/>
    <n v="13273867"/>
    <n v="11567"/>
    <n v="43.55"/>
    <n v="14.6"/>
    <n v="8.9"/>
    <x v="0"/>
    <x v="0"/>
  </r>
  <r>
    <x v="20"/>
    <x v="121"/>
    <x v="4"/>
    <n v="495.8"/>
    <n v="501.95"/>
    <n v="478.35"/>
    <n v="491.15"/>
    <n v="489.4227961281855"/>
    <n v="73144"/>
    <n v="3652"/>
    <n v="35798341"/>
    <n v="18793"/>
    <n v="25.69"/>
    <n v="23.6"/>
    <n v="-4.6500000000000004"/>
    <x v="1"/>
    <x v="0"/>
  </r>
  <r>
    <x v="20"/>
    <x v="122"/>
    <x v="4"/>
    <n v="511.1"/>
    <n v="518.5"/>
    <n v="491.2"/>
    <n v="493.65"/>
    <n v="499.42391190898655"/>
    <n v="19162"/>
    <n v="2115"/>
    <n v="9569961"/>
    <n v="8901"/>
    <n v="46.45"/>
    <n v="27.3"/>
    <n v="-17.45"/>
    <x v="1"/>
    <x v="0"/>
  </r>
  <r>
    <x v="20"/>
    <x v="123"/>
    <x v="4"/>
    <n v="506.8"/>
    <n v="514"/>
    <n v="502.5"/>
    <n v="511.35"/>
    <n v="509.73206262763784"/>
    <n v="22035"/>
    <n v="1293"/>
    <n v="11231946"/>
    <n v="7006"/>
    <n v="31.79"/>
    <n v="11.5"/>
    <n v="4.55"/>
    <x v="0"/>
    <x v="0"/>
  </r>
  <r>
    <x v="20"/>
    <x v="124"/>
    <x v="4"/>
    <n v="529.54999999999995"/>
    <n v="532.79999999999995"/>
    <n v="505"/>
    <n v="507.95"/>
    <n v="517.73384615384612"/>
    <n v="22100"/>
    <n v="1595"/>
    <n v="11441918"/>
    <n v="10952"/>
    <n v="49.56"/>
    <n v="27.8"/>
    <n v="-21.6"/>
    <x v="1"/>
    <x v="0"/>
  </r>
  <r>
    <x v="20"/>
    <x v="125"/>
    <x v="0"/>
    <n v="528.95000000000005"/>
    <n v="534.9"/>
    <n v="522.65"/>
    <n v="529.65"/>
    <n v="530.72159732222781"/>
    <n v="25693"/>
    <n v="2347"/>
    <n v="13635830"/>
    <n v="10541"/>
    <n v="41.03"/>
    <n v="12.25"/>
    <n v="0.7"/>
    <x v="0"/>
    <x v="0"/>
  </r>
  <r>
    <x v="20"/>
    <x v="126"/>
    <x v="0"/>
    <n v="521.4"/>
    <n v="529.45000000000005"/>
    <n v="519.45000000000005"/>
    <n v="526.85"/>
    <n v="525.48765394277314"/>
    <n v="32642"/>
    <n v="1673"/>
    <n v="17152968"/>
    <n v="6133"/>
    <n v="18.79"/>
    <n v="10"/>
    <n v="5.45"/>
    <x v="0"/>
    <x v="0"/>
  </r>
  <r>
    <x v="20"/>
    <x v="127"/>
    <x v="0"/>
    <n v="503.5"/>
    <n v="522.5"/>
    <n v="503.5"/>
    <n v="520.79999999999995"/>
    <n v="516.98819870823695"/>
    <n v="12541"/>
    <n v="1312"/>
    <n v="6483549"/>
    <n v="5447"/>
    <n v="43.43"/>
    <n v="19"/>
    <n v="17.3"/>
    <x v="0"/>
    <x v="0"/>
  </r>
  <r>
    <x v="20"/>
    <x v="128"/>
    <x v="0"/>
    <n v="496.1"/>
    <n v="509.9"/>
    <n v="492"/>
    <n v="504.45"/>
    <n v="503.29438993382666"/>
    <n v="30677"/>
    <n v="2443"/>
    <n v="15439562"/>
    <n v="7870"/>
    <n v="25.65"/>
    <n v="17.899999999999999"/>
    <n v="8.35"/>
    <x v="0"/>
    <x v="0"/>
  </r>
  <r>
    <x v="20"/>
    <x v="129"/>
    <x v="0"/>
    <n v="505.7"/>
    <n v="515"/>
    <n v="496.1"/>
    <n v="500.25"/>
    <n v="501.61817491406185"/>
    <n v="50036"/>
    <n v="2998"/>
    <n v="25098967"/>
    <n v="19453"/>
    <n v="38.880000000000003"/>
    <n v="18.899999999999999"/>
    <n v="-5.45"/>
    <x v="1"/>
    <x v="0"/>
  </r>
  <r>
    <x v="20"/>
    <x v="130"/>
    <x v="2"/>
    <n v="519"/>
    <n v="519"/>
    <n v="501.95"/>
    <n v="510.95"/>
    <n v="509.51361940298506"/>
    <n v="37520"/>
    <n v="2581"/>
    <n v="19116951"/>
    <n v="8341"/>
    <n v="22.23"/>
    <n v="17.05"/>
    <n v="-8.0500000000000007"/>
    <x v="1"/>
    <x v="0"/>
  </r>
  <r>
    <x v="20"/>
    <x v="131"/>
    <x v="2"/>
    <n v="521.70000000000005"/>
    <n v="530"/>
    <n v="516.6"/>
    <n v="520"/>
    <n v="521.70650054171176"/>
    <n v="18460"/>
    <n v="1740"/>
    <n v="9630702"/>
    <n v="7887"/>
    <n v="42.72"/>
    <n v="13.4"/>
    <n v="-1.7"/>
    <x v="1"/>
    <x v="0"/>
  </r>
  <r>
    <x v="20"/>
    <x v="132"/>
    <x v="2"/>
    <n v="528.20000000000005"/>
    <n v="528.45000000000005"/>
    <n v="518.95000000000005"/>
    <n v="521.70000000000005"/>
    <n v="523.38681337798459"/>
    <n v="22993"/>
    <n v="1465"/>
    <n v="12034233"/>
    <n v="6676"/>
    <n v="29.03"/>
    <n v="9.5"/>
    <n v="-6.5"/>
    <x v="1"/>
    <x v="0"/>
  </r>
  <r>
    <x v="20"/>
    <x v="133"/>
    <x v="2"/>
    <n v="511.65"/>
    <n v="529.75"/>
    <n v="509"/>
    <n v="528.29999999999995"/>
    <n v="523.92512321121069"/>
    <n v="33682"/>
    <n v="2507"/>
    <n v="17646846"/>
    <n v="11726"/>
    <n v="34.81"/>
    <n v="20.75"/>
    <n v="16.649999999999999"/>
    <x v="0"/>
    <x v="0"/>
  </r>
  <r>
    <x v="20"/>
    <x v="134"/>
    <x v="3"/>
    <n v="526.95000000000005"/>
    <n v="534.95000000000005"/>
    <n v="514"/>
    <n v="515.9"/>
    <n v="522.8986914505017"/>
    <n v="21627"/>
    <n v="1881"/>
    <n v="11308730"/>
    <n v="6932"/>
    <n v="32.049999999999997"/>
    <n v="20.95"/>
    <n v="-11.05"/>
    <x v="1"/>
    <x v="0"/>
  </r>
  <r>
    <x v="20"/>
    <x v="135"/>
    <x v="3"/>
    <n v="522"/>
    <n v="531.20000000000005"/>
    <n v="518.45000000000005"/>
    <n v="525.70000000000005"/>
    <n v="526.27659187937138"/>
    <n v="22018"/>
    <n v="1939"/>
    <n v="11587558"/>
    <n v="10512"/>
    <n v="47.74"/>
    <n v="12.75"/>
    <n v="3.7"/>
    <x v="0"/>
    <x v="0"/>
  </r>
  <r>
    <x v="20"/>
    <x v="136"/>
    <x v="3"/>
    <n v="517.29999999999995"/>
    <n v="527.75"/>
    <n v="511.05"/>
    <n v="526.1"/>
    <n v="524.05717685878881"/>
    <n v="36973"/>
    <n v="930"/>
    <n v="19375966"/>
    <n v="15999"/>
    <n v="43.27"/>
    <n v="16.7"/>
    <n v="8.8000000000000007"/>
    <x v="0"/>
    <x v="0"/>
  </r>
  <r>
    <x v="20"/>
    <x v="137"/>
    <x v="3"/>
    <n v="517.6"/>
    <n v="520.5"/>
    <n v="505.3"/>
    <n v="518.15"/>
    <n v="513.46308093994776"/>
    <n v="19150"/>
    <n v="1497"/>
    <n v="9832818"/>
    <n v="6968"/>
    <n v="36.39"/>
    <n v="15.2"/>
    <n v="0.55000000000000004"/>
    <x v="0"/>
    <x v="0"/>
  </r>
  <r>
    <x v="20"/>
    <x v="138"/>
    <x v="3"/>
    <n v="507.4"/>
    <n v="520.25"/>
    <n v="497.4"/>
    <n v="517.85"/>
    <n v="508.7396181946736"/>
    <n v="21215"/>
    <n v="1127"/>
    <n v="10792911"/>
    <n v="3166"/>
    <n v="14.92"/>
    <n v="22.85"/>
    <n v="10.45"/>
    <x v="0"/>
    <x v="0"/>
  </r>
  <r>
    <x v="20"/>
    <x v="139"/>
    <x v="4"/>
    <n v="515.20000000000005"/>
    <n v="524.5"/>
    <n v="501"/>
    <n v="507.35"/>
    <n v="507.36503002472625"/>
    <n v="28310"/>
    <n v="1392"/>
    <n v="14363504"/>
    <n v="13998"/>
    <n v="49.45"/>
    <n v="23.5"/>
    <n v="-7.85"/>
    <x v="1"/>
    <x v="0"/>
  </r>
  <r>
    <x v="20"/>
    <x v="140"/>
    <x v="4"/>
    <n v="527.95000000000005"/>
    <n v="527.95000000000005"/>
    <n v="517.54999999999995"/>
    <n v="519.70000000000005"/>
    <n v="522.81184980494152"/>
    <n v="12304"/>
    <n v="843"/>
    <n v="6432677"/>
    <n v="3943"/>
    <n v="32.049999999999997"/>
    <n v="10.4"/>
    <n v="-8.25"/>
    <x v="1"/>
    <x v="0"/>
  </r>
  <r>
    <x v="20"/>
    <x v="141"/>
    <x v="4"/>
    <n v="515"/>
    <n v="523.15"/>
    <n v="500.9"/>
    <n v="519.5"/>
    <n v="512.86543512896696"/>
    <n v="23223"/>
    <n v="1210"/>
    <n v="11910274"/>
    <n v="7262"/>
    <n v="31.27"/>
    <n v="22.25"/>
    <n v="4.5"/>
    <x v="0"/>
    <x v="0"/>
  </r>
  <r>
    <x v="20"/>
    <x v="142"/>
    <x v="4"/>
    <n v="524.75"/>
    <n v="524.75"/>
    <n v="512"/>
    <n v="512.9"/>
    <n v="516.78520704602045"/>
    <n v="10843"/>
    <n v="606"/>
    <n v="5603502"/>
    <n v="5553"/>
    <n v="51.21"/>
    <n v="12.75"/>
    <n v="-11.85"/>
    <x v="1"/>
    <x v="0"/>
  </r>
  <r>
    <x v="20"/>
    <x v="143"/>
    <x v="4"/>
    <n v="541.75"/>
    <n v="542.85"/>
    <n v="522"/>
    <n v="523.9"/>
    <n v="530.18377124036226"/>
    <n v="13359"/>
    <n v="731"/>
    <n v="7082725"/>
    <n v="5060"/>
    <n v="37.880000000000003"/>
    <n v="20.85"/>
    <n v="-17.850000000000001"/>
    <x v="1"/>
    <x v="0"/>
  </r>
  <r>
    <x v="20"/>
    <x v="144"/>
    <x v="0"/>
    <n v="543.04999999999995"/>
    <n v="552.6"/>
    <n v="540"/>
    <n v="543.20000000000005"/>
    <n v="546.84109534279435"/>
    <n v="15009"/>
    <n v="985"/>
    <n v="8207538"/>
    <n v="3405"/>
    <n v="22.69"/>
    <n v="12.6"/>
    <n v="0.15"/>
    <x v="0"/>
    <x v="0"/>
  </r>
  <r>
    <x v="20"/>
    <x v="145"/>
    <x v="0"/>
    <n v="545.1"/>
    <n v="555"/>
    <n v="542.1"/>
    <n v="547.70000000000005"/>
    <n v="548.33759756034533"/>
    <n v="38694"/>
    <n v="1496"/>
    <n v="21217375"/>
    <n v="11580"/>
    <n v="29.93"/>
    <n v="12.9"/>
    <n v="2.6"/>
    <x v="0"/>
    <x v="0"/>
  </r>
  <r>
    <x v="20"/>
    <x v="146"/>
    <x v="0"/>
    <n v="544.75"/>
    <n v="553"/>
    <n v="535.25"/>
    <n v="541.45000000000005"/>
    <n v="544.20882405999532"/>
    <n v="38803"/>
    <n v="1416"/>
    <n v="21116935"/>
    <n v="10317"/>
    <n v="26.59"/>
    <n v="17.75"/>
    <n v="-3.3"/>
    <x v="1"/>
    <x v="0"/>
  </r>
  <r>
    <x v="20"/>
    <x v="147"/>
    <x v="0"/>
    <n v="523"/>
    <n v="543.85"/>
    <n v="523"/>
    <n v="539.9"/>
    <n v="536.84955613413217"/>
    <n v="31879"/>
    <n v="1520"/>
    <n v="17114227"/>
    <n v="8564"/>
    <n v="26.86"/>
    <n v="20.85"/>
    <n v="16.899999999999999"/>
    <x v="0"/>
    <x v="0"/>
  </r>
  <r>
    <x v="20"/>
    <x v="148"/>
    <x v="0"/>
    <n v="539.85"/>
    <n v="539.85"/>
    <n v="511.1"/>
    <n v="520.15"/>
    <n v="520.1651359050129"/>
    <n v="37563"/>
    <n v="2183"/>
    <n v="19538963"/>
    <n v="12433"/>
    <n v="33.1"/>
    <n v="28.75"/>
    <n v="-19.7"/>
    <x v="1"/>
    <x v="0"/>
  </r>
  <r>
    <x v="20"/>
    <x v="149"/>
    <x v="0"/>
    <n v="554"/>
    <n v="559.45000000000005"/>
    <n v="529.6"/>
    <n v="535.75"/>
    <n v="547.51972423070458"/>
    <n v="59470"/>
    <n v="1888"/>
    <n v="32560998"/>
    <m/>
    <m/>
    <n v="29.85"/>
    <n v="-18.25"/>
    <x v="1"/>
    <x v="0"/>
  </r>
  <r>
    <x v="20"/>
    <x v="150"/>
    <x v="2"/>
    <n v="546.85"/>
    <n v="561"/>
    <n v="540.95000000000005"/>
    <n v="555.85"/>
    <n v="550.53108332977774"/>
    <n v="23437"/>
    <n v="1031"/>
    <n v="12902797"/>
    <n v="9989"/>
    <n v="42.62"/>
    <n v="20.05"/>
    <n v="9"/>
    <x v="0"/>
    <x v="0"/>
  </r>
  <r>
    <x v="20"/>
    <x v="151"/>
    <x v="2"/>
    <n v="549.04999999999995"/>
    <n v="561.1"/>
    <n v="542.35"/>
    <n v="544.6"/>
    <n v="551.77162083009819"/>
    <n v="73413"/>
    <n v="3457"/>
    <n v="40507210"/>
    <n v="14052"/>
    <n v="19.14"/>
    <n v="18.75"/>
    <n v="-4.45"/>
    <x v="1"/>
    <x v="0"/>
  </r>
  <r>
    <x v="20"/>
    <x v="152"/>
    <x v="2"/>
    <n v="516.1"/>
    <n v="553.70000000000005"/>
    <n v="511.85"/>
    <n v="544.70000000000005"/>
    <n v="541.18206586351744"/>
    <n v="201872"/>
    <n v="7776"/>
    <n v="109249506"/>
    <n v="62838"/>
    <n v="31.13"/>
    <n v="41.85"/>
    <n v="28.6"/>
    <x v="0"/>
    <x v="0"/>
  </r>
  <r>
    <x v="20"/>
    <x v="153"/>
    <x v="2"/>
    <n v="505"/>
    <n v="522.04999999999995"/>
    <n v="495.8"/>
    <n v="514.65"/>
    <n v="512.19128557938757"/>
    <n v="59304"/>
    <n v="2612"/>
    <n v="30374992"/>
    <n v="23338"/>
    <n v="39.35"/>
    <n v="26.25"/>
    <n v="9.65"/>
    <x v="0"/>
    <x v="0"/>
  </r>
  <r>
    <x v="20"/>
    <x v="154"/>
    <x v="2"/>
    <n v="497.35"/>
    <n v="501.1"/>
    <n v="486.85"/>
    <n v="498.7"/>
    <n v="496.00999855093465"/>
    <n v="13802"/>
    <n v="955"/>
    <n v="6845930"/>
    <n v="4308"/>
    <n v="31.21"/>
    <n v="14.25"/>
    <n v="1.35"/>
    <x v="0"/>
    <x v="0"/>
  </r>
  <r>
    <x v="20"/>
    <x v="155"/>
    <x v="3"/>
    <n v="517.04999999999995"/>
    <n v="518.95000000000005"/>
    <n v="498.5"/>
    <n v="500.8"/>
    <n v="507.31386071670045"/>
    <n v="14790"/>
    <n v="886"/>
    <n v="7503172"/>
    <n v="5061"/>
    <n v="34.22"/>
    <n v="20.45"/>
    <n v="-16.25"/>
    <x v="1"/>
    <x v="0"/>
  </r>
  <r>
    <x v="20"/>
    <x v="156"/>
    <x v="3"/>
    <n v="524"/>
    <n v="528.70000000000005"/>
    <n v="514.54999999999995"/>
    <n v="516.04999999999995"/>
    <n v="521.27072003480532"/>
    <n v="18388"/>
    <n v="880"/>
    <n v="9585126"/>
    <n v="3201"/>
    <n v="17.41"/>
    <n v="14.15"/>
    <n v="-7.95"/>
    <x v="1"/>
    <x v="0"/>
  </r>
  <r>
    <x v="20"/>
    <x v="157"/>
    <x v="3"/>
    <n v="525.4"/>
    <n v="527.4"/>
    <n v="512.04999999999995"/>
    <n v="520.95000000000005"/>
    <n v="517.18106359032072"/>
    <n v="28432"/>
    <n v="1382"/>
    <n v="14704492"/>
    <n v="16658"/>
    <n v="58.59"/>
    <n v="15.35"/>
    <n v="-4.45"/>
    <x v="1"/>
    <x v="0"/>
  </r>
  <r>
    <x v="20"/>
    <x v="158"/>
    <x v="3"/>
    <n v="535.20000000000005"/>
    <n v="535.20000000000005"/>
    <n v="522.70000000000005"/>
    <n v="525.4"/>
    <n v="527.5929267566072"/>
    <n v="23497"/>
    <n v="1176"/>
    <n v="12396851"/>
    <n v="4835"/>
    <n v="20.58"/>
    <n v="12.5"/>
    <n v="-9.8000000000000007"/>
    <x v="1"/>
    <x v="0"/>
  </r>
  <r>
    <x v="20"/>
    <x v="159"/>
    <x v="3"/>
    <n v="523.75"/>
    <n v="536"/>
    <n v="522.75"/>
    <n v="531.45000000000005"/>
    <n v="529.09049731496611"/>
    <n v="21415"/>
    <n v="789"/>
    <n v="11330473"/>
    <n v="5479"/>
    <n v="25.58"/>
    <n v="13.25"/>
    <n v="7.7"/>
    <x v="0"/>
    <x v="0"/>
  </r>
  <r>
    <x v="20"/>
    <x v="160"/>
    <x v="4"/>
    <n v="528.70000000000005"/>
    <n v="528.70000000000005"/>
    <n v="519.4"/>
    <n v="523.75"/>
    <n v="523.95464032280506"/>
    <n v="21561"/>
    <n v="699"/>
    <n v="11296986"/>
    <n v="2739"/>
    <n v="12.7"/>
    <n v="9.3000000000000007"/>
    <n v="-4.95"/>
    <x v="1"/>
    <x v="0"/>
  </r>
  <r>
    <x v="20"/>
    <x v="161"/>
    <x v="4"/>
    <n v="508.3"/>
    <n v="529.04999999999995"/>
    <n v="508.3"/>
    <n v="527.20000000000005"/>
    <n v="524.10189515136597"/>
    <n v="40630"/>
    <n v="1523"/>
    <n v="21294260"/>
    <n v="13977"/>
    <n v="34.4"/>
    <n v="20.75"/>
    <n v="18.899999999999999"/>
    <x v="0"/>
    <x v="0"/>
  </r>
  <r>
    <x v="20"/>
    <x v="162"/>
    <x v="4"/>
    <n v="506.95"/>
    <n v="511.55"/>
    <n v="500.25"/>
    <n v="502.8"/>
    <n v="506.22170915927308"/>
    <n v="30319"/>
    <n v="1390"/>
    <n v="15348136"/>
    <n v="7334"/>
    <n v="24.19"/>
    <n v="11.3"/>
    <n v="-4.1500000000000004"/>
    <x v="1"/>
    <x v="0"/>
  </r>
  <r>
    <x v="20"/>
    <x v="163"/>
    <x v="4"/>
    <n v="483.5"/>
    <n v="509.95"/>
    <n v="481.5"/>
    <n v="506.95"/>
    <n v="497.17952522255194"/>
    <n v="44484"/>
    <n v="2319"/>
    <n v="22116534"/>
    <n v="13419"/>
    <n v="30.17"/>
    <n v="28.45"/>
    <n v="23.45"/>
    <x v="0"/>
    <x v="0"/>
  </r>
  <r>
    <x v="20"/>
    <x v="164"/>
    <x v="4"/>
    <n v="492.95"/>
    <n v="492.95"/>
    <n v="474.05"/>
    <n v="475.85"/>
    <n v="480.39004048734068"/>
    <n v="53597"/>
    <n v="1968"/>
    <n v="25747465"/>
    <n v="28010"/>
    <n v="52.26"/>
    <n v="18.899999999999999"/>
    <n v="-17.100000000000001"/>
    <x v="1"/>
    <x v="0"/>
  </r>
  <r>
    <x v="20"/>
    <x v="165"/>
    <x v="0"/>
    <n v="501.05"/>
    <n v="502.85"/>
    <n v="486.7"/>
    <n v="491.85"/>
    <n v="491.55118896351422"/>
    <n v="44072"/>
    <n v="2263"/>
    <n v="21663644"/>
    <n v="12058"/>
    <n v="27.36"/>
    <n v="16.149999999999999"/>
    <n v="-9.1999999999999993"/>
    <x v="1"/>
    <x v="0"/>
  </r>
  <r>
    <x v="20"/>
    <x v="166"/>
    <x v="0"/>
    <n v="509.95"/>
    <n v="509.95"/>
    <n v="497.25"/>
    <n v="500.6"/>
    <n v="501.52570103679074"/>
    <n v="22859"/>
    <n v="1365"/>
    <n v="11464376"/>
    <n v="8286"/>
    <n v="36.25"/>
    <n v="12.7"/>
    <n v="-9.35"/>
    <x v="1"/>
    <x v="0"/>
  </r>
  <r>
    <x v="20"/>
    <x v="167"/>
    <x v="0"/>
    <n v="510.8"/>
    <n v="512.1"/>
    <n v="503.55"/>
    <n v="507.3"/>
    <n v="507.40958388667553"/>
    <n v="27108"/>
    <n v="967"/>
    <n v="13754859"/>
    <n v="10942"/>
    <n v="40.36"/>
    <n v="8.5500000000000007"/>
    <n v="-3.5"/>
    <x v="1"/>
    <x v="0"/>
  </r>
  <r>
    <x v="20"/>
    <x v="168"/>
    <x v="0"/>
    <n v="512.04999999999995"/>
    <n v="515.29999999999995"/>
    <n v="508"/>
    <n v="510.8"/>
    <n v="511.53226243118854"/>
    <n v="22162"/>
    <n v="959"/>
    <n v="11336578"/>
    <n v="5765"/>
    <n v="26.01"/>
    <n v="7.3"/>
    <n v="-1.25"/>
    <x v="1"/>
    <x v="0"/>
  </r>
  <r>
    <x v="20"/>
    <x v="169"/>
    <x v="0"/>
    <n v="524.15"/>
    <n v="524.15"/>
    <n v="504"/>
    <n v="509.35"/>
    <n v="510.57976558113421"/>
    <n v="113984"/>
    <n v="4758"/>
    <n v="58197924"/>
    <n v="45034"/>
    <n v="39.51"/>
    <n v="20.149999999999999"/>
    <n v="-14.8"/>
    <x v="1"/>
    <x v="0"/>
  </r>
  <r>
    <x v="20"/>
    <x v="170"/>
    <x v="1"/>
    <n v="524.25"/>
    <n v="532.45000000000005"/>
    <n v="523"/>
    <n v="524.4"/>
    <n v="527.48249435113792"/>
    <n v="42929"/>
    <n v="1400"/>
    <n v="22644296"/>
    <n v="18439"/>
    <n v="42.95"/>
    <n v="9.4499999999999993"/>
    <n v="0.15"/>
    <x v="0"/>
    <x v="0"/>
  </r>
  <r>
    <x v="20"/>
    <x v="171"/>
    <x v="1"/>
    <n v="517.6"/>
    <n v="529.4"/>
    <n v="511.9"/>
    <n v="523.54999999999995"/>
    <n v="519.06101011595433"/>
    <n v="54073"/>
    <n v="1985"/>
    <n v="28067186"/>
    <n v="11271"/>
    <n v="20.84"/>
    <n v="17.5"/>
    <n v="5.95"/>
    <x v="0"/>
    <x v="0"/>
  </r>
  <r>
    <x v="20"/>
    <x v="172"/>
    <x v="1"/>
    <n v="532"/>
    <n v="533.95000000000005"/>
    <n v="513.9"/>
    <n v="517.20000000000005"/>
    <n v="522.26044888741421"/>
    <n v="93431"/>
    <n v="3361"/>
    <n v="48795316"/>
    <n v="31405"/>
    <n v="33.61"/>
    <n v="20.05"/>
    <n v="-14.8"/>
    <x v="1"/>
    <x v="0"/>
  </r>
  <r>
    <x v="20"/>
    <x v="173"/>
    <x v="2"/>
    <n v="532.9"/>
    <n v="535.65"/>
    <n v="525.95000000000005"/>
    <n v="530.95000000000005"/>
    <n v="530.90367313409479"/>
    <n v="51128"/>
    <n v="1950"/>
    <n v="27144043"/>
    <n v="21329"/>
    <n v="41.72"/>
    <n v="9.6999999999999993"/>
    <n v="-1.95"/>
    <x v="1"/>
    <x v="0"/>
  </r>
  <r>
    <x v="20"/>
    <x v="174"/>
    <x v="2"/>
    <n v="547.95000000000005"/>
    <n v="557.70000000000005"/>
    <n v="528.65"/>
    <n v="531.04999999999995"/>
    <n v="544.06336284671227"/>
    <n v="47662"/>
    <n v="2718"/>
    <n v="25931148"/>
    <n v="13294"/>
    <n v="27.89"/>
    <n v="29.05"/>
    <n v="-16.899999999999999"/>
    <x v="1"/>
    <x v="0"/>
  </r>
  <r>
    <x v="20"/>
    <x v="175"/>
    <x v="3"/>
    <n v="544"/>
    <n v="552.1"/>
    <n v="538.4"/>
    <n v="548.1"/>
    <n v="545.23849690017289"/>
    <n v="23711"/>
    <n v="1095"/>
    <n v="12928150"/>
    <n v="9008"/>
    <n v="37.99"/>
    <n v="13.7"/>
    <n v="4.0999999999999996"/>
    <x v="0"/>
    <x v="0"/>
  </r>
  <r>
    <x v="20"/>
    <x v="176"/>
    <x v="3"/>
    <n v="540"/>
    <n v="551.6"/>
    <n v="538.4"/>
    <n v="543.65"/>
    <n v="546.05247446242834"/>
    <n v="42878"/>
    <n v="2117"/>
    <n v="23413638"/>
    <n v="10190"/>
    <n v="23.77"/>
    <n v="13.2"/>
    <n v="3.65"/>
    <x v="0"/>
    <x v="0"/>
  </r>
  <r>
    <x v="20"/>
    <x v="177"/>
    <x v="3"/>
    <n v="541.70000000000005"/>
    <n v="542.20000000000005"/>
    <n v="535.4"/>
    <n v="541.20000000000005"/>
    <n v="539.35979073854583"/>
    <n v="24467"/>
    <n v="1055"/>
    <n v="13196516"/>
    <n v="4053"/>
    <n v="16.57"/>
    <n v="6.8"/>
    <n v="-0.5"/>
    <x v="1"/>
    <x v="0"/>
  </r>
  <r>
    <x v="20"/>
    <x v="178"/>
    <x v="3"/>
    <n v="536.5"/>
    <n v="540.20000000000005"/>
    <n v="528.9"/>
    <n v="537.35"/>
    <n v="535.41595237089894"/>
    <n v="23683"/>
    <n v="1140"/>
    <n v="12680256"/>
    <n v="7111"/>
    <n v="30.03"/>
    <n v="11.3"/>
    <n v="0.85"/>
    <x v="0"/>
    <x v="0"/>
  </r>
  <r>
    <x v="20"/>
    <x v="179"/>
    <x v="4"/>
    <n v="563.85"/>
    <n v="563.85"/>
    <n v="535.5"/>
    <n v="536.5"/>
    <n v="545.81329004628026"/>
    <n v="72385"/>
    <n v="2191"/>
    <n v="39508695"/>
    <n v="42254"/>
    <n v="58.37"/>
    <n v="28.35"/>
    <n v="-27.35"/>
    <x v="1"/>
    <x v="0"/>
  </r>
  <r>
    <x v="20"/>
    <x v="180"/>
    <x v="4"/>
    <n v="551"/>
    <n v="557.35"/>
    <n v="543.45000000000005"/>
    <n v="555.15"/>
    <n v="551.07681611804765"/>
    <n v="35240"/>
    <n v="1717"/>
    <n v="19419947"/>
    <n v="10002"/>
    <n v="28.38"/>
    <n v="13.9"/>
    <n v="4.1500000000000004"/>
    <x v="0"/>
    <x v="0"/>
  </r>
  <r>
    <x v="20"/>
    <x v="181"/>
    <x v="4"/>
    <n v="566.04999999999995"/>
    <n v="567.95000000000005"/>
    <n v="553.5"/>
    <n v="555.65"/>
    <n v="559.50468584227281"/>
    <n v="33932"/>
    <n v="1387"/>
    <n v="18985113"/>
    <n v="13167"/>
    <n v="38.799999999999997"/>
    <n v="14.45"/>
    <n v="-10.4"/>
    <x v="1"/>
    <x v="0"/>
  </r>
  <r>
    <x v="20"/>
    <x v="182"/>
    <x v="4"/>
    <n v="581.70000000000005"/>
    <n v="583.20000000000005"/>
    <n v="564.35"/>
    <n v="565.79999999999995"/>
    <n v="571.24013728195871"/>
    <n v="28263"/>
    <n v="1365"/>
    <n v="16144960"/>
    <n v="14785"/>
    <n v="52.31"/>
    <n v="18.850000000000001"/>
    <n v="-15.9"/>
    <x v="1"/>
    <x v="0"/>
  </r>
  <r>
    <x v="20"/>
    <x v="183"/>
    <x v="4"/>
    <n v="572.20000000000005"/>
    <n v="589.75"/>
    <n v="572.20000000000005"/>
    <n v="582.20000000000005"/>
    <n v="583.43782006107585"/>
    <n v="42570"/>
    <n v="1563"/>
    <n v="24836948"/>
    <n v="15068"/>
    <n v="35.4"/>
    <n v="17.55"/>
    <n v="10"/>
    <x v="0"/>
    <x v="0"/>
  </r>
  <r>
    <x v="20"/>
    <x v="184"/>
    <x v="0"/>
    <n v="571.20000000000005"/>
    <n v="580.45000000000005"/>
    <n v="558.5"/>
    <n v="573"/>
    <n v="567.77088772845957"/>
    <n v="55152"/>
    <n v="2046"/>
    <n v="31313700"/>
    <n v="14150"/>
    <n v="25.66"/>
    <n v="21.95"/>
    <n v="1.8"/>
    <x v="0"/>
    <x v="0"/>
  </r>
  <r>
    <x v="20"/>
    <x v="185"/>
    <x v="0"/>
    <n v="589.95000000000005"/>
    <n v="589.95000000000005"/>
    <n v="574.29999999999995"/>
    <n v="578.15"/>
    <n v="578.91827026510168"/>
    <n v="41833"/>
    <n v="2071"/>
    <n v="24217888"/>
    <n v="12722"/>
    <n v="30.41"/>
    <n v="15.65"/>
    <n v="-11.8"/>
    <x v="1"/>
    <x v="0"/>
  </r>
  <r>
    <x v="20"/>
    <x v="186"/>
    <x v="0"/>
    <n v="599.04999999999995"/>
    <n v="602.25"/>
    <n v="582.4"/>
    <n v="583.25"/>
    <n v="589.77396799461769"/>
    <n v="41618"/>
    <n v="1942"/>
    <n v="24545213"/>
    <n v="17427"/>
    <n v="41.87"/>
    <n v="19.850000000000001"/>
    <n v="-15.8"/>
    <x v="1"/>
    <x v="0"/>
  </r>
  <r>
    <x v="20"/>
    <x v="187"/>
    <x v="0"/>
    <n v="562.04999999999995"/>
    <n v="603.35"/>
    <n v="562.04999999999995"/>
    <n v="597.04999999999995"/>
    <n v="597.50495957800581"/>
    <n v="52323"/>
    <n v="1746"/>
    <n v="31263252"/>
    <n v="7382"/>
    <n v="14.11"/>
    <n v="41.3"/>
    <n v="35"/>
    <x v="0"/>
    <x v="0"/>
  </r>
  <r>
    <x v="20"/>
    <x v="188"/>
    <x v="0"/>
    <n v="599.75"/>
    <n v="602.04999999999995"/>
    <n v="591.79999999999995"/>
    <n v="597.25"/>
    <n v="596.72013375504912"/>
    <n v="104968"/>
    <n v="3621"/>
    <n v="62636519"/>
    <n v="22844"/>
    <n v="21.76"/>
    <n v="10.25"/>
    <n v="-2.5"/>
    <x v="1"/>
    <x v="0"/>
  </r>
  <r>
    <x v="20"/>
    <x v="189"/>
    <x v="1"/>
    <n v="600.04999999999995"/>
    <n v="607.95000000000005"/>
    <n v="587.5"/>
    <n v="594.04999999999995"/>
    <n v="597.12758004225577"/>
    <n v="92295"/>
    <n v="2726"/>
    <n v="55111890"/>
    <n v="20882"/>
    <n v="22.63"/>
    <n v="20.45"/>
    <n v="-6"/>
    <x v="1"/>
    <x v="0"/>
  </r>
  <r>
    <x v="20"/>
    <x v="190"/>
    <x v="1"/>
    <n v="605"/>
    <n v="606.5"/>
    <n v="589"/>
    <n v="599.65"/>
    <n v="597.72425346910086"/>
    <n v="61183"/>
    <n v="1920"/>
    <n v="36570563"/>
    <n v="19693"/>
    <n v="32.19"/>
    <n v="17.5"/>
    <n v="-5.35"/>
    <x v="1"/>
    <x v="0"/>
  </r>
  <r>
    <x v="20"/>
    <x v="191"/>
    <x v="1"/>
    <n v="582.20000000000005"/>
    <n v="615"/>
    <n v="579"/>
    <n v="603.29999999999995"/>
    <n v="600.4962156355291"/>
    <n v="143353"/>
    <n v="5662"/>
    <n v="86082934"/>
    <n v="64956"/>
    <n v="45.31"/>
    <n v="36"/>
    <n v="21.1"/>
    <x v="0"/>
    <x v="0"/>
  </r>
  <r>
    <x v="20"/>
    <x v="192"/>
    <x v="1"/>
    <n v="581.4"/>
    <n v="590.54999999999995"/>
    <n v="574.75"/>
    <n v="579.5"/>
    <n v="584.15418849642276"/>
    <n v="35502"/>
    <n v="1304"/>
    <n v="20738642"/>
    <n v="16923"/>
    <n v="47.67"/>
    <n v="15.8"/>
    <n v="-1.9"/>
    <x v="1"/>
    <x v="0"/>
  </r>
  <r>
    <x v="20"/>
    <x v="193"/>
    <x v="1"/>
    <n v="571.95000000000005"/>
    <n v="586.4"/>
    <n v="563.85"/>
    <n v="583.20000000000005"/>
    <n v="577.94200436787185"/>
    <n v="24726"/>
    <n v="963"/>
    <n v="14290194"/>
    <n v="6649"/>
    <n v="26.89"/>
    <n v="22.55"/>
    <n v="11.25"/>
    <x v="0"/>
    <x v="0"/>
  </r>
  <r>
    <x v="20"/>
    <x v="194"/>
    <x v="2"/>
    <n v="575"/>
    <n v="592.5"/>
    <n v="568.25"/>
    <n v="573.5"/>
    <n v="576.45782857142854"/>
    <n v="43750"/>
    <n v="2188"/>
    <n v="25220030"/>
    <n v="10950"/>
    <n v="25.03"/>
    <n v="24.25"/>
    <n v="-1.5"/>
    <x v="1"/>
    <x v="0"/>
  </r>
  <r>
    <x v="20"/>
    <x v="195"/>
    <x v="2"/>
    <n v="562"/>
    <n v="578.95000000000005"/>
    <n v="557.85"/>
    <n v="572.85"/>
    <n v="570.54237137148607"/>
    <n v="78579"/>
    <n v="4198"/>
    <n v="44832649"/>
    <n v="23906"/>
    <n v="30.42"/>
    <n v="21.1"/>
    <n v="10.85"/>
    <x v="0"/>
    <x v="0"/>
  </r>
  <r>
    <x v="20"/>
    <x v="196"/>
    <x v="2"/>
    <n v="553.70000000000005"/>
    <n v="565.25"/>
    <n v="553.70000000000005"/>
    <n v="559.04999999999995"/>
    <n v="560.12617535393679"/>
    <n v="28183"/>
    <n v="1242"/>
    <n v="15786036"/>
    <n v="12476"/>
    <n v="44.27"/>
    <n v="11.55"/>
    <n v="5.35"/>
    <x v="0"/>
    <x v="0"/>
  </r>
  <r>
    <x v="20"/>
    <x v="197"/>
    <x v="2"/>
    <n v="569.29999999999995"/>
    <n v="569.29999999999995"/>
    <n v="559.54999999999995"/>
    <n v="562.25"/>
    <n v="562.91503400259069"/>
    <n v="24704"/>
    <n v="1035"/>
    <n v="13906253"/>
    <n v="4108"/>
    <n v="16.63"/>
    <n v="9.75"/>
    <n v="-7.05"/>
    <x v="1"/>
    <x v="0"/>
  </r>
  <r>
    <x v="20"/>
    <x v="198"/>
    <x v="2"/>
    <n v="532.4"/>
    <n v="597.75"/>
    <n v="532.4"/>
    <n v="563.6"/>
    <n v="573.20277351866162"/>
    <n v="249791"/>
    <n v="7627"/>
    <n v="143180894"/>
    <n v="60710"/>
    <n v="24.3"/>
    <n v="65.349999999999994"/>
    <n v="31.2"/>
    <x v="0"/>
    <x v="0"/>
  </r>
  <r>
    <x v="20"/>
    <x v="199"/>
    <x v="3"/>
    <n v="528.20000000000005"/>
    <n v="536.35"/>
    <n v="525.25"/>
    <n v="531.70000000000005"/>
    <n v="530.79632955621594"/>
    <n v="30623"/>
    <n v="1597"/>
    <n v="16254576"/>
    <n v="7123"/>
    <n v="23.26"/>
    <n v="11.1"/>
    <n v="3.5"/>
    <x v="0"/>
    <x v="0"/>
  </r>
  <r>
    <x v="20"/>
    <x v="200"/>
    <x v="3"/>
    <n v="523.1"/>
    <n v="534.95000000000005"/>
    <n v="504.6"/>
    <n v="530.45000000000005"/>
    <n v="521.56466001063393"/>
    <n v="33854"/>
    <n v="1427"/>
    <n v="17657050"/>
    <n v="5299"/>
    <n v="15.65"/>
    <n v="30.35"/>
    <n v="7.35"/>
    <x v="0"/>
    <x v="0"/>
  </r>
  <r>
    <x v="20"/>
    <x v="201"/>
    <x v="3"/>
    <n v="520.20000000000005"/>
    <n v="535.1"/>
    <n v="520"/>
    <n v="522.65"/>
    <n v="529.79383126348318"/>
    <n v="34302"/>
    <n v="1453"/>
    <n v="18172988"/>
    <n v="8411"/>
    <n v="24.52"/>
    <n v="15.1"/>
    <n v="2.4500000000000002"/>
    <x v="0"/>
    <x v="0"/>
  </r>
  <r>
    <x v="20"/>
    <x v="202"/>
    <x v="3"/>
    <n v="537.75"/>
    <n v="537.75"/>
    <n v="520.15"/>
    <n v="527.85"/>
    <n v="524.78304517568324"/>
    <n v="46618"/>
    <n v="1987"/>
    <n v="24464336"/>
    <n v="14938"/>
    <n v="32.04"/>
    <n v="17.600000000000001"/>
    <n v="-9.9"/>
    <x v="1"/>
    <x v="0"/>
  </r>
  <r>
    <x v="20"/>
    <x v="203"/>
    <x v="4"/>
    <n v="544.15"/>
    <n v="549.25"/>
    <n v="534"/>
    <n v="537"/>
    <n v="542.42621570560209"/>
    <n v="48696"/>
    <n v="1790"/>
    <n v="26413987"/>
    <n v="7687"/>
    <n v="15.79"/>
    <n v="15.25"/>
    <n v="-7.15"/>
    <x v="1"/>
    <x v="0"/>
  </r>
  <r>
    <x v="20"/>
    <x v="204"/>
    <x v="4"/>
    <n v="557.95000000000005"/>
    <n v="559"/>
    <n v="538.15"/>
    <n v="540.1"/>
    <n v="546.6240996268333"/>
    <n v="46092"/>
    <n v="1772"/>
    <n v="25194998"/>
    <n v="15882"/>
    <n v="34.46"/>
    <n v="20.85"/>
    <n v="-17.850000000000001"/>
    <x v="1"/>
    <x v="0"/>
  </r>
  <r>
    <x v="20"/>
    <x v="205"/>
    <x v="4"/>
    <n v="566.1"/>
    <n v="573.29999999999995"/>
    <n v="559.45000000000005"/>
    <n v="564.29999999999995"/>
    <n v="566.34968496849683"/>
    <n v="28886"/>
    <n v="1053"/>
    <n v="16359577"/>
    <n v="5125"/>
    <n v="17.739999999999998"/>
    <n v="13.85"/>
    <n v="-1.8"/>
    <x v="1"/>
    <x v="0"/>
  </r>
  <r>
    <x v="20"/>
    <x v="206"/>
    <x v="4"/>
    <n v="559.95000000000005"/>
    <n v="570.75"/>
    <n v="554.45000000000005"/>
    <n v="566.15"/>
    <n v="563.98060563094998"/>
    <n v="39496"/>
    <n v="1467"/>
    <n v="22274978"/>
    <n v="3877"/>
    <n v="9.82"/>
    <n v="16.3"/>
    <n v="6.2"/>
    <x v="0"/>
    <x v="0"/>
  </r>
  <r>
    <x v="20"/>
    <x v="207"/>
    <x v="0"/>
    <n v="572"/>
    <n v="576.15"/>
    <n v="556.70000000000005"/>
    <n v="560.70000000000005"/>
    <n v="563.27813470392971"/>
    <n v="37356"/>
    <n v="1442"/>
    <n v="21041818"/>
    <n v="9917"/>
    <n v="26.55"/>
    <n v="19.45"/>
    <n v="-11.3"/>
    <x v="1"/>
    <x v="0"/>
  </r>
  <r>
    <x v="20"/>
    <x v="208"/>
    <x v="0"/>
    <n v="582"/>
    <n v="585.5"/>
    <n v="573.65"/>
    <n v="574.6"/>
    <n v="579.03533745679465"/>
    <n v="43976"/>
    <n v="1819"/>
    <n v="25463658"/>
    <n v="14640"/>
    <n v="33.29"/>
    <n v="11.85"/>
    <n v="-7.4"/>
    <x v="1"/>
    <x v="0"/>
  </r>
  <r>
    <x v="20"/>
    <x v="209"/>
    <x v="0"/>
    <n v="577.35"/>
    <n v="581.79999999999995"/>
    <n v="571.5"/>
    <n v="575.5"/>
    <n v="575.25376002459711"/>
    <n v="39029"/>
    <n v="1564"/>
    <n v="22451579"/>
    <n v="11248"/>
    <n v="28.82"/>
    <n v="10.3"/>
    <n v="-1.85"/>
    <x v="1"/>
    <x v="0"/>
  </r>
  <r>
    <x v="20"/>
    <x v="210"/>
    <x v="0"/>
    <n v="575"/>
    <n v="587"/>
    <n v="569.04999999999995"/>
    <n v="576.65"/>
    <n v="578.04644581321793"/>
    <n v="66077"/>
    <n v="3004"/>
    <n v="38195575"/>
    <n v="19488"/>
    <n v="29.49"/>
    <n v="17.95"/>
    <n v="1.65"/>
    <x v="0"/>
    <x v="0"/>
  </r>
  <r>
    <x v="20"/>
    <x v="211"/>
    <x v="0"/>
    <n v="585.75"/>
    <n v="597.25"/>
    <n v="564.85"/>
    <n v="571.35"/>
    <n v="576.25839240059031"/>
    <n v="48109"/>
    <n v="2280"/>
    <n v="27723215"/>
    <n v="12546"/>
    <n v="26.08"/>
    <n v="32.4"/>
    <n v="-14.4"/>
    <x v="1"/>
    <x v="0"/>
  </r>
  <r>
    <x v="20"/>
    <x v="212"/>
    <x v="1"/>
    <n v="585.65"/>
    <n v="594.20000000000005"/>
    <n v="578.5"/>
    <n v="583.9"/>
    <n v="587.72409059711731"/>
    <n v="5828"/>
    <n v="523"/>
    <n v="3425256"/>
    <n v="2689"/>
    <n v="46.14"/>
    <n v="15.7"/>
    <n v="-1.75"/>
    <x v="1"/>
    <x v="0"/>
  </r>
  <r>
    <x v="20"/>
    <x v="213"/>
    <x v="2"/>
    <n v="580"/>
    <n v="595"/>
    <n v="577.9"/>
    <n v="591.15"/>
    <n v="588.20792401949893"/>
    <n v="67491"/>
    <n v="2055"/>
    <n v="39698741"/>
    <n v="7870"/>
    <n v="11.66"/>
    <n v="17.100000000000001"/>
    <n v="11.15"/>
    <x v="0"/>
    <x v="0"/>
  </r>
  <r>
    <x v="20"/>
    <x v="214"/>
    <x v="2"/>
    <n v="572.29999999999995"/>
    <n v="597.45000000000005"/>
    <n v="569.29999999999995"/>
    <n v="588.04999999999995"/>
    <n v="587.83167083235799"/>
    <n v="132431"/>
    <n v="4723"/>
    <n v="77847136"/>
    <n v="26078"/>
    <n v="19.690000000000001"/>
    <n v="28.15"/>
    <n v="15.75"/>
    <x v="0"/>
    <x v="0"/>
  </r>
  <r>
    <x v="20"/>
    <x v="215"/>
    <x v="2"/>
    <n v="545"/>
    <n v="584.65"/>
    <n v="537.79999999999995"/>
    <n v="580.79999999999995"/>
    <n v="568.5406087018647"/>
    <n v="279940"/>
    <n v="8043"/>
    <n v="159157258"/>
    <n v="57850"/>
    <n v="20.67"/>
    <n v="46.85"/>
    <n v="35.799999999999997"/>
    <x v="0"/>
    <x v="0"/>
  </r>
  <r>
    <x v="20"/>
    <x v="216"/>
    <x v="2"/>
    <n v="498.55"/>
    <n v="560.6"/>
    <n v="496.35"/>
    <n v="551"/>
    <n v="540.74668097547658"/>
    <n v="263707"/>
    <n v="7235"/>
    <n v="142598685"/>
    <n v="46252"/>
    <n v="17.54"/>
    <n v="64.25"/>
    <n v="52.45"/>
    <x v="0"/>
    <x v="0"/>
  </r>
  <r>
    <x v="20"/>
    <x v="217"/>
    <x v="3"/>
    <n v="507.9"/>
    <n v="507.9"/>
    <n v="488"/>
    <n v="498.3"/>
    <n v="494.16661750904944"/>
    <n v="37295"/>
    <n v="1941"/>
    <n v="18429944"/>
    <n v="13394"/>
    <n v="35.909999999999997"/>
    <n v="19.899999999999999"/>
    <n v="-9.6"/>
    <x v="1"/>
    <x v="0"/>
  </r>
  <r>
    <x v="20"/>
    <x v="218"/>
    <x v="3"/>
    <n v="499.95"/>
    <n v="508"/>
    <n v="499.2"/>
    <n v="500.9"/>
    <n v="503.27198775002392"/>
    <n v="31347"/>
    <n v="1175"/>
    <n v="15776067"/>
    <n v="9459"/>
    <n v="30.18"/>
    <n v="8.8000000000000007"/>
    <n v="0.95"/>
    <x v="0"/>
    <x v="0"/>
  </r>
  <r>
    <x v="20"/>
    <x v="219"/>
    <x v="3"/>
    <n v="500.05"/>
    <n v="509.05"/>
    <n v="493.15"/>
    <n v="501.1"/>
    <n v="501.46305596404096"/>
    <n v="36041"/>
    <n v="1609"/>
    <n v="18073230"/>
    <n v="7130"/>
    <n v="19.78"/>
    <n v="15.9"/>
    <n v="1.05"/>
    <x v="0"/>
    <x v="0"/>
  </r>
  <r>
    <x v="20"/>
    <x v="220"/>
    <x v="3"/>
    <n v="514"/>
    <n v="515.29999999999995"/>
    <n v="500.2"/>
    <n v="503.45"/>
    <n v="503.9192458460098"/>
    <n v="68368"/>
    <n v="2874"/>
    <n v="34451951"/>
    <n v="37044"/>
    <n v="54.18"/>
    <n v="15.1"/>
    <n v="-10.55"/>
    <x v="1"/>
    <x v="0"/>
  </r>
  <r>
    <x v="20"/>
    <x v="221"/>
    <x v="3"/>
    <n v="518.04999999999995"/>
    <n v="527.70000000000005"/>
    <n v="509.6"/>
    <n v="513"/>
    <n v="518.05392905634756"/>
    <n v="23568"/>
    <n v="1266"/>
    <n v="12209495"/>
    <n v="10429"/>
    <n v="44.25"/>
    <n v="18.100000000000001"/>
    <n v="-5.05"/>
    <x v="1"/>
    <x v="0"/>
  </r>
  <r>
    <x v="20"/>
    <x v="222"/>
    <x v="4"/>
    <n v="515.75"/>
    <n v="522"/>
    <n v="507.95"/>
    <n v="518.9"/>
    <n v="516.00301172421212"/>
    <n v="18594"/>
    <n v="763"/>
    <n v="9594560"/>
    <n v="5588"/>
    <n v="30.05"/>
    <n v="14.05"/>
    <n v="3.15"/>
    <x v="0"/>
    <x v="0"/>
  </r>
  <r>
    <x v="20"/>
    <x v="223"/>
    <x v="4"/>
    <n v="518.35"/>
    <n v="523.25"/>
    <n v="511.5"/>
    <n v="512.65"/>
    <n v="515.03462110625253"/>
    <n v="22183"/>
    <n v="715"/>
    <n v="11425013"/>
    <n v="11047"/>
    <n v="49.8"/>
    <n v="11.75"/>
    <n v="-5.7"/>
    <x v="1"/>
    <x v="0"/>
  </r>
  <r>
    <x v="20"/>
    <x v="224"/>
    <x v="4"/>
    <n v="519.9"/>
    <n v="531"/>
    <n v="511.5"/>
    <n v="518.35"/>
    <n v="519.18325129887887"/>
    <n v="73140"/>
    <n v="2687"/>
    <n v="37973063"/>
    <n v="19226"/>
    <n v="26.29"/>
    <n v="19.5"/>
    <n v="-1.55"/>
    <x v="1"/>
    <x v="0"/>
  </r>
  <r>
    <x v="20"/>
    <x v="225"/>
    <x v="4"/>
    <n v="525"/>
    <n v="526.75"/>
    <n v="518"/>
    <n v="520.45000000000005"/>
    <n v="522.68476743331621"/>
    <n v="13609"/>
    <n v="667"/>
    <n v="7113217"/>
    <n v="8247"/>
    <n v="60.6"/>
    <n v="8.75"/>
    <n v="-4.55"/>
    <x v="1"/>
    <x v="0"/>
  </r>
  <r>
    <x v="20"/>
    <x v="226"/>
    <x v="4"/>
    <n v="528.29999999999995"/>
    <n v="529.85"/>
    <n v="522"/>
    <n v="524.5"/>
    <n v="525.21712081622491"/>
    <n v="16074"/>
    <n v="1068"/>
    <n v="8442340"/>
    <n v="5859"/>
    <n v="36.450000000000003"/>
    <n v="7.85"/>
    <n v="-3.8"/>
    <x v="1"/>
    <x v="0"/>
  </r>
  <r>
    <x v="20"/>
    <x v="227"/>
    <x v="0"/>
    <n v="521.95000000000005"/>
    <n v="528.5"/>
    <n v="519.75"/>
    <n v="524.25"/>
    <n v="525.32600035673943"/>
    <n v="16819"/>
    <n v="978"/>
    <n v="8835458"/>
    <n v="7670"/>
    <n v="45.6"/>
    <n v="8.75"/>
    <n v="2.2999999999999998"/>
    <x v="0"/>
    <x v="0"/>
  </r>
  <r>
    <x v="20"/>
    <x v="228"/>
    <x v="0"/>
    <n v="535.95000000000005"/>
    <n v="535.95000000000005"/>
    <n v="521.54999999999995"/>
    <n v="524.1"/>
    <n v="526.06799679701055"/>
    <n v="14986"/>
    <n v="797"/>
    <n v="7883655"/>
    <n v="3029"/>
    <n v="20.21"/>
    <n v="14.4"/>
    <n v="-11.85"/>
    <x v="1"/>
    <x v="0"/>
  </r>
  <r>
    <x v="20"/>
    <x v="229"/>
    <x v="0"/>
    <n v="528.6"/>
    <n v="534.20000000000005"/>
    <n v="520.70000000000005"/>
    <n v="527.85"/>
    <n v="528.26529641955892"/>
    <n v="27343"/>
    <n v="1120"/>
    <n v="14444358"/>
    <n v="5220"/>
    <n v="19.09"/>
    <n v="13.5"/>
    <n v="-0.75"/>
    <x v="1"/>
    <x v="0"/>
  </r>
  <r>
    <x v="20"/>
    <x v="230"/>
    <x v="0"/>
    <n v="513"/>
    <n v="530.35"/>
    <n v="511.25"/>
    <n v="528.6"/>
    <n v="523.49344299865038"/>
    <n v="39271"/>
    <n v="1960"/>
    <n v="20558111"/>
    <n v="21012"/>
    <n v="53.51"/>
    <n v="19.100000000000001"/>
    <n v="15.6"/>
    <x v="0"/>
    <x v="0"/>
  </r>
  <r>
    <x v="20"/>
    <x v="231"/>
    <x v="0"/>
    <n v="524.04999999999995"/>
    <n v="529.95000000000005"/>
    <n v="510.5"/>
    <n v="518.70000000000005"/>
    <n v="518.91851395730703"/>
    <n v="38976"/>
    <n v="1355"/>
    <n v="20225368"/>
    <n v="13038"/>
    <n v="33.450000000000003"/>
    <n v="19.45"/>
    <n v="-5.35"/>
    <x v="1"/>
    <x v="0"/>
  </r>
  <r>
    <x v="20"/>
    <x v="232"/>
    <x v="1"/>
    <n v="516.04999999999995"/>
    <n v="537.95000000000005"/>
    <n v="507.75"/>
    <n v="523"/>
    <n v="525.34859515889457"/>
    <n v="95598"/>
    <n v="5311"/>
    <n v="50222275"/>
    <n v="33386"/>
    <n v="34.92"/>
    <n v="30.2"/>
    <n v="6.95"/>
    <x v="0"/>
    <x v="0"/>
  </r>
  <r>
    <x v="20"/>
    <x v="233"/>
    <x v="1"/>
    <n v="521.15"/>
    <n v="528.5"/>
    <n v="513.25"/>
    <n v="516.1"/>
    <n v="519.6680896180352"/>
    <n v="35841"/>
    <n v="1086"/>
    <n v="18625424"/>
    <n v="9766"/>
    <n v="27.25"/>
    <n v="15.25"/>
    <n v="-5.05"/>
    <x v="1"/>
    <x v="0"/>
  </r>
  <r>
    <x v="20"/>
    <x v="234"/>
    <x v="1"/>
    <n v="524.5"/>
    <n v="529.95000000000005"/>
    <n v="522.5"/>
    <n v="526.6"/>
    <n v="526.9634919676289"/>
    <n v="33116"/>
    <n v="1206"/>
    <n v="17450923"/>
    <n v="6257"/>
    <n v="18.89"/>
    <n v="7.45"/>
    <n v="2.1"/>
    <x v="0"/>
    <x v="0"/>
  </r>
  <r>
    <x v="20"/>
    <x v="235"/>
    <x v="2"/>
    <n v="538.75"/>
    <n v="538.75"/>
    <n v="518"/>
    <n v="522.5"/>
    <n v="525.58079546325393"/>
    <n v="65245"/>
    <n v="2265"/>
    <n v="34291519"/>
    <n v="30063"/>
    <n v="46.08"/>
    <n v="20.75"/>
    <n v="-16.25"/>
    <x v="1"/>
    <x v="0"/>
  </r>
  <r>
    <x v="20"/>
    <x v="236"/>
    <x v="3"/>
    <n v="535"/>
    <n v="541.29999999999995"/>
    <n v="529.75"/>
    <n v="539.15"/>
    <n v="536.58901543310833"/>
    <n v="33629"/>
    <n v="1272"/>
    <n v="18044952"/>
    <n v="10778"/>
    <n v="32.049999999999997"/>
    <n v="11.55"/>
    <n v="4.1500000000000004"/>
    <x v="0"/>
    <x v="0"/>
  </r>
  <r>
    <x v="20"/>
    <x v="237"/>
    <x v="3"/>
    <n v="525.85"/>
    <n v="534"/>
    <n v="520"/>
    <n v="531.65"/>
    <n v="528.27320677044088"/>
    <n v="54413"/>
    <n v="2085"/>
    <n v="28744930"/>
    <n v="11011"/>
    <n v="20.239999999999998"/>
    <n v="14"/>
    <n v="5.8"/>
    <x v="0"/>
    <x v="0"/>
  </r>
  <r>
    <x v="20"/>
    <x v="238"/>
    <x v="3"/>
    <n v="527"/>
    <n v="530.95000000000005"/>
    <n v="519.45000000000005"/>
    <n v="525.9"/>
    <n v="524.79884115010384"/>
    <n v="36588"/>
    <n v="1662"/>
    <n v="19201340"/>
    <n v="14127"/>
    <n v="38.61"/>
    <n v="11.5"/>
    <n v="-1.1000000000000001"/>
    <x v="1"/>
    <x v="0"/>
  </r>
  <r>
    <x v="20"/>
    <x v="239"/>
    <x v="3"/>
    <n v="537"/>
    <n v="537"/>
    <n v="527"/>
    <n v="528.70000000000005"/>
    <n v="530.18936543767245"/>
    <n v="15948"/>
    <n v="939"/>
    <n v="8455460"/>
    <n v="5550"/>
    <n v="34.799999999999997"/>
    <n v="10"/>
    <n v="-8.3000000000000007"/>
    <x v="1"/>
    <x v="0"/>
  </r>
  <r>
    <x v="20"/>
    <x v="240"/>
    <x v="3"/>
    <n v="514.6"/>
    <n v="539"/>
    <n v="510.45"/>
    <n v="536.5"/>
    <n v="527.37812115943768"/>
    <n v="133444"/>
    <n v="6175"/>
    <n v="70375446"/>
    <n v="54197"/>
    <n v="40.61"/>
    <n v="28.55"/>
    <n v="21.9"/>
    <x v="0"/>
    <x v="0"/>
  </r>
  <r>
    <x v="20"/>
    <x v="241"/>
    <x v="4"/>
    <n v="509.35"/>
    <n v="514.4"/>
    <n v="505"/>
    <n v="509.15"/>
    <n v="510.57756305744704"/>
    <n v="41708"/>
    <n v="1660"/>
    <n v="21295169"/>
    <n v="15010"/>
    <n v="35.99"/>
    <n v="9.4"/>
    <n v="-0.2"/>
    <x v="1"/>
    <x v="0"/>
  </r>
  <r>
    <x v="20"/>
    <x v="242"/>
    <x v="4"/>
    <n v="509.9"/>
    <n v="512.9"/>
    <n v="505"/>
    <n v="509.35"/>
    <n v="509.05372251392936"/>
    <n v="43613"/>
    <n v="1734"/>
    <n v="22201360"/>
    <n v="20529"/>
    <n v="47.07"/>
    <n v="7.9"/>
    <n v="-0.55000000000000004"/>
    <x v="1"/>
    <x v="0"/>
  </r>
  <r>
    <x v="20"/>
    <x v="243"/>
    <x v="4"/>
    <n v="523"/>
    <n v="523"/>
    <n v="504.25"/>
    <n v="505.25"/>
    <n v="508.6050746140283"/>
    <n v="116265"/>
    <n v="3213"/>
    <n v="59132969"/>
    <n v="58507"/>
    <n v="50.32"/>
    <n v="18.75"/>
    <n v="-17.75"/>
    <x v="1"/>
    <x v="0"/>
  </r>
  <r>
    <x v="20"/>
    <x v="244"/>
    <x v="4"/>
    <n v="518.5"/>
    <n v="520.5"/>
    <n v="514.15"/>
    <n v="519.5"/>
    <n v="517.67041863178883"/>
    <n v="41134"/>
    <n v="1609"/>
    <n v="21293855"/>
    <n v="14459"/>
    <n v="35.15"/>
    <n v="6.35"/>
    <n v="1"/>
    <x v="0"/>
    <x v="0"/>
  </r>
  <r>
    <x v="20"/>
    <x v="245"/>
    <x v="4"/>
    <n v="521.6"/>
    <n v="525.15"/>
    <n v="516"/>
    <n v="519.9"/>
    <n v="519.85484232431565"/>
    <n v="62470"/>
    <n v="2502"/>
    <n v="32475332"/>
    <n v="22091"/>
    <n v="35.36"/>
    <n v="9.15"/>
    <n v="-1.7"/>
    <x v="1"/>
    <x v="0"/>
  </r>
  <r>
    <x v="20"/>
    <x v="246"/>
    <x v="0"/>
    <n v="519.9"/>
    <n v="525"/>
    <n v="519.35"/>
    <n v="520.20000000000005"/>
    <n v="521.33926365208799"/>
    <n v="32376"/>
    <n v="1083"/>
    <n v="16878880"/>
    <n v="12602"/>
    <n v="38.92"/>
    <n v="5.65"/>
    <n v="0.3"/>
    <x v="0"/>
    <x v="0"/>
  </r>
  <r>
    <x v="20"/>
    <x v="247"/>
    <x v="0"/>
    <n v="518.9"/>
    <n v="524.65"/>
    <n v="516.6"/>
    <n v="519.85"/>
    <n v="520.41099379059722"/>
    <n v="34947"/>
    <n v="1136"/>
    <n v="18186803"/>
    <n v="9832"/>
    <n v="28.13"/>
    <n v="8.0500000000000007"/>
    <n v="0.95"/>
    <x v="0"/>
    <x v="0"/>
  </r>
  <r>
    <x v="20"/>
    <x v="248"/>
    <x v="0"/>
    <n v="518.54999999999995"/>
    <n v="523.15"/>
    <n v="507.05"/>
    <n v="509.6"/>
    <n v="511.24099033956151"/>
    <n v="138296"/>
    <n v="7130"/>
    <n v="70702584"/>
    <n v="81925"/>
    <n v="59.24"/>
    <n v="16.100000000000001"/>
    <n v="-8.9499999999999993"/>
    <x v="1"/>
    <x v="0"/>
  </r>
  <r>
    <x v="20"/>
    <x v="249"/>
    <x v="0"/>
    <n v="523.04999999999995"/>
    <n v="526.70000000000005"/>
    <n v="516.25"/>
    <n v="518.4"/>
    <n v="520.44938792430742"/>
    <n v="82016"/>
    <n v="3533"/>
    <n v="42685177"/>
    <n v="29327"/>
    <n v="35.76"/>
    <n v="10.45"/>
    <n v="-4.6500000000000004"/>
    <x v="1"/>
    <x v="0"/>
  </r>
  <r>
    <x v="21"/>
    <x v="0"/>
    <x v="0"/>
    <n v="38.9"/>
    <n v="40"/>
    <n v="38.9"/>
    <n v="39.56"/>
    <n v="39.642377208169812"/>
    <n v="1017698"/>
    <n v="3842"/>
    <n v="40343968"/>
    <n v="709790"/>
    <n v="69.739999999999995"/>
    <n v="1.1000000000000001"/>
    <n v="0.66"/>
    <x v="0"/>
    <x v="0"/>
  </r>
  <r>
    <x v="21"/>
    <x v="1"/>
    <x v="0"/>
    <n v="39.200000000000003"/>
    <n v="39.200000000000003"/>
    <n v="38.619999999999997"/>
    <n v="38.92"/>
    <n v="38.841237091011763"/>
    <n v="368348"/>
    <n v="2542"/>
    <n v="14307092"/>
    <n v="196899"/>
    <n v="53.45"/>
    <n v="0.57999999999999996"/>
    <n v="-0.28000000000000003"/>
    <x v="1"/>
    <x v="0"/>
  </r>
  <r>
    <x v="21"/>
    <x v="2"/>
    <x v="0"/>
    <n v="38.53"/>
    <n v="39.47"/>
    <n v="38.53"/>
    <n v="39.119999999999997"/>
    <n v="39.198754209462237"/>
    <n v="665762"/>
    <n v="3036"/>
    <n v="26097041"/>
    <n v="373300"/>
    <n v="56.07"/>
    <n v="0.94"/>
    <n v="0.59"/>
    <x v="0"/>
    <x v="0"/>
  </r>
  <r>
    <x v="21"/>
    <x v="3"/>
    <x v="1"/>
    <n v="38.299999999999997"/>
    <n v="38.61"/>
    <n v="37.74"/>
    <n v="38.51"/>
    <n v="38.218774916339299"/>
    <n v="171825"/>
    <n v="1296"/>
    <n v="6566941"/>
    <n v="69809"/>
    <n v="40.630000000000003"/>
    <n v="0.87"/>
    <n v="0.21"/>
    <x v="0"/>
    <x v="0"/>
  </r>
  <r>
    <x v="21"/>
    <x v="4"/>
    <x v="1"/>
    <n v="39.61"/>
    <n v="39.9"/>
    <n v="37.71"/>
    <n v="37.92"/>
    <n v="38.796588225475759"/>
    <n v="443347"/>
    <n v="2345"/>
    <n v="17200351"/>
    <n v="234970"/>
    <n v="53"/>
    <n v="2.19"/>
    <n v="-1.69"/>
    <x v="1"/>
    <x v="0"/>
  </r>
  <r>
    <x v="21"/>
    <x v="5"/>
    <x v="1"/>
    <n v="40.049999999999997"/>
    <n v="40.31"/>
    <n v="39.340000000000003"/>
    <n v="39.43"/>
    <n v="39.627569234097791"/>
    <n v="702544"/>
    <n v="3911"/>
    <n v="27840111"/>
    <n v="333544"/>
    <n v="47.48"/>
    <n v="0.97"/>
    <n v="-0.62"/>
    <x v="1"/>
    <x v="0"/>
  </r>
  <r>
    <x v="21"/>
    <x v="6"/>
    <x v="1"/>
    <n v="38.51"/>
    <n v="40.5"/>
    <n v="38.51"/>
    <n v="40.020000000000003"/>
    <n v="39.926106184275561"/>
    <n v="764746"/>
    <n v="3915"/>
    <n v="30533330"/>
    <n v="468523"/>
    <n v="61.27"/>
    <n v="1.99"/>
    <n v="1.51"/>
    <x v="0"/>
    <x v="0"/>
  </r>
  <r>
    <x v="21"/>
    <x v="7"/>
    <x v="1"/>
    <n v="38.49"/>
    <n v="38.950000000000003"/>
    <n v="37.909999999999997"/>
    <n v="38.840000000000003"/>
    <n v="38.457656631476986"/>
    <n v="704089"/>
    <n v="3720"/>
    <n v="27077613"/>
    <n v="420730"/>
    <n v="59.76"/>
    <n v="1.04"/>
    <n v="0.35"/>
    <x v="0"/>
    <x v="0"/>
  </r>
  <r>
    <x v="21"/>
    <x v="8"/>
    <x v="2"/>
    <n v="38.18"/>
    <n v="38.39"/>
    <n v="37.85"/>
    <n v="38.090000000000003"/>
    <n v="38.14753241638391"/>
    <n v="264064"/>
    <n v="1451"/>
    <n v="10073390"/>
    <n v="130398"/>
    <n v="49.38"/>
    <n v="0.54"/>
    <n v="-0.09"/>
    <x v="1"/>
    <x v="0"/>
  </r>
  <r>
    <x v="21"/>
    <x v="9"/>
    <x v="2"/>
    <n v="37.630000000000003"/>
    <n v="38.44"/>
    <n v="37.58"/>
    <n v="38.17"/>
    <n v="38.092270025469674"/>
    <n v="638799"/>
    <n v="3258"/>
    <n v="24333304"/>
    <n v="435511"/>
    <n v="68.180000000000007"/>
    <n v="0.86"/>
    <n v="0.54"/>
    <x v="0"/>
    <x v="0"/>
  </r>
  <r>
    <x v="21"/>
    <x v="10"/>
    <x v="2"/>
    <n v="38.200000000000003"/>
    <n v="38.6"/>
    <n v="37.85"/>
    <n v="38.21"/>
    <n v="38.224014772094904"/>
    <n v="197670"/>
    <n v="1320"/>
    <n v="7555741"/>
    <n v="94602"/>
    <n v="47.86"/>
    <n v="0.75"/>
    <n v="0.01"/>
    <x v="0"/>
    <x v="0"/>
  </r>
  <r>
    <x v="21"/>
    <x v="11"/>
    <x v="2"/>
    <n v="38.57"/>
    <n v="38.979999999999997"/>
    <n v="38.07"/>
    <n v="38.18"/>
    <n v="38.445200383509111"/>
    <n v="260750"/>
    <n v="1948"/>
    <n v="10024586"/>
    <n v="120017"/>
    <n v="46.03"/>
    <n v="0.91"/>
    <n v="-0.39"/>
    <x v="1"/>
    <x v="0"/>
  </r>
  <r>
    <x v="21"/>
    <x v="12"/>
    <x v="3"/>
    <n v="38.24"/>
    <n v="38.81"/>
    <n v="37.9"/>
    <n v="38.049999999999997"/>
    <n v="38.303137198076385"/>
    <n v="220834"/>
    <n v="1325"/>
    <n v="8458635"/>
    <n v="126479"/>
    <n v="57.27"/>
    <n v="0.91"/>
    <n v="-0.19"/>
    <x v="1"/>
    <x v="0"/>
  </r>
  <r>
    <x v="21"/>
    <x v="13"/>
    <x v="3"/>
    <n v="37.61"/>
    <n v="38.93"/>
    <n v="37.61"/>
    <n v="38.39"/>
    <n v="38.431038350080918"/>
    <n v="664275"/>
    <n v="3147"/>
    <n v="25528778"/>
    <n v="357420"/>
    <n v="53.81"/>
    <n v="1.32"/>
    <n v="0.78"/>
    <x v="0"/>
    <x v="0"/>
  </r>
  <r>
    <x v="21"/>
    <x v="14"/>
    <x v="3"/>
    <n v="37.43"/>
    <n v="38.4"/>
    <n v="37.43"/>
    <n v="38.200000000000003"/>
    <n v="37.950092525545095"/>
    <n v="248580"/>
    <n v="1771"/>
    <n v="9433634"/>
    <n v="120195"/>
    <n v="48.35"/>
    <n v="0.97"/>
    <n v="0.77"/>
    <x v="0"/>
    <x v="0"/>
  </r>
  <r>
    <x v="21"/>
    <x v="15"/>
    <x v="3"/>
    <n v="36.659999999999997"/>
    <n v="37.9"/>
    <n v="36.21"/>
    <n v="37.78"/>
    <n v="37.168706358015413"/>
    <n v="625258"/>
    <n v="3177"/>
    <n v="23240031"/>
    <n v="360777"/>
    <n v="57.7"/>
    <n v="1.69"/>
    <n v="1.1200000000000001"/>
    <x v="0"/>
    <x v="0"/>
  </r>
  <r>
    <x v="21"/>
    <x v="16"/>
    <x v="3"/>
    <n v="36.630000000000003"/>
    <n v="36.99"/>
    <n v="36.49"/>
    <n v="36.67"/>
    <n v="36.696865161765693"/>
    <n v="328438"/>
    <n v="2250"/>
    <n v="12052645"/>
    <n v="226268"/>
    <n v="68.89"/>
    <n v="0.5"/>
    <n v="0.04"/>
    <x v="0"/>
    <x v="0"/>
  </r>
  <r>
    <x v="21"/>
    <x v="17"/>
    <x v="4"/>
    <n v="36.29"/>
    <n v="36.35"/>
    <n v="35.950000000000003"/>
    <n v="36.17"/>
    <n v="36.132725588378577"/>
    <n v="250434"/>
    <n v="1878"/>
    <n v="9048863"/>
    <n v="109248"/>
    <n v="43.62"/>
    <n v="0.4"/>
    <n v="-0.12"/>
    <x v="1"/>
    <x v="0"/>
  </r>
  <r>
    <x v="21"/>
    <x v="18"/>
    <x v="4"/>
    <n v="36.32"/>
    <n v="36.659999999999997"/>
    <n v="36.01"/>
    <n v="36.14"/>
    <n v="36.195821524010043"/>
    <n v="308725"/>
    <n v="1977"/>
    <n v="11174555"/>
    <n v="162144"/>
    <n v="52.52"/>
    <n v="0.65"/>
    <n v="-0.18"/>
    <x v="1"/>
    <x v="0"/>
  </r>
  <r>
    <x v="21"/>
    <x v="19"/>
    <x v="4"/>
    <n v="36.049999999999997"/>
    <n v="36.25"/>
    <n v="35.92"/>
    <n v="36.18"/>
    <n v="36.069615258043001"/>
    <n v="343373"/>
    <n v="3335"/>
    <n v="12385332"/>
    <n v="178132"/>
    <n v="51.88"/>
    <n v="0.33"/>
    <n v="0.13"/>
    <x v="0"/>
    <x v="0"/>
  </r>
  <r>
    <x v="21"/>
    <x v="20"/>
    <x v="4"/>
    <n v="35.85"/>
    <n v="36.119999999999997"/>
    <n v="35.58"/>
    <n v="36.01"/>
    <n v="35.918394058850907"/>
    <n v="388881"/>
    <n v="3036"/>
    <n v="13967981"/>
    <n v="191564"/>
    <n v="49.26"/>
    <n v="0.54"/>
    <n v="0.16"/>
    <x v="0"/>
    <x v="0"/>
  </r>
  <r>
    <x v="21"/>
    <x v="21"/>
    <x v="0"/>
    <n v="36.21"/>
    <n v="36.67"/>
    <n v="35.700000000000003"/>
    <n v="35.81"/>
    <n v="36.182937015478586"/>
    <n v="459732"/>
    <n v="2666"/>
    <n v="16634454"/>
    <n v="209172"/>
    <n v="45.5"/>
    <n v="0.97"/>
    <n v="-0.4"/>
    <x v="1"/>
    <x v="0"/>
  </r>
  <r>
    <x v="21"/>
    <x v="22"/>
    <x v="0"/>
    <n v="35.92"/>
    <n v="36.4"/>
    <n v="35.549999999999997"/>
    <n v="36.15"/>
    <n v="35.990575643997659"/>
    <n v="553884"/>
    <n v="4045"/>
    <n v="19934604"/>
    <n v="307200"/>
    <n v="55.46"/>
    <n v="0.85"/>
    <n v="0.23"/>
    <x v="0"/>
    <x v="0"/>
  </r>
  <r>
    <x v="21"/>
    <x v="23"/>
    <x v="0"/>
    <n v="36.950000000000003"/>
    <n v="37.14"/>
    <n v="36.299999999999997"/>
    <n v="36.409999999999997"/>
    <n v="36.740961296609392"/>
    <n v="240134"/>
    <n v="1817"/>
    <n v="8822754"/>
    <n v="116102"/>
    <n v="48.35"/>
    <n v="0.84"/>
    <n v="-0.54"/>
    <x v="1"/>
    <x v="0"/>
  </r>
  <r>
    <x v="21"/>
    <x v="24"/>
    <x v="0"/>
    <n v="37.049999999999997"/>
    <n v="37.299999999999997"/>
    <n v="36.799999999999997"/>
    <n v="36.89"/>
    <n v="37.022281302838834"/>
    <n v="269688"/>
    <n v="2446"/>
    <n v="9984465"/>
    <n v="144878"/>
    <n v="53.72"/>
    <n v="0.5"/>
    <n v="-0.16"/>
    <x v="1"/>
    <x v="0"/>
  </r>
  <r>
    <x v="21"/>
    <x v="25"/>
    <x v="0"/>
    <n v="36.92"/>
    <n v="37.200000000000003"/>
    <n v="36.65"/>
    <n v="37.049999999999997"/>
    <n v="36.917361611388067"/>
    <n v="347030"/>
    <n v="2590"/>
    <n v="12811432"/>
    <n v="195417"/>
    <n v="56.31"/>
    <n v="0.55000000000000004"/>
    <n v="0.13"/>
    <x v="0"/>
    <x v="0"/>
  </r>
  <r>
    <x v="21"/>
    <x v="26"/>
    <x v="1"/>
    <n v="37.47"/>
    <n v="37.75"/>
    <n v="36.659999999999997"/>
    <n v="36.840000000000003"/>
    <n v="37.172806983661012"/>
    <n v="388335"/>
    <n v="3023"/>
    <n v="14435502"/>
    <n v="201781"/>
    <n v="51.96"/>
    <n v="1.0900000000000001"/>
    <n v="-0.63"/>
    <x v="1"/>
    <x v="0"/>
  </r>
  <r>
    <x v="21"/>
    <x v="27"/>
    <x v="2"/>
    <n v="37.32"/>
    <n v="37.85"/>
    <n v="37.200000000000003"/>
    <n v="37.56"/>
    <n v="37.550213681546332"/>
    <n v="506127"/>
    <n v="2483"/>
    <n v="19005177"/>
    <n v="209441"/>
    <n v="41.38"/>
    <n v="0.65"/>
    <n v="0.24"/>
    <x v="0"/>
    <x v="0"/>
  </r>
  <r>
    <x v="21"/>
    <x v="28"/>
    <x v="2"/>
    <n v="37.78"/>
    <n v="38.380000000000003"/>
    <n v="37.78"/>
    <n v="37.950000000000003"/>
    <n v="38.019583651830295"/>
    <n v="223707"/>
    <n v="1876"/>
    <n v="8505247"/>
    <n v="121911"/>
    <n v="54.5"/>
    <n v="0.6"/>
    <n v="0.17"/>
    <x v="0"/>
    <x v="0"/>
  </r>
  <r>
    <x v="21"/>
    <x v="29"/>
    <x v="2"/>
    <n v="37.5"/>
    <n v="38.07"/>
    <n v="37.33"/>
    <n v="37.94"/>
    <n v="37.696119430881012"/>
    <n v="513636"/>
    <n v="3081"/>
    <n v="19362084"/>
    <n v="260969"/>
    <n v="50.81"/>
    <n v="0.74"/>
    <n v="0.44"/>
    <x v="0"/>
    <x v="0"/>
  </r>
  <r>
    <x v="21"/>
    <x v="30"/>
    <x v="2"/>
    <n v="38.450000000000003"/>
    <n v="38.590000000000003"/>
    <n v="37.549999999999997"/>
    <n v="37.75"/>
    <n v="38.069931997516164"/>
    <n v="330135"/>
    <n v="2109"/>
    <n v="12568217"/>
    <n v="134038"/>
    <n v="40.6"/>
    <n v="1.04"/>
    <n v="-0.7"/>
    <x v="1"/>
    <x v="0"/>
  </r>
  <r>
    <x v="21"/>
    <x v="31"/>
    <x v="3"/>
    <n v="38.840000000000003"/>
    <n v="39.14"/>
    <n v="38.15"/>
    <n v="38.44"/>
    <n v="38.616025362093616"/>
    <n v="643480"/>
    <n v="3236"/>
    <n v="24848640"/>
    <n v="347784"/>
    <n v="54.05"/>
    <n v="0.99"/>
    <n v="-0.4"/>
    <x v="1"/>
    <x v="0"/>
  </r>
  <r>
    <x v="21"/>
    <x v="32"/>
    <x v="3"/>
    <n v="38.880000000000003"/>
    <n v="39.29"/>
    <n v="38.76"/>
    <n v="38.950000000000003"/>
    <n v="39.004831810396546"/>
    <n v="460076"/>
    <n v="2516"/>
    <n v="17945187"/>
    <n v="272043"/>
    <n v="59.13"/>
    <n v="0.53"/>
    <n v="7.0000000000000007E-2"/>
    <x v="0"/>
    <x v="0"/>
  </r>
  <r>
    <x v="21"/>
    <x v="33"/>
    <x v="3"/>
    <n v="39.19"/>
    <n v="39.29"/>
    <n v="38.880000000000003"/>
    <n v="39.11"/>
    <n v="39.060841584415897"/>
    <n v="576793"/>
    <n v="2442"/>
    <n v="22530020"/>
    <n v="256131"/>
    <n v="44.41"/>
    <n v="0.41"/>
    <n v="-0.08"/>
    <x v="1"/>
    <x v="0"/>
  </r>
  <r>
    <x v="21"/>
    <x v="34"/>
    <x v="3"/>
    <n v="39.94"/>
    <n v="40.06"/>
    <n v="39.11"/>
    <n v="39.270000000000003"/>
    <n v="39.55000776327725"/>
    <n v="244742"/>
    <n v="1173"/>
    <n v="9679548"/>
    <n v="113997"/>
    <n v="46.58"/>
    <n v="0.95"/>
    <n v="-0.67"/>
    <x v="1"/>
    <x v="0"/>
  </r>
  <r>
    <x v="21"/>
    <x v="35"/>
    <x v="3"/>
    <n v="40.6"/>
    <n v="40.78"/>
    <n v="39.75"/>
    <n v="39.840000000000003"/>
    <n v="40.142416125529067"/>
    <n v="673119"/>
    <n v="2094"/>
    <n v="27020623"/>
    <n v="325873"/>
    <n v="48.41"/>
    <n v="1.03"/>
    <n v="-0.76"/>
    <x v="1"/>
    <x v="0"/>
  </r>
  <r>
    <x v="21"/>
    <x v="36"/>
    <x v="4"/>
    <n v="39.99"/>
    <n v="40.64"/>
    <n v="39.229999999999997"/>
    <n v="39.78"/>
    <n v="40.02136381457062"/>
    <n v="1561004"/>
    <n v="4790"/>
    <n v="62473509"/>
    <n v="579345"/>
    <n v="37.11"/>
    <n v="1.41"/>
    <n v="-0.21"/>
    <x v="1"/>
    <x v="0"/>
  </r>
  <r>
    <x v="21"/>
    <x v="37"/>
    <x v="4"/>
    <n v="40.15"/>
    <n v="40.200000000000003"/>
    <n v="39.6"/>
    <n v="39.840000000000003"/>
    <n v="39.84867694261856"/>
    <n v="670757"/>
    <n v="2953"/>
    <n v="26728779"/>
    <n v="315308"/>
    <n v="47.01"/>
    <n v="0.6"/>
    <n v="-0.31"/>
    <x v="1"/>
    <x v="0"/>
  </r>
  <r>
    <x v="21"/>
    <x v="38"/>
    <x v="4"/>
    <n v="39.200000000000003"/>
    <n v="40.39"/>
    <n v="39.17"/>
    <n v="39.74"/>
    <n v="39.74574326819571"/>
    <n v="509076"/>
    <n v="2112"/>
    <n v="20233604"/>
    <n v="165995"/>
    <n v="32.61"/>
    <n v="1.22"/>
    <n v="0.54"/>
    <x v="0"/>
    <x v="0"/>
  </r>
  <r>
    <x v="21"/>
    <x v="39"/>
    <x v="4"/>
    <n v="38.92"/>
    <n v="39.31"/>
    <n v="38.78"/>
    <n v="39.03"/>
    <n v="39.021487517024397"/>
    <n v="210727"/>
    <n v="1017"/>
    <n v="8222881"/>
    <n v="86454"/>
    <n v="41.03"/>
    <n v="0.53"/>
    <n v="0.11"/>
    <x v="0"/>
    <x v="0"/>
  </r>
  <r>
    <x v="21"/>
    <x v="40"/>
    <x v="4"/>
    <n v="39.01"/>
    <n v="39.200000000000003"/>
    <n v="38.5"/>
    <n v="38.590000000000003"/>
    <n v="38.774341659867723"/>
    <n v="230428"/>
    <n v="1540"/>
    <n v="8934694"/>
    <n v="123539"/>
    <n v="53.61"/>
    <n v="0.7"/>
    <n v="-0.42"/>
    <x v="1"/>
    <x v="0"/>
  </r>
  <r>
    <x v="21"/>
    <x v="41"/>
    <x v="0"/>
    <n v="39.1"/>
    <n v="39.5"/>
    <n v="38.700000000000003"/>
    <n v="38.880000000000003"/>
    <n v="38.999705559406458"/>
    <n v="326042"/>
    <n v="1449"/>
    <n v="12715542"/>
    <n v="123558"/>
    <n v="37.9"/>
    <n v="0.8"/>
    <n v="-0.22"/>
    <x v="1"/>
    <x v="0"/>
  </r>
  <r>
    <x v="21"/>
    <x v="42"/>
    <x v="0"/>
    <n v="39.4"/>
    <n v="39.590000000000003"/>
    <n v="39"/>
    <n v="39.25"/>
    <n v="39.291249528756339"/>
    <n v="167111"/>
    <n v="707"/>
    <n v="6566000"/>
    <n v="75830"/>
    <n v="45.38"/>
    <n v="0.59"/>
    <n v="-0.15"/>
    <x v="1"/>
    <x v="0"/>
  </r>
  <r>
    <x v="21"/>
    <x v="43"/>
    <x v="0"/>
    <n v="39.19"/>
    <n v="39.74"/>
    <n v="39.1"/>
    <n v="39.39"/>
    <n v="39.41969022386656"/>
    <n v="239205"/>
    <n v="953"/>
    <n v="9429387"/>
    <n v="79956"/>
    <n v="33.43"/>
    <n v="0.64"/>
    <n v="0.2"/>
    <x v="0"/>
    <x v="0"/>
  </r>
  <r>
    <x v="21"/>
    <x v="44"/>
    <x v="0"/>
    <n v="39.880000000000003"/>
    <n v="40.090000000000003"/>
    <n v="39.1"/>
    <n v="39.19"/>
    <n v="39.479024910025984"/>
    <n v="459855"/>
    <n v="1358"/>
    <n v="18154627"/>
    <n v="164719"/>
    <n v="35.82"/>
    <n v="0.99"/>
    <n v="-0.69"/>
    <x v="1"/>
    <x v="0"/>
  </r>
  <r>
    <x v="21"/>
    <x v="45"/>
    <x v="0"/>
    <n v="39.89"/>
    <n v="40.299999999999997"/>
    <n v="39.71"/>
    <n v="39.9"/>
    <n v="39.971938988047555"/>
    <n v="312070"/>
    <n v="1393"/>
    <n v="12474043"/>
    <n v="153624"/>
    <n v="49.23"/>
    <n v="0.59"/>
    <n v="0.01"/>
    <x v="0"/>
    <x v="0"/>
  </r>
  <r>
    <x v="21"/>
    <x v="46"/>
    <x v="1"/>
    <n v="40.15"/>
    <n v="40.35"/>
    <n v="39.799999999999997"/>
    <n v="39.909999999999997"/>
    <n v="40.03244104189988"/>
    <n v="266206"/>
    <n v="1069"/>
    <n v="10656876"/>
    <n v="122303"/>
    <n v="45.94"/>
    <n v="0.55000000000000004"/>
    <n v="-0.24"/>
    <x v="1"/>
    <x v="0"/>
  </r>
  <r>
    <x v="21"/>
    <x v="47"/>
    <x v="1"/>
    <n v="40.049999999999997"/>
    <n v="40.19"/>
    <n v="39.479999999999997"/>
    <n v="39.979999999999997"/>
    <n v="39.905310574829777"/>
    <n v="431780"/>
    <n v="1469"/>
    <n v="17230315"/>
    <n v="185280"/>
    <n v="42.91"/>
    <n v="0.71"/>
    <n v="-7.0000000000000007E-2"/>
    <x v="1"/>
    <x v="0"/>
  </r>
  <r>
    <x v="21"/>
    <x v="48"/>
    <x v="1"/>
    <n v="40.25"/>
    <n v="40.729999999999997"/>
    <n v="39.65"/>
    <n v="39.83"/>
    <n v="40.134213151562655"/>
    <n v="1019453"/>
    <n v="2676"/>
    <n v="40914944"/>
    <n v="408197"/>
    <n v="40.04"/>
    <n v="1.08"/>
    <n v="-0.42"/>
    <x v="1"/>
    <x v="0"/>
  </r>
  <r>
    <x v="21"/>
    <x v="49"/>
    <x v="1"/>
    <n v="39.049999999999997"/>
    <n v="40"/>
    <n v="38.869999999999997"/>
    <n v="39.93"/>
    <n v="39.550533745295866"/>
    <n v="1912148"/>
    <n v="4993"/>
    <n v="75626474"/>
    <n v="1276850"/>
    <n v="66.78"/>
    <n v="1.1299999999999999"/>
    <n v="0.88"/>
    <x v="0"/>
    <x v="0"/>
  </r>
  <r>
    <x v="21"/>
    <x v="50"/>
    <x v="2"/>
    <n v="38.4"/>
    <n v="39.590000000000003"/>
    <n v="38.29"/>
    <n v="38.99"/>
    <n v="38.952955607253124"/>
    <n v="1411199"/>
    <n v="3147"/>
    <n v="54970372"/>
    <n v="597300"/>
    <n v="42.33"/>
    <n v="1.3"/>
    <n v="0.59"/>
    <x v="0"/>
    <x v="0"/>
  </r>
  <r>
    <x v="21"/>
    <x v="51"/>
    <x v="3"/>
    <n v="38.119999999999997"/>
    <n v="38.799999999999997"/>
    <n v="37.57"/>
    <n v="38.35"/>
    <n v="38.179301744259831"/>
    <n v="1812230"/>
    <n v="5080"/>
    <n v="69189676"/>
    <n v="678663"/>
    <n v="37.450000000000003"/>
    <n v="1.23"/>
    <n v="0.23"/>
    <x v="0"/>
    <x v="0"/>
  </r>
  <r>
    <x v="21"/>
    <x v="52"/>
    <x v="3"/>
    <n v="38.200000000000003"/>
    <n v="38.54"/>
    <n v="37.659999999999997"/>
    <n v="37.85"/>
    <n v="37.948856580717717"/>
    <n v="887426"/>
    <n v="2926"/>
    <n v="33676802"/>
    <n v="382775"/>
    <n v="43.13"/>
    <n v="0.88"/>
    <n v="-0.35"/>
    <x v="1"/>
    <x v="0"/>
  </r>
  <r>
    <x v="21"/>
    <x v="53"/>
    <x v="3"/>
    <n v="37.840000000000003"/>
    <n v="38.39"/>
    <n v="37.83"/>
    <n v="38.159999999999997"/>
    <n v="38.149507697182365"/>
    <n v="296667"/>
    <n v="1141"/>
    <n v="11317700"/>
    <n v="132267"/>
    <n v="44.58"/>
    <n v="0.56000000000000005"/>
    <n v="0.32"/>
    <x v="0"/>
    <x v="0"/>
  </r>
  <r>
    <x v="21"/>
    <x v="54"/>
    <x v="3"/>
    <n v="37.54"/>
    <n v="38.200000000000003"/>
    <n v="37.450000000000003"/>
    <n v="37.65"/>
    <n v="37.768978262555251"/>
    <n v="580335"/>
    <n v="2111"/>
    <n v="21918660"/>
    <n v="213214"/>
    <n v="36.74"/>
    <n v="0.75"/>
    <n v="0.11"/>
    <x v="0"/>
    <x v="0"/>
  </r>
  <r>
    <x v="21"/>
    <x v="55"/>
    <x v="3"/>
    <n v="36.99"/>
    <n v="37.299999999999997"/>
    <n v="36.64"/>
    <n v="36.93"/>
    <n v="36.942010593109238"/>
    <n v="286035"/>
    <n v="1086"/>
    <n v="10566708"/>
    <n v="128536"/>
    <n v="44.94"/>
    <n v="0.66"/>
    <n v="-0.06"/>
    <x v="1"/>
    <x v="0"/>
  </r>
  <r>
    <x v="21"/>
    <x v="56"/>
    <x v="4"/>
    <n v="36.6"/>
    <n v="37.340000000000003"/>
    <n v="36.42"/>
    <n v="37.200000000000003"/>
    <n v="36.95066676075519"/>
    <n v="1091171"/>
    <n v="3091"/>
    <n v="40319496"/>
    <n v="393081"/>
    <n v="36.020000000000003"/>
    <n v="0.92"/>
    <n v="0.6"/>
    <x v="0"/>
    <x v="0"/>
  </r>
  <r>
    <x v="21"/>
    <x v="57"/>
    <x v="4"/>
    <n v="37.96"/>
    <n v="38.380000000000003"/>
    <n v="35.97"/>
    <n v="36.47"/>
    <n v="36.9323285954166"/>
    <n v="845660"/>
    <n v="2937"/>
    <n v="31232193"/>
    <n v="369859"/>
    <n v="43.74"/>
    <n v="2.41"/>
    <n v="-1.49"/>
    <x v="1"/>
    <x v="0"/>
  </r>
  <r>
    <x v="21"/>
    <x v="58"/>
    <x v="4"/>
    <n v="37.659999999999997"/>
    <n v="38.18"/>
    <n v="37.159999999999997"/>
    <n v="37.65"/>
    <n v="37.720711760626514"/>
    <n v="295605"/>
    <n v="1294"/>
    <n v="11150431"/>
    <n v="126427"/>
    <n v="42.77"/>
    <n v="1.02"/>
    <n v="-0.01"/>
    <x v="1"/>
    <x v="0"/>
  </r>
  <r>
    <x v="21"/>
    <x v="59"/>
    <x v="4"/>
    <n v="37.68"/>
    <n v="38.99"/>
    <n v="37.659999999999997"/>
    <n v="37.82"/>
    <n v="38.114720034110256"/>
    <n v="741126"/>
    <n v="2138"/>
    <n v="28247810"/>
    <n v="285659"/>
    <n v="38.54"/>
    <n v="1.33"/>
    <n v="0.14000000000000001"/>
    <x v="0"/>
    <x v="0"/>
  </r>
  <r>
    <x v="21"/>
    <x v="60"/>
    <x v="4"/>
    <n v="37.520000000000003"/>
    <n v="37.659999999999997"/>
    <n v="36.29"/>
    <n v="37.49"/>
    <n v="36.937742184137619"/>
    <n v="1345309"/>
    <n v="5729"/>
    <n v="49692677"/>
    <n v="492826"/>
    <n v="36.630000000000003"/>
    <n v="1.37"/>
    <n v="-0.03"/>
    <x v="1"/>
    <x v="0"/>
  </r>
  <r>
    <x v="21"/>
    <x v="61"/>
    <x v="0"/>
    <n v="37.24"/>
    <n v="38.28"/>
    <n v="37.24"/>
    <n v="37.51"/>
    <n v="37.562920931389108"/>
    <n v="1560379"/>
    <n v="6761"/>
    <n v="58612393"/>
    <n v="756150"/>
    <n v="48.46"/>
    <n v="1.04"/>
    <n v="0.27"/>
    <x v="0"/>
    <x v="0"/>
  </r>
  <r>
    <x v="21"/>
    <x v="62"/>
    <x v="0"/>
    <n v="39.799999999999997"/>
    <n v="39.86"/>
    <n v="38.46"/>
    <n v="38.57"/>
    <n v="38.945960842645107"/>
    <n v="1095835"/>
    <n v="4915"/>
    <n v="42678347"/>
    <n v="511290"/>
    <n v="46.66"/>
    <n v="1.4"/>
    <n v="-1.23"/>
    <x v="1"/>
    <x v="0"/>
  </r>
  <r>
    <x v="21"/>
    <x v="63"/>
    <x v="0"/>
    <n v="40.51"/>
    <n v="40.619999999999997"/>
    <n v="39.1"/>
    <n v="39.6"/>
    <n v="39.767517208762726"/>
    <n v="1642913"/>
    <n v="6211"/>
    <n v="65334571"/>
    <n v="789446"/>
    <n v="48.05"/>
    <n v="1.52"/>
    <n v="-0.91"/>
    <x v="1"/>
    <x v="0"/>
  </r>
  <r>
    <x v="21"/>
    <x v="64"/>
    <x v="0"/>
    <n v="40.83"/>
    <n v="40.909999999999997"/>
    <n v="40.15"/>
    <n v="40.36"/>
    <n v="40.489713789042064"/>
    <n v="1393273"/>
    <n v="4385"/>
    <n v="56413225"/>
    <n v="736854"/>
    <n v="52.89"/>
    <n v="0.76"/>
    <n v="-0.47"/>
    <x v="1"/>
    <x v="0"/>
  </r>
  <r>
    <x v="21"/>
    <x v="65"/>
    <x v="0"/>
    <n v="40.229999999999997"/>
    <n v="41.5"/>
    <n v="40.049999999999997"/>
    <n v="40.56"/>
    <n v="40.78821065409776"/>
    <n v="2135216"/>
    <n v="6571"/>
    <n v="87091640"/>
    <n v="881949"/>
    <n v="41.3"/>
    <n v="1.45"/>
    <n v="0.33"/>
    <x v="0"/>
    <x v="0"/>
  </r>
  <r>
    <x v="21"/>
    <x v="66"/>
    <x v="1"/>
    <n v="40.85"/>
    <n v="41.55"/>
    <n v="38.9"/>
    <n v="39.64"/>
    <n v="39.856659093800808"/>
    <n v="2774379"/>
    <n v="10202"/>
    <n v="110577478"/>
    <n v="1001724"/>
    <n v="36.11"/>
    <n v="2.65"/>
    <n v="-1.21"/>
    <x v="1"/>
    <x v="0"/>
  </r>
  <r>
    <x v="21"/>
    <x v="67"/>
    <x v="1"/>
    <n v="41.51"/>
    <n v="41.78"/>
    <n v="40.619999999999997"/>
    <n v="40.72"/>
    <n v="41.025737127816015"/>
    <n v="1243068"/>
    <n v="3856"/>
    <n v="50997781"/>
    <n v="512368"/>
    <n v="41.22"/>
    <n v="1.1599999999999999"/>
    <n v="-0.79"/>
    <x v="1"/>
    <x v="0"/>
  </r>
  <r>
    <x v="21"/>
    <x v="68"/>
    <x v="1"/>
    <n v="40.58"/>
    <n v="41.62"/>
    <n v="39.85"/>
    <n v="41.2"/>
    <n v="40.798423463957178"/>
    <n v="1555816"/>
    <n v="4922"/>
    <n v="63474840"/>
    <n v="624845"/>
    <n v="40.159999999999997"/>
    <n v="1.77"/>
    <n v="0.62"/>
    <x v="0"/>
    <x v="0"/>
  </r>
  <r>
    <x v="21"/>
    <x v="69"/>
    <x v="1"/>
    <n v="42.34"/>
    <n v="42.84"/>
    <n v="40.380000000000003"/>
    <n v="40.57"/>
    <n v="41.098535553570322"/>
    <n v="2465983"/>
    <n v="7443"/>
    <n v="101348290"/>
    <n v="893119"/>
    <n v="36.22"/>
    <n v="2.46"/>
    <n v="-1.77"/>
    <x v="1"/>
    <x v="0"/>
  </r>
  <r>
    <x v="21"/>
    <x v="70"/>
    <x v="1"/>
    <n v="40.01"/>
    <n v="42.34"/>
    <n v="39.770000000000003"/>
    <n v="42.08"/>
    <n v="41.469116434719176"/>
    <n v="4212807"/>
    <n v="9388"/>
    <n v="174701384"/>
    <n v="1435391"/>
    <n v="34.07"/>
    <n v="2.57"/>
    <n v="2.0699999999999998"/>
    <x v="0"/>
    <x v="0"/>
  </r>
  <r>
    <x v="21"/>
    <x v="71"/>
    <x v="2"/>
    <n v="37.799999999999997"/>
    <n v="40.369999999999997"/>
    <n v="37.4"/>
    <n v="39.81"/>
    <n v="39.253876421757177"/>
    <n v="4181885"/>
    <n v="8298"/>
    <n v="164155197"/>
    <n v="2197985"/>
    <n v="52.56"/>
    <n v="2.97"/>
    <n v="2.0099999999999998"/>
    <x v="0"/>
    <x v="0"/>
  </r>
  <r>
    <x v="21"/>
    <x v="72"/>
    <x v="2"/>
    <n v="38.19"/>
    <n v="38.54"/>
    <n v="37.659999999999997"/>
    <n v="37.78"/>
    <n v="37.93049269097547"/>
    <n v="604253"/>
    <n v="2694"/>
    <n v="22919614"/>
    <n v="375740"/>
    <n v="62.18"/>
    <n v="0.88"/>
    <n v="-0.41"/>
    <x v="1"/>
    <x v="0"/>
  </r>
  <r>
    <x v="21"/>
    <x v="73"/>
    <x v="2"/>
    <n v="38.01"/>
    <n v="38.35"/>
    <n v="37.799999999999997"/>
    <n v="38"/>
    <n v="38.053019555159217"/>
    <n v="690764"/>
    <n v="2161"/>
    <n v="26285656"/>
    <n v="250087"/>
    <n v="36.200000000000003"/>
    <n v="0.55000000000000004"/>
    <n v="-0.01"/>
    <x v="1"/>
    <x v="0"/>
  </r>
  <r>
    <x v="21"/>
    <x v="74"/>
    <x v="2"/>
    <n v="38.15"/>
    <n v="38.380000000000003"/>
    <n v="37.67"/>
    <n v="37.83"/>
    <n v="37.868910912814513"/>
    <n v="437504"/>
    <n v="907"/>
    <n v="16567800"/>
    <n v="157705"/>
    <n v="36.049999999999997"/>
    <n v="0.71"/>
    <n v="-0.32"/>
    <x v="1"/>
    <x v="0"/>
  </r>
  <r>
    <x v="21"/>
    <x v="75"/>
    <x v="2"/>
    <n v="38"/>
    <n v="38.6"/>
    <n v="37.93"/>
    <n v="38.11"/>
    <n v="38.242127809863071"/>
    <n v="393569"/>
    <n v="1187"/>
    <n v="15050916"/>
    <n v="123568"/>
    <n v="31.4"/>
    <n v="0.67"/>
    <n v="0.11"/>
    <x v="0"/>
    <x v="0"/>
  </r>
  <r>
    <x v="21"/>
    <x v="76"/>
    <x v="3"/>
    <n v="37.75"/>
    <n v="37.99"/>
    <n v="37.380000000000003"/>
    <n v="37.840000000000003"/>
    <n v="37.738896692259182"/>
    <n v="788121"/>
    <n v="3136"/>
    <n v="29742817"/>
    <n v="300192"/>
    <n v="38.090000000000003"/>
    <n v="0.61"/>
    <n v="0.09"/>
    <x v="0"/>
    <x v="0"/>
  </r>
  <r>
    <x v="21"/>
    <x v="77"/>
    <x v="3"/>
    <n v="37.69"/>
    <n v="38.26"/>
    <n v="37.130000000000003"/>
    <n v="37.69"/>
    <n v="37.788969781465781"/>
    <n v="804771"/>
    <n v="3142"/>
    <n v="30411467"/>
    <n v="284213"/>
    <n v="35.32"/>
    <n v="1.1299999999999999"/>
    <n v="0"/>
    <x v="1"/>
    <x v="0"/>
  </r>
  <r>
    <x v="21"/>
    <x v="78"/>
    <x v="3"/>
    <n v="37.85"/>
    <n v="38.200000000000003"/>
    <n v="37.33"/>
    <n v="37.76"/>
    <n v="37.714585594368472"/>
    <n v="1231921"/>
    <n v="4530"/>
    <n v="46461390"/>
    <n v="496527"/>
    <n v="40.31"/>
    <n v="0.87"/>
    <n v="-0.09"/>
    <x v="1"/>
    <x v="0"/>
  </r>
  <r>
    <x v="21"/>
    <x v="79"/>
    <x v="3"/>
    <n v="39.81"/>
    <n v="39.81"/>
    <n v="37.57"/>
    <n v="37.75"/>
    <n v="38.562822836367985"/>
    <n v="1104081"/>
    <n v="5230"/>
    <n v="42576480"/>
    <n v="547603"/>
    <n v="49.6"/>
    <n v="2.2400000000000002"/>
    <n v="-2.06"/>
    <x v="1"/>
    <x v="0"/>
  </r>
  <r>
    <x v="21"/>
    <x v="80"/>
    <x v="3"/>
    <n v="37.97"/>
    <n v="40.729999999999997"/>
    <n v="37.799999999999997"/>
    <n v="39.39"/>
    <n v="39.505424941333622"/>
    <n v="3090356"/>
    <n v="7068"/>
    <n v="122085827"/>
    <n v="1461394"/>
    <n v="47.29"/>
    <n v="2.93"/>
    <n v="1.42"/>
    <x v="0"/>
    <x v="0"/>
  </r>
  <r>
    <x v="21"/>
    <x v="81"/>
    <x v="4"/>
    <n v="38.19"/>
    <n v="38.39"/>
    <n v="37.82"/>
    <n v="37.89"/>
    <n v="37.982566655428911"/>
    <n v="697055"/>
    <n v="3938"/>
    <n v="26475938"/>
    <n v="434830"/>
    <n v="62.38"/>
    <n v="0.56999999999999995"/>
    <n v="-0.3"/>
    <x v="1"/>
    <x v="0"/>
  </r>
  <r>
    <x v="21"/>
    <x v="82"/>
    <x v="4"/>
    <n v="38.15"/>
    <n v="38.42"/>
    <n v="37.9"/>
    <n v="37.97"/>
    <n v="38.152322157146621"/>
    <n v="243136"/>
    <n v="1086"/>
    <n v="9276203"/>
    <n v="120693"/>
    <n v="49.64"/>
    <n v="0.52"/>
    <n v="-0.18"/>
    <x v="1"/>
    <x v="0"/>
  </r>
  <r>
    <x v="21"/>
    <x v="83"/>
    <x v="4"/>
    <n v="37.630000000000003"/>
    <n v="38.22"/>
    <n v="37.47"/>
    <n v="37.909999999999997"/>
    <n v="37.861802074833896"/>
    <n v="343160"/>
    <n v="1163"/>
    <n v="12992656"/>
    <n v="127423"/>
    <n v="37.130000000000003"/>
    <n v="0.75"/>
    <n v="0.28000000000000003"/>
    <x v="0"/>
    <x v="0"/>
  </r>
  <r>
    <x v="21"/>
    <x v="84"/>
    <x v="4"/>
    <n v="37.25"/>
    <n v="37.979999999999997"/>
    <n v="37"/>
    <n v="37.49"/>
    <n v="37.496857442422971"/>
    <n v="866969"/>
    <n v="2764"/>
    <n v="32508613"/>
    <n v="256551"/>
    <n v="29.59"/>
    <n v="0.98"/>
    <n v="0.24"/>
    <x v="0"/>
    <x v="0"/>
  </r>
  <r>
    <x v="21"/>
    <x v="85"/>
    <x v="4"/>
    <n v="36.15"/>
    <n v="37.520000000000003"/>
    <n v="36"/>
    <n v="37.299999999999997"/>
    <n v="36.980932786647578"/>
    <n v="613881"/>
    <n v="1344"/>
    <n v="22701892"/>
    <n v="209041"/>
    <n v="34.049999999999997"/>
    <n v="1.52"/>
    <n v="1.1499999999999999"/>
    <x v="0"/>
    <x v="0"/>
  </r>
  <r>
    <x v="21"/>
    <x v="86"/>
    <x v="0"/>
    <n v="33.24"/>
    <n v="35.25"/>
    <n v="33.24"/>
    <n v="34.81"/>
    <n v="34.322811621817571"/>
    <n v="500679"/>
    <n v="1918"/>
    <n v="17184711"/>
    <n v="147506"/>
    <n v="29.46"/>
    <n v="2.0099999999999998"/>
    <n v="1.57"/>
    <x v="0"/>
    <x v="0"/>
  </r>
  <r>
    <x v="21"/>
    <x v="87"/>
    <x v="0"/>
    <n v="35.51"/>
    <n v="36.11"/>
    <n v="35"/>
    <n v="35.24"/>
    <n v="35.466862456202804"/>
    <n v="910161"/>
    <n v="3470"/>
    <n v="32280555"/>
    <n v="339481"/>
    <n v="37.299999999999997"/>
    <n v="1.1100000000000001"/>
    <n v="-0.27"/>
    <x v="1"/>
    <x v="0"/>
  </r>
  <r>
    <x v="21"/>
    <x v="88"/>
    <x v="0"/>
    <n v="34.68"/>
    <n v="35.75"/>
    <n v="34.590000000000003"/>
    <n v="35.28"/>
    <n v="35.175657691976149"/>
    <n v="846863"/>
    <n v="3413"/>
    <n v="29788963"/>
    <n v="244214"/>
    <n v="28.84"/>
    <n v="1.1599999999999999"/>
    <n v="0.6"/>
    <x v="0"/>
    <x v="0"/>
  </r>
  <r>
    <x v="21"/>
    <x v="89"/>
    <x v="0"/>
    <n v="37.549999999999997"/>
    <n v="37.79"/>
    <n v="35.130000000000003"/>
    <n v="35.53"/>
    <n v="36.458944760310779"/>
    <n v="609435"/>
    <n v="1921"/>
    <n v="22219357"/>
    <n v="227511"/>
    <n v="37.33"/>
    <n v="2.66"/>
    <n v="-2.02"/>
    <x v="1"/>
    <x v="0"/>
  </r>
  <r>
    <x v="21"/>
    <x v="90"/>
    <x v="0"/>
    <n v="37.96"/>
    <n v="38.299999999999997"/>
    <n v="37.31"/>
    <n v="37.549999999999997"/>
    <n v="37.53259301633566"/>
    <n v="606587"/>
    <n v="1497"/>
    <n v="22766783"/>
    <n v="345577"/>
    <n v="56.97"/>
    <n v="0.99"/>
    <n v="-0.41"/>
    <x v="1"/>
    <x v="0"/>
  </r>
  <r>
    <x v="21"/>
    <x v="91"/>
    <x v="1"/>
    <n v="37.5"/>
    <n v="38.299999999999997"/>
    <n v="37.14"/>
    <n v="37.85"/>
    <n v="37.771023686740378"/>
    <n v="1187922"/>
    <n v="3890"/>
    <n v="44869030"/>
    <n v="400712"/>
    <n v="33.729999999999997"/>
    <n v="1.1599999999999999"/>
    <n v="0.35"/>
    <x v="0"/>
    <x v="0"/>
  </r>
  <r>
    <x v="21"/>
    <x v="92"/>
    <x v="2"/>
    <n v="38.159999999999997"/>
    <n v="38.29"/>
    <n v="37.299999999999997"/>
    <n v="37.6"/>
    <n v="37.710309229273072"/>
    <n v="294086"/>
    <n v="1005"/>
    <n v="11090074"/>
    <n v="103948"/>
    <n v="35.35"/>
    <n v="0.99"/>
    <n v="-0.56000000000000005"/>
    <x v="1"/>
    <x v="0"/>
  </r>
  <r>
    <x v="21"/>
    <x v="93"/>
    <x v="2"/>
    <n v="38.25"/>
    <n v="39.28"/>
    <n v="38.01"/>
    <n v="38.29"/>
    <n v="38.569117828453855"/>
    <n v="786389"/>
    <n v="3382"/>
    <n v="30330330"/>
    <n v="310719"/>
    <n v="39.51"/>
    <n v="1.27"/>
    <n v="0.04"/>
    <x v="0"/>
    <x v="0"/>
  </r>
  <r>
    <x v="21"/>
    <x v="94"/>
    <x v="2"/>
    <n v="37.11"/>
    <n v="38.08"/>
    <n v="36.85"/>
    <n v="37.840000000000003"/>
    <n v="37.618386471634501"/>
    <n v="602704"/>
    <n v="2740"/>
    <n v="22672752"/>
    <n v="281825"/>
    <n v="46.76"/>
    <n v="1.23"/>
    <n v="0.73"/>
    <x v="0"/>
    <x v="0"/>
  </r>
  <r>
    <x v="21"/>
    <x v="95"/>
    <x v="3"/>
    <n v="38.65"/>
    <n v="38.840000000000003"/>
    <n v="37.1"/>
    <n v="37.43"/>
    <n v="37.642074149573197"/>
    <n v="588675"/>
    <n v="2588"/>
    <n v="22158948"/>
    <n v="275132"/>
    <n v="46.74"/>
    <n v="1.74"/>
    <n v="-1.22"/>
    <x v="1"/>
    <x v="0"/>
  </r>
  <r>
    <x v="21"/>
    <x v="96"/>
    <x v="3"/>
    <n v="38.93"/>
    <n v="39.03"/>
    <n v="38.53"/>
    <n v="38.61"/>
    <n v="38.797542315486965"/>
    <n v="388333"/>
    <n v="1240"/>
    <n v="15066366"/>
    <n v="152219"/>
    <n v="39.200000000000003"/>
    <n v="0.5"/>
    <n v="-0.32"/>
    <x v="1"/>
    <x v="0"/>
  </r>
  <r>
    <x v="21"/>
    <x v="97"/>
    <x v="3"/>
    <n v="39.409999999999997"/>
    <n v="39.450000000000003"/>
    <n v="38.1"/>
    <n v="38.74"/>
    <n v="38.711953189820825"/>
    <n v="1384827"/>
    <n v="4426"/>
    <n v="53609358"/>
    <n v="678576"/>
    <n v="49"/>
    <n v="1.35"/>
    <n v="-0.67"/>
    <x v="1"/>
    <x v="0"/>
  </r>
  <r>
    <x v="21"/>
    <x v="98"/>
    <x v="3"/>
    <n v="38.56"/>
    <n v="39.72"/>
    <n v="38.33"/>
    <n v="39.049999999999997"/>
    <n v="39.160630058158375"/>
    <n v="1644991"/>
    <n v="5647"/>
    <n v="64418884"/>
    <n v="717940"/>
    <n v="43.64"/>
    <n v="1.39"/>
    <n v="0.49"/>
    <x v="0"/>
    <x v="0"/>
  </r>
  <r>
    <x v="21"/>
    <x v="99"/>
    <x v="3"/>
    <n v="37.18"/>
    <n v="38.630000000000003"/>
    <n v="37.159999999999997"/>
    <n v="38.33"/>
    <n v="38.146555352670958"/>
    <n v="660474"/>
    <n v="1796"/>
    <n v="25194808"/>
    <n v="311177"/>
    <n v="47.11"/>
    <n v="1.47"/>
    <n v="1.1499999999999999"/>
    <x v="0"/>
    <x v="0"/>
  </r>
  <r>
    <x v="21"/>
    <x v="100"/>
    <x v="4"/>
    <n v="36.5"/>
    <n v="37.32"/>
    <n v="36.270000000000003"/>
    <n v="37.06"/>
    <n v="36.910811996119371"/>
    <n v="827701"/>
    <n v="3601"/>
    <n v="30551116"/>
    <n v="345598"/>
    <n v="41.75"/>
    <n v="1.05"/>
    <n v="0.56000000000000005"/>
    <x v="0"/>
    <x v="0"/>
  </r>
  <r>
    <x v="21"/>
    <x v="101"/>
    <x v="4"/>
    <n v="35.57"/>
    <n v="36.65"/>
    <n v="35.35"/>
    <n v="36.44"/>
    <n v="36.160576044804991"/>
    <n v="1181297"/>
    <n v="3528"/>
    <n v="42716380"/>
    <n v="445705"/>
    <n v="37.729999999999997"/>
    <n v="1.3"/>
    <n v="0.87"/>
    <x v="0"/>
    <x v="0"/>
  </r>
  <r>
    <x v="21"/>
    <x v="102"/>
    <x v="4"/>
    <n v="35.51"/>
    <n v="35.840000000000003"/>
    <n v="35.11"/>
    <n v="35.58"/>
    <n v="35.522451411125175"/>
    <n v="523731"/>
    <n v="1454"/>
    <n v="18604209"/>
    <n v="206922"/>
    <n v="39.51"/>
    <n v="0.73"/>
    <n v="7.0000000000000007E-2"/>
    <x v="0"/>
    <x v="0"/>
  </r>
  <r>
    <x v="21"/>
    <x v="103"/>
    <x v="0"/>
    <n v="36.18"/>
    <n v="36.299999999999997"/>
    <n v="34.46"/>
    <n v="34.799999999999997"/>
    <n v="35.101848156193313"/>
    <n v="1563396"/>
    <n v="5553"/>
    <n v="54878089"/>
    <n v="604732"/>
    <n v="38.68"/>
    <n v="1.84"/>
    <n v="-1.38"/>
    <x v="1"/>
    <x v="0"/>
  </r>
  <r>
    <x v="21"/>
    <x v="104"/>
    <x v="0"/>
    <n v="35.630000000000003"/>
    <n v="35.94"/>
    <n v="35"/>
    <n v="35.26"/>
    <n v="35.409545098014902"/>
    <n v="967659"/>
    <n v="3333"/>
    <n v="34264365"/>
    <n v="265467"/>
    <n v="27.43"/>
    <n v="0.94"/>
    <n v="-0.37"/>
    <x v="1"/>
    <x v="0"/>
  </r>
  <r>
    <x v="21"/>
    <x v="105"/>
    <x v="0"/>
    <n v="35.840000000000003"/>
    <n v="36.119999999999997"/>
    <n v="35.119999999999997"/>
    <n v="35.9"/>
    <n v="35.676844228865122"/>
    <n v="619107"/>
    <n v="2908"/>
    <n v="22087784"/>
    <n v="207087"/>
    <n v="33.450000000000003"/>
    <n v="1"/>
    <n v="0.06"/>
    <x v="0"/>
    <x v="0"/>
  </r>
  <r>
    <x v="21"/>
    <x v="106"/>
    <x v="0"/>
    <n v="33.01"/>
    <n v="35.35"/>
    <n v="33.01"/>
    <n v="34.83"/>
    <n v="34.298133162255382"/>
    <n v="1586801"/>
    <n v="8561"/>
    <n v="54424312"/>
    <n v="499554"/>
    <n v="31.48"/>
    <n v="2.34"/>
    <n v="1.82"/>
    <x v="0"/>
    <x v="0"/>
  </r>
  <r>
    <x v="21"/>
    <x v="107"/>
    <x v="1"/>
    <n v="37.950000000000003"/>
    <n v="38.35"/>
    <n v="36.61"/>
    <n v="36.89"/>
    <n v="37.390791690061761"/>
    <n v="600197"/>
    <n v="2289"/>
    <n v="22441841"/>
    <n v="266192"/>
    <n v="44.35"/>
    <n v="1.74"/>
    <n v="-1.06"/>
    <x v="1"/>
    <x v="0"/>
  </r>
  <r>
    <x v="21"/>
    <x v="108"/>
    <x v="1"/>
    <n v="37.340000000000003"/>
    <n v="38.22"/>
    <n v="36.869999999999997"/>
    <n v="37.65"/>
    <n v="37.530579069842311"/>
    <n v="1894711"/>
    <n v="7616"/>
    <n v="71109601"/>
    <n v="963148"/>
    <n v="50.83"/>
    <n v="1.35"/>
    <n v="0.31"/>
    <x v="0"/>
    <x v="0"/>
  </r>
  <r>
    <x v="21"/>
    <x v="109"/>
    <x v="1"/>
    <n v="37.96"/>
    <n v="38.28"/>
    <n v="35.799999999999997"/>
    <n v="37.44"/>
    <n v="36.901258714102049"/>
    <n v="2121848"/>
    <n v="8415"/>
    <n v="78298862"/>
    <n v="468724"/>
    <n v="22.09"/>
    <n v="2.48"/>
    <n v="-0.52"/>
    <x v="1"/>
    <x v="0"/>
  </r>
  <r>
    <x v="21"/>
    <x v="110"/>
    <x v="1"/>
    <n v="39.14"/>
    <n v="39.14"/>
    <n v="37.6"/>
    <n v="37.72"/>
    <n v="38.184600282425997"/>
    <n v="1533145"/>
    <n v="6897"/>
    <n v="58542529"/>
    <n v="620420"/>
    <n v="40.47"/>
    <n v="1.54"/>
    <n v="-1.42"/>
    <x v="1"/>
    <x v="0"/>
  </r>
  <r>
    <x v="21"/>
    <x v="111"/>
    <x v="2"/>
    <n v="39.79"/>
    <n v="40.39"/>
    <n v="38.85"/>
    <n v="38.97"/>
    <n v="39.387492613826915"/>
    <n v="1502808"/>
    <n v="5565"/>
    <n v="59191839"/>
    <n v="787316"/>
    <n v="52.39"/>
    <n v="1.54"/>
    <n v="-0.82"/>
    <x v="1"/>
    <x v="0"/>
  </r>
  <r>
    <x v="21"/>
    <x v="112"/>
    <x v="2"/>
    <n v="42.51"/>
    <n v="42.75"/>
    <n v="41.55"/>
    <n v="41.74"/>
    <n v="41.928413525874085"/>
    <n v="644158"/>
    <n v="2830"/>
    <n v="27008523"/>
    <n v="244597"/>
    <n v="37.97"/>
    <n v="1.2"/>
    <n v="-0.77"/>
    <x v="1"/>
    <x v="0"/>
  </r>
  <r>
    <x v="21"/>
    <x v="113"/>
    <x v="2"/>
    <n v="42.75"/>
    <n v="45.19"/>
    <n v="42.25"/>
    <n v="42.47"/>
    <n v="43.500068509552278"/>
    <n v="780913"/>
    <n v="3775"/>
    <n v="33969769"/>
    <n v="246590"/>
    <n v="31.58"/>
    <n v="2.94"/>
    <n v="-0.28000000000000003"/>
    <x v="1"/>
    <x v="0"/>
  </r>
  <r>
    <x v="21"/>
    <x v="114"/>
    <x v="2"/>
    <n v="44.89"/>
    <n v="44.95"/>
    <n v="42.58"/>
    <n v="42.76"/>
    <n v="43.607541865593873"/>
    <n v="907786"/>
    <n v="4554"/>
    <n v="39586316"/>
    <n v="393872"/>
    <n v="43.39"/>
    <n v="2.37"/>
    <n v="-2.13"/>
    <x v="1"/>
    <x v="0"/>
  </r>
  <r>
    <x v="21"/>
    <x v="115"/>
    <x v="2"/>
    <n v="43.99"/>
    <n v="45.03"/>
    <n v="43.92"/>
    <n v="44.47"/>
    <n v="44.472020393891754"/>
    <n v="806516"/>
    <n v="2360"/>
    <n v="35867396"/>
    <n v="426120"/>
    <n v="52.83"/>
    <n v="1.1100000000000001"/>
    <n v="0.48"/>
    <x v="0"/>
    <x v="0"/>
  </r>
  <r>
    <x v="21"/>
    <x v="116"/>
    <x v="3"/>
    <n v="43.1"/>
    <n v="43.81"/>
    <n v="42.7"/>
    <n v="43.53"/>
    <n v="43.230794820182787"/>
    <n v="946906"/>
    <n v="3522"/>
    <n v="40935499"/>
    <n v="374820"/>
    <n v="39.58"/>
    <n v="1.1100000000000001"/>
    <n v="0.43"/>
    <x v="0"/>
    <x v="0"/>
  </r>
  <r>
    <x v="21"/>
    <x v="117"/>
    <x v="3"/>
    <n v="44.5"/>
    <n v="44.87"/>
    <n v="42.85"/>
    <n v="43.01"/>
    <n v="43.611224476208861"/>
    <n v="600812"/>
    <n v="2345"/>
    <n v="26202147"/>
    <n v="255691"/>
    <n v="42.56"/>
    <n v="2.02"/>
    <n v="-1.49"/>
    <x v="1"/>
    <x v="0"/>
  </r>
  <r>
    <x v="21"/>
    <x v="118"/>
    <x v="3"/>
    <n v="42.45"/>
    <n v="44.12"/>
    <n v="42.45"/>
    <n v="43.8"/>
    <n v="43.60002030250736"/>
    <n v="788080"/>
    <n v="3528"/>
    <n v="34360304"/>
    <n v="372654"/>
    <n v="47.29"/>
    <n v="1.67"/>
    <n v="1.35"/>
    <x v="0"/>
    <x v="0"/>
  </r>
  <r>
    <x v="21"/>
    <x v="119"/>
    <x v="3"/>
    <n v="41.32"/>
    <n v="42.65"/>
    <n v="41.15"/>
    <n v="42.45"/>
    <n v="42.14993321676409"/>
    <n v="566759"/>
    <n v="2902"/>
    <n v="23888854"/>
    <n v="218706"/>
    <n v="38.590000000000003"/>
    <n v="1.5"/>
    <n v="1.1299999999999999"/>
    <x v="0"/>
    <x v="0"/>
  </r>
  <r>
    <x v="21"/>
    <x v="120"/>
    <x v="3"/>
    <n v="42"/>
    <n v="42.11"/>
    <n v="41"/>
    <n v="41.12"/>
    <n v="41.50696851922887"/>
    <n v="414507"/>
    <n v="2394"/>
    <n v="17204929"/>
    <n v="176647"/>
    <n v="42.62"/>
    <n v="1.1100000000000001"/>
    <n v="-0.88"/>
    <x v="1"/>
    <x v="0"/>
  </r>
  <r>
    <x v="21"/>
    <x v="121"/>
    <x v="4"/>
    <n v="42.23"/>
    <n v="42.65"/>
    <n v="41.42"/>
    <n v="41.56"/>
    <n v="41.94078645453547"/>
    <n v="355189"/>
    <n v="1183"/>
    <n v="14896906"/>
    <n v="103334"/>
    <n v="29.09"/>
    <n v="1.23"/>
    <n v="-0.67"/>
    <x v="1"/>
    <x v="0"/>
  </r>
  <r>
    <x v="21"/>
    <x v="122"/>
    <x v="4"/>
    <n v="42.79"/>
    <n v="43.18"/>
    <n v="41.93"/>
    <n v="42.08"/>
    <n v="42.386296583569525"/>
    <n v="275902"/>
    <n v="2284"/>
    <n v="11694464"/>
    <n v="126016"/>
    <n v="45.67"/>
    <n v="1.25"/>
    <n v="-0.71"/>
    <x v="1"/>
    <x v="0"/>
  </r>
  <r>
    <x v="21"/>
    <x v="123"/>
    <x v="4"/>
    <n v="42.76"/>
    <n v="43.22"/>
    <n v="42.3"/>
    <n v="42.64"/>
    <n v="42.639884820118411"/>
    <n v="488627"/>
    <n v="3331"/>
    <n v="20834999"/>
    <n v="193294"/>
    <n v="39.56"/>
    <n v="0.92"/>
    <n v="-0.12"/>
    <x v="1"/>
    <x v="0"/>
  </r>
  <r>
    <x v="21"/>
    <x v="124"/>
    <x v="4"/>
    <n v="44.54"/>
    <n v="45.03"/>
    <n v="43.05"/>
    <n v="43.41"/>
    <n v="44.022919281999442"/>
    <n v="306685"/>
    <n v="1445"/>
    <n v="13501169"/>
    <n v="97859"/>
    <n v="31.91"/>
    <n v="1.98"/>
    <n v="-1.1299999999999999"/>
    <x v="1"/>
    <x v="0"/>
  </r>
  <r>
    <x v="21"/>
    <x v="125"/>
    <x v="0"/>
    <n v="44.49"/>
    <n v="45.15"/>
    <n v="43.98"/>
    <n v="44.66"/>
    <n v="44.651318341125616"/>
    <n v="283614"/>
    <n v="1186"/>
    <n v="12663739"/>
    <n v="58721"/>
    <n v="20.7"/>
    <n v="1.17"/>
    <n v="0.17"/>
    <x v="0"/>
    <x v="0"/>
  </r>
  <r>
    <x v="21"/>
    <x v="126"/>
    <x v="0"/>
    <n v="44.5"/>
    <n v="45.11"/>
    <n v="44.2"/>
    <n v="44.35"/>
    <n v="44.552533433791673"/>
    <n v="371630"/>
    <n v="2215"/>
    <n v="16557058"/>
    <n v="170413"/>
    <n v="45.86"/>
    <n v="0.91"/>
    <n v="-0.15"/>
    <x v="1"/>
    <x v="0"/>
  </r>
  <r>
    <x v="21"/>
    <x v="127"/>
    <x v="0"/>
    <n v="43"/>
    <n v="44.15"/>
    <n v="42.9"/>
    <n v="44"/>
    <n v="43.725438590166064"/>
    <n v="277366"/>
    <n v="1262"/>
    <n v="12127950"/>
    <n v="83634"/>
    <n v="30.15"/>
    <n v="1.25"/>
    <n v="1"/>
    <x v="0"/>
    <x v="0"/>
  </r>
  <r>
    <x v="21"/>
    <x v="128"/>
    <x v="0"/>
    <n v="41.25"/>
    <n v="43.35"/>
    <n v="40.6"/>
    <n v="42.98"/>
    <n v="42.439948708833761"/>
    <n v="551362"/>
    <n v="3865"/>
    <n v="23399775"/>
    <n v="195837"/>
    <n v="35.520000000000003"/>
    <n v="2.75"/>
    <n v="1.73"/>
    <x v="0"/>
    <x v="0"/>
  </r>
  <r>
    <x v="21"/>
    <x v="129"/>
    <x v="0"/>
    <n v="42.8"/>
    <n v="43.5"/>
    <n v="41.01"/>
    <n v="41.73"/>
    <n v="41.6554932055734"/>
    <n v="1265081"/>
    <n v="6253"/>
    <n v="52697573"/>
    <n v="342213"/>
    <n v="27.05"/>
    <n v="2.4900000000000002"/>
    <n v="-1.07"/>
    <x v="1"/>
    <x v="0"/>
  </r>
  <r>
    <x v="21"/>
    <x v="130"/>
    <x v="2"/>
    <n v="45"/>
    <n v="45.15"/>
    <n v="43.2"/>
    <n v="43.54"/>
    <n v="43.877185584843097"/>
    <n v="626091"/>
    <n v="4089"/>
    <n v="27471111"/>
    <n v="244671"/>
    <n v="39.08"/>
    <n v="1.95"/>
    <n v="-1.46"/>
    <x v="1"/>
    <x v="0"/>
  </r>
  <r>
    <x v="21"/>
    <x v="131"/>
    <x v="2"/>
    <n v="46.3"/>
    <n v="46.71"/>
    <n v="45.39"/>
    <n v="45.62"/>
    <n v="45.746756977656929"/>
    <n v="370719"/>
    <n v="2453"/>
    <n v="16959192"/>
    <n v="128960"/>
    <n v="34.79"/>
    <n v="1.32"/>
    <n v="-0.68"/>
    <x v="1"/>
    <x v="0"/>
  </r>
  <r>
    <x v="21"/>
    <x v="132"/>
    <x v="2"/>
    <n v="46.51"/>
    <n v="47.8"/>
    <n v="45.93"/>
    <n v="46.37"/>
    <n v="46.583096174360065"/>
    <n v="508098"/>
    <n v="2069"/>
    <n v="23668778"/>
    <n v="110285"/>
    <n v="21.71"/>
    <n v="1.87"/>
    <n v="-0.14000000000000001"/>
    <x v="1"/>
    <x v="0"/>
  </r>
  <r>
    <x v="21"/>
    <x v="133"/>
    <x v="2"/>
    <n v="46.19"/>
    <n v="46.35"/>
    <n v="45.42"/>
    <n v="46.14"/>
    <n v="45.937873357228199"/>
    <n v="202554"/>
    <n v="1148"/>
    <n v="9304900"/>
    <n v="45699"/>
    <n v="22.56"/>
    <n v="0.93"/>
    <n v="-0.05"/>
    <x v="1"/>
    <x v="0"/>
  </r>
  <r>
    <x v="21"/>
    <x v="134"/>
    <x v="3"/>
    <n v="46.96"/>
    <n v="47.95"/>
    <n v="46.4"/>
    <n v="46.6"/>
    <n v="47.009716786698469"/>
    <n v="215915"/>
    <n v="1242"/>
    <n v="10150103"/>
    <n v="56922"/>
    <n v="26.36"/>
    <n v="1.55"/>
    <n v="-0.36"/>
    <x v="1"/>
    <x v="0"/>
  </r>
  <r>
    <x v="21"/>
    <x v="135"/>
    <x v="3"/>
    <n v="46.19"/>
    <n v="47.59"/>
    <n v="45.73"/>
    <n v="47.19"/>
    <n v="46.644318713817555"/>
    <n v="525462"/>
    <n v="2372"/>
    <n v="24509817"/>
    <n v="264080"/>
    <n v="50.26"/>
    <n v="1.86"/>
    <n v="1"/>
    <x v="0"/>
    <x v="0"/>
  </r>
  <r>
    <x v="21"/>
    <x v="136"/>
    <x v="3"/>
    <n v="45.06"/>
    <n v="46.48"/>
    <n v="44.5"/>
    <n v="46.34"/>
    <n v="45.868766012115053"/>
    <n v="267766"/>
    <n v="1092"/>
    <n v="12282096"/>
    <n v="100872"/>
    <n v="37.67"/>
    <n v="1.98"/>
    <n v="1.28"/>
    <x v="0"/>
    <x v="0"/>
  </r>
  <r>
    <x v="21"/>
    <x v="137"/>
    <x v="3"/>
    <n v="46.07"/>
    <n v="46.29"/>
    <n v="44.74"/>
    <n v="45.17"/>
    <n v="45.164462826908093"/>
    <n v="535051"/>
    <n v="3347"/>
    <n v="24165291"/>
    <n v="192247"/>
    <n v="35.93"/>
    <n v="1.55"/>
    <n v="-0.9"/>
    <x v="1"/>
    <x v="0"/>
  </r>
  <r>
    <x v="21"/>
    <x v="138"/>
    <x v="3"/>
    <n v="46.21"/>
    <n v="46.4"/>
    <n v="45"/>
    <n v="46.14"/>
    <n v="45.854247656598993"/>
    <n v="541734"/>
    <n v="3710"/>
    <n v="24840805"/>
    <n v="158604"/>
    <n v="29.28"/>
    <n v="1.4"/>
    <n v="-7.0000000000000007E-2"/>
    <x v="1"/>
    <x v="0"/>
  </r>
  <r>
    <x v="21"/>
    <x v="139"/>
    <x v="4"/>
    <n v="48.06"/>
    <n v="48.4"/>
    <n v="46.24"/>
    <n v="46.58"/>
    <n v="46.972271575261935"/>
    <n v="612368"/>
    <n v="3839"/>
    <n v="28764316"/>
    <n v="161088"/>
    <n v="26.31"/>
    <n v="2.16"/>
    <n v="-1.48"/>
    <x v="1"/>
    <x v="0"/>
  </r>
  <r>
    <x v="21"/>
    <x v="140"/>
    <x v="4"/>
    <n v="47.86"/>
    <n v="48.65"/>
    <n v="47.86"/>
    <n v="48.26"/>
    <n v="48.258563312275022"/>
    <n v="345865"/>
    <n v="1751"/>
    <n v="16690948"/>
    <n v="152123"/>
    <n v="43.98"/>
    <n v="0.79"/>
    <n v="0.4"/>
    <x v="0"/>
    <x v="0"/>
  </r>
  <r>
    <x v="21"/>
    <x v="141"/>
    <x v="4"/>
    <n v="48.05"/>
    <n v="48.37"/>
    <n v="46"/>
    <n v="47.76"/>
    <n v="47.240901148247417"/>
    <n v="827522"/>
    <n v="4549"/>
    <n v="39092885"/>
    <n v="185788"/>
    <n v="22.45"/>
    <n v="2.37"/>
    <n v="-0.28999999999999998"/>
    <x v="1"/>
    <x v="0"/>
  </r>
  <r>
    <x v="21"/>
    <x v="142"/>
    <x v="4"/>
    <n v="49.43"/>
    <n v="49.69"/>
    <n v="47.9"/>
    <n v="48.21"/>
    <n v="48.373318161224724"/>
    <n v="379644"/>
    <n v="3361"/>
    <n v="18364640"/>
    <n v="148229"/>
    <n v="39.04"/>
    <n v="1.79"/>
    <n v="-1.22"/>
    <x v="1"/>
    <x v="0"/>
  </r>
  <r>
    <x v="21"/>
    <x v="143"/>
    <x v="4"/>
    <n v="50.13"/>
    <n v="50.25"/>
    <n v="49.25"/>
    <n v="49.53"/>
    <n v="49.629857528643448"/>
    <n v="392149"/>
    <n v="2298"/>
    <n v="19462299"/>
    <n v="136825"/>
    <n v="34.89"/>
    <n v="1"/>
    <n v="-0.6"/>
    <x v="1"/>
    <x v="0"/>
  </r>
  <r>
    <x v="21"/>
    <x v="144"/>
    <x v="0"/>
    <n v="51"/>
    <n v="51.61"/>
    <n v="50.13"/>
    <n v="50.43"/>
    <n v="50.681838036792243"/>
    <n v="418947"/>
    <n v="2274"/>
    <n v="21233004"/>
    <n v="142611"/>
    <n v="34.04"/>
    <n v="1.48"/>
    <n v="-0.56999999999999995"/>
    <x v="1"/>
    <x v="0"/>
  </r>
  <r>
    <x v="21"/>
    <x v="145"/>
    <x v="0"/>
    <n v="51.67"/>
    <n v="51.75"/>
    <n v="50.46"/>
    <n v="50.9"/>
    <n v="51.028730589075415"/>
    <n v="330484"/>
    <n v="2273"/>
    <n v="16864179"/>
    <n v="138984"/>
    <n v="42.05"/>
    <n v="1.29"/>
    <n v="-0.77"/>
    <x v="1"/>
    <x v="0"/>
  </r>
  <r>
    <x v="21"/>
    <x v="146"/>
    <x v="0"/>
    <n v="50.42"/>
    <n v="52.4"/>
    <n v="50.4"/>
    <n v="51.47"/>
    <n v="51.324594467254492"/>
    <n v="505138"/>
    <n v="2696"/>
    <n v="25926003"/>
    <n v="169223"/>
    <n v="33.5"/>
    <n v="2"/>
    <n v="1.05"/>
    <x v="0"/>
    <x v="0"/>
  </r>
  <r>
    <x v="21"/>
    <x v="147"/>
    <x v="0"/>
    <n v="49.53"/>
    <n v="50.29"/>
    <n v="49.23"/>
    <n v="49.66"/>
    <n v="49.631779911328415"/>
    <n v="489221"/>
    <n v="2044"/>
    <n v="24280909"/>
    <n v="144002"/>
    <n v="29.43"/>
    <n v="1.06"/>
    <n v="0.13"/>
    <x v="0"/>
    <x v="0"/>
  </r>
  <r>
    <x v="21"/>
    <x v="148"/>
    <x v="0"/>
    <n v="49.53"/>
    <n v="50.18"/>
    <n v="48.7"/>
    <n v="48.88"/>
    <n v="49.319656942890745"/>
    <n v="174315"/>
    <n v="1341"/>
    <n v="8597156"/>
    <n v="60146"/>
    <n v="34.5"/>
    <n v="1.48"/>
    <n v="-0.65"/>
    <x v="1"/>
    <x v="0"/>
  </r>
  <r>
    <x v="21"/>
    <x v="149"/>
    <x v="0"/>
    <n v="51.47"/>
    <n v="52.12"/>
    <n v="50.04"/>
    <n v="50.3"/>
    <n v="51.230310144743612"/>
    <n v="283674"/>
    <n v="1416"/>
    <n v="14532707"/>
    <n v="54373"/>
    <n v="19.170000000000002"/>
    <n v="2.08"/>
    <n v="-1.17"/>
    <x v="1"/>
    <x v="0"/>
  </r>
  <r>
    <x v="21"/>
    <x v="150"/>
    <x v="2"/>
    <n v="50.09"/>
    <n v="51.6"/>
    <n v="49.49"/>
    <n v="50.96"/>
    <n v="50.581315369396798"/>
    <n v="486753"/>
    <n v="1701"/>
    <n v="24620607"/>
    <n v="88671"/>
    <n v="18.22"/>
    <n v="2.11"/>
    <n v="0.87"/>
    <x v="0"/>
    <x v="0"/>
  </r>
  <r>
    <x v="21"/>
    <x v="151"/>
    <x v="2"/>
    <n v="50"/>
    <n v="50.8"/>
    <n v="49.79"/>
    <n v="50.13"/>
    <n v="50.321426016716465"/>
    <n v="181737"/>
    <n v="1045"/>
    <n v="9145265"/>
    <n v="50365"/>
    <n v="27.71"/>
    <n v="1.01"/>
    <n v="0.13"/>
    <x v="0"/>
    <x v="0"/>
  </r>
  <r>
    <x v="21"/>
    <x v="152"/>
    <x v="2"/>
    <n v="49.57"/>
    <n v="50.38"/>
    <n v="49.46"/>
    <n v="50.09"/>
    <n v="49.972019332352907"/>
    <n v="569822"/>
    <n v="2364"/>
    <n v="28475156"/>
    <n v="149540"/>
    <n v="26.24"/>
    <n v="0.92"/>
    <n v="0.52"/>
    <x v="0"/>
    <x v="0"/>
  </r>
  <r>
    <x v="21"/>
    <x v="153"/>
    <x v="2"/>
    <n v="50.02"/>
    <n v="51.28"/>
    <n v="49"/>
    <n v="49.51"/>
    <n v="49.992514523514011"/>
    <n v="958790"/>
    <n v="3714"/>
    <n v="47932323"/>
    <n v="184701"/>
    <n v="19.260000000000002"/>
    <n v="2.2799999999999998"/>
    <n v="-0.51"/>
    <x v="1"/>
    <x v="0"/>
  </r>
  <r>
    <x v="21"/>
    <x v="154"/>
    <x v="2"/>
    <n v="49.02"/>
    <n v="51.35"/>
    <n v="47.42"/>
    <n v="50.01"/>
    <n v="49.698429758177831"/>
    <n v="608505"/>
    <n v="3156"/>
    <n v="30241743"/>
    <n v="92922"/>
    <n v="15.27"/>
    <n v="3.93"/>
    <n v="0.99"/>
    <x v="0"/>
    <x v="0"/>
  </r>
  <r>
    <x v="21"/>
    <x v="155"/>
    <x v="3"/>
    <n v="50.74"/>
    <n v="50.81"/>
    <n v="48.82"/>
    <n v="49.02"/>
    <n v="49.619533360556318"/>
    <n v="497129"/>
    <n v="3063"/>
    <n v="24667309"/>
    <n v="150720"/>
    <n v="30.32"/>
    <n v="1.99"/>
    <n v="-1.72"/>
    <x v="1"/>
    <x v="0"/>
  </r>
  <r>
    <x v="21"/>
    <x v="156"/>
    <x v="3"/>
    <n v="50.1"/>
    <n v="51"/>
    <n v="49.75"/>
    <n v="50.64"/>
    <n v="50.535260883171368"/>
    <n v="236466"/>
    <n v="1105"/>
    <n v="11949871"/>
    <n v="72242"/>
    <n v="30.55"/>
    <n v="1.25"/>
    <n v="0.54"/>
    <x v="0"/>
    <x v="0"/>
  </r>
  <r>
    <x v="21"/>
    <x v="157"/>
    <x v="3"/>
    <n v="51.01"/>
    <n v="51.29"/>
    <n v="49.36"/>
    <n v="50.25"/>
    <n v="50.087618122784939"/>
    <n v="302757"/>
    <n v="1423"/>
    <n v="15164377"/>
    <n v="95715"/>
    <n v="31.61"/>
    <n v="1.93"/>
    <n v="-0.76"/>
    <x v="1"/>
    <x v="0"/>
  </r>
  <r>
    <x v="21"/>
    <x v="158"/>
    <x v="3"/>
    <n v="52.14"/>
    <n v="52.28"/>
    <n v="50.77"/>
    <n v="51.14"/>
    <n v="51.564334610987828"/>
    <n v="743550"/>
    <n v="3684"/>
    <n v="38340661"/>
    <n v="232602"/>
    <n v="31.28"/>
    <n v="1.51"/>
    <n v="-1"/>
    <x v="1"/>
    <x v="0"/>
  </r>
  <r>
    <x v="21"/>
    <x v="159"/>
    <x v="3"/>
    <n v="50.95"/>
    <n v="53.66"/>
    <n v="50.7"/>
    <n v="52.61"/>
    <n v="52.54559337235014"/>
    <n v="742586"/>
    <n v="3188"/>
    <n v="39019622"/>
    <n v="193165"/>
    <n v="26.01"/>
    <n v="2.96"/>
    <n v="1.66"/>
    <x v="0"/>
    <x v="0"/>
  </r>
  <r>
    <x v="21"/>
    <x v="160"/>
    <x v="4"/>
    <n v="50.38"/>
    <n v="50.91"/>
    <n v="49.8"/>
    <n v="50.63"/>
    <n v="50.486679115159959"/>
    <n v="234031"/>
    <n v="1106"/>
    <n v="11815448"/>
    <n v="71028"/>
    <n v="30.35"/>
    <n v="1.1100000000000001"/>
    <n v="0.25"/>
    <x v="0"/>
    <x v="0"/>
  </r>
  <r>
    <x v="21"/>
    <x v="161"/>
    <x v="4"/>
    <n v="50.5"/>
    <n v="51.81"/>
    <n v="50.2"/>
    <n v="50.33"/>
    <n v="50.74855293182663"/>
    <n v="1172716"/>
    <n v="4149"/>
    <n v="59513640"/>
    <n v="248798"/>
    <n v="21.22"/>
    <n v="1.61"/>
    <n v="-0.17"/>
    <x v="1"/>
    <x v="0"/>
  </r>
  <r>
    <x v="21"/>
    <x v="162"/>
    <x v="4"/>
    <n v="52.59"/>
    <n v="52.59"/>
    <n v="49.23"/>
    <n v="49.92"/>
    <n v="50.062786946618964"/>
    <n v="1784304"/>
    <n v="7855"/>
    <n v="89327231"/>
    <n v="389454"/>
    <n v="21.83"/>
    <n v="3.36"/>
    <n v="-2.67"/>
    <x v="1"/>
    <x v="0"/>
  </r>
  <r>
    <x v="21"/>
    <x v="163"/>
    <x v="4"/>
    <n v="45.41"/>
    <n v="54.45"/>
    <n v="45.41"/>
    <n v="54.11"/>
    <n v="51.645515502517426"/>
    <n v="1400837"/>
    <n v="4279"/>
    <n v="72346949"/>
    <n v="579236"/>
    <n v="41.35"/>
    <n v="9.0399999999999991"/>
    <n v="8.6999999999999993"/>
    <x v="0"/>
    <x v="0"/>
  </r>
  <r>
    <x v="21"/>
    <x v="164"/>
    <x v="4"/>
    <n v="47.86"/>
    <n v="47.86"/>
    <n v="45.11"/>
    <n v="45.38"/>
    <n v="46.553358062255349"/>
    <n v="409507"/>
    <n v="2433"/>
    <n v="19063926"/>
    <n v="153149"/>
    <n v="37.4"/>
    <n v="2.75"/>
    <n v="-2.48"/>
    <x v="1"/>
    <x v="0"/>
  </r>
  <r>
    <x v="21"/>
    <x v="165"/>
    <x v="0"/>
    <n v="50.06"/>
    <n v="50.23"/>
    <n v="47.86"/>
    <n v="48.08"/>
    <n v="48.62521480592455"/>
    <n v="769881"/>
    <n v="4863"/>
    <n v="37435629"/>
    <n v="275566"/>
    <n v="35.79"/>
    <n v="2.37"/>
    <n v="-1.98"/>
    <x v="1"/>
    <x v="0"/>
  </r>
  <r>
    <x v="21"/>
    <x v="166"/>
    <x v="0"/>
    <n v="50.43"/>
    <n v="50.75"/>
    <n v="49.71"/>
    <n v="50.09"/>
    <n v="50.280146420703623"/>
    <n v="539268"/>
    <n v="2893"/>
    <n v="27114474"/>
    <n v="281392"/>
    <n v="52.18"/>
    <n v="1.04"/>
    <n v="-0.34"/>
    <x v="1"/>
    <x v="0"/>
  </r>
  <r>
    <x v="21"/>
    <x v="167"/>
    <x v="0"/>
    <n v="50.99"/>
    <n v="51"/>
    <n v="50.3"/>
    <n v="50.78"/>
    <n v="50.739785181610593"/>
    <n v="201007"/>
    <n v="883"/>
    <n v="10199052"/>
    <n v="43360"/>
    <n v="21.57"/>
    <n v="0.7"/>
    <n v="-0.21"/>
    <x v="1"/>
    <x v="0"/>
  </r>
  <r>
    <x v="21"/>
    <x v="168"/>
    <x v="0"/>
    <n v="51.01"/>
    <n v="51.62"/>
    <n v="50.41"/>
    <n v="51.09"/>
    <n v="51.006811984415997"/>
    <n v="290811"/>
    <n v="1219"/>
    <n v="14833342"/>
    <n v="127161"/>
    <n v="43.73"/>
    <n v="1.21"/>
    <n v="0.08"/>
    <x v="0"/>
    <x v="0"/>
  </r>
  <r>
    <x v="21"/>
    <x v="169"/>
    <x v="0"/>
    <n v="53.21"/>
    <n v="53.41"/>
    <n v="50.47"/>
    <n v="50.65"/>
    <n v="51.48794368210087"/>
    <n v="895630"/>
    <n v="4788"/>
    <n v="46114147"/>
    <n v="393850"/>
    <n v="43.97"/>
    <n v="2.94"/>
    <n v="-2.56"/>
    <x v="1"/>
    <x v="0"/>
  </r>
  <r>
    <x v="21"/>
    <x v="170"/>
    <x v="1"/>
    <n v="52.21"/>
    <n v="54.41"/>
    <n v="52.21"/>
    <n v="53.17"/>
    <n v="53.704075649237538"/>
    <n v="579834"/>
    <n v="2079"/>
    <n v="31139449"/>
    <n v="162809"/>
    <n v="28.08"/>
    <n v="2.2000000000000002"/>
    <n v="0.96"/>
    <x v="0"/>
    <x v="0"/>
  </r>
  <r>
    <x v="21"/>
    <x v="171"/>
    <x v="1"/>
    <n v="51.99"/>
    <n v="52.55"/>
    <n v="51.35"/>
    <n v="52.12"/>
    <n v="52.005238366073122"/>
    <n v="342855"/>
    <n v="1886"/>
    <n v="17830256"/>
    <n v="130160"/>
    <n v="37.96"/>
    <n v="1.2"/>
    <n v="0.13"/>
    <x v="0"/>
    <x v="0"/>
  </r>
  <r>
    <x v="21"/>
    <x v="172"/>
    <x v="1"/>
    <n v="51.65"/>
    <n v="52.15"/>
    <n v="51.21"/>
    <n v="51.91"/>
    <n v="51.840499083942923"/>
    <n v="149554"/>
    <n v="993"/>
    <n v="7752954"/>
    <n v="45469"/>
    <n v="30.4"/>
    <n v="0.94"/>
    <n v="0.26"/>
    <x v="0"/>
    <x v="0"/>
  </r>
  <r>
    <x v="21"/>
    <x v="173"/>
    <x v="2"/>
    <n v="50.4"/>
    <n v="51.91"/>
    <n v="50.4"/>
    <n v="51.72"/>
    <n v="51.194483715503516"/>
    <n v="190273"/>
    <n v="971"/>
    <n v="9740928"/>
    <n v="48579"/>
    <n v="25.53"/>
    <n v="1.51"/>
    <n v="1.32"/>
    <x v="0"/>
    <x v="0"/>
  </r>
  <r>
    <x v="21"/>
    <x v="174"/>
    <x v="2"/>
    <n v="51.35"/>
    <n v="51.6"/>
    <n v="50.1"/>
    <n v="50.56"/>
    <n v="50.895190037864985"/>
    <n v="252476"/>
    <n v="1423"/>
    <n v="12849814"/>
    <n v="81669"/>
    <n v="32.35"/>
    <n v="1.5"/>
    <n v="-0.79"/>
    <x v="1"/>
    <x v="0"/>
  </r>
  <r>
    <x v="21"/>
    <x v="175"/>
    <x v="3"/>
    <n v="51.41"/>
    <n v="51.95"/>
    <n v="51.03"/>
    <n v="51.32"/>
    <n v="51.511377216130306"/>
    <n v="285351"/>
    <n v="1039"/>
    <n v="14698823"/>
    <n v="53283"/>
    <n v="18.670000000000002"/>
    <n v="0.92"/>
    <n v="-0.09"/>
    <x v="1"/>
    <x v="0"/>
  </r>
  <r>
    <x v="21"/>
    <x v="176"/>
    <x v="3"/>
    <n v="52.48"/>
    <n v="52.82"/>
    <n v="51.37"/>
    <n v="51.47"/>
    <n v="52.052524607859098"/>
    <n v="466924"/>
    <n v="2703"/>
    <n v="24304573"/>
    <n v="135017"/>
    <n v="28.92"/>
    <n v="1.45"/>
    <n v="-1.01"/>
    <x v="1"/>
    <x v="0"/>
  </r>
  <r>
    <x v="21"/>
    <x v="177"/>
    <x v="3"/>
    <n v="51.69"/>
    <n v="52.1"/>
    <n v="51.34"/>
    <n v="51.73"/>
    <n v="51.702207095709568"/>
    <n v="436320"/>
    <n v="2617"/>
    <n v="22558707"/>
    <n v="122431"/>
    <n v="28.06"/>
    <n v="0.76"/>
    <n v="0.04"/>
    <x v="0"/>
    <x v="0"/>
  </r>
  <r>
    <x v="21"/>
    <x v="178"/>
    <x v="3"/>
    <n v="52.75"/>
    <n v="53.05"/>
    <n v="51.53"/>
    <n v="51.64"/>
    <n v="52.065796418204251"/>
    <n v="560836"/>
    <n v="3352"/>
    <n v="29200373"/>
    <n v="178504"/>
    <n v="31.83"/>
    <n v="1.52"/>
    <n v="-1.1100000000000001"/>
    <x v="1"/>
    <x v="0"/>
  </r>
  <r>
    <x v="21"/>
    <x v="179"/>
    <x v="4"/>
    <n v="53.22"/>
    <n v="53.68"/>
    <n v="52.09"/>
    <n v="52.44"/>
    <n v="52.857319037599346"/>
    <n v="527057"/>
    <n v="2890"/>
    <n v="27858820"/>
    <n v="147096"/>
    <n v="27.91"/>
    <n v="1.59"/>
    <n v="-0.78"/>
    <x v="1"/>
    <x v="0"/>
  </r>
  <r>
    <x v="21"/>
    <x v="180"/>
    <x v="4"/>
    <n v="52.58"/>
    <n v="53.6"/>
    <n v="52"/>
    <n v="53.22"/>
    <n v="52.950139396023737"/>
    <n v="273322"/>
    <n v="1120"/>
    <n v="14472438"/>
    <n v="70040"/>
    <n v="25.63"/>
    <n v="1.6"/>
    <n v="0.64"/>
    <x v="0"/>
    <x v="0"/>
  </r>
  <r>
    <x v="21"/>
    <x v="181"/>
    <x v="4"/>
    <n v="55.15"/>
    <n v="55.16"/>
    <n v="53.71"/>
    <n v="53.84"/>
    <n v="54.221322523612919"/>
    <n v="799774"/>
    <n v="3659"/>
    <n v="43364804"/>
    <n v="201683"/>
    <n v="25.22"/>
    <n v="1.45"/>
    <n v="-1.31"/>
    <x v="1"/>
    <x v="0"/>
  </r>
  <r>
    <x v="21"/>
    <x v="182"/>
    <x v="4"/>
    <n v="56"/>
    <n v="56.05"/>
    <n v="55.01"/>
    <n v="55.15"/>
    <n v="55.397971214943787"/>
    <n v="906651"/>
    <n v="2746"/>
    <n v="50226626"/>
    <n v="245019"/>
    <n v="27.02"/>
    <n v="1.04"/>
    <n v="-0.85"/>
    <x v="1"/>
    <x v="0"/>
  </r>
  <r>
    <x v="21"/>
    <x v="183"/>
    <x v="4"/>
    <n v="55.89"/>
    <n v="56.78"/>
    <n v="55.76"/>
    <n v="56.05"/>
    <n v="56.12909440017166"/>
    <n v="633823"/>
    <n v="2962"/>
    <n v="35575911"/>
    <n v="141154"/>
    <n v="22.27"/>
    <n v="1.02"/>
    <n v="0.16"/>
    <x v="0"/>
    <x v="0"/>
  </r>
  <r>
    <x v="21"/>
    <x v="184"/>
    <x v="0"/>
    <n v="57.01"/>
    <n v="57.6"/>
    <n v="54.45"/>
    <n v="55.69"/>
    <n v="55.523234322665068"/>
    <n v="1204382"/>
    <n v="5926"/>
    <n v="66871184"/>
    <n v="307019"/>
    <n v="25.49"/>
    <n v="3.15"/>
    <n v="-1.32"/>
    <x v="1"/>
    <x v="0"/>
  </r>
  <r>
    <x v="21"/>
    <x v="185"/>
    <x v="0"/>
    <n v="58"/>
    <n v="58.69"/>
    <n v="57.05"/>
    <n v="57.68"/>
    <n v="57.476218945725385"/>
    <n v="558659"/>
    <n v="2385"/>
    <n v="32109607"/>
    <n v="119020"/>
    <n v="21.3"/>
    <n v="1.64"/>
    <n v="-0.32"/>
    <x v="1"/>
    <x v="0"/>
  </r>
  <r>
    <x v="21"/>
    <x v="186"/>
    <x v="0"/>
    <n v="58.02"/>
    <n v="59.5"/>
    <n v="57.21"/>
    <n v="57.56"/>
    <n v="58.087511435508034"/>
    <n v="1161951"/>
    <n v="4137"/>
    <n v="67494842"/>
    <n v="316972"/>
    <n v="27.28"/>
    <n v="2.29"/>
    <n v="-0.46"/>
    <x v="1"/>
    <x v="0"/>
  </r>
  <r>
    <x v="21"/>
    <x v="187"/>
    <x v="0"/>
    <n v="57.4"/>
    <n v="57.99"/>
    <n v="56.69"/>
    <n v="56.85"/>
    <n v="57.120473993514743"/>
    <n v="259666"/>
    <n v="1240"/>
    <n v="14832245"/>
    <n v="50379"/>
    <n v="19.399999999999999"/>
    <n v="1.3"/>
    <n v="-0.55000000000000004"/>
    <x v="1"/>
    <x v="0"/>
  </r>
  <r>
    <x v="21"/>
    <x v="188"/>
    <x v="0"/>
    <n v="58.24"/>
    <n v="58.31"/>
    <n v="57.34"/>
    <n v="57.44"/>
    <n v="57.739674315586839"/>
    <n v="279473"/>
    <n v="1501"/>
    <n v="16136680"/>
    <n v="92623"/>
    <n v="33.14"/>
    <n v="0.97"/>
    <n v="-0.8"/>
    <x v="1"/>
    <x v="0"/>
  </r>
  <r>
    <x v="21"/>
    <x v="189"/>
    <x v="1"/>
    <n v="57.88"/>
    <n v="59.7"/>
    <n v="57.31"/>
    <n v="57.83"/>
    <n v="58.347903175662559"/>
    <n v="942449"/>
    <n v="4055"/>
    <n v="54989923"/>
    <n v="243271"/>
    <n v="25.81"/>
    <n v="2.39"/>
    <n v="-0.05"/>
    <x v="1"/>
    <x v="0"/>
  </r>
  <r>
    <x v="21"/>
    <x v="190"/>
    <x v="1"/>
    <n v="59.85"/>
    <n v="59.9"/>
    <n v="57.25"/>
    <n v="57.84"/>
    <n v="58.10175978344796"/>
    <n v="1677195"/>
    <n v="7483"/>
    <n v="97447981"/>
    <n v="503810"/>
    <n v="30.04"/>
    <n v="2.65"/>
    <n v="-2.0099999999999998"/>
    <x v="1"/>
    <x v="0"/>
  </r>
  <r>
    <x v="21"/>
    <x v="191"/>
    <x v="1"/>
    <n v="54.9"/>
    <n v="59.5"/>
    <n v="54.34"/>
    <n v="58.98"/>
    <n v="57.702070152165135"/>
    <n v="2395621"/>
    <n v="7047"/>
    <n v="138232291"/>
    <n v="617109"/>
    <n v="25.76"/>
    <n v="5.16"/>
    <n v="4.08"/>
    <x v="0"/>
    <x v="0"/>
  </r>
  <r>
    <x v="21"/>
    <x v="192"/>
    <x v="1"/>
    <n v="53.57"/>
    <n v="55.16"/>
    <n v="53.45"/>
    <n v="54.44"/>
    <n v="54.439593555287686"/>
    <n v="353406"/>
    <n v="1839"/>
    <n v="19239279"/>
    <n v="88468"/>
    <n v="25.03"/>
    <n v="1.71"/>
    <n v="0.87"/>
    <x v="0"/>
    <x v="0"/>
  </r>
  <r>
    <x v="21"/>
    <x v="193"/>
    <x v="1"/>
    <n v="53.83"/>
    <n v="53.85"/>
    <n v="52.9"/>
    <n v="53.37"/>
    <n v="53.302110798090666"/>
    <n v="598115"/>
    <n v="2719"/>
    <n v="31880792"/>
    <n v="200028"/>
    <n v="33.44"/>
    <n v="0.95"/>
    <n v="-0.46"/>
    <x v="1"/>
    <x v="0"/>
  </r>
  <r>
    <x v="21"/>
    <x v="194"/>
    <x v="2"/>
    <n v="54.9"/>
    <n v="55.35"/>
    <n v="52.56"/>
    <n v="53.84"/>
    <n v="53.770562236039027"/>
    <n v="753189"/>
    <n v="4605"/>
    <n v="40499396"/>
    <n v="212927"/>
    <n v="28.27"/>
    <n v="2.79"/>
    <n v="-1.06"/>
    <x v="1"/>
    <x v="0"/>
  </r>
  <r>
    <x v="21"/>
    <x v="195"/>
    <x v="2"/>
    <n v="53.4"/>
    <n v="54.96"/>
    <n v="53.39"/>
    <n v="54.61"/>
    <n v="54.495290892281055"/>
    <n v="561359"/>
    <n v="2449"/>
    <n v="30591422"/>
    <n v="146246"/>
    <n v="26.05"/>
    <n v="1.57"/>
    <n v="1.21"/>
    <x v="0"/>
    <x v="0"/>
  </r>
  <r>
    <x v="21"/>
    <x v="196"/>
    <x v="2"/>
    <n v="52.61"/>
    <n v="53.85"/>
    <n v="52.61"/>
    <n v="53.03"/>
    <n v="53.105687800648262"/>
    <n v="484370"/>
    <n v="2792"/>
    <n v="25722802"/>
    <n v="175842"/>
    <n v="36.299999999999997"/>
    <n v="1.24"/>
    <n v="0.42"/>
    <x v="0"/>
    <x v="0"/>
  </r>
  <r>
    <x v="21"/>
    <x v="197"/>
    <x v="2"/>
    <n v="52.71"/>
    <n v="52.85"/>
    <n v="52.15"/>
    <n v="52.46"/>
    <n v="52.48940032444704"/>
    <n v="217601"/>
    <n v="1213"/>
    <n v="11421746"/>
    <n v="45225"/>
    <n v="20.78"/>
    <n v="0.7"/>
    <n v="-0.25"/>
    <x v="1"/>
    <x v="0"/>
  </r>
  <r>
    <x v="21"/>
    <x v="198"/>
    <x v="2"/>
    <n v="51.66"/>
    <n v="54.1"/>
    <n v="51.5"/>
    <n v="52.28"/>
    <n v="52.657111324431362"/>
    <n v="1217783"/>
    <n v="4783"/>
    <n v="64124935"/>
    <n v="526642"/>
    <n v="43.25"/>
    <n v="2.6"/>
    <n v="0.62"/>
    <x v="0"/>
    <x v="0"/>
  </r>
  <r>
    <x v="21"/>
    <x v="199"/>
    <x v="3"/>
    <n v="49.81"/>
    <n v="50.7"/>
    <n v="49.5"/>
    <n v="50.32"/>
    <n v="50.284113406532626"/>
    <n v="318218"/>
    <n v="1470"/>
    <n v="16001310"/>
    <n v="43419"/>
    <n v="13.64"/>
    <n v="1.2"/>
    <n v="0.51"/>
    <x v="0"/>
    <x v="0"/>
  </r>
  <r>
    <x v="21"/>
    <x v="200"/>
    <x v="3"/>
    <n v="51.13"/>
    <n v="51.16"/>
    <n v="49.4"/>
    <n v="49.78"/>
    <n v="49.952549458174872"/>
    <n v="593734"/>
    <n v="3530"/>
    <n v="29658527"/>
    <n v="210795"/>
    <n v="35.5"/>
    <n v="1.76"/>
    <n v="-1.35"/>
    <x v="1"/>
    <x v="0"/>
  </r>
  <r>
    <x v="21"/>
    <x v="201"/>
    <x v="3"/>
    <n v="50.5"/>
    <n v="52.25"/>
    <n v="50.02"/>
    <n v="51.2"/>
    <n v="51.421185143644927"/>
    <n v="684744"/>
    <n v="2514"/>
    <n v="35210348"/>
    <n v="77388"/>
    <n v="11.3"/>
    <n v="2.23"/>
    <n v="0.7"/>
    <x v="0"/>
    <x v="0"/>
  </r>
  <r>
    <x v="21"/>
    <x v="202"/>
    <x v="3"/>
    <n v="50.09"/>
    <n v="51.1"/>
    <n v="48.6"/>
    <n v="49.87"/>
    <n v="49.897008778080313"/>
    <n v="623257"/>
    <n v="2604"/>
    <n v="31098660"/>
    <n v="61757"/>
    <n v="9.91"/>
    <n v="2.5"/>
    <n v="-0.22"/>
    <x v="1"/>
    <x v="0"/>
  </r>
  <r>
    <x v="21"/>
    <x v="203"/>
    <x v="4"/>
    <n v="49.59"/>
    <n v="50.8"/>
    <n v="49.13"/>
    <n v="49.53"/>
    <n v="49.790367562085798"/>
    <n v="678416"/>
    <n v="2405"/>
    <n v="33778582"/>
    <n v="94538"/>
    <n v="13.94"/>
    <n v="1.67"/>
    <n v="-0.06"/>
    <x v="1"/>
    <x v="0"/>
  </r>
  <r>
    <x v="21"/>
    <x v="204"/>
    <x v="4"/>
    <n v="51"/>
    <n v="51.39"/>
    <n v="49.14"/>
    <n v="49.27"/>
    <n v="50.037374971665891"/>
    <n v="383813"/>
    <n v="2108"/>
    <n v="19204995"/>
    <n v="143479"/>
    <n v="37.380000000000003"/>
    <n v="2.25"/>
    <n v="-1.73"/>
    <x v="1"/>
    <x v="0"/>
  </r>
  <r>
    <x v="21"/>
    <x v="205"/>
    <x v="4"/>
    <n v="52.61"/>
    <n v="53.25"/>
    <n v="51.16"/>
    <n v="51.34"/>
    <n v="52.198212383462796"/>
    <n v="257214"/>
    <n v="1452"/>
    <n v="13426111"/>
    <n v="73016"/>
    <n v="28.39"/>
    <n v="2.09"/>
    <n v="-1.27"/>
    <x v="1"/>
    <x v="0"/>
  </r>
  <r>
    <x v="21"/>
    <x v="206"/>
    <x v="4"/>
    <n v="53.06"/>
    <n v="53.5"/>
    <n v="52.17"/>
    <n v="52.6"/>
    <n v="52.812378819533166"/>
    <n v="532264"/>
    <n v="3407"/>
    <n v="28110128"/>
    <n v="130691"/>
    <n v="24.55"/>
    <n v="1.33"/>
    <n v="-0.46"/>
    <x v="1"/>
    <x v="0"/>
  </r>
  <r>
    <x v="21"/>
    <x v="207"/>
    <x v="0"/>
    <n v="54.59"/>
    <n v="54.7"/>
    <n v="52.94"/>
    <n v="53.15"/>
    <n v="53.719511255010794"/>
    <n v="389160"/>
    <n v="2072"/>
    <n v="20905485"/>
    <n v="117395"/>
    <n v="30.17"/>
    <n v="1.76"/>
    <n v="-1.44"/>
    <x v="1"/>
    <x v="0"/>
  </r>
  <r>
    <x v="21"/>
    <x v="208"/>
    <x v="0"/>
    <n v="55.45"/>
    <n v="56.39"/>
    <n v="54.65"/>
    <n v="54.85"/>
    <n v="55.630692252959108"/>
    <n v="832008"/>
    <n v="3566"/>
    <n v="46285181"/>
    <n v="300090"/>
    <n v="36.07"/>
    <n v="1.74"/>
    <n v="-0.6"/>
    <x v="1"/>
    <x v="0"/>
  </r>
  <r>
    <x v="21"/>
    <x v="209"/>
    <x v="0"/>
    <n v="54.54"/>
    <n v="55.3"/>
    <n v="53.91"/>
    <n v="55.13"/>
    <n v="54.694229901045674"/>
    <n v="573699"/>
    <n v="3132"/>
    <n v="31378025"/>
    <n v="193393"/>
    <n v="33.71"/>
    <n v="1.39"/>
    <n v="0.59"/>
    <x v="0"/>
    <x v="0"/>
  </r>
  <r>
    <x v="21"/>
    <x v="210"/>
    <x v="0"/>
    <n v="53.26"/>
    <n v="54.46"/>
    <n v="52.6"/>
    <n v="54.19"/>
    <n v="53.718825130276663"/>
    <n v="327764"/>
    <n v="1604"/>
    <n v="17607097"/>
    <n v="93418"/>
    <n v="28.5"/>
    <n v="1.86"/>
    <n v="0.93"/>
    <x v="0"/>
    <x v="0"/>
  </r>
  <r>
    <x v="21"/>
    <x v="211"/>
    <x v="0"/>
    <n v="54.95"/>
    <n v="54.95"/>
    <n v="52.86"/>
    <n v="53.15"/>
    <n v="53.428511847236017"/>
    <n v="445969"/>
    <n v="3691"/>
    <n v="23827460"/>
    <n v="152648"/>
    <n v="34.229999999999997"/>
    <n v="2.09"/>
    <n v="-1.8"/>
    <x v="1"/>
    <x v="0"/>
  </r>
  <r>
    <x v="21"/>
    <x v="212"/>
    <x v="1"/>
    <n v="54.99"/>
    <n v="55.41"/>
    <n v="54.55"/>
    <n v="54.98"/>
    <n v="54.92476312883079"/>
    <n v="154831"/>
    <n v="1268"/>
    <n v="8504056"/>
    <n v="77597"/>
    <n v="50.12"/>
    <n v="0.86"/>
    <n v="-0.01"/>
    <x v="1"/>
    <x v="0"/>
  </r>
  <r>
    <x v="21"/>
    <x v="213"/>
    <x v="2"/>
    <n v="53.99"/>
    <n v="55.39"/>
    <n v="53.5"/>
    <n v="54.44"/>
    <n v="54.60635819173384"/>
    <n v="627474"/>
    <n v="3513"/>
    <n v="34264070"/>
    <n v="143080"/>
    <n v="22.8"/>
    <n v="1.89"/>
    <n v="0.45"/>
    <x v="0"/>
    <x v="0"/>
  </r>
  <r>
    <x v="21"/>
    <x v="214"/>
    <x v="2"/>
    <n v="52.65"/>
    <n v="54.62"/>
    <n v="52.05"/>
    <n v="54.32"/>
    <n v="53.567653218586194"/>
    <n v="507086"/>
    <n v="1859"/>
    <n v="27163407"/>
    <n v="136251"/>
    <n v="26.87"/>
    <n v="2.57"/>
    <n v="1.67"/>
    <x v="0"/>
    <x v="0"/>
  </r>
  <r>
    <x v="21"/>
    <x v="215"/>
    <x v="2"/>
    <n v="51.31"/>
    <n v="52.95"/>
    <n v="50.75"/>
    <n v="52.64"/>
    <n v="51.937075969946619"/>
    <n v="529591"/>
    <n v="2944"/>
    <n v="27505408"/>
    <n v="205661"/>
    <n v="38.83"/>
    <n v="2.2000000000000002"/>
    <n v="1.33"/>
    <x v="0"/>
    <x v="0"/>
  </r>
  <r>
    <x v="21"/>
    <x v="216"/>
    <x v="2"/>
    <n v="49.51"/>
    <n v="51.68"/>
    <n v="49.51"/>
    <n v="51.09"/>
    <n v="50.906385648581981"/>
    <n v="371364"/>
    <n v="1991"/>
    <n v="18904799"/>
    <n v="67023"/>
    <n v="18.05"/>
    <n v="2.17"/>
    <n v="1.58"/>
    <x v="0"/>
    <x v="0"/>
  </r>
  <r>
    <x v="21"/>
    <x v="217"/>
    <x v="3"/>
    <n v="51.7"/>
    <n v="51.7"/>
    <n v="49.38"/>
    <n v="50.14"/>
    <n v="50.294484391427858"/>
    <n v="638207"/>
    <n v="2485"/>
    <n v="32098292"/>
    <n v="211521"/>
    <n v="33.14"/>
    <n v="2.3199999999999998"/>
    <n v="-1.56"/>
    <x v="1"/>
    <x v="0"/>
  </r>
  <r>
    <x v="21"/>
    <x v="218"/>
    <x v="3"/>
    <n v="52.7"/>
    <n v="53.59"/>
    <n v="51.5"/>
    <n v="51.64"/>
    <n v="52.27128548675455"/>
    <n v="533051"/>
    <n v="3171"/>
    <n v="27863261"/>
    <n v="106208"/>
    <n v="19.920000000000002"/>
    <n v="2.09"/>
    <n v="-1.06"/>
    <x v="1"/>
    <x v="0"/>
  </r>
  <r>
    <x v="21"/>
    <x v="219"/>
    <x v="3"/>
    <n v="50.27"/>
    <n v="52.97"/>
    <n v="48.49"/>
    <n v="52.66"/>
    <n v="51.512161579382841"/>
    <n v="711873"/>
    <n v="3216"/>
    <n v="36670117"/>
    <n v="124243"/>
    <n v="17.45"/>
    <n v="4.4800000000000004"/>
    <n v="2.39"/>
    <x v="0"/>
    <x v="0"/>
  </r>
  <r>
    <x v="21"/>
    <x v="220"/>
    <x v="3"/>
    <n v="53.11"/>
    <n v="53.44"/>
    <n v="49.74"/>
    <n v="50.17"/>
    <n v="51.018786187123645"/>
    <n v="698971"/>
    <n v="2894"/>
    <n v="35660652"/>
    <n v="140758"/>
    <n v="20.14"/>
    <n v="3.7"/>
    <n v="-2.94"/>
    <x v="1"/>
    <x v="0"/>
  </r>
  <r>
    <x v="21"/>
    <x v="221"/>
    <x v="3"/>
    <n v="55.55"/>
    <n v="55.83"/>
    <n v="52.95"/>
    <n v="53.28"/>
    <n v="54.403251443949578"/>
    <n v="444787"/>
    <n v="2432"/>
    <n v="24197859"/>
    <n v="135511"/>
    <n v="30.47"/>
    <n v="2.88"/>
    <n v="-2.27"/>
    <x v="1"/>
    <x v="0"/>
  </r>
  <r>
    <x v="21"/>
    <x v="222"/>
    <x v="4"/>
    <n v="55.99"/>
    <n v="56.55"/>
    <n v="54.77"/>
    <n v="55.49"/>
    <n v="55.541957982041261"/>
    <n v="350136"/>
    <n v="1892"/>
    <n v="19447239"/>
    <n v="85025"/>
    <n v="24.28"/>
    <n v="1.78"/>
    <n v="-0.5"/>
    <x v="1"/>
    <x v="0"/>
  </r>
  <r>
    <x v="21"/>
    <x v="223"/>
    <x v="4"/>
    <n v="54.99"/>
    <n v="56.51"/>
    <n v="53.8"/>
    <n v="55.92"/>
    <n v="55.257112856135322"/>
    <n v="507602"/>
    <n v="2389"/>
    <n v="28048621"/>
    <n v="135888"/>
    <n v="26.77"/>
    <n v="2.71"/>
    <n v="0.93"/>
    <x v="0"/>
    <x v="0"/>
  </r>
  <r>
    <x v="21"/>
    <x v="224"/>
    <x v="4"/>
    <n v="54.14"/>
    <n v="55.2"/>
    <n v="54.02"/>
    <n v="54.6"/>
    <n v="54.60282258064516"/>
    <n v="352656"/>
    <n v="2419"/>
    <n v="19256013"/>
    <n v="140052"/>
    <n v="39.71"/>
    <n v="1.18"/>
    <n v="0.46"/>
    <x v="0"/>
    <x v="0"/>
  </r>
  <r>
    <x v="21"/>
    <x v="225"/>
    <x v="4"/>
    <n v="54.3"/>
    <n v="54.41"/>
    <n v="53.74"/>
    <n v="54.17"/>
    <n v="54.037431967122068"/>
    <n v="198066"/>
    <n v="973"/>
    <n v="10702978"/>
    <n v="75704"/>
    <n v="38.22"/>
    <n v="0.67"/>
    <n v="-0.13"/>
    <x v="1"/>
    <x v="0"/>
  </r>
  <r>
    <x v="21"/>
    <x v="226"/>
    <x v="4"/>
    <n v="54.6"/>
    <n v="55.08"/>
    <n v="54"/>
    <n v="54.06"/>
    <n v="54.413191191554439"/>
    <n v="270059"/>
    <n v="1706"/>
    <n v="14694772"/>
    <n v="55348"/>
    <n v="20.49"/>
    <n v="1.08"/>
    <n v="-0.54"/>
    <x v="1"/>
    <x v="0"/>
  </r>
  <r>
    <x v="21"/>
    <x v="227"/>
    <x v="0"/>
    <n v="54.01"/>
    <n v="54.65"/>
    <n v="53.91"/>
    <n v="54.27"/>
    <n v="54.21407510708238"/>
    <n v="301170"/>
    <n v="2568"/>
    <n v="16327653"/>
    <n v="104235"/>
    <n v="34.61"/>
    <n v="0.74"/>
    <n v="0.26"/>
    <x v="0"/>
    <x v="0"/>
  </r>
  <r>
    <x v="21"/>
    <x v="228"/>
    <x v="0"/>
    <n v="55.11"/>
    <n v="55.46"/>
    <n v="54.25"/>
    <n v="54.52"/>
    <n v="54.867353743197704"/>
    <n v="167958"/>
    <n v="1046"/>
    <n v="9215411"/>
    <n v="55290"/>
    <n v="32.92"/>
    <n v="1.21"/>
    <n v="-0.59"/>
    <x v="1"/>
    <x v="0"/>
  </r>
  <r>
    <x v="21"/>
    <x v="229"/>
    <x v="0"/>
    <n v="55.8"/>
    <n v="55.8"/>
    <n v="54.66"/>
    <n v="54.89"/>
    <n v="55.080477147699568"/>
    <n v="355194"/>
    <n v="1457"/>
    <n v="19564255"/>
    <n v="80068"/>
    <n v="22.54"/>
    <n v="1.1399999999999999"/>
    <n v="-0.91"/>
    <x v="1"/>
    <x v="0"/>
  </r>
  <r>
    <x v="21"/>
    <x v="230"/>
    <x v="0"/>
    <n v="52.61"/>
    <n v="55.06"/>
    <n v="52.2"/>
    <n v="54.69"/>
    <n v="53.686568313570021"/>
    <n v="701215"/>
    <n v="4427"/>
    <n v="37645827"/>
    <n v="250793"/>
    <n v="35.770000000000003"/>
    <n v="2.86"/>
    <n v="2.08"/>
    <x v="0"/>
    <x v="0"/>
  </r>
  <r>
    <x v="21"/>
    <x v="231"/>
    <x v="0"/>
    <n v="55.67"/>
    <n v="56.34"/>
    <n v="52.15"/>
    <n v="52.63"/>
    <n v="53.643145950509783"/>
    <n v="1172555"/>
    <n v="8737"/>
    <n v="62899539"/>
    <n v="428066"/>
    <n v="36.51"/>
    <n v="4.1900000000000004"/>
    <n v="-3.04"/>
    <x v="1"/>
    <x v="0"/>
  </r>
  <r>
    <x v="21"/>
    <x v="232"/>
    <x v="1"/>
    <n v="56.49"/>
    <n v="56.82"/>
    <n v="54.66"/>
    <n v="55.66"/>
    <n v="55.984115218040181"/>
    <n v="505893"/>
    <n v="2229"/>
    <n v="28321972"/>
    <n v="107678"/>
    <n v="21.28"/>
    <n v="2.16"/>
    <n v="-0.83"/>
    <x v="1"/>
    <x v="0"/>
  </r>
  <r>
    <x v="21"/>
    <x v="233"/>
    <x v="1"/>
    <n v="56.51"/>
    <n v="57.18"/>
    <n v="55.9"/>
    <n v="56.12"/>
    <n v="56.472912230599249"/>
    <n v="795562"/>
    <n v="7132"/>
    <n v="44927703"/>
    <n v="329219"/>
    <n v="41.38"/>
    <n v="1.28"/>
    <n v="-0.39"/>
    <x v="1"/>
    <x v="0"/>
  </r>
  <r>
    <x v="21"/>
    <x v="234"/>
    <x v="1"/>
    <n v="57.71"/>
    <n v="58.07"/>
    <n v="57.35"/>
    <n v="57.62"/>
    <n v="57.719547334154498"/>
    <n v="181856"/>
    <n v="1417"/>
    <n v="10496646"/>
    <n v="63642"/>
    <n v="35"/>
    <n v="0.72"/>
    <n v="-0.09"/>
    <x v="1"/>
    <x v="0"/>
  </r>
  <r>
    <x v="21"/>
    <x v="235"/>
    <x v="2"/>
    <n v="58"/>
    <n v="58.15"/>
    <n v="57.55"/>
    <n v="57.71"/>
    <n v="57.789933445641736"/>
    <n v="300957"/>
    <n v="1721"/>
    <n v="17392285"/>
    <n v="91563"/>
    <n v="30.42"/>
    <n v="0.6"/>
    <n v="-0.28999999999999998"/>
    <x v="1"/>
    <x v="0"/>
  </r>
  <r>
    <x v="21"/>
    <x v="236"/>
    <x v="3"/>
    <n v="58.67"/>
    <n v="59.55"/>
    <n v="58"/>
    <n v="58.32"/>
    <n v="58.780727127373424"/>
    <n v="868101"/>
    <n v="5268"/>
    <n v="51027608"/>
    <n v="294353"/>
    <n v="33.909999999999997"/>
    <n v="1.55"/>
    <n v="-0.35"/>
    <x v="1"/>
    <x v="0"/>
  </r>
  <r>
    <x v="21"/>
    <x v="237"/>
    <x v="3"/>
    <n v="58.92"/>
    <n v="59.39"/>
    <n v="57.93"/>
    <n v="58.81"/>
    <n v="58.659276369315364"/>
    <n v="534665"/>
    <n v="1578"/>
    <n v="31363062"/>
    <n v="124510"/>
    <n v="23.29"/>
    <n v="1.46"/>
    <n v="-0.11"/>
    <x v="1"/>
    <x v="0"/>
  </r>
  <r>
    <x v="21"/>
    <x v="238"/>
    <x v="3"/>
    <n v="60"/>
    <n v="60"/>
    <n v="58.33"/>
    <n v="58.58"/>
    <n v="58.804339897884759"/>
    <n v="323556"/>
    <n v="1527"/>
    <n v="19026497"/>
    <n v="132674"/>
    <n v="41"/>
    <n v="1.67"/>
    <n v="-1.42"/>
    <x v="1"/>
    <x v="0"/>
  </r>
  <r>
    <x v="21"/>
    <x v="239"/>
    <x v="3"/>
    <n v="61.28"/>
    <n v="61.5"/>
    <n v="59.22"/>
    <n v="59.6"/>
    <n v="60.24959010442506"/>
    <n v="661144"/>
    <n v="3405"/>
    <n v="39833655"/>
    <n v="259491"/>
    <n v="39.25"/>
    <n v="2.2799999999999998"/>
    <n v="-1.68"/>
    <x v="1"/>
    <x v="0"/>
  </r>
  <r>
    <x v="21"/>
    <x v="240"/>
    <x v="3"/>
    <n v="58.69"/>
    <n v="61.77"/>
    <n v="58.21"/>
    <n v="61.04"/>
    <n v="60.333571111603199"/>
    <n v="2285042"/>
    <n v="9933"/>
    <n v="137864744"/>
    <n v="1145718"/>
    <n v="50.14"/>
    <n v="3.56"/>
    <n v="2.35"/>
    <x v="0"/>
    <x v="0"/>
  </r>
  <r>
    <x v="21"/>
    <x v="241"/>
    <x v="4"/>
    <n v="58.81"/>
    <n v="58.81"/>
    <n v="57.24"/>
    <n v="58.46"/>
    <n v="58.152377626838664"/>
    <n v="595678"/>
    <n v="4883"/>
    <n v="34640092"/>
    <n v="219211"/>
    <n v="36.799999999999997"/>
    <n v="1.57"/>
    <n v="-0.35"/>
    <x v="1"/>
    <x v="0"/>
  </r>
  <r>
    <x v="21"/>
    <x v="242"/>
    <x v="4"/>
    <n v="59.28"/>
    <n v="59.64"/>
    <n v="57.08"/>
    <n v="57.46"/>
    <n v="57.888989497492226"/>
    <n v="776386"/>
    <n v="6618"/>
    <n v="44944201"/>
    <n v="282642"/>
    <n v="36.4"/>
    <n v="2.56"/>
    <n v="-1.82"/>
    <x v="1"/>
    <x v="0"/>
  </r>
  <r>
    <x v="21"/>
    <x v="243"/>
    <x v="4"/>
    <n v="58.2"/>
    <n v="59.54"/>
    <n v="57.73"/>
    <n v="59.01"/>
    <n v="58.561519525082815"/>
    <n v="876616"/>
    <n v="4758"/>
    <n v="51335965"/>
    <n v="427878"/>
    <n v="48.81"/>
    <n v="1.81"/>
    <n v="0.81"/>
    <x v="0"/>
    <x v="0"/>
  </r>
  <r>
    <x v="21"/>
    <x v="244"/>
    <x v="4"/>
    <n v="59.45"/>
    <n v="59.8"/>
    <n v="58.12"/>
    <n v="58.23"/>
    <n v="58.50847377965431"/>
    <n v="255317"/>
    <n v="1650"/>
    <n v="14938208"/>
    <n v="118074"/>
    <n v="46.25"/>
    <n v="1.68"/>
    <n v="-1.22"/>
    <x v="1"/>
    <x v="0"/>
  </r>
  <r>
    <x v="21"/>
    <x v="245"/>
    <x v="4"/>
    <n v="59.82"/>
    <n v="60.53"/>
    <n v="59.17"/>
    <n v="59.44"/>
    <n v="59.749945279838904"/>
    <n v="365496"/>
    <n v="2631"/>
    <n v="21838366"/>
    <n v="156976"/>
    <n v="42.95"/>
    <n v="1.36"/>
    <n v="-0.38"/>
    <x v="1"/>
    <x v="0"/>
  </r>
  <r>
    <x v="21"/>
    <x v="246"/>
    <x v="0"/>
    <n v="57.65"/>
    <n v="60.75"/>
    <n v="57.52"/>
    <n v="59.43"/>
    <n v="59.339719027607558"/>
    <n v="1445836"/>
    <n v="7439"/>
    <n v="85795502"/>
    <n v="482756"/>
    <n v="33.39"/>
    <n v="3.23"/>
    <n v="1.78"/>
    <x v="0"/>
    <x v="0"/>
  </r>
  <r>
    <x v="21"/>
    <x v="247"/>
    <x v="0"/>
    <n v="57.83"/>
    <n v="58.08"/>
    <n v="57"/>
    <n v="57.57"/>
    <n v="57.387178153946884"/>
    <n v="623124"/>
    <n v="4382"/>
    <n v="35759328"/>
    <n v="205273"/>
    <n v="32.94"/>
    <n v="1.08"/>
    <n v="-0.26"/>
    <x v="1"/>
    <x v="0"/>
  </r>
  <r>
    <x v="21"/>
    <x v="248"/>
    <x v="0"/>
    <n v="58.62"/>
    <n v="58.62"/>
    <n v="57"/>
    <n v="57.5"/>
    <n v="57.928228783744316"/>
    <n v="380027"/>
    <n v="2308"/>
    <n v="22014291"/>
    <n v="72170"/>
    <n v="18.989999999999998"/>
    <n v="1.62"/>
    <n v="-1.1200000000000001"/>
    <x v="1"/>
    <x v="0"/>
  </r>
  <r>
    <x v="21"/>
    <x v="249"/>
    <x v="0"/>
    <n v="57.39"/>
    <n v="58.5"/>
    <n v="57.39"/>
    <n v="58.22"/>
    <n v="58.089427660195391"/>
    <n v="575672"/>
    <n v="3957"/>
    <n v="33440457"/>
    <n v="167658"/>
    <n v="29.12"/>
    <n v="1.1100000000000001"/>
    <n v="0.83"/>
    <x v="0"/>
    <x v="0"/>
  </r>
  <r>
    <x v="22"/>
    <x v="0"/>
    <x v="0"/>
    <n v="747.05"/>
    <n v="756"/>
    <n v="746.5"/>
    <n v="751.15"/>
    <n v="751.67979355393675"/>
    <n v="37201"/>
    <n v="1128"/>
    <n v="27963240"/>
    <m/>
    <m/>
    <n v="9.5"/>
    <n v="4.0999999999999996"/>
    <x v="0"/>
    <x v="0"/>
  </r>
  <r>
    <x v="22"/>
    <x v="1"/>
    <x v="0"/>
    <n v="752.85"/>
    <n v="755"/>
    <n v="745.2"/>
    <n v="746.05"/>
    <n v="748.20447910965152"/>
    <n v="43848"/>
    <n v="1529"/>
    <n v="32807270"/>
    <n v="20766"/>
    <n v="47.36"/>
    <n v="9.8000000000000007"/>
    <n v="-6.8"/>
    <x v="1"/>
    <x v="0"/>
  </r>
  <r>
    <x v="22"/>
    <x v="2"/>
    <x v="0"/>
    <n v="754.15"/>
    <n v="762.7"/>
    <n v="746.9"/>
    <n v="750.45"/>
    <n v="752.47694265069492"/>
    <n v="83314"/>
    <n v="4438"/>
    <n v="62691864"/>
    <n v="40828"/>
    <n v="49"/>
    <n v="15.8"/>
    <n v="-3.7"/>
    <x v="1"/>
    <x v="0"/>
  </r>
  <r>
    <x v="22"/>
    <x v="3"/>
    <x v="1"/>
    <n v="760.85"/>
    <n v="760.85"/>
    <n v="750.05"/>
    <n v="757.2"/>
    <n v="754.94657859667416"/>
    <n v="34518"/>
    <n v="1524"/>
    <n v="26059246"/>
    <n v="12111"/>
    <n v="35.090000000000003"/>
    <n v="10.8"/>
    <n v="-3.65"/>
    <x v="1"/>
    <x v="0"/>
  </r>
  <r>
    <x v="22"/>
    <x v="4"/>
    <x v="1"/>
    <n v="770.2"/>
    <n v="773.95"/>
    <n v="753"/>
    <n v="754.65"/>
    <n v="761.32525900587575"/>
    <n v="61099"/>
    <n v="4470"/>
    <n v="46516212"/>
    <m/>
    <m/>
    <n v="20.95"/>
    <n v="-15.55"/>
    <x v="1"/>
    <x v="0"/>
  </r>
  <r>
    <x v="22"/>
    <x v="5"/>
    <x v="1"/>
    <n v="745.1"/>
    <n v="769"/>
    <n v="745.1"/>
    <n v="768.3"/>
    <n v="762.15610014072763"/>
    <n v="111563"/>
    <n v="3973"/>
    <n v="85028421"/>
    <n v="54256"/>
    <n v="48.63"/>
    <n v="23.9"/>
    <n v="23.2"/>
    <x v="0"/>
    <x v="0"/>
  </r>
  <r>
    <x v="22"/>
    <x v="6"/>
    <x v="1"/>
    <n v="753"/>
    <n v="758.9"/>
    <n v="747.05"/>
    <n v="751.35"/>
    <n v="754.70069375619426"/>
    <n v="93837"/>
    <n v="1558"/>
    <n v="70818849"/>
    <n v="55361"/>
    <n v="59"/>
    <n v="11.85"/>
    <n v="-1.65"/>
    <x v="1"/>
    <x v="0"/>
  </r>
  <r>
    <x v="22"/>
    <x v="7"/>
    <x v="1"/>
    <n v="744.8"/>
    <n v="753.45"/>
    <n v="741.9"/>
    <n v="752.7"/>
    <n v="747.99357281104312"/>
    <n v="82151"/>
    <n v="3736"/>
    <n v="61448420"/>
    <n v="38162"/>
    <n v="46.45"/>
    <n v="11.55"/>
    <n v="7.9"/>
    <x v="0"/>
    <x v="0"/>
  </r>
  <r>
    <x v="22"/>
    <x v="8"/>
    <x v="2"/>
    <n v="744.95"/>
    <n v="750"/>
    <n v="738"/>
    <n v="739.9"/>
    <n v="741.9390388334474"/>
    <n v="200111"/>
    <n v="6709"/>
    <n v="148470163"/>
    <n v="131805"/>
    <n v="65.87"/>
    <n v="12"/>
    <n v="-5.05"/>
    <x v="1"/>
    <x v="0"/>
  </r>
  <r>
    <x v="22"/>
    <x v="9"/>
    <x v="2"/>
    <n v="755.05"/>
    <n v="762.5"/>
    <n v="745"/>
    <n v="746.75"/>
    <n v="751.54607594617437"/>
    <n v="158586"/>
    <n v="7485"/>
    <n v="119184686"/>
    <n v="76324"/>
    <n v="48.13"/>
    <n v="17.5"/>
    <n v="-8.3000000000000007"/>
    <x v="1"/>
    <x v="0"/>
  </r>
  <r>
    <x v="22"/>
    <x v="10"/>
    <x v="2"/>
    <n v="773.35"/>
    <n v="773.35"/>
    <n v="754.6"/>
    <n v="756.7"/>
    <n v="760.97670654190847"/>
    <n v="126645"/>
    <n v="6671"/>
    <n v="96373895"/>
    <n v="58824"/>
    <n v="46.45"/>
    <n v="18.75"/>
    <n v="-16.649999999999999"/>
    <x v="1"/>
    <x v="0"/>
  </r>
  <r>
    <x v="22"/>
    <x v="11"/>
    <x v="2"/>
    <n v="763.4"/>
    <n v="774.75"/>
    <n v="761.3"/>
    <n v="772"/>
    <n v="769.54421476970583"/>
    <n v="69954"/>
    <n v="2189"/>
    <n v="53832696"/>
    <n v="30112"/>
    <n v="43.05"/>
    <n v="13.45"/>
    <n v="8.6"/>
    <x v="0"/>
    <x v="0"/>
  </r>
  <r>
    <x v="22"/>
    <x v="12"/>
    <x v="3"/>
    <n v="771.8"/>
    <n v="772.7"/>
    <n v="759"/>
    <n v="759.95"/>
    <n v="765.89220175469256"/>
    <n v="85827"/>
    <n v="5611"/>
    <n v="65734230"/>
    <n v="41420"/>
    <n v="48.26"/>
    <n v="13.7"/>
    <n v="-11.85"/>
    <x v="1"/>
    <x v="0"/>
  </r>
  <r>
    <x v="22"/>
    <x v="13"/>
    <x v="3"/>
    <n v="779.05"/>
    <n v="781.65"/>
    <n v="766.5"/>
    <n v="767.55"/>
    <n v="770.8498029828761"/>
    <n v="135775"/>
    <n v="7174"/>
    <n v="104662132"/>
    <n v="80083"/>
    <n v="58.98"/>
    <n v="15.15"/>
    <n v="-11.5"/>
    <x v="1"/>
    <x v="0"/>
  </r>
  <r>
    <x v="22"/>
    <x v="14"/>
    <x v="3"/>
    <n v="785.55"/>
    <n v="790.15"/>
    <n v="777.35"/>
    <n v="778.3"/>
    <n v="781.72740213523127"/>
    <n v="82895"/>
    <n v="4304"/>
    <n v="64801293"/>
    <n v="43891"/>
    <n v="52.95"/>
    <n v="12.8"/>
    <n v="-7.25"/>
    <x v="1"/>
    <x v="0"/>
  </r>
  <r>
    <x v="22"/>
    <x v="15"/>
    <x v="3"/>
    <n v="788.45"/>
    <n v="790.55"/>
    <n v="781"/>
    <n v="785.55"/>
    <n v="785.72693710323711"/>
    <n v="44422"/>
    <n v="1824"/>
    <n v="34903562"/>
    <n v="19899"/>
    <n v="44.8"/>
    <n v="9.5500000000000007"/>
    <n v="-2.9"/>
    <x v="1"/>
    <x v="0"/>
  </r>
  <r>
    <x v="22"/>
    <x v="16"/>
    <x v="3"/>
    <n v="779.95"/>
    <n v="795.35"/>
    <n v="777.35"/>
    <n v="788.5"/>
    <n v="789.70402679280664"/>
    <n v="139739"/>
    <n v="4855"/>
    <n v="110352451"/>
    <n v="62732"/>
    <n v="44.89"/>
    <n v="18"/>
    <n v="8.5500000000000007"/>
    <x v="0"/>
    <x v="0"/>
  </r>
  <r>
    <x v="22"/>
    <x v="17"/>
    <x v="4"/>
    <n v="772"/>
    <n v="779.9"/>
    <n v="766.2"/>
    <n v="769.8"/>
    <n v="773.13398878174826"/>
    <n v="95202"/>
    <n v="4532"/>
    <n v="73603902"/>
    <n v="38503"/>
    <n v="40.44"/>
    <n v="13.7"/>
    <n v="-2.2000000000000002"/>
    <x v="1"/>
    <x v="0"/>
  </r>
  <r>
    <x v="22"/>
    <x v="18"/>
    <x v="4"/>
    <n v="784.15"/>
    <n v="787.8"/>
    <n v="766.9"/>
    <n v="773.5"/>
    <n v="775.27481281411326"/>
    <n v="175494"/>
    <n v="4114"/>
    <n v="136056078"/>
    <n v="80818"/>
    <n v="46.05"/>
    <n v="20.9"/>
    <n v="-10.65"/>
    <x v="1"/>
    <x v="0"/>
  </r>
  <r>
    <x v="22"/>
    <x v="19"/>
    <x v="4"/>
    <n v="789.95"/>
    <n v="791.2"/>
    <n v="781"/>
    <n v="782.55"/>
    <n v="786.05963606816772"/>
    <n v="93534"/>
    <n v="4274"/>
    <n v="73523302"/>
    <n v="40061"/>
    <n v="42.83"/>
    <n v="10.199999999999999"/>
    <n v="-7.4"/>
    <x v="1"/>
    <x v="0"/>
  </r>
  <r>
    <x v="22"/>
    <x v="20"/>
    <x v="4"/>
    <n v="782.75"/>
    <n v="789.9"/>
    <n v="778"/>
    <n v="783.3"/>
    <n v="783.51932816588885"/>
    <n v="100501"/>
    <n v="5143"/>
    <n v="78744476"/>
    <n v="41163"/>
    <n v="40.96"/>
    <n v="11.9"/>
    <n v="0.55000000000000004"/>
    <x v="0"/>
    <x v="0"/>
  </r>
  <r>
    <x v="22"/>
    <x v="21"/>
    <x v="0"/>
    <n v="805.45"/>
    <n v="808.5"/>
    <n v="779"/>
    <n v="782.75"/>
    <n v="792.88032247782382"/>
    <n v="128629"/>
    <n v="7797"/>
    <n v="101987403"/>
    <n v="58370"/>
    <n v="45.38"/>
    <n v="29.5"/>
    <n v="-22.7"/>
    <x v="1"/>
    <x v="0"/>
  </r>
  <r>
    <x v="22"/>
    <x v="22"/>
    <x v="0"/>
    <n v="802.95"/>
    <n v="810.05"/>
    <n v="789.7"/>
    <n v="807.55"/>
    <n v="800.12544646623735"/>
    <n v="71114"/>
    <n v="2607"/>
    <n v="56900121"/>
    <n v="27899"/>
    <n v="39.229999999999997"/>
    <n v="20.350000000000001"/>
    <n v="4.5999999999999996"/>
    <x v="0"/>
    <x v="0"/>
  </r>
  <r>
    <x v="22"/>
    <x v="23"/>
    <x v="0"/>
    <n v="821"/>
    <n v="822.55"/>
    <n v="795.5"/>
    <n v="803.15"/>
    <n v="806.64941236369805"/>
    <n v="259259"/>
    <n v="13582"/>
    <n v="209131120"/>
    <n v="121674"/>
    <n v="46.93"/>
    <n v="27.05"/>
    <n v="-17.850000000000001"/>
    <x v="1"/>
    <x v="0"/>
  </r>
  <r>
    <x v="22"/>
    <x v="24"/>
    <x v="0"/>
    <n v="821.5"/>
    <n v="848.8"/>
    <n v="810"/>
    <n v="819.2"/>
    <n v="827.42931059461478"/>
    <n v="628121"/>
    <n v="12893"/>
    <n v="519725726"/>
    <n v="200198"/>
    <n v="31.87"/>
    <n v="38.799999999999997"/>
    <n v="-2.2999999999999998"/>
    <x v="1"/>
    <x v="0"/>
  </r>
  <r>
    <x v="22"/>
    <x v="25"/>
    <x v="0"/>
    <n v="781.05"/>
    <n v="805.2"/>
    <n v="781.05"/>
    <n v="803.9"/>
    <n v="796.31790344114734"/>
    <n v="116095"/>
    <n v="4770"/>
    <n v="92448527"/>
    <n v="56708"/>
    <n v="48.85"/>
    <n v="24.15"/>
    <n v="22.85"/>
    <x v="0"/>
    <x v="0"/>
  </r>
  <r>
    <x v="22"/>
    <x v="26"/>
    <x v="1"/>
    <n v="792.05"/>
    <n v="797.2"/>
    <n v="779.6"/>
    <n v="783.7"/>
    <n v="788.52071796636938"/>
    <n v="98779"/>
    <n v="4006"/>
    <n v="77889288"/>
    <n v="38427"/>
    <n v="38.9"/>
    <n v="17.600000000000001"/>
    <n v="-8.35"/>
    <x v="1"/>
    <x v="0"/>
  </r>
  <r>
    <x v="22"/>
    <x v="27"/>
    <x v="2"/>
    <n v="800.85"/>
    <n v="805.4"/>
    <n v="789.45"/>
    <n v="798.85"/>
    <n v="797.43971353185077"/>
    <n v="66325"/>
    <n v="2384"/>
    <n v="52890189"/>
    <n v="29853"/>
    <n v="45.01"/>
    <n v="15.95"/>
    <n v="-2"/>
    <x v="1"/>
    <x v="0"/>
  </r>
  <r>
    <x v="22"/>
    <x v="28"/>
    <x v="2"/>
    <n v="814"/>
    <n v="814"/>
    <n v="795.65"/>
    <n v="801.7"/>
    <n v="803.80102145841568"/>
    <n v="179743"/>
    <n v="6817"/>
    <n v="144477607"/>
    <n v="71287"/>
    <n v="39.659999999999997"/>
    <n v="18.350000000000001"/>
    <n v="-12.3"/>
    <x v="1"/>
    <x v="0"/>
  </r>
  <r>
    <x v="22"/>
    <x v="29"/>
    <x v="2"/>
    <n v="792.3"/>
    <n v="818.6"/>
    <n v="790.1"/>
    <n v="808.8"/>
    <n v="805.15932593654418"/>
    <n v="442985"/>
    <n v="12790"/>
    <n v="356673504"/>
    <n v="177589"/>
    <n v="40.090000000000003"/>
    <n v="28.5"/>
    <n v="16.5"/>
    <x v="0"/>
    <x v="0"/>
  </r>
  <r>
    <x v="22"/>
    <x v="30"/>
    <x v="2"/>
    <n v="821.1"/>
    <n v="828.4"/>
    <n v="797.65"/>
    <n v="802.15"/>
    <n v="811.93213868328792"/>
    <n v="218195"/>
    <n v="9410"/>
    <n v="177159533"/>
    <n v="69548"/>
    <n v="31.87"/>
    <n v="30.75"/>
    <n v="-18.95"/>
    <x v="1"/>
    <x v="0"/>
  </r>
  <r>
    <x v="22"/>
    <x v="31"/>
    <x v="3"/>
    <n v="848.95"/>
    <n v="848.95"/>
    <n v="821.75"/>
    <n v="823.7"/>
    <n v="830.0097438153449"/>
    <n v="106837"/>
    <n v="3750"/>
    <n v="88675751"/>
    <n v="38439"/>
    <n v="35.979999999999997"/>
    <n v="27.2"/>
    <n v="-25.25"/>
    <x v="1"/>
    <x v="0"/>
  </r>
  <r>
    <x v="22"/>
    <x v="32"/>
    <x v="3"/>
    <n v="857.65"/>
    <n v="860.45"/>
    <n v="845"/>
    <n v="847.25"/>
    <n v="852.6511204058321"/>
    <n v="119064"/>
    <n v="4362"/>
    <n v="101520053"/>
    <n v="44225"/>
    <n v="37.14"/>
    <n v="15.45"/>
    <n v="-10.4"/>
    <x v="1"/>
    <x v="0"/>
  </r>
  <r>
    <x v="22"/>
    <x v="33"/>
    <x v="3"/>
    <n v="845.65"/>
    <n v="853.25"/>
    <n v="842"/>
    <n v="851.3"/>
    <n v="848.91112026359144"/>
    <n v="60700"/>
    <n v="2115"/>
    <n v="51528905"/>
    <n v="17105"/>
    <n v="28.18"/>
    <n v="11.25"/>
    <n v="5.65"/>
    <x v="0"/>
    <x v="0"/>
  </r>
  <r>
    <x v="22"/>
    <x v="34"/>
    <x v="3"/>
    <n v="880"/>
    <n v="883.95"/>
    <n v="841.05"/>
    <n v="842.85"/>
    <n v="855.17424988804294"/>
    <n v="178640"/>
    <n v="5119"/>
    <n v="152768328"/>
    <n v="63778"/>
    <n v="35.700000000000003"/>
    <n v="42.9"/>
    <n v="-37.15"/>
    <x v="1"/>
    <x v="0"/>
  </r>
  <r>
    <x v="22"/>
    <x v="35"/>
    <x v="3"/>
    <n v="871.1"/>
    <n v="871.15"/>
    <n v="831.4"/>
    <n v="858.6"/>
    <n v="846.99193306292284"/>
    <n v="286478"/>
    <n v="11055"/>
    <n v="242644555"/>
    <n v="81384"/>
    <n v="28.41"/>
    <n v="39.75"/>
    <n v="-12.5"/>
    <x v="1"/>
    <x v="0"/>
  </r>
  <r>
    <x v="22"/>
    <x v="36"/>
    <x v="4"/>
    <n v="863.45"/>
    <n v="876.1"/>
    <n v="862.3"/>
    <n v="870.15"/>
    <n v="869.60479902940983"/>
    <n v="44509"/>
    <n v="1533"/>
    <n v="38705240"/>
    <n v="12956"/>
    <n v="29.11"/>
    <n v="13.8"/>
    <n v="6.7"/>
    <x v="0"/>
    <x v="0"/>
  </r>
  <r>
    <x v="22"/>
    <x v="37"/>
    <x v="4"/>
    <n v="886.25"/>
    <n v="890.6"/>
    <n v="862.65"/>
    <n v="864.8"/>
    <n v="873.49246259937229"/>
    <n v="87298"/>
    <n v="2961"/>
    <n v="76254145"/>
    <n v="27707"/>
    <n v="31.74"/>
    <n v="27.95"/>
    <n v="-21.45"/>
    <x v="1"/>
    <x v="0"/>
  </r>
  <r>
    <x v="22"/>
    <x v="38"/>
    <x v="4"/>
    <n v="879.95"/>
    <n v="888.4"/>
    <n v="876.85"/>
    <n v="879.05"/>
    <n v="882.54477673507267"/>
    <n v="96970"/>
    <n v="3577"/>
    <n v="85580367"/>
    <n v="38018"/>
    <n v="39.21"/>
    <n v="11.55"/>
    <n v="-0.9"/>
    <x v="1"/>
    <x v="0"/>
  </r>
  <r>
    <x v="22"/>
    <x v="39"/>
    <x v="4"/>
    <n v="868.95"/>
    <n v="886.7"/>
    <n v="868.95"/>
    <n v="881.1"/>
    <n v="879.33951547312699"/>
    <n v="75001"/>
    <n v="2505"/>
    <n v="65951343"/>
    <n v="31607"/>
    <n v="42.14"/>
    <n v="17.75"/>
    <n v="12.15"/>
    <x v="0"/>
    <x v="0"/>
  </r>
  <r>
    <x v="22"/>
    <x v="40"/>
    <x v="4"/>
    <n v="858.7"/>
    <n v="873.2"/>
    <n v="857.15"/>
    <n v="867.15"/>
    <n v="866.70015211475879"/>
    <n v="165007"/>
    <n v="2067"/>
    <n v="143011592"/>
    <n v="126159"/>
    <n v="76.459999999999994"/>
    <n v="16.05"/>
    <n v="8.4499999999999993"/>
    <x v="0"/>
    <x v="0"/>
  </r>
  <r>
    <x v="22"/>
    <x v="41"/>
    <x v="0"/>
    <n v="850.95"/>
    <n v="867.5"/>
    <n v="849.75"/>
    <n v="858.7"/>
    <n v="857.72487520640766"/>
    <n v="105374"/>
    <n v="2644"/>
    <n v="90381901"/>
    <n v="18670"/>
    <n v="17.72"/>
    <n v="17.75"/>
    <n v="7.75"/>
    <x v="0"/>
    <x v="0"/>
  </r>
  <r>
    <x v="22"/>
    <x v="42"/>
    <x v="0"/>
    <n v="844"/>
    <n v="855.7"/>
    <n v="841"/>
    <n v="852.65"/>
    <n v="849.17000476153169"/>
    <n v="165913"/>
    <n v="4091"/>
    <n v="140888343"/>
    <n v="70588"/>
    <n v="42.55"/>
    <n v="14.7"/>
    <n v="8.65"/>
    <x v="0"/>
    <x v="0"/>
  </r>
  <r>
    <x v="22"/>
    <x v="43"/>
    <x v="0"/>
    <n v="850.2"/>
    <n v="854.9"/>
    <n v="839.15"/>
    <n v="840.8"/>
    <n v="847.01521523747897"/>
    <n v="98914"/>
    <n v="3774"/>
    <n v="83781663"/>
    <n v="43723"/>
    <n v="44.2"/>
    <n v="15.75"/>
    <n v="-9.4"/>
    <x v="1"/>
    <x v="0"/>
  </r>
  <r>
    <x v="22"/>
    <x v="44"/>
    <x v="0"/>
    <n v="856"/>
    <n v="862.95"/>
    <n v="848.6"/>
    <n v="850.7"/>
    <n v="855.8139875029849"/>
    <n v="100504"/>
    <n v="3302"/>
    <n v="86012729"/>
    <n v="34903"/>
    <n v="34.729999999999997"/>
    <n v="14.35"/>
    <n v="-5.3"/>
    <x v="1"/>
    <x v="0"/>
  </r>
  <r>
    <x v="22"/>
    <x v="45"/>
    <x v="0"/>
    <n v="847.95"/>
    <n v="866.85"/>
    <n v="845.3"/>
    <n v="854.45"/>
    <n v="857.18755055100598"/>
    <n v="158256"/>
    <n v="3687"/>
    <n v="135655073"/>
    <n v="70079"/>
    <n v="44.28"/>
    <n v="21.55"/>
    <n v="6.5"/>
    <x v="0"/>
    <x v="0"/>
  </r>
  <r>
    <x v="22"/>
    <x v="46"/>
    <x v="1"/>
    <n v="854.2"/>
    <n v="863.9"/>
    <n v="849.3"/>
    <n v="856.2"/>
    <n v="856.10883789311265"/>
    <n v="137397"/>
    <n v="4764"/>
    <n v="117626786"/>
    <n v="53775"/>
    <n v="39.14"/>
    <n v="14.6"/>
    <n v="2"/>
    <x v="0"/>
    <x v="0"/>
  </r>
  <r>
    <x v="22"/>
    <x v="47"/>
    <x v="1"/>
    <n v="849.3"/>
    <n v="865.7"/>
    <n v="845.6"/>
    <n v="862.45"/>
    <n v="859.74010535610978"/>
    <n v="164205"/>
    <n v="4835"/>
    <n v="141173624"/>
    <n v="69619"/>
    <n v="42.4"/>
    <n v="20.100000000000001"/>
    <n v="13.15"/>
    <x v="0"/>
    <x v="0"/>
  </r>
  <r>
    <x v="22"/>
    <x v="48"/>
    <x v="1"/>
    <n v="876"/>
    <n v="876"/>
    <n v="848"/>
    <n v="858.15"/>
    <n v="856.47152464593717"/>
    <n v="442365"/>
    <n v="12639"/>
    <n v="378873026"/>
    <n v="138350"/>
    <n v="31.28"/>
    <n v="28"/>
    <n v="-17.850000000000001"/>
    <x v="1"/>
    <x v="0"/>
  </r>
  <r>
    <x v="22"/>
    <x v="49"/>
    <x v="1"/>
    <n v="871.75"/>
    <n v="893"/>
    <n v="866.2"/>
    <n v="879.35"/>
    <n v="879.86961776591409"/>
    <n v="134865"/>
    <n v="3697"/>
    <n v="118663616"/>
    <n v="40211"/>
    <n v="29.82"/>
    <n v="26.8"/>
    <n v="7.6"/>
    <x v="0"/>
    <x v="0"/>
  </r>
  <r>
    <x v="22"/>
    <x v="50"/>
    <x v="2"/>
    <n v="861.65"/>
    <n v="875.3"/>
    <n v="857.85"/>
    <n v="871.8"/>
    <n v="867.55890199253031"/>
    <n v="163059"/>
    <n v="4669"/>
    <n v="141463287"/>
    <n v="61746"/>
    <n v="37.869999999999997"/>
    <n v="17.45"/>
    <n v="10.15"/>
    <x v="0"/>
    <x v="0"/>
  </r>
  <r>
    <x v="22"/>
    <x v="51"/>
    <x v="3"/>
    <n v="836.8"/>
    <n v="880.85"/>
    <n v="831.35"/>
    <n v="857.75"/>
    <n v="858.88902596165337"/>
    <n v="309649"/>
    <n v="8665"/>
    <n v="265954128"/>
    <n v="96799"/>
    <n v="31.26"/>
    <n v="49.5"/>
    <n v="20.95"/>
    <x v="0"/>
    <x v="0"/>
  </r>
  <r>
    <x v="22"/>
    <x v="52"/>
    <x v="3"/>
    <n v="831.05"/>
    <n v="840"/>
    <n v="824.3"/>
    <n v="835.9"/>
    <n v="832.79821003386098"/>
    <n v="83577"/>
    <n v="2214"/>
    <n v="69602776"/>
    <n v="17516"/>
    <n v="20.96"/>
    <n v="15.7"/>
    <n v="4.8499999999999996"/>
    <x v="0"/>
    <x v="0"/>
  </r>
  <r>
    <x v="22"/>
    <x v="53"/>
    <x v="3"/>
    <n v="835.65"/>
    <n v="838.5"/>
    <n v="828"/>
    <n v="829.7"/>
    <n v="832.6981859388469"/>
    <n v="103249"/>
    <n v="2679"/>
    <n v="85975255"/>
    <n v="39232"/>
    <n v="38"/>
    <n v="10.5"/>
    <n v="-5.95"/>
    <x v="1"/>
    <x v="0"/>
  </r>
  <r>
    <x v="22"/>
    <x v="54"/>
    <x v="3"/>
    <n v="848.5"/>
    <n v="851"/>
    <n v="823.65"/>
    <n v="831.85"/>
    <n v="835.64299212943683"/>
    <n v="228065"/>
    <n v="6743"/>
    <n v="190580919"/>
    <n v="63451"/>
    <n v="27.82"/>
    <n v="27.35"/>
    <n v="-16.649999999999999"/>
    <x v="1"/>
    <x v="0"/>
  </r>
  <r>
    <x v="22"/>
    <x v="55"/>
    <x v="3"/>
    <n v="825.6"/>
    <n v="845.2"/>
    <n v="825.6"/>
    <n v="840.4"/>
    <n v="836.38022491079698"/>
    <n v="218042"/>
    <n v="4610"/>
    <n v="182366017"/>
    <n v="65552"/>
    <n v="30.06"/>
    <n v="19.600000000000001"/>
    <n v="14.8"/>
    <x v="0"/>
    <x v="0"/>
  </r>
  <r>
    <x v="22"/>
    <x v="56"/>
    <x v="4"/>
    <n v="836.95"/>
    <n v="847.9"/>
    <n v="829.05"/>
    <n v="840.3"/>
    <n v="839.38381159650055"/>
    <n v="138766"/>
    <n v="3999"/>
    <n v="116477934"/>
    <n v="60856"/>
    <n v="43.86"/>
    <n v="18.850000000000001"/>
    <n v="3.35"/>
    <x v="0"/>
    <x v="0"/>
  </r>
  <r>
    <x v="22"/>
    <x v="57"/>
    <x v="4"/>
    <n v="847.9"/>
    <n v="849.55"/>
    <n v="835.1"/>
    <n v="837.5"/>
    <n v="841.28314060667003"/>
    <n v="179010"/>
    <n v="5608"/>
    <n v="150598095"/>
    <n v="58169"/>
    <n v="32.49"/>
    <n v="14.45"/>
    <n v="-10.4"/>
    <x v="1"/>
    <x v="0"/>
  </r>
  <r>
    <x v="22"/>
    <x v="58"/>
    <x v="4"/>
    <n v="818.35"/>
    <n v="855.2"/>
    <n v="816.2"/>
    <n v="850.6"/>
    <n v="844.28563129189172"/>
    <n v="1037943"/>
    <n v="18080"/>
    <n v="876320361"/>
    <n v="260342"/>
    <n v="25.08"/>
    <n v="39"/>
    <n v="32.25"/>
    <x v="0"/>
    <x v="0"/>
  </r>
  <r>
    <x v="22"/>
    <x v="59"/>
    <x v="4"/>
    <n v="825.7"/>
    <n v="825.7"/>
    <n v="806.3"/>
    <n v="809.15"/>
    <n v="812.22022375126903"/>
    <n v="97519"/>
    <n v="2372"/>
    <n v="79206904"/>
    <n v="31480"/>
    <n v="32.28"/>
    <n v="19.399999999999999"/>
    <n v="-16.55"/>
    <x v="1"/>
    <x v="0"/>
  </r>
  <r>
    <x v="22"/>
    <x v="60"/>
    <x v="4"/>
    <n v="818.75"/>
    <n v="824.45"/>
    <n v="810.5"/>
    <n v="821.1"/>
    <n v="818.13195785435653"/>
    <n v="77161"/>
    <n v="2080"/>
    <n v="63127880"/>
    <n v="32421"/>
    <n v="42.02"/>
    <n v="13.95"/>
    <n v="2.35"/>
    <x v="0"/>
    <x v="0"/>
  </r>
  <r>
    <x v="22"/>
    <x v="61"/>
    <x v="0"/>
    <n v="815.55"/>
    <n v="827"/>
    <n v="814"/>
    <n v="816.55"/>
    <n v="819.0704133999385"/>
    <n v="87881"/>
    <n v="2595"/>
    <n v="71980727"/>
    <n v="24967"/>
    <n v="28.41"/>
    <n v="13"/>
    <n v="1"/>
    <x v="0"/>
    <x v="0"/>
  </r>
  <r>
    <x v="22"/>
    <x v="62"/>
    <x v="0"/>
    <n v="839.25"/>
    <n v="843"/>
    <n v="826.5"/>
    <n v="829.75"/>
    <n v="834.55102317754984"/>
    <n v="73692"/>
    <n v="2394"/>
    <n v="61499734"/>
    <n v="31181"/>
    <n v="42.31"/>
    <n v="16.5"/>
    <n v="-9.5"/>
    <x v="1"/>
    <x v="0"/>
  </r>
  <r>
    <x v="22"/>
    <x v="63"/>
    <x v="0"/>
    <n v="846.25"/>
    <n v="851.4"/>
    <n v="834.35"/>
    <n v="836.1"/>
    <n v="844.14081221920958"/>
    <n v="203221"/>
    <n v="5513"/>
    <n v="171547140"/>
    <n v="100772"/>
    <n v="49.59"/>
    <n v="17.05"/>
    <n v="-10.15"/>
    <x v="1"/>
    <x v="0"/>
  </r>
  <r>
    <x v="22"/>
    <x v="64"/>
    <x v="0"/>
    <n v="836.8"/>
    <n v="857"/>
    <n v="836.05"/>
    <n v="846.3"/>
    <n v="848.6701155566825"/>
    <n v="220844"/>
    <n v="6590"/>
    <n v="187423703"/>
    <n v="88506"/>
    <n v="40.08"/>
    <n v="20.95"/>
    <n v="9.5"/>
    <x v="0"/>
    <x v="0"/>
  </r>
  <r>
    <x v="22"/>
    <x v="65"/>
    <x v="0"/>
    <n v="832"/>
    <n v="839.9"/>
    <n v="821.8"/>
    <n v="836.55"/>
    <n v="834.02918294166614"/>
    <n v="249872"/>
    <n v="7176"/>
    <n v="208400540"/>
    <n v="103245"/>
    <n v="41.32"/>
    <n v="18.100000000000001"/>
    <n v="4.55"/>
    <x v="0"/>
    <x v="0"/>
  </r>
  <r>
    <x v="22"/>
    <x v="66"/>
    <x v="1"/>
    <n v="806.5"/>
    <n v="845.85"/>
    <n v="805"/>
    <n v="823.2"/>
    <n v="823.67131091283454"/>
    <n v="305970"/>
    <n v="7578"/>
    <n v="252018711"/>
    <n v="101735"/>
    <n v="33.25"/>
    <n v="40.85"/>
    <n v="16.7"/>
    <x v="0"/>
    <x v="0"/>
  </r>
  <r>
    <x v="22"/>
    <x v="67"/>
    <x v="1"/>
    <n v="815.75"/>
    <n v="818.35"/>
    <n v="800.5"/>
    <n v="803.1"/>
    <n v="806.96695442754356"/>
    <n v="166921"/>
    <n v="5574"/>
    <n v="134699731"/>
    <n v="71520"/>
    <n v="42.85"/>
    <n v="17.850000000000001"/>
    <n v="-12.65"/>
    <x v="1"/>
    <x v="0"/>
  </r>
  <r>
    <x v="22"/>
    <x v="68"/>
    <x v="1"/>
    <n v="809.5"/>
    <n v="815.9"/>
    <n v="803.2"/>
    <n v="814.55"/>
    <n v="811.04934094038958"/>
    <n v="76245"/>
    <n v="2418"/>
    <n v="61838457"/>
    <n v="28839"/>
    <n v="37.82"/>
    <n v="12.7"/>
    <n v="5.05"/>
    <x v="0"/>
    <x v="0"/>
  </r>
  <r>
    <x v="22"/>
    <x v="69"/>
    <x v="1"/>
    <n v="816.65"/>
    <n v="817.25"/>
    <n v="798.45"/>
    <n v="800.25"/>
    <n v="805.47088708870888"/>
    <n v="149985"/>
    <n v="4994"/>
    <n v="120808551"/>
    <n v="47192"/>
    <n v="31.46"/>
    <n v="18.8"/>
    <n v="-16.399999999999999"/>
    <x v="1"/>
    <x v="0"/>
  </r>
  <r>
    <x v="22"/>
    <x v="70"/>
    <x v="1"/>
    <n v="810.35"/>
    <n v="824.85"/>
    <n v="809.5"/>
    <n v="812.55"/>
    <n v="816.34748886972739"/>
    <n v="227308"/>
    <n v="5509"/>
    <n v="185562315"/>
    <n v="90530"/>
    <n v="39.83"/>
    <n v="15.35"/>
    <n v="2.2000000000000002"/>
    <x v="0"/>
    <x v="0"/>
  </r>
  <r>
    <x v="22"/>
    <x v="71"/>
    <x v="2"/>
    <n v="821.05"/>
    <n v="823.85"/>
    <n v="811.2"/>
    <n v="817.1"/>
    <n v="816.28459053237816"/>
    <n v="206451"/>
    <n v="5252"/>
    <n v="168522770"/>
    <n v="70781"/>
    <n v="34.28"/>
    <n v="12.65"/>
    <n v="-3.95"/>
    <x v="1"/>
    <x v="0"/>
  </r>
  <r>
    <x v="22"/>
    <x v="72"/>
    <x v="2"/>
    <n v="803.05"/>
    <n v="826.6"/>
    <n v="803.05"/>
    <n v="824.15"/>
    <n v="815.21608571706781"/>
    <n v="297817"/>
    <n v="6354"/>
    <n v="242785209"/>
    <n v="76920"/>
    <n v="25.83"/>
    <n v="23.55"/>
    <n v="21.1"/>
    <x v="0"/>
    <x v="0"/>
  </r>
  <r>
    <x v="22"/>
    <x v="73"/>
    <x v="2"/>
    <n v="817.1"/>
    <n v="820.45"/>
    <n v="803"/>
    <n v="804.75"/>
    <n v="811.82220134450347"/>
    <n v="205429"/>
    <n v="7289"/>
    <n v="166771823"/>
    <n v="70566"/>
    <n v="34.35"/>
    <n v="17.45"/>
    <n v="-12.35"/>
    <x v="1"/>
    <x v="0"/>
  </r>
  <r>
    <x v="22"/>
    <x v="74"/>
    <x v="2"/>
    <n v="795.2"/>
    <n v="827.45"/>
    <n v="795.2"/>
    <n v="821.05"/>
    <n v="817.21216072994662"/>
    <n v="700106"/>
    <n v="16329"/>
    <n v="572135137"/>
    <n v="257044"/>
    <n v="36.72"/>
    <n v="32.25"/>
    <n v="25.85"/>
    <x v="0"/>
    <x v="0"/>
  </r>
  <r>
    <x v="22"/>
    <x v="75"/>
    <x v="2"/>
    <n v="790.1"/>
    <n v="801.8"/>
    <n v="790.1"/>
    <n v="800.25"/>
    <n v="797.7554747256163"/>
    <n v="173753"/>
    <n v="4575"/>
    <n v="138612407"/>
    <n v="61314"/>
    <n v="35.29"/>
    <n v="11.7"/>
    <n v="10.15"/>
    <x v="0"/>
    <x v="0"/>
  </r>
  <r>
    <x v="22"/>
    <x v="76"/>
    <x v="3"/>
    <n v="777.3"/>
    <n v="799"/>
    <n v="777.3"/>
    <n v="793.35"/>
    <n v="789.01671598800885"/>
    <n v="519383"/>
    <n v="11705"/>
    <n v="409801869"/>
    <n v="212833"/>
    <n v="40.98"/>
    <n v="21.7"/>
    <n v="16.05"/>
    <x v="0"/>
    <x v="0"/>
  </r>
  <r>
    <x v="22"/>
    <x v="77"/>
    <x v="3"/>
    <n v="739.05"/>
    <n v="796.2"/>
    <n v="725.65"/>
    <n v="785.1"/>
    <n v="771.78947961675749"/>
    <n v="2342120"/>
    <n v="42413"/>
    <n v="1807623576"/>
    <n v="629068"/>
    <n v="26.86"/>
    <n v="70.55"/>
    <n v="46.05"/>
    <x v="0"/>
    <x v="0"/>
  </r>
  <r>
    <x v="22"/>
    <x v="78"/>
    <x v="3"/>
    <n v="782.45"/>
    <n v="787.1"/>
    <n v="761.25"/>
    <n v="771.1"/>
    <n v="770.73373784563205"/>
    <n v="250013"/>
    <n v="5902"/>
    <n v="192693454"/>
    <n v="74108"/>
    <n v="29.64"/>
    <n v="25.85"/>
    <n v="-11.35"/>
    <x v="1"/>
    <x v="0"/>
  </r>
  <r>
    <x v="22"/>
    <x v="79"/>
    <x v="3"/>
    <n v="780.2"/>
    <n v="799.35"/>
    <n v="780.2"/>
    <n v="782"/>
    <n v="789.62825124604069"/>
    <n v="470089"/>
    <n v="11863"/>
    <n v="371195555"/>
    <n v="184375"/>
    <n v="39.22"/>
    <n v="19.149999999999999"/>
    <n v="1.8"/>
    <x v="0"/>
    <x v="0"/>
  </r>
  <r>
    <x v="22"/>
    <x v="80"/>
    <x v="3"/>
    <n v="775.95"/>
    <n v="791.85"/>
    <n v="770.25"/>
    <n v="784.05"/>
    <n v="782.17793026914649"/>
    <n v="427128"/>
    <n v="9980"/>
    <n v="334090095"/>
    <n v="151171"/>
    <n v="35.39"/>
    <n v="21.6"/>
    <n v="8.1"/>
    <x v="0"/>
    <x v="0"/>
  </r>
  <r>
    <x v="22"/>
    <x v="81"/>
    <x v="4"/>
    <n v="735.95"/>
    <n v="785.25"/>
    <n v="735.95"/>
    <n v="782.3"/>
    <n v="766.82073096774479"/>
    <n v="916812"/>
    <n v="16406"/>
    <n v="703030448"/>
    <n v="258846"/>
    <n v="28.23"/>
    <n v="49.3"/>
    <n v="46.35"/>
    <x v="0"/>
    <x v="0"/>
  </r>
  <r>
    <x v="22"/>
    <x v="82"/>
    <x v="4"/>
    <n v="775.5"/>
    <n v="782.5"/>
    <n v="759"/>
    <n v="780.3"/>
    <n v="775.06880288640446"/>
    <n v="370842"/>
    <n v="11769"/>
    <n v="287428065"/>
    <n v="133311"/>
    <n v="35.950000000000003"/>
    <n v="23.5"/>
    <n v="4.8"/>
    <x v="0"/>
    <x v="0"/>
  </r>
  <r>
    <x v="22"/>
    <x v="83"/>
    <x v="4"/>
    <n v="774"/>
    <n v="786.6"/>
    <n v="764.45"/>
    <n v="781.55"/>
    <n v="774.96828844181312"/>
    <n v="431893"/>
    <n v="11110"/>
    <n v="334703379"/>
    <m/>
    <m/>
    <n v="22.15"/>
    <n v="7.55"/>
    <x v="0"/>
    <x v="0"/>
  </r>
  <r>
    <x v="22"/>
    <x v="84"/>
    <x v="4"/>
    <n v="795"/>
    <n v="803.9"/>
    <n v="769.3"/>
    <n v="770.35"/>
    <n v="782.50749210034633"/>
    <n v="566797"/>
    <n v="20179"/>
    <n v="443522899"/>
    <n v="239570"/>
    <n v="42.27"/>
    <n v="34.6"/>
    <n v="-24.65"/>
    <x v="1"/>
    <x v="0"/>
  </r>
  <r>
    <x v="22"/>
    <x v="85"/>
    <x v="4"/>
    <n v="839.8"/>
    <n v="839.8"/>
    <n v="786.15"/>
    <n v="788.65"/>
    <n v="802.5812838751857"/>
    <n v="331917"/>
    <n v="9684"/>
    <n v="266390372"/>
    <n v="122400"/>
    <n v="36.880000000000003"/>
    <n v="53.65"/>
    <n v="-51.15"/>
    <x v="1"/>
    <x v="0"/>
  </r>
  <r>
    <x v="22"/>
    <x v="86"/>
    <x v="0"/>
    <n v="801.35"/>
    <n v="826"/>
    <n v="801.35"/>
    <n v="817.85"/>
    <n v="818.60963576797076"/>
    <n v="103780"/>
    <n v="3284"/>
    <n v="84955308"/>
    <n v="40853"/>
    <n v="39.36"/>
    <n v="24.65"/>
    <n v="16.5"/>
    <x v="0"/>
    <x v="0"/>
  </r>
  <r>
    <x v="22"/>
    <x v="87"/>
    <x v="0"/>
    <n v="836.95"/>
    <n v="844.3"/>
    <n v="815.8"/>
    <n v="825.35"/>
    <n v="828.71932049656016"/>
    <n v="182133"/>
    <n v="5478"/>
    <n v="150937136"/>
    <n v="51638"/>
    <n v="28.35"/>
    <n v="28.5"/>
    <n v="-11.6"/>
    <x v="1"/>
    <x v="0"/>
  </r>
  <r>
    <x v="22"/>
    <x v="88"/>
    <x v="0"/>
    <n v="805.3"/>
    <n v="841"/>
    <n v="805.3"/>
    <n v="833.2"/>
    <n v="830.00695578889031"/>
    <n v="173237"/>
    <n v="5182"/>
    <n v="143787915"/>
    <n v="39911"/>
    <n v="23.04"/>
    <n v="35.700000000000003"/>
    <n v="27.9"/>
    <x v="0"/>
    <x v="0"/>
  </r>
  <r>
    <x v="22"/>
    <x v="89"/>
    <x v="0"/>
    <n v="847.1"/>
    <n v="850.65"/>
    <n v="822"/>
    <n v="831.7"/>
    <n v="834.8747646067236"/>
    <n v="405173"/>
    <n v="12206"/>
    <n v="338268713"/>
    <n v="146077"/>
    <n v="36.049999999999997"/>
    <n v="28.65"/>
    <n v="-15.4"/>
    <x v="1"/>
    <x v="0"/>
  </r>
  <r>
    <x v="22"/>
    <x v="90"/>
    <x v="0"/>
    <n v="859.55"/>
    <n v="861"/>
    <n v="840.8"/>
    <n v="846.75"/>
    <n v="849.29772397150475"/>
    <n v="172801"/>
    <n v="5713"/>
    <n v="146759496"/>
    <n v="46272"/>
    <n v="26.78"/>
    <n v="20.2"/>
    <n v="-12.8"/>
    <x v="1"/>
    <x v="0"/>
  </r>
  <r>
    <x v="22"/>
    <x v="91"/>
    <x v="1"/>
    <n v="835.95"/>
    <n v="863.8"/>
    <n v="833"/>
    <n v="852.25"/>
    <n v="853.56745943282215"/>
    <n v="596603"/>
    <n v="14041"/>
    <n v="509240907"/>
    <n v="173029"/>
    <n v="29"/>
    <n v="30.8"/>
    <n v="16.3"/>
    <x v="0"/>
    <x v="0"/>
  </r>
  <r>
    <x v="22"/>
    <x v="92"/>
    <x v="2"/>
    <n v="811.2"/>
    <n v="843.1"/>
    <n v="810.4"/>
    <n v="838.45"/>
    <n v="825.33432912023648"/>
    <n v="842215"/>
    <n v="19827"/>
    <n v="695108952"/>
    <n v="220975"/>
    <n v="26.24"/>
    <n v="32.700000000000003"/>
    <n v="27.25"/>
    <x v="0"/>
    <x v="0"/>
  </r>
  <r>
    <x v="22"/>
    <x v="93"/>
    <x v="2"/>
    <n v="838.4"/>
    <n v="852.4"/>
    <n v="828.65"/>
    <n v="837.3"/>
    <n v="840.09359314872302"/>
    <n v="379141"/>
    <n v="9808"/>
    <n v="318513925"/>
    <n v="87515"/>
    <n v="23.08"/>
    <n v="23.75"/>
    <n v="-1.1000000000000001"/>
    <x v="1"/>
    <x v="0"/>
  </r>
  <r>
    <x v="22"/>
    <x v="94"/>
    <x v="2"/>
    <n v="822.45"/>
    <n v="841.4"/>
    <n v="821.2"/>
    <n v="830.45"/>
    <n v="831.69570949437843"/>
    <n v="284442"/>
    <n v="6708"/>
    <n v="236569191"/>
    <n v="74543"/>
    <n v="26.21"/>
    <n v="20.2"/>
    <n v="8"/>
    <x v="0"/>
    <x v="0"/>
  </r>
  <r>
    <x v="22"/>
    <x v="95"/>
    <x v="3"/>
    <n v="822.8"/>
    <n v="829.15"/>
    <n v="807.6"/>
    <n v="822.25"/>
    <n v="820.255693281601"/>
    <n v="489700"/>
    <n v="10860"/>
    <n v="401679213"/>
    <n v="117921"/>
    <n v="24.08"/>
    <n v="21.55"/>
    <n v="-0.55000000000000004"/>
    <x v="1"/>
    <x v="0"/>
  </r>
  <r>
    <x v="22"/>
    <x v="96"/>
    <x v="3"/>
    <n v="796.75"/>
    <n v="837"/>
    <n v="794.75"/>
    <n v="819.65"/>
    <n v="823.19840391533057"/>
    <n v="966866"/>
    <n v="19144"/>
    <n v="795922548"/>
    <n v="246949"/>
    <n v="25.54"/>
    <n v="42.25"/>
    <n v="22.9"/>
    <x v="0"/>
    <x v="0"/>
  </r>
  <r>
    <x v="22"/>
    <x v="97"/>
    <x v="3"/>
    <n v="795.15"/>
    <n v="805"/>
    <n v="782"/>
    <n v="793.9"/>
    <n v="794.28631312484197"/>
    <n v="577546"/>
    <n v="16424"/>
    <n v="458736883"/>
    <n v="179701"/>
    <n v="31.11"/>
    <n v="23"/>
    <n v="-1.25"/>
    <x v="1"/>
    <x v="0"/>
  </r>
  <r>
    <x v="22"/>
    <x v="98"/>
    <x v="3"/>
    <n v="793.45"/>
    <n v="808"/>
    <n v="776.15"/>
    <n v="787.65"/>
    <n v="793.16366334605846"/>
    <n v="1191348"/>
    <n v="24984"/>
    <n v="944933944"/>
    <n v="346749"/>
    <n v="29.11"/>
    <n v="31.85"/>
    <n v="-5.8"/>
    <x v="1"/>
    <x v="0"/>
  </r>
  <r>
    <x v="22"/>
    <x v="99"/>
    <x v="3"/>
    <n v="802"/>
    <n v="841.95"/>
    <n v="800"/>
    <n v="828.05"/>
    <n v="826.09051956188432"/>
    <n v="635266"/>
    <n v="14268"/>
    <n v="524787220"/>
    <n v="174959"/>
    <n v="27.54"/>
    <n v="41.95"/>
    <n v="26.05"/>
    <x v="0"/>
    <x v="0"/>
  </r>
  <r>
    <x v="22"/>
    <x v="100"/>
    <x v="4"/>
    <n v="789.75"/>
    <n v="800.85"/>
    <n v="777.05"/>
    <n v="794.4"/>
    <n v="790.158426772903"/>
    <n v="714633"/>
    <n v="19104"/>
    <n v="564673287"/>
    <n v="270499"/>
    <n v="37.85"/>
    <n v="23.8"/>
    <n v="4.6500000000000004"/>
    <x v="0"/>
    <x v="0"/>
  </r>
  <r>
    <x v="22"/>
    <x v="101"/>
    <x v="4"/>
    <n v="745.05"/>
    <n v="794.35"/>
    <n v="733"/>
    <n v="788.25"/>
    <n v="771.87137535439081"/>
    <n v="1085313"/>
    <n v="25764"/>
    <n v="837722038"/>
    <n v="277811"/>
    <n v="25.6"/>
    <n v="61.35"/>
    <n v="43.2"/>
    <x v="0"/>
    <x v="0"/>
  </r>
  <r>
    <x v="22"/>
    <x v="102"/>
    <x v="4"/>
    <n v="700.15"/>
    <n v="741.1"/>
    <n v="693.5"/>
    <n v="735.85"/>
    <n v="727.52507108676048"/>
    <n v="475827"/>
    <n v="10902"/>
    <n v="346176072"/>
    <n v="160392"/>
    <n v="33.71"/>
    <n v="47.6"/>
    <n v="35.700000000000003"/>
    <x v="0"/>
    <x v="0"/>
  </r>
  <r>
    <x v="22"/>
    <x v="103"/>
    <x v="0"/>
    <n v="689.85"/>
    <n v="694"/>
    <n v="675.5"/>
    <n v="688.75"/>
    <n v="683.2610556243003"/>
    <n v="135768"/>
    <n v="3692"/>
    <n v="92764987"/>
    <n v="44563"/>
    <n v="32.82"/>
    <n v="18.5"/>
    <n v="-1.1000000000000001"/>
    <x v="1"/>
    <x v="0"/>
  </r>
  <r>
    <x v="22"/>
    <x v="104"/>
    <x v="0"/>
    <n v="684.25"/>
    <n v="684.25"/>
    <n v="670.5"/>
    <n v="678.4"/>
    <n v="677.62126132006199"/>
    <n v="122570"/>
    <n v="3548"/>
    <n v="83056038"/>
    <n v="23980"/>
    <n v="19.559999999999999"/>
    <n v="13.75"/>
    <n v="-5.85"/>
    <x v="1"/>
    <x v="0"/>
  </r>
  <r>
    <x v="22"/>
    <x v="105"/>
    <x v="0"/>
    <n v="685.95"/>
    <n v="696"/>
    <n v="672.65"/>
    <n v="679.25"/>
    <n v="682.26974709056265"/>
    <n v="362699"/>
    <n v="25201"/>
    <n v="247458555"/>
    <n v="90551"/>
    <n v="24.97"/>
    <n v="23.35"/>
    <n v="-6.7"/>
    <x v="1"/>
    <x v="0"/>
  </r>
  <r>
    <x v="22"/>
    <x v="106"/>
    <x v="0"/>
    <n v="618.04999999999995"/>
    <n v="679.95"/>
    <n v="618.04999999999995"/>
    <n v="676.2"/>
    <n v="660.07758027401246"/>
    <n v="659678"/>
    <n v="19482"/>
    <n v="435438658"/>
    <n v="219152"/>
    <n v="33.22"/>
    <n v="61.9"/>
    <n v="58.15"/>
    <x v="0"/>
    <x v="0"/>
  </r>
  <r>
    <x v="22"/>
    <x v="107"/>
    <x v="1"/>
    <n v="700.25"/>
    <n v="704.95"/>
    <n v="675.4"/>
    <n v="682.25"/>
    <n v="688.0348555407279"/>
    <n v="541779"/>
    <n v="16542"/>
    <n v="372762836"/>
    <n v="161214"/>
    <n v="29.76"/>
    <n v="29.55"/>
    <n v="-18"/>
    <x v="1"/>
    <x v="0"/>
  </r>
  <r>
    <x v="22"/>
    <x v="108"/>
    <x v="1"/>
    <n v="695"/>
    <n v="714.65"/>
    <n v="693.65"/>
    <n v="709.4"/>
    <n v="706.41942581318528"/>
    <n v="487681"/>
    <n v="11902"/>
    <n v="344507332"/>
    <n v="291794"/>
    <n v="59.83"/>
    <n v="21"/>
    <n v="14.4"/>
    <x v="0"/>
    <x v="0"/>
  </r>
  <r>
    <x v="22"/>
    <x v="109"/>
    <x v="1"/>
    <n v="682.75"/>
    <n v="708.45"/>
    <n v="674.75"/>
    <n v="702.4"/>
    <n v="690.41744640043089"/>
    <n v="2733091"/>
    <n v="23843"/>
    <n v="1886973709"/>
    <n v="2327251"/>
    <n v="85.15"/>
    <n v="33.700000000000003"/>
    <n v="19.649999999999999"/>
    <x v="0"/>
    <x v="0"/>
  </r>
  <r>
    <x v="22"/>
    <x v="110"/>
    <x v="1"/>
    <n v="655.8"/>
    <n v="689.85"/>
    <n v="646.85"/>
    <n v="682.75"/>
    <n v="679.21358334031368"/>
    <n v="549158"/>
    <n v="20082"/>
    <n v="372995573"/>
    <n v="130791"/>
    <n v="23.82"/>
    <n v="43"/>
    <n v="26.95"/>
    <x v="0"/>
    <x v="0"/>
  </r>
  <r>
    <x v="22"/>
    <x v="111"/>
    <x v="2"/>
    <n v="671.25"/>
    <n v="674.05"/>
    <n v="643.70000000000005"/>
    <n v="649.54999999999995"/>
    <n v="657.55140686225957"/>
    <n v="615803"/>
    <n v="21049"/>
    <n v="404922129"/>
    <n v="227809"/>
    <n v="36.99"/>
    <n v="30.35"/>
    <n v="-21.7"/>
    <x v="1"/>
    <x v="0"/>
  </r>
  <r>
    <x v="22"/>
    <x v="112"/>
    <x v="2"/>
    <n v="656.25"/>
    <n v="676.3"/>
    <n v="640.54999999999995"/>
    <n v="673.6"/>
    <n v="660.40491996183732"/>
    <n v="898259"/>
    <n v="20979"/>
    <n v="593214663"/>
    <n v="378491"/>
    <n v="42.14"/>
    <n v="35.75"/>
    <n v="17.350000000000001"/>
    <x v="0"/>
    <x v="0"/>
  </r>
  <r>
    <x v="22"/>
    <x v="113"/>
    <x v="2"/>
    <n v="637.29999999999995"/>
    <n v="662.4"/>
    <n v="637.20000000000005"/>
    <n v="656.05"/>
    <n v="655.61662544444243"/>
    <n v="1016442"/>
    <n v="23381"/>
    <n v="666396274"/>
    <n v="321754"/>
    <n v="31.65"/>
    <n v="25.2"/>
    <n v="18.75"/>
    <x v="0"/>
    <x v="0"/>
  </r>
  <r>
    <x v="22"/>
    <x v="114"/>
    <x v="2"/>
    <n v="672"/>
    <n v="673.2"/>
    <n v="633.54999999999995"/>
    <n v="637.29999999999995"/>
    <n v="645.99786939968965"/>
    <n v="801652"/>
    <n v="24076"/>
    <n v="517865484"/>
    <n v="387764"/>
    <n v="48.37"/>
    <n v="39.65"/>
    <n v="-34.700000000000003"/>
    <x v="1"/>
    <x v="0"/>
  </r>
  <r>
    <x v="22"/>
    <x v="115"/>
    <x v="2"/>
    <n v="693.95"/>
    <n v="693.95"/>
    <n v="665.4"/>
    <n v="669.15"/>
    <n v="674.92887374298277"/>
    <n v="328655"/>
    <n v="11537"/>
    <n v="221818749"/>
    <n v="126855"/>
    <n v="38.6"/>
    <n v="28.55"/>
    <n v="-24.8"/>
    <x v="1"/>
    <x v="0"/>
  </r>
  <r>
    <x v="22"/>
    <x v="116"/>
    <x v="3"/>
    <n v="688.65"/>
    <n v="692.55"/>
    <n v="672.7"/>
    <n v="685.75"/>
    <n v="681.7359182120565"/>
    <n v="265467"/>
    <n v="11471"/>
    <n v="180978389"/>
    <n v="84332"/>
    <n v="31.77"/>
    <n v="19.850000000000001"/>
    <n v="-2.9"/>
    <x v="1"/>
    <x v="0"/>
  </r>
  <r>
    <x v="22"/>
    <x v="117"/>
    <x v="3"/>
    <n v="698.95"/>
    <n v="700.8"/>
    <n v="681"/>
    <n v="683.8"/>
    <n v="688.48026547931852"/>
    <n v="609313"/>
    <n v="9317"/>
    <n v="419499976"/>
    <n v="465586"/>
    <n v="76.41"/>
    <n v="19.8"/>
    <n v="-15.15"/>
    <x v="1"/>
    <x v="0"/>
  </r>
  <r>
    <x v="22"/>
    <x v="118"/>
    <x v="3"/>
    <n v="683.6"/>
    <n v="700.8"/>
    <n v="681.95"/>
    <n v="692.35"/>
    <n v="692.71146316791624"/>
    <n v="672240"/>
    <n v="19898"/>
    <n v="465668354"/>
    <n v="282276"/>
    <n v="41.99"/>
    <n v="18.850000000000001"/>
    <n v="8.75"/>
    <x v="0"/>
    <x v="0"/>
  </r>
  <r>
    <x v="22"/>
    <x v="119"/>
    <x v="3"/>
    <n v="687.45"/>
    <n v="687.45"/>
    <n v="670.75"/>
    <n v="681.7"/>
    <n v="678.40578694496526"/>
    <n v="475173"/>
    <n v="17696"/>
    <n v="322360113"/>
    <n v="141493"/>
    <n v="29.78"/>
    <n v="16.7"/>
    <n v="-5.75"/>
    <x v="1"/>
    <x v="0"/>
  </r>
  <r>
    <x v="22"/>
    <x v="120"/>
    <x v="3"/>
    <n v="704.8"/>
    <n v="707.75"/>
    <n v="675"/>
    <n v="676.95"/>
    <n v="692.80497413554122"/>
    <n v="955945"/>
    <n v="26910"/>
    <n v="662283451"/>
    <n v="249969"/>
    <n v="26.15"/>
    <n v="32.75"/>
    <n v="-27.85"/>
    <x v="1"/>
    <x v="0"/>
  </r>
  <r>
    <x v="22"/>
    <x v="121"/>
    <x v="4"/>
    <n v="690"/>
    <n v="706.35"/>
    <n v="667.35"/>
    <n v="672.1"/>
    <n v="681.82770091339046"/>
    <n v="2152420"/>
    <n v="56222"/>
    <n v="1467579580"/>
    <n v="794175"/>
    <n v="36.9"/>
    <n v="39"/>
    <n v="-17.899999999999999"/>
    <x v="1"/>
    <x v="0"/>
  </r>
  <r>
    <x v="22"/>
    <x v="122"/>
    <x v="4"/>
    <n v="627.95000000000005"/>
    <n v="697.6"/>
    <n v="605.4"/>
    <n v="684.7"/>
    <n v="671.39869087504258"/>
    <n v="5190490"/>
    <n v="125065"/>
    <n v="3484888191"/>
    <n v="809915"/>
    <n v="15.6"/>
    <n v="92.2"/>
    <n v="56.75"/>
    <x v="0"/>
    <x v="0"/>
  </r>
  <r>
    <x v="22"/>
    <x v="123"/>
    <x v="4"/>
    <n v="810.55"/>
    <n v="810.55"/>
    <n v="649"/>
    <n v="655.95"/>
    <n v="691.05169895481947"/>
    <n v="4194108"/>
    <n v="117185"/>
    <n v="2898345459"/>
    <n v="1372916"/>
    <n v="32.729999999999997"/>
    <n v="161.55000000000001"/>
    <n v="-154.6"/>
    <x v="1"/>
    <x v="0"/>
  </r>
  <r>
    <x v="22"/>
    <x v="124"/>
    <x v="4"/>
    <n v="895"/>
    <n v="913.4"/>
    <n v="886.4"/>
    <n v="900.6"/>
    <n v="902.28938280192722"/>
    <n v="448527"/>
    <n v="20443"/>
    <n v="404701150"/>
    <n v="151952"/>
    <n v="33.880000000000003"/>
    <n v="27"/>
    <n v="5.6"/>
    <x v="0"/>
    <x v="0"/>
  </r>
  <r>
    <x v="22"/>
    <x v="125"/>
    <x v="0"/>
    <n v="974.95"/>
    <n v="976.6"/>
    <n v="933.3"/>
    <n v="936.8"/>
    <n v="943.5022285382081"/>
    <n v="139329"/>
    <n v="6935"/>
    <n v="131457222"/>
    <n v="53788"/>
    <n v="38.6"/>
    <n v="43.3"/>
    <n v="-38.15"/>
    <x v="1"/>
    <x v="0"/>
  </r>
  <r>
    <x v="22"/>
    <x v="126"/>
    <x v="0"/>
    <n v="976"/>
    <n v="982.3"/>
    <n v="962.25"/>
    <n v="971.05"/>
    <n v="972.33442921650953"/>
    <n v="50492"/>
    <n v="2388"/>
    <n v="49095110"/>
    <n v="15046"/>
    <n v="29.8"/>
    <n v="20.05"/>
    <n v="-4.95"/>
    <x v="1"/>
    <x v="0"/>
  </r>
  <r>
    <x v="22"/>
    <x v="127"/>
    <x v="0"/>
    <n v="987.85"/>
    <n v="995"/>
    <n v="970.7"/>
    <n v="971.7"/>
    <n v="980.8767184567713"/>
    <n v="91652"/>
    <n v="4938"/>
    <n v="89899313"/>
    <n v="34304"/>
    <n v="37.43"/>
    <n v="24.3"/>
    <n v="-16.149999999999999"/>
    <x v="1"/>
    <x v="0"/>
  </r>
  <r>
    <x v="22"/>
    <x v="128"/>
    <x v="0"/>
    <n v="982.95"/>
    <n v="1003.7"/>
    <n v="968"/>
    <n v="987.9"/>
    <n v="989.51428813972984"/>
    <n v="94239"/>
    <n v="5937"/>
    <n v="93250837"/>
    <n v="22922"/>
    <n v="24.32"/>
    <n v="35.700000000000003"/>
    <n v="4.95"/>
    <x v="0"/>
    <x v="0"/>
  </r>
  <r>
    <x v="22"/>
    <x v="129"/>
    <x v="0"/>
    <n v="979.4"/>
    <n v="986.6"/>
    <n v="947.8"/>
    <n v="984.2"/>
    <n v="966.91532364597094"/>
    <n v="105980"/>
    <n v="5694"/>
    <n v="102473686"/>
    <n v="31776"/>
    <n v="29.98"/>
    <n v="38.799999999999997"/>
    <n v="4.8"/>
    <x v="0"/>
    <x v="0"/>
  </r>
  <r>
    <x v="22"/>
    <x v="130"/>
    <x v="2"/>
    <n v="1041.5"/>
    <n v="1041.5"/>
    <n v="968.8"/>
    <n v="988.95"/>
    <n v="990.54505805254655"/>
    <n v="267344"/>
    <n v="10827"/>
    <n v="264816278"/>
    <n v="75968"/>
    <n v="28.42"/>
    <n v="72.7"/>
    <n v="-52.55"/>
    <x v="1"/>
    <x v="0"/>
  </r>
  <r>
    <x v="22"/>
    <x v="131"/>
    <x v="2"/>
    <n v="1051.95"/>
    <n v="1062.05"/>
    <n v="1041.8"/>
    <n v="1046.3"/>
    <n v="1049.8061169164039"/>
    <n v="81152"/>
    <n v="3881"/>
    <n v="85193866"/>
    <n v="14099"/>
    <n v="17.37"/>
    <n v="20.25"/>
    <n v="-5.65"/>
    <x v="1"/>
    <x v="0"/>
  </r>
  <r>
    <x v="22"/>
    <x v="132"/>
    <x v="2"/>
    <n v="1029.8"/>
    <n v="1041.3"/>
    <n v="1026.3"/>
    <n v="1033.75"/>
    <n v="1034.3262978900611"/>
    <n v="144080"/>
    <n v="11617"/>
    <n v="149025733"/>
    <n v="39468"/>
    <n v="27.39"/>
    <n v="15"/>
    <n v="3.95"/>
    <x v="0"/>
    <x v="0"/>
  </r>
  <r>
    <x v="22"/>
    <x v="133"/>
    <x v="2"/>
    <n v="1037.8"/>
    <n v="1038.0999999999999"/>
    <n v="1021.65"/>
    <n v="1029.5999999999999"/>
    <n v="1028.6251925545571"/>
    <n v="31160"/>
    <n v="3056"/>
    <n v="32051961"/>
    <n v="10555"/>
    <n v="33.869999999999997"/>
    <n v="16.45"/>
    <n v="-8.1999999999999993"/>
    <x v="1"/>
    <x v="0"/>
  </r>
  <r>
    <x v="22"/>
    <x v="134"/>
    <x v="3"/>
    <n v="1044.95"/>
    <n v="1055.75"/>
    <n v="1039.3499999999999"/>
    <n v="1043.1500000000001"/>
    <n v="1046.2386371749653"/>
    <n v="70031"/>
    <n v="2618"/>
    <n v="73269138"/>
    <n v="30475"/>
    <n v="43.52"/>
    <n v="16.399999999999999"/>
    <n v="-1.8"/>
    <x v="1"/>
    <x v="0"/>
  </r>
  <r>
    <x v="22"/>
    <x v="135"/>
    <x v="3"/>
    <n v="1033.75"/>
    <n v="1049.9000000000001"/>
    <n v="1024.95"/>
    <n v="1047.7"/>
    <n v="1041.4677848831113"/>
    <n v="47695"/>
    <n v="3021"/>
    <n v="49672806"/>
    <n v="19809"/>
    <n v="41.53"/>
    <n v="24.95"/>
    <n v="13.95"/>
    <x v="0"/>
    <x v="0"/>
  </r>
  <r>
    <x v="22"/>
    <x v="136"/>
    <x v="3"/>
    <n v="1027.3"/>
    <n v="1041.75"/>
    <n v="1016.3"/>
    <n v="1035.95"/>
    <n v="1031.9186004844698"/>
    <n v="69767"/>
    <n v="2819"/>
    <n v="71993865"/>
    <n v="26013"/>
    <n v="37.29"/>
    <n v="25.45"/>
    <n v="8.65"/>
    <x v="0"/>
    <x v="0"/>
  </r>
  <r>
    <x v="22"/>
    <x v="137"/>
    <x v="3"/>
    <n v="1047.9000000000001"/>
    <n v="1050.8499999999999"/>
    <n v="1021.65"/>
    <n v="1024.2"/>
    <n v="1030.3406660369885"/>
    <n v="32821"/>
    <n v="2114"/>
    <n v="33816811"/>
    <n v="9704"/>
    <n v="29.57"/>
    <n v="29.2"/>
    <n v="-23.7"/>
    <x v="1"/>
    <x v="0"/>
  </r>
  <r>
    <x v="22"/>
    <x v="138"/>
    <x v="3"/>
    <n v="1024"/>
    <n v="1050.8499999999999"/>
    <n v="1012.55"/>
    <n v="1047.9000000000001"/>
    <n v="1038.5568885650341"/>
    <n v="38426"/>
    <n v="2136"/>
    <n v="39907587"/>
    <n v="9387"/>
    <n v="24.43"/>
    <n v="38.299999999999997"/>
    <n v="23.9"/>
    <x v="0"/>
    <x v="0"/>
  </r>
  <r>
    <x v="22"/>
    <x v="139"/>
    <x v="4"/>
    <n v="1074.75"/>
    <n v="1074.75"/>
    <n v="1018.55"/>
    <n v="1024.25"/>
    <n v="1034.2380428134556"/>
    <n v="40875"/>
    <n v="2407"/>
    <n v="42274480"/>
    <n v="10154"/>
    <n v="24.84"/>
    <n v="56.2"/>
    <n v="-50.5"/>
    <x v="1"/>
    <x v="0"/>
  </r>
  <r>
    <x v="22"/>
    <x v="140"/>
    <x v="4"/>
    <n v="1037.95"/>
    <n v="1057.0999999999999"/>
    <n v="1025.25"/>
    <n v="1047.1500000000001"/>
    <n v="1043.4801908510321"/>
    <n v="53864"/>
    <n v="3199"/>
    <n v="56206017"/>
    <n v="9864"/>
    <n v="18.309999999999999"/>
    <n v="31.85"/>
    <n v="9.1999999999999993"/>
    <x v="0"/>
    <x v="0"/>
  </r>
  <r>
    <x v="22"/>
    <x v="141"/>
    <x v="4"/>
    <n v="1056.05"/>
    <n v="1059"/>
    <n v="1020.7"/>
    <n v="1039.5999999999999"/>
    <n v="1037.7789431222268"/>
    <n v="71891"/>
    <n v="3602"/>
    <n v="74606966"/>
    <n v="20629"/>
    <n v="28.69"/>
    <n v="38.299999999999997"/>
    <n v="-16.45"/>
    <x v="1"/>
    <x v="0"/>
  </r>
  <r>
    <x v="22"/>
    <x v="142"/>
    <x v="4"/>
    <n v="1069"/>
    <n v="1074.95"/>
    <n v="1047.7"/>
    <n v="1054.0999999999999"/>
    <n v="1059.2186064659977"/>
    <n v="179400"/>
    <n v="9860"/>
    <n v="190023818"/>
    <n v="92889"/>
    <n v="51.78"/>
    <n v="27.25"/>
    <n v="-14.9"/>
    <x v="1"/>
    <x v="0"/>
  </r>
  <r>
    <x v="22"/>
    <x v="143"/>
    <x v="4"/>
    <n v="1079.3499999999999"/>
    <n v="1081"/>
    <n v="1062.45"/>
    <n v="1068.0999999999999"/>
    <n v="1070.0408740231944"/>
    <n v="100455"/>
    <n v="5649"/>
    <n v="107490956"/>
    <n v="50977"/>
    <n v="50.75"/>
    <n v="18.55"/>
    <n v="-11.25"/>
    <x v="1"/>
    <x v="0"/>
  </r>
  <r>
    <x v="22"/>
    <x v="144"/>
    <x v="0"/>
    <n v="1063.7"/>
    <n v="1086.5"/>
    <n v="1062"/>
    <n v="1079.4000000000001"/>
    <n v="1073.4741822310862"/>
    <n v="68693"/>
    <n v="2965"/>
    <n v="73740162"/>
    <n v="14145"/>
    <n v="20.59"/>
    <n v="24.5"/>
    <n v="15.7"/>
    <x v="0"/>
    <x v="0"/>
  </r>
  <r>
    <x v="22"/>
    <x v="145"/>
    <x v="0"/>
    <n v="1061.55"/>
    <n v="1076.5"/>
    <n v="1058.25"/>
    <n v="1065.3499999999999"/>
    <n v="1068.640491036633"/>
    <n v="51320"/>
    <n v="2770"/>
    <n v="54842630"/>
    <n v="12380"/>
    <n v="24.12"/>
    <n v="18.25"/>
    <n v="3.8"/>
    <x v="0"/>
    <x v="0"/>
  </r>
  <r>
    <x v="22"/>
    <x v="146"/>
    <x v="0"/>
    <n v="1054.95"/>
    <n v="1078.5"/>
    <n v="1052.4000000000001"/>
    <n v="1060.7"/>
    <n v="1068.1836307562537"/>
    <n v="189685"/>
    <n v="9683"/>
    <n v="202618412"/>
    <n v="87077"/>
    <n v="45.91"/>
    <n v="26.1"/>
    <n v="5.75"/>
    <x v="0"/>
    <x v="0"/>
  </r>
  <r>
    <x v="22"/>
    <x v="147"/>
    <x v="0"/>
    <n v="1020.45"/>
    <n v="1053.8"/>
    <n v="1014.7"/>
    <n v="1048.0999999999999"/>
    <n v="1037.9426425163595"/>
    <n v="330541"/>
    <n v="16025"/>
    <n v="343082599"/>
    <n v="170195"/>
    <n v="51.49"/>
    <n v="39.1"/>
    <n v="27.65"/>
    <x v="0"/>
    <x v="0"/>
  </r>
  <r>
    <x v="22"/>
    <x v="148"/>
    <x v="0"/>
    <n v="985.15"/>
    <n v="1023.75"/>
    <n v="985.15"/>
    <n v="1012.7"/>
    <n v="1009.7614360752716"/>
    <n v="196090"/>
    <n v="6740"/>
    <n v="198004120"/>
    <n v="73676"/>
    <n v="37.57"/>
    <n v="38.6"/>
    <n v="27.55"/>
    <x v="0"/>
    <x v="0"/>
  </r>
  <r>
    <x v="22"/>
    <x v="149"/>
    <x v="0"/>
    <n v="977.15"/>
    <n v="1022.9"/>
    <n v="973.75"/>
    <n v="1009.65"/>
    <n v="1010.733227514378"/>
    <n v="367924"/>
    <n v="12480"/>
    <n v="371873012"/>
    <m/>
    <m/>
    <n v="49.15"/>
    <n v="32.5"/>
    <x v="0"/>
    <x v="0"/>
  </r>
  <r>
    <x v="22"/>
    <x v="150"/>
    <x v="2"/>
    <n v="955.6"/>
    <n v="999"/>
    <n v="953.05"/>
    <n v="992.15"/>
    <n v="983.99227515310429"/>
    <n v="269261"/>
    <n v="9634"/>
    <n v="264950744"/>
    <n v="119144"/>
    <n v="44.25"/>
    <n v="45.95"/>
    <n v="36.549999999999997"/>
    <x v="0"/>
    <x v="0"/>
  </r>
  <r>
    <x v="22"/>
    <x v="151"/>
    <x v="2"/>
    <n v="948.45"/>
    <n v="967.35"/>
    <n v="946.35"/>
    <n v="957.15"/>
    <n v="961.04738348932301"/>
    <n v="114217"/>
    <n v="7120"/>
    <n v="109767949"/>
    <n v="40981"/>
    <n v="35.880000000000003"/>
    <n v="21"/>
    <n v="8.6999999999999993"/>
    <x v="0"/>
    <x v="0"/>
  </r>
  <r>
    <x v="22"/>
    <x v="152"/>
    <x v="2"/>
    <n v="935"/>
    <n v="952"/>
    <n v="932"/>
    <n v="948.45"/>
    <n v="939.6465542341374"/>
    <n v="89298"/>
    <n v="6050"/>
    <n v="83908558"/>
    <n v="20122"/>
    <n v="22.53"/>
    <n v="20"/>
    <n v="13.45"/>
    <x v="0"/>
    <x v="0"/>
  </r>
  <r>
    <x v="22"/>
    <x v="153"/>
    <x v="2"/>
    <n v="939.95"/>
    <n v="948.65"/>
    <n v="925.6"/>
    <n v="934.45"/>
    <n v="937.85172761978538"/>
    <n v="144592"/>
    <n v="8037"/>
    <n v="135605857"/>
    <n v="18425"/>
    <n v="12.74"/>
    <n v="23.05"/>
    <n v="-5.5"/>
    <x v="1"/>
    <x v="0"/>
  </r>
  <r>
    <x v="22"/>
    <x v="154"/>
    <x v="2"/>
    <n v="949.35"/>
    <n v="949.35"/>
    <n v="923.4"/>
    <n v="925.95"/>
    <n v="931.05963745575457"/>
    <n v="74584"/>
    <n v="4197"/>
    <n v="69442152"/>
    <n v="26575"/>
    <n v="35.630000000000003"/>
    <n v="25.95"/>
    <n v="-23.4"/>
    <x v="1"/>
    <x v="0"/>
  </r>
  <r>
    <x v="22"/>
    <x v="155"/>
    <x v="3"/>
    <n v="970.9"/>
    <n v="972"/>
    <n v="948.5"/>
    <n v="950.45"/>
    <n v="958.18217722784652"/>
    <n v="40005"/>
    <n v="1859"/>
    <n v="38332078"/>
    <n v="10565"/>
    <n v="26.41"/>
    <n v="23.5"/>
    <n v="-20.45"/>
    <x v="1"/>
    <x v="0"/>
  </r>
  <r>
    <x v="22"/>
    <x v="156"/>
    <x v="3"/>
    <n v="970.75"/>
    <n v="988"/>
    <n v="962.05"/>
    <n v="970.9"/>
    <n v="977.03632746748281"/>
    <n v="98025"/>
    <n v="4454"/>
    <n v="95773986"/>
    <n v="39403"/>
    <n v="40.200000000000003"/>
    <n v="25.95"/>
    <n v="0.15"/>
    <x v="0"/>
    <x v="0"/>
  </r>
  <r>
    <x v="22"/>
    <x v="157"/>
    <x v="3"/>
    <n v="965.15"/>
    <n v="977.6"/>
    <n v="949.8"/>
    <n v="972.5"/>
    <n v="958.36458209107172"/>
    <n v="687590"/>
    <n v="2638"/>
    <n v="658961903"/>
    <n v="652144"/>
    <n v="94.84"/>
    <n v="27.8"/>
    <n v="7.35"/>
    <x v="0"/>
    <x v="1"/>
  </r>
  <r>
    <x v="22"/>
    <x v="158"/>
    <x v="3"/>
    <n v="971"/>
    <n v="975.95"/>
    <n v="957.8"/>
    <n v="960.35"/>
    <n v="964.61374690913647"/>
    <n v="159745"/>
    <n v="12549"/>
    <n v="154092223"/>
    <n v="30767"/>
    <n v="19.260000000000002"/>
    <n v="18.149999999999999"/>
    <n v="-10.65"/>
    <x v="1"/>
    <x v="0"/>
  </r>
  <r>
    <x v="22"/>
    <x v="159"/>
    <x v="3"/>
    <n v="963.25"/>
    <n v="980"/>
    <n v="948.15"/>
    <n v="970.6"/>
    <n v="964.11125157191077"/>
    <n v="151090"/>
    <n v="6577"/>
    <n v="145667569"/>
    <n v="46425"/>
    <n v="30.73"/>
    <n v="31.85"/>
    <n v="7.35"/>
    <x v="0"/>
    <x v="0"/>
  </r>
  <r>
    <x v="22"/>
    <x v="160"/>
    <x v="4"/>
    <n v="976.95"/>
    <n v="976.95"/>
    <n v="959"/>
    <n v="971.45"/>
    <n v="967.64089030523326"/>
    <n v="80332"/>
    <n v="4060"/>
    <n v="77732528"/>
    <n v="21554"/>
    <n v="26.83"/>
    <n v="17.95"/>
    <n v="-5.5"/>
    <x v="1"/>
    <x v="0"/>
  </r>
  <r>
    <x v="22"/>
    <x v="161"/>
    <x v="4"/>
    <n v="974.45"/>
    <n v="991.35"/>
    <n v="969.85"/>
    <n v="975.45"/>
    <n v="983.35333628022818"/>
    <n v="92753"/>
    <n v="2696"/>
    <n v="91208972"/>
    <n v="22475"/>
    <n v="24.23"/>
    <n v="21.5"/>
    <n v="1"/>
    <x v="0"/>
    <x v="0"/>
  </r>
  <r>
    <x v="22"/>
    <x v="162"/>
    <x v="4"/>
    <n v="973.95"/>
    <n v="982.75"/>
    <n v="955"/>
    <n v="961.9"/>
    <n v="966.69160565806476"/>
    <n v="60374"/>
    <n v="2441"/>
    <n v="58363039"/>
    <n v="11955"/>
    <n v="19.8"/>
    <n v="27.75"/>
    <n v="-12.05"/>
    <x v="1"/>
    <x v="0"/>
  </r>
  <r>
    <x v="22"/>
    <x v="163"/>
    <x v="4"/>
    <n v="945"/>
    <n v="979.25"/>
    <n v="945"/>
    <n v="961"/>
    <n v="966.10288531413096"/>
    <n v="121096"/>
    <n v="5920"/>
    <n v="116991195"/>
    <n v="31545"/>
    <n v="26.05"/>
    <n v="34.25"/>
    <n v="16"/>
    <x v="0"/>
    <x v="0"/>
  </r>
  <r>
    <x v="22"/>
    <x v="164"/>
    <x v="4"/>
    <n v="933.05"/>
    <n v="973.3"/>
    <n v="933.05"/>
    <n v="941.45"/>
    <n v="955.73191648729119"/>
    <n v="264343"/>
    <n v="9709"/>
    <n v="252641042"/>
    <n v="80521"/>
    <n v="30.46"/>
    <n v="40.25"/>
    <n v="8.4"/>
    <x v="0"/>
    <x v="0"/>
  </r>
  <r>
    <x v="22"/>
    <x v="165"/>
    <x v="0"/>
    <n v="970.8"/>
    <n v="973.75"/>
    <n v="933.45"/>
    <n v="937.6"/>
    <n v="946.13482972136228"/>
    <n v="226100"/>
    <n v="13029"/>
    <n v="213921085"/>
    <n v="84089"/>
    <n v="37.19"/>
    <n v="40.299999999999997"/>
    <n v="-33.200000000000003"/>
    <x v="1"/>
    <x v="0"/>
  </r>
  <r>
    <x v="22"/>
    <x v="166"/>
    <x v="0"/>
    <n v="981.05"/>
    <n v="985"/>
    <n v="970.4"/>
    <n v="980.9"/>
    <n v="978.97486254673413"/>
    <n v="45470"/>
    <n v="2777"/>
    <n v="44513987"/>
    <n v="12572"/>
    <n v="27.65"/>
    <n v="14.6"/>
    <n v="-0.15"/>
    <x v="1"/>
    <x v="0"/>
  </r>
  <r>
    <x v="22"/>
    <x v="167"/>
    <x v="0"/>
    <n v="988.35"/>
    <n v="988.35"/>
    <n v="967.2"/>
    <n v="980.85"/>
    <n v="976.74876841737409"/>
    <n v="88707"/>
    <n v="10436"/>
    <n v="86644453"/>
    <n v="27260"/>
    <n v="30.73"/>
    <n v="21.15"/>
    <n v="-7.5"/>
    <x v="1"/>
    <x v="0"/>
  </r>
  <r>
    <x v="22"/>
    <x v="168"/>
    <x v="0"/>
    <n v="969.7"/>
    <n v="994"/>
    <n v="969.7"/>
    <n v="983.7"/>
    <n v="984.04968113556879"/>
    <n v="77776"/>
    <n v="3760"/>
    <n v="76535448"/>
    <n v="27611"/>
    <n v="35.5"/>
    <n v="24.3"/>
    <n v="14"/>
    <x v="0"/>
    <x v="0"/>
  </r>
  <r>
    <x v="22"/>
    <x v="169"/>
    <x v="0"/>
    <n v="999.05"/>
    <n v="1004.8"/>
    <n v="963.2"/>
    <n v="969.7"/>
    <n v="979.80187643639317"/>
    <n v="184925"/>
    <n v="9046"/>
    <n v="181189862"/>
    <n v="76489"/>
    <n v="41.36"/>
    <n v="41.6"/>
    <n v="-29.35"/>
    <x v="1"/>
    <x v="0"/>
  </r>
  <r>
    <x v="22"/>
    <x v="170"/>
    <x v="1"/>
    <n v="993.7"/>
    <n v="1025"/>
    <n v="991"/>
    <n v="998.1"/>
    <n v="1006.0688585376064"/>
    <n v="267534"/>
    <n v="13455"/>
    <n v="269157626"/>
    <n v="100533"/>
    <n v="37.58"/>
    <n v="34"/>
    <n v="4.4000000000000004"/>
    <x v="0"/>
    <x v="0"/>
  </r>
  <r>
    <x v="22"/>
    <x v="171"/>
    <x v="1"/>
    <n v="979.8"/>
    <n v="997"/>
    <n v="969"/>
    <n v="992.85"/>
    <n v="981.71225204577365"/>
    <n v="61957"/>
    <n v="3510"/>
    <n v="60823946"/>
    <n v="27156"/>
    <n v="43.83"/>
    <n v="28"/>
    <n v="13.05"/>
    <x v="0"/>
    <x v="0"/>
  </r>
  <r>
    <x v="22"/>
    <x v="172"/>
    <x v="1"/>
    <n v="959.95"/>
    <n v="978.9"/>
    <n v="953.65"/>
    <n v="969.2"/>
    <n v="969.17200357781758"/>
    <n v="122980"/>
    <n v="5621"/>
    <n v="119188773"/>
    <n v="47864"/>
    <n v="38.92"/>
    <n v="25.25"/>
    <n v="9.25"/>
    <x v="0"/>
    <x v="0"/>
  </r>
  <r>
    <x v="22"/>
    <x v="173"/>
    <x v="2"/>
    <n v="957.9"/>
    <n v="961.5"/>
    <n v="948.8"/>
    <n v="960.25"/>
    <n v="955.43175236590878"/>
    <n v="72171"/>
    <n v="5519"/>
    <n v="68954465"/>
    <n v="27277"/>
    <n v="37.79"/>
    <n v="12.7"/>
    <n v="2.35"/>
    <x v="0"/>
    <x v="0"/>
  </r>
  <r>
    <x v="22"/>
    <x v="174"/>
    <x v="2"/>
    <n v="953.55"/>
    <n v="973.45"/>
    <n v="948.85"/>
    <n v="963.9"/>
    <n v="961.3534936301578"/>
    <n v="229990"/>
    <n v="10673"/>
    <n v="221101690"/>
    <n v="71365"/>
    <n v="31.03"/>
    <n v="24.6"/>
    <n v="10.35"/>
    <x v="0"/>
    <x v="0"/>
  </r>
  <r>
    <x v="22"/>
    <x v="175"/>
    <x v="3"/>
    <n v="932.05"/>
    <n v="970.5"/>
    <n v="932.05"/>
    <n v="953.55"/>
    <n v="956.76855164333983"/>
    <n v="286794"/>
    <n v="11678"/>
    <n v="274395480"/>
    <n v="83352"/>
    <n v="29.06"/>
    <n v="38.450000000000003"/>
    <n v="21.5"/>
    <x v="0"/>
    <x v="0"/>
  </r>
  <r>
    <x v="22"/>
    <x v="176"/>
    <x v="3"/>
    <n v="941.95"/>
    <n v="945"/>
    <n v="928.4"/>
    <n v="932.15"/>
    <n v="935.75097030585528"/>
    <n v="53849"/>
    <n v="3384"/>
    <n v="50389254"/>
    <n v="16880"/>
    <n v="31.35"/>
    <n v="16.600000000000001"/>
    <n v="-9.8000000000000007"/>
    <x v="1"/>
    <x v="0"/>
  </r>
  <r>
    <x v="22"/>
    <x v="177"/>
    <x v="3"/>
    <n v="944"/>
    <n v="945.85"/>
    <n v="930"/>
    <n v="934.6"/>
    <n v="936.94970726702081"/>
    <n v="66272"/>
    <n v="4426"/>
    <n v="62093531"/>
    <n v="20943"/>
    <n v="31.6"/>
    <n v="15.85"/>
    <n v="-9.4"/>
    <x v="1"/>
    <x v="0"/>
  </r>
  <r>
    <x v="22"/>
    <x v="178"/>
    <x v="3"/>
    <n v="936.15"/>
    <n v="948.9"/>
    <n v="930"/>
    <n v="944.7"/>
    <n v="941.96969074647154"/>
    <n v="141211"/>
    <n v="6357"/>
    <n v="133016482"/>
    <n v="39626"/>
    <n v="28.06"/>
    <n v="18.899999999999999"/>
    <n v="8.5500000000000007"/>
    <x v="0"/>
    <x v="0"/>
  </r>
  <r>
    <x v="22"/>
    <x v="179"/>
    <x v="4"/>
    <n v="961"/>
    <n v="966.3"/>
    <n v="927.05"/>
    <n v="930"/>
    <n v="943.16711795071592"/>
    <n v="102670"/>
    <n v="7307"/>
    <n v="96834968"/>
    <n v="48256"/>
    <n v="47"/>
    <n v="39.25"/>
    <n v="-31"/>
    <x v="1"/>
    <x v="0"/>
  </r>
  <r>
    <x v="22"/>
    <x v="180"/>
    <x v="4"/>
    <n v="955.1"/>
    <n v="966.8"/>
    <n v="947.45"/>
    <n v="964.05"/>
    <n v="956.11002009025344"/>
    <n v="163761"/>
    <n v="11782"/>
    <n v="156573533"/>
    <n v="69494"/>
    <n v="42.44"/>
    <n v="19.350000000000001"/>
    <n v="8.9499999999999993"/>
    <x v="0"/>
    <x v="0"/>
  </r>
  <r>
    <x v="22"/>
    <x v="181"/>
    <x v="4"/>
    <n v="984.65"/>
    <n v="984.65"/>
    <n v="961"/>
    <n v="965.85"/>
    <n v="968.22578369905955"/>
    <n v="76560"/>
    <n v="3768"/>
    <n v="74127366"/>
    <n v="37117"/>
    <n v="48.48"/>
    <n v="23.65"/>
    <n v="-18.8"/>
    <x v="1"/>
    <x v="0"/>
  </r>
  <r>
    <x v="22"/>
    <x v="182"/>
    <x v="4"/>
    <n v="1003"/>
    <n v="1003"/>
    <n v="972.05"/>
    <n v="975.15"/>
    <n v="985.13738336385961"/>
    <n v="265891"/>
    <n v="15842"/>
    <n v="261939164"/>
    <n v="163362"/>
    <n v="61.44"/>
    <n v="30.95"/>
    <n v="-27.85"/>
    <x v="1"/>
    <x v="0"/>
  </r>
  <r>
    <x v="22"/>
    <x v="183"/>
    <x v="4"/>
    <n v="992.25"/>
    <n v="1007.6"/>
    <n v="986"/>
    <n v="999.7"/>
    <n v="999.14762684124389"/>
    <n v="290225"/>
    <n v="10362"/>
    <n v="289977620"/>
    <n v="157318"/>
    <n v="54.21"/>
    <n v="21.6"/>
    <n v="7.45"/>
    <x v="0"/>
    <x v="0"/>
  </r>
  <r>
    <x v="22"/>
    <x v="184"/>
    <x v="0"/>
    <n v="993.8"/>
    <n v="997"/>
    <n v="965.55"/>
    <n v="987.05"/>
    <n v="979.90647533660899"/>
    <n v="125368"/>
    <n v="6176"/>
    <n v="122848915"/>
    <n v="44363"/>
    <n v="35.39"/>
    <n v="31.45"/>
    <n v="-6.75"/>
    <x v="1"/>
    <x v="0"/>
  </r>
  <r>
    <x v="22"/>
    <x v="185"/>
    <x v="0"/>
    <n v="985"/>
    <n v="1005.55"/>
    <n v="985"/>
    <n v="997.9"/>
    <n v="998.72550407579058"/>
    <n v="224619"/>
    <n v="10562"/>
    <n v="224332724"/>
    <n v="90468"/>
    <n v="40.28"/>
    <n v="20.55"/>
    <n v="12.9"/>
    <x v="0"/>
    <x v="0"/>
  </r>
  <r>
    <x v="22"/>
    <x v="186"/>
    <x v="0"/>
    <n v="986.3"/>
    <n v="999.9"/>
    <n v="981.4"/>
    <n v="984.95"/>
    <n v="990.84402447696016"/>
    <n v="99849"/>
    <n v="4412"/>
    <n v="98934785"/>
    <n v="57745"/>
    <n v="57.83"/>
    <n v="18.5"/>
    <n v="-1.35"/>
    <x v="1"/>
    <x v="0"/>
  </r>
  <r>
    <x v="22"/>
    <x v="187"/>
    <x v="0"/>
    <n v="983.15"/>
    <n v="988.75"/>
    <n v="979.55"/>
    <n v="984.25"/>
    <n v="983.96156980344858"/>
    <n v="184074"/>
    <n v="9184"/>
    <n v="181121742"/>
    <n v="107922"/>
    <n v="58.63"/>
    <n v="9.1999999999999993"/>
    <n v="1.1000000000000001"/>
    <x v="0"/>
    <x v="0"/>
  </r>
  <r>
    <x v="22"/>
    <x v="188"/>
    <x v="0"/>
    <n v="991.05"/>
    <n v="994.5"/>
    <n v="978.2"/>
    <n v="982.8"/>
    <n v="984.37829573517581"/>
    <n v="180195"/>
    <n v="11197"/>
    <n v="177380047"/>
    <n v="80244"/>
    <n v="44.53"/>
    <n v="16.3"/>
    <n v="-8.25"/>
    <x v="1"/>
    <x v="0"/>
  </r>
  <r>
    <x v="22"/>
    <x v="189"/>
    <x v="1"/>
    <n v="1000"/>
    <n v="1003"/>
    <n v="986.7"/>
    <n v="990.65"/>
    <n v="993.18418891751844"/>
    <n v="105951"/>
    <n v="6091"/>
    <n v="105228858"/>
    <n v="48389"/>
    <n v="45.67"/>
    <n v="16.3"/>
    <n v="-9.35"/>
    <x v="1"/>
    <x v="0"/>
  </r>
  <r>
    <x v="22"/>
    <x v="190"/>
    <x v="1"/>
    <n v="1001.8"/>
    <n v="1004.8"/>
    <n v="991"/>
    <n v="997.95"/>
    <n v="998.4897548437159"/>
    <n v="164956"/>
    <n v="7121"/>
    <n v="164706876"/>
    <n v="68329"/>
    <n v="41.42"/>
    <n v="13.8"/>
    <n v="-3.85"/>
    <x v="1"/>
    <x v="0"/>
  </r>
  <r>
    <x v="22"/>
    <x v="191"/>
    <x v="1"/>
    <n v="1003.05"/>
    <n v="1006.05"/>
    <n v="990.55"/>
    <n v="998.95"/>
    <n v="997.94010845316382"/>
    <n v="119683"/>
    <n v="8487"/>
    <n v="119436466"/>
    <n v="49548"/>
    <n v="41.4"/>
    <n v="15.5"/>
    <n v="-4.0999999999999996"/>
    <x v="1"/>
    <x v="0"/>
  </r>
  <r>
    <x v="22"/>
    <x v="192"/>
    <x v="1"/>
    <n v="994.95"/>
    <n v="1011.4"/>
    <n v="991.1"/>
    <n v="998.4"/>
    <n v="1001.8534746956018"/>
    <n v="60365"/>
    <n v="2717"/>
    <n v="60476885"/>
    <n v="21396"/>
    <n v="35.44"/>
    <n v="20.3"/>
    <n v="3.45"/>
    <x v="0"/>
    <x v="0"/>
  </r>
  <r>
    <x v="22"/>
    <x v="193"/>
    <x v="1"/>
    <n v="995"/>
    <n v="995"/>
    <n v="979.25"/>
    <n v="990.45"/>
    <n v="984.81682656433213"/>
    <n v="187620"/>
    <n v="14116"/>
    <n v="184771333"/>
    <n v="82199"/>
    <n v="43.81"/>
    <n v="15.75"/>
    <n v="-4.55"/>
    <x v="1"/>
    <x v="0"/>
  </r>
  <r>
    <x v="22"/>
    <x v="194"/>
    <x v="2"/>
    <n v="997.7"/>
    <n v="999"/>
    <n v="987.4"/>
    <n v="996.4"/>
    <n v="994.54315901388793"/>
    <n v="150490"/>
    <n v="12015"/>
    <n v="149668800"/>
    <n v="43165"/>
    <n v="28.68"/>
    <n v="11.6"/>
    <n v="-1.3"/>
    <x v="1"/>
    <x v="0"/>
  </r>
  <r>
    <x v="22"/>
    <x v="195"/>
    <x v="2"/>
    <n v="1004.1"/>
    <n v="1013.25"/>
    <n v="991.5"/>
    <n v="993.7"/>
    <n v="1001.8655144732493"/>
    <n v="232947"/>
    <n v="12262"/>
    <n v="233381566"/>
    <n v="113710"/>
    <n v="48.81"/>
    <n v="21.75"/>
    <n v="-10.4"/>
    <x v="1"/>
    <x v="0"/>
  </r>
  <r>
    <x v="22"/>
    <x v="196"/>
    <x v="2"/>
    <n v="1014.3"/>
    <n v="1014.3"/>
    <n v="994.5"/>
    <n v="1002.15"/>
    <n v="1001.7588386220427"/>
    <n v="53006"/>
    <n v="4240"/>
    <n v="53099229"/>
    <n v="17388"/>
    <n v="32.799999999999997"/>
    <n v="19.8"/>
    <n v="-12.15"/>
    <x v="1"/>
    <x v="0"/>
  </r>
  <r>
    <x v="22"/>
    <x v="197"/>
    <x v="2"/>
    <n v="1007.6"/>
    <n v="1017.75"/>
    <n v="997.7"/>
    <n v="1009.5"/>
    <n v="1007.0384582345463"/>
    <n v="116412"/>
    <n v="4749"/>
    <n v="117231361"/>
    <n v="29318"/>
    <n v="25.18"/>
    <n v="20.05"/>
    <n v="1.9"/>
    <x v="0"/>
    <x v="0"/>
  </r>
  <r>
    <x v="22"/>
    <x v="198"/>
    <x v="2"/>
    <n v="1021"/>
    <n v="1022"/>
    <n v="997.6"/>
    <n v="1003.9"/>
    <n v="1006.2201801444862"/>
    <n v="312971"/>
    <n v="14406"/>
    <n v="314917736"/>
    <n v="89395"/>
    <n v="28.56"/>
    <n v="24.4"/>
    <n v="-17.100000000000001"/>
    <x v="1"/>
    <x v="0"/>
  </r>
  <r>
    <x v="22"/>
    <x v="199"/>
    <x v="3"/>
    <n v="983.9"/>
    <n v="1002.1"/>
    <n v="980.6"/>
    <n v="998.25"/>
    <n v="994.43505211648892"/>
    <n v="155517"/>
    <n v="11808"/>
    <n v="154651556"/>
    <n v="52499"/>
    <n v="33.76"/>
    <n v="21.5"/>
    <n v="14.35"/>
    <x v="0"/>
    <x v="0"/>
  </r>
  <r>
    <x v="22"/>
    <x v="200"/>
    <x v="3"/>
    <n v="1003.95"/>
    <n v="1003.95"/>
    <n v="967"/>
    <n v="981.7"/>
    <n v="976.91027059651947"/>
    <n v="129233"/>
    <n v="5682"/>
    <n v="126249045"/>
    <n v="39034"/>
    <n v="30.2"/>
    <n v="36.950000000000003"/>
    <n v="-22.25"/>
    <x v="1"/>
    <x v="0"/>
  </r>
  <r>
    <x v="22"/>
    <x v="201"/>
    <x v="3"/>
    <n v="1014.5"/>
    <n v="1031.9000000000001"/>
    <n v="998"/>
    <n v="1000.15"/>
    <n v="1014.1299353425295"/>
    <n v="103159"/>
    <n v="6551"/>
    <n v="104616630"/>
    <n v="34634"/>
    <n v="33.57"/>
    <n v="33.9"/>
    <n v="-14.35"/>
    <x v="1"/>
    <x v="0"/>
  </r>
  <r>
    <x v="22"/>
    <x v="202"/>
    <x v="3"/>
    <n v="1019.4"/>
    <n v="1019.4"/>
    <n v="1000.1"/>
    <n v="1004.8"/>
    <n v="1005.3154109455181"/>
    <n v="179087"/>
    <n v="11438"/>
    <n v="180038921"/>
    <n v="44881"/>
    <n v="25.06"/>
    <n v="19.3"/>
    <n v="-14.6"/>
    <x v="1"/>
    <x v="0"/>
  </r>
  <r>
    <x v="22"/>
    <x v="203"/>
    <x v="4"/>
    <n v="1049.55"/>
    <n v="1049.55"/>
    <n v="1015.1"/>
    <n v="1017.1"/>
    <n v="1023.7262580929502"/>
    <n v="161097"/>
    <n v="10844"/>
    <n v="164919229"/>
    <n v="46433"/>
    <n v="28.82"/>
    <n v="34.450000000000003"/>
    <n v="-32.450000000000003"/>
    <x v="1"/>
    <x v="0"/>
  </r>
  <r>
    <x v="22"/>
    <x v="204"/>
    <x v="4"/>
    <n v="1050.8499999999999"/>
    <n v="1067.25"/>
    <n v="1032"/>
    <n v="1037.05"/>
    <n v="1050.5807442677024"/>
    <n v="75188"/>
    <n v="3807"/>
    <n v="78991065"/>
    <n v="25323"/>
    <n v="33.68"/>
    <n v="35.25"/>
    <n v="-13.8"/>
    <x v="1"/>
    <x v="0"/>
  </r>
  <r>
    <x v="22"/>
    <x v="205"/>
    <x v="4"/>
    <n v="1061.05"/>
    <n v="1065.4000000000001"/>
    <n v="1051.7"/>
    <n v="1059.05"/>
    <n v="1058.3979549503381"/>
    <n v="81954"/>
    <n v="4825"/>
    <n v="86739946"/>
    <n v="39963"/>
    <n v="48.76"/>
    <n v="13.7"/>
    <n v="-2"/>
    <x v="1"/>
    <x v="0"/>
  </r>
  <r>
    <x v="22"/>
    <x v="206"/>
    <x v="4"/>
    <n v="1056.45"/>
    <n v="1067.5"/>
    <n v="1038.7"/>
    <n v="1061.05"/>
    <n v="1057.1031467528744"/>
    <n v="575355"/>
    <n v="28483"/>
    <n v="608209581"/>
    <n v="59147"/>
    <n v="10.28"/>
    <n v="28.8"/>
    <n v="4.5999999999999996"/>
    <x v="0"/>
    <x v="0"/>
  </r>
  <r>
    <x v="22"/>
    <x v="207"/>
    <x v="0"/>
    <n v="1070.8499999999999"/>
    <n v="1070.8499999999999"/>
    <n v="1048.5"/>
    <n v="1054.3"/>
    <n v="1054.0825549864417"/>
    <n v="92932"/>
    <n v="4951"/>
    <n v="97958000"/>
    <n v="40489"/>
    <n v="43.57"/>
    <n v="22.35"/>
    <n v="-16.55"/>
    <x v="1"/>
    <x v="0"/>
  </r>
  <r>
    <x v="22"/>
    <x v="208"/>
    <x v="0"/>
    <n v="1088.95"/>
    <n v="1088.95"/>
    <n v="1051.3"/>
    <n v="1057"/>
    <n v="1064.4891763820985"/>
    <n v="66475"/>
    <n v="3887"/>
    <n v="70761918"/>
    <n v="28204"/>
    <n v="42.43"/>
    <n v="37.65"/>
    <n v="-31.95"/>
    <x v="1"/>
    <x v="0"/>
  </r>
  <r>
    <x v="22"/>
    <x v="209"/>
    <x v="0"/>
    <n v="1090.25"/>
    <n v="1100.4000000000001"/>
    <n v="1068.55"/>
    <n v="1077.5999999999999"/>
    <n v="1072.0340529765967"/>
    <n v="1299857"/>
    <n v="6076"/>
    <n v="1393490968"/>
    <n v="1190269"/>
    <n v="91.57"/>
    <n v="31.85"/>
    <n v="-12.65"/>
    <x v="1"/>
    <x v="0"/>
  </r>
  <r>
    <x v="22"/>
    <x v="210"/>
    <x v="0"/>
    <n v="1063.5"/>
    <n v="1092.45"/>
    <n v="1061.3"/>
    <n v="1090"/>
    <n v="1080.5730347886497"/>
    <n v="93565"/>
    <n v="4479"/>
    <n v="101103816"/>
    <n v="28612"/>
    <n v="30.58"/>
    <n v="31.15"/>
    <n v="26.5"/>
    <x v="0"/>
    <x v="0"/>
  </r>
  <r>
    <x v="22"/>
    <x v="211"/>
    <x v="0"/>
    <n v="1067"/>
    <n v="1070.3499999999999"/>
    <n v="1054.3499999999999"/>
    <n v="1063.55"/>
    <n v="1064.3160576425141"/>
    <n v="168001"/>
    <n v="8885"/>
    <n v="178806162"/>
    <n v="67199"/>
    <n v="40"/>
    <n v="16"/>
    <n v="-3.45"/>
    <x v="1"/>
    <x v="0"/>
  </r>
  <r>
    <x v="22"/>
    <x v="212"/>
    <x v="1"/>
    <n v="1061.05"/>
    <n v="1069.8"/>
    <n v="1060"/>
    <n v="1062.55"/>
    <n v="1064.6533057693043"/>
    <n v="52242"/>
    <n v="4769"/>
    <n v="55619618"/>
    <n v="31094"/>
    <n v="59.52"/>
    <n v="9.8000000000000007"/>
    <n v="1.5"/>
    <x v="0"/>
    <x v="0"/>
  </r>
  <r>
    <x v="22"/>
    <x v="213"/>
    <x v="2"/>
    <n v="1056.95"/>
    <n v="1066.75"/>
    <n v="1044.3"/>
    <n v="1055.75"/>
    <n v="1054.9139974604441"/>
    <n v="230749"/>
    <n v="11443"/>
    <n v="243420350"/>
    <n v="65491"/>
    <n v="28.38"/>
    <n v="22.45"/>
    <n v="-1.2"/>
    <x v="1"/>
    <x v="0"/>
  </r>
  <r>
    <x v="22"/>
    <x v="214"/>
    <x v="2"/>
    <n v="1036.25"/>
    <n v="1069.45"/>
    <n v="1030.55"/>
    <n v="1057"/>
    <n v="1054.5111064431571"/>
    <n v="338002"/>
    <n v="13751"/>
    <n v="356426863"/>
    <n v="127866"/>
    <n v="37.83"/>
    <n v="38.9"/>
    <n v="20.75"/>
    <x v="0"/>
    <x v="0"/>
  </r>
  <r>
    <x v="22"/>
    <x v="215"/>
    <x v="2"/>
    <n v="1059.9000000000001"/>
    <n v="1059.9000000000001"/>
    <n v="1018.5"/>
    <n v="1038.25"/>
    <n v="1034.4718496821638"/>
    <n v="160460"/>
    <n v="7239"/>
    <n v="165991353"/>
    <n v="36340"/>
    <n v="22.65"/>
    <n v="41.4"/>
    <n v="-21.65"/>
    <x v="1"/>
    <x v="0"/>
  </r>
  <r>
    <x v="22"/>
    <x v="216"/>
    <x v="2"/>
    <n v="1053"/>
    <n v="1084.6500000000001"/>
    <n v="1030.9000000000001"/>
    <n v="1054.4000000000001"/>
    <n v="1058.4175461038269"/>
    <n v="506574"/>
    <n v="23027"/>
    <n v="536166810"/>
    <n v="79254"/>
    <n v="15.64"/>
    <n v="53.75"/>
    <n v="1.4"/>
    <x v="0"/>
    <x v="0"/>
  </r>
  <r>
    <x v="22"/>
    <x v="217"/>
    <x v="3"/>
    <n v="1199.95"/>
    <n v="1199.95"/>
    <n v="1025.3"/>
    <n v="1041.55"/>
    <n v="1066.9062312646413"/>
    <n v="2485274"/>
    <n v="73229"/>
    <n v="2651554317"/>
    <n v="1008328"/>
    <n v="40.57"/>
    <n v="174.65"/>
    <n v="-158.4"/>
    <x v="1"/>
    <x v="0"/>
  </r>
  <r>
    <x v="22"/>
    <x v="218"/>
    <x v="3"/>
    <n v="1270.6500000000001"/>
    <n v="1285.6500000000001"/>
    <n v="1259"/>
    <n v="1278.9000000000001"/>
    <n v="1274.8140854570515"/>
    <n v="68198"/>
    <n v="2564"/>
    <n v="86939771"/>
    <n v="32312"/>
    <n v="47.38"/>
    <n v="26.65"/>
    <n v="8.25"/>
    <x v="0"/>
    <x v="0"/>
  </r>
  <r>
    <x v="22"/>
    <x v="219"/>
    <x v="3"/>
    <n v="1277"/>
    <n v="1284.95"/>
    <n v="1267"/>
    <n v="1272.1500000000001"/>
    <n v="1277.8989092878139"/>
    <n v="77564"/>
    <n v="3316"/>
    <n v="99118951"/>
    <n v="32116"/>
    <n v="41.41"/>
    <n v="17.95"/>
    <n v="-4.8499999999999996"/>
    <x v="1"/>
    <x v="0"/>
  </r>
  <r>
    <x v="22"/>
    <x v="220"/>
    <x v="3"/>
    <n v="1314.75"/>
    <n v="1314.75"/>
    <n v="1272"/>
    <n v="1274.3"/>
    <n v="1288.7557400103224"/>
    <n v="211193"/>
    <n v="6931"/>
    <n v="272176191"/>
    <n v="170078"/>
    <n v="80.53"/>
    <n v="42.75"/>
    <n v="-40.450000000000003"/>
    <x v="1"/>
    <x v="0"/>
  </r>
  <r>
    <x v="22"/>
    <x v="221"/>
    <x v="3"/>
    <n v="1359.95"/>
    <n v="1359.95"/>
    <n v="1299.7"/>
    <n v="1308"/>
    <n v="1307.6734127582567"/>
    <n v="497325"/>
    <n v="22098"/>
    <n v="650338680"/>
    <n v="219323"/>
    <n v="44.1"/>
    <n v="60.25"/>
    <n v="-51.95"/>
    <x v="1"/>
    <x v="0"/>
  </r>
  <r>
    <x v="22"/>
    <x v="222"/>
    <x v="4"/>
    <n v="1340"/>
    <n v="1354.2"/>
    <n v="1330.7"/>
    <n v="1346.55"/>
    <n v="1344.2128525382757"/>
    <n v="74460"/>
    <n v="3709"/>
    <n v="100090089"/>
    <n v="38045"/>
    <n v="51.09"/>
    <n v="23.5"/>
    <n v="6.55"/>
    <x v="0"/>
    <x v="0"/>
  </r>
  <r>
    <x v="22"/>
    <x v="223"/>
    <x v="4"/>
    <n v="1355"/>
    <n v="1355"/>
    <n v="1337.5"/>
    <n v="1347.4"/>
    <n v="1343.1315097677054"/>
    <n v="204654"/>
    <n v="6323"/>
    <n v="274877236"/>
    <n v="182219"/>
    <n v="89.04"/>
    <n v="17.5"/>
    <n v="-7.6"/>
    <x v="1"/>
    <x v="0"/>
  </r>
  <r>
    <x v="22"/>
    <x v="224"/>
    <x v="4"/>
    <n v="1350.15"/>
    <n v="1356"/>
    <n v="1341.2"/>
    <n v="1346"/>
    <n v="1346.9366534914361"/>
    <n v="18975"/>
    <n v="1639"/>
    <n v="25558123"/>
    <n v="7972"/>
    <n v="42.01"/>
    <n v="14.8"/>
    <n v="-4.1500000000000004"/>
    <x v="1"/>
    <x v="0"/>
  </r>
  <r>
    <x v="22"/>
    <x v="225"/>
    <x v="4"/>
    <n v="1371.2"/>
    <n v="1374.1"/>
    <n v="1349.7"/>
    <n v="1360.05"/>
    <n v="1359.5938921247905"/>
    <n v="50132"/>
    <n v="3578"/>
    <n v="68159161"/>
    <n v="19098"/>
    <n v="38.1"/>
    <n v="24.4"/>
    <n v="-11.15"/>
    <x v="1"/>
    <x v="0"/>
  </r>
  <r>
    <x v="22"/>
    <x v="226"/>
    <x v="4"/>
    <n v="1350.05"/>
    <n v="1372.15"/>
    <n v="1348.55"/>
    <n v="1370.6"/>
    <n v="1368.6061747547178"/>
    <n v="242374"/>
    <n v="10034"/>
    <n v="331714553"/>
    <n v="73831"/>
    <n v="30.46"/>
    <n v="23.6"/>
    <n v="20.55"/>
    <x v="0"/>
    <x v="0"/>
  </r>
  <r>
    <x v="22"/>
    <x v="227"/>
    <x v="0"/>
    <n v="1361.4"/>
    <n v="1370.95"/>
    <n v="1339.15"/>
    <n v="1347.7"/>
    <n v="1347.7098462057804"/>
    <n v="100719"/>
    <n v="8450"/>
    <n v="135739988"/>
    <n v="23395"/>
    <n v="23.23"/>
    <n v="31.8"/>
    <n v="-13.7"/>
    <x v="1"/>
    <x v="0"/>
  </r>
  <r>
    <x v="22"/>
    <x v="228"/>
    <x v="0"/>
    <n v="1346.35"/>
    <n v="1361.55"/>
    <n v="1345"/>
    <n v="1356.5"/>
    <n v="1353.9045435598166"/>
    <n v="21591"/>
    <n v="1386"/>
    <n v="29232153"/>
    <n v="6177"/>
    <n v="28.61"/>
    <n v="16.55"/>
    <n v="10.15"/>
    <x v="0"/>
    <x v="0"/>
  </r>
  <r>
    <x v="22"/>
    <x v="229"/>
    <x v="0"/>
    <n v="1365.05"/>
    <n v="1371.7"/>
    <n v="1336"/>
    <n v="1341.3"/>
    <n v="1353.8671025982292"/>
    <n v="86405"/>
    <n v="5876"/>
    <n v="116980887"/>
    <n v="37754"/>
    <n v="43.69"/>
    <n v="35.700000000000003"/>
    <n v="-23.75"/>
    <x v="1"/>
    <x v="0"/>
  </r>
  <r>
    <x v="22"/>
    <x v="230"/>
    <x v="0"/>
    <n v="1351.05"/>
    <n v="1370.15"/>
    <n v="1343.8"/>
    <n v="1359.55"/>
    <n v="1359.179106607678"/>
    <n v="21021"/>
    <n v="1617"/>
    <n v="28571304"/>
    <n v="5657"/>
    <n v="26.91"/>
    <n v="26.35"/>
    <n v="8.5"/>
    <x v="0"/>
    <x v="0"/>
  </r>
  <r>
    <x v="22"/>
    <x v="231"/>
    <x v="0"/>
    <n v="1389"/>
    <n v="1393.2"/>
    <n v="1337.45"/>
    <n v="1349.3"/>
    <n v="1359.7735104596886"/>
    <n v="319847"/>
    <n v="16553"/>
    <n v="434919478"/>
    <n v="47276"/>
    <n v="14.78"/>
    <n v="55.75"/>
    <n v="-39.700000000000003"/>
    <x v="1"/>
    <x v="0"/>
  </r>
  <r>
    <x v="22"/>
    <x v="232"/>
    <x v="1"/>
    <n v="1387"/>
    <n v="1411"/>
    <n v="1380.5"/>
    <n v="1382.9"/>
    <n v="1392.5528914724498"/>
    <n v="129709"/>
    <n v="10857"/>
    <n v="180626643"/>
    <n v="22351"/>
    <n v="17.23"/>
    <n v="30.5"/>
    <n v="-4.0999999999999996"/>
    <x v="1"/>
    <x v="0"/>
  </r>
  <r>
    <x v="22"/>
    <x v="233"/>
    <x v="1"/>
    <n v="1408.15"/>
    <n v="1412.45"/>
    <n v="1382.1"/>
    <n v="1387.3"/>
    <n v="1396.3855648817271"/>
    <n v="44558"/>
    <n v="3865"/>
    <n v="62220148"/>
    <n v="16635"/>
    <n v="37.33"/>
    <n v="30.35"/>
    <n v="-20.85"/>
    <x v="1"/>
    <x v="0"/>
  </r>
  <r>
    <x v="22"/>
    <x v="234"/>
    <x v="1"/>
    <n v="1452"/>
    <n v="1452"/>
    <n v="1405"/>
    <n v="1409.15"/>
    <n v="1420.4775416975187"/>
    <n v="79681"/>
    <n v="5768"/>
    <n v="113185071"/>
    <n v="38102"/>
    <n v="47.82"/>
    <n v="47"/>
    <n v="-42.85"/>
    <x v="1"/>
    <x v="0"/>
  </r>
  <r>
    <x v="22"/>
    <x v="235"/>
    <x v="2"/>
    <n v="1469.7"/>
    <n v="1472.15"/>
    <n v="1437.1"/>
    <n v="1448"/>
    <n v="1448.0916704969102"/>
    <n v="156648"/>
    <n v="9911"/>
    <n v="226840664"/>
    <n v="27334"/>
    <n v="17.45"/>
    <n v="35.049999999999997"/>
    <n v="-21.7"/>
    <x v="1"/>
    <x v="0"/>
  </r>
  <r>
    <x v="22"/>
    <x v="236"/>
    <x v="3"/>
    <n v="1453.3"/>
    <n v="1481"/>
    <n v="1453.3"/>
    <n v="1462.45"/>
    <n v="1468.6661751325573"/>
    <n v="31873"/>
    <n v="2147"/>
    <n v="46810797"/>
    <n v="12797"/>
    <n v="40.15"/>
    <n v="27.7"/>
    <n v="9.15"/>
    <x v="0"/>
    <x v="0"/>
  </r>
  <r>
    <x v="22"/>
    <x v="237"/>
    <x v="3"/>
    <n v="1444.95"/>
    <n v="1457"/>
    <n v="1438"/>
    <n v="1452.4"/>
    <n v="1448.4306636208676"/>
    <n v="86239"/>
    <n v="4748"/>
    <n v="124911212"/>
    <n v="62955"/>
    <n v="73"/>
    <n v="19"/>
    <n v="7.45"/>
    <x v="0"/>
    <x v="0"/>
  </r>
  <r>
    <x v="22"/>
    <x v="238"/>
    <x v="3"/>
    <n v="1450.05"/>
    <n v="1453.6"/>
    <n v="1432.25"/>
    <n v="1440.1"/>
    <n v="1440.4932043692154"/>
    <n v="23986"/>
    <n v="1573"/>
    <n v="34551670"/>
    <n v="7129"/>
    <n v="29.72"/>
    <n v="21.35"/>
    <n v="-9.9499999999999993"/>
    <x v="1"/>
    <x v="0"/>
  </r>
  <r>
    <x v="22"/>
    <x v="239"/>
    <x v="3"/>
    <n v="1466.6"/>
    <n v="1472"/>
    <n v="1445.45"/>
    <n v="1447.75"/>
    <n v="1453.8027060675108"/>
    <n v="42571"/>
    <n v="3396"/>
    <n v="61889835"/>
    <n v="18764"/>
    <n v="44.08"/>
    <n v="26.55"/>
    <n v="-18.850000000000001"/>
    <x v="1"/>
    <x v="0"/>
  </r>
  <r>
    <x v="22"/>
    <x v="240"/>
    <x v="3"/>
    <n v="1495"/>
    <n v="1495"/>
    <n v="1453"/>
    <n v="1465.35"/>
    <n v="1466.5513256965401"/>
    <n v="170665"/>
    <n v="7978"/>
    <n v="250288982"/>
    <n v="57094"/>
    <n v="33.450000000000003"/>
    <n v="42"/>
    <n v="-29.65"/>
    <x v="1"/>
    <x v="0"/>
  </r>
  <r>
    <x v="22"/>
    <x v="241"/>
    <x v="4"/>
    <n v="1495.25"/>
    <n v="1495.25"/>
    <n v="1473.65"/>
    <n v="1479.2"/>
    <n v="1482.9695457193243"/>
    <n v="250638"/>
    <n v="12994"/>
    <n v="371688521"/>
    <n v="69488"/>
    <n v="27.72"/>
    <n v="21.6"/>
    <n v="-16.05"/>
    <x v="1"/>
    <x v="0"/>
  </r>
  <r>
    <x v="22"/>
    <x v="242"/>
    <x v="4"/>
    <n v="1498.7"/>
    <n v="1498.7"/>
    <n v="1475.8"/>
    <n v="1484.1"/>
    <n v="1489.0476263107721"/>
    <n v="52450"/>
    <n v="2909"/>
    <n v="78100548"/>
    <n v="25193"/>
    <n v="48.03"/>
    <n v="22.9"/>
    <n v="-14.6"/>
    <x v="1"/>
    <x v="0"/>
  </r>
  <r>
    <x v="22"/>
    <x v="243"/>
    <x v="4"/>
    <n v="1472.45"/>
    <n v="1488.45"/>
    <n v="1461.7"/>
    <n v="1479.6"/>
    <n v="1480.3024892679935"/>
    <n v="143496"/>
    <n v="8199"/>
    <n v="212417486"/>
    <n v="88006"/>
    <n v="61.33"/>
    <n v="26.75"/>
    <n v="7.15"/>
    <x v="0"/>
    <x v="0"/>
  </r>
  <r>
    <x v="22"/>
    <x v="244"/>
    <x v="4"/>
    <n v="1476.05"/>
    <n v="1481.05"/>
    <n v="1462"/>
    <n v="1467.45"/>
    <n v="1470.3252942371716"/>
    <n v="63979"/>
    <n v="4414"/>
    <n v="94069942"/>
    <n v="32656"/>
    <n v="51.04"/>
    <n v="19.05"/>
    <n v="-8.6"/>
    <x v="1"/>
    <x v="0"/>
  </r>
  <r>
    <x v="22"/>
    <x v="245"/>
    <x v="4"/>
    <n v="1473.15"/>
    <n v="1473.85"/>
    <n v="1461"/>
    <n v="1470.2"/>
    <n v="1469.6889644746789"/>
    <n v="238140"/>
    <n v="11356"/>
    <n v="349991730"/>
    <n v="49073"/>
    <n v="20.61"/>
    <n v="12.85"/>
    <n v="-2.95"/>
    <x v="1"/>
    <x v="0"/>
  </r>
  <r>
    <x v="22"/>
    <x v="246"/>
    <x v="0"/>
    <n v="1445.4"/>
    <n v="1470.5"/>
    <n v="1443"/>
    <n v="1464.05"/>
    <n v="1462.5248824836608"/>
    <n v="167849"/>
    <n v="8623"/>
    <n v="245483339"/>
    <n v="31766"/>
    <n v="18.93"/>
    <n v="27.5"/>
    <n v="18.649999999999999"/>
    <x v="0"/>
    <x v="0"/>
  </r>
  <r>
    <x v="22"/>
    <x v="247"/>
    <x v="0"/>
    <n v="1422.5"/>
    <n v="1446.05"/>
    <n v="1420"/>
    <n v="1443.05"/>
    <n v="1431.4201267936619"/>
    <n v="132341"/>
    <n v="6079"/>
    <n v="189435571"/>
    <n v="74580"/>
    <n v="56.35"/>
    <n v="26.05"/>
    <n v="20.55"/>
    <x v="0"/>
    <x v="0"/>
  </r>
  <r>
    <x v="22"/>
    <x v="248"/>
    <x v="0"/>
    <n v="1434.9"/>
    <n v="1438.5"/>
    <n v="1418"/>
    <n v="1422.05"/>
    <n v="1434.7574100247855"/>
    <n v="97638"/>
    <n v="2541"/>
    <n v="140086844"/>
    <n v="84237"/>
    <n v="86.27"/>
    <n v="20.5"/>
    <n v="-12.85"/>
    <x v="1"/>
    <x v="1"/>
  </r>
  <r>
    <x v="22"/>
    <x v="249"/>
    <x v="0"/>
    <n v="1433.4"/>
    <n v="1438"/>
    <n v="1421.8"/>
    <n v="1434.9"/>
    <n v="1432.0946859400999"/>
    <n v="19232"/>
    <n v="1355"/>
    <n v="27542045"/>
    <n v="7798"/>
    <n v="40.549999999999997"/>
    <n v="16.2"/>
    <n v="1.5"/>
    <x v="0"/>
    <x v="0"/>
  </r>
  <r>
    <x v="23"/>
    <x v="0"/>
    <x v="0"/>
    <n v="100.13"/>
    <n v="102.33"/>
    <n v="100.13"/>
    <n v="101.14"/>
    <n v="101.3602307746873"/>
    <n v="126877"/>
    <n v="935"/>
    <n v="12860282"/>
    <m/>
    <m/>
    <n v="2.2000000000000002"/>
    <n v="1.01"/>
    <x v="0"/>
    <x v="0"/>
  </r>
  <r>
    <x v="23"/>
    <x v="1"/>
    <x v="0"/>
    <n v="101.39"/>
    <n v="101.39"/>
    <n v="99.98"/>
    <n v="100.15"/>
    <n v="100.20371028056907"/>
    <n v="95734"/>
    <n v="1044"/>
    <n v="9592902"/>
    <n v="55004"/>
    <n v="57.46"/>
    <n v="1.41"/>
    <n v="-1.24"/>
    <x v="1"/>
    <x v="0"/>
  </r>
  <r>
    <x v="23"/>
    <x v="2"/>
    <x v="0"/>
    <n v="101.94"/>
    <n v="101.94"/>
    <n v="100"/>
    <n v="100.21"/>
    <n v="100.69230293806349"/>
    <n v="129439"/>
    <n v="875"/>
    <n v="13033511"/>
    <n v="50005"/>
    <n v="38.630000000000003"/>
    <n v="1.94"/>
    <n v="-1.73"/>
    <x v="1"/>
    <x v="0"/>
  </r>
  <r>
    <x v="23"/>
    <x v="3"/>
    <x v="1"/>
    <n v="100.31"/>
    <n v="101.35"/>
    <n v="100.03"/>
    <n v="101.04"/>
    <n v="100.758557528867"/>
    <n v="136488"/>
    <n v="1093"/>
    <n v="13752334"/>
    <n v="52578"/>
    <n v="38.520000000000003"/>
    <n v="1.32"/>
    <n v="0.73"/>
    <x v="0"/>
    <x v="0"/>
  </r>
  <r>
    <x v="23"/>
    <x v="4"/>
    <x v="1"/>
    <n v="103.99"/>
    <n v="103.99"/>
    <n v="100.01"/>
    <n v="100.2"/>
    <n v="101.08079073482428"/>
    <n v="75120"/>
    <n v="915"/>
    <n v="7593189"/>
    <m/>
    <m/>
    <n v="3.98"/>
    <n v="-3.79"/>
    <x v="1"/>
    <x v="0"/>
  </r>
  <r>
    <x v="23"/>
    <x v="5"/>
    <x v="1"/>
    <n v="102.21"/>
    <n v="103.3"/>
    <n v="102.07"/>
    <n v="102.82"/>
    <n v="102.69260391890361"/>
    <n v="88290"/>
    <n v="690"/>
    <n v="9066730"/>
    <n v="34573"/>
    <n v="39.159999999999997"/>
    <n v="1.23"/>
    <n v="0.61"/>
    <x v="0"/>
    <x v="0"/>
  </r>
  <r>
    <x v="23"/>
    <x v="6"/>
    <x v="1"/>
    <n v="100.69"/>
    <n v="103.47"/>
    <n v="100.45"/>
    <n v="102.57"/>
    <n v="102.15952034883721"/>
    <n v="82560"/>
    <n v="1028"/>
    <n v="8434290"/>
    <n v="37362"/>
    <n v="45.25"/>
    <n v="3.02"/>
    <n v="1.88"/>
    <x v="0"/>
    <x v="0"/>
  </r>
  <r>
    <x v="23"/>
    <x v="7"/>
    <x v="1"/>
    <n v="98.76"/>
    <n v="100.49"/>
    <n v="98.76"/>
    <n v="100.05"/>
    <n v="99.786540364767419"/>
    <n v="141460"/>
    <n v="1260"/>
    <n v="14115804"/>
    <n v="77058"/>
    <n v="54.47"/>
    <n v="1.73"/>
    <n v="1.29"/>
    <x v="0"/>
    <x v="0"/>
  </r>
  <r>
    <x v="23"/>
    <x v="8"/>
    <x v="2"/>
    <n v="99.3"/>
    <n v="100.9"/>
    <n v="98.5"/>
    <n v="98.95"/>
    <n v="99.400090036514811"/>
    <n v="179927"/>
    <n v="1340"/>
    <n v="17884760"/>
    <n v="124842"/>
    <n v="69.38"/>
    <n v="2.4"/>
    <n v="-0.35"/>
    <x v="1"/>
    <x v="0"/>
  </r>
  <r>
    <x v="23"/>
    <x v="9"/>
    <x v="2"/>
    <n v="100.75"/>
    <n v="101.2"/>
    <n v="99.05"/>
    <n v="99.3"/>
    <n v="99.77876257116344"/>
    <n v="199365"/>
    <n v="1679"/>
    <n v="19892393"/>
    <n v="102033"/>
    <n v="51.18"/>
    <n v="2.15"/>
    <n v="-1.45"/>
    <x v="1"/>
    <x v="0"/>
  </r>
  <r>
    <x v="23"/>
    <x v="10"/>
    <x v="2"/>
    <n v="103.4"/>
    <n v="103.4"/>
    <n v="100.75"/>
    <n v="101.1"/>
    <n v="101.53060504780912"/>
    <n v="124767"/>
    <n v="910"/>
    <n v="12667669"/>
    <n v="31186"/>
    <n v="25"/>
    <n v="2.65"/>
    <n v="-2.2999999999999998"/>
    <x v="1"/>
    <x v="0"/>
  </r>
  <r>
    <x v="23"/>
    <x v="11"/>
    <x v="2"/>
    <n v="103.05"/>
    <n v="103.6"/>
    <n v="102.65"/>
    <n v="102.85"/>
    <n v="102.94007546420416"/>
    <n v="60426"/>
    <n v="490"/>
    <n v="6220257"/>
    <n v="19349"/>
    <n v="32.020000000000003"/>
    <n v="0.95"/>
    <n v="-0.2"/>
    <x v="1"/>
    <x v="0"/>
  </r>
  <r>
    <x v="23"/>
    <x v="12"/>
    <x v="3"/>
    <n v="104.35"/>
    <n v="104.65"/>
    <n v="102.5"/>
    <n v="102.8"/>
    <n v="103.31281104099328"/>
    <n v="58473"/>
    <n v="550"/>
    <n v="6041010"/>
    <n v="38777"/>
    <n v="66.319999999999993"/>
    <n v="2.15"/>
    <n v="-1.55"/>
    <x v="1"/>
    <x v="0"/>
  </r>
  <r>
    <x v="23"/>
    <x v="13"/>
    <x v="3"/>
    <n v="103.3"/>
    <n v="105.2"/>
    <n v="103.3"/>
    <n v="104.1"/>
    <n v="104.51229012885112"/>
    <n v="107566"/>
    <n v="861"/>
    <n v="11241969"/>
    <n v="51957"/>
    <n v="48.3"/>
    <n v="1.9"/>
    <n v="0.8"/>
    <x v="0"/>
    <x v="0"/>
  </r>
  <r>
    <x v="23"/>
    <x v="14"/>
    <x v="3"/>
    <n v="105.9"/>
    <n v="105.9"/>
    <n v="104.15"/>
    <n v="104.4"/>
    <n v="104.43037177063643"/>
    <n v="123786"/>
    <n v="969"/>
    <n v="12927018"/>
    <n v="59898"/>
    <n v="48.39"/>
    <n v="1.75"/>
    <n v="-1.5"/>
    <x v="1"/>
    <x v="0"/>
  </r>
  <r>
    <x v="23"/>
    <x v="15"/>
    <x v="3"/>
    <n v="104"/>
    <n v="105.5"/>
    <n v="102.9"/>
    <n v="105.1"/>
    <n v="104.44074685711848"/>
    <n v="164101"/>
    <n v="1184"/>
    <n v="17138831"/>
    <n v="68662"/>
    <n v="41.84"/>
    <n v="2.6"/>
    <n v="1.1000000000000001"/>
    <x v="0"/>
    <x v="0"/>
  </r>
  <r>
    <x v="23"/>
    <x v="16"/>
    <x v="3"/>
    <n v="105.05"/>
    <n v="106.2"/>
    <n v="104.75"/>
    <n v="106.05"/>
    <n v="105.70830180052344"/>
    <n v="253704"/>
    <n v="1193"/>
    <n v="26818619"/>
    <n v="121656"/>
    <n v="47.95"/>
    <n v="1.45"/>
    <n v="1"/>
    <x v="0"/>
    <x v="0"/>
  </r>
  <r>
    <x v="23"/>
    <x v="17"/>
    <x v="4"/>
    <n v="104.05"/>
    <n v="105"/>
    <n v="103.5"/>
    <n v="104.15"/>
    <n v="104.08087685115903"/>
    <n v="134983"/>
    <n v="1050"/>
    <n v="14049149"/>
    <n v="56137"/>
    <n v="41.59"/>
    <n v="1.5"/>
    <n v="0.1"/>
    <x v="0"/>
    <x v="0"/>
  </r>
  <r>
    <x v="23"/>
    <x v="18"/>
    <x v="4"/>
    <n v="105.9"/>
    <n v="105.9"/>
    <n v="103.1"/>
    <n v="103.75"/>
    <n v="104.0963164500142"/>
    <n v="109161"/>
    <n v="659"/>
    <n v="11363258"/>
    <n v="57308"/>
    <n v="52.5"/>
    <n v="2.8"/>
    <n v="-2.15"/>
    <x v="1"/>
    <x v="0"/>
  </r>
  <r>
    <x v="23"/>
    <x v="19"/>
    <x v="4"/>
    <n v="104.55"/>
    <n v="105.7"/>
    <n v="104.25"/>
    <n v="104.7"/>
    <n v="104.69581263833437"/>
    <n v="188854"/>
    <n v="1727"/>
    <n v="19772223"/>
    <n v="106259"/>
    <n v="56.27"/>
    <n v="1.45"/>
    <n v="0.15"/>
    <x v="0"/>
    <x v="0"/>
  </r>
  <r>
    <x v="23"/>
    <x v="20"/>
    <x v="4"/>
    <n v="102.95"/>
    <n v="105"/>
    <n v="101.85"/>
    <n v="104.55"/>
    <n v="103.96631497243892"/>
    <n v="152026"/>
    <n v="967"/>
    <n v="15805583"/>
    <n v="51758"/>
    <n v="34.049999999999997"/>
    <n v="3.15"/>
    <n v="1.6"/>
    <x v="0"/>
    <x v="0"/>
  </r>
  <r>
    <x v="23"/>
    <x v="21"/>
    <x v="0"/>
    <n v="102.5"/>
    <n v="103.5"/>
    <n v="101.5"/>
    <n v="102.15"/>
    <n v="102.66248677456014"/>
    <n v="76557"/>
    <n v="410"/>
    <n v="7859532"/>
    <n v="31649"/>
    <n v="41.34"/>
    <n v="2"/>
    <n v="-0.35"/>
    <x v="1"/>
    <x v="0"/>
  </r>
  <r>
    <x v="23"/>
    <x v="22"/>
    <x v="0"/>
    <n v="101.3"/>
    <n v="103.3"/>
    <n v="100.1"/>
    <n v="102.45"/>
    <n v="101.30551223731986"/>
    <n v="169931"/>
    <n v="1300"/>
    <n v="17214947"/>
    <n v="62667"/>
    <n v="36.880000000000003"/>
    <n v="3.2"/>
    <n v="1.1499999999999999"/>
    <x v="0"/>
    <x v="0"/>
  </r>
  <r>
    <x v="23"/>
    <x v="23"/>
    <x v="0"/>
    <n v="102"/>
    <n v="102.55"/>
    <n v="100"/>
    <n v="101.6"/>
    <n v="101.47680999547808"/>
    <n v="347197"/>
    <n v="2083"/>
    <n v="35232444"/>
    <n v="125003"/>
    <n v="36"/>
    <n v="2.5499999999999998"/>
    <n v="-0.4"/>
    <x v="1"/>
    <x v="0"/>
  </r>
  <r>
    <x v="23"/>
    <x v="24"/>
    <x v="0"/>
    <n v="103.05"/>
    <n v="103.75"/>
    <n v="101.65"/>
    <n v="102"/>
    <n v="102.4513479558679"/>
    <n v="211728"/>
    <n v="1608"/>
    <n v="21691819"/>
    <n v="126936"/>
    <n v="59.95"/>
    <n v="2.1"/>
    <n v="-1.05"/>
    <x v="1"/>
    <x v="0"/>
  </r>
  <r>
    <x v="23"/>
    <x v="25"/>
    <x v="0"/>
    <n v="101.85"/>
    <n v="103.35"/>
    <n v="101.6"/>
    <n v="102.7"/>
    <n v="102.35698909205466"/>
    <n v="152366"/>
    <n v="849"/>
    <n v="15595725"/>
    <n v="55251"/>
    <n v="36.26"/>
    <n v="1.75"/>
    <n v="0.85"/>
    <x v="0"/>
    <x v="0"/>
  </r>
  <r>
    <x v="23"/>
    <x v="26"/>
    <x v="1"/>
    <n v="104.25"/>
    <n v="104.35"/>
    <n v="101.15"/>
    <n v="101.8"/>
    <n v="103.11184243801611"/>
    <n v="296569"/>
    <n v="2163"/>
    <n v="30579776"/>
    <n v="125104"/>
    <n v="42.18"/>
    <n v="3.2"/>
    <n v="-2.4500000000000002"/>
    <x v="1"/>
    <x v="0"/>
  </r>
  <r>
    <x v="23"/>
    <x v="27"/>
    <x v="2"/>
    <n v="104.95"/>
    <n v="105.65"/>
    <n v="103.05"/>
    <n v="104.25"/>
    <n v="104.05838399559984"/>
    <n v="170903"/>
    <n v="1033"/>
    <n v="17783890"/>
    <n v="77811"/>
    <n v="45.53"/>
    <n v="2.6"/>
    <n v="-0.7"/>
    <x v="1"/>
    <x v="0"/>
  </r>
  <r>
    <x v="23"/>
    <x v="28"/>
    <x v="2"/>
    <n v="106.1"/>
    <n v="106.75"/>
    <n v="104.8"/>
    <n v="105.1"/>
    <n v="105.47507176052487"/>
    <n v="117056"/>
    <n v="750"/>
    <n v="12346490"/>
    <n v="62320"/>
    <n v="53.24"/>
    <n v="1.95"/>
    <n v="-1"/>
    <x v="1"/>
    <x v="0"/>
  </r>
  <r>
    <x v="23"/>
    <x v="29"/>
    <x v="2"/>
    <n v="104.85"/>
    <n v="107.05"/>
    <n v="103.3"/>
    <n v="106.1"/>
    <n v="105.36932637238478"/>
    <n v="308004"/>
    <n v="1973"/>
    <n v="32454174"/>
    <n v="118355"/>
    <n v="38.43"/>
    <n v="3.75"/>
    <n v="1.25"/>
    <x v="0"/>
    <x v="0"/>
  </r>
  <r>
    <x v="23"/>
    <x v="30"/>
    <x v="2"/>
    <n v="109.5"/>
    <n v="110.3"/>
    <n v="104.2"/>
    <n v="104.85"/>
    <n v="107.37268549719016"/>
    <n v="556437"/>
    <n v="3975"/>
    <n v="59746135"/>
    <n v="272985"/>
    <n v="49.06"/>
    <n v="6.1"/>
    <n v="-4.6500000000000004"/>
    <x v="1"/>
    <x v="0"/>
  </r>
  <r>
    <x v="23"/>
    <x v="31"/>
    <x v="3"/>
    <n v="112.15"/>
    <n v="112.4"/>
    <n v="109"/>
    <n v="109.45"/>
    <n v="110.32322474304169"/>
    <n v="149246"/>
    <n v="1346"/>
    <n v="16465300"/>
    <n v="67840"/>
    <n v="45.46"/>
    <n v="3.4"/>
    <n v="-2.7"/>
    <x v="1"/>
    <x v="0"/>
  </r>
  <r>
    <x v="23"/>
    <x v="32"/>
    <x v="3"/>
    <n v="112.5"/>
    <n v="112.85"/>
    <n v="110.3"/>
    <n v="111.7"/>
    <n v="111.67652370610256"/>
    <n v="388149"/>
    <n v="1865"/>
    <n v="43347131"/>
    <n v="196724"/>
    <n v="50.68"/>
    <n v="2.5499999999999998"/>
    <n v="-0.8"/>
    <x v="1"/>
    <x v="0"/>
  </r>
  <r>
    <x v="23"/>
    <x v="33"/>
    <x v="3"/>
    <n v="110"/>
    <n v="112.2"/>
    <n v="109"/>
    <n v="112"/>
    <n v="110.74962887125672"/>
    <n v="351630"/>
    <n v="1747"/>
    <n v="38942892"/>
    <n v="230693"/>
    <n v="65.61"/>
    <n v="3.2"/>
    <n v="2"/>
    <x v="0"/>
    <x v="0"/>
  </r>
  <r>
    <x v="23"/>
    <x v="34"/>
    <x v="3"/>
    <n v="112.75"/>
    <n v="113.05"/>
    <n v="109.6"/>
    <n v="109.95"/>
    <n v="110.70372363128419"/>
    <n v="386585"/>
    <n v="2213"/>
    <n v="42796399"/>
    <n v="306256"/>
    <n v="79.22"/>
    <n v="3.45"/>
    <n v="-2.8"/>
    <x v="1"/>
    <x v="0"/>
  </r>
  <r>
    <x v="23"/>
    <x v="35"/>
    <x v="3"/>
    <n v="113.9"/>
    <n v="113.9"/>
    <n v="111.9"/>
    <n v="112.1"/>
    <n v="112.46978177327964"/>
    <n v="86653"/>
    <n v="781"/>
    <n v="9745844"/>
    <n v="44382"/>
    <n v="51.22"/>
    <n v="2"/>
    <n v="-1.8"/>
    <x v="1"/>
    <x v="0"/>
  </r>
  <r>
    <x v="23"/>
    <x v="36"/>
    <x v="4"/>
    <n v="113.55"/>
    <n v="114.5"/>
    <n v="111.7"/>
    <n v="113.85"/>
    <n v="113.14934794672585"/>
    <n v="187408"/>
    <n v="977"/>
    <n v="21205093"/>
    <n v="52740"/>
    <n v="28.14"/>
    <n v="2.8"/>
    <n v="0.3"/>
    <x v="0"/>
    <x v="0"/>
  </r>
  <r>
    <x v="23"/>
    <x v="37"/>
    <x v="4"/>
    <n v="115.75"/>
    <n v="116.2"/>
    <n v="112.55"/>
    <n v="113.45"/>
    <n v="114.27671027745545"/>
    <n v="281811"/>
    <n v="1634"/>
    <n v="32204434"/>
    <n v="141319"/>
    <n v="50.15"/>
    <n v="3.65"/>
    <n v="-2.2999999999999998"/>
    <x v="1"/>
    <x v="0"/>
  </r>
  <r>
    <x v="23"/>
    <x v="38"/>
    <x v="4"/>
    <n v="111.75"/>
    <n v="116.35"/>
    <n v="111.75"/>
    <n v="115.5"/>
    <n v="114.42937672069509"/>
    <n v="680321"/>
    <n v="4414"/>
    <n v="77848708"/>
    <n v="363228"/>
    <n v="53.39"/>
    <n v="4.5999999999999996"/>
    <n v="3.75"/>
    <x v="0"/>
    <x v="0"/>
  </r>
  <r>
    <x v="23"/>
    <x v="39"/>
    <x v="4"/>
    <n v="112.8"/>
    <n v="114.95"/>
    <n v="111.8"/>
    <n v="112.4"/>
    <n v="113.39718394674817"/>
    <n v="308872"/>
    <n v="2710"/>
    <n v="35025215"/>
    <n v="110377"/>
    <n v="35.74"/>
    <n v="3.15"/>
    <n v="-0.4"/>
    <x v="1"/>
    <x v="0"/>
  </r>
  <r>
    <x v="23"/>
    <x v="40"/>
    <x v="4"/>
    <n v="109.35"/>
    <n v="112.45"/>
    <n v="108.95"/>
    <n v="111.75"/>
    <n v="111.13468416501887"/>
    <n v="415201"/>
    <n v="2853"/>
    <n v="46143232"/>
    <n v="176923"/>
    <n v="42.61"/>
    <n v="3.5"/>
    <n v="2.4"/>
    <x v="0"/>
    <x v="0"/>
  </r>
  <r>
    <x v="23"/>
    <x v="41"/>
    <x v="0"/>
    <n v="111.25"/>
    <n v="112.45"/>
    <n v="108.5"/>
    <n v="108.8"/>
    <n v="109.83639877858627"/>
    <n v="307840"/>
    <n v="2398"/>
    <n v="33812037"/>
    <n v="183787"/>
    <n v="59.7"/>
    <n v="3.95"/>
    <n v="-2.4500000000000002"/>
    <x v="1"/>
    <x v="0"/>
  </r>
  <r>
    <x v="23"/>
    <x v="42"/>
    <x v="0"/>
    <n v="113.45"/>
    <n v="113.75"/>
    <n v="111.25"/>
    <n v="111.5"/>
    <n v="112.63868369738505"/>
    <n v="157441"/>
    <n v="1283"/>
    <n v="17733947"/>
    <n v="70600"/>
    <n v="44.84"/>
    <n v="2.5"/>
    <n v="-1.95"/>
    <x v="1"/>
    <x v="0"/>
  </r>
  <r>
    <x v="23"/>
    <x v="43"/>
    <x v="0"/>
    <n v="112.85"/>
    <n v="112.85"/>
    <n v="111.6"/>
    <n v="112.35"/>
    <n v="112.07912848878942"/>
    <n v="189464"/>
    <n v="1226"/>
    <n v="21234960"/>
    <n v="90991"/>
    <n v="48.03"/>
    <n v="1.25"/>
    <n v="-0.5"/>
    <x v="1"/>
    <x v="0"/>
  </r>
  <r>
    <x v="23"/>
    <x v="44"/>
    <x v="0"/>
    <n v="114.95"/>
    <n v="114.95"/>
    <n v="111.2"/>
    <n v="112.2"/>
    <n v="112.81911399186713"/>
    <n v="455436"/>
    <n v="3095"/>
    <n v="51381886"/>
    <n v="182054"/>
    <n v="39.97"/>
    <n v="3.75"/>
    <n v="-2.75"/>
    <x v="1"/>
    <x v="0"/>
  </r>
  <r>
    <x v="23"/>
    <x v="45"/>
    <x v="0"/>
    <n v="113.85"/>
    <n v="114.35"/>
    <n v="111"/>
    <n v="111.25"/>
    <n v="112.27464862463462"/>
    <n v="353397"/>
    <n v="3153"/>
    <n v="39677524"/>
    <n v="198804"/>
    <n v="56.26"/>
    <n v="3.35"/>
    <n v="-2.6"/>
    <x v="1"/>
    <x v="0"/>
  </r>
  <r>
    <x v="23"/>
    <x v="46"/>
    <x v="1"/>
    <n v="113"/>
    <n v="114.45"/>
    <n v="112.2"/>
    <n v="114.25"/>
    <n v="113.45350860125212"/>
    <n v="174742"/>
    <n v="1167"/>
    <n v="19825093"/>
    <n v="60025"/>
    <n v="34.35"/>
    <n v="2.25"/>
    <n v="1.25"/>
    <x v="0"/>
    <x v="0"/>
  </r>
  <r>
    <x v="23"/>
    <x v="47"/>
    <x v="1"/>
    <n v="114.65"/>
    <n v="114.7"/>
    <n v="112.25"/>
    <n v="112.7"/>
    <n v="113.11837377671799"/>
    <n v="185362"/>
    <n v="1271"/>
    <n v="20967848"/>
    <n v="103600"/>
    <n v="55.89"/>
    <n v="2.4500000000000002"/>
    <n v="-1.95"/>
    <x v="1"/>
    <x v="0"/>
  </r>
  <r>
    <x v="23"/>
    <x v="48"/>
    <x v="1"/>
    <n v="116.75"/>
    <n v="117"/>
    <n v="113.5"/>
    <n v="113.95"/>
    <n v="114.6052429318766"/>
    <n v="242002"/>
    <n v="1454"/>
    <n v="27734698"/>
    <n v="113648"/>
    <n v="46.96"/>
    <n v="3.5"/>
    <n v="-2.8"/>
    <x v="1"/>
    <x v="0"/>
  </r>
  <r>
    <x v="23"/>
    <x v="49"/>
    <x v="1"/>
    <n v="116.35"/>
    <n v="117.2"/>
    <n v="112.5"/>
    <n v="116.7"/>
    <n v="115.29340967917661"/>
    <n v="901337"/>
    <n v="4598"/>
    <n v="103918216"/>
    <n v="342272"/>
    <n v="37.97"/>
    <n v="4.7"/>
    <n v="0.35"/>
    <x v="0"/>
    <x v="0"/>
  </r>
  <r>
    <x v="23"/>
    <x v="50"/>
    <x v="2"/>
    <n v="112.5"/>
    <n v="116.1"/>
    <n v="112.4"/>
    <n v="115.9"/>
    <n v="114.47155802297155"/>
    <n v="1464420"/>
    <n v="8893"/>
    <n v="167634439"/>
    <n v="732483"/>
    <n v="50.02"/>
    <n v="3.7"/>
    <n v="3.4"/>
    <x v="0"/>
    <x v="0"/>
  </r>
  <r>
    <x v="23"/>
    <x v="51"/>
    <x v="3"/>
    <n v="108.95"/>
    <n v="111.95"/>
    <n v="108.65"/>
    <n v="111.55"/>
    <n v="110.96216307323672"/>
    <n v="878084"/>
    <n v="4436"/>
    <n v="97434100"/>
    <n v="414556"/>
    <n v="47.21"/>
    <n v="3.3"/>
    <n v="2.6"/>
    <x v="0"/>
    <x v="0"/>
  </r>
  <r>
    <x v="23"/>
    <x v="52"/>
    <x v="3"/>
    <n v="109.9"/>
    <n v="111.2"/>
    <n v="105.3"/>
    <n v="108.3"/>
    <n v="107.32272056061112"/>
    <n v="766592"/>
    <n v="1882"/>
    <n v="82272739"/>
    <n v="540508"/>
    <n v="70.510000000000005"/>
    <n v="5.9"/>
    <n v="-1.6"/>
    <x v="1"/>
    <x v="0"/>
  </r>
  <r>
    <x v="23"/>
    <x v="53"/>
    <x v="3"/>
    <n v="107.85"/>
    <n v="110.55"/>
    <n v="106.95"/>
    <n v="109.7"/>
    <n v="109.23310865202625"/>
    <n v="788821"/>
    <n v="3503"/>
    <n v="86165370"/>
    <n v="416927"/>
    <n v="52.85"/>
    <n v="3.6"/>
    <n v="1.85"/>
    <x v="0"/>
    <x v="0"/>
  </r>
  <r>
    <x v="23"/>
    <x v="54"/>
    <x v="3"/>
    <n v="104.2"/>
    <n v="111.65"/>
    <n v="103.8"/>
    <n v="106.65"/>
    <n v="108.15951542914434"/>
    <n v="1212867"/>
    <n v="6235"/>
    <n v="131183107"/>
    <n v="515604"/>
    <n v="42.51"/>
    <n v="7.85"/>
    <n v="2.4500000000000002"/>
    <x v="0"/>
    <x v="0"/>
  </r>
  <r>
    <x v="23"/>
    <x v="55"/>
    <x v="3"/>
    <n v="103.65"/>
    <n v="103.65"/>
    <n v="101.5"/>
    <n v="102.4"/>
    <n v="102.40473656048636"/>
    <n v="351352"/>
    <n v="1512"/>
    <n v="35980109"/>
    <n v="159972"/>
    <n v="45.53"/>
    <n v="2.15"/>
    <n v="-1.25"/>
    <x v="1"/>
    <x v="0"/>
  </r>
  <r>
    <x v="23"/>
    <x v="56"/>
    <x v="4"/>
    <n v="102.05"/>
    <n v="104.9"/>
    <n v="102"/>
    <n v="104.1"/>
    <n v="103.62109377209404"/>
    <n v="176801"/>
    <n v="914"/>
    <n v="18320313"/>
    <n v="66179"/>
    <n v="37.43"/>
    <n v="2.9"/>
    <n v="2.0499999999999998"/>
    <x v="0"/>
    <x v="0"/>
  </r>
  <r>
    <x v="23"/>
    <x v="57"/>
    <x v="4"/>
    <n v="103.05"/>
    <n v="103.4"/>
    <n v="100.5"/>
    <n v="102.65"/>
    <n v="101.94557606281811"/>
    <n v="564678"/>
    <n v="2832"/>
    <n v="57566424"/>
    <n v="323392"/>
    <n v="57.27"/>
    <n v="2.9"/>
    <n v="-0.4"/>
    <x v="1"/>
    <x v="0"/>
  </r>
  <r>
    <x v="23"/>
    <x v="58"/>
    <x v="4"/>
    <n v="103.4"/>
    <n v="104.9"/>
    <n v="102.55"/>
    <n v="103.05"/>
    <n v="103.52083643030574"/>
    <n v="201810"/>
    <n v="1829"/>
    <n v="20891540"/>
    <n v="62522"/>
    <n v="30.98"/>
    <n v="2.35"/>
    <n v="-0.35"/>
    <x v="1"/>
    <x v="0"/>
  </r>
  <r>
    <x v="23"/>
    <x v="59"/>
    <x v="4"/>
    <n v="104.9"/>
    <n v="106.4"/>
    <n v="102.8"/>
    <n v="103.05"/>
    <n v="104.36603823597628"/>
    <n v="150905"/>
    <n v="1167"/>
    <n v="15749357"/>
    <n v="66323"/>
    <n v="43.95"/>
    <n v="3.6"/>
    <n v="-1.85"/>
    <x v="1"/>
    <x v="0"/>
  </r>
  <r>
    <x v="23"/>
    <x v="60"/>
    <x v="4"/>
    <n v="104.95"/>
    <n v="106.15"/>
    <n v="102.65"/>
    <n v="105.15"/>
    <n v="104.39823991602711"/>
    <n v="131471"/>
    <n v="955"/>
    <n v="13725341"/>
    <n v="51161"/>
    <n v="38.909999999999997"/>
    <n v="3.5"/>
    <n v="0.2"/>
    <x v="0"/>
    <x v="0"/>
  </r>
  <r>
    <x v="23"/>
    <x v="61"/>
    <x v="0"/>
    <n v="104.95"/>
    <n v="105.85"/>
    <n v="103.85"/>
    <n v="104.8"/>
    <n v="104.95343551333437"/>
    <n v="262217"/>
    <n v="1798"/>
    <n v="27520575"/>
    <n v="109949"/>
    <n v="41.93"/>
    <n v="2"/>
    <n v="-0.15"/>
    <x v="1"/>
    <x v="0"/>
  </r>
  <r>
    <x v="23"/>
    <x v="62"/>
    <x v="0"/>
    <n v="110.35"/>
    <n v="110.4"/>
    <n v="107"/>
    <n v="107.3"/>
    <n v="108.78172622723707"/>
    <n v="179733"/>
    <n v="1114"/>
    <n v="19551666"/>
    <n v="97590"/>
    <n v="54.3"/>
    <n v="3.4"/>
    <n v="-3.05"/>
    <x v="1"/>
    <x v="0"/>
  </r>
  <r>
    <x v="23"/>
    <x v="63"/>
    <x v="0"/>
    <n v="112.55"/>
    <n v="113.35"/>
    <n v="108.8"/>
    <n v="110.05"/>
    <n v="111.3412479027174"/>
    <n v="830241"/>
    <n v="4037"/>
    <n v="92440069"/>
    <n v="365627"/>
    <n v="44.04"/>
    <n v="4.55"/>
    <n v="-2.5"/>
    <x v="1"/>
    <x v="0"/>
  </r>
  <r>
    <x v="23"/>
    <x v="64"/>
    <x v="0"/>
    <n v="107.7"/>
    <n v="112"/>
    <n v="106.7"/>
    <n v="111.15"/>
    <n v="109.83236016903945"/>
    <n v="1659021"/>
    <n v="6953"/>
    <n v="182214192"/>
    <n v="822334"/>
    <n v="49.57"/>
    <n v="5.3"/>
    <n v="3.45"/>
    <x v="0"/>
    <x v="0"/>
  </r>
  <r>
    <x v="23"/>
    <x v="65"/>
    <x v="0"/>
    <n v="107.85"/>
    <n v="109.1"/>
    <n v="106.5"/>
    <n v="107.15"/>
    <n v="107.9808067576288"/>
    <n v="258789"/>
    <n v="1071"/>
    <n v="27944245"/>
    <n v="138055"/>
    <n v="53.35"/>
    <n v="2.6"/>
    <n v="-0.7"/>
    <x v="1"/>
    <x v="0"/>
  </r>
  <r>
    <x v="23"/>
    <x v="66"/>
    <x v="1"/>
    <n v="104.65"/>
    <n v="110.3"/>
    <n v="103.5"/>
    <n v="106.8"/>
    <n v="107.06355836516683"/>
    <n v="739525"/>
    <n v="3944"/>
    <n v="79176178"/>
    <n v="407997"/>
    <n v="55.17"/>
    <n v="6.8"/>
    <n v="2.15"/>
    <x v="0"/>
    <x v="0"/>
  </r>
  <r>
    <x v="23"/>
    <x v="67"/>
    <x v="1"/>
    <n v="104.8"/>
    <n v="105.7"/>
    <n v="103.5"/>
    <n v="104.15"/>
    <n v="104.81321119855502"/>
    <n v="116265"/>
    <n v="788"/>
    <n v="12186108"/>
    <n v="59532"/>
    <n v="51.2"/>
    <n v="2.2000000000000002"/>
    <n v="-0.65"/>
    <x v="1"/>
    <x v="0"/>
  </r>
  <r>
    <x v="23"/>
    <x v="68"/>
    <x v="1"/>
    <n v="103"/>
    <n v="105.75"/>
    <n v="103"/>
    <n v="105"/>
    <n v="104.77233356395628"/>
    <n v="264501"/>
    <n v="1546"/>
    <n v="27712387"/>
    <n v="134813"/>
    <n v="50.97"/>
    <n v="2.75"/>
    <n v="2"/>
    <x v="0"/>
    <x v="0"/>
  </r>
  <r>
    <x v="23"/>
    <x v="69"/>
    <x v="1"/>
    <n v="106.2"/>
    <n v="106.75"/>
    <n v="103.35"/>
    <n v="103.95"/>
    <n v="105.3222586939912"/>
    <n v="375633"/>
    <n v="2015"/>
    <n v="39562516"/>
    <n v="150508"/>
    <n v="40.07"/>
    <n v="3.4"/>
    <n v="-2.25"/>
    <x v="1"/>
    <x v="0"/>
  </r>
  <r>
    <x v="23"/>
    <x v="70"/>
    <x v="1"/>
    <n v="104.85"/>
    <n v="106.65"/>
    <n v="104"/>
    <n v="105.65"/>
    <n v="105.70971724874475"/>
    <n v="413862"/>
    <n v="2129"/>
    <n v="43749235"/>
    <n v="260829"/>
    <n v="63.02"/>
    <n v="2.65"/>
    <n v="0.8"/>
    <x v="0"/>
    <x v="0"/>
  </r>
  <r>
    <x v="23"/>
    <x v="71"/>
    <x v="2"/>
    <n v="99.34"/>
    <n v="104.34"/>
    <n v="99.34"/>
    <n v="103.74"/>
    <n v="102.19986789522267"/>
    <n v="361834"/>
    <n v="1981"/>
    <n v="36979387"/>
    <n v="140472"/>
    <n v="38.82"/>
    <n v="5"/>
    <n v="4.4000000000000004"/>
    <x v="0"/>
    <x v="0"/>
  </r>
  <r>
    <x v="23"/>
    <x v="72"/>
    <x v="2"/>
    <n v="100.81"/>
    <n v="101.54"/>
    <n v="99.61"/>
    <n v="100.01"/>
    <n v="100.06933436594785"/>
    <n v="198848"/>
    <n v="1967"/>
    <n v="19898587"/>
    <n v="82647"/>
    <n v="41.56"/>
    <n v="1.93"/>
    <n v="-0.8"/>
    <x v="1"/>
    <x v="0"/>
  </r>
  <r>
    <x v="23"/>
    <x v="73"/>
    <x v="2"/>
    <n v="100.52"/>
    <n v="101.74"/>
    <n v="100.31"/>
    <n v="101.26"/>
    <n v="100.97511389557035"/>
    <n v="160893"/>
    <n v="808"/>
    <n v="16246189"/>
    <n v="93802"/>
    <n v="58.3"/>
    <n v="1.43"/>
    <n v="0.74"/>
    <x v="0"/>
    <x v="0"/>
  </r>
  <r>
    <x v="23"/>
    <x v="74"/>
    <x v="2"/>
    <n v="100.5"/>
    <n v="101.25"/>
    <n v="99.94"/>
    <n v="100.3"/>
    <n v="100.54319371727749"/>
    <n v="126824"/>
    <n v="1141"/>
    <n v="12751290"/>
    <n v="59134"/>
    <n v="46.63"/>
    <n v="1.31"/>
    <n v="-0.2"/>
    <x v="1"/>
    <x v="0"/>
  </r>
  <r>
    <x v="23"/>
    <x v="75"/>
    <x v="2"/>
    <n v="101.11"/>
    <n v="102.23"/>
    <n v="100.26"/>
    <n v="100.49"/>
    <n v="101.21477971723938"/>
    <n v="248408"/>
    <n v="1588"/>
    <n v="25142561"/>
    <n v="127689"/>
    <n v="51.4"/>
    <n v="1.97"/>
    <n v="-0.62"/>
    <x v="1"/>
    <x v="0"/>
  </r>
  <r>
    <x v="23"/>
    <x v="76"/>
    <x v="3"/>
    <n v="100.29"/>
    <n v="101.75"/>
    <n v="100.1"/>
    <n v="101.32"/>
    <n v="100.93216602632739"/>
    <n v="79385"/>
    <n v="537"/>
    <n v="8012500"/>
    <n v="28777"/>
    <n v="36.25"/>
    <n v="1.65"/>
    <n v="1.03"/>
    <x v="0"/>
    <x v="0"/>
  </r>
  <r>
    <x v="23"/>
    <x v="77"/>
    <x v="3"/>
    <n v="101.07"/>
    <n v="102.16"/>
    <n v="99.55"/>
    <n v="100.54"/>
    <n v="100.98506685284616"/>
    <n v="180471"/>
    <n v="1647"/>
    <n v="18224876"/>
    <n v="88303"/>
    <n v="48.93"/>
    <n v="2.61"/>
    <n v="-0.53"/>
    <x v="1"/>
    <x v="0"/>
  </r>
  <r>
    <x v="23"/>
    <x v="78"/>
    <x v="3"/>
    <n v="101.42"/>
    <n v="103.59"/>
    <n v="101.25"/>
    <n v="101.89"/>
    <n v="102.18966138112329"/>
    <n v="166618"/>
    <n v="960"/>
    <n v="17026637"/>
    <n v="46511"/>
    <n v="27.91"/>
    <n v="2.34"/>
    <n v="0.47"/>
    <x v="0"/>
    <x v="0"/>
  </r>
  <r>
    <x v="23"/>
    <x v="79"/>
    <x v="3"/>
    <n v="103.85"/>
    <n v="104.64"/>
    <n v="101.15"/>
    <n v="101.42"/>
    <n v="102.78490890503578"/>
    <n v="400077"/>
    <n v="2317"/>
    <n v="41121878"/>
    <n v="146896"/>
    <n v="36.72"/>
    <n v="3.49"/>
    <n v="-2.4300000000000002"/>
    <x v="1"/>
    <x v="0"/>
  </r>
  <r>
    <x v="23"/>
    <x v="80"/>
    <x v="3"/>
    <n v="104.88"/>
    <n v="106.3"/>
    <n v="103.07"/>
    <n v="103.54"/>
    <n v="104.82088454650049"/>
    <n v="537134"/>
    <n v="2527"/>
    <n v="56302861"/>
    <n v="197689"/>
    <n v="36.799999999999997"/>
    <n v="3.23"/>
    <n v="-1.34"/>
    <x v="1"/>
    <x v="0"/>
  </r>
  <r>
    <x v="23"/>
    <x v="81"/>
    <x v="4"/>
    <n v="101.21"/>
    <n v="104.66"/>
    <n v="101"/>
    <n v="103.93"/>
    <n v="103.46877484380684"/>
    <n v="445282"/>
    <n v="2354"/>
    <n v="46072783"/>
    <n v="192962"/>
    <n v="43.33"/>
    <n v="3.66"/>
    <n v="2.72"/>
    <x v="0"/>
    <x v="0"/>
  </r>
  <r>
    <x v="23"/>
    <x v="82"/>
    <x v="4"/>
    <n v="101.53"/>
    <n v="102.14"/>
    <n v="100.63"/>
    <n v="101.11"/>
    <n v="101.21140892993542"/>
    <n v="259218"/>
    <n v="1665"/>
    <n v="26235819"/>
    <n v="125799"/>
    <n v="48.53"/>
    <n v="1.51"/>
    <n v="-0.42"/>
    <x v="1"/>
    <x v="0"/>
  </r>
  <r>
    <x v="23"/>
    <x v="83"/>
    <x v="4"/>
    <n v="101.61"/>
    <n v="102.98"/>
    <n v="100.74"/>
    <n v="101.42"/>
    <n v="101.60740856590996"/>
    <n v="639395"/>
    <n v="3094"/>
    <n v="64967269"/>
    <m/>
    <m/>
    <n v="2.2400000000000002"/>
    <n v="-0.19"/>
    <x v="1"/>
    <x v="0"/>
  </r>
  <r>
    <x v="23"/>
    <x v="84"/>
    <x v="4"/>
    <n v="98"/>
    <n v="102.5"/>
    <n v="96.42"/>
    <n v="101.65"/>
    <n v="99.681039181679822"/>
    <n v="1130120"/>
    <n v="6568"/>
    <n v="112651536"/>
    <n v="430427"/>
    <n v="38.090000000000003"/>
    <n v="6.08"/>
    <n v="3.65"/>
    <x v="0"/>
    <x v="0"/>
  </r>
  <r>
    <x v="23"/>
    <x v="85"/>
    <x v="4"/>
    <n v="96"/>
    <n v="97.75"/>
    <n v="94.3"/>
    <n v="97.32"/>
    <n v="95.732770928609128"/>
    <n v="1013505"/>
    <n v="4576"/>
    <n v="97025642"/>
    <n v="445086"/>
    <n v="43.92"/>
    <n v="3.45"/>
    <n v="1.32"/>
    <x v="0"/>
    <x v="0"/>
  </r>
  <r>
    <x v="23"/>
    <x v="86"/>
    <x v="0"/>
    <n v="87.51"/>
    <n v="91.45"/>
    <n v="87.51"/>
    <n v="90.21"/>
    <n v="88.956046045353986"/>
    <n v="636416"/>
    <n v="3292"/>
    <n v="56613051"/>
    <n v="186084"/>
    <n v="29.24"/>
    <n v="3.94"/>
    <n v="2.7"/>
    <x v="0"/>
    <x v="0"/>
  </r>
  <r>
    <x v="23"/>
    <x v="87"/>
    <x v="0"/>
    <n v="92.15"/>
    <n v="93.65"/>
    <n v="90.75"/>
    <n v="91.15"/>
    <n v="92.570676141128203"/>
    <n v="432883"/>
    <n v="2362"/>
    <n v="40072272"/>
    <n v="109092"/>
    <n v="25.2"/>
    <n v="2.9"/>
    <n v="-1"/>
    <x v="1"/>
    <x v="0"/>
  </r>
  <r>
    <x v="23"/>
    <x v="88"/>
    <x v="0"/>
    <n v="90.61"/>
    <n v="92.5"/>
    <n v="90.3"/>
    <n v="91.99"/>
    <n v="91.589940342500398"/>
    <n v="735532"/>
    <n v="3405"/>
    <n v="67367332"/>
    <n v="200869"/>
    <n v="27.31"/>
    <n v="2.2000000000000002"/>
    <n v="1.38"/>
    <x v="0"/>
    <x v="0"/>
  </r>
  <r>
    <x v="23"/>
    <x v="89"/>
    <x v="0"/>
    <n v="98.39"/>
    <n v="98.39"/>
    <n v="92.85"/>
    <n v="93.28"/>
    <n v="94.466857812987655"/>
    <n v="634418"/>
    <n v="4448"/>
    <n v="59931475"/>
    <n v="259202"/>
    <n v="40.86"/>
    <n v="5.54"/>
    <n v="-5.1100000000000003"/>
    <x v="1"/>
    <x v="0"/>
  </r>
  <r>
    <x v="23"/>
    <x v="90"/>
    <x v="0"/>
    <n v="95.92"/>
    <n v="97.4"/>
    <n v="94.61"/>
    <n v="96.41"/>
    <n v="96.042103262202602"/>
    <n v="815400"/>
    <n v="4003"/>
    <n v="78312731"/>
    <n v="423195"/>
    <n v="51.9"/>
    <n v="2.79"/>
    <n v="0.49"/>
    <x v="0"/>
    <x v="0"/>
  </r>
  <r>
    <x v="23"/>
    <x v="91"/>
    <x v="1"/>
    <n v="94.37"/>
    <n v="95.26"/>
    <n v="93.4"/>
    <n v="94.14"/>
    <n v="94.106798501723304"/>
    <n v="280856"/>
    <n v="1302"/>
    <n v="26430459"/>
    <n v="133694"/>
    <n v="47.6"/>
    <n v="1.86"/>
    <n v="-0.23"/>
    <x v="1"/>
    <x v="0"/>
  </r>
  <r>
    <x v="23"/>
    <x v="92"/>
    <x v="2"/>
    <n v="96.01"/>
    <n v="97.66"/>
    <n v="94"/>
    <n v="94.37"/>
    <n v="95.572167735409195"/>
    <n v="344018"/>
    <n v="2893"/>
    <n v="32878546"/>
    <n v="160685"/>
    <n v="46.71"/>
    <n v="3.66"/>
    <n v="-1.64"/>
    <x v="1"/>
    <x v="0"/>
  </r>
  <r>
    <x v="23"/>
    <x v="93"/>
    <x v="2"/>
    <n v="95.63"/>
    <n v="99.35"/>
    <n v="95.63"/>
    <n v="97.38"/>
    <n v="97.765583246083963"/>
    <n v="392553"/>
    <n v="2282"/>
    <n v="38378173"/>
    <n v="135985"/>
    <n v="34.64"/>
    <n v="3.72"/>
    <n v="1.75"/>
    <x v="0"/>
    <x v="0"/>
  </r>
  <r>
    <x v="23"/>
    <x v="94"/>
    <x v="2"/>
    <n v="97.55"/>
    <n v="98"/>
    <n v="94.47"/>
    <n v="96.25"/>
    <n v="96.081742333402744"/>
    <n v="557092"/>
    <n v="2185"/>
    <n v="53526370"/>
    <n v="187456"/>
    <n v="33.65"/>
    <n v="3.53"/>
    <n v="-1.3"/>
    <x v="1"/>
    <x v="0"/>
  </r>
  <r>
    <x v="23"/>
    <x v="95"/>
    <x v="3"/>
    <n v="102.98"/>
    <n v="104.28"/>
    <n v="96.1"/>
    <n v="97.57"/>
    <n v="98.533394048090003"/>
    <n v="1430734"/>
    <n v="7041"/>
    <n v="140975077"/>
    <n v="494940"/>
    <n v="34.590000000000003"/>
    <n v="8.18"/>
    <n v="-5.41"/>
    <x v="1"/>
    <x v="0"/>
  </r>
  <r>
    <x v="23"/>
    <x v="96"/>
    <x v="3"/>
    <n v="103.17"/>
    <n v="104.65"/>
    <n v="102.75"/>
    <n v="103.1"/>
    <n v="103.90729268753203"/>
    <n v="444884"/>
    <n v="1963"/>
    <n v="46226692"/>
    <n v="140649"/>
    <n v="31.61"/>
    <n v="1.9"/>
    <n v="-7.0000000000000007E-2"/>
    <x v="1"/>
    <x v="0"/>
  </r>
  <r>
    <x v="23"/>
    <x v="97"/>
    <x v="3"/>
    <n v="109.79"/>
    <n v="109.79"/>
    <n v="102.5"/>
    <n v="103.17"/>
    <n v="104.85630173486018"/>
    <n v="1492224"/>
    <n v="8486"/>
    <n v="156469090"/>
    <n v="542637"/>
    <n v="36.36"/>
    <n v="7.29"/>
    <n v="-6.62"/>
    <x v="1"/>
    <x v="0"/>
  </r>
  <r>
    <x v="23"/>
    <x v="98"/>
    <x v="3"/>
    <n v="108.38"/>
    <n v="116.32"/>
    <n v="106.61"/>
    <n v="113.23"/>
    <n v="112.61626872947176"/>
    <n v="1284206"/>
    <n v="5145"/>
    <n v="144622488"/>
    <n v="648695"/>
    <n v="50.51"/>
    <n v="9.7100000000000009"/>
    <n v="4.8499999999999996"/>
    <x v="0"/>
    <x v="0"/>
  </r>
  <r>
    <x v="23"/>
    <x v="99"/>
    <x v="3"/>
    <n v="102.14"/>
    <n v="110.42"/>
    <n v="101.62"/>
    <n v="107.55"/>
    <n v="106.73056033763089"/>
    <n v="712731"/>
    <n v="3904"/>
    <n v="76070179"/>
    <n v="368901"/>
    <n v="51.76"/>
    <n v="8.8000000000000007"/>
    <n v="5.41"/>
    <x v="0"/>
    <x v="0"/>
  </r>
  <r>
    <x v="23"/>
    <x v="100"/>
    <x v="4"/>
    <n v="97.85"/>
    <n v="102.9"/>
    <n v="97.51"/>
    <n v="102"/>
    <n v="100.21434287746754"/>
    <n v="292396"/>
    <n v="1610"/>
    <n v="29302273"/>
    <n v="130979"/>
    <n v="44.8"/>
    <n v="5.39"/>
    <n v="4.1500000000000004"/>
    <x v="0"/>
    <x v="0"/>
  </r>
  <r>
    <x v="23"/>
    <x v="101"/>
    <x v="4"/>
    <n v="94.34"/>
    <n v="98.5"/>
    <n v="93.5"/>
    <n v="98.17"/>
    <n v="96.852544419632025"/>
    <n v="659168"/>
    <n v="3013"/>
    <n v="63842098"/>
    <n v="437194"/>
    <n v="66.33"/>
    <n v="5"/>
    <n v="3.83"/>
    <x v="0"/>
    <x v="0"/>
  </r>
  <r>
    <x v="23"/>
    <x v="102"/>
    <x v="4"/>
    <n v="93.33"/>
    <n v="93.5"/>
    <n v="92.03"/>
    <n v="93.16"/>
    <n v="92.799540158216743"/>
    <n v="153966"/>
    <n v="561"/>
    <n v="14287974"/>
    <n v="75124"/>
    <n v="48.79"/>
    <n v="1.47"/>
    <n v="-0.17"/>
    <x v="1"/>
    <x v="0"/>
  </r>
  <r>
    <x v="23"/>
    <x v="103"/>
    <x v="0"/>
    <n v="93.55"/>
    <n v="94.05"/>
    <n v="91"/>
    <n v="91.15"/>
    <n v="91.906158805644708"/>
    <n v="425602"/>
    <n v="2954"/>
    <n v="39115445"/>
    <n v="135835"/>
    <n v="31.92"/>
    <n v="3.05"/>
    <n v="-2.4"/>
    <x v="1"/>
    <x v="0"/>
  </r>
  <r>
    <x v="23"/>
    <x v="104"/>
    <x v="0"/>
    <n v="93.4"/>
    <n v="94.59"/>
    <n v="91.16"/>
    <n v="91.42"/>
    <n v="92.216421202880682"/>
    <n v="154130"/>
    <n v="1650"/>
    <n v="14213317"/>
    <n v="53875"/>
    <n v="34.950000000000003"/>
    <n v="3.43"/>
    <n v="-1.98"/>
    <x v="1"/>
    <x v="0"/>
  </r>
  <r>
    <x v="23"/>
    <x v="105"/>
    <x v="0"/>
    <n v="93.61"/>
    <n v="94.5"/>
    <n v="90.7"/>
    <n v="93.67"/>
    <n v="92.241210883836146"/>
    <n v="946284"/>
    <n v="2721"/>
    <n v="87286382"/>
    <n v="656528"/>
    <n v="69.38"/>
    <n v="3.8"/>
    <n v="0.06"/>
    <x v="0"/>
    <x v="0"/>
  </r>
  <r>
    <x v="23"/>
    <x v="106"/>
    <x v="0"/>
    <n v="82.01"/>
    <n v="91.72"/>
    <n v="82.01"/>
    <n v="90.82"/>
    <n v="90.125863773911703"/>
    <n v="504617"/>
    <n v="3992"/>
    <n v="45479043"/>
    <n v="219844"/>
    <n v="43.57"/>
    <n v="9.7100000000000009"/>
    <n v="8.81"/>
    <x v="0"/>
    <x v="0"/>
  </r>
  <r>
    <x v="23"/>
    <x v="107"/>
    <x v="1"/>
    <n v="98.55"/>
    <n v="99.33"/>
    <n v="95.1"/>
    <n v="95.74"/>
    <n v="96.197026123804122"/>
    <n v="183128"/>
    <n v="1258"/>
    <n v="17616369"/>
    <n v="70878"/>
    <n v="38.700000000000003"/>
    <n v="4.2300000000000004"/>
    <n v="-2.81"/>
    <x v="1"/>
    <x v="0"/>
  </r>
  <r>
    <x v="23"/>
    <x v="108"/>
    <x v="1"/>
    <n v="94.23"/>
    <n v="99.31"/>
    <n v="93.21"/>
    <n v="98.62"/>
    <n v="97.548751437907825"/>
    <n v="196466"/>
    <n v="1116"/>
    <n v="19165013"/>
    <n v="56508"/>
    <n v="28.76"/>
    <n v="6.1"/>
    <n v="4.3899999999999997"/>
    <x v="0"/>
    <x v="0"/>
  </r>
  <r>
    <x v="23"/>
    <x v="109"/>
    <x v="1"/>
    <n v="94"/>
    <n v="95.2"/>
    <n v="92.7"/>
    <n v="94.47"/>
    <n v="94.21495711835334"/>
    <n v="102025"/>
    <n v="738"/>
    <n v="9612281"/>
    <n v="41265"/>
    <n v="40.450000000000003"/>
    <n v="2.5"/>
    <n v="0.47"/>
    <x v="0"/>
    <x v="0"/>
  </r>
  <r>
    <x v="23"/>
    <x v="110"/>
    <x v="1"/>
    <n v="94.06"/>
    <n v="94.59"/>
    <n v="92"/>
    <n v="93.95"/>
    <n v="93.706652718044097"/>
    <n v="51618"/>
    <n v="665"/>
    <n v="4836950"/>
    <n v="18863"/>
    <n v="36.54"/>
    <n v="2.59"/>
    <n v="-0.11"/>
    <x v="1"/>
    <x v="0"/>
  </r>
  <r>
    <x v="23"/>
    <x v="111"/>
    <x v="2"/>
    <n v="94.89"/>
    <n v="95.28"/>
    <n v="91.79"/>
    <n v="92.28"/>
    <n v="93.411346764455971"/>
    <n v="357776"/>
    <n v="3046"/>
    <n v="33420338"/>
    <n v="175541"/>
    <n v="49.06"/>
    <n v="3.49"/>
    <n v="-2.61"/>
    <x v="1"/>
    <x v="0"/>
  </r>
  <r>
    <x v="23"/>
    <x v="112"/>
    <x v="2"/>
    <n v="94.99"/>
    <n v="94.99"/>
    <n v="92.21"/>
    <n v="93.79"/>
    <n v="93.389779495339852"/>
    <n v="219950"/>
    <n v="1644"/>
    <n v="20541082"/>
    <n v="85783"/>
    <n v="39"/>
    <n v="2.78"/>
    <n v="-1.2"/>
    <x v="1"/>
    <x v="0"/>
  </r>
  <r>
    <x v="23"/>
    <x v="113"/>
    <x v="2"/>
    <n v="96.03"/>
    <n v="96.79"/>
    <n v="92.5"/>
    <n v="92.8"/>
    <n v="95.155263522823503"/>
    <n v="338927"/>
    <n v="2059"/>
    <n v="32250688"/>
    <n v="190415"/>
    <n v="56.18"/>
    <n v="4.29"/>
    <n v="-3.23"/>
    <x v="1"/>
    <x v="0"/>
  </r>
  <r>
    <x v="23"/>
    <x v="114"/>
    <x v="2"/>
    <n v="98.99"/>
    <n v="99"/>
    <n v="95.5"/>
    <n v="96.03"/>
    <n v="96.953900580221543"/>
    <n v="329874"/>
    <n v="2281"/>
    <n v="31982571"/>
    <n v="161493"/>
    <n v="48.96"/>
    <n v="3.5"/>
    <n v="-2.96"/>
    <x v="1"/>
    <x v="0"/>
  </r>
  <r>
    <x v="23"/>
    <x v="115"/>
    <x v="2"/>
    <n v="97.3"/>
    <n v="98.98"/>
    <n v="97.05"/>
    <n v="98.26"/>
    <n v="97.902845374876847"/>
    <n v="404973"/>
    <n v="1973"/>
    <n v="39648009"/>
    <n v="229943"/>
    <n v="56.78"/>
    <n v="1.93"/>
    <n v="0.96"/>
    <x v="0"/>
    <x v="0"/>
  </r>
  <r>
    <x v="23"/>
    <x v="116"/>
    <x v="3"/>
    <n v="95.08"/>
    <n v="97.95"/>
    <n v="94.69"/>
    <n v="96.49"/>
    <n v="96.084952126045081"/>
    <n v="144964"/>
    <n v="974"/>
    <n v="13928859"/>
    <n v="75117"/>
    <n v="51.82"/>
    <n v="3.26"/>
    <n v="1.41"/>
    <x v="0"/>
    <x v="0"/>
  </r>
  <r>
    <x v="23"/>
    <x v="117"/>
    <x v="3"/>
    <n v="94.35"/>
    <n v="96.35"/>
    <n v="93.9"/>
    <n v="94.96"/>
    <n v="95.066600526527381"/>
    <n v="154218"/>
    <n v="1150"/>
    <n v="14660981"/>
    <n v="66270"/>
    <n v="42.97"/>
    <n v="2.4500000000000002"/>
    <n v="0.61"/>
    <x v="0"/>
    <x v="0"/>
  </r>
  <r>
    <x v="23"/>
    <x v="118"/>
    <x v="3"/>
    <n v="94"/>
    <n v="95.56"/>
    <n v="91.09"/>
    <n v="92.88"/>
    <n v="93.397570067847226"/>
    <n v="423304"/>
    <n v="3071"/>
    <n v="39535565"/>
    <n v="181449"/>
    <n v="42.86"/>
    <n v="4.47"/>
    <n v="-1.1200000000000001"/>
    <x v="1"/>
    <x v="0"/>
  </r>
  <r>
    <x v="23"/>
    <x v="119"/>
    <x v="3"/>
    <n v="93.99"/>
    <n v="94.9"/>
    <n v="92.2"/>
    <n v="93.5"/>
    <n v="93.488542909159392"/>
    <n v="159290"/>
    <n v="1717"/>
    <n v="14891790"/>
    <n v="69056"/>
    <n v="43.35"/>
    <n v="2.7"/>
    <n v="-0.49"/>
    <x v="1"/>
    <x v="0"/>
  </r>
  <r>
    <x v="23"/>
    <x v="120"/>
    <x v="3"/>
    <n v="92.51"/>
    <n v="94.46"/>
    <n v="91.11"/>
    <n v="93.72"/>
    <n v="93.136981250597444"/>
    <n v="146458"/>
    <n v="1308"/>
    <n v="13640656"/>
    <n v="56359"/>
    <n v="38.479999999999997"/>
    <n v="3.35"/>
    <n v="1.21"/>
    <x v="0"/>
    <x v="0"/>
  </r>
  <r>
    <x v="23"/>
    <x v="121"/>
    <x v="4"/>
    <n v="92.3"/>
    <n v="92.81"/>
    <n v="90.75"/>
    <n v="91.01"/>
    <n v="91.753098735786423"/>
    <n v="113272"/>
    <n v="598"/>
    <n v="10393057"/>
    <n v="92888"/>
    <n v="82"/>
    <n v="2.06"/>
    <n v="-1.29"/>
    <x v="1"/>
    <x v="1"/>
  </r>
  <r>
    <x v="23"/>
    <x v="122"/>
    <x v="4"/>
    <n v="92.63"/>
    <n v="93.88"/>
    <n v="91.61"/>
    <n v="92.24"/>
    <n v="92.604526884620384"/>
    <n v="100113"/>
    <n v="1074"/>
    <n v="9270917"/>
    <n v="59113"/>
    <n v="59.05"/>
    <n v="2.27"/>
    <n v="-0.39"/>
    <x v="1"/>
    <x v="0"/>
  </r>
  <r>
    <x v="23"/>
    <x v="123"/>
    <x v="4"/>
    <n v="93.82"/>
    <n v="94.35"/>
    <n v="92.37"/>
    <n v="92.54"/>
    <n v="92.933543563645742"/>
    <n v="123991"/>
    <n v="1210"/>
    <n v="11522923"/>
    <n v="59375"/>
    <n v="47.89"/>
    <n v="1.98"/>
    <n v="-1.28"/>
    <x v="1"/>
    <x v="0"/>
  </r>
  <r>
    <x v="23"/>
    <x v="124"/>
    <x v="4"/>
    <n v="96.56"/>
    <n v="98.3"/>
    <n v="93.8"/>
    <n v="94.15"/>
    <n v="95.957052920276752"/>
    <n v="176473"/>
    <n v="2033"/>
    <n v="16933829"/>
    <n v="72205"/>
    <n v="40.92"/>
    <n v="4.5"/>
    <n v="-2.41"/>
    <x v="1"/>
    <x v="0"/>
  </r>
  <r>
    <x v="23"/>
    <x v="125"/>
    <x v="0"/>
    <n v="97.25"/>
    <n v="98.1"/>
    <n v="96.22"/>
    <n v="96.56"/>
    <n v="97.13280791841288"/>
    <n v="139826"/>
    <n v="1220"/>
    <n v="13581692"/>
    <n v="65444"/>
    <n v="46.8"/>
    <n v="1.88"/>
    <n v="-0.69"/>
    <x v="1"/>
    <x v="0"/>
  </r>
  <r>
    <x v="23"/>
    <x v="126"/>
    <x v="0"/>
    <n v="97.11"/>
    <n v="98.41"/>
    <n v="96.82"/>
    <n v="97.34"/>
    <n v="97.683945127156505"/>
    <n v="100742"/>
    <n v="779"/>
    <n v="9840876"/>
    <n v="40685"/>
    <n v="40.39"/>
    <n v="1.59"/>
    <n v="0.23"/>
    <x v="0"/>
    <x v="0"/>
  </r>
  <r>
    <x v="23"/>
    <x v="127"/>
    <x v="0"/>
    <n v="94.11"/>
    <n v="97.96"/>
    <n v="92.96"/>
    <n v="96.84"/>
    <n v="95.468183832118257"/>
    <n v="124135"/>
    <n v="1029"/>
    <n v="11850943"/>
    <n v="32302"/>
    <n v="26.02"/>
    <n v="5"/>
    <n v="2.73"/>
    <x v="0"/>
    <x v="0"/>
  </r>
  <r>
    <x v="23"/>
    <x v="128"/>
    <x v="0"/>
    <n v="90.5"/>
    <n v="94.12"/>
    <n v="90.06"/>
    <n v="92.45"/>
    <n v="92.176352561161053"/>
    <n v="111141"/>
    <n v="908"/>
    <n v="10244572"/>
    <n v="38888"/>
    <n v="34.99"/>
    <n v="4.0599999999999996"/>
    <n v="1.95"/>
    <x v="0"/>
    <x v="0"/>
  </r>
  <r>
    <x v="23"/>
    <x v="129"/>
    <x v="0"/>
    <n v="94.97"/>
    <n v="95.17"/>
    <n v="90.58"/>
    <n v="92"/>
    <n v="91.968312333676394"/>
    <n v="300243"/>
    <n v="1486"/>
    <n v="27612842"/>
    <n v="161648"/>
    <n v="53.84"/>
    <n v="4.59"/>
    <n v="-2.97"/>
    <x v="1"/>
    <x v="0"/>
  </r>
  <r>
    <x v="23"/>
    <x v="130"/>
    <x v="2"/>
    <n v="96.11"/>
    <n v="96.65"/>
    <n v="92.68"/>
    <n v="94.77"/>
    <n v="94.556891750869227"/>
    <n v="404382"/>
    <n v="2252"/>
    <n v="38237105"/>
    <n v="154786"/>
    <n v="38.28"/>
    <n v="3.97"/>
    <n v="-1.34"/>
    <x v="1"/>
    <x v="0"/>
  </r>
  <r>
    <x v="23"/>
    <x v="131"/>
    <x v="2"/>
    <n v="99.59"/>
    <n v="99.59"/>
    <n v="96.31"/>
    <n v="97.06"/>
    <n v="97.076982404021933"/>
    <n v="70016"/>
    <n v="676"/>
    <n v="6796942"/>
    <n v="24659"/>
    <n v="35.22"/>
    <n v="3.28"/>
    <n v="-2.5299999999999998"/>
    <x v="1"/>
    <x v="0"/>
  </r>
  <r>
    <x v="23"/>
    <x v="132"/>
    <x v="2"/>
    <n v="100.09"/>
    <n v="101.27"/>
    <n v="96.62"/>
    <n v="97.64"/>
    <n v="99.146914401490875"/>
    <n v="196931"/>
    <n v="1493"/>
    <n v="19525101"/>
    <n v="93233"/>
    <n v="47.34"/>
    <n v="4.6500000000000004"/>
    <n v="-2.4500000000000002"/>
    <x v="1"/>
    <x v="0"/>
  </r>
  <r>
    <x v="23"/>
    <x v="133"/>
    <x v="2"/>
    <n v="98.9"/>
    <n v="100.75"/>
    <n v="98.9"/>
    <n v="100.09"/>
    <n v="100.0386014386137"/>
    <n v="97872"/>
    <n v="869"/>
    <n v="9790978"/>
    <n v="48504"/>
    <n v="49.56"/>
    <n v="1.85"/>
    <n v="1.19"/>
    <x v="0"/>
    <x v="0"/>
  </r>
  <r>
    <x v="23"/>
    <x v="134"/>
    <x v="3"/>
    <n v="100.39"/>
    <n v="101.7"/>
    <n v="99.3"/>
    <n v="101.04"/>
    <n v="100.97216249782988"/>
    <n v="149762"/>
    <n v="1288"/>
    <n v="15121793"/>
    <n v="63711"/>
    <n v="42.54"/>
    <n v="2.4"/>
    <n v="0.65"/>
    <x v="0"/>
    <x v="0"/>
  </r>
  <r>
    <x v="23"/>
    <x v="135"/>
    <x v="3"/>
    <n v="96.9"/>
    <n v="101.05"/>
    <n v="96.18"/>
    <n v="99.96"/>
    <n v="99.260632681505257"/>
    <n v="213093"/>
    <n v="1478"/>
    <n v="21151746"/>
    <n v="91599"/>
    <n v="42.99"/>
    <n v="4.87"/>
    <n v="3.06"/>
    <x v="0"/>
    <x v="0"/>
  </r>
  <r>
    <x v="23"/>
    <x v="136"/>
    <x v="3"/>
    <n v="94.01"/>
    <n v="97.45"/>
    <n v="94"/>
    <n v="96.71"/>
    <n v="96.755882807270481"/>
    <n v="155368"/>
    <n v="1225"/>
    <n v="15032768"/>
    <n v="75245"/>
    <n v="48.43"/>
    <n v="3.45"/>
    <n v="2.7"/>
    <x v="0"/>
    <x v="0"/>
  </r>
  <r>
    <x v="23"/>
    <x v="137"/>
    <x v="3"/>
    <n v="96.59"/>
    <n v="97.35"/>
    <n v="93.19"/>
    <n v="95.72"/>
    <n v="95.534546235287493"/>
    <n v="284112"/>
    <n v="2650"/>
    <n v="27142511"/>
    <n v="86407"/>
    <n v="30.41"/>
    <n v="4.16"/>
    <n v="-0.87"/>
    <x v="1"/>
    <x v="0"/>
  </r>
  <r>
    <x v="23"/>
    <x v="138"/>
    <x v="3"/>
    <n v="95"/>
    <n v="97.81"/>
    <n v="93"/>
    <n v="96.72"/>
    <n v="96.177195068102307"/>
    <n v="147205"/>
    <n v="1439"/>
    <n v="14157764"/>
    <n v="50115"/>
    <n v="34.04"/>
    <n v="4.8099999999999996"/>
    <n v="1.72"/>
    <x v="0"/>
    <x v="0"/>
  </r>
  <r>
    <x v="23"/>
    <x v="139"/>
    <x v="4"/>
    <n v="97.25"/>
    <n v="97.87"/>
    <n v="94.45"/>
    <n v="95.04"/>
    <n v="95.980423544098628"/>
    <n v="198657"/>
    <n v="2198"/>
    <n v="19067183"/>
    <n v="70253"/>
    <n v="35.36"/>
    <n v="3.42"/>
    <n v="-2.21"/>
    <x v="1"/>
    <x v="0"/>
  </r>
  <r>
    <x v="23"/>
    <x v="140"/>
    <x v="4"/>
    <n v="99.8"/>
    <n v="100.4"/>
    <n v="96.8"/>
    <n v="97.05"/>
    <n v="98.198153427667194"/>
    <n v="152932"/>
    <n v="1684"/>
    <n v="15017640"/>
    <n v="58366"/>
    <n v="38.159999999999997"/>
    <n v="3.6"/>
    <n v="-2.75"/>
    <x v="1"/>
    <x v="0"/>
  </r>
  <r>
    <x v="23"/>
    <x v="141"/>
    <x v="4"/>
    <n v="97"/>
    <n v="100.33"/>
    <n v="94.93"/>
    <n v="99.8"/>
    <n v="98.141717562273726"/>
    <n v="471226"/>
    <n v="3810"/>
    <n v="46246929"/>
    <n v="196308"/>
    <n v="41.66"/>
    <n v="5.4"/>
    <n v="2.8"/>
    <x v="0"/>
    <x v="0"/>
  </r>
  <r>
    <x v="23"/>
    <x v="142"/>
    <x v="4"/>
    <n v="97.01"/>
    <n v="97.73"/>
    <n v="96.34"/>
    <n v="96.96"/>
    <n v="96.958817489055832"/>
    <n v="240539"/>
    <n v="2326"/>
    <n v="23322377"/>
    <n v="107129"/>
    <n v="44.54"/>
    <n v="1.39"/>
    <n v="-0.05"/>
    <x v="1"/>
    <x v="0"/>
  </r>
  <r>
    <x v="23"/>
    <x v="143"/>
    <x v="4"/>
    <n v="99.21"/>
    <n v="99.83"/>
    <n v="97"/>
    <n v="97.23"/>
    <n v="97.976232215962057"/>
    <n v="197368"/>
    <n v="1836"/>
    <n v="19337373"/>
    <n v="73602"/>
    <n v="37.29"/>
    <n v="2.83"/>
    <n v="-1.98"/>
    <x v="1"/>
    <x v="0"/>
  </r>
  <r>
    <x v="23"/>
    <x v="144"/>
    <x v="0"/>
    <n v="102.1"/>
    <n v="102.5"/>
    <n v="99.38"/>
    <n v="99.92"/>
    <n v="100.99465283865874"/>
    <n v="160833"/>
    <n v="1388"/>
    <n v="16243273"/>
    <n v="43345"/>
    <n v="26.95"/>
    <n v="3.12"/>
    <n v="-2.1800000000000002"/>
    <x v="1"/>
    <x v="0"/>
  </r>
  <r>
    <x v="23"/>
    <x v="145"/>
    <x v="0"/>
    <n v="101.04"/>
    <n v="102.52"/>
    <n v="99.4"/>
    <n v="102.26"/>
    <n v="101.30424646018861"/>
    <n v="304536"/>
    <n v="2423"/>
    <n v="30850790"/>
    <n v="61725"/>
    <n v="20.27"/>
    <n v="3.12"/>
    <n v="1.22"/>
    <x v="0"/>
    <x v="0"/>
  </r>
  <r>
    <x v="23"/>
    <x v="146"/>
    <x v="0"/>
    <n v="103.04"/>
    <n v="106.8"/>
    <n v="99.35"/>
    <n v="101.44"/>
    <n v="102.20174075374349"/>
    <n v="834581"/>
    <n v="5091"/>
    <n v="85295631"/>
    <n v="204010"/>
    <n v="24.44"/>
    <n v="7.45"/>
    <n v="-1.6"/>
    <x v="1"/>
    <x v="0"/>
  </r>
  <r>
    <x v="23"/>
    <x v="147"/>
    <x v="0"/>
    <n v="102.35"/>
    <n v="105.83"/>
    <n v="100.59"/>
    <n v="103.31"/>
    <n v="104.36476793013956"/>
    <n v="359116"/>
    <n v="2612"/>
    <n v="37479058"/>
    <n v="156891"/>
    <n v="43.69"/>
    <n v="5.24"/>
    <n v="0.96"/>
    <x v="0"/>
    <x v="0"/>
  </r>
  <r>
    <x v="23"/>
    <x v="148"/>
    <x v="0"/>
    <n v="98.75"/>
    <n v="100.93"/>
    <n v="97.97"/>
    <n v="100.51"/>
    <n v="99.411595280126363"/>
    <n v="107630"/>
    <n v="1123"/>
    <n v="10699670"/>
    <n v="44172"/>
    <n v="41.04"/>
    <n v="2.96"/>
    <n v="1.76"/>
    <x v="0"/>
    <x v="0"/>
  </r>
  <r>
    <x v="23"/>
    <x v="149"/>
    <x v="0"/>
    <n v="99"/>
    <n v="105.19"/>
    <n v="98.5"/>
    <n v="100.78"/>
    <n v="101.69540598773524"/>
    <n v="331845"/>
    <n v="2568"/>
    <n v="33747112"/>
    <m/>
    <m/>
    <n v="6.69"/>
    <n v="1.78"/>
    <x v="0"/>
    <x v="0"/>
  </r>
  <r>
    <x v="23"/>
    <x v="150"/>
    <x v="2"/>
    <n v="100.15"/>
    <n v="100.75"/>
    <n v="98"/>
    <n v="99.45"/>
    <n v="99.40445408115832"/>
    <n v="333447"/>
    <n v="2267"/>
    <n v="33146117"/>
    <n v="94612"/>
    <n v="28.37"/>
    <n v="2.75"/>
    <n v="-0.7"/>
    <x v="1"/>
    <x v="0"/>
  </r>
  <r>
    <x v="23"/>
    <x v="151"/>
    <x v="2"/>
    <n v="94.05"/>
    <n v="105.55"/>
    <n v="94.05"/>
    <n v="99.25"/>
    <n v="100.0961792281571"/>
    <n v="702345"/>
    <n v="5060"/>
    <n v="70302051"/>
    <n v="349601"/>
    <n v="49.78"/>
    <n v="11.5"/>
    <n v="5.2"/>
    <x v="0"/>
    <x v="0"/>
  </r>
  <r>
    <x v="23"/>
    <x v="152"/>
    <x v="2"/>
    <n v="95.4"/>
    <n v="95.5"/>
    <n v="93.65"/>
    <n v="94.9"/>
    <n v="94.75411185955798"/>
    <n v="235599"/>
    <n v="1375"/>
    <n v="22323974"/>
    <n v="61449"/>
    <n v="26.08"/>
    <n v="1.85"/>
    <n v="-0.5"/>
    <x v="1"/>
    <x v="0"/>
  </r>
  <r>
    <x v="23"/>
    <x v="153"/>
    <x v="2"/>
    <n v="90.45"/>
    <n v="97.15"/>
    <n v="89.5"/>
    <n v="95.55"/>
    <n v="94.177448023854495"/>
    <n v="413507"/>
    <n v="2391"/>
    <n v="38943034"/>
    <n v="108073"/>
    <n v="26.14"/>
    <n v="7.65"/>
    <n v="5.0999999999999996"/>
    <x v="0"/>
    <x v="0"/>
  </r>
  <r>
    <x v="23"/>
    <x v="154"/>
    <x v="2"/>
    <n v="89.75"/>
    <n v="90.4"/>
    <n v="87.65"/>
    <n v="88.85"/>
    <n v="88.674705494568485"/>
    <n v="174445"/>
    <n v="1320"/>
    <n v="15468859"/>
    <n v="73453"/>
    <n v="42.11"/>
    <n v="2.75"/>
    <n v="-0.9"/>
    <x v="1"/>
    <x v="0"/>
  </r>
  <r>
    <x v="23"/>
    <x v="155"/>
    <x v="3"/>
    <n v="92"/>
    <n v="92.55"/>
    <n v="90"/>
    <n v="90.4"/>
    <n v="91.288997228654324"/>
    <n v="245729"/>
    <n v="1870"/>
    <n v="22432354"/>
    <n v="88868"/>
    <n v="36.159999999999997"/>
    <n v="2.5499999999999998"/>
    <n v="-1.6"/>
    <x v="1"/>
    <x v="0"/>
  </r>
  <r>
    <x v="23"/>
    <x v="156"/>
    <x v="3"/>
    <n v="91.35"/>
    <n v="93.3"/>
    <n v="90.4"/>
    <n v="91.65"/>
    <n v="91.731993161261855"/>
    <n v="181320"/>
    <n v="1092"/>
    <n v="16632845"/>
    <n v="49791"/>
    <n v="27.46"/>
    <n v="2.9"/>
    <n v="0.3"/>
    <x v="0"/>
    <x v="0"/>
  </r>
  <r>
    <x v="23"/>
    <x v="157"/>
    <x v="3"/>
    <n v="94.3"/>
    <n v="94.95"/>
    <n v="90.35"/>
    <n v="90.7"/>
    <n v="91.807196625229849"/>
    <n v="249617"/>
    <n v="2795"/>
    <n v="22916637"/>
    <n v="151178"/>
    <n v="60.56"/>
    <n v="4.5999999999999996"/>
    <n v="-3.6"/>
    <x v="1"/>
    <x v="0"/>
  </r>
  <r>
    <x v="23"/>
    <x v="158"/>
    <x v="3"/>
    <n v="98.3"/>
    <n v="98.45"/>
    <n v="93.9"/>
    <n v="94.25"/>
    <n v="96.341490778143509"/>
    <n v="310187"/>
    <n v="2113"/>
    <n v="29883878"/>
    <n v="131784"/>
    <n v="42.49"/>
    <n v="4.55"/>
    <n v="-4.05"/>
    <x v="1"/>
    <x v="0"/>
  </r>
  <r>
    <x v="23"/>
    <x v="159"/>
    <x v="3"/>
    <n v="95.55"/>
    <n v="98.45"/>
    <n v="94.85"/>
    <n v="97.95"/>
    <n v="96.861744126260248"/>
    <n v="223665"/>
    <n v="1341"/>
    <n v="21664582"/>
    <n v="73955"/>
    <n v="33.06"/>
    <n v="3.6"/>
    <n v="2.4"/>
    <x v="0"/>
    <x v="0"/>
  </r>
  <r>
    <x v="23"/>
    <x v="160"/>
    <x v="4"/>
    <n v="95.75"/>
    <n v="95.95"/>
    <n v="93.7"/>
    <n v="94.5"/>
    <n v="94.920195079952194"/>
    <n v="176543"/>
    <n v="1568"/>
    <n v="16757496"/>
    <n v="74321"/>
    <n v="42.1"/>
    <n v="2.25"/>
    <n v="-1.25"/>
    <x v="1"/>
    <x v="0"/>
  </r>
  <r>
    <x v="23"/>
    <x v="161"/>
    <x v="4"/>
    <n v="93.65"/>
    <n v="97.25"/>
    <n v="93.65"/>
    <n v="95.05"/>
    <n v="95.154462641593668"/>
    <n v="286736"/>
    <n v="1987"/>
    <n v="27284210"/>
    <n v="104010"/>
    <n v="36.270000000000003"/>
    <n v="3.6"/>
    <n v="1.4"/>
    <x v="0"/>
    <x v="0"/>
  </r>
  <r>
    <x v="23"/>
    <x v="162"/>
    <x v="4"/>
    <n v="93.85"/>
    <n v="94.35"/>
    <n v="91.8"/>
    <n v="92.05"/>
    <n v="92.966541556640365"/>
    <n v="127621"/>
    <n v="1024"/>
    <n v="11864483"/>
    <n v="62800"/>
    <n v="49.21"/>
    <n v="2.5499999999999998"/>
    <n v="-1.8"/>
    <x v="1"/>
    <x v="0"/>
  </r>
  <r>
    <x v="23"/>
    <x v="163"/>
    <x v="4"/>
    <n v="88.95"/>
    <n v="95"/>
    <n v="88.95"/>
    <n v="93.8"/>
    <n v="91.948756669686901"/>
    <n v="178794"/>
    <n v="1373"/>
    <n v="16439886"/>
    <n v="58262"/>
    <n v="32.590000000000003"/>
    <n v="6.05"/>
    <n v="4.8499999999999996"/>
    <x v="0"/>
    <x v="0"/>
  </r>
  <r>
    <x v="23"/>
    <x v="164"/>
    <x v="4"/>
    <n v="93"/>
    <n v="93"/>
    <n v="86.7"/>
    <n v="88.45"/>
    <n v="88.898265318941597"/>
    <n v="294521"/>
    <n v="1535"/>
    <n v="26182406"/>
    <n v="130917"/>
    <n v="44.45"/>
    <n v="6.3"/>
    <n v="-4.55"/>
    <x v="1"/>
    <x v="0"/>
  </r>
  <r>
    <x v="23"/>
    <x v="165"/>
    <x v="0"/>
    <n v="95.3"/>
    <n v="95.5"/>
    <n v="91"/>
    <n v="91.3"/>
    <n v="92.547395461681177"/>
    <n v="210210"/>
    <n v="1331"/>
    <n v="19454388"/>
    <n v="86925"/>
    <n v="41.35"/>
    <n v="4.5"/>
    <n v="-4"/>
    <x v="1"/>
    <x v="0"/>
  </r>
  <r>
    <x v="23"/>
    <x v="166"/>
    <x v="0"/>
    <n v="96.9"/>
    <n v="97.6"/>
    <n v="95.1"/>
    <n v="95.4"/>
    <n v="96.183626522327472"/>
    <n v="88680"/>
    <n v="700"/>
    <n v="8529564"/>
    <n v="43418"/>
    <n v="48.96"/>
    <n v="2.5"/>
    <n v="-1.5"/>
    <x v="1"/>
    <x v="0"/>
  </r>
  <r>
    <x v="23"/>
    <x v="167"/>
    <x v="0"/>
    <n v="97.7"/>
    <n v="97.9"/>
    <n v="96.45"/>
    <n v="96.75"/>
    <n v="97.016338821700913"/>
    <n v="102945"/>
    <n v="889"/>
    <n v="9987347"/>
    <n v="36722"/>
    <n v="35.67"/>
    <n v="1.45"/>
    <n v="-0.95"/>
    <x v="1"/>
    <x v="0"/>
  </r>
  <r>
    <x v="23"/>
    <x v="168"/>
    <x v="0"/>
    <n v="97.8"/>
    <n v="99.2"/>
    <n v="97.1"/>
    <n v="97.65"/>
    <n v="98.029210384367772"/>
    <n v="229884"/>
    <n v="1712"/>
    <n v="22535347"/>
    <n v="140730"/>
    <n v="61.22"/>
    <n v="2.1"/>
    <n v="-0.15"/>
    <x v="1"/>
    <x v="0"/>
  </r>
  <r>
    <x v="23"/>
    <x v="169"/>
    <x v="0"/>
    <n v="101.8"/>
    <n v="101.8"/>
    <n v="96.7"/>
    <n v="98.15"/>
    <n v="98.297053053611052"/>
    <n v="186566"/>
    <n v="1763"/>
    <n v="18338888"/>
    <n v="75428"/>
    <n v="40.43"/>
    <n v="5.0999999999999996"/>
    <n v="-3.65"/>
    <x v="1"/>
    <x v="0"/>
  </r>
  <r>
    <x v="23"/>
    <x v="170"/>
    <x v="1"/>
    <n v="102"/>
    <n v="103.1"/>
    <n v="100.5"/>
    <n v="100.7"/>
    <n v="101.61873282967034"/>
    <n v="104832"/>
    <n v="1013"/>
    <n v="10652895"/>
    <n v="47696"/>
    <n v="45.5"/>
    <n v="2.6"/>
    <n v="-1.3"/>
    <x v="1"/>
    <x v="0"/>
  </r>
  <r>
    <x v="23"/>
    <x v="171"/>
    <x v="1"/>
    <n v="98.05"/>
    <n v="101.5"/>
    <n v="98.05"/>
    <n v="101.1"/>
    <n v="100.90494902980625"/>
    <n v="139199"/>
    <n v="1107"/>
    <n v="14045868"/>
    <n v="58486"/>
    <n v="42.02"/>
    <n v="3.45"/>
    <n v="3.05"/>
    <x v="0"/>
    <x v="0"/>
  </r>
  <r>
    <x v="23"/>
    <x v="172"/>
    <x v="1"/>
    <n v="101.9"/>
    <n v="101.9"/>
    <n v="99.75"/>
    <n v="100.5"/>
    <n v="100.56352657812866"/>
    <n v="59786"/>
    <n v="694"/>
    <n v="6012291"/>
    <n v="26880"/>
    <n v="44.96"/>
    <n v="2.15"/>
    <n v="-1.4"/>
    <x v="1"/>
    <x v="0"/>
  </r>
  <r>
    <x v="23"/>
    <x v="173"/>
    <x v="2"/>
    <n v="99.4"/>
    <n v="101.4"/>
    <n v="98.33"/>
    <n v="100.83"/>
    <n v="100.05921778277997"/>
    <n v="177700"/>
    <n v="2200"/>
    <n v="17780523"/>
    <n v="59941"/>
    <n v="33.729999999999997"/>
    <n v="3.07"/>
    <n v="1.43"/>
    <x v="0"/>
    <x v="0"/>
  </r>
  <r>
    <x v="23"/>
    <x v="174"/>
    <x v="2"/>
    <n v="99.63"/>
    <n v="101.01"/>
    <n v="98.8"/>
    <n v="99.45"/>
    <n v="99.689224663956665"/>
    <n v="113899"/>
    <n v="917"/>
    <n v="11354503"/>
    <n v="30981"/>
    <n v="27.2"/>
    <n v="2.21"/>
    <n v="-0.18"/>
    <x v="1"/>
    <x v="0"/>
  </r>
  <r>
    <x v="23"/>
    <x v="175"/>
    <x v="3"/>
    <n v="102.96"/>
    <n v="102.96"/>
    <n v="100.01"/>
    <n v="100.29"/>
    <n v="100.85924743091148"/>
    <n v="116481"/>
    <n v="1475"/>
    <n v="11748186"/>
    <n v="41365"/>
    <n v="35.51"/>
    <n v="2.95"/>
    <n v="-2.67"/>
    <x v="1"/>
    <x v="0"/>
  </r>
  <r>
    <x v="23"/>
    <x v="176"/>
    <x v="3"/>
    <n v="99"/>
    <n v="105.44"/>
    <n v="98.74"/>
    <n v="102.01"/>
    <n v="103.28317499329097"/>
    <n v="965117"/>
    <n v="4924"/>
    <n v="99680348"/>
    <n v="393324"/>
    <n v="40.75"/>
    <n v="6.7"/>
    <n v="3.01"/>
    <x v="0"/>
    <x v="0"/>
  </r>
  <r>
    <x v="23"/>
    <x v="177"/>
    <x v="3"/>
    <n v="97.98"/>
    <n v="98.42"/>
    <n v="96.82"/>
    <n v="98.12"/>
    <n v="98.002095090201664"/>
    <n v="230539"/>
    <n v="5503"/>
    <n v="22593305"/>
    <n v="166893"/>
    <n v="72.39"/>
    <n v="1.6"/>
    <n v="0.14000000000000001"/>
    <x v="0"/>
    <x v="0"/>
  </r>
  <r>
    <x v="23"/>
    <x v="178"/>
    <x v="3"/>
    <n v="98.09"/>
    <n v="99"/>
    <n v="95.69"/>
    <n v="97.4"/>
    <n v="97.106108365060535"/>
    <n v="137369"/>
    <n v="1129"/>
    <n v="13339369"/>
    <n v="30212"/>
    <n v="21.99"/>
    <n v="3.31"/>
    <n v="-0.69"/>
    <x v="1"/>
    <x v="0"/>
  </r>
  <r>
    <x v="23"/>
    <x v="179"/>
    <x v="4"/>
    <n v="99.01"/>
    <n v="100.93"/>
    <n v="95.82"/>
    <n v="96.09"/>
    <n v="97.236257566318244"/>
    <n v="260034"/>
    <n v="2890"/>
    <n v="25284733"/>
    <n v="204781"/>
    <n v="78.75"/>
    <n v="5.1100000000000003"/>
    <n v="-2.92"/>
    <x v="1"/>
    <x v="0"/>
  </r>
  <r>
    <x v="23"/>
    <x v="180"/>
    <x v="4"/>
    <n v="98.86"/>
    <n v="101.74"/>
    <n v="98"/>
    <n v="100.81"/>
    <n v="100.12047810294422"/>
    <n v="135452"/>
    <n v="947"/>
    <n v="13561519"/>
    <n v="59490"/>
    <n v="43.92"/>
    <n v="3.74"/>
    <n v="1.95"/>
    <x v="0"/>
    <x v="0"/>
  </r>
  <r>
    <x v="23"/>
    <x v="181"/>
    <x v="4"/>
    <n v="101"/>
    <n v="101.89"/>
    <n v="98.69"/>
    <n v="101.4"/>
    <n v="100.42101369856236"/>
    <n v="404203"/>
    <n v="3063"/>
    <n v="40590475"/>
    <n v="206406"/>
    <n v="51.06"/>
    <n v="3.2"/>
    <n v="0.4"/>
    <x v="0"/>
    <x v="0"/>
  </r>
  <r>
    <x v="23"/>
    <x v="182"/>
    <x v="4"/>
    <n v="102.98"/>
    <n v="102.98"/>
    <n v="100.15"/>
    <n v="100.48"/>
    <n v="101.18910302604044"/>
    <n v="173461"/>
    <n v="1514"/>
    <n v="17552363"/>
    <n v="86575"/>
    <n v="49.91"/>
    <n v="2.83"/>
    <n v="-2.5"/>
    <x v="1"/>
    <x v="0"/>
  </r>
  <r>
    <x v="23"/>
    <x v="183"/>
    <x v="4"/>
    <n v="102.12"/>
    <n v="103.75"/>
    <n v="101.94"/>
    <n v="102.3"/>
    <n v="102.62105577643463"/>
    <n v="87026"/>
    <n v="1039"/>
    <n v="8930700"/>
    <n v="38518"/>
    <n v="44.26"/>
    <n v="1.81"/>
    <n v="0.18"/>
    <x v="0"/>
    <x v="0"/>
  </r>
  <r>
    <x v="23"/>
    <x v="184"/>
    <x v="0"/>
    <n v="105.78"/>
    <n v="105.78"/>
    <n v="100.41"/>
    <n v="102.17"/>
    <n v="101.78909067525494"/>
    <n v="186611"/>
    <n v="1120"/>
    <n v="18994964"/>
    <n v="59385"/>
    <n v="31.82"/>
    <n v="5.37"/>
    <n v="-3.61"/>
    <x v="1"/>
    <x v="0"/>
  </r>
  <r>
    <x v="23"/>
    <x v="185"/>
    <x v="0"/>
    <n v="105.45"/>
    <n v="105.45"/>
    <n v="103"/>
    <n v="104.38"/>
    <n v="103.9061865086022"/>
    <n v="160947"/>
    <n v="1379"/>
    <n v="16723389"/>
    <n v="71880"/>
    <n v="44.66"/>
    <n v="2.4500000000000002"/>
    <n v="-1.07"/>
    <x v="1"/>
    <x v="0"/>
  </r>
  <r>
    <x v="23"/>
    <x v="186"/>
    <x v="0"/>
    <n v="104.4"/>
    <n v="105.43"/>
    <n v="104.21"/>
    <n v="104.54"/>
    <n v="104.81268851458975"/>
    <n v="88521"/>
    <n v="757"/>
    <n v="9278124"/>
    <n v="39753"/>
    <n v="44.91"/>
    <n v="1.22"/>
    <n v="0.14000000000000001"/>
    <x v="0"/>
    <x v="0"/>
  </r>
  <r>
    <x v="23"/>
    <x v="187"/>
    <x v="0"/>
    <n v="105.99"/>
    <n v="106.07"/>
    <n v="104.01"/>
    <n v="104.36"/>
    <n v="104.86561116998068"/>
    <n v="96258"/>
    <n v="846"/>
    <n v="10094154"/>
    <n v="28886"/>
    <n v="30.01"/>
    <n v="2.06"/>
    <n v="-1.63"/>
    <x v="1"/>
    <x v="0"/>
  </r>
  <r>
    <x v="23"/>
    <x v="188"/>
    <x v="0"/>
    <n v="107.29"/>
    <n v="107.29"/>
    <n v="104.83"/>
    <n v="105.03"/>
    <n v="105.92627175754191"/>
    <n v="164713"/>
    <n v="1150"/>
    <n v="17447434"/>
    <n v="83239"/>
    <n v="50.54"/>
    <n v="2.46"/>
    <n v="-2.2599999999999998"/>
    <x v="1"/>
    <x v="0"/>
  </r>
  <r>
    <x v="23"/>
    <x v="189"/>
    <x v="1"/>
    <n v="106.95"/>
    <n v="109.45"/>
    <n v="104.92"/>
    <n v="106.58"/>
    <n v="107.27092192354586"/>
    <n v="501137"/>
    <n v="3306"/>
    <n v="53757428"/>
    <n v="230424"/>
    <n v="45.98"/>
    <n v="4.53"/>
    <n v="-0.37"/>
    <x v="1"/>
    <x v="0"/>
  </r>
  <r>
    <x v="23"/>
    <x v="190"/>
    <x v="1"/>
    <n v="107.99"/>
    <n v="107.99"/>
    <n v="105"/>
    <n v="106.31"/>
    <n v="106.00599005488314"/>
    <n v="356758"/>
    <n v="2361"/>
    <n v="37818485"/>
    <n v="138911"/>
    <n v="38.94"/>
    <n v="2.99"/>
    <n v="-1.68"/>
    <x v="1"/>
    <x v="0"/>
  </r>
  <r>
    <x v="23"/>
    <x v="191"/>
    <x v="1"/>
    <n v="104.49"/>
    <n v="108.4"/>
    <n v="103.57"/>
    <n v="107.19"/>
    <n v="106.82295120192497"/>
    <n v="1020696"/>
    <n v="4750"/>
    <n v="109033759"/>
    <n v="434104"/>
    <n v="42.53"/>
    <n v="4.83"/>
    <n v="2.7"/>
    <x v="0"/>
    <x v="0"/>
  </r>
  <r>
    <x v="23"/>
    <x v="192"/>
    <x v="1"/>
    <n v="98.98"/>
    <n v="103.75"/>
    <n v="98.75"/>
    <n v="103.29"/>
    <n v="102.25271714699565"/>
    <n v="400420"/>
    <n v="3463"/>
    <n v="40944033"/>
    <n v="224678"/>
    <n v="56.11"/>
    <n v="5"/>
    <n v="4.3099999999999996"/>
    <x v="0"/>
    <x v="0"/>
  </r>
  <r>
    <x v="23"/>
    <x v="193"/>
    <x v="1"/>
    <n v="96.7"/>
    <n v="99"/>
    <n v="96.06"/>
    <n v="98.61"/>
    <n v="97.685722152796899"/>
    <n v="141639"/>
    <n v="839"/>
    <n v="13836108"/>
    <n v="67498"/>
    <n v="47.65"/>
    <n v="2.94"/>
    <n v="1.91"/>
    <x v="0"/>
    <x v="0"/>
  </r>
  <r>
    <x v="23"/>
    <x v="194"/>
    <x v="2"/>
    <n v="97.9"/>
    <n v="98.4"/>
    <n v="96.05"/>
    <n v="97.4"/>
    <n v="97.341208495276362"/>
    <n v="137394"/>
    <n v="1257"/>
    <n v="13374098"/>
    <n v="44264"/>
    <n v="32.22"/>
    <n v="2.35"/>
    <n v="-0.5"/>
    <x v="1"/>
    <x v="0"/>
  </r>
  <r>
    <x v="23"/>
    <x v="195"/>
    <x v="2"/>
    <n v="98.55"/>
    <n v="99.9"/>
    <n v="96.9"/>
    <n v="97.25"/>
    <n v="98.001261954174922"/>
    <n v="167201"/>
    <n v="1033"/>
    <n v="16385909"/>
    <n v="60927"/>
    <n v="36.44"/>
    <n v="3"/>
    <n v="-1.3"/>
    <x v="1"/>
    <x v="0"/>
  </r>
  <r>
    <x v="23"/>
    <x v="196"/>
    <x v="2"/>
    <n v="97.2"/>
    <n v="97.9"/>
    <n v="96.65"/>
    <n v="97.4"/>
    <n v="97.283727488678522"/>
    <n v="170914"/>
    <n v="1294"/>
    <n v="16627151"/>
    <n v="67852"/>
    <n v="39.700000000000003"/>
    <n v="1.25"/>
    <n v="0.2"/>
    <x v="0"/>
    <x v="0"/>
  </r>
  <r>
    <x v="23"/>
    <x v="197"/>
    <x v="2"/>
    <n v="97.2"/>
    <n v="98.6"/>
    <n v="96.9"/>
    <n v="97.15"/>
    <n v="97.648742648549984"/>
    <n v="98620"/>
    <n v="718"/>
    <n v="9630119"/>
    <n v="51847"/>
    <n v="52.57"/>
    <n v="1.7"/>
    <n v="-0.05"/>
    <x v="1"/>
    <x v="0"/>
  </r>
  <r>
    <x v="23"/>
    <x v="198"/>
    <x v="2"/>
    <n v="98.15"/>
    <n v="98.75"/>
    <n v="96.6"/>
    <n v="97.2"/>
    <n v="97.214972158993248"/>
    <n v="191983"/>
    <n v="1088"/>
    <n v="18663622"/>
    <n v="98797"/>
    <n v="51.46"/>
    <n v="2.15"/>
    <n v="-0.95"/>
    <x v="1"/>
    <x v="0"/>
  </r>
  <r>
    <x v="23"/>
    <x v="199"/>
    <x v="3"/>
    <n v="94.05"/>
    <n v="96.4"/>
    <n v="93.25"/>
    <n v="94.7"/>
    <n v="94.836358714628147"/>
    <n v="254899"/>
    <n v="2155"/>
    <n v="24173693"/>
    <n v="103256"/>
    <n v="40.51"/>
    <n v="3.15"/>
    <n v="0.65"/>
    <x v="0"/>
    <x v="0"/>
  </r>
  <r>
    <x v="23"/>
    <x v="200"/>
    <x v="3"/>
    <n v="96"/>
    <n v="96"/>
    <n v="91.5"/>
    <n v="94.45"/>
    <n v="93.342534223879468"/>
    <n v="250483"/>
    <n v="2601"/>
    <n v="23380718"/>
    <n v="94335"/>
    <n v="37.659999999999997"/>
    <n v="4.5"/>
    <n v="-1.55"/>
    <x v="1"/>
    <x v="0"/>
  </r>
  <r>
    <x v="23"/>
    <x v="201"/>
    <x v="3"/>
    <n v="94.4"/>
    <n v="98.3"/>
    <n v="94.4"/>
    <n v="96"/>
    <n v="96.340759565520273"/>
    <n v="155036"/>
    <n v="1000"/>
    <n v="14936286"/>
    <n v="57942"/>
    <n v="37.369999999999997"/>
    <n v="3.9"/>
    <n v="1.6"/>
    <x v="0"/>
    <x v="0"/>
  </r>
  <r>
    <x v="23"/>
    <x v="202"/>
    <x v="3"/>
    <n v="96.15"/>
    <n v="96.8"/>
    <n v="92.9"/>
    <n v="93.25"/>
    <n v="94.521099151011185"/>
    <n v="286694"/>
    <n v="1498"/>
    <n v="27098632"/>
    <n v="104806"/>
    <n v="36.56"/>
    <n v="3.9"/>
    <n v="-2.9"/>
    <x v="1"/>
    <x v="0"/>
  </r>
  <r>
    <x v="23"/>
    <x v="203"/>
    <x v="4"/>
    <n v="96.15"/>
    <n v="97.5"/>
    <n v="94.55"/>
    <n v="94.95"/>
    <n v="95.708057063865837"/>
    <n v="291533"/>
    <n v="2326"/>
    <n v="27902057"/>
    <n v="120098"/>
    <n v="41.2"/>
    <n v="2.95"/>
    <n v="-1.2"/>
    <x v="1"/>
    <x v="0"/>
  </r>
  <r>
    <x v="23"/>
    <x v="204"/>
    <x v="4"/>
    <n v="99.75"/>
    <n v="100.45"/>
    <n v="95.55"/>
    <n v="96"/>
    <n v="96.923641296184613"/>
    <n v="432747"/>
    <n v="4311"/>
    <n v="41943415"/>
    <n v="214902"/>
    <n v="49.66"/>
    <n v="4.9000000000000004"/>
    <n v="-3.75"/>
    <x v="1"/>
    <x v="0"/>
  </r>
  <r>
    <x v="23"/>
    <x v="205"/>
    <x v="4"/>
    <n v="102"/>
    <n v="103.25"/>
    <n v="99.2"/>
    <n v="99.75"/>
    <n v="101.24797425985822"/>
    <n v="177466"/>
    <n v="1640"/>
    <n v="17968073"/>
    <n v="70356"/>
    <n v="39.64"/>
    <n v="4.05"/>
    <n v="-2.25"/>
    <x v="1"/>
    <x v="0"/>
  </r>
  <r>
    <x v="23"/>
    <x v="206"/>
    <x v="4"/>
    <n v="103.4"/>
    <n v="104.15"/>
    <n v="101.3"/>
    <n v="101.5"/>
    <n v="102.43818773290771"/>
    <n v="295718"/>
    <n v="1976"/>
    <n v="30292816"/>
    <n v="117388"/>
    <n v="39.700000000000003"/>
    <n v="2.85"/>
    <n v="-1.9"/>
    <x v="1"/>
    <x v="0"/>
  </r>
  <r>
    <x v="23"/>
    <x v="207"/>
    <x v="0"/>
    <n v="108.05"/>
    <n v="108.05"/>
    <n v="102.4"/>
    <n v="103.5"/>
    <n v="103.75805436362991"/>
    <n v="225592"/>
    <n v="1509"/>
    <n v="23406987"/>
    <n v="90249"/>
    <n v="40.01"/>
    <n v="5.65"/>
    <n v="-4.55"/>
    <x v="1"/>
    <x v="0"/>
  </r>
  <r>
    <x v="23"/>
    <x v="208"/>
    <x v="0"/>
    <n v="101.95"/>
    <n v="108.8"/>
    <n v="100.8"/>
    <n v="105.95"/>
    <n v="105.99473597886795"/>
    <n v="579215"/>
    <n v="2985"/>
    <n v="61393741"/>
    <n v="179410"/>
    <n v="30.97"/>
    <n v="8"/>
    <n v="4"/>
    <x v="0"/>
    <x v="0"/>
  </r>
  <r>
    <x v="23"/>
    <x v="209"/>
    <x v="0"/>
    <n v="100.5"/>
    <n v="101.75"/>
    <n v="99.6"/>
    <n v="101.25"/>
    <n v="100.64402358632246"/>
    <n v="126514"/>
    <n v="1072"/>
    <n v="12732878"/>
    <n v="43441"/>
    <n v="34.340000000000003"/>
    <n v="2.15"/>
    <n v="0.75"/>
    <x v="0"/>
    <x v="0"/>
  </r>
  <r>
    <x v="23"/>
    <x v="210"/>
    <x v="0"/>
    <n v="99"/>
    <n v="100.7"/>
    <n v="97.3"/>
    <n v="100"/>
    <n v="99.106707090706593"/>
    <n v="242430"/>
    <n v="2182"/>
    <n v="24026439"/>
    <n v="116369"/>
    <n v="48"/>
    <n v="3.4"/>
    <n v="1"/>
    <x v="0"/>
    <x v="0"/>
  </r>
  <r>
    <x v="23"/>
    <x v="211"/>
    <x v="0"/>
    <n v="102.05"/>
    <n v="102.05"/>
    <n v="98.1"/>
    <n v="99.15"/>
    <n v="99.251910494985793"/>
    <n v="149176"/>
    <n v="1110"/>
    <n v="14806003"/>
    <n v="64580"/>
    <n v="43.29"/>
    <n v="3.95"/>
    <n v="-2.9"/>
    <x v="1"/>
    <x v="0"/>
  </r>
  <r>
    <x v="23"/>
    <x v="212"/>
    <x v="1"/>
    <n v="101.45"/>
    <n v="102.35"/>
    <n v="101"/>
    <n v="102.1"/>
    <n v="101.75015382091144"/>
    <n v="48758"/>
    <n v="771"/>
    <n v="4961134"/>
    <n v="24824"/>
    <n v="50.91"/>
    <n v="1.35"/>
    <n v="0.65"/>
    <x v="0"/>
    <x v="0"/>
  </r>
  <r>
    <x v="23"/>
    <x v="213"/>
    <x v="2"/>
    <n v="99.35"/>
    <n v="101.7"/>
    <n v="98.85"/>
    <n v="100.35"/>
    <n v="100.35339491411941"/>
    <n v="146366"/>
    <n v="1245"/>
    <n v="14688325"/>
    <n v="58557"/>
    <n v="40.01"/>
    <n v="2.85"/>
    <n v="1"/>
    <x v="0"/>
    <x v="0"/>
  </r>
  <r>
    <x v="23"/>
    <x v="214"/>
    <x v="2"/>
    <n v="96.35"/>
    <n v="101.05"/>
    <n v="96.35"/>
    <n v="100.35"/>
    <n v="99.509265545748633"/>
    <n v="250390"/>
    <n v="1270"/>
    <n v="24916125"/>
    <n v="114863"/>
    <n v="45.87"/>
    <n v="4.7"/>
    <n v="4"/>
    <x v="0"/>
    <x v="0"/>
  </r>
  <r>
    <x v="23"/>
    <x v="215"/>
    <x v="2"/>
    <n v="97.1"/>
    <n v="97.95"/>
    <n v="94.6"/>
    <n v="96.45"/>
    <n v="96.151915455746362"/>
    <n v="233913"/>
    <n v="1613"/>
    <n v="22491183"/>
    <n v="87715"/>
    <n v="37.5"/>
    <n v="3.35"/>
    <n v="-0.65"/>
    <x v="1"/>
    <x v="0"/>
  </r>
  <r>
    <x v="23"/>
    <x v="216"/>
    <x v="2"/>
    <n v="98"/>
    <n v="99.3"/>
    <n v="95.5"/>
    <n v="97"/>
    <n v="97.725107559926244"/>
    <n v="377464"/>
    <n v="3185"/>
    <n v="36887710"/>
    <n v="165220"/>
    <n v="43.77"/>
    <n v="3.8"/>
    <n v="-1"/>
    <x v="1"/>
    <x v="0"/>
  </r>
  <r>
    <x v="23"/>
    <x v="217"/>
    <x v="3"/>
    <n v="93.5"/>
    <n v="99.8"/>
    <n v="88.6"/>
    <n v="97.7"/>
    <n v="94.284586080251842"/>
    <n v="657555"/>
    <n v="4612"/>
    <n v="61997301"/>
    <n v="187532"/>
    <n v="28.52"/>
    <n v="11.2"/>
    <n v="4.2"/>
    <x v="0"/>
    <x v="0"/>
  </r>
  <r>
    <x v="23"/>
    <x v="218"/>
    <x v="3"/>
    <n v="94.75"/>
    <n v="94.8"/>
    <n v="92.5"/>
    <n v="93.85"/>
    <n v="93.716966384685222"/>
    <n v="166323"/>
    <n v="1659"/>
    <n v="15587287"/>
    <n v="74434"/>
    <n v="44.75"/>
    <n v="2.2999999999999998"/>
    <n v="-0.9"/>
    <x v="1"/>
    <x v="0"/>
  </r>
  <r>
    <x v="23"/>
    <x v="219"/>
    <x v="3"/>
    <n v="92.85"/>
    <n v="94.45"/>
    <n v="88.2"/>
    <n v="94.15"/>
    <n v="91.792135880924434"/>
    <n v="283719"/>
    <n v="2704"/>
    <n v="26043173"/>
    <n v="140172"/>
    <n v="49.41"/>
    <n v="6.25"/>
    <n v="1.3"/>
    <x v="0"/>
    <x v="0"/>
  </r>
  <r>
    <x v="23"/>
    <x v="220"/>
    <x v="3"/>
    <n v="95.9"/>
    <n v="95.9"/>
    <n v="89.75"/>
    <n v="91.2"/>
    <n v="91.310117669125731"/>
    <n v="661091"/>
    <n v="5086"/>
    <n v="60364297"/>
    <n v="394691"/>
    <n v="59.7"/>
    <n v="6.15"/>
    <n v="-4.7"/>
    <x v="1"/>
    <x v="0"/>
  </r>
  <r>
    <x v="23"/>
    <x v="221"/>
    <x v="3"/>
    <n v="96.45"/>
    <n v="97.35"/>
    <n v="94.3"/>
    <n v="94.7"/>
    <n v="95.774203501023024"/>
    <n v="246328"/>
    <n v="2663"/>
    <n v="23591868"/>
    <n v="128436"/>
    <n v="52.14"/>
    <n v="3.05"/>
    <n v="-1.75"/>
    <x v="1"/>
    <x v="0"/>
  </r>
  <r>
    <x v="23"/>
    <x v="222"/>
    <x v="4"/>
    <n v="97"/>
    <n v="97.35"/>
    <n v="95.55"/>
    <n v="96.45"/>
    <n v="96.393470153861358"/>
    <n v="80982"/>
    <n v="657"/>
    <n v="7806136"/>
    <n v="34223"/>
    <n v="42.26"/>
    <n v="1.8"/>
    <n v="-0.55000000000000004"/>
    <x v="1"/>
    <x v="0"/>
  </r>
  <r>
    <x v="23"/>
    <x v="223"/>
    <x v="4"/>
    <n v="98"/>
    <n v="98.5"/>
    <n v="96.35"/>
    <n v="97.05"/>
    <n v="96.997062865254222"/>
    <n v="132442"/>
    <n v="919"/>
    <n v="12846485"/>
    <n v="62500"/>
    <n v="47.19"/>
    <n v="2.15"/>
    <n v="-0.95"/>
    <x v="1"/>
    <x v="0"/>
  </r>
  <r>
    <x v="23"/>
    <x v="224"/>
    <x v="4"/>
    <n v="97.25"/>
    <n v="97.7"/>
    <n v="96.4"/>
    <n v="97.1"/>
    <n v="97.183768021004468"/>
    <n v="189293"/>
    <n v="1518"/>
    <n v="18396207"/>
    <n v="89368"/>
    <n v="47.21"/>
    <n v="1.3"/>
    <n v="-0.15"/>
    <x v="1"/>
    <x v="0"/>
  </r>
  <r>
    <x v="23"/>
    <x v="225"/>
    <x v="4"/>
    <n v="98.7"/>
    <n v="99"/>
    <n v="96.65"/>
    <n v="96.9"/>
    <n v="97.537518265326355"/>
    <n v="136187"/>
    <n v="1197"/>
    <n v="13283342"/>
    <n v="102125"/>
    <n v="74.989999999999995"/>
    <n v="2.35"/>
    <n v="-1.8"/>
    <x v="1"/>
    <x v="0"/>
  </r>
  <r>
    <x v="23"/>
    <x v="226"/>
    <x v="4"/>
    <n v="99.25"/>
    <n v="100.7"/>
    <n v="98.5"/>
    <n v="98.6"/>
    <n v="99.200740713029816"/>
    <n v="80193"/>
    <n v="689"/>
    <n v="7955205"/>
    <n v="34732"/>
    <n v="43.31"/>
    <n v="2.2000000000000002"/>
    <n v="-0.65"/>
    <x v="1"/>
    <x v="0"/>
  </r>
  <r>
    <x v="23"/>
    <x v="227"/>
    <x v="0"/>
    <n v="100"/>
    <n v="100"/>
    <n v="98.7"/>
    <n v="99.05"/>
    <n v="99.253236664940445"/>
    <n v="69516"/>
    <n v="518"/>
    <n v="6899688"/>
    <n v="29964"/>
    <n v="43.1"/>
    <n v="1.3"/>
    <n v="-0.95"/>
    <x v="1"/>
    <x v="0"/>
  </r>
  <r>
    <x v="23"/>
    <x v="228"/>
    <x v="0"/>
    <n v="99.85"/>
    <n v="101.6"/>
    <n v="99.2"/>
    <n v="99.35"/>
    <n v="100.09506527273712"/>
    <n v="73844"/>
    <n v="681"/>
    <n v="7391420"/>
    <n v="34831"/>
    <n v="47.17"/>
    <n v="2.4"/>
    <n v="-0.5"/>
    <x v="1"/>
    <x v="0"/>
  </r>
  <r>
    <x v="23"/>
    <x v="229"/>
    <x v="0"/>
    <n v="101.55"/>
    <n v="102.05"/>
    <n v="98.15"/>
    <n v="99.3"/>
    <n v="100.05734597156398"/>
    <n v="320720"/>
    <n v="2503"/>
    <n v="32090392"/>
    <n v="142495"/>
    <n v="44.43"/>
    <n v="3.9"/>
    <n v="-2.25"/>
    <x v="1"/>
    <x v="0"/>
  </r>
  <r>
    <x v="23"/>
    <x v="230"/>
    <x v="0"/>
    <n v="98.5"/>
    <n v="100.45"/>
    <n v="96"/>
    <n v="99.55"/>
    <n v="98.35690221182098"/>
    <n v="371323"/>
    <n v="3406"/>
    <n v="36522180"/>
    <n v="151007"/>
    <n v="40.67"/>
    <n v="4.45"/>
    <n v="1.05"/>
    <x v="0"/>
    <x v="0"/>
  </r>
  <r>
    <x v="23"/>
    <x v="231"/>
    <x v="0"/>
    <n v="102.8"/>
    <n v="103.2"/>
    <n v="96.75"/>
    <n v="97.4"/>
    <n v="98.944980501202394"/>
    <n v="468234"/>
    <n v="5729"/>
    <n v="46329404"/>
    <n v="245914"/>
    <n v="52.52"/>
    <n v="6.45"/>
    <n v="-5.4"/>
    <x v="1"/>
    <x v="0"/>
  </r>
  <r>
    <x v="23"/>
    <x v="232"/>
    <x v="1"/>
    <n v="103.4"/>
    <n v="104.45"/>
    <n v="101.3"/>
    <n v="101.85"/>
    <n v="102.75525591874332"/>
    <n v="321352"/>
    <n v="2845"/>
    <n v="33020607"/>
    <n v="144704"/>
    <n v="45.03"/>
    <n v="3.15"/>
    <n v="-1.55"/>
    <x v="1"/>
    <x v="0"/>
  </r>
  <r>
    <x v="23"/>
    <x v="233"/>
    <x v="1"/>
    <n v="104.05"/>
    <n v="105.05"/>
    <n v="102.25"/>
    <n v="103.15"/>
    <n v="103.83769387314607"/>
    <n v="129724"/>
    <n v="1787"/>
    <n v="13470241"/>
    <n v="64914"/>
    <n v="50.04"/>
    <n v="2.8"/>
    <n v="-0.9"/>
    <x v="1"/>
    <x v="0"/>
  </r>
  <r>
    <x v="23"/>
    <x v="234"/>
    <x v="1"/>
    <n v="107.25"/>
    <n v="107.95"/>
    <n v="104.95"/>
    <n v="105.4"/>
    <n v="106.18430700188044"/>
    <n v="126566"/>
    <n v="1148"/>
    <n v="13439323"/>
    <n v="59385"/>
    <n v="46.92"/>
    <n v="3"/>
    <n v="-1.85"/>
    <x v="1"/>
    <x v="0"/>
  </r>
  <r>
    <x v="23"/>
    <x v="235"/>
    <x v="2"/>
    <n v="107.45"/>
    <n v="107.55"/>
    <n v="105.25"/>
    <n v="107.1"/>
    <n v="106.19300232269356"/>
    <n v="155423"/>
    <n v="1632"/>
    <n v="16504835"/>
    <n v="75733"/>
    <n v="48.73"/>
    <n v="2.2999999999999998"/>
    <n v="-0.35"/>
    <x v="1"/>
    <x v="0"/>
  </r>
  <r>
    <x v="23"/>
    <x v="236"/>
    <x v="3"/>
    <n v="109"/>
    <n v="109.3"/>
    <n v="106.7"/>
    <n v="107.45"/>
    <n v="108.44731551823715"/>
    <n v="180072"/>
    <n v="1022"/>
    <n v="19528325"/>
    <n v="83692"/>
    <n v="46.48"/>
    <n v="2.6"/>
    <n v="-1.55"/>
    <x v="1"/>
    <x v="0"/>
  </r>
  <r>
    <x v="23"/>
    <x v="237"/>
    <x v="3"/>
    <n v="108"/>
    <n v="110.55"/>
    <n v="108"/>
    <n v="109"/>
    <n v="109.30161428094472"/>
    <n v="230629"/>
    <n v="2077"/>
    <n v="25208122"/>
    <n v="161262"/>
    <n v="69.92"/>
    <n v="2.5499999999999998"/>
    <n v="1"/>
    <x v="0"/>
    <x v="0"/>
  </r>
  <r>
    <x v="23"/>
    <x v="238"/>
    <x v="3"/>
    <n v="109.8"/>
    <n v="109.8"/>
    <n v="108.35"/>
    <n v="109.05"/>
    <n v="109.01350985721488"/>
    <n v="162622"/>
    <n v="934"/>
    <n v="17727995"/>
    <n v="103484"/>
    <n v="63.63"/>
    <n v="1.45"/>
    <n v="-0.75"/>
    <x v="1"/>
    <x v="0"/>
  </r>
  <r>
    <x v="23"/>
    <x v="239"/>
    <x v="3"/>
    <n v="108.8"/>
    <n v="109.5"/>
    <n v="107.55"/>
    <n v="109"/>
    <n v="108.81690423202717"/>
    <n v="443948"/>
    <n v="2893"/>
    <n v="48309047"/>
    <n v="277747"/>
    <n v="62.56"/>
    <n v="1.95"/>
    <n v="0.2"/>
    <x v="0"/>
    <x v="0"/>
  </r>
  <r>
    <x v="23"/>
    <x v="240"/>
    <x v="3"/>
    <n v="105.95"/>
    <n v="109.2"/>
    <n v="104.8"/>
    <n v="108.75"/>
    <n v="107.08114264822719"/>
    <n v="426693"/>
    <n v="3059"/>
    <n v="45690774"/>
    <n v="204303"/>
    <n v="47.88"/>
    <n v="4.4000000000000004"/>
    <n v="2.8"/>
    <x v="0"/>
    <x v="0"/>
  </r>
  <r>
    <x v="23"/>
    <x v="241"/>
    <x v="4"/>
    <n v="104.6"/>
    <n v="105.85"/>
    <n v="103.1"/>
    <n v="105.45"/>
    <n v="103.83685782918931"/>
    <n v="478319"/>
    <n v="7326"/>
    <n v="49667142"/>
    <n v="232868"/>
    <n v="48.68"/>
    <n v="2.75"/>
    <n v="0.85"/>
    <x v="0"/>
    <x v="0"/>
  </r>
  <r>
    <x v="23"/>
    <x v="242"/>
    <x v="4"/>
    <n v="105.85"/>
    <n v="106.6"/>
    <n v="102.6"/>
    <n v="104.65"/>
    <n v="104.27608247819641"/>
    <n v="363587"/>
    <n v="3962"/>
    <n v="37913428"/>
    <n v="197696"/>
    <n v="54.37"/>
    <n v="4"/>
    <n v="-1.2"/>
    <x v="1"/>
    <x v="0"/>
  </r>
  <r>
    <x v="23"/>
    <x v="243"/>
    <x v="4"/>
    <n v="104"/>
    <n v="105.8"/>
    <n v="103.55"/>
    <n v="105.2"/>
    <n v="104.36395250521716"/>
    <n v="4847943"/>
    <n v="3082"/>
    <n v="505950493"/>
    <n v="4631058"/>
    <n v="95.53"/>
    <n v="2.25"/>
    <n v="1.2"/>
    <x v="0"/>
    <x v="0"/>
  </r>
  <r>
    <x v="23"/>
    <x v="244"/>
    <x v="4"/>
    <n v="106.35"/>
    <n v="106.6"/>
    <n v="103.6"/>
    <n v="103.75"/>
    <n v="104.44592153520125"/>
    <n v="511516"/>
    <n v="8288"/>
    <n v="53425760"/>
    <n v="325849"/>
    <n v="63.7"/>
    <n v="3"/>
    <n v="-2.6"/>
    <x v="1"/>
    <x v="0"/>
  </r>
  <r>
    <x v="23"/>
    <x v="245"/>
    <x v="4"/>
    <n v="106.8"/>
    <n v="108.15"/>
    <n v="105.8"/>
    <n v="106.35"/>
    <n v="106.84241264525902"/>
    <n v="100338"/>
    <n v="1023"/>
    <n v="10720354"/>
    <n v="47576"/>
    <n v="47.42"/>
    <n v="2.35"/>
    <n v="-0.45"/>
    <x v="1"/>
    <x v="0"/>
  </r>
  <r>
    <x v="23"/>
    <x v="246"/>
    <x v="0"/>
    <n v="106"/>
    <n v="107.8"/>
    <n v="105.5"/>
    <n v="105.75"/>
    <n v="106.16903718043615"/>
    <n v="263445"/>
    <n v="3257"/>
    <n v="27969702"/>
    <n v="121742"/>
    <n v="46.21"/>
    <n v="2.2999999999999998"/>
    <n v="-0.25"/>
    <x v="1"/>
    <x v="0"/>
  </r>
  <r>
    <x v="23"/>
    <x v="247"/>
    <x v="0"/>
    <n v="104.6"/>
    <n v="106.85"/>
    <n v="104.5"/>
    <n v="105.95"/>
    <n v="105.57370506809556"/>
    <n v="107496"/>
    <n v="978"/>
    <n v="11348751"/>
    <n v="44344"/>
    <n v="41.25"/>
    <n v="2.35"/>
    <n v="1.35"/>
    <x v="0"/>
    <x v="0"/>
  </r>
  <r>
    <x v="23"/>
    <x v="248"/>
    <x v="0"/>
    <n v="106.1"/>
    <n v="106.1"/>
    <n v="104.15"/>
    <n v="104.3"/>
    <n v="104.88617886178862"/>
    <n v="134193"/>
    <n v="926"/>
    <n v="14074991"/>
    <n v="82792"/>
    <n v="61.7"/>
    <n v="1.95"/>
    <n v="-1.8"/>
    <x v="1"/>
    <x v="0"/>
  </r>
  <r>
    <x v="23"/>
    <x v="249"/>
    <x v="0"/>
    <n v="105.35"/>
    <n v="106.7"/>
    <n v="105.35"/>
    <n v="106"/>
    <n v="106.05486850224645"/>
    <n v="196087"/>
    <n v="2026"/>
    <n v="20795981"/>
    <n v="111392"/>
    <n v="56.81"/>
    <n v="1.35"/>
    <n v="0.65"/>
    <x v="0"/>
    <x v="0"/>
  </r>
  <r>
    <x v="24"/>
    <x v="0"/>
    <x v="0"/>
    <n v="174.65"/>
    <n v="179.6"/>
    <n v="174.65"/>
    <n v="178.75"/>
    <n v="178.06730519199098"/>
    <n v="69222"/>
    <n v="1457"/>
    <n v="12326175"/>
    <m/>
    <m/>
    <n v="4.95"/>
    <n v="4.0999999999999996"/>
    <x v="0"/>
    <x v="0"/>
  </r>
  <r>
    <x v="24"/>
    <x v="1"/>
    <x v="0"/>
    <n v="173.1"/>
    <n v="175.05"/>
    <n v="172"/>
    <n v="174.6"/>
    <n v="173.99736487407429"/>
    <n v="66031"/>
    <n v="2765"/>
    <n v="11489220"/>
    <n v="43479"/>
    <n v="65.849999999999994"/>
    <n v="3.05"/>
    <n v="1.5"/>
    <x v="0"/>
    <x v="0"/>
  </r>
  <r>
    <x v="24"/>
    <x v="2"/>
    <x v="0"/>
    <n v="175.85"/>
    <n v="175.85"/>
    <n v="173.65"/>
    <n v="174.3"/>
    <n v="174.37605070965964"/>
    <n v="36285"/>
    <n v="1373"/>
    <n v="6327235"/>
    <n v="23963"/>
    <n v="66.040000000000006"/>
    <n v="2.2000000000000002"/>
    <n v="-1.55"/>
    <x v="1"/>
    <x v="0"/>
  </r>
  <r>
    <x v="24"/>
    <x v="3"/>
    <x v="1"/>
    <n v="175.55"/>
    <n v="176.55"/>
    <n v="174"/>
    <n v="174.1"/>
    <n v="174.54713884310917"/>
    <n v="148052"/>
    <n v="5678"/>
    <n v="25842053"/>
    <n v="86700"/>
    <n v="58.56"/>
    <n v="2.5499999999999998"/>
    <n v="-1.45"/>
    <x v="1"/>
    <x v="0"/>
  </r>
  <r>
    <x v="24"/>
    <x v="4"/>
    <x v="1"/>
    <n v="176.95"/>
    <n v="176.95"/>
    <n v="175"/>
    <n v="175.5"/>
    <n v="175.98420670634346"/>
    <n v="34445"/>
    <n v="1169"/>
    <n v="6061776"/>
    <n v="15484"/>
    <n v="44.95"/>
    <n v="1.95"/>
    <n v="-1.45"/>
    <x v="1"/>
    <x v="0"/>
  </r>
  <r>
    <x v="24"/>
    <x v="5"/>
    <x v="1"/>
    <n v="176.15"/>
    <n v="176.5"/>
    <n v="173.8"/>
    <n v="174.35"/>
    <n v="174.89267028046194"/>
    <n v="63645"/>
    <n v="1864"/>
    <n v="11131044"/>
    <n v="37999"/>
    <n v="59.7"/>
    <n v="2.7"/>
    <n v="-1.8"/>
    <x v="1"/>
    <x v="0"/>
  </r>
  <r>
    <x v="24"/>
    <x v="6"/>
    <x v="1"/>
    <n v="175.5"/>
    <n v="177.7"/>
    <n v="174.6"/>
    <n v="175.3"/>
    <n v="176.05014611514477"/>
    <n v="132772"/>
    <n v="4134"/>
    <n v="23374530"/>
    <n v="72669"/>
    <n v="54.73"/>
    <n v="3.1"/>
    <n v="-0.2"/>
    <x v="1"/>
    <x v="0"/>
  </r>
  <r>
    <x v="24"/>
    <x v="7"/>
    <x v="1"/>
    <n v="173.6"/>
    <n v="175.4"/>
    <n v="172.2"/>
    <n v="174.55"/>
    <n v="173.67774137514019"/>
    <n v="45479"/>
    <n v="1096"/>
    <n v="7898690"/>
    <n v="29137"/>
    <n v="64.069999999999993"/>
    <n v="3.2"/>
    <n v="0.95"/>
    <x v="0"/>
    <x v="0"/>
  </r>
  <r>
    <x v="24"/>
    <x v="8"/>
    <x v="2"/>
    <n v="172.85"/>
    <n v="173"/>
    <n v="171.05"/>
    <n v="171.5"/>
    <n v="171.68152718858465"/>
    <n v="64825"/>
    <n v="1258"/>
    <n v="11129255"/>
    <n v="47134"/>
    <n v="72.709999999999994"/>
    <n v="1.95"/>
    <n v="-1.35"/>
    <x v="1"/>
    <x v="0"/>
  </r>
  <r>
    <x v="24"/>
    <x v="9"/>
    <x v="2"/>
    <n v="170.45"/>
    <n v="171.8"/>
    <n v="169.05"/>
    <n v="170.15"/>
    <n v="170.45466112105578"/>
    <n v="113964"/>
    <n v="4000"/>
    <n v="19425695"/>
    <n v="68816"/>
    <n v="60.38"/>
    <n v="2.75"/>
    <n v="-0.3"/>
    <x v="1"/>
    <x v="0"/>
  </r>
  <r>
    <x v="24"/>
    <x v="10"/>
    <x v="2"/>
    <n v="172.5"/>
    <n v="172.5"/>
    <n v="170"/>
    <n v="170.25"/>
    <n v="170.58524756010473"/>
    <n v="67216"/>
    <n v="1737"/>
    <n v="11466058"/>
    <n v="36873"/>
    <n v="54.86"/>
    <n v="2.5"/>
    <n v="-2.25"/>
    <x v="1"/>
    <x v="0"/>
  </r>
  <r>
    <x v="24"/>
    <x v="11"/>
    <x v="2"/>
    <n v="172.75"/>
    <n v="173.1"/>
    <n v="171.55"/>
    <n v="171.85"/>
    <n v="172.08290922362579"/>
    <n v="49319"/>
    <n v="1232"/>
    <n v="8486957"/>
    <n v="29304"/>
    <n v="59.42"/>
    <n v="1.55"/>
    <n v="-0.9"/>
    <x v="1"/>
    <x v="0"/>
  </r>
  <r>
    <x v="24"/>
    <x v="12"/>
    <x v="3"/>
    <n v="173.3"/>
    <n v="173.5"/>
    <n v="170.55"/>
    <n v="172.05"/>
    <n v="171.95830538574066"/>
    <n v="156543"/>
    <n v="4522"/>
    <n v="26918869"/>
    <n v="66423"/>
    <n v="42.43"/>
    <n v="2.95"/>
    <n v="-1.25"/>
    <x v="1"/>
    <x v="0"/>
  </r>
  <r>
    <x v="24"/>
    <x v="13"/>
    <x v="3"/>
    <n v="171.4"/>
    <n v="172.75"/>
    <n v="171.4"/>
    <n v="171.8"/>
    <n v="172.01600525300611"/>
    <n v="48734"/>
    <n v="1233"/>
    <n v="8383028"/>
    <n v="27973"/>
    <n v="57.4"/>
    <n v="1.35"/>
    <n v="0.4"/>
    <x v="0"/>
    <x v="0"/>
  </r>
  <r>
    <x v="24"/>
    <x v="14"/>
    <x v="3"/>
    <n v="173.7"/>
    <n v="173.75"/>
    <n v="171.5"/>
    <n v="171.95"/>
    <n v="171.98053328131257"/>
    <n v="97397"/>
    <n v="3450"/>
    <n v="16750388"/>
    <n v="64011"/>
    <n v="65.72"/>
    <n v="2.25"/>
    <n v="-1.75"/>
    <x v="1"/>
    <x v="0"/>
  </r>
  <r>
    <x v="24"/>
    <x v="15"/>
    <x v="3"/>
    <n v="171.6"/>
    <n v="173.25"/>
    <n v="169.7"/>
    <n v="172.8"/>
    <n v="171.377381183876"/>
    <n v="138849"/>
    <n v="3920"/>
    <n v="23795578"/>
    <n v="77843"/>
    <n v="56.06"/>
    <n v="3.55"/>
    <n v="1.2"/>
    <x v="0"/>
    <x v="0"/>
  </r>
  <r>
    <x v="24"/>
    <x v="16"/>
    <x v="3"/>
    <n v="170.8"/>
    <n v="171.65"/>
    <n v="170"/>
    <n v="170.95"/>
    <n v="170.58416945373466"/>
    <n v="43953"/>
    <n v="1355"/>
    <n v="7497686"/>
    <n v="27227"/>
    <n v="61.95"/>
    <n v="1.65"/>
    <n v="0.15"/>
    <x v="0"/>
    <x v="0"/>
  </r>
  <r>
    <x v="24"/>
    <x v="17"/>
    <x v="4"/>
    <n v="172.2"/>
    <n v="173"/>
    <n v="169.7"/>
    <n v="169.85"/>
    <n v="170.54887932399558"/>
    <n v="69467"/>
    <n v="2231"/>
    <n v="11847519"/>
    <n v="41058"/>
    <n v="59.1"/>
    <n v="3.3"/>
    <n v="-2.35"/>
    <x v="1"/>
    <x v="0"/>
  </r>
  <r>
    <x v="24"/>
    <x v="18"/>
    <x v="4"/>
    <n v="170.1"/>
    <n v="171.9"/>
    <n v="169.95"/>
    <n v="170.45"/>
    <n v="170.69391711741815"/>
    <n v="287298"/>
    <n v="7759"/>
    <n v="49040021"/>
    <n v="142419"/>
    <n v="49.57"/>
    <n v="1.95"/>
    <n v="0.35"/>
    <x v="0"/>
    <x v="0"/>
  </r>
  <r>
    <x v="24"/>
    <x v="19"/>
    <x v="4"/>
    <n v="172.7"/>
    <n v="172.75"/>
    <n v="171.8"/>
    <n v="172.3"/>
    <n v="172.26956728018644"/>
    <n v="71663"/>
    <n v="3980"/>
    <n v="12345354"/>
    <n v="38775"/>
    <n v="54.11"/>
    <n v="0.95"/>
    <n v="-0.4"/>
    <x v="1"/>
    <x v="0"/>
  </r>
  <r>
    <x v="24"/>
    <x v="20"/>
    <x v="4"/>
    <n v="174.6"/>
    <n v="174.6"/>
    <n v="171.6"/>
    <n v="172.25"/>
    <n v="172.39378512337436"/>
    <n v="111571"/>
    <n v="5727"/>
    <n v="19234147"/>
    <n v="75750"/>
    <n v="67.89"/>
    <n v="3"/>
    <n v="-2.35"/>
    <x v="1"/>
    <x v="0"/>
  </r>
  <r>
    <x v="24"/>
    <x v="21"/>
    <x v="0"/>
    <n v="175.2"/>
    <n v="175.2"/>
    <n v="171.9"/>
    <n v="172.45"/>
    <n v="172.98937529868081"/>
    <n v="179958"/>
    <n v="6752"/>
    <n v="31130822"/>
    <n v="88090"/>
    <n v="48.95"/>
    <n v="3.3"/>
    <n v="-2.75"/>
    <x v="1"/>
    <x v="0"/>
  </r>
  <r>
    <x v="24"/>
    <x v="22"/>
    <x v="0"/>
    <n v="175"/>
    <n v="175.95"/>
    <n v="171.6"/>
    <n v="173.85"/>
    <n v="173.89413685406021"/>
    <n v="140880"/>
    <n v="7013"/>
    <n v="24498206"/>
    <n v="84651"/>
    <n v="60.09"/>
    <n v="4.3499999999999996"/>
    <n v="-1.1499999999999999"/>
    <x v="1"/>
    <x v="0"/>
  </r>
  <r>
    <x v="24"/>
    <x v="23"/>
    <x v="0"/>
    <n v="179.05"/>
    <n v="179.6"/>
    <n v="174.75"/>
    <n v="175.05"/>
    <n v="175.83230569287099"/>
    <n v="168509"/>
    <n v="9328"/>
    <n v="29629326"/>
    <n v="123562"/>
    <n v="73.33"/>
    <n v="4.8499999999999996"/>
    <n v="-4"/>
    <x v="1"/>
    <x v="0"/>
  </r>
  <r>
    <x v="24"/>
    <x v="24"/>
    <x v="0"/>
    <n v="180.85"/>
    <n v="181.25"/>
    <n v="178.3"/>
    <n v="178.85"/>
    <n v="179.45766601806116"/>
    <n v="100215"/>
    <n v="5926"/>
    <n v="17984350"/>
    <n v="60106"/>
    <n v="59.98"/>
    <n v="2.95"/>
    <n v="-2"/>
    <x v="1"/>
    <x v="0"/>
  </r>
  <r>
    <x v="24"/>
    <x v="25"/>
    <x v="0"/>
    <n v="178.45"/>
    <n v="180.95"/>
    <n v="177.5"/>
    <n v="180.65"/>
    <n v="179.55884151312571"/>
    <n v="98128"/>
    <n v="4182"/>
    <n v="17619750"/>
    <n v="58623"/>
    <n v="59.74"/>
    <n v="3.45"/>
    <n v="2.2000000000000002"/>
    <x v="0"/>
    <x v="0"/>
  </r>
  <r>
    <x v="24"/>
    <x v="26"/>
    <x v="1"/>
    <n v="180.7"/>
    <n v="180.9"/>
    <n v="178"/>
    <n v="178.45"/>
    <n v="179.17661607752939"/>
    <n v="103909"/>
    <n v="6667"/>
    <n v="18618063"/>
    <n v="77095"/>
    <n v="74.19"/>
    <n v="2.9"/>
    <n v="-2.25"/>
    <x v="1"/>
    <x v="0"/>
  </r>
  <r>
    <x v="24"/>
    <x v="27"/>
    <x v="2"/>
    <n v="181.95"/>
    <n v="181.95"/>
    <n v="179.6"/>
    <n v="180.7"/>
    <n v="180.63843535452605"/>
    <n v="103998"/>
    <n v="5226"/>
    <n v="18786036"/>
    <n v="72788"/>
    <n v="69.989999999999995"/>
    <n v="2.35"/>
    <n v="-1.25"/>
    <x v="1"/>
    <x v="0"/>
  </r>
  <r>
    <x v="24"/>
    <x v="28"/>
    <x v="2"/>
    <n v="184.45"/>
    <n v="184.45"/>
    <n v="181.95"/>
    <n v="182.35"/>
    <n v="182.57536346434816"/>
    <n v="41751"/>
    <n v="1224"/>
    <n v="7622704"/>
    <n v="35961"/>
    <n v="86.13"/>
    <n v="2.5"/>
    <n v="-2.1"/>
    <x v="1"/>
    <x v="1"/>
  </r>
  <r>
    <x v="24"/>
    <x v="29"/>
    <x v="2"/>
    <n v="184.55"/>
    <n v="186.35"/>
    <n v="181.7"/>
    <n v="183.65"/>
    <n v="183.39201563189823"/>
    <n v="122314"/>
    <n v="6148"/>
    <n v="22431411"/>
    <n v="85751"/>
    <n v="70.11"/>
    <n v="4.6500000000000004"/>
    <n v="-0.9"/>
    <x v="1"/>
    <x v="0"/>
  </r>
  <r>
    <x v="24"/>
    <x v="30"/>
    <x v="2"/>
    <n v="187.25"/>
    <n v="188.3"/>
    <n v="184.3"/>
    <n v="184.8"/>
    <n v="186.1681155635579"/>
    <n v="145513"/>
    <n v="7405"/>
    <n v="27089881"/>
    <n v="88940"/>
    <n v="61.12"/>
    <n v="4"/>
    <n v="-2.4500000000000002"/>
    <x v="1"/>
    <x v="0"/>
  </r>
  <r>
    <x v="24"/>
    <x v="31"/>
    <x v="3"/>
    <n v="190.75"/>
    <n v="190.75"/>
    <n v="187"/>
    <n v="188"/>
    <n v="187.55234006977605"/>
    <n v="62199"/>
    <n v="1671"/>
    <n v="11665568"/>
    <n v="31681"/>
    <n v="50.93"/>
    <n v="3.75"/>
    <n v="-2.75"/>
    <x v="1"/>
    <x v="0"/>
  </r>
  <r>
    <x v="24"/>
    <x v="32"/>
    <x v="3"/>
    <n v="189.8"/>
    <n v="190.15"/>
    <n v="188"/>
    <n v="188.7"/>
    <n v="188.70130193935847"/>
    <n v="92247"/>
    <n v="5028"/>
    <n v="17407129"/>
    <n v="64416"/>
    <n v="69.83"/>
    <n v="2.15"/>
    <n v="-1.1000000000000001"/>
    <x v="1"/>
    <x v="0"/>
  </r>
  <r>
    <x v="24"/>
    <x v="33"/>
    <x v="3"/>
    <n v="190.65"/>
    <n v="191.7"/>
    <n v="188.5"/>
    <n v="189.45"/>
    <n v="189.61800979895253"/>
    <n v="118380"/>
    <n v="5416"/>
    <n v="22446980"/>
    <n v="88659"/>
    <n v="74.89"/>
    <n v="3.2"/>
    <n v="-1.2"/>
    <x v="1"/>
    <x v="0"/>
  </r>
  <r>
    <x v="24"/>
    <x v="34"/>
    <x v="3"/>
    <n v="191.8"/>
    <n v="191.85"/>
    <n v="190.3"/>
    <n v="190.55"/>
    <n v="190.81632191568875"/>
    <n v="84022"/>
    <n v="3759"/>
    <n v="16032769"/>
    <n v="57806"/>
    <n v="68.8"/>
    <n v="1.55"/>
    <n v="-1.25"/>
    <x v="1"/>
    <x v="0"/>
  </r>
  <r>
    <x v="24"/>
    <x v="35"/>
    <x v="3"/>
    <n v="191.9"/>
    <n v="192.05"/>
    <n v="190.3"/>
    <n v="191.35"/>
    <n v="191.07453525078918"/>
    <n v="79828"/>
    <n v="4247"/>
    <n v="15253098"/>
    <n v="42817"/>
    <n v="53.64"/>
    <n v="1.75"/>
    <n v="-0.55000000000000004"/>
    <x v="1"/>
    <x v="0"/>
  </r>
  <r>
    <x v="24"/>
    <x v="36"/>
    <x v="4"/>
    <n v="193.4"/>
    <n v="193.9"/>
    <n v="191"/>
    <n v="191.85"/>
    <n v="192.46912828506711"/>
    <n v="41057"/>
    <n v="1342"/>
    <n v="7902205"/>
    <n v="20563"/>
    <n v="50.08"/>
    <n v="2.9"/>
    <n v="-1.55"/>
    <x v="1"/>
    <x v="0"/>
  </r>
  <r>
    <x v="24"/>
    <x v="37"/>
    <x v="4"/>
    <n v="194.25"/>
    <n v="194.25"/>
    <n v="192.15"/>
    <n v="193.4"/>
    <n v="193.24307439625281"/>
    <n v="164390"/>
    <n v="3403"/>
    <n v="31767229"/>
    <n v="101538"/>
    <n v="61.77"/>
    <n v="2.1"/>
    <n v="-0.85"/>
    <x v="1"/>
    <x v="0"/>
  </r>
  <r>
    <x v="24"/>
    <x v="38"/>
    <x v="4"/>
    <n v="194.95"/>
    <n v="194.95"/>
    <n v="192.75"/>
    <n v="193"/>
    <n v="193.3341039627208"/>
    <n v="27683"/>
    <n v="720"/>
    <n v="5352068"/>
    <n v="15046"/>
    <n v="54.35"/>
    <n v="2.2000000000000002"/>
    <n v="-1.95"/>
    <x v="1"/>
    <x v="0"/>
  </r>
  <r>
    <x v="24"/>
    <x v="39"/>
    <x v="4"/>
    <n v="194"/>
    <n v="194.65"/>
    <n v="192.5"/>
    <n v="193.05"/>
    <n v="193.51766298079141"/>
    <n v="65023"/>
    <n v="1778"/>
    <n v="12583099"/>
    <n v="28579"/>
    <n v="43.95"/>
    <n v="2.15"/>
    <n v="-0.95"/>
    <x v="1"/>
    <x v="0"/>
  </r>
  <r>
    <x v="24"/>
    <x v="40"/>
    <x v="4"/>
    <n v="192.1"/>
    <n v="193.4"/>
    <n v="190.55"/>
    <n v="193"/>
    <n v="192.06190291667286"/>
    <n v="134194"/>
    <n v="3569"/>
    <n v="25773555"/>
    <n v="83238"/>
    <n v="62.03"/>
    <n v="2.85"/>
    <n v="0.9"/>
    <x v="0"/>
    <x v="0"/>
  </r>
  <r>
    <x v="24"/>
    <x v="41"/>
    <x v="0"/>
    <n v="191.05"/>
    <n v="192.35"/>
    <n v="190.3"/>
    <n v="190.5"/>
    <n v="190.94321119280636"/>
    <n v="99421"/>
    <n v="4352"/>
    <n v="18983765"/>
    <n v="65091"/>
    <n v="65.47"/>
    <n v="2.0499999999999998"/>
    <n v="-0.55000000000000004"/>
    <x v="1"/>
    <x v="0"/>
  </r>
  <r>
    <x v="24"/>
    <x v="42"/>
    <x v="0"/>
    <n v="193.4"/>
    <n v="193.9"/>
    <n v="190.5"/>
    <n v="191.25"/>
    <n v="191.60070274404819"/>
    <n v="41836"/>
    <n v="1459"/>
    <n v="8015807"/>
    <n v="22488"/>
    <n v="53.75"/>
    <n v="3.4"/>
    <n v="-2.15"/>
    <x v="1"/>
    <x v="0"/>
  </r>
  <r>
    <x v="24"/>
    <x v="43"/>
    <x v="0"/>
    <n v="193.45"/>
    <n v="194"/>
    <n v="191.05"/>
    <n v="191.75"/>
    <n v="192.36073531099851"/>
    <n v="121962"/>
    <n v="5403"/>
    <n v="23460700"/>
    <n v="67901"/>
    <n v="55.67"/>
    <n v="2.95"/>
    <n v="-1.7"/>
    <x v="1"/>
    <x v="0"/>
  </r>
  <r>
    <x v="24"/>
    <x v="44"/>
    <x v="0"/>
    <n v="193.05"/>
    <n v="194.8"/>
    <n v="192.6"/>
    <n v="193.2"/>
    <n v="193.31470916028843"/>
    <n v="135487"/>
    <n v="3753"/>
    <n v="26191630"/>
    <n v="72302"/>
    <n v="53.36"/>
    <n v="2.2000000000000002"/>
    <n v="0.15"/>
    <x v="0"/>
    <x v="0"/>
  </r>
  <r>
    <x v="24"/>
    <x v="45"/>
    <x v="0"/>
    <n v="195.3"/>
    <n v="195.3"/>
    <n v="192.5"/>
    <n v="193"/>
    <n v="193.61697599407785"/>
    <n v="75648"/>
    <n v="1629"/>
    <n v="14646737"/>
    <n v="47421"/>
    <n v="62.69"/>
    <n v="2.8"/>
    <n v="-2.2999999999999998"/>
    <x v="1"/>
    <x v="0"/>
  </r>
  <r>
    <x v="24"/>
    <x v="46"/>
    <x v="1"/>
    <n v="193.85"/>
    <n v="195.5"/>
    <n v="193"/>
    <n v="193.65"/>
    <n v="193.83564210667203"/>
    <n v="134487"/>
    <n v="4889"/>
    <n v="26068374"/>
    <n v="75869"/>
    <n v="56.41"/>
    <n v="2.5"/>
    <n v="-0.2"/>
    <x v="1"/>
    <x v="0"/>
  </r>
  <r>
    <x v="24"/>
    <x v="47"/>
    <x v="1"/>
    <n v="195.5"/>
    <n v="195.5"/>
    <n v="192.55"/>
    <n v="193.95"/>
    <n v="193.87265017585403"/>
    <n v="171449"/>
    <n v="7351"/>
    <n v="33239272"/>
    <n v="103732"/>
    <n v="60.5"/>
    <n v="2.95"/>
    <n v="-1.55"/>
    <x v="1"/>
    <x v="0"/>
  </r>
  <r>
    <x v="24"/>
    <x v="48"/>
    <x v="1"/>
    <n v="197.05"/>
    <n v="197.5"/>
    <n v="194.3"/>
    <n v="195.1"/>
    <n v="195.25942997105321"/>
    <n v="179640"/>
    <n v="6847"/>
    <n v="35076404"/>
    <n v="106003"/>
    <n v="59.01"/>
    <n v="3.2"/>
    <n v="-1.95"/>
    <x v="1"/>
    <x v="0"/>
  </r>
  <r>
    <x v="24"/>
    <x v="49"/>
    <x v="1"/>
    <n v="197.8"/>
    <n v="198.7"/>
    <n v="193.35"/>
    <n v="196.85"/>
    <n v="196.19365261512996"/>
    <n v="378203"/>
    <n v="10313"/>
    <n v="74201028"/>
    <n v="194722"/>
    <n v="51.49"/>
    <n v="5.35"/>
    <n v="-0.95"/>
    <x v="1"/>
    <x v="0"/>
  </r>
  <r>
    <x v="24"/>
    <x v="50"/>
    <x v="2"/>
    <n v="201"/>
    <n v="204.75"/>
    <n v="190.05"/>
    <n v="195.75"/>
    <n v="195.34973576361372"/>
    <n v="1104125"/>
    <n v="18455"/>
    <n v="215690527"/>
    <n v="467937"/>
    <n v="42.38"/>
    <n v="14.7"/>
    <n v="-5.25"/>
    <x v="1"/>
    <x v="0"/>
  </r>
  <r>
    <x v="24"/>
    <x v="51"/>
    <x v="3"/>
    <n v="207.65"/>
    <n v="209.5"/>
    <n v="206.7"/>
    <n v="207.7"/>
    <n v="208.15598969813684"/>
    <n v="129297"/>
    <n v="2795"/>
    <n v="26913945"/>
    <n v="60993"/>
    <n v="47.17"/>
    <n v="2.8"/>
    <n v="0.05"/>
    <x v="0"/>
    <x v="0"/>
  </r>
  <r>
    <x v="24"/>
    <x v="52"/>
    <x v="3"/>
    <n v="206.45"/>
    <n v="209.05"/>
    <n v="205.15"/>
    <n v="208.05"/>
    <n v="207.22391227449594"/>
    <n v="39578"/>
    <n v="1110"/>
    <n v="8201508"/>
    <n v="15588"/>
    <n v="39.39"/>
    <n v="3.9"/>
    <n v="1.6"/>
    <x v="0"/>
    <x v="0"/>
  </r>
  <r>
    <x v="24"/>
    <x v="53"/>
    <x v="3"/>
    <n v="205.9"/>
    <n v="209.35"/>
    <n v="205.85"/>
    <n v="207.4"/>
    <n v="207.52378911273038"/>
    <n v="97986"/>
    <n v="1995"/>
    <n v="20334426"/>
    <n v="51189"/>
    <n v="52.24"/>
    <n v="3.5"/>
    <n v="1.5"/>
    <x v="0"/>
    <x v="0"/>
  </r>
  <r>
    <x v="24"/>
    <x v="54"/>
    <x v="3"/>
    <n v="207.6"/>
    <n v="210.6"/>
    <n v="205.4"/>
    <n v="205.85"/>
    <n v="207.77291500987661"/>
    <n v="38981"/>
    <n v="1100"/>
    <n v="8099196"/>
    <n v="22662"/>
    <n v="58.14"/>
    <n v="5.2"/>
    <n v="-1.75"/>
    <x v="1"/>
    <x v="0"/>
  </r>
  <r>
    <x v="24"/>
    <x v="55"/>
    <x v="3"/>
    <n v="198.35"/>
    <n v="206.05"/>
    <n v="198.3"/>
    <n v="204.2"/>
    <n v="200.79411420547623"/>
    <n v="51276"/>
    <n v="1511"/>
    <n v="10295919"/>
    <n v="31068"/>
    <n v="60.59"/>
    <n v="7.75"/>
    <n v="5.85"/>
    <x v="0"/>
    <x v="0"/>
  </r>
  <r>
    <x v="24"/>
    <x v="56"/>
    <x v="4"/>
    <n v="195.15"/>
    <n v="202.15"/>
    <n v="195.15"/>
    <n v="200.25"/>
    <n v="201.10286829468711"/>
    <n v="38943"/>
    <n v="991"/>
    <n v="7831549"/>
    <n v="25274"/>
    <n v="64.900000000000006"/>
    <n v="7"/>
    <n v="5.0999999999999996"/>
    <x v="0"/>
    <x v="0"/>
  </r>
  <r>
    <x v="24"/>
    <x v="57"/>
    <x v="4"/>
    <n v="204.95"/>
    <n v="204.95"/>
    <n v="197.6"/>
    <n v="199.85"/>
    <n v="200.12822865812623"/>
    <n v="81729"/>
    <n v="3970"/>
    <n v="16356280"/>
    <n v="45003"/>
    <n v="55.06"/>
    <n v="7.35"/>
    <n v="-5.0999999999999996"/>
    <x v="1"/>
    <x v="0"/>
  </r>
  <r>
    <x v="24"/>
    <x v="58"/>
    <x v="4"/>
    <n v="201.65"/>
    <n v="206"/>
    <n v="201.65"/>
    <n v="203.3"/>
    <n v="204.08649074438756"/>
    <n v="25390"/>
    <n v="755"/>
    <n v="5181756"/>
    <n v="11355"/>
    <n v="44.72"/>
    <n v="4.3499999999999996"/>
    <n v="1.65"/>
    <x v="0"/>
    <x v="0"/>
  </r>
  <r>
    <x v="24"/>
    <x v="59"/>
    <x v="4"/>
    <n v="207.1"/>
    <n v="208.9"/>
    <n v="205"/>
    <n v="205.6"/>
    <n v="206.47703096057157"/>
    <n v="37790"/>
    <n v="963"/>
    <n v="7802767"/>
    <n v="20561"/>
    <n v="54.41"/>
    <n v="3.9"/>
    <n v="-1.5"/>
    <x v="1"/>
    <x v="0"/>
  </r>
  <r>
    <x v="24"/>
    <x v="60"/>
    <x v="4"/>
    <n v="205.55"/>
    <n v="208.15"/>
    <n v="202.75"/>
    <n v="205.6"/>
    <n v="205.54445904511607"/>
    <n v="132414"/>
    <n v="3586"/>
    <n v="27216964"/>
    <n v="49022"/>
    <n v="37.020000000000003"/>
    <n v="5.4"/>
    <n v="0.05"/>
    <x v="0"/>
    <x v="0"/>
  </r>
  <r>
    <x v="24"/>
    <x v="61"/>
    <x v="0"/>
    <n v="205.5"/>
    <n v="206.55"/>
    <n v="202.9"/>
    <n v="205.5"/>
    <n v="205.13812980358668"/>
    <n v="70260"/>
    <n v="1249"/>
    <n v="14413005"/>
    <n v="44509"/>
    <n v="63.35"/>
    <n v="3.65"/>
    <n v="0"/>
    <x v="1"/>
    <x v="0"/>
  </r>
  <r>
    <x v="24"/>
    <x v="62"/>
    <x v="0"/>
    <n v="210.95"/>
    <n v="211.6"/>
    <n v="205.15"/>
    <n v="207.05"/>
    <n v="208.68687340795961"/>
    <n v="42791"/>
    <n v="1446"/>
    <n v="8929920"/>
    <n v="17307"/>
    <n v="40.450000000000003"/>
    <n v="6.45"/>
    <n v="-3.9"/>
    <x v="1"/>
    <x v="0"/>
  </r>
  <r>
    <x v="24"/>
    <x v="63"/>
    <x v="0"/>
    <n v="203.2"/>
    <n v="212.45"/>
    <n v="202.4"/>
    <n v="209.8"/>
    <n v="208.19706701401364"/>
    <n v="178112"/>
    <n v="3135"/>
    <n v="37082396"/>
    <n v="73501"/>
    <n v="41.27"/>
    <n v="10.050000000000001"/>
    <n v="6.6"/>
    <x v="0"/>
    <x v="0"/>
  </r>
  <r>
    <x v="24"/>
    <x v="64"/>
    <x v="0"/>
    <n v="205.15"/>
    <n v="205.35"/>
    <n v="201.8"/>
    <n v="202.95"/>
    <n v="203.13476590931995"/>
    <n v="89303"/>
    <n v="2498"/>
    <n v="18140544"/>
    <n v="57629"/>
    <n v="64.53"/>
    <n v="3.55"/>
    <n v="-2.2000000000000002"/>
    <x v="1"/>
    <x v="0"/>
  </r>
  <r>
    <x v="24"/>
    <x v="65"/>
    <x v="0"/>
    <n v="199.85"/>
    <n v="205.8"/>
    <n v="199.65"/>
    <n v="203.35"/>
    <n v="202.96944600220604"/>
    <n v="269261"/>
    <n v="4843"/>
    <n v="54651756"/>
    <n v="165473"/>
    <n v="61.45"/>
    <n v="6.15"/>
    <n v="3.5"/>
    <x v="0"/>
    <x v="0"/>
  </r>
  <r>
    <x v="24"/>
    <x v="66"/>
    <x v="1"/>
    <n v="197.9"/>
    <n v="199.35"/>
    <n v="193.6"/>
    <n v="198.1"/>
    <n v="197.47970881052763"/>
    <n v="185721"/>
    <n v="2912"/>
    <n v="36676129"/>
    <n v="98820"/>
    <n v="53.21"/>
    <n v="5.75"/>
    <n v="0.2"/>
    <x v="0"/>
    <x v="0"/>
  </r>
  <r>
    <x v="24"/>
    <x v="67"/>
    <x v="1"/>
    <n v="196.85"/>
    <n v="198.35"/>
    <n v="194.6"/>
    <n v="195"/>
    <n v="195.96620819208428"/>
    <n v="46313"/>
    <n v="1175"/>
    <n v="9075783"/>
    <n v="35922"/>
    <n v="77.56"/>
    <n v="3.75"/>
    <n v="-1.85"/>
    <x v="1"/>
    <x v="0"/>
  </r>
  <r>
    <x v="24"/>
    <x v="68"/>
    <x v="1"/>
    <n v="198.05"/>
    <n v="199.25"/>
    <n v="195.75"/>
    <n v="196.85"/>
    <n v="197.5194561075526"/>
    <n v="97887"/>
    <n v="2918"/>
    <n v="19334587"/>
    <n v="59478"/>
    <n v="60.76"/>
    <n v="3.5"/>
    <n v="-1.2"/>
    <x v="1"/>
    <x v="0"/>
  </r>
  <r>
    <x v="24"/>
    <x v="69"/>
    <x v="1"/>
    <n v="202"/>
    <n v="203.45"/>
    <n v="197.55"/>
    <n v="198"/>
    <n v="200.29800062285892"/>
    <n v="80275"/>
    <n v="3045"/>
    <n v="16078922"/>
    <n v="47726"/>
    <n v="59.45"/>
    <n v="5.9"/>
    <n v="-4"/>
    <x v="1"/>
    <x v="0"/>
  </r>
  <r>
    <x v="24"/>
    <x v="70"/>
    <x v="1"/>
    <n v="198"/>
    <n v="202.95"/>
    <n v="197.45"/>
    <n v="201.85"/>
    <n v="201.24896639143259"/>
    <n v="84413"/>
    <n v="2030"/>
    <n v="16988029"/>
    <n v="44429"/>
    <n v="52.63"/>
    <n v="5.5"/>
    <n v="3.85"/>
    <x v="0"/>
    <x v="0"/>
  </r>
  <r>
    <x v="24"/>
    <x v="71"/>
    <x v="2"/>
    <n v="196.55"/>
    <n v="199.1"/>
    <n v="193.75"/>
    <n v="197.85"/>
    <n v="196.75808360023663"/>
    <n v="98038"/>
    <n v="1896"/>
    <n v="19289769"/>
    <n v="64145"/>
    <n v="65.430000000000007"/>
    <n v="5.35"/>
    <n v="1.3"/>
    <x v="0"/>
    <x v="0"/>
  </r>
  <r>
    <x v="24"/>
    <x v="72"/>
    <x v="2"/>
    <n v="196.35"/>
    <n v="198.25"/>
    <n v="194.9"/>
    <n v="196.2"/>
    <n v="195.71427830909985"/>
    <n v="270081"/>
    <n v="9471"/>
    <n v="52858708"/>
    <n v="225879"/>
    <n v="83.63"/>
    <n v="3.35"/>
    <n v="-0.15"/>
    <x v="1"/>
    <x v="0"/>
  </r>
  <r>
    <x v="24"/>
    <x v="73"/>
    <x v="2"/>
    <n v="197"/>
    <n v="198.25"/>
    <n v="195"/>
    <n v="195.9"/>
    <n v="196.72515914752285"/>
    <n v="93938"/>
    <n v="3028"/>
    <n v="18479968"/>
    <n v="46821"/>
    <n v="49.84"/>
    <n v="3.25"/>
    <n v="-1.1000000000000001"/>
    <x v="1"/>
    <x v="0"/>
  </r>
  <r>
    <x v="24"/>
    <x v="74"/>
    <x v="2"/>
    <n v="199.05"/>
    <n v="200.6"/>
    <n v="195.9"/>
    <n v="196.4"/>
    <n v="197.68288416512297"/>
    <n v="184081"/>
    <n v="3580"/>
    <n v="36389663"/>
    <n v="115833"/>
    <n v="62.92"/>
    <n v="4.7"/>
    <n v="-2.65"/>
    <x v="1"/>
    <x v="0"/>
  </r>
  <r>
    <x v="24"/>
    <x v="75"/>
    <x v="2"/>
    <n v="197.5"/>
    <n v="201.15"/>
    <n v="197.5"/>
    <n v="198.9"/>
    <n v="199.9350380096752"/>
    <n v="96949"/>
    <n v="1724"/>
    <n v="19383502"/>
    <n v="52295"/>
    <n v="53.94"/>
    <n v="3.65"/>
    <n v="1.4"/>
    <x v="0"/>
    <x v="0"/>
  </r>
  <r>
    <x v="24"/>
    <x v="76"/>
    <x v="3"/>
    <n v="196.8"/>
    <n v="198.8"/>
    <n v="195.15"/>
    <n v="196.15"/>
    <n v="197.20361545859927"/>
    <n v="137244"/>
    <n v="2712"/>
    <n v="27065013"/>
    <n v="85830"/>
    <n v="62.54"/>
    <n v="3.65"/>
    <n v="-0.65"/>
    <x v="1"/>
    <x v="0"/>
  </r>
  <r>
    <x v="24"/>
    <x v="77"/>
    <x v="3"/>
    <n v="198.05"/>
    <n v="200.5"/>
    <n v="195.45"/>
    <n v="197"/>
    <n v="197.51104186584516"/>
    <n v="338892"/>
    <n v="3923"/>
    <n v="66934912"/>
    <n v="238853"/>
    <n v="70.48"/>
    <n v="5.05"/>
    <n v="-1.05"/>
    <x v="1"/>
    <x v="0"/>
  </r>
  <r>
    <x v="24"/>
    <x v="78"/>
    <x v="3"/>
    <n v="201.95"/>
    <n v="201.95"/>
    <n v="197.05"/>
    <n v="198.4"/>
    <n v="199.0032225403634"/>
    <n v="91853"/>
    <n v="3534"/>
    <n v="18279043"/>
    <n v="51467"/>
    <n v="56.03"/>
    <n v="4.9000000000000004"/>
    <n v="-3.55"/>
    <x v="1"/>
    <x v="0"/>
  </r>
  <r>
    <x v="24"/>
    <x v="79"/>
    <x v="3"/>
    <n v="202.05"/>
    <n v="204.5"/>
    <n v="200"/>
    <n v="201.45"/>
    <n v="201.45960769920887"/>
    <n v="49044"/>
    <n v="1036"/>
    <n v="9880385"/>
    <n v="22624"/>
    <n v="46.13"/>
    <n v="4.5"/>
    <n v="-0.6"/>
    <x v="1"/>
    <x v="0"/>
  </r>
  <r>
    <x v="24"/>
    <x v="80"/>
    <x v="3"/>
    <n v="195.95"/>
    <n v="203.9"/>
    <n v="195.95"/>
    <n v="202.75"/>
    <n v="200.64717994333532"/>
    <n v="242832"/>
    <n v="3692"/>
    <n v="48723556"/>
    <n v="157864"/>
    <n v="65.010000000000005"/>
    <n v="7.95"/>
    <n v="6.8"/>
    <x v="0"/>
    <x v="0"/>
  </r>
  <r>
    <x v="24"/>
    <x v="81"/>
    <x v="4"/>
    <n v="201.95"/>
    <n v="201.95"/>
    <n v="195"/>
    <n v="195.55"/>
    <n v="197.09237309480014"/>
    <n v="131023"/>
    <n v="5198"/>
    <n v="25823634"/>
    <n v="88485"/>
    <n v="67.53"/>
    <n v="6.95"/>
    <n v="-6.4"/>
    <x v="1"/>
    <x v="0"/>
  </r>
  <r>
    <x v="24"/>
    <x v="82"/>
    <x v="4"/>
    <n v="201.6"/>
    <n v="202"/>
    <n v="197.45"/>
    <n v="199.75"/>
    <n v="199.74942158670984"/>
    <n v="153437"/>
    <n v="2974"/>
    <n v="30648952"/>
    <n v="66577"/>
    <n v="43.39"/>
    <n v="4.55"/>
    <n v="-1.85"/>
    <x v="1"/>
    <x v="0"/>
  </r>
  <r>
    <x v="24"/>
    <x v="83"/>
    <x v="4"/>
    <n v="198.85"/>
    <n v="208.25"/>
    <n v="198.85"/>
    <n v="207.5"/>
    <n v="206.40727196521192"/>
    <n v="95435"/>
    <n v="1610"/>
    <n v="19698478"/>
    <n v="69052"/>
    <n v="72.36"/>
    <n v="9.4"/>
    <n v="8.65"/>
    <x v="0"/>
    <x v="0"/>
  </r>
  <r>
    <x v="24"/>
    <x v="84"/>
    <x v="4"/>
    <n v="199.85"/>
    <n v="203.45"/>
    <n v="197.6"/>
    <n v="202.85"/>
    <n v="201.66827537162465"/>
    <n v="144837"/>
    <n v="3077"/>
    <n v="29209028"/>
    <n v="91555"/>
    <n v="63.21"/>
    <n v="5.85"/>
    <n v="3"/>
    <x v="0"/>
    <x v="0"/>
  </r>
  <r>
    <x v="24"/>
    <x v="85"/>
    <x v="4"/>
    <n v="192.95"/>
    <n v="197.9"/>
    <n v="192.95"/>
    <n v="197.65"/>
    <n v="196.75575070450225"/>
    <n v="91554"/>
    <n v="2164"/>
    <n v="18013776"/>
    <n v="67515"/>
    <n v="73.739999999999995"/>
    <n v="4.95"/>
    <n v="4.7"/>
    <x v="0"/>
    <x v="0"/>
  </r>
  <r>
    <x v="24"/>
    <x v="86"/>
    <x v="0"/>
    <n v="185.05"/>
    <n v="190.2"/>
    <n v="185"/>
    <n v="188.95"/>
    <n v="186.87397208857951"/>
    <n v="58614"/>
    <n v="2057"/>
    <n v="10953431"/>
    <n v="32255"/>
    <n v="55.03"/>
    <n v="5.2"/>
    <n v="3.9"/>
    <x v="0"/>
    <x v="0"/>
  </r>
  <r>
    <x v="24"/>
    <x v="87"/>
    <x v="0"/>
    <n v="191.2"/>
    <n v="193.8"/>
    <n v="188"/>
    <n v="189.6"/>
    <n v="190.80993739638234"/>
    <n v="40413"/>
    <n v="2243"/>
    <n v="7711202"/>
    <n v="24577"/>
    <n v="60.81"/>
    <n v="5.8"/>
    <n v="-1.6"/>
    <x v="1"/>
    <x v="0"/>
  </r>
  <r>
    <x v="24"/>
    <x v="88"/>
    <x v="0"/>
    <n v="185.1"/>
    <n v="192.05"/>
    <n v="185.1"/>
    <n v="190.15"/>
    <n v="189.39563781783639"/>
    <n v="130531"/>
    <n v="3113"/>
    <n v="24722002"/>
    <n v="87091"/>
    <n v="66.72"/>
    <n v="6.95"/>
    <n v="5.05"/>
    <x v="0"/>
    <x v="0"/>
  </r>
  <r>
    <x v="24"/>
    <x v="89"/>
    <x v="0"/>
    <n v="195.25"/>
    <n v="196.45"/>
    <n v="187"/>
    <n v="188.5"/>
    <n v="191.16642596019315"/>
    <n v="88628"/>
    <n v="4718"/>
    <n v="16942698"/>
    <n v="55535"/>
    <n v="62.66"/>
    <n v="9.4499999999999993"/>
    <n v="-6.75"/>
    <x v="1"/>
    <x v="0"/>
  </r>
  <r>
    <x v="24"/>
    <x v="90"/>
    <x v="0"/>
    <n v="195.65"/>
    <n v="196.65"/>
    <n v="194.5"/>
    <n v="195.05"/>
    <n v="195.74179517595888"/>
    <n v="55638"/>
    <n v="986"/>
    <n v="10890682"/>
    <n v="46307"/>
    <n v="83.23"/>
    <n v="2.15"/>
    <n v="-0.6"/>
    <x v="1"/>
    <x v="1"/>
  </r>
  <r>
    <x v="24"/>
    <x v="91"/>
    <x v="1"/>
    <n v="195.75"/>
    <n v="199.6"/>
    <n v="194.6"/>
    <n v="195.05"/>
    <n v="196.14954888147324"/>
    <n v="16182"/>
    <n v="968"/>
    <n v="3174092"/>
    <n v="7715"/>
    <n v="47.68"/>
    <n v="5"/>
    <n v="-0.7"/>
    <x v="1"/>
    <x v="0"/>
  </r>
  <r>
    <x v="24"/>
    <x v="92"/>
    <x v="2"/>
    <n v="199"/>
    <n v="200.8"/>
    <n v="194.65"/>
    <n v="195.75"/>
    <n v="198.13503877350922"/>
    <n v="22438"/>
    <n v="1227"/>
    <n v="4445754"/>
    <n v="10275"/>
    <n v="45.79"/>
    <n v="6.15"/>
    <n v="-3.25"/>
    <x v="1"/>
    <x v="0"/>
  </r>
  <r>
    <x v="24"/>
    <x v="93"/>
    <x v="2"/>
    <n v="201.9"/>
    <n v="204.75"/>
    <n v="199"/>
    <n v="200.4"/>
    <n v="201.51732002851034"/>
    <n v="21045"/>
    <n v="862"/>
    <n v="4240932"/>
    <n v="9611"/>
    <n v="45.67"/>
    <n v="5.75"/>
    <n v="-1.5"/>
    <x v="1"/>
    <x v="0"/>
  </r>
  <r>
    <x v="24"/>
    <x v="94"/>
    <x v="2"/>
    <n v="199.9"/>
    <n v="202.95"/>
    <n v="197.7"/>
    <n v="201.1"/>
    <n v="200.92938707347898"/>
    <n v="44312"/>
    <n v="1199"/>
    <n v="8903583"/>
    <n v="17631"/>
    <n v="39.79"/>
    <n v="5.25"/>
    <n v="1.2"/>
    <x v="0"/>
    <x v="0"/>
  </r>
  <r>
    <x v="24"/>
    <x v="95"/>
    <x v="3"/>
    <n v="203.55"/>
    <n v="203.55"/>
    <n v="198.75"/>
    <n v="199.95"/>
    <n v="200.08132931092277"/>
    <n v="104415"/>
    <n v="1760"/>
    <n v="20891492"/>
    <n v="62091"/>
    <n v="59.47"/>
    <n v="4.8"/>
    <n v="-3.6"/>
    <x v="1"/>
    <x v="0"/>
  </r>
  <r>
    <x v="24"/>
    <x v="96"/>
    <x v="3"/>
    <n v="202.5"/>
    <n v="204.9"/>
    <n v="200.9"/>
    <n v="201.55"/>
    <n v="202.30151834234127"/>
    <n v="67903"/>
    <n v="2761"/>
    <n v="13736880"/>
    <n v="36435"/>
    <n v="53.66"/>
    <n v="4"/>
    <n v="-0.95"/>
    <x v="1"/>
    <x v="0"/>
  </r>
  <r>
    <x v="24"/>
    <x v="97"/>
    <x v="3"/>
    <n v="199"/>
    <n v="202.75"/>
    <n v="195.65"/>
    <n v="202.3"/>
    <n v="200.13689482470784"/>
    <n v="80865"/>
    <n v="2089"/>
    <n v="16184070"/>
    <n v="40550"/>
    <n v="50.15"/>
    <n v="7.1"/>
    <n v="3.3"/>
    <x v="0"/>
    <x v="0"/>
  </r>
  <r>
    <x v="24"/>
    <x v="98"/>
    <x v="3"/>
    <n v="196.05"/>
    <n v="200.3"/>
    <n v="195.4"/>
    <n v="197.05"/>
    <n v="198.11495503393002"/>
    <n v="127763"/>
    <n v="3358"/>
    <n v="25311761"/>
    <n v="78388"/>
    <n v="61.35"/>
    <n v="4.9000000000000004"/>
    <n v="1"/>
    <x v="0"/>
    <x v="0"/>
  </r>
  <r>
    <x v="24"/>
    <x v="99"/>
    <x v="3"/>
    <n v="193.25"/>
    <n v="197.3"/>
    <n v="192.3"/>
    <n v="196.85"/>
    <n v="196.07814164529492"/>
    <n v="50690"/>
    <n v="1254"/>
    <n v="9939201"/>
    <n v="30972"/>
    <n v="61.1"/>
    <n v="5"/>
    <n v="3.6"/>
    <x v="0"/>
    <x v="0"/>
  </r>
  <r>
    <x v="24"/>
    <x v="100"/>
    <x v="4"/>
    <n v="190.85"/>
    <n v="193"/>
    <n v="190.05"/>
    <n v="191.35"/>
    <n v="191.68342536755929"/>
    <n v="129843"/>
    <n v="5157"/>
    <n v="24888751"/>
    <n v="70680"/>
    <n v="54.43"/>
    <n v="2.95"/>
    <n v="0.5"/>
    <x v="0"/>
    <x v="0"/>
  </r>
  <r>
    <x v="24"/>
    <x v="101"/>
    <x v="4"/>
    <n v="182.95"/>
    <n v="192"/>
    <n v="182.55"/>
    <n v="190.85"/>
    <n v="189.15151813581406"/>
    <n v="132004"/>
    <n v="3249"/>
    <n v="24968757"/>
    <n v="91201"/>
    <n v="69.09"/>
    <n v="9.4499999999999993"/>
    <n v="7.9"/>
    <x v="0"/>
    <x v="0"/>
  </r>
  <r>
    <x v="24"/>
    <x v="102"/>
    <x v="4"/>
    <n v="185.9"/>
    <n v="185.9"/>
    <n v="181.95"/>
    <n v="182.7"/>
    <n v="183.45443555767437"/>
    <n v="234931"/>
    <n v="2488"/>
    <n v="43099134"/>
    <n v="206644"/>
    <n v="87.96"/>
    <n v="3.95"/>
    <n v="-3.2"/>
    <x v="1"/>
    <x v="1"/>
  </r>
  <r>
    <x v="24"/>
    <x v="103"/>
    <x v="0"/>
    <n v="182.75"/>
    <n v="184.25"/>
    <n v="180.25"/>
    <n v="182.3"/>
    <n v="182.27533042457645"/>
    <n v="156768"/>
    <n v="2031"/>
    <n v="28574939"/>
    <n v="119875"/>
    <n v="76.47"/>
    <n v="4"/>
    <n v="-0.45"/>
    <x v="1"/>
    <x v="0"/>
  </r>
  <r>
    <x v="24"/>
    <x v="104"/>
    <x v="0"/>
    <n v="179.5"/>
    <n v="183.5"/>
    <n v="178.3"/>
    <n v="180.85"/>
    <n v="179.87486336019523"/>
    <n v="78674"/>
    <n v="2017"/>
    <n v="14151475"/>
    <n v="46943"/>
    <n v="59.67"/>
    <n v="5.2"/>
    <n v="1.35"/>
    <x v="0"/>
    <x v="0"/>
  </r>
  <r>
    <x v="24"/>
    <x v="105"/>
    <x v="0"/>
    <n v="181.75"/>
    <n v="182.5"/>
    <n v="178.05"/>
    <n v="180.95"/>
    <n v="180.59763900441487"/>
    <n v="31258"/>
    <n v="1170"/>
    <n v="5645121"/>
    <n v="10307"/>
    <n v="32.97"/>
    <n v="4.45"/>
    <n v="-0.8"/>
    <x v="1"/>
    <x v="0"/>
  </r>
  <r>
    <x v="24"/>
    <x v="106"/>
    <x v="0"/>
    <n v="163.1"/>
    <n v="179.2"/>
    <n v="163.1"/>
    <n v="177.95"/>
    <n v="175.55215518495882"/>
    <n v="68718"/>
    <n v="2676"/>
    <n v="12063593"/>
    <n v="27695"/>
    <n v="40.299999999999997"/>
    <n v="16.100000000000001"/>
    <n v="14.85"/>
    <x v="0"/>
    <x v="0"/>
  </r>
  <r>
    <x v="24"/>
    <x v="107"/>
    <x v="1"/>
    <n v="188.55"/>
    <n v="190.75"/>
    <n v="181.65"/>
    <n v="183.3"/>
    <n v="186.32968978477081"/>
    <n v="165498"/>
    <n v="4696"/>
    <n v="30837191"/>
    <n v="73124"/>
    <n v="44.18"/>
    <n v="9.1"/>
    <n v="-5.25"/>
    <x v="1"/>
    <x v="0"/>
  </r>
  <r>
    <x v="24"/>
    <x v="108"/>
    <x v="1"/>
    <n v="179.9"/>
    <n v="191.4"/>
    <n v="178.9"/>
    <n v="188.5"/>
    <n v="186.91187406396017"/>
    <n v="211663"/>
    <n v="3808"/>
    <n v="39562328"/>
    <n v="125498"/>
    <n v="59.29"/>
    <n v="12.5"/>
    <n v="8.6"/>
    <x v="0"/>
    <x v="0"/>
  </r>
  <r>
    <x v="24"/>
    <x v="109"/>
    <x v="1"/>
    <n v="178.05"/>
    <n v="180.75"/>
    <n v="177.6"/>
    <n v="180.35"/>
    <n v="179.64918804517674"/>
    <n v="50557"/>
    <n v="1986"/>
    <n v="9082524"/>
    <n v="32656"/>
    <n v="64.59"/>
    <n v="3.15"/>
    <n v="2.2999999999999998"/>
    <x v="0"/>
    <x v="0"/>
  </r>
  <r>
    <x v="24"/>
    <x v="110"/>
    <x v="1"/>
    <n v="171.15"/>
    <n v="180.55"/>
    <n v="171.15"/>
    <n v="179.7"/>
    <n v="179.01164777139309"/>
    <n v="51512"/>
    <n v="1106"/>
    <n v="9221248"/>
    <n v="31201"/>
    <n v="60.57"/>
    <n v="9.4"/>
    <n v="8.5500000000000007"/>
    <x v="0"/>
    <x v="0"/>
  </r>
  <r>
    <x v="24"/>
    <x v="111"/>
    <x v="2"/>
    <n v="182.85"/>
    <n v="182.85"/>
    <n v="175.2"/>
    <n v="175.6"/>
    <n v="178.76355856605028"/>
    <n v="66139"/>
    <n v="1154"/>
    <n v="11823243"/>
    <n v="47717"/>
    <n v="72.150000000000006"/>
    <n v="7.65"/>
    <n v="-7.25"/>
    <x v="1"/>
    <x v="0"/>
  </r>
  <r>
    <x v="24"/>
    <x v="112"/>
    <x v="2"/>
    <n v="179.3"/>
    <n v="179.8"/>
    <n v="175.4"/>
    <n v="178.6"/>
    <n v="177.95428775017038"/>
    <n v="129112"/>
    <n v="1763"/>
    <n v="22976034"/>
    <n v="91148"/>
    <n v="70.599999999999994"/>
    <n v="4.4000000000000004"/>
    <n v="-0.7"/>
    <x v="1"/>
    <x v="0"/>
  </r>
  <r>
    <x v="24"/>
    <x v="113"/>
    <x v="2"/>
    <n v="180.15"/>
    <n v="180.4"/>
    <n v="176.8"/>
    <n v="177.25"/>
    <n v="178.50666600089878"/>
    <n v="80108"/>
    <n v="3593"/>
    <n v="14299812"/>
    <n v="55547"/>
    <n v="69.34"/>
    <n v="3.6"/>
    <n v="-2.9"/>
    <x v="1"/>
    <x v="0"/>
  </r>
  <r>
    <x v="24"/>
    <x v="114"/>
    <x v="2"/>
    <n v="187.6"/>
    <n v="187.6"/>
    <n v="179.85"/>
    <n v="180.4"/>
    <n v="182.32284703858286"/>
    <n v="156935"/>
    <n v="3448"/>
    <n v="28612836"/>
    <n v="91095"/>
    <n v="58.05"/>
    <n v="7.75"/>
    <n v="-7.2"/>
    <x v="1"/>
    <x v="0"/>
  </r>
  <r>
    <x v="24"/>
    <x v="115"/>
    <x v="2"/>
    <n v="183.95"/>
    <n v="186"/>
    <n v="182.25"/>
    <n v="184"/>
    <n v="184.15165205005027"/>
    <n v="143216"/>
    <n v="3787"/>
    <n v="26373463"/>
    <n v="86888"/>
    <n v="60.67"/>
    <n v="3.75"/>
    <n v="0.05"/>
    <x v="0"/>
    <x v="0"/>
  </r>
  <r>
    <x v="24"/>
    <x v="116"/>
    <x v="3"/>
    <n v="183.3"/>
    <n v="184.75"/>
    <n v="181.05"/>
    <n v="181.75"/>
    <n v="182.5100253435167"/>
    <n v="58003"/>
    <n v="1061"/>
    <n v="10586129"/>
    <n v="38203"/>
    <n v="65.86"/>
    <n v="3.7"/>
    <n v="-1.55"/>
    <x v="1"/>
    <x v="0"/>
  </r>
  <r>
    <x v="24"/>
    <x v="117"/>
    <x v="3"/>
    <n v="180.5"/>
    <n v="184.25"/>
    <n v="177.35"/>
    <n v="183.65"/>
    <n v="180.76807422671419"/>
    <n v="91719"/>
    <n v="1601"/>
    <n v="16579867"/>
    <n v="64414"/>
    <n v="70.23"/>
    <n v="6.9"/>
    <n v="3.15"/>
    <x v="0"/>
    <x v="0"/>
  </r>
  <r>
    <x v="24"/>
    <x v="118"/>
    <x v="3"/>
    <n v="175.5"/>
    <n v="176.5"/>
    <n v="174.55"/>
    <n v="176.05"/>
    <n v="175.78066689120917"/>
    <n v="59380"/>
    <n v="949"/>
    <n v="10437856"/>
    <n v="38414"/>
    <n v="64.69"/>
    <n v="1.95"/>
    <n v="0.55000000000000004"/>
    <x v="0"/>
    <x v="0"/>
  </r>
  <r>
    <x v="24"/>
    <x v="119"/>
    <x v="3"/>
    <n v="171.6"/>
    <n v="174.95"/>
    <n v="171"/>
    <n v="174.45"/>
    <n v="174.01673651456014"/>
    <n v="111194"/>
    <n v="2301"/>
    <n v="19349617"/>
    <n v="86903"/>
    <n v="78.150000000000006"/>
    <n v="3.95"/>
    <n v="2.85"/>
    <x v="0"/>
    <x v="0"/>
  </r>
  <r>
    <x v="24"/>
    <x v="120"/>
    <x v="3"/>
    <n v="171.5"/>
    <n v="172.7"/>
    <n v="169.15"/>
    <n v="170.4"/>
    <n v="170.57057693512351"/>
    <n v="191564"/>
    <n v="4284"/>
    <n v="32675182"/>
    <n v="125706"/>
    <n v="65.62"/>
    <n v="3.55"/>
    <n v="-1.1000000000000001"/>
    <x v="1"/>
    <x v="0"/>
  </r>
  <r>
    <x v="24"/>
    <x v="121"/>
    <x v="4"/>
    <n v="173"/>
    <n v="174.25"/>
    <n v="171.15"/>
    <n v="171.8"/>
    <n v="172.86453223168948"/>
    <n v="34857"/>
    <n v="1142"/>
    <n v="6025539"/>
    <n v="18078"/>
    <n v="51.86"/>
    <n v="3.1"/>
    <n v="-1.2"/>
    <x v="1"/>
    <x v="0"/>
  </r>
  <r>
    <x v="24"/>
    <x v="122"/>
    <x v="4"/>
    <n v="173.5"/>
    <n v="174.55"/>
    <n v="171"/>
    <n v="171.6"/>
    <n v="172.94497194941385"/>
    <n v="73617"/>
    <n v="3005"/>
    <n v="12731690"/>
    <n v="42925"/>
    <n v="58.31"/>
    <n v="3.55"/>
    <n v="-1.9"/>
    <x v="1"/>
    <x v="0"/>
  </r>
  <r>
    <x v="24"/>
    <x v="123"/>
    <x v="4"/>
    <n v="177"/>
    <n v="177"/>
    <n v="171.7"/>
    <n v="173.55"/>
    <n v="173.91891420744614"/>
    <n v="40155"/>
    <n v="1402"/>
    <n v="6983714"/>
    <n v="14920"/>
    <n v="37.159999999999997"/>
    <n v="5.3"/>
    <n v="-3.45"/>
    <x v="1"/>
    <x v="0"/>
  </r>
  <r>
    <x v="24"/>
    <x v="124"/>
    <x v="4"/>
    <n v="179.35"/>
    <n v="182"/>
    <n v="176"/>
    <n v="177.5"/>
    <n v="179.41790056788489"/>
    <n v="57406"/>
    <n v="1441"/>
    <n v="10299664"/>
    <n v="33127"/>
    <n v="57.71"/>
    <n v="6"/>
    <n v="-1.85"/>
    <x v="1"/>
    <x v="0"/>
  </r>
  <r>
    <x v="24"/>
    <x v="125"/>
    <x v="0"/>
    <n v="184.95"/>
    <n v="184.95"/>
    <n v="178.75"/>
    <n v="179.4"/>
    <n v="180.57036446594469"/>
    <n v="36382"/>
    <n v="1006"/>
    <n v="6569511"/>
    <n v="24251"/>
    <n v="66.66"/>
    <n v="6.2"/>
    <n v="-5.55"/>
    <x v="1"/>
    <x v="0"/>
  </r>
  <r>
    <x v="24"/>
    <x v="126"/>
    <x v="0"/>
    <n v="174.95"/>
    <n v="182.3"/>
    <n v="172.95"/>
    <n v="181.65"/>
    <n v="177.89773128989998"/>
    <n v="48089"/>
    <n v="1381"/>
    <n v="8554924"/>
    <n v="25040"/>
    <n v="52.07"/>
    <n v="9.35"/>
    <n v="6.7"/>
    <x v="0"/>
    <x v="0"/>
  </r>
  <r>
    <x v="24"/>
    <x v="127"/>
    <x v="0"/>
    <n v="165.75"/>
    <n v="172.75"/>
    <n v="164.65"/>
    <n v="171.8"/>
    <n v="170.12054399875421"/>
    <n v="154118"/>
    <n v="2958"/>
    <n v="26218638"/>
    <n v="107228"/>
    <n v="69.58"/>
    <n v="8.1"/>
    <n v="6.05"/>
    <x v="0"/>
    <x v="0"/>
  </r>
  <r>
    <x v="24"/>
    <x v="128"/>
    <x v="0"/>
    <n v="164.8"/>
    <n v="165.55"/>
    <n v="162.19999999999999"/>
    <n v="164.5"/>
    <n v="164.05395966919113"/>
    <n v="120553"/>
    <n v="5059"/>
    <n v="19777197"/>
    <n v="76885"/>
    <n v="63.78"/>
    <n v="3.35"/>
    <n v="-0.3"/>
    <x v="1"/>
    <x v="0"/>
  </r>
  <r>
    <x v="24"/>
    <x v="129"/>
    <x v="0"/>
    <n v="167.95"/>
    <n v="169.05"/>
    <n v="165"/>
    <n v="165.8"/>
    <n v="165.69351872186229"/>
    <n v="145712"/>
    <n v="6408"/>
    <n v="24143534"/>
    <n v="83545"/>
    <n v="57.34"/>
    <n v="4.05"/>
    <n v="-2.15"/>
    <x v="1"/>
    <x v="0"/>
  </r>
  <r>
    <x v="24"/>
    <x v="130"/>
    <x v="2"/>
    <n v="171.85"/>
    <n v="171.85"/>
    <n v="166.8"/>
    <n v="167.7"/>
    <n v="168.01148265963224"/>
    <n v="25778"/>
    <n v="1765"/>
    <n v="4331000"/>
    <n v="15331"/>
    <n v="59.47"/>
    <n v="5.05"/>
    <n v="-4.1500000000000004"/>
    <x v="1"/>
    <x v="0"/>
  </r>
  <r>
    <x v="24"/>
    <x v="131"/>
    <x v="2"/>
    <n v="171.35"/>
    <n v="172.95"/>
    <n v="169.75"/>
    <n v="170.15"/>
    <n v="170.49049407685641"/>
    <n v="34610"/>
    <n v="1116"/>
    <n v="5900676"/>
    <n v="20652"/>
    <n v="59.67"/>
    <n v="3.2"/>
    <n v="-1.2"/>
    <x v="1"/>
    <x v="0"/>
  </r>
  <r>
    <x v="24"/>
    <x v="132"/>
    <x v="2"/>
    <n v="173.2"/>
    <n v="173.2"/>
    <n v="170.45"/>
    <n v="171.05"/>
    <n v="171.54147045420021"/>
    <n v="52664"/>
    <n v="2571"/>
    <n v="9034060"/>
    <n v="31493"/>
    <n v="59.8"/>
    <n v="2.75"/>
    <n v="-2.15"/>
    <x v="1"/>
    <x v="0"/>
  </r>
  <r>
    <x v="24"/>
    <x v="133"/>
    <x v="2"/>
    <n v="173.25"/>
    <n v="173.25"/>
    <n v="169.2"/>
    <n v="171.05"/>
    <n v="170.63295225849731"/>
    <n v="71552"/>
    <n v="1168"/>
    <n v="12209129"/>
    <n v="41894"/>
    <n v="58.55"/>
    <n v="4.05"/>
    <n v="-2.2000000000000002"/>
    <x v="1"/>
    <x v="0"/>
  </r>
  <r>
    <x v="24"/>
    <x v="134"/>
    <x v="3"/>
    <n v="169.75"/>
    <n v="173.1"/>
    <n v="169.3"/>
    <n v="169.95"/>
    <n v="170.79246374108101"/>
    <n v="107215"/>
    <n v="4386"/>
    <n v="18311514"/>
    <n v="66301"/>
    <n v="61.84"/>
    <n v="3.8"/>
    <n v="0.2"/>
    <x v="0"/>
    <x v="0"/>
  </r>
  <r>
    <x v="24"/>
    <x v="135"/>
    <x v="3"/>
    <n v="169.9"/>
    <n v="171.6"/>
    <n v="169.1"/>
    <n v="170"/>
    <n v="170.43631579818305"/>
    <n v="60431"/>
    <n v="3549"/>
    <n v="10299637"/>
    <n v="33889"/>
    <n v="56.08"/>
    <n v="2.5"/>
    <n v="0.1"/>
    <x v="0"/>
    <x v="0"/>
  </r>
  <r>
    <x v="24"/>
    <x v="136"/>
    <x v="3"/>
    <n v="170"/>
    <n v="173.4"/>
    <n v="168.5"/>
    <n v="169.85"/>
    <n v="170.05324328356184"/>
    <n v="147474"/>
    <n v="1521"/>
    <n v="25078432"/>
    <n v="124786"/>
    <n v="84.62"/>
    <n v="4.9000000000000004"/>
    <n v="-0.15"/>
    <x v="1"/>
    <x v="1"/>
  </r>
  <r>
    <x v="24"/>
    <x v="137"/>
    <x v="3"/>
    <n v="173.95"/>
    <n v="175.2"/>
    <n v="169.05"/>
    <n v="169.95"/>
    <n v="170.34867676640684"/>
    <n v="63632"/>
    <n v="2463"/>
    <n v="10839627"/>
    <n v="37400"/>
    <n v="58.78"/>
    <n v="6.15"/>
    <n v="-4"/>
    <x v="1"/>
    <x v="0"/>
  </r>
  <r>
    <x v="24"/>
    <x v="138"/>
    <x v="3"/>
    <n v="175.1"/>
    <n v="176.85"/>
    <n v="173.4"/>
    <n v="173.95"/>
    <n v="174.77529870241102"/>
    <n v="23351"/>
    <n v="1538"/>
    <n v="4081178"/>
    <n v="9912"/>
    <n v="42.45"/>
    <n v="3.45"/>
    <n v="-1.1499999999999999"/>
    <x v="1"/>
    <x v="0"/>
  </r>
  <r>
    <x v="24"/>
    <x v="139"/>
    <x v="4"/>
    <n v="179.6"/>
    <n v="180.5"/>
    <n v="175.7"/>
    <n v="176.5"/>
    <n v="177.42431907065003"/>
    <n v="432130"/>
    <n v="5778"/>
    <n v="76670371"/>
    <n v="371810"/>
    <n v="86.04"/>
    <n v="4.8"/>
    <n v="-3.1"/>
    <x v="1"/>
    <x v="0"/>
  </r>
  <r>
    <x v="24"/>
    <x v="140"/>
    <x v="4"/>
    <n v="182.85"/>
    <n v="182.85"/>
    <n v="178.9"/>
    <n v="179.3"/>
    <n v="180.48870456752584"/>
    <n v="62813"/>
    <n v="3195"/>
    <n v="11337037"/>
    <n v="37748"/>
    <n v="60.1"/>
    <n v="3.95"/>
    <n v="-3.55"/>
    <x v="1"/>
    <x v="0"/>
  </r>
  <r>
    <x v="24"/>
    <x v="141"/>
    <x v="4"/>
    <n v="178.6"/>
    <n v="182.35"/>
    <n v="175.75"/>
    <n v="181.2"/>
    <n v="178.49336819456929"/>
    <n v="36717"/>
    <n v="1463"/>
    <n v="6553741"/>
    <n v="19174"/>
    <n v="52.22"/>
    <n v="6.6"/>
    <n v="2.6"/>
    <x v="0"/>
    <x v="0"/>
  </r>
  <r>
    <x v="24"/>
    <x v="142"/>
    <x v="4"/>
    <n v="179.55"/>
    <n v="179.95"/>
    <n v="178.1"/>
    <n v="178.45"/>
    <n v="178.61001668692757"/>
    <n v="132439"/>
    <n v="6576"/>
    <n v="23654932"/>
    <n v="89117"/>
    <n v="67.290000000000006"/>
    <n v="1.85"/>
    <n v="-1.1000000000000001"/>
    <x v="1"/>
    <x v="0"/>
  </r>
  <r>
    <x v="24"/>
    <x v="143"/>
    <x v="4"/>
    <n v="182.95"/>
    <n v="182.95"/>
    <n v="179.05"/>
    <n v="179.95"/>
    <n v="180.13079753608929"/>
    <n v="74191"/>
    <n v="4343"/>
    <n v="13364084"/>
    <n v="48347"/>
    <n v="65.17"/>
    <n v="3.9"/>
    <n v="-3"/>
    <x v="1"/>
    <x v="0"/>
  </r>
  <r>
    <x v="24"/>
    <x v="144"/>
    <x v="0"/>
    <n v="183.45"/>
    <n v="183.45"/>
    <n v="179.5"/>
    <n v="180.95"/>
    <n v="181.39513668250024"/>
    <n v="95367"/>
    <n v="5133"/>
    <n v="17299110"/>
    <n v="51252"/>
    <n v="53.74"/>
    <n v="3.95"/>
    <n v="-2.5"/>
    <x v="1"/>
    <x v="0"/>
  </r>
  <r>
    <x v="24"/>
    <x v="145"/>
    <x v="0"/>
    <n v="182.5"/>
    <n v="183.3"/>
    <n v="180.65"/>
    <n v="182.45"/>
    <n v="181.64680291504345"/>
    <n v="81371"/>
    <n v="3451"/>
    <n v="14780782"/>
    <n v="44878"/>
    <n v="55.15"/>
    <n v="2.65"/>
    <n v="-0.05"/>
    <x v="1"/>
    <x v="0"/>
  </r>
  <r>
    <x v="24"/>
    <x v="146"/>
    <x v="0"/>
    <n v="180.35"/>
    <n v="183.35"/>
    <n v="178.95"/>
    <n v="180.95"/>
    <n v="181.62521583319759"/>
    <n v="30695"/>
    <n v="1072"/>
    <n v="5574986"/>
    <n v="17388"/>
    <n v="56.65"/>
    <n v="4.4000000000000004"/>
    <n v="0.6"/>
    <x v="0"/>
    <x v="0"/>
  </r>
  <r>
    <x v="24"/>
    <x v="147"/>
    <x v="0"/>
    <n v="177.35"/>
    <n v="180.2"/>
    <n v="176.45"/>
    <n v="176.95"/>
    <n v="178.46953529556816"/>
    <n v="89218"/>
    <n v="1976"/>
    <n v="15922695"/>
    <n v="62372"/>
    <n v="69.91"/>
    <n v="3.75"/>
    <n v="-0.4"/>
    <x v="1"/>
    <x v="0"/>
  </r>
  <r>
    <x v="24"/>
    <x v="148"/>
    <x v="0"/>
    <n v="181.65"/>
    <n v="181.85"/>
    <n v="174"/>
    <n v="174.65"/>
    <n v="175.09617793425642"/>
    <n v="472624"/>
    <n v="15414"/>
    <n v="82754656"/>
    <n v="399366"/>
    <n v="84.5"/>
    <n v="7.85"/>
    <n v="-7"/>
    <x v="1"/>
    <x v="0"/>
  </r>
  <r>
    <x v="24"/>
    <x v="149"/>
    <x v="0"/>
    <n v="186.45"/>
    <n v="188"/>
    <n v="182.1"/>
    <n v="183"/>
    <n v="183.82339273709414"/>
    <n v="339148"/>
    <n v="11848"/>
    <n v="62343336"/>
    <n v="247218"/>
    <n v="72.89"/>
    <n v="5.9"/>
    <n v="-3.45"/>
    <x v="1"/>
    <x v="0"/>
  </r>
  <r>
    <x v="24"/>
    <x v="150"/>
    <x v="2"/>
    <n v="191.75"/>
    <n v="192.6"/>
    <n v="189.4"/>
    <n v="191.7"/>
    <n v="190.81835159801261"/>
    <n v="141895"/>
    <n v="3819"/>
    <n v="27076170"/>
    <n v="52037"/>
    <n v="36.67"/>
    <n v="3.2"/>
    <n v="-0.05"/>
    <x v="1"/>
    <x v="0"/>
  </r>
  <r>
    <x v="24"/>
    <x v="151"/>
    <x v="2"/>
    <n v="189.1"/>
    <n v="191.35"/>
    <n v="187.55"/>
    <n v="190.6"/>
    <n v="189.53112428980219"/>
    <n v="72339"/>
    <n v="4201"/>
    <n v="13710492"/>
    <n v="42277"/>
    <n v="58.44"/>
    <n v="3.8"/>
    <n v="1.5"/>
    <x v="0"/>
    <x v="0"/>
  </r>
  <r>
    <x v="24"/>
    <x v="152"/>
    <x v="2"/>
    <n v="187.75"/>
    <n v="189.35"/>
    <n v="185.35"/>
    <n v="189.05"/>
    <n v="187.58084528887164"/>
    <n v="23211"/>
    <n v="1033"/>
    <n v="4353939"/>
    <n v="10592"/>
    <n v="45.63"/>
    <n v="4"/>
    <n v="1.3"/>
    <x v="0"/>
    <x v="0"/>
  </r>
  <r>
    <x v="24"/>
    <x v="153"/>
    <x v="2"/>
    <n v="182.1"/>
    <n v="187.7"/>
    <n v="179.7"/>
    <n v="184.2"/>
    <n v="183.40684842511854"/>
    <n v="226271"/>
    <n v="2681"/>
    <n v="41499651"/>
    <n v="167018"/>
    <n v="73.81"/>
    <n v="8"/>
    <n v="2.1"/>
    <x v="0"/>
    <x v="0"/>
  </r>
  <r>
    <x v="24"/>
    <x v="154"/>
    <x v="2"/>
    <n v="189.4"/>
    <n v="189.4"/>
    <n v="181.5"/>
    <n v="181.9"/>
    <n v="182.87675211159168"/>
    <n v="176644"/>
    <n v="11665"/>
    <n v="32304081"/>
    <n v="112037"/>
    <n v="63.43"/>
    <n v="7.9"/>
    <n v="-7.5"/>
    <x v="1"/>
    <x v="0"/>
  </r>
  <r>
    <x v="24"/>
    <x v="155"/>
    <x v="3"/>
    <n v="190.55"/>
    <n v="192"/>
    <n v="186.25"/>
    <n v="187.4"/>
    <n v="188.50198685553747"/>
    <n v="118529"/>
    <n v="6956"/>
    <n v="22342952"/>
    <n v="83008"/>
    <n v="70.03"/>
    <n v="5.75"/>
    <n v="-3.15"/>
    <x v="1"/>
    <x v="0"/>
  </r>
  <r>
    <x v="24"/>
    <x v="156"/>
    <x v="3"/>
    <n v="191.6"/>
    <n v="191.6"/>
    <n v="186.75"/>
    <n v="188.35"/>
    <n v="189.18384494445732"/>
    <n v="77598"/>
    <n v="3496"/>
    <n v="14680288"/>
    <n v="31199"/>
    <n v="40.21"/>
    <n v="4.8499999999999996"/>
    <n v="-3.25"/>
    <x v="1"/>
    <x v="0"/>
  </r>
  <r>
    <x v="24"/>
    <x v="157"/>
    <x v="3"/>
    <n v="194.9"/>
    <n v="194.9"/>
    <n v="185.75"/>
    <n v="188.5"/>
    <n v="188.06458667444232"/>
    <n v="34295"/>
    <n v="2006"/>
    <n v="6449675"/>
    <n v="15467"/>
    <n v="45.1"/>
    <n v="9.15"/>
    <n v="-6.4"/>
    <x v="1"/>
    <x v="0"/>
  </r>
  <r>
    <x v="24"/>
    <x v="158"/>
    <x v="3"/>
    <n v="191.05"/>
    <n v="195.95"/>
    <n v="190.4"/>
    <n v="191.1"/>
    <n v="193.05474213404088"/>
    <n v="93091"/>
    <n v="3764"/>
    <n v="17971659"/>
    <n v="40295"/>
    <n v="43.29"/>
    <n v="5.55"/>
    <n v="0.05"/>
    <x v="0"/>
    <x v="0"/>
  </r>
  <r>
    <x v="24"/>
    <x v="159"/>
    <x v="3"/>
    <n v="189.55"/>
    <n v="192.95"/>
    <n v="187.5"/>
    <n v="192.3"/>
    <n v="190.43170563735939"/>
    <n v="91479"/>
    <n v="4706"/>
    <n v="17420502"/>
    <n v="43960"/>
    <n v="48.05"/>
    <n v="5.45"/>
    <n v="2.75"/>
    <x v="0"/>
    <x v="0"/>
  </r>
  <r>
    <x v="24"/>
    <x v="160"/>
    <x v="4"/>
    <n v="191.7"/>
    <n v="191.7"/>
    <n v="187.7"/>
    <n v="188.2"/>
    <n v="189.411320408818"/>
    <n v="109095"/>
    <n v="7464"/>
    <n v="20663828"/>
    <n v="65429"/>
    <n v="59.97"/>
    <n v="4"/>
    <n v="-3.5"/>
    <x v="1"/>
    <x v="0"/>
  </r>
  <r>
    <x v="24"/>
    <x v="161"/>
    <x v="4"/>
    <n v="190.85"/>
    <n v="192.95"/>
    <n v="189.65"/>
    <n v="190.3"/>
    <n v="191.05252212861257"/>
    <n v="37508"/>
    <n v="1664"/>
    <n v="7165998"/>
    <n v="14537"/>
    <n v="38.76"/>
    <n v="3.3"/>
    <n v="-0.55000000000000004"/>
    <x v="1"/>
    <x v="0"/>
  </r>
  <r>
    <x v="24"/>
    <x v="162"/>
    <x v="4"/>
    <n v="193.95"/>
    <n v="193.95"/>
    <n v="187"/>
    <n v="187.45"/>
    <n v="188.51975227470359"/>
    <n v="235745"/>
    <n v="8153"/>
    <n v="44442589"/>
    <n v="182228"/>
    <n v="77.3"/>
    <n v="6.95"/>
    <n v="-6.5"/>
    <x v="1"/>
    <x v="0"/>
  </r>
  <r>
    <x v="24"/>
    <x v="163"/>
    <x v="4"/>
    <n v="192.95"/>
    <n v="193.25"/>
    <n v="189.15"/>
    <n v="191.45"/>
    <n v="191.27413456325885"/>
    <n v="116213"/>
    <n v="8743"/>
    <n v="22228541"/>
    <n v="66297"/>
    <n v="57.05"/>
    <n v="4.0999999999999996"/>
    <n v="-1.5"/>
    <x v="1"/>
    <x v="0"/>
  </r>
  <r>
    <x v="24"/>
    <x v="164"/>
    <x v="4"/>
    <n v="197"/>
    <n v="197.9"/>
    <n v="187.7"/>
    <n v="189.3"/>
    <n v="193.12060922834823"/>
    <n v="53379"/>
    <n v="2845"/>
    <n v="10308585"/>
    <n v="27672"/>
    <n v="51.84"/>
    <n v="10.199999999999999"/>
    <n v="-7.7"/>
    <x v="1"/>
    <x v="0"/>
  </r>
  <r>
    <x v="24"/>
    <x v="165"/>
    <x v="0"/>
    <n v="201.95"/>
    <n v="201.95"/>
    <n v="196.25"/>
    <n v="197.4"/>
    <n v="198.68873421944954"/>
    <n v="128877"/>
    <n v="7388"/>
    <n v="25606408"/>
    <n v="69790"/>
    <n v="54.15"/>
    <n v="5.7"/>
    <n v="-4.55"/>
    <x v="1"/>
    <x v="0"/>
  </r>
  <r>
    <x v="24"/>
    <x v="166"/>
    <x v="0"/>
    <n v="202.35"/>
    <n v="204.7"/>
    <n v="200.35"/>
    <n v="200.8"/>
    <n v="201.6686234364503"/>
    <n v="62518"/>
    <n v="4112"/>
    <n v="12607919"/>
    <n v="34620"/>
    <n v="55.38"/>
    <n v="4.3499999999999996"/>
    <n v="-1.55"/>
    <x v="1"/>
    <x v="0"/>
  </r>
  <r>
    <x v="24"/>
    <x v="167"/>
    <x v="0"/>
    <n v="206.45"/>
    <n v="206.75"/>
    <n v="201.6"/>
    <n v="202.35"/>
    <n v="203.43993735870384"/>
    <n v="84928"/>
    <n v="4641"/>
    <n v="17277747"/>
    <n v="44273"/>
    <n v="52.13"/>
    <n v="5.15"/>
    <n v="-4.0999999999999996"/>
    <x v="1"/>
    <x v="0"/>
  </r>
  <r>
    <x v="24"/>
    <x v="168"/>
    <x v="0"/>
    <n v="207.5"/>
    <n v="207.85"/>
    <n v="203.5"/>
    <n v="204.6"/>
    <n v="204.86890948483389"/>
    <n v="83080"/>
    <n v="4643"/>
    <n v="17020509"/>
    <n v="42587"/>
    <n v="51.26"/>
    <n v="4.3499999999999996"/>
    <n v="-2.9"/>
    <x v="1"/>
    <x v="0"/>
  </r>
  <r>
    <x v="24"/>
    <x v="169"/>
    <x v="0"/>
    <n v="212.05"/>
    <n v="213.4"/>
    <n v="202.75"/>
    <n v="206.7"/>
    <n v="205.96390552495944"/>
    <n v="124562"/>
    <n v="7208"/>
    <n v="25655276"/>
    <n v="67686"/>
    <n v="54.34"/>
    <n v="10.65"/>
    <n v="-5.35"/>
    <x v="1"/>
    <x v="0"/>
  </r>
  <r>
    <x v="24"/>
    <x v="170"/>
    <x v="1"/>
    <n v="215.45"/>
    <n v="215.5"/>
    <n v="210.3"/>
    <n v="211.35"/>
    <n v="212.44202872205054"/>
    <n v="27505"/>
    <n v="900"/>
    <n v="5843218"/>
    <n v="12252"/>
    <n v="44.54"/>
    <n v="5.2"/>
    <n v="-4.0999999999999996"/>
    <x v="1"/>
    <x v="0"/>
  </r>
  <r>
    <x v="24"/>
    <x v="171"/>
    <x v="1"/>
    <n v="215.95"/>
    <n v="215.95"/>
    <n v="208.2"/>
    <n v="213.4"/>
    <n v="211.35058381694964"/>
    <n v="129407"/>
    <n v="2313"/>
    <n v="27350245"/>
    <n v="99679"/>
    <n v="77.03"/>
    <n v="7.75"/>
    <n v="-2.5499999999999998"/>
    <x v="1"/>
    <x v="0"/>
  </r>
  <r>
    <x v="24"/>
    <x v="172"/>
    <x v="1"/>
    <n v="213.05"/>
    <n v="215.95"/>
    <n v="210.75"/>
    <n v="212.35"/>
    <n v="212.34382825542571"/>
    <n v="38336"/>
    <n v="1545"/>
    <n v="8140413"/>
    <n v="13919"/>
    <n v="36.31"/>
    <n v="5.2"/>
    <n v="-0.7"/>
    <x v="1"/>
    <x v="0"/>
  </r>
  <r>
    <x v="24"/>
    <x v="173"/>
    <x v="2"/>
    <n v="209"/>
    <n v="215.05"/>
    <n v="209"/>
    <n v="214.3"/>
    <n v="212.13204989154013"/>
    <n v="70072"/>
    <n v="2355"/>
    <n v="14864517"/>
    <n v="26542"/>
    <n v="37.880000000000003"/>
    <n v="6.05"/>
    <n v="5.3"/>
    <x v="0"/>
    <x v="0"/>
  </r>
  <r>
    <x v="24"/>
    <x v="174"/>
    <x v="2"/>
    <n v="214.5"/>
    <n v="215.25"/>
    <n v="211.3"/>
    <n v="212.05"/>
    <n v="213.39271165566677"/>
    <n v="31667"/>
    <n v="1135"/>
    <n v="6757507"/>
    <n v="14660"/>
    <n v="46.29"/>
    <n v="3.95"/>
    <n v="-2.4500000000000002"/>
    <x v="1"/>
    <x v="0"/>
  </r>
  <r>
    <x v="24"/>
    <x v="175"/>
    <x v="3"/>
    <n v="211.8"/>
    <n v="215.6"/>
    <n v="211.35"/>
    <n v="214.45"/>
    <n v="213.80294587400178"/>
    <n v="56350"/>
    <n v="1697"/>
    <n v="12047796"/>
    <n v="34061"/>
    <n v="60.45"/>
    <n v="4.25"/>
    <n v="2.65"/>
    <x v="0"/>
    <x v="0"/>
  </r>
  <r>
    <x v="24"/>
    <x v="176"/>
    <x v="3"/>
    <n v="211.4"/>
    <n v="212.95"/>
    <n v="208.15"/>
    <n v="210.85"/>
    <n v="210.78217821782178"/>
    <n v="65751"/>
    <n v="2532"/>
    <n v="13859139"/>
    <n v="28905"/>
    <n v="43.96"/>
    <n v="4.8"/>
    <n v="-0.55000000000000004"/>
    <x v="1"/>
    <x v="0"/>
  </r>
  <r>
    <x v="24"/>
    <x v="177"/>
    <x v="3"/>
    <n v="209"/>
    <n v="212.6"/>
    <n v="208"/>
    <n v="211.4"/>
    <n v="210.30741478447143"/>
    <n v="53218"/>
    <n v="1626"/>
    <n v="11192140"/>
    <n v="34354"/>
    <n v="64.55"/>
    <n v="4.5999999999999996"/>
    <n v="2.4"/>
    <x v="0"/>
    <x v="0"/>
  </r>
  <r>
    <x v="24"/>
    <x v="178"/>
    <x v="3"/>
    <n v="212.6"/>
    <n v="212.6"/>
    <n v="207.1"/>
    <n v="208"/>
    <n v="207.94227326592875"/>
    <n v="79322"/>
    <n v="1835"/>
    <n v="16494397"/>
    <n v="56119"/>
    <n v="70.75"/>
    <n v="5.5"/>
    <n v="-4.5999999999999996"/>
    <x v="1"/>
    <x v="0"/>
  </r>
  <r>
    <x v="24"/>
    <x v="179"/>
    <x v="4"/>
    <n v="213.25"/>
    <n v="213.8"/>
    <n v="207.65"/>
    <n v="208.4"/>
    <n v="209.95465244183708"/>
    <n v="84547"/>
    <n v="5094"/>
    <n v="17751036"/>
    <n v="44242"/>
    <n v="52.33"/>
    <n v="6.15"/>
    <n v="-4.8499999999999996"/>
    <x v="1"/>
    <x v="0"/>
  </r>
  <r>
    <x v="24"/>
    <x v="180"/>
    <x v="4"/>
    <n v="214.2"/>
    <n v="216.25"/>
    <n v="211"/>
    <n v="213"/>
    <n v="213.72710955554061"/>
    <n v="44571"/>
    <n v="1152"/>
    <n v="9526031"/>
    <n v="15706"/>
    <n v="35.24"/>
    <n v="5.25"/>
    <n v="-1.2"/>
    <x v="1"/>
    <x v="0"/>
  </r>
  <r>
    <x v="24"/>
    <x v="181"/>
    <x v="4"/>
    <n v="218.2"/>
    <n v="219.3"/>
    <n v="214.25"/>
    <n v="216.05"/>
    <n v="216.40372380239521"/>
    <n v="32064"/>
    <n v="971"/>
    <n v="6938769"/>
    <n v="13648"/>
    <n v="42.56"/>
    <n v="5.05"/>
    <n v="-2.15"/>
    <x v="1"/>
    <x v="0"/>
  </r>
  <r>
    <x v="24"/>
    <x v="182"/>
    <x v="4"/>
    <n v="224.6"/>
    <n v="224.6"/>
    <n v="218.3"/>
    <n v="218.55"/>
    <n v="220.21278607632084"/>
    <n v="552038"/>
    <n v="914"/>
    <n v="121565826"/>
    <n v="535413"/>
    <n v="96.99"/>
    <n v="6.3"/>
    <n v="-6.05"/>
    <x v="1"/>
    <x v="1"/>
  </r>
  <r>
    <x v="24"/>
    <x v="183"/>
    <x v="4"/>
    <n v="223.1"/>
    <n v="225.35"/>
    <n v="222.05"/>
    <n v="223.75"/>
    <n v="223.58196238314409"/>
    <n v="62791"/>
    <n v="1728"/>
    <n v="14038935"/>
    <n v="23270"/>
    <n v="37.06"/>
    <n v="3.3"/>
    <n v="0.65"/>
    <x v="0"/>
    <x v="0"/>
  </r>
  <r>
    <x v="24"/>
    <x v="184"/>
    <x v="0"/>
    <n v="226"/>
    <n v="226"/>
    <n v="218.95"/>
    <n v="223.2"/>
    <n v="222.59650303546411"/>
    <n v="291224"/>
    <n v="1313"/>
    <n v="64825444"/>
    <n v="254474"/>
    <n v="87.38"/>
    <n v="7.05"/>
    <n v="-2.8"/>
    <x v="1"/>
    <x v="1"/>
  </r>
  <r>
    <x v="24"/>
    <x v="185"/>
    <x v="0"/>
    <n v="229.95"/>
    <n v="229.95"/>
    <n v="224.65"/>
    <n v="226.55"/>
    <n v="227.56966127904761"/>
    <n v="47207"/>
    <n v="1029"/>
    <n v="10742881"/>
    <n v="12897"/>
    <n v="27.32"/>
    <n v="5.3"/>
    <n v="-3.4"/>
    <x v="1"/>
    <x v="0"/>
  </r>
  <r>
    <x v="24"/>
    <x v="186"/>
    <x v="0"/>
    <n v="221.3"/>
    <n v="231.2"/>
    <n v="220.05"/>
    <n v="227.15"/>
    <n v="227.1360453955169"/>
    <n v="247954"/>
    <n v="3043"/>
    <n v="56319291"/>
    <n v="63181"/>
    <n v="25.48"/>
    <n v="11.15"/>
    <n v="5.85"/>
    <x v="0"/>
    <x v="0"/>
  </r>
  <r>
    <x v="24"/>
    <x v="187"/>
    <x v="0"/>
    <n v="222.9"/>
    <n v="222.9"/>
    <n v="218.35"/>
    <n v="219.1"/>
    <n v="220.43211910427726"/>
    <n v="49167"/>
    <n v="941"/>
    <n v="10837986"/>
    <n v="23468"/>
    <n v="47.73"/>
    <n v="4.55"/>
    <n v="-3.8"/>
    <x v="1"/>
    <x v="0"/>
  </r>
  <r>
    <x v="24"/>
    <x v="188"/>
    <x v="0"/>
    <n v="220.25"/>
    <n v="221.2"/>
    <n v="218"/>
    <n v="220"/>
    <n v="219.73587687532333"/>
    <n v="38660"/>
    <n v="841"/>
    <n v="8494989"/>
    <n v="17696"/>
    <n v="45.77"/>
    <n v="3.2"/>
    <n v="-0.25"/>
    <x v="1"/>
    <x v="0"/>
  </r>
  <r>
    <x v="24"/>
    <x v="189"/>
    <x v="1"/>
    <n v="219.15"/>
    <n v="222.2"/>
    <n v="218.4"/>
    <n v="219.8"/>
    <n v="220.15951524408626"/>
    <n v="49757"/>
    <n v="1079"/>
    <n v="10954477"/>
    <n v="21993"/>
    <n v="44.2"/>
    <n v="3.8"/>
    <n v="0.65"/>
    <x v="0"/>
    <x v="0"/>
  </r>
  <r>
    <x v="24"/>
    <x v="190"/>
    <x v="1"/>
    <n v="219.8"/>
    <n v="221.95"/>
    <n v="217.2"/>
    <n v="218.8"/>
    <n v="219.04691591627105"/>
    <n v="59191"/>
    <n v="1808"/>
    <n v="12965606"/>
    <n v="29793"/>
    <n v="50.33"/>
    <n v="4.75"/>
    <n v="-1"/>
    <x v="1"/>
    <x v="0"/>
  </r>
  <r>
    <x v="24"/>
    <x v="191"/>
    <x v="1"/>
    <n v="218.45"/>
    <n v="220"/>
    <n v="215.75"/>
    <n v="218.2"/>
    <n v="217.88014468131749"/>
    <n v="72988"/>
    <n v="2027"/>
    <n v="15902636"/>
    <n v="44001"/>
    <n v="60.29"/>
    <n v="4.25"/>
    <n v="-0.25"/>
    <x v="1"/>
    <x v="0"/>
  </r>
  <r>
    <x v="24"/>
    <x v="192"/>
    <x v="1"/>
    <n v="210.55"/>
    <n v="219"/>
    <n v="210.55"/>
    <n v="217.75"/>
    <n v="215.57636019674612"/>
    <n v="66075"/>
    <n v="1567"/>
    <n v="14244208"/>
    <n v="18535"/>
    <n v="28.05"/>
    <n v="8.4499999999999993"/>
    <n v="7.2"/>
    <x v="0"/>
    <x v="0"/>
  </r>
  <r>
    <x v="24"/>
    <x v="193"/>
    <x v="1"/>
    <n v="212.95"/>
    <n v="213"/>
    <n v="209.6"/>
    <n v="210.05"/>
    <n v="210.7080408357665"/>
    <n v="48291"/>
    <n v="1191"/>
    <n v="10175302"/>
    <n v="30208"/>
    <n v="62.55"/>
    <n v="3.4"/>
    <n v="-2.9"/>
    <x v="1"/>
    <x v="0"/>
  </r>
  <r>
    <x v="24"/>
    <x v="194"/>
    <x v="2"/>
    <n v="210.85"/>
    <n v="212.35"/>
    <n v="209.5"/>
    <n v="211.9"/>
    <n v="210.40085684103448"/>
    <n v="204472"/>
    <n v="1815"/>
    <n v="43021084"/>
    <n v="167000"/>
    <n v="81.67"/>
    <n v="2.85"/>
    <n v="1.05"/>
    <x v="0"/>
    <x v="1"/>
  </r>
  <r>
    <x v="24"/>
    <x v="195"/>
    <x v="2"/>
    <n v="210.95"/>
    <n v="212.75"/>
    <n v="207.5"/>
    <n v="209.15"/>
    <n v="209.91308928942033"/>
    <n v="62639"/>
    <n v="1856"/>
    <n v="13148746"/>
    <n v="22963"/>
    <n v="36.659999999999997"/>
    <n v="5.25"/>
    <n v="-1.8"/>
    <x v="1"/>
    <x v="0"/>
  </r>
  <r>
    <x v="24"/>
    <x v="196"/>
    <x v="2"/>
    <n v="208.1"/>
    <n v="209.6"/>
    <n v="205.15"/>
    <n v="209.15"/>
    <n v="207.6666570993944"/>
    <n v="34841"/>
    <n v="801"/>
    <n v="7235314"/>
    <n v="15657"/>
    <n v="44.94"/>
    <n v="4.45"/>
    <n v="1.05"/>
    <x v="0"/>
    <x v="0"/>
  </r>
  <r>
    <x v="24"/>
    <x v="197"/>
    <x v="2"/>
    <n v="208.25"/>
    <n v="211"/>
    <n v="204.9"/>
    <n v="205.15"/>
    <n v="207.50583959608855"/>
    <n v="275704"/>
    <n v="6142"/>
    <n v="57210190"/>
    <n v="219004"/>
    <n v="79.430000000000007"/>
    <n v="6.1"/>
    <n v="-3.1"/>
    <x v="1"/>
    <x v="0"/>
  </r>
  <r>
    <x v="24"/>
    <x v="198"/>
    <x v="2"/>
    <n v="202.4"/>
    <n v="208.2"/>
    <n v="202.4"/>
    <n v="207.55"/>
    <n v="205.01728267146788"/>
    <n v="117748"/>
    <n v="2597"/>
    <n v="24140375"/>
    <n v="62376"/>
    <n v="52.97"/>
    <n v="5.8"/>
    <n v="5.15"/>
    <x v="0"/>
    <x v="0"/>
  </r>
  <r>
    <x v="24"/>
    <x v="199"/>
    <x v="3"/>
    <n v="202.95"/>
    <n v="202.95"/>
    <n v="199.2"/>
    <n v="199.95"/>
    <n v="200.50705916169284"/>
    <n v="59143"/>
    <n v="1214"/>
    <n v="11858589"/>
    <n v="32604"/>
    <n v="55.13"/>
    <n v="3.75"/>
    <n v="-3"/>
    <x v="1"/>
    <x v="0"/>
  </r>
  <r>
    <x v="24"/>
    <x v="200"/>
    <x v="3"/>
    <n v="200.8"/>
    <n v="201.65"/>
    <n v="197.8"/>
    <n v="199.9"/>
    <n v="199.31132925267522"/>
    <n v="184284"/>
    <n v="6440"/>
    <n v="36729889"/>
    <n v="115315"/>
    <n v="62.57"/>
    <n v="3.85"/>
    <n v="-0.9"/>
    <x v="1"/>
    <x v="0"/>
  </r>
  <r>
    <x v="24"/>
    <x v="201"/>
    <x v="3"/>
    <n v="207.05"/>
    <n v="207.05"/>
    <n v="199.55"/>
    <n v="200.8"/>
    <n v="203.04199514053201"/>
    <n v="94249"/>
    <n v="4986"/>
    <n v="19136505"/>
    <n v="53228"/>
    <n v="56.48"/>
    <n v="7.5"/>
    <n v="-6.25"/>
    <x v="1"/>
    <x v="0"/>
  </r>
  <r>
    <x v="24"/>
    <x v="202"/>
    <x v="3"/>
    <n v="204.65"/>
    <n v="206.25"/>
    <n v="202.25"/>
    <n v="203"/>
    <n v="203.65368389955688"/>
    <n v="84625"/>
    <n v="4127"/>
    <n v="17234193"/>
    <n v="38275"/>
    <n v="45.23"/>
    <n v="4"/>
    <n v="-1.65"/>
    <x v="1"/>
    <x v="0"/>
  </r>
  <r>
    <x v="24"/>
    <x v="203"/>
    <x v="4"/>
    <n v="205.6"/>
    <n v="208.95"/>
    <n v="204.15"/>
    <n v="204.7"/>
    <n v="205.79559835573414"/>
    <n v="43302"/>
    <n v="1104"/>
    <n v="8911361"/>
    <n v="15617"/>
    <n v="36.07"/>
    <n v="4.8"/>
    <n v="-0.9"/>
    <x v="1"/>
    <x v="0"/>
  </r>
  <r>
    <x v="24"/>
    <x v="204"/>
    <x v="4"/>
    <n v="210"/>
    <n v="212.2"/>
    <n v="204.8"/>
    <n v="205.1"/>
    <n v="206.55014861125346"/>
    <n v="48785"/>
    <n v="2422"/>
    <n v="10076549"/>
    <n v="31282"/>
    <n v="64.12"/>
    <n v="7.4"/>
    <n v="-4.9000000000000004"/>
    <x v="1"/>
    <x v="0"/>
  </r>
  <r>
    <x v="24"/>
    <x v="205"/>
    <x v="4"/>
    <n v="213"/>
    <n v="215.8"/>
    <n v="211"/>
    <n v="211.35"/>
    <n v="212.58235006010952"/>
    <n v="44918"/>
    <n v="2184"/>
    <n v="9548774"/>
    <n v="20465"/>
    <n v="45.56"/>
    <n v="4.8"/>
    <n v="-1.65"/>
    <x v="1"/>
    <x v="0"/>
  </r>
  <r>
    <x v="24"/>
    <x v="206"/>
    <x v="4"/>
    <n v="217.35"/>
    <n v="217.35"/>
    <n v="211.5"/>
    <n v="212.35"/>
    <n v="213.92592056431448"/>
    <n v="75986"/>
    <n v="2691"/>
    <n v="16255375"/>
    <n v="47343"/>
    <n v="62.3"/>
    <n v="5.85"/>
    <n v="-5"/>
    <x v="1"/>
    <x v="0"/>
  </r>
  <r>
    <x v="24"/>
    <x v="207"/>
    <x v="0"/>
    <n v="219"/>
    <n v="220.45"/>
    <n v="214.15"/>
    <n v="215.35"/>
    <n v="217.37461121478717"/>
    <n v="45012"/>
    <n v="2116"/>
    <n v="9784466"/>
    <n v="18812"/>
    <n v="41.79"/>
    <n v="6.3"/>
    <n v="-3.65"/>
    <x v="1"/>
    <x v="0"/>
  </r>
  <r>
    <x v="24"/>
    <x v="208"/>
    <x v="0"/>
    <n v="222.65"/>
    <n v="222.65"/>
    <n v="218.7"/>
    <n v="219.4"/>
    <n v="220.02654924145025"/>
    <n v="31112"/>
    <n v="671"/>
    <n v="6845466"/>
    <n v="9277"/>
    <n v="29.82"/>
    <n v="3.95"/>
    <n v="-3.25"/>
    <x v="1"/>
    <x v="0"/>
  </r>
  <r>
    <x v="24"/>
    <x v="209"/>
    <x v="0"/>
    <n v="221.95"/>
    <n v="221.95"/>
    <n v="217.05"/>
    <n v="218.65"/>
    <n v="219.12309722481405"/>
    <n v="300088"/>
    <n v="1714"/>
    <n v="65756212"/>
    <n v="269260"/>
    <n v="89.73"/>
    <n v="4.9000000000000004"/>
    <n v="-3.3"/>
    <x v="1"/>
    <x v="1"/>
  </r>
  <r>
    <x v="24"/>
    <x v="210"/>
    <x v="0"/>
    <n v="216.85"/>
    <n v="219.25"/>
    <n v="215.15"/>
    <n v="218.75"/>
    <n v="217.68735432919195"/>
    <n v="51915"/>
    <n v="802"/>
    <n v="11301239"/>
    <n v="14562"/>
    <n v="28.05"/>
    <n v="4.0999999999999996"/>
    <n v="1.9"/>
    <x v="0"/>
    <x v="0"/>
  </r>
  <r>
    <x v="24"/>
    <x v="211"/>
    <x v="0"/>
    <n v="219.9"/>
    <n v="220"/>
    <n v="212.05"/>
    <n v="215.35"/>
    <n v="215.33645691739542"/>
    <n v="83131"/>
    <n v="3293"/>
    <n v="17901135"/>
    <n v="46611"/>
    <n v="56.07"/>
    <n v="7.95"/>
    <n v="-4.55"/>
    <x v="1"/>
    <x v="0"/>
  </r>
  <r>
    <x v="24"/>
    <x v="212"/>
    <x v="1"/>
    <n v="218"/>
    <n v="219.95"/>
    <n v="217.9"/>
    <n v="219"/>
    <n v="219.0226264418811"/>
    <n v="6762"/>
    <n v="469"/>
    <n v="1481031"/>
    <n v="4839"/>
    <n v="71.56"/>
    <n v="2.0499999999999998"/>
    <n v="1"/>
    <x v="0"/>
    <x v="0"/>
  </r>
  <r>
    <x v="24"/>
    <x v="213"/>
    <x v="2"/>
    <n v="217.35"/>
    <n v="217.9"/>
    <n v="212.3"/>
    <n v="216.95"/>
    <n v="215.11088102409639"/>
    <n v="84992"/>
    <n v="2033"/>
    <n v="18282704"/>
    <n v="40031"/>
    <n v="47.1"/>
    <n v="5.6"/>
    <n v="-0.4"/>
    <x v="1"/>
    <x v="0"/>
  </r>
  <r>
    <x v="24"/>
    <x v="214"/>
    <x v="2"/>
    <n v="206.25"/>
    <n v="214.55"/>
    <n v="206"/>
    <n v="213.1"/>
    <n v="212.3924126470954"/>
    <n v="88463"/>
    <n v="2643"/>
    <n v="18788870"/>
    <n v="35814"/>
    <n v="40.479999999999997"/>
    <n v="8.5500000000000007"/>
    <n v="6.85"/>
    <x v="0"/>
    <x v="0"/>
  </r>
  <r>
    <x v="24"/>
    <x v="215"/>
    <x v="2"/>
    <n v="204.25"/>
    <n v="208.15"/>
    <n v="200.35"/>
    <n v="206.85"/>
    <n v="203.76416259015511"/>
    <n v="107731"/>
    <n v="3992"/>
    <n v="21951717"/>
    <n v="49444"/>
    <n v="45.9"/>
    <n v="7.8"/>
    <n v="2.6"/>
    <x v="0"/>
    <x v="0"/>
  </r>
  <r>
    <x v="24"/>
    <x v="216"/>
    <x v="2"/>
    <n v="203"/>
    <n v="204"/>
    <n v="200.4"/>
    <n v="201"/>
    <n v="202.07987988366884"/>
    <n v="158513"/>
    <n v="6570"/>
    <n v="32032288"/>
    <n v="83222"/>
    <n v="52.5"/>
    <n v="3.6"/>
    <n v="-2"/>
    <x v="1"/>
    <x v="0"/>
  </r>
  <r>
    <x v="24"/>
    <x v="217"/>
    <x v="3"/>
    <n v="209.95"/>
    <n v="210.95"/>
    <n v="201.35"/>
    <n v="202.45"/>
    <n v="203.5174049432627"/>
    <n v="224103"/>
    <n v="11088"/>
    <n v="45608861"/>
    <n v="120455"/>
    <n v="53.75"/>
    <n v="9.6"/>
    <n v="-7.5"/>
    <x v="1"/>
    <x v="0"/>
  </r>
  <r>
    <x v="24"/>
    <x v="218"/>
    <x v="3"/>
    <n v="213.95"/>
    <n v="213.95"/>
    <n v="206.9"/>
    <n v="208.85"/>
    <n v="208.5736153514373"/>
    <n v="118243"/>
    <n v="2422"/>
    <n v="24662370"/>
    <n v="49873"/>
    <n v="42.18"/>
    <n v="7.05"/>
    <n v="-5.0999999999999996"/>
    <x v="1"/>
    <x v="0"/>
  </r>
  <r>
    <x v="24"/>
    <x v="219"/>
    <x v="3"/>
    <n v="216.95"/>
    <n v="216.95"/>
    <n v="209.1"/>
    <n v="213.95"/>
    <n v="213.24442181843497"/>
    <n v="114912"/>
    <n v="5357"/>
    <n v="24504343"/>
    <n v="49657"/>
    <n v="43.21"/>
    <n v="7.85"/>
    <n v="-3"/>
    <x v="1"/>
    <x v="0"/>
  </r>
  <r>
    <x v="24"/>
    <x v="220"/>
    <x v="3"/>
    <n v="219.45"/>
    <n v="219.45"/>
    <n v="211.2"/>
    <n v="214.1"/>
    <n v="213.77977004100669"/>
    <n v="124370"/>
    <n v="6678"/>
    <n v="26587790"/>
    <n v="63511"/>
    <n v="51.07"/>
    <n v="8.25"/>
    <n v="-5.35"/>
    <x v="1"/>
    <x v="0"/>
  </r>
  <r>
    <x v="24"/>
    <x v="221"/>
    <x v="3"/>
    <n v="222.55"/>
    <n v="224.05"/>
    <n v="216.4"/>
    <n v="216.9"/>
    <n v="218.35838672745896"/>
    <n v="149361"/>
    <n v="6569"/>
    <n v="32614227"/>
    <n v="97213"/>
    <n v="65.09"/>
    <n v="7.65"/>
    <n v="-5.65"/>
    <x v="1"/>
    <x v="0"/>
  </r>
  <r>
    <x v="24"/>
    <x v="222"/>
    <x v="4"/>
    <n v="227.65"/>
    <n v="227.65"/>
    <n v="222"/>
    <n v="222.5"/>
    <n v="223.25672089362021"/>
    <n v="66695"/>
    <n v="1440"/>
    <n v="14890107"/>
    <n v="32641"/>
    <n v="48.94"/>
    <n v="5.65"/>
    <n v="-5.15"/>
    <x v="1"/>
    <x v="0"/>
  </r>
  <r>
    <x v="24"/>
    <x v="223"/>
    <x v="4"/>
    <n v="230.95"/>
    <n v="230.95"/>
    <n v="226"/>
    <n v="227.65"/>
    <n v="227.24528125874562"/>
    <n v="32159"/>
    <n v="749"/>
    <n v="7307981"/>
    <n v="12931"/>
    <n v="40.21"/>
    <n v="4.95"/>
    <n v="-3.3"/>
    <x v="1"/>
    <x v="0"/>
  </r>
  <r>
    <x v="24"/>
    <x v="224"/>
    <x v="4"/>
    <n v="227"/>
    <n v="231.75"/>
    <n v="224.1"/>
    <n v="229.75"/>
    <n v="227.4502647672366"/>
    <n v="56087"/>
    <n v="1306"/>
    <n v="12757003"/>
    <n v="24218"/>
    <n v="43.18"/>
    <n v="7.65"/>
    <n v="2.75"/>
    <x v="0"/>
    <x v="0"/>
  </r>
  <r>
    <x v="24"/>
    <x v="225"/>
    <x v="4"/>
    <n v="229"/>
    <n v="229"/>
    <n v="224.9"/>
    <n v="226.65"/>
    <n v="226.05989311025908"/>
    <n v="86070"/>
    <n v="2166"/>
    <n v="19456975"/>
    <n v="50766"/>
    <n v="58.98"/>
    <n v="4.0999999999999996"/>
    <n v="-2.35"/>
    <x v="1"/>
    <x v="0"/>
  </r>
  <r>
    <x v="24"/>
    <x v="226"/>
    <x v="4"/>
    <n v="229.6"/>
    <n v="230"/>
    <n v="226"/>
    <n v="226.9"/>
    <n v="227.31538558111799"/>
    <n v="63722"/>
    <n v="900"/>
    <n v="14484991"/>
    <n v="35419"/>
    <n v="55.58"/>
    <n v="4"/>
    <n v="-2.7"/>
    <x v="1"/>
    <x v="0"/>
  </r>
  <r>
    <x v="24"/>
    <x v="227"/>
    <x v="0"/>
    <n v="228.95"/>
    <n v="229.75"/>
    <n v="226.5"/>
    <n v="228.15"/>
    <n v="228.32697266632286"/>
    <n v="17451"/>
    <n v="609"/>
    <n v="3984534"/>
    <n v="6987"/>
    <n v="40.04"/>
    <n v="3.25"/>
    <n v="-0.8"/>
    <x v="1"/>
    <x v="0"/>
  </r>
  <r>
    <x v="24"/>
    <x v="228"/>
    <x v="0"/>
    <n v="229.2"/>
    <n v="229.8"/>
    <n v="225.05"/>
    <n v="227.45"/>
    <n v="226.93820754716981"/>
    <n v="12720"/>
    <n v="612"/>
    <n v="2886654"/>
    <n v="7448"/>
    <n v="58.55"/>
    <n v="4.75"/>
    <n v="-1.75"/>
    <x v="1"/>
    <x v="0"/>
  </r>
  <r>
    <x v="24"/>
    <x v="229"/>
    <x v="0"/>
    <n v="225"/>
    <n v="228.3"/>
    <n v="224.05"/>
    <n v="224.65"/>
    <n v="226.03524630213656"/>
    <n v="45026"/>
    <n v="989"/>
    <n v="10177463"/>
    <n v="14830"/>
    <n v="32.94"/>
    <n v="4.25"/>
    <n v="-0.35"/>
    <x v="1"/>
    <x v="0"/>
  </r>
  <r>
    <x v="24"/>
    <x v="230"/>
    <x v="0"/>
    <n v="218.2"/>
    <n v="224.05"/>
    <n v="218.2"/>
    <n v="222.15"/>
    <n v="222.02422124069005"/>
    <n v="146483"/>
    <n v="4878"/>
    <n v="32522774"/>
    <n v="61954"/>
    <n v="42.29"/>
    <n v="5.85"/>
    <n v="3.95"/>
    <x v="0"/>
    <x v="0"/>
  </r>
  <r>
    <x v="24"/>
    <x v="231"/>
    <x v="0"/>
    <n v="229"/>
    <n v="230"/>
    <n v="219.95"/>
    <n v="223.35"/>
    <n v="223.76951874841839"/>
    <n v="134358"/>
    <n v="2574"/>
    <n v="30065225"/>
    <n v="69383"/>
    <n v="51.64"/>
    <n v="10.050000000000001"/>
    <n v="-5.65"/>
    <x v="1"/>
    <x v="0"/>
  </r>
  <r>
    <x v="24"/>
    <x v="232"/>
    <x v="1"/>
    <n v="234.45"/>
    <n v="234.45"/>
    <n v="228.95"/>
    <n v="229.25"/>
    <n v="230.90030806599722"/>
    <n v="135036"/>
    <n v="3496"/>
    <n v="31179854"/>
    <n v="52557"/>
    <n v="38.92"/>
    <n v="5.5"/>
    <n v="-5.2"/>
    <x v="1"/>
    <x v="0"/>
  </r>
  <r>
    <x v="24"/>
    <x v="233"/>
    <x v="1"/>
    <n v="238"/>
    <n v="238"/>
    <n v="231.4"/>
    <n v="232.1"/>
    <n v="233.17804020853808"/>
    <n v="60037"/>
    <n v="1303"/>
    <n v="13999310"/>
    <n v="33608"/>
    <n v="55.98"/>
    <n v="6.6"/>
    <n v="-5.9"/>
    <x v="1"/>
    <x v="0"/>
  </r>
  <r>
    <x v="24"/>
    <x v="234"/>
    <x v="1"/>
    <n v="234.25"/>
    <n v="240.25"/>
    <n v="234.25"/>
    <n v="239.45"/>
    <n v="237.72327672327671"/>
    <n v="120120"/>
    <n v="3475"/>
    <n v="28555320"/>
    <n v="75712"/>
    <n v="63.03"/>
    <n v="6"/>
    <n v="5.2"/>
    <x v="0"/>
    <x v="0"/>
  </r>
  <r>
    <x v="24"/>
    <x v="235"/>
    <x v="2"/>
    <n v="235.2"/>
    <n v="237.5"/>
    <n v="233.1"/>
    <n v="236.85"/>
    <n v="234.86895358249365"/>
    <n v="35827"/>
    <n v="895"/>
    <n v="8414650"/>
    <n v="17172"/>
    <n v="47.93"/>
    <n v="4.4000000000000004"/>
    <n v="1.65"/>
    <x v="0"/>
    <x v="0"/>
  </r>
  <r>
    <x v="24"/>
    <x v="236"/>
    <x v="3"/>
    <n v="240"/>
    <n v="240"/>
    <n v="234.7"/>
    <n v="235.2"/>
    <n v="235.98133327875229"/>
    <n v="48857"/>
    <n v="711"/>
    <n v="11529340"/>
    <n v="26704"/>
    <n v="54.66"/>
    <n v="5.3"/>
    <n v="-4.8"/>
    <x v="1"/>
    <x v="0"/>
  </r>
  <r>
    <x v="24"/>
    <x v="237"/>
    <x v="3"/>
    <n v="240.05"/>
    <n v="242"/>
    <n v="234.05"/>
    <n v="235.75"/>
    <n v="236.91593843257641"/>
    <n v="93491"/>
    <n v="1192"/>
    <n v="22149508"/>
    <n v="40397"/>
    <n v="43.21"/>
    <n v="7.95"/>
    <n v="-4.3"/>
    <x v="1"/>
    <x v="0"/>
  </r>
  <r>
    <x v="24"/>
    <x v="238"/>
    <x v="3"/>
    <n v="241.7"/>
    <n v="241.7"/>
    <n v="234.6"/>
    <n v="235.4"/>
    <n v="235.78820482587275"/>
    <n v="47494"/>
    <n v="1001"/>
    <n v="11198525"/>
    <n v="27875"/>
    <n v="58.69"/>
    <n v="7.1"/>
    <n v="-6.3"/>
    <x v="1"/>
    <x v="0"/>
  </r>
  <r>
    <x v="24"/>
    <x v="239"/>
    <x v="3"/>
    <n v="243"/>
    <n v="243"/>
    <n v="235.25"/>
    <n v="238.5"/>
    <n v="238.21173130144126"/>
    <n v="166938"/>
    <n v="3334"/>
    <n v="39766590"/>
    <n v="91136"/>
    <n v="54.59"/>
    <n v="7.75"/>
    <n v="-4.5"/>
    <x v="1"/>
    <x v="0"/>
  </r>
  <r>
    <x v="24"/>
    <x v="240"/>
    <x v="3"/>
    <n v="237.5"/>
    <n v="243.3"/>
    <n v="234.7"/>
    <n v="240.8"/>
    <n v="239.07434670592565"/>
    <n v="203775"/>
    <n v="3075"/>
    <n v="48717375"/>
    <n v="102982"/>
    <n v="50.54"/>
    <n v="8.6"/>
    <n v="3.3"/>
    <x v="0"/>
    <x v="0"/>
  </r>
  <r>
    <x v="24"/>
    <x v="241"/>
    <x v="4"/>
    <n v="234.35"/>
    <n v="234.65"/>
    <n v="230.65"/>
    <n v="233.3"/>
    <n v="233.20505523043812"/>
    <n v="56219"/>
    <n v="1244"/>
    <n v="13110555"/>
    <n v="23592"/>
    <n v="41.96"/>
    <n v="4"/>
    <n v="-1.05"/>
    <x v="1"/>
    <x v="0"/>
  </r>
  <r>
    <x v="24"/>
    <x v="242"/>
    <x v="4"/>
    <n v="235.6"/>
    <n v="235.75"/>
    <n v="226.5"/>
    <n v="230.4"/>
    <n v="230.92902257690471"/>
    <n v="73305"/>
    <n v="1172"/>
    <n v="16928252"/>
    <n v="29944"/>
    <n v="40.85"/>
    <n v="9.25"/>
    <n v="-5.2"/>
    <x v="1"/>
    <x v="0"/>
  </r>
  <r>
    <x v="24"/>
    <x v="243"/>
    <x v="4"/>
    <n v="230.05"/>
    <n v="234.25"/>
    <n v="230.05"/>
    <n v="232.15"/>
    <n v="231.64957245825312"/>
    <n v="44674"/>
    <n v="812"/>
    <n v="10348713"/>
    <n v="15421"/>
    <n v="34.520000000000003"/>
    <n v="4.2"/>
    <n v="2.1"/>
    <x v="0"/>
    <x v="0"/>
  </r>
  <r>
    <x v="24"/>
    <x v="244"/>
    <x v="4"/>
    <n v="234.25"/>
    <n v="236.2"/>
    <n v="229.9"/>
    <n v="233.35"/>
    <n v="232.41213382809909"/>
    <n v="66294"/>
    <n v="1179"/>
    <n v="15407530"/>
    <n v="30585"/>
    <n v="46.14"/>
    <n v="6.3"/>
    <n v="-0.9"/>
    <x v="1"/>
    <x v="0"/>
  </r>
  <r>
    <x v="24"/>
    <x v="245"/>
    <x v="4"/>
    <n v="226.9"/>
    <n v="234.2"/>
    <n v="225.35"/>
    <n v="233.75"/>
    <n v="231.06467673074548"/>
    <n v="437066"/>
    <n v="5726"/>
    <n v="100990514"/>
    <n v="308155"/>
    <n v="70.510000000000005"/>
    <n v="8.85"/>
    <n v="6.85"/>
    <x v="0"/>
    <x v="0"/>
  </r>
  <r>
    <x v="24"/>
    <x v="246"/>
    <x v="0"/>
    <n v="225.45"/>
    <n v="227.2"/>
    <n v="223.2"/>
    <n v="225.2"/>
    <n v="225.46661534417365"/>
    <n v="53258"/>
    <n v="1123"/>
    <n v="12007901"/>
    <n v="27022"/>
    <n v="50.74"/>
    <n v="4"/>
    <n v="-0.25"/>
    <x v="1"/>
    <x v="0"/>
  </r>
  <r>
    <x v="24"/>
    <x v="247"/>
    <x v="0"/>
    <n v="223"/>
    <n v="224.4"/>
    <n v="221.2"/>
    <n v="222.35"/>
    <n v="222.76824244801884"/>
    <n v="40784"/>
    <n v="708"/>
    <n v="9085380"/>
    <n v="24202"/>
    <n v="59.34"/>
    <n v="3.2"/>
    <n v="-0.65"/>
    <x v="1"/>
    <x v="0"/>
  </r>
  <r>
    <x v="24"/>
    <x v="248"/>
    <x v="0"/>
    <n v="221"/>
    <n v="224.5"/>
    <n v="219.55"/>
    <n v="223"/>
    <n v="222.63223988804566"/>
    <n v="162209"/>
    <n v="2814"/>
    <n v="36112953"/>
    <n v="93500"/>
    <n v="57.64"/>
    <n v="4.95"/>
    <n v="2"/>
    <x v="0"/>
    <x v="0"/>
  </r>
  <r>
    <x v="24"/>
    <x v="249"/>
    <x v="0"/>
    <n v="225.8"/>
    <n v="225.8"/>
    <n v="219.95"/>
    <n v="221"/>
    <n v="221.42557910442602"/>
    <n v="173587"/>
    <n v="3236"/>
    <n v="38436602"/>
    <n v="107369"/>
    <n v="61.85"/>
    <n v="5.85"/>
    <n v="-4.8"/>
    <x v="1"/>
    <x v="0"/>
  </r>
  <r>
    <x v="25"/>
    <x v="0"/>
    <x v="0"/>
    <n v="206.25"/>
    <n v="209.2"/>
    <n v="205.35"/>
    <n v="206.55"/>
    <n v="206.82017855732005"/>
    <n v="25314"/>
    <n v="608"/>
    <n v="5235446"/>
    <n v="12947"/>
    <n v="51.15"/>
    <n v="3.85"/>
    <n v="0.3"/>
    <x v="0"/>
    <x v="0"/>
  </r>
  <r>
    <x v="25"/>
    <x v="1"/>
    <x v="0"/>
    <n v="207.25"/>
    <n v="207.25"/>
    <n v="204"/>
    <n v="204.8"/>
    <n v="205.66895527927258"/>
    <n v="16167"/>
    <n v="418"/>
    <n v="3325050"/>
    <n v="8921"/>
    <n v="55.18"/>
    <n v="3.25"/>
    <n v="-2.4500000000000002"/>
    <x v="1"/>
    <x v="0"/>
  </r>
  <r>
    <x v="25"/>
    <x v="2"/>
    <x v="0"/>
    <n v="205.15"/>
    <n v="207.45"/>
    <n v="203.5"/>
    <n v="205.55"/>
    <n v="205.74956390929313"/>
    <n v="62487"/>
    <n v="1133"/>
    <n v="12856673"/>
    <n v="28548"/>
    <n v="45.69"/>
    <n v="3.95"/>
    <n v="0.4"/>
    <x v="0"/>
    <x v="0"/>
  </r>
  <r>
    <x v="25"/>
    <x v="3"/>
    <x v="1"/>
    <n v="202.95"/>
    <n v="207"/>
    <n v="202.65"/>
    <n v="206.2"/>
    <n v="205.08890227065768"/>
    <n v="68086"/>
    <n v="1545"/>
    <n v="13963683"/>
    <n v="38178"/>
    <n v="56.07"/>
    <n v="4.3499999999999996"/>
    <n v="3.25"/>
    <x v="0"/>
    <x v="0"/>
  </r>
  <r>
    <x v="25"/>
    <x v="4"/>
    <x v="1"/>
    <n v="208.3"/>
    <n v="209.6"/>
    <n v="201.8"/>
    <n v="203"/>
    <n v="204.50068934512214"/>
    <n v="66730"/>
    <n v="1337"/>
    <n v="13646331"/>
    <m/>
    <m/>
    <n v="7.8"/>
    <n v="-5.3"/>
    <x v="1"/>
    <x v="0"/>
  </r>
  <r>
    <x v="25"/>
    <x v="5"/>
    <x v="1"/>
    <n v="213.35"/>
    <n v="213.35"/>
    <n v="207.4"/>
    <n v="208.25"/>
    <n v="209.13220432292144"/>
    <n v="76291"/>
    <n v="1615"/>
    <n v="15954905"/>
    <n v="41891"/>
    <n v="54.91"/>
    <n v="5.95"/>
    <n v="-5.0999999999999996"/>
    <x v="1"/>
    <x v="0"/>
  </r>
  <r>
    <x v="25"/>
    <x v="6"/>
    <x v="1"/>
    <n v="209.75"/>
    <n v="210.75"/>
    <n v="208.55"/>
    <n v="210.05"/>
    <n v="209.59251059821008"/>
    <n v="84920"/>
    <n v="1189"/>
    <n v="17798596"/>
    <n v="56458"/>
    <n v="66.48"/>
    <n v="2.2000000000000002"/>
    <n v="0.3"/>
    <x v="0"/>
    <x v="0"/>
  </r>
  <r>
    <x v="25"/>
    <x v="7"/>
    <x v="1"/>
    <n v="217.95"/>
    <n v="217.95"/>
    <n v="207.6"/>
    <n v="210"/>
    <n v="209.81953592055933"/>
    <n v="118428"/>
    <n v="2325"/>
    <n v="24848508"/>
    <n v="84489"/>
    <n v="71.34"/>
    <n v="10.35"/>
    <n v="-7.95"/>
    <x v="1"/>
    <x v="0"/>
  </r>
  <r>
    <x v="25"/>
    <x v="8"/>
    <x v="2"/>
    <n v="210.65"/>
    <n v="214.95"/>
    <n v="210.65"/>
    <n v="214"/>
    <n v="213.70318650421743"/>
    <n v="42680"/>
    <n v="953"/>
    <n v="9120852"/>
    <n v="21154"/>
    <n v="49.56"/>
    <n v="4.3"/>
    <n v="3.35"/>
    <x v="0"/>
    <x v="0"/>
  </r>
  <r>
    <x v="25"/>
    <x v="9"/>
    <x v="2"/>
    <n v="214.35"/>
    <n v="216.85"/>
    <n v="211.65"/>
    <n v="212.1"/>
    <n v="213.99006116207951"/>
    <n v="64092"/>
    <n v="1518"/>
    <n v="13715051"/>
    <n v="31425"/>
    <n v="49.03"/>
    <n v="5.2"/>
    <n v="-2.25"/>
    <x v="1"/>
    <x v="0"/>
  </r>
  <r>
    <x v="25"/>
    <x v="10"/>
    <x v="2"/>
    <n v="228.95"/>
    <n v="229"/>
    <n v="215.05"/>
    <n v="216.15"/>
    <n v="221.70013465009734"/>
    <n v="239881"/>
    <n v="3613"/>
    <n v="53181650"/>
    <n v="101730"/>
    <n v="42.41"/>
    <n v="13.95"/>
    <n v="-12.8"/>
    <x v="1"/>
    <x v="0"/>
  </r>
  <r>
    <x v="25"/>
    <x v="11"/>
    <x v="2"/>
    <n v="260.05"/>
    <n v="268"/>
    <n v="260"/>
    <n v="263.7"/>
    <n v="264.50868667020478"/>
    <n v="227993"/>
    <n v="5516"/>
    <n v="60306129"/>
    <n v="151057"/>
    <n v="66.260000000000005"/>
    <n v="8"/>
    <n v="3.65"/>
    <x v="0"/>
    <x v="0"/>
  </r>
  <r>
    <x v="25"/>
    <x v="12"/>
    <x v="3"/>
    <n v="258.3"/>
    <n v="261.39999999999998"/>
    <n v="257.35000000000002"/>
    <n v="258.25"/>
    <n v="259.63614960191228"/>
    <n v="55641"/>
    <n v="1348"/>
    <n v="14446415"/>
    <n v="30361"/>
    <n v="54.57"/>
    <n v="4.05"/>
    <n v="-0.05"/>
    <x v="1"/>
    <x v="0"/>
  </r>
  <r>
    <x v="25"/>
    <x v="13"/>
    <x v="3"/>
    <n v="261.75"/>
    <n v="261.75"/>
    <n v="257"/>
    <n v="258.25"/>
    <n v="258.28291523200522"/>
    <n v="36594"/>
    <n v="1020"/>
    <n v="9451605"/>
    <n v="19633"/>
    <n v="53.65"/>
    <n v="4.75"/>
    <n v="-3.5"/>
    <x v="1"/>
    <x v="0"/>
  </r>
  <r>
    <x v="25"/>
    <x v="14"/>
    <x v="3"/>
    <n v="264.25"/>
    <n v="264.25"/>
    <n v="258.10000000000002"/>
    <n v="259.55"/>
    <n v="259.45546697290251"/>
    <n v="45281"/>
    <n v="796"/>
    <n v="11748403"/>
    <n v="30648"/>
    <n v="67.680000000000007"/>
    <n v="6.15"/>
    <n v="-4.7"/>
    <x v="1"/>
    <x v="0"/>
  </r>
  <r>
    <x v="25"/>
    <x v="15"/>
    <x v="3"/>
    <n v="264.7"/>
    <n v="265.05"/>
    <n v="261.05"/>
    <n v="262.8"/>
    <n v="263.11406757094119"/>
    <n v="48068"/>
    <n v="1649"/>
    <n v="12647367"/>
    <n v="35315"/>
    <n v="73.47"/>
    <n v="4"/>
    <n v="-1.9"/>
    <x v="1"/>
    <x v="0"/>
  </r>
  <r>
    <x v="25"/>
    <x v="16"/>
    <x v="3"/>
    <n v="260.14999999999998"/>
    <n v="266"/>
    <n v="259.89999999999998"/>
    <n v="262.89999999999998"/>
    <n v="262.64384505586457"/>
    <n v="60951"/>
    <n v="1183"/>
    <n v="16008405"/>
    <n v="38061"/>
    <n v="62.45"/>
    <n v="6.1"/>
    <n v="2.75"/>
    <x v="0"/>
    <x v="0"/>
  </r>
  <r>
    <x v="25"/>
    <x v="17"/>
    <x v="4"/>
    <n v="257.35000000000002"/>
    <n v="260.14999999999998"/>
    <n v="256.10000000000002"/>
    <n v="257.10000000000002"/>
    <n v="257.10480153935652"/>
    <n v="22347"/>
    <n v="504"/>
    <n v="5745521"/>
    <n v="12384"/>
    <n v="55.42"/>
    <n v="4.05"/>
    <n v="-0.25"/>
    <x v="1"/>
    <x v="0"/>
  </r>
  <r>
    <x v="25"/>
    <x v="18"/>
    <x v="4"/>
    <n v="259.60000000000002"/>
    <n v="261.5"/>
    <n v="255.7"/>
    <n v="256.3"/>
    <n v="258.41296619031021"/>
    <n v="28690"/>
    <n v="643"/>
    <n v="7413868"/>
    <n v="11307"/>
    <n v="39.409999999999997"/>
    <n v="5.8"/>
    <n v="-3.3"/>
    <x v="1"/>
    <x v="0"/>
  </r>
  <r>
    <x v="25"/>
    <x v="19"/>
    <x v="4"/>
    <n v="264"/>
    <n v="264"/>
    <n v="257.2"/>
    <n v="257.85000000000002"/>
    <n v="259.9667189281642"/>
    <n v="28064"/>
    <n v="467"/>
    <n v="7295706"/>
    <n v="15458"/>
    <n v="55.08"/>
    <n v="6.8"/>
    <n v="-6.15"/>
    <x v="1"/>
    <x v="0"/>
  </r>
  <r>
    <x v="25"/>
    <x v="20"/>
    <x v="4"/>
    <n v="265.5"/>
    <n v="265.5"/>
    <n v="260.25"/>
    <n v="261.60000000000002"/>
    <n v="262.62333651096282"/>
    <n v="26225"/>
    <n v="853"/>
    <n v="6887297"/>
    <n v="16485"/>
    <n v="62.86"/>
    <n v="5.25"/>
    <n v="-3.9"/>
    <x v="1"/>
    <x v="0"/>
  </r>
  <r>
    <x v="25"/>
    <x v="21"/>
    <x v="0"/>
    <n v="262"/>
    <n v="265.10000000000002"/>
    <n v="259.85000000000002"/>
    <n v="263.10000000000002"/>
    <n v="263.18686765108009"/>
    <n v="29256"/>
    <n v="958"/>
    <n v="7699795"/>
    <n v="12062"/>
    <n v="41.23"/>
    <n v="5.25"/>
    <n v="1.1000000000000001"/>
    <x v="0"/>
    <x v="0"/>
  </r>
  <r>
    <x v="25"/>
    <x v="22"/>
    <x v="0"/>
    <n v="258.05"/>
    <n v="262.25"/>
    <n v="257.3"/>
    <n v="261.39999999999998"/>
    <n v="259.29367149564587"/>
    <n v="24919"/>
    <n v="502"/>
    <n v="6461339"/>
    <n v="11454"/>
    <n v="45.96"/>
    <n v="4.95"/>
    <n v="3.35"/>
    <x v="0"/>
    <x v="0"/>
  </r>
  <r>
    <x v="25"/>
    <x v="23"/>
    <x v="0"/>
    <n v="260.3"/>
    <n v="262.25"/>
    <n v="256.85000000000002"/>
    <n v="261.75"/>
    <n v="259.41759493319256"/>
    <n v="35999"/>
    <n v="1165"/>
    <n v="9338774"/>
    <n v="16425"/>
    <n v="45.63"/>
    <n v="5.4"/>
    <n v="1.45"/>
    <x v="0"/>
    <x v="0"/>
  </r>
  <r>
    <x v="25"/>
    <x v="24"/>
    <x v="0"/>
    <n v="261.75"/>
    <n v="264"/>
    <n v="259.14999999999998"/>
    <n v="260.25"/>
    <n v="261.14902991969296"/>
    <n v="28142"/>
    <n v="773"/>
    <n v="7349256"/>
    <n v="15077"/>
    <n v="53.57"/>
    <n v="4.8499999999999996"/>
    <n v="-1.5"/>
    <x v="1"/>
    <x v="0"/>
  </r>
  <r>
    <x v="25"/>
    <x v="25"/>
    <x v="0"/>
    <n v="263"/>
    <n v="264.75"/>
    <n v="259.25"/>
    <n v="263.45"/>
    <n v="261.83108274335075"/>
    <n v="73166"/>
    <n v="1841"/>
    <n v="19157133"/>
    <n v="39770"/>
    <n v="54.36"/>
    <n v="5.5"/>
    <n v="0.45"/>
    <x v="0"/>
    <x v="0"/>
  </r>
  <r>
    <x v="25"/>
    <x v="26"/>
    <x v="1"/>
    <n v="266.25"/>
    <n v="266.25"/>
    <n v="258.3"/>
    <n v="259.75"/>
    <n v="260.45703839122484"/>
    <n v="38837"/>
    <n v="796"/>
    <n v="10115370"/>
    <n v="13125"/>
    <n v="33.799999999999997"/>
    <n v="7.95"/>
    <n v="-6.5"/>
    <x v="1"/>
    <x v="0"/>
  </r>
  <r>
    <x v="25"/>
    <x v="27"/>
    <x v="2"/>
    <n v="259.95"/>
    <n v="267.45"/>
    <n v="255.5"/>
    <n v="263.35000000000002"/>
    <n v="261.90157139527918"/>
    <n v="60074"/>
    <n v="1541"/>
    <n v="15733475"/>
    <n v="32344"/>
    <n v="53.84"/>
    <n v="11.95"/>
    <n v="3.4"/>
    <x v="0"/>
    <x v="0"/>
  </r>
  <r>
    <x v="25"/>
    <x v="28"/>
    <x v="2"/>
    <n v="261.2"/>
    <n v="263.14999999999998"/>
    <n v="258"/>
    <n v="258.7"/>
    <n v="259.47457216661286"/>
    <n v="37164"/>
    <n v="729"/>
    <n v="9643113"/>
    <n v="21868"/>
    <n v="58.84"/>
    <n v="5.15"/>
    <n v="-2.5"/>
    <x v="1"/>
    <x v="0"/>
  </r>
  <r>
    <x v="25"/>
    <x v="29"/>
    <x v="2"/>
    <n v="258.14999999999998"/>
    <n v="261"/>
    <n v="254.85"/>
    <n v="259.85000000000002"/>
    <n v="258.28884272318368"/>
    <n v="52468"/>
    <n v="922"/>
    <n v="13551899"/>
    <n v="20577"/>
    <n v="39.22"/>
    <n v="6.15"/>
    <n v="1.7"/>
    <x v="0"/>
    <x v="0"/>
  </r>
  <r>
    <x v="25"/>
    <x v="30"/>
    <x v="2"/>
    <n v="259.05"/>
    <n v="264"/>
    <n v="258.55"/>
    <n v="259.8"/>
    <n v="260.60166621904148"/>
    <n v="189891"/>
    <n v="3104"/>
    <n v="49485911"/>
    <n v="102163"/>
    <n v="53.8"/>
    <n v="5.45"/>
    <n v="0.75"/>
    <x v="0"/>
    <x v="0"/>
  </r>
  <r>
    <x v="25"/>
    <x v="31"/>
    <x v="3"/>
    <n v="271.05"/>
    <n v="271.5"/>
    <n v="259.25"/>
    <n v="260.95"/>
    <n v="263.10761614055986"/>
    <n v="161184"/>
    <n v="3747"/>
    <n v="42408738"/>
    <n v="76374"/>
    <n v="47.38"/>
    <n v="12.25"/>
    <n v="-10.1"/>
    <x v="1"/>
    <x v="0"/>
  </r>
  <r>
    <x v="25"/>
    <x v="32"/>
    <x v="3"/>
    <n v="271.05"/>
    <n v="275"/>
    <n v="268.10000000000002"/>
    <n v="270.75"/>
    <n v="270.97516665295035"/>
    <n v="145812"/>
    <n v="2178"/>
    <n v="39511431"/>
    <n v="58507"/>
    <n v="40.119999999999997"/>
    <n v="6.9"/>
    <n v="-0.3"/>
    <x v="1"/>
    <x v="0"/>
  </r>
  <r>
    <x v="25"/>
    <x v="33"/>
    <x v="3"/>
    <n v="271.05"/>
    <n v="272.2"/>
    <n v="267.75"/>
    <n v="271"/>
    <n v="270.55689566729643"/>
    <n v="79927"/>
    <n v="2500"/>
    <n v="21624801"/>
    <n v="49570"/>
    <n v="62.02"/>
    <n v="4.45"/>
    <n v="-0.05"/>
    <x v="1"/>
    <x v="0"/>
  </r>
  <r>
    <x v="25"/>
    <x v="34"/>
    <x v="3"/>
    <n v="271.3"/>
    <n v="273.39999999999998"/>
    <n v="270"/>
    <n v="271.2"/>
    <n v="271.57194094346414"/>
    <n v="69425"/>
    <n v="1077"/>
    <n v="18853882"/>
    <n v="37135"/>
    <n v="53.49"/>
    <n v="3.4"/>
    <n v="-0.1"/>
    <x v="1"/>
    <x v="0"/>
  </r>
  <r>
    <x v="25"/>
    <x v="35"/>
    <x v="3"/>
    <n v="273.85000000000002"/>
    <n v="276.14999999999998"/>
    <n v="269.39999999999998"/>
    <n v="269.8"/>
    <n v="272.57164965454251"/>
    <n v="118249"/>
    <n v="2415"/>
    <n v="32231325"/>
    <n v="49921"/>
    <n v="42.22"/>
    <n v="6.75"/>
    <n v="-4.05"/>
    <x v="1"/>
    <x v="0"/>
  </r>
  <r>
    <x v="25"/>
    <x v="36"/>
    <x v="4"/>
    <n v="271.7"/>
    <n v="272.60000000000002"/>
    <n v="267.5"/>
    <n v="268.14999999999998"/>
    <n v="269.89764459652503"/>
    <n v="30101"/>
    <n v="710"/>
    <n v="8124189"/>
    <n v="14209"/>
    <n v="47.2"/>
    <n v="5.0999999999999996"/>
    <n v="-3.55"/>
    <x v="1"/>
    <x v="0"/>
  </r>
  <r>
    <x v="25"/>
    <x v="37"/>
    <x v="4"/>
    <n v="272.75"/>
    <n v="274.45"/>
    <n v="269.3"/>
    <n v="270.35000000000002"/>
    <n v="271.43776003598333"/>
    <n v="17786"/>
    <n v="495"/>
    <n v="4827792"/>
    <n v="10559"/>
    <n v="59.37"/>
    <n v="5.15"/>
    <n v="-2.4"/>
    <x v="1"/>
    <x v="0"/>
  </r>
  <r>
    <x v="25"/>
    <x v="38"/>
    <x v="4"/>
    <n v="272.05"/>
    <n v="276.60000000000002"/>
    <n v="271"/>
    <n v="273.95"/>
    <n v="273.86089402013027"/>
    <n v="33780"/>
    <n v="672"/>
    <n v="9251021"/>
    <n v="17785"/>
    <n v="52.65"/>
    <n v="5.6"/>
    <n v="1.9"/>
    <x v="0"/>
    <x v="0"/>
  </r>
  <r>
    <x v="25"/>
    <x v="39"/>
    <x v="4"/>
    <n v="265.05"/>
    <n v="275"/>
    <n v="265.05"/>
    <n v="271.55"/>
    <n v="272.01838707639166"/>
    <n v="47479"/>
    <n v="897"/>
    <n v="12915161"/>
    <n v="22292"/>
    <n v="46.95"/>
    <n v="9.9499999999999993"/>
    <n v="6.5"/>
    <x v="0"/>
    <x v="0"/>
  </r>
  <r>
    <x v="25"/>
    <x v="40"/>
    <x v="4"/>
    <n v="267.8"/>
    <n v="271"/>
    <n v="265.60000000000002"/>
    <n v="269.89999999999998"/>
    <n v="268.90204988675055"/>
    <n v="70199"/>
    <n v="948"/>
    <n v="18876655"/>
    <n v="45715"/>
    <n v="65.12"/>
    <n v="5.4"/>
    <n v="2.1"/>
    <x v="0"/>
    <x v="0"/>
  </r>
  <r>
    <x v="25"/>
    <x v="41"/>
    <x v="0"/>
    <n v="273"/>
    <n v="274.2"/>
    <n v="265.7"/>
    <n v="269.35000000000002"/>
    <n v="269.37933761069945"/>
    <n v="44264"/>
    <n v="892"/>
    <n v="11923807"/>
    <n v="16855"/>
    <n v="38.08"/>
    <n v="8.5"/>
    <n v="-3.65"/>
    <x v="1"/>
    <x v="0"/>
  </r>
  <r>
    <x v="25"/>
    <x v="42"/>
    <x v="0"/>
    <n v="273.95"/>
    <n v="273.95"/>
    <n v="268.25"/>
    <n v="271.75"/>
    <n v="270.98754953880689"/>
    <n v="28513"/>
    <n v="424"/>
    <n v="7726668"/>
    <n v="11248"/>
    <n v="39.450000000000003"/>
    <n v="5.7"/>
    <n v="-2.2000000000000002"/>
    <x v="1"/>
    <x v="0"/>
  </r>
  <r>
    <x v="25"/>
    <x v="43"/>
    <x v="0"/>
    <n v="270.89999999999998"/>
    <n v="274.35000000000002"/>
    <n v="268.95"/>
    <n v="271.7"/>
    <n v="272.24421863693345"/>
    <n v="98117"/>
    <n v="1199"/>
    <n v="26711786"/>
    <n v="57205"/>
    <n v="58.3"/>
    <n v="5.4"/>
    <n v="0.8"/>
    <x v="0"/>
    <x v="0"/>
  </r>
  <r>
    <x v="25"/>
    <x v="44"/>
    <x v="0"/>
    <n v="268.25"/>
    <n v="273.5"/>
    <n v="268.05"/>
    <n v="271.7"/>
    <n v="271.47872380735856"/>
    <n v="79173"/>
    <n v="2205"/>
    <n v="21493785"/>
    <n v="46179"/>
    <n v="58.33"/>
    <n v="5.45"/>
    <n v="3.45"/>
    <x v="0"/>
    <x v="0"/>
  </r>
  <r>
    <x v="25"/>
    <x v="45"/>
    <x v="0"/>
    <n v="271.60000000000002"/>
    <n v="273.14999999999998"/>
    <n v="268"/>
    <n v="269.60000000000002"/>
    <n v="270.49814453554717"/>
    <n v="68177"/>
    <n v="1929"/>
    <n v="18441752"/>
    <n v="27108"/>
    <n v="39.76"/>
    <n v="5.15"/>
    <n v="-2"/>
    <x v="1"/>
    <x v="0"/>
  </r>
  <r>
    <x v="25"/>
    <x v="46"/>
    <x v="1"/>
    <n v="265.2"/>
    <n v="273.64999999999998"/>
    <n v="262.25"/>
    <n v="271.60000000000002"/>
    <n v="269.42556622765397"/>
    <n v="182303"/>
    <n v="2638"/>
    <n v="49117089"/>
    <n v="100184"/>
    <n v="54.95"/>
    <n v="11.4"/>
    <n v="6.4"/>
    <x v="0"/>
    <x v="0"/>
  </r>
  <r>
    <x v="25"/>
    <x v="47"/>
    <x v="1"/>
    <n v="272.85000000000002"/>
    <n v="272.89999999999998"/>
    <n v="263.55"/>
    <n v="265.2"/>
    <n v="267.64024476513868"/>
    <n v="56544"/>
    <n v="1184"/>
    <n v="15133450"/>
    <n v="34479"/>
    <n v="60.98"/>
    <n v="9.35"/>
    <n v="-7.65"/>
    <x v="1"/>
    <x v="0"/>
  </r>
  <r>
    <x v="25"/>
    <x v="48"/>
    <x v="1"/>
    <n v="274.14999999999998"/>
    <n v="276.14999999999998"/>
    <n v="267.5"/>
    <n v="272.85000000000002"/>
    <n v="271.13226046748855"/>
    <n v="149009"/>
    <n v="2753"/>
    <n v="40401147"/>
    <n v="51914"/>
    <n v="34.840000000000003"/>
    <n v="8.65"/>
    <n v="-1.3"/>
    <x v="1"/>
    <x v="0"/>
  </r>
  <r>
    <x v="25"/>
    <x v="49"/>
    <x v="1"/>
    <n v="268.14999999999998"/>
    <n v="277.55"/>
    <n v="266.89999999999998"/>
    <n v="274.3"/>
    <n v="272.85839379162701"/>
    <n v="336320"/>
    <n v="4309"/>
    <n v="91767735"/>
    <n v="154554"/>
    <n v="45.95"/>
    <n v="10.65"/>
    <n v="6.15"/>
    <x v="0"/>
    <x v="0"/>
  </r>
  <r>
    <x v="25"/>
    <x v="50"/>
    <x v="2"/>
    <n v="260"/>
    <n v="268.7"/>
    <n v="258.8"/>
    <n v="267.64999999999998"/>
    <n v="265.11995766957318"/>
    <n v="248521"/>
    <n v="3512"/>
    <n v="65887877"/>
    <n v="111445"/>
    <n v="44.84"/>
    <n v="9.9"/>
    <n v="7.65"/>
    <x v="0"/>
    <x v="0"/>
  </r>
  <r>
    <x v="25"/>
    <x v="51"/>
    <x v="3"/>
    <n v="252"/>
    <n v="260.39999999999998"/>
    <n v="249.7"/>
    <n v="257.05"/>
    <n v="256.5043450765998"/>
    <n v="196084"/>
    <n v="3315"/>
    <n v="50296398"/>
    <n v="95424"/>
    <n v="48.66"/>
    <n v="10.7"/>
    <n v="5.05"/>
    <x v="0"/>
    <x v="0"/>
  </r>
  <r>
    <x v="25"/>
    <x v="52"/>
    <x v="3"/>
    <n v="248.15"/>
    <n v="251"/>
    <n v="246.35"/>
    <n v="249.8"/>
    <n v="248.86205687231492"/>
    <n v="68434"/>
    <n v="1112"/>
    <n v="17030626"/>
    <n v="35293"/>
    <n v="51.57"/>
    <n v="4.6500000000000004"/>
    <n v="1.65"/>
    <x v="0"/>
    <x v="0"/>
  </r>
  <r>
    <x v="25"/>
    <x v="53"/>
    <x v="3"/>
    <n v="250.6"/>
    <n v="252.55"/>
    <n v="247"/>
    <n v="248.2"/>
    <n v="249.93465279974691"/>
    <n v="50576"/>
    <n v="1154"/>
    <n v="12640695"/>
    <n v="32316"/>
    <n v="63.9"/>
    <n v="5.55"/>
    <n v="-2.4"/>
    <x v="1"/>
    <x v="0"/>
  </r>
  <r>
    <x v="25"/>
    <x v="54"/>
    <x v="3"/>
    <n v="244.55"/>
    <n v="252.15"/>
    <n v="244.55"/>
    <n v="248.7"/>
    <n v="249.32771537962526"/>
    <n v="78617"/>
    <n v="1808"/>
    <n v="19601397"/>
    <n v="38669"/>
    <n v="49.19"/>
    <n v="7.6"/>
    <n v="4.1500000000000004"/>
    <x v="0"/>
    <x v="0"/>
  </r>
  <r>
    <x v="25"/>
    <x v="55"/>
    <x v="3"/>
    <n v="247.8"/>
    <n v="249"/>
    <n v="244.25"/>
    <n v="245.75"/>
    <n v="245.71448576959511"/>
    <n v="24279"/>
    <n v="608"/>
    <n v="5965702"/>
    <n v="12592"/>
    <n v="51.86"/>
    <n v="4.75"/>
    <n v="-2.0499999999999998"/>
    <x v="1"/>
    <x v="0"/>
  </r>
  <r>
    <x v="25"/>
    <x v="56"/>
    <x v="4"/>
    <n v="239.5"/>
    <n v="248.95"/>
    <n v="239.5"/>
    <n v="247.15"/>
    <n v="246.83550547995162"/>
    <n v="52099"/>
    <n v="932"/>
    <n v="12859883"/>
    <n v="26503"/>
    <n v="50.87"/>
    <n v="9.4499999999999993"/>
    <n v="7.65"/>
    <x v="0"/>
    <x v="0"/>
  </r>
  <r>
    <x v="25"/>
    <x v="57"/>
    <x v="4"/>
    <n v="247.7"/>
    <n v="249.15"/>
    <n v="240.7"/>
    <n v="243.3"/>
    <n v="243.92383541255387"/>
    <n v="96751"/>
    <n v="1656"/>
    <n v="23599875"/>
    <n v="38551"/>
    <n v="39.85"/>
    <n v="8.4499999999999993"/>
    <n v="-4.4000000000000004"/>
    <x v="1"/>
    <x v="0"/>
  </r>
  <r>
    <x v="25"/>
    <x v="58"/>
    <x v="4"/>
    <n v="248.2"/>
    <n v="249.9"/>
    <n v="242.9"/>
    <n v="247.55"/>
    <n v="247.12821417071711"/>
    <n v="65219"/>
    <n v="1626"/>
    <n v="16117455"/>
    <n v="21774"/>
    <n v="33.39"/>
    <n v="7"/>
    <n v="-0.65"/>
    <x v="1"/>
    <x v="0"/>
  </r>
  <r>
    <x v="25"/>
    <x v="59"/>
    <x v="4"/>
    <n v="249.05"/>
    <n v="250.7"/>
    <n v="243.2"/>
    <n v="246.6"/>
    <n v="246.29543228563796"/>
    <n v="56155"/>
    <n v="760"/>
    <n v="13830720"/>
    <n v="26168"/>
    <n v="46.6"/>
    <n v="7.5"/>
    <n v="-2.4500000000000002"/>
    <x v="1"/>
    <x v="0"/>
  </r>
  <r>
    <x v="25"/>
    <x v="60"/>
    <x v="4"/>
    <n v="245.7"/>
    <n v="253.55"/>
    <n v="245.4"/>
    <n v="248.45"/>
    <n v="249.70635156088196"/>
    <n v="357298"/>
    <n v="4806"/>
    <n v="89219580"/>
    <n v="166076"/>
    <n v="46.48"/>
    <n v="8.15"/>
    <n v="2.75"/>
    <x v="0"/>
    <x v="0"/>
  </r>
  <r>
    <x v="25"/>
    <x v="61"/>
    <x v="0"/>
    <n v="235.85"/>
    <n v="250"/>
    <n v="235.05"/>
    <n v="247.85"/>
    <n v="246.72998963326975"/>
    <n v="174597"/>
    <n v="3873"/>
    <n v="43078316"/>
    <n v="82472"/>
    <n v="47.24"/>
    <n v="14.95"/>
    <n v="12"/>
    <x v="0"/>
    <x v="0"/>
  </r>
  <r>
    <x v="25"/>
    <x v="62"/>
    <x v="0"/>
    <n v="240.8"/>
    <n v="244.9"/>
    <n v="240"/>
    <n v="240.75"/>
    <n v="242.54615363545474"/>
    <n v="146034"/>
    <n v="2120"/>
    <n v="35419985"/>
    <n v="98891"/>
    <n v="67.72"/>
    <n v="4.9000000000000004"/>
    <n v="-0.05"/>
    <x v="1"/>
    <x v="0"/>
  </r>
  <r>
    <x v="25"/>
    <x v="63"/>
    <x v="0"/>
    <n v="239.6"/>
    <n v="245"/>
    <n v="235.2"/>
    <n v="239.7"/>
    <n v="241.12040723590255"/>
    <n v="184856"/>
    <n v="2699"/>
    <n v="44572554"/>
    <n v="86893"/>
    <n v="47.01"/>
    <n v="9.8000000000000007"/>
    <n v="0.1"/>
    <x v="0"/>
    <x v="0"/>
  </r>
  <r>
    <x v="25"/>
    <x v="64"/>
    <x v="0"/>
    <n v="238"/>
    <n v="239.6"/>
    <n v="236.85"/>
    <n v="237.5"/>
    <n v="237.7261499967922"/>
    <n v="31174"/>
    <n v="526"/>
    <n v="7410875"/>
    <n v="16569"/>
    <n v="53.15"/>
    <n v="2.75"/>
    <n v="-0.5"/>
    <x v="1"/>
    <x v="0"/>
  </r>
  <r>
    <x v="25"/>
    <x v="65"/>
    <x v="0"/>
    <n v="238.05"/>
    <n v="241.15"/>
    <n v="234.5"/>
    <n v="237"/>
    <n v="237.36114857041667"/>
    <n v="73413"/>
    <n v="1544"/>
    <n v="17425394"/>
    <n v="34500"/>
    <n v="46.99"/>
    <n v="6.65"/>
    <n v="-1.05"/>
    <x v="1"/>
    <x v="0"/>
  </r>
  <r>
    <x v="25"/>
    <x v="66"/>
    <x v="1"/>
    <n v="231.55"/>
    <n v="238.8"/>
    <n v="230.3"/>
    <n v="238.05"/>
    <n v="234.68729555300149"/>
    <n v="56555"/>
    <n v="1006"/>
    <n v="13272740"/>
    <n v="31493"/>
    <n v="55.69"/>
    <n v="8.5"/>
    <n v="6.5"/>
    <x v="0"/>
    <x v="0"/>
  </r>
  <r>
    <x v="25"/>
    <x v="67"/>
    <x v="1"/>
    <n v="230"/>
    <n v="233.6"/>
    <n v="228.2"/>
    <n v="231.55"/>
    <n v="231.21946831001753"/>
    <n v="66693"/>
    <n v="1529"/>
    <n v="15420720"/>
    <n v="32636"/>
    <n v="48.93"/>
    <n v="5.4"/>
    <n v="1.55"/>
    <x v="0"/>
    <x v="0"/>
  </r>
  <r>
    <x v="25"/>
    <x v="68"/>
    <x v="1"/>
    <n v="237.4"/>
    <n v="237.5"/>
    <n v="229.1"/>
    <n v="229.6"/>
    <n v="231.97672266932972"/>
    <n v="68092"/>
    <n v="1185"/>
    <n v="15795759"/>
    <n v="45222"/>
    <n v="66.41"/>
    <n v="8.4"/>
    <n v="-7.8"/>
    <x v="1"/>
    <x v="0"/>
  </r>
  <r>
    <x v="25"/>
    <x v="69"/>
    <x v="1"/>
    <n v="239.9"/>
    <n v="241.6"/>
    <n v="234.55"/>
    <n v="235.6"/>
    <n v="238.17823334184325"/>
    <n v="195850"/>
    <n v="3276"/>
    <n v="46647207"/>
    <n v="79108"/>
    <n v="40.39"/>
    <n v="7.05"/>
    <n v="-4.3"/>
    <x v="1"/>
    <x v="0"/>
  </r>
  <r>
    <x v="25"/>
    <x v="70"/>
    <x v="1"/>
    <n v="222.2"/>
    <n v="241.5"/>
    <n v="221.75"/>
    <n v="239.7"/>
    <n v="235.04998561013048"/>
    <n v="625440"/>
    <n v="6876"/>
    <n v="147009663"/>
    <n v="300049"/>
    <n v="47.97"/>
    <n v="19.75"/>
    <n v="17.5"/>
    <x v="0"/>
    <x v="0"/>
  </r>
  <r>
    <x v="25"/>
    <x v="71"/>
    <x v="2"/>
    <n v="222.2"/>
    <n v="223.75"/>
    <n v="218.45"/>
    <n v="222.25"/>
    <n v="221.13329285569722"/>
    <n v="24705"/>
    <n v="429"/>
    <n v="5463098"/>
    <n v="9766"/>
    <n v="39.53"/>
    <n v="5.3"/>
    <n v="0.05"/>
    <x v="0"/>
    <x v="0"/>
  </r>
  <r>
    <x v="25"/>
    <x v="72"/>
    <x v="2"/>
    <n v="222.65"/>
    <n v="224.2"/>
    <n v="218.2"/>
    <n v="221.25"/>
    <n v="220.78573501969728"/>
    <n v="72345"/>
    <n v="1128"/>
    <n v="15972744"/>
    <n v="32115"/>
    <n v="44.39"/>
    <n v="6"/>
    <n v="-1.4"/>
    <x v="1"/>
    <x v="0"/>
  </r>
  <r>
    <x v="25"/>
    <x v="73"/>
    <x v="2"/>
    <n v="225"/>
    <n v="227.65"/>
    <n v="221"/>
    <n v="222.55"/>
    <n v="222.63955173075917"/>
    <n v="57287"/>
    <n v="987"/>
    <n v="12754352"/>
    <n v="24479"/>
    <n v="42.73"/>
    <n v="6.65"/>
    <n v="-2.4500000000000002"/>
    <x v="1"/>
    <x v="0"/>
  </r>
  <r>
    <x v="25"/>
    <x v="74"/>
    <x v="2"/>
    <n v="229.25"/>
    <n v="229.25"/>
    <n v="225.5"/>
    <n v="226.65"/>
    <n v="226.33335709702718"/>
    <n v="14027"/>
    <n v="348"/>
    <n v="3174778"/>
    <n v="7937"/>
    <n v="56.58"/>
    <n v="3.75"/>
    <n v="-2.6"/>
    <x v="1"/>
    <x v="0"/>
  </r>
  <r>
    <x v="25"/>
    <x v="75"/>
    <x v="2"/>
    <n v="226"/>
    <n v="230.6"/>
    <n v="226"/>
    <n v="229.3"/>
    <n v="229.60017710452937"/>
    <n v="53076"/>
    <n v="1307"/>
    <n v="12186259"/>
    <n v="38129"/>
    <n v="71.84"/>
    <n v="4.5999999999999996"/>
    <n v="3.3"/>
    <x v="0"/>
    <x v="0"/>
  </r>
  <r>
    <x v="25"/>
    <x v="76"/>
    <x v="3"/>
    <n v="220.8"/>
    <n v="226.9"/>
    <n v="220.4"/>
    <n v="226.15"/>
    <n v="224.55359687945389"/>
    <n v="39993"/>
    <n v="781"/>
    <n v="8980572"/>
    <n v="26189"/>
    <n v="65.48"/>
    <n v="6.5"/>
    <n v="5.35"/>
    <x v="0"/>
    <x v="0"/>
  </r>
  <r>
    <x v="25"/>
    <x v="77"/>
    <x v="3"/>
    <n v="222.25"/>
    <n v="226"/>
    <n v="220.55"/>
    <n v="222.1"/>
    <n v="223.21979100408905"/>
    <n v="55025"/>
    <n v="975"/>
    <n v="12282669"/>
    <n v="32910"/>
    <n v="59.81"/>
    <n v="5.45"/>
    <n v="-0.15"/>
    <x v="1"/>
    <x v="0"/>
  </r>
  <r>
    <x v="25"/>
    <x v="78"/>
    <x v="3"/>
    <n v="231"/>
    <n v="231.2"/>
    <n v="225.1"/>
    <n v="226.3"/>
    <n v="227.71762571802881"/>
    <n v="119076"/>
    <n v="1748"/>
    <n v="27115704"/>
    <n v="49018"/>
    <n v="41.17"/>
    <n v="6.1"/>
    <n v="-4.7"/>
    <x v="1"/>
    <x v="0"/>
  </r>
  <r>
    <x v="25"/>
    <x v="79"/>
    <x v="3"/>
    <n v="229.75"/>
    <n v="234.8"/>
    <n v="225"/>
    <n v="228.3"/>
    <n v="229.71183054464549"/>
    <n v="220235"/>
    <n v="3921"/>
    <n v="50590585"/>
    <n v="100924"/>
    <n v="45.83"/>
    <n v="9.8000000000000007"/>
    <n v="-1.45"/>
    <x v="1"/>
    <x v="0"/>
  </r>
  <r>
    <x v="25"/>
    <x v="80"/>
    <x v="3"/>
    <n v="227.45"/>
    <n v="228.65"/>
    <n v="224.6"/>
    <n v="225.45"/>
    <n v="226.60024955158698"/>
    <n v="76938"/>
    <n v="1317"/>
    <n v="17434170"/>
    <n v="40244"/>
    <n v="52.31"/>
    <n v="4.05"/>
    <n v="-2"/>
    <x v="1"/>
    <x v="0"/>
  </r>
  <r>
    <x v="25"/>
    <x v="81"/>
    <x v="4"/>
    <n v="210.15"/>
    <n v="226.25"/>
    <n v="210.15"/>
    <n v="225.9"/>
    <n v="224.53120517508086"/>
    <n v="35555"/>
    <n v="735"/>
    <n v="7983207"/>
    <n v="23428"/>
    <n v="65.89"/>
    <n v="16.100000000000001"/>
    <n v="15.75"/>
    <x v="0"/>
    <x v="0"/>
  </r>
  <r>
    <x v="25"/>
    <x v="82"/>
    <x v="4"/>
    <n v="222.2"/>
    <n v="222.4"/>
    <n v="219"/>
    <n v="220.4"/>
    <n v="220.30728822133156"/>
    <n v="25699"/>
    <n v="514"/>
    <n v="5661677"/>
    <n v="15610"/>
    <n v="60.74"/>
    <n v="3.4"/>
    <n v="-1.8"/>
    <x v="1"/>
    <x v="0"/>
  </r>
  <r>
    <x v="25"/>
    <x v="83"/>
    <x v="4"/>
    <n v="218.8"/>
    <n v="222.9"/>
    <n v="216.7"/>
    <n v="222.15"/>
    <n v="220.9262750701354"/>
    <n v="57389"/>
    <n v="747"/>
    <n v="12678738"/>
    <m/>
    <m/>
    <n v="6.2"/>
    <n v="3.35"/>
    <x v="0"/>
    <x v="0"/>
  </r>
  <r>
    <x v="25"/>
    <x v="84"/>
    <x v="4"/>
    <n v="211.05"/>
    <n v="220"/>
    <n v="210.9"/>
    <n v="218.8"/>
    <n v="213.84153791047089"/>
    <n v="619776"/>
    <n v="1756"/>
    <n v="132533853"/>
    <n v="577904"/>
    <n v="93.24"/>
    <n v="9.1"/>
    <n v="7.75"/>
    <x v="0"/>
    <x v="1"/>
  </r>
  <r>
    <x v="25"/>
    <x v="85"/>
    <x v="4"/>
    <n v="212.75"/>
    <n v="215.95"/>
    <n v="210.15"/>
    <n v="211.3"/>
    <n v="212.4716885792302"/>
    <n v="102909"/>
    <n v="1590"/>
    <n v="21865249"/>
    <n v="54510"/>
    <n v="52.97"/>
    <n v="5.8"/>
    <n v="-1.45"/>
    <x v="1"/>
    <x v="0"/>
  </r>
  <r>
    <x v="25"/>
    <x v="86"/>
    <x v="0"/>
    <n v="200.2"/>
    <n v="211.4"/>
    <n v="200.2"/>
    <n v="208.95"/>
    <n v="207.16174519423618"/>
    <n v="64818"/>
    <n v="1279"/>
    <n v="13427810"/>
    <n v="29599"/>
    <n v="45.66"/>
    <n v="11.2"/>
    <n v="8.75"/>
    <x v="0"/>
    <x v="0"/>
  </r>
  <r>
    <x v="25"/>
    <x v="87"/>
    <x v="0"/>
    <n v="210.05"/>
    <n v="215"/>
    <n v="206.2"/>
    <n v="209.5"/>
    <n v="211.84567798027086"/>
    <n v="41867"/>
    <n v="1046"/>
    <n v="8869343"/>
    <n v="22544"/>
    <n v="53.85"/>
    <n v="8.8000000000000007"/>
    <n v="-0.55000000000000004"/>
    <x v="1"/>
    <x v="0"/>
  </r>
  <r>
    <x v="25"/>
    <x v="88"/>
    <x v="0"/>
    <n v="206.3"/>
    <n v="214.2"/>
    <n v="206.25"/>
    <n v="213.35"/>
    <n v="211.52703962703961"/>
    <n v="17160"/>
    <n v="418"/>
    <n v="3629804"/>
    <n v="9141"/>
    <n v="53.27"/>
    <n v="7.95"/>
    <n v="7.05"/>
    <x v="0"/>
    <x v="0"/>
  </r>
  <r>
    <x v="25"/>
    <x v="89"/>
    <x v="0"/>
    <n v="210.3"/>
    <n v="215.5"/>
    <n v="209.05"/>
    <n v="210.3"/>
    <n v="211.17046845443417"/>
    <n v="53922"/>
    <n v="1431"/>
    <n v="11386734"/>
    <n v="25217"/>
    <n v="46.77"/>
    <n v="6.45"/>
    <n v="0"/>
    <x v="1"/>
    <x v="0"/>
  </r>
  <r>
    <x v="25"/>
    <x v="90"/>
    <x v="0"/>
    <n v="211.65"/>
    <n v="215"/>
    <n v="208"/>
    <n v="213.3"/>
    <n v="211.25741767199219"/>
    <n v="73608"/>
    <n v="2228"/>
    <n v="15550236"/>
    <n v="28596"/>
    <n v="38.85"/>
    <n v="7"/>
    <n v="1.65"/>
    <x v="0"/>
    <x v="0"/>
  </r>
  <r>
    <x v="25"/>
    <x v="91"/>
    <x v="1"/>
    <n v="220.95"/>
    <n v="220.95"/>
    <n v="213.55"/>
    <n v="214.9"/>
    <n v="216.4876374213971"/>
    <n v="46754"/>
    <n v="1813"/>
    <n v="10121663"/>
    <n v="25717"/>
    <n v="55"/>
    <n v="7.4"/>
    <n v="-6.05"/>
    <x v="1"/>
    <x v="0"/>
  </r>
  <r>
    <x v="25"/>
    <x v="92"/>
    <x v="2"/>
    <n v="217.3"/>
    <n v="220.45"/>
    <n v="214.2"/>
    <n v="218.15"/>
    <n v="218.73389559400903"/>
    <n v="158171"/>
    <n v="1322"/>
    <n v="34597359"/>
    <n v="40712"/>
    <n v="25.74"/>
    <n v="6.25"/>
    <n v="0.85"/>
    <x v="0"/>
    <x v="0"/>
  </r>
  <r>
    <x v="25"/>
    <x v="93"/>
    <x v="2"/>
    <n v="217"/>
    <n v="221"/>
    <n v="216.2"/>
    <n v="218.05"/>
    <n v="218.56893181989025"/>
    <n v="26606"/>
    <n v="557"/>
    <n v="5815245"/>
    <n v="8010"/>
    <n v="30.11"/>
    <n v="4.8"/>
    <n v="1.05"/>
    <x v="0"/>
    <x v="0"/>
  </r>
  <r>
    <x v="25"/>
    <x v="94"/>
    <x v="2"/>
    <n v="211.95"/>
    <n v="219.15"/>
    <n v="211.95"/>
    <n v="218.25"/>
    <n v="217.45350271336952"/>
    <n v="24324"/>
    <n v="597"/>
    <n v="5289339"/>
    <n v="8739"/>
    <n v="35.93"/>
    <n v="7.2"/>
    <n v="6.3"/>
    <x v="0"/>
    <x v="0"/>
  </r>
  <r>
    <x v="25"/>
    <x v="95"/>
    <x v="3"/>
    <n v="221"/>
    <n v="221.45"/>
    <n v="212.2"/>
    <n v="215.45"/>
    <n v="216.03946794592238"/>
    <n v="68790"/>
    <n v="1053"/>
    <n v="14861355"/>
    <n v="38105"/>
    <n v="55.39"/>
    <n v="9.25"/>
    <n v="-5.55"/>
    <x v="1"/>
    <x v="0"/>
  </r>
  <r>
    <x v="25"/>
    <x v="96"/>
    <x v="3"/>
    <n v="223.6"/>
    <n v="223.75"/>
    <n v="219.3"/>
    <n v="222.35"/>
    <n v="222.23083964993225"/>
    <n v="27309"/>
    <n v="531"/>
    <n v="6068902"/>
    <n v="9448"/>
    <n v="34.6"/>
    <n v="4.45"/>
    <n v="-1.25"/>
    <x v="1"/>
    <x v="0"/>
  </r>
  <r>
    <x v="25"/>
    <x v="97"/>
    <x v="3"/>
    <n v="228.25"/>
    <n v="228.25"/>
    <n v="217.95"/>
    <n v="221.55"/>
    <n v="221.39755055441194"/>
    <n v="57809"/>
    <n v="928"/>
    <n v="12798771"/>
    <n v="22195"/>
    <n v="38.39"/>
    <n v="10.3"/>
    <n v="-6.7"/>
    <x v="1"/>
    <x v="0"/>
  </r>
  <r>
    <x v="25"/>
    <x v="98"/>
    <x v="3"/>
    <n v="223.9"/>
    <n v="229"/>
    <n v="222.95"/>
    <n v="226.1"/>
    <n v="226.9205520149504"/>
    <n v="62607"/>
    <n v="1966"/>
    <n v="14206815"/>
    <n v="29531"/>
    <n v="47.17"/>
    <n v="6.05"/>
    <n v="2.2000000000000002"/>
    <x v="0"/>
    <x v="0"/>
  </r>
  <r>
    <x v="25"/>
    <x v="99"/>
    <x v="3"/>
    <n v="222.6"/>
    <n v="225.45"/>
    <n v="221.55"/>
    <n v="224.8"/>
    <n v="223.81103393437638"/>
    <n v="42759"/>
    <n v="774"/>
    <n v="9569936"/>
    <n v="15732"/>
    <n v="36.79"/>
    <n v="3.9"/>
    <n v="2.2000000000000002"/>
    <x v="0"/>
    <x v="0"/>
  </r>
  <r>
    <x v="25"/>
    <x v="100"/>
    <x v="4"/>
    <n v="219.15"/>
    <n v="225.55"/>
    <n v="218"/>
    <n v="222.45"/>
    <n v="221.95440514320197"/>
    <n v="86172"/>
    <n v="1740"/>
    <n v="19126255"/>
    <n v="44468"/>
    <n v="51.6"/>
    <n v="7.55"/>
    <n v="3.3"/>
    <x v="0"/>
    <x v="0"/>
  </r>
  <r>
    <x v="25"/>
    <x v="101"/>
    <x v="4"/>
    <n v="212"/>
    <n v="221.4"/>
    <n v="210.3"/>
    <n v="218.65"/>
    <n v="215.83481885186868"/>
    <n v="195779"/>
    <n v="2221"/>
    <n v="42255925"/>
    <n v="119084"/>
    <n v="60.83"/>
    <n v="11.1"/>
    <n v="6.65"/>
    <x v="0"/>
    <x v="0"/>
  </r>
  <r>
    <x v="25"/>
    <x v="102"/>
    <x v="4"/>
    <n v="209.4"/>
    <n v="214"/>
    <n v="206.9"/>
    <n v="211.35"/>
    <n v="211.41343520648482"/>
    <n v="36516"/>
    <n v="579"/>
    <n v="7719973"/>
    <n v="15884"/>
    <n v="43.5"/>
    <n v="7.1"/>
    <n v="1.95"/>
    <x v="0"/>
    <x v="0"/>
  </r>
  <r>
    <x v="25"/>
    <x v="103"/>
    <x v="0"/>
    <n v="205.5"/>
    <n v="210.1"/>
    <n v="203.95"/>
    <n v="209.2"/>
    <n v="207.79138789825814"/>
    <n v="33929"/>
    <n v="731"/>
    <n v="7050154"/>
    <n v="13206"/>
    <n v="38.92"/>
    <n v="6.15"/>
    <n v="3.7"/>
    <x v="0"/>
    <x v="0"/>
  </r>
  <r>
    <x v="25"/>
    <x v="104"/>
    <x v="0"/>
    <n v="209.6"/>
    <n v="210.8"/>
    <n v="203.25"/>
    <n v="203.9"/>
    <n v="206.09616719480911"/>
    <n v="66270"/>
    <n v="1756"/>
    <n v="13657993"/>
    <n v="25397"/>
    <n v="38.32"/>
    <n v="7.55"/>
    <n v="-5.7"/>
    <x v="1"/>
    <x v="0"/>
  </r>
  <r>
    <x v="25"/>
    <x v="105"/>
    <x v="0"/>
    <n v="204.65"/>
    <n v="213.65"/>
    <n v="204.65"/>
    <n v="210.8"/>
    <n v="210.75762581367678"/>
    <n v="71435"/>
    <n v="1633"/>
    <n v="15055471"/>
    <n v="25694"/>
    <n v="35.97"/>
    <n v="9"/>
    <n v="6.15"/>
    <x v="0"/>
    <x v="0"/>
  </r>
  <r>
    <x v="25"/>
    <x v="106"/>
    <x v="0"/>
    <n v="190.05"/>
    <n v="208.3"/>
    <n v="190.05"/>
    <n v="204.15"/>
    <n v="203.3123833192266"/>
    <n v="166587"/>
    <n v="4380"/>
    <n v="33869200"/>
    <n v="73285"/>
    <n v="43.99"/>
    <n v="18.25"/>
    <n v="14.1"/>
    <x v="0"/>
    <x v="0"/>
  </r>
  <r>
    <x v="25"/>
    <x v="107"/>
    <x v="1"/>
    <n v="212.4"/>
    <n v="218.3"/>
    <n v="212.4"/>
    <n v="217.05"/>
    <n v="216.08084818788544"/>
    <n v="94696"/>
    <n v="1720"/>
    <n v="20461992"/>
    <n v="51162"/>
    <n v="54.03"/>
    <n v="5.9"/>
    <n v="4.6500000000000004"/>
    <x v="0"/>
    <x v="0"/>
  </r>
  <r>
    <x v="25"/>
    <x v="108"/>
    <x v="1"/>
    <n v="212.65"/>
    <n v="215.8"/>
    <n v="210.1"/>
    <n v="215.15"/>
    <n v="213.72311251551744"/>
    <n v="17722"/>
    <n v="354"/>
    <n v="3787601"/>
    <n v="8993"/>
    <n v="50.74"/>
    <n v="5.7"/>
    <n v="2.5"/>
    <x v="0"/>
    <x v="0"/>
  </r>
  <r>
    <x v="25"/>
    <x v="109"/>
    <x v="1"/>
    <n v="212.7"/>
    <n v="216.7"/>
    <n v="211.8"/>
    <n v="212.85"/>
    <n v="213.83403497798841"/>
    <n v="41569"/>
    <n v="566"/>
    <n v="8888867"/>
    <n v="24855"/>
    <n v="59.79"/>
    <n v="4.9000000000000004"/>
    <n v="0.15"/>
    <x v="0"/>
    <x v="0"/>
  </r>
  <r>
    <x v="25"/>
    <x v="110"/>
    <x v="1"/>
    <n v="212.95"/>
    <n v="214.9"/>
    <n v="208.4"/>
    <n v="213.95"/>
    <n v="212.74681291830447"/>
    <n v="37652"/>
    <n v="612"/>
    <n v="8010343"/>
    <n v="18326"/>
    <n v="48.67"/>
    <n v="6.5"/>
    <n v="1"/>
    <x v="0"/>
    <x v="0"/>
  </r>
  <r>
    <x v="25"/>
    <x v="111"/>
    <x v="2"/>
    <n v="211.95"/>
    <n v="213.45"/>
    <n v="208.2"/>
    <n v="209.1"/>
    <n v="210.08140849347888"/>
    <n v="59269"/>
    <n v="1007"/>
    <n v="12451315"/>
    <n v="30889"/>
    <n v="52.12"/>
    <n v="5.25"/>
    <n v="-2.85"/>
    <x v="1"/>
    <x v="0"/>
  </r>
  <r>
    <x v="25"/>
    <x v="112"/>
    <x v="2"/>
    <n v="209"/>
    <n v="212.05"/>
    <n v="205.45"/>
    <n v="209.15"/>
    <n v="209.60432279399518"/>
    <n v="84066"/>
    <n v="1362"/>
    <n v="17620597"/>
    <n v="36621"/>
    <n v="43.56"/>
    <n v="6.6"/>
    <n v="0.15"/>
    <x v="0"/>
    <x v="0"/>
  </r>
  <r>
    <x v="25"/>
    <x v="113"/>
    <x v="2"/>
    <n v="211.25"/>
    <n v="211.25"/>
    <n v="206.85"/>
    <n v="209.85"/>
    <n v="209.59052087092505"/>
    <n v="33252"/>
    <n v="635"/>
    <n v="6969304"/>
    <n v="16521"/>
    <n v="49.68"/>
    <n v="4.4000000000000004"/>
    <n v="-1.4"/>
    <x v="1"/>
    <x v="0"/>
  </r>
  <r>
    <x v="25"/>
    <x v="114"/>
    <x v="2"/>
    <n v="213.5"/>
    <n v="214.95"/>
    <n v="210"/>
    <n v="210.9"/>
    <n v="212.7884919612965"/>
    <n v="135905"/>
    <n v="2535"/>
    <n v="28919020"/>
    <n v="46702"/>
    <n v="34.36"/>
    <n v="4.95"/>
    <n v="-2.6"/>
    <x v="1"/>
    <x v="0"/>
  </r>
  <r>
    <x v="25"/>
    <x v="115"/>
    <x v="2"/>
    <n v="213.45"/>
    <n v="213.45"/>
    <n v="206.25"/>
    <n v="209.3"/>
    <n v="209.21460792333761"/>
    <n v="85570"/>
    <n v="1249"/>
    <n v="17902494"/>
    <n v="49305"/>
    <n v="57.62"/>
    <n v="7.2"/>
    <n v="-4.1500000000000004"/>
    <x v="1"/>
    <x v="0"/>
  </r>
  <r>
    <x v="25"/>
    <x v="116"/>
    <x v="3"/>
    <n v="204.05"/>
    <n v="210.35"/>
    <n v="202.8"/>
    <n v="209.75"/>
    <n v="207.26819407008085"/>
    <n v="31164"/>
    <n v="703"/>
    <n v="6459306"/>
    <n v="11512"/>
    <n v="36.94"/>
    <n v="7.55"/>
    <n v="5.7"/>
    <x v="0"/>
    <x v="0"/>
  </r>
  <r>
    <x v="25"/>
    <x v="117"/>
    <x v="3"/>
    <n v="202.95"/>
    <n v="207.5"/>
    <n v="202.8"/>
    <n v="203.6"/>
    <n v="205.26336290474802"/>
    <n v="116554"/>
    <n v="1594"/>
    <n v="23924266"/>
    <n v="50999"/>
    <n v="43.76"/>
    <n v="4.7"/>
    <n v="0.65"/>
    <x v="0"/>
    <x v="0"/>
  </r>
  <r>
    <x v="25"/>
    <x v="118"/>
    <x v="3"/>
    <n v="200"/>
    <n v="202"/>
    <n v="198.15"/>
    <n v="201.15"/>
    <n v="200.48115784399758"/>
    <n v="161818"/>
    <n v="2036"/>
    <n v="32441460"/>
    <n v="62436"/>
    <n v="38.58"/>
    <n v="3.85"/>
    <n v="1.1499999999999999"/>
    <x v="0"/>
    <x v="0"/>
  </r>
  <r>
    <x v="25"/>
    <x v="119"/>
    <x v="3"/>
    <n v="202"/>
    <n v="202"/>
    <n v="195.4"/>
    <n v="199.65"/>
    <n v="198.73161634434271"/>
    <n v="53621"/>
    <n v="1193"/>
    <n v="10656188"/>
    <n v="25795"/>
    <n v="48.11"/>
    <n v="6.6"/>
    <n v="-2.35"/>
    <x v="1"/>
    <x v="0"/>
  </r>
  <r>
    <x v="25"/>
    <x v="120"/>
    <x v="3"/>
    <n v="186.45"/>
    <n v="200.95"/>
    <n v="186.35"/>
    <n v="197.15"/>
    <n v="194.99972093296515"/>
    <n v="136168"/>
    <n v="2082"/>
    <n v="26552722"/>
    <n v="30499"/>
    <n v="22.4"/>
    <n v="14.6"/>
    <n v="10.7"/>
    <x v="0"/>
    <x v="0"/>
  </r>
  <r>
    <x v="25"/>
    <x v="121"/>
    <x v="4"/>
    <n v="193.9"/>
    <n v="195"/>
    <n v="184.4"/>
    <n v="186.15"/>
    <n v="189.01718871584032"/>
    <n v="86103"/>
    <n v="1976"/>
    <n v="16274947"/>
    <n v="41698"/>
    <n v="48.43"/>
    <n v="10.6"/>
    <n v="-7.75"/>
    <x v="1"/>
    <x v="0"/>
  </r>
  <r>
    <x v="25"/>
    <x v="122"/>
    <x v="4"/>
    <n v="198.5"/>
    <n v="199.5"/>
    <n v="192.25"/>
    <n v="192.9"/>
    <n v="195.25455996352028"/>
    <n v="52632"/>
    <n v="1052"/>
    <n v="10276638"/>
    <n v="19085"/>
    <n v="36.26"/>
    <n v="7.25"/>
    <n v="-5.6"/>
    <x v="1"/>
    <x v="0"/>
  </r>
  <r>
    <x v="25"/>
    <x v="123"/>
    <x v="4"/>
    <n v="197"/>
    <n v="199.35"/>
    <n v="196.65"/>
    <n v="197.8"/>
    <n v="197.86214133826738"/>
    <n v="36211"/>
    <n v="1023"/>
    <n v="7164786"/>
    <n v="22045"/>
    <n v="60.88"/>
    <n v="2.7"/>
    <n v="0.8"/>
    <x v="0"/>
    <x v="0"/>
  </r>
  <r>
    <x v="25"/>
    <x v="124"/>
    <x v="4"/>
    <n v="203.95"/>
    <n v="205.75"/>
    <n v="199"/>
    <n v="199.65"/>
    <n v="202.44481474809345"/>
    <n v="33306"/>
    <n v="598"/>
    <n v="6742627"/>
    <n v="12930"/>
    <n v="38.82"/>
    <n v="6.75"/>
    <n v="-4.3"/>
    <x v="1"/>
    <x v="0"/>
  </r>
  <r>
    <x v="25"/>
    <x v="125"/>
    <x v="0"/>
    <n v="207.95"/>
    <n v="207.95"/>
    <n v="202.5"/>
    <n v="203.95"/>
    <n v="204.21448311771539"/>
    <n v="24967"/>
    <n v="501"/>
    <n v="5098623"/>
    <n v="11771"/>
    <n v="47.15"/>
    <n v="5.45"/>
    <n v="-4"/>
    <x v="1"/>
    <x v="0"/>
  </r>
  <r>
    <x v="25"/>
    <x v="126"/>
    <x v="0"/>
    <n v="204.45"/>
    <n v="205.4"/>
    <n v="198.45"/>
    <n v="203.95"/>
    <n v="202.20497638915415"/>
    <n v="151837"/>
    <n v="2798"/>
    <n v="30702197"/>
    <n v="77764"/>
    <n v="51.22"/>
    <n v="6.95"/>
    <n v="-0.5"/>
    <x v="1"/>
    <x v="0"/>
  </r>
  <r>
    <x v="25"/>
    <x v="127"/>
    <x v="0"/>
    <n v="195.05"/>
    <n v="200.55"/>
    <n v="194.9"/>
    <n v="199.7"/>
    <n v="196.83882564409825"/>
    <n v="51739"/>
    <n v="1324"/>
    <n v="10184244"/>
    <n v="23134"/>
    <n v="44.71"/>
    <n v="5.65"/>
    <n v="4.6500000000000004"/>
    <x v="0"/>
    <x v="0"/>
  </r>
  <r>
    <x v="25"/>
    <x v="128"/>
    <x v="0"/>
    <n v="193"/>
    <n v="199.25"/>
    <n v="193"/>
    <n v="194.75"/>
    <n v="197.02195837535527"/>
    <n v="65442"/>
    <n v="1596"/>
    <n v="12893511"/>
    <n v="23621"/>
    <n v="36.090000000000003"/>
    <n v="6.25"/>
    <n v="1.75"/>
    <x v="0"/>
    <x v="0"/>
  </r>
  <r>
    <x v="25"/>
    <x v="129"/>
    <x v="0"/>
    <n v="201.25"/>
    <n v="201.85"/>
    <n v="193.6"/>
    <n v="200.15"/>
    <n v="198.14457540471457"/>
    <n v="70420"/>
    <n v="1836"/>
    <n v="13953341"/>
    <n v="29382"/>
    <n v="41.72"/>
    <n v="8.25"/>
    <n v="-1.1000000000000001"/>
    <x v="1"/>
    <x v="0"/>
  </r>
  <r>
    <x v="25"/>
    <x v="130"/>
    <x v="2"/>
    <n v="210"/>
    <n v="210"/>
    <n v="198.25"/>
    <n v="199.8"/>
    <n v="203.01358032940234"/>
    <n v="59866"/>
    <n v="1377"/>
    <n v="12153611"/>
    <n v="27155"/>
    <n v="45.36"/>
    <n v="11.75"/>
    <n v="-10.199999999999999"/>
    <x v="1"/>
    <x v="0"/>
  </r>
  <r>
    <x v="25"/>
    <x v="131"/>
    <x v="2"/>
    <n v="210.05"/>
    <n v="212.8"/>
    <n v="208.1"/>
    <n v="209.5"/>
    <n v="210.15174686882003"/>
    <n v="30340"/>
    <n v="1115"/>
    <n v="6376004"/>
    <n v="15413"/>
    <n v="50.8"/>
    <n v="4.7"/>
    <n v="-0.55000000000000004"/>
    <x v="1"/>
    <x v="0"/>
  </r>
  <r>
    <x v="25"/>
    <x v="132"/>
    <x v="2"/>
    <n v="210"/>
    <n v="212.15"/>
    <n v="208"/>
    <n v="209.95"/>
    <n v="209.87521683557017"/>
    <n v="43812"/>
    <n v="1296"/>
    <n v="9195053"/>
    <n v="21548"/>
    <n v="49.18"/>
    <n v="4.1500000000000004"/>
    <n v="-0.05"/>
    <x v="1"/>
    <x v="0"/>
  </r>
  <r>
    <x v="25"/>
    <x v="133"/>
    <x v="2"/>
    <n v="213"/>
    <n v="213"/>
    <n v="207"/>
    <n v="211.6"/>
    <n v="210.31568075786174"/>
    <n v="56158"/>
    <n v="1409"/>
    <n v="11810908"/>
    <n v="31633"/>
    <n v="56.33"/>
    <n v="6"/>
    <n v="-1.4"/>
    <x v="1"/>
    <x v="0"/>
  </r>
  <r>
    <x v="25"/>
    <x v="134"/>
    <x v="3"/>
    <n v="218.85"/>
    <n v="219.7"/>
    <n v="212"/>
    <n v="213.6"/>
    <n v="215.37639181462535"/>
    <n v="39876"/>
    <n v="1056"/>
    <n v="8588349"/>
    <n v="17801"/>
    <n v="44.64"/>
    <n v="7.7"/>
    <n v="-5.25"/>
    <x v="1"/>
    <x v="0"/>
  </r>
  <r>
    <x v="25"/>
    <x v="135"/>
    <x v="3"/>
    <n v="215.05"/>
    <n v="220"/>
    <n v="213.9"/>
    <n v="218.8"/>
    <n v="217.51754422476586"/>
    <n v="24025"/>
    <n v="686"/>
    <n v="5225859"/>
    <n v="11943"/>
    <n v="49.71"/>
    <n v="6.1"/>
    <n v="3.75"/>
    <x v="0"/>
    <x v="0"/>
  </r>
  <r>
    <x v="25"/>
    <x v="136"/>
    <x v="3"/>
    <n v="218"/>
    <n v="219.1"/>
    <n v="214.55"/>
    <n v="215.55"/>
    <n v="217.23153138871274"/>
    <n v="25232"/>
    <n v="748"/>
    <n v="5481186"/>
    <n v="12319"/>
    <n v="48.82"/>
    <n v="4.55"/>
    <n v="-2.4500000000000002"/>
    <x v="1"/>
    <x v="0"/>
  </r>
  <r>
    <x v="25"/>
    <x v="137"/>
    <x v="3"/>
    <n v="219"/>
    <n v="220.95"/>
    <n v="213.05"/>
    <n v="218.3"/>
    <n v="215.98841059602648"/>
    <n v="68252"/>
    <n v="2070"/>
    <n v="14741641"/>
    <n v="34620"/>
    <n v="50.72"/>
    <n v="7.9"/>
    <n v="-0.7"/>
    <x v="1"/>
    <x v="0"/>
  </r>
  <r>
    <x v="25"/>
    <x v="138"/>
    <x v="3"/>
    <n v="222.6"/>
    <n v="224.75"/>
    <n v="217.45"/>
    <n v="219.1"/>
    <n v="220.41232733604178"/>
    <n v="43075"/>
    <n v="984"/>
    <n v="9494261"/>
    <n v="21646"/>
    <n v="50.25"/>
    <n v="7.3"/>
    <n v="-3.5"/>
    <x v="1"/>
    <x v="0"/>
  </r>
  <r>
    <x v="25"/>
    <x v="139"/>
    <x v="4"/>
    <n v="227.95"/>
    <n v="228.05"/>
    <n v="220.7"/>
    <n v="223.3"/>
    <n v="223.38650697216917"/>
    <n v="17283"/>
    <n v="521"/>
    <n v="3860789"/>
    <n v="5257"/>
    <n v="30.42"/>
    <n v="7.35"/>
    <n v="-4.6500000000000004"/>
    <x v="1"/>
    <x v="0"/>
  </r>
  <r>
    <x v="25"/>
    <x v="140"/>
    <x v="4"/>
    <n v="224.05"/>
    <n v="231"/>
    <n v="224.05"/>
    <n v="225.15"/>
    <n v="227.42646609392509"/>
    <n v="29449"/>
    <n v="765"/>
    <n v="6697482"/>
    <n v="10112"/>
    <n v="34.340000000000003"/>
    <n v="6.95"/>
    <n v="1.1000000000000001"/>
    <x v="0"/>
    <x v="0"/>
  </r>
  <r>
    <x v="25"/>
    <x v="141"/>
    <x v="4"/>
    <n v="224"/>
    <n v="230.2"/>
    <n v="220.5"/>
    <n v="224.3"/>
    <n v="223.20649793703959"/>
    <n v="193169"/>
    <n v="1939"/>
    <n v="43116576"/>
    <n v="136618"/>
    <n v="70.72"/>
    <n v="9.6999999999999993"/>
    <n v="0.3"/>
    <x v="0"/>
    <x v="0"/>
  </r>
  <r>
    <x v="25"/>
    <x v="142"/>
    <x v="4"/>
    <n v="231.7"/>
    <n v="231.7"/>
    <n v="223.75"/>
    <n v="227.45"/>
    <n v="227.39574346215119"/>
    <n v="55867"/>
    <n v="977"/>
    <n v="12703918"/>
    <n v="35525"/>
    <n v="63.59"/>
    <n v="7.95"/>
    <n v="-4.25"/>
    <x v="1"/>
    <x v="0"/>
  </r>
  <r>
    <x v="25"/>
    <x v="143"/>
    <x v="4"/>
    <n v="239.95"/>
    <n v="239.95"/>
    <n v="228.25"/>
    <n v="231.65"/>
    <n v="231.89183728448276"/>
    <n v="29696"/>
    <n v="674"/>
    <n v="6886260"/>
    <n v="14522"/>
    <n v="48.9"/>
    <n v="11.7"/>
    <n v="-8.3000000000000007"/>
    <x v="1"/>
    <x v="0"/>
  </r>
  <r>
    <x v="25"/>
    <x v="144"/>
    <x v="0"/>
    <n v="234.15"/>
    <n v="237"/>
    <n v="230.25"/>
    <n v="236.5"/>
    <n v="233.48666823051059"/>
    <n v="38367"/>
    <n v="807"/>
    <n v="8958183"/>
    <n v="8786"/>
    <n v="22.9"/>
    <n v="6.75"/>
    <n v="2.35"/>
    <x v="0"/>
    <x v="0"/>
  </r>
  <r>
    <x v="25"/>
    <x v="145"/>
    <x v="0"/>
    <n v="233.2"/>
    <n v="235.35"/>
    <n v="228.45"/>
    <n v="233.95"/>
    <n v="232.41500470769495"/>
    <n v="70098"/>
    <n v="1461"/>
    <n v="16291827"/>
    <n v="45582"/>
    <n v="65.03"/>
    <n v="6.9"/>
    <n v="0.75"/>
    <x v="0"/>
    <x v="0"/>
  </r>
  <r>
    <x v="25"/>
    <x v="146"/>
    <x v="0"/>
    <n v="230.3"/>
    <n v="234.9"/>
    <n v="230.1"/>
    <n v="231.55"/>
    <n v="232.05219219340623"/>
    <n v="49471"/>
    <n v="1096"/>
    <n v="11479854"/>
    <n v="21846"/>
    <n v="44.16"/>
    <n v="4.8"/>
    <n v="1.25"/>
    <x v="0"/>
    <x v="0"/>
  </r>
  <r>
    <x v="25"/>
    <x v="147"/>
    <x v="0"/>
    <n v="234.1"/>
    <n v="237.35"/>
    <n v="233.4"/>
    <n v="234.55"/>
    <n v="234.94705580848432"/>
    <n v="33167"/>
    <n v="772"/>
    <n v="7792489"/>
    <n v="12780"/>
    <n v="38.53"/>
    <n v="3.95"/>
    <n v="0.45"/>
    <x v="0"/>
    <x v="0"/>
  </r>
  <r>
    <x v="25"/>
    <x v="148"/>
    <x v="0"/>
    <n v="239.1"/>
    <n v="239.1"/>
    <n v="231"/>
    <n v="233.7"/>
    <n v="232.73307943416756"/>
    <n v="18380"/>
    <n v="349"/>
    <n v="4277634"/>
    <n v="5270"/>
    <n v="28.67"/>
    <n v="8.1"/>
    <n v="-5.4"/>
    <x v="1"/>
    <x v="0"/>
  </r>
  <r>
    <x v="25"/>
    <x v="149"/>
    <x v="0"/>
    <n v="238.2"/>
    <n v="240.1"/>
    <n v="232.95"/>
    <n v="235.9"/>
    <n v="236.34202037351443"/>
    <n v="47120"/>
    <n v="670"/>
    <n v="11136436"/>
    <m/>
    <m/>
    <n v="7.15"/>
    <n v="-2.2999999999999998"/>
    <x v="1"/>
    <x v="0"/>
  </r>
  <r>
    <x v="25"/>
    <x v="150"/>
    <x v="2"/>
    <n v="234.05"/>
    <n v="239.4"/>
    <n v="233.7"/>
    <n v="238.1"/>
    <n v="237.12829192336335"/>
    <n v="59084"/>
    <n v="942"/>
    <n v="14010488"/>
    <n v="17992"/>
    <n v="30.45"/>
    <n v="5.7"/>
    <n v="4.05"/>
    <x v="0"/>
    <x v="0"/>
  </r>
  <r>
    <x v="25"/>
    <x v="151"/>
    <x v="2"/>
    <n v="227.9"/>
    <n v="235.15"/>
    <n v="226.4"/>
    <n v="233.7"/>
    <n v="231.07759829871952"/>
    <n v="44202"/>
    <n v="702"/>
    <n v="10214092"/>
    <n v="20929"/>
    <n v="47.35"/>
    <n v="8.75"/>
    <n v="5.8"/>
    <x v="0"/>
    <x v="0"/>
  </r>
  <r>
    <x v="25"/>
    <x v="152"/>
    <x v="2"/>
    <n v="226.9"/>
    <n v="229.5"/>
    <n v="226.05"/>
    <n v="228.15"/>
    <n v="227.88125299664375"/>
    <n v="31285"/>
    <n v="631"/>
    <n v="7129265"/>
    <n v="13598"/>
    <n v="43.46"/>
    <n v="3.45"/>
    <n v="1.25"/>
    <x v="0"/>
    <x v="0"/>
  </r>
  <r>
    <x v="25"/>
    <x v="153"/>
    <x v="2"/>
    <n v="222.15"/>
    <n v="227.25"/>
    <n v="216.8"/>
    <n v="224.85"/>
    <n v="222.28464947452835"/>
    <n v="118465"/>
    <n v="1907"/>
    <n v="26332951"/>
    <n v="48283"/>
    <n v="40.76"/>
    <n v="10.45"/>
    <n v="2.7"/>
    <x v="0"/>
    <x v="0"/>
  </r>
  <r>
    <x v="25"/>
    <x v="154"/>
    <x v="2"/>
    <n v="225.9"/>
    <n v="226"/>
    <n v="220.1"/>
    <n v="223.15"/>
    <n v="223.80470726777958"/>
    <n v="62839"/>
    <n v="1156"/>
    <n v="14063664"/>
    <n v="31060"/>
    <n v="49.43"/>
    <n v="5.9"/>
    <n v="-2.75"/>
    <x v="1"/>
    <x v="0"/>
  </r>
  <r>
    <x v="25"/>
    <x v="155"/>
    <x v="3"/>
    <n v="233.25"/>
    <n v="233.7"/>
    <n v="224.2"/>
    <n v="225.85"/>
    <n v="227.09739330110986"/>
    <n v="70549"/>
    <n v="1533"/>
    <n v="16021494"/>
    <n v="27526"/>
    <n v="39.020000000000003"/>
    <n v="9.5"/>
    <n v="-7.4"/>
    <x v="1"/>
    <x v="0"/>
  </r>
  <r>
    <x v="25"/>
    <x v="156"/>
    <x v="3"/>
    <n v="226.35"/>
    <n v="234.5"/>
    <n v="221.05"/>
    <n v="233.6"/>
    <n v="229.70772130570126"/>
    <n v="105047"/>
    <n v="1767"/>
    <n v="24130107"/>
    <n v="44895"/>
    <n v="42.74"/>
    <n v="13.45"/>
    <n v="7.25"/>
    <x v="0"/>
    <x v="0"/>
  </r>
  <r>
    <x v="25"/>
    <x v="157"/>
    <x v="3"/>
    <n v="229.8"/>
    <n v="230.8"/>
    <n v="220.05"/>
    <n v="223.65"/>
    <n v="224.51940362230911"/>
    <n v="89004"/>
    <n v="1700"/>
    <n v="19983125"/>
    <n v="25313"/>
    <n v="28.44"/>
    <n v="10.75"/>
    <n v="-6.15"/>
    <x v="1"/>
    <x v="0"/>
  </r>
  <r>
    <x v="25"/>
    <x v="158"/>
    <x v="3"/>
    <n v="227.7"/>
    <n v="231.6"/>
    <n v="223.7"/>
    <n v="227.55"/>
    <n v="227.8277173688345"/>
    <n v="169309"/>
    <n v="3668"/>
    <n v="38573283"/>
    <n v="72387"/>
    <n v="42.75"/>
    <n v="7.9"/>
    <n v="-0.15"/>
    <x v="1"/>
    <x v="0"/>
  </r>
  <r>
    <x v="25"/>
    <x v="159"/>
    <x v="3"/>
    <n v="219.75"/>
    <n v="229.15"/>
    <n v="218.5"/>
    <n v="224.95"/>
    <n v="224.49197269040442"/>
    <n v="107508"/>
    <n v="1596"/>
    <n v="24134683"/>
    <n v="28748"/>
    <n v="26.74"/>
    <n v="10.65"/>
    <n v="5.2"/>
    <x v="0"/>
    <x v="0"/>
  </r>
  <r>
    <x v="25"/>
    <x v="160"/>
    <x v="4"/>
    <n v="220.9"/>
    <n v="221.8"/>
    <n v="216.15"/>
    <n v="218.05"/>
    <n v="218.37497350385078"/>
    <n v="56612"/>
    <n v="1146"/>
    <n v="12362644"/>
    <n v="23918"/>
    <n v="42.25"/>
    <n v="5.65"/>
    <n v="-2.85"/>
    <x v="1"/>
    <x v="0"/>
  </r>
  <r>
    <x v="25"/>
    <x v="161"/>
    <x v="4"/>
    <n v="216.3"/>
    <n v="221.65"/>
    <n v="213"/>
    <n v="220.75"/>
    <n v="218.13599634090562"/>
    <n v="59031"/>
    <n v="1204"/>
    <n v="12876786"/>
    <n v="23195"/>
    <n v="39.29"/>
    <n v="8.65"/>
    <n v="4.45"/>
    <x v="0"/>
    <x v="0"/>
  </r>
  <r>
    <x v="25"/>
    <x v="162"/>
    <x v="4"/>
    <n v="221.1"/>
    <n v="221.1"/>
    <n v="212.05"/>
    <n v="212.45"/>
    <n v="214.57769958951161"/>
    <n v="11937"/>
    <n v="346"/>
    <n v="2561414"/>
    <n v="4769"/>
    <n v="39.950000000000003"/>
    <n v="9.0500000000000007"/>
    <n v="-8.65"/>
    <x v="1"/>
    <x v="0"/>
  </r>
  <r>
    <x v="25"/>
    <x v="163"/>
    <x v="4"/>
    <n v="212"/>
    <n v="217.6"/>
    <n v="207"/>
    <n v="216.75"/>
    <n v="214.11785939580852"/>
    <n v="28534"/>
    <n v="416"/>
    <n v="6109639"/>
    <n v="20688"/>
    <n v="72.5"/>
    <n v="10.6"/>
    <n v="4.75"/>
    <x v="0"/>
    <x v="0"/>
  </r>
  <r>
    <x v="25"/>
    <x v="164"/>
    <x v="4"/>
    <n v="206.75"/>
    <n v="210"/>
    <n v="204.4"/>
    <n v="208.2"/>
    <n v="207.11152849997035"/>
    <n v="50579"/>
    <n v="819"/>
    <n v="10475494"/>
    <n v="29186"/>
    <n v="57.7"/>
    <n v="5.6"/>
    <n v="1.45"/>
    <x v="0"/>
    <x v="0"/>
  </r>
  <r>
    <x v="25"/>
    <x v="165"/>
    <x v="0"/>
    <n v="210"/>
    <n v="213.15"/>
    <n v="206.65"/>
    <n v="209.55"/>
    <n v="209.93109990282727"/>
    <n v="43222"/>
    <n v="842"/>
    <n v="9073642"/>
    <n v="17667"/>
    <n v="40.880000000000003"/>
    <n v="6.5"/>
    <n v="-0.45"/>
    <x v="1"/>
    <x v="0"/>
  </r>
  <r>
    <x v="25"/>
    <x v="166"/>
    <x v="0"/>
    <n v="216.5"/>
    <n v="216.5"/>
    <n v="209"/>
    <n v="211.1"/>
    <n v="210.68064687003397"/>
    <n v="32093"/>
    <n v="917"/>
    <n v="6761374"/>
    <n v="17189"/>
    <n v="53.56"/>
    <n v="7.5"/>
    <n v="-5.4"/>
    <x v="1"/>
    <x v="0"/>
  </r>
  <r>
    <x v="25"/>
    <x v="167"/>
    <x v="0"/>
    <n v="215"/>
    <n v="219.3"/>
    <n v="211.05"/>
    <n v="212.5"/>
    <n v="213.98974204254034"/>
    <n v="26516"/>
    <n v="621"/>
    <n v="5674152"/>
    <n v="10929"/>
    <n v="41.22"/>
    <n v="8.25"/>
    <n v="-2.5"/>
    <x v="1"/>
    <x v="0"/>
  </r>
  <r>
    <x v="25"/>
    <x v="168"/>
    <x v="0"/>
    <n v="216.8"/>
    <n v="219.9"/>
    <n v="215.7"/>
    <n v="218"/>
    <n v="217.56860405109018"/>
    <n v="31004"/>
    <n v="542"/>
    <n v="6745497"/>
    <n v="14564"/>
    <n v="46.97"/>
    <n v="4.2"/>
    <n v="1.2"/>
    <x v="0"/>
    <x v="0"/>
  </r>
  <r>
    <x v="25"/>
    <x v="169"/>
    <x v="0"/>
    <n v="222.5"/>
    <n v="225.9"/>
    <n v="215"/>
    <n v="217.75"/>
    <n v="219.99059024807528"/>
    <n v="77154"/>
    <n v="1981"/>
    <n v="16973154"/>
    <n v="39826"/>
    <n v="51.62"/>
    <n v="10.9"/>
    <n v="-4.75"/>
    <x v="1"/>
    <x v="0"/>
  </r>
  <r>
    <x v="25"/>
    <x v="170"/>
    <x v="1"/>
    <n v="224.1"/>
    <n v="225.9"/>
    <n v="222.05"/>
    <n v="222.9"/>
    <n v="223.99524224143292"/>
    <n v="32158"/>
    <n v="575"/>
    <n v="7203239"/>
    <n v="14673"/>
    <n v="45.63"/>
    <n v="3.85"/>
    <n v="-1.2"/>
    <x v="1"/>
    <x v="0"/>
  </r>
  <r>
    <x v="25"/>
    <x v="171"/>
    <x v="1"/>
    <n v="225.7"/>
    <n v="227.45"/>
    <n v="219.95"/>
    <n v="222.7"/>
    <n v="223.37265595354705"/>
    <n v="113319"/>
    <n v="2242"/>
    <n v="25312366"/>
    <n v="51656"/>
    <n v="45.58"/>
    <n v="7.5"/>
    <n v="-3"/>
    <x v="1"/>
    <x v="0"/>
  </r>
  <r>
    <x v="25"/>
    <x v="172"/>
    <x v="1"/>
    <n v="217"/>
    <n v="226.85"/>
    <n v="215.7"/>
    <n v="226"/>
    <n v="222.31449816019659"/>
    <n v="78541"/>
    <n v="1219"/>
    <n v="17460803"/>
    <n v="17044"/>
    <n v="21.7"/>
    <n v="11.15"/>
    <n v="9"/>
    <x v="0"/>
    <x v="0"/>
  </r>
  <r>
    <x v="25"/>
    <x v="173"/>
    <x v="2"/>
    <n v="211.15"/>
    <n v="218.75"/>
    <n v="209.85"/>
    <n v="217.05"/>
    <n v="215.65307586420829"/>
    <n v="51579"/>
    <n v="902"/>
    <n v="11123170"/>
    <n v="16720"/>
    <n v="32.42"/>
    <n v="8.9"/>
    <n v="5.9"/>
    <x v="0"/>
    <x v="0"/>
  </r>
  <r>
    <x v="25"/>
    <x v="174"/>
    <x v="2"/>
    <n v="223.95"/>
    <n v="223.95"/>
    <n v="208"/>
    <n v="213.65"/>
    <n v="217.26677420267708"/>
    <n v="35337"/>
    <n v="1150"/>
    <n v="7677556"/>
    <n v="16059"/>
    <n v="45.45"/>
    <n v="15.95"/>
    <n v="-10.3"/>
    <x v="1"/>
    <x v="0"/>
  </r>
  <r>
    <x v="25"/>
    <x v="175"/>
    <x v="3"/>
    <n v="220.3"/>
    <n v="223.4"/>
    <n v="216.6"/>
    <n v="222"/>
    <n v="219.93150579939706"/>
    <n v="39142"/>
    <n v="741"/>
    <n v="8608559"/>
    <n v="14851"/>
    <n v="37.94"/>
    <n v="6.8"/>
    <n v="1.7"/>
    <x v="0"/>
    <x v="0"/>
  </r>
  <r>
    <x v="25"/>
    <x v="176"/>
    <x v="3"/>
    <n v="216.6"/>
    <n v="218.75"/>
    <n v="215.25"/>
    <n v="215.7"/>
    <n v="216.47736655319764"/>
    <n v="13807"/>
    <n v="311"/>
    <n v="2988903"/>
    <n v="6116"/>
    <n v="44.3"/>
    <n v="3.5"/>
    <n v="-0.9"/>
    <x v="1"/>
    <x v="0"/>
  </r>
  <r>
    <x v="25"/>
    <x v="177"/>
    <x v="3"/>
    <n v="217.15"/>
    <n v="218.45"/>
    <n v="215.3"/>
    <n v="216.35"/>
    <n v="216.98548972188632"/>
    <n v="23156"/>
    <n v="523"/>
    <n v="5024516"/>
    <n v="6880"/>
    <n v="29.71"/>
    <n v="3.15"/>
    <n v="-0.8"/>
    <x v="1"/>
    <x v="0"/>
  </r>
  <r>
    <x v="25"/>
    <x v="178"/>
    <x v="3"/>
    <n v="225.4"/>
    <n v="225.4"/>
    <n v="215.7"/>
    <n v="216.7"/>
    <n v="219.68275204878978"/>
    <n v="104940"/>
    <n v="1553"/>
    <n v="23053508"/>
    <n v="62460"/>
    <n v="59.52"/>
    <n v="9.6999999999999993"/>
    <n v="-8.6999999999999993"/>
    <x v="1"/>
    <x v="0"/>
  </r>
  <r>
    <x v="25"/>
    <x v="179"/>
    <x v="4"/>
    <n v="231.95"/>
    <n v="231.95"/>
    <n v="220"/>
    <n v="221.6"/>
    <n v="223.93488529014846"/>
    <n v="41496"/>
    <n v="1305"/>
    <n v="9292402"/>
    <n v="18935"/>
    <n v="45.63"/>
    <n v="11.95"/>
    <n v="-10.35"/>
    <x v="1"/>
    <x v="0"/>
  </r>
  <r>
    <x v="25"/>
    <x v="180"/>
    <x v="4"/>
    <n v="230.7"/>
    <n v="231.6"/>
    <n v="227.25"/>
    <n v="228.2"/>
    <n v="229.1277998085601"/>
    <n v="36565"/>
    <n v="510"/>
    <n v="8378058"/>
    <n v="11376"/>
    <n v="31.11"/>
    <n v="4.3499999999999996"/>
    <n v="-2.5"/>
    <x v="1"/>
    <x v="0"/>
  </r>
  <r>
    <x v="25"/>
    <x v="181"/>
    <x v="4"/>
    <n v="231.85"/>
    <n v="233.2"/>
    <n v="226.1"/>
    <n v="230.95"/>
    <n v="228.77867182725606"/>
    <n v="107998"/>
    <n v="2061"/>
    <n v="24707639"/>
    <n v="32859"/>
    <n v="30.43"/>
    <n v="7.1"/>
    <n v="-0.9"/>
    <x v="1"/>
    <x v="0"/>
  </r>
  <r>
    <x v="25"/>
    <x v="182"/>
    <x v="4"/>
    <n v="236.35"/>
    <n v="237"/>
    <n v="231.7"/>
    <n v="234.05"/>
    <n v="233.71267482169185"/>
    <n v="25097"/>
    <n v="477"/>
    <n v="5865487"/>
    <n v="7462"/>
    <n v="29.73"/>
    <n v="5.3"/>
    <n v="-2.2999999999999998"/>
    <x v="1"/>
    <x v="0"/>
  </r>
  <r>
    <x v="25"/>
    <x v="183"/>
    <x v="4"/>
    <n v="237.55"/>
    <n v="239.4"/>
    <n v="235.25"/>
    <n v="236.5"/>
    <n v="237.66846898835809"/>
    <n v="79712"/>
    <n v="1264"/>
    <n v="18945029"/>
    <n v="49411"/>
    <n v="61.99"/>
    <n v="4.1500000000000004"/>
    <n v="-1.05"/>
    <x v="1"/>
    <x v="0"/>
  </r>
  <r>
    <x v="25"/>
    <x v="184"/>
    <x v="0"/>
    <n v="238.1"/>
    <n v="238.9"/>
    <n v="230.3"/>
    <n v="237.85"/>
    <n v="233.80507511289974"/>
    <n v="97653"/>
    <n v="1328"/>
    <n v="22831767"/>
    <n v="53032"/>
    <n v="54.31"/>
    <n v="8.6"/>
    <n v="-0.25"/>
    <x v="1"/>
    <x v="0"/>
  </r>
  <r>
    <x v="25"/>
    <x v="185"/>
    <x v="0"/>
    <n v="242.9"/>
    <n v="242.9"/>
    <n v="234.95"/>
    <n v="238.1"/>
    <n v="237.13721594153247"/>
    <n v="43785"/>
    <n v="558"/>
    <n v="10383053"/>
    <n v="11678"/>
    <n v="26.67"/>
    <n v="7.95"/>
    <n v="-4.8"/>
    <x v="1"/>
    <x v="0"/>
  </r>
  <r>
    <x v="25"/>
    <x v="186"/>
    <x v="0"/>
    <n v="242.5"/>
    <n v="243.2"/>
    <n v="237.85"/>
    <n v="238.65"/>
    <n v="240.56355348245521"/>
    <n v="18866"/>
    <n v="412"/>
    <n v="4538472"/>
    <n v="9069"/>
    <n v="48.07"/>
    <n v="5.35"/>
    <n v="-3.85"/>
    <x v="1"/>
    <x v="0"/>
  </r>
  <r>
    <x v="25"/>
    <x v="187"/>
    <x v="0"/>
    <n v="241.5"/>
    <n v="244.45"/>
    <n v="238.9"/>
    <n v="242.75"/>
    <n v="241.75599638120877"/>
    <n v="45319"/>
    <n v="962"/>
    <n v="10956140"/>
    <n v="26700"/>
    <n v="58.92"/>
    <n v="5.55"/>
    <n v="1.25"/>
    <x v="0"/>
    <x v="0"/>
  </r>
  <r>
    <x v="25"/>
    <x v="188"/>
    <x v="0"/>
    <n v="241.9"/>
    <n v="246.15"/>
    <n v="240.5"/>
    <n v="242.25"/>
    <n v="242.43845499128602"/>
    <n v="24673"/>
    <n v="490"/>
    <n v="5981684"/>
    <n v="8862"/>
    <n v="35.92"/>
    <n v="5.65"/>
    <n v="0.35"/>
    <x v="0"/>
    <x v="0"/>
  </r>
  <r>
    <x v="25"/>
    <x v="189"/>
    <x v="1"/>
    <n v="240.2"/>
    <n v="244.8"/>
    <n v="239.25"/>
    <n v="241.6"/>
    <n v="241.80900372211806"/>
    <n v="73614"/>
    <n v="1178"/>
    <n v="17800528"/>
    <n v="15421"/>
    <n v="20.95"/>
    <n v="5.55"/>
    <n v="1.4"/>
    <x v="0"/>
    <x v="0"/>
  </r>
  <r>
    <x v="25"/>
    <x v="190"/>
    <x v="1"/>
    <n v="239.15"/>
    <n v="244.9"/>
    <n v="237.9"/>
    <n v="240.2"/>
    <n v="241.27518967898092"/>
    <n v="257804"/>
    <n v="2335"/>
    <n v="62201709"/>
    <n v="129775"/>
    <n v="50.34"/>
    <n v="7"/>
    <n v="1.05"/>
    <x v="0"/>
    <x v="0"/>
  </r>
  <r>
    <x v="25"/>
    <x v="191"/>
    <x v="1"/>
    <n v="237.75"/>
    <n v="242.4"/>
    <n v="237.1"/>
    <n v="239.5"/>
    <n v="240.34638946505234"/>
    <n v="145117"/>
    <n v="2060"/>
    <n v="34878347"/>
    <n v="62436"/>
    <n v="43.02"/>
    <n v="5.3"/>
    <n v="1.75"/>
    <x v="0"/>
    <x v="0"/>
  </r>
  <r>
    <x v="25"/>
    <x v="192"/>
    <x v="1"/>
    <n v="239.25"/>
    <n v="241.35"/>
    <n v="237"/>
    <n v="238.65"/>
    <n v="238.38547539761731"/>
    <n v="83183"/>
    <n v="1350"/>
    <n v="19829619"/>
    <n v="42573"/>
    <n v="51.18"/>
    <n v="4.3499999999999996"/>
    <n v="-0.6"/>
    <x v="1"/>
    <x v="0"/>
  </r>
  <r>
    <x v="25"/>
    <x v="193"/>
    <x v="1"/>
    <n v="237.45"/>
    <n v="238.4"/>
    <n v="234.6"/>
    <n v="237.5"/>
    <n v="236.63463469151938"/>
    <n v="105582"/>
    <n v="1619"/>
    <n v="24984358"/>
    <n v="56872"/>
    <n v="53.87"/>
    <n v="3.8"/>
    <n v="0.05"/>
    <x v="0"/>
    <x v="0"/>
  </r>
  <r>
    <x v="25"/>
    <x v="194"/>
    <x v="2"/>
    <n v="239.6"/>
    <n v="245"/>
    <n v="235.55"/>
    <n v="236.65"/>
    <n v="240.50667087268747"/>
    <n v="161673"/>
    <n v="2435"/>
    <n v="38883435"/>
    <n v="39045"/>
    <n v="24.15"/>
    <n v="9.4499999999999993"/>
    <n v="-2.95"/>
    <x v="1"/>
    <x v="0"/>
  </r>
  <r>
    <x v="25"/>
    <x v="195"/>
    <x v="2"/>
    <n v="230"/>
    <n v="240"/>
    <n v="228.45"/>
    <n v="238.1"/>
    <n v="236.41906371376027"/>
    <n v="140833"/>
    <n v="2351"/>
    <n v="33295606"/>
    <n v="73319"/>
    <n v="52.06"/>
    <n v="11.55"/>
    <n v="8.1"/>
    <x v="0"/>
    <x v="0"/>
  </r>
  <r>
    <x v="25"/>
    <x v="196"/>
    <x v="2"/>
    <n v="227.35"/>
    <n v="230.7"/>
    <n v="225.4"/>
    <n v="230"/>
    <n v="228.17655642848658"/>
    <n v="58933"/>
    <n v="787"/>
    <n v="13447129"/>
    <n v="18363"/>
    <n v="31.16"/>
    <n v="5.3"/>
    <n v="2.65"/>
    <x v="0"/>
    <x v="0"/>
  </r>
  <r>
    <x v="25"/>
    <x v="197"/>
    <x v="2"/>
    <n v="223.05"/>
    <n v="230.6"/>
    <n v="221.65"/>
    <n v="230"/>
    <n v="227.3862582032134"/>
    <n v="176760"/>
    <n v="3043"/>
    <n v="40192795"/>
    <n v="112766"/>
    <n v="63.8"/>
    <n v="8.9499999999999993"/>
    <n v="6.95"/>
    <x v="0"/>
    <x v="0"/>
  </r>
  <r>
    <x v="25"/>
    <x v="198"/>
    <x v="2"/>
    <n v="213.85"/>
    <n v="223.9"/>
    <n v="213.85"/>
    <n v="222.7"/>
    <n v="221.56334175655971"/>
    <n v="110409"/>
    <n v="1979"/>
    <n v="24462587"/>
    <n v="70187"/>
    <n v="63.57"/>
    <n v="10.050000000000001"/>
    <n v="8.85"/>
    <x v="0"/>
    <x v="0"/>
  </r>
  <r>
    <x v="25"/>
    <x v="199"/>
    <x v="3"/>
    <n v="213.55"/>
    <n v="216.65"/>
    <n v="211.8"/>
    <n v="212.6"/>
    <n v="214.98802198380142"/>
    <n v="76056"/>
    <n v="1334"/>
    <n v="16351129"/>
    <n v="22550"/>
    <n v="29.65"/>
    <n v="4.8499999999999996"/>
    <n v="-0.95"/>
    <x v="1"/>
    <x v="0"/>
  </r>
  <r>
    <x v="25"/>
    <x v="200"/>
    <x v="3"/>
    <n v="216.05"/>
    <n v="217.1"/>
    <n v="211.6"/>
    <n v="214.65"/>
    <n v="213.7457327348873"/>
    <n v="59933"/>
    <n v="1172"/>
    <n v="12810423"/>
    <n v="20323"/>
    <n v="33.909999999999997"/>
    <n v="5.5"/>
    <n v="-1.4"/>
    <x v="1"/>
    <x v="0"/>
  </r>
  <r>
    <x v="25"/>
    <x v="201"/>
    <x v="3"/>
    <n v="212.05"/>
    <n v="219.85"/>
    <n v="212.05"/>
    <n v="216.95"/>
    <n v="218.06776322521233"/>
    <n v="39092"/>
    <n v="777"/>
    <n v="8524705"/>
    <n v="16084"/>
    <n v="41.14"/>
    <n v="7.8"/>
    <n v="4.9000000000000004"/>
    <x v="0"/>
    <x v="0"/>
  </r>
  <r>
    <x v="25"/>
    <x v="202"/>
    <x v="3"/>
    <n v="213.55"/>
    <n v="216.55"/>
    <n v="208.75"/>
    <n v="212.7"/>
    <n v="211.41915593119893"/>
    <n v="70871"/>
    <n v="1405"/>
    <n v="14983487"/>
    <n v="32101"/>
    <n v="45.29"/>
    <n v="7.8"/>
    <n v="-0.85"/>
    <x v="1"/>
    <x v="0"/>
  </r>
  <r>
    <x v="25"/>
    <x v="203"/>
    <x v="4"/>
    <n v="211.55"/>
    <n v="216.05"/>
    <n v="209.5"/>
    <n v="211.55"/>
    <n v="212.46040705339485"/>
    <n v="48544"/>
    <n v="1075"/>
    <n v="10313678"/>
    <n v="8998"/>
    <n v="18.54"/>
    <n v="6.55"/>
    <n v="0"/>
    <x v="1"/>
    <x v="0"/>
  </r>
  <r>
    <x v="25"/>
    <x v="204"/>
    <x v="4"/>
    <n v="223.95"/>
    <n v="223.95"/>
    <n v="210.35"/>
    <n v="211.5"/>
    <n v="214.90344827586208"/>
    <n v="64235"/>
    <n v="1145"/>
    <n v="13804323"/>
    <n v="22403"/>
    <n v="34.880000000000003"/>
    <n v="13.6"/>
    <n v="-12.45"/>
    <x v="1"/>
    <x v="0"/>
  </r>
  <r>
    <x v="25"/>
    <x v="205"/>
    <x v="4"/>
    <n v="226.9"/>
    <n v="230.85"/>
    <n v="219"/>
    <n v="221.4"/>
    <n v="225.41497165131113"/>
    <n v="56440"/>
    <n v="810"/>
    <n v="12722421"/>
    <n v="19365"/>
    <n v="34.31"/>
    <n v="11.85"/>
    <n v="-5.5"/>
    <x v="1"/>
    <x v="0"/>
  </r>
  <r>
    <x v="25"/>
    <x v="206"/>
    <x v="4"/>
    <n v="230.95"/>
    <n v="231"/>
    <n v="225.1"/>
    <n v="226.9"/>
    <n v="227.86284886284886"/>
    <n v="79365"/>
    <n v="1437"/>
    <n v="18084335"/>
    <n v="38299"/>
    <n v="48.26"/>
    <n v="5.9"/>
    <n v="-4.05"/>
    <x v="1"/>
    <x v="0"/>
  </r>
  <r>
    <x v="25"/>
    <x v="207"/>
    <x v="0"/>
    <n v="230.1"/>
    <n v="231.7"/>
    <n v="224.2"/>
    <n v="228.3"/>
    <n v="227.08500753585358"/>
    <n v="128718"/>
    <n v="1930"/>
    <n v="29229928"/>
    <n v="60224"/>
    <n v="46.79"/>
    <n v="7.5"/>
    <n v="-1.8"/>
    <x v="1"/>
    <x v="0"/>
  </r>
  <r>
    <x v="25"/>
    <x v="208"/>
    <x v="0"/>
    <n v="228.45"/>
    <n v="239.7"/>
    <n v="225.05"/>
    <n v="231.7"/>
    <n v="233.13117493894194"/>
    <n v="247715"/>
    <n v="3120"/>
    <n v="57750089"/>
    <n v="73266"/>
    <n v="29.58"/>
    <n v="14.65"/>
    <n v="3.25"/>
    <x v="0"/>
    <x v="0"/>
  </r>
  <r>
    <x v="25"/>
    <x v="209"/>
    <x v="0"/>
    <n v="222.35"/>
    <n v="227.65"/>
    <n v="222.35"/>
    <n v="226.15"/>
    <n v="225.93342454070574"/>
    <n v="56282"/>
    <n v="1703"/>
    <n v="12715985"/>
    <n v="32128"/>
    <n v="57.08"/>
    <n v="5.3"/>
    <n v="3.8"/>
    <x v="0"/>
    <x v="0"/>
  </r>
  <r>
    <x v="25"/>
    <x v="210"/>
    <x v="0"/>
    <n v="221.2"/>
    <n v="225.45"/>
    <n v="221.2"/>
    <n v="224.7"/>
    <n v="223.49723015298079"/>
    <n v="46934"/>
    <n v="903"/>
    <n v="10489619"/>
    <n v="16453"/>
    <n v="35.06"/>
    <n v="4.25"/>
    <n v="3.5"/>
    <x v="0"/>
    <x v="0"/>
  </r>
  <r>
    <x v="25"/>
    <x v="211"/>
    <x v="0"/>
    <n v="228.75"/>
    <n v="228.75"/>
    <n v="222.45"/>
    <n v="222.95"/>
    <n v="224.38126674692245"/>
    <n v="77253"/>
    <n v="1616"/>
    <n v="17334126"/>
    <n v="41577"/>
    <n v="53.82"/>
    <n v="6.3"/>
    <n v="-5.8"/>
    <x v="1"/>
    <x v="0"/>
  </r>
  <r>
    <x v="25"/>
    <x v="212"/>
    <x v="1"/>
    <n v="229.9"/>
    <n v="229.9"/>
    <n v="226.85"/>
    <n v="227.6"/>
    <n v="227.8249585030934"/>
    <n v="19881"/>
    <n v="866"/>
    <n v="4529388"/>
    <n v="12829"/>
    <n v="64.53"/>
    <n v="3.05"/>
    <n v="-2.2999999999999998"/>
    <x v="1"/>
    <x v="0"/>
  </r>
  <r>
    <x v="25"/>
    <x v="213"/>
    <x v="2"/>
    <n v="227.15"/>
    <n v="228"/>
    <n v="223.25"/>
    <n v="225.85"/>
    <n v="224.84197401994896"/>
    <n v="86220"/>
    <n v="1634"/>
    <n v="19385875"/>
    <n v="45590"/>
    <n v="52.88"/>
    <n v="4.75"/>
    <n v="-1.3"/>
    <x v="1"/>
    <x v="0"/>
  </r>
  <r>
    <x v="25"/>
    <x v="214"/>
    <x v="2"/>
    <n v="222.05"/>
    <n v="229.4"/>
    <n v="222.05"/>
    <n v="227.15"/>
    <n v="226.86471914518185"/>
    <n v="183618"/>
    <n v="2911"/>
    <n v="41656446"/>
    <n v="91679"/>
    <n v="49.93"/>
    <n v="7.35"/>
    <n v="5.0999999999999996"/>
    <x v="0"/>
    <x v="0"/>
  </r>
  <r>
    <x v="25"/>
    <x v="215"/>
    <x v="2"/>
    <n v="216.5"/>
    <n v="224.6"/>
    <n v="216.5"/>
    <n v="221.5"/>
    <n v="221.39516951312771"/>
    <n v="62768"/>
    <n v="3268"/>
    <n v="13896532"/>
    <n v="19710"/>
    <n v="31.4"/>
    <n v="8.1"/>
    <n v="5"/>
    <x v="0"/>
    <x v="0"/>
  </r>
  <r>
    <x v="25"/>
    <x v="216"/>
    <x v="2"/>
    <n v="214.95"/>
    <n v="219.75"/>
    <n v="214.9"/>
    <n v="216.5"/>
    <n v="217.38193864585224"/>
    <n v="55090"/>
    <n v="973"/>
    <n v="11975571"/>
    <n v="27369"/>
    <n v="49.68"/>
    <n v="4.8499999999999996"/>
    <n v="1.55"/>
    <x v="0"/>
    <x v="0"/>
  </r>
  <r>
    <x v="25"/>
    <x v="217"/>
    <x v="3"/>
    <n v="219.8"/>
    <n v="222.8"/>
    <n v="212.9"/>
    <n v="214.25"/>
    <n v="216.00389693103187"/>
    <n v="92637"/>
    <n v="1597"/>
    <n v="20009953"/>
    <n v="29849"/>
    <n v="32.22"/>
    <n v="9.9"/>
    <n v="-5.55"/>
    <x v="1"/>
    <x v="0"/>
  </r>
  <r>
    <x v="25"/>
    <x v="218"/>
    <x v="3"/>
    <n v="219"/>
    <n v="220.5"/>
    <n v="213.6"/>
    <n v="219.8"/>
    <n v="217.35779586348082"/>
    <n v="99649"/>
    <n v="2691"/>
    <n v="21659487"/>
    <n v="58223"/>
    <n v="58.43"/>
    <n v="6.9"/>
    <n v="0.8"/>
    <x v="0"/>
    <x v="0"/>
  </r>
  <r>
    <x v="25"/>
    <x v="219"/>
    <x v="3"/>
    <n v="214.45"/>
    <n v="219.75"/>
    <n v="210"/>
    <n v="215"/>
    <n v="214.52486011700753"/>
    <n v="62731"/>
    <n v="1286"/>
    <n v="13457359"/>
    <n v="17467"/>
    <n v="27.84"/>
    <n v="9.75"/>
    <n v="0.55000000000000004"/>
    <x v="0"/>
    <x v="0"/>
  </r>
  <r>
    <x v="25"/>
    <x v="220"/>
    <x v="3"/>
    <n v="222.95"/>
    <n v="222.95"/>
    <n v="215"/>
    <n v="217.15"/>
    <n v="218.40644836492581"/>
    <n v="91372"/>
    <n v="1308"/>
    <n v="19956234"/>
    <n v="28454"/>
    <n v="31.14"/>
    <n v="7.95"/>
    <n v="-5.8"/>
    <x v="1"/>
    <x v="0"/>
  </r>
  <r>
    <x v="25"/>
    <x v="221"/>
    <x v="3"/>
    <n v="223.95"/>
    <n v="228.9"/>
    <n v="216.25"/>
    <n v="222.95"/>
    <n v="221.88304879496616"/>
    <n v="421150"/>
    <n v="5041"/>
    <n v="93446046"/>
    <n v="103965"/>
    <n v="24.69"/>
    <n v="12.65"/>
    <n v="-1"/>
    <x v="1"/>
    <x v="0"/>
  </r>
  <r>
    <x v="25"/>
    <x v="222"/>
    <x v="4"/>
    <n v="213"/>
    <n v="225.5"/>
    <n v="208.5"/>
    <n v="222"/>
    <n v="216.84648187633263"/>
    <n v="176813"/>
    <n v="3105"/>
    <n v="38341277"/>
    <n v="59802"/>
    <n v="33.82"/>
    <n v="17"/>
    <n v="9"/>
    <x v="0"/>
    <x v="0"/>
  </r>
  <r>
    <x v="25"/>
    <x v="223"/>
    <x v="4"/>
    <n v="205"/>
    <n v="219.7"/>
    <n v="200.05"/>
    <n v="216.85"/>
    <n v="211.61406403193135"/>
    <n v="401862"/>
    <n v="4757"/>
    <n v="85039651"/>
    <n v="84036"/>
    <n v="20.91"/>
    <n v="19.649999999999999"/>
    <n v="11.85"/>
    <x v="0"/>
    <x v="0"/>
  </r>
  <r>
    <x v="25"/>
    <x v="224"/>
    <x v="4"/>
    <n v="203.35"/>
    <n v="206"/>
    <n v="200.7"/>
    <n v="204.05"/>
    <n v="202.73388822829963"/>
    <n v="29435"/>
    <n v="1035"/>
    <n v="5967472"/>
    <n v="12018"/>
    <n v="40.83"/>
    <n v="5.3"/>
    <n v="0.7"/>
    <x v="0"/>
    <x v="0"/>
  </r>
  <r>
    <x v="25"/>
    <x v="225"/>
    <x v="4"/>
    <n v="204.2"/>
    <n v="205"/>
    <n v="200"/>
    <n v="203.25"/>
    <n v="202.09239469578782"/>
    <n v="51280"/>
    <n v="1289"/>
    <n v="10363298"/>
    <n v="15560"/>
    <n v="30.34"/>
    <n v="5"/>
    <n v="-0.95"/>
    <x v="1"/>
    <x v="0"/>
  </r>
  <r>
    <x v="25"/>
    <x v="226"/>
    <x v="4"/>
    <n v="200"/>
    <n v="207.05"/>
    <n v="197.15"/>
    <n v="204.15"/>
    <n v="201.48943555689706"/>
    <n v="165650"/>
    <n v="2949"/>
    <n v="33376725"/>
    <n v="75742"/>
    <n v="45.72"/>
    <n v="9.9"/>
    <n v="4.1500000000000004"/>
    <x v="0"/>
    <x v="0"/>
  </r>
  <r>
    <x v="25"/>
    <x v="227"/>
    <x v="0"/>
    <n v="197.5"/>
    <n v="200.5"/>
    <n v="195.7"/>
    <n v="199.05"/>
    <n v="198.33822999639756"/>
    <n v="24983"/>
    <n v="683"/>
    <n v="4955084"/>
    <n v="11651"/>
    <n v="46.64"/>
    <n v="4.8"/>
    <n v="1.55"/>
    <x v="0"/>
    <x v="0"/>
  </r>
  <r>
    <x v="25"/>
    <x v="228"/>
    <x v="0"/>
    <n v="198.5"/>
    <n v="200.15"/>
    <n v="195.95"/>
    <n v="196.5"/>
    <n v="197.46859479594039"/>
    <n v="74096"/>
    <n v="1589"/>
    <n v="14631633"/>
    <n v="46715"/>
    <n v="63.05"/>
    <n v="4.2"/>
    <n v="-2"/>
    <x v="1"/>
    <x v="0"/>
  </r>
  <r>
    <x v="25"/>
    <x v="229"/>
    <x v="0"/>
    <n v="202.5"/>
    <n v="202.5"/>
    <n v="196.6"/>
    <n v="198.45"/>
    <n v="198.80632964882236"/>
    <n v="89926"/>
    <n v="2114"/>
    <n v="17877858"/>
    <n v="58909"/>
    <n v="65.510000000000005"/>
    <n v="5.9"/>
    <n v="-4.05"/>
    <x v="1"/>
    <x v="0"/>
  </r>
  <r>
    <x v="25"/>
    <x v="230"/>
    <x v="0"/>
    <n v="195.25"/>
    <n v="201.3"/>
    <n v="193.2"/>
    <n v="198.5"/>
    <n v="197.87477994293693"/>
    <n v="65892"/>
    <n v="1549"/>
    <n v="13038365"/>
    <n v="32817"/>
    <n v="49.8"/>
    <n v="8.1"/>
    <n v="3.25"/>
    <x v="0"/>
    <x v="0"/>
  </r>
  <r>
    <x v="25"/>
    <x v="231"/>
    <x v="0"/>
    <n v="207.95"/>
    <n v="210.45"/>
    <n v="197"/>
    <n v="199.25"/>
    <n v="201.49216038421179"/>
    <n v="99112"/>
    <n v="2045"/>
    <n v="19970291"/>
    <n v="41039"/>
    <n v="41.41"/>
    <n v="13.45"/>
    <n v="-8.6999999999999993"/>
    <x v="1"/>
    <x v="0"/>
  </r>
  <r>
    <x v="25"/>
    <x v="232"/>
    <x v="1"/>
    <n v="209.15"/>
    <n v="210.9"/>
    <n v="207"/>
    <n v="208.55"/>
    <n v="208.40915465103737"/>
    <n v="83433"/>
    <n v="2061"/>
    <n v="17388201"/>
    <n v="51929"/>
    <n v="62.24"/>
    <n v="3.9"/>
    <n v="-0.6"/>
    <x v="1"/>
    <x v="0"/>
  </r>
  <r>
    <x v="25"/>
    <x v="233"/>
    <x v="1"/>
    <n v="214"/>
    <n v="214"/>
    <n v="209.25"/>
    <n v="211.25"/>
    <n v="211.08189553297092"/>
    <n v="33848"/>
    <n v="766"/>
    <n v="7144700"/>
    <n v="15795"/>
    <n v="46.66"/>
    <n v="4.75"/>
    <n v="-2.75"/>
    <x v="1"/>
    <x v="0"/>
  </r>
  <r>
    <x v="25"/>
    <x v="234"/>
    <x v="1"/>
    <n v="216.95"/>
    <n v="216.95"/>
    <n v="212.45"/>
    <n v="214.15"/>
    <n v="214.06904051347041"/>
    <n v="122305"/>
    <n v="2213"/>
    <n v="26181714"/>
    <n v="27222"/>
    <n v="22.26"/>
    <n v="4.5"/>
    <n v="-2.8"/>
    <x v="1"/>
    <x v="0"/>
  </r>
  <r>
    <x v="25"/>
    <x v="235"/>
    <x v="2"/>
    <n v="215.05"/>
    <n v="217.6"/>
    <n v="212.65"/>
    <n v="214.65"/>
    <n v="214.84703148628546"/>
    <n v="81337"/>
    <n v="1986"/>
    <n v="17475013"/>
    <n v="45884"/>
    <n v="56.41"/>
    <n v="4.95"/>
    <n v="-0.4"/>
    <x v="1"/>
    <x v="0"/>
  </r>
  <r>
    <x v="25"/>
    <x v="236"/>
    <x v="3"/>
    <n v="217.8"/>
    <n v="221.9"/>
    <n v="216.5"/>
    <n v="217.35"/>
    <n v="219.88109854604201"/>
    <n v="77375"/>
    <n v="1806"/>
    <n v="17013300"/>
    <n v="38554"/>
    <n v="49.83"/>
    <n v="5.4"/>
    <n v="-0.45"/>
    <x v="1"/>
    <x v="0"/>
  </r>
  <r>
    <x v="25"/>
    <x v="237"/>
    <x v="3"/>
    <n v="223.55"/>
    <n v="223.55"/>
    <n v="216.75"/>
    <n v="217.4"/>
    <n v="219.14581416743331"/>
    <n v="17392"/>
    <n v="590"/>
    <n v="3811384"/>
    <n v="8746"/>
    <n v="50.29"/>
    <n v="6.8"/>
    <n v="-6.15"/>
    <x v="1"/>
    <x v="0"/>
  </r>
  <r>
    <x v="25"/>
    <x v="238"/>
    <x v="3"/>
    <n v="222.65"/>
    <n v="222.65"/>
    <n v="218.05"/>
    <n v="220.85"/>
    <n v="219.75371417302131"/>
    <n v="30424"/>
    <n v="720"/>
    <n v="6685787"/>
    <n v="10231"/>
    <n v="33.630000000000003"/>
    <n v="4.5999999999999996"/>
    <n v="-1.8"/>
    <x v="1"/>
    <x v="0"/>
  </r>
  <r>
    <x v="25"/>
    <x v="239"/>
    <x v="3"/>
    <n v="220.75"/>
    <n v="221.65"/>
    <n v="217.8"/>
    <n v="220.55"/>
    <n v="220.32231582048774"/>
    <n v="74669"/>
    <n v="1698"/>
    <n v="16451247"/>
    <n v="44882"/>
    <n v="60.11"/>
    <n v="3.85"/>
    <n v="-0.2"/>
    <x v="1"/>
    <x v="0"/>
  </r>
  <r>
    <x v="25"/>
    <x v="240"/>
    <x v="3"/>
    <n v="211.05"/>
    <n v="220.75"/>
    <n v="211.05"/>
    <n v="220"/>
    <n v="216.59880270291103"/>
    <n v="77842"/>
    <n v="1413"/>
    <n v="16860484"/>
    <n v="38286"/>
    <n v="49.18"/>
    <n v="9.6999999999999993"/>
    <n v="8.9499999999999993"/>
    <x v="0"/>
    <x v="0"/>
  </r>
  <r>
    <x v="25"/>
    <x v="241"/>
    <x v="4"/>
    <n v="212.9"/>
    <n v="213.9"/>
    <n v="209.6"/>
    <n v="210.1"/>
    <n v="210.59241986716719"/>
    <n v="69260"/>
    <n v="1836"/>
    <n v="14585631"/>
    <n v="31285"/>
    <n v="45.17"/>
    <n v="4.3"/>
    <n v="-2.8"/>
    <x v="1"/>
    <x v="0"/>
  </r>
  <r>
    <x v="25"/>
    <x v="242"/>
    <x v="4"/>
    <n v="215.95"/>
    <n v="215.95"/>
    <n v="206.15"/>
    <n v="210.95"/>
    <n v="209.30504675786383"/>
    <n v="38817"/>
    <n v="1245"/>
    <n v="8124594"/>
    <n v="17506"/>
    <n v="45.1"/>
    <n v="9.8000000000000007"/>
    <n v="-5"/>
    <x v="1"/>
    <x v="0"/>
  </r>
  <r>
    <x v="25"/>
    <x v="243"/>
    <x v="4"/>
    <n v="214"/>
    <n v="214.35"/>
    <n v="210.25"/>
    <n v="211.3"/>
    <n v="211.96458312922505"/>
    <n v="61242"/>
    <n v="1945"/>
    <n v="12981135"/>
    <n v="37649"/>
    <n v="61.48"/>
    <n v="4.0999999999999996"/>
    <n v="-2.7"/>
    <x v="1"/>
    <x v="0"/>
  </r>
  <r>
    <x v="25"/>
    <x v="244"/>
    <x v="4"/>
    <n v="221.95"/>
    <n v="221.95"/>
    <n v="213.5"/>
    <n v="214.95"/>
    <n v="215.31869436201779"/>
    <n v="13480"/>
    <n v="580"/>
    <n v="2902496"/>
    <n v="5262"/>
    <n v="39.04"/>
    <n v="8.4499999999999993"/>
    <n v="-7"/>
    <x v="1"/>
    <x v="0"/>
  </r>
  <r>
    <x v="25"/>
    <x v="245"/>
    <x v="4"/>
    <n v="217.2"/>
    <n v="218.9"/>
    <n v="215.5"/>
    <n v="217.25"/>
    <n v="217.19122973439116"/>
    <n v="23192"/>
    <n v="736"/>
    <n v="5037099"/>
    <n v="10498"/>
    <n v="45.27"/>
    <n v="3.4"/>
    <n v="0.05"/>
    <x v="0"/>
    <x v="0"/>
  </r>
  <r>
    <x v="25"/>
    <x v="246"/>
    <x v="0"/>
    <n v="221.95"/>
    <n v="221.95"/>
    <n v="216.6"/>
    <n v="217.1"/>
    <n v="218.03950511945393"/>
    <n v="23440"/>
    <n v="606"/>
    <n v="5110846"/>
    <n v="15935"/>
    <n v="67.98"/>
    <n v="5.35"/>
    <n v="-4.8499999999999996"/>
    <x v="1"/>
    <x v="0"/>
  </r>
  <r>
    <x v="25"/>
    <x v="247"/>
    <x v="0"/>
    <n v="222.45"/>
    <n v="222.45"/>
    <n v="216.8"/>
    <n v="219.15"/>
    <n v="219.36413723414492"/>
    <n v="41564"/>
    <n v="936"/>
    <n v="9117651"/>
    <n v="18260"/>
    <n v="43.93"/>
    <n v="5.65"/>
    <n v="-3.3"/>
    <x v="1"/>
    <x v="0"/>
  </r>
  <r>
    <x v="25"/>
    <x v="248"/>
    <x v="0"/>
    <n v="224.05"/>
    <n v="225.5"/>
    <n v="217.3"/>
    <n v="218.25"/>
    <n v="220.42128204429673"/>
    <n v="36707"/>
    <n v="1226"/>
    <n v="8091004"/>
    <n v="20334"/>
    <n v="55.4"/>
    <n v="8.1999999999999993"/>
    <n v="-5.8"/>
    <x v="1"/>
    <x v="0"/>
  </r>
  <r>
    <x v="25"/>
    <x v="249"/>
    <x v="0"/>
    <n v="220.35"/>
    <n v="224.75"/>
    <n v="217.5"/>
    <n v="224"/>
    <n v="221.26888631583921"/>
    <n v="42319"/>
    <n v="1003"/>
    <n v="9363878"/>
    <n v="18640"/>
    <n v="44.05"/>
    <n v="7.25"/>
    <n v="3.65"/>
    <x v="0"/>
    <x v="0"/>
  </r>
  <r>
    <x v="26"/>
    <x v="0"/>
    <x v="0"/>
    <n v="1990"/>
    <n v="1990"/>
    <n v="1951.1"/>
    <n v="1973.4"/>
    <n v="1964.1010498435053"/>
    <n v="1039012"/>
    <n v="25281"/>
    <n v="2040724560"/>
    <m/>
    <m/>
    <n v="38.9"/>
    <n v="-16.600000000000001"/>
    <x v="1"/>
    <x v="0"/>
  </r>
  <r>
    <x v="26"/>
    <x v="1"/>
    <x v="0"/>
    <n v="1950.7"/>
    <n v="1964"/>
    <n v="1939.5"/>
    <n v="1959.65"/>
    <n v="1948.6183826628196"/>
    <n v="123388"/>
    <n v="13330"/>
    <n v="240436125"/>
    <n v="61077"/>
    <n v="49.5"/>
    <n v="24.5"/>
    <n v="8.9499999999999993"/>
    <x v="0"/>
    <x v="0"/>
  </r>
  <r>
    <x v="26"/>
    <x v="2"/>
    <x v="0"/>
    <n v="1942.05"/>
    <n v="1962"/>
    <n v="1931.5"/>
    <n v="1950.5"/>
    <n v="1943.9604046873862"/>
    <n v="41217"/>
    <n v="3377"/>
    <n v="80124216"/>
    <n v="12957"/>
    <n v="31.44"/>
    <n v="30.5"/>
    <n v="8.4499999999999993"/>
    <x v="0"/>
    <x v="0"/>
  </r>
  <r>
    <x v="26"/>
    <x v="3"/>
    <x v="1"/>
    <n v="1950.2"/>
    <n v="1956.6"/>
    <n v="1937.75"/>
    <n v="1944"/>
    <n v="1946.1883415530735"/>
    <n v="240478"/>
    <n v="3709"/>
    <n v="468015480"/>
    <n v="210579"/>
    <n v="87.57"/>
    <n v="18.850000000000001"/>
    <n v="-6.2"/>
    <x v="1"/>
    <x v="0"/>
  </r>
  <r>
    <x v="26"/>
    <x v="4"/>
    <x v="1"/>
    <n v="1969.95"/>
    <n v="1971.2"/>
    <n v="1946.65"/>
    <n v="1949.9"/>
    <n v="1955.342116063367"/>
    <n v="60915"/>
    <n v="9220"/>
    <n v="119109665"/>
    <m/>
    <m/>
    <n v="24.55"/>
    <n v="-20.05"/>
    <x v="1"/>
    <x v="0"/>
  </r>
  <r>
    <x v="26"/>
    <x v="5"/>
    <x v="1"/>
    <n v="1949.95"/>
    <n v="1964"/>
    <n v="1930.95"/>
    <n v="1960.4"/>
    <n v="1947.2336228641386"/>
    <n v="94751"/>
    <n v="5084"/>
    <n v="184502333"/>
    <n v="69066"/>
    <n v="72.89"/>
    <n v="33.049999999999997"/>
    <n v="10.45"/>
    <x v="0"/>
    <x v="0"/>
  </r>
  <r>
    <x v="26"/>
    <x v="6"/>
    <x v="1"/>
    <n v="1968"/>
    <n v="1974.6"/>
    <n v="1940.5"/>
    <n v="1942.5"/>
    <n v="1955.445947596653"/>
    <n v="32746"/>
    <n v="2576"/>
    <n v="64033033"/>
    <n v="19152"/>
    <n v="58.49"/>
    <n v="34.1"/>
    <n v="-25.5"/>
    <x v="1"/>
    <x v="0"/>
  </r>
  <r>
    <x v="26"/>
    <x v="7"/>
    <x v="1"/>
    <n v="1957.05"/>
    <n v="1972"/>
    <n v="1955.65"/>
    <n v="1967.65"/>
    <n v="1961.3740190183364"/>
    <n v="80659"/>
    <n v="3527"/>
    <n v="158202467"/>
    <n v="58884"/>
    <n v="73"/>
    <n v="16.350000000000001"/>
    <n v="10.6"/>
    <x v="0"/>
    <x v="0"/>
  </r>
  <r>
    <x v="26"/>
    <x v="8"/>
    <x v="2"/>
    <n v="1946.1"/>
    <n v="1984.85"/>
    <n v="1946.1"/>
    <n v="1960.35"/>
    <n v="1970.1936384157602"/>
    <n v="48730"/>
    <n v="3331"/>
    <n v="96007536"/>
    <n v="20777"/>
    <n v="42.64"/>
    <n v="38.75"/>
    <n v="14.25"/>
    <x v="0"/>
    <x v="0"/>
  </r>
  <r>
    <x v="26"/>
    <x v="9"/>
    <x v="2"/>
    <n v="1950"/>
    <n v="1966.5"/>
    <n v="1940.95"/>
    <n v="1946.1"/>
    <n v="1952.7630808402291"/>
    <n v="15710"/>
    <n v="1334"/>
    <n v="30677908"/>
    <n v="6803"/>
    <n v="43.3"/>
    <n v="25.55"/>
    <n v="-3.9"/>
    <x v="1"/>
    <x v="0"/>
  </r>
  <r>
    <x v="26"/>
    <x v="10"/>
    <x v="2"/>
    <n v="1970.95"/>
    <n v="1981.9"/>
    <n v="1960.5"/>
    <n v="1965.3"/>
    <n v="1966.3977228581407"/>
    <n v="509674"/>
    <n v="27482"/>
    <n v="1002221793"/>
    <n v="23228"/>
    <n v="4.5599999999999996"/>
    <n v="21.4"/>
    <n v="-5.65"/>
    <x v="1"/>
    <x v="0"/>
  </r>
  <r>
    <x v="26"/>
    <x v="11"/>
    <x v="2"/>
    <n v="1982.95"/>
    <n v="1996.95"/>
    <n v="1977.25"/>
    <n v="1983.45"/>
    <n v="1984.4535141363112"/>
    <n v="101547"/>
    <n v="6676"/>
    <n v="201515301"/>
    <n v="16253"/>
    <n v="16.010000000000002"/>
    <n v="19.7"/>
    <n v="0.5"/>
    <x v="0"/>
    <x v="0"/>
  </r>
  <r>
    <x v="26"/>
    <x v="12"/>
    <x v="3"/>
    <n v="2007.55"/>
    <n v="2018"/>
    <n v="1981"/>
    <n v="1986.6"/>
    <n v="1996.5802489133662"/>
    <n v="37041"/>
    <n v="2323"/>
    <n v="73955329"/>
    <n v="12276"/>
    <n v="33.14"/>
    <n v="37"/>
    <n v="-20.95"/>
    <x v="1"/>
    <x v="0"/>
  </r>
  <r>
    <x v="26"/>
    <x v="13"/>
    <x v="3"/>
    <n v="2035.05"/>
    <n v="2037.4"/>
    <n v="2012.05"/>
    <n v="2017.6"/>
    <n v="2020.2269278650788"/>
    <n v="42573"/>
    <n v="2667"/>
    <n v="86007121"/>
    <n v="21781"/>
    <n v="51.16"/>
    <n v="25.35"/>
    <n v="-17.45"/>
    <x v="1"/>
    <x v="0"/>
  </r>
  <r>
    <x v="26"/>
    <x v="14"/>
    <x v="3"/>
    <n v="2013"/>
    <n v="2024.2"/>
    <n v="2006.15"/>
    <n v="2018.35"/>
    <n v="2017.9606761870352"/>
    <n v="52589"/>
    <n v="6277"/>
    <n v="106122534"/>
    <n v="34331"/>
    <n v="65.28"/>
    <n v="18.05"/>
    <n v="5.35"/>
    <x v="0"/>
    <x v="0"/>
  </r>
  <r>
    <x v="26"/>
    <x v="15"/>
    <x v="3"/>
    <n v="1990.05"/>
    <n v="2032.9"/>
    <n v="1990.05"/>
    <n v="2030.1"/>
    <n v="2021.7724171282862"/>
    <n v="227460"/>
    <n v="6710"/>
    <n v="459872354"/>
    <n v="191179"/>
    <n v="84.05"/>
    <n v="42.85"/>
    <n v="40.049999999999997"/>
    <x v="0"/>
    <x v="0"/>
  </r>
  <r>
    <x v="26"/>
    <x v="16"/>
    <x v="3"/>
    <n v="1991.3"/>
    <n v="2025.95"/>
    <n v="1991.3"/>
    <n v="2001.3"/>
    <n v="2016.1406628993136"/>
    <n v="310032"/>
    <n v="14239"/>
    <n v="625068122"/>
    <n v="220375"/>
    <n v="71.08"/>
    <n v="34.65"/>
    <n v="10"/>
    <x v="0"/>
    <x v="0"/>
  </r>
  <r>
    <x v="26"/>
    <x v="17"/>
    <x v="4"/>
    <n v="1989.55"/>
    <n v="1993.3"/>
    <n v="1975.6"/>
    <n v="1978.95"/>
    <n v="1984.4247164059768"/>
    <n v="240132"/>
    <n v="7476"/>
    <n v="476523876"/>
    <n v="176380"/>
    <n v="73.45"/>
    <n v="17.7"/>
    <n v="-10.6"/>
    <x v="1"/>
    <x v="0"/>
  </r>
  <r>
    <x v="26"/>
    <x v="18"/>
    <x v="4"/>
    <n v="1973.85"/>
    <n v="1995.95"/>
    <n v="1962.7"/>
    <n v="1988.15"/>
    <n v="1988.7734798755901"/>
    <n v="119283"/>
    <n v="4235"/>
    <n v="237226867"/>
    <n v="94235"/>
    <n v="79"/>
    <n v="33.25"/>
    <n v="14.3"/>
    <x v="0"/>
    <x v="0"/>
  </r>
  <r>
    <x v="26"/>
    <x v="19"/>
    <x v="4"/>
    <n v="1979.8"/>
    <n v="1985.25"/>
    <n v="1956.6"/>
    <n v="1958.95"/>
    <n v="1967.6233836443987"/>
    <n v="159077"/>
    <n v="6066"/>
    <n v="313003625"/>
    <n v="137741"/>
    <n v="86.59"/>
    <n v="28.65"/>
    <n v="-20.85"/>
    <x v="1"/>
    <x v="0"/>
  </r>
  <r>
    <x v="26"/>
    <x v="20"/>
    <x v="4"/>
    <n v="1960.05"/>
    <n v="2017"/>
    <n v="1956.45"/>
    <n v="1976.85"/>
    <n v="1966.8243294526669"/>
    <n v="81687"/>
    <n v="2702"/>
    <n v="160663979"/>
    <n v="69387"/>
    <n v="84.94"/>
    <n v="60.55"/>
    <n v="16.8"/>
    <x v="0"/>
    <x v="1"/>
  </r>
  <r>
    <x v="26"/>
    <x v="21"/>
    <x v="0"/>
    <n v="1988"/>
    <n v="1999"/>
    <n v="1948.25"/>
    <n v="1950.9"/>
    <n v="1987.0203024550201"/>
    <n v="463540"/>
    <n v="3107"/>
    <n v="921063391"/>
    <n v="450588"/>
    <n v="97.21"/>
    <n v="50.75"/>
    <n v="-37.1"/>
    <x v="1"/>
    <x v="0"/>
  </r>
  <r>
    <x v="26"/>
    <x v="22"/>
    <x v="0"/>
    <n v="1981"/>
    <n v="1995"/>
    <n v="1970.1"/>
    <n v="1992.35"/>
    <n v="1976.9213345848018"/>
    <n v="169401"/>
    <n v="3652"/>
    <n v="334892451"/>
    <n v="108153"/>
    <n v="63.84"/>
    <n v="24.9"/>
    <n v="11.35"/>
    <x v="0"/>
    <x v="0"/>
  </r>
  <r>
    <x v="26"/>
    <x v="23"/>
    <x v="0"/>
    <n v="2001.9"/>
    <n v="2025"/>
    <n v="1993.15"/>
    <n v="2002.15"/>
    <n v="2010.1517149062988"/>
    <n v="39594"/>
    <n v="4126"/>
    <n v="79589947"/>
    <n v="20988"/>
    <n v="53.01"/>
    <n v="31.85"/>
    <n v="0.25"/>
    <x v="0"/>
    <x v="0"/>
  </r>
  <r>
    <x v="26"/>
    <x v="24"/>
    <x v="0"/>
    <n v="2007"/>
    <n v="2007"/>
    <n v="1995"/>
    <n v="2003"/>
    <n v="2000.8053953595311"/>
    <n v="52193"/>
    <n v="1643"/>
    <n v="104428036"/>
    <n v="45361"/>
    <n v="86.91"/>
    <n v="12"/>
    <n v="-4"/>
    <x v="1"/>
    <x v="1"/>
  </r>
  <r>
    <x v="26"/>
    <x v="25"/>
    <x v="0"/>
    <n v="1990"/>
    <n v="2007"/>
    <n v="1983"/>
    <n v="1996.95"/>
    <n v="1996.4251765111073"/>
    <n v="11614"/>
    <n v="931"/>
    <n v="23186482"/>
    <n v="4681"/>
    <n v="40.299999999999997"/>
    <n v="24"/>
    <n v="6.95"/>
    <x v="0"/>
    <x v="0"/>
  </r>
  <r>
    <x v="26"/>
    <x v="26"/>
    <x v="1"/>
    <n v="1978.6"/>
    <n v="2006.1"/>
    <n v="1973.7"/>
    <n v="1992.1"/>
    <n v="1994.1304056806937"/>
    <n v="68724"/>
    <n v="5065"/>
    <n v="137044618"/>
    <n v="37848"/>
    <n v="55.07"/>
    <n v="32.4"/>
    <n v="13.5"/>
    <x v="0"/>
    <x v="0"/>
  </r>
  <r>
    <x v="26"/>
    <x v="27"/>
    <x v="2"/>
    <n v="1949.95"/>
    <n v="1998"/>
    <n v="1934.9"/>
    <n v="1978.6"/>
    <n v="1971.2398452800626"/>
    <n v="102120"/>
    <n v="4915"/>
    <n v="201303013"/>
    <n v="32519"/>
    <n v="31.84"/>
    <n v="63.1"/>
    <n v="28.65"/>
    <x v="0"/>
    <x v="0"/>
  </r>
  <r>
    <x v="26"/>
    <x v="28"/>
    <x v="2"/>
    <n v="1969.3"/>
    <n v="1981"/>
    <n v="1957.5"/>
    <n v="1959.8"/>
    <n v="1965.1882188256659"/>
    <n v="52864"/>
    <n v="3420"/>
    <n v="103887710"/>
    <n v="16926"/>
    <n v="32.020000000000003"/>
    <n v="23.5"/>
    <n v="-9.5"/>
    <x v="1"/>
    <x v="0"/>
  </r>
  <r>
    <x v="26"/>
    <x v="29"/>
    <x v="2"/>
    <n v="1967"/>
    <n v="1980"/>
    <n v="1953.35"/>
    <n v="1973"/>
    <n v="1968.2315019975156"/>
    <n v="119148"/>
    <n v="6405"/>
    <n v="234510847"/>
    <n v="27530"/>
    <n v="23.11"/>
    <n v="26.65"/>
    <n v="6"/>
    <x v="0"/>
    <x v="0"/>
  </r>
  <r>
    <x v="26"/>
    <x v="30"/>
    <x v="2"/>
    <n v="2023"/>
    <n v="2056.0500000000002"/>
    <n v="1960.1"/>
    <n v="1965.6"/>
    <n v="1984.7931047774277"/>
    <n v="363208"/>
    <n v="23132"/>
    <n v="720892734"/>
    <n v="172710"/>
    <n v="47.55"/>
    <n v="95.95"/>
    <n v="-57.4"/>
    <x v="1"/>
    <x v="0"/>
  </r>
  <r>
    <x v="26"/>
    <x v="31"/>
    <x v="3"/>
    <n v="2144.9"/>
    <n v="2146.0500000000002"/>
    <n v="2118.35"/>
    <n v="2124.9499999999998"/>
    <n v="2127.2129795563287"/>
    <n v="57475"/>
    <n v="2667"/>
    <n v="122261566"/>
    <n v="37249"/>
    <n v="64.81"/>
    <n v="27.7"/>
    <n v="-19.95"/>
    <x v="1"/>
    <x v="0"/>
  </r>
  <r>
    <x v="26"/>
    <x v="32"/>
    <x v="3"/>
    <n v="2169.6"/>
    <n v="2169.6"/>
    <n v="2140"/>
    <n v="2141.4499999999998"/>
    <n v="2148.9302210904766"/>
    <n v="383282"/>
    <n v="2425"/>
    <n v="823646273"/>
    <n v="370570"/>
    <n v="96.68"/>
    <n v="29.6"/>
    <n v="-28.15"/>
    <x v="1"/>
    <x v="1"/>
  </r>
  <r>
    <x v="26"/>
    <x v="33"/>
    <x v="3"/>
    <n v="2160"/>
    <n v="2179.6"/>
    <n v="2158"/>
    <n v="2169.8000000000002"/>
    <n v="2166.7282952501319"/>
    <n v="149541"/>
    <n v="4563"/>
    <n v="324014716"/>
    <n v="127963"/>
    <n v="85.57"/>
    <n v="21.6"/>
    <n v="9.8000000000000007"/>
    <x v="0"/>
    <x v="0"/>
  </r>
  <r>
    <x v="26"/>
    <x v="34"/>
    <x v="3"/>
    <n v="2165"/>
    <n v="2171.85"/>
    <n v="2145.6"/>
    <n v="2159.9499999999998"/>
    <n v="2155.4001802983116"/>
    <n v="24404"/>
    <n v="1628"/>
    <n v="52600386"/>
    <n v="14514"/>
    <n v="59.47"/>
    <n v="26.25"/>
    <n v="-5.05"/>
    <x v="1"/>
    <x v="0"/>
  </r>
  <r>
    <x v="26"/>
    <x v="35"/>
    <x v="3"/>
    <n v="2140.75"/>
    <n v="2167.5500000000002"/>
    <n v="2131.5"/>
    <n v="2164.65"/>
    <n v="2156.6783721058737"/>
    <n v="36194"/>
    <n v="2651"/>
    <n v="78058817"/>
    <n v="17318"/>
    <n v="47.85"/>
    <n v="36.049999999999997"/>
    <n v="23.9"/>
    <x v="0"/>
    <x v="0"/>
  </r>
  <r>
    <x v="26"/>
    <x v="36"/>
    <x v="4"/>
    <n v="2171.1"/>
    <n v="2171.1"/>
    <n v="2130.6999999999998"/>
    <n v="2140.75"/>
    <n v="2143.5740610141729"/>
    <n v="43957"/>
    <n v="4197"/>
    <n v="94225085"/>
    <n v="16811"/>
    <n v="38.24"/>
    <n v="40.4"/>
    <n v="-30.35"/>
    <x v="1"/>
    <x v="0"/>
  </r>
  <r>
    <x v="26"/>
    <x v="37"/>
    <x v="4"/>
    <n v="2182"/>
    <n v="2190"/>
    <n v="2168.1999999999998"/>
    <n v="2171.9499999999998"/>
    <n v="2172.2232852554544"/>
    <n v="117379"/>
    <n v="3551"/>
    <n v="254973397"/>
    <n v="96040"/>
    <n v="81.819999999999993"/>
    <n v="21.8"/>
    <n v="-10.050000000000001"/>
    <x v="1"/>
    <x v="0"/>
  </r>
  <r>
    <x v="26"/>
    <x v="38"/>
    <x v="4"/>
    <n v="2188.0500000000002"/>
    <n v="2188.9"/>
    <n v="2156.65"/>
    <n v="2178.85"/>
    <n v="2175.7447536096333"/>
    <n v="34214"/>
    <n v="2549"/>
    <n v="74440931"/>
    <n v="15101"/>
    <n v="44.14"/>
    <n v="32.25"/>
    <n v="-9.1999999999999993"/>
    <x v="1"/>
    <x v="0"/>
  </r>
  <r>
    <x v="26"/>
    <x v="39"/>
    <x v="4"/>
    <n v="2210.15"/>
    <n v="2232.4499999999998"/>
    <n v="2182.4"/>
    <n v="2188.25"/>
    <n v="2211.0488765172036"/>
    <n v="39876"/>
    <n v="2196"/>
    <n v="88167785"/>
    <n v="15869"/>
    <n v="39.799999999999997"/>
    <n v="50.05"/>
    <n v="-21.9"/>
    <x v="1"/>
    <x v="0"/>
  </r>
  <r>
    <x v="26"/>
    <x v="40"/>
    <x v="4"/>
    <n v="2229.0500000000002"/>
    <n v="2229.0500000000002"/>
    <n v="2198"/>
    <n v="2203.3000000000002"/>
    <n v="2218.5064353686939"/>
    <n v="259348"/>
    <n v="1817"/>
    <n v="575365207"/>
    <n v="249205"/>
    <n v="96.09"/>
    <n v="31.05"/>
    <n v="-25.75"/>
    <x v="1"/>
    <x v="1"/>
  </r>
  <r>
    <x v="26"/>
    <x v="41"/>
    <x v="0"/>
    <n v="2199.4"/>
    <n v="2225"/>
    <n v="2199.4"/>
    <n v="2219.8000000000002"/>
    <n v="2212.6360905967786"/>
    <n v="97222"/>
    <n v="3263"/>
    <n v="215116906"/>
    <n v="76081"/>
    <n v="78.25"/>
    <n v="25.6"/>
    <n v="20.399999999999999"/>
    <x v="0"/>
    <x v="0"/>
  </r>
  <r>
    <x v="26"/>
    <x v="42"/>
    <x v="0"/>
    <n v="2228"/>
    <n v="2241.9499999999998"/>
    <n v="2198.6"/>
    <n v="2218.9"/>
    <n v="2222.3178006499788"/>
    <n v="143697"/>
    <n v="3591"/>
    <n v="319340401"/>
    <n v="84666"/>
    <n v="58.92"/>
    <n v="43.35"/>
    <n v="-9.1"/>
    <x v="1"/>
    <x v="0"/>
  </r>
  <r>
    <x v="26"/>
    <x v="43"/>
    <x v="0"/>
    <n v="2213.6"/>
    <n v="2233.1999999999998"/>
    <n v="2213.6"/>
    <n v="2228.35"/>
    <n v="2223.9325676738954"/>
    <n v="72443"/>
    <n v="4362"/>
    <n v="161108347"/>
    <n v="34878"/>
    <n v="48.15"/>
    <n v="19.600000000000001"/>
    <n v="14.75"/>
    <x v="0"/>
    <x v="0"/>
  </r>
  <r>
    <x v="26"/>
    <x v="44"/>
    <x v="0"/>
    <n v="2201"/>
    <n v="2241"/>
    <n v="2186.1999999999998"/>
    <n v="2224.5"/>
    <n v="2222.6381747573487"/>
    <n v="580153"/>
    <n v="12939"/>
    <n v="1289470205"/>
    <n v="111790"/>
    <n v="19.27"/>
    <n v="54.8"/>
    <n v="23.5"/>
    <x v="0"/>
    <x v="0"/>
  </r>
  <r>
    <x v="26"/>
    <x v="45"/>
    <x v="0"/>
    <n v="2128.4499999999998"/>
    <n v="2157.5"/>
    <n v="2123.1999999999998"/>
    <n v="2147"/>
    <n v="2141.3020802339947"/>
    <n v="198295"/>
    <n v="7388"/>
    <n v="424609496"/>
    <n v="168773"/>
    <n v="85.11"/>
    <n v="34.299999999999997"/>
    <n v="18.55"/>
    <x v="0"/>
    <x v="0"/>
  </r>
  <r>
    <x v="26"/>
    <x v="46"/>
    <x v="1"/>
    <n v="2126.4"/>
    <n v="2136.5"/>
    <n v="2111.25"/>
    <n v="2128.4"/>
    <n v="2121.8600305509635"/>
    <n v="286734"/>
    <n v="7709"/>
    <n v="608409414"/>
    <n v="171117"/>
    <n v="59.68"/>
    <n v="25.25"/>
    <n v="2"/>
    <x v="0"/>
    <x v="0"/>
  </r>
  <r>
    <x v="26"/>
    <x v="47"/>
    <x v="1"/>
    <n v="2159.9499999999998"/>
    <n v="2159.9499999999998"/>
    <n v="2122"/>
    <n v="2126.25"/>
    <n v="2134.4419434320621"/>
    <n v="38962"/>
    <n v="2044"/>
    <n v="83162127"/>
    <n v="17528"/>
    <n v="44.99"/>
    <n v="37.950000000000003"/>
    <n v="-33.700000000000003"/>
    <x v="1"/>
    <x v="0"/>
  </r>
  <r>
    <x v="26"/>
    <x v="48"/>
    <x v="1"/>
    <n v="2177.0500000000002"/>
    <n v="2196"/>
    <n v="2161"/>
    <n v="2167.75"/>
    <n v="2180.6390917791032"/>
    <n v="201669"/>
    <n v="4331"/>
    <n v="439767305"/>
    <n v="161459"/>
    <n v="80.06"/>
    <n v="35"/>
    <n v="-9.3000000000000007"/>
    <x v="1"/>
    <x v="0"/>
  </r>
  <r>
    <x v="26"/>
    <x v="49"/>
    <x v="1"/>
    <n v="2163.1"/>
    <n v="2186.6"/>
    <n v="2159.0500000000002"/>
    <n v="2183.8000000000002"/>
    <n v="2178.9228576597857"/>
    <n v="292939"/>
    <n v="8868"/>
    <n v="638291483"/>
    <n v="86283"/>
    <n v="29.45"/>
    <n v="27.55"/>
    <n v="20.7"/>
    <x v="0"/>
    <x v="0"/>
  </r>
  <r>
    <x v="26"/>
    <x v="50"/>
    <x v="2"/>
    <n v="2207"/>
    <n v="2207"/>
    <n v="2155"/>
    <n v="2163.65"/>
    <n v="2175.2070175019985"/>
    <n v="83819"/>
    <n v="4476"/>
    <n v="182323677"/>
    <n v="18355"/>
    <n v="21.9"/>
    <n v="52"/>
    <n v="-43.35"/>
    <x v="1"/>
    <x v="0"/>
  </r>
  <r>
    <x v="26"/>
    <x v="51"/>
    <x v="3"/>
    <n v="2205.0500000000002"/>
    <n v="2216.8000000000002"/>
    <n v="2183"/>
    <n v="2208"/>
    <n v="2192.3725608423338"/>
    <n v="265358"/>
    <n v="5892"/>
    <n v="581763598"/>
    <n v="235131"/>
    <n v="88.61"/>
    <n v="33.799999999999997"/>
    <n v="2.95"/>
    <x v="0"/>
    <x v="0"/>
  </r>
  <r>
    <x v="26"/>
    <x v="52"/>
    <x v="3"/>
    <n v="2208.65"/>
    <n v="2208.65"/>
    <n v="2180"/>
    <n v="2204"/>
    <n v="2197.3472091276626"/>
    <n v="62579"/>
    <n v="2292"/>
    <n v="137507791"/>
    <n v="38190"/>
    <n v="61.03"/>
    <n v="28.65"/>
    <n v="-4.6500000000000004"/>
    <x v="1"/>
    <x v="0"/>
  </r>
  <r>
    <x v="26"/>
    <x v="53"/>
    <x v="3"/>
    <n v="2227.8000000000002"/>
    <n v="2227.8000000000002"/>
    <n v="2191.4499999999998"/>
    <n v="2198.0500000000002"/>
    <n v="2204.6589626584923"/>
    <n v="57416"/>
    <n v="2375"/>
    <n v="126582699"/>
    <n v="36279"/>
    <n v="63.19"/>
    <n v="36.35"/>
    <n v="-29.75"/>
    <x v="1"/>
    <x v="0"/>
  </r>
  <r>
    <x v="26"/>
    <x v="54"/>
    <x v="3"/>
    <n v="2200.1"/>
    <n v="2233.1"/>
    <n v="2190.6"/>
    <n v="2223.3000000000002"/>
    <n v="2216.2008690928842"/>
    <n v="119665"/>
    <n v="7598"/>
    <n v="265201677"/>
    <n v="43204"/>
    <n v="36.1"/>
    <n v="42.5"/>
    <n v="23.2"/>
    <x v="0"/>
    <x v="0"/>
  </r>
  <r>
    <x v="26"/>
    <x v="55"/>
    <x v="3"/>
    <n v="2168.65"/>
    <n v="2189.8000000000002"/>
    <n v="2151.4499999999998"/>
    <n v="2184.9"/>
    <n v="2181.7007232723518"/>
    <n v="49359"/>
    <n v="1603"/>
    <n v="107686566"/>
    <n v="42298"/>
    <n v="85.69"/>
    <n v="38.35"/>
    <n v="16.25"/>
    <x v="0"/>
    <x v="1"/>
  </r>
  <r>
    <x v="26"/>
    <x v="56"/>
    <x v="4"/>
    <n v="2145"/>
    <n v="2174.4"/>
    <n v="2132.9499999999998"/>
    <n v="2169.4499999999998"/>
    <n v="2156.1455086096321"/>
    <n v="51454"/>
    <n v="3036"/>
    <n v="110942311"/>
    <n v="9587"/>
    <n v="18.63"/>
    <n v="41.45"/>
    <n v="24.45"/>
    <x v="0"/>
    <x v="0"/>
  </r>
  <r>
    <x v="26"/>
    <x v="57"/>
    <x v="4"/>
    <n v="2148"/>
    <n v="2154.3000000000002"/>
    <n v="2135"/>
    <n v="2145.3000000000002"/>
    <n v="2147.1708878434406"/>
    <n v="93102"/>
    <n v="4463"/>
    <n v="199905904"/>
    <n v="74907"/>
    <n v="80.459999999999994"/>
    <n v="19.3"/>
    <n v="-2.7"/>
    <x v="1"/>
    <x v="0"/>
  </r>
  <r>
    <x v="26"/>
    <x v="58"/>
    <x v="4"/>
    <n v="2130"/>
    <n v="2135.8000000000002"/>
    <n v="2110.6999999999998"/>
    <n v="2133.3000000000002"/>
    <n v="2121.9719362265955"/>
    <n v="23019"/>
    <n v="1295"/>
    <n v="48845672"/>
    <n v="4754"/>
    <n v="20.65"/>
    <n v="25.1"/>
    <n v="3.3"/>
    <x v="0"/>
    <x v="0"/>
  </r>
  <r>
    <x v="26"/>
    <x v="59"/>
    <x v="4"/>
    <n v="2138"/>
    <n v="2155"/>
    <n v="2129.9"/>
    <n v="2136.6999999999998"/>
    <n v="2135.8126480325018"/>
    <n v="590242"/>
    <n v="15493"/>
    <n v="1260646329"/>
    <n v="74192"/>
    <n v="12.57"/>
    <n v="25.1"/>
    <n v="-1.3"/>
    <x v="1"/>
    <x v="0"/>
  </r>
  <r>
    <x v="26"/>
    <x v="60"/>
    <x v="4"/>
    <n v="2103.6"/>
    <n v="2145"/>
    <n v="2092"/>
    <n v="2138.4499999999998"/>
    <n v="2132.1587818847793"/>
    <n v="272191"/>
    <n v="11428"/>
    <n v="580354431"/>
    <n v="138797"/>
    <n v="50.99"/>
    <n v="53"/>
    <n v="34.85"/>
    <x v="0"/>
    <x v="0"/>
  </r>
  <r>
    <x v="26"/>
    <x v="61"/>
    <x v="0"/>
    <n v="2099.1999999999998"/>
    <n v="2114.9499999999998"/>
    <n v="2075"/>
    <n v="2110.8000000000002"/>
    <n v="2099.7393617021276"/>
    <n v="42112"/>
    <n v="2835"/>
    <n v="88424224"/>
    <n v="10082"/>
    <n v="23.94"/>
    <n v="39.950000000000003"/>
    <n v="11.6"/>
    <x v="0"/>
    <x v="0"/>
  </r>
  <r>
    <x v="26"/>
    <x v="62"/>
    <x v="0"/>
    <n v="2134.3000000000002"/>
    <n v="2148.4499999999998"/>
    <n v="2122.65"/>
    <n v="2126"/>
    <n v="2134.8957404912426"/>
    <n v="9649"/>
    <n v="938"/>
    <n v="20599609"/>
    <n v="4448"/>
    <n v="46.1"/>
    <n v="25.8"/>
    <n v="-8.3000000000000007"/>
    <x v="1"/>
    <x v="0"/>
  </r>
  <r>
    <x v="26"/>
    <x v="63"/>
    <x v="0"/>
    <n v="2152"/>
    <n v="2161.25"/>
    <n v="2132.5"/>
    <n v="2144.65"/>
    <n v="2147.7807315874993"/>
    <n v="52926"/>
    <n v="3469"/>
    <n v="113673443"/>
    <n v="23399"/>
    <n v="44.21"/>
    <n v="28.75"/>
    <n v="-7.35"/>
    <x v="1"/>
    <x v="0"/>
  </r>
  <r>
    <x v="26"/>
    <x v="64"/>
    <x v="0"/>
    <n v="2141.3000000000002"/>
    <n v="2172.65"/>
    <n v="2138.9"/>
    <n v="2151.1999999999998"/>
    <n v="2156.267698846551"/>
    <n v="370801"/>
    <n v="16281"/>
    <n v="799546219"/>
    <n v="104140"/>
    <n v="28.09"/>
    <n v="33.75"/>
    <n v="9.9"/>
    <x v="0"/>
    <x v="0"/>
  </r>
  <r>
    <x v="26"/>
    <x v="65"/>
    <x v="0"/>
    <n v="2100.0500000000002"/>
    <n v="2142.4499999999998"/>
    <n v="2089.85"/>
    <n v="2138.5"/>
    <n v="2132.6329673993287"/>
    <n v="209965"/>
    <n v="7333"/>
    <n v="447778281"/>
    <n v="96081"/>
    <n v="45.76"/>
    <n v="52.6"/>
    <n v="38.450000000000003"/>
    <x v="0"/>
    <x v="0"/>
  </r>
  <r>
    <x v="26"/>
    <x v="66"/>
    <x v="1"/>
    <n v="2044"/>
    <n v="2084.5"/>
    <n v="2033.55"/>
    <n v="2072.3000000000002"/>
    <n v="2065.6497298257082"/>
    <n v="247803"/>
    <n v="9318"/>
    <n v="511874200"/>
    <n v="103771"/>
    <n v="41.88"/>
    <n v="50.95"/>
    <n v="28.3"/>
    <x v="0"/>
    <x v="0"/>
  </r>
  <r>
    <x v="26"/>
    <x v="67"/>
    <x v="1"/>
    <n v="2048.25"/>
    <n v="2055.4499999999998"/>
    <n v="2034.5"/>
    <n v="2039.65"/>
    <n v="2043.3806102335989"/>
    <n v="150172"/>
    <n v="4644"/>
    <n v="306858553"/>
    <n v="118628"/>
    <n v="78.989999999999995"/>
    <n v="20.95"/>
    <n v="-8.6"/>
    <x v="1"/>
    <x v="0"/>
  </r>
  <r>
    <x v="26"/>
    <x v="68"/>
    <x v="1"/>
    <n v="2036.45"/>
    <n v="2058.5500000000002"/>
    <n v="2036.45"/>
    <n v="2046.45"/>
    <n v="2048.5570532271126"/>
    <n v="82721"/>
    <n v="3273"/>
    <n v="169458688"/>
    <n v="58360"/>
    <n v="70.55"/>
    <n v="22.1"/>
    <n v="10"/>
    <x v="0"/>
    <x v="0"/>
  </r>
  <r>
    <x v="26"/>
    <x v="69"/>
    <x v="1"/>
    <n v="2064.6999999999998"/>
    <n v="2074.5"/>
    <n v="2033.4"/>
    <n v="2045.6"/>
    <n v="2045.131657508949"/>
    <n v="922173"/>
    <n v="32391"/>
    <n v="1885965196"/>
    <n v="51576"/>
    <n v="5.59"/>
    <n v="41.1"/>
    <n v="-19.100000000000001"/>
    <x v="1"/>
    <x v="0"/>
  </r>
  <r>
    <x v="26"/>
    <x v="70"/>
    <x v="1"/>
    <n v="2060.1999999999998"/>
    <n v="2071.9499999999998"/>
    <n v="2051.3000000000002"/>
    <n v="2064.5"/>
    <n v="2063.1318166023239"/>
    <n v="261879"/>
    <n v="9980"/>
    <n v="540290897"/>
    <n v="136032"/>
    <n v="51.94"/>
    <n v="20.65"/>
    <n v="4.3"/>
    <x v="0"/>
    <x v="0"/>
  </r>
  <r>
    <x v="26"/>
    <x v="71"/>
    <x v="2"/>
    <n v="2070.1999999999998"/>
    <n v="2088.1999999999998"/>
    <n v="2065.6"/>
    <n v="2075.6999999999998"/>
    <n v="2072.6710426525096"/>
    <n v="93617"/>
    <n v="4528"/>
    <n v="194037245"/>
    <n v="51451"/>
    <n v="54.96"/>
    <n v="22.6"/>
    <n v="5.5"/>
    <x v="0"/>
    <x v="0"/>
  </r>
  <r>
    <x v="26"/>
    <x v="72"/>
    <x v="2"/>
    <n v="2073.9499999999998"/>
    <n v="2095"/>
    <n v="2055.5"/>
    <n v="2084.3000000000002"/>
    <n v="2072.9845153450797"/>
    <n v="121798"/>
    <n v="3819"/>
    <n v="252485368"/>
    <n v="104061"/>
    <n v="85.44"/>
    <n v="39.5"/>
    <n v="10.35"/>
    <x v="0"/>
    <x v="0"/>
  </r>
  <r>
    <x v="26"/>
    <x v="73"/>
    <x v="2"/>
    <n v="2068.9"/>
    <n v="2079.8000000000002"/>
    <n v="2063.5"/>
    <n v="2073.9"/>
    <n v="2070.2751469492509"/>
    <n v="24158"/>
    <n v="2297"/>
    <n v="50013707"/>
    <n v="11681"/>
    <n v="48.35"/>
    <n v="16.3"/>
    <n v="5"/>
    <x v="0"/>
    <x v="0"/>
  </r>
  <r>
    <x v="26"/>
    <x v="74"/>
    <x v="2"/>
    <n v="2080.25"/>
    <n v="2099.1999999999998"/>
    <n v="2061.1999999999998"/>
    <n v="2078.75"/>
    <n v="2075.7289145879872"/>
    <n v="515712"/>
    <n v="22958"/>
    <n v="1070478310"/>
    <n v="59880"/>
    <n v="11.61"/>
    <n v="38"/>
    <n v="-1.5"/>
    <x v="1"/>
    <x v="0"/>
  </r>
  <r>
    <x v="26"/>
    <x v="75"/>
    <x v="2"/>
    <n v="2080.1"/>
    <n v="2111"/>
    <n v="2080.1"/>
    <n v="2089.4499999999998"/>
    <n v="2092.6733852234634"/>
    <n v="139911"/>
    <n v="7414"/>
    <n v="292788026"/>
    <n v="54637"/>
    <n v="39.049999999999997"/>
    <n v="30.9"/>
    <n v="9.35"/>
    <x v="0"/>
    <x v="0"/>
  </r>
  <r>
    <x v="26"/>
    <x v="76"/>
    <x v="3"/>
    <n v="2061.1"/>
    <n v="2108.4"/>
    <n v="2061.1"/>
    <n v="2100.85"/>
    <n v="2086.8007521677878"/>
    <n v="169643"/>
    <n v="4860"/>
    <n v="354011140"/>
    <n v="134155"/>
    <n v="79.08"/>
    <n v="47.3"/>
    <n v="39.75"/>
    <x v="0"/>
    <x v="0"/>
  </r>
  <r>
    <x v="26"/>
    <x v="77"/>
    <x v="3"/>
    <n v="2071.5"/>
    <n v="2075.9499999999998"/>
    <n v="2051"/>
    <n v="2068.9499999999998"/>
    <n v="2058.3511320013299"/>
    <n v="66166"/>
    <n v="4437"/>
    <n v="136192861"/>
    <n v="17156"/>
    <n v="25.93"/>
    <n v="24.95"/>
    <n v="-2.5499999999999998"/>
    <x v="1"/>
    <x v="0"/>
  </r>
  <r>
    <x v="26"/>
    <x v="78"/>
    <x v="3"/>
    <n v="2090"/>
    <n v="2095.1999999999998"/>
    <n v="2061"/>
    <n v="2071.5"/>
    <n v="2074.5361462616261"/>
    <n v="50102"/>
    <n v="2963"/>
    <n v="103938410"/>
    <n v="16796"/>
    <n v="33.520000000000003"/>
    <n v="34.200000000000003"/>
    <n v="-18.5"/>
    <x v="1"/>
    <x v="0"/>
  </r>
  <r>
    <x v="26"/>
    <x v="79"/>
    <x v="3"/>
    <n v="2104.6999999999998"/>
    <n v="2116.85"/>
    <n v="2084.3000000000002"/>
    <n v="2088.85"/>
    <n v="2093.3060997566795"/>
    <n v="214943"/>
    <n v="10737"/>
    <n v="449941493"/>
    <n v="25249"/>
    <n v="11.75"/>
    <n v="32.549999999999997"/>
    <n v="-15.85"/>
    <x v="1"/>
    <x v="0"/>
  </r>
  <r>
    <x v="26"/>
    <x v="80"/>
    <x v="3"/>
    <n v="2100"/>
    <n v="2123.9499999999998"/>
    <n v="2100"/>
    <n v="2111.25"/>
    <n v="2111.7278286110004"/>
    <n v="135738"/>
    <n v="2757"/>
    <n v="286641712"/>
    <n v="40790"/>
    <n v="30.05"/>
    <n v="23.95"/>
    <n v="11.25"/>
    <x v="0"/>
    <x v="0"/>
  </r>
  <r>
    <x v="26"/>
    <x v="81"/>
    <x v="4"/>
    <n v="2051.0500000000002"/>
    <n v="2114"/>
    <n v="2051.0500000000002"/>
    <n v="2107.9"/>
    <n v="2097.5631055452486"/>
    <n v="77616"/>
    <n v="3729"/>
    <n v="162804458"/>
    <n v="11904"/>
    <n v="15.34"/>
    <n v="62.95"/>
    <n v="56.85"/>
    <x v="0"/>
    <x v="0"/>
  </r>
  <r>
    <x v="26"/>
    <x v="82"/>
    <x v="4"/>
    <n v="2078.3000000000002"/>
    <n v="2111.5500000000002"/>
    <n v="2065.4"/>
    <n v="2106.25"/>
    <n v="2088.3722847441545"/>
    <n v="67443"/>
    <n v="4578"/>
    <n v="140846092"/>
    <n v="27567"/>
    <n v="40.869999999999997"/>
    <n v="46.15"/>
    <n v="27.95"/>
    <x v="0"/>
    <x v="0"/>
  </r>
  <r>
    <x v="26"/>
    <x v="83"/>
    <x v="4"/>
    <n v="2113.9499999999998"/>
    <n v="2121.1"/>
    <n v="2084.25"/>
    <n v="2092.4"/>
    <n v="2104.7670738740626"/>
    <n v="95365"/>
    <n v="4285"/>
    <n v="200721112"/>
    <m/>
    <m/>
    <n v="36.85"/>
    <n v="-21.55"/>
    <x v="1"/>
    <x v="0"/>
  </r>
  <r>
    <x v="26"/>
    <x v="84"/>
    <x v="4"/>
    <n v="2132.5500000000002"/>
    <n v="2146.0500000000002"/>
    <n v="2101.0500000000002"/>
    <n v="2115.85"/>
    <n v="2115.1341431574897"/>
    <n v="145546"/>
    <n v="8302"/>
    <n v="307849314"/>
    <n v="65195"/>
    <n v="44.79"/>
    <n v="45"/>
    <n v="-16.7"/>
    <x v="1"/>
    <x v="0"/>
  </r>
  <r>
    <x v="26"/>
    <x v="85"/>
    <x v="4"/>
    <n v="2135.5"/>
    <n v="2163"/>
    <n v="2129.4"/>
    <n v="2146.0500000000002"/>
    <n v="2150.3366421037422"/>
    <n v="69210"/>
    <n v="4438"/>
    <n v="148824799"/>
    <n v="36916"/>
    <n v="53.34"/>
    <n v="33.6"/>
    <n v="10.55"/>
    <x v="0"/>
    <x v="0"/>
  </r>
  <r>
    <x v="26"/>
    <x v="86"/>
    <x v="0"/>
    <n v="2065.1999999999998"/>
    <n v="2119.5500000000002"/>
    <n v="2065.1999999999998"/>
    <n v="2103.75"/>
    <n v="2100.7770185218487"/>
    <n v="22244"/>
    <n v="1655"/>
    <n v="46729684"/>
    <n v="11302"/>
    <n v="50.81"/>
    <n v="54.35"/>
    <n v="38.549999999999997"/>
    <x v="0"/>
    <x v="0"/>
  </r>
  <r>
    <x v="26"/>
    <x v="87"/>
    <x v="0"/>
    <n v="2105"/>
    <n v="2138"/>
    <n v="2098.15"/>
    <n v="2112.3000000000002"/>
    <n v="2119.0230660157813"/>
    <n v="92387"/>
    <n v="5652"/>
    <n v="195770184"/>
    <n v="45801"/>
    <n v="49.58"/>
    <n v="39.85"/>
    <n v="7.3"/>
    <x v="0"/>
    <x v="0"/>
  </r>
  <r>
    <x v="26"/>
    <x v="88"/>
    <x v="0"/>
    <n v="2050.0500000000002"/>
    <n v="2100.6999999999998"/>
    <n v="2050.0500000000002"/>
    <n v="2095.4"/>
    <n v="2078.9631418522858"/>
    <n v="21325"/>
    <n v="1799"/>
    <n v="44333889"/>
    <n v="10840"/>
    <n v="50.83"/>
    <n v="50.65"/>
    <n v="45.35"/>
    <x v="0"/>
    <x v="0"/>
  </r>
  <r>
    <x v="26"/>
    <x v="89"/>
    <x v="0"/>
    <n v="2088.4499999999998"/>
    <n v="2093.1999999999998"/>
    <n v="2064.1"/>
    <n v="2073.8000000000002"/>
    <n v="2073.8880519284476"/>
    <n v="66245"/>
    <n v="4759"/>
    <n v="137384714"/>
    <n v="34839"/>
    <n v="52.59"/>
    <n v="29.1"/>
    <n v="-14.65"/>
    <x v="1"/>
    <x v="0"/>
  </r>
  <r>
    <x v="26"/>
    <x v="90"/>
    <x v="0"/>
    <n v="2110"/>
    <n v="2134.6999999999998"/>
    <n v="2058.35"/>
    <n v="2085.0500000000002"/>
    <n v="2079.6624608181564"/>
    <n v="151218"/>
    <n v="7616"/>
    <n v="314482398"/>
    <n v="48030"/>
    <n v="31.76"/>
    <n v="76.349999999999994"/>
    <n v="-24.95"/>
    <x v="1"/>
    <x v="0"/>
  </r>
  <r>
    <x v="26"/>
    <x v="91"/>
    <x v="1"/>
    <n v="2208.5"/>
    <n v="2224.15"/>
    <n v="2171.1"/>
    <n v="2185"/>
    <n v="2191.4142228330516"/>
    <n v="53843"/>
    <n v="2789"/>
    <n v="117992316"/>
    <n v="41650"/>
    <n v="77.349999999999994"/>
    <n v="53.05"/>
    <n v="-23.5"/>
    <x v="1"/>
    <x v="0"/>
  </r>
  <r>
    <x v="26"/>
    <x v="92"/>
    <x v="2"/>
    <n v="2208"/>
    <n v="2230.8000000000002"/>
    <n v="2191.5"/>
    <n v="2205.8000000000002"/>
    <n v="2219.0114489556277"/>
    <n v="112412"/>
    <n v="7142"/>
    <n v="249443515"/>
    <n v="89611"/>
    <n v="79.72"/>
    <n v="39.299999999999997"/>
    <n v="-2.2000000000000002"/>
    <x v="1"/>
    <x v="0"/>
  </r>
  <r>
    <x v="26"/>
    <x v="93"/>
    <x v="2"/>
    <n v="2229.9499999999998"/>
    <n v="2246.75"/>
    <n v="2198.4499999999998"/>
    <n v="2205.35"/>
    <n v="2221.0634627451327"/>
    <n v="113153"/>
    <n v="6578"/>
    <n v="251319994"/>
    <n v="85235"/>
    <n v="75.33"/>
    <n v="48.3"/>
    <n v="-24.6"/>
    <x v="1"/>
    <x v="0"/>
  </r>
  <r>
    <x v="26"/>
    <x v="94"/>
    <x v="2"/>
    <n v="2190.5500000000002"/>
    <n v="2232.25"/>
    <n v="2189"/>
    <n v="2226"/>
    <n v="2223.6508588048073"/>
    <n v="91115"/>
    <n v="3260"/>
    <n v="202607948"/>
    <n v="70495"/>
    <n v="77.37"/>
    <n v="43.25"/>
    <n v="35.450000000000003"/>
    <x v="0"/>
    <x v="0"/>
  </r>
  <r>
    <x v="26"/>
    <x v="95"/>
    <x v="3"/>
    <n v="2220"/>
    <n v="2231.6999999999998"/>
    <n v="2179"/>
    <n v="2203"/>
    <n v="2200.9598235869862"/>
    <n v="84801"/>
    <n v="6574"/>
    <n v="186643594"/>
    <n v="45062"/>
    <n v="53.14"/>
    <n v="52.7"/>
    <n v="-17"/>
    <x v="1"/>
    <x v="0"/>
  </r>
  <r>
    <x v="26"/>
    <x v="96"/>
    <x v="3"/>
    <n v="2226.6999999999998"/>
    <n v="2237.6999999999998"/>
    <n v="2214.75"/>
    <n v="2224"/>
    <n v="2227.708138740953"/>
    <n v="73230"/>
    <n v="2503"/>
    <n v="163135067"/>
    <n v="57552"/>
    <n v="78.59"/>
    <n v="22.95"/>
    <n v="-2.7"/>
    <x v="1"/>
    <x v="0"/>
  </r>
  <r>
    <x v="26"/>
    <x v="97"/>
    <x v="3"/>
    <n v="2272.1"/>
    <n v="2288"/>
    <n v="2220"/>
    <n v="2226.6999999999998"/>
    <n v="2231.5439901808195"/>
    <n v="158058"/>
    <n v="5091"/>
    <n v="352713380"/>
    <n v="117726"/>
    <n v="74.48"/>
    <n v="68"/>
    <n v="-45.4"/>
    <x v="1"/>
    <x v="0"/>
  </r>
  <r>
    <x v="26"/>
    <x v="98"/>
    <x v="3"/>
    <n v="2256.5500000000002"/>
    <n v="2301.5500000000002"/>
    <n v="2247.65"/>
    <n v="2267.5500000000002"/>
    <n v="2281.7290140957289"/>
    <n v="150613"/>
    <n v="8570"/>
    <n v="343658052"/>
    <n v="64508"/>
    <n v="42.83"/>
    <n v="53.9"/>
    <n v="11"/>
    <x v="0"/>
    <x v="0"/>
  </r>
  <r>
    <x v="26"/>
    <x v="99"/>
    <x v="3"/>
    <n v="2193.9"/>
    <n v="2261.5"/>
    <n v="2181.5"/>
    <n v="2242.5500000000002"/>
    <n v="2230.5235436981188"/>
    <n v="55174"/>
    <n v="3749"/>
    <n v="123066906"/>
    <n v="23337"/>
    <n v="42.3"/>
    <n v="80"/>
    <n v="48.65"/>
    <x v="0"/>
    <x v="0"/>
  </r>
  <r>
    <x v="26"/>
    <x v="100"/>
    <x v="4"/>
    <n v="2119"/>
    <n v="2194.4"/>
    <n v="2098.6"/>
    <n v="2188"/>
    <n v="2138.377623491685"/>
    <n v="194588"/>
    <n v="9061"/>
    <n v="416102625"/>
    <n v="159796"/>
    <n v="82.12"/>
    <n v="95.8"/>
    <n v="69"/>
    <x v="0"/>
    <x v="0"/>
  </r>
  <r>
    <x v="26"/>
    <x v="101"/>
    <x v="4"/>
    <n v="2111.15"/>
    <n v="2152"/>
    <n v="2111.15"/>
    <n v="2123"/>
    <n v="2123.3038133215182"/>
    <n v="169275"/>
    <n v="9584"/>
    <n v="359422253"/>
    <n v="145269"/>
    <n v="85.82"/>
    <n v="40.85"/>
    <n v="11.85"/>
    <x v="0"/>
    <x v="0"/>
  </r>
  <r>
    <x v="26"/>
    <x v="102"/>
    <x v="4"/>
    <n v="2150.0500000000002"/>
    <n v="2150.0500000000002"/>
    <n v="2101"/>
    <n v="2120.8000000000002"/>
    <n v="2115.9842540806608"/>
    <n v="74559"/>
    <n v="4533"/>
    <n v="157765670"/>
    <n v="32202"/>
    <n v="43.19"/>
    <n v="49.05"/>
    <n v="-29.25"/>
    <x v="1"/>
    <x v="0"/>
  </r>
  <r>
    <x v="26"/>
    <x v="103"/>
    <x v="0"/>
    <n v="2053.4499999999998"/>
    <n v="2139.5"/>
    <n v="2053.4499999999998"/>
    <n v="2111.5"/>
    <n v="2119.8491722263407"/>
    <n v="141645"/>
    <n v="8183"/>
    <n v="300266036"/>
    <n v="95883"/>
    <n v="67.69"/>
    <n v="86.05"/>
    <n v="58.05"/>
    <x v="0"/>
    <x v="0"/>
  </r>
  <r>
    <x v="26"/>
    <x v="104"/>
    <x v="0"/>
    <n v="2095.1"/>
    <n v="2095.1"/>
    <n v="2039.95"/>
    <n v="2053.0500000000002"/>
    <n v="2056.0273967645035"/>
    <n v="27631"/>
    <n v="2252"/>
    <n v="56810093"/>
    <n v="12809"/>
    <n v="46.36"/>
    <n v="55.15"/>
    <n v="-42.05"/>
    <x v="1"/>
    <x v="0"/>
  </r>
  <r>
    <x v="26"/>
    <x v="105"/>
    <x v="0"/>
    <n v="2056.15"/>
    <n v="2079.9"/>
    <n v="2037.8"/>
    <n v="2054.4499999999998"/>
    <n v="2055.5736934323072"/>
    <n v="106156"/>
    <n v="9464"/>
    <n v="218211481"/>
    <n v="37200"/>
    <n v="35.04"/>
    <n v="42.1"/>
    <n v="-1.7"/>
    <x v="1"/>
    <x v="0"/>
  </r>
  <r>
    <x v="26"/>
    <x v="106"/>
    <x v="0"/>
    <n v="1960.05"/>
    <n v="2081.4499999999998"/>
    <n v="1960.05"/>
    <n v="2039.2"/>
    <n v="2038.3478676884831"/>
    <n v="223654"/>
    <n v="8892"/>
    <n v="455884654"/>
    <n v="159453"/>
    <n v="71.290000000000006"/>
    <n v="121.4"/>
    <n v="79.150000000000006"/>
    <x v="0"/>
    <x v="0"/>
  </r>
  <r>
    <x v="26"/>
    <x v="107"/>
    <x v="1"/>
    <n v="2139.85"/>
    <n v="2145"/>
    <n v="2118.1999999999998"/>
    <n v="2132.9499999999998"/>
    <n v="2131.0414470381525"/>
    <n v="31872"/>
    <n v="2550"/>
    <n v="67920553"/>
    <n v="23953"/>
    <n v="75.150000000000006"/>
    <n v="26.8"/>
    <n v="-6.9"/>
    <x v="1"/>
    <x v="0"/>
  </r>
  <r>
    <x v="26"/>
    <x v="108"/>
    <x v="1"/>
    <n v="2106.0500000000002"/>
    <n v="2150.9"/>
    <n v="2106.0500000000002"/>
    <n v="2131.9"/>
    <n v="2135.9696758639166"/>
    <n v="18665"/>
    <n v="1487"/>
    <n v="39867874"/>
    <n v="11117"/>
    <n v="59.56"/>
    <n v="44.85"/>
    <n v="25.85"/>
    <x v="0"/>
    <x v="0"/>
  </r>
  <r>
    <x v="26"/>
    <x v="109"/>
    <x v="1"/>
    <n v="2145.25"/>
    <n v="2158.65"/>
    <n v="2139.1999999999998"/>
    <n v="2154.5500000000002"/>
    <n v="2148.8921045612165"/>
    <n v="14996"/>
    <n v="1823"/>
    <n v="32224786"/>
    <n v="7223"/>
    <n v="48.17"/>
    <n v="19.45"/>
    <n v="9.3000000000000007"/>
    <x v="0"/>
    <x v="0"/>
  </r>
  <r>
    <x v="26"/>
    <x v="110"/>
    <x v="1"/>
    <n v="2172.75"/>
    <n v="2176.1999999999998"/>
    <n v="2136.0500000000002"/>
    <n v="2145.25"/>
    <n v="2149.6913761965907"/>
    <n v="95793"/>
    <n v="7577"/>
    <n v="205925386"/>
    <n v="39627"/>
    <n v="41.37"/>
    <n v="40.15"/>
    <n v="-27.5"/>
    <x v="1"/>
    <x v="0"/>
  </r>
  <r>
    <x v="26"/>
    <x v="111"/>
    <x v="2"/>
    <n v="2133.65"/>
    <n v="2179.5500000000002"/>
    <n v="2133.65"/>
    <n v="2171.3000000000002"/>
    <n v="2166.0744724426172"/>
    <n v="65917"/>
    <n v="4885"/>
    <n v="142781131"/>
    <n v="34497"/>
    <n v="52.33"/>
    <n v="45.9"/>
    <n v="37.65"/>
    <x v="0"/>
    <x v="0"/>
  </r>
  <r>
    <x v="26"/>
    <x v="112"/>
    <x v="2"/>
    <n v="2133.25"/>
    <n v="2151.15"/>
    <n v="2118"/>
    <n v="2131.15"/>
    <n v="2135.8560461319344"/>
    <n v="28787"/>
    <n v="2462"/>
    <n v="61484888"/>
    <n v="11520"/>
    <n v="40.020000000000003"/>
    <n v="33.15"/>
    <n v="-2.1"/>
    <x v="1"/>
    <x v="0"/>
  </r>
  <r>
    <x v="26"/>
    <x v="113"/>
    <x v="2"/>
    <n v="2161.1"/>
    <n v="2175.1999999999998"/>
    <n v="2129.0500000000002"/>
    <n v="2143.35"/>
    <n v="2148.9082798161703"/>
    <n v="66801"/>
    <n v="6313"/>
    <n v="143549222"/>
    <n v="33697"/>
    <n v="50.44"/>
    <n v="46.15"/>
    <n v="-17.75"/>
    <x v="1"/>
    <x v="0"/>
  </r>
  <r>
    <x v="26"/>
    <x v="114"/>
    <x v="2"/>
    <n v="2176.25"/>
    <n v="2202.75"/>
    <n v="2160"/>
    <n v="2170.85"/>
    <n v="2183.5964743155787"/>
    <n v="184645"/>
    <n v="11764"/>
    <n v="403190171"/>
    <n v="74360"/>
    <n v="40.270000000000003"/>
    <n v="42.75"/>
    <n v="-5.4"/>
    <x v="1"/>
    <x v="0"/>
  </r>
  <r>
    <x v="26"/>
    <x v="115"/>
    <x v="2"/>
    <n v="2092.4"/>
    <n v="2189.4"/>
    <n v="2088"/>
    <n v="2178.35"/>
    <n v="2161.2912061997349"/>
    <n v="245946"/>
    <n v="17859"/>
    <n v="531560927"/>
    <n v="124737"/>
    <n v="50.72"/>
    <n v="101.4"/>
    <n v="85.95"/>
    <x v="0"/>
    <x v="0"/>
  </r>
  <r>
    <x v="26"/>
    <x v="116"/>
    <x v="3"/>
    <n v="2036.05"/>
    <n v="2096"/>
    <n v="2034.15"/>
    <n v="2084.4"/>
    <n v="2073.6872418051985"/>
    <n v="70441"/>
    <n v="14083"/>
    <n v="146072603"/>
    <n v="31137"/>
    <n v="44.2"/>
    <n v="61.85"/>
    <n v="48.35"/>
    <x v="0"/>
    <x v="0"/>
  </r>
  <r>
    <x v="26"/>
    <x v="117"/>
    <x v="3"/>
    <n v="2039.85"/>
    <n v="2039.85"/>
    <n v="2016.7"/>
    <n v="2035.25"/>
    <n v="2032.4072454378577"/>
    <n v="37044"/>
    <n v="3350"/>
    <n v="75288494"/>
    <n v="26532"/>
    <n v="71.62"/>
    <n v="23.15"/>
    <n v="-4.5999999999999996"/>
    <x v="1"/>
    <x v="0"/>
  </r>
  <r>
    <x v="26"/>
    <x v="118"/>
    <x v="3"/>
    <n v="2039.45"/>
    <n v="2050"/>
    <n v="2016.85"/>
    <n v="2021.45"/>
    <n v="2034.9067328211695"/>
    <n v="93720"/>
    <n v="9746"/>
    <n v="190711459"/>
    <n v="69029"/>
    <n v="73.650000000000006"/>
    <n v="33.15"/>
    <n v="-18"/>
    <x v="1"/>
    <x v="0"/>
  </r>
  <r>
    <x v="26"/>
    <x v="119"/>
    <x v="3"/>
    <n v="2000"/>
    <n v="2039.05"/>
    <n v="1988.85"/>
    <n v="2034.6"/>
    <n v="2020.7533220328721"/>
    <n v="66074"/>
    <n v="6796"/>
    <n v="133519255"/>
    <n v="24571"/>
    <n v="37.19"/>
    <n v="50.2"/>
    <n v="34.6"/>
    <x v="0"/>
    <x v="0"/>
  </r>
  <r>
    <x v="26"/>
    <x v="120"/>
    <x v="3"/>
    <n v="1984.95"/>
    <n v="1998.5"/>
    <n v="1974"/>
    <n v="1992.8"/>
    <n v="1992.4074470153607"/>
    <n v="20572"/>
    <n v="3550"/>
    <n v="40987806"/>
    <n v="10284"/>
    <n v="49.99"/>
    <n v="24.5"/>
    <n v="7.85"/>
    <x v="0"/>
    <x v="0"/>
  </r>
  <r>
    <x v="26"/>
    <x v="121"/>
    <x v="4"/>
    <n v="1980"/>
    <n v="1993"/>
    <n v="1970"/>
    <n v="1984.8"/>
    <n v="1984.0964645697209"/>
    <n v="78972"/>
    <n v="5493"/>
    <n v="156688066"/>
    <n v="66531"/>
    <n v="84.25"/>
    <n v="23"/>
    <n v="4.8"/>
    <x v="0"/>
    <x v="0"/>
  </r>
  <r>
    <x v="26"/>
    <x v="122"/>
    <x v="4"/>
    <n v="1945.6"/>
    <n v="1997"/>
    <n v="1940"/>
    <n v="1982.4"/>
    <n v="1981.9968673021312"/>
    <n v="74696"/>
    <n v="9405"/>
    <n v="148047238"/>
    <n v="26114"/>
    <n v="34.96"/>
    <n v="57"/>
    <n v="36.799999999999997"/>
    <x v="0"/>
    <x v="0"/>
  </r>
  <r>
    <x v="26"/>
    <x v="123"/>
    <x v="4"/>
    <n v="1921.8"/>
    <n v="1943.7"/>
    <n v="1903.3"/>
    <n v="1934.95"/>
    <n v="1927.0721234861933"/>
    <n v="44507"/>
    <n v="5123"/>
    <n v="85768199"/>
    <n v="22840"/>
    <n v="51.32"/>
    <n v="40.4"/>
    <n v="13.15"/>
    <x v="0"/>
    <x v="0"/>
  </r>
  <r>
    <x v="26"/>
    <x v="124"/>
    <x v="4"/>
    <n v="1939.7"/>
    <n v="1939.7"/>
    <n v="1918"/>
    <n v="1921.8"/>
    <n v="1931.5009177519448"/>
    <n v="11441"/>
    <n v="3512"/>
    <n v="22098302"/>
    <n v="3705"/>
    <n v="32.380000000000003"/>
    <n v="21.7"/>
    <n v="-17.899999999999999"/>
    <x v="1"/>
    <x v="0"/>
  </r>
  <r>
    <x v="26"/>
    <x v="125"/>
    <x v="0"/>
    <n v="1921.7"/>
    <n v="1939.75"/>
    <n v="1910.5"/>
    <n v="1934.35"/>
    <n v="1925.7491083587315"/>
    <n v="15421"/>
    <n v="2763"/>
    <n v="29696977"/>
    <n v="7345"/>
    <n v="47.63"/>
    <n v="29.25"/>
    <n v="12.65"/>
    <x v="0"/>
    <x v="0"/>
  </r>
  <r>
    <x v="26"/>
    <x v="126"/>
    <x v="0"/>
    <n v="1962.95"/>
    <n v="1962.95"/>
    <n v="1910.5"/>
    <n v="1921.6"/>
    <n v="1924.0552828940113"/>
    <n v="36268"/>
    <n v="4275"/>
    <n v="69781637"/>
    <n v="16278"/>
    <n v="44.88"/>
    <n v="52.45"/>
    <n v="-41.35"/>
    <x v="1"/>
    <x v="0"/>
  </r>
  <r>
    <x v="26"/>
    <x v="127"/>
    <x v="0"/>
    <n v="1913.75"/>
    <n v="1953"/>
    <n v="1895.45"/>
    <n v="1940.3"/>
    <n v="1939.3564765254625"/>
    <n v="1360112"/>
    <n v="5995"/>
    <n v="2637742016"/>
    <n v="1268613"/>
    <n v="93.27"/>
    <n v="57.55"/>
    <n v="26.55"/>
    <x v="0"/>
    <x v="0"/>
  </r>
  <r>
    <x v="26"/>
    <x v="128"/>
    <x v="0"/>
    <n v="1911.95"/>
    <n v="1915.8"/>
    <n v="1898.35"/>
    <n v="1908.7"/>
    <n v="1908.7202615314864"/>
    <n v="41907"/>
    <n v="4368"/>
    <n v="79988740"/>
    <n v="23208"/>
    <n v="55.38"/>
    <n v="17.45"/>
    <n v="-3.25"/>
    <x v="1"/>
    <x v="0"/>
  </r>
  <r>
    <x v="26"/>
    <x v="129"/>
    <x v="0"/>
    <n v="1901.25"/>
    <n v="1923.25"/>
    <n v="1894.9"/>
    <n v="1913.25"/>
    <n v="1908.736126040355"/>
    <n v="32561"/>
    <n v="6299"/>
    <n v="62150357"/>
    <n v="15720"/>
    <n v="48.28"/>
    <n v="28.35"/>
    <n v="12"/>
    <x v="0"/>
    <x v="0"/>
  </r>
  <r>
    <x v="26"/>
    <x v="130"/>
    <x v="2"/>
    <n v="1944.8"/>
    <n v="1944.8"/>
    <n v="1896"/>
    <n v="1900.75"/>
    <n v="1914.1149755191625"/>
    <n v="23692"/>
    <n v="1886"/>
    <n v="45349212"/>
    <n v="10955"/>
    <n v="46.24"/>
    <n v="48.8"/>
    <n v="-44.05"/>
    <x v="1"/>
    <x v="0"/>
  </r>
  <r>
    <x v="26"/>
    <x v="131"/>
    <x v="2"/>
    <n v="1970"/>
    <n v="1973.65"/>
    <n v="1940"/>
    <n v="1946.35"/>
    <n v="1950.6256116974234"/>
    <n v="33922"/>
    <n v="3443"/>
    <n v="66169122"/>
    <n v="17126"/>
    <n v="50.49"/>
    <n v="33.65"/>
    <n v="-23.65"/>
    <x v="1"/>
    <x v="0"/>
  </r>
  <r>
    <x v="26"/>
    <x v="132"/>
    <x v="2"/>
    <n v="1960.25"/>
    <n v="1979"/>
    <n v="1958.5"/>
    <n v="1968.05"/>
    <n v="1969.0052318535081"/>
    <n v="250007"/>
    <n v="15892"/>
    <n v="492265091"/>
    <n v="77666"/>
    <n v="31.07"/>
    <n v="20.5"/>
    <n v="7.8"/>
    <x v="0"/>
    <x v="0"/>
  </r>
  <r>
    <x v="26"/>
    <x v="133"/>
    <x v="2"/>
    <n v="1926.2"/>
    <n v="1970"/>
    <n v="1926.2"/>
    <n v="1965.5"/>
    <n v="1954.9743958643226"/>
    <n v="41009"/>
    <n v="6952"/>
    <n v="80171545"/>
    <n v="24045"/>
    <n v="58.63"/>
    <n v="43.8"/>
    <n v="39.299999999999997"/>
    <x v="0"/>
    <x v="0"/>
  </r>
  <r>
    <x v="26"/>
    <x v="134"/>
    <x v="3"/>
    <n v="1972"/>
    <n v="1973.35"/>
    <n v="1934.2"/>
    <n v="1953.05"/>
    <n v="1948.4333345094026"/>
    <n v="28343"/>
    <n v="2650"/>
    <n v="55224446"/>
    <n v="6822"/>
    <n v="24.07"/>
    <n v="39.15"/>
    <n v="-18.95"/>
    <x v="1"/>
    <x v="0"/>
  </r>
  <r>
    <x v="26"/>
    <x v="135"/>
    <x v="3"/>
    <n v="1984.45"/>
    <n v="1984.45"/>
    <n v="1960"/>
    <n v="1970.45"/>
    <n v="1968.7665967688129"/>
    <n v="41966"/>
    <n v="4001"/>
    <n v="82621259"/>
    <n v="23329"/>
    <n v="55.59"/>
    <n v="24.45"/>
    <n v="-14"/>
    <x v="1"/>
    <x v="0"/>
  </r>
  <r>
    <x v="26"/>
    <x v="136"/>
    <x v="3"/>
    <n v="1966.95"/>
    <n v="1994.7"/>
    <n v="1962.05"/>
    <n v="1985"/>
    <n v="1982.0092370045713"/>
    <n v="42438"/>
    <n v="4262"/>
    <n v="84112508"/>
    <n v="26057"/>
    <n v="61.4"/>
    <n v="32.65"/>
    <n v="18.05"/>
    <x v="0"/>
    <x v="0"/>
  </r>
  <r>
    <x v="26"/>
    <x v="137"/>
    <x v="3"/>
    <n v="1944"/>
    <n v="1966.6"/>
    <n v="1939.8"/>
    <n v="1963.5"/>
    <n v="1955.0545447242639"/>
    <n v="49794"/>
    <n v="2715"/>
    <n v="97349986"/>
    <n v="26156"/>
    <n v="52.53"/>
    <n v="26.8"/>
    <n v="19.5"/>
    <x v="0"/>
    <x v="0"/>
  </r>
  <r>
    <x v="26"/>
    <x v="138"/>
    <x v="3"/>
    <n v="1952.45"/>
    <n v="1962.05"/>
    <n v="1932.5"/>
    <n v="1944.85"/>
    <n v="1944.9591115842447"/>
    <n v="20666"/>
    <n v="2929"/>
    <n v="40194525"/>
    <n v="8734"/>
    <n v="42.26"/>
    <n v="29.55"/>
    <n v="-7.6"/>
    <x v="1"/>
    <x v="0"/>
  </r>
  <r>
    <x v="26"/>
    <x v="139"/>
    <x v="4"/>
    <n v="1974"/>
    <n v="1974"/>
    <n v="1933.45"/>
    <n v="1952.1"/>
    <n v="1953.7468527918782"/>
    <n v="19700"/>
    <n v="3087"/>
    <n v="38488813"/>
    <n v="7240"/>
    <n v="36.75"/>
    <n v="40.549999999999997"/>
    <n v="-21.9"/>
    <x v="1"/>
    <x v="0"/>
  </r>
  <r>
    <x v="26"/>
    <x v="140"/>
    <x v="4"/>
    <n v="1969.9"/>
    <n v="1992"/>
    <n v="1963.85"/>
    <n v="1971.6"/>
    <n v="1976.0642266871912"/>
    <n v="148116"/>
    <n v="6091"/>
    <n v="292686729"/>
    <n v="66376"/>
    <n v="44.81"/>
    <n v="28.15"/>
    <n v="1.7"/>
    <x v="0"/>
    <x v="0"/>
  </r>
  <r>
    <x v="26"/>
    <x v="141"/>
    <x v="4"/>
    <n v="1933.95"/>
    <n v="1949"/>
    <n v="1904.75"/>
    <n v="1943.3"/>
    <n v="1934.3328749949449"/>
    <n v="49454"/>
    <n v="2691"/>
    <n v="95660498"/>
    <n v="31108"/>
    <n v="62.9"/>
    <n v="44.25"/>
    <n v="9.35"/>
    <x v="0"/>
    <x v="0"/>
  </r>
  <r>
    <x v="26"/>
    <x v="142"/>
    <x v="4"/>
    <n v="1969.9"/>
    <n v="1969.9"/>
    <n v="1906.6"/>
    <n v="1917.35"/>
    <n v="1927.5333585611722"/>
    <n v="95133"/>
    <n v="5476"/>
    <n v="183372031"/>
    <n v="23833"/>
    <n v="25.05"/>
    <n v="63.3"/>
    <n v="-52.55"/>
    <x v="1"/>
    <x v="0"/>
  </r>
  <r>
    <x v="26"/>
    <x v="143"/>
    <x v="4"/>
    <n v="1936.7"/>
    <n v="1964.7"/>
    <n v="1923.85"/>
    <n v="1959.45"/>
    <n v="1944.4185828445836"/>
    <n v="167434"/>
    <n v="19851"/>
    <n v="325561781"/>
    <n v="93399"/>
    <n v="55.78"/>
    <n v="40.85"/>
    <n v="22.75"/>
    <x v="0"/>
    <x v="0"/>
  </r>
  <r>
    <x v="26"/>
    <x v="144"/>
    <x v="0"/>
    <n v="1917.25"/>
    <n v="1958"/>
    <n v="1909.1"/>
    <n v="1936.15"/>
    <n v="1926.7559566787004"/>
    <n v="20775"/>
    <n v="1648"/>
    <n v="40028355"/>
    <n v="9427"/>
    <n v="45.38"/>
    <n v="48.9"/>
    <n v="18.899999999999999"/>
    <x v="0"/>
    <x v="0"/>
  </r>
  <r>
    <x v="26"/>
    <x v="145"/>
    <x v="0"/>
    <n v="1915.25"/>
    <n v="1918.2"/>
    <n v="1896.95"/>
    <n v="1915.55"/>
    <n v="1906.7124099465489"/>
    <n v="17212"/>
    <n v="1148"/>
    <n v="32818334"/>
    <n v="8626"/>
    <n v="50.12"/>
    <n v="21.25"/>
    <n v="0.3"/>
    <x v="0"/>
    <x v="0"/>
  </r>
  <r>
    <x v="26"/>
    <x v="146"/>
    <x v="0"/>
    <n v="1930.6"/>
    <n v="1938"/>
    <n v="1903.3"/>
    <n v="1911.45"/>
    <n v="1923.3501800647011"/>
    <n v="49149"/>
    <n v="4089"/>
    <n v="94530738"/>
    <n v="26632"/>
    <n v="54.19"/>
    <n v="34.700000000000003"/>
    <n v="-19.149999999999999"/>
    <x v="1"/>
    <x v="0"/>
  </r>
  <r>
    <x v="26"/>
    <x v="147"/>
    <x v="0"/>
    <n v="1893.95"/>
    <n v="1940.5"/>
    <n v="1878"/>
    <n v="1930.45"/>
    <n v="1916.2461561242874"/>
    <n v="81038"/>
    <n v="6272"/>
    <n v="155288756"/>
    <n v="36386"/>
    <n v="44.9"/>
    <n v="62.5"/>
    <n v="36.5"/>
    <x v="0"/>
    <x v="0"/>
  </r>
  <r>
    <x v="26"/>
    <x v="148"/>
    <x v="0"/>
    <n v="1885.1"/>
    <n v="1902.7"/>
    <n v="1882.45"/>
    <n v="1885.2"/>
    <n v="1892.0862941486557"/>
    <n v="18970"/>
    <n v="1105"/>
    <n v="35892877"/>
    <n v="9564"/>
    <n v="50.42"/>
    <n v="20.25"/>
    <n v="0.1"/>
    <x v="0"/>
    <x v="0"/>
  </r>
  <r>
    <x v="26"/>
    <x v="149"/>
    <x v="0"/>
    <n v="1909.85"/>
    <n v="1916.9"/>
    <n v="1871.9"/>
    <n v="1903.05"/>
    <n v="1900.2568999627822"/>
    <n v="51051"/>
    <n v="3183"/>
    <n v="97010015"/>
    <m/>
    <m/>
    <n v="45"/>
    <n v="-6.8"/>
    <x v="1"/>
    <x v="0"/>
  </r>
  <r>
    <x v="26"/>
    <x v="150"/>
    <x v="2"/>
    <n v="1905"/>
    <n v="1906.85"/>
    <n v="1890"/>
    <n v="1902.65"/>
    <n v="1899.4090063942679"/>
    <n v="22051"/>
    <n v="1650"/>
    <n v="41883868"/>
    <n v="9871"/>
    <n v="44.76"/>
    <n v="16.850000000000001"/>
    <n v="-2.35"/>
    <x v="1"/>
    <x v="0"/>
  </r>
  <r>
    <x v="26"/>
    <x v="151"/>
    <x v="2"/>
    <n v="1923.95"/>
    <n v="1938"/>
    <n v="1877.95"/>
    <n v="1901.1"/>
    <n v="1910.4455053085205"/>
    <n v="92587"/>
    <n v="5704"/>
    <n v="176882418"/>
    <n v="39362"/>
    <n v="42.51"/>
    <n v="60.05"/>
    <n v="-22.85"/>
    <x v="1"/>
    <x v="0"/>
  </r>
  <r>
    <x v="26"/>
    <x v="152"/>
    <x v="2"/>
    <n v="1894.8"/>
    <n v="1924.5"/>
    <n v="1885.1"/>
    <n v="1920.45"/>
    <n v="1916.0330700161915"/>
    <n v="40762"/>
    <n v="2660"/>
    <n v="78101340"/>
    <n v="26129"/>
    <n v="64.099999999999994"/>
    <n v="39.4"/>
    <n v="25.65"/>
    <x v="0"/>
    <x v="0"/>
  </r>
  <r>
    <x v="26"/>
    <x v="153"/>
    <x v="2"/>
    <n v="1890.05"/>
    <n v="1904"/>
    <n v="1870.65"/>
    <n v="1886.75"/>
    <n v="1881.7585623376315"/>
    <n v="125871"/>
    <n v="6113"/>
    <n v="236858832"/>
    <n v="18114"/>
    <n v="14.39"/>
    <n v="33.35"/>
    <n v="-3.3"/>
    <x v="1"/>
    <x v="0"/>
  </r>
  <r>
    <x v="26"/>
    <x v="154"/>
    <x v="2"/>
    <n v="1861.5"/>
    <n v="1895.8"/>
    <n v="1861.5"/>
    <n v="1880.6"/>
    <n v="1880.0730291532898"/>
    <n v="61674"/>
    <n v="5019"/>
    <n v="115951624"/>
    <n v="42358"/>
    <n v="68.680000000000007"/>
    <n v="34.299999999999997"/>
    <n v="19.100000000000001"/>
    <x v="0"/>
    <x v="0"/>
  </r>
  <r>
    <x v="26"/>
    <x v="155"/>
    <x v="3"/>
    <n v="1894.55"/>
    <n v="1918.85"/>
    <n v="1873.4"/>
    <n v="1886.4"/>
    <n v="1901.7243834368057"/>
    <n v="52671"/>
    <n v="14805"/>
    <n v="100165725"/>
    <n v="24226"/>
    <n v="45.99"/>
    <n v="45.45"/>
    <n v="-8.15"/>
    <x v="1"/>
    <x v="0"/>
  </r>
  <r>
    <x v="26"/>
    <x v="156"/>
    <x v="3"/>
    <n v="1901.55"/>
    <n v="1923.6"/>
    <n v="1892.7"/>
    <n v="1894.6"/>
    <n v="1912.1502449510099"/>
    <n v="40008"/>
    <n v="2594"/>
    <n v="76501307"/>
    <n v="30009"/>
    <n v="75.010000000000005"/>
    <n v="30.9"/>
    <n v="-6.95"/>
    <x v="1"/>
    <x v="0"/>
  </r>
  <r>
    <x v="26"/>
    <x v="157"/>
    <x v="3"/>
    <n v="1894.6"/>
    <n v="1920.45"/>
    <n v="1886.5"/>
    <n v="1917.15"/>
    <n v="1906.4254692042014"/>
    <n v="98731"/>
    <n v="7104"/>
    <n v="188223293"/>
    <n v="57852"/>
    <n v="58.6"/>
    <n v="33.950000000000003"/>
    <n v="22.55"/>
    <x v="0"/>
    <x v="0"/>
  </r>
  <r>
    <x v="26"/>
    <x v="158"/>
    <x v="3"/>
    <n v="1920.85"/>
    <n v="1920.85"/>
    <n v="1891.3"/>
    <n v="1893.4"/>
    <n v="1903.3371290918792"/>
    <n v="258622"/>
    <n v="16025"/>
    <n v="492244855"/>
    <n v="60167"/>
    <n v="23.26"/>
    <n v="29.55"/>
    <n v="-27.45"/>
    <x v="1"/>
    <x v="0"/>
  </r>
  <r>
    <x v="26"/>
    <x v="159"/>
    <x v="3"/>
    <n v="1882.1"/>
    <n v="1929"/>
    <n v="1867.05"/>
    <n v="1919.6"/>
    <n v="1914.0753894215497"/>
    <n v="648526"/>
    <n v="32332"/>
    <n v="1241327656"/>
    <n v="364827"/>
    <n v="56.25"/>
    <n v="61.95"/>
    <n v="37.5"/>
    <x v="0"/>
    <x v="0"/>
  </r>
  <r>
    <x v="26"/>
    <x v="160"/>
    <x v="4"/>
    <n v="1786.3"/>
    <n v="1799.2"/>
    <n v="1748.55"/>
    <n v="1758.65"/>
    <n v="1769.0748369378648"/>
    <n v="23304"/>
    <n v="1485"/>
    <n v="41226520"/>
    <n v="10061"/>
    <n v="43.17"/>
    <n v="50.65"/>
    <n v="-27.65"/>
    <x v="1"/>
    <x v="0"/>
  </r>
  <r>
    <x v="26"/>
    <x v="161"/>
    <x v="4"/>
    <n v="1789.9"/>
    <n v="1815.45"/>
    <n v="1786.3"/>
    <n v="1805.25"/>
    <n v="1805.3683245112938"/>
    <n v="19081"/>
    <n v="2834"/>
    <n v="34448233"/>
    <n v="5997"/>
    <n v="31.43"/>
    <n v="29.15"/>
    <n v="15.35"/>
    <x v="0"/>
    <x v="0"/>
  </r>
  <r>
    <x v="26"/>
    <x v="162"/>
    <x v="4"/>
    <n v="1766.95"/>
    <n v="1794.65"/>
    <n v="1761"/>
    <n v="1789.3"/>
    <n v="1782.9864403160368"/>
    <n v="18732"/>
    <n v="1630"/>
    <n v="33398902"/>
    <n v="6937"/>
    <n v="37.03"/>
    <n v="33.65"/>
    <n v="22.35"/>
    <x v="0"/>
    <x v="0"/>
  </r>
  <r>
    <x v="26"/>
    <x v="163"/>
    <x v="4"/>
    <n v="1711.05"/>
    <n v="1768"/>
    <n v="1711.05"/>
    <n v="1749.25"/>
    <n v="1746.9845421991663"/>
    <n v="95227"/>
    <n v="4194"/>
    <n v="166360097"/>
    <n v="39767"/>
    <n v="41.76"/>
    <n v="56.95"/>
    <n v="38.200000000000003"/>
    <x v="0"/>
    <x v="0"/>
  </r>
  <r>
    <x v="26"/>
    <x v="164"/>
    <x v="4"/>
    <n v="1727.45"/>
    <n v="1743.4"/>
    <n v="1723.65"/>
    <n v="1738.25"/>
    <n v="1735.5276408544019"/>
    <n v="56601"/>
    <n v="4917"/>
    <n v="98232600"/>
    <n v="35347"/>
    <n v="62.45"/>
    <n v="19.75"/>
    <n v="10.8"/>
    <x v="0"/>
    <x v="0"/>
  </r>
  <r>
    <x v="26"/>
    <x v="165"/>
    <x v="0"/>
    <n v="1775.3"/>
    <n v="1789.7"/>
    <n v="1753"/>
    <n v="1756.8"/>
    <n v="1771.8817685335812"/>
    <n v="17212"/>
    <n v="1391"/>
    <n v="30497629"/>
    <n v="7008"/>
    <n v="40.72"/>
    <n v="36.700000000000003"/>
    <n v="-18.5"/>
    <x v="1"/>
    <x v="0"/>
  </r>
  <r>
    <x v="26"/>
    <x v="166"/>
    <x v="0"/>
    <n v="1772.05"/>
    <n v="1808.75"/>
    <n v="1772.05"/>
    <n v="1789.8"/>
    <n v="1793.0567520090738"/>
    <n v="72297"/>
    <n v="6450"/>
    <n v="129632624"/>
    <n v="27303"/>
    <n v="37.76"/>
    <n v="36.700000000000003"/>
    <n v="17.75"/>
    <x v="0"/>
    <x v="0"/>
  </r>
  <r>
    <x v="26"/>
    <x v="167"/>
    <x v="0"/>
    <n v="1775.6"/>
    <n v="1784.35"/>
    <n v="1762.9"/>
    <n v="1768.7"/>
    <n v="1771.2108412303114"/>
    <n v="30919"/>
    <n v="2993"/>
    <n v="54764068"/>
    <n v="14702"/>
    <n v="47.55"/>
    <n v="21.45"/>
    <n v="-6.9"/>
    <x v="1"/>
    <x v="0"/>
  </r>
  <r>
    <x v="26"/>
    <x v="168"/>
    <x v="0"/>
    <n v="1780.3"/>
    <n v="1797.4"/>
    <n v="1770"/>
    <n v="1773.45"/>
    <n v="1780.0775996872558"/>
    <n v="25580"/>
    <n v="2352"/>
    <n v="45534385"/>
    <n v="7241"/>
    <n v="28.31"/>
    <n v="27.4"/>
    <n v="-6.85"/>
    <x v="1"/>
    <x v="0"/>
  </r>
  <r>
    <x v="26"/>
    <x v="169"/>
    <x v="0"/>
    <n v="1810"/>
    <n v="1820"/>
    <n v="1773"/>
    <n v="1779.25"/>
    <n v="1791.4053616712956"/>
    <n v="82810"/>
    <n v="6878"/>
    <n v="148346278"/>
    <n v="40059"/>
    <n v="48.37"/>
    <n v="47"/>
    <n v="-30.75"/>
    <x v="1"/>
    <x v="0"/>
  </r>
  <r>
    <x v="26"/>
    <x v="170"/>
    <x v="1"/>
    <n v="1840.95"/>
    <n v="1848.7"/>
    <n v="1816.75"/>
    <n v="1839.15"/>
    <n v="1836.5247660311959"/>
    <n v="57700"/>
    <n v="4486"/>
    <n v="105967479"/>
    <n v="14230"/>
    <n v="24.66"/>
    <n v="31.95"/>
    <n v="-1.8"/>
    <x v="1"/>
    <x v="0"/>
  </r>
  <r>
    <x v="26"/>
    <x v="171"/>
    <x v="1"/>
    <n v="1802"/>
    <n v="1839.75"/>
    <n v="1799"/>
    <n v="1836"/>
    <n v="1825.5470158511371"/>
    <n v="72550"/>
    <n v="4868"/>
    <n v="132443436"/>
    <n v="25399"/>
    <n v="35.01"/>
    <n v="40.75"/>
    <n v="34"/>
    <x v="0"/>
    <x v="0"/>
  </r>
  <r>
    <x v="26"/>
    <x v="172"/>
    <x v="1"/>
    <n v="1783.95"/>
    <n v="1796.7"/>
    <n v="1777.45"/>
    <n v="1788.05"/>
    <n v="1788.6153248518985"/>
    <n v="30891"/>
    <n v="4117"/>
    <n v="55252116"/>
    <n v="16493"/>
    <n v="53.39"/>
    <n v="19.25"/>
    <n v="4.0999999999999996"/>
    <x v="0"/>
    <x v="0"/>
  </r>
  <r>
    <x v="26"/>
    <x v="173"/>
    <x v="2"/>
    <n v="1737.75"/>
    <n v="1796"/>
    <n v="1737.75"/>
    <n v="1786.3"/>
    <n v="1778.4954938659118"/>
    <n v="93983"/>
    <n v="6072"/>
    <n v="167148342"/>
    <n v="40045"/>
    <n v="42.61"/>
    <n v="58.25"/>
    <n v="48.55"/>
    <x v="0"/>
    <x v="0"/>
  </r>
  <r>
    <x v="26"/>
    <x v="174"/>
    <x v="2"/>
    <n v="1760.2"/>
    <n v="1780.55"/>
    <n v="1734.5"/>
    <n v="1742.9"/>
    <n v="1756.2925396014307"/>
    <n v="90022"/>
    <n v="4871"/>
    <n v="158104967"/>
    <n v="16732"/>
    <n v="18.59"/>
    <n v="46.05"/>
    <n v="-17.3"/>
    <x v="1"/>
    <x v="0"/>
  </r>
  <r>
    <x v="26"/>
    <x v="175"/>
    <x v="3"/>
    <n v="1745.1"/>
    <n v="1776.75"/>
    <n v="1745.1"/>
    <n v="1759.5"/>
    <n v="1760.8279221253415"/>
    <n v="68469"/>
    <n v="5443"/>
    <n v="120562127"/>
    <n v="23981"/>
    <n v="35.020000000000003"/>
    <n v="31.65"/>
    <n v="14.4"/>
    <x v="0"/>
    <x v="0"/>
  </r>
  <r>
    <x v="26"/>
    <x v="176"/>
    <x v="3"/>
    <n v="1751.05"/>
    <n v="1769"/>
    <n v="1742.1"/>
    <n v="1753.95"/>
    <n v="1754.7051691387462"/>
    <n v="24743"/>
    <n v="2786"/>
    <n v="43416670"/>
    <n v="13625"/>
    <n v="55.07"/>
    <n v="26.9"/>
    <n v="2.9"/>
    <x v="0"/>
    <x v="0"/>
  </r>
  <r>
    <x v="26"/>
    <x v="177"/>
    <x v="3"/>
    <n v="1747.8"/>
    <n v="1753.8"/>
    <n v="1738.05"/>
    <n v="1749.4"/>
    <n v="1744.7646302250803"/>
    <n v="15550"/>
    <n v="1381"/>
    <n v="27131090"/>
    <n v="8204"/>
    <n v="52.76"/>
    <n v="15.75"/>
    <n v="1.6"/>
    <x v="0"/>
    <x v="0"/>
  </r>
  <r>
    <x v="26"/>
    <x v="178"/>
    <x v="3"/>
    <n v="1745.2"/>
    <n v="1764"/>
    <n v="1742"/>
    <n v="1744.9"/>
    <n v="1749.5839866384893"/>
    <n v="29338"/>
    <n v="2766"/>
    <n v="51329295"/>
    <n v="11978"/>
    <n v="40.83"/>
    <n v="22"/>
    <n v="-0.3"/>
    <x v="1"/>
    <x v="0"/>
  </r>
  <r>
    <x v="26"/>
    <x v="179"/>
    <x v="4"/>
    <n v="1760"/>
    <n v="1768.2"/>
    <n v="1734.25"/>
    <n v="1743.55"/>
    <n v="1749.1316947800656"/>
    <n v="33851"/>
    <n v="2449"/>
    <n v="59209857"/>
    <n v="6980"/>
    <n v="20.62"/>
    <n v="33.950000000000003"/>
    <n v="-16.45"/>
    <x v="1"/>
    <x v="0"/>
  </r>
  <r>
    <x v="26"/>
    <x v="180"/>
    <x v="4"/>
    <n v="1751.9"/>
    <n v="1764.25"/>
    <n v="1745.4"/>
    <n v="1761.9"/>
    <n v="1755.5556099711052"/>
    <n v="40838"/>
    <n v="4014"/>
    <n v="71693380"/>
    <n v="14891"/>
    <n v="36.46"/>
    <n v="18.850000000000001"/>
    <n v="10"/>
    <x v="0"/>
    <x v="0"/>
  </r>
  <r>
    <x v="26"/>
    <x v="181"/>
    <x v="4"/>
    <n v="1783.1"/>
    <n v="1784.8"/>
    <n v="1770.6"/>
    <n v="1780"/>
    <n v="1780.5578741751829"/>
    <n v="41979"/>
    <n v="1644"/>
    <n v="74746039"/>
    <n v="31075"/>
    <n v="74.03"/>
    <n v="14.2"/>
    <n v="-3.1"/>
    <x v="1"/>
    <x v="0"/>
  </r>
  <r>
    <x v="26"/>
    <x v="182"/>
    <x v="4"/>
    <n v="1787.45"/>
    <n v="1805.9"/>
    <n v="1775.6"/>
    <n v="1783.05"/>
    <n v="1786.9808397459071"/>
    <n v="19363"/>
    <n v="1378"/>
    <n v="34601310"/>
    <n v="6408"/>
    <n v="33.090000000000003"/>
    <n v="30.3"/>
    <n v="-4.4000000000000004"/>
    <x v="1"/>
    <x v="0"/>
  </r>
  <r>
    <x v="26"/>
    <x v="183"/>
    <x v="4"/>
    <n v="1804.65"/>
    <n v="1812.6"/>
    <n v="1793.35"/>
    <n v="1804.15"/>
    <n v="1800.4182170042575"/>
    <n v="77510"/>
    <n v="4506"/>
    <n v="139550416"/>
    <n v="46790"/>
    <n v="60.37"/>
    <n v="19.25"/>
    <n v="-0.5"/>
    <x v="1"/>
    <x v="0"/>
  </r>
  <r>
    <x v="26"/>
    <x v="184"/>
    <x v="0"/>
    <n v="1767.1"/>
    <n v="1808.45"/>
    <n v="1747.65"/>
    <n v="1806.15"/>
    <n v="1789.508161356217"/>
    <n v="104762"/>
    <n v="5781"/>
    <n v="187472454"/>
    <n v="49651"/>
    <n v="47.39"/>
    <n v="60.8"/>
    <n v="39.049999999999997"/>
    <x v="0"/>
    <x v="0"/>
  </r>
  <r>
    <x v="26"/>
    <x v="185"/>
    <x v="0"/>
    <n v="1793.95"/>
    <n v="1796.4"/>
    <n v="1765.45"/>
    <n v="1769.65"/>
    <n v="1776.027159620782"/>
    <n v="45251"/>
    <n v="3230"/>
    <n v="80367005"/>
    <n v="31392"/>
    <n v="69.37"/>
    <n v="30.95"/>
    <n v="-24.3"/>
    <x v="1"/>
    <x v="0"/>
  </r>
  <r>
    <x v="26"/>
    <x v="186"/>
    <x v="0"/>
    <n v="1796.4"/>
    <n v="1806"/>
    <n v="1789.8"/>
    <n v="1794.4"/>
    <n v="1798.1346826321924"/>
    <n v="47185"/>
    <n v="3029"/>
    <n v="84844985"/>
    <n v="24272"/>
    <n v="51.44"/>
    <n v="16.2"/>
    <n v="-2"/>
    <x v="1"/>
    <x v="0"/>
  </r>
  <r>
    <x v="26"/>
    <x v="187"/>
    <x v="0"/>
    <n v="1787"/>
    <n v="1802.65"/>
    <n v="1784.35"/>
    <n v="1795.5"/>
    <n v="1794.4468835388818"/>
    <n v="54164"/>
    <n v="3325"/>
    <n v="97194421"/>
    <n v="22713"/>
    <n v="41.93"/>
    <n v="18.3"/>
    <n v="8.5"/>
    <x v="0"/>
    <x v="0"/>
  </r>
  <r>
    <x v="26"/>
    <x v="188"/>
    <x v="0"/>
    <n v="1774.9"/>
    <n v="1804.25"/>
    <n v="1770"/>
    <n v="1786.25"/>
    <n v="1793.203877958369"/>
    <n v="31563"/>
    <n v="2189"/>
    <n v="56598894"/>
    <n v="9491"/>
    <n v="30.07"/>
    <n v="34.25"/>
    <n v="11.35"/>
    <x v="0"/>
    <x v="0"/>
  </r>
  <r>
    <x v="26"/>
    <x v="189"/>
    <x v="1"/>
    <n v="1764.3"/>
    <n v="1784.75"/>
    <n v="1760.6"/>
    <n v="1776.85"/>
    <n v="1774.9992673730858"/>
    <n v="55963"/>
    <n v="4112"/>
    <n v="99334284"/>
    <n v="18074"/>
    <n v="32.299999999999997"/>
    <n v="24.15"/>
    <n v="12.55"/>
    <x v="0"/>
    <x v="0"/>
  </r>
  <r>
    <x v="26"/>
    <x v="190"/>
    <x v="1"/>
    <n v="1769.6"/>
    <n v="1787.8"/>
    <n v="1748"/>
    <n v="1777.3"/>
    <n v="1767.6657187648109"/>
    <n v="27429"/>
    <n v="1716"/>
    <n v="48485303"/>
    <n v="7492"/>
    <n v="27.31"/>
    <n v="39.799999999999997"/>
    <n v="7.7"/>
    <x v="0"/>
    <x v="0"/>
  </r>
  <r>
    <x v="26"/>
    <x v="191"/>
    <x v="1"/>
    <n v="1758.95"/>
    <n v="1765.65"/>
    <n v="1747.9"/>
    <n v="1757.05"/>
    <n v="1756.3260410155669"/>
    <n v="33597"/>
    <n v="1184"/>
    <n v="59007286"/>
    <n v="23007"/>
    <n v="68.48"/>
    <n v="17.75"/>
    <n v="-1.9"/>
    <x v="1"/>
    <x v="0"/>
  </r>
  <r>
    <x v="26"/>
    <x v="192"/>
    <x v="1"/>
    <n v="1764.7"/>
    <n v="1764.7"/>
    <n v="1740.1"/>
    <n v="1749.5"/>
    <n v="1745.4718947117187"/>
    <n v="293290"/>
    <n v="3782"/>
    <n v="511929452"/>
    <n v="255771"/>
    <n v="87.21"/>
    <n v="24.6"/>
    <n v="-15.2"/>
    <x v="1"/>
    <x v="0"/>
  </r>
  <r>
    <x v="26"/>
    <x v="193"/>
    <x v="1"/>
    <n v="1761.05"/>
    <n v="1772"/>
    <n v="1746.5"/>
    <n v="1754.5"/>
    <n v="1759.3308283488125"/>
    <n v="451899"/>
    <n v="4517"/>
    <n v="795039842"/>
    <n v="419032"/>
    <n v="92.73"/>
    <n v="25.5"/>
    <n v="-6.55"/>
    <x v="1"/>
    <x v="0"/>
  </r>
  <r>
    <x v="26"/>
    <x v="194"/>
    <x v="2"/>
    <n v="1767.95"/>
    <n v="1773.6"/>
    <n v="1757.9"/>
    <n v="1766.8"/>
    <n v="1765.7605218038302"/>
    <n v="123648"/>
    <n v="6245"/>
    <n v="218332757"/>
    <n v="39592"/>
    <n v="32.020000000000003"/>
    <n v="15.7"/>
    <n v="-1.1499999999999999"/>
    <x v="1"/>
    <x v="0"/>
  </r>
  <r>
    <x v="26"/>
    <x v="195"/>
    <x v="2"/>
    <n v="1779.95"/>
    <n v="1787"/>
    <n v="1753.6"/>
    <n v="1759.85"/>
    <n v="1768.85936172315"/>
    <n v="50605"/>
    <n v="2393"/>
    <n v="89513128"/>
    <n v="32695"/>
    <n v="64.61"/>
    <n v="33.4"/>
    <n v="-20.100000000000001"/>
    <x v="1"/>
    <x v="0"/>
  </r>
  <r>
    <x v="26"/>
    <x v="196"/>
    <x v="2"/>
    <n v="1790.2"/>
    <n v="1805.75"/>
    <n v="1777.35"/>
    <n v="1782.4"/>
    <n v="1796.5456927192115"/>
    <n v="54582"/>
    <n v="2954"/>
    <n v="98059057"/>
    <n v="31199"/>
    <n v="57.16"/>
    <n v="28.4"/>
    <n v="-7.8"/>
    <x v="1"/>
    <x v="0"/>
  </r>
  <r>
    <x v="26"/>
    <x v="197"/>
    <x v="2"/>
    <n v="1787.35"/>
    <n v="1795.2"/>
    <n v="1775"/>
    <n v="1782.55"/>
    <n v="1785.8860297332751"/>
    <n v="45740"/>
    <n v="3378"/>
    <n v="81686427"/>
    <n v="27544"/>
    <n v="60.22"/>
    <n v="20.2"/>
    <n v="-4.8"/>
    <x v="1"/>
    <x v="0"/>
  </r>
  <r>
    <x v="26"/>
    <x v="198"/>
    <x v="2"/>
    <n v="1772.25"/>
    <n v="1795.15"/>
    <n v="1767.1"/>
    <n v="1791.55"/>
    <n v="1784.6527257747978"/>
    <n v="298594"/>
    <n v="10658"/>
    <n v="532886596"/>
    <n v="88551"/>
    <n v="29.66"/>
    <n v="28.05"/>
    <n v="19.3"/>
    <x v="0"/>
    <x v="0"/>
  </r>
  <r>
    <x v="26"/>
    <x v="199"/>
    <x v="3"/>
    <n v="1729.35"/>
    <n v="1771.15"/>
    <n v="1729.35"/>
    <n v="1762.7"/>
    <n v="1755.9644960343126"/>
    <n v="88131"/>
    <n v="7270"/>
    <n v="154754907"/>
    <n v="37440"/>
    <n v="42.48"/>
    <n v="41.8"/>
    <n v="33.35"/>
    <x v="0"/>
    <x v="0"/>
  </r>
  <r>
    <x v="26"/>
    <x v="200"/>
    <x v="3"/>
    <n v="1706.05"/>
    <n v="1741.1"/>
    <n v="1704.4"/>
    <n v="1736.95"/>
    <n v="1724.9051869827101"/>
    <n v="23077"/>
    <n v="1981"/>
    <n v="39805637"/>
    <n v="4791"/>
    <n v="20.76"/>
    <n v="36.700000000000003"/>
    <n v="30.9"/>
    <x v="0"/>
    <x v="0"/>
  </r>
  <r>
    <x v="26"/>
    <x v="201"/>
    <x v="3"/>
    <n v="1732.9"/>
    <n v="1739.1"/>
    <n v="1714"/>
    <n v="1726.65"/>
    <n v="1733.881731752813"/>
    <n v="697998"/>
    <n v="1462"/>
    <n v="1210245981"/>
    <n v="685099"/>
    <n v="98.15"/>
    <n v="25.1"/>
    <n v="-6.25"/>
    <x v="1"/>
    <x v="1"/>
  </r>
  <r>
    <x v="26"/>
    <x v="202"/>
    <x v="3"/>
    <n v="1702.3"/>
    <n v="1728.35"/>
    <n v="1700"/>
    <n v="1722.6"/>
    <n v="1718.0382135602201"/>
    <n v="135868"/>
    <n v="12320"/>
    <n v="233426416"/>
    <n v="30178"/>
    <n v="22.21"/>
    <n v="28.35"/>
    <n v="20.3"/>
    <x v="0"/>
    <x v="0"/>
  </r>
  <r>
    <x v="26"/>
    <x v="203"/>
    <x v="4"/>
    <n v="1688.7"/>
    <n v="1712.85"/>
    <n v="1688.7"/>
    <n v="1708.1"/>
    <n v="1704.2034659160947"/>
    <n v="97348"/>
    <n v="8650"/>
    <n v="165900799"/>
    <n v="17128"/>
    <n v="17.59"/>
    <n v="24.15"/>
    <n v="19.399999999999999"/>
    <x v="0"/>
    <x v="0"/>
  </r>
  <r>
    <x v="26"/>
    <x v="204"/>
    <x v="4"/>
    <n v="1712.2"/>
    <n v="1727.5"/>
    <n v="1679.1"/>
    <n v="1688.25"/>
    <n v="1706.7683577653179"/>
    <n v="103621"/>
    <n v="4928"/>
    <n v="176857044"/>
    <n v="71018"/>
    <n v="68.540000000000006"/>
    <n v="48.4"/>
    <n v="-23.95"/>
    <x v="1"/>
    <x v="0"/>
  </r>
  <r>
    <x v="26"/>
    <x v="205"/>
    <x v="4"/>
    <n v="1738.1"/>
    <n v="1748.05"/>
    <n v="1716"/>
    <n v="1720.45"/>
    <n v="1731.5035424354244"/>
    <n v="40650"/>
    <n v="3937"/>
    <n v="70385619"/>
    <n v="16703"/>
    <n v="41.09"/>
    <n v="32.049999999999997"/>
    <n v="-17.649999999999999"/>
    <x v="1"/>
    <x v="0"/>
  </r>
  <r>
    <x v="26"/>
    <x v="206"/>
    <x v="4"/>
    <n v="1736.35"/>
    <n v="1763"/>
    <n v="1736.35"/>
    <n v="1744.45"/>
    <n v="1747.3188434850986"/>
    <n v="578635"/>
    <n v="31654"/>
    <n v="1011059839"/>
    <n v="90306"/>
    <n v="15.61"/>
    <n v="26.65"/>
    <n v="8.1"/>
    <x v="0"/>
    <x v="0"/>
  </r>
  <r>
    <x v="26"/>
    <x v="207"/>
    <x v="0"/>
    <n v="1747.25"/>
    <n v="1763.85"/>
    <n v="1738.8"/>
    <n v="1746.55"/>
    <n v="1751.5471534694693"/>
    <n v="60038"/>
    <n v="4107"/>
    <n v="105159388"/>
    <n v="24415"/>
    <n v="40.67"/>
    <n v="25.05"/>
    <n v="-0.7"/>
    <x v="1"/>
    <x v="0"/>
  </r>
  <r>
    <x v="26"/>
    <x v="208"/>
    <x v="0"/>
    <n v="1765.05"/>
    <n v="1765.05"/>
    <n v="1732.95"/>
    <n v="1747.3"/>
    <n v="1744.9536825365271"/>
    <n v="30183"/>
    <n v="2992"/>
    <n v="52667937"/>
    <n v="12573"/>
    <n v="41.66"/>
    <n v="32.1"/>
    <n v="-17.75"/>
    <x v="1"/>
    <x v="0"/>
  </r>
  <r>
    <x v="26"/>
    <x v="209"/>
    <x v="0"/>
    <n v="1758.15"/>
    <n v="1768"/>
    <n v="1747.2"/>
    <n v="1763.45"/>
    <n v="1758.3021894027725"/>
    <n v="38595"/>
    <n v="1961"/>
    <n v="67861673"/>
    <n v="12406"/>
    <n v="32.14"/>
    <n v="20.8"/>
    <n v="5.3"/>
    <x v="0"/>
    <x v="0"/>
  </r>
  <r>
    <x v="26"/>
    <x v="210"/>
    <x v="0"/>
    <n v="1725"/>
    <n v="1760"/>
    <n v="1711.05"/>
    <n v="1756"/>
    <n v="1734.3861264074956"/>
    <n v="36501"/>
    <n v="2140"/>
    <n v="63306828"/>
    <n v="21182"/>
    <n v="58.03"/>
    <n v="48.95"/>
    <n v="31"/>
    <x v="0"/>
    <x v="0"/>
  </r>
  <r>
    <x v="26"/>
    <x v="211"/>
    <x v="0"/>
    <n v="1740.05"/>
    <n v="1743.95"/>
    <n v="1724.45"/>
    <n v="1728.5"/>
    <n v="1732.853307026794"/>
    <n v="88191"/>
    <n v="5681"/>
    <n v="152822066"/>
    <n v="34612"/>
    <n v="39.25"/>
    <n v="19.5"/>
    <n v="-11.55"/>
    <x v="1"/>
    <x v="0"/>
  </r>
  <r>
    <x v="26"/>
    <x v="212"/>
    <x v="1"/>
    <n v="1731.2"/>
    <n v="1755.3"/>
    <n v="1731.2"/>
    <n v="1744.85"/>
    <n v="1745.6205964214712"/>
    <n v="12575"/>
    <n v="1473"/>
    <n v="21951179"/>
    <n v="3818"/>
    <n v="30.36"/>
    <n v="24.1"/>
    <n v="13.65"/>
    <x v="0"/>
    <x v="0"/>
  </r>
  <r>
    <x v="26"/>
    <x v="213"/>
    <x v="2"/>
    <n v="1734"/>
    <n v="1746.8"/>
    <n v="1723.9"/>
    <n v="1730.5"/>
    <n v="1730.514416761042"/>
    <n v="176600"/>
    <n v="9548"/>
    <n v="305608846"/>
    <n v="41669"/>
    <n v="23.6"/>
    <n v="22.9"/>
    <n v="-3.5"/>
    <x v="1"/>
    <x v="0"/>
  </r>
  <r>
    <x v="26"/>
    <x v="214"/>
    <x v="2"/>
    <n v="1750"/>
    <n v="1759.4"/>
    <n v="1729.2"/>
    <n v="1735.45"/>
    <n v="1745.8196378028856"/>
    <n v="43457"/>
    <n v="2196"/>
    <n v="75868084"/>
    <n v="16338"/>
    <n v="37.6"/>
    <n v="30.2"/>
    <n v="-14.55"/>
    <x v="1"/>
    <x v="0"/>
  </r>
  <r>
    <x v="26"/>
    <x v="215"/>
    <x v="2"/>
    <n v="1749.2"/>
    <n v="1766.85"/>
    <n v="1731.5"/>
    <n v="1759.75"/>
    <n v="1748.1687611526634"/>
    <n v="26339"/>
    <n v="1926"/>
    <n v="46045017"/>
    <n v="8073"/>
    <n v="30.65"/>
    <n v="35.35"/>
    <n v="10.55"/>
    <x v="0"/>
    <x v="0"/>
  </r>
  <r>
    <x v="26"/>
    <x v="216"/>
    <x v="2"/>
    <n v="1768.9"/>
    <n v="1780"/>
    <n v="1744.35"/>
    <n v="1749.2"/>
    <n v="1752.6561522060028"/>
    <n v="304850"/>
    <n v="14461"/>
    <n v="534297228"/>
    <n v="59723"/>
    <n v="19.59"/>
    <n v="35.65"/>
    <n v="-19.7"/>
    <x v="1"/>
    <x v="0"/>
  </r>
  <r>
    <x v="26"/>
    <x v="217"/>
    <x v="3"/>
    <n v="1763.05"/>
    <n v="1785.95"/>
    <n v="1756.75"/>
    <n v="1768.35"/>
    <n v="1768.352863168978"/>
    <n v="150061"/>
    <n v="10532"/>
    <n v="265360799"/>
    <n v="61910"/>
    <n v="41.26"/>
    <n v="29.2"/>
    <n v="5.3"/>
    <x v="0"/>
    <x v="0"/>
  </r>
  <r>
    <x v="26"/>
    <x v="218"/>
    <x v="3"/>
    <n v="1765.85"/>
    <n v="1773.9"/>
    <n v="1750.05"/>
    <n v="1762.8"/>
    <n v="1759.8845562952667"/>
    <n v="13669"/>
    <n v="1803"/>
    <n v="24055862"/>
    <n v="5926"/>
    <n v="43.35"/>
    <n v="23.85"/>
    <n v="-3.05"/>
    <x v="1"/>
    <x v="0"/>
  </r>
  <r>
    <x v="26"/>
    <x v="219"/>
    <x v="3"/>
    <n v="1759.85"/>
    <n v="1786.85"/>
    <n v="1758.4"/>
    <n v="1765.85"/>
    <n v="1771.3999232775816"/>
    <n v="65170"/>
    <n v="4465"/>
    <n v="115442133"/>
    <n v="29461"/>
    <n v="45.21"/>
    <n v="28.45"/>
    <n v="6"/>
    <x v="0"/>
    <x v="0"/>
  </r>
  <r>
    <x v="26"/>
    <x v="220"/>
    <x v="3"/>
    <n v="1789.6"/>
    <n v="1793.6"/>
    <n v="1759.25"/>
    <n v="1763.5"/>
    <n v="1770.3175570042181"/>
    <n v="135604"/>
    <n v="22820"/>
    <n v="240062142"/>
    <n v="79347"/>
    <n v="58.51"/>
    <n v="34.35"/>
    <n v="-26.1"/>
    <x v="1"/>
    <x v="0"/>
  </r>
  <r>
    <x v="26"/>
    <x v="221"/>
    <x v="3"/>
    <n v="1842.05"/>
    <n v="1854.95"/>
    <n v="1735"/>
    <n v="1789.55"/>
    <n v="1779.9098491382817"/>
    <n v="614470"/>
    <n v="18530"/>
    <n v="1093701205"/>
    <n v="246870"/>
    <n v="40.18"/>
    <n v="119.95"/>
    <n v="-52.5"/>
    <x v="1"/>
    <x v="0"/>
  </r>
  <r>
    <x v="26"/>
    <x v="222"/>
    <x v="4"/>
    <n v="1870"/>
    <n v="1878.55"/>
    <n v="1848.3"/>
    <n v="1869.8"/>
    <n v="1867.3070074196207"/>
    <n v="36390"/>
    <n v="2212"/>
    <n v="67951302"/>
    <n v="8963"/>
    <n v="24.63"/>
    <n v="30.25"/>
    <n v="-0.2"/>
    <x v="1"/>
    <x v="0"/>
  </r>
  <r>
    <x v="26"/>
    <x v="223"/>
    <x v="4"/>
    <n v="1885.95"/>
    <n v="1885.95"/>
    <n v="1851.1"/>
    <n v="1863.9"/>
    <n v="1861.9750382422471"/>
    <n v="14382"/>
    <n v="1136"/>
    <n v="26778925"/>
    <n v="5390"/>
    <n v="37.479999999999997"/>
    <n v="34.85"/>
    <n v="-22.05"/>
    <x v="1"/>
    <x v="0"/>
  </r>
  <r>
    <x v="26"/>
    <x v="224"/>
    <x v="4"/>
    <n v="1881.05"/>
    <n v="1890.3"/>
    <n v="1868.3"/>
    <n v="1875.6"/>
    <n v="1878.7936396680934"/>
    <n v="467963"/>
    <n v="5415"/>
    <n v="879205908"/>
    <n v="435124"/>
    <n v="92.98"/>
    <n v="22"/>
    <n v="-5.45"/>
    <x v="1"/>
    <x v="0"/>
  </r>
  <r>
    <x v="26"/>
    <x v="225"/>
    <x v="4"/>
    <n v="1912"/>
    <n v="1914.95"/>
    <n v="1888.1"/>
    <n v="1896.45"/>
    <n v="1898.1863981885815"/>
    <n v="24732"/>
    <n v="2465"/>
    <n v="46945946"/>
    <n v="9964"/>
    <n v="40.29"/>
    <n v="26.85"/>
    <n v="-15.55"/>
    <x v="1"/>
    <x v="0"/>
  </r>
  <r>
    <x v="26"/>
    <x v="226"/>
    <x v="4"/>
    <n v="1882.75"/>
    <n v="1915.9"/>
    <n v="1882.75"/>
    <n v="1910.3"/>
    <n v="1908.8072507351583"/>
    <n v="330201"/>
    <n v="11343"/>
    <n v="630290063"/>
    <n v="143131"/>
    <n v="43.35"/>
    <n v="33.15"/>
    <n v="27.55"/>
    <x v="0"/>
    <x v="0"/>
  </r>
  <r>
    <x v="26"/>
    <x v="227"/>
    <x v="0"/>
    <n v="1871"/>
    <n v="1893.8"/>
    <n v="1861.3"/>
    <n v="1882.7"/>
    <n v="1881.0565170542857"/>
    <n v="104871"/>
    <n v="7379"/>
    <n v="197268278"/>
    <n v="15626"/>
    <n v="14.9"/>
    <n v="32.5"/>
    <n v="11.7"/>
    <x v="0"/>
    <x v="0"/>
  </r>
  <r>
    <x v="26"/>
    <x v="228"/>
    <x v="0"/>
    <n v="1805"/>
    <n v="1884"/>
    <n v="1805"/>
    <n v="1875.65"/>
    <n v="1861.7596039779594"/>
    <n v="90197"/>
    <n v="4879"/>
    <n v="167925131"/>
    <n v="20252"/>
    <n v="22.45"/>
    <n v="79"/>
    <n v="70.650000000000006"/>
    <x v="0"/>
    <x v="0"/>
  </r>
  <r>
    <x v="26"/>
    <x v="229"/>
    <x v="0"/>
    <n v="1804.95"/>
    <n v="1819.55"/>
    <n v="1790.4"/>
    <n v="1800.7"/>
    <n v="1804.1536617842876"/>
    <n v="52570"/>
    <n v="3816"/>
    <n v="94844358"/>
    <n v="14404"/>
    <n v="27.4"/>
    <n v="29.15"/>
    <n v="-4.25"/>
    <x v="1"/>
    <x v="0"/>
  </r>
  <r>
    <x v="26"/>
    <x v="230"/>
    <x v="0"/>
    <n v="1793.05"/>
    <n v="1812.6"/>
    <n v="1782.25"/>
    <n v="1804.05"/>
    <n v="1799.5547427285196"/>
    <n v="28433"/>
    <n v="2370"/>
    <n v="51166740"/>
    <n v="9132"/>
    <n v="32.119999999999997"/>
    <n v="30.35"/>
    <n v="11"/>
    <x v="0"/>
    <x v="0"/>
  </r>
  <r>
    <x v="26"/>
    <x v="231"/>
    <x v="0"/>
    <n v="1811.95"/>
    <n v="1836.4"/>
    <n v="1768.9"/>
    <n v="1788.05"/>
    <n v="1799.3735915067887"/>
    <n v="439033"/>
    <n v="13049"/>
    <n v="789984386"/>
    <n v="56850"/>
    <n v="12.95"/>
    <n v="67.5"/>
    <n v="-23.9"/>
    <x v="1"/>
    <x v="0"/>
  </r>
  <r>
    <x v="26"/>
    <x v="232"/>
    <x v="1"/>
    <n v="1809.05"/>
    <n v="1848"/>
    <n v="1798.45"/>
    <n v="1808.5"/>
    <n v="1818.4812256337041"/>
    <n v="208023"/>
    <n v="12530"/>
    <n v="378285920"/>
    <n v="25486"/>
    <n v="12.25"/>
    <n v="49.55"/>
    <n v="-0.55000000000000004"/>
    <x v="1"/>
    <x v="0"/>
  </r>
  <r>
    <x v="26"/>
    <x v="233"/>
    <x v="1"/>
    <n v="1856.05"/>
    <n v="1863"/>
    <n v="1815.6"/>
    <n v="1821.9"/>
    <n v="1838.7890585417531"/>
    <n v="86844"/>
    <n v="8505"/>
    <n v="159687797"/>
    <n v="46573"/>
    <n v="53.63"/>
    <n v="47.4"/>
    <n v="-34.15"/>
    <x v="1"/>
    <x v="0"/>
  </r>
  <r>
    <x v="26"/>
    <x v="234"/>
    <x v="1"/>
    <n v="1848"/>
    <n v="1884.05"/>
    <n v="1848"/>
    <n v="1879.9"/>
    <n v="1867.2543238751769"/>
    <n v="32494"/>
    <n v="2961"/>
    <n v="60674562"/>
    <n v="10870"/>
    <n v="33.450000000000003"/>
    <n v="36.049999999999997"/>
    <n v="31.9"/>
    <x v="0"/>
    <x v="0"/>
  </r>
  <r>
    <x v="26"/>
    <x v="235"/>
    <x v="2"/>
    <n v="1852.25"/>
    <n v="1881.45"/>
    <n v="1843.2"/>
    <n v="1852.4"/>
    <n v="1853.7496226097182"/>
    <n v="290813"/>
    <n v="16887"/>
    <n v="539094489"/>
    <n v="59858"/>
    <n v="20.58"/>
    <n v="38.25"/>
    <n v="0.15"/>
    <x v="0"/>
    <x v="0"/>
  </r>
  <r>
    <x v="26"/>
    <x v="236"/>
    <x v="3"/>
    <n v="1900"/>
    <n v="1905.7"/>
    <n v="1866.3"/>
    <n v="1872.95"/>
    <n v="1880.4092463138106"/>
    <n v="85115"/>
    <n v="5918"/>
    <n v="160051033"/>
    <n v="31563"/>
    <n v="37.08"/>
    <n v="39.4"/>
    <n v="-27.05"/>
    <x v="1"/>
    <x v="0"/>
  </r>
  <r>
    <x v="26"/>
    <x v="237"/>
    <x v="3"/>
    <n v="1897"/>
    <n v="1912"/>
    <n v="1885"/>
    <n v="1902.4"/>
    <n v="1899.6199458997721"/>
    <n v="28096"/>
    <n v="3411"/>
    <n v="53371722"/>
    <n v="8535"/>
    <n v="30.38"/>
    <n v="27"/>
    <n v="5.4"/>
    <x v="0"/>
    <x v="0"/>
  </r>
  <r>
    <x v="26"/>
    <x v="238"/>
    <x v="3"/>
    <n v="1915"/>
    <n v="1919.8"/>
    <n v="1893.9"/>
    <n v="1897.05"/>
    <n v="1902.6245287364682"/>
    <n v="82491"/>
    <n v="4950"/>
    <n v="156949400"/>
    <n v="41507"/>
    <n v="50.32"/>
    <n v="25.9"/>
    <n v="-17.95"/>
    <x v="1"/>
    <x v="0"/>
  </r>
  <r>
    <x v="26"/>
    <x v="239"/>
    <x v="3"/>
    <n v="1935.1"/>
    <n v="1937.25"/>
    <n v="1910"/>
    <n v="1914.7"/>
    <n v="1918.6701714062156"/>
    <n v="81794"/>
    <n v="7140"/>
    <n v="156935708"/>
    <n v="44842"/>
    <n v="54.82"/>
    <n v="27.25"/>
    <n v="-20.399999999999999"/>
    <x v="1"/>
    <x v="0"/>
  </r>
  <r>
    <x v="26"/>
    <x v="240"/>
    <x v="3"/>
    <n v="1910.55"/>
    <n v="1953"/>
    <n v="1909"/>
    <n v="1938.6"/>
    <n v="1932.0976630160526"/>
    <n v="293284"/>
    <n v="14139"/>
    <n v="566653331"/>
    <n v="169207"/>
    <n v="57.69"/>
    <n v="44"/>
    <n v="28.05"/>
    <x v="0"/>
    <x v="0"/>
  </r>
  <r>
    <x v="26"/>
    <x v="241"/>
    <x v="4"/>
    <n v="1872.5"/>
    <n v="1924"/>
    <n v="1869.5"/>
    <n v="1905.95"/>
    <n v="1895.8188901016122"/>
    <n v="662421"/>
    <n v="27283"/>
    <n v="1255830245"/>
    <n v="212806"/>
    <n v="32.130000000000003"/>
    <n v="54.5"/>
    <n v="33.450000000000003"/>
    <x v="0"/>
    <x v="0"/>
  </r>
  <r>
    <x v="26"/>
    <x v="242"/>
    <x v="4"/>
    <n v="1850"/>
    <n v="1876"/>
    <n v="1845.95"/>
    <n v="1872.5"/>
    <n v="1860.4603925109295"/>
    <n v="42088"/>
    <n v="2937"/>
    <n v="78303057"/>
    <n v="17766"/>
    <n v="42.21"/>
    <n v="30.05"/>
    <n v="22.5"/>
    <x v="0"/>
    <x v="0"/>
  </r>
  <r>
    <x v="26"/>
    <x v="243"/>
    <x v="4"/>
    <n v="1850"/>
    <n v="1859"/>
    <n v="1835.5"/>
    <n v="1839.05"/>
    <n v="1848.1041515295767"/>
    <n v="39913"/>
    <n v="3415"/>
    <n v="73763381"/>
    <n v="14525"/>
    <n v="36.39"/>
    <n v="23.5"/>
    <n v="-10.95"/>
    <x v="1"/>
    <x v="0"/>
  </r>
  <r>
    <x v="26"/>
    <x v="244"/>
    <x v="4"/>
    <n v="1843.4"/>
    <n v="1852.9"/>
    <n v="1830.1"/>
    <n v="1845.9"/>
    <n v="1846.1340360319953"/>
    <n v="107016"/>
    <n v="8432"/>
    <n v="197565880"/>
    <n v="62402"/>
    <n v="58.31"/>
    <n v="22.8"/>
    <n v="2.5"/>
    <x v="0"/>
    <x v="0"/>
  </r>
  <r>
    <x v="26"/>
    <x v="245"/>
    <x v="4"/>
    <n v="1840.4"/>
    <n v="1845.4"/>
    <n v="1827.2"/>
    <n v="1832.2"/>
    <n v="1834.4935848770119"/>
    <n v="263440"/>
    <n v="12072"/>
    <n v="483278990"/>
    <n v="71295"/>
    <n v="27.06"/>
    <n v="18.2"/>
    <n v="-8.1999999999999993"/>
    <x v="1"/>
    <x v="0"/>
  </r>
  <r>
    <x v="26"/>
    <x v="246"/>
    <x v="0"/>
    <n v="1835.8"/>
    <n v="1836.15"/>
    <n v="1816.95"/>
    <n v="1820.35"/>
    <n v="1823.5775549454584"/>
    <n v="136226"/>
    <n v="8083"/>
    <n v="248418676"/>
    <n v="17313"/>
    <n v="12.71"/>
    <n v="19.2"/>
    <n v="-15.45"/>
    <x v="1"/>
    <x v="0"/>
  </r>
  <r>
    <x v="26"/>
    <x v="247"/>
    <x v="0"/>
    <n v="1800.25"/>
    <n v="1832.95"/>
    <n v="1793.3"/>
    <n v="1826.9"/>
    <n v="1817.0941356641267"/>
    <n v="133860"/>
    <n v="9660"/>
    <n v="243236221"/>
    <n v="100335"/>
    <n v="74.959999999999994"/>
    <n v="39.65"/>
    <n v="26.65"/>
    <x v="0"/>
    <x v="0"/>
  </r>
  <r>
    <x v="26"/>
    <x v="248"/>
    <x v="0"/>
    <n v="1798.75"/>
    <n v="1804.9"/>
    <n v="1785.1"/>
    <n v="1789.75"/>
    <n v="1793.6444478109377"/>
    <n v="19803"/>
    <n v="1747"/>
    <n v="35519541"/>
    <n v="6704"/>
    <n v="33.85"/>
    <n v="19.8"/>
    <n v="-9"/>
    <x v="1"/>
    <x v="0"/>
  </r>
  <r>
    <x v="26"/>
    <x v="249"/>
    <x v="0"/>
    <n v="1797"/>
    <n v="1798"/>
    <n v="1778"/>
    <n v="1791.25"/>
    <n v="1790.7964917424019"/>
    <n v="61398"/>
    <n v="4503"/>
    <n v="109951323"/>
    <n v="34639"/>
    <n v="56.42"/>
    <n v="20"/>
    <n v="-5.75"/>
    <x v="1"/>
    <x v="0"/>
  </r>
  <r>
    <x v="27"/>
    <x v="0"/>
    <x v="0"/>
    <n v="28.45"/>
    <n v="29.7"/>
    <n v="28.45"/>
    <n v="29.16"/>
    <n v="29.286240146895331"/>
    <n v="578371"/>
    <n v="1481"/>
    <n v="16938312"/>
    <m/>
    <m/>
    <n v="1.25"/>
    <n v="0.71"/>
    <x v="0"/>
    <x v="0"/>
  </r>
  <r>
    <x v="27"/>
    <x v="1"/>
    <x v="0"/>
    <n v="28.56"/>
    <n v="28.81"/>
    <n v="28.36"/>
    <n v="28.45"/>
    <n v="28.531792591954705"/>
    <n v="92899"/>
    <n v="542"/>
    <n v="2650575"/>
    <n v="57274"/>
    <n v="61.65"/>
    <n v="0.45"/>
    <n v="-0.11"/>
    <x v="1"/>
    <x v="0"/>
  </r>
  <r>
    <x v="27"/>
    <x v="2"/>
    <x v="0"/>
    <n v="28.66"/>
    <n v="29.36"/>
    <n v="28.5"/>
    <n v="28.56"/>
    <n v="28.860993555081858"/>
    <n v="159971"/>
    <n v="888"/>
    <n v="4616922"/>
    <n v="95191"/>
    <n v="59.51"/>
    <n v="0.86"/>
    <n v="-0.1"/>
    <x v="1"/>
    <x v="0"/>
  </r>
  <r>
    <x v="27"/>
    <x v="3"/>
    <x v="1"/>
    <n v="28.4"/>
    <n v="28.73"/>
    <n v="28.13"/>
    <n v="28.58"/>
    <n v="28.392373036466015"/>
    <n v="92881"/>
    <n v="551"/>
    <n v="2637112"/>
    <n v="38951"/>
    <n v="41.94"/>
    <n v="0.6"/>
    <n v="0.18"/>
    <x v="0"/>
    <x v="0"/>
  </r>
  <r>
    <x v="27"/>
    <x v="4"/>
    <x v="1"/>
    <n v="29.03"/>
    <n v="29.28"/>
    <n v="28.2"/>
    <n v="28.43"/>
    <n v="28.875935065338176"/>
    <n v="64434"/>
    <n v="395"/>
    <n v="1860592"/>
    <m/>
    <m/>
    <n v="1.08"/>
    <n v="-0.6"/>
    <x v="1"/>
    <x v="0"/>
  </r>
  <r>
    <x v="27"/>
    <x v="5"/>
    <x v="1"/>
    <n v="29.99"/>
    <n v="29.99"/>
    <n v="28.66"/>
    <n v="28.83"/>
    <n v="28.784637024302572"/>
    <n v="76782"/>
    <n v="335"/>
    <n v="2210142"/>
    <n v="50658"/>
    <n v="65.98"/>
    <n v="1.33"/>
    <n v="-1.1599999999999999"/>
    <x v="1"/>
    <x v="0"/>
  </r>
  <r>
    <x v="27"/>
    <x v="6"/>
    <x v="1"/>
    <n v="28.01"/>
    <n v="29.11"/>
    <n v="28.01"/>
    <n v="28.61"/>
    <n v="28.858272986790961"/>
    <n v="124006"/>
    <n v="504"/>
    <n v="3578599"/>
    <n v="77589"/>
    <n v="62.57"/>
    <n v="1.1000000000000001"/>
    <n v="0.6"/>
    <x v="0"/>
    <x v="0"/>
  </r>
  <r>
    <x v="27"/>
    <x v="7"/>
    <x v="1"/>
    <n v="27.74"/>
    <n v="28.31"/>
    <n v="27.73"/>
    <n v="28.21"/>
    <n v="27.982063027153206"/>
    <n v="181636"/>
    <n v="819"/>
    <n v="5082550"/>
    <n v="101726"/>
    <n v="56.01"/>
    <n v="0.57999999999999996"/>
    <n v="0.47"/>
    <x v="0"/>
    <x v="0"/>
  </r>
  <r>
    <x v="27"/>
    <x v="8"/>
    <x v="2"/>
    <n v="27.6"/>
    <n v="28.07"/>
    <n v="27.53"/>
    <n v="27.75"/>
    <n v="27.796598499941403"/>
    <n v="204792"/>
    <n v="880"/>
    <n v="5692521"/>
    <n v="130898"/>
    <n v="63.92"/>
    <n v="0.54"/>
    <n v="0.15"/>
    <x v="0"/>
    <x v="0"/>
  </r>
  <r>
    <x v="27"/>
    <x v="9"/>
    <x v="2"/>
    <n v="28.16"/>
    <n v="28.28"/>
    <n v="27.5"/>
    <n v="27.69"/>
    <n v="27.752895974674981"/>
    <n v="156683"/>
    <n v="1163"/>
    <n v="4348407"/>
    <n v="113743"/>
    <n v="72.59"/>
    <n v="0.78"/>
    <n v="-0.47"/>
    <x v="1"/>
    <x v="0"/>
  </r>
  <r>
    <x v="27"/>
    <x v="10"/>
    <x v="2"/>
    <n v="29"/>
    <n v="29.11"/>
    <n v="28.1"/>
    <n v="28.2"/>
    <n v="28.522760216312651"/>
    <n v="71748"/>
    <n v="401"/>
    <n v="2046451"/>
    <n v="35905"/>
    <n v="50.04"/>
    <n v="1.01"/>
    <n v="-0.8"/>
    <x v="1"/>
    <x v="0"/>
  </r>
  <r>
    <x v="27"/>
    <x v="11"/>
    <x v="2"/>
    <n v="28.66"/>
    <n v="29.22"/>
    <n v="28.66"/>
    <n v="28.86"/>
    <n v="28.915320591471975"/>
    <n v="158114"/>
    <n v="757"/>
    <n v="4571917"/>
    <n v="100845"/>
    <n v="63.78"/>
    <n v="0.56000000000000005"/>
    <n v="0.2"/>
    <x v="0"/>
    <x v="0"/>
  </r>
  <r>
    <x v="27"/>
    <x v="12"/>
    <x v="3"/>
    <n v="29.5"/>
    <n v="29.5"/>
    <n v="28.67"/>
    <n v="28.86"/>
    <n v="29.046711153479503"/>
    <n v="87067"/>
    <n v="730"/>
    <n v="2529010"/>
    <n v="56273"/>
    <n v="64.63"/>
    <n v="0.83"/>
    <n v="-0.64"/>
    <x v="1"/>
    <x v="0"/>
  </r>
  <r>
    <x v="27"/>
    <x v="13"/>
    <x v="3"/>
    <n v="29.64"/>
    <n v="29.9"/>
    <n v="29.2"/>
    <n v="29.51"/>
    <n v="29.557807686071023"/>
    <n v="74004"/>
    <n v="389"/>
    <n v="2187396"/>
    <n v="40936"/>
    <n v="55.32"/>
    <n v="0.7"/>
    <n v="-0.13"/>
    <x v="1"/>
    <x v="0"/>
  </r>
  <r>
    <x v="27"/>
    <x v="14"/>
    <x v="3"/>
    <n v="29.05"/>
    <n v="29.55"/>
    <n v="29.04"/>
    <n v="29.34"/>
    <n v="29.284358547206601"/>
    <n v="239511"/>
    <n v="742"/>
    <n v="7013926"/>
    <n v="156135"/>
    <n v="65.19"/>
    <n v="0.51"/>
    <n v="0.28999999999999998"/>
    <x v="0"/>
    <x v="0"/>
  </r>
  <r>
    <x v="27"/>
    <x v="15"/>
    <x v="3"/>
    <n v="28.4"/>
    <n v="29.22"/>
    <n v="28.22"/>
    <n v="29.17"/>
    <n v="28.73011937086941"/>
    <n v="195190"/>
    <n v="805"/>
    <n v="5607832"/>
    <n v="110126"/>
    <n v="56.42"/>
    <n v="1"/>
    <n v="0.77"/>
    <x v="0"/>
    <x v="0"/>
  </r>
  <r>
    <x v="27"/>
    <x v="16"/>
    <x v="3"/>
    <n v="28.2"/>
    <n v="28.67"/>
    <n v="28.16"/>
    <n v="28.38"/>
    <n v="28.457534214691371"/>
    <n v="171856"/>
    <n v="657"/>
    <n v="4890598"/>
    <n v="69760"/>
    <n v="40.590000000000003"/>
    <n v="0.51"/>
    <n v="0.18"/>
    <x v="0"/>
    <x v="0"/>
  </r>
  <r>
    <x v="27"/>
    <x v="17"/>
    <x v="4"/>
    <n v="28.02"/>
    <n v="28.37"/>
    <n v="27.95"/>
    <n v="28.14"/>
    <n v="28.15684261767694"/>
    <n v="94496"/>
    <n v="594"/>
    <n v="2660709"/>
    <n v="46259"/>
    <n v="48.95"/>
    <n v="0.42"/>
    <n v="0.12"/>
    <x v="0"/>
    <x v="0"/>
  </r>
  <r>
    <x v="27"/>
    <x v="18"/>
    <x v="4"/>
    <n v="28"/>
    <n v="28.43"/>
    <n v="28"/>
    <n v="28.19"/>
    <n v="28.297149329809326"/>
    <n v="31782"/>
    <n v="221"/>
    <n v="899340"/>
    <n v="21120"/>
    <n v="66.45"/>
    <n v="0.43"/>
    <n v="0.19"/>
    <x v="0"/>
    <x v="0"/>
  </r>
  <r>
    <x v="27"/>
    <x v="19"/>
    <x v="4"/>
    <n v="28.38"/>
    <n v="28.38"/>
    <n v="28.02"/>
    <n v="28.22"/>
    <n v="28.15579364681086"/>
    <n v="39854"/>
    <n v="390"/>
    <n v="1122121"/>
    <n v="18909"/>
    <n v="47.45"/>
    <n v="0.36"/>
    <n v="-0.16"/>
    <x v="1"/>
    <x v="0"/>
  </r>
  <r>
    <x v="27"/>
    <x v="20"/>
    <x v="4"/>
    <n v="28.01"/>
    <n v="28.2"/>
    <n v="27.87"/>
    <n v="28.1"/>
    <n v="28.079837171435216"/>
    <n v="214950"/>
    <n v="746"/>
    <n v="6035761"/>
    <n v="151228"/>
    <n v="70.349999999999994"/>
    <n v="0.33"/>
    <n v="0.09"/>
    <x v="0"/>
    <x v="0"/>
  </r>
  <r>
    <x v="27"/>
    <x v="21"/>
    <x v="0"/>
    <n v="28.79"/>
    <n v="28.82"/>
    <n v="27.8"/>
    <n v="27.97"/>
    <n v="28.313917921806823"/>
    <n v="275932"/>
    <n v="1415"/>
    <n v="7812716"/>
    <n v="132882"/>
    <n v="48.16"/>
    <n v="1.02"/>
    <n v="-0.82"/>
    <x v="1"/>
    <x v="0"/>
  </r>
  <r>
    <x v="27"/>
    <x v="22"/>
    <x v="0"/>
    <n v="28.33"/>
    <n v="28.6"/>
    <n v="27.9"/>
    <n v="28.47"/>
    <n v="28.190334458943511"/>
    <n v="294655"/>
    <n v="1024"/>
    <n v="8306423"/>
    <n v="191794"/>
    <n v="65.09"/>
    <n v="0.7"/>
    <n v="0.14000000000000001"/>
    <x v="0"/>
    <x v="0"/>
  </r>
  <r>
    <x v="27"/>
    <x v="23"/>
    <x v="0"/>
    <n v="28.95"/>
    <n v="29.03"/>
    <n v="28.28"/>
    <n v="28.34"/>
    <n v="28.53511542393311"/>
    <n v="65541"/>
    <n v="431"/>
    <n v="1870220"/>
    <n v="33107"/>
    <n v="50.51"/>
    <n v="0.75"/>
    <n v="-0.61"/>
    <x v="1"/>
    <x v="0"/>
  </r>
  <r>
    <x v="27"/>
    <x v="24"/>
    <x v="0"/>
    <n v="29.05"/>
    <n v="29.3"/>
    <n v="28.65"/>
    <n v="28.69"/>
    <n v="28.836785587504437"/>
    <n v="112680"/>
    <n v="774"/>
    <n v="3249329"/>
    <n v="55592"/>
    <n v="49.34"/>
    <n v="0.65"/>
    <n v="-0.36"/>
    <x v="1"/>
    <x v="0"/>
  </r>
  <r>
    <x v="27"/>
    <x v="25"/>
    <x v="0"/>
    <n v="29.22"/>
    <n v="29.22"/>
    <n v="28.56"/>
    <n v="29.05"/>
    <n v="28.889506352763537"/>
    <n v="209279"/>
    <n v="926"/>
    <n v="6045967"/>
    <n v="99701"/>
    <n v="47.64"/>
    <n v="0.66"/>
    <n v="-0.17"/>
    <x v="1"/>
    <x v="0"/>
  </r>
  <r>
    <x v="27"/>
    <x v="26"/>
    <x v="1"/>
    <n v="29.01"/>
    <n v="29.38"/>
    <n v="28.6"/>
    <n v="28.67"/>
    <n v="28.963710694998234"/>
    <n v="198130"/>
    <n v="993"/>
    <n v="5738580"/>
    <n v="99152"/>
    <n v="50.04"/>
    <n v="0.78"/>
    <n v="-0.34"/>
    <x v="1"/>
    <x v="0"/>
  </r>
  <r>
    <x v="27"/>
    <x v="27"/>
    <x v="2"/>
    <n v="29.15"/>
    <n v="29.54"/>
    <n v="28.57"/>
    <n v="29.18"/>
    <n v="29.12171025283364"/>
    <n v="216506"/>
    <n v="898"/>
    <n v="6305025"/>
    <n v="94358"/>
    <n v="43.58"/>
    <n v="0.97"/>
    <n v="0.03"/>
    <x v="0"/>
    <x v="0"/>
  </r>
  <r>
    <x v="27"/>
    <x v="28"/>
    <x v="2"/>
    <n v="29.97"/>
    <n v="30.06"/>
    <n v="29.35"/>
    <n v="29.48"/>
    <n v="29.725242626278852"/>
    <n v="136939"/>
    <n v="803"/>
    <n v="4070545"/>
    <n v="70586"/>
    <n v="51.55"/>
    <n v="0.71"/>
    <n v="-0.49"/>
    <x v="1"/>
    <x v="0"/>
  </r>
  <r>
    <x v="27"/>
    <x v="29"/>
    <x v="2"/>
    <n v="29.49"/>
    <n v="29.8"/>
    <n v="29.17"/>
    <n v="29.68"/>
    <n v="29.379989263740349"/>
    <n v="121085"/>
    <n v="502"/>
    <n v="3557476"/>
    <n v="74164"/>
    <n v="61.25"/>
    <n v="0.63"/>
    <n v="0.19"/>
    <x v="0"/>
    <x v="0"/>
  </r>
  <r>
    <x v="27"/>
    <x v="30"/>
    <x v="2"/>
    <n v="29.69"/>
    <n v="30.2"/>
    <n v="29.43"/>
    <n v="29.56"/>
    <n v="29.818261741725379"/>
    <n v="161518"/>
    <n v="625"/>
    <n v="4816186"/>
    <n v="99218"/>
    <n v="61.43"/>
    <n v="0.77"/>
    <n v="-0.13"/>
    <x v="1"/>
    <x v="0"/>
  </r>
  <r>
    <x v="27"/>
    <x v="31"/>
    <x v="3"/>
    <n v="30.9"/>
    <n v="30.9"/>
    <n v="29.8"/>
    <n v="29.93"/>
    <n v="30.211223673687016"/>
    <n v="337590"/>
    <n v="1768"/>
    <n v="10199007"/>
    <n v="208622"/>
    <n v="61.8"/>
    <n v="1.1000000000000001"/>
    <n v="-0.97"/>
    <x v="1"/>
    <x v="0"/>
  </r>
  <r>
    <x v="27"/>
    <x v="32"/>
    <x v="3"/>
    <n v="31.57"/>
    <n v="31.57"/>
    <n v="30.66"/>
    <n v="30.93"/>
    <n v="30.932294374727729"/>
    <n v="284644"/>
    <n v="1259"/>
    <n v="8804692"/>
    <n v="131204"/>
    <n v="46.09"/>
    <n v="0.91"/>
    <n v="-0.64"/>
    <x v="1"/>
    <x v="0"/>
  </r>
  <r>
    <x v="27"/>
    <x v="33"/>
    <x v="3"/>
    <n v="31.47"/>
    <n v="31.54"/>
    <n v="31"/>
    <n v="31.13"/>
    <n v="31.156129453730973"/>
    <n v="192872"/>
    <n v="1148"/>
    <n v="6009145"/>
    <n v="102000"/>
    <n v="52.88"/>
    <n v="0.54"/>
    <n v="-0.34"/>
    <x v="1"/>
    <x v="0"/>
  </r>
  <r>
    <x v="27"/>
    <x v="34"/>
    <x v="3"/>
    <n v="31.7"/>
    <n v="32.200000000000003"/>
    <n v="31.31"/>
    <n v="31.47"/>
    <n v="31.65990837476954"/>
    <n v="178990"/>
    <n v="1071"/>
    <n v="5666807"/>
    <n v="95384"/>
    <n v="53.29"/>
    <n v="0.89"/>
    <n v="-0.23"/>
    <x v="1"/>
    <x v="0"/>
  </r>
  <r>
    <x v="27"/>
    <x v="35"/>
    <x v="3"/>
    <n v="33.06"/>
    <n v="33.06"/>
    <n v="31.91"/>
    <n v="31.98"/>
    <n v="32.352943610111289"/>
    <n v="241710"/>
    <n v="804"/>
    <n v="7820030"/>
    <n v="91301"/>
    <n v="37.770000000000003"/>
    <n v="1.1499999999999999"/>
    <n v="-1.08"/>
    <x v="1"/>
    <x v="0"/>
  </r>
  <r>
    <x v="27"/>
    <x v="36"/>
    <x v="4"/>
    <n v="32.94"/>
    <n v="32.94"/>
    <n v="32"/>
    <n v="32.270000000000003"/>
    <n v="32.155680273909745"/>
    <n v="56661"/>
    <n v="331"/>
    <n v="1821973"/>
    <n v="21561"/>
    <n v="38.049999999999997"/>
    <n v="0.94"/>
    <n v="-0.67"/>
    <x v="1"/>
    <x v="0"/>
  </r>
  <r>
    <x v="27"/>
    <x v="37"/>
    <x v="4"/>
    <n v="33.39"/>
    <n v="33.39"/>
    <n v="32.18"/>
    <n v="32.29"/>
    <n v="32.559959109648929"/>
    <n v="385421"/>
    <n v="1201"/>
    <n v="12549292"/>
    <n v="255611"/>
    <n v="66.319999999999993"/>
    <n v="1.21"/>
    <n v="-1.1000000000000001"/>
    <x v="1"/>
    <x v="0"/>
  </r>
  <r>
    <x v="27"/>
    <x v="38"/>
    <x v="4"/>
    <n v="32.15"/>
    <n v="33.49"/>
    <n v="32.15"/>
    <n v="32.81"/>
    <n v="32.975080410424319"/>
    <n v="588854"/>
    <n v="2032"/>
    <n v="19417508"/>
    <n v="395232"/>
    <n v="67.12"/>
    <n v="1.34"/>
    <n v="0.66"/>
    <x v="0"/>
    <x v="0"/>
  </r>
  <r>
    <x v="27"/>
    <x v="39"/>
    <x v="4"/>
    <n v="31.59"/>
    <n v="32.74"/>
    <n v="31.59"/>
    <n v="32.159999999999997"/>
    <n v="32.324451286388204"/>
    <n v="151354"/>
    <n v="420"/>
    <n v="4892435"/>
    <n v="70555"/>
    <n v="46.62"/>
    <n v="1.1499999999999999"/>
    <n v="0.56999999999999995"/>
    <x v="0"/>
    <x v="0"/>
  </r>
  <r>
    <x v="27"/>
    <x v="40"/>
    <x v="4"/>
    <n v="31.48"/>
    <n v="31.95"/>
    <n v="31.13"/>
    <n v="31.57"/>
    <n v="31.513364370068125"/>
    <n v="55633"/>
    <n v="385"/>
    <n v="1753183"/>
    <n v="24955"/>
    <n v="44.86"/>
    <n v="0.82"/>
    <n v="0.09"/>
    <x v="0"/>
    <x v="0"/>
  </r>
  <r>
    <x v="27"/>
    <x v="41"/>
    <x v="0"/>
    <n v="32.07"/>
    <n v="32.15"/>
    <n v="31.39"/>
    <n v="31.45"/>
    <n v="31.667878266137389"/>
    <n v="125454"/>
    <n v="632"/>
    <n v="3972862"/>
    <n v="42339"/>
    <n v="33.75"/>
    <n v="0.76"/>
    <n v="-0.62"/>
    <x v="1"/>
    <x v="0"/>
  </r>
  <r>
    <x v="27"/>
    <x v="42"/>
    <x v="0"/>
    <n v="32.58"/>
    <n v="32.58"/>
    <n v="31.75"/>
    <n v="31.84"/>
    <n v="31.943421811437211"/>
    <n v="256636"/>
    <n v="1235"/>
    <n v="8197832"/>
    <n v="93046"/>
    <n v="36.26"/>
    <n v="0.83"/>
    <n v="-0.74"/>
    <x v="1"/>
    <x v="0"/>
  </r>
  <r>
    <x v="27"/>
    <x v="43"/>
    <x v="0"/>
    <n v="32.75"/>
    <n v="32.75"/>
    <n v="31.93"/>
    <n v="32.22"/>
    <n v="32.190527764215012"/>
    <n v="112645"/>
    <n v="606"/>
    <n v="3626102"/>
    <n v="27242"/>
    <n v="24.18"/>
    <n v="0.82"/>
    <n v="-0.53"/>
    <x v="1"/>
    <x v="0"/>
  </r>
  <r>
    <x v="27"/>
    <x v="44"/>
    <x v="0"/>
    <n v="32.299999999999997"/>
    <n v="32.619999999999997"/>
    <n v="31.78"/>
    <n v="32.04"/>
    <n v="32.179686407670026"/>
    <n v="200260"/>
    <n v="1048"/>
    <n v="6444304"/>
    <n v="120001"/>
    <n v="59.92"/>
    <n v="0.84"/>
    <n v="-0.26"/>
    <x v="1"/>
    <x v="0"/>
  </r>
  <r>
    <x v="27"/>
    <x v="45"/>
    <x v="0"/>
    <n v="32.71"/>
    <n v="33.119999999999997"/>
    <n v="32.25"/>
    <n v="32.36"/>
    <n v="32.582930262777936"/>
    <n v="110816"/>
    <n v="613"/>
    <n v="3610710"/>
    <n v="66246"/>
    <n v="59.78"/>
    <n v="0.87"/>
    <n v="-0.35"/>
    <x v="1"/>
    <x v="0"/>
  </r>
  <r>
    <x v="27"/>
    <x v="46"/>
    <x v="1"/>
    <n v="33.11"/>
    <n v="33.4"/>
    <n v="32.700000000000003"/>
    <n v="32.909999999999997"/>
    <n v="33.019694942809778"/>
    <n v="156233"/>
    <n v="791"/>
    <n v="5158766"/>
    <n v="76402"/>
    <n v="48.9"/>
    <n v="0.7"/>
    <n v="-0.2"/>
    <x v="1"/>
    <x v="0"/>
  </r>
  <r>
    <x v="27"/>
    <x v="47"/>
    <x v="1"/>
    <n v="33.39"/>
    <n v="33.39"/>
    <n v="32.659999999999997"/>
    <n v="32.79"/>
    <n v="32.812547878438892"/>
    <n v="194503"/>
    <n v="1116"/>
    <n v="6382139"/>
    <n v="97880"/>
    <n v="50.32"/>
    <n v="0.73"/>
    <n v="-0.6"/>
    <x v="1"/>
    <x v="0"/>
  </r>
  <r>
    <x v="27"/>
    <x v="48"/>
    <x v="1"/>
    <n v="33.47"/>
    <n v="33.53"/>
    <n v="32.64"/>
    <n v="32.86"/>
    <n v="33.058524931755819"/>
    <n v="281709"/>
    <n v="1617"/>
    <n v="9312884"/>
    <n v="140433"/>
    <n v="49.85"/>
    <n v="0.89"/>
    <n v="-0.61"/>
    <x v="1"/>
    <x v="0"/>
  </r>
  <r>
    <x v="27"/>
    <x v="49"/>
    <x v="1"/>
    <n v="33"/>
    <n v="33.5"/>
    <n v="32.369999999999997"/>
    <n v="33.21"/>
    <n v="32.969599564344108"/>
    <n v="282792"/>
    <n v="1127"/>
    <n v="9323539"/>
    <n v="121066"/>
    <n v="42.81"/>
    <n v="1.1299999999999999"/>
    <n v="0.21"/>
    <x v="0"/>
    <x v="0"/>
  </r>
  <r>
    <x v="27"/>
    <x v="50"/>
    <x v="2"/>
    <n v="32.020000000000003"/>
    <n v="33.549999999999997"/>
    <n v="32.020000000000003"/>
    <n v="32.979999999999997"/>
    <n v="32.836597184539507"/>
    <n v="578662"/>
    <n v="2101"/>
    <n v="19001291"/>
    <n v="268629"/>
    <n v="46.42"/>
    <n v="1.53"/>
    <n v="0.96"/>
    <x v="0"/>
    <x v="0"/>
  </r>
  <r>
    <x v="27"/>
    <x v="51"/>
    <x v="3"/>
    <n v="30.38"/>
    <n v="32.72"/>
    <n v="30.38"/>
    <n v="32.229999999999997"/>
    <n v="31.698635088711079"/>
    <n v="367936"/>
    <n v="1178"/>
    <n v="11663069"/>
    <n v="186950"/>
    <n v="50.81"/>
    <n v="2.34"/>
    <n v="1.85"/>
    <x v="0"/>
    <x v="0"/>
  </r>
  <r>
    <x v="27"/>
    <x v="52"/>
    <x v="3"/>
    <n v="30.38"/>
    <n v="30.7"/>
    <n v="30.06"/>
    <n v="30.36"/>
    <n v="30.331882277221929"/>
    <n v="85455"/>
    <n v="495"/>
    <n v="2592011"/>
    <n v="46601"/>
    <n v="54.53"/>
    <n v="0.64"/>
    <n v="-0.02"/>
    <x v="1"/>
    <x v="0"/>
  </r>
  <r>
    <x v="27"/>
    <x v="53"/>
    <x v="3"/>
    <n v="30"/>
    <n v="30.51"/>
    <n v="30"/>
    <n v="30.38"/>
    <n v="30.316461069107309"/>
    <n v="263865"/>
    <n v="1081"/>
    <n v="7999453"/>
    <n v="121338"/>
    <n v="45.98"/>
    <n v="0.51"/>
    <n v="0.38"/>
    <x v="0"/>
    <x v="0"/>
  </r>
  <r>
    <x v="27"/>
    <x v="54"/>
    <x v="3"/>
    <n v="30.77"/>
    <n v="30.77"/>
    <n v="29.9"/>
    <n v="29.95"/>
    <n v="30.253207000180527"/>
    <n v="376676"/>
    <n v="1615"/>
    <n v="11395657"/>
    <n v="178815"/>
    <n v="47.47"/>
    <n v="0.87"/>
    <n v="-0.82"/>
    <x v="1"/>
    <x v="0"/>
  </r>
  <r>
    <x v="27"/>
    <x v="55"/>
    <x v="3"/>
    <n v="29.63"/>
    <n v="29.87"/>
    <n v="29.42"/>
    <n v="29.54"/>
    <n v="29.647856640899509"/>
    <n v="184990"/>
    <n v="637"/>
    <n v="5484557"/>
    <n v="103070"/>
    <n v="55.72"/>
    <n v="0.45"/>
    <n v="-0.09"/>
    <x v="1"/>
    <x v="0"/>
  </r>
  <r>
    <x v="27"/>
    <x v="56"/>
    <x v="4"/>
    <n v="29.71"/>
    <n v="30.3"/>
    <n v="29.4"/>
    <n v="29.52"/>
    <n v="29.728135214860878"/>
    <n v="288489"/>
    <n v="994"/>
    <n v="8576240"/>
    <n v="118348"/>
    <n v="41.02"/>
    <n v="0.9"/>
    <n v="-0.19"/>
    <x v="1"/>
    <x v="0"/>
  </r>
  <r>
    <x v="27"/>
    <x v="57"/>
    <x v="4"/>
    <n v="30.96"/>
    <n v="31.02"/>
    <n v="29.75"/>
    <n v="29.91"/>
    <n v="30.215372667038807"/>
    <n v="82406"/>
    <n v="611"/>
    <n v="2489928"/>
    <n v="33857"/>
    <n v="41.09"/>
    <n v="1.27"/>
    <n v="-1.05"/>
    <x v="1"/>
    <x v="0"/>
  </r>
  <r>
    <x v="27"/>
    <x v="58"/>
    <x v="4"/>
    <n v="31.72"/>
    <n v="31.72"/>
    <n v="30.86"/>
    <n v="30.97"/>
    <n v="31.10879870751047"/>
    <n v="47041"/>
    <n v="442"/>
    <n v="1463389"/>
    <n v="21985"/>
    <n v="46.74"/>
    <n v="0.86"/>
    <n v="-0.75"/>
    <x v="1"/>
    <x v="0"/>
  </r>
  <r>
    <x v="27"/>
    <x v="59"/>
    <x v="4"/>
    <n v="31.41"/>
    <n v="32.299999999999997"/>
    <n v="31.14"/>
    <n v="31.27"/>
    <n v="31.5514132988183"/>
    <n v="196243"/>
    <n v="796"/>
    <n v="6191744"/>
    <n v="84990"/>
    <n v="43.31"/>
    <n v="1.1599999999999999"/>
    <n v="-0.14000000000000001"/>
    <x v="1"/>
    <x v="0"/>
  </r>
  <r>
    <x v="27"/>
    <x v="60"/>
    <x v="4"/>
    <n v="31.1"/>
    <n v="31.45"/>
    <n v="30.36"/>
    <n v="31.24"/>
    <n v="30.968996505101536"/>
    <n v="355089"/>
    <n v="1902"/>
    <n v="10996750"/>
    <n v="127751"/>
    <n v="35.979999999999997"/>
    <n v="1.0900000000000001"/>
    <n v="0.14000000000000001"/>
    <x v="0"/>
    <x v="0"/>
  </r>
  <r>
    <x v="27"/>
    <x v="61"/>
    <x v="0"/>
    <n v="31.51"/>
    <n v="31.62"/>
    <n v="30.95"/>
    <n v="31.51"/>
    <n v="31.256859720901023"/>
    <n v="216554"/>
    <n v="1019"/>
    <n v="6768798"/>
    <n v="68962"/>
    <n v="31.85"/>
    <n v="0.67"/>
    <n v="0"/>
    <x v="1"/>
    <x v="0"/>
  </r>
  <r>
    <x v="27"/>
    <x v="62"/>
    <x v="0"/>
    <n v="32.31"/>
    <n v="32.630000000000003"/>
    <n v="31.8"/>
    <n v="31.93"/>
    <n v="32.286905094150676"/>
    <n v="243652"/>
    <n v="924"/>
    <n v="7866769"/>
    <n v="116053"/>
    <n v="47.63"/>
    <n v="0.83"/>
    <n v="-0.38"/>
    <x v="1"/>
    <x v="0"/>
  </r>
  <r>
    <x v="27"/>
    <x v="63"/>
    <x v="0"/>
    <n v="33.19"/>
    <n v="33.19"/>
    <n v="31.95"/>
    <n v="32.31"/>
    <n v="32.439247767549134"/>
    <n v="760935"/>
    <n v="2671"/>
    <n v="24684159"/>
    <n v="458325"/>
    <n v="60.23"/>
    <n v="1.24"/>
    <n v="-0.88"/>
    <x v="1"/>
    <x v="0"/>
  </r>
  <r>
    <x v="27"/>
    <x v="64"/>
    <x v="0"/>
    <n v="33.43"/>
    <n v="33.54"/>
    <n v="32.86"/>
    <n v="32.979999999999997"/>
    <n v="33.07479242903414"/>
    <n v="523315"/>
    <n v="2044"/>
    <n v="17308535"/>
    <n v="258894"/>
    <n v="49.47"/>
    <n v="0.68"/>
    <n v="-0.45"/>
    <x v="1"/>
    <x v="0"/>
  </r>
  <r>
    <x v="27"/>
    <x v="65"/>
    <x v="0"/>
    <n v="33.33"/>
    <n v="34.43"/>
    <n v="33.08"/>
    <n v="33.450000000000003"/>
    <n v="33.742235034941331"/>
    <n v="495688"/>
    <n v="2263"/>
    <n v="16725621"/>
    <n v="197915"/>
    <n v="39.93"/>
    <n v="1.35"/>
    <n v="0.12"/>
    <x v="0"/>
    <x v="0"/>
  </r>
  <r>
    <x v="27"/>
    <x v="66"/>
    <x v="1"/>
    <n v="32.85"/>
    <n v="33.47"/>
    <n v="32.18"/>
    <n v="32.68"/>
    <n v="32.845131890901513"/>
    <n v="254339"/>
    <n v="1330"/>
    <n v="8353798"/>
    <n v="70515"/>
    <n v="27.72"/>
    <n v="1.29"/>
    <n v="-0.17"/>
    <x v="1"/>
    <x v="0"/>
  </r>
  <r>
    <x v="27"/>
    <x v="67"/>
    <x v="1"/>
    <n v="33.15"/>
    <n v="33.15"/>
    <n v="32.61"/>
    <n v="32.69"/>
    <n v="32.874887618225628"/>
    <n v="139035"/>
    <n v="629"/>
    <n v="4570760"/>
    <n v="55005"/>
    <n v="39.56"/>
    <n v="0.54"/>
    <n v="-0.46"/>
    <x v="1"/>
    <x v="0"/>
  </r>
  <r>
    <x v="27"/>
    <x v="68"/>
    <x v="1"/>
    <n v="32.68"/>
    <n v="33.15"/>
    <n v="31.85"/>
    <n v="32.96"/>
    <n v="32.712857452855651"/>
    <n v="188941"/>
    <n v="747"/>
    <n v="6180800"/>
    <n v="67238"/>
    <n v="35.590000000000003"/>
    <n v="1.3"/>
    <n v="0.28000000000000003"/>
    <x v="0"/>
    <x v="0"/>
  </r>
  <r>
    <x v="27"/>
    <x v="69"/>
    <x v="1"/>
    <n v="33.380000000000003"/>
    <n v="33.75"/>
    <n v="32.49"/>
    <n v="32.68"/>
    <n v="33.133510347709326"/>
    <n v="1323433"/>
    <n v="4220"/>
    <n v="43849981"/>
    <n v="522755"/>
    <n v="39.5"/>
    <n v="1.26"/>
    <n v="-0.7"/>
    <x v="1"/>
    <x v="0"/>
  </r>
  <r>
    <x v="27"/>
    <x v="70"/>
    <x v="1"/>
    <n v="32.94"/>
    <n v="33.380000000000003"/>
    <n v="31.95"/>
    <n v="33.130000000000003"/>
    <n v="32.927661917052141"/>
    <n v="1538581"/>
    <n v="7212"/>
    <n v="50661875"/>
    <n v="774715"/>
    <n v="50.35"/>
    <n v="1.43"/>
    <n v="0.19"/>
    <x v="0"/>
    <x v="0"/>
  </r>
  <r>
    <x v="27"/>
    <x v="71"/>
    <x v="2"/>
    <n v="30.96"/>
    <n v="32.33"/>
    <n v="30.35"/>
    <n v="31.99"/>
    <n v="31.608280634204267"/>
    <n v="1267415"/>
    <n v="3280"/>
    <n v="40060809"/>
    <n v="646883"/>
    <n v="51.04"/>
    <n v="1.98"/>
    <n v="1.03"/>
    <x v="0"/>
    <x v="0"/>
  </r>
  <r>
    <x v="27"/>
    <x v="72"/>
    <x v="2"/>
    <n v="31.22"/>
    <n v="31.23"/>
    <n v="30.65"/>
    <n v="30.79"/>
    <n v="30.869741194220392"/>
    <n v="137864"/>
    <n v="416"/>
    <n v="4255826"/>
    <n v="56327"/>
    <n v="40.86"/>
    <n v="0.57999999999999996"/>
    <n v="-0.43"/>
    <x v="1"/>
    <x v="0"/>
  </r>
  <r>
    <x v="27"/>
    <x v="73"/>
    <x v="2"/>
    <n v="30.5"/>
    <n v="31.06"/>
    <n v="30.5"/>
    <n v="30.86"/>
    <n v="30.830132965431805"/>
    <n v="284134"/>
    <n v="1202"/>
    <n v="8759889"/>
    <n v="177921"/>
    <n v="62.62"/>
    <n v="0.56000000000000005"/>
    <n v="0.36"/>
    <x v="0"/>
    <x v="0"/>
  </r>
  <r>
    <x v="27"/>
    <x v="74"/>
    <x v="2"/>
    <n v="30.94"/>
    <n v="30.94"/>
    <n v="30.06"/>
    <n v="30.59"/>
    <n v="30.53410465302024"/>
    <n v="87642"/>
    <n v="712"/>
    <n v="2676070"/>
    <n v="49197"/>
    <n v="56.13"/>
    <n v="0.88"/>
    <n v="-0.35"/>
    <x v="1"/>
    <x v="0"/>
  </r>
  <r>
    <x v="27"/>
    <x v="75"/>
    <x v="2"/>
    <n v="30.66"/>
    <n v="30.98"/>
    <n v="30.43"/>
    <n v="30.5"/>
    <n v="30.672218906946252"/>
    <n v="229577"/>
    <n v="1278"/>
    <n v="7041636"/>
    <n v="110482"/>
    <n v="48.12"/>
    <n v="0.55000000000000004"/>
    <n v="-0.16"/>
    <x v="1"/>
    <x v="0"/>
  </r>
  <r>
    <x v="27"/>
    <x v="76"/>
    <x v="3"/>
    <n v="30.94"/>
    <n v="30.94"/>
    <n v="30.13"/>
    <n v="30.65"/>
    <n v="30.616068229054683"/>
    <n v="362778"/>
    <n v="1161"/>
    <n v="11106836"/>
    <n v="161731"/>
    <n v="44.58"/>
    <n v="0.81"/>
    <n v="-0.28999999999999998"/>
    <x v="1"/>
    <x v="0"/>
  </r>
  <r>
    <x v="27"/>
    <x v="77"/>
    <x v="3"/>
    <n v="30.52"/>
    <n v="30.95"/>
    <n v="30.03"/>
    <n v="30.5"/>
    <n v="30.634540061056391"/>
    <n v="347220"/>
    <n v="1953"/>
    <n v="10636925"/>
    <n v="187864"/>
    <n v="54.11"/>
    <n v="0.92"/>
    <n v="-0.02"/>
    <x v="1"/>
    <x v="0"/>
  </r>
  <r>
    <x v="27"/>
    <x v="78"/>
    <x v="3"/>
    <n v="30.7"/>
    <n v="30.89"/>
    <n v="30.1"/>
    <n v="30.76"/>
    <n v="30.543221070260351"/>
    <n v="548147"/>
    <n v="1835"/>
    <n v="16742175"/>
    <n v="264561"/>
    <n v="48.26"/>
    <n v="0.79"/>
    <n v="0.06"/>
    <x v="0"/>
    <x v="0"/>
  </r>
  <r>
    <x v="27"/>
    <x v="79"/>
    <x v="3"/>
    <n v="31.42"/>
    <n v="31.99"/>
    <n v="30.6"/>
    <n v="30.74"/>
    <n v="31.065989094416725"/>
    <n v="552561"/>
    <n v="1940"/>
    <n v="17165854"/>
    <n v="241772"/>
    <n v="43.75"/>
    <n v="1.39"/>
    <n v="-0.68"/>
    <x v="1"/>
    <x v="0"/>
  </r>
  <r>
    <x v="27"/>
    <x v="80"/>
    <x v="3"/>
    <n v="30.25"/>
    <n v="32.39"/>
    <n v="30.23"/>
    <n v="31.5"/>
    <n v="31.562906667459512"/>
    <n v="437243"/>
    <n v="1284"/>
    <n v="13800660"/>
    <n v="168254"/>
    <n v="38.479999999999997"/>
    <n v="2.16"/>
    <n v="1.25"/>
    <x v="0"/>
    <x v="0"/>
  </r>
  <r>
    <x v="27"/>
    <x v="81"/>
    <x v="4"/>
    <n v="29.81"/>
    <n v="30.45"/>
    <n v="29.81"/>
    <n v="30.2"/>
    <n v="30.215889875919885"/>
    <n v="125967"/>
    <n v="597"/>
    <n v="3806205"/>
    <n v="67429"/>
    <n v="53.53"/>
    <n v="0.64"/>
    <n v="0.39"/>
    <x v="0"/>
    <x v="0"/>
  </r>
  <r>
    <x v="27"/>
    <x v="82"/>
    <x v="4"/>
    <n v="30.04"/>
    <n v="30.29"/>
    <n v="29.91"/>
    <n v="30.01"/>
    <n v="30.086381453568954"/>
    <n v="369408"/>
    <n v="1109"/>
    <n v="11114150"/>
    <n v="160684"/>
    <n v="43.5"/>
    <n v="0.38"/>
    <n v="-0.03"/>
    <x v="1"/>
    <x v="0"/>
  </r>
  <r>
    <x v="27"/>
    <x v="83"/>
    <x v="4"/>
    <n v="29.71"/>
    <n v="30.15"/>
    <n v="29.7"/>
    <n v="30.03"/>
    <n v="29.953102947699502"/>
    <n v="148794"/>
    <n v="534"/>
    <n v="4456842"/>
    <m/>
    <m/>
    <n v="0.45"/>
    <n v="0.32"/>
    <x v="0"/>
    <x v="0"/>
  </r>
  <r>
    <x v="27"/>
    <x v="84"/>
    <x v="4"/>
    <n v="28.88"/>
    <n v="29.83"/>
    <n v="28.87"/>
    <n v="29.7"/>
    <n v="29.457211007039387"/>
    <n v="206268"/>
    <n v="1065"/>
    <n v="6076080"/>
    <n v="120483"/>
    <n v="58.41"/>
    <n v="0.96"/>
    <n v="0.82"/>
    <x v="0"/>
    <x v="0"/>
  </r>
  <r>
    <x v="27"/>
    <x v="85"/>
    <x v="4"/>
    <n v="28.18"/>
    <n v="29.03"/>
    <n v="28.18"/>
    <n v="28.87"/>
    <n v="28.726691373323824"/>
    <n v="427685"/>
    <n v="1814"/>
    <n v="12285975"/>
    <n v="192453"/>
    <n v="45"/>
    <n v="0.85"/>
    <n v="0.69"/>
    <x v="0"/>
    <x v="0"/>
  </r>
  <r>
    <x v="27"/>
    <x v="86"/>
    <x v="0"/>
    <n v="27"/>
    <n v="27.74"/>
    <n v="26.33"/>
    <n v="27.49"/>
    <n v="26.96137166866659"/>
    <n v="274177"/>
    <n v="2113"/>
    <n v="7392188"/>
    <n v="102453"/>
    <n v="37.369999999999997"/>
    <n v="1.41"/>
    <n v="0.49"/>
    <x v="0"/>
    <x v="0"/>
  </r>
  <r>
    <x v="27"/>
    <x v="87"/>
    <x v="0"/>
    <n v="27.77"/>
    <n v="28.18"/>
    <n v="27.15"/>
    <n v="27.35"/>
    <n v="27.80261367539433"/>
    <n v="302792"/>
    <n v="1315"/>
    <n v="8418409"/>
    <n v="141341"/>
    <n v="46.68"/>
    <n v="1.03"/>
    <n v="-0.42"/>
    <x v="1"/>
    <x v="0"/>
  </r>
  <r>
    <x v="27"/>
    <x v="88"/>
    <x v="0"/>
    <n v="27.07"/>
    <n v="27.95"/>
    <n v="25.9"/>
    <n v="27.77"/>
    <n v="27.55222543868879"/>
    <n v="408661"/>
    <n v="1225"/>
    <n v="11259520"/>
    <n v="199244"/>
    <n v="48.76"/>
    <n v="2.0499999999999998"/>
    <n v="0.7"/>
    <x v="0"/>
    <x v="0"/>
  </r>
  <r>
    <x v="27"/>
    <x v="89"/>
    <x v="0"/>
    <n v="29.11"/>
    <n v="29.19"/>
    <n v="27.25"/>
    <n v="27.7"/>
    <n v="28.051019916313383"/>
    <n v="871346"/>
    <n v="3299"/>
    <n v="24442144"/>
    <n v="372430"/>
    <n v="42.74"/>
    <n v="1.94"/>
    <n v="-1.41"/>
    <x v="1"/>
    <x v="0"/>
  </r>
  <r>
    <x v="27"/>
    <x v="90"/>
    <x v="0"/>
    <n v="29.64"/>
    <n v="29.64"/>
    <n v="28.91"/>
    <n v="29.08"/>
    <n v="29.156617090188369"/>
    <n v="124118"/>
    <n v="844"/>
    <n v="3618861"/>
    <n v="43071"/>
    <n v="34.700000000000003"/>
    <n v="0.73"/>
    <n v="-0.56000000000000005"/>
    <x v="1"/>
    <x v="0"/>
  </r>
  <r>
    <x v="27"/>
    <x v="91"/>
    <x v="1"/>
    <n v="29.63"/>
    <n v="29.87"/>
    <n v="29.1"/>
    <n v="29.32"/>
    <n v="29.446963390316149"/>
    <n v="671489"/>
    <n v="2963"/>
    <n v="19773312"/>
    <n v="245149"/>
    <n v="36.51"/>
    <n v="0.77"/>
    <n v="-0.31"/>
    <x v="1"/>
    <x v="0"/>
  </r>
  <r>
    <x v="27"/>
    <x v="92"/>
    <x v="2"/>
    <n v="30.9"/>
    <n v="31.03"/>
    <n v="29.06"/>
    <n v="29.64"/>
    <n v="30.13208306045431"/>
    <n v="1317739"/>
    <n v="4556"/>
    <n v="39706221"/>
    <n v="538503"/>
    <n v="40.869999999999997"/>
    <n v="1.97"/>
    <n v="-1.26"/>
    <x v="1"/>
    <x v="0"/>
  </r>
  <r>
    <x v="27"/>
    <x v="93"/>
    <x v="2"/>
    <n v="29.8"/>
    <n v="30.8"/>
    <n v="29.65"/>
    <n v="30.25"/>
    <n v="30.188872604226127"/>
    <n v="972285"/>
    <n v="3426"/>
    <n v="29352188"/>
    <n v="421509"/>
    <n v="43.35"/>
    <n v="1.1499999999999999"/>
    <n v="0.45"/>
    <x v="0"/>
    <x v="0"/>
  </r>
  <r>
    <x v="27"/>
    <x v="94"/>
    <x v="2"/>
    <n v="28.47"/>
    <n v="29.47"/>
    <n v="28.47"/>
    <n v="29.31"/>
    <n v="29.05748115786885"/>
    <n v="138254"/>
    <n v="932"/>
    <n v="4017313"/>
    <n v="60727"/>
    <n v="43.92"/>
    <n v="1"/>
    <n v="0.84"/>
    <x v="0"/>
    <x v="0"/>
  </r>
  <r>
    <x v="27"/>
    <x v="95"/>
    <x v="3"/>
    <n v="29.8"/>
    <n v="30"/>
    <n v="28.33"/>
    <n v="28.84"/>
    <n v="28.958089934237812"/>
    <n v="843950"/>
    <n v="3708"/>
    <n v="24439180"/>
    <n v="474148"/>
    <n v="56.18"/>
    <n v="1.67"/>
    <n v="-0.96"/>
    <x v="1"/>
    <x v="0"/>
  </r>
  <r>
    <x v="27"/>
    <x v="96"/>
    <x v="3"/>
    <n v="29.97"/>
    <n v="30.37"/>
    <n v="29.78"/>
    <n v="29.88"/>
    <n v="30.021988670244482"/>
    <n v="201240"/>
    <n v="1372"/>
    <n v="6041625"/>
    <n v="75078"/>
    <n v="37.31"/>
    <n v="0.59"/>
    <n v="-0.09"/>
    <x v="1"/>
    <x v="0"/>
  </r>
  <r>
    <x v="27"/>
    <x v="97"/>
    <x v="3"/>
    <n v="30.57"/>
    <n v="30.65"/>
    <n v="29.36"/>
    <n v="29.97"/>
    <n v="29.896433467125572"/>
    <n v="811208"/>
    <n v="3870"/>
    <n v="24252226"/>
    <n v="427937"/>
    <n v="52.75"/>
    <n v="1.29"/>
    <n v="-0.6"/>
    <x v="1"/>
    <x v="0"/>
  </r>
  <r>
    <x v="27"/>
    <x v="98"/>
    <x v="3"/>
    <n v="30.5"/>
    <n v="30.7"/>
    <n v="29.66"/>
    <n v="30.27"/>
    <n v="30.219040219191527"/>
    <n v="489070"/>
    <n v="2040"/>
    <n v="14779226"/>
    <n v="169341"/>
    <n v="34.630000000000003"/>
    <n v="1.04"/>
    <n v="-0.23"/>
    <x v="1"/>
    <x v="0"/>
  </r>
  <r>
    <x v="27"/>
    <x v="99"/>
    <x v="3"/>
    <n v="28.3"/>
    <n v="30.85"/>
    <n v="28.19"/>
    <n v="30.01"/>
    <n v="29.602940041590831"/>
    <n v="1464265"/>
    <n v="4619"/>
    <n v="43346549"/>
    <n v="787596"/>
    <n v="53.79"/>
    <n v="2.66"/>
    <n v="1.71"/>
    <x v="0"/>
    <x v="0"/>
  </r>
  <r>
    <x v="27"/>
    <x v="100"/>
    <x v="4"/>
    <n v="28.43"/>
    <n v="28.43"/>
    <n v="27.83"/>
    <n v="28.1"/>
    <n v="28.088078611749946"/>
    <n v="478300"/>
    <n v="2611"/>
    <n v="13434528"/>
    <n v="195459"/>
    <n v="40.869999999999997"/>
    <n v="0.6"/>
    <n v="-0.33"/>
    <x v="1"/>
    <x v="0"/>
  </r>
  <r>
    <x v="27"/>
    <x v="101"/>
    <x v="4"/>
    <n v="27.95"/>
    <n v="28.43"/>
    <n v="27.72"/>
    <n v="28.18"/>
    <n v="28.119293748232376"/>
    <n v="551588"/>
    <n v="3944"/>
    <n v="15510265"/>
    <n v="215033"/>
    <n v="38.979999999999997"/>
    <n v="0.71"/>
    <n v="0.23"/>
    <x v="0"/>
    <x v="0"/>
  </r>
  <r>
    <x v="27"/>
    <x v="102"/>
    <x v="4"/>
    <n v="27.08"/>
    <n v="27.75"/>
    <n v="27.08"/>
    <n v="27.67"/>
    <n v="27.547469647840998"/>
    <n v="513802"/>
    <n v="3554"/>
    <n v="14153945"/>
    <n v="269591"/>
    <n v="52.47"/>
    <n v="0.67"/>
    <n v="0.59"/>
    <x v="0"/>
    <x v="0"/>
  </r>
  <r>
    <x v="27"/>
    <x v="103"/>
    <x v="0"/>
    <n v="27.05"/>
    <n v="27.2"/>
    <n v="26.37"/>
    <n v="27.03"/>
    <n v="26.810828849049241"/>
    <n v="573856"/>
    <n v="7577"/>
    <n v="15385555"/>
    <n v="227970"/>
    <n v="39.729999999999997"/>
    <n v="0.83"/>
    <n v="-0.02"/>
    <x v="1"/>
    <x v="0"/>
  </r>
  <r>
    <x v="27"/>
    <x v="104"/>
    <x v="0"/>
    <n v="26.48"/>
    <n v="26.79"/>
    <n v="26.03"/>
    <n v="26.53"/>
    <n v="26.426685355353481"/>
    <n v="459458"/>
    <n v="5761"/>
    <n v="12141952"/>
    <n v="157697"/>
    <n v="34.32"/>
    <n v="0.76"/>
    <n v="0.05"/>
    <x v="0"/>
    <x v="0"/>
  </r>
  <r>
    <x v="27"/>
    <x v="105"/>
    <x v="0"/>
    <n v="26.2"/>
    <n v="26.91"/>
    <n v="25.66"/>
    <n v="26.46"/>
    <n v="26.349980858174593"/>
    <n v="483235"/>
    <n v="19961"/>
    <n v="12733233"/>
    <n v="207598"/>
    <n v="42.96"/>
    <n v="1.25"/>
    <n v="0.26"/>
    <x v="0"/>
    <x v="0"/>
  </r>
  <r>
    <x v="27"/>
    <x v="106"/>
    <x v="0"/>
    <n v="25.49"/>
    <n v="26.5"/>
    <n v="25.29"/>
    <n v="25.52"/>
    <n v="25.493732595109464"/>
    <n v="1520406"/>
    <n v="15068"/>
    <n v="38760824"/>
    <n v="716629"/>
    <n v="47.13"/>
    <n v="1.21"/>
    <n v="0.03"/>
    <x v="0"/>
    <x v="0"/>
  </r>
  <r>
    <x v="27"/>
    <x v="107"/>
    <x v="1"/>
    <n v="30.37"/>
    <n v="30.6"/>
    <n v="27.2"/>
    <n v="28.1"/>
    <n v="28.612291360733177"/>
    <n v="1413025"/>
    <n v="14901"/>
    <n v="40429883"/>
    <n v="754001"/>
    <n v="53.36"/>
    <n v="3.4"/>
    <n v="-2.27"/>
    <x v="1"/>
    <x v="0"/>
  </r>
  <r>
    <x v="27"/>
    <x v="108"/>
    <x v="1"/>
    <n v="31.01"/>
    <n v="31.35"/>
    <n v="29.9"/>
    <n v="30.17"/>
    <n v="30.446694953743233"/>
    <n v="1851729"/>
    <n v="13614"/>
    <n v="56379028"/>
    <n v="890359"/>
    <n v="48.08"/>
    <n v="1.45"/>
    <n v="-0.84"/>
    <x v="1"/>
    <x v="0"/>
  </r>
  <r>
    <x v="27"/>
    <x v="109"/>
    <x v="1"/>
    <n v="35.44"/>
    <n v="35.44"/>
    <n v="30.3"/>
    <n v="30.55"/>
    <n v="32.177895645685354"/>
    <n v="1399118"/>
    <n v="10785"/>
    <n v="45020673"/>
    <n v="659437"/>
    <n v="47.13"/>
    <n v="5.14"/>
    <n v="-4.8899999999999997"/>
    <x v="1"/>
    <x v="0"/>
  </r>
  <r>
    <x v="27"/>
    <x v="110"/>
    <x v="1"/>
    <n v="37.369999999999997"/>
    <n v="37.369999999999997"/>
    <n v="34.81"/>
    <n v="34.81"/>
    <n v="35.41212657545794"/>
    <n v="2215943"/>
    <n v="10253"/>
    <n v="78471254"/>
    <n v="1457070"/>
    <n v="65.75"/>
    <n v="2.56"/>
    <n v="-2.56"/>
    <x v="1"/>
    <x v="0"/>
  </r>
  <r>
    <x v="27"/>
    <x v="111"/>
    <x v="2"/>
    <n v="44.77"/>
    <n v="46.42"/>
    <n v="42.99"/>
    <n v="43.51"/>
    <n v="44.877410456735824"/>
    <n v="237818"/>
    <n v="2304"/>
    <n v="10672656"/>
    <n v="109519"/>
    <n v="46.05"/>
    <n v="3.43"/>
    <n v="-1.26"/>
    <x v="1"/>
    <x v="0"/>
  </r>
  <r>
    <x v="27"/>
    <x v="112"/>
    <x v="2"/>
    <n v="44.52"/>
    <n v="45.19"/>
    <n v="43.56"/>
    <n v="44.76"/>
    <n v="44.354119389512896"/>
    <n v="157317"/>
    <n v="1397"/>
    <n v="6977657"/>
    <n v="108782"/>
    <n v="69.150000000000006"/>
    <n v="1.63"/>
    <n v="0.24"/>
    <x v="0"/>
    <x v="0"/>
  </r>
  <r>
    <x v="27"/>
    <x v="113"/>
    <x v="2"/>
    <n v="46.26"/>
    <n v="46.31"/>
    <n v="44.49"/>
    <n v="44.61"/>
    <n v="45.16193925332805"/>
    <n v="70687"/>
    <n v="1052"/>
    <n v="3192362"/>
    <n v="28893"/>
    <n v="40.869999999999997"/>
    <n v="1.82"/>
    <n v="-1.65"/>
    <x v="1"/>
    <x v="0"/>
  </r>
  <r>
    <x v="27"/>
    <x v="114"/>
    <x v="2"/>
    <n v="45.45"/>
    <n v="50.49"/>
    <n v="45.3"/>
    <n v="46.59"/>
    <n v="47.687437262451944"/>
    <n v="643554"/>
    <n v="7886"/>
    <n v="30689441"/>
    <n v="165321"/>
    <n v="25.69"/>
    <n v="5.19"/>
    <n v="1.1399999999999999"/>
    <x v="0"/>
    <x v="0"/>
  </r>
  <r>
    <x v="27"/>
    <x v="115"/>
    <x v="2"/>
    <n v="43"/>
    <n v="44.95"/>
    <n v="43"/>
    <n v="44.58"/>
    <n v="44.436245437956202"/>
    <n v="52608"/>
    <n v="546"/>
    <n v="2337702"/>
    <n v="23772"/>
    <n v="45.19"/>
    <n v="1.95"/>
    <n v="1.58"/>
    <x v="0"/>
    <x v="0"/>
  </r>
  <r>
    <x v="27"/>
    <x v="116"/>
    <x v="3"/>
    <n v="40.9"/>
    <n v="43.61"/>
    <n v="40.9"/>
    <n v="43.39"/>
    <n v="42.263623105700333"/>
    <n v="78855"/>
    <n v="1183"/>
    <n v="3332698"/>
    <n v="43037"/>
    <n v="54.58"/>
    <n v="2.71"/>
    <n v="2.4900000000000002"/>
    <x v="0"/>
    <x v="0"/>
  </r>
  <r>
    <x v="27"/>
    <x v="117"/>
    <x v="3"/>
    <n v="41.94"/>
    <n v="41.94"/>
    <n v="40.840000000000003"/>
    <n v="41.14"/>
    <n v="41.455946067080006"/>
    <n v="53548"/>
    <n v="526"/>
    <n v="2219883"/>
    <n v="31174"/>
    <n v="58.22"/>
    <n v="1.1000000000000001"/>
    <n v="-0.8"/>
    <x v="1"/>
    <x v="0"/>
  </r>
  <r>
    <x v="27"/>
    <x v="118"/>
    <x v="3"/>
    <n v="40"/>
    <n v="41.37"/>
    <n v="40"/>
    <n v="41.04"/>
    <n v="40.957008564863173"/>
    <n v="143610"/>
    <n v="1302"/>
    <n v="5881836"/>
    <n v="79301"/>
    <n v="55.22"/>
    <n v="1.37"/>
    <n v="1.04"/>
    <x v="0"/>
    <x v="0"/>
  </r>
  <r>
    <x v="27"/>
    <x v="119"/>
    <x v="3"/>
    <n v="38.93"/>
    <n v="39.979999999999997"/>
    <n v="38.93"/>
    <n v="39.85"/>
    <n v="39.697020164493068"/>
    <n v="39029"/>
    <n v="537"/>
    <n v="1549335"/>
    <n v="26599"/>
    <n v="68.150000000000006"/>
    <n v="1.05"/>
    <n v="0.92"/>
    <x v="0"/>
    <x v="0"/>
  </r>
  <r>
    <x v="27"/>
    <x v="120"/>
    <x v="3"/>
    <n v="39.69"/>
    <n v="39.69"/>
    <n v="37.5"/>
    <n v="38.79"/>
    <n v="39.057488995071296"/>
    <n v="79737"/>
    <n v="1045"/>
    <n v="3114327"/>
    <n v="33692"/>
    <n v="42.25"/>
    <n v="2.19"/>
    <n v="-0.9"/>
    <x v="1"/>
    <x v="0"/>
  </r>
  <r>
    <x v="27"/>
    <x v="121"/>
    <x v="4"/>
    <n v="39.5"/>
    <n v="40.020000000000003"/>
    <n v="38.85"/>
    <n v="39.14"/>
    <n v="39.373725336186233"/>
    <n v="73843"/>
    <n v="3448"/>
    <n v="2907474"/>
    <n v="32218"/>
    <n v="43.63"/>
    <n v="1.17"/>
    <n v="-0.36"/>
    <x v="1"/>
    <x v="0"/>
  </r>
  <r>
    <x v="27"/>
    <x v="122"/>
    <x v="4"/>
    <n v="39.9"/>
    <n v="40.450000000000003"/>
    <n v="39.03"/>
    <n v="39.33"/>
    <n v="39.546297042469178"/>
    <n v="49636"/>
    <n v="999"/>
    <n v="1962920"/>
    <n v="21003"/>
    <n v="42.31"/>
    <n v="1.42"/>
    <n v="-0.56999999999999995"/>
    <x v="1"/>
    <x v="0"/>
  </r>
  <r>
    <x v="27"/>
    <x v="123"/>
    <x v="4"/>
    <n v="40.44"/>
    <n v="40.44"/>
    <n v="38.85"/>
    <n v="39.9"/>
    <n v="39.806713198674395"/>
    <n v="108026"/>
    <n v="837"/>
    <n v="4300160"/>
    <n v="39256"/>
    <n v="36.340000000000003"/>
    <n v="1.59"/>
    <n v="-0.54"/>
    <x v="1"/>
    <x v="0"/>
  </r>
  <r>
    <x v="27"/>
    <x v="124"/>
    <x v="4"/>
    <n v="42.35"/>
    <n v="42.35"/>
    <n v="40.020000000000003"/>
    <n v="40.15"/>
    <n v="40.819731990924559"/>
    <n v="28208"/>
    <n v="382"/>
    <n v="1151443"/>
    <n v="13900"/>
    <n v="49.28"/>
    <n v="2.33"/>
    <n v="-2.2000000000000002"/>
    <x v="1"/>
    <x v="0"/>
  </r>
  <r>
    <x v="27"/>
    <x v="125"/>
    <x v="0"/>
    <n v="41.88"/>
    <n v="41.95"/>
    <n v="41.07"/>
    <n v="41.52"/>
    <n v="41.461281967310725"/>
    <n v="67178"/>
    <n v="1033"/>
    <n v="2785286"/>
    <n v="31141"/>
    <n v="46.36"/>
    <n v="0.88"/>
    <n v="-0.36"/>
    <x v="1"/>
    <x v="0"/>
  </r>
  <r>
    <x v="27"/>
    <x v="126"/>
    <x v="0"/>
    <n v="41.34"/>
    <n v="41.6"/>
    <n v="40.81"/>
    <n v="41.22"/>
    <n v="41.190362637556746"/>
    <n v="56613"/>
    <n v="870"/>
    <n v="2331910"/>
    <n v="26131"/>
    <n v="46.16"/>
    <n v="0.79"/>
    <n v="-0.12"/>
    <x v="1"/>
    <x v="0"/>
  </r>
  <r>
    <x v="27"/>
    <x v="127"/>
    <x v="0"/>
    <n v="39.89"/>
    <n v="40.74"/>
    <n v="39.31"/>
    <n v="40.53"/>
    <n v="40.229686194964799"/>
    <n v="16762"/>
    <n v="478"/>
    <n v="674330"/>
    <n v="7944"/>
    <n v="47.39"/>
    <n v="1.43"/>
    <n v="0.64"/>
    <x v="0"/>
    <x v="0"/>
  </r>
  <r>
    <x v="27"/>
    <x v="128"/>
    <x v="0"/>
    <n v="37.450000000000003"/>
    <n v="40.1"/>
    <n v="37.03"/>
    <n v="39.25"/>
    <n v="39.183847729220787"/>
    <n v="152833"/>
    <n v="2232"/>
    <n v="5988585"/>
    <n v="46523"/>
    <n v="30.44"/>
    <n v="3.07"/>
    <n v="1.8"/>
    <x v="0"/>
    <x v="0"/>
  </r>
  <r>
    <x v="27"/>
    <x v="129"/>
    <x v="0"/>
    <n v="40.19"/>
    <n v="40.67"/>
    <n v="37.65"/>
    <n v="38.43"/>
    <n v="38.536058108464118"/>
    <n v="132855"/>
    <n v="2311"/>
    <n v="5119708"/>
    <n v="64841"/>
    <n v="48.81"/>
    <n v="3.02"/>
    <n v="-1.76"/>
    <x v="1"/>
    <x v="0"/>
  </r>
  <r>
    <x v="27"/>
    <x v="130"/>
    <x v="2"/>
    <n v="42.2"/>
    <n v="42.2"/>
    <n v="40.020000000000003"/>
    <n v="40.28"/>
    <n v="40.792245652978174"/>
    <n v="67575"/>
    <n v="1328"/>
    <n v="2756536"/>
    <n v="24967"/>
    <n v="36.950000000000003"/>
    <n v="2.1800000000000002"/>
    <n v="-1.92"/>
    <x v="1"/>
    <x v="0"/>
  </r>
  <r>
    <x v="27"/>
    <x v="131"/>
    <x v="2"/>
    <n v="42.61"/>
    <n v="43.65"/>
    <n v="41.54"/>
    <n v="42.03"/>
    <n v="42.423207158398291"/>
    <n v="69401"/>
    <n v="1109"/>
    <n v="2944213"/>
    <n v="32168"/>
    <n v="46.35"/>
    <n v="2.11"/>
    <n v="-0.57999999999999996"/>
    <x v="1"/>
    <x v="0"/>
  </r>
  <r>
    <x v="27"/>
    <x v="132"/>
    <x v="2"/>
    <n v="43.01"/>
    <n v="44.45"/>
    <n v="42.01"/>
    <n v="43.04"/>
    <n v="43.037774786899952"/>
    <n v="55725"/>
    <n v="679"/>
    <n v="2398280"/>
    <n v="30471"/>
    <n v="54.68"/>
    <n v="2.44"/>
    <n v="0.03"/>
    <x v="0"/>
    <x v="0"/>
  </r>
  <r>
    <x v="27"/>
    <x v="133"/>
    <x v="2"/>
    <n v="43.5"/>
    <n v="43.5"/>
    <n v="42.5"/>
    <n v="42.92"/>
    <n v="42.898994734322642"/>
    <n v="43869"/>
    <n v="1020"/>
    <n v="1881936"/>
    <n v="18631"/>
    <n v="42.47"/>
    <n v="1"/>
    <n v="-0.57999999999999996"/>
    <x v="1"/>
    <x v="0"/>
  </r>
  <r>
    <x v="27"/>
    <x v="134"/>
    <x v="3"/>
    <n v="44.56"/>
    <n v="45.44"/>
    <n v="43"/>
    <n v="43.73"/>
    <n v="44.508319857009106"/>
    <n v="46996"/>
    <n v="1269"/>
    <n v="2091713"/>
    <n v="22158"/>
    <n v="47.15"/>
    <n v="2.44"/>
    <n v="-0.83"/>
    <x v="1"/>
    <x v="0"/>
  </r>
  <r>
    <x v="27"/>
    <x v="135"/>
    <x v="3"/>
    <n v="42.85"/>
    <n v="45.05"/>
    <n v="42.48"/>
    <n v="44.58"/>
    <n v="43.566412111915163"/>
    <n v="29987"/>
    <n v="639"/>
    <n v="1306426"/>
    <n v="9373"/>
    <n v="31.26"/>
    <n v="2.57"/>
    <n v="1.73"/>
    <x v="0"/>
    <x v="0"/>
  </r>
  <r>
    <x v="27"/>
    <x v="136"/>
    <x v="3"/>
    <n v="41.55"/>
    <n v="43.06"/>
    <n v="41.21"/>
    <n v="42.79"/>
    <n v="42.504664358530484"/>
    <n v="41592"/>
    <n v="708"/>
    <n v="1767854"/>
    <n v="10194"/>
    <n v="24.51"/>
    <n v="1.85"/>
    <n v="1.24"/>
    <x v="0"/>
    <x v="0"/>
  </r>
  <r>
    <x v="27"/>
    <x v="137"/>
    <x v="3"/>
    <n v="42.2"/>
    <n v="43"/>
    <n v="41.41"/>
    <n v="41.55"/>
    <n v="41.689953602423252"/>
    <n v="41597"/>
    <n v="424"/>
    <n v="1734177"/>
    <n v="19159"/>
    <n v="46.06"/>
    <n v="1.59"/>
    <n v="-0.65"/>
    <x v="1"/>
    <x v="0"/>
  </r>
  <r>
    <x v="27"/>
    <x v="138"/>
    <x v="3"/>
    <n v="43.14"/>
    <n v="43.5"/>
    <n v="42.32"/>
    <n v="42.75"/>
    <n v="42.853168299050964"/>
    <n v="72389"/>
    <n v="644"/>
    <n v="3102098"/>
    <n v="20018"/>
    <n v="27.65"/>
    <n v="1.18"/>
    <n v="-0.39"/>
    <x v="1"/>
    <x v="0"/>
  </r>
  <r>
    <x v="27"/>
    <x v="139"/>
    <x v="4"/>
    <n v="42.65"/>
    <n v="44.95"/>
    <n v="42.65"/>
    <n v="43.24"/>
    <n v="43.450447271235127"/>
    <n v="121850"/>
    <n v="1101"/>
    <n v="5294437"/>
    <n v="80610"/>
    <n v="66.16"/>
    <n v="2.2999999999999998"/>
    <n v="0.59"/>
    <x v="0"/>
    <x v="0"/>
  </r>
  <r>
    <x v="27"/>
    <x v="140"/>
    <x v="4"/>
    <n v="46.79"/>
    <n v="46.79"/>
    <n v="44.09"/>
    <n v="44.64"/>
    <n v="44.627234789206618"/>
    <n v="42174"/>
    <n v="753"/>
    <n v="1882109"/>
    <n v="17424"/>
    <n v="41.31"/>
    <n v="2.7"/>
    <n v="-2.15"/>
    <x v="1"/>
    <x v="0"/>
  </r>
  <r>
    <x v="27"/>
    <x v="141"/>
    <x v="4"/>
    <n v="43.5"/>
    <n v="45"/>
    <n v="41.61"/>
    <n v="44.15"/>
    <n v="42.515799428627723"/>
    <n v="253775"/>
    <n v="1640"/>
    <n v="10789447"/>
    <n v="186426"/>
    <n v="73.459999999999994"/>
    <n v="3.39"/>
    <n v="0.65"/>
    <x v="0"/>
    <x v="0"/>
  </r>
  <r>
    <x v="27"/>
    <x v="142"/>
    <x v="4"/>
    <n v="46"/>
    <n v="46.02"/>
    <n v="43.65"/>
    <n v="43.97"/>
    <n v="44.552501036248643"/>
    <n v="74789"/>
    <n v="1058"/>
    <n v="3332037"/>
    <n v="37330"/>
    <n v="49.91"/>
    <n v="2.37"/>
    <n v="-2.0299999999999998"/>
    <x v="1"/>
    <x v="0"/>
  </r>
  <r>
    <x v="27"/>
    <x v="143"/>
    <x v="4"/>
    <n v="46.06"/>
    <n v="46.98"/>
    <n v="45.52"/>
    <n v="46.04"/>
    <n v="46.134039125431528"/>
    <n v="21725"/>
    <n v="329"/>
    <n v="1002262"/>
    <n v="10801"/>
    <n v="49.72"/>
    <n v="1.46"/>
    <n v="-0.02"/>
    <x v="1"/>
    <x v="0"/>
  </r>
  <r>
    <x v="27"/>
    <x v="144"/>
    <x v="0"/>
    <n v="48"/>
    <n v="48.59"/>
    <n v="46.5"/>
    <n v="46.87"/>
    <n v="47.410409103887098"/>
    <n v="73551"/>
    <n v="882"/>
    <n v="3487083"/>
    <n v="8229"/>
    <n v="11.19"/>
    <n v="2.09"/>
    <n v="-1.1299999999999999"/>
    <x v="1"/>
    <x v="0"/>
  </r>
  <r>
    <x v="27"/>
    <x v="145"/>
    <x v="0"/>
    <n v="48"/>
    <n v="48.46"/>
    <n v="47.3"/>
    <n v="47.45"/>
    <n v="47.617888320288984"/>
    <n v="26576"/>
    <n v="369"/>
    <n v="1265493"/>
    <n v="9469"/>
    <n v="35.630000000000003"/>
    <n v="1.1599999999999999"/>
    <n v="-0.55000000000000004"/>
    <x v="1"/>
    <x v="0"/>
  </r>
  <r>
    <x v="27"/>
    <x v="146"/>
    <x v="0"/>
    <n v="47.47"/>
    <n v="48.58"/>
    <n v="47.44"/>
    <n v="47.77"/>
    <n v="48.101893194381006"/>
    <n v="107279"/>
    <n v="843"/>
    <n v="5160323"/>
    <n v="77228"/>
    <n v="71.989999999999995"/>
    <n v="1.1399999999999999"/>
    <n v="0.3"/>
    <x v="0"/>
    <x v="0"/>
  </r>
  <r>
    <x v="27"/>
    <x v="147"/>
    <x v="0"/>
    <n v="46.87"/>
    <n v="47.83"/>
    <n v="46.56"/>
    <n v="46.91"/>
    <n v="47.083177314032604"/>
    <n v="43798"/>
    <n v="693"/>
    <n v="2062149"/>
    <n v="21260"/>
    <n v="48.54"/>
    <n v="1.27"/>
    <n v="0.04"/>
    <x v="0"/>
    <x v="0"/>
  </r>
  <r>
    <x v="27"/>
    <x v="148"/>
    <x v="0"/>
    <n v="47.9"/>
    <n v="47.9"/>
    <n v="45.62"/>
    <n v="46.04"/>
    <n v="46.432972886592445"/>
    <n v="93865"/>
    <n v="1394"/>
    <n v="4358431"/>
    <n v="53358"/>
    <n v="56.85"/>
    <n v="2.2799999999999998"/>
    <n v="-1.86"/>
    <x v="1"/>
    <x v="0"/>
  </r>
  <r>
    <x v="27"/>
    <x v="149"/>
    <x v="0"/>
    <n v="49"/>
    <n v="49.79"/>
    <n v="46.96"/>
    <n v="47.99"/>
    <n v="48.150029369864491"/>
    <n v="148111"/>
    <n v="839"/>
    <n v="7131549"/>
    <m/>
    <m/>
    <n v="2.83"/>
    <n v="-1.01"/>
    <x v="1"/>
    <x v="0"/>
  </r>
  <r>
    <x v="27"/>
    <x v="150"/>
    <x v="2"/>
    <n v="46.57"/>
    <n v="48.69"/>
    <n v="46.57"/>
    <n v="48.24"/>
    <n v="48.109907659927671"/>
    <n v="269872"/>
    <n v="1220"/>
    <n v="12983517"/>
    <n v="146940"/>
    <n v="54.45"/>
    <n v="2.12"/>
    <n v="1.67"/>
    <x v="0"/>
    <x v="0"/>
  </r>
  <r>
    <x v="27"/>
    <x v="151"/>
    <x v="2"/>
    <n v="46.06"/>
    <n v="47.62"/>
    <n v="46.06"/>
    <n v="47.15"/>
    <n v="47.056004875718592"/>
    <n v="60709"/>
    <n v="598"/>
    <n v="2856723"/>
    <n v="31771"/>
    <n v="52.33"/>
    <n v="1.56"/>
    <n v="1.0900000000000001"/>
    <x v="0"/>
    <x v="0"/>
  </r>
  <r>
    <x v="27"/>
    <x v="152"/>
    <x v="2"/>
    <n v="46.35"/>
    <n v="47.02"/>
    <n v="45.79"/>
    <n v="46.63"/>
    <n v="46.716108894069301"/>
    <n v="25309"/>
    <n v="331"/>
    <n v="1182338"/>
    <n v="11036"/>
    <n v="43.6"/>
    <n v="1.23"/>
    <n v="0.28000000000000003"/>
    <x v="0"/>
    <x v="0"/>
  </r>
  <r>
    <x v="27"/>
    <x v="153"/>
    <x v="2"/>
    <n v="45.9"/>
    <n v="47.2"/>
    <n v="44.97"/>
    <n v="46.34"/>
    <n v="46.274885474327164"/>
    <n v="41912"/>
    <n v="502"/>
    <n v="1939473"/>
    <n v="12372"/>
    <n v="29.52"/>
    <n v="2.23"/>
    <n v="0.44"/>
    <x v="0"/>
    <x v="0"/>
  </r>
  <r>
    <x v="27"/>
    <x v="154"/>
    <x v="2"/>
    <n v="45.15"/>
    <n v="48.1"/>
    <n v="44.44"/>
    <n v="45.68"/>
    <n v="46.144577376245962"/>
    <n v="154298"/>
    <n v="1757"/>
    <n v="7120016"/>
    <n v="43920"/>
    <n v="28.46"/>
    <n v="3.66"/>
    <n v="0.53"/>
    <x v="0"/>
    <x v="0"/>
  </r>
  <r>
    <x v="27"/>
    <x v="155"/>
    <x v="3"/>
    <n v="47.68"/>
    <n v="48.08"/>
    <n v="45.75"/>
    <n v="45.9"/>
    <n v="46.655866439293462"/>
    <n v="47499"/>
    <n v="450"/>
    <n v="2216107"/>
    <n v="21761"/>
    <n v="45.81"/>
    <n v="2.33"/>
    <n v="-1.78"/>
    <x v="1"/>
    <x v="0"/>
  </r>
  <r>
    <x v="27"/>
    <x v="156"/>
    <x v="3"/>
    <n v="49.21"/>
    <n v="49.21"/>
    <n v="47.1"/>
    <n v="47.61"/>
    <n v="47.603397317223681"/>
    <n v="30789"/>
    <n v="375"/>
    <n v="1465661"/>
    <n v="7271"/>
    <n v="23.62"/>
    <n v="2.11"/>
    <n v="-1.6"/>
    <x v="1"/>
    <x v="0"/>
  </r>
  <r>
    <x v="27"/>
    <x v="157"/>
    <x v="3"/>
    <n v="48.54"/>
    <n v="49.14"/>
    <n v="46.8"/>
    <n v="47.4"/>
    <n v="47.476611960159687"/>
    <n v="49598"/>
    <n v="486"/>
    <n v="2354745"/>
    <n v="11610"/>
    <n v="23.41"/>
    <n v="2.34"/>
    <n v="-1.1399999999999999"/>
    <x v="1"/>
    <x v="0"/>
  </r>
  <r>
    <x v="27"/>
    <x v="158"/>
    <x v="3"/>
    <n v="50.55"/>
    <n v="50.55"/>
    <n v="48.06"/>
    <n v="48.49"/>
    <n v="48.788973696089293"/>
    <n v="48738"/>
    <n v="498"/>
    <n v="2377877"/>
    <n v="19654"/>
    <n v="40.33"/>
    <n v="2.4900000000000002"/>
    <n v="-2.06"/>
    <x v="1"/>
    <x v="0"/>
  </r>
  <r>
    <x v="27"/>
    <x v="159"/>
    <x v="3"/>
    <n v="50.18"/>
    <n v="50.5"/>
    <n v="49.16"/>
    <n v="49.71"/>
    <n v="49.957606855691914"/>
    <n v="189040"/>
    <n v="1370"/>
    <n v="9443986"/>
    <n v="114779"/>
    <n v="60.72"/>
    <n v="1.34"/>
    <n v="-0.47"/>
    <x v="1"/>
    <x v="0"/>
  </r>
  <r>
    <x v="27"/>
    <x v="160"/>
    <x v="4"/>
    <n v="49.41"/>
    <n v="49.64"/>
    <n v="48.34"/>
    <n v="49.31"/>
    <n v="48.985425863692519"/>
    <n v="115753"/>
    <n v="951"/>
    <n v="5670210"/>
    <n v="35776"/>
    <n v="30.91"/>
    <n v="1.3"/>
    <n v="-0.1"/>
    <x v="1"/>
    <x v="0"/>
  </r>
  <r>
    <x v="27"/>
    <x v="161"/>
    <x v="4"/>
    <n v="49.66"/>
    <n v="52"/>
    <n v="48.25"/>
    <n v="49.46"/>
    <n v="50.032635553292323"/>
    <n v="1089885"/>
    <n v="5922"/>
    <n v="54529819"/>
    <n v="214631"/>
    <n v="19.690000000000001"/>
    <n v="3.75"/>
    <n v="-0.2"/>
    <x v="1"/>
    <x v="0"/>
  </r>
  <r>
    <x v="27"/>
    <x v="162"/>
    <x v="4"/>
    <n v="47.89"/>
    <n v="47.89"/>
    <n v="45.08"/>
    <n v="46.31"/>
    <n v="45.892690025614783"/>
    <n v="169043"/>
    <n v="1465"/>
    <n v="7757838"/>
    <n v="42737"/>
    <n v="25.28"/>
    <n v="2.81"/>
    <n v="-1.58"/>
    <x v="1"/>
    <x v="0"/>
  </r>
  <r>
    <x v="27"/>
    <x v="163"/>
    <x v="4"/>
    <n v="42.6"/>
    <n v="50.45"/>
    <n v="42.6"/>
    <n v="47.71"/>
    <n v="46.201573664748238"/>
    <n v="395637"/>
    <n v="2702"/>
    <n v="18279052"/>
    <n v="151269"/>
    <n v="38.229999999999997"/>
    <n v="7.85"/>
    <n v="5.1100000000000003"/>
    <x v="0"/>
    <x v="0"/>
  </r>
  <r>
    <x v="27"/>
    <x v="164"/>
    <x v="4"/>
    <n v="43.4"/>
    <n v="44.3"/>
    <n v="40.869999999999997"/>
    <n v="42.2"/>
    <n v="42.78068188966472"/>
    <n v="63588"/>
    <n v="776"/>
    <n v="2720338"/>
    <n v="28027"/>
    <n v="44.08"/>
    <n v="3.43"/>
    <n v="-1.2"/>
    <x v="1"/>
    <x v="0"/>
  </r>
  <r>
    <x v="27"/>
    <x v="165"/>
    <x v="0"/>
    <n v="47"/>
    <n v="47"/>
    <n v="44.08"/>
    <n v="44.38"/>
    <n v="44.987569195967332"/>
    <n v="91949"/>
    <n v="1084"/>
    <n v="4136562"/>
    <n v="48974"/>
    <n v="53.26"/>
    <n v="2.92"/>
    <n v="-2.62"/>
    <x v="1"/>
    <x v="0"/>
  </r>
  <r>
    <x v="27"/>
    <x v="166"/>
    <x v="0"/>
    <n v="47"/>
    <n v="47.56"/>
    <n v="46.02"/>
    <n v="46.43"/>
    <n v="46.652909922154947"/>
    <n v="16186"/>
    <n v="260"/>
    <n v="755124"/>
    <n v="8174"/>
    <n v="50.5"/>
    <n v="1.54"/>
    <n v="-0.56999999999999995"/>
    <x v="1"/>
    <x v="0"/>
  </r>
  <r>
    <x v="27"/>
    <x v="167"/>
    <x v="0"/>
    <n v="48.1"/>
    <n v="48.1"/>
    <n v="46.53"/>
    <n v="46.91"/>
    <n v="46.827299554458307"/>
    <n v="51847"/>
    <n v="655"/>
    <n v="2427855"/>
    <n v="18351"/>
    <n v="35.39"/>
    <n v="1.57"/>
    <n v="-1.19"/>
    <x v="1"/>
    <x v="0"/>
  </r>
  <r>
    <x v="27"/>
    <x v="168"/>
    <x v="0"/>
    <n v="47.8"/>
    <n v="47.8"/>
    <n v="46.8"/>
    <n v="47.34"/>
    <n v="47.406461025427262"/>
    <n v="23990"/>
    <n v="263"/>
    <n v="1137281"/>
    <n v="11017"/>
    <n v="45.92"/>
    <n v="1"/>
    <n v="-0.46"/>
    <x v="1"/>
    <x v="0"/>
  </r>
  <r>
    <x v="27"/>
    <x v="169"/>
    <x v="0"/>
    <n v="50.24"/>
    <n v="50.24"/>
    <n v="46.4"/>
    <n v="46.95"/>
    <n v="47.674316864158179"/>
    <n v="216465"/>
    <n v="1334"/>
    <n v="10319821"/>
    <n v="110451"/>
    <n v="51.02"/>
    <n v="3.84"/>
    <n v="-3.29"/>
    <x v="1"/>
    <x v="0"/>
  </r>
  <r>
    <x v="27"/>
    <x v="170"/>
    <x v="1"/>
    <n v="48.31"/>
    <n v="50.69"/>
    <n v="48.31"/>
    <n v="49.34"/>
    <n v="49.823719566342341"/>
    <n v="156529"/>
    <n v="1223"/>
    <n v="7798857"/>
    <n v="51548"/>
    <n v="32.93"/>
    <n v="2.38"/>
    <n v="1.03"/>
    <x v="0"/>
    <x v="0"/>
  </r>
  <r>
    <x v="27"/>
    <x v="171"/>
    <x v="1"/>
    <n v="48.21"/>
    <n v="48.9"/>
    <n v="48.06"/>
    <n v="48.66"/>
    <n v="48.565978760993225"/>
    <n v="51509"/>
    <n v="522"/>
    <n v="2501585"/>
    <n v="18425"/>
    <n v="35.770000000000003"/>
    <n v="0.84"/>
    <n v="0.45"/>
    <x v="0"/>
    <x v="0"/>
  </r>
  <r>
    <x v="27"/>
    <x v="172"/>
    <x v="1"/>
    <n v="48.3"/>
    <n v="48.89"/>
    <n v="48.03"/>
    <n v="48.77"/>
    <n v="48.601283448359368"/>
    <n v="16518"/>
    <n v="240"/>
    <n v="802796"/>
    <n v="5011"/>
    <n v="30.34"/>
    <n v="0.86"/>
    <n v="0.47"/>
    <x v="0"/>
    <x v="0"/>
  </r>
  <r>
    <x v="27"/>
    <x v="173"/>
    <x v="2"/>
    <n v="47.98"/>
    <n v="48.26"/>
    <n v="47"/>
    <n v="48.03"/>
    <n v="47.660728165904921"/>
    <n v="64326"/>
    <n v="542"/>
    <n v="3065824"/>
    <n v="29118"/>
    <n v="45.27"/>
    <n v="1.26"/>
    <n v="0.05"/>
    <x v="0"/>
    <x v="0"/>
  </r>
  <r>
    <x v="27"/>
    <x v="174"/>
    <x v="2"/>
    <n v="48.61"/>
    <n v="48.61"/>
    <n v="46.75"/>
    <n v="47.23"/>
    <n v="47.775144544414559"/>
    <n v="64686"/>
    <n v="459"/>
    <n v="3090383"/>
    <n v="41072"/>
    <n v="63.49"/>
    <n v="1.86"/>
    <n v="-1.38"/>
    <x v="1"/>
    <x v="0"/>
  </r>
  <r>
    <x v="27"/>
    <x v="175"/>
    <x v="3"/>
    <n v="48.89"/>
    <n v="48.89"/>
    <n v="47.53"/>
    <n v="47.66"/>
    <n v="47.8155421358518"/>
    <n v="44048"/>
    <n v="541"/>
    <n v="2106179"/>
    <n v="25468"/>
    <n v="57.82"/>
    <n v="1.36"/>
    <n v="-1.23"/>
    <x v="1"/>
    <x v="0"/>
  </r>
  <r>
    <x v="27"/>
    <x v="176"/>
    <x v="3"/>
    <n v="48.87"/>
    <n v="48.93"/>
    <n v="47.85"/>
    <n v="47.98"/>
    <n v="48.151828894489476"/>
    <n v="58724"/>
    <n v="630"/>
    <n v="2827668"/>
    <n v="31692"/>
    <n v="53.97"/>
    <n v="1.08"/>
    <n v="-0.89"/>
    <x v="1"/>
    <x v="0"/>
  </r>
  <r>
    <x v="27"/>
    <x v="177"/>
    <x v="3"/>
    <n v="49.15"/>
    <n v="49.15"/>
    <n v="47.96"/>
    <n v="48.14"/>
    <n v="48.340674135692645"/>
    <n v="20797"/>
    <n v="250"/>
    <n v="1005341"/>
    <n v="9708"/>
    <n v="46.68"/>
    <n v="1.19"/>
    <n v="-1.01"/>
    <x v="1"/>
    <x v="0"/>
  </r>
  <r>
    <x v="27"/>
    <x v="178"/>
    <x v="3"/>
    <n v="48.81"/>
    <n v="49.75"/>
    <n v="48"/>
    <n v="48.19"/>
    <n v="48.618924865206843"/>
    <n v="105903"/>
    <n v="907"/>
    <n v="5148890"/>
    <n v="35228"/>
    <n v="33.26"/>
    <n v="1.75"/>
    <n v="-0.62"/>
    <x v="1"/>
    <x v="0"/>
  </r>
  <r>
    <x v="27"/>
    <x v="179"/>
    <x v="4"/>
    <n v="50.64"/>
    <n v="50.69"/>
    <n v="48.4"/>
    <n v="48.74"/>
    <n v="49.39308753197642"/>
    <n v="107892"/>
    <n v="1073"/>
    <n v="5329119"/>
    <n v="53399"/>
    <n v="49.49"/>
    <n v="2.29"/>
    <n v="-1.9"/>
    <x v="1"/>
    <x v="0"/>
  </r>
  <r>
    <x v="27"/>
    <x v="180"/>
    <x v="4"/>
    <n v="50.26"/>
    <n v="50.69"/>
    <n v="49.61"/>
    <n v="50.09"/>
    <n v="50.11609926424741"/>
    <n v="40095"/>
    <n v="361"/>
    <n v="2009405"/>
    <n v="17243"/>
    <n v="43.01"/>
    <n v="1.08"/>
    <n v="-0.17"/>
    <x v="1"/>
    <x v="0"/>
  </r>
  <r>
    <x v="27"/>
    <x v="181"/>
    <x v="4"/>
    <n v="51.49"/>
    <n v="51.63"/>
    <n v="50.51"/>
    <n v="50.71"/>
    <n v="50.993791012795384"/>
    <n v="82139"/>
    <n v="673"/>
    <n v="4188579"/>
    <n v="37937"/>
    <n v="46.19"/>
    <n v="1.1200000000000001"/>
    <n v="-0.78"/>
    <x v="1"/>
    <x v="0"/>
  </r>
  <r>
    <x v="27"/>
    <x v="182"/>
    <x v="4"/>
    <n v="52.9"/>
    <n v="52.9"/>
    <n v="51.2"/>
    <n v="51.37"/>
    <n v="51.735733529267698"/>
    <n v="40830"/>
    <n v="233"/>
    <n v="2112370"/>
    <n v="20948"/>
    <n v="51.31"/>
    <n v="1.7"/>
    <n v="-1.53"/>
    <x v="1"/>
    <x v="0"/>
  </r>
  <r>
    <x v="27"/>
    <x v="183"/>
    <x v="4"/>
    <n v="52.86"/>
    <n v="53.1"/>
    <n v="52.01"/>
    <n v="52.19"/>
    <n v="52.366435898927605"/>
    <n v="51567"/>
    <n v="453"/>
    <n v="2700380"/>
    <n v="20481"/>
    <n v="39.72"/>
    <n v="1.0900000000000001"/>
    <n v="-0.67"/>
    <x v="1"/>
    <x v="0"/>
  </r>
  <r>
    <x v="27"/>
    <x v="184"/>
    <x v="0"/>
    <n v="52.43"/>
    <n v="52.68"/>
    <n v="50.95"/>
    <n v="52"/>
    <n v="51.720501734919189"/>
    <n v="107786"/>
    <n v="824"/>
    <n v="5574746"/>
    <n v="39600"/>
    <n v="36.74"/>
    <n v="1.73"/>
    <n v="-0.43"/>
    <x v="1"/>
    <x v="0"/>
  </r>
  <r>
    <x v="27"/>
    <x v="185"/>
    <x v="0"/>
    <n v="54"/>
    <n v="54.63"/>
    <n v="52.35"/>
    <n v="52.57"/>
    <n v="52.615175021547529"/>
    <n v="71934"/>
    <n v="442"/>
    <n v="3784820"/>
    <n v="33216"/>
    <n v="46.18"/>
    <n v="2.2799999999999998"/>
    <n v="-1.43"/>
    <x v="1"/>
    <x v="0"/>
  </r>
  <r>
    <x v="27"/>
    <x v="186"/>
    <x v="0"/>
    <n v="54.47"/>
    <n v="54.47"/>
    <n v="53.13"/>
    <n v="53.56"/>
    <n v="53.741636899699493"/>
    <n v="70548"/>
    <n v="641"/>
    <n v="3791365"/>
    <n v="31351"/>
    <n v="44.44"/>
    <n v="1.34"/>
    <n v="-0.91"/>
    <x v="1"/>
    <x v="0"/>
  </r>
  <r>
    <x v="27"/>
    <x v="187"/>
    <x v="0"/>
    <n v="53.63"/>
    <n v="55.77"/>
    <n v="53.04"/>
    <n v="53.6"/>
    <n v="54.047267065723439"/>
    <n v="66156"/>
    <n v="553"/>
    <n v="3575551"/>
    <n v="26927"/>
    <n v="40.700000000000003"/>
    <n v="2.73"/>
    <n v="-0.03"/>
    <x v="1"/>
    <x v="0"/>
  </r>
  <r>
    <x v="27"/>
    <x v="188"/>
    <x v="0"/>
    <n v="55.13"/>
    <n v="55.13"/>
    <n v="53.55"/>
    <n v="53.87"/>
    <n v="53.9988104773158"/>
    <n v="126101"/>
    <n v="1130"/>
    <n v="6809304"/>
    <n v="53599"/>
    <n v="42.5"/>
    <n v="1.58"/>
    <n v="-1.26"/>
    <x v="1"/>
    <x v="0"/>
  </r>
  <r>
    <x v="27"/>
    <x v="189"/>
    <x v="1"/>
    <n v="54.28"/>
    <n v="55.88"/>
    <n v="53.71"/>
    <n v="54.04"/>
    <n v="54.728104879373205"/>
    <n v="103128"/>
    <n v="902"/>
    <n v="5644000"/>
    <n v="26055"/>
    <n v="25.26"/>
    <n v="2.17"/>
    <n v="-0.24"/>
    <x v="1"/>
    <x v="0"/>
  </r>
  <r>
    <x v="27"/>
    <x v="190"/>
    <x v="1"/>
    <n v="55.09"/>
    <n v="55.38"/>
    <n v="53.57"/>
    <n v="54.55"/>
    <n v="54.381067397863141"/>
    <n v="116339"/>
    <n v="734"/>
    <n v="6326639"/>
    <n v="46913"/>
    <n v="40.32"/>
    <n v="1.81"/>
    <n v="-0.54"/>
    <x v="1"/>
    <x v="0"/>
  </r>
  <r>
    <x v="27"/>
    <x v="191"/>
    <x v="1"/>
    <n v="51.06"/>
    <n v="55.11"/>
    <n v="51.06"/>
    <n v="54.82"/>
    <n v="54.005128671613406"/>
    <n v="230859"/>
    <n v="1432"/>
    <n v="12467570"/>
    <n v="52334"/>
    <n v="22.67"/>
    <n v="4.05"/>
    <n v="3.76"/>
    <x v="0"/>
    <x v="0"/>
  </r>
  <r>
    <x v="27"/>
    <x v="192"/>
    <x v="1"/>
    <n v="50.58"/>
    <n v="51.54"/>
    <n v="50.3"/>
    <n v="50.91"/>
    <n v="51.005064553374616"/>
    <n v="76216"/>
    <n v="559"/>
    <n v="3887402"/>
    <n v="20110"/>
    <n v="26.39"/>
    <n v="1.24"/>
    <n v="0.33"/>
    <x v="0"/>
    <x v="0"/>
  </r>
  <r>
    <x v="27"/>
    <x v="193"/>
    <x v="1"/>
    <n v="50"/>
    <n v="50.2"/>
    <n v="49.51"/>
    <n v="49.87"/>
    <n v="49.950286867659443"/>
    <n v="125842"/>
    <n v="865"/>
    <n v="6285844"/>
    <n v="42951"/>
    <n v="34.130000000000003"/>
    <n v="0.69"/>
    <n v="-0.13"/>
    <x v="1"/>
    <x v="0"/>
  </r>
  <r>
    <x v="27"/>
    <x v="194"/>
    <x v="2"/>
    <n v="50.03"/>
    <n v="50.9"/>
    <n v="49.4"/>
    <n v="50.07"/>
    <n v="50.142465118076757"/>
    <n v="129365"/>
    <n v="1009"/>
    <n v="6486680"/>
    <n v="44633"/>
    <n v="34.5"/>
    <n v="1.5"/>
    <n v="0.04"/>
    <x v="0"/>
    <x v="0"/>
  </r>
  <r>
    <x v="27"/>
    <x v="195"/>
    <x v="2"/>
    <n v="50.24"/>
    <n v="51.13"/>
    <n v="49.37"/>
    <n v="50.35"/>
    <n v="50.424964678933598"/>
    <n v="119617"/>
    <n v="881"/>
    <n v="6031683"/>
    <n v="47794"/>
    <n v="39.96"/>
    <n v="1.76"/>
    <n v="0.11"/>
    <x v="0"/>
    <x v="0"/>
  </r>
  <r>
    <x v="27"/>
    <x v="196"/>
    <x v="2"/>
    <n v="48.93"/>
    <n v="49.55"/>
    <n v="48.5"/>
    <n v="49.36"/>
    <n v="49.20462821071574"/>
    <n v="71129"/>
    <n v="682"/>
    <n v="3499876"/>
    <n v="28015"/>
    <n v="39.39"/>
    <n v="1.05"/>
    <n v="0.43"/>
    <x v="0"/>
    <x v="0"/>
  </r>
  <r>
    <x v="27"/>
    <x v="197"/>
    <x v="2"/>
    <n v="48.95"/>
    <n v="49.43"/>
    <n v="48.7"/>
    <n v="48.92"/>
    <n v="48.969837533462567"/>
    <n v="43332"/>
    <n v="435"/>
    <n v="2121961"/>
    <n v="20592"/>
    <n v="47.52"/>
    <n v="0.73"/>
    <n v="-0.03"/>
    <x v="1"/>
    <x v="0"/>
  </r>
  <r>
    <x v="27"/>
    <x v="198"/>
    <x v="2"/>
    <n v="49.15"/>
    <n v="50.3"/>
    <n v="48.27"/>
    <n v="48.8"/>
    <n v="49.153984946656323"/>
    <n v="210053"/>
    <n v="1097"/>
    <n v="10324942"/>
    <n v="46970"/>
    <n v="22.36"/>
    <n v="2.0299999999999998"/>
    <n v="-0.35"/>
    <x v="1"/>
    <x v="0"/>
  </r>
  <r>
    <x v="27"/>
    <x v="199"/>
    <x v="3"/>
    <n v="47.32"/>
    <n v="47.66"/>
    <n v="46.56"/>
    <n v="46.98"/>
    <n v="47.005280304058637"/>
    <n v="73670"/>
    <n v="796"/>
    <n v="3462879"/>
    <n v="23893"/>
    <n v="32.43"/>
    <n v="1.1000000000000001"/>
    <n v="-0.34"/>
    <x v="1"/>
    <x v="0"/>
  </r>
  <r>
    <x v="27"/>
    <x v="200"/>
    <x v="3"/>
    <n v="47.73"/>
    <n v="47.84"/>
    <n v="46.15"/>
    <n v="46.39"/>
    <n v="46.656182998309639"/>
    <n v="136657"/>
    <n v="1492"/>
    <n v="6375894"/>
    <n v="76928"/>
    <n v="56.29"/>
    <n v="1.69"/>
    <n v="-1.34"/>
    <x v="1"/>
    <x v="0"/>
  </r>
  <r>
    <x v="27"/>
    <x v="201"/>
    <x v="3"/>
    <n v="47.9"/>
    <n v="49.31"/>
    <n v="47.31"/>
    <n v="47.73"/>
    <n v="48.305281930530981"/>
    <n v="71773"/>
    <n v="601"/>
    <n v="3467015"/>
    <n v="20304"/>
    <n v="28.29"/>
    <n v="2"/>
    <n v="-0.17"/>
    <x v="1"/>
    <x v="0"/>
  </r>
  <r>
    <x v="27"/>
    <x v="202"/>
    <x v="3"/>
    <n v="48"/>
    <n v="48.96"/>
    <n v="46.78"/>
    <n v="47.71"/>
    <n v="47.923948281418845"/>
    <n v="105494"/>
    <n v="631"/>
    <n v="5055689"/>
    <n v="17999"/>
    <n v="17.059999999999999"/>
    <n v="2.1800000000000002"/>
    <n v="-0.28999999999999998"/>
    <x v="1"/>
    <x v="0"/>
  </r>
  <r>
    <x v="27"/>
    <x v="203"/>
    <x v="4"/>
    <n v="48.89"/>
    <n v="48.89"/>
    <n v="47.22"/>
    <n v="47.42"/>
    <n v="47.833305578684431"/>
    <n v="108090"/>
    <n v="1034"/>
    <n v="5170302"/>
    <n v="26282"/>
    <n v="24.31"/>
    <n v="1.67"/>
    <n v="-1.47"/>
    <x v="1"/>
    <x v="0"/>
  </r>
  <r>
    <x v="27"/>
    <x v="204"/>
    <x v="4"/>
    <n v="49.57"/>
    <n v="50.6"/>
    <n v="46.8"/>
    <n v="47.21"/>
    <n v="48.159185913629258"/>
    <n v="133008"/>
    <n v="1071"/>
    <n v="6405557"/>
    <n v="55770"/>
    <n v="41.93"/>
    <n v="3.8"/>
    <n v="-2.36"/>
    <x v="1"/>
    <x v="0"/>
  </r>
  <r>
    <x v="27"/>
    <x v="205"/>
    <x v="4"/>
    <n v="52.89"/>
    <n v="52.89"/>
    <n v="50.26"/>
    <n v="50.52"/>
    <n v="51.336727834912956"/>
    <n v="29754"/>
    <n v="441"/>
    <n v="1527473"/>
    <n v="9504"/>
    <n v="31.94"/>
    <n v="2.63"/>
    <n v="-2.37"/>
    <x v="1"/>
    <x v="0"/>
  </r>
  <r>
    <x v="27"/>
    <x v="206"/>
    <x v="4"/>
    <n v="53.12"/>
    <n v="53.12"/>
    <n v="51.12"/>
    <n v="51.64"/>
    <n v="51.739640630729738"/>
    <n v="46359"/>
    <n v="413"/>
    <n v="2398598"/>
    <n v="12604"/>
    <n v="27.19"/>
    <n v="2"/>
    <n v="-1.48"/>
    <x v="1"/>
    <x v="0"/>
  </r>
  <r>
    <x v="27"/>
    <x v="207"/>
    <x v="0"/>
    <n v="54.5"/>
    <n v="54.5"/>
    <n v="51.95"/>
    <n v="52.08"/>
    <n v="52.721958925750393"/>
    <n v="45576"/>
    <n v="438"/>
    <n v="2402856"/>
    <n v="16421"/>
    <n v="36.03"/>
    <n v="2.5499999999999998"/>
    <n v="-2.42"/>
    <x v="1"/>
    <x v="0"/>
  </r>
  <r>
    <x v="27"/>
    <x v="208"/>
    <x v="0"/>
    <n v="54.9"/>
    <n v="55.99"/>
    <n v="53.72"/>
    <n v="53.85"/>
    <n v="54.721535751832988"/>
    <n v="73241"/>
    <n v="518"/>
    <n v="4007860"/>
    <n v="15102"/>
    <n v="20.62"/>
    <n v="2.27"/>
    <n v="-1.05"/>
    <x v="1"/>
    <x v="0"/>
  </r>
  <r>
    <x v="27"/>
    <x v="209"/>
    <x v="0"/>
    <n v="52.96"/>
    <n v="54.5"/>
    <n v="52.96"/>
    <n v="54.25"/>
    <n v="53.660752583349584"/>
    <n v="82064"/>
    <n v="935"/>
    <n v="4403616"/>
    <n v="49239"/>
    <n v="60"/>
    <n v="1.54"/>
    <n v="1.29"/>
    <x v="0"/>
    <x v="0"/>
  </r>
  <r>
    <x v="27"/>
    <x v="210"/>
    <x v="0"/>
    <n v="52.03"/>
    <n v="53.4"/>
    <n v="51.7"/>
    <n v="52.96"/>
    <n v="52.716360794999197"/>
    <n v="49912"/>
    <n v="412"/>
    <n v="2631179"/>
    <n v="16011"/>
    <n v="32.08"/>
    <n v="1.7"/>
    <n v="0.93"/>
    <x v="0"/>
    <x v="0"/>
  </r>
  <r>
    <x v="27"/>
    <x v="211"/>
    <x v="0"/>
    <n v="52.72"/>
    <n v="53.61"/>
    <n v="51.53"/>
    <n v="51.9"/>
    <n v="52.095217200526548"/>
    <n v="38743"/>
    <n v="425"/>
    <n v="2018325"/>
    <n v="18374"/>
    <n v="47.43"/>
    <n v="2.08"/>
    <n v="-0.82"/>
    <x v="1"/>
    <x v="0"/>
  </r>
  <r>
    <x v="27"/>
    <x v="212"/>
    <x v="1"/>
    <n v="53.13"/>
    <n v="53.8"/>
    <n v="52.21"/>
    <n v="53.63"/>
    <n v="53.529027894780555"/>
    <n v="84281"/>
    <n v="1282"/>
    <n v="4511480"/>
    <n v="73669"/>
    <n v="87.41"/>
    <n v="1.59"/>
    <n v="0.5"/>
    <x v="0"/>
    <x v="1"/>
  </r>
  <r>
    <x v="27"/>
    <x v="213"/>
    <x v="2"/>
    <n v="52.47"/>
    <n v="53.42"/>
    <n v="51.21"/>
    <n v="52.09"/>
    <n v="52.358417871700112"/>
    <n v="120951"/>
    <n v="819"/>
    <n v="6332803"/>
    <n v="24597"/>
    <n v="20.34"/>
    <n v="2.21"/>
    <n v="-0.38"/>
    <x v="1"/>
    <x v="0"/>
  </r>
  <r>
    <x v="27"/>
    <x v="214"/>
    <x v="2"/>
    <n v="51.74"/>
    <n v="52.03"/>
    <n v="49.6"/>
    <n v="51.31"/>
    <n v="51.129629629629626"/>
    <n v="93690"/>
    <n v="902"/>
    <n v="4790335"/>
    <n v="23871"/>
    <n v="25.48"/>
    <n v="2.4300000000000002"/>
    <n v="-0.43"/>
    <x v="1"/>
    <x v="0"/>
  </r>
  <r>
    <x v="27"/>
    <x v="215"/>
    <x v="2"/>
    <n v="47.82"/>
    <n v="50.2"/>
    <n v="47.82"/>
    <n v="49.88"/>
    <n v="49.599509437640101"/>
    <n v="61562"/>
    <n v="554"/>
    <n v="3053445"/>
    <n v="14962"/>
    <n v="24.3"/>
    <n v="2.38"/>
    <n v="2.06"/>
    <x v="0"/>
    <x v="0"/>
  </r>
  <r>
    <x v="27"/>
    <x v="216"/>
    <x v="2"/>
    <n v="47.61"/>
    <n v="49.28"/>
    <n v="47.3"/>
    <n v="48.6"/>
    <n v="48.407075264084504"/>
    <n v="72704"/>
    <n v="613"/>
    <n v="3519388"/>
    <n v="18104"/>
    <n v="24.9"/>
    <n v="1.98"/>
    <n v="0.99"/>
    <x v="0"/>
    <x v="0"/>
  </r>
  <r>
    <x v="27"/>
    <x v="217"/>
    <x v="3"/>
    <n v="50.69"/>
    <n v="50.69"/>
    <n v="47.2"/>
    <n v="47.6"/>
    <n v="48.157685119259526"/>
    <n v="89888"/>
    <n v="733"/>
    <n v="4328798"/>
    <n v="26399"/>
    <n v="29.37"/>
    <n v="3.49"/>
    <n v="-3.09"/>
    <x v="1"/>
    <x v="0"/>
  </r>
  <r>
    <x v="27"/>
    <x v="218"/>
    <x v="3"/>
    <n v="49.5"/>
    <n v="50.91"/>
    <n v="48.52"/>
    <n v="49.61"/>
    <n v="50.013499489695278"/>
    <n v="116597"/>
    <n v="1220"/>
    <n v="5831424"/>
    <n v="48039"/>
    <n v="41.2"/>
    <n v="2.39"/>
    <n v="0.11"/>
    <x v="0"/>
    <x v="0"/>
  </r>
  <r>
    <x v="27"/>
    <x v="219"/>
    <x v="3"/>
    <n v="48.15"/>
    <n v="49.94"/>
    <n v="47.05"/>
    <n v="49.51"/>
    <n v="48.911330004703501"/>
    <n v="110556"/>
    <n v="1179"/>
    <n v="5407441"/>
    <n v="28159"/>
    <n v="25.47"/>
    <n v="2.89"/>
    <n v="1.36"/>
    <x v="0"/>
    <x v="0"/>
  </r>
  <r>
    <x v="27"/>
    <x v="220"/>
    <x v="3"/>
    <n v="52.15"/>
    <n v="52.15"/>
    <n v="48.89"/>
    <n v="49.13"/>
    <n v="50.062678888446072"/>
    <n v="193207"/>
    <n v="1907"/>
    <n v="9672460"/>
    <n v="88694"/>
    <n v="45.91"/>
    <n v="3.26"/>
    <n v="-3.02"/>
    <x v="1"/>
    <x v="0"/>
  </r>
  <r>
    <x v="27"/>
    <x v="221"/>
    <x v="3"/>
    <n v="54.19"/>
    <n v="54.77"/>
    <n v="51.9"/>
    <n v="52.29"/>
    <n v="53.419530552366375"/>
    <n v="78390"/>
    <n v="793"/>
    <n v="4187557"/>
    <n v="23311"/>
    <n v="29.74"/>
    <n v="2.87"/>
    <n v="-1.9"/>
    <x v="1"/>
    <x v="0"/>
  </r>
  <r>
    <x v="27"/>
    <x v="222"/>
    <x v="4"/>
    <n v="51.5"/>
    <n v="53.91"/>
    <n v="51.07"/>
    <n v="52.93"/>
    <n v="52.732904484012678"/>
    <n v="201003"/>
    <n v="1385"/>
    <n v="10599472"/>
    <n v="51857"/>
    <n v="25.8"/>
    <n v="2.84"/>
    <n v="1.43"/>
    <x v="0"/>
    <x v="0"/>
  </r>
  <r>
    <x v="27"/>
    <x v="223"/>
    <x v="4"/>
    <n v="52.02"/>
    <n v="52.76"/>
    <n v="51.77"/>
    <n v="52.24"/>
    <n v="52.181846122323535"/>
    <n v="19522"/>
    <n v="320"/>
    <n v="1018694"/>
    <n v="7264"/>
    <n v="37.21"/>
    <n v="0.99"/>
    <n v="0.22"/>
    <x v="0"/>
    <x v="0"/>
  </r>
  <r>
    <x v="27"/>
    <x v="224"/>
    <x v="4"/>
    <n v="51"/>
    <n v="53.25"/>
    <n v="50.95"/>
    <n v="52.49"/>
    <n v="52.580045864901741"/>
    <n v="68898"/>
    <n v="592"/>
    <n v="3622660"/>
    <n v="13066"/>
    <n v="18.96"/>
    <n v="2.2999999999999998"/>
    <n v="1.49"/>
    <x v="0"/>
    <x v="0"/>
  </r>
  <r>
    <x v="27"/>
    <x v="225"/>
    <x v="4"/>
    <n v="52"/>
    <n v="52.55"/>
    <n v="51.9"/>
    <n v="51.94"/>
    <n v="52.091331226048283"/>
    <n v="35749"/>
    <n v="565"/>
    <n v="1862213"/>
    <n v="15886"/>
    <n v="44.44"/>
    <n v="0.65"/>
    <n v="-0.06"/>
    <x v="1"/>
    <x v="0"/>
  </r>
  <r>
    <x v="27"/>
    <x v="226"/>
    <x v="4"/>
    <n v="50.51"/>
    <n v="52.8"/>
    <n v="50.51"/>
    <n v="52.29"/>
    <n v="52.276616636274369"/>
    <n v="21387"/>
    <n v="312"/>
    <n v="1118040"/>
    <n v="7899"/>
    <n v="36.93"/>
    <n v="2.29"/>
    <n v="1.78"/>
    <x v="0"/>
    <x v="0"/>
  </r>
  <r>
    <x v="27"/>
    <x v="227"/>
    <x v="0"/>
    <n v="52.24"/>
    <n v="52.52"/>
    <n v="51.9"/>
    <n v="52.1"/>
    <n v="52.148628638073149"/>
    <n v="76311"/>
    <n v="685"/>
    <n v="3979514"/>
    <n v="35654"/>
    <n v="46.72"/>
    <n v="0.62"/>
    <n v="-0.14000000000000001"/>
    <x v="1"/>
    <x v="0"/>
  </r>
  <r>
    <x v="27"/>
    <x v="228"/>
    <x v="0"/>
    <n v="52.33"/>
    <n v="53.19"/>
    <n v="52.15"/>
    <n v="52.29"/>
    <n v="52.473805923685852"/>
    <n v="33729"/>
    <n v="538"/>
    <n v="1769889"/>
    <n v="11887"/>
    <n v="35.24"/>
    <n v="1.04"/>
    <n v="-0.04"/>
    <x v="1"/>
    <x v="0"/>
  </r>
  <r>
    <x v="27"/>
    <x v="229"/>
    <x v="0"/>
    <n v="53.09"/>
    <n v="53.27"/>
    <n v="52.12"/>
    <n v="52.32"/>
    <n v="52.64113022001677"/>
    <n v="44133"/>
    <n v="327"/>
    <n v="2323211"/>
    <n v="22642"/>
    <n v="51.3"/>
    <n v="1.1499999999999999"/>
    <n v="-0.77"/>
    <x v="1"/>
    <x v="0"/>
  </r>
  <r>
    <x v="27"/>
    <x v="230"/>
    <x v="0"/>
    <n v="50.07"/>
    <n v="52.22"/>
    <n v="50.07"/>
    <n v="52.01"/>
    <n v="51.657879803275144"/>
    <n v="74012"/>
    <n v="870"/>
    <n v="3823303"/>
    <n v="26915"/>
    <n v="36.369999999999997"/>
    <n v="2.15"/>
    <n v="1.94"/>
    <x v="0"/>
    <x v="0"/>
  </r>
  <r>
    <x v="27"/>
    <x v="231"/>
    <x v="0"/>
    <n v="53.01"/>
    <n v="53.55"/>
    <n v="50.32"/>
    <n v="51.09"/>
    <n v="51.300541676772575"/>
    <n v="61845"/>
    <n v="691"/>
    <n v="3172682"/>
    <n v="25857"/>
    <n v="41.81"/>
    <n v="3.23"/>
    <n v="-1.92"/>
    <x v="1"/>
    <x v="0"/>
  </r>
  <r>
    <x v="27"/>
    <x v="232"/>
    <x v="1"/>
    <n v="54.39"/>
    <n v="54.39"/>
    <n v="52.6"/>
    <n v="52.89"/>
    <n v="53.349774765875054"/>
    <n v="101228"/>
    <n v="717"/>
    <n v="5400491"/>
    <n v="32721"/>
    <n v="32.32"/>
    <n v="1.79"/>
    <n v="-1.5"/>
    <x v="1"/>
    <x v="0"/>
  </r>
  <r>
    <x v="27"/>
    <x v="233"/>
    <x v="1"/>
    <n v="54.59"/>
    <n v="54.59"/>
    <n v="53.41"/>
    <n v="53.6"/>
    <n v="53.901292229365318"/>
    <n v="185416"/>
    <n v="1594"/>
    <n v="9994162"/>
    <n v="96419"/>
    <n v="52"/>
    <n v="1.18"/>
    <n v="-0.99"/>
    <x v="1"/>
    <x v="0"/>
  </r>
  <r>
    <x v="27"/>
    <x v="234"/>
    <x v="1"/>
    <n v="56.16"/>
    <n v="56.16"/>
    <n v="54.52"/>
    <n v="54.82"/>
    <n v="54.936912632296703"/>
    <n v="33731"/>
    <n v="330"/>
    <n v="1853077"/>
    <n v="12224"/>
    <n v="36.24"/>
    <n v="1.64"/>
    <n v="-1.34"/>
    <x v="1"/>
    <x v="0"/>
  </r>
  <r>
    <x v="27"/>
    <x v="235"/>
    <x v="2"/>
    <n v="56.9"/>
    <n v="56.9"/>
    <n v="54.97"/>
    <n v="55.06"/>
    <n v="55.237693714505724"/>
    <n v="51945"/>
    <n v="558"/>
    <n v="2869322"/>
    <n v="27130"/>
    <n v="52.23"/>
    <n v="1.93"/>
    <n v="-1.84"/>
    <x v="1"/>
    <x v="0"/>
  </r>
  <r>
    <x v="27"/>
    <x v="236"/>
    <x v="3"/>
    <n v="55.45"/>
    <n v="57.19"/>
    <n v="55.45"/>
    <n v="55.83"/>
    <n v="56.386085677453472"/>
    <n v="121012"/>
    <n v="1193"/>
    <n v="6823393"/>
    <n v="53814"/>
    <n v="44.47"/>
    <n v="1.74"/>
    <n v="0.38"/>
    <x v="0"/>
    <x v="0"/>
  </r>
  <r>
    <x v="27"/>
    <x v="237"/>
    <x v="3"/>
    <n v="55.61"/>
    <n v="57.81"/>
    <n v="55.12"/>
    <n v="55.92"/>
    <n v="56.403574049383479"/>
    <n v="96753"/>
    <n v="775"/>
    <n v="5457215"/>
    <n v="21303"/>
    <n v="22.02"/>
    <n v="2.69"/>
    <n v="0.31"/>
    <x v="0"/>
    <x v="0"/>
  </r>
  <r>
    <x v="27"/>
    <x v="238"/>
    <x v="3"/>
    <n v="55.1"/>
    <n v="56.09"/>
    <n v="55.1"/>
    <n v="55.68"/>
    <n v="55.664196820372638"/>
    <n v="55604"/>
    <n v="752"/>
    <n v="3095152"/>
    <n v="25376"/>
    <n v="45.64"/>
    <n v="0.99"/>
    <n v="0.57999999999999996"/>
    <x v="0"/>
    <x v="0"/>
  </r>
  <r>
    <x v="27"/>
    <x v="239"/>
    <x v="3"/>
    <n v="57.63"/>
    <n v="57.91"/>
    <n v="55.5"/>
    <n v="55.88"/>
    <n v="56.474744289876277"/>
    <n v="79289"/>
    <n v="734"/>
    <n v="4477826"/>
    <n v="15953"/>
    <n v="20.12"/>
    <n v="2.41"/>
    <n v="-1.75"/>
    <x v="1"/>
    <x v="0"/>
  </r>
  <r>
    <x v="27"/>
    <x v="240"/>
    <x v="3"/>
    <n v="55.3"/>
    <n v="57.9"/>
    <n v="54.6"/>
    <n v="57.3"/>
    <n v="56.908426252192243"/>
    <n v="310755"/>
    <n v="1976"/>
    <n v="17684578"/>
    <n v="101201"/>
    <n v="32.57"/>
    <n v="3.3"/>
    <n v="2"/>
    <x v="0"/>
    <x v="0"/>
  </r>
  <r>
    <x v="27"/>
    <x v="241"/>
    <x v="4"/>
    <n v="55.19"/>
    <n v="55.19"/>
    <n v="53.94"/>
    <n v="54.21"/>
    <n v="54.257837928748799"/>
    <n v="101079"/>
    <n v="1146"/>
    <n v="5484328"/>
    <n v="38038"/>
    <n v="37.630000000000003"/>
    <n v="1.25"/>
    <n v="-0.98"/>
    <x v="1"/>
    <x v="0"/>
  </r>
  <r>
    <x v="27"/>
    <x v="242"/>
    <x v="4"/>
    <n v="56.78"/>
    <n v="56.78"/>
    <n v="53.57"/>
    <n v="54.11"/>
    <n v="54.602359495064817"/>
    <n v="123501"/>
    <n v="1054"/>
    <n v="6743446"/>
    <n v="63437"/>
    <n v="51.37"/>
    <n v="3.21"/>
    <n v="-2.67"/>
    <x v="1"/>
    <x v="0"/>
  </r>
  <r>
    <x v="27"/>
    <x v="243"/>
    <x v="4"/>
    <n v="56"/>
    <n v="56.44"/>
    <n v="55.06"/>
    <n v="55.91"/>
    <n v="55.810339044913341"/>
    <n v="202746"/>
    <n v="2085"/>
    <n v="11315323"/>
    <n v="97600"/>
    <n v="48.14"/>
    <n v="1.38"/>
    <n v="-0.09"/>
    <x v="1"/>
    <x v="0"/>
  </r>
  <r>
    <x v="27"/>
    <x v="244"/>
    <x v="4"/>
    <n v="56.4"/>
    <n v="56.81"/>
    <n v="55.37"/>
    <n v="55.95"/>
    <n v="56.216719496080351"/>
    <n v="123353"/>
    <n v="1292"/>
    <n v="6934501"/>
    <n v="67789"/>
    <n v="54.96"/>
    <n v="1.44"/>
    <n v="-0.45"/>
    <x v="1"/>
    <x v="0"/>
  </r>
  <r>
    <x v="27"/>
    <x v="245"/>
    <x v="4"/>
    <n v="56.55"/>
    <n v="57.55"/>
    <n v="56.4"/>
    <n v="57.02"/>
    <n v="56.871296209930662"/>
    <n v="128652"/>
    <n v="1232"/>
    <n v="7316606"/>
    <n v="62682"/>
    <n v="48.72"/>
    <n v="1.1499999999999999"/>
    <n v="0.47"/>
    <x v="0"/>
    <x v="0"/>
  </r>
  <r>
    <x v="27"/>
    <x v="246"/>
    <x v="0"/>
    <n v="55.05"/>
    <n v="58"/>
    <n v="55.01"/>
    <n v="56.55"/>
    <n v="56.644817225838757"/>
    <n v="199700"/>
    <n v="1585"/>
    <n v="11311970"/>
    <n v="48563"/>
    <n v="24.32"/>
    <n v="2.99"/>
    <n v="1.5"/>
    <x v="0"/>
    <x v="0"/>
  </r>
  <r>
    <x v="27"/>
    <x v="247"/>
    <x v="0"/>
    <n v="55.2"/>
    <n v="55.9"/>
    <n v="54.5"/>
    <n v="54.93"/>
    <n v="54.88586045725004"/>
    <n v="260164"/>
    <n v="1411"/>
    <n v="14279325"/>
    <n v="74440"/>
    <n v="28.61"/>
    <n v="1.4"/>
    <n v="-0.27"/>
    <x v="1"/>
    <x v="0"/>
  </r>
  <r>
    <x v="27"/>
    <x v="248"/>
    <x v="0"/>
    <n v="55.71"/>
    <n v="56.24"/>
    <n v="54.5"/>
    <n v="54.76"/>
    <n v="55.368219227388195"/>
    <n v="144471"/>
    <n v="1609"/>
    <n v="7999102"/>
    <n v="81275"/>
    <n v="56.26"/>
    <n v="1.74"/>
    <n v="-0.95"/>
    <x v="1"/>
    <x v="0"/>
  </r>
  <r>
    <x v="27"/>
    <x v="249"/>
    <x v="0"/>
    <n v="56.01"/>
    <n v="57"/>
    <n v="55.55"/>
    <n v="55.71"/>
    <n v="56.29291745199896"/>
    <n v="130518"/>
    <n v="979"/>
    <n v="7347239"/>
    <n v="35097"/>
    <n v="26.89"/>
    <n v="1.45"/>
    <n v="-0.3"/>
    <x v="1"/>
    <x v="0"/>
  </r>
  <r>
    <x v="28"/>
    <x v="0"/>
    <x v="0"/>
    <n v="104.4"/>
    <n v="106.85"/>
    <n v="104.4"/>
    <n v="106.25"/>
    <n v="106.04062714443417"/>
    <n v="670340"/>
    <n v="5576"/>
    <n v="71083274"/>
    <m/>
    <m/>
    <n v="2.4500000000000002"/>
    <n v="1.85"/>
    <x v="0"/>
    <x v="0"/>
  </r>
  <r>
    <x v="28"/>
    <x v="1"/>
    <x v="0"/>
    <n v="104.4"/>
    <n v="104.8"/>
    <n v="103.8"/>
    <n v="104.3"/>
    <n v="104.33269239118974"/>
    <n v="161221"/>
    <n v="1906"/>
    <n v="16820621"/>
    <n v="87137"/>
    <n v="54.05"/>
    <n v="1"/>
    <n v="-0.1"/>
    <x v="1"/>
    <x v="0"/>
  </r>
  <r>
    <x v="28"/>
    <x v="2"/>
    <x v="0"/>
    <n v="104.1"/>
    <n v="104.85"/>
    <n v="103.8"/>
    <n v="104.2"/>
    <n v="104.39011261194982"/>
    <n v="407772"/>
    <n v="3572"/>
    <n v="42567365"/>
    <n v="288112"/>
    <n v="70.66"/>
    <n v="1.05"/>
    <n v="0.1"/>
    <x v="0"/>
    <x v="0"/>
  </r>
  <r>
    <x v="28"/>
    <x v="3"/>
    <x v="1"/>
    <n v="103.3"/>
    <n v="104.1"/>
    <n v="102.65"/>
    <n v="103.75"/>
    <n v="103.40225585801892"/>
    <n v="223241"/>
    <n v="1605"/>
    <n v="23083623"/>
    <n v="71173"/>
    <n v="31.88"/>
    <n v="1.45"/>
    <n v="0.45"/>
    <x v="0"/>
    <x v="0"/>
  </r>
  <r>
    <x v="28"/>
    <x v="4"/>
    <x v="1"/>
    <n v="104.65"/>
    <n v="105.2"/>
    <n v="103.15"/>
    <n v="103.4"/>
    <n v="103.72733727892633"/>
    <n v="866114"/>
    <n v="4896"/>
    <n v="89839699"/>
    <n v="611573"/>
    <n v="70.61"/>
    <n v="2.0499999999999998"/>
    <n v="-1.25"/>
    <x v="1"/>
    <x v="0"/>
  </r>
  <r>
    <x v="28"/>
    <x v="5"/>
    <x v="1"/>
    <n v="102.8"/>
    <n v="104.5"/>
    <n v="102.65"/>
    <n v="104.3"/>
    <n v="103.83690611095221"/>
    <n v="276209"/>
    <n v="2396"/>
    <n v="28680688"/>
    <n v="166390"/>
    <n v="60.24"/>
    <n v="1.85"/>
    <n v="1.5"/>
    <x v="0"/>
    <x v="0"/>
  </r>
  <r>
    <x v="28"/>
    <x v="6"/>
    <x v="1"/>
    <n v="102.8"/>
    <n v="103.9"/>
    <n v="101.95"/>
    <n v="102.85"/>
    <n v="103.05554652237359"/>
    <n v="485863"/>
    <n v="4206"/>
    <n v="50070877"/>
    <n v="259957"/>
    <n v="53.5"/>
    <n v="1.95"/>
    <n v="0.05"/>
    <x v="0"/>
    <x v="0"/>
  </r>
  <r>
    <x v="28"/>
    <x v="7"/>
    <x v="1"/>
    <n v="101"/>
    <n v="102.45"/>
    <n v="101"/>
    <n v="102.3"/>
    <n v="101.88469055794475"/>
    <n v="620617"/>
    <n v="4382"/>
    <n v="63231371"/>
    <n v="356414"/>
    <n v="57.43"/>
    <n v="1.45"/>
    <n v="1.3"/>
    <x v="0"/>
    <x v="0"/>
  </r>
  <r>
    <x v="28"/>
    <x v="8"/>
    <x v="2"/>
    <n v="101.4"/>
    <n v="102.35"/>
    <n v="100.55"/>
    <n v="100.9"/>
    <n v="101.38884897416389"/>
    <n v="803101"/>
    <n v="5693"/>
    <n v="81425486"/>
    <n v="289413"/>
    <n v="36.04"/>
    <n v="1.8"/>
    <n v="-0.5"/>
    <x v="1"/>
    <x v="0"/>
  </r>
  <r>
    <x v="28"/>
    <x v="9"/>
    <x v="2"/>
    <n v="102.7"/>
    <n v="103.2"/>
    <n v="101.15"/>
    <n v="101.45"/>
    <n v="101.82072592122074"/>
    <n v="412469"/>
    <n v="3447"/>
    <n v="41997893"/>
    <n v="167740"/>
    <n v="40.67"/>
    <n v="2.0499999999999998"/>
    <n v="-1.25"/>
    <x v="1"/>
    <x v="0"/>
  </r>
  <r>
    <x v="28"/>
    <x v="10"/>
    <x v="2"/>
    <n v="105.05"/>
    <n v="105.3"/>
    <n v="102.5"/>
    <n v="102.7"/>
    <n v="103.57881362661796"/>
    <n v="365197"/>
    <n v="4585"/>
    <n v="37826672"/>
    <n v="197935"/>
    <n v="54.2"/>
    <n v="2.8"/>
    <n v="-2.35"/>
    <x v="1"/>
    <x v="0"/>
  </r>
  <r>
    <x v="28"/>
    <x v="11"/>
    <x v="2"/>
    <n v="105.45"/>
    <n v="106.35"/>
    <n v="105.1"/>
    <n v="105.2"/>
    <n v="105.72104949512456"/>
    <n v="421193"/>
    <n v="4149"/>
    <n v="44528966"/>
    <n v="226833"/>
    <n v="53.85"/>
    <n v="1.25"/>
    <n v="-0.25"/>
    <x v="1"/>
    <x v="0"/>
  </r>
  <r>
    <x v="28"/>
    <x v="12"/>
    <x v="3"/>
    <n v="107"/>
    <n v="107.65"/>
    <n v="105.15"/>
    <n v="105.3"/>
    <n v="106.06034807564352"/>
    <n v="374229"/>
    <n v="2495"/>
    <n v="39690858"/>
    <n v="238140"/>
    <n v="63.63"/>
    <n v="2.5"/>
    <n v="-1.7"/>
    <x v="1"/>
    <x v="0"/>
  </r>
  <r>
    <x v="28"/>
    <x v="13"/>
    <x v="3"/>
    <n v="107.55"/>
    <n v="108"/>
    <n v="107.05"/>
    <n v="107.15"/>
    <n v="107.37222268250247"/>
    <n v="205189"/>
    <n v="2168"/>
    <n v="22031599"/>
    <n v="97671"/>
    <n v="47.6"/>
    <n v="0.95"/>
    <n v="-0.4"/>
    <x v="1"/>
    <x v="0"/>
  </r>
  <r>
    <x v="28"/>
    <x v="14"/>
    <x v="3"/>
    <n v="107.35"/>
    <n v="108.05"/>
    <n v="107"/>
    <n v="107.05"/>
    <n v="107.39751649032715"/>
    <n v="496958"/>
    <n v="5465"/>
    <n v="53372055"/>
    <n v="272551"/>
    <n v="54.84"/>
    <n v="1.05"/>
    <n v="-0.3"/>
    <x v="1"/>
    <x v="0"/>
  </r>
  <r>
    <x v="28"/>
    <x v="15"/>
    <x v="3"/>
    <n v="106.7"/>
    <n v="108"/>
    <n v="106.35"/>
    <n v="107.9"/>
    <n v="107.36472724221319"/>
    <n v="655435"/>
    <n v="5722"/>
    <n v="70370600"/>
    <n v="410218"/>
    <n v="62.59"/>
    <n v="1.65"/>
    <n v="1.2"/>
    <x v="0"/>
    <x v="0"/>
  </r>
  <r>
    <x v="28"/>
    <x v="16"/>
    <x v="3"/>
    <n v="106.85"/>
    <n v="107.6"/>
    <n v="106.55"/>
    <n v="106.85"/>
    <n v="107.10080730790622"/>
    <n v="296665"/>
    <n v="3111"/>
    <n v="31773061"/>
    <n v="154166"/>
    <n v="51.97"/>
    <n v="1.05"/>
    <n v="0"/>
    <x v="1"/>
    <x v="0"/>
  </r>
  <r>
    <x v="28"/>
    <x v="17"/>
    <x v="4"/>
    <n v="106.8"/>
    <n v="107.1"/>
    <n v="105.9"/>
    <n v="106.25"/>
    <n v="106.3795428791246"/>
    <n v="431527"/>
    <n v="3634"/>
    <n v="45905645"/>
    <n v="254143"/>
    <n v="58.89"/>
    <n v="1.2"/>
    <n v="-0.55000000000000004"/>
    <x v="1"/>
    <x v="0"/>
  </r>
  <r>
    <x v="28"/>
    <x v="18"/>
    <x v="4"/>
    <n v="107"/>
    <n v="107.3"/>
    <n v="106.25"/>
    <n v="106.65"/>
    <n v="106.8379356136428"/>
    <n v="204826"/>
    <n v="1702"/>
    <n v="21883187"/>
    <n v="75381"/>
    <n v="36.799999999999997"/>
    <n v="1.05"/>
    <n v="-0.35"/>
    <x v="1"/>
    <x v="0"/>
  </r>
  <r>
    <x v="28"/>
    <x v="19"/>
    <x v="4"/>
    <n v="106.85"/>
    <n v="107.25"/>
    <n v="106.1"/>
    <n v="106.55"/>
    <n v="106.65234802276646"/>
    <n v="323634"/>
    <n v="3756"/>
    <n v="34516326"/>
    <n v="175734"/>
    <n v="54.3"/>
    <n v="1.1499999999999999"/>
    <n v="-0.3"/>
    <x v="1"/>
    <x v="0"/>
  </r>
  <r>
    <x v="28"/>
    <x v="20"/>
    <x v="4"/>
    <n v="103.95"/>
    <n v="106.7"/>
    <n v="103.85"/>
    <n v="106.5"/>
    <n v="105.70898621660933"/>
    <n v="1082825"/>
    <n v="9206"/>
    <n v="114464333"/>
    <n v="618871"/>
    <n v="57.15"/>
    <n v="2.85"/>
    <n v="2.5499999999999998"/>
    <x v="0"/>
    <x v="0"/>
  </r>
  <r>
    <x v="28"/>
    <x v="21"/>
    <x v="0"/>
    <n v="104.8"/>
    <n v="104.9"/>
    <n v="103.5"/>
    <n v="104.05"/>
    <n v="104.30557054774796"/>
    <n v="524347"/>
    <n v="4724"/>
    <n v="54692313"/>
    <n v="230777"/>
    <n v="44.01"/>
    <n v="1.4"/>
    <n v="-0.75"/>
    <x v="1"/>
    <x v="0"/>
  </r>
  <r>
    <x v="28"/>
    <x v="22"/>
    <x v="0"/>
    <n v="103.05"/>
    <n v="105"/>
    <n v="102.65"/>
    <n v="104.8"/>
    <n v="103.88462674509096"/>
    <n v="741437"/>
    <n v="5500"/>
    <n v="77023906"/>
    <n v="370146"/>
    <n v="49.92"/>
    <n v="2.35"/>
    <n v="1.75"/>
    <x v="0"/>
    <x v="0"/>
  </r>
  <r>
    <x v="28"/>
    <x v="23"/>
    <x v="0"/>
    <n v="103.8"/>
    <n v="104.75"/>
    <n v="102.85"/>
    <n v="103.85"/>
    <n v="103.79366824068785"/>
    <n v="414861"/>
    <n v="5514"/>
    <n v="43059945"/>
    <n v="204001"/>
    <n v="49.17"/>
    <n v="1.9"/>
    <n v="0.05"/>
    <x v="0"/>
    <x v="0"/>
  </r>
  <r>
    <x v="28"/>
    <x v="24"/>
    <x v="0"/>
    <n v="104.85"/>
    <n v="105.1"/>
    <n v="103.3"/>
    <n v="103.65"/>
    <n v="104.15682550374478"/>
    <n v="362237"/>
    <n v="4236"/>
    <n v="37729456"/>
    <n v="220240"/>
    <n v="60.8"/>
    <n v="1.8"/>
    <n v="-1.2"/>
    <x v="1"/>
    <x v="0"/>
  </r>
  <r>
    <x v="28"/>
    <x v="25"/>
    <x v="0"/>
    <n v="102.75"/>
    <n v="104.95"/>
    <n v="102.75"/>
    <n v="104.65"/>
    <n v="104.11693676806465"/>
    <n v="549485"/>
    <n v="6016"/>
    <n v="57210695"/>
    <n v="282001"/>
    <n v="51.32"/>
    <n v="2.2000000000000002"/>
    <n v="1.9"/>
    <x v="0"/>
    <x v="0"/>
  </r>
  <r>
    <x v="28"/>
    <x v="26"/>
    <x v="1"/>
    <n v="105.25"/>
    <n v="105.4"/>
    <n v="103"/>
    <n v="103.15"/>
    <n v="104.44937563346114"/>
    <n v="1028082"/>
    <n v="6734"/>
    <n v="107382523"/>
    <n v="396505"/>
    <n v="38.57"/>
    <n v="2.4"/>
    <n v="-2.1"/>
    <x v="1"/>
    <x v="0"/>
  </r>
  <r>
    <x v="28"/>
    <x v="27"/>
    <x v="2"/>
    <n v="106.65"/>
    <n v="107.35"/>
    <n v="103.95"/>
    <n v="105.4"/>
    <n v="105.63065500781381"/>
    <n v="2373361"/>
    <n v="13305"/>
    <n v="250699677"/>
    <n v="721486"/>
    <n v="30.4"/>
    <n v="3.4"/>
    <n v="-1.25"/>
    <x v="1"/>
    <x v="0"/>
  </r>
  <r>
    <x v="28"/>
    <x v="28"/>
    <x v="2"/>
    <n v="109.5"/>
    <n v="111.1"/>
    <n v="107.55"/>
    <n v="108.1"/>
    <n v="109.25023469007417"/>
    <n v="2741914"/>
    <n v="14043"/>
    <n v="299554748"/>
    <n v="1377140"/>
    <n v="50.23"/>
    <n v="3.55"/>
    <n v="-1.4"/>
    <x v="1"/>
    <x v="0"/>
  </r>
  <r>
    <x v="28"/>
    <x v="29"/>
    <x v="2"/>
    <n v="106.6"/>
    <n v="109.55"/>
    <n v="106.4"/>
    <n v="109.3"/>
    <n v="107.90156685162744"/>
    <n v="517407"/>
    <n v="4060"/>
    <n v="55829026"/>
    <n v="159409"/>
    <n v="30.81"/>
    <n v="3.15"/>
    <n v="2.7"/>
    <x v="0"/>
    <x v="0"/>
  </r>
  <r>
    <x v="28"/>
    <x v="30"/>
    <x v="2"/>
    <n v="108.55"/>
    <n v="109.35"/>
    <n v="106.55"/>
    <n v="106.75"/>
    <n v="107.9748262525155"/>
    <n v="401013"/>
    <n v="3024"/>
    <n v="43299309"/>
    <n v="140964"/>
    <n v="35.15"/>
    <n v="2.8"/>
    <n v="-1.8"/>
    <x v="1"/>
    <x v="0"/>
  </r>
  <r>
    <x v="28"/>
    <x v="31"/>
    <x v="3"/>
    <n v="110.45"/>
    <n v="111.3"/>
    <n v="108.1"/>
    <n v="108.35"/>
    <n v="109.37160226838348"/>
    <n v="381946"/>
    <n v="2667"/>
    <n v="41774046"/>
    <n v="165445"/>
    <n v="43.32"/>
    <n v="3.2"/>
    <n v="-2.1"/>
    <x v="1"/>
    <x v="0"/>
  </r>
  <r>
    <x v="28"/>
    <x v="32"/>
    <x v="3"/>
    <n v="110.15"/>
    <n v="111"/>
    <n v="108.25"/>
    <n v="110.65"/>
    <n v="109.76452043584995"/>
    <n v="696570"/>
    <n v="3690"/>
    <n v="76458672"/>
    <n v="209264"/>
    <n v="30.04"/>
    <n v="2.75"/>
    <n v="0.5"/>
    <x v="0"/>
    <x v="0"/>
  </r>
  <r>
    <x v="28"/>
    <x v="33"/>
    <x v="3"/>
    <n v="109.85"/>
    <n v="110.2"/>
    <n v="108.25"/>
    <n v="109.9"/>
    <n v="109.10957938593586"/>
    <n v="543396"/>
    <n v="2989"/>
    <n v="59289709"/>
    <n v="230587"/>
    <n v="42.43"/>
    <n v="1.95"/>
    <n v="0.05"/>
    <x v="0"/>
    <x v="0"/>
  </r>
  <r>
    <x v="28"/>
    <x v="34"/>
    <x v="3"/>
    <n v="112.95"/>
    <n v="113"/>
    <n v="109.2"/>
    <n v="109.3"/>
    <n v="110.51652038760575"/>
    <n v="543026"/>
    <n v="5333"/>
    <n v="60013344"/>
    <n v="279408"/>
    <n v="51.45"/>
    <n v="3.8"/>
    <n v="-3.65"/>
    <x v="1"/>
    <x v="0"/>
  </r>
  <r>
    <x v="28"/>
    <x v="35"/>
    <x v="3"/>
    <n v="113.2"/>
    <n v="113.75"/>
    <n v="111.7"/>
    <n v="112.55"/>
    <n v="112.58007631969473"/>
    <n v="707550"/>
    <n v="7098"/>
    <n v="79656033"/>
    <n v="332538"/>
    <n v="47"/>
    <n v="2.0499999999999998"/>
    <n v="-0.65"/>
    <x v="1"/>
    <x v="0"/>
  </r>
  <r>
    <x v="28"/>
    <x v="36"/>
    <x v="4"/>
    <n v="113.9"/>
    <n v="114.85"/>
    <n v="113.1"/>
    <n v="113.35"/>
    <n v="113.85171483319486"/>
    <n v="534396"/>
    <n v="4900"/>
    <n v="60841901"/>
    <n v="264469"/>
    <n v="49.49"/>
    <n v="1.75"/>
    <n v="-0.55000000000000004"/>
    <x v="1"/>
    <x v="0"/>
  </r>
  <r>
    <x v="28"/>
    <x v="37"/>
    <x v="4"/>
    <n v="115"/>
    <n v="115.6"/>
    <n v="113.1"/>
    <n v="113.75"/>
    <n v="114.11648513150536"/>
    <n v="1196187"/>
    <n v="7451"/>
    <n v="136504656"/>
    <n v="554337"/>
    <n v="46.34"/>
    <n v="2.5"/>
    <n v="-1.25"/>
    <x v="1"/>
    <x v="0"/>
  </r>
  <r>
    <x v="28"/>
    <x v="38"/>
    <x v="4"/>
    <n v="112"/>
    <n v="115.75"/>
    <n v="111.85"/>
    <n v="115"/>
    <n v="114.27490955477438"/>
    <n v="1229197"/>
    <n v="11173"/>
    <n v="140466376"/>
    <n v="595588"/>
    <n v="48.45"/>
    <n v="3.9"/>
    <n v="3"/>
    <x v="0"/>
    <x v="0"/>
  </r>
  <r>
    <x v="28"/>
    <x v="39"/>
    <x v="4"/>
    <n v="110.95"/>
    <n v="113.2"/>
    <n v="110.85"/>
    <n v="112.2"/>
    <n v="112.38749899844559"/>
    <n v="624030"/>
    <n v="9088"/>
    <n v="70133171"/>
    <n v="314860"/>
    <n v="50.46"/>
    <n v="2.35"/>
    <n v="1.25"/>
    <x v="0"/>
    <x v="0"/>
  </r>
  <r>
    <x v="28"/>
    <x v="40"/>
    <x v="4"/>
    <n v="110.65"/>
    <n v="112.45"/>
    <n v="110.15"/>
    <n v="110.7"/>
    <n v="111.18841163821722"/>
    <n v="429241"/>
    <n v="6416"/>
    <n v="47726625"/>
    <n v="154414"/>
    <n v="35.97"/>
    <n v="2.2999999999999998"/>
    <n v="0.05"/>
    <x v="0"/>
    <x v="0"/>
  </r>
  <r>
    <x v="28"/>
    <x v="41"/>
    <x v="0"/>
    <n v="109.7"/>
    <n v="111.1"/>
    <n v="108.7"/>
    <n v="110.05"/>
    <n v="110.12315485001996"/>
    <n v="1613148"/>
    <n v="3118"/>
    <n v="177644947"/>
    <n v="1172374"/>
    <n v="72.680000000000007"/>
    <n v="2.4"/>
    <n v="0.35"/>
    <x v="0"/>
    <x v="0"/>
  </r>
  <r>
    <x v="28"/>
    <x v="42"/>
    <x v="0"/>
    <n v="111.15"/>
    <n v="111.4"/>
    <n v="109.3"/>
    <n v="109.7"/>
    <n v="110.35940835348144"/>
    <n v="727529"/>
    <n v="6389"/>
    <n v="80289670"/>
    <n v="382431"/>
    <n v="52.57"/>
    <n v="2.1"/>
    <n v="-1.45"/>
    <x v="1"/>
    <x v="0"/>
  </r>
  <r>
    <x v="28"/>
    <x v="43"/>
    <x v="0"/>
    <n v="111.95"/>
    <n v="112.6"/>
    <n v="110.8"/>
    <n v="111"/>
    <n v="111.61478806424637"/>
    <n v="266661"/>
    <n v="3002"/>
    <n v="29763311"/>
    <n v="122742"/>
    <n v="46.03"/>
    <n v="1.8"/>
    <n v="-0.95"/>
    <x v="1"/>
    <x v="0"/>
  </r>
  <r>
    <x v="28"/>
    <x v="44"/>
    <x v="0"/>
    <n v="112.35"/>
    <n v="112.85"/>
    <n v="111.35"/>
    <n v="112"/>
    <n v="112.1275760350503"/>
    <n v="345104"/>
    <n v="3522"/>
    <n v="38695675"/>
    <n v="146849"/>
    <n v="42.55"/>
    <n v="1.5"/>
    <n v="-0.35"/>
    <x v="1"/>
    <x v="0"/>
  </r>
  <r>
    <x v="28"/>
    <x v="45"/>
    <x v="0"/>
    <n v="110.65"/>
    <n v="112.75"/>
    <n v="110.6"/>
    <n v="112.5"/>
    <n v="112.13485903908665"/>
    <n v="1194551"/>
    <n v="11057"/>
    <n v="133950808"/>
    <n v="851989"/>
    <n v="71.319999999999993"/>
    <n v="2.15"/>
    <n v="1.85"/>
    <x v="0"/>
    <x v="0"/>
  </r>
  <r>
    <x v="28"/>
    <x v="46"/>
    <x v="1"/>
    <n v="110.8"/>
    <n v="111.05"/>
    <n v="109.85"/>
    <n v="110.85"/>
    <n v="110.58214743969268"/>
    <n v="515153"/>
    <n v="3849"/>
    <n v="56966725"/>
    <n v="207960"/>
    <n v="40.369999999999997"/>
    <n v="1.2"/>
    <n v="0.05"/>
    <x v="0"/>
    <x v="0"/>
  </r>
  <r>
    <x v="28"/>
    <x v="47"/>
    <x v="1"/>
    <n v="113.35"/>
    <n v="114.1"/>
    <n v="109.85"/>
    <n v="110.2"/>
    <n v="111.40783585600585"/>
    <n v="1944829"/>
    <n v="12588"/>
    <n v="216669190"/>
    <n v="871586"/>
    <n v="44.82"/>
    <n v="4.25"/>
    <n v="-3.15"/>
    <x v="1"/>
    <x v="0"/>
  </r>
  <r>
    <x v="28"/>
    <x v="48"/>
    <x v="1"/>
    <n v="113.35"/>
    <n v="114.15"/>
    <n v="112.4"/>
    <n v="113.85"/>
    <n v="113.29283419257507"/>
    <n v="1302505"/>
    <n v="7664"/>
    <n v="147564483"/>
    <n v="540753"/>
    <n v="41.52"/>
    <n v="1.75"/>
    <n v="0.5"/>
    <x v="0"/>
    <x v="0"/>
  </r>
  <r>
    <x v="28"/>
    <x v="49"/>
    <x v="1"/>
    <n v="110.75"/>
    <n v="113.5"/>
    <n v="109.3"/>
    <n v="113.05"/>
    <n v="111.92090023401765"/>
    <n v="1778071"/>
    <n v="9143"/>
    <n v="199003307"/>
    <n v="784895"/>
    <n v="44.14"/>
    <n v="4.2"/>
    <n v="2.2999999999999998"/>
    <x v="0"/>
    <x v="0"/>
  </r>
  <r>
    <x v="28"/>
    <x v="50"/>
    <x v="2"/>
    <n v="106.65"/>
    <n v="110.65"/>
    <n v="106.65"/>
    <n v="110.5"/>
    <n v="109.61722629436981"/>
    <n v="2026913"/>
    <n v="13235"/>
    <n v="222184581"/>
    <n v="1229238"/>
    <n v="60.65"/>
    <n v="4"/>
    <n v="3.85"/>
    <x v="0"/>
    <x v="0"/>
  </r>
  <r>
    <x v="28"/>
    <x v="51"/>
    <x v="3"/>
    <n v="106.65"/>
    <n v="108.5"/>
    <n v="106.15"/>
    <n v="106.35"/>
    <n v="107.37800733994835"/>
    <n v="743057"/>
    <n v="4523"/>
    <n v="79787980"/>
    <n v="233065"/>
    <n v="31.37"/>
    <n v="2.35"/>
    <n v="-0.3"/>
    <x v="1"/>
    <x v="0"/>
  </r>
  <r>
    <x v="28"/>
    <x v="52"/>
    <x v="3"/>
    <n v="105.95"/>
    <n v="106.55"/>
    <n v="104.85"/>
    <n v="106.25"/>
    <n v="105.85577422042203"/>
    <n v="713014"/>
    <n v="5305"/>
    <n v="75476649"/>
    <n v="315115"/>
    <n v="44.19"/>
    <n v="1.7"/>
    <n v="0.3"/>
    <x v="0"/>
    <x v="0"/>
  </r>
  <r>
    <x v="28"/>
    <x v="53"/>
    <x v="3"/>
    <n v="105.5"/>
    <n v="106.25"/>
    <n v="105.15"/>
    <n v="105.95"/>
    <n v="105.82193179711899"/>
    <n v="285941"/>
    <n v="1948"/>
    <n v="30258829"/>
    <n v="125056"/>
    <n v="43.73"/>
    <n v="1.1000000000000001"/>
    <n v="0.45"/>
    <x v="0"/>
    <x v="0"/>
  </r>
  <r>
    <x v="28"/>
    <x v="54"/>
    <x v="3"/>
    <n v="104.85"/>
    <n v="106.6"/>
    <n v="104.85"/>
    <n v="105.15"/>
    <n v="105.76607888553268"/>
    <n v="536651"/>
    <n v="2824"/>
    <n v="56759472"/>
    <n v="209293"/>
    <n v="39"/>
    <n v="1.75"/>
    <n v="0.3"/>
    <x v="0"/>
    <x v="0"/>
  </r>
  <r>
    <x v="28"/>
    <x v="55"/>
    <x v="3"/>
    <n v="102"/>
    <n v="104.3"/>
    <n v="102"/>
    <n v="103.9"/>
    <n v="103.39838519591348"/>
    <n v="1126824"/>
    <n v="6610"/>
    <n v="116511782"/>
    <n v="557775"/>
    <n v="49.5"/>
    <n v="2.2999999999999998"/>
    <n v="1.9"/>
    <x v="0"/>
    <x v="0"/>
  </r>
  <r>
    <x v="28"/>
    <x v="56"/>
    <x v="4"/>
    <n v="101"/>
    <n v="104.2"/>
    <n v="100.9"/>
    <n v="103.1"/>
    <n v="102.76307660530445"/>
    <n v="861768"/>
    <n v="4053"/>
    <n v="88557931"/>
    <n v="310628"/>
    <n v="36.049999999999997"/>
    <n v="3.3"/>
    <n v="2.1"/>
    <x v="0"/>
    <x v="0"/>
  </r>
  <r>
    <x v="28"/>
    <x v="57"/>
    <x v="4"/>
    <n v="105.25"/>
    <n v="105.55"/>
    <n v="102.55"/>
    <n v="102.95"/>
    <n v="103.86653880300638"/>
    <n v="737765"/>
    <n v="3769"/>
    <n v="76629097"/>
    <n v="270466"/>
    <n v="36.659999999999997"/>
    <n v="3"/>
    <n v="-2.2999999999999998"/>
    <x v="1"/>
    <x v="0"/>
  </r>
  <r>
    <x v="28"/>
    <x v="58"/>
    <x v="4"/>
    <n v="105.9"/>
    <n v="106.5"/>
    <n v="104.95"/>
    <n v="105.4"/>
    <n v="105.70078746298866"/>
    <n v="1025699"/>
    <n v="5745"/>
    <n v="108417192"/>
    <n v="494469"/>
    <n v="48.21"/>
    <n v="1.55"/>
    <n v="-0.5"/>
    <x v="1"/>
    <x v="0"/>
  </r>
  <r>
    <x v="28"/>
    <x v="59"/>
    <x v="4"/>
    <n v="107.15"/>
    <n v="108.45"/>
    <n v="105.65"/>
    <n v="105.9"/>
    <n v="106.78307480885091"/>
    <n v="947428"/>
    <n v="6539"/>
    <n v="101169275"/>
    <n v="395360"/>
    <n v="41.73"/>
    <n v="2.8"/>
    <n v="-1.25"/>
    <x v="1"/>
    <x v="0"/>
  </r>
  <r>
    <x v="28"/>
    <x v="60"/>
    <x v="4"/>
    <n v="106.35"/>
    <n v="106.95"/>
    <n v="104.85"/>
    <n v="106.8"/>
    <n v="105.88615481626"/>
    <n v="691439"/>
    <n v="3576"/>
    <n v="73213817"/>
    <n v="270566"/>
    <n v="39.130000000000003"/>
    <n v="2.1"/>
    <n v="0.45"/>
    <x v="0"/>
    <x v="0"/>
  </r>
  <r>
    <x v="28"/>
    <x v="61"/>
    <x v="0"/>
    <n v="105.05"/>
    <n v="107.4"/>
    <n v="105.05"/>
    <n v="106.55"/>
    <n v="106.41369835490501"/>
    <n v="1473228"/>
    <n v="8675"/>
    <n v="156771640"/>
    <n v="858490"/>
    <n v="58.27"/>
    <n v="2.35"/>
    <n v="1.5"/>
    <x v="0"/>
    <x v="0"/>
  </r>
  <r>
    <x v="28"/>
    <x v="62"/>
    <x v="0"/>
    <n v="110.6"/>
    <n v="110.65"/>
    <n v="107.7"/>
    <n v="108.05"/>
    <n v="109.23179869863948"/>
    <n v="549425"/>
    <n v="3316"/>
    <n v="60014681"/>
    <n v="202524"/>
    <n v="36.86"/>
    <n v="2.95"/>
    <n v="-2.5499999999999998"/>
    <x v="1"/>
    <x v="0"/>
  </r>
  <r>
    <x v="28"/>
    <x v="63"/>
    <x v="0"/>
    <n v="112.05"/>
    <n v="112.05"/>
    <n v="109.75"/>
    <n v="110.3"/>
    <n v="110.73331380205045"/>
    <n v="593919"/>
    <n v="3234"/>
    <n v="65766619"/>
    <n v="299597"/>
    <n v="50.44"/>
    <n v="2.2999999999999998"/>
    <n v="-1.75"/>
    <x v="1"/>
    <x v="0"/>
  </r>
  <r>
    <x v="28"/>
    <x v="64"/>
    <x v="0"/>
    <n v="112.75"/>
    <n v="112.8"/>
    <n v="111.2"/>
    <n v="111.7"/>
    <n v="111.72534756709986"/>
    <n v="718854"/>
    <n v="3834"/>
    <n v="80314213"/>
    <n v="280850"/>
    <n v="39.07"/>
    <n v="1.6"/>
    <n v="-1.05"/>
    <x v="1"/>
    <x v="0"/>
  </r>
  <r>
    <x v="28"/>
    <x v="65"/>
    <x v="0"/>
    <n v="111.2"/>
    <n v="112.85"/>
    <n v="110.85"/>
    <n v="112.15"/>
    <n v="112.04653137761146"/>
    <n v="996188"/>
    <n v="5276"/>
    <n v="111619410"/>
    <n v="369287"/>
    <n v="37.07"/>
    <n v="2"/>
    <n v="0.95"/>
    <x v="0"/>
    <x v="0"/>
  </r>
  <r>
    <x v="28"/>
    <x v="66"/>
    <x v="1"/>
    <n v="109.25"/>
    <n v="111.85"/>
    <n v="108.35"/>
    <n v="110.15"/>
    <n v="110.28208552213559"/>
    <n v="2105794"/>
    <n v="6272"/>
    <n v="232231354"/>
    <n v="491239"/>
    <n v="23.33"/>
    <n v="3.5"/>
    <n v="0.9"/>
    <x v="0"/>
    <x v="0"/>
  </r>
  <r>
    <x v="28"/>
    <x v="67"/>
    <x v="1"/>
    <n v="110.4"/>
    <n v="110.4"/>
    <n v="108.45"/>
    <n v="109"/>
    <n v="109.12581629151705"/>
    <n v="740238"/>
    <n v="3608"/>
    <n v="80779076"/>
    <n v="206458"/>
    <n v="27.89"/>
    <n v="1.95"/>
    <n v="-1.4"/>
    <x v="1"/>
    <x v="0"/>
  </r>
  <r>
    <x v="28"/>
    <x v="68"/>
    <x v="1"/>
    <n v="109.95"/>
    <n v="111.2"/>
    <n v="108.65"/>
    <n v="109.45"/>
    <n v="110.02465001950456"/>
    <n v="1225354"/>
    <n v="5443"/>
    <n v="134819145"/>
    <n v="473688"/>
    <n v="38.659999999999997"/>
    <n v="2.5499999999999998"/>
    <n v="-0.5"/>
    <x v="1"/>
    <x v="0"/>
  </r>
  <r>
    <x v="28"/>
    <x v="69"/>
    <x v="1"/>
    <n v="109.4"/>
    <n v="110"/>
    <n v="108"/>
    <n v="109.4"/>
    <n v="108.91856172300274"/>
    <n v="1310735"/>
    <n v="6325"/>
    <n v="142763371"/>
    <n v="382067"/>
    <n v="29.15"/>
    <n v="2"/>
    <n v="0"/>
    <x v="1"/>
    <x v="0"/>
  </r>
  <r>
    <x v="28"/>
    <x v="70"/>
    <x v="1"/>
    <n v="107"/>
    <n v="109.2"/>
    <n v="106"/>
    <n v="108.45"/>
    <n v="108.17213361702554"/>
    <n v="1599856"/>
    <n v="8017"/>
    <n v="173059837"/>
    <n v="620252"/>
    <n v="38.770000000000003"/>
    <n v="3.2"/>
    <n v="1.45"/>
    <x v="0"/>
    <x v="0"/>
  </r>
  <r>
    <x v="28"/>
    <x v="71"/>
    <x v="2"/>
    <n v="102.6"/>
    <n v="106.25"/>
    <n v="101.15"/>
    <n v="105.8"/>
    <n v="104.78173277248686"/>
    <n v="1415004"/>
    <n v="5148"/>
    <n v="148266571"/>
    <n v="538254"/>
    <n v="38.04"/>
    <n v="5.0999999999999996"/>
    <n v="3.2"/>
    <x v="0"/>
    <x v="0"/>
  </r>
  <r>
    <x v="28"/>
    <x v="72"/>
    <x v="2"/>
    <n v="102.65"/>
    <n v="103.15"/>
    <n v="101.5"/>
    <n v="102.3"/>
    <n v="102.30668916186885"/>
    <n v="558934"/>
    <n v="3261"/>
    <n v="57182687"/>
    <n v="249306"/>
    <n v="44.6"/>
    <n v="1.65"/>
    <n v="-0.35"/>
    <x v="1"/>
    <x v="0"/>
  </r>
  <r>
    <x v="28"/>
    <x v="73"/>
    <x v="2"/>
    <n v="102.3"/>
    <n v="102.6"/>
    <n v="101.65"/>
    <n v="102.25"/>
    <n v="102.16983242551341"/>
    <n v="767957"/>
    <n v="5571"/>
    <n v="78462038"/>
    <n v="535926"/>
    <n v="69.790000000000006"/>
    <n v="0.95"/>
    <n v="-0.05"/>
    <x v="1"/>
    <x v="0"/>
  </r>
  <r>
    <x v="28"/>
    <x v="74"/>
    <x v="2"/>
    <n v="101.1"/>
    <n v="102.65"/>
    <n v="100.15"/>
    <n v="102.05"/>
    <n v="101.59044087476337"/>
    <n v="655583"/>
    <n v="2869"/>
    <n v="66600966"/>
    <n v="285015"/>
    <n v="43.48"/>
    <n v="2.5"/>
    <n v="0.95"/>
    <x v="0"/>
    <x v="0"/>
  </r>
  <r>
    <x v="28"/>
    <x v="75"/>
    <x v="2"/>
    <n v="100.6"/>
    <n v="101.45"/>
    <n v="100.2"/>
    <n v="100.95"/>
    <n v="100.86039351087332"/>
    <n v="759979"/>
    <n v="6147"/>
    <n v="76651781"/>
    <n v="404136"/>
    <n v="53.18"/>
    <n v="1.25"/>
    <n v="0.35"/>
    <x v="0"/>
    <x v="0"/>
  </r>
  <r>
    <x v="28"/>
    <x v="76"/>
    <x v="3"/>
    <n v="100.7"/>
    <n v="100.8"/>
    <n v="99.5"/>
    <n v="100.4"/>
    <n v="100.22997982174323"/>
    <n v="860332"/>
    <n v="5891"/>
    <n v="86231059"/>
    <n v="358828"/>
    <n v="41.71"/>
    <n v="1.3"/>
    <n v="-0.3"/>
    <x v="1"/>
    <x v="0"/>
  </r>
  <r>
    <x v="28"/>
    <x v="77"/>
    <x v="3"/>
    <n v="101.6"/>
    <n v="102.25"/>
    <n v="99.35"/>
    <n v="100.4"/>
    <n v="100.77792013062333"/>
    <n v="494858"/>
    <n v="3091"/>
    <n v="49870760"/>
    <n v="213106"/>
    <n v="43.06"/>
    <n v="2.9"/>
    <n v="-1.2"/>
    <x v="1"/>
    <x v="0"/>
  </r>
  <r>
    <x v="28"/>
    <x v="78"/>
    <x v="3"/>
    <n v="100.55"/>
    <n v="102.1"/>
    <n v="99.95"/>
    <n v="101.85"/>
    <n v="101.39884575872885"/>
    <n v="1388098"/>
    <n v="7867"/>
    <n v="140751535"/>
    <n v="770897"/>
    <n v="55.54"/>
    <n v="2.15"/>
    <n v="1.3"/>
    <x v="0"/>
    <x v="0"/>
  </r>
  <r>
    <x v="28"/>
    <x v="79"/>
    <x v="3"/>
    <n v="101.8"/>
    <n v="102.25"/>
    <n v="100.25"/>
    <n v="100.55"/>
    <n v="101.10882326439317"/>
    <n v="754664"/>
    <n v="3869"/>
    <n v="76303189"/>
    <n v="299060"/>
    <n v="39.630000000000003"/>
    <n v="2"/>
    <n v="-1.25"/>
    <x v="1"/>
    <x v="0"/>
  </r>
  <r>
    <x v="28"/>
    <x v="80"/>
    <x v="3"/>
    <n v="99.15"/>
    <n v="102.95"/>
    <n v="98.95"/>
    <n v="100.85"/>
    <n v="101.12956137058715"/>
    <n v="1252310"/>
    <n v="6090"/>
    <n v="126645561"/>
    <n v="476552"/>
    <n v="38.049999999999997"/>
    <n v="4"/>
    <n v="1.7"/>
    <x v="0"/>
    <x v="0"/>
  </r>
  <r>
    <x v="28"/>
    <x v="81"/>
    <x v="4"/>
    <n v="98.65"/>
    <n v="99.55"/>
    <n v="98.55"/>
    <n v="98.9"/>
    <n v="99.090858300680864"/>
    <n v="671210"/>
    <n v="3003"/>
    <n v="66510775"/>
    <n v="272677"/>
    <n v="40.619999999999997"/>
    <n v="1"/>
    <n v="0.25"/>
    <x v="0"/>
    <x v="0"/>
  </r>
  <r>
    <x v="28"/>
    <x v="82"/>
    <x v="4"/>
    <n v="98.25"/>
    <n v="98.5"/>
    <n v="97.75"/>
    <n v="98.3"/>
    <n v="98.155051096180074"/>
    <n v="1449032"/>
    <n v="5686"/>
    <n v="142229810"/>
    <n v="676513"/>
    <n v="46.69"/>
    <n v="0.75"/>
    <n v="0.05"/>
    <x v="0"/>
    <x v="0"/>
  </r>
  <r>
    <x v="28"/>
    <x v="83"/>
    <x v="4"/>
    <n v="98.55"/>
    <n v="98.55"/>
    <n v="97.15"/>
    <n v="97.9"/>
    <n v="97.868801923325748"/>
    <n v="664682"/>
    <n v="3081"/>
    <n v="65051631"/>
    <n v="282383"/>
    <n v="42.48"/>
    <n v="1.4"/>
    <n v="-0.65"/>
    <x v="1"/>
    <x v="0"/>
  </r>
  <r>
    <x v="28"/>
    <x v="84"/>
    <x v="4"/>
    <n v="95.7"/>
    <n v="98.35"/>
    <n v="95.5"/>
    <n v="97.65"/>
    <n v="97.399851022722359"/>
    <n v="1804302"/>
    <n v="9192"/>
    <n v="175738746"/>
    <n v="950803"/>
    <n v="52.7"/>
    <n v="2.85"/>
    <n v="1.95"/>
    <x v="0"/>
    <x v="0"/>
  </r>
  <r>
    <x v="28"/>
    <x v="85"/>
    <x v="4"/>
    <n v="95.35"/>
    <n v="96"/>
    <n v="94.5"/>
    <n v="95.8"/>
    <n v="95.190363470504366"/>
    <n v="1028254"/>
    <n v="4777"/>
    <n v="97879872"/>
    <n v="523562"/>
    <n v="50.92"/>
    <n v="1.5"/>
    <n v="0.45"/>
    <x v="0"/>
    <x v="0"/>
  </r>
  <r>
    <x v="28"/>
    <x v="86"/>
    <x v="0"/>
    <n v="90.1"/>
    <n v="92.4"/>
    <n v="89.45"/>
    <n v="91.95"/>
    <n v="91.134155062967835"/>
    <n v="1106041"/>
    <n v="5736"/>
    <n v="100798112"/>
    <n v="484783"/>
    <n v="43.83"/>
    <n v="2.95"/>
    <n v="1.85"/>
    <x v="0"/>
    <x v="0"/>
  </r>
  <r>
    <x v="28"/>
    <x v="87"/>
    <x v="0"/>
    <n v="95.8"/>
    <n v="95.8"/>
    <n v="90.85"/>
    <n v="91.35"/>
    <n v="92.93977603141677"/>
    <n v="3609792"/>
    <n v="17895"/>
    <n v="335493260"/>
    <n v="1339774"/>
    <n v="37.11"/>
    <n v="4.95"/>
    <n v="-4.45"/>
    <x v="1"/>
    <x v="0"/>
  </r>
  <r>
    <x v="28"/>
    <x v="88"/>
    <x v="0"/>
    <n v="93.1"/>
    <n v="96.9"/>
    <n v="92.75"/>
    <n v="94.25"/>
    <n v="95.080595870457685"/>
    <n v="5026126"/>
    <n v="17412"/>
    <n v="477887055"/>
    <n v="1833832"/>
    <n v="36.49"/>
    <n v="4.1500000000000004"/>
    <n v="1.1499999999999999"/>
    <x v="0"/>
    <x v="0"/>
  </r>
  <r>
    <x v="28"/>
    <x v="89"/>
    <x v="0"/>
    <n v="99.65"/>
    <n v="100.2"/>
    <n v="94.1"/>
    <n v="94.55"/>
    <n v="96.375203750174336"/>
    <n v="1878526"/>
    <n v="12258"/>
    <n v="181043326"/>
    <n v="848042"/>
    <n v="45.14"/>
    <n v="6.1"/>
    <n v="-5.0999999999999996"/>
    <x v="1"/>
    <x v="0"/>
  </r>
  <r>
    <x v="28"/>
    <x v="90"/>
    <x v="0"/>
    <n v="99.25"/>
    <n v="100.45"/>
    <n v="99.2"/>
    <n v="99.4"/>
    <n v="99.653946185374991"/>
    <n v="559439"/>
    <n v="5509"/>
    <n v="55750304"/>
    <n v="257702"/>
    <n v="46.06"/>
    <n v="1.25"/>
    <n v="0.15"/>
    <x v="0"/>
    <x v="0"/>
  </r>
  <r>
    <x v="28"/>
    <x v="91"/>
    <x v="1"/>
    <n v="100.1"/>
    <n v="101.6"/>
    <n v="99.15"/>
    <n v="99.75"/>
    <n v="100.53337480333812"/>
    <n v="467808"/>
    <n v="2210"/>
    <n v="47030317"/>
    <n v="241116"/>
    <n v="51.54"/>
    <n v="2.4500000000000002"/>
    <n v="-0.35"/>
    <x v="1"/>
    <x v="0"/>
  </r>
  <r>
    <x v="28"/>
    <x v="92"/>
    <x v="2"/>
    <n v="102.35"/>
    <n v="102.35"/>
    <n v="99.8"/>
    <n v="100.18"/>
    <n v="100.97849755250276"/>
    <n v="759960"/>
    <n v="4361"/>
    <n v="76739619"/>
    <n v="278565"/>
    <n v="36.659999999999997"/>
    <n v="2.5499999999999998"/>
    <n v="-2.17"/>
    <x v="1"/>
    <x v="0"/>
  </r>
  <r>
    <x v="28"/>
    <x v="93"/>
    <x v="2"/>
    <n v="103.01"/>
    <n v="104.94"/>
    <n v="102.18"/>
    <n v="102.59"/>
    <n v="103.40245739808256"/>
    <n v="1757550"/>
    <n v="10115"/>
    <n v="181734989"/>
    <n v="638050"/>
    <n v="36.299999999999997"/>
    <n v="2.76"/>
    <n v="-0.42"/>
    <x v="1"/>
    <x v="0"/>
  </r>
  <r>
    <x v="28"/>
    <x v="94"/>
    <x v="2"/>
    <n v="98.81"/>
    <n v="102.94"/>
    <n v="98.81"/>
    <n v="102.18"/>
    <n v="101.45583321844171"/>
    <n v="681802"/>
    <n v="4446"/>
    <n v="69172790"/>
    <n v="289206"/>
    <n v="42.42"/>
    <n v="4.13"/>
    <n v="3.37"/>
    <x v="0"/>
    <x v="0"/>
  </r>
  <r>
    <x v="28"/>
    <x v="95"/>
    <x v="3"/>
    <n v="103"/>
    <n v="103.22"/>
    <n v="98.54"/>
    <n v="99.23"/>
    <n v="100.03127330124343"/>
    <n v="1009871"/>
    <n v="5335"/>
    <n v="101018682"/>
    <n v="311097"/>
    <n v="30.81"/>
    <n v="4.68"/>
    <n v="-3.77"/>
    <x v="1"/>
    <x v="0"/>
  </r>
  <r>
    <x v="28"/>
    <x v="96"/>
    <x v="3"/>
    <n v="102.41"/>
    <n v="103.94"/>
    <n v="102.41"/>
    <n v="102.67"/>
    <n v="103.05792732701894"/>
    <n v="422633"/>
    <n v="2957"/>
    <n v="43555681"/>
    <n v="165364"/>
    <n v="39.130000000000003"/>
    <n v="1.53"/>
    <n v="0.26"/>
    <x v="0"/>
    <x v="0"/>
  </r>
  <r>
    <x v="28"/>
    <x v="97"/>
    <x v="3"/>
    <n v="104.74"/>
    <n v="104.74"/>
    <n v="101.47"/>
    <n v="102.95"/>
    <n v="102.65320494847961"/>
    <n v="1205542"/>
    <n v="5503"/>
    <n v="123752750"/>
    <n v="388482"/>
    <n v="32.22"/>
    <n v="3.27"/>
    <n v="-1.79"/>
    <x v="1"/>
    <x v="0"/>
  </r>
  <r>
    <x v="28"/>
    <x v="98"/>
    <x v="3"/>
    <n v="102.58"/>
    <n v="104.75"/>
    <n v="102.58"/>
    <n v="103.36"/>
    <n v="103.86842586667292"/>
    <n v="1492345"/>
    <n v="7629"/>
    <n v="155007526"/>
    <n v="486902"/>
    <n v="32.630000000000003"/>
    <n v="2.17"/>
    <n v="0.78"/>
    <x v="0"/>
    <x v="0"/>
  </r>
  <r>
    <x v="28"/>
    <x v="99"/>
    <x v="3"/>
    <n v="100.05"/>
    <n v="102.88"/>
    <n v="99.97"/>
    <n v="102.25"/>
    <n v="101.75720727003869"/>
    <n v="2337154"/>
    <n v="12487"/>
    <n v="237822264"/>
    <n v="1085794"/>
    <n v="46.46"/>
    <n v="2.91"/>
    <n v="2.2000000000000002"/>
    <x v="0"/>
    <x v="0"/>
  </r>
  <r>
    <x v="28"/>
    <x v="100"/>
    <x v="4"/>
    <n v="98.69"/>
    <n v="100.05"/>
    <n v="98.4"/>
    <n v="99.51"/>
    <n v="99.33872422635784"/>
    <n v="1876869"/>
    <n v="8953"/>
    <n v="186445772"/>
    <n v="765513"/>
    <n v="40.79"/>
    <n v="1.65"/>
    <n v="0.82"/>
    <x v="0"/>
    <x v="0"/>
  </r>
  <r>
    <x v="28"/>
    <x v="101"/>
    <x v="4"/>
    <n v="96.64"/>
    <n v="99.1"/>
    <n v="96.45"/>
    <n v="98.83"/>
    <n v="98.35804620152291"/>
    <n v="801229"/>
    <n v="4550"/>
    <n v="78807319"/>
    <n v="247153"/>
    <n v="30.85"/>
    <n v="2.65"/>
    <n v="2.19"/>
    <x v="0"/>
    <x v="0"/>
  </r>
  <r>
    <x v="28"/>
    <x v="102"/>
    <x v="4"/>
    <n v="98.16"/>
    <n v="98.24"/>
    <n v="96.16"/>
    <n v="96.57"/>
    <n v="96.799575486488735"/>
    <n v="746266"/>
    <n v="4415"/>
    <n v="72238232"/>
    <n v="261874"/>
    <n v="35.090000000000003"/>
    <n v="2.08"/>
    <n v="-1.59"/>
    <x v="1"/>
    <x v="0"/>
  </r>
  <r>
    <x v="28"/>
    <x v="103"/>
    <x v="0"/>
    <n v="97.12"/>
    <n v="97.44"/>
    <n v="95.9"/>
    <n v="96.02"/>
    <n v="96.332470492446731"/>
    <n v="685333"/>
    <n v="3304"/>
    <n v="66019821"/>
    <n v="323713"/>
    <n v="47.23"/>
    <n v="1.54"/>
    <n v="-1.1000000000000001"/>
    <x v="1"/>
    <x v="0"/>
  </r>
  <r>
    <x v="28"/>
    <x v="104"/>
    <x v="0"/>
    <n v="96.24"/>
    <n v="97.04"/>
    <n v="94.57"/>
    <n v="95.72"/>
    <n v="95.799133064648103"/>
    <n v="916562"/>
    <n v="6115"/>
    <n v="87805845"/>
    <n v="401732"/>
    <n v="43.83"/>
    <n v="2.4700000000000002"/>
    <n v="-0.52"/>
    <x v="1"/>
    <x v="0"/>
  </r>
  <r>
    <x v="28"/>
    <x v="105"/>
    <x v="0"/>
    <n v="96.08"/>
    <n v="97.59"/>
    <n v="94.92"/>
    <n v="96.92"/>
    <n v="96.091332874821589"/>
    <n v="1276594"/>
    <n v="6792"/>
    <n v="122669619"/>
    <n v="647487"/>
    <n v="50.72"/>
    <n v="2.67"/>
    <n v="0.84"/>
    <x v="0"/>
    <x v="0"/>
  </r>
  <r>
    <x v="28"/>
    <x v="106"/>
    <x v="0"/>
    <n v="92.99"/>
    <n v="95.33"/>
    <n v="90.52"/>
    <n v="94.92"/>
    <n v="94.062554533186784"/>
    <n v="1094517"/>
    <n v="7269"/>
    <n v="102953065"/>
    <n v="470169"/>
    <n v="42.96"/>
    <n v="4.8099999999999996"/>
    <n v="1.93"/>
    <x v="0"/>
    <x v="0"/>
  </r>
  <r>
    <x v="28"/>
    <x v="107"/>
    <x v="1"/>
    <n v="99.01"/>
    <n v="99.5"/>
    <n v="96.05"/>
    <n v="96.59"/>
    <n v="97.507810509680198"/>
    <n v="694769"/>
    <n v="4915"/>
    <n v="67745404"/>
    <n v="182501"/>
    <n v="26.27"/>
    <n v="3.45"/>
    <n v="-2.42"/>
    <x v="1"/>
    <x v="0"/>
  </r>
  <r>
    <x v="28"/>
    <x v="108"/>
    <x v="1"/>
    <n v="96.65"/>
    <n v="99.88"/>
    <n v="96.35"/>
    <n v="98.97"/>
    <n v="98.34259229444325"/>
    <n v="1521733"/>
    <n v="8624"/>
    <n v="149651168"/>
    <n v="682221"/>
    <n v="44.83"/>
    <n v="3.53"/>
    <n v="2.3199999999999998"/>
    <x v="0"/>
    <x v="0"/>
  </r>
  <r>
    <x v="28"/>
    <x v="109"/>
    <x v="1"/>
    <n v="96.52"/>
    <n v="97.56"/>
    <n v="94.92"/>
    <n v="97.34"/>
    <n v="96.58278328852191"/>
    <n v="350729"/>
    <n v="2601"/>
    <n v="33874383"/>
    <n v="95144"/>
    <n v="27.13"/>
    <n v="2.64"/>
    <n v="0.82"/>
    <x v="0"/>
    <x v="0"/>
  </r>
  <r>
    <x v="28"/>
    <x v="110"/>
    <x v="1"/>
    <n v="94.88"/>
    <n v="97.2"/>
    <n v="94.88"/>
    <n v="96.23"/>
    <n v="96.268105769240591"/>
    <n v="979453"/>
    <n v="7686"/>
    <n v="94290085"/>
    <n v="516943"/>
    <n v="52.78"/>
    <n v="2.3199999999999998"/>
    <n v="1.35"/>
    <x v="0"/>
    <x v="0"/>
  </r>
  <r>
    <x v="28"/>
    <x v="111"/>
    <x v="2"/>
    <n v="96.45"/>
    <n v="97.96"/>
    <n v="95.55"/>
    <n v="96.13"/>
    <n v="96.808763805511717"/>
    <n v="772427"/>
    <n v="3966"/>
    <n v="74777703"/>
    <n v="355585"/>
    <n v="46.03"/>
    <n v="2.41"/>
    <n v="-0.32"/>
    <x v="1"/>
    <x v="0"/>
  </r>
  <r>
    <x v="28"/>
    <x v="112"/>
    <x v="2"/>
    <n v="92.79"/>
    <n v="96.75"/>
    <n v="92.25"/>
    <n v="96.39"/>
    <n v="95.246192455051414"/>
    <n v="851139"/>
    <n v="5876"/>
    <n v="81067749"/>
    <n v="346087"/>
    <n v="40.659999999999997"/>
    <n v="4.5"/>
    <n v="3.6"/>
    <x v="0"/>
    <x v="0"/>
  </r>
  <r>
    <x v="28"/>
    <x v="113"/>
    <x v="2"/>
    <n v="93.81"/>
    <n v="94.71"/>
    <n v="92.71"/>
    <n v="92.85"/>
    <n v="93.725893793652986"/>
    <n v="737922"/>
    <n v="4300"/>
    <n v="69162399"/>
    <n v="245916"/>
    <n v="33.33"/>
    <n v="2"/>
    <n v="-0.96"/>
    <x v="1"/>
    <x v="0"/>
  </r>
  <r>
    <x v="28"/>
    <x v="114"/>
    <x v="2"/>
    <n v="96.79"/>
    <n v="96.79"/>
    <n v="93.5"/>
    <n v="93.74"/>
    <n v="94.882127580721374"/>
    <n v="1559593"/>
    <n v="9681"/>
    <n v="147977502"/>
    <n v="594061"/>
    <n v="38.090000000000003"/>
    <n v="3.29"/>
    <n v="-3.05"/>
    <x v="1"/>
    <x v="0"/>
  </r>
  <r>
    <x v="28"/>
    <x v="115"/>
    <x v="2"/>
    <n v="94.44"/>
    <n v="96.26"/>
    <n v="93.51"/>
    <n v="95.95"/>
    <n v="95.472024921001719"/>
    <n v="892741"/>
    <n v="6598"/>
    <n v="85231791"/>
    <n v="458880"/>
    <n v="51.4"/>
    <n v="2.75"/>
    <n v="1.51"/>
    <x v="0"/>
    <x v="0"/>
  </r>
  <r>
    <x v="28"/>
    <x v="116"/>
    <x v="3"/>
    <n v="91.46"/>
    <n v="93.4"/>
    <n v="91.02"/>
    <n v="93.1"/>
    <n v="92.534716805425106"/>
    <n v="1507656"/>
    <n v="7944"/>
    <n v="139510521"/>
    <n v="854820"/>
    <n v="56.7"/>
    <n v="2.38"/>
    <n v="1.64"/>
    <x v="0"/>
    <x v="0"/>
  </r>
  <r>
    <x v="28"/>
    <x v="117"/>
    <x v="3"/>
    <n v="91.22"/>
    <n v="92.82"/>
    <n v="90.94"/>
    <n v="91.34"/>
    <n v="91.575188201065885"/>
    <n v="406613"/>
    <n v="2991"/>
    <n v="37235662"/>
    <n v="123712"/>
    <n v="30.42"/>
    <n v="1.88"/>
    <n v="0.12"/>
    <x v="0"/>
    <x v="0"/>
  </r>
  <r>
    <x v="28"/>
    <x v="118"/>
    <x v="3"/>
    <n v="89.4"/>
    <n v="91.3"/>
    <n v="89.11"/>
    <n v="91"/>
    <n v="90.599384247215326"/>
    <n v="1190088"/>
    <n v="7653"/>
    <n v="107821240"/>
    <n v="599110"/>
    <n v="50.34"/>
    <n v="2.19"/>
    <n v="1.6"/>
    <x v="0"/>
    <x v="0"/>
  </r>
  <r>
    <x v="28"/>
    <x v="119"/>
    <x v="3"/>
    <n v="88"/>
    <n v="89.5"/>
    <n v="87.7"/>
    <n v="88.95"/>
    <n v="88.664071902745093"/>
    <n v="502679"/>
    <n v="3052"/>
    <n v="44569567"/>
    <n v="212620"/>
    <n v="42.3"/>
    <n v="1.8"/>
    <n v="0.95"/>
    <x v="0"/>
    <x v="0"/>
  </r>
  <r>
    <x v="28"/>
    <x v="120"/>
    <x v="3"/>
    <n v="87.22"/>
    <n v="87.75"/>
    <n v="86.63"/>
    <n v="87.46"/>
    <n v="87.232903001437734"/>
    <n v="471574"/>
    <n v="3159"/>
    <n v="41136769"/>
    <n v="188019"/>
    <n v="39.869999999999997"/>
    <n v="1.1200000000000001"/>
    <n v="0.24"/>
    <x v="0"/>
    <x v="0"/>
  </r>
  <r>
    <x v="28"/>
    <x v="121"/>
    <x v="4"/>
    <n v="87.95"/>
    <n v="87.95"/>
    <n v="86.3"/>
    <n v="87.19"/>
    <n v="87.353614698060326"/>
    <n v="1045689"/>
    <n v="5614"/>
    <n v="91344714"/>
    <n v="523837"/>
    <n v="50.09"/>
    <n v="1.65"/>
    <n v="-0.76"/>
    <x v="1"/>
    <x v="0"/>
  </r>
  <r>
    <x v="28"/>
    <x v="122"/>
    <x v="4"/>
    <n v="88.5"/>
    <n v="89"/>
    <n v="85.75"/>
    <n v="86.9"/>
    <n v="87.044127635657276"/>
    <n v="546211"/>
    <n v="3628"/>
    <n v="47544460"/>
    <n v="283027"/>
    <n v="51.82"/>
    <n v="3.25"/>
    <n v="-1.6"/>
    <x v="1"/>
    <x v="0"/>
  </r>
  <r>
    <x v="28"/>
    <x v="123"/>
    <x v="4"/>
    <n v="88.27"/>
    <n v="88.89"/>
    <n v="86.82"/>
    <n v="88.07"/>
    <n v="87.926536495629421"/>
    <n v="647968"/>
    <n v="3336"/>
    <n v="56973582"/>
    <n v="358900"/>
    <n v="55.39"/>
    <n v="2.0699999999999998"/>
    <n v="-0.2"/>
    <x v="1"/>
    <x v="0"/>
  </r>
  <r>
    <x v="28"/>
    <x v="124"/>
    <x v="4"/>
    <n v="91.24"/>
    <n v="91.54"/>
    <n v="88.29"/>
    <n v="88.58"/>
    <n v="89.955390006797231"/>
    <n v="623784"/>
    <n v="4103"/>
    <n v="56112733"/>
    <n v="296659"/>
    <n v="47.56"/>
    <n v="3.25"/>
    <n v="-2.66"/>
    <x v="1"/>
    <x v="0"/>
  </r>
  <r>
    <x v="28"/>
    <x v="125"/>
    <x v="0"/>
    <n v="91.18"/>
    <n v="91.73"/>
    <n v="90.51"/>
    <n v="91.13"/>
    <n v="90.980530879886416"/>
    <n v="1456563"/>
    <n v="4252"/>
    <n v="132518875"/>
    <n v="1051517"/>
    <n v="72.19"/>
    <n v="1.22"/>
    <n v="-0.05"/>
    <x v="1"/>
    <x v="0"/>
  </r>
  <r>
    <x v="28"/>
    <x v="126"/>
    <x v="0"/>
    <n v="90.89"/>
    <n v="91.79"/>
    <n v="90.5"/>
    <n v="90.96"/>
    <n v="91.031782304870717"/>
    <n v="1533778"/>
    <n v="7133"/>
    <n v="139622545"/>
    <n v="889021"/>
    <n v="57.96"/>
    <n v="1.29"/>
    <n v="7.0000000000000007E-2"/>
    <x v="0"/>
    <x v="0"/>
  </r>
  <r>
    <x v="28"/>
    <x v="127"/>
    <x v="0"/>
    <n v="87.21"/>
    <n v="90.09"/>
    <n v="87.18"/>
    <n v="89.74"/>
    <n v="89.172314197307273"/>
    <n v="1689588"/>
    <n v="6954"/>
    <n v="150664472"/>
    <n v="762239"/>
    <n v="45.11"/>
    <n v="2.91"/>
    <n v="2.5299999999999998"/>
    <x v="0"/>
    <x v="0"/>
  </r>
  <r>
    <x v="28"/>
    <x v="128"/>
    <x v="0"/>
    <n v="86.99"/>
    <n v="88.54"/>
    <n v="85.5"/>
    <n v="87.11"/>
    <n v="87.348147846749782"/>
    <n v="614420"/>
    <n v="3830"/>
    <n v="53668449"/>
    <n v="154199"/>
    <n v="25.1"/>
    <n v="3.04"/>
    <n v="0.12"/>
    <x v="0"/>
    <x v="0"/>
  </r>
  <r>
    <x v="28"/>
    <x v="129"/>
    <x v="0"/>
    <n v="88.39"/>
    <n v="88.73"/>
    <n v="85.51"/>
    <n v="87.27"/>
    <n v="86.716425540367638"/>
    <n v="2053972"/>
    <n v="7521"/>
    <n v="178113110"/>
    <n v="1334803"/>
    <n v="64.989999999999995"/>
    <n v="3.22"/>
    <n v="-1.1200000000000001"/>
    <x v="1"/>
    <x v="0"/>
  </r>
  <r>
    <x v="28"/>
    <x v="130"/>
    <x v="2"/>
    <n v="91.05"/>
    <n v="91.4"/>
    <n v="87.05"/>
    <n v="87.35"/>
    <n v="88.766718781281909"/>
    <n v="3901017"/>
    <n v="19488"/>
    <n v="346280479"/>
    <n v="2783734"/>
    <n v="71.36"/>
    <n v="4.3499999999999996"/>
    <n v="-3.7"/>
    <x v="1"/>
    <x v="0"/>
  </r>
  <r>
    <x v="28"/>
    <x v="131"/>
    <x v="2"/>
    <n v="93.5"/>
    <n v="93.85"/>
    <n v="91.7"/>
    <n v="92"/>
    <n v="92.228078607604829"/>
    <n v="832235"/>
    <n v="3057"/>
    <n v="76755435"/>
    <n v="598331"/>
    <n v="71.89"/>
    <n v="2.15"/>
    <n v="-1.5"/>
    <x v="1"/>
    <x v="0"/>
  </r>
  <r>
    <x v="28"/>
    <x v="132"/>
    <x v="2"/>
    <n v="94.15"/>
    <n v="94.8"/>
    <n v="92.65"/>
    <n v="93.05"/>
    <n v="93.073965704545316"/>
    <n v="1666110"/>
    <n v="12049"/>
    <n v="155071465"/>
    <n v="1310595"/>
    <n v="78.66"/>
    <n v="2.15"/>
    <n v="-1.1000000000000001"/>
    <x v="1"/>
    <x v="0"/>
  </r>
  <r>
    <x v="28"/>
    <x v="133"/>
    <x v="2"/>
    <n v="93.4"/>
    <n v="94.55"/>
    <n v="92.8"/>
    <n v="94"/>
    <n v="93.820182122480844"/>
    <n v="748068"/>
    <n v="6094"/>
    <n v="70183876"/>
    <n v="371644"/>
    <n v="49.68"/>
    <n v="1.75"/>
    <n v="0.6"/>
    <x v="0"/>
    <x v="0"/>
  </r>
  <r>
    <x v="28"/>
    <x v="134"/>
    <x v="3"/>
    <n v="95.6"/>
    <n v="96.3"/>
    <n v="93.85"/>
    <n v="94.3"/>
    <n v="94.833016748019361"/>
    <n v="736505"/>
    <n v="5262"/>
    <n v="69844991"/>
    <n v="265635"/>
    <n v="36.07"/>
    <n v="2.4500000000000002"/>
    <n v="-1.3"/>
    <x v="1"/>
    <x v="0"/>
  </r>
  <r>
    <x v="28"/>
    <x v="135"/>
    <x v="3"/>
    <n v="92.75"/>
    <n v="96.1"/>
    <n v="92.1"/>
    <n v="95.65"/>
    <n v="94.959016802736372"/>
    <n v="961272"/>
    <n v="3065"/>
    <n v="91281444"/>
    <n v="492800"/>
    <n v="51.27"/>
    <n v="4"/>
    <n v="2.9"/>
    <x v="0"/>
    <x v="0"/>
  </r>
  <r>
    <x v="28"/>
    <x v="136"/>
    <x v="3"/>
    <n v="91.1"/>
    <n v="93.55"/>
    <n v="90.65"/>
    <n v="92.85"/>
    <n v="92.524683354941658"/>
    <n v="621674"/>
    <n v="2809"/>
    <n v="57520190"/>
    <n v="151824"/>
    <n v="24.42"/>
    <n v="2.9"/>
    <n v="1.75"/>
    <x v="0"/>
    <x v="0"/>
  </r>
  <r>
    <x v="28"/>
    <x v="137"/>
    <x v="3"/>
    <n v="93.25"/>
    <n v="93.45"/>
    <n v="91.3"/>
    <n v="91.85"/>
    <n v="91.94896131756343"/>
    <n v="733718"/>
    <n v="5481"/>
    <n v="67464608"/>
    <n v="335866"/>
    <n v="45.78"/>
    <n v="2.15"/>
    <n v="-1.4"/>
    <x v="1"/>
    <x v="0"/>
  </r>
  <r>
    <x v="28"/>
    <x v="138"/>
    <x v="3"/>
    <n v="92.25"/>
    <n v="93.6"/>
    <n v="90.1"/>
    <n v="93.2"/>
    <n v="92.093875355234076"/>
    <n v="1368112"/>
    <n v="8912"/>
    <n v="125994736"/>
    <n v="594195"/>
    <n v="43.43"/>
    <n v="3.5"/>
    <n v="0.95"/>
    <x v="0"/>
    <x v="0"/>
  </r>
  <r>
    <x v="28"/>
    <x v="139"/>
    <x v="4"/>
    <n v="95.25"/>
    <n v="95.6"/>
    <n v="91"/>
    <n v="92.25"/>
    <n v="92.773372981908807"/>
    <n v="1909106"/>
    <n v="12547"/>
    <n v="177114203"/>
    <n v="868376"/>
    <n v="45.49"/>
    <n v="4.5999999999999996"/>
    <n v="-3"/>
    <x v="1"/>
    <x v="0"/>
  </r>
  <r>
    <x v="28"/>
    <x v="140"/>
    <x v="4"/>
    <n v="95.7"/>
    <n v="96.65"/>
    <n v="94.45"/>
    <n v="94.65"/>
    <n v="95.644250173237651"/>
    <n v="1052023"/>
    <n v="5839"/>
    <n v="100619951"/>
    <n v="315921"/>
    <n v="30.03"/>
    <n v="2.2000000000000002"/>
    <n v="-1.05"/>
    <x v="1"/>
    <x v="0"/>
  </r>
  <r>
    <x v="28"/>
    <x v="141"/>
    <x v="4"/>
    <n v="95.35"/>
    <n v="96.3"/>
    <n v="91.85"/>
    <n v="95.7"/>
    <n v="94.333226770916951"/>
    <n v="1695407"/>
    <n v="10670"/>
    <n v="159933213"/>
    <n v="660452"/>
    <n v="38.96"/>
    <n v="4.45"/>
    <n v="0.35"/>
    <x v="0"/>
    <x v="0"/>
  </r>
  <r>
    <x v="28"/>
    <x v="142"/>
    <x v="4"/>
    <n v="98.45"/>
    <n v="98.7"/>
    <n v="95"/>
    <n v="95.25"/>
    <n v="96.054743105814154"/>
    <n v="701787"/>
    <n v="3537"/>
    <n v="67409970"/>
    <n v="257224"/>
    <n v="36.65"/>
    <n v="3.7"/>
    <n v="-3.2"/>
    <x v="1"/>
    <x v="0"/>
  </r>
  <r>
    <x v="28"/>
    <x v="143"/>
    <x v="4"/>
    <n v="99.5"/>
    <n v="99.8"/>
    <n v="97.85"/>
    <n v="98.25"/>
    <n v="98.527463852698475"/>
    <n v="889278"/>
    <n v="2600"/>
    <n v="87618306"/>
    <n v="580424"/>
    <n v="65.27"/>
    <n v="1.95"/>
    <n v="-1.25"/>
    <x v="1"/>
    <x v="0"/>
  </r>
  <r>
    <x v="28"/>
    <x v="144"/>
    <x v="0"/>
    <n v="100"/>
    <n v="100.3"/>
    <n v="98.25"/>
    <n v="99.15"/>
    <n v="99.153047493849002"/>
    <n v="1096163"/>
    <n v="4661"/>
    <n v="108687902"/>
    <n v="600146"/>
    <n v="54.75"/>
    <n v="2.0499999999999998"/>
    <n v="-0.85"/>
    <x v="1"/>
    <x v="0"/>
  </r>
  <r>
    <x v="28"/>
    <x v="145"/>
    <x v="0"/>
    <n v="100.65"/>
    <n v="101"/>
    <n v="99.4"/>
    <n v="99.7"/>
    <n v="99.975112892256618"/>
    <n v="383773"/>
    <n v="2770"/>
    <n v="38367749"/>
    <n v="133939"/>
    <n v="34.9"/>
    <n v="1.6"/>
    <n v="-0.95"/>
    <x v="1"/>
    <x v="0"/>
  </r>
  <r>
    <x v="28"/>
    <x v="146"/>
    <x v="0"/>
    <n v="100.1"/>
    <n v="101.2"/>
    <n v="100.05"/>
    <n v="100.25"/>
    <n v="100.64536898145619"/>
    <n v="1701969"/>
    <n v="9741"/>
    <n v="171295298"/>
    <n v="741951"/>
    <n v="43.59"/>
    <n v="1.1499999999999999"/>
    <n v="0.15"/>
    <x v="0"/>
    <x v="0"/>
  </r>
  <r>
    <x v="28"/>
    <x v="147"/>
    <x v="0"/>
    <n v="99.2"/>
    <n v="100.7"/>
    <n v="98.7"/>
    <n v="99.05"/>
    <n v="99.615435021769798"/>
    <n v="708091"/>
    <n v="3143"/>
    <n v="70536793"/>
    <n v="236539"/>
    <n v="33.409999999999997"/>
    <n v="2"/>
    <n v="-0.15"/>
    <x v="1"/>
    <x v="0"/>
  </r>
  <r>
    <x v="28"/>
    <x v="148"/>
    <x v="0"/>
    <n v="98.35"/>
    <n v="99.35"/>
    <n v="97.4"/>
    <n v="98.3"/>
    <n v="98.080235490477037"/>
    <n v="2523584"/>
    <n v="11973"/>
    <n v="247513713"/>
    <n v="1832915"/>
    <n v="72.63"/>
    <n v="1.95"/>
    <n v="-0.05"/>
    <x v="1"/>
    <x v="0"/>
  </r>
  <r>
    <x v="28"/>
    <x v="149"/>
    <x v="0"/>
    <n v="102"/>
    <n v="102.05"/>
    <n v="97.85"/>
    <n v="99.35"/>
    <n v="100.43016193658094"/>
    <n v="750973"/>
    <n v="4596"/>
    <n v="75420340"/>
    <n v="220872"/>
    <n v="29.41"/>
    <n v="4.2"/>
    <n v="-2.65"/>
    <x v="1"/>
    <x v="0"/>
  </r>
  <r>
    <x v="28"/>
    <x v="150"/>
    <x v="2"/>
    <n v="97"/>
    <n v="101.85"/>
    <n v="96.45"/>
    <n v="101.15"/>
    <n v="99.733446129255569"/>
    <n v="2993016"/>
    <n v="12510"/>
    <n v="298503800"/>
    <n v="1245239"/>
    <n v="41.6"/>
    <n v="5.4"/>
    <n v="4.1500000000000004"/>
    <x v="0"/>
    <x v="0"/>
  </r>
  <r>
    <x v="28"/>
    <x v="151"/>
    <x v="2"/>
    <n v="98.2"/>
    <n v="98.45"/>
    <n v="96"/>
    <n v="96.55"/>
    <n v="97.01257428816686"/>
    <n v="1368825"/>
    <n v="7845"/>
    <n v="132793237"/>
    <n v="558542"/>
    <n v="40.799999999999997"/>
    <n v="2.4500000000000002"/>
    <n v="-1.65"/>
    <x v="1"/>
    <x v="0"/>
  </r>
  <r>
    <x v="28"/>
    <x v="152"/>
    <x v="2"/>
    <n v="100.15"/>
    <n v="100.3"/>
    <n v="97.3"/>
    <n v="97.8"/>
    <n v="98.553755588587762"/>
    <n v="1388544"/>
    <n v="8794"/>
    <n v="136846226"/>
    <n v="494461"/>
    <n v="35.61"/>
    <n v="3"/>
    <n v="-2.35"/>
    <x v="1"/>
    <x v="0"/>
  </r>
  <r>
    <x v="28"/>
    <x v="153"/>
    <x v="2"/>
    <n v="96.6"/>
    <n v="100.15"/>
    <n v="95.75"/>
    <n v="99.8"/>
    <n v="98.320488868706676"/>
    <n v="2565515"/>
    <n v="9689"/>
    <n v="252242689"/>
    <n v="881747"/>
    <n v="34.369999999999997"/>
    <n v="4.4000000000000004"/>
    <n v="3.2"/>
    <x v="0"/>
    <x v="0"/>
  </r>
  <r>
    <x v="28"/>
    <x v="154"/>
    <x v="2"/>
    <n v="97.15"/>
    <n v="97.2"/>
    <n v="94.7"/>
    <n v="95.55"/>
    <n v="96.067621096625871"/>
    <n v="664201"/>
    <n v="4326"/>
    <n v="63808210"/>
    <n v="162231"/>
    <n v="24.42"/>
    <n v="2.5"/>
    <n v="-1.6"/>
    <x v="1"/>
    <x v="0"/>
  </r>
  <r>
    <x v="28"/>
    <x v="155"/>
    <x v="3"/>
    <n v="99.35"/>
    <n v="99.8"/>
    <n v="96.6"/>
    <n v="97.55"/>
    <n v="98.105699528015322"/>
    <n v="1190081"/>
    <n v="5753"/>
    <n v="116753729"/>
    <n v="411932"/>
    <n v="34.61"/>
    <n v="3.2"/>
    <n v="-1.8"/>
    <x v="1"/>
    <x v="0"/>
  </r>
  <r>
    <x v="28"/>
    <x v="156"/>
    <x v="3"/>
    <n v="98.1"/>
    <n v="99.8"/>
    <n v="97.3"/>
    <n v="99.35"/>
    <n v="98.728935201405207"/>
    <n v="842009"/>
    <n v="5416"/>
    <n v="83130652"/>
    <n v="302838"/>
    <n v="35.97"/>
    <n v="2.5"/>
    <n v="1.25"/>
    <x v="0"/>
    <x v="0"/>
  </r>
  <r>
    <x v="28"/>
    <x v="157"/>
    <x v="3"/>
    <n v="100.35"/>
    <n v="100.7"/>
    <n v="96.3"/>
    <n v="98.2"/>
    <n v="97.980982883780442"/>
    <n v="981642"/>
    <n v="3974"/>
    <n v="96182248"/>
    <n v="286430"/>
    <n v="29.18"/>
    <n v="4.4000000000000004"/>
    <n v="-2.15"/>
    <x v="1"/>
    <x v="0"/>
  </r>
  <r>
    <x v="28"/>
    <x v="158"/>
    <x v="3"/>
    <n v="101.5"/>
    <n v="101.85"/>
    <n v="99.5"/>
    <n v="100.3"/>
    <n v="100.564128984196"/>
    <n v="907429"/>
    <n v="5044"/>
    <n v="91254807"/>
    <n v="268534"/>
    <n v="29.59"/>
    <n v="2.35"/>
    <n v="-1.2"/>
    <x v="1"/>
    <x v="0"/>
  </r>
  <r>
    <x v="28"/>
    <x v="159"/>
    <x v="3"/>
    <n v="100.6"/>
    <n v="102.75"/>
    <n v="99.5"/>
    <n v="101.05"/>
    <n v="101.35725402933859"/>
    <n v="1393591"/>
    <n v="6616"/>
    <n v="141250557"/>
    <n v="499438"/>
    <n v="35.840000000000003"/>
    <n v="3.25"/>
    <n v="0.45"/>
    <x v="0"/>
    <x v="0"/>
  </r>
  <r>
    <x v="28"/>
    <x v="160"/>
    <x v="4"/>
    <n v="100.45"/>
    <n v="100.7"/>
    <n v="99.35"/>
    <n v="100.15"/>
    <n v="99.953984010707501"/>
    <n v="555872"/>
    <n v="2567"/>
    <n v="55561621"/>
    <n v="153876"/>
    <n v="27.68"/>
    <n v="1.35"/>
    <n v="-0.3"/>
    <x v="1"/>
    <x v="0"/>
  </r>
  <r>
    <x v="28"/>
    <x v="161"/>
    <x v="4"/>
    <n v="99.4"/>
    <n v="101.9"/>
    <n v="99.4"/>
    <n v="100.2"/>
    <n v="100.88354093458989"/>
    <n v="1431430"/>
    <n v="7584"/>
    <n v="144407727"/>
    <n v="482979"/>
    <n v="33.74"/>
    <n v="2.5"/>
    <n v="0.8"/>
    <x v="0"/>
    <x v="0"/>
  </r>
  <r>
    <x v="28"/>
    <x v="162"/>
    <x v="4"/>
    <n v="99.45"/>
    <n v="99.95"/>
    <n v="97.5"/>
    <n v="98.25"/>
    <n v="98.7915547118794"/>
    <n v="940856"/>
    <n v="6305"/>
    <n v="92948627"/>
    <n v="209291"/>
    <n v="22.24"/>
    <n v="2.4500000000000002"/>
    <n v="-1.2"/>
    <x v="1"/>
    <x v="0"/>
  </r>
  <r>
    <x v="28"/>
    <x v="163"/>
    <x v="4"/>
    <n v="95.4"/>
    <n v="99.1"/>
    <n v="95.4"/>
    <n v="98.6"/>
    <n v="97.527519333791389"/>
    <n v="774292"/>
    <n v="3537"/>
    <n v="75514778"/>
    <n v="189390"/>
    <n v="24.46"/>
    <n v="3.7"/>
    <n v="3.2"/>
    <x v="0"/>
    <x v="0"/>
  </r>
  <r>
    <x v="28"/>
    <x v="164"/>
    <x v="4"/>
    <n v="98.3"/>
    <n v="98.45"/>
    <n v="94.65"/>
    <n v="95.4"/>
    <n v="97.020603382934354"/>
    <n v="3857716"/>
    <n v="16646"/>
    <n v="374277934"/>
    <n v="2083895"/>
    <n v="54.02"/>
    <n v="3.8"/>
    <n v="-2.9"/>
    <x v="1"/>
    <x v="0"/>
  </r>
  <r>
    <x v="28"/>
    <x v="165"/>
    <x v="0"/>
    <n v="101.95"/>
    <n v="101.95"/>
    <n v="98.3"/>
    <n v="98.65"/>
    <n v="99.765383981102318"/>
    <n v="2152645"/>
    <n v="12188"/>
    <n v="214759455"/>
    <n v="1288322"/>
    <n v="59.85"/>
    <n v="3.65"/>
    <n v="-3.3"/>
    <x v="1"/>
    <x v="0"/>
  </r>
  <r>
    <x v="28"/>
    <x v="166"/>
    <x v="0"/>
    <n v="102.1"/>
    <n v="103"/>
    <n v="100.8"/>
    <n v="102.25"/>
    <n v="101.50647794360896"/>
    <n v="1000549"/>
    <n v="3316"/>
    <n v="101562205"/>
    <n v="587306"/>
    <n v="58.7"/>
    <n v="2.2000000000000002"/>
    <n v="0.15"/>
    <x v="0"/>
    <x v="0"/>
  </r>
  <r>
    <x v="28"/>
    <x v="167"/>
    <x v="0"/>
    <n v="103.2"/>
    <n v="103.45"/>
    <n v="101.1"/>
    <n v="101.95"/>
    <n v="102.21631985720909"/>
    <n v="573706"/>
    <n v="2455"/>
    <n v="58642116"/>
    <n v="122854"/>
    <n v="21.41"/>
    <n v="2.35"/>
    <n v="-1.25"/>
    <x v="1"/>
    <x v="0"/>
  </r>
  <r>
    <x v="28"/>
    <x v="168"/>
    <x v="0"/>
    <n v="101.85"/>
    <n v="104.6"/>
    <n v="101.85"/>
    <n v="103.05"/>
    <n v="103.48450610571483"/>
    <n v="544408"/>
    <n v="3459"/>
    <n v="56337793"/>
    <n v="197054"/>
    <n v="36.200000000000003"/>
    <n v="2.75"/>
    <n v="1.2"/>
    <x v="0"/>
    <x v="0"/>
  </r>
  <r>
    <x v="28"/>
    <x v="169"/>
    <x v="0"/>
    <n v="106.1"/>
    <n v="106.4"/>
    <n v="101.25"/>
    <n v="101.7"/>
    <n v="102.69827883825056"/>
    <n v="1871178"/>
    <n v="11742"/>
    <n v="192166760"/>
    <n v="777917"/>
    <n v="41.57"/>
    <n v="5.15"/>
    <n v="-4.4000000000000004"/>
    <x v="1"/>
    <x v="0"/>
  </r>
  <r>
    <x v="28"/>
    <x v="170"/>
    <x v="1"/>
    <n v="105.75"/>
    <n v="107.2"/>
    <n v="105.45"/>
    <n v="106.45"/>
    <n v="106.38665313951189"/>
    <n v="1639172"/>
    <n v="3986"/>
    <n v="174386023"/>
    <n v="247515"/>
    <n v="15.1"/>
    <n v="1.75"/>
    <n v="0.7"/>
    <x v="0"/>
    <x v="0"/>
  </r>
  <r>
    <x v="28"/>
    <x v="171"/>
    <x v="1"/>
    <n v="102.8"/>
    <n v="105.75"/>
    <n v="101.45"/>
    <n v="105.45"/>
    <n v="103.95454709093528"/>
    <n v="1833304"/>
    <n v="7186"/>
    <n v="190580287"/>
    <n v="826229"/>
    <n v="45.07"/>
    <n v="4.3"/>
    <n v="2.65"/>
    <x v="0"/>
    <x v="0"/>
  </r>
  <r>
    <x v="28"/>
    <x v="172"/>
    <x v="1"/>
    <n v="102.55"/>
    <n v="103.3"/>
    <n v="101.8"/>
    <n v="102.7"/>
    <n v="102.59422566256487"/>
    <n v="345702"/>
    <n v="1498"/>
    <n v="35467029"/>
    <n v="65500"/>
    <n v="18.95"/>
    <n v="1.5"/>
    <n v="0.15"/>
    <x v="0"/>
    <x v="0"/>
  </r>
  <r>
    <x v="28"/>
    <x v="173"/>
    <x v="2"/>
    <n v="101.05"/>
    <n v="102.95"/>
    <n v="101.05"/>
    <n v="102.75"/>
    <n v="101.96434563115987"/>
    <n v="1436514"/>
    <n v="3425"/>
    <n v="146473210"/>
    <n v="704031"/>
    <n v="49.01"/>
    <n v="1.9"/>
    <n v="1.7"/>
    <x v="0"/>
    <x v="0"/>
  </r>
  <r>
    <x v="28"/>
    <x v="174"/>
    <x v="2"/>
    <n v="101.6"/>
    <n v="103.25"/>
    <n v="100.8"/>
    <n v="101.75"/>
    <n v="101.66233597237984"/>
    <n v="2282390"/>
    <n v="10012"/>
    <n v="232033099"/>
    <n v="1240469"/>
    <n v="54.35"/>
    <n v="2.4500000000000002"/>
    <n v="0.15"/>
    <x v="0"/>
    <x v="0"/>
  </r>
  <r>
    <x v="28"/>
    <x v="175"/>
    <x v="3"/>
    <n v="102.1"/>
    <n v="103.15"/>
    <n v="101.25"/>
    <n v="101.55"/>
    <n v="102.29939597492817"/>
    <n v="491867"/>
    <n v="3516"/>
    <n v="50317697"/>
    <n v="205970"/>
    <n v="41.88"/>
    <n v="1.9"/>
    <n v="-0.55000000000000004"/>
    <x v="1"/>
    <x v="0"/>
  </r>
  <r>
    <x v="28"/>
    <x v="176"/>
    <x v="3"/>
    <n v="101.65"/>
    <n v="103.3"/>
    <n v="101.65"/>
    <n v="102.05"/>
    <n v="102.32866099075291"/>
    <n v="758292"/>
    <n v="5098"/>
    <n v="77595005"/>
    <n v="321804"/>
    <n v="42.44"/>
    <n v="1.65"/>
    <n v="0.4"/>
    <x v="0"/>
    <x v="0"/>
  </r>
  <r>
    <x v="28"/>
    <x v="177"/>
    <x v="3"/>
    <n v="101.75"/>
    <n v="102.2"/>
    <n v="100.8"/>
    <n v="101.65"/>
    <n v="101.53683513927233"/>
    <n v="598396"/>
    <n v="4251"/>
    <n v="60759236"/>
    <n v="248179"/>
    <n v="41.47"/>
    <n v="1.4"/>
    <n v="-0.1"/>
    <x v="1"/>
    <x v="0"/>
  </r>
  <r>
    <x v="28"/>
    <x v="178"/>
    <x v="3"/>
    <n v="101.6"/>
    <n v="102.4"/>
    <n v="100"/>
    <n v="101.4"/>
    <n v="101.3810621075643"/>
    <n v="558531"/>
    <n v="3233"/>
    <n v="56624466"/>
    <n v="157641"/>
    <n v="28.22"/>
    <n v="2.4"/>
    <n v="-0.2"/>
    <x v="1"/>
    <x v="0"/>
  </r>
  <r>
    <x v="28"/>
    <x v="179"/>
    <x v="4"/>
    <n v="103.35"/>
    <n v="103.9"/>
    <n v="100.5"/>
    <n v="100.7"/>
    <n v="102.03072314228054"/>
    <n v="1273470"/>
    <n v="5601"/>
    <n v="129933065"/>
    <n v="685901"/>
    <n v="53.86"/>
    <n v="3.4"/>
    <n v="-2.65"/>
    <x v="1"/>
    <x v="0"/>
  </r>
  <r>
    <x v="28"/>
    <x v="180"/>
    <x v="4"/>
    <n v="100"/>
    <n v="104.3"/>
    <n v="99.55"/>
    <n v="103.5"/>
    <n v="102.58019070881987"/>
    <n v="1208544"/>
    <n v="7805"/>
    <n v="123972674"/>
    <n v="357540"/>
    <n v="29.58"/>
    <n v="4.75"/>
    <n v="3.5"/>
    <x v="0"/>
    <x v="0"/>
  </r>
  <r>
    <x v="28"/>
    <x v="181"/>
    <x v="4"/>
    <n v="106"/>
    <n v="106"/>
    <n v="102.7"/>
    <n v="103.05"/>
    <n v="104.00181912280745"/>
    <n v="1230813"/>
    <n v="8559"/>
    <n v="128006791"/>
    <n v="434614"/>
    <n v="35.31"/>
    <n v="3.3"/>
    <n v="-2.95"/>
    <x v="1"/>
    <x v="0"/>
  </r>
  <r>
    <x v="28"/>
    <x v="182"/>
    <x v="4"/>
    <n v="108"/>
    <n v="108.3"/>
    <n v="105.75"/>
    <n v="106"/>
    <n v="107.15790480708097"/>
    <n v="501739"/>
    <n v="2619"/>
    <n v="53765300"/>
    <n v="148392"/>
    <n v="29.58"/>
    <n v="2.5499999999999998"/>
    <n v="-2"/>
    <x v="1"/>
    <x v="0"/>
  </r>
  <r>
    <x v="28"/>
    <x v="183"/>
    <x v="4"/>
    <n v="107.85"/>
    <n v="108.95"/>
    <n v="107.7"/>
    <n v="108.1"/>
    <n v="108.27246917759518"/>
    <n v="794633"/>
    <n v="4805"/>
    <n v="86036877"/>
    <n v="292260"/>
    <n v="36.78"/>
    <n v="1.25"/>
    <n v="0.25"/>
    <x v="0"/>
    <x v="0"/>
  </r>
  <r>
    <x v="28"/>
    <x v="184"/>
    <x v="0"/>
    <n v="107.3"/>
    <n v="108.1"/>
    <n v="104.2"/>
    <n v="107.75"/>
    <n v="105.34704621540995"/>
    <n v="2188599"/>
    <n v="7392"/>
    <n v="230562440"/>
    <n v="1557965"/>
    <n v="71.19"/>
    <n v="3.9"/>
    <n v="0.45"/>
    <x v="0"/>
    <x v="0"/>
  </r>
  <r>
    <x v="28"/>
    <x v="185"/>
    <x v="0"/>
    <n v="109.95"/>
    <n v="109.95"/>
    <n v="107.3"/>
    <n v="107.8"/>
    <n v="107.98285490436329"/>
    <n v="1018542"/>
    <n v="4992"/>
    <n v="109985073"/>
    <n v="673562"/>
    <n v="66.13"/>
    <n v="2.65"/>
    <n v="-2.15"/>
    <x v="1"/>
    <x v="0"/>
  </r>
  <r>
    <x v="28"/>
    <x v="186"/>
    <x v="0"/>
    <n v="110.8"/>
    <n v="110.95"/>
    <n v="108.3"/>
    <n v="108.5"/>
    <n v="109.41481220945886"/>
    <n v="642551"/>
    <n v="3951"/>
    <n v="70304597"/>
    <n v="197575"/>
    <n v="30.75"/>
    <n v="2.65"/>
    <n v="-2.2999999999999998"/>
    <x v="1"/>
    <x v="0"/>
  </r>
  <r>
    <x v="28"/>
    <x v="187"/>
    <x v="0"/>
    <n v="108.85"/>
    <n v="111"/>
    <n v="108.6"/>
    <n v="110.35"/>
    <n v="109.39531934612742"/>
    <n v="1564525"/>
    <n v="6692"/>
    <n v="171151712"/>
    <n v="852961"/>
    <n v="54.52"/>
    <n v="2.4"/>
    <n v="1.5"/>
    <x v="0"/>
    <x v="0"/>
  </r>
  <r>
    <x v="28"/>
    <x v="188"/>
    <x v="0"/>
    <n v="110.35"/>
    <n v="110.5"/>
    <n v="108.55"/>
    <n v="108.7"/>
    <n v="109.26244712672232"/>
    <n v="1763178"/>
    <n v="12779"/>
    <n v="192649143"/>
    <n v="857847"/>
    <n v="48.65"/>
    <n v="1.95"/>
    <n v="-1.65"/>
    <x v="1"/>
    <x v="0"/>
  </r>
  <r>
    <x v="28"/>
    <x v="189"/>
    <x v="1"/>
    <n v="109.5"/>
    <n v="111.15"/>
    <n v="107.2"/>
    <n v="110.15"/>
    <n v="110.08204832791461"/>
    <n v="3056991"/>
    <n v="13990"/>
    <n v="336519831"/>
    <n v="1957969"/>
    <n v="64.05"/>
    <n v="3.95"/>
    <n v="0.65"/>
    <x v="0"/>
    <x v="0"/>
  </r>
  <r>
    <x v="28"/>
    <x v="190"/>
    <x v="1"/>
    <n v="110.7"/>
    <n v="110.7"/>
    <n v="108.3"/>
    <n v="109.05"/>
    <n v="109.15675552577817"/>
    <n v="1514945"/>
    <n v="7041"/>
    <n v="165366481"/>
    <n v="678968"/>
    <n v="44.82"/>
    <n v="2.4"/>
    <n v="-1.65"/>
    <x v="1"/>
    <x v="0"/>
  </r>
  <r>
    <x v="28"/>
    <x v="191"/>
    <x v="1"/>
    <n v="108.5"/>
    <n v="110.45"/>
    <n v="107.8"/>
    <n v="110.05"/>
    <n v="109.17914331348918"/>
    <n v="1205225"/>
    <n v="4507"/>
    <n v="131585433"/>
    <n v="327633"/>
    <n v="27.18"/>
    <n v="2.65"/>
    <n v="1.55"/>
    <x v="0"/>
    <x v="0"/>
  </r>
  <r>
    <x v="28"/>
    <x v="192"/>
    <x v="1"/>
    <n v="105.6"/>
    <n v="108.3"/>
    <n v="105.35"/>
    <n v="107.95"/>
    <n v="106.94107373262646"/>
    <n v="11368156"/>
    <n v="7188"/>
    <n v="1215722809"/>
    <n v="9360485"/>
    <n v="82.34"/>
    <n v="2.95"/>
    <n v="2.35"/>
    <x v="0"/>
    <x v="0"/>
  </r>
  <r>
    <x v="28"/>
    <x v="193"/>
    <x v="1"/>
    <n v="104.9"/>
    <n v="105.45"/>
    <n v="104.05"/>
    <n v="104.9"/>
    <n v="104.82829106071009"/>
    <n v="793855"/>
    <n v="5038"/>
    <n v="83218463"/>
    <n v="329590"/>
    <n v="41.52"/>
    <n v="1.4"/>
    <n v="0"/>
    <x v="1"/>
    <x v="0"/>
  </r>
  <r>
    <x v="28"/>
    <x v="194"/>
    <x v="2"/>
    <n v="106.91"/>
    <n v="107.1"/>
    <n v="103.72"/>
    <n v="104.92"/>
    <n v="105.23154609039743"/>
    <n v="963346"/>
    <n v="4301"/>
    <n v="101374389"/>
    <n v="250598"/>
    <n v="26.01"/>
    <n v="3.38"/>
    <n v="-1.99"/>
    <x v="1"/>
    <x v="0"/>
  </r>
  <r>
    <x v="28"/>
    <x v="195"/>
    <x v="2"/>
    <n v="104.9"/>
    <n v="107"/>
    <n v="104.33"/>
    <n v="106.28"/>
    <n v="105.52886219402042"/>
    <n v="3317991"/>
    <n v="17314"/>
    <n v="350143815"/>
    <n v="1507580"/>
    <n v="45.44"/>
    <n v="2.67"/>
    <n v="1.38"/>
    <x v="0"/>
    <x v="0"/>
  </r>
  <r>
    <x v="28"/>
    <x v="196"/>
    <x v="2"/>
    <n v="105.28"/>
    <n v="105.5"/>
    <n v="103.86"/>
    <n v="104.39"/>
    <n v="104.47679096932255"/>
    <n v="906953"/>
    <n v="4485"/>
    <n v="94755539"/>
    <n v="209595"/>
    <n v="23.11"/>
    <n v="1.64"/>
    <n v="-0.89"/>
    <x v="1"/>
    <x v="0"/>
  </r>
  <r>
    <x v="28"/>
    <x v="197"/>
    <x v="2"/>
    <n v="104.5"/>
    <n v="105.45"/>
    <n v="104.07"/>
    <n v="105.07"/>
    <n v="104.89619338188658"/>
    <n v="914460"/>
    <n v="4079"/>
    <n v="95923373"/>
    <n v="290166"/>
    <n v="31.73"/>
    <n v="1.38"/>
    <n v="0.56999999999999995"/>
    <x v="0"/>
    <x v="0"/>
  </r>
  <r>
    <x v="28"/>
    <x v="198"/>
    <x v="2"/>
    <n v="103.4"/>
    <n v="105.47"/>
    <n v="102.96"/>
    <n v="104.1"/>
    <n v="104.5206422462452"/>
    <n v="3253643"/>
    <n v="15184"/>
    <n v="340072856"/>
    <n v="1441342"/>
    <n v="44.3"/>
    <n v="2.5099999999999998"/>
    <n v="0.7"/>
    <x v="0"/>
    <x v="0"/>
  </r>
  <r>
    <x v="28"/>
    <x v="199"/>
    <x v="3"/>
    <n v="96.99"/>
    <n v="100.22"/>
    <n v="96.99"/>
    <n v="99.82"/>
    <n v="99.182906562837687"/>
    <n v="2467134"/>
    <n v="11173"/>
    <n v="244697521"/>
    <n v="942748"/>
    <n v="38.21"/>
    <n v="3.23"/>
    <n v="2.83"/>
    <x v="0"/>
    <x v="0"/>
  </r>
  <r>
    <x v="28"/>
    <x v="200"/>
    <x v="3"/>
    <n v="100.01"/>
    <n v="100.06"/>
    <n v="94.81"/>
    <n v="96.39"/>
    <n v="96.489667144658085"/>
    <n v="4235083"/>
    <n v="22470"/>
    <n v="408641749"/>
    <n v="1122657"/>
    <n v="26.51"/>
    <n v="5.25"/>
    <n v="-3.62"/>
    <x v="1"/>
    <x v="0"/>
  </r>
  <r>
    <x v="28"/>
    <x v="201"/>
    <x v="3"/>
    <n v="101.01"/>
    <n v="103.7"/>
    <n v="100.5"/>
    <n v="100.91"/>
    <n v="102.71476668648629"/>
    <n v="3163533"/>
    <n v="14788"/>
    <n v="324941554"/>
    <n v="1701423"/>
    <n v="53.78"/>
    <n v="3.2"/>
    <n v="-0.1"/>
    <x v="1"/>
    <x v="0"/>
  </r>
  <r>
    <x v="28"/>
    <x v="202"/>
    <x v="3"/>
    <n v="100.51"/>
    <n v="102.23"/>
    <n v="97.94"/>
    <n v="100.55"/>
    <n v="100.17686043724869"/>
    <n v="1877650"/>
    <n v="6892"/>
    <n v="188097082"/>
    <n v="386062"/>
    <n v="20.56"/>
    <n v="4.29"/>
    <n v="0.04"/>
    <x v="0"/>
    <x v="0"/>
  </r>
  <r>
    <x v="28"/>
    <x v="203"/>
    <x v="4"/>
    <n v="100.67"/>
    <n v="102.45"/>
    <n v="99.28"/>
    <n v="99.48"/>
    <n v="101.00430423576134"/>
    <n v="1108443"/>
    <n v="5867"/>
    <n v="111957514"/>
    <n v="297083"/>
    <n v="26.8"/>
    <n v="3.17"/>
    <n v="-1.19"/>
    <x v="1"/>
    <x v="0"/>
  </r>
  <r>
    <x v="28"/>
    <x v="204"/>
    <x v="4"/>
    <n v="103.07"/>
    <n v="103.82"/>
    <n v="100.01"/>
    <n v="100.53"/>
    <n v="102.00078317650693"/>
    <n v="2878023"/>
    <n v="12679"/>
    <n v="293560600"/>
    <n v="744102"/>
    <n v="25.85"/>
    <n v="3.81"/>
    <n v="-2.54"/>
    <x v="1"/>
    <x v="0"/>
  </r>
  <r>
    <x v="28"/>
    <x v="205"/>
    <x v="4"/>
    <n v="105.23"/>
    <n v="106.22"/>
    <n v="103.39"/>
    <n v="103.77"/>
    <n v="104.75609826487121"/>
    <n v="1212763"/>
    <n v="7052"/>
    <n v="127044320"/>
    <n v="568042"/>
    <n v="46.84"/>
    <n v="2.83"/>
    <n v="-1.46"/>
    <x v="1"/>
    <x v="0"/>
  </r>
  <r>
    <x v="28"/>
    <x v="206"/>
    <x v="4"/>
    <n v="103.51"/>
    <n v="106.13"/>
    <n v="103.25"/>
    <n v="105.12"/>
    <n v="104.70816143589551"/>
    <n v="1172453"/>
    <n v="4875"/>
    <n v="122765398"/>
    <n v="219045"/>
    <n v="18.68"/>
    <n v="2.88"/>
    <n v="1.61"/>
    <x v="0"/>
    <x v="0"/>
  </r>
  <r>
    <x v="28"/>
    <x v="207"/>
    <x v="0"/>
    <n v="106.71"/>
    <n v="106.97"/>
    <n v="104.12"/>
    <n v="104.75"/>
    <n v="105.54801852707678"/>
    <n v="1164134"/>
    <n v="5485"/>
    <n v="122872037"/>
    <n v="243134"/>
    <n v="20.89"/>
    <n v="2.85"/>
    <n v="-1.96"/>
    <x v="1"/>
    <x v="0"/>
  </r>
  <r>
    <x v="28"/>
    <x v="208"/>
    <x v="0"/>
    <n v="106.99"/>
    <n v="107.9"/>
    <n v="106.01"/>
    <n v="106.65"/>
    <n v="106.89148740769301"/>
    <n v="2240892"/>
    <n v="11007"/>
    <n v="239532279"/>
    <n v="762591"/>
    <n v="34.03"/>
    <n v="1.89"/>
    <n v="-0.34"/>
    <x v="1"/>
    <x v="0"/>
  </r>
  <r>
    <x v="28"/>
    <x v="209"/>
    <x v="0"/>
    <n v="105.89"/>
    <n v="107.2"/>
    <n v="105.25"/>
    <n v="106.98"/>
    <n v="106.17213947061748"/>
    <n v="2107512"/>
    <n v="9299"/>
    <n v="223759058"/>
    <n v="647897"/>
    <n v="30.74"/>
    <n v="1.95"/>
    <n v="1.0900000000000001"/>
    <x v="0"/>
    <x v="0"/>
  </r>
  <r>
    <x v="28"/>
    <x v="210"/>
    <x v="0"/>
    <n v="103.87"/>
    <n v="105.14"/>
    <n v="102.36"/>
    <n v="104.67"/>
    <n v="103.79210172338388"/>
    <n v="3871047"/>
    <n v="15445"/>
    <n v="401784104"/>
    <n v="1191549"/>
    <n v="30.78"/>
    <n v="2.78"/>
    <n v="0.8"/>
    <x v="0"/>
    <x v="0"/>
  </r>
  <r>
    <x v="28"/>
    <x v="211"/>
    <x v="0"/>
    <n v="100.95"/>
    <n v="104"/>
    <n v="99.15"/>
    <n v="103.7"/>
    <n v="101.69910051217674"/>
    <n v="5230421"/>
    <n v="21015"/>
    <n v="531929111"/>
    <n v="1812262"/>
    <n v="34.65"/>
    <n v="4.8499999999999996"/>
    <n v="2.75"/>
    <x v="0"/>
    <x v="0"/>
  </r>
  <r>
    <x v="28"/>
    <x v="212"/>
    <x v="1"/>
    <n v="98.89"/>
    <n v="101.15"/>
    <n v="98.71"/>
    <n v="100.98"/>
    <n v="100.51611121550138"/>
    <n v="526869"/>
    <n v="5061"/>
    <n v="52958823"/>
    <n v="234375"/>
    <n v="44.48"/>
    <n v="2.44"/>
    <n v="2.09"/>
    <x v="0"/>
    <x v="0"/>
  </r>
  <r>
    <x v="28"/>
    <x v="213"/>
    <x v="2"/>
    <n v="100.1"/>
    <n v="100.4"/>
    <n v="96.65"/>
    <n v="97.85"/>
    <n v="98.47050612180189"/>
    <n v="2232921"/>
    <n v="7708"/>
    <n v="219876861"/>
    <n v="1151930"/>
    <n v="51.59"/>
    <n v="3.75"/>
    <n v="-2.25"/>
    <x v="1"/>
    <x v="0"/>
  </r>
  <r>
    <x v="28"/>
    <x v="214"/>
    <x v="2"/>
    <n v="101.55"/>
    <n v="101.85"/>
    <n v="99.8"/>
    <n v="99.95"/>
    <n v="100.30365364213586"/>
    <n v="1381854"/>
    <n v="5712"/>
    <n v="138605005"/>
    <n v="462893"/>
    <n v="33.5"/>
    <n v="2.0499999999999998"/>
    <n v="-1.6"/>
    <x v="1"/>
    <x v="0"/>
  </r>
  <r>
    <x v="28"/>
    <x v="215"/>
    <x v="2"/>
    <n v="102.05"/>
    <n v="102.55"/>
    <n v="97.4"/>
    <n v="101.25"/>
    <n v="99.795446084417549"/>
    <n v="4754414"/>
    <n v="16673"/>
    <n v="474468866"/>
    <n v="1134892"/>
    <n v="23.87"/>
    <n v="5.15"/>
    <n v="-0.8"/>
    <x v="1"/>
    <x v="0"/>
  </r>
  <r>
    <x v="28"/>
    <x v="216"/>
    <x v="2"/>
    <n v="96.05"/>
    <n v="101.95"/>
    <n v="96"/>
    <n v="98.65"/>
    <n v="99.481504283266389"/>
    <n v="3635193"/>
    <n v="15030"/>
    <n v="361634468"/>
    <n v="821195"/>
    <n v="22.59"/>
    <n v="5.95"/>
    <n v="2.6"/>
    <x v="0"/>
    <x v="0"/>
  </r>
  <r>
    <x v="28"/>
    <x v="217"/>
    <x v="3"/>
    <n v="99"/>
    <n v="99.3"/>
    <n v="93.3"/>
    <n v="95.8"/>
    <n v="95.833656140082169"/>
    <n v="940191"/>
    <n v="6141"/>
    <n v="90101941"/>
    <n v="277713"/>
    <n v="29.54"/>
    <n v="6"/>
    <n v="-3.2"/>
    <x v="1"/>
    <x v="0"/>
  </r>
  <r>
    <x v="28"/>
    <x v="218"/>
    <x v="3"/>
    <n v="96.55"/>
    <n v="100.6"/>
    <n v="96.15"/>
    <n v="98.65"/>
    <n v="98.668854566382691"/>
    <n v="2238829"/>
    <n v="9603"/>
    <n v="220902693"/>
    <n v="988472"/>
    <n v="44.15"/>
    <n v="4.45"/>
    <n v="2.1"/>
    <x v="0"/>
    <x v="0"/>
  </r>
  <r>
    <x v="28"/>
    <x v="219"/>
    <x v="3"/>
    <n v="95.6"/>
    <n v="97.25"/>
    <n v="92.35"/>
    <n v="96.7"/>
    <n v="95.545088217520842"/>
    <n v="2334967"/>
    <n v="13401"/>
    <n v="223094628"/>
    <n v="802987"/>
    <n v="34.39"/>
    <n v="4.9000000000000004"/>
    <n v="1.1000000000000001"/>
    <x v="0"/>
    <x v="0"/>
  </r>
  <r>
    <x v="28"/>
    <x v="220"/>
    <x v="3"/>
    <n v="102.25"/>
    <n v="103.2"/>
    <n v="94.4"/>
    <n v="94.95"/>
    <n v="97.610732044979372"/>
    <n v="3114672"/>
    <n v="27149"/>
    <n v="304025414"/>
    <n v="1315252"/>
    <n v="42.23"/>
    <n v="8.8000000000000007"/>
    <n v="-7.3"/>
    <x v="1"/>
    <x v="0"/>
  </r>
  <r>
    <x v="28"/>
    <x v="221"/>
    <x v="3"/>
    <n v="103.95"/>
    <n v="104.45"/>
    <n v="101.6"/>
    <n v="102.3"/>
    <n v="102.89235819067214"/>
    <n v="463686"/>
    <n v="3783"/>
    <n v="47709746"/>
    <n v="199134"/>
    <n v="42.95"/>
    <n v="2.85"/>
    <n v="-1.65"/>
    <x v="1"/>
    <x v="0"/>
  </r>
  <r>
    <x v="28"/>
    <x v="222"/>
    <x v="4"/>
    <n v="102.95"/>
    <n v="104.1"/>
    <n v="102.5"/>
    <n v="103.25"/>
    <n v="103.4101763584366"/>
    <n v="839200"/>
    <n v="3402"/>
    <n v="86781820"/>
    <n v="350157"/>
    <n v="41.72"/>
    <n v="1.6"/>
    <n v="0.3"/>
    <x v="0"/>
    <x v="0"/>
  </r>
  <r>
    <x v="28"/>
    <x v="223"/>
    <x v="4"/>
    <n v="104.9"/>
    <n v="105.2"/>
    <n v="102.15"/>
    <n v="102.45"/>
    <n v="103.56264186131138"/>
    <n v="1099225"/>
    <n v="8575"/>
    <n v="113838645"/>
    <n v="553171"/>
    <n v="50.32"/>
    <n v="3.05"/>
    <n v="-2.4500000000000002"/>
    <x v="1"/>
    <x v="0"/>
  </r>
  <r>
    <x v="28"/>
    <x v="224"/>
    <x v="4"/>
    <n v="104.85"/>
    <n v="105.3"/>
    <n v="104.5"/>
    <n v="105.05"/>
    <n v="104.96566727645779"/>
    <n v="359686"/>
    <n v="2033"/>
    <n v="37754681"/>
    <n v="125290"/>
    <n v="34.83"/>
    <n v="0.8"/>
    <n v="0.2"/>
    <x v="0"/>
    <x v="0"/>
  </r>
  <r>
    <x v="28"/>
    <x v="225"/>
    <x v="4"/>
    <n v="105.05"/>
    <n v="105.45"/>
    <n v="104.55"/>
    <n v="104.95"/>
    <n v="104.93854714832042"/>
    <n v="314306"/>
    <n v="2399"/>
    <n v="32982815"/>
    <n v="151055"/>
    <n v="48.06"/>
    <n v="0.9"/>
    <n v="-0.1"/>
    <x v="1"/>
    <x v="0"/>
  </r>
  <r>
    <x v="28"/>
    <x v="226"/>
    <x v="4"/>
    <n v="104.75"/>
    <n v="105.65"/>
    <n v="104.75"/>
    <n v="104.95"/>
    <n v="105.13618295330747"/>
    <n v="783894"/>
    <n v="6017"/>
    <n v="82415623"/>
    <n v="428445"/>
    <n v="54.66"/>
    <n v="0.9"/>
    <n v="0.2"/>
    <x v="0"/>
    <x v="0"/>
  </r>
  <r>
    <x v="28"/>
    <x v="227"/>
    <x v="0"/>
    <n v="104.4"/>
    <n v="105.25"/>
    <n v="103.3"/>
    <n v="104.95"/>
    <n v="104.31945131063796"/>
    <n v="527949"/>
    <n v="3285"/>
    <n v="55075350"/>
    <n v="153827"/>
    <n v="29.14"/>
    <n v="1.95"/>
    <n v="0.55000000000000004"/>
    <x v="0"/>
    <x v="0"/>
  </r>
  <r>
    <x v="28"/>
    <x v="228"/>
    <x v="0"/>
    <n v="104.55"/>
    <n v="105.35"/>
    <n v="103.15"/>
    <n v="103.55"/>
    <n v="104.35237993940868"/>
    <n v="855568"/>
    <n v="3128"/>
    <n v="89280557"/>
    <n v="519881"/>
    <n v="60.76"/>
    <n v="2.2000000000000002"/>
    <n v="-1"/>
    <x v="1"/>
    <x v="0"/>
  </r>
  <r>
    <x v="28"/>
    <x v="229"/>
    <x v="0"/>
    <n v="103.95"/>
    <n v="105.35"/>
    <n v="102.65"/>
    <n v="104"/>
    <n v="104.21043659085768"/>
    <n v="888681"/>
    <n v="4813"/>
    <n v="92609835"/>
    <n v="166072"/>
    <n v="18.690000000000001"/>
    <n v="2.7"/>
    <n v="0.05"/>
    <x v="0"/>
    <x v="0"/>
  </r>
  <r>
    <x v="28"/>
    <x v="230"/>
    <x v="0"/>
    <n v="101.95"/>
    <n v="103.25"/>
    <n v="101.2"/>
    <n v="102.45"/>
    <n v="102.2135628598342"/>
    <n v="1042494"/>
    <n v="3922"/>
    <n v="106557026"/>
    <n v="219572"/>
    <n v="21.06"/>
    <n v="2.0499999999999998"/>
    <n v="0.5"/>
    <x v="0"/>
    <x v="0"/>
  </r>
  <r>
    <x v="28"/>
    <x v="231"/>
    <x v="0"/>
    <n v="106"/>
    <n v="107.3"/>
    <n v="100.8"/>
    <n v="102.05"/>
    <n v="103.34347180605481"/>
    <n v="1287209"/>
    <n v="7505"/>
    <n v="133024647"/>
    <n v="478691"/>
    <n v="37.19"/>
    <n v="6.5"/>
    <n v="-3.95"/>
    <x v="1"/>
    <x v="0"/>
  </r>
  <r>
    <x v="28"/>
    <x v="232"/>
    <x v="1"/>
    <n v="104.9"/>
    <n v="107.4"/>
    <n v="104.2"/>
    <n v="105.8"/>
    <n v="105.82746767181648"/>
    <n v="1262830"/>
    <n v="5214"/>
    <n v="133642101"/>
    <n v="515923"/>
    <n v="40.85"/>
    <n v="3.2"/>
    <n v="0.9"/>
    <x v="0"/>
    <x v="0"/>
  </r>
  <r>
    <x v="28"/>
    <x v="233"/>
    <x v="1"/>
    <n v="103.15"/>
    <n v="106.75"/>
    <n v="103.05"/>
    <n v="105"/>
    <n v="104.91672055842979"/>
    <n v="1199936"/>
    <n v="6120"/>
    <n v="125893350"/>
    <n v="421587"/>
    <n v="35.130000000000003"/>
    <n v="3.7"/>
    <n v="1.85"/>
    <x v="0"/>
    <x v="0"/>
  </r>
  <r>
    <x v="28"/>
    <x v="234"/>
    <x v="1"/>
    <n v="104.35"/>
    <n v="106.1"/>
    <n v="104"/>
    <n v="105.15"/>
    <n v="105.27110658870733"/>
    <n v="1726712"/>
    <n v="7952"/>
    <n v="181772883"/>
    <n v="733568"/>
    <n v="42.48"/>
    <n v="2.1"/>
    <n v="0.8"/>
    <x v="0"/>
    <x v="0"/>
  </r>
  <r>
    <x v="28"/>
    <x v="235"/>
    <x v="2"/>
    <n v="109"/>
    <n v="109.25"/>
    <n v="106.85"/>
    <n v="107.15"/>
    <n v="108.10373916036657"/>
    <n v="1266648"/>
    <n v="10434"/>
    <n v="136929385"/>
    <n v="585333"/>
    <n v="46.21"/>
    <n v="2.4"/>
    <n v="-1.85"/>
    <x v="1"/>
    <x v="0"/>
  </r>
  <r>
    <x v="28"/>
    <x v="236"/>
    <x v="3"/>
    <n v="108"/>
    <n v="109.55"/>
    <n v="107"/>
    <n v="109.25"/>
    <n v="108.659271705124"/>
    <n v="2549709"/>
    <n v="15049"/>
    <n v="277049523"/>
    <n v="1515636"/>
    <n v="59.44"/>
    <n v="2.5499999999999998"/>
    <n v="1.25"/>
    <x v="0"/>
    <x v="0"/>
  </r>
  <r>
    <x v="28"/>
    <x v="237"/>
    <x v="3"/>
    <n v="105.05"/>
    <n v="107.5"/>
    <n v="104.6"/>
    <n v="107.3"/>
    <n v="106.41190853229145"/>
    <n v="1118996"/>
    <n v="5301"/>
    <n v="119074500"/>
    <n v="347456"/>
    <n v="31.05"/>
    <n v="2.9"/>
    <n v="2.25"/>
    <x v="0"/>
    <x v="0"/>
  </r>
  <r>
    <x v="28"/>
    <x v="238"/>
    <x v="3"/>
    <n v="107.8"/>
    <n v="107.8"/>
    <n v="103.65"/>
    <n v="105"/>
    <n v="104.94517367777419"/>
    <n v="3162149"/>
    <n v="22168"/>
    <n v="331852276"/>
    <n v="1307775"/>
    <n v="41.36"/>
    <n v="4.1500000000000004"/>
    <n v="-2.8"/>
    <x v="1"/>
    <x v="0"/>
  </r>
  <r>
    <x v="28"/>
    <x v="239"/>
    <x v="3"/>
    <n v="111.45"/>
    <n v="111.45"/>
    <n v="107.6"/>
    <n v="107.85"/>
    <n v="109.22143300113568"/>
    <n v="1959175"/>
    <n v="8973"/>
    <n v="213983901"/>
    <n v="990439"/>
    <n v="50.55"/>
    <n v="3.85"/>
    <n v="-3.6"/>
    <x v="1"/>
    <x v="0"/>
  </r>
  <r>
    <x v="28"/>
    <x v="240"/>
    <x v="3"/>
    <n v="108.45"/>
    <n v="111.9"/>
    <n v="108.45"/>
    <n v="111.5"/>
    <n v="110.63629732654189"/>
    <n v="2279931"/>
    <n v="13874"/>
    <n v="252243124"/>
    <n v="1359215"/>
    <n v="59.62"/>
    <n v="3.45"/>
    <n v="3.05"/>
    <x v="0"/>
    <x v="0"/>
  </r>
  <r>
    <x v="28"/>
    <x v="241"/>
    <x v="4"/>
    <n v="108"/>
    <n v="109.1"/>
    <n v="106.65"/>
    <n v="108.45"/>
    <n v="108.19870038077353"/>
    <n v="1154492"/>
    <n v="8649"/>
    <n v="124914534"/>
    <n v="452103"/>
    <n v="39.159999999999997"/>
    <n v="2.4500000000000002"/>
    <n v="0.45"/>
    <x v="0"/>
    <x v="0"/>
  </r>
  <r>
    <x v="28"/>
    <x v="242"/>
    <x v="4"/>
    <n v="110.15"/>
    <n v="110.15"/>
    <n v="105.65"/>
    <n v="107.25"/>
    <n v="107.49526334419768"/>
    <n v="952043"/>
    <n v="7719"/>
    <n v="102340113"/>
    <n v="410509"/>
    <n v="43.12"/>
    <n v="4.5"/>
    <n v="-2.9"/>
    <x v="1"/>
    <x v="0"/>
  </r>
  <r>
    <x v="28"/>
    <x v="243"/>
    <x v="4"/>
    <n v="108.15"/>
    <n v="110"/>
    <n v="107.8"/>
    <n v="108.7"/>
    <n v="108.64164449814102"/>
    <n v="1070211"/>
    <n v="9421"/>
    <n v="116269483"/>
    <n v="596049"/>
    <n v="55.69"/>
    <n v="2.2000000000000002"/>
    <n v="0.55000000000000004"/>
    <x v="0"/>
    <x v="0"/>
  </r>
  <r>
    <x v="28"/>
    <x v="244"/>
    <x v="4"/>
    <n v="110.65"/>
    <n v="110.9"/>
    <n v="107.85"/>
    <n v="108.05"/>
    <n v="109.01564716472892"/>
    <n v="578763"/>
    <n v="4723"/>
    <n v="63094223"/>
    <n v="284282"/>
    <n v="49.12"/>
    <n v="3.05"/>
    <n v="-2.6"/>
    <x v="1"/>
    <x v="0"/>
  </r>
  <r>
    <x v="28"/>
    <x v="245"/>
    <x v="4"/>
    <n v="111.15"/>
    <n v="112.2"/>
    <n v="110.25"/>
    <n v="110.8"/>
    <n v="111.14727233617859"/>
    <n v="980931"/>
    <n v="7968"/>
    <n v="109027805"/>
    <n v="531971"/>
    <n v="54.23"/>
    <n v="1.95"/>
    <n v="-0.35"/>
    <x v="1"/>
    <x v="0"/>
  </r>
  <r>
    <x v="28"/>
    <x v="246"/>
    <x v="0"/>
    <n v="109.35"/>
    <n v="112.6"/>
    <n v="108.85"/>
    <n v="111.15"/>
    <n v="110.13661587512189"/>
    <n v="2610802"/>
    <n v="4807"/>
    <n v="287544897"/>
    <n v="1855631"/>
    <n v="71.08"/>
    <n v="3.75"/>
    <n v="1.8"/>
    <x v="0"/>
    <x v="0"/>
  </r>
  <r>
    <x v="28"/>
    <x v="247"/>
    <x v="0"/>
    <n v="108.85"/>
    <n v="109.4"/>
    <n v="107"/>
    <n v="108.65"/>
    <n v="108.1180967472126"/>
    <n v="521276"/>
    <n v="3544"/>
    <n v="56359369"/>
    <n v="122729"/>
    <n v="23.54"/>
    <n v="2.4"/>
    <n v="-0.2"/>
    <x v="1"/>
    <x v="0"/>
  </r>
  <r>
    <x v="28"/>
    <x v="248"/>
    <x v="0"/>
    <n v="109.9"/>
    <n v="110.5"/>
    <n v="106.9"/>
    <n v="107.45"/>
    <n v="108.7731484444073"/>
    <n v="765721"/>
    <n v="5650"/>
    <n v="83289884"/>
    <n v="201669"/>
    <n v="26.34"/>
    <n v="3.6"/>
    <n v="-2.4500000000000002"/>
    <x v="1"/>
    <x v="0"/>
  </r>
  <r>
    <x v="28"/>
    <x v="249"/>
    <x v="0"/>
    <n v="110.3"/>
    <n v="110.65"/>
    <n v="109.4"/>
    <n v="109.55"/>
    <n v="109.90144510241805"/>
    <n v="956472"/>
    <n v="7759"/>
    <n v="105117655"/>
    <n v="387454"/>
    <n v="40.51"/>
    <n v="1.25"/>
    <n v="-0.75"/>
    <x v="1"/>
    <x v="0"/>
  </r>
  <r>
    <x v="29"/>
    <x v="0"/>
    <x v="0"/>
    <n v="275.39999999999998"/>
    <n v="275.39999999999998"/>
    <n v="263.2"/>
    <n v="271.39999999999998"/>
    <n v="270.74744900777358"/>
    <n v="271561"/>
    <n v="3418"/>
    <n v="73524448"/>
    <m/>
    <m/>
    <n v="12.2"/>
    <n v="-4"/>
    <x v="1"/>
    <x v="0"/>
  </r>
  <r>
    <x v="29"/>
    <x v="1"/>
    <x v="0"/>
    <n v="272.8"/>
    <n v="275.14999999999998"/>
    <n v="272.55"/>
    <n v="273.39999999999998"/>
    <n v="273.7248121308217"/>
    <n v="89557"/>
    <n v="1429"/>
    <n v="24513973"/>
    <n v="27237"/>
    <n v="30.41"/>
    <n v="2.6"/>
    <n v="0.6"/>
    <x v="0"/>
    <x v="0"/>
  </r>
  <r>
    <x v="29"/>
    <x v="2"/>
    <x v="0"/>
    <n v="275.60000000000002"/>
    <n v="277.10000000000002"/>
    <n v="271.45"/>
    <n v="272.75"/>
    <n v="274.81162277412307"/>
    <n v="186668"/>
    <n v="2370"/>
    <n v="51298536"/>
    <n v="75163"/>
    <n v="40.270000000000003"/>
    <n v="5.65"/>
    <n v="-2.85"/>
    <x v="1"/>
    <x v="0"/>
  </r>
  <r>
    <x v="29"/>
    <x v="3"/>
    <x v="1"/>
    <n v="266"/>
    <n v="278.8"/>
    <n v="266"/>
    <n v="275.85000000000002"/>
    <n v="275.29837304951548"/>
    <n v="1015581"/>
    <n v="8036"/>
    <n v="279587797"/>
    <n v="318787"/>
    <n v="31.39"/>
    <n v="12.8"/>
    <n v="9.85"/>
    <x v="0"/>
    <x v="0"/>
  </r>
  <r>
    <x v="29"/>
    <x v="4"/>
    <x v="1"/>
    <n v="271.89999999999998"/>
    <n v="271.89999999999998"/>
    <n v="264.95"/>
    <n v="265.45"/>
    <n v="266.54404155744339"/>
    <n v="291452"/>
    <n v="2896"/>
    <n v="77684794"/>
    <m/>
    <m/>
    <n v="6.95"/>
    <n v="-6.45"/>
    <x v="1"/>
    <x v="0"/>
  </r>
  <r>
    <x v="29"/>
    <x v="5"/>
    <x v="1"/>
    <n v="270"/>
    <n v="273.60000000000002"/>
    <n v="267.35000000000002"/>
    <n v="270"/>
    <n v="270.73048254368661"/>
    <n v="518523"/>
    <n v="5399"/>
    <n v="140379982"/>
    <n v="176222"/>
    <n v="33.99"/>
    <n v="6.25"/>
    <n v="0"/>
    <x v="1"/>
    <x v="0"/>
  </r>
  <r>
    <x v="29"/>
    <x v="6"/>
    <x v="1"/>
    <n v="266"/>
    <n v="270.89999999999998"/>
    <n v="263.64999999999998"/>
    <n v="269.60000000000002"/>
    <n v="267.73239441451364"/>
    <n v="583011"/>
    <n v="5408"/>
    <n v="156090931"/>
    <n v="231740"/>
    <n v="39.75"/>
    <n v="7.25"/>
    <n v="3.6"/>
    <x v="0"/>
    <x v="0"/>
  </r>
  <r>
    <x v="29"/>
    <x v="7"/>
    <x v="1"/>
    <n v="260.64999999999998"/>
    <n v="266.5"/>
    <n v="260"/>
    <n v="265.25"/>
    <n v="263.63643849463159"/>
    <n v="405615"/>
    <n v="4210"/>
    <n v="106934894"/>
    <n v="169815"/>
    <n v="41.87"/>
    <n v="6.5"/>
    <n v="4.5999999999999996"/>
    <x v="0"/>
    <x v="0"/>
  </r>
  <r>
    <x v="29"/>
    <x v="8"/>
    <x v="2"/>
    <n v="251.05"/>
    <n v="267.25"/>
    <n v="251.05"/>
    <n v="261.14999999999998"/>
    <n v="261.86154042305657"/>
    <n v="1505898"/>
    <n v="13393"/>
    <n v="394336770"/>
    <n v="557179"/>
    <n v="37"/>
    <n v="16.2"/>
    <n v="10.1"/>
    <x v="0"/>
    <x v="0"/>
  </r>
  <r>
    <x v="29"/>
    <x v="9"/>
    <x v="2"/>
    <n v="255"/>
    <n v="256.25"/>
    <n v="243.4"/>
    <n v="251.65"/>
    <n v="250.31886745796243"/>
    <n v="1302168"/>
    <n v="6736"/>
    <n v="325957219"/>
    <n v="814792"/>
    <n v="62.57"/>
    <n v="12.85"/>
    <n v="-3.35"/>
    <x v="1"/>
    <x v="0"/>
  </r>
  <r>
    <x v="29"/>
    <x v="10"/>
    <x v="2"/>
    <n v="257.05"/>
    <n v="259.3"/>
    <n v="252.05"/>
    <n v="254.95"/>
    <n v="255.75658182625676"/>
    <n v="153111"/>
    <n v="2392"/>
    <n v="39159146"/>
    <n v="53551"/>
    <n v="34.979999999999997"/>
    <n v="7.25"/>
    <n v="-2.1"/>
    <x v="1"/>
    <x v="0"/>
  </r>
  <r>
    <x v="29"/>
    <x v="11"/>
    <x v="2"/>
    <n v="253.5"/>
    <n v="260.45"/>
    <n v="253.5"/>
    <n v="256.89999999999998"/>
    <n v="257.57235235088234"/>
    <n v="408570"/>
    <n v="3218"/>
    <n v="105236336"/>
    <n v="252442"/>
    <n v="61.79"/>
    <n v="6.95"/>
    <n v="3.4"/>
    <x v="0"/>
    <x v="0"/>
  </r>
  <r>
    <x v="29"/>
    <x v="12"/>
    <x v="3"/>
    <n v="254.15"/>
    <n v="257.7"/>
    <n v="251.85"/>
    <n v="253.25"/>
    <n v="253.55935121101163"/>
    <n v="141741"/>
    <n v="1937"/>
    <n v="35939756"/>
    <n v="77877"/>
    <n v="54.94"/>
    <n v="5.85"/>
    <n v="-0.9"/>
    <x v="1"/>
    <x v="0"/>
  </r>
  <r>
    <x v="29"/>
    <x v="13"/>
    <x v="3"/>
    <n v="256.85000000000002"/>
    <n v="257.89999999999998"/>
    <n v="253.1"/>
    <n v="254.3"/>
    <n v="256.02407978796253"/>
    <n v="124129"/>
    <n v="1707"/>
    <n v="31780013"/>
    <n v="54271"/>
    <n v="43.72"/>
    <n v="4.8"/>
    <n v="-2.5499999999999998"/>
    <x v="1"/>
    <x v="0"/>
  </r>
  <r>
    <x v="29"/>
    <x v="14"/>
    <x v="3"/>
    <n v="261.95"/>
    <n v="261.95"/>
    <n v="255.5"/>
    <n v="256.8"/>
    <n v="257.67664432977654"/>
    <n v="171316"/>
    <n v="2047"/>
    <n v="44144132"/>
    <n v="29531"/>
    <n v="17.239999999999998"/>
    <n v="6.45"/>
    <n v="-5.15"/>
    <x v="1"/>
    <x v="0"/>
  </r>
  <r>
    <x v="29"/>
    <x v="15"/>
    <x v="3"/>
    <n v="260.35000000000002"/>
    <n v="262.25"/>
    <n v="254.95"/>
    <n v="261.55"/>
    <n v="258.51370107269202"/>
    <n v="140208"/>
    <n v="2082"/>
    <n v="36245689"/>
    <n v="59704"/>
    <n v="42.58"/>
    <n v="7.3"/>
    <n v="1.2"/>
    <x v="0"/>
    <x v="0"/>
  </r>
  <r>
    <x v="29"/>
    <x v="16"/>
    <x v="3"/>
    <n v="252.05"/>
    <n v="260.45"/>
    <n v="252.05"/>
    <n v="259.2"/>
    <n v="257.1961609836253"/>
    <n v="244646"/>
    <n v="3700"/>
    <n v="62922012"/>
    <n v="125811"/>
    <n v="51.43"/>
    <n v="8.4"/>
    <n v="7.15"/>
    <x v="0"/>
    <x v="0"/>
  </r>
  <r>
    <x v="29"/>
    <x v="17"/>
    <x v="4"/>
    <n v="256.7"/>
    <n v="256.7"/>
    <n v="250.85"/>
    <n v="251.85"/>
    <n v="253.96292621393573"/>
    <n v="130011"/>
    <n v="1166"/>
    <n v="33017974"/>
    <n v="69956"/>
    <n v="53.81"/>
    <n v="5.85"/>
    <n v="-4.8499999999999996"/>
    <x v="1"/>
    <x v="0"/>
  </r>
  <r>
    <x v="29"/>
    <x v="18"/>
    <x v="4"/>
    <n v="254.95"/>
    <n v="258.05"/>
    <n v="252.1"/>
    <n v="253.75"/>
    <n v="255.98361284333313"/>
    <n v="99102"/>
    <n v="1309"/>
    <n v="25368488"/>
    <n v="33875"/>
    <n v="34.18"/>
    <n v="5.95"/>
    <n v="-1.2"/>
    <x v="1"/>
    <x v="0"/>
  </r>
  <r>
    <x v="29"/>
    <x v="19"/>
    <x v="4"/>
    <n v="259"/>
    <n v="259.60000000000002"/>
    <n v="251.55"/>
    <n v="253.15"/>
    <n v="256.90774977046993"/>
    <n v="95848"/>
    <n v="1286"/>
    <n v="24624094"/>
    <n v="39984"/>
    <n v="41.72"/>
    <n v="8.0500000000000007"/>
    <n v="-5.85"/>
    <x v="1"/>
    <x v="0"/>
  </r>
  <r>
    <x v="29"/>
    <x v="20"/>
    <x v="4"/>
    <n v="263.25"/>
    <n v="265.7"/>
    <n v="257"/>
    <n v="258.14999999999998"/>
    <n v="260.83997268917454"/>
    <n v="212370"/>
    <n v="2695"/>
    <n v="55394585"/>
    <n v="76663"/>
    <n v="36.1"/>
    <n v="8.6999999999999993"/>
    <n v="-5.0999999999999996"/>
    <x v="1"/>
    <x v="0"/>
  </r>
  <r>
    <x v="29"/>
    <x v="21"/>
    <x v="0"/>
    <n v="267.45"/>
    <n v="271.3"/>
    <n v="260"/>
    <n v="262.10000000000002"/>
    <n v="267.0945219356347"/>
    <n v="410656"/>
    <n v="4217"/>
    <n v="109683968"/>
    <n v="154415"/>
    <n v="37.6"/>
    <n v="11.3"/>
    <n v="-5.35"/>
    <x v="1"/>
    <x v="0"/>
  </r>
  <r>
    <x v="29"/>
    <x v="22"/>
    <x v="0"/>
    <n v="256.05"/>
    <n v="269.85000000000002"/>
    <n v="256.05"/>
    <n v="267.5"/>
    <n v="263.27937759613087"/>
    <n v="464393"/>
    <n v="4872"/>
    <n v="122265100"/>
    <n v="160768"/>
    <n v="34.619999999999997"/>
    <n v="13.8"/>
    <n v="11.45"/>
    <x v="0"/>
    <x v="0"/>
  </r>
  <r>
    <x v="29"/>
    <x v="23"/>
    <x v="0"/>
    <n v="265.35000000000002"/>
    <n v="266.5"/>
    <n v="257.2"/>
    <n v="260.05"/>
    <n v="261.75322967242334"/>
    <n v="162710"/>
    <n v="2175"/>
    <n v="42589868"/>
    <n v="55061"/>
    <n v="33.840000000000003"/>
    <n v="9.3000000000000007"/>
    <n v="-5.3"/>
    <x v="1"/>
    <x v="0"/>
  </r>
  <r>
    <x v="29"/>
    <x v="24"/>
    <x v="0"/>
    <n v="260.3"/>
    <n v="266.85000000000002"/>
    <n v="260.3"/>
    <n v="265.35000000000002"/>
    <n v="264.50914964635678"/>
    <n v="186346"/>
    <n v="2468"/>
    <n v="49290222"/>
    <n v="59223"/>
    <n v="31.78"/>
    <n v="6.55"/>
    <n v="5.05"/>
    <x v="0"/>
    <x v="0"/>
  </r>
  <r>
    <x v="29"/>
    <x v="25"/>
    <x v="0"/>
    <n v="261.64999999999998"/>
    <n v="266"/>
    <n v="256.55"/>
    <n v="265.25"/>
    <n v="262.37580781418217"/>
    <n v="327891"/>
    <n v="3574"/>
    <n v="86030666"/>
    <n v="96415"/>
    <n v="29.4"/>
    <n v="9.4499999999999993"/>
    <n v="3.6"/>
    <x v="0"/>
    <x v="0"/>
  </r>
  <r>
    <x v="29"/>
    <x v="26"/>
    <x v="1"/>
    <n v="264.14999999999998"/>
    <n v="268.8"/>
    <n v="257.75"/>
    <n v="259.2"/>
    <n v="263.91054538478915"/>
    <n v="323203"/>
    <n v="3336"/>
    <n v="85296680"/>
    <n v="51925"/>
    <n v="16.07"/>
    <n v="11.05"/>
    <n v="-4.95"/>
    <x v="1"/>
    <x v="0"/>
  </r>
  <r>
    <x v="29"/>
    <x v="27"/>
    <x v="2"/>
    <n v="259"/>
    <n v="270"/>
    <n v="255.75"/>
    <n v="266.8"/>
    <n v="265.74266950482968"/>
    <n v="837631"/>
    <n v="9386"/>
    <n v="222594298"/>
    <n v="349246"/>
    <n v="41.69"/>
    <n v="14.25"/>
    <n v="7.8"/>
    <x v="0"/>
    <x v="0"/>
  </r>
  <r>
    <x v="29"/>
    <x v="28"/>
    <x v="2"/>
    <n v="255.2"/>
    <n v="263"/>
    <n v="253.7"/>
    <n v="261.75"/>
    <n v="259.87819383093785"/>
    <n v="795518"/>
    <n v="7683"/>
    <n v="206737781"/>
    <n v="426623"/>
    <n v="53.63"/>
    <n v="9.3000000000000007"/>
    <n v="6.55"/>
    <x v="0"/>
    <x v="0"/>
  </r>
  <r>
    <x v="29"/>
    <x v="29"/>
    <x v="2"/>
    <n v="255.55"/>
    <n v="256.95"/>
    <n v="250.6"/>
    <n v="256"/>
    <n v="254.29689616695092"/>
    <n v="267959"/>
    <n v="3160"/>
    <n v="68141142"/>
    <n v="95741"/>
    <n v="35.729999999999997"/>
    <n v="6.35"/>
    <n v="0.45"/>
    <x v="0"/>
    <x v="0"/>
  </r>
  <r>
    <x v="29"/>
    <x v="30"/>
    <x v="2"/>
    <n v="253.65"/>
    <n v="263.64999999999998"/>
    <n v="251.75"/>
    <n v="253.35"/>
    <n v="259.25916256421641"/>
    <n v="522452"/>
    <n v="6854"/>
    <n v="135450468"/>
    <n v="202995"/>
    <n v="38.85"/>
    <n v="11.9"/>
    <n v="-0.3"/>
    <x v="1"/>
    <x v="0"/>
  </r>
  <r>
    <x v="29"/>
    <x v="31"/>
    <x v="3"/>
    <n v="255"/>
    <n v="258"/>
    <n v="251.3"/>
    <n v="254.65"/>
    <n v="254.58399523597842"/>
    <n v="238454"/>
    <n v="3655"/>
    <n v="60706572"/>
    <n v="97088"/>
    <n v="40.72"/>
    <n v="6.7"/>
    <n v="-0.35"/>
    <x v="1"/>
    <x v="0"/>
  </r>
  <r>
    <x v="29"/>
    <x v="32"/>
    <x v="3"/>
    <n v="258.2"/>
    <n v="260.14999999999998"/>
    <n v="255.5"/>
    <n v="256.14999999999998"/>
    <n v="257.4772392485259"/>
    <n v="236921"/>
    <n v="2779"/>
    <n v="61001765"/>
    <n v="94065"/>
    <n v="39.700000000000003"/>
    <n v="4.6500000000000004"/>
    <n v="-2.0499999999999998"/>
    <x v="1"/>
    <x v="0"/>
  </r>
  <r>
    <x v="29"/>
    <x v="33"/>
    <x v="3"/>
    <n v="257.10000000000002"/>
    <n v="259.95"/>
    <n v="252.5"/>
    <n v="258.85000000000002"/>
    <n v="256.39261288164198"/>
    <n v="303393"/>
    <n v="2803"/>
    <n v="77787724"/>
    <n v="133499"/>
    <n v="44"/>
    <n v="7.45"/>
    <n v="1.75"/>
    <x v="0"/>
    <x v="0"/>
  </r>
  <r>
    <x v="29"/>
    <x v="34"/>
    <x v="3"/>
    <n v="261.10000000000002"/>
    <n v="262.55"/>
    <n v="254.2"/>
    <n v="256"/>
    <n v="257.4888887956252"/>
    <n v="476546"/>
    <n v="4254"/>
    <n v="122705300"/>
    <n v="208418"/>
    <n v="43.74"/>
    <n v="8.35"/>
    <n v="-5.0999999999999996"/>
    <x v="1"/>
    <x v="0"/>
  </r>
  <r>
    <x v="29"/>
    <x v="35"/>
    <x v="3"/>
    <n v="255.6"/>
    <n v="263.35000000000002"/>
    <n v="254.7"/>
    <n v="260.95"/>
    <n v="258.19240516817024"/>
    <n v="820716"/>
    <n v="7290"/>
    <n v="211902638"/>
    <n v="331884"/>
    <n v="40.44"/>
    <n v="8.65"/>
    <n v="5.35"/>
    <x v="0"/>
    <x v="0"/>
  </r>
  <r>
    <x v="29"/>
    <x v="36"/>
    <x v="4"/>
    <n v="271.95"/>
    <n v="272.89999999999998"/>
    <n v="260.55"/>
    <n v="263.14999999999998"/>
    <n v="267.83252202736116"/>
    <n v="556921"/>
    <n v="7102"/>
    <n v="149161556"/>
    <n v="175054"/>
    <n v="31.43"/>
    <n v="12.35"/>
    <n v="-8.8000000000000007"/>
    <x v="1"/>
    <x v="0"/>
  </r>
  <r>
    <x v="29"/>
    <x v="37"/>
    <x v="4"/>
    <n v="270.45"/>
    <n v="271.85000000000002"/>
    <n v="264.2"/>
    <n v="268.7"/>
    <n v="267.76741467773303"/>
    <n v="577487"/>
    <n v="7214"/>
    <n v="154632201"/>
    <n v="202240"/>
    <n v="35.020000000000003"/>
    <n v="7.65"/>
    <n v="-1.75"/>
    <x v="1"/>
    <x v="0"/>
  </r>
  <r>
    <x v="29"/>
    <x v="38"/>
    <x v="4"/>
    <n v="263.45"/>
    <n v="270.5"/>
    <n v="263"/>
    <n v="269.39999999999998"/>
    <n v="268.83590976076391"/>
    <n v="928288"/>
    <n v="11846"/>
    <n v="249557149"/>
    <n v="401325"/>
    <n v="43.23"/>
    <n v="7.5"/>
    <n v="5.95"/>
    <x v="0"/>
    <x v="0"/>
  </r>
  <r>
    <x v="29"/>
    <x v="39"/>
    <x v="4"/>
    <n v="263.5"/>
    <n v="266.89999999999998"/>
    <n v="261.45"/>
    <n v="263.3"/>
    <n v="264.3749304362554"/>
    <n v="247974"/>
    <n v="2657"/>
    <n v="65558109"/>
    <n v="77742"/>
    <n v="31.35"/>
    <n v="5.45"/>
    <n v="-0.2"/>
    <x v="1"/>
    <x v="0"/>
  </r>
  <r>
    <x v="29"/>
    <x v="40"/>
    <x v="4"/>
    <n v="264.14999999999998"/>
    <n v="265.35000000000002"/>
    <n v="260.85000000000002"/>
    <n v="263.35000000000002"/>
    <n v="263.04892307867124"/>
    <n v="176011"/>
    <n v="4213"/>
    <n v="46299504"/>
    <n v="56404"/>
    <n v="32.049999999999997"/>
    <n v="4.5"/>
    <n v="-0.8"/>
    <x v="1"/>
    <x v="0"/>
  </r>
  <r>
    <x v="29"/>
    <x v="41"/>
    <x v="0"/>
    <n v="253.25"/>
    <n v="265.7"/>
    <n v="252.5"/>
    <n v="264.10000000000002"/>
    <n v="260.83394354015331"/>
    <n v="307546"/>
    <n v="4294"/>
    <n v="80218436"/>
    <n v="112257"/>
    <n v="36.5"/>
    <n v="13.2"/>
    <n v="10.85"/>
    <x v="0"/>
    <x v="0"/>
  </r>
  <r>
    <x v="29"/>
    <x v="42"/>
    <x v="0"/>
    <n v="258.05"/>
    <n v="261.75"/>
    <n v="252.35"/>
    <n v="254.05"/>
    <n v="256.70812686893606"/>
    <n v="278902"/>
    <n v="2571"/>
    <n v="71596410"/>
    <n v="70739"/>
    <n v="25.36"/>
    <n v="9.4"/>
    <n v="-4"/>
    <x v="1"/>
    <x v="0"/>
  </r>
  <r>
    <x v="29"/>
    <x v="43"/>
    <x v="0"/>
    <n v="249.35"/>
    <n v="261.5"/>
    <n v="249.35"/>
    <n v="260.55"/>
    <n v="257.71323183771295"/>
    <n v="604164"/>
    <n v="6723"/>
    <n v="155701057"/>
    <n v="339549"/>
    <n v="56.2"/>
    <n v="12.15"/>
    <n v="11.2"/>
    <x v="0"/>
    <x v="0"/>
  </r>
  <r>
    <x v="29"/>
    <x v="44"/>
    <x v="0"/>
    <n v="253.05"/>
    <n v="254.85"/>
    <n v="249.7"/>
    <n v="250"/>
    <n v="252.02742843777548"/>
    <n v="222324"/>
    <n v="3025"/>
    <n v="56031746"/>
    <n v="78936"/>
    <n v="35.5"/>
    <n v="5.15"/>
    <n v="-3.05"/>
    <x v="1"/>
    <x v="0"/>
  </r>
  <r>
    <x v="29"/>
    <x v="45"/>
    <x v="0"/>
    <n v="251.9"/>
    <n v="256.5"/>
    <n v="250.4"/>
    <n v="254.75"/>
    <n v="254.19894929111942"/>
    <n v="287425"/>
    <n v="4701"/>
    <n v="73063133"/>
    <n v="91637"/>
    <n v="31.88"/>
    <n v="6.1"/>
    <n v="2.85"/>
    <x v="0"/>
    <x v="0"/>
  </r>
  <r>
    <x v="29"/>
    <x v="46"/>
    <x v="1"/>
    <n v="253"/>
    <n v="256.25"/>
    <n v="249.55"/>
    <n v="253.9"/>
    <n v="253.52316652162688"/>
    <n v="418276"/>
    <n v="4935"/>
    <n v="106042656"/>
    <n v="173098"/>
    <n v="41.38"/>
    <n v="6.7"/>
    <n v="0.9"/>
    <x v="0"/>
    <x v="0"/>
  </r>
  <r>
    <x v="29"/>
    <x v="47"/>
    <x v="1"/>
    <n v="249.3"/>
    <n v="257.2"/>
    <n v="248.1"/>
    <n v="253.25"/>
    <n v="253.82628214327295"/>
    <n v="738646"/>
    <n v="8867"/>
    <n v="187487768"/>
    <n v="184063"/>
    <n v="24.92"/>
    <n v="9.1"/>
    <n v="3.95"/>
    <x v="0"/>
    <x v="0"/>
  </r>
  <r>
    <x v="29"/>
    <x v="48"/>
    <x v="1"/>
    <n v="261.60000000000002"/>
    <n v="266.95"/>
    <n v="248.25"/>
    <n v="249.3"/>
    <n v="259.40775517002885"/>
    <n v="5126954"/>
    <n v="14145"/>
    <n v="1329971628"/>
    <n v="3271822"/>
    <n v="63.82"/>
    <n v="18.7"/>
    <n v="-12.3"/>
    <x v="1"/>
    <x v="0"/>
  </r>
  <r>
    <x v="29"/>
    <x v="49"/>
    <x v="1"/>
    <n v="248.35"/>
    <n v="260.5"/>
    <n v="247"/>
    <n v="259.95"/>
    <n v="254.66758659546994"/>
    <n v="1167844"/>
    <n v="11585"/>
    <n v="297412013"/>
    <n v="648668"/>
    <n v="55.54"/>
    <n v="13.5"/>
    <n v="11.6"/>
    <x v="0"/>
    <x v="0"/>
  </r>
  <r>
    <x v="29"/>
    <x v="50"/>
    <x v="2"/>
    <n v="240.15"/>
    <n v="249.8"/>
    <n v="240.15"/>
    <n v="248.6"/>
    <n v="246.60868062745377"/>
    <n v="729233"/>
    <n v="6959"/>
    <n v="179835188"/>
    <n v="284341"/>
    <n v="38.99"/>
    <n v="9.65"/>
    <n v="8.4499999999999993"/>
    <x v="0"/>
    <x v="0"/>
  </r>
  <r>
    <x v="29"/>
    <x v="51"/>
    <x v="3"/>
    <n v="239.75"/>
    <n v="242"/>
    <n v="234.5"/>
    <n v="239.55"/>
    <n v="238.97345044054396"/>
    <n v="718430"/>
    <n v="4512"/>
    <n v="171685696"/>
    <n v="151927"/>
    <n v="21.15"/>
    <n v="7.5"/>
    <n v="-0.2"/>
    <x v="1"/>
    <x v="0"/>
  </r>
  <r>
    <x v="29"/>
    <x v="52"/>
    <x v="3"/>
    <n v="236"/>
    <n v="239.1"/>
    <n v="233.85"/>
    <n v="237.35"/>
    <n v="236.41032680661735"/>
    <n v="453112"/>
    <n v="3569"/>
    <n v="107120356"/>
    <n v="202792"/>
    <n v="44.76"/>
    <n v="5.25"/>
    <n v="1.35"/>
    <x v="0"/>
    <x v="0"/>
  </r>
  <r>
    <x v="29"/>
    <x v="53"/>
    <x v="3"/>
    <n v="235.1"/>
    <n v="243.7"/>
    <n v="232.1"/>
    <n v="235.85"/>
    <n v="238.03374485596709"/>
    <n v="547965"/>
    <n v="5194"/>
    <n v="130434161"/>
    <n v="136369"/>
    <n v="24.89"/>
    <n v="11.6"/>
    <n v="0.75"/>
    <x v="0"/>
    <x v="0"/>
  </r>
  <r>
    <x v="29"/>
    <x v="54"/>
    <x v="3"/>
    <n v="236.75"/>
    <n v="238.15"/>
    <n v="233.7"/>
    <n v="236"/>
    <n v="236.44098226688106"/>
    <n v="566567"/>
    <n v="5749"/>
    <n v="133959658"/>
    <n v="354974"/>
    <n v="62.65"/>
    <n v="4.45"/>
    <n v="-0.75"/>
    <x v="1"/>
    <x v="0"/>
  </r>
  <r>
    <x v="29"/>
    <x v="55"/>
    <x v="3"/>
    <n v="223.7"/>
    <n v="234.85"/>
    <n v="223.7"/>
    <n v="234.1"/>
    <n v="232.96189022654016"/>
    <n v="1404784"/>
    <n v="6500"/>
    <n v="327261136"/>
    <n v="1104142"/>
    <n v="78.599999999999994"/>
    <n v="11.15"/>
    <n v="10.4"/>
    <x v="0"/>
    <x v="0"/>
  </r>
  <r>
    <x v="29"/>
    <x v="56"/>
    <x v="4"/>
    <n v="222"/>
    <n v="229.15"/>
    <n v="222"/>
    <n v="228.25"/>
    <n v="226.75294230777271"/>
    <n v="478366"/>
    <n v="3538"/>
    <n v="108470898"/>
    <n v="215920"/>
    <n v="45.14"/>
    <n v="7.15"/>
    <n v="6.25"/>
    <x v="0"/>
    <x v="0"/>
  </r>
  <r>
    <x v="29"/>
    <x v="57"/>
    <x v="4"/>
    <n v="228.25"/>
    <n v="228.9"/>
    <n v="219.7"/>
    <n v="224.2"/>
    <n v="225.35277036193642"/>
    <n v="435629"/>
    <n v="4752"/>
    <n v="98170202"/>
    <n v="144648"/>
    <n v="33.200000000000003"/>
    <n v="9.1999999999999993"/>
    <n v="-4.05"/>
    <x v="1"/>
    <x v="0"/>
  </r>
  <r>
    <x v="29"/>
    <x v="58"/>
    <x v="4"/>
    <n v="218.75"/>
    <n v="229"/>
    <n v="216.85"/>
    <n v="228.45"/>
    <n v="225.24486586506583"/>
    <n v="734447"/>
    <n v="6595"/>
    <n v="165430416"/>
    <n v="364489"/>
    <n v="49.63"/>
    <n v="12.15"/>
    <n v="9.6999999999999993"/>
    <x v="0"/>
    <x v="0"/>
  </r>
  <r>
    <x v="29"/>
    <x v="59"/>
    <x v="4"/>
    <n v="217.8"/>
    <n v="219.95"/>
    <n v="215.5"/>
    <n v="219.1"/>
    <n v="217.88925203134067"/>
    <n v="275680"/>
    <n v="1588"/>
    <n v="60067709"/>
    <n v="77875"/>
    <n v="28.25"/>
    <n v="4.45"/>
    <n v="1.3"/>
    <x v="0"/>
    <x v="0"/>
  </r>
  <r>
    <x v="29"/>
    <x v="60"/>
    <x v="4"/>
    <n v="219.6"/>
    <n v="219.75"/>
    <n v="214.2"/>
    <n v="217.1"/>
    <n v="216.94475521482894"/>
    <n v="327144"/>
    <n v="3697"/>
    <n v="70972175"/>
    <n v="92500"/>
    <n v="28.28"/>
    <n v="5.55"/>
    <n v="-2.5"/>
    <x v="1"/>
    <x v="0"/>
  </r>
  <r>
    <x v="29"/>
    <x v="61"/>
    <x v="0"/>
    <n v="215.05"/>
    <n v="222.4"/>
    <n v="215.05"/>
    <n v="220.25"/>
    <n v="220.14219276378932"/>
    <n v="310494"/>
    <n v="4001"/>
    <n v="68352830"/>
    <n v="106728"/>
    <n v="34.369999999999997"/>
    <n v="7.35"/>
    <n v="5.2"/>
    <x v="0"/>
    <x v="0"/>
  </r>
  <r>
    <x v="29"/>
    <x v="62"/>
    <x v="0"/>
    <n v="220.25"/>
    <n v="224.8"/>
    <n v="220.25"/>
    <n v="223.1"/>
    <n v="223.08453546825544"/>
    <n v="268550"/>
    <n v="3319"/>
    <n v="59909352"/>
    <n v="107498"/>
    <n v="40.03"/>
    <n v="4.55"/>
    <n v="2.85"/>
    <x v="0"/>
    <x v="0"/>
  </r>
  <r>
    <x v="29"/>
    <x v="63"/>
    <x v="0"/>
    <n v="221.8"/>
    <n v="223.45"/>
    <n v="217.55"/>
    <n v="220.25"/>
    <n v="221.04595722072455"/>
    <n v="203276"/>
    <n v="2396"/>
    <n v="44933338"/>
    <n v="55917"/>
    <n v="27.51"/>
    <n v="5.9"/>
    <n v="-1.55"/>
    <x v="1"/>
    <x v="0"/>
  </r>
  <r>
    <x v="29"/>
    <x v="64"/>
    <x v="0"/>
    <n v="230.2"/>
    <n v="230.65"/>
    <n v="220.85"/>
    <n v="221.85"/>
    <n v="223.73881202718695"/>
    <n v="484203"/>
    <n v="3187"/>
    <n v="108335004"/>
    <n v="150728"/>
    <n v="31.13"/>
    <n v="9.8000000000000007"/>
    <n v="-8.35"/>
    <x v="1"/>
    <x v="0"/>
  </r>
  <r>
    <x v="29"/>
    <x v="65"/>
    <x v="0"/>
    <n v="219.5"/>
    <n v="231.3"/>
    <n v="219.45"/>
    <n v="230.15"/>
    <n v="227.1259248493092"/>
    <n v="729308"/>
    <n v="7211"/>
    <n v="165644754"/>
    <n v="272279"/>
    <n v="37.33"/>
    <n v="11.85"/>
    <n v="10.65"/>
    <x v="0"/>
    <x v="0"/>
  </r>
  <r>
    <x v="29"/>
    <x v="66"/>
    <x v="1"/>
    <n v="207.25"/>
    <n v="220"/>
    <n v="205.6"/>
    <n v="217.4"/>
    <n v="214.06452774268621"/>
    <n v="2177637"/>
    <n v="9483"/>
    <n v="466154836"/>
    <n v="1439011"/>
    <n v="66.08"/>
    <n v="14.4"/>
    <n v="10.15"/>
    <x v="0"/>
    <x v="0"/>
  </r>
  <r>
    <x v="29"/>
    <x v="67"/>
    <x v="1"/>
    <n v="211.2"/>
    <n v="213.7"/>
    <n v="206.2"/>
    <n v="206.75"/>
    <n v="207.02966452821303"/>
    <n v="2225284"/>
    <n v="2755"/>
    <n v="460699800"/>
    <n v="2115641"/>
    <n v="95.07"/>
    <n v="7.5"/>
    <n v="-4.45"/>
    <x v="1"/>
    <x v="1"/>
  </r>
  <r>
    <x v="29"/>
    <x v="68"/>
    <x v="1"/>
    <n v="210.45"/>
    <n v="213.85"/>
    <n v="208.55"/>
    <n v="212.55"/>
    <n v="212.20347607489597"/>
    <n v="115360"/>
    <n v="1172"/>
    <n v="24479793"/>
    <n v="38156"/>
    <n v="33.08"/>
    <n v="5.3"/>
    <n v="2.1"/>
    <x v="0"/>
    <x v="0"/>
  </r>
  <r>
    <x v="29"/>
    <x v="69"/>
    <x v="1"/>
    <n v="214.85"/>
    <n v="215.2"/>
    <n v="210.15"/>
    <n v="210.9"/>
    <n v="212.42696869670107"/>
    <n v="154201"/>
    <n v="1428"/>
    <n v="32756451"/>
    <n v="46171"/>
    <n v="29.94"/>
    <n v="5.05"/>
    <n v="-3.95"/>
    <x v="1"/>
    <x v="0"/>
  </r>
  <r>
    <x v="29"/>
    <x v="70"/>
    <x v="1"/>
    <n v="213.1"/>
    <n v="214.5"/>
    <n v="210.5"/>
    <n v="213.75"/>
    <n v="212.37317542609773"/>
    <n v="790253"/>
    <n v="3653"/>
    <n v="167828539"/>
    <n v="305006"/>
    <n v="38.6"/>
    <n v="4"/>
    <n v="0.65"/>
    <x v="0"/>
    <x v="0"/>
  </r>
  <r>
    <x v="29"/>
    <x v="71"/>
    <x v="2"/>
    <n v="216"/>
    <n v="217.6"/>
    <n v="210.3"/>
    <n v="213.1"/>
    <n v="213.77785393231986"/>
    <n v="339952"/>
    <n v="3415"/>
    <n v="72674209"/>
    <n v="106894"/>
    <n v="31.44"/>
    <n v="7.3"/>
    <n v="-2.9"/>
    <x v="1"/>
    <x v="0"/>
  </r>
  <r>
    <x v="29"/>
    <x v="72"/>
    <x v="2"/>
    <n v="207.8"/>
    <n v="217"/>
    <n v="207.15"/>
    <n v="215.8"/>
    <n v="213.30841365648874"/>
    <n v="880402"/>
    <n v="6944"/>
    <n v="187797154"/>
    <n v="453871"/>
    <n v="51.55"/>
    <n v="9.85"/>
    <n v="8"/>
    <x v="0"/>
    <x v="0"/>
  </r>
  <r>
    <x v="29"/>
    <x v="73"/>
    <x v="2"/>
    <n v="209.55"/>
    <n v="214.35"/>
    <n v="206.05"/>
    <n v="207.75"/>
    <n v="209.66598554963474"/>
    <n v="224631"/>
    <n v="2926"/>
    <n v="47097480"/>
    <n v="84986"/>
    <n v="37.83"/>
    <n v="8.3000000000000007"/>
    <n v="-1.8"/>
    <x v="1"/>
    <x v="0"/>
  </r>
  <r>
    <x v="29"/>
    <x v="74"/>
    <x v="2"/>
    <n v="205.75"/>
    <n v="211.8"/>
    <n v="204.05"/>
    <n v="210.9"/>
    <n v="209.06266559542132"/>
    <n v="443098"/>
    <n v="7305"/>
    <n v="92635249"/>
    <n v="207703"/>
    <n v="46.88"/>
    <n v="7.75"/>
    <n v="5.15"/>
    <x v="0"/>
    <x v="0"/>
  </r>
  <r>
    <x v="29"/>
    <x v="75"/>
    <x v="2"/>
    <n v="208.1"/>
    <n v="211.05"/>
    <n v="203.8"/>
    <n v="204.65"/>
    <n v="206.74396643520731"/>
    <n v="156831"/>
    <n v="2285"/>
    <n v="32423863"/>
    <n v="31234"/>
    <n v="19.920000000000002"/>
    <n v="7.25"/>
    <n v="-3.45"/>
    <x v="1"/>
    <x v="0"/>
  </r>
  <r>
    <x v="29"/>
    <x v="76"/>
    <x v="3"/>
    <n v="207.05"/>
    <n v="211.8"/>
    <n v="207.05"/>
    <n v="209.6"/>
    <n v="209.49800030375133"/>
    <n v="118518"/>
    <n v="1181"/>
    <n v="24829284"/>
    <n v="36433"/>
    <n v="30.74"/>
    <n v="4.75"/>
    <n v="2.5499999999999998"/>
    <x v="0"/>
    <x v="0"/>
  </r>
  <r>
    <x v="29"/>
    <x v="77"/>
    <x v="3"/>
    <n v="209.7"/>
    <n v="209.7"/>
    <n v="205.9"/>
    <n v="207.65"/>
    <n v="207.9292353451481"/>
    <n v="72621"/>
    <n v="1086"/>
    <n v="15100029"/>
    <n v="25793"/>
    <n v="35.520000000000003"/>
    <n v="3.8"/>
    <n v="-2.0499999999999998"/>
    <x v="1"/>
    <x v="0"/>
  </r>
  <r>
    <x v="29"/>
    <x v="78"/>
    <x v="3"/>
    <n v="208"/>
    <n v="210.3"/>
    <n v="206.65"/>
    <n v="207.65"/>
    <n v="208.3106131438426"/>
    <n v="96258"/>
    <n v="1275"/>
    <n v="20051563"/>
    <n v="24750"/>
    <n v="25.71"/>
    <n v="3.65"/>
    <n v="-0.35"/>
    <x v="1"/>
    <x v="0"/>
  </r>
  <r>
    <x v="29"/>
    <x v="79"/>
    <x v="3"/>
    <n v="212.9"/>
    <n v="213.2"/>
    <n v="207.55"/>
    <n v="208.2"/>
    <n v="210.56527407153524"/>
    <n v="163388"/>
    <n v="1812"/>
    <n v="34403839"/>
    <n v="51584"/>
    <n v="31.57"/>
    <n v="5.65"/>
    <n v="-4.7"/>
    <x v="1"/>
    <x v="0"/>
  </r>
  <r>
    <x v="29"/>
    <x v="80"/>
    <x v="3"/>
    <n v="213"/>
    <n v="216.3"/>
    <n v="211.3"/>
    <n v="211.7"/>
    <n v="213.6365570750188"/>
    <n v="154148"/>
    <n v="1438"/>
    <n v="32931648"/>
    <n v="51948"/>
    <n v="33.700000000000003"/>
    <n v="5"/>
    <n v="-1.3"/>
    <x v="1"/>
    <x v="0"/>
  </r>
  <r>
    <x v="29"/>
    <x v="81"/>
    <x v="4"/>
    <n v="203.35"/>
    <n v="215"/>
    <n v="203.35"/>
    <n v="212.65"/>
    <n v="212.90718452804262"/>
    <n v="331852"/>
    <n v="2789"/>
    <n v="70653675"/>
    <n v="162517"/>
    <n v="48.97"/>
    <n v="11.65"/>
    <n v="9.3000000000000007"/>
    <x v="0"/>
    <x v="0"/>
  </r>
  <r>
    <x v="29"/>
    <x v="82"/>
    <x v="4"/>
    <n v="210.2"/>
    <n v="211.35"/>
    <n v="207.65"/>
    <n v="209.6"/>
    <n v="209.52657817772777"/>
    <n v="222250"/>
    <n v="1752"/>
    <n v="46567282"/>
    <n v="91333"/>
    <n v="41.09"/>
    <n v="3.7"/>
    <n v="-0.6"/>
    <x v="1"/>
    <x v="0"/>
  </r>
  <r>
    <x v="29"/>
    <x v="83"/>
    <x v="4"/>
    <n v="208.5"/>
    <n v="212.1"/>
    <n v="206.35"/>
    <n v="209.6"/>
    <n v="209.7661201298213"/>
    <n v="332457"/>
    <n v="3652"/>
    <n v="69738215"/>
    <m/>
    <m/>
    <n v="5.75"/>
    <n v="1.1000000000000001"/>
    <x v="0"/>
    <x v="0"/>
  </r>
  <r>
    <x v="29"/>
    <x v="84"/>
    <x v="4"/>
    <n v="206.3"/>
    <n v="213.3"/>
    <n v="206.3"/>
    <n v="207.75"/>
    <n v="209.62573666955717"/>
    <n v="667701"/>
    <n v="7194"/>
    <n v="139967314"/>
    <n v="249403"/>
    <n v="37.35"/>
    <n v="7"/>
    <n v="1.45"/>
    <x v="0"/>
    <x v="0"/>
  </r>
  <r>
    <x v="29"/>
    <x v="85"/>
    <x v="4"/>
    <n v="201.1"/>
    <n v="207.7"/>
    <n v="201.1"/>
    <n v="206.05"/>
    <n v="205.2033766407784"/>
    <n v="194039"/>
    <n v="2391"/>
    <n v="39817458"/>
    <n v="68066"/>
    <n v="35.08"/>
    <n v="6.6"/>
    <n v="4.95"/>
    <x v="0"/>
    <x v="0"/>
  </r>
  <r>
    <x v="29"/>
    <x v="86"/>
    <x v="0"/>
    <n v="190.8"/>
    <n v="198.4"/>
    <n v="189.75"/>
    <n v="196.8"/>
    <n v="194.49711046396561"/>
    <n v="353690"/>
    <n v="4050"/>
    <n v="68791683"/>
    <n v="162946"/>
    <n v="46.07"/>
    <n v="8.65"/>
    <n v="6"/>
    <x v="0"/>
    <x v="0"/>
  </r>
  <r>
    <x v="29"/>
    <x v="87"/>
    <x v="0"/>
    <n v="202"/>
    <n v="206.1"/>
    <n v="191.5"/>
    <n v="196.6"/>
    <n v="201.85001952238744"/>
    <n v="473815"/>
    <n v="5602"/>
    <n v="95639567"/>
    <n v="169266"/>
    <n v="35.72"/>
    <n v="14.6"/>
    <n v="-5.4"/>
    <x v="1"/>
    <x v="0"/>
  </r>
  <r>
    <x v="29"/>
    <x v="88"/>
    <x v="0"/>
    <n v="194.55"/>
    <n v="202.55"/>
    <n v="194.55"/>
    <n v="201.55"/>
    <n v="198.99967643576014"/>
    <n v="445043"/>
    <n v="5240"/>
    <n v="88563413"/>
    <n v="176172"/>
    <n v="39.590000000000003"/>
    <n v="8"/>
    <n v="7"/>
    <x v="0"/>
    <x v="0"/>
  </r>
  <r>
    <x v="29"/>
    <x v="89"/>
    <x v="0"/>
    <n v="203.3"/>
    <n v="205.5"/>
    <n v="195.9"/>
    <n v="197.2"/>
    <n v="200.69655337006867"/>
    <n v="473477"/>
    <n v="5750"/>
    <n v="95025202"/>
    <n v="222548"/>
    <n v="47"/>
    <n v="9.6"/>
    <n v="-6.1"/>
    <x v="1"/>
    <x v="0"/>
  </r>
  <r>
    <x v="29"/>
    <x v="90"/>
    <x v="0"/>
    <n v="200.3"/>
    <n v="207.15"/>
    <n v="200.05"/>
    <n v="204.8"/>
    <n v="204.10095191338414"/>
    <n v="496999"/>
    <n v="5596"/>
    <n v="101437969"/>
    <n v="283722"/>
    <n v="57.09"/>
    <n v="7.1"/>
    <n v="4.5"/>
    <x v="0"/>
    <x v="0"/>
  </r>
  <r>
    <x v="29"/>
    <x v="91"/>
    <x v="1"/>
    <n v="199.45"/>
    <n v="204.55"/>
    <n v="197.95"/>
    <n v="200.2"/>
    <n v="201.15115941303151"/>
    <n v="299505"/>
    <n v="3755"/>
    <n v="60245778"/>
    <n v="87063"/>
    <n v="29.07"/>
    <n v="6.6"/>
    <n v="0.75"/>
    <x v="0"/>
    <x v="0"/>
  </r>
  <r>
    <x v="29"/>
    <x v="92"/>
    <x v="2"/>
    <n v="202.2"/>
    <n v="203.75"/>
    <n v="198.75"/>
    <n v="200.3"/>
    <n v="201.10769295183465"/>
    <n v="191071"/>
    <n v="2192"/>
    <n v="38425848"/>
    <n v="55493"/>
    <n v="29.04"/>
    <n v="5"/>
    <n v="-1.9"/>
    <x v="1"/>
    <x v="0"/>
  </r>
  <r>
    <x v="29"/>
    <x v="93"/>
    <x v="2"/>
    <n v="205"/>
    <n v="207.3"/>
    <n v="202.65"/>
    <n v="203.05"/>
    <n v="204.66486467272335"/>
    <n v="337589"/>
    <n v="3274"/>
    <n v="69092607"/>
    <n v="125130"/>
    <n v="37.07"/>
    <n v="4.6500000000000004"/>
    <n v="-1.95"/>
    <x v="1"/>
    <x v="0"/>
  </r>
  <r>
    <x v="29"/>
    <x v="94"/>
    <x v="2"/>
    <n v="192.65"/>
    <n v="208.75"/>
    <n v="190.7"/>
    <n v="207.05"/>
    <n v="202.61990736126975"/>
    <n v="2348046"/>
    <n v="22535"/>
    <n v="475760863"/>
    <n v="594124"/>
    <n v="25.3"/>
    <n v="18.05"/>
    <n v="14.4"/>
    <x v="0"/>
    <x v="0"/>
  </r>
  <r>
    <x v="29"/>
    <x v="95"/>
    <x v="3"/>
    <n v="199.25"/>
    <n v="201.35"/>
    <n v="186.85"/>
    <n v="187.8"/>
    <n v="191.68148688567976"/>
    <n v="838854"/>
    <n v="7700"/>
    <n v="160792782"/>
    <n v="200850"/>
    <n v="23.94"/>
    <n v="14.5"/>
    <n v="-11.45"/>
    <x v="1"/>
    <x v="0"/>
  </r>
  <r>
    <x v="29"/>
    <x v="96"/>
    <x v="3"/>
    <n v="191.8"/>
    <n v="199.6"/>
    <n v="190.45"/>
    <n v="198.3"/>
    <n v="196.55156824658101"/>
    <n v="1217028"/>
    <n v="9406"/>
    <n v="239208762"/>
    <n v="434076"/>
    <n v="35.67"/>
    <n v="9.15"/>
    <n v="6.5"/>
    <x v="0"/>
    <x v="0"/>
  </r>
  <r>
    <x v="29"/>
    <x v="97"/>
    <x v="3"/>
    <n v="192.65"/>
    <n v="192.65"/>
    <n v="186.1"/>
    <n v="191.85"/>
    <n v="189.76092737646263"/>
    <n v="703188"/>
    <n v="5577"/>
    <n v="133437607"/>
    <n v="180899"/>
    <n v="25.73"/>
    <n v="6.55"/>
    <n v="-0.8"/>
    <x v="1"/>
    <x v="0"/>
  </r>
  <r>
    <x v="29"/>
    <x v="98"/>
    <x v="3"/>
    <n v="189.45"/>
    <n v="194.15"/>
    <n v="185.7"/>
    <n v="190"/>
    <n v="187.44296709430617"/>
    <n v="3957461"/>
    <n v="10914"/>
    <n v="741798232"/>
    <n v="2117924"/>
    <n v="53.52"/>
    <n v="8.4499999999999993"/>
    <n v="0.55000000000000004"/>
    <x v="0"/>
    <x v="0"/>
  </r>
  <r>
    <x v="29"/>
    <x v="99"/>
    <x v="3"/>
    <n v="184.75"/>
    <n v="194.7"/>
    <n v="184.75"/>
    <n v="192"/>
    <n v="190.80622753608696"/>
    <n v="380054"/>
    <n v="3039"/>
    <n v="72516670"/>
    <n v="106037"/>
    <n v="27.9"/>
    <n v="9.9499999999999993"/>
    <n v="7.25"/>
    <x v="0"/>
    <x v="0"/>
  </r>
  <r>
    <x v="29"/>
    <x v="100"/>
    <x v="4"/>
    <n v="182.55"/>
    <n v="185"/>
    <n v="179.6"/>
    <n v="183.6"/>
    <n v="182.45631727640097"/>
    <n v="363519"/>
    <n v="3944"/>
    <n v="66326338"/>
    <n v="137569"/>
    <n v="37.840000000000003"/>
    <n v="5.4"/>
    <n v="1.05"/>
    <x v="0"/>
    <x v="0"/>
  </r>
  <r>
    <x v="29"/>
    <x v="101"/>
    <x v="4"/>
    <n v="182.8"/>
    <n v="183.8"/>
    <n v="180.7"/>
    <n v="182.95"/>
    <n v="182.42574785533316"/>
    <n v="202479"/>
    <n v="1342"/>
    <n v="36937383"/>
    <n v="68277"/>
    <n v="33.72"/>
    <n v="3.1"/>
    <n v="0.15"/>
    <x v="0"/>
    <x v="0"/>
  </r>
  <r>
    <x v="29"/>
    <x v="102"/>
    <x v="4"/>
    <n v="173.5"/>
    <n v="182"/>
    <n v="173.5"/>
    <n v="181.25"/>
    <n v="180.03084977810897"/>
    <n v="209337"/>
    <n v="1756"/>
    <n v="37687118"/>
    <n v="94199"/>
    <n v="45"/>
    <n v="8.5"/>
    <n v="7.75"/>
    <x v="0"/>
    <x v="0"/>
  </r>
  <r>
    <x v="29"/>
    <x v="103"/>
    <x v="0"/>
    <n v="170.25"/>
    <n v="173.95"/>
    <n v="169.8"/>
    <n v="173.3"/>
    <n v="172.28441663110985"/>
    <n v="105465"/>
    <n v="1047"/>
    <n v="18169976"/>
    <n v="37895"/>
    <n v="35.93"/>
    <n v="4.1500000000000004"/>
    <n v="3.05"/>
    <x v="0"/>
    <x v="0"/>
  </r>
  <r>
    <x v="29"/>
    <x v="104"/>
    <x v="0"/>
    <n v="169.95"/>
    <n v="170.35"/>
    <n v="165.05"/>
    <n v="168.55"/>
    <n v="167.69571840051307"/>
    <n v="174631"/>
    <n v="2494"/>
    <n v="29284871"/>
    <n v="46296"/>
    <n v="26.51"/>
    <n v="5.3"/>
    <n v="-1.4"/>
    <x v="1"/>
    <x v="0"/>
  </r>
  <r>
    <x v="29"/>
    <x v="105"/>
    <x v="0"/>
    <n v="173.5"/>
    <n v="174.75"/>
    <n v="167.8"/>
    <n v="169.95"/>
    <n v="170.31734150480659"/>
    <n v="187971"/>
    <n v="2355"/>
    <n v="32014721"/>
    <n v="66326"/>
    <n v="35.29"/>
    <n v="6.95"/>
    <n v="-3.55"/>
    <x v="1"/>
    <x v="0"/>
  </r>
  <r>
    <x v="29"/>
    <x v="106"/>
    <x v="0"/>
    <n v="167.9"/>
    <n v="170.8"/>
    <n v="164.75"/>
    <n v="169.8"/>
    <n v="167.68474619585447"/>
    <n v="180001"/>
    <n v="2343"/>
    <n v="30183422"/>
    <n v="58389"/>
    <n v="32.44"/>
    <n v="6.05"/>
    <n v="1.9"/>
    <x v="0"/>
    <x v="0"/>
  </r>
  <r>
    <x v="29"/>
    <x v="107"/>
    <x v="1"/>
    <n v="175.55"/>
    <n v="178.5"/>
    <n v="171"/>
    <n v="175.5"/>
    <n v="174.76585012689648"/>
    <n v="502772"/>
    <n v="4981"/>
    <n v="87867376"/>
    <n v="132073"/>
    <n v="26.27"/>
    <n v="7.5"/>
    <n v="-0.05"/>
    <x v="1"/>
    <x v="0"/>
  </r>
  <r>
    <x v="29"/>
    <x v="108"/>
    <x v="1"/>
    <n v="168.85"/>
    <n v="176"/>
    <n v="168.85"/>
    <n v="175.5"/>
    <n v="173.8443285427291"/>
    <n v="258840"/>
    <n v="2273"/>
    <n v="44997866"/>
    <n v="99741"/>
    <n v="38.53"/>
    <n v="7.15"/>
    <n v="6.65"/>
    <x v="0"/>
    <x v="0"/>
  </r>
  <r>
    <x v="29"/>
    <x v="109"/>
    <x v="1"/>
    <n v="176.3"/>
    <n v="176.55"/>
    <n v="168.35"/>
    <n v="171.75"/>
    <n v="171.05264284787404"/>
    <n v="462380"/>
    <n v="4151"/>
    <n v="79091321"/>
    <n v="84852"/>
    <n v="18.350000000000001"/>
    <n v="8.1999999999999993"/>
    <n v="-4.55"/>
    <x v="1"/>
    <x v="0"/>
  </r>
  <r>
    <x v="29"/>
    <x v="110"/>
    <x v="1"/>
    <n v="173"/>
    <n v="177.6"/>
    <n v="172.6"/>
    <n v="176.5"/>
    <n v="175.60945713155982"/>
    <n v="361653"/>
    <n v="4150"/>
    <n v="63509687"/>
    <n v="116651"/>
    <n v="32.25"/>
    <n v="5"/>
    <n v="3.5"/>
    <x v="0"/>
    <x v="0"/>
  </r>
  <r>
    <x v="29"/>
    <x v="111"/>
    <x v="2"/>
    <n v="177.15"/>
    <n v="180.5"/>
    <n v="172.6"/>
    <n v="173.85"/>
    <n v="176.28040941351111"/>
    <n v="520061"/>
    <n v="5007"/>
    <n v="91676566"/>
    <n v="231544"/>
    <n v="44.52"/>
    <n v="7.9"/>
    <n v="-3.3"/>
    <x v="1"/>
    <x v="0"/>
  </r>
  <r>
    <x v="29"/>
    <x v="112"/>
    <x v="2"/>
    <n v="177.5"/>
    <n v="180.15"/>
    <n v="175.4"/>
    <n v="177.05"/>
    <n v="177.34467387088839"/>
    <n v="662667"/>
    <n v="5791"/>
    <n v="117520463"/>
    <n v="275155"/>
    <n v="41.52"/>
    <n v="4.75"/>
    <n v="-0.45"/>
    <x v="1"/>
    <x v="0"/>
  </r>
  <r>
    <x v="29"/>
    <x v="113"/>
    <x v="2"/>
    <n v="175"/>
    <n v="181.9"/>
    <n v="174.7"/>
    <n v="179.1"/>
    <n v="179.38073206721964"/>
    <n v="920981"/>
    <n v="9520"/>
    <n v="165206246"/>
    <n v="383874"/>
    <n v="41.68"/>
    <n v="7.2"/>
    <n v="4.0999999999999996"/>
    <x v="0"/>
    <x v="0"/>
  </r>
  <r>
    <x v="29"/>
    <x v="114"/>
    <x v="2"/>
    <n v="177.7"/>
    <n v="177.7"/>
    <n v="173.85"/>
    <n v="175.25"/>
    <n v="175.4518658930096"/>
    <n v="621981"/>
    <n v="6600"/>
    <n v="109127727"/>
    <n v="282248"/>
    <n v="45.38"/>
    <n v="3.85"/>
    <n v="-2.4500000000000002"/>
    <x v="1"/>
    <x v="0"/>
  </r>
  <r>
    <x v="29"/>
    <x v="115"/>
    <x v="2"/>
    <n v="168.35"/>
    <n v="177"/>
    <n v="167.5"/>
    <n v="175.25"/>
    <n v="174.54738389835211"/>
    <n v="504644"/>
    <n v="3842"/>
    <n v="88084290"/>
    <n v="230782"/>
    <n v="45.73"/>
    <n v="9.5"/>
    <n v="6.9"/>
    <x v="0"/>
    <x v="0"/>
  </r>
  <r>
    <x v="29"/>
    <x v="116"/>
    <x v="3"/>
    <n v="164.75"/>
    <n v="169.05"/>
    <n v="164.75"/>
    <n v="168.25"/>
    <n v="167.53906557134323"/>
    <n v="391726"/>
    <n v="3249"/>
    <n v="65629408"/>
    <n v="172004"/>
    <n v="43.91"/>
    <n v="4.3"/>
    <n v="3.5"/>
    <x v="0"/>
    <x v="0"/>
  </r>
  <r>
    <x v="29"/>
    <x v="117"/>
    <x v="3"/>
    <n v="166.6"/>
    <n v="170.15"/>
    <n v="164"/>
    <n v="164.8"/>
    <n v="166.29701046524713"/>
    <n v="399895"/>
    <n v="4400"/>
    <n v="66501343"/>
    <n v="206920"/>
    <n v="51.74"/>
    <n v="6.15"/>
    <n v="-1.8"/>
    <x v="1"/>
    <x v="0"/>
  </r>
  <r>
    <x v="29"/>
    <x v="118"/>
    <x v="3"/>
    <n v="162.55000000000001"/>
    <n v="168.1"/>
    <n v="162.55000000000001"/>
    <n v="167.5"/>
    <n v="165.52466252862482"/>
    <n v="265504"/>
    <n v="2125"/>
    <n v="43947460"/>
    <n v="89184"/>
    <n v="33.590000000000003"/>
    <n v="5.55"/>
    <n v="4.95"/>
    <x v="0"/>
    <x v="0"/>
  </r>
  <r>
    <x v="29"/>
    <x v="119"/>
    <x v="3"/>
    <n v="155.6"/>
    <n v="162.80000000000001"/>
    <n v="155.25"/>
    <n v="162.19999999999999"/>
    <n v="159.14862192147118"/>
    <n v="524317"/>
    <n v="3139"/>
    <n v="83444328"/>
    <n v="242496"/>
    <n v="46.25"/>
    <n v="7.55"/>
    <n v="6.6"/>
    <x v="0"/>
    <x v="0"/>
  </r>
  <r>
    <x v="29"/>
    <x v="120"/>
    <x v="3"/>
    <n v="157"/>
    <n v="159.30000000000001"/>
    <n v="153.94999999999999"/>
    <n v="154.35"/>
    <n v="156.47399118906284"/>
    <n v="145047"/>
    <n v="1104"/>
    <n v="22696083"/>
    <n v="51355"/>
    <n v="35.409999999999997"/>
    <n v="5.35"/>
    <n v="-2.65"/>
    <x v="1"/>
    <x v="0"/>
  </r>
  <r>
    <x v="29"/>
    <x v="121"/>
    <x v="4"/>
    <n v="156.5"/>
    <n v="157.4"/>
    <n v="154.5"/>
    <n v="155.85"/>
    <n v="155.90260803182781"/>
    <n v="136233"/>
    <n v="1011"/>
    <n v="21239080"/>
    <n v="51742"/>
    <n v="37.979999999999997"/>
    <n v="2.9"/>
    <n v="-0.65"/>
    <x v="1"/>
    <x v="0"/>
  </r>
  <r>
    <x v="29"/>
    <x v="122"/>
    <x v="4"/>
    <n v="155.80000000000001"/>
    <n v="159.9"/>
    <n v="155.55000000000001"/>
    <n v="155.94999999999999"/>
    <n v="156.70820749508826"/>
    <n v="492696"/>
    <n v="3442"/>
    <n v="77209507"/>
    <n v="244472"/>
    <n v="49.62"/>
    <n v="4.3499999999999996"/>
    <n v="0.15"/>
    <x v="0"/>
    <x v="0"/>
  </r>
  <r>
    <x v="29"/>
    <x v="123"/>
    <x v="4"/>
    <n v="157.15"/>
    <n v="158.75"/>
    <n v="152.65"/>
    <n v="156.05000000000001"/>
    <n v="156.07415163327593"/>
    <n v="330930"/>
    <n v="2925"/>
    <n v="51649619"/>
    <n v="66229"/>
    <n v="20.010000000000002"/>
    <n v="6.1"/>
    <n v="-1.1000000000000001"/>
    <x v="1"/>
    <x v="0"/>
  </r>
  <r>
    <x v="29"/>
    <x v="124"/>
    <x v="4"/>
    <n v="164.1"/>
    <n v="165.7"/>
    <n v="158.69999999999999"/>
    <n v="160.35"/>
    <n v="162.330995733881"/>
    <n v="239562"/>
    <n v="3212"/>
    <n v="38888338"/>
    <n v="93317"/>
    <n v="38.950000000000003"/>
    <n v="7"/>
    <n v="-3.75"/>
    <x v="1"/>
    <x v="0"/>
  </r>
  <r>
    <x v="29"/>
    <x v="125"/>
    <x v="0"/>
    <n v="162.55000000000001"/>
    <n v="165.8"/>
    <n v="160.15"/>
    <n v="163.85"/>
    <n v="162.79679213925047"/>
    <n v="315288"/>
    <n v="3139"/>
    <n v="51327875"/>
    <n v="108245"/>
    <n v="34.33"/>
    <n v="5.65"/>
    <n v="1.3"/>
    <x v="0"/>
    <x v="0"/>
  </r>
  <r>
    <x v="29"/>
    <x v="126"/>
    <x v="0"/>
    <n v="159.1"/>
    <n v="163.95"/>
    <n v="159.1"/>
    <n v="162.69999999999999"/>
    <n v="161.79418194493383"/>
    <n v="791811"/>
    <n v="3080"/>
    <n v="128110413"/>
    <n v="610484"/>
    <n v="77.099999999999994"/>
    <n v="4.8499999999999996"/>
    <n v="3.6"/>
    <x v="0"/>
    <x v="0"/>
  </r>
  <r>
    <x v="29"/>
    <x v="127"/>
    <x v="0"/>
    <n v="154.69999999999999"/>
    <n v="159.19999999999999"/>
    <n v="154.6"/>
    <n v="158.25"/>
    <n v="157.68879047286711"/>
    <n v="269378"/>
    <n v="2570"/>
    <n v="42477891"/>
    <n v="129584"/>
    <n v="48.1"/>
    <n v="4.5999999999999996"/>
    <n v="3.55"/>
    <x v="0"/>
    <x v="0"/>
  </r>
  <r>
    <x v="29"/>
    <x v="128"/>
    <x v="0"/>
    <n v="155.1"/>
    <n v="156.69999999999999"/>
    <n v="150.65"/>
    <n v="155"/>
    <n v="154.68908090874541"/>
    <n v="189448"/>
    <n v="1742"/>
    <n v="29305537"/>
    <n v="57288"/>
    <n v="30.24"/>
    <n v="6.05"/>
    <n v="-0.1"/>
    <x v="1"/>
    <x v="0"/>
  </r>
  <r>
    <x v="29"/>
    <x v="129"/>
    <x v="0"/>
    <n v="159.69999999999999"/>
    <n v="160.19999999999999"/>
    <n v="152.19999999999999"/>
    <n v="154.94999999999999"/>
    <n v="154.84459400197633"/>
    <n v="171023"/>
    <n v="1643"/>
    <n v="26481987"/>
    <n v="33445"/>
    <n v="19.559999999999999"/>
    <n v="8"/>
    <n v="-4.75"/>
    <x v="1"/>
    <x v="0"/>
  </r>
  <r>
    <x v="29"/>
    <x v="130"/>
    <x v="2"/>
    <n v="162.05000000000001"/>
    <n v="162.69999999999999"/>
    <n v="155.5"/>
    <n v="158.30000000000001"/>
    <n v="158.25146524344325"/>
    <n v="122164"/>
    <n v="1529"/>
    <n v="19332632"/>
    <n v="36781"/>
    <n v="30.11"/>
    <n v="7.2"/>
    <n v="-3.75"/>
    <x v="1"/>
    <x v="0"/>
  </r>
  <r>
    <x v="29"/>
    <x v="131"/>
    <x v="2"/>
    <n v="163.30000000000001"/>
    <n v="168.9"/>
    <n v="161.55000000000001"/>
    <n v="162.75"/>
    <n v="165.73503037702264"/>
    <n v="448859"/>
    <n v="4847"/>
    <n v="74391660"/>
    <n v="140609"/>
    <n v="31.33"/>
    <n v="7.35"/>
    <n v="-0.55000000000000004"/>
    <x v="1"/>
    <x v="0"/>
  </r>
  <r>
    <x v="29"/>
    <x v="132"/>
    <x v="2"/>
    <n v="161.4"/>
    <n v="164.35"/>
    <n v="157.25"/>
    <n v="158.4"/>
    <n v="160.55385067081966"/>
    <n v="156674"/>
    <n v="2362"/>
    <n v="25154614"/>
    <n v="55289"/>
    <n v="35.29"/>
    <n v="7.1"/>
    <n v="-3"/>
    <x v="1"/>
    <x v="0"/>
  </r>
  <r>
    <x v="29"/>
    <x v="133"/>
    <x v="2"/>
    <n v="161.5"/>
    <n v="162"/>
    <n v="157.55000000000001"/>
    <n v="161.19999999999999"/>
    <n v="159.82508827595098"/>
    <n v="139619"/>
    <n v="1671"/>
    <n v="22314619"/>
    <n v="28236"/>
    <n v="20.22"/>
    <n v="4.45"/>
    <n v="-0.3"/>
    <x v="1"/>
    <x v="0"/>
  </r>
  <r>
    <x v="29"/>
    <x v="134"/>
    <x v="3"/>
    <n v="160"/>
    <n v="164.8"/>
    <n v="159.75"/>
    <n v="162.5"/>
    <n v="162.33220104825386"/>
    <n v="140424"/>
    <n v="1515"/>
    <n v="22795337"/>
    <n v="31498"/>
    <n v="22.43"/>
    <n v="5.05"/>
    <n v="2.5"/>
    <x v="0"/>
    <x v="0"/>
  </r>
  <r>
    <x v="29"/>
    <x v="135"/>
    <x v="3"/>
    <n v="159.05000000000001"/>
    <n v="161.19999999999999"/>
    <n v="157.55000000000001"/>
    <n v="160.1"/>
    <n v="159.72641635399836"/>
    <n v="149786"/>
    <n v="2121"/>
    <n v="23924781"/>
    <n v="59420"/>
    <n v="39.67"/>
    <n v="3.65"/>
    <n v="1.05"/>
    <x v="0"/>
    <x v="0"/>
  </r>
  <r>
    <x v="29"/>
    <x v="136"/>
    <x v="3"/>
    <n v="150.35"/>
    <n v="162"/>
    <n v="149.1"/>
    <n v="161.19999999999999"/>
    <n v="158.74413585990425"/>
    <n v="972649"/>
    <n v="8629"/>
    <n v="154402325"/>
    <n v="757197"/>
    <n v="77.849999999999994"/>
    <n v="12.9"/>
    <n v="10.85"/>
    <x v="0"/>
    <x v="0"/>
  </r>
  <r>
    <x v="29"/>
    <x v="137"/>
    <x v="3"/>
    <n v="157.94999999999999"/>
    <n v="157.94999999999999"/>
    <n v="150"/>
    <n v="151.1"/>
    <n v="152.55880017982"/>
    <n v="104549"/>
    <n v="1545"/>
    <n v="15949870"/>
    <n v="48379"/>
    <n v="46.27"/>
    <n v="7.95"/>
    <n v="-6.85"/>
    <x v="1"/>
    <x v="0"/>
  </r>
  <r>
    <x v="29"/>
    <x v="138"/>
    <x v="3"/>
    <n v="156"/>
    <n v="157.75"/>
    <n v="152.5"/>
    <n v="155.6"/>
    <n v="155.61026078479162"/>
    <n v="82060"/>
    <n v="1319"/>
    <n v="12769378"/>
    <n v="25901"/>
    <n v="31.56"/>
    <n v="5.25"/>
    <n v="-0.4"/>
    <x v="1"/>
    <x v="0"/>
  </r>
  <r>
    <x v="29"/>
    <x v="139"/>
    <x v="4"/>
    <n v="167.25"/>
    <n v="168.15"/>
    <n v="155.5"/>
    <n v="156.65"/>
    <n v="159.93358921429493"/>
    <n v="124016"/>
    <n v="1875"/>
    <n v="19834324"/>
    <n v="33757"/>
    <n v="27.22"/>
    <n v="12.65"/>
    <n v="-10.6"/>
    <x v="1"/>
    <x v="0"/>
  </r>
  <r>
    <x v="29"/>
    <x v="140"/>
    <x v="4"/>
    <n v="160.9"/>
    <n v="165.9"/>
    <n v="160.4"/>
    <n v="164.55"/>
    <n v="164.03054458608733"/>
    <n v="95467"/>
    <n v="1212"/>
    <n v="15659504"/>
    <n v="29665"/>
    <n v="31.07"/>
    <n v="5.5"/>
    <n v="3.65"/>
    <x v="0"/>
    <x v="0"/>
  </r>
  <r>
    <x v="29"/>
    <x v="141"/>
    <x v="4"/>
    <n v="162.55000000000001"/>
    <n v="163.5"/>
    <n v="156.15"/>
    <n v="160.30000000000001"/>
    <n v="159.59370469605082"/>
    <n v="131749"/>
    <n v="1258"/>
    <n v="21026311"/>
    <n v="39494"/>
    <n v="29.98"/>
    <n v="7.35"/>
    <n v="-2.25"/>
    <x v="1"/>
    <x v="0"/>
  </r>
  <r>
    <x v="29"/>
    <x v="142"/>
    <x v="4"/>
    <n v="167.8"/>
    <n v="169"/>
    <n v="162.15"/>
    <n v="162.94999999999999"/>
    <n v="164.44029999414073"/>
    <n v="85335"/>
    <n v="1293"/>
    <n v="14032513"/>
    <n v="31338"/>
    <n v="36.72"/>
    <n v="6.85"/>
    <n v="-4.8499999999999996"/>
    <x v="1"/>
    <x v="0"/>
  </r>
  <r>
    <x v="29"/>
    <x v="143"/>
    <x v="4"/>
    <n v="168.4"/>
    <n v="169.75"/>
    <n v="165"/>
    <n v="168.2"/>
    <n v="167.21984084310139"/>
    <n v="92990"/>
    <n v="2080"/>
    <n v="15549773"/>
    <n v="36649"/>
    <n v="39.409999999999997"/>
    <n v="4.75"/>
    <n v="-0.2"/>
    <x v="1"/>
    <x v="0"/>
  </r>
  <r>
    <x v="29"/>
    <x v="144"/>
    <x v="0"/>
    <n v="169.45"/>
    <n v="169.9"/>
    <n v="164.8"/>
    <n v="169.35"/>
    <n v="168.23317891524826"/>
    <n v="306743"/>
    <n v="2978"/>
    <n v="51604350"/>
    <n v="100354"/>
    <n v="32.72"/>
    <n v="5.0999999999999996"/>
    <n v="-0.1"/>
    <x v="1"/>
    <x v="0"/>
  </r>
  <r>
    <x v="29"/>
    <x v="145"/>
    <x v="0"/>
    <n v="172.1"/>
    <n v="172.2"/>
    <n v="167"/>
    <n v="168.35"/>
    <n v="168.81376897398331"/>
    <n v="149481"/>
    <n v="1937"/>
    <n v="25234451"/>
    <n v="68058"/>
    <n v="45.53"/>
    <n v="5.2"/>
    <n v="-3.75"/>
    <x v="1"/>
    <x v="0"/>
  </r>
  <r>
    <x v="29"/>
    <x v="146"/>
    <x v="0"/>
    <n v="167.05"/>
    <n v="174.4"/>
    <n v="167.05"/>
    <n v="171"/>
    <n v="171.6710662535483"/>
    <n v="269495"/>
    <n v="2438"/>
    <n v="46264494"/>
    <n v="147626"/>
    <n v="54.78"/>
    <n v="7.35"/>
    <n v="3.95"/>
    <x v="0"/>
    <x v="0"/>
  </r>
  <r>
    <x v="29"/>
    <x v="147"/>
    <x v="0"/>
    <n v="165.25"/>
    <n v="169.15"/>
    <n v="165.25"/>
    <n v="165.95"/>
    <n v="166.75472111847503"/>
    <n v="264503"/>
    <n v="4810"/>
    <n v="44107124"/>
    <n v="133564"/>
    <n v="50.5"/>
    <n v="3.9"/>
    <n v="0.7"/>
    <x v="0"/>
    <x v="0"/>
  </r>
  <r>
    <x v="29"/>
    <x v="148"/>
    <x v="0"/>
    <n v="165.65"/>
    <n v="167.9"/>
    <n v="162.4"/>
    <n v="164.4"/>
    <n v="165.62748029266302"/>
    <n v="151847"/>
    <n v="1092"/>
    <n v="25150036"/>
    <n v="75879"/>
    <n v="49.97"/>
    <n v="5.5"/>
    <n v="-1.25"/>
    <x v="1"/>
    <x v="0"/>
  </r>
  <r>
    <x v="29"/>
    <x v="149"/>
    <x v="0"/>
    <n v="161.85"/>
    <n v="167.5"/>
    <n v="161.85"/>
    <n v="166.55"/>
    <n v="165.93513863088566"/>
    <n v="521096"/>
    <n v="7847"/>
    <n v="86468137"/>
    <m/>
    <m/>
    <n v="5.65"/>
    <n v="4.7"/>
    <x v="0"/>
    <x v="0"/>
  </r>
  <r>
    <x v="29"/>
    <x v="150"/>
    <x v="2"/>
    <n v="165"/>
    <n v="166.5"/>
    <n v="162.05000000000001"/>
    <n v="164.8"/>
    <n v="164.86023311950069"/>
    <n v="333906"/>
    <n v="3373"/>
    <n v="55047821"/>
    <n v="145399"/>
    <n v="43.54"/>
    <n v="4.45"/>
    <n v="-0.2"/>
    <x v="1"/>
    <x v="0"/>
  </r>
  <r>
    <x v="29"/>
    <x v="151"/>
    <x v="2"/>
    <n v="157.05000000000001"/>
    <n v="164"/>
    <n v="157.05000000000001"/>
    <n v="162.55000000000001"/>
    <n v="162.18202402391901"/>
    <n v="228772"/>
    <n v="2110"/>
    <n v="37102706"/>
    <n v="67697"/>
    <n v="29.59"/>
    <n v="6.95"/>
    <n v="5.5"/>
    <x v="0"/>
    <x v="0"/>
  </r>
  <r>
    <x v="29"/>
    <x v="152"/>
    <x v="2"/>
    <n v="156.85"/>
    <n v="159.80000000000001"/>
    <n v="155.44999999999999"/>
    <n v="157.80000000000001"/>
    <n v="157.51427319281268"/>
    <n v="166571"/>
    <n v="1612"/>
    <n v="26237310"/>
    <n v="31612"/>
    <n v="18.98"/>
    <n v="4.3499999999999996"/>
    <n v="0.95"/>
    <x v="0"/>
    <x v="0"/>
  </r>
  <r>
    <x v="29"/>
    <x v="153"/>
    <x v="2"/>
    <n v="152.19999999999999"/>
    <n v="157.44999999999999"/>
    <n v="150"/>
    <n v="155.4"/>
    <n v="154.23655300358195"/>
    <n v="474883"/>
    <n v="4517"/>
    <n v="73244317"/>
    <n v="203477"/>
    <n v="42.85"/>
    <n v="7.45"/>
    <n v="3.2"/>
    <x v="0"/>
    <x v="0"/>
  </r>
  <r>
    <x v="29"/>
    <x v="154"/>
    <x v="2"/>
    <n v="154.19999999999999"/>
    <n v="154.44999999999999"/>
    <n v="148.05000000000001"/>
    <n v="149.94999999999999"/>
    <n v="150.62037928497722"/>
    <n v="202539"/>
    <n v="2059"/>
    <n v="30506501"/>
    <n v="63532"/>
    <n v="31.37"/>
    <n v="6.4"/>
    <n v="-4.25"/>
    <x v="1"/>
    <x v="0"/>
  </r>
  <r>
    <x v="29"/>
    <x v="155"/>
    <x v="3"/>
    <n v="154.80000000000001"/>
    <n v="162.75"/>
    <n v="153"/>
    <n v="155.65"/>
    <n v="157.60268686990574"/>
    <n v="348063"/>
    <n v="3063"/>
    <n v="54855664"/>
    <n v="74852"/>
    <n v="21.51"/>
    <n v="9.75"/>
    <n v="0.85"/>
    <x v="0"/>
    <x v="0"/>
  </r>
  <r>
    <x v="29"/>
    <x v="156"/>
    <x v="3"/>
    <n v="154.4"/>
    <n v="157"/>
    <n v="153.35"/>
    <n v="155.94999999999999"/>
    <n v="155.59826591676688"/>
    <n v="138863"/>
    <n v="1500"/>
    <n v="21606842"/>
    <n v="46417"/>
    <n v="33.43"/>
    <n v="3.65"/>
    <n v="1.55"/>
    <x v="0"/>
    <x v="0"/>
  </r>
  <r>
    <x v="29"/>
    <x v="157"/>
    <x v="3"/>
    <n v="158.6"/>
    <n v="158.9"/>
    <n v="151.1"/>
    <n v="155.05000000000001"/>
    <n v="154.2344959582567"/>
    <n v="467620"/>
    <n v="4645"/>
    <n v="72123135"/>
    <n v="129526"/>
    <n v="27.7"/>
    <n v="7.8"/>
    <n v="-3.55"/>
    <x v="1"/>
    <x v="0"/>
  </r>
  <r>
    <x v="29"/>
    <x v="158"/>
    <x v="3"/>
    <n v="157.80000000000001"/>
    <n v="160.5"/>
    <n v="154"/>
    <n v="158.55000000000001"/>
    <n v="158.1703004514992"/>
    <n v="523146"/>
    <n v="5904"/>
    <n v="82746160"/>
    <n v="154844"/>
    <n v="29.6"/>
    <n v="6.5"/>
    <n v="0.75"/>
    <x v="0"/>
    <x v="0"/>
  </r>
  <r>
    <x v="29"/>
    <x v="159"/>
    <x v="3"/>
    <n v="146"/>
    <n v="159.44999999999999"/>
    <n v="146"/>
    <n v="158.5"/>
    <n v="153.64438246737595"/>
    <n v="1161720"/>
    <n v="11615"/>
    <n v="178491752"/>
    <n v="258224"/>
    <n v="22.23"/>
    <n v="13.45"/>
    <n v="12.5"/>
    <x v="0"/>
    <x v="0"/>
  </r>
  <r>
    <x v="29"/>
    <x v="160"/>
    <x v="4"/>
    <n v="159.69999999999999"/>
    <n v="159.69999999999999"/>
    <n v="154.69999999999999"/>
    <n v="155.1"/>
    <n v="156.00393621488388"/>
    <n v="292921"/>
    <n v="3634"/>
    <n v="45696829"/>
    <n v="131596"/>
    <n v="44.93"/>
    <n v="5"/>
    <n v="-4.5999999999999996"/>
    <x v="1"/>
    <x v="0"/>
  </r>
  <r>
    <x v="29"/>
    <x v="161"/>
    <x v="4"/>
    <n v="159.19999999999999"/>
    <n v="160.65"/>
    <n v="157.1"/>
    <n v="158.55000000000001"/>
    <n v="158.96425590801121"/>
    <n v="280382"/>
    <n v="2983"/>
    <n v="44570716"/>
    <n v="104028"/>
    <n v="37.1"/>
    <n v="3.55"/>
    <n v="-0.65"/>
    <x v="1"/>
    <x v="0"/>
  </r>
  <r>
    <x v="29"/>
    <x v="162"/>
    <x v="4"/>
    <n v="154.55000000000001"/>
    <n v="158.69999999999999"/>
    <n v="154.5"/>
    <n v="157.15"/>
    <n v="156.45609631534046"/>
    <n v="344618"/>
    <n v="3941"/>
    <n v="53917587"/>
    <n v="144282"/>
    <n v="41.87"/>
    <n v="4.2"/>
    <n v="2.6"/>
    <x v="0"/>
    <x v="0"/>
  </r>
  <r>
    <x v="29"/>
    <x v="163"/>
    <x v="4"/>
    <n v="149.55000000000001"/>
    <n v="156.05000000000001"/>
    <n v="149.55000000000001"/>
    <n v="154.35"/>
    <n v="152.74354985692145"/>
    <n v="344566"/>
    <n v="3695"/>
    <n v="52630234"/>
    <n v="145401"/>
    <n v="42.2"/>
    <n v="6.5"/>
    <n v="4.8"/>
    <x v="0"/>
    <x v="0"/>
  </r>
  <r>
    <x v="29"/>
    <x v="164"/>
    <x v="4"/>
    <n v="153.69999999999999"/>
    <n v="153.69999999999999"/>
    <n v="147.44999999999999"/>
    <n v="149.5"/>
    <n v="150.8190627525708"/>
    <n v="473877"/>
    <n v="5296"/>
    <n v="71469685"/>
    <n v="196609"/>
    <n v="41.49"/>
    <n v="6.25"/>
    <n v="-4.2"/>
    <x v="1"/>
    <x v="0"/>
  </r>
  <r>
    <x v="29"/>
    <x v="165"/>
    <x v="0"/>
    <n v="158.44999999999999"/>
    <n v="158.9"/>
    <n v="152.9"/>
    <n v="154.35"/>
    <n v="155.56034888273956"/>
    <n v="380529"/>
    <n v="4699"/>
    <n v="59195224"/>
    <n v="153470"/>
    <n v="40.33"/>
    <n v="6"/>
    <n v="-4.0999999999999996"/>
    <x v="1"/>
    <x v="0"/>
  </r>
  <r>
    <x v="29"/>
    <x v="166"/>
    <x v="0"/>
    <n v="162.1"/>
    <n v="164"/>
    <n v="157.55000000000001"/>
    <n v="158.6"/>
    <n v="160.56490911329038"/>
    <n v="243710"/>
    <n v="3434"/>
    <n v="39131274"/>
    <n v="75140"/>
    <n v="30.83"/>
    <n v="6.45"/>
    <n v="-3.5"/>
    <x v="1"/>
    <x v="0"/>
  </r>
  <r>
    <x v="29"/>
    <x v="167"/>
    <x v="0"/>
    <n v="166.2"/>
    <n v="166.2"/>
    <n v="159.80000000000001"/>
    <n v="161.85"/>
    <n v="161.71011433376424"/>
    <n v="398395"/>
    <n v="4623"/>
    <n v="64424501"/>
    <n v="136486"/>
    <n v="34.26"/>
    <n v="6.4"/>
    <n v="-4.3499999999999996"/>
    <x v="1"/>
    <x v="0"/>
  </r>
  <r>
    <x v="29"/>
    <x v="168"/>
    <x v="0"/>
    <n v="167.3"/>
    <n v="169.2"/>
    <n v="164.4"/>
    <n v="166.05"/>
    <n v="167.42250832966619"/>
    <n v="397675"/>
    <n v="4129"/>
    <n v="66579746"/>
    <n v="207085"/>
    <n v="52.07"/>
    <n v="4.8"/>
    <n v="-1.25"/>
    <x v="1"/>
    <x v="0"/>
  </r>
  <r>
    <x v="29"/>
    <x v="169"/>
    <x v="0"/>
    <n v="164.75"/>
    <n v="169.6"/>
    <n v="162.19999999999999"/>
    <n v="166.85"/>
    <n v="166.02086584267539"/>
    <n v="751707"/>
    <n v="7056"/>
    <n v="124799047"/>
    <n v="223105"/>
    <n v="29.68"/>
    <n v="7.4"/>
    <n v="2.1"/>
    <x v="0"/>
    <x v="0"/>
  </r>
  <r>
    <x v="29"/>
    <x v="170"/>
    <x v="1"/>
    <n v="160.30000000000001"/>
    <n v="164"/>
    <n v="158.5"/>
    <n v="162.55000000000001"/>
    <n v="161.36999204824602"/>
    <n v="619989"/>
    <n v="5183"/>
    <n v="100047620"/>
    <n v="286361"/>
    <n v="46.19"/>
    <n v="5.5"/>
    <n v="2.25"/>
    <x v="0"/>
    <x v="0"/>
  </r>
  <r>
    <x v="29"/>
    <x v="171"/>
    <x v="1"/>
    <n v="158.05000000000001"/>
    <n v="160.15"/>
    <n v="153.75"/>
    <n v="159.15"/>
    <n v="156.75042296718075"/>
    <n v="795570"/>
    <n v="6751"/>
    <n v="124705934"/>
    <n v="232437"/>
    <n v="29.22"/>
    <n v="6.4"/>
    <n v="1.1000000000000001"/>
    <x v="0"/>
    <x v="0"/>
  </r>
  <r>
    <x v="29"/>
    <x v="172"/>
    <x v="1"/>
    <n v="158"/>
    <n v="159.19999999999999"/>
    <n v="156.55000000000001"/>
    <n v="157.80000000000001"/>
    <n v="157.90213699251333"/>
    <n v="229341"/>
    <n v="2845"/>
    <n v="36213434"/>
    <n v="88957"/>
    <n v="38.79"/>
    <n v="2.65"/>
    <n v="-0.2"/>
    <x v="1"/>
    <x v="0"/>
  </r>
  <r>
    <x v="29"/>
    <x v="173"/>
    <x v="2"/>
    <n v="156"/>
    <n v="158.44999999999999"/>
    <n v="155.25"/>
    <n v="158"/>
    <n v="156.95064264746586"/>
    <n v="256517"/>
    <n v="3029"/>
    <n v="40260508"/>
    <n v="97556"/>
    <n v="38.03"/>
    <n v="3.2"/>
    <n v="2"/>
    <x v="0"/>
    <x v="0"/>
  </r>
  <r>
    <x v="29"/>
    <x v="174"/>
    <x v="2"/>
    <n v="160.44999999999999"/>
    <n v="161.85"/>
    <n v="155.9"/>
    <n v="156.85"/>
    <n v="158.69344295023728"/>
    <n v="390694"/>
    <n v="4134"/>
    <n v="62000576"/>
    <n v="120507"/>
    <n v="30.84"/>
    <n v="5.95"/>
    <n v="-3.6"/>
    <x v="1"/>
    <x v="0"/>
  </r>
  <r>
    <x v="29"/>
    <x v="175"/>
    <x v="3"/>
    <n v="164.2"/>
    <n v="164.2"/>
    <n v="157.05000000000001"/>
    <n v="160.19999999999999"/>
    <n v="159.85359611409842"/>
    <n v="731053"/>
    <n v="6843"/>
    <n v="116861451"/>
    <n v="189837"/>
    <n v="25.97"/>
    <n v="7.15"/>
    <n v="-4"/>
    <x v="1"/>
    <x v="0"/>
  </r>
  <r>
    <x v="29"/>
    <x v="176"/>
    <x v="3"/>
    <n v="164.6"/>
    <n v="168.8"/>
    <n v="161.35"/>
    <n v="162.5"/>
    <n v="165.04149071924377"/>
    <n v="420817"/>
    <n v="3858"/>
    <n v="69452265"/>
    <n v="91518"/>
    <n v="21.75"/>
    <n v="7.45"/>
    <n v="-2.1"/>
    <x v="1"/>
    <x v="0"/>
  </r>
  <r>
    <x v="29"/>
    <x v="177"/>
    <x v="3"/>
    <n v="156"/>
    <n v="163.9"/>
    <n v="154.75"/>
    <n v="163.15"/>
    <n v="160.77296426146842"/>
    <n v="519971"/>
    <n v="3693"/>
    <n v="83597279"/>
    <n v="208117"/>
    <n v="40.020000000000003"/>
    <n v="9.15"/>
    <n v="7.15"/>
    <x v="0"/>
    <x v="0"/>
  </r>
  <r>
    <x v="29"/>
    <x v="178"/>
    <x v="3"/>
    <n v="153.4"/>
    <n v="156.5"/>
    <n v="152.80000000000001"/>
    <n v="154.9"/>
    <n v="154.96089912725796"/>
    <n v="295620"/>
    <n v="2862"/>
    <n v="45809541"/>
    <n v="89670"/>
    <n v="30.33"/>
    <n v="3.7"/>
    <n v="1.5"/>
    <x v="0"/>
    <x v="0"/>
  </r>
  <r>
    <x v="29"/>
    <x v="179"/>
    <x v="4"/>
    <n v="164.35"/>
    <n v="164.5"/>
    <n v="151.35"/>
    <n v="152.75"/>
    <n v="155.77405075902678"/>
    <n v="983628"/>
    <n v="10157"/>
    <n v="153223718"/>
    <n v="375396"/>
    <n v="38.159999999999997"/>
    <n v="13.15"/>
    <n v="-11.6"/>
    <x v="1"/>
    <x v="0"/>
  </r>
  <r>
    <x v="29"/>
    <x v="180"/>
    <x v="4"/>
    <n v="163.19999999999999"/>
    <n v="165.3"/>
    <n v="162.5"/>
    <n v="164.3"/>
    <n v="163.71977172145952"/>
    <n v="177152"/>
    <n v="1605"/>
    <n v="29003285"/>
    <n v="39812"/>
    <n v="22.47"/>
    <n v="2.8"/>
    <n v="1.1000000000000001"/>
    <x v="0"/>
    <x v="0"/>
  </r>
  <r>
    <x v="29"/>
    <x v="181"/>
    <x v="4"/>
    <n v="166.05"/>
    <n v="172.45"/>
    <n v="164.95"/>
    <n v="165.85"/>
    <n v="168.43969595904755"/>
    <n v="425469"/>
    <n v="4180"/>
    <n v="71665869"/>
    <n v="75962"/>
    <n v="17.850000000000001"/>
    <n v="7.5"/>
    <n v="-0.2"/>
    <x v="1"/>
    <x v="0"/>
  </r>
  <r>
    <x v="29"/>
    <x v="182"/>
    <x v="4"/>
    <n v="172.75"/>
    <n v="172.95"/>
    <n v="166"/>
    <n v="166.9"/>
    <n v="169.13877708879642"/>
    <n v="235291"/>
    <n v="3102"/>
    <n v="39796832"/>
    <n v="108121"/>
    <n v="45.95"/>
    <n v="6.95"/>
    <n v="-5.85"/>
    <x v="1"/>
    <x v="0"/>
  </r>
  <r>
    <x v="29"/>
    <x v="183"/>
    <x v="4"/>
    <n v="174.05"/>
    <n v="176.4"/>
    <n v="171.35"/>
    <n v="172.1"/>
    <n v="173.30386955888775"/>
    <n v="343450"/>
    <n v="5043"/>
    <n v="59521214"/>
    <n v="185870"/>
    <n v="54.12"/>
    <n v="5.05"/>
    <n v="-1.95"/>
    <x v="1"/>
    <x v="0"/>
  </r>
  <r>
    <x v="29"/>
    <x v="184"/>
    <x v="0"/>
    <n v="173.85"/>
    <n v="174.15"/>
    <n v="169.15"/>
    <n v="173.4"/>
    <n v="171.71339977505625"/>
    <n v="192048"/>
    <n v="2150"/>
    <n v="32977215"/>
    <n v="45949"/>
    <n v="23.93"/>
    <n v="5"/>
    <n v="-0.45"/>
    <x v="1"/>
    <x v="0"/>
  </r>
  <r>
    <x v="29"/>
    <x v="185"/>
    <x v="0"/>
    <n v="179"/>
    <n v="179"/>
    <n v="172.6"/>
    <n v="173.35"/>
    <n v="175.35568803363745"/>
    <n v="170762"/>
    <n v="5658"/>
    <n v="29944088"/>
    <n v="72345"/>
    <n v="42.37"/>
    <n v="6.4"/>
    <n v="-5.65"/>
    <x v="1"/>
    <x v="0"/>
  </r>
  <r>
    <x v="29"/>
    <x v="186"/>
    <x v="0"/>
    <n v="179.3"/>
    <n v="180.7"/>
    <n v="177.3"/>
    <n v="179"/>
    <n v="179.11625721898071"/>
    <n v="537472"/>
    <n v="5387"/>
    <n v="96269973"/>
    <n v="173659"/>
    <n v="32.31"/>
    <n v="3.4"/>
    <n v="-0.3"/>
    <x v="1"/>
    <x v="0"/>
  </r>
  <r>
    <x v="29"/>
    <x v="187"/>
    <x v="0"/>
    <n v="172.85"/>
    <n v="179.7"/>
    <n v="169.3"/>
    <n v="178.45"/>
    <n v="173.36831916874499"/>
    <n v="501603"/>
    <n v="3255"/>
    <n v="86962069"/>
    <n v="125867"/>
    <n v="25.09"/>
    <n v="10.4"/>
    <n v="5.6"/>
    <x v="0"/>
    <x v="0"/>
  </r>
  <r>
    <x v="29"/>
    <x v="188"/>
    <x v="0"/>
    <n v="174.9"/>
    <n v="179.85"/>
    <n v="170.7"/>
    <n v="171.3"/>
    <n v="175.8435896345741"/>
    <n v="470410"/>
    <n v="5244"/>
    <n v="82718583"/>
    <n v="132797"/>
    <n v="28.23"/>
    <n v="9.15"/>
    <n v="-3.6"/>
    <x v="1"/>
    <x v="0"/>
  </r>
  <r>
    <x v="29"/>
    <x v="189"/>
    <x v="1"/>
    <n v="174.75"/>
    <n v="177"/>
    <n v="171.2"/>
    <n v="174.45"/>
    <n v="174.27145686236835"/>
    <n v="660989"/>
    <n v="7490"/>
    <n v="115191516"/>
    <n v="178200"/>
    <n v="26.96"/>
    <n v="5.8"/>
    <n v="-0.3"/>
    <x v="1"/>
    <x v="0"/>
  </r>
  <r>
    <x v="29"/>
    <x v="190"/>
    <x v="1"/>
    <n v="173.95"/>
    <n v="177.5"/>
    <n v="172.7"/>
    <n v="174.3"/>
    <n v="174.89975338168242"/>
    <n v="684053"/>
    <n v="7412"/>
    <n v="119640701"/>
    <n v="271740"/>
    <n v="39.72"/>
    <n v="4.8"/>
    <n v="0.35"/>
    <x v="0"/>
    <x v="0"/>
  </r>
  <r>
    <x v="29"/>
    <x v="191"/>
    <x v="1"/>
    <n v="164.25"/>
    <n v="174.4"/>
    <n v="163.80000000000001"/>
    <n v="173.55"/>
    <n v="168.71818222541114"/>
    <n v="1272457"/>
    <n v="12738"/>
    <n v="214686632"/>
    <n v="640618"/>
    <n v="50.34"/>
    <n v="10.6"/>
    <n v="9.3000000000000007"/>
    <x v="0"/>
    <x v="0"/>
  </r>
  <r>
    <x v="29"/>
    <x v="192"/>
    <x v="1"/>
    <n v="156"/>
    <n v="164.2"/>
    <n v="155.94999999999999"/>
    <n v="162.94999999999999"/>
    <n v="159.73687037856286"/>
    <n v="632920"/>
    <n v="4320"/>
    <n v="101100660"/>
    <n v="307370"/>
    <n v="48.56"/>
    <n v="8.25"/>
    <n v="6.95"/>
    <x v="0"/>
    <x v="0"/>
  </r>
  <r>
    <x v="29"/>
    <x v="193"/>
    <x v="1"/>
    <n v="149.9"/>
    <n v="157.15"/>
    <n v="147.55000000000001"/>
    <n v="155.94999999999999"/>
    <n v="151.50317976329956"/>
    <n v="1272579"/>
    <n v="13382"/>
    <n v="192799765"/>
    <n v="254557"/>
    <n v="20"/>
    <n v="9.6"/>
    <n v="6.05"/>
    <x v="0"/>
    <x v="0"/>
  </r>
  <r>
    <x v="29"/>
    <x v="194"/>
    <x v="2"/>
    <n v="158"/>
    <n v="158.69999999999999"/>
    <n v="152.44999999999999"/>
    <n v="155"/>
    <n v="155.05275434177031"/>
    <n v="225081"/>
    <n v="3053"/>
    <n v="34899429"/>
    <n v="90238"/>
    <n v="40.090000000000003"/>
    <n v="6.25"/>
    <n v="-3"/>
    <x v="1"/>
    <x v="0"/>
  </r>
  <r>
    <x v="29"/>
    <x v="195"/>
    <x v="2"/>
    <n v="158.1"/>
    <n v="161.15"/>
    <n v="156.94999999999999"/>
    <n v="157.44999999999999"/>
    <n v="158.56012918098227"/>
    <n v="271557"/>
    <n v="3736"/>
    <n v="43058113"/>
    <n v="108831"/>
    <n v="40.08"/>
    <n v="4.2"/>
    <n v="-0.65"/>
    <x v="1"/>
    <x v="0"/>
  </r>
  <r>
    <x v="29"/>
    <x v="196"/>
    <x v="2"/>
    <n v="158.19999999999999"/>
    <n v="159.35"/>
    <n v="156.85"/>
    <n v="158.1"/>
    <n v="158.11753821517672"/>
    <n v="204827"/>
    <n v="3088"/>
    <n v="32386741"/>
    <n v="80403"/>
    <n v="39.25"/>
    <n v="2.5"/>
    <n v="-0.1"/>
    <x v="1"/>
    <x v="0"/>
  </r>
  <r>
    <x v="29"/>
    <x v="197"/>
    <x v="2"/>
    <n v="159.75"/>
    <n v="159.75"/>
    <n v="156.65"/>
    <n v="158.19999999999999"/>
    <n v="158.21014049533966"/>
    <n v="219082"/>
    <n v="3294"/>
    <n v="34660994"/>
    <n v="98205"/>
    <n v="44.83"/>
    <n v="3.1"/>
    <n v="-1.55"/>
    <x v="1"/>
    <x v="0"/>
  </r>
  <r>
    <x v="29"/>
    <x v="198"/>
    <x v="2"/>
    <n v="160.4"/>
    <n v="163.05000000000001"/>
    <n v="157.5"/>
    <n v="158.35"/>
    <n v="160.45302948525736"/>
    <n v="250125"/>
    <n v="3243"/>
    <n v="40133314"/>
    <n v="105656"/>
    <n v="42.24"/>
    <n v="5.55"/>
    <n v="-2.0499999999999998"/>
    <x v="1"/>
    <x v="0"/>
  </r>
  <r>
    <x v="29"/>
    <x v="199"/>
    <x v="3"/>
    <n v="157.94999999999999"/>
    <n v="158.4"/>
    <n v="156.4"/>
    <n v="157.44999999999999"/>
    <n v="157.37617381038976"/>
    <n v="167723"/>
    <n v="2455"/>
    <n v="26395604"/>
    <n v="71371"/>
    <n v="42.55"/>
    <n v="2"/>
    <n v="-0.5"/>
    <x v="1"/>
    <x v="0"/>
  </r>
  <r>
    <x v="29"/>
    <x v="200"/>
    <x v="3"/>
    <n v="157.35"/>
    <n v="159.1"/>
    <n v="153.5"/>
    <n v="156.35"/>
    <n v="156.79321850719018"/>
    <n v="190607"/>
    <n v="1937"/>
    <n v="29885885"/>
    <n v="58951"/>
    <n v="30.93"/>
    <n v="5.6"/>
    <n v="-1"/>
    <x v="1"/>
    <x v="0"/>
  </r>
  <r>
    <x v="29"/>
    <x v="201"/>
    <x v="3"/>
    <n v="158.94999999999999"/>
    <n v="161.69999999999999"/>
    <n v="155.15"/>
    <n v="156.1"/>
    <n v="159.71513849092645"/>
    <n v="259656"/>
    <n v="3506"/>
    <n v="41470994"/>
    <n v="121791"/>
    <n v="46.9"/>
    <n v="6.55"/>
    <n v="-2.85"/>
    <x v="1"/>
    <x v="0"/>
  </r>
  <r>
    <x v="29"/>
    <x v="202"/>
    <x v="3"/>
    <n v="155.69999999999999"/>
    <n v="159.44999999999999"/>
    <n v="153"/>
    <n v="158.44999999999999"/>
    <n v="156.85599964820395"/>
    <n v="1114282"/>
    <n v="9960"/>
    <n v="174781817"/>
    <n v="667250"/>
    <n v="59.88"/>
    <n v="6.45"/>
    <n v="2.75"/>
    <x v="0"/>
    <x v="0"/>
  </r>
  <r>
    <x v="29"/>
    <x v="203"/>
    <x v="4"/>
    <n v="152.15"/>
    <n v="155.19999999999999"/>
    <n v="151.6"/>
    <n v="154.85"/>
    <n v="153.85941067309253"/>
    <n v="252729"/>
    <n v="1853"/>
    <n v="38884735"/>
    <n v="69874"/>
    <n v="27.65"/>
    <n v="3.6"/>
    <n v="2.7"/>
    <x v="0"/>
    <x v="0"/>
  </r>
  <r>
    <x v="29"/>
    <x v="204"/>
    <x v="4"/>
    <n v="158.25"/>
    <n v="159.69999999999999"/>
    <n v="151.55000000000001"/>
    <n v="152.05000000000001"/>
    <n v="154.69689736366831"/>
    <n v="648932"/>
    <n v="8008"/>
    <n v="100387767"/>
    <n v="295413"/>
    <n v="45.52"/>
    <n v="8.15"/>
    <n v="-6.2"/>
    <x v="1"/>
    <x v="0"/>
  </r>
  <r>
    <x v="29"/>
    <x v="205"/>
    <x v="4"/>
    <n v="164"/>
    <n v="164.5"/>
    <n v="159"/>
    <n v="159.69999999999999"/>
    <n v="161.74244606859739"/>
    <n v="339459"/>
    <n v="4220"/>
    <n v="54904929"/>
    <n v="133096"/>
    <n v="39.21"/>
    <n v="5.5"/>
    <n v="-4.3"/>
    <x v="1"/>
    <x v="0"/>
  </r>
  <r>
    <x v="29"/>
    <x v="206"/>
    <x v="4"/>
    <n v="165.2"/>
    <n v="165.3"/>
    <n v="160.30000000000001"/>
    <n v="161.9"/>
    <n v="162.26002153313544"/>
    <n v="168113"/>
    <n v="1967"/>
    <n v="27278019"/>
    <n v="40940"/>
    <n v="24.35"/>
    <n v="5"/>
    <n v="-3.3"/>
    <x v="1"/>
    <x v="0"/>
  </r>
  <r>
    <x v="29"/>
    <x v="207"/>
    <x v="0"/>
    <n v="170.6"/>
    <n v="171"/>
    <n v="164.6"/>
    <n v="165.2"/>
    <n v="167.06401921668356"/>
    <n v="219809"/>
    <n v="2483"/>
    <n v="36722175"/>
    <n v="131258"/>
    <n v="59.71"/>
    <n v="6.4"/>
    <n v="-5.4"/>
    <x v="1"/>
    <x v="0"/>
  </r>
  <r>
    <x v="29"/>
    <x v="208"/>
    <x v="0"/>
    <n v="175.8"/>
    <n v="176.15"/>
    <n v="170.5"/>
    <n v="171.25"/>
    <n v="173.65067886713467"/>
    <n v="269935"/>
    <n v="3327"/>
    <n v="46874396"/>
    <n v="90136"/>
    <n v="33.39"/>
    <n v="5.65"/>
    <n v="-4.55"/>
    <x v="1"/>
    <x v="0"/>
  </r>
  <r>
    <x v="29"/>
    <x v="209"/>
    <x v="0"/>
    <n v="171.45"/>
    <n v="174.3"/>
    <n v="169.5"/>
    <n v="173.6"/>
    <n v="172.63248978637827"/>
    <n v="205363"/>
    <n v="1856"/>
    <n v="35452326"/>
    <n v="71977"/>
    <n v="35.049999999999997"/>
    <n v="4.8"/>
    <n v="2.15"/>
    <x v="0"/>
    <x v="0"/>
  </r>
  <r>
    <x v="29"/>
    <x v="210"/>
    <x v="0"/>
    <n v="171.6"/>
    <n v="172.35"/>
    <n v="166.55"/>
    <n v="171"/>
    <n v="169.80314922889329"/>
    <n v="521588"/>
    <n v="4521"/>
    <n v="88567285"/>
    <n v="141666"/>
    <n v="27.16"/>
    <n v="5.8"/>
    <n v="-0.6"/>
    <x v="1"/>
    <x v="0"/>
  </r>
  <r>
    <x v="29"/>
    <x v="211"/>
    <x v="0"/>
    <n v="175.65"/>
    <n v="175.65"/>
    <n v="167.55"/>
    <n v="172.15"/>
    <n v="171.79021854240878"/>
    <n v="353158"/>
    <n v="3306"/>
    <n v="60669090"/>
    <n v="93484"/>
    <n v="26.47"/>
    <n v="8.1"/>
    <n v="-3.5"/>
    <x v="1"/>
    <x v="0"/>
  </r>
  <r>
    <x v="29"/>
    <x v="212"/>
    <x v="1"/>
    <n v="170.4"/>
    <n v="176.9"/>
    <n v="170.15"/>
    <n v="175.9"/>
    <n v="175.17673455298583"/>
    <n v="385301"/>
    <n v="3923"/>
    <n v="67495771"/>
    <n v="197322"/>
    <n v="51.21"/>
    <n v="6.75"/>
    <n v="5.5"/>
    <x v="0"/>
    <x v="0"/>
  </r>
  <r>
    <x v="29"/>
    <x v="213"/>
    <x v="2"/>
    <n v="175.2"/>
    <n v="179"/>
    <n v="168.4"/>
    <n v="170"/>
    <n v="172.89013523204187"/>
    <n v="510382"/>
    <n v="6175"/>
    <n v="88240013"/>
    <n v="207337"/>
    <n v="40.619999999999997"/>
    <n v="10.6"/>
    <n v="-5.2"/>
    <x v="1"/>
    <x v="0"/>
  </r>
  <r>
    <x v="29"/>
    <x v="214"/>
    <x v="2"/>
    <n v="173.1"/>
    <n v="176.5"/>
    <n v="171"/>
    <n v="175.7"/>
    <n v="174.89582910661656"/>
    <n v="271093"/>
    <n v="2292"/>
    <n v="47413035"/>
    <n v="96064"/>
    <n v="35.44"/>
    <n v="5.5"/>
    <n v="2.6"/>
    <x v="0"/>
    <x v="0"/>
  </r>
  <r>
    <x v="29"/>
    <x v="215"/>
    <x v="2"/>
    <n v="168.45"/>
    <n v="173.8"/>
    <n v="166.4"/>
    <n v="173.1"/>
    <n v="170.28231404891673"/>
    <n v="493369"/>
    <n v="4220"/>
    <n v="84012015"/>
    <n v="158926"/>
    <n v="32.21"/>
    <n v="7.4"/>
    <n v="4.6500000000000004"/>
    <x v="0"/>
    <x v="0"/>
  </r>
  <r>
    <x v="29"/>
    <x v="216"/>
    <x v="2"/>
    <n v="163.44999999999999"/>
    <n v="170.7"/>
    <n v="161.30000000000001"/>
    <n v="166.6"/>
    <n v="167.22106641783861"/>
    <n v="238987"/>
    <n v="2921"/>
    <n v="39963661"/>
    <n v="83051"/>
    <n v="34.75"/>
    <n v="9.4"/>
    <n v="3.15"/>
    <x v="0"/>
    <x v="0"/>
  </r>
  <r>
    <x v="29"/>
    <x v="217"/>
    <x v="3"/>
    <n v="165.05"/>
    <n v="166.5"/>
    <n v="158.44999999999999"/>
    <n v="161.75"/>
    <n v="161.59860272585215"/>
    <n v="736577"/>
    <n v="8713"/>
    <n v="119029814"/>
    <n v="265017"/>
    <n v="35.979999999999997"/>
    <n v="8.0500000000000007"/>
    <n v="-3.3"/>
    <x v="1"/>
    <x v="0"/>
  </r>
  <r>
    <x v="29"/>
    <x v="218"/>
    <x v="3"/>
    <n v="166.4"/>
    <n v="168.65"/>
    <n v="165.5"/>
    <n v="165.95"/>
    <n v="166.86169979037589"/>
    <n v="386883"/>
    <n v="4556"/>
    <n v="64555955"/>
    <n v="136848"/>
    <n v="35.369999999999997"/>
    <n v="3.15"/>
    <n v="-0.45"/>
    <x v="1"/>
    <x v="0"/>
  </r>
  <r>
    <x v="29"/>
    <x v="219"/>
    <x v="3"/>
    <n v="168.25"/>
    <n v="171.4"/>
    <n v="163.30000000000001"/>
    <n v="165.95"/>
    <n v="167.41376731065139"/>
    <n v="701880"/>
    <n v="8249"/>
    <n v="117504375"/>
    <n v="261685"/>
    <n v="37.28"/>
    <n v="8.1"/>
    <n v="-2.2999999999999998"/>
    <x v="1"/>
    <x v="0"/>
  </r>
  <r>
    <x v="29"/>
    <x v="220"/>
    <x v="3"/>
    <n v="178.5"/>
    <n v="178.5"/>
    <n v="166.4"/>
    <n v="167.2"/>
    <n v="172.22377405463328"/>
    <n v="992948"/>
    <n v="12672"/>
    <n v="171009252"/>
    <n v="364122"/>
    <n v="36.67"/>
    <n v="12.1"/>
    <n v="-11.3"/>
    <x v="1"/>
    <x v="0"/>
  </r>
  <r>
    <x v="29"/>
    <x v="221"/>
    <x v="3"/>
    <n v="191.65"/>
    <n v="195.9"/>
    <n v="175.1"/>
    <n v="176.25"/>
    <n v="180.59924058513153"/>
    <n v="2894597"/>
    <n v="28594"/>
    <n v="522762020"/>
    <n v="1025139"/>
    <n v="35.42"/>
    <n v="20.8"/>
    <n v="-15.4"/>
    <x v="1"/>
    <x v="0"/>
  </r>
  <r>
    <x v="29"/>
    <x v="222"/>
    <x v="4"/>
    <n v="200.35"/>
    <n v="208.15"/>
    <n v="199.6"/>
    <n v="205.45"/>
    <n v="205.07398248011012"/>
    <n v="393039"/>
    <n v="4878"/>
    <n v="80602073"/>
    <n v="138752"/>
    <n v="35.299999999999997"/>
    <n v="8.5500000000000007"/>
    <n v="5.0999999999999996"/>
    <x v="0"/>
    <x v="0"/>
  </r>
  <r>
    <x v="29"/>
    <x v="223"/>
    <x v="4"/>
    <n v="210.95"/>
    <n v="212.15"/>
    <n v="201.65"/>
    <n v="202.55"/>
    <n v="206.24149460837583"/>
    <n v="251223"/>
    <n v="4318"/>
    <n v="51812607"/>
    <n v="78527"/>
    <n v="31.26"/>
    <n v="10.5"/>
    <n v="-8.4"/>
    <x v="1"/>
    <x v="0"/>
  </r>
  <r>
    <x v="29"/>
    <x v="224"/>
    <x v="4"/>
    <n v="207.95"/>
    <n v="211.75"/>
    <n v="206.55"/>
    <n v="211.05"/>
    <n v="209.26685187553034"/>
    <n v="258087"/>
    <n v="2048"/>
    <n v="54009054"/>
    <n v="61292"/>
    <n v="23.75"/>
    <n v="5.2"/>
    <n v="3.1"/>
    <x v="0"/>
    <x v="0"/>
  </r>
  <r>
    <x v="29"/>
    <x v="225"/>
    <x v="4"/>
    <n v="206.15"/>
    <n v="209.35"/>
    <n v="204.95"/>
    <n v="208.6"/>
    <n v="207.50580238074633"/>
    <n v="127103"/>
    <n v="1583"/>
    <n v="26374610"/>
    <n v="34259"/>
    <n v="26.95"/>
    <n v="4.4000000000000004"/>
    <n v="2.4500000000000002"/>
    <x v="0"/>
    <x v="0"/>
  </r>
  <r>
    <x v="29"/>
    <x v="226"/>
    <x v="4"/>
    <n v="205.8"/>
    <n v="209"/>
    <n v="204.4"/>
    <n v="206.1"/>
    <n v="207.3839956958393"/>
    <n v="139400"/>
    <n v="1940"/>
    <n v="28909329"/>
    <n v="58711"/>
    <n v="42.12"/>
    <n v="4.5999999999999996"/>
    <n v="0.3"/>
    <x v="0"/>
    <x v="0"/>
  </r>
  <r>
    <x v="29"/>
    <x v="227"/>
    <x v="0"/>
    <n v="201.95"/>
    <n v="205"/>
    <n v="200.2"/>
    <n v="204.4"/>
    <n v="203.59390340806607"/>
    <n v="410262"/>
    <n v="3652"/>
    <n v="83526842"/>
    <n v="171028"/>
    <n v="41.69"/>
    <n v="4.8"/>
    <n v="2.4500000000000002"/>
    <x v="0"/>
    <x v="0"/>
  </r>
  <r>
    <x v="29"/>
    <x v="228"/>
    <x v="0"/>
    <n v="197.95"/>
    <n v="202.25"/>
    <n v="196.9"/>
    <n v="201.05"/>
    <n v="200.91589371255719"/>
    <n v="593071"/>
    <n v="4069"/>
    <n v="119157390"/>
    <n v="309193"/>
    <n v="52.13"/>
    <n v="5.35"/>
    <n v="3.1"/>
    <x v="0"/>
    <x v="0"/>
  </r>
  <r>
    <x v="29"/>
    <x v="229"/>
    <x v="0"/>
    <n v="196.05"/>
    <n v="199.5"/>
    <n v="194.85"/>
    <n v="196.2"/>
    <n v="196.62169739566852"/>
    <n v="180123"/>
    <n v="2315"/>
    <n v="35416090"/>
    <n v="39479"/>
    <n v="21.92"/>
    <n v="4.6500000000000004"/>
    <n v="0.15"/>
    <x v="0"/>
    <x v="0"/>
  </r>
  <r>
    <x v="29"/>
    <x v="230"/>
    <x v="0"/>
    <n v="190.5"/>
    <n v="196.95"/>
    <n v="189.65"/>
    <n v="195.7"/>
    <n v="193.40409571808067"/>
    <n v="281953"/>
    <n v="4548"/>
    <n v="54530865"/>
    <n v="91931"/>
    <n v="32.6"/>
    <n v="7.3"/>
    <n v="5.2"/>
    <x v="0"/>
    <x v="0"/>
  </r>
  <r>
    <x v="29"/>
    <x v="231"/>
    <x v="0"/>
    <n v="199.9"/>
    <n v="202"/>
    <n v="189.75"/>
    <n v="190.5"/>
    <n v="195.18352233279333"/>
    <n v="553088"/>
    <n v="9921"/>
    <n v="107953664"/>
    <n v="215454"/>
    <n v="38.950000000000003"/>
    <n v="12.25"/>
    <n v="-9.4"/>
    <x v="1"/>
    <x v="0"/>
  </r>
  <r>
    <x v="29"/>
    <x v="232"/>
    <x v="1"/>
    <n v="199.8"/>
    <n v="203.1"/>
    <n v="196.9"/>
    <n v="197.8"/>
    <n v="199.54208572452578"/>
    <n v="452006"/>
    <n v="5667"/>
    <n v="90194220"/>
    <n v="201897"/>
    <n v="44.67"/>
    <n v="6.2"/>
    <n v="-2"/>
    <x v="1"/>
    <x v="0"/>
  </r>
  <r>
    <x v="29"/>
    <x v="233"/>
    <x v="1"/>
    <n v="200.1"/>
    <n v="204.45"/>
    <n v="198.4"/>
    <n v="199.4"/>
    <n v="201.20506276826558"/>
    <n v="489021"/>
    <n v="7359"/>
    <n v="98393501"/>
    <n v="211756"/>
    <n v="43.3"/>
    <n v="6.05"/>
    <n v="-0.7"/>
    <x v="1"/>
    <x v="0"/>
  </r>
  <r>
    <x v="29"/>
    <x v="234"/>
    <x v="1"/>
    <n v="204.15"/>
    <n v="205.55"/>
    <n v="202.65"/>
    <n v="203.2"/>
    <n v="204.19722994004471"/>
    <n v="478690"/>
    <n v="7614"/>
    <n v="97747172"/>
    <n v="273583"/>
    <n v="57.15"/>
    <n v="2.9"/>
    <n v="-0.95"/>
    <x v="1"/>
    <x v="0"/>
  </r>
  <r>
    <x v="29"/>
    <x v="235"/>
    <x v="2"/>
    <n v="207.5"/>
    <n v="208.55"/>
    <n v="203.5"/>
    <n v="204.35"/>
    <n v="203.1776621823025"/>
    <n v="8075095"/>
    <n v="7483"/>
    <n v="1640678924"/>
    <n v="7731547"/>
    <n v="95.75"/>
    <n v="5.05"/>
    <n v="-3.15"/>
    <x v="1"/>
    <x v="0"/>
  </r>
  <r>
    <x v="29"/>
    <x v="236"/>
    <x v="3"/>
    <n v="209"/>
    <n v="211.6"/>
    <n v="207.1"/>
    <n v="207.6"/>
    <n v="209.47626420369045"/>
    <n v="299042"/>
    <n v="4039"/>
    <n v="62642201"/>
    <n v="100167"/>
    <n v="33.5"/>
    <n v="4.5"/>
    <n v="-1.4"/>
    <x v="1"/>
    <x v="0"/>
  </r>
  <r>
    <x v="29"/>
    <x v="237"/>
    <x v="3"/>
    <n v="208.5"/>
    <n v="209.15"/>
    <n v="203.2"/>
    <n v="208"/>
    <n v="205.75234619483828"/>
    <n v="588293"/>
    <n v="8873"/>
    <n v="121042665"/>
    <n v="321057"/>
    <n v="54.57"/>
    <n v="5.95"/>
    <n v="-0.5"/>
    <x v="1"/>
    <x v="0"/>
  </r>
  <r>
    <x v="29"/>
    <x v="238"/>
    <x v="3"/>
    <n v="211.05"/>
    <n v="211.85"/>
    <n v="206.25"/>
    <n v="207.8"/>
    <n v="208.59102792301701"/>
    <n v="143824"/>
    <n v="2186"/>
    <n v="30000396"/>
    <n v="60931"/>
    <n v="42.36"/>
    <n v="5.6"/>
    <n v="-3.25"/>
    <x v="1"/>
    <x v="0"/>
  </r>
  <r>
    <x v="29"/>
    <x v="239"/>
    <x v="3"/>
    <n v="215"/>
    <n v="215.35"/>
    <n v="210.7"/>
    <n v="211.05"/>
    <n v="212.08985548719417"/>
    <n v="153758"/>
    <n v="1426"/>
    <n v="32610512"/>
    <n v="80482"/>
    <n v="52.34"/>
    <n v="4.6500000000000004"/>
    <n v="-3.95"/>
    <x v="1"/>
    <x v="0"/>
  </r>
  <r>
    <x v="29"/>
    <x v="240"/>
    <x v="3"/>
    <n v="213.1"/>
    <n v="214.95"/>
    <n v="210.8"/>
    <n v="214.1"/>
    <n v="213.28946574269671"/>
    <n v="540133"/>
    <n v="6092"/>
    <n v="115204679"/>
    <n v="291531"/>
    <n v="53.97"/>
    <n v="4.1500000000000004"/>
    <n v="1"/>
    <x v="0"/>
    <x v="0"/>
  </r>
  <r>
    <x v="29"/>
    <x v="241"/>
    <x v="4"/>
    <n v="211.1"/>
    <n v="213.75"/>
    <n v="210.4"/>
    <n v="212.9"/>
    <n v="212.34109404790479"/>
    <n v="220813"/>
    <n v="3145"/>
    <n v="46887674"/>
    <n v="115101"/>
    <n v="52.13"/>
    <n v="3.35"/>
    <n v="1.8"/>
    <x v="0"/>
    <x v="0"/>
  </r>
  <r>
    <x v="29"/>
    <x v="242"/>
    <x v="4"/>
    <n v="214.4"/>
    <n v="215.4"/>
    <n v="207.15"/>
    <n v="209.65"/>
    <n v="208.71053149262485"/>
    <n v="543921"/>
    <n v="4878"/>
    <n v="113522041"/>
    <n v="390785"/>
    <n v="71.849999999999994"/>
    <n v="8.25"/>
    <n v="-4.75"/>
    <x v="1"/>
    <x v="0"/>
  </r>
  <r>
    <x v="29"/>
    <x v="243"/>
    <x v="4"/>
    <n v="216.35"/>
    <n v="218.45"/>
    <n v="210.7"/>
    <n v="211.15"/>
    <n v="214.52558427852745"/>
    <n v="195198"/>
    <n v="2276"/>
    <n v="41874965"/>
    <n v="47757"/>
    <n v="24.47"/>
    <n v="7.75"/>
    <n v="-5.2"/>
    <x v="1"/>
    <x v="0"/>
  </r>
  <r>
    <x v="29"/>
    <x v="244"/>
    <x v="4"/>
    <n v="214.65"/>
    <n v="216.65"/>
    <n v="213.65"/>
    <n v="216.15"/>
    <n v="214.82271839634851"/>
    <n v="85006"/>
    <n v="1211"/>
    <n v="18261220"/>
    <n v="32533"/>
    <n v="38.270000000000003"/>
    <n v="3"/>
    <n v="1.5"/>
    <x v="0"/>
    <x v="0"/>
  </r>
  <r>
    <x v="29"/>
    <x v="245"/>
    <x v="4"/>
    <n v="215.95"/>
    <n v="217.1"/>
    <n v="214"/>
    <n v="214.55"/>
    <n v="215.53770936276712"/>
    <n v="124664"/>
    <n v="1144"/>
    <n v="26869793"/>
    <n v="61743"/>
    <n v="49.53"/>
    <n v="3.1"/>
    <n v="-1.4"/>
    <x v="1"/>
    <x v="0"/>
  </r>
  <r>
    <x v="29"/>
    <x v="246"/>
    <x v="0"/>
    <n v="214.65"/>
    <n v="216.5"/>
    <n v="212.95"/>
    <n v="214.2"/>
    <n v="214.58609950408197"/>
    <n v="243387"/>
    <n v="2274"/>
    <n v="52227467"/>
    <n v="104503"/>
    <n v="42.94"/>
    <n v="3.55"/>
    <n v="-0.45"/>
    <x v="1"/>
    <x v="0"/>
  </r>
  <r>
    <x v="29"/>
    <x v="247"/>
    <x v="0"/>
    <n v="212"/>
    <n v="214.4"/>
    <n v="210.25"/>
    <n v="213.5"/>
    <n v="212.29391504877995"/>
    <n v="267118"/>
    <n v="3248"/>
    <n v="56707526"/>
    <n v="122130"/>
    <n v="45.72"/>
    <n v="4.1500000000000004"/>
    <n v="1.5"/>
    <x v="0"/>
    <x v="0"/>
  </r>
  <r>
    <x v="29"/>
    <x v="248"/>
    <x v="0"/>
    <n v="213.6"/>
    <n v="214.8"/>
    <n v="209.2"/>
    <n v="209.75"/>
    <n v="212.20775901258287"/>
    <n v="233174"/>
    <n v="4556"/>
    <n v="49481332"/>
    <n v="96213"/>
    <n v="41.26"/>
    <n v="5.6"/>
    <n v="-3.85"/>
    <x v="1"/>
    <x v="0"/>
  </r>
  <r>
    <x v="29"/>
    <x v="249"/>
    <x v="0"/>
    <n v="211.1"/>
    <n v="215.7"/>
    <n v="211.1"/>
    <n v="213.8"/>
    <n v="214.11068829148221"/>
    <n v="207601"/>
    <n v="2336"/>
    <n v="44449593"/>
    <n v="60567"/>
    <n v="29.17"/>
    <n v="4.5999999999999996"/>
    <n v="2.7"/>
    <x v="0"/>
    <x v="0"/>
  </r>
  <r>
    <x v="30"/>
    <x v="0"/>
    <x v="0"/>
    <n v="28.67"/>
    <n v="28.99"/>
    <n v="28.67"/>
    <n v="28.81"/>
    <n v="28.818066382583407"/>
    <n v="792256"/>
    <n v="4188"/>
    <n v="22831286"/>
    <n v="510837"/>
    <n v="64.48"/>
    <n v="0.32"/>
    <n v="0.14000000000000001"/>
    <x v="0"/>
    <x v="0"/>
  </r>
  <r>
    <x v="30"/>
    <x v="1"/>
    <x v="0"/>
    <n v="28.64"/>
    <n v="28.8"/>
    <n v="28.52"/>
    <n v="28.64"/>
    <n v="28.648268436956553"/>
    <n v="475553"/>
    <n v="4546"/>
    <n v="13623770"/>
    <n v="297523"/>
    <n v="62.56"/>
    <n v="0.28000000000000003"/>
    <n v="0"/>
    <x v="1"/>
    <x v="0"/>
  </r>
  <r>
    <x v="30"/>
    <x v="2"/>
    <x v="0"/>
    <n v="28.57"/>
    <n v="28.83"/>
    <n v="28.45"/>
    <n v="28.65"/>
    <n v="28.664463075616997"/>
    <n v="398138"/>
    <n v="2133"/>
    <n v="11412412"/>
    <n v="186958"/>
    <n v="46.96"/>
    <n v="0.38"/>
    <n v="0.08"/>
    <x v="0"/>
    <x v="0"/>
  </r>
  <r>
    <x v="30"/>
    <x v="3"/>
    <x v="1"/>
    <n v="28.64"/>
    <n v="28.97"/>
    <n v="28.13"/>
    <n v="28.57"/>
    <n v="28.574586575645547"/>
    <n v="1692208"/>
    <n v="8868"/>
    <n v="48354144"/>
    <n v="1063282"/>
    <n v="62.83"/>
    <n v="0.84"/>
    <n v="-7.0000000000000007E-2"/>
    <x v="1"/>
    <x v="0"/>
  </r>
  <r>
    <x v="30"/>
    <x v="4"/>
    <x v="1"/>
    <n v="29.55"/>
    <n v="29.6"/>
    <n v="28.56"/>
    <n v="28.72"/>
    <n v="29.154063886590961"/>
    <n v="1063760"/>
    <n v="7852"/>
    <n v="31012927"/>
    <m/>
    <m/>
    <n v="1.04"/>
    <n v="-0.83"/>
    <x v="1"/>
    <x v="0"/>
  </r>
  <r>
    <x v="30"/>
    <x v="5"/>
    <x v="1"/>
    <n v="29.46"/>
    <n v="29.67"/>
    <n v="29.36"/>
    <n v="29.48"/>
    <n v="29.496338038787009"/>
    <n v="530590"/>
    <n v="3849"/>
    <n v="15650462"/>
    <n v="316615"/>
    <n v="59.67"/>
    <n v="0.31"/>
    <n v="0.02"/>
    <x v="0"/>
    <x v="0"/>
  </r>
  <r>
    <x v="30"/>
    <x v="6"/>
    <x v="1"/>
    <n v="29.32"/>
    <n v="29.7"/>
    <n v="29.22"/>
    <n v="29.5"/>
    <n v="29.542579410428342"/>
    <n v="798919"/>
    <n v="4541"/>
    <n v="23602128"/>
    <n v="527156"/>
    <n v="65.98"/>
    <n v="0.48"/>
    <n v="0.18"/>
    <x v="0"/>
    <x v="0"/>
  </r>
  <r>
    <x v="30"/>
    <x v="7"/>
    <x v="1"/>
    <n v="29.22"/>
    <n v="29.64"/>
    <n v="29.22"/>
    <n v="29.44"/>
    <n v="29.455173479160873"/>
    <n v="485505"/>
    <n v="2402"/>
    <n v="14300634"/>
    <n v="359215"/>
    <n v="73.989999999999995"/>
    <n v="0.42"/>
    <n v="0.22"/>
    <x v="0"/>
    <x v="0"/>
  </r>
  <r>
    <x v="30"/>
    <x v="8"/>
    <x v="2"/>
    <n v="29.37"/>
    <n v="29.47"/>
    <n v="29.2"/>
    <n v="29.25"/>
    <n v="29.325254492668407"/>
    <n v="272110"/>
    <n v="2461"/>
    <n v="7979695"/>
    <n v="165543"/>
    <n v="60.84"/>
    <n v="0.27"/>
    <n v="-0.12"/>
    <x v="1"/>
    <x v="0"/>
  </r>
  <r>
    <x v="30"/>
    <x v="9"/>
    <x v="2"/>
    <n v="28.32"/>
    <n v="29.4"/>
    <n v="28.32"/>
    <n v="29.25"/>
    <n v="29.172094256921792"/>
    <n v="595691"/>
    <n v="6695"/>
    <n v="17377554"/>
    <n v="377628"/>
    <n v="63.39"/>
    <n v="1.08"/>
    <n v="0.93"/>
    <x v="0"/>
    <x v="0"/>
  </r>
  <r>
    <x v="30"/>
    <x v="10"/>
    <x v="2"/>
    <n v="29.63"/>
    <n v="29.9"/>
    <n v="29.3"/>
    <n v="29.44"/>
    <n v="29.524109390645357"/>
    <n v="736041"/>
    <n v="6631"/>
    <n v="21730955"/>
    <n v="528512"/>
    <n v="71.8"/>
    <n v="0.6"/>
    <n v="-0.19"/>
    <x v="1"/>
    <x v="0"/>
  </r>
  <r>
    <x v="30"/>
    <x v="11"/>
    <x v="2"/>
    <n v="30.11"/>
    <n v="30.11"/>
    <n v="29.68"/>
    <n v="29.75"/>
    <n v="29.79290980922401"/>
    <n v="236665"/>
    <n v="2681"/>
    <n v="7050939"/>
    <n v="144179"/>
    <n v="60.92"/>
    <n v="0.43"/>
    <n v="-0.36"/>
    <x v="1"/>
    <x v="0"/>
  </r>
  <r>
    <x v="30"/>
    <x v="12"/>
    <x v="3"/>
    <n v="29.72"/>
    <n v="30.09"/>
    <n v="29.67"/>
    <n v="29.87"/>
    <n v="29.865422002207332"/>
    <n v="216551"/>
    <n v="2382"/>
    <n v="6467387"/>
    <n v="130342"/>
    <n v="60.19"/>
    <n v="0.42"/>
    <n v="0.15"/>
    <x v="0"/>
    <x v="0"/>
  </r>
  <r>
    <x v="30"/>
    <x v="13"/>
    <x v="3"/>
    <n v="30.19"/>
    <n v="30.25"/>
    <n v="29.66"/>
    <n v="29.75"/>
    <n v="29.902840081920694"/>
    <n v="607905"/>
    <n v="5639"/>
    <n v="18178086"/>
    <n v="389930"/>
    <n v="64.14"/>
    <n v="0.59"/>
    <n v="-0.44"/>
    <x v="1"/>
    <x v="0"/>
  </r>
  <r>
    <x v="30"/>
    <x v="14"/>
    <x v="3"/>
    <n v="29.95"/>
    <n v="30.27"/>
    <n v="29.54"/>
    <n v="30.12"/>
    <n v="29.978024283680785"/>
    <n v="729214"/>
    <n v="2862"/>
    <n v="21860395"/>
    <n v="462962"/>
    <n v="63.49"/>
    <n v="0.73"/>
    <n v="0.17"/>
    <x v="0"/>
    <x v="0"/>
  </r>
  <r>
    <x v="30"/>
    <x v="15"/>
    <x v="3"/>
    <n v="29.63"/>
    <n v="29.88"/>
    <n v="29.5"/>
    <n v="29.8"/>
    <n v="29.7505544005544"/>
    <n v="808080"/>
    <n v="5155"/>
    <n v="24040828"/>
    <n v="493912"/>
    <n v="61.12"/>
    <n v="0.38"/>
    <n v="0.17"/>
    <x v="0"/>
    <x v="0"/>
  </r>
  <r>
    <x v="30"/>
    <x v="16"/>
    <x v="3"/>
    <n v="29.55"/>
    <n v="29.92"/>
    <n v="29.55"/>
    <n v="29.68"/>
    <n v="29.703530745032143"/>
    <n v="204716"/>
    <n v="2666"/>
    <n v="6080788"/>
    <n v="141315"/>
    <n v="69.03"/>
    <n v="0.37"/>
    <n v="0.13"/>
    <x v="0"/>
    <x v="0"/>
  </r>
  <r>
    <x v="30"/>
    <x v="17"/>
    <x v="4"/>
    <n v="29.75"/>
    <n v="30.13"/>
    <n v="29"/>
    <n v="29.26"/>
    <n v="29.557643099269708"/>
    <n v="620985"/>
    <n v="3043"/>
    <n v="18354853"/>
    <n v="334142"/>
    <n v="53.81"/>
    <n v="1.1299999999999999"/>
    <n v="-0.49"/>
    <x v="1"/>
    <x v="0"/>
  </r>
  <r>
    <x v="30"/>
    <x v="18"/>
    <x v="4"/>
    <n v="29.68"/>
    <n v="29.84"/>
    <n v="29.4"/>
    <n v="29.5"/>
    <n v="29.642256674695524"/>
    <n v="736925"/>
    <n v="5636"/>
    <n v="21844120"/>
    <n v="434952"/>
    <n v="59.02"/>
    <n v="0.44"/>
    <n v="-0.18"/>
    <x v="1"/>
    <x v="0"/>
  </r>
  <r>
    <x v="30"/>
    <x v="19"/>
    <x v="4"/>
    <n v="29.56"/>
    <n v="29.92"/>
    <n v="29.51"/>
    <n v="29.86"/>
    <n v="29.791185848395408"/>
    <n v="607818"/>
    <n v="4826"/>
    <n v="18107619"/>
    <n v="467111"/>
    <n v="76.849999999999994"/>
    <n v="0.41"/>
    <n v="0.3"/>
    <x v="0"/>
    <x v="0"/>
  </r>
  <r>
    <x v="30"/>
    <x v="20"/>
    <x v="4"/>
    <n v="29.29"/>
    <n v="29.6"/>
    <n v="29.25"/>
    <n v="29.51"/>
    <n v="29.478760348563846"/>
    <n v="326253"/>
    <n v="3176"/>
    <n v="9617534"/>
    <n v="174228"/>
    <n v="53.4"/>
    <n v="0.35"/>
    <n v="0.22"/>
    <x v="0"/>
    <x v="0"/>
  </r>
  <r>
    <x v="30"/>
    <x v="21"/>
    <x v="0"/>
    <n v="29.17"/>
    <n v="29.55"/>
    <n v="28.99"/>
    <n v="29.18"/>
    <n v="29.360014951109168"/>
    <n v="283591"/>
    <n v="2922"/>
    <n v="8326236"/>
    <n v="169335"/>
    <n v="59.71"/>
    <n v="0.56000000000000005"/>
    <n v="0.01"/>
    <x v="0"/>
    <x v="0"/>
  </r>
  <r>
    <x v="30"/>
    <x v="22"/>
    <x v="0"/>
    <n v="28.84"/>
    <n v="29.28"/>
    <n v="28.75"/>
    <n v="29.18"/>
    <n v="28.942981151511294"/>
    <n v="863995"/>
    <n v="5357"/>
    <n v="25006591"/>
    <n v="655399"/>
    <n v="75.86"/>
    <n v="0.53"/>
    <n v="0.34"/>
    <x v="0"/>
    <x v="0"/>
  </r>
  <r>
    <x v="30"/>
    <x v="23"/>
    <x v="0"/>
    <n v="29.01"/>
    <n v="29.15"/>
    <n v="28.42"/>
    <n v="28.98"/>
    <n v="28.858578630082388"/>
    <n v="441574"/>
    <n v="3615"/>
    <n v="12743198"/>
    <n v="227506"/>
    <n v="51.52"/>
    <n v="0.73"/>
    <n v="-0.03"/>
    <x v="1"/>
    <x v="0"/>
  </r>
  <r>
    <x v="30"/>
    <x v="24"/>
    <x v="0"/>
    <n v="28.9"/>
    <n v="29.28"/>
    <n v="28.78"/>
    <n v="28.83"/>
    <n v="28.963105057488985"/>
    <n v="674564"/>
    <n v="6188"/>
    <n v="19537468"/>
    <n v="405708"/>
    <n v="60.14"/>
    <n v="0.5"/>
    <n v="-7.0000000000000007E-2"/>
    <x v="1"/>
    <x v="0"/>
  </r>
  <r>
    <x v="30"/>
    <x v="25"/>
    <x v="0"/>
    <n v="29.07"/>
    <n v="29.41"/>
    <n v="28.8"/>
    <n v="28.9"/>
    <n v="29.109462648169998"/>
    <n v="939124"/>
    <n v="7886"/>
    <n v="27337395"/>
    <n v="514706"/>
    <n v="54.81"/>
    <n v="0.61"/>
    <n v="-0.17"/>
    <x v="1"/>
    <x v="0"/>
  </r>
  <r>
    <x v="30"/>
    <x v="26"/>
    <x v="1"/>
    <n v="29.66"/>
    <n v="29.81"/>
    <n v="29.1"/>
    <n v="29.27"/>
    <n v="29.510036712972884"/>
    <n v="690764"/>
    <n v="5180"/>
    <n v="20384471"/>
    <n v="385041"/>
    <n v="55.74"/>
    <n v="0.71"/>
    <n v="-0.39"/>
    <x v="1"/>
    <x v="0"/>
  </r>
  <r>
    <x v="30"/>
    <x v="27"/>
    <x v="2"/>
    <n v="29.64"/>
    <n v="29.93"/>
    <n v="29.32"/>
    <n v="29.71"/>
    <n v="29.7429325535266"/>
    <n v="930145"/>
    <n v="6019"/>
    <n v="27665240"/>
    <n v="426001"/>
    <n v="45.8"/>
    <n v="0.61"/>
    <n v="7.0000000000000007E-2"/>
    <x v="0"/>
    <x v="0"/>
  </r>
  <r>
    <x v="30"/>
    <x v="28"/>
    <x v="2"/>
    <n v="29.56"/>
    <n v="30.42"/>
    <n v="29.56"/>
    <n v="30.19"/>
    <n v="30.160974149982128"/>
    <n v="945686"/>
    <n v="3500"/>
    <n v="28522811"/>
    <n v="548027"/>
    <n v="57.95"/>
    <n v="0.86"/>
    <n v="0.63"/>
    <x v="0"/>
    <x v="0"/>
  </r>
  <r>
    <x v="30"/>
    <x v="29"/>
    <x v="2"/>
    <n v="29.55"/>
    <n v="29.75"/>
    <n v="29.26"/>
    <n v="29.6"/>
    <n v="29.569219001734183"/>
    <n v="1364907"/>
    <n v="5996"/>
    <n v="40359234"/>
    <n v="997743"/>
    <n v="73.099999999999994"/>
    <n v="0.49"/>
    <n v="0.05"/>
    <x v="0"/>
    <x v="0"/>
  </r>
  <r>
    <x v="30"/>
    <x v="30"/>
    <x v="2"/>
    <n v="29.68"/>
    <n v="29.86"/>
    <n v="29.49"/>
    <n v="29.62"/>
    <n v="29.657731175670651"/>
    <n v="866246"/>
    <n v="6434"/>
    <n v="25690891"/>
    <n v="589268"/>
    <n v="68.03"/>
    <n v="0.37"/>
    <n v="-0.06"/>
    <x v="1"/>
    <x v="0"/>
  </r>
  <r>
    <x v="30"/>
    <x v="31"/>
    <x v="3"/>
    <n v="29.88"/>
    <n v="29.88"/>
    <n v="29.58"/>
    <n v="29.73"/>
    <n v="29.706341353331251"/>
    <n v="345636"/>
    <n v="2422"/>
    <n v="10267581"/>
    <n v="178977"/>
    <n v="51.78"/>
    <n v="0.3"/>
    <n v="-0.15"/>
    <x v="1"/>
    <x v="0"/>
  </r>
  <r>
    <x v="30"/>
    <x v="32"/>
    <x v="3"/>
    <n v="29.57"/>
    <n v="29.94"/>
    <n v="29.41"/>
    <n v="29.86"/>
    <n v="29.711355486685264"/>
    <n v="994462"/>
    <n v="4632"/>
    <n v="29546814"/>
    <n v="668886"/>
    <n v="67.260000000000005"/>
    <n v="0.53"/>
    <n v="0.28999999999999998"/>
    <x v="0"/>
    <x v="0"/>
  </r>
  <r>
    <x v="30"/>
    <x v="33"/>
    <x v="3"/>
    <n v="29.04"/>
    <n v="29.59"/>
    <n v="29.04"/>
    <n v="29.5"/>
    <n v="29.341003616862682"/>
    <n v="999485"/>
    <n v="4275"/>
    <n v="29325893"/>
    <n v="589543"/>
    <n v="58.98"/>
    <n v="0.55000000000000004"/>
    <n v="0.46"/>
    <x v="0"/>
    <x v="0"/>
  </r>
  <r>
    <x v="30"/>
    <x v="34"/>
    <x v="3"/>
    <n v="29.3"/>
    <n v="29.54"/>
    <n v="29.17"/>
    <n v="29.29"/>
    <n v="29.360788914371962"/>
    <n v="1154143"/>
    <n v="5596"/>
    <n v="33886549"/>
    <n v="588455"/>
    <n v="50.99"/>
    <n v="0.37"/>
    <n v="-0.01"/>
    <x v="1"/>
    <x v="0"/>
  </r>
  <r>
    <x v="30"/>
    <x v="35"/>
    <x v="3"/>
    <n v="29.92"/>
    <n v="29.93"/>
    <n v="28.91"/>
    <n v="29.09"/>
    <n v="29.148381963954918"/>
    <n v="1703145"/>
    <n v="13504"/>
    <n v="49643921"/>
    <n v="966983"/>
    <n v="56.78"/>
    <n v="1.02"/>
    <n v="-0.83"/>
    <x v="1"/>
    <x v="0"/>
  </r>
  <r>
    <x v="30"/>
    <x v="36"/>
    <x v="4"/>
    <n v="30.91"/>
    <n v="30.91"/>
    <n v="29.7"/>
    <n v="29.87"/>
    <n v="30.074487669056193"/>
    <n v="1651374"/>
    <n v="10191"/>
    <n v="49664227"/>
    <n v="961908"/>
    <n v="58.25"/>
    <n v="1.21"/>
    <n v="-1.04"/>
    <x v="1"/>
    <x v="0"/>
  </r>
  <r>
    <x v="30"/>
    <x v="37"/>
    <x v="4"/>
    <n v="31.25"/>
    <n v="31.31"/>
    <n v="30.26"/>
    <n v="30.65"/>
    <n v="30.750977765442649"/>
    <n v="1372773"/>
    <n v="4204"/>
    <n v="42214112"/>
    <n v="630636"/>
    <n v="45.94"/>
    <n v="1.05"/>
    <n v="-0.6"/>
    <x v="1"/>
    <x v="0"/>
  </r>
  <r>
    <x v="30"/>
    <x v="38"/>
    <x v="4"/>
    <n v="30.66"/>
    <n v="31.06"/>
    <n v="30.66"/>
    <n v="30.84"/>
    <n v="30.869862006468903"/>
    <n v="1298829"/>
    <n v="5241"/>
    <n v="40094672"/>
    <n v="904272"/>
    <n v="69.62"/>
    <n v="0.4"/>
    <n v="0.18"/>
    <x v="0"/>
    <x v="0"/>
  </r>
  <r>
    <x v="30"/>
    <x v="39"/>
    <x v="4"/>
    <n v="30.24"/>
    <n v="31.15"/>
    <n v="30.24"/>
    <n v="30.63"/>
    <n v="30.714098071731812"/>
    <n v="1200611"/>
    <n v="5859"/>
    <n v="36875684"/>
    <n v="750988"/>
    <n v="62.55"/>
    <n v="0.91"/>
    <n v="0.39"/>
    <x v="0"/>
    <x v="0"/>
  </r>
  <r>
    <x v="30"/>
    <x v="40"/>
    <x v="4"/>
    <n v="29.97"/>
    <n v="30.4"/>
    <n v="29.8"/>
    <n v="30.21"/>
    <n v="30.143316672554892"/>
    <n v="863305"/>
    <n v="5881"/>
    <n v="26022876"/>
    <n v="507265"/>
    <n v="58.76"/>
    <n v="0.6"/>
    <n v="0.24"/>
    <x v="0"/>
    <x v="0"/>
  </r>
  <r>
    <x v="30"/>
    <x v="41"/>
    <x v="0"/>
    <n v="29.52"/>
    <n v="30.24"/>
    <n v="29.52"/>
    <n v="30"/>
    <n v="30.006189611716376"/>
    <n v="833978"/>
    <n v="5469"/>
    <n v="25024502"/>
    <n v="451715"/>
    <n v="54.16"/>
    <n v="0.72"/>
    <n v="0.48"/>
    <x v="0"/>
    <x v="0"/>
  </r>
  <r>
    <x v="30"/>
    <x v="42"/>
    <x v="0"/>
    <n v="30.55"/>
    <n v="30.55"/>
    <n v="30"/>
    <n v="30.05"/>
    <n v="30.132708289615906"/>
    <n v="252569"/>
    <n v="2255"/>
    <n v="7610588"/>
    <n v="149695"/>
    <n v="59.27"/>
    <n v="0.55000000000000004"/>
    <n v="-0.5"/>
    <x v="1"/>
    <x v="0"/>
  </r>
  <r>
    <x v="30"/>
    <x v="43"/>
    <x v="0"/>
    <n v="30.06"/>
    <n v="30.42"/>
    <n v="29.96"/>
    <n v="30.25"/>
    <n v="30.193572304049344"/>
    <n v="863202"/>
    <n v="4641"/>
    <n v="26063152"/>
    <n v="442409"/>
    <n v="51.25"/>
    <n v="0.46"/>
    <n v="0.19"/>
    <x v="0"/>
    <x v="0"/>
  </r>
  <r>
    <x v="30"/>
    <x v="44"/>
    <x v="0"/>
    <n v="30.44"/>
    <n v="30.61"/>
    <n v="30.02"/>
    <n v="30.11"/>
    <n v="30.243518841860453"/>
    <n v="841902"/>
    <n v="5888"/>
    <n v="25462079"/>
    <n v="402185"/>
    <n v="47.77"/>
    <n v="0.59"/>
    <n v="-0.33"/>
    <x v="1"/>
    <x v="0"/>
  </r>
  <r>
    <x v="30"/>
    <x v="45"/>
    <x v="0"/>
    <n v="30.66"/>
    <n v="30.89"/>
    <n v="30.29"/>
    <n v="30.4"/>
    <n v="30.563029005505214"/>
    <n v="281188"/>
    <n v="2337"/>
    <n v="8593957"/>
    <n v="138373"/>
    <n v="49.21"/>
    <n v="0.6"/>
    <n v="-0.26"/>
    <x v="1"/>
    <x v="0"/>
  </r>
  <r>
    <x v="30"/>
    <x v="46"/>
    <x v="1"/>
    <n v="30.72"/>
    <n v="30.94"/>
    <n v="30.48"/>
    <n v="30.66"/>
    <n v="30.690108990469788"/>
    <n v="1065139"/>
    <n v="5704"/>
    <n v="32689232"/>
    <n v="633770"/>
    <n v="59.5"/>
    <n v="0.46"/>
    <n v="-0.06"/>
    <x v="1"/>
    <x v="0"/>
  </r>
  <r>
    <x v="30"/>
    <x v="47"/>
    <x v="1"/>
    <n v="31.32"/>
    <n v="31.32"/>
    <n v="30.64"/>
    <n v="30.71"/>
    <n v="30.888550685505788"/>
    <n v="1125884"/>
    <n v="6857"/>
    <n v="34776925"/>
    <n v="634178"/>
    <n v="56.33"/>
    <n v="0.68"/>
    <n v="-0.61"/>
    <x v="1"/>
    <x v="0"/>
  </r>
  <r>
    <x v="30"/>
    <x v="48"/>
    <x v="1"/>
    <n v="31.99"/>
    <n v="32.270000000000003"/>
    <n v="30.95"/>
    <n v="31.04"/>
    <n v="31.58619269142093"/>
    <n v="2107058"/>
    <n v="7510"/>
    <n v="66553940"/>
    <n v="1074096"/>
    <n v="50.98"/>
    <n v="1.32"/>
    <n v="-0.95"/>
    <x v="1"/>
    <x v="0"/>
  </r>
  <r>
    <x v="30"/>
    <x v="49"/>
    <x v="1"/>
    <n v="31"/>
    <n v="31.65"/>
    <n v="30.55"/>
    <n v="31.57"/>
    <n v="31.298821945583693"/>
    <n v="3038060"/>
    <n v="10738"/>
    <n v="95087699"/>
    <n v="2209399"/>
    <n v="72.72"/>
    <n v="1.1000000000000001"/>
    <n v="0.56999999999999995"/>
    <x v="0"/>
    <x v="0"/>
  </r>
  <r>
    <x v="30"/>
    <x v="50"/>
    <x v="2"/>
    <n v="30.13"/>
    <n v="31.49"/>
    <n v="30.06"/>
    <n v="30.8"/>
    <n v="30.89968915085695"/>
    <n v="2008048"/>
    <n v="8365"/>
    <n v="62048059"/>
    <n v="1247502"/>
    <n v="62.13"/>
    <n v="1.43"/>
    <n v="0.67"/>
    <x v="0"/>
    <x v="0"/>
  </r>
  <r>
    <x v="30"/>
    <x v="51"/>
    <x v="3"/>
    <n v="30.25"/>
    <n v="30.44"/>
    <n v="29.87"/>
    <n v="30.08"/>
    <n v="30.126183530529701"/>
    <n v="1490139"/>
    <n v="5676"/>
    <n v="44892201"/>
    <n v="856100"/>
    <n v="57.45"/>
    <n v="0.56999999999999995"/>
    <n v="-0.17"/>
    <x v="1"/>
    <x v="0"/>
  </r>
  <r>
    <x v="30"/>
    <x v="52"/>
    <x v="3"/>
    <n v="30.61"/>
    <n v="30.91"/>
    <n v="29.83"/>
    <n v="29.91"/>
    <n v="30.149919701128741"/>
    <n v="351188"/>
    <n v="2202"/>
    <n v="10588290"/>
    <n v="201234"/>
    <n v="57.3"/>
    <n v="1.08"/>
    <n v="-0.7"/>
    <x v="1"/>
    <x v="0"/>
  </r>
  <r>
    <x v="30"/>
    <x v="53"/>
    <x v="3"/>
    <n v="29.99"/>
    <n v="30.64"/>
    <n v="29.94"/>
    <n v="30.56"/>
    <n v="30.326118553364619"/>
    <n v="692144"/>
    <n v="2341"/>
    <n v="20990041"/>
    <n v="383539"/>
    <n v="55.41"/>
    <n v="0.7"/>
    <n v="0.56999999999999995"/>
    <x v="0"/>
    <x v="0"/>
  </r>
  <r>
    <x v="30"/>
    <x v="54"/>
    <x v="3"/>
    <n v="29.2"/>
    <n v="30.29"/>
    <n v="29.2"/>
    <n v="29.87"/>
    <n v="29.851309651832622"/>
    <n v="583972"/>
    <n v="2040"/>
    <n v="17432329"/>
    <n v="356791"/>
    <n v="61.1"/>
    <n v="1.0900000000000001"/>
    <n v="0.67"/>
    <x v="0"/>
    <x v="0"/>
  </r>
  <r>
    <x v="30"/>
    <x v="55"/>
    <x v="3"/>
    <n v="28.98"/>
    <n v="29.24"/>
    <n v="28.71"/>
    <n v="29.09"/>
    <n v="29.036222701773088"/>
    <n v="969889"/>
    <n v="2711"/>
    <n v="28161913"/>
    <n v="375752"/>
    <n v="38.74"/>
    <n v="0.53"/>
    <n v="0.11"/>
    <x v="0"/>
    <x v="0"/>
  </r>
  <r>
    <x v="30"/>
    <x v="56"/>
    <x v="4"/>
    <n v="29"/>
    <n v="29.58"/>
    <n v="28.88"/>
    <n v="29.22"/>
    <n v="29.220393821848823"/>
    <n v="722611"/>
    <n v="3346"/>
    <n v="21114978"/>
    <n v="252043"/>
    <n v="34.880000000000003"/>
    <n v="0.7"/>
    <n v="0.22"/>
    <x v="0"/>
    <x v="0"/>
  </r>
  <r>
    <x v="30"/>
    <x v="57"/>
    <x v="4"/>
    <n v="29.56"/>
    <n v="29.89"/>
    <n v="28.82"/>
    <n v="29"/>
    <n v="29.300669764496739"/>
    <n v="713833"/>
    <n v="3620"/>
    <n v="20915785"/>
    <n v="250165"/>
    <n v="35.049999999999997"/>
    <n v="1.07"/>
    <n v="-0.56000000000000005"/>
    <x v="1"/>
    <x v="0"/>
  </r>
  <r>
    <x v="30"/>
    <x v="58"/>
    <x v="4"/>
    <n v="29.76"/>
    <n v="30.07"/>
    <n v="29.54"/>
    <n v="29.63"/>
    <n v="29.782810862398435"/>
    <n v="458941"/>
    <n v="2241"/>
    <n v="13668553"/>
    <n v="213372"/>
    <n v="46.49"/>
    <n v="0.53"/>
    <n v="-0.13"/>
    <x v="1"/>
    <x v="0"/>
  </r>
  <r>
    <x v="30"/>
    <x v="59"/>
    <x v="4"/>
    <n v="29.78"/>
    <n v="30.36"/>
    <n v="29.7"/>
    <n v="29.78"/>
    <n v="29.932967862172596"/>
    <n v="1229828"/>
    <n v="6377"/>
    <n v="36812402"/>
    <n v="811768"/>
    <n v="66.010000000000005"/>
    <n v="0.66"/>
    <n v="0"/>
    <x v="1"/>
    <x v="0"/>
  </r>
  <r>
    <x v="30"/>
    <x v="60"/>
    <x v="4"/>
    <n v="29.84"/>
    <n v="30.29"/>
    <n v="29.15"/>
    <n v="29.8"/>
    <n v="29.650321206385712"/>
    <n v="1567061"/>
    <n v="11923"/>
    <n v="46463862"/>
    <n v="839780"/>
    <n v="53.59"/>
    <n v="1.1399999999999999"/>
    <n v="-0.04"/>
    <x v="1"/>
    <x v="0"/>
  </r>
  <r>
    <x v="30"/>
    <x v="61"/>
    <x v="0"/>
    <n v="29.41"/>
    <n v="30.32"/>
    <n v="28.69"/>
    <n v="30.19"/>
    <n v="29.731007863414593"/>
    <n v="1439451"/>
    <n v="3997"/>
    <n v="42796329"/>
    <n v="615604"/>
    <n v="42.77"/>
    <n v="1.63"/>
    <n v="0.78"/>
    <x v="0"/>
    <x v="0"/>
  </r>
  <r>
    <x v="30"/>
    <x v="62"/>
    <x v="0"/>
    <n v="30.86"/>
    <n v="30.93"/>
    <n v="29.67"/>
    <n v="29.85"/>
    <n v="30.27625320700372"/>
    <n v="1560257"/>
    <n v="3767"/>
    <n v="47238736"/>
    <n v="491339"/>
    <n v="31.49"/>
    <n v="1.26"/>
    <n v="-1.01"/>
    <x v="1"/>
    <x v="0"/>
  </r>
  <r>
    <x v="30"/>
    <x v="63"/>
    <x v="0"/>
    <n v="30.92"/>
    <n v="31.2"/>
    <n v="30.41"/>
    <n v="30.77"/>
    <n v="30.813838061470975"/>
    <n v="2925641"/>
    <n v="9028"/>
    <n v="90150228"/>
    <n v="1536692"/>
    <n v="52.52"/>
    <n v="0.79"/>
    <n v="-0.15"/>
    <x v="1"/>
    <x v="0"/>
  </r>
  <r>
    <x v="30"/>
    <x v="64"/>
    <x v="0"/>
    <n v="30.61"/>
    <n v="31.16"/>
    <n v="30.5"/>
    <n v="30.76"/>
    <n v="30.755647572011114"/>
    <n v="4924240"/>
    <n v="11097"/>
    <n v="151448190"/>
    <n v="2059762"/>
    <n v="41.83"/>
    <n v="0.66"/>
    <n v="0.15"/>
    <x v="0"/>
    <x v="0"/>
  </r>
  <r>
    <x v="30"/>
    <x v="65"/>
    <x v="0"/>
    <n v="29.3"/>
    <n v="30.56"/>
    <n v="29.3"/>
    <n v="30.44"/>
    <n v="30.075763452020858"/>
    <n v="5200687"/>
    <n v="12753"/>
    <n v="156414632"/>
    <n v="3899245"/>
    <n v="74.98"/>
    <n v="1.26"/>
    <n v="1.1399999999999999"/>
    <x v="0"/>
    <x v="0"/>
  </r>
  <r>
    <x v="30"/>
    <x v="66"/>
    <x v="1"/>
    <n v="29.2"/>
    <n v="29.58"/>
    <n v="28.89"/>
    <n v="29.16"/>
    <n v="29.2480783326505"/>
    <n v="2499392"/>
    <n v="6845"/>
    <n v="73102413"/>
    <n v="1364156"/>
    <n v="54.58"/>
    <n v="0.69"/>
    <n v="-0.04"/>
    <x v="1"/>
    <x v="0"/>
  </r>
  <r>
    <x v="30"/>
    <x v="67"/>
    <x v="1"/>
    <n v="29.4"/>
    <n v="29.58"/>
    <n v="29.09"/>
    <n v="29.16"/>
    <n v="29.320756836293995"/>
    <n v="1246399"/>
    <n v="5930"/>
    <n v="36545362"/>
    <n v="726291"/>
    <n v="58.27"/>
    <n v="0.49"/>
    <n v="-0.24"/>
    <x v="1"/>
    <x v="0"/>
  </r>
  <r>
    <x v="30"/>
    <x v="68"/>
    <x v="1"/>
    <n v="29.65"/>
    <n v="29.65"/>
    <n v="29.23"/>
    <n v="29.28"/>
    <n v="29.41537167679143"/>
    <n v="612360"/>
    <n v="2256"/>
    <n v="18012797"/>
    <n v="219311"/>
    <n v="35.81"/>
    <n v="0.42"/>
    <n v="-0.37"/>
    <x v="1"/>
    <x v="0"/>
  </r>
  <r>
    <x v="30"/>
    <x v="69"/>
    <x v="1"/>
    <n v="29.54"/>
    <n v="29.85"/>
    <n v="29.4"/>
    <n v="29.46"/>
    <n v="29.591053622207788"/>
    <n v="1327174"/>
    <n v="3773"/>
    <n v="39272477"/>
    <n v="856438"/>
    <n v="64.53"/>
    <n v="0.45"/>
    <n v="-0.08"/>
    <x v="1"/>
    <x v="0"/>
  </r>
  <r>
    <x v="30"/>
    <x v="70"/>
    <x v="1"/>
    <n v="29.23"/>
    <n v="30.19"/>
    <n v="29.04"/>
    <n v="29.63"/>
    <n v="29.667110086900575"/>
    <n v="3609067"/>
    <n v="11039"/>
    <n v="107070588"/>
    <n v="2043694"/>
    <n v="56.63"/>
    <n v="1.1499999999999999"/>
    <n v="0.4"/>
    <x v="0"/>
    <x v="0"/>
  </r>
  <r>
    <x v="30"/>
    <x v="71"/>
    <x v="2"/>
    <n v="28.37"/>
    <n v="29.95"/>
    <n v="28.2"/>
    <n v="29.49"/>
    <n v="29.23045306329114"/>
    <n v="4937500"/>
    <n v="10625"/>
    <n v="144325362"/>
    <n v="2768137"/>
    <n v="56.06"/>
    <n v="1.75"/>
    <n v="1.1200000000000001"/>
    <x v="0"/>
    <x v="0"/>
  </r>
  <r>
    <x v="30"/>
    <x v="72"/>
    <x v="2"/>
    <n v="29.01"/>
    <n v="29.07"/>
    <n v="28.25"/>
    <n v="28.37"/>
    <n v="28.470767820721349"/>
    <n v="619728"/>
    <n v="2402"/>
    <n v="17644132"/>
    <n v="288158"/>
    <n v="46.5"/>
    <n v="0.82"/>
    <n v="-0.64"/>
    <x v="1"/>
    <x v="0"/>
  </r>
  <r>
    <x v="30"/>
    <x v="73"/>
    <x v="2"/>
    <n v="28.99"/>
    <n v="29.14"/>
    <n v="28.76"/>
    <n v="28.84"/>
    <n v="28.964136757952033"/>
    <n v="1322775"/>
    <n v="5614"/>
    <n v="38313036"/>
    <n v="930170"/>
    <n v="70.319999999999993"/>
    <n v="0.38"/>
    <n v="-0.15"/>
    <x v="1"/>
    <x v="0"/>
  </r>
  <r>
    <x v="30"/>
    <x v="74"/>
    <x v="2"/>
    <n v="28.97"/>
    <n v="29.1"/>
    <n v="28.72"/>
    <n v="28.96"/>
    <n v="28.912083185094271"/>
    <n v="1425063"/>
    <n v="5513"/>
    <n v="41201540"/>
    <n v="857798"/>
    <n v="60.19"/>
    <n v="0.38"/>
    <n v="-0.01"/>
    <x v="1"/>
    <x v="0"/>
  </r>
  <r>
    <x v="30"/>
    <x v="75"/>
    <x v="2"/>
    <n v="28.83"/>
    <n v="29.17"/>
    <n v="28.74"/>
    <n v="28.96"/>
    <n v="28.942780309659756"/>
    <n v="923336"/>
    <n v="3509"/>
    <n v="26723911"/>
    <n v="414939"/>
    <n v="44.94"/>
    <n v="0.43"/>
    <n v="0.13"/>
    <x v="0"/>
    <x v="0"/>
  </r>
  <r>
    <x v="30"/>
    <x v="76"/>
    <x v="3"/>
    <n v="28.58"/>
    <n v="28.83"/>
    <n v="28.43"/>
    <n v="28.77"/>
    <n v="28.73069676715437"/>
    <n v="1382126"/>
    <n v="5299"/>
    <n v="39709443"/>
    <n v="948222"/>
    <n v="68.61"/>
    <n v="0.4"/>
    <n v="0.19"/>
    <x v="0"/>
    <x v="0"/>
  </r>
  <r>
    <x v="30"/>
    <x v="77"/>
    <x v="3"/>
    <n v="28.62"/>
    <n v="28.99"/>
    <n v="28.33"/>
    <n v="28.51"/>
    <n v="28.707034120204725"/>
    <n v="792082"/>
    <n v="2975"/>
    <n v="22738325"/>
    <n v="294277"/>
    <n v="37.15"/>
    <n v="0.66"/>
    <n v="-0.11"/>
    <x v="1"/>
    <x v="0"/>
  </r>
  <r>
    <x v="30"/>
    <x v="78"/>
    <x v="3"/>
    <n v="28.62"/>
    <n v="28.91"/>
    <n v="28.35"/>
    <n v="28.62"/>
    <n v="28.61539849798622"/>
    <n v="1102653"/>
    <n v="3664"/>
    <n v="31552855"/>
    <n v="451048"/>
    <n v="40.909999999999997"/>
    <n v="0.56000000000000005"/>
    <n v="0"/>
    <x v="1"/>
    <x v="0"/>
  </r>
  <r>
    <x v="30"/>
    <x v="79"/>
    <x v="3"/>
    <n v="28.97"/>
    <n v="29.55"/>
    <n v="28.24"/>
    <n v="28.68"/>
    <n v="28.957727325856741"/>
    <n v="5449809"/>
    <n v="14326"/>
    <n v="157814083"/>
    <n v="3503298"/>
    <n v="64.28"/>
    <n v="1.31"/>
    <n v="-0.28999999999999998"/>
    <x v="1"/>
    <x v="0"/>
  </r>
  <r>
    <x v="30"/>
    <x v="80"/>
    <x v="3"/>
    <n v="27.66"/>
    <n v="29.33"/>
    <n v="27.66"/>
    <n v="28.77"/>
    <n v="28.778486267152164"/>
    <n v="10121535"/>
    <n v="17736"/>
    <n v="291282456"/>
    <n v="6506613"/>
    <n v="64.28"/>
    <n v="1.67"/>
    <n v="1.1100000000000001"/>
    <x v="0"/>
    <x v="0"/>
  </r>
  <r>
    <x v="30"/>
    <x v="81"/>
    <x v="4"/>
    <n v="27.84"/>
    <n v="28.25"/>
    <n v="27.4"/>
    <n v="27.58"/>
    <n v="27.823176740212283"/>
    <n v="4563653"/>
    <n v="13504"/>
    <n v="126975324"/>
    <n v="2656280"/>
    <n v="58.21"/>
    <n v="0.85"/>
    <n v="-0.26"/>
    <x v="1"/>
    <x v="0"/>
  </r>
  <r>
    <x v="30"/>
    <x v="82"/>
    <x v="4"/>
    <n v="26.8"/>
    <n v="27.87"/>
    <n v="26.16"/>
    <n v="27.77"/>
    <n v="27.174107195451537"/>
    <n v="6790512"/>
    <n v="13339"/>
    <n v="184526101"/>
    <n v="3653671"/>
    <n v="53.81"/>
    <n v="1.71"/>
    <n v="0.97"/>
    <x v="0"/>
    <x v="0"/>
  </r>
  <r>
    <x v="30"/>
    <x v="83"/>
    <x v="4"/>
    <n v="26.67"/>
    <n v="26.87"/>
    <n v="26.48"/>
    <n v="26.75"/>
    <n v="26.749643790073616"/>
    <n v="808512"/>
    <n v="2832"/>
    <n v="21627408"/>
    <m/>
    <m/>
    <n v="0.39"/>
    <n v="0.08"/>
    <x v="0"/>
    <x v="0"/>
  </r>
  <r>
    <x v="30"/>
    <x v="84"/>
    <x v="4"/>
    <n v="25.49"/>
    <n v="26.5"/>
    <n v="25.26"/>
    <n v="26.44"/>
    <n v="26.137025709897202"/>
    <n v="1393899"/>
    <n v="5005"/>
    <n v="36432374"/>
    <n v="583703"/>
    <n v="41.88"/>
    <n v="1.24"/>
    <n v="0.95"/>
    <x v="0"/>
    <x v="0"/>
  </r>
  <r>
    <x v="30"/>
    <x v="85"/>
    <x v="4"/>
    <n v="25.31"/>
    <n v="25.65"/>
    <n v="25.05"/>
    <n v="25.51"/>
    <n v="25.465502186879178"/>
    <n v="1760271"/>
    <n v="6061"/>
    <n v="44826185"/>
    <n v="966950"/>
    <n v="54.93"/>
    <n v="0.6"/>
    <n v="0.2"/>
    <x v="0"/>
    <x v="0"/>
  </r>
  <r>
    <x v="30"/>
    <x v="86"/>
    <x v="0"/>
    <n v="23.79"/>
    <n v="24.43"/>
    <n v="23.79"/>
    <n v="24.34"/>
    <n v="24.105506863623201"/>
    <n v="1847785"/>
    <n v="8382"/>
    <n v="44541794"/>
    <n v="1142939"/>
    <n v="61.85"/>
    <n v="0.64"/>
    <n v="0.55000000000000004"/>
    <x v="0"/>
    <x v="0"/>
  </r>
  <r>
    <x v="30"/>
    <x v="87"/>
    <x v="0"/>
    <n v="24.68"/>
    <n v="25"/>
    <n v="24.1"/>
    <n v="24.2"/>
    <n v="24.560650916122757"/>
    <n v="777243"/>
    <n v="6573"/>
    <n v="19089594"/>
    <n v="426696"/>
    <n v="54.9"/>
    <n v="0.9"/>
    <n v="-0.48"/>
    <x v="1"/>
    <x v="0"/>
  </r>
  <r>
    <x v="30"/>
    <x v="88"/>
    <x v="0"/>
    <n v="24.1"/>
    <n v="24.78"/>
    <n v="24.01"/>
    <n v="24.67"/>
    <n v="24.541567261776887"/>
    <n v="1061316"/>
    <n v="7124"/>
    <n v="26046358"/>
    <n v="539427"/>
    <n v="50.83"/>
    <n v="0.77"/>
    <n v="0.56999999999999995"/>
    <x v="0"/>
    <x v="0"/>
  </r>
  <r>
    <x v="30"/>
    <x v="89"/>
    <x v="0"/>
    <n v="25.46"/>
    <n v="25.51"/>
    <n v="24.52"/>
    <n v="24.6"/>
    <n v="24.969188201660963"/>
    <n v="1207492"/>
    <n v="9978"/>
    <n v="30150095"/>
    <n v="588966"/>
    <n v="48.78"/>
    <n v="0.99"/>
    <n v="-0.86"/>
    <x v="1"/>
    <x v="0"/>
  </r>
  <r>
    <x v="30"/>
    <x v="90"/>
    <x v="0"/>
    <n v="25.58"/>
    <n v="25.75"/>
    <n v="25.36"/>
    <n v="25.46"/>
    <n v="25.585072555267448"/>
    <n v="606641"/>
    <n v="2818"/>
    <n v="15520954"/>
    <n v="335888"/>
    <n v="55.37"/>
    <n v="0.39"/>
    <n v="-0.12"/>
    <x v="1"/>
    <x v="0"/>
  </r>
  <r>
    <x v="30"/>
    <x v="91"/>
    <x v="1"/>
    <n v="25.25"/>
    <n v="25.71"/>
    <n v="25.18"/>
    <n v="25.63"/>
    <n v="25.519950936131792"/>
    <n v="586990"/>
    <n v="2132"/>
    <n v="14979956"/>
    <n v="205281"/>
    <n v="34.97"/>
    <n v="0.53"/>
    <n v="0.38"/>
    <x v="0"/>
    <x v="0"/>
  </r>
  <r>
    <x v="30"/>
    <x v="92"/>
    <x v="2"/>
    <n v="25.57"/>
    <n v="25.88"/>
    <n v="25.2"/>
    <n v="25.46"/>
    <n v="25.531427826534159"/>
    <n v="1680008"/>
    <n v="9851"/>
    <n v="42893003"/>
    <n v="626506"/>
    <n v="37.29"/>
    <n v="0.68"/>
    <n v="-0.11"/>
    <x v="1"/>
    <x v="0"/>
  </r>
  <r>
    <x v="30"/>
    <x v="93"/>
    <x v="2"/>
    <n v="25.73"/>
    <n v="26.32"/>
    <n v="25.57"/>
    <n v="25.63"/>
    <n v="25.881555528289223"/>
    <n v="1385510"/>
    <n v="5799"/>
    <n v="35859154"/>
    <n v="477068"/>
    <n v="34.43"/>
    <n v="0.75"/>
    <n v="-0.1"/>
    <x v="1"/>
    <x v="0"/>
  </r>
  <r>
    <x v="30"/>
    <x v="94"/>
    <x v="2"/>
    <n v="25.3"/>
    <n v="25.69"/>
    <n v="25.15"/>
    <n v="25.59"/>
    <n v="25.512981148639497"/>
    <n v="1070745"/>
    <n v="5913"/>
    <n v="27317897"/>
    <n v="685696"/>
    <n v="64.040000000000006"/>
    <n v="0.54"/>
    <n v="0.28999999999999998"/>
    <x v="0"/>
    <x v="0"/>
  </r>
  <r>
    <x v="30"/>
    <x v="95"/>
    <x v="3"/>
    <n v="26.16"/>
    <n v="26.33"/>
    <n v="25.2"/>
    <n v="25.35"/>
    <n v="25.490005395069232"/>
    <n v="2404047"/>
    <n v="10744"/>
    <n v="61279171"/>
    <n v="1135039"/>
    <n v="47.21"/>
    <n v="1.1299999999999999"/>
    <n v="-0.81"/>
    <x v="1"/>
    <x v="0"/>
  </r>
  <r>
    <x v="30"/>
    <x v="96"/>
    <x v="3"/>
    <n v="26.15"/>
    <n v="26.58"/>
    <n v="25.96"/>
    <n v="26.06"/>
    <n v="26.305319618623134"/>
    <n v="1522064"/>
    <n v="7343"/>
    <n v="40038380"/>
    <n v="714245"/>
    <n v="46.93"/>
    <n v="0.62"/>
    <n v="-0.09"/>
    <x v="1"/>
    <x v="0"/>
  </r>
  <r>
    <x v="30"/>
    <x v="97"/>
    <x v="3"/>
    <n v="26.71"/>
    <n v="26.71"/>
    <n v="25.94"/>
    <n v="26.05"/>
    <n v="26.154170050869919"/>
    <n v="608218"/>
    <n v="3047"/>
    <n v="15907437"/>
    <n v="180658"/>
    <n v="29.7"/>
    <n v="0.77"/>
    <n v="-0.66"/>
    <x v="1"/>
    <x v="0"/>
  </r>
  <r>
    <x v="30"/>
    <x v="98"/>
    <x v="3"/>
    <n v="25.95"/>
    <n v="26.95"/>
    <n v="25.74"/>
    <n v="26.4"/>
    <n v="26.516290570833078"/>
    <n v="4113269"/>
    <n v="23089"/>
    <n v="109068636"/>
    <n v="2221298"/>
    <n v="54"/>
    <n v="1.21"/>
    <n v="0.45"/>
    <x v="0"/>
    <x v="0"/>
  </r>
  <r>
    <x v="30"/>
    <x v="99"/>
    <x v="3"/>
    <n v="25.22"/>
    <n v="26.2"/>
    <n v="25.12"/>
    <n v="25.98"/>
    <n v="25.840783682073813"/>
    <n v="3305371"/>
    <n v="12753"/>
    <n v="85413377"/>
    <n v="2181363"/>
    <n v="65.989999999999995"/>
    <n v="1.08"/>
    <n v="0.76"/>
    <x v="0"/>
    <x v="0"/>
  </r>
  <r>
    <x v="30"/>
    <x v="100"/>
    <x v="4"/>
    <n v="24.69"/>
    <n v="25.14"/>
    <n v="24.41"/>
    <n v="25.01"/>
    <n v="24.876980451563394"/>
    <n v="1712362"/>
    <n v="12392"/>
    <n v="42598396"/>
    <n v="1146740"/>
    <n v="66.97"/>
    <n v="0.73"/>
    <n v="0.32"/>
    <x v="0"/>
    <x v="0"/>
  </r>
  <r>
    <x v="30"/>
    <x v="101"/>
    <x v="4"/>
    <n v="24.06"/>
    <n v="24.7"/>
    <n v="24.06"/>
    <n v="24.44"/>
    <n v="24.472432333793392"/>
    <n v="778158"/>
    <n v="2400"/>
    <n v="19043419"/>
    <n v="262176"/>
    <n v="33.69"/>
    <n v="0.64"/>
    <n v="0.38"/>
    <x v="0"/>
    <x v="0"/>
  </r>
  <r>
    <x v="30"/>
    <x v="102"/>
    <x v="4"/>
    <n v="24.04"/>
    <n v="24.39"/>
    <n v="23.76"/>
    <n v="24.17"/>
    <n v="24.077266944907404"/>
    <n v="1931421"/>
    <n v="10236"/>
    <n v="46503339"/>
    <n v="1234603"/>
    <n v="63.92"/>
    <n v="0.63"/>
    <n v="0.13"/>
    <x v="0"/>
    <x v="0"/>
  </r>
  <r>
    <x v="30"/>
    <x v="103"/>
    <x v="0"/>
    <n v="24.12"/>
    <n v="24.12"/>
    <n v="23.5"/>
    <n v="23.63"/>
    <n v="23.768473592430528"/>
    <n v="495464"/>
    <n v="1726"/>
    <n v="11776423"/>
    <n v="200746"/>
    <n v="40.520000000000003"/>
    <n v="0.62"/>
    <n v="-0.49"/>
    <x v="1"/>
    <x v="0"/>
  </r>
  <r>
    <x v="30"/>
    <x v="104"/>
    <x v="0"/>
    <n v="23.36"/>
    <n v="23.5"/>
    <n v="23.05"/>
    <n v="23.35"/>
    <n v="23.284069214721686"/>
    <n v="903565"/>
    <n v="7452"/>
    <n v="21038670"/>
    <n v="422245"/>
    <n v="46.73"/>
    <n v="0.45"/>
    <n v="-0.01"/>
    <x v="1"/>
    <x v="0"/>
  </r>
  <r>
    <x v="30"/>
    <x v="105"/>
    <x v="0"/>
    <n v="23.26"/>
    <n v="23.55"/>
    <n v="22.95"/>
    <n v="23.36"/>
    <n v="23.271740397273387"/>
    <n v="1570153"/>
    <n v="7918"/>
    <n v="36540193"/>
    <n v="664914"/>
    <n v="42.35"/>
    <n v="0.6"/>
    <n v="0.1"/>
    <x v="0"/>
    <x v="0"/>
  </r>
  <r>
    <x v="30"/>
    <x v="106"/>
    <x v="0"/>
    <n v="22.12"/>
    <n v="23.09"/>
    <n v="22.12"/>
    <n v="22.95"/>
    <n v="22.689044401211575"/>
    <n v="2610154"/>
    <n v="17095"/>
    <n v="59221900"/>
    <n v="1129393"/>
    <n v="43.27"/>
    <n v="0.97"/>
    <n v="0.83"/>
    <x v="0"/>
    <x v="0"/>
  </r>
  <r>
    <x v="30"/>
    <x v="107"/>
    <x v="1"/>
    <n v="24.25"/>
    <n v="24.33"/>
    <n v="23.57"/>
    <n v="23.71"/>
    <n v="23.881801477154809"/>
    <n v="1147747"/>
    <n v="7543"/>
    <n v="27410266"/>
    <n v="514566"/>
    <n v="44.83"/>
    <n v="0.76"/>
    <n v="-0.54"/>
    <x v="1"/>
    <x v="0"/>
  </r>
  <r>
    <x v="30"/>
    <x v="108"/>
    <x v="1"/>
    <n v="23.6"/>
    <n v="24.43"/>
    <n v="23.46"/>
    <n v="24.25"/>
    <n v="23.990313162170089"/>
    <n v="1820718"/>
    <n v="5424"/>
    <n v="43679595"/>
    <n v="1126494"/>
    <n v="61.87"/>
    <n v="0.97"/>
    <n v="0.65"/>
    <x v="0"/>
    <x v="0"/>
  </r>
  <r>
    <x v="30"/>
    <x v="109"/>
    <x v="1"/>
    <n v="23.62"/>
    <n v="23.88"/>
    <n v="23.34"/>
    <n v="23.68"/>
    <n v="23.661595136122674"/>
    <n v="968281"/>
    <n v="4964"/>
    <n v="22911073"/>
    <n v="674864"/>
    <n v="69.7"/>
    <n v="0.54"/>
    <n v="0.06"/>
    <x v="0"/>
    <x v="0"/>
  </r>
  <r>
    <x v="30"/>
    <x v="110"/>
    <x v="1"/>
    <n v="23.11"/>
    <n v="24"/>
    <n v="23.1"/>
    <n v="23.63"/>
    <n v="23.549736479845667"/>
    <n v="1970817"/>
    <n v="6123"/>
    <n v="46412221"/>
    <n v="907209"/>
    <n v="46.03"/>
    <n v="0.9"/>
    <n v="0.52"/>
    <x v="0"/>
    <x v="0"/>
  </r>
  <r>
    <x v="30"/>
    <x v="111"/>
    <x v="2"/>
    <n v="23.46"/>
    <n v="23.85"/>
    <n v="23"/>
    <n v="23.07"/>
    <n v="23.27382730255615"/>
    <n v="2398530"/>
    <n v="8746"/>
    <n v="55822973"/>
    <n v="1493774"/>
    <n v="62.28"/>
    <n v="0.85"/>
    <n v="-0.39"/>
    <x v="1"/>
    <x v="0"/>
  </r>
  <r>
    <x v="30"/>
    <x v="112"/>
    <x v="2"/>
    <n v="23.54"/>
    <n v="23.71"/>
    <n v="23.36"/>
    <n v="23.46"/>
    <n v="23.524957599541278"/>
    <n v="1653284"/>
    <n v="6205"/>
    <n v="38893436"/>
    <n v="1062631"/>
    <n v="64.27"/>
    <n v="0.35"/>
    <n v="-0.08"/>
    <x v="1"/>
    <x v="0"/>
  </r>
  <r>
    <x v="30"/>
    <x v="113"/>
    <x v="2"/>
    <n v="23.62"/>
    <n v="24"/>
    <n v="23.5"/>
    <n v="23.55"/>
    <n v="23.687074875152682"/>
    <n v="601735"/>
    <n v="2176"/>
    <n v="14253342"/>
    <n v="354783"/>
    <n v="58.96"/>
    <n v="0.5"/>
    <n v="-7.0000000000000007E-2"/>
    <x v="1"/>
    <x v="0"/>
  </r>
  <r>
    <x v="30"/>
    <x v="114"/>
    <x v="2"/>
    <n v="24.18"/>
    <n v="24.34"/>
    <n v="23.81"/>
    <n v="23.84"/>
    <n v="23.973690450698516"/>
    <n v="1391662"/>
    <n v="5927"/>
    <n v="33363274"/>
    <n v="911887"/>
    <n v="65.52"/>
    <n v="0.53"/>
    <n v="-0.34"/>
    <x v="1"/>
    <x v="0"/>
  </r>
  <r>
    <x v="30"/>
    <x v="115"/>
    <x v="2"/>
    <n v="24.11"/>
    <n v="24.44"/>
    <n v="24.03"/>
    <n v="24.08"/>
    <n v="24.207992002706078"/>
    <n v="2116716"/>
    <n v="5531"/>
    <n v="51241444"/>
    <n v="1295681"/>
    <n v="61.21"/>
    <n v="0.41"/>
    <n v="-0.03"/>
    <x v="1"/>
    <x v="0"/>
  </r>
  <r>
    <x v="30"/>
    <x v="116"/>
    <x v="3"/>
    <n v="24.04"/>
    <n v="24.22"/>
    <n v="23.87"/>
    <n v="24.05"/>
    <n v="23.968962613589998"/>
    <n v="2188683"/>
    <n v="3048"/>
    <n v="52460461"/>
    <n v="1827911"/>
    <n v="83.52"/>
    <n v="0.35"/>
    <n v="0.01"/>
    <x v="0"/>
    <x v="0"/>
  </r>
  <r>
    <x v="30"/>
    <x v="117"/>
    <x v="3"/>
    <n v="24.19"/>
    <n v="24.36"/>
    <n v="23.85"/>
    <n v="23.89"/>
    <n v="24.036725645208517"/>
    <n v="1553955"/>
    <n v="2112"/>
    <n v="37351990"/>
    <n v="1251787"/>
    <n v="80.55"/>
    <n v="0.51"/>
    <n v="-0.3"/>
    <x v="1"/>
    <x v="1"/>
  </r>
  <r>
    <x v="30"/>
    <x v="118"/>
    <x v="3"/>
    <n v="24.03"/>
    <n v="24.35"/>
    <n v="23.96"/>
    <n v="23.99"/>
    <n v="24.147704254886133"/>
    <n v="2186545"/>
    <n v="6161"/>
    <n v="52800042"/>
    <n v="1485152"/>
    <n v="67.92"/>
    <n v="0.39"/>
    <n v="-0.04"/>
    <x v="1"/>
    <x v="0"/>
  </r>
  <r>
    <x v="30"/>
    <x v="119"/>
    <x v="3"/>
    <n v="23.66"/>
    <n v="24.1"/>
    <n v="23.66"/>
    <n v="24.02"/>
    <n v="23.974699643090535"/>
    <n v="994650"/>
    <n v="3940"/>
    <n v="23846435"/>
    <n v="590342"/>
    <n v="59.35"/>
    <n v="0.44"/>
    <n v="0.36"/>
    <x v="0"/>
    <x v="0"/>
  </r>
  <r>
    <x v="30"/>
    <x v="120"/>
    <x v="3"/>
    <n v="23.9"/>
    <n v="23.95"/>
    <n v="23.5"/>
    <n v="23.59"/>
    <n v="23.690232672898588"/>
    <n v="429616"/>
    <n v="2369"/>
    <n v="10177703"/>
    <n v="162294"/>
    <n v="37.78"/>
    <n v="0.45"/>
    <n v="-0.31"/>
    <x v="1"/>
    <x v="0"/>
  </r>
  <r>
    <x v="30"/>
    <x v="121"/>
    <x v="4"/>
    <n v="24.14"/>
    <n v="24.14"/>
    <n v="23.75"/>
    <n v="23.77"/>
    <n v="23.866338863619472"/>
    <n v="659339"/>
    <n v="4941"/>
    <n v="15736008"/>
    <n v="353446"/>
    <n v="53.61"/>
    <n v="0.39"/>
    <n v="-0.37"/>
    <x v="1"/>
    <x v="0"/>
  </r>
  <r>
    <x v="30"/>
    <x v="122"/>
    <x v="4"/>
    <n v="24.04"/>
    <n v="24.2"/>
    <n v="23.88"/>
    <n v="23.93"/>
    <n v="23.983080865174468"/>
    <n v="663450"/>
    <n v="5071"/>
    <n v="15911575"/>
    <n v="290290"/>
    <n v="43.75"/>
    <n v="0.32"/>
    <n v="-0.11"/>
    <x v="1"/>
    <x v="0"/>
  </r>
  <r>
    <x v="30"/>
    <x v="123"/>
    <x v="4"/>
    <n v="24.21"/>
    <n v="24.33"/>
    <n v="23.9"/>
    <n v="23.98"/>
    <n v="24.03322872531238"/>
    <n v="1195893"/>
    <n v="7315"/>
    <n v="28741170"/>
    <n v="577121"/>
    <n v="48.26"/>
    <n v="0.43"/>
    <n v="-0.23"/>
    <x v="1"/>
    <x v="0"/>
  </r>
  <r>
    <x v="30"/>
    <x v="124"/>
    <x v="4"/>
    <n v="25.46"/>
    <n v="25.76"/>
    <n v="24.4"/>
    <n v="24.44"/>
    <n v="25.163574529191241"/>
    <n v="1094712"/>
    <n v="3907"/>
    <n v="27546867"/>
    <n v="316163"/>
    <n v="28.88"/>
    <n v="1.36"/>
    <n v="-1.02"/>
    <x v="1"/>
    <x v="0"/>
  </r>
  <r>
    <x v="30"/>
    <x v="125"/>
    <x v="0"/>
    <n v="25.29"/>
    <n v="25.83"/>
    <n v="25.05"/>
    <n v="25.49"/>
    <n v="25.445164037129267"/>
    <n v="1399866"/>
    <n v="3630"/>
    <n v="35619820"/>
    <n v="751215"/>
    <n v="53.66"/>
    <n v="0.78"/>
    <n v="0.2"/>
    <x v="0"/>
    <x v="0"/>
  </r>
  <r>
    <x v="30"/>
    <x v="126"/>
    <x v="0"/>
    <n v="24.51"/>
    <n v="25.57"/>
    <n v="24.51"/>
    <n v="25.25"/>
    <n v="25.076188319497412"/>
    <n v="2914515"/>
    <n v="6143"/>
    <n v="73084927"/>
    <n v="1990195"/>
    <n v="68.290000000000006"/>
    <n v="1.06"/>
    <n v="0.74"/>
    <x v="0"/>
    <x v="0"/>
  </r>
  <r>
    <x v="30"/>
    <x v="127"/>
    <x v="0"/>
    <n v="23.53"/>
    <n v="24.56"/>
    <n v="23.53"/>
    <n v="24.5"/>
    <n v="24.17907993468835"/>
    <n v="1553781"/>
    <n v="9541"/>
    <n v="37568995"/>
    <n v="831435"/>
    <n v="53.51"/>
    <n v="1.03"/>
    <n v="0.97"/>
    <x v="0"/>
    <x v="0"/>
  </r>
  <r>
    <x v="30"/>
    <x v="128"/>
    <x v="0"/>
    <n v="23.7"/>
    <n v="24"/>
    <n v="23.43"/>
    <n v="23.53"/>
    <n v="23.673973079084739"/>
    <n v="741951"/>
    <n v="6384"/>
    <n v="17564928"/>
    <n v="347674"/>
    <n v="46.86"/>
    <n v="0.56999999999999995"/>
    <n v="-0.17"/>
    <x v="1"/>
    <x v="0"/>
  </r>
  <r>
    <x v="30"/>
    <x v="129"/>
    <x v="0"/>
    <n v="23.53"/>
    <n v="24.08"/>
    <n v="23.31"/>
    <n v="23.73"/>
    <n v="23.556859657879418"/>
    <n v="2217873"/>
    <n v="14388"/>
    <n v="52246123"/>
    <n v="1147914"/>
    <n v="51.76"/>
    <n v="0.77"/>
    <n v="0.2"/>
    <x v="0"/>
    <x v="0"/>
  </r>
  <r>
    <x v="30"/>
    <x v="130"/>
    <x v="2"/>
    <n v="24.38"/>
    <n v="24.5"/>
    <n v="23.61"/>
    <n v="23.82"/>
    <n v="23.921255136989576"/>
    <n v="1045846"/>
    <n v="9379"/>
    <n v="25017949"/>
    <n v="628431"/>
    <n v="60.09"/>
    <n v="0.89"/>
    <n v="-0.56000000000000005"/>
    <x v="1"/>
    <x v="0"/>
  </r>
  <r>
    <x v="30"/>
    <x v="131"/>
    <x v="2"/>
    <n v="24"/>
    <n v="24.7"/>
    <n v="23.95"/>
    <n v="24.59"/>
    <n v="24.356426666548437"/>
    <n v="902194"/>
    <n v="3166"/>
    <n v="21974222"/>
    <n v="370760"/>
    <n v="41.1"/>
    <n v="0.75"/>
    <n v="0.59"/>
    <x v="0"/>
    <x v="0"/>
  </r>
  <r>
    <x v="30"/>
    <x v="132"/>
    <x v="2"/>
    <n v="24.03"/>
    <n v="24.1"/>
    <n v="23.81"/>
    <n v="23.89"/>
    <n v="23.933222928411258"/>
    <n v="651541"/>
    <n v="5103"/>
    <n v="15593476"/>
    <n v="283267"/>
    <n v="43.48"/>
    <n v="0.28999999999999998"/>
    <n v="-0.14000000000000001"/>
    <x v="1"/>
    <x v="0"/>
  </r>
  <r>
    <x v="30"/>
    <x v="133"/>
    <x v="2"/>
    <n v="24.06"/>
    <n v="24.23"/>
    <n v="23.82"/>
    <n v="23.87"/>
    <n v="23.99206041261936"/>
    <n v="752558"/>
    <n v="6303"/>
    <n v="18055417"/>
    <n v="418557"/>
    <n v="55.62"/>
    <n v="0.41"/>
    <n v="-0.19"/>
    <x v="1"/>
    <x v="0"/>
  </r>
  <r>
    <x v="30"/>
    <x v="134"/>
    <x v="3"/>
    <n v="24.29"/>
    <n v="24.65"/>
    <n v="24.01"/>
    <n v="24.05"/>
    <n v="24.306294584954603"/>
    <n v="740160"/>
    <n v="4849"/>
    <n v="17990547"/>
    <n v="342458"/>
    <n v="46.27"/>
    <n v="0.64"/>
    <n v="-0.24"/>
    <x v="1"/>
    <x v="0"/>
  </r>
  <r>
    <x v="30"/>
    <x v="135"/>
    <x v="3"/>
    <n v="24.13"/>
    <n v="24.35"/>
    <n v="23.93"/>
    <n v="24.29"/>
    <n v="24.235107400643535"/>
    <n v="298974"/>
    <n v="1480"/>
    <n v="7245667"/>
    <n v="117629"/>
    <n v="39.340000000000003"/>
    <n v="0.42"/>
    <n v="0.16"/>
    <x v="0"/>
    <x v="0"/>
  </r>
  <r>
    <x v="30"/>
    <x v="136"/>
    <x v="3"/>
    <n v="23.9"/>
    <n v="24.33"/>
    <n v="23.78"/>
    <n v="24.16"/>
    <n v="24.158220121118248"/>
    <n v="371868"/>
    <n v="2046"/>
    <n v="8983669"/>
    <n v="145913"/>
    <n v="39.24"/>
    <n v="0.55000000000000004"/>
    <n v="0.26"/>
    <x v="0"/>
    <x v="0"/>
  </r>
  <r>
    <x v="30"/>
    <x v="137"/>
    <x v="3"/>
    <n v="24.29"/>
    <n v="24.29"/>
    <n v="23.66"/>
    <n v="23.9"/>
    <n v="23.849436646463072"/>
    <n v="847869"/>
    <n v="7593"/>
    <n v="20221198"/>
    <n v="506507"/>
    <n v="59.74"/>
    <n v="0.63"/>
    <n v="-0.39"/>
    <x v="1"/>
    <x v="0"/>
  </r>
  <r>
    <x v="30"/>
    <x v="138"/>
    <x v="3"/>
    <n v="24.1"/>
    <n v="24.31"/>
    <n v="23.61"/>
    <n v="24.03"/>
    <n v="23.983338793119433"/>
    <n v="808945"/>
    <n v="4535"/>
    <n v="19401202"/>
    <n v="226827"/>
    <n v="28.04"/>
    <n v="0.7"/>
    <n v="-7.0000000000000007E-2"/>
    <x v="1"/>
    <x v="0"/>
  </r>
  <r>
    <x v="30"/>
    <x v="139"/>
    <x v="4"/>
    <n v="25.39"/>
    <n v="25.39"/>
    <n v="23.98"/>
    <n v="24.1"/>
    <n v="24.308274846706354"/>
    <n v="548131"/>
    <n v="3053"/>
    <n v="13324119"/>
    <n v="187638"/>
    <n v="34.229999999999997"/>
    <n v="1.41"/>
    <n v="-1.29"/>
    <x v="1"/>
    <x v="0"/>
  </r>
  <r>
    <x v="30"/>
    <x v="140"/>
    <x v="4"/>
    <n v="25.33"/>
    <n v="25.45"/>
    <n v="24.75"/>
    <n v="24.89"/>
    <n v="25.083831547978583"/>
    <n v="486738"/>
    <n v="2804"/>
    <n v="12209254"/>
    <n v="153013"/>
    <n v="31.44"/>
    <n v="0.7"/>
    <n v="-0.44"/>
    <x v="1"/>
    <x v="0"/>
  </r>
  <r>
    <x v="30"/>
    <x v="141"/>
    <x v="4"/>
    <n v="24.5"/>
    <n v="25.35"/>
    <n v="23.85"/>
    <n v="25.19"/>
    <n v="24.625077062381997"/>
    <n v="2076240"/>
    <n v="10881"/>
    <n v="51127570"/>
    <n v="973944"/>
    <n v="46.91"/>
    <n v="1.5"/>
    <n v="0.69"/>
    <x v="0"/>
    <x v="0"/>
  </r>
  <r>
    <x v="30"/>
    <x v="142"/>
    <x v="4"/>
    <n v="25.22"/>
    <n v="25.29"/>
    <n v="24.41"/>
    <n v="24.48"/>
    <n v="24.664624159344115"/>
    <n v="1191183"/>
    <n v="10236"/>
    <n v="29380081"/>
    <n v="606828"/>
    <n v="50.94"/>
    <n v="0.88"/>
    <n v="-0.74"/>
    <x v="1"/>
    <x v="0"/>
  </r>
  <r>
    <x v="30"/>
    <x v="143"/>
    <x v="4"/>
    <n v="25.89"/>
    <n v="25.89"/>
    <n v="25.06"/>
    <n v="25.21"/>
    <n v="25.282674019284112"/>
    <n v="1090224"/>
    <n v="7456"/>
    <n v="27563778"/>
    <n v="504131"/>
    <n v="46.24"/>
    <n v="0.83"/>
    <n v="-0.68"/>
    <x v="1"/>
    <x v="0"/>
  </r>
  <r>
    <x v="30"/>
    <x v="144"/>
    <x v="0"/>
    <n v="26.05"/>
    <n v="26.35"/>
    <n v="25.61"/>
    <n v="25.7"/>
    <n v="25.928492159934411"/>
    <n v="1366060"/>
    <n v="6130"/>
    <n v="35419876"/>
    <n v="531254"/>
    <n v="38.89"/>
    <n v="0.74"/>
    <n v="-0.35"/>
    <x v="1"/>
    <x v="0"/>
  </r>
  <r>
    <x v="30"/>
    <x v="145"/>
    <x v="0"/>
    <n v="25.75"/>
    <n v="26.88"/>
    <n v="25.58"/>
    <n v="26.36"/>
    <n v="26.219489957353595"/>
    <n v="3056764"/>
    <n v="8523"/>
    <n v="80146793"/>
    <n v="1552214"/>
    <n v="50.78"/>
    <n v="1.3"/>
    <n v="0.61"/>
    <x v="0"/>
    <x v="0"/>
  </r>
  <r>
    <x v="30"/>
    <x v="146"/>
    <x v="0"/>
    <n v="25.61"/>
    <n v="26.19"/>
    <n v="25.61"/>
    <n v="25.7"/>
    <n v="25.899301451708876"/>
    <n v="1472196"/>
    <n v="5316"/>
    <n v="38128848"/>
    <n v="615438"/>
    <n v="41.8"/>
    <n v="0.57999999999999996"/>
    <n v="0.09"/>
    <x v="0"/>
    <x v="0"/>
  </r>
  <r>
    <x v="30"/>
    <x v="147"/>
    <x v="0"/>
    <n v="25.55"/>
    <n v="25.9"/>
    <n v="25.51"/>
    <n v="25.74"/>
    <n v="25.707404498135556"/>
    <n v="1218327"/>
    <n v="5002"/>
    <n v="31320025"/>
    <n v="519503"/>
    <n v="42.64"/>
    <n v="0.39"/>
    <n v="0.19"/>
    <x v="0"/>
    <x v="0"/>
  </r>
  <r>
    <x v="30"/>
    <x v="148"/>
    <x v="0"/>
    <n v="25.44"/>
    <n v="25.61"/>
    <n v="25.2"/>
    <n v="25.28"/>
    <n v="25.345196330462421"/>
    <n v="1137037"/>
    <n v="6271"/>
    <n v="28818426"/>
    <n v="531481"/>
    <n v="46.74"/>
    <n v="0.41"/>
    <n v="-0.16"/>
    <x v="1"/>
    <x v="0"/>
  </r>
  <r>
    <x v="30"/>
    <x v="149"/>
    <x v="0"/>
    <n v="26.16"/>
    <n v="26.16"/>
    <n v="25.28"/>
    <n v="25.6"/>
    <n v="25.728443312215116"/>
    <n v="1080268"/>
    <n v="4821"/>
    <n v="27793614"/>
    <m/>
    <m/>
    <n v="0.88"/>
    <n v="-0.56000000000000005"/>
    <x v="1"/>
    <x v="0"/>
  </r>
  <r>
    <x v="30"/>
    <x v="150"/>
    <x v="2"/>
    <n v="25.88"/>
    <n v="26.1"/>
    <n v="25.65"/>
    <n v="25.88"/>
    <n v="25.87429004372223"/>
    <n v="1462414"/>
    <n v="4687"/>
    <n v="37838924"/>
    <n v="596518"/>
    <n v="40.79"/>
    <n v="0.45"/>
    <n v="0"/>
    <x v="1"/>
    <x v="0"/>
  </r>
  <r>
    <x v="30"/>
    <x v="151"/>
    <x v="2"/>
    <n v="26.6"/>
    <n v="26.6"/>
    <n v="25.82"/>
    <n v="25.89"/>
    <n v="26.193153263284533"/>
    <n v="1236852"/>
    <n v="6020"/>
    <n v="32397054"/>
    <n v="550907"/>
    <n v="44.54"/>
    <n v="0.78"/>
    <n v="-0.71"/>
    <x v="1"/>
    <x v="0"/>
  </r>
  <r>
    <x v="30"/>
    <x v="152"/>
    <x v="2"/>
    <n v="25.9"/>
    <n v="26.82"/>
    <n v="25.8"/>
    <n v="26.6"/>
    <n v="26.476995130831749"/>
    <n v="2601471"/>
    <n v="8049"/>
    <n v="68879135"/>
    <n v="1429430"/>
    <n v="54.95"/>
    <n v="1.02"/>
    <n v="0.7"/>
    <x v="0"/>
    <x v="0"/>
  </r>
  <r>
    <x v="30"/>
    <x v="153"/>
    <x v="2"/>
    <n v="24.97"/>
    <n v="26.66"/>
    <n v="23.83"/>
    <n v="26.15"/>
    <n v="25.341725343746038"/>
    <n v="4040192"/>
    <n v="11786"/>
    <n v="102385436"/>
    <n v="1699312"/>
    <n v="42.06"/>
    <n v="2.83"/>
    <n v="1.18"/>
    <x v="0"/>
    <x v="0"/>
  </r>
  <r>
    <x v="30"/>
    <x v="154"/>
    <x v="2"/>
    <n v="25.75"/>
    <n v="25.77"/>
    <n v="24.4"/>
    <n v="24.6"/>
    <n v="24.879710310953911"/>
    <n v="1396670"/>
    <n v="4426"/>
    <n v="34748745"/>
    <n v="585383"/>
    <n v="41.91"/>
    <n v="1.37"/>
    <n v="-1.1499999999999999"/>
    <x v="1"/>
    <x v="0"/>
  </r>
  <r>
    <x v="30"/>
    <x v="155"/>
    <x v="3"/>
    <n v="25.95"/>
    <n v="26.42"/>
    <n v="25.69"/>
    <n v="25.82"/>
    <n v="26.005222217403055"/>
    <n v="2397832"/>
    <n v="9491"/>
    <n v="62356154"/>
    <n v="752948"/>
    <n v="31.4"/>
    <n v="0.73"/>
    <n v="-0.13"/>
    <x v="1"/>
    <x v="0"/>
  </r>
  <r>
    <x v="30"/>
    <x v="156"/>
    <x v="3"/>
    <n v="26.76"/>
    <n v="26.78"/>
    <n v="25.81"/>
    <n v="25.92"/>
    <n v="26.126038284111871"/>
    <n v="2067594"/>
    <n v="8715"/>
    <n v="54018040"/>
    <n v="748434"/>
    <n v="36.200000000000003"/>
    <n v="0.97"/>
    <n v="-0.84"/>
    <x v="1"/>
    <x v="0"/>
  </r>
  <r>
    <x v="30"/>
    <x v="157"/>
    <x v="3"/>
    <n v="26.09"/>
    <n v="27"/>
    <n v="25.77"/>
    <n v="26.81"/>
    <n v="26.589107040276268"/>
    <n v="4832424"/>
    <n v="12864"/>
    <n v="128489839"/>
    <n v="1755042"/>
    <n v="36.32"/>
    <n v="1.23"/>
    <n v="0.72"/>
    <x v="0"/>
    <x v="0"/>
  </r>
  <r>
    <x v="30"/>
    <x v="158"/>
    <x v="3"/>
    <n v="27.15"/>
    <n v="27.24"/>
    <n v="25.51"/>
    <n v="25.8"/>
    <n v="26.381546062567093"/>
    <n v="3943191"/>
    <n v="12918"/>
    <n v="104027475"/>
    <n v="1354347"/>
    <n v="34.35"/>
    <n v="1.73"/>
    <n v="-1.35"/>
    <x v="1"/>
    <x v="0"/>
  </r>
  <r>
    <x v="30"/>
    <x v="159"/>
    <x v="3"/>
    <n v="26.66"/>
    <n v="27.08"/>
    <n v="26.57"/>
    <n v="27.01"/>
    <n v="26.903489871937573"/>
    <n v="2488630"/>
    <n v="7272"/>
    <n v="66952832"/>
    <n v="1508358"/>
    <n v="60.61"/>
    <n v="0.51"/>
    <n v="0.35"/>
    <x v="0"/>
    <x v="0"/>
  </r>
  <r>
    <x v="30"/>
    <x v="160"/>
    <x v="4"/>
    <n v="26.68"/>
    <n v="26.76"/>
    <n v="26.37"/>
    <n v="26.66"/>
    <n v="26.585954712503046"/>
    <n v="869644"/>
    <n v="2452"/>
    <n v="23120316"/>
    <n v="347935"/>
    <n v="40.01"/>
    <n v="0.39"/>
    <n v="-0.02"/>
    <x v="1"/>
    <x v="0"/>
  </r>
  <r>
    <x v="30"/>
    <x v="161"/>
    <x v="4"/>
    <n v="26.26"/>
    <n v="26.8"/>
    <n v="26.13"/>
    <n v="26.65"/>
    <n v="26.511941491137211"/>
    <n v="2441613"/>
    <n v="7393"/>
    <n v="64731901"/>
    <n v="1481762"/>
    <n v="60.69"/>
    <n v="0.67"/>
    <n v="0.39"/>
    <x v="0"/>
    <x v="0"/>
  </r>
  <r>
    <x v="30"/>
    <x v="162"/>
    <x v="4"/>
    <n v="25.7"/>
    <n v="26.35"/>
    <n v="25.5"/>
    <n v="26.04"/>
    <n v="25.984066445036394"/>
    <n v="1997922"/>
    <n v="6738"/>
    <n v="51914138"/>
    <n v="1040736"/>
    <n v="52.09"/>
    <n v="0.85"/>
    <n v="0.34"/>
    <x v="0"/>
    <x v="0"/>
  </r>
  <r>
    <x v="30"/>
    <x v="163"/>
    <x v="4"/>
    <n v="25.5"/>
    <n v="25.79"/>
    <n v="25.16"/>
    <n v="25.55"/>
    <n v="25.549101150824427"/>
    <n v="1976583"/>
    <n v="5912"/>
    <n v="50499919"/>
    <n v="821688"/>
    <n v="41.57"/>
    <n v="0.63"/>
    <n v="0.05"/>
    <x v="0"/>
    <x v="0"/>
  </r>
  <r>
    <x v="30"/>
    <x v="164"/>
    <x v="4"/>
    <n v="25.11"/>
    <n v="25.64"/>
    <n v="25"/>
    <n v="25.5"/>
    <n v="25.318079178045437"/>
    <n v="2914419"/>
    <n v="9613"/>
    <n v="73787491"/>
    <n v="2027596"/>
    <n v="69.569999999999993"/>
    <n v="0.64"/>
    <n v="0.39"/>
    <x v="0"/>
    <x v="0"/>
  </r>
  <r>
    <x v="30"/>
    <x v="165"/>
    <x v="0"/>
    <n v="25.75"/>
    <n v="25.83"/>
    <n v="25.07"/>
    <n v="25.53"/>
    <n v="25.45988386263139"/>
    <n v="2067896"/>
    <n v="8183"/>
    <n v="52648392"/>
    <n v="890608"/>
    <n v="43.07"/>
    <n v="0.76"/>
    <n v="-0.22"/>
    <x v="1"/>
    <x v="0"/>
  </r>
  <r>
    <x v="30"/>
    <x v="166"/>
    <x v="0"/>
    <n v="26.04"/>
    <n v="26.11"/>
    <n v="25.42"/>
    <n v="25.96"/>
    <n v="25.715518960894059"/>
    <n v="1900095"/>
    <n v="7525"/>
    <n v="48861929"/>
    <n v="832360"/>
    <n v="43.81"/>
    <n v="0.69"/>
    <n v="-0.08"/>
    <x v="1"/>
    <x v="0"/>
  </r>
  <r>
    <x v="30"/>
    <x v="167"/>
    <x v="0"/>
    <n v="25.77"/>
    <n v="26.1"/>
    <n v="25.35"/>
    <n v="25.93"/>
    <n v="25.667085158201175"/>
    <n v="1933930"/>
    <n v="6566"/>
    <n v="49638346"/>
    <n v="923336"/>
    <n v="47.74"/>
    <n v="0.75"/>
    <n v="0.16"/>
    <x v="0"/>
    <x v="0"/>
  </r>
  <r>
    <x v="30"/>
    <x v="168"/>
    <x v="0"/>
    <n v="25.81"/>
    <n v="26.08"/>
    <n v="25.45"/>
    <n v="25.52"/>
    <n v="25.710934572434983"/>
    <n v="1427701"/>
    <n v="7484"/>
    <n v="36707527"/>
    <n v="632699"/>
    <n v="44.32"/>
    <n v="0.63"/>
    <n v="-0.28999999999999998"/>
    <x v="1"/>
    <x v="0"/>
  </r>
  <r>
    <x v="30"/>
    <x v="169"/>
    <x v="0"/>
    <n v="27.01"/>
    <n v="27.21"/>
    <n v="25.25"/>
    <n v="25.78"/>
    <n v="26.087388571820938"/>
    <n v="1980648"/>
    <n v="8004"/>
    <n v="51669934"/>
    <n v="647859"/>
    <n v="32.71"/>
    <n v="1.96"/>
    <n v="-1.23"/>
    <x v="1"/>
    <x v="0"/>
  </r>
  <r>
    <x v="30"/>
    <x v="170"/>
    <x v="1"/>
    <n v="26.02"/>
    <n v="27.08"/>
    <n v="25.95"/>
    <n v="26.95"/>
    <n v="26.702622202485564"/>
    <n v="5737772"/>
    <n v="14270"/>
    <n v="153213558"/>
    <n v="3934954"/>
    <n v="68.58"/>
    <n v="1.1299999999999999"/>
    <n v="0.93"/>
    <x v="0"/>
    <x v="0"/>
  </r>
  <r>
    <x v="30"/>
    <x v="171"/>
    <x v="1"/>
    <n v="25.41"/>
    <n v="26.23"/>
    <n v="25.25"/>
    <n v="25.95"/>
    <n v="25.703688170873644"/>
    <n v="1728716"/>
    <n v="6623"/>
    <n v="44434377"/>
    <n v="373474"/>
    <n v="21.6"/>
    <n v="0.98"/>
    <n v="0.54"/>
    <x v="0"/>
    <x v="0"/>
  </r>
  <r>
    <x v="30"/>
    <x v="172"/>
    <x v="1"/>
    <n v="25.23"/>
    <n v="25.23"/>
    <n v="24.9"/>
    <n v="25.14"/>
    <n v="25.037930473791242"/>
    <n v="448953"/>
    <n v="2701"/>
    <n v="11240854"/>
    <n v="253307"/>
    <n v="56.42"/>
    <n v="0.33"/>
    <n v="-0.09"/>
    <x v="1"/>
    <x v="0"/>
  </r>
  <r>
    <x v="30"/>
    <x v="173"/>
    <x v="2"/>
    <n v="24.77"/>
    <n v="25.08"/>
    <n v="24.65"/>
    <n v="25.02"/>
    <n v="24.930962782982501"/>
    <n v="599242"/>
    <n v="3320"/>
    <n v="14939680"/>
    <n v="302595"/>
    <n v="50.5"/>
    <n v="0.43"/>
    <n v="0.25"/>
    <x v="0"/>
    <x v="0"/>
  </r>
  <r>
    <x v="30"/>
    <x v="174"/>
    <x v="2"/>
    <n v="24.8"/>
    <n v="25.04"/>
    <n v="24.68"/>
    <n v="24.82"/>
    <n v="24.833003878158063"/>
    <n v="424944"/>
    <n v="2195"/>
    <n v="10552636"/>
    <n v="169658"/>
    <n v="39.92"/>
    <n v="0.36"/>
    <n v="0.02"/>
    <x v="0"/>
    <x v="0"/>
  </r>
  <r>
    <x v="30"/>
    <x v="175"/>
    <x v="3"/>
    <n v="24.86"/>
    <n v="25.09"/>
    <n v="24.83"/>
    <n v="24.96"/>
    <n v="24.965915908393889"/>
    <n v="818417"/>
    <n v="3384"/>
    <n v="20432530"/>
    <n v="508872"/>
    <n v="62.18"/>
    <n v="0.26"/>
    <n v="0.1"/>
    <x v="0"/>
    <x v="0"/>
  </r>
  <r>
    <x v="30"/>
    <x v="176"/>
    <x v="3"/>
    <n v="24.73"/>
    <n v="25.06"/>
    <n v="24.23"/>
    <n v="24.94"/>
    <n v="24.8762554479991"/>
    <n v="1100404"/>
    <n v="3749"/>
    <n v="27373931"/>
    <n v="478103"/>
    <n v="43.45"/>
    <n v="0.83"/>
    <n v="0.21"/>
    <x v="0"/>
    <x v="0"/>
  </r>
  <r>
    <x v="30"/>
    <x v="177"/>
    <x v="3"/>
    <n v="24.92"/>
    <n v="24.96"/>
    <n v="24.7"/>
    <n v="24.85"/>
    <n v="24.847070533769532"/>
    <n v="1163386"/>
    <n v="4338"/>
    <n v="28906734"/>
    <n v="363104"/>
    <n v="31.21"/>
    <n v="0.26"/>
    <n v="-7.0000000000000007E-2"/>
    <x v="1"/>
    <x v="0"/>
  </r>
  <r>
    <x v="30"/>
    <x v="178"/>
    <x v="3"/>
    <n v="24.94"/>
    <n v="25.09"/>
    <n v="24.69"/>
    <n v="24.99"/>
    <n v="24.941839643221641"/>
    <n v="1560857"/>
    <n v="5604"/>
    <n v="38930645"/>
    <n v="609127"/>
    <n v="39.03"/>
    <n v="0.4"/>
    <n v="0.05"/>
    <x v="0"/>
    <x v="0"/>
  </r>
  <r>
    <x v="30"/>
    <x v="179"/>
    <x v="4"/>
    <n v="25.31"/>
    <n v="25.54"/>
    <n v="24.87"/>
    <n v="25.08"/>
    <n v="25.190427703158324"/>
    <n v="1110747"/>
    <n v="2809"/>
    <n v="27980192"/>
    <n v="193055"/>
    <n v="17.38"/>
    <n v="0.67"/>
    <n v="-0.23"/>
    <x v="1"/>
    <x v="0"/>
  </r>
  <r>
    <x v="30"/>
    <x v="180"/>
    <x v="4"/>
    <n v="24.68"/>
    <n v="25.35"/>
    <n v="24.68"/>
    <n v="25.2"/>
    <n v="25.132146141157477"/>
    <n v="1424650"/>
    <n v="6378"/>
    <n v="35804512"/>
    <n v="643629"/>
    <n v="45.18"/>
    <n v="0.67"/>
    <n v="0.52"/>
    <x v="0"/>
    <x v="0"/>
  </r>
  <r>
    <x v="30"/>
    <x v="181"/>
    <x v="4"/>
    <n v="25.41"/>
    <n v="25.55"/>
    <n v="25.17"/>
    <n v="25.47"/>
    <n v="25.350323796009334"/>
    <n v="1826613"/>
    <n v="6783"/>
    <n v="46305231"/>
    <n v="896094"/>
    <n v="49.06"/>
    <n v="0.38"/>
    <n v="0.06"/>
    <x v="0"/>
    <x v="0"/>
  </r>
  <r>
    <x v="30"/>
    <x v="182"/>
    <x v="4"/>
    <n v="25.8"/>
    <n v="25.84"/>
    <n v="25.47"/>
    <n v="25.52"/>
    <n v="25.609121433180579"/>
    <n v="914330"/>
    <n v="5229"/>
    <n v="23415188"/>
    <n v="541835"/>
    <n v="59.26"/>
    <n v="0.37"/>
    <n v="-0.28000000000000003"/>
    <x v="1"/>
    <x v="0"/>
  </r>
  <r>
    <x v="30"/>
    <x v="183"/>
    <x v="4"/>
    <n v="25.82"/>
    <n v="26.27"/>
    <n v="25.78"/>
    <n v="25.86"/>
    <n v="25.974854568356793"/>
    <n v="1147962"/>
    <n v="5729"/>
    <n v="29818146"/>
    <n v="571692"/>
    <n v="49.8"/>
    <n v="0.49"/>
    <n v="0.04"/>
    <x v="0"/>
    <x v="0"/>
  </r>
  <r>
    <x v="30"/>
    <x v="184"/>
    <x v="0"/>
    <n v="25.68"/>
    <n v="26.28"/>
    <n v="25.32"/>
    <n v="26"/>
    <n v="25.706846081145748"/>
    <n v="1500362"/>
    <n v="5807"/>
    <n v="38569575"/>
    <n v="831885"/>
    <n v="55.45"/>
    <n v="0.96"/>
    <n v="0.32"/>
    <x v="0"/>
    <x v="0"/>
  </r>
  <r>
    <x v="30"/>
    <x v="185"/>
    <x v="0"/>
    <n v="26.29"/>
    <n v="26.29"/>
    <n v="25.49"/>
    <n v="25.94"/>
    <n v="25.821872488342315"/>
    <n v="834857"/>
    <n v="2430"/>
    <n v="21557571"/>
    <n v="273911"/>
    <n v="32.81"/>
    <n v="0.8"/>
    <n v="-0.35"/>
    <x v="1"/>
    <x v="0"/>
  </r>
  <r>
    <x v="30"/>
    <x v="186"/>
    <x v="0"/>
    <n v="26.02"/>
    <n v="26.28"/>
    <n v="25.9"/>
    <n v="26.08"/>
    <n v="26.138957044306949"/>
    <n v="1574832"/>
    <n v="4558"/>
    <n v="41164466"/>
    <n v="858980"/>
    <n v="54.54"/>
    <n v="0.38"/>
    <n v="0.06"/>
    <x v="0"/>
    <x v="0"/>
  </r>
  <r>
    <x v="30"/>
    <x v="187"/>
    <x v="0"/>
    <n v="26.3"/>
    <n v="26.37"/>
    <n v="25.86"/>
    <n v="26.01"/>
    <n v="26.065710057629143"/>
    <n v="748059"/>
    <n v="2156"/>
    <n v="19498689"/>
    <n v="346711"/>
    <n v="46.35"/>
    <n v="0.51"/>
    <n v="-0.28999999999999998"/>
    <x v="1"/>
    <x v="0"/>
  </r>
  <r>
    <x v="30"/>
    <x v="188"/>
    <x v="0"/>
    <n v="26.4"/>
    <n v="26.58"/>
    <n v="26.17"/>
    <n v="26.25"/>
    <n v="26.366267453087403"/>
    <n v="1998930"/>
    <n v="6805"/>
    <n v="52704323"/>
    <n v="1256303"/>
    <n v="62.85"/>
    <n v="0.41"/>
    <n v="-0.15"/>
    <x v="1"/>
    <x v="0"/>
  </r>
  <r>
    <x v="30"/>
    <x v="189"/>
    <x v="1"/>
    <n v="25.71"/>
    <n v="26.78"/>
    <n v="25.45"/>
    <n v="26.3"/>
    <n v="26.252974360836951"/>
    <n v="4460286"/>
    <n v="14430"/>
    <n v="117095774"/>
    <n v="2199743"/>
    <n v="49.32"/>
    <n v="1.33"/>
    <n v="0.59"/>
    <x v="0"/>
    <x v="0"/>
  </r>
  <r>
    <x v="30"/>
    <x v="190"/>
    <x v="1"/>
    <n v="25.72"/>
    <n v="25.98"/>
    <n v="25.12"/>
    <n v="25.72"/>
    <n v="25.563436784070284"/>
    <n v="1928873"/>
    <n v="5500"/>
    <n v="49308623"/>
    <n v="698266"/>
    <n v="36.200000000000003"/>
    <n v="0.86"/>
    <n v="0"/>
    <x v="1"/>
    <x v="0"/>
  </r>
  <r>
    <x v="30"/>
    <x v="191"/>
    <x v="1"/>
    <n v="24.55"/>
    <n v="25.5"/>
    <n v="24.33"/>
    <n v="25.4"/>
    <n v="25.015090945574162"/>
    <n v="3533377"/>
    <n v="11986"/>
    <n v="88387747"/>
    <n v="1823892"/>
    <n v="51.62"/>
    <n v="1.17"/>
    <n v="0.85"/>
    <x v="0"/>
    <x v="0"/>
  </r>
  <r>
    <x v="30"/>
    <x v="192"/>
    <x v="1"/>
    <n v="23.94"/>
    <n v="24.52"/>
    <n v="23.86"/>
    <n v="24.4"/>
    <n v="24.191641544043872"/>
    <n v="1694356"/>
    <n v="7105"/>
    <n v="40989253"/>
    <n v="795597"/>
    <n v="46.96"/>
    <n v="0.66"/>
    <n v="0.46"/>
    <x v="0"/>
    <x v="0"/>
  </r>
  <r>
    <x v="30"/>
    <x v="193"/>
    <x v="1"/>
    <n v="24.02"/>
    <n v="24.14"/>
    <n v="23.82"/>
    <n v="23.88"/>
    <n v="23.978823347707245"/>
    <n v="1048891"/>
    <n v="6234"/>
    <n v="25151172"/>
    <n v="585456"/>
    <n v="55.82"/>
    <n v="0.32"/>
    <n v="-0.14000000000000001"/>
    <x v="1"/>
    <x v="0"/>
  </r>
  <r>
    <x v="30"/>
    <x v="194"/>
    <x v="2"/>
    <n v="24.04"/>
    <n v="24.35"/>
    <n v="23.85"/>
    <n v="24.28"/>
    <n v="24.105078813828957"/>
    <n v="741748"/>
    <n v="2412"/>
    <n v="17879894"/>
    <n v="173900"/>
    <n v="23.44"/>
    <n v="0.5"/>
    <n v="0.24"/>
    <x v="0"/>
    <x v="0"/>
  </r>
  <r>
    <x v="30"/>
    <x v="195"/>
    <x v="2"/>
    <n v="23.6"/>
    <n v="24.09"/>
    <n v="23.38"/>
    <n v="24.02"/>
    <n v="23.836960983489412"/>
    <n v="1729678"/>
    <n v="5874"/>
    <n v="41230267"/>
    <n v="842654"/>
    <n v="48.72"/>
    <n v="0.71"/>
    <n v="0.42"/>
    <x v="0"/>
    <x v="0"/>
  </r>
  <r>
    <x v="30"/>
    <x v="196"/>
    <x v="2"/>
    <n v="23.27"/>
    <n v="23.49"/>
    <n v="22.93"/>
    <n v="23.43"/>
    <n v="23.231306404163089"/>
    <n v="1206028"/>
    <n v="4543"/>
    <n v="28017606"/>
    <n v="682005"/>
    <n v="56.55"/>
    <n v="0.56000000000000005"/>
    <n v="0.16"/>
    <x v="0"/>
    <x v="0"/>
  </r>
  <r>
    <x v="30"/>
    <x v="197"/>
    <x v="2"/>
    <n v="23.11"/>
    <n v="23.22"/>
    <n v="22.85"/>
    <n v="23.13"/>
    <n v="23.076082097341665"/>
    <n v="982005"/>
    <n v="4474"/>
    <n v="22660828"/>
    <n v="429265"/>
    <n v="43.71"/>
    <n v="0.37"/>
    <n v="0.02"/>
    <x v="0"/>
    <x v="0"/>
  </r>
  <r>
    <x v="30"/>
    <x v="198"/>
    <x v="2"/>
    <n v="22.91"/>
    <n v="23.22"/>
    <n v="22.77"/>
    <n v="22.83"/>
    <n v="22.985749950349419"/>
    <n v="1500486"/>
    <n v="5689"/>
    <n v="34489796"/>
    <n v="717245"/>
    <n v="47.8"/>
    <n v="0.45"/>
    <n v="-0.08"/>
    <x v="1"/>
    <x v="0"/>
  </r>
  <r>
    <x v="30"/>
    <x v="199"/>
    <x v="3"/>
    <n v="22.5"/>
    <n v="22.78"/>
    <n v="22.4"/>
    <n v="22.46"/>
    <n v="22.529443041016183"/>
    <n v="1231904"/>
    <n v="6330"/>
    <n v="27754111"/>
    <n v="534341"/>
    <n v="43.38"/>
    <n v="0.38"/>
    <n v="-0.04"/>
    <x v="1"/>
    <x v="0"/>
  </r>
  <r>
    <x v="30"/>
    <x v="200"/>
    <x v="3"/>
    <n v="22.96"/>
    <n v="22.99"/>
    <n v="22.3"/>
    <n v="22.44"/>
    <n v="22.459179686777844"/>
    <n v="811373"/>
    <n v="3310"/>
    <n v="18222772"/>
    <n v="257974"/>
    <n v="31.79"/>
    <n v="0.69"/>
    <n v="-0.52"/>
    <x v="1"/>
    <x v="0"/>
  </r>
  <r>
    <x v="30"/>
    <x v="201"/>
    <x v="3"/>
    <n v="22.99"/>
    <n v="23.27"/>
    <n v="22.78"/>
    <n v="22.91"/>
    <n v="23.092119135076668"/>
    <n v="658278"/>
    <n v="2584"/>
    <n v="15201034"/>
    <n v="314352"/>
    <n v="47.75"/>
    <n v="0.49"/>
    <n v="-0.08"/>
    <x v="1"/>
    <x v="0"/>
  </r>
  <r>
    <x v="30"/>
    <x v="202"/>
    <x v="3"/>
    <n v="22.65"/>
    <n v="22.93"/>
    <n v="22.27"/>
    <n v="22.78"/>
    <n v="22.585128467171781"/>
    <n v="1657583"/>
    <n v="7541"/>
    <n v="37436725"/>
    <n v="562827"/>
    <n v="33.950000000000003"/>
    <n v="0.66"/>
    <n v="0.13"/>
    <x v="0"/>
    <x v="0"/>
  </r>
  <r>
    <x v="30"/>
    <x v="203"/>
    <x v="4"/>
    <n v="22.82"/>
    <n v="22.99"/>
    <n v="22.39"/>
    <n v="22.44"/>
    <n v="22.666518456249559"/>
    <n v="863637"/>
    <n v="3744"/>
    <n v="19575644"/>
    <n v="277767"/>
    <n v="32.159999999999997"/>
    <n v="0.6"/>
    <n v="-0.38"/>
    <x v="1"/>
    <x v="0"/>
  </r>
  <r>
    <x v="30"/>
    <x v="204"/>
    <x v="4"/>
    <n v="23.17"/>
    <n v="23.41"/>
    <n v="22.47"/>
    <n v="22.62"/>
    <n v="22.922840406279995"/>
    <n v="1035542"/>
    <n v="3873"/>
    <n v="23737564"/>
    <n v="358170"/>
    <n v="34.590000000000003"/>
    <n v="0.94"/>
    <n v="-0.55000000000000004"/>
    <x v="1"/>
    <x v="0"/>
  </r>
  <r>
    <x v="30"/>
    <x v="205"/>
    <x v="4"/>
    <n v="23.81"/>
    <n v="23.99"/>
    <n v="23.18"/>
    <n v="23.3"/>
    <n v="23.632854554745204"/>
    <n v="1076350"/>
    <n v="6678"/>
    <n v="25437223"/>
    <n v="379067"/>
    <n v="35.22"/>
    <n v="0.81"/>
    <n v="-0.51"/>
    <x v="1"/>
    <x v="0"/>
  </r>
  <r>
    <x v="30"/>
    <x v="206"/>
    <x v="4"/>
    <n v="23.88"/>
    <n v="24.13"/>
    <n v="23.56"/>
    <n v="23.8"/>
    <n v="23.866239976642888"/>
    <n v="1356332"/>
    <n v="5861"/>
    <n v="32370545"/>
    <n v="588545"/>
    <n v="43.39"/>
    <n v="0.56999999999999995"/>
    <n v="-0.08"/>
    <x v="1"/>
    <x v="0"/>
  </r>
  <r>
    <x v="30"/>
    <x v="207"/>
    <x v="0"/>
    <n v="24.38"/>
    <n v="24.45"/>
    <n v="23.91"/>
    <n v="24.01"/>
    <n v="24.104281463865956"/>
    <n v="560953"/>
    <n v="2344"/>
    <n v="13521369"/>
    <n v="281256"/>
    <n v="50.14"/>
    <n v="0.54"/>
    <n v="-0.37"/>
    <x v="1"/>
    <x v="0"/>
  </r>
  <r>
    <x v="30"/>
    <x v="208"/>
    <x v="0"/>
    <n v="24.38"/>
    <n v="24.65"/>
    <n v="24.25"/>
    <n v="24.38"/>
    <n v="24.412435488112845"/>
    <n v="1768085"/>
    <n v="6064"/>
    <n v="43163261"/>
    <n v="750359"/>
    <n v="42.44"/>
    <n v="0.4"/>
    <n v="0"/>
    <x v="1"/>
    <x v="0"/>
  </r>
  <r>
    <x v="30"/>
    <x v="209"/>
    <x v="0"/>
    <n v="24.21"/>
    <n v="24.4"/>
    <n v="24.1"/>
    <n v="24.34"/>
    <n v="24.244898625597873"/>
    <n v="581853"/>
    <n v="2205"/>
    <n v="14106967"/>
    <n v="251853"/>
    <n v="43.28"/>
    <n v="0.3"/>
    <n v="0.13"/>
    <x v="0"/>
    <x v="0"/>
  </r>
  <r>
    <x v="30"/>
    <x v="210"/>
    <x v="0"/>
    <n v="24.09"/>
    <n v="24.35"/>
    <n v="23.96"/>
    <n v="24.07"/>
    <n v="24.108170270772664"/>
    <n v="1613900"/>
    <n v="6822"/>
    <n v="38908176"/>
    <n v="552713"/>
    <n v="34.25"/>
    <n v="0.39"/>
    <n v="-0.02"/>
    <x v="1"/>
    <x v="0"/>
  </r>
  <r>
    <x v="30"/>
    <x v="211"/>
    <x v="0"/>
    <n v="24.71"/>
    <n v="24.71"/>
    <n v="24"/>
    <n v="24.22"/>
    <n v="24.242558728074588"/>
    <n v="755516"/>
    <n v="4422"/>
    <n v="18315641"/>
    <n v="228446"/>
    <n v="30.24"/>
    <n v="0.71"/>
    <n v="-0.49"/>
    <x v="1"/>
    <x v="0"/>
  </r>
  <r>
    <x v="30"/>
    <x v="212"/>
    <x v="1"/>
    <n v="24.76"/>
    <n v="24.97"/>
    <n v="24.76"/>
    <n v="24.82"/>
    <n v="24.846052569304312"/>
    <n v="464834"/>
    <n v="4253"/>
    <n v="11549290"/>
    <n v="353230"/>
    <n v="75.989999999999995"/>
    <n v="0.21"/>
    <n v="0.06"/>
    <x v="0"/>
    <x v="0"/>
  </r>
  <r>
    <x v="30"/>
    <x v="213"/>
    <x v="2"/>
    <n v="24.84"/>
    <n v="25.1"/>
    <n v="24.44"/>
    <n v="24.51"/>
    <n v="24.700811900726382"/>
    <n v="1361127"/>
    <n v="5905"/>
    <n v="33620942"/>
    <n v="433032"/>
    <n v="31.81"/>
    <n v="0.66"/>
    <n v="-0.33"/>
    <x v="1"/>
    <x v="0"/>
  </r>
  <r>
    <x v="30"/>
    <x v="214"/>
    <x v="2"/>
    <n v="24.19"/>
    <n v="25.07"/>
    <n v="24.13"/>
    <n v="24.93"/>
    <n v="24.7187087401303"/>
    <n v="1109583"/>
    <n v="4669"/>
    <n v="27427459"/>
    <n v="304998"/>
    <n v="27.49"/>
    <n v="0.94"/>
    <n v="0.74"/>
    <x v="0"/>
    <x v="0"/>
  </r>
  <r>
    <x v="30"/>
    <x v="215"/>
    <x v="2"/>
    <n v="24.19"/>
    <n v="24.5"/>
    <n v="23.57"/>
    <n v="24.19"/>
    <n v="23.896105795956583"/>
    <n v="1674771"/>
    <n v="7512"/>
    <n v="40020505"/>
    <n v="545259"/>
    <n v="32.56"/>
    <n v="0.93"/>
    <n v="0"/>
    <x v="1"/>
    <x v="0"/>
  </r>
  <r>
    <x v="30"/>
    <x v="216"/>
    <x v="2"/>
    <n v="22.51"/>
    <n v="24"/>
    <n v="22.45"/>
    <n v="23.86"/>
    <n v="23.413315166458439"/>
    <n v="3446566"/>
    <n v="10662"/>
    <n v="80695536"/>
    <n v="1042350"/>
    <n v="30.24"/>
    <n v="1.55"/>
    <n v="1.35"/>
    <x v="0"/>
    <x v="0"/>
  </r>
  <r>
    <x v="30"/>
    <x v="217"/>
    <x v="3"/>
    <n v="23.87"/>
    <n v="23.87"/>
    <n v="22.44"/>
    <n v="22.53"/>
    <n v="22.797292872526803"/>
    <n v="1533138"/>
    <n v="7544"/>
    <n v="34951396"/>
    <n v="491901"/>
    <n v="32.08"/>
    <n v="1.43"/>
    <n v="-1.34"/>
    <x v="1"/>
    <x v="0"/>
  </r>
  <r>
    <x v="30"/>
    <x v="218"/>
    <x v="3"/>
    <n v="23.72"/>
    <n v="24.03"/>
    <n v="23.56"/>
    <n v="23.68"/>
    <n v="23.784051338246563"/>
    <n v="698115"/>
    <n v="2882"/>
    <n v="16604003"/>
    <n v="229000"/>
    <n v="32.799999999999997"/>
    <n v="0.47"/>
    <n v="-0.04"/>
    <x v="1"/>
    <x v="0"/>
  </r>
  <r>
    <x v="30"/>
    <x v="219"/>
    <x v="3"/>
    <n v="23.79"/>
    <n v="24"/>
    <n v="22.93"/>
    <n v="23.71"/>
    <n v="23.631176691084498"/>
    <n v="2232931"/>
    <n v="10502"/>
    <n v="52766787"/>
    <n v="929720"/>
    <n v="41.64"/>
    <n v="1.07"/>
    <n v="-0.08"/>
    <x v="1"/>
    <x v="0"/>
  </r>
  <r>
    <x v="30"/>
    <x v="220"/>
    <x v="3"/>
    <n v="24.91"/>
    <n v="24.95"/>
    <n v="23.59"/>
    <n v="23.74"/>
    <n v="24.192649800770418"/>
    <n v="1056570"/>
    <n v="4890"/>
    <n v="25561228"/>
    <n v="303002"/>
    <n v="28.68"/>
    <n v="1.36"/>
    <n v="-1.17"/>
    <x v="1"/>
    <x v="0"/>
  </r>
  <r>
    <x v="30"/>
    <x v="221"/>
    <x v="3"/>
    <n v="25.01"/>
    <n v="25.09"/>
    <n v="24.47"/>
    <n v="24.91"/>
    <n v="24.784208374160837"/>
    <n v="1839038"/>
    <n v="7159"/>
    <n v="45579101"/>
    <n v="865159"/>
    <n v="47.04"/>
    <n v="0.62"/>
    <n v="-0.1"/>
    <x v="1"/>
    <x v="0"/>
  </r>
  <r>
    <x v="30"/>
    <x v="222"/>
    <x v="4"/>
    <n v="25.23"/>
    <n v="25.27"/>
    <n v="24.6"/>
    <n v="25.02"/>
    <n v="24.922896007166056"/>
    <n v="2293033"/>
    <n v="7995"/>
    <n v="57149023"/>
    <n v="904391"/>
    <n v="39.44"/>
    <n v="0.67"/>
    <n v="-0.21"/>
    <x v="1"/>
    <x v="0"/>
  </r>
  <r>
    <x v="30"/>
    <x v="223"/>
    <x v="4"/>
    <n v="25.99"/>
    <n v="26.28"/>
    <n v="25.01"/>
    <n v="25.22"/>
    <n v="25.643907210915639"/>
    <n v="3505283"/>
    <n v="7880"/>
    <n v="89889152"/>
    <n v="1052407"/>
    <n v="30.02"/>
    <n v="1.27"/>
    <n v="-0.77"/>
    <x v="1"/>
    <x v="0"/>
  </r>
  <r>
    <x v="30"/>
    <x v="224"/>
    <x v="4"/>
    <n v="24.05"/>
    <n v="25.65"/>
    <n v="23.99"/>
    <n v="25.51"/>
    <n v="25.002694612646948"/>
    <n v="7050364"/>
    <n v="15055"/>
    <n v="176278098"/>
    <n v="2404138"/>
    <n v="34.1"/>
    <n v="1.66"/>
    <n v="1.46"/>
    <x v="0"/>
    <x v="0"/>
  </r>
  <r>
    <x v="30"/>
    <x v="225"/>
    <x v="4"/>
    <n v="23.94"/>
    <n v="24.23"/>
    <n v="23.87"/>
    <n v="23.95"/>
    <n v="23.980730346529992"/>
    <n v="945113"/>
    <n v="2319"/>
    <n v="22664500"/>
    <n v="500512"/>
    <n v="52.96"/>
    <n v="0.36"/>
    <n v="0.01"/>
    <x v="0"/>
    <x v="0"/>
  </r>
  <r>
    <x v="30"/>
    <x v="226"/>
    <x v="4"/>
    <n v="24.09"/>
    <n v="24.09"/>
    <n v="23.79"/>
    <n v="23.91"/>
    <n v="23.91496152583786"/>
    <n v="685525"/>
    <n v="2705"/>
    <n v="16394304"/>
    <n v="285572"/>
    <n v="41.66"/>
    <n v="0.3"/>
    <n v="-0.18"/>
    <x v="1"/>
    <x v="0"/>
  </r>
  <r>
    <x v="30"/>
    <x v="227"/>
    <x v="0"/>
    <n v="23.74"/>
    <n v="23.94"/>
    <n v="23.51"/>
    <n v="23.84"/>
    <n v="23.729944532566183"/>
    <n v="1015010"/>
    <n v="5239"/>
    <n v="24086131"/>
    <n v="441383"/>
    <n v="43.49"/>
    <n v="0.43"/>
    <n v="0.1"/>
    <x v="0"/>
    <x v="0"/>
  </r>
  <r>
    <x v="30"/>
    <x v="228"/>
    <x v="0"/>
    <n v="23.95"/>
    <n v="24.12"/>
    <n v="23.51"/>
    <n v="23.61"/>
    <n v="23.847010809366441"/>
    <n v="1313583"/>
    <n v="5908"/>
    <n v="31325028"/>
    <n v="579633"/>
    <n v="44.13"/>
    <n v="0.61"/>
    <n v="-0.34"/>
    <x v="1"/>
    <x v="0"/>
  </r>
  <r>
    <x v="30"/>
    <x v="229"/>
    <x v="0"/>
    <n v="24.06"/>
    <n v="24.18"/>
    <n v="23.9"/>
    <n v="23.94"/>
    <n v="24.022578229988227"/>
    <n v="1152659"/>
    <n v="5616"/>
    <n v="27689841"/>
    <n v="411932"/>
    <n v="35.74"/>
    <n v="0.28000000000000003"/>
    <n v="-0.12"/>
    <x v="1"/>
    <x v="0"/>
  </r>
  <r>
    <x v="30"/>
    <x v="230"/>
    <x v="0"/>
    <n v="23.28"/>
    <n v="24.02"/>
    <n v="23"/>
    <n v="23.87"/>
    <n v="23.52377253438155"/>
    <n v="575454"/>
    <n v="2820"/>
    <n v="13536849"/>
    <n v="174073"/>
    <n v="30.25"/>
    <n v="1.02"/>
    <n v="0.59"/>
    <x v="0"/>
    <x v="0"/>
  </r>
  <r>
    <x v="30"/>
    <x v="231"/>
    <x v="0"/>
    <n v="24.04"/>
    <n v="24.27"/>
    <n v="23.07"/>
    <n v="23.18"/>
    <n v="23.501072507447645"/>
    <n v="4306730"/>
    <n v="15229"/>
    <n v="101212774"/>
    <n v="2016393"/>
    <n v="46.82"/>
    <n v="1.2"/>
    <n v="-0.86"/>
    <x v="1"/>
    <x v="0"/>
  </r>
  <r>
    <x v="30"/>
    <x v="232"/>
    <x v="1"/>
    <n v="24.38"/>
    <n v="24.44"/>
    <n v="23.87"/>
    <n v="24.03"/>
    <n v="24.083188436692936"/>
    <n v="2701926"/>
    <n v="9536"/>
    <n v="65070993"/>
    <n v="1128388"/>
    <n v="41.76"/>
    <n v="0.56999999999999995"/>
    <n v="-0.35"/>
    <x v="1"/>
    <x v="0"/>
  </r>
  <r>
    <x v="30"/>
    <x v="233"/>
    <x v="1"/>
    <n v="24.54"/>
    <n v="24.7"/>
    <n v="24.22"/>
    <n v="24.36"/>
    <n v="24.483499211896568"/>
    <n v="2450186"/>
    <n v="9786"/>
    <n v="59989127"/>
    <n v="1375840"/>
    <n v="56.15"/>
    <n v="0.48"/>
    <n v="-0.18"/>
    <x v="1"/>
    <x v="0"/>
  </r>
  <r>
    <x v="30"/>
    <x v="234"/>
    <x v="1"/>
    <n v="24.6"/>
    <n v="24.79"/>
    <n v="24.51"/>
    <n v="24.54"/>
    <n v="24.618830392772498"/>
    <n v="1481010"/>
    <n v="5832"/>
    <n v="36460734"/>
    <n v="549213"/>
    <n v="37.08"/>
    <n v="0.28000000000000003"/>
    <n v="-0.06"/>
    <x v="1"/>
    <x v="0"/>
  </r>
  <r>
    <x v="30"/>
    <x v="235"/>
    <x v="2"/>
    <n v="24.81"/>
    <n v="24.86"/>
    <n v="24.51"/>
    <n v="24.6"/>
    <n v="24.623434188655295"/>
    <n v="608231"/>
    <n v="2151"/>
    <n v="14976736"/>
    <n v="204177"/>
    <n v="33.57"/>
    <n v="0.35"/>
    <n v="-0.21"/>
    <x v="1"/>
    <x v="0"/>
  </r>
  <r>
    <x v="30"/>
    <x v="236"/>
    <x v="3"/>
    <n v="25.19"/>
    <n v="25.19"/>
    <n v="24.7"/>
    <n v="24.75"/>
    <n v="24.838442349245739"/>
    <n v="994549"/>
    <n v="2394"/>
    <n v="24703048"/>
    <n v="302048"/>
    <n v="30.37"/>
    <n v="0.49"/>
    <n v="-0.44"/>
    <x v="1"/>
    <x v="0"/>
  </r>
  <r>
    <x v="30"/>
    <x v="237"/>
    <x v="3"/>
    <n v="24.85"/>
    <n v="25.35"/>
    <n v="24.71"/>
    <n v="24.79"/>
    <n v="24.939512353161007"/>
    <n v="1407494"/>
    <n v="6198"/>
    <n v="35102214"/>
    <n v="689836"/>
    <n v="49.01"/>
    <n v="0.64"/>
    <n v="-0.06"/>
    <x v="1"/>
    <x v="0"/>
  </r>
  <r>
    <x v="30"/>
    <x v="238"/>
    <x v="3"/>
    <n v="24.99"/>
    <n v="25"/>
    <n v="24.75"/>
    <n v="24.85"/>
    <n v="24.839527693155375"/>
    <n v="1098015"/>
    <n v="5623"/>
    <n v="27274174"/>
    <n v="497447"/>
    <n v="45.3"/>
    <n v="0.25"/>
    <n v="-0.14000000000000001"/>
    <x v="1"/>
    <x v="0"/>
  </r>
  <r>
    <x v="30"/>
    <x v="239"/>
    <x v="3"/>
    <n v="25.34"/>
    <n v="25.43"/>
    <n v="24.9"/>
    <n v="24.96"/>
    <n v="25.168956309232225"/>
    <n v="1827869"/>
    <n v="6289"/>
    <n v="46005555"/>
    <n v="849838"/>
    <n v="46.49"/>
    <n v="0.53"/>
    <n v="-0.38"/>
    <x v="1"/>
    <x v="0"/>
  </r>
  <r>
    <x v="30"/>
    <x v="240"/>
    <x v="3"/>
    <n v="24.65"/>
    <n v="25.35"/>
    <n v="24.49"/>
    <n v="25.26"/>
    <n v="25.049858707740704"/>
    <n v="3748613"/>
    <n v="8178"/>
    <n v="93902226"/>
    <n v="2192251"/>
    <n v="58.48"/>
    <n v="0.86"/>
    <n v="0.61"/>
    <x v="0"/>
    <x v="0"/>
  </r>
  <r>
    <x v="30"/>
    <x v="241"/>
    <x v="4"/>
    <n v="24.6"/>
    <n v="24.83"/>
    <n v="24.49"/>
    <n v="24.6"/>
    <n v="24.702639922817447"/>
    <n v="1273863"/>
    <n v="3909"/>
    <n v="31467779"/>
    <n v="302686"/>
    <n v="23.76"/>
    <n v="0.34"/>
    <n v="0"/>
    <x v="1"/>
    <x v="0"/>
  </r>
  <r>
    <x v="30"/>
    <x v="242"/>
    <x v="4"/>
    <n v="25.07"/>
    <n v="25.24"/>
    <n v="24.43"/>
    <n v="24.6"/>
    <n v="24.672503865026552"/>
    <n v="1115775"/>
    <n v="3830"/>
    <n v="27528963"/>
    <n v="348526"/>
    <n v="31.24"/>
    <n v="0.81"/>
    <n v="-0.47"/>
    <x v="1"/>
    <x v="0"/>
  </r>
  <r>
    <x v="30"/>
    <x v="243"/>
    <x v="4"/>
    <n v="24.91"/>
    <n v="25.1"/>
    <n v="24.81"/>
    <n v="24.89"/>
    <n v="24.952530251793458"/>
    <n v="1339590"/>
    <n v="5390"/>
    <n v="33426160"/>
    <n v="739424"/>
    <n v="55.2"/>
    <n v="0.28999999999999998"/>
    <n v="-0.02"/>
    <x v="1"/>
    <x v="0"/>
  </r>
  <r>
    <x v="30"/>
    <x v="244"/>
    <x v="4"/>
    <n v="25.19"/>
    <n v="25.19"/>
    <n v="24.91"/>
    <n v="25.05"/>
    <n v="25.018382301402454"/>
    <n v="998678"/>
    <n v="2404"/>
    <n v="24985308"/>
    <n v="376766"/>
    <n v="37.729999999999997"/>
    <n v="0.28000000000000003"/>
    <n v="-0.14000000000000001"/>
    <x v="1"/>
    <x v="0"/>
  </r>
  <r>
    <x v="30"/>
    <x v="245"/>
    <x v="4"/>
    <n v="25.41"/>
    <n v="25.43"/>
    <n v="25.07"/>
    <n v="25.12"/>
    <n v="25.2362001921129"/>
    <n v="993166"/>
    <n v="2428"/>
    <n v="25063736"/>
    <n v="332372"/>
    <n v="33.47"/>
    <n v="0.36"/>
    <n v="-0.28999999999999998"/>
    <x v="1"/>
    <x v="0"/>
  </r>
  <r>
    <x v="30"/>
    <x v="246"/>
    <x v="0"/>
    <n v="25"/>
    <n v="25.58"/>
    <n v="24.94"/>
    <n v="25.31"/>
    <n v="25.256260259604549"/>
    <n v="2564670"/>
    <n v="6322"/>
    <n v="64773973"/>
    <n v="1092753"/>
    <n v="42.61"/>
    <n v="0.64"/>
    <n v="0.31"/>
    <x v="0"/>
    <x v="0"/>
  </r>
  <r>
    <x v="30"/>
    <x v="247"/>
    <x v="0"/>
    <n v="24.88"/>
    <n v="25"/>
    <n v="24.65"/>
    <n v="24.9"/>
    <n v="24.811917793077214"/>
    <n v="1619377"/>
    <n v="5876"/>
    <n v="40179849"/>
    <n v="768293"/>
    <n v="47.44"/>
    <n v="0.35"/>
    <n v="0.02"/>
    <x v="0"/>
    <x v="0"/>
  </r>
  <r>
    <x v="30"/>
    <x v="248"/>
    <x v="0"/>
    <n v="24.99"/>
    <n v="25.04"/>
    <n v="24.74"/>
    <n v="24.85"/>
    <n v="24.842017400010153"/>
    <n v="847011"/>
    <n v="2439"/>
    <n v="21041462"/>
    <n v="372556"/>
    <n v="43.98"/>
    <n v="0.3"/>
    <n v="-0.14000000000000001"/>
    <x v="1"/>
    <x v="0"/>
  </r>
  <r>
    <x v="30"/>
    <x v="249"/>
    <x v="0"/>
    <n v="24.85"/>
    <n v="25.1"/>
    <n v="24.72"/>
    <n v="24.84"/>
    <n v="24.907641311896786"/>
    <n v="963277"/>
    <n v="3005"/>
    <n v="23992958"/>
    <n v="409322"/>
    <n v="42.49"/>
    <n v="0.38"/>
    <n v="-0.01"/>
    <x v="1"/>
    <x v="0"/>
  </r>
  <r>
    <x v="31"/>
    <x v="0"/>
    <x v="0"/>
    <n v="811.2"/>
    <n v="824.5"/>
    <n v="810.2"/>
    <n v="818.3"/>
    <n v="818.73699189481636"/>
    <n v="489810"/>
    <n v="19837"/>
    <n v="401025566"/>
    <m/>
    <m/>
    <n v="14.3"/>
    <n v="7.1"/>
    <x v="0"/>
    <x v="0"/>
  </r>
  <r>
    <x v="31"/>
    <x v="1"/>
    <x v="0"/>
    <n v="810.35"/>
    <n v="812.45"/>
    <n v="805.4"/>
    <n v="808.95"/>
    <n v="808.15714352731447"/>
    <n v="170532"/>
    <n v="7778"/>
    <n v="137816654"/>
    <n v="79642"/>
    <n v="46.7"/>
    <n v="7.05"/>
    <n v="-1.4"/>
    <x v="1"/>
    <x v="0"/>
  </r>
  <r>
    <x v="31"/>
    <x v="2"/>
    <x v="0"/>
    <n v="807.1"/>
    <n v="813.5"/>
    <n v="807.1"/>
    <n v="809"/>
    <n v="810.29484971676607"/>
    <n v="268859"/>
    <n v="9784"/>
    <n v="217855063"/>
    <n v="96935"/>
    <n v="36.049999999999997"/>
    <n v="6.4"/>
    <n v="1.9"/>
    <x v="0"/>
    <x v="0"/>
  </r>
  <r>
    <x v="31"/>
    <x v="3"/>
    <x v="1"/>
    <n v="811.9"/>
    <n v="812.2"/>
    <n v="803.6"/>
    <n v="806.95"/>
    <n v="808.0604672014581"/>
    <n v="272131"/>
    <n v="5358"/>
    <n v="219898303"/>
    <n v="196664"/>
    <n v="72.27"/>
    <n v="8.6"/>
    <n v="-4.95"/>
    <x v="1"/>
    <x v="0"/>
  </r>
  <r>
    <x v="31"/>
    <x v="4"/>
    <x v="1"/>
    <n v="816.75"/>
    <n v="816.75"/>
    <n v="807.85"/>
    <n v="809.35"/>
    <n v="810.13120980655492"/>
    <n v="619504"/>
    <n v="21762"/>
    <n v="501879525"/>
    <n v="164519"/>
    <n v="26.56"/>
    <n v="8.9"/>
    <n v="-7.4"/>
    <x v="1"/>
    <x v="0"/>
  </r>
  <r>
    <x v="31"/>
    <x v="5"/>
    <x v="1"/>
    <n v="805"/>
    <n v="813.2"/>
    <n v="803.1"/>
    <n v="812.15"/>
    <n v="810.06243943475988"/>
    <n v="187814"/>
    <n v="9977"/>
    <n v="152141067"/>
    <n v="90066"/>
    <n v="47.95"/>
    <n v="10.1"/>
    <n v="7.15"/>
    <x v="0"/>
    <x v="0"/>
  </r>
  <r>
    <x v="31"/>
    <x v="6"/>
    <x v="1"/>
    <n v="809.9"/>
    <n v="810.5"/>
    <n v="802.9"/>
    <n v="803.95"/>
    <n v="806.63549289621164"/>
    <n v="119021"/>
    <n v="4689"/>
    <n v="96006563"/>
    <n v="55052"/>
    <n v="46.25"/>
    <n v="7.6"/>
    <n v="-5.95"/>
    <x v="1"/>
    <x v="0"/>
  </r>
  <r>
    <x v="31"/>
    <x v="7"/>
    <x v="1"/>
    <n v="802.65"/>
    <n v="808.25"/>
    <n v="802.65"/>
    <n v="805.9"/>
    <n v="805.28388298455138"/>
    <n v="164286"/>
    <n v="5990"/>
    <n v="132296868"/>
    <n v="82041"/>
    <n v="49.94"/>
    <n v="5.6"/>
    <n v="3.25"/>
    <x v="0"/>
    <x v="0"/>
  </r>
  <r>
    <x v="31"/>
    <x v="8"/>
    <x v="2"/>
    <n v="802"/>
    <n v="807"/>
    <n v="798.6"/>
    <n v="802.35"/>
    <n v="804.2238125969975"/>
    <n v="520632"/>
    <n v="10024"/>
    <n v="418704652"/>
    <n v="384847"/>
    <n v="73.92"/>
    <n v="8.4"/>
    <n v="0.35"/>
    <x v="0"/>
    <x v="0"/>
  </r>
  <r>
    <x v="31"/>
    <x v="9"/>
    <x v="2"/>
    <n v="807.8"/>
    <n v="810.6"/>
    <n v="800.7"/>
    <n v="802.05"/>
    <n v="806.65935548951711"/>
    <n v="146716"/>
    <n v="8173"/>
    <n v="118349834"/>
    <n v="75129"/>
    <n v="51.21"/>
    <n v="9.9"/>
    <n v="-5.75"/>
    <x v="1"/>
    <x v="0"/>
  </r>
  <r>
    <x v="31"/>
    <x v="10"/>
    <x v="2"/>
    <n v="815.8"/>
    <n v="815.8"/>
    <n v="806.55"/>
    <n v="807.8"/>
    <n v="810.49022387784453"/>
    <n v="677825"/>
    <n v="22683"/>
    <n v="549370536"/>
    <n v="65530"/>
    <n v="9.67"/>
    <n v="9.25"/>
    <n v="-8"/>
    <x v="1"/>
    <x v="0"/>
  </r>
  <r>
    <x v="31"/>
    <x v="11"/>
    <x v="2"/>
    <n v="817"/>
    <n v="820.45"/>
    <n v="814"/>
    <n v="815.5"/>
    <n v="816.7762108872696"/>
    <n v="373280"/>
    <n v="9475"/>
    <n v="304886224"/>
    <n v="214275"/>
    <n v="57.4"/>
    <n v="6.45"/>
    <n v="-1.5"/>
    <x v="1"/>
    <x v="0"/>
  </r>
  <r>
    <x v="31"/>
    <x v="12"/>
    <x v="3"/>
    <n v="825.5"/>
    <n v="825.95"/>
    <n v="815.55"/>
    <n v="816.1"/>
    <n v="819.71062958646974"/>
    <n v="158755"/>
    <n v="6332"/>
    <n v="130133161"/>
    <n v="73935"/>
    <n v="46.57"/>
    <n v="10.4"/>
    <n v="-9.4"/>
    <x v="1"/>
    <x v="0"/>
  </r>
  <r>
    <x v="31"/>
    <x v="13"/>
    <x v="3"/>
    <n v="828.8"/>
    <n v="833.45"/>
    <n v="824.5"/>
    <n v="825.55"/>
    <n v="829.18331723073823"/>
    <n v="138694"/>
    <n v="5868"/>
    <n v="115002751"/>
    <n v="60602"/>
    <n v="43.69"/>
    <n v="8.9499999999999993"/>
    <n v="-3.25"/>
    <x v="1"/>
    <x v="0"/>
  </r>
  <r>
    <x v="31"/>
    <x v="14"/>
    <x v="3"/>
    <n v="829.8"/>
    <n v="831.5"/>
    <n v="826.95"/>
    <n v="828.8"/>
    <n v="829.34736640245467"/>
    <n v="156440"/>
    <n v="5436"/>
    <n v="129743102"/>
    <n v="81440"/>
    <n v="52.06"/>
    <n v="4.55"/>
    <n v="-1"/>
    <x v="1"/>
    <x v="0"/>
  </r>
  <r>
    <x v="31"/>
    <x v="15"/>
    <x v="3"/>
    <n v="827.65"/>
    <n v="831.25"/>
    <n v="825.85"/>
    <n v="830.35"/>
    <n v="829.04340051230008"/>
    <n v="289674"/>
    <n v="10692"/>
    <n v="240152318"/>
    <n v="91359"/>
    <n v="31.54"/>
    <n v="5.4"/>
    <n v="2.7"/>
    <x v="0"/>
    <x v="0"/>
  </r>
  <r>
    <x v="31"/>
    <x v="16"/>
    <x v="3"/>
    <n v="831.35"/>
    <n v="835.2"/>
    <n v="825.3"/>
    <n v="827"/>
    <n v="829.97841325492232"/>
    <n v="435823"/>
    <n v="14516"/>
    <n v="361723682"/>
    <n v="243693"/>
    <n v="55.92"/>
    <n v="9.9"/>
    <n v="-4.3499999999999996"/>
    <x v="1"/>
    <x v="0"/>
  </r>
  <r>
    <x v="31"/>
    <x v="17"/>
    <x v="4"/>
    <n v="821.85"/>
    <n v="828"/>
    <n v="819.2"/>
    <n v="826.7"/>
    <n v="826.03717725540798"/>
    <n v="492882"/>
    <n v="13282"/>
    <n v="407138856"/>
    <n v="270215"/>
    <n v="54.82"/>
    <n v="8.8000000000000007"/>
    <n v="4.8499999999999996"/>
    <x v="0"/>
    <x v="0"/>
  </r>
  <r>
    <x v="31"/>
    <x v="18"/>
    <x v="4"/>
    <n v="823.45"/>
    <n v="824.9"/>
    <n v="820.55"/>
    <n v="822.15"/>
    <n v="822.39568742827726"/>
    <n v="847012"/>
    <n v="8492"/>
    <n v="696579016"/>
    <n v="703330"/>
    <n v="83.04"/>
    <n v="4.3499999999999996"/>
    <n v="-1.3"/>
    <x v="1"/>
    <x v="0"/>
  </r>
  <r>
    <x v="31"/>
    <x v="19"/>
    <x v="4"/>
    <n v="824.3"/>
    <n v="825.6"/>
    <n v="820"/>
    <n v="820.55"/>
    <n v="822.71591839336941"/>
    <n v="784250"/>
    <n v="13279"/>
    <n v="645214959"/>
    <n v="574046"/>
    <n v="73.2"/>
    <n v="5.6"/>
    <n v="-3.75"/>
    <x v="1"/>
    <x v="0"/>
  </r>
  <r>
    <x v="31"/>
    <x v="20"/>
    <x v="4"/>
    <n v="807"/>
    <n v="824.95"/>
    <n v="807"/>
    <n v="824.3"/>
    <n v="820.78547929635545"/>
    <n v="1141997"/>
    <n v="31624"/>
    <n v="937334555"/>
    <n v="677054"/>
    <n v="59.29"/>
    <n v="17.95"/>
    <n v="17.3"/>
    <x v="0"/>
    <x v="0"/>
  </r>
  <r>
    <x v="31"/>
    <x v="21"/>
    <x v="0"/>
    <n v="805"/>
    <n v="807.95"/>
    <n v="790.1"/>
    <n v="804.55"/>
    <n v="802.30221437492753"/>
    <n v="621304"/>
    <n v="15821"/>
    <n v="498473575"/>
    <n v="257429"/>
    <n v="41.43"/>
    <n v="17.850000000000001"/>
    <n v="-0.45"/>
    <x v="1"/>
    <x v="0"/>
  </r>
  <r>
    <x v="31"/>
    <x v="22"/>
    <x v="0"/>
    <n v="801.1"/>
    <n v="806.5"/>
    <n v="793.3"/>
    <n v="805.25"/>
    <n v="799.77055798733591"/>
    <n v="188248"/>
    <n v="7958"/>
    <n v="150555208"/>
    <n v="80905"/>
    <n v="42.98"/>
    <n v="13.2"/>
    <n v="4.1500000000000004"/>
    <x v="0"/>
    <x v="0"/>
  </r>
  <r>
    <x v="31"/>
    <x v="23"/>
    <x v="0"/>
    <n v="801"/>
    <n v="810"/>
    <n v="799"/>
    <n v="805.15"/>
    <n v="804.25447303954127"/>
    <n v="376366"/>
    <n v="12661"/>
    <n v="302694039"/>
    <n v="180079"/>
    <n v="47.85"/>
    <n v="11"/>
    <n v="4.1500000000000004"/>
    <x v="0"/>
    <x v="0"/>
  </r>
  <r>
    <x v="31"/>
    <x v="24"/>
    <x v="0"/>
    <n v="795.65"/>
    <n v="803.65"/>
    <n v="795.65"/>
    <n v="800.7"/>
    <n v="800.35878878726487"/>
    <n v="512346"/>
    <n v="17454"/>
    <n v="410060624"/>
    <n v="229119"/>
    <n v="44.72"/>
    <n v="8"/>
    <n v="5.05"/>
    <x v="0"/>
    <x v="0"/>
  </r>
  <r>
    <x v="31"/>
    <x v="25"/>
    <x v="0"/>
    <n v="795"/>
    <n v="797.45"/>
    <n v="786.55"/>
    <n v="795.65"/>
    <n v="791.76411658498841"/>
    <n v="193850"/>
    <n v="8354"/>
    <n v="153483474"/>
    <n v="88460"/>
    <n v="45.63"/>
    <n v="10.9"/>
    <n v="0.65"/>
    <x v="0"/>
    <x v="0"/>
  </r>
  <r>
    <x v="31"/>
    <x v="26"/>
    <x v="1"/>
    <n v="796.5"/>
    <n v="800.75"/>
    <n v="791.95"/>
    <n v="793.95"/>
    <n v="795.96467666150284"/>
    <n v="234321"/>
    <n v="9302"/>
    <n v="186511239"/>
    <n v="102023"/>
    <n v="43.54"/>
    <n v="8.8000000000000007"/>
    <n v="-2.5499999999999998"/>
    <x v="1"/>
    <x v="0"/>
  </r>
  <r>
    <x v="31"/>
    <x v="27"/>
    <x v="2"/>
    <n v="796.65"/>
    <n v="803.6"/>
    <n v="792.45"/>
    <n v="796.45"/>
    <n v="798.20396174033408"/>
    <n v="378571"/>
    <n v="11654"/>
    <n v="302176872"/>
    <n v="203715"/>
    <n v="53.81"/>
    <n v="11.15"/>
    <n v="-0.2"/>
    <x v="1"/>
    <x v="0"/>
  </r>
  <r>
    <x v="31"/>
    <x v="28"/>
    <x v="2"/>
    <n v="799.85"/>
    <n v="803.4"/>
    <n v="796.25"/>
    <n v="801.85"/>
    <n v="800.64343787047414"/>
    <n v="154363"/>
    <n v="6877"/>
    <n v="123589723"/>
    <n v="73866"/>
    <n v="47.85"/>
    <n v="7.15"/>
    <n v="2"/>
    <x v="0"/>
    <x v="0"/>
  </r>
  <r>
    <x v="31"/>
    <x v="29"/>
    <x v="2"/>
    <n v="795.35"/>
    <n v="800.2"/>
    <n v="793.1"/>
    <n v="798.9"/>
    <n v="797.45514937083101"/>
    <n v="330118"/>
    <n v="10163"/>
    <n v="263254299"/>
    <n v="76222"/>
    <n v="23.09"/>
    <n v="7.1"/>
    <n v="3.55"/>
    <x v="0"/>
    <x v="0"/>
  </r>
  <r>
    <x v="31"/>
    <x v="30"/>
    <x v="2"/>
    <n v="808.95"/>
    <n v="809.2"/>
    <n v="796"/>
    <n v="797.15"/>
    <n v="802.29838080774914"/>
    <n v="389824"/>
    <n v="14235"/>
    <n v="312755164"/>
    <n v="126645"/>
    <n v="32.49"/>
    <n v="13.2"/>
    <n v="-11.8"/>
    <x v="1"/>
    <x v="0"/>
  </r>
  <r>
    <x v="31"/>
    <x v="31"/>
    <x v="3"/>
    <n v="814.35"/>
    <n v="819"/>
    <n v="805.55"/>
    <n v="806.5"/>
    <n v="811.22549834211543"/>
    <n v="383923"/>
    <n v="13291"/>
    <n v="311448127"/>
    <n v="179777"/>
    <n v="46.83"/>
    <n v="13.45"/>
    <n v="-7.85"/>
    <x v="1"/>
    <x v="0"/>
  </r>
  <r>
    <x v="31"/>
    <x v="32"/>
    <x v="3"/>
    <n v="819.75"/>
    <n v="821.95"/>
    <n v="810.65"/>
    <n v="815.85"/>
    <n v="816.00674085104015"/>
    <n v="323698"/>
    <n v="11686"/>
    <n v="264139750"/>
    <n v="150581"/>
    <n v="46.52"/>
    <n v="11.3"/>
    <n v="-3.9"/>
    <x v="1"/>
    <x v="0"/>
  </r>
  <r>
    <x v="31"/>
    <x v="33"/>
    <x v="3"/>
    <n v="815.2"/>
    <n v="825"/>
    <n v="811.4"/>
    <n v="820.75"/>
    <n v="813.91024831919992"/>
    <n v="739975"/>
    <n v="8232"/>
    <n v="602273236"/>
    <n v="630452"/>
    <n v="85.2"/>
    <n v="13.6"/>
    <n v="5.55"/>
    <x v="0"/>
    <x v="0"/>
  </r>
  <r>
    <x v="31"/>
    <x v="34"/>
    <x v="3"/>
    <n v="829"/>
    <n v="829"/>
    <n v="814"/>
    <n v="815"/>
    <n v="819.72413456906247"/>
    <n v="174364"/>
    <n v="5180"/>
    <n v="142930379"/>
    <n v="90887"/>
    <n v="52.12"/>
    <n v="15"/>
    <n v="-14"/>
    <x v="1"/>
    <x v="0"/>
  </r>
  <r>
    <x v="31"/>
    <x v="35"/>
    <x v="3"/>
    <n v="823.5"/>
    <n v="827.4"/>
    <n v="817.95"/>
    <n v="824.2"/>
    <n v="823.55958181944948"/>
    <n v="258166"/>
    <n v="10421"/>
    <n v="212615083"/>
    <n v="178730"/>
    <n v="69.23"/>
    <n v="9.4499999999999993"/>
    <n v="0.7"/>
    <x v="0"/>
    <x v="0"/>
  </r>
  <r>
    <x v="31"/>
    <x v="36"/>
    <x v="4"/>
    <n v="832.4"/>
    <n v="832.4"/>
    <n v="820.05"/>
    <n v="823.3"/>
    <n v="824.22238695908322"/>
    <n v="256301"/>
    <n v="6856"/>
    <n v="211249022"/>
    <n v="135401"/>
    <n v="52.83"/>
    <n v="12.35"/>
    <n v="-9.1"/>
    <x v="1"/>
    <x v="0"/>
  </r>
  <r>
    <x v="31"/>
    <x v="37"/>
    <x v="4"/>
    <n v="839"/>
    <n v="842.3"/>
    <n v="826.15"/>
    <n v="828.6"/>
    <n v="834.70359492989428"/>
    <n v="624129"/>
    <n v="17074"/>
    <n v="520962720"/>
    <n v="218742"/>
    <n v="35.049999999999997"/>
    <n v="16.149999999999999"/>
    <n v="-10.4"/>
    <x v="1"/>
    <x v="0"/>
  </r>
  <r>
    <x v="31"/>
    <x v="38"/>
    <x v="4"/>
    <n v="816.5"/>
    <n v="834"/>
    <n v="815.15"/>
    <n v="831.55"/>
    <n v="827.54908079226823"/>
    <n v="1238621"/>
    <n v="24494"/>
    <n v="1025019670"/>
    <n v="791205"/>
    <n v="63.88"/>
    <n v="18.850000000000001"/>
    <n v="15.05"/>
    <x v="0"/>
    <x v="0"/>
  </r>
  <r>
    <x v="31"/>
    <x v="39"/>
    <x v="4"/>
    <n v="810.2"/>
    <n v="821"/>
    <n v="810.2"/>
    <n v="816.75"/>
    <n v="816.64202189165462"/>
    <n v="460084"/>
    <n v="11062"/>
    <n v="375723928"/>
    <n v="237410"/>
    <n v="51.6"/>
    <n v="10.8"/>
    <n v="6.55"/>
    <x v="0"/>
    <x v="0"/>
  </r>
  <r>
    <x v="31"/>
    <x v="40"/>
    <x v="4"/>
    <n v="810.4"/>
    <n v="815.6"/>
    <n v="808"/>
    <n v="809.3"/>
    <n v="809.2151549104334"/>
    <n v="435542"/>
    <n v="3810"/>
    <n v="352447187"/>
    <n v="352911"/>
    <n v="81.03"/>
    <n v="7.6"/>
    <n v="-1.1000000000000001"/>
    <x v="1"/>
    <x v="0"/>
  </r>
  <r>
    <x v="31"/>
    <x v="41"/>
    <x v="0"/>
    <n v="808"/>
    <n v="812.6"/>
    <n v="804.5"/>
    <n v="808.5"/>
    <n v="808.88685828283667"/>
    <n v="227573"/>
    <n v="6908"/>
    <n v="184080809"/>
    <n v="121754"/>
    <n v="53.5"/>
    <n v="8.1"/>
    <n v="0.5"/>
    <x v="0"/>
    <x v="0"/>
  </r>
  <r>
    <x v="31"/>
    <x v="42"/>
    <x v="0"/>
    <n v="812"/>
    <n v="815.5"/>
    <n v="807.05"/>
    <n v="808"/>
    <n v="810.783046042705"/>
    <n v="174968"/>
    <n v="3941"/>
    <n v="141861088"/>
    <n v="76058"/>
    <n v="43.47"/>
    <n v="8.4499999999999993"/>
    <n v="-4"/>
    <x v="1"/>
    <x v="0"/>
  </r>
  <r>
    <x v="31"/>
    <x v="43"/>
    <x v="0"/>
    <n v="810"/>
    <n v="812.25"/>
    <n v="809.1"/>
    <n v="810.85"/>
    <n v="810.88988554818786"/>
    <n v="176144"/>
    <n v="5762"/>
    <n v="142833388"/>
    <n v="92527"/>
    <n v="52.53"/>
    <n v="3.15"/>
    <n v="0.85"/>
    <x v="0"/>
    <x v="0"/>
  </r>
  <r>
    <x v="31"/>
    <x v="44"/>
    <x v="0"/>
    <n v="808.95"/>
    <n v="813.85"/>
    <n v="805.5"/>
    <n v="812.8"/>
    <n v="811.00900567889562"/>
    <n v="573527"/>
    <n v="11223"/>
    <n v="465135562"/>
    <n v="119560"/>
    <n v="20.85"/>
    <n v="8.35"/>
    <n v="3.85"/>
    <x v="0"/>
    <x v="0"/>
  </r>
  <r>
    <x v="31"/>
    <x v="45"/>
    <x v="0"/>
    <n v="812.8"/>
    <n v="812.8"/>
    <n v="805.2"/>
    <n v="806.95"/>
    <n v="808.14808210017316"/>
    <n v="116638"/>
    <n v="3660"/>
    <n v="94260776"/>
    <n v="50615"/>
    <n v="43.39"/>
    <n v="7.6"/>
    <n v="-5.85"/>
    <x v="1"/>
    <x v="0"/>
  </r>
  <r>
    <x v="31"/>
    <x v="46"/>
    <x v="1"/>
    <n v="810.25"/>
    <n v="813.5"/>
    <n v="804.2"/>
    <n v="811.85"/>
    <n v="807.88395923433575"/>
    <n v="359322"/>
    <n v="7904"/>
    <n v="290290480"/>
    <n v="147158"/>
    <n v="40.950000000000003"/>
    <n v="9.3000000000000007"/>
    <n v="1.6"/>
    <x v="0"/>
    <x v="0"/>
  </r>
  <r>
    <x v="31"/>
    <x v="47"/>
    <x v="1"/>
    <n v="813"/>
    <n v="815"/>
    <n v="806"/>
    <n v="807.1"/>
    <n v="810.96589002404971"/>
    <n v="429112"/>
    <n v="11477"/>
    <n v="347995195"/>
    <n v="226009"/>
    <n v="52.67"/>
    <n v="9"/>
    <n v="-5.9"/>
    <x v="1"/>
    <x v="0"/>
  </r>
  <r>
    <x v="31"/>
    <x v="48"/>
    <x v="1"/>
    <n v="820.7"/>
    <n v="824.35"/>
    <n v="809.1"/>
    <n v="813.2"/>
    <n v="815.51212748344369"/>
    <n v="193280"/>
    <n v="4539"/>
    <n v="157622184"/>
    <n v="90096"/>
    <n v="46.61"/>
    <n v="15.25"/>
    <n v="-7.5"/>
    <x v="1"/>
    <x v="0"/>
  </r>
  <r>
    <x v="31"/>
    <x v="49"/>
    <x v="1"/>
    <n v="820.35"/>
    <n v="824.95"/>
    <n v="813.25"/>
    <n v="820.25"/>
    <n v="819.68459738019953"/>
    <n v="633178"/>
    <n v="12210"/>
    <n v="519006254"/>
    <n v="116797"/>
    <n v="18.45"/>
    <n v="11.7"/>
    <n v="-0.1"/>
    <x v="1"/>
    <x v="0"/>
  </r>
  <r>
    <x v="31"/>
    <x v="50"/>
    <x v="2"/>
    <n v="808.95"/>
    <n v="821"/>
    <n v="807.05"/>
    <n v="820.35"/>
    <n v="816.93547165785697"/>
    <n v="478069"/>
    <n v="9834"/>
    <n v="390551524"/>
    <n v="206627"/>
    <n v="43.22"/>
    <n v="13.95"/>
    <n v="11.4"/>
    <x v="0"/>
    <x v="0"/>
  </r>
  <r>
    <x v="31"/>
    <x v="51"/>
    <x v="3"/>
    <n v="806"/>
    <n v="809.5"/>
    <n v="802.4"/>
    <n v="805.4"/>
    <n v="805.77976382539168"/>
    <n v="477274"/>
    <n v="8944"/>
    <n v="384577731"/>
    <n v="224581"/>
    <n v="47.05"/>
    <n v="7.1"/>
    <n v="-0.6"/>
    <x v="1"/>
    <x v="0"/>
  </r>
  <r>
    <x v="31"/>
    <x v="52"/>
    <x v="3"/>
    <n v="802.7"/>
    <n v="803.45"/>
    <n v="791.5"/>
    <n v="797"/>
    <n v="795.31300588668137"/>
    <n v="478368"/>
    <n v="11083"/>
    <n v="380452292"/>
    <n v="241792"/>
    <n v="50.55"/>
    <n v="11.95"/>
    <n v="-5.7"/>
    <x v="1"/>
    <x v="0"/>
  </r>
  <r>
    <x v="31"/>
    <x v="53"/>
    <x v="3"/>
    <n v="799"/>
    <n v="805"/>
    <n v="796.1"/>
    <n v="800.1"/>
    <n v="799.96889621087314"/>
    <n v="197275"/>
    <n v="3876"/>
    <n v="157813864"/>
    <n v="98431"/>
    <n v="49.9"/>
    <n v="8.9"/>
    <n v="1.1000000000000001"/>
    <x v="0"/>
    <x v="0"/>
  </r>
  <r>
    <x v="31"/>
    <x v="54"/>
    <x v="3"/>
    <n v="798.5"/>
    <n v="806.5"/>
    <n v="793.6"/>
    <n v="795.25"/>
    <n v="797.94860773966207"/>
    <n v="937612"/>
    <n v="18035"/>
    <n v="748166190"/>
    <n v="140258"/>
    <n v="14.96"/>
    <n v="12.9"/>
    <n v="-3.25"/>
    <x v="1"/>
    <x v="0"/>
  </r>
  <r>
    <x v="31"/>
    <x v="55"/>
    <x v="3"/>
    <n v="790.2"/>
    <n v="794.6"/>
    <n v="788.45"/>
    <n v="790.15"/>
    <n v="791.60196821159684"/>
    <n v="212782"/>
    <n v="5070"/>
    <n v="168438650"/>
    <n v="133929"/>
    <n v="62.94"/>
    <n v="6.15"/>
    <n v="-0.05"/>
    <x v="1"/>
    <x v="0"/>
  </r>
  <r>
    <x v="31"/>
    <x v="56"/>
    <x v="4"/>
    <n v="787.95"/>
    <n v="799.1"/>
    <n v="786.3"/>
    <n v="796"/>
    <n v="793.59500157784089"/>
    <n v="224991"/>
    <n v="6444"/>
    <n v="178551733"/>
    <n v="65318"/>
    <n v="29.03"/>
    <n v="12.8"/>
    <n v="8.0500000000000007"/>
    <x v="0"/>
    <x v="0"/>
  </r>
  <r>
    <x v="31"/>
    <x v="57"/>
    <x v="4"/>
    <n v="792.85"/>
    <n v="793.2"/>
    <n v="781.5"/>
    <n v="784.7"/>
    <n v="785.98512924454701"/>
    <n v="235832"/>
    <n v="5915"/>
    <n v="185360445"/>
    <n v="132100"/>
    <n v="56.01"/>
    <n v="11.7"/>
    <n v="-8.15"/>
    <x v="1"/>
    <x v="0"/>
  </r>
  <r>
    <x v="31"/>
    <x v="58"/>
    <x v="4"/>
    <n v="792.1"/>
    <n v="795.5"/>
    <n v="788.35"/>
    <n v="791.75"/>
    <n v="791.8375196649921"/>
    <n v="131579"/>
    <n v="3906"/>
    <n v="104189189"/>
    <n v="58911"/>
    <n v="44.77"/>
    <n v="7.15"/>
    <n v="-0.35"/>
    <x v="1"/>
    <x v="0"/>
  </r>
  <r>
    <x v="31"/>
    <x v="59"/>
    <x v="4"/>
    <n v="793.5"/>
    <n v="798.8"/>
    <n v="790.75"/>
    <n v="792.2"/>
    <n v="792.82288225631578"/>
    <n v="1103108"/>
    <n v="21601"/>
    <n v="874569264"/>
    <n v="140850"/>
    <n v="12.77"/>
    <n v="8.0500000000000007"/>
    <n v="-1.3"/>
    <x v="1"/>
    <x v="0"/>
  </r>
  <r>
    <x v="31"/>
    <x v="60"/>
    <x v="4"/>
    <n v="792.55"/>
    <n v="795.35"/>
    <n v="786.35"/>
    <n v="792.85"/>
    <n v="791.33779025755041"/>
    <n v="1385709"/>
    <n v="15633"/>
    <n v="1096563898"/>
    <n v="924247"/>
    <n v="66.7"/>
    <n v="9"/>
    <n v="0.3"/>
    <x v="0"/>
    <x v="0"/>
  </r>
  <r>
    <x v="31"/>
    <x v="61"/>
    <x v="0"/>
    <n v="789.75"/>
    <n v="796.2"/>
    <n v="788.9"/>
    <n v="792.4"/>
    <n v="792.31443640215377"/>
    <n v="362528"/>
    <n v="8485"/>
    <n v="287236168"/>
    <n v="163376"/>
    <n v="45.07"/>
    <n v="7.3"/>
    <n v="2.65"/>
    <x v="0"/>
    <x v="0"/>
  </r>
  <r>
    <x v="31"/>
    <x v="62"/>
    <x v="0"/>
    <n v="816"/>
    <n v="816.55"/>
    <n v="801.25"/>
    <n v="805.65"/>
    <n v="809.22889958145208"/>
    <n v="182058"/>
    <n v="4519"/>
    <n v="147326595"/>
    <n v="72098"/>
    <n v="39.6"/>
    <n v="15.3"/>
    <n v="-10.35"/>
    <x v="1"/>
    <x v="0"/>
  </r>
  <r>
    <x v="31"/>
    <x v="63"/>
    <x v="0"/>
    <n v="817.05"/>
    <n v="820.6"/>
    <n v="812.9"/>
    <n v="814.95"/>
    <n v="817.1329790426513"/>
    <n v="183277"/>
    <n v="5433"/>
    <n v="149761681"/>
    <n v="72025"/>
    <n v="39.299999999999997"/>
    <n v="7.7"/>
    <n v="-2.1"/>
    <x v="1"/>
    <x v="0"/>
  </r>
  <r>
    <x v="31"/>
    <x v="64"/>
    <x v="0"/>
    <n v="821.95"/>
    <n v="821.95"/>
    <n v="814.65"/>
    <n v="817.05"/>
    <n v="817.62462957675757"/>
    <n v="406292"/>
    <n v="10273"/>
    <n v="332194346"/>
    <n v="95360"/>
    <n v="23.47"/>
    <n v="7.3"/>
    <n v="-4.9000000000000004"/>
    <x v="1"/>
    <x v="0"/>
  </r>
  <r>
    <x v="31"/>
    <x v="65"/>
    <x v="0"/>
    <n v="817.1"/>
    <n v="824.4"/>
    <n v="815.6"/>
    <n v="820.05"/>
    <n v="820.85285449919036"/>
    <n v="432300"/>
    <n v="9890"/>
    <n v="354854689"/>
    <n v="187286"/>
    <n v="43.32"/>
    <n v="8.8000000000000007"/>
    <n v="2.95"/>
    <x v="0"/>
    <x v="0"/>
  </r>
  <r>
    <x v="31"/>
    <x v="66"/>
    <x v="1"/>
    <n v="806.1"/>
    <n v="816.45"/>
    <n v="802.9"/>
    <n v="812.85"/>
    <n v="811.85406445365675"/>
    <n v="943903"/>
    <n v="20006"/>
    <n v="766311487"/>
    <n v="342917"/>
    <n v="36.33"/>
    <n v="13.55"/>
    <n v="6.75"/>
    <x v="0"/>
    <x v="0"/>
  </r>
  <r>
    <x v="31"/>
    <x v="67"/>
    <x v="1"/>
    <n v="809"/>
    <n v="811.9"/>
    <n v="803"/>
    <n v="806.1"/>
    <n v="808.34162995043312"/>
    <n v="319568"/>
    <n v="5975"/>
    <n v="258320118"/>
    <n v="203077"/>
    <n v="63.55"/>
    <n v="8.9"/>
    <n v="-2.9"/>
    <x v="1"/>
    <x v="0"/>
  </r>
  <r>
    <x v="31"/>
    <x v="68"/>
    <x v="1"/>
    <n v="815.1"/>
    <n v="815.95"/>
    <n v="805"/>
    <n v="806.45"/>
    <n v="808.54369942743574"/>
    <n v="147931"/>
    <n v="4247"/>
    <n v="119608678"/>
    <n v="65305"/>
    <n v="44.15"/>
    <n v="10.95"/>
    <n v="-8.65"/>
    <x v="1"/>
    <x v="0"/>
  </r>
  <r>
    <x v="31"/>
    <x v="69"/>
    <x v="1"/>
    <n v="816.9"/>
    <n v="817.95"/>
    <n v="805.2"/>
    <n v="809.75"/>
    <n v="810.54492413139656"/>
    <n v="1443812"/>
    <n v="32134"/>
    <n v="1170274488"/>
    <n v="142927"/>
    <n v="9.9"/>
    <n v="12.75"/>
    <n v="-7.15"/>
    <x v="1"/>
    <x v="0"/>
  </r>
  <r>
    <x v="31"/>
    <x v="70"/>
    <x v="1"/>
    <n v="812.1"/>
    <n v="822.5"/>
    <n v="809.1"/>
    <n v="813.45"/>
    <n v="815.59682393438004"/>
    <n v="1094058"/>
    <n v="23973"/>
    <n v="892310230"/>
    <n v="422889"/>
    <n v="38.65"/>
    <n v="13.4"/>
    <n v="1.35"/>
    <x v="0"/>
    <x v="0"/>
  </r>
  <r>
    <x v="31"/>
    <x v="71"/>
    <x v="2"/>
    <n v="797.35"/>
    <n v="814.35"/>
    <n v="792.75"/>
    <n v="812.4"/>
    <n v="805.50452571947585"/>
    <n v="510858"/>
    <n v="9166"/>
    <n v="411498431"/>
    <n v="224653"/>
    <n v="43.98"/>
    <n v="21.6"/>
    <n v="15.05"/>
    <x v="0"/>
    <x v="0"/>
  </r>
  <r>
    <x v="31"/>
    <x v="72"/>
    <x v="2"/>
    <n v="797.1"/>
    <n v="800"/>
    <n v="791.4"/>
    <n v="797.3"/>
    <n v="794.92866273078062"/>
    <n v="250346"/>
    <n v="7808"/>
    <n v="199007211"/>
    <n v="107918"/>
    <n v="43.11"/>
    <n v="8.6"/>
    <n v="0.2"/>
    <x v="0"/>
    <x v="0"/>
  </r>
  <r>
    <x v="31"/>
    <x v="73"/>
    <x v="2"/>
    <n v="794"/>
    <n v="798.85"/>
    <n v="792.9"/>
    <n v="796.45"/>
    <n v="796.33324242767685"/>
    <n v="282344"/>
    <n v="7675"/>
    <n v="224839913"/>
    <n v="127531"/>
    <n v="45.17"/>
    <n v="5.95"/>
    <n v="2.4500000000000002"/>
    <x v="0"/>
    <x v="0"/>
  </r>
  <r>
    <x v="31"/>
    <x v="74"/>
    <x v="2"/>
    <n v="794.15"/>
    <n v="801.15"/>
    <n v="789.75"/>
    <n v="793.8"/>
    <n v="795.22207231756749"/>
    <n v="1122936"/>
    <n v="21829"/>
    <n v="892983493"/>
    <n v="199159"/>
    <n v="17.739999999999998"/>
    <n v="11.4"/>
    <n v="-0.35"/>
    <x v="1"/>
    <x v="0"/>
  </r>
  <r>
    <x v="31"/>
    <x v="75"/>
    <x v="2"/>
    <n v="791.45"/>
    <n v="797.55"/>
    <n v="789.3"/>
    <n v="794.35"/>
    <n v="793.96657713512536"/>
    <n v="247585"/>
    <n v="6927"/>
    <n v="196574215"/>
    <n v="76905"/>
    <n v="31.06"/>
    <n v="8.25"/>
    <n v="2.9"/>
    <x v="0"/>
    <x v="0"/>
  </r>
  <r>
    <x v="31"/>
    <x v="76"/>
    <x v="3"/>
    <n v="787.2"/>
    <n v="794.8"/>
    <n v="786.4"/>
    <n v="790.45"/>
    <n v="790.67226646120707"/>
    <n v="456862"/>
    <n v="11362"/>
    <n v="361228113"/>
    <n v="206035"/>
    <n v="45.1"/>
    <n v="8.4"/>
    <n v="3.25"/>
    <x v="0"/>
    <x v="0"/>
  </r>
  <r>
    <x v="31"/>
    <x v="77"/>
    <x v="3"/>
    <n v="788.9"/>
    <n v="788.9"/>
    <n v="780.6"/>
    <n v="785.35"/>
    <n v="784.61072981274958"/>
    <n v="390333"/>
    <n v="11980"/>
    <n v="306259460"/>
    <n v="128554"/>
    <n v="32.93"/>
    <n v="8.3000000000000007"/>
    <n v="-3.55"/>
    <x v="1"/>
    <x v="0"/>
  </r>
  <r>
    <x v="31"/>
    <x v="78"/>
    <x v="3"/>
    <n v="786.5"/>
    <n v="790.7"/>
    <n v="779.4"/>
    <n v="787.2"/>
    <n v="785.89955126654922"/>
    <n v="260511"/>
    <n v="6610"/>
    <n v="204735478"/>
    <n v="83470"/>
    <n v="32.04"/>
    <n v="11.3"/>
    <n v="0.7"/>
    <x v="0"/>
    <x v="0"/>
  </r>
  <r>
    <x v="31"/>
    <x v="79"/>
    <x v="3"/>
    <n v="798.25"/>
    <n v="799.65"/>
    <n v="784"/>
    <n v="785.35"/>
    <n v="789.73406242147507"/>
    <n v="441739"/>
    <n v="11113"/>
    <n v="348856335"/>
    <n v="118611"/>
    <n v="26.85"/>
    <n v="15.65"/>
    <n v="-12.9"/>
    <x v="1"/>
    <x v="0"/>
  </r>
  <r>
    <x v="31"/>
    <x v="80"/>
    <x v="3"/>
    <n v="792.95"/>
    <n v="801.35"/>
    <n v="791.85"/>
    <n v="794.9"/>
    <n v="797.45670750277532"/>
    <n v="508945"/>
    <n v="11489"/>
    <n v="405861604"/>
    <n v="121024"/>
    <n v="23.78"/>
    <n v="9.5"/>
    <n v="1.95"/>
    <x v="0"/>
    <x v="0"/>
  </r>
  <r>
    <x v="31"/>
    <x v="81"/>
    <x v="4"/>
    <n v="804.8"/>
    <n v="804.8"/>
    <n v="790.6"/>
    <n v="791.85"/>
    <n v="793.85159392345258"/>
    <n v="645169"/>
    <n v="13454"/>
    <n v="512168439"/>
    <n v="256576"/>
    <n v="39.770000000000003"/>
    <n v="14.2"/>
    <n v="-12.95"/>
    <x v="1"/>
    <x v="0"/>
  </r>
  <r>
    <x v="31"/>
    <x v="82"/>
    <x v="4"/>
    <n v="804.85"/>
    <n v="809.5"/>
    <n v="794.55"/>
    <n v="807.7"/>
    <n v="799.51037489815258"/>
    <n v="904539"/>
    <n v="12300"/>
    <n v="723188315"/>
    <n v="537304"/>
    <n v="59.4"/>
    <n v="14.95"/>
    <n v="2.85"/>
    <x v="0"/>
    <x v="0"/>
  </r>
  <r>
    <x v="31"/>
    <x v="83"/>
    <x v="4"/>
    <n v="805.25"/>
    <n v="807.45"/>
    <n v="796.5"/>
    <n v="800.35"/>
    <n v="801.29376076494543"/>
    <n v="1139114"/>
    <n v="24980"/>
    <n v="912764941"/>
    <n v="791413"/>
    <n v="69.48"/>
    <n v="10.95"/>
    <n v="-4.9000000000000004"/>
    <x v="1"/>
    <x v="0"/>
  </r>
  <r>
    <x v="31"/>
    <x v="84"/>
    <x v="4"/>
    <n v="800.45"/>
    <n v="807.7"/>
    <n v="797.25"/>
    <n v="801.9"/>
    <n v="802.67626914059997"/>
    <n v="717454"/>
    <n v="12925"/>
    <n v="575883300"/>
    <n v="301498"/>
    <n v="42.02"/>
    <n v="10.45"/>
    <n v="1.45"/>
    <x v="0"/>
    <x v="0"/>
  </r>
  <r>
    <x v="31"/>
    <x v="85"/>
    <x v="4"/>
    <n v="799.85"/>
    <n v="803.9"/>
    <n v="793.1"/>
    <n v="801.6"/>
    <n v="799.79175081231949"/>
    <n v="829415"/>
    <n v="22733"/>
    <n v="663359275"/>
    <n v="465375"/>
    <n v="56.11"/>
    <n v="10.8"/>
    <n v="1.75"/>
    <x v="0"/>
    <x v="0"/>
  </r>
  <r>
    <x v="31"/>
    <x v="86"/>
    <x v="0"/>
    <n v="755.25"/>
    <n v="781.4"/>
    <n v="755.25"/>
    <n v="779.4"/>
    <n v="771.35028736931406"/>
    <n v="375997"/>
    <n v="7602"/>
    <n v="290025394"/>
    <n v="132219"/>
    <n v="35.159999999999997"/>
    <n v="26.15"/>
    <n v="24.15"/>
    <x v="0"/>
    <x v="0"/>
  </r>
  <r>
    <x v="31"/>
    <x v="87"/>
    <x v="0"/>
    <n v="778"/>
    <n v="786.5"/>
    <n v="765"/>
    <n v="768.75"/>
    <n v="777.95659560321906"/>
    <n v="463248"/>
    <n v="14843"/>
    <n v="360386837"/>
    <n v="185036"/>
    <n v="39.94"/>
    <n v="21.5"/>
    <n v="-9.25"/>
    <x v="1"/>
    <x v="0"/>
  </r>
  <r>
    <x v="31"/>
    <x v="88"/>
    <x v="0"/>
    <n v="762.25"/>
    <n v="782.55"/>
    <n v="762.25"/>
    <n v="776.15"/>
    <n v="775.85519852023913"/>
    <n v="581175"/>
    <n v="14757"/>
    <n v="450907645"/>
    <n v="235513"/>
    <n v="40.520000000000003"/>
    <n v="20.3"/>
    <n v="13.9"/>
    <x v="0"/>
    <x v="0"/>
  </r>
  <r>
    <x v="31"/>
    <x v="89"/>
    <x v="0"/>
    <n v="792.2"/>
    <n v="799"/>
    <n v="771.15"/>
    <n v="774.15"/>
    <n v="778.24872254959394"/>
    <n v="761282"/>
    <n v="23690"/>
    <n v="592466744"/>
    <n v="309770"/>
    <n v="40.69"/>
    <n v="27.85"/>
    <n v="-18.05"/>
    <x v="1"/>
    <x v="0"/>
  </r>
  <r>
    <x v="31"/>
    <x v="90"/>
    <x v="0"/>
    <n v="784.95"/>
    <n v="799.1"/>
    <n v="783.65"/>
    <n v="790"/>
    <n v="789.74751518623304"/>
    <n v="771587"/>
    <n v="22047"/>
    <n v="609358916"/>
    <n v="292169"/>
    <n v="37.869999999999997"/>
    <n v="15.45"/>
    <n v="5.05"/>
    <x v="0"/>
    <x v="0"/>
  </r>
  <r>
    <x v="31"/>
    <x v="91"/>
    <x v="1"/>
    <n v="792.05"/>
    <n v="802.95"/>
    <n v="789.25"/>
    <n v="800.05"/>
    <n v="795.90286741132991"/>
    <n v="335006"/>
    <n v="8100"/>
    <n v="266632236"/>
    <n v="97358"/>
    <n v="29.06"/>
    <n v="13.7"/>
    <n v="8"/>
    <x v="0"/>
    <x v="0"/>
  </r>
  <r>
    <x v="31"/>
    <x v="92"/>
    <x v="2"/>
    <n v="812.85"/>
    <n v="812.85"/>
    <n v="784.45"/>
    <n v="788.15"/>
    <n v="792.8184220341692"/>
    <n v="412886"/>
    <n v="13571"/>
    <n v="327343627"/>
    <n v="157049"/>
    <n v="38.04"/>
    <n v="28.4"/>
    <n v="-24.7"/>
    <x v="1"/>
    <x v="0"/>
  </r>
  <r>
    <x v="31"/>
    <x v="93"/>
    <x v="2"/>
    <n v="820"/>
    <n v="829"/>
    <n v="808.75"/>
    <n v="811.75"/>
    <n v="819.05013270716904"/>
    <n v="699284"/>
    <n v="23244"/>
    <n v="572748653"/>
    <n v="376330"/>
    <n v="53.82"/>
    <n v="20.25"/>
    <n v="-8.25"/>
    <x v="1"/>
    <x v="0"/>
  </r>
  <r>
    <x v="31"/>
    <x v="94"/>
    <x v="2"/>
    <n v="796.3"/>
    <n v="822.5"/>
    <n v="796.3"/>
    <n v="817.6"/>
    <n v="812.13227669669902"/>
    <n v="1068737"/>
    <n v="24289"/>
    <n v="867955813"/>
    <n v="535689"/>
    <n v="50.12"/>
    <n v="26.2"/>
    <n v="21.3"/>
    <x v="0"/>
    <x v="0"/>
  </r>
  <r>
    <x v="31"/>
    <x v="95"/>
    <x v="3"/>
    <n v="813.6"/>
    <n v="819.1"/>
    <n v="787.1"/>
    <n v="798.75"/>
    <n v="799.95467629460018"/>
    <n v="383883"/>
    <n v="10458"/>
    <n v="307089001"/>
    <n v="164498"/>
    <n v="42.85"/>
    <n v="32"/>
    <n v="-14.85"/>
    <x v="1"/>
    <x v="0"/>
  </r>
  <r>
    <x v="31"/>
    <x v="96"/>
    <x v="3"/>
    <n v="813.3"/>
    <n v="819.15"/>
    <n v="811"/>
    <n v="813.2"/>
    <n v="813.86342284730722"/>
    <n v="506029"/>
    <n v="9334"/>
    <n v="411838494"/>
    <n v="314182"/>
    <n v="62.09"/>
    <n v="8.15"/>
    <n v="-0.1"/>
    <x v="1"/>
    <x v="0"/>
  </r>
  <r>
    <x v="31"/>
    <x v="97"/>
    <x v="3"/>
    <n v="825.85"/>
    <n v="830"/>
    <n v="809.95"/>
    <n v="813.3"/>
    <n v="815.39780166158948"/>
    <n v="1020589"/>
    <n v="20573"/>
    <n v="832186027"/>
    <n v="555843"/>
    <n v="54.46"/>
    <n v="20.05"/>
    <n v="-12.55"/>
    <x v="1"/>
    <x v="0"/>
  </r>
  <r>
    <x v="31"/>
    <x v="98"/>
    <x v="3"/>
    <n v="821.2"/>
    <n v="835.4"/>
    <n v="813.8"/>
    <n v="822.45"/>
    <n v="827.42941169376968"/>
    <n v="663396"/>
    <n v="14861"/>
    <n v="548913362"/>
    <n v="315450"/>
    <n v="47.55"/>
    <n v="21.6"/>
    <n v="1.25"/>
    <x v="0"/>
    <x v="0"/>
  </r>
  <r>
    <x v="31"/>
    <x v="99"/>
    <x v="3"/>
    <n v="803"/>
    <n v="824.25"/>
    <n v="801.6"/>
    <n v="816.6"/>
    <n v="818.06509057282744"/>
    <n v="697505"/>
    <n v="16037"/>
    <n v="570604491"/>
    <n v="351045"/>
    <n v="50.33"/>
    <n v="22.65"/>
    <n v="13.6"/>
    <x v="0"/>
    <x v="0"/>
  </r>
  <r>
    <x v="31"/>
    <x v="100"/>
    <x v="4"/>
    <n v="771.1"/>
    <n v="801"/>
    <n v="767.25"/>
    <n v="797.1"/>
    <n v="784.2649145227407"/>
    <n v="738676"/>
    <n v="15814"/>
    <n v="579317670"/>
    <n v="361209"/>
    <n v="48.9"/>
    <n v="33.75"/>
    <n v="26"/>
    <x v="0"/>
    <x v="0"/>
  </r>
  <r>
    <x v="31"/>
    <x v="101"/>
    <x v="4"/>
    <n v="764"/>
    <n v="774.55"/>
    <n v="760.4"/>
    <n v="771.75"/>
    <n v="767.04274728288749"/>
    <n v="477621"/>
    <n v="14470"/>
    <n v="366355724"/>
    <n v="353304"/>
    <n v="73.97"/>
    <n v="14.15"/>
    <n v="7.75"/>
    <x v="0"/>
    <x v="0"/>
  </r>
  <r>
    <x v="31"/>
    <x v="102"/>
    <x v="4"/>
    <n v="768.05"/>
    <n v="770.6"/>
    <n v="757.65"/>
    <n v="763.3"/>
    <n v="765.5313595488991"/>
    <n v="763643"/>
    <n v="22751"/>
    <n v="584592664"/>
    <n v="553389"/>
    <n v="72.47"/>
    <n v="12.95"/>
    <n v="-4.75"/>
    <x v="1"/>
    <x v="0"/>
  </r>
  <r>
    <x v="31"/>
    <x v="103"/>
    <x v="0"/>
    <n v="759.95"/>
    <n v="759.95"/>
    <n v="746.15"/>
    <n v="754.05"/>
    <n v="750.53446687073256"/>
    <n v="593599"/>
    <n v="9858"/>
    <n v="445516509"/>
    <n v="369231"/>
    <n v="62.2"/>
    <n v="13.8"/>
    <n v="-5.9"/>
    <x v="1"/>
    <x v="0"/>
  </r>
  <r>
    <x v="31"/>
    <x v="104"/>
    <x v="0"/>
    <n v="768.8"/>
    <n v="769"/>
    <n v="740.75"/>
    <n v="742.05"/>
    <n v="753.68966343069746"/>
    <n v="467660"/>
    <n v="12324"/>
    <n v="352470508"/>
    <n v="187018"/>
    <n v="39.99"/>
    <n v="28.25"/>
    <n v="-26.75"/>
    <x v="1"/>
    <x v="0"/>
  </r>
  <r>
    <x v="31"/>
    <x v="105"/>
    <x v="0"/>
    <n v="757"/>
    <n v="774.1"/>
    <n v="757"/>
    <n v="768.4"/>
    <n v="766.953476762832"/>
    <n v="490787"/>
    <n v="12433"/>
    <n v="376410796"/>
    <n v="154322"/>
    <n v="31.44"/>
    <n v="17.100000000000001"/>
    <n v="11.4"/>
    <x v="0"/>
    <x v="0"/>
  </r>
  <r>
    <x v="31"/>
    <x v="106"/>
    <x v="0"/>
    <n v="732.3"/>
    <n v="752.95"/>
    <n v="730.95"/>
    <n v="746.75"/>
    <n v="741.64114024632499"/>
    <n v="775236"/>
    <n v="28817"/>
    <n v="574946911"/>
    <n v="331205"/>
    <n v="42.72"/>
    <n v="22"/>
    <n v="14.45"/>
    <x v="0"/>
    <x v="0"/>
  </r>
  <r>
    <x v="31"/>
    <x v="107"/>
    <x v="1"/>
    <n v="779.2"/>
    <n v="782.25"/>
    <n v="765"/>
    <n v="767.8"/>
    <n v="774.72209877172418"/>
    <n v="392420"/>
    <n v="14099"/>
    <n v="304016446"/>
    <n v="180891"/>
    <n v="46.1"/>
    <n v="17.25"/>
    <n v="-11.4"/>
    <x v="1"/>
    <x v="0"/>
  </r>
  <r>
    <x v="31"/>
    <x v="108"/>
    <x v="1"/>
    <n v="770"/>
    <n v="784.85"/>
    <n v="770"/>
    <n v="779.2"/>
    <n v="778.7704349172609"/>
    <n v="284146"/>
    <n v="10482"/>
    <n v="221284504"/>
    <n v="141331"/>
    <n v="49.74"/>
    <n v="14.85"/>
    <n v="9.1999999999999993"/>
    <x v="0"/>
    <x v="0"/>
  </r>
  <r>
    <x v="31"/>
    <x v="109"/>
    <x v="1"/>
    <n v="772"/>
    <n v="776.8"/>
    <n v="764.3"/>
    <n v="775.85"/>
    <n v="771.82028762925802"/>
    <n v="134131"/>
    <n v="4407"/>
    <n v="103525027"/>
    <n v="44644"/>
    <n v="33.28"/>
    <n v="12.5"/>
    <n v="3.85"/>
    <x v="0"/>
    <x v="0"/>
  </r>
  <r>
    <x v="31"/>
    <x v="110"/>
    <x v="1"/>
    <n v="767.95"/>
    <n v="782.5"/>
    <n v="763.05"/>
    <n v="771.5"/>
    <n v="773.40010730830636"/>
    <n v="458492"/>
    <n v="16542"/>
    <n v="354597762"/>
    <n v="173209"/>
    <n v="37.78"/>
    <n v="19.45"/>
    <n v="3.55"/>
    <x v="0"/>
    <x v="0"/>
  </r>
  <r>
    <x v="31"/>
    <x v="111"/>
    <x v="2"/>
    <n v="770.7"/>
    <n v="778.45"/>
    <n v="768"/>
    <n v="771.6"/>
    <n v="773.47837086298762"/>
    <n v="514260"/>
    <n v="14045"/>
    <n v="397768987"/>
    <n v="241227"/>
    <n v="46.91"/>
    <n v="10.45"/>
    <n v="0.9"/>
    <x v="0"/>
    <x v="0"/>
  </r>
  <r>
    <x v="31"/>
    <x v="112"/>
    <x v="2"/>
    <n v="762.7"/>
    <n v="775"/>
    <n v="760.75"/>
    <n v="772.4"/>
    <n v="769.44148695459"/>
    <n v="243074"/>
    <n v="8314"/>
    <n v="187031220"/>
    <n v="107952"/>
    <n v="44.41"/>
    <n v="14.25"/>
    <n v="9.6999999999999993"/>
    <x v="0"/>
    <x v="0"/>
  </r>
  <r>
    <x v="31"/>
    <x v="113"/>
    <x v="2"/>
    <n v="770.3"/>
    <n v="775.95"/>
    <n v="761.8"/>
    <n v="763.35"/>
    <n v="768.98195028238797"/>
    <n v="346155"/>
    <n v="12988"/>
    <n v="266186947"/>
    <n v="149040"/>
    <n v="43.06"/>
    <n v="14.15"/>
    <n v="-6.95"/>
    <x v="1"/>
    <x v="0"/>
  </r>
  <r>
    <x v="31"/>
    <x v="114"/>
    <x v="2"/>
    <n v="784.4"/>
    <n v="786"/>
    <n v="769.65"/>
    <n v="773.05"/>
    <n v="777.77471242502247"/>
    <n v="841085"/>
    <n v="20967"/>
    <n v="654174644"/>
    <n v="433804"/>
    <n v="51.58"/>
    <n v="16.350000000000001"/>
    <n v="-11.35"/>
    <x v="1"/>
    <x v="0"/>
  </r>
  <r>
    <x v="31"/>
    <x v="115"/>
    <x v="2"/>
    <n v="758.5"/>
    <n v="783.15"/>
    <n v="755.05"/>
    <n v="781.4"/>
    <n v="772.60787502228334"/>
    <n v="459986"/>
    <n v="10625"/>
    <n v="355388806"/>
    <n v="246498"/>
    <n v="53.59"/>
    <n v="28.1"/>
    <n v="22.9"/>
    <x v="0"/>
    <x v="0"/>
  </r>
  <r>
    <x v="31"/>
    <x v="116"/>
    <x v="3"/>
    <n v="749.15"/>
    <n v="755.4"/>
    <n v="747.2"/>
    <n v="753"/>
    <n v="751.8762945068795"/>
    <n v="285630"/>
    <n v="6175"/>
    <n v="214758426"/>
    <n v="142439"/>
    <n v="49.87"/>
    <n v="8.1999999999999993"/>
    <n v="3.85"/>
    <x v="0"/>
    <x v="0"/>
  </r>
  <r>
    <x v="31"/>
    <x v="117"/>
    <x v="3"/>
    <n v="749.95"/>
    <n v="752.8"/>
    <n v="744.2"/>
    <n v="749.2"/>
    <n v="747.94589865111197"/>
    <n v="150865"/>
    <n v="6407"/>
    <n v="112838858"/>
    <n v="47468"/>
    <n v="31.46"/>
    <n v="8.6"/>
    <n v="-0.75"/>
    <x v="1"/>
    <x v="0"/>
  </r>
  <r>
    <x v="31"/>
    <x v="118"/>
    <x v="3"/>
    <n v="739.9"/>
    <n v="749"/>
    <n v="739.25"/>
    <n v="745.05"/>
    <n v="744.89491978151807"/>
    <n v="408821"/>
    <n v="11929"/>
    <n v="304528686"/>
    <n v="219016"/>
    <n v="53.57"/>
    <n v="9.75"/>
    <n v="5.15"/>
    <x v="0"/>
    <x v="0"/>
  </r>
  <r>
    <x v="31"/>
    <x v="119"/>
    <x v="3"/>
    <n v="727"/>
    <n v="738.5"/>
    <n v="723"/>
    <n v="737.05"/>
    <n v="731.241539330303"/>
    <n v="178857"/>
    <n v="6902"/>
    <n v="130787668"/>
    <n v="72781"/>
    <n v="40.69"/>
    <n v="15.5"/>
    <n v="10.050000000000001"/>
    <x v="0"/>
    <x v="0"/>
  </r>
  <r>
    <x v="31"/>
    <x v="120"/>
    <x v="3"/>
    <n v="729"/>
    <n v="730.95"/>
    <n v="722.1"/>
    <n v="722.7"/>
    <n v="724.52310188484694"/>
    <n v="197841"/>
    <n v="5362"/>
    <n v="143340375"/>
    <n v="72948"/>
    <n v="36.869999999999997"/>
    <n v="8.85"/>
    <n v="-6.3"/>
    <x v="1"/>
    <x v="0"/>
  </r>
  <r>
    <x v="31"/>
    <x v="121"/>
    <x v="4"/>
    <n v="726.9"/>
    <n v="731.45"/>
    <n v="724.35"/>
    <n v="727.75"/>
    <n v="729.01028183397193"/>
    <n v="229142"/>
    <n v="4994"/>
    <n v="167046874"/>
    <n v="145171"/>
    <n v="63.35"/>
    <n v="7.1"/>
    <n v="0.85"/>
    <x v="0"/>
    <x v="0"/>
  </r>
  <r>
    <x v="31"/>
    <x v="122"/>
    <x v="4"/>
    <n v="729.95"/>
    <n v="736.5"/>
    <n v="719.2"/>
    <n v="722.9"/>
    <n v="726.74692929069386"/>
    <n v="198814"/>
    <n v="7998"/>
    <n v="144487464"/>
    <n v="74282"/>
    <n v="37.36"/>
    <n v="17.3"/>
    <n v="-7.05"/>
    <x v="1"/>
    <x v="0"/>
  </r>
  <r>
    <x v="31"/>
    <x v="123"/>
    <x v="4"/>
    <n v="724.9"/>
    <n v="733.9"/>
    <n v="722.5"/>
    <n v="729.95"/>
    <n v="729.47943450130242"/>
    <n v="285624"/>
    <n v="6589"/>
    <n v="208356834"/>
    <n v="151993"/>
    <n v="53.21"/>
    <n v="11.4"/>
    <n v="5.05"/>
    <x v="0"/>
    <x v="0"/>
  </r>
  <r>
    <x v="31"/>
    <x v="124"/>
    <x v="4"/>
    <n v="732.95"/>
    <n v="738.45"/>
    <n v="727.05"/>
    <n v="728.35"/>
    <n v="732.71307142330659"/>
    <n v="339175"/>
    <n v="10815"/>
    <n v="248517956"/>
    <n v="131439"/>
    <n v="38.75"/>
    <n v="11.4"/>
    <n v="-4.5999999999999996"/>
    <x v="1"/>
    <x v="0"/>
  </r>
  <r>
    <x v="31"/>
    <x v="125"/>
    <x v="0"/>
    <n v="732.95"/>
    <n v="734.9"/>
    <n v="727.95"/>
    <n v="732.75"/>
    <n v="732.170566844326"/>
    <n v="288192"/>
    <n v="5921"/>
    <n v="211005700"/>
    <n v="192757"/>
    <n v="66.88"/>
    <n v="6.95"/>
    <n v="-0.2"/>
    <x v="1"/>
    <x v="0"/>
  </r>
  <r>
    <x v="31"/>
    <x v="126"/>
    <x v="0"/>
    <n v="737.95"/>
    <n v="737.95"/>
    <n v="727.1"/>
    <n v="731.95"/>
    <n v="731.3213495936476"/>
    <n v="321519"/>
    <n v="7977"/>
    <n v="235133709"/>
    <n v="161596"/>
    <n v="50.26"/>
    <n v="10.85"/>
    <n v="-6"/>
    <x v="1"/>
    <x v="0"/>
  </r>
  <r>
    <x v="31"/>
    <x v="127"/>
    <x v="0"/>
    <n v="718.85"/>
    <n v="731"/>
    <n v="717.8"/>
    <n v="730.25"/>
    <n v="724.67706954274661"/>
    <n v="628448"/>
    <n v="16598"/>
    <n v="455421855"/>
    <n v="290075"/>
    <n v="46.16"/>
    <n v="13.2"/>
    <n v="11.4"/>
    <x v="0"/>
    <x v="0"/>
  </r>
  <r>
    <x v="31"/>
    <x v="128"/>
    <x v="0"/>
    <n v="693.4"/>
    <n v="718.15"/>
    <n v="692.15"/>
    <n v="716.15"/>
    <n v="712.92695048139535"/>
    <n v="587355"/>
    <n v="12750"/>
    <n v="418741209"/>
    <n v="215375"/>
    <n v="36.67"/>
    <n v="26"/>
    <n v="22.75"/>
    <x v="0"/>
    <x v="0"/>
  </r>
  <r>
    <x v="31"/>
    <x v="129"/>
    <x v="0"/>
    <n v="692.25"/>
    <n v="696.85"/>
    <n v="679.65"/>
    <n v="695.15"/>
    <n v="688.33315775215965"/>
    <n v="398676"/>
    <n v="13985"/>
    <n v="274421910"/>
    <n v="155461"/>
    <n v="38.99"/>
    <n v="17.2"/>
    <n v="2.9"/>
    <x v="0"/>
    <x v="0"/>
  </r>
  <r>
    <x v="31"/>
    <x v="130"/>
    <x v="2"/>
    <n v="701.8"/>
    <n v="701.8"/>
    <n v="682.85"/>
    <n v="688.25"/>
    <n v="691.11299548240493"/>
    <n v="953162"/>
    <n v="31506"/>
    <n v="658742645"/>
    <n v="462281"/>
    <n v="48.5"/>
    <n v="18.95"/>
    <n v="-13.55"/>
    <x v="1"/>
    <x v="0"/>
  </r>
  <r>
    <x v="31"/>
    <x v="131"/>
    <x v="2"/>
    <n v="716.9"/>
    <n v="716.9"/>
    <n v="701"/>
    <n v="703.95"/>
    <n v="707.9947840453907"/>
    <n v="624622"/>
    <n v="22768"/>
    <n v="442229118"/>
    <n v="364250"/>
    <n v="58.32"/>
    <n v="15.9"/>
    <n v="-12.95"/>
    <x v="1"/>
    <x v="0"/>
  </r>
  <r>
    <x v="31"/>
    <x v="132"/>
    <x v="2"/>
    <n v="719"/>
    <n v="719"/>
    <n v="709.95"/>
    <n v="711"/>
    <n v="713.70700378706556"/>
    <n v="875612"/>
    <n v="35546"/>
    <n v="624930417"/>
    <n v="377370"/>
    <n v="43.1"/>
    <n v="9.0500000000000007"/>
    <n v="-8"/>
    <x v="1"/>
    <x v="0"/>
  </r>
  <r>
    <x v="31"/>
    <x v="133"/>
    <x v="2"/>
    <n v="712.65"/>
    <n v="719.8"/>
    <n v="710.9"/>
    <n v="716.4"/>
    <n v="716.88689480248843"/>
    <n v="525944"/>
    <n v="15345"/>
    <n v="377042361"/>
    <n v="396294"/>
    <n v="75.349999999999994"/>
    <n v="8.9"/>
    <n v="3.75"/>
    <x v="0"/>
    <x v="0"/>
  </r>
  <r>
    <x v="31"/>
    <x v="134"/>
    <x v="3"/>
    <n v="729.2"/>
    <n v="732"/>
    <n v="720"/>
    <n v="721.55"/>
    <n v="725.78438833686266"/>
    <n v="460425"/>
    <n v="18281"/>
    <n v="334169277"/>
    <n v="362368"/>
    <n v="78.7"/>
    <n v="12"/>
    <n v="-7.65"/>
    <x v="1"/>
    <x v="0"/>
  </r>
  <r>
    <x v="31"/>
    <x v="135"/>
    <x v="3"/>
    <n v="727.8"/>
    <n v="731.8"/>
    <n v="723.05"/>
    <n v="729.65"/>
    <n v="729.80887432974555"/>
    <n v="279931"/>
    <n v="7810"/>
    <n v="204296128"/>
    <n v="192559"/>
    <n v="68.790000000000006"/>
    <n v="8.75"/>
    <n v="1.85"/>
    <x v="0"/>
    <x v="0"/>
  </r>
  <r>
    <x v="31"/>
    <x v="136"/>
    <x v="3"/>
    <n v="722.8"/>
    <n v="734.75"/>
    <n v="722.1"/>
    <n v="726.8"/>
    <n v="729.02009198325288"/>
    <n v="174597"/>
    <n v="5354"/>
    <n v="127284721"/>
    <n v="53380"/>
    <n v="30.57"/>
    <n v="12.65"/>
    <n v="4"/>
    <x v="0"/>
    <x v="0"/>
  </r>
  <r>
    <x v="31"/>
    <x v="137"/>
    <x v="3"/>
    <n v="727.95"/>
    <n v="727.95"/>
    <n v="717.45"/>
    <n v="725.75"/>
    <n v="723.84883213354829"/>
    <n v="396321"/>
    <n v="11687"/>
    <n v="286876493"/>
    <n v="151025"/>
    <n v="38.11"/>
    <n v="10.5"/>
    <n v="-2.2000000000000002"/>
    <x v="1"/>
    <x v="0"/>
  </r>
  <r>
    <x v="31"/>
    <x v="138"/>
    <x v="3"/>
    <n v="721.85"/>
    <n v="728.95"/>
    <n v="711.4"/>
    <n v="728.05"/>
    <n v="721.89726986815367"/>
    <n v="751026"/>
    <n v="14493"/>
    <n v="542163619"/>
    <n v="504735"/>
    <n v="67.209999999999994"/>
    <n v="17.55"/>
    <n v="6.2"/>
    <x v="0"/>
    <x v="0"/>
  </r>
  <r>
    <x v="31"/>
    <x v="139"/>
    <x v="4"/>
    <n v="729.45"/>
    <n v="732.7"/>
    <n v="716.15"/>
    <n v="722"/>
    <n v="725.37812517793964"/>
    <n v="895669"/>
    <n v="21916"/>
    <n v="649698700"/>
    <n v="444512"/>
    <n v="49.63"/>
    <n v="16.55"/>
    <n v="-7.45"/>
    <x v="1"/>
    <x v="0"/>
  </r>
  <r>
    <x v="31"/>
    <x v="140"/>
    <x v="4"/>
    <n v="735"/>
    <n v="737.3"/>
    <n v="726.05"/>
    <n v="727.3"/>
    <n v="732.76336243488481"/>
    <n v="605466"/>
    <n v="17467"/>
    <n v="443663302"/>
    <n v="308723"/>
    <n v="50.99"/>
    <n v="11.25"/>
    <n v="-7.7"/>
    <x v="1"/>
    <x v="0"/>
  </r>
  <r>
    <x v="31"/>
    <x v="141"/>
    <x v="4"/>
    <n v="732.95"/>
    <n v="738.3"/>
    <n v="717.25"/>
    <n v="733.25"/>
    <n v="728.69168460148387"/>
    <n v="550605"/>
    <n v="13666"/>
    <n v="401221285"/>
    <n v="218292"/>
    <n v="39.65"/>
    <n v="21.05"/>
    <n v="0.3"/>
    <x v="0"/>
    <x v="0"/>
  </r>
  <r>
    <x v="31"/>
    <x v="142"/>
    <x v="4"/>
    <n v="738.15"/>
    <n v="740"/>
    <n v="726.9"/>
    <n v="731"/>
    <n v="730.87628696273168"/>
    <n v="826170"/>
    <n v="33357"/>
    <n v="603828062"/>
    <n v="398188"/>
    <n v="48.2"/>
    <n v="13.1"/>
    <n v="-7.15"/>
    <x v="1"/>
    <x v="0"/>
  </r>
  <r>
    <x v="31"/>
    <x v="143"/>
    <x v="4"/>
    <n v="740.55"/>
    <n v="744.05"/>
    <n v="733.6"/>
    <n v="736.85"/>
    <n v="737.2348536471161"/>
    <n v="788061"/>
    <n v="40576"/>
    <n v="580986036"/>
    <n v="498745"/>
    <n v="63.29"/>
    <n v="10.45"/>
    <n v="-3.7"/>
    <x v="1"/>
    <x v="0"/>
  </r>
  <r>
    <x v="31"/>
    <x v="144"/>
    <x v="0"/>
    <n v="761.8"/>
    <n v="761.8"/>
    <n v="732.05"/>
    <n v="737.05"/>
    <n v="741.2491261877866"/>
    <n v="1805880"/>
    <n v="71770"/>
    <n v="1338606972"/>
    <n v="908925"/>
    <n v="50.33"/>
    <n v="29.75"/>
    <n v="-24.75"/>
    <x v="1"/>
    <x v="0"/>
  </r>
  <r>
    <x v="31"/>
    <x v="145"/>
    <x v="0"/>
    <n v="769.65"/>
    <n v="770.95"/>
    <n v="750"/>
    <n v="752.35"/>
    <n v="759.80564926368288"/>
    <n v="1384322"/>
    <n v="56848"/>
    <n v="1051815676"/>
    <n v="653782"/>
    <n v="47.23"/>
    <n v="20.95"/>
    <n v="-17.3"/>
    <x v="1"/>
    <x v="0"/>
  </r>
  <r>
    <x v="31"/>
    <x v="146"/>
    <x v="0"/>
    <n v="780.8"/>
    <n v="781.6"/>
    <n v="764.65"/>
    <n v="766.1"/>
    <n v="772.88182539282263"/>
    <n v="654303"/>
    <n v="26860"/>
    <n v="505698897"/>
    <n v="376961"/>
    <n v="57.61"/>
    <n v="16.95"/>
    <n v="-14.7"/>
    <x v="1"/>
    <x v="0"/>
  </r>
  <r>
    <x v="31"/>
    <x v="147"/>
    <x v="0"/>
    <n v="766.3"/>
    <n v="780.85"/>
    <n v="766"/>
    <n v="779.2"/>
    <n v="775.14167732573264"/>
    <n v="749753"/>
    <n v="22993"/>
    <n v="581164798"/>
    <n v="300902"/>
    <n v="40.130000000000003"/>
    <n v="14.85"/>
    <n v="12.9"/>
    <x v="0"/>
    <x v="0"/>
  </r>
  <r>
    <x v="31"/>
    <x v="148"/>
    <x v="0"/>
    <n v="763.65"/>
    <n v="763.65"/>
    <n v="753.45"/>
    <n v="761"/>
    <n v="758.79610640893225"/>
    <n v="427934"/>
    <n v="16645"/>
    <n v="324714653"/>
    <n v="211313"/>
    <n v="49.38"/>
    <n v="10.199999999999999"/>
    <n v="-2.65"/>
    <x v="1"/>
    <x v="0"/>
  </r>
  <r>
    <x v="31"/>
    <x v="149"/>
    <x v="0"/>
    <n v="777.35"/>
    <n v="778.6"/>
    <n v="752.25"/>
    <n v="766.1"/>
    <n v="767.19278687943734"/>
    <n v="451566"/>
    <n v="14593"/>
    <n v="346438178"/>
    <n v="120635"/>
    <n v="26.71"/>
    <n v="26.35"/>
    <n v="-11.25"/>
    <x v="1"/>
    <x v="0"/>
  </r>
  <r>
    <x v="31"/>
    <x v="150"/>
    <x v="2"/>
    <n v="765"/>
    <n v="777.75"/>
    <n v="759.35"/>
    <n v="773.1"/>
    <n v="769.83324861033623"/>
    <n v="241965"/>
    <n v="6357"/>
    <n v="186272702"/>
    <n v="72399"/>
    <n v="29.92"/>
    <n v="18.399999999999999"/>
    <n v="8.1"/>
    <x v="0"/>
    <x v="0"/>
  </r>
  <r>
    <x v="31"/>
    <x v="151"/>
    <x v="2"/>
    <n v="759.4"/>
    <n v="764.85"/>
    <n v="754.7"/>
    <n v="762.2"/>
    <n v="760.83279493349323"/>
    <n v="618809"/>
    <n v="18300"/>
    <n v="470810181"/>
    <n v="364803"/>
    <n v="58.95"/>
    <n v="10.15"/>
    <n v="2.8"/>
    <x v="0"/>
    <x v="0"/>
  </r>
  <r>
    <x v="31"/>
    <x v="152"/>
    <x v="2"/>
    <n v="752.5"/>
    <n v="760.25"/>
    <n v="749.8"/>
    <n v="758.7"/>
    <n v="757.11084431877123"/>
    <n v="379821"/>
    <n v="15164"/>
    <n v="287566598"/>
    <n v="212946"/>
    <n v="56.06"/>
    <n v="10.45"/>
    <n v="6.2"/>
    <x v="0"/>
    <x v="0"/>
  </r>
  <r>
    <x v="31"/>
    <x v="153"/>
    <x v="2"/>
    <n v="756.2"/>
    <n v="759.6"/>
    <n v="745.65"/>
    <n v="751.65"/>
    <n v="751.88182191425426"/>
    <n v="794022"/>
    <n v="21312"/>
    <n v="597010708"/>
    <n v="249052"/>
    <n v="31.37"/>
    <n v="13.95"/>
    <n v="-4.55"/>
    <x v="1"/>
    <x v="0"/>
  </r>
  <r>
    <x v="31"/>
    <x v="154"/>
    <x v="2"/>
    <n v="740"/>
    <n v="755.3"/>
    <n v="736"/>
    <n v="749.2"/>
    <n v="748.35416271510985"/>
    <n v="775011"/>
    <n v="16726"/>
    <n v="579982708"/>
    <n v="323827"/>
    <n v="41.78"/>
    <n v="19.3"/>
    <n v="9.1999999999999993"/>
    <x v="0"/>
    <x v="0"/>
  </r>
  <r>
    <x v="31"/>
    <x v="155"/>
    <x v="3"/>
    <n v="747.2"/>
    <n v="753.75"/>
    <n v="738.85"/>
    <n v="744.35"/>
    <n v="746.54373811493929"/>
    <n v="458033"/>
    <n v="12267"/>
    <n v="341941668"/>
    <n v="202283"/>
    <n v="44.16"/>
    <n v="14.9"/>
    <n v="-2.85"/>
    <x v="1"/>
    <x v="0"/>
  </r>
  <r>
    <x v="31"/>
    <x v="156"/>
    <x v="3"/>
    <n v="751.95"/>
    <n v="755.8"/>
    <n v="743.3"/>
    <n v="745.95"/>
    <n v="748.80516735422952"/>
    <n v="235130"/>
    <n v="7304"/>
    <n v="176066559"/>
    <n v="65737"/>
    <n v="27.96"/>
    <n v="12.5"/>
    <n v="-6"/>
    <x v="1"/>
    <x v="0"/>
  </r>
  <r>
    <x v="31"/>
    <x v="157"/>
    <x v="3"/>
    <n v="762.85"/>
    <n v="762.85"/>
    <n v="738.3"/>
    <n v="753.25"/>
    <n v="749.54539110255359"/>
    <n v="237866"/>
    <n v="7041"/>
    <n v="178291364"/>
    <n v="72003"/>
    <n v="30.27"/>
    <n v="24.55"/>
    <n v="-9.6"/>
    <x v="1"/>
    <x v="0"/>
  </r>
  <r>
    <x v="31"/>
    <x v="158"/>
    <x v="3"/>
    <n v="784.95"/>
    <n v="785.3"/>
    <n v="756.25"/>
    <n v="759"/>
    <n v="766.63902789429528"/>
    <n v="953600"/>
    <n v="26618"/>
    <n v="731066977"/>
    <n v="273826"/>
    <n v="28.71"/>
    <n v="29.05"/>
    <n v="-25.95"/>
    <x v="1"/>
    <x v="0"/>
  </r>
  <r>
    <x v="31"/>
    <x v="159"/>
    <x v="3"/>
    <n v="765.05"/>
    <n v="784.95"/>
    <n v="765.05"/>
    <n v="779.05"/>
    <n v="777.56679657248947"/>
    <n v="559123"/>
    <n v="20799"/>
    <n v="434755480"/>
    <n v="273319"/>
    <n v="48.88"/>
    <n v="19.899999999999999"/>
    <n v="14"/>
    <x v="0"/>
    <x v="0"/>
  </r>
  <r>
    <x v="31"/>
    <x v="160"/>
    <x v="4"/>
    <n v="766.9"/>
    <n v="767.85"/>
    <n v="759.45"/>
    <n v="764.1"/>
    <n v="763.27092278341195"/>
    <n v="497950"/>
    <n v="11638"/>
    <n v="380070756"/>
    <n v="244235"/>
    <n v="49.05"/>
    <n v="8.4"/>
    <n v="-2.8"/>
    <x v="1"/>
    <x v="0"/>
  </r>
  <r>
    <x v="31"/>
    <x v="161"/>
    <x v="4"/>
    <n v="761.65"/>
    <n v="776.55"/>
    <n v="760.05"/>
    <n v="766.4"/>
    <n v="769.10490248377664"/>
    <n v="511761"/>
    <n v="13145"/>
    <n v="393597894"/>
    <n v="193121"/>
    <n v="37.74"/>
    <n v="16.5"/>
    <n v="4.75"/>
    <x v="0"/>
    <x v="0"/>
  </r>
  <r>
    <x v="31"/>
    <x v="162"/>
    <x v="4"/>
    <n v="753.7"/>
    <n v="758.85"/>
    <n v="750.35"/>
    <n v="754"/>
    <n v="754.77378325989139"/>
    <n v="171791"/>
    <n v="5550"/>
    <n v="129663343"/>
    <n v="59536"/>
    <n v="34.659999999999997"/>
    <n v="8.5"/>
    <n v="0.3"/>
    <x v="0"/>
    <x v="0"/>
  </r>
  <r>
    <x v="31"/>
    <x v="163"/>
    <x v="4"/>
    <n v="730.6"/>
    <n v="756.9"/>
    <n v="730.6"/>
    <n v="748.1"/>
    <n v="747.8767713401279"/>
    <n v="687121"/>
    <n v="18837"/>
    <n v="513881835"/>
    <n v="167123"/>
    <n v="24.32"/>
    <n v="26.3"/>
    <n v="17.5"/>
    <x v="0"/>
    <x v="0"/>
  </r>
  <r>
    <x v="31"/>
    <x v="164"/>
    <x v="4"/>
    <n v="742.95"/>
    <n v="743.85"/>
    <n v="722.5"/>
    <n v="729.6"/>
    <n v="734.57123636666392"/>
    <n v="300275"/>
    <n v="10747"/>
    <n v="220573378"/>
    <n v="94071"/>
    <n v="31.33"/>
    <n v="21.35"/>
    <n v="-13.35"/>
    <x v="1"/>
    <x v="0"/>
  </r>
  <r>
    <x v="31"/>
    <x v="165"/>
    <x v="0"/>
    <n v="760.35"/>
    <n v="760.8"/>
    <n v="742"/>
    <n v="743.15"/>
    <n v="748.93332922600291"/>
    <n v="454472"/>
    <n v="12990"/>
    <n v="340369228"/>
    <n v="216854"/>
    <n v="47.72"/>
    <n v="18.8"/>
    <n v="-17.2"/>
    <x v="1"/>
    <x v="0"/>
  </r>
  <r>
    <x v="31"/>
    <x v="166"/>
    <x v="0"/>
    <n v="771.95"/>
    <n v="771.95"/>
    <n v="726.9"/>
    <n v="760.35"/>
    <n v="761.47146128519057"/>
    <n v="803943"/>
    <n v="19933"/>
    <n v="612179651"/>
    <n v="312750"/>
    <n v="38.9"/>
    <n v="45.05"/>
    <n v="-11.6"/>
    <x v="1"/>
    <x v="0"/>
  </r>
  <r>
    <x v="31"/>
    <x v="167"/>
    <x v="0"/>
    <n v="781"/>
    <n v="782.5"/>
    <n v="760.1"/>
    <n v="771.2"/>
    <n v="767.42954847532508"/>
    <n v="1224097"/>
    <n v="24887"/>
    <n v="939408208"/>
    <n v="805023"/>
    <n v="65.760000000000005"/>
    <n v="22.4"/>
    <n v="-9.8000000000000007"/>
    <x v="1"/>
    <x v="0"/>
  </r>
  <r>
    <x v="31"/>
    <x v="168"/>
    <x v="0"/>
    <n v="778.05"/>
    <n v="783.75"/>
    <n v="775.1"/>
    <n v="779"/>
    <n v="778.29925454309932"/>
    <n v="563547"/>
    <n v="16967"/>
    <n v="438608210"/>
    <n v="273945"/>
    <n v="48.61"/>
    <n v="8.65"/>
    <n v="0.95"/>
    <x v="0"/>
    <x v="0"/>
  </r>
  <r>
    <x v="31"/>
    <x v="169"/>
    <x v="0"/>
    <n v="798"/>
    <n v="798"/>
    <n v="773.3"/>
    <n v="776.75"/>
    <n v="781.63456330941244"/>
    <n v="624836"/>
    <n v="26119"/>
    <n v="488393414"/>
    <n v="276105"/>
    <n v="44.19"/>
    <n v="24.7"/>
    <n v="-21.25"/>
    <x v="1"/>
    <x v="0"/>
  </r>
  <r>
    <x v="31"/>
    <x v="170"/>
    <x v="1"/>
    <n v="801.9"/>
    <n v="809.7"/>
    <n v="792.25"/>
    <n v="793.5"/>
    <n v="798.49179516015045"/>
    <n v="387698"/>
    <n v="10853"/>
    <n v="309573672"/>
    <n v="116051"/>
    <n v="29.93"/>
    <n v="17.45"/>
    <n v="-8.4"/>
    <x v="1"/>
    <x v="0"/>
  </r>
  <r>
    <x v="31"/>
    <x v="171"/>
    <x v="1"/>
    <n v="795"/>
    <n v="802.4"/>
    <n v="786.3"/>
    <n v="801.05"/>
    <n v="792.15956318094879"/>
    <n v="711599"/>
    <n v="19910"/>
    <n v="563699953"/>
    <n v="424683"/>
    <n v="59.68"/>
    <n v="16.100000000000001"/>
    <n v="6.05"/>
    <x v="0"/>
    <x v="0"/>
  </r>
  <r>
    <x v="31"/>
    <x v="172"/>
    <x v="1"/>
    <n v="796.85"/>
    <n v="798.5"/>
    <n v="789.6"/>
    <n v="793.35"/>
    <n v="793.25989029045229"/>
    <n v="356031"/>
    <n v="9367"/>
    <n v="282425112"/>
    <n v="188190"/>
    <n v="52.86"/>
    <n v="8.9"/>
    <n v="-3.5"/>
    <x v="1"/>
    <x v="0"/>
  </r>
  <r>
    <x v="31"/>
    <x v="173"/>
    <x v="2"/>
    <n v="788.75"/>
    <n v="798.95"/>
    <n v="787"/>
    <n v="795.05"/>
    <n v="794.05631126154719"/>
    <n v="283620"/>
    <n v="9823"/>
    <n v="225210251"/>
    <n v="77291"/>
    <n v="27.25"/>
    <n v="11.95"/>
    <n v="6.3"/>
    <x v="0"/>
    <x v="0"/>
  </r>
  <r>
    <x v="31"/>
    <x v="174"/>
    <x v="2"/>
    <n v="802.7"/>
    <n v="808"/>
    <n v="785.2"/>
    <n v="788.3"/>
    <n v="797.25574172825327"/>
    <n v="686161"/>
    <n v="15828"/>
    <n v="547045797"/>
    <n v="326907"/>
    <n v="47.64"/>
    <n v="22.8"/>
    <n v="-14.4"/>
    <x v="1"/>
    <x v="0"/>
  </r>
  <r>
    <x v="31"/>
    <x v="175"/>
    <x v="3"/>
    <n v="817.25"/>
    <n v="818.75"/>
    <n v="797.25"/>
    <n v="799.55"/>
    <n v="808.35420477344201"/>
    <n v="1061163"/>
    <n v="18999"/>
    <n v="857795573"/>
    <n v="719987"/>
    <n v="67.849999999999994"/>
    <n v="21.5"/>
    <n v="-17.7"/>
    <x v="1"/>
    <x v="0"/>
  </r>
  <r>
    <x v="31"/>
    <x v="176"/>
    <x v="3"/>
    <n v="813"/>
    <n v="822.95"/>
    <n v="808"/>
    <n v="811.65"/>
    <n v="814.37927354812234"/>
    <n v="194920"/>
    <n v="6197"/>
    <n v="158738808"/>
    <n v="60239"/>
    <n v="30.9"/>
    <n v="14.95"/>
    <n v="-1.35"/>
    <x v="1"/>
    <x v="0"/>
  </r>
  <r>
    <x v="31"/>
    <x v="177"/>
    <x v="3"/>
    <n v="825"/>
    <n v="825.55"/>
    <n v="809.2"/>
    <n v="811.85"/>
    <n v="813.33486724269369"/>
    <n v="431577"/>
    <n v="9545"/>
    <n v="351016622"/>
    <n v="281914"/>
    <n v="65.319999999999993"/>
    <n v="16.350000000000001"/>
    <n v="-13.15"/>
    <x v="1"/>
    <x v="0"/>
  </r>
  <r>
    <x v="31"/>
    <x v="178"/>
    <x v="3"/>
    <n v="818.35"/>
    <n v="823.9"/>
    <n v="812.4"/>
    <n v="820.95"/>
    <n v="819.31097571800365"/>
    <n v="281649"/>
    <n v="8990"/>
    <n v="230758117"/>
    <n v="82355"/>
    <n v="29.24"/>
    <n v="11.5"/>
    <n v="2.6"/>
    <x v="0"/>
    <x v="0"/>
  </r>
  <r>
    <x v="31"/>
    <x v="179"/>
    <x v="4"/>
    <n v="833.8"/>
    <n v="836.4"/>
    <n v="810"/>
    <n v="812.5"/>
    <n v="820.41388728601657"/>
    <n v="467910"/>
    <n v="17789"/>
    <n v="383879862"/>
    <n v="137791"/>
    <n v="29.45"/>
    <n v="26.4"/>
    <n v="-21.3"/>
    <x v="1"/>
    <x v="0"/>
  </r>
  <r>
    <x v="31"/>
    <x v="180"/>
    <x v="4"/>
    <n v="822.05"/>
    <n v="837.9"/>
    <n v="820.1"/>
    <n v="832.8"/>
    <n v="828.02019849012891"/>
    <n v="309033"/>
    <n v="11443"/>
    <n v="255885566"/>
    <n v="81996"/>
    <n v="26.53"/>
    <n v="17.8"/>
    <n v="10.75"/>
    <x v="0"/>
    <x v="0"/>
  </r>
  <r>
    <x v="31"/>
    <x v="181"/>
    <x v="4"/>
    <n v="850.2"/>
    <n v="850.8"/>
    <n v="836.7"/>
    <n v="839.05"/>
    <n v="841.66225895316802"/>
    <n v="172425"/>
    <n v="5296"/>
    <n v="145123615"/>
    <n v="42979"/>
    <n v="24.93"/>
    <n v="14.1"/>
    <n v="-11.15"/>
    <x v="1"/>
    <x v="0"/>
  </r>
  <r>
    <x v="31"/>
    <x v="182"/>
    <x v="4"/>
    <n v="859.75"/>
    <n v="862.95"/>
    <n v="847.15"/>
    <n v="850.2"/>
    <n v="854.25266893988521"/>
    <n v="143409"/>
    <n v="5531"/>
    <n v="122507521"/>
    <n v="43771"/>
    <n v="30.52"/>
    <n v="15.8"/>
    <n v="-9.5500000000000007"/>
    <x v="1"/>
    <x v="0"/>
  </r>
  <r>
    <x v="31"/>
    <x v="183"/>
    <x v="4"/>
    <n v="859"/>
    <n v="866.2"/>
    <n v="857.8"/>
    <n v="860.7"/>
    <n v="861.22078744395333"/>
    <n v="252691"/>
    <n v="12682"/>
    <n v="217622742"/>
    <n v="102829"/>
    <n v="40.69"/>
    <n v="8.4"/>
    <n v="1.7"/>
    <x v="0"/>
    <x v="0"/>
  </r>
  <r>
    <x v="31"/>
    <x v="184"/>
    <x v="0"/>
    <n v="853.7"/>
    <n v="863"/>
    <n v="835"/>
    <n v="861.7"/>
    <n v="852.34156776273596"/>
    <n v="455324"/>
    <n v="13867"/>
    <n v="388091572"/>
    <n v="138736"/>
    <n v="30.47"/>
    <n v="28"/>
    <n v="8"/>
    <x v="0"/>
    <x v="0"/>
  </r>
  <r>
    <x v="31"/>
    <x v="185"/>
    <x v="0"/>
    <n v="862.5"/>
    <n v="864.2"/>
    <n v="851.25"/>
    <n v="853.75"/>
    <n v="855.1793744518493"/>
    <n v="179011"/>
    <n v="4293"/>
    <n v="153086515"/>
    <n v="44801"/>
    <n v="25.03"/>
    <n v="12.95"/>
    <n v="-8.75"/>
    <x v="1"/>
    <x v="0"/>
  </r>
  <r>
    <x v="31"/>
    <x v="186"/>
    <x v="0"/>
    <n v="865.75"/>
    <n v="869.75"/>
    <n v="860.8"/>
    <n v="861.55"/>
    <n v="865.19642820600518"/>
    <n v="342069"/>
    <n v="10381"/>
    <n v="295956877"/>
    <n v="146452"/>
    <n v="42.81"/>
    <n v="8.9499999999999993"/>
    <n v="-4.2"/>
    <x v="1"/>
    <x v="0"/>
  </r>
  <r>
    <x v="31"/>
    <x v="187"/>
    <x v="0"/>
    <n v="862"/>
    <n v="868.85"/>
    <n v="858.5"/>
    <n v="867.6"/>
    <n v="863.33487761484537"/>
    <n v="197287"/>
    <n v="5367"/>
    <n v="170324748"/>
    <n v="62860"/>
    <n v="31.86"/>
    <n v="10.35"/>
    <n v="5.6"/>
    <x v="0"/>
    <x v="0"/>
  </r>
  <r>
    <x v="31"/>
    <x v="188"/>
    <x v="0"/>
    <n v="862.95"/>
    <n v="866.8"/>
    <n v="856.75"/>
    <n v="857.85"/>
    <n v="862.70556872771397"/>
    <n v="646144"/>
    <n v="14598"/>
    <n v="557432027"/>
    <n v="386195"/>
    <n v="59.77"/>
    <n v="10.050000000000001"/>
    <n v="-5.0999999999999996"/>
    <x v="1"/>
    <x v="0"/>
  </r>
  <r>
    <x v="31"/>
    <x v="189"/>
    <x v="1"/>
    <n v="866.95"/>
    <n v="875.5"/>
    <n v="856.85"/>
    <n v="864"/>
    <n v="866.31726792172867"/>
    <n v="431320"/>
    <n v="10450"/>
    <n v="373659964"/>
    <n v="56361"/>
    <n v="13.07"/>
    <n v="18.649999999999999"/>
    <n v="-2.95"/>
    <x v="1"/>
    <x v="0"/>
  </r>
  <r>
    <x v="31"/>
    <x v="190"/>
    <x v="1"/>
    <n v="861.65"/>
    <n v="871"/>
    <n v="855.65"/>
    <n v="864.85"/>
    <n v="863.99431632534754"/>
    <n v="379508"/>
    <n v="8129"/>
    <n v="327892755"/>
    <n v="103772"/>
    <n v="27.34"/>
    <n v="15.35"/>
    <n v="3.2"/>
    <x v="0"/>
    <x v="0"/>
  </r>
  <r>
    <x v="31"/>
    <x v="191"/>
    <x v="1"/>
    <n v="854.4"/>
    <n v="863.8"/>
    <n v="850.25"/>
    <n v="859.45"/>
    <n v="857.35713444819203"/>
    <n v="679548"/>
    <n v="22294"/>
    <n v="582615326"/>
    <n v="425005"/>
    <n v="62.54"/>
    <n v="13.55"/>
    <n v="5.05"/>
    <x v="0"/>
    <x v="0"/>
  </r>
  <r>
    <x v="31"/>
    <x v="192"/>
    <x v="1"/>
    <n v="836.45"/>
    <n v="856.6"/>
    <n v="836.45"/>
    <n v="853.95"/>
    <n v="851.87319324669011"/>
    <n v="370485"/>
    <n v="8402"/>
    <n v="315606240"/>
    <n v="120570"/>
    <n v="32.54"/>
    <n v="20.149999999999999"/>
    <n v="17.5"/>
    <x v="0"/>
    <x v="0"/>
  </r>
  <r>
    <x v="31"/>
    <x v="193"/>
    <x v="1"/>
    <n v="836.2"/>
    <n v="842"/>
    <n v="832.8"/>
    <n v="836.2"/>
    <n v="835.42256308287745"/>
    <n v="526054"/>
    <n v="12432"/>
    <n v="439477381"/>
    <n v="313888"/>
    <n v="59.67"/>
    <n v="9.1999999999999993"/>
    <n v="0"/>
    <x v="1"/>
    <x v="0"/>
  </r>
  <r>
    <x v="31"/>
    <x v="194"/>
    <x v="2"/>
    <n v="842"/>
    <n v="843.85"/>
    <n v="831.5"/>
    <n v="839"/>
    <n v="837.95541256673732"/>
    <n v="757635"/>
    <n v="17097"/>
    <n v="634864349"/>
    <n v="432517"/>
    <n v="57.09"/>
    <n v="12.35"/>
    <n v="-3"/>
    <x v="1"/>
    <x v="0"/>
  </r>
  <r>
    <x v="31"/>
    <x v="195"/>
    <x v="2"/>
    <n v="834.95"/>
    <n v="845.7"/>
    <n v="830.35"/>
    <n v="838.75"/>
    <n v="838.15147624527776"/>
    <n v="811586"/>
    <n v="18542"/>
    <n v="680232004"/>
    <n v="459202"/>
    <n v="56.58"/>
    <n v="15.35"/>
    <n v="3.8"/>
    <x v="0"/>
    <x v="0"/>
  </r>
  <r>
    <x v="31"/>
    <x v="196"/>
    <x v="2"/>
    <n v="839.3"/>
    <n v="842.15"/>
    <n v="832"/>
    <n v="834.2"/>
    <n v="836.50423197211694"/>
    <n v="502957"/>
    <n v="9674"/>
    <n v="420725659"/>
    <n v="319334"/>
    <n v="63.49"/>
    <n v="10.15"/>
    <n v="-5.0999999999999996"/>
    <x v="1"/>
    <x v="0"/>
  </r>
  <r>
    <x v="31"/>
    <x v="197"/>
    <x v="2"/>
    <n v="844.75"/>
    <n v="846.7"/>
    <n v="835.2"/>
    <n v="839.35"/>
    <n v="840.05229946929319"/>
    <n v="448647"/>
    <n v="12469"/>
    <n v="376886944"/>
    <n v="235981"/>
    <n v="52.6"/>
    <n v="11.5"/>
    <n v="-5.4"/>
    <x v="1"/>
    <x v="0"/>
  </r>
  <r>
    <x v="31"/>
    <x v="198"/>
    <x v="2"/>
    <n v="826.25"/>
    <n v="849.3"/>
    <n v="825.95"/>
    <n v="844.75"/>
    <n v="843.97530744776043"/>
    <n v="1612713"/>
    <n v="42556"/>
    <n v="1361089950"/>
    <n v="861881"/>
    <n v="53.44"/>
    <n v="23.35"/>
    <n v="18.5"/>
    <x v="0"/>
    <x v="0"/>
  </r>
  <r>
    <x v="31"/>
    <x v="199"/>
    <x v="3"/>
    <n v="785.65"/>
    <n v="819.75"/>
    <n v="784.3"/>
    <n v="816.05"/>
    <n v="808.3514060608984"/>
    <n v="1534393"/>
    <n v="39353"/>
    <n v="1240328739"/>
    <n v="606152"/>
    <n v="39.5"/>
    <n v="35.450000000000003"/>
    <n v="30.4"/>
    <x v="0"/>
    <x v="0"/>
  </r>
  <r>
    <x v="31"/>
    <x v="200"/>
    <x v="3"/>
    <n v="800"/>
    <n v="800"/>
    <n v="761.65"/>
    <n v="780.85"/>
    <n v="775.28598931199542"/>
    <n v="804079"/>
    <n v="23532"/>
    <n v="623391183"/>
    <n v="232823"/>
    <n v="28.96"/>
    <n v="38.35"/>
    <n v="-19.149999999999999"/>
    <x v="1"/>
    <x v="0"/>
  </r>
  <r>
    <x v="31"/>
    <x v="201"/>
    <x v="3"/>
    <n v="817.55"/>
    <n v="820.1"/>
    <n v="800.1"/>
    <n v="802"/>
    <n v="810.53876918333788"/>
    <n v="467072"/>
    <n v="14838"/>
    <n v="378579964"/>
    <n v="206310"/>
    <n v="44.17"/>
    <n v="20"/>
    <n v="-15.55"/>
    <x v="1"/>
    <x v="0"/>
  </r>
  <r>
    <x v="31"/>
    <x v="202"/>
    <x v="3"/>
    <n v="810.05"/>
    <n v="816.65"/>
    <n v="799.2"/>
    <n v="813.7"/>
    <n v="809.05201997947165"/>
    <n v="378989"/>
    <n v="16716"/>
    <n v="306621816"/>
    <n v="71164"/>
    <n v="18.78"/>
    <n v="17.45"/>
    <n v="3.65"/>
    <x v="0"/>
    <x v="0"/>
  </r>
  <r>
    <x v="31"/>
    <x v="203"/>
    <x v="4"/>
    <n v="809.95"/>
    <n v="817.85"/>
    <n v="801.1"/>
    <n v="804.05"/>
    <n v="807.57577258856202"/>
    <n v="720597"/>
    <n v="25657"/>
    <n v="581936679"/>
    <n v="275108"/>
    <n v="38.18"/>
    <n v="16.75"/>
    <n v="-5.9"/>
    <x v="1"/>
    <x v="0"/>
  </r>
  <r>
    <x v="31"/>
    <x v="204"/>
    <x v="4"/>
    <n v="822.5"/>
    <n v="831.65"/>
    <n v="804.45"/>
    <n v="808.35"/>
    <n v="817.83788023462012"/>
    <n v="454522"/>
    <n v="13049"/>
    <n v="371725309"/>
    <n v="91417"/>
    <n v="20.11"/>
    <n v="27.2"/>
    <n v="-14.15"/>
    <x v="1"/>
    <x v="0"/>
  </r>
  <r>
    <x v="31"/>
    <x v="205"/>
    <x v="4"/>
    <n v="851"/>
    <n v="853"/>
    <n v="824.1"/>
    <n v="826.4"/>
    <n v="836.05960816382446"/>
    <n v="467134"/>
    <n v="19845"/>
    <n v="390551869"/>
    <n v="179856"/>
    <n v="38.5"/>
    <n v="28.9"/>
    <n v="-24.6"/>
    <x v="1"/>
    <x v="0"/>
  </r>
  <r>
    <x v="31"/>
    <x v="206"/>
    <x v="4"/>
    <n v="847"/>
    <n v="853.65"/>
    <n v="841.45"/>
    <n v="847.8"/>
    <n v="848.44839501643787"/>
    <n v="1417460"/>
    <n v="36908"/>
    <n v="1202641662"/>
    <n v="379130"/>
    <n v="26.75"/>
    <n v="12.2"/>
    <n v="0.8"/>
    <x v="0"/>
    <x v="0"/>
  </r>
  <r>
    <x v="31"/>
    <x v="207"/>
    <x v="0"/>
    <n v="860"/>
    <n v="863.65"/>
    <n v="834.3"/>
    <n v="843.25"/>
    <n v="848.08876406931097"/>
    <n v="1106664"/>
    <n v="24446"/>
    <n v="938549304"/>
    <n v="180833"/>
    <n v="16.34"/>
    <n v="29.35"/>
    <n v="-16.75"/>
    <x v="1"/>
    <x v="0"/>
  </r>
  <r>
    <x v="31"/>
    <x v="208"/>
    <x v="0"/>
    <n v="860.05"/>
    <n v="862.45"/>
    <n v="846.7"/>
    <n v="859.25"/>
    <n v="855.3354364507569"/>
    <n v="494821"/>
    <n v="10464"/>
    <n v="423237936"/>
    <n v="133802"/>
    <n v="27.04"/>
    <n v="15.75"/>
    <n v="-0.8"/>
    <x v="1"/>
    <x v="0"/>
  </r>
  <r>
    <x v="31"/>
    <x v="209"/>
    <x v="0"/>
    <n v="850"/>
    <n v="861"/>
    <n v="846.2"/>
    <n v="854.75"/>
    <n v="855.53732349033123"/>
    <n v="896339"/>
    <n v="27132"/>
    <n v="766851469"/>
    <n v="446360"/>
    <n v="49.8"/>
    <n v="14.8"/>
    <n v="4.75"/>
    <x v="0"/>
    <x v="0"/>
  </r>
  <r>
    <x v="31"/>
    <x v="210"/>
    <x v="0"/>
    <n v="829"/>
    <n v="851.2"/>
    <n v="826.1"/>
    <n v="849.2"/>
    <n v="841.57493992360241"/>
    <n v="1335383"/>
    <n v="41574"/>
    <n v="1123824868"/>
    <n v="677981"/>
    <n v="50.77"/>
    <n v="25.1"/>
    <n v="20.2"/>
    <x v="0"/>
    <x v="0"/>
  </r>
  <r>
    <x v="31"/>
    <x v="211"/>
    <x v="0"/>
    <n v="822.65"/>
    <n v="837.5"/>
    <n v="807.05"/>
    <n v="829.85"/>
    <n v="820.65628765478641"/>
    <n v="458939"/>
    <n v="10858"/>
    <n v="376631176"/>
    <n v="123834"/>
    <n v="26.98"/>
    <n v="30.45"/>
    <n v="7.2"/>
    <x v="0"/>
    <x v="0"/>
  </r>
  <r>
    <x v="31"/>
    <x v="212"/>
    <x v="1"/>
    <n v="822.9"/>
    <n v="825.5"/>
    <n v="818.75"/>
    <n v="821.05"/>
    <n v="822.47314506510293"/>
    <n v="160976"/>
    <n v="9808"/>
    <n v="132398437"/>
    <n v="92568"/>
    <n v="57.5"/>
    <n v="6.75"/>
    <n v="-1.85"/>
    <x v="1"/>
    <x v="0"/>
  </r>
  <r>
    <x v="31"/>
    <x v="213"/>
    <x v="2"/>
    <n v="821.95"/>
    <n v="828"/>
    <n v="813.45"/>
    <n v="820.5"/>
    <n v="819.88690199954601"/>
    <n v="497763"/>
    <n v="12825"/>
    <n v="408109364"/>
    <n v="133196"/>
    <n v="26.76"/>
    <n v="14.55"/>
    <n v="-1.45"/>
    <x v="1"/>
    <x v="0"/>
  </r>
  <r>
    <x v="31"/>
    <x v="214"/>
    <x v="2"/>
    <n v="830"/>
    <n v="832.9"/>
    <n v="821.05"/>
    <n v="822.4"/>
    <n v="827.21929163292975"/>
    <n v="322347"/>
    <n v="9862"/>
    <n v="266651657"/>
    <n v="91705"/>
    <n v="28.45"/>
    <n v="11.85"/>
    <n v="-7.6"/>
    <x v="1"/>
    <x v="0"/>
  </r>
  <r>
    <x v="31"/>
    <x v="215"/>
    <x v="2"/>
    <n v="796.5"/>
    <n v="834.5"/>
    <n v="790.5"/>
    <n v="832.65"/>
    <n v="817.44880988465025"/>
    <n v="1593501"/>
    <n v="47618"/>
    <n v="1302605496"/>
    <n v="773863"/>
    <n v="48.56"/>
    <n v="44"/>
    <n v="36.15"/>
    <x v="0"/>
    <x v="0"/>
  </r>
  <r>
    <x v="31"/>
    <x v="216"/>
    <x v="2"/>
    <n v="783.2"/>
    <n v="803.95"/>
    <n v="783.2"/>
    <n v="792.05"/>
    <n v="794.37885735090833"/>
    <n v="675658"/>
    <n v="19494"/>
    <n v="536728430"/>
    <n v="141122"/>
    <n v="20.89"/>
    <n v="20.75"/>
    <n v="8.85"/>
    <x v="0"/>
    <x v="0"/>
  </r>
  <r>
    <x v="31"/>
    <x v="217"/>
    <x v="3"/>
    <n v="798.45"/>
    <n v="800"/>
    <n v="772.05"/>
    <n v="780.6"/>
    <n v="782.39087807202247"/>
    <n v="650630"/>
    <n v="24332"/>
    <n v="509046977"/>
    <n v="172449"/>
    <n v="26.5"/>
    <n v="27.95"/>
    <n v="-17.850000000000001"/>
    <x v="1"/>
    <x v="0"/>
  </r>
  <r>
    <x v="31"/>
    <x v="218"/>
    <x v="3"/>
    <n v="786.05"/>
    <n v="796.8"/>
    <n v="784.5"/>
    <n v="794.7"/>
    <n v="792.02700969174487"/>
    <n v="183971"/>
    <n v="5639"/>
    <n v="145710001"/>
    <n v="50141"/>
    <n v="27.25"/>
    <n v="12.3"/>
    <n v="8.65"/>
    <x v="0"/>
    <x v="0"/>
  </r>
  <r>
    <x v="31"/>
    <x v="219"/>
    <x v="3"/>
    <n v="790"/>
    <n v="792.5"/>
    <n v="779.6"/>
    <n v="785.95"/>
    <n v="786.08050430044341"/>
    <n v="467975"/>
    <n v="15901"/>
    <n v="367866024"/>
    <n v="147480"/>
    <n v="31.51"/>
    <n v="12.9"/>
    <n v="-4.05"/>
    <x v="1"/>
    <x v="0"/>
  </r>
  <r>
    <x v="31"/>
    <x v="220"/>
    <x v="3"/>
    <n v="814.15"/>
    <n v="816.35"/>
    <n v="787.6"/>
    <n v="790.45"/>
    <n v="799.2175327144837"/>
    <n v="604778"/>
    <n v="23386"/>
    <n v="483349181"/>
    <n v="220064"/>
    <n v="36.39"/>
    <n v="28.75"/>
    <n v="-23.7"/>
    <x v="1"/>
    <x v="0"/>
  </r>
  <r>
    <x v="31"/>
    <x v="221"/>
    <x v="3"/>
    <n v="822.05"/>
    <n v="826.35"/>
    <n v="809.1"/>
    <n v="814.15"/>
    <n v="815.17971048726258"/>
    <n v="584223"/>
    <n v="13205"/>
    <n v="476246736"/>
    <n v="90117"/>
    <n v="15.43"/>
    <n v="17.25"/>
    <n v="-7.9"/>
    <x v="1"/>
    <x v="0"/>
  </r>
  <r>
    <x v="31"/>
    <x v="222"/>
    <x v="4"/>
    <n v="811"/>
    <n v="822.4"/>
    <n v="803.1"/>
    <n v="819.95"/>
    <n v="815.9665088942179"/>
    <n v="429099"/>
    <n v="17515"/>
    <n v="350130413"/>
    <n v="147294"/>
    <n v="34.33"/>
    <n v="19.3"/>
    <n v="8.9499999999999993"/>
    <x v="0"/>
    <x v="0"/>
  </r>
  <r>
    <x v="31"/>
    <x v="223"/>
    <x v="4"/>
    <n v="806.05"/>
    <n v="819.25"/>
    <n v="806.05"/>
    <n v="810.9"/>
    <n v="813.49503105131714"/>
    <n v="948591"/>
    <n v="27090"/>
    <n v="771674065"/>
    <n v="489155"/>
    <n v="51.57"/>
    <n v="13.2"/>
    <n v="4.8499999999999996"/>
    <x v="0"/>
    <x v="0"/>
  </r>
  <r>
    <x v="31"/>
    <x v="224"/>
    <x v="4"/>
    <n v="801.05"/>
    <n v="808.9"/>
    <n v="801.05"/>
    <n v="805.85"/>
    <n v="805.67527351375645"/>
    <n v="142406"/>
    <n v="10980"/>
    <n v="114732993"/>
    <n v="43764"/>
    <n v="30.73"/>
    <n v="7.85"/>
    <n v="4.8"/>
    <x v="0"/>
    <x v="0"/>
  </r>
  <r>
    <x v="31"/>
    <x v="225"/>
    <x v="4"/>
    <n v="805"/>
    <n v="807.6"/>
    <n v="801.5"/>
    <n v="804.6"/>
    <n v="804.55906398518869"/>
    <n v="314354"/>
    <n v="10736"/>
    <n v="252916360"/>
    <n v="158773"/>
    <n v="50.51"/>
    <n v="6.1"/>
    <n v="-0.4"/>
    <x v="1"/>
    <x v="0"/>
  </r>
  <r>
    <x v="31"/>
    <x v="226"/>
    <x v="4"/>
    <n v="800.15"/>
    <n v="809"/>
    <n v="800.15"/>
    <n v="805.25"/>
    <n v="804.9852003082276"/>
    <n v="755286"/>
    <n v="19603"/>
    <n v="607994052"/>
    <n v="263286"/>
    <n v="34.86"/>
    <n v="8.85"/>
    <n v="5.0999999999999996"/>
    <x v="0"/>
    <x v="0"/>
  </r>
  <r>
    <x v="31"/>
    <x v="227"/>
    <x v="0"/>
    <n v="797"/>
    <n v="802.5"/>
    <n v="793"/>
    <n v="800"/>
    <n v="798.62176770790973"/>
    <n v="381115"/>
    <n v="12060"/>
    <n v="304366735"/>
    <n v="57759"/>
    <n v="15.16"/>
    <n v="9.5"/>
    <n v="3"/>
    <x v="0"/>
    <x v="0"/>
  </r>
  <r>
    <x v="31"/>
    <x v="228"/>
    <x v="0"/>
    <n v="799.9"/>
    <n v="804.35"/>
    <n v="795.05"/>
    <n v="796.95"/>
    <n v="799.43219325957818"/>
    <n v="163966"/>
    <n v="5258"/>
    <n v="131079699"/>
    <n v="48641"/>
    <n v="29.67"/>
    <n v="9.3000000000000007"/>
    <n v="-2.95"/>
    <x v="1"/>
    <x v="0"/>
  </r>
  <r>
    <x v="31"/>
    <x v="229"/>
    <x v="0"/>
    <n v="787.95"/>
    <n v="805"/>
    <n v="782.55"/>
    <n v="797"/>
    <n v="796.78975825357054"/>
    <n v="807499"/>
    <n v="17204"/>
    <n v="643406933"/>
    <n v="228898"/>
    <n v="28.35"/>
    <n v="22.45"/>
    <n v="9.0500000000000007"/>
    <x v="0"/>
    <x v="0"/>
  </r>
  <r>
    <x v="31"/>
    <x v="230"/>
    <x v="0"/>
    <n v="771.1"/>
    <n v="784.5"/>
    <n v="771.1"/>
    <n v="782.05"/>
    <n v="779.43284353815068"/>
    <n v="295906"/>
    <n v="8537"/>
    <n v="230638855"/>
    <n v="130511"/>
    <n v="44.11"/>
    <n v="13.4"/>
    <n v="10.95"/>
    <x v="0"/>
    <x v="0"/>
  </r>
  <r>
    <x v="31"/>
    <x v="231"/>
    <x v="0"/>
    <n v="797.05"/>
    <n v="803.9"/>
    <n v="765.55"/>
    <n v="769.8"/>
    <n v="779.1876336610469"/>
    <n v="1587972"/>
    <n v="26697"/>
    <n v="1237328145"/>
    <n v="269710"/>
    <n v="16.98"/>
    <n v="38.35"/>
    <n v="-27.25"/>
    <x v="1"/>
    <x v="0"/>
  </r>
  <r>
    <x v="31"/>
    <x v="232"/>
    <x v="1"/>
    <n v="790.3"/>
    <n v="809.65"/>
    <n v="785.2"/>
    <n v="796.6"/>
    <n v="799.58440039404502"/>
    <n v="1154183"/>
    <n v="30816"/>
    <n v="922866722"/>
    <n v="395881"/>
    <n v="34.299999999999997"/>
    <n v="24.45"/>
    <n v="6.3"/>
    <x v="0"/>
    <x v="0"/>
  </r>
  <r>
    <x v="31"/>
    <x v="233"/>
    <x v="1"/>
    <n v="787.4"/>
    <n v="803.95"/>
    <n v="784.35"/>
    <n v="794.35"/>
    <n v="795.45726199291767"/>
    <n v="768391"/>
    <n v="30108"/>
    <n v="611222201"/>
    <n v="380838"/>
    <n v="49.56"/>
    <n v="19.600000000000001"/>
    <n v="6.95"/>
    <x v="0"/>
    <x v="0"/>
  </r>
  <r>
    <x v="31"/>
    <x v="234"/>
    <x v="1"/>
    <n v="788.95"/>
    <n v="799.75"/>
    <n v="788.25"/>
    <n v="797"/>
    <n v="795.64762619414353"/>
    <n v="227883"/>
    <n v="7688"/>
    <n v="181314568"/>
    <n v="63342"/>
    <n v="27.8"/>
    <n v="11.5"/>
    <n v="8.0500000000000007"/>
    <x v="0"/>
    <x v="0"/>
  </r>
  <r>
    <x v="31"/>
    <x v="235"/>
    <x v="2"/>
    <n v="801.15"/>
    <n v="802.5"/>
    <n v="786.15"/>
    <n v="787.6"/>
    <n v="791.15744383101094"/>
    <n v="1054719"/>
    <n v="32752"/>
    <n v="834448788"/>
    <n v="440536"/>
    <n v="41.77"/>
    <n v="16.350000000000001"/>
    <n v="-13.55"/>
    <x v="1"/>
    <x v="0"/>
  </r>
  <r>
    <x v="31"/>
    <x v="236"/>
    <x v="3"/>
    <n v="802"/>
    <n v="807.85"/>
    <n v="798.4"/>
    <n v="802.65"/>
    <n v="803.09350189935299"/>
    <n v="669965"/>
    <n v="16602"/>
    <n v="538044538"/>
    <n v="295139"/>
    <n v="44.05"/>
    <n v="9.4499999999999993"/>
    <n v="0.65"/>
    <x v="0"/>
    <x v="0"/>
  </r>
  <r>
    <x v="31"/>
    <x v="237"/>
    <x v="3"/>
    <n v="795.15"/>
    <n v="803"/>
    <n v="791.55"/>
    <n v="801.9"/>
    <n v="796.85052793029615"/>
    <n v="432917"/>
    <n v="15691"/>
    <n v="344970140"/>
    <n v="159961"/>
    <n v="36.950000000000003"/>
    <n v="11.45"/>
    <n v="6.75"/>
    <x v="0"/>
    <x v="0"/>
  </r>
  <r>
    <x v="31"/>
    <x v="238"/>
    <x v="3"/>
    <n v="798.25"/>
    <n v="798.25"/>
    <n v="788.65"/>
    <n v="792.95"/>
    <n v="792.75424515622285"/>
    <n v="524539"/>
    <n v="20595"/>
    <n v="415830519"/>
    <n v="269321"/>
    <n v="51.34"/>
    <n v="9.6"/>
    <n v="-5.3"/>
    <x v="1"/>
    <x v="0"/>
  </r>
  <r>
    <x v="31"/>
    <x v="239"/>
    <x v="3"/>
    <n v="800"/>
    <n v="804.1"/>
    <n v="796.65"/>
    <n v="798.35"/>
    <n v="801.81354846252782"/>
    <n v="427650"/>
    <n v="15794"/>
    <n v="342895564"/>
    <n v="214945"/>
    <n v="50.26"/>
    <n v="7.45"/>
    <n v="-1.65"/>
    <x v="1"/>
    <x v="0"/>
  </r>
  <r>
    <x v="31"/>
    <x v="240"/>
    <x v="3"/>
    <n v="785.05"/>
    <n v="804.9"/>
    <n v="785"/>
    <n v="801.8"/>
    <n v="799.85178121049239"/>
    <n v="1415077"/>
    <n v="32224"/>
    <n v="1131851859"/>
    <n v="714835"/>
    <n v="50.52"/>
    <n v="19.899999999999999"/>
    <n v="16.75"/>
    <x v="0"/>
    <x v="0"/>
  </r>
  <r>
    <x v="31"/>
    <x v="241"/>
    <x v="4"/>
    <n v="794.05"/>
    <n v="794.4"/>
    <n v="779.5"/>
    <n v="781.9"/>
    <n v="785.56463765807723"/>
    <n v="1481791"/>
    <n v="38497"/>
    <n v="1164042610"/>
    <n v="327542"/>
    <n v="22.1"/>
    <n v="14.9"/>
    <n v="-12.15"/>
    <x v="1"/>
    <x v="0"/>
  </r>
  <r>
    <x v="31"/>
    <x v="242"/>
    <x v="4"/>
    <n v="794.15"/>
    <n v="801.25"/>
    <n v="784.1"/>
    <n v="790.35"/>
    <n v="792.87038856321396"/>
    <n v="402071"/>
    <n v="8950"/>
    <n v="318790190"/>
    <n v="127876"/>
    <n v="31.8"/>
    <n v="17.149999999999999"/>
    <n v="-3.8"/>
    <x v="1"/>
    <x v="0"/>
  </r>
  <r>
    <x v="31"/>
    <x v="243"/>
    <x v="4"/>
    <n v="783.55"/>
    <n v="794.5"/>
    <n v="781.3"/>
    <n v="792.35"/>
    <n v="791.06784996257875"/>
    <n v="681430"/>
    <n v="29384"/>
    <n v="539057365"/>
    <n v="369540"/>
    <n v="54.23"/>
    <n v="13.2"/>
    <n v="8.8000000000000007"/>
    <x v="0"/>
    <x v="0"/>
  </r>
  <r>
    <x v="31"/>
    <x v="244"/>
    <x v="4"/>
    <n v="786"/>
    <n v="787.5"/>
    <n v="780.65"/>
    <n v="783.05"/>
    <n v="784.43567567567572"/>
    <n v="240500"/>
    <n v="8268"/>
    <n v="188656780"/>
    <n v="135453"/>
    <n v="56.32"/>
    <n v="6.85"/>
    <n v="-2.95"/>
    <x v="1"/>
    <x v="0"/>
  </r>
  <r>
    <x v="31"/>
    <x v="245"/>
    <x v="4"/>
    <n v="793.45"/>
    <n v="795.3"/>
    <n v="784.1"/>
    <n v="785.45"/>
    <n v="787.58628130873137"/>
    <n v="624666"/>
    <n v="15859"/>
    <n v="491978372"/>
    <n v="163785"/>
    <n v="26.22"/>
    <n v="11.2"/>
    <n v="-8"/>
    <x v="1"/>
    <x v="0"/>
  </r>
  <r>
    <x v="31"/>
    <x v="246"/>
    <x v="0"/>
    <n v="790.85"/>
    <n v="795"/>
    <n v="784.85"/>
    <n v="790.55"/>
    <n v="790.40757485381494"/>
    <n v="1064575"/>
    <n v="31424"/>
    <n v="841448144"/>
    <n v="327541"/>
    <n v="30.77"/>
    <n v="10.15"/>
    <n v="-0.3"/>
    <x v="1"/>
    <x v="0"/>
  </r>
  <r>
    <x v="31"/>
    <x v="247"/>
    <x v="0"/>
    <n v="775"/>
    <n v="789.7"/>
    <n v="772.9"/>
    <n v="788.05"/>
    <n v="779.88271314930762"/>
    <n v="312891"/>
    <n v="11403"/>
    <n v="244018282"/>
    <n v="146043"/>
    <n v="46.68"/>
    <n v="16.8"/>
    <n v="13.05"/>
    <x v="0"/>
    <x v="0"/>
  </r>
  <r>
    <x v="31"/>
    <x v="248"/>
    <x v="0"/>
    <n v="781.65"/>
    <n v="788"/>
    <n v="765.65"/>
    <n v="768.3"/>
    <n v="777.87169125888795"/>
    <n v="521913"/>
    <n v="14727"/>
    <n v="405981348"/>
    <n v="270948"/>
    <n v="51.91"/>
    <n v="22.35"/>
    <n v="-13.35"/>
    <x v="1"/>
    <x v="0"/>
  </r>
  <r>
    <x v="31"/>
    <x v="249"/>
    <x v="0"/>
    <n v="788.65"/>
    <n v="788.95"/>
    <n v="777.65"/>
    <n v="782.6"/>
    <n v="782.11562205227688"/>
    <n v="582017"/>
    <n v="21161"/>
    <n v="455204588"/>
    <n v="243811"/>
    <n v="41.89"/>
    <n v="11.3"/>
    <n v="-6.05"/>
    <x v="1"/>
    <x v="0"/>
  </r>
  <r>
    <x v="32"/>
    <x v="0"/>
    <x v="0"/>
    <n v="428.95"/>
    <n v="433.95"/>
    <n v="427.7"/>
    <n v="432.65"/>
    <n v="430.76970726346286"/>
    <n v="10009"/>
    <n v="722"/>
    <n v="4311574"/>
    <n v="7516"/>
    <n v="75.09"/>
    <n v="6.25"/>
    <n v="3.7"/>
    <x v="0"/>
    <x v="0"/>
  </r>
  <r>
    <x v="32"/>
    <x v="1"/>
    <x v="0"/>
    <n v="421.1"/>
    <n v="429.85"/>
    <n v="421.1"/>
    <n v="426.65"/>
    <n v="424.89537800071656"/>
    <n v="5582"/>
    <n v="458"/>
    <n v="2371766"/>
    <n v="4159"/>
    <n v="74.510000000000005"/>
    <n v="8.75"/>
    <n v="5.55"/>
    <x v="0"/>
    <x v="0"/>
  </r>
  <r>
    <x v="32"/>
    <x v="2"/>
    <x v="0"/>
    <n v="423.05"/>
    <n v="425.9"/>
    <n v="420.85"/>
    <n v="423.65"/>
    <n v="423.57012516083751"/>
    <n v="8549"/>
    <n v="722"/>
    <n v="3621101"/>
    <n v="6475"/>
    <n v="75.739999999999995"/>
    <n v="5.05"/>
    <n v="0.6"/>
    <x v="0"/>
    <x v="0"/>
  </r>
  <r>
    <x v="32"/>
    <x v="3"/>
    <x v="1"/>
    <n v="429.6"/>
    <n v="429.6"/>
    <n v="418.65"/>
    <n v="423.95"/>
    <n v="423.67575674938644"/>
    <n v="7334"/>
    <n v="859"/>
    <n v="3107238"/>
    <n v="4817"/>
    <n v="65.680000000000007"/>
    <n v="10.95"/>
    <n v="-5.65"/>
    <x v="1"/>
    <x v="0"/>
  </r>
  <r>
    <x v="32"/>
    <x v="4"/>
    <x v="1"/>
    <n v="429"/>
    <n v="429"/>
    <n v="425"/>
    <n v="425.5"/>
    <n v="426.60102156640181"/>
    <n v="3524"/>
    <n v="524"/>
    <n v="1503342"/>
    <n v="2179"/>
    <n v="61.83"/>
    <n v="4"/>
    <n v="-3.5"/>
    <x v="1"/>
    <x v="0"/>
  </r>
  <r>
    <x v="32"/>
    <x v="5"/>
    <x v="1"/>
    <n v="422"/>
    <n v="426.9"/>
    <n v="422"/>
    <n v="426.6"/>
    <n v="425.83741846214667"/>
    <n v="10118"/>
    <n v="537"/>
    <n v="4308623"/>
    <n v="6994"/>
    <n v="69.12"/>
    <n v="4.9000000000000004"/>
    <n v="4.5999999999999996"/>
    <x v="0"/>
    <x v="0"/>
  </r>
  <r>
    <x v="32"/>
    <x v="6"/>
    <x v="1"/>
    <n v="424.95"/>
    <n v="425"/>
    <n v="421.2"/>
    <n v="422.6"/>
    <n v="423.65996789016219"/>
    <n v="36126"/>
    <n v="1773"/>
    <n v="15305140"/>
    <n v="32730"/>
    <n v="90.6"/>
    <n v="3.8"/>
    <n v="-2.35"/>
    <x v="1"/>
    <x v="1"/>
  </r>
  <r>
    <x v="32"/>
    <x v="7"/>
    <x v="1"/>
    <n v="425"/>
    <n v="425"/>
    <n v="420"/>
    <n v="423.05"/>
    <n v="423.4377966525106"/>
    <n v="8006"/>
    <n v="897"/>
    <n v="3390043"/>
    <n v="4674"/>
    <n v="58.38"/>
    <n v="5"/>
    <n v="-1.95"/>
    <x v="1"/>
    <x v="0"/>
  </r>
  <r>
    <x v="32"/>
    <x v="8"/>
    <x v="2"/>
    <n v="425.65"/>
    <n v="425.65"/>
    <n v="422"/>
    <n v="423.65"/>
    <n v="423.69749999999999"/>
    <n v="1200"/>
    <n v="173"/>
    <n v="508437"/>
    <n v="859"/>
    <n v="71.58"/>
    <n v="3.65"/>
    <n v="-2"/>
    <x v="1"/>
    <x v="0"/>
  </r>
  <r>
    <x v="32"/>
    <x v="9"/>
    <x v="2"/>
    <n v="424.9"/>
    <n v="426"/>
    <n v="421.9"/>
    <n v="423.25"/>
    <n v="424.06467757459097"/>
    <n v="5195"/>
    <n v="646"/>
    <n v="2203016"/>
    <n v="3522"/>
    <n v="67.8"/>
    <n v="4.0999999999999996"/>
    <n v="-1.65"/>
    <x v="1"/>
    <x v="0"/>
  </r>
  <r>
    <x v="32"/>
    <x v="10"/>
    <x v="2"/>
    <n v="424.15"/>
    <n v="428"/>
    <n v="422.2"/>
    <n v="424.6"/>
    <n v="424.00598571152733"/>
    <n v="10358"/>
    <n v="1574"/>
    <n v="4391854"/>
    <n v="7103"/>
    <n v="68.58"/>
    <n v="5.8"/>
    <n v="0.45"/>
    <x v="0"/>
    <x v="0"/>
  </r>
  <r>
    <x v="32"/>
    <x v="11"/>
    <x v="2"/>
    <n v="426.1"/>
    <n v="428.95"/>
    <n v="423.55"/>
    <n v="425.9"/>
    <n v="426.06906001644285"/>
    <n v="7298"/>
    <n v="846"/>
    <n v="3109452"/>
    <n v="4636"/>
    <n v="63.52"/>
    <n v="5.4"/>
    <n v="-0.2"/>
    <x v="1"/>
    <x v="0"/>
  </r>
  <r>
    <x v="32"/>
    <x v="12"/>
    <x v="3"/>
    <n v="429.95"/>
    <n v="430.55"/>
    <n v="423.6"/>
    <n v="427.4"/>
    <n v="426.52786652467165"/>
    <n v="2817"/>
    <n v="255"/>
    <n v="1201529"/>
    <n v="1660"/>
    <n v="58.93"/>
    <n v="6.95"/>
    <n v="-2.5499999999999998"/>
    <x v="1"/>
    <x v="0"/>
  </r>
  <r>
    <x v="32"/>
    <x v="13"/>
    <x v="3"/>
    <n v="429.45"/>
    <n v="430.75"/>
    <n v="423.7"/>
    <n v="425.25"/>
    <n v="426.91114711196957"/>
    <n v="16049"/>
    <n v="1124"/>
    <n v="6851497"/>
    <n v="7678"/>
    <n v="47.84"/>
    <n v="7.05"/>
    <n v="-4.2"/>
    <x v="1"/>
    <x v="0"/>
  </r>
  <r>
    <x v="32"/>
    <x v="14"/>
    <x v="3"/>
    <n v="427.05"/>
    <n v="433.5"/>
    <n v="427.05"/>
    <n v="429.5"/>
    <n v="429.74612403100775"/>
    <n v="2580"/>
    <n v="260"/>
    <n v="1108745"/>
    <n v="2030"/>
    <n v="78.680000000000007"/>
    <n v="6.45"/>
    <n v="2.4500000000000002"/>
    <x v="0"/>
    <x v="0"/>
  </r>
  <r>
    <x v="32"/>
    <x v="15"/>
    <x v="3"/>
    <n v="425.5"/>
    <n v="429.85"/>
    <n v="425.3"/>
    <n v="428.7"/>
    <n v="427.3736673773987"/>
    <n v="1876"/>
    <n v="157"/>
    <n v="801753"/>
    <n v="1091"/>
    <n v="58.16"/>
    <n v="4.55"/>
    <n v="3.2"/>
    <x v="0"/>
    <x v="0"/>
  </r>
  <r>
    <x v="32"/>
    <x v="16"/>
    <x v="3"/>
    <n v="430"/>
    <n v="440.95"/>
    <n v="423.2"/>
    <n v="424.85"/>
    <n v="426.69359704994969"/>
    <n v="5966"/>
    <n v="518"/>
    <n v="2545654"/>
    <n v="2813"/>
    <n v="47.15"/>
    <n v="17.75"/>
    <n v="-5.15"/>
    <x v="1"/>
    <x v="0"/>
  </r>
  <r>
    <x v="32"/>
    <x v="17"/>
    <x v="4"/>
    <n v="434"/>
    <n v="434"/>
    <n v="427.7"/>
    <n v="428.55"/>
    <n v="428.7250922509225"/>
    <n v="1084"/>
    <n v="127"/>
    <n v="464738"/>
    <n v="698"/>
    <n v="64.39"/>
    <n v="6.3"/>
    <n v="-5.45"/>
    <x v="1"/>
    <x v="0"/>
  </r>
  <r>
    <x v="32"/>
    <x v="18"/>
    <x v="4"/>
    <n v="432.35"/>
    <n v="433.15"/>
    <n v="427.35"/>
    <n v="429.95"/>
    <n v="429.61958456973292"/>
    <n v="6740"/>
    <n v="567"/>
    <n v="2895636"/>
    <n v="2874"/>
    <n v="42.64"/>
    <n v="5.8"/>
    <n v="-2.4"/>
    <x v="1"/>
    <x v="0"/>
  </r>
  <r>
    <x v="32"/>
    <x v="19"/>
    <x v="4"/>
    <n v="429.15"/>
    <n v="431.15"/>
    <n v="428"/>
    <n v="429.3"/>
    <n v="429.39134162023146"/>
    <n v="4666"/>
    <n v="653"/>
    <n v="2003540"/>
    <n v="2458"/>
    <n v="52.68"/>
    <n v="3.15"/>
    <n v="0.15"/>
    <x v="0"/>
    <x v="0"/>
  </r>
  <r>
    <x v="32"/>
    <x v="20"/>
    <x v="4"/>
    <n v="433.9"/>
    <n v="433.9"/>
    <n v="428"/>
    <n v="429.15"/>
    <n v="429.94866529774129"/>
    <n v="1948"/>
    <n v="201"/>
    <n v="837540"/>
    <n v="1360"/>
    <n v="69.819999999999993"/>
    <n v="5.9"/>
    <n v="-4.75"/>
    <x v="1"/>
    <x v="0"/>
  </r>
  <r>
    <x v="32"/>
    <x v="21"/>
    <x v="0"/>
    <n v="436"/>
    <n v="436"/>
    <n v="427.8"/>
    <n v="429.2"/>
    <n v="430.18996598639455"/>
    <n v="5880"/>
    <n v="805"/>
    <n v="2529517"/>
    <n v="3508"/>
    <n v="59.66"/>
    <n v="8.1999999999999993"/>
    <n v="-6.8"/>
    <x v="1"/>
    <x v="0"/>
  </r>
  <r>
    <x v="32"/>
    <x v="22"/>
    <x v="0"/>
    <n v="426.3"/>
    <n v="433.95"/>
    <n v="426.3"/>
    <n v="432.05"/>
    <n v="430.46127946127945"/>
    <n v="6831"/>
    <n v="765"/>
    <n v="2940481"/>
    <n v="4246"/>
    <n v="62.16"/>
    <n v="7.65"/>
    <n v="5.75"/>
    <x v="0"/>
    <x v="0"/>
  </r>
  <r>
    <x v="32"/>
    <x v="23"/>
    <x v="0"/>
    <n v="432.95"/>
    <n v="436.45"/>
    <n v="426"/>
    <n v="431.95"/>
    <n v="431.18333574215927"/>
    <n v="13838"/>
    <n v="1203"/>
    <n v="5966715"/>
    <n v="9109"/>
    <n v="65.83"/>
    <n v="10.45"/>
    <n v="-1"/>
    <x v="1"/>
    <x v="0"/>
  </r>
  <r>
    <x v="32"/>
    <x v="24"/>
    <x v="0"/>
    <n v="435.15"/>
    <n v="438.95"/>
    <n v="429"/>
    <n v="431.2"/>
    <n v="434.43594674556215"/>
    <n v="6760"/>
    <n v="307"/>
    <n v="2936787"/>
    <n v="3868"/>
    <n v="57.22"/>
    <n v="9.9499999999999993"/>
    <n v="-3.95"/>
    <x v="1"/>
    <x v="0"/>
  </r>
  <r>
    <x v="32"/>
    <x v="25"/>
    <x v="0"/>
    <n v="436.85"/>
    <n v="442.05"/>
    <n v="436.85"/>
    <n v="437.6"/>
    <n v="439.02460024600248"/>
    <n v="6504"/>
    <n v="473"/>
    <n v="2855416"/>
    <n v="4311"/>
    <n v="66.28"/>
    <n v="5.2"/>
    <n v="0.75"/>
    <x v="0"/>
    <x v="0"/>
  </r>
  <r>
    <x v="32"/>
    <x v="26"/>
    <x v="1"/>
    <n v="449.95"/>
    <n v="449.95"/>
    <n v="443"/>
    <n v="443.55"/>
    <n v="446.22535842293905"/>
    <n v="2232"/>
    <n v="187"/>
    <n v="995975"/>
    <n v="1398"/>
    <n v="62.63"/>
    <n v="6.95"/>
    <n v="-6.4"/>
    <x v="1"/>
    <x v="0"/>
  </r>
  <r>
    <x v="32"/>
    <x v="27"/>
    <x v="2"/>
    <n v="437.2"/>
    <n v="459.15"/>
    <n v="437.2"/>
    <n v="455.5"/>
    <n v="455.84420880913541"/>
    <n v="7356"/>
    <n v="350"/>
    <n v="3353190"/>
    <n v="4585"/>
    <n v="62.33"/>
    <n v="21.95"/>
    <n v="18.3"/>
    <x v="0"/>
    <x v="0"/>
  </r>
  <r>
    <x v="32"/>
    <x v="28"/>
    <x v="2"/>
    <n v="446.05"/>
    <n v="461"/>
    <n v="446.05"/>
    <n v="459.6"/>
    <n v="454.69536903039074"/>
    <n v="15202"/>
    <n v="689"/>
    <n v="6912279"/>
    <n v="10074"/>
    <n v="66.27"/>
    <n v="14.95"/>
    <n v="13.55"/>
    <x v="0"/>
    <x v="0"/>
  </r>
  <r>
    <x v="32"/>
    <x v="29"/>
    <x v="2"/>
    <n v="448"/>
    <n v="452.85"/>
    <n v="446"/>
    <n v="448.7"/>
    <n v="448.23308270676694"/>
    <n v="6783"/>
    <n v="686"/>
    <n v="3040365"/>
    <n v="4142"/>
    <n v="61.06"/>
    <n v="6.85"/>
    <n v="0.7"/>
    <x v="0"/>
    <x v="0"/>
  </r>
  <r>
    <x v="32"/>
    <x v="30"/>
    <x v="2"/>
    <n v="455.3"/>
    <n v="460.7"/>
    <n v="446.55"/>
    <n v="448.15"/>
    <n v="453.17332909481047"/>
    <n v="12583"/>
    <n v="861"/>
    <n v="5702280"/>
    <n v="6566"/>
    <n v="52.18"/>
    <n v="14.15"/>
    <n v="-7.15"/>
    <x v="1"/>
    <x v="0"/>
  </r>
  <r>
    <x v="32"/>
    <x v="31"/>
    <x v="3"/>
    <n v="459"/>
    <n v="462.5"/>
    <n v="454.55"/>
    <n v="455.25"/>
    <n v="456.5775220040623"/>
    <n v="2954"/>
    <n v="187"/>
    <n v="1348730"/>
    <n v="2211"/>
    <n v="74.849999999999994"/>
    <n v="7.95"/>
    <n v="-3.75"/>
    <x v="1"/>
    <x v="0"/>
  </r>
  <r>
    <x v="32"/>
    <x v="32"/>
    <x v="3"/>
    <n v="459.2"/>
    <n v="463.9"/>
    <n v="459"/>
    <n v="460.3"/>
    <n v="460.90920943463317"/>
    <n v="8437"/>
    <n v="466"/>
    <n v="3888691"/>
    <n v="4929"/>
    <n v="58.42"/>
    <n v="4.9000000000000004"/>
    <n v="1.1000000000000001"/>
    <x v="0"/>
    <x v="0"/>
  </r>
  <r>
    <x v="32"/>
    <x v="33"/>
    <x v="3"/>
    <n v="456.1"/>
    <n v="461.25"/>
    <n v="456.1"/>
    <n v="458.85"/>
    <n v="458.96871628910463"/>
    <n v="3708"/>
    <n v="169"/>
    <n v="1701856"/>
    <n v="2838"/>
    <n v="76.540000000000006"/>
    <n v="5.15"/>
    <n v="2.75"/>
    <x v="0"/>
    <x v="0"/>
  </r>
  <r>
    <x v="32"/>
    <x v="34"/>
    <x v="3"/>
    <n v="458.75"/>
    <n v="459.75"/>
    <n v="455"/>
    <n v="456.5"/>
    <n v="456.58951563458004"/>
    <n v="6524"/>
    <n v="368"/>
    <n v="2978790"/>
    <n v="4380"/>
    <n v="67.14"/>
    <n v="4.75"/>
    <n v="-2.25"/>
    <x v="1"/>
    <x v="0"/>
  </r>
  <r>
    <x v="32"/>
    <x v="35"/>
    <x v="3"/>
    <n v="457.3"/>
    <n v="459.35"/>
    <n v="454.8"/>
    <n v="456.25"/>
    <n v="457.32897959183674"/>
    <n v="2450"/>
    <n v="129"/>
    <n v="1120456"/>
    <n v="1236"/>
    <n v="50.45"/>
    <n v="4.55"/>
    <n v="-1.05"/>
    <x v="1"/>
    <x v="0"/>
  </r>
  <r>
    <x v="32"/>
    <x v="36"/>
    <x v="4"/>
    <n v="455.8"/>
    <n v="459.05"/>
    <n v="454.65"/>
    <n v="455.35"/>
    <n v="456.39686684073109"/>
    <n v="4596"/>
    <n v="179"/>
    <n v="2097600"/>
    <n v="3842"/>
    <n v="83.59"/>
    <n v="4.4000000000000004"/>
    <n v="-0.45"/>
    <x v="1"/>
    <x v="1"/>
  </r>
  <r>
    <x v="32"/>
    <x v="37"/>
    <x v="4"/>
    <n v="455.55"/>
    <n v="457"/>
    <n v="453"/>
    <n v="456.05"/>
    <n v="455.55024100852802"/>
    <n v="5394"/>
    <n v="225"/>
    <n v="2457238"/>
    <n v="3418"/>
    <n v="63.37"/>
    <n v="4"/>
    <n v="0.5"/>
    <x v="0"/>
    <x v="0"/>
  </r>
  <r>
    <x v="32"/>
    <x v="38"/>
    <x v="4"/>
    <n v="448.5"/>
    <n v="452.5"/>
    <n v="448.5"/>
    <n v="451.25"/>
    <n v="451.46197552447552"/>
    <n v="2288"/>
    <n v="111"/>
    <n v="1032945"/>
    <n v="1587"/>
    <n v="69.36"/>
    <n v="4"/>
    <n v="2.75"/>
    <x v="0"/>
    <x v="0"/>
  </r>
  <r>
    <x v="32"/>
    <x v="39"/>
    <x v="4"/>
    <n v="442.05"/>
    <n v="450"/>
    <n v="442.05"/>
    <n v="448.5"/>
    <n v="447.45482189400519"/>
    <n v="9208"/>
    <n v="454"/>
    <n v="4120164"/>
    <n v="7054"/>
    <n v="76.61"/>
    <n v="7.95"/>
    <n v="6.45"/>
    <x v="0"/>
    <x v="0"/>
  </r>
  <r>
    <x v="32"/>
    <x v="40"/>
    <x v="4"/>
    <n v="445.15"/>
    <n v="448.1"/>
    <n v="443"/>
    <n v="444.3"/>
    <n v="445.07293848790704"/>
    <n v="5251"/>
    <n v="488"/>
    <n v="2337078"/>
    <n v="3204"/>
    <n v="61.02"/>
    <n v="5.0999999999999996"/>
    <n v="-0.85"/>
    <x v="1"/>
    <x v="0"/>
  </r>
  <r>
    <x v="32"/>
    <x v="41"/>
    <x v="0"/>
    <n v="446"/>
    <n v="448.05"/>
    <n v="444"/>
    <n v="444.7"/>
    <n v="445.47752192982455"/>
    <n v="1824"/>
    <n v="132"/>
    <n v="812551"/>
    <n v="1362"/>
    <n v="74.67"/>
    <n v="4.05"/>
    <n v="-1.3"/>
    <x v="1"/>
    <x v="0"/>
  </r>
  <r>
    <x v="32"/>
    <x v="42"/>
    <x v="0"/>
    <n v="445.8"/>
    <n v="449.55"/>
    <n v="444"/>
    <n v="446.65"/>
    <n v="445.89000783260605"/>
    <n v="8937"/>
    <n v="431"/>
    <n v="3984919"/>
    <n v="6692"/>
    <n v="74.88"/>
    <n v="5.55"/>
    <n v="0.85"/>
    <x v="0"/>
    <x v="0"/>
  </r>
  <r>
    <x v="32"/>
    <x v="43"/>
    <x v="0"/>
    <n v="454.85"/>
    <n v="454.85"/>
    <n v="442.95"/>
    <n v="444.55"/>
    <n v="445.49848841115215"/>
    <n v="2977"/>
    <n v="238"/>
    <n v="1326249"/>
    <n v="2357"/>
    <n v="79.17"/>
    <n v="11.9"/>
    <n v="-10.3"/>
    <x v="1"/>
    <x v="0"/>
  </r>
  <r>
    <x v="32"/>
    <x v="44"/>
    <x v="0"/>
    <n v="440.55"/>
    <n v="449.8"/>
    <n v="440.55"/>
    <n v="447.3"/>
    <n v="447.77208047105006"/>
    <n v="8152"/>
    <n v="636"/>
    <n v="3650238"/>
    <n v="5353"/>
    <n v="65.66"/>
    <n v="9.25"/>
    <n v="6.75"/>
    <x v="0"/>
    <x v="0"/>
  </r>
  <r>
    <x v="32"/>
    <x v="45"/>
    <x v="0"/>
    <n v="429.6"/>
    <n v="450.95"/>
    <n v="429.6"/>
    <n v="440.6"/>
    <n v="442.16499923041403"/>
    <n v="6497"/>
    <n v="688"/>
    <n v="2872746"/>
    <n v="3962"/>
    <n v="60.98"/>
    <n v="21.35"/>
    <n v="11"/>
    <x v="0"/>
    <x v="0"/>
  </r>
  <r>
    <x v="32"/>
    <x v="46"/>
    <x v="1"/>
    <n v="445.7"/>
    <n v="447.7"/>
    <n v="444.05"/>
    <n v="445.9"/>
    <n v="445.7075823997402"/>
    <n v="6159"/>
    <n v="407"/>
    <n v="2745113"/>
    <n v="3670"/>
    <n v="59.59"/>
    <n v="3.65"/>
    <n v="0.2"/>
    <x v="0"/>
    <x v="0"/>
  </r>
  <r>
    <x v="32"/>
    <x v="47"/>
    <x v="1"/>
    <n v="447.1"/>
    <n v="448"/>
    <n v="445"/>
    <n v="445.7"/>
    <n v="446.11671335200748"/>
    <n v="3213"/>
    <n v="186"/>
    <n v="1433373"/>
    <n v="1992"/>
    <n v="62"/>
    <n v="3"/>
    <n v="-1.4"/>
    <x v="1"/>
    <x v="0"/>
  </r>
  <r>
    <x v="32"/>
    <x v="48"/>
    <x v="1"/>
    <n v="454.35"/>
    <n v="454.35"/>
    <n v="445.95"/>
    <n v="446.65"/>
    <n v="447.71510015408319"/>
    <n v="6490"/>
    <n v="571"/>
    <n v="2905671"/>
    <n v="4048"/>
    <n v="62.37"/>
    <n v="8.4"/>
    <n v="-7.7"/>
    <x v="1"/>
    <x v="0"/>
  </r>
  <r>
    <x v="32"/>
    <x v="49"/>
    <x v="1"/>
    <n v="447.75"/>
    <n v="453.95"/>
    <n v="445.05"/>
    <n v="451.2"/>
    <n v="448.71286184780723"/>
    <n v="11538"/>
    <n v="462"/>
    <n v="5177249"/>
    <n v="6426"/>
    <n v="55.69"/>
    <n v="8.9"/>
    <n v="3.45"/>
    <x v="0"/>
    <x v="0"/>
  </r>
  <r>
    <x v="32"/>
    <x v="50"/>
    <x v="2"/>
    <n v="442.1"/>
    <n v="449.85"/>
    <n v="442.1"/>
    <n v="445.9"/>
    <n v="446.37257734440834"/>
    <n v="8307"/>
    <n v="338"/>
    <n v="3708017"/>
    <n v="4871"/>
    <n v="58.64"/>
    <n v="7.75"/>
    <n v="3.8"/>
    <x v="0"/>
    <x v="0"/>
  </r>
  <r>
    <x v="32"/>
    <x v="51"/>
    <x v="3"/>
    <n v="440.05"/>
    <n v="444.85"/>
    <n v="440.05"/>
    <n v="442.95"/>
    <n v="443.33255451713393"/>
    <n v="1284"/>
    <n v="112"/>
    <n v="569239"/>
    <n v="821"/>
    <n v="63.94"/>
    <n v="4.8"/>
    <n v="2.9"/>
    <x v="0"/>
    <x v="0"/>
  </r>
  <r>
    <x v="32"/>
    <x v="52"/>
    <x v="3"/>
    <n v="440.1"/>
    <n v="446.35"/>
    <n v="440.1"/>
    <n v="441.15"/>
    <n v="442.902655538695"/>
    <n v="13180"/>
    <n v="421"/>
    <n v="5837457"/>
    <n v="6947"/>
    <n v="52.71"/>
    <n v="6.25"/>
    <n v="1.05"/>
    <x v="0"/>
    <x v="0"/>
  </r>
  <r>
    <x v="32"/>
    <x v="53"/>
    <x v="3"/>
    <n v="443.15"/>
    <n v="447.25"/>
    <n v="440"/>
    <n v="442.5"/>
    <n v="442.61921097770153"/>
    <n v="1166"/>
    <n v="114"/>
    <n v="516094"/>
    <n v="615"/>
    <n v="52.74"/>
    <n v="7.25"/>
    <n v="-0.65"/>
    <x v="1"/>
    <x v="0"/>
  </r>
  <r>
    <x v="32"/>
    <x v="54"/>
    <x v="3"/>
    <n v="437.25"/>
    <n v="444.85"/>
    <n v="437.25"/>
    <n v="441.35"/>
    <n v="442.19803421914816"/>
    <n v="2747"/>
    <n v="148"/>
    <n v="1214718"/>
    <n v="1757"/>
    <n v="63.96"/>
    <n v="7.6"/>
    <n v="4.0999999999999996"/>
    <x v="0"/>
    <x v="0"/>
  </r>
  <r>
    <x v="32"/>
    <x v="55"/>
    <x v="3"/>
    <n v="438.3"/>
    <n v="439.85"/>
    <n v="437"/>
    <n v="437.1"/>
    <n v="438.57039711191334"/>
    <n v="2770"/>
    <n v="224"/>
    <n v="1214840"/>
    <n v="1670"/>
    <n v="60.29"/>
    <n v="2.85"/>
    <n v="-1.2"/>
    <x v="1"/>
    <x v="0"/>
  </r>
  <r>
    <x v="32"/>
    <x v="56"/>
    <x v="4"/>
    <n v="444.75"/>
    <n v="445.85"/>
    <n v="440"/>
    <n v="441.1"/>
    <n v="442.84147076552142"/>
    <n v="1659"/>
    <n v="241"/>
    <n v="734674"/>
    <n v="856"/>
    <n v="51.6"/>
    <n v="5.85"/>
    <n v="-3.65"/>
    <x v="1"/>
    <x v="0"/>
  </r>
  <r>
    <x v="32"/>
    <x v="57"/>
    <x v="4"/>
    <n v="448"/>
    <n v="448"/>
    <n v="442.7"/>
    <n v="443.55"/>
    <n v="443.87155963302752"/>
    <n v="2507"/>
    <n v="140"/>
    <n v="1112786"/>
    <n v="2171"/>
    <n v="86.6"/>
    <n v="5.3"/>
    <n v="-4.45"/>
    <x v="1"/>
    <x v="1"/>
  </r>
  <r>
    <x v="32"/>
    <x v="58"/>
    <x v="4"/>
    <n v="448"/>
    <n v="450.05"/>
    <n v="445.55"/>
    <n v="446.75"/>
    <n v="447.17733522996679"/>
    <n v="2109"/>
    <n v="144"/>
    <n v="943097"/>
    <n v="1414"/>
    <n v="67.05"/>
    <n v="4.5"/>
    <n v="-1.25"/>
    <x v="1"/>
    <x v="0"/>
  </r>
  <r>
    <x v="32"/>
    <x v="59"/>
    <x v="4"/>
    <n v="453.25"/>
    <n v="453.25"/>
    <n v="447.25"/>
    <n v="447.95"/>
    <n v="449.45396487493349"/>
    <n v="1879"/>
    <n v="119"/>
    <n v="844524"/>
    <n v="1146"/>
    <n v="60.99"/>
    <n v="6"/>
    <n v="-5.3"/>
    <x v="1"/>
    <x v="0"/>
  </r>
  <r>
    <x v="32"/>
    <x v="60"/>
    <x v="4"/>
    <n v="436.1"/>
    <n v="452.75"/>
    <n v="436.1"/>
    <n v="449.05"/>
    <n v="448.72962830593281"/>
    <n v="5596"/>
    <n v="518"/>
    <n v="2511091"/>
    <n v="4305"/>
    <n v="76.930000000000007"/>
    <n v="16.649999999999999"/>
    <n v="12.95"/>
    <x v="0"/>
    <x v="0"/>
  </r>
  <r>
    <x v="32"/>
    <x v="61"/>
    <x v="0"/>
    <n v="441.05"/>
    <n v="454.3"/>
    <n v="441.05"/>
    <n v="452.85"/>
    <n v="452.1876660341556"/>
    <n v="5270"/>
    <n v="509"/>
    <n v="2383029"/>
    <n v="3117"/>
    <n v="59.15"/>
    <n v="13.25"/>
    <n v="11.8"/>
    <x v="0"/>
    <x v="0"/>
  </r>
  <r>
    <x v="32"/>
    <x v="62"/>
    <x v="0"/>
    <n v="457.15"/>
    <n v="464.2"/>
    <n v="455"/>
    <n v="456.35"/>
    <n v="459.16170445233541"/>
    <n v="3661"/>
    <n v="267"/>
    <n v="1680991"/>
    <n v="1657"/>
    <n v="45.26"/>
    <n v="9.1999999999999993"/>
    <n v="-0.8"/>
    <x v="1"/>
    <x v="0"/>
  </r>
  <r>
    <x v="32"/>
    <x v="63"/>
    <x v="0"/>
    <n v="459.4"/>
    <n v="460.7"/>
    <n v="454.9"/>
    <n v="457.55"/>
    <n v="457.55790381712313"/>
    <n v="4637"/>
    <n v="400"/>
    <n v="2121696"/>
    <n v="2705"/>
    <n v="58.34"/>
    <n v="5.8"/>
    <n v="-1.85"/>
    <x v="1"/>
    <x v="0"/>
  </r>
  <r>
    <x v="32"/>
    <x v="64"/>
    <x v="0"/>
    <n v="455.15"/>
    <n v="460.75"/>
    <n v="455.15"/>
    <n v="458.85"/>
    <n v="458.16320056397603"/>
    <n v="2837"/>
    <n v="189"/>
    <n v="1299809"/>
    <n v="1982"/>
    <n v="69.86"/>
    <n v="5.6"/>
    <n v="3.7"/>
    <x v="0"/>
    <x v="0"/>
  </r>
  <r>
    <x v="32"/>
    <x v="65"/>
    <x v="0"/>
    <n v="460.25"/>
    <n v="462"/>
    <n v="455"/>
    <n v="457.15"/>
    <n v="458.26365090244462"/>
    <n v="8754"/>
    <n v="568"/>
    <n v="4011640"/>
    <n v="5398"/>
    <n v="61.66"/>
    <n v="7"/>
    <n v="-3.1"/>
    <x v="1"/>
    <x v="0"/>
  </r>
  <r>
    <x v="32"/>
    <x v="66"/>
    <x v="1"/>
    <n v="453.65"/>
    <n v="467.15"/>
    <n v="453.25"/>
    <n v="456"/>
    <n v="463.35577910080065"/>
    <n v="24355"/>
    <n v="1199"/>
    <n v="11285030"/>
    <n v="20994"/>
    <n v="86.2"/>
    <n v="13.9"/>
    <n v="2.35"/>
    <x v="0"/>
    <x v="1"/>
  </r>
  <r>
    <x v="32"/>
    <x v="67"/>
    <x v="1"/>
    <n v="452.7"/>
    <n v="455.5"/>
    <n v="447.9"/>
    <n v="449.25"/>
    <n v="450.64717052791491"/>
    <n v="7899"/>
    <n v="391"/>
    <n v="3559662"/>
    <n v="6358"/>
    <n v="80.489999999999995"/>
    <n v="7.6"/>
    <n v="-3.45"/>
    <x v="1"/>
    <x v="1"/>
  </r>
  <r>
    <x v="32"/>
    <x v="68"/>
    <x v="1"/>
    <n v="458.9"/>
    <n v="458.9"/>
    <n v="451.3"/>
    <n v="452.7"/>
    <n v="453.98192771084337"/>
    <n v="996"/>
    <n v="108"/>
    <n v="452166"/>
    <n v="563"/>
    <n v="56.53"/>
    <n v="7.6"/>
    <n v="-6.2"/>
    <x v="1"/>
    <x v="0"/>
  </r>
  <r>
    <x v="32"/>
    <x v="69"/>
    <x v="1"/>
    <n v="453"/>
    <n v="458"/>
    <n v="452.15"/>
    <n v="453.2"/>
    <n v="454.1567526555387"/>
    <n v="6590"/>
    <n v="387"/>
    <n v="2992893"/>
    <n v="4944"/>
    <n v="75.02"/>
    <n v="5.85"/>
    <n v="0.2"/>
    <x v="0"/>
    <x v="0"/>
  </r>
  <r>
    <x v="32"/>
    <x v="70"/>
    <x v="1"/>
    <n v="453.55"/>
    <n v="457.7"/>
    <n v="446.6"/>
    <n v="453.35"/>
    <n v="451.24893227577792"/>
    <n v="3278"/>
    <n v="215"/>
    <n v="1479194"/>
    <n v="2075"/>
    <n v="63.3"/>
    <n v="11.1"/>
    <n v="-0.2"/>
    <x v="1"/>
    <x v="0"/>
  </r>
  <r>
    <x v="32"/>
    <x v="71"/>
    <x v="2"/>
    <n v="449.95"/>
    <n v="451.9"/>
    <n v="447.2"/>
    <n v="447.7"/>
    <n v="448.5784331797235"/>
    <n v="5425"/>
    <n v="110"/>
    <n v="2433538"/>
    <n v="5111"/>
    <n v="94.21"/>
    <n v="4.7"/>
    <n v="-2.25"/>
    <x v="1"/>
    <x v="1"/>
  </r>
  <r>
    <x v="32"/>
    <x v="72"/>
    <x v="2"/>
    <n v="453.6"/>
    <n v="453.6"/>
    <n v="446.55"/>
    <n v="447.25"/>
    <n v="448.94926829268292"/>
    <n v="1025"/>
    <n v="114"/>
    <n v="460173"/>
    <n v="623"/>
    <n v="60.78"/>
    <n v="7.05"/>
    <n v="-6.35"/>
    <x v="1"/>
    <x v="0"/>
  </r>
  <r>
    <x v="32"/>
    <x v="73"/>
    <x v="2"/>
    <n v="450"/>
    <n v="452.4"/>
    <n v="446.3"/>
    <n v="447.2"/>
    <n v="448.26417803302223"/>
    <n v="4179"/>
    <n v="438"/>
    <n v="1873296"/>
    <n v="2418"/>
    <n v="57.86"/>
    <n v="6.1"/>
    <n v="-2.8"/>
    <x v="1"/>
    <x v="0"/>
  </r>
  <r>
    <x v="32"/>
    <x v="74"/>
    <x v="2"/>
    <n v="452.05"/>
    <n v="452.7"/>
    <n v="448.55"/>
    <n v="449.45"/>
    <n v="449.95421181405101"/>
    <n v="2861"/>
    <n v="280"/>
    <n v="1287319"/>
    <n v="2029"/>
    <n v="70.92"/>
    <n v="4.1500000000000004"/>
    <n v="-2.6"/>
    <x v="1"/>
    <x v="0"/>
  </r>
  <r>
    <x v="32"/>
    <x v="75"/>
    <x v="2"/>
    <n v="448.7"/>
    <n v="455.55"/>
    <n v="448.7"/>
    <n v="450.95"/>
    <n v="452.28732616111256"/>
    <n v="3811"/>
    <n v="232"/>
    <n v="1723667"/>
    <n v="2086"/>
    <n v="54.74"/>
    <n v="6.85"/>
    <n v="2.25"/>
    <x v="0"/>
    <x v="0"/>
  </r>
  <r>
    <x v="32"/>
    <x v="76"/>
    <x v="3"/>
    <n v="447.6"/>
    <n v="451.9"/>
    <n v="446.35"/>
    <n v="450.3"/>
    <n v="448.09635627530366"/>
    <n v="1235"/>
    <n v="54"/>
    <n v="553399"/>
    <n v="876"/>
    <n v="70.930000000000007"/>
    <n v="5.55"/>
    <n v="2.7"/>
    <x v="0"/>
    <x v="0"/>
  </r>
  <r>
    <x v="32"/>
    <x v="77"/>
    <x v="3"/>
    <n v="450.05"/>
    <n v="451.45"/>
    <n v="448.05"/>
    <n v="448.6"/>
    <n v="449.48170731707319"/>
    <n v="492"/>
    <n v="79"/>
    <n v="221145"/>
    <n v="260"/>
    <n v="52.85"/>
    <n v="3.4"/>
    <n v="-1.45"/>
    <x v="1"/>
    <x v="0"/>
  </r>
  <r>
    <x v="32"/>
    <x v="78"/>
    <x v="3"/>
    <n v="448.55"/>
    <n v="452.55"/>
    <n v="448.55"/>
    <n v="450.1"/>
    <n v="450.18104759834819"/>
    <n v="4601"/>
    <n v="250"/>
    <n v="2071283"/>
    <n v="3185"/>
    <n v="69.22"/>
    <n v="4"/>
    <n v="1.55"/>
    <x v="0"/>
    <x v="0"/>
  </r>
  <r>
    <x v="32"/>
    <x v="79"/>
    <x v="3"/>
    <n v="451.4"/>
    <n v="455.15"/>
    <n v="448.9"/>
    <n v="451.4"/>
    <n v="451.26620595678412"/>
    <n v="10274"/>
    <n v="640"/>
    <n v="4636309"/>
    <n v="6040"/>
    <n v="58.79"/>
    <n v="6.25"/>
    <n v="0"/>
    <x v="1"/>
    <x v="0"/>
  </r>
  <r>
    <x v="32"/>
    <x v="80"/>
    <x v="3"/>
    <n v="450"/>
    <n v="453.85"/>
    <n v="447"/>
    <n v="447.55"/>
    <n v="450.52920619071392"/>
    <n v="6009"/>
    <n v="202"/>
    <n v="2707230"/>
    <n v="3136"/>
    <n v="52.19"/>
    <n v="6.85"/>
    <n v="-2.4500000000000002"/>
    <x v="1"/>
    <x v="0"/>
  </r>
  <r>
    <x v="32"/>
    <x v="81"/>
    <x v="4"/>
    <n v="450.55"/>
    <n v="451.75"/>
    <n v="447.05"/>
    <n v="448.05"/>
    <n v="448.89764261659354"/>
    <n v="9799"/>
    <n v="542"/>
    <n v="4398748"/>
    <n v="2674"/>
    <n v="27.29"/>
    <n v="4.7"/>
    <n v="-2.5"/>
    <x v="1"/>
    <x v="0"/>
  </r>
  <r>
    <x v="32"/>
    <x v="82"/>
    <x v="4"/>
    <n v="445.85"/>
    <n v="448.1"/>
    <n v="445"/>
    <n v="445.65"/>
    <n v="446.92430186937457"/>
    <n v="4333"/>
    <n v="234"/>
    <n v="1936523"/>
    <n v="3123"/>
    <n v="72.069999999999993"/>
    <n v="3.1"/>
    <n v="-0.2"/>
    <x v="1"/>
    <x v="0"/>
  </r>
  <r>
    <x v="32"/>
    <x v="83"/>
    <x v="4"/>
    <n v="448.75"/>
    <n v="449.95"/>
    <n v="445.05"/>
    <n v="447.05"/>
    <n v="447.72777045523674"/>
    <n v="9863"/>
    <n v="426"/>
    <n v="4415939"/>
    <n v="7989"/>
    <n v="81"/>
    <n v="4.9000000000000004"/>
    <n v="-1.7"/>
    <x v="1"/>
    <x v="1"/>
  </r>
  <r>
    <x v="32"/>
    <x v="84"/>
    <x v="4"/>
    <n v="455.9"/>
    <n v="455.9"/>
    <n v="447.1"/>
    <n v="448.2"/>
    <n v="449.64742737801407"/>
    <n v="15801"/>
    <n v="613"/>
    <n v="7104879"/>
    <n v="10030"/>
    <n v="63.48"/>
    <n v="8.8000000000000007"/>
    <n v="-7.7"/>
    <x v="1"/>
    <x v="0"/>
  </r>
  <r>
    <x v="32"/>
    <x v="85"/>
    <x v="4"/>
    <n v="448.65"/>
    <n v="461.5"/>
    <n v="447.15"/>
    <n v="451.85"/>
    <n v="454.26428400669374"/>
    <n v="16732"/>
    <n v="1520"/>
    <n v="7600750"/>
    <n v="10014"/>
    <n v="59.85"/>
    <n v="14.35"/>
    <n v="3.2"/>
    <x v="0"/>
    <x v="0"/>
  </r>
  <r>
    <x v="32"/>
    <x v="86"/>
    <x v="0"/>
    <n v="441.95"/>
    <n v="452.75"/>
    <n v="439.8"/>
    <n v="448"/>
    <n v="447.42160892542574"/>
    <n v="5109"/>
    <n v="363"/>
    <n v="2285877"/>
    <n v="3750"/>
    <n v="73.400000000000006"/>
    <n v="12.95"/>
    <n v="6.05"/>
    <x v="0"/>
    <x v="0"/>
  </r>
  <r>
    <x v="32"/>
    <x v="87"/>
    <x v="0"/>
    <n v="450"/>
    <n v="450.95"/>
    <n v="441"/>
    <n v="442.4"/>
    <n v="444.64406020426446"/>
    <n v="11162"/>
    <n v="638"/>
    <n v="4963117"/>
    <n v="7393"/>
    <n v="66.23"/>
    <n v="9.9499999999999993"/>
    <n v="-7.6"/>
    <x v="1"/>
    <x v="0"/>
  </r>
  <r>
    <x v="32"/>
    <x v="88"/>
    <x v="0"/>
    <n v="438"/>
    <n v="447.7"/>
    <n v="438"/>
    <n v="447"/>
    <n v="444.16972034715525"/>
    <n v="2074"/>
    <n v="159"/>
    <n v="921208"/>
    <n v="1304"/>
    <n v="62.87"/>
    <n v="9.6999999999999993"/>
    <n v="9"/>
    <x v="0"/>
    <x v="0"/>
  </r>
  <r>
    <x v="32"/>
    <x v="89"/>
    <x v="0"/>
    <n v="457"/>
    <n v="457"/>
    <n v="441.05"/>
    <n v="442.5"/>
    <n v="446.17075532601677"/>
    <n v="3098"/>
    <n v="284"/>
    <n v="1382237"/>
    <n v="1664"/>
    <n v="53.71"/>
    <n v="15.95"/>
    <n v="-14.5"/>
    <x v="1"/>
    <x v="0"/>
  </r>
  <r>
    <x v="32"/>
    <x v="90"/>
    <x v="0"/>
    <n v="455"/>
    <n v="460"/>
    <n v="452"/>
    <n v="453.1"/>
    <n v="454.47758834819916"/>
    <n v="8857"/>
    <n v="469"/>
    <n v="4025308"/>
    <n v="5160"/>
    <n v="58.26"/>
    <n v="8"/>
    <n v="-1.9"/>
    <x v="1"/>
    <x v="0"/>
  </r>
  <r>
    <x v="32"/>
    <x v="91"/>
    <x v="1"/>
    <n v="435.7"/>
    <n v="457.5"/>
    <n v="435.7"/>
    <n v="456.05"/>
    <n v="449.83523276028586"/>
    <n v="20708"/>
    <n v="1481"/>
    <n v="9315188"/>
    <n v="8755"/>
    <n v="42.28"/>
    <n v="21.8"/>
    <n v="20.350000000000001"/>
    <x v="0"/>
    <x v="0"/>
  </r>
  <r>
    <x v="32"/>
    <x v="92"/>
    <x v="2"/>
    <n v="445"/>
    <n v="445"/>
    <n v="437.4"/>
    <n v="437.85"/>
    <n v="441.35299159951995"/>
    <n v="5833"/>
    <n v="344"/>
    <n v="2574412"/>
    <n v="2698"/>
    <n v="46.25"/>
    <n v="7.6"/>
    <n v="-7.15"/>
    <x v="1"/>
    <x v="0"/>
  </r>
  <r>
    <x v="32"/>
    <x v="93"/>
    <x v="2"/>
    <n v="448"/>
    <n v="455.7"/>
    <n v="445.8"/>
    <n v="446.2"/>
    <n v="449.28302521008402"/>
    <n v="5950"/>
    <n v="395"/>
    <n v="2673234"/>
    <n v="2154"/>
    <n v="36.200000000000003"/>
    <n v="9.9"/>
    <n v="-1.8"/>
    <x v="1"/>
    <x v="0"/>
  </r>
  <r>
    <x v="32"/>
    <x v="94"/>
    <x v="2"/>
    <n v="449.9"/>
    <n v="451.55"/>
    <n v="444.05"/>
    <n v="446.1"/>
    <n v="447.72072072072069"/>
    <n v="7992"/>
    <n v="519"/>
    <n v="3578184"/>
    <n v="3607"/>
    <n v="45.13"/>
    <n v="7.5"/>
    <n v="-3.8"/>
    <x v="1"/>
    <x v="0"/>
  </r>
  <r>
    <x v="32"/>
    <x v="95"/>
    <x v="3"/>
    <n v="456.55"/>
    <n v="463.4"/>
    <n v="441.25"/>
    <n v="444.7"/>
    <n v="451.92202987575041"/>
    <n v="28652"/>
    <n v="1419"/>
    <n v="12948470"/>
    <n v="14490"/>
    <n v="50.57"/>
    <n v="22.15"/>
    <n v="-11.85"/>
    <x v="1"/>
    <x v="0"/>
  </r>
  <r>
    <x v="32"/>
    <x v="96"/>
    <x v="3"/>
    <n v="445.05"/>
    <n v="482.3"/>
    <n v="445.05"/>
    <n v="457.1"/>
    <n v="465.70883854813587"/>
    <n v="50721"/>
    <n v="2187"/>
    <n v="23621218"/>
    <n v="12841"/>
    <n v="25.32"/>
    <n v="37.25"/>
    <n v="12.05"/>
    <x v="0"/>
    <x v="0"/>
  </r>
  <r>
    <x v="32"/>
    <x v="97"/>
    <x v="3"/>
    <n v="462.25"/>
    <n v="462.25"/>
    <n v="439.05"/>
    <n v="440.85"/>
    <n v="442.20258019525801"/>
    <n v="5736"/>
    <n v="547"/>
    <n v="2536474"/>
    <n v="3340"/>
    <n v="58.23"/>
    <n v="23.2"/>
    <n v="-21.4"/>
    <x v="1"/>
    <x v="0"/>
  </r>
  <r>
    <x v="32"/>
    <x v="98"/>
    <x v="3"/>
    <n v="441.1"/>
    <n v="450"/>
    <n v="440.9"/>
    <n v="448"/>
    <n v="446.7127856701668"/>
    <n v="6476"/>
    <n v="184"/>
    <n v="2892912"/>
    <n v="3023"/>
    <n v="46.68"/>
    <n v="9.1"/>
    <n v="6.9"/>
    <x v="0"/>
    <x v="0"/>
  </r>
  <r>
    <x v="32"/>
    <x v="99"/>
    <x v="3"/>
    <n v="444"/>
    <n v="444"/>
    <n v="435.75"/>
    <n v="441.15"/>
    <n v="440.60584588131087"/>
    <n v="2258"/>
    <n v="193"/>
    <n v="994888"/>
    <n v="1413"/>
    <n v="62.58"/>
    <n v="8.25"/>
    <n v="-2.85"/>
    <x v="1"/>
    <x v="0"/>
  </r>
  <r>
    <x v="32"/>
    <x v="100"/>
    <x v="4"/>
    <n v="418.1"/>
    <n v="440.8"/>
    <n v="418.1"/>
    <n v="434.8"/>
    <n v="432.1056118999324"/>
    <n v="7395"/>
    <n v="295"/>
    <n v="3195421"/>
    <n v="3499"/>
    <n v="47.32"/>
    <n v="22.7"/>
    <n v="16.7"/>
    <x v="0"/>
    <x v="0"/>
  </r>
  <r>
    <x v="32"/>
    <x v="101"/>
    <x v="4"/>
    <n v="425.05"/>
    <n v="429.6"/>
    <n v="422.05"/>
    <n v="422.7"/>
    <n v="424.87302725968436"/>
    <n v="2788"/>
    <n v="184"/>
    <n v="1184546"/>
    <n v="2122"/>
    <n v="76.11"/>
    <n v="7.55"/>
    <n v="-2.35"/>
    <x v="1"/>
    <x v="0"/>
  </r>
  <r>
    <x v="32"/>
    <x v="102"/>
    <x v="4"/>
    <n v="412.15"/>
    <n v="429.05"/>
    <n v="412.15"/>
    <n v="424.95"/>
    <n v="423.26430949738386"/>
    <n v="6307"/>
    <n v="608"/>
    <n v="2669528"/>
    <n v="3601"/>
    <n v="57.1"/>
    <n v="16.899999999999999"/>
    <n v="12.8"/>
    <x v="0"/>
    <x v="0"/>
  </r>
  <r>
    <x v="32"/>
    <x v="103"/>
    <x v="0"/>
    <n v="411.15"/>
    <n v="421.95"/>
    <n v="411.15"/>
    <n v="418.95"/>
    <n v="419.10763052208836"/>
    <n v="2490"/>
    <n v="353"/>
    <n v="1043578"/>
    <n v="1537"/>
    <n v="61.73"/>
    <n v="10.8"/>
    <n v="7.8"/>
    <x v="0"/>
    <x v="0"/>
  </r>
  <r>
    <x v="32"/>
    <x v="104"/>
    <x v="0"/>
    <n v="413.05"/>
    <n v="419.45"/>
    <n v="411.1"/>
    <n v="414.9"/>
    <n v="415.24620422744863"/>
    <n v="3359"/>
    <n v="523"/>
    <n v="1394812"/>
    <n v="2086"/>
    <n v="62.1"/>
    <n v="8.35"/>
    <n v="1.85"/>
    <x v="0"/>
    <x v="0"/>
  </r>
  <r>
    <x v="32"/>
    <x v="105"/>
    <x v="0"/>
    <n v="420.05"/>
    <n v="424.7"/>
    <n v="412.35"/>
    <n v="415.3"/>
    <n v="414.81351258186834"/>
    <n v="2901"/>
    <n v="471"/>
    <n v="1203374"/>
    <n v="1646"/>
    <n v="56.74"/>
    <n v="12.35"/>
    <n v="-4.75"/>
    <x v="1"/>
    <x v="0"/>
  </r>
  <r>
    <x v="32"/>
    <x v="106"/>
    <x v="0"/>
    <n v="434.4"/>
    <n v="434.4"/>
    <n v="410.4"/>
    <n v="412.5"/>
    <n v="421.65093242803329"/>
    <n v="21503"/>
    <n v="1533"/>
    <n v="9066760"/>
    <n v="14237"/>
    <n v="66.209999999999994"/>
    <n v="24"/>
    <n v="-21.9"/>
    <x v="1"/>
    <x v="0"/>
  </r>
  <r>
    <x v="32"/>
    <x v="107"/>
    <x v="1"/>
    <n v="431.05"/>
    <n v="431.05"/>
    <n v="424.4"/>
    <n v="425.85"/>
    <n v="425.89693183905933"/>
    <n v="5443"/>
    <n v="576"/>
    <n v="2318157"/>
    <n v="3333"/>
    <n v="61.23"/>
    <n v="6.65"/>
    <n v="-5.2"/>
    <x v="1"/>
    <x v="0"/>
  </r>
  <r>
    <x v="32"/>
    <x v="108"/>
    <x v="1"/>
    <n v="421.75"/>
    <n v="432.7"/>
    <n v="418.85"/>
    <n v="431.05"/>
    <n v="425.7515557683102"/>
    <n v="2089"/>
    <n v="171"/>
    <n v="889395"/>
    <n v="1449"/>
    <n v="69.36"/>
    <n v="13.85"/>
    <n v="9.3000000000000007"/>
    <x v="0"/>
    <x v="0"/>
  </r>
  <r>
    <x v="32"/>
    <x v="109"/>
    <x v="1"/>
    <n v="416.05"/>
    <n v="423.9"/>
    <n v="414.3"/>
    <n v="421.75"/>
    <n v="418.13632882307888"/>
    <n v="3917"/>
    <n v="418"/>
    <n v="1637840"/>
    <n v="2617"/>
    <n v="66.81"/>
    <n v="9.6"/>
    <n v="5.7"/>
    <x v="0"/>
    <x v="0"/>
  </r>
  <r>
    <x v="32"/>
    <x v="110"/>
    <x v="1"/>
    <n v="418.95"/>
    <n v="419.95"/>
    <n v="415"/>
    <n v="417.35"/>
    <n v="417.13983050847457"/>
    <n v="1416"/>
    <n v="202"/>
    <n v="590670"/>
    <n v="574"/>
    <n v="40.54"/>
    <n v="4.95"/>
    <n v="-1.6"/>
    <x v="1"/>
    <x v="0"/>
  </r>
  <r>
    <x v="32"/>
    <x v="111"/>
    <x v="2"/>
    <n v="429.95"/>
    <n v="429.95"/>
    <n v="410.15"/>
    <n v="410.75"/>
    <n v="413.97059509918319"/>
    <n v="4285"/>
    <n v="343"/>
    <n v="1773864"/>
    <n v="1872"/>
    <n v="43.69"/>
    <n v="19.8"/>
    <n v="-19.2"/>
    <x v="1"/>
    <x v="0"/>
  </r>
  <r>
    <x v="32"/>
    <x v="112"/>
    <x v="2"/>
    <n v="412"/>
    <n v="417.55"/>
    <n v="412"/>
    <n v="414.4"/>
    <n v="415.21761723700888"/>
    <n v="7890"/>
    <n v="646"/>
    <n v="3276067"/>
    <n v="4640"/>
    <n v="58.81"/>
    <n v="5.55"/>
    <n v="2.4"/>
    <x v="0"/>
    <x v="0"/>
  </r>
  <r>
    <x v="32"/>
    <x v="113"/>
    <x v="2"/>
    <n v="422.65"/>
    <n v="425.65"/>
    <n v="410.85"/>
    <n v="415.35"/>
    <n v="419.48052947514236"/>
    <n v="6497"/>
    <n v="343"/>
    <n v="2725365"/>
    <n v="5094"/>
    <n v="78.41"/>
    <n v="14.8"/>
    <n v="-7.3"/>
    <x v="1"/>
    <x v="0"/>
  </r>
  <r>
    <x v="32"/>
    <x v="114"/>
    <x v="2"/>
    <n v="430"/>
    <n v="432"/>
    <n v="424.45"/>
    <n v="426.1"/>
    <n v="428.94407042982908"/>
    <n v="9655"/>
    <n v="510"/>
    <n v="4141455"/>
    <n v="6183"/>
    <n v="64.040000000000006"/>
    <n v="7.55"/>
    <n v="-3.9"/>
    <x v="1"/>
    <x v="0"/>
  </r>
  <r>
    <x v="32"/>
    <x v="115"/>
    <x v="2"/>
    <n v="424.95"/>
    <n v="428.85"/>
    <n v="423.5"/>
    <n v="426.6"/>
    <n v="426.21098517872713"/>
    <n v="1147"/>
    <n v="156"/>
    <n v="488864"/>
    <n v="524"/>
    <n v="45.68"/>
    <n v="5.35"/>
    <n v="1.65"/>
    <x v="0"/>
    <x v="0"/>
  </r>
  <r>
    <x v="32"/>
    <x v="116"/>
    <x v="3"/>
    <n v="422.5"/>
    <n v="425.1"/>
    <n v="418"/>
    <n v="422.9"/>
    <n v="423.15135305223413"/>
    <n v="3178"/>
    <n v="114"/>
    <n v="1344775"/>
    <n v="2767"/>
    <n v="87.07"/>
    <n v="7.1"/>
    <n v="0.4"/>
    <x v="0"/>
    <x v="1"/>
  </r>
  <r>
    <x v="32"/>
    <x v="117"/>
    <x v="3"/>
    <n v="421.9"/>
    <n v="424.05"/>
    <n v="415.5"/>
    <n v="417.9"/>
    <n v="419.72644532752213"/>
    <n v="7801"/>
    <n v="644"/>
    <n v="3274286"/>
    <n v="5197"/>
    <n v="66.62"/>
    <n v="8.5500000000000007"/>
    <n v="-4"/>
    <x v="1"/>
    <x v="0"/>
  </r>
  <r>
    <x v="32"/>
    <x v="118"/>
    <x v="3"/>
    <n v="420.9"/>
    <n v="420.9"/>
    <n v="411.9"/>
    <n v="418.1"/>
    <n v="416.7493356953056"/>
    <n v="2258"/>
    <n v="243"/>
    <n v="941020"/>
    <n v="748"/>
    <n v="33.130000000000003"/>
    <n v="9"/>
    <n v="-2.8"/>
    <x v="1"/>
    <x v="0"/>
  </r>
  <r>
    <x v="32"/>
    <x v="119"/>
    <x v="3"/>
    <n v="410.95"/>
    <n v="415"/>
    <n v="407.55"/>
    <n v="413.1"/>
    <n v="412.34261133603241"/>
    <n v="13832"/>
    <n v="757"/>
    <n v="5703523"/>
    <n v="10848"/>
    <n v="78.430000000000007"/>
    <n v="7.45"/>
    <n v="2.15"/>
    <x v="0"/>
    <x v="0"/>
  </r>
  <r>
    <x v="32"/>
    <x v="120"/>
    <x v="3"/>
    <n v="408.7"/>
    <n v="412.55"/>
    <n v="406"/>
    <n v="407.2"/>
    <n v="408.44971662053513"/>
    <n v="7587"/>
    <n v="959"/>
    <n v="3098908"/>
    <n v="4931"/>
    <n v="64.989999999999995"/>
    <n v="6.55"/>
    <n v="-1.5"/>
    <x v="1"/>
    <x v="0"/>
  </r>
  <r>
    <x v="32"/>
    <x v="121"/>
    <x v="4"/>
    <n v="407"/>
    <n v="412.45"/>
    <n v="407"/>
    <n v="409.7"/>
    <n v="409.89165329052969"/>
    <n v="3738"/>
    <n v="748"/>
    <n v="1532175"/>
    <n v="2259"/>
    <n v="60.43"/>
    <n v="5.45"/>
    <n v="2.7"/>
    <x v="0"/>
    <x v="0"/>
  </r>
  <r>
    <x v="32"/>
    <x v="122"/>
    <x v="4"/>
    <n v="409.05"/>
    <n v="417.5"/>
    <n v="407.65"/>
    <n v="411.8"/>
    <n v="411.08195302843018"/>
    <n v="8090"/>
    <n v="550"/>
    <n v="3325653"/>
    <n v="3215"/>
    <n v="39.74"/>
    <n v="9.85"/>
    <n v="2.75"/>
    <x v="0"/>
    <x v="0"/>
  </r>
  <r>
    <x v="32"/>
    <x v="123"/>
    <x v="4"/>
    <n v="416.3"/>
    <n v="418.35"/>
    <n v="406.05"/>
    <n v="412.5"/>
    <n v="412.67181726570374"/>
    <n v="5954"/>
    <n v="445"/>
    <n v="2457048"/>
    <n v="4299"/>
    <n v="72.2"/>
    <n v="12.3"/>
    <n v="-3.8"/>
    <x v="1"/>
    <x v="0"/>
  </r>
  <r>
    <x v="32"/>
    <x v="124"/>
    <x v="4"/>
    <n v="426.05"/>
    <n v="426.05"/>
    <n v="412"/>
    <n v="414.55"/>
    <n v="418.61808337845156"/>
    <n v="9235"/>
    <n v="807"/>
    <n v="3865938"/>
    <n v="5385"/>
    <n v="58.31"/>
    <n v="14.05"/>
    <n v="-11.5"/>
    <x v="1"/>
    <x v="0"/>
  </r>
  <r>
    <x v="32"/>
    <x v="125"/>
    <x v="0"/>
    <n v="425.4"/>
    <n v="425.95"/>
    <n v="415"/>
    <n v="417.85"/>
    <n v="420.33930453108536"/>
    <n v="1898"/>
    <n v="207"/>
    <n v="797804"/>
    <n v="1078"/>
    <n v="56.8"/>
    <n v="10.95"/>
    <n v="-7.55"/>
    <x v="1"/>
    <x v="0"/>
  </r>
  <r>
    <x v="32"/>
    <x v="126"/>
    <x v="0"/>
    <n v="420"/>
    <n v="425.4"/>
    <n v="416.05"/>
    <n v="422.95"/>
    <n v="421.11693390692216"/>
    <n v="7671"/>
    <n v="616"/>
    <n v="3230388"/>
    <n v="4980"/>
    <n v="64.92"/>
    <n v="9.35"/>
    <n v="2.95"/>
    <x v="0"/>
    <x v="0"/>
  </r>
  <r>
    <x v="32"/>
    <x v="127"/>
    <x v="0"/>
    <n v="415"/>
    <n v="421.3"/>
    <n v="409.7"/>
    <n v="418.95"/>
    <n v="414.17563893420339"/>
    <n v="3678"/>
    <n v="342"/>
    <n v="1523338"/>
    <n v="2426"/>
    <n v="65.959999999999994"/>
    <n v="11.6"/>
    <n v="3.95"/>
    <x v="0"/>
    <x v="0"/>
  </r>
  <r>
    <x v="32"/>
    <x v="128"/>
    <x v="0"/>
    <n v="413.95"/>
    <n v="413.95"/>
    <n v="407"/>
    <n v="412"/>
    <n v="411.59609120521174"/>
    <n v="4912"/>
    <n v="623"/>
    <n v="2021760"/>
    <n v="3327"/>
    <n v="67.73"/>
    <n v="6.95"/>
    <n v="-1.95"/>
    <x v="1"/>
    <x v="0"/>
  </r>
  <r>
    <x v="32"/>
    <x v="129"/>
    <x v="0"/>
    <n v="414.95"/>
    <n v="414.95"/>
    <n v="403.35"/>
    <n v="407.45"/>
    <n v="408.07957528036269"/>
    <n v="16764"/>
    <n v="1690"/>
    <n v="6841046"/>
    <n v="8659"/>
    <n v="51.65"/>
    <n v="11.6"/>
    <n v="-7.5"/>
    <x v="1"/>
    <x v="0"/>
  </r>
  <r>
    <x v="32"/>
    <x v="130"/>
    <x v="2"/>
    <n v="414.1"/>
    <n v="416.25"/>
    <n v="408.2"/>
    <n v="409.5"/>
    <n v="411.25035112359552"/>
    <n v="2848"/>
    <n v="559"/>
    <n v="1171241"/>
    <n v="2140"/>
    <n v="75.14"/>
    <n v="8.0500000000000007"/>
    <n v="-4.5999999999999996"/>
    <x v="1"/>
    <x v="0"/>
  </r>
  <r>
    <x v="32"/>
    <x v="131"/>
    <x v="2"/>
    <n v="421.25"/>
    <n v="421.25"/>
    <n v="413.5"/>
    <n v="415.65"/>
    <n v="415.28906560636182"/>
    <n v="5030"/>
    <n v="727"/>
    <n v="2088904"/>
    <n v="3327"/>
    <n v="66.14"/>
    <n v="7.75"/>
    <n v="-5.6"/>
    <x v="1"/>
    <x v="0"/>
  </r>
  <r>
    <x v="32"/>
    <x v="132"/>
    <x v="2"/>
    <n v="419"/>
    <n v="419"/>
    <n v="412.85"/>
    <n v="414.7"/>
    <n v="414.81214742384356"/>
    <n v="5318"/>
    <n v="989"/>
    <n v="2205971"/>
    <n v="4085"/>
    <n v="76.81"/>
    <n v="6.15"/>
    <n v="-4.3"/>
    <x v="1"/>
    <x v="0"/>
  </r>
  <r>
    <x v="32"/>
    <x v="133"/>
    <x v="2"/>
    <n v="419.6"/>
    <n v="419.7"/>
    <n v="414.45"/>
    <n v="415.8"/>
    <n v="417.7655646200086"/>
    <n v="4658"/>
    <n v="852"/>
    <n v="1945952"/>
    <n v="2963"/>
    <n v="63.61"/>
    <n v="5.25"/>
    <n v="-3.8"/>
    <x v="1"/>
    <x v="0"/>
  </r>
  <r>
    <x v="32"/>
    <x v="134"/>
    <x v="3"/>
    <n v="426"/>
    <n v="426"/>
    <n v="417"/>
    <n v="418.05"/>
    <n v="418.69899244332493"/>
    <n v="794"/>
    <n v="175"/>
    <n v="332447"/>
    <n v="475"/>
    <n v="59.82"/>
    <n v="9"/>
    <n v="-7.95"/>
    <x v="1"/>
    <x v="0"/>
  </r>
  <r>
    <x v="32"/>
    <x v="135"/>
    <x v="3"/>
    <n v="419.2"/>
    <n v="421.15"/>
    <n v="417"/>
    <n v="417.6"/>
    <n v="419.19475655430711"/>
    <n v="1602"/>
    <n v="217"/>
    <n v="671550"/>
    <n v="1154"/>
    <n v="72.03"/>
    <n v="4.1500000000000004"/>
    <n v="-1.6"/>
    <x v="1"/>
    <x v="0"/>
  </r>
  <r>
    <x v="32"/>
    <x v="136"/>
    <x v="3"/>
    <n v="417"/>
    <n v="422.6"/>
    <n v="413.6"/>
    <n v="418.8"/>
    <n v="417.78488909426989"/>
    <n v="4328"/>
    <n v="647"/>
    <n v="1808173"/>
    <n v="2925"/>
    <n v="67.58"/>
    <n v="9"/>
    <n v="1.8"/>
    <x v="0"/>
    <x v="0"/>
  </r>
  <r>
    <x v="32"/>
    <x v="137"/>
    <x v="3"/>
    <n v="415.05"/>
    <n v="419.9"/>
    <n v="415.05"/>
    <n v="417.75"/>
    <n v="417.09754877438718"/>
    <n v="5997"/>
    <n v="903"/>
    <n v="2501334"/>
    <n v="4052"/>
    <n v="67.569999999999993"/>
    <n v="4.8499999999999996"/>
    <n v="2.7"/>
    <x v="0"/>
    <x v="0"/>
  </r>
  <r>
    <x v="32"/>
    <x v="138"/>
    <x v="3"/>
    <n v="424.95"/>
    <n v="426.35"/>
    <n v="412.9"/>
    <n v="418.1"/>
    <n v="417.56181062884974"/>
    <n v="6981"/>
    <n v="644"/>
    <n v="2914999"/>
    <n v="5259"/>
    <n v="75.33"/>
    <n v="13.45"/>
    <n v="-6.85"/>
    <x v="1"/>
    <x v="0"/>
  </r>
  <r>
    <x v="32"/>
    <x v="139"/>
    <x v="4"/>
    <n v="430.75"/>
    <n v="430.75"/>
    <n v="421.45"/>
    <n v="423.85"/>
    <n v="423.60253211348305"/>
    <n v="10821"/>
    <n v="1192"/>
    <n v="4583803"/>
    <n v="7126"/>
    <n v="65.849999999999994"/>
    <n v="9.3000000000000007"/>
    <n v="-6.9"/>
    <x v="1"/>
    <x v="0"/>
  </r>
  <r>
    <x v="32"/>
    <x v="140"/>
    <x v="4"/>
    <n v="425.55"/>
    <n v="427.25"/>
    <n v="421.5"/>
    <n v="424.55"/>
    <n v="424.22052744119742"/>
    <n v="7015"/>
    <n v="1161"/>
    <n v="2975907"/>
    <n v="5134"/>
    <n v="73.19"/>
    <n v="5.75"/>
    <n v="-1"/>
    <x v="1"/>
    <x v="0"/>
  </r>
  <r>
    <x v="32"/>
    <x v="141"/>
    <x v="4"/>
    <n v="434.65"/>
    <n v="434.65"/>
    <n v="424.4"/>
    <n v="425.45"/>
    <n v="426.1471491976784"/>
    <n v="2929"/>
    <n v="330"/>
    <n v="1248185"/>
    <n v="1765"/>
    <n v="60.26"/>
    <n v="10.25"/>
    <n v="-9.1999999999999993"/>
    <x v="1"/>
    <x v="0"/>
  </r>
  <r>
    <x v="32"/>
    <x v="142"/>
    <x v="4"/>
    <n v="438.7"/>
    <n v="438.7"/>
    <n v="425"/>
    <n v="426.75"/>
    <n v="426.79627009646305"/>
    <n v="7775"/>
    <n v="1385"/>
    <n v="3318341"/>
    <n v="4847"/>
    <n v="62.34"/>
    <n v="13.7"/>
    <n v="-11.95"/>
    <x v="1"/>
    <x v="0"/>
  </r>
  <r>
    <x v="32"/>
    <x v="143"/>
    <x v="4"/>
    <n v="449.45"/>
    <n v="449.45"/>
    <n v="429.35"/>
    <n v="430.3"/>
    <n v="432.91560353287537"/>
    <n v="2038"/>
    <n v="327"/>
    <n v="882282"/>
    <n v="1579"/>
    <n v="77.48"/>
    <n v="20.100000000000001"/>
    <n v="-19.149999999999999"/>
    <x v="1"/>
    <x v="0"/>
  </r>
  <r>
    <x v="32"/>
    <x v="144"/>
    <x v="0"/>
    <n v="446.3"/>
    <n v="447.9"/>
    <n v="437.95"/>
    <n v="439.05"/>
    <n v="441.24624999999997"/>
    <n v="1600"/>
    <n v="160"/>
    <n v="705994"/>
    <n v="884"/>
    <n v="55.25"/>
    <n v="9.9499999999999993"/>
    <n v="-7.25"/>
    <x v="1"/>
    <x v="0"/>
  </r>
  <r>
    <x v="32"/>
    <x v="145"/>
    <x v="0"/>
    <n v="441"/>
    <n v="450.8"/>
    <n v="439"/>
    <n v="441.9"/>
    <n v="444.39361951677222"/>
    <n v="4263"/>
    <n v="531"/>
    <n v="1894450"/>
    <n v="2381"/>
    <n v="55.85"/>
    <n v="11.8"/>
    <n v="0.9"/>
    <x v="0"/>
    <x v="0"/>
  </r>
  <r>
    <x v="32"/>
    <x v="146"/>
    <x v="0"/>
    <n v="439.9"/>
    <n v="444.8"/>
    <n v="437.25"/>
    <n v="440.2"/>
    <n v="439.4368794326241"/>
    <n v="705"/>
    <n v="115"/>
    <n v="309803"/>
    <n v="462"/>
    <n v="65.53"/>
    <n v="7.55"/>
    <n v="0.3"/>
    <x v="0"/>
    <x v="0"/>
  </r>
  <r>
    <x v="32"/>
    <x v="147"/>
    <x v="0"/>
    <n v="445.45"/>
    <n v="445.45"/>
    <n v="435.8"/>
    <n v="436.75"/>
    <n v="438.59905977165886"/>
    <n v="1489"/>
    <n v="203"/>
    <n v="653074"/>
    <n v="948"/>
    <n v="63.67"/>
    <n v="9.65"/>
    <n v="-8.6999999999999993"/>
    <x v="1"/>
    <x v="0"/>
  </r>
  <r>
    <x v="32"/>
    <x v="148"/>
    <x v="0"/>
    <n v="431.95"/>
    <n v="443.5"/>
    <n v="431.95"/>
    <n v="437.8"/>
    <n v="438.97061380629458"/>
    <n v="5751"/>
    <n v="670"/>
    <n v="2524520"/>
    <n v="3012"/>
    <n v="52.37"/>
    <n v="11.55"/>
    <n v="5.85"/>
    <x v="0"/>
    <x v="0"/>
  </r>
  <r>
    <x v="32"/>
    <x v="149"/>
    <x v="0"/>
    <n v="441"/>
    <n v="443.6"/>
    <n v="435"/>
    <n v="438.2"/>
    <n v="438.45411001236096"/>
    <n v="6472"/>
    <n v="800"/>
    <n v="2837675"/>
    <n v="3232"/>
    <n v="49.94"/>
    <n v="8.6"/>
    <n v="-2.8"/>
    <x v="1"/>
    <x v="0"/>
  </r>
  <r>
    <x v="32"/>
    <x v="150"/>
    <x v="2"/>
    <n v="433.8"/>
    <n v="441.65"/>
    <n v="426.55"/>
    <n v="439.4"/>
    <n v="433.36584051724139"/>
    <n v="14848"/>
    <n v="1220"/>
    <n v="6434616"/>
    <n v="7970"/>
    <n v="53.68"/>
    <n v="15.1"/>
    <n v="5.6"/>
    <x v="0"/>
    <x v="0"/>
  </r>
  <r>
    <x v="32"/>
    <x v="151"/>
    <x v="2"/>
    <n v="438.9"/>
    <n v="438.9"/>
    <n v="418.5"/>
    <n v="425.25"/>
    <n v="423.94414044687642"/>
    <n v="4386"/>
    <n v="650"/>
    <n v="1859419"/>
    <n v="2391"/>
    <n v="54.51"/>
    <n v="20.399999999999999"/>
    <n v="-13.65"/>
    <x v="1"/>
    <x v="0"/>
  </r>
  <r>
    <x v="32"/>
    <x v="152"/>
    <x v="2"/>
    <n v="434.8"/>
    <n v="437.5"/>
    <n v="430"/>
    <n v="431.5"/>
    <n v="432.04254062038405"/>
    <n v="3385"/>
    <n v="293"/>
    <n v="1462464"/>
    <n v="2153"/>
    <n v="63.6"/>
    <n v="7.5"/>
    <n v="-3.3"/>
    <x v="1"/>
    <x v="0"/>
  </r>
  <r>
    <x v="32"/>
    <x v="153"/>
    <x v="2"/>
    <n v="437.5"/>
    <n v="437.5"/>
    <n v="426.25"/>
    <n v="427.7"/>
    <n v="427.89914788048753"/>
    <n v="9271"/>
    <n v="348"/>
    <n v="3967053"/>
    <n v="8107"/>
    <n v="87.44"/>
    <n v="11.25"/>
    <n v="-9.8000000000000007"/>
    <x v="1"/>
    <x v="1"/>
  </r>
  <r>
    <x v="32"/>
    <x v="154"/>
    <x v="2"/>
    <n v="446.95"/>
    <n v="446.95"/>
    <n v="426.05"/>
    <n v="429.55"/>
    <n v="431.63011820022206"/>
    <n v="15313"/>
    <n v="2256"/>
    <n v="6609552"/>
    <n v="10371"/>
    <n v="67.73"/>
    <n v="20.9"/>
    <n v="-17.399999999999999"/>
    <x v="1"/>
    <x v="0"/>
  </r>
  <r>
    <x v="32"/>
    <x v="155"/>
    <x v="3"/>
    <n v="441.05"/>
    <n v="442"/>
    <n v="437.25"/>
    <n v="439.2"/>
    <n v="438.9472389619973"/>
    <n v="8131"/>
    <n v="1049"/>
    <n v="3569080"/>
    <n v="4608"/>
    <n v="56.67"/>
    <n v="4.75"/>
    <n v="-1.85"/>
    <x v="1"/>
    <x v="0"/>
  </r>
  <r>
    <x v="32"/>
    <x v="156"/>
    <x v="3"/>
    <n v="444.45"/>
    <n v="446.5"/>
    <n v="440.05"/>
    <n v="442.8"/>
    <n v="442.5487554236127"/>
    <n v="4379"/>
    <n v="557"/>
    <n v="1937921"/>
    <n v="3046"/>
    <n v="69.56"/>
    <n v="6.45"/>
    <n v="-1.65"/>
    <x v="1"/>
    <x v="0"/>
  </r>
  <r>
    <x v="32"/>
    <x v="157"/>
    <x v="3"/>
    <n v="449.95"/>
    <n v="449.95"/>
    <n v="439.1"/>
    <n v="443.7"/>
    <n v="442.00769822940725"/>
    <n v="6495"/>
    <n v="865"/>
    <n v="2870840"/>
    <n v="3722"/>
    <n v="57.31"/>
    <n v="10.85"/>
    <n v="-6.25"/>
    <x v="1"/>
    <x v="0"/>
  </r>
  <r>
    <x v="32"/>
    <x v="158"/>
    <x v="3"/>
    <n v="456"/>
    <n v="456"/>
    <n v="444.5"/>
    <n v="445.85"/>
    <n v="445.80827067669173"/>
    <n v="5054"/>
    <n v="392"/>
    <n v="2253115"/>
    <n v="3984"/>
    <n v="78.83"/>
    <n v="11.5"/>
    <n v="-10.15"/>
    <x v="1"/>
    <x v="0"/>
  </r>
  <r>
    <x v="32"/>
    <x v="159"/>
    <x v="3"/>
    <n v="453.35"/>
    <n v="453.35"/>
    <n v="444.5"/>
    <n v="447.1"/>
    <n v="446.25845381766044"/>
    <n v="8369"/>
    <n v="766"/>
    <n v="3734737"/>
    <n v="6646"/>
    <n v="79.41"/>
    <n v="8.85"/>
    <n v="-6.25"/>
    <x v="1"/>
    <x v="0"/>
  </r>
  <r>
    <x v="32"/>
    <x v="160"/>
    <x v="4"/>
    <n v="459.95"/>
    <n v="459.95"/>
    <n v="444.15"/>
    <n v="445.9"/>
    <n v="446.51746629946371"/>
    <n v="13798"/>
    <n v="2689"/>
    <n v="6161048"/>
    <n v="12035"/>
    <n v="87.22"/>
    <n v="15.8"/>
    <n v="-14.05"/>
    <x v="1"/>
    <x v="1"/>
  </r>
  <r>
    <x v="32"/>
    <x v="161"/>
    <x v="4"/>
    <n v="447.2"/>
    <n v="454.25"/>
    <n v="446.55"/>
    <n v="452.2"/>
    <n v="449.06924559471366"/>
    <n v="7264"/>
    <n v="525"/>
    <n v="3262039"/>
    <n v="5981"/>
    <n v="82.34"/>
    <n v="7.7"/>
    <n v="5"/>
    <x v="0"/>
    <x v="1"/>
  </r>
  <r>
    <x v="32"/>
    <x v="162"/>
    <x v="4"/>
    <n v="446"/>
    <n v="448.95"/>
    <n v="444"/>
    <n v="447.2"/>
    <n v="446.28668294005968"/>
    <n v="3687"/>
    <n v="514"/>
    <n v="1645459"/>
    <n v="2083"/>
    <n v="56.5"/>
    <n v="4.95"/>
    <n v="1.2"/>
    <x v="0"/>
    <x v="0"/>
  </r>
  <r>
    <x v="32"/>
    <x v="163"/>
    <x v="4"/>
    <n v="440"/>
    <n v="449"/>
    <n v="440"/>
    <n v="448.25"/>
    <n v="445.37083959630661"/>
    <n v="4657"/>
    <n v="545"/>
    <n v="2074092"/>
    <n v="2878"/>
    <n v="61.8"/>
    <n v="9"/>
    <n v="8.25"/>
    <x v="0"/>
    <x v="0"/>
  </r>
  <r>
    <x v="32"/>
    <x v="164"/>
    <x v="4"/>
    <n v="437.85"/>
    <n v="444"/>
    <n v="436.35"/>
    <n v="442.3"/>
    <n v="440.43061582494693"/>
    <n v="10831"/>
    <n v="995"/>
    <n v="4770304"/>
    <n v="7509"/>
    <n v="69.33"/>
    <n v="7.65"/>
    <n v="4.45"/>
    <x v="0"/>
    <x v="0"/>
  </r>
  <r>
    <x v="32"/>
    <x v="165"/>
    <x v="0"/>
    <n v="444.05"/>
    <n v="453.85"/>
    <n v="437.9"/>
    <n v="441.7"/>
    <n v="443.09033136631865"/>
    <n v="11015"/>
    <n v="1252"/>
    <n v="4880640"/>
    <n v="4428"/>
    <n v="40.200000000000003"/>
    <n v="15.95"/>
    <n v="-2.35"/>
    <x v="1"/>
    <x v="0"/>
  </r>
  <r>
    <x v="32"/>
    <x v="166"/>
    <x v="0"/>
    <n v="448"/>
    <n v="451.95"/>
    <n v="445.45"/>
    <n v="449.6"/>
    <n v="448.18845089903181"/>
    <n v="2892"/>
    <n v="141"/>
    <n v="1296161"/>
    <n v="2383"/>
    <n v="82.4"/>
    <n v="6.5"/>
    <n v="1.6"/>
    <x v="0"/>
    <x v="1"/>
  </r>
  <r>
    <x v="32"/>
    <x v="167"/>
    <x v="0"/>
    <n v="452.55"/>
    <n v="452.55"/>
    <n v="442.1"/>
    <n v="445.7"/>
    <n v="446.89397571108981"/>
    <n v="12516"/>
    <n v="717"/>
    <n v="5593325"/>
    <n v="4522"/>
    <n v="36.130000000000003"/>
    <n v="10.45"/>
    <n v="-6.85"/>
    <x v="1"/>
    <x v="0"/>
  </r>
  <r>
    <x v="32"/>
    <x v="168"/>
    <x v="0"/>
    <n v="441.5"/>
    <n v="451.95"/>
    <n v="441.5"/>
    <n v="446.15"/>
    <n v="446.63220573006561"/>
    <n v="5794"/>
    <n v="683"/>
    <n v="2587787"/>
    <n v="2808"/>
    <n v="48.46"/>
    <n v="10.45"/>
    <n v="4.6500000000000004"/>
    <x v="0"/>
    <x v="0"/>
  </r>
  <r>
    <x v="32"/>
    <x v="169"/>
    <x v="0"/>
    <n v="456.05"/>
    <n v="457.85"/>
    <n v="445"/>
    <n v="445.85"/>
    <n v="449.40058894099684"/>
    <n v="9169"/>
    <n v="1480"/>
    <n v="4120554"/>
    <n v="5970"/>
    <n v="65.11"/>
    <n v="12.85"/>
    <n v="-10.199999999999999"/>
    <x v="1"/>
    <x v="0"/>
  </r>
  <r>
    <x v="32"/>
    <x v="170"/>
    <x v="1"/>
    <n v="457"/>
    <n v="461.6"/>
    <n v="456.5"/>
    <n v="456.95"/>
    <n v="457.86610169491524"/>
    <n v="590"/>
    <n v="77"/>
    <n v="270141"/>
    <n v="340"/>
    <n v="57.63"/>
    <n v="5.0999999999999996"/>
    <n v="-0.05"/>
    <x v="1"/>
    <x v="0"/>
  </r>
  <r>
    <x v="32"/>
    <x v="171"/>
    <x v="1"/>
    <n v="465.45"/>
    <n v="465.45"/>
    <n v="452.55"/>
    <n v="455.8"/>
    <n v="455.2558508528362"/>
    <n v="7563"/>
    <n v="795"/>
    <n v="3443100"/>
    <n v="5099"/>
    <n v="67.42"/>
    <n v="12.9"/>
    <n v="-9.65"/>
    <x v="1"/>
    <x v="0"/>
  </r>
  <r>
    <x v="32"/>
    <x v="172"/>
    <x v="1"/>
    <n v="451.65"/>
    <n v="459.1"/>
    <n v="451.65"/>
    <n v="458.4"/>
    <n v="456.59470068694799"/>
    <n v="1019"/>
    <n v="91"/>
    <n v="465270"/>
    <n v="549"/>
    <n v="53.88"/>
    <n v="7.45"/>
    <n v="6.75"/>
    <x v="0"/>
    <x v="0"/>
  </r>
  <r>
    <x v="32"/>
    <x v="173"/>
    <x v="2"/>
    <n v="463.95"/>
    <n v="463.95"/>
    <n v="449.45"/>
    <n v="451.65"/>
    <n v="451.29780396357791"/>
    <n v="16803"/>
    <n v="1112"/>
    <n v="7583157"/>
    <n v="15204"/>
    <n v="90.48"/>
    <n v="14.5"/>
    <n v="-12.3"/>
    <x v="1"/>
    <x v="1"/>
  </r>
  <r>
    <x v="32"/>
    <x v="174"/>
    <x v="2"/>
    <n v="457.7"/>
    <n v="458.45"/>
    <n v="450.3"/>
    <n v="453.9"/>
    <n v="455.10990030141431"/>
    <n v="8626"/>
    <n v="358"/>
    <n v="3925778"/>
    <n v="5332"/>
    <n v="61.81"/>
    <n v="8.15"/>
    <n v="-3.8"/>
    <x v="1"/>
    <x v="0"/>
  </r>
  <r>
    <x v="32"/>
    <x v="175"/>
    <x v="3"/>
    <n v="464.45"/>
    <n v="464.45"/>
    <n v="456"/>
    <n v="458.5"/>
    <n v="458.76192828212982"/>
    <n v="10123"/>
    <n v="800"/>
    <n v="4644047"/>
    <n v="7460"/>
    <n v="73.69"/>
    <n v="8.4499999999999993"/>
    <n v="-5.95"/>
    <x v="1"/>
    <x v="0"/>
  </r>
  <r>
    <x v="32"/>
    <x v="176"/>
    <x v="3"/>
    <n v="460"/>
    <n v="463.95"/>
    <n v="457.6"/>
    <n v="461"/>
    <n v="460.28954271534917"/>
    <n v="14105"/>
    <n v="656"/>
    <n v="6492384"/>
    <n v="12122"/>
    <n v="85.94"/>
    <n v="6.35"/>
    <n v="1"/>
    <x v="0"/>
    <x v="1"/>
  </r>
  <r>
    <x v="32"/>
    <x v="177"/>
    <x v="3"/>
    <n v="469"/>
    <n v="469"/>
    <n v="459"/>
    <n v="460"/>
    <n v="462.19682671367832"/>
    <n v="9643"/>
    <n v="347"/>
    <n v="4456964"/>
    <n v="8880"/>
    <n v="92.09"/>
    <n v="10"/>
    <n v="-9"/>
    <x v="1"/>
    <x v="1"/>
  </r>
  <r>
    <x v="32"/>
    <x v="178"/>
    <x v="3"/>
    <n v="468.05"/>
    <n v="471.3"/>
    <n v="460.3"/>
    <n v="460.85"/>
    <n v="463.14005069708492"/>
    <n v="3156"/>
    <n v="198"/>
    <n v="1461670"/>
    <n v="2194"/>
    <n v="69.52"/>
    <n v="11"/>
    <n v="-7.2"/>
    <x v="1"/>
    <x v="0"/>
  </r>
  <r>
    <x v="32"/>
    <x v="179"/>
    <x v="4"/>
    <n v="468.85"/>
    <n v="476.25"/>
    <n v="465.7"/>
    <n v="467.5"/>
    <n v="469.57484490694418"/>
    <n v="9994"/>
    <n v="374"/>
    <n v="4692931"/>
    <n v="6086"/>
    <n v="60.9"/>
    <n v="10.55"/>
    <n v="-1.35"/>
    <x v="1"/>
    <x v="0"/>
  </r>
  <r>
    <x v="32"/>
    <x v="180"/>
    <x v="4"/>
    <n v="476.35"/>
    <n v="476.35"/>
    <n v="468.8"/>
    <n v="469.7"/>
    <n v="473.20932600285073"/>
    <n v="4911"/>
    <n v="260"/>
    <n v="2323931"/>
    <n v="2867"/>
    <n v="58.38"/>
    <n v="7.55"/>
    <n v="-6.65"/>
    <x v="1"/>
    <x v="0"/>
  </r>
  <r>
    <x v="32"/>
    <x v="181"/>
    <x v="4"/>
    <n v="484.85"/>
    <n v="488.2"/>
    <n v="478"/>
    <n v="479.45"/>
    <n v="482.5720524017467"/>
    <n v="8244"/>
    <n v="287"/>
    <n v="3978324"/>
    <n v="5639"/>
    <n v="68.400000000000006"/>
    <n v="10.199999999999999"/>
    <n v="-5.4"/>
    <x v="1"/>
    <x v="0"/>
  </r>
  <r>
    <x v="32"/>
    <x v="182"/>
    <x v="4"/>
    <n v="498.95"/>
    <n v="498.95"/>
    <n v="471.9"/>
    <n v="480.8"/>
    <n v="478.93538656929672"/>
    <n v="12598"/>
    <n v="839"/>
    <n v="6033628"/>
    <n v="4643"/>
    <n v="36.86"/>
    <n v="27.05"/>
    <n v="-18.149999999999999"/>
    <x v="1"/>
    <x v="0"/>
  </r>
  <r>
    <x v="32"/>
    <x v="183"/>
    <x v="4"/>
    <n v="488.95"/>
    <n v="490.55"/>
    <n v="480.1"/>
    <n v="481.65"/>
    <n v="484.57217068645639"/>
    <n v="2695"/>
    <n v="157"/>
    <n v="1305922"/>
    <n v="1493"/>
    <n v="55.4"/>
    <n v="10.45"/>
    <n v="-7.3"/>
    <x v="1"/>
    <x v="0"/>
  </r>
  <r>
    <x v="32"/>
    <x v="184"/>
    <x v="0"/>
    <n v="480"/>
    <n v="491.15"/>
    <n v="479.3"/>
    <n v="483.75"/>
    <n v="483.41404405979546"/>
    <n v="5084"/>
    <n v="533"/>
    <n v="2457677"/>
    <n v="2933"/>
    <n v="57.69"/>
    <n v="11.85"/>
    <n v="3.75"/>
    <x v="0"/>
    <x v="0"/>
  </r>
  <r>
    <x v="32"/>
    <x v="185"/>
    <x v="0"/>
    <n v="497.1"/>
    <n v="498.9"/>
    <n v="486.45"/>
    <n v="491.2"/>
    <n v="490.68889120033282"/>
    <n v="9614"/>
    <n v="895"/>
    <n v="4717483"/>
    <n v="5985"/>
    <n v="62.25"/>
    <n v="12.45"/>
    <n v="-5.9"/>
    <x v="1"/>
    <x v="0"/>
  </r>
  <r>
    <x v="32"/>
    <x v="186"/>
    <x v="0"/>
    <n v="499.6"/>
    <n v="502"/>
    <n v="495.65"/>
    <n v="498.85"/>
    <n v="499.65238917674151"/>
    <n v="8685"/>
    <n v="351"/>
    <n v="4339481"/>
    <n v="5705"/>
    <n v="65.69"/>
    <n v="6.35"/>
    <n v="-0.75"/>
    <x v="1"/>
    <x v="0"/>
  </r>
  <r>
    <x v="32"/>
    <x v="187"/>
    <x v="0"/>
    <n v="498"/>
    <n v="502.7"/>
    <n v="486.4"/>
    <n v="501.05"/>
    <n v="495.84512737565711"/>
    <n v="14838"/>
    <n v="1088"/>
    <n v="7357350"/>
    <n v="7830"/>
    <n v="52.77"/>
    <n v="16.3"/>
    <n v="3.05"/>
    <x v="0"/>
    <x v="0"/>
  </r>
  <r>
    <x v="32"/>
    <x v="188"/>
    <x v="0"/>
    <n v="509.95"/>
    <n v="509.95"/>
    <n v="491.45"/>
    <n v="497.15"/>
    <n v="497.73535819556582"/>
    <n v="7803"/>
    <n v="450"/>
    <n v="3883829"/>
    <n v="2978"/>
    <n v="38.159999999999997"/>
    <n v="18.5"/>
    <n v="-12.8"/>
    <x v="1"/>
    <x v="0"/>
  </r>
  <r>
    <x v="32"/>
    <x v="189"/>
    <x v="1"/>
    <n v="502.85"/>
    <n v="505.5"/>
    <n v="487.85"/>
    <n v="488.45"/>
    <n v="493.19292680061096"/>
    <n v="8511"/>
    <n v="636"/>
    <n v="4197565"/>
    <n v="5116"/>
    <n v="60.11"/>
    <n v="17.649999999999999"/>
    <n v="-14.4"/>
    <x v="1"/>
    <x v="0"/>
  </r>
  <r>
    <x v="32"/>
    <x v="190"/>
    <x v="1"/>
    <n v="494.2"/>
    <n v="504.9"/>
    <n v="491.5"/>
    <n v="502.55"/>
    <n v="499.00624888412784"/>
    <n v="11202"/>
    <n v="563"/>
    <n v="5589868"/>
    <n v="6880"/>
    <n v="61.42"/>
    <n v="13.4"/>
    <n v="8.35"/>
    <x v="0"/>
    <x v="0"/>
  </r>
  <r>
    <x v="32"/>
    <x v="191"/>
    <x v="1"/>
    <n v="488.35"/>
    <n v="496.1"/>
    <n v="481.45"/>
    <n v="494.15"/>
    <n v="489.04646643109538"/>
    <n v="39620"/>
    <n v="1756"/>
    <n v="19376021"/>
    <n v="25972"/>
    <n v="65.55"/>
    <n v="14.65"/>
    <n v="5.8"/>
    <x v="0"/>
    <x v="0"/>
  </r>
  <r>
    <x v="32"/>
    <x v="192"/>
    <x v="1"/>
    <n v="476.2"/>
    <n v="489.55"/>
    <n v="475.9"/>
    <n v="488.65"/>
    <n v="485.62874363406996"/>
    <n v="21403"/>
    <n v="618"/>
    <n v="10393912"/>
    <n v="13680"/>
    <n v="63.92"/>
    <n v="13.65"/>
    <n v="12.45"/>
    <x v="0"/>
    <x v="0"/>
  </r>
  <r>
    <x v="32"/>
    <x v="193"/>
    <x v="1"/>
    <n v="468.05"/>
    <n v="478"/>
    <n v="468.05"/>
    <n v="476.2"/>
    <n v="474.20646664724728"/>
    <n v="17165"/>
    <n v="805"/>
    <n v="8139754"/>
    <n v="12003"/>
    <n v="69.930000000000007"/>
    <n v="9.9499999999999993"/>
    <n v="8.15"/>
    <x v="0"/>
    <x v="0"/>
  </r>
  <r>
    <x v="32"/>
    <x v="194"/>
    <x v="2"/>
    <n v="468.05"/>
    <n v="479"/>
    <n v="467"/>
    <n v="473.55"/>
    <n v="472.75167712616314"/>
    <n v="18484"/>
    <n v="1137"/>
    <n v="8738342"/>
    <n v="11024"/>
    <n v="59.64"/>
    <n v="12"/>
    <n v="5.5"/>
    <x v="0"/>
    <x v="0"/>
  </r>
  <r>
    <x v="32"/>
    <x v="195"/>
    <x v="2"/>
    <n v="453.6"/>
    <n v="476.75"/>
    <n v="453.6"/>
    <n v="472.85"/>
    <n v="468.41618785910566"/>
    <n v="4003"/>
    <n v="324"/>
    <n v="1875070"/>
    <n v="2383"/>
    <n v="59.53"/>
    <n v="23.15"/>
    <n v="19.25"/>
    <x v="0"/>
    <x v="0"/>
  </r>
  <r>
    <x v="32"/>
    <x v="196"/>
    <x v="2"/>
    <n v="450"/>
    <n v="461.3"/>
    <n v="446.8"/>
    <n v="459.3"/>
    <n v="456.16223776223774"/>
    <n v="19305"/>
    <n v="816"/>
    <n v="8806212"/>
    <n v="15062"/>
    <n v="78.02"/>
    <n v="14.5"/>
    <n v="9.3000000000000007"/>
    <x v="0"/>
    <x v="0"/>
  </r>
  <r>
    <x v="32"/>
    <x v="197"/>
    <x v="2"/>
    <n v="449"/>
    <n v="450.4"/>
    <n v="443"/>
    <n v="448.85"/>
    <n v="447.41368680641182"/>
    <n v="1622"/>
    <n v="139"/>
    <n v="725705"/>
    <n v="944"/>
    <n v="58.2"/>
    <n v="7.4"/>
    <n v="-0.15"/>
    <x v="1"/>
    <x v="0"/>
  </r>
  <r>
    <x v="32"/>
    <x v="198"/>
    <x v="2"/>
    <n v="443.65"/>
    <n v="449.8"/>
    <n v="441.4"/>
    <n v="443"/>
    <n v="445.55495756572139"/>
    <n v="4831"/>
    <n v="223"/>
    <n v="2152476"/>
    <n v="3227"/>
    <n v="66.8"/>
    <n v="8.4"/>
    <n v="-0.65"/>
    <x v="1"/>
    <x v="0"/>
  </r>
  <r>
    <x v="32"/>
    <x v="199"/>
    <x v="3"/>
    <n v="446.4"/>
    <n v="448.3"/>
    <n v="441.2"/>
    <n v="443.6"/>
    <n v="444.53395026026607"/>
    <n v="8645"/>
    <n v="1094"/>
    <n v="3842996"/>
    <n v="6021"/>
    <n v="69.650000000000006"/>
    <n v="7.1"/>
    <n v="-2.8"/>
    <x v="1"/>
    <x v="0"/>
  </r>
  <r>
    <x v="32"/>
    <x v="200"/>
    <x v="3"/>
    <n v="450.9"/>
    <n v="450.9"/>
    <n v="440.1"/>
    <n v="446.1"/>
    <n v="444.75728155339806"/>
    <n v="5253"/>
    <n v="353"/>
    <n v="2336310"/>
    <n v="3888"/>
    <n v="74.010000000000005"/>
    <n v="10.8"/>
    <n v="-4.8"/>
    <x v="1"/>
    <x v="0"/>
  </r>
  <r>
    <x v="32"/>
    <x v="201"/>
    <x v="3"/>
    <n v="438.85"/>
    <n v="449.7"/>
    <n v="438.85"/>
    <n v="446.15"/>
    <n v="445.1992849791452"/>
    <n v="18461"/>
    <n v="1699"/>
    <n v="8218824"/>
    <n v="14685"/>
    <n v="79.55"/>
    <n v="10.85"/>
    <n v="7.3"/>
    <x v="0"/>
    <x v="0"/>
  </r>
  <r>
    <x v="32"/>
    <x v="202"/>
    <x v="3"/>
    <n v="442.1"/>
    <n v="444"/>
    <n v="435"/>
    <n v="438.85"/>
    <n v="439.60714285714283"/>
    <n v="3332"/>
    <n v="301"/>
    <n v="1464771"/>
    <n v="1870"/>
    <n v="56.12"/>
    <n v="9"/>
    <n v="-3.25"/>
    <x v="1"/>
    <x v="0"/>
  </r>
  <r>
    <x v="32"/>
    <x v="203"/>
    <x v="4"/>
    <n v="433.05"/>
    <n v="440.75"/>
    <n v="433.05"/>
    <n v="439.15"/>
    <n v="438.59057591623036"/>
    <n v="2865"/>
    <n v="240"/>
    <n v="1256562"/>
    <n v="1404"/>
    <n v="49.01"/>
    <n v="7.7"/>
    <n v="6.1"/>
    <x v="0"/>
    <x v="0"/>
  </r>
  <r>
    <x v="32"/>
    <x v="204"/>
    <x v="4"/>
    <n v="439.05"/>
    <n v="441.55"/>
    <n v="433.5"/>
    <n v="434.35"/>
    <n v="436.51945999341456"/>
    <n v="15185"/>
    <n v="1468"/>
    <n v="6628548"/>
    <n v="11494"/>
    <n v="75.69"/>
    <n v="8.0500000000000007"/>
    <n v="-4.7"/>
    <x v="1"/>
    <x v="0"/>
  </r>
  <r>
    <x v="32"/>
    <x v="205"/>
    <x v="4"/>
    <n v="445"/>
    <n v="445"/>
    <n v="438.8"/>
    <n v="440.6"/>
    <n v="442.60148184137012"/>
    <n v="8233"/>
    <n v="304"/>
    <n v="3643938"/>
    <n v="6775"/>
    <n v="82.29"/>
    <n v="6.2"/>
    <n v="-4.4000000000000004"/>
    <x v="1"/>
    <x v="1"/>
  </r>
  <r>
    <x v="32"/>
    <x v="206"/>
    <x v="4"/>
    <n v="438"/>
    <n v="445.6"/>
    <n v="438"/>
    <n v="440.9"/>
    <n v="441.0314051718579"/>
    <n v="15507"/>
    <n v="698"/>
    <n v="6839074"/>
    <n v="13736"/>
    <n v="88.58"/>
    <n v="7.6"/>
    <n v="2.9"/>
    <x v="0"/>
    <x v="1"/>
  </r>
  <r>
    <x v="32"/>
    <x v="207"/>
    <x v="0"/>
    <n v="443.45"/>
    <n v="445.7"/>
    <n v="436.2"/>
    <n v="440.05"/>
    <n v="440.10651454103004"/>
    <n v="25067"/>
    <n v="1103"/>
    <n v="11032150"/>
    <n v="23296"/>
    <n v="92.93"/>
    <n v="9.5"/>
    <n v="-3.4"/>
    <x v="1"/>
    <x v="1"/>
  </r>
  <r>
    <x v="32"/>
    <x v="208"/>
    <x v="0"/>
    <n v="443"/>
    <n v="450.5"/>
    <n v="442.2"/>
    <n v="443.7"/>
    <n v="446.52374468085105"/>
    <n v="5875"/>
    <n v="327"/>
    <n v="2623327"/>
    <n v="1365"/>
    <n v="23.23"/>
    <n v="8.3000000000000007"/>
    <n v="0.7"/>
    <x v="0"/>
    <x v="0"/>
  </r>
  <r>
    <x v="32"/>
    <x v="209"/>
    <x v="0"/>
    <n v="441"/>
    <n v="446.9"/>
    <n v="435.1"/>
    <n v="439.45"/>
    <n v="438.33755686604889"/>
    <n v="29675"/>
    <n v="2356"/>
    <n v="13007667"/>
    <n v="24330"/>
    <n v="81.99"/>
    <n v="11.8"/>
    <n v="-1.55"/>
    <x v="1"/>
    <x v="1"/>
  </r>
  <r>
    <x v="32"/>
    <x v="210"/>
    <x v="0"/>
    <n v="441.3"/>
    <n v="445.35"/>
    <n v="439"/>
    <n v="443.3"/>
    <n v="442.01735874744725"/>
    <n v="2938"/>
    <n v="196"/>
    <n v="1298647"/>
    <n v="2106"/>
    <n v="71.680000000000007"/>
    <n v="6.35"/>
    <n v="2"/>
    <x v="0"/>
    <x v="0"/>
  </r>
  <r>
    <x v="32"/>
    <x v="211"/>
    <x v="0"/>
    <n v="451.9"/>
    <n v="451.9"/>
    <n v="441.25"/>
    <n v="442.65"/>
    <n v="443.41146001942377"/>
    <n v="3089"/>
    <n v="324"/>
    <n v="1369698"/>
    <n v="1531"/>
    <n v="49.56"/>
    <n v="10.65"/>
    <n v="-9.25"/>
    <x v="1"/>
    <x v="0"/>
  </r>
  <r>
    <x v="32"/>
    <x v="212"/>
    <x v="1"/>
    <n v="458.95"/>
    <n v="458.95"/>
    <n v="448.15"/>
    <n v="449.75"/>
    <n v="450.89670329670332"/>
    <n v="1365"/>
    <n v="300"/>
    <n v="615474"/>
    <n v="735"/>
    <n v="53.85"/>
    <n v="10.8"/>
    <n v="-9.1999999999999993"/>
    <x v="1"/>
    <x v="0"/>
  </r>
  <r>
    <x v="32"/>
    <x v="213"/>
    <x v="2"/>
    <n v="438.25"/>
    <n v="456.75"/>
    <n v="438.25"/>
    <n v="449.9"/>
    <n v="451.43580023075657"/>
    <n v="24268"/>
    <n v="1171"/>
    <n v="10955444"/>
    <n v="9836"/>
    <n v="40.53"/>
    <n v="18.5"/>
    <n v="11.65"/>
    <x v="0"/>
    <x v="0"/>
  </r>
  <r>
    <x v="32"/>
    <x v="214"/>
    <x v="2"/>
    <n v="452.55"/>
    <n v="452.55"/>
    <n v="443.25"/>
    <n v="443.95"/>
    <n v="445.78415643018297"/>
    <n v="3989"/>
    <n v="329"/>
    <n v="1778233"/>
    <n v="2138"/>
    <n v="53.6"/>
    <n v="9.3000000000000007"/>
    <n v="-8.6"/>
    <x v="1"/>
    <x v="0"/>
  </r>
  <r>
    <x v="32"/>
    <x v="215"/>
    <x v="2"/>
    <n v="440"/>
    <n v="452.1"/>
    <n v="440"/>
    <n v="443.8"/>
    <n v="443.74341160934716"/>
    <n v="17417"/>
    <n v="895"/>
    <n v="7728679"/>
    <n v="7516"/>
    <n v="43.15"/>
    <n v="12.1"/>
    <n v="3.8"/>
    <x v="0"/>
    <x v="0"/>
  </r>
  <r>
    <x v="32"/>
    <x v="216"/>
    <x v="2"/>
    <n v="425"/>
    <n v="438.65"/>
    <n v="424.1"/>
    <n v="432.1"/>
    <n v="429.990114214416"/>
    <n v="10419"/>
    <n v="1218"/>
    <n v="4480067"/>
    <n v="4365"/>
    <n v="41.89"/>
    <n v="14.55"/>
    <n v="7.1"/>
    <x v="0"/>
    <x v="0"/>
  </r>
  <r>
    <x v="32"/>
    <x v="217"/>
    <x v="3"/>
    <n v="429"/>
    <n v="433.65"/>
    <n v="418.5"/>
    <n v="424.9"/>
    <n v="422.11866214859435"/>
    <n v="15936"/>
    <n v="2634"/>
    <n v="6726883"/>
    <n v="11175"/>
    <n v="70.12"/>
    <n v="15.15"/>
    <n v="-4.0999999999999996"/>
    <x v="1"/>
    <x v="0"/>
  </r>
  <r>
    <x v="32"/>
    <x v="218"/>
    <x v="3"/>
    <n v="430.95"/>
    <n v="434.95"/>
    <n v="427.5"/>
    <n v="428.25"/>
    <n v="429.95159827703469"/>
    <n v="8822"/>
    <n v="1293"/>
    <n v="3793033"/>
    <n v="6620"/>
    <n v="75.040000000000006"/>
    <n v="7.45"/>
    <n v="-2.7"/>
    <x v="1"/>
    <x v="0"/>
  </r>
  <r>
    <x v="32"/>
    <x v="219"/>
    <x v="3"/>
    <n v="425.05"/>
    <n v="435.6"/>
    <n v="425.05"/>
    <n v="429.55"/>
    <n v="430.60878621473205"/>
    <n v="10562"/>
    <n v="1773"/>
    <n v="4548090"/>
    <n v="7217"/>
    <n v="68.33"/>
    <n v="10.55"/>
    <n v="4.5"/>
    <x v="0"/>
    <x v="0"/>
  </r>
  <r>
    <x v="32"/>
    <x v="220"/>
    <x v="3"/>
    <n v="441"/>
    <n v="441"/>
    <n v="431.05"/>
    <n v="431.95"/>
    <n v="435.58463541666669"/>
    <n v="4608"/>
    <n v="430"/>
    <n v="2007174"/>
    <n v="3143"/>
    <n v="68.209999999999994"/>
    <n v="9.9499999999999993"/>
    <n v="-9.0500000000000007"/>
    <x v="1"/>
    <x v="0"/>
  </r>
  <r>
    <x v="32"/>
    <x v="221"/>
    <x v="3"/>
    <n v="446"/>
    <n v="446"/>
    <n v="436.05"/>
    <n v="437.3"/>
    <n v="439.35245901639342"/>
    <n v="4026"/>
    <n v="462"/>
    <n v="1768833"/>
    <n v="2330"/>
    <n v="57.87"/>
    <n v="9.9499999999999993"/>
    <n v="-8.6999999999999993"/>
    <x v="1"/>
    <x v="0"/>
  </r>
  <r>
    <x v="32"/>
    <x v="222"/>
    <x v="4"/>
    <n v="446.95"/>
    <n v="446.95"/>
    <n v="438.45"/>
    <n v="441.8"/>
    <n v="441.56429330499469"/>
    <n v="11292"/>
    <n v="1049"/>
    <n v="4986144"/>
    <n v="7560"/>
    <n v="66.95"/>
    <n v="8.5"/>
    <n v="-5.15"/>
    <x v="1"/>
    <x v="0"/>
  </r>
  <r>
    <x v="32"/>
    <x v="223"/>
    <x v="4"/>
    <n v="450.45"/>
    <n v="450.45"/>
    <n v="440"/>
    <n v="441.75"/>
    <n v="442.15842880523729"/>
    <n v="9165"/>
    <n v="1315"/>
    <n v="4052382"/>
    <n v="5861"/>
    <n v="63.95"/>
    <n v="10.45"/>
    <n v="-8.6999999999999993"/>
    <x v="1"/>
    <x v="0"/>
  </r>
  <r>
    <x v="32"/>
    <x v="224"/>
    <x v="4"/>
    <n v="449"/>
    <n v="451.4"/>
    <n v="438.65"/>
    <n v="442.5"/>
    <n v="444.32225188061147"/>
    <n v="4121"/>
    <n v="728"/>
    <n v="1831052"/>
    <n v="2890"/>
    <n v="70.13"/>
    <n v="12.75"/>
    <n v="-6.5"/>
    <x v="1"/>
    <x v="0"/>
  </r>
  <r>
    <x v="32"/>
    <x v="225"/>
    <x v="4"/>
    <n v="452.3"/>
    <n v="453.85"/>
    <n v="447.1"/>
    <n v="448.15"/>
    <n v="450.20268756998883"/>
    <n v="1786"/>
    <n v="200"/>
    <n v="804062"/>
    <n v="1441"/>
    <n v="80.680000000000007"/>
    <n v="6.75"/>
    <n v="-4.1500000000000004"/>
    <x v="1"/>
    <x v="1"/>
  </r>
  <r>
    <x v="32"/>
    <x v="226"/>
    <x v="4"/>
    <n v="452.4"/>
    <n v="454.9"/>
    <n v="449.9"/>
    <n v="452.25"/>
    <n v="451.18661302121433"/>
    <n v="13670"/>
    <n v="834"/>
    <n v="6167721"/>
    <n v="10673"/>
    <n v="78.08"/>
    <n v="5"/>
    <n v="-0.15"/>
    <x v="1"/>
    <x v="0"/>
  </r>
  <r>
    <x v="32"/>
    <x v="227"/>
    <x v="0"/>
    <n v="454.75"/>
    <n v="454.95"/>
    <n v="450.95"/>
    <n v="452.35"/>
    <n v="452.71729957805906"/>
    <n v="1185"/>
    <n v="156"/>
    <n v="536470"/>
    <n v="634"/>
    <n v="53.5"/>
    <n v="4"/>
    <n v="-2.4"/>
    <x v="1"/>
    <x v="0"/>
  </r>
  <r>
    <x v="32"/>
    <x v="228"/>
    <x v="0"/>
    <n v="456.5"/>
    <n v="456.5"/>
    <n v="448.85"/>
    <n v="451.8"/>
    <n v="452.02874153151305"/>
    <n v="4871"/>
    <n v="572"/>
    <n v="2201832"/>
    <n v="3217"/>
    <n v="66.040000000000006"/>
    <n v="7.65"/>
    <n v="-4.7"/>
    <x v="1"/>
    <x v="0"/>
  </r>
  <r>
    <x v="32"/>
    <x v="229"/>
    <x v="0"/>
    <n v="454.7"/>
    <n v="455.45"/>
    <n v="447.3"/>
    <n v="449"/>
    <n v="451.57399354748213"/>
    <n v="7129"/>
    <n v="955"/>
    <n v="3219271"/>
    <n v="4917"/>
    <n v="68.97"/>
    <n v="8.15"/>
    <n v="-5.7"/>
    <x v="1"/>
    <x v="0"/>
  </r>
  <r>
    <x v="32"/>
    <x v="230"/>
    <x v="0"/>
    <n v="453.85"/>
    <n v="454.05"/>
    <n v="438.5"/>
    <n v="448.85"/>
    <n v="447.26318024202106"/>
    <n v="14131"/>
    <n v="1772"/>
    <n v="6320276"/>
    <n v="8545"/>
    <n v="60.47"/>
    <n v="15.55"/>
    <n v="-5"/>
    <x v="1"/>
    <x v="0"/>
  </r>
  <r>
    <x v="32"/>
    <x v="231"/>
    <x v="0"/>
    <n v="465"/>
    <n v="465"/>
    <n v="442.9"/>
    <n v="445.2"/>
    <n v="448.45844356811261"/>
    <n v="20033"/>
    <n v="2840"/>
    <n v="8983968"/>
    <n v="14261"/>
    <n v="71.19"/>
    <n v="22.1"/>
    <n v="-19.8"/>
    <x v="1"/>
    <x v="0"/>
  </r>
  <r>
    <x v="32"/>
    <x v="232"/>
    <x v="1"/>
    <n v="465.5"/>
    <n v="465.5"/>
    <n v="455.8"/>
    <n v="457.45"/>
    <n v="458.5133959397873"/>
    <n v="14482"/>
    <n v="1281"/>
    <n v="6640191"/>
    <n v="8645"/>
    <n v="59.69"/>
    <n v="9.6999999999999993"/>
    <n v="-8.0500000000000007"/>
    <x v="1"/>
    <x v="0"/>
  </r>
  <r>
    <x v="32"/>
    <x v="233"/>
    <x v="1"/>
    <n v="475.6"/>
    <n v="475.6"/>
    <n v="460.45"/>
    <n v="461.75"/>
    <n v="464.56874336819766"/>
    <n v="6597"/>
    <n v="484"/>
    <n v="3064760"/>
    <n v="2995"/>
    <n v="45.4"/>
    <n v="15.15"/>
    <n v="-13.85"/>
    <x v="1"/>
    <x v="0"/>
  </r>
  <r>
    <x v="32"/>
    <x v="234"/>
    <x v="1"/>
    <n v="479.5"/>
    <n v="479.5"/>
    <n v="466.7"/>
    <n v="470.25"/>
    <n v="469.82297657455462"/>
    <n v="7129"/>
    <n v="301"/>
    <n v="3349368"/>
    <n v="2420"/>
    <n v="33.950000000000003"/>
    <n v="12.8"/>
    <n v="-9.25"/>
    <x v="1"/>
    <x v="0"/>
  </r>
  <r>
    <x v="32"/>
    <x v="235"/>
    <x v="2"/>
    <n v="459.75"/>
    <n v="473.25"/>
    <n v="450.9"/>
    <n v="470.15"/>
    <n v="464.36731900223077"/>
    <n v="19724"/>
    <n v="778"/>
    <n v="9159181"/>
    <n v="10181"/>
    <n v="51.62"/>
    <n v="22.35"/>
    <n v="10.4"/>
    <x v="0"/>
    <x v="0"/>
  </r>
  <r>
    <x v="32"/>
    <x v="236"/>
    <x v="3"/>
    <n v="484.5"/>
    <n v="484.5"/>
    <n v="446"/>
    <n v="450.8"/>
    <n v="456.14858311144923"/>
    <n v="42064"/>
    <n v="4294"/>
    <n v="19187434"/>
    <n v="26790"/>
    <n v="63.69"/>
    <n v="38.5"/>
    <n v="-33.700000000000003"/>
    <x v="1"/>
    <x v="0"/>
  </r>
  <r>
    <x v="32"/>
    <x v="237"/>
    <x v="3"/>
    <n v="478.3"/>
    <n v="480.6"/>
    <n v="474.75"/>
    <n v="477.5"/>
    <n v="477.86044488629301"/>
    <n v="8047"/>
    <n v="619"/>
    <n v="3845343"/>
    <n v="5805"/>
    <n v="72.14"/>
    <n v="5.85"/>
    <n v="-0.8"/>
    <x v="1"/>
    <x v="0"/>
  </r>
  <r>
    <x v="32"/>
    <x v="238"/>
    <x v="3"/>
    <n v="480.9"/>
    <n v="482.15"/>
    <n v="475.5"/>
    <n v="478.5"/>
    <n v="478.21987369506377"/>
    <n v="7759"/>
    <n v="628"/>
    <n v="3710508"/>
    <n v="4074"/>
    <n v="52.51"/>
    <n v="6.65"/>
    <n v="-2.4"/>
    <x v="1"/>
    <x v="0"/>
  </r>
  <r>
    <x v="32"/>
    <x v="239"/>
    <x v="3"/>
    <n v="483.9"/>
    <n v="485.3"/>
    <n v="479.05"/>
    <n v="480.9"/>
    <n v="480.77181392788327"/>
    <n v="3633"/>
    <n v="284"/>
    <n v="1746644"/>
    <n v="2298"/>
    <n v="63.25"/>
    <n v="6.25"/>
    <n v="-3"/>
    <x v="1"/>
    <x v="0"/>
  </r>
  <r>
    <x v="32"/>
    <x v="240"/>
    <x v="3"/>
    <n v="481.55"/>
    <n v="488.6"/>
    <n v="478.2"/>
    <n v="479.9"/>
    <n v="481.30571366813172"/>
    <n v="13879"/>
    <n v="722"/>
    <n v="6680042"/>
    <n v="8489"/>
    <n v="61.16"/>
    <n v="10.4"/>
    <n v="-1.65"/>
    <x v="1"/>
    <x v="0"/>
  </r>
  <r>
    <x v="32"/>
    <x v="241"/>
    <x v="4"/>
    <n v="474.45"/>
    <n v="485.95"/>
    <n v="474.45"/>
    <n v="481.5"/>
    <n v="480.59589411129122"/>
    <n v="7404"/>
    <n v="296"/>
    <n v="3558332"/>
    <n v="3169"/>
    <n v="42.8"/>
    <n v="11.5"/>
    <n v="7.05"/>
    <x v="0"/>
    <x v="0"/>
  </r>
  <r>
    <x v="32"/>
    <x v="242"/>
    <x v="4"/>
    <n v="497"/>
    <n v="498"/>
    <n v="483.7"/>
    <n v="488.25"/>
    <n v="490.46446298827425"/>
    <n v="27802"/>
    <n v="960"/>
    <n v="13635893"/>
    <n v="15606"/>
    <n v="56.13"/>
    <n v="14.3"/>
    <n v="-8.75"/>
    <x v="1"/>
    <x v="0"/>
  </r>
  <r>
    <x v="32"/>
    <x v="243"/>
    <x v="4"/>
    <n v="499.95"/>
    <n v="499.95"/>
    <n v="487.3"/>
    <n v="492.25"/>
    <n v="491.87229551451185"/>
    <n v="9475"/>
    <n v="429"/>
    <n v="4660490"/>
    <n v="4373"/>
    <n v="46.15"/>
    <n v="12.65"/>
    <n v="-7.7"/>
    <x v="1"/>
    <x v="0"/>
  </r>
  <r>
    <x v="32"/>
    <x v="244"/>
    <x v="4"/>
    <n v="487.5"/>
    <n v="496.2"/>
    <n v="479.3"/>
    <n v="493.8"/>
    <n v="489.8843720038351"/>
    <n v="10430"/>
    <n v="510"/>
    <n v="5109494"/>
    <n v="6378"/>
    <n v="61.15"/>
    <n v="16.899999999999999"/>
    <n v="6.3"/>
    <x v="0"/>
    <x v="0"/>
  </r>
  <r>
    <x v="32"/>
    <x v="245"/>
    <x v="4"/>
    <n v="477.05"/>
    <n v="485.1"/>
    <n v="477.05"/>
    <n v="478.85"/>
    <n v="479.46555520603965"/>
    <n v="6358"/>
    <n v="451"/>
    <n v="3048442"/>
    <n v="3833"/>
    <n v="60.29"/>
    <n v="8.0500000000000007"/>
    <n v="1.8"/>
    <x v="0"/>
    <x v="0"/>
  </r>
  <r>
    <x v="32"/>
    <x v="246"/>
    <x v="0"/>
    <n v="482.65"/>
    <n v="482.65"/>
    <n v="473.6"/>
    <n v="476.8"/>
    <n v="476.63827577252664"/>
    <n v="7702"/>
    <n v="399"/>
    <n v="3671068"/>
    <n v="4554"/>
    <n v="59.13"/>
    <n v="9.0500000000000007"/>
    <n v="-5.85"/>
    <x v="1"/>
    <x v="0"/>
  </r>
  <r>
    <x v="32"/>
    <x v="247"/>
    <x v="0"/>
    <n v="485"/>
    <n v="485"/>
    <n v="472.65"/>
    <n v="474.45"/>
    <n v="475.16924664602681"/>
    <n v="1938"/>
    <n v="176"/>
    <n v="920878"/>
    <n v="679"/>
    <n v="35.04"/>
    <n v="12.35"/>
    <n v="-10.55"/>
    <x v="1"/>
    <x v="0"/>
  </r>
  <r>
    <x v="32"/>
    <x v="248"/>
    <x v="0"/>
    <n v="485.35"/>
    <n v="487.5"/>
    <n v="477.6"/>
    <n v="478.1"/>
    <n v="482.15733637995754"/>
    <n v="6127"/>
    <n v="437"/>
    <n v="2954178"/>
    <n v="4542"/>
    <n v="74.13"/>
    <n v="9.9"/>
    <n v="-7.25"/>
    <x v="1"/>
    <x v="0"/>
  </r>
  <r>
    <x v="32"/>
    <x v="249"/>
    <x v="0"/>
    <n v="480.55"/>
    <n v="485.35"/>
    <n v="478.25"/>
    <n v="484.55"/>
    <n v="482.39545997610514"/>
    <n v="13392"/>
    <n v="1323"/>
    <n v="6460240"/>
    <n v="8267"/>
    <n v="61.73"/>
    <n v="7.1"/>
    <n v="4"/>
    <x v="0"/>
    <x v="0"/>
  </r>
  <r>
    <x v="33"/>
    <x v="0"/>
    <x v="0"/>
    <n v="28.66"/>
    <n v="29.35"/>
    <n v="28.65"/>
    <n v="29.06"/>
    <n v="29.073088348733773"/>
    <n v="913935"/>
    <n v="2889"/>
    <n v="26570913"/>
    <m/>
    <m/>
    <n v="0.7"/>
    <n v="0.4"/>
    <x v="0"/>
    <x v="0"/>
  </r>
  <r>
    <x v="33"/>
    <x v="1"/>
    <x v="0"/>
    <n v="28.71"/>
    <n v="28.86"/>
    <n v="28.49"/>
    <n v="28.56"/>
    <n v="28.603714616892894"/>
    <n v="369244"/>
    <n v="1883"/>
    <n v="10561750"/>
    <n v="212137"/>
    <n v="57.45"/>
    <n v="0.37"/>
    <n v="-0.15"/>
    <x v="1"/>
    <x v="0"/>
  </r>
  <r>
    <x v="33"/>
    <x v="2"/>
    <x v="0"/>
    <n v="28.99"/>
    <n v="29.12"/>
    <n v="28.5"/>
    <n v="28.67"/>
    <n v="28.815674768672533"/>
    <n v="924339"/>
    <n v="2465"/>
    <n v="26635452"/>
    <n v="391003"/>
    <n v="42.3"/>
    <n v="0.62"/>
    <n v="-0.32"/>
    <x v="1"/>
    <x v="0"/>
  </r>
  <r>
    <x v="33"/>
    <x v="3"/>
    <x v="1"/>
    <n v="28.69"/>
    <n v="28.78"/>
    <n v="28.28"/>
    <n v="28.69"/>
    <n v="28.437004694654277"/>
    <n v="258805"/>
    <n v="789"/>
    <n v="7359639"/>
    <n v="111656"/>
    <n v="43.14"/>
    <n v="0.5"/>
    <n v="0"/>
    <x v="1"/>
    <x v="0"/>
  </r>
  <r>
    <x v="33"/>
    <x v="4"/>
    <x v="1"/>
    <n v="29"/>
    <n v="29.08"/>
    <n v="28.29"/>
    <n v="28.37"/>
    <n v="28.595281186382824"/>
    <n v="407221"/>
    <n v="1301"/>
    <n v="11644599"/>
    <n v="310896"/>
    <n v="76.349999999999994"/>
    <n v="0.79"/>
    <n v="-0.63"/>
    <x v="1"/>
    <x v="0"/>
  </r>
  <r>
    <x v="33"/>
    <x v="5"/>
    <x v="1"/>
    <n v="28.9"/>
    <n v="29"/>
    <n v="28.71"/>
    <n v="28.76"/>
    <n v="28.80296414581202"/>
    <n v="200395"/>
    <n v="1127"/>
    <n v="5771970"/>
    <n v="107926"/>
    <n v="53.86"/>
    <n v="0.28999999999999998"/>
    <n v="-0.14000000000000001"/>
    <x v="1"/>
    <x v="0"/>
  </r>
  <r>
    <x v="33"/>
    <x v="6"/>
    <x v="1"/>
    <n v="28.46"/>
    <n v="29.19"/>
    <n v="28.46"/>
    <n v="28.85"/>
    <n v="28.937750720636256"/>
    <n v="715687"/>
    <n v="2414"/>
    <n v="20710372"/>
    <n v="361365"/>
    <n v="50.49"/>
    <n v="0.73"/>
    <n v="0.39"/>
    <x v="0"/>
    <x v="0"/>
  </r>
  <r>
    <x v="33"/>
    <x v="7"/>
    <x v="1"/>
    <n v="28.21"/>
    <n v="28.65"/>
    <n v="28.14"/>
    <n v="28.59"/>
    <n v="28.342858820627857"/>
    <n v="425735"/>
    <n v="2103"/>
    <n v="12066547"/>
    <n v="203451"/>
    <n v="47.79"/>
    <n v="0.51"/>
    <n v="0.38"/>
    <x v="0"/>
    <x v="0"/>
  </r>
  <r>
    <x v="33"/>
    <x v="8"/>
    <x v="2"/>
    <n v="28.17"/>
    <n v="28.49"/>
    <n v="27.9"/>
    <n v="28.22"/>
    <n v="28.251212188675947"/>
    <n v="1567619"/>
    <n v="3883"/>
    <n v="44287137"/>
    <n v="1181836"/>
    <n v="75.39"/>
    <n v="0.59"/>
    <n v="0.05"/>
    <x v="0"/>
    <x v="0"/>
  </r>
  <r>
    <x v="33"/>
    <x v="9"/>
    <x v="2"/>
    <n v="28.05"/>
    <n v="28.34"/>
    <n v="28.02"/>
    <n v="28.19"/>
    <n v="28.195236962065479"/>
    <n v="592521"/>
    <n v="3680"/>
    <n v="16706270"/>
    <n v="324275"/>
    <n v="54.73"/>
    <n v="0.32"/>
    <n v="0.14000000000000001"/>
    <x v="0"/>
    <x v="0"/>
  </r>
  <r>
    <x v="33"/>
    <x v="10"/>
    <x v="2"/>
    <n v="28.83"/>
    <n v="29.15"/>
    <n v="28.36"/>
    <n v="28.45"/>
    <n v="28.56860663718933"/>
    <n v="250588"/>
    <n v="1806"/>
    <n v="7158950"/>
    <n v="131169"/>
    <n v="52.34"/>
    <n v="0.79"/>
    <n v="-0.38"/>
    <x v="1"/>
    <x v="0"/>
  </r>
  <r>
    <x v="33"/>
    <x v="11"/>
    <x v="2"/>
    <n v="28.87"/>
    <n v="29.32"/>
    <n v="28.7"/>
    <n v="28.81"/>
    <n v="28.997649103864429"/>
    <n v="522354"/>
    <n v="2511"/>
    <n v="15147038"/>
    <n v="332997"/>
    <n v="63.75"/>
    <n v="0.62"/>
    <n v="-0.06"/>
    <x v="1"/>
    <x v="0"/>
  </r>
  <r>
    <x v="33"/>
    <x v="12"/>
    <x v="3"/>
    <n v="29.34"/>
    <n v="29.4"/>
    <n v="28.65"/>
    <n v="28.92"/>
    <n v="28.947335384803807"/>
    <n v="522552"/>
    <n v="3249"/>
    <n v="15126488"/>
    <n v="226903"/>
    <n v="43.42"/>
    <n v="0.75"/>
    <n v="-0.42"/>
    <x v="1"/>
    <x v="0"/>
  </r>
  <r>
    <x v="33"/>
    <x v="13"/>
    <x v="3"/>
    <n v="29.1"/>
    <n v="29.6"/>
    <n v="29.1"/>
    <n v="29.25"/>
    <n v="29.317860441397286"/>
    <n v="882425"/>
    <n v="1996"/>
    <n v="25870813"/>
    <n v="371220"/>
    <n v="42.07"/>
    <n v="0.5"/>
    <n v="0.15"/>
    <x v="0"/>
    <x v="0"/>
  </r>
  <r>
    <x v="33"/>
    <x v="14"/>
    <x v="3"/>
    <n v="29.39"/>
    <n v="29.4"/>
    <n v="28.97"/>
    <n v="29.26"/>
    <n v="29.228772912358224"/>
    <n v="389255"/>
    <n v="2430"/>
    <n v="11377446"/>
    <n v="227738"/>
    <n v="58.51"/>
    <n v="0.43"/>
    <n v="-0.13"/>
    <x v="1"/>
    <x v="0"/>
  </r>
  <r>
    <x v="33"/>
    <x v="15"/>
    <x v="3"/>
    <n v="28.46"/>
    <n v="29.29"/>
    <n v="28.27"/>
    <n v="29.19"/>
    <n v="28.838756383930921"/>
    <n v="417846"/>
    <n v="1761"/>
    <n v="12050159"/>
    <n v="234700"/>
    <n v="56.17"/>
    <n v="1.02"/>
    <n v="0.73"/>
    <x v="0"/>
    <x v="0"/>
  </r>
  <r>
    <x v="33"/>
    <x v="16"/>
    <x v="3"/>
    <n v="28.43"/>
    <n v="28.65"/>
    <n v="28.2"/>
    <n v="28.46"/>
    <n v="28.465826565967458"/>
    <n v="661508"/>
    <n v="3017"/>
    <n v="18830372"/>
    <n v="451648"/>
    <n v="68.28"/>
    <n v="0.45"/>
    <n v="0.03"/>
    <x v="0"/>
    <x v="0"/>
  </r>
  <r>
    <x v="33"/>
    <x v="17"/>
    <x v="4"/>
    <n v="28.13"/>
    <n v="28.45"/>
    <n v="27.9"/>
    <n v="28.08"/>
    <n v="28.136377060800168"/>
    <n v="609472"/>
    <n v="3181"/>
    <n v="17148334"/>
    <n v="321670"/>
    <n v="52.78"/>
    <n v="0.55000000000000004"/>
    <n v="-0.05"/>
    <x v="1"/>
    <x v="0"/>
  </r>
  <r>
    <x v="33"/>
    <x v="18"/>
    <x v="4"/>
    <n v="28.49"/>
    <n v="28.6"/>
    <n v="28.02"/>
    <n v="28.05"/>
    <n v="28.237987323461329"/>
    <n v="534373"/>
    <n v="3263"/>
    <n v="15089618"/>
    <n v="293159"/>
    <n v="54.86"/>
    <n v="0.57999999999999996"/>
    <n v="-0.44"/>
    <x v="1"/>
    <x v="0"/>
  </r>
  <r>
    <x v="33"/>
    <x v="19"/>
    <x v="4"/>
    <n v="28.3"/>
    <n v="28.42"/>
    <n v="27.94"/>
    <n v="28.33"/>
    <n v="28.15131967563212"/>
    <n v="660238"/>
    <n v="3346"/>
    <n v="18586571"/>
    <n v="248403"/>
    <n v="37.619999999999997"/>
    <n v="0.48"/>
    <n v="0.03"/>
    <x v="0"/>
    <x v="0"/>
  </r>
  <r>
    <x v="33"/>
    <x v="20"/>
    <x v="4"/>
    <n v="28.23"/>
    <n v="28.3"/>
    <n v="27.82"/>
    <n v="28.08"/>
    <n v="28.01639493994611"/>
    <n v="656910"/>
    <n v="2568"/>
    <n v="18404250"/>
    <n v="284814"/>
    <n v="43.36"/>
    <n v="0.48"/>
    <n v="-0.15"/>
    <x v="1"/>
    <x v="0"/>
  </r>
  <r>
    <x v="33"/>
    <x v="21"/>
    <x v="0"/>
    <n v="28.13"/>
    <n v="28.55"/>
    <n v="27.9"/>
    <n v="27.99"/>
    <n v="28.157713978116721"/>
    <n v="449567"/>
    <n v="2263"/>
    <n v="12658779"/>
    <n v="294209"/>
    <n v="65.44"/>
    <n v="0.65"/>
    <n v="-0.14000000000000001"/>
    <x v="1"/>
    <x v="0"/>
  </r>
  <r>
    <x v="33"/>
    <x v="22"/>
    <x v="0"/>
    <n v="28.31"/>
    <n v="28.37"/>
    <n v="27.8"/>
    <n v="28.13"/>
    <n v="28.098629838270035"/>
    <n v="825450"/>
    <n v="4020"/>
    <n v="23194014"/>
    <n v="463681"/>
    <n v="56.17"/>
    <n v="0.56999999999999995"/>
    <n v="-0.18"/>
    <x v="1"/>
    <x v="0"/>
  </r>
  <r>
    <x v="33"/>
    <x v="23"/>
    <x v="0"/>
    <n v="29.04"/>
    <n v="29.12"/>
    <n v="28.3"/>
    <n v="28.37"/>
    <n v="28.619262621628799"/>
    <n v="828340"/>
    <n v="5234"/>
    <n v="23706480"/>
    <n v="454765"/>
    <n v="54.9"/>
    <n v="0.82"/>
    <n v="-0.67"/>
    <x v="1"/>
    <x v="0"/>
  </r>
  <r>
    <x v="33"/>
    <x v="24"/>
    <x v="0"/>
    <n v="29.05"/>
    <n v="29.37"/>
    <n v="28.84"/>
    <n v="28.94"/>
    <n v="29.100380480308115"/>
    <n v="750893"/>
    <n v="2827"/>
    <n v="21851272"/>
    <n v="534448"/>
    <n v="71.17"/>
    <n v="0.53"/>
    <n v="-0.11"/>
    <x v="1"/>
    <x v="0"/>
  </r>
  <r>
    <x v="33"/>
    <x v="25"/>
    <x v="0"/>
    <n v="29.35"/>
    <n v="29.56"/>
    <n v="28.94"/>
    <n v="29"/>
    <n v="29.184523377796534"/>
    <n v="454983"/>
    <n v="1929"/>
    <n v="13278462"/>
    <n v="217569"/>
    <n v="47.82"/>
    <n v="0.62"/>
    <n v="-0.35"/>
    <x v="1"/>
    <x v="0"/>
  </r>
  <r>
    <x v="33"/>
    <x v="26"/>
    <x v="1"/>
    <n v="29.6"/>
    <n v="29.89"/>
    <n v="29"/>
    <n v="29.12"/>
    <n v="29.526827710033817"/>
    <n v="726264"/>
    <n v="3793"/>
    <n v="21444272"/>
    <n v="330062"/>
    <n v="45.45"/>
    <n v="0.89"/>
    <n v="-0.48"/>
    <x v="1"/>
    <x v="0"/>
  </r>
  <r>
    <x v="33"/>
    <x v="27"/>
    <x v="2"/>
    <n v="29.9"/>
    <n v="30.08"/>
    <n v="29.41"/>
    <n v="29.8"/>
    <n v="29.675896387027066"/>
    <n v="605291"/>
    <n v="1965"/>
    <n v="17962553"/>
    <n v="284835"/>
    <n v="47.06"/>
    <n v="0.67"/>
    <n v="-0.1"/>
    <x v="1"/>
    <x v="0"/>
  </r>
  <r>
    <x v="33"/>
    <x v="28"/>
    <x v="2"/>
    <n v="30.44"/>
    <n v="30.61"/>
    <n v="30.06"/>
    <n v="30.14"/>
    <n v="30.207885234319804"/>
    <n v="560516"/>
    <n v="1840"/>
    <n v="16932003"/>
    <n v="296079"/>
    <n v="52.82"/>
    <n v="0.55000000000000004"/>
    <n v="-0.3"/>
    <x v="1"/>
    <x v="0"/>
  </r>
  <r>
    <x v="33"/>
    <x v="29"/>
    <x v="2"/>
    <n v="30"/>
    <n v="30.3"/>
    <n v="29.75"/>
    <n v="30.21"/>
    <n v="30.032804666679091"/>
    <n v="268285"/>
    <n v="2046"/>
    <n v="8057351"/>
    <n v="130601"/>
    <n v="48.68"/>
    <n v="0.55000000000000004"/>
    <n v="0.21"/>
    <x v="0"/>
    <x v="0"/>
  </r>
  <r>
    <x v="33"/>
    <x v="30"/>
    <x v="2"/>
    <n v="30.54"/>
    <n v="30.54"/>
    <n v="29.93"/>
    <n v="30.12"/>
    <n v="30.166891773100989"/>
    <n v="483475"/>
    <n v="2250"/>
    <n v="14584938"/>
    <n v="195204"/>
    <n v="40.380000000000003"/>
    <n v="0.61"/>
    <n v="-0.42"/>
    <x v="1"/>
    <x v="0"/>
  </r>
  <r>
    <x v="33"/>
    <x v="31"/>
    <x v="3"/>
    <n v="30.86"/>
    <n v="30.91"/>
    <n v="30.3"/>
    <n v="30.35"/>
    <n v="30.539131588256101"/>
    <n v="294008"/>
    <n v="1640"/>
    <n v="8978749"/>
    <n v="161508"/>
    <n v="54.93"/>
    <n v="0.61"/>
    <n v="-0.51"/>
    <x v="1"/>
    <x v="0"/>
  </r>
  <r>
    <x v="33"/>
    <x v="32"/>
    <x v="3"/>
    <n v="31"/>
    <n v="31.19"/>
    <n v="30.8"/>
    <n v="30.89"/>
    <n v="30.959510405221714"/>
    <n v="675334"/>
    <n v="2654"/>
    <n v="20908010"/>
    <n v="361961"/>
    <n v="53.6"/>
    <n v="0.39"/>
    <n v="-0.11"/>
    <x v="1"/>
    <x v="0"/>
  </r>
  <r>
    <x v="33"/>
    <x v="33"/>
    <x v="3"/>
    <n v="31.22"/>
    <n v="31.75"/>
    <n v="30.86"/>
    <n v="30.96"/>
    <n v="31.120430949272542"/>
    <n v="807334"/>
    <n v="3485"/>
    <n v="25124582"/>
    <n v="496547"/>
    <n v="61.5"/>
    <n v="0.89"/>
    <n v="-0.26"/>
    <x v="1"/>
    <x v="0"/>
  </r>
  <r>
    <x v="33"/>
    <x v="34"/>
    <x v="3"/>
    <n v="32.119999999999997"/>
    <n v="32.119999999999997"/>
    <n v="31.44"/>
    <n v="31.66"/>
    <n v="31.760407061753927"/>
    <n v="562863"/>
    <n v="2310"/>
    <n v="17876758"/>
    <n v="282116"/>
    <n v="50.12"/>
    <n v="0.68"/>
    <n v="-0.46"/>
    <x v="1"/>
    <x v="0"/>
  </r>
  <r>
    <x v="33"/>
    <x v="35"/>
    <x v="3"/>
    <n v="32.26"/>
    <n v="32.39"/>
    <n v="31.67"/>
    <n v="31.76"/>
    <n v="31.881897848677404"/>
    <n v="630124"/>
    <n v="3052"/>
    <n v="20089549"/>
    <n v="309763"/>
    <n v="49.16"/>
    <n v="0.72"/>
    <n v="-0.5"/>
    <x v="1"/>
    <x v="0"/>
  </r>
  <r>
    <x v="33"/>
    <x v="36"/>
    <x v="4"/>
    <n v="32.369999999999997"/>
    <n v="32.520000000000003"/>
    <n v="31.97"/>
    <n v="32.119999999999997"/>
    <n v="32.122720095035277"/>
    <n v="414162"/>
    <n v="1652"/>
    <n v="13304010"/>
    <n v="198220"/>
    <n v="47.86"/>
    <n v="0.55000000000000004"/>
    <n v="-0.25"/>
    <x v="1"/>
    <x v="0"/>
  </r>
  <r>
    <x v="33"/>
    <x v="37"/>
    <x v="4"/>
    <n v="32.79"/>
    <n v="32.840000000000003"/>
    <n v="32.299999999999997"/>
    <n v="32.36"/>
    <n v="32.513292078665785"/>
    <n v="593549"/>
    <n v="2604"/>
    <n v="19298232"/>
    <n v="280667"/>
    <n v="47.29"/>
    <n v="0.54"/>
    <n v="-0.43"/>
    <x v="1"/>
    <x v="0"/>
  </r>
  <r>
    <x v="33"/>
    <x v="38"/>
    <x v="4"/>
    <n v="32.19"/>
    <n v="33.19"/>
    <n v="32.159999999999997"/>
    <n v="32.57"/>
    <n v="32.652253492727127"/>
    <n v="897651"/>
    <n v="2660"/>
    <n v="29310328"/>
    <n v="453085"/>
    <n v="50.47"/>
    <n v="1.03"/>
    <n v="0.38"/>
    <x v="0"/>
    <x v="0"/>
  </r>
  <r>
    <x v="33"/>
    <x v="39"/>
    <x v="4"/>
    <n v="31.64"/>
    <n v="32.29"/>
    <n v="31.64"/>
    <n v="31.95"/>
    <n v="32.066805893554715"/>
    <n v="869085"/>
    <n v="3057"/>
    <n v="27868780"/>
    <n v="428262"/>
    <n v="49.28"/>
    <n v="0.65"/>
    <n v="0.31"/>
    <x v="0"/>
    <x v="0"/>
  </r>
  <r>
    <x v="33"/>
    <x v="40"/>
    <x v="4"/>
    <n v="31.63"/>
    <n v="31.88"/>
    <n v="31.31"/>
    <n v="31.61"/>
    <n v="31.575719206928575"/>
    <n v="740816"/>
    <n v="3220"/>
    <n v="23391798"/>
    <n v="299757"/>
    <n v="40.46"/>
    <n v="0.56999999999999995"/>
    <n v="-0.02"/>
    <x v="1"/>
    <x v="0"/>
  </r>
  <r>
    <x v="33"/>
    <x v="41"/>
    <x v="0"/>
    <n v="31.84"/>
    <n v="32.15"/>
    <n v="31.52"/>
    <n v="31.63"/>
    <n v="31.748722456288526"/>
    <n v="610938"/>
    <n v="2728"/>
    <n v="19396501"/>
    <n v="321081"/>
    <n v="52.56"/>
    <n v="0.63"/>
    <n v="-0.21"/>
    <x v="1"/>
    <x v="0"/>
  </r>
  <r>
    <x v="33"/>
    <x v="42"/>
    <x v="0"/>
    <n v="31.93"/>
    <n v="32.25"/>
    <n v="31.73"/>
    <n v="31.94"/>
    <n v="31.975691521369523"/>
    <n v="666393"/>
    <n v="2446"/>
    <n v="21308377"/>
    <n v="303560"/>
    <n v="45.55"/>
    <n v="0.52"/>
    <n v="0.01"/>
    <x v="0"/>
    <x v="0"/>
  </r>
  <r>
    <x v="33"/>
    <x v="43"/>
    <x v="0"/>
    <n v="31.9"/>
    <n v="32.130000000000003"/>
    <n v="31.73"/>
    <n v="31.93"/>
    <n v="31.961359400574509"/>
    <n v="793026"/>
    <n v="2780"/>
    <n v="25346189"/>
    <n v="417360"/>
    <n v="52.63"/>
    <n v="0.4"/>
    <n v="0.03"/>
    <x v="0"/>
    <x v="0"/>
  </r>
  <r>
    <x v="33"/>
    <x v="44"/>
    <x v="0"/>
    <n v="32.159999999999997"/>
    <n v="32.43"/>
    <n v="31.74"/>
    <n v="31.93"/>
    <n v="32.003594180080285"/>
    <n v="716436"/>
    <n v="3030"/>
    <n v="22928527"/>
    <n v="299878"/>
    <n v="41.86"/>
    <n v="0.69"/>
    <n v="-0.23"/>
    <x v="1"/>
    <x v="0"/>
  </r>
  <r>
    <x v="33"/>
    <x v="45"/>
    <x v="0"/>
    <n v="32.4"/>
    <n v="32.68"/>
    <n v="32.11"/>
    <n v="32.25"/>
    <n v="32.399686080782537"/>
    <n v="203237"/>
    <n v="1153"/>
    <n v="6584815"/>
    <n v="95133"/>
    <n v="46.81"/>
    <n v="0.56999999999999995"/>
    <n v="-0.15"/>
    <x v="1"/>
    <x v="0"/>
  </r>
  <r>
    <x v="33"/>
    <x v="46"/>
    <x v="1"/>
    <n v="32.68"/>
    <n v="32.9"/>
    <n v="32.29"/>
    <n v="32.47"/>
    <n v="32.560632934201557"/>
    <n v="566062"/>
    <n v="1854"/>
    <n v="18431337"/>
    <n v="268977"/>
    <n v="47.52"/>
    <n v="0.61"/>
    <n v="-0.21"/>
    <x v="1"/>
    <x v="0"/>
  </r>
  <r>
    <x v="33"/>
    <x v="47"/>
    <x v="1"/>
    <n v="32.85"/>
    <n v="32.85"/>
    <n v="32.28"/>
    <n v="32.36"/>
    <n v="32.448095770766507"/>
    <n v="674945"/>
    <n v="3250"/>
    <n v="21900680"/>
    <n v="375410"/>
    <n v="55.62"/>
    <n v="0.56999999999999995"/>
    <n v="-0.49"/>
    <x v="1"/>
    <x v="0"/>
  </r>
  <r>
    <x v="33"/>
    <x v="48"/>
    <x v="1"/>
    <n v="32.99"/>
    <n v="33.299999999999997"/>
    <n v="32.450000000000003"/>
    <n v="32.71"/>
    <n v="32.783998840746662"/>
    <n v="1097258"/>
    <n v="3867"/>
    <n v="35972505"/>
    <n v="670635"/>
    <n v="61.12"/>
    <n v="0.85"/>
    <n v="-0.28000000000000003"/>
    <x v="1"/>
    <x v="0"/>
  </r>
  <r>
    <x v="33"/>
    <x v="49"/>
    <x v="1"/>
    <n v="32.6"/>
    <n v="33.090000000000003"/>
    <n v="32.1"/>
    <n v="32.93"/>
    <n v="32.696957702168099"/>
    <n v="1361701"/>
    <n v="3421"/>
    <n v="44523480"/>
    <n v="540828"/>
    <n v="39.72"/>
    <n v="0.99"/>
    <n v="0.33"/>
    <x v="0"/>
    <x v="0"/>
  </r>
  <r>
    <x v="33"/>
    <x v="50"/>
    <x v="2"/>
    <n v="31.72"/>
    <n v="32.54"/>
    <n v="31.6"/>
    <n v="32.4"/>
    <n v="32.139404712924033"/>
    <n v="1455869"/>
    <n v="4170"/>
    <n v="46790763"/>
    <n v="715875"/>
    <n v="49.17"/>
    <n v="0.94"/>
    <n v="0.68"/>
    <x v="0"/>
    <x v="0"/>
  </r>
  <r>
    <x v="33"/>
    <x v="51"/>
    <x v="3"/>
    <n v="30.43"/>
    <n v="32.15"/>
    <n v="30.13"/>
    <n v="31.58"/>
    <n v="30.883482295543896"/>
    <n v="4043643"/>
    <n v="5381"/>
    <n v="124881777"/>
    <n v="1272086"/>
    <n v="31.46"/>
    <n v="2.02"/>
    <n v="1.1499999999999999"/>
    <x v="0"/>
    <x v="0"/>
  </r>
  <r>
    <x v="33"/>
    <x v="52"/>
    <x v="3"/>
    <n v="30.17"/>
    <n v="30.49"/>
    <n v="30.03"/>
    <n v="30.32"/>
    <n v="30.226136304754366"/>
    <n v="849156"/>
    <n v="2882"/>
    <n v="25666705"/>
    <n v="468853"/>
    <n v="55.21"/>
    <n v="0.46"/>
    <n v="0.15"/>
    <x v="0"/>
    <x v="0"/>
  </r>
  <r>
    <x v="33"/>
    <x v="53"/>
    <x v="3"/>
    <n v="29.91"/>
    <n v="30.48"/>
    <n v="29.91"/>
    <n v="30.25"/>
    <n v="30.160937323728021"/>
    <n v="744588"/>
    <n v="1085"/>
    <n v="22457472"/>
    <n v="284936"/>
    <n v="38.270000000000003"/>
    <n v="0.56999999999999995"/>
    <n v="0.34"/>
    <x v="0"/>
    <x v="0"/>
  </r>
  <r>
    <x v="33"/>
    <x v="54"/>
    <x v="3"/>
    <n v="29.71"/>
    <n v="30.38"/>
    <n v="29.56"/>
    <n v="29.72"/>
    <n v="29.898037814474886"/>
    <n v="1393752"/>
    <n v="2288"/>
    <n v="41670450"/>
    <n v="541278"/>
    <n v="38.840000000000003"/>
    <n v="0.82"/>
    <n v="0.01"/>
    <x v="0"/>
    <x v="0"/>
  </r>
  <r>
    <x v="33"/>
    <x v="55"/>
    <x v="3"/>
    <n v="29.63"/>
    <n v="29.93"/>
    <n v="29.18"/>
    <n v="29.23"/>
    <n v="29.411678831149381"/>
    <n v="1509038"/>
    <n v="5547"/>
    <n v="44383341"/>
    <n v="938205"/>
    <n v="62.17"/>
    <n v="0.75"/>
    <n v="-0.4"/>
    <x v="1"/>
    <x v="0"/>
  </r>
  <r>
    <x v="33"/>
    <x v="56"/>
    <x v="4"/>
    <n v="30.05"/>
    <n v="30.42"/>
    <n v="29.89"/>
    <n v="29.96"/>
    <n v="30.072471737291394"/>
    <n v="1040240"/>
    <n v="4403"/>
    <n v="31282588"/>
    <n v="441711"/>
    <n v="42.46"/>
    <n v="0.53"/>
    <n v="-0.09"/>
    <x v="1"/>
    <x v="0"/>
  </r>
  <r>
    <x v="33"/>
    <x v="57"/>
    <x v="4"/>
    <n v="30.96"/>
    <n v="31.17"/>
    <n v="29.6"/>
    <n v="29.98"/>
    <n v="30.277860141523803"/>
    <n v="1723385"/>
    <n v="6999"/>
    <n v="52180410"/>
    <n v="810996"/>
    <n v="47.06"/>
    <n v="1.57"/>
    <n v="-0.98"/>
    <x v="1"/>
    <x v="0"/>
  </r>
  <r>
    <x v="33"/>
    <x v="58"/>
    <x v="4"/>
    <n v="31.06"/>
    <n v="31.46"/>
    <n v="30.8"/>
    <n v="31.06"/>
    <n v="31.074801054176788"/>
    <n v="465956"/>
    <n v="1148"/>
    <n v="14479490"/>
    <n v="199477"/>
    <n v="42.81"/>
    <n v="0.66"/>
    <n v="0"/>
    <x v="1"/>
    <x v="0"/>
  </r>
  <r>
    <x v="33"/>
    <x v="59"/>
    <x v="4"/>
    <n v="31.84"/>
    <n v="32.14"/>
    <n v="31.16"/>
    <n v="31.35"/>
    <n v="31.487141058226399"/>
    <n v="647215"/>
    <n v="2266"/>
    <n v="20378950"/>
    <n v="322155"/>
    <n v="49.78"/>
    <n v="0.98"/>
    <n v="-0.49"/>
    <x v="1"/>
    <x v="0"/>
  </r>
  <r>
    <x v="33"/>
    <x v="60"/>
    <x v="4"/>
    <n v="31.25"/>
    <n v="31.48"/>
    <n v="30.63"/>
    <n v="31.3"/>
    <n v="31.04754024337414"/>
    <n v="436283"/>
    <n v="2024"/>
    <n v="13545514"/>
    <n v="194268"/>
    <n v="44.53"/>
    <n v="0.85"/>
    <n v="0.05"/>
    <x v="0"/>
    <x v="0"/>
  </r>
  <r>
    <x v="33"/>
    <x v="61"/>
    <x v="0"/>
    <n v="30.59"/>
    <n v="31.44"/>
    <n v="30.59"/>
    <n v="31.31"/>
    <n v="31.086377934299236"/>
    <n v="1220138"/>
    <n v="4732"/>
    <n v="37929671"/>
    <n v="572757"/>
    <n v="46.94"/>
    <n v="0.85"/>
    <n v="0.72"/>
    <x v="0"/>
    <x v="0"/>
  </r>
  <r>
    <x v="33"/>
    <x v="62"/>
    <x v="0"/>
    <n v="32.75"/>
    <n v="32.83"/>
    <n v="31.5"/>
    <n v="31.76"/>
    <n v="32.26834683145637"/>
    <n v="595021"/>
    <n v="1883"/>
    <n v="19200344"/>
    <n v="311422"/>
    <n v="52.34"/>
    <n v="1.33"/>
    <n v="-0.99"/>
    <x v="1"/>
    <x v="0"/>
  </r>
  <r>
    <x v="33"/>
    <x v="63"/>
    <x v="0"/>
    <n v="33.26"/>
    <n v="33.26"/>
    <n v="32.35"/>
    <n v="32.71"/>
    <n v="32.820646833450411"/>
    <n v="1541757"/>
    <n v="4763"/>
    <n v="50601462"/>
    <n v="829141"/>
    <n v="53.78"/>
    <n v="0.91"/>
    <n v="-0.55000000000000004"/>
    <x v="1"/>
    <x v="0"/>
  </r>
  <r>
    <x v="33"/>
    <x v="64"/>
    <x v="0"/>
    <n v="33.44"/>
    <n v="33.57"/>
    <n v="33.03"/>
    <n v="33.119999999999997"/>
    <n v="33.164490717787693"/>
    <n v="562743"/>
    <n v="1535"/>
    <n v="18663085"/>
    <n v="279510"/>
    <n v="49.67"/>
    <n v="0.54"/>
    <n v="-0.32"/>
    <x v="1"/>
    <x v="0"/>
  </r>
  <r>
    <x v="33"/>
    <x v="65"/>
    <x v="0"/>
    <n v="33.14"/>
    <n v="34.65"/>
    <n v="33.090000000000003"/>
    <n v="33.159999999999997"/>
    <n v="33.810620931548463"/>
    <n v="4234412"/>
    <n v="8999"/>
    <n v="143168099"/>
    <n v="1770299"/>
    <n v="41.81"/>
    <n v="1.56"/>
    <n v="0.02"/>
    <x v="0"/>
    <x v="0"/>
  </r>
  <r>
    <x v="33"/>
    <x v="66"/>
    <x v="1"/>
    <n v="34.049999999999997"/>
    <n v="34.5"/>
    <n v="32.14"/>
    <n v="32.94"/>
    <n v="33.227414732401918"/>
    <n v="3036382"/>
    <n v="8780"/>
    <n v="100891124"/>
    <n v="1276222"/>
    <n v="42.03"/>
    <n v="2.36"/>
    <n v="-1.1100000000000001"/>
    <x v="1"/>
    <x v="0"/>
  </r>
  <r>
    <x v="33"/>
    <x v="67"/>
    <x v="1"/>
    <n v="34.130000000000003"/>
    <n v="34.270000000000003"/>
    <n v="33.5"/>
    <n v="33.9"/>
    <n v="33.891973197330294"/>
    <n v="1135857"/>
    <n v="3651"/>
    <n v="38496435"/>
    <n v="529780"/>
    <n v="46.64"/>
    <n v="0.77"/>
    <n v="-0.23"/>
    <x v="1"/>
    <x v="0"/>
  </r>
  <r>
    <x v="33"/>
    <x v="68"/>
    <x v="1"/>
    <n v="34"/>
    <n v="34.1"/>
    <n v="33.130000000000003"/>
    <n v="33.909999999999997"/>
    <n v="33.689279461034673"/>
    <n v="825285"/>
    <n v="1844"/>
    <n v="27803257"/>
    <n v="353334"/>
    <n v="42.81"/>
    <n v="0.97"/>
    <n v="-0.09"/>
    <x v="1"/>
    <x v="0"/>
  </r>
  <r>
    <x v="33"/>
    <x v="69"/>
    <x v="1"/>
    <n v="34.58"/>
    <n v="34.58"/>
    <n v="33.36"/>
    <n v="33.92"/>
    <n v="33.91276495420226"/>
    <n v="1705106"/>
    <n v="5511"/>
    <n v="57824859"/>
    <n v="775375"/>
    <n v="45.47"/>
    <n v="1.22"/>
    <n v="-0.66"/>
    <x v="1"/>
    <x v="0"/>
  </r>
  <r>
    <x v="33"/>
    <x v="70"/>
    <x v="1"/>
    <n v="33.090000000000003"/>
    <n v="35.049999999999997"/>
    <n v="33.01"/>
    <n v="34.270000000000003"/>
    <n v="34.284316860875947"/>
    <n v="3148751"/>
    <n v="6657"/>
    <n v="107952777"/>
    <n v="1032469"/>
    <n v="32.79"/>
    <n v="2.04"/>
    <n v="1.18"/>
    <x v="0"/>
    <x v="0"/>
  </r>
  <r>
    <x v="33"/>
    <x v="71"/>
    <x v="2"/>
    <n v="31.28"/>
    <n v="33.729999999999997"/>
    <n v="31.02"/>
    <n v="33.020000000000003"/>
    <n v="32.629678662781863"/>
    <n v="4638585"/>
    <n v="9089"/>
    <n v="151355538"/>
    <n v="2544957"/>
    <n v="54.86"/>
    <n v="2.71"/>
    <n v="1.74"/>
    <x v="0"/>
    <x v="0"/>
  </r>
  <r>
    <x v="33"/>
    <x v="72"/>
    <x v="2"/>
    <n v="31.41"/>
    <n v="31.67"/>
    <n v="31.2"/>
    <n v="31.28"/>
    <n v="31.359852168075058"/>
    <n v="764111"/>
    <n v="2251"/>
    <n v="23962408"/>
    <n v="352884"/>
    <n v="46.18"/>
    <n v="0.47"/>
    <n v="-0.13"/>
    <x v="1"/>
    <x v="0"/>
  </r>
  <r>
    <x v="33"/>
    <x v="73"/>
    <x v="2"/>
    <n v="31.03"/>
    <n v="31.53"/>
    <n v="30.99"/>
    <n v="31.25"/>
    <n v="31.277753924054917"/>
    <n v="945578"/>
    <n v="2515"/>
    <n v="29575556"/>
    <n v="528035"/>
    <n v="55.84"/>
    <n v="0.54"/>
    <n v="0.22"/>
    <x v="0"/>
    <x v="0"/>
  </r>
  <r>
    <x v="33"/>
    <x v="74"/>
    <x v="2"/>
    <n v="31.06"/>
    <n v="31.28"/>
    <n v="30.77"/>
    <n v="31.03"/>
    <n v="30.974766119780252"/>
    <n v="536065"/>
    <n v="1835"/>
    <n v="16604488"/>
    <n v="245540"/>
    <n v="45.8"/>
    <n v="0.51"/>
    <n v="-0.03"/>
    <x v="1"/>
    <x v="0"/>
  </r>
  <r>
    <x v="33"/>
    <x v="75"/>
    <x v="2"/>
    <n v="30.98"/>
    <n v="31.38"/>
    <n v="30.9"/>
    <n v="31.05"/>
    <n v="31.163400947751878"/>
    <n v="788392"/>
    <n v="2696"/>
    <n v="24568976"/>
    <n v="399812"/>
    <n v="50.71"/>
    <n v="0.48"/>
    <n v="7.0000000000000007E-2"/>
    <x v="0"/>
    <x v="0"/>
  </r>
  <r>
    <x v="33"/>
    <x v="76"/>
    <x v="3"/>
    <n v="30.78"/>
    <n v="31.2"/>
    <n v="30.57"/>
    <n v="31.06"/>
    <n v="30.94622024651585"/>
    <n v="1152218"/>
    <n v="2897"/>
    <n v="35656792"/>
    <n v="384598"/>
    <n v="33.380000000000003"/>
    <n v="0.63"/>
    <n v="0.28000000000000003"/>
    <x v="0"/>
    <x v="0"/>
  </r>
  <r>
    <x v="33"/>
    <x v="77"/>
    <x v="3"/>
    <n v="31.09"/>
    <n v="31.45"/>
    <n v="30.63"/>
    <n v="30.83"/>
    <n v="30.980612993963447"/>
    <n v="890906"/>
    <n v="2791"/>
    <n v="27600814"/>
    <n v="437266"/>
    <n v="49.08"/>
    <n v="0.82"/>
    <n v="-0.26"/>
    <x v="1"/>
    <x v="0"/>
  </r>
  <r>
    <x v="33"/>
    <x v="78"/>
    <x v="3"/>
    <n v="31.4"/>
    <n v="31.46"/>
    <n v="30.55"/>
    <n v="31"/>
    <n v="30.947686538177759"/>
    <n v="1179142"/>
    <n v="3787"/>
    <n v="36491717"/>
    <n v="540563"/>
    <n v="45.84"/>
    <n v="0.91"/>
    <n v="-0.4"/>
    <x v="1"/>
    <x v="0"/>
  </r>
  <r>
    <x v="33"/>
    <x v="79"/>
    <x v="3"/>
    <n v="32.24"/>
    <n v="32.47"/>
    <n v="31.25"/>
    <n v="31.41"/>
    <n v="31.698125580470666"/>
    <n v="1011033"/>
    <n v="1789"/>
    <n v="32047851"/>
    <n v="377687"/>
    <n v="37.36"/>
    <n v="1.22"/>
    <n v="-0.83"/>
    <x v="1"/>
    <x v="0"/>
  </r>
  <r>
    <x v="33"/>
    <x v="80"/>
    <x v="3"/>
    <n v="31.04"/>
    <n v="33.119999999999997"/>
    <n v="31.04"/>
    <n v="32.18"/>
    <n v="32.196128547892982"/>
    <n v="7248598"/>
    <n v="13184"/>
    <n v="233376793"/>
    <n v="3919776"/>
    <n v="54.08"/>
    <n v="2.08"/>
    <n v="1.1399999999999999"/>
    <x v="0"/>
    <x v="0"/>
  </r>
  <r>
    <x v="33"/>
    <x v="81"/>
    <x v="4"/>
    <n v="31.26"/>
    <n v="31.38"/>
    <n v="30.89"/>
    <n v="30.99"/>
    <n v="31.051696885844731"/>
    <n v="964178"/>
    <n v="3703"/>
    <n v="29939363"/>
    <n v="481438"/>
    <n v="49.93"/>
    <n v="0.49"/>
    <n v="-0.27"/>
    <x v="1"/>
    <x v="0"/>
  </r>
  <r>
    <x v="33"/>
    <x v="82"/>
    <x v="4"/>
    <n v="31.48"/>
    <n v="31.5"/>
    <n v="30.93"/>
    <n v="31"/>
    <n v="31.127670446433267"/>
    <n v="399231"/>
    <n v="1240"/>
    <n v="12427131"/>
    <n v="251838"/>
    <n v="63.08"/>
    <n v="0.56999999999999995"/>
    <n v="-0.48"/>
    <x v="1"/>
    <x v="0"/>
  </r>
  <r>
    <x v="33"/>
    <x v="83"/>
    <x v="4"/>
    <n v="31.54"/>
    <n v="31.54"/>
    <n v="31.08"/>
    <n v="31.3"/>
    <n v="31.293142980067472"/>
    <n v="571779"/>
    <n v="2460"/>
    <n v="17892762"/>
    <n v="276705"/>
    <n v="48.39"/>
    <n v="0.46"/>
    <n v="-0.24"/>
    <x v="1"/>
    <x v="0"/>
  </r>
  <r>
    <x v="33"/>
    <x v="84"/>
    <x v="4"/>
    <n v="31.25"/>
    <n v="31.46"/>
    <n v="30.84"/>
    <n v="31.12"/>
    <n v="31.2303756391183"/>
    <n v="1068073"/>
    <n v="2230"/>
    <n v="33356321"/>
    <n v="439177"/>
    <n v="41.12"/>
    <n v="0.62"/>
    <n v="-0.13"/>
    <x v="1"/>
    <x v="0"/>
  </r>
  <r>
    <x v="33"/>
    <x v="85"/>
    <x v="4"/>
    <n v="30.68"/>
    <n v="31.25"/>
    <n v="30.58"/>
    <n v="30.99"/>
    <n v="30.920613383518031"/>
    <n v="691313"/>
    <n v="1278"/>
    <n v="21375822"/>
    <n v="282368"/>
    <n v="40.85"/>
    <n v="0.67"/>
    <n v="0.31"/>
    <x v="0"/>
    <x v="0"/>
  </r>
  <r>
    <x v="33"/>
    <x v="86"/>
    <x v="0"/>
    <n v="29.36"/>
    <n v="29.9"/>
    <n v="29.05"/>
    <n v="29.59"/>
    <n v="29.519653784482475"/>
    <n v="1527950"/>
    <n v="3693"/>
    <n v="45104555"/>
    <n v="460491"/>
    <n v="30.14"/>
    <n v="0.85"/>
    <n v="0.23"/>
    <x v="0"/>
    <x v="0"/>
  </r>
  <r>
    <x v="33"/>
    <x v="87"/>
    <x v="0"/>
    <n v="30.51"/>
    <n v="30.99"/>
    <n v="30.03"/>
    <n v="30.38"/>
    <n v="30.396208435987578"/>
    <n v="969679"/>
    <n v="2393"/>
    <n v="29474565"/>
    <n v="404938"/>
    <n v="41.76"/>
    <n v="0.96"/>
    <n v="-0.13"/>
    <x v="1"/>
    <x v="0"/>
  </r>
  <r>
    <x v="33"/>
    <x v="88"/>
    <x v="0"/>
    <n v="30"/>
    <n v="30.61"/>
    <n v="29.7"/>
    <n v="30.47"/>
    <n v="30.144956575406813"/>
    <n v="1058041"/>
    <n v="2857"/>
    <n v="31894600"/>
    <n v="349752"/>
    <n v="33.06"/>
    <n v="0.91"/>
    <n v="0.47"/>
    <x v="0"/>
    <x v="0"/>
  </r>
  <r>
    <x v="33"/>
    <x v="89"/>
    <x v="0"/>
    <n v="31.61"/>
    <n v="31.61"/>
    <n v="30.3"/>
    <n v="30.85"/>
    <n v="30.824940182534764"/>
    <n v="1229574"/>
    <n v="3476"/>
    <n v="37901545"/>
    <n v="542995"/>
    <n v="44.16"/>
    <n v="1.31"/>
    <n v="-0.76"/>
    <x v="1"/>
    <x v="0"/>
  </r>
  <r>
    <x v="33"/>
    <x v="90"/>
    <x v="0"/>
    <n v="31.54"/>
    <n v="31.68"/>
    <n v="31.05"/>
    <n v="31.43"/>
    <n v="31.325493300944316"/>
    <n v="796978"/>
    <n v="2237"/>
    <n v="24965729"/>
    <n v="363627"/>
    <n v="45.63"/>
    <n v="0.63"/>
    <n v="-0.11"/>
    <x v="1"/>
    <x v="0"/>
  </r>
  <r>
    <x v="33"/>
    <x v="91"/>
    <x v="1"/>
    <n v="31.05"/>
    <n v="31.94"/>
    <n v="30.77"/>
    <n v="31.54"/>
    <n v="31.418573851108651"/>
    <n v="813197"/>
    <n v="1593"/>
    <n v="25549490"/>
    <n v="300293"/>
    <n v="36.93"/>
    <n v="1.17"/>
    <n v="0.49"/>
    <x v="0"/>
    <x v="0"/>
  </r>
  <r>
    <x v="33"/>
    <x v="92"/>
    <x v="2"/>
    <n v="32.049999999999997"/>
    <n v="32.049999999999997"/>
    <n v="30.9"/>
    <n v="31.04"/>
    <n v="31.219040799865425"/>
    <n v="1159195"/>
    <n v="3690"/>
    <n v="36188956"/>
    <n v="454333"/>
    <n v="39.19"/>
    <n v="1.1499999999999999"/>
    <n v="-1.01"/>
    <x v="1"/>
    <x v="0"/>
  </r>
  <r>
    <x v="33"/>
    <x v="93"/>
    <x v="2"/>
    <n v="32.01"/>
    <n v="33.15"/>
    <n v="31.81"/>
    <n v="32.08"/>
    <n v="32.301643430923178"/>
    <n v="4863484"/>
    <n v="9584"/>
    <n v="157098526"/>
    <n v="1348495"/>
    <n v="27.73"/>
    <n v="1.34"/>
    <n v="7.0000000000000007E-2"/>
    <x v="0"/>
    <x v="0"/>
  </r>
  <r>
    <x v="33"/>
    <x v="94"/>
    <x v="2"/>
    <n v="30.33"/>
    <n v="31.24"/>
    <n v="29.99"/>
    <n v="30.9"/>
    <n v="30.779016079191578"/>
    <n v="1667248"/>
    <n v="2426"/>
    <n v="51316253"/>
    <n v="1374978"/>
    <n v="82.47"/>
    <n v="1.25"/>
    <n v="0.56999999999999995"/>
    <x v="0"/>
    <x v="1"/>
  </r>
  <r>
    <x v="33"/>
    <x v="95"/>
    <x v="3"/>
    <n v="31.06"/>
    <n v="31.1"/>
    <n v="29.77"/>
    <n v="30.39"/>
    <n v="30.246125686262214"/>
    <n v="924938"/>
    <n v="3924"/>
    <n v="27975791"/>
    <n v="314756"/>
    <n v="34.03"/>
    <n v="1.33"/>
    <n v="-0.67"/>
    <x v="1"/>
    <x v="0"/>
  </r>
  <r>
    <x v="33"/>
    <x v="96"/>
    <x v="3"/>
    <n v="31.17"/>
    <n v="31.52"/>
    <n v="30.91"/>
    <n v="30.99"/>
    <n v="31.189043095630286"/>
    <n v="864496"/>
    <n v="3298"/>
    <n v="26962803"/>
    <n v="338947"/>
    <n v="39.21"/>
    <n v="0.61"/>
    <n v="-0.18"/>
    <x v="1"/>
    <x v="0"/>
  </r>
  <r>
    <x v="33"/>
    <x v="97"/>
    <x v="3"/>
    <n v="31.75"/>
    <n v="31.78"/>
    <n v="30.64"/>
    <n v="31.18"/>
    <n v="31.111881945232344"/>
    <n v="1084107"/>
    <n v="4562"/>
    <n v="33728609"/>
    <n v="410711"/>
    <n v="37.880000000000003"/>
    <n v="1.1399999999999999"/>
    <n v="-0.56999999999999995"/>
    <x v="1"/>
    <x v="0"/>
  </r>
  <r>
    <x v="33"/>
    <x v="98"/>
    <x v="3"/>
    <n v="31.6"/>
    <n v="32.14"/>
    <n v="31.05"/>
    <n v="31.5"/>
    <n v="31.669917943464672"/>
    <n v="1897716"/>
    <n v="5865"/>
    <n v="60100510"/>
    <n v="838489"/>
    <n v="44.18"/>
    <n v="1.0900000000000001"/>
    <n v="-0.1"/>
    <x v="1"/>
    <x v="0"/>
  </r>
  <r>
    <x v="33"/>
    <x v="99"/>
    <x v="3"/>
    <n v="30.46"/>
    <n v="31.74"/>
    <n v="30.46"/>
    <n v="31.29"/>
    <n v="31.185546228160408"/>
    <n v="2050233"/>
    <n v="6824"/>
    <n v="63937636"/>
    <n v="1038017"/>
    <n v="50.63"/>
    <n v="1.28"/>
    <n v="0.83"/>
    <x v="0"/>
    <x v="0"/>
  </r>
  <r>
    <x v="33"/>
    <x v="100"/>
    <x v="4"/>
    <n v="30.26"/>
    <n v="30.67"/>
    <n v="30.05"/>
    <n v="30.44"/>
    <n v="30.408657554675621"/>
    <n v="1088968"/>
    <n v="4206"/>
    <n v="33114055"/>
    <n v="483320"/>
    <n v="44.38"/>
    <n v="0.62"/>
    <n v="0.18"/>
    <x v="0"/>
    <x v="0"/>
  </r>
  <r>
    <x v="33"/>
    <x v="101"/>
    <x v="4"/>
    <n v="29.56"/>
    <n v="30.6"/>
    <n v="29.52"/>
    <n v="30.27"/>
    <n v="30.24624042424751"/>
    <n v="1346761"/>
    <n v="5424"/>
    <n v="40734457"/>
    <n v="656623"/>
    <n v="48.76"/>
    <n v="1.08"/>
    <n v="0.71"/>
    <x v="0"/>
    <x v="0"/>
  </r>
  <r>
    <x v="33"/>
    <x v="102"/>
    <x v="4"/>
    <n v="29.15"/>
    <n v="29.73"/>
    <n v="29.01"/>
    <n v="29.57"/>
    <n v="29.387379016114359"/>
    <n v="871707"/>
    <n v="4586"/>
    <n v="25617184"/>
    <n v="394424"/>
    <n v="45.25"/>
    <n v="0.72"/>
    <n v="0.42"/>
    <x v="0"/>
    <x v="0"/>
  </r>
  <r>
    <x v="33"/>
    <x v="103"/>
    <x v="0"/>
    <n v="29.54"/>
    <n v="29.54"/>
    <n v="28.7"/>
    <n v="28.97"/>
    <n v="28.991618457393582"/>
    <n v="1033342"/>
    <n v="4469"/>
    <n v="29958257"/>
    <n v="346289"/>
    <n v="33.51"/>
    <n v="0.84"/>
    <n v="-0.56999999999999995"/>
    <x v="1"/>
    <x v="0"/>
  </r>
  <r>
    <x v="33"/>
    <x v="104"/>
    <x v="0"/>
    <n v="29"/>
    <n v="29.19"/>
    <n v="28.31"/>
    <n v="28.8"/>
    <n v="28.648783850194341"/>
    <n v="783415"/>
    <n v="2973"/>
    <n v="22443887"/>
    <n v="212425"/>
    <n v="27.12"/>
    <n v="0.88"/>
    <n v="-0.2"/>
    <x v="1"/>
    <x v="0"/>
  </r>
  <r>
    <x v="33"/>
    <x v="105"/>
    <x v="0"/>
    <n v="28.93"/>
    <n v="29.15"/>
    <n v="28.15"/>
    <n v="28.88"/>
    <n v="28.629434866203194"/>
    <n v="1391812"/>
    <n v="6298"/>
    <n v="39846791"/>
    <n v="457677"/>
    <n v="32.880000000000003"/>
    <n v="1"/>
    <n v="-0.05"/>
    <x v="1"/>
    <x v="0"/>
  </r>
  <r>
    <x v="33"/>
    <x v="106"/>
    <x v="0"/>
    <n v="27.28"/>
    <n v="28.51"/>
    <n v="26.83"/>
    <n v="28.09"/>
    <n v="27.671383842162886"/>
    <n v="3049777"/>
    <n v="13993"/>
    <n v="84391550"/>
    <n v="959816"/>
    <n v="31.47"/>
    <n v="1.68"/>
    <n v="0.81"/>
    <x v="0"/>
    <x v="0"/>
  </r>
  <r>
    <x v="33"/>
    <x v="107"/>
    <x v="1"/>
    <n v="30.71"/>
    <n v="31.19"/>
    <n v="29.71"/>
    <n v="29.85"/>
    <n v="30.247134010341938"/>
    <n v="2564123"/>
    <n v="9324"/>
    <n v="77557372"/>
    <n v="1004894"/>
    <n v="39.19"/>
    <n v="1.48"/>
    <n v="-0.86"/>
    <x v="1"/>
    <x v="0"/>
  </r>
  <r>
    <x v="33"/>
    <x v="108"/>
    <x v="1"/>
    <n v="30.3"/>
    <n v="31.09"/>
    <n v="29.85"/>
    <n v="30.39"/>
    <n v="30.372288935794835"/>
    <n v="2389652"/>
    <n v="9509"/>
    <n v="72579201"/>
    <n v="839055"/>
    <n v="35.11"/>
    <n v="1.24"/>
    <n v="0.09"/>
    <x v="0"/>
    <x v="0"/>
  </r>
  <r>
    <x v="33"/>
    <x v="109"/>
    <x v="1"/>
    <n v="31.6"/>
    <n v="32.11"/>
    <n v="29.75"/>
    <n v="30.04"/>
    <n v="30.814330961536527"/>
    <n v="3280073"/>
    <n v="15492"/>
    <n v="101073255"/>
    <n v="1446348"/>
    <n v="44.09"/>
    <n v="2.36"/>
    <n v="-1.56"/>
    <x v="1"/>
    <x v="0"/>
  </r>
  <r>
    <x v="33"/>
    <x v="110"/>
    <x v="1"/>
    <n v="34.28"/>
    <n v="34.28"/>
    <n v="30.9"/>
    <n v="31.23"/>
    <n v="32.2003792753844"/>
    <n v="3807260"/>
    <n v="19728"/>
    <n v="122595216"/>
    <n v="2437028"/>
    <n v="64.010000000000005"/>
    <n v="3.38"/>
    <n v="-3.05"/>
    <x v="1"/>
    <x v="0"/>
  </r>
  <r>
    <x v="33"/>
    <x v="111"/>
    <x v="2"/>
    <n v="36.9"/>
    <n v="37.29"/>
    <n v="35.4"/>
    <n v="35.74"/>
    <n v="36.2956426971502"/>
    <n v="547793"/>
    <n v="2938"/>
    <n v="19882499"/>
    <n v="259790"/>
    <n v="47.42"/>
    <n v="1.89"/>
    <n v="-1.1599999999999999"/>
    <x v="1"/>
    <x v="0"/>
  </r>
  <r>
    <x v="33"/>
    <x v="112"/>
    <x v="2"/>
    <n v="35.979999999999997"/>
    <n v="36.85"/>
    <n v="35.47"/>
    <n v="36.68"/>
    <n v="36.18852592869991"/>
    <n v="814445"/>
    <n v="3995"/>
    <n v="29473564"/>
    <n v="433508"/>
    <n v="53.23"/>
    <n v="1.38"/>
    <n v="0.7"/>
    <x v="0"/>
    <x v="0"/>
  </r>
  <r>
    <x v="33"/>
    <x v="113"/>
    <x v="2"/>
    <n v="36.89"/>
    <n v="37.07"/>
    <n v="35.9"/>
    <n v="35.99"/>
    <n v="36.383140548249088"/>
    <n v="485947"/>
    <n v="2627"/>
    <n v="17680278"/>
    <n v="213787"/>
    <n v="43.99"/>
    <n v="1.17"/>
    <n v="-0.9"/>
    <x v="1"/>
    <x v="0"/>
  </r>
  <r>
    <x v="33"/>
    <x v="114"/>
    <x v="2"/>
    <n v="38.590000000000003"/>
    <n v="38.590000000000003"/>
    <n v="36.409999999999997"/>
    <n v="36.51"/>
    <n v="37.17559211096809"/>
    <n v="887967"/>
    <n v="6369"/>
    <n v="33010699"/>
    <n v="400523"/>
    <n v="45.11"/>
    <n v="2.1800000000000002"/>
    <n v="-2.08"/>
    <x v="1"/>
    <x v="0"/>
  </r>
  <r>
    <x v="33"/>
    <x v="115"/>
    <x v="2"/>
    <n v="37.979999999999997"/>
    <n v="38.75"/>
    <n v="37.770000000000003"/>
    <n v="38.24"/>
    <n v="38.335232355739663"/>
    <n v="843943"/>
    <n v="5620"/>
    <n v="32352751"/>
    <n v="352681"/>
    <n v="41.79"/>
    <n v="0.98"/>
    <n v="0.26"/>
    <x v="0"/>
    <x v="0"/>
  </r>
  <r>
    <x v="33"/>
    <x v="116"/>
    <x v="3"/>
    <n v="37.409999999999997"/>
    <n v="38.1"/>
    <n v="37.020000000000003"/>
    <n v="37.75"/>
    <n v="37.540169410377267"/>
    <n v="766541"/>
    <n v="3641"/>
    <n v="28776079"/>
    <n v="392156"/>
    <n v="51.16"/>
    <n v="1.08"/>
    <n v="0.34"/>
    <x v="0"/>
    <x v="0"/>
  </r>
  <r>
    <x v="33"/>
    <x v="117"/>
    <x v="3"/>
    <n v="37.89"/>
    <n v="38.119999999999997"/>
    <n v="37"/>
    <n v="37.1"/>
    <n v="37.406155203794604"/>
    <n v="417013"/>
    <n v="2974"/>
    <n v="15598853"/>
    <n v="160305"/>
    <n v="38.44"/>
    <n v="1.1200000000000001"/>
    <n v="-0.79"/>
    <x v="1"/>
    <x v="0"/>
  </r>
  <r>
    <x v="33"/>
    <x v="118"/>
    <x v="3"/>
    <n v="36.36"/>
    <n v="37.47"/>
    <n v="36.36"/>
    <n v="37.35"/>
    <n v="37.11052448286177"/>
    <n v="447946"/>
    <n v="3313"/>
    <n v="16623511"/>
    <n v="211104"/>
    <n v="47.13"/>
    <n v="1.1100000000000001"/>
    <n v="0.99"/>
    <x v="0"/>
    <x v="0"/>
  </r>
  <r>
    <x v="33"/>
    <x v="119"/>
    <x v="3"/>
    <n v="35.24"/>
    <n v="36.44"/>
    <n v="35.15"/>
    <n v="36.130000000000003"/>
    <n v="35.795391160203636"/>
    <n v="509152"/>
    <n v="2590"/>
    <n v="18225295"/>
    <n v="185153"/>
    <n v="36.36"/>
    <n v="1.29"/>
    <n v="0.89"/>
    <x v="0"/>
    <x v="0"/>
  </r>
  <r>
    <x v="33"/>
    <x v="120"/>
    <x v="3"/>
    <n v="35.32"/>
    <n v="35.64"/>
    <n v="34.950000000000003"/>
    <n v="35.020000000000003"/>
    <n v="35.211385595081246"/>
    <n v="273240"/>
    <n v="2475"/>
    <n v="9621159"/>
    <n v="114091"/>
    <n v="41.75"/>
    <n v="0.69"/>
    <n v="-0.3"/>
    <x v="1"/>
    <x v="0"/>
  </r>
  <r>
    <x v="33"/>
    <x v="121"/>
    <x v="4"/>
    <n v="35.99"/>
    <n v="36.1"/>
    <n v="35.130000000000003"/>
    <n v="35.22"/>
    <n v="35.693225373373124"/>
    <n v="287514"/>
    <n v="1975"/>
    <n v="10262302"/>
    <n v="103225"/>
    <n v="35.9"/>
    <n v="0.97"/>
    <n v="-0.77"/>
    <x v="1"/>
    <x v="0"/>
  </r>
  <r>
    <x v="33"/>
    <x v="122"/>
    <x v="4"/>
    <n v="36.119999999999997"/>
    <n v="36.5"/>
    <n v="35.5"/>
    <n v="35.64"/>
    <n v="35.868595205250962"/>
    <n v="221826"/>
    <n v="2429"/>
    <n v="7956587"/>
    <n v="86095"/>
    <n v="38.81"/>
    <n v="1"/>
    <n v="-0.48"/>
    <x v="1"/>
    <x v="0"/>
  </r>
  <r>
    <x v="33"/>
    <x v="123"/>
    <x v="4"/>
    <n v="35.950000000000003"/>
    <n v="36.520000000000003"/>
    <n v="35.43"/>
    <n v="36.119999999999997"/>
    <n v="35.973619330919661"/>
    <n v="483081"/>
    <n v="3021"/>
    <n v="17378172"/>
    <n v="141466"/>
    <n v="29.28"/>
    <n v="1.0900000000000001"/>
    <n v="0.17"/>
    <x v="0"/>
    <x v="0"/>
  </r>
  <r>
    <x v="33"/>
    <x v="124"/>
    <x v="4"/>
    <n v="37.68"/>
    <n v="37.68"/>
    <n v="36.07"/>
    <n v="36.25"/>
    <n v="36.88817767017094"/>
    <n v="583193"/>
    <n v="2351"/>
    <n v="21512927"/>
    <n v="130521"/>
    <n v="22.38"/>
    <n v="1.61"/>
    <n v="-1.43"/>
    <x v="1"/>
    <x v="0"/>
  </r>
  <r>
    <x v="33"/>
    <x v="125"/>
    <x v="0"/>
    <n v="37.270000000000003"/>
    <n v="37.75"/>
    <n v="37.01"/>
    <n v="37.409999999999997"/>
    <n v="37.398373125435036"/>
    <n v="558863"/>
    <n v="3028"/>
    <n v="20900567"/>
    <n v="116815"/>
    <n v="20.9"/>
    <n v="0.74"/>
    <n v="0.14000000000000001"/>
    <x v="0"/>
    <x v="0"/>
  </r>
  <r>
    <x v="33"/>
    <x v="126"/>
    <x v="0"/>
    <n v="37.39"/>
    <n v="37.799999999999997"/>
    <n v="37.06"/>
    <n v="37.28"/>
    <n v="37.385065956048983"/>
    <n v="270938"/>
    <n v="1776"/>
    <n v="10129035"/>
    <n v="75804"/>
    <n v="27.98"/>
    <n v="0.74"/>
    <n v="-0.11"/>
    <x v="1"/>
    <x v="0"/>
  </r>
  <r>
    <x v="33"/>
    <x v="127"/>
    <x v="0"/>
    <n v="35.840000000000003"/>
    <n v="36.880000000000003"/>
    <n v="35.840000000000003"/>
    <n v="36.75"/>
    <n v="36.568313960792594"/>
    <n v="397986"/>
    <n v="2979"/>
    <n v="14553677"/>
    <n v="130407"/>
    <n v="32.770000000000003"/>
    <n v="1.04"/>
    <n v="0.91"/>
    <x v="0"/>
    <x v="0"/>
  </r>
  <r>
    <x v="33"/>
    <x v="128"/>
    <x v="0"/>
    <n v="34.01"/>
    <n v="36.299999999999997"/>
    <n v="34.01"/>
    <n v="35.83"/>
    <n v="35.593622129519588"/>
    <n v="752226"/>
    <n v="4850"/>
    <n v="26774448"/>
    <n v="180469"/>
    <n v="23.99"/>
    <n v="2.29"/>
    <n v="1.82"/>
    <x v="0"/>
    <x v="0"/>
  </r>
  <r>
    <x v="33"/>
    <x v="129"/>
    <x v="0"/>
    <n v="36.659999999999997"/>
    <n v="36.85"/>
    <n v="34.04"/>
    <n v="34.85"/>
    <n v="34.792878514273134"/>
    <n v="981284"/>
    <n v="8003"/>
    <n v="34141695"/>
    <n v="285083"/>
    <n v="29.05"/>
    <n v="2.81"/>
    <n v="-1.81"/>
    <x v="1"/>
    <x v="0"/>
  </r>
  <r>
    <x v="33"/>
    <x v="130"/>
    <x v="2"/>
    <n v="37.22"/>
    <n v="37.450000000000003"/>
    <n v="35.9"/>
    <n v="36.42"/>
    <n v="36.482387106142006"/>
    <n v="619830"/>
    <n v="5481"/>
    <n v="22612878"/>
    <n v="178596"/>
    <n v="28.81"/>
    <n v="1.55"/>
    <n v="-0.8"/>
    <x v="1"/>
    <x v="0"/>
  </r>
  <r>
    <x v="33"/>
    <x v="131"/>
    <x v="2"/>
    <n v="38.79"/>
    <n v="38.79"/>
    <n v="37.42"/>
    <n v="37.65"/>
    <n v="37.860024294888049"/>
    <n v="339166"/>
    <n v="2852"/>
    <n v="12840833"/>
    <n v="115847"/>
    <n v="34.159999999999997"/>
    <n v="1.37"/>
    <n v="-1.1399999999999999"/>
    <x v="1"/>
    <x v="0"/>
  </r>
  <r>
    <x v="33"/>
    <x v="132"/>
    <x v="2"/>
    <n v="38.119999999999997"/>
    <n v="39.29"/>
    <n v="38"/>
    <n v="38.07"/>
    <n v="38.324756129856588"/>
    <n v="366281"/>
    <n v="2772"/>
    <n v="14037630"/>
    <n v="93606"/>
    <n v="25.56"/>
    <n v="1.29"/>
    <n v="-0.05"/>
    <x v="1"/>
    <x v="0"/>
  </r>
  <r>
    <x v="33"/>
    <x v="133"/>
    <x v="2"/>
    <n v="38.07"/>
    <n v="38.380000000000003"/>
    <n v="37.799999999999997"/>
    <n v="38.06"/>
    <n v="38.11616485159086"/>
    <n v="388689"/>
    <n v="2476"/>
    <n v="14815334"/>
    <n v="158983"/>
    <n v="40.9"/>
    <n v="0.57999999999999996"/>
    <n v="-0.01"/>
    <x v="1"/>
    <x v="0"/>
  </r>
  <r>
    <x v="33"/>
    <x v="134"/>
    <x v="3"/>
    <n v="39.090000000000003"/>
    <n v="39.89"/>
    <n v="38.43"/>
    <n v="38.590000000000003"/>
    <n v="39.234099726103146"/>
    <n v="462948"/>
    <n v="3327"/>
    <n v="18163348"/>
    <n v="155927"/>
    <n v="33.68"/>
    <n v="1.46"/>
    <n v="-0.5"/>
    <x v="1"/>
    <x v="0"/>
  </r>
  <r>
    <x v="33"/>
    <x v="135"/>
    <x v="3"/>
    <n v="38.36"/>
    <n v="39.520000000000003"/>
    <n v="38.17"/>
    <n v="39.4"/>
    <n v="38.945619796445079"/>
    <n v="583135"/>
    <n v="3569"/>
    <n v="22710554"/>
    <n v="154762"/>
    <n v="26.54"/>
    <n v="1.35"/>
    <n v="1.04"/>
    <x v="0"/>
    <x v="0"/>
  </r>
  <r>
    <x v="33"/>
    <x v="136"/>
    <x v="3"/>
    <n v="37.5"/>
    <n v="38.79"/>
    <n v="36.9"/>
    <n v="38.6"/>
    <n v="38.169619837708751"/>
    <n v="231559"/>
    <n v="2056"/>
    <n v="8838519"/>
    <n v="56952"/>
    <n v="24.6"/>
    <n v="1.89"/>
    <n v="1.1000000000000001"/>
    <x v="0"/>
    <x v="0"/>
  </r>
  <r>
    <x v="33"/>
    <x v="137"/>
    <x v="3"/>
    <n v="38.5"/>
    <n v="38.799999999999997"/>
    <n v="37.22"/>
    <n v="37.369999999999997"/>
    <n v="37.7914410369902"/>
    <n v="395375"/>
    <n v="3160"/>
    <n v="14941791"/>
    <n v="116924"/>
    <n v="29.57"/>
    <n v="1.58"/>
    <n v="-1.1299999999999999"/>
    <x v="1"/>
    <x v="0"/>
  </r>
  <r>
    <x v="33"/>
    <x v="138"/>
    <x v="3"/>
    <n v="39.21"/>
    <n v="39.42"/>
    <n v="38.15"/>
    <n v="38.65"/>
    <n v="38.651135153066548"/>
    <n v="584811"/>
    <n v="5609"/>
    <n v="22603609"/>
    <n v="152653"/>
    <n v="26.1"/>
    <n v="1.27"/>
    <n v="-0.56000000000000005"/>
    <x v="1"/>
    <x v="0"/>
  </r>
  <r>
    <x v="33"/>
    <x v="139"/>
    <x v="4"/>
    <n v="40.5"/>
    <n v="40.5"/>
    <n v="38.99"/>
    <n v="39.26"/>
    <n v="39.437821382250398"/>
    <n v="370859"/>
    <n v="3939"/>
    <n v="14625871"/>
    <n v="143212"/>
    <n v="38.619999999999997"/>
    <n v="1.51"/>
    <n v="-1.24"/>
    <x v="1"/>
    <x v="0"/>
  </r>
  <r>
    <x v="33"/>
    <x v="140"/>
    <x v="4"/>
    <n v="39.97"/>
    <n v="40.71"/>
    <n v="39.93"/>
    <n v="40.18"/>
    <n v="40.291776559925196"/>
    <n v="476978"/>
    <n v="3064"/>
    <n v="19218291"/>
    <n v="70141"/>
    <n v="14.71"/>
    <n v="0.78"/>
    <n v="0.21"/>
    <x v="0"/>
    <x v="0"/>
  </r>
  <r>
    <x v="33"/>
    <x v="141"/>
    <x v="4"/>
    <n v="40.090000000000003"/>
    <n v="40.4"/>
    <n v="38.29"/>
    <n v="39.97"/>
    <n v="39.406014788097387"/>
    <n v="693125"/>
    <n v="5989"/>
    <n v="27313294"/>
    <n v="162755"/>
    <n v="23.48"/>
    <n v="2.11"/>
    <n v="-0.12"/>
    <x v="1"/>
    <x v="0"/>
  </r>
  <r>
    <x v="33"/>
    <x v="142"/>
    <x v="4"/>
    <n v="41.5"/>
    <n v="41.5"/>
    <n v="39.9"/>
    <n v="40.08"/>
    <n v="40.307933736378104"/>
    <n v="548657"/>
    <n v="3918"/>
    <n v="22115230"/>
    <n v="249330"/>
    <n v="45.44"/>
    <n v="1.6"/>
    <n v="-1.42"/>
    <x v="1"/>
    <x v="0"/>
  </r>
  <r>
    <x v="33"/>
    <x v="143"/>
    <x v="4"/>
    <n v="41.51"/>
    <n v="42.17"/>
    <n v="41.15"/>
    <n v="41.28"/>
    <n v="41.44343824786057"/>
    <n v="319244"/>
    <n v="2599"/>
    <n v="13230569"/>
    <n v="113738"/>
    <n v="35.630000000000003"/>
    <n v="1.02"/>
    <n v="-0.23"/>
    <x v="1"/>
    <x v="0"/>
  </r>
  <r>
    <x v="33"/>
    <x v="144"/>
    <x v="0"/>
    <n v="42.49"/>
    <n v="43.09"/>
    <n v="41.81"/>
    <n v="42"/>
    <n v="42.432850710319748"/>
    <n v="403973"/>
    <n v="3502"/>
    <n v="17141726"/>
    <n v="84446"/>
    <n v="20.9"/>
    <n v="1.28"/>
    <n v="-0.49"/>
    <x v="1"/>
    <x v="0"/>
  </r>
  <r>
    <x v="33"/>
    <x v="145"/>
    <x v="0"/>
    <n v="43.18"/>
    <n v="43.18"/>
    <n v="42.3"/>
    <n v="42.45"/>
    <n v="42.695747256258073"/>
    <n v="222233"/>
    <n v="2022"/>
    <n v="9488404"/>
    <n v="91082"/>
    <n v="40.98"/>
    <n v="0.88"/>
    <n v="-0.73"/>
    <x v="1"/>
    <x v="0"/>
  </r>
  <r>
    <x v="33"/>
    <x v="146"/>
    <x v="0"/>
    <n v="42.59"/>
    <n v="43.55"/>
    <n v="42.59"/>
    <n v="42.97"/>
    <n v="43.080115523134708"/>
    <n v="349021"/>
    <n v="2401"/>
    <n v="15035865"/>
    <n v="98097"/>
    <n v="28.11"/>
    <n v="0.96"/>
    <n v="0.38"/>
    <x v="0"/>
    <x v="0"/>
  </r>
  <r>
    <x v="33"/>
    <x v="147"/>
    <x v="0"/>
    <n v="41.84"/>
    <n v="42.74"/>
    <n v="41.84"/>
    <n v="42.07"/>
    <n v="42.247236250231445"/>
    <n v="275441"/>
    <n v="1620"/>
    <n v="11636621"/>
    <n v="97934"/>
    <n v="35.56"/>
    <n v="0.9"/>
    <n v="0.23"/>
    <x v="0"/>
    <x v="0"/>
  </r>
  <r>
    <x v="33"/>
    <x v="148"/>
    <x v="0"/>
    <n v="42.65"/>
    <n v="42.65"/>
    <n v="41.51"/>
    <n v="41.61"/>
    <n v="41.98390604504052"/>
    <n v="407855"/>
    <n v="2206"/>
    <n v="17123346"/>
    <n v="124374"/>
    <n v="30.49"/>
    <n v="1.1399999999999999"/>
    <n v="-1.04"/>
    <x v="1"/>
    <x v="0"/>
  </r>
  <r>
    <x v="33"/>
    <x v="149"/>
    <x v="0"/>
    <n v="43.55"/>
    <n v="44.22"/>
    <n v="42.75"/>
    <n v="42.87"/>
    <n v="43.461665276797738"/>
    <n v="311780"/>
    <n v="1252"/>
    <n v="13550478"/>
    <n v="63260"/>
    <n v="20.29"/>
    <n v="1.47"/>
    <n v="-0.68"/>
    <x v="1"/>
    <x v="0"/>
  </r>
  <r>
    <x v="33"/>
    <x v="150"/>
    <x v="2"/>
    <n v="42.85"/>
    <n v="43.99"/>
    <n v="42.6"/>
    <n v="43.5"/>
    <n v="43.411069660096707"/>
    <n v="669867"/>
    <n v="2504"/>
    <n v="29079643"/>
    <n v="237688"/>
    <n v="35.479999999999997"/>
    <n v="1.39"/>
    <n v="0.65"/>
    <x v="0"/>
    <x v="0"/>
  </r>
  <r>
    <x v="33"/>
    <x v="151"/>
    <x v="2"/>
    <n v="42.85"/>
    <n v="43.19"/>
    <n v="42.7"/>
    <n v="42.87"/>
    <n v="42.914340606832845"/>
    <n v="200912"/>
    <n v="1026"/>
    <n v="8622006"/>
    <n v="43847"/>
    <n v="21.82"/>
    <n v="0.49"/>
    <n v="0.02"/>
    <x v="0"/>
    <x v="0"/>
  </r>
  <r>
    <x v="33"/>
    <x v="152"/>
    <x v="2"/>
    <n v="43.01"/>
    <n v="43.69"/>
    <n v="42.45"/>
    <n v="42.7"/>
    <n v="42.859765927509514"/>
    <n v="458405"/>
    <n v="2327"/>
    <n v="19647131"/>
    <n v="130419"/>
    <n v="28.45"/>
    <n v="1.24"/>
    <n v="-0.31"/>
    <x v="1"/>
    <x v="0"/>
  </r>
  <r>
    <x v="33"/>
    <x v="153"/>
    <x v="2"/>
    <n v="42.51"/>
    <n v="43.63"/>
    <n v="42.01"/>
    <n v="42.69"/>
    <n v="42.866623010288805"/>
    <n v="789499"/>
    <n v="3412"/>
    <n v="33843156"/>
    <n v="160775"/>
    <n v="20.36"/>
    <n v="1.62"/>
    <n v="0.18"/>
    <x v="0"/>
    <x v="0"/>
  </r>
  <r>
    <x v="33"/>
    <x v="154"/>
    <x v="2"/>
    <n v="41.86"/>
    <n v="44.67"/>
    <n v="40.65"/>
    <n v="42.91"/>
    <n v="42.488151523511448"/>
    <n v="840952"/>
    <n v="3365"/>
    <n v="35730496"/>
    <n v="158092"/>
    <n v="18.8"/>
    <n v="4.0199999999999996"/>
    <n v="1.05"/>
    <x v="0"/>
    <x v="0"/>
  </r>
  <r>
    <x v="33"/>
    <x v="155"/>
    <x v="3"/>
    <n v="43.88"/>
    <n v="43.88"/>
    <n v="41.95"/>
    <n v="42.09"/>
    <n v="42.67172394562018"/>
    <n v="509233"/>
    <n v="3258"/>
    <n v="21729850"/>
    <n v="216664"/>
    <n v="42.55"/>
    <n v="1.93"/>
    <n v="-1.79"/>
    <x v="1"/>
    <x v="0"/>
  </r>
  <r>
    <x v="33"/>
    <x v="156"/>
    <x v="3"/>
    <n v="43.36"/>
    <n v="44.24"/>
    <n v="42.75"/>
    <n v="43.51"/>
    <n v="43.594218307783272"/>
    <n v="586887"/>
    <n v="3171"/>
    <n v="25584880"/>
    <n v="145598"/>
    <n v="24.81"/>
    <n v="1.49"/>
    <n v="0.15"/>
    <x v="0"/>
    <x v="0"/>
  </r>
  <r>
    <x v="33"/>
    <x v="157"/>
    <x v="3"/>
    <n v="44.19"/>
    <n v="44.19"/>
    <n v="42.65"/>
    <n v="43.21"/>
    <n v="43.175555763195021"/>
    <n v="652841"/>
    <n v="2701"/>
    <n v="28186773"/>
    <n v="150789"/>
    <n v="23.1"/>
    <n v="1.54"/>
    <n v="-0.98"/>
    <x v="1"/>
    <x v="0"/>
  </r>
  <r>
    <x v="33"/>
    <x v="158"/>
    <x v="3"/>
    <n v="44.71"/>
    <n v="45.25"/>
    <n v="43.72"/>
    <n v="44.07"/>
    <n v="44.324515446393939"/>
    <n v="701264"/>
    <n v="4157"/>
    <n v="31083187"/>
    <n v="177988"/>
    <n v="25.38"/>
    <n v="1.53"/>
    <n v="-0.64"/>
    <x v="1"/>
    <x v="0"/>
  </r>
  <r>
    <x v="33"/>
    <x v="159"/>
    <x v="3"/>
    <n v="43.17"/>
    <n v="45.09"/>
    <n v="43.08"/>
    <n v="44.54"/>
    <n v="44.120054954521684"/>
    <n v="667461"/>
    <n v="3467"/>
    <n v="29448416"/>
    <n v="256568"/>
    <n v="38.44"/>
    <n v="2.0099999999999998"/>
    <n v="1.37"/>
    <x v="0"/>
    <x v="0"/>
  </r>
  <r>
    <x v="33"/>
    <x v="160"/>
    <x v="4"/>
    <n v="43.14"/>
    <n v="43.68"/>
    <n v="42.43"/>
    <n v="43.1"/>
    <n v="43.095770620934417"/>
    <n v="382633"/>
    <n v="1940"/>
    <n v="16489864"/>
    <n v="100773"/>
    <n v="26.34"/>
    <n v="1.25"/>
    <n v="-0.04"/>
    <x v="1"/>
    <x v="0"/>
  </r>
  <r>
    <x v="33"/>
    <x v="161"/>
    <x v="4"/>
    <n v="42.92"/>
    <n v="44.11"/>
    <n v="42.83"/>
    <n v="42.92"/>
    <n v="43.414697250599744"/>
    <n v="653197"/>
    <n v="4407"/>
    <n v="28358350"/>
    <n v="121426"/>
    <n v="18.59"/>
    <n v="1.28"/>
    <n v="0"/>
    <x v="1"/>
    <x v="0"/>
  </r>
  <r>
    <x v="33"/>
    <x v="162"/>
    <x v="4"/>
    <n v="44.98"/>
    <n v="44.98"/>
    <n v="41.63"/>
    <n v="42.39"/>
    <n v="42.308468014587064"/>
    <n v="1745108"/>
    <n v="10615"/>
    <n v="73832846"/>
    <n v="365885"/>
    <n v="20.97"/>
    <n v="3.35"/>
    <n v="-2.59"/>
    <x v="1"/>
    <x v="0"/>
  </r>
  <r>
    <x v="33"/>
    <x v="163"/>
    <x v="4"/>
    <n v="38.39"/>
    <n v="46.34"/>
    <n v="38.39"/>
    <n v="45.45"/>
    <n v="43.518480956805362"/>
    <n v="2057848"/>
    <n v="9809"/>
    <n v="89554419"/>
    <n v="754623"/>
    <n v="36.67"/>
    <n v="7.95"/>
    <n v="7.06"/>
    <x v="0"/>
    <x v="0"/>
  </r>
  <r>
    <x v="33"/>
    <x v="164"/>
    <x v="4"/>
    <n v="40.909999999999997"/>
    <n v="40.909999999999997"/>
    <n v="38.299999999999997"/>
    <n v="38.619999999999997"/>
    <n v="39.532348241742653"/>
    <n v="747274"/>
    <n v="7224"/>
    <n v="29541496"/>
    <n v="263149"/>
    <n v="35.21"/>
    <n v="2.61"/>
    <n v="-2.29"/>
    <x v="1"/>
    <x v="0"/>
  </r>
  <r>
    <x v="33"/>
    <x v="165"/>
    <x v="0"/>
    <n v="42.18"/>
    <n v="42.43"/>
    <n v="40.61"/>
    <n v="40.92"/>
    <n v="41.132854382780344"/>
    <n v="496363"/>
    <n v="4414"/>
    <n v="20416827"/>
    <n v="167918"/>
    <n v="33.83"/>
    <n v="1.82"/>
    <n v="-1.26"/>
    <x v="1"/>
    <x v="0"/>
  </r>
  <r>
    <x v="33"/>
    <x v="166"/>
    <x v="0"/>
    <n v="43.25"/>
    <n v="43.33"/>
    <n v="41.85"/>
    <n v="42.07"/>
    <n v="42.62615765701927"/>
    <n v="324578"/>
    <n v="2573"/>
    <n v="13835513"/>
    <n v="106972"/>
    <n v="32.96"/>
    <n v="1.48"/>
    <n v="-1.18"/>
    <x v="1"/>
    <x v="0"/>
  </r>
  <r>
    <x v="33"/>
    <x v="167"/>
    <x v="0"/>
    <n v="43.5"/>
    <n v="43.52"/>
    <n v="42.78"/>
    <n v="43.25"/>
    <n v="43.06634833818061"/>
    <n v="345555"/>
    <n v="1627"/>
    <n v="14881792"/>
    <n v="105001"/>
    <n v="30.39"/>
    <n v="0.74"/>
    <n v="-0.25"/>
    <x v="1"/>
    <x v="0"/>
  </r>
  <r>
    <x v="33"/>
    <x v="168"/>
    <x v="0"/>
    <n v="43.07"/>
    <n v="43.72"/>
    <n v="42.75"/>
    <n v="43.47"/>
    <n v="43.259749198939829"/>
    <n v="252790"/>
    <n v="2151"/>
    <n v="10935632"/>
    <n v="50268"/>
    <n v="19.89"/>
    <n v="0.97"/>
    <n v="0.4"/>
    <x v="0"/>
    <x v="0"/>
  </r>
  <r>
    <x v="33"/>
    <x v="169"/>
    <x v="0"/>
    <n v="45.3"/>
    <n v="45.59"/>
    <n v="42.68"/>
    <n v="43"/>
    <n v="43.772425064289187"/>
    <n v="1024278"/>
    <n v="6653"/>
    <n v="44835132"/>
    <n v="355056"/>
    <n v="34.659999999999997"/>
    <n v="2.91"/>
    <n v="-2.2999999999999998"/>
    <x v="1"/>
    <x v="0"/>
  </r>
  <r>
    <x v="33"/>
    <x v="170"/>
    <x v="1"/>
    <n v="44.16"/>
    <n v="45.71"/>
    <n v="44.16"/>
    <n v="44.97"/>
    <n v="45.149193267403561"/>
    <n v="1061938"/>
    <n v="5959"/>
    <n v="47945644"/>
    <n v="405026"/>
    <n v="38.14"/>
    <n v="1.55"/>
    <n v="0.81"/>
    <x v="0"/>
    <x v="0"/>
  </r>
  <r>
    <x v="33"/>
    <x v="171"/>
    <x v="1"/>
    <n v="44.3"/>
    <n v="44.6"/>
    <n v="43.21"/>
    <n v="44.13"/>
    <n v="43.943398442597989"/>
    <n v="459740"/>
    <n v="3329"/>
    <n v="20202538"/>
    <n v="161156"/>
    <n v="35.049999999999997"/>
    <n v="1.39"/>
    <n v="-0.17"/>
    <x v="1"/>
    <x v="0"/>
  </r>
  <r>
    <x v="33"/>
    <x v="172"/>
    <x v="1"/>
    <n v="43.74"/>
    <n v="44.07"/>
    <n v="43.42"/>
    <n v="43.89"/>
    <n v="43.850275125041456"/>
    <n v="147751"/>
    <n v="874"/>
    <n v="6478922"/>
    <n v="41038"/>
    <n v="27.78"/>
    <n v="0.65"/>
    <n v="0.15"/>
    <x v="0"/>
    <x v="0"/>
  </r>
  <r>
    <x v="33"/>
    <x v="173"/>
    <x v="2"/>
    <n v="42.41"/>
    <n v="44.05"/>
    <n v="42.25"/>
    <n v="43.85"/>
    <n v="43.228583768751051"/>
    <n v="664496"/>
    <n v="4389"/>
    <n v="28725221"/>
    <n v="175224"/>
    <n v="26.37"/>
    <n v="1.8"/>
    <n v="1.44"/>
    <x v="0"/>
    <x v="0"/>
  </r>
  <r>
    <x v="33"/>
    <x v="174"/>
    <x v="2"/>
    <n v="42.93"/>
    <n v="43.29"/>
    <n v="42.21"/>
    <n v="42.39"/>
    <n v="42.690116581058462"/>
    <n v="346540"/>
    <n v="3507"/>
    <n v="14793833"/>
    <n v="136322"/>
    <n v="39.340000000000003"/>
    <n v="1.08"/>
    <n v="-0.54"/>
    <x v="1"/>
    <x v="0"/>
  </r>
  <r>
    <x v="33"/>
    <x v="175"/>
    <x v="3"/>
    <n v="43.66"/>
    <n v="43.75"/>
    <n v="42.92"/>
    <n v="43.02"/>
    <n v="43.157318486223218"/>
    <n v="305514"/>
    <n v="3147"/>
    <n v="13185165"/>
    <n v="99203"/>
    <n v="32.47"/>
    <n v="0.83"/>
    <n v="-0.64"/>
    <x v="1"/>
    <x v="0"/>
  </r>
  <r>
    <x v="33"/>
    <x v="176"/>
    <x v="3"/>
    <n v="44.2"/>
    <n v="44.2"/>
    <n v="43"/>
    <n v="43.31"/>
    <n v="43.685498289669873"/>
    <n v="296434"/>
    <n v="2581"/>
    <n v="12949867"/>
    <n v="55272"/>
    <n v="18.649999999999999"/>
    <n v="1.2"/>
    <n v="-0.89"/>
    <x v="1"/>
    <x v="0"/>
  </r>
  <r>
    <x v="33"/>
    <x v="177"/>
    <x v="3"/>
    <n v="43.71"/>
    <n v="43.99"/>
    <n v="43.46"/>
    <n v="43.79"/>
    <n v="43.705862132509282"/>
    <n v="282184"/>
    <n v="2565"/>
    <n v="12333095"/>
    <n v="76286"/>
    <n v="27.03"/>
    <n v="0.53"/>
    <n v="0.08"/>
    <x v="0"/>
    <x v="0"/>
  </r>
  <r>
    <x v="33"/>
    <x v="178"/>
    <x v="3"/>
    <n v="44.44"/>
    <n v="44.83"/>
    <n v="43.5"/>
    <n v="43.59"/>
    <n v="43.925209906963232"/>
    <n v="526781"/>
    <n v="4292"/>
    <n v="23138966"/>
    <n v="147001"/>
    <n v="27.91"/>
    <n v="1.33"/>
    <n v="-0.85"/>
    <x v="1"/>
    <x v="0"/>
  </r>
  <r>
    <x v="33"/>
    <x v="179"/>
    <x v="4"/>
    <n v="45"/>
    <n v="45.5"/>
    <n v="44"/>
    <n v="44.23"/>
    <n v="44.735327297817499"/>
    <n v="389141"/>
    <n v="2504"/>
    <n v="17408350"/>
    <n v="112306"/>
    <n v="28.86"/>
    <n v="1.5"/>
    <n v="-0.77"/>
    <x v="1"/>
    <x v="0"/>
  </r>
  <r>
    <x v="33"/>
    <x v="180"/>
    <x v="4"/>
    <n v="44.33"/>
    <n v="45.55"/>
    <n v="44.33"/>
    <n v="45.23"/>
    <n v="45.023359338797775"/>
    <n v="658195"/>
    <n v="3692"/>
    <n v="29634150"/>
    <n v="158414"/>
    <n v="24.07"/>
    <n v="1.22"/>
    <n v="0.9"/>
    <x v="0"/>
    <x v="0"/>
  </r>
  <r>
    <x v="33"/>
    <x v="181"/>
    <x v="4"/>
    <n v="46.3"/>
    <n v="46.41"/>
    <n v="45.28"/>
    <n v="45.37"/>
    <n v="45.761475527397216"/>
    <n v="320726"/>
    <n v="2088"/>
    <n v="14676895"/>
    <n v="85270"/>
    <n v="26.59"/>
    <n v="1.1299999999999999"/>
    <n v="-0.93"/>
    <x v="1"/>
    <x v="0"/>
  </r>
  <r>
    <x v="33"/>
    <x v="182"/>
    <x v="4"/>
    <n v="47.02"/>
    <n v="47.15"/>
    <n v="46.2"/>
    <n v="46.37"/>
    <n v="46.637917159555144"/>
    <n v="682203"/>
    <n v="3847"/>
    <n v="31816527"/>
    <n v="195830"/>
    <n v="28.71"/>
    <n v="0.95"/>
    <n v="-0.65"/>
    <x v="1"/>
    <x v="0"/>
  </r>
  <r>
    <x v="33"/>
    <x v="183"/>
    <x v="4"/>
    <n v="47.22"/>
    <n v="48.28"/>
    <n v="46.8"/>
    <n v="47.08"/>
    <n v="47.468618574067513"/>
    <n v="522395"/>
    <n v="4278"/>
    <n v="24797369"/>
    <n v="153795"/>
    <n v="29.44"/>
    <n v="1.48"/>
    <n v="-0.14000000000000001"/>
    <x v="1"/>
    <x v="0"/>
  </r>
  <r>
    <x v="33"/>
    <x v="184"/>
    <x v="0"/>
    <n v="48.79"/>
    <n v="48.79"/>
    <n v="45.88"/>
    <n v="46.9"/>
    <n v="46.776868782998392"/>
    <n v="736589"/>
    <n v="2736"/>
    <n v="34455327"/>
    <n v="174137"/>
    <n v="23.64"/>
    <n v="2.91"/>
    <n v="-1.89"/>
    <x v="1"/>
    <x v="0"/>
  </r>
  <r>
    <x v="33"/>
    <x v="185"/>
    <x v="0"/>
    <n v="48.49"/>
    <n v="48.8"/>
    <n v="47.69"/>
    <n v="48.61"/>
    <n v="48.100688825403651"/>
    <n v="734729"/>
    <n v="3894"/>
    <n v="35340971"/>
    <n v="362485"/>
    <n v="49.34"/>
    <n v="1.1100000000000001"/>
    <n v="0.12"/>
    <x v="0"/>
    <x v="0"/>
  </r>
  <r>
    <x v="33"/>
    <x v="186"/>
    <x v="0"/>
    <n v="48.86"/>
    <n v="49.25"/>
    <n v="48.26"/>
    <n v="48.39"/>
    <n v="48.631485552251995"/>
    <n v="276133"/>
    <n v="1325"/>
    <n v="13428758"/>
    <n v="56561"/>
    <n v="20.48"/>
    <n v="0.99"/>
    <n v="-0.47"/>
    <x v="1"/>
    <x v="0"/>
  </r>
  <r>
    <x v="33"/>
    <x v="187"/>
    <x v="0"/>
    <n v="49.59"/>
    <n v="49.88"/>
    <n v="48.51"/>
    <n v="48.72"/>
    <n v="49.097651568036035"/>
    <n v="379615"/>
    <n v="2124"/>
    <n v="18638205"/>
    <n v="97505"/>
    <n v="25.69"/>
    <n v="1.37"/>
    <n v="-0.87"/>
    <x v="1"/>
    <x v="0"/>
  </r>
  <r>
    <x v="33"/>
    <x v="188"/>
    <x v="0"/>
    <n v="50.2"/>
    <n v="50.37"/>
    <n v="49.25"/>
    <n v="49.55"/>
    <n v="49.848468093801458"/>
    <n v="831970"/>
    <n v="4294"/>
    <n v="41472430"/>
    <n v="284934"/>
    <n v="34.25"/>
    <n v="1.1200000000000001"/>
    <n v="-0.65"/>
    <x v="1"/>
    <x v="0"/>
  </r>
  <r>
    <x v="33"/>
    <x v="189"/>
    <x v="1"/>
    <n v="49.89"/>
    <n v="51.9"/>
    <n v="49.13"/>
    <n v="50.04"/>
    <n v="50.413247236767454"/>
    <n v="2457086"/>
    <n v="12269"/>
    <n v="123869684"/>
    <n v="598520"/>
    <n v="24.36"/>
    <n v="2.77"/>
    <n v="0.15"/>
    <x v="0"/>
    <x v="0"/>
  </r>
  <r>
    <x v="33"/>
    <x v="190"/>
    <x v="1"/>
    <n v="51.51"/>
    <n v="52"/>
    <n v="49"/>
    <n v="49.73"/>
    <n v="49.955963361574625"/>
    <n v="2214724"/>
    <n v="11163"/>
    <n v="110638671"/>
    <n v="563163"/>
    <n v="25.43"/>
    <n v="3"/>
    <n v="-1.78"/>
    <x v="1"/>
    <x v="0"/>
  </r>
  <r>
    <x v="33"/>
    <x v="191"/>
    <x v="1"/>
    <n v="45.49"/>
    <n v="51.4"/>
    <n v="45.18"/>
    <n v="50.47"/>
    <n v="49.038279742014844"/>
    <n v="4370484"/>
    <n v="17424"/>
    <n v="214321017"/>
    <n v="761083"/>
    <n v="17.41"/>
    <n v="6.22"/>
    <n v="4.9800000000000004"/>
    <x v="0"/>
    <x v="0"/>
  </r>
  <r>
    <x v="33"/>
    <x v="192"/>
    <x v="1"/>
    <n v="44.79"/>
    <n v="45.47"/>
    <n v="44.4"/>
    <n v="45.1"/>
    <n v="45.105341334670733"/>
    <n v="520413"/>
    <n v="3857"/>
    <n v="23473406"/>
    <n v="176610"/>
    <n v="33.94"/>
    <n v="1.07"/>
    <n v="0.31"/>
    <x v="0"/>
    <x v="0"/>
  </r>
  <r>
    <x v="33"/>
    <x v="193"/>
    <x v="1"/>
    <n v="44.79"/>
    <n v="44.79"/>
    <n v="43.93"/>
    <n v="44.25"/>
    <n v="44.211558677370029"/>
    <n v="125568"/>
    <n v="1471"/>
    <n v="5551557"/>
    <n v="34034"/>
    <n v="27.1"/>
    <n v="0.86"/>
    <n v="-0.54"/>
    <x v="1"/>
    <x v="0"/>
  </r>
  <r>
    <x v="33"/>
    <x v="194"/>
    <x v="2"/>
    <n v="45.69"/>
    <n v="45.69"/>
    <n v="43.48"/>
    <n v="44.4"/>
    <n v="44.363724575950805"/>
    <n v="317416"/>
    <n v="1879"/>
    <n v="14081756"/>
    <n v="111832"/>
    <n v="35.229999999999997"/>
    <n v="2.21"/>
    <n v="-1.29"/>
    <x v="1"/>
    <x v="0"/>
  </r>
  <r>
    <x v="33"/>
    <x v="195"/>
    <x v="2"/>
    <n v="44.47"/>
    <n v="45.38"/>
    <n v="44.05"/>
    <n v="44.93"/>
    <n v="44.925200607707616"/>
    <n v="233665"/>
    <n v="1505"/>
    <n v="10497447"/>
    <n v="43378"/>
    <n v="18.559999999999999"/>
    <n v="1.33"/>
    <n v="0.46"/>
    <x v="0"/>
    <x v="0"/>
  </r>
  <r>
    <x v="33"/>
    <x v="196"/>
    <x v="2"/>
    <n v="43.93"/>
    <n v="44.36"/>
    <n v="43.74"/>
    <n v="44.24"/>
    <n v="44.066598314446274"/>
    <n v="332591"/>
    <n v="2097"/>
    <n v="14656154"/>
    <n v="121798"/>
    <n v="36.619999999999997"/>
    <n v="0.62"/>
    <n v="0.31"/>
    <x v="0"/>
    <x v="0"/>
  </r>
  <r>
    <x v="33"/>
    <x v="197"/>
    <x v="2"/>
    <n v="44.49"/>
    <n v="44.62"/>
    <n v="43.38"/>
    <n v="43.81"/>
    <n v="44.080172422131163"/>
    <n v="310169"/>
    <n v="2007"/>
    <n v="13672303"/>
    <n v="80118"/>
    <n v="25.83"/>
    <n v="1.24"/>
    <n v="-0.68"/>
    <x v="1"/>
    <x v="0"/>
  </r>
  <r>
    <x v="33"/>
    <x v="198"/>
    <x v="2"/>
    <n v="42.64"/>
    <n v="45.38"/>
    <n v="42.64"/>
    <n v="44.28"/>
    <n v="44.40380537432106"/>
    <n v="1363335"/>
    <n v="4926"/>
    <n v="60537262"/>
    <n v="411050"/>
    <n v="30.15"/>
    <n v="2.74"/>
    <n v="1.64"/>
    <x v="0"/>
    <x v="0"/>
  </r>
  <r>
    <x v="33"/>
    <x v="199"/>
    <x v="3"/>
    <n v="41.55"/>
    <n v="42.19"/>
    <n v="41.48"/>
    <n v="41.89"/>
    <n v="41.832348893161452"/>
    <n v="475905"/>
    <n v="3218"/>
    <n v="19908224"/>
    <n v="125251"/>
    <n v="26.32"/>
    <n v="0.71"/>
    <n v="0.34"/>
    <x v="0"/>
    <x v="0"/>
  </r>
  <r>
    <x v="33"/>
    <x v="200"/>
    <x v="3"/>
    <n v="42.48"/>
    <n v="42.73"/>
    <n v="41.05"/>
    <n v="41.54"/>
    <n v="41.522808139620366"/>
    <n v="272052"/>
    <n v="2361"/>
    <n v="11296363"/>
    <n v="32179"/>
    <n v="11.83"/>
    <n v="1.68"/>
    <n v="-0.94"/>
    <x v="1"/>
    <x v="0"/>
  </r>
  <r>
    <x v="33"/>
    <x v="201"/>
    <x v="3"/>
    <n v="41.6"/>
    <n v="43.17"/>
    <n v="41.6"/>
    <n v="42.47"/>
    <n v="42.644718494881857"/>
    <n v="681302"/>
    <n v="4700"/>
    <n v="29053932"/>
    <n v="156672"/>
    <n v="23"/>
    <n v="1.57"/>
    <n v="0.87"/>
    <x v="0"/>
    <x v="0"/>
  </r>
  <r>
    <x v="33"/>
    <x v="202"/>
    <x v="3"/>
    <n v="41.39"/>
    <n v="42.4"/>
    <n v="40.61"/>
    <n v="41.59"/>
    <n v="41.556812454990457"/>
    <n v="684577"/>
    <n v="5273"/>
    <n v="28448838"/>
    <n v="135348"/>
    <n v="19.77"/>
    <n v="1.79"/>
    <n v="0.2"/>
    <x v="0"/>
    <x v="0"/>
  </r>
  <r>
    <x v="33"/>
    <x v="203"/>
    <x v="4"/>
    <n v="41.64"/>
    <n v="42.2"/>
    <n v="41.15"/>
    <n v="41.3"/>
    <n v="41.610433056940415"/>
    <n v="537158"/>
    <n v="5537"/>
    <n v="22351377"/>
    <n v="134464"/>
    <n v="25.03"/>
    <n v="1.05"/>
    <n v="-0.34"/>
    <x v="1"/>
    <x v="0"/>
  </r>
  <r>
    <x v="33"/>
    <x v="204"/>
    <x v="4"/>
    <n v="42.9"/>
    <n v="43.61"/>
    <n v="41.38"/>
    <n v="41.63"/>
    <n v="42.209461009044112"/>
    <n v="440397"/>
    <n v="2540"/>
    <n v="18588920"/>
    <n v="90048"/>
    <n v="20.45"/>
    <n v="2.23"/>
    <n v="-1.27"/>
    <x v="1"/>
    <x v="0"/>
  </r>
  <r>
    <x v="33"/>
    <x v="205"/>
    <x v="4"/>
    <n v="45"/>
    <n v="45.17"/>
    <n v="43.5"/>
    <n v="43.79"/>
    <n v="44.511319868932873"/>
    <n v="208748"/>
    <n v="1341"/>
    <n v="9291649"/>
    <n v="57088"/>
    <n v="27.35"/>
    <n v="1.67"/>
    <n v="-1.21"/>
    <x v="1"/>
    <x v="0"/>
  </r>
  <r>
    <x v="33"/>
    <x v="206"/>
    <x v="4"/>
    <n v="45.47"/>
    <n v="45.51"/>
    <n v="44.16"/>
    <n v="44.37"/>
    <n v="44.880354864944081"/>
    <n v="242233"/>
    <n v="1870"/>
    <n v="10871503"/>
    <n v="63258"/>
    <n v="26.11"/>
    <n v="1.35"/>
    <n v="-1.1000000000000001"/>
    <x v="1"/>
    <x v="0"/>
  </r>
  <r>
    <x v="33"/>
    <x v="207"/>
    <x v="0"/>
    <n v="46.65"/>
    <n v="46.65"/>
    <n v="45.24"/>
    <n v="45.47"/>
    <n v="45.923230146047793"/>
    <n v="403635"/>
    <n v="3303"/>
    <n v="18536223"/>
    <n v="138416"/>
    <n v="34.29"/>
    <n v="1.41"/>
    <n v="-1.18"/>
    <x v="1"/>
    <x v="0"/>
  </r>
  <r>
    <x v="33"/>
    <x v="208"/>
    <x v="0"/>
    <n v="47.1"/>
    <n v="47.79"/>
    <n v="46.5"/>
    <n v="46.66"/>
    <n v="47.196116158599104"/>
    <n v="560785"/>
    <n v="3617"/>
    <n v="26466874"/>
    <n v="108079"/>
    <n v="19.27"/>
    <n v="1.29"/>
    <n v="-0.44"/>
    <x v="1"/>
    <x v="0"/>
  </r>
  <r>
    <x v="33"/>
    <x v="209"/>
    <x v="0"/>
    <n v="46.1"/>
    <n v="46.8"/>
    <n v="45.95"/>
    <n v="46.65"/>
    <n v="46.46141749812795"/>
    <n v="494110"/>
    <n v="3604"/>
    <n v="22957051"/>
    <n v="223461"/>
    <n v="45.22"/>
    <n v="0.85"/>
    <n v="0.55000000000000004"/>
    <x v="0"/>
    <x v="0"/>
  </r>
  <r>
    <x v="33"/>
    <x v="210"/>
    <x v="0"/>
    <n v="45.24"/>
    <n v="46.37"/>
    <n v="45.11"/>
    <n v="46.07"/>
    <n v="45.797414518059128"/>
    <n v="517273"/>
    <n v="3545"/>
    <n v="23689766"/>
    <n v="177803"/>
    <n v="34.369999999999997"/>
    <n v="1.26"/>
    <n v="0.83"/>
    <x v="0"/>
    <x v="0"/>
  </r>
  <r>
    <x v="33"/>
    <x v="211"/>
    <x v="0"/>
    <n v="46.54"/>
    <n v="46.54"/>
    <n v="44.99"/>
    <n v="45.45"/>
    <n v="45.400720079052157"/>
    <n v="306633"/>
    <n v="2419"/>
    <n v="13921359"/>
    <n v="87984"/>
    <n v="28.69"/>
    <n v="1.55"/>
    <n v="-1.0900000000000001"/>
    <x v="1"/>
    <x v="0"/>
  </r>
  <r>
    <x v="33"/>
    <x v="212"/>
    <x v="1"/>
    <n v="46.13"/>
    <n v="46.69"/>
    <n v="46.07"/>
    <n v="46.54"/>
    <n v="46.484998596619086"/>
    <n v="203081"/>
    <n v="1954"/>
    <n v="9440220"/>
    <n v="136591"/>
    <n v="67.260000000000005"/>
    <n v="0.62"/>
    <n v="0.41"/>
    <x v="0"/>
    <x v="0"/>
  </r>
  <r>
    <x v="33"/>
    <x v="213"/>
    <x v="2"/>
    <n v="45.94"/>
    <n v="46.73"/>
    <n v="45.63"/>
    <n v="46.12"/>
    <n v="46.265496360456879"/>
    <n v="415162"/>
    <n v="1507"/>
    <n v="19207676"/>
    <n v="84828"/>
    <n v="20.43"/>
    <n v="1.1000000000000001"/>
    <n v="0.18"/>
    <x v="0"/>
    <x v="0"/>
  </r>
  <r>
    <x v="33"/>
    <x v="214"/>
    <x v="2"/>
    <n v="44.61"/>
    <n v="46.49"/>
    <n v="44.6"/>
    <n v="45.97"/>
    <n v="45.868428235913562"/>
    <n v="721705"/>
    <n v="4266"/>
    <n v="33103474"/>
    <n v="135827"/>
    <n v="18.82"/>
    <n v="1.89"/>
    <n v="1.36"/>
    <x v="0"/>
    <x v="0"/>
  </r>
  <r>
    <x v="33"/>
    <x v="215"/>
    <x v="2"/>
    <n v="44"/>
    <n v="45.21"/>
    <n v="43.12"/>
    <n v="44.97"/>
    <n v="44.504013624671963"/>
    <n v="997602"/>
    <n v="5012"/>
    <n v="44397293"/>
    <n v="239473"/>
    <n v="24"/>
    <n v="2.09"/>
    <n v="0.97"/>
    <x v="0"/>
    <x v="0"/>
  </r>
  <r>
    <x v="33"/>
    <x v="216"/>
    <x v="2"/>
    <n v="43.05"/>
    <n v="44.35"/>
    <n v="42.76"/>
    <n v="43.99"/>
    <n v="43.639795494339943"/>
    <n v="777289"/>
    <n v="5345"/>
    <n v="33920733"/>
    <n v="144913"/>
    <n v="18.64"/>
    <n v="1.59"/>
    <n v="0.94"/>
    <x v="0"/>
    <x v="0"/>
  </r>
  <r>
    <x v="33"/>
    <x v="217"/>
    <x v="3"/>
    <n v="44.78"/>
    <n v="44.8"/>
    <n v="42.57"/>
    <n v="43.04"/>
    <n v="43.229535819466101"/>
    <n v="611874"/>
    <n v="4291"/>
    <n v="26451029"/>
    <n v="116859"/>
    <n v="19.100000000000001"/>
    <n v="2.23"/>
    <n v="-1.74"/>
    <x v="1"/>
    <x v="0"/>
  </r>
  <r>
    <x v="33"/>
    <x v="218"/>
    <x v="3"/>
    <n v="43.6"/>
    <n v="45.29"/>
    <n v="43.43"/>
    <n v="44.76"/>
    <n v="44.532449630777649"/>
    <n v="1096900"/>
    <n v="6788"/>
    <n v="48847644"/>
    <n v="172998"/>
    <n v="15.77"/>
    <n v="1.86"/>
    <n v="1.1599999999999999"/>
    <x v="0"/>
    <x v="0"/>
  </r>
  <r>
    <x v="33"/>
    <x v="219"/>
    <x v="3"/>
    <n v="43.81"/>
    <n v="44.31"/>
    <n v="41.84"/>
    <n v="43.59"/>
    <n v="43.319763942501659"/>
    <n v="1370683"/>
    <n v="8931"/>
    <n v="59377664"/>
    <n v="306231"/>
    <n v="22.34"/>
    <n v="2.4700000000000002"/>
    <n v="-0.22"/>
    <x v="1"/>
    <x v="0"/>
  </r>
  <r>
    <x v="33"/>
    <x v="220"/>
    <x v="3"/>
    <n v="46.3"/>
    <n v="46.3"/>
    <n v="43.43"/>
    <n v="43.76"/>
    <n v="44.386323402831742"/>
    <n v="1147844"/>
    <n v="9383"/>
    <n v="50948575"/>
    <n v="317711"/>
    <n v="27.68"/>
    <n v="2.87"/>
    <n v="-2.54"/>
    <x v="1"/>
    <x v="0"/>
  </r>
  <r>
    <x v="33"/>
    <x v="221"/>
    <x v="3"/>
    <n v="47.7"/>
    <n v="48.4"/>
    <n v="46.12"/>
    <n v="46.4"/>
    <n v="47.023965999367832"/>
    <n v="1610323"/>
    <n v="7253"/>
    <n v="75723774"/>
    <n v="314130"/>
    <n v="19.510000000000002"/>
    <n v="2.2799999999999998"/>
    <n v="-1.3"/>
    <x v="1"/>
    <x v="0"/>
  </r>
  <r>
    <x v="33"/>
    <x v="222"/>
    <x v="4"/>
    <n v="45.44"/>
    <n v="46"/>
    <n v="44.35"/>
    <n v="45.65"/>
    <n v="45.14100002252448"/>
    <n v="310773"/>
    <n v="2236"/>
    <n v="14028604"/>
    <n v="78301"/>
    <n v="25.2"/>
    <n v="1.65"/>
    <n v="0.21"/>
    <x v="0"/>
    <x v="0"/>
  </r>
  <r>
    <x v="33"/>
    <x v="223"/>
    <x v="4"/>
    <n v="45.98"/>
    <n v="45.98"/>
    <n v="44.91"/>
    <n v="45.1"/>
    <n v="45.153797968861163"/>
    <n v="352807"/>
    <n v="3287"/>
    <n v="15930576"/>
    <n v="126507"/>
    <n v="35.86"/>
    <n v="1.07"/>
    <n v="-0.88"/>
    <x v="1"/>
    <x v="0"/>
  </r>
  <r>
    <x v="33"/>
    <x v="224"/>
    <x v="4"/>
    <n v="45.29"/>
    <n v="46.07"/>
    <n v="44.87"/>
    <n v="45.61"/>
    <n v="45.541332145758339"/>
    <n v="242511"/>
    <n v="2379"/>
    <n v="11044274"/>
    <n v="41614"/>
    <n v="17.16"/>
    <n v="1.2"/>
    <n v="0.32"/>
    <x v="0"/>
    <x v="0"/>
  </r>
  <r>
    <x v="33"/>
    <x v="225"/>
    <x v="4"/>
    <n v="45.07"/>
    <n v="45.4"/>
    <n v="44.93"/>
    <n v="45.16"/>
    <n v="45.118257469420492"/>
    <n v="179532"/>
    <n v="1823"/>
    <n v="8100171"/>
    <n v="62858"/>
    <n v="35.01"/>
    <n v="0.47"/>
    <n v="0.09"/>
    <x v="0"/>
    <x v="0"/>
  </r>
  <r>
    <x v="33"/>
    <x v="226"/>
    <x v="4"/>
    <n v="45.24"/>
    <n v="45.78"/>
    <n v="45.01"/>
    <n v="45.09"/>
    <n v="45.430274921770227"/>
    <n v="178960"/>
    <n v="2014"/>
    <n v="8130202"/>
    <n v="43074"/>
    <n v="24.07"/>
    <n v="0.77"/>
    <n v="-0.15"/>
    <x v="1"/>
    <x v="0"/>
  </r>
  <r>
    <x v="33"/>
    <x v="227"/>
    <x v="0"/>
    <n v="45.52"/>
    <n v="45.78"/>
    <n v="45.18"/>
    <n v="45.24"/>
    <n v="45.312140772305831"/>
    <n v="333702"/>
    <n v="3112"/>
    <n v="15120752"/>
    <n v="157143"/>
    <n v="47.09"/>
    <n v="0.6"/>
    <n v="-0.28000000000000003"/>
    <x v="1"/>
    <x v="0"/>
  </r>
  <r>
    <x v="33"/>
    <x v="228"/>
    <x v="0"/>
    <n v="45.8"/>
    <n v="46.35"/>
    <n v="45.32"/>
    <n v="45.51"/>
    <n v="45.84997239256105"/>
    <n v="478132"/>
    <n v="3641"/>
    <n v="21922339"/>
    <n v="111532"/>
    <n v="23.33"/>
    <n v="1.03"/>
    <n v="-0.28999999999999998"/>
    <x v="1"/>
    <x v="0"/>
  </r>
  <r>
    <x v="33"/>
    <x v="229"/>
    <x v="0"/>
    <n v="46"/>
    <n v="46.43"/>
    <n v="45.1"/>
    <n v="45.79"/>
    <n v="45.954942334128681"/>
    <n v="533938"/>
    <n v="4322"/>
    <n v="24537090"/>
    <n v="136585"/>
    <n v="25.58"/>
    <n v="1.33"/>
    <n v="-0.21"/>
    <x v="1"/>
    <x v="0"/>
  </r>
  <r>
    <x v="33"/>
    <x v="230"/>
    <x v="0"/>
    <n v="43.8"/>
    <n v="45.78"/>
    <n v="43.8"/>
    <n v="45.45"/>
    <n v="45.081053447561516"/>
    <n v="598568"/>
    <n v="5346"/>
    <n v="26984076"/>
    <n v="155686"/>
    <n v="26.01"/>
    <n v="1.98"/>
    <n v="1.65"/>
    <x v="0"/>
    <x v="0"/>
  </r>
  <r>
    <x v="33"/>
    <x v="231"/>
    <x v="0"/>
    <n v="46.87"/>
    <n v="47.41"/>
    <n v="44.23"/>
    <n v="44.58"/>
    <n v="45.22988954550307"/>
    <n v="683811"/>
    <n v="4721"/>
    <n v="30928696"/>
    <n v="136732"/>
    <n v="20"/>
    <n v="3.18"/>
    <n v="-2.29"/>
    <x v="1"/>
    <x v="0"/>
  </r>
  <r>
    <x v="33"/>
    <x v="232"/>
    <x v="1"/>
    <n v="47.1"/>
    <n v="47.43"/>
    <n v="45.7"/>
    <n v="46.7"/>
    <n v="46.765477925175979"/>
    <n v="673233"/>
    <n v="4181"/>
    <n v="31484063"/>
    <n v="117813"/>
    <n v="17.5"/>
    <n v="1.73"/>
    <n v="-0.4"/>
    <x v="1"/>
    <x v="0"/>
  </r>
  <r>
    <x v="33"/>
    <x v="233"/>
    <x v="1"/>
    <n v="47.1"/>
    <n v="47.69"/>
    <n v="46.9"/>
    <n v="47.03"/>
    <n v="47.201480256199815"/>
    <n v="472756"/>
    <n v="3067"/>
    <n v="22314783"/>
    <n v="194183"/>
    <n v="41.07"/>
    <n v="0.79"/>
    <n v="-7.0000000000000007E-2"/>
    <x v="1"/>
    <x v="0"/>
  </r>
  <r>
    <x v="33"/>
    <x v="234"/>
    <x v="1"/>
    <n v="48.02"/>
    <n v="48.53"/>
    <n v="48"/>
    <n v="48.06"/>
    <n v="48.208079653311358"/>
    <n v="376130"/>
    <n v="2635"/>
    <n v="18132505"/>
    <n v="175116"/>
    <n v="46.56"/>
    <n v="0.53"/>
    <n v="0.04"/>
    <x v="0"/>
    <x v="0"/>
  </r>
  <r>
    <x v="33"/>
    <x v="235"/>
    <x v="2"/>
    <n v="48.78"/>
    <n v="48.89"/>
    <n v="48"/>
    <n v="48.25"/>
    <n v="48.325055585556505"/>
    <n v="662942"/>
    <n v="3878"/>
    <n v="32036709"/>
    <n v="182102"/>
    <n v="27.47"/>
    <n v="0.89"/>
    <n v="-0.53"/>
    <x v="1"/>
    <x v="0"/>
  </r>
  <r>
    <x v="33"/>
    <x v="236"/>
    <x v="3"/>
    <n v="48.6"/>
    <n v="49.43"/>
    <n v="48.46"/>
    <n v="48.85"/>
    <n v="49.058374683710689"/>
    <n v="912930"/>
    <n v="4858"/>
    <n v="44786862"/>
    <n v="386186"/>
    <n v="42.3"/>
    <n v="0.97"/>
    <n v="0.25"/>
    <x v="0"/>
    <x v="0"/>
  </r>
  <r>
    <x v="33"/>
    <x v="237"/>
    <x v="3"/>
    <n v="48.63"/>
    <n v="49.43"/>
    <n v="48"/>
    <n v="48.56"/>
    <n v="48.694133514817793"/>
    <n v="808150"/>
    <n v="6239"/>
    <n v="39352164"/>
    <n v="215818"/>
    <n v="26.71"/>
    <n v="1.43"/>
    <n v="-7.0000000000000007E-2"/>
    <x v="1"/>
    <x v="0"/>
  </r>
  <r>
    <x v="33"/>
    <x v="238"/>
    <x v="3"/>
    <n v="49.01"/>
    <n v="49.42"/>
    <n v="48.4"/>
    <n v="48.57"/>
    <n v="48.724557603131444"/>
    <n v="423319"/>
    <n v="3881"/>
    <n v="20626031"/>
    <n v="161481"/>
    <n v="38.15"/>
    <n v="1.02"/>
    <n v="-0.44"/>
    <x v="1"/>
    <x v="0"/>
  </r>
  <r>
    <x v="33"/>
    <x v="239"/>
    <x v="3"/>
    <n v="50.33"/>
    <n v="50.42"/>
    <n v="49.2"/>
    <n v="49.43"/>
    <n v="49.531912335887391"/>
    <n v="349379"/>
    <n v="2180"/>
    <n v="17305410"/>
    <n v="106989"/>
    <n v="30.62"/>
    <n v="1.22"/>
    <n v="-0.9"/>
    <x v="1"/>
    <x v="0"/>
  </r>
  <r>
    <x v="33"/>
    <x v="240"/>
    <x v="3"/>
    <n v="48.44"/>
    <n v="50.6"/>
    <n v="48.09"/>
    <n v="50.24"/>
    <n v="49.824267037544566"/>
    <n v="1466071"/>
    <n v="7132"/>
    <n v="73045913"/>
    <n v="554411"/>
    <n v="37.82"/>
    <n v="2.5099999999999998"/>
    <n v="1.8"/>
    <x v="0"/>
    <x v="0"/>
  </r>
  <r>
    <x v="33"/>
    <x v="241"/>
    <x v="4"/>
    <n v="47.7"/>
    <n v="48.22"/>
    <n v="47.28"/>
    <n v="47.97"/>
    <n v="47.760375144719767"/>
    <n v="257394"/>
    <n v="1758"/>
    <n v="12293234"/>
    <n v="41870"/>
    <n v="16.27"/>
    <n v="0.94"/>
    <n v="0.27"/>
    <x v="0"/>
    <x v="0"/>
  </r>
  <r>
    <x v="33"/>
    <x v="242"/>
    <x v="4"/>
    <n v="48.73"/>
    <n v="49.2"/>
    <n v="47"/>
    <n v="47.48"/>
    <n v="47.681550272881921"/>
    <n v="632508"/>
    <n v="5435"/>
    <n v="30158962"/>
    <n v="245255"/>
    <n v="38.78"/>
    <n v="2.2000000000000002"/>
    <n v="-1.25"/>
    <x v="1"/>
    <x v="0"/>
  </r>
  <r>
    <x v="33"/>
    <x v="243"/>
    <x v="4"/>
    <n v="48.61"/>
    <n v="49.19"/>
    <n v="48.36"/>
    <n v="48.64"/>
    <n v="48.814752179907003"/>
    <n v="287971"/>
    <n v="1563"/>
    <n v="14057233"/>
    <n v="103620"/>
    <n v="35.979999999999997"/>
    <n v="0.83"/>
    <n v="0.03"/>
    <x v="0"/>
    <x v="0"/>
  </r>
  <r>
    <x v="33"/>
    <x v="244"/>
    <x v="4"/>
    <n v="49.61"/>
    <n v="49.62"/>
    <n v="48.75"/>
    <n v="48.92"/>
    <n v="49.080878388180132"/>
    <n v="365351"/>
    <n v="2696"/>
    <n v="17931748"/>
    <n v="213430"/>
    <n v="58.42"/>
    <n v="0.87"/>
    <n v="-0.69"/>
    <x v="1"/>
    <x v="0"/>
  </r>
  <r>
    <x v="33"/>
    <x v="245"/>
    <x v="4"/>
    <n v="50.29"/>
    <n v="50.49"/>
    <n v="49.35"/>
    <n v="49.52"/>
    <n v="49.735016847896013"/>
    <n v="287573"/>
    <n v="1946"/>
    <n v="14302448"/>
    <n v="105380"/>
    <n v="36.64"/>
    <n v="1.1399999999999999"/>
    <n v="-0.77"/>
    <x v="1"/>
    <x v="0"/>
  </r>
  <r>
    <x v="33"/>
    <x v="246"/>
    <x v="0"/>
    <n v="48.9"/>
    <n v="50.6"/>
    <n v="48.6"/>
    <n v="49.62"/>
    <n v="49.696869343190869"/>
    <n v="1049620"/>
    <n v="6827"/>
    <n v="52162828"/>
    <n v="367881"/>
    <n v="35.049999999999997"/>
    <n v="2"/>
    <n v="0.72"/>
    <x v="0"/>
    <x v="0"/>
  </r>
  <r>
    <x v="33"/>
    <x v="247"/>
    <x v="0"/>
    <n v="49.14"/>
    <n v="49.14"/>
    <n v="48.31"/>
    <n v="48.54"/>
    <n v="48.549329788310622"/>
    <n v="434788"/>
    <n v="3683"/>
    <n v="21108666"/>
    <n v="176899"/>
    <n v="40.69"/>
    <n v="0.83"/>
    <n v="-0.6"/>
    <x v="1"/>
    <x v="0"/>
  </r>
  <r>
    <x v="33"/>
    <x v="248"/>
    <x v="0"/>
    <n v="49.43"/>
    <n v="49.43"/>
    <n v="48.25"/>
    <n v="48.46"/>
    <n v="48.795046944938271"/>
    <n v="363937"/>
    <n v="2213"/>
    <n v="17758323"/>
    <n v="102396"/>
    <n v="28.14"/>
    <n v="1.18"/>
    <n v="-0.97"/>
    <x v="1"/>
    <x v="0"/>
  </r>
  <r>
    <x v="33"/>
    <x v="249"/>
    <x v="0"/>
    <n v="48.75"/>
    <n v="49.48"/>
    <n v="48.75"/>
    <n v="49.16"/>
    <n v="49.131904031928009"/>
    <n v="412929"/>
    <n v="3669"/>
    <n v="20287988"/>
    <n v="141678"/>
    <n v="34.31"/>
    <n v="0.73"/>
    <n v="0.41"/>
    <x v="0"/>
    <x v="0"/>
  </r>
  <r>
    <x v="34"/>
    <x v="0"/>
    <x v="0"/>
    <n v="127.7"/>
    <n v="132.9"/>
    <n v="127.7"/>
    <n v="132.5"/>
    <n v="131.8426668746956"/>
    <n v="1422879"/>
    <n v="5959"/>
    <n v="187596162"/>
    <m/>
    <m/>
    <n v="5.2"/>
    <n v="4.8"/>
    <x v="0"/>
    <x v="0"/>
  </r>
  <r>
    <x v="34"/>
    <x v="1"/>
    <x v="0"/>
    <n v="127.6"/>
    <n v="128.55000000000001"/>
    <n v="126.65"/>
    <n v="127.25"/>
    <n v="127.19610679807047"/>
    <n v="2032209"/>
    <n v="8735"/>
    <n v="258489073"/>
    <n v="1835829"/>
    <n v="90.34"/>
    <n v="1.9"/>
    <n v="-0.35"/>
    <x v="1"/>
    <x v="0"/>
  </r>
  <r>
    <x v="34"/>
    <x v="2"/>
    <x v="0"/>
    <n v="128"/>
    <n v="129.1"/>
    <n v="127.1"/>
    <n v="128.05000000000001"/>
    <n v="128.22857745328025"/>
    <n v="75878"/>
    <n v="797"/>
    <n v="9729728"/>
    <n v="32803"/>
    <n v="43.23"/>
    <n v="2"/>
    <n v="0.05"/>
    <x v="0"/>
    <x v="0"/>
  </r>
  <r>
    <x v="34"/>
    <x v="3"/>
    <x v="1"/>
    <n v="127.85"/>
    <n v="128.1"/>
    <n v="125.5"/>
    <n v="127.3"/>
    <n v="126.70637510278641"/>
    <n v="1449608"/>
    <n v="4946"/>
    <n v="183674575"/>
    <n v="1297671"/>
    <n v="89.52"/>
    <n v="2.6"/>
    <n v="-0.55000000000000004"/>
    <x v="1"/>
    <x v="0"/>
  </r>
  <r>
    <x v="34"/>
    <x v="4"/>
    <x v="1"/>
    <n v="129.55000000000001"/>
    <n v="130.5"/>
    <n v="126.55"/>
    <n v="126.8"/>
    <n v="128.28216933151614"/>
    <n v="300830"/>
    <n v="2673"/>
    <n v="38591125"/>
    <n v="151639"/>
    <n v="50.41"/>
    <n v="3.95"/>
    <n v="-2.75"/>
    <x v="1"/>
    <x v="0"/>
  </r>
  <r>
    <x v="34"/>
    <x v="5"/>
    <x v="1"/>
    <n v="127.2"/>
    <n v="128.9"/>
    <n v="127.2"/>
    <n v="128.5"/>
    <n v="128.34371856468553"/>
    <n v="142157"/>
    <n v="1143"/>
    <n v="18244958"/>
    <n v="87000"/>
    <n v="61.2"/>
    <n v="1.7"/>
    <n v="1.3"/>
    <x v="0"/>
    <x v="0"/>
  </r>
  <r>
    <x v="34"/>
    <x v="6"/>
    <x v="1"/>
    <n v="129.6"/>
    <n v="129.6"/>
    <n v="127.2"/>
    <n v="127.6"/>
    <n v="128.33378470470578"/>
    <n v="225978"/>
    <n v="2398"/>
    <n v="29000612"/>
    <n v="111726"/>
    <n v="49.44"/>
    <n v="2.4"/>
    <n v="-2"/>
    <x v="1"/>
    <x v="0"/>
  </r>
  <r>
    <x v="34"/>
    <x v="7"/>
    <x v="1"/>
    <n v="125.95"/>
    <n v="128.4"/>
    <n v="125.7"/>
    <n v="128.19999999999999"/>
    <n v="127.47507150952561"/>
    <n v="277935"/>
    <n v="2687"/>
    <n v="35429784"/>
    <n v="182839"/>
    <n v="65.78"/>
    <n v="2.7"/>
    <n v="2.25"/>
    <x v="0"/>
    <x v="0"/>
  </r>
  <r>
    <x v="34"/>
    <x v="8"/>
    <x v="2"/>
    <n v="127.25"/>
    <n v="128.25"/>
    <n v="124.55"/>
    <n v="124.85"/>
    <n v="126.22488908429594"/>
    <n v="400304"/>
    <n v="3918"/>
    <n v="50528328"/>
    <n v="188173"/>
    <n v="47.01"/>
    <n v="3.7"/>
    <n v="-2.4"/>
    <x v="1"/>
    <x v="0"/>
  </r>
  <r>
    <x v="34"/>
    <x v="9"/>
    <x v="2"/>
    <n v="129.5"/>
    <n v="129.65"/>
    <n v="126.8"/>
    <n v="127.1"/>
    <n v="128.07794199585274"/>
    <n v="174091"/>
    <n v="1789"/>
    <n v="22297217"/>
    <n v="81804"/>
    <n v="46.99"/>
    <n v="2.85"/>
    <n v="-2.4"/>
    <x v="1"/>
    <x v="0"/>
  </r>
  <r>
    <x v="34"/>
    <x v="10"/>
    <x v="2"/>
    <n v="133.15"/>
    <n v="133.15"/>
    <n v="129"/>
    <n v="129.6"/>
    <n v="130.20579205647013"/>
    <n v="165468"/>
    <n v="1796"/>
    <n v="21544892"/>
    <n v="65211"/>
    <n v="39.409999999999997"/>
    <n v="4.1500000000000004"/>
    <n v="-3.55"/>
    <x v="1"/>
    <x v="0"/>
  </r>
  <r>
    <x v="34"/>
    <x v="11"/>
    <x v="2"/>
    <n v="134.65"/>
    <n v="135.9"/>
    <n v="132.80000000000001"/>
    <n v="133"/>
    <n v="133.42362710670287"/>
    <n v="1723131"/>
    <n v="6009"/>
    <n v="229906388"/>
    <n v="1557463"/>
    <n v="90.39"/>
    <n v="3.1"/>
    <n v="-1.65"/>
    <x v="1"/>
    <x v="0"/>
  </r>
  <r>
    <x v="34"/>
    <x v="12"/>
    <x v="3"/>
    <n v="136.35"/>
    <n v="138"/>
    <n v="134.55000000000001"/>
    <n v="134.69999999999999"/>
    <n v="136.21294361248266"/>
    <n v="935473"/>
    <n v="2571"/>
    <n v="127423531"/>
    <n v="774702"/>
    <n v="82.81"/>
    <n v="3.45"/>
    <n v="-1.65"/>
    <x v="1"/>
    <x v="1"/>
  </r>
  <r>
    <x v="34"/>
    <x v="13"/>
    <x v="3"/>
    <n v="137.69999999999999"/>
    <n v="138.55000000000001"/>
    <n v="136.30000000000001"/>
    <n v="136.5"/>
    <n v="137.02659438546149"/>
    <n v="1056614"/>
    <n v="5673"/>
    <n v="144784218"/>
    <n v="902923"/>
    <n v="85.45"/>
    <n v="2.25"/>
    <n v="-1.2"/>
    <x v="1"/>
    <x v="0"/>
  </r>
  <r>
    <x v="34"/>
    <x v="14"/>
    <x v="3"/>
    <n v="136.1"/>
    <n v="138.30000000000001"/>
    <n v="136.1"/>
    <n v="136.94999999999999"/>
    <n v="137.47184219386037"/>
    <n v="196038"/>
    <n v="1479"/>
    <n v="26949705"/>
    <n v="74771"/>
    <n v="38.14"/>
    <n v="2.2000000000000002"/>
    <n v="0.85"/>
    <x v="0"/>
    <x v="0"/>
  </r>
  <r>
    <x v="34"/>
    <x v="15"/>
    <x v="3"/>
    <n v="136.85"/>
    <n v="137.69999999999999"/>
    <n v="133.69999999999999"/>
    <n v="137.5"/>
    <n v="135.80460618070401"/>
    <n v="185707"/>
    <n v="1849"/>
    <n v="25219866"/>
    <n v="98001"/>
    <n v="52.77"/>
    <n v="4"/>
    <n v="0.65"/>
    <x v="0"/>
    <x v="0"/>
  </r>
  <r>
    <x v="34"/>
    <x v="16"/>
    <x v="3"/>
    <n v="136.55000000000001"/>
    <n v="137.65"/>
    <n v="134.9"/>
    <n v="135.75"/>
    <n v="136.39207750180546"/>
    <n v="437564"/>
    <n v="3046"/>
    <n v="59680263"/>
    <n v="214246"/>
    <n v="48.96"/>
    <n v="2.75"/>
    <n v="-0.8"/>
    <x v="1"/>
    <x v="0"/>
  </r>
  <r>
    <x v="34"/>
    <x v="17"/>
    <x v="4"/>
    <n v="135.80000000000001"/>
    <n v="136.55000000000001"/>
    <n v="134.05000000000001"/>
    <n v="134.69999999999999"/>
    <n v="134.9485038830222"/>
    <n v="387971"/>
    <n v="3245"/>
    <n v="52356106"/>
    <n v="231804"/>
    <n v="59.75"/>
    <n v="2.5"/>
    <n v="-1.1000000000000001"/>
    <x v="1"/>
    <x v="0"/>
  </r>
  <r>
    <x v="34"/>
    <x v="18"/>
    <x v="4"/>
    <n v="136.80000000000001"/>
    <n v="136.94999999999999"/>
    <n v="134.80000000000001"/>
    <n v="135.69999999999999"/>
    <n v="135.40032610405771"/>
    <n v="1048745"/>
    <n v="7950"/>
    <n v="142000415"/>
    <n v="851626"/>
    <n v="81.2"/>
    <n v="2.15"/>
    <n v="-1.1000000000000001"/>
    <x v="1"/>
    <x v="0"/>
  </r>
  <r>
    <x v="34"/>
    <x v="19"/>
    <x v="4"/>
    <n v="135.05000000000001"/>
    <n v="136.94999999999999"/>
    <n v="134.94999999999999"/>
    <n v="135.55000000000001"/>
    <n v="135.74763427308133"/>
    <n v="387196"/>
    <n v="3954"/>
    <n v="52560941"/>
    <n v="174798"/>
    <n v="45.14"/>
    <n v="2"/>
    <n v="0.5"/>
    <x v="0"/>
    <x v="0"/>
  </r>
  <r>
    <x v="34"/>
    <x v="20"/>
    <x v="4"/>
    <n v="130.6"/>
    <n v="134.94999999999999"/>
    <n v="130.6"/>
    <n v="134.80000000000001"/>
    <n v="133.14995850795052"/>
    <n v="432613"/>
    <n v="2754"/>
    <n v="57602403"/>
    <n v="288942"/>
    <n v="66.790000000000006"/>
    <n v="4.3499999999999996"/>
    <n v="4.2"/>
    <x v="0"/>
    <x v="0"/>
  </r>
  <r>
    <x v="34"/>
    <x v="21"/>
    <x v="0"/>
    <n v="132.94999999999999"/>
    <n v="132.94999999999999"/>
    <n v="130.55000000000001"/>
    <n v="130.9"/>
    <n v="131.29856370169662"/>
    <n v="291931"/>
    <n v="2536"/>
    <n v="38330121"/>
    <n v="130829"/>
    <n v="44.82"/>
    <n v="2.4"/>
    <n v="-2.0499999999999998"/>
    <x v="1"/>
    <x v="0"/>
  </r>
  <r>
    <x v="34"/>
    <x v="22"/>
    <x v="0"/>
    <n v="129.69999999999999"/>
    <n v="132.9"/>
    <n v="129.65"/>
    <n v="132.44999999999999"/>
    <n v="131.27967185984969"/>
    <n v="548668"/>
    <n v="4726"/>
    <n v="72028955"/>
    <n v="220471"/>
    <n v="40.18"/>
    <n v="3.25"/>
    <n v="2.75"/>
    <x v="0"/>
    <x v="0"/>
  </r>
  <r>
    <x v="34"/>
    <x v="23"/>
    <x v="0"/>
    <n v="128"/>
    <n v="131.6"/>
    <n v="127.75"/>
    <n v="131.05000000000001"/>
    <n v="130.09540338127331"/>
    <n v="608469"/>
    <n v="5024"/>
    <n v="79159020"/>
    <n v="261762"/>
    <n v="43.02"/>
    <n v="3.85"/>
    <n v="3.05"/>
    <x v="0"/>
    <x v="0"/>
  </r>
  <r>
    <x v="34"/>
    <x v="24"/>
    <x v="0"/>
    <n v="129.05000000000001"/>
    <n v="129.9"/>
    <n v="127.2"/>
    <n v="128"/>
    <n v="128.73238769181839"/>
    <n v="314425"/>
    <n v="3287"/>
    <n v="40476681"/>
    <n v="155155"/>
    <n v="49.35"/>
    <n v="2.7"/>
    <n v="-1.05"/>
    <x v="1"/>
    <x v="0"/>
  </r>
  <r>
    <x v="34"/>
    <x v="25"/>
    <x v="0"/>
    <n v="128.4"/>
    <n v="129.35"/>
    <n v="127.15"/>
    <n v="129.05000000000001"/>
    <n v="128.43858508641588"/>
    <n v="409184"/>
    <n v="3762"/>
    <n v="52555014"/>
    <n v="189039"/>
    <n v="46.2"/>
    <n v="2.2000000000000002"/>
    <n v="0.65"/>
    <x v="0"/>
    <x v="0"/>
  </r>
  <r>
    <x v="34"/>
    <x v="26"/>
    <x v="1"/>
    <n v="130.85"/>
    <n v="131.4"/>
    <n v="127.7"/>
    <n v="128.1"/>
    <n v="129.40079652171471"/>
    <n v="427107"/>
    <n v="4257"/>
    <n v="55267986"/>
    <n v="178236"/>
    <n v="41.73"/>
    <n v="3.7"/>
    <n v="-2.75"/>
    <x v="1"/>
    <x v="0"/>
  </r>
  <r>
    <x v="34"/>
    <x v="27"/>
    <x v="2"/>
    <n v="129.80000000000001"/>
    <n v="132.55000000000001"/>
    <n v="128"/>
    <n v="131"/>
    <n v="130.34140205552998"/>
    <n v="456330"/>
    <n v="3034"/>
    <n v="59478692"/>
    <n v="189240"/>
    <n v="41.47"/>
    <n v="4.55"/>
    <n v="1.2"/>
    <x v="0"/>
    <x v="0"/>
  </r>
  <r>
    <x v="34"/>
    <x v="28"/>
    <x v="2"/>
    <n v="132.65"/>
    <n v="134"/>
    <n v="130.5"/>
    <n v="130.69999999999999"/>
    <n v="131.99904183113924"/>
    <n v="636631"/>
    <n v="4866"/>
    <n v="84034682"/>
    <n v="305719"/>
    <n v="48.02"/>
    <n v="3.5"/>
    <n v="-1.95"/>
    <x v="1"/>
    <x v="0"/>
  </r>
  <r>
    <x v="34"/>
    <x v="29"/>
    <x v="2"/>
    <n v="133.75"/>
    <n v="133.75"/>
    <n v="130.94999999999999"/>
    <n v="132.75"/>
    <n v="132.45568908816105"/>
    <n v="394993"/>
    <n v="2913"/>
    <n v="52319070"/>
    <n v="114286"/>
    <n v="28.93"/>
    <n v="2.8"/>
    <n v="-1"/>
    <x v="1"/>
    <x v="0"/>
  </r>
  <r>
    <x v="34"/>
    <x v="30"/>
    <x v="2"/>
    <n v="136.05000000000001"/>
    <n v="136.94999999999999"/>
    <n v="133.15"/>
    <n v="133.4"/>
    <n v="135.28402223510352"/>
    <n v="672810"/>
    <n v="5458"/>
    <n v="91020443"/>
    <n v="295718"/>
    <n v="43.95"/>
    <n v="3.8"/>
    <n v="-2.65"/>
    <x v="1"/>
    <x v="0"/>
  </r>
  <r>
    <x v="34"/>
    <x v="31"/>
    <x v="3"/>
    <n v="139.69999999999999"/>
    <n v="141.80000000000001"/>
    <n v="136"/>
    <n v="136.25"/>
    <n v="138.51251533852769"/>
    <n v="999933"/>
    <n v="9167"/>
    <n v="138503235"/>
    <n v="458037"/>
    <n v="45.81"/>
    <n v="5.8"/>
    <n v="-3.45"/>
    <x v="1"/>
    <x v="0"/>
  </r>
  <r>
    <x v="34"/>
    <x v="32"/>
    <x v="3"/>
    <n v="144"/>
    <n v="145.44999999999999"/>
    <n v="142.65"/>
    <n v="145"/>
    <n v="144.04685469453608"/>
    <n v="860298"/>
    <n v="9619"/>
    <n v="123923221"/>
    <n v="408337"/>
    <n v="47.46"/>
    <n v="2.8"/>
    <n v="1"/>
    <x v="0"/>
    <x v="0"/>
  </r>
  <r>
    <x v="34"/>
    <x v="33"/>
    <x v="3"/>
    <n v="144.4"/>
    <n v="144.4"/>
    <n v="141.6"/>
    <n v="143.4"/>
    <n v="142.93084445777711"/>
    <n v="333350"/>
    <n v="2048"/>
    <n v="47645997"/>
    <n v="121542"/>
    <n v="36.46"/>
    <n v="2.8"/>
    <n v="-1"/>
    <x v="1"/>
    <x v="0"/>
  </r>
  <r>
    <x v="34"/>
    <x v="34"/>
    <x v="3"/>
    <n v="144.30000000000001"/>
    <n v="145.5"/>
    <n v="142.6"/>
    <n v="142.9"/>
    <n v="143.7730904094646"/>
    <n v="671047"/>
    <n v="5124"/>
    <n v="96478501"/>
    <n v="313539"/>
    <n v="46.72"/>
    <n v="2.9"/>
    <n v="-1.4"/>
    <x v="1"/>
    <x v="0"/>
  </r>
  <r>
    <x v="34"/>
    <x v="35"/>
    <x v="3"/>
    <n v="146.1"/>
    <n v="146.15"/>
    <n v="140.85"/>
    <n v="142.75"/>
    <n v="142.7247557978468"/>
    <n v="751529"/>
    <n v="4911"/>
    <n v="107261793"/>
    <n v="346439"/>
    <n v="46.1"/>
    <n v="5.3"/>
    <n v="-3.35"/>
    <x v="1"/>
    <x v="0"/>
  </r>
  <r>
    <x v="34"/>
    <x v="36"/>
    <x v="4"/>
    <n v="146.05000000000001"/>
    <n v="148.6"/>
    <n v="145.44999999999999"/>
    <n v="146"/>
    <n v="146.03310387570778"/>
    <n v="3323780"/>
    <n v="7111"/>
    <n v="485381910"/>
    <n v="3170277"/>
    <n v="95.38"/>
    <n v="3.15"/>
    <n v="-0.05"/>
    <x v="1"/>
    <x v="0"/>
  </r>
  <r>
    <x v="34"/>
    <x v="37"/>
    <x v="4"/>
    <n v="148.5"/>
    <n v="149"/>
    <n v="144.80000000000001"/>
    <n v="146.25"/>
    <n v="145.96464571347445"/>
    <n v="591668"/>
    <n v="3806"/>
    <n v="86362610"/>
    <n v="243453"/>
    <n v="41.15"/>
    <n v="4.2"/>
    <n v="-2.25"/>
    <x v="1"/>
    <x v="0"/>
  </r>
  <r>
    <x v="34"/>
    <x v="38"/>
    <x v="4"/>
    <n v="146.6"/>
    <n v="149.6"/>
    <n v="146.15"/>
    <n v="148.30000000000001"/>
    <n v="148.07651235802837"/>
    <n v="602321"/>
    <n v="5022"/>
    <n v="89189593"/>
    <n v="281708"/>
    <n v="46.77"/>
    <n v="3.45"/>
    <n v="1.7"/>
    <x v="0"/>
    <x v="0"/>
  </r>
  <r>
    <x v="34"/>
    <x v="39"/>
    <x v="4"/>
    <n v="147"/>
    <n v="147.9"/>
    <n v="145.75"/>
    <n v="146.4"/>
    <n v="146.91942303052585"/>
    <n v="174082"/>
    <n v="1882"/>
    <n v="25576027"/>
    <n v="79355"/>
    <n v="45.58"/>
    <n v="2.15"/>
    <n v="-0.6"/>
    <x v="1"/>
    <x v="0"/>
  </r>
  <r>
    <x v="34"/>
    <x v="40"/>
    <x v="4"/>
    <n v="144.05000000000001"/>
    <n v="147.4"/>
    <n v="144"/>
    <n v="147"/>
    <n v="146.48845994157122"/>
    <n v="662345"/>
    <n v="3901"/>
    <n v="97025899"/>
    <n v="367203"/>
    <n v="55.44"/>
    <n v="3.4"/>
    <n v="2.95"/>
    <x v="0"/>
    <x v="0"/>
  </r>
  <r>
    <x v="34"/>
    <x v="41"/>
    <x v="0"/>
    <n v="143.94999999999999"/>
    <n v="145.9"/>
    <n v="142.85"/>
    <n v="143.65"/>
    <n v="144.40441526378876"/>
    <n v="558970"/>
    <n v="4160"/>
    <n v="80717736"/>
    <n v="193728"/>
    <n v="34.659999999999997"/>
    <n v="3.05"/>
    <n v="-0.3"/>
    <x v="1"/>
    <x v="0"/>
  </r>
  <r>
    <x v="34"/>
    <x v="42"/>
    <x v="0"/>
    <n v="144.69999999999999"/>
    <n v="145.6"/>
    <n v="143.25"/>
    <n v="143.9"/>
    <n v="144.59240366636467"/>
    <n v="415016"/>
    <n v="3236"/>
    <n v="60008161"/>
    <n v="187821"/>
    <n v="45.26"/>
    <n v="2.35"/>
    <n v="-0.8"/>
    <x v="1"/>
    <x v="0"/>
  </r>
  <r>
    <x v="34"/>
    <x v="43"/>
    <x v="0"/>
    <n v="148"/>
    <n v="148"/>
    <n v="141.85"/>
    <n v="144.6"/>
    <n v="144.05369570480624"/>
    <n v="1296938"/>
    <n v="9641"/>
    <n v="186828712"/>
    <n v="464150"/>
    <n v="35.79"/>
    <n v="6.15"/>
    <n v="-3.4"/>
    <x v="1"/>
    <x v="0"/>
  </r>
  <r>
    <x v="34"/>
    <x v="44"/>
    <x v="0"/>
    <n v="151.44999999999999"/>
    <n v="153.4"/>
    <n v="149"/>
    <n v="150.25"/>
    <n v="151.12927514363057"/>
    <n v="196163"/>
    <n v="2313"/>
    <n v="29645972"/>
    <n v="78036"/>
    <n v="39.78"/>
    <n v="4.4000000000000004"/>
    <n v="-1.2"/>
    <x v="1"/>
    <x v="0"/>
  </r>
  <r>
    <x v="34"/>
    <x v="45"/>
    <x v="0"/>
    <n v="153.35"/>
    <n v="154.65"/>
    <n v="151.4"/>
    <n v="152.1"/>
    <n v="152.60347377050437"/>
    <n v="130521"/>
    <n v="1466"/>
    <n v="19917958"/>
    <n v="64956"/>
    <n v="49.77"/>
    <n v="3.25"/>
    <n v="-1.25"/>
    <x v="1"/>
    <x v="0"/>
  </r>
  <r>
    <x v="34"/>
    <x v="46"/>
    <x v="1"/>
    <n v="151.6"/>
    <n v="153.65"/>
    <n v="151.5"/>
    <n v="153.05000000000001"/>
    <n v="152.73697104803074"/>
    <n v="176741"/>
    <n v="1707"/>
    <n v="26994885"/>
    <n v="70977"/>
    <n v="40.159999999999997"/>
    <n v="2.15"/>
    <n v="1.45"/>
    <x v="0"/>
    <x v="0"/>
  </r>
  <r>
    <x v="34"/>
    <x v="47"/>
    <x v="1"/>
    <n v="153.69999999999999"/>
    <n v="154.44999999999999"/>
    <n v="150.30000000000001"/>
    <n v="151.5"/>
    <n v="151.86075348311635"/>
    <n v="332748"/>
    <n v="3918"/>
    <n v="50531362"/>
    <n v="144617"/>
    <n v="43.46"/>
    <n v="4.1500000000000004"/>
    <n v="-2.2000000000000002"/>
    <x v="1"/>
    <x v="0"/>
  </r>
  <r>
    <x v="34"/>
    <x v="48"/>
    <x v="1"/>
    <n v="154.94999999999999"/>
    <n v="155.85"/>
    <n v="152"/>
    <n v="153.44999999999999"/>
    <n v="153.98743298574291"/>
    <n v="543168"/>
    <n v="5017"/>
    <n v="83641046"/>
    <n v="236479"/>
    <n v="43.54"/>
    <n v="3.85"/>
    <n v="-1.5"/>
    <x v="1"/>
    <x v="0"/>
  </r>
  <r>
    <x v="34"/>
    <x v="49"/>
    <x v="1"/>
    <n v="153.44999999999999"/>
    <n v="155.35"/>
    <n v="150.65"/>
    <n v="154.65"/>
    <n v="152.88300310485889"/>
    <n v="543664"/>
    <n v="6384"/>
    <n v="83116985"/>
    <n v="248758"/>
    <n v="45.76"/>
    <n v="4.7"/>
    <n v="1.2"/>
    <x v="0"/>
    <x v="0"/>
  </r>
  <r>
    <x v="34"/>
    <x v="50"/>
    <x v="2"/>
    <n v="149.6"/>
    <n v="155"/>
    <n v="149.6"/>
    <n v="153.5"/>
    <n v="153.56401103402337"/>
    <n v="744606"/>
    <n v="5678"/>
    <n v="114344684"/>
    <n v="358172"/>
    <n v="48.1"/>
    <n v="5.4"/>
    <n v="3.9"/>
    <x v="0"/>
    <x v="0"/>
  </r>
  <r>
    <x v="34"/>
    <x v="51"/>
    <x v="3"/>
    <n v="148.1"/>
    <n v="151.9"/>
    <n v="147.69999999999999"/>
    <n v="149.15"/>
    <n v="150.09950992888247"/>
    <n v="384434"/>
    <n v="3279"/>
    <n v="57703355"/>
    <n v="156103"/>
    <n v="40.61"/>
    <n v="4.2"/>
    <n v="1.05"/>
    <x v="0"/>
    <x v="0"/>
  </r>
  <r>
    <x v="34"/>
    <x v="52"/>
    <x v="3"/>
    <n v="145.05000000000001"/>
    <n v="148.44999999999999"/>
    <n v="144.30000000000001"/>
    <n v="148"/>
    <n v="146.44952926200699"/>
    <n v="479991"/>
    <n v="6190"/>
    <n v="70294456"/>
    <n v="281211"/>
    <n v="58.59"/>
    <n v="4.1500000000000004"/>
    <n v="2.95"/>
    <x v="0"/>
    <x v="0"/>
  </r>
  <r>
    <x v="34"/>
    <x v="53"/>
    <x v="3"/>
    <n v="146.80000000000001"/>
    <n v="147.4"/>
    <n v="144.05000000000001"/>
    <n v="144.4"/>
    <n v="145.36322612081491"/>
    <n v="227803"/>
    <n v="2049"/>
    <n v="33114179"/>
    <n v="72186"/>
    <n v="31.69"/>
    <n v="3.35"/>
    <n v="-2.4"/>
    <x v="1"/>
    <x v="0"/>
  </r>
  <r>
    <x v="34"/>
    <x v="54"/>
    <x v="3"/>
    <n v="144.94999999999999"/>
    <n v="148.80000000000001"/>
    <n v="144.69999999999999"/>
    <n v="147.05000000000001"/>
    <n v="147.1431184446339"/>
    <n v="676831"/>
    <n v="4666"/>
    <n v="99591024"/>
    <n v="280642"/>
    <n v="41.46"/>
    <n v="4.0999999999999996"/>
    <n v="2.1"/>
    <x v="0"/>
    <x v="0"/>
  </r>
  <r>
    <x v="34"/>
    <x v="55"/>
    <x v="3"/>
    <n v="140.30000000000001"/>
    <n v="144.30000000000001"/>
    <n v="140.30000000000001"/>
    <n v="142.94999999999999"/>
    <n v="143.04738853346407"/>
    <n v="487523"/>
    <n v="6144"/>
    <n v="69738892"/>
    <n v="196728"/>
    <n v="40.35"/>
    <n v="4"/>
    <n v="2.65"/>
    <x v="0"/>
    <x v="0"/>
  </r>
  <r>
    <x v="34"/>
    <x v="56"/>
    <x v="4"/>
    <n v="139.05000000000001"/>
    <n v="145.35"/>
    <n v="139.05000000000001"/>
    <n v="143.5"/>
    <n v="142.87222779714156"/>
    <n v="336826"/>
    <n v="2685"/>
    <n v="48123081"/>
    <n v="130192"/>
    <n v="38.65"/>
    <n v="6.3"/>
    <n v="4.45"/>
    <x v="0"/>
    <x v="0"/>
  </r>
  <r>
    <x v="34"/>
    <x v="57"/>
    <x v="4"/>
    <n v="143"/>
    <n v="143.85"/>
    <n v="138.35"/>
    <n v="139.65"/>
    <n v="140.71842125588938"/>
    <n v="323675"/>
    <n v="2524"/>
    <n v="45547035"/>
    <n v="127747"/>
    <n v="39.47"/>
    <n v="5.5"/>
    <n v="-3.35"/>
    <x v="1"/>
    <x v="0"/>
  </r>
  <r>
    <x v="34"/>
    <x v="58"/>
    <x v="4"/>
    <n v="144.35"/>
    <n v="145.94999999999999"/>
    <n v="143.25"/>
    <n v="144.1"/>
    <n v="144.42903229375256"/>
    <n v="451945"/>
    <n v="5072"/>
    <n v="65273979"/>
    <n v="219191"/>
    <n v="48.5"/>
    <n v="2.7"/>
    <n v="-0.25"/>
    <x v="1"/>
    <x v="0"/>
  </r>
  <r>
    <x v="34"/>
    <x v="59"/>
    <x v="4"/>
    <n v="145.19999999999999"/>
    <n v="148.4"/>
    <n v="144.5"/>
    <n v="145"/>
    <n v="146.3520038086512"/>
    <n v="222651"/>
    <n v="2112"/>
    <n v="32585420"/>
    <n v="99842"/>
    <n v="44.84"/>
    <n v="3.9"/>
    <n v="-0.2"/>
    <x v="1"/>
    <x v="0"/>
  </r>
  <r>
    <x v="34"/>
    <x v="60"/>
    <x v="4"/>
    <n v="145.05000000000001"/>
    <n v="147.19999999999999"/>
    <n v="143.30000000000001"/>
    <n v="146.9"/>
    <n v="145.28851847559241"/>
    <n v="569454"/>
    <n v="6403"/>
    <n v="82735128"/>
    <n v="338877"/>
    <n v="59.51"/>
    <n v="3.9"/>
    <n v="1.85"/>
    <x v="0"/>
    <x v="0"/>
  </r>
  <r>
    <x v="34"/>
    <x v="61"/>
    <x v="0"/>
    <n v="146.44999999999999"/>
    <n v="148.5"/>
    <n v="145.1"/>
    <n v="146.30000000000001"/>
    <n v="146.78572042510592"/>
    <n v="395572"/>
    <n v="2906"/>
    <n v="58064321"/>
    <n v="144350"/>
    <n v="36.49"/>
    <n v="3.4"/>
    <n v="-0.15"/>
    <x v="1"/>
    <x v="0"/>
  </r>
  <r>
    <x v="34"/>
    <x v="62"/>
    <x v="0"/>
    <n v="152.75"/>
    <n v="153.5"/>
    <n v="150.05000000000001"/>
    <n v="150.4"/>
    <n v="151.77821871203966"/>
    <n v="231327"/>
    <n v="1939"/>
    <n v="35110400"/>
    <n v="87232"/>
    <n v="37.71"/>
    <n v="3.45"/>
    <n v="-2.35"/>
    <x v="1"/>
    <x v="0"/>
  </r>
  <r>
    <x v="34"/>
    <x v="63"/>
    <x v="0"/>
    <n v="150.19999999999999"/>
    <n v="155.1"/>
    <n v="150.19999999999999"/>
    <n v="152.80000000000001"/>
    <n v="153.39275631321115"/>
    <n v="268841"/>
    <n v="2184"/>
    <n v="41238262"/>
    <n v="103228"/>
    <n v="38.4"/>
    <n v="4.9000000000000004"/>
    <n v="2.6"/>
    <x v="0"/>
    <x v="0"/>
  </r>
  <r>
    <x v="34"/>
    <x v="64"/>
    <x v="0"/>
    <n v="155.25"/>
    <n v="155.80000000000001"/>
    <n v="153"/>
    <n v="154.19999999999999"/>
    <n v="154.4638844687303"/>
    <n v="333070"/>
    <n v="2738"/>
    <n v="51447286"/>
    <n v="111373"/>
    <n v="33.44"/>
    <n v="2.8"/>
    <n v="-1.05"/>
    <x v="1"/>
    <x v="0"/>
  </r>
  <r>
    <x v="34"/>
    <x v="65"/>
    <x v="0"/>
    <n v="153.80000000000001"/>
    <n v="158.1"/>
    <n v="153.75"/>
    <n v="155.35"/>
    <n v="156.12917960866895"/>
    <n v="1139700"/>
    <n v="7900"/>
    <n v="177940426"/>
    <n v="586673"/>
    <n v="51.48"/>
    <n v="4.3499999999999996"/>
    <n v="1.55"/>
    <x v="0"/>
    <x v="0"/>
  </r>
  <r>
    <x v="34"/>
    <x v="66"/>
    <x v="1"/>
    <n v="153.4"/>
    <n v="155.35"/>
    <n v="149.44999999999999"/>
    <n v="153.30000000000001"/>
    <n v="153.04944757635263"/>
    <n v="1245602"/>
    <n v="15352"/>
    <n v="190638698"/>
    <n v="507174"/>
    <n v="40.72"/>
    <n v="5.9"/>
    <n v="-0.1"/>
    <x v="1"/>
    <x v="0"/>
  </r>
  <r>
    <x v="34"/>
    <x v="67"/>
    <x v="1"/>
    <n v="153.65"/>
    <n v="154.19999999999999"/>
    <n v="151.4"/>
    <n v="152.65"/>
    <n v="152.66862738760867"/>
    <n v="247528"/>
    <n v="2402"/>
    <n v="37789760"/>
    <n v="83056"/>
    <n v="33.549999999999997"/>
    <n v="2.8"/>
    <n v="-1"/>
    <x v="1"/>
    <x v="0"/>
  </r>
  <r>
    <x v="34"/>
    <x v="68"/>
    <x v="1"/>
    <n v="152.19999999999999"/>
    <n v="154.05000000000001"/>
    <n v="149.15"/>
    <n v="153.1"/>
    <n v="152.23477762067455"/>
    <n v="397474"/>
    <n v="3699"/>
    <n v="60509366"/>
    <n v="114424"/>
    <n v="28.79"/>
    <n v="4.9000000000000004"/>
    <n v="0.9"/>
    <x v="0"/>
    <x v="0"/>
  </r>
  <r>
    <x v="34"/>
    <x v="69"/>
    <x v="1"/>
    <n v="153.15"/>
    <n v="158.6"/>
    <n v="151.1"/>
    <n v="151.6"/>
    <n v="154.62985368833779"/>
    <n v="1257111"/>
    <n v="8128"/>
    <n v="194386890"/>
    <n v="347603"/>
    <n v="27.65"/>
    <n v="7.5"/>
    <n v="-1.55"/>
    <x v="1"/>
    <x v="0"/>
  </r>
  <r>
    <x v="34"/>
    <x v="70"/>
    <x v="1"/>
    <n v="147.6"/>
    <n v="154.44999999999999"/>
    <n v="147.6"/>
    <n v="153.1"/>
    <n v="152.12999759426651"/>
    <n v="2523139"/>
    <n v="26813"/>
    <n v="383845130"/>
    <n v="1613215"/>
    <n v="63.94"/>
    <n v="6.85"/>
    <n v="5.5"/>
    <x v="0"/>
    <x v="0"/>
  </r>
  <r>
    <x v="34"/>
    <x v="71"/>
    <x v="2"/>
    <n v="141"/>
    <n v="147.9"/>
    <n v="140.5"/>
    <n v="146.80000000000001"/>
    <n v="145.68718372034598"/>
    <n v="947342"/>
    <n v="6878"/>
    <n v="138015588"/>
    <n v="435498"/>
    <n v="45.97"/>
    <n v="7.4"/>
    <n v="5.8"/>
    <x v="0"/>
    <x v="0"/>
  </r>
  <r>
    <x v="34"/>
    <x v="72"/>
    <x v="2"/>
    <n v="144"/>
    <n v="144"/>
    <n v="140.15"/>
    <n v="141"/>
    <n v="141.24472734803317"/>
    <n v="275241"/>
    <n v="2268"/>
    <n v="38876340"/>
    <n v="133898"/>
    <n v="48.65"/>
    <n v="3.85"/>
    <n v="-3"/>
    <x v="1"/>
    <x v="0"/>
  </r>
  <r>
    <x v="34"/>
    <x v="73"/>
    <x v="2"/>
    <n v="140"/>
    <n v="143.44999999999999"/>
    <n v="140"/>
    <n v="143"/>
    <n v="142.13338251005302"/>
    <n v="892021"/>
    <n v="10155"/>
    <n v="126785962"/>
    <n v="541649"/>
    <n v="60.72"/>
    <n v="3.45"/>
    <n v="3"/>
    <x v="0"/>
    <x v="0"/>
  </r>
  <r>
    <x v="34"/>
    <x v="74"/>
    <x v="2"/>
    <n v="139.85"/>
    <n v="141.30000000000001"/>
    <n v="139"/>
    <n v="141.15"/>
    <n v="140.28196636024543"/>
    <n v="215281"/>
    <n v="1593"/>
    <n v="30200042"/>
    <n v="84310"/>
    <n v="39.159999999999997"/>
    <n v="2.2999999999999998"/>
    <n v="1.3"/>
    <x v="0"/>
    <x v="0"/>
  </r>
  <r>
    <x v="34"/>
    <x v="75"/>
    <x v="2"/>
    <n v="140.5"/>
    <n v="141.5"/>
    <n v="139.35"/>
    <n v="140.35"/>
    <n v="140.53603070593974"/>
    <n v="235785"/>
    <n v="2267"/>
    <n v="33136288"/>
    <n v="111291"/>
    <n v="47.2"/>
    <n v="2.15"/>
    <n v="-0.15"/>
    <x v="1"/>
    <x v="0"/>
  </r>
  <r>
    <x v="34"/>
    <x v="76"/>
    <x v="3"/>
    <n v="139.35"/>
    <n v="141.55000000000001"/>
    <n v="139.35"/>
    <n v="140.4"/>
    <n v="140.90942413062467"/>
    <n v="793357"/>
    <n v="8233"/>
    <n v="111791478"/>
    <n v="465511"/>
    <n v="58.68"/>
    <n v="2.2000000000000002"/>
    <n v="1.05"/>
    <x v="0"/>
    <x v="0"/>
  </r>
  <r>
    <x v="34"/>
    <x v="77"/>
    <x v="3"/>
    <n v="138"/>
    <n v="140.44999999999999"/>
    <n v="137.65"/>
    <n v="140.05000000000001"/>
    <n v="139.41026728431308"/>
    <n v="275886"/>
    <n v="2126"/>
    <n v="38461341"/>
    <n v="179879"/>
    <n v="65.2"/>
    <n v="2.8"/>
    <n v="2.0499999999999998"/>
    <x v="0"/>
    <x v="0"/>
  </r>
  <r>
    <x v="34"/>
    <x v="78"/>
    <x v="3"/>
    <n v="138.5"/>
    <n v="140.65"/>
    <n v="137.30000000000001"/>
    <n v="139.44999999999999"/>
    <n v="139.13876061422519"/>
    <n v="607204"/>
    <n v="5103"/>
    <n v="84485612"/>
    <n v="288400"/>
    <n v="47.5"/>
    <n v="3.35"/>
    <n v="0.95"/>
    <x v="0"/>
    <x v="0"/>
  </r>
  <r>
    <x v="34"/>
    <x v="79"/>
    <x v="3"/>
    <n v="138.75"/>
    <n v="139.94999999999999"/>
    <n v="136.69999999999999"/>
    <n v="138.4"/>
    <n v="138.77077958379155"/>
    <n v="1524044"/>
    <n v="15563"/>
    <n v="211492774"/>
    <n v="898382"/>
    <n v="58.95"/>
    <n v="3.25"/>
    <n v="-0.35"/>
    <x v="1"/>
    <x v="0"/>
  </r>
  <r>
    <x v="34"/>
    <x v="80"/>
    <x v="3"/>
    <n v="134.44999999999999"/>
    <n v="139.35"/>
    <n v="132.4"/>
    <n v="137"/>
    <n v="137.0310238176987"/>
    <n v="725217"/>
    <n v="5117"/>
    <n v="99377228"/>
    <n v="410545"/>
    <n v="56.61"/>
    <n v="6.95"/>
    <n v="2.5499999999999998"/>
    <x v="0"/>
    <x v="0"/>
  </r>
  <r>
    <x v="34"/>
    <x v="81"/>
    <x v="4"/>
    <n v="132.5"/>
    <n v="134"/>
    <n v="132.1"/>
    <n v="132.94999999999999"/>
    <n v="133.16849185031981"/>
    <n v="506707"/>
    <n v="4189"/>
    <n v="67477407"/>
    <n v="281769"/>
    <n v="55.61"/>
    <n v="1.9"/>
    <n v="0.45"/>
    <x v="0"/>
    <x v="0"/>
  </r>
  <r>
    <x v="34"/>
    <x v="82"/>
    <x v="4"/>
    <n v="135.15"/>
    <n v="135.15"/>
    <n v="131.80000000000001"/>
    <n v="132.19999999999999"/>
    <n v="132.70390890189302"/>
    <n v="808974"/>
    <n v="6256"/>
    <n v="107354012"/>
    <n v="366315"/>
    <n v="45.28"/>
    <n v="3.35"/>
    <n v="-2.95"/>
    <x v="1"/>
    <x v="0"/>
  </r>
  <r>
    <x v="34"/>
    <x v="83"/>
    <x v="4"/>
    <n v="131"/>
    <n v="135.19999999999999"/>
    <n v="130.94999999999999"/>
    <n v="134.94999999999999"/>
    <n v="133.7809485149385"/>
    <n v="864678"/>
    <n v="6723"/>
    <n v="115677443"/>
    <n v="430411"/>
    <n v="49.78"/>
    <n v="4.25"/>
    <n v="3.95"/>
    <x v="0"/>
    <x v="0"/>
  </r>
  <r>
    <x v="34"/>
    <x v="84"/>
    <x v="4"/>
    <n v="128"/>
    <n v="131.85"/>
    <n v="127.3"/>
    <n v="130.69999999999999"/>
    <n v="130.33538565397541"/>
    <n v="1022095"/>
    <n v="8394"/>
    <n v="133215146"/>
    <n v="504537"/>
    <n v="49.36"/>
    <n v="4.55"/>
    <n v="2.7"/>
    <x v="0"/>
    <x v="0"/>
  </r>
  <r>
    <x v="34"/>
    <x v="85"/>
    <x v="4"/>
    <n v="125.9"/>
    <n v="128.69999999999999"/>
    <n v="125.9"/>
    <n v="128.25"/>
    <n v="127.53722122099572"/>
    <n v="355120"/>
    <n v="2973"/>
    <n v="45291018"/>
    <n v="155565"/>
    <n v="43.81"/>
    <n v="2.8"/>
    <n v="2.35"/>
    <x v="0"/>
    <x v="0"/>
  </r>
  <r>
    <x v="34"/>
    <x v="86"/>
    <x v="0"/>
    <n v="112.7"/>
    <n v="123.4"/>
    <n v="112.7"/>
    <n v="122.85"/>
    <n v="120.97779893059042"/>
    <n v="1705053"/>
    <n v="9650"/>
    <n v="206273559"/>
    <n v="501303"/>
    <n v="29.4"/>
    <n v="10.7"/>
    <n v="10.15"/>
    <x v="0"/>
    <x v="0"/>
  </r>
  <r>
    <x v="34"/>
    <x v="87"/>
    <x v="0"/>
    <n v="119.75"/>
    <n v="120.3"/>
    <n v="114.75"/>
    <n v="115.45"/>
    <n v="117.56376913522978"/>
    <n v="801924"/>
    <n v="7287"/>
    <n v="94277208"/>
    <n v="327444"/>
    <n v="40.83"/>
    <n v="5.55"/>
    <n v="-4.3"/>
    <x v="1"/>
    <x v="0"/>
  </r>
  <r>
    <x v="34"/>
    <x v="88"/>
    <x v="0"/>
    <n v="116.9"/>
    <n v="121.65"/>
    <n v="116.9"/>
    <n v="118.5"/>
    <n v="119.44733586110557"/>
    <n v="551210"/>
    <n v="4605"/>
    <n v="65840566"/>
    <n v="188124"/>
    <n v="34.130000000000003"/>
    <n v="4.75"/>
    <n v="1.6"/>
    <x v="0"/>
    <x v="0"/>
  </r>
  <r>
    <x v="34"/>
    <x v="89"/>
    <x v="0"/>
    <n v="124.85"/>
    <n v="126.2"/>
    <n v="117.8"/>
    <n v="118.35"/>
    <n v="121.02734651072657"/>
    <n v="350904"/>
    <n v="3171"/>
    <n v="42468980"/>
    <n v="144070"/>
    <n v="41.06"/>
    <n v="8.4"/>
    <n v="-6.5"/>
    <x v="1"/>
    <x v="0"/>
  </r>
  <r>
    <x v="34"/>
    <x v="90"/>
    <x v="0"/>
    <n v="125.95"/>
    <n v="126.9"/>
    <n v="125"/>
    <n v="126.15"/>
    <n v="126.06642702792553"/>
    <n v="144384"/>
    <n v="1361"/>
    <n v="18201975"/>
    <n v="66446"/>
    <n v="46.02"/>
    <n v="1.9"/>
    <n v="0.2"/>
    <x v="0"/>
    <x v="0"/>
  </r>
  <r>
    <x v="34"/>
    <x v="91"/>
    <x v="1"/>
    <n v="125.7"/>
    <n v="127.9"/>
    <n v="125"/>
    <n v="126.2"/>
    <n v="126.41574946907384"/>
    <n v="211423"/>
    <n v="1544"/>
    <n v="26727197"/>
    <n v="56027"/>
    <n v="26.5"/>
    <n v="2.9"/>
    <n v="0.5"/>
    <x v="0"/>
    <x v="0"/>
  </r>
  <r>
    <x v="34"/>
    <x v="92"/>
    <x v="2"/>
    <n v="127.9"/>
    <n v="128"/>
    <n v="125"/>
    <n v="125.7"/>
    <n v="126.40570363177763"/>
    <n v="348094"/>
    <n v="4144"/>
    <n v="44001067"/>
    <n v="163452"/>
    <n v="46.96"/>
    <n v="3"/>
    <n v="-2.2000000000000002"/>
    <x v="1"/>
    <x v="0"/>
  </r>
  <r>
    <x v="34"/>
    <x v="93"/>
    <x v="2"/>
    <n v="129.15"/>
    <n v="131.5"/>
    <n v="127.45"/>
    <n v="128.4"/>
    <n v="129.07238047537231"/>
    <n v="315458"/>
    <n v="5052"/>
    <n v="40716915"/>
    <n v="107920"/>
    <n v="34.21"/>
    <n v="4.05"/>
    <n v="-0.75"/>
    <x v="1"/>
    <x v="0"/>
  </r>
  <r>
    <x v="34"/>
    <x v="94"/>
    <x v="2"/>
    <n v="124.85"/>
    <n v="129.30000000000001"/>
    <n v="124.7"/>
    <n v="128.4"/>
    <n v="127.81290171529547"/>
    <n v="585147"/>
    <n v="6366"/>
    <n v="74789336"/>
    <n v="400439"/>
    <n v="68.430000000000007"/>
    <n v="4.5999999999999996"/>
    <n v="3.55"/>
    <x v="0"/>
    <x v="0"/>
  </r>
  <r>
    <x v="34"/>
    <x v="95"/>
    <x v="3"/>
    <n v="128.19999999999999"/>
    <n v="129.30000000000001"/>
    <n v="122.95"/>
    <n v="125.1"/>
    <n v="125.35537598222145"/>
    <n v="251089"/>
    <n v="3365"/>
    <n v="31475356"/>
    <n v="107204"/>
    <n v="42.7"/>
    <n v="6.35"/>
    <n v="-3.1"/>
    <x v="1"/>
    <x v="0"/>
  </r>
  <r>
    <x v="34"/>
    <x v="96"/>
    <x v="3"/>
    <n v="129.75"/>
    <n v="130.1"/>
    <n v="127.6"/>
    <n v="128.5"/>
    <n v="128.74346129682903"/>
    <n v="120972"/>
    <n v="1439"/>
    <n v="15574354"/>
    <n v="48036"/>
    <n v="39.71"/>
    <n v="2.5"/>
    <n v="-1.25"/>
    <x v="1"/>
    <x v="0"/>
  </r>
  <r>
    <x v="34"/>
    <x v="97"/>
    <x v="3"/>
    <n v="128.6"/>
    <n v="129.6"/>
    <n v="125.1"/>
    <n v="129.1"/>
    <n v="127.81982944220383"/>
    <n v="476554"/>
    <n v="3208"/>
    <n v="60913051"/>
    <n v="157201"/>
    <n v="32.99"/>
    <n v="4.5"/>
    <n v="0.5"/>
    <x v="0"/>
    <x v="0"/>
  </r>
  <r>
    <x v="34"/>
    <x v="98"/>
    <x v="3"/>
    <n v="130.05000000000001"/>
    <n v="130.75"/>
    <n v="126.85"/>
    <n v="127.6"/>
    <n v="129.00591404853535"/>
    <n v="852039"/>
    <n v="6365"/>
    <n v="109918070"/>
    <n v="415067"/>
    <n v="48.71"/>
    <n v="3.9"/>
    <n v="-2.4500000000000002"/>
    <x v="1"/>
    <x v="0"/>
  </r>
  <r>
    <x v="34"/>
    <x v="99"/>
    <x v="3"/>
    <n v="126.55"/>
    <n v="129.94999999999999"/>
    <n v="126.5"/>
    <n v="128.65"/>
    <n v="129.02729259738715"/>
    <n v="260327"/>
    <n v="2407"/>
    <n v="33589288"/>
    <n v="124250"/>
    <n v="47.73"/>
    <n v="3.45"/>
    <n v="2.1"/>
    <x v="0"/>
    <x v="0"/>
  </r>
  <r>
    <x v="34"/>
    <x v="100"/>
    <x v="4"/>
    <n v="127.45"/>
    <n v="127.9"/>
    <n v="125.15"/>
    <n v="126.55"/>
    <n v="126.56530369688183"/>
    <n v="321406"/>
    <n v="2349"/>
    <n v="40678848"/>
    <n v="132093"/>
    <n v="41.1"/>
    <n v="2.75"/>
    <n v="-0.9"/>
    <x v="1"/>
    <x v="0"/>
  </r>
  <r>
    <x v="34"/>
    <x v="101"/>
    <x v="4"/>
    <n v="122.45"/>
    <n v="127.65"/>
    <n v="122.4"/>
    <n v="127.25"/>
    <n v="125.56449619168218"/>
    <n v="795233"/>
    <n v="7524"/>
    <n v="99853031"/>
    <n v="463685"/>
    <n v="58.31"/>
    <n v="5.25"/>
    <n v="4.8"/>
    <x v="0"/>
    <x v="0"/>
  </r>
  <r>
    <x v="34"/>
    <x v="102"/>
    <x v="4"/>
    <n v="120.3"/>
    <n v="122.65"/>
    <n v="119.4"/>
    <n v="122.4"/>
    <n v="121.27879123573264"/>
    <n v="550645"/>
    <n v="4875"/>
    <n v="66781560"/>
    <n v="312852"/>
    <n v="56.82"/>
    <n v="3.25"/>
    <n v="2.1"/>
    <x v="0"/>
    <x v="0"/>
  </r>
  <r>
    <x v="34"/>
    <x v="103"/>
    <x v="0"/>
    <n v="119.95"/>
    <n v="120.3"/>
    <n v="117.35"/>
    <n v="117.85"/>
    <n v="118.60476817916278"/>
    <n v="469026"/>
    <n v="3998"/>
    <n v="55628720"/>
    <n v="188482"/>
    <n v="40.19"/>
    <n v="2.95"/>
    <n v="-2.1"/>
    <x v="1"/>
    <x v="0"/>
  </r>
  <r>
    <x v="34"/>
    <x v="104"/>
    <x v="0"/>
    <n v="120.85"/>
    <n v="121.45"/>
    <n v="115.6"/>
    <n v="116.75"/>
    <n v="117.45508765147676"/>
    <n v="574263"/>
    <n v="5461"/>
    <n v="67450111"/>
    <n v="180908"/>
    <n v="31.5"/>
    <n v="5.85"/>
    <n v="-4.0999999999999996"/>
    <x v="1"/>
    <x v="0"/>
  </r>
  <r>
    <x v="34"/>
    <x v="105"/>
    <x v="0"/>
    <n v="121.75"/>
    <n v="122.55"/>
    <n v="117.9"/>
    <n v="120.85"/>
    <n v="118.9966422604046"/>
    <n v="887204"/>
    <n v="7244"/>
    <n v="105574297"/>
    <n v="583980"/>
    <n v="65.819999999999993"/>
    <n v="4.6500000000000004"/>
    <n v="-0.9"/>
    <x v="1"/>
    <x v="0"/>
  </r>
  <r>
    <x v="34"/>
    <x v="106"/>
    <x v="0"/>
    <n v="111.8"/>
    <n v="119.35"/>
    <n v="111.8"/>
    <n v="118.05"/>
    <n v="116.16263337638418"/>
    <n v="748727"/>
    <n v="8548"/>
    <n v="86974100"/>
    <n v="339469"/>
    <n v="45.34"/>
    <n v="7.55"/>
    <n v="6.25"/>
    <x v="0"/>
    <x v="0"/>
  </r>
  <r>
    <x v="34"/>
    <x v="107"/>
    <x v="1"/>
    <n v="131.35"/>
    <n v="132.69999999999999"/>
    <n v="120.75"/>
    <n v="122.2"/>
    <n v="126.7313419194153"/>
    <n v="1225394"/>
    <n v="12087"/>
    <n v="155295826"/>
    <n v="429144"/>
    <n v="35.020000000000003"/>
    <n v="11.95"/>
    <n v="-9.15"/>
    <x v="1"/>
    <x v="0"/>
  </r>
  <r>
    <x v="34"/>
    <x v="108"/>
    <x v="1"/>
    <n v="125.45"/>
    <n v="132.69999999999999"/>
    <n v="125.45"/>
    <n v="131.35"/>
    <n v="129.93945393728916"/>
    <n v="562646"/>
    <n v="5162"/>
    <n v="73109914"/>
    <n v="271821"/>
    <n v="48.31"/>
    <n v="7.25"/>
    <n v="5.9"/>
    <x v="0"/>
    <x v="0"/>
  </r>
  <r>
    <x v="34"/>
    <x v="109"/>
    <x v="1"/>
    <n v="124.75"/>
    <n v="127.75"/>
    <n v="122.35"/>
    <n v="127.1"/>
    <n v="126.05186236094221"/>
    <n v="266436"/>
    <n v="1985"/>
    <n v="33584754"/>
    <n v="126177"/>
    <n v="47.36"/>
    <n v="5.4"/>
    <n v="2.35"/>
    <x v="0"/>
    <x v="0"/>
  </r>
  <r>
    <x v="34"/>
    <x v="110"/>
    <x v="1"/>
    <n v="125.85"/>
    <n v="125.85"/>
    <n v="123.15"/>
    <n v="124.7"/>
    <n v="124.592640025893"/>
    <n v="358398"/>
    <n v="3263"/>
    <n v="44653753"/>
    <n v="163672"/>
    <n v="45.67"/>
    <n v="2.7"/>
    <n v="-1.1499999999999999"/>
    <x v="1"/>
    <x v="0"/>
  </r>
  <r>
    <x v="34"/>
    <x v="111"/>
    <x v="2"/>
    <n v="125.4"/>
    <n v="128"/>
    <n v="124.95"/>
    <n v="126.2"/>
    <n v="126.60968154122379"/>
    <n v="243391"/>
    <n v="2090"/>
    <n v="30815657"/>
    <n v="116826"/>
    <n v="48"/>
    <n v="3.05"/>
    <n v="0.8"/>
    <x v="0"/>
    <x v="0"/>
  </r>
  <r>
    <x v="34"/>
    <x v="112"/>
    <x v="2"/>
    <n v="120.4"/>
    <n v="125.5"/>
    <n v="119.9"/>
    <n v="124.15"/>
    <n v="123.15397985922498"/>
    <n v="418256"/>
    <n v="2912"/>
    <n v="51509891"/>
    <n v="150467"/>
    <n v="35.97"/>
    <n v="5.6"/>
    <n v="3.75"/>
    <x v="0"/>
    <x v="0"/>
  </r>
  <r>
    <x v="34"/>
    <x v="113"/>
    <x v="2"/>
    <n v="124.25"/>
    <n v="124.3"/>
    <n v="119.8"/>
    <n v="120.15"/>
    <n v="122.1719357526384"/>
    <n v="216040"/>
    <n v="1906"/>
    <n v="26394025"/>
    <n v="89142"/>
    <n v="41.26"/>
    <n v="4.5"/>
    <n v="-4.0999999999999996"/>
    <x v="1"/>
    <x v="0"/>
  </r>
  <r>
    <x v="34"/>
    <x v="114"/>
    <x v="2"/>
    <n v="128.65"/>
    <n v="128.65"/>
    <n v="122.45"/>
    <n v="123.3"/>
    <n v="125.2058034279593"/>
    <n v="373400"/>
    <n v="2648"/>
    <n v="46751847"/>
    <n v="155525"/>
    <n v="41.65"/>
    <n v="6.2"/>
    <n v="-5.35"/>
    <x v="1"/>
    <x v="0"/>
  </r>
  <r>
    <x v="34"/>
    <x v="115"/>
    <x v="2"/>
    <n v="123.5"/>
    <n v="127.95"/>
    <n v="123.5"/>
    <n v="127.35"/>
    <n v="126.06655748031496"/>
    <n v="317500"/>
    <n v="3001"/>
    <n v="40026132"/>
    <n v="171458"/>
    <n v="54"/>
    <n v="4.45"/>
    <n v="3.85"/>
    <x v="0"/>
    <x v="0"/>
  </r>
  <r>
    <x v="34"/>
    <x v="116"/>
    <x v="3"/>
    <n v="119.55"/>
    <n v="122.95"/>
    <n v="119.35"/>
    <n v="122.45"/>
    <n v="120.924623853211"/>
    <n v="218000"/>
    <n v="1745"/>
    <n v="26361568"/>
    <n v="98606"/>
    <n v="45.23"/>
    <n v="3.6"/>
    <n v="2.9"/>
    <x v="0"/>
    <x v="0"/>
  </r>
  <r>
    <x v="34"/>
    <x v="117"/>
    <x v="3"/>
    <n v="119.85"/>
    <n v="120.8"/>
    <n v="118.3"/>
    <n v="119.15"/>
    <n v="119.62343140065721"/>
    <n v="181372"/>
    <n v="1131"/>
    <n v="21696341"/>
    <n v="53056"/>
    <n v="29.25"/>
    <n v="2.5"/>
    <n v="-0.7"/>
    <x v="1"/>
    <x v="0"/>
  </r>
  <r>
    <x v="34"/>
    <x v="118"/>
    <x v="3"/>
    <n v="118.15"/>
    <n v="120.05"/>
    <n v="117.65"/>
    <n v="119.65"/>
    <n v="119.41734754934723"/>
    <n v="571562"/>
    <n v="4182"/>
    <n v="68254418"/>
    <n v="340261"/>
    <n v="59.53"/>
    <n v="2.4"/>
    <n v="1.5"/>
    <x v="0"/>
    <x v="0"/>
  </r>
  <r>
    <x v="34"/>
    <x v="119"/>
    <x v="3"/>
    <n v="113.95"/>
    <n v="118.4"/>
    <n v="113.3"/>
    <n v="117.7"/>
    <n v="115.58601064335961"/>
    <n v="273222"/>
    <n v="1930"/>
    <n v="31580641"/>
    <n v="120502"/>
    <n v="44.1"/>
    <n v="5.0999999999999996"/>
    <n v="3.75"/>
    <x v="0"/>
    <x v="0"/>
  </r>
  <r>
    <x v="34"/>
    <x v="120"/>
    <x v="3"/>
    <n v="114.95"/>
    <n v="114.95"/>
    <n v="112.3"/>
    <n v="112.5"/>
    <n v="113.02785844366787"/>
    <n v="121902"/>
    <n v="1213"/>
    <n v="13778322"/>
    <n v="59344"/>
    <n v="48.68"/>
    <n v="2.65"/>
    <n v="-2.4500000000000002"/>
    <x v="1"/>
    <x v="0"/>
  </r>
  <r>
    <x v="34"/>
    <x v="121"/>
    <x v="4"/>
    <n v="113.85"/>
    <n v="115.45"/>
    <n v="113.05"/>
    <n v="113.55"/>
    <n v="114.03580708512727"/>
    <n v="264780"/>
    <n v="1553"/>
    <n v="30194401"/>
    <n v="150634"/>
    <n v="56.89"/>
    <n v="2.4"/>
    <n v="-0.3"/>
    <x v="1"/>
    <x v="0"/>
  </r>
  <r>
    <x v="34"/>
    <x v="122"/>
    <x v="4"/>
    <n v="115.35"/>
    <n v="115.75"/>
    <n v="112.65"/>
    <n v="113.55"/>
    <n v="113.96036180336364"/>
    <n v="212270"/>
    <n v="2660"/>
    <n v="24190366"/>
    <n v="107669"/>
    <n v="50.72"/>
    <n v="3.1"/>
    <n v="-1.8"/>
    <x v="1"/>
    <x v="0"/>
  </r>
  <r>
    <x v="34"/>
    <x v="123"/>
    <x v="4"/>
    <n v="112.6"/>
    <n v="115.5"/>
    <n v="112.3"/>
    <n v="114.9"/>
    <n v="113.98640736613805"/>
    <n v="402056"/>
    <n v="4363"/>
    <n v="45828919"/>
    <n v="186497"/>
    <n v="46.39"/>
    <n v="3.2"/>
    <n v="2.2999999999999998"/>
    <x v="0"/>
    <x v="0"/>
  </r>
  <r>
    <x v="34"/>
    <x v="124"/>
    <x v="4"/>
    <n v="117.95"/>
    <n v="118.6"/>
    <n v="113.5"/>
    <n v="114.2"/>
    <n v="116.66437455481892"/>
    <n v="182510"/>
    <n v="1701"/>
    <n v="21292415"/>
    <n v="52310"/>
    <n v="28.66"/>
    <n v="5.0999999999999996"/>
    <n v="-3.75"/>
    <x v="1"/>
    <x v="0"/>
  </r>
  <r>
    <x v="34"/>
    <x v="125"/>
    <x v="0"/>
    <n v="117.35"/>
    <n v="118"/>
    <n v="116.5"/>
    <n v="117.75"/>
    <n v="117.25022939737114"/>
    <n v="510032"/>
    <n v="2891"/>
    <n v="59801369"/>
    <n v="384023"/>
    <n v="75.290000000000006"/>
    <n v="1.5"/>
    <n v="0.4"/>
    <x v="0"/>
    <x v="0"/>
  </r>
  <r>
    <x v="34"/>
    <x v="126"/>
    <x v="0"/>
    <n v="117.7"/>
    <n v="118.1"/>
    <n v="116.4"/>
    <n v="116.85"/>
    <n v="117.01280478944462"/>
    <n v="344090"/>
    <n v="3106"/>
    <n v="40262936"/>
    <n v="237203"/>
    <n v="68.94"/>
    <n v="1.7"/>
    <n v="-0.85"/>
    <x v="1"/>
    <x v="0"/>
  </r>
  <r>
    <x v="34"/>
    <x v="127"/>
    <x v="0"/>
    <n v="112.55"/>
    <n v="116.95"/>
    <n v="112.55"/>
    <n v="116"/>
    <n v="115.7304155763695"/>
    <n v="397063"/>
    <n v="3536"/>
    <n v="45952266"/>
    <n v="222324"/>
    <n v="55.99"/>
    <n v="4.4000000000000004"/>
    <n v="3.45"/>
    <x v="0"/>
    <x v="0"/>
  </r>
  <r>
    <x v="34"/>
    <x v="128"/>
    <x v="0"/>
    <n v="108.35"/>
    <n v="113.95"/>
    <n v="107.6"/>
    <n v="112.7"/>
    <n v="111.77578675537269"/>
    <n v="456940"/>
    <n v="2937"/>
    <n v="51074828"/>
    <n v="115017"/>
    <n v="25.17"/>
    <n v="6.35"/>
    <n v="4.3499999999999996"/>
    <x v="0"/>
    <x v="0"/>
  </r>
  <r>
    <x v="34"/>
    <x v="129"/>
    <x v="0"/>
    <n v="112.1"/>
    <n v="113.2"/>
    <n v="107.85"/>
    <n v="109"/>
    <n v="109.36072656355651"/>
    <n v="421491"/>
    <n v="4694"/>
    <n v="46094562"/>
    <n v="191434"/>
    <n v="45.42"/>
    <n v="5.35"/>
    <n v="-3.1"/>
    <x v="1"/>
    <x v="0"/>
  </r>
  <r>
    <x v="34"/>
    <x v="130"/>
    <x v="2"/>
    <n v="114.05"/>
    <n v="114.5"/>
    <n v="110.1"/>
    <n v="112.35"/>
    <n v="112.12806316353604"/>
    <n v="264963"/>
    <n v="2256"/>
    <n v="29709788"/>
    <n v="90683"/>
    <n v="34.22"/>
    <n v="4.4000000000000004"/>
    <n v="-1.7"/>
    <x v="1"/>
    <x v="0"/>
  </r>
  <r>
    <x v="34"/>
    <x v="131"/>
    <x v="2"/>
    <n v="116.7"/>
    <n v="117.6"/>
    <n v="114.4"/>
    <n v="115"/>
    <n v="115.78097200734868"/>
    <n v="165472"/>
    <n v="1619"/>
    <n v="19158509"/>
    <n v="50290"/>
    <n v="30.39"/>
    <n v="3.2"/>
    <n v="-1.7"/>
    <x v="1"/>
    <x v="0"/>
  </r>
  <r>
    <x v="34"/>
    <x v="132"/>
    <x v="2"/>
    <n v="117.65"/>
    <n v="118.1"/>
    <n v="115.05"/>
    <n v="116.2"/>
    <n v="116.2916095595865"/>
    <n v="180217"/>
    <n v="1753"/>
    <n v="20957725"/>
    <n v="93401"/>
    <n v="51.83"/>
    <n v="3.05"/>
    <n v="-1.45"/>
    <x v="1"/>
    <x v="0"/>
  </r>
  <r>
    <x v="34"/>
    <x v="133"/>
    <x v="2"/>
    <n v="114.95"/>
    <n v="117.6"/>
    <n v="114.1"/>
    <n v="117.25"/>
    <n v="115.84715954825963"/>
    <n v="491964"/>
    <n v="3287"/>
    <n v="56992632"/>
    <n v="227327"/>
    <n v="46.21"/>
    <n v="3.5"/>
    <n v="2.2999999999999998"/>
    <x v="0"/>
    <x v="0"/>
  </r>
  <r>
    <x v="34"/>
    <x v="134"/>
    <x v="3"/>
    <n v="117"/>
    <n v="117.6"/>
    <n v="114.55"/>
    <n v="115.75"/>
    <n v="116.09754323434744"/>
    <n v="164973"/>
    <n v="1473"/>
    <n v="19152960"/>
    <n v="44167"/>
    <n v="26.77"/>
    <n v="3.05"/>
    <n v="-1.25"/>
    <x v="1"/>
    <x v="0"/>
  </r>
  <r>
    <x v="34"/>
    <x v="135"/>
    <x v="3"/>
    <n v="114"/>
    <n v="118"/>
    <n v="113.3"/>
    <n v="117"/>
    <n v="116.52136641218543"/>
    <n v="269699"/>
    <n v="2022"/>
    <n v="31425696"/>
    <n v="82895"/>
    <n v="30.74"/>
    <n v="4.7"/>
    <n v="3"/>
    <x v="0"/>
    <x v="0"/>
  </r>
  <r>
    <x v="34"/>
    <x v="136"/>
    <x v="3"/>
    <n v="109.35"/>
    <n v="115.3"/>
    <n v="107.9"/>
    <n v="114.9"/>
    <n v="113.27515514918616"/>
    <n v="362232"/>
    <n v="2076"/>
    <n v="41031886"/>
    <n v="134044"/>
    <n v="37"/>
    <n v="7.4"/>
    <n v="5.55"/>
    <x v="0"/>
    <x v="0"/>
  </r>
  <r>
    <x v="34"/>
    <x v="137"/>
    <x v="3"/>
    <n v="108.6"/>
    <n v="110.05"/>
    <n v="106.8"/>
    <n v="109.7"/>
    <n v="107.9552803286073"/>
    <n v="224219"/>
    <n v="1317"/>
    <n v="24205625"/>
    <n v="83176"/>
    <n v="37.1"/>
    <n v="3.25"/>
    <n v="1.1000000000000001"/>
    <x v="0"/>
    <x v="0"/>
  </r>
  <r>
    <x v="34"/>
    <x v="138"/>
    <x v="3"/>
    <n v="109.95"/>
    <n v="109.95"/>
    <n v="106.6"/>
    <n v="108.95"/>
    <n v="108.22976426750897"/>
    <n v="283669"/>
    <n v="2230"/>
    <n v="30701429"/>
    <n v="81343"/>
    <n v="28.68"/>
    <n v="3.35"/>
    <n v="-1"/>
    <x v="1"/>
    <x v="0"/>
  </r>
  <r>
    <x v="34"/>
    <x v="139"/>
    <x v="4"/>
    <n v="114.25"/>
    <n v="114.25"/>
    <n v="108.3"/>
    <n v="109.4"/>
    <n v="110.46898689551878"/>
    <n v="479378"/>
    <n v="4038"/>
    <n v="52956402"/>
    <n v="163407"/>
    <n v="34.090000000000003"/>
    <n v="5.95"/>
    <n v="-4.8499999999999996"/>
    <x v="1"/>
    <x v="0"/>
  </r>
  <r>
    <x v="34"/>
    <x v="140"/>
    <x v="4"/>
    <n v="115.05"/>
    <n v="115.9"/>
    <n v="112.6"/>
    <n v="113.05"/>
    <n v="114.10537631449496"/>
    <n v="290701"/>
    <n v="3844"/>
    <n v="33170547"/>
    <n v="121621"/>
    <n v="41.84"/>
    <n v="3.3"/>
    <n v="-2"/>
    <x v="1"/>
    <x v="0"/>
  </r>
  <r>
    <x v="34"/>
    <x v="141"/>
    <x v="4"/>
    <n v="110.6"/>
    <n v="115.4"/>
    <n v="109.25"/>
    <n v="115.05"/>
    <n v="112.97134616439108"/>
    <n v="455925"/>
    <n v="2847"/>
    <n v="51506461"/>
    <n v="172215"/>
    <n v="37.770000000000003"/>
    <n v="6.15"/>
    <n v="4.45"/>
    <x v="0"/>
    <x v="0"/>
  </r>
  <r>
    <x v="34"/>
    <x v="142"/>
    <x v="4"/>
    <n v="114.85"/>
    <n v="116.1"/>
    <n v="110.05"/>
    <n v="110.55"/>
    <n v="111.91029687478925"/>
    <n v="296556"/>
    <n v="2087"/>
    <n v="33187670"/>
    <n v="124014"/>
    <n v="41.82"/>
    <n v="6.05"/>
    <n v="-4.3"/>
    <x v="1"/>
    <x v="0"/>
  </r>
  <r>
    <x v="34"/>
    <x v="143"/>
    <x v="4"/>
    <n v="117.6"/>
    <n v="118"/>
    <n v="114.35"/>
    <n v="114.8"/>
    <n v="115.48846237731733"/>
    <n v="114625"/>
    <n v="1231"/>
    <n v="13237865"/>
    <n v="58041"/>
    <n v="50.64"/>
    <n v="3.65"/>
    <n v="-2.8"/>
    <x v="1"/>
    <x v="0"/>
  </r>
  <r>
    <x v="34"/>
    <x v="144"/>
    <x v="0"/>
    <n v="118.8"/>
    <n v="121.85"/>
    <n v="117.3"/>
    <n v="117.75"/>
    <n v="119.23569451716658"/>
    <n v="441177"/>
    <n v="2892"/>
    <n v="52604046"/>
    <n v="120108"/>
    <n v="27.22"/>
    <n v="4.55"/>
    <n v="-1.05"/>
    <x v="1"/>
    <x v="0"/>
  </r>
  <r>
    <x v="34"/>
    <x v="145"/>
    <x v="0"/>
    <n v="120.65"/>
    <n v="121"/>
    <n v="118.4"/>
    <n v="119.3"/>
    <n v="119.28727499588923"/>
    <n v="413548"/>
    <n v="4697"/>
    <n v="49331014"/>
    <n v="195593"/>
    <n v="47.3"/>
    <n v="2.6"/>
    <n v="-1.35"/>
    <x v="1"/>
    <x v="0"/>
  </r>
  <r>
    <x v="34"/>
    <x v="146"/>
    <x v="0"/>
    <n v="116.05"/>
    <n v="120"/>
    <n v="116.05"/>
    <n v="119.25"/>
    <n v="118.81572787115455"/>
    <n v="1518222"/>
    <n v="9222"/>
    <n v="180388652"/>
    <n v="709153"/>
    <n v="46.71"/>
    <n v="3.95"/>
    <n v="3.2"/>
    <x v="0"/>
    <x v="0"/>
  </r>
  <r>
    <x v="34"/>
    <x v="147"/>
    <x v="0"/>
    <n v="110.5"/>
    <n v="114.2"/>
    <n v="110.5"/>
    <n v="113.9"/>
    <n v="113.11602714820138"/>
    <n v="315159"/>
    <n v="2220"/>
    <n v="35649534"/>
    <n v="147055"/>
    <n v="46.66"/>
    <n v="3.7"/>
    <n v="3.4"/>
    <x v="0"/>
    <x v="0"/>
  </r>
  <r>
    <x v="34"/>
    <x v="148"/>
    <x v="0"/>
    <n v="111.85"/>
    <n v="111.85"/>
    <n v="108.45"/>
    <n v="109.1"/>
    <n v="109.6803076857763"/>
    <n v="376878"/>
    <n v="3362"/>
    <n v="41336095"/>
    <n v="132539"/>
    <n v="35.17"/>
    <n v="3.4"/>
    <n v="-2.75"/>
    <x v="1"/>
    <x v="0"/>
  </r>
  <r>
    <x v="34"/>
    <x v="149"/>
    <x v="0"/>
    <n v="115.95"/>
    <n v="116.7"/>
    <n v="111.25"/>
    <n v="112.55"/>
    <n v="114.05631722760674"/>
    <n v="167249"/>
    <n v="1635"/>
    <n v="19075805"/>
    <n v="49229"/>
    <n v="29.43"/>
    <n v="5.45"/>
    <n v="-3.4"/>
    <x v="1"/>
    <x v="0"/>
  </r>
  <r>
    <x v="34"/>
    <x v="150"/>
    <x v="2"/>
    <n v="111.2"/>
    <n v="115.75"/>
    <n v="111.1"/>
    <n v="115.45"/>
    <n v="114.05382608558766"/>
    <n v="698769"/>
    <n v="5350"/>
    <n v="79697278"/>
    <n v="382061"/>
    <n v="54.68"/>
    <n v="4.6500000000000004"/>
    <n v="4.25"/>
    <x v="0"/>
    <x v="0"/>
  </r>
  <r>
    <x v="34"/>
    <x v="151"/>
    <x v="2"/>
    <n v="112.75"/>
    <n v="113.75"/>
    <n v="110.8"/>
    <n v="111.05"/>
    <n v="111.92198065672238"/>
    <n v="320318"/>
    <n v="2035"/>
    <n v="35850625"/>
    <n v="123672"/>
    <n v="38.61"/>
    <n v="2.95"/>
    <n v="-1.7"/>
    <x v="1"/>
    <x v="0"/>
  </r>
  <r>
    <x v="34"/>
    <x v="152"/>
    <x v="2"/>
    <n v="111.3"/>
    <n v="113.7"/>
    <n v="110.4"/>
    <n v="112.5"/>
    <n v="112.37840653958511"/>
    <n v="576795"/>
    <n v="4966"/>
    <n v="64819303"/>
    <n v="226105"/>
    <n v="39.200000000000003"/>
    <n v="3.3"/>
    <n v="1.2"/>
    <x v="0"/>
    <x v="0"/>
  </r>
  <r>
    <x v="34"/>
    <x v="153"/>
    <x v="2"/>
    <n v="109.4"/>
    <n v="113"/>
    <n v="107.95"/>
    <n v="110.65"/>
    <n v="110.45045252799815"/>
    <n v="2198538"/>
    <n v="12814"/>
    <n v="242829517"/>
    <n v="716380"/>
    <n v="32.58"/>
    <n v="5.05"/>
    <n v="1.25"/>
    <x v="0"/>
    <x v="0"/>
  </r>
  <r>
    <x v="34"/>
    <x v="154"/>
    <x v="2"/>
    <n v="106.9"/>
    <n v="106.95"/>
    <n v="104.45"/>
    <n v="105.65"/>
    <n v="105.57731704232731"/>
    <n v="332126"/>
    <n v="3489"/>
    <n v="35064972"/>
    <n v="131672"/>
    <n v="39.65"/>
    <n v="2.5"/>
    <n v="-1.25"/>
    <x v="1"/>
    <x v="0"/>
  </r>
  <r>
    <x v="34"/>
    <x v="155"/>
    <x v="3"/>
    <n v="109.8"/>
    <n v="110"/>
    <n v="106.55"/>
    <n v="107.25"/>
    <n v="108.08633871032302"/>
    <n v="324779"/>
    <n v="2919"/>
    <n v="35104173"/>
    <n v="123773"/>
    <n v="38.11"/>
    <n v="3.45"/>
    <n v="-2.5499999999999998"/>
    <x v="1"/>
    <x v="0"/>
  </r>
  <r>
    <x v="34"/>
    <x v="156"/>
    <x v="3"/>
    <n v="109.95"/>
    <n v="110.55"/>
    <n v="108.65"/>
    <n v="109.8"/>
    <n v="109.76039052072228"/>
    <n v="119123"/>
    <n v="1062"/>
    <n v="13074987"/>
    <n v="29470"/>
    <n v="24.74"/>
    <n v="1.9"/>
    <n v="-0.15"/>
    <x v="1"/>
    <x v="0"/>
  </r>
  <r>
    <x v="34"/>
    <x v="157"/>
    <x v="3"/>
    <n v="109.85"/>
    <n v="110.6"/>
    <n v="108"/>
    <n v="109.95"/>
    <n v="109.2694058852077"/>
    <n v="269931"/>
    <n v="1426"/>
    <n v="29495200"/>
    <n v="74334"/>
    <n v="27.54"/>
    <n v="2.6"/>
    <n v="0.1"/>
    <x v="0"/>
    <x v="0"/>
  </r>
  <r>
    <x v="34"/>
    <x v="158"/>
    <x v="3"/>
    <n v="112.65"/>
    <n v="112.65"/>
    <n v="109.3"/>
    <n v="109.5"/>
    <n v="110.38298450529155"/>
    <n v="397426"/>
    <n v="3045"/>
    <n v="43869068"/>
    <n v="135026"/>
    <n v="33.979999999999997"/>
    <n v="3.35"/>
    <n v="-3.15"/>
    <x v="1"/>
    <x v="0"/>
  </r>
  <r>
    <x v="34"/>
    <x v="159"/>
    <x v="3"/>
    <n v="109.65"/>
    <n v="112.45"/>
    <n v="108.75"/>
    <n v="111.65"/>
    <n v="111.21806511940568"/>
    <n v="464132"/>
    <n v="3764"/>
    <n v="51619863"/>
    <n v="203615"/>
    <n v="43.87"/>
    <n v="3.7"/>
    <n v="2"/>
    <x v="0"/>
    <x v="0"/>
  </r>
  <r>
    <x v="34"/>
    <x v="160"/>
    <x v="4"/>
    <n v="109.8"/>
    <n v="109.8"/>
    <n v="108"/>
    <n v="108.7"/>
    <n v="108.7682296872884"/>
    <n v="155063"/>
    <n v="2020"/>
    <n v="16865928"/>
    <n v="61527"/>
    <n v="39.68"/>
    <n v="1.8"/>
    <n v="-1.1000000000000001"/>
    <x v="1"/>
    <x v="0"/>
  </r>
  <r>
    <x v="34"/>
    <x v="161"/>
    <x v="4"/>
    <n v="108.15"/>
    <n v="111.35"/>
    <n v="107.7"/>
    <n v="109.8"/>
    <n v="109.93001925036802"/>
    <n v="335578"/>
    <n v="2362"/>
    <n v="36890096"/>
    <n v="73821"/>
    <n v="22"/>
    <n v="3.65"/>
    <n v="1.65"/>
    <x v="0"/>
    <x v="0"/>
  </r>
  <r>
    <x v="34"/>
    <x v="162"/>
    <x v="4"/>
    <n v="105.15"/>
    <n v="107"/>
    <n v="104.1"/>
    <n v="106.05"/>
    <n v="105.80605918389907"/>
    <n v="515647"/>
    <n v="3898"/>
    <n v="54558577"/>
    <n v="179105"/>
    <n v="34.729999999999997"/>
    <n v="2.9"/>
    <n v="0.9"/>
    <x v="0"/>
    <x v="0"/>
  </r>
  <r>
    <x v="34"/>
    <x v="163"/>
    <x v="4"/>
    <n v="101.95"/>
    <n v="104.85"/>
    <n v="101.95"/>
    <n v="104.15"/>
    <n v="103.6057409919446"/>
    <n v="370807"/>
    <n v="2436"/>
    <n v="38417734"/>
    <n v="131183"/>
    <n v="35.380000000000003"/>
    <n v="2.9"/>
    <n v="2.2000000000000002"/>
    <x v="0"/>
    <x v="0"/>
  </r>
  <r>
    <x v="34"/>
    <x v="164"/>
    <x v="4"/>
    <n v="102.55"/>
    <n v="104.6"/>
    <n v="100.75"/>
    <n v="101.2"/>
    <n v="103.03224718622769"/>
    <n v="892574"/>
    <n v="5782"/>
    <n v="91963905"/>
    <n v="481592"/>
    <n v="53.96"/>
    <n v="3.85"/>
    <n v="-1.35"/>
    <x v="1"/>
    <x v="0"/>
  </r>
  <r>
    <x v="34"/>
    <x v="165"/>
    <x v="0"/>
    <n v="107.4"/>
    <n v="108"/>
    <n v="103.1"/>
    <n v="103.6"/>
    <n v="104.95567057342321"/>
    <n v="1131032"/>
    <n v="11266"/>
    <n v="118708222"/>
    <n v="549753"/>
    <n v="48.61"/>
    <n v="4.9000000000000004"/>
    <n v="-3.8"/>
    <x v="1"/>
    <x v="0"/>
  </r>
  <r>
    <x v="34"/>
    <x v="166"/>
    <x v="0"/>
    <n v="111.4"/>
    <n v="111.65"/>
    <n v="107.8"/>
    <n v="108.1"/>
    <n v="109.35261939442556"/>
    <n v="710565"/>
    <n v="6218"/>
    <n v="77702144"/>
    <n v="272612"/>
    <n v="38.369999999999997"/>
    <n v="3.85"/>
    <n v="-3.3"/>
    <x v="1"/>
    <x v="0"/>
  </r>
  <r>
    <x v="34"/>
    <x v="167"/>
    <x v="0"/>
    <n v="112.85"/>
    <n v="113.45"/>
    <n v="110.25"/>
    <n v="111.15"/>
    <n v="111.63955812632148"/>
    <n v="536805"/>
    <n v="5599"/>
    <n v="59928673"/>
    <n v="179394"/>
    <n v="33.42"/>
    <n v="3.2"/>
    <n v="-1.7"/>
    <x v="1"/>
    <x v="0"/>
  </r>
  <r>
    <x v="34"/>
    <x v="168"/>
    <x v="0"/>
    <n v="114.7"/>
    <n v="115.7"/>
    <n v="112.6"/>
    <n v="112.85"/>
    <n v="114.34270731420968"/>
    <n v="511060"/>
    <n v="6221"/>
    <n v="58435984"/>
    <n v="273276"/>
    <n v="53.47"/>
    <n v="3.1"/>
    <n v="-1.85"/>
    <x v="1"/>
    <x v="0"/>
  </r>
  <r>
    <x v="34"/>
    <x v="169"/>
    <x v="0"/>
    <n v="124"/>
    <n v="124"/>
    <n v="113.75"/>
    <n v="114.7"/>
    <n v="116.24196176428759"/>
    <n v="1230525"/>
    <n v="9839"/>
    <n v="143038640"/>
    <n v="471658"/>
    <n v="38.33"/>
    <n v="10.25"/>
    <n v="-9.3000000000000007"/>
    <x v="1"/>
    <x v="0"/>
  </r>
  <r>
    <x v="34"/>
    <x v="170"/>
    <x v="1"/>
    <n v="123"/>
    <n v="126.85"/>
    <n v="122.35"/>
    <n v="124.05"/>
    <n v="124.9718952404299"/>
    <n v="648609"/>
    <n v="3710"/>
    <n v="81057896"/>
    <n v="187391"/>
    <n v="28.89"/>
    <n v="4.5"/>
    <n v="1.05"/>
    <x v="0"/>
    <x v="0"/>
  </r>
  <r>
    <x v="34"/>
    <x v="171"/>
    <x v="1"/>
    <n v="123.9"/>
    <n v="123.9"/>
    <n v="118.15"/>
    <n v="121.35"/>
    <n v="120.64213611503585"/>
    <n v="646894"/>
    <n v="5771"/>
    <n v="78042674"/>
    <n v="183413"/>
    <n v="28.35"/>
    <n v="5.75"/>
    <n v="-2.5499999999999998"/>
    <x v="1"/>
    <x v="0"/>
  </r>
  <r>
    <x v="34"/>
    <x v="172"/>
    <x v="1"/>
    <n v="119.05"/>
    <n v="123.85"/>
    <n v="119.05"/>
    <n v="123.15"/>
    <n v="121.95208721847655"/>
    <n v="257927"/>
    <n v="1856"/>
    <n v="31454736"/>
    <n v="105306"/>
    <n v="40.83"/>
    <n v="4.8"/>
    <n v="4.0999999999999996"/>
    <x v="0"/>
    <x v="0"/>
  </r>
  <r>
    <x v="34"/>
    <x v="173"/>
    <x v="2"/>
    <n v="118.1"/>
    <n v="120.7"/>
    <n v="117.5"/>
    <n v="120.35"/>
    <n v="119.34588029914438"/>
    <n v="371192"/>
    <n v="2719"/>
    <n v="44300236"/>
    <n v="163760"/>
    <n v="44.12"/>
    <n v="3.2"/>
    <n v="2.25"/>
    <x v="0"/>
    <x v="0"/>
  </r>
  <r>
    <x v="34"/>
    <x v="174"/>
    <x v="2"/>
    <n v="118"/>
    <n v="121.3"/>
    <n v="117.2"/>
    <n v="119.2"/>
    <n v="119.17640923517331"/>
    <n v="401725"/>
    <n v="2789"/>
    <n v="47876143"/>
    <n v="95032"/>
    <n v="23.66"/>
    <n v="4.0999999999999996"/>
    <n v="1.2"/>
    <x v="0"/>
    <x v="0"/>
  </r>
  <r>
    <x v="34"/>
    <x v="175"/>
    <x v="3"/>
    <n v="118.9"/>
    <n v="119.45"/>
    <n v="117.65"/>
    <n v="117.85"/>
    <n v="118.59203973080125"/>
    <n v="70877"/>
    <n v="1248"/>
    <n v="8405448"/>
    <n v="30531"/>
    <n v="43.08"/>
    <n v="1.8"/>
    <n v="-1.05"/>
    <x v="1"/>
    <x v="0"/>
  </r>
  <r>
    <x v="34"/>
    <x v="176"/>
    <x v="3"/>
    <n v="118.1"/>
    <n v="120.6"/>
    <n v="118.1"/>
    <n v="118.95"/>
    <n v="119.378883171336"/>
    <n v="188892"/>
    <n v="1599"/>
    <n v="22549716"/>
    <n v="48624"/>
    <n v="25.74"/>
    <n v="2.5"/>
    <n v="0.85"/>
    <x v="0"/>
    <x v="0"/>
  </r>
  <r>
    <x v="34"/>
    <x v="177"/>
    <x v="3"/>
    <n v="118.8"/>
    <n v="119.4"/>
    <n v="117.05"/>
    <n v="118.1"/>
    <n v="118.24474562511276"/>
    <n v="88688"/>
    <n v="1068"/>
    <n v="10486890"/>
    <n v="31999"/>
    <n v="36.08"/>
    <n v="2.35"/>
    <n v="-0.7"/>
    <x v="1"/>
    <x v="0"/>
  </r>
  <r>
    <x v="34"/>
    <x v="178"/>
    <x v="3"/>
    <n v="117.05"/>
    <n v="119.6"/>
    <n v="115.85"/>
    <n v="119.2"/>
    <n v="117.8136804422072"/>
    <n v="218721"/>
    <n v="2128"/>
    <n v="25768326"/>
    <n v="63878"/>
    <n v="29.21"/>
    <n v="3.75"/>
    <n v="2.15"/>
    <x v="0"/>
    <x v="0"/>
  </r>
  <r>
    <x v="34"/>
    <x v="179"/>
    <x v="4"/>
    <n v="121.15"/>
    <n v="121.4"/>
    <n v="116.15"/>
    <n v="116.6"/>
    <n v="118.78136785825211"/>
    <n v="540904"/>
    <n v="4474"/>
    <n v="64249317"/>
    <n v="193092"/>
    <n v="35.700000000000003"/>
    <n v="5.25"/>
    <n v="-4.55"/>
    <x v="1"/>
    <x v="0"/>
  </r>
  <r>
    <x v="34"/>
    <x v="180"/>
    <x v="4"/>
    <n v="120.3"/>
    <n v="122.45"/>
    <n v="119.85"/>
    <n v="121.15"/>
    <n v="121.26196528023719"/>
    <n v="319069"/>
    <n v="2245"/>
    <n v="38690934"/>
    <n v="98768"/>
    <n v="30.96"/>
    <n v="2.6"/>
    <n v="0.85"/>
    <x v="0"/>
    <x v="0"/>
  </r>
  <r>
    <x v="34"/>
    <x v="181"/>
    <x v="4"/>
    <n v="125"/>
    <n v="125.4"/>
    <n v="122.45"/>
    <n v="122.8"/>
    <n v="123.91242314094507"/>
    <n v="147185"/>
    <n v="1365"/>
    <n v="18238050"/>
    <n v="40610"/>
    <n v="27.59"/>
    <n v="2.95"/>
    <n v="-2.2000000000000002"/>
    <x v="1"/>
    <x v="0"/>
  </r>
  <r>
    <x v="34"/>
    <x v="182"/>
    <x v="4"/>
    <n v="128.25"/>
    <n v="129.19999999999999"/>
    <n v="124.65"/>
    <n v="125"/>
    <n v="126.5142298602789"/>
    <n v="149369"/>
    <n v="1553"/>
    <n v="18897304"/>
    <n v="56457"/>
    <n v="37.799999999999997"/>
    <n v="4.55"/>
    <n v="-3.25"/>
    <x v="1"/>
    <x v="0"/>
  </r>
  <r>
    <x v="34"/>
    <x v="183"/>
    <x v="4"/>
    <n v="127.5"/>
    <n v="129.25"/>
    <n v="126.85"/>
    <n v="128.85"/>
    <n v="128.52600911577028"/>
    <n v="137125"/>
    <n v="1658"/>
    <n v="17624129"/>
    <n v="41898"/>
    <n v="30.55"/>
    <n v="2.4"/>
    <n v="1.35"/>
    <x v="0"/>
    <x v="0"/>
  </r>
  <r>
    <x v="34"/>
    <x v="184"/>
    <x v="0"/>
    <n v="128.19999999999999"/>
    <n v="128.80000000000001"/>
    <n v="123.8"/>
    <n v="127.2"/>
    <n v="126.13102122283057"/>
    <n v="819165"/>
    <n v="5357"/>
    <n v="103322118"/>
    <n v="208483"/>
    <n v="25.45"/>
    <n v="5"/>
    <n v="-1"/>
    <x v="1"/>
    <x v="0"/>
  </r>
  <r>
    <x v="34"/>
    <x v="185"/>
    <x v="0"/>
    <n v="128.65"/>
    <n v="129.69999999999999"/>
    <n v="128.25"/>
    <n v="128.94999999999999"/>
    <n v="128.9208768674934"/>
    <n v="204820"/>
    <n v="1373"/>
    <n v="26405574"/>
    <n v="145765"/>
    <n v="71.17"/>
    <n v="1.45"/>
    <n v="0.3"/>
    <x v="0"/>
    <x v="0"/>
  </r>
  <r>
    <x v="34"/>
    <x v="186"/>
    <x v="0"/>
    <n v="129.9"/>
    <n v="130"/>
    <n v="128.05000000000001"/>
    <n v="129.15"/>
    <n v="128.93955578280151"/>
    <n v="1005274"/>
    <n v="13277"/>
    <n v="129619583"/>
    <n v="679423"/>
    <n v="67.59"/>
    <n v="1.95"/>
    <n v="-0.75"/>
    <x v="1"/>
    <x v="0"/>
  </r>
  <r>
    <x v="34"/>
    <x v="187"/>
    <x v="0"/>
    <n v="129.5"/>
    <n v="130.75"/>
    <n v="128.94999999999999"/>
    <n v="129.6"/>
    <n v="129.775588856317"/>
    <n v="195124"/>
    <n v="1552"/>
    <n v="25322332"/>
    <n v="72362"/>
    <n v="37.090000000000003"/>
    <n v="1.8"/>
    <n v="0.1"/>
    <x v="0"/>
    <x v="0"/>
  </r>
  <r>
    <x v="34"/>
    <x v="188"/>
    <x v="0"/>
    <n v="127.3"/>
    <n v="130.55000000000001"/>
    <n v="127.3"/>
    <n v="129.15"/>
    <n v="129.1764934690884"/>
    <n v="336783"/>
    <n v="2400"/>
    <n v="43504447"/>
    <n v="123737"/>
    <n v="36.74"/>
    <n v="3.25"/>
    <n v="1.85"/>
    <x v="0"/>
    <x v="0"/>
  </r>
  <r>
    <x v="34"/>
    <x v="189"/>
    <x v="1"/>
    <n v="128.69999999999999"/>
    <n v="130.9"/>
    <n v="126.65"/>
    <n v="128.80000000000001"/>
    <n v="129.06767836970812"/>
    <n v="972881"/>
    <n v="10128"/>
    <n v="125567492"/>
    <n v="561652"/>
    <n v="57.73"/>
    <n v="4.25"/>
    <n v="0.1"/>
    <x v="0"/>
    <x v="0"/>
  </r>
  <r>
    <x v="34"/>
    <x v="190"/>
    <x v="1"/>
    <n v="129.15"/>
    <n v="129.19999999999999"/>
    <n v="126.05"/>
    <n v="127.9"/>
    <n v="127.57930512052792"/>
    <n v="1028351"/>
    <n v="9652"/>
    <n v="131196306"/>
    <n v="826352"/>
    <n v="80.36"/>
    <n v="3.15"/>
    <n v="-1.25"/>
    <x v="1"/>
    <x v="0"/>
  </r>
  <r>
    <x v="34"/>
    <x v="191"/>
    <x v="1"/>
    <n v="127.15"/>
    <n v="128.9"/>
    <n v="125.7"/>
    <n v="128.30000000000001"/>
    <n v="127.42071898315288"/>
    <n v="594701"/>
    <n v="4041"/>
    <n v="75777229"/>
    <n v="196161"/>
    <n v="32.979999999999997"/>
    <n v="3.2"/>
    <n v="1.1499999999999999"/>
    <x v="0"/>
    <x v="0"/>
  </r>
  <r>
    <x v="34"/>
    <x v="192"/>
    <x v="1"/>
    <n v="120.55"/>
    <n v="126.45"/>
    <n v="120.55"/>
    <n v="126"/>
    <n v="124.42693579663406"/>
    <n v="1461995"/>
    <n v="13306"/>
    <n v="181911558"/>
    <n v="821939"/>
    <n v="56.22"/>
    <n v="5.9"/>
    <n v="5.45"/>
    <x v="0"/>
    <x v="0"/>
  </r>
  <r>
    <x v="34"/>
    <x v="193"/>
    <x v="1"/>
    <n v="122"/>
    <n v="122.1"/>
    <n v="119.4"/>
    <n v="119.75"/>
    <n v="120.28247735022489"/>
    <n v="341946"/>
    <n v="3240"/>
    <n v="41130112"/>
    <n v="152488"/>
    <n v="44.59"/>
    <n v="2.7"/>
    <n v="-2.25"/>
    <x v="1"/>
    <x v="0"/>
  </r>
  <r>
    <x v="34"/>
    <x v="194"/>
    <x v="2"/>
    <n v="122.15"/>
    <n v="126.25"/>
    <n v="121.1"/>
    <n v="121.65"/>
    <n v="123.60343988982976"/>
    <n v="511935"/>
    <n v="2989"/>
    <n v="63276927"/>
    <n v="93617"/>
    <n v="18.29"/>
    <n v="5.15"/>
    <n v="-0.5"/>
    <x v="1"/>
    <x v="0"/>
  </r>
  <r>
    <x v="34"/>
    <x v="195"/>
    <x v="2"/>
    <n v="123.7"/>
    <n v="124.1"/>
    <n v="121.15"/>
    <n v="121.55"/>
    <n v="122.73809039164688"/>
    <n v="397935"/>
    <n v="2386"/>
    <n v="48841782"/>
    <n v="155335"/>
    <n v="39.04"/>
    <n v="2.95"/>
    <n v="-2.15"/>
    <x v="1"/>
    <x v="0"/>
  </r>
  <r>
    <x v="34"/>
    <x v="196"/>
    <x v="2"/>
    <n v="122.25"/>
    <n v="123.5"/>
    <n v="120.25"/>
    <n v="122.8"/>
    <n v="121.86429786429787"/>
    <n v="756613"/>
    <n v="4634"/>
    <n v="92204112"/>
    <n v="364532"/>
    <n v="48.18"/>
    <n v="3.25"/>
    <n v="0.55000000000000004"/>
    <x v="0"/>
    <x v="0"/>
  </r>
  <r>
    <x v="34"/>
    <x v="197"/>
    <x v="2"/>
    <n v="119.8"/>
    <n v="121.65"/>
    <n v="119"/>
    <n v="121.4"/>
    <n v="120.69236729010015"/>
    <n v="783457"/>
    <n v="5116"/>
    <n v="94557280"/>
    <n v="354167"/>
    <n v="45.21"/>
    <n v="2.65"/>
    <n v="1.6"/>
    <x v="0"/>
    <x v="0"/>
  </r>
  <r>
    <x v="34"/>
    <x v="198"/>
    <x v="2"/>
    <n v="116.9"/>
    <n v="121.2"/>
    <n v="116.9"/>
    <n v="119.8"/>
    <n v="119.30634612179411"/>
    <n v="545987"/>
    <n v="3102"/>
    <n v="65139714"/>
    <n v="133353"/>
    <n v="24.42"/>
    <n v="4.3"/>
    <n v="2.9"/>
    <x v="0"/>
    <x v="0"/>
  </r>
  <r>
    <x v="34"/>
    <x v="199"/>
    <x v="3"/>
    <n v="115.15"/>
    <n v="116.9"/>
    <n v="114.65"/>
    <n v="114.95"/>
    <n v="115.93473464736829"/>
    <n v="288729"/>
    <n v="2073"/>
    <n v="33473720"/>
    <n v="114031"/>
    <n v="39.49"/>
    <n v="2.25"/>
    <n v="-0.2"/>
    <x v="1"/>
    <x v="0"/>
  </r>
  <r>
    <x v="34"/>
    <x v="200"/>
    <x v="3"/>
    <n v="115.05"/>
    <n v="115.75"/>
    <n v="112.4"/>
    <n v="115.1"/>
    <n v="113.85773023659328"/>
    <n v="650103"/>
    <n v="4962"/>
    <n v="74019252"/>
    <n v="252598"/>
    <n v="38.86"/>
    <n v="3.35"/>
    <n v="0.05"/>
    <x v="0"/>
    <x v="0"/>
  </r>
  <r>
    <x v="34"/>
    <x v="201"/>
    <x v="3"/>
    <n v="115.5"/>
    <n v="117.75"/>
    <n v="115.2"/>
    <n v="116.05"/>
    <n v="116.62340001334094"/>
    <n v="134923"/>
    <n v="1486"/>
    <n v="15735179"/>
    <n v="36274"/>
    <n v="26.88"/>
    <n v="2.5499999999999998"/>
    <n v="0.55000000000000004"/>
    <x v="0"/>
    <x v="0"/>
  </r>
  <r>
    <x v="34"/>
    <x v="202"/>
    <x v="3"/>
    <n v="113.85"/>
    <n v="115.9"/>
    <n v="112.1"/>
    <n v="115.05"/>
    <n v="114.16864058031666"/>
    <n v="286740"/>
    <n v="2208"/>
    <n v="32736716"/>
    <n v="96200"/>
    <n v="33.549999999999997"/>
    <n v="3.8"/>
    <n v="1.2"/>
    <x v="0"/>
    <x v="0"/>
  </r>
  <r>
    <x v="34"/>
    <x v="203"/>
    <x v="4"/>
    <n v="115.5"/>
    <n v="117.6"/>
    <n v="113.45"/>
    <n v="113.75"/>
    <n v="115.13224670921701"/>
    <n v="708494"/>
    <n v="5267"/>
    <n v="81570506"/>
    <n v="183407"/>
    <n v="25.89"/>
    <n v="4.1500000000000004"/>
    <n v="-1.75"/>
    <x v="1"/>
    <x v="0"/>
  </r>
  <r>
    <x v="34"/>
    <x v="204"/>
    <x v="4"/>
    <n v="117.5"/>
    <n v="117.75"/>
    <n v="114.7"/>
    <n v="115.75"/>
    <n v="116.07237718389959"/>
    <n v="1720031"/>
    <n v="16240"/>
    <n v="199648087"/>
    <n v="1037754"/>
    <n v="60.33"/>
    <n v="3.05"/>
    <n v="-1.75"/>
    <x v="1"/>
    <x v="0"/>
  </r>
  <r>
    <x v="34"/>
    <x v="205"/>
    <x v="4"/>
    <n v="119.9"/>
    <n v="120.55"/>
    <n v="117.85"/>
    <n v="119"/>
    <n v="119.01409999777809"/>
    <n v="990142"/>
    <n v="8890"/>
    <n v="117840859"/>
    <n v="609691"/>
    <n v="61.58"/>
    <n v="2.7"/>
    <n v="-0.9"/>
    <x v="1"/>
    <x v="0"/>
  </r>
  <r>
    <x v="34"/>
    <x v="206"/>
    <x v="4"/>
    <n v="117.65"/>
    <n v="119.5"/>
    <n v="116"/>
    <n v="119.15"/>
    <n v="118.02719087047004"/>
    <n v="336841"/>
    <n v="2521"/>
    <n v="39756397"/>
    <n v="93587"/>
    <n v="27.78"/>
    <n v="3.5"/>
    <n v="1.5"/>
    <x v="0"/>
    <x v="0"/>
  </r>
  <r>
    <x v="34"/>
    <x v="207"/>
    <x v="0"/>
    <n v="120.2"/>
    <n v="120.7"/>
    <n v="116.7"/>
    <n v="117.5"/>
    <n v="117.87006184266458"/>
    <n v="510489"/>
    <n v="4197"/>
    <n v="60171370"/>
    <n v="133235"/>
    <n v="26.1"/>
    <n v="4"/>
    <n v="-2.7"/>
    <x v="1"/>
    <x v="0"/>
  </r>
  <r>
    <x v="34"/>
    <x v="208"/>
    <x v="0"/>
    <n v="120.95"/>
    <n v="122.45"/>
    <n v="119.9"/>
    <n v="120.15"/>
    <n v="120.58462887200467"/>
    <n v="325090"/>
    <n v="2055"/>
    <n v="39200857"/>
    <n v="101896"/>
    <n v="31.34"/>
    <n v="2.5499999999999998"/>
    <n v="-0.8"/>
    <x v="1"/>
    <x v="0"/>
  </r>
  <r>
    <x v="34"/>
    <x v="209"/>
    <x v="0"/>
    <n v="118.05"/>
    <n v="121.6"/>
    <n v="117.75"/>
    <n v="120.8"/>
    <n v="119.65390209599288"/>
    <n v="1040223"/>
    <n v="6932"/>
    <n v="124466741"/>
    <n v="409631"/>
    <n v="39.380000000000003"/>
    <n v="3.85"/>
    <n v="2.75"/>
    <x v="0"/>
    <x v="0"/>
  </r>
  <r>
    <x v="34"/>
    <x v="210"/>
    <x v="0"/>
    <n v="115.9"/>
    <n v="118.4"/>
    <n v="114.95"/>
    <n v="117.45"/>
    <n v="116.67851006274562"/>
    <n v="285757"/>
    <n v="1889"/>
    <n v="33341701"/>
    <n v="53945"/>
    <n v="18.88"/>
    <n v="3.45"/>
    <n v="1.55"/>
    <x v="0"/>
    <x v="0"/>
  </r>
  <r>
    <x v="34"/>
    <x v="211"/>
    <x v="0"/>
    <n v="118.85"/>
    <n v="118.85"/>
    <n v="113.2"/>
    <n v="115.9"/>
    <n v="115.21205752169173"/>
    <n v="511946"/>
    <n v="4934"/>
    <n v="58982352"/>
    <n v="211376"/>
    <n v="41.29"/>
    <n v="5.65"/>
    <n v="-2.95"/>
    <x v="1"/>
    <x v="0"/>
  </r>
  <r>
    <x v="34"/>
    <x v="212"/>
    <x v="1"/>
    <n v="118.75"/>
    <n v="118.75"/>
    <n v="117.6"/>
    <n v="117.85"/>
    <n v="117.88797050834303"/>
    <n v="77310"/>
    <n v="1237"/>
    <n v="9113919"/>
    <n v="59703"/>
    <n v="77.23"/>
    <n v="1.1499999999999999"/>
    <n v="-0.9"/>
    <x v="1"/>
    <x v="0"/>
  </r>
  <r>
    <x v="34"/>
    <x v="213"/>
    <x v="2"/>
    <n v="116.75"/>
    <n v="118.2"/>
    <n v="115.55"/>
    <n v="117.1"/>
    <n v="117.05720462315175"/>
    <n v="377924"/>
    <n v="2511"/>
    <n v="44238727"/>
    <n v="231388"/>
    <n v="61.23"/>
    <n v="2.65"/>
    <n v="0.35"/>
    <x v="0"/>
    <x v="0"/>
  </r>
  <r>
    <x v="34"/>
    <x v="214"/>
    <x v="2"/>
    <n v="116"/>
    <n v="118.6"/>
    <n v="114.9"/>
    <n v="116.75"/>
    <n v="117.18095506260615"/>
    <n v="340941"/>
    <n v="2878"/>
    <n v="39951792"/>
    <n v="87958"/>
    <n v="25.8"/>
    <n v="3.7"/>
    <n v="0.75"/>
    <x v="0"/>
    <x v="0"/>
  </r>
  <r>
    <x v="34"/>
    <x v="215"/>
    <x v="2"/>
    <n v="113"/>
    <n v="116.15"/>
    <n v="111.55"/>
    <n v="115.9"/>
    <n v="113.99148669710092"/>
    <n v="434379"/>
    <n v="2713"/>
    <n v="49515508"/>
    <n v="169430"/>
    <n v="39.01"/>
    <n v="4.5999999999999996"/>
    <n v="2.9"/>
    <x v="0"/>
    <x v="0"/>
  </r>
  <r>
    <x v="34"/>
    <x v="216"/>
    <x v="2"/>
    <n v="108.55"/>
    <n v="113.4"/>
    <n v="108.15"/>
    <n v="112.85"/>
    <n v="111.24278355618432"/>
    <n v="939417"/>
    <n v="6049"/>
    <n v="104503362"/>
    <n v="485988"/>
    <n v="51.73"/>
    <n v="5.25"/>
    <n v="4.3"/>
    <x v="0"/>
    <x v="0"/>
  </r>
  <r>
    <x v="34"/>
    <x v="217"/>
    <x v="3"/>
    <n v="110.2"/>
    <n v="110.85"/>
    <n v="106.55"/>
    <n v="108.3"/>
    <n v="108.32220807453416"/>
    <n v="966000"/>
    <n v="7309"/>
    <n v="104639253"/>
    <n v="390364"/>
    <n v="40.409999999999997"/>
    <n v="4.3"/>
    <n v="-1.9"/>
    <x v="1"/>
    <x v="0"/>
  </r>
  <r>
    <x v="34"/>
    <x v="218"/>
    <x v="3"/>
    <n v="109.95"/>
    <n v="111.75"/>
    <n v="108"/>
    <n v="110.3"/>
    <n v="110.20548800762492"/>
    <n v="1013519"/>
    <n v="5905"/>
    <n v="111695356"/>
    <n v="329969"/>
    <n v="32.56"/>
    <n v="3.75"/>
    <n v="0.35"/>
    <x v="0"/>
    <x v="0"/>
  </r>
  <r>
    <x v="34"/>
    <x v="219"/>
    <x v="3"/>
    <n v="108.7"/>
    <n v="111.4"/>
    <n v="106.85"/>
    <n v="109.4"/>
    <n v="109.05065839019156"/>
    <n v="1018469"/>
    <n v="7782"/>
    <n v="111064715"/>
    <n v="374357"/>
    <n v="36.76"/>
    <n v="4.55"/>
    <n v="0.7"/>
    <x v="0"/>
    <x v="0"/>
  </r>
  <r>
    <x v="34"/>
    <x v="220"/>
    <x v="3"/>
    <n v="112.2"/>
    <n v="113.3"/>
    <n v="108.3"/>
    <n v="109.3"/>
    <n v="110.47466200411677"/>
    <n v="684032"/>
    <n v="6767"/>
    <n v="75568204"/>
    <n v="224970"/>
    <n v="32.89"/>
    <n v="5"/>
    <n v="-2.9"/>
    <x v="1"/>
    <x v="0"/>
  </r>
  <r>
    <x v="34"/>
    <x v="221"/>
    <x v="3"/>
    <n v="112.75"/>
    <n v="114.15"/>
    <n v="111.25"/>
    <n v="111.65"/>
    <n v="112.38534738413374"/>
    <n v="605612"/>
    <n v="5277"/>
    <n v="68061915"/>
    <n v="244192"/>
    <n v="40.32"/>
    <n v="2.9"/>
    <n v="-1.1000000000000001"/>
    <x v="1"/>
    <x v="0"/>
  </r>
  <r>
    <x v="34"/>
    <x v="222"/>
    <x v="4"/>
    <n v="111.45"/>
    <n v="114.2"/>
    <n v="110.25"/>
    <n v="112.35"/>
    <n v="112.19945946425325"/>
    <n v="451034"/>
    <n v="2647"/>
    <n v="50605771"/>
    <n v="146388"/>
    <n v="32.46"/>
    <n v="3.95"/>
    <n v="0.9"/>
    <x v="0"/>
    <x v="0"/>
  </r>
  <r>
    <x v="34"/>
    <x v="223"/>
    <x v="4"/>
    <n v="113"/>
    <n v="113.8"/>
    <n v="110.7"/>
    <n v="111.5"/>
    <n v="111.881969196775"/>
    <n v="608248"/>
    <n v="5568"/>
    <n v="68051984"/>
    <n v="259765"/>
    <n v="42.71"/>
    <n v="3.1"/>
    <n v="-1.5"/>
    <x v="1"/>
    <x v="0"/>
  </r>
  <r>
    <x v="34"/>
    <x v="224"/>
    <x v="4"/>
    <n v="113.25"/>
    <n v="114.35"/>
    <n v="111.75"/>
    <n v="112"/>
    <n v="112.64477239469247"/>
    <n v="547373"/>
    <n v="6029"/>
    <n v="61658707"/>
    <n v="312182"/>
    <n v="57.03"/>
    <n v="2.6"/>
    <n v="-1.25"/>
    <x v="1"/>
    <x v="0"/>
  </r>
  <r>
    <x v="34"/>
    <x v="225"/>
    <x v="4"/>
    <n v="114.9"/>
    <n v="115.4"/>
    <n v="112.2"/>
    <n v="113.2"/>
    <n v="113.57032690933312"/>
    <n v="493929"/>
    <n v="5780"/>
    <n v="56095678"/>
    <n v="272695"/>
    <n v="55.21"/>
    <n v="3.2"/>
    <n v="-1.7"/>
    <x v="1"/>
    <x v="0"/>
  </r>
  <r>
    <x v="34"/>
    <x v="226"/>
    <x v="4"/>
    <n v="114.15"/>
    <n v="116.45"/>
    <n v="113.4"/>
    <n v="114.05"/>
    <n v="114.65804894200265"/>
    <n v="259736"/>
    <n v="2737"/>
    <n v="29780823"/>
    <n v="112238"/>
    <n v="43.21"/>
    <n v="3.05"/>
    <n v="-0.1"/>
    <x v="1"/>
    <x v="0"/>
  </r>
  <r>
    <x v="34"/>
    <x v="227"/>
    <x v="0"/>
    <n v="114.85"/>
    <n v="114.85"/>
    <n v="113.3"/>
    <n v="114.1"/>
    <n v="113.85541114028965"/>
    <n v="180498"/>
    <n v="1591"/>
    <n v="20550674"/>
    <n v="61436"/>
    <n v="34.04"/>
    <n v="1.55"/>
    <n v="-0.75"/>
    <x v="1"/>
    <x v="0"/>
  </r>
  <r>
    <x v="34"/>
    <x v="228"/>
    <x v="0"/>
    <n v="115.5"/>
    <n v="116.2"/>
    <n v="113.8"/>
    <n v="114"/>
    <n v="114.8449475342081"/>
    <n v="398736"/>
    <n v="5375"/>
    <n v="45792815"/>
    <n v="215929"/>
    <n v="54.15"/>
    <n v="2.4"/>
    <n v="-1.5"/>
    <x v="1"/>
    <x v="0"/>
  </r>
  <r>
    <x v="34"/>
    <x v="229"/>
    <x v="0"/>
    <n v="116.35"/>
    <n v="117.8"/>
    <n v="114.6"/>
    <n v="114.85"/>
    <n v="115.84597246286177"/>
    <n v="487705"/>
    <n v="4565"/>
    <n v="56498660"/>
    <n v="230445"/>
    <n v="47.25"/>
    <n v="3.2"/>
    <n v="-1.5"/>
    <x v="1"/>
    <x v="0"/>
  </r>
  <r>
    <x v="34"/>
    <x v="230"/>
    <x v="0"/>
    <n v="113.15"/>
    <n v="115"/>
    <n v="112.85"/>
    <n v="114.7"/>
    <n v="113.84127668042994"/>
    <n v="517561"/>
    <n v="5563"/>
    <n v="58919805"/>
    <n v="247051"/>
    <n v="47.73"/>
    <n v="2.15"/>
    <n v="1.55"/>
    <x v="0"/>
    <x v="0"/>
  </r>
  <r>
    <x v="34"/>
    <x v="231"/>
    <x v="0"/>
    <n v="117.05"/>
    <n v="120.15"/>
    <n v="112.65"/>
    <n v="114.05"/>
    <n v="114.88267533359995"/>
    <n v="532599"/>
    <n v="7069"/>
    <n v="61186398"/>
    <n v="167765"/>
    <n v="31.5"/>
    <n v="7.5"/>
    <n v="-3"/>
    <x v="1"/>
    <x v="0"/>
  </r>
  <r>
    <x v="34"/>
    <x v="232"/>
    <x v="1"/>
    <n v="118.5"/>
    <n v="120.9"/>
    <n v="116.8"/>
    <n v="118.85"/>
    <n v="119.04151672385416"/>
    <n v="286776"/>
    <n v="3237"/>
    <n v="34138250"/>
    <n v="117118"/>
    <n v="40.840000000000003"/>
    <n v="4.0999999999999996"/>
    <n v="0.35"/>
    <x v="0"/>
    <x v="0"/>
  </r>
  <r>
    <x v="34"/>
    <x v="233"/>
    <x v="1"/>
    <n v="119.55"/>
    <n v="121.2"/>
    <n v="118.75"/>
    <n v="118.95"/>
    <n v="119.65879718509009"/>
    <n v="338057"/>
    <n v="4104"/>
    <n v="40451494"/>
    <n v="166546"/>
    <n v="49.27"/>
    <n v="2.4500000000000002"/>
    <n v="-0.6"/>
    <x v="1"/>
    <x v="0"/>
  </r>
  <r>
    <x v="34"/>
    <x v="234"/>
    <x v="1"/>
    <n v="122.8"/>
    <n v="123.7"/>
    <n v="121.5"/>
    <n v="121.85"/>
    <n v="122.66161375631731"/>
    <n v="356956"/>
    <n v="3900"/>
    <n v="43784799"/>
    <n v="139304"/>
    <n v="39.03"/>
    <n v="2.2000000000000002"/>
    <n v="-0.95"/>
    <x v="1"/>
    <x v="0"/>
  </r>
  <r>
    <x v="34"/>
    <x v="235"/>
    <x v="2"/>
    <n v="123.35"/>
    <n v="123.9"/>
    <n v="122.25"/>
    <n v="122.8"/>
    <n v="122.9183005232772"/>
    <n v="225693"/>
    <n v="2479"/>
    <n v="27741800"/>
    <n v="66845"/>
    <n v="29.62"/>
    <n v="1.65"/>
    <n v="-0.55000000000000004"/>
    <x v="1"/>
    <x v="0"/>
  </r>
  <r>
    <x v="34"/>
    <x v="236"/>
    <x v="3"/>
    <n v="127.55"/>
    <n v="127.55"/>
    <n v="121.55"/>
    <n v="123.35"/>
    <n v="124.43557313745669"/>
    <n v="529585"/>
    <n v="4292"/>
    <n v="65899213"/>
    <n v="299521"/>
    <n v="56.56"/>
    <n v="6"/>
    <n v="-4.2"/>
    <x v="1"/>
    <x v="0"/>
  </r>
  <r>
    <x v="34"/>
    <x v="237"/>
    <x v="3"/>
    <n v="126.35"/>
    <n v="127.5"/>
    <n v="124.7"/>
    <n v="126.9"/>
    <n v="126.413406031482"/>
    <n v="162315"/>
    <n v="1562"/>
    <n v="20518792"/>
    <n v="54521"/>
    <n v="33.590000000000003"/>
    <n v="2.8"/>
    <n v="0.55000000000000004"/>
    <x v="0"/>
    <x v="0"/>
  </r>
  <r>
    <x v="34"/>
    <x v="238"/>
    <x v="3"/>
    <n v="127.7"/>
    <n v="128.6"/>
    <n v="125.65"/>
    <n v="126.95"/>
    <n v="126.67379615015628"/>
    <n v="258504"/>
    <n v="1871"/>
    <n v="32745683"/>
    <n v="129327"/>
    <n v="50.03"/>
    <n v="2.95"/>
    <n v="-0.75"/>
    <x v="1"/>
    <x v="0"/>
  </r>
  <r>
    <x v="34"/>
    <x v="239"/>
    <x v="3"/>
    <n v="128.15"/>
    <n v="128.5"/>
    <n v="126.5"/>
    <n v="127.25"/>
    <n v="127.39889749511912"/>
    <n v="391835"/>
    <n v="2508"/>
    <n v="49919347"/>
    <n v="140381"/>
    <n v="35.83"/>
    <n v="2"/>
    <n v="-0.9"/>
    <x v="1"/>
    <x v="0"/>
  </r>
  <r>
    <x v="34"/>
    <x v="240"/>
    <x v="3"/>
    <n v="124.05"/>
    <n v="127.85"/>
    <n v="122.6"/>
    <n v="127.35"/>
    <n v="126.33986948265239"/>
    <n v="1264353"/>
    <n v="9343"/>
    <n v="159738193"/>
    <n v="712750"/>
    <n v="56.37"/>
    <n v="5.25"/>
    <n v="3.3"/>
    <x v="0"/>
    <x v="0"/>
  </r>
  <r>
    <x v="34"/>
    <x v="241"/>
    <x v="4"/>
    <n v="122.6"/>
    <n v="125.45"/>
    <n v="122.6"/>
    <n v="123.45"/>
    <n v="124.17338306501443"/>
    <n v="356044"/>
    <n v="3015"/>
    <n v="44211188"/>
    <n v="134814"/>
    <n v="37.86"/>
    <n v="2.85"/>
    <n v="0.85"/>
    <x v="0"/>
    <x v="0"/>
  </r>
  <r>
    <x v="34"/>
    <x v="242"/>
    <x v="4"/>
    <n v="123.65"/>
    <n v="123.7"/>
    <n v="119.35"/>
    <n v="122.6"/>
    <n v="121.28665166554104"/>
    <n v="312421"/>
    <n v="2536"/>
    <n v="37892497"/>
    <n v="127259"/>
    <n v="40.729999999999997"/>
    <n v="4.3499999999999996"/>
    <n v="-1.05"/>
    <x v="1"/>
    <x v="0"/>
  </r>
  <r>
    <x v="34"/>
    <x v="243"/>
    <x v="4"/>
    <n v="124.65"/>
    <n v="124.65"/>
    <n v="122.35"/>
    <n v="122.9"/>
    <n v="123.14244872752712"/>
    <n v="231557"/>
    <n v="1768"/>
    <n v="28514496"/>
    <n v="91613"/>
    <n v="39.56"/>
    <n v="2.2999999999999998"/>
    <n v="-1.75"/>
    <x v="1"/>
    <x v="0"/>
  </r>
  <r>
    <x v="34"/>
    <x v="244"/>
    <x v="4"/>
    <n v="123.35"/>
    <n v="124.45"/>
    <n v="121.8"/>
    <n v="124.1"/>
    <n v="123.52949657441701"/>
    <n v="629090"/>
    <n v="5198"/>
    <n v="77711171"/>
    <n v="276511"/>
    <n v="43.95"/>
    <n v="2.65"/>
    <n v="0.75"/>
    <x v="0"/>
    <x v="0"/>
  </r>
  <r>
    <x v="34"/>
    <x v="245"/>
    <x v="4"/>
    <n v="121.95"/>
    <n v="127.3"/>
    <n v="121.65"/>
    <n v="123.25"/>
    <n v="124.68529206813297"/>
    <n v="1568521"/>
    <n v="10125"/>
    <n v="195571499"/>
    <n v="713197"/>
    <n v="45.47"/>
    <n v="5.65"/>
    <n v="1.3"/>
    <x v="0"/>
    <x v="0"/>
  </r>
  <r>
    <x v="34"/>
    <x v="246"/>
    <x v="0"/>
    <n v="119.45"/>
    <n v="121.75"/>
    <n v="118"/>
    <n v="120.25"/>
    <n v="119.66463295744734"/>
    <n v="528263"/>
    <n v="3556"/>
    <n v="63214398"/>
    <n v="135106"/>
    <n v="25.58"/>
    <n v="3.75"/>
    <n v="0.8"/>
    <x v="0"/>
    <x v="0"/>
  </r>
  <r>
    <x v="34"/>
    <x v="247"/>
    <x v="0"/>
    <n v="119.6"/>
    <n v="121.45"/>
    <n v="117.9"/>
    <n v="118.2"/>
    <n v="118.96634555235832"/>
    <n v="399650"/>
    <n v="2490"/>
    <n v="47544900"/>
    <n v="157126"/>
    <n v="39.32"/>
    <n v="3.55"/>
    <n v="-1.4"/>
    <x v="1"/>
    <x v="0"/>
  </r>
  <r>
    <x v="34"/>
    <x v="248"/>
    <x v="0"/>
    <n v="121.15"/>
    <n v="121.25"/>
    <n v="117.25"/>
    <n v="117.55"/>
    <n v="119.07709938333072"/>
    <n v="572430"/>
    <n v="7882"/>
    <n v="68163304"/>
    <n v="267207"/>
    <n v="46.68"/>
    <n v="4"/>
    <n v="-3.6"/>
    <x v="1"/>
    <x v="0"/>
  </r>
  <r>
    <x v="34"/>
    <x v="249"/>
    <x v="0"/>
    <n v="121.05"/>
    <n v="123"/>
    <n v="120.8"/>
    <n v="121.2"/>
    <n v="121.99817853183144"/>
    <n v="429324"/>
    <n v="3614"/>
    <n v="52376746"/>
    <n v="143012"/>
    <n v="33.31"/>
    <n v="2.2000000000000002"/>
    <n v="0.15"/>
    <x v="0"/>
    <x v="0"/>
  </r>
  <r>
    <x v="35"/>
    <x v="0"/>
    <x v="0"/>
    <n v="20.46"/>
    <n v="20.92"/>
    <n v="20.420000000000002"/>
    <n v="20.78"/>
    <n v="20.718661138432719"/>
    <n v="16244368"/>
    <n v="83311"/>
    <n v="336561556"/>
    <m/>
    <m/>
    <n v="0.5"/>
    <n v="0.32"/>
    <x v="0"/>
    <x v="0"/>
  </r>
  <r>
    <x v="35"/>
    <x v="1"/>
    <x v="0"/>
    <n v="20.18"/>
    <n v="20.47"/>
    <n v="20.18"/>
    <n v="20.350000000000001"/>
    <n v="20.358705280966593"/>
    <n v="8263260"/>
    <n v="68294"/>
    <n v="168229275"/>
    <n v="5227661"/>
    <n v="63.26"/>
    <n v="0.28999999999999998"/>
    <n v="0.17"/>
    <x v="0"/>
    <x v="0"/>
  </r>
  <r>
    <x v="35"/>
    <x v="2"/>
    <x v="0"/>
    <n v="20.47"/>
    <n v="20.52"/>
    <n v="20.13"/>
    <n v="20.18"/>
    <n v="20.315058583708776"/>
    <n v="9795556"/>
    <n v="62674"/>
    <n v="198997294"/>
    <n v="5271360"/>
    <n v="53.81"/>
    <n v="0.39"/>
    <n v="-0.28999999999999998"/>
    <x v="1"/>
    <x v="0"/>
  </r>
  <r>
    <x v="35"/>
    <x v="3"/>
    <x v="1"/>
    <n v="20.329999999999998"/>
    <n v="20.62"/>
    <n v="20.02"/>
    <n v="20.440000000000001"/>
    <n v="20.298398662455135"/>
    <n v="9966918"/>
    <n v="42614"/>
    <n v="202312475"/>
    <n v="3238632"/>
    <n v="32.49"/>
    <n v="0.6"/>
    <n v="0.11"/>
    <x v="0"/>
    <x v="0"/>
  </r>
  <r>
    <x v="35"/>
    <x v="4"/>
    <x v="1"/>
    <n v="20.5"/>
    <n v="20.52"/>
    <n v="20.239999999999998"/>
    <n v="20.28"/>
    <n v="20.364085746071268"/>
    <n v="14749737"/>
    <n v="49352"/>
    <n v="300364909"/>
    <m/>
    <m/>
    <n v="0.28000000000000003"/>
    <n v="-0.22"/>
    <x v="1"/>
    <x v="0"/>
  </r>
  <r>
    <x v="35"/>
    <x v="5"/>
    <x v="1"/>
    <n v="19.899999999999999"/>
    <n v="20.38"/>
    <n v="19.7"/>
    <n v="20.36"/>
    <n v="20.132679738126281"/>
    <n v="28494803"/>
    <n v="56893"/>
    <n v="573676743"/>
    <n v="14252321"/>
    <n v="50.02"/>
    <n v="0.68"/>
    <n v="0.46"/>
    <x v="0"/>
    <x v="0"/>
  </r>
  <r>
    <x v="35"/>
    <x v="6"/>
    <x v="1"/>
    <n v="19.54"/>
    <n v="19.809999999999999"/>
    <n v="19.37"/>
    <n v="19.559999999999999"/>
    <n v="19.604696575409516"/>
    <n v="11768064"/>
    <n v="47267"/>
    <n v="230709324"/>
    <n v="4509169"/>
    <n v="38.32"/>
    <n v="0.44"/>
    <n v="0.02"/>
    <x v="0"/>
    <x v="0"/>
  </r>
  <r>
    <x v="35"/>
    <x v="7"/>
    <x v="1"/>
    <n v="19.239999999999998"/>
    <n v="19.64"/>
    <n v="19.07"/>
    <n v="19.55"/>
    <n v="19.32688818218908"/>
    <n v="10363036"/>
    <n v="36697"/>
    <n v="200285238"/>
    <n v="5034611"/>
    <n v="48.58"/>
    <n v="0.56999999999999995"/>
    <n v="0.31"/>
    <x v="0"/>
    <x v="0"/>
  </r>
  <r>
    <x v="35"/>
    <x v="8"/>
    <x v="2"/>
    <n v="18.920000000000002"/>
    <n v="19.55"/>
    <n v="18.72"/>
    <n v="19.11"/>
    <n v="19.194435654267512"/>
    <n v="21681399"/>
    <n v="44429"/>
    <n v="416162218"/>
    <n v="7579184"/>
    <n v="34.96"/>
    <n v="0.83"/>
    <n v="0.19"/>
    <x v="0"/>
    <x v="0"/>
  </r>
  <r>
    <x v="35"/>
    <x v="9"/>
    <x v="2"/>
    <n v="18.96"/>
    <n v="19.03"/>
    <n v="18.64"/>
    <n v="18.690000000000001"/>
    <n v="18.851661029622232"/>
    <n v="8388261"/>
    <n v="35605"/>
    <n v="158132653"/>
    <n v="3160470"/>
    <n v="37.68"/>
    <n v="0.39"/>
    <n v="-0.27"/>
    <x v="1"/>
    <x v="0"/>
  </r>
  <r>
    <x v="35"/>
    <x v="10"/>
    <x v="2"/>
    <n v="19.55"/>
    <n v="19.55"/>
    <n v="18.899999999999999"/>
    <n v="18.96"/>
    <n v="19.115825687877173"/>
    <n v="11688642"/>
    <n v="38290"/>
    <n v="223438043"/>
    <n v="4903068"/>
    <n v="41.95"/>
    <n v="0.65"/>
    <n v="-0.59"/>
    <x v="1"/>
    <x v="0"/>
  </r>
  <r>
    <x v="35"/>
    <x v="11"/>
    <x v="2"/>
    <n v="20.329999999999998"/>
    <n v="20.329999999999998"/>
    <n v="19.5"/>
    <n v="19.55"/>
    <n v="19.747417749498833"/>
    <n v="23753989"/>
    <n v="51063"/>
    <n v="469079944"/>
    <n v="9978409"/>
    <n v="42.01"/>
    <n v="0.83"/>
    <n v="-0.78"/>
    <x v="1"/>
    <x v="0"/>
  </r>
  <r>
    <x v="35"/>
    <x v="12"/>
    <x v="3"/>
    <n v="19.41"/>
    <n v="19.46"/>
    <n v="19.23"/>
    <n v="19.28"/>
    <n v="19.342680412027459"/>
    <n v="7199326"/>
    <n v="31858"/>
    <n v="139254262"/>
    <n v="2965392"/>
    <n v="41.19"/>
    <n v="0.23"/>
    <n v="-0.13"/>
    <x v="1"/>
    <x v="0"/>
  </r>
  <r>
    <x v="35"/>
    <x v="13"/>
    <x v="3"/>
    <n v="19.37"/>
    <n v="19.690000000000001"/>
    <n v="19.34"/>
    <n v="19.43"/>
    <n v="19.506432664410369"/>
    <n v="7410071"/>
    <n v="39539"/>
    <n v="144544051"/>
    <n v="2778952"/>
    <n v="37.5"/>
    <n v="0.35"/>
    <n v="0.06"/>
    <x v="0"/>
    <x v="0"/>
  </r>
  <r>
    <x v="35"/>
    <x v="14"/>
    <x v="3"/>
    <n v="19.350000000000001"/>
    <n v="19.43"/>
    <n v="19.309999999999999"/>
    <n v="19.36"/>
    <n v="19.364455839881817"/>
    <n v="5677906"/>
    <n v="35552"/>
    <n v="109949560"/>
    <n v="3082289"/>
    <n v="54.29"/>
    <n v="0.12"/>
    <n v="0.01"/>
    <x v="0"/>
    <x v="0"/>
  </r>
  <r>
    <x v="35"/>
    <x v="15"/>
    <x v="3"/>
    <n v="19.100000000000001"/>
    <n v="19.399999999999999"/>
    <n v="19.04"/>
    <n v="19.350000000000001"/>
    <n v="19.231158475590316"/>
    <n v="5564226"/>
    <n v="38947"/>
    <n v="107006512"/>
    <n v="2721320"/>
    <n v="48.91"/>
    <n v="0.36"/>
    <n v="0.25"/>
    <x v="0"/>
    <x v="0"/>
  </r>
  <r>
    <x v="35"/>
    <x v="16"/>
    <x v="3"/>
    <n v="18.89"/>
    <n v="19.18"/>
    <n v="18.89"/>
    <n v="19.09"/>
    <n v="19.074571673241383"/>
    <n v="9071112"/>
    <n v="30587"/>
    <n v="173027576"/>
    <n v="4112918"/>
    <n v="45.34"/>
    <n v="0.28999999999999998"/>
    <n v="0.2"/>
    <x v="0"/>
    <x v="0"/>
  </r>
  <r>
    <x v="35"/>
    <x v="17"/>
    <x v="4"/>
    <n v="18.809999999999999"/>
    <n v="18.88"/>
    <n v="18.72"/>
    <n v="18.78"/>
    <n v="18.793766447206533"/>
    <n v="3962299"/>
    <n v="35544"/>
    <n v="74466522"/>
    <n v="2005414"/>
    <n v="50.61"/>
    <n v="0.16"/>
    <n v="-0.03"/>
    <x v="1"/>
    <x v="0"/>
  </r>
  <r>
    <x v="35"/>
    <x v="18"/>
    <x v="4"/>
    <n v="18.75"/>
    <n v="18.87"/>
    <n v="18.66"/>
    <n v="18.829999999999998"/>
    <n v="18.772484050026911"/>
    <n v="4351418"/>
    <n v="36118"/>
    <n v="81686925"/>
    <n v="2173366"/>
    <n v="49.95"/>
    <n v="0.21"/>
    <n v="0.08"/>
    <x v="0"/>
    <x v="0"/>
  </r>
  <r>
    <x v="35"/>
    <x v="19"/>
    <x v="4"/>
    <n v="18.87"/>
    <n v="18.88"/>
    <n v="18.690000000000001"/>
    <n v="18.72"/>
    <n v="18.803648236593659"/>
    <n v="5290556"/>
    <n v="38223"/>
    <n v="99481754"/>
    <n v="2094882"/>
    <n v="39.6"/>
    <n v="0.19"/>
    <n v="-0.15"/>
    <x v="1"/>
    <x v="0"/>
  </r>
  <r>
    <x v="35"/>
    <x v="20"/>
    <x v="4"/>
    <n v="18.55"/>
    <n v="18.8"/>
    <n v="18.45"/>
    <n v="18.77"/>
    <n v="18.674278995201355"/>
    <n v="5152913"/>
    <n v="28736"/>
    <n v="96226935"/>
    <n v="2807323"/>
    <n v="54.48"/>
    <n v="0.35"/>
    <n v="0.22"/>
    <x v="0"/>
    <x v="0"/>
  </r>
  <r>
    <x v="35"/>
    <x v="21"/>
    <x v="0"/>
    <n v="18.77"/>
    <n v="18.87"/>
    <n v="18.5"/>
    <n v="18.55"/>
    <n v="18.665083225430475"/>
    <n v="5645510"/>
    <n v="30826"/>
    <n v="105373914"/>
    <n v="2489839"/>
    <n v="44.1"/>
    <n v="0.37"/>
    <n v="-0.22"/>
    <x v="1"/>
    <x v="0"/>
  </r>
  <r>
    <x v="35"/>
    <x v="22"/>
    <x v="0"/>
    <n v="18.63"/>
    <n v="18.829999999999998"/>
    <n v="18.38"/>
    <n v="18.78"/>
    <n v="18.609166246323102"/>
    <n v="6203259"/>
    <n v="31493"/>
    <n v="115437478"/>
    <n v="3075018"/>
    <n v="49.57"/>
    <n v="0.45"/>
    <n v="0.15"/>
    <x v="0"/>
    <x v="0"/>
  </r>
  <r>
    <x v="35"/>
    <x v="23"/>
    <x v="0"/>
    <n v="18.86"/>
    <n v="18.899999999999999"/>
    <n v="18.670000000000002"/>
    <n v="18.73"/>
    <n v="18.773183793977516"/>
    <n v="6225340"/>
    <n v="28636"/>
    <n v="116869452"/>
    <n v="2554854"/>
    <n v="41.04"/>
    <n v="0.23"/>
    <n v="-0.13"/>
    <x v="1"/>
    <x v="0"/>
  </r>
  <r>
    <x v="35"/>
    <x v="24"/>
    <x v="0"/>
    <n v="18.75"/>
    <n v="18.98"/>
    <n v="18.75"/>
    <n v="18.86"/>
    <n v="18.853391308826811"/>
    <n v="5824300"/>
    <n v="27784"/>
    <n v="109807807"/>
    <n v="2441299"/>
    <n v="41.92"/>
    <n v="0.23"/>
    <n v="0.11"/>
    <x v="0"/>
    <x v="0"/>
  </r>
  <r>
    <x v="35"/>
    <x v="25"/>
    <x v="0"/>
    <n v="18.600000000000001"/>
    <n v="19.07"/>
    <n v="18.36"/>
    <n v="18.899999999999999"/>
    <n v="18.667877664115604"/>
    <n v="9731372"/>
    <n v="33155"/>
    <n v="181664062"/>
    <n v="4082951"/>
    <n v="41.96"/>
    <n v="0.71"/>
    <n v="0.3"/>
    <x v="0"/>
    <x v="0"/>
  </r>
  <r>
    <x v="35"/>
    <x v="26"/>
    <x v="1"/>
    <n v="18.899999999999999"/>
    <n v="19"/>
    <n v="18.55"/>
    <n v="18.600000000000001"/>
    <n v="18.769879653532094"/>
    <n v="8965448"/>
    <n v="41899"/>
    <n v="168280380"/>
    <n v="4871086"/>
    <n v="54.33"/>
    <n v="0.45"/>
    <n v="-0.3"/>
    <x v="1"/>
    <x v="0"/>
  </r>
  <r>
    <x v="35"/>
    <x v="27"/>
    <x v="2"/>
    <n v="19.11"/>
    <n v="19.13"/>
    <n v="18.850000000000001"/>
    <n v="18.920000000000002"/>
    <n v="18.978813418361781"/>
    <n v="12925870"/>
    <n v="50470"/>
    <n v="245317675"/>
    <n v="6670061"/>
    <n v="51.6"/>
    <n v="0.28000000000000003"/>
    <n v="-0.19"/>
    <x v="1"/>
    <x v="0"/>
  </r>
  <r>
    <x v="35"/>
    <x v="28"/>
    <x v="2"/>
    <n v="19.46"/>
    <n v="19.489999999999998"/>
    <n v="19.18"/>
    <n v="19.22"/>
    <n v="19.309255595645251"/>
    <n v="6479637"/>
    <n v="35176"/>
    <n v="125116967"/>
    <n v="2613032"/>
    <n v="40.33"/>
    <n v="0.31"/>
    <n v="-0.24"/>
    <x v="1"/>
    <x v="0"/>
  </r>
  <r>
    <x v="35"/>
    <x v="29"/>
    <x v="2"/>
    <n v="19.32"/>
    <n v="19.55"/>
    <n v="19.309999999999999"/>
    <n v="19.399999999999999"/>
    <n v="19.404670835331753"/>
    <n v="6471776"/>
    <n v="27540"/>
    <n v="125582683"/>
    <n v="2787009"/>
    <n v="43.06"/>
    <n v="0.24"/>
    <n v="0.08"/>
    <x v="0"/>
    <x v="0"/>
  </r>
  <r>
    <x v="35"/>
    <x v="30"/>
    <x v="2"/>
    <n v="19.61"/>
    <n v="19.82"/>
    <n v="19.28"/>
    <n v="19.329999999999998"/>
    <n v="19.541884484064049"/>
    <n v="11157664"/>
    <n v="32834"/>
    <n v="218041781"/>
    <n v="4880515"/>
    <n v="43.74"/>
    <n v="0.54"/>
    <n v="-0.28000000000000003"/>
    <x v="1"/>
    <x v="0"/>
  </r>
  <r>
    <x v="35"/>
    <x v="31"/>
    <x v="3"/>
    <n v="19.72"/>
    <n v="19.989999999999998"/>
    <n v="19.59"/>
    <n v="19.61"/>
    <n v="19.751235348239447"/>
    <n v="9218858"/>
    <n v="27811"/>
    <n v="182083834"/>
    <n v="3954773"/>
    <n v="42.9"/>
    <n v="0.4"/>
    <n v="-0.11"/>
    <x v="1"/>
    <x v="0"/>
  </r>
  <r>
    <x v="35"/>
    <x v="32"/>
    <x v="3"/>
    <n v="19.96"/>
    <n v="20.07"/>
    <n v="19.43"/>
    <n v="20.02"/>
    <n v="19.851019846184567"/>
    <n v="14558617"/>
    <n v="29745"/>
    <n v="289003395"/>
    <n v="5799177"/>
    <n v="39.83"/>
    <n v="0.64"/>
    <n v="0.06"/>
    <x v="0"/>
    <x v="0"/>
  </r>
  <r>
    <x v="35"/>
    <x v="33"/>
    <x v="3"/>
    <n v="19.97"/>
    <n v="20.04"/>
    <n v="19.809999999999999"/>
    <n v="19.91"/>
    <n v="19.903161715734576"/>
    <n v="6418825"/>
    <n v="18654"/>
    <n v="127754912"/>
    <n v="3246783"/>
    <n v="50.58"/>
    <n v="0.23"/>
    <n v="-0.06"/>
    <x v="1"/>
    <x v="0"/>
  </r>
  <r>
    <x v="35"/>
    <x v="34"/>
    <x v="3"/>
    <n v="20.22"/>
    <n v="20.28"/>
    <n v="19.96"/>
    <n v="20.010000000000002"/>
    <n v="20.106033108606137"/>
    <n v="8051985"/>
    <n v="35498"/>
    <n v="161893477"/>
    <n v="3929369"/>
    <n v="48.8"/>
    <n v="0.32"/>
    <n v="-0.21"/>
    <x v="1"/>
    <x v="0"/>
  </r>
  <r>
    <x v="35"/>
    <x v="35"/>
    <x v="3"/>
    <n v="20.6"/>
    <n v="20.6"/>
    <n v="20.09"/>
    <n v="20.16"/>
    <n v="20.219912572620796"/>
    <n v="11808429"/>
    <n v="26498"/>
    <n v="238765402"/>
    <n v="5356631"/>
    <n v="45.36"/>
    <n v="0.51"/>
    <n v="-0.44"/>
    <x v="1"/>
    <x v="0"/>
  </r>
  <r>
    <x v="35"/>
    <x v="36"/>
    <x v="4"/>
    <n v="20.170000000000002"/>
    <n v="20.27"/>
    <n v="20.05"/>
    <n v="20.170000000000002"/>
    <n v="20.149061362989436"/>
    <n v="7096460"/>
    <n v="29958"/>
    <n v="142987008"/>
    <n v="2498207"/>
    <n v="35.200000000000003"/>
    <n v="0.22"/>
    <n v="0"/>
    <x v="1"/>
    <x v="0"/>
  </r>
  <r>
    <x v="35"/>
    <x v="37"/>
    <x v="4"/>
    <n v="20.29"/>
    <n v="20.34"/>
    <n v="20.12"/>
    <n v="20.149999999999999"/>
    <n v="20.188822599454504"/>
    <n v="6673931"/>
    <n v="34190"/>
    <n v="134738809"/>
    <n v="2788435"/>
    <n v="41.78"/>
    <n v="0.22"/>
    <n v="-0.14000000000000001"/>
    <x v="1"/>
    <x v="0"/>
  </r>
  <r>
    <x v="35"/>
    <x v="38"/>
    <x v="4"/>
    <n v="20.55"/>
    <n v="20.57"/>
    <n v="20.18"/>
    <n v="20.239999999999998"/>
    <n v="20.327143756159181"/>
    <n v="8035767"/>
    <n v="25510"/>
    <n v="163344191"/>
    <n v="3797961"/>
    <n v="47.26"/>
    <n v="0.39"/>
    <n v="-0.31"/>
    <x v="1"/>
    <x v="0"/>
  </r>
  <r>
    <x v="35"/>
    <x v="39"/>
    <x v="4"/>
    <n v="20.059999999999999"/>
    <n v="20.65"/>
    <n v="19.98"/>
    <n v="20.47"/>
    <n v="20.284565710147362"/>
    <n v="18629908"/>
    <n v="34251"/>
    <n v="377899593"/>
    <n v="7711332"/>
    <n v="41.39"/>
    <n v="0.67"/>
    <n v="0.41"/>
    <x v="0"/>
    <x v="0"/>
  </r>
  <r>
    <x v="35"/>
    <x v="40"/>
    <x v="4"/>
    <n v="19.690000000000001"/>
    <n v="20.059999999999999"/>
    <n v="19.559999999999999"/>
    <n v="19.989999999999998"/>
    <n v="19.896285817743962"/>
    <n v="4584320"/>
    <n v="21699"/>
    <n v="91210941"/>
    <n v="1928863"/>
    <n v="42.08"/>
    <n v="0.5"/>
    <n v="0.3"/>
    <x v="0"/>
    <x v="0"/>
  </r>
  <r>
    <x v="35"/>
    <x v="41"/>
    <x v="0"/>
    <n v="19.78"/>
    <n v="19.95"/>
    <n v="19.600000000000001"/>
    <n v="19.649999999999999"/>
    <n v="19.734682713628033"/>
    <n v="5858887"/>
    <n v="28052"/>
    <n v="115623276"/>
    <n v="2490136"/>
    <n v="42.5"/>
    <n v="0.35"/>
    <n v="-0.13"/>
    <x v="1"/>
    <x v="0"/>
  </r>
  <r>
    <x v="35"/>
    <x v="42"/>
    <x v="0"/>
    <n v="19.96"/>
    <n v="19.989999999999998"/>
    <n v="19.75"/>
    <n v="19.82"/>
    <n v="19.852323809415047"/>
    <n v="5779239"/>
    <n v="27033"/>
    <n v="114731324"/>
    <n v="2894903"/>
    <n v="50.09"/>
    <n v="0.24"/>
    <n v="-0.14000000000000001"/>
    <x v="1"/>
    <x v="0"/>
  </r>
  <r>
    <x v="35"/>
    <x v="43"/>
    <x v="0"/>
    <n v="20.010000000000002"/>
    <n v="20.12"/>
    <n v="19.86"/>
    <n v="19.91"/>
    <n v="19.98038866764211"/>
    <n v="5434103"/>
    <n v="48188"/>
    <n v="108575490"/>
    <n v="2629678"/>
    <n v="48.39"/>
    <n v="0.26"/>
    <n v="-0.1"/>
    <x v="1"/>
    <x v="0"/>
  </r>
  <r>
    <x v="35"/>
    <x v="44"/>
    <x v="0"/>
    <n v="20.02"/>
    <n v="20.09"/>
    <n v="19.91"/>
    <n v="20.010000000000002"/>
    <n v="19.995228685315872"/>
    <n v="5488634"/>
    <n v="25467"/>
    <n v="109746492"/>
    <n v="2543673"/>
    <n v="46.34"/>
    <n v="0.18"/>
    <n v="-0.01"/>
    <x v="1"/>
    <x v="0"/>
  </r>
  <r>
    <x v="35"/>
    <x v="45"/>
    <x v="0"/>
    <n v="19.97"/>
    <n v="20.190000000000001"/>
    <n v="19.97"/>
    <n v="20.010000000000002"/>
    <n v="20.059794486562673"/>
    <n v="6310147"/>
    <n v="25734"/>
    <n v="126580252"/>
    <n v="2643800"/>
    <n v="41.9"/>
    <n v="0.22"/>
    <n v="0.04"/>
    <x v="0"/>
    <x v="0"/>
  </r>
  <r>
    <x v="35"/>
    <x v="46"/>
    <x v="1"/>
    <n v="20.100000000000001"/>
    <n v="20.2"/>
    <n v="19.97"/>
    <n v="20.059999999999999"/>
    <n v="20.07503203666635"/>
    <n v="8363854"/>
    <n v="54035"/>
    <n v="167904637"/>
    <n v="3832783"/>
    <n v="45.83"/>
    <n v="0.23"/>
    <n v="-0.04"/>
    <x v="1"/>
    <x v="0"/>
  </r>
  <r>
    <x v="35"/>
    <x v="47"/>
    <x v="1"/>
    <n v="20.28"/>
    <n v="20.329999999999998"/>
    <n v="20.12"/>
    <n v="20.149999999999999"/>
    <n v="20.192992332868055"/>
    <n v="6209884"/>
    <n v="26952"/>
    <n v="125396140"/>
    <n v="2765178"/>
    <n v="44.53"/>
    <n v="0.21"/>
    <n v="-0.13"/>
    <x v="1"/>
    <x v="0"/>
  </r>
  <r>
    <x v="35"/>
    <x v="48"/>
    <x v="1"/>
    <n v="20.49"/>
    <n v="20.49"/>
    <n v="20.170000000000002"/>
    <n v="20.29"/>
    <n v="20.322608970557983"/>
    <n v="7933152"/>
    <n v="26325"/>
    <n v="161222346"/>
    <n v="3155749"/>
    <n v="39.78"/>
    <n v="0.32"/>
    <n v="-0.2"/>
    <x v="1"/>
    <x v="0"/>
  </r>
  <r>
    <x v="35"/>
    <x v="49"/>
    <x v="1"/>
    <n v="20.399999999999999"/>
    <n v="20.49"/>
    <n v="20.14"/>
    <n v="20.440000000000001"/>
    <n v="20.345356653260456"/>
    <n v="9234277"/>
    <n v="27383"/>
    <n v="187874659"/>
    <n v="4051966"/>
    <n v="43.88"/>
    <n v="0.35"/>
    <n v="0.04"/>
    <x v="0"/>
    <x v="0"/>
  </r>
  <r>
    <x v="35"/>
    <x v="50"/>
    <x v="2"/>
    <n v="20.2"/>
    <n v="20.59"/>
    <n v="20.2"/>
    <n v="20.350000000000001"/>
    <n v="20.42768830876858"/>
    <n v="7205785"/>
    <n v="26005"/>
    <n v="147197530"/>
    <n v="2497984"/>
    <n v="34.67"/>
    <n v="0.39"/>
    <n v="0.15"/>
    <x v="0"/>
    <x v="0"/>
  </r>
  <r>
    <x v="35"/>
    <x v="51"/>
    <x v="3"/>
    <n v="20.079999999999998"/>
    <n v="20.49"/>
    <n v="20.079999999999998"/>
    <n v="20.190000000000001"/>
    <n v="20.30350313110911"/>
    <n v="5917392"/>
    <n v="23254"/>
    <n v="120143787"/>
    <n v="2351406"/>
    <n v="39.74"/>
    <n v="0.41"/>
    <n v="0.11"/>
    <x v="0"/>
    <x v="0"/>
  </r>
  <r>
    <x v="35"/>
    <x v="52"/>
    <x v="3"/>
    <n v="20.25"/>
    <n v="20.3"/>
    <n v="20.03"/>
    <n v="20.079999999999998"/>
    <n v="20.12601296194644"/>
    <n v="7361703"/>
    <n v="27557"/>
    <n v="148161730"/>
    <n v="2655208"/>
    <n v="36.07"/>
    <n v="0.27"/>
    <n v="-0.17"/>
    <x v="1"/>
    <x v="0"/>
  </r>
  <r>
    <x v="35"/>
    <x v="53"/>
    <x v="3"/>
    <n v="19.97"/>
    <n v="20.27"/>
    <n v="19.97"/>
    <n v="20.239999999999998"/>
    <n v="20.14010976864785"/>
    <n v="7350915"/>
    <n v="22419"/>
    <n v="148048235"/>
    <n v="2748660"/>
    <n v="37.39"/>
    <n v="0.3"/>
    <n v="0.27"/>
    <x v="0"/>
    <x v="0"/>
  </r>
  <r>
    <x v="35"/>
    <x v="54"/>
    <x v="3"/>
    <n v="20"/>
    <n v="20.18"/>
    <n v="19.940000000000001"/>
    <n v="19.97"/>
    <n v="20.059474118830117"/>
    <n v="11344464"/>
    <n v="34595"/>
    <n v="227563982"/>
    <n v="3950619"/>
    <n v="34.82"/>
    <n v="0.24"/>
    <n v="-0.03"/>
    <x v="1"/>
    <x v="0"/>
  </r>
  <r>
    <x v="35"/>
    <x v="55"/>
    <x v="3"/>
    <n v="19.71"/>
    <n v="19.96"/>
    <n v="19.62"/>
    <n v="19.89"/>
    <n v="19.815933573760567"/>
    <n v="9706887"/>
    <n v="29056"/>
    <n v="192351028"/>
    <n v="3862666"/>
    <n v="39.79"/>
    <n v="0.34"/>
    <n v="0.18"/>
    <x v="0"/>
    <x v="0"/>
  </r>
  <r>
    <x v="35"/>
    <x v="56"/>
    <x v="4"/>
    <n v="19.440000000000001"/>
    <n v="19.829999999999998"/>
    <n v="19.399999999999999"/>
    <n v="19.75"/>
    <n v="19.64892021335778"/>
    <n v="9751695"/>
    <n v="26683"/>
    <n v="191610277"/>
    <n v="3643790"/>
    <n v="37.369999999999997"/>
    <n v="0.43"/>
    <n v="0.31"/>
    <x v="0"/>
    <x v="0"/>
  </r>
  <r>
    <x v="35"/>
    <x v="57"/>
    <x v="4"/>
    <n v="19.89"/>
    <n v="19.95"/>
    <n v="19.309999999999999"/>
    <n v="19.440000000000001"/>
    <n v="19.544595054200663"/>
    <n v="6206843"/>
    <n v="18593"/>
    <n v="121310233"/>
    <n v="2219887"/>
    <n v="35.770000000000003"/>
    <n v="0.64"/>
    <n v="-0.45"/>
    <x v="1"/>
    <x v="0"/>
  </r>
  <r>
    <x v="35"/>
    <x v="58"/>
    <x v="4"/>
    <n v="19.920000000000002"/>
    <n v="20.13"/>
    <n v="19.75"/>
    <n v="19.89"/>
    <n v="19.950906557260538"/>
    <n v="5656234"/>
    <n v="18080"/>
    <n v="112846996"/>
    <n v="1922610"/>
    <n v="33.99"/>
    <n v="0.38"/>
    <n v="-0.03"/>
    <x v="1"/>
    <x v="0"/>
  </r>
  <r>
    <x v="35"/>
    <x v="59"/>
    <x v="4"/>
    <n v="20.25"/>
    <n v="20.350000000000001"/>
    <n v="19.84"/>
    <n v="19.940000000000001"/>
    <n v="20.07543777340306"/>
    <n v="9512741"/>
    <n v="23628"/>
    <n v="190972440"/>
    <n v="4623859"/>
    <n v="48.61"/>
    <n v="0.51"/>
    <n v="-0.31"/>
    <x v="1"/>
    <x v="0"/>
  </r>
  <r>
    <x v="35"/>
    <x v="60"/>
    <x v="4"/>
    <n v="20.16"/>
    <n v="20.43"/>
    <n v="19.88"/>
    <n v="20.25"/>
    <n v="20.162378234739329"/>
    <n v="7262950"/>
    <n v="22700"/>
    <n v="146438345"/>
    <n v="2395872"/>
    <n v="32.99"/>
    <n v="0.55000000000000004"/>
    <n v="0.09"/>
    <x v="0"/>
    <x v="0"/>
  </r>
  <r>
    <x v="35"/>
    <x v="61"/>
    <x v="0"/>
    <n v="20.04"/>
    <n v="20.29"/>
    <n v="19.97"/>
    <n v="20.16"/>
    <n v="20.141594633804981"/>
    <n v="7323625"/>
    <n v="15010"/>
    <n v="147509486"/>
    <n v="2488422"/>
    <n v="33.979999999999997"/>
    <n v="0.32"/>
    <n v="0.12"/>
    <x v="0"/>
    <x v="0"/>
  </r>
  <r>
    <x v="35"/>
    <x v="62"/>
    <x v="0"/>
    <n v="20.7"/>
    <n v="20.76"/>
    <n v="20.350000000000001"/>
    <n v="20.420000000000002"/>
    <n v="20.578962662344146"/>
    <n v="13022028"/>
    <n v="25695"/>
    <n v="267979828"/>
    <n v="5798490"/>
    <n v="44.53"/>
    <n v="0.41"/>
    <n v="-0.28000000000000003"/>
    <x v="1"/>
    <x v="0"/>
  </r>
  <r>
    <x v="35"/>
    <x v="63"/>
    <x v="0"/>
    <n v="20.92"/>
    <n v="21.07"/>
    <n v="20.67"/>
    <n v="20.72"/>
    <n v="20.839392859748312"/>
    <n v="10376581"/>
    <n v="25178"/>
    <n v="216241648"/>
    <n v="4564384"/>
    <n v="43.99"/>
    <n v="0.4"/>
    <n v="-0.2"/>
    <x v="1"/>
    <x v="0"/>
  </r>
  <r>
    <x v="35"/>
    <x v="64"/>
    <x v="0"/>
    <n v="21.06"/>
    <n v="21.08"/>
    <n v="20.81"/>
    <n v="20.84"/>
    <n v="20.938511679394605"/>
    <n v="5324377"/>
    <n v="16137"/>
    <n v="111484530"/>
    <n v="2155163"/>
    <n v="40.479999999999997"/>
    <n v="0.27"/>
    <n v="-0.22"/>
    <x v="1"/>
    <x v="0"/>
  </r>
  <r>
    <x v="35"/>
    <x v="65"/>
    <x v="0"/>
    <n v="20.93"/>
    <n v="21.12"/>
    <n v="20.93"/>
    <n v="21.02"/>
    <n v="21.05313180240357"/>
    <n v="12964627"/>
    <n v="22671"/>
    <n v="272946001"/>
    <n v="6745226"/>
    <n v="52.03"/>
    <n v="0.19"/>
    <n v="0.09"/>
    <x v="0"/>
    <x v="0"/>
  </r>
  <r>
    <x v="35"/>
    <x v="66"/>
    <x v="1"/>
    <n v="20.93"/>
    <n v="21.08"/>
    <n v="20.76"/>
    <n v="20.85"/>
    <n v="20.920361721162877"/>
    <n v="16117940"/>
    <n v="26329"/>
    <n v="337193135"/>
    <n v="6433063"/>
    <n v="39.909999999999997"/>
    <n v="0.32"/>
    <n v="-0.08"/>
    <x v="1"/>
    <x v="0"/>
  </r>
  <r>
    <x v="35"/>
    <x v="67"/>
    <x v="1"/>
    <n v="21.26"/>
    <n v="21.27"/>
    <n v="20.89"/>
    <n v="20.93"/>
    <n v="20.997732928068125"/>
    <n v="15564129"/>
    <n v="27890"/>
    <n v="326811424"/>
    <n v="6037083"/>
    <n v="38.79"/>
    <n v="0.38"/>
    <n v="-0.33"/>
    <x v="1"/>
    <x v="0"/>
  </r>
  <r>
    <x v="35"/>
    <x v="68"/>
    <x v="1"/>
    <n v="21.18"/>
    <n v="21.37"/>
    <n v="20.74"/>
    <n v="21.15"/>
    <n v="21.036373016160425"/>
    <n v="16292270"/>
    <n v="25003"/>
    <n v="342730269"/>
    <n v="5715254"/>
    <n v="35.08"/>
    <n v="0.63"/>
    <n v="-0.03"/>
    <x v="1"/>
    <x v="0"/>
  </r>
  <r>
    <x v="35"/>
    <x v="69"/>
    <x v="1"/>
    <n v="22.95"/>
    <n v="22.95"/>
    <n v="20.77"/>
    <n v="20.85"/>
    <n v="21.557266502979491"/>
    <n v="540199923"/>
    <n v="71118"/>
    <n v="11645233705"/>
    <n v="420551492"/>
    <n v="77.849999999999994"/>
    <n v="2.1800000000000002"/>
    <n v="-2.1"/>
    <x v="1"/>
    <x v="0"/>
  </r>
  <r>
    <x v="35"/>
    <x v="70"/>
    <x v="1"/>
    <n v="21.5"/>
    <n v="23.4"/>
    <n v="21.31"/>
    <n v="23.27"/>
    <n v="22.740623135355062"/>
    <n v="44400209"/>
    <n v="48704"/>
    <n v="1009688420"/>
    <n v="13157467"/>
    <n v="29.63"/>
    <n v="2.09"/>
    <n v="1.77"/>
    <x v="0"/>
    <x v="0"/>
  </r>
  <r>
    <x v="35"/>
    <x v="71"/>
    <x v="2"/>
    <n v="21.33"/>
    <n v="21.65"/>
    <n v="21.02"/>
    <n v="21.47"/>
    <n v="21.364502593152309"/>
    <n v="16831252"/>
    <n v="24288"/>
    <n v="359591327"/>
    <n v="7291143"/>
    <n v="43.32"/>
    <n v="0.63"/>
    <n v="0.14000000000000001"/>
    <x v="0"/>
    <x v="0"/>
  </r>
  <r>
    <x v="35"/>
    <x v="72"/>
    <x v="2"/>
    <n v="21.2"/>
    <n v="21.35"/>
    <n v="21.08"/>
    <n v="21.31"/>
    <n v="21.207030432199954"/>
    <n v="9806225"/>
    <n v="20054"/>
    <n v="207960912"/>
    <n v="3912092"/>
    <n v="39.89"/>
    <n v="0.27"/>
    <n v="0.11"/>
    <x v="0"/>
    <x v="0"/>
  </r>
  <r>
    <x v="35"/>
    <x v="73"/>
    <x v="2"/>
    <n v="21.16"/>
    <n v="21.43"/>
    <n v="21.06"/>
    <n v="21.11"/>
    <n v="21.247544957516595"/>
    <n v="12113436"/>
    <n v="37015"/>
    <n v="257380776"/>
    <n v="4569693"/>
    <n v="37.72"/>
    <n v="0.37"/>
    <n v="-0.05"/>
    <x v="1"/>
    <x v="0"/>
  </r>
  <r>
    <x v="35"/>
    <x v="74"/>
    <x v="2"/>
    <n v="21"/>
    <n v="21.2"/>
    <n v="20.88"/>
    <n v="21.13"/>
    <n v="21.059543370426475"/>
    <n v="11019917"/>
    <n v="19058"/>
    <n v="232074420"/>
    <n v="4872216"/>
    <n v="44.21"/>
    <n v="0.32"/>
    <n v="0.13"/>
    <x v="0"/>
    <x v="0"/>
  </r>
  <r>
    <x v="35"/>
    <x v="75"/>
    <x v="2"/>
    <n v="21.2"/>
    <n v="21.23"/>
    <n v="20.95"/>
    <n v="20.99"/>
    <n v="21.075665086163728"/>
    <n v="8796567"/>
    <n v="20536"/>
    <n v="185393500"/>
    <n v="4201139"/>
    <n v="47.76"/>
    <n v="0.28000000000000003"/>
    <n v="-0.21"/>
    <x v="1"/>
    <x v="0"/>
  </r>
  <r>
    <x v="35"/>
    <x v="76"/>
    <x v="3"/>
    <n v="21"/>
    <n v="21.23"/>
    <n v="20.87"/>
    <n v="21.15"/>
    <n v="21.090654197354244"/>
    <n v="11550276"/>
    <n v="21074"/>
    <n v="243602877"/>
    <n v="5490883"/>
    <n v="47.54"/>
    <n v="0.36"/>
    <n v="0.15"/>
    <x v="0"/>
    <x v="0"/>
  </r>
  <r>
    <x v="35"/>
    <x v="77"/>
    <x v="3"/>
    <n v="21"/>
    <n v="21.24"/>
    <n v="20.77"/>
    <n v="20.97"/>
    <n v="21.009344020596238"/>
    <n v="10748371"/>
    <n v="34311"/>
    <n v="225816224"/>
    <n v="3919134"/>
    <n v="36.46"/>
    <n v="0.47"/>
    <n v="-0.03"/>
    <x v="1"/>
    <x v="0"/>
  </r>
  <r>
    <x v="35"/>
    <x v="78"/>
    <x v="3"/>
    <n v="20.85"/>
    <n v="21.09"/>
    <n v="20.63"/>
    <n v="20.99"/>
    <n v="20.860384900449134"/>
    <n v="12628720"/>
    <n v="20558"/>
    <n v="263439960"/>
    <n v="5183316"/>
    <n v="41.04"/>
    <n v="0.46"/>
    <n v="0.14000000000000001"/>
    <x v="0"/>
    <x v="0"/>
  </r>
  <r>
    <x v="35"/>
    <x v="79"/>
    <x v="3"/>
    <n v="21.21"/>
    <n v="21.4"/>
    <n v="20.78"/>
    <n v="20.82"/>
    <n v="21.075954431104801"/>
    <n v="17165042"/>
    <n v="24847"/>
    <n v="361769643"/>
    <n v="7597815"/>
    <n v="44.26"/>
    <n v="0.62"/>
    <n v="-0.39"/>
    <x v="1"/>
    <x v="0"/>
  </r>
  <r>
    <x v="35"/>
    <x v="80"/>
    <x v="3"/>
    <n v="21.66"/>
    <n v="21.66"/>
    <n v="21.15"/>
    <n v="21.21"/>
    <n v="21.409272578891315"/>
    <n v="12083111"/>
    <n v="17220"/>
    <n v="258690617"/>
    <n v="5239604"/>
    <n v="43.36"/>
    <n v="0.51"/>
    <n v="-0.45"/>
    <x v="1"/>
    <x v="0"/>
  </r>
  <r>
    <x v="35"/>
    <x v="81"/>
    <x v="4"/>
    <n v="21.5"/>
    <n v="21.95"/>
    <n v="21.26"/>
    <n v="21.54"/>
    <n v="21.645975222515975"/>
    <n v="29481928"/>
    <n v="35193"/>
    <n v="638165083"/>
    <n v="13012824"/>
    <n v="44.14"/>
    <n v="0.69"/>
    <n v="0.04"/>
    <x v="0"/>
    <x v="0"/>
  </r>
  <r>
    <x v="35"/>
    <x v="82"/>
    <x v="4"/>
    <n v="21.2"/>
    <n v="21.7"/>
    <n v="20.96"/>
    <n v="21.51"/>
    <n v="21.44464460965176"/>
    <n v="32971098"/>
    <n v="37691"/>
    <n v="707053479"/>
    <n v="14610853"/>
    <n v="44.31"/>
    <n v="0.74"/>
    <n v="0.31"/>
    <x v="0"/>
    <x v="0"/>
  </r>
  <r>
    <x v="35"/>
    <x v="83"/>
    <x v="4"/>
    <n v="21.32"/>
    <n v="21.32"/>
    <n v="20.69"/>
    <n v="20.96"/>
    <n v="20.916916836242269"/>
    <n v="24828159"/>
    <n v="30525"/>
    <n v="519328537"/>
    <m/>
    <m/>
    <n v="0.63"/>
    <n v="-0.36"/>
    <x v="1"/>
    <x v="0"/>
  </r>
  <r>
    <x v="35"/>
    <x v="84"/>
    <x v="4"/>
    <n v="20.53"/>
    <n v="21.39"/>
    <n v="20.25"/>
    <n v="20.87"/>
    <n v="20.806829876720183"/>
    <n v="17861318"/>
    <n v="26713"/>
    <n v="371637405"/>
    <n v="5119985"/>
    <n v="28.67"/>
    <n v="1.1399999999999999"/>
    <n v="0.34"/>
    <x v="0"/>
    <x v="0"/>
  </r>
  <r>
    <x v="35"/>
    <x v="85"/>
    <x v="4"/>
    <n v="21.56"/>
    <n v="21.74"/>
    <n v="20.3"/>
    <n v="20.399999999999999"/>
    <n v="20.704359264429048"/>
    <n v="36701123"/>
    <n v="33628"/>
    <n v="759873236"/>
    <n v="16101846"/>
    <n v="43.87"/>
    <n v="1.44"/>
    <n v="-1.1599999999999999"/>
    <x v="1"/>
    <x v="0"/>
  </r>
  <r>
    <x v="35"/>
    <x v="86"/>
    <x v="0"/>
    <n v="17.760000000000002"/>
    <n v="20.36"/>
    <n v="17.760000000000002"/>
    <n v="20"/>
    <n v="19.476810470886782"/>
    <n v="55660768"/>
    <n v="40708"/>
    <n v="1084094229"/>
    <n v="18293125"/>
    <n v="32.869999999999997"/>
    <n v="2.6"/>
    <n v="2.2400000000000002"/>
    <x v="0"/>
    <x v="0"/>
  </r>
  <r>
    <x v="35"/>
    <x v="87"/>
    <x v="0"/>
    <n v="18.34"/>
    <n v="18.809999999999999"/>
    <n v="18.149999999999999"/>
    <n v="18.22"/>
    <n v="18.528579031529311"/>
    <n v="21348834"/>
    <n v="26259"/>
    <n v="395563558"/>
    <n v="7864203"/>
    <n v="36.840000000000003"/>
    <n v="0.66"/>
    <n v="-0.12"/>
    <x v="1"/>
    <x v="0"/>
  </r>
  <r>
    <x v="35"/>
    <x v="88"/>
    <x v="0"/>
    <n v="17.809999999999999"/>
    <n v="18.38"/>
    <n v="17.72"/>
    <n v="18.27"/>
    <n v="18.0418185908939"/>
    <n v="17618432"/>
    <n v="24598"/>
    <n v="317868554"/>
    <n v="6596176"/>
    <n v="37.44"/>
    <n v="0.66"/>
    <n v="0.46"/>
    <x v="0"/>
    <x v="0"/>
  </r>
  <r>
    <x v="35"/>
    <x v="89"/>
    <x v="0"/>
    <n v="19.239999999999998"/>
    <n v="19.440000000000001"/>
    <n v="17.88"/>
    <n v="17.940000000000001"/>
    <n v="18.459610900449473"/>
    <n v="39392027"/>
    <n v="41979"/>
    <n v="727161491"/>
    <n v="11603131"/>
    <n v="29.46"/>
    <n v="1.56"/>
    <n v="-1.3"/>
    <x v="1"/>
    <x v="0"/>
  </r>
  <r>
    <x v="35"/>
    <x v="90"/>
    <x v="0"/>
    <n v="17.71"/>
    <n v="17.84"/>
    <n v="17.510000000000002"/>
    <n v="17.73"/>
    <n v="17.70394900067355"/>
    <n v="6614205"/>
    <n v="16396"/>
    <n v="117097548"/>
    <n v="2745857"/>
    <n v="41.51"/>
    <n v="0.33"/>
    <n v="0.02"/>
    <x v="0"/>
    <x v="0"/>
  </r>
  <r>
    <x v="35"/>
    <x v="91"/>
    <x v="1"/>
    <n v="17.690000000000001"/>
    <n v="17.989999999999998"/>
    <n v="17.61"/>
    <n v="17.71"/>
    <n v="17.808356321115362"/>
    <n v="7591714"/>
    <n v="16051"/>
    <n v="135195948"/>
    <n v="2777414"/>
    <n v="36.58"/>
    <n v="0.38"/>
    <n v="0.02"/>
    <x v="0"/>
    <x v="0"/>
  </r>
  <r>
    <x v="35"/>
    <x v="92"/>
    <x v="2"/>
    <n v="17.96"/>
    <n v="18.03"/>
    <n v="17.66"/>
    <n v="17.72"/>
    <n v="17.829616546895178"/>
    <n v="7721231"/>
    <n v="17056"/>
    <n v="137666588"/>
    <n v="4101710"/>
    <n v="53.12"/>
    <n v="0.37"/>
    <n v="-0.24"/>
    <x v="1"/>
    <x v="0"/>
  </r>
  <r>
    <x v="35"/>
    <x v="93"/>
    <x v="2"/>
    <n v="18.239999999999998"/>
    <n v="18.39"/>
    <n v="17.95"/>
    <n v="18"/>
    <n v="18.121389999640432"/>
    <n v="7203081"/>
    <n v="17800"/>
    <n v="130529840"/>
    <n v="3059574"/>
    <n v="42.48"/>
    <n v="0.44"/>
    <n v="-0.24"/>
    <x v="1"/>
    <x v="0"/>
  </r>
  <r>
    <x v="35"/>
    <x v="94"/>
    <x v="2"/>
    <n v="17.8"/>
    <n v="18.149999999999999"/>
    <n v="17.72"/>
    <n v="18.09"/>
    <n v="17.972066551964499"/>
    <n v="9174485"/>
    <n v="17697"/>
    <n v="164884455"/>
    <n v="4396470"/>
    <n v="47.92"/>
    <n v="0.43"/>
    <n v="0.28999999999999998"/>
    <x v="0"/>
    <x v="0"/>
  </r>
  <r>
    <x v="35"/>
    <x v="95"/>
    <x v="3"/>
    <n v="18.45"/>
    <n v="18.55"/>
    <n v="17.66"/>
    <n v="17.78"/>
    <n v="17.925124225606215"/>
    <n v="12352727"/>
    <n v="28545"/>
    <n v="221424166"/>
    <n v="4878546"/>
    <n v="39.49"/>
    <n v="0.89"/>
    <n v="-0.67"/>
    <x v="1"/>
    <x v="0"/>
  </r>
  <r>
    <x v="35"/>
    <x v="96"/>
    <x v="3"/>
    <n v="18.420000000000002"/>
    <n v="18.649999999999999"/>
    <n v="18.34"/>
    <n v="18.43"/>
    <n v="18.514981251997494"/>
    <n v="9358597"/>
    <n v="17047"/>
    <n v="173274248"/>
    <n v="3966555"/>
    <n v="42.38"/>
    <n v="0.31"/>
    <n v="0.01"/>
    <x v="0"/>
    <x v="0"/>
  </r>
  <r>
    <x v="35"/>
    <x v="97"/>
    <x v="3"/>
    <n v="18.79"/>
    <n v="18.809999999999999"/>
    <n v="18.170000000000002"/>
    <n v="18.420000000000002"/>
    <n v="18.397021942521647"/>
    <n v="13260053"/>
    <n v="24246"/>
    <n v="243945486"/>
    <n v="5202148"/>
    <n v="39.229999999999997"/>
    <n v="0.64"/>
    <n v="-0.37"/>
    <x v="1"/>
    <x v="0"/>
  </r>
  <r>
    <x v="35"/>
    <x v="98"/>
    <x v="3"/>
    <n v="18.95"/>
    <n v="18.98"/>
    <n v="18.649999999999999"/>
    <n v="18.7"/>
    <n v="18.826583180595239"/>
    <n v="9300234"/>
    <n v="20347"/>
    <n v="175091629"/>
    <n v="3648248"/>
    <n v="39.229999999999997"/>
    <n v="0.33"/>
    <n v="-0.25"/>
    <x v="1"/>
    <x v="0"/>
  </r>
  <r>
    <x v="35"/>
    <x v="99"/>
    <x v="3"/>
    <n v="19.100000000000001"/>
    <n v="19.37"/>
    <n v="18.78"/>
    <n v="18.82"/>
    <n v="18.9702017934701"/>
    <n v="29198368"/>
    <n v="34470"/>
    <n v="553898933"/>
    <n v="11973817"/>
    <n v="41.01"/>
    <n v="0.59"/>
    <n v="-0.28000000000000003"/>
    <x v="1"/>
    <x v="0"/>
  </r>
  <r>
    <x v="35"/>
    <x v="100"/>
    <x v="4"/>
    <n v="17.87"/>
    <n v="18.149999999999999"/>
    <n v="17.72"/>
    <n v="18.09"/>
    <n v="17.997276270163699"/>
    <n v="11801097"/>
    <n v="14614"/>
    <n v="212387603"/>
    <n v="4431837"/>
    <n v="37.549999999999997"/>
    <n v="0.43"/>
    <n v="0.22"/>
    <x v="0"/>
    <x v="0"/>
  </r>
  <r>
    <x v="35"/>
    <x v="101"/>
    <x v="4"/>
    <n v="17.57"/>
    <n v="18.05"/>
    <n v="17.559999999999999"/>
    <n v="17.87"/>
    <n v="17.869999589879718"/>
    <n v="10752943"/>
    <n v="12984"/>
    <n v="192155087"/>
    <n v="4288244"/>
    <n v="39.880000000000003"/>
    <n v="0.49"/>
    <n v="0.3"/>
    <x v="0"/>
    <x v="0"/>
  </r>
  <r>
    <x v="35"/>
    <x v="102"/>
    <x v="4"/>
    <n v="17.489999999999998"/>
    <n v="17.579999999999998"/>
    <n v="17.29"/>
    <n v="17.52"/>
    <n v="17.425872829324632"/>
    <n v="6909140"/>
    <n v="10365"/>
    <n v="120397795"/>
    <n v="3408879"/>
    <n v="49.34"/>
    <n v="0.28999999999999998"/>
    <n v="0.03"/>
    <x v="0"/>
    <x v="0"/>
  </r>
  <r>
    <x v="35"/>
    <x v="103"/>
    <x v="0"/>
    <n v="17.5"/>
    <n v="17.5"/>
    <n v="17.11"/>
    <n v="17.16"/>
    <n v="17.226718105959687"/>
    <n v="4209752"/>
    <n v="65190"/>
    <n v="72520211"/>
    <n v="1499856"/>
    <n v="35.630000000000003"/>
    <n v="0.39"/>
    <n v="-0.34"/>
    <x v="1"/>
    <x v="0"/>
  </r>
  <r>
    <x v="35"/>
    <x v="104"/>
    <x v="0"/>
    <n v="17.170000000000002"/>
    <n v="17.3"/>
    <n v="16.899999999999999"/>
    <n v="17.149999999999999"/>
    <n v="17.135883191076882"/>
    <n v="6986795"/>
    <n v="17390"/>
    <n v="119724903"/>
    <n v="2482750"/>
    <n v="35.53"/>
    <n v="0.4"/>
    <n v="-0.02"/>
    <x v="1"/>
    <x v="0"/>
  </r>
  <r>
    <x v="35"/>
    <x v="105"/>
    <x v="0"/>
    <n v="17.079999999999998"/>
    <n v="17.329999999999998"/>
    <n v="16.899999999999999"/>
    <n v="17.18"/>
    <n v="17.136201098945509"/>
    <n v="10046358"/>
    <n v="19410"/>
    <n v="172156411"/>
    <n v="3007986"/>
    <n v="29.94"/>
    <n v="0.43"/>
    <n v="0.1"/>
    <x v="0"/>
    <x v="0"/>
  </r>
  <r>
    <x v="35"/>
    <x v="106"/>
    <x v="0"/>
    <n v="16.079999999999998"/>
    <n v="16.95"/>
    <n v="16.079999999999998"/>
    <n v="16.86"/>
    <n v="16.549247880157932"/>
    <n v="16093180"/>
    <n v="31167"/>
    <n v="266330025"/>
    <n v="4876859"/>
    <n v="30.3"/>
    <n v="0.87"/>
    <n v="0.78"/>
    <x v="0"/>
    <x v="0"/>
  </r>
  <r>
    <x v="35"/>
    <x v="107"/>
    <x v="1"/>
    <n v="17.95"/>
    <n v="17.95"/>
    <n v="17.12"/>
    <n v="17.2"/>
    <n v="17.344562638976523"/>
    <n v="13062458"/>
    <n v="24688"/>
    <n v="226562621"/>
    <n v="4834655"/>
    <n v="37.01"/>
    <n v="0.83"/>
    <n v="-0.75"/>
    <x v="1"/>
    <x v="0"/>
  </r>
  <r>
    <x v="35"/>
    <x v="108"/>
    <x v="1"/>
    <n v="17.079999999999998"/>
    <n v="18.04"/>
    <n v="17.079999999999998"/>
    <n v="17.95"/>
    <n v="17.675888054406169"/>
    <n v="12503288"/>
    <n v="19421"/>
    <n v="221006719"/>
    <n v="5733640"/>
    <n v="45.86"/>
    <n v="0.96"/>
    <n v="0.87"/>
    <x v="0"/>
    <x v="0"/>
  </r>
  <r>
    <x v="35"/>
    <x v="109"/>
    <x v="1"/>
    <n v="17.14"/>
    <n v="17.43"/>
    <n v="17.010000000000002"/>
    <n v="17.399999999999999"/>
    <n v="17.259770360450624"/>
    <n v="7116370"/>
    <n v="16170"/>
    <n v="122826912"/>
    <n v="2258615"/>
    <n v="31.74"/>
    <n v="0.42"/>
    <n v="0.26"/>
    <x v="0"/>
    <x v="0"/>
  </r>
  <r>
    <x v="35"/>
    <x v="110"/>
    <x v="1"/>
    <n v="16.78"/>
    <n v="17.43"/>
    <n v="16.64"/>
    <n v="17.329999999999998"/>
    <n v="17.199024331240789"/>
    <n v="14468025"/>
    <n v="22574"/>
    <n v="248835914"/>
    <n v="6278575"/>
    <n v="43.4"/>
    <n v="0.79"/>
    <n v="0.55000000000000004"/>
    <x v="0"/>
    <x v="0"/>
  </r>
  <r>
    <x v="35"/>
    <x v="111"/>
    <x v="2"/>
    <n v="17.23"/>
    <n v="17.5"/>
    <n v="16.82"/>
    <n v="16.89"/>
    <n v="17.097507861045091"/>
    <n v="8446078"/>
    <n v="14689"/>
    <n v="144406885"/>
    <n v="4102699"/>
    <n v="48.58"/>
    <n v="0.68"/>
    <n v="-0.34"/>
    <x v="1"/>
    <x v="0"/>
  </r>
  <r>
    <x v="35"/>
    <x v="112"/>
    <x v="2"/>
    <n v="16.84"/>
    <n v="17.489999999999998"/>
    <n v="16.78"/>
    <n v="17.18"/>
    <n v="17.014679326869238"/>
    <n v="24976009"/>
    <n v="25707"/>
    <n v="424958784"/>
    <n v="14038241"/>
    <n v="56.21"/>
    <n v="0.71"/>
    <n v="0.34"/>
    <x v="0"/>
    <x v="0"/>
  </r>
  <r>
    <x v="35"/>
    <x v="113"/>
    <x v="2"/>
    <n v="17.03"/>
    <n v="17.18"/>
    <n v="16.93"/>
    <n v="16.96"/>
    <n v="17.053593168839857"/>
    <n v="12526130"/>
    <n v="18941"/>
    <n v="213615525"/>
    <n v="7273022"/>
    <n v="58.06"/>
    <n v="0.25"/>
    <n v="-7.0000000000000007E-2"/>
    <x v="1"/>
    <x v="0"/>
  </r>
  <r>
    <x v="35"/>
    <x v="114"/>
    <x v="2"/>
    <n v="17.440000000000001"/>
    <n v="17.52"/>
    <n v="17"/>
    <n v="17.03"/>
    <n v="17.179873933300538"/>
    <n v="15271757"/>
    <n v="16056"/>
    <n v="262366860"/>
    <n v="6019669"/>
    <n v="39.42"/>
    <n v="0.52"/>
    <n v="-0.41"/>
    <x v="1"/>
    <x v="0"/>
  </r>
  <r>
    <x v="35"/>
    <x v="115"/>
    <x v="2"/>
    <n v="17.29"/>
    <n v="17.54"/>
    <n v="17.239999999999998"/>
    <n v="17.43"/>
    <n v="17.414624320861083"/>
    <n v="13888727"/>
    <n v="15788"/>
    <n v="241866963"/>
    <n v="7236801"/>
    <n v="52.11"/>
    <n v="0.3"/>
    <n v="0.14000000000000001"/>
    <x v="0"/>
    <x v="0"/>
  </r>
  <r>
    <x v="35"/>
    <x v="116"/>
    <x v="3"/>
    <n v="16.96"/>
    <n v="17.21"/>
    <n v="16.920000000000002"/>
    <n v="17.18"/>
    <n v="17.086260316155141"/>
    <n v="11782127"/>
    <n v="21286"/>
    <n v="201312489"/>
    <n v="5834902"/>
    <n v="49.52"/>
    <n v="0.28999999999999998"/>
    <n v="0.22"/>
    <x v="0"/>
    <x v="0"/>
  </r>
  <r>
    <x v="35"/>
    <x v="117"/>
    <x v="3"/>
    <n v="17.28"/>
    <n v="17.309999999999999"/>
    <n v="16.91"/>
    <n v="16.95"/>
    <n v="17.01722929766748"/>
    <n v="11626359"/>
    <n v="19450"/>
    <n v="197848417"/>
    <n v="4873222"/>
    <n v="41.92"/>
    <n v="0.4"/>
    <n v="-0.33"/>
    <x v="1"/>
    <x v="0"/>
  </r>
  <r>
    <x v="35"/>
    <x v="118"/>
    <x v="3"/>
    <n v="16.54"/>
    <n v="17.09"/>
    <n v="16.5"/>
    <n v="17.03"/>
    <n v="16.902068563352149"/>
    <n v="14480243"/>
    <n v="21792"/>
    <n v="244746060"/>
    <n v="7005477"/>
    <n v="48.38"/>
    <n v="0.59"/>
    <n v="0.49"/>
    <x v="0"/>
    <x v="0"/>
  </r>
  <r>
    <x v="35"/>
    <x v="119"/>
    <x v="3"/>
    <n v="16.239999999999998"/>
    <n v="16.489999999999998"/>
    <n v="16.170000000000002"/>
    <n v="16.440000000000001"/>
    <n v="16.321255078525894"/>
    <n v="12636787"/>
    <n v="18073"/>
    <n v="206248224"/>
    <n v="6452116"/>
    <n v="51.06"/>
    <n v="0.32"/>
    <n v="0.2"/>
    <x v="0"/>
    <x v="0"/>
  </r>
  <r>
    <x v="35"/>
    <x v="120"/>
    <x v="3"/>
    <n v="16.309999999999999"/>
    <n v="16.38"/>
    <n v="16.07"/>
    <n v="16.12"/>
    <n v="16.1718551153912"/>
    <n v="11421365"/>
    <n v="24073"/>
    <n v="184704660"/>
    <n v="5035916"/>
    <n v="44.09"/>
    <n v="0.31"/>
    <n v="-0.19"/>
    <x v="1"/>
    <x v="0"/>
  </r>
  <r>
    <x v="35"/>
    <x v="121"/>
    <x v="4"/>
    <n v="16.170000000000002"/>
    <n v="16.37"/>
    <n v="16.12"/>
    <n v="16.2"/>
    <n v="16.280137994860244"/>
    <n v="11983055"/>
    <n v="19093"/>
    <n v="195085789"/>
    <n v="6225833"/>
    <n v="51.96"/>
    <n v="0.25"/>
    <n v="0.03"/>
    <x v="0"/>
    <x v="0"/>
  </r>
  <r>
    <x v="35"/>
    <x v="122"/>
    <x v="4"/>
    <n v="16.420000000000002"/>
    <n v="16.52"/>
    <n v="16.02"/>
    <n v="16.149999999999999"/>
    <n v="16.207982181875451"/>
    <n v="10724361"/>
    <n v="23406"/>
    <n v="173820252"/>
    <n v="4810267"/>
    <n v="44.85"/>
    <n v="0.5"/>
    <n v="-0.27"/>
    <x v="1"/>
    <x v="0"/>
  </r>
  <r>
    <x v="35"/>
    <x v="123"/>
    <x v="4"/>
    <n v="16.36"/>
    <n v="16.559999999999999"/>
    <n v="16.100000000000001"/>
    <n v="16.38"/>
    <n v="16.321101687062537"/>
    <n v="11741592"/>
    <n v="21484"/>
    <n v="191635717"/>
    <n v="4367877"/>
    <n v="37.200000000000003"/>
    <n v="0.46"/>
    <n v="0.02"/>
    <x v="0"/>
    <x v="0"/>
  </r>
  <r>
    <x v="35"/>
    <x v="124"/>
    <x v="4"/>
    <n v="16.88"/>
    <n v="17.04"/>
    <n v="16.489999999999998"/>
    <n v="16.53"/>
    <n v="16.733920284743874"/>
    <n v="9364205"/>
    <n v="21322"/>
    <n v="156699860"/>
    <n v="4641647"/>
    <n v="49.57"/>
    <n v="0.55000000000000004"/>
    <n v="-0.35"/>
    <x v="1"/>
    <x v="0"/>
  </r>
  <r>
    <x v="35"/>
    <x v="125"/>
    <x v="0"/>
    <n v="16.989999999999998"/>
    <n v="17.079999999999998"/>
    <n v="16.850000000000001"/>
    <n v="16.88"/>
    <n v="16.953803759165002"/>
    <n v="10561920"/>
    <n v="17049"/>
    <n v="179064719"/>
    <n v="3814642"/>
    <n v="36.119999999999997"/>
    <n v="0.23"/>
    <n v="-0.11"/>
    <x v="1"/>
    <x v="0"/>
  </r>
  <r>
    <x v="35"/>
    <x v="126"/>
    <x v="0"/>
    <n v="17.16"/>
    <n v="17.27"/>
    <n v="16.93"/>
    <n v="16.98"/>
    <n v="17.037872684704233"/>
    <n v="9895496"/>
    <n v="27367"/>
    <n v="168598201"/>
    <n v="3988838"/>
    <n v="40.31"/>
    <n v="0.34"/>
    <n v="-0.18"/>
    <x v="1"/>
    <x v="0"/>
  </r>
  <r>
    <x v="35"/>
    <x v="127"/>
    <x v="0"/>
    <n v="16.43"/>
    <n v="16.97"/>
    <n v="16.37"/>
    <n v="16.920000000000002"/>
    <n v="16.794128338463533"/>
    <n v="11372522"/>
    <n v="22356"/>
    <n v="190991594"/>
    <n v="4854596"/>
    <n v="42.69"/>
    <n v="0.6"/>
    <n v="0.49"/>
    <x v="0"/>
    <x v="0"/>
  </r>
  <r>
    <x v="35"/>
    <x v="128"/>
    <x v="0"/>
    <n v="16.25"/>
    <n v="16.77"/>
    <n v="16.170000000000002"/>
    <n v="16.34"/>
    <n v="16.423714933357981"/>
    <n v="12355118"/>
    <n v="28506"/>
    <n v="202916936"/>
    <n v="4655625"/>
    <n v="37.68"/>
    <n v="0.6"/>
    <n v="0.09"/>
    <x v="0"/>
    <x v="0"/>
  </r>
  <r>
    <x v="35"/>
    <x v="129"/>
    <x v="0"/>
    <n v="16.79"/>
    <n v="16.989999999999998"/>
    <n v="16.12"/>
    <n v="16.309999999999999"/>
    <n v="16.372082949936086"/>
    <n v="16880881"/>
    <n v="35878"/>
    <n v="276375184"/>
    <n v="7266954"/>
    <n v="43.05"/>
    <n v="0.87"/>
    <n v="-0.48"/>
    <x v="1"/>
    <x v="0"/>
  </r>
  <r>
    <x v="35"/>
    <x v="130"/>
    <x v="2"/>
    <n v="17.27"/>
    <n v="17.27"/>
    <n v="16.66"/>
    <n v="16.760000000000002"/>
    <n v="16.893257195391321"/>
    <n v="13940312"/>
    <n v="29054"/>
    <n v="235497276"/>
    <n v="6171480"/>
    <n v="44.27"/>
    <n v="0.61"/>
    <n v="-0.51"/>
    <x v="1"/>
    <x v="0"/>
  </r>
  <r>
    <x v="35"/>
    <x v="131"/>
    <x v="2"/>
    <n v="17.8"/>
    <n v="17.93"/>
    <n v="17.25"/>
    <n v="17.36"/>
    <n v="17.570824391115519"/>
    <n v="7650507"/>
    <n v="20777"/>
    <n v="134425715"/>
    <n v="3022008"/>
    <n v="39.5"/>
    <n v="0.68"/>
    <n v="-0.44"/>
    <x v="1"/>
    <x v="0"/>
  </r>
  <r>
    <x v="35"/>
    <x v="132"/>
    <x v="2"/>
    <n v="17.8"/>
    <n v="18.100000000000001"/>
    <n v="17.75"/>
    <n v="17.8"/>
    <n v="17.932096922546698"/>
    <n v="6377546"/>
    <n v="18202"/>
    <n v="114362773"/>
    <n v="2275883"/>
    <n v="35.69"/>
    <n v="0.35"/>
    <n v="0"/>
    <x v="1"/>
    <x v="0"/>
  </r>
  <r>
    <x v="35"/>
    <x v="133"/>
    <x v="2"/>
    <n v="17.899999999999999"/>
    <n v="17.93"/>
    <n v="17.690000000000001"/>
    <n v="17.86"/>
    <n v="17.834840578578284"/>
    <n v="6709481"/>
    <n v="17546"/>
    <n v="119662524"/>
    <n v="2462498"/>
    <n v="36.700000000000003"/>
    <n v="0.24"/>
    <n v="-0.04"/>
    <x v="1"/>
    <x v="0"/>
  </r>
  <r>
    <x v="35"/>
    <x v="134"/>
    <x v="3"/>
    <n v="18.18"/>
    <n v="18.420000000000002"/>
    <n v="17.87"/>
    <n v="17.93"/>
    <n v="18.102639368042919"/>
    <n v="6448286"/>
    <n v="16652"/>
    <n v="116730996"/>
    <n v="2176810"/>
    <n v="33.76"/>
    <n v="0.55000000000000004"/>
    <n v="-0.25"/>
    <x v="1"/>
    <x v="0"/>
  </r>
  <r>
    <x v="35"/>
    <x v="135"/>
    <x v="3"/>
    <n v="18"/>
    <n v="18.27"/>
    <n v="17.84"/>
    <n v="18.22"/>
    <n v="18.096256505089144"/>
    <n v="6617319"/>
    <n v="15310"/>
    <n v="119748702"/>
    <n v="2487121"/>
    <n v="37.58"/>
    <n v="0.43"/>
    <n v="0.22"/>
    <x v="0"/>
    <x v="0"/>
  </r>
  <r>
    <x v="35"/>
    <x v="136"/>
    <x v="3"/>
    <n v="17.399999999999999"/>
    <n v="18.05"/>
    <n v="17.32"/>
    <n v="18.010000000000002"/>
    <n v="17.874039215280455"/>
    <n v="7730660"/>
    <n v="19271"/>
    <n v="138178120"/>
    <n v="3410620"/>
    <n v="44.12"/>
    <n v="0.73"/>
    <n v="0.61"/>
    <x v="0"/>
    <x v="0"/>
  </r>
  <r>
    <x v="35"/>
    <x v="137"/>
    <x v="3"/>
    <n v="17.62"/>
    <n v="17.72"/>
    <n v="17.23"/>
    <n v="17.46"/>
    <n v="17.408806521757512"/>
    <n v="9343371"/>
    <n v="22002"/>
    <n v="162656938"/>
    <n v="4233373"/>
    <n v="45.31"/>
    <n v="0.49"/>
    <n v="-0.16"/>
    <x v="1"/>
    <x v="0"/>
  </r>
  <r>
    <x v="35"/>
    <x v="138"/>
    <x v="3"/>
    <n v="17.600000000000001"/>
    <n v="17.82"/>
    <n v="17.350000000000001"/>
    <n v="17.670000000000002"/>
    <n v="17.581013711187943"/>
    <n v="16081247"/>
    <n v="24915"/>
    <n v="282724624"/>
    <n v="3309675"/>
    <n v="20.58"/>
    <n v="0.47"/>
    <n v="7.0000000000000007E-2"/>
    <x v="0"/>
    <x v="0"/>
  </r>
  <r>
    <x v="35"/>
    <x v="139"/>
    <x v="4"/>
    <n v="18.16"/>
    <n v="18.260000000000002"/>
    <n v="17.59"/>
    <n v="17.77"/>
    <n v="17.831269454498489"/>
    <n v="8090995"/>
    <n v="24344"/>
    <n v="144272712"/>
    <n v="3640270"/>
    <n v="44.99"/>
    <n v="0.67"/>
    <n v="-0.39"/>
    <x v="1"/>
    <x v="0"/>
  </r>
  <r>
    <x v="35"/>
    <x v="140"/>
    <x v="4"/>
    <n v="18.02"/>
    <n v="18.420000000000002"/>
    <n v="18.010000000000002"/>
    <n v="18.170000000000002"/>
    <n v="18.25764319097166"/>
    <n v="5757870"/>
    <n v="15469"/>
    <n v="105125136"/>
    <n v="1571763"/>
    <n v="27.3"/>
    <n v="0.41"/>
    <n v="0.15"/>
    <x v="0"/>
    <x v="0"/>
  </r>
  <r>
    <x v="35"/>
    <x v="141"/>
    <x v="4"/>
    <n v="18.09"/>
    <n v="18.25"/>
    <n v="17.55"/>
    <n v="18.13"/>
    <n v="17.931764400394872"/>
    <n v="12685607"/>
    <n v="29258"/>
    <n v="227475316"/>
    <n v="4631084"/>
    <n v="36.51"/>
    <n v="0.7"/>
    <n v="0.04"/>
    <x v="0"/>
    <x v="0"/>
  </r>
  <r>
    <x v="35"/>
    <x v="142"/>
    <x v="4"/>
    <n v="18.559999999999999"/>
    <n v="18.7"/>
    <n v="18"/>
    <n v="18.12"/>
    <n v="18.190944755754657"/>
    <n v="9129693"/>
    <n v="24508"/>
    <n v="166077741"/>
    <n v="4147904"/>
    <n v="45.43"/>
    <n v="0.7"/>
    <n v="-0.44"/>
    <x v="1"/>
    <x v="0"/>
  </r>
  <r>
    <x v="35"/>
    <x v="143"/>
    <x v="4"/>
    <n v="19.079999999999998"/>
    <n v="19.21"/>
    <n v="18.54"/>
    <n v="18.59"/>
    <n v="18.749255351926699"/>
    <n v="7159758"/>
    <n v="20785"/>
    <n v="134240131"/>
    <n v="2613895"/>
    <n v="36.51"/>
    <n v="0.67"/>
    <n v="-0.49"/>
    <x v="1"/>
    <x v="0"/>
  </r>
  <r>
    <x v="35"/>
    <x v="144"/>
    <x v="0"/>
    <n v="19.34"/>
    <n v="19.41"/>
    <n v="19.05"/>
    <n v="19.13"/>
    <n v="19.211990956329853"/>
    <n v="7265192"/>
    <n v="17564"/>
    <n v="139578803"/>
    <n v="2368431"/>
    <n v="32.6"/>
    <n v="0.36"/>
    <n v="-0.21"/>
    <x v="1"/>
    <x v="0"/>
  </r>
  <r>
    <x v="35"/>
    <x v="145"/>
    <x v="0"/>
    <n v="19.52"/>
    <n v="19.559999999999999"/>
    <n v="19.23"/>
    <n v="19.29"/>
    <n v="19.379543725905979"/>
    <n v="5765175"/>
    <n v="16599"/>
    <n v="111726461"/>
    <n v="1930446"/>
    <n v="33.479999999999997"/>
    <n v="0.33"/>
    <n v="-0.23"/>
    <x v="1"/>
    <x v="0"/>
  </r>
  <r>
    <x v="35"/>
    <x v="146"/>
    <x v="0"/>
    <n v="19.09"/>
    <n v="19.5"/>
    <n v="19.079999999999998"/>
    <n v="19.420000000000002"/>
    <n v="19.355587875520694"/>
    <n v="8651687"/>
    <n v="17872"/>
    <n v="167458488"/>
    <n v="3970555"/>
    <n v="45.89"/>
    <n v="0.42"/>
    <n v="0.33"/>
    <x v="0"/>
    <x v="0"/>
  </r>
  <r>
    <x v="35"/>
    <x v="147"/>
    <x v="0"/>
    <n v="18.96"/>
    <n v="19.29"/>
    <n v="18.89"/>
    <n v="19.12"/>
    <n v="19.117984744738159"/>
    <n v="7699114"/>
    <n v="20092"/>
    <n v="147191544"/>
    <n v="3248429"/>
    <n v="42.19"/>
    <n v="0.4"/>
    <n v="0.16"/>
    <x v="0"/>
    <x v="0"/>
  </r>
  <r>
    <x v="35"/>
    <x v="148"/>
    <x v="0"/>
    <n v="18.91"/>
    <n v="18.95"/>
    <n v="18.649999999999999"/>
    <n v="18.79"/>
    <n v="18.792122643980772"/>
    <n v="8550864"/>
    <n v="19410"/>
    <n v="160688885"/>
    <n v="3311210"/>
    <n v="38.72"/>
    <n v="0.3"/>
    <n v="-0.12"/>
    <x v="1"/>
    <x v="0"/>
  </r>
  <r>
    <x v="35"/>
    <x v="149"/>
    <x v="0"/>
    <n v="19.25"/>
    <n v="19.39"/>
    <n v="18.75"/>
    <n v="19.059999999999999"/>
    <n v="19.103104072336738"/>
    <n v="12370588"/>
    <n v="22834"/>
    <n v="236316630"/>
    <m/>
    <m/>
    <n v="0.64"/>
    <n v="-0.19"/>
    <x v="1"/>
    <x v="0"/>
  </r>
  <r>
    <x v="35"/>
    <x v="150"/>
    <x v="2"/>
    <n v="18.920000000000002"/>
    <n v="19.32"/>
    <n v="18.72"/>
    <n v="19.25"/>
    <n v="19.060218146397034"/>
    <n v="11194134"/>
    <n v="21800"/>
    <n v="213362636"/>
    <n v="5017268"/>
    <n v="44.82"/>
    <n v="0.6"/>
    <n v="0.33"/>
    <x v="0"/>
    <x v="0"/>
  </r>
  <r>
    <x v="35"/>
    <x v="151"/>
    <x v="2"/>
    <n v="18.8"/>
    <n v="19.2"/>
    <n v="18.7"/>
    <n v="18.96"/>
    <n v="18.973782180981658"/>
    <n v="9887245"/>
    <n v="30170"/>
    <n v="187598433"/>
    <n v="3277609"/>
    <n v="33.15"/>
    <n v="0.5"/>
    <n v="0.16"/>
    <x v="0"/>
    <x v="0"/>
  </r>
  <r>
    <x v="35"/>
    <x v="152"/>
    <x v="2"/>
    <n v="18.399999999999999"/>
    <n v="18.920000000000002"/>
    <n v="18.28"/>
    <n v="18.809999999999999"/>
    <n v="18.756928380770763"/>
    <n v="12807538"/>
    <n v="21512"/>
    <n v="240230073"/>
    <n v="4666239"/>
    <n v="36.43"/>
    <n v="0.64"/>
    <n v="0.41"/>
    <x v="0"/>
    <x v="0"/>
  </r>
  <r>
    <x v="35"/>
    <x v="153"/>
    <x v="2"/>
    <n v="18.559999999999999"/>
    <n v="18.73"/>
    <n v="18.14"/>
    <n v="18.37"/>
    <n v="18.364634419500973"/>
    <n v="14027362"/>
    <n v="32657"/>
    <n v="257607375"/>
    <n v="4004477"/>
    <n v="28.55"/>
    <n v="0.59"/>
    <n v="-0.19"/>
    <x v="1"/>
    <x v="0"/>
  </r>
  <r>
    <x v="35"/>
    <x v="154"/>
    <x v="2"/>
    <n v="18.649999999999999"/>
    <n v="18.98"/>
    <n v="18.350000000000001"/>
    <n v="18.5"/>
    <n v="18.628468654457841"/>
    <n v="27937274"/>
    <n v="39501"/>
    <n v="520428633"/>
    <n v="7390013"/>
    <n v="26.45"/>
    <n v="0.63"/>
    <n v="-0.15"/>
    <x v="1"/>
    <x v="0"/>
  </r>
  <r>
    <x v="35"/>
    <x v="155"/>
    <x v="3"/>
    <n v="18.48"/>
    <n v="18.63"/>
    <n v="18.14"/>
    <n v="18.25"/>
    <n v="18.318483510239922"/>
    <n v="9525366"/>
    <n v="21249"/>
    <n v="174490260"/>
    <n v="2538042"/>
    <n v="26.64"/>
    <n v="0.49"/>
    <n v="-0.23"/>
    <x v="1"/>
    <x v="0"/>
  </r>
  <r>
    <x v="35"/>
    <x v="156"/>
    <x v="3"/>
    <n v="18.32"/>
    <n v="18.62"/>
    <n v="18.05"/>
    <n v="18.48"/>
    <n v="18.340320408899952"/>
    <n v="12225191"/>
    <n v="18775"/>
    <n v="224213920"/>
    <n v="3239968"/>
    <n v="26.5"/>
    <n v="0.56999999999999995"/>
    <n v="0.16"/>
    <x v="0"/>
    <x v="0"/>
  </r>
  <r>
    <x v="35"/>
    <x v="157"/>
    <x v="3"/>
    <n v="18.7"/>
    <n v="18.7"/>
    <n v="17.98"/>
    <n v="18.36"/>
    <n v="18.267875103332639"/>
    <n v="12817828"/>
    <n v="25492"/>
    <n v="234154481"/>
    <n v="3107808"/>
    <n v="24.25"/>
    <n v="0.72"/>
    <n v="-0.34"/>
    <x v="1"/>
    <x v="0"/>
  </r>
  <r>
    <x v="35"/>
    <x v="158"/>
    <x v="3"/>
    <n v="19.100000000000001"/>
    <n v="19.100000000000001"/>
    <n v="18.47"/>
    <n v="18.510000000000002"/>
    <n v="18.709273763756233"/>
    <n v="10559305"/>
    <n v="24918"/>
    <n v="197556928"/>
    <n v="2898447"/>
    <n v="27.45"/>
    <n v="0.63"/>
    <n v="-0.59"/>
    <x v="1"/>
    <x v="0"/>
  </r>
  <r>
    <x v="35"/>
    <x v="159"/>
    <x v="3"/>
    <n v="18.309999999999999"/>
    <n v="19.13"/>
    <n v="18.260000000000002"/>
    <n v="18.940000000000001"/>
    <n v="18.785260349386576"/>
    <n v="15166696"/>
    <n v="25189"/>
    <n v="284910333"/>
    <n v="4532219"/>
    <n v="29.88"/>
    <n v="0.87"/>
    <n v="0.63"/>
    <x v="0"/>
    <x v="0"/>
  </r>
  <r>
    <x v="35"/>
    <x v="160"/>
    <x v="4"/>
    <n v="18.3"/>
    <n v="18.37"/>
    <n v="17.97"/>
    <n v="18.260000000000002"/>
    <n v="18.221465906502122"/>
    <n v="8129468"/>
    <n v="14231"/>
    <n v="148130824"/>
    <n v="2912273"/>
    <n v="35.82"/>
    <n v="0.4"/>
    <n v="-0.04"/>
    <x v="1"/>
    <x v="0"/>
  </r>
  <r>
    <x v="35"/>
    <x v="161"/>
    <x v="4"/>
    <n v="18.22"/>
    <n v="18.55"/>
    <n v="18.170000000000002"/>
    <n v="18.29"/>
    <n v="18.345443500118421"/>
    <n v="13055284"/>
    <n v="20157"/>
    <n v="239504975"/>
    <n v="3897465"/>
    <n v="29.85"/>
    <n v="0.38"/>
    <n v="7.0000000000000007E-2"/>
    <x v="0"/>
    <x v="0"/>
  </r>
  <r>
    <x v="35"/>
    <x v="162"/>
    <x v="4"/>
    <n v="18.28"/>
    <n v="18.28"/>
    <n v="17.86"/>
    <n v="17.98"/>
    <n v="18.052067481051896"/>
    <n v="11254952"/>
    <n v="21477"/>
    <n v="203175153"/>
    <n v="3428867"/>
    <n v="30.47"/>
    <n v="0.42"/>
    <n v="-0.3"/>
    <x v="1"/>
    <x v="0"/>
  </r>
  <r>
    <x v="35"/>
    <x v="163"/>
    <x v="4"/>
    <n v="17.13"/>
    <n v="18.100000000000001"/>
    <n v="17.13"/>
    <n v="18.04"/>
    <n v="17.736308885544922"/>
    <n v="11597668"/>
    <n v="26828"/>
    <n v="205699822"/>
    <n v="4243192"/>
    <n v="36.590000000000003"/>
    <n v="0.97"/>
    <n v="0.91"/>
    <x v="0"/>
    <x v="0"/>
  </r>
  <r>
    <x v="35"/>
    <x v="164"/>
    <x v="4"/>
    <n v="17.96"/>
    <n v="17.96"/>
    <n v="17.059999999999999"/>
    <n v="17.12"/>
    <n v="17.455370926711566"/>
    <n v="20662114"/>
    <n v="38043"/>
    <n v="360664864"/>
    <n v="9373596"/>
    <n v="45.37"/>
    <n v="0.9"/>
    <n v="-0.84"/>
    <x v="1"/>
    <x v="0"/>
  </r>
  <r>
    <x v="35"/>
    <x v="165"/>
    <x v="0"/>
    <n v="18.510000000000002"/>
    <n v="18.510000000000002"/>
    <n v="17.920000000000002"/>
    <n v="17.97"/>
    <n v="18.099024615877234"/>
    <n v="13291584"/>
    <n v="35618"/>
    <n v="240564706"/>
    <n v="5141376"/>
    <n v="38.68"/>
    <n v="0.59"/>
    <n v="-0.54"/>
    <x v="1"/>
    <x v="0"/>
  </r>
  <r>
    <x v="35"/>
    <x v="166"/>
    <x v="0"/>
    <n v="18.77"/>
    <n v="18.829999999999998"/>
    <n v="18.45"/>
    <n v="18.5"/>
    <n v="18.643818014732489"/>
    <n v="9050337"/>
    <n v="25445"/>
    <n v="168732836"/>
    <n v="4129860"/>
    <n v="45.63"/>
    <n v="0.38"/>
    <n v="-0.27"/>
    <x v="1"/>
    <x v="0"/>
  </r>
  <r>
    <x v="35"/>
    <x v="167"/>
    <x v="0"/>
    <n v="19.04"/>
    <n v="19.07"/>
    <n v="18.66"/>
    <n v="18.77"/>
    <n v="18.801429239196082"/>
    <n v="9492183"/>
    <n v="31197"/>
    <n v="178466607"/>
    <n v="3940651"/>
    <n v="41.51"/>
    <n v="0.41"/>
    <n v="-0.27"/>
    <x v="1"/>
    <x v="0"/>
  </r>
  <r>
    <x v="35"/>
    <x v="168"/>
    <x v="0"/>
    <n v="18.940000000000001"/>
    <n v="19.11"/>
    <n v="18.8"/>
    <n v="19.04"/>
    <n v="19.010912531202582"/>
    <n v="10121758"/>
    <n v="21990"/>
    <n v="192423856"/>
    <n v="3663123"/>
    <n v="36.19"/>
    <n v="0.31"/>
    <n v="0.1"/>
    <x v="0"/>
    <x v="0"/>
  </r>
  <r>
    <x v="35"/>
    <x v="169"/>
    <x v="0"/>
    <n v="19.98"/>
    <n v="20.03"/>
    <n v="18.850000000000001"/>
    <n v="18.920000000000002"/>
    <n v="19.225861212432633"/>
    <n v="15712906"/>
    <n v="46956"/>
    <n v="302094150"/>
    <n v="7997784"/>
    <n v="50.9"/>
    <n v="1.18"/>
    <n v="-1.06"/>
    <x v="1"/>
    <x v="0"/>
  </r>
  <r>
    <x v="35"/>
    <x v="170"/>
    <x v="1"/>
    <n v="19.600000000000001"/>
    <n v="20.18"/>
    <n v="19.600000000000001"/>
    <n v="19.96"/>
    <n v="20.017169194540241"/>
    <n v="12608687"/>
    <n v="22558"/>
    <n v="252390221"/>
    <n v="4052671"/>
    <n v="32.14"/>
    <n v="0.57999999999999996"/>
    <n v="0.36"/>
    <x v="0"/>
    <x v="0"/>
  </r>
  <r>
    <x v="35"/>
    <x v="171"/>
    <x v="1"/>
    <n v="19.63"/>
    <n v="19.7"/>
    <n v="19.32"/>
    <n v="19.600000000000001"/>
    <n v="19.515559502721366"/>
    <n v="7469776"/>
    <n v="22163"/>
    <n v="145776858"/>
    <n v="2813694"/>
    <n v="37.67"/>
    <n v="0.38"/>
    <n v="-0.03"/>
    <x v="1"/>
    <x v="0"/>
  </r>
  <r>
    <x v="35"/>
    <x v="172"/>
    <x v="1"/>
    <n v="19.62"/>
    <n v="19.71"/>
    <n v="19.52"/>
    <n v="19.63"/>
    <n v="19.614810980023965"/>
    <n v="7336341"/>
    <n v="10640"/>
    <n v="143900942"/>
    <n v="2257448"/>
    <n v="30.77"/>
    <n v="0.19"/>
    <n v="0.01"/>
    <x v="0"/>
    <x v="0"/>
  </r>
  <r>
    <x v="35"/>
    <x v="173"/>
    <x v="2"/>
    <n v="19.53"/>
    <n v="19.690000000000001"/>
    <n v="19.350000000000001"/>
    <n v="19.600000000000001"/>
    <n v="19.521039779383692"/>
    <n v="3591031"/>
    <n v="11010"/>
    <n v="70100659"/>
    <n v="854965"/>
    <n v="23.81"/>
    <n v="0.34"/>
    <n v="7.0000000000000007E-2"/>
    <x v="0"/>
    <x v="0"/>
  </r>
  <r>
    <x v="35"/>
    <x v="174"/>
    <x v="2"/>
    <n v="19.850000000000001"/>
    <n v="20.190000000000001"/>
    <n v="19.45"/>
    <n v="19.53"/>
    <n v="19.793352396567684"/>
    <n v="12007756"/>
    <n v="27186"/>
    <n v="237673746"/>
    <n v="3375566"/>
    <n v="28.11"/>
    <n v="0.74"/>
    <n v="-0.32"/>
    <x v="1"/>
    <x v="0"/>
  </r>
  <r>
    <x v="35"/>
    <x v="175"/>
    <x v="3"/>
    <n v="19.84"/>
    <n v="20.11"/>
    <n v="19.78"/>
    <n v="19.82"/>
    <n v="19.91761859084906"/>
    <n v="6993204"/>
    <n v="25009"/>
    <n v="139287970"/>
    <n v="3278385"/>
    <n v="46.88"/>
    <n v="0.33"/>
    <n v="-0.02"/>
    <x v="1"/>
    <x v="0"/>
  </r>
  <r>
    <x v="35"/>
    <x v="176"/>
    <x v="3"/>
    <n v="19.86"/>
    <n v="19.95"/>
    <n v="19.72"/>
    <n v="19.809999999999999"/>
    <n v="19.800268688133265"/>
    <n v="7474837"/>
    <n v="21348"/>
    <n v="148003781"/>
    <n v="2561250"/>
    <n v="34.26"/>
    <n v="0.23"/>
    <n v="-0.05"/>
    <x v="1"/>
    <x v="0"/>
  </r>
  <r>
    <x v="35"/>
    <x v="177"/>
    <x v="3"/>
    <n v="19.93"/>
    <n v="19.98"/>
    <n v="19.75"/>
    <n v="19.8"/>
    <n v="19.876009883749166"/>
    <n v="6156773"/>
    <n v="18666"/>
    <n v="122372081"/>
    <n v="2058451"/>
    <n v="33.43"/>
    <n v="0.23"/>
    <n v="-0.13"/>
    <x v="1"/>
    <x v="0"/>
  </r>
  <r>
    <x v="35"/>
    <x v="178"/>
    <x v="3"/>
    <n v="19.87"/>
    <n v="20.05"/>
    <n v="19.760000000000002"/>
    <n v="19.920000000000002"/>
    <n v="19.882514452844088"/>
    <n v="7382457"/>
    <n v="21569"/>
    <n v="146781808"/>
    <n v="2326123"/>
    <n v="31.51"/>
    <n v="0.28999999999999998"/>
    <n v="0.05"/>
    <x v="0"/>
    <x v="0"/>
  </r>
  <r>
    <x v="35"/>
    <x v="179"/>
    <x v="4"/>
    <n v="20.37"/>
    <n v="20.5"/>
    <n v="19.760000000000002"/>
    <n v="19.84"/>
    <n v="20.131473130998351"/>
    <n v="9138970"/>
    <n v="25845"/>
    <n v="183980929"/>
    <n v="3501711"/>
    <n v="38.32"/>
    <n v="0.74"/>
    <n v="-0.53"/>
    <x v="1"/>
    <x v="0"/>
  </r>
  <r>
    <x v="35"/>
    <x v="180"/>
    <x v="4"/>
    <n v="20.260000000000002"/>
    <n v="20.43"/>
    <n v="20.21"/>
    <n v="20.37"/>
    <n v="20.321970379178442"/>
    <n v="7817744"/>
    <n v="17834"/>
    <n v="158871962"/>
    <n v="2992492"/>
    <n v="38.28"/>
    <n v="0.22"/>
    <n v="0.11"/>
    <x v="0"/>
    <x v="0"/>
  </r>
  <r>
    <x v="35"/>
    <x v="181"/>
    <x v="4"/>
    <n v="20.95"/>
    <n v="21.05"/>
    <n v="20.58"/>
    <n v="20.62"/>
    <n v="20.825291600625242"/>
    <n v="10965340"/>
    <n v="11226"/>
    <n v="228356403"/>
    <n v="1973621"/>
    <n v="18"/>
    <n v="0.47"/>
    <n v="-0.33"/>
    <x v="1"/>
    <x v="0"/>
  </r>
  <r>
    <x v="35"/>
    <x v="182"/>
    <x v="4"/>
    <n v="21.25"/>
    <n v="21.43"/>
    <n v="20.88"/>
    <n v="20.95"/>
    <n v="21.165482616801359"/>
    <n v="22317613"/>
    <n v="30205"/>
    <n v="472363050"/>
    <n v="5427168"/>
    <n v="24.32"/>
    <n v="0.55000000000000004"/>
    <n v="-0.3"/>
    <x v="1"/>
    <x v="0"/>
  </r>
  <r>
    <x v="35"/>
    <x v="183"/>
    <x v="4"/>
    <n v="21.12"/>
    <n v="21.57"/>
    <n v="21.12"/>
    <n v="21.25"/>
    <n v="21.353927834450211"/>
    <n v="9634902"/>
    <n v="19008"/>
    <n v="205743002"/>
    <n v="2803570"/>
    <n v="29.1"/>
    <n v="0.45"/>
    <n v="0.13"/>
    <x v="0"/>
    <x v="0"/>
  </r>
  <r>
    <x v="35"/>
    <x v="184"/>
    <x v="0"/>
    <n v="21.12"/>
    <n v="21.2"/>
    <n v="20.7"/>
    <n v="21.1"/>
    <n v="20.958917069348757"/>
    <n v="12770827"/>
    <n v="20583"/>
    <n v="267662704"/>
    <n v="3231017"/>
    <n v="25.3"/>
    <n v="0.5"/>
    <n v="-0.02"/>
    <x v="1"/>
    <x v="0"/>
  </r>
  <r>
    <x v="35"/>
    <x v="185"/>
    <x v="0"/>
    <n v="21.57"/>
    <n v="21.6"/>
    <n v="21.1"/>
    <n v="21.21"/>
    <n v="21.335036129710524"/>
    <n v="26456481"/>
    <n v="23885"/>
    <n v="564449978"/>
    <n v="3725201"/>
    <n v="14.08"/>
    <n v="0.5"/>
    <n v="-0.36"/>
    <x v="1"/>
    <x v="0"/>
  </r>
  <r>
    <x v="35"/>
    <x v="186"/>
    <x v="0"/>
    <n v="21.56"/>
    <n v="21.72"/>
    <n v="21.44"/>
    <n v="21.58"/>
    <n v="21.56407341423138"/>
    <n v="8491923"/>
    <n v="17268"/>
    <n v="183120451"/>
    <n v="2871559"/>
    <n v="33.82"/>
    <n v="0.28000000000000003"/>
    <n v="0.02"/>
    <x v="0"/>
    <x v="0"/>
  </r>
  <r>
    <x v="35"/>
    <x v="187"/>
    <x v="0"/>
    <n v="21.87"/>
    <n v="21.88"/>
    <n v="21.35"/>
    <n v="21.61"/>
    <n v="21.560353185622009"/>
    <n v="7857398"/>
    <n v="10039"/>
    <n v="169408276"/>
    <n v="1598845"/>
    <n v="20.350000000000001"/>
    <n v="0.53"/>
    <n v="-0.26"/>
    <x v="1"/>
    <x v="0"/>
  </r>
  <r>
    <x v="35"/>
    <x v="188"/>
    <x v="0"/>
    <n v="21.52"/>
    <n v="22.03"/>
    <n v="21.47"/>
    <n v="21.83"/>
    <n v="21.833688964587399"/>
    <n v="15523570"/>
    <n v="26991"/>
    <n v="338936799"/>
    <n v="6156958"/>
    <n v="39.659999999999997"/>
    <n v="0.56000000000000005"/>
    <n v="0.31"/>
    <x v="0"/>
    <x v="0"/>
  </r>
  <r>
    <x v="35"/>
    <x v="189"/>
    <x v="1"/>
    <n v="21.2"/>
    <n v="21.59"/>
    <n v="21.09"/>
    <n v="21.5"/>
    <n v="21.365207116428419"/>
    <n v="14272890"/>
    <n v="23361"/>
    <n v="304943251"/>
    <n v="5617821"/>
    <n v="39.36"/>
    <n v="0.5"/>
    <n v="0.3"/>
    <x v="0"/>
    <x v="0"/>
  </r>
  <r>
    <x v="35"/>
    <x v="190"/>
    <x v="1"/>
    <n v="21.35"/>
    <n v="21.38"/>
    <n v="21.05"/>
    <n v="21.17"/>
    <n v="21.170540772187511"/>
    <n v="11057133"/>
    <n v="18757"/>
    <n v="234085485"/>
    <n v="3424735"/>
    <n v="30.97"/>
    <n v="0.33"/>
    <n v="-0.18"/>
    <x v="1"/>
    <x v="0"/>
  </r>
  <r>
    <x v="35"/>
    <x v="191"/>
    <x v="1"/>
    <n v="20.92"/>
    <n v="21.38"/>
    <n v="20.81"/>
    <n v="21.23"/>
    <n v="21.119481914132908"/>
    <n v="15955193"/>
    <n v="27107"/>
    <n v="336965410"/>
    <n v="5554282"/>
    <n v="34.81"/>
    <n v="0.56999999999999995"/>
    <n v="0.31"/>
    <x v="0"/>
    <x v="0"/>
  </r>
  <r>
    <x v="35"/>
    <x v="192"/>
    <x v="1"/>
    <n v="20.13"/>
    <n v="21.09"/>
    <n v="20.13"/>
    <n v="20.84"/>
    <n v="20.782358027758381"/>
    <n v="19341545"/>
    <n v="22573"/>
    <n v="401962913"/>
    <n v="7186245"/>
    <n v="37.15"/>
    <n v="0.96"/>
    <n v="0.71"/>
    <x v="0"/>
    <x v="0"/>
  </r>
  <r>
    <x v="35"/>
    <x v="193"/>
    <x v="1"/>
    <n v="19.97"/>
    <n v="20.239999999999998"/>
    <n v="19.899999999999999"/>
    <n v="20.11"/>
    <n v="20.061900701183824"/>
    <n v="10541173"/>
    <n v="18192"/>
    <n v="211475966"/>
    <n v="5390322"/>
    <n v="51.14"/>
    <n v="0.34"/>
    <n v="0.14000000000000001"/>
    <x v="0"/>
    <x v="0"/>
  </r>
  <r>
    <x v="35"/>
    <x v="194"/>
    <x v="2"/>
    <n v="20.38"/>
    <n v="20.51"/>
    <n v="19.91"/>
    <n v="19.97"/>
    <n v="20.125384051473933"/>
    <n v="11008290"/>
    <n v="24955"/>
    <n v="221546064"/>
    <n v="4022714"/>
    <n v="36.54"/>
    <n v="0.6"/>
    <n v="-0.41"/>
    <x v="1"/>
    <x v="0"/>
  </r>
  <r>
    <x v="35"/>
    <x v="195"/>
    <x v="2"/>
    <n v="20.23"/>
    <n v="20.66"/>
    <n v="20.05"/>
    <n v="20.36"/>
    <n v="20.419769098491312"/>
    <n v="12417329"/>
    <n v="18063"/>
    <n v="253558991"/>
    <n v="4589580"/>
    <n v="36.96"/>
    <n v="0.61"/>
    <n v="0.13"/>
    <x v="0"/>
    <x v="0"/>
  </r>
  <r>
    <x v="35"/>
    <x v="196"/>
    <x v="2"/>
    <n v="20.149999999999999"/>
    <n v="20.34"/>
    <n v="19.850000000000001"/>
    <n v="20.28"/>
    <n v="20.176448077132342"/>
    <n v="10117883"/>
    <n v="16145"/>
    <n v="204142941"/>
    <n v="4123926"/>
    <n v="40.76"/>
    <n v="0.49"/>
    <n v="0.13"/>
    <x v="0"/>
    <x v="0"/>
  </r>
  <r>
    <x v="35"/>
    <x v="197"/>
    <x v="2"/>
    <n v="19.21"/>
    <n v="20.62"/>
    <n v="19.2"/>
    <n v="20.149999999999999"/>
    <n v="20.190013202614644"/>
    <n v="24729950"/>
    <n v="34678"/>
    <n v="499298017"/>
    <n v="8247124"/>
    <n v="33.35"/>
    <n v="1.42"/>
    <n v="0.94"/>
    <x v="0"/>
    <x v="0"/>
  </r>
  <r>
    <x v="35"/>
    <x v="198"/>
    <x v="2"/>
    <n v="19.48"/>
    <n v="19.72"/>
    <n v="19.059999999999999"/>
    <n v="19.21"/>
    <n v="19.482297714016067"/>
    <n v="11865219"/>
    <n v="25221"/>
    <n v="231161729"/>
    <n v="3877545"/>
    <n v="32.68"/>
    <n v="0.66"/>
    <n v="-0.27"/>
    <x v="1"/>
    <x v="0"/>
  </r>
  <r>
    <x v="35"/>
    <x v="199"/>
    <x v="3"/>
    <n v="19.11"/>
    <n v="19.350000000000001"/>
    <n v="19.11"/>
    <n v="19.22"/>
    <n v="19.217200330094339"/>
    <n v="5499034"/>
    <n v="12967"/>
    <n v="105676038"/>
    <n v="2500495"/>
    <n v="45.47"/>
    <n v="0.24"/>
    <n v="0.11"/>
    <x v="0"/>
    <x v="0"/>
  </r>
  <r>
    <x v="35"/>
    <x v="200"/>
    <x v="3"/>
    <n v="19.5"/>
    <n v="19.5"/>
    <n v="19.05"/>
    <n v="19.13"/>
    <n v="19.21932034618899"/>
    <n v="8041388"/>
    <n v="18444"/>
    <n v="154550012"/>
    <n v="3689123"/>
    <n v="45.88"/>
    <n v="0.45"/>
    <n v="-0.37"/>
    <x v="1"/>
    <x v="0"/>
  </r>
  <r>
    <x v="35"/>
    <x v="201"/>
    <x v="3"/>
    <n v="19.3"/>
    <n v="19.829999999999998"/>
    <n v="19.29"/>
    <n v="19.559999999999999"/>
    <n v="19.63328928194187"/>
    <n v="8150329"/>
    <n v="21880"/>
    <n v="160017767"/>
    <n v="2816963"/>
    <n v="34.56"/>
    <n v="0.54"/>
    <n v="0.26"/>
    <x v="0"/>
    <x v="0"/>
  </r>
  <r>
    <x v="35"/>
    <x v="202"/>
    <x v="3"/>
    <n v="19.309999999999999"/>
    <n v="19.489999999999998"/>
    <n v="19.149999999999999"/>
    <n v="19.29"/>
    <n v="19.349919294447851"/>
    <n v="10230399"/>
    <n v="27275"/>
    <n v="197957395"/>
    <n v="5337047"/>
    <n v="52.17"/>
    <n v="0.34"/>
    <n v="-0.02"/>
    <x v="1"/>
    <x v="0"/>
  </r>
  <r>
    <x v="35"/>
    <x v="203"/>
    <x v="4"/>
    <n v="19.14"/>
    <n v="19.62"/>
    <n v="19.14"/>
    <n v="19.32"/>
    <n v="19.39294422830466"/>
    <n v="10483956"/>
    <n v="24502"/>
    <n v="203314774"/>
    <n v="4201652"/>
    <n v="40.08"/>
    <n v="0.48"/>
    <n v="0.18"/>
    <x v="0"/>
    <x v="0"/>
  </r>
  <r>
    <x v="35"/>
    <x v="204"/>
    <x v="4"/>
    <n v="19.62"/>
    <n v="19.73"/>
    <n v="19.05"/>
    <n v="19.09"/>
    <n v="19.288915008626226"/>
    <n v="12712396"/>
    <n v="30254"/>
    <n v="245208326"/>
    <n v="5903963"/>
    <n v="46.44"/>
    <n v="0.68"/>
    <n v="-0.53"/>
    <x v="1"/>
    <x v="0"/>
  </r>
  <r>
    <x v="35"/>
    <x v="205"/>
    <x v="4"/>
    <n v="19.989999999999998"/>
    <n v="20.14"/>
    <n v="19.66"/>
    <n v="19.75"/>
    <n v="19.934622611768226"/>
    <n v="6810321"/>
    <n v="22062"/>
    <n v="135761179"/>
    <n v="2915916"/>
    <n v="42.82"/>
    <n v="0.48"/>
    <n v="-0.24"/>
    <x v="1"/>
    <x v="0"/>
  </r>
  <r>
    <x v="35"/>
    <x v="206"/>
    <x v="4"/>
    <n v="20.16"/>
    <n v="20.329999999999998"/>
    <n v="19.850000000000001"/>
    <n v="19.91"/>
    <n v="20.037473634207675"/>
    <n v="10896221"/>
    <n v="34034"/>
    <n v="218332741"/>
    <n v="3454166"/>
    <n v="31.7"/>
    <n v="0.48"/>
    <n v="-0.25"/>
    <x v="1"/>
    <x v="0"/>
  </r>
  <r>
    <x v="35"/>
    <x v="207"/>
    <x v="0"/>
    <n v="20.79"/>
    <n v="20.8"/>
    <n v="20.079999999999998"/>
    <n v="20.170000000000002"/>
    <n v="20.417367954728782"/>
    <n v="7105972"/>
    <n v="25802"/>
    <n v="145085245"/>
    <n v="2908702"/>
    <n v="40.93"/>
    <n v="0.72"/>
    <n v="-0.62"/>
    <x v="1"/>
    <x v="0"/>
  </r>
  <r>
    <x v="35"/>
    <x v="208"/>
    <x v="0"/>
    <n v="20.98"/>
    <n v="21.14"/>
    <n v="20.75"/>
    <n v="20.79"/>
    <n v="20.938755520540671"/>
    <n v="8207303"/>
    <n v="21552"/>
    <n v="171850711"/>
    <n v="2919964"/>
    <n v="35.58"/>
    <n v="0.39"/>
    <n v="-0.19"/>
    <x v="1"/>
    <x v="0"/>
  </r>
  <r>
    <x v="35"/>
    <x v="209"/>
    <x v="0"/>
    <n v="20.69"/>
    <n v="20.91"/>
    <n v="20.61"/>
    <n v="20.84"/>
    <n v="20.760158809371536"/>
    <n v="8283894"/>
    <n v="21179"/>
    <n v="171974955"/>
    <n v="3109799"/>
    <n v="37.54"/>
    <n v="0.3"/>
    <n v="0.15"/>
    <x v="0"/>
    <x v="0"/>
  </r>
  <r>
    <x v="35"/>
    <x v="210"/>
    <x v="0"/>
    <n v="20.32"/>
    <n v="20.68"/>
    <n v="20.23"/>
    <n v="20.62"/>
    <n v="20.491532609671665"/>
    <n v="7361359"/>
    <n v="15946"/>
    <n v="150845528"/>
    <n v="3153713"/>
    <n v="42.84"/>
    <n v="0.45"/>
    <n v="0.3"/>
    <x v="0"/>
    <x v="0"/>
  </r>
  <r>
    <x v="35"/>
    <x v="211"/>
    <x v="0"/>
    <n v="20.74"/>
    <n v="20.74"/>
    <n v="20.27"/>
    <n v="20.329999999999998"/>
    <n v="20.449361333327623"/>
    <n v="10737526"/>
    <n v="26252"/>
    <n v="219575549"/>
    <n v="3497191"/>
    <n v="32.57"/>
    <n v="0.47"/>
    <n v="-0.41"/>
    <x v="1"/>
    <x v="0"/>
  </r>
  <r>
    <x v="35"/>
    <x v="212"/>
    <x v="1"/>
    <n v="20.57"/>
    <n v="20.75"/>
    <n v="20.55"/>
    <n v="20.71"/>
    <n v="20.692919945628844"/>
    <n v="2795600"/>
    <n v="13917"/>
    <n v="57849127"/>
    <n v="2069970"/>
    <n v="74.040000000000006"/>
    <n v="0.2"/>
    <n v="0.14000000000000001"/>
    <x v="0"/>
    <x v="0"/>
  </r>
  <r>
    <x v="35"/>
    <x v="213"/>
    <x v="2"/>
    <n v="20.68"/>
    <n v="20.85"/>
    <n v="20.32"/>
    <n v="20.41"/>
    <n v="20.599005284053856"/>
    <n v="7507872"/>
    <n v="21512"/>
    <n v="154654695"/>
    <n v="3219909"/>
    <n v="42.89"/>
    <n v="0.53"/>
    <n v="-0.27"/>
    <x v="1"/>
    <x v="0"/>
  </r>
  <r>
    <x v="35"/>
    <x v="214"/>
    <x v="2"/>
    <n v="20.239999999999998"/>
    <n v="21.15"/>
    <n v="20.14"/>
    <n v="20.73"/>
    <n v="20.876359382886001"/>
    <n v="12726271"/>
    <n v="20960"/>
    <n v="265678207"/>
    <n v="3820523"/>
    <n v="30.02"/>
    <n v="1.01"/>
    <n v="0.49"/>
    <x v="0"/>
    <x v="0"/>
  </r>
  <r>
    <x v="35"/>
    <x v="215"/>
    <x v="2"/>
    <n v="20.67"/>
    <n v="20.85"/>
    <n v="20.23"/>
    <n v="20.75"/>
    <n v="20.507609044971318"/>
    <n v="11292153"/>
    <n v="20371"/>
    <n v="231575059"/>
    <n v="4199785"/>
    <n v="37.19"/>
    <n v="0.62"/>
    <n v="0.08"/>
    <x v="0"/>
    <x v="0"/>
  </r>
  <r>
    <x v="35"/>
    <x v="216"/>
    <x v="2"/>
    <n v="20.399999999999999"/>
    <n v="21.29"/>
    <n v="20.27"/>
    <n v="20.56"/>
    <n v="20.837927317025635"/>
    <n v="31525072"/>
    <n v="50267"/>
    <n v="656917159"/>
    <n v="7348498"/>
    <n v="23.31"/>
    <n v="1.02"/>
    <n v="0.16"/>
    <x v="0"/>
    <x v="0"/>
  </r>
  <r>
    <x v="35"/>
    <x v="217"/>
    <x v="3"/>
    <n v="20.05"/>
    <n v="20.14"/>
    <n v="19.239999999999998"/>
    <n v="19.399999999999999"/>
    <n v="19.50685213523575"/>
    <n v="7626090"/>
    <n v="21394"/>
    <n v="148761010"/>
    <n v="2664994"/>
    <n v="34.950000000000003"/>
    <n v="0.9"/>
    <n v="-0.65"/>
    <x v="1"/>
    <x v="0"/>
  </r>
  <r>
    <x v="35"/>
    <x v="218"/>
    <x v="3"/>
    <n v="20.03"/>
    <n v="20.32"/>
    <n v="19.899999999999999"/>
    <n v="20.010000000000002"/>
    <n v="20.098010372288819"/>
    <n v="8843564"/>
    <n v="20229"/>
    <n v="177738041"/>
    <n v="2746929"/>
    <n v="31.06"/>
    <n v="0.42"/>
    <n v="-0.02"/>
    <x v="1"/>
    <x v="0"/>
  </r>
  <r>
    <x v="35"/>
    <x v="219"/>
    <x v="3"/>
    <n v="20.02"/>
    <n v="20.260000000000002"/>
    <n v="19.27"/>
    <n v="20.03"/>
    <n v="19.880074137246257"/>
    <n v="19014464"/>
    <n v="38788"/>
    <n v="378008954"/>
    <n v="7710112"/>
    <n v="40.549999999999997"/>
    <n v="0.99"/>
    <n v="0.01"/>
    <x v="0"/>
    <x v="0"/>
  </r>
  <r>
    <x v="35"/>
    <x v="220"/>
    <x v="3"/>
    <n v="21.02"/>
    <n v="21.03"/>
    <n v="20"/>
    <n v="20.05"/>
    <n v="20.359000606384249"/>
    <n v="15143863"/>
    <n v="41627"/>
    <n v="308313916"/>
    <n v="7366372"/>
    <n v="48.64"/>
    <n v="1.03"/>
    <n v="-0.97"/>
    <x v="1"/>
    <x v="0"/>
  </r>
  <r>
    <x v="35"/>
    <x v="221"/>
    <x v="3"/>
    <n v="21.09"/>
    <n v="21.51"/>
    <n v="20.84"/>
    <n v="21.02"/>
    <n v="21.111719691319429"/>
    <n v="11806898"/>
    <n v="28332"/>
    <n v="249263921"/>
    <n v="3752597"/>
    <n v="31.78"/>
    <n v="0.67"/>
    <n v="-7.0000000000000007E-2"/>
    <x v="1"/>
    <x v="0"/>
  </r>
  <r>
    <x v="35"/>
    <x v="222"/>
    <x v="4"/>
    <n v="20.91"/>
    <n v="21.16"/>
    <n v="20.57"/>
    <n v="21.09"/>
    <n v="20.870258199429387"/>
    <n v="11025005"/>
    <n v="26708"/>
    <n v="230094701"/>
    <n v="6046725"/>
    <n v="54.85"/>
    <n v="0.59"/>
    <n v="0.18"/>
    <x v="0"/>
    <x v="0"/>
  </r>
  <r>
    <x v="35"/>
    <x v="223"/>
    <x v="4"/>
    <n v="21.16"/>
    <n v="21.24"/>
    <n v="20.86"/>
    <n v="20.91"/>
    <n v="20.972673329084277"/>
    <n v="7349084"/>
    <n v="29016"/>
    <n v="154129938"/>
    <n v="3941924"/>
    <n v="53.64"/>
    <n v="0.38"/>
    <n v="-0.25"/>
    <x v="1"/>
    <x v="0"/>
  </r>
  <r>
    <x v="35"/>
    <x v="224"/>
    <x v="4"/>
    <n v="21.2"/>
    <n v="21.35"/>
    <n v="21.1"/>
    <n v="21.16"/>
    <n v="21.207086279665553"/>
    <n v="6113109"/>
    <n v="21240"/>
    <n v="129641230"/>
    <n v="2585338"/>
    <n v="42.29"/>
    <n v="0.25"/>
    <n v="-0.04"/>
    <x v="1"/>
    <x v="0"/>
  </r>
  <r>
    <x v="35"/>
    <x v="225"/>
    <x v="4"/>
    <n v="21.2"/>
    <n v="21.3"/>
    <n v="21.01"/>
    <n v="21.21"/>
    <n v="21.109529884864266"/>
    <n v="7055846"/>
    <n v="22645"/>
    <n v="148945592"/>
    <n v="3818334"/>
    <n v="54.12"/>
    <n v="0.28999999999999998"/>
    <n v="0.01"/>
    <x v="0"/>
    <x v="0"/>
  </r>
  <r>
    <x v="35"/>
    <x v="226"/>
    <x v="4"/>
    <n v="21.4"/>
    <n v="21.49"/>
    <n v="21.01"/>
    <n v="21.05"/>
    <n v="21.218628051242568"/>
    <n v="9324357"/>
    <n v="28097"/>
    <n v="197850063"/>
    <n v="4284206"/>
    <n v="45.95"/>
    <n v="0.48"/>
    <n v="-0.35"/>
    <x v="1"/>
    <x v="0"/>
  </r>
  <r>
    <x v="35"/>
    <x v="227"/>
    <x v="0"/>
    <n v="21.41"/>
    <n v="21.47"/>
    <n v="21.22"/>
    <n v="21.41"/>
    <n v="21.373765044758361"/>
    <n v="5935539"/>
    <n v="20006"/>
    <n v="126864816"/>
    <n v="2374614"/>
    <n v="40.01"/>
    <n v="0.25"/>
    <n v="0"/>
    <x v="1"/>
    <x v="0"/>
  </r>
  <r>
    <x v="35"/>
    <x v="228"/>
    <x v="0"/>
    <n v="21.62"/>
    <n v="21.75"/>
    <n v="21.35"/>
    <n v="21.43"/>
    <n v="21.592288780478672"/>
    <n v="5982011"/>
    <n v="20505"/>
    <n v="129165309"/>
    <n v="2533378"/>
    <n v="42.35"/>
    <n v="0.4"/>
    <n v="-0.19"/>
    <x v="1"/>
    <x v="0"/>
  </r>
  <r>
    <x v="35"/>
    <x v="229"/>
    <x v="0"/>
    <n v="21.67"/>
    <n v="21.94"/>
    <n v="21.49"/>
    <n v="21.56"/>
    <n v="21.726573101495713"/>
    <n v="10321362"/>
    <n v="25569"/>
    <n v="224247826"/>
    <n v="4039593"/>
    <n v="39.14"/>
    <n v="0.45"/>
    <n v="-0.11"/>
    <x v="1"/>
    <x v="0"/>
  </r>
  <r>
    <x v="35"/>
    <x v="230"/>
    <x v="0"/>
    <n v="21.25"/>
    <n v="21.63"/>
    <n v="21.1"/>
    <n v="21.55"/>
    <n v="21.418960146159503"/>
    <n v="6179003"/>
    <n v="15162"/>
    <n v="132347819"/>
    <n v="1919397"/>
    <n v="31.06"/>
    <n v="0.53"/>
    <n v="0.3"/>
    <x v="0"/>
    <x v="0"/>
  </r>
  <r>
    <x v="35"/>
    <x v="231"/>
    <x v="0"/>
    <n v="22.25"/>
    <n v="22.26"/>
    <n v="20.77"/>
    <n v="21.25"/>
    <n v="21.384272270960338"/>
    <n v="25105608"/>
    <n v="52007"/>
    <n v="536865157"/>
    <n v="7423790"/>
    <n v="29.57"/>
    <n v="1.49"/>
    <n v="-1"/>
    <x v="1"/>
    <x v="0"/>
  </r>
  <r>
    <x v="35"/>
    <x v="232"/>
    <x v="1"/>
    <n v="22.1"/>
    <n v="22.29"/>
    <n v="21.53"/>
    <n v="21.96"/>
    <n v="21.990170796427105"/>
    <n v="16348527"/>
    <n v="31376"/>
    <n v="359506901"/>
    <n v="5705807"/>
    <n v="34.9"/>
    <n v="0.76"/>
    <n v="-0.14000000000000001"/>
    <x v="1"/>
    <x v="0"/>
  </r>
  <r>
    <x v="35"/>
    <x v="233"/>
    <x v="1"/>
    <n v="22.05"/>
    <n v="22.29"/>
    <n v="21.8"/>
    <n v="21.88"/>
    <n v="22.047744060989004"/>
    <n v="17437373"/>
    <n v="38058"/>
    <n v="384454737"/>
    <n v="8680493"/>
    <n v="49.78"/>
    <n v="0.49"/>
    <n v="-0.17"/>
    <x v="1"/>
    <x v="0"/>
  </r>
  <r>
    <x v="35"/>
    <x v="234"/>
    <x v="1"/>
    <n v="22.45"/>
    <n v="22.58"/>
    <n v="22.37"/>
    <n v="22.42"/>
    <n v="22.459922268470496"/>
    <n v="10262245"/>
    <n v="26447"/>
    <n v="230489225"/>
    <n v="4065352"/>
    <n v="39.61"/>
    <n v="0.21"/>
    <n v="-0.03"/>
    <x v="1"/>
    <x v="0"/>
  </r>
  <r>
    <x v="35"/>
    <x v="235"/>
    <x v="2"/>
    <n v="22.75"/>
    <n v="22.77"/>
    <n v="22.46"/>
    <n v="22.49"/>
    <n v="22.557858651836042"/>
    <n v="11517249"/>
    <n v="30078"/>
    <n v="259804475"/>
    <n v="4887893"/>
    <n v="42.44"/>
    <n v="0.31"/>
    <n v="-0.26"/>
    <x v="1"/>
    <x v="0"/>
  </r>
  <r>
    <x v="35"/>
    <x v="236"/>
    <x v="3"/>
    <n v="22.75"/>
    <n v="23.14"/>
    <n v="22.68"/>
    <n v="22.75"/>
    <n v="22.854563430499084"/>
    <n v="8456752"/>
    <n v="18043"/>
    <n v="193275375"/>
    <n v="3366058"/>
    <n v="39.799999999999997"/>
    <n v="0.46"/>
    <n v="0"/>
    <x v="1"/>
    <x v="0"/>
  </r>
  <r>
    <x v="35"/>
    <x v="237"/>
    <x v="3"/>
    <n v="22.82"/>
    <n v="22.93"/>
    <n v="22.65"/>
    <n v="22.74"/>
    <n v="22.757975401288103"/>
    <n v="9541150"/>
    <n v="16939"/>
    <n v="217137257"/>
    <n v="3707563"/>
    <n v="38.86"/>
    <n v="0.28000000000000003"/>
    <n v="-0.08"/>
    <x v="1"/>
    <x v="0"/>
  </r>
  <r>
    <x v="35"/>
    <x v="238"/>
    <x v="3"/>
    <n v="22.96"/>
    <n v="23"/>
    <n v="22.7"/>
    <n v="22.79"/>
    <n v="22.794152191234868"/>
    <n v="8355882"/>
    <n v="19808"/>
    <n v="190465246"/>
    <n v="4415709"/>
    <n v="52.85"/>
    <n v="0.3"/>
    <n v="-0.17"/>
    <x v="1"/>
    <x v="0"/>
  </r>
  <r>
    <x v="35"/>
    <x v="239"/>
    <x v="3"/>
    <n v="23"/>
    <n v="23.04"/>
    <n v="22.9"/>
    <n v="22.95"/>
    <n v="22.941256251637512"/>
    <n v="7045754"/>
    <n v="20589"/>
    <n v="161638448"/>
    <n v="3895301"/>
    <n v="55.29"/>
    <n v="0.14000000000000001"/>
    <n v="-0.05"/>
    <x v="1"/>
    <x v="0"/>
  </r>
  <r>
    <x v="35"/>
    <x v="240"/>
    <x v="3"/>
    <n v="23.16"/>
    <n v="23.2"/>
    <n v="22.9"/>
    <n v="22.93"/>
    <n v="23.020369690456114"/>
    <n v="12125712"/>
    <n v="25936"/>
    <n v="279138373"/>
    <n v="5177727"/>
    <n v="42.7"/>
    <n v="0.3"/>
    <n v="-0.23"/>
    <x v="1"/>
    <x v="0"/>
  </r>
  <r>
    <x v="35"/>
    <x v="241"/>
    <x v="4"/>
    <n v="23.09"/>
    <n v="23.18"/>
    <n v="22.92"/>
    <n v="23.01"/>
    <n v="23.027221990170418"/>
    <n v="5547133"/>
    <n v="13360"/>
    <n v="127735063"/>
    <n v="1758015"/>
    <n v="31.69"/>
    <n v="0.26"/>
    <n v="-0.08"/>
    <x v="1"/>
    <x v="0"/>
  </r>
  <r>
    <x v="35"/>
    <x v="242"/>
    <x v="4"/>
    <n v="23.4"/>
    <n v="23.47"/>
    <n v="22.82"/>
    <n v="22.94"/>
    <n v="23.04766406634262"/>
    <n v="8455741"/>
    <n v="15294"/>
    <n v="194885078"/>
    <n v="2712251"/>
    <n v="32.08"/>
    <n v="0.65"/>
    <n v="-0.46"/>
    <x v="1"/>
    <x v="0"/>
  </r>
  <r>
    <x v="35"/>
    <x v="243"/>
    <x v="4"/>
    <n v="23.45"/>
    <n v="23.72"/>
    <n v="23.2"/>
    <n v="23.3"/>
    <n v="23.366858987506419"/>
    <n v="11296921"/>
    <n v="17826"/>
    <n v="263973560"/>
    <n v="4631164"/>
    <n v="40.99"/>
    <n v="0.52"/>
    <n v="-0.15"/>
    <x v="1"/>
    <x v="0"/>
  </r>
  <r>
    <x v="35"/>
    <x v="244"/>
    <x v="4"/>
    <n v="23.7"/>
    <n v="23.83"/>
    <n v="23.35"/>
    <n v="23.4"/>
    <n v="23.537751261259498"/>
    <n v="10725390"/>
    <n v="17482"/>
    <n v="252451562"/>
    <n v="4069805"/>
    <n v="37.950000000000003"/>
    <n v="0.48"/>
    <n v="-0.3"/>
    <x v="1"/>
    <x v="0"/>
  </r>
  <r>
    <x v="35"/>
    <x v="245"/>
    <x v="4"/>
    <n v="23.33"/>
    <n v="23.95"/>
    <n v="23.22"/>
    <n v="23.51"/>
    <n v="23.664075670480351"/>
    <n v="15123784"/>
    <n v="26139"/>
    <n v="357890369"/>
    <n v="5851828"/>
    <n v="38.69"/>
    <n v="0.73"/>
    <n v="0.18"/>
    <x v="0"/>
    <x v="0"/>
  </r>
  <r>
    <x v="35"/>
    <x v="246"/>
    <x v="0"/>
    <n v="23.43"/>
    <n v="23.85"/>
    <n v="23.15"/>
    <n v="23.3"/>
    <n v="23.565413302436998"/>
    <n v="13393606"/>
    <n v="24423"/>
    <n v="315625861"/>
    <n v="4939339"/>
    <n v="36.880000000000003"/>
    <n v="0.7"/>
    <n v="-0.13"/>
    <x v="1"/>
    <x v="0"/>
  </r>
  <r>
    <x v="35"/>
    <x v="247"/>
    <x v="0"/>
    <n v="23.98"/>
    <n v="24.01"/>
    <n v="23.38"/>
    <n v="23.43"/>
    <n v="23.553711642149487"/>
    <n v="10233368"/>
    <n v="22875"/>
    <n v="241033799"/>
    <n v="3415234"/>
    <n v="33.369999999999997"/>
    <n v="0.63"/>
    <n v="-0.55000000000000004"/>
    <x v="1"/>
    <x v="0"/>
  </r>
  <r>
    <x v="35"/>
    <x v="248"/>
    <x v="0"/>
    <n v="23"/>
    <n v="24.4"/>
    <n v="22.85"/>
    <n v="23.83"/>
    <n v="23.690621019432236"/>
    <n v="28312544"/>
    <n v="34998"/>
    <n v="670741750"/>
    <n v="11701397"/>
    <n v="41.33"/>
    <n v="1.55"/>
    <n v="0.83"/>
    <x v="0"/>
    <x v="0"/>
  </r>
  <r>
    <x v="35"/>
    <x v="249"/>
    <x v="0"/>
    <n v="23"/>
    <n v="23.11"/>
    <n v="22.95"/>
    <n v="22.98"/>
    <n v="23.005946976859633"/>
    <n v="10217124"/>
    <n v="18391"/>
    <n v="235054613"/>
    <n v="4544249"/>
    <n v="44.48"/>
    <n v="0.16"/>
    <n v="-0.02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s v="09/10/2024"/>
    <n v="109.55"/>
    <n v="1.9543973941368024E-2"/>
    <n v="1.9543973941368025"/>
    <x v="0"/>
    <x v="0"/>
    <x v="0"/>
    <x v="0"/>
  </r>
  <r>
    <s v="09/11/2024"/>
    <n v="107.45"/>
    <n v="-1.1044638748274301E-2"/>
    <n v="-1.10446387482743"/>
    <x v="0"/>
    <x v="0"/>
    <x v="0"/>
    <x v="0"/>
  </r>
  <r>
    <s v="09/12/2024"/>
    <n v="108.65"/>
    <n v="-2.2492127755285647E-2"/>
    <n v="-2.2492127755285649"/>
    <x v="0"/>
    <x v="0"/>
    <x v="0"/>
    <x v="0"/>
  </r>
  <r>
    <s v="09/13/2024"/>
    <n v="111.15"/>
    <n v="3.1588447653430373E-3"/>
    <n v="0.31588447653430374"/>
    <x v="0"/>
    <x v="0"/>
    <x v="0"/>
    <x v="0"/>
  </r>
  <r>
    <s v="09/16/2024"/>
    <n v="110.8"/>
    <n v="2.5451180009254976E-2"/>
    <n v="2.5451180009254974"/>
    <x v="0"/>
    <x v="0"/>
    <x v="0"/>
    <x v="1"/>
  </r>
  <r>
    <s v="09/17/2024"/>
    <n v="108.05"/>
    <n v="-5.9797608095676696E-3"/>
    <n v="-0.59797608095676691"/>
    <x v="0"/>
    <x v="0"/>
    <x v="0"/>
    <x v="1"/>
  </r>
  <r>
    <s v="09/18/2024"/>
    <n v="108.7"/>
    <n v="1.3519813519813547E-2"/>
    <n v="1.3519813519813546"/>
    <x v="0"/>
    <x v="0"/>
    <x v="0"/>
    <x v="1"/>
  </r>
  <r>
    <s v="09/19/2024"/>
    <n v="107.25"/>
    <n v="-1.1065006915629349E-2"/>
    <n v="-1.106500691562935"/>
    <x v="0"/>
    <x v="0"/>
    <x v="0"/>
    <x v="1"/>
  </r>
  <r>
    <s v="09/20/2024"/>
    <n v="108.45"/>
    <n v="-2.7354260089686073E-2"/>
    <n v="-2.7354260089686071"/>
    <x v="0"/>
    <x v="0"/>
    <x v="0"/>
    <x v="1"/>
  </r>
  <r>
    <s v="09/23/2024"/>
    <n v="111.5"/>
    <n v="3.3843300880853092E-2"/>
    <n v="3.3843300880853091"/>
    <x v="0"/>
    <x v="0"/>
    <x v="0"/>
    <x v="2"/>
  </r>
  <r>
    <s v="09/24/2024"/>
    <n v="107.85"/>
    <n v="2.714285714285709E-2"/>
    <n v="2.7142857142857091"/>
    <x v="0"/>
    <x v="0"/>
    <x v="0"/>
    <x v="2"/>
  </r>
  <r>
    <s v="09/25/2024"/>
    <n v="105"/>
    <n v="-2.1435228331780031E-2"/>
    <n v="-2.143522833178003"/>
    <x v="0"/>
    <x v="0"/>
    <x v="0"/>
    <x v="2"/>
  </r>
  <r>
    <s v="09/26/2024"/>
    <n v="107.3"/>
    <n v="-1.7848970251716272E-2"/>
    <n v="-1.7848970251716272"/>
    <x v="0"/>
    <x v="0"/>
    <x v="0"/>
    <x v="2"/>
  </r>
  <r>
    <s v="09/27/2024"/>
    <n v="109.25"/>
    <n v="1.9598693420438584E-2"/>
    <n v="1.9598693420438584"/>
    <x v="0"/>
    <x v="0"/>
    <x v="0"/>
    <x v="2"/>
  </r>
  <r>
    <s v="09/30/2024"/>
    <n v="107.15"/>
    <n v="1.9020446980504042E-2"/>
    <n v="1.9020446980504042"/>
    <x v="0"/>
    <x v="0"/>
    <x v="0"/>
    <x v="3"/>
  </r>
  <r>
    <s v="10/01/2024"/>
    <n v="105.15"/>
    <n v="1.4285714285714828E-3"/>
    <n v="0.14285714285714829"/>
    <x v="0"/>
    <x v="1"/>
    <x v="1"/>
    <x v="4"/>
  </r>
  <r>
    <s v="10/03/2024"/>
    <n v="105"/>
    <n v="-7.5614366729678372E-3"/>
    <n v="-0.75614366729678373"/>
    <x v="0"/>
    <x v="1"/>
    <x v="1"/>
    <x v="4"/>
  </r>
  <r>
    <s v="10/04/2024"/>
    <n v="105.8"/>
    <n v="3.6746692797648216E-2"/>
    <n v="3.6746692797648217"/>
    <x v="0"/>
    <x v="1"/>
    <x v="1"/>
    <x v="4"/>
  </r>
  <r>
    <s v="10/07/2024"/>
    <n v="102.05"/>
    <n v="-3.9043435822352919E-3"/>
    <n v="-0.39043435822352918"/>
    <x v="0"/>
    <x v="1"/>
    <x v="1"/>
    <x v="4"/>
  </r>
  <r>
    <s v="10/08/2024"/>
    <n v="102.45"/>
    <n v="-1.4903846153846127E-2"/>
    <n v="-1.4903846153846128"/>
    <x v="0"/>
    <x v="1"/>
    <x v="1"/>
    <x v="0"/>
  </r>
  <r>
    <s v="10/09/2024"/>
    <n v="104"/>
    <n v="4.3457267020763192E-3"/>
    <n v="0.43457267020763191"/>
    <x v="0"/>
    <x v="1"/>
    <x v="1"/>
    <x v="0"/>
  </r>
  <r>
    <s v="10/10/2024"/>
    <n v="103.55"/>
    <n v="-1.3339685564554603E-2"/>
    <n v="-1.3339685564554604"/>
    <x v="0"/>
    <x v="1"/>
    <x v="1"/>
    <x v="0"/>
  </r>
  <r>
    <s v="10/11/2024"/>
    <n v="104.95"/>
    <n v="0"/>
    <n v="0"/>
    <x v="0"/>
    <x v="1"/>
    <x v="1"/>
    <x v="0"/>
  </r>
  <r>
    <s v="10/14/2024"/>
    <n v="104.95"/>
    <n v="0"/>
    <n v="0"/>
    <x v="0"/>
    <x v="1"/>
    <x v="1"/>
    <x v="0"/>
  </r>
  <r>
    <s v="10/15/2024"/>
    <n v="104.95"/>
    <n v="-9.5192765349827999E-4"/>
    <n v="-9.5192765349827999E-2"/>
    <x v="0"/>
    <x v="1"/>
    <x v="1"/>
    <x v="1"/>
  </r>
  <r>
    <s v="10/16/2024"/>
    <n v="105.05"/>
    <n v="2.5378233284528984E-2"/>
    <n v="2.5378233284528982"/>
    <x v="0"/>
    <x v="1"/>
    <x v="1"/>
    <x v="1"/>
  </r>
  <r>
    <s v="10/17/2024"/>
    <n v="102.45"/>
    <n v="-7.7481840193704323E-3"/>
    <n v="-0.77481840193704321"/>
    <x v="0"/>
    <x v="1"/>
    <x v="1"/>
    <x v="1"/>
  </r>
  <r>
    <s v="10/18/2024"/>
    <n v="103.25"/>
    <n v="9.286412512218992E-3"/>
    <n v="0.92864125122189922"/>
    <x v="0"/>
    <x v="1"/>
    <x v="1"/>
    <x v="1"/>
  </r>
  <r>
    <s v="10/21/2024"/>
    <n v="102.3"/>
    <n v="7.7409162717219523E-2"/>
    <n v="7.740916271721952"/>
    <x v="0"/>
    <x v="1"/>
    <x v="1"/>
    <x v="1"/>
  </r>
  <r>
    <s v="10/22/2024"/>
    <n v="94.95"/>
    <n v="-1.8097207859358842E-2"/>
    <n v="-1.8097207859358841"/>
    <x v="0"/>
    <x v="1"/>
    <x v="1"/>
    <x v="2"/>
  </r>
  <r>
    <s v="10/23/2024"/>
    <n v="96.7"/>
    <n v="-1.9766852508869771E-2"/>
    <n v="-1.976685250886977"/>
    <x v="0"/>
    <x v="1"/>
    <x v="1"/>
    <x v="2"/>
  </r>
  <r>
    <s v="10/24/2024"/>
    <n v="98.65"/>
    <n v="2.974947807933203E-2"/>
    <n v="2.9749478079332028"/>
    <x v="0"/>
    <x v="1"/>
    <x v="1"/>
    <x v="2"/>
  </r>
  <r>
    <s v="10/25/2024"/>
    <n v="95.8"/>
    <n v="-2.8890015205271246E-2"/>
    <n v="-2.8890015205271244"/>
    <x v="0"/>
    <x v="1"/>
    <x v="1"/>
    <x v="2"/>
  </r>
  <r>
    <s v="10/28/2024"/>
    <n v="98.65"/>
    <n v="-2.5679012345678955E-2"/>
    <n v="-2.5679012345678953"/>
    <x v="0"/>
    <x v="1"/>
    <x v="1"/>
    <x v="2"/>
  </r>
  <r>
    <s v="10/29/2024"/>
    <n v="101.25"/>
    <n v="1.3006503251625784E-2"/>
    <n v="1.3006503251625783"/>
    <x v="0"/>
    <x v="1"/>
    <x v="1"/>
    <x v="3"/>
  </r>
  <r>
    <s v="10/30/2024"/>
    <n v="99.95"/>
    <n v="2.1461420541645463E-2"/>
    <n v="2.1461420541645464"/>
    <x v="0"/>
    <x v="1"/>
    <x v="1"/>
    <x v="3"/>
  </r>
  <r>
    <s v="10/31/2024"/>
    <n v="97.85"/>
    <n v="-3.0996236878589913E-2"/>
    <n v="-3.0996236878589913"/>
    <x v="0"/>
    <x v="1"/>
    <x v="1"/>
    <x v="3"/>
  </r>
  <r>
    <s v="11/01/2024"/>
    <n v="100.98"/>
    <n v="-2.6229508196721301E-2"/>
    <n v="-2.6229508196721301"/>
    <x v="0"/>
    <x v="1"/>
    <x v="2"/>
    <x v="4"/>
  </r>
  <r>
    <s v="11/04/2024"/>
    <n v="103.7"/>
    <n v="-9.2672207891468308E-3"/>
    <n v="-0.92672207891468306"/>
    <x v="0"/>
    <x v="1"/>
    <x v="2"/>
    <x v="4"/>
  </r>
  <r>
    <s v="11/05/2024"/>
    <n v="104.67"/>
    <n v="-2.1592821088053861E-2"/>
    <n v="-2.1592821088053862"/>
    <x v="0"/>
    <x v="1"/>
    <x v="2"/>
    <x v="4"/>
  </r>
  <r>
    <s v="11/06/2024"/>
    <n v="106.98"/>
    <n v="3.0942334739802934E-3"/>
    <n v="0.30942334739802935"/>
    <x v="0"/>
    <x v="1"/>
    <x v="2"/>
    <x v="4"/>
  </r>
  <r>
    <s v="11/07/2024"/>
    <n v="106.65"/>
    <n v="1.813842482100244E-2"/>
    <n v="1.8138424821002439"/>
    <x v="0"/>
    <x v="1"/>
    <x v="2"/>
    <x v="4"/>
  </r>
  <r>
    <s v="11/08/2024"/>
    <n v="104.75"/>
    <n v="-3.5197869101979123E-3"/>
    <n v="-0.35197869101979123"/>
    <x v="0"/>
    <x v="1"/>
    <x v="2"/>
    <x v="0"/>
  </r>
  <r>
    <s v="11/11/2024"/>
    <n v="105.12"/>
    <n v="1.3009540329575105E-2"/>
    <n v="1.3009540329575104"/>
    <x v="0"/>
    <x v="1"/>
    <x v="2"/>
    <x v="0"/>
  </r>
  <r>
    <s v="11/12/2024"/>
    <n v="103.77"/>
    <n v="3.2229185317815524E-2"/>
    <n v="3.2229185317815525"/>
    <x v="0"/>
    <x v="1"/>
    <x v="2"/>
    <x v="0"/>
  </r>
  <r>
    <s v="11/13/2024"/>
    <n v="100.53"/>
    <n v="1.0554885404101298E-2"/>
    <n v="1.0554885404101297"/>
    <x v="0"/>
    <x v="1"/>
    <x v="2"/>
    <x v="0"/>
  </r>
  <r>
    <s v="11/14/2024"/>
    <n v="99.48"/>
    <n v="-1.0641471904525045E-2"/>
    <n v="-1.0641471904525044"/>
    <x v="0"/>
    <x v="1"/>
    <x v="2"/>
    <x v="0"/>
  </r>
  <r>
    <s v="11/18/2024"/>
    <n v="100.55"/>
    <n v="-3.567535427608755E-3"/>
    <n v="-0.35675354276087551"/>
    <x v="0"/>
    <x v="1"/>
    <x v="2"/>
    <x v="1"/>
  </r>
  <r>
    <s v="11/19/2024"/>
    <n v="100.91"/>
    <n v="4.6892831206556657E-2"/>
    <n v="4.6892831206556655"/>
    <x v="0"/>
    <x v="1"/>
    <x v="2"/>
    <x v="1"/>
  </r>
  <r>
    <s v="11/21/2024"/>
    <n v="96.39"/>
    <n v="-3.4361851332398247E-2"/>
    <n v="-3.4361851332398246"/>
    <x v="0"/>
    <x v="1"/>
    <x v="2"/>
    <x v="1"/>
  </r>
  <r>
    <s v="11/22/2024"/>
    <n v="99.82"/>
    <n v="-4.1114313160422682E-2"/>
    <n v="-4.1114313160422684"/>
    <x v="0"/>
    <x v="1"/>
    <x v="2"/>
    <x v="2"/>
  </r>
  <r>
    <s v="11/25/2024"/>
    <n v="104.1"/>
    <n v="-9.2319406110212138E-3"/>
    <n v="-0.92319406110212143"/>
    <x v="0"/>
    <x v="1"/>
    <x v="2"/>
    <x v="2"/>
  </r>
  <r>
    <s v="11/26/2024"/>
    <n v="105.07"/>
    <n v="6.5140339112941146E-3"/>
    <n v="0.65140339112941148"/>
    <x v="0"/>
    <x v="1"/>
    <x v="2"/>
    <x v="2"/>
  </r>
  <r>
    <s v="11/27/2024"/>
    <n v="104.39"/>
    <n v="-1.7783214151298462E-2"/>
    <n v="-1.7783214151298461"/>
    <x v="0"/>
    <x v="1"/>
    <x v="2"/>
    <x v="2"/>
  </r>
  <r>
    <s v="11/28/2024"/>
    <n v="106.28"/>
    <n v="1.2962256957682038E-2"/>
    <n v="1.2962256957682039"/>
    <x v="0"/>
    <x v="1"/>
    <x v="2"/>
    <x v="2"/>
  </r>
  <r>
    <s v="11/29/2024"/>
    <n v="104.92"/>
    <n v="1.9065776930406121E-4"/>
    <n v="1.906577693040612E-2"/>
    <x v="0"/>
    <x v="1"/>
    <x v="2"/>
    <x v="3"/>
  </r>
  <r>
    <s v="12/02/2024"/>
    <n v="104.9"/>
    <n v="-2.8253821213524752E-2"/>
    <n v="-2.825382121352475"/>
    <x v="0"/>
    <x v="1"/>
    <x v="3"/>
    <x v="4"/>
  </r>
  <r>
    <s v="12/03/2024"/>
    <n v="107.95"/>
    <n v="-1.9082235347569237E-2"/>
    <n v="-1.9082235347569236"/>
    <x v="0"/>
    <x v="1"/>
    <x v="3"/>
    <x v="4"/>
  </r>
  <r>
    <s v="12/04/2024"/>
    <n v="110.05"/>
    <n v="9.170105456212746E-3"/>
    <n v="0.9170105456212746"/>
    <x v="0"/>
    <x v="1"/>
    <x v="3"/>
    <x v="4"/>
  </r>
  <r>
    <s v="12/05/2024"/>
    <n v="109.05"/>
    <n v="-9.9863822060826911E-3"/>
    <n v="-0.99863822060826912"/>
    <x v="0"/>
    <x v="1"/>
    <x v="3"/>
    <x v="4"/>
  </r>
  <r>
    <s v="12/06/2024"/>
    <n v="110.15"/>
    <n v="1.3339466421343172E-2"/>
    <n v="1.3339466421343171"/>
    <x v="0"/>
    <x v="1"/>
    <x v="3"/>
    <x v="4"/>
  </r>
  <r>
    <s v="12/09/2024"/>
    <n v="108.7"/>
    <n v="-1.4952424105119997E-2"/>
    <n v="-1.4952424105119997"/>
    <x v="0"/>
    <x v="1"/>
    <x v="3"/>
    <x v="0"/>
  </r>
  <r>
    <s v="12/10/2024"/>
    <n v="110.35"/>
    <n v="1.705069124423958E-2"/>
    <n v="1.705069124423958"/>
    <x v="0"/>
    <x v="1"/>
    <x v="3"/>
    <x v="0"/>
  </r>
  <r>
    <s v="12/11/2024"/>
    <n v="108.5"/>
    <n v="6.49350649350652E-3"/>
    <n v="0.64935064935065201"/>
    <x v="0"/>
    <x v="1"/>
    <x v="3"/>
    <x v="0"/>
  </r>
  <r>
    <s v="12/12/2024"/>
    <n v="107.8"/>
    <n v="4.6403712296981119E-4"/>
    <n v="4.640371229698112E-2"/>
    <x v="0"/>
    <x v="1"/>
    <x v="3"/>
    <x v="0"/>
  </r>
  <r>
    <s v="12/13/2024"/>
    <n v="107.75"/>
    <n v="-3.2377428307122512E-3"/>
    <n v="-0.32377428307122513"/>
    <x v="0"/>
    <x v="1"/>
    <x v="3"/>
    <x v="0"/>
  </r>
  <r>
    <s v="12/16/2024"/>
    <n v="108.1"/>
    <n v="1.9811320754716928E-2"/>
    <n v="1.9811320754716928"/>
    <x v="0"/>
    <x v="1"/>
    <x v="3"/>
    <x v="1"/>
  </r>
  <r>
    <s v="12/17/2024"/>
    <n v="106"/>
    <n v="2.8626880155264461E-2"/>
    <n v="2.8626880155264463"/>
    <x v="0"/>
    <x v="1"/>
    <x v="3"/>
    <x v="1"/>
  </r>
  <r>
    <s v="12/18/2024"/>
    <n v="103.05"/>
    <n v="-4.3478260869565495E-3"/>
    <n v="-0.43478260869565494"/>
    <x v="0"/>
    <x v="1"/>
    <x v="3"/>
    <x v="1"/>
  </r>
  <r>
    <s v="12/19/2024"/>
    <n v="103.5"/>
    <n v="2.7805362462760646E-2"/>
    <n v="2.7805362462760645"/>
    <x v="0"/>
    <x v="1"/>
    <x v="3"/>
    <x v="1"/>
  </r>
  <r>
    <s v="12/20/2024"/>
    <n v="100.7"/>
    <n v="-6.9033530571992385E-3"/>
    <n v="-0.69033530571992385"/>
    <x v="0"/>
    <x v="1"/>
    <x v="3"/>
    <x v="1"/>
  </r>
  <r>
    <s v="12/23/2024"/>
    <n v="101.4"/>
    <n v="-2.4594195769798324E-3"/>
    <n v="-0.24594195769798324"/>
    <x v="0"/>
    <x v="1"/>
    <x v="3"/>
    <x v="2"/>
  </r>
  <r>
    <s v="12/24/2024"/>
    <n v="101.65"/>
    <n v="-3.9196472317490592E-3"/>
    <n v="-0.39196472317490594"/>
    <x v="0"/>
    <x v="1"/>
    <x v="3"/>
    <x v="2"/>
  </r>
  <r>
    <s v="12/26/2024"/>
    <n v="102.05"/>
    <n v="4.9236829148202859E-3"/>
    <n v="0.4923682914820286"/>
    <x v="0"/>
    <x v="1"/>
    <x v="3"/>
    <x v="2"/>
  </r>
  <r>
    <s v="12/27/2024"/>
    <n v="101.55"/>
    <n v="-1.9656019656019937E-3"/>
    <n v="-0.19656019656019938"/>
    <x v="0"/>
    <x v="1"/>
    <x v="3"/>
    <x v="2"/>
  </r>
  <r>
    <s v="12/30/2024"/>
    <n v="101.75"/>
    <n v="-9.7323600973236012E-3"/>
    <n v="-0.97323600973236013"/>
    <x v="0"/>
    <x v="1"/>
    <x v="3"/>
    <x v="3"/>
  </r>
  <r>
    <s v="12/31/2024"/>
    <n v="102.75"/>
    <n v="4.8685491723463639E-4"/>
    <n v="4.8685491723463641E-2"/>
    <x v="0"/>
    <x v="1"/>
    <x v="3"/>
    <x v="3"/>
  </r>
  <r>
    <s v="01/01/2025"/>
    <n v="102.7"/>
    <n v="-2.6078710289236605E-2"/>
    <n v="-2.6078710289236606"/>
    <x v="1"/>
    <x v="2"/>
    <x v="4"/>
    <x v="4"/>
  </r>
  <r>
    <s v="01/02/2025"/>
    <n v="105.45"/>
    <n v="-9.3940817285110383E-3"/>
    <n v="-0.93940817285110378"/>
    <x v="1"/>
    <x v="2"/>
    <x v="4"/>
    <x v="4"/>
  </r>
  <r>
    <s v="01/03/2025"/>
    <n v="106.45"/>
    <n v="4.6705998033431659E-2"/>
    <n v="4.6705998033431655"/>
    <x v="1"/>
    <x v="2"/>
    <x v="4"/>
    <x v="4"/>
  </r>
  <r>
    <s v="01/06/2025"/>
    <n v="101.7"/>
    <n v="-1.3100436681222653E-2"/>
    <n v="-1.3100436681222654"/>
    <x v="1"/>
    <x v="2"/>
    <x v="4"/>
    <x v="4"/>
  </r>
  <r>
    <s v="01/07/2025"/>
    <n v="103.05"/>
    <n v="1.078960274644428E-2"/>
    <n v="1.078960274644428"/>
    <x v="1"/>
    <x v="2"/>
    <x v="4"/>
    <x v="4"/>
  </r>
  <r>
    <s v="01/08/2025"/>
    <n v="101.95"/>
    <n v="-2.933985330073322E-3"/>
    <n v="-0.29339853300733221"/>
    <x v="1"/>
    <x v="2"/>
    <x v="4"/>
    <x v="0"/>
  </r>
  <r>
    <s v="01/09/2025"/>
    <n v="102.25"/>
    <n v="3.6492650785605617E-2"/>
    <n v="3.6492650785605618"/>
    <x v="1"/>
    <x v="2"/>
    <x v="4"/>
    <x v="0"/>
  </r>
  <r>
    <s v="01/10/2025"/>
    <n v="98.65"/>
    <n v="3.4067085953878404E-2"/>
    <n v="3.4067085953878404"/>
    <x v="1"/>
    <x v="2"/>
    <x v="4"/>
    <x v="0"/>
  </r>
  <r>
    <s v="01/13/2025"/>
    <n v="95.4"/>
    <n v="-3.2454361054766623E-2"/>
    <n v="-3.2454361054766623"/>
    <x v="1"/>
    <x v="2"/>
    <x v="4"/>
    <x v="0"/>
  </r>
  <r>
    <s v="01/14/2025"/>
    <n v="98.6"/>
    <n v="3.5623409669210617E-3"/>
    <n v="0.35623409669210615"/>
    <x v="1"/>
    <x v="2"/>
    <x v="4"/>
    <x v="0"/>
  </r>
  <r>
    <s v="01/15/2025"/>
    <n v="98.25"/>
    <n v="-1.9461077844311406E-2"/>
    <n v="-1.9461077844311405"/>
    <x v="1"/>
    <x v="2"/>
    <x v="4"/>
    <x v="1"/>
  </r>
  <r>
    <s v="01/16/2025"/>
    <n v="100.2"/>
    <n v="4.9925112331499909E-4"/>
    <n v="4.9925112331499912E-2"/>
    <x v="1"/>
    <x v="2"/>
    <x v="4"/>
    <x v="1"/>
  </r>
  <r>
    <s v="01/17/2025"/>
    <n v="100.15"/>
    <n v="-8.9064819396337605E-3"/>
    <n v="-0.89064819396337602"/>
    <x v="1"/>
    <x v="2"/>
    <x v="4"/>
    <x v="1"/>
  </r>
  <r>
    <s v="01/20/2025"/>
    <n v="101.05"/>
    <n v="7.4775672981056834E-3"/>
    <n v="0.74775672981056829"/>
    <x v="1"/>
    <x v="2"/>
    <x v="4"/>
    <x v="1"/>
  </r>
  <r>
    <s v="01/21/2025"/>
    <n v="100.3"/>
    <n v="2.1384928716904218E-2"/>
    <n v="2.1384928716904219"/>
    <x v="1"/>
    <x v="2"/>
    <x v="4"/>
    <x v="1"/>
  </r>
  <r>
    <s v="01/22/2025"/>
    <n v="98.2"/>
    <n v="-1.1575239053849939E-2"/>
    <n v="-1.1575239053849939"/>
    <x v="1"/>
    <x v="2"/>
    <x v="4"/>
    <x v="2"/>
  </r>
  <r>
    <s v="01/23/2025"/>
    <n v="99.35"/>
    <n v="1.8452075858534058E-2"/>
    <n v="1.8452075858534058"/>
    <x v="1"/>
    <x v="2"/>
    <x v="4"/>
    <x v="2"/>
  </r>
  <r>
    <s v="01/24/2025"/>
    <n v="97.55"/>
    <n v="2.0931449502878074E-2"/>
    <n v="2.0931449502878072"/>
    <x v="1"/>
    <x v="2"/>
    <x v="4"/>
    <x v="2"/>
  </r>
  <r>
    <s v="01/27/2025"/>
    <n v="95.55"/>
    <n v="-4.2585170340681364E-2"/>
    <n v="-4.2585170340681362"/>
    <x v="1"/>
    <x v="2"/>
    <x v="4"/>
    <x v="2"/>
  </r>
  <r>
    <s v="01/28/2025"/>
    <n v="99.8"/>
    <n v="2.0449897750511249E-2"/>
    <n v="2.0449897750511248"/>
    <x v="1"/>
    <x v="2"/>
    <x v="4"/>
    <x v="2"/>
  </r>
  <r>
    <s v="01/29/2025"/>
    <n v="97.8"/>
    <n v="1.294665976178146E-2"/>
    <n v="1.294665976178146"/>
    <x v="1"/>
    <x v="2"/>
    <x v="4"/>
    <x v="3"/>
  </r>
  <r>
    <s v="01/30/2025"/>
    <n v="96.55"/>
    <n v="-4.5477014335145907E-2"/>
    <n v="-4.5477014335145904"/>
    <x v="1"/>
    <x v="2"/>
    <x v="4"/>
    <x v="3"/>
  </r>
  <r>
    <s v="01/31/2025"/>
    <n v="101.15"/>
    <n v="1.811776547559146E-2"/>
    <n v="1.8117765475591459"/>
    <x v="1"/>
    <x v="2"/>
    <x v="4"/>
    <x v="3"/>
  </r>
  <r>
    <s v="02/01/2025"/>
    <n v="99.35"/>
    <n v="1.0681586978636798E-2"/>
    <n v="1.0681586978636799"/>
    <x v="1"/>
    <x v="2"/>
    <x v="5"/>
    <x v="4"/>
  </r>
  <r>
    <s v="02/03/2025"/>
    <n v="98.3"/>
    <n v="-7.5719333669863704E-3"/>
    <n v="-0.75719333669863709"/>
    <x v="1"/>
    <x v="2"/>
    <x v="5"/>
    <x v="4"/>
  </r>
  <r>
    <s v="02/04/2025"/>
    <n v="99.05"/>
    <n v="-1.1970074812967609E-2"/>
    <n v="-1.1970074812967608"/>
    <x v="1"/>
    <x v="2"/>
    <x v="5"/>
    <x v="4"/>
  </r>
  <r>
    <s v="02/05/2025"/>
    <n v="100.25"/>
    <n v="5.516549648946812E-3"/>
    <n v="0.55165496489468124"/>
    <x v="1"/>
    <x v="2"/>
    <x v="5"/>
    <x v="4"/>
  </r>
  <r>
    <s v="02/06/2025"/>
    <n v="99.7"/>
    <n v="5.5471507816439447E-3"/>
    <n v="0.55471507816439447"/>
    <x v="1"/>
    <x v="2"/>
    <x v="5"/>
    <x v="4"/>
  </r>
  <r>
    <s v="02/07/2025"/>
    <n v="99.15"/>
    <n v="9.160305343511508E-3"/>
    <n v="0.91603053435115078"/>
    <x v="1"/>
    <x v="2"/>
    <x v="5"/>
    <x v="4"/>
  </r>
  <r>
    <s v="02/10/2025"/>
    <n v="98.25"/>
    <n v="3.1496062992125984E-2"/>
    <n v="3.1496062992125982"/>
    <x v="1"/>
    <x v="2"/>
    <x v="5"/>
    <x v="0"/>
  </r>
  <r>
    <s v="02/11/2025"/>
    <n v="95.25"/>
    <n v="-4.7021943573668009E-3"/>
    <n v="-0.47021943573668007"/>
    <x v="1"/>
    <x v="2"/>
    <x v="5"/>
    <x v="0"/>
  </r>
  <r>
    <s v="02/12/2025"/>
    <n v="95.7"/>
    <n v="1.109350237717905E-2"/>
    <n v="1.109350237717905"/>
    <x v="1"/>
    <x v="2"/>
    <x v="5"/>
    <x v="0"/>
  </r>
  <r>
    <s v="02/13/2025"/>
    <n v="94.65"/>
    <n v="2.6016260162601688E-2"/>
    <n v="2.6016260162601688"/>
    <x v="1"/>
    <x v="2"/>
    <x v="5"/>
    <x v="0"/>
  </r>
  <r>
    <s v="02/14/2025"/>
    <n v="92.25"/>
    <n v="-1.0193133047210331E-2"/>
    <n v="-1.0193133047210332"/>
    <x v="1"/>
    <x v="2"/>
    <x v="5"/>
    <x v="0"/>
  </r>
  <r>
    <s v="02/17/2025"/>
    <n v="93.2"/>
    <n v="1.4697876973326168E-2"/>
    <n v="1.4697876973326167"/>
    <x v="1"/>
    <x v="2"/>
    <x v="5"/>
    <x v="1"/>
  </r>
  <r>
    <s v="02/18/2025"/>
    <n v="91.85"/>
    <n v="-1.0770059235325796E-2"/>
    <n v="-1.0770059235325795"/>
    <x v="1"/>
    <x v="2"/>
    <x v="5"/>
    <x v="1"/>
  </r>
  <r>
    <s v="02/19/2025"/>
    <n v="92.85"/>
    <n v="-2.9273392577104141E-2"/>
    <n v="-2.9273392577104143"/>
    <x v="1"/>
    <x v="2"/>
    <x v="5"/>
    <x v="1"/>
  </r>
  <r>
    <s v="02/20/2025"/>
    <n v="95.65"/>
    <n v="1.4316012725344735E-2"/>
    <n v="1.4316012725344736"/>
    <x v="1"/>
    <x v="2"/>
    <x v="5"/>
    <x v="1"/>
  </r>
  <r>
    <s v="02/21/2025"/>
    <n v="94.3"/>
    <n v="3.1914893617020976E-3"/>
    <n v="0.31914893617020978"/>
    <x v="1"/>
    <x v="2"/>
    <x v="5"/>
    <x v="1"/>
  </r>
  <r>
    <s v="02/24/2025"/>
    <n v="94"/>
    <n v="1.0209564750134367E-2"/>
    <n v="1.0209564750134368"/>
    <x v="1"/>
    <x v="2"/>
    <x v="5"/>
    <x v="2"/>
  </r>
  <r>
    <s v="02/25/2025"/>
    <n v="93.05"/>
    <n v="1.1413043478260838E-2"/>
    <n v="1.1413043478260838"/>
    <x v="1"/>
    <x v="2"/>
    <x v="5"/>
    <x v="2"/>
  </r>
  <r>
    <s v="02/27/2025"/>
    <n v="92"/>
    <n v="5.3234115626788849E-2"/>
    <n v="5.3234115626788849"/>
    <x v="1"/>
    <x v="2"/>
    <x v="5"/>
    <x v="2"/>
  </r>
  <r>
    <s v="02/28/2025"/>
    <n v="87.35"/>
    <n v="9.166953133951908E-4"/>
    <n v="9.1669531339519078E-2"/>
    <x v="1"/>
    <x v="2"/>
    <x v="5"/>
    <x v="2"/>
  </r>
  <r>
    <s v="03/03/2025"/>
    <n v="87.27"/>
    <n v="1.8367581219147812E-3"/>
    <n v="0.18367581219147811"/>
    <x v="1"/>
    <x v="2"/>
    <x v="6"/>
    <x v="4"/>
  </r>
  <r>
    <s v="03/04/2025"/>
    <n v="87.11"/>
    <n v="-2.9306886561176682E-2"/>
    <n v="-2.9306886561176682"/>
    <x v="1"/>
    <x v="2"/>
    <x v="6"/>
    <x v="4"/>
  </r>
  <r>
    <s v="03/05/2025"/>
    <n v="89.74"/>
    <n v="-1.341248900615654E-2"/>
    <n v="-1.341248900615654"/>
    <x v="1"/>
    <x v="2"/>
    <x v="6"/>
    <x v="4"/>
  </r>
  <r>
    <s v="03/06/2025"/>
    <n v="90.96"/>
    <n v="-1.8654669153956075E-3"/>
    <n v="-0.18654669153956074"/>
    <x v="1"/>
    <x v="2"/>
    <x v="6"/>
    <x v="4"/>
  </r>
  <r>
    <s v="03/07/2025"/>
    <n v="91.13"/>
    <n v="2.8787536689997711E-2"/>
    <n v="2.8787536689997713"/>
    <x v="1"/>
    <x v="2"/>
    <x v="6"/>
    <x v="4"/>
  </r>
  <r>
    <s v="03/10/2025"/>
    <n v="88.58"/>
    <n v="5.7908481889406742E-3"/>
    <n v="0.57908481889406738"/>
    <x v="1"/>
    <x v="2"/>
    <x v="6"/>
    <x v="0"/>
  </r>
  <r>
    <s v="03/11/2025"/>
    <n v="88.07"/>
    <n v="1.3463751438434838E-2"/>
    <n v="1.3463751438434839"/>
    <x v="1"/>
    <x v="2"/>
    <x v="6"/>
    <x v="0"/>
  </r>
  <r>
    <s v="03/12/2025"/>
    <n v="86.9"/>
    <n v="-3.3260695033833242E-3"/>
    <n v="-0.33260695033833243"/>
    <x v="1"/>
    <x v="2"/>
    <x v="6"/>
    <x v="0"/>
  </r>
  <r>
    <s v="03/13/2025"/>
    <n v="87.19"/>
    <n v="-3.0871255431053745E-3"/>
    <n v="-0.30871255431053746"/>
    <x v="1"/>
    <x v="2"/>
    <x v="6"/>
    <x v="0"/>
  </r>
  <r>
    <s v="03/17/2025"/>
    <n v="87.46"/>
    <n v="-1.6750983698707242E-2"/>
    <n v="-1.6750983698707242"/>
    <x v="1"/>
    <x v="2"/>
    <x v="6"/>
    <x v="1"/>
  </r>
  <r>
    <s v="03/18/2025"/>
    <n v="88.95"/>
    <n v="-2.2527472527472496E-2"/>
    <n v="-2.2527472527472496"/>
    <x v="1"/>
    <x v="2"/>
    <x v="6"/>
    <x v="1"/>
  </r>
  <r>
    <s v="03/19/2025"/>
    <n v="91"/>
    <n v="-3.7223560324064309E-3"/>
    <n v="-0.37223560324064309"/>
    <x v="1"/>
    <x v="2"/>
    <x v="6"/>
    <x v="1"/>
  </r>
  <r>
    <s v="03/20/2025"/>
    <n v="91.34"/>
    <n v="-1.8904403866809784E-2"/>
    <n v="-1.8904403866809785"/>
    <x v="1"/>
    <x v="2"/>
    <x v="6"/>
    <x v="1"/>
  </r>
  <r>
    <s v="03/21/2025"/>
    <n v="93.1"/>
    <n v="-2.9702970297029792E-2"/>
    <n v="-2.9702970297029792"/>
    <x v="1"/>
    <x v="2"/>
    <x v="6"/>
    <x v="1"/>
  </r>
  <r>
    <s v="03/24/2025"/>
    <n v="95.95"/>
    <n v="2.3575848090463068E-2"/>
    <n v="2.357584809046307"/>
    <x v="1"/>
    <x v="2"/>
    <x v="6"/>
    <x v="2"/>
  </r>
  <r>
    <s v="03/25/2025"/>
    <n v="93.74"/>
    <n v="9.5853527194399643E-3"/>
    <n v="0.95853527194399646"/>
    <x v="1"/>
    <x v="2"/>
    <x v="6"/>
    <x v="2"/>
  </r>
  <r>
    <s v="03/26/2025"/>
    <n v="92.85"/>
    <n v="-3.6725801431683851E-2"/>
    <n v="-3.6725801431683851"/>
    <x v="1"/>
    <x v="2"/>
    <x v="6"/>
    <x v="2"/>
  </r>
  <r>
    <s v="03/27/2025"/>
    <n v="96.39"/>
    <n v="2.7046707583481236E-3"/>
    <n v="0.27046707583481239"/>
    <x v="1"/>
    <x v="2"/>
    <x v="6"/>
    <x v="2"/>
  </r>
  <r>
    <s v="03/28/2025"/>
    <n v="96.13"/>
    <n v="-1.0391769718383927E-3"/>
    <n v="-0.10391769718383927"/>
    <x v="1"/>
    <x v="2"/>
    <x v="6"/>
    <x v="2"/>
  </r>
  <r>
    <s v="04/01/2025"/>
    <n v="96.23"/>
    <n v="-1.1403328539141149E-2"/>
    <n v="-1.1403328539141149"/>
    <x v="1"/>
    <x v="3"/>
    <x v="7"/>
    <x v="4"/>
  </r>
  <r>
    <s v="04/02/2025"/>
    <n v="97.34"/>
    <n v="-1.6469637263817272E-2"/>
    <n v="-1.6469637263817272"/>
    <x v="1"/>
    <x v="3"/>
    <x v="7"/>
    <x v="4"/>
  </r>
  <r>
    <s v="04/03/2025"/>
    <n v="98.97"/>
    <n v="2.4640231908064969E-2"/>
    <n v="2.4640231908064969"/>
    <x v="1"/>
    <x v="3"/>
    <x v="7"/>
    <x v="4"/>
  </r>
  <r>
    <s v="04/04/2025"/>
    <n v="96.59"/>
    <n v="1.7593763168984426E-2"/>
    <n v="1.7593763168984426"/>
    <x v="1"/>
    <x v="3"/>
    <x v="7"/>
    <x v="4"/>
  </r>
  <r>
    <s v="04/07/2025"/>
    <n v="94.92"/>
    <n v="-2.0635575732562937E-2"/>
    <n v="-2.0635575732562939"/>
    <x v="1"/>
    <x v="3"/>
    <x v="7"/>
    <x v="4"/>
  </r>
  <r>
    <s v="04/08/2025"/>
    <n v="96.92"/>
    <n v="1.2536564981195182E-2"/>
    <n v="1.2536564981195182"/>
    <x v="1"/>
    <x v="3"/>
    <x v="7"/>
    <x v="0"/>
  </r>
  <r>
    <s v="04/09/2025"/>
    <n v="95.72"/>
    <n v="-3.1243490939387333E-3"/>
    <n v="-0.31243490939387331"/>
    <x v="1"/>
    <x v="3"/>
    <x v="7"/>
    <x v="0"/>
  </r>
  <r>
    <s v="04/11/2025"/>
    <n v="96.02"/>
    <n v="-5.695350522936701E-3"/>
    <n v="-0.56953505229367007"/>
    <x v="1"/>
    <x v="3"/>
    <x v="7"/>
    <x v="0"/>
  </r>
  <r>
    <s v="04/15/2025"/>
    <n v="96.57"/>
    <n v="-2.2867550338965953E-2"/>
    <n v="-2.2867550338965952"/>
    <x v="1"/>
    <x v="3"/>
    <x v="7"/>
    <x v="1"/>
  </r>
  <r>
    <s v="04/16/2025"/>
    <n v="98.83"/>
    <n v="-6.8334840719526356E-3"/>
    <n v="-0.68334840719526357"/>
    <x v="1"/>
    <x v="3"/>
    <x v="7"/>
    <x v="1"/>
  </r>
  <r>
    <s v="04/17/2025"/>
    <n v="99.51"/>
    <n v="-2.6797066014669878E-2"/>
    <n v="-2.6797066014669877"/>
    <x v="1"/>
    <x v="3"/>
    <x v="7"/>
    <x v="1"/>
  </r>
  <r>
    <s v="04/21/2025"/>
    <n v="102.25"/>
    <n v="-1.07391640866873E-2"/>
    <n v="-1.0739164086687301"/>
    <x v="1"/>
    <x v="3"/>
    <x v="7"/>
    <x v="1"/>
  </r>
  <r>
    <s v="04/22/2025"/>
    <n v="103.36"/>
    <n v="3.9825157843613075E-3"/>
    <n v="0.39825157843613074"/>
    <x v="1"/>
    <x v="3"/>
    <x v="7"/>
    <x v="2"/>
  </r>
  <r>
    <s v="04/23/2025"/>
    <n v="102.95"/>
    <n v="2.7271841823317535E-3"/>
    <n v="0.27271841823317533"/>
    <x v="1"/>
    <x v="3"/>
    <x v="7"/>
    <x v="2"/>
  </r>
  <r>
    <s v="04/24/2025"/>
    <n v="102.67"/>
    <n v="3.4666935402599998E-2"/>
    <n v="3.4666935402599997"/>
    <x v="1"/>
    <x v="3"/>
    <x v="7"/>
    <x v="2"/>
  </r>
  <r>
    <s v="04/25/2025"/>
    <n v="99.23"/>
    <n v="-2.8870620473673933E-2"/>
    <n v="-2.8870620473673934"/>
    <x v="1"/>
    <x v="3"/>
    <x v="7"/>
    <x v="2"/>
  </r>
  <r>
    <s v="04/28/2025"/>
    <n v="102.18"/>
    <n v="-3.9964908860512386E-3"/>
    <n v="-0.39964908860512388"/>
    <x v="1"/>
    <x v="3"/>
    <x v="7"/>
    <x v="2"/>
  </r>
  <r>
    <s v="04/29/2025"/>
    <n v="102.59"/>
    <n v="2.4056697943701303E-2"/>
    <n v="2.4056697943701302"/>
    <x v="1"/>
    <x v="3"/>
    <x v="7"/>
    <x v="3"/>
  </r>
  <r>
    <s v="04/30/2025"/>
    <n v="100.18"/>
    <n v="4.3107769423559577E-3"/>
    <n v="0.43107769423559578"/>
    <x v="1"/>
    <x v="3"/>
    <x v="7"/>
    <x v="3"/>
  </r>
  <r>
    <s v="05/02/2025"/>
    <n v="99.75"/>
    <n v="3.5211267605633227E-3"/>
    <n v="0.35211267605633229"/>
    <x v="1"/>
    <x v="3"/>
    <x v="8"/>
    <x v="4"/>
  </r>
  <r>
    <s v="05/05/2025"/>
    <n v="99.4"/>
    <n v="5.129561078794298E-2"/>
    <n v="5.129561078794298"/>
    <x v="1"/>
    <x v="3"/>
    <x v="8"/>
    <x v="4"/>
  </r>
  <r>
    <s v="05/06/2025"/>
    <n v="94.55"/>
    <n v="3.1830238726790151E-3"/>
    <n v="0.3183023872679015"/>
    <x v="1"/>
    <x v="3"/>
    <x v="8"/>
    <x v="4"/>
  </r>
  <r>
    <s v="05/07/2025"/>
    <n v="94.25"/>
    <n v="3.1746031746031814E-2"/>
    <n v="3.1746031746031815"/>
    <x v="1"/>
    <x v="3"/>
    <x v="8"/>
    <x v="4"/>
  </r>
  <r>
    <s v="05/08/2025"/>
    <n v="91.35"/>
    <n v="-6.5252854812398965E-3"/>
    <n v="-0.65252854812398964"/>
    <x v="1"/>
    <x v="3"/>
    <x v="8"/>
    <x v="0"/>
  </r>
  <r>
    <s v="05/09/2025"/>
    <n v="91.95"/>
    <n v="-4.0187891440500986E-2"/>
    <n v="-4.0187891440500989"/>
    <x v="1"/>
    <x v="3"/>
    <x v="8"/>
    <x v="0"/>
  </r>
  <r>
    <s v="05/12/2025"/>
    <n v="95.8"/>
    <n v="-1.8945212493599678E-2"/>
    <n v="-1.8945212493599679"/>
    <x v="1"/>
    <x v="3"/>
    <x v="8"/>
    <x v="0"/>
  </r>
  <r>
    <s v="05/13/2025"/>
    <n v="97.65"/>
    <n v="-2.5536261491317671E-3"/>
    <n v="-0.25536261491317669"/>
    <x v="1"/>
    <x v="3"/>
    <x v="8"/>
    <x v="0"/>
  </r>
  <r>
    <s v="05/14/2025"/>
    <n v="97.9"/>
    <n v="-4.0691759918615612E-3"/>
    <n v="-0.40691759918615611"/>
    <x v="1"/>
    <x v="3"/>
    <x v="8"/>
    <x v="0"/>
  </r>
  <r>
    <s v="05/15/2025"/>
    <n v="98.3"/>
    <n v="-6.0667340748231397E-3"/>
    <n v="-0.60667340748231402"/>
    <x v="1"/>
    <x v="3"/>
    <x v="8"/>
    <x v="1"/>
  </r>
  <r>
    <s v="05/16/2025"/>
    <n v="98.9"/>
    <n v="-1.9335647000495674E-2"/>
    <n v="-1.9335647000495675"/>
    <x v="1"/>
    <x v="3"/>
    <x v="8"/>
    <x v="1"/>
  </r>
  <r>
    <s v="05/19/2025"/>
    <n v="100.85"/>
    <n v="2.9835902536051433E-3"/>
    <n v="0.29835902536051434"/>
    <x v="1"/>
    <x v="3"/>
    <x v="8"/>
    <x v="1"/>
  </r>
  <r>
    <s v="05/20/2025"/>
    <n v="100.55"/>
    <n v="-1.2763868433971499E-2"/>
    <n v="-1.2763868433971499"/>
    <x v="1"/>
    <x v="3"/>
    <x v="8"/>
    <x v="1"/>
  </r>
  <r>
    <s v="05/21/2025"/>
    <n v="101.85"/>
    <n v="1.4442231075697098E-2"/>
    <n v="1.4442231075697098"/>
    <x v="1"/>
    <x v="3"/>
    <x v="8"/>
    <x v="1"/>
  </r>
  <r>
    <s v="05/22/2025"/>
    <n v="100.4"/>
    <n v="0"/>
    <n v="0"/>
    <x v="1"/>
    <x v="3"/>
    <x v="8"/>
    <x v="2"/>
  </r>
  <r>
    <s v="05/23/2025"/>
    <n v="100.4"/>
    <n v="-5.4482417038137412E-3"/>
    <n v="-0.5448241703813741"/>
    <x v="1"/>
    <x v="3"/>
    <x v="8"/>
    <x v="2"/>
  </r>
  <r>
    <s v="05/26/2025"/>
    <n v="100.95"/>
    <n v="-1.0779029887310087E-2"/>
    <n v="-1.0779029887310088"/>
    <x v="1"/>
    <x v="3"/>
    <x v="8"/>
    <x v="2"/>
  </r>
  <r>
    <s v="05/27/2025"/>
    <n v="102.05"/>
    <n v="-1.9559902200489278E-3"/>
    <n v="-0.19559902200489276"/>
    <x v="1"/>
    <x v="3"/>
    <x v="8"/>
    <x v="2"/>
  </r>
  <r>
    <s v="05/28/2025"/>
    <n v="102.25"/>
    <n v="-4.8875855327465455E-4"/>
    <n v="-4.8875855327465453E-2"/>
    <x v="1"/>
    <x v="3"/>
    <x v="8"/>
    <x v="2"/>
  </r>
  <r>
    <s v="05/29/2025"/>
    <n v="102.3"/>
    <n v="-3.3081285444234408E-2"/>
    <n v="-3.308128544423441"/>
    <x v="1"/>
    <x v="3"/>
    <x v="8"/>
    <x v="3"/>
  </r>
  <r>
    <s v="05/30/2025"/>
    <n v="105.8"/>
    <n v="-2.4435223605348139E-2"/>
    <n v="-2.4435223605348138"/>
    <x v="1"/>
    <x v="3"/>
    <x v="8"/>
    <x v="3"/>
  </r>
  <r>
    <s v="06/02/2025"/>
    <n v="108.45"/>
    <n v="-8.6837294332724208E-3"/>
    <n v="-0.86837294332724213"/>
    <x v="1"/>
    <x v="3"/>
    <x v="9"/>
    <x v="4"/>
  </r>
  <r>
    <s v="06/03/2025"/>
    <n v="109.4"/>
    <n v="-4.568296025582198E-4"/>
    <n v="-4.5682960255821983E-2"/>
    <x v="1"/>
    <x v="3"/>
    <x v="9"/>
    <x v="4"/>
  </r>
  <r>
    <s v="06/04/2025"/>
    <n v="109.45"/>
    <n v="4.1284403669725033E-3"/>
    <n v="0.41284403669725034"/>
    <x v="1"/>
    <x v="3"/>
    <x v="9"/>
    <x v="4"/>
  </r>
  <r>
    <s v="06/05/2025"/>
    <n v="109"/>
    <n v="-1.0440308669995511E-2"/>
    <n v="-1.0440308669995511"/>
    <x v="1"/>
    <x v="3"/>
    <x v="9"/>
    <x v="4"/>
  </r>
  <r>
    <s v="06/06/2025"/>
    <n v="110.15"/>
    <n v="-1.7833259028087384E-2"/>
    <n v="-1.7833259028087385"/>
    <x v="1"/>
    <x v="3"/>
    <x v="9"/>
    <x v="4"/>
  </r>
  <r>
    <s v="06/09/2025"/>
    <n v="112.15"/>
    <n v="4.0286481647269726E-3"/>
    <n v="0.40286481647269728"/>
    <x v="1"/>
    <x v="3"/>
    <x v="9"/>
    <x v="0"/>
  </r>
  <r>
    <s v="06/10/2025"/>
    <n v="111.7"/>
    <n v="1.2692656391659164E-2"/>
    <n v="1.2692656391659163"/>
    <x v="1"/>
    <x v="3"/>
    <x v="9"/>
    <x v="0"/>
  </r>
  <r>
    <s v="06/11/2025"/>
    <n v="110.3"/>
    <n v="2.0823692734844981E-2"/>
    <n v="2.0823692734844981"/>
    <x v="1"/>
    <x v="3"/>
    <x v="9"/>
    <x v="0"/>
  </r>
  <r>
    <s v="06/12/2025"/>
    <n v="108.05"/>
    <n v="1.4077897700610043E-2"/>
    <n v="1.4077897700610043"/>
    <x v="1"/>
    <x v="3"/>
    <x v="9"/>
    <x v="0"/>
  </r>
  <r>
    <s v="06/13/2025"/>
    <n v="106.55"/>
    <n v="-2.3408239700374533E-3"/>
    <n v="-0.23408239700374533"/>
    <x v="1"/>
    <x v="3"/>
    <x v="9"/>
    <x v="0"/>
  </r>
  <r>
    <s v="06/16/2025"/>
    <n v="106.8"/>
    <n v="8.4985835694050185E-3"/>
    <n v="0.84985835694050182"/>
    <x v="1"/>
    <x v="3"/>
    <x v="9"/>
    <x v="1"/>
  </r>
  <r>
    <s v="06/17/2025"/>
    <n v="105.9"/>
    <n v="4.7438330170777986E-3"/>
    <n v="0.47438330170777987"/>
    <x v="1"/>
    <x v="3"/>
    <x v="9"/>
    <x v="1"/>
  </r>
  <r>
    <s v="06/18/2025"/>
    <n v="105.4"/>
    <n v="2.3797960174842182E-2"/>
    <n v="2.3797960174842183"/>
    <x v="1"/>
    <x v="3"/>
    <x v="9"/>
    <x v="1"/>
  </r>
  <r>
    <s v="06/19/2025"/>
    <n v="102.95"/>
    <n v="-1.4548981571289184E-3"/>
    <n v="-0.14548981571289185"/>
    <x v="1"/>
    <x v="3"/>
    <x v="9"/>
    <x v="1"/>
  </r>
  <r>
    <s v="06/20/2025"/>
    <n v="103.1"/>
    <n v="-7.6997112608278278E-3"/>
    <n v="-0.76997112608278273"/>
    <x v="1"/>
    <x v="3"/>
    <x v="9"/>
    <x v="1"/>
  </r>
  <r>
    <s v="06/23/2025"/>
    <n v="103.9"/>
    <n v="-1.1887779362815026E-2"/>
    <n v="-1.1887779362815025"/>
    <x v="1"/>
    <x v="3"/>
    <x v="9"/>
    <x v="2"/>
  </r>
  <r>
    <s v="06/24/2025"/>
    <n v="105.15"/>
    <n v="-7.5507314771118186E-3"/>
    <n v="-0.75507314771118184"/>
    <x v="1"/>
    <x v="3"/>
    <x v="9"/>
    <x v="2"/>
  </r>
  <r>
    <s v="06/25/2025"/>
    <n v="105.95"/>
    <n v="-2.8235294117646792E-3"/>
    <n v="-0.28235294117646792"/>
    <x v="1"/>
    <x v="3"/>
    <x v="9"/>
    <x v="2"/>
  </r>
  <r>
    <s v="06/26/2025"/>
    <n v="106.25"/>
    <n v="-9.4029149036195883E-4"/>
    <n v="-9.4029149036195886E-2"/>
    <x v="1"/>
    <x v="3"/>
    <x v="9"/>
    <x v="2"/>
  </r>
  <r>
    <s v="06/27/2025"/>
    <n v="106.35"/>
    <n v="-3.7556561085972905E-2"/>
    <n v="-3.7556561085972904"/>
    <x v="1"/>
    <x v="3"/>
    <x v="9"/>
    <x v="2"/>
  </r>
  <r>
    <s v="06/30/2025"/>
    <n v="110.5"/>
    <n v="-2.2556390977443583E-2"/>
    <n v="-2.2556390977443583"/>
    <x v="1"/>
    <x v="3"/>
    <x v="9"/>
    <x v="3"/>
  </r>
  <r>
    <s v="07/01/2025"/>
    <n v="113.05"/>
    <n v="-7.0267896354852628E-3"/>
    <n v="-0.70267896354852633"/>
    <x v="1"/>
    <x v="0"/>
    <x v="10"/>
    <x v="4"/>
  </r>
  <r>
    <s v="07/02/2025"/>
    <n v="113.85"/>
    <n v="3.3121597096188671E-2"/>
    <n v="3.3121597096188671"/>
    <x v="1"/>
    <x v="0"/>
    <x v="10"/>
    <x v="4"/>
  </r>
  <r>
    <s v="07/03/2025"/>
    <n v="110.2"/>
    <n v="-5.8637798827243254E-3"/>
    <n v="-0.58637798827243259"/>
    <x v="1"/>
    <x v="0"/>
    <x v="10"/>
    <x v="4"/>
  </r>
  <r>
    <s v="07/04/2025"/>
    <n v="110.85"/>
    <n v="-1.4666666666666717E-2"/>
    <n v="-1.4666666666666717"/>
    <x v="1"/>
    <x v="0"/>
    <x v="10"/>
    <x v="4"/>
  </r>
  <r>
    <s v="07/07/2025"/>
    <n v="112.5"/>
    <n v="4.464285714285714E-3"/>
    <n v="0.4464285714285714"/>
    <x v="1"/>
    <x v="0"/>
    <x v="10"/>
    <x v="4"/>
  </r>
  <r>
    <s v="07/08/2025"/>
    <n v="112"/>
    <n v="9.0090090090090089E-3"/>
    <n v="0.90090090090090091"/>
    <x v="1"/>
    <x v="0"/>
    <x v="10"/>
    <x v="0"/>
  </r>
  <r>
    <s v="07/09/2025"/>
    <n v="111"/>
    <n v="1.1850501367365516E-2"/>
    <n v="1.1850501367365516"/>
    <x v="1"/>
    <x v="0"/>
    <x v="10"/>
    <x v="0"/>
  </r>
  <r>
    <s v="07/10/2025"/>
    <n v="109.7"/>
    <n v="-3.1803725579281628E-3"/>
    <n v="-0.31803725579281628"/>
    <x v="1"/>
    <x v="0"/>
    <x v="10"/>
    <x v="0"/>
  </r>
  <r>
    <s v="07/11/2025"/>
    <n v="110.05"/>
    <n v="-5.8717253839205572E-3"/>
    <n v="-0.58717253839205574"/>
    <x v="1"/>
    <x v="0"/>
    <x v="10"/>
    <x v="0"/>
  </r>
  <r>
    <s v="07/14/2025"/>
    <n v="110.7"/>
    <n v="-1.3368983957219251E-2"/>
    <n v="-1.3368983957219251"/>
    <x v="1"/>
    <x v="0"/>
    <x v="10"/>
    <x v="0"/>
  </r>
  <r>
    <s v="07/15/2025"/>
    <n v="112.2"/>
    <n v="-2.4347826086956497E-2"/>
    <n v="-2.4347826086956497"/>
    <x v="1"/>
    <x v="0"/>
    <x v="10"/>
    <x v="1"/>
  </r>
  <r>
    <s v="07/16/2025"/>
    <n v="115"/>
    <n v="1.098901098901099E-2"/>
    <n v="1.098901098901099"/>
    <x v="1"/>
    <x v="0"/>
    <x v="10"/>
    <x v="1"/>
  </r>
  <r>
    <s v="07/17/2025"/>
    <n v="113.75"/>
    <n v="3.5288928098809501E-3"/>
    <n v="0.35288928098809502"/>
    <x v="1"/>
    <x v="0"/>
    <x v="10"/>
    <x v="1"/>
  </r>
  <r>
    <s v="07/18/2025"/>
    <n v="113.35"/>
    <n v="7.1079520213238306E-3"/>
    <n v="0.71079520213238301"/>
    <x v="1"/>
    <x v="0"/>
    <x v="10"/>
    <x v="1"/>
  </r>
  <r>
    <s v="07/21/2025"/>
    <n v="112.55"/>
    <n v="2.9734675205855446E-2"/>
    <n v="2.9734675205855448"/>
    <x v="1"/>
    <x v="0"/>
    <x v="10"/>
    <x v="1"/>
  </r>
  <r>
    <s v="07/22/2025"/>
    <n v="109.3"/>
    <n v="-5.4595086442220976E-3"/>
    <n v="-0.54595086442220975"/>
    <x v="1"/>
    <x v="0"/>
    <x v="10"/>
    <x v="2"/>
  </r>
  <r>
    <s v="07/23/2025"/>
    <n v="109.9"/>
    <n v="-6.7781292363307726E-3"/>
    <n v="-0.67781292363307721"/>
    <x v="1"/>
    <x v="0"/>
    <x v="10"/>
    <x v="2"/>
  </r>
  <r>
    <s v="07/24/2025"/>
    <n v="110.65"/>
    <n v="2.1227503461006107E-2"/>
    <n v="2.1227503461006108"/>
    <x v="1"/>
    <x v="0"/>
    <x v="10"/>
    <x v="2"/>
  </r>
  <r>
    <s v="07/25/2025"/>
    <n v="108.35"/>
    <n v="1.498829039812641E-2"/>
    <n v="1.4988290398126409"/>
    <x v="1"/>
    <x v="0"/>
    <x v="10"/>
    <x v="2"/>
  </r>
  <r>
    <s v="07/28/2025"/>
    <n v="106.75"/>
    <n v="-2.3330283623055784E-2"/>
    <n v="-2.3330283623055785"/>
    <x v="1"/>
    <x v="0"/>
    <x v="10"/>
    <x v="2"/>
  </r>
  <r>
    <s v="07/29/2025"/>
    <n v="109.3"/>
    <n v="1.1100832562442211E-2"/>
    <n v="1.1100832562442211"/>
    <x v="1"/>
    <x v="0"/>
    <x v="10"/>
    <x v="3"/>
  </r>
  <r>
    <s v="07/30/2025"/>
    <n v="108.1"/>
    <n v="2.5616698292220005E-2"/>
    <n v="2.5616698292220006"/>
    <x v="1"/>
    <x v="0"/>
    <x v="10"/>
    <x v="3"/>
  </r>
  <r>
    <s v="07/31/2025"/>
    <n v="105.4"/>
    <n v="2.1812893843916624E-2"/>
    <n v="2.1812893843916625"/>
    <x v="1"/>
    <x v="0"/>
    <x v="10"/>
    <x v="3"/>
  </r>
  <r>
    <s v="08/01/2025"/>
    <n v="103.15"/>
    <n v="-1.4333492594362158E-2"/>
    <n v="-1.4333492594362158"/>
    <x v="1"/>
    <x v="0"/>
    <x v="11"/>
    <x v="4"/>
  </r>
  <r>
    <s v="08/04/2025"/>
    <n v="104.65"/>
    <n v="9.6478533526290402E-3"/>
    <n v="0.964785335262904"/>
    <x v="1"/>
    <x v="0"/>
    <x v="11"/>
    <x v="4"/>
  </r>
  <r>
    <s v="08/05/2025"/>
    <n v="103.65"/>
    <n v="-1.9258545979777433E-3"/>
    <n v="-0.19258545979777433"/>
    <x v="1"/>
    <x v="0"/>
    <x v="11"/>
    <x v="4"/>
  </r>
  <r>
    <s v="08/06/2025"/>
    <n v="103.85"/>
    <n v="-9.0648854961832333E-3"/>
    <n v="-0.90648854961832337"/>
    <x v="1"/>
    <x v="0"/>
    <x v="11"/>
    <x v="4"/>
  </r>
  <r>
    <s v="08/07/2025"/>
    <n v="104.8"/>
    <n v="7.2080730418068242E-3"/>
    <n v="0.7208073041806824"/>
    <x v="1"/>
    <x v="0"/>
    <x v="11"/>
    <x v="4"/>
  </r>
  <r>
    <s v="08/08/2025"/>
    <n v="104.05"/>
    <n v="-2.3004694835680777E-2"/>
    <n v="-2.3004694835680777"/>
    <x v="1"/>
    <x v="0"/>
    <x v="11"/>
    <x v="0"/>
  </r>
  <r>
    <s v="08/11/2025"/>
    <n v="106.5"/>
    <n v="-4.6926325668697477E-4"/>
    <n v="-4.6926325668697477E-2"/>
    <x v="1"/>
    <x v="0"/>
    <x v="11"/>
    <x v="0"/>
  </r>
  <r>
    <s v="08/12/2025"/>
    <n v="106.55"/>
    <n v="-9.3764650726684028E-4"/>
    <n v="-9.3764650726684023E-2"/>
    <x v="1"/>
    <x v="0"/>
    <x v="11"/>
    <x v="0"/>
  </r>
  <r>
    <s v="08/13/2025"/>
    <n v="106.65"/>
    <n v="3.7647058823529946E-3"/>
    <n v="0.37647058823529944"/>
    <x v="1"/>
    <x v="0"/>
    <x v="11"/>
    <x v="0"/>
  </r>
  <r>
    <s v="08/14/2025"/>
    <n v="106.25"/>
    <n v="-5.6153486195600778E-3"/>
    <n v="-0.56153486195600777"/>
    <x v="1"/>
    <x v="0"/>
    <x v="11"/>
    <x v="0"/>
  </r>
  <r>
    <s v="08/18/2025"/>
    <n v="106.85"/>
    <n v="-9.7312326227989923E-3"/>
    <n v="-0.9731232622798992"/>
    <x v="1"/>
    <x v="0"/>
    <x v="11"/>
    <x v="1"/>
  </r>
  <r>
    <s v="08/19/2025"/>
    <n v="107.9"/>
    <n v="7.9402148528725687E-3"/>
    <n v="0.79402148528725691"/>
    <x v="1"/>
    <x v="0"/>
    <x v="11"/>
    <x v="1"/>
  </r>
  <r>
    <s v="08/20/2025"/>
    <n v="107.05"/>
    <n v="-9.3327111525906223E-4"/>
    <n v="-9.3327111525906226E-2"/>
    <x v="1"/>
    <x v="0"/>
    <x v="11"/>
    <x v="1"/>
  </r>
  <r>
    <s v="08/21/2025"/>
    <n v="107.15"/>
    <n v="1.7568850902184317E-2"/>
    <n v="1.7568850902184316"/>
    <x v="1"/>
    <x v="0"/>
    <x v="11"/>
    <x v="1"/>
  </r>
  <r>
    <s v="08/22/2025"/>
    <n v="105.3"/>
    <n v="9.5057034220526909E-4"/>
    <n v="9.5057034220526915E-2"/>
    <x v="1"/>
    <x v="0"/>
    <x v="11"/>
    <x v="2"/>
  </r>
  <r>
    <s v="08/25/2025"/>
    <n v="105.2"/>
    <n v="2.4342745861733201E-2"/>
    <n v="2.4342745861733199"/>
    <x v="1"/>
    <x v="0"/>
    <x v="11"/>
    <x v="2"/>
  </r>
  <r>
    <s v="08/26/2025"/>
    <n v="102.7"/>
    <n v="1.232134056185313E-2"/>
    <n v="1.2321340561853129"/>
    <x v="1"/>
    <x v="0"/>
    <x v="11"/>
    <x v="2"/>
  </r>
  <r>
    <s v="08/28/2025"/>
    <n v="101.45"/>
    <n v="5.4509415262635986E-3"/>
    <n v="0.54509415262635985"/>
    <x v="1"/>
    <x v="0"/>
    <x v="11"/>
    <x v="2"/>
  </r>
  <r>
    <s v="08/29/2025"/>
    <n v="100.9"/>
    <n v="-1.3685239491691021E-2"/>
    <n v="-1.3685239491691021"/>
    <x v="1"/>
    <x v="0"/>
    <x v="11"/>
    <x v="3"/>
  </r>
  <r>
    <s v="09/01/2025"/>
    <n v="102.3"/>
    <n v="-5.3475935828876733E-3"/>
    <n v="-0.53475935828876731"/>
    <x v="1"/>
    <x v="0"/>
    <x v="0"/>
    <x v="4"/>
  </r>
  <r>
    <s v="09/02/2025"/>
    <n v="102.85"/>
    <n v="-1.390220517737299E-2"/>
    <n v="-1.390220517737299"/>
    <x v="1"/>
    <x v="0"/>
    <x v="0"/>
    <x v="4"/>
  </r>
  <r>
    <s v="09/03/2025"/>
    <n v="104.3"/>
    <n v="8.7040618955511739E-3"/>
    <n v="0.87040618955511739"/>
    <x v="1"/>
    <x v="0"/>
    <x v="0"/>
    <x v="4"/>
  </r>
  <r>
    <s v="09/04/2025"/>
    <n v="103.4"/>
    <n v="-3.3734939759035598E-3"/>
    <n v="-0.33734939759035598"/>
    <x v="1"/>
    <x v="0"/>
    <x v="0"/>
    <x v="4"/>
  </r>
  <r>
    <s v="09/05/2025"/>
    <n v="103.75"/>
    <n v="-4.3186180422265146E-3"/>
    <n v="-0.43186180422265147"/>
    <x v="1"/>
    <x v="0"/>
    <x v="0"/>
    <x v="4"/>
  </r>
  <r>
    <s v="09/08/2025"/>
    <n v="104.2"/>
    <n v="-9.5877277085325329E-4"/>
    <n v="-9.5877277085325327E-2"/>
    <x v="1"/>
    <x v="0"/>
    <x v="0"/>
    <x v="0"/>
  </r>
  <r>
    <s v="09/09/2025"/>
    <n v="104.3"/>
    <n v="-1.8352941176470614E-2"/>
    <n v="-1.8352941176470614"/>
    <x v="1"/>
    <x v="0"/>
    <x v="0"/>
    <x v="0"/>
  </r>
  <r>
    <s v="09/10/2025"/>
    <n v="106.25"/>
    <n v="0"/>
    <n v="0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FD25B-040D-49DD-8F30-C5624DF7FC26}" name="PivotTable1" cacheId="2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9:C89" firstHeaderRow="1" firstDataRow="1" firstDataCol="1"/>
  <pivotFields count="20">
    <pivotField showAll="0"/>
    <pivotField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6">
        <item x="1"/>
        <item x="0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1"/>
        <item x="2"/>
        <item x="3"/>
        <item x="4"/>
        <item x="0"/>
        <item x="5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</pivotFields>
  <rowFields count="4">
    <field x="19"/>
    <field x="18"/>
    <field x="17"/>
    <field x="2"/>
  </rowFields>
  <rowItems count="80">
    <i>
      <x/>
    </i>
    <i r="1">
      <x v="2"/>
    </i>
    <i r="2">
      <x v="9"/>
    </i>
    <i r="3">
      <x v="1"/>
    </i>
    <i r="3">
      <x v="2"/>
    </i>
    <i r="3">
      <x v="3"/>
    </i>
    <i r="3">
      <x v="4"/>
    </i>
    <i r="1">
      <x v="3"/>
    </i>
    <i r="2">
      <x v="10"/>
    </i>
    <i r="3">
      <x/>
    </i>
    <i r="3">
      <x v="1"/>
    </i>
    <i r="3">
      <x v="2"/>
    </i>
    <i r="3">
      <x v="3"/>
    </i>
    <i r="3">
      <x v="4"/>
    </i>
    <i r="2">
      <x v="11"/>
    </i>
    <i r="3">
      <x/>
    </i>
    <i r="3">
      <x v="1"/>
    </i>
    <i r="3">
      <x v="2"/>
    </i>
    <i r="3">
      <x v="3"/>
    </i>
    <i r="3">
      <x v="4"/>
    </i>
    <i r="2">
      <x v="12"/>
    </i>
    <i r="3">
      <x/>
    </i>
    <i r="3">
      <x v="1"/>
    </i>
    <i r="3">
      <x v="2"/>
    </i>
    <i r="3">
      <x v="3"/>
    </i>
    <i r="3">
      <x v="4"/>
    </i>
    <i>
      <x v="1"/>
    </i>
    <i r="1">
      <x/>
    </i>
    <i r="2">
      <x v="1"/>
    </i>
    <i r="3">
      <x/>
    </i>
    <i r="3">
      <x v="1"/>
    </i>
    <i r="3">
      <x v="2"/>
    </i>
    <i r="3">
      <x v="3"/>
    </i>
    <i r="3">
      <x v="4"/>
    </i>
    <i r="2">
      <x v="2"/>
    </i>
    <i r="3">
      <x v="1"/>
    </i>
    <i r="3">
      <x v="2"/>
    </i>
    <i r="3">
      <x v="3"/>
    </i>
    <i r="3">
      <x v="4"/>
    </i>
    <i r="2">
      <x v="3"/>
    </i>
    <i r="3">
      <x v="1"/>
    </i>
    <i r="3">
      <x v="2"/>
    </i>
    <i r="3">
      <x v="3"/>
    </i>
    <i r="3">
      <x v="4"/>
    </i>
    <i r="1">
      <x v="1"/>
    </i>
    <i r="2">
      <x v="4"/>
    </i>
    <i r="3">
      <x/>
    </i>
    <i r="3">
      <x v="1"/>
    </i>
    <i r="3">
      <x v="2"/>
    </i>
    <i r="3">
      <x v="3"/>
    </i>
    <i r="3">
      <x v="4"/>
    </i>
    <i r="2">
      <x v="5"/>
    </i>
    <i r="3">
      <x/>
    </i>
    <i r="3">
      <x v="1"/>
    </i>
    <i r="3">
      <x v="2"/>
    </i>
    <i r="3">
      <x v="3"/>
    </i>
    <i r="3">
      <x v="4"/>
    </i>
    <i r="2">
      <x v="6"/>
    </i>
    <i r="3">
      <x/>
    </i>
    <i r="3">
      <x v="1"/>
    </i>
    <i r="3">
      <x v="2"/>
    </i>
    <i r="3">
      <x v="3"/>
    </i>
    <i r="3">
      <x v="4"/>
    </i>
    <i r="1">
      <x v="2"/>
    </i>
    <i r="2">
      <x v="7"/>
    </i>
    <i r="3">
      <x/>
    </i>
    <i r="3">
      <x v="1"/>
    </i>
    <i r="3">
      <x v="2"/>
    </i>
    <i r="3">
      <x v="3"/>
    </i>
    <i r="3">
      <x v="4"/>
    </i>
    <i r="2">
      <x v="8"/>
    </i>
    <i r="3">
      <x/>
    </i>
    <i r="3">
      <x v="1"/>
    </i>
    <i r="3">
      <x v="2"/>
    </i>
    <i r="3">
      <x v="3"/>
    </i>
    <i r="3">
      <x v="4"/>
    </i>
    <i r="2">
      <x v="9"/>
    </i>
    <i r="3">
      <x/>
    </i>
    <i r="3">
      <x v="1"/>
    </i>
    <i t="grand">
      <x/>
    </i>
  </rowItems>
  <colItems count="1">
    <i/>
  </colItems>
  <dataFields count="1">
    <dataField name="Sum of Close Price" fld="6" baseField="0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3799C-8D94-4590-8DA8-D9BC8C99C86C}" name="+VE Movements" cacheId="2418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>
  <location ref="A3:O43" firstHeaderRow="1" firstDataRow="4" firstDataCol="1"/>
  <pivotFields count="20">
    <pivotField axis="axisRow"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numFmtId="14" outline="0"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3">
    <field x="19"/>
    <field x="18"/>
    <field x="17"/>
  </colFields>
  <colItems count="14">
    <i>
      <x/>
      <x v="2"/>
      <x v="9"/>
    </i>
    <i r="1">
      <x v="3"/>
      <x v="10"/>
    </i>
    <i r="2">
      <x v="11"/>
    </i>
    <i r="2">
      <x v="12"/>
    </i>
    <i>
      <x v="1"/>
      <x/>
      <x v="1"/>
    </i>
    <i r="2">
      <x v="2"/>
    </i>
    <i r="2">
      <x v="3"/>
    </i>
    <i r="1">
      <x v="1"/>
      <x v="4"/>
    </i>
    <i r="2">
      <x v="5"/>
    </i>
    <i r="2">
      <x v="6"/>
    </i>
    <i r="1">
      <x v="2"/>
      <x v="7"/>
    </i>
    <i r="2">
      <x v="8"/>
    </i>
    <i r="2">
      <x v="9"/>
    </i>
    <i t="grand">
      <x/>
    </i>
  </colItems>
  <dataFields count="1">
    <dataField name="Sum of Positive Movement" fld="15" baseField="0" baseItem="0"/>
  </dataFields>
  <pivotTableStyleInfo name="PivotStyleLight1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459EC-9E03-4C04-99FB-D42BBF04795D}" name="PivotTable2" cacheId="2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O44" firstHeaderRow="1" firstDataRow="4" firstDataCol="1"/>
  <pivotFields count="20">
    <pivotField axis="axisRow"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numFmtId="14" outline="0"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3">
    <field x="19"/>
    <field x="18"/>
    <field x="17"/>
  </colFields>
  <colItems count="14">
    <i>
      <x/>
      <x v="2"/>
      <x v="9"/>
    </i>
    <i r="1">
      <x v="3"/>
      <x v="10"/>
    </i>
    <i r="2">
      <x v="11"/>
    </i>
    <i r="2">
      <x v="12"/>
    </i>
    <i>
      <x v="1"/>
      <x/>
      <x v="1"/>
    </i>
    <i r="2">
      <x v="2"/>
    </i>
    <i r="2">
      <x v="3"/>
    </i>
    <i r="1">
      <x v="1"/>
      <x v="4"/>
    </i>
    <i r="2">
      <x v="5"/>
    </i>
    <i r="2">
      <x v="6"/>
    </i>
    <i r="1">
      <x v="2"/>
      <x v="7"/>
    </i>
    <i r="2">
      <x v="8"/>
    </i>
    <i r="2">
      <x v="9"/>
    </i>
    <i t="grand">
      <x/>
    </i>
  </colItems>
  <dataFields count="1">
    <dataField name="Sum of Total Turnover (Rs.)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82462-0598-4321-8DC0-B30F8E9D1FBF}" name="High Price" cacheId="2418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>
  <location ref="A3:O43" firstHeaderRow="1" firstDataRow="4" firstDataCol="1"/>
  <pivotFields count="20">
    <pivotField axis="axisRow"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numFmtId="14" outline="0"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3">
    <field x="19"/>
    <field x="18"/>
    <field x="17"/>
  </colFields>
  <colItems count="14">
    <i>
      <x/>
      <x v="2"/>
      <x v="9"/>
    </i>
    <i r="1">
      <x v="3"/>
      <x v="10"/>
    </i>
    <i r="2">
      <x v="11"/>
    </i>
    <i r="2">
      <x v="12"/>
    </i>
    <i>
      <x v="1"/>
      <x/>
      <x v="1"/>
    </i>
    <i r="2">
      <x v="2"/>
    </i>
    <i r="2">
      <x v="3"/>
    </i>
    <i r="1">
      <x v="1"/>
      <x v="4"/>
    </i>
    <i r="2">
      <x v="5"/>
    </i>
    <i r="2">
      <x v="6"/>
    </i>
    <i r="1">
      <x v="2"/>
      <x v="7"/>
    </i>
    <i r="2">
      <x v="8"/>
    </i>
    <i r="2">
      <x v="9"/>
    </i>
    <i t="grand">
      <x/>
    </i>
  </colItems>
  <dataFields count="1">
    <dataField name="Max of High Price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A503D-DFDF-4945-BC0C-DB392574DFA1}" name="Total Shares" cacheId="2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O44" firstHeaderRow="1" firstDataRow="4" firstDataCol="1"/>
  <pivotFields count="20">
    <pivotField axis="axisRow"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numFmtId="14" outline="0"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3">
    <field x="19"/>
    <field x="18"/>
    <field x="17"/>
  </colFields>
  <colItems count="14">
    <i>
      <x/>
      <x v="2"/>
      <x v="9"/>
    </i>
    <i r="1">
      <x v="3"/>
      <x v="10"/>
    </i>
    <i r="2">
      <x v="11"/>
    </i>
    <i r="2">
      <x v="12"/>
    </i>
    <i>
      <x v="1"/>
      <x/>
      <x v="1"/>
    </i>
    <i r="2">
      <x v="2"/>
    </i>
    <i r="2">
      <x v="3"/>
    </i>
    <i r="1">
      <x v="1"/>
      <x v="4"/>
    </i>
    <i r="2">
      <x v="5"/>
    </i>
    <i r="2">
      <x v="6"/>
    </i>
    <i r="1">
      <x v="2"/>
      <x v="7"/>
    </i>
    <i r="2">
      <x v="8"/>
    </i>
    <i r="2">
      <x v="9"/>
    </i>
    <i t="grand">
      <x/>
    </i>
  </colItems>
  <dataFields count="1">
    <dataField name="Sum of No.of Shar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F1F1D-745B-494C-BA4F-5A98E8542213}" name="WAP Analysis" cacheId="2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O44" firstHeaderRow="1" firstDataRow="4" firstDataCol="1"/>
  <pivotFields count="20">
    <pivotField axis="axisRow"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numFmtId="14" outline="0"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3">
    <field x="19"/>
    <field x="18"/>
    <field x="17"/>
  </colFields>
  <colItems count="14">
    <i>
      <x/>
      <x v="2"/>
      <x v="9"/>
    </i>
    <i r="1">
      <x v="3"/>
      <x v="10"/>
    </i>
    <i r="2">
      <x v="11"/>
    </i>
    <i r="2">
      <x v="12"/>
    </i>
    <i>
      <x v="1"/>
      <x/>
      <x v="1"/>
    </i>
    <i r="2">
      <x v="2"/>
    </i>
    <i r="2">
      <x v="3"/>
    </i>
    <i r="1">
      <x v="1"/>
      <x v="4"/>
    </i>
    <i r="2">
      <x v="5"/>
    </i>
    <i r="2">
      <x v="6"/>
    </i>
    <i r="1">
      <x v="2"/>
      <x v="7"/>
    </i>
    <i r="2">
      <x v="8"/>
    </i>
    <i r="2">
      <x v="9"/>
    </i>
    <i t="grand">
      <x/>
    </i>
  </colItems>
  <dataFields count="1">
    <dataField name="Sum of WAP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5E2BC-A8B6-4A65-95D0-6E212C4029CC}" name="Number of Trades" cacheId="2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O44" firstHeaderRow="1" firstDataRow="4" firstDataCol="1"/>
  <pivotFields count="20">
    <pivotField axis="axisRow"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numFmtId="14" outline="0"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3">
    <field x="19"/>
    <field x="18"/>
    <field x="17"/>
  </colFields>
  <colItems count="14">
    <i>
      <x/>
      <x v="2"/>
      <x v="9"/>
    </i>
    <i r="1">
      <x v="3"/>
      <x v="10"/>
    </i>
    <i r="2">
      <x v="11"/>
    </i>
    <i r="2">
      <x v="12"/>
    </i>
    <i>
      <x v="1"/>
      <x/>
      <x v="1"/>
    </i>
    <i r="2">
      <x v="2"/>
    </i>
    <i r="2">
      <x v="3"/>
    </i>
    <i r="1">
      <x v="1"/>
      <x v="4"/>
    </i>
    <i r="2">
      <x v="5"/>
    </i>
    <i r="2">
      <x v="6"/>
    </i>
    <i r="1">
      <x v="2"/>
      <x v="7"/>
    </i>
    <i r="2">
      <x v="8"/>
    </i>
    <i r="2">
      <x v="9"/>
    </i>
    <i t="grand">
      <x/>
    </i>
  </colItems>
  <dataFields count="1">
    <dataField name="Sum of No. of Trad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B1E5A-B148-48E2-AF82-3359A70AD1FD}" name="Spread H-L" cacheId="2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O44" firstHeaderRow="1" firstDataRow="4" firstDataCol="1"/>
  <pivotFields count="20">
    <pivotField axis="axisRow"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numFmtId="14" outline="0"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3">
    <field x="19"/>
    <field x="18"/>
    <field x="17"/>
  </colFields>
  <colItems count="14">
    <i>
      <x/>
      <x v="2"/>
      <x v="9"/>
    </i>
    <i r="1">
      <x v="3"/>
      <x v="10"/>
    </i>
    <i r="2">
      <x v="11"/>
    </i>
    <i r="2">
      <x v="12"/>
    </i>
    <i>
      <x v="1"/>
      <x/>
      <x v="1"/>
    </i>
    <i r="2">
      <x v="2"/>
    </i>
    <i r="2">
      <x v="3"/>
    </i>
    <i r="1">
      <x v="1"/>
      <x v="4"/>
    </i>
    <i r="2">
      <x v="5"/>
    </i>
    <i r="2">
      <x v="6"/>
    </i>
    <i r="1">
      <x v="2"/>
      <x v="7"/>
    </i>
    <i r="2">
      <x v="8"/>
    </i>
    <i r="2">
      <x v="9"/>
    </i>
    <i t="grand">
      <x/>
    </i>
  </colItems>
  <dataFields count="1">
    <dataField name="Average of Spread High-Low" fld="13" subtotal="average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1AAAA-B9E3-4461-B160-05F70B72184F}" name="Spread C-O" cacheId="2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O44" firstHeaderRow="1" firstDataRow="4" firstDataCol="1"/>
  <pivotFields count="20">
    <pivotField axis="axisRow"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numFmtId="14" outline="0"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3">
    <field x="19"/>
    <field x="18"/>
    <field x="17"/>
  </colFields>
  <colItems count="14">
    <i>
      <x/>
      <x v="2"/>
      <x v="9"/>
    </i>
    <i r="1">
      <x v="3"/>
      <x v="10"/>
    </i>
    <i r="2">
      <x v="11"/>
    </i>
    <i r="2">
      <x v="12"/>
    </i>
    <i>
      <x v="1"/>
      <x/>
      <x v="1"/>
    </i>
    <i r="2">
      <x v="2"/>
    </i>
    <i r="2">
      <x v="3"/>
    </i>
    <i r="1">
      <x v="1"/>
      <x v="4"/>
    </i>
    <i r="2">
      <x v="5"/>
    </i>
    <i r="2">
      <x v="6"/>
    </i>
    <i r="1">
      <x v="2"/>
      <x v="7"/>
    </i>
    <i r="2">
      <x v="8"/>
    </i>
    <i r="2">
      <x v="9"/>
    </i>
    <i t="grand">
      <x/>
    </i>
  </colItems>
  <dataFields count="1">
    <dataField name="Sum of Spread Close-Open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BAD2C-FD26-40A3-B308-409C264E1744}" name="PivotTable1" cacheId="2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O33" firstHeaderRow="1" firstDataRow="4" firstDataCol="1" rowPageCount="1" colPageCount="1"/>
  <pivotFields count="20">
    <pivotField axis="axisRow"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numFmtId="14" outline="0" showAll="0">
      <items count="251"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3">
        <item h="1" x="0"/>
        <item x="1"/>
        <item t="default"/>
      </items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0"/>
  </rowFields>
  <rowItems count="26">
    <i>
      <x/>
    </i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2"/>
    </i>
    <i>
      <x v="33"/>
    </i>
    <i>
      <x v="34"/>
    </i>
    <i t="grand">
      <x/>
    </i>
  </rowItems>
  <colFields count="3">
    <field x="19"/>
    <field x="18"/>
    <field x="17"/>
  </colFields>
  <colItems count="14">
    <i>
      <x/>
      <x v="2"/>
      <x v="9"/>
    </i>
    <i r="1">
      <x v="3"/>
      <x v="10"/>
    </i>
    <i r="2">
      <x v="11"/>
    </i>
    <i r="2">
      <x v="12"/>
    </i>
    <i>
      <x v="1"/>
      <x/>
      <x v="1"/>
    </i>
    <i r="2">
      <x v="2"/>
    </i>
    <i r="2">
      <x v="3"/>
    </i>
    <i r="1">
      <x v="1"/>
      <x v="4"/>
    </i>
    <i r="2">
      <x v="5"/>
    </i>
    <i r="2">
      <x v="6"/>
    </i>
    <i r="1">
      <x v="2"/>
      <x v="7"/>
    </i>
    <i r="2">
      <x v="8"/>
    </i>
    <i r="2">
      <x v="9"/>
    </i>
    <i t="grand">
      <x/>
    </i>
  </colItems>
  <pageFields count="1">
    <pageField fld="16" item="1" hier="-1"/>
  </pageFields>
  <dataFields count="1">
    <dataField name="Count of Da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8D37E2-FD60-441B-96D8-DBE40674587A}" name="PivotTable4" cacheId="24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9:F89" firstHeaderRow="0" firstDataRow="1" firstDataCol="4"/>
  <pivotFields count="8">
    <pivotField compact="0" outline="0" showAll="0"/>
    <pivotField compact="0" outline="0" showAll="0"/>
    <pivotField dataField="1" compact="0" outline="0" showAll="0"/>
    <pivotField dataField="1" compact="0" outline="0" showAll="0"/>
    <pivotField axis="axisRow" compact="0" outline="0" showAll="0">
      <items count="4">
        <item x="0"/>
        <item x="1"/>
        <item m="1" x="2"/>
        <item t="default"/>
      </items>
    </pivotField>
    <pivotField axis="axisRow" compact="0" outline="0" showAll="0">
      <items count="5">
        <item x="2"/>
        <item x="3"/>
        <item x="0"/>
        <item x="1"/>
        <item t="default"/>
      </items>
    </pivotField>
    <pivotField axis="axisRow" compact="0" outline="0" showAll="0">
      <items count="13">
        <item x="4"/>
        <item x="5"/>
        <item x="6"/>
        <item x="7"/>
        <item x="8"/>
        <item x="9"/>
        <item x="10"/>
        <item x="11"/>
        <item x="0"/>
        <item x="1"/>
        <item x="2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m="1" x="5"/>
        <item t="default"/>
      </items>
    </pivotField>
  </pivotFields>
  <rowFields count="4">
    <field x="4"/>
    <field x="5"/>
    <field x="6"/>
    <field x="7"/>
  </rowFields>
  <rowItems count="80">
    <i>
      <x/>
      <x v="2"/>
      <x v="8"/>
      <x v="1"/>
    </i>
    <i r="3">
      <x v="2"/>
    </i>
    <i r="3">
      <x v="3"/>
    </i>
    <i r="3">
      <x v="4"/>
    </i>
    <i t="default" r="2">
      <x v="8"/>
    </i>
    <i t="default" r="1">
      <x v="2"/>
    </i>
    <i r="1">
      <x v="3"/>
      <x v="9"/>
      <x/>
    </i>
    <i r="3">
      <x v="1"/>
    </i>
    <i r="3">
      <x v="2"/>
    </i>
    <i r="3">
      <x v="3"/>
    </i>
    <i r="3">
      <x v="4"/>
    </i>
    <i t="default" r="2">
      <x v="9"/>
    </i>
    <i r="2">
      <x v="10"/>
      <x/>
    </i>
    <i r="3">
      <x v="1"/>
    </i>
    <i r="3">
      <x v="2"/>
    </i>
    <i r="3">
      <x v="3"/>
    </i>
    <i r="3">
      <x v="4"/>
    </i>
    <i t="default" r="2">
      <x v="10"/>
    </i>
    <i r="2">
      <x v="11"/>
      <x/>
    </i>
    <i r="3">
      <x v="1"/>
    </i>
    <i r="3">
      <x v="2"/>
    </i>
    <i r="3">
      <x v="3"/>
    </i>
    <i r="3">
      <x v="4"/>
    </i>
    <i t="default" r="2">
      <x v="11"/>
    </i>
    <i t="default" r="1">
      <x v="3"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/>
    </i>
    <i r="3">
      <x v="1"/>
    </i>
    <i r="3">
      <x v="2"/>
    </i>
    <i r="3">
      <x v="3"/>
    </i>
    <i t="default" r="2">
      <x v="1"/>
    </i>
    <i r="2">
      <x v="2"/>
      <x/>
    </i>
    <i r="3">
      <x v="1"/>
    </i>
    <i r="3">
      <x v="2"/>
    </i>
    <i r="3">
      <x v="3"/>
    </i>
    <i t="default" r="2">
      <x v="2"/>
    </i>
    <i t="default" r="1">
      <x/>
    </i>
    <i r="1">
      <x v="1"/>
      <x v="3"/>
      <x/>
    </i>
    <i r="3">
      <x v="1"/>
    </i>
    <i r="3">
      <x v="2"/>
    </i>
    <i r="3">
      <x v="3"/>
    </i>
    <i r="3">
      <x v="4"/>
    </i>
    <i t="default" r="2">
      <x v="3"/>
    </i>
    <i r="2">
      <x v="4"/>
      <x/>
    </i>
    <i r="3">
      <x v="1"/>
    </i>
    <i r="3">
      <x v="2"/>
    </i>
    <i r="3">
      <x v="3"/>
    </i>
    <i r="3">
      <x v="4"/>
    </i>
    <i t="default" r="2">
      <x v="4"/>
    </i>
    <i r="2">
      <x v="5"/>
      <x/>
    </i>
    <i r="3">
      <x v="1"/>
    </i>
    <i r="3">
      <x v="2"/>
    </i>
    <i r="3">
      <x v="3"/>
    </i>
    <i r="3">
      <x v="4"/>
    </i>
    <i t="default" r="2">
      <x v="5"/>
    </i>
    <i t="default" r="1">
      <x v="1"/>
    </i>
    <i r="1">
      <x v="2"/>
      <x v="6"/>
      <x/>
    </i>
    <i r="3">
      <x v="1"/>
    </i>
    <i r="3">
      <x v="2"/>
    </i>
    <i r="3">
      <x v="3"/>
    </i>
    <i r="3">
      <x v="4"/>
    </i>
    <i t="default" r="2">
      <x v="6"/>
    </i>
    <i r="2">
      <x v="7"/>
      <x/>
    </i>
    <i r="3">
      <x v="1"/>
    </i>
    <i r="3">
      <x v="2"/>
    </i>
    <i r="3">
      <x v="3"/>
    </i>
    <i r="3">
      <x v="4"/>
    </i>
    <i t="default" r="2">
      <x v="7"/>
    </i>
    <i r="2">
      <x v="8"/>
      <x/>
    </i>
    <i r="3">
      <x v="1"/>
    </i>
    <i t="default" r="2">
      <x v="8"/>
    </i>
    <i t="default" r="1">
      <x v="2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tdDevp of Daily Returns" fld="2" subtotal="stdDevp" baseField="0" baseItem="0"/>
    <dataField name="Average of DR in %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64AB87-5B69-41B1-BE55-9727CC8C8887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Name" tableColumnId="1"/>
      <queryTableField id="2" name="Date" tableColumnId="2"/>
      <queryTableField id="17" dataBound="0" tableColumnId="16"/>
      <queryTableField id="3" name="Open Price" tableColumnId="3"/>
      <queryTableField id="4" name="High Price" tableColumnId="4"/>
      <queryTableField id="5" name="Low Price" tableColumnId="5"/>
      <queryTableField id="6" name="Close Price" tableColumnId="6"/>
      <queryTableField id="7" name="WAP" tableColumnId="7"/>
      <queryTableField id="8" name="No.of Shares" tableColumnId="8"/>
      <queryTableField id="9" name="No. of Trades" tableColumnId="9"/>
      <queryTableField id="10" name="Total Turnover (Rs.)" tableColumnId="10"/>
      <queryTableField id="11" name="Deliverable Quantity" tableColumnId="11"/>
      <queryTableField id="12" name="% Deli. Qty to Traded Qty" tableColumnId="12"/>
      <queryTableField id="13" name="Spread High-Low" tableColumnId="13"/>
      <queryTableField id="14" name="Spread Close-Open" tableColumnId="14"/>
      <queryTableField id="16" dataBound="0" tableColumnId="15"/>
      <queryTableField id="18" dataBound="0" tableColumnId="17"/>
      <queryTableField id="19" dataBound="0" tableColumnId="1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Name" xr10:uid="{2BC1ABD7-39DD-4D09-A3A6-82C2C307E89A}" sourceName="Name">
  <pivotTables>
    <pivotTable tabId="8" name="+VE Movements"/>
  </pivotTables>
  <data>
    <tabular pivotCacheId="320428313">
      <items count="36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s__Date_" xr10:uid="{F9B8FD3A-69ED-4B2C-9B83-2307D923EAE8}" sourceName="Months (Date)">
  <pivotTables>
    <pivotTable tabId="8" name="+VE Movements"/>
  </pivotTables>
  <data>
    <tabular pivotCacheId="32042831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Quarters__Date_" xr10:uid="{5E9B0817-1C88-4019-B427-8FC7EC62828A}" sourceName="Quarters (Date)">
  <pivotTables>
    <pivotTable tabId="8" name="+VE Movements"/>
  </pivotTables>
  <data>
    <tabular pivotCacheId="32042831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__Date_" xr10:uid="{75A43647-5E80-4052-8457-3D76DE536388}" sourceName="Years (Date)">
  <pivotTables>
    <pivotTable tabId="8" name="+VE Movements"/>
  </pivotTables>
  <data>
    <tabular pivotCacheId="320428313">
      <items count="4">
        <i x="1" s="1"/>
        <i x="2" s="1"/>
        <i x="0" s="1" nd="1"/>
        <i x="3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Name1" xr10:uid="{28922C89-A8A9-4198-A824-87CCC8F14E29}" sourceName="Name">
  <pivotTables>
    <pivotTable tabId="12" name="PivotTable2"/>
  </pivotTables>
  <data>
    <tabular pivotCacheId="320428313">
      <items count="36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ositive_Movement" xr10:uid="{AC251B3F-0339-4219-BB6D-C81EC4CB08AF}" sourceName="Positive Movement">
  <pivotTables>
    <pivotTable tabId="12" name="PivotTable2"/>
  </pivotTables>
  <data>
    <tabular pivotCacheId="320428313">
      <items count="2">
        <i x="1" s="1"/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s__Date_1" xr10:uid="{B9B2B373-4BBE-49BB-B432-16A7208A9AC5}" sourceName="Months (Date)">
  <pivotTables>
    <pivotTable tabId="12" name="PivotTable2"/>
  </pivotTables>
  <data>
    <tabular pivotCacheId="32042831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Quarters__Date_1" xr10:uid="{0CBF61DD-5000-4D9E-8864-A8B80D08F34D}" sourceName="Quarters (Date)">
  <pivotTables>
    <pivotTable tabId="12" name="PivotTable2"/>
  </pivotTables>
  <data>
    <tabular pivotCacheId="32042831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__Date_1" xr10:uid="{9E9DC98C-8B02-4176-A504-53BBD15DF1F3}" sourceName="Years (Date)">
  <pivotTables>
    <pivotTable tabId="12" name="PivotTable2"/>
  </pivotTables>
  <data>
    <tabular pivotCacheId="320428313">
      <items count="4">
        <i x="1" s="1"/>
        <i x="2" s="1"/>
        <i x="0" s="1" nd="1"/>
        <i x="3" s="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Name2" xr10:uid="{F377FC11-64EC-4039-9330-50A096BD4C0B}" sourceName="Name">
  <pivotTables>
    <pivotTable tabId="13" name="High Price"/>
  </pivotTables>
  <data>
    <tabular pivotCacheId="320428313">
      <items count="36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s__Date_2" xr10:uid="{31BF89B8-AC03-4D33-8322-D34DAE6FB88D}" sourceName="Months (Date)">
  <pivotTables>
    <pivotTable tabId="13" name="High Price"/>
  </pivotTables>
  <data>
    <tabular pivotCacheId="32042831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Quarters__Date_2" xr10:uid="{BB3FDCB9-5175-467D-B5BF-71E5135EC489}" sourceName="Quarters (Date)">
  <pivotTables>
    <pivotTable tabId="13" name="High Price"/>
  </pivotTables>
  <data>
    <tabular pivotCacheId="32042831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__Date_2" xr10:uid="{3A05BBBD-4B6D-4BF3-B318-F9FAE41577E8}" sourceName="Years (Date)">
  <pivotTables>
    <pivotTable tabId="13" name="High Price"/>
  </pivotTables>
  <data>
    <tabular pivotCacheId="320428313">
      <items count="4">
        <i x="1" s="1"/>
        <i x="2" s="1"/>
        <i x="0" s="1" nd="1"/>
        <i x="3" s="1" nd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Name3" xr10:uid="{6D5DE59F-DDAC-4489-BD3B-D13115B54F43}" sourceName="Name">
  <pivotTables>
    <pivotTable tabId="14" name="Total Shares"/>
  </pivotTables>
  <data>
    <tabular pivotCacheId="320428313">
      <items count="36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ositive_Movement1" xr10:uid="{6EAB3C2F-6CEF-42A9-9E57-D72EB9465FC3}" sourceName="Positive Movement">
  <pivotTables>
    <pivotTable tabId="14" name="Total Shares"/>
  </pivotTables>
  <data>
    <tabular pivotCacheId="320428313">
      <items count="2">
        <i x="1" s="1"/>
        <i x="0" s="1"/>
      </items>
    </tabular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s__Date_3" xr10:uid="{3A51902F-DAFD-4251-AD02-EF2808636186}" sourceName="Months (Date)">
  <pivotTables>
    <pivotTable tabId="14" name="Total Shares"/>
  </pivotTables>
  <data>
    <tabular pivotCacheId="32042831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Quarters__Date_3" xr10:uid="{076C6B00-DA0E-4AB2-BDFD-42B545DBADF7}" sourceName="Quarters (Date)">
  <pivotTables>
    <pivotTable tabId="14" name="Total Shares"/>
  </pivotTables>
  <data>
    <tabular pivotCacheId="32042831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__Date_3" xr10:uid="{D04C10D3-70EB-4161-A94B-8D04B74E46E5}" sourceName="Years (Date)">
  <pivotTables>
    <pivotTable tabId="14" name="Total Shares"/>
  </pivotTables>
  <data>
    <tabular pivotCacheId="320428313">
      <items count="4">
        <i x="1" s="1"/>
        <i x="2" s="1"/>
        <i x="0" s="1" nd="1"/>
        <i x="3" s="1" nd="1"/>
      </items>
    </tabular>
  </data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Name4" xr10:uid="{B2F31E85-DC42-4A48-9CF1-FDE1F15E6A91}" sourceName="Name">
  <pivotTables>
    <pivotTable tabId="15" name="WAP Analysis"/>
  </pivotTables>
  <data>
    <tabular pivotCacheId="320428313">
      <items count="36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</items>
    </tabular>
  </data>
</slicerCacheDefinition>
</file>

<file path=xl/slicerCaches/slicerCache2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ositive_Movement2" xr10:uid="{880E003D-B6F0-47BA-9848-6DD1D223ED98}" sourceName="Positive Movement">
  <pivotTables>
    <pivotTable tabId="15" name="WAP Analysis"/>
  </pivotTables>
  <data>
    <tabular pivotCacheId="320428313">
      <items count="2">
        <i x="1" s="1"/>
        <i x="0" s="1"/>
      </items>
    </tabular>
  </data>
</slicerCacheDefinition>
</file>

<file path=xl/slicerCaches/slicerCache2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s__Date_4" xr10:uid="{9CFAD882-98E7-44CC-B5C5-BB31C5DF3426}" sourceName="Months (Date)">
  <pivotTables>
    <pivotTable tabId="15" name="WAP Analysis"/>
  </pivotTables>
  <data>
    <tabular pivotCacheId="32042831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2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Quarters__Date_4" xr10:uid="{45C0F013-AC48-4510-B770-ACC8E55D9A68}" sourceName="Quarters (Date)">
  <pivotTables>
    <pivotTable tabId="15" name="WAP Analysis"/>
  </pivotTables>
  <data>
    <tabular pivotCacheId="32042831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2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__Date_4" xr10:uid="{8C8BC5F1-0255-41FF-AA2D-C7FB8595DC10}" sourceName="Years (Date)">
  <pivotTables>
    <pivotTable tabId="15" name="WAP Analysis"/>
  </pivotTables>
  <data>
    <tabular pivotCacheId="320428313">
      <items count="4">
        <i x="1" s="1"/>
        <i x="2" s="1"/>
        <i x="0" s="1" nd="1"/>
        <i x="3" s="1" nd="1"/>
      </items>
    </tabular>
  </data>
</slicerCacheDefinition>
</file>

<file path=xl/slicerCaches/slicerCache2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Name5" xr10:uid="{C875D8E3-F544-4F60-92FB-5417BE7D9989}" sourceName="Name">
  <pivotTables>
    <pivotTable tabId="16" name="Number of Trades"/>
  </pivotTables>
  <data>
    <tabular pivotCacheId="320428313">
      <items count="36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</items>
    </tabular>
  </data>
</slicerCacheDefinition>
</file>

<file path=xl/slicerCaches/slicerCache2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ositive_Movement3" xr10:uid="{CECC3029-8D4B-41FB-AB7C-B7C7B552236C}" sourceName="Positive Movement">
  <pivotTables>
    <pivotTable tabId="16" name="Number of Trades"/>
  </pivotTables>
  <data>
    <tabular pivotCacheId="320428313">
      <items count="2">
        <i x="1" s="1"/>
        <i x="0" s="1"/>
      </items>
    </tabular>
  </data>
</slicerCacheDefinition>
</file>

<file path=xl/slicerCaches/slicerCache2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s__Date_5" xr10:uid="{1BC2C2B4-68A9-458A-BE69-D35B4FA9EF8D}" sourceName="Months (Date)">
  <pivotTables>
    <pivotTable tabId="16" name="Number of Trades"/>
  </pivotTables>
  <data>
    <tabular pivotCacheId="32042831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2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Quarters__Date_5" xr10:uid="{082FBA78-1544-434A-8900-7A668F07CF5C}" sourceName="Quarters (Date)">
  <pivotTables>
    <pivotTable tabId="16" name="Number of Trades"/>
  </pivotTables>
  <data>
    <tabular pivotCacheId="32042831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2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__Date_5" xr10:uid="{FEC5DACB-32E7-4859-992F-7C8F9295B97B}" sourceName="Years (Date)">
  <pivotTables>
    <pivotTable tabId="16" name="Number of Trades"/>
  </pivotTables>
  <data>
    <tabular pivotCacheId="320428313">
      <items count="4">
        <i x="1" s="1"/>
        <i x="2" s="1"/>
        <i x="0" s="1" nd="1"/>
        <i x="3" s="1" nd="1"/>
      </items>
    </tabular>
  </data>
</slicerCacheDefinition>
</file>

<file path=xl/slicerCaches/slicerCache2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Name6" xr10:uid="{CD4E2F0D-E1C7-48E8-ADB2-8DA6CB5F64AE}" sourceName="Name">
  <pivotTables>
    <pivotTable tabId="17" name="Spread H-L"/>
  </pivotTables>
  <data>
    <tabular pivotCacheId="320428313">
      <items count="36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</items>
    </tabular>
  </data>
</slicerCacheDefinition>
</file>

<file path=xl/slicerCaches/slicerCache3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ositive_Movement4" xr10:uid="{FF0D38EF-2FA3-40BE-8F78-5FD54F665D70}" sourceName="Positive Movement">
  <pivotTables>
    <pivotTable tabId="17" name="Spread H-L"/>
  </pivotTables>
  <data>
    <tabular pivotCacheId="320428313">
      <items count="2">
        <i x="1" s="1"/>
        <i x="0" s="1"/>
      </items>
    </tabular>
  </data>
</slicerCacheDefinition>
</file>

<file path=xl/slicerCaches/slicerCache3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s__Date_6" xr10:uid="{F0358D82-57DB-47BD-91E2-0F65B1F9C242}" sourceName="Months (Date)">
  <pivotTables>
    <pivotTable tabId="17" name="Spread H-L"/>
  </pivotTables>
  <data>
    <tabular pivotCacheId="32042831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3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Quarters__Date_6" xr10:uid="{294CC021-48EC-471D-874A-69EE4D806FAF}" sourceName="Quarters (Date)">
  <pivotTables>
    <pivotTable tabId="17" name="Spread H-L"/>
  </pivotTables>
  <data>
    <tabular pivotCacheId="32042831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3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__Date_6" xr10:uid="{C968AA89-1420-4C5D-9B79-B5150BAA015A}" sourceName="Years (Date)">
  <pivotTables>
    <pivotTable tabId="17" name="Spread H-L"/>
  </pivotTables>
  <data>
    <tabular pivotCacheId="320428313">
      <items count="4">
        <i x="1" s="1"/>
        <i x="2" s="1"/>
        <i x="0" s="1" nd="1"/>
        <i x="3" s="1" nd="1"/>
      </items>
    </tabular>
  </data>
</slicerCacheDefinition>
</file>

<file path=xl/slicerCaches/slicerCache3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Name7" xr10:uid="{82287890-8F8A-45EF-85C8-326DBD34F4C1}" sourceName="Name">
  <pivotTables>
    <pivotTable tabId="18" name="Spread C-O"/>
  </pivotTables>
  <data>
    <tabular pivotCacheId="320428313">
      <items count="36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</items>
    </tabular>
  </data>
</slicerCacheDefinition>
</file>

<file path=xl/slicerCaches/slicerCache3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ositive_Movement5" xr10:uid="{C9B84D5D-7B59-4939-9266-9F5D8540806D}" sourceName="Positive Movement">
  <pivotTables>
    <pivotTable tabId="18" name="Spread C-O"/>
  </pivotTables>
  <data>
    <tabular pivotCacheId="320428313">
      <items count="2">
        <i x="1" s="1"/>
        <i x="0" s="1"/>
      </items>
    </tabular>
  </data>
</slicerCacheDefinition>
</file>

<file path=xl/slicerCaches/slicerCache3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s__Date_7" xr10:uid="{82CD3601-60A4-482D-BEBD-C1C150D8CD03}" sourceName="Months (Date)">
  <pivotTables>
    <pivotTable tabId="18" name="Spread C-O"/>
  </pivotTables>
  <data>
    <tabular pivotCacheId="32042831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3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Quarters__Date_7" xr10:uid="{C380F319-D3A8-4DF2-B0DD-2724BA839BC4}" sourceName="Quarters (Date)">
  <pivotTables>
    <pivotTable tabId="18" name="Spread C-O"/>
  </pivotTables>
  <data>
    <tabular pivotCacheId="32042831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3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__Date_7" xr10:uid="{871901A5-5DDC-4A40-878C-A4E9AB626F9A}" sourceName="Years (Date)">
  <pivotTables>
    <pivotTable tabId="18" name="Spread C-O"/>
  </pivotTables>
  <data>
    <tabular pivotCacheId="320428313">
      <items count="4">
        <i x="1" s="1"/>
        <i x="2" s="1"/>
        <i x="0" s="1" nd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ame" xr10:uid="{55765732-E6E9-4BB9-BA8B-FFBB178A4FA1}" cache="Slicer_Name" caption="Name" rowHeight="228600"/>
  <slicer name="Months (Date)" xr10:uid="{3DA1E329-8F48-402C-9F90-DE0E2CCEDB2A}" cache="Slicer_Months__Date_" caption="Months (Date)" rowHeight="228600"/>
  <slicer name="Quarters (Date)" xr10:uid="{2F3EC274-37A0-430F-954C-BB7B7CE132B2}" cache="Slicer_Quarters__Date_" caption="Quarters (Date)" rowHeight="228600"/>
  <slicer name="Years (Date)" xr10:uid="{B4088576-6E10-453B-B156-A06B9A76B166}" cache="Slicer_Years__Date_" caption="Years (Date)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ame 1" xr10:uid="{C97CB47A-8D26-4FE4-9DF8-EC5347430E28}" cache="Slicer_Name1" caption="Name" rowHeight="228600"/>
  <slicer name="Positive Movement" xr10:uid="{B89DB3FC-6E1A-4988-86AD-EA70210F54F8}" cache="Slicer_Positive_Movement" caption="Positive Movement" rowHeight="228600"/>
  <slicer name="Months (Date) 1" xr10:uid="{0D490AA7-900F-4C28-A28D-FB84A8E01F1F}" cache="Slicer_Months__Date_1" caption="Months (Date)" rowHeight="228600"/>
  <slicer name="Quarters (Date) 1" xr10:uid="{896BBB23-EC4C-42FC-84D2-CAB249741062}" cache="Slicer_Quarters__Date_1" caption="Quarters (Date)" rowHeight="228600"/>
  <slicer name="Years (Date) 1" xr10:uid="{14A2EA42-CA0D-4C8F-AFB2-894ED6F8EADE}" cache="Slicer_Years__Date_1" caption="Years (Date)" rowHeight="2286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ame 2" xr10:uid="{77BDC23E-B083-4F8E-83CB-238D5D6846DF}" cache="Slicer_Name2" caption="Name" rowHeight="228600"/>
  <slicer name="Months (Date) 2" xr10:uid="{CCBFE41D-0303-485E-9538-892837693450}" cache="Slicer_Months__Date_2" caption="Months (Date)" rowHeight="228600"/>
  <slicer name="Quarters (Date) 2" xr10:uid="{A6562AB0-F209-48C5-968F-3EF641753DFC}" cache="Slicer_Quarters__Date_2" caption="Quarters (Date)" rowHeight="228600"/>
  <slicer name="Years (Date) 2" xr10:uid="{6FD387FB-C121-4AA3-A18B-741B704B3B7A}" cache="Slicer_Years__Date_2" caption="Years (Date)" rowHeight="2286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ame 3" xr10:uid="{12E69D59-4D91-4E30-9081-ACEF822027CF}" cache="Slicer_Name3" caption="Name" rowHeight="228600"/>
  <slicer name="Positive Movement 1" xr10:uid="{E696B058-05FE-4DF4-BFDF-1B29A7195073}" cache="Slicer_Positive_Movement1" caption="Positive Movement" rowHeight="228600"/>
  <slicer name="Months (Date) 3" xr10:uid="{8B9B5BA5-D16B-4EBA-AB33-EC19C86CE2F4}" cache="Slicer_Months__Date_3" caption="Months (Date)" rowHeight="228600"/>
  <slicer name="Quarters (Date) 3" xr10:uid="{DC1AA212-918C-4474-AA4C-66F7610A8958}" cache="Slicer_Quarters__Date_3" caption="Quarters (Date)" rowHeight="228600"/>
  <slicer name="Years (Date) 3" xr10:uid="{566C6E72-C776-4568-B823-555AADCC45F6}" cache="Slicer_Years__Date_3" caption="Years (Date)" rowHeight="2286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ame 4" xr10:uid="{53707947-304D-455F-9EED-8818F5247901}" cache="Slicer_Name4" caption="Name" rowHeight="228600"/>
  <slicer name="Positive Movement 2" xr10:uid="{57A26D1B-00F1-41FA-B273-FFCF6F86B762}" cache="Slicer_Positive_Movement2" caption="Positive Movement" rowHeight="228600"/>
  <slicer name="Months (Date) 4" xr10:uid="{C89AFBC0-7E6B-4A6B-A1F4-0057885D69EF}" cache="Slicer_Months__Date_4" caption="Months (Date)" rowHeight="228600"/>
  <slicer name="Quarters (Date) 4" xr10:uid="{7BB1EE0A-3C21-463D-A4C1-A8AA2624E9E5}" cache="Slicer_Quarters__Date_4" caption="Quarters (Date)" rowHeight="228600"/>
  <slicer name="Years (Date) 4" xr10:uid="{E7D69963-C3F1-450A-A017-C68FB81D9107}" cache="Slicer_Years__Date_4" caption="Years (Date)" rowHeight="2286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ame 5" xr10:uid="{7CCE326F-093D-43F6-B6F0-7DD47B717238}" cache="Slicer_Name5" caption="Name" rowHeight="228600"/>
  <slicer name="Positive Movement 3" xr10:uid="{AA772F51-5717-4F87-A8C8-16E9CDC8F97D}" cache="Slicer_Positive_Movement3" caption="Positive Movement" rowHeight="228600"/>
  <slicer name="Months (Date) 5" xr10:uid="{0F44ABD1-7383-477C-A9CE-7853231D3723}" cache="Slicer_Months__Date_5" caption="Months (Date)" rowHeight="228600"/>
  <slicer name="Quarters (Date) 5" xr10:uid="{7D59CF2C-567C-40E3-8501-D96EFC7006F4}" cache="Slicer_Quarters__Date_5" caption="Quarters (Date)" rowHeight="228600"/>
  <slicer name="Years (Date) 5" xr10:uid="{73D0D55E-48E0-44E6-B2A5-ADFB227AB3A0}" cache="Slicer_Years__Date_5" caption="Years (Date)" rowHeight="228600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ame 6" xr10:uid="{16E39174-DC7E-4A5F-8EB8-4FF37A5D55A4}" cache="Slicer_Name6" caption="Name" rowHeight="228600"/>
  <slicer name="Positive Movement 4" xr10:uid="{7EFC4B88-FEBC-4604-AB74-8EF8584D3216}" cache="Slicer_Positive_Movement4" caption="Positive Movement" rowHeight="228600"/>
  <slicer name="Months (Date) 6" xr10:uid="{E42D72CC-9A4B-49A6-9329-E40D9C4E4CE5}" cache="Slicer_Months__Date_6" caption="Months (Date)" rowHeight="228600"/>
  <slicer name="Quarters (Date) 6" xr10:uid="{8820C980-2B68-47B0-9727-24B87709E2D9}" cache="Slicer_Quarters__Date_6" caption="Quarters (Date)" rowHeight="228600"/>
  <slicer name="Years (Date) 6" xr10:uid="{9F89FAA2-8F75-47BC-95B4-E4D933E36BA2}" cache="Slicer_Years__Date_6" caption="Years (Date)" rowHeight="228600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ame 7" xr10:uid="{2C571A33-6288-4198-92E5-8998D640AD41}" cache="Slicer_Name7" caption="Name" rowHeight="228600"/>
  <slicer name="Positive Movement 5" xr10:uid="{7EA32DAE-5D0F-4D25-A9BC-2881BC130A4F}" cache="Slicer_Positive_Movement5" caption="Positive Movement" rowHeight="228600"/>
  <slicer name="Months (Date) 7" xr10:uid="{61267C5C-4EB5-4E9D-BB68-007C6CC3E619}" cache="Slicer_Months__Date_7" caption="Months (Date)" rowHeight="228600"/>
  <slicer name="Quarters (Date) 7" xr10:uid="{4D387C6F-DD33-4157-A79D-39DAD4E10663}" cache="Slicer_Quarters__Date_7" caption="Quarters (Date)" rowHeight="228600"/>
  <slicer name="Years (Date) 7" xr10:uid="{4193B4D6-2CC2-4C7B-859B-58A185EBDA0B}" cache="Slicer_Years__Date_7" caption="Years (Date)" rowHeight="2286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F6F86-1AFD-4454-990C-1DE100C83EF6}" name="Stock_Info" displayName="Stock_Info" ref="A1:R9001" tableType="queryTable" totalsRowCount="1">
  <autoFilter ref="A1:R9000" xr:uid="{77CF6F86-1AFD-4454-990C-1DE100C83EF6}"/>
  <tableColumns count="18">
    <tableColumn id="1" xr3:uid="{6DDC5E6B-1076-4E41-B844-34CFC7F51C6D}" uniqueName="1" name="Name" totalsRowLabel="Total" queryTableFieldId="1" dataDxfId="25"/>
    <tableColumn id="2" xr3:uid="{2616DCAE-3552-4F46-9790-CC498DEB530D}" uniqueName="2" name="Date" totalsRowFunction="min" queryTableFieldId="2" dataDxfId="23" totalsRowDxfId="24"/>
    <tableColumn id="16" xr3:uid="{282D7F37-652E-4DC7-95C9-D6B166482467}" uniqueName="16" name="Week of Month" queryTableFieldId="17" dataDxfId="21" totalsRowDxfId="22">
      <calculatedColumnFormula>"WEEK" &amp;" " &amp;  INT((DAY(Stock_Info[[#This Row],[Date]])+WEEKDAY(DATE(YEAR(Stock_Info[[#This Row],[Date]]),MONTH(Stock_Info[[#This Row],[Date]]),1))-1)/7)+1</calculatedColumnFormula>
    </tableColumn>
    <tableColumn id="3" xr3:uid="{D3F84B45-64A5-4416-AFEC-D8CDF04DDB47}" uniqueName="3" name="Open Price" totalsRowFunction="average" queryTableFieldId="3" dataDxfId="19" totalsRowDxfId="20"/>
    <tableColumn id="4" xr3:uid="{3F9157DC-ECC5-44B7-B694-A4F2E83C698A}" uniqueName="4" name="High Price" totalsRowFunction="average" queryTableFieldId="4" dataDxfId="17" totalsRowDxfId="18"/>
    <tableColumn id="5" xr3:uid="{6739E044-62EA-40F6-8E3E-80CDC1CDF3DD}" uniqueName="5" name="Low Price" totalsRowFunction="average" queryTableFieldId="5" dataDxfId="15" totalsRowDxfId="16"/>
    <tableColumn id="6" xr3:uid="{E77DDBF3-9223-4B4D-A5A0-87E0484158C6}" uniqueName="6" name="Close Price" totalsRowFunction="average" queryTableFieldId="6" dataDxfId="13" totalsRowDxfId="14"/>
    <tableColumn id="7" xr3:uid="{5FE07CD4-BEF5-4136-AE1C-ABD30431EE08}" uniqueName="7" name="WAP" totalsRowFunction="average" queryTableFieldId="7" dataDxfId="11" totalsRowDxfId="12"/>
    <tableColumn id="8" xr3:uid="{D3850C2A-7EEA-4F42-8395-641BC34CCB2F}" uniqueName="8" name="No.of Shares" totalsRowFunction="sum" queryTableFieldId="8" dataDxfId="10"/>
    <tableColumn id="9" xr3:uid="{E8774E32-2BBC-4A84-AD9E-4D3D12F9B3E2}" uniqueName="9" name="No. of Trades" totalsRowFunction="sum" queryTableFieldId="9" dataDxfId="9"/>
    <tableColumn id="10" xr3:uid="{03B26E6E-87D2-4202-9272-6FACE8A0CF16}" uniqueName="10" name="Total Turnover (Rs.)" totalsRowFunction="sum" queryTableFieldId="10" dataDxfId="7" totalsRowDxfId="8"/>
    <tableColumn id="11" xr3:uid="{53CDA129-F396-4655-A47F-BC1D16E7009A}" uniqueName="11" name="Deliverable Quantity" totalsRowFunction="sum" queryTableFieldId="11" dataDxfId="6"/>
    <tableColumn id="12" xr3:uid="{95AD4497-CCF2-4B50-A731-4C28D37DBF3E}" uniqueName="12" name="% Deli. Qty to Traded Qty" totalsRowFunction="average" queryTableFieldId="12" dataDxfId="5"/>
    <tableColumn id="13" xr3:uid="{FDD78BDB-AEBD-4C90-944B-F409BB615749}" uniqueName="13" name="Spread High-Low" totalsRowFunction="average" queryTableFieldId="13" dataDxfId="4"/>
    <tableColumn id="14" xr3:uid="{4749B4CD-DF4E-40FA-8B64-4B859D68AD77}" uniqueName="14" name="Spread Close-Open" totalsRowFunction="average" queryTableFieldId="14" dataDxfId="3"/>
    <tableColumn id="15" xr3:uid="{A1C73CF3-6BC2-42B9-B7B0-2850DF4E438D}" uniqueName="15" name="Positive Movement" queryTableFieldId="16" dataDxfId="2">
      <calculatedColumnFormula xml:space="preserve"> IF(Stock_Info[[#This Row],[Close Price]] &gt; Stock_Info[[#This Row],[Open Price]], 1, 0)</calculatedColumnFormula>
    </tableColumn>
    <tableColumn id="17" xr3:uid="{15680520-3433-446A-B18D-DF942E0115FD}" uniqueName="17" name="High % Low Trade" queryTableFieldId="18" dataDxfId="1">
      <calculatedColumnFormula>IF(AND(Stock_Info[[#This Row],[% Deli. Qty to Traded Qty]]&gt;80,Stock_Info[[#This Row],[No. of Trades]]&lt;3000),"Unusual Day","")</calculatedColumnFormula>
    </tableColumn>
    <tableColumn id="18" xr3:uid="{E99C7BB0-3553-4A6D-AC18-7B9DFC3BEAE6}" uniqueName="18" name="Low Spread High Delivery %" queryTableFieldId="19" dataDxfId="0">
      <calculatedColumnFormula>IF(AND(Stock_Info[[#This Row],[Spread High-Low]] &lt; 10, Stock_Info[[#This Row],[% Deli. Qty to Traded Qty]] &gt; 90), "Good Day", "")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7886C9D-D491-41BA-A66D-4F9F73F35F91}">
  <we:reference id="WA104100404" version="3.0.0.1" store="en-US" storeType="omex"/>
  <we:alternateReferences>
    <we:reference id="WA104100404" version="3.0.0.1" store="en-US" storeType="omex"/>
  </we:alternateReferences>
  <we:properties>
    <we:property name="UniqueID" value="&quot;20258121757669724373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7.xml"/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8.xml"/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C6A15-3B4F-4F9B-B2D2-07D9B0507CEC}">
  <dimension ref="A1"/>
  <sheetViews>
    <sheetView showGridLines="0" workbookViewId="0">
      <selection activeCell="Q11" sqref="Q11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8F727-7808-4EBF-A37F-AB0B057FDD3A}">
  <dimension ref="A1:B19"/>
  <sheetViews>
    <sheetView showGridLines="0" topLeftCell="A10" workbookViewId="0">
      <selection activeCell="D16" sqref="D16"/>
    </sheetView>
  </sheetViews>
  <sheetFormatPr defaultRowHeight="15"/>
  <cols>
    <col min="1" max="1" width="75.140625" customWidth="1"/>
    <col min="2" max="2" width="49.28515625" customWidth="1"/>
  </cols>
  <sheetData>
    <row r="1" spans="1:2" ht="18" thickBot="1">
      <c r="A1" s="3" t="s">
        <v>0</v>
      </c>
      <c r="B1" s="4" t="s">
        <v>1</v>
      </c>
    </row>
    <row r="2" spans="1:2" ht="18" customHeight="1" thickBot="1">
      <c r="A2" s="13" t="s">
        <v>2</v>
      </c>
      <c r="B2" s="14" t="s">
        <v>3</v>
      </c>
    </row>
    <row r="3" spans="1:2" ht="43.5" customHeight="1" thickBot="1">
      <c r="A3" s="13" t="s">
        <v>4</v>
      </c>
      <c r="B3" s="14" t="s">
        <v>5</v>
      </c>
    </row>
    <row r="4" spans="1:2" ht="51.75" customHeight="1" thickBot="1">
      <c r="A4" s="13" t="s">
        <v>6</v>
      </c>
      <c r="B4" s="14" t="s">
        <v>7</v>
      </c>
    </row>
    <row r="5" spans="1:2" ht="45" customHeight="1" thickBot="1">
      <c r="A5" s="13" t="s">
        <v>8</v>
      </c>
      <c r="B5" s="14" t="s">
        <v>9</v>
      </c>
    </row>
    <row r="6" spans="1:2" ht="46.5" customHeight="1" thickBot="1">
      <c r="A6" s="13" t="s">
        <v>10</v>
      </c>
      <c r="B6" s="14" t="s">
        <v>11</v>
      </c>
    </row>
    <row r="7" spans="1:2" ht="48.75" customHeight="1" thickBot="1">
      <c r="A7" s="13" t="s">
        <v>12</v>
      </c>
      <c r="B7" s="14" t="s">
        <v>13</v>
      </c>
    </row>
    <row r="8" spans="1:2" ht="54.75" customHeight="1" thickBot="1">
      <c r="A8" s="5" t="s">
        <v>14</v>
      </c>
      <c r="B8" s="14"/>
    </row>
    <row r="9" spans="1:2" ht="41.25" customHeight="1" thickBot="1">
      <c r="A9" s="13" t="s">
        <v>15</v>
      </c>
      <c r="B9" s="14" t="s">
        <v>16</v>
      </c>
    </row>
    <row r="10" spans="1:2" ht="35.25" customHeight="1" thickBot="1">
      <c r="A10" s="13" t="s">
        <v>17</v>
      </c>
      <c r="B10" s="14" t="s">
        <v>18</v>
      </c>
    </row>
    <row r="11" spans="1:2" ht="39" customHeight="1" thickBot="1">
      <c r="A11" s="13" t="s">
        <v>19</v>
      </c>
      <c r="B11" s="14" t="s">
        <v>20</v>
      </c>
    </row>
    <row r="12" spans="1:2" ht="53.25" customHeight="1" thickBot="1">
      <c r="A12" s="5" t="s">
        <v>21</v>
      </c>
      <c r="B12" s="14"/>
    </row>
    <row r="13" spans="1:2" ht="54.75" customHeight="1" thickBot="1">
      <c r="A13" s="13" t="s">
        <v>22</v>
      </c>
      <c r="B13" s="14" t="s">
        <v>23</v>
      </c>
    </row>
    <row r="14" spans="1:2" ht="49.5" customHeight="1" thickBot="1">
      <c r="A14" s="13" t="s">
        <v>24</v>
      </c>
      <c r="B14" s="14" t="s">
        <v>25</v>
      </c>
    </row>
    <row r="15" spans="1:2" ht="57" customHeight="1" thickBot="1">
      <c r="A15" s="5" t="s">
        <v>26</v>
      </c>
      <c r="B15" s="14"/>
    </row>
    <row r="16" spans="1:2" ht="57.75" customHeight="1" thickBot="1">
      <c r="A16" s="13" t="s">
        <v>27</v>
      </c>
      <c r="B16" s="14" t="s">
        <v>28</v>
      </c>
    </row>
    <row r="17" spans="1:2" ht="38.25" customHeight="1" thickBot="1">
      <c r="A17" s="5" t="s">
        <v>29</v>
      </c>
      <c r="B17" s="14"/>
    </row>
    <row r="18" spans="1:2" ht="52.5" customHeight="1" thickBot="1">
      <c r="A18" s="13" t="s">
        <v>30</v>
      </c>
      <c r="B18" s="14" t="s">
        <v>31</v>
      </c>
    </row>
    <row r="19" spans="1:2" ht="36.75" customHeight="1" thickBot="1">
      <c r="A19" s="5" t="s">
        <v>32</v>
      </c>
      <c r="B19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9F88-ED83-4A43-9508-E789FA324E29}">
  <dimension ref="A1:R9001"/>
  <sheetViews>
    <sheetView workbookViewId="0">
      <selection sqref="A1:R15"/>
    </sheetView>
  </sheetViews>
  <sheetFormatPr defaultRowHeight="15"/>
  <cols>
    <col min="1" max="1" width="30" customWidth="1"/>
    <col min="2" max="2" width="10.42578125" bestFit="1" customWidth="1"/>
    <col min="3" max="3" width="11.85546875" customWidth="1"/>
    <col min="4" max="4" width="12.140625" bestFit="1" customWidth="1"/>
    <col min="5" max="5" width="12" bestFit="1" customWidth="1"/>
    <col min="6" max="7" width="13" bestFit="1" customWidth="1"/>
    <col min="8" max="8" width="14.5703125" bestFit="1" customWidth="1"/>
    <col min="9" max="9" width="15" bestFit="1" customWidth="1"/>
    <col min="10" max="10" width="13.7109375" customWidth="1"/>
    <col min="11" max="11" width="21.42578125" bestFit="1" customWidth="1"/>
    <col min="12" max="12" width="17" customWidth="1"/>
    <col min="13" max="13" width="18.28515625" bestFit="1" customWidth="1"/>
    <col min="14" max="14" width="10.5703125" customWidth="1"/>
    <col min="17" max="17" width="13.140625" customWidth="1"/>
  </cols>
  <sheetData>
    <row r="1" spans="1:18">
      <c r="A1" t="s">
        <v>33</v>
      </c>
      <c r="B1" t="s">
        <v>2</v>
      </c>
      <c r="C1" t="s">
        <v>34</v>
      </c>
      <c r="D1" t="s">
        <v>4</v>
      </c>
      <c r="E1" t="s">
        <v>6</v>
      </c>
      <c r="F1" t="s">
        <v>8</v>
      </c>
      <c r="G1" t="s">
        <v>10</v>
      </c>
      <c r="H1" t="s">
        <v>35</v>
      </c>
      <c r="I1" t="s">
        <v>36</v>
      </c>
      <c r="J1" t="s">
        <v>17</v>
      </c>
      <c r="K1" t="s">
        <v>19</v>
      </c>
      <c r="L1" t="s">
        <v>22</v>
      </c>
      <c r="M1" t="s">
        <v>24</v>
      </c>
      <c r="N1" t="s">
        <v>27</v>
      </c>
      <c r="O1" t="s">
        <v>30</v>
      </c>
      <c r="P1" t="s">
        <v>37</v>
      </c>
      <c r="Q1" t="s">
        <v>38</v>
      </c>
      <c r="R1" t="s">
        <v>39</v>
      </c>
    </row>
    <row r="2" spans="1:18">
      <c r="A2" t="s">
        <v>40</v>
      </c>
      <c r="B2" s="1">
        <v>45910</v>
      </c>
      <c r="C2" s="1" t="str">
        <f>"WEEK" &amp;" " &amp;  INT((DAY(Stock_Info[[#This Row],[Date]])+WEEKDAY(DATE(YEAR(Stock_Info[[#This Row],[Date]]),MONTH(Stock_Info[[#This Row],[Date]]),1))-1)/7)+1</f>
        <v>WEEK 2</v>
      </c>
      <c r="D2" s="12">
        <v>697.75</v>
      </c>
      <c r="E2" s="12">
        <v>715</v>
      </c>
      <c r="F2" s="12">
        <v>695.7</v>
      </c>
      <c r="G2" s="12">
        <v>713.8</v>
      </c>
      <c r="H2" s="12">
        <v>706.36962736593057</v>
      </c>
      <c r="I2">
        <v>101440</v>
      </c>
      <c r="J2">
        <v>4366</v>
      </c>
      <c r="K2" s="12">
        <v>71654135</v>
      </c>
      <c r="N2">
        <v>19.3</v>
      </c>
      <c r="O2">
        <v>16.05</v>
      </c>
      <c r="P2">
        <f xml:space="preserve"> IF(Stock_Info[[#This Row],[Close Price]] &gt; Stock_Info[[#This Row],[Open Price]], 1, 0)</f>
        <v>1</v>
      </c>
      <c r="Q2" t="str">
        <f>IF(AND(Stock_Info[[#This Row],[% Deli. Qty to Traded Qty]]&gt;80,Stock_Info[[#This Row],[No. of Trades]]&lt;3000),"Unusual Day","")</f>
        <v/>
      </c>
      <c r="R2" t="str">
        <f>IF(AND(Stock_Info[[#This Row],[Spread High-Low]] &lt; 10, Stock_Info[[#This Row],[% Deli. Qty to Traded Qty]] &gt; 90), "Good Day", "")</f>
        <v/>
      </c>
    </row>
    <row r="3" spans="1:18">
      <c r="A3" t="s">
        <v>40</v>
      </c>
      <c r="B3" s="1">
        <v>45909</v>
      </c>
      <c r="C3" s="1" t="str">
        <f>"WEEK" &amp;" " &amp;  INT((DAY(Stock_Info[[#This Row],[Date]])+WEEKDAY(DATE(YEAR(Stock_Info[[#This Row],[Date]]),MONTH(Stock_Info[[#This Row],[Date]]),1))-1)/7)+1</f>
        <v>WEEK 2</v>
      </c>
      <c r="D3" s="12">
        <v>695.25</v>
      </c>
      <c r="E3" s="12">
        <v>699.15</v>
      </c>
      <c r="F3" s="12">
        <v>695</v>
      </c>
      <c r="G3" s="12">
        <v>697.5</v>
      </c>
      <c r="H3" s="12">
        <v>697.02955488179828</v>
      </c>
      <c r="I3">
        <v>281341</v>
      </c>
      <c r="J3">
        <v>1492</v>
      </c>
      <c r="K3" s="12">
        <v>196102992</v>
      </c>
      <c r="L3">
        <v>265959</v>
      </c>
      <c r="M3">
        <v>94.53</v>
      </c>
      <c r="N3">
        <v>4.1500000000000004</v>
      </c>
      <c r="O3">
        <v>2.25</v>
      </c>
      <c r="P3">
        <f xml:space="preserve"> IF(Stock_Info[[#This Row],[Close Price]] &gt; Stock_Info[[#This Row],[Open Price]], 1, 0)</f>
        <v>1</v>
      </c>
      <c r="Q3" t="str">
        <f>IF(AND(Stock_Info[[#This Row],[% Deli. Qty to Traded Qty]]&gt;80,Stock_Info[[#This Row],[No. of Trades]]&lt;3000),"Unusual Day","")</f>
        <v>Unusual Day</v>
      </c>
      <c r="R3" t="str">
        <f>IF(AND(Stock_Info[[#This Row],[Spread High-Low]] &lt; 10, Stock_Info[[#This Row],[% Deli. Qty to Traded Qty]] &gt; 90), "Good Day", "")</f>
        <v>Good Day</v>
      </c>
    </row>
    <row r="4" spans="1:18">
      <c r="A4" t="s">
        <v>40</v>
      </c>
      <c r="B4" s="1">
        <v>45908</v>
      </c>
      <c r="C4" s="1" t="str">
        <f>"WEEK" &amp;" " &amp;  INT((DAY(Stock_Info[[#This Row],[Date]])+WEEKDAY(DATE(YEAR(Stock_Info[[#This Row],[Date]]),MONTH(Stock_Info[[#This Row],[Date]]),1))-1)/7)+1</f>
        <v>WEEK 2</v>
      </c>
      <c r="D4" s="12">
        <v>690.25</v>
      </c>
      <c r="E4" s="12">
        <v>703.65</v>
      </c>
      <c r="F4" s="12">
        <v>690.25</v>
      </c>
      <c r="G4" s="12">
        <v>699.85</v>
      </c>
      <c r="H4" s="12">
        <v>700.33531741476293</v>
      </c>
      <c r="I4">
        <v>174220</v>
      </c>
      <c r="J4">
        <v>3136</v>
      </c>
      <c r="K4" s="12">
        <v>122012419</v>
      </c>
      <c r="L4">
        <v>142165</v>
      </c>
      <c r="M4">
        <v>81.599999999999994</v>
      </c>
      <c r="N4">
        <v>13.4</v>
      </c>
      <c r="O4">
        <v>9.6</v>
      </c>
      <c r="P4">
        <f xml:space="preserve"> IF(Stock_Info[[#This Row],[Close Price]] &gt; Stock_Info[[#This Row],[Open Price]], 1, 0)</f>
        <v>1</v>
      </c>
      <c r="Q4" t="str">
        <f>IF(AND(Stock_Info[[#This Row],[% Deli. Qty to Traded Qty]]&gt;80,Stock_Info[[#This Row],[No. of Trades]]&lt;3000),"Unusual Day","")</f>
        <v/>
      </c>
      <c r="R4" t="str">
        <f>IF(AND(Stock_Info[[#This Row],[Spread High-Low]] &lt; 10, Stock_Info[[#This Row],[% Deli. Qty to Traded Qty]] &gt; 90), "Good Day", "")</f>
        <v/>
      </c>
    </row>
    <row r="5" spans="1:18">
      <c r="A5" t="s">
        <v>40</v>
      </c>
      <c r="B5" s="1">
        <v>45905</v>
      </c>
      <c r="C5" s="1" t="str">
        <f>"WEEK" &amp;" " &amp;  INT((DAY(Stock_Info[[#This Row],[Date]])+WEEKDAY(DATE(YEAR(Stock_Info[[#This Row],[Date]]),MONTH(Stock_Info[[#This Row],[Date]]),1))-1)/7)+1</f>
        <v>WEEK 1</v>
      </c>
      <c r="D5" s="12">
        <v>695.15</v>
      </c>
      <c r="E5" s="12">
        <v>700</v>
      </c>
      <c r="F5" s="12">
        <v>682.5</v>
      </c>
      <c r="G5" s="12">
        <v>694.75</v>
      </c>
      <c r="H5" s="12">
        <v>688.04672315398216</v>
      </c>
      <c r="I5">
        <v>383921</v>
      </c>
      <c r="J5">
        <v>4439</v>
      </c>
      <c r="K5" s="12">
        <v>264155586</v>
      </c>
      <c r="L5">
        <v>341236</v>
      </c>
      <c r="M5">
        <v>88.88</v>
      </c>
      <c r="N5">
        <v>17.5</v>
      </c>
      <c r="O5">
        <v>-0.4</v>
      </c>
      <c r="P5">
        <f xml:space="preserve"> IF(Stock_Info[[#This Row],[Close Price]] &gt; Stock_Info[[#This Row],[Open Price]], 1, 0)</f>
        <v>0</v>
      </c>
      <c r="Q5" t="str">
        <f>IF(AND(Stock_Info[[#This Row],[% Deli. Qty to Traded Qty]]&gt;80,Stock_Info[[#This Row],[No. of Trades]]&lt;3000),"Unusual Day","")</f>
        <v/>
      </c>
      <c r="R5" t="str">
        <f>IF(AND(Stock_Info[[#This Row],[Spread High-Low]] &lt; 10, Stock_Info[[#This Row],[% Deli. Qty to Traded Qty]] &gt; 90), "Good Day", "")</f>
        <v/>
      </c>
    </row>
    <row r="6" spans="1:18">
      <c r="A6" t="s">
        <v>40</v>
      </c>
      <c r="B6" s="1">
        <v>45904</v>
      </c>
      <c r="C6" s="1" t="str">
        <f>"WEEK" &amp;" " &amp;  INT((DAY(Stock_Info[[#This Row],[Date]])+WEEKDAY(DATE(YEAR(Stock_Info[[#This Row],[Date]]),MONTH(Stock_Info[[#This Row],[Date]]),1))-1)/7)+1</f>
        <v>WEEK 1</v>
      </c>
      <c r="D6" s="12">
        <v>717.8</v>
      </c>
      <c r="E6" s="12">
        <v>718.55</v>
      </c>
      <c r="F6" s="12">
        <v>693</v>
      </c>
      <c r="G6" s="12">
        <v>695.2</v>
      </c>
      <c r="H6" s="12">
        <v>701.67692632224907</v>
      </c>
      <c r="I6">
        <v>52146</v>
      </c>
      <c r="J6">
        <v>2688</v>
      </c>
      <c r="K6" s="12">
        <v>36589645</v>
      </c>
      <c r="L6">
        <v>25601</v>
      </c>
      <c r="M6">
        <v>49.09</v>
      </c>
      <c r="N6">
        <v>25.55</v>
      </c>
      <c r="O6">
        <v>-22.6</v>
      </c>
      <c r="P6">
        <f xml:space="preserve"> IF(Stock_Info[[#This Row],[Close Price]] &gt; Stock_Info[[#This Row],[Open Price]], 1, 0)</f>
        <v>0</v>
      </c>
      <c r="Q6" t="str">
        <f>IF(AND(Stock_Info[[#This Row],[% Deli. Qty to Traded Qty]]&gt;80,Stock_Info[[#This Row],[No. of Trades]]&lt;3000),"Unusual Day","")</f>
        <v/>
      </c>
      <c r="R6" t="str">
        <f>IF(AND(Stock_Info[[#This Row],[Spread High-Low]] &lt; 10, Stock_Info[[#This Row],[% Deli. Qty to Traded Qty]] &gt; 90), "Good Day", "")</f>
        <v/>
      </c>
    </row>
    <row r="7" spans="1:18">
      <c r="A7" t="s">
        <v>40</v>
      </c>
      <c r="B7" s="1">
        <v>45903</v>
      </c>
      <c r="C7" s="1" t="str">
        <f>"WEEK" &amp;" " &amp;  INT((DAY(Stock_Info[[#This Row],[Date]])+WEEKDAY(DATE(YEAR(Stock_Info[[#This Row],[Date]]),MONTH(Stock_Info[[#This Row],[Date]]),1))-1)/7)+1</f>
        <v>WEEK 1</v>
      </c>
      <c r="D7" s="12">
        <v>710.2</v>
      </c>
      <c r="E7" s="12">
        <v>716.05</v>
      </c>
      <c r="F7" s="12">
        <v>710</v>
      </c>
      <c r="G7" s="12">
        <v>714.25</v>
      </c>
      <c r="H7" s="12">
        <v>712.76136958798884</v>
      </c>
      <c r="I7">
        <v>779008</v>
      </c>
      <c r="J7">
        <v>4825</v>
      </c>
      <c r="K7" s="12">
        <v>555246809</v>
      </c>
      <c r="L7">
        <v>745650</v>
      </c>
      <c r="M7">
        <v>95.72</v>
      </c>
      <c r="N7">
        <v>6.05</v>
      </c>
      <c r="O7">
        <v>4.05</v>
      </c>
      <c r="P7">
        <f xml:space="preserve"> IF(Stock_Info[[#This Row],[Close Price]] &gt; Stock_Info[[#This Row],[Open Price]], 1, 0)</f>
        <v>1</v>
      </c>
      <c r="Q7" t="str">
        <f>IF(AND(Stock_Info[[#This Row],[% Deli. Qty to Traded Qty]]&gt;80,Stock_Info[[#This Row],[No. of Trades]]&lt;3000),"Unusual Day","")</f>
        <v/>
      </c>
      <c r="R7" t="str">
        <f>IF(AND(Stock_Info[[#This Row],[Spread High-Low]] &lt; 10, Stock_Info[[#This Row],[% Deli. Qty to Traded Qty]] &gt; 90), "Good Day", "")</f>
        <v>Good Day</v>
      </c>
    </row>
    <row r="8" spans="1:18">
      <c r="A8" t="s">
        <v>40</v>
      </c>
      <c r="B8" s="1">
        <v>45902</v>
      </c>
      <c r="C8" s="1" t="str">
        <f>"WEEK" &amp;" " &amp;  INT((DAY(Stock_Info[[#This Row],[Date]])+WEEKDAY(DATE(YEAR(Stock_Info[[#This Row],[Date]]),MONTH(Stock_Info[[#This Row],[Date]]),1))-1)/7)+1</f>
        <v>WEEK 1</v>
      </c>
      <c r="D8" s="12">
        <v>719.25</v>
      </c>
      <c r="E8" s="12">
        <v>722.65</v>
      </c>
      <c r="F8" s="12">
        <v>704.35</v>
      </c>
      <c r="G8" s="12">
        <v>708.9</v>
      </c>
      <c r="H8" s="12">
        <v>708.61689187250772</v>
      </c>
      <c r="I8">
        <v>69714</v>
      </c>
      <c r="J8">
        <v>3927</v>
      </c>
      <c r="K8" s="12">
        <v>49400518</v>
      </c>
      <c r="L8">
        <v>38748</v>
      </c>
      <c r="M8">
        <v>55.58</v>
      </c>
      <c r="N8">
        <v>18.3</v>
      </c>
      <c r="O8">
        <v>-10.35</v>
      </c>
      <c r="P8">
        <f xml:space="preserve"> IF(Stock_Info[[#This Row],[Close Price]] &gt; Stock_Info[[#This Row],[Open Price]], 1, 0)</f>
        <v>0</v>
      </c>
      <c r="Q8" t="str">
        <f>IF(AND(Stock_Info[[#This Row],[% Deli. Qty to Traded Qty]]&gt;80,Stock_Info[[#This Row],[No. of Trades]]&lt;3000),"Unusual Day","")</f>
        <v/>
      </c>
      <c r="R8" t="str">
        <f>IF(AND(Stock_Info[[#This Row],[Spread High-Low]] &lt; 10, Stock_Info[[#This Row],[% Deli. Qty to Traded Qty]] &gt; 90), "Good Day", "")</f>
        <v/>
      </c>
    </row>
    <row r="9" spans="1:18">
      <c r="A9" t="s">
        <v>40</v>
      </c>
      <c r="B9" s="1">
        <v>45901</v>
      </c>
      <c r="C9" s="1" t="str">
        <f>"WEEK" &amp;" " &amp;  INT((DAY(Stock_Info[[#This Row],[Date]])+WEEKDAY(DATE(YEAR(Stock_Info[[#This Row],[Date]]),MONTH(Stock_Info[[#This Row],[Date]]),1))-1)/7)+1</f>
        <v>WEEK 1</v>
      </c>
      <c r="D9" s="12">
        <v>719.45</v>
      </c>
      <c r="E9" s="12">
        <v>727.45</v>
      </c>
      <c r="F9" s="12">
        <v>717</v>
      </c>
      <c r="G9" s="12">
        <v>721.7</v>
      </c>
      <c r="H9" s="12">
        <v>721.97934803504245</v>
      </c>
      <c r="I9">
        <v>36413</v>
      </c>
      <c r="J9">
        <v>2783</v>
      </c>
      <c r="K9" s="12">
        <v>26289434</v>
      </c>
      <c r="L9">
        <v>21743</v>
      </c>
      <c r="M9">
        <v>59.71</v>
      </c>
      <c r="N9">
        <v>10.45</v>
      </c>
      <c r="O9">
        <v>2.25</v>
      </c>
      <c r="P9">
        <f xml:space="preserve"> IF(Stock_Info[[#This Row],[Close Price]] &gt; Stock_Info[[#This Row],[Open Price]], 1, 0)</f>
        <v>1</v>
      </c>
      <c r="Q9" t="str">
        <f>IF(AND(Stock_Info[[#This Row],[% Deli. Qty to Traded Qty]]&gt;80,Stock_Info[[#This Row],[No. of Trades]]&lt;3000),"Unusual Day","")</f>
        <v/>
      </c>
      <c r="R9" t="str">
        <f>IF(AND(Stock_Info[[#This Row],[Spread High-Low]] &lt; 10, Stock_Info[[#This Row],[% Deli. Qty to Traded Qty]] &gt; 90), "Good Day", "")</f>
        <v/>
      </c>
    </row>
    <row r="10" spans="1:18">
      <c r="A10" t="s">
        <v>40</v>
      </c>
      <c r="B10" s="1">
        <v>45898</v>
      </c>
      <c r="C10" s="1" t="str">
        <f>"WEEK" &amp;" " &amp;  INT((DAY(Stock_Info[[#This Row],[Date]])+WEEKDAY(DATE(YEAR(Stock_Info[[#This Row],[Date]]),MONTH(Stock_Info[[#This Row],[Date]]),1))-1)/7)+1</f>
        <v>WEEK 5</v>
      </c>
      <c r="D10" s="12">
        <v>726</v>
      </c>
      <c r="E10" s="12">
        <v>730.85</v>
      </c>
      <c r="F10" s="12">
        <v>716.25</v>
      </c>
      <c r="G10" s="12">
        <v>718.1</v>
      </c>
      <c r="H10" s="12">
        <v>722.76340875157916</v>
      </c>
      <c r="I10">
        <v>34828</v>
      </c>
      <c r="J10">
        <v>2175</v>
      </c>
      <c r="K10" s="12">
        <v>25172404</v>
      </c>
      <c r="L10">
        <v>15670</v>
      </c>
      <c r="M10">
        <v>44.99</v>
      </c>
      <c r="N10">
        <v>14.6</v>
      </c>
      <c r="O10">
        <v>-7.9</v>
      </c>
      <c r="P10">
        <f xml:space="preserve"> IF(Stock_Info[[#This Row],[Close Price]] &gt; Stock_Info[[#This Row],[Open Price]], 1, 0)</f>
        <v>0</v>
      </c>
      <c r="Q10" t="str">
        <f>IF(AND(Stock_Info[[#This Row],[% Deli. Qty to Traded Qty]]&gt;80,Stock_Info[[#This Row],[No. of Trades]]&lt;3000),"Unusual Day","")</f>
        <v/>
      </c>
      <c r="R10" t="str">
        <f>IF(AND(Stock_Info[[#This Row],[Spread High-Low]] &lt; 10, Stock_Info[[#This Row],[% Deli. Qty to Traded Qty]] &gt; 90), "Good Day", "")</f>
        <v/>
      </c>
    </row>
    <row r="11" spans="1:18">
      <c r="A11" t="s">
        <v>40</v>
      </c>
      <c r="B11" s="1">
        <v>45897</v>
      </c>
      <c r="C11" s="1" t="str">
        <f>"WEEK" &amp;" " &amp;  INT((DAY(Stock_Info[[#This Row],[Date]])+WEEKDAY(DATE(YEAR(Stock_Info[[#This Row],[Date]]),MONTH(Stock_Info[[#This Row],[Date]]),1))-1)/7)+1</f>
        <v>WEEK 5</v>
      </c>
      <c r="D11" s="12">
        <v>744.5</v>
      </c>
      <c r="E11" s="12">
        <v>750.8</v>
      </c>
      <c r="F11" s="12">
        <v>728</v>
      </c>
      <c r="G11" s="12">
        <v>729.65</v>
      </c>
      <c r="H11" s="12">
        <v>735.54112885583027</v>
      </c>
      <c r="I11">
        <v>27426</v>
      </c>
      <c r="J11">
        <v>1941</v>
      </c>
      <c r="K11" s="12">
        <v>20172951</v>
      </c>
      <c r="L11">
        <v>10964</v>
      </c>
      <c r="M11">
        <v>39.979999999999997</v>
      </c>
      <c r="N11">
        <v>22.8</v>
      </c>
      <c r="O11">
        <v>-14.85</v>
      </c>
      <c r="P11">
        <f xml:space="preserve"> IF(Stock_Info[[#This Row],[Close Price]] &gt; Stock_Info[[#This Row],[Open Price]], 1, 0)</f>
        <v>0</v>
      </c>
      <c r="Q11" t="str">
        <f>IF(AND(Stock_Info[[#This Row],[% Deli. Qty to Traded Qty]]&gt;80,Stock_Info[[#This Row],[No. of Trades]]&lt;3000),"Unusual Day","")</f>
        <v/>
      </c>
      <c r="R11" t="str">
        <f>IF(AND(Stock_Info[[#This Row],[Spread High-Low]] &lt; 10, Stock_Info[[#This Row],[% Deli. Qty to Traded Qty]] &gt; 90), "Good Day", "")</f>
        <v/>
      </c>
    </row>
    <row r="12" spans="1:18">
      <c r="A12" t="s">
        <v>40</v>
      </c>
      <c r="B12" s="1">
        <v>45895</v>
      </c>
      <c r="C12" s="1" t="str">
        <f>"WEEK" &amp;" " &amp;  INT((DAY(Stock_Info[[#This Row],[Date]])+WEEKDAY(DATE(YEAR(Stock_Info[[#This Row],[Date]]),MONTH(Stock_Info[[#This Row],[Date]]),1))-1)/7)+1</f>
        <v>WEEK 5</v>
      </c>
      <c r="D12" s="12">
        <v>739.55</v>
      </c>
      <c r="E12" s="12">
        <v>750.15</v>
      </c>
      <c r="F12" s="12">
        <v>739.5</v>
      </c>
      <c r="G12" s="12">
        <v>745.5</v>
      </c>
      <c r="H12" s="12">
        <v>745.83397266396037</v>
      </c>
      <c r="I12">
        <v>26851</v>
      </c>
      <c r="J12">
        <v>1624</v>
      </c>
      <c r="K12" s="12">
        <v>20026388</v>
      </c>
      <c r="L12">
        <v>12667</v>
      </c>
      <c r="M12">
        <v>47.18</v>
      </c>
      <c r="N12">
        <v>10.65</v>
      </c>
      <c r="O12">
        <v>5.95</v>
      </c>
      <c r="P12">
        <f xml:space="preserve"> IF(Stock_Info[[#This Row],[Close Price]] &gt; Stock_Info[[#This Row],[Open Price]], 1, 0)</f>
        <v>1</v>
      </c>
      <c r="Q12" t="str">
        <f>IF(AND(Stock_Info[[#This Row],[% Deli. Qty to Traded Qty]]&gt;80,Stock_Info[[#This Row],[No. of Trades]]&lt;3000),"Unusual Day","")</f>
        <v/>
      </c>
      <c r="R12" t="str">
        <f>IF(AND(Stock_Info[[#This Row],[Spread High-Low]] &lt; 10, Stock_Info[[#This Row],[% Deli. Qty to Traded Qty]] &gt; 90), "Good Day", "")</f>
        <v/>
      </c>
    </row>
    <row r="13" spans="1:18">
      <c r="A13" t="s">
        <v>40</v>
      </c>
      <c r="B13" s="1">
        <v>45894</v>
      </c>
      <c r="C13" s="1" t="str">
        <f>"WEEK" &amp;" " &amp;  INT((DAY(Stock_Info[[#This Row],[Date]])+WEEKDAY(DATE(YEAR(Stock_Info[[#This Row],[Date]]),MONTH(Stock_Info[[#This Row],[Date]]),1))-1)/7)+1</f>
        <v>WEEK 5</v>
      </c>
      <c r="D13" s="12">
        <v>736.15</v>
      </c>
      <c r="E13" s="12">
        <v>753</v>
      </c>
      <c r="F13" s="12">
        <v>736.15</v>
      </c>
      <c r="G13" s="12">
        <v>749.7</v>
      </c>
      <c r="H13" s="12">
        <v>747.78252369185657</v>
      </c>
      <c r="I13">
        <v>36827</v>
      </c>
      <c r="J13">
        <v>1611</v>
      </c>
      <c r="K13" s="12">
        <v>27538587</v>
      </c>
      <c r="L13">
        <v>14904</v>
      </c>
      <c r="M13">
        <v>40.47</v>
      </c>
      <c r="N13">
        <v>16.850000000000001</v>
      </c>
      <c r="O13">
        <v>13.55</v>
      </c>
      <c r="P13">
        <f xml:space="preserve"> IF(Stock_Info[[#This Row],[Close Price]] &gt; Stock_Info[[#This Row],[Open Price]], 1, 0)</f>
        <v>1</v>
      </c>
      <c r="Q13" t="str">
        <f>IF(AND(Stock_Info[[#This Row],[% Deli. Qty to Traded Qty]]&gt;80,Stock_Info[[#This Row],[No. of Trades]]&lt;3000),"Unusual Day","")</f>
        <v/>
      </c>
      <c r="R13" t="str">
        <f>IF(AND(Stock_Info[[#This Row],[Spread High-Low]] &lt; 10, Stock_Info[[#This Row],[% Deli. Qty to Traded Qty]] &gt; 90), "Good Day", "")</f>
        <v/>
      </c>
    </row>
    <row r="14" spans="1:18">
      <c r="A14" t="s">
        <v>40</v>
      </c>
      <c r="B14" s="1">
        <v>45891</v>
      </c>
      <c r="C14" s="1" t="str">
        <f>"WEEK" &amp;" " &amp;  INT((DAY(Stock_Info[[#This Row],[Date]])+WEEKDAY(DATE(YEAR(Stock_Info[[#This Row],[Date]]),MONTH(Stock_Info[[#This Row],[Date]]),1))-1)/7)+1</f>
        <v>WEEK 4</v>
      </c>
      <c r="D14" s="12">
        <v>752.45</v>
      </c>
      <c r="E14" s="12">
        <v>759.9</v>
      </c>
      <c r="F14" s="12">
        <v>740</v>
      </c>
      <c r="G14" s="12">
        <v>742.35</v>
      </c>
      <c r="H14" s="12">
        <v>751.38195257366465</v>
      </c>
      <c r="I14">
        <v>29899</v>
      </c>
      <c r="J14">
        <v>1543</v>
      </c>
      <c r="K14" s="12">
        <v>22465569</v>
      </c>
      <c r="L14">
        <v>13748</v>
      </c>
      <c r="M14">
        <v>45.98</v>
      </c>
      <c r="N14">
        <v>19.899999999999999</v>
      </c>
      <c r="O14">
        <v>-10.1</v>
      </c>
      <c r="P14">
        <f xml:space="preserve"> IF(Stock_Info[[#This Row],[Close Price]] &gt; Stock_Info[[#This Row],[Open Price]], 1, 0)</f>
        <v>0</v>
      </c>
      <c r="Q14" t="str">
        <f>IF(AND(Stock_Info[[#This Row],[% Deli. Qty to Traded Qty]]&gt;80,Stock_Info[[#This Row],[No. of Trades]]&lt;3000),"Unusual Day","")</f>
        <v/>
      </c>
      <c r="R14" t="str">
        <f>IF(AND(Stock_Info[[#This Row],[Spread High-Low]] &lt; 10, Stock_Info[[#This Row],[% Deli. Qty to Traded Qty]] &gt; 90), "Good Day", "")</f>
        <v/>
      </c>
    </row>
    <row r="15" spans="1:18">
      <c r="A15" t="s">
        <v>40</v>
      </c>
      <c r="B15" s="1">
        <v>45890</v>
      </c>
      <c r="C15" s="1" t="str">
        <f>"WEEK" &amp;" " &amp;  INT((DAY(Stock_Info[[#This Row],[Date]])+WEEKDAY(DATE(YEAR(Stock_Info[[#This Row],[Date]]),MONTH(Stock_Info[[#This Row],[Date]]),1))-1)/7)+1</f>
        <v>WEEK 4</v>
      </c>
      <c r="D15" s="12">
        <v>759.55</v>
      </c>
      <c r="E15" s="12">
        <v>760.85</v>
      </c>
      <c r="F15" s="12">
        <v>751.05</v>
      </c>
      <c r="G15" s="12">
        <v>752.45</v>
      </c>
      <c r="H15" s="12">
        <v>756.13307917888562</v>
      </c>
      <c r="I15">
        <v>17050</v>
      </c>
      <c r="J15">
        <v>1050</v>
      </c>
      <c r="K15" s="12">
        <v>12892069</v>
      </c>
      <c r="L15">
        <v>7397</v>
      </c>
      <c r="M15">
        <v>43.38</v>
      </c>
      <c r="N15">
        <v>9.8000000000000007</v>
      </c>
      <c r="O15">
        <v>-7.1</v>
      </c>
      <c r="P15">
        <f xml:space="preserve"> IF(Stock_Info[[#This Row],[Close Price]] &gt; Stock_Info[[#This Row],[Open Price]], 1, 0)</f>
        <v>0</v>
      </c>
      <c r="Q15" t="str">
        <f>IF(AND(Stock_Info[[#This Row],[% Deli. Qty to Traded Qty]]&gt;80,Stock_Info[[#This Row],[No. of Trades]]&lt;3000),"Unusual Day","")</f>
        <v/>
      </c>
      <c r="R15" t="str">
        <f>IF(AND(Stock_Info[[#This Row],[Spread High-Low]] &lt; 10, Stock_Info[[#This Row],[% Deli. Qty to Traded Qty]] &gt; 90), "Good Day", "")</f>
        <v/>
      </c>
    </row>
    <row r="16" spans="1:18">
      <c r="A16" t="s">
        <v>40</v>
      </c>
      <c r="B16" s="1">
        <v>45889</v>
      </c>
      <c r="C16" s="1" t="str">
        <f>"WEEK" &amp;" " &amp;  INT((DAY(Stock_Info[[#This Row],[Date]])+WEEKDAY(DATE(YEAR(Stock_Info[[#This Row],[Date]]),MONTH(Stock_Info[[#This Row],[Date]]),1))-1)/7)+1</f>
        <v>WEEK 4</v>
      </c>
      <c r="D16" s="12">
        <v>759.3</v>
      </c>
      <c r="E16" s="12">
        <v>761.05</v>
      </c>
      <c r="F16" s="12">
        <v>745.8</v>
      </c>
      <c r="G16" s="12">
        <v>759.2</v>
      </c>
      <c r="H16" s="12">
        <v>755.09538589530268</v>
      </c>
      <c r="I16">
        <v>31252</v>
      </c>
      <c r="J16">
        <v>2545</v>
      </c>
      <c r="K16" s="12">
        <v>23598241</v>
      </c>
      <c r="L16">
        <v>16509</v>
      </c>
      <c r="M16">
        <v>52.83</v>
      </c>
      <c r="N16">
        <v>15.25</v>
      </c>
      <c r="O16">
        <v>-0.1</v>
      </c>
      <c r="P16">
        <f xml:space="preserve"> IF(Stock_Info[[#This Row],[Close Price]] &gt; Stock_Info[[#This Row],[Open Price]], 1, 0)</f>
        <v>0</v>
      </c>
      <c r="Q16" t="str">
        <f>IF(AND(Stock_Info[[#This Row],[% Deli. Qty to Traded Qty]]&gt;80,Stock_Info[[#This Row],[No. of Trades]]&lt;3000),"Unusual Day","")</f>
        <v/>
      </c>
      <c r="R16" t="str">
        <f>IF(AND(Stock_Info[[#This Row],[Spread High-Low]] &lt; 10, Stock_Info[[#This Row],[% Deli. Qty to Traded Qty]] &gt; 90), "Good Day", "")</f>
        <v/>
      </c>
    </row>
    <row r="17" spans="1:18">
      <c r="A17" t="s">
        <v>40</v>
      </c>
      <c r="B17" s="1">
        <v>45888</v>
      </c>
      <c r="C17" s="1" t="str">
        <f>"WEEK" &amp;" " &amp;  INT((DAY(Stock_Info[[#This Row],[Date]])+WEEKDAY(DATE(YEAR(Stock_Info[[#This Row],[Date]]),MONTH(Stock_Info[[#This Row],[Date]]),1))-1)/7)+1</f>
        <v>WEEK 4</v>
      </c>
      <c r="D17" s="12">
        <v>755.75</v>
      </c>
      <c r="E17" s="12">
        <v>764.95</v>
      </c>
      <c r="F17" s="12">
        <v>754.5</v>
      </c>
      <c r="G17" s="12">
        <v>757.95</v>
      </c>
      <c r="H17" s="12">
        <v>759.68929121725728</v>
      </c>
      <c r="I17">
        <v>38940</v>
      </c>
      <c r="J17">
        <v>1545</v>
      </c>
      <c r="K17" s="12">
        <v>29582301</v>
      </c>
      <c r="L17">
        <v>19059</v>
      </c>
      <c r="M17">
        <v>48.94</v>
      </c>
      <c r="N17">
        <v>10.45</v>
      </c>
      <c r="O17">
        <v>2.2000000000000002</v>
      </c>
      <c r="P17">
        <f xml:space="preserve"> IF(Stock_Info[[#This Row],[Close Price]] &gt; Stock_Info[[#This Row],[Open Price]], 1, 0)</f>
        <v>1</v>
      </c>
      <c r="Q17" t="str">
        <f>IF(AND(Stock_Info[[#This Row],[% Deli. Qty to Traded Qty]]&gt;80,Stock_Info[[#This Row],[No. of Trades]]&lt;3000),"Unusual Day","")</f>
        <v/>
      </c>
      <c r="R17" t="str">
        <f>IF(AND(Stock_Info[[#This Row],[Spread High-Low]] &lt; 10, Stock_Info[[#This Row],[% Deli. Qty to Traded Qty]] &gt; 90), "Good Day", "")</f>
        <v/>
      </c>
    </row>
    <row r="18" spans="1:18">
      <c r="A18" t="s">
        <v>40</v>
      </c>
      <c r="B18" s="1">
        <v>45887</v>
      </c>
      <c r="C18" s="1" t="str">
        <f>"WEEK" &amp;" " &amp;  INT((DAY(Stock_Info[[#This Row],[Date]])+WEEKDAY(DATE(YEAR(Stock_Info[[#This Row],[Date]]),MONTH(Stock_Info[[#This Row],[Date]]),1))-1)/7)+1</f>
        <v>WEEK 4</v>
      </c>
      <c r="D18" s="12">
        <v>756.95</v>
      </c>
      <c r="E18" s="12">
        <v>773</v>
      </c>
      <c r="F18" s="12">
        <v>752.3</v>
      </c>
      <c r="G18" s="12">
        <v>761.85</v>
      </c>
      <c r="H18" s="12">
        <v>763.80574585909142</v>
      </c>
      <c r="I18">
        <v>161438</v>
      </c>
      <c r="J18">
        <v>6269</v>
      </c>
      <c r="K18" s="12">
        <v>123307272</v>
      </c>
      <c r="L18">
        <v>92483</v>
      </c>
      <c r="M18">
        <v>57.29</v>
      </c>
      <c r="N18">
        <v>20.7</v>
      </c>
      <c r="O18">
        <v>4.9000000000000004</v>
      </c>
      <c r="P18">
        <f xml:space="preserve"> IF(Stock_Info[[#This Row],[Close Price]] &gt; Stock_Info[[#This Row],[Open Price]], 1, 0)</f>
        <v>1</v>
      </c>
      <c r="Q18" t="str">
        <f>IF(AND(Stock_Info[[#This Row],[% Deli. Qty to Traded Qty]]&gt;80,Stock_Info[[#This Row],[No. of Trades]]&lt;3000),"Unusual Day","")</f>
        <v/>
      </c>
      <c r="R18" t="str">
        <f>IF(AND(Stock_Info[[#This Row],[Spread High-Low]] &lt; 10, Stock_Info[[#This Row],[% Deli. Qty to Traded Qty]] &gt; 90), "Good Day", "")</f>
        <v/>
      </c>
    </row>
    <row r="19" spans="1:18">
      <c r="A19" t="s">
        <v>40</v>
      </c>
      <c r="B19" s="1">
        <v>45883</v>
      </c>
      <c r="C19" s="1" t="str">
        <f>"WEEK" &amp;" " &amp;  INT((DAY(Stock_Info[[#This Row],[Date]])+WEEKDAY(DATE(YEAR(Stock_Info[[#This Row],[Date]]),MONTH(Stock_Info[[#This Row],[Date]]),1))-1)/7)+1</f>
        <v>WEEK 3</v>
      </c>
      <c r="D19" s="12">
        <v>746.2</v>
      </c>
      <c r="E19" s="12">
        <v>752.35</v>
      </c>
      <c r="F19" s="12">
        <v>741.05</v>
      </c>
      <c r="G19" s="12">
        <v>751.55</v>
      </c>
      <c r="H19" s="12">
        <v>750.33860465116277</v>
      </c>
      <c r="I19">
        <v>141900</v>
      </c>
      <c r="J19">
        <v>3099</v>
      </c>
      <c r="K19" s="12">
        <v>106473048</v>
      </c>
      <c r="L19">
        <v>109969</v>
      </c>
      <c r="M19">
        <v>77.5</v>
      </c>
      <c r="N19">
        <v>11.3</v>
      </c>
      <c r="O19">
        <v>5.35</v>
      </c>
      <c r="P19">
        <f xml:space="preserve"> IF(Stock_Info[[#This Row],[Close Price]] &gt; Stock_Info[[#This Row],[Open Price]], 1, 0)</f>
        <v>1</v>
      </c>
      <c r="Q19" t="str">
        <f>IF(AND(Stock_Info[[#This Row],[% Deli. Qty to Traded Qty]]&gt;80,Stock_Info[[#This Row],[No. of Trades]]&lt;3000),"Unusual Day","")</f>
        <v/>
      </c>
      <c r="R19" t="str">
        <f>IF(AND(Stock_Info[[#This Row],[Spread High-Low]] &lt; 10, Stock_Info[[#This Row],[% Deli. Qty to Traded Qty]] &gt; 90), "Good Day", "")</f>
        <v/>
      </c>
    </row>
    <row r="20" spans="1:18">
      <c r="A20" t="s">
        <v>40</v>
      </c>
      <c r="B20" s="1">
        <v>45882</v>
      </c>
      <c r="C20" s="1" t="str">
        <f>"WEEK" &amp;" " &amp;  INT((DAY(Stock_Info[[#This Row],[Date]])+WEEKDAY(DATE(YEAR(Stock_Info[[#This Row],[Date]]),MONTH(Stock_Info[[#This Row],[Date]]),1))-1)/7)+1</f>
        <v>WEEK 3</v>
      </c>
      <c r="D20" s="12">
        <v>730.5</v>
      </c>
      <c r="E20" s="12">
        <v>742.3</v>
      </c>
      <c r="F20" s="12">
        <v>729.2</v>
      </c>
      <c r="G20" s="12">
        <v>737.9</v>
      </c>
      <c r="H20" s="12">
        <v>735.22610297720541</v>
      </c>
      <c r="I20">
        <v>102042</v>
      </c>
      <c r="J20">
        <v>7410</v>
      </c>
      <c r="K20" s="12">
        <v>75023942</v>
      </c>
      <c r="L20">
        <v>67175</v>
      </c>
      <c r="M20">
        <v>65.83</v>
      </c>
      <c r="N20">
        <v>13.1</v>
      </c>
      <c r="O20">
        <v>7.4</v>
      </c>
      <c r="P20">
        <f xml:space="preserve"> IF(Stock_Info[[#This Row],[Close Price]] &gt; Stock_Info[[#This Row],[Open Price]], 1, 0)</f>
        <v>1</v>
      </c>
      <c r="Q20" t="str">
        <f>IF(AND(Stock_Info[[#This Row],[% Deli. Qty to Traded Qty]]&gt;80,Stock_Info[[#This Row],[No. of Trades]]&lt;3000),"Unusual Day","")</f>
        <v/>
      </c>
      <c r="R20" t="str">
        <f>IF(AND(Stock_Info[[#This Row],[Spread High-Low]] &lt; 10, Stock_Info[[#This Row],[% Deli. Qty to Traded Qty]] &gt; 90), "Good Day", "")</f>
        <v/>
      </c>
    </row>
    <row r="21" spans="1:18">
      <c r="A21" t="s">
        <v>40</v>
      </c>
      <c r="B21" s="1">
        <v>45881</v>
      </c>
      <c r="C21" s="1" t="str">
        <f>"WEEK" &amp;" " &amp;  INT((DAY(Stock_Info[[#This Row],[Date]])+WEEKDAY(DATE(YEAR(Stock_Info[[#This Row],[Date]]),MONTH(Stock_Info[[#This Row],[Date]]),1))-1)/7)+1</f>
        <v>WEEK 3</v>
      </c>
      <c r="D21" s="12">
        <v>738.85</v>
      </c>
      <c r="E21" s="12">
        <v>741.5</v>
      </c>
      <c r="F21" s="12">
        <v>721.65</v>
      </c>
      <c r="G21" s="12">
        <v>723.9</v>
      </c>
      <c r="H21" s="12">
        <v>731.21271336473262</v>
      </c>
      <c r="I21">
        <v>89811</v>
      </c>
      <c r="J21">
        <v>4098</v>
      </c>
      <c r="K21" s="12">
        <v>65670945</v>
      </c>
      <c r="L21">
        <v>50377</v>
      </c>
      <c r="M21">
        <v>56.09</v>
      </c>
      <c r="N21">
        <v>19.850000000000001</v>
      </c>
      <c r="O21">
        <v>-14.95</v>
      </c>
      <c r="P21">
        <f xml:space="preserve"> IF(Stock_Info[[#This Row],[Close Price]] &gt; Stock_Info[[#This Row],[Open Price]], 1, 0)</f>
        <v>0</v>
      </c>
      <c r="Q21" t="str">
        <f>IF(AND(Stock_Info[[#This Row],[% Deli. Qty to Traded Qty]]&gt;80,Stock_Info[[#This Row],[No. of Trades]]&lt;3000),"Unusual Day","")</f>
        <v/>
      </c>
      <c r="R21" t="str">
        <f>IF(AND(Stock_Info[[#This Row],[Spread High-Low]] &lt; 10, Stock_Info[[#This Row],[% Deli. Qty to Traded Qty]] &gt; 90), "Good Day", "")</f>
        <v/>
      </c>
    </row>
    <row r="22" spans="1:18">
      <c r="A22" t="s">
        <v>40</v>
      </c>
      <c r="B22" s="1">
        <v>45880</v>
      </c>
      <c r="C22" s="1" t="str">
        <f>"WEEK" &amp;" " &amp;  INT((DAY(Stock_Info[[#This Row],[Date]])+WEEKDAY(DATE(YEAR(Stock_Info[[#This Row],[Date]]),MONTH(Stock_Info[[#This Row],[Date]]),1))-1)/7)+1</f>
        <v>WEEK 3</v>
      </c>
      <c r="D22" s="12">
        <v>747.75</v>
      </c>
      <c r="E22" s="12">
        <v>747.75</v>
      </c>
      <c r="F22" s="12">
        <v>725.8</v>
      </c>
      <c r="G22" s="12">
        <v>734.3</v>
      </c>
      <c r="H22" s="12">
        <v>734.91859626106918</v>
      </c>
      <c r="I22">
        <v>198185</v>
      </c>
      <c r="J22">
        <v>4942</v>
      </c>
      <c r="K22" s="12">
        <v>145649842</v>
      </c>
      <c r="L22">
        <v>130290</v>
      </c>
      <c r="M22">
        <v>65.739999999999995</v>
      </c>
      <c r="N22">
        <v>21.95</v>
      </c>
      <c r="O22">
        <v>-13.45</v>
      </c>
      <c r="P22">
        <f xml:space="preserve"> IF(Stock_Info[[#This Row],[Close Price]] &gt; Stock_Info[[#This Row],[Open Price]], 1, 0)</f>
        <v>0</v>
      </c>
      <c r="Q22" t="str">
        <f>IF(AND(Stock_Info[[#This Row],[% Deli. Qty to Traded Qty]]&gt;80,Stock_Info[[#This Row],[No. of Trades]]&lt;3000),"Unusual Day","")</f>
        <v/>
      </c>
      <c r="R22" t="str">
        <f>IF(AND(Stock_Info[[#This Row],[Spread High-Low]] &lt; 10, Stock_Info[[#This Row],[% Deli. Qty to Traded Qty]] &gt; 90), "Good Day", "")</f>
        <v/>
      </c>
    </row>
    <row r="23" spans="1:18">
      <c r="A23" t="s">
        <v>40</v>
      </c>
      <c r="B23" s="1">
        <v>45877</v>
      </c>
      <c r="C23" s="1" t="str">
        <f>"WEEK" &amp;" " &amp;  INT((DAY(Stock_Info[[#This Row],[Date]])+WEEKDAY(DATE(YEAR(Stock_Info[[#This Row],[Date]]),MONTH(Stock_Info[[#This Row],[Date]]),1))-1)/7)+1</f>
        <v>WEEK 2</v>
      </c>
      <c r="D23" s="12">
        <v>800</v>
      </c>
      <c r="E23" s="12">
        <v>800</v>
      </c>
      <c r="F23" s="12">
        <v>736.85</v>
      </c>
      <c r="G23" s="12">
        <v>738.9</v>
      </c>
      <c r="H23" s="12">
        <v>758.41714508858229</v>
      </c>
      <c r="I23">
        <v>583864</v>
      </c>
      <c r="J23">
        <v>14730</v>
      </c>
      <c r="K23" s="12">
        <v>442812468</v>
      </c>
      <c r="L23">
        <v>218619</v>
      </c>
      <c r="M23">
        <v>37.44</v>
      </c>
      <c r="N23">
        <v>63.15</v>
      </c>
      <c r="O23">
        <v>-61.1</v>
      </c>
      <c r="P23">
        <f xml:space="preserve"> IF(Stock_Info[[#This Row],[Close Price]] &gt; Stock_Info[[#This Row],[Open Price]], 1, 0)</f>
        <v>0</v>
      </c>
      <c r="Q23" t="str">
        <f>IF(AND(Stock_Info[[#This Row],[% Deli. Qty to Traded Qty]]&gt;80,Stock_Info[[#This Row],[No. of Trades]]&lt;3000),"Unusual Day","")</f>
        <v/>
      </c>
      <c r="R23" t="str">
        <f>IF(AND(Stock_Info[[#This Row],[Spread High-Low]] &lt; 10, Stock_Info[[#This Row],[% Deli. Qty to Traded Qty]] &gt; 90), "Good Day", "")</f>
        <v/>
      </c>
    </row>
    <row r="24" spans="1:18">
      <c r="A24" t="s">
        <v>40</v>
      </c>
      <c r="B24" s="1">
        <v>45876</v>
      </c>
      <c r="C24" s="1" t="str">
        <f>"WEEK" &amp;" " &amp;  INT((DAY(Stock_Info[[#This Row],[Date]])+WEEKDAY(DATE(YEAR(Stock_Info[[#This Row],[Date]]),MONTH(Stock_Info[[#This Row],[Date]]),1))-1)/7)+1</f>
        <v>WEEK 2</v>
      </c>
      <c r="D24" s="12">
        <v>734.7</v>
      </c>
      <c r="E24" s="12">
        <v>745</v>
      </c>
      <c r="F24" s="12">
        <v>725</v>
      </c>
      <c r="G24" s="12">
        <v>744</v>
      </c>
      <c r="H24" s="12">
        <v>733.63768399624178</v>
      </c>
      <c r="I24">
        <v>25544</v>
      </c>
      <c r="J24">
        <v>919</v>
      </c>
      <c r="K24" s="12">
        <v>18740041</v>
      </c>
      <c r="L24">
        <v>6350</v>
      </c>
      <c r="M24">
        <v>24.86</v>
      </c>
      <c r="N24">
        <v>20</v>
      </c>
      <c r="O24">
        <v>9.3000000000000007</v>
      </c>
      <c r="P24">
        <f xml:space="preserve"> IF(Stock_Info[[#This Row],[Close Price]] &gt; Stock_Info[[#This Row],[Open Price]], 1, 0)</f>
        <v>1</v>
      </c>
      <c r="Q24" t="str">
        <f>IF(AND(Stock_Info[[#This Row],[% Deli. Qty to Traded Qty]]&gt;80,Stock_Info[[#This Row],[No. of Trades]]&lt;3000),"Unusual Day","")</f>
        <v/>
      </c>
      <c r="R24" t="str">
        <f>IF(AND(Stock_Info[[#This Row],[Spread High-Low]] &lt; 10, Stock_Info[[#This Row],[% Deli. Qty to Traded Qty]] &gt; 90), "Good Day", "")</f>
        <v/>
      </c>
    </row>
    <row r="25" spans="1:18">
      <c r="A25" t="s">
        <v>40</v>
      </c>
      <c r="B25" s="1">
        <v>45875</v>
      </c>
      <c r="C25" s="1" t="str">
        <f>"WEEK" &amp;" " &amp;  INT((DAY(Stock_Info[[#This Row],[Date]])+WEEKDAY(DATE(YEAR(Stock_Info[[#This Row],[Date]]),MONTH(Stock_Info[[#This Row],[Date]]),1))-1)/7)+1</f>
        <v>WEEK 2</v>
      </c>
      <c r="D25" s="12">
        <v>743.6</v>
      </c>
      <c r="E25" s="12">
        <v>744.85</v>
      </c>
      <c r="F25" s="12">
        <v>723.45</v>
      </c>
      <c r="G25" s="12">
        <v>734.7</v>
      </c>
      <c r="H25" s="12">
        <v>733.79990989187024</v>
      </c>
      <c r="I25">
        <v>19976</v>
      </c>
      <c r="J25">
        <v>1064</v>
      </c>
      <c r="K25" s="12">
        <v>14658387</v>
      </c>
      <c r="L25">
        <v>5427</v>
      </c>
      <c r="M25">
        <v>27.17</v>
      </c>
      <c r="N25">
        <v>21.4</v>
      </c>
      <c r="O25">
        <v>-8.9</v>
      </c>
      <c r="P25">
        <f xml:space="preserve"> IF(Stock_Info[[#This Row],[Close Price]] &gt; Stock_Info[[#This Row],[Open Price]], 1, 0)</f>
        <v>0</v>
      </c>
      <c r="Q25" t="str">
        <f>IF(AND(Stock_Info[[#This Row],[% Deli. Qty to Traded Qty]]&gt;80,Stock_Info[[#This Row],[No. of Trades]]&lt;3000),"Unusual Day","")</f>
        <v/>
      </c>
      <c r="R25" t="str">
        <f>IF(AND(Stock_Info[[#This Row],[Spread High-Low]] &lt; 10, Stock_Info[[#This Row],[% Deli. Qty to Traded Qty]] &gt; 90), "Good Day", "")</f>
        <v/>
      </c>
    </row>
    <row r="26" spans="1:18">
      <c r="A26" t="s">
        <v>40</v>
      </c>
      <c r="B26" s="1">
        <v>45874</v>
      </c>
      <c r="C26" s="1" t="str">
        <f>"WEEK" &amp;" " &amp;  INT((DAY(Stock_Info[[#This Row],[Date]])+WEEKDAY(DATE(YEAR(Stock_Info[[#This Row],[Date]]),MONTH(Stock_Info[[#This Row],[Date]]),1))-1)/7)+1</f>
        <v>WEEK 2</v>
      </c>
      <c r="D26" s="12">
        <v>748.8</v>
      </c>
      <c r="E26" s="12">
        <v>755.85</v>
      </c>
      <c r="F26" s="12">
        <v>739.6</v>
      </c>
      <c r="G26" s="12">
        <v>742.45</v>
      </c>
      <c r="H26" s="12">
        <v>745.58545849158975</v>
      </c>
      <c r="I26">
        <v>27645</v>
      </c>
      <c r="J26">
        <v>1187</v>
      </c>
      <c r="K26" s="12">
        <v>20611710</v>
      </c>
      <c r="L26">
        <v>13335</v>
      </c>
      <c r="M26">
        <v>48.24</v>
      </c>
      <c r="N26">
        <v>16.25</v>
      </c>
      <c r="O26">
        <v>-6.35</v>
      </c>
      <c r="P26">
        <f xml:space="preserve"> IF(Stock_Info[[#This Row],[Close Price]] &gt; Stock_Info[[#This Row],[Open Price]], 1, 0)</f>
        <v>0</v>
      </c>
      <c r="Q26" t="str">
        <f>IF(AND(Stock_Info[[#This Row],[% Deli. Qty to Traded Qty]]&gt;80,Stock_Info[[#This Row],[No. of Trades]]&lt;3000),"Unusual Day","")</f>
        <v/>
      </c>
      <c r="R26" t="str">
        <f>IF(AND(Stock_Info[[#This Row],[Spread High-Low]] &lt; 10, Stock_Info[[#This Row],[% Deli. Qty to Traded Qty]] &gt; 90), "Good Day", "")</f>
        <v/>
      </c>
    </row>
    <row r="27" spans="1:18">
      <c r="A27" t="s">
        <v>40</v>
      </c>
      <c r="B27" s="1">
        <v>45873</v>
      </c>
      <c r="C27" s="1" t="str">
        <f>"WEEK" &amp;" " &amp;  INT((DAY(Stock_Info[[#This Row],[Date]])+WEEKDAY(DATE(YEAR(Stock_Info[[#This Row],[Date]]),MONTH(Stock_Info[[#This Row],[Date]]),1))-1)/7)+1</f>
        <v>WEEK 2</v>
      </c>
      <c r="D27" s="12">
        <v>740.9</v>
      </c>
      <c r="E27" s="12">
        <v>755.5</v>
      </c>
      <c r="F27" s="12">
        <v>740.9</v>
      </c>
      <c r="G27" s="12">
        <v>752.5</v>
      </c>
      <c r="H27" s="12">
        <v>752.41248097412483</v>
      </c>
      <c r="I27">
        <v>162279</v>
      </c>
      <c r="J27">
        <v>2830</v>
      </c>
      <c r="K27" s="12">
        <v>122100745</v>
      </c>
      <c r="L27">
        <v>111687</v>
      </c>
      <c r="M27">
        <v>68.819999999999993</v>
      </c>
      <c r="N27">
        <v>14.6</v>
      </c>
      <c r="O27">
        <v>11.6</v>
      </c>
      <c r="P27">
        <f xml:space="preserve"> IF(Stock_Info[[#This Row],[Close Price]] &gt; Stock_Info[[#This Row],[Open Price]], 1, 0)</f>
        <v>1</v>
      </c>
      <c r="Q27" t="str">
        <f>IF(AND(Stock_Info[[#This Row],[% Deli. Qty to Traded Qty]]&gt;80,Stock_Info[[#This Row],[No. of Trades]]&lt;3000),"Unusual Day","")</f>
        <v/>
      </c>
      <c r="R27" t="str">
        <f>IF(AND(Stock_Info[[#This Row],[Spread High-Low]] &lt; 10, Stock_Info[[#This Row],[% Deli. Qty to Traded Qty]] &gt; 90), "Good Day", "")</f>
        <v/>
      </c>
    </row>
    <row r="28" spans="1:18">
      <c r="A28" t="s">
        <v>40</v>
      </c>
      <c r="B28" s="1">
        <v>45870</v>
      </c>
      <c r="C28" s="1" t="str">
        <f>"WEEK" &amp;" " &amp;  INT((DAY(Stock_Info[[#This Row],[Date]])+WEEKDAY(DATE(YEAR(Stock_Info[[#This Row],[Date]]),MONTH(Stock_Info[[#This Row],[Date]]),1))-1)/7)+1</f>
        <v>WEEK 1</v>
      </c>
      <c r="D28" s="12">
        <v>740.05</v>
      </c>
      <c r="E28" s="12">
        <v>751</v>
      </c>
      <c r="F28" s="12">
        <v>739.15</v>
      </c>
      <c r="G28" s="12">
        <v>741.35</v>
      </c>
      <c r="H28" s="12">
        <v>745.05836664244191</v>
      </c>
      <c r="I28">
        <v>22016</v>
      </c>
      <c r="J28">
        <v>849</v>
      </c>
      <c r="K28" s="12">
        <v>16403205</v>
      </c>
      <c r="L28">
        <v>8472</v>
      </c>
      <c r="M28">
        <v>38.479999999999997</v>
      </c>
      <c r="N28">
        <v>11.85</v>
      </c>
      <c r="O28">
        <v>1.3</v>
      </c>
      <c r="P28">
        <f xml:space="preserve"> IF(Stock_Info[[#This Row],[Close Price]] &gt; Stock_Info[[#This Row],[Open Price]], 1, 0)</f>
        <v>1</v>
      </c>
      <c r="Q28" t="str">
        <f>IF(AND(Stock_Info[[#This Row],[% Deli. Qty to Traded Qty]]&gt;80,Stock_Info[[#This Row],[No. of Trades]]&lt;3000),"Unusual Day","")</f>
        <v/>
      </c>
      <c r="R28" t="str">
        <f>IF(AND(Stock_Info[[#This Row],[Spread High-Low]] &lt; 10, Stock_Info[[#This Row],[% Deli. Qty to Traded Qty]] &gt; 90), "Good Day", "")</f>
        <v/>
      </c>
    </row>
    <row r="29" spans="1:18">
      <c r="A29" t="s">
        <v>40</v>
      </c>
      <c r="B29" s="1">
        <v>45869</v>
      </c>
      <c r="C29" s="1" t="str">
        <f>"WEEK" &amp;" " &amp;  INT((DAY(Stock_Info[[#This Row],[Date]])+WEEKDAY(DATE(YEAR(Stock_Info[[#This Row],[Date]]),MONTH(Stock_Info[[#This Row],[Date]]),1))-1)/7)+1</f>
        <v>WEEK 5</v>
      </c>
      <c r="D29" s="12">
        <v>731.95</v>
      </c>
      <c r="E29" s="12">
        <v>749.6</v>
      </c>
      <c r="F29" s="12">
        <v>731.95</v>
      </c>
      <c r="G29" s="12">
        <v>741.2</v>
      </c>
      <c r="H29" s="12">
        <v>742.78545421460672</v>
      </c>
      <c r="I29">
        <v>1198024</v>
      </c>
      <c r="J29">
        <v>3168</v>
      </c>
      <c r="K29" s="12">
        <v>889874801</v>
      </c>
      <c r="L29">
        <v>1113922</v>
      </c>
      <c r="M29">
        <v>92.98</v>
      </c>
      <c r="N29">
        <v>17.649999999999999</v>
      </c>
      <c r="O29">
        <v>9.25</v>
      </c>
      <c r="P29">
        <f xml:space="preserve"> IF(Stock_Info[[#This Row],[Close Price]] &gt; Stock_Info[[#This Row],[Open Price]], 1, 0)</f>
        <v>1</v>
      </c>
      <c r="Q29" t="str">
        <f>IF(AND(Stock_Info[[#This Row],[% Deli. Qty to Traded Qty]]&gt;80,Stock_Info[[#This Row],[No. of Trades]]&lt;3000),"Unusual Day","")</f>
        <v/>
      </c>
      <c r="R29" t="str">
        <f>IF(AND(Stock_Info[[#This Row],[Spread High-Low]] &lt; 10, Stock_Info[[#This Row],[% Deli. Qty to Traded Qty]] &gt; 90), "Good Day", "")</f>
        <v/>
      </c>
    </row>
    <row r="30" spans="1:18">
      <c r="A30" t="s">
        <v>40</v>
      </c>
      <c r="B30" s="1">
        <v>45868</v>
      </c>
      <c r="C30" s="1" t="str">
        <f>"WEEK" &amp;" " &amp;  INT((DAY(Stock_Info[[#This Row],[Date]])+WEEKDAY(DATE(YEAR(Stock_Info[[#This Row],[Date]]),MONTH(Stock_Info[[#This Row],[Date]]),1))-1)/7)+1</f>
        <v>WEEK 5</v>
      </c>
      <c r="D30" s="12">
        <v>735.05</v>
      </c>
      <c r="E30" s="12">
        <v>754.2</v>
      </c>
      <c r="F30" s="12">
        <v>735.05</v>
      </c>
      <c r="G30" s="12">
        <v>746.35</v>
      </c>
      <c r="H30" s="12">
        <v>747.14262766883076</v>
      </c>
      <c r="I30">
        <v>44823</v>
      </c>
      <c r="J30">
        <v>1991</v>
      </c>
      <c r="K30" s="12">
        <v>33489174</v>
      </c>
      <c r="L30">
        <v>12143</v>
      </c>
      <c r="M30">
        <v>27.09</v>
      </c>
      <c r="N30">
        <v>19.149999999999999</v>
      </c>
      <c r="O30">
        <v>11.3</v>
      </c>
      <c r="P30">
        <f xml:space="preserve"> IF(Stock_Info[[#This Row],[Close Price]] &gt; Stock_Info[[#This Row],[Open Price]], 1, 0)</f>
        <v>1</v>
      </c>
      <c r="Q30" t="str">
        <f>IF(AND(Stock_Info[[#This Row],[% Deli. Qty to Traded Qty]]&gt;80,Stock_Info[[#This Row],[No. of Trades]]&lt;3000),"Unusual Day","")</f>
        <v/>
      </c>
      <c r="R30" t="str">
        <f>IF(AND(Stock_Info[[#This Row],[Spread High-Low]] &lt; 10, Stock_Info[[#This Row],[% Deli. Qty to Traded Qty]] &gt; 90), "Good Day", "")</f>
        <v/>
      </c>
    </row>
    <row r="31" spans="1:18">
      <c r="A31" t="s">
        <v>40</v>
      </c>
      <c r="B31" s="1">
        <v>45867</v>
      </c>
      <c r="C31" s="1" t="str">
        <f>"WEEK" &amp;" " &amp;  INT((DAY(Stock_Info[[#This Row],[Date]])+WEEKDAY(DATE(YEAR(Stock_Info[[#This Row],[Date]]),MONTH(Stock_Info[[#This Row],[Date]]),1))-1)/7)+1</f>
        <v>WEEK 5</v>
      </c>
      <c r="D31" s="12">
        <v>727.05</v>
      </c>
      <c r="E31" s="12">
        <v>741.6</v>
      </c>
      <c r="F31" s="12">
        <v>727.05</v>
      </c>
      <c r="G31" s="12">
        <v>739.9</v>
      </c>
      <c r="H31" s="12">
        <v>733.45500143385073</v>
      </c>
      <c r="I31">
        <v>184817</v>
      </c>
      <c r="J31">
        <v>1237</v>
      </c>
      <c r="K31" s="12">
        <v>135554953</v>
      </c>
      <c r="L31">
        <v>162656</v>
      </c>
      <c r="M31">
        <v>88.01</v>
      </c>
      <c r="N31">
        <v>14.55</v>
      </c>
      <c r="O31">
        <v>12.85</v>
      </c>
      <c r="P31">
        <f xml:space="preserve"> IF(Stock_Info[[#This Row],[Close Price]] &gt; Stock_Info[[#This Row],[Open Price]], 1, 0)</f>
        <v>1</v>
      </c>
      <c r="Q31" t="str">
        <f>IF(AND(Stock_Info[[#This Row],[% Deli. Qty to Traded Qty]]&gt;80,Stock_Info[[#This Row],[No. of Trades]]&lt;3000),"Unusual Day","")</f>
        <v>Unusual Day</v>
      </c>
      <c r="R31" t="str">
        <f>IF(AND(Stock_Info[[#This Row],[Spread High-Low]] &lt; 10, Stock_Info[[#This Row],[% Deli. Qty to Traded Qty]] &gt; 90), "Good Day", "")</f>
        <v/>
      </c>
    </row>
    <row r="32" spans="1:18">
      <c r="A32" t="s">
        <v>40</v>
      </c>
      <c r="B32" s="1">
        <v>45866</v>
      </c>
      <c r="C32" s="1" t="str">
        <f>"WEEK" &amp;" " &amp;  INT((DAY(Stock_Info[[#This Row],[Date]])+WEEKDAY(DATE(YEAR(Stock_Info[[#This Row],[Date]]),MONTH(Stock_Info[[#This Row],[Date]]),1))-1)/7)+1</f>
        <v>WEEK 5</v>
      </c>
      <c r="D32" s="12">
        <v>731.95</v>
      </c>
      <c r="E32" s="12">
        <v>737.15</v>
      </c>
      <c r="F32" s="12">
        <v>724.3</v>
      </c>
      <c r="G32" s="12">
        <v>727</v>
      </c>
      <c r="H32" s="12">
        <v>732.44473300366428</v>
      </c>
      <c r="I32">
        <v>112436</v>
      </c>
      <c r="J32">
        <v>3347</v>
      </c>
      <c r="K32" s="12">
        <v>82353156</v>
      </c>
      <c r="L32">
        <v>87400</v>
      </c>
      <c r="M32">
        <v>77.73</v>
      </c>
      <c r="N32">
        <v>12.85</v>
      </c>
      <c r="O32">
        <v>-4.95</v>
      </c>
      <c r="P32">
        <f xml:space="preserve"> IF(Stock_Info[[#This Row],[Close Price]] &gt; Stock_Info[[#This Row],[Open Price]], 1, 0)</f>
        <v>0</v>
      </c>
      <c r="Q32" t="str">
        <f>IF(AND(Stock_Info[[#This Row],[% Deli. Qty to Traded Qty]]&gt;80,Stock_Info[[#This Row],[No. of Trades]]&lt;3000),"Unusual Day","")</f>
        <v/>
      </c>
      <c r="R32" t="str">
        <f>IF(AND(Stock_Info[[#This Row],[Spread High-Low]] &lt; 10, Stock_Info[[#This Row],[% Deli. Qty to Traded Qty]] &gt; 90), "Good Day", "")</f>
        <v/>
      </c>
    </row>
    <row r="33" spans="1:18">
      <c r="A33" t="s">
        <v>40</v>
      </c>
      <c r="B33" s="1">
        <v>45863</v>
      </c>
      <c r="C33" s="1" t="str">
        <f>"WEEK" &amp;" " &amp;  INT((DAY(Stock_Info[[#This Row],[Date]])+WEEKDAY(DATE(YEAR(Stock_Info[[#This Row],[Date]]),MONTH(Stock_Info[[#This Row],[Date]]),1))-1)/7)+1</f>
        <v>WEEK 4</v>
      </c>
      <c r="D33" s="12">
        <v>744.45</v>
      </c>
      <c r="E33" s="12">
        <v>747.85</v>
      </c>
      <c r="F33" s="12">
        <v>727.75</v>
      </c>
      <c r="G33" s="12">
        <v>733.2</v>
      </c>
      <c r="H33" s="12">
        <v>736.15759218799963</v>
      </c>
      <c r="I33">
        <v>150128</v>
      </c>
      <c r="J33">
        <v>6931</v>
      </c>
      <c r="K33" s="12">
        <v>110517867</v>
      </c>
      <c r="L33">
        <v>76832</v>
      </c>
      <c r="M33">
        <v>51.18</v>
      </c>
      <c r="N33">
        <v>20.100000000000001</v>
      </c>
      <c r="O33">
        <v>-11.25</v>
      </c>
      <c r="P33">
        <f xml:space="preserve"> IF(Stock_Info[[#This Row],[Close Price]] &gt; Stock_Info[[#This Row],[Open Price]], 1, 0)</f>
        <v>0</v>
      </c>
      <c r="Q33" t="str">
        <f>IF(AND(Stock_Info[[#This Row],[% Deli. Qty to Traded Qty]]&gt;80,Stock_Info[[#This Row],[No. of Trades]]&lt;3000),"Unusual Day","")</f>
        <v/>
      </c>
      <c r="R33" t="str">
        <f>IF(AND(Stock_Info[[#This Row],[Spread High-Low]] &lt; 10, Stock_Info[[#This Row],[% Deli. Qty to Traded Qty]] &gt; 90), "Good Day", "")</f>
        <v/>
      </c>
    </row>
    <row r="34" spans="1:18">
      <c r="A34" t="s">
        <v>40</v>
      </c>
      <c r="B34" s="1">
        <v>45862</v>
      </c>
      <c r="C34" s="1" t="str">
        <f>"WEEK" &amp;" " &amp;  INT((DAY(Stock_Info[[#This Row],[Date]])+WEEKDAY(DATE(YEAR(Stock_Info[[#This Row],[Date]]),MONTH(Stock_Info[[#This Row],[Date]]),1))-1)/7)+1</f>
        <v>WEEK 4</v>
      </c>
      <c r="D34" s="12">
        <v>739.65</v>
      </c>
      <c r="E34" s="12">
        <v>746.5</v>
      </c>
      <c r="F34" s="12">
        <v>733</v>
      </c>
      <c r="G34" s="12">
        <v>745.65</v>
      </c>
      <c r="H34" s="12">
        <v>742.72800391766953</v>
      </c>
      <c r="I34">
        <v>134774</v>
      </c>
      <c r="J34">
        <v>4270</v>
      </c>
      <c r="K34" s="12">
        <v>100100424</v>
      </c>
      <c r="L34">
        <v>97053</v>
      </c>
      <c r="M34">
        <v>72.010000000000005</v>
      </c>
      <c r="N34">
        <v>13.5</v>
      </c>
      <c r="O34">
        <v>6</v>
      </c>
      <c r="P34">
        <f xml:space="preserve"> IF(Stock_Info[[#This Row],[Close Price]] &gt; Stock_Info[[#This Row],[Open Price]], 1, 0)</f>
        <v>1</v>
      </c>
      <c r="Q34" t="str">
        <f>IF(AND(Stock_Info[[#This Row],[% Deli. Qty to Traded Qty]]&gt;80,Stock_Info[[#This Row],[No. of Trades]]&lt;3000),"Unusual Day","")</f>
        <v/>
      </c>
      <c r="R34" t="str">
        <f>IF(AND(Stock_Info[[#This Row],[Spread High-Low]] &lt; 10, Stock_Info[[#This Row],[% Deli. Qty to Traded Qty]] &gt; 90), "Good Day", "")</f>
        <v/>
      </c>
    </row>
    <row r="35" spans="1:18">
      <c r="A35" t="s">
        <v>40</v>
      </c>
      <c r="B35" s="1">
        <v>45861</v>
      </c>
      <c r="C35" s="1" t="str">
        <f>"WEEK" &amp;" " &amp;  INT((DAY(Stock_Info[[#This Row],[Date]])+WEEKDAY(DATE(YEAR(Stock_Info[[#This Row],[Date]]),MONTH(Stock_Info[[#This Row],[Date]]),1))-1)/7)+1</f>
        <v>WEEK 4</v>
      </c>
      <c r="D35" s="12">
        <v>725.2</v>
      </c>
      <c r="E35" s="12">
        <v>738.95</v>
      </c>
      <c r="F35" s="12">
        <v>721.5</v>
      </c>
      <c r="G35" s="12">
        <v>736.3</v>
      </c>
      <c r="H35" s="12">
        <v>729.16327258279762</v>
      </c>
      <c r="I35">
        <v>98161</v>
      </c>
      <c r="J35">
        <v>3012</v>
      </c>
      <c r="K35" s="12">
        <v>71575396</v>
      </c>
      <c r="L35">
        <v>35898</v>
      </c>
      <c r="M35">
        <v>36.57</v>
      </c>
      <c r="N35">
        <v>17.45</v>
      </c>
      <c r="O35">
        <v>11.1</v>
      </c>
      <c r="P35">
        <f xml:space="preserve"> IF(Stock_Info[[#This Row],[Close Price]] &gt; Stock_Info[[#This Row],[Open Price]], 1, 0)</f>
        <v>1</v>
      </c>
      <c r="Q35" t="str">
        <f>IF(AND(Stock_Info[[#This Row],[% Deli. Qty to Traded Qty]]&gt;80,Stock_Info[[#This Row],[No. of Trades]]&lt;3000),"Unusual Day","")</f>
        <v/>
      </c>
      <c r="R35" t="str">
        <f>IF(AND(Stock_Info[[#This Row],[Spread High-Low]] &lt; 10, Stock_Info[[#This Row],[% Deli. Qty to Traded Qty]] &gt; 90), "Good Day", "")</f>
        <v/>
      </c>
    </row>
    <row r="36" spans="1:18">
      <c r="A36" t="s">
        <v>40</v>
      </c>
      <c r="B36" s="1">
        <v>45860</v>
      </c>
      <c r="C36" s="1" t="str">
        <f>"WEEK" &amp;" " &amp;  INT((DAY(Stock_Info[[#This Row],[Date]])+WEEKDAY(DATE(YEAR(Stock_Info[[#This Row],[Date]]),MONTH(Stock_Info[[#This Row],[Date]]),1))-1)/7)+1</f>
        <v>WEEK 4</v>
      </c>
      <c r="D36" s="12">
        <v>750.2</v>
      </c>
      <c r="E36" s="12">
        <v>753.65</v>
      </c>
      <c r="F36" s="12">
        <v>724.4</v>
      </c>
      <c r="G36" s="12">
        <v>725.9</v>
      </c>
      <c r="H36" s="12">
        <v>731.17028174849804</v>
      </c>
      <c r="I36">
        <v>289620</v>
      </c>
      <c r="J36">
        <v>7174</v>
      </c>
      <c r="K36" s="12">
        <v>211761537</v>
      </c>
      <c r="L36">
        <v>144537</v>
      </c>
      <c r="M36">
        <v>49.91</v>
      </c>
      <c r="N36">
        <v>29.25</v>
      </c>
      <c r="O36">
        <v>-24.3</v>
      </c>
      <c r="P36">
        <f xml:space="preserve"> IF(Stock_Info[[#This Row],[Close Price]] &gt; Stock_Info[[#This Row],[Open Price]], 1, 0)</f>
        <v>0</v>
      </c>
      <c r="Q36" t="str">
        <f>IF(AND(Stock_Info[[#This Row],[% Deli. Qty to Traded Qty]]&gt;80,Stock_Info[[#This Row],[No. of Trades]]&lt;3000),"Unusual Day","")</f>
        <v/>
      </c>
      <c r="R36" t="str">
        <f>IF(AND(Stock_Info[[#This Row],[Spread High-Low]] &lt; 10, Stock_Info[[#This Row],[% Deli. Qty to Traded Qty]] &gt; 90), "Good Day", "")</f>
        <v/>
      </c>
    </row>
    <row r="37" spans="1:18">
      <c r="A37" t="s">
        <v>40</v>
      </c>
      <c r="B37" s="1">
        <v>45859</v>
      </c>
      <c r="C37" s="1" t="str">
        <f>"WEEK" &amp;" " &amp;  INT((DAY(Stock_Info[[#This Row],[Date]])+WEEKDAY(DATE(YEAR(Stock_Info[[#This Row],[Date]]),MONTH(Stock_Info[[#This Row],[Date]]),1))-1)/7)+1</f>
        <v>WEEK 4</v>
      </c>
      <c r="D37" s="12">
        <v>774.95</v>
      </c>
      <c r="E37" s="12">
        <v>774.95</v>
      </c>
      <c r="F37" s="12">
        <v>734.85</v>
      </c>
      <c r="G37" s="12">
        <v>753.25</v>
      </c>
      <c r="H37" s="12">
        <v>747.14472403864352</v>
      </c>
      <c r="I37">
        <v>301111</v>
      </c>
      <c r="J37">
        <v>11811</v>
      </c>
      <c r="K37" s="12">
        <v>224973495</v>
      </c>
      <c r="L37">
        <v>118740</v>
      </c>
      <c r="M37">
        <v>39.43</v>
      </c>
      <c r="N37">
        <v>40.1</v>
      </c>
      <c r="O37">
        <v>-21.7</v>
      </c>
      <c r="P37">
        <f xml:space="preserve"> IF(Stock_Info[[#This Row],[Close Price]] &gt; Stock_Info[[#This Row],[Open Price]], 1, 0)</f>
        <v>0</v>
      </c>
      <c r="Q37" t="str">
        <f>IF(AND(Stock_Info[[#This Row],[% Deli. Qty to Traded Qty]]&gt;80,Stock_Info[[#This Row],[No. of Trades]]&lt;3000),"Unusual Day","")</f>
        <v/>
      </c>
      <c r="R37" t="str">
        <f>IF(AND(Stock_Info[[#This Row],[Spread High-Low]] &lt; 10, Stock_Info[[#This Row],[% Deli. Qty to Traded Qty]] &gt; 90), "Good Day", "")</f>
        <v/>
      </c>
    </row>
    <row r="38" spans="1:18">
      <c r="A38" t="s">
        <v>40</v>
      </c>
      <c r="B38" s="1">
        <v>45856</v>
      </c>
      <c r="C38" s="1" t="str">
        <f>"WEEK" &amp;" " &amp;  INT((DAY(Stock_Info[[#This Row],[Date]])+WEEKDAY(DATE(YEAR(Stock_Info[[#This Row],[Date]]),MONTH(Stock_Info[[#This Row],[Date]]),1))-1)/7)+1</f>
        <v>WEEK 3</v>
      </c>
      <c r="D38" s="12">
        <v>796.55</v>
      </c>
      <c r="E38" s="12">
        <v>800.3</v>
      </c>
      <c r="F38" s="12">
        <v>786.3</v>
      </c>
      <c r="G38" s="12">
        <v>794.6</v>
      </c>
      <c r="H38" s="12">
        <v>793.57597924924221</v>
      </c>
      <c r="I38">
        <v>34312</v>
      </c>
      <c r="J38">
        <v>1833</v>
      </c>
      <c r="K38" s="12">
        <v>27229179</v>
      </c>
      <c r="L38">
        <v>11610</v>
      </c>
      <c r="M38">
        <v>33.840000000000003</v>
      </c>
      <c r="N38">
        <v>14</v>
      </c>
      <c r="O38">
        <v>-1.95</v>
      </c>
      <c r="P38">
        <f xml:space="preserve"> IF(Stock_Info[[#This Row],[Close Price]] &gt; Stock_Info[[#This Row],[Open Price]], 1, 0)</f>
        <v>0</v>
      </c>
      <c r="Q38" t="str">
        <f>IF(AND(Stock_Info[[#This Row],[% Deli. Qty to Traded Qty]]&gt;80,Stock_Info[[#This Row],[No. of Trades]]&lt;3000),"Unusual Day","")</f>
        <v/>
      </c>
      <c r="R38" t="str">
        <f>IF(AND(Stock_Info[[#This Row],[Spread High-Low]] &lt; 10, Stock_Info[[#This Row],[% Deli. Qty to Traded Qty]] &gt; 90), "Good Day", "")</f>
        <v/>
      </c>
    </row>
    <row r="39" spans="1:18">
      <c r="A39" t="s">
        <v>40</v>
      </c>
      <c r="B39" s="1">
        <v>45855</v>
      </c>
      <c r="C39" s="1" t="str">
        <f>"WEEK" &amp;" " &amp;  INT((DAY(Stock_Info[[#This Row],[Date]])+WEEKDAY(DATE(YEAR(Stock_Info[[#This Row],[Date]]),MONTH(Stock_Info[[#This Row],[Date]]),1))-1)/7)+1</f>
        <v>WEEK 3</v>
      </c>
      <c r="D39" s="12">
        <v>798.25</v>
      </c>
      <c r="E39" s="12">
        <v>802.55</v>
      </c>
      <c r="F39" s="12">
        <v>788.2</v>
      </c>
      <c r="G39" s="12">
        <v>796.55</v>
      </c>
      <c r="H39" s="12">
        <v>791.81038477263439</v>
      </c>
      <c r="I39">
        <v>132078</v>
      </c>
      <c r="J39">
        <v>1341</v>
      </c>
      <c r="K39" s="12">
        <v>104580732</v>
      </c>
      <c r="L39">
        <v>116387</v>
      </c>
      <c r="M39">
        <v>88.12</v>
      </c>
      <c r="N39">
        <v>14.35</v>
      </c>
      <c r="O39">
        <v>-1.7</v>
      </c>
      <c r="P39">
        <f xml:space="preserve"> IF(Stock_Info[[#This Row],[Close Price]] &gt; Stock_Info[[#This Row],[Open Price]], 1, 0)</f>
        <v>0</v>
      </c>
      <c r="Q39" t="str">
        <f>IF(AND(Stock_Info[[#This Row],[% Deli. Qty to Traded Qty]]&gt;80,Stock_Info[[#This Row],[No. of Trades]]&lt;3000),"Unusual Day","")</f>
        <v>Unusual Day</v>
      </c>
      <c r="R39" t="str">
        <f>IF(AND(Stock_Info[[#This Row],[Spread High-Low]] &lt; 10, Stock_Info[[#This Row],[% Deli. Qty to Traded Qty]] &gt; 90), "Good Day", "")</f>
        <v/>
      </c>
    </row>
    <row r="40" spans="1:18">
      <c r="A40" t="s">
        <v>40</v>
      </c>
      <c r="B40" s="1">
        <v>45854</v>
      </c>
      <c r="C40" s="1" t="str">
        <f>"WEEK" &amp;" " &amp;  INT((DAY(Stock_Info[[#This Row],[Date]])+WEEKDAY(DATE(YEAR(Stock_Info[[#This Row],[Date]]),MONTH(Stock_Info[[#This Row],[Date]]),1))-1)/7)+1</f>
        <v>WEEK 3</v>
      </c>
      <c r="D40" s="12">
        <v>810.25</v>
      </c>
      <c r="E40" s="12">
        <v>814.2</v>
      </c>
      <c r="F40" s="12">
        <v>795</v>
      </c>
      <c r="G40" s="12">
        <v>797.4</v>
      </c>
      <c r="H40" s="12">
        <v>804.98403846576059</v>
      </c>
      <c r="I40">
        <v>45547</v>
      </c>
      <c r="J40">
        <v>2180</v>
      </c>
      <c r="K40" s="12">
        <v>36664608</v>
      </c>
      <c r="L40">
        <v>20633</v>
      </c>
      <c r="M40">
        <v>45.3</v>
      </c>
      <c r="N40">
        <v>19.2</v>
      </c>
      <c r="O40">
        <v>-12.85</v>
      </c>
      <c r="P40">
        <f xml:space="preserve"> IF(Stock_Info[[#This Row],[Close Price]] &gt; Stock_Info[[#This Row],[Open Price]], 1, 0)</f>
        <v>0</v>
      </c>
      <c r="Q40" t="str">
        <f>IF(AND(Stock_Info[[#This Row],[% Deli. Qty to Traded Qty]]&gt;80,Stock_Info[[#This Row],[No. of Trades]]&lt;3000),"Unusual Day","")</f>
        <v/>
      </c>
      <c r="R40" t="str">
        <f>IF(AND(Stock_Info[[#This Row],[Spread High-Low]] &lt; 10, Stock_Info[[#This Row],[% Deli. Qty to Traded Qty]] &gt; 90), "Good Day", "")</f>
        <v/>
      </c>
    </row>
    <row r="41" spans="1:18">
      <c r="A41" t="s">
        <v>40</v>
      </c>
      <c r="B41" s="1">
        <v>45853</v>
      </c>
      <c r="C41" s="1" t="str">
        <f>"WEEK" &amp;" " &amp;  INT((DAY(Stock_Info[[#This Row],[Date]])+WEEKDAY(DATE(YEAR(Stock_Info[[#This Row],[Date]]),MONTH(Stock_Info[[#This Row],[Date]]),1))-1)/7)+1</f>
        <v>WEEK 3</v>
      </c>
      <c r="D41" s="12">
        <v>813.8</v>
      </c>
      <c r="E41" s="12">
        <v>820.85</v>
      </c>
      <c r="F41" s="12">
        <v>802.4</v>
      </c>
      <c r="G41" s="12">
        <v>810.1</v>
      </c>
      <c r="H41" s="12">
        <v>808.4779344789431</v>
      </c>
      <c r="I41">
        <v>163581</v>
      </c>
      <c r="J41">
        <v>2824</v>
      </c>
      <c r="K41" s="12">
        <v>132251629</v>
      </c>
      <c r="L41">
        <v>125489</v>
      </c>
      <c r="M41">
        <v>76.709999999999994</v>
      </c>
      <c r="N41">
        <v>18.45</v>
      </c>
      <c r="O41">
        <v>-3.7</v>
      </c>
      <c r="P41">
        <f xml:space="preserve"> IF(Stock_Info[[#This Row],[Close Price]] &gt; Stock_Info[[#This Row],[Open Price]], 1, 0)</f>
        <v>0</v>
      </c>
      <c r="Q41" t="str">
        <f>IF(AND(Stock_Info[[#This Row],[% Deli. Qty to Traded Qty]]&gt;80,Stock_Info[[#This Row],[No. of Trades]]&lt;3000),"Unusual Day","")</f>
        <v/>
      </c>
      <c r="R41" t="str">
        <f>IF(AND(Stock_Info[[#This Row],[Spread High-Low]] &lt; 10, Stock_Info[[#This Row],[% Deli. Qty to Traded Qty]] &gt; 90), "Good Day", "")</f>
        <v/>
      </c>
    </row>
    <row r="42" spans="1:18">
      <c r="A42" t="s">
        <v>40</v>
      </c>
      <c r="B42" s="1">
        <v>45852</v>
      </c>
      <c r="C42" s="1" t="str">
        <f>"WEEK" &amp;" " &amp;  INT((DAY(Stock_Info[[#This Row],[Date]])+WEEKDAY(DATE(YEAR(Stock_Info[[#This Row],[Date]]),MONTH(Stock_Info[[#This Row],[Date]]),1))-1)/7)+1</f>
        <v>WEEK 3</v>
      </c>
      <c r="D42" s="12">
        <v>807.4</v>
      </c>
      <c r="E42" s="12">
        <v>814.3</v>
      </c>
      <c r="F42" s="12">
        <v>797.4</v>
      </c>
      <c r="G42" s="12">
        <v>805.1</v>
      </c>
      <c r="H42" s="12">
        <v>803.95224113780841</v>
      </c>
      <c r="I42">
        <v>111372</v>
      </c>
      <c r="J42">
        <v>2699</v>
      </c>
      <c r="K42" s="12">
        <v>89537769</v>
      </c>
      <c r="L42">
        <v>24518</v>
      </c>
      <c r="M42">
        <v>22.01</v>
      </c>
      <c r="N42">
        <v>16.899999999999999</v>
      </c>
      <c r="O42">
        <v>-2.2999999999999998</v>
      </c>
      <c r="P42">
        <f xml:space="preserve"> IF(Stock_Info[[#This Row],[Close Price]] &gt; Stock_Info[[#This Row],[Open Price]], 1, 0)</f>
        <v>0</v>
      </c>
      <c r="Q42" t="str">
        <f>IF(AND(Stock_Info[[#This Row],[% Deli. Qty to Traded Qty]]&gt;80,Stock_Info[[#This Row],[No. of Trades]]&lt;3000),"Unusual Day","")</f>
        <v/>
      </c>
      <c r="R42" t="str">
        <f>IF(AND(Stock_Info[[#This Row],[Spread High-Low]] &lt; 10, Stock_Info[[#This Row],[% Deli. Qty to Traded Qty]] &gt; 90), "Good Day", "")</f>
        <v/>
      </c>
    </row>
    <row r="43" spans="1:18">
      <c r="A43" t="s">
        <v>40</v>
      </c>
      <c r="B43" s="1">
        <v>45849</v>
      </c>
      <c r="C43" s="1" t="str">
        <f>"WEEK" &amp;" " &amp;  INT((DAY(Stock_Info[[#This Row],[Date]])+WEEKDAY(DATE(YEAR(Stock_Info[[#This Row],[Date]]),MONTH(Stock_Info[[#This Row],[Date]]),1))-1)/7)+1</f>
        <v>WEEK 2</v>
      </c>
      <c r="D43" s="12">
        <v>829</v>
      </c>
      <c r="E43" s="12">
        <v>832.55</v>
      </c>
      <c r="F43" s="12">
        <v>817.25</v>
      </c>
      <c r="G43" s="12">
        <v>820.45</v>
      </c>
      <c r="H43" s="12">
        <v>824.53251803426508</v>
      </c>
      <c r="I43">
        <v>17744</v>
      </c>
      <c r="J43">
        <v>1005</v>
      </c>
      <c r="K43" s="12">
        <v>14630505</v>
      </c>
      <c r="L43">
        <v>4647</v>
      </c>
      <c r="M43">
        <v>26.19</v>
      </c>
      <c r="N43">
        <v>15.3</v>
      </c>
      <c r="O43">
        <v>-8.5500000000000007</v>
      </c>
      <c r="P43">
        <f xml:space="preserve"> IF(Stock_Info[[#This Row],[Close Price]] &gt; Stock_Info[[#This Row],[Open Price]], 1, 0)</f>
        <v>0</v>
      </c>
      <c r="Q43" t="str">
        <f>IF(AND(Stock_Info[[#This Row],[% Deli. Qty to Traded Qty]]&gt;80,Stock_Info[[#This Row],[No. of Trades]]&lt;3000),"Unusual Day","")</f>
        <v/>
      </c>
      <c r="R43" t="str">
        <f>IF(AND(Stock_Info[[#This Row],[Spread High-Low]] &lt; 10, Stock_Info[[#This Row],[% Deli. Qty to Traded Qty]] &gt; 90), "Good Day", "")</f>
        <v/>
      </c>
    </row>
    <row r="44" spans="1:18">
      <c r="A44" t="s">
        <v>40</v>
      </c>
      <c r="B44" s="1">
        <v>45848</v>
      </c>
      <c r="C44" s="1" t="str">
        <f>"WEEK" &amp;" " &amp;  INT((DAY(Stock_Info[[#This Row],[Date]])+WEEKDAY(DATE(YEAR(Stock_Info[[#This Row],[Date]]),MONTH(Stock_Info[[#This Row],[Date]]),1))-1)/7)+1</f>
        <v>WEEK 2</v>
      </c>
      <c r="D44" s="12">
        <v>821.05</v>
      </c>
      <c r="E44" s="12">
        <v>829.75</v>
      </c>
      <c r="F44" s="12">
        <v>821.05</v>
      </c>
      <c r="G44" s="12">
        <v>828.05</v>
      </c>
      <c r="H44" s="12">
        <v>826.65202108963092</v>
      </c>
      <c r="I44">
        <v>9673</v>
      </c>
      <c r="J44">
        <v>592</v>
      </c>
      <c r="K44" s="12">
        <v>7996205</v>
      </c>
      <c r="L44">
        <v>3437</v>
      </c>
      <c r="M44">
        <v>35.53</v>
      </c>
      <c r="N44">
        <v>8.6999999999999993</v>
      </c>
      <c r="O44">
        <v>7</v>
      </c>
      <c r="P44">
        <f xml:space="preserve"> IF(Stock_Info[[#This Row],[Close Price]] &gt; Stock_Info[[#This Row],[Open Price]], 1, 0)</f>
        <v>1</v>
      </c>
      <c r="Q44" t="str">
        <f>IF(AND(Stock_Info[[#This Row],[% Deli. Qty to Traded Qty]]&gt;80,Stock_Info[[#This Row],[No. of Trades]]&lt;3000),"Unusual Day","")</f>
        <v/>
      </c>
      <c r="R44" t="str">
        <f>IF(AND(Stock_Info[[#This Row],[Spread High-Low]] &lt; 10, Stock_Info[[#This Row],[% Deli. Qty to Traded Qty]] &gt; 90), "Good Day", "")</f>
        <v/>
      </c>
    </row>
    <row r="45" spans="1:18">
      <c r="A45" t="s">
        <v>40</v>
      </c>
      <c r="B45" s="1">
        <v>45847</v>
      </c>
      <c r="C45" s="1" t="str">
        <f>"WEEK" &amp;" " &amp;  INT((DAY(Stock_Info[[#This Row],[Date]])+WEEKDAY(DATE(YEAR(Stock_Info[[#This Row],[Date]]),MONTH(Stock_Info[[#This Row],[Date]]),1))-1)/7)+1</f>
        <v>WEEK 2</v>
      </c>
      <c r="D45" s="12">
        <v>822.05</v>
      </c>
      <c r="E45" s="12">
        <v>827.9</v>
      </c>
      <c r="F45" s="12">
        <v>816.85</v>
      </c>
      <c r="G45" s="12">
        <v>825.5</v>
      </c>
      <c r="H45" s="12">
        <v>821.84322298563393</v>
      </c>
      <c r="I45">
        <v>20813</v>
      </c>
      <c r="J45">
        <v>707</v>
      </c>
      <c r="K45" s="12">
        <v>17105023</v>
      </c>
      <c r="L45">
        <v>8977</v>
      </c>
      <c r="M45">
        <v>43.13</v>
      </c>
      <c r="N45">
        <v>11.05</v>
      </c>
      <c r="O45">
        <v>3.45</v>
      </c>
      <c r="P45">
        <f xml:space="preserve"> IF(Stock_Info[[#This Row],[Close Price]] &gt; Stock_Info[[#This Row],[Open Price]], 1, 0)</f>
        <v>1</v>
      </c>
      <c r="Q45" t="str">
        <f>IF(AND(Stock_Info[[#This Row],[% Deli. Qty to Traded Qty]]&gt;80,Stock_Info[[#This Row],[No. of Trades]]&lt;3000),"Unusual Day","")</f>
        <v/>
      </c>
      <c r="R45" t="str">
        <f>IF(AND(Stock_Info[[#This Row],[Spread High-Low]] &lt; 10, Stock_Info[[#This Row],[% Deli. Qty to Traded Qty]] &gt; 90), "Good Day", "")</f>
        <v/>
      </c>
    </row>
    <row r="46" spans="1:18">
      <c r="A46" t="s">
        <v>40</v>
      </c>
      <c r="B46" s="1">
        <v>45846</v>
      </c>
      <c r="C46" s="1" t="str">
        <f>"WEEK" &amp;" " &amp;  INT((DAY(Stock_Info[[#This Row],[Date]])+WEEKDAY(DATE(YEAR(Stock_Info[[#This Row],[Date]]),MONTH(Stock_Info[[#This Row],[Date]]),1))-1)/7)+1</f>
        <v>WEEK 2</v>
      </c>
      <c r="D46" s="12">
        <v>813.9</v>
      </c>
      <c r="E46" s="12">
        <v>820.45</v>
      </c>
      <c r="F46" s="12">
        <v>804</v>
      </c>
      <c r="G46" s="12">
        <v>819</v>
      </c>
      <c r="H46" s="12">
        <v>812.68876811594203</v>
      </c>
      <c r="I46">
        <v>30360</v>
      </c>
      <c r="J46">
        <v>1126</v>
      </c>
      <c r="K46" s="12">
        <v>24673231</v>
      </c>
      <c r="L46">
        <v>11161</v>
      </c>
      <c r="M46">
        <v>36.76</v>
      </c>
      <c r="N46">
        <v>16.45</v>
      </c>
      <c r="O46">
        <v>5.0999999999999996</v>
      </c>
      <c r="P46">
        <f xml:space="preserve"> IF(Stock_Info[[#This Row],[Close Price]] &gt; Stock_Info[[#This Row],[Open Price]], 1, 0)</f>
        <v>1</v>
      </c>
      <c r="Q46" t="str">
        <f>IF(AND(Stock_Info[[#This Row],[% Deli. Qty to Traded Qty]]&gt;80,Stock_Info[[#This Row],[No. of Trades]]&lt;3000),"Unusual Day","")</f>
        <v/>
      </c>
      <c r="R46" t="str">
        <f>IF(AND(Stock_Info[[#This Row],[Spread High-Low]] &lt; 10, Stock_Info[[#This Row],[% Deli. Qty to Traded Qty]] &gt; 90), "Good Day", "")</f>
        <v/>
      </c>
    </row>
    <row r="47" spans="1:18">
      <c r="A47" t="s">
        <v>40</v>
      </c>
      <c r="B47" s="1">
        <v>45845</v>
      </c>
      <c r="C47" s="1" t="str">
        <f>"WEEK" &amp;" " &amp;  INT((DAY(Stock_Info[[#This Row],[Date]])+WEEKDAY(DATE(YEAR(Stock_Info[[#This Row],[Date]]),MONTH(Stock_Info[[#This Row],[Date]]),1))-1)/7)+1</f>
        <v>WEEK 2</v>
      </c>
      <c r="D47" s="12">
        <v>823.9</v>
      </c>
      <c r="E47" s="12">
        <v>824</v>
      </c>
      <c r="F47" s="12">
        <v>810</v>
      </c>
      <c r="G47" s="12">
        <v>813.4</v>
      </c>
      <c r="H47" s="12">
        <v>818.08252619450548</v>
      </c>
      <c r="I47">
        <v>27773</v>
      </c>
      <c r="J47">
        <v>1579</v>
      </c>
      <c r="K47" s="12">
        <v>22720606</v>
      </c>
      <c r="L47">
        <v>10352</v>
      </c>
      <c r="M47">
        <v>37.270000000000003</v>
      </c>
      <c r="N47">
        <v>14</v>
      </c>
      <c r="O47">
        <v>-10.5</v>
      </c>
      <c r="P47">
        <f xml:space="preserve"> IF(Stock_Info[[#This Row],[Close Price]] &gt; Stock_Info[[#This Row],[Open Price]], 1, 0)</f>
        <v>0</v>
      </c>
      <c r="Q47" t="str">
        <f>IF(AND(Stock_Info[[#This Row],[% Deli. Qty to Traded Qty]]&gt;80,Stock_Info[[#This Row],[No. of Trades]]&lt;3000),"Unusual Day","")</f>
        <v/>
      </c>
      <c r="R47" t="str">
        <f>IF(AND(Stock_Info[[#This Row],[Spread High-Low]] &lt; 10, Stock_Info[[#This Row],[% Deli. Qty to Traded Qty]] &gt; 90), "Good Day", "")</f>
        <v/>
      </c>
    </row>
    <row r="48" spans="1:18">
      <c r="A48" t="s">
        <v>40</v>
      </c>
      <c r="B48" s="1">
        <v>45842</v>
      </c>
      <c r="C48" s="1" t="str">
        <f>"WEEK" &amp;" " &amp;  INT((DAY(Stock_Info[[#This Row],[Date]])+WEEKDAY(DATE(YEAR(Stock_Info[[#This Row],[Date]]),MONTH(Stock_Info[[#This Row],[Date]]),1))-1)/7)+1</f>
        <v>WEEK 1</v>
      </c>
      <c r="D48" s="12">
        <v>811.45</v>
      </c>
      <c r="E48" s="12">
        <v>820.8</v>
      </c>
      <c r="F48" s="12">
        <v>807.05</v>
      </c>
      <c r="G48" s="12">
        <v>819.75</v>
      </c>
      <c r="H48" s="12">
        <v>816.2038670402269</v>
      </c>
      <c r="I48">
        <v>28911</v>
      </c>
      <c r="J48">
        <v>1021</v>
      </c>
      <c r="K48" s="12">
        <v>23597270</v>
      </c>
      <c r="L48">
        <v>10645</v>
      </c>
      <c r="M48">
        <v>36.82</v>
      </c>
      <c r="N48">
        <v>13.75</v>
      </c>
      <c r="O48">
        <v>8.3000000000000007</v>
      </c>
      <c r="P48">
        <f xml:space="preserve"> IF(Stock_Info[[#This Row],[Close Price]] &gt; Stock_Info[[#This Row],[Open Price]], 1, 0)</f>
        <v>1</v>
      </c>
      <c r="Q48" t="str">
        <f>IF(AND(Stock_Info[[#This Row],[% Deli. Qty to Traded Qty]]&gt;80,Stock_Info[[#This Row],[No. of Trades]]&lt;3000),"Unusual Day","")</f>
        <v/>
      </c>
      <c r="R48" t="str">
        <f>IF(AND(Stock_Info[[#This Row],[Spread High-Low]] &lt; 10, Stock_Info[[#This Row],[% Deli. Qty to Traded Qty]] &gt; 90), "Good Day", "")</f>
        <v/>
      </c>
    </row>
    <row r="49" spans="1:18">
      <c r="A49" t="s">
        <v>40</v>
      </c>
      <c r="B49" s="1">
        <v>45841</v>
      </c>
      <c r="C49" s="1" t="str">
        <f>"WEEK" &amp;" " &amp;  INT((DAY(Stock_Info[[#This Row],[Date]])+WEEKDAY(DATE(YEAR(Stock_Info[[#This Row],[Date]]),MONTH(Stock_Info[[#This Row],[Date]]),1))-1)/7)+1</f>
        <v>WEEK 1</v>
      </c>
      <c r="D49" s="12">
        <v>818.9</v>
      </c>
      <c r="E49" s="12">
        <v>822</v>
      </c>
      <c r="F49" s="12">
        <v>810</v>
      </c>
      <c r="G49" s="12">
        <v>811.3</v>
      </c>
      <c r="H49" s="12">
        <v>813.90502945174444</v>
      </c>
      <c r="I49">
        <v>55175</v>
      </c>
      <c r="J49">
        <v>2194</v>
      </c>
      <c r="K49" s="12">
        <v>44907210</v>
      </c>
      <c r="L49">
        <v>30166</v>
      </c>
      <c r="M49">
        <v>54.67</v>
      </c>
      <c r="N49">
        <v>12</v>
      </c>
      <c r="O49">
        <v>-7.6</v>
      </c>
      <c r="P49">
        <f xml:space="preserve"> IF(Stock_Info[[#This Row],[Close Price]] &gt; Stock_Info[[#This Row],[Open Price]], 1, 0)</f>
        <v>0</v>
      </c>
      <c r="Q49" t="str">
        <f>IF(AND(Stock_Info[[#This Row],[% Deli. Qty to Traded Qty]]&gt;80,Stock_Info[[#This Row],[No. of Trades]]&lt;3000),"Unusual Day","")</f>
        <v/>
      </c>
      <c r="R49" t="str">
        <f>IF(AND(Stock_Info[[#This Row],[Spread High-Low]] &lt; 10, Stock_Info[[#This Row],[% Deli. Qty to Traded Qty]] &gt; 90), "Good Day", "")</f>
        <v/>
      </c>
    </row>
    <row r="50" spans="1:18">
      <c r="A50" t="s">
        <v>40</v>
      </c>
      <c r="B50" s="1">
        <v>45840</v>
      </c>
      <c r="C50" s="1" t="str">
        <f>"WEEK" &amp;" " &amp;  INT((DAY(Stock_Info[[#This Row],[Date]])+WEEKDAY(DATE(YEAR(Stock_Info[[#This Row],[Date]]),MONTH(Stock_Info[[#This Row],[Date]]),1))-1)/7)+1</f>
        <v>WEEK 1</v>
      </c>
      <c r="D50" s="12">
        <v>838.15</v>
      </c>
      <c r="E50" s="12">
        <v>840.95</v>
      </c>
      <c r="F50" s="12">
        <v>816.55</v>
      </c>
      <c r="G50" s="12">
        <v>818.6</v>
      </c>
      <c r="H50" s="12">
        <v>826.00446509110589</v>
      </c>
      <c r="I50">
        <v>44344</v>
      </c>
      <c r="J50">
        <v>1479</v>
      </c>
      <c r="K50" s="12">
        <v>36628342</v>
      </c>
      <c r="L50">
        <v>19836</v>
      </c>
      <c r="M50">
        <v>44.73</v>
      </c>
      <c r="N50">
        <v>24.4</v>
      </c>
      <c r="O50">
        <v>-19.55</v>
      </c>
      <c r="P50">
        <f xml:space="preserve"> IF(Stock_Info[[#This Row],[Close Price]] &gt; Stock_Info[[#This Row],[Open Price]], 1, 0)</f>
        <v>0</v>
      </c>
      <c r="Q50" t="str">
        <f>IF(AND(Stock_Info[[#This Row],[% Deli. Qty to Traded Qty]]&gt;80,Stock_Info[[#This Row],[No. of Trades]]&lt;3000),"Unusual Day","")</f>
        <v/>
      </c>
      <c r="R50" t="str">
        <f>IF(AND(Stock_Info[[#This Row],[Spread High-Low]] &lt; 10, Stock_Info[[#This Row],[% Deli. Qty to Traded Qty]] &gt; 90), "Good Day", "")</f>
        <v/>
      </c>
    </row>
    <row r="51" spans="1:18">
      <c r="A51" t="s">
        <v>40</v>
      </c>
      <c r="B51" s="1">
        <v>45839</v>
      </c>
      <c r="C51" s="1" t="str">
        <f>"WEEK" &amp;" " &amp;  INT((DAY(Stock_Info[[#This Row],[Date]])+WEEKDAY(DATE(YEAR(Stock_Info[[#This Row],[Date]]),MONTH(Stock_Info[[#This Row],[Date]]),1))-1)/7)+1</f>
        <v>WEEK 1</v>
      </c>
      <c r="D51" s="12">
        <v>817.25</v>
      </c>
      <c r="E51" s="12">
        <v>840</v>
      </c>
      <c r="F51" s="12">
        <v>817.25</v>
      </c>
      <c r="G51" s="12">
        <v>836.15</v>
      </c>
      <c r="H51" s="12">
        <v>832.79231238433943</v>
      </c>
      <c r="I51">
        <v>96727</v>
      </c>
      <c r="J51">
        <v>3479</v>
      </c>
      <c r="K51" s="12">
        <v>80553502</v>
      </c>
      <c r="L51">
        <v>50224</v>
      </c>
      <c r="M51">
        <v>51.92</v>
      </c>
      <c r="N51">
        <v>22.75</v>
      </c>
      <c r="O51">
        <v>18.899999999999999</v>
      </c>
      <c r="P51">
        <f xml:space="preserve"> IF(Stock_Info[[#This Row],[Close Price]] &gt; Stock_Info[[#This Row],[Open Price]], 1, 0)</f>
        <v>1</v>
      </c>
      <c r="Q51" t="str">
        <f>IF(AND(Stock_Info[[#This Row],[% Deli. Qty to Traded Qty]]&gt;80,Stock_Info[[#This Row],[No. of Trades]]&lt;3000),"Unusual Day","")</f>
        <v/>
      </c>
      <c r="R51" t="str">
        <f>IF(AND(Stock_Info[[#This Row],[Spread High-Low]] &lt; 10, Stock_Info[[#This Row],[% Deli. Qty to Traded Qty]] &gt; 90), "Good Day", "")</f>
        <v/>
      </c>
    </row>
    <row r="52" spans="1:18">
      <c r="A52" t="s">
        <v>40</v>
      </c>
      <c r="B52" s="1">
        <v>45838</v>
      </c>
      <c r="C52" s="1" t="str">
        <f>"WEEK" &amp;" " &amp;  INT((DAY(Stock_Info[[#This Row],[Date]])+WEEKDAY(DATE(YEAR(Stock_Info[[#This Row],[Date]]),MONTH(Stock_Info[[#This Row],[Date]]),1))-1)/7)+1</f>
        <v>WEEK 5</v>
      </c>
      <c r="D52" s="12">
        <v>813.7</v>
      </c>
      <c r="E52" s="12">
        <v>822.05</v>
      </c>
      <c r="F52" s="12">
        <v>809.2</v>
      </c>
      <c r="G52" s="12">
        <v>817.75</v>
      </c>
      <c r="H52" s="12">
        <v>815.82607920085627</v>
      </c>
      <c r="I52">
        <v>33636</v>
      </c>
      <c r="J52">
        <v>1332</v>
      </c>
      <c r="K52" s="12">
        <v>27441126</v>
      </c>
      <c r="L52">
        <v>11653</v>
      </c>
      <c r="M52">
        <v>34.64</v>
      </c>
      <c r="N52">
        <v>12.85</v>
      </c>
      <c r="O52">
        <v>4.05</v>
      </c>
      <c r="P52">
        <f xml:space="preserve"> IF(Stock_Info[[#This Row],[Close Price]] &gt; Stock_Info[[#This Row],[Open Price]], 1, 0)</f>
        <v>1</v>
      </c>
      <c r="Q52" t="str">
        <f>IF(AND(Stock_Info[[#This Row],[% Deli. Qty to Traded Qty]]&gt;80,Stock_Info[[#This Row],[No. of Trades]]&lt;3000),"Unusual Day","")</f>
        <v/>
      </c>
      <c r="R52" t="str">
        <f>IF(AND(Stock_Info[[#This Row],[Spread High-Low]] &lt; 10, Stock_Info[[#This Row],[% Deli. Qty to Traded Qty]] &gt; 90), "Good Day", "")</f>
        <v/>
      </c>
    </row>
    <row r="53" spans="1:18">
      <c r="A53" t="s">
        <v>40</v>
      </c>
      <c r="B53" s="1">
        <v>45835</v>
      </c>
      <c r="C53" s="1" t="str">
        <f>"WEEK" &amp;" " &amp;  INT((DAY(Stock_Info[[#This Row],[Date]])+WEEKDAY(DATE(YEAR(Stock_Info[[#This Row],[Date]]),MONTH(Stock_Info[[#This Row],[Date]]),1))-1)/7)+1</f>
        <v>WEEK 4</v>
      </c>
      <c r="D53" s="12">
        <v>819.75</v>
      </c>
      <c r="E53" s="12">
        <v>819.8</v>
      </c>
      <c r="F53" s="12">
        <v>803.8</v>
      </c>
      <c r="G53" s="12">
        <v>809.95</v>
      </c>
      <c r="H53" s="12">
        <v>809.53625174175568</v>
      </c>
      <c r="I53">
        <v>43060</v>
      </c>
      <c r="J53">
        <v>1861</v>
      </c>
      <c r="K53" s="12">
        <v>34858631</v>
      </c>
      <c r="L53">
        <v>13752</v>
      </c>
      <c r="M53">
        <v>31.94</v>
      </c>
      <c r="N53">
        <v>16</v>
      </c>
      <c r="O53">
        <v>-9.8000000000000007</v>
      </c>
      <c r="P53">
        <f xml:space="preserve"> IF(Stock_Info[[#This Row],[Close Price]] &gt; Stock_Info[[#This Row],[Open Price]], 1, 0)</f>
        <v>0</v>
      </c>
      <c r="Q53" t="str">
        <f>IF(AND(Stock_Info[[#This Row],[% Deli. Qty to Traded Qty]]&gt;80,Stock_Info[[#This Row],[No. of Trades]]&lt;3000),"Unusual Day","")</f>
        <v/>
      </c>
      <c r="R53" t="str">
        <f>IF(AND(Stock_Info[[#This Row],[Spread High-Low]] &lt; 10, Stock_Info[[#This Row],[% Deli. Qty to Traded Qty]] &gt; 90), "Good Day", "")</f>
        <v/>
      </c>
    </row>
    <row r="54" spans="1:18">
      <c r="A54" t="s">
        <v>40</v>
      </c>
      <c r="B54" s="1">
        <v>45834</v>
      </c>
      <c r="C54" s="1" t="str">
        <f>"WEEK" &amp;" " &amp;  INT((DAY(Stock_Info[[#This Row],[Date]])+WEEKDAY(DATE(YEAR(Stock_Info[[#This Row],[Date]]),MONTH(Stock_Info[[#This Row],[Date]]),1))-1)/7)+1</f>
        <v>WEEK 4</v>
      </c>
      <c r="D54" s="12">
        <v>810.2</v>
      </c>
      <c r="E54" s="12">
        <v>823.5</v>
      </c>
      <c r="F54" s="12">
        <v>806.4</v>
      </c>
      <c r="G54" s="12">
        <v>819.7</v>
      </c>
      <c r="H54" s="12">
        <v>814.67368600146585</v>
      </c>
      <c r="I54">
        <v>76408</v>
      </c>
      <c r="J54">
        <v>3770</v>
      </c>
      <c r="K54" s="12">
        <v>62247587</v>
      </c>
      <c r="L54">
        <v>34575</v>
      </c>
      <c r="M54">
        <v>45.25</v>
      </c>
      <c r="N54">
        <v>17.100000000000001</v>
      </c>
      <c r="O54">
        <v>9.5</v>
      </c>
      <c r="P54">
        <f xml:space="preserve"> IF(Stock_Info[[#This Row],[Close Price]] &gt; Stock_Info[[#This Row],[Open Price]], 1, 0)</f>
        <v>1</v>
      </c>
      <c r="Q54" t="str">
        <f>IF(AND(Stock_Info[[#This Row],[% Deli. Qty to Traded Qty]]&gt;80,Stock_Info[[#This Row],[No. of Trades]]&lt;3000),"Unusual Day","")</f>
        <v/>
      </c>
      <c r="R54" t="str">
        <f>IF(AND(Stock_Info[[#This Row],[Spread High-Low]] &lt; 10, Stock_Info[[#This Row],[% Deli. Qty to Traded Qty]] &gt; 90), "Good Day", "")</f>
        <v/>
      </c>
    </row>
    <row r="55" spans="1:18">
      <c r="A55" t="s">
        <v>40</v>
      </c>
      <c r="B55" s="1">
        <v>45833</v>
      </c>
      <c r="C55" s="1" t="str">
        <f>"WEEK" &amp;" " &amp;  INT((DAY(Stock_Info[[#This Row],[Date]])+WEEKDAY(DATE(YEAR(Stock_Info[[#This Row],[Date]]),MONTH(Stock_Info[[#This Row],[Date]]),1))-1)/7)+1</f>
        <v>WEEK 4</v>
      </c>
      <c r="D55" s="12">
        <v>800.75</v>
      </c>
      <c r="E55" s="12">
        <v>810.95</v>
      </c>
      <c r="F55" s="12">
        <v>794.45</v>
      </c>
      <c r="G55" s="12">
        <v>807.35</v>
      </c>
      <c r="H55" s="12">
        <v>804.36847650127197</v>
      </c>
      <c r="I55">
        <v>38917</v>
      </c>
      <c r="J55">
        <v>1676</v>
      </c>
      <c r="K55" s="12">
        <v>31303608</v>
      </c>
      <c r="L55">
        <v>21469</v>
      </c>
      <c r="M55">
        <v>55.17</v>
      </c>
      <c r="N55">
        <v>16.5</v>
      </c>
      <c r="O55">
        <v>6.6</v>
      </c>
      <c r="P55">
        <f xml:space="preserve"> IF(Stock_Info[[#This Row],[Close Price]] &gt; Stock_Info[[#This Row],[Open Price]], 1, 0)</f>
        <v>1</v>
      </c>
      <c r="Q55" t="str">
        <f>IF(AND(Stock_Info[[#This Row],[% Deli. Qty to Traded Qty]]&gt;80,Stock_Info[[#This Row],[No. of Trades]]&lt;3000),"Unusual Day","")</f>
        <v/>
      </c>
      <c r="R55" t="str">
        <f>IF(AND(Stock_Info[[#This Row],[Spread High-Low]] &lt; 10, Stock_Info[[#This Row],[% Deli. Qty to Traded Qty]] &gt; 90), "Good Day", "")</f>
        <v/>
      </c>
    </row>
    <row r="56" spans="1:18">
      <c r="A56" t="s">
        <v>40</v>
      </c>
      <c r="B56" s="1">
        <v>45832</v>
      </c>
      <c r="C56" s="1" t="str">
        <f>"WEEK" &amp;" " &amp;  INT((DAY(Stock_Info[[#This Row],[Date]])+WEEKDAY(DATE(YEAR(Stock_Info[[#This Row],[Date]]),MONTH(Stock_Info[[#This Row],[Date]]),1))-1)/7)+1</f>
        <v>WEEK 4</v>
      </c>
      <c r="D56" s="12">
        <v>805.45</v>
      </c>
      <c r="E56" s="12">
        <v>805.45</v>
      </c>
      <c r="F56" s="12">
        <v>791</v>
      </c>
      <c r="G56" s="12">
        <v>800.7</v>
      </c>
      <c r="H56" s="12">
        <v>799.04119714043384</v>
      </c>
      <c r="I56">
        <v>24759</v>
      </c>
      <c r="J56">
        <v>741</v>
      </c>
      <c r="K56" s="12">
        <v>19783461</v>
      </c>
      <c r="L56">
        <v>9169</v>
      </c>
      <c r="M56">
        <v>37.03</v>
      </c>
      <c r="N56">
        <v>14.45</v>
      </c>
      <c r="O56">
        <v>-4.75</v>
      </c>
      <c r="P56">
        <f xml:space="preserve"> IF(Stock_Info[[#This Row],[Close Price]] &gt; Stock_Info[[#This Row],[Open Price]], 1, 0)</f>
        <v>0</v>
      </c>
      <c r="Q56" t="str">
        <f>IF(AND(Stock_Info[[#This Row],[% Deli. Qty to Traded Qty]]&gt;80,Stock_Info[[#This Row],[No. of Trades]]&lt;3000),"Unusual Day","")</f>
        <v/>
      </c>
      <c r="R56" t="str">
        <f>IF(AND(Stock_Info[[#This Row],[Spread High-Low]] &lt; 10, Stock_Info[[#This Row],[% Deli. Qty to Traded Qty]] &gt; 90), "Good Day", "")</f>
        <v/>
      </c>
    </row>
    <row r="57" spans="1:18">
      <c r="A57" t="s">
        <v>40</v>
      </c>
      <c r="B57" s="1">
        <v>45831</v>
      </c>
      <c r="C57" s="1" t="str">
        <f>"WEEK" &amp;" " &amp;  INT((DAY(Stock_Info[[#This Row],[Date]])+WEEKDAY(DATE(YEAR(Stock_Info[[#This Row],[Date]]),MONTH(Stock_Info[[#This Row],[Date]]),1))-1)/7)+1</f>
        <v>WEEK 4</v>
      </c>
      <c r="D57" s="12">
        <v>796.05</v>
      </c>
      <c r="E57" s="12">
        <v>802.4</v>
      </c>
      <c r="F57" s="12">
        <v>789.4</v>
      </c>
      <c r="G57" s="12">
        <v>796.25</v>
      </c>
      <c r="H57" s="12">
        <v>796.12534162935401</v>
      </c>
      <c r="I57">
        <v>68788</v>
      </c>
      <c r="J57">
        <v>1923</v>
      </c>
      <c r="K57" s="12">
        <v>54763870</v>
      </c>
      <c r="L57">
        <v>15430</v>
      </c>
      <c r="M57">
        <v>22.43</v>
      </c>
      <c r="N57">
        <v>13</v>
      </c>
      <c r="O57">
        <v>0.2</v>
      </c>
      <c r="P57">
        <f xml:space="preserve"> IF(Stock_Info[[#This Row],[Close Price]] &gt; Stock_Info[[#This Row],[Open Price]], 1, 0)</f>
        <v>1</v>
      </c>
      <c r="Q57" t="str">
        <f>IF(AND(Stock_Info[[#This Row],[% Deli. Qty to Traded Qty]]&gt;80,Stock_Info[[#This Row],[No. of Trades]]&lt;3000),"Unusual Day","")</f>
        <v/>
      </c>
      <c r="R57" t="str">
        <f>IF(AND(Stock_Info[[#This Row],[Spread High-Low]] &lt; 10, Stock_Info[[#This Row],[% Deli. Qty to Traded Qty]] &gt; 90), "Good Day", "")</f>
        <v/>
      </c>
    </row>
    <row r="58" spans="1:18">
      <c r="A58" t="s">
        <v>40</v>
      </c>
      <c r="B58" s="1">
        <v>45828</v>
      </c>
      <c r="C58" s="1" t="str">
        <f>"WEEK" &amp;" " &amp;  INT((DAY(Stock_Info[[#This Row],[Date]])+WEEKDAY(DATE(YEAR(Stock_Info[[#This Row],[Date]]),MONTH(Stock_Info[[#This Row],[Date]]),1))-1)/7)+1</f>
        <v>WEEK 3</v>
      </c>
      <c r="D58" s="12">
        <v>784.15</v>
      </c>
      <c r="E58" s="12">
        <v>797.15</v>
      </c>
      <c r="F58" s="12">
        <v>784.15</v>
      </c>
      <c r="G58" s="12">
        <v>795.05</v>
      </c>
      <c r="H58" s="12">
        <v>790.99459853388782</v>
      </c>
      <c r="I58">
        <v>23327</v>
      </c>
      <c r="J58">
        <v>1245</v>
      </c>
      <c r="K58" s="12">
        <v>18451531</v>
      </c>
      <c r="L58">
        <v>8368</v>
      </c>
      <c r="M58">
        <v>35.869999999999997</v>
      </c>
      <c r="N58">
        <v>13</v>
      </c>
      <c r="O58">
        <v>10.9</v>
      </c>
      <c r="P58">
        <f xml:space="preserve"> IF(Stock_Info[[#This Row],[Close Price]] &gt; Stock_Info[[#This Row],[Open Price]], 1, 0)</f>
        <v>1</v>
      </c>
      <c r="Q58" t="str">
        <f>IF(AND(Stock_Info[[#This Row],[% Deli. Qty to Traded Qty]]&gt;80,Stock_Info[[#This Row],[No. of Trades]]&lt;3000),"Unusual Day","")</f>
        <v/>
      </c>
      <c r="R58" t="str">
        <f>IF(AND(Stock_Info[[#This Row],[Spread High-Low]] &lt; 10, Stock_Info[[#This Row],[% Deli. Qty to Traded Qty]] &gt; 90), "Good Day", "")</f>
        <v/>
      </c>
    </row>
    <row r="59" spans="1:18">
      <c r="A59" t="s">
        <v>40</v>
      </c>
      <c r="B59" s="1">
        <v>45827</v>
      </c>
      <c r="C59" s="1" t="str">
        <f>"WEEK" &amp;" " &amp;  INT((DAY(Stock_Info[[#This Row],[Date]])+WEEKDAY(DATE(YEAR(Stock_Info[[#This Row],[Date]]),MONTH(Stock_Info[[#This Row],[Date]]),1))-1)/7)+1</f>
        <v>WEEK 3</v>
      </c>
      <c r="D59" s="12">
        <v>799.35</v>
      </c>
      <c r="E59" s="12">
        <v>808</v>
      </c>
      <c r="F59" s="12">
        <v>787.75</v>
      </c>
      <c r="G59" s="12">
        <v>789.65</v>
      </c>
      <c r="H59" s="12">
        <v>798.37279309219309</v>
      </c>
      <c r="I59">
        <v>134804</v>
      </c>
      <c r="J59">
        <v>3952</v>
      </c>
      <c r="K59" s="12">
        <v>107623846</v>
      </c>
      <c r="L59">
        <v>60759</v>
      </c>
      <c r="M59">
        <v>45.07</v>
      </c>
      <c r="N59">
        <v>20.25</v>
      </c>
      <c r="O59">
        <v>-9.6999999999999993</v>
      </c>
      <c r="P59">
        <f xml:space="preserve"> IF(Stock_Info[[#This Row],[Close Price]] &gt; Stock_Info[[#This Row],[Open Price]], 1, 0)</f>
        <v>0</v>
      </c>
      <c r="Q59" t="str">
        <f>IF(AND(Stock_Info[[#This Row],[% Deli. Qty to Traded Qty]]&gt;80,Stock_Info[[#This Row],[No. of Trades]]&lt;3000),"Unusual Day","")</f>
        <v/>
      </c>
      <c r="R59" t="str">
        <f>IF(AND(Stock_Info[[#This Row],[Spread High-Low]] &lt; 10, Stock_Info[[#This Row],[% Deli. Qty to Traded Qty]] &gt; 90), "Good Day", "")</f>
        <v/>
      </c>
    </row>
    <row r="60" spans="1:18">
      <c r="A60" t="s">
        <v>40</v>
      </c>
      <c r="B60" s="1">
        <v>45826</v>
      </c>
      <c r="C60" s="1" t="str">
        <f>"WEEK" &amp;" " &amp;  INT((DAY(Stock_Info[[#This Row],[Date]])+WEEKDAY(DATE(YEAR(Stock_Info[[#This Row],[Date]]),MONTH(Stock_Info[[#This Row],[Date]]),1))-1)/7)+1</f>
        <v>WEEK 3</v>
      </c>
      <c r="D60" s="12">
        <v>774</v>
      </c>
      <c r="E60" s="12">
        <v>798.8</v>
      </c>
      <c r="F60" s="12">
        <v>768.9</v>
      </c>
      <c r="G60" s="12">
        <v>794.65</v>
      </c>
      <c r="H60" s="12">
        <v>790.27329622626439</v>
      </c>
      <c r="I60">
        <v>75098</v>
      </c>
      <c r="J60">
        <v>3267</v>
      </c>
      <c r="K60" s="12">
        <v>59347944</v>
      </c>
      <c r="L60">
        <v>31119</v>
      </c>
      <c r="M60">
        <v>41.44</v>
      </c>
      <c r="N60">
        <v>29.9</v>
      </c>
      <c r="O60">
        <v>20.65</v>
      </c>
      <c r="P60">
        <f xml:space="preserve"> IF(Stock_Info[[#This Row],[Close Price]] &gt; Stock_Info[[#This Row],[Open Price]], 1, 0)</f>
        <v>1</v>
      </c>
      <c r="Q60" t="str">
        <f>IF(AND(Stock_Info[[#This Row],[% Deli. Qty to Traded Qty]]&gt;80,Stock_Info[[#This Row],[No. of Trades]]&lt;3000),"Unusual Day","")</f>
        <v/>
      </c>
      <c r="R60" t="str">
        <f>IF(AND(Stock_Info[[#This Row],[Spread High-Low]] &lt; 10, Stock_Info[[#This Row],[% Deli. Qty to Traded Qty]] &gt; 90), "Good Day", "")</f>
        <v/>
      </c>
    </row>
    <row r="61" spans="1:18">
      <c r="A61" t="s">
        <v>40</v>
      </c>
      <c r="B61" s="1">
        <v>45825</v>
      </c>
      <c r="C61" s="1" t="str">
        <f>"WEEK" &amp;" " &amp;  INT((DAY(Stock_Info[[#This Row],[Date]])+WEEKDAY(DATE(YEAR(Stock_Info[[#This Row],[Date]]),MONTH(Stock_Info[[#This Row],[Date]]),1))-1)/7)+1</f>
        <v>WEEK 3</v>
      </c>
      <c r="D61" s="12">
        <v>781.45</v>
      </c>
      <c r="E61" s="12">
        <v>783.55</v>
      </c>
      <c r="F61" s="12">
        <v>771.25</v>
      </c>
      <c r="G61" s="12">
        <v>773.05</v>
      </c>
      <c r="H61" s="12">
        <v>776.04691778534698</v>
      </c>
      <c r="I61">
        <v>29946</v>
      </c>
      <c r="J61">
        <v>1524</v>
      </c>
      <c r="K61" s="12">
        <v>23239501</v>
      </c>
      <c r="L61">
        <v>13875</v>
      </c>
      <c r="M61">
        <v>46.33</v>
      </c>
      <c r="N61">
        <v>12.3</v>
      </c>
      <c r="O61">
        <v>-8.4</v>
      </c>
      <c r="P61">
        <f xml:space="preserve"> IF(Stock_Info[[#This Row],[Close Price]] &gt; Stock_Info[[#This Row],[Open Price]], 1, 0)</f>
        <v>0</v>
      </c>
      <c r="Q61" t="str">
        <f>IF(AND(Stock_Info[[#This Row],[% Deli. Qty to Traded Qty]]&gt;80,Stock_Info[[#This Row],[No. of Trades]]&lt;3000),"Unusual Day","")</f>
        <v/>
      </c>
      <c r="R61" t="str">
        <f>IF(AND(Stock_Info[[#This Row],[Spread High-Low]] &lt; 10, Stock_Info[[#This Row],[% Deli. Qty to Traded Qty]] &gt; 90), "Good Day", "")</f>
        <v/>
      </c>
    </row>
    <row r="62" spans="1:18">
      <c r="A62" t="s">
        <v>40</v>
      </c>
      <c r="B62" s="1">
        <v>45824</v>
      </c>
      <c r="C62" s="1" t="str">
        <f>"WEEK" &amp;" " &amp;  INT((DAY(Stock_Info[[#This Row],[Date]])+WEEKDAY(DATE(YEAR(Stock_Info[[#This Row],[Date]]),MONTH(Stock_Info[[#This Row],[Date]]),1))-1)/7)+1</f>
        <v>WEEK 3</v>
      </c>
      <c r="D62" s="12">
        <v>769.35</v>
      </c>
      <c r="E62" s="12">
        <v>783.35</v>
      </c>
      <c r="F62" s="12">
        <v>758.6</v>
      </c>
      <c r="G62" s="12">
        <v>781.9</v>
      </c>
      <c r="H62" s="12">
        <v>774.56695998900045</v>
      </c>
      <c r="I62">
        <v>29092</v>
      </c>
      <c r="J62">
        <v>1771</v>
      </c>
      <c r="K62" s="12">
        <v>22533702</v>
      </c>
      <c r="L62">
        <v>7564</v>
      </c>
      <c r="M62">
        <v>26</v>
      </c>
      <c r="N62">
        <v>24.75</v>
      </c>
      <c r="O62">
        <v>12.55</v>
      </c>
      <c r="P62">
        <f xml:space="preserve"> IF(Stock_Info[[#This Row],[Close Price]] &gt; Stock_Info[[#This Row],[Open Price]], 1, 0)</f>
        <v>1</v>
      </c>
      <c r="Q62" t="str">
        <f>IF(AND(Stock_Info[[#This Row],[% Deli. Qty to Traded Qty]]&gt;80,Stock_Info[[#This Row],[No. of Trades]]&lt;3000),"Unusual Day","")</f>
        <v/>
      </c>
      <c r="R62" t="str">
        <f>IF(AND(Stock_Info[[#This Row],[Spread High-Low]] &lt; 10, Stock_Info[[#This Row],[% Deli. Qty to Traded Qty]] &gt; 90), "Good Day", "")</f>
        <v/>
      </c>
    </row>
    <row r="63" spans="1:18">
      <c r="A63" t="s">
        <v>40</v>
      </c>
      <c r="B63" s="1">
        <v>45821</v>
      </c>
      <c r="C63" s="1" t="str">
        <f>"WEEK" &amp;" " &amp;  INT((DAY(Stock_Info[[#This Row],[Date]])+WEEKDAY(DATE(YEAR(Stock_Info[[#This Row],[Date]]),MONTH(Stock_Info[[#This Row],[Date]]),1))-1)/7)+1</f>
        <v>WEEK 2</v>
      </c>
      <c r="D63" s="12">
        <v>768</v>
      </c>
      <c r="E63" s="12">
        <v>772.9</v>
      </c>
      <c r="F63" s="12">
        <v>757.15</v>
      </c>
      <c r="G63" s="12">
        <v>768.45</v>
      </c>
      <c r="H63" s="12">
        <v>765.99090819413391</v>
      </c>
      <c r="I63">
        <v>60824</v>
      </c>
      <c r="J63">
        <v>2091</v>
      </c>
      <c r="K63" s="12">
        <v>46590631</v>
      </c>
      <c r="L63">
        <v>25208</v>
      </c>
      <c r="M63">
        <v>41.44</v>
      </c>
      <c r="N63">
        <v>15.75</v>
      </c>
      <c r="O63">
        <v>0.45</v>
      </c>
      <c r="P63">
        <f xml:space="preserve"> IF(Stock_Info[[#This Row],[Close Price]] &gt; Stock_Info[[#This Row],[Open Price]], 1, 0)</f>
        <v>1</v>
      </c>
      <c r="Q63" t="str">
        <f>IF(AND(Stock_Info[[#This Row],[% Deli. Qty to Traded Qty]]&gt;80,Stock_Info[[#This Row],[No. of Trades]]&lt;3000),"Unusual Day","")</f>
        <v/>
      </c>
      <c r="R63" t="str">
        <f>IF(AND(Stock_Info[[#This Row],[Spread High-Low]] &lt; 10, Stock_Info[[#This Row],[% Deli. Qty to Traded Qty]] &gt; 90), "Good Day", "")</f>
        <v/>
      </c>
    </row>
    <row r="64" spans="1:18">
      <c r="A64" t="s">
        <v>40</v>
      </c>
      <c r="B64" s="1">
        <v>45820</v>
      </c>
      <c r="C64" s="1" t="str">
        <f>"WEEK" &amp;" " &amp;  INT((DAY(Stock_Info[[#This Row],[Date]])+WEEKDAY(DATE(YEAR(Stock_Info[[#This Row],[Date]]),MONTH(Stock_Info[[#This Row],[Date]]),1))-1)/7)+1</f>
        <v>WEEK 2</v>
      </c>
      <c r="D64" s="12">
        <v>775</v>
      </c>
      <c r="E64" s="12">
        <v>784.9</v>
      </c>
      <c r="F64" s="12">
        <v>772.25</v>
      </c>
      <c r="G64" s="12">
        <v>778</v>
      </c>
      <c r="H64" s="12">
        <v>779.85757696173539</v>
      </c>
      <c r="I64">
        <v>128343</v>
      </c>
      <c r="J64">
        <v>4028</v>
      </c>
      <c r="K64" s="12">
        <v>100089261</v>
      </c>
      <c r="L64">
        <v>79988</v>
      </c>
      <c r="M64">
        <v>62.32</v>
      </c>
      <c r="N64">
        <v>12.65</v>
      </c>
      <c r="O64">
        <v>3</v>
      </c>
      <c r="P64">
        <f xml:space="preserve"> IF(Stock_Info[[#This Row],[Close Price]] &gt; Stock_Info[[#This Row],[Open Price]], 1, 0)</f>
        <v>1</v>
      </c>
      <c r="Q64" t="str">
        <f>IF(AND(Stock_Info[[#This Row],[% Deli. Qty to Traded Qty]]&gt;80,Stock_Info[[#This Row],[No. of Trades]]&lt;3000),"Unusual Day","")</f>
        <v/>
      </c>
      <c r="R64" t="str">
        <f>IF(AND(Stock_Info[[#This Row],[Spread High-Low]] &lt; 10, Stock_Info[[#This Row],[% Deli. Qty to Traded Qty]] &gt; 90), "Good Day", "")</f>
        <v/>
      </c>
    </row>
    <row r="65" spans="1:18">
      <c r="A65" t="s">
        <v>40</v>
      </c>
      <c r="B65" s="1">
        <v>45819</v>
      </c>
      <c r="C65" s="1" t="str">
        <f>"WEEK" &amp;" " &amp;  INT((DAY(Stock_Info[[#This Row],[Date]])+WEEKDAY(DATE(YEAR(Stock_Info[[#This Row],[Date]]),MONTH(Stock_Info[[#This Row],[Date]]),1))-1)/7)+1</f>
        <v>WEEK 2</v>
      </c>
      <c r="D65" s="12">
        <v>769.95</v>
      </c>
      <c r="E65" s="12">
        <v>781.45</v>
      </c>
      <c r="F65" s="12">
        <v>767.3</v>
      </c>
      <c r="G65" s="12">
        <v>774.35</v>
      </c>
      <c r="H65" s="12">
        <v>775.15708990668475</v>
      </c>
      <c r="I65">
        <v>53689</v>
      </c>
      <c r="J65">
        <v>1970</v>
      </c>
      <c r="K65" s="12">
        <v>41617409</v>
      </c>
      <c r="L65">
        <v>23033</v>
      </c>
      <c r="M65">
        <v>42.9</v>
      </c>
      <c r="N65">
        <v>14.15</v>
      </c>
      <c r="O65">
        <v>4.4000000000000004</v>
      </c>
      <c r="P65">
        <f xml:space="preserve"> IF(Stock_Info[[#This Row],[Close Price]] &gt; Stock_Info[[#This Row],[Open Price]], 1, 0)</f>
        <v>1</v>
      </c>
      <c r="Q65" t="str">
        <f>IF(AND(Stock_Info[[#This Row],[% Deli. Qty to Traded Qty]]&gt;80,Stock_Info[[#This Row],[No. of Trades]]&lt;3000),"Unusual Day","")</f>
        <v/>
      </c>
      <c r="R65" t="str">
        <f>IF(AND(Stock_Info[[#This Row],[Spread High-Low]] &lt; 10, Stock_Info[[#This Row],[% Deli. Qty to Traded Qty]] &gt; 90), "Good Day", "")</f>
        <v/>
      </c>
    </row>
    <row r="66" spans="1:18">
      <c r="A66" t="s">
        <v>40</v>
      </c>
      <c r="B66" s="1">
        <v>45818</v>
      </c>
      <c r="C66" s="1" t="str">
        <f>"WEEK" &amp;" " &amp;  INT((DAY(Stock_Info[[#This Row],[Date]])+WEEKDAY(DATE(YEAR(Stock_Info[[#This Row],[Date]]),MONTH(Stock_Info[[#This Row],[Date]]),1))-1)/7)+1</f>
        <v>WEEK 2</v>
      </c>
      <c r="D66" s="12">
        <v>772.5</v>
      </c>
      <c r="E66" s="12">
        <v>778.5</v>
      </c>
      <c r="F66" s="12">
        <v>760</v>
      </c>
      <c r="G66" s="12">
        <v>764.7</v>
      </c>
      <c r="H66" s="12">
        <v>760.83814674620476</v>
      </c>
      <c r="I66">
        <v>10518732</v>
      </c>
      <c r="J66">
        <v>21277</v>
      </c>
      <c r="K66" s="12">
        <v>8003052561</v>
      </c>
      <c r="L66">
        <v>9396542</v>
      </c>
      <c r="M66">
        <v>89.33</v>
      </c>
      <c r="N66">
        <v>18.5</v>
      </c>
      <c r="O66">
        <v>-7.8</v>
      </c>
      <c r="P66">
        <f xml:space="preserve"> IF(Stock_Info[[#This Row],[Close Price]] &gt; Stock_Info[[#This Row],[Open Price]], 1, 0)</f>
        <v>0</v>
      </c>
      <c r="Q66" t="str">
        <f>IF(AND(Stock_Info[[#This Row],[% Deli. Qty to Traded Qty]]&gt;80,Stock_Info[[#This Row],[No. of Trades]]&lt;3000),"Unusual Day","")</f>
        <v/>
      </c>
      <c r="R66" t="str">
        <f>IF(AND(Stock_Info[[#This Row],[Spread High-Low]] &lt; 10, Stock_Info[[#This Row],[% Deli. Qty to Traded Qty]] &gt; 90), "Good Day", "")</f>
        <v/>
      </c>
    </row>
    <row r="67" spans="1:18">
      <c r="A67" t="s">
        <v>40</v>
      </c>
      <c r="B67" s="1">
        <v>45817</v>
      </c>
      <c r="C67" s="1" t="str">
        <f>"WEEK" &amp;" " &amp;  INT((DAY(Stock_Info[[#This Row],[Date]])+WEEKDAY(DATE(YEAR(Stock_Info[[#This Row],[Date]]),MONTH(Stock_Info[[#This Row],[Date]]),1))-1)/7)+1</f>
        <v>WEEK 2</v>
      </c>
      <c r="D67" s="12">
        <v>755</v>
      </c>
      <c r="E67" s="12">
        <v>782.15</v>
      </c>
      <c r="F67" s="12">
        <v>750.05</v>
      </c>
      <c r="G67" s="12">
        <v>771.85</v>
      </c>
      <c r="H67" s="12">
        <v>757.0478294859065</v>
      </c>
      <c r="I67">
        <v>1146134</v>
      </c>
      <c r="J67">
        <v>11978</v>
      </c>
      <c r="K67" s="12">
        <v>867678257</v>
      </c>
      <c r="L67">
        <v>681996</v>
      </c>
      <c r="M67">
        <v>59.5</v>
      </c>
      <c r="N67">
        <v>32.1</v>
      </c>
      <c r="O67">
        <v>16.850000000000001</v>
      </c>
      <c r="P67">
        <f xml:space="preserve"> IF(Stock_Info[[#This Row],[Close Price]] &gt; Stock_Info[[#This Row],[Open Price]], 1, 0)</f>
        <v>1</v>
      </c>
      <c r="Q67" t="str">
        <f>IF(AND(Stock_Info[[#This Row],[% Deli. Qty to Traded Qty]]&gt;80,Stock_Info[[#This Row],[No. of Trades]]&lt;3000),"Unusual Day","")</f>
        <v/>
      </c>
      <c r="R67" t="str">
        <f>IF(AND(Stock_Info[[#This Row],[Spread High-Low]] &lt; 10, Stock_Info[[#This Row],[% Deli. Qty to Traded Qty]] &gt; 90), "Good Day", "")</f>
        <v/>
      </c>
    </row>
    <row r="68" spans="1:18">
      <c r="A68" t="s">
        <v>40</v>
      </c>
      <c r="B68" s="1">
        <v>45814</v>
      </c>
      <c r="C68" s="1" t="str">
        <f>"WEEK" &amp;" " &amp;  INT((DAY(Stock_Info[[#This Row],[Date]])+WEEKDAY(DATE(YEAR(Stock_Info[[#This Row],[Date]]),MONTH(Stock_Info[[#This Row],[Date]]),1))-1)/7)+1</f>
        <v>WEEK 1</v>
      </c>
      <c r="D68" s="12">
        <v>717.9</v>
      </c>
      <c r="E68" s="12">
        <v>755.4</v>
      </c>
      <c r="F68" s="12">
        <v>712.5</v>
      </c>
      <c r="G68" s="12">
        <v>749.05</v>
      </c>
      <c r="H68" s="12">
        <v>741.29705695415475</v>
      </c>
      <c r="I68">
        <v>180935</v>
      </c>
      <c r="J68">
        <v>6112</v>
      </c>
      <c r="K68" s="12">
        <v>134126583</v>
      </c>
      <c r="L68">
        <v>91777</v>
      </c>
      <c r="M68">
        <v>50.72</v>
      </c>
      <c r="N68">
        <v>42.9</v>
      </c>
      <c r="O68">
        <v>31.15</v>
      </c>
      <c r="P68">
        <f xml:space="preserve"> IF(Stock_Info[[#This Row],[Close Price]] &gt; Stock_Info[[#This Row],[Open Price]], 1, 0)</f>
        <v>1</v>
      </c>
      <c r="Q68" t="str">
        <f>IF(AND(Stock_Info[[#This Row],[% Deli. Qty to Traded Qty]]&gt;80,Stock_Info[[#This Row],[No. of Trades]]&lt;3000),"Unusual Day","")</f>
        <v/>
      </c>
      <c r="R68" t="str">
        <f>IF(AND(Stock_Info[[#This Row],[Spread High-Low]] &lt; 10, Stock_Info[[#This Row],[% Deli. Qty to Traded Qty]] &gt; 90), "Good Day", "")</f>
        <v/>
      </c>
    </row>
    <row r="69" spans="1:18">
      <c r="A69" t="s">
        <v>40</v>
      </c>
      <c r="B69" s="1">
        <v>45813</v>
      </c>
      <c r="C69" s="1" t="str">
        <f>"WEEK" &amp;" " &amp;  INT((DAY(Stock_Info[[#This Row],[Date]])+WEEKDAY(DATE(YEAR(Stock_Info[[#This Row],[Date]]),MONTH(Stock_Info[[#This Row],[Date]]),1))-1)/7)+1</f>
        <v>WEEK 1</v>
      </c>
      <c r="D69" s="12">
        <v>735.3</v>
      </c>
      <c r="E69" s="12">
        <v>735.3</v>
      </c>
      <c r="F69" s="12">
        <v>713.65</v>
      </c>
      <c r="G69" s="12">
        <v>720.05</v>
      </c>
      <c r="H69" s="12">
        <v>719.18066239316238</v>
      </c>
      <c r="I69">
        <v>28080</v>
      </c>
      <c r="J69">
        <v>1260</v>
      </c>
      <c r="K69" s="12">
        <v>20194593</v>
      </c>
      <c r="L69">
        <v>8203</v>
      </c>
      <c r="M69">
        <v>29.21</v>
      </c>
      <c r="N69">
        <v>21.65</v>
      </c>
      <c r="O69">
        <v>-15.25</v>
      </c>
      <c r="P69">
        <f xml:space="preserve"> IF(Stock_Info[[#This Row],[Close Price]] &gt; Stock_Info[[#This Row],[Open Price]], 1, 0)</f>
        <v>0</v>
      </c>
      <c r="Q69" t="str">
        <f>IF(AND(Stock_Info[[#This Row],[% Deli. Qty to Traded Qty]]&gt;80,Stock_Info[[#This Row],[No. of Trades]]&lt;3000),"Unusual Day","")</f>
        <v/>
      </c>
      <c r="R69" t="str">
        <f>IF(AND(Stock_Info[[#This Row],[Spread High-Low]] &lt; 10, Stock_Info[[#This Row],[% Deli. Qty to Traded Qty]] &gt; 90), "Good Day", "")</f>
        <v/>
      </c>
    </row>
    <row r="70" spans="1:18">
      <c r="A70" t="s">
        <v>40</v>
      </c>
      <c r="B70" s="1">
        <v>45812</v>
      </c>
      <c r="C70" s="1" t="str">
        <f>"WEEK" &amp;" " &amp;  INT((DAY(Stock_Info[[#This Row],[Date]])+WEEKDAY(DATE(YEAR(Stock_Info[[#This Row],[Date]]),MONTH(Stock_Info[[#This Row],[Date]]),1))-1)/7)+1</f>
        <v>WEEK 1</v>
      </c>
      <c r="D70" s="12">
        <v>728.75</v>
      </c>
      <c r="E70" s="12">
        <v>737.95</v>
      </c>
      <c r="F70" s="12">
        <v>719.65</v>
      </c>
      <c r="G70" s="12">
        <v>725.05</v>
      </c>
      <c r="H70" s="12">
        <v>727.85557612017385</v>
      </c>
      <c r="I70">
        <v>116165</v>
      </c>
      <c r="J70">
        <v>3748</v>
      </c>
      <c r="K70" s="12">
        <v>84551343</v>
      </c>
      <c r="L70">
        <v>67647</v>
      </c>
      <c r="M70">
        <v>58.23</v>
      </c>
      <c r="N70">
        <v>18.3</v>
      </c>
      <c r="O70">
        <v>-3.7</v>
      </c>
      <c r="P70">
        <f xml:space="preserve"> IF(Stock_Info[[#This Row],[Close Price]] &gt; Stock_Info[[#This Row],[Open Price]], 1, 0)</f>
        <v>0</v>
      </c>
      <c r="Q70" t="str">
        <f>IF(AND(Stock_Info[[#This Row],[% Deli. Qty to Traded Qty]]&gt;80,Stock_Info[[#This Row],[No. of Trades]]&lt;3000),"Unusual Day","")</f>
        <v/>
      </c>
      <c r="R70" t="str">
        <f>IF(AND(Stock_Info[[#This Row],[Spread High-Low]] &lt; 10, Stock_Info[[#This Row],[% Deli. Qty to Traded Qty]] &gt; 90), "Good Day", "")</f>
        <v/>
      </c>
    </row>
    <row r="71" spans="1:18">
      <c r="A71" t="s">
        <v>40</v>
      </c>
      <c r="B71" s="1">
        <v>45811</v>
      </c>
      <c r="C71" s="1" t="str">
        <f>"WEEK" &amp;" " &amp;  INT((DAY(Stock_Info[[#This Row],[Date]])+WEEKDAY(DATE(YEAR(Stock_Info[[#This Row],[Date]]),MONTH(Stock_Info[[#This Row],[Date]]),1))-1)/7)+1</f>
        <v>WEEK 1</v>
      </c>
      <c r="D71" s="12">
        <v>722.2</v>
      </c>
      <c r="E71" s="12">
        <v>730.25</v>
      </c>
      <c r="F71" s="12">
        <v>716</v>
      </c>
      <c r="G71" s="12">
        <v>728.5</v>
      </c>
      <c r="H71" s="12">
        <v>724.60997837991385</v>
      </c>
      <c r="I71">
        <v>126734</v>
      </c>
      <c r="J71">
        <v>3693</v>
      </c>
      <c r="K71" s="12">
        <v>91832721</v>
      </c>
      <c r="L71">
        <v>48354</v>
      </c>
      <c r="M71">
        <v>38.15</v>
      </c>
      <c r="N71">
        <v>14.25</v>
      </c>
      <c r="O71">
        <v>6.3</v>
      </c>
      <c r="P71">
        <f xml:space="preserve"> IF(Stock_Info[[#This Row],[Close Price]] &gt; Stock_Info[[#This Row],[Open Price]], 1, 0)</f>
        <v>1</v>
      </c>
      <c r="Q71" t="str">
        <f>IF(AND(Stock_Info[[#This Row],[% Deli. Qty to Traded Qty]]&gt;80,Stock_Info[[#This Row],[No. of Trades]]&lt;3000),"Unusual Day","")</f>
        <v/>
      </c>
      <c r="R71" t="str">
        <f>IF(AND(Stock_Info[[#This Row],[Spread High-Low]] &lt; 10, Stock_Info[[#This Row],[% Deli. Qty to Traded Qty]] &gt; 90), "Good Day", "")</f>
        <v/>
      </c>
    </row>
    <row r="72" spans="1:18">
      <c r="A72" t="s">
        <v>40</v>
      </c>
      <c r="B72" s="1">
        <v>45810</v>
      </c>
      <c r="C72" s="1" t="str">
        <f>"WEEK" &amp;" " &amp;  INT((DAY(Stock_Info[[#This Row],[Date]])+WEEKDAY(DATE(YEAR(Stock_Info[[#This Row],[Date]]),MONTH(Stock_Info[[#This Row],[Date]]),1))-1)/7)+1</f>
        <v>WEEK 1</v>
      </c>
      <c r="D72" s="12">
        <v>688.2</v>
      </c>
      <c r="E72" s="12">
        <v>721.25</v>
      </c>
      <c r="F72" s="12">
        <v>688.2</v>
      </c>
      <c r="G72" s="12">
        <v>719</v>
      </c>
      <c r="H72" s="12">
        <v>707.61501125145776</v>
      </c>
      <c r="I72">
        <v>121762</v>
      </c>
      <c r="J72">
        <v>4218</v>
      </c>
      <c r="K72" s="12">
        <v>86160619</v>
      </c>
      <c r="L72">
        <v>55190</v>
      </c>
      <c r="M72">
        <v>45.33</v>
      </c>
      <c r="N72">
        <v>33.049999999999997</v>
      </c>
      <c r="O72">
        <v>30.8</v>
      </c>
      <c r="P72">
        <f xml:space="preserve"> IF(Stock_Info[[#This Row],[Close Price]] &gt; Stock_Info[[#This Row],[Open Price]], 1, 0)</f>
        <v>1</v>
      </c>
      <c r="Q72" t="str">
        <f>IF(AND(Stock_Info[[#This Row],[% Deli. Qty to Traded Qty]]&gt;80,Stock_Info[[#This Row],[No. of Trades]]&lt;3000),"Unusual Day","")</f>
        <v/>
      </c>
      <c r="R72" t="str">
        <f>IF(AND(Stock_Info[[#This Row],[Spread High-Low]] &lt; 10, Stock_Info[[#This Row],[% Deli. Qty to Traded Qty]] &gt; 90), "Good Day", "")</f>
        <v/>
      </c>
    </row>
    <row r="73" spans="1:18">
      <c r="A73" t="s">
        <v>40</v>
      </c>
      <c r="B73" s="1">
        <v>45807</v>
      </c>
      <c r="C73" s="1" t="str">
        <f>"WEEK" &amp;" " &amp;  INT((DAY(Stock_Info[[#This Row],[Date]])+WEEKDAY(DATE(YEAR(Stock_Info[[#This Row],[Date]]),MONTH(Stock_Info[[#This Row],[Date]]),1))-1)/7)+1</f>
        <v>WEEK 5</v>
      </c>
      <c r="D73" s="12">
        <v>700.45</v>
      </c>
      <c r="E73" s="12">
        <v>703.35</v>
      </c>
      <c r="F73" s="12">
        <v>690.6</v>
      </c>
      <c r="G73" s="12">
        <v>693.1</v>
      </c>
      <c r="H73" s="12">
        <v>697.85602503912367</v>
      </c>
      <c r="I73">
        <v>63261</v>
      </c>
      <c r="J73">
        <v>2089</v>
      </c>
      <c r="K73" s="12">
        <v>44147070</v>
      </c>
      <c r="L73">
        <v>38848</v>
      </c>
      <c r="M73">
        <v>61.41</v>
      </c>
      <c r="N73">
        <v>12.75</v>
      </c>
      <c r="O73">
        <v>-7.35</v>
      </c>
      <c r="P73">
        <f xml:space="preserve"> IF(Stock_Info[[#This Row],[Close Price]] &gt; Stock_Info[[#This Row],[Open Price]], 1, 0)</f>
        <v>0</v>
      </c>
      <c r="Q73" t="str">
        <f>IF(AND(Stock_Info[[#This Row],[% Deli. Qty to Traded Qty]]&gt;80,Stock_Info[[#This Row],[No. of Trades]]&lt;3000),"Unusual Day","")</f>
        <v/>
      </c>
      <c r="R73" t="str">
        <f>IF(AND(Stock_Info[[#This Row],[Spread High-Low]] &lt; 10, Stock_Info[[#This Row],[% Deli. Qty to Traded Qty]] &gt; 90), "Good Day", "")</f>
        <v/>
      </c>
    </row>
    <row r="74" spans="1:18">
      <c r="A74" t="s">
        <v>40</v>
      </c>
      <c r="B74" s="1">
        <v>45806</v>
      </c>
      <c r="C74" s="1" t="str">
        <f>"WEEK" &amp;" " &amp;  INT((DAY(Stock_Info[[#This Row],[Date]])+WEEKDAY(DATE(YEAR(Stock_Info[[#This Row],[Date]]),MONTH(Stock_Info[[#This Row],[Date]]),1))-1)/7)+1</f>
        <v>WEEK 5</v>
      </c>
      <c r="D74" s="12">
        <v>708.85</v>
      </c>
      <c r="E74" s="12">
        <v>708.85</v>
      </c>
      <c r="F74" s="12">
        <v>695.4</v>
      </c>
      <c r="G74" s="12">
        <v>698.25</v>
      </c>
      <c r="H74" s="12">
        <v>699.81559215875211</v>
      </c>
      <c r="I74">
        <v>33209</v>
      </c>
      <c r="J74">
        <v>1976</v>
      </c>
      <c r="K74" s="12">
        <v>23240176</v>
      </c>
      <c r="L74">
        <v>15325</v>
      </c>
      <c r="M74">
        <v>46.15</v>
      </c>
      <c r="N74">
        <v>13.45</v>
      </c>
      <c r="O74">
        <v>-10.6</v>
      </c>
      <c r="P74">
        <f xml:space="preserve"> IF(Stock_Info[[#This Row],[Close Price]] &gt; Stock_Info[[#This Row],[Open Price]], 1, 0)</f>
        <v>0</v>
      </c>
      <c r="Q74" t="str">
        <f>IF(AND(Stock_Info[[#This Row],[% Deli. Qty to Traded Qty]]&gt;80,Stock_Info[[#This Row],[No. of Trades]]&lt;3000),"Unusual Day","")</f>
        <v/>
      </c>
      <c r="R74" t="str">
        <f>IF(AND(Stock_Info[[#This Row],[Spread High-Low]] &lt; 10, Stock_Info[[#This Row],[% Deli. Qty to Traded Qty]] &gt; 90), "Good Day", "")</f>
        <v/>
      </c>
    </row>
    <row r="75" spans="1:18">
      <c r="A75" t="s">
        <v>40</v>
      </c>
      <c r="B75" s="1">
        <v>45805</v>
      </c>
      <c r="C75" s="1" t="str">
        <f>"WEEK" &amp;" " &amp;  INT((DAY(Stock_Info[[#This Row],[Date]])+WEEKDAY(DATE(YEAR(Stock_Info[[#This Row],[Date]]),MONTH(Stock_Info[[#This Row],[Date]]),1))-1)/7)+1</f>
        <v>WEEK 5</v>
      </c>
      <c r="D75" s="12">
        <v>702</v>
      </c>
      <c r="E75" s="12">
        <v>709.2</v>
      </c>
      <c r="F75" s="12">
        <v>699</v>
      </c>
      <c r="G75" s="12">
        <v>706.55</v>
      </c>
      <c r="H75" s="12">
        <v>704.00333357489671</v>
      </c>
      <c r="I75">
        <v>27598</v>
      </c>
      <c r="J75">
        <v>981</v>
      </c>
      <c r="K75" s="12">
        <v>19429084</v>
      </c>
      <c r="L75">
        <v>11299</v>
      </c>
      <c r="M75">
        <v>40.94</v>
      </c>
      <c r="N75">
        <v>10.199999999999999</v>
      </c>
      <c r="O75">
        <v>4.55</v>
      </c>
      <c r="P75">
        <f xml:space="preserve"> IF(Stock_Info[[#This Row],[Close Price]] &gt; Stock_Info[[#This Row],[Open Price]], 1, 0)</f>
        <v>1</v>
      </c>
      <c r="Q75" t="str">
        <f>IF(AND(Stock_Info[[#This Row],[% Deli. Qty to Traded Qty]]&gt;80,Stock_Info[[#This Row],[No. of Trades]]&lt;3000),"Unusual Day","")</f>
        <v/>
      </c>
      <c r="R75" t="str">
        <f>IF(AND(Stock_Info[[#This Row],[Spread High-Low]] &lt; 10, Stock_Info[[#This Row],[% Deli. Qty to Traded Qty]] &gt; 90), "Good Day", "")</f>
        <v/>
      </c>
    </row>
    <row r="76" spans="1:18">
      <c r="A76" t="s">
        <v>40</v>
      </c>
      <c r="B76" s="1">
        <v>45804</v>
      </c>
      <c r="C76" s="1" t="str">
        <f>"WEEK" &amp;" " &amp;  INT((DAY(Stock_Info[[#This Row],[Date]])+WEEKDAY(DATE(YEAR(Stock_Info[[#This Row],[Date]]),MONTH(Stock_Info[[#This Row],[Date]]),1))-1)/7)+1</f>
        <v>WEEK 5</v>
      </c>
      <c r="D76" s="12">
        <v>716.7</v>
      </c>
      <c r="E76" s="12">
        <v>716.7</v>
      </c>
      <c r="F76" s="12">
        <v>695</v>
      </c>
      <c r="G76" s="12">
        <v>700.95</v>
      </c>
      <c r="H76" s="12">
        <v>701.40933958174196</v>
      </c>
      <c r="I76">
        <v>48439</v>
      </c>
      <c r="J76">
        <v>1918</v>
      </c>
      <c r="K76" s="12">
        <v>33975567</v>
      </c>
      <c r="L76">
        <v>21311</v>
      </c>
      <c r="M76">
        <v>44</v>
      </c>
      <c r="N76">
        <v>21.7</v>
      </c>
      <c r="O76">
        <v>-15.75</v>
      </c>
      <c r="P76">
        <f xml:space="preserve"> IF(Stock_Info[[#This Row],[Close Price]] &gt; Stock_Info[[#This Row],[Open Price]], 1, 0)</f>
        <v>0</v>
      </c>
      <c r="Q76" t="str">
        <f>IF(AND(Stock_Info[[#This Row],[% Deli. Qty to Traded Qty]]&gt;80,Stock_Info[[#This Row],[No. of Trades]]&lt;3000),"Unusual Day","")</f>
        <v/>
      </c>
      <c r="R76" t="str">
        <f>IF(AND(Stock_Info[[#This Row],[Spread High-Low]] &lt; 10, Stock_Info[[#This Row],[% Deli. Qty to Traded Qty]] &gt; 90), "Good Day", "")</f>
        <v/>
      </c>
    </row>
    <row r="77" spans="1:18">
      <c r="A77" t="s">
        <v>40</v>
      </c>
      <c r="B77" s="1">
        <v>45803</v>
      </c>
      <c r="C77" s="1" t="str">
        <f>"WEEK" &amp;" " &amp;  INT((DAY(Stock_Info[[#This Row],[Date]])+WEEKDAY(DATE(YEAR(Stock_Info[[#This Row],[Date]]),MONTH(Stock_Info[[#This Row],[Date]]),1))-1)/7)+1</f>
        <v>WEEK 5</v>
      </c>
      <c r="D77" s="12">
        <v>704.3</v>
      </c>
      <c r="E77" s="12">
        <v>708</v>
      </c>
      <c r="F77" s="12">
        <v>692.5</v>
      </c>
      <c r="G77" s="12">
        <v>698.3</v>
      </c>
      <c r="H77" s="12">
        <v>700.5367762575338</v>
      </c>
      <c r="I77">
        <v>35009</v>
      </c>
      <c r="J77">
        <v>1027</v>
      </c>
      <c r="K77" s="12">
        <v>24525092</v>
      </c>
      <c r="L77">
        <v>16107</v>
      </c>
      <c r="M77">
        <v>46.01</v>
      </c>
      <c r="N77">
        <v>15.5</v>
      </c>
      <c r="O77">
        <v>-6</v>
      </c>
      <c r="P77">
        <f xml:space="preserve"> IF(Stock_Info[[#This Row],[Close Price]] &gt; Stock_Info[[#This Row],[Open Price]], 1, 0)</f>
        <v>0</v>
      </c>
      <c r="Q77" t="str">
        <f>IF(AND(Stock_Info[[#This Row],[% Deli. Qty to Traded Qty]]&gt;80,Stock_Info[[#This Row],[No. of Trades]]&lt;3000),"Unusual Day","")</f>
        <v/>
      </c>
      <c r="R77" t="str">
        <f>IF(AND(Stock_Info[[#This Row],[Spread High-Low]] &lt; 10, Stock_Info[[#This Row],[% Deli. Qty to Traded Qty]] &gt; 90), "Good Day", "")</f>
        <v/>
      </c>
    </row>
    <row r="78" spans="1:18">
      <c r="A78" t="s">
        <v>40</v>
      </c>
      <c r="B78" s="1">
        <v>45800</v>
      </c>
      <c r="C78" s="1" t="str">
        <f>"WEEK" &amp;" " &amp;  INT((DAY(Stock_Info[[#This Row],[Date]])+WEEKDAY(DATE(YEAR(Stock_Info[[#This Row],[Date]]),MONTH(Stock_Info[[#This Row],[Date]]),1))-1)/7)+1</f>
        <v>WEEK 4</v>
      </c>
      <c r="D78" s="12">
        <v>685.9</v>
      </c>
      <c r="E78" s="12">
        <v>699.3</v>
      </c>
      <c r="F78" s="12">
        <v>685.9</v>
      </c>
      <c r="G78" s="12">
        <v>695.9</v>
      </c>
      <c r="H78" s="12">
        <v>695.44920712368867</v>
      </c>
      <c r="I78">
        <v>40990</v>
      </c>
      <c r="J78">
        <v>1624</v>
      </c>
      <c r="K78" s="12">
        <v>28506463</v>
      </c>
      <c r="L78">
        <v>12604</v>
      </c>
      <c r="M78">
        <v>30.75</v>
      </c>
      <c r="N78">
        <v>13.4</v>
      </c>
      <c r="O78">
        <v>10</v>
      </c>
      <c r="P78">
        <f xml:space="preserve"> IF(Stock_Info[[#This Row],[Close Price]] &gt; Stock_Info[[#This Row],[Open Price]], 1, 0)</f>
        <v>1</v>
      </c>
      <c r="Q78" t="str">
        <f>IF(AND(Stock_Info[[#This Row],[% Deli. Qty to Traded Qty]]&gt;80,Stock_Info[[#This Row],[No. of Trades]]&lt;3000),"Unusual Day","")</f>
        <v/>
      </c>
      <c r="R78" t="str">
        <f>IF(AND(Stock_Info[[#This Row],[Spread High-Low]] &lt; 10, Stock_Info[[#This Row],[% Deli. Qty to Traded Qty]] &gt; 90), "Good Day", "")</f>
        <v/>
      </c>
    </row>
    <row r="79" spans="1:18">
      <c r="A79" t="s">
        <v>40</v>
      </c>
      <c r="B79" s="1">
        <v>45799</v>
      </c>
      <c r="C79" s="1" t="str">
        <f>"WEEK" &amp;" " &amp;  INT((DAY(Stock_Info[[#This Row],[Date]])+WEEKDAY(DATE(YEAR(Stock_Info[[#This Row],[Date]]),MONTH(Stock_Info[[#This Row],[Date]]),1))-1)/7)+1</f>
        <v>WEEK 4</v>
      </c>
      <c r="D79" s="12">
        <v>684.05</v>
      </c>
      <c r="E79" s="12">
        <v>693</v>
      </c>
      <c r="F79" s="12">
        <v>682.9</v>
      </c>
      <c r="G79" s="12">
        <v>689.1</v>
      </c>
      <c r="H79" s="12">
        <v>688.08900367537501</v>
      </c>
      <c r="I79">
        <v>20134</v>
      </c>
      <c r="J79">
        <v>1164</v>
      </c>
      <c r="K79" s="12">
        <v>13853984</v>
      </c>
      <c r="L79">
        <v>6687</v>
      </c>
      <c r="M79">
        <v>33.21</v>
      </c>
      <c r="N79">
        <v>10.1</v>
      </c>
      <c r="O79">
        <v>5.05</v>
      </c>
      <c r="P79">
        <f xml:space="preserve"> IF(Stock_Info[[#This Row],[Close Price]] &gt; Stock_Info[[#This Row],[Open Price]], 1, 0)</f>
        <v>1</v>
      </c>
      <c r="Q79" t="str">
        <f>IF(AND(Stock_Info[[#This Row],[% Deli. Qty to Traded Qty]]&gt;80,Stock_Info[[#This Row],[No. of Trades]]&lt;3000),"Unusual Day","")</f>
        <v/>
      </c>
      <c r="R79" t="str">
        <f>IF(AND(Stock_Info[[#This Row],[Spread High-Low]] &lt; 10, Stock_Info[[#This Row],[% Deli. Qty to Traded Qty]] &gt; 90), "Good Day", "")</f>
        <v/>
      </c>
    </row>
    <row r="80" spans="1:18">
      <c r="A80" t="s">
        <v>40</v>
      </c>
      <c r="B80" s="1">
        <v>45798</v>
      </c>
      <c r="C80" s="1" t="str">
        <f>"WEEK" &amp;" " &amp;  INT((DAY(Stock_Info[[#This Row],[Date]])+WEEKDAY(DATE(YEAR(Stock_Info[[#This Row],[Date]]),MONTH(Stock_Info[[#This Row],[Date]]),1))-1)/7)+1</f>
        <v>WEEK 4</v>
      </c>
      <c r="D80" s="12">
        <v>686.45</v>
      </c>
      <c r="E80" s="12">
        <v>693.75</v>
      </c>
      <c r="F80" s="12">
        <v>681.35</v>
      </c>
      <c r="G80" s="12">
        <v>693</v>
      </c>
      <c r="H80" s="12">
        <v>686.80993721797131</v>
      </c>
      <c r="I80">
        <v>20388</v>
      </c>
      <c r="J80">
        <v>1032</v>
      </c>
      <c r="K80" s="12">
        <v>14002681</v>
      </c>
      <c r="L80">
        <v>8134</v>
      </c>
      <c r="M80">
        <v>39.9</v>
      </c>
      <c r="N80">
        <v>12.4</v>
      </c>
      <c r="O80">
        <v>6.55</v>
      </c>
      <c r="P80">
        <f xml:space="preserve"> IF(Stock_Info[[#This Row],[Close Price]] &gt; Stock_Info[[#This Row],[Open Price]], 1, 0)</f>
        <v>1</v>
      </c>
      <c r="Q80" t="str">
        <f>IF(AND(Stock_Info[[#This Row],[% Deli. Qty to Traded Qty]]&gt;80,Stock_Info[[#This Row],[No. of Trades]]&lt;3000),"Unusual Day","")</f>
        <v/>
      </c>
      <c r="R80" t="str">
        <f>IF(AND(Stock_Info[[#This Row],[Spread High-Low]] &lt; 10, Stock_Info[[#This Row],[% Deli. Qty to Traded Qty]] &gt; 90), "Good Day", "")</f>
        <v/>
      </c>
    </row>
    <row r="81" spans="1:18">
      <c r="A81" t="s">
        <v>40</v>
      </c>
      <c r="B81" s="1">
        <v>45797</v>
      </c>
      <c r="C81" s="1" t="str">
        <f>"WEEK" &amp;" " &amp;  INT((DAY(Stock_Info[[#This Row],[Date]])+WEEKDAY(DATE(YEAR(Stock_Info[[#This Row],[Date]]),MONTH(Stock_Info[[#This Row],[Date]]),1))-1)/7)+1</f>
        <v>WEEK 4</v>
      </c>
      <c r="D81" s="12">
        <v>687.2</v>
      </c>
      <c r="E81" s="12">
        <v>695</v>
      </c>
      <c r="F81" s="12">
        <v>684.05</v>
      </c>
      <c r="G81" s="12">
        <v>686.95</v>
      </c>
      <c r="H81" s="12">
        <v>689.14739053857795</v>
      </c>
      <c r="I81">
        <v>32363</v>
      </c>
      <c r="J81">
        <v>1088</v>
      </c>
      <c r="K81" s="12">
        <v>22302877</v>
      </c>
      <c r="L81">
        <v>16502</v>
      </c>
      <c r="M81">
        <v>50.99</v>
      </c>
      <c r="N81">
        <v>10.95</v>
      </c>
      <c r="O81">
        <v>-0.25</v>
      </c>
      <c r="P81">
        <f xml:space="preserve"> IF(Stock_Info[[#This Row],[Close Price]] &gt; Stock_Info[[#This Row],[Open Price]], 1, 0)</f>
        <v>0</v>
      </c>
      <c r="Q81" t="str">
        <f>IF(AND(Stock_Info[[#This Row],[% Deli. Qty to Traded Qty]]&gt;80,Stock_Info[[#This Row],[No. of Trades]]&lt;3000),"Unusual Day","")</f>
        <v/>
      </c>
      <c r="R81" t="str">
        <f>IF(AND(Stock_Info[[#This Row],[Spread High-Low]] &lt; 10, Stock_Info[[#This Row],[% Deli. Qty to Traded Qty]] &gt; 90), "Good Day", "")</f>
        <v/>
      </c>
    </row>
    <row r="82" spans="1:18">
      <c r="A82" t="s">
        <v>40</v>
      </c>
      <c r="B82" s="1">
        <v>45796</v>
      </c>
      <c r="C82" s="1" t="str">
        <f>"WEEK" &amp;" " &amp;  INT((DAY(Stock_Info[[#This Row],[Date]])+WEEKDAY(DATE(YEAR(Stock_Info[[#This Row],[Date]]),MONTH(Stock_Info[[#This Row],[Date]]),1))-1)/7)+1</f>
        <v>WEEK 4</v>
      </c>
      <c r="D82" s="12">
        <v>692.75</v>
      </c>
      <c r="E82" s="12">
        <v>692.75</v>
      </c>
      <c r="F82" s="12">
        <v>683.65</v>
      </c>
      <c r="G82" s="12">
        <v>687</v>
      </c>
      <c r="H82" s="12">
        <v>686.90666558874648</v>
      </c>
      <c r="I82">
        <v>24739</v>
      </c>
      <c r="J82">
        <v>1005</v>
      </c>
      <c r="K82" s="12">
        <v>16993384</v>
      </c>
      <c r="L82">
        <v>15071</v>
      </c>
      <c r="M82">
        <v>60.92</v>
      </c>
      <c r="N82">
        <v>9.1</v>
      </c>
      <c r="O82">
        <v>-5.75</v>
      </c>
      <c r="P82">
        <f xml:space="preserve"> IF(Stock_Info[[#This Row],[Close Price]] &gt; Stock_Info[[#This Row],[Open Price]], 1, 0)</f>
        <v>0</v>
      </c>
      <c r="Q82" t="str">
        <f>IF(AND(Stock_Info[[#This Row],[% Deli. Qty to Traded Qty]]&gt;80,Stock_Info[[#This Row],[No. of Trades]]&lt;3000),"Unusual Day","")</f>
        <v/>
      </c>
      <c r="R82" t="str">
        <f>IF(AND(Stock_Info[[#This Row],[Spread High-Low]] &lt; 10, Stock_Info[[#This Row],[% Deli. Qty to Traded Qty]] &gt; 90), "Good Day", "")</f>
        <v/>
      </c>
    </row>
    <row r="83" spans="1:18">
      <c r="A83" t="s">
        <v>40</v>
      </c>
      <c r="B83" s="1">
        <v>45793</v>
      </c>
      <c r="C83" s="1" t="str">
        <f>"WEEK" &amp;" " &amp;  INT((DAY(Stock_Info[[#This Row],[Date]])+WEEKDAY(DATE(YEAR(Stock_Info[[#This Row],[Date]]),MONTH(Stock_Info[[#This Row],[Date]]),1))-1)/7)+1</f>
        <v>WEEK 3</v>
      </c>
      <c r="D83" s="12">
        <v>690.05</v>
      </c>
      <c r="E83" s="12">
        <v>692.8</v>
      </c>
      <c r="F83" s="12">
        <v>682.85</v>
      </c>
      <c r="G83" s="12">
        <v>685.25</v>
      </c>
      <c r="H83" s="12">
        <v>685.66841483232383</v>
      </c>
      <c r="I83">
        <v>13538</v>
      </c>
      <c r="J83">
        <v>706</v>
      </c>
      <c r="K83" s="12">
        <v>9282579</v>
      </c>
      <c r="L83">
        <v>5265</v>
      </c>
      <c r="M83">
        <v>38.89</v>
      </c>
      <c r="N83">
        <v>9.9499999999999993</v>
      </c>
      <c r="O83">
        <v>-4.8</v>
      </c>
      <c r="P83">
        <f xml:space="preserve"> IF(Stock_Info[[#This Row],[Close Price]] &gt; Stock_Info[[#This Row],[Open Price]], 1, 0)</f>
        <v>0</v>
      </c>
      <c r="Q83" t="str">
        <f>IF(AND(Stock_Info[[#This Row],[% Deli. Qty to Traded Qty]]&gt;80,Stock_Info[[#This Row],[No. of Trades]]&lt;3000),"Unusual Day","")</f>
        <v/>
      </c>
      <c r="R83" t="str">
        <f>IF(AND(Stock_Info[[#This Row],[Spread High-Low]] &lt; 10, Stock_Info[[#This Row],[% Deli. Qty to Traded Qty]] &gt; 90), "Good Day", "")</f>
        <v/>
      </c>
    </row>
    <row r="84" spans="1:18">
      <c r="A84" t="s">
        <v>40</v>
      </c>
      <c r="B84" s="1">
        <v>45792</v>
      </c>
      <c r="C84" s="1" t="str">
        <f>"WEEK" &amp;" " &amp;  INT((DAY(Stock_Info[[#This Row],[Date]])+WEEKDAY(DATE(YEAR(Stock_Info[[#This Row],[Date]]),MONTH(Stock_Info[[#This Row],[Date]]),1))-1)/7)+1</f>
        <v>WEEK 3</v>
      </c>
      <c r="D84" s="12">
        <v>690.05</v>
      </c>
      <c r="E84" s="12">
        <v>697</v>
      </c>
      <c r="F84" s="12">
        <v>688.05</v>
      </c>
      <c r="G84" s="12">
        <v>689.2</v>
      </c>
      <c r="H84" s="12">
        <v>690.76522320329263</v>
      </c>
      <c r="I84">
        <v>28427</v>
      </c>
      <c r="J84">
        <v>1217</v>
      </c>
      <c r="K84" s="12">
        <v>19636383</v>
      </c>
      <c r="L84">
        <v>14786</v>
      </c>
      <c r="M84">
        <v>52.01</v>
      </c>
      <c r="N84">
        <v>8.9499999999999993</v>
      </c>
      <c r="O84">
        <v>-0.85</v>
      </c>
      <c r="P84">
        <f xml:space="preserve"> IF(Stock_Info[[#This Row],[Close Price]] &gt; Stock_Info[[#This Row],[Open Price]], 1, 0)</f>
        <v>0</v>
      </c>
      <c r="Q84" t="str">
        <f>IF(AND(Stock_Info[[#This Row],[% Deli. Qty to Traded Qty]]&gt;80,Stock_Info[[#This Row],[No. of Trades]]&lt;3000),"Unusual Day","")</f>
        <v/>
      </c>
      <c r="R84" t="str">
        <f>IF(AND(Stock_Info[[#This Row],[Spread High-Low]] &lt; 10, Stock_Info[[#This Row],[% Deli. Qty to Traded Qty]] &gt; 90), "Good Day", "")</f>
        <v/>
      </c>
    </row>
    <row r="85" spans="1:18">
      <c r="A85" t="s">
        <v>40</v>
      </c>
      <c r="B85" s="1">
        <v>45791</v>
      </c>
      <c r="C85" s="1" t="str">
        <f>"WEEK" &amp;" " &amp;  INT((DAY(Stock_Info[[#This Row],[Date]])+WEEKDAY(DATE(YEAR(Stock_Info[[#This Row],[Date]]),MONTH(Stock_Info[[#This Row],[Date]]),1))-1)/7)+1</f>
        <v>WEEK 3</v>
      </c>
      <c r="D85" s="12">
        <v>700.3</v>
      </c>
      <c r="E85" s="12">
        <v>700.3</v>
      </c>
      <c r="F85" s="12">
        <v>688.55</v>
      </c>
      <c r="G85" s="12">
        <v>691.35</v>
      </c>
      <c r="H85" s="12">
        <v>692.14953689871527</v>
      </c>
      <c r="I85">
        <v>20082</v>
      </c>
      <c r="J85">
        <v>920</v>
      </c>
      <c r="K85" s="12">
        <v>13899747</v>
      </c>
      <c r="L85">
        <v>7331</v>
      </c>
      <c r="M85">
        <v>36.51</v>
      </c>
      <c r="N85">
        <v>11.75</v>
      </c>
      <c r="O85">
        <v>-8.9499999999999993</v>
      </c>
      <c r="P85">
        <f xml:space="preserve"> IF(Stock_Info[[#This Row],[Close Price]] &gt; Stock_Info[[#This Row],[Open Price]], 1, 0)</f>
        <v>0</v>
      </c>
      <c r="Q85" t="str">
        <f>IF(AND(Stock_Info[[#This Row],[% Deli. Qty to Traded Qty]]&gt;80,Stock_Info[[#This Row],[No. of Trades]]&lt;3000),"Unusual Day","")</f>
        <v/>
      </c>
      <c r="R85" t="str">
        <f>IF(AND(Stock_Info[[#This Row],[Spread High-Low]] &lt; 10, Stock_Info[[#This Row],[% Deli. Qty to Traded Qty]] &gt; 90), "Good Day", "")</f>
        <v/>
      </c>
    </row>
    <row r="86" spans="1:18">
      <c r="A86" t="s">
        <v>40</v>
      </c>
      <c r="B86" s="1">
        <v>45790</v>
      </c>
      <c r="C86" s="1" t="str">
        <f>"WEEK" &amp;" " &amp;  INT((DAY(Stock_Info[[#This Row],[Date]])+WEEKDAY(DATE(YEAR(Stock_Info[[#This Row],[Date]]),MONTH(Stock_Info[[#This Row],[Date]]),1))-1)/7)+1</f>
        <v>WEEK 3</v>
      </c>
      <c r="D86" s="12">
        <v>702.6</v>
      </c>
      <c r="E86" s="12">
        <v>703.4</v>
      </c>
      <c r="F86" s="12">
        <v>696</v>
      </c>
      <c r="G86" s="12">
        <v>699.55</v>
      </c>
      <c r="H86" s="12">
        <v>699.38354037267084</v>
      </c>
      <c r="I86">
        <v>20608</v>
      </c>
      <c r="J86">
        <v>1132</v>
      </c>
      <c r="K86" s="12">
        <v>14412896</v>
      </c>
      <c r="L86">
        <v>12721</v>
      </c>
      <c r="M86">
        <v>61.73</v>
      </c>
      <c r="N86">
        <v>7.4</v>
      </c>
      <c r="O86">
        <v>-3.05</v>
      </c>
      <c r="P86">
        <f xml:space="preserve"> IF(Stock_Info[[#This Row],[Close Price]] &gt; Stock_Info[[#This Row],[Open Price]], 1, 0)</f>
        <v>0</v>
      </c>
      <c r="Q86" t="str">
        <f>IF(AND(Stock_Info[[#This Row],[% Deli. Qty to Traded Qty]]&gt;80,Stock_Info[[#This Row],[No. of Trades]]&lt;3000),"Unusual Day","")</f>
        <v/>
      </c>
      <c r="R86" t="str">
        <f>IF(AND(Stock_Info[[#This Row],[Spread High-Low]] &lt; 10, Stock_Info[[#This Row],[% Deli. Qty to Traded Qty]] &gt; 90), "Good Day", "")</f>
        <v/>
      </c>
    </row>
    <row r="87" spans="1:18">
      <c r="A87" t="s">
        <v>40</v>
      </c>
      <c r="B87" s="1">
        <v>45789</v>
      </c>
      <c r="C87" s="1" t="str">
        <f>"WEEK" &amp;" " &amp;  INT((DAY(Stock_Info[[#This Row],[Date]])+WEEKDAY(DATE(YEAR(Stock_Info[[#This Row],[Date]]),MONTH(Stock_Info[[#This Row],[Date]]),1))-1)/7)+1</f>
        <v>WEEK 3</v>
      </c>
      <c r="D87" s="12">
        <v>700.55</v>
      </c>
      <c r="E87" s="12">
        <v>706.6</v>
      </c>
      <c r="F87" s="12">
        <v>697.05</v>
      </c>
      <c r="G87" s="12">
        <v>703.55</v>
      </c>
      <c r="H87" s="12">
        <v>701.29308437067778</v>
      </c>
      <c r="I87">
        <v>28920</v>
      </c>
      <c r="J87">
        <v>1841</v>
      </c>
      <c r="K87" s="12">
        <v>20281396</v>
      </c>
      <c r="L87">
        <v>10452</v>
      </c>
      <c r="M87">
        <v>36.14</v>
      </c>
      <c r="N87">
        <v>9.5500000000000007</v>
      </c>
      <c r="O87">
        <v>3</v>
      </c>
      <c r="P87">
        <f xml:space="preserve"> IF(Stock_Info[[#This Row],[Close Price]] &gt; Stock_Info[[#This Row],[Open Price]], 1, 0)</f>
        <v>1</v>
      </c>
      <c r="Q87" t="str">
        <f>IF(AND(Stock_Info[[#This Row],[% Deli. Qty to Traded Qty]]&gt;80,Stock_Info[[#This Row],[No. of Trades]]&lt;3000),"Unusual Day","")</f>
        <v/>
      </c>
      <c r="R87" t="str">
        <f>IF(AND(Stock_Info[[#This Row],[Spread High-Low]] &lt; 10, Stock_Info[[#This Row],[% Deli. Qty to Traded Qty]] &gt; 90), "Good Day", "")</f>
        <v/>
      </c>
    </row>
    <row r="88" spans="1:18">
      <c r="A88" t="s">
        <v>40</v>
      </c>
      <c r="B88" s="1">
        <v>45786</v>
      </c>
      <c r="C88" s="1" t="str">
        <f>"WEEK" &amp;" " &amp;  INT((DAY(Stock_Info[[#This Row],[Date]])+WEEKDAY(DATE(YEAR(Stock_Info[[#This Row],[Date]]),MONTH(Stock_Info[[#This Row],[Date]]),1))-1)/7)+1</f>
        <v>WEEK 2</v>
      </c>
      <c r="D88" s="12">
        <v>679.95</v>
      </c>
      <c r="E88" s="12">
        <v>690</v>
      </c>
      <c r="F88" s="12">
        <v>672.3</v>
      </c>
      <c r="G88" s="12">
        <v>686.75</v>
      </c>
      <c r="H88" s="12">
        <v>684.43548639885591</v>
      </c>
      <c r="I88">
        <v>204174</v>
      </c>
      <c r="J88">
        <v>15695</v>
      </c>
      <c r="K88" s="12">
        <v>139743931</v>
      </c>
      <c r="L88">
        <v>149886</v>
      </c>
      <c r="M88">
        <v>73.41</v>
      </c>
      <c r="N88">
        <v>17.7</v>
      </c>
      <c r="O88">
        <v>6.8</v>
      </c>
      <c r="P88">
        <f xml:space="preserve"> IF(Stock_Info[[#This Row],[Close Price]] &gt; Stock_Info[[#This Row],[Open Price]], 1, 0)</f>
        <v>1</v>
      </c>
      <c r="Q88" t="str">
        <f>IF(AND(Stock_Info[[#This Row],[% Deli. Qty to Traded Qty]]&gt;80,Stock_Info[[#This Row],[No. of Trades]]&lt;3000),"Unusual Day","")</f>
        <v/>
      </c>
      <c r="R88" t="str">
        <f>IF(AND(Stock_Info[[#This Row],[Spread High-Low]] &lt; 10, Stock_Info[[#This Row],[% Deli. Qty to Traded Qty]] &gt; 90), "Good Day", "")</f>
        <v/>
      </c>
    </row>
    <row r="89" spans="1:18">
      <c r="A89" t="s">
        <v>40</v>
      </c>
      <c r="B89" s="1">
        <v>45785</v>
      </c>
      <c r="C89" s="1" t="str">
        <f>"WEEK" &amp;" " &amp;  INT((DAY(Stock_Info[[#This Row],[Date]])+WEEKDAY(DATE(YEAR(Stock_Info[[#This Row],[Date]]),MONTH(Stock_Info[[#This Row],[Date]]),1))-1)/7)+1</f>
        <v>WEEK 2</v>
      </c>
      <c r="D89" s="12">
        <v>688.95</v>
      </c>
      <c r="E89" s="12">
        <v>710.5</v>
      </c>
      <c r="F89" s="12">
        <v>687</v>
      </c>
      <c r="G89" s="12">
        <v>689.25</v>
      </c>
      <c r="H89" s="12">
        <v>702.61804489639292</v>
      </c>
      <c r="I89">
        <v>83392</v>
      </c>
      <c r="J89">
        <v>2489</v>
      </c>
      <c r="K89" s="12">
        <v>58592724</v>
      </c>
      <c r="L89">
        <v>25099</v>
      </c>
      <c r="M89">
        <v>30.1</v>
      </c>
      <c r="N89">
        <v>23.5</v>
      </c>
      <c r="O89">
        <v>0.3</v>
      </c>
      <c r="P89">
        <f xml:space="preserve"> IF(Stock_Info[[#This Row],[Close Price]] &gt; Stock_Info[[#This Row],[Open Price]], 1, 0)</f>
        <v>1</v>
      </c>
      <c r="Q89" t="str">
        <f>IF(AND(Stock_Info[[#This Row],[% Deli. Qty to Traded Qty]]&gt;80,Stock_Info[[#This Row],[No. of Trades]]&lt;3000),"Unusual Day","")</f>
        <v/>
      </c>
      <c r="R89" t="str">
        <f>IF(AND(Stock_Info[[#This Row],[Spread High-Low]] &lt; 10, Stock_Info[[#This Row],[% Deli. Qty to Traded Qty]] &gt; 90), "Good Day", "")</f>
        <v/>
      </c>
    </row>
    <row r="90" spans="1:18">
      <c r="A90" t="s">
        <v>40</v>
      </c>
      <c r="B90" s="1">
        <v>45784</v>
      </c>
      <c r="C90" s="1" t="str">
        <f>"WEEK" &amp;" " &amp;  INT((DAY(Stock_Info[[#This Row],[Date]])+WEEKDAY(DATE(YEAR(Stock_Info[[#This Row],[Date]]),MONTH(Stock_Info[[#This Row],[Date]]),1))-1)/7)+1</f>
        <v>WEEK 2</v>
      </c>
      <c r="D90" s="12">
        <v>659</v>
      </c>
      <c r="E90" s="12">
        <v>688.65</v>
      </c>
      <c r="F90" s="12">
        <v>659</v>
      </c>
      <c r="G90" s="12">
        <v>687.25</v>
      </c>
      <c r="H90" s="12">
        <v>680.73420758251677</v>
      </c>
      <c r="I90">
        <v>74197</v>
      </c>
      <c r="J90">
        <v>3347</v>
      </c>
      <c r="K90" s="12">
        <v>50508436</v>
      </c>
      <c r="L90">
        <v>40240</v>
      </c>
      <c r="M90">
        <v>54.23</v>
      </c>
      <c r="N90">
        <v>29.65</v>
      </c>
      <c r="O90">
        <v>28.25</v>
      </c>
      <c r="P90">
        <f xml:space="preserve"> IF(Stock_Info[[#This Row],[Close Price]] &gt; Stock_Info[[#This Row],[Open Price]], 1, 0)</f>
        <v>1</v>
      </c>
      <c r="Q90" t="str">
        <f>IF(AND(Stock_Info[[#This Row],[% Deli. Qty to Traded Qty]]&gt;80,Stock_Info[[#This Row],[No. of Trades]]&lt;3000),"Unusual Day","")</f>
        <v/>
      </c>
      <c r="R90" t="str">
        <f>IF(AND(Stock_Info[[#This Row],[Spread High-Low]] &lt; 10, Stock_Info[[#This Row],[% Deli. Qty to Traded Qty]] &gt; 90), "Good Day", "")</f>
        <v/>
      </c>
    </row>
    <row r="91" spans="1:18">
      <c r="A91" t="s">
        <v>40</v>
      </c>
      <c r="B91" s="1">
        <v>45783</v>
      </c>
      <c r="C91" s="1" t="str">
        <f>"WEEK" &amp;" " &amp;  INT((DAY(Stock_Info[[#This Row],[Date]])+WEEKDAY(DATE(YEAR(Stock_Info[[#This Row],[Date]]),MONTH(Stock_Info[[#This Row],[Date]]),1))-1)/7)+1</f>
        <v>WEEK 2</v>
      </c>
      <c r="D91" s="12">
        <v>680</v>
      </c>
      <c r="E91" s="12">
        <v>687.95</v>
      </c>
      <c r="F91" s="12">
        <v>669.2</v>
      </c>
      <c r="G91" s="12">
        <v>672.15</v>
      </c>
      <c r="H91" s="12">
        <v>676.40691917860386</v>
      </c>
      <c r="I91">
        <v>102411</v>
      </c>
      <c r="J91">
        <v>3200</v>
      </c>
      <c r="K91" s="12">
        <v>69271509</v>
      </c>
      <c r="L91">
        <v>51630</v>
      </c>
      <c r="M91">
        <v>50.41</v>
      </c>
      <c r="N91">
        <v>18.75</v>
      </c>
      <c r="O91">
        <v>-7.85</v>
      </c>
      <c r="P91">
        <f xml:space="preserve"> IF(Stock_Info[[#This Row],[Close Price]] &gt; Stock_Info[[#This Row],[Open Price]], 1, 0)</f>
        <v>0</v>
      </c>
      <c r="Q91" t="str">
        <f>IF(AND(Stock_Info[[#This Row],[% Deli. Qty to Traded Qty]]&gt;80,Stock_Info[[#This Row],[No. of Trades]]&lt;3000),"Unusual Day","")</f>
        <v/>
      </c>
      <c r="R91" t="str">
        <f>IF(AND(Stock_Info[[#This Row],[Spread High-Low]] &lt; 10, Stock_Info[[#This Row],[% Deli. Qty to Traded Qty]] &gt; 90), "Good Day", "")</f>
        <v/>
      </c>
    </row>
    <row r="92" spans="1:18">
      <c r="A92" t="s">
        <v>40</v>
      </c>
      <c r="B92" s="1">
        <v>45782</v>
      </c>
      <c r="C92" s="1" t="str">
        <f>"WEEK" &amp;" " &amp;  INT((DAY(Stock_Info[[#This Row],[Date]])+WEEKDAY(DATE(YEAR(Stock_Info[[#This Row],[Date]]),MONTH(Stock_Info[[#This Row],[Date]]),1))-1)/7)+1</f>
        <v>WEEK 2</v>
      </c>
      <c r="D92" s="12">
        <v>666.5</v>
      </c>
      <c r="E92" s="12">
        <v>683.65</v>
      </c>
      <c r="F92" s="12">
        <v>655</v>
      </c>
      <c r="G92" s="12">
        <v>678.15</v>
      </c>
      <c r="H92" s="12">
        <v>657.77581514983467</v>
      </c>
      <c r="I92">
        <v>11805713</v>
      </c>
      <c r="J92">
        <v>25967</v>
      </c>
      <c r="K92" s="12">
        <v>7765512492</v>
      </c>
      <c r="L92">
        <v>9251979</v>
      </c>
      <c r="M92">
        <v>78.37</v>
      </c>
      <c r="N92">
        <v>28.65</v>
      </c>
      <c r="O92">
        <v>11.65</v>
      </c>
      <c r="P92">
        <f xml:space="preserve"> IF(Stock_Info[[#This Row],[Close Price]] &gt; Stock_Info[[#This Row],[Open Price]], 1, 0)</f>
        <v>1</v>
      </c>
      <c r="Q92" t="str">
        <f>IF(AND(Stock_Info[[#This Row],[% Deli. Qty to Traded Qty]]&gt;80,Stock_Info[[#This Row],[No. of Trades]]&lt;3000),"Unusual Day","")</f>
        <v/>
      </c>
      <c r="R92" t="str">
        <f>IF(AND(Stock_Info[[#This Row],[Spread High-Low]] &lt; 10, Stock_Info[[#This Row],[% Deli. Qty to Traded Qty]] &gt; 90), "Good Day", "")</f>
        <v/>
      </c>
    </row>
    <row r="93" spans="1:18">
      <c r="A93" t="s">
        <v>40</v>
      </c>
      <c r="B93" s="1">
        <v>45779</v>
      </c>
      <c r="C93" s="1" t="str">
        <f>"WEEK" &amp;" " &amp;  INT((DAY(Stock_Info[[#This Row],[Date]])+WEEKDAY(DATE(YEAR(Stock_Info[[#This Row],[Date]]),MONTH(Stock_Info[[#This Row],[Date]]),1))-1)/7)+1</f>
        <v>WEEK 1</v>
      </c>
      <c r="D93" s="12">
        <v>680</v>
      </c>
      <c r="E93" s="12">
        <v>688</v>
      </c>
      <c r="F93" s="12">
        <v>674.75</v>
      </c>
      <c r="G93" s="12">
        <v>677.55</v>
      </c>
      <c r="H93" s="12">
        <v>680.44385546763272</v>
      </c>
      <c r="I93">
        <v>52445</v>
      </c>
      <c r="J93">
        <v>1939</v>
      </c>
      <c r="K93" s="12">
        <v>35685878</v>
      </c>
      <c r="L93">
        <v>11172</v>
      </c>
      <c r="M93">
        <v>21.3</v>
      </c>
      <c r="N93">
        <v>13.25</v>
      </c>
      <c r="O93">
        <v>-2.4500000000000002</v>
      </c>
      <c r="P93">
        <f xml:space="preserve"> IF(Stock_Info[[#This Row],[Close Price]] &gt; Stock_Info[[#This Row],[Open Price]], 1, 0)</f>
        <v>0</v>
      </c>
      <c r="Q93" t="str">
        <f>IF(AND(Stock_Info[[#This Row],[% Deli. Qty to Traded Qty]]&gt;80,Stock_Info[[#This Row],[No. of Trades]]&lt;3000),"Unusual Day","")</f>
        <v/>
      </c>
      <c r="R93" t="str">
        <f>IF(AND(Stock_Info[[#This Row],[Spread High-Low]] &lt; 10, Stock_Info[[#This Row],[% Deli. Qty to Traded Qty]] &gt; 90), "Good Day", "")</f>
        <v/>
      </c>
    </row>
    <row r="94" spans="1:18">
      <c r="A94" t="s">
        <v>40</v>
      </c>
      <c r="B94" s="1">
        <v>45777</v>
      </c>
      <c r="C94" s="1" t="str">
        <f>"WEEK" &amp;" " &amp;  INT((DAY(Stock_Info[[#This Row],[Date]])+WEEKDAY(DATE(YEAR(Stock_Info[[#This Row],[Date]]),MONTH(Stock_Info[[#This Row],[Date]]),1))-1)/7)+1</f>
        <v>WEEK 5</v>
      </c>
      <c r="D94" s="12">
        <v>707</v>
      </c>
      <c r="E94" s="12">
        <v>707.1</v>
      </c>
      <c r="F94" s="12">
        <v>676</v>
      </c>
      <c r="G94" s="12">
        <v>678.3</v>
      </c>
      <c r="H94" s="12">
        <v>685.60607204398127</v>
      </c>
      <c r="I94">
        <v>121870</v>
      </c>
      <c r="J94">
        <v>4088</v>
      </c>
      <c r="K94" s="12">
        <v>83554812</v>
      </c>
      <c r="L94">
        <v>68366</v>
      </c>
      <c r="M94">
        <v>56.1</v>
      </c>
      <c r="N94">
        <v>31.1</v>
      </c>
      <c r="O94">
        <v>-28.7</v>
      </c>
      <c r="P94">
        <f xml:space="preserve"> IF(Stock_Info[[#This Row],[Close Price]] &gt; Stock_Info[[#This Row],[Open Price]], 1, 0)</f>
        <v>0</v>
      </c>
      <c r="Q94" t="str">
        <f>IF(AND(Stock_Info[[#This Row],[% Deli. Qty to Traded Qty]]&gt;80,Stock_Info[[#This Row],[No. of Trades]]&lt;3000),"Unusual Day","")</f>
        <v/>
      </c>
      <c r="R94" t="str">
        <f>IF(AND(Stock_Info[[#This Row],[Spread High-Low]] &lt; 10, Stock_Info[[#This Row],[% Deli. Qty to Traded Qty]] &gt; 90), "Good Day", "")</f>
        <v/>
      </c>
    </row>
    <row r="95" spans="1:18">
      <c r="A95" t="s">
        <v>40</v>
      </c>
      <c r="B95" s="1">
        <v>45776</v>
      </c>
      <c r="C95" s="1" t="str">
        <f>"WEEK" &amp;" " &amp;  INT((DAY(Stock_Info[[#This Row],[Date]])+WEEKDAY(DATE(YEAR(Stock_Info[[#This Row],[Date]]),MONTH(Stock_Info[[#This Row],[Date]]),1))-1)/7)+1</f>
        <v>WEEK 5</v>
      </c>
      <c r="D95" s="12">
        <v>691.5</v>
      </c>
      <c r="E95" s="12">
        <v>712.3</v>
      </c>
      <c r="F95" s="12">
        <v>690.1</v>
      </c>
      <c r="G95" s="12">
        <v>706.1</v>
      </c>
      <c r="H95" s="12">
        <v>704.91960546315431</v>
      </c>
      <c r="I95">
        <v>91449</v>
      </c>
      <c r="J95">
        <v>3551</v>
      </c>
      <c r="K95" s="12">
        <v>64464193</v>
      </c>
      <c r="L95">
        <v>37620</v>
      </c>
      <c r="M95">
        <v>41.14</v>
      </c>
      <c r="N95">
        <v>22.2</v>
      </c>
      <c r="O95">
        <v>14.6</v>
      </c>
      <c r="P95">
        <f xml:space="preserve"> IF(Stock_Info[[#This Row],[Close Price]] &gt; Stock_Info[[#This Row],[Open Price]], 1, 0)</f>
        <v>1</v>
      </c>
      <c r="Q95" t="str">
        <f>IF(AND(Stock_Info[[#This Row],[% Deli. Qty to Traded Qty]]&gt;80,Stock_Info[[#This Row],[No. of Trades]]&lt;3000),"Unusual Day","")</f>
        <v/>
      </c>
      <c r="R95" t="str">
        <f>IF(AND(Stock_Info[[#This Row],[Spread High-Low]] &lt; 10, Stock_Info[[#This Row],[% Deli. Qty to Traded Qty]] &gt; 90), "Good Day", "")</f>
        <v/>
      </c>
    </row>
    <row r="96" spans="1:18">
      <c r="A96" t="s">
        <v>40</v>
      </c>
      <c r="B96" s="1">
        <v>45775</v>
      </c>
      <c r="C96" s="1" t="str">
        <f>"WEEK" &amp;" " &amp;  INT((DAY(Stock_Info[[#This Row],[Date]])+WEEKDAY(DATE(YEAR(Stock_Info[[#This Row],[Date]]),MONTH(Stock_Info[[#This Row],[Date]]),1))-1)/7)+1</f>
        <v>WEEK 5</v>
      </c>
      <c r="D96" s="12">
        <v>671.6</v>
      </c>
      <c r="E96" s="12">
        <v>689.8</v>
      </c>
      <c r="F96" s="12">
        <v>665</v>
      </c>
      <c r="G96" s="12">
        <v>688.25</v>
      </c>
      <c r="H96" s="12">
        <v>677.14998607630184</v>
      </c>
      <c r="I96">
        <v>179550</v>
      </c>
      <c r="J96">
        <v>6082</v>
      </c>
      <c r="K96" s="12">
        <v>121582280</v>
      </c>
      <c r="L96">
        <v>75694</v>
      </c>
      <c r="M96">
        <v>42.16</v>
      </c>
      <c r="N96">
        <v>24.8</v>
      </c>
      <c r="O96">
        <v>16.649999999999999</v>
      </c>
      <c r="P96">
        <f xml:space="preserve"> IF(Stock_Info[[#This Row],[Close Price]] &gt; Stock_Info[[#This Row],[Open Price]], 1, 0)</f>
        <v>1</v>
      </c>
      <c r="Q96" t="str">
        <f>IF(AND(Stock_Info[[#This Row],[% Deli. Qty to Traded Qty]]&gt;80,Stock_Info[[#This Row],[No. of Trades]]&lt;3000),"Unusual Day","")</f>
        <v/>
      </c>
      <c r="R96" t="str">
        <f>IF(AND(Stock_Info[[#This Row],[Spread High-Low]] &lt; 10, Stock_Info[[#This Row],[% Deli. Qty to Traded Qty]] &gt; 90), "Good Day", "")</f>
        <v/>
      </c>
    </row>
    <row r="97" spans="1:18">
      <c r="A97" t="s">
        <v>40</v>
      </c>
      <c r="B97" s="1">
        <v>45772</v>
      </c>
      <c r="C97" s="1" t="str">
        <f>"WEEK" &amp;" " &amp;  INT((DAY(Stock_Info[[#This Row],[Date]])+WEEKDAY(DATE(YEAR(Stock_Info[[#This Row],[Date]]),MONTH(Stock_Info[[#This Row],[Date]]),1))-1)/7)+1</f>
        <v>WEEK 4</v>
      </c>
      <c r="D97" s="12">
        <v>681.95</v>
      </c>
      <c r="E97" s="12">
        <v>681.95</v>
      </c>
      <c r="F97" s="12">
        <v>662.1</v>
      </c>
      <c r="G97" s="12">
        <v>676</v>
      </c>
      <c r="H97" s="12">
        <v>670.80669732415663</v>
      </c>
      <c r="I97">
        <v>162005</v>
      </c>
      <c r="J97">
        <v>4226</v>
      </c>
      <c r="K97" s="12">
        <v>108674039</v>
      </c>
      <c r="L97">
        <v>77227</v>
      </c>
      <c r="M97">
        <v>47.67</v>
      </c>
      <c r="N97">
        <v>19.850000000000001</v>
      </c>
      <c r="O97">
        <v>-5.95</v>
      </c>
      <c r="P97">
        <f xml:space="preserve"> IF(Stock_Info[[#This Row],[Close Price]] &gt; Stock_Info[[#This Row],[Open Price]], 1, 0)</f>
        <v>0</v>
      </c>
      <c r="Q97" t="str">
        <f>IF(AND(Stock_Info[[#This Row],[% Deli. Qty to Traded Qty]]&gt;80,Stock_Info[[#This Row],[No. of Trades]]&lt;3000),"Unusual Day","")</f>
        <v/>
      </c>
      <c r="R97" t="str">
        <f>IF(AND(Stock_Info[[#This Row],[Spread High-Low]] &lt; 10, Stock_Info[[#This Row],[% Deli. Qty to Traded Qty]] &gt; 90), "Good Day", "")</f>
        <v/>
      </c>
    </row>
    <row r="98" spans="1:18">
      <c r="A98" t="s">
        <v>40</v>
      </c>
      <c r="B98" s="1">
        <v>45771</v>
      </c>
      <c r="C98" s="1" t="str">
        <f>"WEEK" &amp;" " &amp;  INT((DAY(Stock_Info[[#This Row],[Date]])+WEEKDAY(DATE(YEAR(Stock_Info[[#This Row],[Date]]),MONTH(Stock_Info[[#This Row],[Date]]),1))-1)/7)+1</f>
        <v>WEEK 4</v>
      </c>
      <c r="D98" s="12">
        <v>663</v>
      </c>
      <c r="E98" s="12">
        <v>694.8</v>
      </c>
      <c r="F98" s="12">
        <v>656</v>
      </c>
      <c r="G98" s="12">
        <v>680.9</v>
      </c>
      <c r="H98" s="12">
        <v>679.1516359012262</v>
      </c>
      <c r="I98">
        <v>435662</v>
      </c>
      <c r="J98">
        <v>16489</v>
      </c>
      <c r="K98" s="12">
        <v>295880560</v>
      </c>
      <c r="L98">
        <v>131369</v>
      </c>
      <c r="M98">
        <v>30.15</v>
      </c>
      <c r="N98">
        <v>38.799999999999997</v>
      </c>
      <c r="O98">
        <v>17.899999999999999</v>
      </c>
      <c r="P98">
        <f xml:space="preserve"> IF(Stock_Info[[#This Row],[Close Price]] &gt; Stock_Info[[#This Row],[Open Price]], 1, 0)</f>
        <v>1</v>
      </c>
      <c r="Q98" t="str">
        <f>IF(AND(Stock_Info[[#This Row],[% Deli. Qty to Traded Qty]]&gt;80,Stock_Info[[#This Row],[No. of Trades]]&lt;3000),"Unusual Day","")</f>
        <v/>
      </c>
      <c r="R98" t="str">
        <f>IF(AND(Stock_Info[[#This Row],[Spread High-Low]] &lt; 10, Stock_Info[[#This Row],[% Deli. Qty to Traded Qty]] &gt; 90), "Good Day", "")</f>
        <v/>
      </c>
    </row>
    <row r="99" spans="1:18">
      <c r="A99" t="s">
        <v>40</v>
      </c>
      <c r="B99" s="1">
        <v>45770</v>
      </c>
      <c r="C99" s="1" t="str">
        <f>"WEEK" &amp;" " &amp;  INT((DAY(Stock_Info[[#This Row],[Date]])+WEEKDAY(DATE(YEAR(Stock_Info[[#This Row],[Date]]),MONTH(Stock_Info[[#This Row],[Date]]),1))-1)/7)+1</f>
        <v>WEEK 4</v>
      </c>
      <c r="D99" s="12">
        <v>621</v>
      </c>
      <c r="E99" s="12">
        <v>669.65</v>
      </c>
      <c r="F99" s="12">
        <v>621</v>
      </c>
      <c r="G99" s="12">
        <v>666.25</v>
      </c>
      <c r="H99" s="12">
        <v>656.38460790288525</v>
      </c>
      <c r="I99">
        <v>812235</v>
      </c>
      <c r="J99">
        <v>17234</v>
      </c>
      <c r="K99" s="12">
        <v>533138552</v>
      </c>
      <c r="L99">
        <v>197708</v>
      </c>
      <c r="M99">
        <v>24.34</v>
      </c>
      <c r="N99">
        <v>48.65</v>
      </c>
      <c r="O99">
        <v>45.25</v>
      </c>
      <c r="P99">
        <f xml:space="preserve"> IF(Stock_Info[[#This Row],[Close Price]] &gt; Stock_Info[[#This Row],[Open Price]], 1, 0)</f>
        <v>1</v>
      </c>
      <c r="Q99" t="str">
        <f>IF(AND(Stock_Info[[#This Row],[% Deli. Qty to Traded Qty]]&gt;80,Stock_Info[[#This Row],[No. of Trades]]&lt;3000),"Unusual Day","")</f>
        <v/>
      </c>
      <c r="R99" t="str">
        <f>IF(AND(Stock_Info[[#This Row],[Spread High-Low]] &lt; 10, Stock_Info[[#This Row],[% Deli. Qty to Traded Qty]] &gt; 90), "Good Day", "")</f>
        <v/>
      </c>
    </row>
    <row r="100" spans="1:18">
      <c r="A100" t="s">
        <v>40</v>
      </c>
      <c r="B100" s="1">
        <v>45769</v>
      </c>
      <c r="C100" s="1" t="str">
        <f>"WEEK" &amp;" " &amp;  INT((DAY(Stock_Info[[#This Row],[Date]])+WEEKDAY(DATE(YEAR(Stock_Info[[#This Row],[Date]]),MONTH(Stock_Info[[#This Row],[Date]]),1))-1)/7)+1</f>
        <v>WEEK 4</v>
      </c>
      <c r="D100" s="12">
        <v>626.95000000000005</v>
      </c>
      <c r="E100" s="12">
        <v>626.95000000000005</v>
      </c>
      <c r="F100" s="12">
        <v>610.5</v>
      </c>
      <c r="G100" s="12">
        <v>613.29999999999995</v>
      </c>
      <c r="H100" s="12">
        <v>617.94391956752384</v>
      </c>
      <c r="I100">
        <v>158344</v>
      </c>
      <c r="J100">
        <v>4073</v>
      </c>
      <c r="K100" s="12">
        <v>97847712</v>
      </c>
      <c r="L100">
        <v>51768</v>
      </c>
      <c r="M100">
        <v>32.69</v>
      </c>
      <c r="N100">
        <v>16.45</v>
      </c>
      <c r="O100">
        <v>-13.65</v>
      </c>
      <c r="P100">
        <f xml:space="preserve"> IF(Stock_Info[[#This Row],[Close Price]] &gt; Stock_Info[[#This Row],[Open Price]], 1, 0)</f>
        <v>0</v>
      </c>
      <c r="Q100" t="str">
        <f>IF(AND(Stock_Info[[#This Row],[% Deli. Qty to Traded Qty]]&gt;80,Stock_Info[[#This Row],[No. of Trades]]&lt;3000),"Unusual Day","")</f>
        <v/>
      </c>
      <c r="R100" t="str">
        <f>IF(AND(Stock_Info[[#This Row],[Spread High-Low]] &lt; 10, Stock_Info[[#This Row],[% Deli. Qty to Traded Qty]] &gt; 90), "Good Day", "")</f>
        <v/>
      </c>
    </row>
    <row r="101" spans="1:18">
      <c r="A101" t="s">
        <v>40</v>
      </c>
      <c r="B101" s="1">
        <v>45768</v>
      </c>
      <c r="C101" s="1" t="str">
        <f>"WEEK" &amp;" " &amp;  INT((DAY(Stock_Info[[#This Row],[Date]])+WEEKDAY(DATE(YEAR(Stock_Info[[#This Row],[Date]]),MONTH(Stock_Info[[#This Row],[Date]]),1))-1)/7)+1</f>
        <v>WEEK 4</v>
      </c>
      <c r="D101" s="12">
        <v>595</v>
      </c>
      <c r="E101" s="12">
        <v>636</v>
      </c>
      <c r="F101" s="12">
        <v>592.35</v>
      </c>
      <c r="G101" s="12">
        <v>627</v>
      </c>
      <c r="H101" s="12">
        <v>617.27085919092031</v>
      </c>
      <c r="I101">
        <v>301330</v>
      </c>
      <c r="J101">
        <v>9345</v>
      </c>
      <c r="K101" s="12">
        <v>186002228</v>
      </c>
      <c r="L101">
        <v>121074</v>
      </c>
      <c r="M101">
        <v>40.18</v>
      </c>
      <c r="N101">
        <v>43.65</v>
      </c>
      <c r="O101">
        <v>32</v>
      </c>
      <c r="P101">
        <f xml:space="preserve"> IF(Stock_Info[[#This Row],[Close Price]] &gt; Stock_Info[[#This Row],[Open Price]], 1, 0)</f>
        <v>1</v>
      </c>
      <c r="Q101" t="str">
        <f>IF(AND(Stock_Info[[#This Row],[% Deli. Qty to Traded Qty]]&gt;80,Stock_Info[[#This Row],[No. of Trades]]&lt;3000),"Unusual Day","")</f>
        <v/>
      </c>
      <c r="R101" t="str">
        <f>IF(AND(Stock_Info[[#This Row],[Spread High-Low]] &lt; 10, Stock_Info[[#This Row],[% Deli. Qty to Traded Qty]] &gt; 90), "Good Day", "")</f>
        <v/>
      </c>
    </row>
    <row r="102" spans="1:18">
      <c r="A102" t="s">
        <v>40</v>
      </c>
      <c r="B102" s="1">
        <v>45764</v>
      </c>
      <c r="C102" s="1" t="str">
        <f>"WEEK" &amp;" " &amp;  INT((DAY(Stock_Info[[#This Row],[Date]])+WEEKDAY(DATE(YEAR(Stock_Info[[#This Row],[Date]]),MONTH(Stock_Info[[#This Row],[Date]]),1))-1)/7)+1</f>
        <v>WEEK 3</v>
      </c>
      <c r="D102" s="12">
        <v>583</v>
      </c>
      <c r="E102" s="12">
        <v>591.29999999999995</v>
      </c>
      <c r="F102" s="12">
        <v>576.45000000000005</v>
      </c>
      <c r="G102" s="12">
        <v>587</v>
      </c>
      <c r="H102" s="12">
        <v>583.78012000289164</v>
      </c>
      <c r="I102">
        <v>69165</v>
      </c>
      <c r="J102">
        <v>2907</v>
      </c>
      <c r="K102" s="12">
        <v>40377152</v>
      </c>
      <c r="L102">
        <v>40196</v>
      </c>
      <c r="M102">
        <v>58.12</v>
      </c>
      <c r="N102">
        <v>14.85</v>
      </c>
      <c r="O102">
        <v>4</v>
      </c>
      <c r="P102">
        <f xml:space="preserve"> IF(Stock_Info[[#This Row],[Close Price]] &gt; Stock_Info[[#This Row],[Open Price]], 1, 0)</f>
        <v>1</v>
      </c>
      <c r="Q102" t="str">
        <f>IF(AND(Stock_Info[[#This Row],[% Deli. Qty to Traded Qty]]&gt;80,Stock_Info[[#This Row],[No. of Trades]]&lt;3000),"Unusual Day","")</f>
        <v/>
      </c>
      <c r="R102" t="str">
        <f>IF(AND(Stock_Info[[#This Row],[Spread High-Low]] &lt; 10, Stock_Info[[#This Row],[% Deli. Qty to Traded Qty]] &gt; 90), "Good Day", "")</f>
        <v/>
      </c>
    </row>
    <row r="103" spans="1:18">
      <c r="A103" t="s">
        <v>40</v>
      </c>
      <c r="B103" s="1">
        <v>45763</v>
      </c>
      <c r="C103" s="1" t="str">
        <f>"WEEK" &amp;" " &amp;  INT((DAY(Stock_Info[[#This Row],[Date]])+WEEKDAY(DATE(YEAR(Stock_Info[[#This Row],[Date]]),MONTH(Stock_Info[[#This Row],[Date]]),1))-1)/7)+1</f>
        <v>WEEK 3</v>
      </c>
      <c r="D103" s="12">
        <v>577</v>
      </c>
      <c r="E103" s="12">
        <v>583.79999999999995</v>
      </c>
      <c r="F103" s="12">
        <v>565.95000000000005</v>
      </c>
      <c r="G103" s="12">
        <v>582.45000000000005</v>
      </c>
      <c r="H103" s="12">
        <v>578.27718233471069</v>
      </c>
      <c r="I103">
        <v>61952</v>
      </c>
      <c r="J103">
        <v>2170</v>
      </c>
      <c r="K103" s="12">
        <v>35825428</v>
      </c>
      <c r="L103">
        <v>30593</v>
      </c>
      <c r="M103">
        <v>49.38</v>
      </c>
      <c r="N103">
        <v>17.850000000000001</v>
      </c>
      <c r="O103">
        <v>5.45</v>
      </c>
      <c r="P103">
        <f xml:space="preserve"> IF(Stock_Info[[#This Row],[Close Price]] &gt; Stock_Info[[#This Row],[Open Price]], 1, 0)</f>
        <v>1</v>
      </c>
      <c r="Q103" t="str">
        <f>IF(AND(Stock_Info[[#This Row],[% Deli. Qty to Traded Qty]]&gt;80,Stock_Info[[#This Row],[No. of Trades]]&lt;3000),"Unusual Day","")</f>
        <v/>
      </c>
      <c r="R103" t="str">
        <f>IF(AND(Stock_Info[[#This Row],[Spread High-Low]] &lt; 10, Stock_Info[[#This Row],[% Deli. Qty to Traded Qty]] &gt; 90), "Good Day", "")</f>
        <v/>
      </c>
    </row>
    <row r="104" spans="1:18">
      <c r="A104" t="s">
        <v>40</v>
      </c>
      <c r="B104" s="1">
        <v>45762</v>
      </c>
      <c r="C104" s="1" t="str">
        <f>"WEEK" &amp;" " &amp;  INT((DAY(Stock_Info[[#This Row],[Date]])+WEEKDAY(DATE(YEAR(Stock_Info[[#This Row],[Date]]),MONTH(Stock_Info[[#This Row],[Date]]),1))-1)/7)+1</f>
        <v>WEEK 3</v>
      </c>
      <c r="D104" s="12">
        <v>567.29999999999995</v>
      </c>
      <c r="E104" s="12">
        <v>579.25</v>
      </c>
      <c r="F104" s="12">
        <v>553.65</v>
      </c>
      <c r="G104" s="12">
        <v>576.45000000000005</v>
      </c>
      <c r="H104" s="12">
        <v>567.47894199941709</v>
      </c>
      <c r="I104">
        <v>68620</v>
      </c>
      <c r="J104">
        <v>2151</v>
      </c>
      <c r="K104" s="12">
        <v>38940405</v>
      </c>
      <c r="L104">
        <v>22297</v>
      </c>
      <c r="M104">
        <v>32.49</v>
      </c>
      <c r="N104">
        <v>25.6</v>
      </c>
      <c r="O104">
        <v>9.15</v>
      </c>
      <c r="P104">
        <f xml:space="preserve"> IF(Stock_Info[[#This Row],[Close Price]] &gt; Stock_Info[[#This Row],[Open Price]], 1, 0)</f>
        <v>1</v>
      </c>
      <c r="Q104" t="str">
        <f>IF(AND(Stock_Info[[#This Row],[% Deli. Qty to Traded Qty]]&gt;80,Stock_Info[[#This Row],[No. of Trades]]&lt;3000),"Unusual Day","")</f>
        <v/>
      </c>
      <c r="R104" t="str">
        <f>IF(AND(Stock_Info[[#This Row],[Spread High-Low]] &lt; 10, Stock_Info[[#This Row],[% Deli. Qty to Traded Qty]] &gt; 90), "Good Day", "")</f>
        <v/>
      </c>
    </row>
    <row r="105" spans="1:18">
      <c r="A105" t="s">
        <v>40</v>
      </c>
      <c r="B105" s="1">
        <v>45758</v>
      </c>
      <c r="C105" s="1" t="str">
        <f>"WEEK" &amp;" " &amp;  INT((DAY(Stock_Info[[#This Row],[Date]])+WEEKDAY(DATE(YEAR(Stock_Info[[#This Row],[Date]]),MONTH(Stock_Info[[#This Row],[Date]]),1))-1)/7)+1</f>
        <v>WEEK 2</v>
      </c>
      <c r="D105" s="12">
        <v>555.15</v>
      </c>
      <c r="E105" s="12">
        <v>564.6</v>
      </c>
      <c r="F105" s="12">
        <v>551</v>
      </c>
      <c r="G105" s="12">
        <v>557.04999999999995</v>
      </c>
      <c r="H105" s="12">
        <v>555.2323919986552</v>
      </c>
      <c r="I105">
        <v>47592</v>
      </c>
      <c r="J105">
        <v>2074</v>
      </c>
      <c r="K105" s="12">
        <v>26424620</v>
      </c>
      <c r="L105">
        <v>20450</v>
      </c>
      <c r="M105">
        <v>42.97</v>
      </c>
      <c r="N105">
        <v>13.6</v>
      </c>
      <c r="O105">
        <v>1.9</v>
      </c>
      <c r="P105">
        <f xml:space="preserve"> IF(Stock_Info[[#This Row],[Close Price]] &gt; Stock_Info[[#This Row],[Open Price]], 1, 0)</f>
        <v>1</v>
      </c>
      <c r="Q105" t="str">
        <f>IF(AND(Stock_Info[[#This Row],[% Deli. Qty to Traded Qty]]&gt;80,Stock_Info[[#This Row],[No. of Trades]]&lt;3000),"Unusual Day","")</f>
        <v/>
      </c>
      <c r="R105" t="str">
        <f>IF(AND(Stock_Info[[#This Row],[Spread High-Low]] &lt; 10, Stock_Info[[#This Row],[% Deli. Qty to Traded Qty]] &gt; 90), "Good Day", "")</f>
        <v/>
      </c>
    </row>
    <row r="106" spans="1:18">
      <c r="A106" t="s">
        <v>40</v>
      </c>
      <c r="B106" s="1">
        <v>45756</v>
      </c>
      <c r="C106" s="1" t="str">
        <f>"WEEK" &amp;" " &amp;  INT((DAY(Stock_Info[[#This Row],[Date]])+WEEKDAY(DATE(YEAR(Stock_Info[[#This Row],[Date]]),MONTH(Stock_Info[[#This Row],[Date]]),1))-1)/7)+1</f>
        <v>WEEK 2</v>
      </c>
      <c r="D106" s="12">
        <v>545.5</v>
      </c>
      <c r="E106" s="12">
        <v>557.65</v>
      </c>
      <c r="F106" s="12">
        <v>541.1</v>
      </c>
      <c r="G106" s="12">
        <v>554.29999999999995</v>
      </c>
      <c r="H106" s="12">
        <v>549.33502047315744</v>
      </c>
      <c r="I106">
        <v>52752</v>
      </c>
      <c r="J106">
        <v>3128</v>
      </c>
      <c r="K106" s="12">
        <v>28978521</v>
      </c>
      <c r="L106">
        <v>23849</v>
      </c>
      <c r="M106">
        <v>45.21</v>
      </c>
      <c r="N106">
        <v>16.55</v>
      </c>
      <c r="O106">
        <v>8.8000000000000007</v>
      </c>
      <c r="P106">
        <f xml:space="preserve"> IF(Stock_Info[[#This Row],[Close Price]] &gt; Stock_Info[[#This Row],[Open Price]], 1, 0)</f>
        <v>1</v>
      </c>
      <c r="Q106" t="str">
        <f>IF(AND(Stock_Info[[#This Row],[% Deli. Qty to Traded Qty]]&gt;80,Stock_Info[[#This Row],[No. of Trades]]&lt;3000),"Unusual Day","")</f>
        <v/>
      </c>
      <c r="R106" t="str">
        <f>IF(AND(Stock_Info[[#This Row],[Spread High-Low]] &lt; 10, Stock_Info[[#This Row],[% Deli. Qty to Traded Qty]] &gt; 90), "Good Day", "")</f>
        <v/>
      </c>
    </row>
    <row r="107" spans="1:18">
      <c r="A107" t="s">
        <v>40</v>
      </c>
      <c r="B107" s="1">
        <v>45755</v>
      </c>
      <c r="C107" s="1" t="str">
        <f>"WEEK" &amp;" " &amp;  INT((DAY(Stock_Info[[#This Row],[Date]])+WEEKDAY(DATE(YEAR(Stock_Info[[#This Row],[Date]]),MONTH(Stock_Info[[#This Row],[Date]]),1))-1)/7)+1</f>
        <v>WEEK 2</v>
      </c>
      <c r="D107" s="12">
        <v>546.9</v>
      </c>
      <c r="E107" s="12">
        <v>551.79999999999995</v>
      </c>
      <c r="F107" s="12">
        <v>543.15</v>
      </c>
      <c r="G107" s="12">
        <v>545.45000000000005</v>
      </c>
      <c r="H107" s="12">
        <v>546.61633112038578</v>
      </c>
      <c r="I107">
        <v>46243</v>
      </c>
      <c r="J107">
        <v>1824</v>
      </c>
      <c r="K107" s="12">
        <v>25277179</v>
      </c>
      <c r="L107">
        <v>12753</v>
      </c>
      <c r="M107">
        <v>27.58</v>
      </c>
      <c r="N107">
        <v>8.65</v>
      </c>
      <c r="O107">
        <v>-1.45</v>
      </c>
      <c r="P107">
        <f xml:space="preserve"> IF(Stock_Info[[#This Row],[Close Price]] &gt; Stock_Info[[#This Row],[Open Price]], 1, 0)</f>
        <v>0</v>
      </c>
      <c r="Q107" t="str">
        <f>IF(AND(Stock_Info[[#This Row],[% Deli. Qty to Traded Qty]]&gt;80,Stock_Info[[#This Row],[No. of Trades]]&lt;3000),"Unusual Day","")</f>
        <v/>
      </c>
      <c r="R107" t="str">
        <f>IF(AND(Stock_Info[[#This Row],[Spread High-Low]] &lt; 10, Stock_Info[[#This Row],[% Deli. Qty to Traded Qty]] &gt; 90), "Good Day", "")</f>
        <v/>
      </c>
    </row>
    <row r="108" spans="1:18">
      <c r="A108" t="s">
        <v>40</v>
      </c>
      <c r="B108" s="1">
        <v>45754</v>
      </c>
      <c r="C108" s="1" t="str">
        <f>"WEEK" &amp;" " &amp;  INT((DAY(Stock_Info[[#This Row],[Date]])+WEEKDAY(DATE(YEAR(Stock_Info[[#This Row],[Date]]),MONTH(Stock_Info[[#This Row],[Date]]),1))-1)/7)+1</f>
        <v>WEEK 2</v>
      </c>
      <c r="D108" s="12">
        <v>498.05</v>
      </c>
      <c r="E108" s="12">
        <v>552.1</v>
      </c>
      <c r="F108" s="12">
        <v>498.05</v>
      </c>
      <c r="G108" s="12">
        <v>541.9</v>
      </c>
      <c r="H108" s="12">
        <v>543.26119597292131</v>
      </c>
      <c r="I108">
        <v>92176</v>
      </c>
      <c r="J108">
        <v>3424</v>
      </c>
      <c r="K108" s="12">
        <v>50075644</v>
      </c>
      <c r="L108">
        <v>43563</v>
      </c>
      <c r="M108">
        <v>47.26</v>
      </c>
      <c r="N108">
        <v>54.05</v>
      </c>
      <c r="O108">
        <v>43.85</v>
      </c>
      <c r="P108">
        <f xml:space="preserve"> IF(Stock_Info[[#This Row],[Close Price]] &gt; Stock_Info[[#This Row],[Open Price]], 1, 0)</f>
        <v>1</v>
      </c>
      <c r="Q108" t="str">
        <f>IF(AND(Stock_Info[[#This Row],[% Deli. Qty to Traded Qty]]&gt;80,Stock_Info[[#This Row],[No. of Trades]]&lt;3000),"Unusual Day","")</f>
        <v/>
      </c>
      <c r="R108" t="str">
        <f>IF(AND(Stock_Info[[#This Row],[Spread High-Low]] &lt; 10, Stock_Info[[#This Row],[% Deli. Qty to Traded Qty]] &gt; 90), "Good Day", "")</f>
        <v/>
      </c>
    </row>
    <row r="109" spans="1:18">
      <c r="A109" t="s">
        <v>40</v>
      </c>
      <c r="B109" s="1">
        <v>45751</v>
      </c>
      <c r="C109" s="1" t="str">
        <f>"WEEK" &amp;" " &amp;  INT((DAY(Stock_Info[[#This Row],[Date]])+WEEKDAY(DATE(YEAR(Stock_Info[[#This Row],[Date]]),MONTH(Stock_Info[[#This Row],[Date]]),1))-1)/7)+1</f>
        <v>WEEK 1</v>
      </c>
      <c r="D109" s="12">
        <v>559.15</v>
      </c>
      <c r="E109" s="12">
        <v>559.15</v>
      </c>
      <c r="F109" s="12">
        <v>544.70000000000005</v>
      </c>
      <c r="G109" s="12">
        <v>552.75</v>
      </c>
      <c r="H109" s="12">
        <v>552.05360363610134</v>
      </c>
      <c r="I109">
        <v>69305</v>
      </c>
      <c r="J109">
        <v>2457</v>
      </c>
      <c r="K109" s="12">
        <v>38260075</v>
      </c>
      <c r="L109">
        <v>13329</v>
      </c>
      <c r="M109">
        <v>19.23</v>
      </c>
      <c r="N109">
        <v>14.45</v>
      </c>
      <c r="O109">
        <v>-6.4</v>
      </c>
      <c r="P109">
        <f xml:space="preserve"> IF(Stock_Info[[#This Row],[Close Price]] &gt; Stock_Info[[#This Row],[Open Price]], 1, 0)</f>
        <v>0</v>
      </c>
      <c r="Q109" t="str">
        <f>IF(AND(Stock_Info[[#This Row],[% Deli. Qty to Traded Qty]]&gt;80,Stock_Info[[#This Row],[No. of Trades]]&lt;3000),"Unusual Day","")</f>
        <v/>
      </c>
      <c r="R109" t="str">
        <f>IF(AND(Stock_Info[[#This Row],[Spread High-Low]] &lt; 10, Stock_Info[[#This Row],[% Deli. Qty to Traded Qty]] &gt; 90), "Good Day", "")</f>
        <v/>
      </c>
    </row>
    <row r="110" spans="1:18">
      <c r="A110" t="s">
        <v>40</v>
      </c>
      <c r="B110" s="1">
        <v>45750</v>
      </c>
      <c r="C110" s="1" t="str">
        <f>"WEEK" &amp;" " &amp;  INT((DAY(Stock_Info[[#This Row],[Date]])+WEEKDAY(DATE(YEAR(Stock_Info[[#This Row],[Date]]),MONTH(Stock_Info[[#This Row],[Date]]),1))-1)/7)+1</f>
        <v>WEEK 1</v>
      </c>
      <c r="D110" s="12">
        <v>530.1</v>
      </c>
      <c r="E110" s="12">
        <v>565.5</v>
      </c>
      <c r="F110" s="12">
        <v>530.1</v>
      </c>
      <c r="G110" s="12">
        <v>563.75</v>
      </c>
      <c r="H110" s="12">
        <v>558.68161286867098</v>
      </c>
      <c r="I110">
        <v>112024</v>
      </c>
      <c r="J110">
        <v>3548</v>
      </c>
      <c r="K110" s="12">
        <v>62585749</v>
      </c>
      <c r="L110">
        <v>26913</v>
      </c>
      <c r="M110">
        <v>24.02</v>
      </c>
      <c r="N110">
        <v>35.4</v>
      </c>
      <c r="O110">
        <v>33.65</v>
      </c>
      <c r="P110">
        <f xml:space="preserve"> IF(Stock_Info[[#This Row],[Close Price]] &gt; Stock_Info[[#This Row],[Open Price]], 1, 0)</f>
        <v>1</v>
      </c>
      <c r="Q110" t="str">
        <f>IF(AND(Stock_Info[[#This Row],[% Deli. Qty to Traded Qty]]&gt;80,Stock_Info[[#This Row],[No. of Trades]]&lt;3000),"Unusual Day","")</f>
        <v/>
      </c>
      <c r="R110" t="str">
        <f>IF(AND(Stock_Info[[#This Row],[Spread High-Low]] &lt; 10, Stock_Info[[#This Row],[% Deli. Qty to Traded Qty]] &gt; 90), "Good Day", "")</f>
        <v/>
      </c>
    </row>
    <row r="111" spans="1:18">
      <c r="A111" t="s">
        <v>40</v>
      </c>
      <c r="B111" s="1">
        <v>45749</v>
      </c>
      <c r="C111" s="1" t="str">
        <f>"WEEK" &amp;" " &amp;  INT((DAY(Stock_Info[[#This Row],[Date]])+WEEKDAY(DATE(YEAR(Stock_Info[[#This Row],[Date]]),MONTH(Stock_Info[[#This Row],[Date]]),1))-1)/7)+1</f>
        <v>WEEK 1</v>
      </c>
      <c r="D111" s="12">
        <v>535</v>
      </c>
      <c r="E111" s="12">
        <v>540.25</v>
      </c>
      <c r="F111" s="12">
        <v>521.85</v>
      </c>
      <c r="G111" s="12">
        <v>538.75</v>
      </c>
      <c r="H111" s="12">
        <v>532.9567864859556</v>
      </c>
      <c r="I111">
        <v>25455</v>
      </c>
      <c r="J111">
        <v>1200</v>
      </c>
      <c r="K111" s="12">
        <v>13566415</v>
      </c>
      <c r="L111">
        <v>7807</v>
      </c>
      <c r="M111">
        <v>30.67</v>
      </c>
      <c r="N111">
        <v>18.399999999999999</v>
      </c>
      <c r="O111">
        <v>3.75</v>
      </c>
      <c r="P111">
        <f xml:space="preserve"> IF(Stock_Info[[#This Row],[Close Price]] &gt; Stock_Info[[#This Row],[Open Price]], 1, 0)</f>
        <v>1</v>
      </c>
      <c r="Q111" t="str">
        <f>IF(AND(Stock_Info[[#This Row],[% Deli. Qty to Traded Qty]]&gt;80,Stock_Info[[#This Row],[No. of Trades]]&lt;3000),"Unusual Day","")</f>
        <v/>
      </c>
      <c r="R111" t="str">
        <f>IF(AND(Stock_Info[[#This Row],[Spread High-Low]] &lt; 10, Stock_Info[[#This Row],[% Deli. Qty to Traded Qty]] &gt; 90), "Good Day", "")</f>
        <v/>
      </c>
    </row>
    <row r="112" spans="1:18">
      <c r="A112" t="s">
        <v>40</v>
      </c>
      <c r="B112" s="1">
        <v>45748</v>
      </c>
      <c r="C112" s="1" t="str">
        <f>"WEEK" &amp;" " &amp;  INT((DAY(Stock_Info[[#This Row],[Date]])+WEEKDAY(DATE(YEAR(Stock_Info[[#This Row],[Date]]),MONTH(Stock_Info[[#This Row],[Date]]),1))-1)/7)+1</f>
        <v>WEEK 1</v>
      </c>
      <c r="D112" s="12">
        <v>526.20000000000005</v>
      </c>
      <c r="E112" s="12">
        <v>543.4</v>
      </c>
      <c r="F112" s="12">
        <v>526.20000000000005</v>
      </c>
      <c r="G112" s="12">
        <v>529.79999999999995</v>
      </c>
      <c r="H112" s="12">
        <v>536.54522566551896</v>
      </c>
      <c r="I112">
        <v>27009</v>
      </c>
      <c r="J112">
        <v>1164</v>
      </c>
      <c r="K112" s="12">
        <v>14491550</v>
      </c>
      <c r="L112">
        <v>6768</v>
      </c>
      <c r="M112">
        <v>25.06</v>
      </c>
      <c r="N112">
        <v>17.2</v>
      </c>
      <c r="O112">
        <v>3.6</v>
      </c>
      <c r="P112">
        <f xml:space="preserve"> IF(Stock_Info[[#This Row],[Close Price]] &gt; Stock_Info[[#This Row],[Open Price]], 1, 0)</f>
        <v>1</v>
      </c>
      <c r="Q112" t="str">
        <f>IF(AND(Stock_Info[[#This Row],[% Deli. Qty to Traded Qty]]&gt;80,Stock_Info[[#This Row],[No. of Trades]]&lt;3000),"Unusual Day","")</f>
        <v/>
      </c>
      <c r="R112" t="str">
        <f>IF(AND(Stock_Info[[#This Row],[Spread High-Low]] &lt; 10, Stock_Info[[#This Row],[% Deli. Qty to Traded Qty]] &gt; 90), "Good Day", "")</f>
        <v/>
      </c>
    </row>
    <row r="113" spans="1:18">
      <c r="A113" t="s">
        <v>40</v>
      </c>
      <c r="B113" s="1">
        <v>45744</v>
      </c>
      <c r="C113" s="1" t="str">
        <f>"WEEK" &amp;" " &amp;  INT((DAY(Stock_Info[[#This Row],[Date]])+WEEKDAY(DATE(YEAR(Stock_Info[[#This Row],[Date]]),MONTH(Stock_Info[[#This Row],[Date]]),1))-1)/7)+1</f>
        <v>WEEK 5</v>
      </c>
      <c r="D113" s="12">
        <v>559</v>
      </c>
      <c r="E113" s="12">
        <v>561.65</v>
      </c>
      <c r="F113" s="12">
        <v>531</v>
      </c>
      <c r="G113" s="12">
        <v>534.15</v>
      </c>
      <c r="H113" s="12">
        <v>546.62366334851913</v>
      </c>
      <c r="I113">
        <v>105581</v>
      </c>
      <c r="J113">
        <v>13325</v>
      </c>
      <c r="K113" s="12">
        <v>57713073</v>
      </c>
      <c r="L113">
        <v>44263</v>
      </c>
      <c r="M113">
        <v>41.92</v>
      </c>
      <c r="N113">
        <v>30.65</v>
      </c>
      <c r="O113">
        <v>-24.85</v>
      </c>
      <c r="P113">
        <f xml:space="preserve"> IF(Stock_Info[[#This Row],[Close Price]] &gt; Stock_Info[[#This Row],[Open Price]], 1, 0)</f>
        <v>0</v>
      </c>
      <c r="Q113" t="str">
        <f>IF(AND(Stock_Info[[#This Row],[% Deli. Qty to Traded Qty]]&gt;80,Stock_Info[[#This Row],[No. of Trades]]&lt;3000),"Unusual Day","")</f>
        <v/>
      </c>
      <c r="R113" t="str">
        <f>IF(AND(Stock_Info[[#This Row],[Spread High-Low]] &lt; 10, Stock_Info[[#This Row],[% Deli. Qty to Traded Qty]] &gt; 90), "Good Day", "")</f>
        <v/>
      </c>
    </row>
    <row r="114" spans="1:18">
      <c r="A114" t="s">
        <v>40</v>
      </c>
      <c r="B114" s="1">
        <v>45743</v>
      </c>
      <c r="C114" s="1" t="str">
        <f>"WEEK" &amp;" " &amp;  INT((DAY(Stock_Info[[#This Row],[Date]])+WEEKDAY(DATE(YEAR(Stock_Info[[#This Row],[Date]]),MONTH(Stock_Info[[#This Row],[Date]]),1))-1)/7)+1</f>
        <v>WEEK 5</v>
      </c>
      <c r="D114" s="12">
        <v>572.79999999999995</v>
      </c>
      <c r="E114" s="12">
        <v>573.1</v>
      </c>
      <c r="F114" s="12">
        <v>544.70000000000005</v>
      </c>
      <c r="G114" s="12">
        <v>555.15</v>
      </c>
      <c r="H114" s="12">
        <v>555.29554490469025</v>
      </c>
      <c r="I114">
        <v>100357</v>
      </c>
      <c r="J114">
        <v>4625</v>
      </c>
      <c r="K114" s="12">
        <v>55727795</v>
      </c>
      <c r="L114">
        <v>21798</v>
      </c>
      <c r="M114">
        <v>21.72</v>
      </c>
      <c r="N114">
        <v>28.4</v>
      </c>
      <c r="O114">
        <v>-17.649999999999999</v>
      </c>
      <c r="P114">
        <f xml:space="preserve"> IF(Stock_Info[[#This Row],[Close Price]] &gt; Stock_Info[[#This Row],[Open Price]], 1, 0)</f>
        <v>0</v>
      </c>
      <c r="Q114" t="str">
        <f>IF(AND(Stock_Info[[#This Row],[% Deli. Qty to Traded Qty]]&gt;80,Stock_Info[[#This Row],[No. of Trades]]&lt;3000),"Unusual Day","")</f>
        <v/>
      </c>
      <c r="R114" t="str">
        <f>IF(AND(Stock_Info[[#This Row],[Spread High-Low]] &lt; 10, Stock_Info[[#This Row],[% Deli. Qty to Traded Qty]] &gt; 90), "Good Day", "")</f>
        <v/>
      </c>
    </row>
    <row r="115" spans="1:18">
      <c r="A115" t="s">
        <v>40</v>
      </c>
      <c r="B115" s="1">
        <v>45742</v>
      </c>
      <c r="C115" s="1" t="str">
        <f>"WEEK" &amp;" " &amp;  INT((DAY(Stock_Info[[#This Row],[Date]])+WEEKDAY(DATE(YEAR(Stock_Info[[#This Row],[Date]]),MONTH(Stock_Info[[#This Row],[Date]]),1))-1)/7)+1</f>
        <v>WEEK 5</v>
      </c>
      <c r="D115" s="12">
        <v>565.04999999999995</v>
      </c>
      <c r="E115" s="12">
        <v>580.20000000000005</v>
      </c>
      <c r="F115" s="12">
        <v>564.95000000000005</v>
      </c>
      <c r="G115" s="12">
        <v>573.1</v>
      </c>
      <c r="H115" s="12">
        <v>574.28871146674749</v>
      </c>
      <c r="I115">
        <v>224449</v>
      </c>
      <c r="J115">
        <v>6222</v>
      </c>
      <c r="K115" s="12">
        <v>128898527</v>
      </c>
      <c r="L115">
        <v>55060</v>
      </c>
      <c r="M115">
        <v>24.53</v>
      </c>
      <c r="N115">
        <v>15.25</v>
      </c>
      <c r="O115">
        <v>8.0500000000000007</v>
      </c>
      <c r="P115">
        <f xml:space="preserve"> IF(Stock_Info[[#This Row],[Close Price]] &gt; Stock_Info[[#This Row],[Open Price]], 1, 0)</f>
        <v>1</v>
      </c>
      <c r="Q115" t="str">
        <f>IF(AND(Stock_Info[[#This Row],[% Deli. Qty to Traded Qty]]&gt;80,Stock_Info[[#This Row],[No. of Trades]]&lt;3000),"Unusual Day","")</f>
        <v/>
      </c>
      <c r="R115" t="str">
        <f>IF(AND(Stock_Info[[#This Row],[Spread High-Low]] &lt; 10, Stock_Info[[#This Row],[% Deli. Qty to Traded Qty]] &gt; 90), "Good Day", "")</f>
        <v/>
      </c>
    </row>
    <row r="116" spans="1:18">
      <c r="A116" t="s">
        <v>40</v>
      </c>
      <c r="B116" s="1">
        <v>45741</v>
      </c>
      <c r="C116" s="1" t="str">
        <f>"WEEK" &amp;" " &amp;  INT((DAY(Stock_Info[[#This Row],[Date]])+WEEKDAY(DATE(YEAR(Stock_Info[[#This Row],[Date]]),MONTH(Stock_Info[[#This Row],[Date]]),1))-1)/7)+1</f>
        <v>WEEK 5</v>
      </c>
      <c r="D116" s="12">
        <v>549.5</v>
      </c>
      <c r="E116" s="12">
        <v>561.20000000000005</v>
      </c>
      <c r="F116" s="12">
        <v>549.5</v>
      </c>
      <c r="G116" s="12">
        <v>558.15</v>
      </c>
      <c r="H116" s="12">
        <v>556.535012137541</v>
      </c>
      <c r="I116">
        <v>37487</v>
      </c>
      <c r="J116">
        <v>1504</v>
      </c>
      <c r="K116" s="12">
        <v>20862828</v>
      </c>
      <c r="L116">
        <v>11534</v>
      </c>
      <c r="M116">
        <v>30.77</v>
      </c>
      <c r="N116">
        <v>11.7</v>
      </c>
      <c r="O116">
        <v>8.65</v>
      </c>
      <c r="P116">
        <f xml:space="preserve"> IF(Stock_Info[[#This Row],[Close Price]] &gt; Stock_Info[[#This Row],[Open Price]], 1, 0)</f>
        <v>1</v>
      </c>
      <c r="Q116" t="str">
        <f>IF(AND(Stock_Info[[#This Row],[% Deli. Qty to Traded Qty]]&gt;80,Stock_Info[[#This Row],[No. of Trades]]&lt;3000),"Unusual Day","")</f>
        <v/>
      </c>
      <c r="R116" t="str">
        <f>IF(AND(Stock_Info[[#This Row],[Spread High-Low]] &lt; 10, Stock_Info[[#This Row],[% Deli. Qty to Traded Qty]] &gt; 90), "Good Day", "")</f>
        <v/>
      </c>
    </row>
    <row r="117" spans="1:18">
      <c r="A117" t="s">
        <v>40</v>
      </c>
      <c r="B117" s="1">
        <v>45740</v>
      </c>
      <c r="C117" s="1" t="str">
        <f>"WEEK" &amp;" " &amp;  INT((DAY(Stock_Info[[#This Row],[Date]])+WEEKDAY(DATE(YEAR(Stock_Info[[#This Row],[Date]]),MONTH(Stock_Info[[#This Row],[Date]]),1))-1)/7)+1</f>
        <v>WEEK 5</v>
      </c>
      <c r="D117" s="12">
        <v>546.95000000000005</v>
      </c>
      <c r="E117" s="12">
        <v>555.65</v>
      </c>
      <c r="F117" s="12">
        <v>542.35</v>
      </c>
      <c r="G117" s="12">
        <v>549.5</v>
      </c>
      <c r="H117" s="12">
        <v>550.47125338429692</v>
      </c>
      <c r="I117">
        <v>31395</v>
      </c>
      <c r="J117">
        <v>1329</v>
      </c>
      <c r="K117" s="12">
        <v>17282045</v>
      </c>
      <c r="L117">
        <v>9972</v>
      </c>
      <c r="M117">
        <v>31.76</v>
      </c>
      <c r="N117">
        <v>13.3</v>
      </c>
      <c r="O117">
        <v>2.5499999999999998</v>
      </c>
      <c r="P117">
        <f xml:space="preserve"> IF(Stock_Info[[#This Row],[Close Price]] &gt; Stock_Info[[#This Row],[Open Price]], 1, 0)</f>
        <v>1</v>
      </c>
      <c r="Q117" t="str">
        <f>IF(AND(Stock_Info[[#This Row],[% Deli. Qty to Traded Qty]]&gt;80,Stock_Info[[#This Row],[No. of Trades]]&lt;3000),"Unusual Day","")</f>
        <v/>
      </c>
      <c r="R117" t="str">
        <f>IF(AND(Stock_Info[[#This Row],[Spread High-Low]] &lt; 10, Stock_Info[[#This Row],[% Deli. Qty to Traded Qty]] &gt; 90), "Good Day", "")</f>
        <v/>
      </c>
    </row>
    <row r="118" spans="1:18">
      <c r="A118" t="s">
        <v>40</v>
      </c>
      <c r="B118" s="1">
        <v>45737</v>
      </c>
      <c r="C118" s="1" t="str">
        <f>"WEEK" &amp;" " &amp;  INT((DAY(Stock_Info[[#This Row],[Date]])+WEEKDAY(DATE(YEAR(Stock_Info[[#This Row],[Date]]),MONTH(Stock_Info[[#This Row],[Date]]),1))-1)/7)+1</f>
        <v>WEEK 4</v>
      </c>
      <c r="D118" s="12">
        <v>532.54999999999995</v>
      </c>
      <c r="E118" s="12">
        <v>545.5</v>
      </c>
      <c r="F118" s="12">
        <v>525.6</v>
      </c>
      <c r="G118" s="12">
        <v>542.35</v>
      </c>
      <c r="H118" s="12">
        <v>535.49055107448885</v>
      </c>
      <c r="I118">
        <v>51699</v>
      </c>
      <c r="J118">
        <v>1651</v>
      </c>
      <c r="K118" s="12">
        <v>27684326</v>
      </c>
      <c r="L118">
        <v>21086</v>
      </c>
      <c r="M118">
        <v>40.79</v>
      </c>
      <c r="N118">
        <v>19.899999999999999</v>
      </c>
      <c r="O118">
        <v>9.8000000000000007</v>
      </c>
      <c r="P118">
        <f xml:space="preserve"> IF(Stock_Info[[#This Row],[Close Price]] &gt; Stock_Info[[#This Row],[Open Price]], 1, 0)</f>
        <v>1</v>
      </c>
      <c r="Q118" t="str">
        <f>IF(AND(Stock_Info[[#This Row],[% Deli. Qty to Traded Qty]]&gt;80,Stock_Info[[#This Row],[No. of Trades]]&lt;3000),"Unusual Day","")</f>
        <v/>
      </c>
      <c r="R118" t="str">
        <f>IF(AND(Stock_Info[[#This Row],[Spread High-Low]] &lt; 10, Stock_Info[[#This Row],[% Deli. Qty to Traded Qty]] &gt; 90), "Good Day", "")</f>
        <v/>
      </c>
    </row>
    <row r="119" spans="1:18">
      <c r="A119" t="s">
        <v>40</v>
      </c>
      <c r="B119" s="1">
        <v>45736</v>
      </c>
      <c r="C119" s="1" t="str">
        <f>"WEEK" &amp;" " &amp;  INT((DAY(Stock_Info[[#This Row],[Date]])+WEEKDAY(DATE(YEAR(Stock_Info[[#This Row],[Date]]),MONTH(Stock_Info[[#This Row],[Date]]),1))-1)/7)+1</f>
        <v>WEEK 4</v>
      </c>
      <c r="D119" s="12">
        <v>529.35</v>
      </c>
      <c r="E119" s="12">
        <v>534</v>
      </c>
      <c r="F119" s="12">
        <v>510.3</v>
      </c>
      <c r="G119" s="12">
        <v>525.1</v>
      </c>
      <c r="H119" s="12">
        <v>523.8189709765104</v>
      </c>
      <c r="I119">
        <v>102641</v>
      </c>
      <c r="J119">
        <v>4304</v>
      </c>
      <c r="K119" s="12">
        <v>53765303</v>
      </c>
      <c r="L119">
        <v>32681</v>
      </c>
      <c r="M119">
        <v>31.84</v>
      </c>
      <c r="N119">
        <v>23.7</v>
      </c>
      <c r="O119">
        <v>-4.25</v>
      </c>
      <c r="P119">
        <f xml:space="preserve"> IF(Stock_Info[[#This Row],[Close Price]] &gt; Stock_Info[[#This Row],[Open Price]], 1, 0)</f>
        <v>0</v>
      </c>
      <c r="Q119" t="str">
        <f>IF(AND(Stock_Info[[#This Row],[% Deli. Qty to Traded Qty]]&gt;80,Stock_Info[[#This Row],[No. of Trades]]&lt;3000),"Unusual Day","")</f>
        <v/>
      </c>
      <c r="R119" t="str">
        <f>IF(AND(Stock_Info[[#This Row],[Spread High-Low]] &lt; 10, Stock_Info[[#This Row],[% Deli. Qty to Traded Qty]] &gt; 90), "Good Day", "")</f>
        <v/>
      </c>
    </row>
    <row r="120" spans="1:18">
      <c r="A120" t="s">
        <v>40</v>
      </c>
      <c r="B120" s="1">
        <v>45735</v>
      </c>
      <c r="C120" s="1" t="str">
        <f>"WEEK" &amp;" " &amp;  INT((DAY(Stock_Info[[#This Row],[Date]])+WEEKDAY(DATE(YEAR(Stock_Info[[#This Row],[Date]]),MONTH(Stock_Info[[#This Row],[Date]]),1))-1)/7)+1</f>
        <v>WEEK 4</v>
      </c>
      <c r="D120" s="12">
        <v>509.65</v>
      </c>
      <c r="E120" s="12">
        <v>530.29999999999995</v>
      </c>
      <c r="F120" s="12">
        <v>505.8</v>
      </c>
      <c r="G120" s="12">
        <v>525.9</v>
      </c>
      <c r="H120" s="12">
        <v>520.67806703509325</v>
      </c>
      <c r="I120">
        <v>86313</v>
      </c>
      <c r="J120">
        <v>3419</v>
      </c>
      <c r="K120" s="12">
        <v>44941286</v>
      </c>
      <c r="L120">
        <v>39317</v>
      </c>
      <c r="M120">
        <v>45.55</v>
      </c>
      <c r="N120">
        <v>24.5</v>
      </c>
      <c r="O120">
        <v>16.25</v>
      </c>
      <c r="P120">
        <f xml:space="preserve"> IF(Stock_Info[[#This Row],[Close Price]] &gt; Stock_Info[[#This Row],[Open Price]], 1, 0)</f>
        <v>1</v>
      </c>
      <c r="Q120" t="str">
        <f>IF(AND(Stock_Info[[#This Row],[% Deli. Qty to Traded Qty]]&gt;80,Stock_Info[[#This Row],[No. of Trades]]&lt;3000),"Unusual Day","")</f>
        <v/>
      </c>
      <c r="R120" t="str">
        <f>IF(AND(Stock_Info[[#This Row],[Spread High-Low]] &lt; 10, Stock_Info[[#This Row],[% Deli. Qty to Traded Qty]] &gt; 90), "Good Day", "")</f>
        <v/>
      </c>
    </row>
    <row r="121" spans="1:18">
      <c r="A121" t="s">
        <v>40</v>
      </c>
      <c r="B121" s="1">
        <v>45734</v>
      </c>
      <c r="C121" s="1" t="str">
        <f>"WEEK" &amp;" " &amp;  INT((DAY(Stock_Info[[#This Row],[Date]])+WEEKDAY(DATE(YEAR(Stock_Info[[#This Row],[Date]]),MONTH(Stock_Info[[#This Row],[Date]]),1))-1)/7)+1</f>
        <v>WEEK 4</v>
      </c>
      <c r="D121" s="12">
        <v>496</v>
      </c>
      <c r="E121" s="12">
        <v>506.7</v>
      </c>
      <c r="F121" s="12">
        <v>479</v>
      </c>
      <c r="G121" s="12">
        <v>504.6</v>
      </c>
      <c r="H121" s="12">
        <v>493.58255058393286</v>
      </c>
      <c r="I121">
        <v>91877</v>
      </c>
      <c r="J121">
        <v>4492</v>
      </c>
      <c r="K121" s="12">
        <v>45348884</v>
      </c>
      <c r="L121">
        <v>28696</v>
      </c>
      <c r="M121">
        <v>31.23</v>
      </c>
      <c r="N121">
        <v>27.7</v>
      </c>
      <c r="O121">
        <v>8.6</v>
      </c>
      <c r="P121">
        <f xml:space="preserve"> IF(Stock_Info[[#This Row],[Close Price]] &gt; Stock_Info[[#This Row],[Open Price]], 1, 0)</f>
        <v>1</v>
      </c>
      <c r="Q121" t="str">
        <f>IF(AND(Stock_Info[[#This Row],[% Deli. Qty to Traded Qty]]&gt;80,Stock_Info[[#This Row],[No. of Trades]]&lt;3000),"Unusual Day","")</f>
        <v/>
      </c>
      <c r="R121" t="str">
        <f>IF(AND(Stock_Info[[#This Row],[Spread High-Low]] &lt; 10, Stock_Info[[#This Row],[% Deli. Qty to Traded Qty]] &gt; 90), "Good Day", "")</f>
        <v/>
      </c>
    </row>
    <row r="122" spans="1:18">
      <c r="A122" t="s">
        <v>40</v>
      </c>
      <c r="B122" s="1">
        <v>45733</v>
      </c>
      <c r="C122" s="1" t="str">
        <f>"WEEK" &amp;" " &amp;  INT((DAY(Stock_Info[[#This Row],[Date]])+WEEKDAY(DATE(YEAR(Stock_Info[[#This Row],[Date]]),MONTH(Stock_Info[[#This Row],[Date]]),1))-1)/7)+1</f>
        <v>WEEK 4</v>
      </c>
      <c r="D122" s="12">
        <v>502.85</v>
      </c>
      <c r="E122" s="12">
        <v>505.5</v>
      </c>
      <c r="F122" s="12">
        <v>489.55</v>
      </c>
      <c r="G122" s="12">
        <v>492</v>
      </c>
      <c r="H122" s="12">
        <v>496.26769514108366</v>
      </c>
      <c r="I122">
        <v>87962</v>
      </c>
      <c r="J122">
        <v>3147</v>
      </c>
      <c r="K122" s="12">
        <v>43652699</v>
      </c>
      <c r="L122">
        <v>42005</v>
      </c>
      <c r="M122">
        <v>47.75</v>
      </c>
      <c r="N122">
        <v>15.95</v>
      </c>
      <c r="O122">
        <v>-10.85</v>
      </c>
      <c r="P122">
        <f xml:space="preserve"> IF(Stock_Info[[#This Row],[Close Price]] &gt; Stock_Info[[#This Row],[Open Price]], 1, 0)</f>
        <v>0</v>
      </c>
      <c r="Q122" t="str">
        <f>IF(AND(Stock_Info[[#This Row],[% Deli. Qty to Traded Qty]]&gt;80,Stock_Info[[#This Row],[No. of Trades]]&lt;3000),"Unusual Day","")</f>
        <v/>
      </c>
      <c r="R122" t="str">
        <f>IF(AND(Stock_Info[[#This Row],[Spread High-Low]] &lt; 10, Stock_Info[[#This Row],[% Deli. Qty to Traded Qty]] &gt; 90), "Good Day", "")</f>
        <v/>
      </c>
    </row>
    <row r="123" spans="1:18">
      <c r="A123" t="s">
        <v>40</v>
      </c>
      <c r="B123" s="1">
        <v>45729</v>
      </c>
      <c r="C123" s="1" t="str">
        <f>"WEEK" &amp;" " &amp;  INT((DAY(Stock_Info[[#This Row],[Date]])+WEEKDAY(DATE(YEAR(Stock_Info[[#This Row],[Date]]),MONTH(Stock_Info[[#This Row],[Date]]),1))-1)/7)+1</f>
        <v>WEEK 3</v>
      </c>
      <c r="D123" s="12">
        <v>512</v>
      </c>
      <c r="E123" s="12">
        <v>512</v>
      </c>
      <c r="F123" s="12">
        <v>500.75</v>
      </c>
      <c r="G123" s="12">
        <v>502.9</v>
      </c>
      <c r="H123" s="12">
        <v>504.89139891250619</v>
      </c>
      <c r="I123">
        <v>20230</v>
      </c>
      <c r="J123">
        <v>827</v>
      </c>
      <c r="K123" s="12">
        <v>10213953</v>
      </c>
      <c r="L123">
        <v>11103</v>
      </c>
      <c r="M123">
        <v>54.88</v>
      </c>
      <c r="N123">
        <v>11.25</v>
      </c>
      <c r="O123">
        <v>-9.1</v>
      </c>
      <c r="P123">
        <f xml:space="preserve"> IF(Stock_Info[[#This Row],[Close Price]] &gt; Stock_Info[[#This Row],[Open Price]], 1, 0)</f>
        <v>0</v>
      </c>
      <c r="Q123" t="str">
        <f>IF(AND(Stock_Info[[#This Row],[% Deli. Qty to Traded Qty]]&gt;80,Stock_Info[[#This Row],[No. of Trades]]&lt;3000),"Unusual Day","")</f>
        <v/>
      </c>
      <c r="R123" t="str">
        <f>IF(AND(Stock_Info[[#This Row],[Spread High-Low]] &lt; 10, Stock_Info[[#This Row],[% Deli. Qty to Traded Qty]] &gt; 90), "Good Day", "")</f>
        <v/>
      </c>
    </row>
    <row r="124" spans="1:18">
      <c r="A124" t="s">
        <v>40</v>
      </c>
      <c r="B124" s="1">
        <v>45728</v>
      </c>
      <c r="C124" s="1" t="str">
        <f>"WEEK" &amp;" " &amp;  INT((DAY(Stock_Info[[#This Row],[Date]])+WEEKDAY(DATE(YEAR(Stock_Info[[#This Row],[Date]]),MONTH(Stock_Info[[#This Row],[Date]]),1))-1)/7)+1</f>
        <v>WEEK 3</v>
      </c>
      <c r="D124" s="12">
        <v>521.29999999999995</v>
      </c>
      <c r="E124" s="12">
        <v>523.5</v>
      </c>
      <c r="F124" s="12">
        <v>499.6</v>
      </c>
      <c r="G124" s="12">
        <v>507</v>
      </c>
      <c r="H124" s="12">
        <v>507.74884264671499</v>
      </c>
      <c r="I124">
        <v>64155</v>
      </c>
      <c r="J124">
        <v>3557</v>
      </c>
      <c r="K124" s="12">
        <v>32574627</v>
      </c>
      <c r="L124">
        <v>30780</v>
      </c>
      <c r="M124">
        <v>47.98</v>
      </c>
      <c r="N124">
        <v>23.9</v>
      </c>
      <c r="O124">
        <v>-14.3</v>
      </c>
      <c r="P124">
        <f xml:space="preserve"> IF(Stock_Info[[#This Row],[Close Price]] &gt; Stock_Info[[#This Row],[Open Price]], 1, 0)</f>
        <v>0</v>
      </c>
      <c r="Q124" t="str">
        <f>IF(AND(Stock_Info[[#This Row],[% Deli. Qty to Traded Qty]]&gt;80,Stock_Info[[#This Row],[No. of Trades]]&lt;3000),"Unusual Day","")</f>
        <v/>
      </c>
      <c r="R124" t="str">
        <f>IF(AND(Stock_Info[[#This Row],[Spread High-Low]] &lt; 10, Stock_Info[[#This Row],[% Deli. Qty to Traded Qty]] &gt; 90), "Good Day", "")</f>
        <v/>
      </c>
    </row>
    <row r="125" spans="1:18">
      <c r="A125" t="s">
        <v>40</v>
      </c>
      <c r="B125" s="1">
        <v>45727</v>
      </c>
      <c r="C125" s="1" t="str">
        <f>"WEEK" &amp;" " &amp;  INT((DAY(Stock_Info[[#This Row],[Date]])+WEEKDAY(DATE(YEAR(Stock_Info[[#This Row],[Date]]),MONTH(Stock_Info[[#This Row],[Date]]),1))-1)/7)+1</f>
        <v>WEEK 3</v>
      </c>
      <c r="D125" s="12">
        <v>530.20000000000005</v>
      </c>
      <c r="E125" s="12">
        <v>531.75</v>
      </c>
      <c r="F125" s="12">
        <v>514</v>
      </c>
      <c r="G125" s="12">
        <v>522.20000000000005</v>
      </c>
      <c r="H125" s="12">
        <v>520.38818492940641</v>
      </c>
      <c r="I125">
        <v>81523</v>
      </c>
      <c r="J125">
        <v>4040</v>
      </c>
      <c r="K125" s="12">
        <v>42423606</v>
      </c>
      <c r="L125">
        <v>29352</v>
      </c>
      <c r="M125">
        <v>36</v>
      </c>
      <c r="N125">
        <v>17.75</v>
      </c>
      <c r="O125">
        <v>-8</v>
      </c>
      <c r="P125">
        <f xml:space="preserve"> IF(Stock_Info[[#This Row],[Close Price]] &gt; Stock_Info[[#This Row],[Open Price]], 1, 0)</f>
        <v>0</v>
      </c>
      <c r="Q125" t="str">
        <f>IF(AND(Stock_Info[[#This Row],[% Deli. Qty to Traded Qty]]&gt;80,Stock_Info[[#This Row],[No. of Trades]]&lt;3000),"Unusual Day","")</f>
        <v/>
      </c>
      <c r="R125" t="str">
        <f>IF(AND(Stock_Info[[#This Row],[Spread High-Low]] &lt; 10, Stock_Info[[#This Row],[% Deli. Qty to Traded Qty]] &gt; 90), "Good Day", "")</f>
        <v/>
      </c>
    </row>
    <row r="126" spans="1:18">
      <c r="A126" t="s">
        <v>40</v>
      </c>
      <c r="B126" s="1">
        <v>45726</v>
      </c>
      <c r="C126" s="1" t="str">
        <f>"WEEK" &amp;" " &amp;  INT((DAY(Stock_Info[[#This Row],[Date]])+WEEKDAY(DATE(YEAR(Stock_Info[[#This Row],[Date]]),MONTH(Stock_Info[[#This Row],[Date]]),1))-1)/7)+1</f>
        <v>WEEK 3</v>
      </c>
      <c r="D126" s="12">
        <v>544.20000000000005</v>
      </c>
      <c r="E126" s="12">
        <v>551.20000000000005</v>
      </c>
      <c r="F126" s="12">
        <v>537.04999999999995</v>
      </c>
      <c r="G126" s="12">
        <v>538.85</v>
      </c>
      <c r="H126" s="12">
        <v>543.19724256785867</v>
      </c>
      <c r="I126">
        <v>23210</v>
      </c>
      <c r="J126">
        <v>1250</v>
      </c>
      <c r="K126" s="12">
        <v>12607608</v>
      </c>
      <c r="L126">
        <v>9482</v>
      </c>
      <c r="M126">
        <v>40.85</v>
      </c>
      <c r="N126">
        <v>14.15</v>
      </c>
      <c r="O126">
        <v>-5.35</v>
      </c>
      <c r="P126">
        <f xml:space="preserve"> IF(Stock_Info[[#This Row],[Close Price]] &gt; Stock_Info[[#This Row],[Open Price]], 1, 0)</f>
        <v>0</v>
      </c>
      <c r="Q126" t="str">
        <f>IF(AND(Stock_Info[[#This Row],[% Deli. Qty to Traded Qty]]&gt;80,Stock_Info[[#This Row],[No. of Trades]]&lt;3000),"Unusual Day","")</f>
        <v/>
      </c>
      <c r="R126" t="str">
        <f>IF(AND(Stock_Info[[#This Row],[Spread High-Low]] &lt; 10, Stock_Info[[#This Row],[% Deli. Qty to Traded Qty]] &gt; 90), "Good Day", "")</f>
        <v/>
      </c>
    </row>
    <row r="127" spans="1:18">
      <c r="A127" t="s">
        <v>40</v>
      </c>
      <c r="B127" s="1">
        <v>45723</v>
      </c>
      <c r="C127" s="1" t="str">
        <f>"WEEK" &amp;" " &amp;  INT((DAY(Stock_Info[[#This Row],[Date]])+WEEKDAY(DATE(YEAR(Stock_Info[[#This Row],[Date]]),MONTH(Stock_Info[[#This Row],[Date]]),1))-1)/7)+1</f>
        <v>WEEK 2</v>
      </c>
      <c r="D127" s="12">
        <v>555.95000000000005</v>
      </c>
      <c r="E127" s="12">
        <v>555.95000000000005</v>
      </c>
      <c r="F127" s="12">
        <v>540.25</v>
      </c>
      <c r="G127" s="12">
        <v>544.20000000000005</v>
      </c>
      <c r="H127" s="12">
        <v>544.94085070379197</v>
      </c>
      <c r="I127">
        <v>13001</v>
      </c>
      <c r="J127">
        <v>665</v>
      </c>
      <c r="K127" s="12">
        <v>7084776</v>
      </c>
      <c r="L127">
        <v>7498</v>
      </c>
      <c r="M127">
        <v>57.67</v>
      </c>
      <c r="N127">
        <v>15.7</v>
      </c>
      <c r="O127">
        <v>-11.75</v>
      </c>
      <c r="P127">
        <f xml:space="preserve"> IF(Stock_Info[[#This Row],[Close Price]] &gt; Stock_Info[[#This Row],[Open Price]], 1, 0)</f>
        <v>0</v>
      </c>
      <c r="Q127" t="str">
        <f>IF(AND(Stock_Info[[#This Row],[% Deli. Qty to Traded Qty]]&gt;80,Stock_Info[[#This Row],[No. of Trades]]&lt;3000),"Unusual Day","")</f>
        <v/>
      </c>
      <c r="R127" t="str">
        <f>IF(AND(Stock_Info[[#This Row],[Spread High-Low]] &lt; 10, Stock_Info[[#This Row],[% Deli. Qty to Traded Qty]] &gt; 90), "Good Day", "")</f>
        <v/>
      </c>
    </row>
    <row r="128" spans="1:18">
      <c r="A128" t="s">
        <v>40</v>
      </c>
      <c r="B128" s="1">
        <v>45722</v>
      </c>
      <c r="C128" s="1" t="str">
        <f>"WEEK" &amp;" " &amp;  INT((DAY(Stock_Info[[#This Row],[Date]])+WEEKDAY(DATE(YEAR(Stock_Info[[#This Row],[Date]]),MONTH(Stock_Info[[#This Row],[Date]]),1))-1)/7)+1</f>
        <v>WEEK 2</v>
      </c>
      <c r="D128" s="12">
        <v>554.95000000000005</v>
      </c>
      <c r="E128" s="12">
        <v>558.54999999999995</v>
      </c>
      <c r="F128" s="12">
        <v>548.70000000000005</v>
      </c>
      <c r="G128" s="12">
        <v>553.15</v>
      </c>
      <c r="H128" s="12">
        <v>553.40061037085479</v>
      </c>
      <c r="I128">
        <v>36699</v>
      </c>
      <c r="J128">
        <v>939</v>
      </c>
      <c r="K128" s="12">
        <v>20309249</v>
      </c>
      <c r="L128">
        <v>13760</v>
      </c>
      <c r="M128">
        <v>37.49</v>
      </c>
      <c r="N128">
        <v>9.85</v>
      </c>
      <c r="O128">
        <v>-1.8</v>
      </c>
      <c r="P128">
        <f xml:space="preserve"> IF(Stock_Info[[#This Row],[Close Price]] &gt; Stock_Info[[#This Row],[Open Price]], 1, 0)</f>
        <v>0</v>
      </c>
      <c r="Q128" t="str">
        <f>IF(AND(Stock_Info[[#This Row],[% Deli. Qty to Traded Qty]]&gt;80,Stock_Info[[#This Row],[No. of Trades]]&lt;3000),"Unusual Day","")</f>
        <v/>
      </c>
      <c r="R128" t="str">
        <f>IF(AND(Stock_Info[[#This Row],[Spread High-Low]] &lt; 10, Stock_Info[[#This Row],[% Deli. Qty to Traded Qty]] &gt; 90), "Good Day", "")</f>
        <v/>
      </c>
    </row>
    <row r="129" spans="1:18">
      <c r="A129" t="s">
        <v>40</v>
      </c>
      <c r="B129" s="1">
        <v>45721</v>
      </c>
      <c r="C129" s="1" t="str">
        <f>"WEEK" &amp;" " &amp;  INT((DAY(Stock_Info[[#This Row],[Date]])+WEEKDAY(DATE(YEAR(Stock_Info[[#This Row],[Date]]),MONTH(Stock_Info[[#This Row],[Date]]),1))-1)/7)+1</f>
        <v>WEEK 2</v>
      </c>
      <c r="D129" s="12">
        <v>549.75</v>
      </c>
      <c r="E129" s="12">
        <v>551.54999999999995</v>
      </c>
      <c r="F129" s="12">
        <v>541.5</v>
      </c>
      <c r="G129" s="12">
        <v>546.29999999999995</v>
      </c>
      <c r="H129" s="12">
        <v>545.83784066355338</v>
      </c>
      <c r="I129">
        <v>28694</v>
      </c>
      <c r="J129">
        <v>1583</v>
      </c>
      <c r="K129" s="12">
        <v>15662271</v>
      </c>
      <c r="L129">
        <v>9279</v>
      </c>
      <c r="M129">
        <v>32.340000000000003</v>
      </c>
      <c r="N129">
        <v>10.050000000000001</v>
      </c>
      <c r="O129">
        <v>-3.45</v>
      </c>
      <c r="P129">
        <f xml:space="preserve"> IF(Stock_Info[[#This Row],[Close Price]] &gt; Stock_Info[[#This Row],[Open Price]], 1, 0)</f>
        <v>0</v>
      </c>
      <c r="Q129" t="str">
        <f>IF(AND(Stock_Info[[#This Row],[% Deli. Qty to Traded Qty]]&gt;80,Stock_Info[[#This Row],[No. of Trades]]&lt;3000),"Unusual Day","")</f>
        <v/>
      </c>
      <c r="R129" t="str">
        <f>IF(AND(Stock_Info[[#This Row],[Spread High-Low]] &lt; 10, Stock_Info[[#This Row],[% Deli. Qty to Traded Qty]] &gt; 90), "Good Day", "")</f>
        <v/>
      </c>
    </row>
    <row r="130" spans="1:18">
      <c r="A130" t="s">
        <v>40</v>
      </c>
      <c r="B130" s="1">
        <v>45720</v>
      </c>
      <c r="C130" s="1" t="str">
        <f>"WEEK" &amp;" " &amp;  INT((DAY(Stock_Info[[#This Row],[Date]])+WEEKDAY(DATE(YEAR(Stock_Info[[#This Row],[Date]]),MONTH(Stock_Info[[#This Row],[Date]]),1))-1)/7)+1</f>
        <v>WEEK 2</v>
      </c>
      <c r="D130" s="12">
        <v>557.45000000000005</v>
      </c>
      <c r="E130" s="12">
        <v>557.45000000000005</v>
      </c>
      <c r="F130" s="12">
        <v>546.70000000000005</v>
      </c>
      <c r="G130" s="12">
        <v>548.6</v>
      </c>
      <c r="H130" s="12">
        <v>550.71997931181352</v>
      </c>
      <c r="I130">
        <v>32869</v>
      </c>
      <c r="J130">
        <v>1742</v>
      </c>
      <c r="K130" s="12">
        <v>18101615</v>
      </c>
      <c r="L130">
        <v>8882</v>
      </c>
      <c r="M130">
        <v>27.02</v>
      </c>
      <c r="N130">
        <v>10.75</v>
      </c>
      <c r="O130">
        <v>-8.85</v>
      </c>
      <c r="P130">
        <f xml:space="preserve"> IF(Stock_Info[[#This Row],[Close Price]] &gt; Stock_Info[[#This Row],[Open Price]], 1, 0)</f>
        <v>0</v>
      </c>
      <c r="Q130" t="str">
        <f>IF(AND(Stock_Info[[#This Row],[% Deli. Qty to Traded Qty]]&gt;80,Stock_Info[[#This Row],[No. of Trades]]&lt;3000),"Unusual Day","")</f>
        <v/>
      </c>
      <c r="R130" t="str">
        <f>IF(AND(Stock_Info[[#This Row],[Spread High-Low]] &lt; 10, Stock_Info[[#This Row],[% Deli. Qty to Traded Qty]] &gt; 90), "Good Day", "")</f>
        <v/>
      </c>
    </row>
    <row r="131" spans="1:18">
      <c r="A131" t="s">
        <v>40</v>
      </c>
      <c r="B131" s="1">
        <v>45719</v>
      </c>
      <c r="C131" s="1" t="str">
        <f>"WEEK" &amp;" " &amp;  INT((DAY(Stock_Info[[#This Row],[Date]])+WEEKDAY(DATE(YEAR(Stock_Info[[#This Row],[Date]]),MONTH(Stock_Info[[#This Row],[Date]]),1))-1)/7)+1</f>
        <v>WEEK 2</v>
      </c>
      <c r="D131" s="12">
        <v>565</v>
      </c>
      <c r="E131" s="12">
        <v>569.04999999999995</v>
      </c>
      <c r="F131" s="12">
        <v>551.79999999999995</v>
      </c>
      <c r="G131" s="12">
        <v>557.45000000000005</v>
      </c>
      <c r="H131" s="12">
        <v>557.03946919892871</v>
      </c>
      <c r="I131">
        <v>41070</v>
      </c>
      <c r="J131">
        <v>1641</v>
      </c>
      <c r="K131" s="12">
        <v>22877611</v>
      </c>
      <c r="L131">
        <v>20455</v>
      </c>
      <c r="M131">
        <v>49.81</v>
      </c>
      <c r="N131">
        <v>17.25</v>
      </c>
      <c r="O131">
        <v>-7.55</v>
      </c>
      <c r="P131">
        <f xml:space="preserve"> IF(Stock_Info[[#This Row],[Close Price]] &gt; Stock_Info[[#This Row],[Open Price]], 1, 0)</f>
        <v>0</v>
      </c>
      <c r="Q131" t="str">
        <f>IF(AND(Stock_Info[[#This Row],[% Deli. Qty to Traded Qty]]&gt;80,Stock_Info[[#This Row],[No. of Trades]]&lt;3000),"Unusual Day","")</f>
        <v/>
      </c>
      <c r="R131" t="str">
        <f>IF(AND(Stock_Info[[#This Row],[Spread High-Low]] &lt; 10, Stock_Info[[#This Row],[% Deli. Qty to Traded Qty]] &gt; 90), "Good Day", "")</f>
        <v/>
      </c>
    </row>
    <row r="132" spans="1:18">
      <c r="A132" t="s">
        <v>40</v>
      </c>
      <c r="B132" s="1">
        <v>45716</v>
      </c>
      <c r="C132" s="1" t="str">
        <f>"WEEK" &amp;" " &amp;  INT((DAY(Stock_Info[[#This Row],[Date]])+WEEKDAY(DATE(YEAR(Stock_Info[[#This Row],[Date]]),MONTH(Stock_Info[[#This Row],[Date]]),1))-1)/7)+1</f>
        <v>WEEK 5</v>
      </c>
      <c r="D132" s="12">
        <v>546.15</v>
      </c>
      <c r="E132" s="12">
        <v>567.5</v>
      </c>
      <c r="F132" s="12">
        <v>546.15</v>
      </c>
      <c r="G132" s="12">
        <v>565.75</v>
      </c>
      <c r="H132" s="12">
        <v>559.03269487868477</v>
      </c>
      <c r="I132">
        <v>75547</v>
      </c>
      <c r="J132">
        <v>2689</v>
      </c>
      <c r="K132" s="12">
        <v>42233243</v>
      </c>
      <c r="L132">
        <v>13560</v>
      </c>
      <c r="M132">
        <v>17.95</v>
      </c>
      <c r="N132">
        <v>21.35</v>
      </c>
      <c r="O132">
        <v>19.600000000000001</v>
      </c>
      <c r="P132">
        <f xml:space="preserve"> IF(Stock_Info[[#This Row],[Close Price]] &gt; Stock_Info[[#This Row],[Open Price]], 1, 0)</f>
        <v>1</v>
      </c>
      <c r="Q132" t="str">
        <f>IF(AND(Stock_Info[[#This Row],[% Deli. Qty to Traded Qty]]&gt;80,Stock_Info[[#This Row],[No. of Trades]]&lt;3000),"Unusual Day","")</f>
        <v/>
      </c>
      <c r="R132" t="str">
        <f>IF(AND(Stock_Info[[#This Row],[Spread High-Low]] &lt; 10, Stock_Info[[#This Row],[% Deli. Qty to Traded Qty]] &gt; 90), "Good Day", "")</f>
        <v/>
      </c>
    </row>
    <row r="133" spans="1:18">
      <c r="A133" t="s">
        <v>40</v>
      </c>
      <c r="B133" s="1">
        <v>45715</v>
      </c>
      <c r="C133" s="1" t="str">
        <f>"WEEK" &amp;" " &amp;  INT((DAY(Stock_Info[[#This Row],[Date]])+WEEKDAY(DATE(YEAR(Stock_Info[[#This Row],[Date]]),MONTH(Stock_Info[[#This Row],[Date]]),1))-1)/7)+1</f>
        <v>WEEK 5</v>
      </c>
      <c r="D133" s="12">
        <v>535.5</v>
      </c>
      <c r="E133" s="12">
        <v>559.20000000000005</v>
      </c>
      <c r="F133" s="12">
        <v>528.54999999999995</v>
      </c>
      <c r="G133" s="12">
        <v>556.65</v>
      </c>
      <c r="H133" s="12">
        <v>553.35058579119266</v>
      </c>
      <c r="I133">
        <v>200242</v>
      </c>
      <c r="J133">
        <v>6706</v>
      </c>
      <c r="K133" s="12">
        <v>110804028</v>
      </c>
      <c r="L133">
        <v>29683</v>
      </c>
      <c r="M133">
        <v>14.82</v>
      </c>
      <c r="N133">
        <v>30.65</v>
      </c>
      <c r="O133">
        <v>21.15</v>
      </c>
      <c r="P133">
        <f xml:space="preserve"> IF(Stock_Info[[#This Row],[Close Price]] &gt; Stock_Info[[#This Row],[Open Price]], 1, 0)</f>
        <v>1</v>
      </c>
      <c r="Q133" t="str">
        <f>IF(AND(Stock_Info[[#This Row],[% Deli. Qty to Traded Qty]]&gt;80,Stock_Info[[#This Row],[No. of Trades]]&lt;3000),"Unusual Day","")</f>
        <v/>
      </c>
      <c r="R133" t="str">
        <f>IF(AND(Stock_Info[[#This Row],[Spread High-Low]] &lt; 10, Stock_Info[[#This Row],[% Deli. Qty to Traded Qty]] &gt; 90), "Good Day", "")</f>
        <v/>
      </c>
    </row>
    <row r="134" spans="1:18">
      <c r="A134" t="s">
        <v>40</v>
      </c>
      <c r="B134" s="1">
        <v>45713</v>
      </c>
      <c r="C134" s="1" t="str">
        <f>"WEEK" &amp;" " &amp;  INT((DAY(Stock_Info[[#This Row],[Date]])+WEEKDAY(DATE(YEAR(Stock_Info[[#This Row],[Date]]),MONTH(Stock_Info[[#This Row],[Date]]),1))-1)/7)+1</f>
        <v>WEEK 5</v>
      </c>
      <c r="D134" s="12">
        <v>531.54999999999995</v>
      </c>
      <c r="E134" s="12">
        <v>535.5</v>
      </c>
      <c r="F134" s="12">
        <v>522.6</v>
      </c>
      <c r="G134" s="12">
        <v>524.1</v>
      </c>
      <c r="H134" s="12">
        <v>529.25015137753553</v>
      </c>
      <c r="I134">
        <v>13212</v>
      </c>
      <c r="J134">
        <v>694</v>
      </c>
      <c r="K134" s="12">
        <v>6992453</v>
      </c>
      <c r="L134">
        <v>4157</v>
      </c>
      <c r="M134">
        <v>31.46</v>
      </c>
      <c r="N134">
        <v>12.9</v>
      </c>
      <c r="O134">
        <v>-7.45</v>
      </c>
      <c r="P134">
        <f xml:space="preserve"> IF(Stock_Info[[#This Row],[Close Price]] &gt; Stock_Info[[#This Row],[Open Price]], 1, 0)</f>
        <v>0</v>
      </c>
      <c r="Q134" t="str">
        <f>IF(AND(Stock_Info[[#This Row],[% Deli. Qty to Traded Qty]]&gt;80,Stock_Info[[#This Row],[No. of Trades]]&lt;3000),"Unusual Day","")</f>
        <v/>
      </c>
      <c r="R134" t="str">
        <f>IF(AND(Stock_Info[[#This Row],[Spread High-Low]] &lt; 10, Stock_Info[[#This Row],[% Deli. Qty to Traded Qty]] &gt; 90), "Good Day", "")</f>
        <v/>
      </c>
    </row>
    <row r="135" spans="1:18">
      <c r="A135" t="s">
        <v>40</v>
      </c>
      <c r="B135" s="1">
        <v>45712</v>
      </c>
      <c r="C135" s="1" t="str">
        <f>"WEEK" &amp;" " &amp;  INT((DAY(Stock_Info[[#This Row],[Date]])+WEEKDAY(DATE(YEAR(Stock_Info[[#This Row],[Date]]),MONTH(Stock_Info[[#This Row],[Date]]),1))-1)/7)+1</f>
        <v>WEEK 5</v>
      </c>
      <c r="D135" s="12">
        <v>536</v>
      </c>
      <c r="E135" s="12">
        <v>540.20000000000005</v>
      </c>
      <c r="F135" s="12">
        <v>530.04999999999995</v>
      </c>
      <c r="G135" s="12">
        <v>532.85</v>
      </c>
      <c r="H135" s="12">
        <v>535.17540113476912</v>
      </c>
      <c r="I135">
        <v>16391</v>
      </c>
      <c r="J135">
        <v>818</v>
      </c>
      <c r="K135" s="12">
        <v>8772060</v>
      </c>
      <c r="L135">
        <v>5385</v>
      </c>
      <c r="M135">
        <v>32.85</v>
      </c>
      <c r="N135">
        <v>10.15</v>
      </c>
      <c r="O135">
        <v>-3.15</v>
      </c>
      <c r="P135">
        <f xml:space="preserve"> IF(Stock_Info[[#This Row],[Close Price]] &gt; Stock_Info[[#This Row],[Open Price]], 1, 0)</f>
        <v>0</v>
      </c>
      <c r="Q135" t="str">
        <f>IF(AND(Stock_Info[[#This Row],[% Deli. Qty to Traded Qty]]&gt;80,Stock_Info[[#This Row],[No. of Trades]]&lt;3000),"Unusual Day","")</f>
        <v/>
      </c>
      <c r="R135" t="str">
        <f>IF(AND(Stock_Info[[#This Row],[Spread High-Low]] &lt; 10, Stock_Info[[#This Row],[% Deli. Qty to Traded Qty]] &gt; 90), "Good Day", "")</f>
        <v/>
      </c>
    </row>
    <row r="136" spans="1:18">
      <c r="A136" t="s">
        <v>40</v>
      </c>
      <c r="B136" s="1">
        <v>45709</v>
      </c>
      <c r="C136" s="1" t="str">
        <f>"WEEK" &amp;" " &amp;  INT((DAY(Stock_Info[[#This Row],[Date]])+WEEKDAY(DATE(YEAR(Stock_Info[[#This Row],[Date]]),MONTH(Stock_Info[[#This Row],[Date]]),1))-1)/7)+1</f>
        <v>WEEK 4</v>
      </c>
      <c r="D136" s="12">
        <v>535.75</v>
      </c>
      <c r="E136" s="12">
        <v>539.70000000000005</v>
      </c>
      <c r="F136" s="12">
        <v>525</v>
      </c>
      <c r="G136" s="12">
        <v>537.5</v>
      </c>
      <c r="H136" s="12">
        <v>532.91743439942081</v>
      </c>
      <c r="I136">
        <v>40053</v>
      </c>
      <c r="J136">
        <v>1681</v>
      </c>
      <c r="K136" s="12">
        <v>21344942</v>
      </c>
      <c r="L136">
        <v>12314</v>
      </c>
      <c r="M136">
        <v>30.74</v>
      </c>
      <c r="N136">
        <v>14.7</v>
      </c>
      <c r="O136">
        <v>1.75</v>
      </c>
      <c r="P136">
        <f xml:space="preserve"> IF(Stock_Info[[#This Row],[Close Price]] &gt; Stock_Info[[#This Row],[Open Price]], 1, 0)</f>
        <v>1</v>
      </c>
      <c r="Q136" t="str">
        <f>IF(AND(Stock_Info[[#This Row],[% Deli. Qty to Traded Qty]]&gt;80,Stock_Info[[#This Row],[No. of Trades]]&lt;3000),"Unusual Day","")</f>
        <v/>
      </c>
      <c r="R136" t="str">
        <f>IF(AND(Stock_Info[[#This Row],[Spread High-Low]] &lt; 10, Stock_Info[[#This Row],[% Deli. Qty to Traded Qty]] &gt; 90), "Good Day", "")</f>
        <v/>
      </c>
    </row>
    <row r="137" spans="1:18">
      <c r="A137" t="s">
        <v>40</v>
      </c>
      <c r="B137" s="1">
        <v>45708</v>
      </c>
      <c r="C137" s="1" t="str">
        <f>"WEEK" &amp;" " &amp;  INT((DAY(Stock_Info[[#This Row],[Date]])+WEEKDAY(DATE(YEAR(Stock_Info[[#This Row],[Date]]),MONTH(Stock_Info[[#This Row],[Date]]),1))-1)/7)+1</f>
        <v>WEEK 4</v>
      </c>
      <c r="D137" s="12">
        <v>524.1</v>
      </c>
      <c r="E137" s="12">
        <v>538.70000000000005</v>
      </c>
      <c r="F137" s="12">
        <v>523.15</v>
      </c>
      <c r="G137" s="12">
        <v>535.04999999999995</v>
      </c>
      <c r="H137" s="12">
        <v>533.1955831543562</v>
      </c>
      <c r="I137">
        <v>21418</v>
      </c>
      <c r="J137">
        <v>853</v>
      </c>
      <c r="K137" s="12">
        <v>11419983</v>
      </c>
      <c r="L137">
        <v>7600</v>
      </c>
      <c r="M137">
        <v>35.479999999999997</v>
      </c>
      <c r="N137">
        <v>15.55</v>
      </c>
      <c r="O137">
        <v>10.95</v>
      </c>
      <c r="P137">
        <f xml:space="preserve"> IF(Stock_Info[[#This Row],[Close Price]] &gt; Stock_Info[[#This Row],[Open Price]], 1, 0)</f>
        <v>1</v>
      </c>
      <c r="Q137" t="str">
        <f>IF(AND(Stock_Info[[#This Row],[% Deli. Qty to Traded Qty]]&gt;80,Stock_Info[[#This Row],[No. of Trades]]&lt;3000),"Unusual Day","")</f>
        <v/>
      </c>
      <c r="R137" t="str">
        <f>IF(AND(Stock_Info[[#This Row],[Spread High-Low]] &lt; 10, Stock_Info[[#This Row],[% Deli. Qty to Traded Qty]] &gt; 90), "Good Day", "")</f>
        <v/>
      </c>
    </row>
    <row r="138" spans="1:18">
      <c r="A138" t="s">
        <v>40</v>
      </c>
      <c r="B138" s="1">
        <v>45707</v>
      </c>
      <c r="C138" s="1" t="str">
        <f>"WEEK" &amp;" " &amp;  INT((DAY(Stock_Info[[#This Row],[Date]])+WEEKDAY(DATE(YEAR(Stock_Info[[#This Row],[Date]]),MONTH(Stock_Info[[#This Row],[Date]]),1))-1)/7)+1</f>
        <v>WEEK 4</v>
      </c>
      <c r="D138" s="12">
        <v>504.75</v>
      </c>
      <c r="E138" s="12">
        <v>528.54999999999995</v>
      </c>
      <c r="F138" s="12">
        <v>492.8</v>
      </c>
      <c r="G138" s="12">
        <v>525.29999999999995</v>
      </c>
      <c r="H138" s="12">
        <v>500.31764169223209</v>
      </c>
      <c r="I138">
        <v>3671955</v>
      </c>
      <c r="J138">
        <v>5483</v>
      </c>
      <c r="K138" s="12">
        <v>1837143866</v>
      </c>
      <c r="L138">
        <v>3420678</v>
      </c>
      <c r="M138">
        <v>93.16</v>
      </c>
      <c r="N138">
        <v>35.75</v>
      </c>
      <c r="O138">
        <v>20.55</v>
      </c>
      <c r="P138">
        <f xml:space="preserve"> IF(Stock_Info[[#This Row],[Close Price]] &gt; Stock_Info[[#This Row],[Open Price]], 1, 0)</f>
        <v>1</v>
      </c>
      <c r="Q138" t="str">
        <f>IF(AND(Stock_Info[[#This Row],[% Deli. Qty to Traded Qty]]&gt;80,Stock_Info[[#This Row],[No. of Trades]]&lt;3000),"Unusual Day","")</f>
        <v/>
      </c>
      <c r="R138" t="str">
        <f>IF(AND(Stock_Info[[#This Row],[Spread High-Low]] &lt; 10, Stock_Info[[#This Row],[% Deli. Qty to Traded Qty]] &gt; 90), "Good Day", "")</f>
        <v/>
      </c>
    </row>
    <row r="139" spans="1:18">
      <c r="A139" t="s">
        <v>40</v>
      </c>
      <c r="B139" s="1">
        <v>45706</v>
      </c>
      <c r="C139" s="1" t="str">
        <f>"WEEK" &amp;" " &amp;  INT((DAY(Stock_Info[[#This Row],[Date]])+WEEKDAY(DATE(YEAR(Stock_Info[[#This Row],[Date]]),MONTH(Stock_Info[[#This Row],[Date]]),1))-1)/7)+1</f>
        <v>WEEK 4</v>
      </c>
      <c r="D139" s="12">
        <v>526.95000000000005</v>
      </c>
      <c r="E139" s="12">
        <v>526.95000000000005</v>
      </c>
      <c r="F139" s="12">
        <v>499.1</v>
      </c>
      <c r="G139" s="12">
        <v>501.15</v>
      </c>
      <c r="H139" s="12">
        <v>505.02749219424788</v>
      </c>
      <c r="I139">
        <v>2997469</v>
      </c>
      <c r="J139">
        <v>5010</v>
      </c>
      <c r="K139" s="12">
        <v>1513804252</v>
      </c>
      <c r="L139">
        <v>2854557</v>
      </c>
      <c r="M139">
        <v>95.23</v>
      </c>
      <c r="N139">
        <v>27.85</v>
      </c>
      <c r="O139">
        <v>-25.8</v>
      </c>
      <c r="P139">
        <f xml:space="preserve"> IF(Stock_Info[[#This Row],[Close Price]] &gt; Stock_Info[[#This Row],[Open Price]], 1, 0)</f>
        <v>0</v>
      </c>
      <c r="Q139" t="str">
        <f>IF(AND(Stock_Info[[#This Row],[% Deli. Qty to Traded Qty]]&gt;80,Stock_Info[[#This Row],[No. of Trades]]&lt;3000),"Unusual Day","")</f>
        <v/>
      </c>
      <c r="R139" t="str">
        <f>IF(AND(Stock_Info[[#This Row],[Spread High-Low]] &lt; 10, Stock_Info[[#This Row],[% Deli. Qty to Traded Qty]] &gt; 90), "Good Day", "")</f>
        <v/>
      </c>
    </row>
    <row r="140" spans="1:18">
      <c r="A140" t="s">
        <v>40</v>
      </c>
      <c r="B140" s="1">
        <v>45705</v>
      </c>
      <c r="C140" s="1" t="str">
        <f>"WEEK" &amp;" " &amp;  INT((DAY(Stock_Info[[#This Row],[Date]])+WEEKDAY(DATE(YEAR(Stock_Info[[#This Row],[Date]]),MONTH(Stock_Info[[#This Row],[Date]]),1))-1)/7)+1</f>
        <v>WEEK 4</v>
      </c>
      <c r="D140" s="12">
        <v>525.65</v>
      </c>
      <c r="E140" s="12">
        <v>534.4</v>
      </c>
      <c r="F140" s="12">
        <v>516.85</v>
      </c>
      <c r="G140" s="12">
        <v>521.85</v>
      </c>
      <c r="H140" s="12">
        <v>524.29058058987357</v>
      </c>
      <c r="I140">
        <v>56012</v>
      </c>
      <c r="J140">
        <v>2207</v>
      </c>
      <c r="K140" s="12">
        <v>29366564</v>
      </c>
      <c r="L140">
        <v>25588</v>
      </c>
      <c r="M140">
        <v>45.68</v>
      </c>
      <c r="N140">
        <v>17.55</v>
      </c>
      <c r="O140">
        <v>-3.8</v>
      </c>
      <c r="P140">
        <f xml:space="preserve"> IF(Stock_Info[[#This Row],[Close Price]] &gt; Stock_Info[[#This Row],[Open Price]], 1, 0)</f>
        <v>0</v>
      </c>
      <c r="Q140" t="str">
        <f>IF(AND(Stock_Info[[#This Row],[% Deli. Qty to Traded Qty]]&gt;80,Stock_Info[[#This Row],[No. of Trades]]&lt;3000),"Unusual Day","")</f>
        <v/>
      </c>
      <c r="R140" t="str">
        <f>IF(AND(Stock_Info[[#This Row],[Spread High-Low]] &lt; 10, Stock_Info[[#This Row],[% Deli. Qty to Traded Qty]] &gt; 90), "Good Day", "")</f>
        <v/>
      </c>
    </row>
    <row r="141" spans="1:18">
      <c r="A141" t="s">
        <v>40</v>
      </c>
      <c r="B141" s="1">
        <v>45702</v>
      </c>
      <c r="C141" s="1" t="str">
        <f>"WEEK" &amp;" " &amp;  INT((DAY(Stock_Info[[#This Row],[Date]])+WEEKDAY(DATE(YEAR(Stock_Info[[#This Row],[Date]]),MONTH(Stock_Info[[#This Row],[Date]]),1))-1)/7)+1</f>
        <v>WEEK 3</v>
      </c>
      <c r="D141" s="12">
        <v>558.95000000000005</v>
      </c>
      <c r="E141" s="12">
        <v>558.95000000000005</v>
      </c>
      <c r="F141" s="12">
        <v>530.85</v>
      </c>
      <c r="G141" s="12">
        <v>534.85</v>
      </c>
      <c r="H141" s="12">
        <v>536.275582983459</v>
      </c>
      <c r="I141">
        <v>98845</v>
      </c>
      <c r="J141">
        <v>5582</v>
      </c>
      <c r="K141" s="12">
        <v>53008160</v>
      </c>
      <c r="L141">
        <v>47164</v>
      </c>
      <c r="M141">
        <v>47.72</v>
      </c>
      <c r="N141">
        <v>28.1</v>
      </c>
      <c r="O141">
        <v>-24.1</v>
      </c>
      <c r="P141">
        <f xml:space="preserve"> IF(Stock_Info[[#This Row],[Close Price]] &gt; Stock_Info[[#This Row],[Open Price]], 1, 0)</f>
        <v>0</v>
      </c>
      <c r="Q141" t="str">
        <f>IF(AND(Stock_Info[[#This Row],[% Deli. Qty to Traded Qty]]&gt;80,Stock_Info[[#This Row],[No. of Trades]]&lt;3000),"Unusual Day","")</f>
        <v/>
      </c>
      <c r="R141" t="str">
        <f>IF(AND(Stock_Info[[#This Row],[Spread High-Low]] &lt; 10, Stock_Info[[#This Row],[% Deli. Qty to Traded Qty]] &gt; 90), "Good Day", "")</f>
        <v/>
      </c>
    </row>
    <row r="142" spans="1:18">
      <c r="A142" t="s">
        <v>40</v>
      </c>
      <c r="B142" s="1">
        <v>45701</v>
      </c>
      <c r="C142" s="1" t="str">
        <f>"WEEK" &amp;" " &amp;  INT((DAY(Stock_Info[[#This Row],[Date]])+WEEKDAY(DATE(YEAR(Stock_Info[[#This Row],[Date]]),MONTH(Stock_Info[[#This Row],[Date]]),1))-1)/7)+1</f>
        <v>WEEK 3</v>
      </c>
      <c r="D142" s="12">
        <v>554.45000000000005</v>
      </c>
      <c r="E142" s="12">
        <v>558.29999999999995</v>
      </c>
      <c r="F142" s="12">
        <v>545</v>
      </c>
      <c r="G142" s="12">
        <v>552.85</v>
      </c>
      <c r="H142" s="12">
        <v>552.84192621889497</v>
      </c>
      <c r="I142">
        <v>84954</v>
      </c>
      <c r="J142">
        <v>3532</v>
      </c>
      <c r="K142" s="12">
        <v>46966133</v>
      </c>
      <c r="L142">
        <v>30627</v>
      </c>
      <c r="M142">
        <v>36.049999999999997</v>
      </c>
      <c r="N142">
        <v>13.3</v>
      </c>
      <c r="O142">
        <v>-1.6</v>
      </c>
      <c r="P142">
        <f xml:space="preserve"> IF(Stock_Info[[#This Row],[Close Price]] &gt; Stock_Info[[#This Row],[Open Price]], 1, 0)</f>
        <v>0</v>
      </c>
      <c r="Q142" t="str">
        <f>IF(AND(Stock_Info[[#This Row],[% Deli. Qty to Traded Qty]]&gt;80,Stock_Info[[#This Row],[No. of Trades]]&lt;3000),"Unusual Day","")</f>
        <v/>
      </c>
      <c r="R142" t="str">
        <f>IF(AND(Stock_Info[[#This Row],[Spread High-Low]] &lt; 10, Stock_Info[[#This Row],[% Deli. Qty to Traded Qty]] &gt; 90), "Good Day", "")</f>
        <v/>
      </c>
    </row>
    <row r="143" spans="1:18">
      <c r="A143" t="s">
        <v>40</v>
      </c>
      <c r="B143" s="1">
        <v>45700</v>
      </c>
      <c r="C143" s="1" t="str">
        <f>"WEEK" &amp;" " &amp;  INT((DAY(Stock_Info[[#This Row],[Date]])+WEEKDAY(DATE(YEAR(Stock_Info[[#This Row],[Date]]),MONTH(Stock_Info[[#This Row],[Date]]),1))-1)/7)+1</f>
        <v>WEEK 3</v>
      </c>
      <c r="D143" s="12">
        <v>569.04999999999995</v>
      </c>
      <c r="E143" s="12">
        <v>569.29999999999995</v>
      </c>
      <c r="F143" s="12">
        <v>551.29999999999995</v>
      </c>
      <c r="G143" s="12">
        <v>554.4</v>
      </c>
      <c r="H143" s="12">
        <v>556.95295290809065</v>
      </c>
      <c r="I143">
        <v>89251</v>
      </c>
      <c r="J143">
        <v>3487</v>
      </c>
      <c r="K143" s="12">
        <v>49708608</v>
      </c>
      <c r="L143">
        <v>41623</v>
      </c>
      <c r="M143">
        <v>46.64</v>
      </c>
      <c r="N143">
        <v>18</v>
      </c>
      <c r="O143">
        <v>-14.65</v>
      </c>
      <c r="P143">
        <f xml:space="preserve"> IF(Stock_Info[[#This Row],[Close Price]] &gt; Stock_Info[[#This Row],[Open Price]], 1, 0)</f>
        <v>0</v>
      </c>
      <c r="Q143" t="str">
        <f>IF(AND(Stock_Info[[#This Row],[% Deli. Qty to Traded Qty]]&gt;80,Stock_Info[[#This Row],[No. of Trades]]&lt;3000),"Unusual Day","")</f>
        <v/>
      </c>
      <c r="R143" t="str">
        <f>IF(AND(Stock_Info[[#This Row],[Spread High-Low]] &lt; 10, Stock_Info[[#This Row],[% Deli. Qty to Traded Qty]] &gt; 90), "Good Day", "")</f>
        <v/>
      </c>
    </row>
    <row r="144" spans="1:18">
      <c r="A144" t="s">
        <v>40</v>
      </c>
      <c r="B144" s="1">
        <v>45699</v>
      </c>
      <c r="C144" s="1" t="str">
        <f>"WEEK" &amp;" " &amp;  INT((DAY(Stock_Info[[#This Row],[Date]])+WEEKDAY(DATE(YEAR(Stock_Info[[#This Row],[Date]]),MONTH(Stock_Info[[#This Row],[Date]]),1))-1)/7)+1</f>
        <v>WEEK 3</v>
      </c>
      <c r="D144" s="12">
        <v>574.04999999999995</v>
      </c>
      <c r="E144" s="12">
        <v>583</v>
      </c>
      <c r="F144" s="12">
        <v>570</v>
      </c>
      <c r="G144" s="12">
        <v>571.75</v>
      </c>
      <c r="H144" s="12">
        <v>576.73801774203844</v>
      </c>
      <c r="I144">
        <v>15669</v>
      </c>
      <c r="J144">
        <v>899</v>
      </c>
      <c r="K144" s="12">
        <v>9036908</v>
      </c>
      <c r="L144">
        <v>3677</v>
      </c>
      <c r="M144">
        <v>23.47</v>
      </c>
      <c r="N144">
        <v>13</v>
      </c>
      <c r="O144">
        <v>-2.2999999999999998</v>
      </c>
      <c r="P144">
        <f xml:space="preserve"> IF(Stock_Info[[#This Row],[Close Price]] &gt; Stock_Info[[#This Row],[Open Price]], 1, 0)</f>
        <v>0</v>
      </c>
      <c r="Q144" t="str">
        <f>IF(AND(Stock_Info[[#This Row],[% Deli. Qty to Traded Qty]]&gt;80,Stock_Info[[#This Row],[No. of Trades]]&lt;3000),"Unusual Day","")</f>
        <v/>
      </c>
      <c r="R144" t="str">
        <f>IF(AND(Stock_Info[[#This Row],[Spread High-Low]] &lt; 10, Stock_Info[[#This Row],[% Deli. Qty to Traded Qty]] &gt; 90), "Good Day", "")</f>
        <v/>
      </c>
    </row>
    <row r="145" spans="1:18">
      <c r="A145" t="s">
        <v>40</v>
      </c>
      <c r="B145" s="1">
        <v>45698</v>
      </c>
      <c r="C145" s="1" t="str">
        <f>"WEEK" &amp;" " &amp;  INT((DAY(Stock_Info[[#This Row],[Date]])+WEEKDAY(DATE(YEAR(Stock_Info[[#This Row],[Date]]),MONTH(Stock_Info[[#This Row],[Date]]),1))-1)/7)+1</f>
        <v>WEEK 3</v>
      </c>
      <c r="D145" s="12">
        <v>592</v>
      </c>
      <c r="E145" s="12">
        <v>592</v>
      </c>
      <c r="F145" s="12">
        <v>576</v>
      </c>
      <c r="G145" s="12">
        <v>579.54999999999995</v>
      </c>
      <c r="H145" s="12">
        <v>582.418303757118</v>
      </c>
      <c r="I145">
        <v>271671</v>
      </c>
      <c r="J145">
        <v>750</v>
      </c>
      <c r="K145" s="12">
        <v>158226163</v>
      </c>
      <c r="L145">
        <v>259918</v>
      </c>
      <c r="M145">
        <v>95.67</v>
      </c>
      <c r="N145">
        <v>16</v>
      </c>
      <c r="O145">
        <v>-12.45</v>
      </c>
      <c r="P145">
        <f xml:space="preserve"> IF(Stock_Info[[#This Row],[Close Price]] &gt; Stock_Info[[#This Row],[Open Price]], 1, 0)</f>
        <v>0</v>
      </c>
      <c r="Q145" t="str">
        <f>IF(AND(Stock_Info[[#This Row],[% Deli. Qty to Traded Qty]]&gt;80,Stock_Info[[#This Row],[No. of Trades]]&lt;3000),"Unusual Day","")</f>
        <v>Unusual Day</v>
      </c>
      <c r="R145" t="str">
        <f>IF(AND(Stock_Info[[#This Row],[Spread High-Low]] &lt; 10, Stock_Info[[#This Row],[% Deli. Qty to Traded Qty]] &gt; 90), "Good Day", "")</f>
        <v/>
      </c>
    </row>
    <row r="146" spans="1:18">
      <c r="A146" t="s">
        <v>40</v>
      </c>
      <c r="B146" s="1">
        <v>45695</v>
      </c>
      <c r="C146" s="1" t="str">
        <f>"WEEK" &amp;" " &amp;  INT((DAY(Stock_Info[[#This Row],[Date]])+WEEKDAY(DATE(YEAR(Stock_Info[[#This Row],[Date]]),MONTH(Stock_Info[[#This Row],[Date]]),1))-1)/7)+1</f>
        <v>WEEK 2</v>
      </c>
      <c r="D146" s="12">
        <v>586.20000000000005</v>
      </c>
      <c r="E146" s="12">
        <v>604</v>
      </c>
      <c r="F146" s="12">
        <v>583.29999999999995</v>
      </c>
      <c r="G146" s="12">
        <v>592</v>
      </c>
      <c r="H146" s="12">
        <v>594.78042135322573</v>
      </c>
      <c r="I146">
        <v>68636</v>
      </c>
      <c r="J146">
        <v>2734</v>
      </c>
      <c r="K146" s="12">
        <v>40823349</v>
      </c>
      <c r="L146">
        <v>17006</v>
      </c>
      <c r="M146">
        <v>24.78</v>
      </c>
      <c r="N146">
        <v>20.7</v>
      </c>
      <c r="O146">
        <v>5.8</v>
      </c>
      <c r="P146">
        <f xml:space="preserve"> IF(Stock_Info[[#This Row],[Close Price]] &gt; Stock_Info[[#This Row],[Open Price]], 1, 0)</f>
        <v>1</v>
      </c>
      <c r="Q146" t="str">
        <f>IF(AND(Stock_Info[[#This Row],[% Deli. Qty to Traded Qty]]&gt;80,Stock_Info[[#This Row],[No. of Trades]]&lt;3000),"Unusual Day","")</f>
        <v/>
      </c>
      <c r="R146" t="str">
        <f>IF(AND(Stock_Info[[#This Row],[Spread High-Low]] &lt; 10, Stock_Info[[#This Row],[% Deli. Qty to Traded Qty]] &gt; 90), "Good Day", "")</f>
        <v/>
      </c>
    </row>
    <row r="147" spans="1:18">
      <c r="A147" t="s">
        <v>40</v>
      </c>
      <c r="B147" s="1">
        <v>45694</v>
      </c>
      <c r="C147" s="1" t="str">
        <f>"WEEK" &amp;" " &amp;  INT((DAY(Stock_Info[[#This Row],[Date]])+WEEKDAY(DATE(YEAR(Stock_Info[[#This Row],[Date]]),MONTH(Stock_Info[[#This Row],[Date]]),1))-1)/7)+1</f>
        <v>WEEK 2</v>
      </c>
      <c r="D147" s="12">
        <v>597.75</v>
      </c>
      <c r="E147" s="12">
        <v>597.75</v>
      </c>
      <c r="F147" s="12">
        <v>581.85</v>
      </c>
      <c r="G147" s="12">
        <v>586.95000000000005</v>
      </c>
      <c r="H147" s="12">
        <v>587.71590990346795</v>
      </c>
      <c r="I147">
        <v>13985</v>
      </c>
      <c r="J147">
        <v>746</v>
      </c>
      <c r="K147" s="12">
        <v>8219207</v>
      </c>
      <c r="L147">
        <v>6577</v>
      </c>
      <c r="M147">
        <v>47.03</v>
      </c>
      <c r="N147">
        <v>15.9</v>
      </c>
      <c r="O147">
        <v>-10.8</v>
      </c>
      <c r="P147">
        <f xml:space="preserve"> IF(Stock_Info[[#This Row],[Close Price]] &gt; Stock_Info[[#This Row],[Open Price]], 1, 0)</f>
        <v>0</v>
      </c>
      <c r="Q147" t="str">
        <f>IF(AND(Stock_Info[[#This Row],[% Deli. Qty to Traded Qty]]&gt;80,Stock_Info[[#This Row],[No. of Trades]]&lt;3000),"Unusual Day","")</f>
        <v/>
      </c>
      <c r="R147" t="str">
        <f>IF(AND(Stock_Info[[#This Row],[Spread High-Low]] &lt; 10, Stock_Info[[#This Row],[% Deli. Qty to Traded Qty]] &gt; 90), "Good Day", "")</f>
        <v/>
      </c>
    </row>
    <row r="148" spans="1:18">
      <c r="A148" t="s">
        <v>40</v>
      </c>
      <c r="B148" s="1">
        <v>45693</v>
      </c>
      <c r="C148" s="1" t="str">
        <f>"WEEK" &amp;" " &amp;  INT((DAY(Stock_Info[[#This Row],[Date]])+WEEKDAY(DATE(YEAR(Stock_Info[[#This Row],[Date]]),MONTH(Stock_Info[[#This Row],[Date]]),1))-1)/7)+1</f>
        <v>WEEK 2</v>
      </c>
      <c r="D148" s="12">
        <v>599.85</v>
      </c>
      <c r="E148" s="12">
        <v>599.85</v>
      </c>
      <c r="F148" s="12">
        <v>591.79999999999995</v>
      </c>
      <c r="G148" s="12">
        <v>595.4</v>
      </c>
      <c r="H148" s="12">
        <v>595.02965907353621</v>
      </c>
      <c r="I148">
        <v>13082</v>
      </c>
      <c r="J148">
        <v>811</v>
      </c>
      <c r="K148" s="12">
        <v>7784178</v>
      </c>
      <c r="L148">
        <v>2990</v>
      </c>
      <c r="M148">
        <v>22.86</v>
      </c>
      <c r="N148">
        <v>8.0500000000000007</v>
      </c>
      <c r="O148">
        <v>-4.45</v>
      </c>
      <c r="P148">
        <f xml:space="preserve"> IF(Stock_Info[[#This Row],[Close Price]] &gt; Stock_Info[[#This Row],[Open Price]], 1, 0)</f>
        <v>0</v>
      </c>
      <c r="Q148" t="str">
        <f>IF(AND(Stock_Info[[#This Row],[% Deli. Qty to Traded Qty]]&gt;80,Stock_Info[[#This Row],[No. of Trades]]&lt;3000),"Unusual Day","")</f>
        <v/>
      </c>
      <c r="R148" t="str">
        <f>IF(AND(Stock_Info[[#This Row],[Spread High-Low]] &lt; 10, Stock_Info[[#This Row],[% Deli. Qty to Traded Qty]] &gt; 90), "Good Day", "")</f>
        <v/>
      </c>
    </row>
    <row r="149" spans="1:18">
      <c r="A149" t="s">
        <v>40</v>
      </c>
      <c r="B149" s="1">
        <v>45692</v>
      </c>
      <c r="C149" s="1" t="str">
        <f>"WEEK" &amp;" " &amp;  INT((DAY(Stock_Info[[#This Row],[Date]])+WEEKDAY(DATE(YEAR(Stock_Info[[#This Row],[Date]]),MONTH(Stock_Info[[#This Row],[Date]]),1))-1)/7)+1</f>
        <v>WEEK 2</v>
      </c>
      <c r="D149" s="12">
        <v>610.4</v>
      </c>
      <c r="E149" s="12">
        <v>616.65</v>
      </c>
      <c r="F149" s="12">
        <v>596.35</v>
      </c>
      <c r="G149" s="12">
        <v>599.45000000000005</v>
      </c>
      <c r="H149" s="12">
        <v>604.05735988703316</v>
      </c>
      <c r="I149">
        <v>41074</v>
      </c>
      <c r="J149">
        <v>2468</v>
      </c>
      <c r="K149" s="12">
        <v>24811052</v>
      </c>
      <c r="L149">
        <v>11342</v>
      </c>
      <c r="M149">
        <v>27.61</v>
      </c>
      <c r="N149">
        <v>20.3</v>
      </c>
      <c r="O149">
        <v>-10.95</v>
      </c>
      <c r="P149">
        <f xml:space="preserve"> IF(Stock_Info[[#This Row],[Close Price]] &gt; Stock_Info[[#This Row],[Open Price]], 1, 0)</f>
        <v>0</v>
      </c>
      <c r="Q149" t="str">
        <f>IF(AND(Stock_Info[[#This Row],[% Deli. Qty to Traded Qty]]&gt;80,Stock_Info[[#This Row],[No. of Trades]]&lt;3000),"Unusual Day","")</f>
        <v/>
      </c>
      <c r="R149" t="str">
        <f>IF(AND(Stock_Info[[#This Row],[Spread High-Low]] &lt; 10, Stock_Info[[#This Row],[% Deli. Qty to Traded Qty]] &gt; 90), "Good Day", "")</f>
        <v/>
      </c>
    </row>
    <row r="150" spans="1:18">
      <c r="A150" t="s">
        <v>40</v>
      </c>
      <c r="B150" s="1">
        <v>45691</v>
      </c>
      <c r="C150" s="1" t="str">
        <f>"WEEK" &amp;" " &amp;  INT((DAY(Stock_Info[[#This Row],[Date]])+WEEKDAY(DATE(YEAR(Stock_Info[[#This Row],[Date]]),MONTH(Stock_Info[[#This Row],[Date]]),1))-1)/7)+1</f>
        <v>WEEK 2</v>
      </c>
      <c r="D150" s="12">
        <v>601.79999999999995</v>
      </c>
      <c r="E150" s="12">
        <v>609.9</v>
      </c>
      <c r="F150" s="12">
        <v>591.45000000000005</v>
      </c>
      <c r="G150" s="12">
        <v>608.79999999999995</v>
      </c>
      <c r="H150" s="12">
        <v>604.48789480871653</v>
      </c>
      <c r="I150">
        <v>51259</v>
      </c>
      <c r="J150">
        <v>2441</v>
      </c>
      <c r="K150" s="12">
        <v>30985445</v>
      </c>
      <c r="L150">
        <v>25755</v>
      </c>
      <c r="M150">
        <v>50.24</v>
      </c>
      <c r="N150">
        <v>18.45</v>
      </c>
      <c r="O150">
        <v>7</v>
      </c>
      <c r="P150">
        <f xml:space="preserve"> IF(Stock_Info[[#This Row],[Close Price]] &gt; Stock_Info[[#This Row],[Open Price]], 1, 0)</f>
        <v>1</v>
      </c>
      <c r="Q150" t="str">
        <f>IF(AND(Stock_Info[[#This Row],[% Deli. Qty to Traded Qty]]&gt;80,Stock_Info[[#This Row],[No. of Trades]]&lt;3000),"Unusual Day","")</f>
        <v/>
      </c>
      <c r="R150" t="str">
        <f>IF(AND(Stock_Info[[#This Row],[Spread High-Low]] &lt; 10, Stock_Info[[#This Row],[% Deli. Qty to Traded Qty]] &gt; 90), "Good Day", "")</f>
        <v/>
      </c>
    </row>
    <row r="151" spans="1:18">
      <c r="A151" t="s">
        <v>40</v>
      </c>
      <c r="B151" s="1">
        <v>45689</v>
      </c>
      <c r="C151" s="1" t="str">
        <f>"WEEK" &amp;" " &amp;  INT((DAY(Stock_Info[[#This Row],[Date]])+WEEKDAY(DATE(YEAR(Stock_Info[[#This Row],[Date]]),MONTH(Stock_Info[[#This Row],[Date]]),1))-1)/7)+1</f>
        <v>WEEK 2</v>
      </c>
      <c r="D151" s="12">
        <v>601.35</v>
      </c>
      <c r="E151" s="12">
        <v>608</v>
      </c>
      <c r="F151" s="12">
        <v>594</v>
      </c>
      <c r="G151" s="12">
        <v>601.4</v>
      </c>
      <c r="H151" s="12">
        <v>602.08071573843915</v>
      </c>
      <c r="I151">
        <v>48677</v>
      </c>
      <c r="J151">
        <v>1952</v>
      </c>
      <c r="K151" s="12">
        <v>29307483</v>
      </c>
      <c r="L151">
        <v>20716</v>
      </c>
      <c r="M151">
        <v>42.56</v>
      </c>
      <c r="N151">
        <v>14</v>
      </c>
      <c r="O151">
        <v>0.05</v>
      </c>
      <c r="P151">
        <f xml:space="preserve"> IF(Stock_Info[[#This Row],[Close Price]] &gt; Stock_Info[[#This Row],[Open Price]], 1, 0)</f>
        <v>1</v>
      </c>
      <c r="Q151" t="str">
        <f>IF(AND(Stock_Info[[#This Row],[% Deli. Qty to Traded Qty]]&gt;80,Stock_Info[[#This Row],[No. of Trades]]&lt;3000),"Unusual Day","")</f>
        <v/>
      </c>
      <c r="R151" t="str">
        <f>IF(AND(Stock_Info[[#This Row],[Spread High-Low]] &lt; 10, Stock_Info[[#This Row],[% Deli. Qty to Traded Qty]] &gt; 90), "Good Day", "")</f>
        <v/>
      </c>
    </row>
    <row r="152" spans="1:18">
      <c r="A152" t="s">
        <v>40</v>
      </c>
      <c r="B152" s="1">
        <v>45688</v>
      </c>
      <c r="C152" s="1" t="str">
        <f>"WEEK" &amp;" " &amp;  INT((DAY(Stock_Info[[#This Row],[Date]])+WEEKDAY(DATE(YEAR(Stock_Info[[#This Row],[Date]]),MONTH(Stock_Info[[#This Row],[Date]]),1))-1)/7)+1</f>
        <v>WEEK 5</v>
      </c>
      <c r="D152" s="12">
        <v>597.75</v>
      </c>
      <c r="E152" s="12">
        <v>603.85</v>
      </c>
      <c r="F152" s="12">
        <v>589.20000000000005</v>
      </c>
      <c r="G152" s="12">
        <v>601.35</v>
      </c>
      <c r="H152" s="12">
        <v>597.22666356528123</v>
      </c>
      <c r="I152">
        <v>55889</v>
      </c>
      <c r="J152">
        <v>4666</v>
      </c>
      <c r="K152" s="12">
        <v>33378401</v>
      </c>
      <c r="L152">
        <v>20917</v>
      </c>
      <c r="M152">
        <v>37.43</v>
      </c>
      <c r="N152">
        <v>14.65</v>
      </c>
      <c r="O152">
        <v>3.6</v>
      </c>
      <c r="P152">
        <f xml:space="preserve"> IF(Stock_Info[[#This Row],[Close Price]] &gt; Stock_Info[[#This Row],[Open Price]], 1, 0)</f>
        <v>1</v>
      </c>
      <c r="Q152" t="str">
        <f>IF(AND(Stock_Info[[#This Row],[% Deli. Qty to Traded Qty]]&gt;80,Stock_Info[[#This Row],[No. of Trades]]&lt;3000),"Unusual Day","")</f>
        <v/>
      </c>
      <c r="R152" t="str">
        <f>IF(AND(Stock_Info[[#This Row],[Spread High-Low]] &lt; 10, Stock_Info[[#This Row],[% Deli. Qty to Traded Qty]] &gt; 90), "Good Day", "")</f>
        <v/>
      </c>
    </row>
    <row r="153" spans="1:18">
      <c r="A153" t="s">
        <v>40</v>
      </c>
      <c r="B153" s="1">
        <v>45687</v>
      </c>
      <c r="C153" s="1" t="str">
        <f>"WEEK" &amp;" " &amp;  INT((DAY(Stock_Info[[#This Row],[Date]])+WEEKDAY(DATE(YEAR(Stock_Info[[#This Row],[Date]]),MONTH(Stock_Info[[#This Row],[Date]]),1))-1)/7)+1</f>
        <v>WEEK 5</v>
      </c>
      <c r="D153" s="12">
        <v>602.95000000000005</v>
      </c>
      <c r="E153" s="12">
        <v>607</v>
      </c>
      <c r="F153" s="12">
        <v>585.1</v>
      </c>
      <c r="G153" s="12">
        <v>596.70000000000005</v>
      </c>
      <c r="H153" s="12">
        <v>598.22830034501544</v>
      </c>
      <c r="I153">
        <v>110140</v>
      </c>
      <c r="J153">
        <v>4631</v>
      </c>
      <c r="K153" s="12">
        <v>65888865</v>
      </c>
      <c r="L153">
        <v>22572</v>
      </c>
      <c r="M153">
        <v>20.49</v>
      </c>
      <c r="N153">
        <v>21.9</v>
      </c>
      <c r="O153">
        <v>-6.25</v>
      </c>
      <c r="P153">
        <f xml:space="preserve"> IF(Stock_Info[[#This Row],[Close Price]] &gt; Stock_Info[[#This Row],[Open Price]], 1, 0)</f>
        <v>0</v>
      </c>
      <c r="Q153" t="str">
        <f>IF(AND(Stock_Info[[#This Row],[% Deli. Qty to Traded Qty]]&gt;80,Stock_Info[[#This Row],[No. of Trades]]&lt;3000),"Unusual Day","")</f>
        <v/>
      </c>
      <c r="R153" t="str">
        <f>IF(AND(Stock_Info[[#This Row],[Spread High-Low]] &lt; 10, Stock_Info[[#This Row],[% Deli. Qty to Traded Qty]] &gt; 90), "Good Day", "")</f>
        <v/>
      </c>
    </row>
    <row r="154" spans="1:18">
      <c r="A154" t="s">
        <v>40</v>
      </c>
      <c r="B154" s="1">
        <v>45686</v>
      </c>
      <c r="C154" s="1" t="str">
        <f>"WEEK" &amp;" " &amp;  INT((DAY(Stock_Info[[#This Row],[Date]])+WEEKDAY(DATE(YEAR(Stock_Info[[#This Row],[Date]]),MONTH(Stock_Info[[#This Row],[Date]]),1))-1)/7)+1</f>
        <v>WEEK 5</v>
      </c>
      <c r="D154" s="12">
        <v>588.75</v>
      </c>
      <c r="E154" s="12">
        <v>603.95000000000005</v>
      </c>
      <c r="F154" s="12">
        <v>587.79999999999995</v>
      </c>
      <c r="G154" s="12">
        <v>596</v>
      </c>
      <c r="H154" s="12">
        <v>596.87394420457349</v>
      </c>
      <c r="I154">
        <v>68787</v>
      </c>
      <c r="J154">
        <v>2843</v>
      </c>
      <c r="K154" s="12">
        <v>41057168</v>
      </c>
      <c r="L154">
        <v>20880</v>
      </c>
      <c r="M154">
        <v>30.35</v>
      </c>
      <c r="N154">
        <v>16.149999999999999</v>
      </c>
      <c r="O154">
        <v>7.25</v>
      </c>
      <c r="P154">
        <f xml:space="preserve"> IF(Stock_Info[[#This Row],[Close Price]] &gt; Stock_Info[[#This Row],[Open Price]], 1, 0)</f>
        <v>1</v>
      </c>
      <c r="Q154" t="str">
        <f>IF(AND(Stock_Info[[#This Row],[% Deli. Qty to Traded Qty]]&gt;80,Stock_Info[[#This Row],[No. of Trades]]&lt;3000),"Unusual Day","")</f>
        <v/>
      </c>
      <c r="R154" t="str">
        <f>IF(AND(Stock_Info[[#This Row],[Spread High-Low]] &lt; 10, Stock_Info[[#This Row],[% Deli. Qty to Traded Qty]] &gt; 90), "Good Day", "")</f>
        <v/>
      </c>
    </row>
    <row r="155" spans="1:18">
      <c r="A155" t="s">
        <v>40</v>
      </c>
      <c r="B155" s="1">
        <v>45685</v>
      </c>
      <c r="C155" s="1" t="str">
        <f>"WEEK" &amp;" " &amp;  INT((DAY(Stock_Info[[#This Row],[Date]])+WEEKDAY(DATE(YEAR(Stock_Info[[#This Row],[Date]]),MONTH(Stock_Info[[#This Row],[Date]]),1))-1)/7)+1</f>
        <v>WEEK 5</v>
      </c>
      <c r="D155" s="12">
        <v>574.95000000000005</v>
      </c>
      <c r="E155" s="12">
        <v>597</v>
      </c>
      <c r="F155" s="12">
        <v>567.54999999999995</v>
      </c>
      <c r="G155" s="12">
        <v>588.75</v>
      </c>
      <c r="H155" s="12">
        <v>584.77192713487295</v>
      </c>
      <c r="I155">
        <v>143498</v>
      </c>
      <c r="J155">
        <v>4066</v>
      </c>
      <c r="K155" s="12">
        <v>83913602</v>
      </c>
      <c r="L155">
        <v>37396</v>
      </c>
      <c r="M155">
        <v>26.06</v>
      </c>
      <c r="N155">
        <v>29.45</v>
      </c>
      <c r="O155">
        <v>13.8</v>
      </c>
      <c r="P155">
        <f xml:space="preserve"> IF(Stock_Info[[#This Row],[Close Price]] &gt; Stock_Info[[#This Row],[Open Price]], 1, 0)</f>
        <v>1</v>
      </c>
      <c r="Q155" t="str">
        <f>IF(AND(Stock_Info[[#This Row],[% Deli. Qty to Traded Qty]]&gt;80,Stock_Info[[#This Row],[No. of Trades]]&lt;3000),"Unusual Day","")</f>
        <v/>
      </c>
      <c r="R155" t="str">
        <f>IF(AND(Stock_Info[[#This Row],[Spread High-Low]] &lt; 10, Stock_Info[[#This Row],[% Deli. Qty to Traded Qty]] &gt; 90), "Good Day", "")</f>
        <v/>
      </c>
    </row>
    <row r="156" spans="1:18">
      <c r="A156" t="s">
        <v>40</v>
      </c>
      <c r="B156" s="1">
        <v>45684</v>
      </c>
      <c r="C156" s="1" t="str">
        <f>"WEEK" &amp;" " &amp;  INT((DAY(Stock_Info[[#This Row],[Date]])+WEEKDAY(DATE(YEAR(Stock_Info[[#This Row],[Date]]),MONTH(Stock_Info[[#This Row],[Date]]),1))-1)/7)+1</f>
        <v>WEEK 5</v>
      </c>
      <c r="D156" s="12">
        <v>560</v>
      </c>
      <c r="E156" s="12">
        <v>566.20000000000005</v>
      </c>
      <c r="F156" s="12">
        <v>544</v>
      </c>
      <c r="G156" s="12">
        <v>564.25</v>
      </c>
      <c r="H156" s="12">
        <v>555.05314282575773</v>
      </c>
      <c r="I156">
        <v>127449</v>
      </c>
      <c r="J156">
        <v>5101</v>
      </c>
      <c r="K156" s="12">
        <v>70740968</v>
      </c>
      <c r="L156">
        <v>34197</v>
      </c>
      <c r="M156">
        <v>26.83</v>
      </c>
      <c r="N156">
        <v>22.2</v>
      </c>
      <c r="O156">
        <v>4.25</v>
      </c>
      <c r="P156">
        <f xml:space="preserve"> IF(Stock_Info[[#This Row],[Close Price]] &gt; Stock_Info[[#This Row],[Open Price]], 1, 0)</f>
        <v>1</v>
      </c>
      <c r="Q156" t="str">
        <f>IF(AND(Stock_Info[[#This Row],[% Deli. Qty to Traded Qty]]&gt;80,Stock_Info[[#This Row],[No. of Trades]]&lt;3000),"Unusual Day","")</f>
        <v/>
      </c>
      <c r="R156" t="str">
        <f>IF(AND(Stock_Info[[#This Row],[Spread High-Low]] &lt; 10, Stock_Info[[#This Row],[% Deli. Qty to Traded Qty]] &gt; 90), "Good Day", "")</f>
        <v/>
      </c>
    </row>
    <row r="157" spans="1:18">
      <c r="A157" t="s">
        <v>40</v>
      </c>
      <c r="B157" s="1">
        <v>45681</v>
      </c>
      <c r="C157" s="1" t="str">
        <f>"WEEK" &amp;" " &amp;  INT((DAY(Stock_Info[[#This Row],[Date]])+WEEKDAY(DATE(YEAR(Stock_Info[[#This Row],[Date]]),MONTH(Stock_Info[[#This Row],[Date]]),1))-1)/7)+1</f>
        <v>WEEK 4</v>
      </c>
      <c r="D157" s="12">
        <v>581.25</v>
      </c>
      <c r="E157" s="12">
        <v>608.35</v>
      </c>
      <c r="F157" s="12">
        <v>568</v>
      </c>
      <c r="G157" s="12">
        <v>593.79999999999995</v>
      </c>
      <c r="H157" s="12">
        <v>586.08183380268247</v>
      </c>
      <c r="I157">
        <v>125706</v>
      </c>
      <c r="J157">
        <v>4668</v>
      </c>
      <c r="K157" s="12">
        <v>73674003</v>
      </c>
      <c r="L157">
        <v>21724</v>
      </c>
      <c r="M157">
        <v>17.28</v>
      </c>
      <c r="N157">
        <v>40.35</v>
      </c>
      <c r="O157">
        <v>12.55</v>
      </c>
      <c r="P157">
        <f xml:space="preserve"> IF(Stock_Info[[#This Row],[Close Price]] &gt; Stock_Info[[#This Row],[Open Price]], 1, 0)</f>
        <v>1</v>
      </c>
      <c r="Q157" t="str">
        <f>IF(AND(Stock_Info[[#This Row],[% Deli. Qty to Traded Qty]]&gt;80,Stock_Info[[#This Row],[No. of Trades]]&lt;3000),"Unusual Day","")</f>
        <v/>
      </c>
      <c r="R157" t="str">
        <f>IF(AND(Stock_Info[[#This Row],[Spread High-Low]] &lt; 10, Stock_Info[[#This Row],[% Deli. Qty to Traded Qty]] &gt; 90), "Good Day", "")</f>
        <v/>
      </c>
    </row>
    <row r="158" spans="1:18">
      <c r="A158" t="s">
        <v>40</v>
      </c>
      <c r="B158" s="1">
        <v>45680</v>
      </c>
      <c r="C158" s="1" t="str">
        <f>"WEEK" &amp;" " &amp;  INT((DAY(Stock_Info[[#This Row],[Date]])+WEEKDAY(DATE(YEAR(Stock_Info[[#This Row],[Date]]),MONTH(Stock_Info[[#This Row],[Date]]),1))-1)/7)+1</f>
        <v>WEEK 4</v>
      </c>
      <c r="D158" s="12">
        <v>602.25</v>
      </c>
      <c r="E158" s="12">
        <v>604.04999999999995</v>
      </c>
      <c r="F158" s="12">
        <v>573</v>
      </c>
      <c r="G158" s="12">
        <v>581.95000000000005</v>
      </c>
      <c r="H158" s="12">
        <v>589.76968642830184</v>
      </c>
      <c r="I158">
        <v>60943</v>
      </c>
      <c r="J158">
        <v>3595</v>
      </c>
      <c r="K158" s="12">
        <v>35942334</v>
      </c>
      <c r="L158">
        <v>20501</v>
      </c>
      <c r="M158">
        <v>33.64</v>
      </c>
      <c r="N158">
        <v>31.05</v>
      </c>
      <c r="O158">
        <v>-20.3</v>
      </c>
      <c r="P158">
        <f xml:space="preserve"> IF(Stock_Info[[#This Row],[Close Price]] &gt; Stock_Info[[#This Row],[Open Price]], 1, 0)</f>
        <v>0</v>
      </c>
      <c r="Q158" t="str">
        <f>IF(AND(Stock_Info[[#This Row],[% Deli. Qty to Traded Qty]]&gt;80,Stock_Info[[#This Row],[No. of Trades]]&lt;3000),"Unusual Day","")</f>
        <v/>
      </c>
      <c r="R158" t="str">
        <f>IF(AND(Stock_Info[[#This Row],[Spread High-Low]] &lt; 10, Stock_Info[[#This Row],[% Deli. Qty to Traded Qty]] &gt; 90), "Good Day", "")</f>
        <v/>
      </c>
    </row>
    <row r="159" spans="1:18">
      <c r="A159" t="s">
        <v>40</v>
      </c>
      <c r="B159" s="1">
        <v>45679</v>
      </c>
      <c r="C159" s="1" t="str">
        <f>"WEEK" &amp;" " &amp;  INT((DAY(Stock_Info[[#This Row],[Date]])+WEEKDAY(DATE(YEAR(Stock_Info[[#This Row],[Date]]),MONTH(Stock_Info[[#This Row],[Date]]),1))-1)/7)+1</f>
        <v>WEEK 4</v>
      </c>
      <c r="D159" s="12">
        <v>603.20000000000005</v>
      </c>
      <c r="E159" s="12">
        <v>608.15</v>
      </c>
      <c r="F159" s="12">
        <v>599.75</v>
      </c>
      <c r="G159" s="12">
        <v>604.4</v>
      </c>
      <c r="H159" s="12">
        <v>603.78562779433685</v>
      </c>
      <c r="I159">
        <v>21472</v>
      </c>
      <c r="J159">
        <v>1170</v>
      </c>
      <c r="K159" s="12">
        <v>12964485</v>
      </c>
      <c r="L159">
        <v>5029</v>
      </c>
      <c r="M159">
        <v>23.42</v>
      </c>
      <c r="N159">
        <v>8.4</v>
      </c>
      <c r="O159">
        <v>1.2</v>
      </c>
      <c r="P159">
        <f xml:space="preserve"> IF(Stock_Info[[#This Row],[Close Price]] &gt; Stock_Info[[#This Row],[Open Price]], 1, 0)</f>
        <v>1</v>
      </c>
      <c r="Q159" t="str">
        <f>IF(AND(Stock_Info[[#This Row],[% Deli. Qty to Traded Qty]]&gt;80,Stock_Info[[#This Row],[No. of Trades]]&lt;3000),"Unusual Day","")</f>
        <v/>
      </c>
      <c r="R159" t="str">
        <f>IF(AND(Stock_Info[[#This Row],[Spread High-Low]] &lt; 10, Stock_Info[[#This Row],[% Deli. Qty to Traded Qty]] &gt; 90), "Good Day", "")</f>
        <v/>
      </c>
    </row>
    <row r="160" spans="1:18">
      <c r="A160" t="s">
        <v>40</v>
      </c>
      <c r="B160" s="1">
        <v>45678</v>
      </c>
      <c r="C160" s="1" t="str">
        <f>"WEEK" &amp;" " &amp;  INT((DAY(Stock_Info[[#This Row],[Date]])+WEEKDAY(DATE(YEAR(Stock_Info[[#This Row],[Date]]),MONTH(Stock_Info[[#This Row],[Date]]),1))-1)/7)+1</f>
        <v>WEEK 4</v>
      </c>
      <c r="D160" s="12">
        <v>608.5</v>
      </c>
      <c r="E160" s="12">
        <v>610.9</v>
      </c>
      <c r="F160" s="12">
        <v>598</v>
      </c>
      <c r="G160" s="12">
        <v>606.29999999999995</v>
      </c>
      <c r="H160" s="12">
        <v>605.38576709796678</v>
      </c>
      <c r="I160">
        <v>16230</v>
      </c>
      <c r="J160">
        <v>898</v>
      </c>
      <c r="K160" s="12">
        <v>9825411</v>
      </c>
      <c r="L160">
        <v>5440</v>
      </c>
      <c r="M160">
        <v>33.520000000000003</v>
      </c>
      <c r="N160">
        <v>12.9</v>
      </c>
      <c r="O160">
        <v>-2.2000000000000002</v>
      </c>
      <c r="P160">
        <f xml:space="preserve"> IF(Stock_Info[[#This Row],[Close Price]] &gt; Stock_Info[[#This Row],[Open Price]], 1, 0)</f>
        <v>0</v>
      </c>
      <c r="Q160" t="str">
        <f>IF(AND(Stock_Info[[#This Row],[% Deli. Qty to Traded Qty]]&gt;80,Stock_Info[[#This Row],[No. of Trades]]&lt;3000),"Unusual Day","")</f>
        <v/>
      </c>
      <c r="R160" t="str">
        <f>IF(AND(Stock_Info[[#This Row],[Spread High-Low]] &lt; 10, Stock_Info[[#This Row],[% Deli. Qty to Traded Qty]] &gt; 90), "Good Day", "")</f>
        <v/>
      </c>
    </row>
    <row r="161" spans="1:18">
      <c r="A161" t="s">
        <v>40</v>
      </c>
      <c r="B161" s="1">
        <v>45677</v>
      </c>
      <c r="C161" s="1" t="str">
        <f>"WEEK" &amp;" " &amp;  INT((DAY(Stock_Info[[#This Row],[Date]])+WEEKDAY(DATE(YEAR(Stock_Info[[#This Row],[Date]]),MONTH(Stock_Info[[#This Row],[Date]]),1))-1)/7)+1</f>
        <v>WEEK 4</v>
      </c>
      <c r="D161" s="12">
        <v>597.04999999999995</v>
      </c>
      <c r="E161" s="12">
        <v>608.1</v>
      </c>
      <c r="F161" s="12">
        <v>592</v>
      </c>
      <c r="G161" s="12">
        <v>605.54999999999995</v>
      </c>
      <c r="H161" s="12">
        <v>601.48705656759353</v>
      </c>
      <c r="I161">
        <v>31290</v>
      </c>
      <c r="J161">
        <v>1675</v>
      </c>
      <c r="K161" s="12">
        <v>18820530</v>
      </c>
      <c r="L161">
        <v>18082</v>
      </c>
      <c r="M161">
        <v>57.79</v>
      </c>
      <c r="N161">
        <v>16.100000000000001</v>
      </c>
      <c r="O161">
        <v>8.5</v>
      </c>
      <c r="P161">
        <f xml:space="preserve"> IF(Stock_Info[[#This Row],[Close Price]] &gt; Stock_Info[[#This Row],[Open Price]], 1, 0)</f>
        <v>1</v>
      </c>
      <c r="Q161" t="str">
        <f>IF(AND(Stock_Info[[#This Row],[% Deli. Qty to Traded Qty]]&gt;80,Stock_Info[[#This Row],[No. of Trades]]&lt;3000),"Unusual Day","")</f>
        <v/>
      </c>
      <c r="R161" t="str">
        <f>IF(AND(Stock_Info[[#This Row],[Spread High-Low]] &lt; 10, Stock_Info[[#This Row],[% Deli. Qty to Traded Qty]] &gt; 90), "Good Day", "")</f>
        <v/>
      </c>
    </row>
    <row r="162" spans="1:18">
      <c r="A162" t="s">
        <v>40</v>
      </c>
      <c r="B162" s="1">
        <v>45674</v>
      </c>
      <c r="C162" s="1" t="str">
        <f>"WEEK" &amp;" " &amp;  INT((DAY(Stock_Info[[#This Row],[Date]])+WEEKDAY(DATE(YEAR(Stock_Info[[#This Row],[Date]]),MONTH(Stock_Info[[#This Row],[Date]]),1))-1)/7)+1</f>
        <v>WEEK 3</v>
      </c>
      <c r="D162" s="12">
        <v>603.6</v>
      </c>
      <c r="E162" s="12">
        <v>606.29999999999995</v>
      </c>
      <c r="F162" s="12">
        <v>595.04999999999995</v>
      </c>
      <c r="G162" s="12">
        <v>597.70000000000005</v>
      </c>
      <c r="H162" s="12">
        <v>600.25692280028773</v>
      </c>
      <c r="I162">
        <v>66736</v>
      </c>
      <c r="J162">
        <v>2220</v>
      </c>
      <c r="K162" s="12">
        <v>40058746</v>
      </c>
      <c r="L162">
        <v>16564</v>
      </c>
      <c r="M162">
        <v>24.82</v>
      </c>
      <c r="N162">
        <v>11.25</v>
      </c>
      <c r="O162">
        <v>-5.9</v>
      </c>
      <c r="P162">
        <f xml:space="preserve"> IF(Stock_Info[[#This Row],[Close Price]] &gt; Stock_Info[[#This Row],[Open Price]], 1, 0)</f>
        <v>0</v>
      </c>
      <c r="Q162" t="str">
        <f>IF(AND(Stock_Info[[#This Row],[% Deli. Qty to Traded Qty]]&gt;80,Stock_Info[[#This Row],[No. of Trades]]&lt;3000),"Unusual Day","")</f>
        <v/>
      </c>
      <c r="R162" t="str">
        <f>IF(AND(Stock_Info[[#This Row],[Spread High-Low]] &lt; 10, Stock_Info[[#This Row],[% Deli. Qty to Traded Qty]] &gt; 90), "Good Day", "")</f>
        <v/>
      </c>
    </row>
    <row r="163" spans="1:18">
      <c r="A163" t="s">
        <v>40</v>
      </c>
      <c r="B163" s="1">
        <v>45673</v>
      </c>
      <c r="C163" s="1" t="str">
        <f>"WEEK" &amp;" " &amp;  INT((DAY(Stock_Info[[#This Row],[Date]])+WEEKDAY(DATE(YEAR(Stock_Info[[#This Row],[Date]]),MONTH(Stock_Info[[#This Row],[Date]]),1))-1)/7)+1</f>
        <v>WEEK 3</v>
      </c>
      <c r="D163" s="12">
        <v>590.15</v>
      </c>
      <c r="E163" s="12">
        <v>611.04999999999995</v>
      </c>
      <c r="F163" s="12">
        <v>590.15</v>
      </c>
      <c r="G163" s="12">
        <v>603.6</v>
      </c>
      <c r="H163" s="12">
        <v>603.73855797561964</v>
      </c>
      <c r="I163">
        <v>173090</v>
      </c>
      <c r="J163">
        <v>6694</v>
      </c>
      <c r="K163" s="12">
        <v>104501107</v>
      </c>
      <c r="L163">
        <v>96571</v>
      </c>
      <c r="M163">
        <v>55.79</v>
      </c>
      <c r="N163">
        <v>20.9</v>
      </c>
      <c r="O163">
        <v>13.45</v>
      </c>
      <c r="P163">
        <f xml:space="preserve"> IF(Stock_Info[[#This Row],[Close Price]] &gt; Stock_Info[[#This Row],[Open Price]], 1, 0)</f>
        <v>1</v>
      </c>
      <c r="Q163" t="str">
        <f>IF(AND(Stock_Info[[#This Row],[% Deli. Qty to Traded Qty]]&gt;80,Stock_Info[[#This Row],[No. of Trades]]&lt;3000),"Unusual Day","")</f>
        <v/>
      </c>
      <c r="R163" t="str">
        <f>IF(AND(Stock_Info[[#This Row],[Spread High-Low]] &lt; 10, Stock_Info[[#This Row],[% Deli. Qty to Traded Qty]] &gt; 90), "Good Day", "")</f>
        <v/>
      </c>
    </row>
    <row r="164" spans="1:18">
      <c r="A164" t="s">
        <v>40</v>
      </c>
      <c r="B164" s="1">
        <v>45672</v>
      </c>
      <c r="C164" s="1" t="str">
        <f>"WEEK" &amp;" " &amp;  INT((DAY(Stock_Info[[#This Row],[Date]])+WEEKDAY(DATE(YEAR(Stock_Info[[#This Row],[Date]]),MONTH(Stock_Info[[#This Row],[Date]]),1))-1)/7)+1</f>
        <v>WEEK 3</v>
      </c>
      <c r="D164" s="12">
        <v>575.35</v>
      </c>
      <c r="E164" s="12">
        <v>588</v>
      </c>
      <c r="F164" s="12">
        <v>574.29999999999995</v>
      </c>
      <c r="G164" s="12">
        <v>587.1</v>
      </c>
      <c r="H164" s="12">
        <v>583.192549737935</v>
      </c>
      <c r="I164">
        <v>55139</v>
      </c>
      <c r="J164">
        <v>2521</v>
      </c>
      <c r="K164" s="12">
        <v>32156654</v>
      </c>
      <c r="L164">
        <v>34603</v>
      </c>
      <c r="M164">
        <v>62.76</v>
      </c>
      <c r="N164">
        <v>13.7</v>
      </c>
      <c r="O164">
        <v>11.75</v>
      </c>
      <c r="P164">
        <f xml:space="preserve"> IF(Stock_Info[[#This Row],[Close Price]] &gt; Stock_Info[[#This Row],[Open Price]], 1, 0)</f>
        <v>1</v>
      </c>
      <c r="Q164" t="str">
        <f>IF(AND(Stock_Info[[#This Row],[% Deli. Qty to Traded Qty]]&gt;80,Stock_Info[[#This Row],[No. of Trades]]&lt;3000),"Unusual Day","")</f>
        <v/>
      </c>
      <c r="R164" t="str">
        <f>IF(AND(Stock_Info[[#This Row],[Spread High-Low]] &lt; 10, Stock_Info[[#This Row],[% Deli. Qty to Traded Qty]] &gt; 90), "Good Day", "")</f>
        <v/>
      </c>
    </row>
    <row r="165" spans="1:18">
      <c r="A165" t="s">
        <v>40</v>
      </c>
      <c r="B165" s="1">
        <v>45671</v>
      </c>
      <c r="C165" s="1" t="str">
        <f>"WEEK" &amp;" " &amp;  INT((DAY(Stock_Info[[#This Row],[Date]])+WEEKDAY(DATE(YEAR(Stock_Info[[#This Row],[Date]]),MONTH(Stock_Info[[#This Row],[Date]]),1))-1)/7)+1</f>
        <v>WEEK 3</v>
      </c>
      <c r="D165" s="12">
        <v>559.04999999999995</v>
      </c>
      <c r="E165" s="12">
        <v>581</v>
      </c>
      <c r="F165" s="12">
        <v>559.04999999999995</v>
      </c>
      <c r="G165" s="12">
        <v>575.29999999999995</v>
      </c>
      <c r="H165" s="12">
        <v>572.48253399870487</v>
      </c>
      <c r="I165">
        <v>26251</v>
      </c>
      <c r="J165">
        <v>779</v>
      </c>
      <c r="K165" s="12">
        <v>15028239</v>
      </c>
      <c r="L165">
        <v>5782</v>
      </c>
      <c r="M165">
        <v>22.03</v>
      </c>
      <c r="N165">
        <v>21.95</v>
      </c>
      <c r="O165">
        <v>16.25</v>
      </c>
      <c r="P165">
        <f xml:space="preserve"> IF(Stock_Info[[#This Row],[Close Price]] &gt; Stock_Info[[#This Row],[Open Price]], 1, 0)</f>
        <v>1</v>
      </c>
      <c r="Q165" t="str">
        <f>IF(AND(Stock_Info[[#This Row],[% Deli. Qty to Traded Qty]]&gt;80,Stock_Info[[#This Row],[No. of Trades]]&lt;3000),"Unusual Day","")</f>
        <v/>
      </c>
      <c r="R165" t="str">
        <f>IF(AND(Stock_Info[[#This Row],[Spread High-Low]] &lt; 10, Stock_Info[[#This Row],[% Deli. Qty to Traded Qty]] &gt; 90), "Good Day", "")</f>
        <v/>
      </c>
    </row>
    <row r="166" spans="1:18">
      <c r="A166" t="s">
        <v>40</v>
      </c>
      <c r="B166" s="1">
        <v>45670</v>
      </c>
      <c r="C166" s="1" t="str">
        <f>"WEEK" &amp;" " &amp;  INT((DAY(Stock_Info[[#This Row],[Date]])+WEEKDAY(DATE(YEAR(Stock_Info[[#This Row],[Date]]),MONTH(Stock_Info[[#This Row],[Date]]),1))-1)/7)+1</f>
        <v>WEEK 3</v>
      </c>
      <c r="D166" s="12">
        <v>573.1</v>
      </c>
      <c r="E166" s="12">
        <v>573.1</v>
      </c>
      <c r="F166" s="12">
        <v>555</v>
      </c>
      <c r="G166" s="12">
        <v>559.79999999999995</v>
      </c>
      <c r="H166" s="12">
        <v>561.15427999156657</v>
      </c>
      <c r="I166">
        <v>18972</v>
      </c>
      <c r="J166">
        <v>1158</v>
      </c>
      <c r="K166" s="12">
        <v>10646219</v>
      </c>
      <c r="L166">
        <v>6811</v>
      </c>
      <c r="M166">
        <v>35.9</v>
      </c>
      <c r="N166">
        <v>18.100000000000001</v>
      </c>
      <c r="O166">
        <v>-13.3</v>
      </c>
      <c r="P166">
        <f xml:space="preserve"> IF(Stock_Info[[#This Row],[Close Price]] &gt; Stock_Info[[#This Row],[Open Price]], 1, 0)</f>
        <v>0</v>
      </c>
      <c r="Q166" t="str">
        <f>IF(AND(Stock_Info[[#This Row],[% Deli. Qty to Traded Qty]]&gt;80,Stock_Info[[#This Row],[No. of Trades]]&lt;3000),"Unusual Day","")</f>
        <v/>
      </c>
      <c r="R166" t="str">
        <f>IF(AND(Stock_Info[[#This Row],[Spread High-Low]] &lt; 10, Stock_Info[[#This Row],[% Deli. Qty to Traded Qty]] &gt; 90), "Good Day", "")</f>
        <v/>
      </c>
    </row>
    <row r="167" spans="1:18">
      <c r="A167" t="s">
        <v>40</v>
      </c>
      <c r="B167" s="1">
        <v>45667</v>
      </c>
      <c r="C167" s="1" t="str">
        <f>"WEEK" &amp;" " &amp;  INT((DAY(Stock_Info[[#This Row],[Date]])+WEEKDAY(DATE(YEAR(Stock_Info[[#This Row],[Date]]),MONTH(Stock_Info[[#This Row],[Date]]),1))-1)/7)+1</f>
        <v>WEEK 2</v>
      </c>
      <c r="D167" s="12">
        <v>574.20000000000005</v>
      </c>
      <c r="E167" s="12">
        <v>582.75</v>
      </c>
      <c r="F167" s="12">
        <v>563.79999999999995</v>
      </c>
      <c r="G167" s="12">
        <v>574.6</v>
      </c>
      <c r="H167" s="12">
        <v>575.59662114700029</v>
      </c>
      <c r="I167">
        <v>83993</v>
      </c>
      <c r="J167">
        <v>4046</v>
      </c>
      <c r="K167" s="12">
        <v>48346087</v>
      </c>
      <c r="L167">
        <v>39435</v>
      </c>
      <c r="M167">
        <v>46.95</v>
      </c>
      <c r="N167">
        <v>18.95</v>
      </c>
      <c r="O167">
        <v>0.4</v>
      </c>
      <c r="P167">
        <f xml:space="preserve"> IF(Stock_Info[[#This Row],[Close Price]] &gt; Stock_Info[[#This Row],[Open Price]], 1, 0)</f>
        <v>1</v>
      </c>
      <c r="Q167" t="str">
        <f>IF(AND(Stock_Info[[#This Row],[% Deli. Qty to Traded Qty]]&gt;80,Stock_Info[[#This Row],[No. of Trades]]&lt;3000),"Unusual Day","")</f>
        <v/>
      </c>
      <c r="R167" t="str">
        <f>IF(AND(Stock_Info[[#This Row],[Spread High-Low]] &lt; 10, Stock_Info[[#This Row],[% Deli. Qty to Traded Qty]] &gt; 90), "Good Day", "")</f>
        <v/>
      </c>
    </row>
    <row r="168" spans="1:18">
      <c r="A168" t="s">
        <v>40</v>
      </c>
      <c r="B168" s="1">
        <v>45666</v>
      </c>
      <c r="C168" s="1" t="str">
        <f>"WEEK" &amp;" " &amp;  INT((DAY(Stock_Info[[#This Row],[Date]])+WEEKDAY(DATE(YEAR(Stock_Info[[#This Row],[Date]]),MONTH(Stock_Info[[#This Row],[Date]]),1))-1)/7)+1</f>
        <v>WEEK 2</v>
      </c>
      <c r="D168" s="12">
        <v>567.54999999999995</v>
      </c>
      <c r="E168" s="12">
        <v>573.45000000000005</v>
      </c>
      <c r="F168" s="12">
        <v>563.85</v>
      </c>
      <c r="G168" s="12">
        <v>570.20000000000005</v>
      </c>
      <c r="H168" s="12">
        <v>569.0472260430995</v>
      </c>
      <c r="I168">
        <v>39258</v>
      </c>
      <c r="J168">
        <v>1819</v>
      </c>
      <c r="K168" s="12">
        <v>22339656</v>
      </c>
      <c r="L168">
        <v>15931</v>
      </c>
      <c r="M168">
        <v>40.58</v>
      </c>
      <c r="N168">
        <v>9.6</v>
      </c>
      <c r="O168">
        <v>2.65</v>
      </c>
      <c r="P168">
        <f xml:space="preserve"> IF(Stock_Info[[#This Row],[Close Price]] &gt; Stock_Info[[#This Row],[Open Price]], 1, 0)</f>
        <v>1</v>
      </c>
      <c r="Q168" t="str">
        <f>IF(AND(Stock_Info[[#This Row],[% Deli. Qty to Traded Qty]]&gt;80,Stock_Info[[#This Row],[No. of Trades]]&lt;3000),"Unusual Day","")</f>
        <v/>
      </c>
      <c r="R168" t="str">
        <f>IF(AND(Stock_Info[[#This Row],[Spread High-Low]] &lt; 10, Stock_Info[[#This Row],[% Deli. Qty to Traded Qty]] &gt; 90), "Good Day", "")</f>
        <v/>
      </c>
    </row>
    <row r="169" spans="1:18">
      <c r="A169" t="s">
        <v>40</v>
      </c>
      <c r="B169" s="1">
        <v>45665</v>
      </c>
      <c r="C169" s="1" t="str">
        <f>"WEEK" &amp;" " &amp;  INT((DAY(Stock_Info[[#This Row],[Date]])+WEEKDAY(DATE(YEAR(Stock_Info[[#This Row],[Date]]),MONTH(Stock_Info[[#This Row],[Date]]),1))-1)/7)+1</f>
        <v>WEEK 2</v>
      </c>
      <c r="D169" s="12">
        <v>566.4</v>
      </c>
      <c r="E169" s="12">
        <v>568.65</v>
      </c>
      <c r="F169" s="12">
        <v>556.85</v>
      </c>
      <c r="G169" s="12">
        <v>566.54999999999995</v>
      </c>
      <c r="H169" s="12">
        <v>562.66771159874611</v>
      </c>
      <c r="I169">
        <v>11165</v>
      </c>
      <c r="J169">
        <v>752</v>
      </c>
      <c r="K169" s="12">
        <v>6282185</v>
      </c>
      <c r="L169">
        <v>2894</v>
      </c>
      <c r="M169">
        <v>25.92</v>
      </c>
      <c r="N169">
        <v>11.8</v>
      </c>
      <c r="O169">
        <v>0.15</v>
      </c>
      <c r="P169">
        <f xml:space="preserve"> IF(Stock_Info[[#This Row],[Close Price]] &gt; Stock_Info[[#This Row],[Open Price]], 1, 0)</f>
        <v>1</v>
      </c>
      <c r="Q169" t="str">
        <f>IF(AND(Stock_Info[[#This Row],[% Deli. Qty to Traded Qty]]&gt;80,Stock_Info[[#This Row],[No. of Trades]]&lt;3000),"Unusual Day","")</f>
        <v/>
      </c>
      <c r="R169" t="str">
        <f>IF(AND(Stock_Info[[#This Row],[Spread High-Low]] &lt; 10, Stock_Info[[#This Row],[% Deli. Qty to Traded Qty]] &gt; 90), "Good Day", "")</f>
        <v/>
      </c>
    </row>
    <row r="170" spans="1:18">
      <c r="A170" t="s">
        <v>40</v>
      </c>
      <c r="B170" s="1">
        <v>45664</v>
      </c>
      <c r="C170" s="1" t="str">
        <f>"WEEK" &amp;" " &amp;  INT((DAY(Stock_Info[[#This Row],[Date]])+WEEKDAY(DATE(YEAR(Stock_Info[[#This Row],[Date]]),MONTH(Stock_Info[[#This Row],[Date]]),1))-1)/7)+1</f>
        <v>WEEK 2</v>
      </c>
      <c r="D170" s="12">
        <v>564.65</v>
      </c>
      <c r="E170" s="12">
        <v>570</v>
      </c>
      <c r="F170" s="12">
        <v>560.1</v>
      </c>
      <c r="G170" s="12">
        <v>567.5</v>
      </c>
      <c r="H170" s="12">
        <v>566.80675545652502</v>
      </c>
      <c r="I170">
        <v>19747</v>
      </c>
      <c r="J170">
        <v>654</v>
      </c>
      <c r="K170" s="12">
        <v>11192733</v>
      </c>
      <c r="L170">
        <v>9303</v>
      </c>
      <c r="M170">
        <v>47.11</v>
      </c>
      <c r="N170">
        <v>9.9</v>
      </c>
      <c r="O170">
        <v>2.85</v>
      </c>
      <c r="P170">
        <f xml:space="preserve"> IF(Stock_Info[[#This Row],[Close Price]] &gt; Stock_Info[[#This Row],[Open Price]], 1, 0)</f>
        <v>1</v>
      </c>
      <c r="Q170" t="str">
        <f>IF(AND(Stock_Info[[#This Row],[% Deli. Qty to Traded Qty]]&gt;80,Stock_Info[[#This Row],[No. of Trades]]&lt;3000),"Unusual Day","")</f>
        <v/>
      </c>
      <c r="R170" t="str">
        <f>IF(AND(Stock_Info[[#This Row],[Spread High-Low]] &lt; 10, Stock_Info[[#This Row],[% Deli. Qty to Traded Qty]] &gt; 90), "Good Day", "")</f>
        <v/>
      </c>
    </row>
    <row r="171" spans="1:18">
      <c r="A171" t="s">
        <v>40</v>
      </c>
      <c r="B171" s="1">
        <v>45663</v>
      </c>
      <c r="C171" s="1" t="str">
        <f>"WEEK" &amp;" " &amp;  INT((DAY(Stock_Info[[#This Row],[Date]])+WEEKDAY(DATE(YEAR(Stock_Info[[#This Row],[Date]]),MONTH(Stock_Info[[#This Row],[Date]]),1))-1)/7)+1</f>
        <v>WEEK 2</v>
      </c>
      <c r="D171" s="12">
        <v>585.1</v>
      </c>
      <c r="E171" s="12">
        <v>590.15</v>
      </c>
      <c r="F171" s="12">
        <v>552.1</v>
      </c>
      <c r="G171" s="12">
        <v>556</v>
      </c>
      <c r="H171" s="12">
        <v>567.84795488255554</v>
      </c>
      <c r="I171">
        <v>119333</v>
      </c>
      <c r="J171">
        <v>2799</v>
      </c>
      <c r="K171" s="12">
        <v>67763000</v>
      </c>
      <c r="L171">
        <v>69670</v>
      </c>
      <c r="M171">
        <v>58.38</v>
      </c>
      <c r="N171">
        <v>38.049999999999997</v>
      </c>
      <c r="O171">
        <v>-29.1</v>
      </c>
      <c r="P171">
        <f xml:space="preserve"> IF(Stock_Info[[#This Row],[Close Price]] &gt; Stock_Info[[#This Row],[Open Price]], 1, 0)</f>
        <v>0</v>
      </c>
      <c r="Q171" t="str">
        <f>IF(AND(Stock_Info[[#This Row],[% Deli. Qty to Traded Qty]]&gt;80,Stock_Info[[#This Row],[No. of Trades]]&lt;3000),"Unusual Day","")</f>
        <v/>
      </c>
      <c r="R171" t="str">
        <f>IF(AND(Stock_Info[[#This Row],[Spread High-Low]] &lt; 10, Stock_Info[[#This Row],[% Deli. Qty to Traded Qty]] &gt; 90), "Good Day", "")</f>
        <v/>
      </c>
    </row>
    <row r="172" spans="1:18">
      <c r="A172" t="s">
        <v>40</v>
      </c>
      <c r="B172" s="1">
        <v>45660</v>
      </c>
      <c r="C172" s="1" t="str">
        <f>"WEEK" &amp;" " &amp;  INT((DAY(Stock_Info[[#This Row],[Date]])+WEEKDAY(DATE(YEAR(Stock_Info[[#This Row],[Date]]),MONTH(Stock_Info[[#This Row],[Date]]),1))-1)/7)+1</f>
        <v>WEEK 1</v>
      </c>
      <c r="D172" s="12">
        <v>569.75</v>
      </c>
      <c r="E172" s="12">
        <v>585.04999999999995</v>
      </c>
      <c r="F172" s="12">
        <v>567.75</v>
      </c>
      <c r="G172" s="12">
        <v>573.45000000000005</v>
      </c>
      <c r="H172" s="12">
        <v>579.33389551459663</v>
      </c>
      <c r="I172">
        <v>24903</v>
      </c>
      <c r="J172">
        <v>1294</v>
      </c>
      <c r="K172" s="12">
        <v>14427152</v>
      </c>
      <c r="L172">
        <v>7206</v>
      </c>
      <c r="M172">
        <v>28.94</v>
      </c>
      <c r="N172">
        <v>17.3</v>
      </c>
      <c r="O172">
        <v>3.7</v>
      </c>
      <c r="P172">
        <f xml:space="preserve"> IF(Stock_Info[[#This Row],[Close Price]] &gt; Stock_Info[[#This Row],[Open Price]], 1, 0)</f>
        <v>1</v>
      </c>
      <c r="Q172" t="str">
        <f>IF(AND(Stock_Info[[#This Row],[% Deli. Qty to Traded Qty]]&gt;80,Stock_Info[[#This Row],[No. of Trades]]&lt;3000),"Unusual Day","")</f>
        <v/>
      </c>
      <c r="R172" t="str">
        <f>IF(AND(Stock_Info[[#This Row],[Spread High-Low]] &lt; 10, Stock_Info[[#This Row],[% Deli. Qty to Traded Qty]] &gt; 90), "Good Day", "")</f>
        <v/>
      </c>
    </row>
    <row r="173" spans="1:18">
      <c r="A173" t="s">
        <v>40</v>
      </c>
      <c r="B173" s="1">
        <v>45659</v>
      </c>
      <c r="C173" s="1" t="str">
        <f>"WEEK" &amp;" " &amp;  INT((DAY(Stock_Info[[#This Row],[Date]])+WEEKDAY(DATE(YEAR(Stock_Info[[#This Row],[Date]]),MONTH(Stock_Info[[#This Row],[Date]]),1))-1)/7)+1</f>
        <v>WEEK 1</v>
      </c>
      <c r="D173" s="12">
        <v>568.70000000000005</v>
      </c>
      <c r="E173" s="12">
        <v>572</v>
      </c>
      <c r="F173" s="12">
        <v>562.04999999999995</v>
      </c>
      <c r="G173" s="12">
        <v>570.5</v>
      </c>
      <c r="H173" s="12">
        <v>567.65254271683102</v>
      </c>
      <c r="I173">
        <v>24639</v>
      </c>
      <c r="J173">
        <v>1187</v>
      </c>
      <c r="K173" s="12">
        <v>13986391</v>
      </c>
      <c r="L173">
        <v>8257</v>
      </c>
      <c r="M173">
        <v>33.51</v>
      </c>
      <c r="N173">
        <v>9.9499999999999993</v>
      </c>
      <c r="O173">
        <v>1.8</v>
      </c>
      <c r="P173">
        <f xml:space="preserve"> IF(Stock_Info[[#This Row],[Close Price]] &gt; Stock_Info[[#This Row],[Open Price]], 1, 0)</f>
        <v>1</v>
      </c>
      <c r="Q173" t="str">
        <f>IF(AND(Stock_Info[[#This Row],[% Deli. Qty to Traded Qty]]&gt;80,Stock_Info[[#This Row],[No. of Trades]]&lt;3000),"Unusual Day","")</f>
        <v/>
      </c>
      <c r="R173" t="str">
        <f>IF(AND(Stock_Info[[#This Row],[Spread High-Low]] &lt; 10, Stock_Info[[#This Row],[% Deli. Qty to Traded Qty]] &gt; 90), "Good Day", "")</f>
        <v/>
      </c>
    </row>
    <row r="174" spans="1:18">
      <c r="A174" t="s">
        <v>40</v>
      </c>
      <c r="B174" s="1">
        <v>45658</v>
      </c>
      <c r="C174" s="1" t="str">
        <f>"WEEK" &amp;" " &amp;  INT((DAY(Stock_Info[[#This Row],[Date]])+WEEKDAY(DATE(YEAR(Stock_Info[[#This Row],[Date]]),MONTH(Stock_Info[[#This Row],[Date]]),1))-1)/7)+1</f>
        <v>WEEK 1</v>
      </c>
      <c r="D174" s="12">
        <v>557.95000000000005</v>
      </c>
      <c r="E174" s="12">
        <v>574</v>
      </c>
      <c r="F174" s="12">
        <v>554.65</v>
      </c>
      <c r="G174" s="12">
        <v>568.35</v>
      </c>
      <c r="H174" s="12">
        <v>562.71598948857888</v>
      </c>
      <c r="I174">
        <v>24735</v>
      </c>
      <c r="J174">
        <v>1201</v>
      </c>
      <c r="K174" s="12">
        <v>13918780</v>
      </c>
      <c r="L174">
        <v>4648</v>
      </c>
      <c r="M174">
        <v>18.79</v>
      </c>
      <c r="N174">
        <v>19.350000000000001</v>
      </c>
      <c r="O174">
        <v>10.4</v>
      </c>
      <c r="P174">
        <f xml:space="preserve"> IF(Stock_Info[[#This Row],[Close Price]] &gt; Stock_Info[[#This Row],[Open Price]], 1, 0)</f>
        <v>1</v>
      </c>
      <c r="Q174" t="str">
        <f>IF(AND(Stock_Info[[#This Row],[% Deli. Qty to Traded Qty]]&gt;80,Stock_Info[[#This Row],[No. of Trades]]&lt;3000),"Unusual Day","")</f>
        <v/>
      </c>
      <c r="R174" t="str">
        <f>IF(AND(Stock_Info[[#This Row],[Spread High-Low]] &lt; 10, Stock_Info[[#This Row],[% Deli. Qty to Traded Qty]] &gt; 90), "Good Day", "")</f>
        <v/>
      </c>
    </row>
    <row r="175" spans="1:18">
      <c r="A175" t="s">
        <v>40</v>
      </c>
      <c r="B175" s="1">
        <v>45657</v>
      </c>
      <c r="C175" s="1" t="str">
        <f>"WEEK" &amp;" " &amp;  INT((DAY(Stock_Info[[#This Row],[Date]])+WEEKDAY(DATE(YEAR(Stock_Info[[#This Row],[Date]]),MONTH(Stock_Info[[#This Row],[Date]]),1))-1)/7)+1</f>
        <v>WEEK 5</v>
      </c>
      <c r="D175" s="12">
        <v>564.29999999999995</v>
      </c>
      <c r="E175" s="12">
        <v>564.29999999999995</v>
      </c>
      <c r="F175" s="12">
        <v>547</v>
      </c>
      <c r="G175" s="12">
        <v>558.1</v>
      </c>
      <c r="H175" s="12">
        <v>557.49767964942669</v>
      </c>
      <c r="I175">
        <v>77359</v>
      </c>
      <c r="J175">
        <v>3001</v>
      </c>
      <c r="K175" s="12">
        <v>43127463</v>
      </c>
      <c r="L175">
        <v>23158</v>
      </c>
      <c r="M175">
        <v>29.94</v>
      </c>
      <c r="N175">
        <v>17.3</v>
      </c>
      <c r="O175">
        <v>-6.2</v>
      </c>
      <c r="P175">
        <f xml:space="preserve"> IF(Stock_Info[[#This Row],[Close Price]] &gt; Stock_Info[[#This Row],[Open Price]], 1, 0)</f>
        <v>0</v>
      </c>
      <c r="Q175" t="str">
        <f>IF(AND(Stock_Info[[#This Row],[% Deli. Qty to Traded Qty]]&gt;80,Stock_Info[[#This Row],[No. of Trades]]&lt;3000),"Unusual Day","")</f>
        <v/>
      </c>
      <c r="R175" t="str">
        <f>IF(AND(Stock_Info[[#This Row],[Spread High-Low]] &lt; 10, Stock_Info[[#This Row],[% Deli. Qty to Traded Qty]] &gt; 90), "Good Day", "")</f>
        <v/>
      </c>
    </row>
    <row r="176" spans="1:18">
      <c r="A176" t="s">
        <v>40</v>
      </c>
      <c r="B176" s="1">
        <v>45656</v>
      </c>
      <c r="C176" s="1" t="str">
        <f>"WEEK" &amp;" " &amp;  INT((DAY(Stock_Info[[#This Row],[Date]])+WEEKDAY(DATE(YEAR(Stock_Info[[#This Row],[Date]]),MONTH(Stock_Info[[#This Row],[Date]]),1))-1)/7)+1</f>
        <v>WEEK 5</v>
      </c>
      <c r="D176" s="12">
        <v>552.29999999999995</v>
      </c>
      <c r="E176" s="12">
        <v>592.29999999999995</v>
      </c>
      <c r="F176" s="12">
        <v>546.5</v>
      </c>
      <c r="G176" s="12">
        <v>578.9</v>
      </c>
      <c r="H176" s="12">
        <v>570.12413438544286</v>
      </c>
      <c r="I176">
        <v>128377</v>
      </c>
      <c r="J176">
        <v>4608</v>
      </c>
      <c r="K176" s="12">
        <v>73190826</v>
      </c>
      <c r="L176">
        <v>54115</v>
      </c>
      <c r="M176">
        <v>42.15</v>
      </c>
      <c r="N176">
        <v>45.8</v>
      </c>
      <c r="O176">
        <v>26.6</v>
      </c>
      <c r="P176">
        <f xml:space="preserve"> IF(Stock_Info[[#This Row],[Close Price]] &gt; Stock_Info[[#This Row],[Open Price]], 1, 0)</f>
        <v>1</v>
      </c>
      <c r="Q176" t="str">
        <f>IF(AND(Stock_Info[[#This Row],[% Deli. Qty to Traded Qty]]&gt;80,Stock_Info[[#This Row],[No. of Trades]]&lt;3000),"Unusual Day","")</f>
        <v/>
      </c>
      <c r="R176" t="str">
        <f>IF(AND(Stock_Info[[#This Row],[Spread High-Low]] &lt; 10, Stock_Info[[#This Row],[% Deli. Qty to Traded Qty]] &gt; 90), "Good Day", "")</f>
        <v/>
      </c>
    </row>
    <row r="177" spans="1:18">
      <c r="A177" t="s">
        <v>40</v>
      </c>
      <c r="B177" s="1">
        <v>45653</v>
      </c>
      <c r="C177" s="1" t="str">
        <f>"WEEK" &amp;" " &amp;  INT((DAY(Stock_Info[[#This Row],[Date]])+WEEKDAY(DATE(YEAR(Stock_Info[[#This Row],[Date]]),MONTH(Stock_Info[[#This Row],[Date]]),1))-1)/7)+1</f>
        <v>WEEK 4</v>
      </c>
      <c r="D177" s="12">
        <v>549.95000000000005</v>
      </c>
      <c r="E177" s="12">
        <v>554.20000000000005</v>
      </c>
      <c r="F177" s="12">
        <v>547.85</v>
      </c>
      <c r="G177" s="12">
        <v>552.25</v>
      </c>
      <c r="H177" s="12">
        <v>551.41670537954099</v>
      </c>
      <c r="I177">
        <v>10763</v>
      </c>
      <c r="J177">
        <v>617</v>
      </c>
      <c r="K177" s="12">
        <v>5934898</v>
      </c>
      <c r="L177">
        <v>3562</v>
      </c>
      <c r="M177">
        <v>33.090000000000003</v>
      </c>
      <c r="N177">
        <v>6.35</v>
      </c>
      <c r="O177">
        <v>2.2999999999999998</v>
      </c>
      <c r="P177">
        <f xml:space="preserve"> IF(Stock_Info[[#This Row],[Close Price]] &gt; Stock_Info[[#This Row],[Open Price]], 1, 0)</f>
        <v>1</v>
      </c>
      <c r="Q177" t="str">
        <f>IF(AND(Stock_Info[[#This Row],[% Deli. Qty to Traded Qty]]&gt;80,Stock_Info[[#This Row],[No. of Trades]]&lt;3000),"Unusual Day","")</f>
        <v/>
      </c>
      <c r="R177" t="str">
        <f>IF(AND(Stock_Info[[#This Row],[Spread High-Low]] &lt; 10, Stock_Info[[#This Row],[% Deli. Qty to Traded Qty]] &gt; 90), "Good Day", "")</f>
        <v/>
      </c>
    </row>
    <row r="178" spans="1:18">
      <c r="A178" t="s">
        <v>40</v>
      </c>
      <c r="B178" s="1">
        <v>45652</v>
      </c>
      <c r="C178" s="1" t="str">
        <f>"WEEK" &amp;" " &amp;  INT((DAY(Stock_Info[[#This Row],[Date]])+WEEKDAY(DATE(YEAR(Stock_Info[[#This Row],[Date]]),MONTH(Stock_Info[[#This Row],[Date]]),1))-1)/7)+1</f>
        <v>WEEK 4</v>
      </c>
      <c r="D178" s="12">
        <v>556.20000000000005</v>
      </c>
      <c r="E178" s="12">
        <v>557.85</v>
      </c>
      <c r="F178" s="12">
        <v>546.25</v>
      </c>
      <c r="G178" s="12">
        <v>548.20000000000005</v>
      </c>
      <c r="H178" s="12">
        <v>550.25416423995341</v>
      </c>
      <c r="I178">
        <v>42925</v>
      </c>
      <c r="J178">
        <v>3124</v>
      </c>
      <c r="K178" s="12">
        <v>23619660</v>
      </c>
      <c r="L178">
        <v>16483</v>
      </c>
      <c r="M178">
        <v>38.4</v>
      </c>
      <c r="N178">
        <v>11.6</v>
      </c>
      <c r="O178">
        <v>-8</v>
      </c>
      <c r="P178">
        <f xml:space="preserve"> IF(Stock_Info[[#This Row],[Close Price]] &gt; Stock_Info[[#This Row],[Open Price]], 1, 0)</f>
        <v>0</v>
      </c>
      <c r="Q178" t="str">
        <f>IF(AND(Stock_Info[[#This Row],[% Deli. Qty to Traded Qty]]&gt;80,Stock_Info[[#This Row],[No. of Trades]]&lt;3000),"Unusual Day","")</f>
        <v/>
      </c>
      <c r="R178" t="str">
        <f>IF(AND(Stock_Info[[#This Row],[Spread High-Low]] &lt; 10, Stock_Info[[#This Row],[% Deli. Qty to Traded Qty]] &gt; 90), "Good Day", "")</f>
        <v/>
      </c>
    </row>
    <row r="179" spans="1:18">
      <c r="A179" t="s">
        <v>40</v>
      </c>
      <c r="B179" s="1">
        <v>45650</v>
      </c>
      <c r="C179" s="1" t="str">
        <f>"WEEK" &amp;" " &amp;  INT((DAY(Stock_Info[[#This Row],[Date]])+WEEKDAY(DATE(YEAR(Stock_Info[[#This Row],[Date]]),MONTH(Stock_Info[[#This Row],[Date]]),1))-1)/7)+1</f>
        <v>WEEK 4</v>
      </c>
      <c r="D179" s="12">
        <v>549.1</v>
      </c>
      <c r="E179" s="12">
        <v>557.25</v>
      </c>
      <c r="F179" s="12">
        <v>543.9</v>
      </c>
      <c r="G179" s="12">
        <v>556.25</v>
      </c>
      <c r="H179" s="12">
        <v>549.88372843490129</v>
      </c>
      <c r="I179">
        <v>40285</v>
      </c>
      <c r="J179">
        <v>2745</v>
      </c>
      <c r="K179" s="12">
        <v>22152066</v>
      </c>
      <c r="L179">
        <v>13292</v>
      </c>
      <c r="M179">
        <v>32.99</v>
      </c>
      <c r="N179">
        <v>13.35</v>
      </c>
      <c r="O179">
        <v>7.15</v>
      </c>
      <c r="P179">
        <f xml:space="preserve"> IF(Stock_Info[[#This Row],[Close Price]] &gt; Stock_Info[[#This Row],[Open Price]], 1, 0)</f>
        <v>1</v>
      </c>
      <c r="Q179" t="str">
        <f>IF(AND(Stock_Info[[#This Row],[% Deli. Qty to Traded Qty]]&gt;80,Stock_Info[[#This Row],[No. of Trades]]&lt;3000),"Unusual Day","")</f>
        <v/>
      </c>
      <c r="R179" t="str">
        <f>IF(AND(Stock_Info[[#This Row],[Spread High-Low]] &lt; 10, Stock_Info[[#This Row],[% Deli. Qty to Traded Qty]] &gt; 90), "Good Day", "")</f>
        <v/>
      </c>
    </row>
    <row r="180" spans="1:18">
      <c r="A180" t="s">
        <v>40</v>
      </c>
      <c r="B180" s="1">
        <v>45649</v>
      </c>
      <c r="C180" s="1" t="str">
        <f>"WEEK" &amp;" " &amp;  INT((DAY(Stock_Info[[#This Row],[Date]])+WEEKDAY(DATE(YEAR(Stock_Info[[#This Row],[Date]]),MONTH(Stock_Info[[#This Row],[Date]]),1))-1)/7)+1</f>
        <v>WEEK 4</v>
      </c>
      <c r="D180" s="12">
        <v>539.9</v>
      </c>
      <c r="E180" s="12">
        <v>551.1</v>
      </c>
      <c r="F180" s="12">
        <v>539.4</v>
      </c>
      <c r="G180" s="12">
        <v>549.25</v>
      </c>
      <c r="H180" s="12">
        <v>546.85573013954513</v>
      </c>
      <c r="I180">
        <v>18202</v>
      </c>
      <c r="J180">
        <v>1080</v>
      </c>
      <c r="K180" s="12">
        <v>9953868</v>
      </c>
      <c r="L180">
        <v>5689</v>
      </c>
      <c r="M180">
        <v>31.25</v>
      </c>
      <c r="N180">
        <v>11.7</v>
      </c>
      <c r="O180">
        <v>9.35</v>
      </c>
      <c r="P180">
        <f xml:space="preserve"> IF(Stock_Info[[#This Row],[Close Price]] &gt; Stock_Info[[#This Row],[Open Price]], 1, 0)</f>
        <v>1</v>
      </c>
      <c r="Q180" t="str">
        <f>IF(AND(Stock_Info[[#This Row],[% Deli. Qty to Traded Qty]]&gt;80,Stock_Info[[#This Row],[No. of Trades]]&lt;3000),"Unusual Day","")</f>
        <v/>
      </c>
      <c r="R180" t="str">
        <f>IF(AND(Stock_Info[[#This Row],[Spread High-Low]] &lt; 10, Stock_Info[[#This Row],[% Deli. Qty to Traded Qty]] &gt; 90), "Good Day", "")</f>
        <v/>
      </c>
    </row>
    <row r="181" spans="1:18">
      <c r="A181" t="s">
        <v>40</v>
      </c>
      <c r="B181" s="1">
        <v>45646</v>
      </c>
      <c r="C181" s="1" t="str">
        <f>"WEEK" &amp;" " &amp;  INT((DAY(Stock_Info[[#This Row],[Date]])+WEEKDAY(DATE(YEAR(Stock_Info[[#This Row],[Date]]),MONTH(Stock_Info[[#This Row],[Date]]),1))-1)/7)+1</f>
        <v>WEEK 3</v>
      </c>
      <c r="D181" s="12">
        <v>557.4</v>
      </c>
      <c r="E181" s="12">
        <v>557.4</v>
      </c>
      <c r="F181" s="12">
        <v>534</v>
      </c>
      <c r="G181" s="12">
        <v>536.79999999999995</v>
      </c>
      <c r="H181" s="12">
        <v>544.33483315717956</v>
      </c>
      <c r="I181">
        <v>66230</v>
      </c>
      <c r="J181">
        <v>3817</v>
      </c>
      <c r="K181" s="12">
        <v>36051296</v>
      </c>
      <c r="L181">
        <v>30311</v>
      </c>
      <c r="M181">
        <v>45.77</v>
      </c>
      <c r="N181">
        <v>23.4</v>
      </c>
      <c r="O181">
        <v>-20.6</v>
      </c>
      <c r="P181">
        <f xml:space="preserve"> IF(Stock_Info[[#This Row],[Close Price]] &gt; Stock_Info[[#This Row],[Open Price]], 1, 0)</f>
        <v>0</v>
      </c>
      <c r="Q181" t="str">
        <f>IF(AND(Stock_Info[[#This Row],[% Deli. Qty to Traded Qty]]&gt;80,Stock_Info[[#This Row],[No. of Trades]]&lt;3000),"Unusual Day","")</f>
        <v/>
      </c>
      <c r="R181" t="str">
        <f>IF(AND(Stock_Info[[#This Row],[Spread High-Low]] &lt; 10, Stock_Info[[#This Row],[% Deli. Qty to Traded Qty]] &gt; 90), "Good Day", "")</f>
        <v/>
      </c>
    </row>
    <row r="182" spans="1:18">
      <c r="A182" t="s">
        <v>40</v>
      </c>
      <c r="B182" s="1">
        <v>45645</v>
      </c>
      <c r="C182" s="1" t="str">
        <f>"WEEK" &amp;" " &amp;  INT((DAY(Stock_Info[[#This Row],[Date]])+WEEKDAY(DATE(YEAR(Stock_Info[[#This Row],[Date]]),MONTH(Stock_Info[[#This Row],[Date]]),1))-1)/7)+1</f>
        <v>WEEK 3</v>
      </c>
      <c r="D182" s="12">
        <v>550.04999999999995</v>
      </c>
      <c r="E182" s="12">
        <v>553</v>
      </c>
      <c r="F182" s="12">
        <v>540.9</v>
      </c>
      <c r="G182" s="12">
        <v>548.75</v>
      </c>
      <c r="H182" s="12">
        <v>547.18043807831043</v>
      </c>
      <c r="I182">
        <v>95645</v>
      </c>
      <c r="J182">
        <v>5279</v>
      </c>
      <c r="K182" s="12">
        <v>52335073</v>
      </c>
      <c r="L182">
        <v>45930</v>
      </c>
      <c r="M182">
        <v>48.02</v>
      </c>
      <c r="N182">
        <v>12.1</v>
      </c>
      <c r="O182">
        <v>-1.3</v>
      </c>
      <c r="P182">
        <f xml:space="preserve"> IF(Stock_Info[[#This Row],[Close Price]] &gt; Stock_Info[[#This Row],[Open Price]], 1, 0)</f>
        <v>0</v>
      </c>
      <c r="Q182" t="str">
        <f>IF(AND(Stock_Info[[#This Row],[% Deli. Qty to Traded Qty]]&gt;80,Stock_Info[[#This Row],[No. of Trades]]&lt;3000),"Unusual Day","")</f>
        <v/>
      </c>
      <c r="R182" t="str">
        <f>IF(AND(Stock_Info[[#This Row],[Spread High-Low]] &lt; 10, Stock_Info[[#This Row],[% Deli. Qty to Traded Qty]] &gt; 90), "Good Day", "")</f>
        <v/>
      </c>
    </row>
    <row r="183" spans="1:18">
      <c r="A183" t="s">
        <v>40</v>
      </c>
      <c r="B183" s="1">
        <v>45644</v>
      </c>
      <c r="C183" s="1" t="str">
        <f>"WEEK" &amp;" " &amp;  INT((DAY(Stock_Info[[#This Row],[Date]])+WEEKDAY(DATE(YEAR(Stock_Info[[#This Row],[Date]]),MONTH(Stock_Info[[#This Row],[Date]]),1))-1)/7)+1</f>
        <v>WEEK 3</v>
      </c>
      <c r="D183" s="12">
        <v>563.15</v>
      </c>
      <c r="E183" s="12">
        <v>567.04999999999995</v>
      </c>
      <c r="F183" s="12">
        <v>556</v>
      </c>
      <c r="G183" s="12">
        <v>558.9</v>
      </c>
      <c r="H183" s="12">
        <v>561.63209670696119</v>
      </c>
      <c r="I183">
        <v>23990</v>
      </c>
      <c r="J183">
        <v>1368</v>
      </c>
      <c r="K183" s="12">
        <v>13473554</v>
      </c>
      <c r="L183">
        <v>8003</v>
      </c>
      <c r="M183">
        <v>33.36</v>
      </c>
      <c r="N183">
        <v>11.05</v>
      </c>
      <c r="O183">
        <v>-4.25</v>
      </c>
      <c r="P183">
        <f xml:space="preserve"> IF(Stock_Info[[#This Row],[Close Price]] &gt; Stock_Info[[#This Row],[Open Price]], 1, 0)</f>
        <v>0</v>
      </c>
      <c r="Q183" t="str">
        <f>IF(AND(Stock_Info[[#This Row],[% Deli. Qty to Traded Qty]]&gt;80,Stock_Info[[#This Row],[No. of Trades]]&lt;3000),"Unusual Day","")</f>
        <v/>
      </c>
      <c r="R183" t="str">
        <f>IF(AND(Stock_Info[[#This Row],[Spread High-Low]] &lt; 10, Stock_Info[[#This Row],[% Deli. Qty to Traded Qty]] &gt; 90), "Good Day", "")</f>
        <v/>
      </c>
    </row>
    <row r="184" spans="1:18">
      <c r="A184" t="s">
        <v>40</v>
      </c>
      <c r="B184" s="1">
        <v>45643</v>
      </c>
      <c r="C184" s="1" t="str">
        <f>"WEEK" &amp;" " &amp;  INT((DAY(Stock_Info[[#This Row],[Date]])+WEEKDAY(DATE(YEAR(Stock_Info[[#This Row],[Date]]),MONTH(Stock_Info[[#This Row],[Date]]),1))-1)/7)+1</f>
        <v>WEEK 3</v>
      </c>
      <c r="D184" s="12">
        <v>577.15</v>
      </c>
      <c r="E184" s="12">
        <v>580.45000000000005</v>
      </c>
      <c r="F184" s="12">
        <v>561.65</v>
      </c>
      <c r="G184" s="12">
        <v>562.65</v>
      </c>
      <c r="H184" s="12">
        <v>567.91075862925254</v>
      </c>
      <c r="I184">
        <v>32216</v>
      </c>
      <c r="J184">
        <v>1862</v>
      </c>
      <c r="K184" s="12">
        <v>18295813</v>
      </c>
      <c r="L184">
        <v>14603</v>
      </c>
      <c r="M184">
        <v>45.33</v>
      </c>
      <c r="N184">
        <v>18.8</v>
      </c>
      <c r="O184">
        <v>-14.5</v>
      </c>
      <c r="P184">
        <f xml:space="preserve"> IF(Stock_Info[[#This Row],[Close Price]] &gt; Stock_Info[[#This Row],[Open Price]], 1, 0)</f>
        <v>0</v>
      </c>
      <c r="Q184" t="str">
        <f>IF(AND(Stock_Info[[#This Row],[% Deli. Qty to Traded Qty]]&gt;80,Stock_Info[[#This Row],[No. of Trades]]&lt;3000),"Unusual Day","")</f>
        <v/>
      </c>
      <c r="R184" t="str">
        <f>IF(AND(Stock_Info[[#This Row],[Spread High-Low]] &lt; 10, Stock_Info[[#This Row],[% Deli. Qty to Traded Qty]] &gt; 90), "Good Day", "")</f>
        <v/>
      </c>
    </row>
    <row r="185" spans="1:18">
      <c r="A185" t="s">
        <v>40</v>
      </c>
      <c r="B185" s="1">
        <v>45642</v>
      </c>
      <c r="C185" s="1" t="str">
        <f>"WEEK" &amp;" " &amp;  INT((DAY(Stock_Info[[#This Row],[Date]])+WEEKDAY(DATE(YEAR(Stock_Info[[#This Row],[Date]]),MONTH(Stock_Info[[#This Row],[Date]]),1))-1)/7)+1</f>
        <v>WEEK 3</v>
      </c>
      <c r="D185" s="12">
        <v>584</v>
      </c>
      <c r="E185" s="12">
        <v>586.4</v>
      </c>
      <c r="F185" s="12">
        <v>576.6</v>
      </c>
      <c r="G185" s="12">
        <v>577.1</v>
      </c>
      <c r="H185" s="12">
        <v>578.27593366313795</v>
      </c>
      <c r="I185">
        <v>39013</v>
      </c>
      <c r="J185">
        <v>1088</v>
      </c>
      <c r="K185" s="12">
        <v>22560279</v>
      </c>
      <c r="L185">
        <v>29746</v>
      </c>
      <c r="M185">
        <v>76.25</v>
      </c>
      <c r="N185">
        <v>9.8000000000000007</v>
      </c>
      <c r="O185">
        <v>-6.9</v>
      </c>
      <c r="P185">
        <f xml:space="preserve"> IF(Stock_Info[[#This Row],[Close Price]] &gt; Stock_Info[[#This Row],[Open Price]], 1, 0)</f>
        <v>0</v>
      </c>
      <c r="Q185" t="str">
        <f>IF(AND(Stock_Info[[#This Row],[% Deli. Qty to Traded Qty]]&gt;80,Stock_Info[[#This Row],[No. of Trades]]&lt;3000),"Unusual Day","")</f>
        <v/>
      </c>
      <c r="R185" t="str">
        <f>IF(AND(Stock_Info[[#This Row],[Spread High-Low]] &lt; 10, Stock_Info[[#This Row],[% Deli. Qty to Traded Qty]] &gt; 90), "Good Day", "")</f>
        <v/>
      </c>
    </row>
    <row r="186" spans="1:18">
      <c r="A186" t="s">
        <v>40</v>
      </c>
      <c r="B186" s="1">
        <v>45639</v>
      </c>
      <c r="C186" s="1" t="str">
        <f>"WEEK" &amp;" " &amp;  INT((DAY(Stock_Info[[#This Row],[Date]])+WEEKDAY(DATE(YEAR(Stock_Info[[#This Row],[Date]]),MONTH(Stock_Info[[#This Row],[Date]]),1))-1)/7)+1</f>
        <v>WEEK 2</v>
      </c>
      <c r="D186" s="12">
        <v>584.04999999999995</v>
      </c>
      <c r="E186" s="12">
        <v>588.1</v>
      </c>
      <c r="F186" s="12">
        <v>574.6</v>
      </c>
      <c r="G186" s="12">
        <v>583.95000000000005</v>
      </c>
      <c r="H186" s="12">
        <v>581.60252017243283</v>
      </c>
      <c r="I186">
        <v>36188</v>
      </c>
      <c r="J186">
        <v>1464</v>
      </c>
      <c r="K186" s="12">
        <v>21047032</v>
      </c>
      <c r="L186">
        <v>12564</v>
      </c>
      <c r="M186">
        <v>34.72</v>
      </c>
      <c r="N186">
        <v>13.5</v>
      </c>
      <c r="O186">
        <v>-0.1</v>
      </c>
      <c r="P186">
        <f xml:space="preserve"> IF(Stock_Info[[#This Row],[Close Price]] &gt; Stock_Info[[#This Row],[Open Price]], 1, 0)</f>
        <v>0</v>
      </c>
      <c r="Q186" t="str">
        <f>IF(AND(Stock_Info[[#This Row],[% Deli. Qty to Traded Qty]]&gt;80,Stock_Info[[#This Row],[No. of Trades]]&lt;3000),"Unusual Day","")</f>
        <v/>
      </c>
      <c r="R186" t="str">
        <f>IF(AND(Stock_Info[[#This Row],[Spread High-Low]] &lt; 10, Stock_Info[[#This Row],[% Deli. Qty to Traded Qty]] &gt; 90), "Good Day", "")</f>
        <v/>
      </c>
    </row>
    <row r="187" spans="1:18">
      <c r="A187" t="s">
        <v>40</v>
      </c>
      <c r="B187" s="1">
        <v>45638</v>
      </c>
      <c r="C187" s="1" t="str">
        <f>"WEEK" &amp;" " &amp;  INT((DAY(Stock_Info[[#This Row],[Date]])+WEEKDAY(DATE(YEAR(Stock_Info[[#This Row],[Date]]),MONTH(Stock_Info[[#This Row],[Date]]),1))-1)/7)+1</f>
        <v>WEEK 2</v>
      </c>
      <c r="D187" s="12">
        <v>590.75</v>
      </c>
      <c r="E187" s="12">
        <v>594.9</v>
      </c>
      <c r="F187" s="12">
        <v>586.54999999999995</v>
      </c>
      <c r="G187" s="12">
        <v>590.54999999999995</v>
      </c>
      <c r="H187" s="12">
        <v>591.73551204022226</v>
      </c>
      <c r="I187">
        <v>15116</v>
      </c>
      <c r="J187">
        <v>908</v>
      </c>
      <c r="K187" s="12">
        <v>8944674</v>
      </c>
      <c r="L187">
        <v>4414</v>
      </c>
      <c r="M187">
        <v>29.2</v>
      </c>
      <c r="N187">
        <v>8.35</v>
      </c>
      <c r="O187">
        <v>-0.2</v>
      </c>
      <c r="P187">
        <f xml:space="preserve"> IF(Stock_Info[[#This Row],[Close Price]] &gt; Stock_Info[[#This Row],[Open Price]], 1, 0)</f>
        <v>0</v>
      </c>
      <c r="Q187" t="str">
        <f>IF(AND(Stock_Info[[#This Row],[% Deli. Qty to Traded Qty]]&gt;80,Stock_Info[[#This Row],[No. of Trades]]&lt;3000),"Unusual Day","")</f>
        <v/>
      </c>
      <c r="R187" t="str">
        <f>IF(AND(Stock_Info[[#This Row],[Spread High-Low]] &lt; 10, Stock_Info[[#This Row],[% Deli. Qty to Traded Qty]] &gt; 90), "Good Day", "")</f>
        <v/>
      </c>
    </row>
    <row r="188" spans="1:18">
      <c r="A188" t="s">
        <v>40</v>
      </c>
      <c r="B188" s="1">
        <v>45637</v>
      </c>
      <c r="C188" s="1" t="str">
        <f>"WEEK" &amp;" " &amp;  INT((DAY(Stock_Info[[#This Row],[Date]])+WEEKDAY(DATE(YEAR(Stock_Info[[#This Row],[Date]]),MONTH(Stock_Info[[#This Row],[Date]]),1))-1)/7)+1</f>
        <v>WEEK 2</v>
      </c>
      <c r="D188" s="12">
        <v>592</v>
      </c>
      <c r="E188" s="12">
        <v>595</v>
      </c>
      <c r="F188" s="12">
        <v>588.20000000000005</v>
      </c>
      <c r="G188" s="12">
        <v>590.04999999999995</v>
      </c>
      <c r="H188" s="12">
        <v>591.09034037923527</v>
      </c>
      <c r="I188">
        <v>51472</v>
      </c>
      <c r="J188">
        <v>2107</v>
      </c>
      <c r="K188" s="12">
        <v>30424602</v>
      </c>
      <c r="L188">
        <v>30744</v>
      </c>
      <c r="M188">
        <v>59.73</v>
      </c>
      <c r="N188">
        <v>6.8</v>
      </c>
      <c r="O188">
        <v>-1.95</v>
      </c>
      <c r="P188">
        <f xml:space="preserve"> IF(Stock_Info[[#This Row],[Close Price]] &gt; Stock_Info[[#This Row],[Open Price]], 1, 0)</f>
        <v>0</v>
      </c>
      <c r="Q188" t="str">
        <f>IF(AND(Stock_Info[[#This Row],[% Deli. Qty to Traded Qty]]&gt;80,Stock_Info[[#This Row],[No. of Trades]]&lt;3000),"Unusual Day","")</f>
        <v/>
      </c>
      <c r="R188" t="str">
        <f>IF(AND(Stock_Info[[#This Row],[Spread High-Low]] &lt; 10, Stock_Info[[#This Row],[% Deli. Qty to Traded Qty]] &gt; 90), "Good Day", "")</f>
        <v/>
      </c>
    </row>
    <row r="189" spans="1:18">
      <c r="A189" t="s">
        <v>40</v>
      </c>
      <c r="B189" s="1">
        <v>45636</v>
      </c>
      <c r="C189" s="1" t="str">
        <f>"WEEK" &amp;" " &amp;  INT((DAY(Stock_Info[[#This Row],[Date]])+WEEKDAY(DATE(YEAR(Stock_Info[[#This Row],[Date]]),MONTH(Stock_Info[[#This Row],[Date]]),1))-1)/7)+1</f>
        <v>WEEK 2</v>
      </c>
      <c r="D189" s="12">
        <v>581.79999999999995</v>
      </c>
      <c r="E189" s="12">
        <v>592.5</v>
      </c>
      <c r="F189" s="12">
        <v>581.75</v>
      </c>
      <c r="G189" s="12">
        <v>591.4</v>
      </c>
      <c r="H189" s="12">
        <v>588.83527033855478</v>
      </c>
      <c r="I189">
        <v>23748</v>
      </c>
      <c r="J189">
        <v>1820</v>
      </c>
      <c r="K189" s="12">
        <v>13983660</v>
      </c>
      <c r="L189">
        <v>7741</v>
      </c>
      <c r="M189">
        <v>32.6</v>
      </c>
      <c r="N189">
        <v>10.75</v>
      </c>
      <c r="O189">
        <v>9.6</v>
      </c>
      <c r="P189">
        <f xml:space="preserve"> IF(Stock_Info[[#This Row],[Close Price]] &gt; Stock_Info[[#This Row],[Open Price]], 1, 0)</f>
        <v>1</v>
      </c>
      <c r="Q189" t="str">
        <f>IF(AND(Stock_Info[[#This Row],[% Deli. Qty to Traded Qty]]&gt;80,Stock_Info[[#This Row],[No. of Trades]]&lt;3000),"Unusual Day","")</f>
        <v/>
      </c>
      <c r="R189" t="str">
        <f>IF(AND(Stock_Info[[#This Row],[Spread High-Low]] &lt; 10, Stock_Info[[#This Row],[% Deli. Qty to Traded Qty]] &gt; 90), "Good Day", "")</f>
        <v/>
      </c>
    </row>
    <row r="190" spans="1:18">
      <c r="A190" t="s">
        <v>40</v>
      </c>
      <c r="B190" s="1">
        <v>45635</v>
      </c>
      <c r="C190" s="1" t="str">
        <f>"WEEK" &amp;" " &amp;  INT((DAY(Stock_Info[[#This Row],[Date]])+WEEKDAY(DATE(YEAR(Stock_Info[[#This Row],[Date]]),MONTH(Stock_Info[[#This Row],[Date]]),1))-1)/7)+1</f>
        <v>WEEK 2</v>
      </c>
      <c r="D190" s="12">
        <v>592.85</v>
      </c>
      <c r="E190" s="12">
        <v>592.85</v>
      </c>
      <c r="F190" s="12">
        <v>580.25</v>
      </c>
      <c r="G190" s="12">
        <v>581</v>
      </c>
      <c r="H190" s="12">
        <v>586.07465877322807</v>
      </c>
      <c r="I190">
        <v>24324</v>
      </c>
      <c r="J190">
        <v>1323</v>
      </c>
      <c r="K190" s="12">
        <v>14255680</v>
      </c>
      <c r="L190">
        <v>10683</v>
      </c>
      <c r="M190">
        <v>43.92</v>
      </c>
      <c r="N190">
        <v>12.6</v>
      </c>
      <c r="O190">
        <v>-11.85</v>
      </c>
      <c r="P190">
        <f xml:space="preserve"> IF(Stock_Info[[#This Row],[Close Price]] &gt; Stock_Info[[#This Row],[Open Price]], 1, 0)</f>
        <v>0</v>
      </c>
      <c r="Q190" t="str">
        <f>IF(AND(Stock_Info[[#This Row],[% Deli. Qty to Traded Qty]]&gt;80,Stock_Info[[#This Row],[No. of Trades]]&lt;3000),"Unusual Day","")</f>
        <v/>
      </c>
      <c r="R190" t="str">
        <f>IF(AND(Stock_Info[[#This Row],[Spread High-Low]] &lt; 10, Stock_Info[[#This Row],[% Deli. Qty to Traded Qty]] &gt; 90), "Good Day", "")</f>
        <v/>
      </c>
    </row>
    <row r="191" spans="1:18">
      <c r="A191" t="s">
        <v>40</v>
      </c>
      <c r="B191" s="1">
        <v>45632</v>
      </c>
      <c r="C191" s="1" t="str">
        <f>"WEEK" &amp;" " &amp;  INT((DAY(Stock_Info[[#This Row],[Date]])+WEEKDAY(DATE(YEAR(Stock_Info[[#This Row],[Date]]),MONTH(Stock_Info[[#This Row],[Date]]),1))-1)/7)+1</f>
        <v>WEEK 1</v>
      </c>
      <c r="D191" s="12">
        <v>600.4</v>
      </c>
      <c r="E191" s="12">
        <v>600.4</v>
      </c>
      <c r="F191" s="12">
        <v>586</v>
      </c>
      <c r="G191" s="12">
        <v>587.20000000000005</v>
      </c>
      <c r="H191" s="12">
        <v>590.91561360659796</v>
      </c>
      <c r="I191">
        <v>84753</v>
      </c>
      <c r="J191">
        <v>4248</v>
      </c>
      <c r="K191" s="12">
        <v>50081871</v>
      </c>
      <c r="L191">
        <v>44986</v>
      </c>
      <c r="M191">
        <v>53.08</v>
      </c>
      <c r="N191">
        <v>14.4</v>
      </c>
      <c r="O191">
        <v>-13.2</v>
      </c>
      <c r="P191">
        <f xml:space="preserve"> IF(Stock_Info[[#This Row],[Close Price]] &gt; Stock_Info[[#This Row],[Open Price]], 1, 0)</f>
        <v>0</v>
      </c>
      <c r="Q191" t="str">
        <f>IF(AND(Stock_Info[[#This Row],[% Deli. Qty to Traded Qty]]&gt;80,Stock_Info[[#This Row],[No. of Trades]]&lt;3000),"Unusual Day","")</f>
        <v/>
      </c>
      <c r="R191" t="str">
        <f>IF(AND(Stock_Info[[#This Row],[Spread High-Low]] &lt; 10, Stock_Info[[#This Row],[% Deli. Qty to Traded Qty]] &gt; 90), "Good Day", "")</f>
        <v/>
      </c>
    </row>
    <row r="192" spans="1:18">
      <c r="A192" t="s">
        <v>40</v>
      </c>
      <c r="B192" s="1">
        <v>45631</v>
      </c>
      <c r="C192" s="1" t="str">
        <f>"WEEK" &amp;" " &amp;  INT((DAY(Stock_Info[[#This Row],[Date]])+WEEKDAY(DATE(YEAR(Stock_Info[[#This Row],[Date]]),MONTH(Stock_Info[[#This Row],[Date]]),1))-1)/7)+1</f>
        <v>WEEK 1</v>
      </c>
      <c r="D192" s="12">
        <v>595.4</v>
      </c>
      <c r="E192" s="12">
        <v>600</v>
      </c>
      <c r="F192" s="12">
        <v>591.5</v>
      </c>
      <c r="G192" s="12">
        <v>597.9</v>
      </c>
      <c r="H192" s="12">
        <v>596.49446652399877</v>
      </c>
      <c r="I192">
        <v>16355</v>
      </c>
      <c r="J192">
        <v>1154</v>
      </c>
      <c r="K192" s="12">
        <v>9755667</v>
      </c>
      <c r="L192">
        <v>6002</v>
      </c>
      <c r="M192">
        <v>36.700000000000003</v>
      </c>
      <c r="N192">
        <v>8.5</v>
      </c>
      <c r="O192">
        <v>2.5</v>
      </c>
      <c r="P192">
        <f xml:space="preserve"> IF(Stock_Info[[#This Row],[Close Price]] &gt; Stock_Info[[#This Row],[Open Price]], 1, 0)</f>
        <v>1</v>
      </c>
      <c r="Q192" t="str">
        <f>IF(AND(Stock_Info[[#This Row],[% Deli. Qty to Traded Qty]]&gt;80,Stock_Info[[#This Row],[No. of Trades]]&lt;3000),"Unusual Day","")</f>
        <v/>
      </c>
      <c r="R192" t="str">
        <f>IF(AND(Stock_Info[[#This Row],[Spread High-Low]] &lt; 10, Stock_Info[[#This Row],[% Deli. Qty to Traded Qty]] &gt; 90), "Good Day", "")</f>
        <v/>
      </c>
    </row>
    <row r="193" spans="1:18">
      <c r="A193" t="s">
        <v>40</v>
      </c>
      <c r="B193" s="1">
        <v>45630</v>
      </c>
      <c r="C193" s="1" t="str">
        <f>"WEEK" &amp;" " &amp;  INT((DAY(Stock_Info[[#This Row],[Date]])+WEEKDAY(DATE(YEAR(Stock_Info[[#This Row],[Date]]),MONTH(Stock_Info[[#This Row],[Date]]),1))-1)/7)+1</f>
        <v>WEEK 1</v>
      </c>
      <c r="D193" s="12">
        <v>598.95000000000005</v>
      </c>
      <c r="E193" s="12">
        <v>603.65</v>
      </c>
      <c r="F193" s="12">
        <v>590.04999999999995</v>
      </c>
      <c r="G193" s="12">
        <v>595.29999999999995</v>
      </c>
      <c r="H193" s="12">
        <v>595.36674846625772</v>
      </c>
      <c r="I193">
        <v>57050</v>
      </c>
      <c r="J193">
        <v>2902</v>
      </c>
      <c r="K193" s="12">
        <v>33965673</v>
      </c>
      <c r="L193">
        <v>25056</v>
      </c>
      <c r="M193">
        <v>43.92</v>
      </c>
      <c r="N193">
        <v>13.6</v>
      </c>
      <c r="O193">
        <v>-3.65</v>
      </c>
      <c r="P193">
        <f xml:space="preserve"> IF(Stock_Info[[#This Row],[Close Price]] &gt; Stock_Info[[#This Row],[Open Price]], 1, 0)</f>
        <v>0</v>
      </c>
      <c r="Q193" t="str">
        <f>IF(AND(Stock_Info[[#This Row],[% Deli. Qty to Traded Qty]]&gt;80,Stock_Info[[#This Row],[No. of Trades]]&lt;3000),"Unusual Day","")</f>
        <v/>
      </c>
      <c r="R193" t="str">
        <f>IF(AND(Stock_Info[[#This Row],[Spread High-Low]] &lt; 10, Stock_Info[[#This Row],[% Deli. Qty to Traded Qty]] &gt; 90), "Good Day", "")</f>
        <v/>
      </c>
    </row>
    <row r="194" spans="1:18">
      <c r="A194" t="s">
        <v>40</v>
      </c>
      <c r="B194" s="1">
        <v>45629</v>
      </c>
      <c r="C194" s="1" t="str">
        <f>"WEEK" &amp;" " &amp;  INT((DAY(Stock_Info[[#This Row],[Date]])+WEEKDAY(DATE(YEAR(Stock_Info[[#This Row],[Date]]),MONTH(Stock_Info[[#This Row],[Date]]),1))-1)/7)+1</f>
        <v>WEEK 1</v>
      </c>
      <c r="D194" s="12">
        <v>587.5</v>
      </c>
      <c r="E194" s="12">
        <v>598.70000000000005</v>
      </c>
      <c r="F194" s="12">
        <v>582.29999999999995</v>
      </c>
      <c r="G194" s="12">
        <v>595.70000000000005</v>
      </c>
      <c r="H194" s="12">
        <v>591.55989383149381</v>
      </c>
      <c r="I194">
        <v>68947</v>
      </c>
      <c r="J194">
        <v>2949</v>
      </c>
      <c r="K194" s="12">
        <v>40786280</v>
      </c>
      <c r="L194">
        <v>31015</v>
      </c>
      <c r="M194">
        <v>44.98</v>
      </c>
      <c r="N194">
        <v>16.399999999999999</v>
      </c>
      <c r="O194">
        <v>8.1999999999999993</v>
      </c>
      <c r="P194">
        <f xml:space="preserve"> IF(Stock_Info[[#This Row],[Close Price]] &gt; Stock_Info[[#This Row],[Open Price]], 1, 0)</f>
        <v>1</v>
      </c>
      <c r="Q194" t="str">
        <f>IF(AND(Stock_Info[[#This Row],[% Deli. Qty to Traded Qty]]&gt;80,Stock_Info[[#This Row],[No. of Trades]]&lt;3000),"Unusual Day","")</f>
        <v/>
      </c>
      <c r="R194" t="str">
        <f>IF(AND(Stock_Info[[#This Row],[Spread High-Low]] &lt; 10, Stock_Info[[#This Row],[% Deli. Qty to Traded Qty]] &gt; 90), "Good Day", "")</f>
        <v/>
      </c>
    </row>
    <row r="195" spans="1:18">
      <c r="A195" t="s">
        <v>40</v>
      </c>
      <c r="B195" s="1">
        <v>45628</v>
      </c>
      <c r="C195" s="1" t="str">
        <f>"WEEK" &amp;" " &amp;  INT((DAY(Stock_Info[[#This Row],[Date]])+WEEKDAY(DATE(YEAR(Stock_Info[[#This Row],[Date]]),MONTH(Stock_Info[[#This Row],[Date]]),1))-1)/7)+1</f>
        <v>WEEK 1</v>
      </c>
      <c r="D195" s="12">
        <v>584.04999999999995</v>
      </c>
      <c r="E195" s="12">
        <v>586.04999999999995</v>
      </c>
      <c r="F195" s="12">
        <v>577.4</v>
      </c>
      <c r="G195" s="12">
        <v>581.79999999999995</v>
      </c>
      <c r="H195" s="12">
        <v>580.79430345861442</v>
      </c>
      <c r="I195">
        <v>18678</v>
      </c>
      <c r="J195">
        <v>1206</v>
      </c>
      <c r="K195" s="12">
        <v>10848076</v>
      </c>
      <c r="L195">
        <v>8084</v>
      </c>
      <c r="M195">
        <v>43.28</v>
      </c>
      <c r="N195">
        <v>8.65</v>
      </c>
      <c r="O195">
        <v>-2.25</v>
      </c>
      <c r="P195">
        <f xml:space="preserve"> IF(Stock_Info[[#This Row],[Close Price]] &gt; Stock_Info[[#This Row],[Open Price]], 1, 0)</f>
        <v>0</v>
      </c>
      <c r="Q195" t="str">
        <f>IF(AND(Stock_Info[[#This Row],[% Deli. Qty to Traded Qty]]&gt;80,Stock_Info[[#This Row],[No. of Trades]]&lt;3000),"Unusual Day","")</f>
        <v/>
      </c>
      <c r="R195" t="str">
        <f>IF(AND(Stock_Info[[#This Row],[Spread High-Low]] &lt; 10, Stock_Info[[#This Row],[% Deli. Qty to Traded Qty]] &gt; 90), "Good Day", "")</f>
        <v/>
      </c>
    </row>
    <row r="196" spans="1:18">
      <c r="A196" t="s">
        <v>40</v>
      </c>
      <c r="B196" s="1">
        <v>45625</v>
      </c>
      <c r="C196" s="1" t="str">
        <f>"WEEK" &amp;" " &amp;  INT((DAY(Stock_Info[[#This Row],[Date]])+WEEKDAY(DATE(YEAR(Stock_Info[[#This Row],[Date]]),MONTH(Stock_Info[[#This Row],[Date]]),1))-1)/7)+1</f>
        <v>WEEK 5</v>
      </c>
      <c r="D196" s="12">
        <v>590.79999999999995</v>
      </c>
      <c r="E196" s="12">
        <v>591.79999999999995</v>
      </c>
      <c r="F196" s="12">
        <v>578.6</v>
      </c>
      <c r="G196" s="12">
        <v>583.15</v>
      </c>
      <c r="H196" s="12">
        <v>583.75552587221318</v>
      </c>
      <c r="I196">
        <v>31443</v>
      </c>
      <c r="J196">
        <v>2061</v>
      </c>
      <c r="K196" s="12">
        <v>18355025</v>
      </c>
      <c r="L196">
        <v>14425</v>
      </c>
      <c r="M196">
        <v>45.88</v>
      </c>
      <c r="N196">
        <v>13.2</v>
      </c>
      <c r="O196">
        <v>-7.65</v>
      </c>
      <c r="P196">
        <f xml:space="preserve"> IF(Stock_Info[[#This Row],[Close Price]] &gt; Stock_Info[[#This Row],[Open Price]], 1, 0)</f>
        <v>0</v>
      </c>
      <c r="Q196" t="str">
        <f>IF(AND(Stock_Info[[#This Row],[% Deli. Qty to Traded Qty]]&gt;80,Stock_Info[[#This Row],[No. of Trades]]&lt;3000),"Unusual Day","")</f>
        <v/>
      </c>
      <c r="R196" t="str">
        <f>IF(AND(Stock_Info[[#This Row],[Spread High-Low]] &lt; 10, Stock_Info[[#This Row],[% Deli. Qty to Traded Qty]] &gt; 90), "Good Day", "")</f>
        <v/>
      </c>
    </row>
    <row r="197" spans="1:18">
      <c r="A197" t="s">
        <v>40</v>
      </c>
      <c r="B197" s="1">
        <v>45624</v>
      </c>
      <c r="C197" s="1" t="str">
        <f>"WEEK" &amp;" " &amp;  INT((DAY(Stock_Info[[#This Row],[Date]])+WEEKDAY(DATE(YEAR(Stock_Info[[#This Row],[Date]]),MONTH(Stock_Info[[#This Row],[Date]]),1))-1)/7)+1</f>
        <v>WEEK 5</v>
      </c>
      <c r="D197" s="12">
        <v>593.65</v>
      </c>
      <c r="E197" s="12">
        <v>593.65</v>
      </c>
      <c r="F197" s="12">
        <v>584.95000000000005</v>
      </c>
      <c r="G197" s="12">
        <v>585.9</v>
      </c>
      <c r="H197" s="12">
        <v>587.94869545020515</v>
      </c>
      <c r="I197">
        <v>38749</v>
      </c>
      <c r="J197">
        <v>2092</v>
      </c>
      <c r="K197" s="12">
        <v>22782424</v>
      </c>
      <c r="L197">
        <v>16375</v>
      </c>
      <c r="M197">
        <v>42.26</v>
      </c>
      <c r="N197">
        <v>8.6999999999999993</v>
      </c>
      <c r="O197">
        <v>-7.75</v>
      </c>
      <c r="P197">
        <f xml:space="preserve"> IF(Stock_Info[[#This Row],[Close Price]] &gt; Stock_Info[[#This Row],[Open Price]], 1, 0)</f>
        <v>0</v>
      </c>
      <c r="Q197" t="str">
        <f>IF(AND(Stock_Info[[#This Row],[% Deli. Qty to Traded Qty]]&gt;80,Stock_Info[[#This Row],[No. of Trades]]&lt;3000),"Unusual Day","")</f>
        <v/>
      </c>
      <c r="R197" t="str">
        <f>IF(AND(Stock_Info[[#This Row],[Spread High-Low]] &lt; 10, Stock_Info[[#This Row],[% Deli. Qty to Traded Qty]] &gt; 90), "Good Day", "")</f>
        <v/>
      </c>
    </row>
    <row r="198" spans="1:18">
      <c r="A198" t="s">
        <v>40</v>
      </c>
      <c r="B198" s="1">
        <v>45623</v>
      </c>
      <c r="C198" s="1" t="str">
        <f>"WEEK" &amp;" " &amp;  INT((DAY(Stock_Info[[#This Row],[Date]])+WEEKDAY(DATE(YEAR(Stock_Info[[#This Row],[Date]]),MONTH(Stock_Info[[#This Row],[Date]]),1))-1)/7)+1</f>
        <v>WEEK 5</v>
      </c>
      <c r="D198" s="12">
        <v>589.35</v>
      </c>
      <c r="E198" s="12">
        <v>592.70000000000005</v>
      </c>
      <c r="F198" s="12">
        <v>584.20000000000005</v>
      </c>
      <c r="G198" s="12">
        <v>590.4</v>
      </c>
      <c r="H198" s="12">
        <v>589.12895612708019</v>
      </c>
      <c r="I198">
        <v>16525</v>
      </c>
      <c r="J198">
        <v>1369</v>
      </c>
      <c r="K198" s="12">
        <v>9735356</v>
      </c>
      <c r="L198">
        <v>4909</v>
      </c>
      <c r="M198">
        <v>29.71</v>
      </c>
      <c r="N198">
        <v>8.5</v>
      </c>
      <c r="O198">
        <v>1.05</v>
      </c>
      <c r="P198">
        <f xml:space="preserve"> IF(Stock_Info[[#This Row],[Close Price]] &gt; Stock_Info[[#This Row],[Open Price]], 1, 0)</f>
        <v>1</v>
      </c>
      <c r="Q198" t="str">
        <f>IF(AND(Stock_Info[[#This Row],[% Deli. Qty to Traded Qty]]&gt;80,Stock_Info[[#This Row],[No. of Trades]]&lt;3000),"Unusual Day","")</f>
        <v/>
      </c>
      <c r="R198" t="str">
        <f>IF(AND(Stock_Info[[#This Row],[Spread High-Low]] &lt; 10, Stock_Info[[#This Row],[% Deli. Qty to Traded Qty]] &gt; 90), "Good Day", "")</f>
        <v/>
      </c>
    </row>
    <row r="199" spans="1:18">
      <c r="A199" t="s">
        <v>40</v>
      </c>
      <c r="B199" s="1">
        <v>45622</v>
      </c>
      <c r="C199" s="1" t="str">
        <f>"WEEK" &amp;" " &amp;  INT((DAY(Stock_Info[[#This Row],[Date]])+WEEKDAY(DATE(YEAR(Stock_Info[[#This Row],[Date]]),MONTH(Stock_Info[[#This Row],[Date]]),1))-1)/7)+1</f>
        <v>WEEK 5</v>
      </c>
      <c r="D199" s="12">
        <v>600</v>
      </c>
      <c r="E199" s="12">
        <v>600</v>
      </c>
      <c r="F199" s="12">
        <v>587.54999999999995</v>
      </c>
      <c r="G199" s="12">
        <v>591.5</v>
      </c>
      <c r="H199" s="12">
        <v>590.9411789245338</v>
      </c>
      <c r="I199">
        <v>23971</v>
      </c>
      <c r="J199">
        <v>1614</v>
      </c>
      <c r="K199" s="12">
        <v>14165451</v>
      </c>
      <c r="L199">
        <v>8771</v>
      </c>
      <c r="M199">
        <v>36.590000000000003</v>
      </c>
      <c r="N199">
        <v>12.45</v>
      </c>
      <c r="O199">
        <v>-8.5</v>
      </c>
      <c r="P199">
        <f xml:space="preserve"> IF(Stock_Info[[#This Row],[Close Price]] &gt; Stock_Info[[#This Row],[Open Price]], 1, 0)</f>
        <v>0</v>
      </c>
      <c r="Q199" t="str">
        <f>IF(AND(Stock_Info[[#This Row],[% Deli. Qty to Traded Qty]]&gt;80,Stock_Info[[#This Row],[No. of Trades]]&lt;3000),"Unusual Day","")</f>
        <v/>
      </c>
      <c r="R199" t="str">
        <f>IF(AND(Stock_Info[[#This Row],[Spread High-Low]] &lt; 10, Stock_Info[[#This Row],[% Deli. Qty to Traded Qty]] &gt; 90), "Good Day", "")</f>
        <v/>
      </c>
    </row>
    <row r="200" spans="1:18">
      <c r="A200" t="s">
        <v>40</v>
      </c>
      <c r="B200" s="1">
        <v>45621</v>
      </c>
      <c r="C200" s="1" t="str">
        <f>"WEEK" &amp;" " &amp;  INT((DAY(Stock_Info[[#This Row],[Date]])+WEEKDAY(DATE(YEAR(Stock_Info[[#This Row],[Date]]),MONTH(Stock_Info[[#This Row],[Date]]),1))-1)/7)+1</f>
        <v>WEEK 5</v>
      </c>
      <c r="D200" s="12">
        <v>604.85</v>
      </c>
      <c r="E200" s="12">
        <v>604.85</v>
      </c>
      <c r="F200" s="12">
        <v>593.1</v>
      </c>
      <c r="G200" s="12">
        <v>596.5</v>
      </c>
      <c r="H200" s="12">
        <v>598.57158795091107</v>
      </c>
      <c r="I200">
        <v>40335</v>
      </c>
      <c r="J200">
        <v>2422</v>
      </c>
      <c r="K200" s="12">
        <v>24143385</v>
      </c>
      <c r="L200">
        <v>17200</v>
      </c>
      <c r="M200">
        <v>42.64</v>
      </c>
      <c r="N200">
        <v>11.75</v>
      </c>
      <c r="O200">
        <v>-8.35</v>
      </c>
      <c r="P200">
        <f xml:space="preserve"> IF(Stock_Info[[#This Row],[Close Price]] &gt; Stock_Info[[#This Row],[Open Price]], 1, 0)</f>
        <v>0</v>
      </c>
      <c r="Q200" t="str">
        <f>IF(AND(Stock_Info[[#This Row],[% Deli. Qty to Traded Qty]]&gt;80,Stock_Info[[#This Row],[No. of Trades]]&lt;3000),"Unusual Day","")</f>
        <v/>
      </c>
      <c r="R200" t="str">
        <f>IF(AND(Stock_Info[[#This Row],[Spread High-Low]] &lt; 10, Stock_Info[[#This Row],[% Deli. Qty to Traded Qty]] &gt; 90), "Good Day", "")</f>
        <v/>
      </c>
    </row>
    <row r="201" spans="1:18">
      <c r="A201" t="s">
        <v>40</v>
      </c>
      <c r="B201" s="1">
        <v>45618</v>
      </c>
      <c r="C201" s="1" t="str">
        <f>"WEEK" &amp;" " &amp;  INT((DAY(Stock_Info[[#This Row],[Date]])+WEEKDAY(DATE(YEAR(Stock_Info[[#This Row],[Date]]),MONTH(Stock_Info[[#This Row],[Date]]),1))-1)/7)+1</f>
        <v>WEEK 4</v>
      </c>
      <c r="D201" s="12">
        <v>597.6</v>
      </c>
      <c r="E201" s="12">
        <v>597.6</v>
      </c>
      <c r="F201" s="12">
        <v>590.85</v>
      </c>
      <c r="G201" s="12">
        <v>595.79999999999995</v>
      </c>
      <c r="H201" s="12">
        <v>594.35124552505965</v>
      </c>
      <c r="I201">
        <v>26816</v>
      </c>
      <c r="J201">
        <v>1525</v>
      </c>
      <c r="K201" s="12">
        <v>15938123</v>
      </c>
      <c r="L201">
        <v>9597</v>
      </c>
      <c r="M201">
        <v>35.79</v>
      </c>
      <c r="N201">
        <v>6.75</v>
      </c>
      <c r="O201">
        <v>-1.8</v>
      </c>
      <c r="P201">
        <f xml:space="preserve"> IF(Stock_Info[[#This Row],[Close Price]] &gt; Stock_Info[[#This Row],[Open Price]], 1, 0)</f>
        <v>0</v>
      </c>
      <c r="Q201" t="str">
        <f>IF(AND(Stock_Info[[#This Row],[% Deli. Qty to Traded Qty]]&gt;80,Stock_Info[[#This Row],[No. of Trades]]&lt;3000),"Unusual Day","")</f>
        <v/>
      </c>
      <c r="R201" t="str">
        <f>IF(AND(Stock_Info[[#This Row],[Spread High-Low]] &lt; 10, Stock_Info[[#This Row],[% Deli. Qty to Traded Qty]] &gt; 90), "Good Day", "")</f>
        <v/>
      </c>
    </row>
    <row r="202" spans="1:18">
      <c r="A202" t="s">
        <v>40</v>
      </c>
      <c r="B202" s="1">
        <v>45617</v>
      </c>
      <c r="C202" s="1" t="str">
        <f>"WEEK" &amp;" " &amp;  INT((DAY(Stock_Info[[#This Row],[Date]])+WEEKDAY(DATE(YEAR(Stock_Info[[#This Row],[Date]]),MONTH(Stock_Info[[#This Row],[Date]]),1))-1)/7)+1</f>
        <v>WEEK 4</v>
      </c>
      <c r="D202" s="12">
        <v>592.5</v>
      </c>
      <c r="E202" s="12">
        <v>595.5</v>
      </c>
      <c r="F202" s="12">
        <v>581.5</v>
      </c>
      <c r="G202" s="12">
        <v>594.6</v>
      </c>
      <c r="H202" s="12">
        <v>590.34579179225602</v>
      </c>
      <c r="I202">
        <v>21565</v>
      </c>
      <c r="J202">
        <v>1629</v>
      </c>
      <c r="K202" s="12">
        <v>12730807</v>
      </c>
      <c r="L202">
        <v>8214</v>
      </c>
      <c r="M202">
        <v>38.090000000000003</v>
      </c>
      <c r="N202">
        <v>14</v>
      </c>
      <c r="O202">
        <v>2.1</v>
      </c>
      <c r="P202">
        <f xml:space="preserve"> IF(Stock_Info[[#This Row],[Close Price]] &gt; Stock_Info[[#This Row],[Open Price]], 1, 0)</f>
        <v>1</v>
      </c>
      <c r="Q202" t="str">
        <f>IF(AND(Stock_Info[[#This Row],[% Deli. Qty to Traded Qty]]&gt;80,Stock_Info[[#This Row],[No. of Trades]]&lt;3000),"Unusual Day","")</f>
        <v/>
      </c>
      <c r="R202" t="str">
        <f>IF(AND(Stock_Info[[#This Row],[Spread High-Low]] &lt; 10, Stock_Info[[#This Row],[% Deli. Qty to Traded Qty]] &gt; 90), "Good Day", "")</f>
        <v/>
      </c>
    </row>
    <row r="203" spans="1:18">
      <c r="A203" t="s">
        <v>40</v>
      </c>
      <c r="B203" s="1">
        <v>45615</v>
      </c>
      <c r="C203" s="1" t="str">
        <f>"WEEK" &amp;" " &amp;  INT((DAY(Stock_Info[[#This Row],[Date]])+WEEKDAY(DATE(YEAR(Stock_Info[[#This Row],[Date]]),MONTH(Stock_Info[[#This Row],[Date]]),1))-1)/7)+1</f>
        <v>WEEK 4</v>
      </c>
      <c r="D203" s="12">
        <v>576.95000000000005</v>
      </c>
      <c r="E203" s="12">
        <v>597.04999999999995</v>
      </c>
      <c r="F203" s="12">
        <v>576.9</v>
      </c>
      <c r="G203" s="12">
        <v>590.04999999999995</v>
      </c>
      <c r="H203" s="12">
        <v>590.56395688862892</v>
      </c>
      <c r="I203">
        <v>23938</v>
      </c>
      <c r="J203">
        <v>1313</v>
      </c>
      <c r="K203" s="12">
        <v>14136920</v>
      </c>
      <c r="L203">
        <v>8430</v>
      </c>
      <c r="M203">
        <v>35.22</v>
      </c>
      <c r="N203">
        <v>20.149999999999999</v>
      </c>
      <c r="O203">
        <v>13.1</v>
      </c>
      <c r="P203">
        <f xml:space="preserve"> IF(Stock_Info[[#This Row],[Close Price]] &gt; Stock_Info[[#This Row],[Open Price]], 1, 0)</f>
        <v>1</v>
      </c>
      <c r="Q203" t="str">
        <f>IF(AND(Stock_Info[[#This Row],[% Deli. Qty to Traded Qty]]&gt;80,Stock_Info[[#This Row],[No. of Trades]]&lt;3000),"Unusual Day","")</f>
        <v/>
      </c>
      <c r="R203" t="str">
        <f>IF(AND(Stock_Info[[#This Row],[Spread High-Low]] &lt; 10, Stock_Info[[#This Row],[% Deli. Qty to Traded Qty]] &gt; 90), "Good Day", "")</f>
        <v/>
      </c>
    </row>
    <row r="204" spans="1:18">
      <c r="A204" t="s">
        <v>40</v>
      </c>
      <c r="B204" s="1">
        <v>45614</v>
      </c>
      <c r="C204" s="1" t="str">
        <f>"WEEK" &amp;" " &amp;  INT((DAY(Stock_Info[[#This Row],[Date]])+WEEKDAY(DATE(YEAR(Stock_Info[[#This Row],[Date]]),MONTH(Stock_Info[[#This Row],[Date]]),1))-1)/7)+1</f>
        <v>WEEK 4</v>
      </c>
      <c r="D204" s="12">
        <v>575</v>
      </c>
      <c r="E204" s="12">
        <v>583</v>
      </c>
      <c r="F204" s="12">
        <v>571</v>
      </c>
      <c r="G204" s="12">
        <v>578.75</v>
      </c>
      <c r="H204" s="12">
        <v>578.62543279823728</v>
      </c>
      <c r="I204">
        <v>47655</v>
      </c>
      <c r="J204">
        <v>2716</v>
      </c>
      <c r="K204" s="12">
        <v>27574395</v>
      </c>
      <c r="L204">
        <v>11304</v>
      </c>
      <c r="M204">
        <v>23.72</v>
      </c>
      <c r="N204">
        <v>12</v>
      </c>
      <c r="O204">
        <v>3.75</v>
      </c>
      <c r="P204">
        <f xml:space="preserve"> IF(Stock_Info[[#This Row],[Close Price]] &gt; Stock_Info[[#This Row],[Open Price]], 1, 0)</f>
        <v>1</v>
      </c>
      <c r="Q204" t="str">
        <f>IF(AND(Stock_Info[[#This Row],[% Deli. Qty to Traded Qty]]&gt;80,Stock_Info[[#This Row],[No. of Trades]]&lt;3000),"Unusual Day","")</f>
        <v/>
      </c>
      <c r="R204" t="str">
        <f>IF(AND(Stock_Info[[#This Row],[Spread High-Low]] &lt; 10, Stock_Info[[#This Row],[% Deli. Qty to Traded Qty]] &gt; 90), "Good Day", "")</f>
        <v/>
      </c>
    </row>
    <row r="205" spans="1:18">
      <c r="A205" t="s">
        <v>40</v>
      </c>
      <c r="B205" s="1">
        <v>45610</v>
      </c>
      <c r="C205" s="1" t="str">
        <f>"WEEK" &amp;" " &amp;  INT((DAY(Stock_Info[[#This Row],[Date]])+WEEKDAY(DATE(YEAR(Stock_Info[[#This Row],[Date]]),MONTH(Stock_Info[[#This Row],[Date]]),1))-1)/7)+1</f>
        <v>WEEK 3</v>
      </c>
      <c r="D205" s="12">
        <v>563.65</v>
      </c>
      <c r="E205" s="12">
        <v>575.04999999999995</v>
      </c>
      <c r="F205" s="12">
        <v>563.29999999999995</v>
      </c>
      <c r="G205" s="12">
        <v>573.75</v>
      </c>
      <c r="H205" s="12">
        <v>570.0593966817496</v>
      </c>
      <c r="I205">
        <v>33150</v>
      </c>
      <c r="J205">
        <v>2094</v>
      </c>
      <c r="K205" s="12">
        <v>18897469</v>
      </c>
      <c r="L205">
        <v>13064</v>
      </c>
      <c r="M205">
        <v>39.409999999999997</v>
      </c>
      <c r="N205">
        <v>11.75</v>
      </c>
      <c r="O205">
        <v>10.1</v>
      </c>
      <c r="P205">
        <f xml:space="preserve"> IF(Stock_Info[[#This Row],[Close Price]] &gt; Stock_Info[[#This Row],[Open Price]], 1, 0)</f>
        <v>1</v>
      </c>
      <c r="Q205" t="str">
        <f>IF(AND(Stock_Info[[#This Row],[% Deli. Qty to Traded Qty]]&gt;80,Stock_Info[[#This Row],[No. of Trades]]&lt;3000),"Unusual Day","")</f>
        <v/>
      </c>
      <c r="R205" t="str">
        <f>IF(AND(Stock_Info[[#This Row],[Spread High-Low]] &lt; 10, Stock_Info[[#This Row],[% Deli. Qty to Traded Qty]] &gt; 90), "Good Day", "")</f>
        <v/>
      </c>
    </row>
    <row r="206" spans="1:18">
      <c r="A206" t="s">
        <v>40</v>
      </c>
      <c r="B206" s="1">
        <v>45609</v>
      </c>
      <c r="C206" s="1" t="str">
        <f>"WEEK" &amp;" " &amp;  INT((DAY(Stock_Info[[#This Row],[Date]])+WEEKDAY(DATE(YEAR(Stock_Info[[#This Row],[Date]]),MONTH(Stock_Info[[#This Row],[Date]]),1))-1)/7)+1</f>
        <v>WEEK 3</v>
      </c>
      <c r="D206" s="12">
        <v>575.04999999999995</v>
      </c>
      <c r="E206" s="12">
        <v>578.6</v>
      </c>
      <c r="F206" s="12">
        <v>557.4</v>
      </c>
      <c r="G206" s="12">
        <v>561.25</v>
      </c>
      <c r="H206" s="12">
        <v>566.76717445675126</v>
      </c>
      <c r="I206">
        <v>92361</v>
      </c>
      <c r="J206">
        <v>5856</v>
      </c>
      <c r="K206" s="12">
        <v>52347183</v>
      </c>
      <c r="L206">
        <v>26900</v>
      </c>
      <c r="M206">
        <v>29.12</v>
      </c>
      <c r="N206">
        <v>21.2</v>
      </c>
      <c r="O206">
        <v>-13.8</v>
      </c>
      <c r="P206">
        <f xml:space="preserve"> IF(Stock_Info[[#This Row],[Close Price]] &gt; Stock_Info[[#This Row],[Open Price]], 1, 0)</f>
        <v>0</v>
      </c>
      <c r="Q206" t="str">
        <f>IF(AND(Stock_Info[[#This Row],[% Deli. Qty to Traded Qty]]&gt;80,Stock_Info[[#This Row],[No. of Trades]]&lt;3000),"Unusual Day","")</f>
        <v/>
      </c>
      <c r="R206" t="str">
        <f>IF(AND(Stock_Info[[#This Row],[Spread High-Low]] &lt; 10, Stock_Info[[#This Row],[% Deli. Qty to Traded Qty]] &gt; 90), "Good Day", "")</f>
        <v/>
      </c>
    </row>
    <row r="207" spans="1:18">
      <c r="A207" t="s">
        <v>40</v>
      </c>
      <c r="B207" s="1">
        <v>45608</v>
      </c>
      <c r="C207" s="1" t="str">
        <f>"WEEK" &amp;" " &amp;  INT((DAY(Stock_Info[[#This Row],[Date]])+WEEKDAY(DATE(YEAR(Stock_Info[[#This Row],[Date]]),MONTH(Stock_Info[[#This Row],[Date]]),1))-1)/7)+1</f>
        <v>WEEK 3</v>
      </c>
      <c r="D207" s="12">
        <v>582</v>
      </c>
      <c r="E207" s="12">
        <v>582</v>
      </c>
      <c r="F207" s="12">
        <v>573.54999999999995</v>
      </c>
      <c r="G207" s="12">
        <v>579.25</v>
      </c>
      <c r="H207" s="12">
        <v>576.43402153402155</v>
      </c>
      <c r="I207">
        <v>90090</v>
      </c>
      <c r="J207">
        <v>1381</v>
      </c>
      <c r="K207" s="12">
        <v>51930941</v>
      </c>
      <c r="L207">
        <v>70467</v>
      </c>
      <c r="M207">
        <v>78.22</v>
      </c>
      <c r="N207">
        <v>8.4499999999999993</v>
      </c>
      <c r="O207">
        <v>-2.75</v>
      </c>
      <c r="P207">
        <f xml:space="preserve"> IF(Stock_Info[[#This Row],[Close Price]] &gt; Stock_Info[[#This Row],[Open Price]], 1, 0)</f>
        <v>0</v>
      </c>
      <c r="Q207" t="str">
        <f>IF(AND(Stock_Info[[#This Row],[% Deli. Qty to Traded Qty]]&gt;80,Stock_Info[[#This Row],[No. of Trades]]&lt;3000),"Unusual Day","")</f>
        <v/>
      </c>
      <c r="R207" t="str">
        <f>IF(AND(Stock_Info[[#This Row],[Spread High-Low]] &lt; 10, Stock_Info[[#This Row],[% Deli. Qty to Traded Qty]] &gt; 90), "Good Day", "")</f>
        <v/>
      </c>
    </row>
    <row r="208" spans="1:18">
      <c r="A208" t="s">
        <v>40</v>
      </c>
      <c r="B208" s="1">
        <v>45607</v>
      </c>
      <c r="C208" s="1" t="str">
        <f>"WEEK" &amp;" " &amp;  INT((DAY(Stock_Info[[#This Row],[Date]])+WEEKDAY(DATE(YEAR(Stock_Info[[#This Row],[Date]]),MONTH(Stock_Info[[#This Row],[Date]]),1))-1)/7)+1</f>
        <v>WEEK 3</v>
      </c>
      <c r="D208" s="12">
        <v>580.35</v>
      </c>
      <c r="E208" s="12">
        <v>580.65</v>
      </c>
      <c r="F208" s="12">
        <v>569.79999999999995</v>
      </c>
      <c r="G208" s="12">
        <v>575.70000000000005</v>
      </c>
      <c r="H208" s="12">
        <v>575.26044428496436</v>
      </c>
      <c r="I208">
        <v>150489</v>
      </c>
      <c r="J208">
        <v>6506</v>
      </c>
      <c r="K208" s="12">
        <v>86570369</v>
      </c>
      <c r="L208">
        <v>20915</v>
      </c>
      <c r="M208">
        <v>13.9</v>
      </c>
      <c r="N208">
        <v>10.85</v>
      </c>
      <c r="O208">
        <v>-4.6500000000000004</v>
      </c>
      <c r="P208">
        <f xml:space="preserve"> IF(Stock_Info[[#This Row],[Close Price]] &gt; Stock_Info[[#This Row],[Open Price]], 1, 0)</f>
        <v>0</v>
      </c>
      <c r="Q208" t="str">
        <f>IF(AND(Stock_Info[[#This Row],[% Deli. Qty to Traded Qty]]&gt;80,Stock_Info[[#This Row],[No. of Trades]]&lt;3000),"Unusual Day","")</f>
        <v/>
      </c>
      <c r="R208" t="str">
        <f>IF(AND(Stock_Info[[#This Row],[Spread High-Low]] &lt; 10, Stock_Info[[#This Row],[% Deli. Qty to Traded Qty]] &gt; 90), "Good Day", "")</f>
        <v/>
      </c>
    </row>
    <row r="209" spans="1:18">
      <c r="A209" t="s">
        <v>40</v>
      </c>
      <c r="B209" s="1">
        <v>45604</v>
      </c>
      <c r="C209" s="1" t="str">
        <f>"WEEK" &amp;" " &amp;  INT((DAY(Stock_Info[[#This Row],[Date]])+WEEKDAY(DATE(YEAR(Stock_Info[[#This Row],[Date]]),MONTH(Stock_Info[[#This Row],[Date]]),1))-1)/7)+1</f>
        <v>WEEK 2</v>
      </c>
      <c r="D209" s="12">
        <v>600.04999999999995</v>
      </c>
      <c r="E209" s="12">
        <v>606.95000000000005</v>
      </c>
      <c r="F209" s="12">
        <v>579</v>
      </c>
      <c r="G209" s="12">
        <v>580.65</v>
      </c>
      <c r="H209" s="12">
        <v>585.97794988161013</v>
      </c>
      <c r="I209">
        <v>243264</v>
      </c>
      <c r="J209">
        <v>3196</v>
      </c>
      <c r="K209" s="12">
        <v>142547340</v>
      </c>
      <c r="L209">
        <v>190361</v>
      </c>
      <c r="M209">
        <v>78.25</v>
      </c>
      <c r="N209">
        <v>27.95</v>
      </c>
      <c r="O209">
        <v>-19.399999999999999</v>
      </c>
      <c r="P209">
        <f xml:space="preserve"> IF(Stock_Info[[#This Row],[Close Price]] &gt; Stock_Info[[#This Row],[Open Price]], 1, 0)</f>
        <v>0</v>
      </c>
      <c r="Q209" t="str">
        <f>IF(AND(Stock_Info[[#This Row],[% Deli. Qty to Traded Qty]]&gt;80,Stock_Info[[#This Row],[No. of Trades]]&lt;3000),"Unusual Day","")</f>
        <v/>
      </c>
      <c r="R209" t="str">
        <f>IF(AND(Stock_Info[[#This Row],[Spread High-Low]] &lt; 10, Stock_Info[[#This Row],[% Deli. Qty to Traded Qty]] &gt; 90), "Good Day", "")</f>
        <v/>
      </c>
    </row>
    <row r="210" spans="1:18">
      <c r="A210" t="s">
        <v>40</v>
      </c>
      <c r="B210" s="1">
        <v>45603</v>
      </c>
      <c r="C210" s="1" t="str">
        <f>"WEEK" &amp;" " &amp;  INT((DAY(Stock_Info[[#This Row],[Date]])+WEEKDAY(DATE(YEAR(Stock_Info[[#This Row],[Date]]),MONTH(Stock_Info[[#This Row],[Date]]),1))-1)/7)+1</f>
        <v>WEEK 2</v>
      </c>
      <c r="D210" s="12">
        <v>614.95000000000005</v>
      </c>
      <c r="E210" s="12">
        <v>615</v>
      </c>
      <c r="F210" s="12">
        <v>601.20000000000005</v>
      </c>
      <c r="G210" s="12">
        <v>601.95000000000005</v>
      </c>
      <c r="H210" s="12">
        <v>605.2203536882522</v>
      </c>
      <c r="I210">
        <v>54172</v>
      </c>
      <c r="J210">
        <v>2639</v>
      </c>
      <c r="K210" s="12">
        <v>32785997</v>
      </c>
      <c r="L210">
        <v>28036</v>
      </c>
      <c r="M210">
        <v>51.75</v>
      </c>
      <c r="N210">
        <v>13.8</v>
      </c>
      <c r="O210">
        <v>-13</v>
      </c>
      <c r="P210">
        <f xml:space="preserve"> IF(Stock_Info[[#This Row],[Close Price]] &gt; Stock_Info[[#This Row],[Open Price]], 1, 0)</f>
        <v>0</v>
      </c>
      <c r="Q210" t="str">
        <f>IF(AND(Stock_Info[[#This Row],[% Deli. Qty to Traded Qty]]&gt;80,Stock_Info[[#This Row],[No. of Trades]]&lt;3000),"Unusual Day","")</f>
        <v/>
      </c>
      <c r="R210" t="str">
        <f>IF(AND(Stock_Info[[#This Row],[Spread High-Low]] &lt; 10, Stock_Info[[#This Row],[% Deli. Qty to Traded Qty]] &gt; 90), "Good Day", "")</f>
        <v/>
      </c>
    </row>
    <row r="211" spans="1:18">
      <c r="A211" t="s">
        <v>40</v>
      </c>
      <c r="B211" s="1">
        <v>45602</v>
      </c>
      <c r="C211" s="1" t="str">
        <f>"WEEK" &amp;" " &amp;  INT((DAY(Stock_Info[[#This Row],[Date]])+WEEKDAY(DATE(YEAR(Stock_Info[[#This Row],[Date]]),MONTH(Stock_Info[[#This Row],[Date]]),1))-1)/7)+1</f>
        <v>WEEK 2</v>
      </c>
      <c r="D211" s="12">
        <v>618.65</v>
      </c>
      <c r="E211" s="12">
        <v>619.54999999999995</v>
      </c>
      <c r="F211" s="12">
        <v>606.6</v>
      </c>
      <c r="G211" s="12">
        <v>610.04999999999995</v>
      </c>
      <c r="H211" s="12">
        <v>609.44525360110356</v>
      </c>
      <c r="I211">
        <v>31171</v>
      </c>
      <c r="J211">
        <v>1565</v>
      </c>
      <c r="K211" s="12">
        <v>18997018</v>
      </c>
      <c r="L211">
        <v>15092</v>
      </c>
      <c r="M211">
        <v>48.42</v>
      </c>
      <c r="N211">
        <v>12.95</v>
      </c>
      <c r="O211">
        <v>-8.6</v>
      </c>
      <c r="P211">
        <f xml:space="preserve"> IF(Stock_Info[[#This Row],[Close Price]] &gt; Stock_Info[[#This Row],[Open Price]], 1, 0)</f>
        <v>0</v>
      </c>
      <c r="Q211" t="str">
        <f>IF(AND(Stock_Info[[#This Row],[% Deli. Qty to Traded Qty]]&gt;80,Stock_Info[[#This Row],[No. of Trades]]&lt;3000),"Unusual Day","")</f>
        <v/>
      </c>
      <c r="R211" t="str">
        <f>IF(AND(Stock_Info[[#This Row],[Spread High-Low]] &lt; 10, Stock_Info[[#This Row],[% Deli. Qty to Traded Qty]] &gt; 90), "Good Day", "")</f>
        <v/>
      </c>
    </row>
    <row r="212" spans="1:18">
      <c r="A212" t="s">
        <v>40</v>
      </c>
      <c r="B212" s="1">
        <v>45601</v>
      </c>
      <c r="C212" s="1" t="str">
        <f>"WEEK" &amp;" " &amp;  INT((DAY(Stock_Info[[#This Row],[Date]])+WEEKDAY(DATE(YEAR(Stock_Info[[#This Row],[Date]]),MONTH(Stock_Info[[#This Row],[Date]]),1))-1)/7)+1</f>
        <v>WEEK 2</v>
      </c>
      <c r="D212" s="12">
        <v>621.45000000000005</v>
      </c>
      <c r="E212" s="12">
        <v>626.75</v>
      </c>
      <c r="F212" s="12">
        <v>605.6</v>
      </c>
      <c r="G212" s="12">
        <v>613.4</v>
      </c>
      <c r="H212" s="12">
        <v>612.88931613819216</v>
      </c>
      <c r="I212">
        <v>33808</v>
      </c>
      <c r="J212">
        <v>1496</v>
      </c>
      <c r="K212" s="12">
        <v>20720562</v>
      </c>
      <c r="L212">
        <v>9153</v>
      </c>
      <c r="M212">
        <v>27.07</v>
      </c>
      <c r="N212">
        <v>21.15</v>
      </c>
      <c r="O212">
        <v>-8.0500000000000007</v>
      </c>
      <c r="P212">
        <f xml:space="preserve"> IF(Stock_Info[[#This Row],[Close Price]] &gt; Stock_Info[[#This Row],[Open Price]], 1, 0)</f>
        <v>0</v>
      </c>
      <c r="Q212" t="str">
        <f>IF(AND(Stock_Info[[#This Row],[% Deli. Qty to Traded Qty]]&gt;80,Stock_Info[[#This Row],[No. of Trades]]&lt;3000),"Unusual Day","")</f>
        <v/>
      </c>
      <c r="R212" t="str">
        <f>IF(AND(Stock_Info[[#This Row],[Spread High-Low]] &lt; 10, Stock_Info[[#This Row],[% Deli. Qty to Traded Qty]] &gt; 90), "Good Day", "")</f>
        <v/>
      </c>
    </row>
    <row r="213" spans="1:18">
      <c r="A213" t="s">
        <v>40</v>
      </c>
      <c r="B213" s="1">
        <v>45600</v>
      </c>
      <c r="C213" s="1" t="str">
        <f>"WEEK" &amp;" " &amp;  INT((DAY(Stock_Info[[#This Row],[Date]])+WEEKDAY(DATE(YEAR(Stock_Info[[#This Row],[Date]]),MONTH(Stock_Info[[#This Row],[Date]]),1))-1)/7)+1</f>
        <v>WEEK 2</v>
      </c>
      <c r="D213" s="12">
        <v>617.4</v>
      </c>
      <c r="E213" s="12">
        <v>627.75</v>
      </c>
      <c r="F213" s="12">
        <v>617.4</v>
      </c>
      <c r="G213" s="12">
        <v>625.20000000000005</v>
      </c>
      <c r="H213" s="12">
        <v>622.84667214726699</v>
      </c>
      <c r="I213">
        <v>62037</v>
      </c>
      <c r="J213">
        <v>3730</v>
      </c>
      <c r="K213" s="12">
        <v>38639539</v>
      </c>
      <c r="L213">
        <v>26056</v>
      </c>
      <c r="M213">
        <v>42</v>
      </c>
      <c r="N213">
        <v>10.35</v>
      </c>
      <c r="O213">
        <v>7.8</v>
      </c>
      <c r="P213">
        <f xml:space="preserve"> IF(Stock_Info[[#This Row],[Close Price]] &gt; Stock_Info[[#This Row],[Open Price]], 1, 0)</f>
        <v>1</v>
      </c>
      <c r="Q213" t="str">
        <f>IF(AND(Stock_Info[[#This Row],[% Deli. Qty to Traded Qty]]&gt;80,Stock_Info[[#This Row],[No. of Trades]]&lt;3000),"Unusual Day","")</f>
        <v/>
      </c>
      <c r="R213" t="str">
        <f>IF(AND(Stock_Info[[#This Row],[Spread High-Low]] &lt; 10, Stock_Info[[#This Row],[% Deli. Qty to Traded Qty]] &gt; 90), "Good Day", "")</f>
        <v/>
      </c>
    </row>
    <row r="214" spans="1:18">
      <c r="A214" t="s">
        <v>40</v>
      </c>
      <c r="B214" s="1">
        <v>45597</v>
      </c>
      <c r="C214" s="1" t="str">
        <f>"WEEK" &amp;" " &amp;  INT((DAY(Stock_Info[[#This Row],[Date]])+WEEKDAY(DATE(YEAR(Stock_Info[[#This Row],[Date]]),MONTH(Stock_Info[[#This Row],[Date]]),1))-1)/7)+1</f>
        <v>WEEK 1</v>
      </c>
      <c r="D214" s="12">
        <v>624.70000000000005</v>
      </c>
      <c r="E214" s="12">
        <v>624.70000000000005</v>
      </c>
      <c r="F214" s="12">
        <v>615.29999999999995</v>
      </c>
      <c r="G214" s="12">
        <v>616.75</v>
      </c>
      <c r="H214" s="12">
        <v>617.43372403493686</v>
      </c>
      <c r="I214">
        <v>22097</v>
      </c>
      <c r="J214">
        <v>1237</v>
      </c>
      <c r="K214" s="12">
        <v>13643433</v>
      </c>
      <c r="L214">
        <v>11487</v>
      </c>
      <c r="M214">
        <v>51.98</v>
      </c>
      <c r="N214">
        <v>9.4</v>
      </c>
      <c r="O214">
        <v>-7.95</v>
      </c>
      <c r="P214">
        <f xml:space="preserve"> IF(Stock_Info[[#This Row],[Close Price]] &gt; Stock_Info[[#This Row],[Open Price]], 1, 0)</f>
        <v>0</v>
      </c>
      <c r="Q214" t="str">
        <f>IF(AND(Stock_Info[[#This Row],[% Deli. Qty to Traded Qty]]&gt;80,Stock_Info[[#This Row],[No. of Trades]]&lt;3000),"Unusual Day","")</f>
        <v/>
      </c>
      <c r="R214" t="str">
        <f>IF(AND(Stock_Info[[#This Row],[Spread High-Low]] &lt; 10, Stock_Info[[#This Row],[% Deli. Qty to Traded Qty]] &gt; 90), "Good Day", "")</f>
        <v/>
      </c>
    </row>
    <row r="215" spans="1:18">
      <c r="A215" t="s">
        <v>40</v>
      </c>
      <c r="B215" s="1">
        <v>45596</v>
      </c>
      <c r="C215" s="1" t="str">
        <f>"WEEK" &amp;" " &amp;  INT((DAY(Stock_Info[[#This Row],[Date]])+WEEKDAY(DATE(YEAR(Stock_Info[[#This Row],[Date]]),MONTH(Stock_Info[[#This Row],[Date]]),1))-1)/7)+1</f>
        <v>WEEK 5</v>
      </c>
      <c r="D215" s="12">
        <v>609</v>
      </c>
      <c r="E215" s="12">
        <v>615.6</v>
      </c>
      <c r="F215" s="12">
        <v>606.25</v>
      </c>
      <c r="G215" s="12">
        <v>612.45000000000005</v>
      </c>
      <c r="H215" s="12">
        <v>611.37571174117443</v>
      </c>
      <c r="I215">
        <v>34247</v>
      </c>
      <c r="J215">
        <v>3102</v>
      </c>
      <c r="K215" s="12">
        <v>20937784</v>
      </c>
      <c r="L215">
        <v>16087</v>
      </c>
      <c r="M215">
        <v>46.97</v>
      </c>
      <c r="N215">
        <v>9.35</v>
      </c>
      <c r="O215">
        <v>3.45</v>
      </c>
      <c r="P215">
        <f xml:space="preserve"> IF(Stock_Info[[#This Row],[Close Price]] &gt; Stock_Info[[#This Row],[Open Price]], 1, 0)</f>
        <v>1</v>
      </c>
      <c r="Q215" t="str">
        <f>IF(AND(Stock_Info[[#This Row],[% Deli. Qty to Traded Qty]]&gt;80,Stock_Info[[#This Row],[No. of Trades]]&lt;3000),"Unusual Day","")</f>
        <v/>
      </c>
      <c r="R215" t="str">
        <f>IF(AND(Stock_Info[[#This Row],[Spread High-Low]] &lt; 10, Stock_Info[[#This Row],[% Deli. Qty to Traded Qty]] &gt; 90), "Good Day", "")</f>
        <v/>
      </c>
    </row>
    <row r="216" spans="1:18">
      <c r="A216" t="s">
        <v>40</v>
      </c>
      <c r="B216" s="1">
        <v>45595</v>
      </c>
      <c r="C216" s="1" t="str">
        <f>"WEEK" &amp;" " &amp;  INT((DAY(Stock_Info[[#This Row],[Date]])+WEEKDAY(DATE(YEAR(Stock_Info[[#This Row],[Date]]),MONTH(Stock_Info[[#This Row],[Date]]),1))-1)/7)+1</f>
        <v>WEEK 5</v>
      </c>
      <c r="D216" s="12">
        <v>620.70000000000005</v>
      </c>
      <c r="E216" s="12">
        <v>624.65</v>
      </c>
      <c r="F216" s="12">
        <v>604.29999999999995</v>
      </c>
      <c r="G216" s="12">
        <v>608.35</v>
      </c>
      <c r="H216" s="12">
        <v>611.78995488007604</v>
      </c>
      <c r="I216">
        <v>50532</v>
      </c>
      <c r="J216">
        <v>2762</v>
      </c>
      <c r="K216" s="12">
        <v>30914970</v>
      </c>
      <c r="L216">
        <v>14801</v>
      </c>
      <c r="M216">
        <v>29.29</v>
      </c>
      <c r="N216">
        <v>20.350000000000001</v>
      </c>
      <c r="O216">
        <v>-12.35</v>
      </c>
      <c r="P216">
        <f xml:space="preserve"> IF(Stock_Info[[#This Row],[Close Price]] &gt; Stock_Info[[#This Row],[Open Price]], 1, 0)</f>
        <v>0</v>
      </c>
      <c r="Q216" t="str">
        <f>IF(AND(Stock_Info[[#This Row],[% Deli. Qty to Traded Qty]]&gt;80,Stock_Info[[#This Row],[No. of Trades]]&lt;3000),"Unusual Day","")</f>
        <v/>
      </c>
      <c r="R216" t="str">
        <f>IF(AND(Stock_Info[[#This Row],[Spread High-Low]] &lt; 10, Stock_Info[[#This Row],[% Deli. Qty to Traded Qty]] &gt; 90), "Good Day", "")</f>
        <v/>
      </c>
    </row>
    <row r="217" spans="1:18">
      <c r="A217" t="s">
        <v>40</v>
      </c>
      <c r="B217" s="1">
        <v>45594</v>
      </c>
      <c r="C217" s="1" t="str">
        <f>"WEEK" &amp;" " &amp;  INT((DAY(Stock_Info[[#This Row],[Date]])+WEEKDAY(DATE(YEAR(Stock_Info[[#This Row],[Date]]),MONTH(Stock_Info[[#This Row],[Date]]),1))-1)/7)+1</f>
        <v>WEEK 5</v>
      </c>
      <c r="D217" s="12">
        <v>620</v>
      </c>
      <c r="E217" s="12">
        <v>622.85</v>
      </c>
      <c r="F217" s="12">
        <v>612.29999999999995</v>
      </c>
      <c r="G217" s="12">
        <v>620.95000000000005</v>
      </c>
      <c r="H217" s="12">
        <v>619.11847922192749</v>
      </c>
      <c r="I217">
        <v>37323</v>
      </c>
      <c r="J217">
        <v>2138</v>
      </c>
      <c r="K217" s="12">
        <v>23107359</v>
      </c>
      <c r="L217">
        <v>15217</v>
      </c>
      <c r="M217">
        <v>40.770000000000003</v>
      </c>
      <c r="N217">
        <v>10.55</v>
      </c>
      <c r="O217">
        <v>0.95</v>
      </c>
      <c r="P217">
        <f xml:space="preserve"> IF(Stock_Info[[#This Row],[Close Price]] &gt; Stock_Info[[#This Row],[Open Price]], 1, 0)</f>
        <v>1</v>
      </c>
      <c r="Q217" t="str">
        <f>IF(AND(Stock_Info[[#This Row],[% Deli. Qty to Traded Qty]]&gt;80,Stock_Info[[#This Row],[No. of Trades]]&lt;3000),"Unusual Day","")</f>
        <v/>
      </c>
      <c r="R217" t="str">
        <f>IF(AND(Stock_Info[[#This Row],[Spread High-Low]] &lt; 10, Stock_Info[[#This Row],[% Deli. Qty to Traded Qty]] &gt; 90), "Good Day", "")</f>
        <v/>
      </c>
    </row>
    <row r="218" spans="1:18">
      <c r="A218" t="s">
        <v>40</v>
      </c>
      <c r="B218" s="1">
        <v>45593</v>
      </c>
      <c r="C218" s="1" t="str">
        <f>"WEEK" &amp;" " &amp;  INT((DAY(Stock_Info[[#This Row],[Date]])+WEEKDAY(DATE(YEAR(Stock_Info[[#This Row],[Date]]),MONTH(Stock_Info[[#This Row],[Date]]),1))-1)/7)+1</f>
        <v>WEEK 5</v>
      </c>
      <c r="D218" s="12">
        <v>609.95000000000005</v>
      </c>
      <c r="E218" s="12">
        <v>622.5</v>
      </c>
      <c r="F218" s="12">
        <v>603.54999999999995</v>
      </c>
      <c r="G218" s="12">
        <v>620.5</v>
      </c>
      <c r="H218" s="12">
        <v>617.2653078837219</v>
      </c>
      <c r="I218">
        <v>139046</v>
      </c>
      <c r="J218">
        <v>3998</v>
      </c>
      <c r="K218" s="12">
        <v>85828272</v>
      </c>
      <c r="L218">
        <v>20031</v>
      </c>
      <c r="M218">
        <v>14.41</v>
      </c>
      <c r="N218">
        <v>18.95</v>
      </c>
      <c r="O218">
        <v>10.55</v>
      </c>
      <c r="P218">
        <f xml:space="preserve"> IF(Stock_Info[[#This Row],[Close Price]] &gt; Stock_Info[[#This Row],[Open Price]], 1, 0)</f>
        <v>1</v>
      </c>
      <c r="Q218" t="str">
        <f>IF(AND(Stock_Info[[#This Row],[% Deli. Qty to Traded Qty]]&gt;80,Stock_Info[[#This Row],[No. of Trades]]&lt;3000),"Unusual Day","")</f>
        <v/>
      </c>
      <c r="R218" t="str">
        <f>IF(AND(Stock_Info[[#This Row],[Spread High-Low]] &lt; 10, Stock_Info[[#This Row],[% Deli. Qty to Traded Qty]] &gt; 90), "Good Day", "")</f>
        <v/>
      </c>
    </row>
    <row r="219" spans="1:18">
      <c r="A219" t="s">
        <v>40</v>
      </c>
      <c r="B219" s="1">
        <v>45590</v>
      </c>
      <c r="C219" s="1" t="str">
        <f>"WEEK" &amp;" " &amp;  INT((DAY(Stock_Info[[#This Row],[Date]])+WEEKDAY(DATE(YEAR(Stock_Info[[#This Row],[Date]]),MONTH(Stock_Info[[#This Row],[Date]]),1))-1)/7)+1</f>
        <v>WEEK 4</v>
      </c>
      <c r="D219" s="12">
        <v>638.35</v>
      </c>
      <c r="E219" s="12">
        <v>638.35</v>
      </c>
      <c r="F219" s="12">
        <v>599.70000000000005</v>
      </c>
      <c r="G219" s="12">
        <v>604.25</v>
      </c>
      <c r="H219" s="12">
        <v>607.45319153149944</v>
      </c>
      <c r="I219">
        <v>100986</v>
      </c>
      <c r="J219">
        <v>4401</v>
      </c>
      <c r="K219" s="12">
        <v>61344268</v>
      </c>
      <c r="L219">
        <v>24568</v>
      </c>
      <c r="M219">
        <v>24.33</v>
      </c>
      <c r="N219">
        <v>38.65</v>
      </c>
      <c r="O219">
        <v>-34.1</v>
      </c>
      <c r="P219">
        <f xml:space="preserve"> IF(Stock_Info[[#This Row],[Close Price]] &gt; Stock_Info[[#This Row],[Open Price]], 1, 0)</f>
        <v>0</v>
      </c>
      <c r="Q219" t="str">
        <f>IF(AND(Stock_Info[[#This Row],[% Deli. Qty to Traded Qty]]&gt;80,Stock_Info[[#This Row],[No. of Trades]]&lt;3000),"Unusual Day","")</f>
        <v/>
      </c>
      <c r="R219" t="str">
        <f>IF(AND(Stock_Info[[#This Row],[Spread High-Low]] &lt; 10, Stock_Info[[#This Row],[% Deli. Qty to Traded Qty]] &gt; 90), "Good Day", "")</f>
        <v/>
      </c>
    </row>
    <row r="220" spans="1:18">
      <c r="A220" t="s">
        <v>40</v>
      </c>
      <c r="B220" s="1">
        <v>45589</v>
      </c>
      <c r="C220" s="1" t="str">
        <f>"WEEK" &amp;" " &amp;  INT((DAY(Stock_Info[[#This Row],[Date]])+WEEKDAY(DATE(YEAR(Stock_Info[[#This Row],[Date]]),MONTH(Stock_Info[[#This Row],[Date]]),1))-1)/7)+1</f>
        <v>WEEK 4</v>
      </c>
      <c r="D220" s="12">
        <v>661.95</v>
      </c>
      <c r="E220" s="12">
        <v>682.9</v>
      </c>
      <c r="F220" s="12">
        <v>641.5</v>
      </c>
      <c r="G220" s="12">
        <v>645.54999999999995</v>
      </c>
      <c r="H220" s="12">
        <v>662.68855307780052</v>
      </c>
      <c r="I220">
        <v>130629</v>
      </c>
      <c r="J220">
        <v>6717</v>
      </c>
      <c r="K220" s="12">
        <v>86566343</v>
      </c>
      <c r="L220">
        <v>18376</v>
      </c>
      <c r="M220">
        <v>14.07</v>
      </c>
      <c r="N220">
        <v>41.4</v>
      </c>
      <c r="O220">
        <v>-16.399999999999999</v>
      </c>
      <c r="P220">
        <f xml:space="preserve"> IF(Stock_Info[[#This Row],[Close Price]] &gt; Stock_Info[[#This Row],[Open Price]], 1, 0)</f>
        <v>0</v>
      </c>
      <c r="Q220" t="str">
        <f>IF(AND(Stock_Info[[#This Row],[% Deli. Qty to Traded Qty]]&gt;80,Stock_Info[[#This Row],[No. of Trades]]&lt;3000),"Unusual Day","")</f>
        <v/>
      </c>
      <c r="R220" t="str">
        <f>IF(AND(Stock_Info[[#This Row],[Spread High-Low]] &lt; 10, Stock_Info[[#This Row],[% Deli. Qty to Traded Qty]] &gt; 90), "Good Day", "")</f>
        <v/>
      </c>
    </row>
    <row r="221" spans="1:18">
      <c r="A221" t="s">
        <v>40</v>
      </c>
      <c r="B221" s="1">
        <v>45588</v>
      </c>
      <c r="C221" s="1" t="str">
        <f>"WEEK" &amp;" " &amp;  INT((DAY(Stock_Info[[#This Row],[Date]])+WEEKDAY(DATE(YEAR(Stock_Info[[#This Row],[Date]]),MONTH(Stock_Info[[#This Row],[Date]]),1))-1)/7)+1</f>
        <v>WEEK 4</v>
      </c>
      <c r="D221" s="12">
        <v>630.1</v>
      </c>
      <c r="E221" s="12">
        <v>655.45</v>
      </c>
      <c r="F221" s="12">
        <v>630.1</v>
      </c>
      <c r="G221" s="12">
        <v>651.5</v>
      </c>
      <c r="H221" s="12">
        <v>646.10111652013859</v>
      </c>
      <c r="I221">
        <v>41289</v>
      </c>
      <c r="J221">
        <v>3177</v>
      </c>
      <c r="K221" s="12">
        <v>26676869</v>
      </c>
      <c r="L221">
        <v>7672</v>
      </c>
      <c r="M221">
        <v>18.579999999999998</v>
      </c>
      <c r="N221">
        <v>25.35</v>
      </c>
      <c r="O221">
        <v>21.4</v>
      </c>
      <c r="P221">
        <f xml:space="preserve"> IF(Stock_Info[[#This Row],[Close Price]] &gt; Stock_Info[[#This Row],[Open Price]], 1, 0)</f>
        <v>1</v>
      </c>
      <c r="Q221" t="str">
        <f>IF(AND(Stock_Info[[#This Row],[% Deli. Qty to Traded Qty]]&gt;80,Stock_Info[[#This Row],[No. of Trades]]&lt;3000),"Unusual Day","")</f>
        <v/>
      </c>
      <c r="R221" t="str">
        <f>IF(AND(Stock_Info[[#This Row],[Spread High-Low]] &lt; 10, Stock_Info[[#This Row],[% Deli. Qty to Traded Qty]] &gt; 90), "Good Day", "")</f>
        <v/>
      </c>
    </row>
    <row r="222" spans="1:18">
      <c r="A222" t="s">
        <v>40</v>
      </c>
      <c r="B222" s="1">
        <v>45587</v>
      </c>
      <c r="C222" s="1" t="str">
        <f>"WEEK" &amp;" " &amp;  INT((DAY(Stock_Info[[#This Row],[Date]])+WEEKDAY(DATE(YEAR(Stock_Info[[#This Row],[Date]]),MONTH(Stock_Info[[#This Row],[Date]]),1))-1)/7)+1</f>
        <v>WEEK 4</v>
      </c>
      <c r="D222" s="12">
        <v>665.05</v>
      </c>
      <c r="E222" s="12">
        <v>668.35</v>
      </c>
      <c r="F222" s="12">
        <v>636.70000000000005</v>
      </c>
      <c r="G222" s="12">
        <v>638.25</v>
      </c>
      <c r="H222" s="12">
        <v>649.16287250615608</v>
      </c>
      <c r="I222">
        <v>39798</v>
      </c>
      <c r="J222">
        <v>2510</v>
      </c>
      <c r="K222" s="12">
        <v>25835384</v>
      </c>
      <c r="L222">
        <v>14987</v>
      </c>
      <c r="M222">
        <v>37.659999999999997</v>
      </c>
      <c r="N222">
        <v>31.65</v>
      </c>
      <c r="O222">
        <v>-26.8</v>
      </c>
      <c r="P222">
        <f xml:space="preserve"> IF(Stock_Info[[#This Row],[Close Price]] &gt; Stock_Info[[#This Row],[Open Price]], 1, 0)</f>
        <v>0</v>
      </c>
      <c r="Q222" t="str">
        <f>IF(AND(Stock_Info[[#This Row],[% Deli. Qty to Traded Qty]]&gt;80,Stock_Info[[#This Row],[No. of Trades]]&lt;3000),"Unusual Day","")</f>
        <v/>
      </c>
      <c r="R222" t="str">
        <f>IF(AND(Stock_Info[[#This Row],[Spread High-Low]] &lt; 10, Stock_Info[[#This Row],[% Deli. Qty to Traded Qty]] &gt; 90), "Good Day", "")</f>
        <v/>
      </c>
    </row>
    <row r="223" spans="1:18">
      <c r="A223" t="s">
        <v>40</v>
      </c>
      <c r="B223" s="1">
        <v>45586</v>
      </c>
      <c r="C223" s="1" t="str">
        <f>"WEEK" &amp;" " &amp;  INT((DAY(Stock_Info[[#This Row],[Date]])+WEEKDAY(DATE(YEAR(Stock_Info[[#This Row],[Date]]),MONTH(Stock_Info[[#This Row],[Date]]),1))-1)/7)+1</f>
        <v>WEEK 4</v>
      </c>
      <c r="D223" s="12">
        <v>683.75</v>
      </c>
      <c r="E223" s="12">
        <v>688.3</v>
      </c>
      <c r="F223" s="12">
        <v>661.3</v>
      </c>
      <c r="G223" s="12">
        <v>665.05</v>
      </c>
      <c r="H223" s="12">
        <v>674.31905124088007</v>
      </c>
      <c r="I223">
        <v>35499</v>
      </c>
      <c r="J223">
        <v>2065</v>
      </c>
      <c r="K223" s="12">
        <v>23937652</v>
      </c>
      <c r="L223">
        <v>10333</v>
      </c>
      <c r="M223">
        <v>29.11</v>
      </c>
      <c r="N223">
        <v>27</v>
      </c>
      <c r="O223">
        <v>-18.7</v>
      </c>
      <c r="P223">
        <f xml:space="preserve"> IF(Stock_Info[[#This Row],[Close Price]] &gt; Stock_Info[[#This Row],[Open Price]], 1, 0)</f>
        <v>0</v>
      </c>
      <c r="Q223" t="str">
        <f>IF(AND(Stock_Info[[#This Row],[% Deli. Qty to Traded Qty]]&gt;80,Stock_Info[[#This Row],[No. of Trades]]&lt;3000),"Unusual Day","")</f>
        <v/>
      </c>
      <c r="R223" t="str">
        <f>IF(AND(Stock_Info[[#This Row],[Spread High-Low]] &lt; 10, Stock_Info[[#This Row],[% Deli. Qty to Traded Qty]] &gt; 90), "Good Day", "")</f>
        <v/>
      </c>
    </row>
    <row r="224" spans="1:18">
      <c r="A224" t="s">
        <v>40</v>
      </c>
      <c r="B224" s="1">
        <v>45583</v>
      </c>
      <c r="C224" s="1" t="str">
        <f>"WEEK" &amp;" " &amp;  INT((DAY(Stock_Info[[#This Row],[Date]])+WEEKDAY(DATE(YEAR(Stock_Info[[#This Row],[Date]]),MONTH(Stock_Info[[#This Row],[Date]]),1))-1)/7)+1</f>
        <v>WEEK 3</v>
      </c>
      <c r="D224" s="12">
        <v>681.5</v>
      </c>
      <c r="E224" s="12">
        <v>687.65</v>
      </c>
      <c r="F224" s="12">
        <v>675.85</v>
      </c>
      <c r="G224" s="12">
        <v>683.75</v>
      </c>
      <c r="H224" s="12">
        <v>682.12826829010805</v>
      </c>
      <c r="I224">
        <v>28417</v>
      </c>
      <c r="J224">
        <v>1544</v>
      </c>
      <c r="K224" s="12">
        <v>19384039</v>
      </c>
      <c r="L224">
        <v>9453</v>
      </c>
      <c r="M224">
        <v>33.270000000000003</v>
      </c>
      <c r="N224">
        <v>11.8</v>
      </c>
      <c r="O224">
        <v>2.25</v>
      </c>
      <c r="P224">
        <f xml:space="preserve"> IF(Stock_Info[[#This Row],[Close Price]] &gt; Stock_Info[[#This Row],[Open Price]], 1, 0)</f>
        <v>1</v>
      </c>
      <c r="Q224" t="str">
        <f>IF(AND(Stock_Info[[#This Row],[% Deli. Qty to Traded Qty]]&gt;80,Stock_Info[[#This Row],[No. of Trades]]&lt;3000),"Unusual Day","")</f>
        <v/>
      </c>
      <c r="R224" t="str">
        <f>IF(AND(Stock_Info[[#This Row],[Spread High-Low]] &lt; 10, Stock_Info[[#This Row],[% Deli. Qty to Traded Qty]] &gt; 90), "Good Day", "")</f>
        <v/>
      </c>
    </row>
    <row r="225" spans="1:18">
      <c r="A225" t="s">
        <v>40</v>
      </c>
      <c r="B225" s="1">
        <v>45582</v>
      </c>
      <c r="C225" s="1" t="str">
        <f>"WEEK" &amp;" " &amp;  INT((DAY(Stock_Info[[#This Row],[Date]])+WEEKDAY(DATE(YEAR(Stock_Info[[#This Row],[Date]]),MONTH(Stock_Info[[#This Row],[Date]]),1))-1)/7)+1</f>
        <v>WEEK 3</v>
      </c>
      <c r="D225" s="12">
        <v>699.9</v>
      </c>
      <c r="E225" s="12">
        <v>700.45</v>
      </c>
      <c r="F225" s="12">
        <v>684.55</v>
      </c>
      <c r="G225" s="12">
        <v>687.1</v>
      </c>
      <c r="H225" s="12">
        <v>688.90228922389724</v>
      </c>
      <c r="I225">
        <v>16119</v>
      </c>
      <c r="J225">
        <v>1087</v>
      </c>
      <c r="K225" s="12">
        <v>11104416</v>
      </c>
      <c r="L225">
        <v>5384</v>
      </c>
      <c r="M225">
        <v>33.4</v>
      </c>
      <c r="N225">
        <v>15.9</v>
      </c>
      <c r="O225">
        <v>-12.8</v>
      </c>
      <c r="P225">
        <f xml:space="preserve"> IF(Stock_Info[[#This Row],[Close Price]] &gt; Stock_Info[[#This Row],[Open Price]], 1, 0)</f>
        <v>0</v>
      </c>
      <c r="Q225" t="str">
        <f>IF(AND(Stock_Info[[#This Row],[% Deli. Qty to Traded Qty]]&gt;80,Stock_Info[[#This Row],[No. of Trades]]&lt;3000),"Unusual Day","")</f>
        <v/>
      </c>
      <c r="R225" t="str">
        <f>IF(AND(Stock_Info[[#This Row],[Spread High-Low]] &lt; 10, Stock_Info[[#This Row],[% Deli. Qty to Traded Qty]] &gt; 90), "Good Day", "")</f>
        <v/>
      </c>
    </row>
    <row r="226" spans="1:18">
      <c r="A226" t="s">
        <v>40</v>
      </c>
      <c r="B226" s="1">
        <v>45581</v>
      </c>
      <c r="C226" s="1" t="str">
        <f>"WEEK" &amp;" " &amp;  INT((DAY(Stock_Info[[#This Row],[Date]])+WEEKDAY(DATE(YEAR(Stock_Info[[#This Row],[Date]]),MONTH(Stock_Info[[#This Row],[Date]]),1))-1)/7)+1</f>
        <v>WEEK 3</v>
      </c>
      <c r="D226" s="12">
        <v>690.05</v>
      </c>
      <c r="E226" s="12">
        <v>698</v>
      </c>
      <c r="F226" s="12">
        <v>684.55</v>
      </c>
      <c r="G226" s="12">
        <v>696.65</v>
      </c>
      <c r="H226" s="12">
        <v>692.94046265079817</v>
      </c>
      <c r="I226">
        <v>98476</v>
      </c>
      <c r="J226">
        <v>6560</v>
      </c>
      <c r="K226" s="12">
        <v>68238005</v>
      </c>
      <c r="L226">
        <v>82202</v>
      </c>
      <c r="M226">
        <v>83.47</v>
      </c>
      <c r="N226">
        <v>13.45</v>
      </c>
      <c r="O226">
        <v>6.6</v>
      </c>
      <c r="P226">
        <f xml:space="preserve"> IF(Stock_Info[[#This Row],[Close Price]] &gt; Stock_Info[[#This Row],[Open Price]], 1, 0)</f>
        <v>1</v>
      </c>
      <c r="Q226" t="str">
        <f>IF(AND(Stock_Info[[#This Row],[% Deli. Qty to Traded Qty]]&gt;80,Stock_Info[[#This Row],[No. of Trades]]&lt;3000),"Unusual Day","")</f>
        <v/>
      </c>
      <c r="R226" t="str">
        <f>IF(AND(Stock_Info[[#This Row],[Spread High-Low]] &lt; 10, Stock_Info[[#This Row],[% Deli. Qty to Traded Qty]] &gt; 90), "Good Day", "")</f>
        <v/>
      </c>
    </row>
    <row r="227" spans="1:18">
      <c r="A227" t="s">
        <v>40</v>
      </c>
      <c r="B227" s="1">
        <v>45580</v>
      </c>
      <c r="C227" s="1" t="str">
        <f>"WEEK" &amp;" " &amp;  INT((DAY(Stock_Info[[#This Row],[Date]])+WEEKDAY(DATE(YEAR(Stock_Info[[#This Row],[Date]]),MONTH(Stock_Info[[#This Row],[Date]]),1))-1)/7)+1</f>
        <v>WEEK 3</v>
      </c>
      <c r="D227" s="12">
        <v>706.05</v>
      </c>
      <c r="E227" s="12">
        <v>706.05</v>
      </c>
      <c r="F227" s="12">
        <v>691</v>
      </c>
      <c r="G227" s="12">
        <v>694.7</v>
      </c>
      <c r="H227" s="12">
        <v>695.00442260442264</v>
      </c>
      <c r="I227">
        <v>10175</v>
      </c>
      <c r="J227">
        <v>540</v>
      </c>
      <c r="K227" s="12">
        <v>7071670</v>
      </c>
      <c r="L227">
        <v>4505</v>
      </c>
      <c r="M227">
        <v>44.28</v>
      </c>
      <c r="N227">
        <v>15.05</v>
      </c>
      <c r="O227">
        <v>-11.35</v>
      </c>
      <c r="P227">
        <f xml:space="preserve"> IF(Stock_Info[[#This Row],[Close Price]] &gt; Stock_Info[[#This Row],[Open Price]], 1, 0)</f>
        <v>0</v>
      </c>
      <c r="Q227" t="str">
        <f>IF(AND(Stock_Info[[#This Row],[% Deli. Qty to Traded Qty]]&gt;80,Stock_Info[[#This Row],[No. of Trades]]&lt;3000),"Unusual Day","")</f>
        <v/>
      </c>
      <c r="R227" t="str">
        <f>IF(AND(Stock_Info[[#This Row],[Spread High-Low]] &lt; 10, Stock_Info[[#This Row],[% Deli. Qty to Traded Qty]] &gt; 90), "Good Day", "")</f>
        <v/>
      </c>
    </row>
    <row r="228" spans="1:18">
      <c r="A228" t="s">
        <v>40</v>
      </c>
      <c r="B228" s="1">
        <v>45579</v>
      </c>
      <c r="C228" s="1" t="str">
        <f>"WEEK" &amp;" " &amp;  INT((DAY(Stock_Info[[#This Row],[Date]])+WEEKDAY(DATE(YEAR(Stock_Info[[#This Row],[Date]]),MONTH(Stock_Info[[#This Row],[Date]]),1))-1)/7)+1</f>
        <v>WEEK 3</v>
      </c>
      <c r="D228" s="12">
        <v>698.05</v>
      </c>
      <c r="E228" s="12">
        <v>708</v>
      </c>
      <c r="F228" s="12">
        <v>683.1</v>
      </c>
      <c r="G228" s="12">
        <v>700.6</v>
      </c>
      <c r="H228" s="12">
        <v>699.37101251227739</v>
      </c>
      <c r="I228">
        <v>140502</v>
      </c>
      <c r="J228">
        <v>6011</v>
      </c>
      <c r="K228" s="12">
        <v>98263026</v>
      </c>
      <c r="L228">
        <v>18020</v>
      </c>
      <c r="M228">
        <v>12.83</v>
      </c>
      <c r="N228">
        <v>24.9</v>
      </c>
      <c r="O228">
        <v>2.5499999999999998</v>
      </c>
      <c r="P228">
        <f xml:space="preserve"> IF(Stock_Info[[#This Row],[Close Price]] &gt; Stock_Info[[#This Row],[Open Price]], 1, 0)</f>
        <v>1</v>
      </c>
      <c r="Q228" t="str">
        <f>IF(AND(Stock_Info[[#This Row],[% Deli. Qty to Traded Qty]]&gt;80,Stock_Info[[#This Row],[No. of Trades]]&lt;3000),"Unusual Day","")</f>
        <v/>
      </c>
      <c r="R228" t="str">
        <f>IF(AND(Stock_Info[[#This Row],[Spread High-Low]] &lt; 10, Stock_Info[[#This Row],[% Deli. Qty to Traded Qty]] &gt; 90), "Good Day", "")</f>
        <v/>
      </c>
    </row>
    <row r="229" spans="1:18">
      <c r="A229" t="s">
        <v>40</v>
      </c>
      <c r="B229" s="1">
        <v>45576</v>
      </c>
      <c r="C229" s="1" t="str">
        <f>"WEEK" &amp;" " &amp;  INT((DAY(Stock_Info[[#This Row],[Date]])+WEEKDAY(DATE(YEAR(Stock_Info[[#This Row],[Date]]),MONTH(Stock_Info[[#This Row],[Date]]),1))-1)/7)+1</f>
        <v>WEEK 2</v>
      </c>
      <c r="D229" s="12">
        <v>701.75</v>
      </c>
      <c r="E229" s="12">
        <v>705.5</v>
      </c>
      <c r="F229" s="12">
        <v>688.7</v>
      </c>
      <c r="G229" s="12">
        <v>690.55</v>
      </c>
      <c r="H229" s="12">
        <v>693.07318525421977</v>
      </c>
      <c r="I229">
        <v>38628</v>
      </c>
      <c r="J229">
        <v>955</v>
      </c>
      <c r="K229" s="12">
        <v>26772031</v>
      </c>
      <c r="L229">
        <v>26171</v>
      </c>
      <c r="M229">
        <v>67.75</v>
      </c>
      <c r="N229">
        <v>16.8</v>
      </c>
      <c r="O229">
        <v>-11.2</v>
      </c>
      <c r="P229">
        <f xml:space="preserve"> IF(Stock_Info[[#This Row],[Close Price]] &gt; Stock_Info[[#This Row],[Open Price]], 1, 0)</f>
        <v>0</v>
      </c>
      <c r="Q229" t="str">
        <f>IF(AND(Stock_Info[[#This Row],[% Deli. Qty to Traded Qty]]&gt;80,Stock_Info[[#This Row],[No. of Trades]]&lt;3000),"Unusual Day","")</f>
        <v/>
      </c>
      <c r="R229" t="str">
        <f>IF(AND(Stock_Info[[#This Row],[Spread High-Low]] &lt; 10, Stock_Info[[#This Row],[% Deli. Qty to Traded Qty]] &gt; 90), "Good Day", "")</f>
        <v/>
      </c>
    </row>
    <row r="230" spans="1:18">
      <c r="A230" t="s">
        <v>40</v>
      </c>
      <c r="B230" s="1">
        <v>45575</v>
      </c>
      <c r="C230" s="1" t="str">
        <f>"WEEK" &amp;" " &amp;  INT((DAY(Stock_Info[[#This Row],[Date]])+WEEKDAY(DATE(YEAR(Stock_Info[[#This Row],[Date]]),MONTH(Stock_Info[[#This Row],[Date]]),1))-1)/7)+1</f>
        <v>WEEK 2</v>
      </c>
      <c r="D230" s="12">
        <v>710</v>
      </c>
      <c r="E230" s="12">
        <v>714.95</v>
      </c>
      <c r="F230" s="12">
        <v>698.45</v>
      </c>
      <c r="G230" s="12">
        <v>699.7</v>
      </c>
      <c r="H230" s="12">
        <v>707.90048554118505</v>
      </c>
      <c r="I230">
        <v>23273</v>
      </c>
      <c r="J230">
        <v>1365</v>
      </c>
      <c r="K230" s="12">
        <v>16474968</v>
      </c>
      <c r="L230">
        <v>7718</v>
      </c>
      <c r="M230">
        <v>33.159999999999997</v>
      </c>
      <c r="N230">
        <v>16.5</v>
      </c>
      <c r="O230">
        <v>-10.3</v>
      </c>
      <c r="P230">
        <f xml:space="preserve"> IF(Stock_Info[[#This Row],[Close Price]] &gt; Stock_Info[[#This Row],[Open Price]], 1, 0)</f>
        <v>0</v>
      </c>
      <c r="Q230" t="str">
        <f>IF(AND(Stock_Info[[#This Row],[% Deli. Qty to Traded Qty]]&gt;80,Stock_Info[[#This Row],[No. of Trades]]&lt;3000),"Unusual Day","")</f>
        <v/>
      </c>
      <c r="R230" t="str">
        <f>IF(AND(Stock_Info[[#This Row],[Spread High-Low]] &lt; 10, Stock_Info[[#This Row],[% Deli. Qty to Traded Qty]] &gt; 90), "Good Day", "")</f>
        <v/>
      </c>
    </row>
    <row r="231" spans="1:18">
      <c r="A231" t="s">
        <v>40</v>
      </c>
      <c r="B231" s="1">
        <v>45574</v>
      </c>
      <c r="C231" s="1" t="str">
        <f>"WEEK" &amp;" " &amp;  INT((DAY(Stock_Info[[#This Row],[Date]])+WEEKDAY(DATE(YEAR(Stock_Info[[#This Row],[Date]]),MONTH(Stock_Info[[#This Row],[Date]]),1))-1)/7)+1</f>
        <v>WEEK 2</v>
      </c>
      <c r="D231" s="12">
        <v>728.75</v>
      </c>
      <c r="E231" s="12">
        <v>731.05</v>
      </c>
      <c r="F231" s="12">
        <v>703.6</v>
      </c>
      <c r="G231" s="12">
        <v>705.45</v>
      </c>
      <c r="H231" s="12">
        <v>716.14213504577822</v>
      </c>
      <c r="I231">
        <v>31456</v>
      </c>
      <c r="J231">
        <v>1453</v>
      </c>
      <c r="K231" s="12">
        <v>22526967</v>
      </c>
      <c r="L231">
        <v>10955</v>
      </c>
      <c r="M231">
        <v>34.83</v>
      </c>
      <c r="N231">
        <v>27.45</v>
      </c>
      <c r="O231">
        <v>-23.3</v>
      </c>
      <c r="P231">
        <f xml:space="preserve"> IF(Stock_Info[[#This Row],[Close Price]] &gt; Stock_Info[[#This Row],[Open Price]], 1, 0)</f>
        <v>0</v>
      </c>
      <c r="Q231" t="str">
        <f>IF(AND(Stock_Info[[#This Row],[% Deli. Qty to Traded Qty]]&gt;80,Stock_Info[[#This Row],[No. of Trades]]&lt;3000),"Unusual Day","")</f>
        <v/>
      </c>
      <c r="R231" t="str">
        <f>IF(AND(Stock_Info[[#This Row],[Spread High-Low]] &lt; 10, Stock_Info[[#This Row],[% Deli. Qty to Traded Qty]] &gt; 90), "Good Day", "")</f>
        <v/>
      </c>
    </row>
    <row r="232" spans="1:18">
      <c r="A232" t="s">
        <v>40</v>
      </c>
      <c r="B232" s="1">
        <v>45573</v>
      </c>
      <c r="C232" s="1" t="str">
        <f>"WEEK" &amp;" " &amp;  INT((DAY(Stock_Info[[#This Row],[Date]])+WEEKDAY(DATE(YEAR(Stock_Info[[#This Row],[Date]]),MONTH(Stock_Info[[#This Row],[Date]]),1))-1)/7)+1</f>
        <v>WEEK 2</v>
      </c>
      <c r="D232" s="12">
        <v>732</v>
      </c>
      <c r="E232" s="12">
        <v>735</v>
      </c>
      <c r="F232" s="12">
        <v>721.7</v>
      </c>
      <c r="G232" s="12">
        <v>727.15</v>
      </c>
      <c r="H232" s="12">
        <v>727.88284493096774</v>
      </c>
      <c r="I232">
        <v>32521</v>
      </c>
      <c r="J232">
        <v>1527</v>
      </c>
      <c r="K232" s="12">
        <v>23671478</v>
      </c>
      <c r="L232">
        <v>16369</v>
      </c>
      <c r="M232">
        <v>50.33</v>
      </c>
      <c r="N232">
        <v>13.3</v>
      </c>
      <c r="O232">
        <v>-4.8499999999999996</v>
      </c>
      <c r="P232">
        <f xml:space="preserve"> IF(Stock_Info[[#This Row],[Close Price]] &gt; Stock_Info[[#This Row],[Open Price]], 1, 0)</f>
        <v>0</v>
      </c>
      <c r="Q232" t="str">
        <f>IF(AND(Stock_Info[[#This Row],[% Deli. Qty to Traded Qty]]&gt;80,Stock_Info[[#This Row],[No. of Trades]]&lt;3000),"Unusual Day","")</f>
        <v/>
      </c>
      <c r="R232" t="str">
        <f>IF(AND(Stock_Info[[#This Row],[Spread High-Low]] &lt; 10, Stock_Info[[#This Row],[% Deli. Qty to Traded Qty]] &gt; 90), "Good Day", "")</f>
        <v/>
      </c>
    </row>
    <row r="233" spans="1:18">
      <c r="A233" t="s">
        <v>40</v>
      </c>
      <c r="B233" s="1">
        <v>45572</v>
      </c>
      <c r="C233" s="1" t="str">
        <f>"WEEK" &amp;" " &amp;  INT((DAY(Stock_Info[[#This Row],[Date]])+WEEKDAY(DATE(YEAR(Stock_Info[[#This Row],[Date]]),MONTH(Stock_Info[[#This Row],[Date]]),1))-1)/7)+1</f>
        <v>WEEK 2</v>
      </c>
      <c r="D233" s="12">
        <v>725.05</v>
      </c>
      <c r="E233" s="12">
        <v>742.6</v>
      </c>
      <c r="F233" s="12">
        <v>725.05</v>
      </c>
      <c r="G233" s="12">
        <v>733</v>
      </c>
      <c r="H233" s="12">
        <v>734.41532177057525</v>
      </c>
      <c r="I233">
        <v>119464</v>
      </c>
      <c r="J233">
        <v>5698</v>
      </c>
      <c r="K233" s="12">
        <v>87736192</v>
      </c>
      <c r="L233">
        <v>40667</v>
      </c>
      <c r="M233">
        <v>34.04</v>
      </c>
      <c r="N233">
        <v>17.55</v>
      </c>
      <c r="O233">
        <v>7.95</v>
      </c>
      <c r="P233">
        <f xml:space="preserve"> IF(Stock_Info[[#This Row],[Close Price]] &gt; Stock_Info[[#This Row],[Open Price]], 1, 0)</f>
        <v>1</v>
      </c>
      <c r="Q233" t="str">
        <f>IF(AND(Stock_Info[[#This Row],[% Deli. Qty to Traded Qty]]&gt;80,Stock_Info[[#This Row],[No. of Trades]]&lt;3000),"Unusual Day","")</f>
        <v/>
      </c>
      <c r="R233" t="str">
        <f>IF(AND(Stock_Info[[#This Row],[Spread High-Low]] &lt; 10, Stock_Info[[#This Row],[% Deli. Qty to Traded Qty]] &gt; 90), "Good Day", "")</f>
        <v/>
      </c>
    </row>
    <row r="234" spans="1:18">
      <c r="A234" t="s">
        <v>40</v>
      </c>
      <c r="B234" s="1">
        <v>45569</v>
      </c>
      <c r="C234" s="1" t="str">
        <f>"WEEK" &amp;" " &amp;  INT((DAY(Stock_Info[[#This Row],[Date]])+WEEKDAY(DATE(YEAR(Stock_Info[[#This Row],[Date]]),MONTH(Stock_Info[[#This Row],[Date]]),1))-1)/7)+1</f>
        <v>WEEK 1</v>
      </c>
      <c r="D234" s="12">
        <v>724.05</v>
      </c>
      <c r="E234" s="12">
        <v>744.6</v>
      </c>
      <c r="F234" s="12">
        <v>717</v>
      </c>
      <c r="G234" s="12">
        <v>718.95</v>
      </c>
      <c r="H234" s="12">
        <v>732.60059269534509</v>
      </c>
      <c r="I234">
        <v>63439</v>
      </c>
      <c r="J234">
        <v>3204</v>
      </c>
      <c r="K234" s="12">
        <v>46475449</v>
      </c>
      <c r="L234">
        <v>14581</v>
      </c>
      <c r="M234">
        <v>22.98</v>
      </c>
      <c r="N234">
        <v>27.6</v>
      </c>
      <c r="O234">
        <v>-5.0999999999999996</v>
      </c>
      <c r="P234">
        <f xml:space="preserve"> IF(Stock_Info[[#This Row],[Close Price]] &gt; Stock_Info[[#This Row],[Open Price]], 1, 0)</f>
        <v>0</v>
      </c>
      <c r="Q234" t="str">
        <f>IF(AND(Stock_Info[[#This Row],[% Deli. Qty to Traded Qty]]&gt;80,Stock_Info[[#This Row],[No. of Trades]]&lt;3000),"Unusual Day","")</f>
        <v/>
      </c>
      <c r="R234" t="str">
        <f>IF(AND(Stock_Info[[#This Row],[Spread High-Low]] &lt; 10, Stock_Info[[#This Row],[% Deli. Qty to Traded Qty]] &gt; 90), "Good Day", "")</f>
        <v/>
      </c>
    </row>
    <row r="235" spans="1:18">
      <c r="A235" t="s">
        <v>40</v>
      </c>
      <c r="B235" s="1">
        <v>45568</v>
      </c>
      <c r="C235" s="1" t="str">
        <f>"WEEK" &amp;" " &amp;  INT((DAY(Stock_Info[[#This Row],[Date]])+WEEKDAY(DATE(YEAR(Stock_Info[[#This Row],[Date]]),MONTH(Stock_Info[[#This Row],[Date]]),1))-1)/7)+1</f>
        <v>WEEK 1</v>
      </c>
      <c r="D235" s="12">
        <v>720.05</v>
      </c>
      <c r="E235" s="12">
        <v>735.75</v>
      </c>
      <c r="F235" s="12">
        <v>720.05</v>
      </c>
      <c r="G235" s="12">
        <v>731.6</v>
      </c>
      <c r="H235" s="12">
        <v>730.03539216203387</v>
      </c>
      <c r="I235">
        <v>56877</v>
      </c>
      <c r="J235">
        <v>3123</v>
      </c>
      <c r="K235" s="12">
        <v>41522223</v>
      </c>
      <c r="L235">
        <v>27005</v>
      </c>
      <c r="M235">
        <v>47.48</v>
      </c>
      <c r="N235">
        <v>15.7</v>
      </c>
      <c r="O235">
        <v>11.55</v>
      </c>
      <c r="P235">
        <f xml:space="preserve"> IF(Stock_Info[[#This Row],[Close Price]] &gt; Stock_Info[[#This Row],[Open Price]], 1, 0)</f>
        <v>1</v>
      </c>
      <c r="Q235" t="str">
        <f>IF(AND(Stock_Info[[#This Row],[% Deli. Qty to Traded Qty]]&gt;80,Stock_Info[[#This Row],[No. of Trades]]&lt;3000),"Unusual Day","")</f>
        <v/>
      </c>
      <c r="R235" t="str">
        <f>IF(AND(Stock_Info[[#This Row],[Spread High-Low]] &lt; 10, Stock_Info[[#This Row],[% Deli. Qty to Traded Qty]] &gt; 90), "Good Day", "")</f>
        <v/>
      </c>
    </row>
    <row r="236" spans="1:18">
      <c r="A236" t="s">
        <v>40</v>
      </c>
      <c r="B236" s="1">
        <v>45566</v>
      </c>
      <c r="C236" s="1" t="str">
        <f>"WEEK" &amp;" " &amp;  INT((DAY(Stock_Info[[#This Row],[Date]])+WEEKDAY(DATE(YEAR(Stock_Info[[#This Row],[Date]]),MONTH(Stock_Info[[#This Row],[Date]]),1))-1)/7)+1</f>
        <v>WEEK 1</v>
      </c>
      <c r="D236" s="12">
        <v>742.2</v>
      </c>
      <c r="E236" s="12">
        <v>748</v>
      </c>
      <c r="F236" s="12">
        <v>730.6</v>
      </c>
      <c r="G236" s="12">
        <v>733.05</v>
      </c>
      <c r="H236" s="12">
        <v>741.03459701783447</v>
      </c>
      <c r="I236">
        <v>20522</v>
      </c>
      <c r="J236">
        <v>1365</v>
      </c>
      <c r="K236" s="12">
        <v>15207512</v>
      </c>
      <c r="L236">
        <v>6263</v>
      </c>
      <c r="M236">
        <v>30.52</v>
      </c>
      <c r="N236">
        <v>17.399999999999999</v>
      </c>
      <c r="O236">
        <v>-9.15</v>
      </c>
      <c r="P236">
        <f xml:space="preserve"> IF(Stock_Info[[#This Row],[Close Price]] &gt; Stock_Info[[#This Row],[Open Price]], 1, 0)</f>
        <v>0</v>
      </c>
      <c r="Q236" t="str">
        <f>IF(AND(Stock_Info[[#This Row],[% Deli. Qty to Traded Qty]]&gt;80,Stock_Info[[#This Row],[No. of Trades]]&lt;3000),"Unusual Day","")</f>
        <v/>
      </c>
      <c r="R236" t="str">
        <f>IF(AND(Stock_Info[[#This Row],[Spread High-Low]] &lt; 10, Stock_Info[[#This Row],[% Deli. Qty to Traded Qty]] &gt; 90), "Good Day", "")</f>
        <v/>
      </c>
    </row>
    <row r="237" spans="1:18">
      <c r="A237" t="s">
        <v>40</v>
      </c>
      <c r="B237" s="1">
        <v>45565</v>
      </c>
      <c r="C237" s="1" t="str">
        <f>"WEEK" &amp;" " &amp;  INT((DAY(Stock_Info[[#This Row],[Date]])+WEEKDAY(DATE(YEAR(Stock_Info[[#This Row],[Date]]),MONTH(Stock_Info[[#This Row],[Date]]),1))-1)/7)+1</f>
        <v>WEEK 5</v>
      </c>
      <c r="D237" s="12">
        <v>717.05</v>
      </c>
      <c r="E237" s="12">
        <v>743.9</v>
      </c>
      <c r="F237" s="12">
        <v>717.05</v>
      </c>
      <c r="G237" s="12">
        <v>740.1</v>
      </c>
      <c r="H237" s="12">
        <v>738.05146767282724</v>
      </c>
      <c r="I237">
        <v>78185</v>
      </c>
      <c r="J237">
        <v>3318</v>
      </c>
      <c r="K237" s="12">
        <v>57704554</v>
      </c>
      <c r="L237">
        <v>10165</v>
      </c>
      <c r="M237">
        <v>13</v>
      </c>
      <c r="N237">
        <v>26.85</v>
      </c>
      <c r="O237">
        <v>23.05</v>
      </c>
      <c r="P237">
        <f xml:space="preserve"> IF(Stock_Info[[#This Row],[Close Price]] &gt; Stock_Info[[#This Row],[Open Price]], 1, 0)</f>
        <v>1</v>
      </c>
      <c r="Q237" t="str">
        <f>IF(AND(Stock_Info[[#This Row],[% Deli. Qty to Traded Qty]]&gt;80,Stock_Info[[#This Row],[No. of Trades]]&lt;3000),"Unusual Day","")</f>
        <v/>
      </c>
      <c r="R237" t="str">
        <f>IF(AND(Stock_Info[[#This Row],[Spread High-Low]] &lt; 10, Stock_Info[[#This Row],[% Deli. Qty to Traded Qty]] &gt; 90), "Good Day", "")</f>
        <v/>
      </c>
    </row>
    <row r="238" spans="1:18">
      <c r="A238" t="s">
        <v>40</v>
      </c>
      <c r="B238" s="1">
        <v>45562</v>
      </c>
      <c r="C238" s="1" t="str">
        <f>"WEEK" &amp;" " &amp;  INT((DAY(Stock_Info[[#This Row],[Date]])+WEEKDAY(DATE(YEAR(Stock_Info[[#This Row],[Date]]),MONTH(Stock_Info[[#This Row],[Date]]),1))-1)/7)+1</f>
        <v>WEEK 4</v>
      </c>
      <c r="D238" s="12">
        <v>733.65</v>
      </c>
      <c r="E238" s="12">
        <v>735.2</v>
      </c>
      <c r="F238" s="12">
        <v>728</v>
      </c>
      <c r="G238" s="12">
        <v>730.6</v>
      </c>
      <c r="H238" s="12">
        <v>731.39909516521118</v>
      </c>
      <c r="I238">
        <v>44428</v>
      </c>
      <c r="J238">
        <v>1924</v>
      </c>
      <c r="K238" s="12">
        <v>32494599</v>
      </c>
      <c r="L238">
        <v>15496</v>
      </c>
      <c r="M238">
        <v>34.880000000000003</v>
      </c>
      <c r="N238">
        <v>7.2</v>
      </c>
      <c r="O238">
        <v>-3.05</v>
      </c>
      <c r="P238">
        <f xml:space="preserve"> IF(Stock_Info[[#This Row],[Close Price]] &gt; Stock_Info[[#This Row],[Open Price]], 1, 0)</f>
        <v>0</v>
      </c>
      <c r="Q238" t="str">
        <f>IF(AND(Stock_Info[[#This Row],[% Deli. Qty to Traded Qty]]&gt;80,Stock_Info[[#This Row],[No. of Trades]]&lt;3000),"Unusual Day","")</f>
        <v/>
      </c>
      <c r="R238" t="str">
        <f>IF(AND(Stock_Info[[#This Row],[Spread High-Low]] &lt; 10, Stock_Info[[#This Row],[% Deli. Qty to Traded Qty]] &gt; 90), "Good Day", "")</f>
        <v/>
      </c>
    </row>
    <row r="239" spans="1:18">
      <c r="A239" t="s">
        <v>40</v>
      </c>
      <c r="B239" s="1">
        <v>45561</v>
      </c>
      <c r="C239" s="1" t="str">
        <f>"WEEK" &amp;" " &amp;  INT((DAY(Stock_Info[[#This Row],[Date]])+WEEKDAY(DATE(YEAR(Stock_Info[[#This Row],[Date]]),MONTH(Stock_Info[[#This Row],[Date]]),1))-1)/7)+1</f>
        <v>WEEK 4</v>
      </c>
      <c r="D239" s="12">
        <v>730</v>
      </c>
      <c r="E239" s="12">
        <v>738.15</v>
      </c>
      <c r="F239" s="12">
        <v>729.65</v>
      </c>
      <c r="G239" s="12">
        <v>736.6</v>
      </c>
      <c r="H239" s="12">
        <v>734.97831240389542</v>
      </c>
      <c r="I239">
        <v>31216</v>
      </c>
      <c r="J239">
        <v>1246</v>
      </c>
      <c r="K239" s="12">
        <v>22943083</v>
      </c>
      <c r="L239">
        <v>12807</v>
      </c>
      <c r="M239">
        <v>41.03</v>
      </c>
      <c r="N239">
        <v>8.5</v>
      </c>
      <c r="O239">
        <v>6.6</v>
      </c>
      <c r="P239">
        <f xml:space="preserve"> IF(Stock_Info[[#This Row],[Close Price]] &gt; Stock_Info[[#This Row],[Open Price]], 1, 0)</f>
        <v>1</v>
      </c>
      <c r="Q239" t="str">
        <f>IF(AND(Stock_Info[[#This Row],[% Deli. Qty to Traded Qty]]&gt;80,Stock_Info[[#This Row],[No. of Trades]]&lt;3000),"Unusual Day","")</f>
        <v/>
      </c>
      <c r="R239" t="str">
        <f>IF(AND(Stock_Info[[#This Row],[Spread High-Low]] &lt; 10, Stock_Info[[#This Row],[% Deli. Qty to Traded Qty]] &gt; 90), "Good Day", "")</f>
        <v/>
      </c>
    </row>
    <row r="240" spans="1:18">
      <c r="A240" t="s">
        <v>40</v>
      </c>
      <c r="B240" s="1">
        <v>45560</v>
      </c>
      <c r="C240" s="1" t="str">
        <f>"WEEK" &amp;" " &amp;  INT((DAY(Stock_Info[[#This Row],[Date]])+WEEKDAY(DATE(YEAR(Stock_Info[[#This Row],[Date]]),MONTH(Stock_Info[[#This Row],[Date]]),1))-1)/7)+1</f>
        <v>WEEK 4</v>
      </c>
      <c r="D240" s="12">
        <v>737</v>
      </c>
      <c r="E240" s="12">
        <v>741.2</v>
      </c>
      <c r="F240" s="12">
        <v>728</v>
      </c>
      <c r="G240" s="12">
        <v>730.9</v>
      </c>
      <c r="H240" s="12">
        <v>733.29104983231139</v>
      </c>
      <c r="I240">
        <v>59038</v>
      </c>
      <c r="J240">
        <v>2265</v>
      </c>
      <c r="K240" s="12">
        <v>43292037</v>
      </c>
      <c r="L240">
        <v>20459</v>
      </c>
      <c r="M240">
        <v>34.65</v>
      </c>
      <c r="N240">
        <v>13.2</v>
      </c>
      <c r="O240">
        <v>-6.1</v>
      </c>
      <c r="P240">
        <f xml:space="preserve"> IF(Stock_Info[[#This Row],[Close Price]] &gt; Stock_Info[[#This Row],[Open Price]], 1, 0)</f>
        <v>0</v>
      </c>
      <c r="Q240" t="str">
        <f>IF(AND(Stock_Info[[#This Row],[% Deli. Qty to Traded Qty]]&gt;80,Stock_Info[[#This Row],[No. of Trades]]&lt;3000),"Unusual Day","")</f>
        <v/>
      </c>
      <c r="R240" t="str">
        <f>IF(AND(Stock_Info[[#This Row],[Spread High-Low]] &lt; 10, Stock_Info[[#This Row],[% Deli. Qty to Traded Qty]] &gt; 90), "Good Day", "")</f>
        <v/>
      </c>
    </row>
    <row r="241" spans="1:18">
      <c r="A241" t="s">
        <v>40</v>
      </c>
      <c r="B241" s="1">
        <v>45559</v>
      </c>
      <c r="C241" s="1" t="str">
        <f>"WEEK" &amp;" " &amp;  INT((DAY(Stock_Info[[#This Row],[Date]])+WEEKDAY(DATE(YEAR(Stock_Info[[#This Row],[Date]]),MONTH(Stock_Info[[#This Row],[Date]]),1))-1)/7)+1</f>
        <v>WEEK 4</v>
      </c>
      <c r="D241" s="12">
        <v>736.8</v>
      </c>
      <c r="E241" s="12">
        <v>740.65</v>
      </c>
      <c r="F241" s="12">
        <v>730.6</v>
      </c>
      <c r="G241" s="12">
        <v>735.9</v>
      </c>
      <c r="H241" s="12">
        <v>735.92358907008133</v>
      </c>
      <c r="I241">
        <v>54822</v>
      </c>
      <c r="J241">
        <v>2363</v>
      </c>
      <c r="K241" s="12">
        <v>40344803</v>
      </c>
      <c r="L241">
        <v>22676</v>
      </c>
      <c r="M241">
        <v>41.36</v>
      </c>
      <c r="N241">
        <v>10.050000000000001</v>
      </c>
      <c r="O241">
        <v>-0.9</v>
      </c>
      <c r="P241">
        <f xml:space="preserve"> IF(Stock_Info[[#This Row],[Close Price]] &gt; Stock_Info[[#This Row],[Open Price]], 1, 0)</f>
        <v>0</v>
      </c>
      <c r="Q241" t="str">
        <f>IF(AND(Stock_Info[[#This Row],[% Deli. Qty to Traded Qty]]&gt;80,Stock_Info[[#This Row],[No. of Trades]]&lt;3000),"Unusual Day","")</f>
        <v/>
      </c>
      <c r="R241" t="str">
        <f>IF(AND(Stock_Info[[#This Row],[Spread High-Low]] &lt; 10, Stock_Info[[#This Row],[% Deli. Qty to Traded Qty]] &gt; 90), "Good Day", "")</f>
        <v/>
      </c>
    </row>
    <row r="242" spans="1:18">
      <c r="A242" t="s">
        <v>40</v>
      </c>
      <c r="B242" s="1">
        <v>45558</v>
      </c>
      <c r="C242" s="1" t="str">
        <f>"WEEK" &amp;" " &amp;  INT((DAY(Stock_Info[[#This Row],[Date]])+WEEKDAY(DATE(YEAR(Stock_Info[[#This Row],[Date]]),MONTH(Stock_Info[[#This Row],[Date]]),1))-1)/7)+1</f>
        <v>WEEK 4</v>
      </c>
      <c r="D242" s="12">
        <v>734.15</v>
      </c>
      <c r="E242" s="12">
        <v>738.45</v>
      </c>
      <c r="F242" s="12">
        <v>724.15</v>
      </c>
      <c r="G242" s="12">
        <v>736.3</v>
      </c>
      <c r="H242" s="12">
        <v>734.0172944644612</v>
      </c>
      <c r="I242">
        <v>91590</v>
      </c>
      <c r="J242">
        <v>3824</v>
      </c>
      <c r="K242" s="12">
        <v>67228644</v>
      </c>
      <c r="L242">
        <v>7097</v>
      </c>
      <c r="M242">
        <v>7.75</v>
      </c>
      <c r="N242">
        <v>14.3</v>
      </c>
      <c r="O242">
        <v>2.15</v>
      </c>
      <c r="P242">
        <f xml:space="preserve"> IF(Stock_Info[[#This Row],[Close Price]] &gt; Stock_Info[[#This Row],[Open Price]], 1, 0)</f>
        <v>1</v>
      </c>
      <c r="Q242" t="str">
        <f>IF(AND(Stock_Info[[#This Row],[% Deli. Qty to Traded Qty]]&gt;80,Stock_Info[[#This Row],[No. of Trades]]&lt;3000),"Unusual Day","")</f>
        <v/>
      </c>
      <c r="R242" t="str">
        <f>IF(AND(Stock_Info[[#This Row],[Spread High-Low]] &lt; 10, Stock_Info[[#This Row],[% Deli. Qty to Traded Qty]] &gt; 90), "Good Day", "")</f>
        <v/>
      </c>
    </row>
    <row r="243" spans="1:18">
      <c r="A243" t="s">
        <v>40</v>
      </c>
      <c r="B243" s="1">
        <v>45555</v>
      </c>
      <c r="C243" s="1" t="str">
        <f>"WEEK" &amp;" " &amp;  INT((DAY(Stock_Info[[#This Row],[Date]])+WEEKDAY(DATE(YEAR(Stock_Info[[#This Row],[Date]]),MONTH(Stock_Info[[#This Row],[Date]]),1))-1)/7)+1</f>
        <v>WEEK 3</v>
      </c>
      <c r="D243" s="12">
        <v>753.5</v>
      </c>
      <c r="E243" s="12">
        <v>754.45</v>
      </c>
      <c r="F243" s="12">
        <v>729.3</v>
      </c>
      <c r="G243" s="12">
        <v>731.15</v>
      </c>
      <c r="H243" s="12">
        <v>738.47772007157505</v>
      </c>
      <c r="I243">
        <v>45826</v>
      </c>
      <c r="J243">
        <v>2639</v>
      </c>
      <c r="K243" s="12">
        <v>33841480</v>
      </c>
      <c r="L243">
        <v>16286</v>
      </c>
      <c r="M243">
        <v>35.54</v>
      </c>
      <c r="N243">
        <v>25.15</v>
      </c>
      <c r="O243">
        <v>-22.35</v>
      </c>
      <c r="P243">
        <f xml:space="preserve"> IF(Stock_Info[[#This Row],[Close Price]] &gt; Stock_Info[[#This Row],[Open Price]], 1, 0)</f>
        <v>0</v>
      </c>
      <c r="Q243" t="str">
        <f>IF(AND(Stock_Info[[#This Row],[% Deli. Qty to Traded Qty]]&gt;80,Stock_Info[[#This Row],[No. of Trades]]&lt;3000),"Unusual Day","")</f>
        <v/>
      </c>
      <c r="R243" t="str">
        <f>IF(AND(Stock_Info[[#This Row],[Spread High-Low]] &lt; 10, Stock_Info[[#This Row],[% Deli. Qty to Traded Qty]] &gt; 90), "Good Day", "")</f>
        <v/>
      </c>
    </row>
    <row r="244" spans="1:18">
      <c r="A244" t="s">
        <v>40</v>
      </c>
      <c r="B244" s="1">
        <v>45554</v>
      </c>
      <c r="C244" s="1" t="str">
        <f>"WEEK" &amp;" " &amp;  INT((DAY(Stock_Info[[#This Row],[Date]])+WEEKDAY(DATE(YEAR(Stock_Info[[#This Row],[Date]]),MONTH(Stock_Info[[#This Row],[Date]]),1))-1)/7)+1</f>
        <v>WEEK 3</v>
      </c>
      <c r="D244" s="12">
        <v>724</v>
      </c>
      <c r="E244" s="12">
        <v>755</v>
      </c>
      <c r="F244" s="12">
        <v>724</v>
      </c>
      <c r="G244" s="12">
        <v>752.45</v>
      </c>
      <c r="H244" s="12">
        <v>742.26635200026226</v>
      </c>
      <c r="I244">
        <v>122034</v>
      </c>
      <c r="J244">
        <v>9301</v>
      </c>
      <c r="K244" s="12">
        <v>90581732</v>
      </c>
      <c r="L244">
        <v>24413</v>
      </c>
      <c r="M244">
        <v>20</v>
      </c>
      <c r="N244">
        <v>31</v>
      </c>
      <c r="O244">
        <v>28.45</v>
      </c>
      <c r="P244">
        <f xml:space="preserve"> IF(Stock_Info[[#This Row],[Close Price]] &gt; Stock_Info[[#This Row],[Open Price]], 1, 0)</f>
        <v>1</v>
      </c>
      <c r="Q244" t="str">
        <f>IF(AND(Stock_Info[[#This Row],[% Deli. Qty to Traded Qty]]&gt;80,Stock_Info[[#This Row],[No. of Trades]]&lt;3000),"Unusual Day","")</f>
        <v/>
      </c>
      <c r="R244" t="str">
        <f>IF(AND(Stock_Info[[#This Row],[Spread High-Low]] &lt; 10, Stock_Info[[#This Row],[% Deli. Qty to Traded Qty]] &gt; 90), "Good Day", "")</f>
        <v/>
      </c>
    </row>
    <row r="245" spans="1:18">
      <c r="A245" t="s">
        <v>40</v>
      </c>
      <c r="B245" s="1">
        <v>45553</v>
      </c>
      <c r="C245" s="1" t="str">
        <f>"WEEK" &amp;" " &amp;  INT((DAY(Stock_Info[[#This Row],[Date]])+WEEKDAY(DATE(YEAR(Stock_Info[[#This Row],[Date]]),MONTH(Stock_Info[[#This Row],[Date]]),1))-1)/7)+1</f>
        <v>WEEK 3</v>
      </c>
      <c r="D245" s="12">
        <v>724.95</v>
      </c>
      <c r="E245" s="12">
        <v>727.1</v>
      </c>
      <c r="F245" s="12">
        <v>715.4</v>
      </c>
      <c r="G245" s="12">
        <v>723.4</v>
      </c>
      <c r="H245" s="12">
        <v>722.84457755359392</v>
      </c>
      <c r="I245">
        <v>19032</v>
      </c>
      <c r="J245">
        <v>1527</v>
      </c>
      <c r="K245" s="12">
        <v>13757178</v>
      </c>
      <c r="L245">
        <v>7766</v>
      </c>
      <c r="M245">
        <v>40.799999999999997</v>
      </c>
      <c r="N245">
        <v>11.7</v>
      </c>
      <c r="O245">
        <v>-1.55</v>
      </c>
      <c r="P245">
        <f xml:space="preserve"> IF(Stock_Info[[#This Row],[Close Price]] &gt; Stock_Info[[#This Row],[Open Price]], 1, 0)</f>
        <v>0</v>
      </c>
      <c r="Q245" t="str">
        <f>IF(AND(Stock_Info[[#This Row],[% Deli. Qty to Traded Qty]]&gt;80,Stock_Info[[#This Row],[No. of Trades]]&lt;3000),"Unusual Day","")</f>
        <v/>
      </c>
      <c r="R245" t="str">
        <f>IF(AND(Stock_Info[[#This Row],[Spread High-Low]] &lt; 10, Stock_Info[[#This Row],[% Deli. Qty to Traded Qty]] &gt; 90), "Good Day", "")</f>
        <v/>
      </c>
    </row>
    <row r="246" spans="1:18">
      <c r="A246" t="s">
        <v>40</v>
      </c>
      <c r="B246" s="1">
        <v>45552</v>
      </c>
      <c r="C246" s="1" t="str">
        <f>"WEEK" &amp;" " &amp;  INT((DAY(Stock_Info[[#This Row],[Date]])+WEEKDAY(DATE(YEAR(Stock_Info[[#This Row],[Date]]),MONTH(Stock_Info[[#This Row],[Date]]),1))-1)/7)+1</f>
        <v>WEEK 3</v>
      </c>
      <c r="D246" s="12">
        <v>717.7</v>
      </c>
      <c r="E246" s="12">
        <v>722.95</v>
      </c>
      <c r="F246" s="12">
        <v>715.4</v>
      </c>
      <c r="G246" s="12">
        <v>719.25</v>
      </c>
      <c r="H246" s="12">
        <v>718.72590326676675</v>
      </c>
      <c r="I246">
        <v>34652</v>
      </c>
      <c r="J246">
        <v>2128</v>
      </c>
      <c r="K246" s="12">
        <v>24905290</v>
      </c>
      <c r="L246">
        <v>17854</v>
      </c>
      <c r="M246">
        <v>51.52</v>
      </c>
      <c r="N246">
        <v>7.55</v>
      </c>
      <c r="O246">
        <v>1.55</v>
      </c>
      <c r="P246">
        <f xml:space="preserve"> IF(Stock_Info[[#This Row],[Close Price]] &gt; Stock_Info[[#This Row],[Open Price]], 1, 0)</f>
        <v>1</v>
      </c>
      <c r="Q246" t="str">
        <f>IF(AND(Stock_Info[[#This Row],[% Deli. Qty to Traded Qty]]&gt;80,Stock_Info[[#This Row],[No. of Trades]]&lt;3000),"Unusual Day","")</f>
        <v/>
      </c>
      <c r="R246" t="str">
        <f>IF(AND(Stock_Info[[#This Row],[Spread High-Low]] &lt; 10, Stock_Info[[#This Row],[% Deli. Qty to Traded Qty]] &gt; 90), "Good Day", "")</f>
        <v/>
      </c>
    </row>
    <row r="247" spans="1:18">
      <c r="A247" t="s">
        <v>40</v>
      </c>
      <c r="B247" s="1">
        <v>45551</v>
      </c>
      <c r="C247" s="1" t="str">
        <f>"WEEK" &amp;" " &amp;  INT((DAY(Stock_Info[[#This Row],[Date]])+WEEKDAY(DATE(YEAR(Stock_Info[[#This Row],[Date]]),MONTH(Stock_Info[[#This Row],[Date]]),1))-1)/7)+1</f>
        <v>WEEK 3</v>
      </c>
      <c r="D247" s="12">
        <v>727.85</v>
      </c>
      <c r="E247" s="12">
        <v>727.85</v>
      </c>
      <c r="F247" s="12">
        <v>710.85</v>
      </c>
      <c r="G247" s="12">
        <v>719.2</v>
      </c>
      <c r="H247" s="12">
        <v>718.67295456665738</v>
      </c>
      <c r="I247">
        <v>107190</v>
      </c>
      <c r="J247">
        <v>5884</v>
      </c>
      <c r="K247" s="12">
        <v>77034554</v>
      </c>
      <c r="L247">
        <v>10889</v>
      </c>
      <c r="M247">
        <v>10.16</v>
      </c>
      <c r="N247">
        <v>17</v>
      </c>
      <c r="O247">
        <v>-8.65</v>
      </c>
      <c r="P247">
        <f xml:space="preserve"> IF(Stock_Info[[#This Row],[Close Price]] &gt; Stock_Info[[#This Row],[Open Price]], 1, 0)</f>
        <v>0</v>
      </c>
      <c r="Q247" t="str">
        <f>IF(AND(Stock_Info[[#This Row],[% Deli. Qty to Traded Qty]]&gt;80,Stock_Info[[#This Row],[No. of Trades]]&lt;3000),"Unusual Day","")</f>
        <v/>
      </c>
      <c r="R247" t="str">
        <f>IF(AND(Stock_Info[[#This Row],[Spread High-Low]] &lt; 10, Stock_Info[[#This Row],[% Deli. Qty to Traded Qty]] &gt; 90), "Good Day", "")</f>
        <v/>
      </c>
    </row>
    <row r="248" spans="1:18">
      <c r="A248" t="s">
        <v>40</v>
      </c>
      <c r="B248" s="1">
        <v>45548</v>
      </c>
      <c r="C248" s="1" t="str">
        <f>"WEEK" &amp;" " &amp;  INT((DAY(Stock_Info[[#This Row],[Date]])+WEEKDAY(DATE(YEAR(Stock_Info[[#This Row],[Date]]),MONTH(Stock_Info[[#This Row],[Date]]),1))-1)/7)+1</f>
        <v>WEEK 2</v>
      </c>
      <c r="D248" s="12">
        <v>727.8</v>
      </c>
      <c r="E248" s="12">
        <v>728.45</v>
      </c>
      <c r="F248" s="12">
        <v>718</v>
      </c>
      <c r="G248" s="12">
        <v>722.85</v>
      </c>
      <c r="H248" s="12">
        <v>723.71873012685342</v>
      </c>
      <c r="I248">
        <v>59754</v>
      </c>
      <c r="J248">
        <v>5146</v>
      </c>
      <c r="K248" s="12">
        <v>43245089</v>
      </c>
      <c r="L248">
        <v>31548</v>
      </c>
      <c r="M248">
        <v>52.8</v>
      </c>
      <c r="N248">
        <v>10.45</v>
      </c>
      <c r="O248">
        <v>-4.95</v>
      </c>
      <c r="P248">
        <f xml:space="preserve"> IF(Stock_Info[[#This Row],[Close Price]] &gt; Stock_Info[[#This Row],[Open Price]], 1, 0)</f>
        <v>0</v>
      </c>
      <c r="Q248" t="str">
        <f>IF(AND(Stock_Info[[#This Row],[% Deli. Qty to Traded Qty]]&gt;80,Stock_Info[[#This Row],[No. of Trades]]&lt;3000),"Unusual Day","")</f>
        <v/>
      </c>
      <c r="R248" t="str">
        <f>IF(AND(Stock_Info[[#This Row],[Spread High-Low]] &lt; 10, Stock_Info[[#This Row],[% Deli. Qty to Traded Qty]] &gt; 90), "Good Day", "")</f>
        <v/>
      </c>
    </row>
    <row r="249" spans="1:18">
      <c r="A249" t="s">
        <v>40</v>
      </c>
      <c r="B249" s="1">
        <v>45547</v>
      </c>
      <c r="C249" s="1" t="str">
        <f>"WEEK" &amp;" " &amp;  INT((DAY(Stock_Info[[#This Row],[Date]])+WEEKDAY(DATE(YEAR(Stock_Info[[#This Row],[Date]]),MONTH(Stock_Info[[#This Row],[Date]]),1))-1)/7)+1</f>
        <v>WEEK 2</v>
      </c>
      <c r="D249" s="12">
        <v>727</v>
      </c>
      <c r="E249" s="12">
        <v>727</v>
      </c>
      <c r="F249" s="12">
        <v>717.8</v>
      </c>
      <c r="G249" s="12">
        <v>720.6</v>
      </c>
      <c r="H249" s="12">
        <v>721.87320810158462</v>
      </c>
      <c r="I249">
        <v>47645</v>
      </c>
      <c r="J249">
        <v>2530</v>
      </c>
      <c r="K249" s="12">
        <v>34393649</v>
      </c>
      <c r="L249">
        <v>30837</v>
      </c>
      <c r="M249">
        <v>64.72</v>
      </c>
      <c r="N249">
        <v>9.1999999999999993</v>
      </c>
      <c r="O249">
        <v>-6.4</v>
      </c>
      <c r="P249">
        <f xml:space="preserve"> IF(Stock_Info[[#This Row],[Close Price]] &gt; Stock_Info[[#This Row],[Open Price]], 1, 0)</f>
        <v>0</v>
      </c>
      <c r="Q249" t="str">
        <f>IF(AND(Stock_Info[[#This Row],[% Deli. Qty to Traded Qty]]&gt;80,Stock_Info[[#This Row],[No. of Trades]]&lt;3000),"Unusual Day","")</f>
        <v/>
      </c>
      <c r="R249" t="str">
        <f>IF(AND(Stock_Info[[#This Row],[Spread High-Low]] &lt; 10, Stock_Info[[#This Row],[% Deli. Qty to Traded Qty]] &gt; 90), "Good Day", "")</f>
        <v/>
      </c>
    </row>
    <row r="250" spans="1:18">
      <c r="A250" t="s">
        <v>40</v>
      </c>
      <c r="B250" s="1">
        <v>45546</v>
      </c>
      <c r="C250" s="1" t="str">
        <f>"WEEK" &amp;" " &amp;  INT((DAY(Stock_Info[[#This Row],[Date]])+WEEKDAY(DATE(YEAR(Stock_Info[[#This Row],[Date]]),MONTH(Stock_Info[[#This Row],[Date]]),1))-1)/7)+1</f>
        <v>WEEK 2</v>
      </c>
      <c r="D250" s="12">
        <v>718.05</v>
      </c>
      <c r="E250" s="12">
        <v>726.35</v>
      </c>
      <c r="F250" s="12">
        <v>713</v>
      </c>
      <c r="G250" s="12">
        <v>722.25</v>
      </c>
      <c r="H250" s="12">
        <v>721.14761708022456</v>
      </c>
      <c r="I250">
        <v>41147</v>
      </c>
      <c r="J250">
        <v>2025</v>
      </c>
      <c r="K250" s="12">
        <v>29673061</v>
      </c>
      <c r="L250">
        <v>19974</v>
      </c>
      <c r="M250">
        <v>48.54</v>
      </c>
      <c r="N250">
        <v>13.35</v>
      </c>
      <c r="O250">
        <v>4.2</v>
      </c>
      <c r="P250">
        <f xml:space="preserve"> IF(Stock_Info[[#This Row],[Close Price]] &gt; Stock_Info[[#This Row],[Open Price]], 1, 0)</f>
        <v>1</v>
      </c>
      <c r="Q250" t="str">
        <f>IF(AND(Stock_Info[[#This Row],[% Deli. Qty to Traded Qty]]&gt;80,Stock_Info[[#This Row],[No. of Trades]]&lt;3000),"Unusual Day","")</f>
        <v/>
      </c>
      <c r="R250" t="str">
        <f>IF(AND(Stock_Info[[#This Row],[Spread High-Low]] &lt; 10, Stock_Info[[#This Row],[% Deli. Qty to Traded Qty]] &gt; 90), "Good Day", "")</f>
        <v/>
      </c>
    </row>
    <row r="251" spans="1:18">
      <c r="A251" t="s">
        <v>40</v>
      </c>
      <c r="B251" s="1">
        <v>45545</v>
      </c>
      <c r="C251" s="1" t="str">
        <f>"WEEK" &amp;" " &amp;  INT((DAY(Stock_Info[[#This Row],[Date]])+WEEKDAY(DATE(YEAR(Stock_Info[[#This Row],[Date]]),MONTH(Stock_Info[[#This Row],[Date]]),1))-1)/7)+1</f>
        <v>WEEK 2</v>
      </c>
      <c r="D251" s="12">
        <v>721</v>
      </c>
      <c r="E251" s="12">
        <v>724.4</v>
      </c>
      <c r="F251" s="12">
        <v>713.1</v>
      </c>
      <c r="G251" s="12">
        <v>718.1</v>
      </c>
      <c r="H251" s="12">
        <v>717.90114761231371</v>
      </c>
      <c r="I251">
        <v>73544</v>
      </c>
      <c r="J251">
        <v>3927</v>
      </c>
      <c r="K251" s="12">
        <v>52797322</v>
      </c>
      <c r="L251">
        <v>37282</v>
      </c>
      <c r="M251">
        <v>50.69</v>
      </c>
      <c r="N251">
        <v>11.3</v>
      </c>
      <c r="O251">
        <v>-2.9</v>
      </c>
      <c r="P251">
        <f xml:space="preserve"> IF(Stock_Info[[#This Row],[Close Price]] &gt; Stock_Info[[#This Row],[Open Price]], 1, 0)</f>
        <v>0</v>
      </c>
      <c r="Q251" t="str">
        <f>IF(AND(Stock_Info[[#This Row],[% Deli. Qty to Traded Qty]]&gt;80,Stock_Info[[#This Row],[No. of Trades]]&lt;3000),"Unusual Day","")</f>
        <v/>
      </c>
      <c r="R251" t="str">
        <f>IF(AND(Stock_Info[[#This Row],[Spread High-Low]] &lt; 10, Stock_Info[[#This Row],[% Deli. Qty to Traded Qty]] &gt; 90), "Good Day", "")</f>
        <v/>
      </c>
    </row>
    <row r="252" spans="1:18">
      <c r="A252" t="s">
        <v>41</v>
      </c>
      <c r="B252" s="1">
        <v>45910</v>
      </c>
      <c r="C252" s="1" t="str">
        <f>"WEEK" &amp;" " &amp;  INT((DAY(Stock_Info[[#This Row],[Date]])+WEEKDAY(DATE(YEAR(Stock_Info[[#This Row],[Date]]),MONTH(Stock_Info[[#This Row],[Date]]),1))-1)/7)+1</f>
        <v>WEEK 2</v>
      </c>
      <c r="D252" s="12">
        <v>1055</v>
      </c>
      <c r="E252" s="12">
        <v>1073.95</v>
      </c>
      <c r="F252" s="12">
        <v>1055</v>
      </c>
      <c r="G252" s="12">
        <v>1070.75</v>
      </c>
      <c r="H252" s="12">
        <v>1066.6868987787961</v>
      </c>
      <c r="I252">
        <v>43973</v>
      </c>
      <c r="J252">
        <v>4366</v>
      </c>
      <c r="K252" s="12">
        <v>46905423</v>
      </c>
      <c r="N252">
        <v>18.95</v>
      </c>
      <c r="O252">
        <v>15.75</v>
      </c>
      <c r="P252">
        <f xml:space="preserve"> IF(Stock_Info[[#This Row],[Close Price]] &gt; Stock_Info[[#This Row],[Open Price]], 1, 0)</f>
        <v>1</v>
      </c>
      <c r="Q252" t="str">
        <f>IF(AND(Stock_Info[[#This Row],[% Deli. Qty to Traded Qty]]&gt;80,Stock_Info[[#This Row],[No. of Trades]]&lt;3000),"Unusual Day","")</f>
        <v/>
      </c>
      <c r="R252" t="str">
        <f>IF(AND(Stock_Info[[#This Row],[Spread High-Low]] &lt; 10, Stock_Info[[#This Row],[% Deli. Qty to Traded Qty]] &gt; 90), "Good Day", "")</f>
        <v/>
      </c>
    </row>
    <row r="253" spans="1:18">
      <c r="A253" t="s">
        <v>41</v>
      </c>
      <c r="B253" s="1">
        <v>45909</v>
      </c>
      <c r="C253" s="1" t="str">
        <f>"WEEK" &amp;" " &amp;  INT((DAY(Stock_Info[[#This Row],[Date]])+WEEKDAY(DATE(YEAR(Stock_Info[[#This Row],[Date]]),MONTH(Stock_Info[[#This Row],[Date]]),1))-1)/7)+1</f>
        <v>WEEK 2</v>
      </c>
      <c r="D253" s="12">
        <v>1055.8499999999999</v>
      </c>
      <c r="E253" s="12">
        <v>1057.5</v>
      </c>
      <c r="F253" s="12">
        <v>1048.7</v>
      </c>
      <c r="G253" s="12">
        <v>1051.9000000000001</v>
      </c>
      <c r="H253" s="12">
        <v>1052.4456460726715</v>
      </c>
      <c r="I253">
        <v>26723</v>
      </c>
      <c r="J253">
        <v>1524</v>
      </c>
      <c r="K253" s="12">
        <v>28124505</v>
      </c>
      <c r="L253">
        <v>13666</v>
      </c>
      <c r="M253">
        <v>51.14</v>
      </c>
      <c r="N253">
        <v>8.8000000000000007</v>
      </c>
      <c r="O253">
        <v>-3.95</v>
      </c>
      <c r="P253">
        <f xml:space="preserve"> IF(Stock_Info[[#This Row],[Close Price]] &gt; Stock_Info[[#This Row],[Open Price]], 1, 0)</f>
        <v>0</v>
      </c>
      <c r="Q253" t="str">
        <f>IF(AND(Stock_Info[[#This Row],[% Deli. Qty to Traded Qty]]&gt;80,Stock_Info[[#This Row],[No. of Trades]]&lt;3000),"Unusual Day","")</f>
        <v/>
      </c>
      <c r="R253" t="str">
        <f>IF(AND(Stock_Info[[#This Row],[Spread High-Low]] &lt; 10, Stock_Info[[#This Row],[% Deli. Qty to Traded Qty]] &gt; 90), "Good Day", "")</f>
        <v/>
      </c>
    </row>
    <row r="254" spans="1:18">
      <c r="A254" t="s">
        <v>41</v>
      </c>
      <c r="B254" s="1">
        <v>45908</v>
      </c>
      <c r="C254" s="1" t="str">
        <f>"WEEK" &amp;" " &amp;  INT((DAY(Stock_Info[[#This Row],[Date]])+WEEKDAY(DATE(YEAR(Stock_Info[[#This Row],[Date]]),MONTH(Stock_Info[[#This Row],[Date]]),1))-1)/7)+1</f>
        <v>WEEK 2</v>
      </c>
      <c r="D254" s="12">
        <v>1053.3499999999999</v>
      </c>
      <c r="E254" s="12">
        <v>1062.9000000000001</v>
      </c>
      <c r="F254" s="12">
        <v>1053.3499999999999</v>
      </c>
      <c r="G254" s="12">
        <v>1055.25</v>
      </c>
      <c r="H254" s="12">
        <v>1058.0946796691767</v>
      </c>
      <c r="I254">
        <v>48606</v>
      </c>
      <c r="J254">
        <v>2704</v>
      </c>
      <c r="K254" s="12">
        <v>51429750</v>
      </c>
      <c r="L254">
        <v>25882</v>
      </c>
      <c r="M254">
        <v>53.25</v>
      </c>
      <c r="N254">
        <v>9.5500000000000007</v>
      </c>
      <c r="O254">
        <v>1.9</v>
      </c>
      <c r="P254">
        <f xml:space="preserve"> IF(Stock_Info[[#This Row],[Close Price]] &gt; Stock_Info[[#This Row],[Open Price]], 1, 0)</f>
        <v>1</v>
      </c>
      <c r="Q254" t="str">
        <f>IF(AND(Stock_Info[[#This Row],[% Deli. Qty to Traded Qty]]&gt;80,Stock_Info[[#This Row],[No. of Trades]]&lt;3000),"Unusual Day","")</f>
        <v/>
      </c>
      <c r="R254" t="str">
        <f>IF(AND(Stock_Info[[#This Row],[Spread High-Low]] &lt; 10, Stock_Info[[#This Row],[% Deli. Qty to Traded Qty]] &gt; 90), "Good Day", "")</f>
        <v/>
      </c>
    </row>
    <row r="255" spans="1:18">
      <c r="A255" t="s">
        <v>41</v>
      </c>
      <c r="B255" s="1">
        <v>45905</v>
      </c>
      <c r="C255" s="1" t="str">
        <f>"WEEK" &amp;" " &amp;  INT((DAY(Stock_Info[[#This Row],[Date]])+WEEKDAY(DATE(YEAR(Stock_Info[[#This Row],[Date]]),MONTH(Stock_Info[[#This Row],[Date]]),1))-1)/7)+1</f>
        <v>WEEK 1</v>
      </c>
      <c r="D255" s="12">
        <v>1055.3</v>
      </c>
      <c r="E255" s="12">
        <v>1058</v>
      </c>
      <c r="F255" s="12">
        <v>1047.6500000000001</v>
      </c>
      <c r="G255" s="12">
        <v>1056.2</v>
      </c>
      <c r="H255" s="12">
        <v>1051.8804452274182</v>
      </c>
      <c r="I255">
        <v>49952</v>
      </c>
      <c r="J255">
        <v>3239</v>
      </c>
      <c r="K255" s="12">
        <v>52543532</v>
      </c>
      <c r="L255">
        <v>34188</v>
      </c>
      <c r="M255">
        <v>68.44</v>
      </c>
      <c r="N255">
        <v>10.35</v>
      </c>
      <c r="O255">
        <v>0.9</v>
      </c>
      <c r="P255">
        <f xml:space="preserve"> IF(Stock_Info[[#This Row],[Close Price]] &gt; Stock_Info[[#This Row],[Open Price]], 1, 0)</f>
        <v>1</v>
      </c>
      <c r="Q255" t="str">
        <f>IF(AND(Stock_Info[[#This Row],[% Deli. Qty to Traded Qty]]&gt;80,Stock_Info[[#This Row],[No. of Trades]]&lt;3000),"Unusual Day","")</f>
        <v/>
      </c>
      <c r="R255" t="str">
        <f>IF(AND(Stock_Info[[#This Row],[Spread High-Low]] &lt; 10, Stock_Info[[#This Row],[% Deli. Qty to Traded Qty]] &gt; 90), "Good Day", "")</f>
        <v/>
      </c>
    </row>
    <row r="256" spans="1:18">
      <c r="A256" t="s">
        <v>41</v>
      </c>
      <c r="B256" s="1">
        <v>45904</v>
      </c>
      <c r="C256" s="1" t="str">
        <f>"WEEK" &amp;" " &amp;  INT((DAY(Stock_Info[[#This Row],[Date]])+WEEKDAY(DATE(YEAR(Stock_Info[[#This Row],[Date]]),MONTH(Stock_Info[[#This Row],[Date]]),1))-1)/7)+1</f>
        <v>WEEK 1</v>
      </c>
      <c r="D256" s="12">
        <v>1059.95</v>
      </c>
      <c r="E256" s="12">
        <v>1062.3499999999999</v>
      </c>
      <c r="F256" s="12">
        <v>1047.7</v>
      </c>
      <c r="G256" s="12">
        <v>1050.2</v>
      </c>
      <c r="H256" s="12">
        <v>1055.4721785890365</v>
      </c>
      <c r="I256">
        <v>87217</v>
      </c>
      <c r="J256">
        <v>8836</v>
      </c>
      <c r="K256" s="12">
        <v>92055117</v>
      </c>
      <c r="L256">
        <v>38367</v>
      </c>
      <c r="M256">
        <v>43.99</v>
      </c>
      <c r="N256">
        <v>14.65</v>
      </c>
      <c r="O256">
        <v>-9.75</v>
      </c>
      <c r="P256">
        <f xml:space="preserve"> IF(Stock_Info[[#This Row],[Close Price]] &gt; Stock_Info[[#This Row],[Open Price]], 1, 0)</f>
        <v>0</v>
      </c>
      <c r="Q256" t="str">
        <f>IF(AND(Stock_Info[[#This Row],[% Deli. Qty to Traded Qty]]&gt;80,Stock_Info[[#This Row],[No. of Trades]]&lt;3000),"Unusual Day","")</f>
        <v/>
      </c>
      <c r="R256" t="str">
        <f>IF(AND(Stock_Info[[#This Row],[Spread High-Low]] &lt; 10, Stock_Info[[#This Row],[% Deli. Qty to Traded Qty]] &gt; 90), "Good Day", "")</f>
        <v/>
      </c>
    </row>
    <row r="257" spans="1:18">
      <c r="A257" t="s">
        <v>41</v>
      </c>
      <c r="B257" s="1">
        <v>45903</v>
      </c>
      <c r="C257" s="1" t="str">
        <f>"WEEK" &amp;" " &amp;  INT((DAY(Stock_Info[[#This Row],[Date]])+WEEKDAY(DATE(YEAR(Stock_Info[[#This Row],[Date]]),MONTH(Stock_Info[[#This Row],[Date]]),1))-1)/7)+1</f>
        <v>WEEK 1</v>
      </c>
      <c r="D257" s="12">
        <v>1055.6500000000001</v>
      </c>
      <c r="E257" s="12">
        <v>1065</v>
      </c>
      <c r="F257" s="12">
        <v>1045.0999999999999</v>
      </c>
      <c r="G257" s="12">
        <v>1054.45</v>
      </c>
      <c r="H257" s="12">
        <v>1055.6131809217907</v>
      </c>
      <c r="I257">
        <v>84683</v>
      </c>
      <c r="J257">
        <v>5768</v>
      </c>
      <c r="K257" s="12">
        <v>89392491</v>
      </c>
      <c r="L257">
        <v>29576</v>
      </c>
      <c r="M257">
        <v>34.93</v>
      </c>
      <c r="N257">
        <v>19.899999999999999</v>
      </c>
      <c r="O257">
        <v>-1.2</v>
      </c>
      <c r="P257">
        <f xml:space="preserve"> IF(Stock_Info[[#This Row],[Close Price]] &gt; Stock_Info[[#This Row],[Open Price]], 1, 0)</f>
        <v>0</v>
      </c>
      <c r="Q257" t="str">
        <f>IF(AND(Stock_Info[[#This Row],[% Deli. Qty to Traded Qty]]&gt;80,Stock_Info[[#This Row],[No. of Trades]]&lt;3000),"Unusual Day","")</f>
        <v/>
      </c>
      <c r="R257" t="str">
        <f>IF(AND(Stock_Info[[#This Row],[Spread High-Low]] &lt; 10, Stock_Info[[#This Row],[% Deli. Qty to Traded Qty]] &gt; 90), "Good Day", "")</f>
        <v/>
      </c>
    </row>
    <row r="258" spans="1:18">
      <c r="A258" t="s">
        <v>41</v>
      </c>
      <c r="B258" s="1">
        <v>45902</v>
      </c>
      <c r="C258" s="1" t="str">
        <f>"WEEK" &amp;" " &amp;  INT((DAY(Stock_Info[[#This Row],[Date]])+WEEKDAY(DATE(YEAR(Stock_Info[[#This Row],[Date]]),MONTH(Stock_Info[[#This Row],[Date]]),1))-1)/7)+1</f>
        <v>WEEK 1</v>
      </c>
      <c r="D258" s="12">
        <v>1062</v>
      </c>
      <c r="E258" s="12">
        <v>1063.95</v>
      </c>
      <c r="F258" s="12">
        <v>1049.25</v>
      </c>
      <c r="G258" s="12">
        <v>1055.7</v>
      </c>
      <c r="H258" s="12">
        <v>1056.4251520960081</v>
      </c>
      <c r="I258">
        <v>59995</v>
      </c>
      <c r="J258">
        <v>2846</v>
      </c>
      <c r="K258" s="12">
        <v>63380227</v>
      </c>
      <c r="L258">
        <v>36585</v>
      </c>
      <c r="M258">
        <v>60.98</v>
      </c>
      <c r="N258">
        <v>14.7</v>
      </c>
      <c r="O258">
        <v>-6.3</v>
      </c>
      <c r="P258">
        <f xml:space="preserve"> IF(Stock_Info[[#This Row],[Close Price]] &gt; Stock_Info[[#This Row],[Open Price]], 1, 0)</f>
        <v>0</v>
      </c>
      <c r="Q258" t="str">
        <f>IF(AND(Stock_Info[[#This Row],[% Deli. Qty to Traded Qty]]&gt;80,Stock_Info[[#This Row],[No. of Trades]]&lt;3000),"Unusual Day","")</f>
        <v/>
      </c>
      <c r="R258" t="str">
        <f>IF(AND(Stock_Info[[#This Row],[Spread High-Low]] &lt; 10, Stock_Info[[#This Row],[% Deli. Qty to Traded Qty]] &gt; 90), "Good Day", "")</f>
        <v/>
      </c>
    </row>
    <row r="259" spans="1:18">
      <c r="A259" t="s">
        <v>41</v>
      </c>
      <c r="B259" s="1">
        <v>45901</v>
      </c>
      <c r="C259" s="1" t="str">
        <f>"WEEK" &amp;" " &amp;  INT((DAY(Stock_Info[[#This Row],[Date]])+WEEKDAY(DATE(YEAR(Stock_Info[[#This Row],[Date]]),MONTH(Stock_Info[[#This Row],[Date]]),1))-1)/7)+1</f>
        <v>WEEK 1</v>
      </c>
      <c r="D259" s="12">
        <v>1041.3</v>
      </c>
      <c r="E259" s="12">
        <v>1063.9000000000001</v>
      </c>
      <c r="F259" s="12">
        <v>1041.3</v>
      </c>
      <c r="G259" s="12">
        <v>1061.4000000000001</v>
      </c>
      <c r="H259" s="12">
        <v>1057.0384189139268</v>
      </c>
      <c r="I259">
        <v>127229</v>
      </c>
      <c r="J259">
        <v>5994</v>
      </c>
      <c r="K259" s="12">
        <v>134485941</v>
      </c>
      <c r="L259">
        <v>49163</v>
      </c>
      <c r="M259">
        <v>38.64</v>
      </c>
      <c r="N259">
        <v>22.6</v>
      </c>
      <c r="O259">
        <v>20.100000000000001</v>
      </c>
      <c r="P259">
        <f xml:space="preserve"> IF(Stock_Info[[#This Row],[Close Price]] &gt; Stock_Info[[#This Row],[Open Price]], 1, 0)</f>
        <v>1</v>
      </c>
      <c r="Q259" t="str">
        <f>IF(AND(Stock_Info[[#This Row],[% Deli. Qty to Traded Qty]]&gt;80,Stock_Info[[#This Row],[No. of Trades]]&lt;3000),"Unusual Day","")</f>
        <v/>
      </c>
      <c r="R259" t="str">
        <f>IF(AND(Stock_Info[[#This Row],[Spread High-Low]] &lt; 10, Stock_Info[[#This Row],[% Deli. Qty to Traded Qty]] &gt; 90), "Good Day", "")</f>
        <v/>
      </c>
    </row>
    <row r="260" spans="1:18">
      <c r="A260" t="s">
        <v>41</v>
      </c>
      <c r="B260" s="1">
        <v>45898</v>
      </c>
      <c r="C260" s="1" t="str">
        <f>"WEEK" &amp;" " &amp;  INT((DAY(Stock_Info[[#This Row],[Date]])+WEEKDAY(DATE(YEAR(Stock_Info[[#This Row],[Date]]),MONTH(Stock_Info[[#This Row],[Date]]),1))-1)/7)+1</f>
        <v>WEEK 5</v>
      </c>
      <c r="D260" s="12">
        <v>1052.3</v>
      </c>
      <c r="E260" s="12">
        <v>1062.8499999999999</v>
      </c>
      <c r="F260" s="12">
        <v>1042.5</v>
      </c>
      <c r="G260" s="12">
        <v>1045.55</v>
      </c>
      <c r="H260" s="12">
        <v>1052.4777022770227</v>
      </c>
      <c r="I260">
        <v>88888</v>
      </c>
      <c r="J260">
        <v>4319</v>
      </c>
      <c r="K260" s="12">
        <v>93552638</v>
      </c>
      <c r="L260">
        <v>55311</v>
      </c>
      <c r="M260">
        <v>62.23</v>
      </c>
      <c r="N260">
        <v>20.350000000000001</v>
      </c>
      <c r="O260">
        <v>-6.75</v>
      </c>
      <c r="P260">
        <f xml:space="preserve"> IF(Stock_Info[[#This Row],[Close Price]] &gt; Stock_Info[[#This Row],[Open Price]], 1, 0)</f>
        <v>0</v>
      </c>
      <c r="Q260" t="str">
        <f>IF(AND(Stock_Info[[#This Row],[% Deli. Qty to Traded Qty]]&gt;80,Stock_Info[[#This Row],[No. of Trades]]&lt;3000),"Unusual Day","")</f>
        <v/>
      </c>
      <c r="R260" t="str">
        <f>IF(AND(Stock_Info[[#This Row],[Spread High-Low]] &lt; 10, Stock_Info[[#This Row],[% Deli. Qty to Traded Qty]] &gt; 90), "Good Day", "")</f>
        <v/>
      </c>
    </row>
    <row r="261" spans="1:18">
      <c r="A261" t="s">
        <v>41</v>
      </c>
      <c r="B261" s="1">
        <v>45897</v>
      </c>
      <c r="C261" s="1" t="str">
        <f>"WEEK" &amp;" " &amp;  INT((DAY(Stock_Info[[#This Row],[Date]])+WEEKDAY(DATE(YEAR(Stock_Info[[#This Row],[Date]]),MONTH(Stock_Info[[#This Row],[Date]]),1))-1)/7)+1</f>
        <v>WEEK 5</v>
      </c>
      <c r="D261" s="12">
        <v>1050</v>
      </c>
      <c r="E261" s="12">
        <v>1059.2</v>
      </c>
      <c r="F261" s="12">
        <v>1047</v>
      </c>
      <c r="G261" s="12">
        <v>1052.3499999999999</v>
      </c>
      <c r="H261" s="12">
        <v>1050.9642294014063</v>
      </c>
      <c r="I261">
        <v>86887</v>
      </c>
      <c r="J261">
        <v>4112</v>
      </c>
      <c r="K261" s="12">
        <v>91315129</v>
      </c>
      <c r="L261">
        <v>39887</v>
      </c>
      <c r="M261">
        <v>45.91</v>
      </c>
      <c r="N261">
        <v>12.2</v>
      </c>
      <c r="O261">
        <v>2.35</v>
      </c>
      <c r="P261">
        <f xml:space="preserve"> IF(Stock_Info[[#This Row],[Close Price]] &gt; Stock_Info[[#This Row],[Open Price]], 1, 0)</f>
        <v>1</v>
      </c>
      <c r="Q261" t="str">
        <f>IF(AND(Stock_Info[[#This Row],[% Deli. Qty to Traded Qty]]&gt;80,Stock_Info[[#This Row],[No. of Trades]]&lt;3000),"Unusual Day","")</f>
        <v/>
      </c>
      <c r="R261" t="str">
        <f>IF(AND(Stock_Info[[#This Row],[Spread High-Low]] &lt; 10, Stock_Info[[#This Row],[% Deli. Qty to Traded Qty]] &gt; 90), "Good Day", "")</f>
        <v/>
      </c>
    </row>
    <row r="262" spans="1:18">
      <c r="A262" t="s">
        <v>41</v>
      </c>
      <c r="B262" s="1">
        <v>45895</v>
      </c>
      <c r="C262" s="1" t="str">
        <f>"WEEK" &amp;" " &amp;  INT((DAY(Stock_Info[[#This Row],[Date]])+WEEKDAY(DATE(YEAR(Stock_Info[[#This Row],[Date]]),MONTH(Stock_Info[[#This Row],[Date]]),1))-1)/7)+1</f>
        <v>WEEK 5</v>
      </c>
      <c r="D262" s="12">
        <v>1062.1500000000001</v>
      </c>
      <c r="E262" s="12">
        <v>1069.7</v>
      </c>
      <c r="F262" s="12">
        <v>1048.05</v>
      </c>
      <c r="G262" s="12">
        <v>1050.1500000000001</v>
      </c>
      <c r="H262" s="12">
        <v>1053.5049227925294</v>
      </c>
      <c r="I262">
        <v>597222</v>
      </c>
      <c r="J262">
        <v>21087</v>
      </c>
      <c r="K262" s="12">
        <v>629176317</v>
      </c>
      <c r="L262">
        <v>128385</v>
      </c>
      <c r="M262">
        <v>21.5</v>
      </c>
      <c r="N262">
        <v>21.65</v>
      </c>
      <c r="O262">
        <v>-12</v>
      </c>
      <c r="P262">
        <f xml:space="preserve"> IF(Stock_Info[[#This Row],[Close Price]] &gt; Stock_Info[[#This Row],[Open Price]], 1, 0)</f>
        <v>0</v>
      </c>
      <c r="Q262" t="str">
        <f>IF(AND(Stock_Info[[#This Row],[% Deli. Qty to Traded Qty]]&gt;80,Stock_Info[[#This Row],[No. of Trades]]&lt;3000),"Unusual Day","")</f>
        <v/>
      </c>
      <c r="R262" t="str">
        <f>IF(AND(Stock_Info[[#This Row],[Spread High-Low]] &lt; 10, Stock_Info[[#This Row],[% Deli. Qty to Traded Qty]] &gt; 90), "Good Day", "")</f>
        <v/>
      </c>
    </row>
    <row r="263" spans="1:18">
      <c r="A263" t="s">
        <v>41</v>
      </c>
      <c r="B263" s="1">
        <v>45894</v>
      </c>
      <c r="C263" s="1" t="str">
        <f>"WEEK" &amp;" " &amp;  INT((DAY(Stock_Info[[#This Row],[Date]])+WEEKDAY(DATE(YEAR(Stock_Info[[#This Row],[Date]]),MONTH(Stock_Info[[#This Row],[Date]]),1))-1)/7)+1</f>
        <v>WEEK 5</v>
      </c>
      <c r="D263" s="12">
        <v>1071.2</v>
      </c>
      <c r="E263" s="12">
        <v>1074.3499999999999</v>
      </c>
      <c r="F263" s="12">
        <v>1068</v>
      </c>
      <c r="G263" s="12">
        <v>1070.05</v>
      </c>
      <c r="H263" s="12">
        <v>1071.5313438676042</v>
      </c>
      <c r="I263">
        <v>608237</v>
      </c>
      <c r="J263">
        <v>4638</v>
      </c>
      <c r="K263" s="12">
        <v>651745010</v>
      </c>
      <c r="L263">
        <v>519383</v>
      </c>
      <c r="M263">
        <v>85.39</v>
      </c>
      <c r="N263">
        <v>6.35</v>
      </c>
      <c r="O263">
        <v>-1.1499999999999999</v>
      </c>
      <c r="P263">
        <f xml:space="preserve"> IF(Stock_Info[[#This Row],[Close Price]] &gt; Stock_Info[[#This Row],[Open Price]], 1, 0)</f>
        <v>0</v>
      </c>
      <c r="Q263" t="str">
        <f>IF(AND(Stock_Info[[#This Row],[% Deli. Qty to Traded Qty]]&gt;80,Stock_Info[[#This Row],[No. of Trades]]&lt;3000),"Unusual Day","")</f>
        <v/>
      </c>
      <c r="R263" t="str">
        <f>IF(AND(Stock_Info[[#This Row],[Spread High-Low]] &lt; 10, Stock_Info[[#This Row],[% Deli. Qty to Traded Qty]] &gt; 90), "Good Day", "")</f>
        <v/>
      </c>
    </row>
    <row r="264" spans="1:18">
      <c r="A264" t="s">
        <v>41</v>
      </c>
      <c r="B264" s="1">
        <v>45891</v>
      </c>
      <c r="C264" s="1" t="str">
        <f>"WEEK" &amp;" " &amp;  INT((DAY(Stock_Info[[#This Row],[Date]])+WEEKDAY(DATE(YEAR(Stock_Info[[#This Row],[Date]]),MONTH(Stock_Info[[#This Row],[Date]]),1))-1)/7)+1</f>
        <v>WEEK 4</v>
      </c>
      <c r="D264" s="12">
        <v>1077.8</v>
      </c>
      <c r="E264" s="12">
        <v>1078.5</v>
      </c>
      <c r="F264" s="12">
        <v>1069.3499999999999</v>
      </c>
      <c r="G264" s="12">
        <v>1070.4000000000001</v>
      </c>
      <c r="H264" s="12">
        <v>1072.8508752890104</v>
      </c>
      <c r="I264">
        <v>105965</v>
      </c>
      <c r="J264">
        <v>5403</v>
      </c>
      <c r="K264" s="12">
        <v>113684643</v>
      </c>
      <c r="L264">
        <v>63024</v>
      </c>
      <c r="M264">
        <v>59.48</v>
      </c>
      <c r="N264">
        <v>9.15</v>
      </c>
      <c r="O264">
        <v>-7.4</v>
      </c>
      <c r="P264">
        <f xml:space="preserve"> IF(Stock_Info[[#This Row],[Close Price]] &gt; Stock_Info[[#This Row],[Open Price]], 1, 0)</f>
        <v>0</v>
      </c>
      <c r="Q264" t="str">
        <f>IF(AND(Stock_Info[[#This Row],[% Deli. Qty to Traded Qty]]&gt;80,Stock_Info[[#This Row],[No. of Trades]]&lt;3000),"Unusual Day","")</f>
        <v/>
      </c>
      <c r="R264" t="str">
        <f>IF(AND(Stock_Info[[#This Row],[Spread High-Low]] &lt; 10, Stock_Info[[#This Row],[% Deli. Qty to Traded Qty]] &gt; 90), "Good Day", "")</f>
        <v/>
      </c>
    </row>
    <row r="265" spans="1:18">
      <c r="A265" t="s">
        <v>41</v>
      </c>
      <c r="B265" s="1">
        <v>45890</v>
      </c>
      <c r="C265" s="1" t="str">
        <f>"WEEK" &amp;" " &amp;  INT((DAY(Stock_Info[[#This Row],[Date]])+WEEKDAY(DATE(YEAR(Stock_Info[[#This Row],[Date]]),MONTH(Stock_Info[[#This Row],[Date]]),1))-1)/7)+1</f>
        <v>WEEK 4</v>
      </c>
      <c r="D265" s="12">
        <v>1088.1500000000001</v>
      </c>
      <c r="E265" s="12">
        <v>1090</v>
      </c>
      <c r="F265" s="12">
        <v>1076.5</v>
      </c>
      <c r="G265" s="12">
        <v>1079.3</v>
      </c>
      <c r="H265" s="12">
        <v>1087.726088357768</v>
      </c>
      <c r="I265">
        <v>937054</v>
      </c>
      <c r="J265">
        <v>4474</v>
      </c>
      <c r="K265" s="12">
        <v>1019258082</v>
      </c>
      <c r="L265">
        <v>881054</v>
      </c>
      <c r="M265">
        <v>94.02</v>
      </c>
      <c r="N265">
        <v>13.5</v>
      </c>
      <c r="O265">
        <v>-8.85</v>
      </c>
      <c r="P265">
        <f xml:space="preserve"> IF(Stock_Info[[#This Row],[Close Price]] &gt; Stock_Info[[#This Row],[Open Price]], 1, 0)</f>
        <v>0</v>
      </c>
      <c r="Q265" t="str">
        <f>IF(AND(Stock_Info[[#This Row],[% Deli. Qty to Traded Qty]]&gt;80,Stock_Info[[#This Row],[No. of Trades]]&lt;3000),"Unusual Day","")</f>
        <v/>
      </c>
      <c r="R265" t="str">
        <f>IF(AND(Stock_Info[[#This Row],[Spread High-Low]] &lt; 10, Stock_Info[[#This Row],[% Deli. Qty to Traded Qty]] &gt; 90), "Good Day", "")</f>
        <v/>
      </c>
    </row>
    <row r="266" spans="1:18">
      <c r="A266" t="s">
        <v>41</v>
      </c>
      <c r="B266" s="1">
        <v>45889</v>
      </c>
      <c r="C266" s="1" t="str">
        <f>"WEEK" &amp;" " &amp;  INT((DAY(Stock_Info[[#This Row],[Date]])+WEEKDAY(DATE(YEAR(Stock_Info[[#This Row],[Date]]),MONTH(Stock_Info[[#This Row],[Date]]),1))-1)/7)+1</f>
        <v>WEEK 4</v>
      </c>
      <c r="D266" s="12">
        <v>1083.1500000000001</v>
      </c>
      <c r="E266" s="12">
        <v>1083.55</v>
      </c>
      <c r="F266" s="12">
        <v>1077.8499999999999</v>
      </c>
      <c r="G266" s="12">
        <v>1079.8499999999999</v>
      </c>
      <c r="H266" s="12">
        <v>1080.3241276498977</v>
      </c>
      <c r="I266">
        <v>39577</v>
      </c>
      <c r="J266">
        <v>2405</v>
      </c>
      <c r="K266" s="12">
        <v>42755988</v>
      </c>
      <c r="L266">
        <v>25315</v>
      </c>
      <c r="M266">
        <v>63.96</v>
      </c>
      <c r="N266">
        <v>5.7</v>
      </c>
      <c r="O266">
        <v>-3.3</v>
      </c>
      <c r="P266">
        <f xml:space="preserve"> IF(Stock_Info[[#This Row],[Close Price]] &gt; Stock_Info[[#This Row],[Open Price]], 1, 0)</f>
        <v>0</v>
      </c>
      <c r="Q266" t="str">
        <f>IF(AND(Stock_Info[[#This Row],[% Deli. Qty to Traded Qty]]&gt;80,Stock_Info[[#This Row],[No. of Trades]]&lt;3000),"Unusual Day","")</f>
        <v/>
      </c>
      <c r="R266" t="str">
        <f>IF(AND(Stock_Info[[#This Row],[Spread High-Low]] &lt; 10, Stock_Info[[#This Row],[% Deli. Qty to Traded Qty]] &gt; 90), "Good Day", "")</f>
        <v/>
      </c>
    </row>
    <row r="267" spans="1:18">
      <c r="A267" t="s">
        <v>41</v>
      </c>
      <c r="B267" s="1">
        <v>45888</v>
      </c>
      <c r="C267" s="1" t="str">
        <f>"WEEK" &amp;" " &amp;  INT((DAY(Stock_Info[[#This Row],[Date]])+WEEKDAY(DATE(YEAR(Stock_Info[[#This Row],[Date]]),MONTH(Stock_Info[[#This Row],[Date]]),1))-1)/7)+1</f>
        <v>WEEK 4</v>
      </c>
      <c r="D267" s="12">
        <v>1082</v>
      </c>
      <c r="E267" s="12">
        <v>1094.95</v>
      </c>
      <c r="F267" s="12">
        <v>1075.95</v>
      </c>
      <c r="G267" s="12">
        <v>1083.25</v>
      </c>
      <c r="H267" s="12">
        <v>1085.3499999999999</v>
      </c>
      <c r="I267">
        <v>273820</v>
      </c>
      <c r="J267">
        <v>10822</v>
      </c>
      <c r="K267" s="12">
        <v>297190537</v>
      </c>
      <c r="L267">
        <v>53115</v>
      </c>
      <c r="M267">
        <v>19.399999999999999</v>
      </c>
      <c r="N267">
        <v>19</v>
      </c>
      <c r="O267">
        <v>1.25</v>
      </c>
      <c r="P267">
        <f xml:space="preserve"> IF(Stock_Info[[#This Row],[Close Price]] &gt; Stock_Info[[#This Row],[Open Price]], 1, 0)</f>
        <v>1</v>
      </c>
      <c r="Q267" t="str">
        <f>IF(AND(Stock_Info[[#This Row],[% Deli. Qty to Traded Qty]]&gt;80,Stock_Info[[#This Row],[No. of Trades]]&lt;3000),"Unusual Day","")</f>
        <v/>
      </c>
      <c r="R267" t="str">
        <f>IF(AND(Stock_Info[[#This Row],[Spread High-Low]] &lt; 10, Stock_Info[[#This Row],[% Deli. Qty to Traded Qty]] &gt; 90), "Good Day", "")</f>
        <v/>
      </c>
    </row>
    <row r="268" spans="1:18">
      <c r="A268" t="s">
        <v>41</v>
      </c>
      <c r="B268" s="1">
        <v>45887</v>
      </c>
      <c r="C268" s="1" t="str">
        <f>"WEEK" &amp;" " &amp;  INT((DAY(Stock_Info[[#This Row],[Date]])+WEEKDAY(DATE(YEAR(Stock_Info[[#This Row],[Date]]),MONTH(Stock_Info[[#This Row],[Date]]),1))-1)/7)+1</f>
        <v>WEEK 4</v>
      </c>
      <c r="D268" s="12">
        <v>1077.3</v>
      </c>
      <c r="E268" s="12">
        <v>1089.5999999999999</v>
      </c>
      <c r="F268" s="12">
        <v>1077.3</v>
      </c>
      <c r="G268" s="12">
        <v>1082.1500000000001</v>
      </c>
      <c r="H268" s="12">
        <v>1084.5395766888953</v>
      </c>
      <c r="I268">
        <v>79327</v>
      </c>
      <c r="J268">
        <v>3334</v>
      </c>
      <c r="K268" s="12">
        <v>86033271</v>
      </c>
      <c r="L268">
        <v>39557</v>
      </c>
      <c r="M268">
        <v>49.87</v>
      </c>
      <c r="N268">
        <v>12.3</v>
      </c>
      <c r="O268">
        <v>4.8499999999999996</v>
      </c>
      <c r="P268">
        <f xml:space="preserve"> IF(Stock_Info[[#This Row],[Close Price]] &gt; Stock_Info[[#This Row],[Open Price]], 1, 0)</f>
        <v>1</v>
      </c>
      <c r="Q268" t="str">
        <f>IF(AND(Stock_Info[[#This Row],[% Deli. Qty to Traded Qty]]&gt;80,Stock_Info[[#This Row],[No. of Trades]]&lt;3000),"Unusual Day","")</f>
        <v/>
      </c>
      <c r="R268" t="str">
        <f>IF(AND(Stock_Info[[#This Row],[Spread High-Low]] &lt; 10, Stock_Info[[#This Row],[% Deli. Qty to Traded Qty]] &gt; 90), "Good Day", "")</f>
        <v/>
      </c>
    </row>
    <row r="269" spans="1:18">
      <c r="A269" t="s">
        <v>41</v>
      </c>
      <c r="B269" s="1">
        <v>45883</v>
      </c>
      <c r="C269" s="1" t="str">
        <f>"WEEK" &amp;" " &amp;  INT((DAY(Stock_Info[[#This Row],[Date]])+WEEKDAY(DATE(YEAR(Stock_Info[[#This Row],[Date]]),MONTH(Stock_Info[[#This Row],[Date]]),1))-1)/7)+1</f>
        <v>WEEK 3</v>
      </c>
      <c r="D269" s="12">
        <v>1068</v>
      </c>
      <c r="E269" s="12">
        <v>1072.25</v>
      </c>
      <c r="F269" s="12">
        <v>1062.1500000000001</v>
      </c>
      <c r="G269" s="12">
        <v>1067.5</v>
      </c>
      <c r="H269" s="12">
        <v>1067.3103440178465</v>
      </c>
      <c r="I269">
        <v>42585</v>
      </c>
      <c r="J269">
        <v>2571</v>
      </c>
      <c r="K269" s="12">
        <v>45451411</v>
      </c>
      <c r="L269">
        <v>17776</v>
      </c>
      <c r="M269">
        <v>41.74</v>
      </c>
      <c r="N269">
        <v>10.1</v>
      </c>
      <c r="O269">
        <v>-0.5</v>
      </c>
      <c r="P269">
        <f xml:space="preserve"> IF(Stock_Info[[#This Row],[Close Price]] &gt; Stock_Info[[#This Row],[Open Price]], 1, 0)</f>
        <v>0</v>
      </c>
      <c r="Q269" t="str">
        <f>IF(AND(Stock_Info[[#This Row],[% Deli. Qty to Traded Qty]]&gt;80,Stock_Info[[#This Row],[No. of Trades]]&lt;3000),"Unusual Day","")</f>
        <v/>
      </c>
      <c r="R269" t="str">
        <f>IF(AND(Stock_Info[[#This Row],[Spread High-Low]] &lt; 10, Stock_Info[[#This Row],[% Deli. Qty to Traded Qty]] &gt; 90), "Good Day", "")</f>
        <v/>
      </c>
    </row>
    <row r="270" spans="1:18">
      <c r="A270" t="s">
        <v>41</v>
      </c>
      <c r="B270" s="1">
        <v>45882</v>
      </c>
      <c r="C270" s="1" t="str">
        <f>"WEEK" &amp;" " &amp;  INT((DAY(Stock_Info[[#This Row],[Date]])+WEEKDAY(DATE(YEAR(Stock_Info[[#This Row],[Date]]),MONTH(Stock_Info[[#This Row],[Date]]),1))-1)/7)+1</f>
        <v>WEEK 3</v>
      </c>
      <c r="D270" s="12">
        <v>1069.9000000000001</v>
      </c>
      <c r="E270" s="12">
        <v>1071.95</v>
      </c>
      <c r="F270" s="12">
        <v>1063.25</v>
      </c>
      <c r="G270" s="12">
        <v>1066.3</v>
      </c>
      <c r="H270" s="12">
        <v>1067.4151818856719</v>
      </c>
      <c r="I270">
        <v>48492</v>
      </c>
      <c r="J270">
        <v>1669</v>
      </c>
      <c r="K270" s="12">
        <v>51761097</v>
      </c>
      <c r="L270">
        <v>10889</v>
      </c>
      <c r="M270">
        <v>22.46</v>
      </c>
      <c r="N270">
        <v>8.6999999999999993</v>
      </c>
      <c r="O270">
        <v>-3.6</v>
      </c>
      <c r="P270">
        <f xml:space="preserve"> IF(Stock_Info[[#This Row],[Close Price]] &gt; Stock_Info[[#This Row],[Open Price]], 1, 0)</f>
        <v>0</v>
      </c>
      <c r="Q270" t="str">
        <f>IF(AND(Stock_Info[[#This Row],[% Deli. Qty to Traded Qty]]&gt;80,Stock_Info[[#This Row],[No. of Trades]]&lt;3000),"Unusual Day","")</f>
        <v/>
      </c>
      <c r="R270" t="str">
        <f>IF(AND(Stock_Info[[#This Row],[Spread High-Low]] &lt; 10, Stock_Info[[#This Row],[% Deli. Qty to Traded Qty]] &gt; 90), "Good Day", "")</f>
        <v/>
      </c>
    </row>
    <row r="271" spans="1:18">
      <c r="A271" t="s">
        <v>41</v>
      </c>
      <c r="B271" s="1">
        <v>45881</v>
      </c>
      <c r="C271" s="1" t="str">
        <f>"WEEK" &amp;" " &amp;  INT((DAY(Stock_Info[[#This Row],[Date]])+WEEKDAY(DATE(YEAR(Stock_Info[[#This Row],[Date]]),MONTH(Stock_Info[[#This Row],[Date]]),1))-1)/7)+1</f>
        <v>WEEK 3</v>
      </c>
      <c r="D271" s="12">
        <v>1070.75</v>
      </c>
      <c r="E271" s="12">
        <v>1076.45</v>
      </c>
      <c r="F271" s="12">
        <v>1066.5</v>
      </c>
      <c r="G271" s="12">
        <v>1069.3</v>
      </c>
      <c r="H271" s="12">
        <v>1071.0393881019829</v>
      </c>
      <c r="I271">
        <v>44125</v>
      </c>
      <c r="J271">
        <v>2879</v>
      </c>
      <c r="K271" s="12">
        <v>47259613</v>
      </c>
      <c r="L271">
        <v>18525</v>
      </c>
      <c r="M271">
        <v>41.98</v>
      </c>
      <c r="N271">
        <v>9.9499999999999993</v>
      </c>
      <c r="O271">
        <v>-1.45</v>
      </c>
      <c r="P271">
        <f xml:space="preserve"> IF(Stock_Info[[#This Row],[Close Price]] &gt; Stock_Info[[#This Row],[Open Price]], 1, 0)</f>
        <v>0</v>
      </c>
      <c r="Q271" t="str">
        <f>IF(AND(Stock_Info[[#This Row],[% Deli. Qty to Traded Qty]]&gt;80,Stock_Info[[#This Row],[No. of Trades]]&lt;3000),"Unusual Day","")</f>
        <v/>
      </c>
      <c r="R271" t="str">
        <f>IF(AND(Stock_Info[[#This Row],[Spread High-Low]] &lt; 10, Stock_Info[[#This Row],[% Deli. Qty to Traded Qty]] &gt; 90), "Good Day", "")</f>
        <v/>
      </c>
    </row>
    <row r="272" spans="1:18">
      <c r="A272" t="s">
        <v>41</v>
      </c>
      <c r="B272" s="1">
        <v>45880</v>
      </c>
      <c r="C272" s="1" t="str">
        <f>"WEEK" &amp;" " &amp;  INT((DAY(Stock_Info[[#This Row],[Date]])+WEEKDAY(DATE(YEAR(Stock_Info[[#This Row],[Date]]),MONTH(Stock_Info[[#This Row],[Date]]),1))-1)/7)+1</f>
        <v>WEEK 3</v>
      </c>
      <c r="D272" s="12">
        <v>1060</v>
      </c>
      <c r="E272" s="12">
        <v>1075</v>
      </c>
      <c r="F272" s="12">
        <v>1053</v>
      </c>
      <c r="G272" s="12">
        <v>1073.55</v>
      </c>
      <c r="H272" s="12">
        <v>1064.3819755490642</v>
      </c>
      <c r="I272">
        <v>46215</v>
      </c>
      <c r="J272">
        <v>2006</v>
      </c>
      <c r="K272" s="12">
        <v>49190413</v>
      </c>
      <c r="L272">
        <v>20324</v>
      </c>
      <c r="M272">
        <v>43.98</v>
      </c>
      <c r="N272">
        <v>22</v>
      </c>
      <c r="O272">
        <v>13.55</v>
      </c>
      <c r="P272">
        <f xml:space="preserve"> IF(Stock_Info[[#This Row],[Close Price]] &gt; Stock_Info[[#This Row],[Open Price]], 1, 0)</f>
        <v>1</v>
      </c>
      <c r="Q272" t="str">
        <f>IF(AND(Stock_Info[[#This Row],[% Deli. Qty to Traded Qty]]&gt;80,Stock_Info[[#This Row],[No. of Trades]]&lt;3000),"Unusual Day","")</f>
        <v/>
      </c>
      <c r="R272" t="str">
        <f>IF(AND(Stock_Info[[#This Row],[Spread High-Low]] &lt; 10, Stock_Info[[#This Row],[% Deli. Qty to Traded Qty]] &gt; 90), "Good Day", "")</f>
        <v/>
      </c>
    </row>
    <row r="273" spans="1:18">
      <c r="A273" t="s">
        <v>41</v>
      </c>
      <c r="B273" s="1">
        <v>45877</v>
      </c>
      <c r="C273" s="1" t="str">
        <f>"WEEK" &amp;" " &amp;  INT((DAY(Stock_Info[[#This Row],[Date]])+WEEKDAY(DATE(YEAR(Stock_Info[[#This Row],[Date]]),MONTH(Stock_Info[[#This Row],[Date]]),1))-1)/7)+1</f>
        <v>WEEK 2</v>
      </c>
      <c r="D273" s="12">
        <v>1076.6500000000001</v>
      </c>
      <c r="E273" s="12">
        <v>1078.05</v>
      </c>
      <c r="F273" s="12">
        <v>1053.8</v>
      </c>
      <c r="G273" s="12">
        <v>1057.3499999999999</v>
      </c>
      <c r="H273" s="12">
        <v>1061.1420763795766</v>
      </c>
      <c r="I273">
        <v>88741</v>
      </c>
      <c r="J273">
        <v>5751</v>
      </c>
      <c r="K273" s="12">
        <v>94166809</v>
      </c>
      <c r="L273">
        <v>49549</v>
      </c>
      <c r="M273">
        <v>55.84</v>
      </c>
      <c r="N273">
        <v>24.25</v>
      </c>
      <c r="O273">
        <v>-19.3</v>
      </c>
      <c r="P273">
        <f xml:space="preserve"> IF(Stock_Info[[#This Row],[Close Price]] &gt; Stock_Info[[#This Row],[Open Price]], 1, 0)</f>
        <v>0</v>
      </c>
      <c r="Q273" t="str">
        <f>IF(AND(Stock_Info[[#This Row],[% Deli. Qty to Traded Qty]]&gt;80,Stock_Info[[#This Row],[No. of Trades]]&lt;3000),"Unusual Day","")</f>
        <v/>
      </c>
      <c r="R273" t="str">
        <f>IF(AND(Stock_Info[[#This Row],[Spread High-Low]] &lt; 10, Stock_Info[[#This Row],[% Deli. Qty to Traded Qty]] &gt; 90), "Good Day", "")</f>
        <v/>
      </c>
    </row>
    <row r="274" spans="1:18">
      <c r="A274" t="s">
        <v>41</v>
      </c>
      <c r="B274" s="1">
        <v>45876</v>
      </c>
      <c r="C274" s="1" t="str">
        <f>"WEEK" &amp;" " &amp;  INT((DAY(Stock_Info[[#This Row],[Date]])+WEEKDAY(DATE(YEAR(Stock_Info[[#This Row],[Date]]),MONTH(Stock_Info[[#This Row],[Date]]),1))-1)/7)+1</f>
        <v>WEEK 2</v>
      </c>
      <c r="D274" s="12">
        <v>1069.0999999999999</v>
      </c>
      <c r="E274" s="12">
        <v>1079.8</v>
      </c>
      <c r="F274" s="12">
        <v>1064.8499999999999</v>
      </c>
      <c r="G274" s="12">
        <v>1076.9000000000001</v>
      </c>
      <c r="H274" s="12">
        <v>1070.7321908454117</v>
      </c>
      <c r="I274">
        <v>22699</v>
      </c>
      <c r="J274">
        <v>2938</v>
      </c>
      <c r="K274" s="12">
        <v>24304550</v>
      </c>
      <c r="L274">
        <v>7107</v>
      </c>
      <c r="M274">
        <v>31.31</v>
      </c>
      <c r="N274">
        <v>14.95</v>
      </c>
      <c r="O274">
        <v>7.8</v>
      </c>
      <c r="P274">
        <f xml:space="preserve"> IF(Stock_Info[[#This Row],[Close Price]] &gt; Stock_Info[[#This Row],[Open Price]], 1, 0)</f>
        <v>1</v>
      </c>
      <c r="Q274" t="str">
        <f>IF(AND(Stock_Info[[#This Row],[% Deli. Qty to Traded Qty]]&gt;80,Stock_Info[[#This Row],[No. of Trades]]&lt;3000),"Unusual Day","")</f>
        <v/>
      </c>
      <c r="R274" t="str">
        <f>IF(AND(Stock_Info[[#This Row],[Spread High-Low]] &lt; 10, Stock_Info[[#This Row],[% Deli. Qty to Traded Qty]] &gt; 90), "Good Day", "")</f>
        <v/>
      </c>
    </row>
    <row r="275" spans="1:18">
      <c r="A275" t="s">
        <v>41</v>
      </c>
      <c r="B275" s="1">
        <v>45875</v>
      </c>
      <c r="C275" s="1" t="str">
        <f>"WEEK" &amp;" " &amp;  INT((DAY(Stock_Info[[#This Row],[Date]])+WEEKDAY(DATE(YEAR(Stock_Info[[#This Row],[Date]]),MONTH(Stock_Info[[#This Row],[Date]]),1))-1)/7)+1</f>
        <v>WEEK 2</v>
      </c>
      <c r="D275" s="12">
        <v>1073.4000000000001</v>
      </c>
      <c r="E275" s="12">
        <v>1077.8</v>
      </c>
      <c r="F275" s="12">
        <v>1065.8</v>
      </c>
      <c r="G275" s="12">
        <v>1070.7</v>
      </c>
      <c r="H275" s="12">
        <v>1072.2016979169596</v>
      </c>
      <c r="I275">
        <v>35573</v>
      </c>
      <c r="J275">
        <v>1791</v>
      </c>
      <c r="K275" s="12">
        <v>38141431</v>
      </c>
      <c r="L275">
        <v>18626</v>
      </c>
      <c r="M275">
        <v>52.36</v>
      </c>
      <c r="N275">
        <v>12</v>
      </c>
      <c r="O275">
        <v>-2.7</v>
      </c>
      <c r="P275">
        <f xml:space="preserve"> IF(Stock_Info[[#This Row],[Close Price]] &gt; Stock_Info[[#This Row],[Open Price]], 1, 0)</f>
        <v>0</v>
      </c>
      <c r="Q275" t="str">
        <f>IF(AND(Stock_Info[[#This Row],[% Deli. Qty to Traded Qty]]&gt;80,Stock_Info[[#This Row],[No. of Trades]]&lt;3000),"Unusual Day","")</f>
        <v/>
      </c>
      <c r="R275" t="str">
        <f>IF(AND(Stock_Info[[#This Row],[Spread High-Low]] &lt; 10, Stock_Info[[#This Row],[% Deli. Qty to Traded Qty]] &gt; 90), "Good Day", "")</f>
        <v/>
      </c>
    </row>
    <row r="276" spans="1:18">
      <c r="A276" t="s">
        <v>41</v>
      </c>
      <c r="B276" s="1">
        <v>45874</v>
      </c>
      <c r="C276" s="1" t="str">
        <f>"WEEK" &amp;" " &amp;  INT((DAY(Stock_Info[[#This Row],[Date]])+WEEKDAY(DATE(YEAR(Stock_Info[[#This Row],[Date]]),MONTH(Stock_Info[[#This Row],[Date]]),1))-1)/7)+1</f>
        <v>WEEK 2</v>
      </c>
      <c r="D276" s="12">
        <v>1068</v>
      </c>
      <c r="E276" s="12">
        <v>1079.8499999999999</v>
      </c>
      <c r="F276" s="12">
        <v>1062.5999999999999</v>
      </c>
      <c r="G276" s="12">
        <v>1070.55</v>
      </c>
      <c r="H276" s="12">
        <v>1070.5778440668848</v>
      </c>
      <c r="I276">
        <v>208179</v>
      </c>
      <c r="J276">
        <v>6058</v>
      </c>
      <c r="K276" s="12">
        <v>222871825</v>
      </c>
      <c r="L276">
        <v>30474</v>
      </c>
      <c r="M276">
        <v>14.64</v>
      </c>
      <c r="N276">
        <v>17.25</v>
      </c>
      <c r="O276">
        <v>2.5499999999999998</v>
      </c>
      <c r="P276">
        <f xml:space="preserve"> IF(Stock_Info[[#This Row],[Close Price]] &gt; Stock_Info[[#This Row],[Open Price]], 1, 0)</f>
        <v>1</v>
      </c>
      <c r="Q276" t="str">
        <f>IF(AND(Stock_Info[[#This Row],[% Deli. Qty to Traded Qty]]&gt;80,Stock_Info[[#This Row],[No. of Trades]]&lt;3000),"Unusual Day","")</f>
        <v/>
      </c>
      <c r="R276" t="str">
        <f>IF(AND(Stock_Info[[#This Row],[Spread High-Low]] &lt; 10, Stock_Info[[#This Row],[% Deli. Qty to Traded Qty]] &gt; 90), "Good Day", "")</f>
        <v/>
      </c>
    </row>
    <row r="277" spans="1:18">
      <c r="A277" t="s">
        <v>41</v>
      </c>
      <c r="B277" s="1">
        <v>45873</v>
      </c>
      <c r="C277" s="1" t="str">
        <f>"WEEK" &amp;" " &amp;  INT((DAY(Stock_Info[[#This Row],[Date]])+WEEKDAY(DATE(YEAR(Stock_Info[[#This Row],[Date]]),MONTH(Stock_Info[[#This Row],[Date]]),1))-1)/7)+1</f>
        <v>WEEK 2</v>
      </c>
      <c r="D277" s="12">
        <v>1063.2</v>
      </c>
      <c r="E277" s="12">
        <v>1070</v>
      </c>
      <c r="F277" s="12">
        <v>1059.75</v>
      </c>
      <c r="G277" s="12">
        <v>1068.45</v>
      </c>
      <c r="H277" s="12">
        <v>1064.2167665952288</v>
      </c>
      <c r="I277">
        <v>3905957</v>
      </c>
      <c r="J277">
        <v>9754</v>
      </c>
      <c r="K277" s="12">
        <v>4156784929</v>
      </c>
      <c r="L277">
        <v>3671603</v>
      </c>
      <c r="M277">
        <v>94</v>
      </c>
      <c r="N277">
        <v>10.25</v>
      </c>
      <c r="O277">
        <v>5.25</v>
      </c>
      <c r="P277">
        <f xml:space="preserve"> IF(Stock_Info[[#This Row],[Close Price]] &gt; Stock_Info[[#This Row],[Open Price]], 1, 0)</f>
        <v>1</v>
      </c>
      <c r="Q277" t="str">
        <f>IF(AND(Stock_Info[[#This Row],[% Deli. Qty to Traded Qty]]&gt;80,Stock_Info[[#This Row],[No. of Trades]]&lt;3000),"Unusual Day","")</f>
        <v/>
      </c>
      <c r="R277" t="str">
        <f>IF(AND(Stock_Info[[#This Row],[Spread High-Low]] &lt; 10, Stock_Info[[#This Row],[% Deli. Qty to Traded Qty]] &gt; 90), "Good Day", "")</f>
        <v/>
      </c>
    </row>
    <row r="278" spans="1:18">
      <c r="A278" t="s">
        <v>41</v>
      </c>
      <c r="B278" s="1">
        <v>45870</v>
      </c>
      <c r="C278" s="1" t="str">
        <f>"WEEK" &amp;" " &amp;  INT((DAY(Stock_Info[[#This Row],[Date]])+WEEKDAY(DATE(YEAR(Stock_Info[[#This Row],[Date]]),MONTH(Stock_Info[[#This Row],[Date]]),1))-1)/7)+1</f>
        <v>WEEK 1</v>
      </c>
      <c r="D278" s="12">
        <v>1060.25</v>
      </c>
      <c r="E278" s="12">
        <v>1070.8</v>
      </c>
      <c r="F278" s="12">
        <v>1060.2</v>
      </c>
      <c r="G278" s="12">
        <v>1062.5999999999999</v>
      </c>
      <c r="H278" s="12">
        <v>1065.7740561892174</v>
      </c>
      <c r="I278">
        <v>2181237</v>
      </c>
      <c r="J278">
        <v>5207</v>
      </c>
      <c r="K278" s="12">
        <v>2324705805</v>
      </c>
      <c r="L278">
        <v>2064735</v>
      </c>
      <c r="M278">
        <v>94.66</v>
      </c>
      <c r="N278">
        <v>10.6</v>
      </c>
      <c r="O278">
        <v>2.35</v>
      </c>
      <c r="P278">
        <f xml:space="preserve"> IF(Stock_Info[[#This Row],[Close Price]] &gt; Stock_Info[[#This Row],[Open Price]], 1, 0)</f>
        <v>1</v>
      </c>
      <c r="Q278" t="str">
        <f>IF(AND(Stock_Info[[#This Row],[% Deli. Qty to Traded Qty]]&gt;80,Stock_Info[[#This Row],[No. of Trades]]&lt;3000),"Unusual Day","")</f>
        <v/>
      </c>
      <c r="R278" t="str">
        <f>IF(AND(Stock_Info[[#This Row],[Spread High-Low]] &lt; 10, Stock_Info[[#This Row],[% Deli. Qty to Traded Qty]] &gt; 90), "Good Day", "")</f>
        <v/>
      </c>
    </row>
    <row r="279" spans="1:18">
      <c r="A279" t="s">
        <v>41</v>
      </c>
      <c r="B279" s="1">
        <v>45869</v>
      </c>
      <c r="C279" s="1" t="str">
        <f>"WEEK" &amp;" " &amp;  INT((DAY(Stock_Info[[#This Row],[Date]])+WEEKDAY(DATE(YEAR(Stock_Info[[#This Row],[Date]]),MONTH(Stock_Info[[#This Row],[Date]]),1))-1)/7)+1</f>
        <v>WEEK 5</v>
      </c>
      <c r="D279" s="12">
        <v>1061.05</v>
      </c>
      <c r="E279" s="12">
        <v>1081.4000000000001</v>
      </c>
      <c r="F279" s="12">
        <v>1061.05</v>
      </c>
      <c r="G279" s="12">
        <v>1068.3</v>
      </c>
      <c r="H279" s="12">
        <v>1072.2113559058268</v>
      </c>
      <c r="I279">
        <v>44981</v>
      </c>
      <c r="J279">
        <v>2376</v>
      </c>
      <c r="K279" s="12">
        <v>48229139</v>
      </c>
      <c r="L279">
        <v>22200</v>
      </c>
      <c r="M279">
        <v>49.35</v>
      </c>
      <c r="N279">
        <v>20.350000000000001</v>
      </c>
      <c r="O279">
        <v>7.25</v>
      </c>
      <c r="P279">
        <f xml:space="preserve"> IF(Stock_Info[[#This Row],[Close Price]] &gt; Stock_Info[[#This Row],[Open Price]], 1, 0)</f>
        <v>1</v>
      </c>
      <c r="Q279" t="str">
        <f>IF(AND(Stock_Info[[#This Row],[% Deli. Qty to Traded Qty]]&gt;80,Stock_Info[[#This Row],[No. of Trades]]&lt;3000),"Unusual Day","")</f>
        <v/>
      </c>
      <c r="R279" t="str">
        <f>IF(AND(Stock_Info[[#This Row],[Spread High-Low]] &lt; 10, Stock_Info[[#This Row],[% Deli. Qty to Traded Qty]] &gt; 90), "Good Day", "")</f>
        <v/>
      </c>
    </row>
    <row r="280" spans="1:18">
      <c r="A280" t="s">
        <v>41</v>
      </c>
      <c r="B280" s="1">
        <v>45868</v>
      </c>
      <c r="C280" s="1" t="str">
        <f>"WEEK" &amp;" " &amp;  INT((DAY(Stock_Info[[#This Row],[Date]])+WEEKDAY(DATE(YEAR(Stock_Info[[#This Row],[Date]]),MONTH(Stock_Info[[#This Row],[Date]]),1))-1)/7)+1</f>
        <v>WEEK 5</v>
      </c>
      <c r="D280" s="12">
        <v>1066.3</v>
      </c>
      <c r="E280" s="12">
        <v>1080.5</v>
      </c>
      <c r="F280" s="12">
        <v>1062</v>
      </c>
      <c r="G280" s="12">
        <v>1073.25</v>
      </c>
      <c r="H280" s="12">
        <v>1071.2869606058828</v>
      </c>
      <c r="I280">
        <v>85165</v>
      </c>
      <c r="J280">
        <v>4503</v>
      </c>
      <c r="K280" s="12">
        <v>91236154</v>
      </c>
      <c r="L280">
        <v>46168</v>
      </c>
      <c r="M280">
        <v>54.21</v>
      </c>
      <c r="N280">
        <v>18.5</v>
      </c>
      <c r="O280">
        <v>6.95</v>
      </c>
      <c r="P280">
        <f xml:space="preserve"> IF(Stock_Info[[#This Row],[Close Price]] &gt; Stock_Info[[#This Row],[Open Price]], 1, 0)</f>
        <v>1</v>
      </c>
      <c r="Q280" t="str">
        <f>IF(AND(Stock_Info[[#This Row],[% Deli. Qty to Traded Qty]]&gt;80,Stock_Info[[#This Row],[No. of Trades]]&lt;3000),"Unusual Day","")</f>
        <v/>
      </c>
      <c r="R280" t="str">
        <f>IF(AND(Stock_Info[[#This Row],[Spread High-Low]] &lt; 10, Stock_Info[[#This Row],[% Deli. Qty to Traded Qty]] &gt; 90), "Good Day", "")</f>
        <v/>
      </c>
    </row>
    <row r="281" spans="1:18">
      <c r="A281" t="s">
        <v>41</v>
      </c>
      <c r="B281" s="1">
        <v>45867</v>
      </c>
      <c r="C281" s="1" t="str">
        <f>"WEEK" &amp;" " &amp;  INT((DAY(Stock_Info[[#This Row],[Date]])+WEEKDAY(DATE(YEAR(Stock_Info[[#This Row],[Date]]),MONTH(Stock_Info[[#This Row],[Date]]),1))-1)/7)+1</f>
        <v>WEEK 5</v>
      </c>
      <c r="D281" s="12">
        <v>1076.45</v>
      </c>
      <c r="E281" s="12">
        <v>1077.7</v>
      </c>
      <c r="F281" s="12">
        <v>1055.3</v>
      </c>
      <c r="G281" s="12">
        <v>1065.5</v>
      </c>
      <c r="H281" s="12">
        <v>1065.6826002105161</v>
      </c>
      <c r="I281">
        <v>266963</v>
      </c>
      <c r="J281">
        <v>8662</v>
      </c>
      <c r="K281" s="12">
        <v>284497824</v>
      </c>
      <c r="L281">
        <v>62775</v>
      </c>
      <c r="M281">
        <v>23.51</v>
      </c>
      <c r="N281">
        <v>22.4</v>
      </c>
      <c r="O281">
        <v>-10.95</v>
      </c>
      <c r="P281">
        <f xml:space="preserve"> IF(Stock_Info[[#This Row],[Close Price]] &gt; Stock_Info[[#This Row],[Open Price]], 1, 0)</f>
        <v>0</v>
      </c>
      <c r="Q281" t="str">
        <f>IF(AND(Stock_Info[[#This Row],[% Deli. Qty to Traded Qty]]&gt;80,Stock_Info[[#This Row],[No. of Trades]]&lt;3000),"Unusual Day","")</f>
        <v/>
      </c>
      <c r="R281" t="str">
        <f>IF(AND(Stock_Info[[#This Row],[Spread High-Low]] &lt; 10, Stock_Info[[#This Row],[% Deli. Qty to Traded Qty]] &gt; 90), "Good Day", "")</f>
        <v/>
      </c>
    </row>
    <row r="282" spans="1:18">
      <c r="A282" t="s">
        <v>41</v>
      </c>
      <c r="B282" s="1">
        <v>45866</v>
      </c>
      <c r="C282" s="1" t="str">
        <f>"WEEK" &amp;" " &amp;  INT((DAY(Stock_Info[[#This Row],[Date]])+WEEKDAY(DATE(YEAR(Stock_Info[[#This Row],[Date]]),MONTH(Stock_Info[[#This Row],[Date]]),1))-1)/7)+1</f>
        <v>WEEK 5</v>
      </c>
      <c r="D282" s="12">
        <v>1079.95</v>
      </c>
      <c r="E282" s="12">
        <v>1091.55</v>
      </c>
      <c r="F282" s="12">
        <v>1067.1500000000001</v>
      </c>
      <c r="G282" s="12">
        <v>1073.3499999999999</v>
      </c>
      <c r="H282" s="12">
        <v>1075.8089072811463</v>
      </c>
      <c r="I282">
        <v>274270</v>
      </c>
      <c r="J282">
        <v>10351</v>
      </c>
      <c r="K282" s="12">
        <v>295062109</v>
      </c>
      <c r="L282">
        <v>99055</v>
      </c>
      <c r="M282">
        <v>36.119999999999997</v>
      </c>
      <c r="N282">
        <v>24.4</v>
      </c>
      <c r="O282">
        <v>-6.6</v>
      </c>
      <c r="P282">
        <f xml:space="preserve"> IF(Stock_Info[[#This Row],[Close Price]] &gt; Stock_Info[[#This Row],[Open Price]], 1, 0)</f>
        <v>0</v>
      </c>
      <c r="Q282" t="str">
        <f>IF(AND(Stock_Info[[#This Row],[% Deli. Qty to Traded Qty]]&gt;80,Stock_Info[[#This Row],[No. of Trades]]&lt;3000),"Unusual Day","")</f>
        <v/>
      </c>
      <c r="R282" t="str">
        <f>IF(AND(Stock_Info[[#This Row],[Spread High-Low]] &lt; 10, Stock_Info[[#This Row],[% Deli. Qty to Traded Qty]] &gt; 90), "Good Day", "")</f>
        <v/>
      </c>
    </row>
    <row r="283" spans="1:18">
      <c r="A283" t="s">
        <v>41</v>
      </c>
      <c r="B283" s="1">
        <v>45863</v>
      </c>
      <c r="C283" s="1" t="str">
        <f>"WEEK" &amp;" " &amp;  INT((DAY(Stock_Info[[#This Row],[Date]])+WEEKDAY(DATE(YEAR(Stock_Info[[#This Row],[Date]]),MONTH(Stock_Info[[#This Row],[Date]]),1))-1)/7)+1</f>
        <v>WEEK 4</v>
      </c>
      <c r="D283" s="12">
        <v>1091.95</v>
      </c>
      <c r="E283" s="12">
        <v>1100</v>
      </c>
      <c r="F283" s="12">
        <v>1076.3499999999999</v>
      </c>
      <c r="G283" s="12">
        <v>1086.9000000000001</v>
      </c>
      <c r="H283" s="12">
        <v>1085.662024909233</v>
      </c>
      <c r="I283">
        <v>304626</v>
      </c>
      <c r="J283">
        <v>12867</v>
      </c>
      <c r="K283" s="12">
        <v>330720880</v>
      </c>
      <c r="L283">
        <v>191795</v>
      </c>
      <c r="M283">
        <v>62.96</v>
      </c>
      <c r="N283">
        <v>23.65</v>
      </c>
      <c r="O283">
        <v>-5.05</v>
      </c>
      <c r="P283">
        <f xml:space="preserve"> IF(Stock_Info[[#This Row],[Close Price]] &gt; Stock_Info[[#This Row],[Open Price]], 1, 0)</f>
        <v>0</v>
      </c>
      <c r="Q283" t="str">
        <f>IF(AND(Stock_Info[[#This Row],[% Deli. Qty to Traded Qty]]&gt;80,Stock_Info[[#This Row],[No. of Trades]]&lt;3000),"Unusual Day","")</f>
        <v/>
      </c>
      <c r="R283" t="str">
        <f>IF(AND(Stock_Info[[#This Row],[Spread High-Low]] &lt; 10, Stock_Info[[#This Row],[% Deli. Qty to Traded Qty]] &gt; 90), "Good Day", "")</f>
        <v/>
      </c>
    </row>
    <row r="284" spans="1:18">
      <c r="A284" t="s">
        <v>41</v>
      </c>
      <c r="B284" s="1">
        <v>45862</v>
      </c>
      <c r="C284" s="1" t="str">
        <f>"WEEK" &amp;" " &amp;  INT((DAY(Stock_Info[[#This Row],[Date]])+WEEKDAY(DATE(YEAR(Stock_Info[[#This Row],[Date]]),MONTH(Stock_Info[[#This Row],[Date]]),1))-1)/7)+1</f>
        <v>WEEK 4</v>
      </c>
      <c r="D284" s="12">
        <v>1105.1500000000001</v>
      </c>
      <c r="E284" s="12">
        <v>1105.5</v>
      </c>
      <c r="F284" s="12">
        <v>1089.25</v>
      </c>
      <c r="G284" s="12">
        <v>1095.25</v>
      </c>
      <c r="H284" s="12">
        <v>1097.5426973342733</v>
      </c>
      <c r="I284">
        <v>129083</v>
      </c>
      <c r="J284">
        <v>4960</v>
      </c>
      <c r="K284" s="12">
        <v>141674104</v>
      </c>
      <c r="L284">
        <v>95369</v>
      </c>
      <c r="M284">
        <v>73.88</v>
      </c>
      <c r="N284">
        <v>16.25</v>
      </c>
      <c r="O284">
        <v>-9.9</v>
      </c>
      <c r="P284">
        <f xml:space="preserve"> IF(Stock_Info[[#This Row],[Close Price]] &gt; Stock_Info[[#This Row],[Open Price]], 1, 0)</f>
        <v>0</v>
      </c>
      <c r="Q284" t="str">
        <f>IF(AND(Stock_Info[[#This Row],[% Deli. Qty to Traded Qty]]&gt;80,Stock_Info[[#This Row],[No. of Trades]]&lt;3000),"Unusual Day","")</f>
        <v/>
      </c>
      <c r="R284" t="str">
        <f>IF(AND(Stock_Info[[#This Row],[Spread High-Low]] &lt; 10, Stock_Info[[#This Row],[% Deli. Qty to Traded Qty]] &gt; 90), "Good Day", "")</f>
        <v/>
      </c>
    </row>
    <row r="285" spans="1:18">
      <c r="A285" t="s">
        <v>41</v>
      </c>
      <c r="B285" s="1">
        <v>45861</v>
      </c>
      <c r="C285" s="1" t="str">
        <f>"WEEK" &amp;" " &amp;  INT((DAY(Stock_Info[[#This Row],[Date]])+WEEKDAY(DATE(YEAR(Stock_Info[[#This Row],[Date]]),MONTH(Stock_Info[[#This Row],[Date]]),1))-1)/7)+1</f>
        <v>WEEK 4</v>
      </c>
      <c r="D285" s="12">
        <v>1100</v>
      </c>
      <c r="E285" s="12">
        <v>1110.4000000000001</v>
      </c>
      <c r="F285" s="12">
        <v>1097.8</v>
      </c>
      <c r="G285" s="12">
        <v>1105.1500000000001</v>
      </c>
      <c r="H285" s="12">
        <v>1105.3490016821472</v>
      </c>
      <c r="I285">
        <v>136730</v>
      </c>
      <c r="J285">
        <v>4351</v>
      </c>
      <c r="K285" s="12">
        <v>151134369</v>
      </c>
      <c r="L285">
        <v>70320</v>
      </c>
      <c r="M285">
        <v>51.43</v>
      </c>
      <c r="N285">
        <v>12.6</v>
      </c>
      <c r="O285">
        <v>5.15</v>
      </c>
      <c r="P285">
        <f xml:space="preserve"> IF(Stock_Info[[#This Row],[Close Price]] &gt; Stock_Info[[#This Row],[Open Price]], 1, 0)</f>
        <v>1</v>
      </c>
      <c r="Q285" t="str">
        <f>IF(AND(Stock_Info[[#This Row],[% Deli. Qty to Traded Qty]]&gt;80,Stock_Info[[#This Row],[No. of Trades]]&lt;3000),"Unusual Day","")</f>
        <v/>
      </c>
      <c r="R285" t="str">
        <f>IF(AND(Stock_Info[[#This Row],[Spread High-Low]] &lt; 10, Stock_Info[[#This Row],[% Deli. Qty to Traded Qty]] &gt; 90), "Good Day", "")</f>
        <v/>
      </c>
    </row>
    <row r="286" spans="1:18">
      <c r="A286" t="s">
        <v>41</v>
      </c>
      <c r="B286" s="1">
        <v>45860</v>
      </c>
      <c r="C286" s="1" t="str">
        <f>"WEEK" &amp;" " &amp;  INT((DAY(Stock_Info[[#This Row],[Date]])+WEEKDAY(DATE(YEAR(Stock_Info[[#This Row],[Date]]),MONTH(Stock_Info[[#This Row],[Date]]),1))-1)/7)+1</f>
        <v>WEEK 4</v>
      </c>
      <c r="D286" s="12">
        <v>1101.75</v>
      </c>
      <c r="E286" s="12">
        <v>1110.8</v>
      </c>
      <c r="F286" s="12">
        <v>1095</v>
      </c>
      <c r="G286" s="12">
        <v>1098.05</v>
      </c>
      <c r="H286" s="12">
        <v>1099.7258212620877</v>
      </c>
      <c r="I286">
        <v>455214</v>
      </c>
      <c r="J286">
        <v>14487</v>
      </c>
      <c r="K286" s="12">
        <v>500610590</v>
      </c>
      <c r="L286">
        <v>130703</v>
      </c>
      <c r="M286">
        <v>28.71</v>
      </c>
      <c r="N286">
        <v>15.8</v>
      </c>
      <c r="O286">
        <v>-3.7</v>
      </c>
      <c r="P286">
        <f xml:space="preserve"> IF(Stock_Info[[#This Row],[Close Price]] &gt; Stock_Info[[#This Row],[Open Price]], 1, 0)</f>
        <v>0</v>
      </c>
      <c r="Q286" t="str">
        <f>IF(AND(Stock_Info[[#This Row],[% Deli. Qty to Traded Qty]]&gt;80,Stock_Info[[#This Row],[No. of Trades]]&lt;3000),"Unusual Day","")</f>
        <v/>
      </c>
      <c r="R286" t="str">
        <f>IF(AND(Stock_Info[[#This Row],[Spread High-Low]] &lt; 10, Stock_Info[[#This Row],[% Deli. Qty to Traded Qty]] &gt; 90), "Good Day", "")</f>
        <v/>
      </c>
    </row>
    <row r="287" spans="1:18">
      <c r="A287" t="s">
        <v>41</v>
      </c>
      <c r="B287" s="1">
        <v>45859</v>
      </c>
      <c r="C287" s="1" t="str">
        <f>"WEEK" &amp;" " &amp;  INT((DAY(Stock_Info[[#This Row],[Date]])+WEEKDAY(DATE(YEAR(Stock_Info[[#This Row],[Date]]),MONTH(Stock_Info[[#This Row],[Date]]),1))-1)/7)+1</f>
        <v>WEEK 4</v>
      </c>
      <c r="D287" s="12">
        <v>1089.2</v>
      </c>
      <c r="E287" s="12">
        <v>1101.8</v>
      </c>
      <c r="F287" s="12">
        <v>1072.5999999999999</v>
      </c>
      <c r="G287" s="12">
        <v>1100.05</v>
      </c>
      <c r="H287" s="12">
        <v>1092.2358663648586</v>
      </c>
      <c r="I287">
        <v>293785</v>
      </c>
      <c r="J287">
        <v>10521</v>
      </c>
      <c r="K287" s="12">
        <v>320882514</v>
      </c>
      <c r="L287">
        <v>155264</v>
      </c>
      <c r="M287">
        <v>52.85</v>
      </c>
      <c r="N287">
        <v>29.2</v>
      </c>
      <c r="O287">
        <v>10.85</v>
      </c>
      <c r="P287">
        <f xml:space="preserve"> IF(Stock_Info[[#This Row],[Close Price]] &gt; Stock_Info[[#This Row],[Open Price]], 1, 0)</f>
        <v>1</v>
      </c>
      <c r="Q287" t="str">
        <f>IF(AND(Stock_Info[[#This Row],[% Deli. Qty to Traded Qty]]&gt;80,Stock_Info[[#This Row],[No. of Trades]]&lt;3000),"Unusual Day","")</f>
        <v/>
      </c>
      <c r="R287" t="str">
        <f>IF(AND(Stock_Info[[#This Row],[Spread High-Low]] &lt; 10, Stock_Info[[#This Row],[% Deli. Qty to Traded Qty]] &gt; 90), "Good Day", "")</f>
        <v/>
      </c>
    </row>
    <row r="288" spans="1:18">
      <c r="A288" t="s">
        <v>41</v>
      </c>
      <c r="B288" s="1">
        <v>45856</v>
      </c>
      <c r="C288" s="1" t="str">
        <f>"WEEK" &amp;" " &amp;  INT((DAY(Stock_Info[[#This Row],[Date]])+WEEKDAY(DATE(YEAR(Stock_Info[[#This Row],[Date]]),MONTH(Stock_Info[[#This Row],[Date]]),1))-1)/7)+1</f>
        <v>WEEK 3</v>
      </c>
      <c r="D288" s="12">
        <v>1074</v>
      </c>
      <c r="E288" s="12">
        <v>1115.8</v>
      </c>
      <c r="F288" s="12">
        <v>1073.95</v>
      </c>
      <c r="G288" s="12">
        <v>1099.0999999999999</v>
      </c>
      <c r="H288" s="12">
        <v>1107.5370808444202</v>
      </c>
      <c r="I288">
        <v>1178560</v>
      </c>
      <c r="J288">
        <v>45436</v>
      </c>
      <c r="K288" s="12">
        <v>1305298902</v>
      </c>
      <c r="L288">
        <v>696876</v>
      </c>
      <c r="M288">
        <v>59.13</v>
      </c>
      <c r="N288">
        <v>41.85</v>
      </c>
      <c r="O288">
        <v>25.1</v>
      </c>
      <c r="P288">
        <f xml:space="preserve"> IF(Stock_Info[[#This Row],[Close Price]] &gt; Stock_Info[[#This Row],[Open Price]], 1, 0)</f>
        <v>1</v>
      </c>
      <c r="Q288" t="str">
        <f>IF(AND(Stock_Info[[#This Row],[% Deli. Qty to Traded Qty]]&gt;80,Stock_Info[[#This Row],[No. of Trades]]&lt;3000),"Unusual Day","")</f>
        <v/>
      </c>
      <c r="R288" t="str">
        <f>IF(AND(Stock_Info[[#This Row],[Spread High-Low]] &lt; 10, Stock_Info[[#This Row],[% Deli. Qty to Traded Qty]] &gt; 90), "Good Day", "")</f>
        <v/>
      </c>
    </row>
    <row r="289" spans="1:18">
      <c r="A289" t="s">
        <v>41</v>
      </c>
      <c r="B289" s="1">
        <v>45855</v>
      </c>
      <c r="C289" s="1" t="str">
        <f>"WEEK" &amp;" " &amp;  INT((DAY(Stock_Info[[#This Row],[Date]])+WEEKDAY(DATE(YEAR(Stock_Info[[#This Row],[Date]]),MONTH(Stock_Info[[#This Row],[Date]]),1))-1)/7)+1</f>
        <v>WEEK 3</v>
      </c>
      <c r="D289" s="12">
        <v>1169.5</v>
      </c>
      <c r="E289" s="12">
        <v>1172.5999999999999</v>
      </c>
      <c r="F289" s="12">
        <v>1155.2</v>
      </c>
      <c r="G289" s="12">
        <v>1159.8499999999999</v>
      </c>
      <c r="H289" s="12">
        <v>1161.7412177351644</v>
      </c>
      <c r="I289">
        <v>73842</v>
      </c>
      <c r="J289">
        <v>3063</v>
      </c>
      <c r="K289" s="12">
        <v>85785295</v>
      </c>
      <c r="L289">
        <v>41069</v>
      </c>
      <c r="M289">
        <v>55.62</v>
      </c>
      <c r="N289">
        <v>17.399999999999999</v>
      </c>
      <c r="O289">
        <v>-9.65</v>
      </c>
      <c r="P289">
        <f xml:space="preserve"> IF(Stock_Info[[#This Row],[Close Price]] &gt; Stock_Info[[#This Row],[Open Price]], 1, 0)</f>
        <v>0</v>
      </c>
      <c r="Q289" t="str">
        <f>IF(AND(Stock_Info[[#This Row],[% Deli. Qty to Traded Qty]]&gt;80,Stock_Info[[#This Row],[No. of Trades]]&lt;3000),"Unusual Day","")</f>
        <v/>
      </c>
      <c r="R289" t="str">
        <f>IF(AND(Stock_Info[[#This Row],[Spread High-Low]] &lt; 10, Stock_Info[[#This Row],[% Deli. Qty to Traded Qty]] &gt; 90), "Good Day", "")</f>
        <v/>
      </c>
    </row>
    <row r="290" spans="1:18">
      <c r="A290" t="s">
        <v>41</v>
      </c>
      <c r="B290" s="1">
        <v>45854</v>
      </c>
      <c r="C290" s="1" t="str">
        <f>"WEEK" &amp;" " &amp;  INT((DAY(Stock_Info[[#This Row],[Date]])+WEEKDAY(DATE(YEAR(Stock_Info[[#This Row],[Date]]),MONTH(Stock_Info[[#This Row],[Date]]),1))-1)/7)+1</f>
        <v>WEEK 3</v>
      </c>
      <c r="D290" s="12">
        <v>1167.95</v>
      </c>
      <c r="E290" s="12">
        <v>1173.9000000000001</v>
      </c>
      <c r="F290" s="12">
        <v>1157.5</v>
      </c>
      <c r="G290" s="12">
        <v>1167.75</v>
      </c>
      <c r="H290" s="12">
        <v>1168.1556194772675</v>
      </c>
      <c r="I290">
        <v>48323</v>
      </c>
      <c r="J290">
        <v>1839</v>
      </c>
      <c r="K290" s="12">
        <v>56448784</v>
      </c>
      <c r="L290">
        <v>26158</v>
      </c>
      <c r="M290">
        <v>54.13</v>
      </c>
      <c r="N290">
        <v>16.399999999999999</v>
      </c>
      <c r="O290">
        <v>-0.2</v>
      </c>
      <c r="P290">
        <f xml:space="preserve"> IF(Stock_Info[[#This Row],[Close Price]] &gt; Stock_Info[[#This Row],[Open Price]], 1, 0)</f>
        <v>0</v>
      </c>
      <c r="Q290" t="str">
        <f>IF(AND(Stock_Info[[#This Row],[% Deli. Qty to Traded Qty]]&gt;80,Stock_Info[[#This Row],[No. of Trades]]&lt;3000),"Unusual Day","")</f>
        <v/>
      </c>
      <c r="R290" t="str">
        <f>IF(AND(Stock_Info[[#This Row],[Spread High-Low]] &lt; 10, Stock_Info[[#This Row],[% Deli. Qty to Traded Qty]] &gt; 90), "Good Day", "")</f>
        <v/>
      </c>
    </row>
    <row r="291" spans="1:18">
      <c r="A291" t="s">
        <v>41</v>
      </c>
      <c r="B291" s="1">
        <v>45853</v>
      </c>
      <c r="C291" s="1" t="str">
        <f>"WEEK" &amp;" " &amp;  INT((DAY(Stock_Info[[#This Row],[Date]])+WEEKDAY(DATE(YEAR(Stock_Info[[#This Row],[Date]]),MONTH(Stock_Info[[#This Row],[Date]]),1))-1)/7)+1</f>
        <v>WEEK 3</v>
      </c>
      <c r="D291" s="12">
        <v>1176.95</v>
      </c>
      <c r="E291" s="12">
        <v>1178.0999999999999</v>
      </c>
      <c r="F291" s="12">
        <v>1162.5</v>
      </c>
      <c r="G291" s="12">
        <v>1165.3</v>
      </c>
      <c r="H291" s="12">
        <v>1168.8749889488108</v>
      </c>
      <c r="I291">
        <v>90488</v>
      </c>
      <c r="J291">
        <v>3683</v>
      </c>
      <c r="K291" s="12">
        <v>105769160</v>
      </c>
      <c r="L291">
        <v>51325</v>
      </c>
      <c r="M291">
        <v>56.72</v>
      </c>
      <c r="N291">
        <v>15.6</v>
      </c>
      <c r="O291">
        <v>-11.65</v>
      </c>
      <c r="P291">
        <f xml:space="preserve"> IF(Stock_Info[[#This Row],[Close Price]] &gt; Stock_Info[[#This Row],[Open Price]], 1, 0)</f>
        <v>0</v>
      </c>
      <c r="Q291" t="str">
        <f>IF(AND(Stock_Info[[#This Row],[% Deli. Qty to Traded Qty]]&gt;80,Stock_Info[[#This Row],[No. of Trades]]&lt;3000),"Unusual Day","")</f>
        <v/>
      </c>
      <c r="R291" t="str">
        <f>IF(AND(Stock_Info[[#This Row],[Spread High-Low]] &lt; 10, Stock_Info[[#This Row],[% Deli. Qty to Traded Qty]] &gt; 90), "Good Day", "")</f>
        <v/>
      </c>
    </row>
    <row r="292" spans="1:18">
      <c r="A292" t="s">
        <v>41</v>
      </c>
      <c r="B292" s="1">
        <v>45852</v>
      </c>
      <c r="C292" s="1" t="str">
        <f>"WEEK" &amp;" " &amp;  INT((DAY(Stock_Info[[#This Row],[Date]])+WEEKDAY(DATE(YEAR(Stock_Info[[#This Row],[Date]]),MONTH(Stock_Info[[#This Row],[Date]]),1))-1)/7)+1</f>
        <v>WEEK 3</v>
      </c>
      <c r="D292" s="12">
        <v>1177.05</v>
      </c>
      <c r="E292" s="12">
        <v>1179.8499999999999</v>
      </c>
      <c r="F292" s="12">
        <v>1163</v>
      </c>
      <c r="G292" s="12">
        <v>1173.45</v>
      </c>
      <c r="H292" s="12">
        <v>1171.6775274147515</v>
      </c>
      <c r="I292">
        <v>66570</v>
      </c>
      <c r="J292">
        <v>3068</v>
      </c>
      <c r="K292" s="12">
        <v>77998573</v>
      </c>
      <c r="L292">
        <v>37961</v>
      </c>
      <c r="M292">
        <v>57.02</v>
      </c>
      <c r="N292">
        <v>16.850000000000001</v>
      </c>
      <c r="O292">
        <v>-3.6</v>
      </c>
      <c r="P292">
        <f xml:space="preserve"> IF(Stock_Info[[#This Row],[Close Price]] &gt; Stock_Info[[#This Row],[Open Price]], 1, 0)</f>
        <v>0</v>
      </c>
      <c r="Q292" t="str">
        <f>IF(AND(Stock_Info[[#This Row],[% Deli. Qty to Traded Qty]]&gt;80,Stock_Info[[#This Row],[No. of Trades]]&lt;3000),"Unusual Day","")</f>
        <v/>
      </c>
      <c r="R292" t="str">
        <f>IF(AND(Stock_Info[[#This Row],[Spread High-Low]] &lt; 10, Stock_Info[[#This Row],[% Deli. Qty to Traded Qty]] &gt; 90), "Good Day", "")</f>
        <v/>
      </c>
    </row>
    <row r="293" spans="1:18">
      <c r="A293" t="s">
        <v>41</v>
      </c>
      <c r="B293" s="1">
        <v>45849</v>
      </c>
      <c r="C293" s="1" t="str">
        <f>"WEEK" &amp;" " &amp;  INT((DAY(Stock_Info[[#This Row],[Date]])+WEEKDAY(DATE(YEAR(Stock_Info[[#This Row],[Date]]),MONTH(Stock_Info[[#This Row],[Date]]),1))-1)/7)+1</f>
        <v>WEEK 2</v>
      </c>
      <c r="D293" s="12">
        <v>1164.3499999999999</v>
      </c>
      <c r="E293" s="12">
        <v>1176</v>
      </c>
      <c r="F293" s="12">
        <v>1160.05</v>
      </c>
      <c r="G293" s="12">
        <v>1173.75</v>
      </c>
      <c r="H293" s="12">
        <v>1171.7680161998715</v>
      </c>
      <c r="I293">
        <v>73087</v>
      </c>
      <c r="J293">
        <v>3136</v>
      </c>
      <c r="K293" s="12">
        <v>85641009</v>
      </c>
      <c r="L293">
        <v>46659</v>
      </c>
      <c r="M293">
        <v>63.84</v>
      </c>
      <c r="N293">
        <v>15.95</v>
      </c>
      <c r="O293">
        <v>9.4</v>
      </c>
      <c r="P293">
        <f xml:space="preserve"> IF(Stock_Info[[#This Row],[Close Price]] &gt; Stock_Info[[#This Row],[Open Price]], 1, 0)</f>
        <v>1</v>
      </c>
      <c r="Q293" t="str">
        <f>IF(AND(Stock_Info[[#This Row],[% Deli. Qty to Traded Qty]]&gt;80,Stock_Info[[#This Row],[No. of Trades]]&lt;3000),"Unusual Day","")</f>
        <v/>
      </c>
      <c r="R293" t="str">
        <f>IF(AND(Stock_Info[[#This Row],[Spread High-Low]] &lt; 10, Stock_Info[[#This Row],[% Deli. Qty to Traded Qty]] &gt; 90), "Good Day", "")</f>
        <v/>
      </c>
    </row>
    <row r="294" spans="1:18">
      <c r="A294" t="s">
        <v>41</v>
      </c>
      <c r="B294" s="1">
        <v>45848</v>
      </c>
      <c r="C294" s="1" t="str">
        <f>"WEEK" &amp;" " &amp;  INT((DAY(Stock_Info[[#This Row],[Date]])+WEEKDAY(DATE(YEAR(Stock_Info[[#This Row],[Date]]),MONTH(Stock_Info[[#This Row],[Date]]),1))-1)/7)+1</f>
        <v>WEEK 2</v>
      </c>
      <c r="D294" s="12">
        <v>1170</v>
      </c>
      <c r="E294" s="12">
        <v>1176.2</v>
      </c>
      <c r="F294" s="12">
        <v>1163.5</v>
      </c>
      <c r="G294" s="12">
        <v>1164.5</v>
      </c>
      <c r="H294" s="12">
        <v>1169.3897518998658</v>
      </c>
      <c r="I294">
        <v>71584</v>
      </c>
      <c r="J294">
        <v>2928</v>
      </c>
      <c r="K294" s="12">
        <v>83709596</v>
      </c>
      <c r="L294">
        <v>30246</v>
      </c>
      <c r="M294">
        <v>42.25</v>
      </c>
      <c r="N294">
        <v>12.7</v>
      </c>
      <c r="O294">
        <v>-5.5</v>
      </c>
      <c r="P294">
        <f xml:space="preserve"> IF(Stock_Info[[#This Row],[Close Price]] &gt; Stock_Info[[#This Row],[Open Price]], 1, 0)</f>
        <v>0</v>
      </c>
      <c r="Q294" t="str">
        <f>IF(AND(Stock_Info[[#This Row],[% Deli. Qty to Traded Qty]]&gt;80,Stock_Info[[#This Row],[No. of Trades]]&lt;3000),"Unusual Day","")</f>
        <v/>
      </c>
      <c r="R294" t="str">
        <f>IF(AND(Stock_Info[[#This Row],[Spread High-Low]] &lt; 10, Stock_Info[[#This Row],[% Deli. Qty to Traded Qty]] &gt; 90), "Good Day", "")</f>
        <v/>
      </c>
    </row>
    <row r="295" spans="1:18">
      <c r="A295" t="s">
        <v>41</v>
      </c>
      <c r="B295" s="1">
        <v>45847</v>
      </c>
      <c r="C295" s="1" t="str">
        <f>"WEEK" &amp;" " &amp;  INT((DAY(Stock_Info[[#This Row],[Date]])+WEEKDAY(DATE(YEAR(Stock_Info[[#This Row],[Date]]),MONTH(Stock_Info[[#This Row],[Date]]),1))-1)/7)+1</f>
        <v>WEEK 2</v>
      </c>
      <c r="D295" s="12">
        <v>1161.3</v>
      </c>
      <c r="E295" s="12">
        <v>1171</v>
      </c>
      <c r="F295" s="12">
        <v>1159.2</v>
      </c>
      <c r="G295" s="12">
        <v>1164.7</v>
      </c>
      <c r="H295" s="12">
        <v>1166.333305514755</v>
      </c>
      <c r="I295">
        <v>59912</v>
      </c>
      <c r="J295">
        <v>2634</v>
      </c>
      <c r="K295" s="12">
        <v>69877361</v>
      </c>
      <c r="L295">
        <v>36800</v>
      </c>
      <c r="M295">
        <v>61.42</v>
      </c>
      <c r="N295">
        <v>11.8</v>
      </c>
      <c r="O295">
        <v>3.4</v>
      </c>
      <c r="P295">
        <f xml:space="preserve"> IF(Stock_Info[[#This Row],[Close Price]] &gt; Stock_Info[[#This Row],[Open Price]], 1, 0)</f>
        <v>1</v>
      </c>
      <c r="Q295" t="str">
        <f>IF(AND(Stock_Info[[#This Row],[% Deli. Qty to Traded Qty]]&gt;80,Stock_Info[[#This Row],[No. of Trades]]&lt;3000),"Unusual Day","")</f>
        <v/>
      </c>
      <c r="R295" t="str">
        <f>IF(AND(Stock_Info[[#This Row],[Spread High-Low]] &lt; 10, Stock_Info[[#This Row],[% Deli. Qty to Traded Qty]] &gt; 90), "Good Day", "")</f>
        <v/>
      </c>
    </row>
    <row r="296" spans="1:18">
      <c r="A296" t="s">
        <v>41</v>
      </c>
      <c r="B296" s="1">
        <v>45846</v>
      </c>
      <c r="C296" s="1" t="str">
        <f>"WEEK" &amp;" " &amp;  INT((DAY(Stock_Info[[#This Row],[Date]])+WEEKDAY(DATE(YEAR(Stock_Info[[#This Row],[Date]]),MONTH(Stock_Info[[#This Row],[Date]]),1))-1)/7)+1</f>
        <v>WEEK 2</v>
      </c>
      <c r="D296" s="12">
        <v>1178</v>
      </c>
      <c r="E296" s="12">
        <v>1178.0999999999999</v>
      </c>
      <c r="F296" s="12">
        <v>1161.8499999999999</v>
      </c>
      <c r="G296" s="12">
        <v>1165.4000000000001</v>
      </c>
      <c r="H296" s="12">
        <v>1166.2908371572864</v>
      </c>
      <c r="I296">
        <v>450668</v>
      </c>
      <c r="J296">
        <v>10315</v>
      </c>
      <c r="K296" s="12">
        <v>525609959</v>
      </c>
      <c r="L296">
        <v>61158</v>
      </c>
      <c r="M296">
        <v>13.57</v>
      </c>
      <c r="N296">
        <v>16.25</v>
      </c>
      <c r="O296">
        <v>-12.6</v>
      </c>
      <c r="P296">
        <f xml:space="preserve"> IF(Stock_Info[[#This Row],[Close Price]] &gt; Stock_Info[[#This Row],[Open Price]], 1, 0)</f>
        <v>0</v>
      </c>
      <c r="Q296" t="str">
        <f>IF(AND(Stock_Info[[#This Row],[% Deli. Qty to Traded Qty]]&gt;80,Stock_Info[[#This Row],[No. of Trades]]&lt;3000),"Unusual Day","")</f>
        <v/>
      </c>
      <c r="R296" t="str">
        <f>IF(AND(Stock_Info[[#This Row],[Spread High-Low]] &lt; 10, Stock_Info[[#This Row],[% Deli. Qty to Traded Qty]] &gt; 90), "Good Day", "")</f>
        <v/>
      </c>
    </row>
    <row r="297" spans="1:18">
      <c r="A297" t="s">
        <v>41</v>
      </c>
      <c r="B297" s="1">
        <v>45845</v>
      </c>
      <c r="C297" s="1" t="str">
        <f>"WEEK" &amp;" " &amp;  INT((DAY(Stock_Info[[#This Row],[Date]])+WEEKDAY(DATE(YEAR(Stock_Info[[#This Row],[Date]]),MONTH(Stock_Info[[#This Row],[Date]]),1))-1)/7)+1</f>
        <v>WEEK 2</v>
      </c>
      <c r="D297" s="12">
        <v>1177</v>
      </c>
      <c r="E297" s="12">
        <v>1178.5</v>
      </c>
      <c r="F297" s="12">
        <v>1167.55</v>
      </c>
      <c r="G297" s="12">
        <v>1175.45</v>
      </c>
      <c r="H297" s="12">
        <v>1174.652980619087</v>
      </c>
      <c r="I297">
        <v>43548</v>
      </c>
      <c r="J297">
        <v>1482</v>
      </c>
      <c r="K297" s="12">
        <v>51153788</v>
      </c>
      <c r="L297">
        <v>20824</v>
      </c>
      <c r="M297">
        <v>47.82</v>
      </c>
      <c r="N297">
        <v>10.95</v>
      </c>
      <c r="O297">
        <v>-1.55</v>
      </c>
      <c r="P297">
        <f xml:space="preserve"> IF(Stock_Info[[#This Row],[Close Price]] &gt; Stock_Info[[#This Row],[Open Price]], 1, 0)</f>
        <v>0</v>
      </c>
      <c r="Q297" t="str">
        <f>IF(AND(Stock_Info[[#This Row],[% Deli. Qty to Traded Qty]]&gt;80,Stock_Info[[#This Row],[No. of Trades]]&lt;3000),"Unusual Day","")</f>
        <v/>
      </c>
      <c r="R297" t="str">
        <f>IF(AND(Stock_Info[[#This Row],[Spread High-Low]] &lt; 10, Stock_Info[[#This Row],[% Deli. Qty to Traded Qty]] &gt; 90), "Good Day", "")</f>
        <v/>
      </c>
    </row>
    <row r="298" spans="1:18">
      <c r="A298" t="s">
        <v>41</v>
      </c>
      <c r="B298" s="1">
        <v>45842</v>
      </c>
      <c r="C298" s="1" t="str">
        <f>"WEEK" &amp;" " &amp;  INT((DAY(Stock_Info[[#This Row],[Date]])+WEEKDAY(DATE(YEAR(Stock_Info[[#This Row],[Date]]),MONTH(Stock_Info[[#This Row],[Date]]),1))-1)/7)+1</f>
        <v>WEEK 1</v>
      </c>
      <c r="D298" s="12">
        <v>1172.05</v>
      </c>
      <c r="E298" s="12">
        <v>1179.25</v>
      </c>
      <c r="F298" s="12">
        <v>1162.5</v>
      </c>
      <c r="G298" s="12">
        <v>1177.55</v>
      </c>
      <c r="H298" s="12">
        <v>1171.0636901170508</v>
      </c>
      <c r="I298">
        <v>41435</v>
      </c>
      <c r="J298">
        <v>1508</v>
      </c>
      <c r="K298" s="12">
        <v>48523024</v>
      </c>
      <c r="L298">
        <v>17108</v>
      </c>
      <c r="M298">
        <v>41.29</v>
      </c>
      <c r="N298">
        <v>16.75</v>
      </c>
      <c r="O298">
        <v>5.5</v>
      </c>
      <c r="P298">
        <f xml:space="preserve"> IF(Stock_Info[[#This Row],[Close Price]] &gt; Stock_Info[[#This Row],[Open Price]], 1, 0)</f>
        <v>1</v>
      </c>
      <c r="Q298" t="str">
        <f>IF(AND(Stock_Info[[#This Row],[% Deli. Qty to Traded Qty]]&gt;80,Stock_Info[[#This Row],[No. of Trades]]&lt;3000),"Unusual Day","")</f>
        <v/>
      </c>
      <c r="R298" t="str">
        <f>IF(AND(Stock_Info[[#This Row],[Spread High-Low]] &lt; 10, Stock_Info[[#This Row],[% Deli. Qty to Traded Qty]] &gt; 90), "Good Day", "")</f>
        <v/>
      </c>
    </row>
    <row r="299" spans="1:18">
      <c r="A299" t="s">
        <v>41</v>
      </c>
      <c r="B299" s="1">
        <v>45841</v>
      </c>
      <c r="C299" s="1" t="str">
        <f>"WEEK" &amp;" " &amp;  INT((DAY(Stock_Info[[#This Row],[Date]])+WEEKDAY(DATE(YEAR(Stock_Info[[#This Row],[Date]]),MONTH(Stock_Info[[#This Row],[Date]]),1))-1)/7)+1</f>
        <v>WEEK 1</v>
      </c>
      <c r="D299" s="12">
        <v>1177.1500000000001</v>
      </c>
      <c r="E299" s="12">
        <v>1180.95</v>
      </c>
      <c r="F299" s="12">
        <v>1168.55</v>
      </c>
      <c r="G299" s="12">
        <v>1170.3</v>
      </c>
      <c r="H299" s="12">
        <v>1174.4753916893733</v>
      </c>
      <c r="I299">
        <v>46976</v>
      </c>
      <c r="J299">
        <v>1847</v>
      </c>
      <c r="K299" s="12">
        <v>55172156</v>
      </c>
      <c r="L299">
        <v>15354</v>
      </c>
      <c r="M299">
        <v>32.68</v>
      </c>
      <c r="N299">
        <v>12.4</v>
      </c>
      <c r="O299">
        <v>-6.85</v>
      </c>
      <c r="P299">
        <f xml:space="preserve"> IF(Stock_Info[[#This Row],[Close Price]] &gt; Stock_Info[[#This Row],[Open Price]], 1, 0)</f>
        <v>0</v>
      </c>
      <c r="Q299" t="str">
        <f>IF(AND(Stock_Info[[#This Row],[% Deli. Qty to Traded Qty]]&gt;80,Stock_Info[[#This Row],[No. of Trades]]&lt;3000),"Unusual Day","")</f>
        <v/>
      </c>
      <c r="R299" t="str">
        <f>IF(AND(Stock_Info[[#This Row],[Spread High-Low]] &lt; 10, Stock_Info[[#This Row],[% Deli. Qty to Traded Qty]] &gt; 90), "Good Day", "")</f>
        <v/>
      </c>
    </row>
    <row r="300" spans="1:18">
      <c r="A300" t="s">
        <v>41</v>
      </c>
      <c r="B300" s="1">
        <v>45840</v>
      </c>
      <c r="C300" s="1" t="str">
        <f>"WEEK" &amp;" " &amp;  INT((DAY(Stock_Info[[#This Row],[Date]])+WEEKDAY(DATE(YEAR(Stock_Info[[#This Row],[Date]]),MONTH(Stock_Info[[#This Row],[Date]]),1))-1)/7)+1</f>
        <v>WEEK 1</v>
      </c>
      <c r="D300" s="12">
        <v>1181.75</v>
      </c>
      <c r="E300" s="12">
        <v>1181.75</v>
      </c>
      <c r="F300" s="12">
        <v>1171.6500000000001</v>
      </c>
      <c r="G300" s="12">
        <v>1175.05</v>
      </c>
      <c r="H300" s="12">
        <v>1177.1894271678582</v>
      </c>
      <c r="I300">
        <v>182392</v>
      </c>
      <c r="J300">
        <v>3030</v>
      </c>
      <c r="K300" s="12">
        <v>214709934</v>
      </c>
      <c r="L300">
        <v>47568</v>
      </c>
      <c r="M300">
        <v>26.08</v>
      </c>
      <c r="N300">
        <v>10.1</v>
      </c>
      <c r="O300">
        <v>-6.7</v>
      </c>
      <c r="P300">
        <f xml:space="preserve"> IF(Stock_Info[[#This Row],[Close Price]] &gt; Stock_Info[[#This Row],[Open Price]], 1, 0)</f>
        <v>0</v>
      </c>
      <c r="Q300" t="str">
        <f>IF(AND(Stock_Info[[#This Row],[% Deli. Qty to Traded Qty]]&gt;80,Stock_Info[[#This Row],[No. of Trades]]&lt;3000),"Unusual Day","")</f>
        <v/>
      </c>
      <c r="R300" t="str">
        <f>IF(AND(Stock_Info[[#This Row],[Spread High-Low]] &lt; 10, Stock_Info[[#This Row],[% Deli. Qty to Traded Qty]] &gt; 90), "Good Day", "")</f>
        <v/>
      </c>
    </row>
    <row r="301" spans="1:18">
      <c r="A301" t="s">
        <v>41</v>
      </c>
      <c r="B301" s="1">
        <v>45839</v>
      </c>
      <c r="C301" s="1" t="str">
        <f>"WEEK" &amp;" " &amp;  INT((DAY(Stock_Info[[#This Row],[Date]])+WEEKDAY(DATE(YEAR(Stock_Info[[#This Row],[Date]]),MONTH(Stock_Info[[#This Row],[Date]]),1))-1)/7)+1</f>
        <v>WEEK 1</v>
      </c>
      <c r="D301" s="12">
        <v>1200.2</v>
      </c>
      <c r="E301" s="12">
        <v>1202.9000000000001</v>
      </c>
      <c r="F301" s="12">
        <v>1167</v>
      </c>
      <c r="G301" s="12">
        <v>1173.45</v>
      </c>
      <c r="H301" s="12">
        <v>1174.5865907104155</v>
      </c>
      <c r="I301">
        <v>513629</v>
      </c>
      <c r="J301">
        <v>14696</v>
      </c>
      <c r="K301" s="12">
        <v>603301736</v>
      </c>
      <c r="L301">
        <v>86872</v>
      </c>
      <c r="M301">
        <v>16.91</v>
      </c>
      <c r="N301">
        <v>35.9</v>
      </c>
      <c r="O301">
        <v>-26.75</v>
      </c>
      <c r="P301">
        <f xml:space="preserve"> IF(Stock_Info[[#This Row],[Close Price]] &gt; Stock_Info[[#This Row],[Open Price]], 1, 0)</f>
        <v>0</v>
      </c>
      <c r="Q301" t="str">
        <f>IF(AND(Stock_Info[[#This Row],[% Deli. Qty to Traded Qty]]&gt;80,Stock_Info[[#This Row],[No. of Trades]]&lt;3000),"Unusual Day","")</f>
        <v/>
      </c>
      <c r="R301" t="str">
        <f>IF(AND(Stock_Info[[#This Row],[Spread High-Low]] &lt; 10, Stock_Info[[#This Row],[% Deli. Qty to Traded Qty]] &gt; 90), "Good Day", "")</f>
        <v/>
      </c>
    </row>
    <row r="302" spans="1:18">
      <c r="A302" t="s">
        <v>41</v>
      </c>
      <c r="B302" s="1">
        <v>45838</v>
      </c>
      <c r="C302" s="1" t="str">
        <f>"WEEK" &amp;" " &amp;  INT((DAY(Stock_Info[[#This Row],[Date]])+WEEKDAY(DATE(YEAR(Stock_Info[[#This Row],[Date]]),MONTH(Stock_Info[[#This Row],[Date]]),1))-1)/7)+1</f>
        <v>WEEK 5</v>
      </c>
      <c r="D302" s="12">
        <v>1226.2</v>
      </c>
      <c r="E302" s="12">
        <v>1235.4000000000001</v>
      </c>
      <c r="F302" s="12">
        <v>1193.3</v>
      </c>
      <c r="G302" s="12">
        <v>1199</v>
      </c>
      <c r="H302" s="12">
        <v>1209.0532125153413</v>
      </c>
      <c r="I302">
        <v>125478</v>
      </c>
      <c r="J302">
        <v>4646</v>
      </c>
      <c r="K302" s="12">
        <v>151709579</v>
      </c>
      <c r="L302">
        <v>50758</v>
      </c>
      <c r="M302">
        <v>40.450000000000003</v>
      </c>
      <c r="N302">
        <v>42.1</v>
      </c>
      <c r="O302">
        <v>-27.2</v>
      </c>
      <c r="P302">
        <f xml:space="preserve"> IF(Stock_Info[[#This Row],[Close Price]] &gt; Stock_Info[[#This Row],[Open Price]], 1, 0)</f>
        <v>0</v>
      </c>
      <c r="Q302" t="str">
        <f>IF(AND(Stock_Info[[#This Row],[% Deli. Qty to Traded Qty]]&gt;80,Stock_Info[[#This Row],[No. of Trades]]&lt;3000),"Unusual Day","")</f>
        <v/>
      </c>
      <c r="R302" t="str">
        <f>IF(AND(Stock_Info[[#This Row],[Spread High-Low]] &lt; 10, Stock_Info[[#This Row],[% Deli. Qty to Traded Qty]] &gt; 90), "Good Day", "")</f>
        <v/>
      </c>
    </row>
    <row r="303" spans="1:18">
      <c r="A303" t="s">
        <v>41</v>
      </c>
      <c r="B303" s="1">
        <v>45835</v>
      </c>
      <c r="C303" s="1" t="str">
        <f>"WEEK" &amp;" " &amp;  INT((DAY(Stock_Info[[#This Row],[Date]])+WEEKDAY(DATE(YEAR(Stock_Info[[#This Row],[Date]]),MONTH(Stock_Info[[#This Row],[Date]]),1))-1)/7)+1</f>
        <v>WEEK 4</v>
      </c>
      <c r="D303" s="12">
        <v>1234.05</v>
      </c>
      <c r="E303" s="12">
        <v>1247</v>
      </c>
      <c r="F303" s="12">
        <v>1220.95</v>
      </c>
      <c r="G303" s="12">
        <v>1225.2</v>
      </c>
      <c r="H303" s="12">
        <v>1229.2276183145921</v>
      </c>
      <c r="I303">
        <v>106538</v>
      </c>
      <c r="J303">
        <v>3504</v>
      </c>
      <c r="K303" s="12">
        <v>130959452</v>
      </c>
      <c r="L303">
        <v>36751</v>
      </c>
      <c r="M303">
        <v>34.5</v>
      </c>
      <c r="N303">
        <v>26.05</v>
      </c>
      <c r="O303">
        <v>-8.85</v>
      </c>
      <c r="P303">
        <f xml:space="preserve"> IF(Stock_Info[[#This Row],[Close Price]] &gt; Stock_Info[[#This Row],[Open Price]], 1, 0)</f>
        <v>0</v>
      </c>
      <c r="Q303" t="str">
        <f>IF(AND(Stock_Info[[#This Row],[% Deli. Qty to Traded Qty]]&gt;80,Stock_Info[[#This Row],[No. of Trades]]&lt;3000),"Unusual Day","")</f>
        <v/>
      </c>
      <c r="R303" t="str">
        <f>IF(AND(Stock_Info[[#This Row],[Spread High-Low]] &lt; 10, Stock_Info[[#This Row],[% Deli. Qty to Traded Qty]] &gt; 90), "Good Day", "")</f>
        <v/>
      </c>
    </row>
    <row r="304" spans="1:18">
      <c r="A304" t="s">
        <v>41</v>
      </c>
      <c r="B304" s="1">
        <v>45834</v>
      </c>
      <c r="C304" s="1" t="str">
        <f>"WEEK" &amp;" " &amp;  INT((DAY(Stock_Info[[#This Row],[Date]])+WEEKDAY(DATE(YEAR(Stock_Info[[#This Row],[Date]]),MONTH(Stock_Info[[#This Row],[Date]]),1))-1)/7)+1</f>
        <v>WEEK 4</v>
      </c>
      <c r="D304" s="12">
        <v>1218.8</v>
      </c>
      <c r="E304" s="12">
        <v>1238.8499999999999</v>
      </c>
      <c r="F304" s="12">
        <v>1211.5999999999999</v>
      </c>
      <c r="G304" s="12">
        <v>1234.3499999999999</v>
      </c>
      <c r="H304" s="12">
        <v>1230.233058354182</v>
      </c>
      <c r="I304">
        <v>147890</v>
      </c>
      <c r="J304">
        <v>2455</v>
      </c>
      <c r="K304" s="12">
        <v>181939167</v>
      </c>
      <c r="L304">
        <v>110883</v>
      </c>
      <c r="M304">
        <v>74.98</v>
      </c>
      <c r="N304">
        <v>27.25</v>
      </c>
      <c r="O304">
        <v>15.55</v>
      </c>
      <c r="P304">
        <f xml:space="preserve"> IF(Stock_Info[[#This Row],[Close Price]] &gt; Stock_Info[[#This Row],[Open Price]], 1, 0)</f>
        <v>1</v>
      </c>
      <c r="Q304" t="str">
        <f>IF(AND(Stock_Info[[#This Row],[% Deli. Qty to Traded Qty]]&gt;80,Stock_Info[[#This Row],[No. of Trades]]&lt;3000),"Unusual Day","")</f>
        <v/>
      </c>
      <c r="R304" t="str">
        <f>IF(AND(Stock_Info[[#This Row],[Spread High-Low]] &lt; 10, Stock_Info[[#This Row],[% Deli. Qty to Traded Qty]] &gt; 90), "Good Day", "")</f>
        <v/>
      </c>
    </row>
    <row r="305" spans="1:18">
      <c r="A305" t="s">
        <v>41</v>
      </c>
      <c r="B305" s="1">
        <v>45833</v>
      </c>
      <c r="C305" s="1" t="str">
        <f>"WEEK" &amp;" " &amp;  INT((DAY(Stock_Info[[#This Row],[Date]])+WEEKDAY(DATE(YEAR(Stock_Info[[#This Row],[Date]]),MONTH(Stock_Info[[#This Row],[Date]]),1))-1)/7)+1</f>
        <v>WEEK 4</v>
      </c>
      <c r="D305" s="12">
        <v>1225.1500000000001</v>
      </c>
      <c r="E305" s="12">
        <v>1225.1500000000001</v>
      </c>
      <c r="F305" s="12">
        <v>1211.5</v>
      </c>
      <c r="G305" s="12">
        <v>1212.8</v>
      </c>
      <c r="H305" s="12">
        <v>1216.4297626790747</v>
      </c>
      <c r="I305">
        <v>59961</v>
      </c>
      <c r="J305">
        <v>2083</v>
      </c>
      <c r="K305" s="12">
        <v>72938345</v>
      </c>
      <c r="L305">
        <v>30324</v>
      </c>
      <c r="M305">
        <v>50.57</v>
      </c>
      <c r="N305">
        <v>13.65</v>
      </c>
      <c r="O305">
        <v>-12.35</v>
      </c>
      <c r="P305">
        <f xml:space="preserve"> IF(Stock_Info[[#This Row],[Close Price]] &gt; Stock_Info[[#This Row],[Open Price]], 1, 0)</f>
        <v>0</v>
      </c>
      <c r="Q305" t="str">
        <f>IF(AND(Stock_Info[[#This Row],[% Deli. Qty to Traded Qty]]&gt;80,Stock_Info[[#This Row],[No. of Trades]]&lt;3000),"Unusual Day","")</f>
        <v/>
      </c>
      <c r="R305" t="str">
        <f>IF(AND(Stock_Info[[#This Row],[Spread High-Low]] &lt; 10, Stock_Info[[#This Row],[% Deli. Qty to Traded Qty]] &gt; 90), "Good Day", "")</f>
        <v/>
      </c>
    </row>
    <row r="306" spans="1:18">
      <c r="A306" t="s">
        <v>41</v>
      </c>
      <c r="B306" s="1">
        <v>45832</v>
      </c>
      <c r="C306" s="1" t="str">
        <f>"WEEK" &amp;" " &amp;  INT((DAY(Stock_Info[[#This Row],[Date]])+WEEKDAY(DATE(YEAR(Stock_Info[[#This Row],[Date]]),MONTH(Stock_Info[[#This Row],[Date]]),1))-1)/7)+1</f>
        <v>WEEK 4</v>
      </c>
      <c r="D306" s="12">
        <v>1220.25</v>
      </c>
      <c r="E306" s="12">
        <v>1238.3</v>
      </c>
      <c r="F306" s="12">
        <v>1215.45</v>
      </c>
      <c r="G306" s="12">
        <v>1220.8499999999999</v>
      </c>
      <c r="H306" s="12">
        <v>1225.4533731382953</v>
      </c>
      <c r="I306">
        <v>210694</v>
      </c>
      <c r="J306">
        <v>6944</v>
      </c>
      <c r="K306" s="12">
        <v>258195673</v>
      </c>
      <c r="L306">
        <v>56531</v>
      </c>
      <c r="M306">
        <v>26.83</v>
      </c>
      <c r="N306">
        <v>22.85</v>
      </c>
      <c r="O306">
        <v>0.6</v>
      </c>
      <c r="P306">
        <f xml:space="preserve"> IF(Stock_Info[[#This Row],[Close Price]] &gt; Stock_Info[[#This Row],[Open Price]], 1, 0)</f>
        <v>1</v>
      </c>
      <c r="Q306" t="str">
        <f>IF(AND(Stock_Info[[#This Row],[% Deli. Qty to Traded Qty]]&gt;80,Stock_Info[[#This Row],[No. of Trades]]&lt;3000),"Unusual Day","")</f>
        <v/>
      </c>
      <c r="R306" t="str">
        <f>IF(AND(Stock_Info[[#This Row],[Spread High-Low]] &lt; 10, Stock_Info[[#This Row],[% Deli. Qty to Traded Qty]] &gt; 90), "Good Day", "")</f>
        <v/>
      </c>
    </row>
    <row r="307" spans="1:18">
      <c r="A307" t="s">
        <v>41</v>
      </c>
      <c r="B307" s="1">
        <v>45831</v>
      </c>
      <c r="C307" s="1" t="str">
        <f>"WEEK" &amp;" " &amp;  INT((DAY(Stock_Info[[#This Row],[Date]])+WEEKDAY(DATE(YEAR(Stock_Info[[#This Row],[Date]]),MONTH(Stock_Info[[#This Row],[Date]]),1))-1)/7)+1</f>
        <v>WEEK 4</v>
      </c>
      <c r="D307" s="12">
        <v>1215</v>
      </c>
      <c r="E307" s="12">
        <v>1222.4000000000001</v>
      </c>
      <c r="F307" s="12">
        <v>1204.7</v>
      </c>
      <c r="G307" s="12">
        <v>1214.25</v>
      </c>
      <c r="H307" s="12">
        <v>1211.3775067396832</v>
      </c>
      <c r="I307">
        <v>130199</v>
      </c>
      <c r="J307">
        <v>3445</v>
      </c>
      <c r="K307" s="12">
        <v>157720140</v>
      </c>
      <c r="L307">
        <v>101779</v>
      </c>
      <c r="M307">
        <v>78.17</v>
      </c>
      <c r="N307">
        <v>17.7</v>
      </c>
      <c r="O307">
        <v>-0.75</v>
      </c>
      <c r="P307">
        <f xml:space="preserve"> IF(Stock_Info[[#This Row],[Close Price]] &gt; Stock_Info[[#This Row],[Open Price]], 1, 0)</f>
        <v>0</v>
      </c>
      <c r="Q307" t="str">
        <f>IF(AND(Stock_Info[[#This Row],[% Deli. Qty to Traded Qty]]&gt;80,Stock_Info[[#This Row],[No. of Trades]]&lt;3000),"Unusual Day","")</f>
        <v/>
      </c>
      <c r="R307" t="str">
        <f>IF(AND(Stock_Info[[#This Row],[Spread High-Low]] &lt; 10, Stock_Info[[#This Row],[% Deli. Qty to Traded Qty]] &gt; 90), "Good Day", "")</f>
        <v/>
      </c>
    </row>
    <row r="308" spans="1:18">
      <c r="A308" t="s">
        <v>41</v>
      </c>
      <c r="B308" s="1">
        <v>45828</v>
      </c>
      <c r="C308" s="1" t="str">
        <f>"WEEK" &amp;" " &amp;  INT((DAY(Stock_Info[[#This Row],[Date]])+WEEKDAY(DATE(YEAR(Stock_Info[[#This Row],[Date]]),MONTH(Stock_Info[[#This Row],[Date]]),1))-1)/7)+1</f>
        <v>WEEK 3</v>
      </c>
      <c r="D308" s="12">
        <v>1217.4000000000001</v>
      </c>
      <c r="E308" s="12">
        <v>1226.3499999999999</v>
      </c>
      <c r="F308" s="12">
        <v>1214.4000000000001</v>
      </c>
      <c r="G308" s="12">
        <v>1220.1500000000001</v>
      </c>
      <c r="H308" s="12">
        <v>1219.525217176817</v>
      </c>
      <c r="I308">
        <v>129733</v>
      </c>
      <c r="J308">
        <v>4216</v>
      </c>
      <c r="K308" s="12">
        <v>158212665</v>
      </c>
      <c r="L308">
        <v>23546</v>
      </c>
      <c r="M308">
        <v>18.149999999999999</v>
      </c>
      <c r="N308">
        <v>11.95</v>
      </c>
      <c r="O308">
        <v>2.75</v>
      </c>
      <c r="P308">
        <f xml:space="preserve"> IF(Stock_Info[[#This Row],[Close Price]] &gt; Stock_Info[[#This Row],[Open Price]], 1, 0)</f>
        <v>1</v>
      </c>
      <c r="Q308" t="str">
        <f>IF(AND(Stock_Info[[#This Row],[% Deli. Qty to Traded Qty]]&gt;80,Stock_Info[[#This Row],[No. of Trades]]&lt;3000),"Unusual Day","")</f>
        <v/>
      </c>
      <c r="R308" t="str">
        <f>IF(AND(Stock_Info[[#This Row],[Spread High-Low]] &lt; 10, Stock_Info[[#This Row],[% Deli. Qty to Traded Qty]] &gt; 90), "Good Day", "")</f>
        <v/>
      </c>
    </row>
    <row r="309" spans="1:18">
      <c r="A309" t="s">
        <v>41</v>
      </c>
      <c r="B309" s="1">
        <v>45827</v>
      </c>
      <c r="C309" s="1" t="str">
        <f>"WEEK" &amp;" " &amp;  INT((DAY(Stock_Info[[#This Row],[Date]])+WEEKDAY(DATE(YEAR(Stock_Info[[#This Row],[Date]]),MONTH(Stock_Info[[#This Row],[Date]]),1))-1)/7)+1</f>
        <v>WEEK 3</v>
      </c>
      <c r="D309" s="12">
        <v>1217</v>
      </c>
      <c r="E309" s="12">
        <v>1228.0999999999999</v>
      </c>
      <c r="F309" s="12">
        <v>1214.5999999999999</v>
      </c>
      <c r="G309" s="12">
        <v>1217.4000000000001</v>
      </c>
      <c r="H309" s="12">
        <v>1222.4298495171072</v>
      </c>
      <c r="I309">
        <v>53428</v>
      </c>
      <c r="J309">
        <v>2383</v>
      </c>
      <c r="K309" s="12">
        <v>65311982</v>
      </c>
      <c r="L309">
        <v>30924</v>
      </c>
      <c r="M309">
        <v>57.88</v>
      </c>
      <c r="N309">
        <v>13.5</v>
      </c>
      <c r="O309">
        <v>0.4</v>
      </c>
      <c r="P309">
        <f xml:space="preserve"> IF(Stock_Info[[#This Row],[Close Price]] &gt; Stock_Info[[#This Row],[Open Price]], 1, 0)</f>
        <v>1</v>
      </c>
      <c r="Q309" t="str">
        <f>IF(AND(Stock_Info[[#This Row],[% Deli. Qty to Traded Qty]]&gt;80,Stock_Info[[#This Row],[No. of Trades]]&lt;3000),"Unusual Day","")</f>
        <v/>
      </c>
      <c r="R309" t="str">
        <f>IF(AND(Stock_Info[[#This Row],[Spread High-Low]] &lt; 10, Stock_Info[[#This Row],[% Deli. Qty to Traded Qty]] &gt; 90), "Good Day", "")</f>
        <v/>
      </c>
    </row>
    <row r="310" spans="1:18">
      <c r="A310" t="s">
        <v>41</v>
      </c>
      <c r="B310" s="1">
        <v>45826</v>
      </c>
      <c r="C310" s="1" t="str">
        <f>"WEEK" &amp;" " &amp;  INT((DAY(Stock_Info[[#This Row],[Date]])+WEEKDAY(DATE(YEAR(Stock_Info[[#This Row],[Date]]),MONTH(Stock_Info[[#This Row],[Date]]),1))-1)/7)+1</f>
        <v>WEEK 3</v>
      </c>
      <c r="D310" s="12">
        <v>1210.2</v>
      </c>
      <c r="E310" s="12">
        <v>1222.95</v>
      </c>
      <c r="F310" s="12">
        <v>1203.8</v>
      </c>
      <c r="G310" s="12">
        <v>1220.9000000000001</v>
      </c>
      <c r="H310" s="12">
        <v>1218.0219213792695</v>
      </c>
      <c r="I310">
        <v>67514</v>
      </c>
      <c r="J310">
        <v>2481</v>
      </c>
      <c r="K310" s="12">
        <v>82233532</v>
      </c>
      <c r="L310">
        <v>31541</v>
      </c>
      <c r="M310">
        <v>46.72</v>
      </c>
      <c r="N310">
        <v>19.149999999999999</v>
      </c>
      <c r="O310">
        <v>10.7</v>
      </c>
      <c r="P310">
        <f xml:space="preserve"> IF(Stock_Info[[#This Row],[Close Price]] &gt; Stock_Info[[#This Row],[Open Price]], 1, 0)</f>
        <v>1</v>
      </c>
      <c r="Q310" t="str">
        <f>IF(AND(Stock_Info[[#This Row],[% Deli. Qty to Traded Qty]]&gt;80,Stock_Info[[#This Row],[No. of Trades]]&lt;3000),"Unusual Day","")</f>
        <v/>
      </c>
      <c r="R310" t="str">
        <f>IF(AND(Stock_Info[[#This Row],[Spread High-Low]] &lt; 10, Stock_Info[[#This Row],[% Deli. Qty to Traded Qty]] &gt; 90), "Good Day", "")</f>
        <v/>
      </c>
    </row>
    <row r="311" spans="1:18">
      <c r="A311" t="s">
        <v>41</v>
      </c>
      <c r="B311" s="1">
        <v>45825</v>
      </c>
      <c r="C311" s="1" t="str">
        <f>"WEEK" &amp;" " &amp;  INT((DAY(Stock_Info[[#This Row],[Date]])+WEEKDAY(DATE(YEAR(Stock_Info[[#This Row],[Date]]),MONTH(Stock_Info[[#This Row],[Date]]),1))-1)/7)+1</f>
        <v>WEEK 3</v>
      </c>
      <c r="D311" s="12">
        <v>1216</v>
      </c>
      <c r="E311" s="12">
        <v>1226.9000000000001</v>
      </c>
      <c r="F311" s="12">
        <v>1211.2</v>
      </c>
      <c r="G311" s="12">
        <v>1216.7</v>
      </c>
      <c r="H311" s="12">
        <v>1217.456861041238</v>
      </c>
      <c r="I311">
        <v>655950</v>
      </c>
      <c r="J311">
        <v>19157</v>
      </c>
      <c r="K311" s="12">
        <v>798590828</v>
      </c>
      <c r="L311">
        <v>77972</v>
      </c>
      <c r="M311">
        <v>11.89</v>
      </c>
      <c r="N311">
        <v>15.7</v>
      </c>
      <c r="O311">
        <v>0.7</v>
      </c>
      <c r="P311">
        <f xml:space="preserve"> IF(Stock_Info[[#This Row],[Close Price]] &gt; Stock_Info[[#This Row],[Open Price]], 1, 0)</f>
        <v>1</v>
      </c>
      <c r="Q311" t="str">
        <f>IF(AND(Stock_Info[[#This Row],[% Deli. Qty to Traded Qty]]&gt;80,Stock_Info[[#This Row],[No. of Trades]]&lt;3000),"Unusual Day","")</f>
        <v/>
      </c>
      <c r="R311" t="str">
        <f>IF(AND(Stock_Info[[#This Row],[Spread High-Low]] &lt; 10, Stock_Info[[#This Row],[% Deli. Qty to Traded Qty]] &gt; 90), "Good Day", "")</f>
        <v/>
      </c>
    </row>
    <row r="312" spans="1:18">
      <c r="A312" t="s">
        <v>41</v>
      </c>
      <c r="B312" s="1">
        <v>45824</v>
      </c>
      <c r="C312" s="1" t="str">
        <f>"WEEK" &amp;" " &amp;  INT((DAY(Stock_Info[[#This Row],[Date]])+WEEKDAY(DATE(YEAR(Stock_Info[[#This Row],[Date]]),MONTH(Stock_Info[[#This Row],[Date]]),1))-1)/7)+1</f>
        <v>WEEK 3</v>
      </c>
      <c r="D312" s="12">
        <v>1203.6500000000001</v>
      </c>
      <c r="E312" s="12">
        <v>1217.3</v>
      </c>
      <c r="F312" s="12">
        <v>1195.8</v>
      </c>
      <c r="G312" s="12">
        <v>1215.6500000000001</v>
      </c>
      <c r="H312" s="12">
        <v>1211.136219961546</v>
      </c>
      <c r="I312">
        <v>167993</v>
      </c>
      <c r="J312">
        <v>6640</v>
      </c>
      <c r="K312" s="12">
        <v>203462407</v>
      </c>
      <c r="L312">
        <v>35437</v>
      </c>
      <c r="M312">
        <v>21.09</v>
      </c>
      <c r="N312">
        <v>21.5</v>
      </c>
      <c r="O312">
        <v>12</v>
      </c>
      <c r="P312">
        <f xml:space="preserve"> IF(Stock_Info[[#This Row],[Close Price]] &gt; Stock_Info[[#This Row],[Open Price]], 1, 0)</f>
        <v>1</v>
      </c>
      <c r="Q312" t="str">
        <f>IF(AND(Stock_Info[[#This Row],[% Deli. Qty to Traded Qty]]&gt;80,Stock_Info[[#This Row],[No. of Trades]]&lt;3000),"Unusual Day","")</f>
        <v/>
      </c>
      <c r="R312" t="str">
        <f>IF(AND(Stock_Info[[#This Row],[Spread High-Low]] &lt; 10, Stock_Info[[#This Row],[% Deli. Qty to Traded Qty]] &gt; 90), "Good Day", "")</f>
        <v/>
      </c>
    </row>
    <row r="313" spans="1:18">
      <c r="A313" t="s">
        <v>41</v>
      </c>
      <c r="B313" s="1">
        <v>45821</v>
      </c>
      <c r="C313" s="1" t="str">
        <f>"WEEK" &amp;" " &amp;  INT((DAY(Stock_Info[[#This Row],[Date]])+WEEKDAY(DATE(YEAR(Stock_Info[[#This Row],[Date]]),MONTH(Stock_Info[[#This Row],[Date]]),1))-1)/7)+1</f>
        <v>WEEK 2</v>
      </c>
      <c r="D313" s="12">
        <v>1205.0999999999999</v>
      </c>
      <c r="E313" s="12">
        <v>1211.55</v>
      </c>
      <c r="F313" s="12">
        <v>1198</v>
      </c>
      <c r="G313" s="12">
        <v>1205.95</v>
      </c>
      <c r="H313" s="12">
        <v>1205.7771529155541</v>
      </c>
      <c r="I313">
        <v>67037</v>
      </c>
      <c r="J313">
        <v>2418</v>
      </c>
      <c r="K313" s="12">
        <v>80831683</v>
      </c>
      <c r="L313">
        <v>12275</v>
      </c>
      <c r="M313">
        <v>18.309999999999999</v>
      </c>
      <c r="N313">
        <v>13.55</v>
      </c>
      <c r="O313">
        <v>0.85</v>
      </c>
      <c r="P313">
        <f xml:space="preserve"> IF(Stock_Info[[#This Row],[Close Price]] &gt; Stock_Info[[#This Row],[Open Price]], 1, 0)</f>
        <v>1</v>
      </c>
      <c r="Q313" t="str">
        <f>IF(AND(Stock_Info[[#This Row],[% Deli. Qty to Traded Qty]]&gt;80,Stock_Info[[#This Row],[No. of Trades]]&lt;3000),"Unusual Day","")</f>
        <v/>
      </c>
      <c r="R313" t="str">
        <f>IF(AND(Stock_Info[[#This Row],[Spread High-Low]] &lt; 10, Stock_Info[[#This Row],[% Deli. Qty to Traded Qty]] &gt; 90), "Good Day", "")</f>
        <v/>
      </c>
    </row>
    <row r="314" spans="1:18">
      <c r="A314" t="s">
        <v>41</v>
      </c>
      <c r="B314" s="1">
        <v>45820</v>
      </c>
      <c r="C314" s="1" t="str">
        <f>"WEEK" &amp;" " &amp;  INT((DAY(Stock_Info[[#This Row],[Date]])+WEEKDAY(DATE(YEAR(Stock_Info[[#This Row],[Date]]),MONTH(Stock_Info[[#This Row],[Date]]),1))-1)/7)+1</f>
        <v>WEEK 2</v>
      </c>
      <c r="D314" s="12">
        <v>1228.9000000000001</v>
      </c>
      <c r="E314" s="12">
        <v>1236.8499999999999</v>
      </c>
      <c r="F314" s="12">
        <v>1211</v>
      </c>
      <c r="G314" s="12">
        <v>1212.7</v>
      </c>
      <c r="H314" s="12">
        <v>1223.598563661136</v>
      </c>
      <c r="I314">
        <v>78533</v>
      </c>
      <c r="J314">
        <v>3732</v>
      </c>
      <c r="K314" s="12">
        <v>96092866</v>
      </c>
      <c r="L314">
        <v>39485</v>
      </c>
      <c r="M314">
        <v>50.28</v>
      </c>
      <c r="N314">
        <v>25.85</v>
      </c>
      <c r="O314">
        <v>-16.2</v>
      </c>
      <c r="P314">
        <f xml:space="preserve"> IF(Stock_Info[[#This Row],[Close Price]] &gt; Stock_Info[[#This Row],[Open Price]], 1, 0)</f>
        <v>0</v>
      </c>
      <c r="Q314" t="str">
        <f>IF(AND(Stock_Info[[#This Row],[% Deli. Qty to Traded Qty]]&gt;80,Stock_Info[[#This Row],[No. of Trades]]&lt;3000),"Unusual Day","")</f>
        <v/>
      </c>
      <c r="R314" t="str">
        <f>IF(AND(Stock_Info[[#This Row],[Spread High-Low]] &lt; 10, Stock_Info[[#This Row],[% Deli. Qty to Traded Qty]] &gt; 90), "Good Day", "")</f>
        <v/>
      </c>
    </row>
    <row r="315" spans="1:18">
      <c r="A315" t="s">
        <v>41</v>
      </c>
      <c r="B315" s="1">
        <v>45819</v>
      </c>
      <c r="C315" s="1" t="str">
        <f>"WEEK" &amp;" " &amp;  INT((DAY(Stock_Info[[#This Row],[Date]])+WEEKDAY(DATE(YEAR(Stock_Info[[#This Row],[Date]]),MONTH(Stock_Info[[#This Row],[Date]]),1))-1)/7)+1</f>
        <v>WEEK 2</v>
      </c>
      <c r="D315" s="12">
        <v>1232.8499999999999</v>
      </c>
      <c r="E315" s="12">
        <v>1241.5999999999999</v>
      </c>
      <c r="F315" s="12">
        <v>1228</v>
      </c>
      <c r="G315" s="12">
        <v>1231.55</v>
      </c>
      <c r="H315" s="12">
        <v>1232.5909207335815</v>
      </c>
      <c r="I315">
        <v>117124</v>
      </c>
      <c r="J315">
        <v>4109</v>
      </c>
      <c r="K315" s="12">
        <v>144365979</v>
      </c>
      <c r="L315">
        <v>44759</v>
      </c>
      <c r="M315">
        <v>38.22</v>
      </c>
      <c r="N315">
        <v>13.6</v>
      </c>
      <c r="O315">
        <v>-1.3</v>
      </c>
      <c r="P315">
        <f xml:space="preserve"> IF(Stock_Info[[#This Row],[Close Price]] &gt; Stock_Info[[#This Row],[Open Price]], 1, 0)</f>
        <v>0</v>
      </c>
      <c r="Q315" t="str">
        <f>IF(AND(Stock_Info[[#This Row],[% Deli. Qty to Traded Qty]]&gt;80,Stock_Info[[#This Row],[No. of Trades]]&lt;3000),"Unusual Day","")</f>
        <v/>
      </c>
      <c r="R315" t="str">
        <f>IF(AND(Stock_Info[[#This Row],[Spread High-Low]] &lt; 10, Stock_Info[[#This Row],[% Deli. Qty to Traded Qty]] &gt; 90), "Good Day", "")</f>
        <v/>
      </c>
    </row>
    <row r="316" spans="1:18">
      <c r="A316" t="s">
        <v>41</v>
      </c>
      <c r="B316" s="1">
        <v>45818</v>
      </c>
      <c r="C316" s="1" t="str">
        <f>"WEEK" &amp;" " &amp;  INT((DAY(Stock_Info[[#This Row],[Date]])+WEEKDAY(DATE(YEAR(Stock_Info[[#This Row],[Date]]),MONTH(Stock_Info[[#This Row],[Date]]),1))-1)/7)+1</f>
        <v>WEEK 2</v>
      </c>
      <c r="D316" s="12">
        <v>1229.7</v>
      </c>
      <c r="E316" s="12">
        <v>1235.8</v>
      </c>
      <c r="F316" s="12">
        <v>1218.6500000000001</v>
      </c>
      <c r="G316" s="12">
        <v>1232.9000000000001</v>
      </c>
      <c r="H316" s="12">
        <v>1229.1473025921453</v>
      </c>
      <c r="I316">
        <v>338677</v>
      </c>
      <c r="J316">
        <v>8902</v>
      </c>
      <c r="K316" s="12">
        <v>416283921</v>
      </c>
      <c r="L316">
        <v>63305</v>
      </c>
      <c r="M316">
        <v>18.690000000000001</v>
      </c>
      <c r="N316">
        <v>17.149999999999999</v>
      </c>
      <c r="O316">
        <v>3.2</v>
      </c>
      <c r="P316">
        <f xml:space="preserve"> IF(Stock_Info[[#This Row],[Close Price]] &gt; Stock_Info[[#This Row],[Open Price]], 1, 0)</f>
        <v>1</v>
      </c>
      <c r="Q316" t="str">
        <f>IF(AND(Stock_Info[[#This Row],[% Deli. Qty to Traded Qty]]&gt;80,Stock_Info[[#This Row],[No. of Trades]]&lt;3000),"Unusual Day","")</f>
        <v/>
      </c>
      <c r="R316" t="str">
        <f>IF(AND(Stock_Info[[#This Row],[Spread High-Low]] &lt; 10, Stock_Info[[#This Row],[% Deli. Qty to Traded Qty]] &gt; 90), "Good Day", "")</f>
        <v/>
      </c>
    </row>
    <row r="317" spans="1:18">
      <c r="A317" t="s">
        <v>41</v>
      </c>
      <c r="B317" s="1">
        <v>45817</v>
      </c>
      <c r="C317" s="1" t="str">
        <f>"WEEK" &amp;" " &amp;  INT((DAY(Stock_Info[[#This Row],[Date]])+WEEKDAY(DATE(YEAR(Stock_Info[[#This Row],[Date]]),MONTH(Stock_Info[[#This Row],[Date]]),1))-1)/7)+1</f>
        <v>WEEK 2</v>
      </c>
      <c r="D317" s="12">
        <v>1205.05</v>
      </c>
      <c r="E317" s="12">
        <v>1224.5999999999999</v>
      </c>
      <c r="F317" s="12">
        <v>1205.05</v>
      </c>
      <c r="G317" s="12">
        <v>1219.8499999999999</v>
      </c>
      <c r="H317" s="12">
        <v>1217.8874065163436</v>
      </c>
      <c r="I317">
        <v>302593</v>
      </c>
      <c r="J317">
        <v>9155</v>
      </c>
      <c r="K317" s="12">
        <v>368524204</v>
      </c>
      <c r="L317">
        <v>131817</v>
      </c>
      <c r="M317">
        <v>43.56</v>
      </c>
      <c r="N317">
        <v>19.55</v>
      </c>
      <c r="O317">
        <v>14.8</v>
      </c>
      <c r="P317">
        <f xml:space="preserve"> IF(Stock_Info[[#This Row],[Close Price]] &gt; Stock_Info[[#This Row],[Open Price]], 1, 0)</f>
        <v>1</v>
      </c>
      <c r="Q317" t="str">
        <f>IF(AND(Stock_Info[[#This Row],[% Deli. Qty to Traded Qty]]&gt;80,Stock_Info[[#This Row],[No. of Trades]]&lt;3000),"Unusual Day","")</f>
        <v/>
      </c>
      <c r="R317" t="str">
        <f>IF(AND(Stock_Info[[#This Row],[Spread High-Low]] &lt; 10, Stock_Info[[#This Row],[% Deli. Qty to Traded Qty]] &gt; 90), "Good Day", "")</f>
        <v/>
      </c>
    </row>
    <row r="318" spans="1:18">
      <c r="A318" t="s">
        <v>41</v>
      </c>
      <c r="B318" s="1">
        <v>45814</v>
      </c>
      <c r="C318" s="1" t="str">
        <f>"WEEK" &amp;" " &amp;  INT((DAY(Stock_Info[[#This Row],[Date]])+WEEKDAY(DATE(YEAR(Stock_Info[[#This Row],[Date]]),MONTH(Stock_Info[[#This Row],[Date]]),1))-1)/7)+1</f>
        <v>WEEK 1</v>
      </c>
      <c r="D318" s="12">
        <v>1158.7</v>
      </c>
      <c r="E318" s="12">
        <v>1201</v>
      </c>
      <c r="F318" s="12">
        <v>1152</v>
      </c>
      <c r="G318" s="12">
        <v>1195.2</v>
      </c>
      <c r="H318" s="12">
        <v>1186.2727191844513</v>
      </c>
      <c r="I318">
        <v>348428</v>
      </c>
      <c r="J318">
        <v>11243</v>
      </c>
      <c r="K318" s="12">
        <v>413330631</v>
      </c>
      <c r="L318">
        <v>82757</v>
      </c>
      <c r="M318">
        <v>23.75</v>
      </c>
      <c r="N318">
        <v>49</v>
      </c>
      <c r="O318">
        <v>36.5</v>
      </c>
      <c r="P318">
        <f xml:space="preserve"> IF(Stock_Info[[#This Row],[Close Price]] &gt; Stock_Info[[#This Row],[Open Price]], 1, 0)</f>
        <v>1</v>
      </c>
      <c r="Q318" t="str">
        <f>IF(AND(Stock_Info[[#This Row],[% Deli. Qty to Traded Qty]]&gt;80,Stock_Info[[#This Row],[No. of Trades]]&lt;3000),"Unusual Day","")</f>
        <v/>
      </c>
      <c r="R318" t="str">
        <f>IF(AND(Stock_Info[[#This Row],[Spread High-Low]] &lt; 10, Stock_Info[[#This Row],[% Deli. Qty to Traded Qty]] &gt; 90), "Good Day", "")</f>
        <v/>
      </c>
    </row>
    <row r="319" spans="1:18">
      <c r="A319" t="s">
        <v>41</v>
      </c>
      <c r="B319" s="1">
        <v>45813</v>
      </c>
      <c r="C319" s="1" t="str">
        <f>"WEEK" &amp;" " &amp;  INT((DAY(Stock_Info[[#This Row],[Date]])+WEEKDAY(DATE(YEAR(Stock_Info[[#This Row],[Date]]),MONTH(Stock_Info[[#This Row],[Date]]),1))-1)/7)+1</f>
        <v>WEEK 1</v>
      </c>
      <c r="D319" s="12">
        <v>1171</v>
      </c>
      <c r="E319" s="12">
        <v>1175</v>
      </c>
      <c r="F319" s="12">
        <v>1157.05</v>
      </c>
      <c r="G319" s="12">
        <v>1158.6500000000001</v>
      </c>
      <c r="H319" s="12">
        <v>1164.7227377376419</v>
      </c>
      <c r="I319">
        <v>156801</v>
      </c>
      <c r="J319">
        <v>5561</v>
      </c>
      <c r="K319" s="12">
        <v>182629690</v>
      </c>
      <c r="L319">
        <v>74833</v>
      </c>
      <c r="M319">
        <v>47.72</v>
      </c>
      <c r="N319">
        <v>17.95</v>
      </c>
      <c r="O319">
        <v>-12.35</v>
      </c>
      <c r="P319">
        <f xml:space="preserve"> IF(Stock_Info[[#This Row],[Close Price]] &gt; Stock_Info[[#This Row],[Open Price]], 1, 0)</f>
        <v>0</v>
      </c>
      <c r="Q319" t="str">
        <f>IF(AND(Stock_Info[[#This Row],[% Deli. Qty to Traded Qty]]&gt;80,Stock_Info[[#This Row],[No. of Trades]]&lt;3000),"Unusual Day","")</f>
        <v/>
      </c>
      <c r="R319" t="str">
        <f>IF(AND(Stock_Info[[#This Row],[Spread High-Low]] &lt; 10, Stock_Info[[#This Row],[% Deli. Qty to Traded Qty]] &gt; 90), "Good Day", "")</f>
        <v/>
      </c>
    </row>
    <row r="320" spans="1:18">
      <c r="A320" t="s">
        <v>41</v>
      </c>
      <c r="B320" s="1">
        <v>45812</v>
      </c>
      <c r="C320" s="1" t="str">
        <f>"WEEK" &amp;" " &amp;  INT((DAY(Stock_Info[[#This Row],[Date]])+WEEKDAY(DATE(YEAR(Stock_Info[[#This Row],[Date]]),MONTH(Stock_Info[[#This Row],[Date]]),1))-1)/7)+1</f>
        <v>WEEK 1</v>
      </c>
      <c r="D320" s="12">
        <v>1181.6500000000001</v>
      </c>
      <c r="E320" s="12">
        <v>1188.05</v>
      </c>
      <c r="F320" s="12">
        <v>1169</v>
      </c>
      <c r="G320" s="12">
        <v>1171.05</v>
      </c>
      <c r="H320" s="12">
        <v>1173.6962661307384</v>
      </c>
      <c r="I320">
        <v>132356</v>
      </c>
      <c r="J320">
        <v>3706</v>
      </c>
      <c r="K320" s="12">
        <v>155345743</v>
      </c>
      <c r="L320">
        <v>50215</v>
      </c>
      <c r="M320">
        <v>37.94</v>
      </c>
      <c r="N320">
        <v>19.05</v>
      </c>
      <c r="O320">
        <v>-10.6</v>
      </c>
      <c r="P320">
        <f xml:space="preserve"> IF(Stock_Info[[#This Row],[Close Price]] &gt; Stock_Info[[#This Row],[Open Price]], 1, 0)</f>
        <v>0</v>
      </c>
      <c r="Q320" t="str">
        <f>IF(AND(Stock_Info[[#This Row],[% Deli. Qty to Traded Qty]]&gt;80,Stock_Info[[#This Row],[No. of Trades]]&lt;3000),"Unusual Day","")</f>
        <v/>
      </c>
      <c r="R320" t="str">
        <f>IF(AND(Stock_Info[[#This Row],[Spread High-Low]] &lt; 10, Stock_Info[[#This Row],[% Deli. Qty to Traded Qty]] &gt; 90), "Good Day", "")</f>
        <v/>
      </c>
    </row>
    <row r="321" spans="1:18">
      <c r="A321" t="s">
        <v>41</v>
      </c>
      <c r="B321" s="1">
        <v>45811</v>
      </c>
      <c r="C321" s="1" t="str">
        <f>"WEEK" &amp;" " &amp;  INT((DAY(Stock_Info[[#This Row],[Date]])+WEEKDAY(DATE(YEAR(Stock_Info[[#This Row],[Date]]),MONTH(Stock_Info[[#This Row],[Date]]),1))-1)/7)+1</f>
        <v>WEEK 1</v>
      </c>
      <c r="D321" s="12">
        <v>1192.25</v>
      </c>
      <c r="E321" s="12">
        <v>1197.1500000000001</v>
      </c>
      <c r="F321" s="12">
        <v>1175</v>
      </c>
      <c r="G321" s="12">
        <v>1181.6500000000001</v>
      </c>
      <c r="H321" s="12">
        <v>1182.044531534654</v>
      </c>
      <c r="I321">
        <v>1237797</v>
      </c>
      <c r="J321">
        <v>40121</v>
      </c>
      <c r="K321" s="12">
        <v>1463131175</v>
      </c>
      <c r="L321">
        <v>153209</v>
      </c>
      <c r="M321">
        <v>12.38</v>
      </c>
      <c r="N321">
        <v>22.15</v>
      </c>
      <c r="O321">
        <v>-10.6</v>
      </c>
      <c r="P321">
        <f xml:space="preserve"> IF(Stock_Info[[#This Row],[Close Price]] &gt; Stock_Info[[#This Row],[Open Price]], 1, 0)</f>
        <v>0</v>
      </c>
      <c r="Q321" t="str">
        <f>IF(AND(Stock_Info[[#This Row],[% Deli. Qty to Traded Qty]]&gt;80,Stock_Info[[#This Row],[No. of Trades]]&lt;3000),"Unusual Day","")</f>
        <v/>
      </c>
      <c r="R321" t="str">
        <f>IF(AND(Stock_Info[[#This Row],[Spread High-Low]] &lt; 10, Stock_Info[[#This Row],[% Deli. Qty to Traded Qty]] &gt; 90), "Good Day", "")</f>
        <v/>
      </c>
    </row>
    <row r="322" spans="1:18">
      <c r="A322" t="s">
        <v>41</v>
      </c>
      <c r="B322" s="1">
        <v>45810</v>
      </c>
      <c r="C322" s="1" t="str">
        <f>"WEEK" &amp;" " &amp;  INT((DAY(Stock_Info[[#This Row],[Date]])+WEEKDAY(DATE(YEAR(Stock_Info[[#This Row],[Date]]),MONTH(Stock_Info[[#This Row],[Date]]),1))-1)/7)+1</f>
        <v>WEEK 1</v>
      </c>
      <c r="D322" s="12">
        <v>1197.75</v>
      </c>
      <c r="E322" s="12">
        <v>1201.0999999999999</v>
      </c>
      <c r="F322" s="12">
        <v>1179.25</v>
      </c>
      <c r="G322" s="12">
        <v>1195.2</v>
      </c>
      <c r="H322" s="12">
        <v>1194.4408036463412</v>
      </c>
      <c r="I322">
        <v>176396</v>
      </c>
      <c r="J322">
        <v>8085</v>
      </c>
      <c r="K322" s="12">
        <v>210694580</v>
      </c>
      <c r="L322">
        <v>47430</v>
      </c>
      <c r="M322">
        <v>26.89</v>
      </c>
      <c r="N322">
        <v>21.85</v>
      </c>
      <c r="O322">
        <v>-2.5499999999999998</v>
      </c>
      <c r="P322">
        <f xml:space="preserve"> IF(Stock_Info[[#This Row],[Close Price]] &gt; Stock_Info[[#This Row],[Open Price]], 1, 0)</f>
        <v>0</v>
      </c>
      <c r="Q322" t="str">
        <f>IF(AND(Stock_Info[[#This Row],[% Deli. Qty to Traded Qty]]&gt;80,Stock_Info[[#This Row],[No. of Trades]]&lt;3000),"Unusual Day","")</f>
        <v/>
      </c>
      <c r="R322" t="str">
        <f>IF(AND(Stock_Info[[#This Row],[Spread High-Low]] &lt; 10, Stock_Info[[#This Row],[% Deli. Qty to Traded Qty]] &gt; 90), "Good Day", "")</f>
        <v/>
      </c>
    </row>
    <row r="323" spans="1:18">
      <c r="A323" t="s">
        <v>41</v>
      </c>
      <c r="B323" s="1">
        <v>45807</v>
      </c>
      <c r="C323" s="1" t="str">
        <f>"WEEK" &amp;" " &amp;  INT((DAY(Stock_Info[[#This Row],[Date]])+WEEKDAY(DATE(YEAR(Stock_Info[[#This Row],[Date]]),MONTH(Stock_Info[[#This Row],[Date]]),1))-1)/7)+1</f>
        <v>WEEK 5</v>
      </c>
      <c r="D323" s="12">
        <v>1200.05</v>
      </c>
      <c r="E323" s="12">
        <v>1208.2</v>
      </c>
      <c r="F323" s="12">
        <v>1190</v>
      </c>
      <c r="G323" s="12">
        <v>1192.05</v>
      </c>
      <c r="H323" s="12">
        <v>1197.1422774948774</v>
      </c>
      <c r="I323">
        <v>98582</v>
      </c>
      <c r="J323">
        <v>3914</v>
      </c>
      <c r="K323" s="12">
        <v>118016680</v>
      </c>
      <c r="L323">
        <v>46249</v>
      </c>
      <c r="M323">
        <v>46.91</v>
      </c>
      <c r="N323">
        <v>18.2</v>
      </c>
      <c r="O323">
        <v>-8</v>
      </c>
      <c r="P323">
        <f xml:space="preserve"> IF(Stock_Info[[#This Row],[Close Price]] &gt; Stock_Info[[#This Row],[Open Price]], 1, 0)</f>
        <v>0</v>
      </c>
      <c r="Q323" t="str">
        <f>IF(AND(Stock_Info[[#This Row],[% Deli. Qty to Traded Qty]]&gt;80,Stock_Info[[#This Row],[No. of Trades]]&lt;3000),"Unusual Day","")</f>
        <v/>
      </c>
      <c r="R323" t="str">
        <f>IF(AND(Stock_Info[[#This Row],[Spread High-Low]] &lt; 10, Stock_Info[[#This Row],[% Deli. Qty to Traded Qty]] &gt; 90), "Good Day", "")</f>
        <v/>
      </c>
    </row>
    <row r="324" spans="1:18">
      <c r="A324" t="s">
        <v>41</v>
      </c>
      <c r="B324" s="1">
        <v>45806</v>
      </c>
      <c r="C324" s="1" t="str">
        <f>"WEEK" &amp;" " &amp;  INT((DAY(Stock_Info[[#This Row],[Date]])+WEEKDAY(DATE(YEAR(Stock_Info[[#This Row],[Date]]),MONTH(Stock_Info[[#This Row],[Date]]),1))-1)/7)+1</f>
        <v>WEEK 5</v>
      </c>
      <c r="D324" s="12">
        <v>1198.05</v>
      </c>
      <c r="E324" s="12">
        <v>1208.95</v>
      </c>
      <c r="F324" s="12">
        <v>1189.05</v>
      </c>
      <c r="G324" s="12">
        <v>1201.9000000000001</v>
      </c>
      <c r="H324" s="12">
        <v>1196.4877164280845</v>
      </c>
      <c r="I324">
        <v>73350</v>
      </c>
      <c r="J324">
        <v>2753</v>
      </c>
      <c r="K324" s="12">
        <v>87762374</v>
      </c>
      <c r="L324">
        <v>35861</v>
      </c>
      <c r="M324">
        <v>48.89</v>
      </c>
      <c r="N324">
        <v>19.899999999999999</v>
      </c>
      <c r="O324">
        <v>3.85</v>
      </c>
      <c r="P324">
        <f xml:space="preserve"> IF(Stock_Info[[#This Row],[Close Price]] &gt; Stock_Info[[#This Row],[Open Price]], 1, 0)</f>
        <v>1</v>
      </c>
      <c r="Q324" t="str">
        <f>IF(AND(Stock_Info[[#This Row],[% Deli. Qty to Traded Qty]]&gt;80,Stock_Info[[#This Row],[No. of Trades]]&lt;3000),"Unusual Day","")</f>
        <v/>
      </c>
      <c r="R324" t="str">
        <f>IF(AND(Stock_Info[[#This Row],[Spread High-Low]] &lt; 10, Stock_Info[[#This Row],[% Deli. Qty to Traded Qty]] &gt; 90), "Good Day", "")</f>
        <v/>
      </c>
    </row>
    <row r="325" spans="1:18">
      <c r="A325" t="s">
        <v>41</v>
      </c>
      <c r="B325" s="1">
        <v>45805</v>
      </c>
      <c r="C325" s="1" t="str">
        <f>"WEEK" &amp;" " &amp;  INT((DAY(Stock_Info[[#This Row],[Date]])+WEEKDAY(DATE(YEAR(Stock_Info[[#This Row],[Date]]),MONTH(Stock_Info[[#This Row],[Date]]),1))-1)/7)+1</f>
        <v>WEEK 5</v>
      </c>
      <c r="D325" s="12">
        <v>1195.5</v>
      </c>
      <c r="E325" s="12">
        <v>1202.25</v>
      </c>
      <c r="F325" s="12">
        <v>1191.75</v>
      </c>
      <c r="G325" s="12">
        <v>1194.25</v>
      </c>
      <c r="H325" s="12">
        <v>1197.6299519340262</v>
      </c>
      <c r="I325">
        <v>83427</v>
      </c>
      <c r="J325">
        <v>3184</v>
      </c>
      <c r="K325" s="12">
        <v>99914674</v>
      </c>
      <c r="L325">
        <v>42452</v>
      </c>
      <c r="M325">
        <v>50.89</v>
      </c>
      <c r="N325">
        <v>10.5</v>
      </c>
      <c r="O325">
        <v>-1.25</v>
      </c>
      <c r="P325">
        <f xml:space="preserve"> IF(Stock_Info[[#This Row],[Close Price]] &gt; Stock_Info[[#This Row],[Open Price]], 1, 0)</f>
        <v>0</v>
      </c>
      <c r="Q325" t="str">
        <f>IF(AND(Stock_Info[[#This Row],[% Deli. Qty to Traded Qty]]&gt;80,Stock_Info[[#This Row],[No. of Trades]]&lt;3000),"Unusual Day","")</f>
        <v/>
      </c>
      <c r="R325" t="str">
        <f>IF(AND(Stock_Info[[#This Row],[Spread High-Low]] &lt; 10, Stock_Info[[#This Row],[% Deli. Qty to Traded Qty]] &gt; 90), "Good Day", "")</f>
        <v/>
      </c>
    </row>
    <row r="326" spans="1:18">
      <c r="A326" t="s">
        <v>41</v>
      </c>
      <c r="B326" s="1">
        <v>45804</v>
      </c>
      <c r="C326" s="1" t="str">
        <f>"WEEK" &amp;" " &amp;  INT((DAY(Stock_Info[[#This Row],[Date]])+WEEKDAY(DATE(YEAR(Stock_Info[[#This Row],[Date]]),MONTH(Stock_Info[[#This Row],[Date]]),1))-1)/7)+1</f>
        <v>WEEK 5</v>
      </c>
      <c r="D326" s="12">
        <v>1215.3</v>
      </c>
      <c r="E326" s="12">
        <v>1217.95</v>
      </c>
      <c r="F326" s="12">
        <v>1190.75</v>
      </c>
      <c r="G326" s="12">
        <v>1195.9000000000001</v>
      </c>
      <c r="H326" s="12">
        <v>1200.0163350473808</v>
      </c>
      <c r="I326">
        <v>746187</v>
      </c>
      <c r="J326">
        <v>21625</v>
      </c>
      <c r="K326" s="12">
        <v>895436589</v>
      </c>
      <c r="L326">
        <v>121870</v>
      </c>
      <c r="M326">
        <v>16.329999999999998</v>
      </c>
      <c r="N326">
        <v>27.2</v>
      </c>
      <c r="O326">
        <v>-19.399999999999999</v>
      </c>
      <c r="P326">
        <f xml:space="preserve"> IF(Stock_Info[[#This Row],[Close Price]] &gt; Stock_Info[[#This Row],[Open Price]], 1, 0)</f>
        <v>0</v>
      </c>
      <c r="Q326" t="str">
        <f>IF(AND(Stock_Info[[#This Row],[% Deli. Qty to Traded Qty]]&gt;80,Stock_Info[[#This Row],[No. of Trades]]&lt;3000),"Unusual Day","")</f>
        <v/>
      </c>
      <c r="R326" t="str">
        <f>IF(AND(Stock_Info[[#This Row],[Spread High-Low]] &lt; 10, Stock_Info[[#This Row],[% Deli. Qty to Traded Qty]] &gt; 90), "Good Day", "")</f>
        <v/>
      </c>
    </row>
    <row r="327" spans="1:18">
      <c r="A327" t="s">
        <v>41</v>
      </c>
      <c r="B327" s="1">
        <v>45803</v>
      </c>
      <c r="C327" s="1" t="str">
        <f>"WEEK" &amp;" " &amp;  INT((DAY(Stock_Info[[#This Row],[Date]])+WEEKDAY(DATE(YEAR(Stock_Info[[#This Row],[Date]]),MONTH(Stock_Info[[#This Row],[Date]]),1))-1)/7)+1</f>
        <v>WEEK 5</v>
      </c>
      <c r="D327" s="12">
        <v>1215.4000000000001</v>
      </c>
      <c r="E327" s="12">
        <v>1224.0999999999999</v>
      </c>
      <c r="F327" s="12">
        <v>1208.55</v>
      </c>
      <c r="G327" s="12">
        <v>1215.25</v>
      </c>
      <c r="H327" s="12">
        <v>1217.0628971612157</v>
      </c>
      <c r="I327">
        <v>197338</v>
      </c>
      <c r="J327">
        <v>6739</v>
      </c>
      <c r="K327" s="12">
        <v>240172758</v>
      </c>
      <c r="L327">
        <v>70792</v>
      </c>
      <c r="M327">
        <v>35.869999999999997</v>
      </c>
      <c r="N327">
        <v>15.55</v>
      </c>
      <c r="O327">
        <v>-0.15</v>
      </c>
      <c r="P327">
        <f xml:space="preserve"> IF(Stock_Info[[#This Row],[Close Price]] &gt; Stock_Info[[#This Row],[Open Price]], 1, 0)</f>
        <v>0</v>
      </c>
      <c r="Q327" t="str">
        <f>IF(AND(Stock_Info[[#This Row],[% Deli. Qty to Traded Qty]]&gt;80,Stock_Info[[#This Row],[No. of Trades]]&lt;3000),"Unusual Day","")</f>
        <v/>
      </c>
      <c r="R327" t="str">
        <f>IF(AND(Stock_Info[[#This Row],[Spread High-Low]] &lt; 10, Stock_Info[[#This Row],[% Deli. Qty to Traded Qty]] &gt; 90), "Good Day", "")</f>
        <v/>
      </c>
    </row>
    <row r="328" spans="1:18">
      <c r="A328" t="s">
        <v>41</v>
      </c>
      <c r="B328" s="1">
        <v>45800</v>
      </c>
      <c r="C328" s="1" t="str">
        <f>"WEEK" &amp;" " &amp;  INT((DAY(Stock_Info[[#This Row],[Date]])+WEEKDAY(DATE(YEAR(Stock_Info[[#This Row],[Date]]),MONTH(Stock_Info[[#This Row],[Date]]),1))-1)/7)+1</f>
        <v>WEEK 4</v>
      </c>
      <c r="D328" s="12">
        <v>1187.8499999999999</v>
      </c>
      <c r="E328" s="12">
        <v>1212.3</v>
      </c>
      <c r="F328" s="12">
        <v>1187.8499999999999</v>
      </c>
      <c r="G328" s="12">
        <v>1210.0999999999999</v>
      </c>
      <c r="H328" s="12">
        <v>1204.2164414729768</v>
      </c>
      <c r="I328">
        <v>285680</v>
      </c>
      <c r="J328">
        <v>1784</v>
      </c>
      <c r="K328" s="12">
        <v>344020553</v>
      </c>
      <c r="L328">
        <v>17207</v>
      </c>
      <c r="M328">
        <v>6.02</v>
      </c>
      <c r="N328">
        <v>24.45</v>
      </c>
      <c r="O328">
        <v>22.25</v>
      </c>
      <c r="P328">
        <f xml:space="preserve"> IF(Stock_Info[[#This Row],[Close Price]] &gt; Stock_Info[[#This Row],[Open Price]], 1, 0)</f>
        <v>1</v>
      </c>
      <c r="Q328" t="str">
        <f>IF(AND(Stock_Info[[#This Row],[% Deli. Qty to Traded Qty]]&gt;80,Stock_Info[[#This Row],[No. of Trades]]&lt;3000),"Unusual Day","")</f>
        <v/>
      </c>
      <c r="R328" t="str">
        <f>IF(AND(Stock_Info[[#This Row],[Spread High-Low]] &lt; 10, Stock_Info[[#This Row],[% Deli. Qty to Traded Qty]] &gt; 90), "Good Day", "")</f>
        <v/>
      </c>
    </row>
    <row r="329" spans="1:18">
      <c r="A329" t="s">
        <v>41</v>
      </c>
      <c r="B329" s="1">
        <v>45799</v>
      </c>
      <c r="C329" s="1" t="str">
        <f>"WEEK" &amp;" " &amp;  INT((DAY(Stock_Info[[#This Row],[Date]])+WEEKDAY(DATE(YEAR(Stock_Info[[#This Row],[Date]]),MONTH(Stock_Info[[#This Row],[Date]]),1))-1)/7)+1</f>
        <v>WEEK 4</v>
      </c>
      <c r="D329" s="12">
        <v>1192.25</v>
      </c>
      <c r="E329" s="12">
        <v>1194.95</v>
      </c>
      <c r="F329" s="12">
        <v>1177.95</v>
      </c>
      <c r="G329" s="12">
        <v>1187.9000000000001</v>
      </c>
      <c r="H329" s="12">
        <v>1182.1398827255339</v>
      </c>
      <c r="I329">
        <v>95673</v>
      </c>
      <c r="J329">
        <v>2910</v>
      </c>
      <c r="K329" s="12">
        <v>113098869</v>
      </c>
      <c r="L329">
        <v>39853</v>
      </c>
      <c r="M329">
        <v>41.66</v>
      </c>
      <c r="N329">
        <v>17</v>
      </c>
      <c r="O329">
        <v>-4.3499999999999996</v>
      </c>
      <c r="P329">
        <f xml:space="preserve"> IF(Stock_Info[[#This Row],[Close Price]] &gt; Stock_Info[[#This Row],[Open Price]], 1, 0)</f>
        <v>0</v>
      </c>
      <c r="Q329" t="str">
        <f>IF(AND(Stock_Info[[#This Row],[% Deli. Qty to Traded Qty]]&gt;80,Stock_Info[[#This Row],[No. of Trades]]&lt;3000),"Unusual Day","")</f>
        <v/>
      </c>
      <c r="R329" t="str">
        <f>IF(AND(Stock_Info[[#This Row],[Spread High-Low]] &lt; 10, Stock_Info[[#This Row],[% Deli. Qty to Traded Qty]] &gt; 90), "Good Day", "")</f>
        <v/>
      </c>
    </row>
    <row r="330" spans="1:18">
      <c r="A330" t="s">
        <v>41</v>
      </c>
      <c r="B330" s="1">
        <v>45798</v>
      </c>
      <c r="C330" s="1" t="str">
        <f>"WEEK" &amp;" " &amp;  INT((DAY(Stock_Info[[#This Row],[Date]])+WEEKDAY(DATE(YEAR(Stock_Info[[#This Row],[Date]]),MONTH(Stock_Info[[#This Row],[Date]]),1))-1)/7)+1</f>
        <v>WEEK 4</v>
      </c>
      <c r="D330" s="12">
        <v>1195.5999999999999</v>
      </c>
      <c r="E330" s="12">
        <v>1204.9000000000001</v>
      </c>
      <c r="F330" s="12">
        <v>1183.5999999999999</v>
      </c>
      <c r="G330" s="12">
        <v>1197.75</v>
      </c>
      <c r="H330" s="12">
        <v>1195.6623293891216</v>
      </c>
      <c r="I330">
        <v>73779</v>
      </c>
      <c r="J330">
        <v>2896</v>
      </c>
      <c r="K330" s="12">
        <v>88214771</v>
      </c>
      <c r="L330">
        <v>15031</v>
      </c>
      <c r="M330">
        <v>20.37</v>
      </c>
      <c r="N330">
        <v>21.3</v>
      </c>
      <c r="O330">
        <v>2.15</v>
      </c>
      <c r="P330">
        <f xml:space="preserve"> IF(Stock_Info[[#This Row],[Close Price]] &gt; Stock_Info[[#This Row],[Open Price]], 1, 0)</f>
        <v>1</v>
      </c>
      <c r="Q330" t="str">
        <f>IF(AND(Stock_Info[[#This Row],[% Deli. Qty to Traded Qty]]&gt;80,Stock_Info[[#This Row],[No. of Trades]]&lt;3000),"Unusual Day","")</f>
        <v/>
      </c>
      <c r="R330" t="str">
        <f>IF(AND(Stock_Info[[#This Row],[Spread High-Low]] &lt; 10, Stock_Info[[#This Row],[% Deli. Qty to Traded Qty]] &gt; 90), "Good Day", "")</f>
        <v/>
      </c>
    </row>
    <row r="331" spans="1:18">
      <c r="A331" t="s">
        <v>41</v>
      </c>
      <c r="B331" s="1">
        <v>45797</v>
      </c>
      <c r="C331" s="1" t="str">
        <f>"WEEK" &amp;" " &amp;  INT((DAY(Stock_Info[[#This Row],[Date]])+WEEKDAY(DATE(YEAR(Stock_Info[[#This Row],[Date]]),MONTH(Stock_Info[[#This Row],[Date]]),1))-1)/7)+1</f>
        <v>WEEK 4</v>
      </c>
      <c r="D331" s="12">
        <v>1205</v>
      </c>
      <c r="E331" s="12">
        <v>1210.6500000000001</v>
      </c>
      <c r="F331" s="12">
        <v>1192.95</v>
      </c>
      <c r="G331" s="12">
        <v>1195.1500000000001</v>
      </c>
      <c r="H331" s="12">
        <v>1199.6420489202019</v>
      </c>
      <c r="I331">
        <v>226246</v>
      </c>
      <c r="J331">
        <v>9380</v>
      </c>
      <c r="K331" s="12">
        <v>271414215</v>
      </c>
      <c r="L331">
        <v>26775</v>
      </c>
      <c r="M331">
        <v>11.83</v>
      </c>
      <c r="N331">
        <v>17.7</v>
      </c>
      <c r="O331">
        <v>-9.85</v>
      </c>
      <c r="P331">
        <f xml:space="preserve"> IF(Stock_Info[[#This Row],[Close Price]] &gt; Stock_Info[[#This Row],[Open Price]], 1, 0)</f>
        <v>0</v>
      </c>
      <c r="Q331" t="str">
        <f>IF(AND(Stock_Info[[#This Row],[% Deli. Qty to Traded Qty]]&gt;80,Stock_Info[[#This Row],[No. of Trades]]&lt;3000),"Unusual Day","")</f>
        <v/>
      </c>
      <c r="R331" t="str">
        <f>IF(AND(Stock_Info[[#This Row],[Spread High-Low]] &lt; 10, Stock_Info[[#This Row],[% Deli. Qty to Traded Qty]] &gt; 90), "Good Day", "")</f>
        <v/>
      </c>
    </row>
    <row r="332" spans="1:18">
      <c r="A332" t="s">
        <v>41</v>
      </c>
      <c r="B332" s="1">
        <v>45796</v>
      </c>
      <c r="C332" s="1" t="str">
        <f>"WEEK" &amp;" " &amp;  INT((DAY(Stock_Info[[#This Row],[Date]])+WEEKDAY(DATE(YEAR(Stock_Info[[#This Row],[Date]]),MONTH(Stock_Info[[#This Row],[Date]]),1))-1)/7)+1</f>
        <v>WEEK 4</v>
      </c>
      <c r="D332" s="12">
        <v>1208.3</v>
      </c>
      <c r="E332" s="12">
        <v>1219.6500000000001</v>
      </c>
      <c r="F332" s="12">
        <v>1201.5999999999999</v>
      </c>
      <c r="G332" s="12">
        <v>1202.6500000000001</v>
      </c>
      <c r="H332" s="12">
        <v>1213.9941079195676</v>
      </c>
      <c r="I332">
        <v>143922</v>
      </c>
      <c r="J332">
        <v>3894</v>
      </c>
      <c r="K332" s="12">
        <v>174720460</v>
      </c>
      <c r="L332">
        <v>27390</v>
      </c>
      <c r="M332">
        <v>19.03</v>
      </c>
      <c r="N332">
        <v>18.05</v>
      </c>
      <c r="O332">
        <v>-5.65</v>
      </c>
      <c r="P332">
        <f xml:space="preserve"> IF(Stock_Info[[#This Row],[Close Price]] &gt; Stock_Info[[#This Row],[Open Price]], 1, 0)</f>
        <v>0</v>
      </c>
      <c r="Q332" t="str">
        <f>IF(AND(Stock_Info[[#This Row],[% Deli. Qty to Traded Qty]]&gt;80,Stock_Info[[#This Row],[No. of Trades]]&lt;3000),"Unusual Day","")</f>
        <v/>
      </c>
      <c r="R332" t="str">
        <f>IF(AND(Stock_Info[[#This Row],[Spread High-Low]] &lt; 10, Stock_Info[[#This Row],[% Deli. Qty to Traded Qty]] &gt; 90), "Good Day", "")</f>
        <v/>
      </c>
    </row>
    <row r="333" spans="1:18">
      <c r="A333" t="s">
        <v>41</v>
      </c>
      <c r="B333" s="1">
        <v>45793</v>
      </c>
      <c r="C333" s="1" t="str">
        <f>"WEEK" &amp;" " &amp;  INT((DAY(Stock_Info[[#This Row],[Date]])+WEEKDAY(DATE(YEAR(Stock_Info[[#This Row],[Date]]),MONTH(Stock_Info[[#This Row],[Date]]),1))-1)/7)+1</f>
        <v>WEEK 3</v>
      </c>
      <c r="D333" s="12">
        <v>1212.7</v>
      </c>
      <c r="E333" s="12">
        <v>1213</v>
      </c>
      <c r="F333" s="12">
        <v>1203.3</v>
      </c>
      <c r="G333" s="12">
        <v>1208.3</v>
      </c>
      <c r="H333" s="12">
        <v>1207.9051356695049</v>
      </c>
      <c r="I333">
        <v>100649</v>
      </c>
      <c r="J333">
        <v>3673</v>
      </c>
      <c r="K333" s="12">
        <v>121574444</v>
      </c>
      <c r="L333">
        <v>21851</v>
      </c>
      <c r="M333">
        <v>21.71</v>
      </c>
      <c r="N333">
        <v>9.6999999999999993</v>
      </c>
      <c r="O333">
        <v>-4.4000000000000004</v>
      </c>
      <c r="P333">
        <f xml:space="preserve"> IF(Stock_Info[[#This Row],[Close Price]] &gt; Stock_Info[[#This Row],[Open Price]], 1, 0)</f>
        <v>0</v>
      </c>
      <c r="Q333" t="str">
        <f>IF(AND(Stock_Info[[#This Row],[% Deli. Qty to Traded Qty]]&gt;80,Stock_Info[[#This Row],[No. of Trades]]&lt;3000),"Unusual Day","")</f>
        <v/>
      </c>
      <c r="R333" t="str">
        <f>IF(AND(Stock_Info[[#This Row],[Spread High-Low]] &lt; 10, Stock_Info[[#This Row],[% Deli. Qty to Traded Qty]] &gt; 90), "Good Day", "")</f>
        <v/>
      </c>
    </row>
    <row r="334" spans="1:18">
      <c r="A334" t="s">
        <v>41</v>
      </c>
      <c r="B334" s="1">
        <v>45792</v>
      </c>
      <c r="C334" s="1" t="str">
        <f>"WEEK" &amp;" " &amp;  INT((DAY(Stock_Info[[#This Row],[Date]])+WEEKDAY(DATE(YEAR(Stock_Info[[#This Row],[Date]]),MONTH(Stock_Info[[#This Row],[Date]]),1))-1)/7)+1</f>
        <v>WEEK 3</v>
      </c>
      <c r="D334" s="12">
        <v>1195.8</v>
      </c>
      <c r="E334" s="12">
        <v>1216.8</v>
      </c>
      <c r="F334" s="12">
        <v>1185.05</v>
      </c>
      <c r="G334" s="12">
        <v>1207.55</v>
      </c>
      <c r="H334" s="12">
        <v>1205.1822560341525</v>
      </c>
      <c r="I334">
        <v>127897</v>
      </c>
      <c r="J334">
        <v>4686</v>
      </c>
      <c r="K334" s="12">
        <v>154139195</v>
      </c>
      <c r="L334">
        <v>70754</v>
      </c>
      <c r="M334">
        <v>55.32</v>
      </c>
      <c r="N334">
        <v>31.75</v>
      </c>
      <c r="O334">
        <v>11.75</v>
      </c>
      <c r="P334">
        <f xml:space="preserve"> IF(Stock_Info[[#This Row],[Close Price]] &gt; Stock_Info[[#This Row],[Open Price]], 1, 0)</f>
        <v>1</v>
      </c>
      <c r="Q334" t="str">
        <f>IF(AND(Stock_Info[[#This Row],[% Deli. Qty to Traded Qty]]&gt;80,Stock_Info[[#This Row],[No. of Trades]]&lt;3000),"Unusual Day","")</f>
        <v/>
      </c>
      <c r="R334" t="str">
        <f>IF(AND(Stock_Info[[#This Row],[Spread High-Low]] &lt; 10, Stock_Info[[#This Row],[% Deli. Qty to Traded Qty]] &gt; 90), "Good Day", "")</f>
        <v/>
      </c>
    </row>
    <row r="335" spans="1:18">
      <c r="A335" t="s">
        <v>41</v>
      </c>
      <c r="B335" s="1">
        <v>45791</v>
      </c>
      <c r="C335" s="1" t="str">
        <f>"WEEK" &amp;" " &amp;  INT((DAY(Stock_Info[[#This Row],[Date]])+WEEKDAY(DATE(YEAR(Stock_Info[[#This Row],[Date]]),MONTH(Stock_Info[[#This Row],[Date]]),1))-1)/7)+1</f>
        <v>WEEK 3</v>
      </c>
      <c r="D335" s="12">
        <v>1195</v>
      </c>
      <c r="E335" s="12">
        <v>1198.6500000000001</v>
      </c>
      <c r="F335" s="12">
        <v>1186.1500000000001</v>
      </c>
      <c r="G335" s="12">
        <v>1195.55</v>
      </c>
      <c r="H335" s="12">
        <v>1193.8661824800586</v>
      </c>
      <c r="I335">
        <v>56039</v>
      </c>
      <c r="J335">
        <v>2692</v>
      </c>
      <c r="K335" s="12">
        <v>66903067</v>
      </c>
      <c r="L335">
        <v>30049</v>
      </c>
      <c r="M335">
        <v>53.62</v>
      </c>
      <c r="N335">
        <v>12.5</v>
      </c>
      <c r="O335">
        <v>0.55000000000000004</v>
      </c>
      <c r="P335">
        <f xml:space="preserve"> IF(Stock_Info[[#This Row],[Close Price]] &gt; Stock_Info[[#This Row],[Open Price]], 1, 0)</f>
        <v>1</v>
      </c>
      <c r="Q335" t="str">
        <f>IF(AND(Stock_Info[[#This Row],[% Deli. Qty to Traded Qty]]&gt;80,Stock_Info[[#This Row],[No. of Trades]]&lt;3000),"Unusual Day","")</f>
        <v/>
      </c>
      <c r="R335" t="str">
        <f>IF(AND(Stock_Info[[#This Row],[Spread High-Low]] &lt; 10, Stock_Info[[#This Row],[% Deli. Qty to Traded Qty]] &gt; 90), "Good Day", "")</f>
        <v/>
      </c>
    </row>
    <row r="336" spans="1:18">
      <c r="A336" t="s">
        <v>41</v>
      </c>
      <c r="B336" s="1">
        <v>45790</v>
      </c>
      <c r="C336" s="1" t="str">
        <f>"WEEK" &amp;" " &amp;  INT((DAY(Stock_Info[[#This Row],[Date]])+WEEKDAY(DATE(YEAR(Stock_Info[[#This Row],[Date]]),MONTH(Stock_Info[[#This Row],[Date]]),1))-1)/7)+1</f>
        <v>WEEK 3</v>
      </c>
      <c r="D336" s="12">
        <v>1204.1500000000001</v>
      </c>
      <c r="E336" s="12">
        <v>1214.7</v>
      </c>
      <c r="F336" s="12">
        <v>1190.05</v>
      </c>
      <c r="G336" s="12">
        <v>1193.95</v>
      </c>
      <c r="H336" s="12">
        <v>1198.4060245767935</v>
      </c>
      <c r="I336">
        <v>248283</v>
      </c>
      <c r="J336">
        <v>9007</v>
      </c>
      <c r="K336" s="12">
        <v>297543843</v>
      </c>
      <c r="L336">
        <v>114603</v>
      </c>
      <c r="M336">
        <v>46.16</v>
      </c>
      <c r="N336">
        <v>24.65</v>
      </c>
      <c r="O336">
        <v>-10.199999999999999</v>
      </c>
      <c r="P336">
        <f xml:space="preserve"> IF(Stock_Info[[#This Row],[Close Price]] &gt; Stock_Info[[#This Row],[Open Price]], 1, 0)</f>
        <v>0</v>
      </c>
      <c r="Q336" t="str">
        <f>IF(AND(Stock_Info[[#This Row],[% Deli. Qty to Traded Qty]]&gt;80,Stock_Info[[#This Row],[No. of Trades]]&lt;3000),"Unusual Day","")</f>
        <v/>
      </c>
      <c r="R336" t="str">
        <f>IF(AND(Stock_Info[[#This Row],[Spread High-Low]] &lt; 10, Stock_Info[[#This Row],[% Deli. Qty to Traded Qty]] &gt; 90), "Good Day", "")</f>
        <v/>
      </c>
    </row>
    <row r="337" spans="1:18">
      <c r="A337" t="s">
        <v>41</v>
      </c>
      <c r="B337" s="1">
        <v>45789</v>
      </c>
      <c r="C337" s="1" t="str">
        <f>"WEEK" &amp;" " &amp;  INT((DAY(Stock_Info[[#This Row],[Date]])+WEEKDAY(DATE(YEAR(Stock_Info[[#This Row],[Date]]),MONTH(Stock_Info[[#This Row],[Date]]),1))-1)/7)+1</f>
        <v>WEEK 3</v>
      </c>
      <c r="D337" s="12">
        <v>1175.95</v>
      </c>
      <c r="E337" s="12">
        <v>1207.5</v>
      </c>
      <c r="F337" s="12">
        <v>1175.95</v>
      </c>
      <c r="G337" s="12">
        <v>1204.0999999999999</v>
      </c>
      <c r="H337" s="12">
        <v>1194.2632733655112</v>
      </c>
      <c r="I337">
        <v>207389</v>
      </c>
      <c r="J337">
        <v>7591</v>
      </c>
      <c r="K337" s="12">
        <v>247677066</v>
      </c>
      <c r="L337">
        <v>150048</v>
      </c>
      <c r="M337">
        <v>72.349999999999994</v>
      </c>
      <c r="N337">
        <v>31.55</v>
      </c>
      <c r="O337">
        <v>28.15</v>
      </c>
      <c r="P337">
        <f xml:space="preserve"> IF(Stock_Info[[#This Row],[Close Price]] &gt; Stock_Info[[#This Row],[Open Price]], 1, 0)</f>
        <v>1</v>
      </c>
      <c r="Q337" t="str">
        <f>IF(AND(Stock_Info[[#This Row],[% Deli. Qty to Traded Qty]]&gt;80,Stock_Info[[#This Row],[No. of Trades]]&lt;3000),"Unusual Day","")</f>
        <v/>
      </c>
      <c r="R337" t="str">
        <f>IF(AND(Stock_Info[[#This Row],[Spread High-Low]] &lt; 10, Stock_Info[[#This Row],[% Deli. Qty to Traded Qty]] &gt; 90), "Good Day", "")</f>
        <v/>
      </c>
    </row>
    <row r="338" spans="1:18">
      <c r="A338" t="s">
        <v>41</v>
      </c>
      <c r="B338" s="1">
        <v>45786</v>
      </c>
      <c r="C338" s="1" t="str">
        <f>"WEEK" &amp;" " &amp;  INT((DAY(Stock_Info[[#This Row],[Date]])+WEEKDAY(DATE(YEAR(Stock_Info[[#This Row],[Date]]),MONTH(Stock_Info[[#This Row],[Date]]),1))-1)/7)+1</f>
        <v>WEEK 2</v>
      </c>
      <c r="D338" s="12">
        <v>1155.05</v>
      </c>
      <c r="E338" s="12">
        <v>1172</v>
      </c>
      <c r="F338" s="12">
        <v>1148.5</v>
      </c>
      <c r="G338" s="12">
        <v>1153.3499999999999</v>
      </c>
      <c r="H338" s="12">
        <v>1155.7989497809626</v>
      </c>
      <c r="I338">
        <v>103407</v>
      </c>
      <c r="J338">
        <v>2631</v>
      </c>
      <c r="K338" s="12">
        <v>119517702</v>
      </c>
      <c r="L338">
        <v>67109</v>
      </c>
      <c r="M338">
        <v>64.900000000000006</v>
      </c>
      <c r="N338">
        <v>23.5</v>
      </c>
      <c r="O338">
        <v>-1.7</v>
      </c>
      <c r="P338">
        <f xml:space="preserve"> IF(Stock_Info[[#This Row],[Close Price]] &gt; Stock_Info[[#This Row],[Open Price]], 1, 0)</f>
        <v>0</v>
      </c>
      <c r="Q338" t="str">
        <f>IF(AND(Stock_Info[[#This Row],[% Deli. Qty to Traded Qty]]&gt;80,Stock_Info[[#This Row],[No. of Trades]]&lt;3000),"Unusual Day","")</f>
        <v/>
      </c>
      <c r="R338" t="str">
        <f>IF(AND(Stock_Info[[#This Row],[Spread High-Low]] &lt; 10, Stock_Info[[#This Row],[% Deli. Qty to Traded Qty]] &gt; 90), "Good Day", "")</f>
        <v/>
      </c>
    </row>
    <row r="339" spans="1:18">
      <c r="A339" t="s">
        <v>41</v>
      </c>
      <c r="B339" s="1">
        <v>45785</v>
      </c>
      <c r="C339" s="1" t="str">
        <f>"WEEK" &amp;" " &amp;  INT((DAY(Stock_Info[[#This Row],[Date]])+WEEKDAY(DATE(YEAR(Stock_Info[[#This Row],[Date]]),MONTH(Stock_Info[[#This Row],[Date]]),1))-1)/7)+1</f>
        <v>WEEK 2</v>
      </c>
      <c r="D339" s="12">
        <v>1181</v>
      </c>
      <c r="E339" s="12">
        <v>1181</v>
      </c>
      <c r="F339" s="12">
        <v>1165.0999999999999</v>
      </c>
      <c r="G339" s="12">
        <v>1171.2</v>
      </c>
      <c r="H339" s="12">
        <v>1173.6258515785944</v>
      </c>
      <c r="I339">
        <v>104365</v>
      </c>
      <c r="J339">
        <v>4244</v>
      </c>
      <c r="K339" s="12">
        <v>122485462</v>
      </c>
      <c r="L339">
        <v>75392</v>
      </c>
      <c r="M339">
        <v>72.239999999999995</v>
      </c>
      <c r="N339">
        <v>15.9</v>
      </c>
      <c r="O339">
        <v>-9.8000000000000007</v>
      </c>
      <c r="P339">
        <f xml:space="preserve"> IF(Stock_Info[[#This Row],[Close Price]] &gt; Stock_Info[[#This Row],[Open Price]], 1, 0)</f>
        <v>0</v>
      </c>
      <c r="Q339" t="str">
        <f>IF(AND(Stock_Info[[#This Row],[% Deli. Qty to Traded Qty]]&gt;80,Stock_Info[[#This Row],[No. of Trades]]&lt;3000),"Unusual Day","")</f>
        <v/>
      </c>
      <c r="R339" t="str">
        <f>IF(AND(Stock_Info[[#This Row],[Spread High-Low]] &lt; 10, Stock_Info[[#This Row],[% Deli. Qty to Traded Qty]] &gt; 90), "Good Day", "")</f>
        <v/>
      </c>
    </row>
    <row r="340" spans="1:18">
      <c r="A340" t="s">
        <v>41</v>
      </c>
      <c r="B340" s="1">
        <v>45784</v>
      </c>
      <c r="C340" s="1" t="str">
        <f>"WEEK" &amp;" " &amp;  INT((DAY(Stock_Info[[#This Row],[Date]])+WEEKDAY(DATE(YEAR(Stock_Info[[#This Row],[Date]]),MONTH(Stock_Info[[#This Row],[Date]]),1))-1)/7)+1</f>
        <v>WEEK 2</v>
      </c>
      <c r="D340" s="12">
        <v>1152.1500000000001</v>
      </c>
      <c r="E340" s="12">
        <v>1168.5999999999999</v>
      </c>
      <c r="F340" s="12">
        <v>1152.1500000000001</v>
      </c>
      <c r="G340" s="12">
        <v>1161.8499999999999</v>
      </c>
      <c r="H340" s="12">
        <v>1161.0472357849414</v>
      </c>
      <c r="I340">
        <v>71069</v>
      </c>
      <c r="J340">
        <v>1816</v>
      </c>
      <c r="K340" s="12">
        <v>82514466</v>
      </c>
      <c r="L340">
        <v>36896</v>
      </c>
      <c r="M340">
        <v>51.92</v>
      </c>
      <c r="N340">
        <v>16.45</v>
      </c>
      <c r="O340">
        <v>9.6999999999999993</v>
      </c>
      <c r="P340">
        <f xml:space="preserve"> IF(Stock_Info[[#This Row],[Close Price]] &gt; Stock_Info[[#This Row],[Open Price]], 1, 0)</f>
        <v>1</v>
      </c>
      <c r="Q340" t="str">
        <f>IF(AND(Stock_Info[[#This Row],[% Deli. Qty to Traded Qty]]&gt;80,Stock_Info[[#This Row],[No. of Trades]]&lt;3000),"Unusual Day","")</f>
        <v/>
      </c>
      <c r="R340" t="str">
        <f>IF(AND(Stock_Info[[#This Row],[Spread High-Low]] &lt; 10, Stock_Info[[#This Row],[% Deli. Qty to Traded Qty]] &gt; 90), "Good Day", "")</f>
        <v/>
      </c>
    </row>
    <row r="341" spans="1:18">
      <c r="A341" t="s">
        <v>41</v>
      </c>
      <c r="B341" s="1">
        <v>45783</v>
      </c>
      <c r="C341" s="1" t="str">
        <f>"WEEK" &amp;" " &amp;  INT((DAY(Stock_Info[[#This Row],[Date]])+WEEKDAY(DATE(YEAR(Stock_Info[[#This Row],[Date]]),MONTH(Stock_Info[[#This Row],[Date]]),1))-1)/7)+1</f>
        <v>WEEK 2</v>
      </c>
      <c r="D341" s="12">
        <v>1176</v>
      </c>
      <c r="E341" s="12">
        <v>1178.45</v>
      </c>
      <c r="F341" s="12">
        <v>1157.25</v>
      </c>
      <c r="G341" s="12">
        <v>1161</v>
      </c>
      <c r="H341" s="12">
        <v>1166.2966136299633</v>
      </c>
      <c r="I341">
        <v>142040</v>
      </c>
      <c r="J341">
        <v>7497</v>
      </c>
      <c r="K341" s="12">
        <v>165660771</v>
      </c>
      <c r="L341">
        <v>87768</v>
      </c>
      <c r="M341">
        <v>61.79</v>
      </c>
      <c r="N341">
        <v>21.2</v>
      </c>
      <c r="O341">
        <v>-15</v>
      </c>
      <c r="P341">
        <f xml:space="preserve"> IF(Stock_Info[[#This Row],[Close Price]] &gt; Stock_Info[[#This Row],[Open Price]], 1, 0)</f>
        <v>0</v>
      </c>
      <c r="Q341" t="str">
        <f>IF(AND(Stock_Info[[#This Row],[% Deli. Qty to Traded Qty]]&gt;80,Stock_Info[[#This Row],[No. of Trades]]&lt;3000),"Unusual Day","")</f>
        <v/>
      </c>
      <c r="R341" t="str">
        <f>IF(AND(Stock_Info[[#This Row],[Spread High-Low]] &lt; 10, Stock_Info[[#This Row],[% Deli. Qty to Traded Qty]] &gt; 90), "Good Day", "")</f>
        <v/>
      </c>
    </row>
    <row r="342" spans="1:18">
      <c r="A342" t="s">
        <v>41</v>
      </c>
      <c r="B342" s="1">
        <v>45782</v>
      </c>
      <c r="C342" s="1" t="str">
        <f>"WEEK" &amp;" " &amp;  INT((DAY(Stock_Info[[#This Row],[Date]])+WEEKDAY(DATE(YEAR(Stock_Info[[#This Row],[Date]]),MONTH(Stock_Info[[#This Row],[Date]]),1))-1)/7)+1</f>
        <v>WEEK 2</v>
      </c>
      <c r="D342" s="12">
        <v>1190</v>
      </c>
      <c r="E342" s="12">
        <v>1190</v>
      </c>
      <c r="F342" s="12">
        <v>1165</v>
      </c>
      <c r="G342" s="12">
        <v>1173.45</v>
      </c>
      <c r="H342" s="12">
        <v>1173.6788417961407</v>
      </c>
      <c r="I342">
        <v>196822</v>
      </c>
      <c r="J342">
        <v>9292</v>
      </c>
      <c r="K342" s="12">
        <v>231005817</v>
      </c>
      <c r="L342">
        <v>148634</v>
      </c>
      <c r="M342">
        <v>75.52</v>
      </c>
      <c r="N342">
        <v>25</v>
      </c>
      <c r="O342">
        <v>-16.55</v>
      </c>
      <c r="P342">
        <f xml:space="preserve"> IF(Stock_Info[[#This Row],[Close Price]] &gt; Stock_Info[[#This Row],[Open Price]], 1, 0)</f>
        <v>0</v>
      </c>
      <c r="Q342" t="str">
        <f>IF(AND(Stock_Info[[#This Row],[% Deli. Qty to Traded Qty]]&gt;80,Stock_Info[[#This Row],[No. of Trades]]&lt;3000),"Unusual Day","")</f>
        <v/>
      </c>
      <c r="R342" t="str">
        <f>IF(AND(Stock_Info[[#This Row],[Spread High-Low]] &lt; 10, Stock_Info[[#This Row],[% Deli. Qty to Traded Qty]] &gt; 90), "Good Day", "")</f>
        <v/>
      </c>
    </row>
    <row r="343" spans="1:18">
      <c r="A343" t="s">
        <v>41</v>
      </c>
      <c r="B343" s="1">
        <v>45779</v>
      </c>
      <c r="C343" s="1" t="str">
        <f>"WEEK" &amp;" " &amp;  INT((DAY(Stock_Info[[#This Row],[Date]])+WEEKDAY(DATE(YEAR(Stock_Info[[#This Row],[Date]]),MONTH(Stock_Info[[#This Row],[Date]]),1))-1)/7)+1</f>
        <v>WEEK 1</v>
      </c>
      <c r="D343" s="12">
        <v>1184.95</v>
      </c>
      <c r="E343" s="12">
        <v>1210.2</v>
      </c>
      <c r="F343" s="12">
        <v>1180.2</v>
      </c>
      <c r="G343" s="12">
        <v>1182.1500000000001</v>
      </c>
      <c r="H343" s="12">
        <v>1193.5443341649168</v>
      </c>
      <c r="I343">
        <v>167151</v>
      </c>
      <c r="J343">
        <v>7001</v>
      </c>
      <c r="K343" s="12">
        <v>199502129</v>
      </c>
      <c r="L343">
        <v>108305</v>
      </c>
      <c r="M343">
        <v>64.790000000000006</v>
      </c>
      <c r="N343">
        <v>30</v>
      </c>
      <c r="O343">
        <v>-2.8</v>
      </c>
      <c r="P343">
        <f xml:space="preserve"> IF(Stock_Info[[#This Row],[Close Price]] &gt; Stock_Info[[#This Row],[Open Price]], 1, 0)</f>
        <v>0</v>
      </c>
      <c r="Q343" t="str">
        <f>IF(AND(Stock_Info[[#This Row],[% Deli. Qty to Traded Qty]]&gt;80,Stock_Info[[#This Row],[No. of Trades]]&lt;3000),"Unusual Day","")</f>
        <v/>
      </c>
      <c r="R343" t="str">
        <f>IF(AND(Stock_Info[[#This Row],[Spread High-Low]] &lt; 10, Stock_Info[[#This Row],[% Deli. Qty to Traded Qty]] &gt; 90), "Good Day", "")</f>
        <v/>
      </c>
    </row>
    <row r="344" spans="1:18">
      <c r="A344" t="s">
        <v>41</v>
      </c>
      <c r="B344" s="1">
        <v>45777</v>
      </c>
      <c r="C344" s="1" t="str">
        <f>"WEEK" &amp;" " &amp;  INT((DAY(Stock_Info[[#This Row],[Date]])+WEEKDAY(DATE(YEAR(Stock_Info[[#This Row],[Date]]),MONTH(Stock_Info[[#This Row],[Date]]),1))-1)/7)+1</f>
        <v>WEEK 5</v>
      </c>
      <c r="D344" s="12">
        <v>1186.0999999999999</v>
      </c>
      <c r="E344" s="12">
        <v>1193.1500000000001</v>
      </c>
      <c r="F344" s="12">
        <v>1178</v>
      </c>
      <c r="G344" s="12">
        <v>1183.9000000000001</v>
      </c>
      <c r="H344" s="12">
        <v>1185.982356611471</v>
      </c>
      <c r="I344">
        <v>104175</v>
      </c>
      <c r="J344">
        <v>4618</v>
      </c>
      <c r="K344" s="12">
        <v>123549712</v>
      </c>
      <c r="L344">
        <v>59408</v>
      </c>
      <c r="M344">
        <v>57.03</v>
      </c>
      <c r="N344">
        <v>15.15</v>
      </c>
      <c r="O344">
        <v>-2.2000000000000002</v>
      </c>
      <c r="P344">
        <f xml:space="preserve"> IF(Stock_Info[[#This Row],[Close Price]] &gt; Stock_Info[[#This Row],[Open Price]], 1, 0)</f>
        <v>0</v>
      </c>
      <c r="Q344" t="str">
        <f>IF(AND(Stock_Info[[#This Row],[% Deli. Qty to Traded Qty]]&gt;80,Stock_Info[[#This Row],[No. of Trades]]&lt;3000),"Unusual Day","")</f>
        <v/>
      </c>
      <c r="R344" t="str">
        <f>IF(AND(Stock_Info[[#This Row],[Spread High-Low]] &lt; 10, Stock_Info[[#This Row],[% Deli. Qty to Traded Qty]] &gt; 90), "Good Day", "")</f>
        <v/>
      </c>
    </row>
    <row r="345" spans="1:18">
      <c r="A345" t="s">
        <v>41</v>
      </c>
      <c r="B345" s="1">
        <v>45776</v>
      </c>
      <c r="C345" s="1" t="str">
        <f>"WEEK" &amp;" " &amp;  INT((DAY(Stock_Info[[#This Row],[Date]])+WEEKDAY(DATE(YEAR(Stock_Info[[#This Row],[Date]]),MONTH(Stock_Info[[#This Row],[Date]]),1))-1)/7)+1</f>
        <v>WEEK 5</v>
      </c>
      <c r="D345" s="12">
        <v>1203.95</v>
      </c>
      <c r="E345" s="12">
        <v>1210</v>
      </c>
      <c r="F345" s="12">
        <v>1184.8499999999999</v>
      </c>
      <c r="G345" s="12">
        <v>1188.2</v>
      </c>
      <c r="H345" s="12">
        <v>1194.4103784461847</v>
      </c>
      <c r="I345">
        <v>108417</v>
      </c>
      <c r="J345">
        <v>4337</v>
      </c>
      <c r="K345" s="12">
        <v>129494390</v>
      </c>
      <c r="L345">
        <v>37653</v>
      </c>
      <c r="M345">
        <v>34.729999999999997</v>
      </c>
      <c r="N345">
        <v>25.15</v>
      </c>
      <c r="O345">
        <v>-15.75</v>
      </c>
      <c r="P345">
        <f xml:space="preserve"> IF(Stock_Info[[#This Row],[Close Price]] &gt; Stock_Info[[#This Row],[Open Price]], 1, 0)</f>
        <v>0</v>
      </c>
      <c r="Q345" t="str">
        <f>IF(AND(Stock_Info[[#This Row],[% Deli. Qty to Traded Qty]]&gt;80,Stock_Info[[#This Row],[No. of Trades]]&lt;3000),"Unusual Day","")</f>
        <v/>
      </c>
      <c r="R345" t="str">
        <f>IF(AND(Stock_Info[[#This Row],[Spread High-Low]] &lt; 10, Stock_Info[[#This Row],[% Deli. Qty to Traded Qty]] &gt; 90), "Good Day", "")</f>
        <v/>
      </c>
    </row>
    <row r="346" spans="1:18">
      <c r="A346" t="s">
        <v>41</v>
      </c>
      <c r="B346" s="1">
        <v>45775</v>
      </c>
      <c r="C346" s="1" t="str">
        <f>"WEEK" &amp;" " &amp;  INT((DAY(Stock_Info[[#This Row],[Date]])+WEEKDAY(DATE(YEAR(Stock_Info[[#This Row],[Date]]),MONTH(Stock_Info[[#This Row],[Date]]),1))-1)/7)+1</f>
        <v>WEEK 5</v>
      </c>
      <c r="D346" s="12">
        <v>1166.3499999999999</v>
      </c>
      <c r="E346" s="12">
        <v>1196</v>
      </c>
      <c r="F346" s="12">
        <v>1164.5</v>
      </c>
      <c r="G346" s="12">
        <v>1192.7</v>
      </c>
      <c r="H346" s="12">
        <v>1182.1357048748353</v>
      </c>
      <c r="I346">
        <v>85767</v>
      </c>
      <c r="J346">
        <v>4015</v>
      </c>
      <c r="K346" s="12">
        <v>101388233</v>
      </c>
      <c r="L346">
        <v>38672</v>
      </c>
      <c r="M346">
        <v>45.09</v>
      </c>
      <c r="N346">
        <v>31.5</v>
      </c>
      <c r="O346">
        <v>26.35</v>
      </c>
      <c r="P346">
        <f xml:space="preserve"> IF(Stock_Info[[#This Row],[Close Price]] &gt; Stock_Info[[#This Row],[Open Price]], 1, 0)</f>
        <v>1</v>
      </c>
      <c r="Q346" t="str">
        <f>IF(AND(Stock_Info[[#This Row],[% Deli. Qty to Traded Qty]]&gt;80,Stock_Info[[#This Row],[No. of Trades]]&lt;3000),"Unusual Day","")</f>
        <v/>
      </c>
      <c r="R346" t="str">
        <f>IF(AND(Stock_Info[[#This Row],[Spread High-Low]] &lt; 10, Stock_Info[[#This Row],[% Deli. Qty to Traded Qty]] &gt; 90), "Good Day", "")</f>
        <v/>
      </c>
    </row>
    <row r="347" spans="1:18">
      <c r="A347" t="s">
        <v>41</v>
      </c>
      <c r="B347" s="1">
        <v>45772</v>
      </c>
      <c r="C347" s="1" t="str">
        <f>"WEEK" &amp;" " &amp;  INT((DAY(Stock_Info[[#This Row],[Date]])+WEEKDAY(DATE(YEAR(Stock_Info[[#This Row],[Date]]),MONTH(Stock_Info[[#This Row],[Date]]),1))-1)/7)+1</f>
        <v>WEEK 4</v>
      </c>
      <c r="D347" s="12">
        <v>1183.95</v>
      </c>
      <c r="E347" s="12">
        <v>1183.95</v>
      </c>
      <c r="F347" s="12">
        <v>1145.75</v>
      </c>
      <c r="G347" s="12">
        <v>1165.3</v>
      </c>
      <c r="H347" s="12">
        <v>1166.7133168562309</v>
      </c>
      <c r="I347">
        <v>1030521</v>
      </c>
      <c r="J347">
        <v>17980</v>
      </c>
      <c r="K347" s="12">
        <v>1202322574</v>
      </c>
      <c r="L347">
        <v>725384</v>
      </c>
      <c r="M347">
        <v>70.39</v>
      </c>
      <c r="N347">
        <v>38.200000000000003</v>
      </c>
      <c r="O347">
        <v>-18.649999999999999</v>
      </c>
      <c r="P347">
        <f xml:space="preserve"> IF(Stock_Info[[#This Row],[Close Price]] &gt; Stock_Info[[#This Row],[Open Price]], 1, 0)</f>
        <v>0</v>
      </c>
      <c r="Q347" t="str">
        <f>IF(AND(Stock_Info[[#This Row],[% Deli. Qty to Traded Qty]]&gt;80,Stock_Info[[#This Row],[No. of Trades]]&lt;3000),"Unusual Day","")</f>
        <v/>
      </c>
      <c r="R347" t="str">
        <f>IF(AND(Stock_Info[[#This Row],[Spread High-Low]] &lt; 10, Stock_Info[[#This Row],[% Deli. Qty to Traded Qty]] &gt; 90), "Good Day", "")</f>
        <v/>
      </c>
    </row>
    <row r="348" spans="1:18">
      <c r="A348" t="s">
        <v>41</v>
      </c>
      <c r="B348" s="1">
        <v>45771</v>
      </c>
      <c r="C348" s="1" t="str">
        <f>"WEEK" &amp;" " &amp;  INT((DAY(Stock_Info[[#This Row],[Date]])+WEEKDAY(DATE(YEAR(Stock_Info[[#This Row],[Date]]),MONTH(Stock_Info[[#This Row],[Date]]),1))-1)/7)+1</f>
        <v>WEEK 4</v>
      </c>
      <c r="D348" s="12">
        <v>1206.45</v>
      </c>
      <c r="E348" s="12">
        <v>1220</v>
      </c>
      <c r="F348" s="12">
        <v>1200</v>
      </c>
      <c r="G348" s="12">
        <v>1207.3</v>
      </c>
      <c r="H348" s="12">
        <v>1210.7483622914338</v>
      </c>
      <c r="I348">
        <v>95713</v>
      </c>
      <c r="J348">
        <v>3767</v>
      </c>
      <c r="K348" s="12">
        <v>115884358</v>
      </c>
      <c r="L348">
        <v>35008</v>
      </c>
      <c r="M348">
        <v>36.58</v>
      </c>
      <c r="N348">
        <v>20</v>
      </c>
      <c r="O348">
        <v>0.85</v>
      </c>
      <c r="P348">
        <f xml:space="preserve"> IF(Stock_Info[[#This Row],[Close Price]] &gt; Stock_Info[[#This Row],[Open Price]], 1, 0)</f>
        <v>1</v>
      </c>
      <c r="Q348" t="str">
        <f>IF(AND(Stock_Info[[#This Row],[% Deli. Qty to Traded Qty]]&gt;80,Stock_Info[[#This Row],[No. of Trades]]&lt;3000),"Unusual Day","")</f>
        <v/>
      </c>
      <c r="R348" t="str">
        <f>IF(AND(Stock_Info[[#This Row],[Spread High-Low]] &lt; 10, Stock_Info[[#This Row],[% Deli. Qty to Traded Qty]] &gt; 90), "Good Day", "")</f>
        <v/>
      </c>
    </row>
    <row r="349" spans="1:18">
      <c r="A349" t="s">
        <v>41</v>
      </c>
      <c r="B349" s="1">
        <v>45770</v>
      </c>
      <c r="C349" s="1" t="str">
        <f>"WEEK" &amp;" " &amp;  INT((DAY(Stock_Info[[#This Row],[Date]])+WEEKDAY(DATE(YEAR(Stock_Info[[#This Row],[Date]]),MONTH(Stock_Info[[#This Row],[Date]]),1))-1)/7)+1</f>
        <v>WEEK 4</v>
      </c>
      <c r="D349" s="12">
        <v>1224</v>
      </c>
      <c r="E349" s="12">
        <v>1229.7</v>
      </c>
      <c r="F349" s="12">
        <v>1195.5999999999999</v>
      </c>
      <c r="G349" s="12">
        <v>1206.5</v>
      </c>
      <c r="H349" s="12">
        <v>1205.9489899603495</v>
      </c>
      <c r="I349">
        <v>181082</v>
      </c>
      <c r="J349">
        <v>7979</v>
      </c>
      <c r="K349" s="12">
        <v>218375655</v>
      </c>
      <c r="L349">
        <v>79649</v>
      </c>
      <c r="M349">
        <v>43.98</v>
      </c>
      <c r="N349">
        <v>34.1</v>
      </c>
      <c r="O349">
        <v>-17.5</v>
      </c>
      <c r="P349">
        <f xml:space="preserve"> IF(Stock_Info[[#This Row],[Close Price]] &gt; Stock_Info[[#This Row],[Open Price]], 1, 0)</f>
        <v>0</v>
      </c>
      <c r="Q349" t="str">
        <f>IF(AND(Stock_Info[[#This Row],[% Deli. Qty to Traded Qty]]&gt;80,Stock_Info[[#This Row],[No. of Trades]]&lt;3000),"Unusual Day","")</f>
        <v/>
      </c>
      <c r="R349" t="str">
        <f>IF(AND(Stock_Info[[#This Row],[Spread High-Low]] &lt; 10, Stock_Info[[#This Row],[% Deli. Qty to Traded Qty]] &gt; 90), "Good Day", "")</f>
        <v/>
      </c>
    </row>
    <row r="350" spans="1:18">
      <c r="A350" t="s">
        <v>41</v>
      </c>
      <c r="B350" s="1">
        <v>45769</v>
      </c>
      <c r="C350" s="1" t="str">
        <f>"WEEK" &amp;" " &amp;  INT((DAY(Stock_Info[[#This Row],[Date]])+WEEKDAY(DATE(YEAR(Stock_Info[[#This Row],[Date]]),MONTH(Stock_Info[[#This Row],[Date]]),1))-1)/7)+1</f>
        <v>WEEK 4</v>
      </c>
      <c r="D350" s="12">
        <v>1229.9000000000001</v>
      </c>
      <c r="E350" s="12">
        <v>1234.8</v>
      </c>
      <c r="F350" s="12">
        <v>1211.8499999999999</v>
      </c>
      <c r="G350" s="12">
        <v>1217.0999999999999</v>
      </c>
      <c r="H350" s="12">
        <v>1220.7458183396323</v>
      </c>
      <c r="I350">
        <v>110602</v>
      </c>
      <c r="J350">
        <v>4366</v>
      </c>
      <c r="K350" s="12">
        <v>135016929</v>
      </c>
      <c r="L350">
        <v>39637</v>
      </c>
      <c r="M350">
        <v>35.840000000000003</v>
      </c>
      <c r="N350">
        <v>22.95</v>
      </c>
      <c r="O350">
        <v>-12.8</v>
      </c>
      <c r="P350">
        <f xml:space="preserve"> IF(Stock_Info[[#This Row],[Close Price]] &gt; Stock_Info[[#This Row],[Open Price]], 1, 0)</f>
        <v>0</v>
      </c>
      <c r="Q350" t="str">
        <f>IF(AND(Stock_Info[[#This Row],[% Deli. Qty to Traded Qty]]&gt;80,Stock_Info[[#This Row],[No. of Trades]]&lt;3000),"Unusual Day","")</f>
        <v/>
      </c>
      <c r="R350" t="str">
        <f>IF(AND(Stock_Info[[#This Row],[Spread High-Low]] &lt; 10, Stock_Info[[#This Row],[% Deli. Qty to Traded Qty]] &gt; 90), "Good Day", "")</f>
        <v/>
      </c>
    </row>
    <row r="351" spans="1:18">
      <c r="A351" t="s">
        <v>41</v>
      </c>
      <c r="B351" s="1">
        <v>45768</v>
      </c>
      <c r="C351" s="1" t="str">
        <f>"WEEK" &amp;" " &amp;  INT((DAY(Stock_Info[[#This Row],[Date]])+WEEKDAY(DATE(YEAR(Stock_Info[[#This Row],[Date]]),MONTH(Stock_Info[[#This Row],[Date]]),1))-1)/7)+1</f>
        <v>WEEK 4</v>
      </c>
      <c r="D351" s="12">
        <v>1203.95</v>
      </c>
      <c r="E351" s="12">
        <v>1238.5999999999999</v>
      </c>
      <c r="F351" s="12">
        <v>1199.2</v>
      </c>
      <c r="G351" s="12">
        <v>1221.8499999999999</v>
      </c>
      <c r="H351" s="12">
        <v>1226.2450418345213</v>
      </c>
      <c r="I351">
        <v>193620</v>
      </c>
      <c r="J351">
        <v>6066</v>
      </c>
      <c r="K351" s="12">
        <v>237425565</v>
      </c>
      <c r="L351">
        <v>84595</v>
      </c>
      <c r="M351">
        <v>43.69</v>
      </c>
      <c r="N351">
        <v>39.4</v>
      </c>
      <c r="O351">
        <v>17.899999999999999</v>
      </c>
      <c r="P351">
        <f xml:space="preserve"> IF(Stock_Info[[#This Row],[Close Price]] &gt; Stock_Info[[#This Row],[Open Price]], 1, 0)</f>
        <v>1</v>
      </c>
      <c r="Q351" t="str">
        <f>IF(AND(Stock_Info[[#This Row],[% Deli. Qty to Traded Qty]]&gt;80,Stock_Info[[#This Row],[No. of Trades]]&lt;3000),"Unusual Day","")</f>
        <v/>
      </c>
      <c r="R351" t="str">
        <f>IF(AND(Stock_Info[[#This Row],[Spread High-Low]] &lt; 10, Stock_Info[[#This Row],[% Deli. Qty to Traded Qty]] &gt; 90), "Good Day", "")</f>
        <v/>
      </c>
    </row>
    <row r="352" spans="1:18">
      <c r="A352" t="s">
        <v>41</v>
      </c>
      <c r="B352" s="1">
        <v>45764</v>
      </c>
      <c r="C352" s="1" t="str">
        <f>"WEEK" &amp;" " &amp;  INT((DAY(Stock_Info[[#This Row],[Date]])+WEEKDAY(DATE(YEAR(Stock_Info[[#This Row],[Date]]),MONTH(Stock_Info[[#This Row],[Date]]),1))-1)/7)+1</f>
        <v>WEEK 3</v>
      </c>
      <c r="D352" s="12">
        <v>1159.8</v>
      </c>
      <c r="E352" s="12">
        <v>1199.25</v>
      </c>
      <c r="F352" s="12">
        <v>1153.25</v>
      </c>
      <c r="G352" s="12">
        <v>1190.6500000000001</v>
      </c>
      <c r="H352" s="12">
        <v>1180.0877484551329</v>
      </c>
      <c r="I352">
        <v>284005</v>
      </c>
      <c r="J352">
        <v>11689</v>
      </c>
      <c r="K352" s="12">
        <v>335150821</v>
      </c>
      <c r="L352">
        <v>158017</v>
      </c>
      <c r="M352">
        <v>55.64</v>
      </c>
      <c r="N352">
        <v>46</v>
      </c>
      <c r="O352">
        <v>30.85</v>
      </c>
      <c r="P352">
        <f xml:space="preserve"> IF(Stock_Info[[#This Row],[Close Price]] &gt; Stock_Info[[#This Row],[Open Price]], 1, 0)</f>
        <v>1</v>
      </c>
      <c r="Q352" t="str">
        <f>IF(AND(Stock_Info[[#This Row],[% Deli. Qty to Traded Qty]]&gt;80,Stock_Info[[#This Row],[No. of Trades]]&lt;3000),"Unusual Day","")</f>
        <v/>
      </c>
      <c r="R352" t="str">
        <f>IF(AND(Stock_Info[[#This Row],[Spread High-Low]] &lt; 10, Stock_Info[[#This Row],[% Deli. Qty to Traded Qty]] &gt; 90), "Good Day", "")</f>
        <v/>
      </c>
    </row>
    <row r="353" spans="1:18">
      <c r="A353" t="s">
        <v>41</v>
      </c>
      <c r="B353" s="1">
        <v>45763</v>
      </c>
      <c r="C353" s="1" t="str">
        <f>"WEEK" &amp;" " &amp;  INT((DAY(Stock_Info[[#This Row],[Date]])+WEEKDAY(DATE(YEAR(Stock_Info[[#This Row],[Date]]),MONTH(Stock_Info[[#This Row],[Date]]),1))-1)/7)+1</f>
        <v>WEEK 3</v>
      </c>
      <c r="D353" s="12">
        <v>1117.2</v>
      </c>
      <c r="E353" s="12">
        <v>1163.5999999999999</v>
      </c>
      <c r="F353" s="12">
        <v>1112.8</v>
      </c>
      <c r="G353" s="12">
        <v>1161.55</v>
      </c>
      <c r="H353" s="12">
        <v>1149.2723852609154</v>
      </c>
      <c r="I353">
        <v>425291</v>
      </c>
      <c r="J353">
        <v>17387</v>
      </c>
      <c r="K353" s="12">
        <v>488775202</v>
      </c>
      <c r="L353">
        <v>223321</v>
      </c>
      <c r="M353">
        <v>52.51</v>
      </c>
      <c r="N353">
        <v>50.8</v>
      </c>
      <c r="O353">
        <v>44.35</v>
      </c>
      <c r="P353">
        <f xml:space="preserve"> IF(Stock_Info[[#This Row],[Close Price]] &gt; Stock_Info[[#This Row],[Open Price]], 1, 0)</f>
        <v>1</v>
      </c>
      <c r="Q353" t="str">
        <f>IF(AND(Stock_Info[[#This Row],[% Deli. Qty to Traded Qty]]&gt;80,Stock_Info[[#This Row],[No. of Trades]]&lt;3000),"Unusual Day","")</f>
        <v/>
      </c>
      <c r="R353" t="str">
        <f>IF(AND(Stock_Info[[#This Row],[Spread High-Low]] &lt; 10, Stock_Info[[#This Row],[% Deli. Qty to Traded Qty]] &gt; 90), "Good Day", "")</f>
        <v/>
      </c>
    </row>
    <row r="354" spans="1:18">
      <c r="A354" t="s">
        <v>41</v>
      </c>
      <c r="B354" s="1">
        <v>45762</v>
      </c>
      <c r="C354" s="1" t="str">
        <f>"WEEK" &amp;" " &amp;  INT((DAY(Stock_Info[[#This Row],[Date]])+WEEKDAY(DATE(YEAR(Stock_Info[[#This Row],[Date]]),MONTH(Stock_Info[[#This Row],[Date]]),1))-1)/7)+1</f>
        <v>WEEK 3</v>
      </c>
      <c r="D354" s="12">
        <v>1085.1500000000001</v>
      </c>
      <c r="E354" s="12">
        <v>1116</v>
      </c>
      <c r="F354" s="12">
        <v>1083</v>
      </c>
      <c r="G354" s="12">
        <v>1114.05</v>
      </c>
      <c r="H354" s="12">
        <v>1106.9133621499718</v>
      </c>
      <c r="I354">
        <v>234124</v>
      </c>
      <c r="J354">
        <v>7911</v>
      </c>
      <c r="K354" s="12">
        <v>259154984</v>
      </c>
      <c r="L354">
        <v>161666</v>
      </c>
      <c r="M354">
        <v>69.05</v>
      </c>
      <c r="N354">
        <v>33</v>
      </c>
      <c r="O354">
        <v>28.9</v>
      </c>
      <c r="P354">
        <f xml:space="preserve"> IF(Stock_Info[[#This Row],[Close Price]] &gt; Stock_Info[[#This Row],[Open Price]], 1, 0)</f>
        <v>1</v>
      </c>
      <c r="Q354" t="str">
        <f>IF(AND(Stock_Info[[#This Row],[% Deli. Qty to Traded Qty]]&gt;80,Stock_Info[[#This Row],[No. of Trades]]&lt;3000),"Unusual Day","")</f>
        <v/>
      </c>
      <c r="R354" t="str">
        <f>IF(AND(Stock_Info[[#This Row],[Spread High-Low]] &lt; 10, Stock_Info[[#This Row],[% Deli. Qty to Traded Qty]] &gt; 90), "Good Day", "")</f>
        <v/>
      </c>
    </row>
    <row r="355" spans="1:18">
      <c r="A355" t="s">
        <v>41</v>
      </c>
      <c r="B355" s="1">
        <v>45758</v>
      </c>
      <c r="C355" s="1" t="str">
        <f>"WEEK" &amp;" " &amp;  INT((DAY(Stock_Info[[#This Row],[Date]])+WEEKDAY(DATE(YEAR(Stock_Info[[#This Row],[Date]]),MONTH(Stock_Info[[#This Row],[Date]]),1))-1)/7)+1</f>
        <v>WEEK 2</v>
      </c>
      <c r="D355" s="12">
        <v>1064.8499999999999</v>
      </c>
      <c r="E355" s="12">
        <v>1073</v>
      </c>
      <c r="F355" s="12">
        <v>1057.8</v>
      </c>
      <c r="G355" s="12">
        <v>1069.3499999999999</v>
      </c>
      <c r="H355" s="12">
        <v>1065.7549610116064</v>
      </c>
      <c r="I355">
        <v>138631</v>
      </c>
      <c r="J355">
        <v>4997</v>
      </c>
      <c r="K355" s="12">
        <v>147746676</v>
      </c>
      <c r="L355">
        <v>70907</v>
      </c>
      <c r="M355">
        <v>51.15</v>
      </c>
      <c r="N355">
        <v>15.2</v>
      </c>
      <c r="O355">
        <v>4.5</v>
      </c>
      <c r="P355">
        <f xml:space="preserve"> IF(Stock_Info[[#This Row],[Close Price]] &gt; Stock_Info[[#This Row],[Open Price]], 1, 0)</f>
        <v>1</v>
      </c>
      <c r="Q355" t="str">
        <f>IF(AND(Stock_Info[[#This Row],[% Deli. Qty to Traded Qty]]&gt;80,Stock_Info[[#This Row],[No. of Trades]]&lt;3000),"Unusual Day","")</f>
        <v/>
      </c>
      <c r="R355" t="str">
        <f>IF(AND(Stock_Info[[#This Row],[Spread High-Low]] &lt; 10, Stock_Info[[#This Row],[% Deli. Qty to Traded Qty]] &gt; 90), "Good Day", "")</f>
        <v/>
      </c>
    </row>
    <row r="356" spans="1:18">
      <c r="A356" t="s">
        <v>41</v>
      </c>
      <c r="B356" s="1">
        <v>45756</v>
      </c>
      <c r="C356" s="1" t="str">
        <f>"WEEK" &amp;" " &amp;  INT((DAY(Stock_Info[[#This Row],[Date]])+WEEKDAY(DATE(YEAR(Stock_Info[[#This Row],[Date]]),MONTH(Stock_Info[[#This Row],[Date]]),1))-1)/7)+1</f>
        <v>WEEK 2</v>
      </c>
      <c r="D356" s="12">
        <v>1072.4000000000001</v>
      </c>
      <c r="E356" s="12">
        <v>1081.2</v>
      </c>
      <c r="F356" s="12">
        <v>1058.4000000000001</v>
      </c>
      <c r="G356" s="12">
        <v>1061.6500000000001</v>
      </c>
      <c r="H356" s="12">
        <v>1067.7067934093789</v>
      </c>
      <c r="I356">
        <v>39450</v>
      </c>
      <c r="J356">
        <v>2353</v>
      </c>
      <c r="K356" s="12">
        <v>42121033</v>
      </c>
      <c r="L356">
        <v>17888</v>
      </c>
      <c r="M356">
        <v>45.34</v>
      </c>
      <c r="N356">
        <v>22.8</v>
      </c>
      <c r="O356">
        <v>-10.75</v>
      </c>
      <c r="P356">
        <f xml:space="preserve"> IF(Stock_Info[[#This Row],[Close Price]] &gt; Stock_Info[[#This Row],[Open Price]], 1, 0)</f>
        <v>0</v>
      </c>
      <c r="Q356" t="str">
        <f>IF(AND(Stock_Info[[#This Row],[% Deli. Qty to Traded Qty]]&gt;80,Stock_Info[[#This Row],[No. of Trades]]&lt;3000),"Unusual Day","")</f>
        <v/>
      </c>
      <c r="R356" t="str">
        <f>IF(AND(Stock_Info[[#This Row],[Spread High-Low]] &lt; 10, Stock_Info[[#This Row],[% Deli. Qty to Traded Qty]] &gt; 90), "Good Day", "")</f>
        <v/>
      </c>
    </row>
    <row r="357" spans="1:18">
      <c r="A357" t="s">
        <v>41</v>
      </c>
      <c r="B357" s="1">
        <v>45755</v>
      </c>
      <c r="C357" s="1" t="str">
        <f>"WEEK" &amp;" " &amp;  INT((DAY(Stock_Info[[#This Row],[Date]])+WEEKDAY(DATE(YEAR(Stock_Info[[#This Row],[Date]]),MONTH(Stock_Info[[#This Row],[Date]]),1))-1)/7)+1</f>
        <v>WEEK 2</v>
      </c>
      <c r="D357" s="12">
        <v>1067.95</v>
      </c>
      <c r="E357" s="12">
        <v>1084.9000000000001</v>
      </c>
      <c r="F357" s="12">
        <v>1060.4000000000001</v>
      </c>
      <c r="G357" s="12">
        <v>1077.5</v>
      </c>
      <c r="H357" s="12">
        <v>1076.2949028640096</v>
      </c>
      <c r="I357">
        <v>199720</v>
      </c>
      <c r="J357">
        <v>8157</v>
      </c>
      <c r="K357" s="12">
        <v>214957618</v>
      </c>
      <c r="L357">
        <v>44166</v>
      </c>
      <c r="M357">
        <v>22.11</v>
      </c>
      <c r="N357">
        <v>24.5</v>
      </c>
      <c r="O357">
        <v>9.5500000000000007</v>
      </c>
      <c r="P357">
        <f xml:space="preserve"> IF(Stock_Info[[#This Row],[Close Price]] &gt; Stock_Info[[#This Row],[Open Price]], 1, 0)</f>
        <v>1</v>
      </c>
      <c r="Q357" t="str">
        <f>IF(AND(Stock_Info[[#This Row],[% Deli. Qty to Traded Qty]]&gt;80,Stock_Info[[#This Row],[No. of Trades]]&lt;3000),"Unusual Day","")</f>
        <v/>
      </c>
      <c r="R357" t="str">
        <f>IF(AND(Stock_Info[[#This Row],[Spread High-Low]] &lt; 10, Stock_Info[[#This Row],[% Deli. Qty to Traded Qty]] &gt; 90), "Good Day", "")</f>
        <v/>
      </c>
    </row>
    <row r="358" spans="1:18">
      <c r="A358" t="s">
        <v>41</v>
      </c>
      <c r="B358" s="1">
        <v>45754</v>
      </c>
      <c r="C358" s="1" t="str">
        <f>"WEEK" &amp;" " &amp;  INT((DAY(Stock_Info[[#This Row],[Date]])+WEEKDAY(DATE(YEAR(Stock_Info[[#This Row],[Date]]),MONTH(Stock_Info[[#This Row],[Date]]),1))-1)/7)+1</f>
        <v>WEEK 2</v>
      </c>
      <c r="D358" s="12">
        <v>1048.95</v>
      </c>
      <c r="E358" s="12">
        <v>1068.95</v>
      </c>
      <c r="F358" s="12">
        <v>1032.45</v>
      </c>
      <c r="G358" s="12">
        <v>1048.95</v>
      </c>
      <c r="H358" s="12">
        <v>1047.8009211873082</v>
      </c>
      <c r="I358">
        <v>95746</v>
      </c>
      <c r="J358">
        <v>5124</v>
      </c>
      <c r="K358" s="12">
        <v>100322747</v>
      </c>
      <c r="L358">
        <v>41503</v>
      </c>
      <c r="M358">
        <v>43.35</v>
      </c>
      <c r="N358">
        <v>36.5</v>
      </c>
      <c r="O358">
        <v>0</v>
      </c>
      <c r="P358">
        <f xml:space="preserve"> IF(Stock_Info[[#This Row],[Close Price]] &gt; Stock_Info[[#This Row],[Open Price]], 1, 0)</f>
        <v>0</v>
      </c>
      <c r="Q358" t="str">
        <f>IF(AND(Stock_Info[[#This Row],[% Deli. Qty to Traded Qty]]&gt;80,Stock_Info[[#This Row],[No. of Trades]]&lt;3000),"Unusual Day","")</f>
        <v/>
      </c>
      <c r="R358" t="str">
        <f>IF(AND(Stock_Info[[#This Row],[Spread High-Low]] &lt; 10, Stock_Info[[#This Row],[% Deli. Qty to Traded Qty]] &gt; 90), "Good Day", "")</f>
        <v/>
      </c>
    </row>
    <row r="359" spans="1:18">
      <c r="A359" t="s">
        <v>41</v>
      </c>
      <c r="B359" s="1">
        <v>45751</v>
      </c>
      <c r="C359" s="1" t="str">
        <f>"WEEK" &amp;" " &amp;  INT((DAY(Stock_Info[[#This Row],[Date]])+WEEKDAY(DATE(YEAR(Stock_Info[[#This Row],[Date]]),MONTH(Stock_Info[[#This Row],[Date]]),1))-1)/7)+1</f>
        <v>WEEK 1</v>
      </c>
      <c r="D359" s="12">
        <v>1088.7</v>
      </c>
      <c r="E359" s="12">
        <v>1101.45</v>
      </c>
      <c r="F359" s="12">
        <v>1075.7</v>
      </c>
      <c r="G359" s="12">
        <v>1089.5</v>
      </c>
      <c r="H359" s="12">
        <v>1091.1261842557899</v>
      </c>
      <c r="I359">
        <v>107557</v>
      </c>
      <c r="J359">
        <v>4625</v>
      </c>
      <c r="K359" s="12">
        <v>117358259</v>
      </c>
      <c r="L359">
        <v>68599</v>
      </c>
      <c r="M359">
        <v>63.78</v>
      </c>
      <c r="N359">
        <v>25.75</v>
      </c>
      <c r="O359">
        <v>0.8</v>
      </c>
      <c r="P359">
        <f xml:space="preserve"> IF(Stock_Info[[#This Row],[Close Price]] &gt; Stock_Info[[#This Row],[Open Price]], 1, 0)</f>
        <v>1</v>
      </c>
      <c r="Q359" t="str">
        <f>IF(AND(Stock_Info[[#This Row],[% Deli. Qty to Traded Qty]]&gt;80,Stock_Info[[#This Row],[No. of Trades]]&lt;3000),"Unusual Day","")</f>
        <v/>
      </c>
      <c r="R359" t="str">
        <f>IF(AND(Stock_Info[[#This Row],[Spread High-Low]] &lt; 10, Stock_Info[[#This Row],[% Deli. Qty to Traded Qty]] &gt; 90), "Good Day", "")</f>
        <v/>
      </c>
    </row>
    <row r="360" spans="1:18">
      <c r="A360" t="s">
        <v>41</v>
      </c>
      <c r="B360" s="1">
        <v>45750</v>
      </c>
      <c r="C360" s="1" t="str">
        <f>"WEEK" &amp;" " &amp;  INT((DAY(Stock_Info[[#This Row],[Date]])+WEEKDAY(DATE(YEAR(Stock_Info[[#This Row],[Date]]),MONTH(Stock_Info[[#This Row],[Date]]),1))-1)/7)+1</f>
        <v>WEEK 1</v>
      </c>
      <c r="D360" s="12">
        <v>1083.95</v>
      </c>
      <c r="E360" s="12">
        <v>1092</v>
      </c>
      <c r="F360" s="12">
        <v>1076.5</v>
      </c>
      <c r="G360" s="12">
        <v>1089.75</v>
      </c>
      <c r="H360" s="12">
        <v>1087.7260181301583</v>
      </c>
      <c r="I360">
        <v>51737</v>
      </c>
      <c r="J360">
        <v>3000</v>
      </c>
      <c r="K360" s="12">
        <v>56275681</v>
      </c>
      <c r="L360">
        <v>25511</v>
      </c>
      <c r="M360">
        <v>49.31</v>
      </c>
      <c r="N360">
        <v>15.5</v>
      </c>
      <c r="O360">
        <v>5.8</v>
      </c>
      <c r="P360">
        <f xml:space="preserve"> IF(Stock_Info[[#This Row],[Close Price]] &gt; Stock_Info[[#This Row],[Open Price]], 1, 0)</f>
        <v>1</v>
      </c>
      <c r="Q360" t="str">
        <f>IF(AND(Stock_Info[[#This Row],[% Deli. Qty to Traded Qty]]&gt;80,Stock_Info[[#This Row],[No. of Trades]]&lt;3000),"Unusual Day","")</f>
        <v/>
      </c>
      <c r="R360" t="str">
        <f>IF(AND(Stock_Info[[#This Row],[Spread High-Low]] &lt; 10, Stock_Info[[#This Row],[% Deli. Qty to Traded Qty]] &gt; 90), "Good Day", "")</f>
        <v/>
      </c>
    </row>
    <row r="361" spans="1:18">
      <c r="A361" t="s">
        <v>41</v>
      </c>
      <c r="B361" s="1">
        <v>45749</v>
      </c>
      <c r="C361" s="1" t="str">
        <f>"WEEK" &amp;" " &amp;  INT((DAY(Stock_Info[[#This Row],[Date]])+WEEKDAY(DATE(YEAR(Stock_Info[[#This Row],[Date]]),MONTH(Stock_Info[[#This Row],[Date]]),1))-1)/7)+1</f>
        <v>WEEK 1</v>
      </c>
      <c r="D361" s="12">
        <v>1097.5999999999999</v>
      </c>
      <c r="E361" s="12">
        <v>1097.5999999999999</v>
      </c>
      <c r="F361" s="12">
        <v>1080.8499999999999</v>
      </c>
      <c r="G361" s="12">
        <v>1084.8499999999999</v>
      </c>
      <c r="H361" s="12">
        <v>1087.7088088861728</v>
      </c>
      <c r="I361">
        <v>55637</v>
      </c>
      <c r="J361">
        <v>2190</v>
      </c>
      <c r="K361" s="12">
        <v>60516855</v>
      </c>
      <c r="L361">
        <v>29328</v>
      </c>
      <c r="M361">
        <v>52.71</v>
      </c>
      <c r="N361">
        <v>16.75</v>
      </c>
      <c r="O361">
        <v>-12.75</v>
      </c>
      <c r="P361">
        <f xml:space="preserve"> IF(Stock_Info[[#This Row],[Close Price]] &gt; Stock_Info[[#This Row],[Open Price]], 1, 0)</f>
        <v>0</v>
      </c>
      <c r="Q361" t="str">
        <f>IF(AND(Stock_Info[[#This Row],[% Deli. Qty to Traded Qty]]&gt;80,Stock_Info[[#This Row],[No. of Trades]]&lt;3000),"Unusual Day","")</f>
        <v/>
      </c>
      <c r="R361" t="str">
        <f>IF(AND(Stock_Info[[#This Row],[Spread High-Low]] &lt; 10, Stock_Info[[#This Row],[% Deli. Qty to Traded Qty]] &gt; 90), "Good Day", "")</f>
        <v/>
      </c>
    </row>
    <row r="362" spans="1:18">
      <c r="A362" t="s">
        <v>41</v>
      </c>
      <c r="B362" s="1">
        <v>45748</v>
      </c>
      <c r="C362" s="1" t="str">
        <f>"WEEK" &amp;" " &amp;  INT((DAY(Stock_Info[[#This Row],[Date]])+WEEKDAY(DATE(YEAR(Stock_Info[[#This Row],[Date]]),MONTH(Stock_Info[[#This Row],[Date]]),1))-1)/7)+1</f>
        <v>WEEK 1</v>
      </c>
      <c r="D362" s="12">
        <v>1095.95</v>
      </c>
      <c r="E362" s="12">
        <v>1101.0999999999999</v>
      </c>
      <c r="F362" s="12">
        <v>1069.95</v>
      </c>
      <c r="G362" s="12">
        <v>1085.3499999999999</v>
      </c>
      <c r="H362" s="12">
        <v>1085.5316575801646</v>
      </c>
      <c r="I362">
        <v>128579</v>
      </c>
      <c r="J362">
        <v>6281</v>
      </c>
      <c r="K362" s="12">
        <v>139576575</v>
      </c>
      <c r="L362">
        <v>31043</v>
      </c>
      <c r="M362">
        <v>24.14</v>
      </c>
      <c r="N362">
        <v>31.15</v>
      </c>
      <c r="O362">
        <v>-10.6</v>
      </c>
      <c r="P362">
        <f xml:space="preserve"> IF(Stock_Info[[#This Row],[Close Price]] &gt; Stock_Info[[#This Row],[Open Price]], 1, 0)</f>
        <v>0</v>
      </c>
      <c r="Q362" t="str">
        <f>IF(AND(Stock_Info[[#This Row],[% Deli. Qty to Traded Qty]]&gt;80,Stock_Info[[#This Row],[No. of Trades]]&lt;3000),"Unusual Day","")</f>
        <v/>
      </c>
      <c r="R362" t="str">
        <f>IF(AND(Stock_Info[[#This Row],[Spread High-Low]] &lt; 10, Stock_Info[[#This Row],[% Deli. Qty to Traded Qty]] &gt; 90), "Good Day", "")</f>
        <v/>
      </c>
    </row>
    <row r="363" spans="1:18">
      <c r="A363" t="s">
        <v>41</v>
      </c>
      <c r="B363" s="1">
        <v>45744</v>
      </c>
      <c r="C363" s="1" t="str">
        <f>"WEEK" &amp;" " &amp;  INT((DAY(Stock_Info[[#This Row],[Date]])+WEEKDAY(DATE(YEAR(Stock_Info[[#This Row],[Date]]),MONTH(Stock_Info[[#This Row],[Date]]),1))-1)/7)+1</f>
        <v>WEEK 5</v>
      </c>
      <c r="D363" s="12">
        <v>1099.95</v>
      </c>
      <c r="E363" s="12">
        <v>1106.8</v>
      </c>
      <c r="F363" s="12">
        <v>1086.5999999999999</v>
      </c>
      <c r="G363" s="12">
        <v>1101.9000000000001</v>
      </c>
      <c r="H363" s="12">
        <v>1097.6038568116269</v>
      </c>
      <c r="I363">
        <v>106098</v>
      </c>
      <c r="J363">
        <v>5211</v>
      </c>
      <c r="K363" s="12">
        <v>116453574</v>
      </c>
      <c r="L363">
        <v>55683</v>
      </c>
      <c r="M363">
        <v>52.48</v>
      </c>
      <c r="N363">
        <v>20.2</v>
      </c>
      <c r="O363">
        <v>1.95</v>
      </c>
      <c r="P363">
        <f xml:space="preserve"> IF(Stock_Info[[#This Row],[Close Price]] &gt; Stock_Info[[#This Row],[Open Price]], 1, 0)</f>
        <v>1</v>
      </c>
      <c r="Q363" t="str">
        <f>IF(AND(Stock_Info[[#This Row],[% Deli. Qty to Traded Qty]]&gt;80,Stock_Info[[#This Row],[No. of Trades]]&lt;3000),"Unusual Day","")</f>
        <v/>
      </c>
      <c r="R363" t="str">
        <f>IF(AND(Stock_Info[[#This Row],[Spread High-Low]] &lt; 10, Stock_Info[[#This Row],[% Deli. Qty to Traded Qty]] &gt; 90), "Good Day", "")</f>
        <v/>
      </c>
    </row>
    <row r="364" spans="1:18">
      <c r="A364" t="s">
        <v>41</v>
      </c>
      <c r="B364" s="1">
        <v>45743</v>
      </c>
      <c r="C364" s="1" t="str">
        <f>"WEEK" &amp;" " &amp;  INT((DAY(Stock_Info[[#This Row],[Date]])+WEEKDAY(DATE(YEAR(Stock_Info[[#This Row],[Date]]),MONTH(Stock_Info[[#This Row],[Date]]),1))-1)/7)+1</f>
        <v>WEEK 5</v>
      </c>
      <c r="D364" s="12">
        <v>1080.4000000000001</v>
      </c>
      <c r="E364" s="12">
        <v>1108.4000000000001</v>
      </c>
      <c r="F364" s="12">
        <v>1080.4000000000001</v>
      </c>
      <c r="G364" s="12">
        <v>1098.5</v>
      </c>
      <c r="H364" s="12">
        <v>1102.048401826484</v>
      </c>
      <c r="I364">
        <v>64605</v>
      </c>
      <c r="J364">
        <v>2963</v>
      </c>
      <c r="K364" s="12">
        <v>71197837</v>
      </c>
      <c r="L364">
        <v>17252</v>
      </c>
      <c r="M364">
        <v>26.7</v>
      </c>
      <c r="N364">
        <v>28</v>
      </c>
      <c r="O364">
        <v>18.100000000000001</v>
      </c>
      <c r="P364">
        <f xml:space="preserve"> IF(Stock_Info[[#This Row],[Close Price]] &gt; Stock_Info[[#This Row],[Open Price]], 1, 0)</f>
        <v>1</v>
      </c>
      <c r="Q364" t="str">
        <f>IF(AND(Stock_Info[[#This Row],[% Deli. Qty to Traded Qty]]&gt;80,Stock_Info[[#This Row],[No. of Trades]]&lt;3000),"Unusual Day","")</f>
        <v/>
      </c>
      <c r="R364" t="str">
        <f>IF(AND(Stock_Info[[#This Row],[Spread High-Low]] &lt; 10, Stock_Info[[#This Row],[% Deli. Qty to Traded Qty]] &gt; 90), "Good Day", "")</f>
        <v/>
      </c>
    </row>
    <row r="365" spans="1:18">
      <c r="A365" t="s">
        <v>41</v>
      </c>
      <c r="B365" s="1">
        <v>45742</v>
      </c>
      <c r="C365" s="1" t="str">
        <f>"WEEK" &amp;" " &amp;  INT((DAY(Stock_Info[[#This Row],[Date]])+WEEKDAY(DATE(YEAR(Stock_Info[[#This Row],[Date]]),MONTH(Stock_Info[[#This Row],[Date]]),1))-1)/7)+1</f>
        <v>WEEK 5</v>
      </c>
      <c r="D365" s="12">
        <v>1115</v>
      </c>
      <c r="E365" s="12">
        <v>1118.5</v>
      </c>
      <c r="F365" s="12">
        <v>1089.3</v>
      </c>
      <c r="G365" s="12">
        <v>1095.5999999999999</v>
      </c>
      <c r="H365" s="12">
        <v>1103.5919991267806</v>
      </c>
      <c r="I365">
        <v>91615</v>
      </c>
      <c r="J365">
        <v>5803</v>
      </c>
      <c r="K365" s="12">
        <v>101105581</v>
      </c>
      <c r="L365">
        <v>37863</v>
      </c>
      <c r="M365">
        <v>41.33</v>
      </c>
      <c r="N365">
        <v>29.2</v>
      </c>
      <c r="O365">
        <v>-19.399999999999999</v>
      </c>
      <c r="P365">
        <f xml:space="preserve"> IF(Stock_Info[[#This Row],[Close Price]] &gt; Stock_Info[[#This Row],[Open Price]], 1, 0)</f>
        <v>0</v>
      </c>
      <c r="Q365" t="str">
        <f>IF(AND(Stock_Info[[#This Row],[% Deli. Qty to Traded Qty]]&gt;80,Stock_Info[[#This Row],[No. of Trades]]&lt;3000),"Unusual Day","")</f>
        <v/>
      </c>
      <c r="R365" t="str">
        <f>IF(AND(Stock_Info[[#This Row],[Spread High-Low]] &lt; 10, Stock_Info[[#This Row],[% Deli. Qty to Traded Qty]] &gt; 90), "Good Day", "")</f>
        <v/>
      </c>
    </row>
    <row r="366" spans="1:18">
      <c r="A366" t="s">
        <v>41</v>
      </c>
      <c r="B366" s="1">
        <v>45741</v>
      </c>
      <c r="C366" s="1" t="str">
        <f>"WEEK" &amp;" " &amp;  INT((DAY(Stock_Info[[#This Row],[Date]])+WEEKDAY(DATE(YEAR(Stock_Info[[#This Row],[Date]]),MONTH(Stock_Info[[#This Row],[Date]]),1))-1)/7)+1</f>
        <v>WEEK 5</v>
      </c>
      <c r="D366" s="12">
        <v>1110</v>
      </c>
      <c r="E366" s="12">
        <v>1123.4000000000001</v>
      </c>
      <c r="F366" s="12">
        <v>1096.45</v>
      </c>
      <c r="G366" s="12">
        <v>1119.5999999999999</v>
      </c>
      <c r="H366" s="12">
        <v>1111.1989361954579</v>
      </c>
      <c r="I366">
        <v>294979</v>
      </c>
      <c r="J366">
        <v>13199</v>
      </c>
      <c r="K366" s="12">
        <v>327780351</v>
      </c>
      <c r="L366">
        <v>132040</v>
      </c>
      <c r="M366">
        <v>44.76</v>
      </c>
      <c r="N366">
        <v>26.95</v>
      </c>
      <c r="O366">
        <v>9.6</v>
      </c>
      <c r="P366">
        <f xml:space="preserve"> IF(Stock_Info[[#This Row],[Close Price]] &gt; Stock_Info[[#This Row],[Open Price]], 1, 0)</f>
        <v>1</v>
      </c>
      <c r="Q366" t="str">
        <f>IF(AND(Stock_Info[[#This Row],[% Deli. Qty to Traded Qty]]&gt;80,Stock_Info[[#This Row],[No. of Trades]]&lt;3000),"Unusual Day","")</f>
        <v/>
      </c>
      <c r="R366" t="str">
        <f>IF(AND(Stock_Info[[#This Row],[Spread High-Low]] &lt; 10, Stock_Info[[#This Row],[% Deli. Qty to Traded Qty]] &gt; 90), "Good Day", "")</f>
        <v/>
      </c>
    </row>
    <row r="367" spans="1:18">
      <c r="A367" t="s">
        <v>41</v>
      </c>
      <c r="B367" s="1">
        <v>45740</v>
      </c>
      <c r="C367" s="1" t="str">
        <f>"WEEK" &amp;" " &amp;  INT((DAY(Stock_Info[[#This Row],[Date]])+WEEKDAY(DATE(YEAR(Stock_Info[[#This Row],[Date]]),MONTH(Stock_Info[[#This Row],[Date]]),1))-1)/7)+1</f>
        <v>WEEK 5</v>
      </c>
      <c r="D367" s="12">
        <v>1082.95</v>
      </c>
      <c r="E367" s="12">
        <v>1104.9000000000001</v>
      </c>
      <c r="F367" s="12">
        <v>1073</v>
      </c>
      <c r="G367" s="12">
        <v>1098</v>
      </c>
      <c r="H367" s="12">
        <v>1095.328797042137</v>
      </c>
      <c r="I367">
        <v>192301</v>
      </c>
      <c r="J367">
        <v>9189</v>
      </c>
      <c r="K367" s="12">
        <v>210632823</v>
      </c>
      <c r="L367">
        <v>90970</v>
      </c>
      <c r="M367">
        <v>47.31</v>
      </c>
      <c r="N367">
        <v>31.9</v>
      </c>
      <c r="O367">
        <v>15.05</v>
      </c>
      <c r="P367">
        <f xml:space="preserve"> IF(Stock_Info[[#This Row],[Close Price]] &gt; Stock_Info[[#This Row],[Open Price]], 1, 0)</f>
        <v>1</v>
      </c>
      <c r="Q367" t="str">
        <f>IF(AND(Stock_Info[[#This Row],[% Deli. Qty to Traded Qty]]&gt;80,Stock_Info[[#This Row],[No. of Trades]]&lt;3000),"Unusual Day","")</f>
        <v/>
      </c>
      <c r="R367" t="str">
        <f>IF(AND(Stock_Info[[#This Row],[Spread High-Low]] &lt; 10, Stock_Info[[#This Row],[% Deli. Qty to Traded Qty]] &gt; 90), "Good Day", "")</f>
        <v/>
      </c>
    </row>
    <row r="368" spans="1:18">
      <c r="A368" t="s">
        <v>41</v>
      </c>
      <c r="B368" s="1">
        <v>45737</v>
      </c>
      <c r="C368" s="1" t="str">
        <f>"WEEK" &amp;" " &amp;  INT((DAY(Stock_Info[[#This Row],[Date]])+WEEKDAY(DATE(YEAR(Stock_Info[[#This Row],[Date]]),MONTH(Stock_Info[[#This Row],[Date]]),1))-1)/7)+1</f>
        <v>WEEK 4</v>
      </c>
      <c r="D368" s="12">
        <v>1054.05</v>
      </c>
      <c r="E368" s="12">
        <v>1075.9000000000001</v>
      </c>
      <c r="F368" s="12">
        <v>1050.3</v>
      </c>
      <c r="G368" s="12">
        <v>1071.1500000000001</v>
      </c>
      <c r="H368" s="12">
        <v>1064.6006886978805</v>
      </c>
      <c r="I368">
        <v>37462</v>
      </c>
      <c r="J368">
        <v>2997</v>
      </c>
      <c r="K368" s="12">
        <v>39882071</v>
      </c>
      <c r="L368">
        <v>21673</v>
      </c>
      <c r="M368">
        <v>57.85</v>
      </c>
      <c r="N368">
        <v>25.6</v>
      </c>
      <c r="O368">
        <v>17.100000000000001</v>
      </c>
      <c r="P368">
        <f xml:space="preserve"> IF(Stock_Info[[#This Row],[Close Price]] &gt; Stock_Info[[#This Row],[Open Price]], 1, 0)</f>
        <v>1</v>
      </c>
      <c r="Q368" t="str">
        <f>IF(AND(Stock_Info[[#This Row],[% Deli. Qty to Traded Qty]]&gt;80,Stock_Info[[#This Row],[No. of Trades]]&lt;3000),"Unusual Day","")</f>
        <v/>
      </c>
      <c r="R368" t="str">
        <f>IF(AND(Stock_Info[[#This Row],[Spread High-Low]] &lt; 10, Stock_Info[[#This Row],[% Deli. Qty to Traded Qty]] &gt; 90), "Good Day", "")</f>
        <v/>
      </c>
    </row>
    <row r="369" spans="1:18">
      <c r="A369" t="s">
        <v>41</v>
      </c>
      <c r="B369" s="1">
        <v>45736</v>
      </c>
      <c r="C369" s="1" t="str">
        <f>"WEEK" &amp;" " &amp;  INT((DAY(Stock_Info[[#This Row],[Date]])+WEEKDAY(DATE(YEAR(Stock_Info[[#This Row],[Date]]),MONTH(Stock_Info[[#This Row],[Date]]),1))-1)/7)+1</f>
        <v>WEEK 4</v>
      </c>
      <c r="D369" s="12">
        <v>1058.95</v>
      </c>
      <c r="E369" s="12">
        <v>1058.95</v>
      </c>
      <c r="F369" s="12">
        <v>1046.9000000000001</v>
      </c>
      <c r="G369" s="12">
        <v>1053.5</v>
      </c>
      <c r="H369" s="12">
        <v>1053.633786323157</v>
      </c>
      <c r="I369">
        <v>73438</v>
      </c>
      <c r="J369">
        <v>5990</v>
      </c>
      <c r="K369" s="12">
        <v>77376758</v>
      </c>
      <c r="L369">
        <v>38825</v>
      </c>
      <c r="M369">
        <v>52.87</v>
      </c>
      <c r="N369">
        <v>12.05</v>
      </c>
      <c r="O369">
        <v>-5.45</v>
      </c>
      <c r="P369">
        <f xml:space="preserve"> IF(Stock_Info[[#This Row],[Close Price]] &gt; Stock_Info[[#This Row],[Open Price]], 1, 0)</f>
        <v>0</v>
      </c>
      <c r="Q369" t="str">
        <f>IF(AND(Stock_Info[[#This Row],[% Deli. Qty to Traded Qty]]&gt;80,Stock_Info[[#This Row],[No. of Trades]]&lt;3000),"Unusual Day","")</f>
        <v/>
      </c>
      <c r="R369" t="str">
        <f>IF(AND(Stock_Info[[#This Row],[Spread High-Low]] &lt; 10, Stock_Info[[#This Row],[% Deli. Qty to Traded Qty]] &gt; 90), "Good Day", "")</f>
        <v/>
      </c>
    </row>
    <row r="370" spans="1:18">
      <c r="A370" t="s">
        <v>41</v>
      </c>
      <c r="B370" s="1">
        <v>45735</v>
      </c>
      <c r="C370" s="1" t="str">
        <f>"WEEK" &amp;" " &amp;  INT((DAY(Stock_Info[[#This Row],[Date]])+WEEKDAY(DATE(YEAR(Stock_Info[[#This Row],[Date]]),MONTH(Stock_Info[[#This Row],[Date]]),1))-1)/7)+1</f>
        <v>WEEK 4</v>
      </c>
      <c r="D370" s="12">
        <v>1050.6500000000001</v>
      </c>
      <c r="E370" s="12">
        <v>1058.45</v>
      </c>
      <c r="F370" s="12">
        <v>1043.3</v>
      </c>
      <c r="G370" s="12">
        <v>1052.2</v>
      </c>
      <c r="H370" s="12">
        <v>1053.2547408606167</v>
      </c>
      <c r="I370">
        <v>96396</v>
      </c>
      <c r="J370">
        <v>5670</v>
      </c>
      <c r="K370" s="12">
        <v>101529544</v>
      </c>
      <c r="L370">
        <v>45115</v>
      </c>
      <c r="M370">
        <v>46.8</v>
      </c>
      <c r="N370">
        <v>15.15</v>
      </c>
      <c r="O370">
        <v>1.55</v>
      </c>
      <c r="P370">
        <f xml:space="preserve"> IF(Stock_Info[[#This Row],[Close Price]] &gt; Stock_Info[[#This Row],[Open Price]], 1, 0)</f>
        <v>1</v>
      </c>
      <c r="Q370" t="str">
        <f>IF(AND(Stock_Info[[#This Row],[% Deli. Qty to Traded Qty]]&gt;80,Stock_Info[[#This Row],[No. of Trades]]&lt;3000),"Unusual Day","")</f>
        <v/>
      </c>
      <c r="R370" t="str">
        <f>IF(AND(Stock_Info[[#This Row],[Spread High-Low]] &lt; 10, Stock_Info[[#This Row],[% Deli. Qty to Traded Qty]] &gt; 90), "Good Day", "")</f>
        <v/>
      </c>
    </row>
    <row r="371" spans="1:18">
      <c r="A371" t="s">
        <v>41</v>
      </c>
      <c r="B371" s="1">
        <v>45734</v>
      </c>
      <c r="C371" s="1" t="str">
        <f>"WEEK" &amp;" " &amp;  INT((DAY(Stock_Info[[#This Row],[Date]])+WEEKDAY(DATE(YEAR(Stock_Info[[#This Row],[Date]]),MONTH(Stock_Info[[#This Row],[Date]]),1))-1)/7)+1</f>
        <v>WEEK 4</v>
      </c>
      <c r="D371" s="12">
        <v>1045</v>
      </c>
      <c r="E371" s="12">
        <v>1054.4000000000001</v>
      </c>
      <c r="F371" s="12">
        <v>1033.75</v>
      </c>
      <c r="G371" s="12">
        <v>1045.5999999999999</v>
      </c>
      <c r="H371" s="12">
        <v>1042.552375715464</v>
      </c>
      <c r="I371">
        <v>120027</v>
      </c>
      <c r="J371">
        <v>6755</v>
      </c>
      <c r="K371" s="12">
        <v>125134434</v>
      </c>
      <c r="L371">
        <v>44560</v>
      </c>
      <c r="M371">
        <v>37.119999999999997</v>
      </c>
      <c r="N371">
        <v>20.65</v>
      </c>
      <c r="O371">
        <v>0.6</v>
      </c>
      <c r="P371">
        <f xml:space="preserve"> IF(Stock_Info[[#This Row],[Close Price]] &gt; Stock_Info[[#This Row],[Open Price]], 1, 0)</f>
        <v>1</v>
      </c>
      <c r="Q371" t="str">
        <f>IF(AND(Stock_Info[[#This Row],[% Deli. Qty to Traded Qty]]&gt;80,Stock_Info[[#This Row],[No. of Trades]]&lt;3000),"Unusual Day","")</f>
        <v/>
      </c>
      <c r="R371" t="str">
        <f>IF(AND(Stock_Info[[#This Row],[Spread High-Low]] &lt; 10, Stock_Info[[#This Row],[% Deli. Qty to Traded Qty]] &gt; 90), "Good Day", "")</f>
        <v/>
      </c>
    </row>
    <row r="372" spans="1:18">
      <c r="A372" t="s">
        <v>41</v>
      </c>
      <c r="B372" s="1">
        <v>45733</v>
      </c>
      <c r="C372" s="1" t="str">
        <f>"WEEK" &amp;" " &amp;  INT((DAY(Stock_Info[[#This Row],[Date]])+WEEKDAY(DATE(YEAR(Stock_Info[[#This Row],[Date]]),MONTH(Stock_Info[[#This Row],[Date]]),1))-1)/7)+1</f>
        <v>WEEK 4</v>
      </c>
      <c r="D372" s="12">
        <v>1010.05</v>
      </c>
      <c r="E372" s="12">
        <v>1039.1500000000001</v>
      </c>
      <c r="F372" s="12">
        <v>1010.05</v>
      </c>
      <c r="G372" s="12">
        <v>1033.95</v>
      </c>
      <c r="H372" s="12">
        <v>1026.1806432805363</v>
      </c>
      <c r="I372">
        <v>41164</v>
      </c>
      <c r="J372">
        <v>4684</v>
      </c>
      <c r="K372" s="12">
        <v>42241700</v>
      </c>
      <c r="L372">
        <v>13751</v>
      </c>
      <c r="M372">
        <v>33.409999999999997</v>
      </c>
      <c r="N372">
        <v>29.1</v>
      </c>
      <c r="O372">
        <v>23.9</v>
      </c>
      <c r="P372">
        <f xml:space="preserve"> IF(Stock_Info[[#This Row],[Close Price]] &gt; Stock_Info[[#This Row],[Open Price]], 1, 0)</f>
        <v>1</v>
      </c>
      <c r="Q372" t="str">
        <f>IF(AND(Stock_Info[[#This Row],[% Deli. Qty to Traded Qty]]&gt;80,Stock_Info[[#This Row],[No. of Trades]]&lt;3000),"Unusual Day","")</f>
        <v/>
      </c>
      <c r="R372" t="str">
        <f>IF(AND(Stock_Info[[#This Row],[Spread High-Low]] &lt; 10, Stock_Info[[#This Row],[% Deli. Qty to Traded Qty]] &gt; 90), "Good Day", "")</f>
        <v/>
      </c>
    </row>
    <row r="373" spans="1:18">
      <c r="A373" t="s">
        <v>41</v>
      </c>
      <c r="B373" s="1">
        <v>45729</v>
      </c>
      <c r="C373" s="1" t="str">
        <f>"WEEK" &amp;" " &amp;  INT((DAY(Stock_Info[[#This Row],[Date]])+WEEKDAY(DATE(YEAR(Stock_Info[[#This Row],[Date]]),MONTH(Stock_Info[[#This Row],[Date]]),1))-1)/7)+1</f>
        <v>WEEK 3</v>
      </c>
      <c r="D373" s="12">
        <v>1016.05</v>
      </c>
      <c r="E373" s="12">
        <v>1016.05</v>
      </c>
      <c r="F373" s="12">
        <v>1005</v>
      </c>
      <c r="G373" s="12">
        <v>1010.15</v>
      </c>
      <c r="H373" s="12">
        <v>1010.5683783306864</v>
      </c>
      <c r="I373">
        <v>39669</v>
      </c>
      <c r="J373">
        <v>2756</v>
      </c>
      <c r="K373" s="12">
        <v>40088237</v>
      </c>
      <c r="L373">
        <v>18192</v>
      </c>
      <c r="M373">
        <v>45.86</v>
      </c>
      <c r="N373">
        <v>11.05</v>
      </c>
      <c r="O373">
        <v>-5.9</v>
      </c>
      <c r="P373">
        <f xml:space="preserve"> IF(Stock_Info[[#This Row],[Close Price]] &gt; Stock_Info[[#This Row],[Open Price]], 1, 0)</f>
        <v>0</v>
      </c>
      <c r="Q373" t="str">
        <f>IF(AND(Stock_Info[[#This Row],[% Deli. Qty to Traded Qty]]&gt;80,Stock_Info[[#This Row],[No. of Trades]]&lt;3000),"Unusual Day","")</f>
        <v/>
      </c>
      <c r="R373" t="str">
        <f>IF(AND(Stock_Info[[#This Row],[Spread High-Low]] &lt; 10, Stock_Info[[#This Row],[% Deli. Qty to Traded Qty]] &gt; 90), "Good Day", "")</f>
        <v/>
      </c>
    </row>
    <row r="374" spans="1:18">
      <c r="A374" t="s">
        <v>41</v>
      </c>
      <c r="B374" s="1">
        <v>45728</v>
      </c>
      <c r="C374" s="1" t="str">
        <f>"WEEK" &amp;" " &amp;  INT((DAY(Stock_Info[[#This Row],[Date]])+WEEKDAY(DATE(YEAR(Stock_Info[[#This Row],[Date]]),MONTH(Stock_Info[[#This Row],[Date]]),1))-1)/7)+1</f>
        <v>WEEK 3</v>
      </c>
      <c r="D374" s="12">
        <v>1026.8499999999999</v>
      </c>
      <c r="E374" s="12">
        <v>1028</v>
      </c>
      <c r="F374" s="12">
        <v>999.4</v>
      </c>
      <c r="G374" s="12">
        <v>1011</v>
      </c>
      <c r="H374" s="12">
        <v>1010.6901580423496</v>
      </c>
      <c r="I374">
        <v>435706</v>
      </c>
      <c r="J374">
        <v>3194</v>
      </c>
      <c r="K374" s="12">
        <v>440363766</v>
      </c>
      <c r="L374">
        <v>376022</v>
      </c>
      <c r="M374">
        <v>86.3</v>
      </c>
      <c r="N374">
        <v>28.6</v>
      </c>
      <c r="O374">
        <v>-15.85</v>
      </c>
      <c r="P374">
        <f xml:space="preserve"> IF(Stock_Info[[#This Row],[Close Price]] &gt; Stock_Info[[#This Row],[Open Price]], 1, 0)</f>
        <v>0</v>
      </c>
      <c r="Q374" t="str">
        <f>IF(AND(Stock_Info[[#This Row],[% Deli. Qty to Traded Qty]]&gt;80,Stock_Info[[#This Row],[No. of Trades]]&lt;3000),"Unusual Day","")</f>
        <v/>
      </c>
      <c r="R374" t="str">
        <f>IF(AND(Stock_Info[[#This Row],[Spread High-Low]] &lt; 10, Stock_Info[[#This Row],[% Deli. Qty to Traded Qty]] &gt; 90), "Good Day", "")</f>
        <v/>
      </c>
    </row>
    <row r="375" spans="1:18">
      <c r="A375" t="s">
        <v>41</v>
      </c>
      <c r="B375" s="1">
        <v>45727</v>
      </c>
      <c r="C375" s="1" t="str">
        <f>"WEEK" &amp;" " &amp;  INT((DAY(Stock_Info[[#This Row],[Date]])+WEEKDAY(DATE(YEAR(Stock_Info[[#This Row],[Date]]),MONTH(Stock_Info[[#This Row],[Date]]),1))-1)/7)+1</f>
        <v>WEEK 3</v>
      </c>
      <c r="D375" s="12">
        <v>1025.05</v>
      </c>
      <c r="E375" s="12">
        <v>1036.4000000000001</v>
      </c>
      <c r="F375" s="12">
        <v>1023.45</v>
      </c>
      <c r="G375" s="12">
        <v>1025.55</v>
      </c>
      <c r="H375" s="12">
        <v>1026.9311330428095</v>
      </c>
      <c r="I375">
        <v>78020</v>
      </c>
      <c r="J375">
        <v>4645</v>
      </c>
      <c r="K375" s="12">
        <v>80121167</v>
      </c>
      <c r="L375">
        <v>29550</v>
      </c>
      <c r="M375">
        <v>37.869999999999997</v>
      </c>
      <c r="N375">
        <v>12.95</v>
      </c>
      <c r="O375">
        <v>0.5</v>
      </c>
      <c r="P375">
        <f xml:space="preserve"> IF(Stock_Info[[#This Row],[Close Price]] &gt; Stock_Info[[#This Row],[Open Price]], 1, 0)</f>
        <v>1</v>
      </c>
      <c r="Q375" t="str">
        <f>IF(AND(Stock_Info[[#This Row],[% Deli. Qty to Traded Qty]]&gt;80,Stock_Info[[#This Row],[No. of Trades]]&lt;3000),"Unusual Day","")</f>
        <v/>
      </c>
      <c r="R375" t="str">
        <f>IF(AND(Stock_Info[[#This Row],[Spread High-Low]] &lt; 10, Stock_Info[[#This Row],[% Deli. Qty to Traded Qty]] &gt; 90), "Good Day", "")</f>
        <v/>
      </c>
    </row>
    <row r="376" spans="1:18">
      <c r="A376" t="s">
        <v>41</v>
      </c>
      <c r="B376" s="1">
        <v>45726</v>
      </c>
      <c r="C376" s="1" t="str">
        <f>"WEEK" &amp;" " &amp;  INT((DAY(Stock_Info[[#This Row],[Date]])+WEEKDAY(DATE(YEAR(Stock_Info[[#This Row],[Date]]),MONTH(Stock_Info[[#This Row],[Date]]),1))-1)/7)+1</f>
        <v>WEEK 3</v>
      </c>
      <c r="D376" s="12">
        <v>1044.5</v>
      </c>
      <c r="E376" s="12">
        <v>1050.95</v>
      </c>
      <c r="F376" s="12">
        <v>1033.5999999999999</v>
      </c>
      <c r="G376" s="12">
        <v>1035.6500000000001</v>
      </c>
      <c r="H376" s="12">
        <v>1041.2620152772195</v>
      </c>
      <c r="I376">
        <v>27361</v>
      </c>
      <c r="J376">
        <v>3618</v>
      </c>
      <c r="K376" s="12">
        <v>28489970</v>
      </c>
      <c r="L376">
        <v>10320</v>
      </c>
      <c r="M376">
        <v>37.72</v>
      </c>
      <c r="N376">
        <v>17.350000000000001</v>
      </c>
      <c r="O376">
        <v>-8.85</v>
      </c>
      <c r="P376">
        <f xml:space="preserve"> IF(Stock_Info[[#This Row],[Close Price]] &gt; Stock_Info[[#This Row],[Open Price]], 1, 0)</f>
        <v>0</v>
      </c>
      <c r="Q376" t="str">
        <f>IF(AND(Stock_Info[[#This Row],[% Deli. Qty to Traded Qty]]&gt;80,Stock_Info[[#This Row],[No. of Trades]]&lt;3000),"Unusual Day","")</f>
        <v/>
      </c>
      <c r="R376" t="str">
        <f>IF(AND(Stock_Info[[#This Row],[Spread High-Low]] &lt; 10, Stock_Info[[#This Row],[% Deli. Qty to Traded Qty]] &gt; 90), "Good Day", "")</f>
        <v/>
      </c>
    </row>
    <row r="377" spans="1:18">
      <c r="A377" t="s">
        <v>41</v>
      </c>
      <c r="B377" s="1">
        <v>45723</v>
      </c>
      <c r="C377" s="1" t="str">
        <f>"WEEK" &amp;" " &amp;  INT((DAY(Stock_Info[[#This Row],[Date]])+WEEKDAY(DATE(YEAR(Stock_Info[[#This Row],[Date]]),MONTH(Stock_Info[[#This Row],[Date]]),1))-1)/7)+1</f>
        <v>WEEK 2</v>
      </c>
      <c r="D377" s="12">
        <v>1033.95</v>
      </c>
      <c r="E377" s="12">
        <v>1050.4000000000001</v>
      </c>
      <c r="F377" s="12">
        <v>1031</v>
      </c>
      <c r="G377" s="12">
        <v>1037.55</v>
      </c>
      <c r="H377" s="12">
        <v>1039.6434749548523</v>
      </c>
      <c r="I377">
        <v>52605</v>
      </c>
      <c r="J377">
        <v>2584</v>
      </c>
      <c r="K377" s="12">
        <v>54690445</v>
      </c>
      <c r="L377">
        <v>19507</v>
      </c>
      <c r="M377">
        <v>37.08</v>
      </c>
      <c r="N377">
        <v>19.399999999999999</v>
      </c>
      <c r="O377">
        <v>3.6</v>
      </c>
      <c r="P377">
        <f xml:space="preserve"> IF(Stock_Info[[#This Row],[Close Price]] &gt; Stock_Info[[#This Row],[Open Price]], 1, 0)</f>
        <v>1</v>
      </c>
      <c r="Q377" t="str">
        <f>IF(AND(Stock_Info[[#This Row],[% Deli. Qty to Traded Qty]]&gt;80,Stock_Info[[#This Row],[No. of Trades]]&lt;3000),"Unusual Day","")</f>
        <v/>
      </c>
      <c r="R377" t="str">
        <f>IF(AND(Stock_Info[[#This Row],[Spread High-Low]] &lt; 10, Stock_Info[[#This Row],[% Deli. Qty to Traded Qty]] &gt; 90), "Good Day", "")</f>
        <v/>
      </c>
    </row>
    <row r="378" spans="1:18">
      <c r="A378" t="s">
        <v>41</v>
      </c>
      <c r="B378" s="1">
        <v>45722</v>
      </c>
      <c r="C378" s="1" t="str">
        <f>"WEEK" &amp;" " &amp;  INT((DAY(Stock_Info[[#This Row],[Date]])+WEEKDAY(DATE(YEAR(Stock_Info[[#This Row],[Date]]),MONTH(Stock_Info[[#This Row],[Date]]),1))-1)/7)+1</f>
        <v>WEEK 2</v>
      </c>
      <c r="D378" s="12">
        <v>1024.95</v>
      </c>
      <c r="E378" s="12">
        <v>1039.5</v>
      </c>
      <c r="F378" s="12">
        <v>1015.3</v>
      </c>
      <c r="G378" s="12">
        <v>1033.95</v>
      </c>
      <c r="H378" s="12">
        <v>1030.9383004136162</v>
      </c>
      <c r="I378">
        <v>90422</v>
      </c>
      <c r="J378">
        <v>5418</v>
      </c>
      <c r="K378" s="12">
        <v>93219503</v>
      </c>
      <c r="L378">
        <v>43333</v>
      </c>
      <c r="M378">
        <v>47.92</v>
      </c>
      <c r="N378">
        <v>24.2</v>
      </c>
      <c r="O378">
        <v>9</v>
      </c>
      <c r="P378">
        <f xml:space="preserve"> IF(Stock_Info[[#This Row],[Close Price]] &gt; Stock_Info[[#This Row],[Open Price]], 1, 0)</f>
        <v>1</v>
      </c>
      <c r="Q378" t="str">
        <f>IF(AND(Stock_Info[[#This Row],[% Deli. Qty to Traded Qty]]&gt;80,Stock_Info[[#This Row],[No. of Trades]]&lt;3000),"Unusual Day","")</f>
        <v/>
      </c>
      <c r="R378" t="str">
        <f>IF(AND(Stock_Info[[#This Row],[Spread High-Low]] &lt; 10, Stock_Info[[#This Row],[% Deli. Qty to Traded Qty]] &gt; 90), "Good Day", "")</f>
        <v/>
      </c>
    </row>
    <row r="379" spans="1:18">
      <c r="A379" t="s">
        <v>41</v>
      </c>
      <c r="B379" s="1">
        <v>45721</v>
      </c>
      <c r="C379" s="1" t="str">
        <f>"WEEK" &amp;" " &amp;  INT((DAY(Stock_Info[[#This Row],[Date]])+WEEKDAY(DATE(YEAR(Stock_Info[[#This Row],[Date]]),MONTH(Stock_Info[[#This Row],[Date]]),1))-1)/7)+1</f>
        <v>WEEK 2</v>
      </c>
      <c r="D379" s="12">
        <v>1001.95</v>
      </c>
      <c r="E379" s="12">
        <v>1017.45</v>
      </c>
      <c r="F379" s="12">
        <v>1001.95</v>
      </c>
      <c r="G379" s="12">
        <v>1015.2</v>
      </c>
      <c r="H379" s="12">
        <v>1013.2228364215274</v>
      </c>
      <c r="I379">
        <v>22613</v>
      </c>
      <c r="J379">
        <v>1536</v>
      </c>
      <c r="K379" s="12">
        <v>22912008</v>
      </c>
      <c r="L379">
        <v>11567</v>
      </c>
      <c r="M379">
        <v>51.15</v>
      </c>
      <c r="N379">
        <v>15.5</v>
      </c>
      <c r="O379">
        <v>13.25</v>
      </c>
      <c r="P379">
        <f xml:space="preserve"> IF(Stock_Info[[#This Row],[Close Price]] &gt; Stock_Info[[#This Row],[Open Price]], 1, 0)</f>
        <v>1</v>
      </c>
      <c r="Q379" t="str">
        <f>IF(AND(Stock_Info[[#This Row],[% Deli. Qty to Traded Qty]]&gt;80,Stock_Info[[#This Row],[No. of Trades]]&lt;3000),"Unusual Day","")</f>
        <v/>
      </c>
      <c r="R379" t="str">
        <f>IF(AND(Stock_Info[[#This Row],[Spread High-Low]] &lt; 10, Stock_Info[[#This Row],[% Deli. Qty to Traded Qty]] &gt; 90), "Good Day", "")</f>
        <v/>
      </c>
    </row>
    <row r="380" spans="1:18">
      <c r="A380" t="s">
        <v>41</v>
      </c>
      <c r="B380" s="1">
        <v>45720</v>
      </c>
      <c r="C380" s="1" t="str">
        <f>"WEEK" &amp;" " &amp;  INT((DAY(Stock_Info[[#This Row],[Date]])+WEEKDAY(DATE(YEAR(Stock_Info[[#This Row],[Date]]),MONTH(Stock_Info[[#This Row],[Date]]),1))-1)/7)+1</f>
        <v>WEEK 2</v>
      </c>
      <c r="D380" s="12">
        <v>1002.65</v>
      </c>
      <c r="E380" s="12">
        <v>1011.2</v>
      </c>
      <c r="F380" s="12">
        <v>998.85</v>
      </c>
      <c r="G380" s="12">
        <v>1001.65</v>
      </c>
      <c r="H380" s="12">
        <v>1002.6739250377018</v>
      </c>
      <c r="I380">
        <v>54374</v>
      </c>
      <c r="J380">
        <v>4245</v>
      </c>
      <c r="K380" s="12">
        <v>54519392</v>
      </c>
      <c r="L380">
        <v>22419</v>
      </c>
      <c r="M380">
        <v>41.23</v>
      </c>
      <c r="N380">
        <v>12.35</v>
      </c>
      <c r="O380">
        <v>-1</v>
      </c>
      <c r="P380">
        <f xml:space="preserve"> IF(Stock_Info[[#This Row],[Close Price]] &gt; Stock_Info[[#This Row],[Open Price]], 1, 0)</f>
        <v>0</v>
      </c>
      <c r="Q380" t="str">
        <f>IF(AND(Stock_Info[[#This Row],[% Deli. Qty to Traded Qty]]&gt;80,Stock_Info[[#This Row],[No. of Trades]]&lt;3000),"Unusual Day","")</f>
        <v/>
      </c>
      <c r="R380" t="str">
        <f>IF(AND(Stock_Info[[#This Row],[Spread High-Low]] &lt; 10, Stock_Info[[#This Row],[% Deli. Qty to Traded Qty]] &gt; 90), "Good Day", "")</f>
        <v/>
      </c>
    </row>
    <row r="381" spans="1:18">
      <c r="A381" t="s">
        <v>41</v>
      </c>
      <c r="B381" s="1">
        <v>45719</v>
      </c>
      <c r="C381" s="1" t="str">
        <f>"WEEK" &amp;" " &amp;  INT((DAY(Stock_Info[[#This Row],[Date]])+WEEKDAY(DATE(YEAR(Stock_Info[[#This Row],[Date]]),MONTH(Stock_Info[[#This Row],[Date]]),1))-1)/7)+1</f>
        <v>WEEK 2</v>
      </c>
      <c r="D381" s="12">
        <v>1013.2</v>
      </c>
      <c r="E381" s="12">
        <v>1018.7</v>
      </c>
      <c r="F381" s="12">
        <v>992</v>
      </c>
      <c r="G381" s="12">
        <v>1006.9</v>
      </c>
      <c r="H381" s="12">
        <v>1002.9867474609795</v>
      </c>
      <c r="I381">
        <v>134993</v>
      </c>
      <c r="J381">
        <v>11119</v>
      </c>
      <c r="K381" s="12">
        <v>135396190</v>
      </c>
      <c r="L381">
        <v>72855</v>
      </c>
      <c r="M381">
        <v>53.97</v>
      </c>
      <c r="N381">
        <v>26.7</v>
      </c>
      <c r="O381">
        <v>-6.3</v>
      </c>
      <c r="P381">
        <f xml:space="preserve"> IF(Stock_Info[[#This Row],[Close Price]] &gt; Stock_Info[[#This Row],[Open Price]], 1, 0)</f>
        <v>0</v>
      </c>
      <c r="Q381" t="str">
        <f>IF(AND(Stock_Info[[#This Row],[% Deli. Qty to Traded Qty]]&gt;80,Stock_Info[[#This Row],[No. of Trades]]&lt;3000),"Unusual Day","")</f>
        <v/>
      </c>
      <c r="R381" t="str">
        <f>IF(AND(Stock_Info[[#This Row],[Spread High-Low]] &lt; 10, Stock_Info[[#This Row],[% Deli. Qty to Traded Qty]] &gt; 90), "Good Day", "")</f>
        <v/>
      </c>
    </row>
    <row r="382" spans="1:18">
      <c r="A382" t="s">
        <v>41</v>
      </c>
      <c r="B382" s="1">
        <v>45716</v>
      </c>
      <c r="C382" s="1" t="str">
        <f>"WEEK" &amp;" " &amp;  INT((DAY(Stock_Info[[#This Row],[Date]])+WEEKDAY(DATE(YEAR(Stock_Info[[#This Row],[Date]]),MONTH(Stock_Info[[#This Row],[Date]]),1))-1)/7)+1</f>
        <v>WEEK 5</v>
      </c>
      <c r="D382" s="12">
        <v>1013.3</v>
      </c>
      <c r="E382" s="12">
        <v>1035.9000000000001</v>
      </c>
      <c r="F382" s="12">
        <v>1010.05</v>
      </c>
      <c r="G382" s="12">
        <v>1015.85</v>
      </c>
      <c r="H382" s="12">
        <v>1020.7514907604459</v>
      </c>
      <c r="I382">
        <v>94918</v>
      </c>
      <c r="J382">
        <v>4924</v>
      </c>
      <c r="K382" s="12">
        <v>96887690</v>
      </c>
      <c r="L382">
        <v>37850</v>
      </c>
      <c r="M382">
        <v>39.880000000000003</v>
      </c>
      <c r="N382">
        <v>25.85</v>
      </c>
      <c r="O382">
        <v>2.5499999999999998</v>
      </c>
      <c r="P382">
        <f xml:space="preserve"> IF(Stock_Info[[#This Row],[Close Price]] &gt; Stock_Info[[#This Row],[Open Price]], 1, 0)</f>
        <v>1</v>
      </c>
      <c r="Q382" t="str">
        <f>IF(AND(Stock_Info[[#This Row],[% Deli. Qty to Traded Qty]]&gt;80,Stock_Info[[#This Row],[No. of Trades]]&lt;3000),"Unusual Day","")</f>
        <v/>
      </c>
      <c r="R382" t="str">
        <f>IF(AND(Stock_Info[[#This Row],[Spread High-Low]] &lt; 10, Stock_Info[[#This Row],[% Deli. Qty to Traded Qty]] &gt; 90), "Good Day", "")</f>
        <v/>
      </c>
    </row>
    <row r="383" spans="1:18">
      <c r="A383" t="s">
        <v>41</v>
      </c>
      <c r="B383" s="1">
        <v>45715</v>
      </c>
      <c r="C383" s="1" t="str">
        <f>"WEEK" &amp;" " &amp;  INT((DAY(Stock_Info[[#This Row],[Date]])+WEEKDAY(DATE(YEAR(Stock_Info[[#This Row],[Date]]),MONTH(Stock_Info[[#This Row],[Date]]),1))-1)/7)+1</f>
        <v>WEEK 5</v>
      </c>
      <c r="D383" s="12">
        <v>1008</v>
      </c>
      <c r="E383" s="12">
        <v>1023.5</v>
      </c>
      <c r="F383" s="12">
        <v>1004.85</v>
      </c>
      <c r="G383" s="12">
        <v>1016.3</v>
      </c>
      <c r="H383" s="12">
        <v>1017.7084236263871</v>
      </c>
      <c r="I383">
        <v>122287</v>
      </c>
      <c r="J383">
        <v>7774</v>
      </c>
      <c r="K383" s="12">
        <v>124452510</v>
      </c>
      <c r="L383">
        <v>61466</v>
      </c>
      <c r="M383">
        <v>50.26</v>
      </c>
      <c r="N383">
        <v>18.649999999999999</v>
      </c>
      <c r="O383">
        <v>8.3000000000000007</v>
      </c>
      <c r="P383">
        <f xml:space="preserve"> IF(Stock_Info[[#This Row],[Close Price]] &gt; Stock_Info[[#This Row],[Open Price]], 1, 0)</f>
        <v>1</v>
      </c>
      <c r="Q383" t="str">
        <f>IF(AND(Stock_Info[[#This Row],[% Deli. Qty to Traded Qty]]&gt;80,Stock_Info[[#This Row],[No. of Trades]]&lt;3000),"Unusual Day","")</f>
        <v/>
      </c>
      <c r="R383" t="str">
        <f>IF(AND(Stock_Info[[#This Row],[Spread High-Low]] &lt; 10, Stock_Info[[#This Row],[% Deli. Qty to Traded Qty]] &gt; 90), "Good Day", "")</f>
        <v/>
      </c>
    </row>
    <row r="384" spans="1:18">
      <c r="A384" t="s">
        <v>41</v>
      </c>
      <c r="B384" s="1">
        <v>45713</v>
      </c>
      <c r="C384" s="1" t="str">
        <f>"WEEK" &amp;" " &amp;  INT((DAY(Stock_Info[[#This Row],[Date]])+WEEKDAY(DATE(YEAR(Stock_Info[[#This Row],[Date]]),MONTH(Stock_Info[[#This Row],[Date]]),1))-1)/7)+1</f>
        <v>WEEK 5</v>
      </c>
      <c r="D384" s="12">
        <v>1010</v>
      </c>
      <c r="E384" s="12">
        <v>1013.3</v>
      </c>
      <c r="F384" s="12">
        <v>997.25</v>
      </c>
      <c r="G384" s="12">
        <v>1009.25</v>
      </c>
      <c r="H384" s="12">
        <v>1007.2873428743903</v>
      </c>
      <c r="I384">
        <v>374382</v>
      </c>
      <c r="J384">
        <v>13620</v>
      </c>
      <c r="K384" s="12">
        <v>377110250</v>
      </c>
      <c r="L384">
        <v>105782</v>
      </c>
      <c r="M384">
        <v>28.26</v>
      </c>
      <c r="N384">
        <v>16.05</v>
      </c>
      <c r="O384">
        <v>-0.75</v>
      </c>
      <c r="P384">
        <f xml:space="preserve"> IF(Stock_Info[[#This Row],[Close Price]] &gt; Stock_Info[[#This Row],[Open Price]], 1, 0)</f>
        <v>0</v>
      </c>
      <c r="Q384" t="str">
        <f>IF(AND(Stock_Info[[#This Row],[% Deli. Qty to Traded Qty]]&gt;80,Stock_Info[[#This Row],[No. of Trades]]&lt;3000),"Unusual Day","")</f>
        <v/>
      </c>
      <c r="R384" t="str">
        <f>IF(AND(Stock_Info[[#This Row],[Spread High-Low]] &lt; 10, Stock_Info[[#This Row],[% Deli. Qty to Traded Qty]] &gt; 90), "Good Day", "")</f>
        <v/>
      </c>
    </row>
    <row r="385" spans="1:18">
      <c r="A385" t="s">
        <v>41</v>
      </c>
      <c r="B385" s="1">
        <v>45712</v>
      </c>
      <c r="C385" s="1" t="str">
        <f>"WEEK" &amp;" " &amp;  INT((DAY(Stock_Info[[#This Row],[Date]])+WEEKDAY(DATE(YEAR(Stock_Info[[#This Row],[Date]]),MONTH(Stock_Info[[#This Row],[Date]]),1))-1)/7)+1</f>
        <v>WEEK 5</v>
      </c>
      <c r="D385" s="12">
        <v>1007.75</v>
      </c>
      <c r="E385" s="12">
        <v>1012.7</v>
      </c>
      <c r="F385" s="12">
        <v>998.8</v>
      </c>
      <c r="G385" s="12">
        <v>1009.6</v>
      </c>
      <c r="H385" s="12">
        <v>1007.0346612846613</v>
      </c>
      <c r="I385">
        <v>34188</v>
      </c>
      <c r="J385">
        <v>4597</v>
      </c>
      <c r="K385" s="12">
        <v>34428501</v>
      </c>
      <c r="L385">
        <v>9591</v>
      </c>
      <c r="M385">
        <v>28.05</v>
      </c>
      <c r="N385">
        <v>13.9</v>
      </c>
      <c r="O385">
        <v>1.85</v>
      </c>
      <c r="P385">
        <f xml:space="preserve"> IF(Stock_Info[[#This Row],[Close Price]] &gt; Stock_Info[[#This Row],[Open Price]], 1, 0)</f>
        <v>1</v>
      </c>
      <c r="Q385" t="str">
        <f>IF(AND(Stock_Info[[#This Row],[% Deli. Qty to Traded Qty]]&gt;80,Stock_Info[[#This Row],[No. of Trades]]&lt;3000),"Unusual Day","")</f>
        <v/>
      </c>
      <c r="R385" t="str">
        <f>IF(AND(Stock_Info[[#This Row],[Spread High-Low]] &lt; 10, Stock_Info[[#This Row],[% Deli. Qty to Traded Qty]] &gt; 90), "Good Day", "")</f>
        <v/>
      </c>
    </row>
    <row r="386" spans="1:18">
      <c r="A386" t="s">
        <v>41</v>
      </c>
      <c r="B386" s="1">
        <v>45709</v>
      </c>
      <c r="C386" s="1" t="str">
        <f>"WEEK" &amp;" " &amp;  INT((DAY(Stock_Info[[#This Row],[Date]])+WEEKDAY(DATE(YEAR(Stock_Info[[#This Row],[Date]]),MONTH(Stock_Info[[#This Row],[Date]]),1))-1)/7)+1</f>
        <v>WEEK 4</v>
      </c>
      <c r="D386" s="12">
        <v>1013.95</v>
      </c>
      <c r="E386" s="12">
        <v>1021.6</v>
      </c>
      <c r="F386" s="12">
        <v>1001.25</v>
      </c>
      <c r="G386" s="12">
        <v>1008.6</v>
      </c>
      <c r="H386" s="12">
        <v>1009.4982262001628</v>
      </c>
      <c r="I386">
        <v>30725</v>
      </c>
      <c r="J386">
        <v>2370</v>
      </c>
      <c r="K386" s="12">
        <v>31016833</v>
      </c>
      <c r="L386">
        <v>9281</v>
      </c>
      <c r="M386">
        <v>30.21</v>
      </c>
      <c r="N386">
        <v>20.350000000000001</v>
      </c>
      <c r="O386">
        <v>-5.35</v>
      </c>
      <c r="P386">
        <f xml:space="preserve"> IF(Stock_Info[[#This Row],[Close Price]] &gt; Stock_Info[[#This Row],[Open Price]], 1, 0)</f>
        <v>0</v>
      </c>
      <c r="Q386" t="str">
        <f>IF(AND(Stock_Info[[#This Row],[% Deli. Qty to Traded Qty]]&gt;80,Stock_Info[[#This Row],[No. of Trades]]&lt;3000),"Unusual Day","")</f>
        <v/>
      </c>
      <c r="R386" t="str">
        <f>IF(AND(Stock_Info[[#This Row],[Spread High-Low]] &lt; 10, Stock_Info[[#This Row],[% Deli. Qty to Traded Qty]] &gt; 90), "Good Day", "")</f>
        <v/>
      </c>
    </row>
    <row r="387" spans="1:18">
      <c r="A387" t="s">
        <v>41</v>
      </c>
      <c r="B387" s="1">
        <v>45708</v>
      </c>
      <c r="C387" s="1" t="str">
        <f>"WEEK" &amp;" " &amp;  INT((DAY(Stock_Info[[#This Row],[Date]])+WEEKDAY(DATE(YEAR(Stock_Info[[#This Row],[Date]]),MONTH(Stock_Info[[#This Row],[Date]]),1))-1)/7)+1</f>
        <v>WEEK 4</v>
      </c>
      <c r="D387" s="12">
        <v>1008.05</v>
      </c>
      <c r="E387" s="12">
        <v>1019.8</v>
      </c>
      <c r="F387" s="12">
        <v>1007.55</v>
      </c>
      <c r="G387" s="12">
        <v>1017</v>
      </c>
      <c r="H387" s="12">
        <v>1014.9856366607136</v>
      </c>
      <c r="I387">
        <v>52634</v>
      </c>
      <c r="J387">
        <v>3620</v>
      </c>
      <c r="K387" s="12">
        <v>53422754</v>
      </c>
      <c r="L387">
        <v>27498</v>
      </c>
      <c r="M387">
        <v>52.24</v>
      </c>
      <c r="N387">
        <v>12.25</v>
      </c>
      <c r="O387">
        <v>8.9499999999999993</v>
      </c>
      <c r="P387">
        <f xml:space="preserve"> IF(Stock_Info[[#This Row],[Close Price]] &gt; Stock_Info[[#This Row],[Open Price]], 1, 0)</f>
        <v>1</v>
      </c>
      <c r="Q387" t="str">
        <f>IF(AND(Stock_Info[[#This Row],[% Deli. Qty to Traded Qty]]&gt;80,Stock_Info[[#This Row],[No. of Trades]]&lt;3000),"Unusual Day","")</f>
        <v/>
      </c>
      <c r="R387" t="str">
        <f>IF(AND(Stock_Info[[#This Row],[Spread High-Low]] &lt; 10, Stock_Info[[#This Row],[% Deli. Qty to Traded Qty]] &gt; 90), "Good Day", "")</f>
        <v/>
      </c>
    </row>
    <row r="388" spans="1:18">
      <c r="A388" t="s">
        <v>41</v>
      </c>
      <c r="B388" s="1">
        <v>45707</v>
      </c>
      <c r="C388" s="1" t="str">
        <f>"WEEK" &amp;" " &amp;  INT((DAY(Stock_Info[[#This Row],[Date]])+WEEKDAY(DATE(YEAR(Stock_Info[[#This Row],[Date]]),MONTH(Stock_Info[[#This Row],[Date]]),1))-1)/7)+1</f>
        <v>WEEK 4</v>
      </c>
      <c r="D388" s="12">
        <v>996.9</v>
      </c>
      <c r="E388" s="12">
        <v>1013.2</v>
      </c>
      <c r="F388" s="12">
        <v>988.45</v>
      </c>
      <c r="G388" s="12">
        <v>1011.4</v>
      </c>
      <c r="H388" s="12">
        <v>1006.9064817946116</v>
      </c>
      <c r="I388">
        <v>44355</v>
      </c>
      <c r="J388">
        <v>3339</v>
      </c>
      <c r="K388" s="12">
        <v>44661337</v>
      </c>
      <c r="L388">
        <v>24656</v>
      </c>
      <c r="M388">
        <v>55.59</v>
      </c>
      <c r="N388">
        <v>24.75</v>
      </c>
      <c r="O388">
        <v>14.5</v>
      </c>
      <c r="P388">
        <f xml:space="preserve"> IF(Stock_Info[[#This Row],[Close Price]] &gt; Stock_Info[[#This Row],[Open Price]], 1, 0)</f>
        <v>1</v>
      </c>
      <c r="Q388" t="str">
        <f>IF(AND(Stock_Info[[#This Row],[% Deli. Qty to Traded Qty]]&gt;80,Stock_Info[[#This Row],[No. of Trades]]&lt;3000),"Unusual Day","")</f>
        <v/>
      </c>
      <c r="R388" t="str">
        <f>IF(AND(Stock_Info[[#This Row],[Spread High-Low]] &lt; 10, Stock_Info[[#This Row],[% Deli. Qty to Traded Qty]] &gt; 90), "Good Day", "")</f>
        <v/>
      </c>
    </row>
    <row r="389" spans="1:18">
      <c r="A389" t="s">
        <v>41</v>
      </c>
      <c r="B389" s="1">
        <v>45706</v>
      </c>
      <c r="C389" s="1" t="str">
        <f>"WEEK" &amp;" " &amp;  INT((DAY(Stock_Info[[#This Row],[Date]])+WEEKDAY(DATE(YEAR(Stock_Info[[#This Row],[Date]]),MONTH(Stock_Info[[#This Row],[Date]]),1))-1)/7)+1</f>
        <v>WEEK 4</v>
      </c>
      <c r="D389" s="12">
        <v>994.95</v>
      </c>
      <c r="E389" s="12">
        <v>997.3</v>
      </c>
      <c r="F389" s="12">
        <v>986.95</v>
      </c>
      <c r="G389" s="12">
        <v>993.85</v>
      </c>
      <c r="H389" s="12">
        <v>992.60668323214327</v>
      </c>
      <c r="I389">
        <v>85318</v>
      </c>
      <c r="J389">
        <v>4367</v>
      </c>
      <c r="K389" s="12">
        <v>84687217</v>
      </c>
      <c r="L389">
        <v>30594</v>
      </c>
      <c r="M389">
        <v>35.86</v>
      </c>
      <c r="N389">
        <v>10.35</v>
      </c>
      <c r="O389">
        <v>-1.1000000000000001</v>
      </c>
      <c r="P389">
        <f xml:space="preserve"> IF(Stock_Info[[#This Row],[Close Price]] &gt; Stock_Info[[#This Row],[Open Price]], 1, 0)</f>
        <v>0</v>
      </c>
      <c r="Q389" t="str">
        <f>IF(AND(Stock_Info[[#This Row],[% Deli. Qty to Traded Qty]]&gt;80,Stock_Info[[#This Row],[No. of Trades]]&lt;3000),"Unusual Day","")</f>
        <v/>
      </c>
      <c r="R389" t="str">
        <f>IF(AND(Stock_Info[[#This Row],[Spread High-Low]] &lt; 10, Stock_Info[[#This Row],[% Deli. Qty to Traded Qty]] &gt; 90), "Good Day", "")</f>
        <v/>
      </c>
    </row>
    <row r="390" spans="1:18">
      <c r="A390" t="s">
        <v>41</v>
      </c>
      <c r="B390" s="1">
        <v>45705</v>
      </c>
      <c r="C390" s="1" t="str">
        <f>"WEEK" &amp;" " &amp;  INT((DAY(Stock_Info[[#This Row],[Date]])+WEEKDAY(DATE(YEAR(Stock_Info[[#This Row],[Date]]),MONTH(Stock_Info[[#This Row],[Date]]),1))-1)/7)+1</f>
        <v>WEEK 4</v>
      </c>
      <c r="D390" s="12">
        <v>995.95</v>
      </c>
      <c r="E390" s="12">
        <v>997</v>
      </c>
      <c r="F390" s="12">
        <v>978</v>
      </c>
      <c r="G390" s="12">
        <v>993.35</v>
      </c>
      <c r="H390" s="12">
        <v>983.19929228414492</v>
      </c>
      <c r="I390">
        <v>1677792</v>
      </c>
      <c r="J390">
        <v>11976</v>
      </c>
      <c r="K390" s="12">
        <v>1649603907</v>
      </c>
      <c r="L390">
        <v>1572921</v>
      </c>
      <c r="M390">
        <v>93.75</v>
      </c>
      <c r="N390">
        <v>19</v>
      </c>
      <c r="O390">
        <v>-2.6</v>
      </c>
      <c r="P390">
        <f xml:space="preserve"> IF(Stock_Info[[#This Row],[Close Price]] &gt; Stock_Info[[#This Row],[Open Price]], 1, 0)</f>
        <v>0</v>
      </c>
      <c r="Q390" t="str">
        <f>IF(AND(Stock_Info[[#This Row],[% Deli. Qty to Traded Qty]]&gt;80,Stock_Info[[#This Row],[No. of Trades]]&lt;3000),"Unusual Day","")</f>
        <v/>
      </c>
      <c r="R390" t="str">
        <f>IF(AND(Stock_Info[[#This Row],[Spread High-Low]] &lt; 10, Stock_Info[[#This Row],[% Deli. Qty to Traded Qty]] &gt; 90), "Good Day", "")</f>
        <v/>
      </c>
    </row>
    <row r="391" spans="1:18">
      <c r="A391" t="s">
        <v>41</v>
      </c>
      <c r="B391" s="1">
        <v>45702</v>
      </c>
      <c r="C391" s="1" t="str">
        <f>"WEEK" &amp;" " &amp;  INT((DAY(Stock_Info[[#This Row],[Date]])+WEEKDAY(DATE(YEAR(Stock_Info[[#This Row],[Date]]),MONTH(Stock_Info[[#This Row],[Date]]),1))-1)/7)+1</f>
        <v>WEEK 3</v>
      </c>
      <c r="D391" s="12">
        <v>1008.3</v>
      </c>
      <c r="E391" s="12">
        <v>1015.95</v>
      </c>
      <c r="F391" s="12">
        <v>987.8</v>
      </c>
      <c r="G391" s="12">
        <v>996.75</v>
      </c>
      <c r="H391" s="12">
        <v>992.69015194204064</v>
      </c>
      <c r="I391">
        <v>993800</v>
      </c>
      <c r="J391">
        <v>6888</v>
      </c>
      <c r="K391" s="12">
        <v>986535473</v>
      </c>
      <c r="L391">
        <v>885387</v>
      </c>
      <c r="M391">
        <v>89.09</v>
      </c>
      <c r="N391">
        <v>28.15</v>
      </c>
      <c r="O391">
        <v>-11.55</v>
      </c>
      <c r="P391">
        <f xml:space="preserve"> IF(Stock_Info[[#This Row],[Close Price]] &gt; Stock_Info[[#This Row],[Open Price]], 1, 0)</f>
        <v>0</v>
      </c>
      <c r="Q391" t="str">
        <f>IF(AND(Stock_Info[[#This Row],[% Deli. Qty to Traded Qty]]&gt;80,Stock_Info[[#This Row],[No. of Trades]]&lt;3000),"Unusual Day","")</f>
        <v/>
      </c>
      <c r="R391" t="str">
        <f>IF(AND(Stock_Info[[#This Row],[Spread High-Low]] &lt; 10, Stock_Info[[#This Row],[% Deli. Qty to Traded Qty]] &gt; 90), "Good Day", "")</f>
        <v/>
      </c>
    </row>
    <row r="392" spans="1:18">
      <c r="A392" t="s">
        <v>41</v>
      </c>
      <c r="B392" s="1">
        <v>45701</v>
      </c>
      <c r="C392" s="1" t="str">
        <f>"WEEK" &amp;" " &amp;  INT((DAY(Stock_Info[[#This Row],[Date]])+WEEKDAY(DATE(YEAR(Stock_Info[[#This Row],[Date]]),MONTH(Stock_Info[[#This Row],[Date]]),1))-1)/7)+1</f>
        <v>WEEK 3</v>
      </c>
      <c r="D392" s="12">
        <v>1006.9</v>
      </c>
      <c r="E392" s="12">
        <v>1017.4</v>
      </c>
      <c r="F392" s="12">
        <v>1002</v>
      </c>
      <c r="G392" s="12">
        <v>1008.25</v>
      </c>
      <c r="H392" s="12">
        <v>1010.5146413652679</v>
      </c>
      <c r="I392">
        <v>47639</v>
      </c>
      <c r="J392">
        <v>3163</v>
      </c>
      <c r="K392" s="12">
        <v>48139907</v>
      </c>
      <c r="L392">
        <v>20850</v>
      </c>
      <c r="M392">
        <v>43.77</v>
      </c>
      <c r="N392">
        <v>15.4</v>
      </c>
      <c r="O392">
        <v>1.35</v>
      </c>
      <c r="P392">
        <f xml:space="preserve"> IF(Stock_Info[[#This Row],[Close Price]] &gt; Stock_Info[[#This Row],[Open Price]], 1, 0)</f>
        <v>1</v>
      </c>
      <c r="Q392" t="str">
        <f>IF(AND(Stock_Info[[#This Row],[% Deli. Qty to Traded Qty]]&gt;80,Stock_Info[[#This Row],[No. of Trades]]&lt;3000),"Unusual Day","")</f>
        <v/>
      </c>
      <c r="R392" t="str">
        <f>IF(AND(Stock_Info[[#This Row],[Spread High-Low]] &lt; 10, Stock_Info[[#This Row],[% Deli. Qty to Traded Qty]] &gt; 90), "Good Day", "")</f>
        <v/>
      </c>
    </row>
    <row r="393" spans="1:18">
      <c r="A393" t="s">
        <v>41</v>
      </c>
      <c r="B393" s="1">
        <v>45700</v>
      </c>
      <c r="C393" s="1" t="str">
        <f>"WEEK" &amp;" " &amp;  INT((DAY(Stock_Info[[#This Row],[Date]])+WEEKDAY(DATE(YEAR(Stock_Info[[#This Row],[Date]]),MONTH(Stock_Info[[#This Row],[Date]]),1))-1)/7)+1</f>
        <v>WEEK 3</v>
      </c>
      <c r="D393" s="12">
        <v>1004.85</v>
      </c>
      <c r="E393" s="12">
        <v>1010.65</v>
      </c>
      <c r="F393" s="12">
        <v>984.25</v>
      </c>
      <c r="G393" s="12">
        <v>1006.95</v>
      </c>
      <c r="H393" s="12">
        <v>997.12738317641379</v>
      </c>
      <c r="I393">
        <v>80827</v>
      </c>
      <c r="J393">
        <v>4814</v>
      </c>
      <c r="K393" s="12">
        <v>80594815</v>
      </c>
      <c r="L393">
        <v>31458</v>
      </c>
      <c r="M393">
        <v>38.92</v>
      </c>
      <c r="N393">
        <v>26.4</v>
      </c>
      <c r="O393">
        <v>2.1</v>
      </c>
      <c r="P393">
        <f xml:space="preserve"> IF(Stock_Info[[#This Row],[Close Price]] &gt; Stock_Info[[#This Row],[Open Price]], 1, 0)</f>
        <v>1</v>
      </c>
      <c r="Q393" t="str">
        <f>IF(AND(Stock_Info[[#This Row],[% Deli. Qty to Traded Qty]]&gt;80,Stock_Info[[#This Row],[No. of Trades]]&lt;3000),"Unusual Day","")</f>
        <v/>
      </c>
      <c r="R393" t="str">
        <f>IF(AND(Stock_Info[[#This Row],[Spread High-Low]] &lt; 10, Stock_Info[[#This Row],[% Deli. Qty to Traded Qty]] &gt; 90), "Good Day", "")</f>
        <v/>
      </c>
    </row>
    <row r="394" spans="1:18">
      <c r="A394" t="s">
        <v>41</v>
      </c>
      <c r="B394" s="1">
        <v>45699</v>
      </c>
      <c r="C394" s="1" t="str">
        <f>"WEEK" &amp;" " &amp;  INT((DAY(Stock_Info[[#This Row],[Date]])+WEEKDAY(DATE(YEAR(Stock_Info[[#This Row],[Date]]),MONTH(Stock_Info[[#This Row],[Date]]),1))-1)/7)+1</f>
        <v>WEEK 3</v>
      </c>
      <c r="D394" s="12">
        <v>1006.65</v>
      </c>
      <c r="E394" s="12">
        <v>1016</v>
      </c>
      <c r="F394" s="12">
        <v>1002.7</v>
      </c>
      <c r="G394" s="12">
        <v>1007.85</v>
      </c>
      <c r="H394" s="12">
        <v>1009.5951988259608</v>
      </c>
      <c r="I394">
        <v>148547</v>
      </c>
      <c r="J394">
        <v>6024</v>
      </c>
      <c r="K394" s="12">
        <v>149972338</v>
      </c>
      <c r="L394">
        <v>33415</v>
      </c>
      <c r="M394">
        <v>22.49</v>
      </c>
      <c r="N394">
        <v>13.3</v>
      </c>
      <c r="O394">
        <v>1.2</v>
      </c>
      <c r="P394">
        <f xml:space="preserve"> IF(Stock_Info[[#This Row],[Close Price]] &gt; Stock_Info[[#This Row],[Open Price]], 1, 0)</f>
        <v>1</v>
      </c>
      <c r="Q394" t="str">
        <f>IF(AND(Stock_Info[[#This Row],[% Deli. Qty to Traded Qty]]&gt;80,Stock_Info[[#This Row],[No. of Trades]]&lt;3000),"Unusual Day","")</f>
        <v/>
      </c>
      <c r="R394" t="str">
        <f>IF(AND(Stock_Info[[#This Row],[Spread High-Low]] &lt; 10, Stock_Info[[#This Row],[% Deli. Qty to Traded Qty]] &gt; 90), "Good Day", "")</f>
        <v/>
      </c>
    </row>
    <row r="395" spans="1:18">
      <c r="A395" t="s">
        <v>41</v>
      </c>
      <c r="B395" s="1">
        <v>45698</v>
      </c>
      <c r="C395" s="1" t="str">
        <f>"WEEK" &amp;" " &amp;  INT((DAY(Stock_Info[[#This Row],[Date]])+WEEKDAY(DATE(YEAR(Stock_Info[[#This Row],[Date]]),MONTH(Stock_Info[[#This Row],[Date]]),1))-1)/7)+1</f>
        <v>WEEK 3</v>
      </c>
      <c r="D395" s="12">
        <v>1023.8</v>
      </c>
      <c r="E395" s="12">
        <v>1024.2</v>
      </c>
      <c r="F395" s="12">
        <v>1006.25</v>
      </c>
      <c r="G395" s="12">
        <v>1011.6</v>
      </c>
      <c r="H395" s="12">
        <v>1014.9700286435116</v>
      </c>
      <c r="I395">
        <v>52717</v>
      </c>
      <c r="J395">
        <v>2669</v>
      </c>
      <c r="K395" s="12">
        <v>53506175</v>
      </c>
      <c r="L395">
        <v>14326</v>
      </c>
      <c r="M395">
        <v>27.18</v>
      </c>
      <c r="N395">
        <v>17.95</v>
      </c>
      <c r="O395">
        <v>-12.2</v>
      </c>
      <c r="P395">
        <f xml:space="preserve"> IF(Stock_Info[[#This Row],[Close Price]] &gt; Stock_Info[[#This Row],[Open Price]], 1, 0)</f>
        <v>0</v>
      </c>
      <c r="Q395" t="str">
        <f>IF(AND(Stock_Info[[#This Row],[% Deli. Qty to Traded Qty]]&gt;80,Stock_Info[[#This Row],[No. of Trades]]&lt;3000),"Unusual Day","")</f>
        <v/>
      </c>
      <c r="R395" t="str">
        <f>IF(AND(Stock_Info[[#This Row],[Spread High-Low]] &lt; 10, Stock_Info[[#This Row],[% Deli. Qty to Traded Qty]] &gt; 90), "Good Day", "")</f>
        <v/>
      </c>
    </row>
    <row r="396" spans="1:18">
      <c r="A396" t="s">
        <v>41</v>
      </c>
      <c r="B396" s="1">
        <v>45695</v>
      </c>
      <c r="C396" s="1" t="str">
        <f>"WEEK" &amp;" " &amp;  INT((DAY(Stock_Info[[#This Row],[Date]])+WEEKDAY(DATE(YEAR(Stock_Info[[#This Row],[Date]]),MONTH(Stock_Info[[#This Row],[Date]]),1))-1)/7)+1</f>
        <v>WEEK 2</v>
      </c>
      <c r="D396" s="12">
        <v>1020.55</v>
      </c>
      <c r="E396" s="12">
        <v>1027</v>
      </c>
      <c r="F396" s="12">
        <v>1007.85</v>
      </c>
      <c r="G396" s="12">
        <v>1023.8</v>
      </c>
      <c r="H396" s="12">
        <v>1020.085073225104</v>
      </c>
      <c r="I396">
        <v>96893</v>
      </c>
      <c r="J396">
        <v>3239</v>
      </c>
      <c r="K396" s="12">
        <v>98839103</v>
      </c>
      <c r="L396">
        <v>45418</v>
      </c>
      <c r="M396">
        <v>46.87</v>
      </c>
      <c r="N396">
        <v>19.149999999999999</v>
      </c>
      <c r="O396">
        <v>3.25</v>
      </c>
      <c r="P396">
        <f xml:space="preserve"> IF(Stock_Info[[#This Row],[Close Price]] &gt; Stock_Info[[#This Row],[Open Price]], 1, 0)</f>
        <v>1</v>
      </c>
      <c r="Q396" t="str">
        <f>IF(AND(Stock_Info[[#This Row],[% Deli. Qty to Traded Qty]]&gt;80,Stock_Info[[#This Row],[No. of Trades]]&lt;3000),"Unusual Day","")</f>
        <v/>
      </c>
      <c r="R396" t="str">
        <f>IF(AND(Stock_Info[[#This Row],[Spread High-Low]] &lt; 10, Stock_Info[[#This Row],[% Deli. Qty to Traded Qty]] &gt; 90), "Good Day", "")</f>
        <v/>
      </c>
    </row>
    <row r="397" spans="1:18">
      <c r="A397" t="s">
        <v>41</v>
      </c>
      <c r="B397" s="1">
        <v>45694</v>
      </c>
      <c r="C397" s="1" t="str">
        <f>"WEEK" &amp;" " &amp;  INT((DAY(Stock_Info[[#This Row],[Date]])+WEEKDAY(DATE(YEAR(Stock_Info[[#This Row],[Date]]),MONTH(Stock_Info[[#This Row],[Date]]),1))-1)/7)+1</f>
        <v>WEEK 2</v>
      </c>
      <c r="D397" s="12">
        <v>1012</v>
      </c>
      <c r="E397" s="12">
        <v>1021.75</v>
      </c>
      <c r="F397" s="12">
        <v>1010</v>
      </c>
      <c r="G397" s="12">
        <v>1020.55</v>
      </c>
      <c r="H397" s="12">
        <v>1015.9593763316325</v>
      </c>
      <c r="I397">
        <v>91523</v>
      </c>
      <c r="J397">
        <v>4283</v>
      </c>
      <c r="K397" s="12">
        <v>92983650</v>
      </c>
      <c r="L397">
        <v>40083</v>
      </c>
      <c r="M397">
        <v>43.8</v>
      </c>
      <c r="N397">
        <v>11.75</v>
      </c>
      <c r="O397">
        <v>8.5500000000000007</v>
      </c>
      <c r="P397">
        <f xml:space="preserve"> IF(Stock_Info[[#This Row],[Close Price]] &gt; Stock_Info[[#This Row],[Open Price]], 1, 0)</f>
        <v>1</v>
      </c>
      <c r="Q397" t="str">
        <f>IF(AND(Stock_Info[[#This Row],[% Deli. Qty to Traded Qty]]&gt;80,Stock_Info[[#This Row],[No. of Trades]]&lt;3000),"Unusual Day","")</f>
        <v/>
      </c>
      <c r="R397" t="str">
        <f>IF(AND(Stock_Info[[#This Row],[Spread High-Low]] &lt; 10, Stock_Info[[#This Row],[% Deli. Qty to Traded Qty]] &gt; 90), "Good Day", "")</f>
        <v/>
      </c>
    </row>
    <row r="398" spans="1:18">
      <c r="A398" t="s">
        <v>41</v>
      </c>
      <c r="B398" s="1">
        <v>45693</v>
      </c>
      <c r="C398" s="1" t="str">
        <f>"WEEK" &amp;" " &amp;  INT((DAY(Stock_Info[[#This Row],[Date]])+WEEKDAY(DATE(YEAR(Stock_Info[[#This Row],[Date]]),MONTH(Stock_Info[[#This Row],[Date]]),1))-1)/7)+1</f>
        <v>WEEK 2</v>
      </c>
      <c r="D398" s="12">
        <v>1021</v>
      </c>
      <c r="E398" s="12">
        <v>1021.9</v>
      </c>
      <c r="F398" s="12">
        <v>1011</v>
      </c>
      <c r="G398" s="12">
        <v>1013.4</v>
      </c>
      <c r="H398" s="12">
        <v>1015.7235236934704</v>
      </c>
      <c r="I398">
        <v>146074</v>
      </c>
      <c r="J398">
        <v>11877</v>
      </c>
      <c r="K398" s="12">
        <v>148370798</v>
      </c>
      <c r="L398">
        <v>81402</v>
      </c>
      <c r="M398">
        <v>55.73</v>
      </c>
      <c r="N398">
        <v>10.9</v>
      </c>
      <c r="O398">
        <v>-7.6</v>
      </c>
      <c r="P398">
        <f xml:space="preserve"> IF(Stock_Info[[#This Row],[Close Price]] &gt; Stock_Info[[#This Row],[Open Price]], 1, 0)</f>
        <v>0</v>
      </c>
      <c r="Q398" t="str">
        <f>IF(AND(Stock_Info[[#This Row],[% Deli. Qty to Traded Qty]]&gt;80,Stock_Info[[#This Row],[No. of Trades]]&lt;3000),"Unusual Day","")</f>
        <v/>
      </c>
      <c r="R398" t="str">
        <f>IF(AND(Stock_Info[[#This Row],[Spread High-Low]] &lt; 10, Stock_Info[[#This Row],[% Deli. Qty to Traded Qty]] &gt; 90), "Good Day", "")</f>
        <v/>
      </c>
    </row>
    <row r="399" spans="1:18">
      <c r="A399" t="s">
        <v>41</v>
      </c>
      <c r="B399" s="1">
        <v>45692</v>
      </c>
      <c r="C399" s="1" t="str">
        <f>"WEEK" &amp;" " &amp;  INT((DAY(Stock_Info[[#This Row],[Date]])+WEEKDAY(DATE(YEAR(Stock_Info[[#This Row],[Date]]),MONTH(Stock_Info[[#This Row],[Date]]),1))-1)/7)+1</f>
        <v>WEEK 2</v>
      </c>
      <c r="D399" s="12">
        <v>996.95</v>
      </c>
      <c r="E399" s="12">
        <v>1017.4</v>
      </c>
      <c r="F399" s="12">
        <v>987.95</v>
      </c>
      <c r="G399" s="12">
        <v>1015.45</v>
      </c>
      <c r="H399" s="12">
        <v>1009.2707049246784</v>
      </c>
      <c r="I399">
        <v>337951</v>
      </c>
      <c r="J399">
        <v>12350</v>
      </c>
      <c r="K399" s="12">
        <v>341084044</v>
      </c>
      <c r="L399">
        <v>174691</v>
      </c>
      <c r="M399">
        <v>51.69</v>
      </c>
      <c r="N399">
        <v>29.45</v>
      </c>
      <c r="O399">
        <v>18.5</v>
      </c>
      <c r="P399">
        <f xml:space="preserve"> IF(Stock_Info[[#This Row],[Close Price]] &gt; Stock_Info[[#This Row],[Open Price]], 1, 0)</f>
        <v>1</v>
      </c>
      <c r="Q399" t="str">
        <f>IF(AND(Stock_Info[[#This Row],[% Deli. Qty to Traded Qty]]&gt;80,Stock_Info[[#This Row],[No. of Trades]]&lt;3000),"Unusual Day","")</f>
        <v/>
      </c>
      <c r="R399" t="str">
        <f>IF(AND(Stock_Info[[#This Row],[Spread High-Low]] &lt; 10, Stock_Info[[#This Row],[% Deli. Qty to Traded Qty]] &gt; 90), "Good Day", "")</f>
        <v/>
      </c>
    </row>
    <row r="400" spans="1:18">
      <c r="A400" t="s">
        <v>41</v>
      </c>
      <c r="B400" s="1">
        <v>45691</v>
      </c>
      <c r="C400" s="1" t="str">
        <f>"WEEK" &amp;" " &amp;  INT((DAY(Stock_Info[[#This Row],[Date]])+WEEKDAY(DATE(YEAR(Stock_Info[[#This Row],[Date]]),MONTH(Stock_Info[[#This Row],[Date]]),1))-1)/7)+1</f>
        <v>WEEK 2</v>
      </c>
      <c r="D400" s="12">
        <v>989.7</v>
      </c>
      <c r="E400" s="12">
        <v>1000.35</v>
      </c>
      <c r="F400" s="12">
        <v>983.7</v>
      </c>
      <c r="G400" s="12">
        <v>989.55</v>
      </c>
      <c r="H400" s="12">
        <v>990.04040465846742</v>
      </c>
      <c r="I400">
        <v>98058</v>
      </c>
      <c r="J400">
        <v>4704</v>
      </c>
      <c r="K400" s="12">
        <v>97081382</v>
      </c>
      <c r="L400">
        <v>35503</v>
      </c>
      <c r="M400">
        <v>36.21</v>
      </c>
      <c r="N400">
        <v>16.649999999999999</v>
      </c>
      <c r="O400">
        <v>-0.15</v>
      </c>
      <c r="P400">
        <f xml:space="preserve"> IF(Stock_Info[[#This Row],[Close Price]] &gt; Stock_Info[[#This Row],[Open Price]], 1, 0)</f>
        <v>0</v>
      </c>
      <c r="Q400" t="str">
        <f>IF(AND(Stock_Info[[#This Row],[% Deli. Qty to Traded Qty]]&gt;80,Stock_Info[[#This Row],[No. of Trades]]&lt;3000),"Unusual Day","")</f>
        <v/>
      </c>
      <c r="R400" t="str">
        <f>IF(AND(Stock_Info[[#This Row],[Spread High-Low]] &lt; 10, Stock_Info[[#This Row],[% Deli. Qty to Traded Qty]] &gt; 90), "Good Day", "")</f>
        <v/>
      </c>
    </row>
    <row r="401" spans="1:18">
      <c r="A401" t="s">
        <v>41</v>
      </c>
      <c r="B401" s="1">
        <v>45689</v>
      </c>
      <c r="C401" s="1" t="str">
        <f>"WEEK" &amp;" " &amp;  INT((DAY(Stock_Info[[#This Row],[Date]])+WEEKDAY(DATE(YEAR(Stock_Info[[#This Row],[Date]]),MONTH(Stock_Info[[#This Row],[Date]]),1))-1)/7)+1</f>
        <v>WEEK 2</v>
      </c>
      <c r="D401" s="12">
        <v>988.15</v>
      </c>
      <c r="E401" s="12">
        <v>1004.85</v>
      </c>
      <c r="F401" s="12">
        <v>982</v>
      </c>
      <c r="G401" s="12">
        <v>998.6</v>
      </c>
      <c r="H401" s="12">
        <v>994.6676270361296</v>
      </c>
      <c r="I401">
        <v>250598</v>
      </c>
      <c r="J401">
        <v>6623</v>
      </c>
      <c r="K401" s="12">
        <v>249261718</v>
      </c>
      <c r="L401">
        <v>83212</v>
      </c>
      <c r="M401">
        <v>33.21</v>
      </c>
      <c r="N401">
        <v>22.85</v>
      </c>
      <c r="O401">
        <v>10.45</v>
      </c>
      <c r="P401">
        <f xml:space="preserve"> IF(Stock_Info[[#This Row],[Close Price]] &gt; Stock_Info[[#This Row],[Open Price]], 1, 0)</f>
        <v>1</v>
      </c>
      <c r="Q401" t="str">
        <f>IF(AND(Stock_Info[[#This Row],[% Deli. Qty to Traded Qty]]&gt;80,Stock_Info[[#This Row],[No. of Trades]]&lt;3000),"Unusual Day","")</f>
        <v/>
      </c>
      <c r="R401" t="str">
        <f>IF(AND(Stock_Info[[#This Row],[Spread High-Low]] &lt; 10, Stock_Info[[#This Row],[% Deli. Qty to Traded Qty]] &gt; 90), "Good Day", "")</f>
        <v/>
      </c>
    </row>
    <row r="402" spans="1:18">
      <c r="A402" t="s">
        <v>41</v>
      </c>
      <c r="B402" s="1">
        <v>45688</v>
      </c>
      <c r="C402" s="1" t="str">
        <f>"WEEK" &amp;" " &amp;  INT((DAY(Stock_Info[[#This Row],[Date]])+WEEKDAY(DATE(YEAR(Stock_Info[[#This Row],[Date]]),MONTH(Stock_Info[[#This Row],[Date]]),1))-1)/7)+1</f>
        <v>WEEK 5</v>
      </c>
      <c r="D402" s="12">
        <v>984.95</v>
      </c>
      <c r="E402" s="12">
        <v>989.95</v>
      </c>
      <c r="F402" s="12">
        <v>977.95</v>
      </c>
      <c r="G402" s="12">
        <v>986.4</v>
      </c>
      <c r="H402" s="12">
        <v>985.13898312675644</v>
      </c>
      <c r="I402">
        <v>89313</v>
      </c>
      <c r="J402">
        <v>4014</v>
      </c>
      <c r="K402" s="12">
        <v>87985718</v>
      </c>
      <c r="L402">
        <v>33075</v>
      </c>
      <c r="M402">
        <v>37.03</v>
      </c>
      <c r="N402">
        <v>12</v>
      </c>
      <c r="O402">
        <v>1.45</v>
      </c>
      <c r="P402">
        <f xml:space="preserve"> IF(Stock_Info[[#This Row],[Close Price]] &gt; Stock_Info[[#This Row],[Open Price]], 1, 0)</f>
        <v>1</v>
      </c>
      <c r="Q402" t="str">
        <f>IF(AND(Stock_Info[[#This Row],[% Deli. Qty to Traded Qty]]&gt;80,Stock_Info[[#This Row],[No. of Trades]]&lt;3000),"Unusual Day","")</f>
        <v/>
      </c>
      <c r="R402" t="str">
        <f>IF(AND(Stock_Info[[#This Row],[Spread High-Low]] &lt; 10, Stock_Info[[#This Row],[% Deli. Qty to Traded Qty]] &gt; 90), "Good Day", "")</f>
        <v/>
      </c>
    </row>
    <row r="403" spans="1:18">
      <c r="A403" t="s">
        <v>41</v>
      </c>
      <c r="B403" s="1">
        <v>45687</v>
      </c>
      <c r="C403" s="1" t="str">
        <f>"WEEK" &amp;" " &amp;  INT((DAY(Stock_Info[[#This Row],[Date]])+WEEKDAY(DATE(YEAR(Stock_Info[[#This Row],[Date]]),MONTH(Stock_Info[[#This Row],[Date]]),1))-1)/7)+1</f>
        <v>WEEK 5</v>
      </c>
      <c r="D403" s="12">
        <v>985</v>
      </c>
      <c r="E403" s="12">
        <v>991.25</v>
      </c>
      <c r="F403" s="12">
        <v>974.75</v>
      </c>
      <c r="G403" s="12">
        <v>985</v>
      </c>
      <c r="H403" s="12">
        <v>983.98978677418506</v>
      </c>
      <c r="I403">
        <v>5424437</v>
      </c>
      <c r="J403">
        <v>12954</v>
      </c>
      <c r="K403" s="12">
        <v>5337590607</v>
      </c>
      <c r="L403">
        <v>5085328</v>
      </c>
      <c r="M403">
        <v>93.75</v>
      </c>
      <c r="N403">
        <v>16.5</v>
      </c>
      <c r="O403">
        <v>0</v>
      </c>
      <c r="P403">
        <f xml:space="preserve"> IF(Stock_Info[[#This Row],[Close Price]] &gt; Stock_Info[[#This Row],[Open Price]], 1, 0)</f>
        <v>0</v>
      </c>
      <c r="Q403" t="str">
        <f>IF(AND(Stock_Info[[#This Row],[% Deli. Qty to Traded Qty]]&gt;80,Stock_Info[[#This Row],[No. of Trades]]&lt;3000),"Unusual Day","")</f>
        <v/>
      </c>
      <c r="R403" t="str">
        <f>IF(AND(Stock_Info[[#This Row],[Spread High-Low]] &lt; 10, Stock_Info[[#This Row],[% Deli. Qty to Traded Qty]] &gt; 90), "Good Day", "")</f>
        <v/>
      </c>
    </row>
    <row r="404" spans="1:18">
      <c r="A404" t="s">
        <v>41</v>
      </c>
      <c r="B404" s="1">
        <v>45686</v>
      </c>
      <c r="C404" s="1" t="str">
        <f>"WEEK" &amp;" " &amp;  INT((DAY(Stock_Info[[#This Row],[Date]])+WEEKDAY(DATE(YEAR(Stock_Info[[#This Row],[Date]]),MONTH(Stock_Info[[#This Row],[Date]]),1))-1)/7)+1</f>
        <v>WEEK 5</v>
      </c>
      <c r="D404" s="12">
        <v>985.05</v>
      </c>
      <c r="E404" s="12">
        <v>988.8</v>
      </c>
      <c r="F404" s="12">
        <v>977.55</v>
      </c>
      <c r="G404" s="12">
        <v>983.3</v>
      </c>
      <c r="H404" s="12">
        <v>982.94904363931539</v>
      </c>
      <c r="I404">
        <v>87467</v>
      </c>
      <c r="J404">
        <v>5762</v>
      </c>
      <c r="K404" s="12">
        <v>85975604</v>
      </c>
      <c r="L404">
        <v>30073</v>
      </c>
      <c r="M404">
        <v>34.380000000000003</v>
      </c>
      <c r="N404">
        <v>11.25</v>
      </c>
      <c r="O404">
        <v>-1.75</v>
      </c>
      <c r="P404">
        <f xml:space="preserve"> IF(Stock_Info[[#This Row],[Close Price]] &gt; Stock_Info[[#This Row],[Open Price]], 1, 0)</f>
        <v>0</v>
      </c>
      <c r="Q404" t="str">
        <f>IF(AND(Stock_Info[[#This Row],[% Deli. Qty to Traded Qty]]&gt;80,Stock_Info[[#This Row],[No. of Trades]]&lt;3000),"Unusual Day","")</f>
        <v/>
      </c>
      <c r="R404" t="str">
        <f>IF(AND(Stock_Info[[#This Row],[Spread High-Low]] &lt; 10, Stock_Info[[#This Row],[% Deli. Qty to Traded Qty]] &gt; 90), "Good Day", "")</f>
        <v/>
      </c>
    </row>
    <row r="405" spans="1:18">
      <c r="A405" t="s">
        <v>41</v>
      </c>
      <c r="B405" s="1">
        <v>45685</v>
      </c>
      <c r="C405" s="1" t="str">
        <f>"WEEK" &amp;" " &amp;  INT((DAY(Stock_Info[[#This Row],[Date]])+WEEKDAY(DATE(YEAR(Stock_Info[[#This Row],[Date]]),MONTH(Stock_Info[[#This Row],[Date]]),1))-1)/7)+1</f>
        <v>WEEK 5</v>
      </c>
      <c r="D405" s="12">
        <v>958.1</v>
      </c>
      <c r="E405" s="12">
        <v>993.5</v>
      </c>
      <c r="F405" s="12">
        <v>958.1</v>
      </c>
      <c r="G405" s="12">
        <v>984.1</v>
      </c>
      <c r="H405" s="12">
        <v>976.28752397659696</v>
      </c>
      <c r="I405">
        <v>414988</v>
      </c>
      <c r="J405">
        <v>10538</v>
      </c>
      <c r="K405" s="12">
        <v>405147607</v>
      </c>
      <c r="L405">
        <v>83138</v>
      </c>
      <c r="M405">
        <v>20.03</v>
      </c>
      <c r="N405">
        <v>35.4</v>
      </c>
      <c r="O405">
        <v>26</v>
      </c>
      <c r="P405">
        <f xml:space="preserve"> IF(Stock_Info[[#This Row],[Close Price]] &gt; Stock_Info[[#This Row],[Open Price]], 1, 0)</f>
        <v>1</v>
      </c>
      <c r="Q405" t="str">
        <f>IF(AND(Stock_Info[[#This Row],[% Deli. Qty to Traded Qty]]&gt;80,Stock_Info[[#This Row],[No. of Trades]]&lt;3000),"Unusual Day","")</f>
        <v/>
      </c>
      <c r="R405" t="str">
        <f>IF(AND(Stock_Info[[#This Row],[Spread High-Low]] &lt; 10, Stock_Info[[#This Row],[% Deli. Qty to Traded Qty]] &gt; 90), "Good Day", "")</f>
        <v/>
      </c>
    </row>
    <row r="406" spans="1:18">
      <c r="A406" t="s">
        <v>41</v>
      </c>
      <c r="B406" s="1">
        <v>45684</v>
      </c>
      <c r="C406" s="1" t="str">
        <f>"WEEK" &amp;" " &amp;  INT((DAY(Stock_Info[[#This Row],[Date]])+WEEKDAY(DATE(YEAR(Stock_Info[[#This Row],[Date]]),MONTH(Stock_Info[[#This Row],[Date]]),1))-1)/7)+1</f>
        <v>WEEK 5</v>
      </c>
      <c r="D406" s="12">
        <v>944.25</v>
      </c>
      <c r="E406" s="12">
        <v>949.95</v>
      </c>
      <c r="F406" s="12">
        <v>934</v>
      </c>
      <c r="G406" s="12">
        <v>947.9</v>
      </c>
      <c r="H406" s="12">
        <v>942.91747477670026</v>
      </c>
      <c r="I406">
        <v>107143</v>
      </c>
      <c r="J406">
        <v>3958</v>
      </c>
      <c r="K406" s="12">
        <v>101027007</v>
      </c>
      <c r="L406">
        <v>56381</v>
      </c>
      <c r="M406">
        <v>52.62</v>
      </c>
      <c r="N406">
        <v>15.95</v>
      </c>
      <c r="O406">
        <v>3.65</v>
      </c>
      <c r="P406">
        <f xml:space="preserve"> IF(Stock_Info[[#This Row],[Close Price]] &gt; Stock_Info[[#This Row],[Open Price]], 1, 0)</f>
        <v>1</v>
      </c>
      <c r="Q406" t="str">
        <f>IF(AND(Stock_Info[[#This Row],[% Deli. Qty to Traded Qty]]&gt;80,Stock_Info[[#This Row],[No. of Trades]]&lt;3000),"Unusual Day","")</f>
        <v/>
      </c>
      <c r="R406" t="str">
        <f>IF(AND(Stock_Info[[#This Row],[Spread High-Low]] &lt; 10, Stock_Info[[#This Row],[% Deli. Qty to Traded Qty]] &gt; 90), "Good Day", "")</f>
        <v/>
      </c>
    </row>
    <row r="407" spans="1:18">
      <c r="A407" t="s">
        <v>41</v>
      </c>
      <c r="B407" s="1">
        <v>45681</v>
      </c>
      <c r="C407" s="1" t="str">
        <f>"WEEK" &amp;" " &amp;  INT((DAY(Stock_Info[[#This Row],[Date]])+WEEKDAY(DATE(YEAR(Stock_Info[[#This Row],[Date]]),MONTH(Stock_Info[[#This Row],[Date]]),1))-1)/7)+1</f>
        <v>WEEK 4</v>
      </c>
      <c r="D407" s="12">
        <v>948</v>
      </c>
      <c r="E407" s="12">
        <v>961.75</v>
      </c>
      <c r="F407" s="12">
        <v>946</v>
      </c>
      <c r="G407" s="12">
        <v>948.3</v>
      </c>
      <c r="H407" s="12">
        <v>954.48771573005558</v>
      </c>
      <c r="I407">
        <v>271404</v>
      </c>
      <c r="J407">
        <v>10522</v>
      </c>
      <c r="K407" s="12">
        <v>259051784</v>
      </c>
      <c r="L407">
        <v>162224</v>
      </c>
      <c r="M407">
        <v>59.77</v>
      </c>
      <c r="N407">
        <v>15.75</v>
      </c>
      <c r="O407">
        <v>0.3</v>
      </c>
      <c r="P407">
        <f xml:space="preserve"> IF(Stock_Info[[#This Row],[Close Price]] &gt; Stock_Info[[#This Row],[Open Price]], 1, 0)</f>
        <v>1</v>
      </c>
      <c r="Q407" t="str">
        <f>IF(AND(Stock_Info[[#This Row],[% Deli. Qty to Traded Qty]]&gt;80,Stock_Info[[#This Row],[No. of Trades]]&lt;3000),"Unusual Day","")</f>
        <v/>
      </c>
      <c r="R407" t="str">
        <f>IF(AND(Stock_Info[[#This Row],[Spread High-Low]] &lt; 10, Stock_Info[[#This Row],[% Deli. Qty to Traded Qty]] &gt; 90), "Good Day", "")</f>
        <v/>
      </c>
    </row>
    <row r="408" spans="1:18">
      <c r="A408" t="s">
        <v>41</v>
      </c>
      <c r="B408" s="1">
        <v>45680</v>
      </c>
      <c r="C408" s="1" t="str">
        <f>"WEEK" &amp;" " &amp;  INT((DAY(Stock_Info[[#This Row],[Date]])+WEEKDAY(DATE(YEAR(Stock_Info[[#This Row],[Date]]),MONTH(Stock_Info[[#This Row],[Date]]),1))-1)/7)+1</f>
        <v>WEEK 4</v>
      </c>
      <c r="D408" s="12">
        <v>958.5</v>
      </c>
      <c r="E408" s="12">
        <v>963.35</v>
      </c>
      <c r="F408" s="12">
        <v>948</v>
      </c>
      <c r="G408" s="12">
        <v>951.65</v>
      </c>
      <c r="H408" s="12">
        <v>954.49218441713583</v>
      </c>
      <c r="I408">
        <v>463753</v>
      </c>
      <c r="J408">
        <v>10730</v>
      </c>
      <c r="K408" s="12">
        <v>442648614</v>
      </c>
      <c r="L408">
        <v>306978</v>
      </c>
      <c r="M408">
        <v>66.19</v>
      </c>
      <c r="N408">
        <v>15.35</v>
      </c>
      <c r="O408">
        <v>-6.85</v>
      </c>
      <c r="P408">
        <f xml:space="preserve"> IF(Stock_Info[[#This Row],[Close Price]] &gt; Stock_Info[[#This Row],[Open Price]], 1, 0)</f>
        <v>0</v>
      </c>
      <c r="Q408" t="str">
        <f>IF(AND(Stock_Info[[#This Row],[% Deli. Qty to Traded Qty]]&gt;80,Stock_Info[[#This Row],[No. of Trades]]&lt;3000),"Unusual Day","")</f>
        <v/>
      </c>
      <c r="R408" t="str">
        <f>IF(AND(Stock_Info[[#This Row],[Spread High-Low]] &lt; 10, Stock_Info[[#This Row],[% Deli. Qty to Traded Qty]] &gt; 90), "Good Day", "")</f>
        <v/>
      </c>
    </row>
    <row r="409" spans="1:18">
      <c r="A409" t="s">
        <v>41</v>
      </c>
      <c r="B409" s="1">
        <v>45679</v>
      </c>
      <c r="C409" s="1" t="str">
        <f>"WEEK" &amp;" " &amp;  INT((DAY(Stock_Info[[#This Row],[Date]])+WEEKDAY(DATE(YEAR(Stock_Info[[#This Row],[Date]]),MONTH(Stock_Info[[#This Row],[Date]]),1))-1)/7)+1</f>
        <v>WEEK 4</v>
      </c>
      <c r="D409" s="12">
        <v>983.4</v>
      </c>
      <c r="E409" s="12">
        <v>983.4</v>
      </c>
      <c r="F409" s="12">
        <v>954.5</v>
      </c>
      <c r="G409" s="12">
        <v>959.85</v>
      </c>
      <c r="H409" s="12">
        <v>964.28401651727268</v>
      </c>
      <c r="I409">
        <v>129077</v>
      </c>
      <c r="J409">
        <v>3867</v>
      </c>
      <c r="K409" s="12">
        <v>124466888</v>
      </c>
      <c r="L409">
        <v>45988</v>
      </c>
      <c r="M409">
        <v>35.630000000000003</v>
      </c>
      <c r="N409">
        <v>28.9</v>
      </c>
      <c r="O409">
        <v>-23.55</v>
      </c>
      <c r="P409">
        <f xml:space="preserve"> IF(Stock_Info[[#This Row],[Close Price]] &gt; Stock_Info[[#This Row],[Open Price]], 1, 0)</f>
        <v>0</v>
      </c>
      <c r="Q409" t="str">
        <f>IF(AND(Stock_Info[[#This Row],[% Deli. Qty to Traded Qty]]&gt;80,Stock_Info[[#This Row],[No. of Trades]]&lt;3000),"Unusual Day","")</f>
        <v/>
      </c>
      <c r="R409" t="str">
        <f>IF(AND(Stock_Info[[#This Row],[Spread High-Low]] &lt; 10, Stock_Info[[#This Row],[% Deli. Qty to Traded Qty]] &gt; 90), "Good Day", "")</f>
        <v/>
      </c>
    </row>
    <row r="410" spans="1:18">
      <c r="A410" t="s">
        <v>41</v>
      </c>
      <c r="B410" s="1">
        <v>45678</v>
      </c>
      <c r="C410" s="1" t="str">
        <f>"WEEK" &amp;" " &amp;  INT((DAY(Stock_Info[[#This Row],[Date]])+WEEKDAY(DATE(YEAR(Stock_Info[[#This Row],[Date]]),MONTH(Stock_Info[[#This Row],[Date]]),1))-1)/7)+1</f>
        <v>WEEK 4</v>
      </c>
      <c r="D410" s="12">
        <v>994</v>
      </c>
      <c r="E410" s="12">
        <v>994</v>
      </c>
      <c r="F410" s="12">
        <v>962.9</v>
      </c>
      <c r="G410" s="12">
        <v>969.75</v>
      </c>
      <c r="H410" s="12">
        <v>978.24488998400557</v>
      </c>
      <c r="I410">
        <v>578325</v>
      </c>
      <c r="J410">
        <v>27047</v>
      </c>
      <c r="K410" s="12">
        <v>565743476</v>
      </c>
      <c r="L410">
        <v>137541</v>
      </c>
      <c r="M410">
        <v>23.78</v>
      </c>
      <c r="N410">
        <v>31.1</v>
      </c>
      <c r="O410">
        <v>-24.25</v>
      </c>
      <c r="P410">
        <f xml:space="preserve"> IF(Stock_Info[[#This Row],[Close Price]] &gt; Stock_Info[[#This Row],[Open Price]], 1, 0)</f>
        <v>0</v>
      </c>
      <c r="Q410" t="str">
        <f>IF(AND(Stock_Info[[#This Row],[% Deli. Qty to Traded Qty]]&gt;80,Stock_Info[[#This Row],[No. of Trades]]&lt;3000),"Unusual Day","")</f>
        <v/>
      </c>
      <c r="R410" t="str">
        <f>IF(AND(Stock_Info[[#This Row],[Spread High-Low]] &lt; 10, Stock_Info[[#This Row],[% Deli. Qty to Traded Qty]] &gt; 90), "Good Day", "")</f>
        <v/>
      </c>
    </row>
    <row r="411" spans="1:18">
      <c r="A411" t="s">
        <v>41</v>
      </c>
      <c r="B411" s="1">
        <v>45677</v>
      </c>
      <c r="C411" s="1" t="str">
        <f>"WEEK" &amp;" " &amp;  INT((DAY(Stock_Info[[#This Row],[Date]])+WEEKDAY(DATE(YEAR(Stock_Info[[#This Row],[Date]]),MONTH(Stock_Info[[#This Row],[Date]]),1))-1)/7)+1</f>
        <v>WEEK 4</v>
      </c>
      <c r="D411" s="12">
        <v>993.75</v>
      </c>
      <c r="E411" s="12">
        <v>993.75</v>
      </c>
      <c r="F411" s="12">
        <v>976.95</v>
      </c>
      <c r="G411" s="12">
        <v>988.25</v>
      </c>
      <c r="H411" s="12">
        <v>990.00275982949461</v>
      </c>
      <c r="I411">
        <v>2632409</v>
      </c>
      <c r="J411">
        <v>13875</v>
      </c>
      <c r="K411" s="12">
        <v>2606092175</v>
      </c>
      <c r="L411">
        <v>2404660</v>
      </c>
      <c r="M411">
        <v>91.35</v>
      </c>
      <c r="N411">
        <v>16.8</v>
      </c>
      <c r="O411">
        <v>-5.5</v>
      </c>
      <c r="P411">
        <f xml:space="preserve"> IF(Stock_Info[[#This Row],[Close Price]] &gt; Stock_Info[[#This Row],[Open Price]], 1, 0)</f>
        <v>0</v>
      </c>
      <c r="Q411" t="str">
        <f>IF(AND(Stock_Info[[#This Row],[% Deli. Qty to Traded Qty]]&gt;80,Stock_Info[[#This Row],[No. of Trades]]&lt;3000),"Unusual Day","")</f>
        <v/>
      </c>
      <c r="R411" t="str">
        <f>IF(AND(Stock_Info[[#This Row],[Spread High-Low]] &lt; 10, Stock_Info[[#This Row],[% Deli. Qty to Traded Qty]] &gt; 90), "Good Day", "")</f>
        <v/>
      </c>
    </row>
    <row r="412" spans="1:18">
      <c r="A412" t="s">
        <v>41</v>
      </c>
      <c r="B412" s="1">
        <v>45674</v>
      </c>
      <c r="C412" s="1" t="str">
        <f>"WEEK" &amp;" " &amp;  INT((DAY(Stock_Info[[#This Row],[Date]])+WEEKDAY(DATE(YEAR(Stock_Info[[#This Row],[Date]]),MONTH(Stock_Info[[#This Row],[Date]]),1))-1)/7)+1</f>
        <v>WEEK 3</v>
      </c>
      <c r="D412" s="12">
        <v>1006.95</v>
      </c>
      <c r="E412" s="12">
        <v>1011.95</v>
      </c>
      <c r="F412" s="12">
        <v>974.45</v>
      </c>
      <c r="G412" s="12">
        <v>991.25</v>
      </c>
      <c r="H412" s="12">
        <v>988.24214100059373</v>
      </c>
      <c r="I412">
        <v>638281</v>
      </c>
      <c r="J412">
        <v>37289</v>
      </c>
      <c r="K412" s="12">
        <v>630776182</v>
      </c>
      <c r="L412">
        <v>236627</v>
      </c>
      <c r="M412">
        <v>37.07</v>
      </c>
      <c r="N412">
        <v>37.5</v>
      </c>
      <c r="O412">
        <v>-15.7</v>
      </c>
      <c r="P412">
        <f xml:space="preserve"> IF(Stock_Info[[#This Row],[Close Price]] &gt; Stock_Info[[#This Row],[Open Price]], 1, 0)</f>
        <v>0</v>
      </c>
      <c r="Q412" t="str">
        <f>IF(AND(Stock_Info[[#This Row],[% Deli. Qty to Traded Qty]]&gt;80,Stock_Info[[#This Row],[No. of Trades]]&lt;3000),"Unusual Day","")</f>
        <v/>
      </c>
      <c r="R412" t="str">
        <f>IF(AND(Stock_Info[[#This Row],[Spread High-Low]] &lt; 10, Stock_Info[[#This Row],[% Deli. Qty to Traded Qty]] &gt; 90), "Good Day", "")</f>
        <v/>
      </c>
    </row>
    <row r="413" spans="1:18">
      <c r="A413" t="s">
        <v>41</v>
      </c>
      <c r="B413" s="1">
        <v>45673</v>
      </c>
      <c r="C413" s="1" t="str">
        <f>"WEEK" &amp;" " &amp;  INT((DAY(Stock_Info[[#This Row],[Date]])+WEEKDAY(DATE(YEAR(Stock_Info[[#This Row],[Date]]),MONTH(Stock_Info[[#This Row],[Date]]),1))-1)/7)+1</f>
        <v>WEEK 3</v>
      </c>
      <c r="D413" s="12">
        <v>1034</v>
      </c>
      <c r="E413" s="12">
        <v>1046.45</v>
      </c>
      <c r="F413" s="12">
        <v>1027.3499999999999</v>
      </c>
      <c r="G413" s="12">
        <v>1040.2</v>
      </c>
      <c r="H413" s="12">
        <v>1038.1948336520979</v>
      </c>
      <c r="I413">
        <v>211755</v>
      </c>
      <c r="J413">
        <v>6434</v>
      </c>
      <c r="K413" s="12">
        <v>219842947</v>
      </c>
      <c r="L413">
        <v>43622</v>
      </c>
      <c r="M413">
        <v>20.6</v>
      </c>
      <c r="N413">
        <v>19.100000000000001</v>
      </c>
      <c r="O413">
        <v>6.2</v>
      </c>
      <c r="P413">
        <f xml:space="preserve"> IF(Stock_Info[[#This Row],[Close Price]] &gt; Stock_Info[[#This Row],[Open Price]], 1, 0)</f>
        <v>1</v>
      </c>
      <c r="Q413" t="str">
        <f>IF(AND(Stock_Info[[#This Row],[% Deli. Qty to Traded Qty]]&gt;80,Stock_Info[[#This Row],[No. of Trades]]&lt;3000),"Unusual Day","")</f>
        <v/>
      </c>
      <c r="R413" t="str">
        <f>IF(AND(Stock_Info[[#This Row],[Spread High-Low]] &lt; 10, Stock_Info[[#This Row],[% Deli. Qty to Traded Qty]] &gt; 90), "Good Day", "")</f>
        <v/>
      </c>
    </row>
    <row r="414" spans="1:18">
      <c r="A414" t="s">
        <v>41</v>
      </c>
      <c r="B414" s="1">
        <v>45672</v>
      </c>
      <c r="C414" s="1" t="str">
        <f>"WEEK" &amp;" " &amp;  INT((DAY(Stock_Info[[#This Row],[Date]])+WEEKDAY(DATE(YEAR(Stock_Info[[#This Row],[Date]]),MONTH(Stock_Info[[#This Row],[Date]]),1))-1)/7)+1</f>
        <v>WEEK 3</v>
      </c>
      <c r="D414" s="12">
        <v>1045</v>
      </c>
      <c r="E414" s="12">
        <v>1050.05</v>
      </c>
      <c r="F414" s="12">
        <v>1014.75</v>
      </c>
      <c r="G414" s="12">
        <v>1027.3499999999999</v>
      </c>
      <c r="H414" s="12">
        <v>1022.195409546837</v>
      </c>
      <c r="I414">
        <v>4865402</v>
      </c>
      <c r="J414">
        <v>11231</v>
      </c>
      <c r="K414" s="12">
        <v>4973391590</v>
      </c>
      <c r="L414">
        <v>4588258</v>
      </c>
      <c r="M414">
        <v>94.3</v>
      </c>
      <c r="N414">
        <v>35.299999999999997</v>
      </c>
      <c r="O414">
        <v>-17.649999999999999</v>
      </c>
      <c r="P414">
        <f xml:space="preserve"> IF(Stock_Info[[#This Row],[Close Price]] &gt; Stock_Info[[#This Row],[Open Price]], 1, 0)</f>
        <v>0</v>
      </c>
      <c r="Q414" t="str">
        <f>IF(AND(Stock_Info[[#This Row],[% Deli. Qty to Traded Qty]]&gt;80,Stock_Info[[#This Row],[No. of Trades]]&lt;3000),"Unusual Day","")</f>
        <v/>
      </c>
      <c r="R414" t="str">
        <f>IF(AND(Stock_Info[[#This Row],[Spread High-Low]] &lt; 10, Stock_Info[[#This Row],[% Deli. Qty to Traded Qty]] &gt; 90), "Good Day", "")</f>
        <v/>
      </c>
    </row>
    <row r="415" spans="1:18">
      <c r="A415" t="s">
        <v>41</v>
      </c>
      <c r="B415" s="1">
        <v>45671</v>
      </c>
      <c r="C415" s="1" t="str">
        <f>"WEEK" &amp;" " &amp;  INT((DAY(Stock_Info[[#This Row],[Date]])+WEEKDAY(DATE(YEAR(Stock_Info[[#This Row],[Date]]),MONTH(Stock_Info[[#This Row],[Date]]),1))-1)/7)+1</f>
        <v>WEEK 3</v>
      </c>
      <c r="D415" s="12">
        <v>1048.05</v>
      </c>
      <c r="E415" s="12">
        <v>1061.45</v>
      </c>
      <c r="F415" s="12">
        <v>1046.3</v>
      </c>
      <c r="G415" s="12">
        <v>1049.8499999999999</v>
      </c>
      <c r="H415" s="12">
        <v>1053.1145845623503</v>
      </c>
      <c r="I415">
        <v>194939</v>
      </c>
      <c r="J415">
        <v>8113</v>
      </c>
      <c r="K415" s="12">
        <v>205293104</v>
      </c>
      <c r="L415">
        <v>65051</v>
      </c>
      <c r="M415">
        <v>33.369999999999997</v>
      </c>
      <c r="N415">
        <v>15.15</v>
      </c>
      <c r="O415">
        <v>1.8</v>
      </c>
      <c r="P415">
        <f xml:space="preserve"> IF(Stock_Info[[#This Row],[Close Price]] &gt; Stock_Info[[#This Row],[Open Price]], 1, 0)</f>
        <v>1</v>
      </c>
      <c r="Q415" t="str">
        <f>IF(AND(Stock_Info[[#This Row],[% Deli. Qty to Traded Qty]]&gt;80,Stock_Info[[#This Row],[No. of Trades]]&lt;3000),"Unusual Day","")</f>
        <v/>
      </c>
      <c r="R415" t="str">
        <f>IF(AND(Stock_Info[[#This Row],[Spread High-Low]] &lt; 10, Stock_Info[[#This Row],[% Deli. Qty to Traded Qty]] &gt; 90), "Good Day", "")</f>
        <v/>
      </c>
    </row>
    <row r="416" spans="1:18">
      <c r="A416" t="s">
        <v>41</v>
      </c>
      <c r="B416" s="1">
        <v>45670</v>
      </c>
      <c r="C416" s="1" t="str">
        <f>"WEEK" &amp;" " &amp;  INT((DAY(Stock_Info[[#This Row],[Date]])+WEEKDAY(DATE(YEAR(Stock_Info[[#This Row],[Date]]),MONTH(Stock_Info[[#This Row],[Date]]),1))-1)/7)+1</f>
        <v>WEEK 3</v>
      </c>
      <c r="D416" s="12">
        <v>1029.8499999999999</v>
      </c>
      <c r="E416" s="12">
        <v>1062.9000000000001</v>
      </c>
      <c r="F416" s="12">
        <v>1024</v>
      </c>
      <c r="G416" s="12">
        <v>1048.95</v>
      </c>
      <c r="H416" s="12">
        <v>1050.2691745103027</v>
      </c>
      <c r="I416">
        <v>157240</v>
      </c>
      <c r="J416">
        <v>7615</v>
      </c>
      <c r="K416" s="12">
        <v>165144325</v>
      </c>
      <c r="L416">
        <v>57184</v>
      </c>
      <c r="M416">
        <v>36.369999999999997</v>
      </c>
      <c r="N416">
        <v>38.9</v>
      </c>
      <c r="O416">
        <v>19.100000000000001</v>
      </c>
      <c r="P416">
        <f xml:space="preserve"> IF(Stock_Info[[#This Row],[Close Price]] &gt; Stock_Info[[#This Row],[Open Price]], 1, 0)</f>
        <v>1</v>
      </c>
      <c r="Q416" t="str">
        <f>IF(AND(Stock_Info[[#This Row],[% Deli. Qty to Traded Qty]]&gt;80,Stock_Info[[#This Row],[No. of Trades]]&lt;3000),"Unusual Day","")</f>
        <v/>
      </c>
      <c r="R416" t="str">
        <f>IF(AND(Stock_Info[[#This Row],[Spread High-Low]] &lt; 10, Stock_Info[[#This Row],[% Deli. Qty to Traded Qty]] &gt; 90), "Good Day", "")</f>
        <v/>
      </c>
    </row>
    <row r="417" spans="1:18">
      <c r="A417" t="s">
        <v>41</v>
      </c>
      <c r="B417" s="1">
        <v>45667</v>
      </c>
      <c r="C417" s="1" t="str">
        <f>"WEEK" &amp;" " &amp;  INT((DAY(Stock_Info[[#This Row],[Date]])+WEEKDAY(DATE(YEAR(Stock_Info[[#This Row],[Date]]),MONTH(Stock_Info[[#This Row],[Date]]),1))-1)/7)+1</f>
        <v>WEEK 2</v>
      </c>
      <c r="D417" s="12">
        <v>1058.95</v>
      </c>
      <c r="E417" s="12">
        <v>1064.2</v>
      </c>
      <c r="F417" s="12">
        <v>1037</v>
      </c>
      <c r="G417" s="12">
        <v>1040.8</v>
      </c>
      <c r="H417" s="12">
        <v>1045.6832488779498</v>
      </c>
      <c r="I417">
        <v>34535</v>
      </c>
      <c r="J417">
        <v>2287</v>
      </c>
      <c r="K417" s="12">
        <v>36112671</v>
      </c>
      <c r="L417">
        <v>17433</v>
      </c>
      <c r="M417">
        <v>50.48</v>
      </c>
      <c r="N417">
        <v>27.2</v>
      </c>
      <c r="O417">
        <v>-18.149999999999999</v>
      </c>
      <c r="P417">
        <f xml:space="preserve"> IF(Stock_Info[[#This Row],[Close Price]] &gt; Stock_Info[[#This Row],[Open Price]], 1, 0)</f>
        <v>0</v>
      </c>
      <c r="Q417" t="str">
        <f>IF(AND(Stock_Info[[#This Row],[% Deli. Qty to Traded Qty]]&gt;80,Stock_Info[[#This Row],[No. of Trades]]&lt;3000),"Unusual Day","")</f>
        <v/>
      </c>
      <c r="R417" t="str">
        <f>IF(AND(Stock_Info[[#This Row],[Spread High-Low]] &lt; 10, Stock_Info[[#This Row],[% Deli. Qty to Traded Qty]] &gt; 90), "Good Day", "")</f>
        <v/>
      </c>
    </row>
    <row r="418" spans="1:18">
      <c r="A418" t="s">
        <v>41</v>
      </c>
      <c r="B418" s="1">
        <v>45666</v>
      </c>
      <c r="C418" s="1" t="str">
        <f>"WEEK" &amp;" " &amp;  INT((DAY(Stock_Info[[#This Row],[Date]])+WEEKDAY(DATE(YEAR(Stock_Info[[#This Row],[Date]]),MONTH(Stock_Info[[#This Row],[Date]]),1))-1)/7)+1</f>
        <v>WEEK 2</v>
      </c>
      <c r="D418" s="12">
        <v>1081.7</v>
      </c>
      <c r="E418" s="12">
        <v>1081.7</v>
      </c>
      <c r="F418" s="12">
        <v>1054.3499999999999</v>
      </c>
      <c r="G418" s="12">
        <v>1061.55</v>
      </c>
      <c r="H418" s="12">
        <v>1062.9550426352655</v>
      </c>
      <c r="I418">
        <v>78808</v>
      </c>
      <c r="J418">
        <v>5038</v>
      </c>
      <c r="K418" s="12">
        <v>83769361</v>
      </c>
      <c r="L418">
        <v>35878</v>
      </c>
      <c r="M418">
        <v>45.53</v>
      </c>
      <c r="N418">
        <v>27.35</v>
      </c>
      <c r="O418">
        <v>-20.149999999999999</v>
      </c>
      <c r="P418">
        <f xml:space="preserve"> IF(Stock_Info[[#This Row],[Close Price]] &gt; Stock_Info[[#This Row],[Open Price]], 1, 0)</f>
        <v>0</v>
      </c>
      <c r="Q418" t="str">
        <f>IF(AND(Stock_Info[[#This Row],[% Deli. Qty to Traded Qty]]&gt;80,Stock_Info[[#This Row],[No. of Trades]]&lt;3000),"Unusual Day","")</f>
        <v/>
      </c>
      <c r="R418" t="str">
        <f>IF(AND(Stock_Info[[#This Row],[Spread High-Low]] &lt; 10, Stock_Info[[#This Row],[% Deli. Qty to Traded Qty]] &gt; 90), "Good Day", "")</f>
        <v/>
      </c>
    </row>
    <row r="419" spans="1:18">
      <c r="A419" t="s">
        <v>41</v>
      </c>
      <c r="B419" s="1">
        <v>45665</v>
      </c>
      <c r="C419" s="1" t="str">
        <f>"WEEK" &amp;" " &amp;  INT((DAY(Stock_Info[[#This Row],[Date]])+WEEKDAY(DATE(YEAR(Stock_Info[[#This Row],[Date]]),MONTH(Stock_Info[[#This Row],[Date]]),1))-1)/7)+1</f>
        <v>WEEK 2</v>
      </c>
      <c r="D419" s="12">
        <v>1066.95</v>
      </c>
      <c r="E419" s="12">
        <v>1082.3</v>
      </c>
      <c r="F419" s="12">
        <v>1059.55</v>
      </c>
      <c r="G419" s="12">
        <v>1075</v>
      </c>
      <c r="H419" s="12">
        <v>1071.4883447245734</v>
      </c>
      <c r="I419">
        <v>66279</v>
      </c>
      <c r="J419">
        <v>4159</v>
      </c>
      <c r="K419" s="12">
        <v>71017176</v>
      </c>
      <c r="L419">
        <v>21158</v>
      </c>
      <c r="M419">
        <v>31.92</v>
      </c>
      <c r="N419">
        <v>22.75</v>
      </c>
      <c r="O419">
        <v>8.0500000000000007</v>
      </c>
      <c r="P419">
        <f xml:space="preserve"> IF(Stock_Info[[#This Row],[Close Price]] &gt; Stock_Info[[#This Row],[Open Price]], 1, 0)</f>
        <v>1</v>
      </c>
      <c r="Q419" t="str">
        <f>IF(AND(Stock_Info[[#This Row],[% Deli. Qty to Traded Qty]]&gt;80,Stock_Info[[#This Row],[No. of Trades]]&lt;3000),"Unusual Day","")</f>
        <v/>
      </c>
      <c r="R419" t="str">
        <f>IF(AND(Stock_Info[[#This Row],[Spread High-Low]] &lt; 10, Stock_Info[[#This Row],[% Deli. Qty to Traded Qty]] &gt; 90), "Good Day", "")</f>
        <v/>
      </c>
    </row>
    <row r="420" spans="1:18">
      <c r="A420" t="s">
        <v>41</v>
      </c>
      <c r="B420" s="1">
        <v>45664</v>
      </c>
      <c r="C420" s="1" t="str">
        <f>"WEEK" &amp;" " &amp;  INT((DAY(Stock_Info[[#This Row],[Date]])+WEEKDAY(DATE(YEAR(Stock_Info[[#This Row],[Date]]),MONTH(Stock_Info[[#This Row],[Date]]),1))-1)/7)+1</f>
        <v>WEEK 2</v>
      </c>
      <c r="D420" s="12">
        <v>1060.2</v>
      </c>
      <c r="E420" s="12">
        <v>1070.25</v>
      </c>
      <c r="F420" s="12">
        <v>1056.05</v>
      </c>
      <c r="G420" s="12">
        <v>1067.5999999999999</v>
      </c>
      <c r="H420" s="12">
        <v>1066.2024298100182</v>
      </c>
      <c r="I420">
        <v>110379</v>
      </c>
      <c r="J420">
        <v>6222</v>
      </c>
      <c r="K420" s="12">
        <v>117686358</v>
      </c>
      <c r="L420">
        <v>36110</v>
      </c>
      <c r="M420">
        <v>32.71</v>
      </c>
      <c r="N420">
        <v>14.2</v>
      </c>
      <c r="O420">
        <v>7.4</v>
      </c>
      <c r="P420">
        <f xml:space="preserve"> IF(Stock_Info[[#This Row],[Close Price]] &gt; Stock_Info[[#This Row],[Open Price]], 1, 0)</f>
        <v>1</v>
      </c>
      <c r="Q420" t="str">
        <f>IF(AND(Stock_Info[[#This Row],[% Deli. Qty to Traded Qty]]&gt;80,Stock_Info[[#This Row],[No. of Trades]]&lt;3000),"Unusual Day","")</f>
        <v/>
      </c>
      <c r="R420" t="str">
        <f>IF(AND(Stock_Info[[#This Row],[Spread High-Low]] &lt; 10, Stock_Info[[#This Row],[% Deli. Qty to Traded Qty]] &gt; 90), "Good Day", "")</f>
        <v/>
      </c>
    </row>
    <row r="421" spans="1:18">
      <c r="A421" t="s">
        <v>41</v>
      </c>
      <c r="B421" s="1">
        <v>45663</v>
      </c>
      <c r="C421" s="1" t="str">
        <f>"WEEK" &amp;" " &amp;  INT((DAY(Stock_Info[[#This Row],[Date]])+WEEKDAY(DATE(YEAR(Stock_Info[[#This Row],[Date]]),MONTH(Stock_Info[[#This Row],[Date]]),1))-1)/7)+1</f>
        <v>WEEK 2</v>
      </c>
      <c r="D421" s="12">
        <v>1094.55</v>
      </c>
      <c r="E421" s="12">
        <v>1094.55</v>
      </c>
      <c r="F421" s="12">
        <v>1060</v>
      </c>
      <c r="G421" s="12">
        <v>1064.1500000000001</v>
      </c>
      <c r="H421" s="12">
        <v>1069.0616382806163</v>
      </c>
      <c r="I421">
        <v>36990</v>
      </c>
      <c r="J421">
        <v>2285</v>
      </c>
      <c r="K421" s="12">
        <v>39544590</v>
      </c>
      <c r="L421">
        <v>12281</v>
      </c>
      <c r="M421">
        <v>33.200000000000003</v>
      </c>
      <c r="N421">
        <v>34.549999999999997</v>
      </c>
      <c r="O421">
        <v>-30.4</v>
      </c>
      <c r="P421">
        <f xml:space="preserve"> IF(Stock_Info[[#This Row],[Close Price]] &gt; Stock_Info[[#This Row],[Open Price]], 1, 0)</f>
        <v>0</v>
      </c>
      <c r="Q421" t="str">
        <f>IF(AND(Stock_Info[[#This Row],[% Deli. Qty to Traded Qty]]&gt;80,Stock_Info[[#This Row],[No. of Trades]]&lt;3000),"Unusual Day","")</f>
        <v/>
      </c>
      <c r="R421" t="str">
        <f>IF(AND(Stock_Info[[#This Row],[Spread High-Low]] &lt; 10, Stock_Info[[#This Row],[% Deli. Qty to Traded Qty]] &gt; 90), "Good Day", "")</f>
        <v/>
      </c>
    </row>
    <row r="422" spans="1:18">
      <c r="A422" t="s">
        <v>41</v>
      </c>
      <c r="B422" s="1">
        <v>45660</v>
      </c>
      <c r="C422" s="1" t="str">
        <f>"WEEK" &amp;" " &amp;  INT((DAY(Stock_Info[[#This Row],[Date]])+WEEKDAY(DATE(YEAR(Stock_Info[[#This Row],[Date]]),MONTH(Stock_Info[[#This Row],[Date]]),1))-1)/7)+1</f>
        <v>WEEK 1</v>
      </c>
      <c r="D422" s="12">
        <v>1089.5</v>
      </c>
      <c r="E422" s="12">
        <v>1093.4000000000001</v>
      </c>
      <c r="F422" s="12">
        <v>1080</v>
      </c>
      <c r="G422" s="12">
        <v>1084.2</v>
      </c>
      <c r="H422" s="12">
        <v>1087.328456514266</v>
      </c>
      <c r="I422">
        <v>218175</v>
      </c>
      <c r="J422">
        <v>8135</v>
      </c>
      <c r="K422" s="12">
        <v>237227886</v>
      </c>
      <c r="L422">
        <v>93886</v>
      </c>
      <c r="M422">
        <v>43.03</v>
      </c>
      <c r="N422">
        <v>13.4</v>
      </c>
      <c r="O422">
        <v>-5.3</v>
      </c>
      <c r="P422">
        <f xml:space="preserve"> IF(Stock_Info[[#This Row],[Close Price]] &gt; Stock_Info[[#This Row],[Open Price]], 1, 0)</f>
        <v>0</v>
      </c>
      <c r="Q422" t="str">
        <f>IF(AND(Stock_Info[[#This Row],[% Deli. Qty to Traded Qty]]&gt;80,Stock_Info[[#This Row],[No. of Trades]]&lt;3000),"Unusual Day","")</f>
        <v/>
      </c>
      <c r="R422" t="str">
        <f>IF(AND(Stock_Info[[#This Row],[Spread High-Low]] &lt; 10, Stock_Info[[#This Row],[% Deli. Qty to Traded Qty]] &gt; 90), "Good Day", "")</f>
        <v/>
      </c>
    </row>
    <row r="423" spans="1:18">
      <c r="A423" t="s">
        <v>41</v>
      </c>
      <c r="B423" s="1">
        <v>45659</v>
      </c>
      <c r="C423" s="1" t="str">
        <f>"WEEK" &amp;" " &amp;  INT((DAY(Stock_Info[[#This Row],[Date]])+WEEKDAY(DATE(YEAR(Stock_Info[[#This Row],[Date]]),MONTH(Stock_Info[[#This Row],[Date]]),1))-1)/7)+1</f>
        <v>WEEK 1</v>
      </c>
      <c r="D423" s="12">
        <v>1075.95</v>
      </c>
      <c r="E423" s="12">
        <v>1088.9000000000001</v>
      </c>
      <c r="F423" s="12">
        <v>1068</v>
      </c>
      <c r="G423" s="12">
        <v>1086.1500000000001</v>
      </c>
      <c r="H423" s="12">
        <v>1080.0359300351404</v>
      </c>
      <c r="I423">
        <v>75981</v>
      </c>
      <c r="J423">
        <v>4959</v>
      </c>
      <c r="K423" s="12">
        <v>82062210</v>
      </c>
      <c r="L423">
        <v>30771</v>
      </c>
      <c r="M423">
        <v>40.5</v>
      </c>
      <c r="N423">
        <v>20.9</v>
      </c>
      <c r="O423">
        <v>10.199999999999999</v>
      </c>
      <c r="P423">
        <f xml:space="preserve"> IF(Stock_Info[[#This Row],[Close Price]] &gt; Stock_Info[[#This Row],[Open Price]], 1, 0)</f>
        <v>1</v>
      </c>
      <c r="Q423" t="str">
        <f>IF(AND(Stock_Info[[#This Row],[% Deli. Qty to Traded Qty]]&gt;80,Stock_Info[[#This Row],[No. of Trades]]&lt;3000),"Unusual Day","")</f>
        <v/>
      </c>
      <c r="R423" t="str">
        <f>IF(AND(Stock_Info[[#This Row],[Spread High-Low]] &lt; 10, Stock_Info[[#This Row],[% Deli. Qty to Traded Qty]] &gt; 90), "Good Day", "")</f>
        <v/>
      </c>
    </row>
    <row r="424" spans="1:18">
      <c r="A424" t="s">
        <v>41</v>
      </c>
      <c r="B424" s="1">
        <v>45658</v>
      </c>
      <c r="C424" s="1" t="str">
        <f>"WEEK" &amp;" " &amp;  INT((DAY(Stock_Info[[#This Row],[Date]])+WEEKDAY(DATE(YEAR(Stock_Info[[#This Row],[Date]]),MONTH(Stock_Info[[#This Row],[Date]]),1))-1)/7)+1</f>
        <v>WEEK 1</v>
      </c>
      <c r="D424" s="12">
        <v>1066.95</v>
      </c>
      <c r="E424" s="12">
        <v>1076.95</v>
      </c>
      <c r="F424" s="12">
        <v>1054</v>
      </c>
      <c r="G424" s="12">
        <v>1072.05</v>
      </c>
      <c r="H424" s="12">
        <v>1065.6336613095125</v>
      </c>
      <c r="I424">
        <v>52951</v>
      </c>
      <c r="J424">
        <v>3930</v>
      </c>
      <c r="K424" s="12">
        <v>56426368</v>
      </c>
      <c r="L424">
        <v>24171</v>
      </c>
      <c r="M424">
        <v>45.65</v>
      </c>
      <c r="N424">
        <v>22.95</v>
      </c>
      <c r="O424">
        <v>5.0999999999999996</v>
      </c>
      <c r="P424">
        <f xml:space="preserve"> IF(Stock_Info[[#This Row],[Close Price]] &gt; Stock_Info[[#This Row],[Open Price]], 1, 0)</f>
        <v>1</v>
      </c>
      <c r="Q424" t="str">
        <f>IF(AND(Stock_Info[[#This Row],[% Deli. Qty to Traded Qty]]&gt;80,Stock_Info[[#This Row],[No. of Trades]]&lt;3000),"Unusual Day","")</f>
        <v/>
      </c>
      <c r="R424" t="str">
        <f>IF(AND(Stock_Info[[#This Row],[Spread High-Low]] &lt; 10, Stock_Info[[#This Row],[% Deli. Qty to Traded Qty]] &gt; 90), "Good Day", "")</f>
        <v/>
      </c>
    </row>
    <row r="425" spans="1:18">
      <c r="A425" t="s">
        <v>41</v>
      </c>
      <c r="B425" s="1">
        <v>45657</v>
      </c>
      <c r="C425" s="1" t="str">
        <f>"WEEK" &amp;" " &amp;  INT((DAY(Stock_Info[[#This Row],[Date]])+WEEKDAY(DATE(YEAR(Stock_Info[[#This Row],[Date]]),MONTH(Stock_Info[[#This Row],[Date]]),1))-1)/7)+1</f>
        <v>WEEK 5</v>
      </c>
      <c r="D425" s="12">
        <v>1066</v>
      </c>
      <c r="E425" s="12">
        <v>1070</v>
      </c>
      <c r="F425" s="12">
        <v>1058.95</v>
      </c>
      <c r="G425" s="12">
        <v>1065.25</v>
      </c>
      <c r="H425" s="12">
        <v>1064.4057211208103</v>
      </c>
      <c r="I425">
        <v>39293</v>
      </c>
      <c r="J425">
        <v>1993</v>
      </c>
      <c r="K425" s="12">
        <v>41823694</v>
      </c>
      <c r="L425">
        <v>15794</v>
      </c>
      <c r="M425">
        <v>40.200000000000003</v>
      </c>
      <c r="N425">
        <v>11.05</v>
      </c>
      <c r="O425">
        <v>-0.75</v>
      </c>
      <c r="P425">
        <f xml:space="preserve"> IF(Stock_Info[[#This Row],[Close Price]] &gt; Stock_Info[[#This Row],[Open Price]], 1, 0)</f>
        <v>0</v>
      </c>
      <c r="Q425" t="str">
        <f>IF(AND(Stock_Info[[#This Row],[% Deli. Qty to Traded Qty]]&gt;80,Stock_Info[[#This Row],[No. of Trades]]&lt;3000),"Unusual Day","")</f>
        <v/>
      </c>
      <c r="R425" t="str">
        <f>IF(AND(Stock_Info[[#This Row],[Spread High-Low]] &lt; 10, Stock_Info[[#This Row],[% Deli. Qty to Traded Qty]] &gt; 90), "Good Day", "")</f>
        <v/>
      </c>
    </row>
    <row r="426" spans="1:18">
      <c r="A426" t="s">
        <v>41</v>
      </c>
      <c r="B426" s="1">
        <v>45656</v>
      </c>
      <c r="C426" s="1" t="str">
        <f>"WEEK" &amp;" " &amp;  INT((DAY(Stock_Info[[#This Row],[Date]])+WEEKDAY(DATE(YEAR(Stock_Info[[#This Row],[Date]]),MONTH(Stock_Info[[#This Row],[Date]]),1))-1)/7)+1</f>
        <v>WEEK 5</v>
      </c>
      <c r="D426" s="12">
        <v>1075.95</v>
      </c>
      <c r="E426" s="12">
        <v>1096.5999999999999</v>
      </c>
      <c r="F426" s="12">
        <v>1064</v>
      </c>
      <c r="G426" s="12">
        <v>1069.5999999999999</v>
      </c>
      <c r="H426" s="12">
        <v>1077.8298249820186</v>
      </c>
      <c r="I426">
        <v>208550</v>
      </c>
      <c r="J426">
        <v>9211</v>
      </c>
      <c r="K426" s="12">
        <v>224781410</v>
      </c>
      <c r="L426">
        <v>63537</v>
      </c>
      <c r="M426">
        <v>30.47</v>
      </c>
      <c r="N426">
        <v>32.6</v>
      </c>
      <c r="O426">
        <v>-6.35</v>
      </c>
      <c r="P426">
        <f xml:space="preserve"> IF(Stock_Info[[#This Row],[Close Price]] &gt; Stock_Info[[#This Row],[Open Price]], 1, 0)</f>
        <v>0</v>
      </c>
      <c r="Q426" t="str">
        <f>IF(AND(Stock_Info[[#This Row],[% Deli. Qty to Traded Qty]]&gt;80,Stock_Info[[#This Row],[No. of Trades]]&lt;3000),"Unusual Day","")</f>
        <v/>
      </c>
      <c r="R426" t="str">
        <f>IF(AND(Stock_Info[[#This Row],[Spread High-Low]] &lt; 10, Stock_Info[[#This Row],[% Deli. Qty to Traded Qty]] &gt; 90), "Good Day", "")</f>
        <v/>
      </c>
    </row>
    <row r="427" spans="1:18">
      <c r="A427" t="s">
        <v>41</v>
      </c>
      <c r="B427" s="1">
        <v>45653</v>
      </c>
      <c r="C427" s="1" t="str">
        <f>"WEEK" &amp;" " &amp;  INT((DAY(Stock_Info[[#This Row],[Date]])+WEEKDAY(DATE(YEAR(Stock_Info[[#This Row],[Date]]),MONTH(Stock_Info[[#This Row],[Date]]),1))-1)/7)+1</f>
        <v>WEEK 4</v>
      </c>
      <c r="D427" s="12">
        <v>1077.0999999999999</v>
      </c>
      <c r="E427" s="12">
        <v>1086.2</v>
      </c>
      <c r="F427" s="12">
        <v>1075.7</v>
      </c>
      <c r="G427" s="12">
        <v>1077.5</v>
      </c>
      <c r="H427" s="12">
        <v>1079.2813988820947</v>
      </c>
      <c r="I427">
        <v>106628</v>
      </c>
      <c r="J427">
        <v>6848</v>
      </c>
      <c r="K427" s="12">
        <v>115081617</v>
      </c>
      <c r="L427">
        <v>34787</v>
      </c>
      <c r="M427">
        <v>32.619999999999997</v>
      </c>
      <c r="N427">
        <v>10.5</v>
      </c>
      <c r="O427">
        <v>0.4</v>
      </c>
      <c r="P427">
        <f xml:space="preserve"> IF(Stock_Info[[#This Row],[Close Price]] &gt; Stock_Info[[#This Row],[Open Price]], 1, 0)</f>
        <v>1</v>
      </c>
      <c r="Q427" t="str">
        <f>IF(AND(Stock_Info[[#This Row],[% Deli. Qty to Traded Qty]]&gt;80,Stock_Info[[#This Row],[No. of Trades]]&lt;3000),"Unusual Day","")</f>
        <v/>
      </c>
      <c r="R427" t="str">
        <f>IF(AND(Stock_Info[[#This Row],[Spread High-Low]] &lt; 10, Stock_Info[[#This Row],[% Deli. Qty to Traded Qty]] &gt; 90), "Good Day", "")</f>
        <v/>
      </c>
    </row>
    <row r="428" spans="1:18">
      <c r="A428" t="s">
        <v>41</v>
      </c>
      <c r="B428" s="1">
        <v>45652</v>
      </c>
      <c r="C428" s="1" t="str">
        <f>"WEEK" &amp;" " &amp;  INT((DAY(Stock_Info[[#This Row],[Date]])+WEEKDAY(DATE(YEAR(Stock_Info[[#This Row],[Date]]),MONTH(Stock_Info[[#This Row],[Date]]),1))-1)/7)+1</f>
        <v>WEEK 4</v>
      </c>
      <c r="D428" s="12">
        <v>1082.0999999999999</v>
      </c>
      <c r="E428" s="12">
        <v>1092</v>
      </c>
      <c r="F428" s="12">
        <v>1073.0999999999999</v>
      </c>
      <c r="G428" s="12">
        <v>1076.9000000000001</v>
      </c>
      <c r="H428" s="12">
        <v>1080.4796173441337</v>
      </c>
      <c r="I428">
        <v>136415</v>
      </c>
      <c r="J428">
        <v>4388</v>
      </c>
      <c r="K428" s="12">
        <v>147393627</v>
      </c>
      <c r="L428">
        <v>31328</v>
      </c>
      <c r="M428">
        <v>22.97</v>
      </c>
      <c r="N428">
        <v>18.899999999999999</v>
      </c>
      <c r="O428">
        <v>-5.2</v>
      </c>
      <c r="P428">
        <f xml:space="preserve"> IF(Stock_Info[[#This Row],[Close Price]] &gt; Stock_Info[[#This Row],[Open Price]], 1, 0)</f>
        <v>0</v>
      </c>
      <c r="Q428" t="str">
        <f>IF(AND(Stock_Info[[#This Row],[% Deli. Qty to Traded Qty]]&gt;80,Stock_Info[[#This Row],[No. of Trades]]&lt;3000),"Unusual Day","")</f>
        <v/>
      </c>
      <c r="R428" t="str">
        <f>IF(AND(Stock_Info[[#This Row],[Spread High-Low]] &lt; 10, Stock_Info[[#This Row],[% Deli. Qty to Traded Qty]] &gt; 90), "Good Day", "")</f>
        <v/>
      </c>
    </row>
    <row r="429" spans="1:18">
      <c r="A429" t="s">
        <v>41</v>
      </c>
      <c r="B429" s="1">
        <v>45650</v>
      </c>
      <c r="C429" s="1" t="str">
        <f>"WEEK" &amp;" " &amp;  INT((DAY(Stock_Info[[#This Row],[Date]])+WEEKDAY(DATE(YEAR(Stock_Info[[#This Row],[Date]]),MONTH(Stock_Info[[#This Row],[Date]]),1))-1)/7)+1</f>
        <v>WEEK 4</v>
      </c>
      <c r="D429" s="12">
        <v>1079.1500000000001</v>
      </c>
      <c r="E429" s="12">
        <v>1085.05</v>
      </c>
      <c r="F429" s="12">
        <v>1076</v>
      </c>
      <c r="G429" s="12">
        <v>1079.3499999999999</v>
      </c>
      <c r="H429" s="12">
        <v>1081.0906792581991</v>
      </c>
      <c r="I429">
        <v>128552</v>
      </c>
      <c r="J429">
        <v>6165</v>
      </c>
      <c r="K429" s="12">
        <v>138976369</v>
      </c>
      <c r="L429">
        <v>96697</v>
      </c>
      <c r="M429">
        <v>75.22</v>
      </c>
      <c r="N429">
        <v>9.0500000000000007</v>
      </c>
      <c r="O429">
        <v>0.2</v>
      </c>
      <c r="P429">
        <f xml:space="preserve"> IF(Stock_Info[[#This Row],[Close Price]] &gt; Stock_Info[[#This Row],[Open Price]], 1, 0)</f>
        <v>1</v>
      </c>
      <c r="Q429" t="str">
        <f>IF(AND(Stock_Info[[#This Row],[% Deli. Qty to Traded Qty]]&gt;80,Stock_Info[[#This Row],[No. of Trades]]&lt;3000),"Unusual Day","")</f>
        <v/>
      </c>
      <c r="R429" t="str">
        <f>IF(AND(Stock_Info[[#This Row],[Spread High-Low]] &lt; 10, Stock_Info[[#This Row],[% Deli. Qty to Traded Qty]] &gt; 90), "Good Day", "")</f>
        <v/>
      </c>
    </row>
    <row r="430" spans="1:18">
      <c r="A430" t="s">
        <v>41</v>
      </c>
      <c r="B430" s="1">
        <v>45649</v>
      </c>
      <c r="C430" s="1" t="str">
        <f>"WEEK" &amp;" " &amp;  INT((DAY(Stock_Info[[#This Row],[Date]])+WEEKDAY(DATE(YEAR(Stock_Info[[#This Row],[Date]]),MONTH(Stock_Info[[#This Row],[Date]]),1))-1)/7)+1</f>
        <v>WEEK 4</v>
      </c>
      <c r="D430" s="12">
        <v>1079.1500000000001</v>
      </c>
      <c r="E430" s="12">
        <v>1083.75</v>
      </c>
      <c r="F430" s="12">
        <v>1072.7</v>
      </c>
      <c r="G430" s="12">
        <v>1079.2</v>
      </c>
      <c r="H430" s="12">
        <v>1078.4648721875369</v>
      </c>
      <c r="I430">
        <v>84890</v>
      </c>
      <c r="J430">
        <v>4264</v>
      </c>
      <c r="K430" s="12">
        <v>91550883</v>
      </c>
      <c r="L430">
        <v>36056</v>
      </c>
      <c r="M430">
        <v>42.47</v>
      </c>
      <c r="N430">
        <v>11.05</v>
      </c>
      <c r="O430">
        <v>0.05</v>
      </c>
      <c r="P430">
        <f xml:space="preserve"> IF(Stock_Info[[#This Row],[Close Price]] &gt; Stock_Info[[#This Row],[Open Price]], 1, 0)</f>
        <v>1</v>
      </c>
      <c r="Q430" t="str">
        <f>IF(AND(Stock_Info[[#This Row],[% Deli. Qty to Traded Qty]]&gt;80,Stock_Info[[#This Row],[No. of Trades]]&lt;3000),"Unusual Day","")</f>
        <v/>
      </c>
      <c r="R430" t="str">
        <f>IF(AND(Stock_Info[[#This Row],[Spread High-Low]] &lt; 10, Stock_Info[[#This Row],[% Deli. Qty to Traded Qty]] &gt; 90), "Good Day", "")</f>
        <v/>
      </c>
    </row>
    <row r="431" spans="1:18">
      <c r="A431" t="s">
        <v>41</v>
      </c>
      <c r="B431" s="1">
        <v>45646</v>
      </c>
      <c r="C431" s="1" t="str">
        <f>"WEEK" &amp;" " &amp;  INT((DAY(Stock_Info[[#This Row],[Date]])+WEEKDAY(DATE(YEAR(Stock_Info[[#This Row],[Date]]),MONTH(Stock_Info[[#This Row],[Date]]),1))-1)/7)+1</f>
        <v>WEEK 3</v>
      </c>
      <c r="D431" s="12">
        <v>1106.95</v>
      </c>
      <c r="E431" s="12">
        <v>1106.95</v>
      </c>
      <c r="F431" s="12">
        <v>1067.5999999999999</v>
      </c>
      <c r="G431" s="12">
        <v>1072.0999999999999</v>
      </c>
      <c r="H431" s="12">
        <v>1080.397215680058</v>
      </c>
      <c r="I431">
        <v>176632</v>
      </c>
      <c r="J431">
        <v>8821</v>
      </c>
      <c r="K431" s="12">
        <v>190832721</v>
      </c>
      <c r="L431">
        <v>44535</v>
      </c>
      <c r="M431">
        <v>25.21</v>
      </c>
      <c r="N431">
        <v>39.35</v>
      </c>
      <c r="O431">
        <v>-34.85</v>
      </c>
      <c r="P431">
        <f xml:space="preserve"> IF(Stock_Info[[#This Row],[Close Price]] &gt; Stock_Info[[#This Row],[Open Price]], 1, 0)</f>
        <v>0</v>
      </c>
      <c r="Q431" t="str">
        <f>IF(AND(Stock_Info[[#This Row],[% Deli. Qty to Traded Qty]]&gt;80,Stock_Info[[#This Row],[No. of Trades]]&lt;3000),"Unusual Day","")</f>
        <v/>
      </c>
      <c r="R431" t="str">
        <f>IF(AND(Stock_Info[[#This Row],[Spread High-Low]] &lt; 10, Stock_Info[[#This Row],[% Deli. Qty to Traded Qty]] &gt; 90), "Good Day", "")</f>
        <v/>
      </c>
    </row>
    <row r="432" spans="1:18">
      <c r="A432" t="s">
        <v>41</v>
      </c>
      <c r="B432" s="1">
        <v>45645</v>
      </c>
      <c r="C432" s="1" t="str">
        <f>"WEEK" &amp;" " &amp;  INT((DAY(Stock_Info[[#This Row],[Date]])+WEEKDAY(DATE(YEAR(Stock_Info[[#This Row],[Date]]),MONTH(Stock_Info[[#This Row],[Date]]),1))-1)/7)+1</f>
        <v>WEEK 3</v>
      </c>
      <c r="D432" s="12">
        <v>1101.95</v>
      </c>
      <c r="E432" s="12">
        <v>1119</v>
      </c>
      <c r="F432" s="12">
        <v>1101.0999999999999</v>
      </c>
      <c r="G432" s="12">
        <v>1108.45</v>
      </c>
      <c r="H432" s="12">
        <v>1108.5888147038663</v>
      </c>
      <c r="I432">
        <v>78782</v>
      </c>
      <c r="J432">
        <v>5741</v>
      </c>
      <c r="K432" s="12">
        <v>87336844</v>
      </c>
      <c r="L432">
        <v>35279</v>
      </c>
      <c r="M432">
        <v>44.78</v>
      </c>
      <c r="N432">
        <v>17.899999999999999</v>
      </c>
      <c r="O432">
        <v>6.5</v>
      </c>
      <c r="P432">
        <f xml:space="preserve"> IF(Stock_Info[[#This Row],[Close Price]] &gt; Stock_Info[[#This Row],[Open Price]], 1, 0)</f>
        <v>1</v>
      </c>
      <c r="Q432" t="str">
        <f>IF(AND(Stock_Info[[#This Row],[% Deli. Qty to Traded Qty]]&gt;80,Stock_Info[[#This Row],[No. of Trades]]&lt;3000),"Unusual Day","")</f>
        <v/>
      </c>
      <c r="R432" t="str">
        <f>IF(AND(Stock_Info[[#This Row],[Spread High-Low]] &lt; 10, Stock_Info[[#This Row],[% Deli. Qty to Traded Qty]] &gt; 90), "Good Day", "")</f>
        <v/>
      </c>
    </row>
    <row r="433" spans="1:18">
      <c r="A433" t="s">
        <v>41</v>
      </c>
      <c r="B433" s="1">
        <v>45644</v>
      </c>
      <c r="C433" s="1" t="str">
        <f>"WEEK" &amp;" " &amp;  INT((DAY(Stock_Info[[#This Row],[Date]])+WEEKDAY(DATE(YEAR(Stock_Info[[#This Row],[Date]]),MONTH(Stock_Info[[#This Row],[Date]]),1))-1)/7)+1</f>
        <v>WEEK 3</v>
      </c>
      <c r="D433" s="12">
        <v>1139.2</v>
      </c>
      <c r="E433" s="12">
        <v>1139.55</v>
      </c>
      <c r="F433" s="12">
        <v>1116.5</v>
      </c>
      <c r="G433" s="12">
        <v>1122.45</v>
      </c>
      <c r="H433" s="12">
        <v>1126.4768989285471</v>
      </c>
      <c r="I433">
        <v>43959</v>
      </c>
      <c r="J433">
        <v>2071</v>
      </c>
      <c r="K433" s="12">
        <v>49518798</v>
      </c>
      <c r="L433">
        <v>19800</v>
      </c>
      <c r="M433">
        <v>45.04</v>
      </c>
      <c r="N433">
        <v>23.05</v>
      </c>
      <c r="O433">
        <v>-16.75</v>
      </c>
      <c r="P433">
        <f xml:space="preserve"> IF(Stock_Info[[#This Row],[Close Price]] &gt; Stock_Info[[#This Row],[Open Price]], 1, 0)</f>
        <v>0</v>
      </c>
      <c r="Q433" t="str">
        <f>IF(AND(Stock_Info[[#This Row],[% Deli. Qty to Traded Qty]]&gt;80,Stock_Info[[#This Row],[No. of Trades]]&lt;3000),"Unusual Day","")</f>
        <v/>
      </c>
      <c r="R433" t="str">
        <f>IF(AND(Stock_Info[[#This Row],[Spread High-Low]] &lt; 10, Stock_Info[[#This Row],[% Deli. Qty to Traded Qty]] &gt; 90), "Good Day", "")</f>
        <v/>
      </c>
    </row>
    <row r="434" spans="1:18">
      <c r="A434" t="s">
        <v>41</v>
      </c>
      <c r="B434" s="1">
        <v>45643</v>
      </c>
      <c r="C434" s="1" t="str">
        <f>"WEEK" &amp;" " &amp;  INT((DAY(Stock_Info[[#This Row],[Date]])+WEEKDAY(DATE(YEAR(Stock_Info[[#This Row],[Date]]),MONTH(Stock_Info[[#This Row],[Date]]),1))-1)/7)+1</f>
        <v>WEEK 3</v>
      </c>
      <c r="D434" s="12">
        <v>1149.95</v>
      </c>
      <c r="E434" s="12">
        <v>1151.6500000000001</v>
      </c>
      <c r="F434" s="12">
        <v>1130.5</v>
      </c>
      <c r="G434" s="12">
        <v>1135.95</v>
      </c>
      <c r="H434" s="12">
        <v>1137.7788163080249</v>
      </c>
      <c r="I434">
        <v>57346</v>
      </c>
      <c r="J434">
        <v>2465</v>
      </c>
      <c r="K434" s="12">
        <v>65247064</v>
      </c>
      <c r="L434">
        <v>19211</v>
      </c>
      <c r="M434">
        <v>33.5</v>
      </c>
      <c r="N434">
        <v>21.15</v>
      </c>
      <c r="O434">
        <v>-14</v>
      </c>
      <c r="P434">
        <f xml:space="preserve"> IF(Stock_Info[[#This Row],[Close Price]] &gt; Stock_Info[[#This Row],[Open Price]], 1, 0)</f>
        <v>0</v>
      </c>
      <c r="Q434" t="str">
        <f>IF(AND(Stock_Info[[#This Row],[% Deli. Qty to Traded Qty]]&gt;80,Stock_Info[[#This Row],[No. of Trades]]&lt;3000),"Unusual Day","")</f>
        <v/>
      </c>
      <c r="R434" t="str">
        <f>IF(AND(Stock_Info[[#This Row],[Spread High-Low]] &lt; 10, Stock_Info[[#This Row],[% Deli. Qty to Traded Qty]] &gt; 90), "Good Day", "")</f>
        <v/>
      </c>
    </row>
    <row r="435" spans="1:18">
      <c r="A435" t="s">
        <v>41</v>
      </c>
      <c r="B435" s="1">
        <v>45642</v>
      </c>
      <c r="C435" s="1" t="str">
        <f>"WEEK" &amp;" " &amp;  INT((DAY(Stock_Info[[#This Row],[Date]])+WEEKDAY(DATE(YEAR(Stock_Info[[#This Row],[Date]]),MONTH(Stock_Info[[#This Row],[Date]]),1))-1)/7)+1</f>
        <v>WEEK 3</v>
      </c>
      <c r="D435" s="12">
        <v>1147.95</v>
      </c>
      <c r="E435" s="12">
        <v>1154.9000000000001</v>
      </c>
      <c r="F435" s="12">
        <v>1141.8</v>
      </c>
      <c r="G435" s="12">
        <v>1150.55</v>
      </c>
      <c r="H435" s="12">
        <v>1148.2041501065607</v>
      </c>
      <c r="I435">
        <v>69444</v>
      </c>
      <c r="J435">
        <v>3280</v>
      </c>
      <c r="K435" s="12">
        <v>79735889</v>
      </c>
      <c r="L435">
        <v>24915</v>
      </c>
      <c r="M435">
        <v>35.880000000000003</v>
      </c>
      <c r="N435">
        <v>13.1</v>
      </c>
      <c r="O435">
        <v>2.6</v>
      </c>
      <c r="P435">
        <f xml:space="preserve"> IF(Stock_Info[[#This Row],[Close Price]] &gt; Stock_Info[[#This Row],[Open Price]], 1, 0)</f>
        <v>1</v>
      </c>
      <c r="Q435" t="str">
        <f>IF(AND(Stock_Info[[#This Row],[% Deli. Qty to Traded Qty]]&gt;80,Stock_Info[[#This Row],[No. of Trades]]&lt;3000),"Unusual Day","")</f>
        <v/>
      </c>
      <c r="R435" t="str">
        <f>IF(AND(Stock_Info[[#This Row],[Spread High-Low]] &lt; 10, Stock_Info[[#This Row],[% Deli. Qty to Traded Qty]] &gt; 90), "Good Day", "")</f>
        <v/>
      </c>
    </row>
    <row r="436" spans="1:18">
      <c r="A436" t="s">
        <v>41</v>
      </c>
      <c r="B436" s="1">
        <v>45639</v>
      </c>
      <c r="C436" s="1" t="str">
        <f>"WEEK" &amp;" " &amp;  INT((DAY(Stock_Info[[#This Row],[Date]])+WEEKDAY(DATE(YEAR(Stock_Info[[#This Row],[Date]]),MONTH(Stock_Info[[#This Row],[Date]]),1))-1)/7)+1</f>
        <v>WEEK 2</v>
      </c>
      <c r="D436" s="12">
        <v>1144</v>
      </c>
      <c r="E436" s="12">
        <v>1151</v>
      </c>
      <c r="F436" s="12">
        <v>1113.95</v>
      </c>
      <c r="G436" s="12">
        <v>1148.6500000000001</v>
      </c>
      <c r="H436" s="12">
        <v>1138.1253584160522</v>
      </c>
      <c r="I436">
        <v>169147</v>
      </c>
      <c r="J436">
        <v>7302</v>
      </c>
      <c r="K436" s="12">
        <v>192510490</v>
      </c>
      <c r="L436">
        <v>52619</v>
      </c>
      <c r="M436">
        <v>31.11</v>
      </c>
      <c r="N436">
        <v>37.049999999999997</v>
      </c>
      <c r="O436">
        <v>4.6500000000000004</v>
      </c>
      <c r="P436">
        <f xml:space="preserve"> IF(Stock_Info[[#This Row],[Close Price]] &gt; Stock_Info[[#This Row],[Open Price]], 1, 0)</f>
        <v>1</v>
      </c>
      <c r="Q436" t="str">
        <f>IF(AND(Stock_Info[[#This Row],[% Deli. Qty to Traded Qty]]&gt;80,Stock_Info[[#This Row],[No. of Trades]]&lt;3000),"Unusual Day","")</f>
        <v/>
      </c>
      <c r="R436" t="str">
        <f>IF(AND(Stock_Info[[#This Row],[Spread High-Low]] &lt; 10, Stock_Info[[#This Row],[% Deli. Qty to Traded Qty]] &gt; 90), "Good Day", "")</f>
        <v/>
      </c>
    </row>
    <row r="437" spans="1:18">
      <c r="A437" t="s">
        <v>41</v>
      </c>
      <c r="B437" s="1">
        <v>45638</v>
      </c>
      <c r="C437" s="1" t="str">
        <f>"WEEK" &amp;" " &amp;  INT((DAY(Stock_Info[[#This Row],[Date]])+WEEKDAY(DATE(YEAR(Stock_Info[[#This Row],[Date]]),MONTH(Stock_Info[[#This Row],[Date]]),1))-1)/7)+1</f>
        <v>WEEK 2</v>
      </c>
      <c r="D437" s="12">
        <v>1147</v>
      </c>
      <c r="E437" s="12">
        <v>1154</v>
      </c>
      <c r="F437" s="12">
        <v>1143</v>
      </c>
      <c r="G437" s="12">
        <v>1145.5999999999999</v>
      </c>
      <c r="H437" s="12">
        <v>1149.195574481028</v>
      </c>
      <c r="I437">
        <v>65755</v>
      </c>
      <c r="J437">
        <v>3754</v>
      </c>
      <c r="K437" s="12">
        <v>75565355</v>
      </c>
      <c r="L437">
        <v>31237</v>
      </c>
      <c r="M437">
        <v>47.51</v>
      </c>
      <c r="N437">
        <v>11</v>
      </c>
      <c r="O437">
        <v>-1.4</v>
      </c>
      <c r="P437">
        <f xml:space="preserve"> IF(Stock_Info[[#This Row],[Close Price]] &gt; Stock_Info[[#This Row],[Open Price]], 1, 0)</f>
        <v>0</v>
      </c>
      <c r="Q437" t="str">
        <f>IF(AND(Stock_Info[[#This Row],[% Deli. Qty to Traded Qty]]&gt;80,Stock_Info[[#This Row],[No. of Trades]]&lt;3000),"Unusual Day","")</f>
        <v/>
      </c>
      <c r="R437" t="str">
        <f>IF(AND(Stock_Info[[#This Row],[Spread High-Low]] &lt; 10, Stock_Info[[#This Row],[% Deli. Qty to Traded Qty]] &gt; 90), "Good Day", "")</f>
        <v/>
      </c>
    </row>
    <row r="438" spans="1:18">
      <c r="A438" t="s">
        <v>41</v>
      </c>
      <c r="B438" s="1">
        <v>45637</v>
      </c>
      <c r="C438" s="1" t="str">
        <f>"WEEK" &amp;" " &amp;  INT((DAY(Stock_Info[[#This Row],[Date]])+WEEKDAY(DATE(YEAR(Stock_Info[[#This Row],[Date]]),MONTH(Stock_Info[[#This Row],[Date]]),1))-1)/7)+1</f>
        <v>WEEK 2</v>
      </c>
      <c r="D438" s="12">
        <v>1151</v>
      </c>
      <c r="E438" s="12">
        <v>1158.5</v>
      </c>
      <c r="F438" s="12">
        <v>1144.5999999999999</v>
      </c>
      <c r="G438" s="12">
        <v>1147.5</v>
      </c>
      <c r="H438" s="12">
        <v>1149.2355190937376</v>
      </c>
      <c r="I438">
        <v>769755</v>
      </c>
      <c r="J438">
        <v>2965</v>
      </c>
      <c r="K438" s="12">
        <v>884629787</v>
      </c>
      <c r="L438">
        <v>731985</v>
      </c>
      <c r="M438">
        <v>95.09</v>
      </c>
      <c r="N438">
        <v>13.9</v>
      </c>
      <c r="O438">
        <v>-3.5</v>
      </c>
      <c r="P438">
        <f xml:space="preserve"> IF(Stock_Info[[#This Row],[Close Price]] &gt; Stock_Info[[#This Row],[Open Price]], 1, 0)</f>
        <v>0</v>
      </c>
      <c r="Q438" t="str">
        <f>IF(AND(Stock_Info[[#This Row],[% Deli. Qty to Traded Qty]]&gt;80,Stock_Info[[#This Row],[No. of Trades]]&lt;3000),"Unusual Day","")</f>
        <v>Unusual Day</v>
      </c>
      <c r="R438" t="str">
        <f>IF(AND(Stock_Info[[#This Row],[Spread High-Low]] &lt; 10, Stock_Info[[#This Row],[% Deli. Qty to Traded Qty]] &gt; 90), "Good Day", "")</f>
        <v/>
      </c>
    </row>
    <row r="439" spans="1:18">
      <c r="A439" t="s">
        <v>41</v>
      </c>
      <c r="B439" s="1">
        <v>45636</v>
      </c>
      <c r="C439" s="1" t="str">
        <f>"WEEK" &amp;" " &amp;  INT((DAY(Stock_Info[[#This Row],[Date]])+WEEKDAY(DATE(YEAR(Stock_Info[[#This Row],[Date]]),MONTH(Stock_Info[[#This Row],[Date]]),1))-1)/7)+1</f>
        <v>WEEK 2</v>
      </c>
      <c r="D439" s="12">
        <v>1159.95</v>
      </c>
      <c r="E439" s="12">
        <v>1165</v>
      </c>
      <c r="F439" s="12">
        <v>1151.25</v>
      </c>
      <c r="G439" s="12">
        <v>1153.5</v>
      </c>
      <c r="H439" s="12">
        <v>1157.6021413575927</v>
      </c>
      <c r="I439">
        <v>71450</v>
      </c>
      <c r="J439">
        <v>4203</v>
      </c>
      <c r="K439" s="12">
        <v>82710673</v>
      </c>
      <c r="L439">
        <v>28642</v>
      </c>
      <c r="M439">
        <v>40.090000000000003</v>
      </c>
      <c r="N439">
        <v>13.75</v>
      </c>
      <c r="O439">
        <v>-6.45</v>
      </c>
      <c r="P439">
        <f xml:space="preserve"> IF(Stock_Info[[#This Row],[Close Price]] &gt; Stock_Info[[#This Row],[Open Price]], 1, 0)</f>
        <v>0</v>
      </c>
      <c r="Q439" t="str">
        <f>IF(AND(Stock_Info[[#This Row],[% Deli. Qty to Traded Qty]]&gt;80,Stock_Info[[#This Row],[No. of Trades]]&lt;3000),"Unusual Day","")</f>
        <v/>
      </c>
      <c r="R439" t="str">
        <f>IF(AND(Stock_Info[[#This Row],[Spread High-Low]] &lt; 10, Stock_Info[[#This Row],[% Deli. Qty to Traded Qty]] &gt; 90), "Good Day", "")</f>
        <v/>
      </c>
    </row>
    <row r="440" spans="1:18">
      <c r="A440" t="s">
        <v>41</v>
      </c>
      <c r="B440" s="1">
        <v>45635</v>
      </c>
      <c r="C440" s="1" t="str">
        <f>"WEEK" &amp;" " &amp;  INT((DAY(Stock_Info[[#This Row],[Date]])+WEEKDAY(DATE(YEAR(Stock_Info[[#This Row],[Date]]),MONTH(Stock_Info[[#This Row],[Date]]),1))-1)/7)+1</f>
        <v>WEEK 2</v>
      </c>
      <c r="D440" s="12">
        <v>1185.2</v>
      </c>
      <c r="E440" s="12">
        <v>1185.4000000000001</v>
      </c>
      <c r="F440" s="12">
        <v>1161</v>
      </c>
      <c r="G440" s="12">
        <v>1163.45</v>
      </c>
      <c r="H440" s="12">
        <v>1172.919948603819</v>
      </c>
      <c r="I440">
        <v>162658</v>
      </c>
      <c r="J440">
        <v>6717</v>
      </c>
      <c r="K440" s="12">
        <v>190784813</v>
      </c>
      <c r="L440">
        <v>66166</v>
      </c>
      <c r="M440">
        <v>40.68</v>
      </c>
      <c r="N440">
        <v>24.4</v>
      </c>
      <c r="O440">
        <v>-21.75</v>
      </c>
      <c r="P440">
        <f xml:space="preserve"> IF(Stock_Info[[#This Row],[Close Price]] &gt; Stock_Info[[#This Row],[Open Price]], 1, 0)</f>
        <v>0</v>
      </c>
      <c r="Q440" t="str">
        <f>IF(AND(Stock_Info[[#This Row],[% Deli. Qty to Traded Qty]]&gt;80,Stock_Info[[#This Row],[No. of Trades]]&lt;3000),"Unusual Day","")</f>
        <v/>
      </c>
      <c r="R440" t="str">
        <f>IF(AND(Stock_Info[[#This Row],[Spread High-Low]] &lt; 10, Stock_Info[[#This Row],[% Deli. Qty to Traded Qty]] &gt; 90), "Good Day", "")</f>
        <v/>
      </c>
    </row>
    <row r="441" spans="1:18">
      <c r="A441" t="s">
        <v>41</v>
      </c>
      <c r="B441" s="1">
        <v>45632</v>
      </c>
      <c r="C441" s="1" t="str">
        <f>"WEEK" &amp;" " &amp;  INT((DAY(Stock_Info[[#This Row],[Date]])+WEEKDAY(DATE(YEAR(Stock_Info[[#This Row],[Date]]),MONTH(Stock_Info[[#This Row],[Date]]),1))-1)/7)+1</f>
        <v>WEEK 1</v>
      </c>
      <c r="D441" s="12">
        <v>1171.8</v>
      </c>
      <c r="E441" s="12">
        <v>1193.6500000000001</v>
      </c>
      <c r="F441" s="12">
        <v>1160</v>
      </c>
      <c r="G441" s="12">
        <v>1186.05</v>
      </c>
      <c r="H441" s="12">
        <v>1183.1019592707789</v>
      </c>
      <c r="I441">
        <v>352376</v>
      </c>
      <c r="J441">
        <v>11673</v>
      </c>
      <c r="K441" s="12">
        <v>416896736</v>
      </c>
      <c r="L441">
        <v>99164</v>
      </c>
      <c r="M441">
        <v>28.14</v>
      </c>
      <c r="N441">
        <v>33.65</v>
      </c>
      <c r="O441">
        <v>14.25</v>
      </c>
      <c r="P441">
        <f xml:space="preserve"> IF(Stock_Info[[#This Row],[Close Price]] &gt; Stock_Info[[#This Row],[Open Price]], 1, 0)</f>
        <v>1</v>
      </c>
      <c r="Q441" t="str">
        <f>IF(AND(Stock_Info[[#This Row],[% Deli. Qty to Traded Qty]]&gt;80,Stock_Info[[#This Row],[No. of Trades]]&lt;3000),"Unusual Day","")</f>
        <v/>
      </c>
      <c r="R441" t="str">
        <f>IF(AND(Stock_Info[[#This Row],[Spread High-Low]] &lt; 10, Stock_Info[[#This Row],[% Deli. Qty to Traded Qty]] &gt; 90), "Good Day", "")</f>
        <v/>
      </c>
    </row>
    <row r="442" spans="1:18">
      <c r="A442" t="s">
        <v>41</v>
      </c>
      <c r="B442" s="1">
        <v>45631</v>
      </c>
      <c r="C442" s="1" t="str">
        <f>"WEEK" &amp;" " &amp;  INT((DAY(Stock_Info[[#This Row],[Date]])+WEEKDAY(DATE(YEAR(Stock_Info[[#This Row],[Date]]),MONTH(Stock_Info[[#This Row],[Date]]),1))-1)/7)+1</f>
        <v>WEEK 1</v>
      </c>
      <c r="D442" s="12">
        <v>1167.55</v>
      </c>
      <c r="E442" s="12">
        <v>1176.75</v>
      </c>
      <c r="F442" s="12">
        <v>1150.75</v>
      </c>
      <c r="G442" s="12">
        <v>1167.3</v>
      </c>
      <c r="H442" s="12">
        <v>1164.3806068382687</v>
      </c>
      <c r="I442">
        <v>90403</v>
      </c>
      <c r="J442">
        <v>3145</v>
      </c>
      <c r="K442" s="12">
        <v>105263500</v>
      </c>
      <c r="L442">
        <v>26749</v>
      </c>
      <c r="M442">
        <v>29.59</v>
      </c>
      <c r="N442">
        <v>26</v>
      </c>
      <c r="O442">
        <v>-0.25</v>
      </c>
      <c r="P442">
        <f xml:space="preserve"> IF(Stock_Info[[#This Row],[Close Price]] &gt; Stock_Info[[#This Row],[Open Price]], 1, 0)</f>
        <v>0</v>
      </c>
      <c r="Q442" t="str">
        <f>IF(AND(Stock_Info[[#This Row],[% Deli. Qty to Traded Qty]]&gt;80,Stock_Info[[#This Row],[No. of Trades]]&lt;3000),"Unusual Day","")</f>
        <v/>
      </c>
      <c r="R442" t="str">
        <f>IF(AND(Stock_Info[[#This Row],[Spread High-Low]] &lt; 10, Stock_Info[[#This Row],[% Deli. Qty to Traded Qty]] &gt; 90), "Good Day", "")</f>
        <v/>
      </c>
    </row>
    <row r="443" spans="1:18">
      <c r="A443" t="s">
        <v>41</v>
      </c>
      <c r="B443" s="1">
        <v>45630</v>
      </c>
      <c r="C443" s="1" t="str">
        <f>"WEEK" &amp;" " &amp;  INT((DAY(Stock_Info[[#This Row],[Date]])+WEEKDAY(DATE(YEAR(Stock_Info[[#This Row],[Date]]),MONTH(Stock_Info[[#This Row],[Date]]),1))-1)/7)+1</f>
        <v>WEEK 1</v>
      </c>
      <c r="D443" s="12">
        <v>1162.9000000000001</v>
      </c>
      <c r="E443" s="12">
        <v>1167.5999999999999</v>
      </c>
      <c r="F443" s="12">
        <v>1154.25</v>
      </c>
      <c r="G443" s="12">
        <v>1159.25</v>
      </c>
      <c r="H443" s="12">
        <v>1161.4651128485027</v>
      </c>
      <c r="I443">
        <v>359287</v>
      </c>
      <c r="J443">
        <v>2841</v>
      </c>
      <c r="K443" s="12">
        <v>417299316</v>
      </c>
      <c r="L443">
        <v>281255</v>
      </c>
      <c r="M443">
        <v>78.28</v>
      </c>
      <c r="N443">
        <v>13.35</v>
      </c>
      <c r="O443">
        <v>-3.65</v>
      </c>
      <c r="P443">
        <f xml:space="preserve"> IF(Stock_Info[[#This Row],[Close Price]] &gt; Stock_Info[[#This Row],[Open Price]], 1, 0)</f>
        <v>0</v>
      </c>
      <c r="Q443" t="str">
        <f>IF(AND(Stock_Info[[#This Row],[% Deli. Qty to Traded Qty]]&gt;80,Stock_Info[[#This Row],[No. of Trades]]&lt;3000),"Unusual Day","")</f>
        <v/>
      </c>
      <c r="R443" t="str">
        <f>IF(AND(Stock_Info[[#This Row],[Spread High-Low]] &lt; 10, Stock_Info[[#This Row],[% Deli. Qty to Traded Qty]] &gt; 90), "Good Day", "")</f>
        <v/>
      </c>
    </row>
    <row r="444" spans="1:18">
      <c r="A444" t="s">
        <v>41</v>
      </c>
      <c r="B444" s="1">
        <v>45629</v>
      </c>
      <c r="C444" s="1" t="str">
        <f>"WEEK" &amp;" " &amp;  INT((DAY(Stock_Info[[#This Row],[Date]])+WEEKDAY(DATE(YEAR(Stock_Info[[#This Row],[Date]]),MONTH(Stock_Info[[#This Row],[Date]]),1))-1)/7)+1</f>
        <v>WEEK 1</v>
      </c>
      <c r="D444" s="12">
        <v>1142.2</v>
      </c>
      <c r="E444" s="12">
        <v>1164.5</v>
      </c>
      <c r="F444" s="12">
        <v>1138.3499999999999</v>
      </c>
      <c r="G444" s="12">
        <v>1160.05</v>
      </c>
      <c r="H444" s="12">
        <v>1155.4008209024614</v>
      </c>
      <c r="I444">
        <v>75283</v>
      </c>
      <c r="J444">
        <v>2485</v>
      </c>
      <c r="K444" s="12">
        <v>86982040</v>
      </c>
      <c r="L444">
        <v>28229</v>
      </c>
      <c r="M444">
        <v>37.5</v>
      </c>
      <c r="N444">
        <v>26.15</v>
      </c>
      <c r="O444">
        <v>17.850000000000001</v>
      </c>
      <c r="P444">
        <f xml:space="preserve"> IF(Stock_Info[[#This Row],[Close Price]] &gt; Stock_Info[[#This Row],[Open Price]], 1, 0)</f>
        <v>1</v>
      </c>
      <c r="Q444" t="str">
        <f>IF(AND(Stock_Info[[#This Row],[% Deli. Qty to Traded Qty]]&gt;80,Stock_Info[[#This Row],[No. of Trades]]&lt;3000),"Unusual Day","")</f>
        <v/>
      </c>
      <c r="R444" t="str">
        <f>IF(AND(Stock_Info[[#This Row],[Spread High-Low]] &lt; 10, Stock_Info[[#This Row],[% Deli. Qty to Traded Qty]] &gt; 90), "Good Day", "")</f>
        <v/>
      </c>
    </row>
    <row r="445" spans="1:18">
      <c r="A445" t="s">
        <v>41</v>
      </c>
      <c r="B445" s="1">
        <v>45628</v>
      </c>
      <c r="C445" s="1" t="str">
        <f>"WEEK" &amp;" " &amp;  INT((DAY(Stock_Info[[#This Row],[Date]])+WEEKDAY(DATE(YEAR(Stock_Info[[#This Row],[Date]]),MONTH(Stock_Info[[#This Row],[Date]]),1))-1)/7)+1</f>
        <v>WEEK 1</v>
      </c>
      <c r="D445" s="12">
        <v>1133</v>
      </c>
      <c r="E445" s="12">
        <v>1141.4000000000001</v>
      </c>
      <c r="F445" s="12">
        <v>1126.75</v>
      </c>
      <c r="G445" s="12">
        <v>1136.75</v>
      </c>
      <c r="H445" s="12">
        <v>1133.3483451421916</v>
      </c>
      <c r="I445">
        <v>61818</v>
      </c>
      <c r="J445">
        <v>4070</v>
      </c>
      <c r="K445" s="12">
        <v>70061328</v>
      </c>
      <c r="L445">
        <v>26327</v>
      </c>
      <c r="M445">
        <v>42.59</v>
      </c>
      <c r="N445">
        <v>14.65</v>
      </c>
      <c r="O445">
        <v>3.75</v>
      </c>
      <c r="P445">
        <f xml:space="preserve"> IF(Stock_Info[[#This Row],[Close Price]] &gt; Stock_Info[[#This Row],[Open Price]], 1, 0)</f>
        <v>1</v>
      </c>
      <c r="Q445" t="str">
        <f>IF(AND(Stock_Info[[#This Row],[% Deli. Qty to Traded Qty]]&gt;80,Stock_Info[[#This Row],[No. of Trades]]&lt;3000),"Unusual Day","")</f>
        <v/>
      </c>
      <c r="R445" t="str">
        <f>IF(AND(Stock_Info[[#This Row],[Spread High-Low]] &lt; 10, Stock_Info[[#This Row],[% Deli. Qty to Traded Qty]] &gt; 90), "Good Day", "")</f>
        <v/>
      </c>
    </row>
    <row r="446" spans="1:18">
      <c r="A446" t="s">
        <v>41</v>
      </c>
      <c r="B446" s="1">
        <v>45625</v>
      </c>
      <c r="C446" s="1" t="str">
        <f>"WEEK" &amp;" " &amp;  INT((DAY(Stock_Info[[#This Row],[Date]])+WEEKDAY(DATE(YEAR(Stock_Info[[#This Row],[Date]]),MONTH(Stock_Info[[#This Row],[Date]]),1))-1)/7)+1</f>
        <v>WEEK 5</v>
      </c>
      <c r="D446" s="12">
        <v>1132.5</v>
      </c>
      <c r="E446" s="12">
        <v>1140.8499999999999</v>
      </c>
      <c r="F446" s="12">
        <v>1127.95</v>
      </c>
      <c r="G446" s="12">
        <v>1136.7</v>
      </c>
      <c r="H446" s="12">
        <v>1136.1558089773757</v>
      </c>
      <c r="I446">
        <v>168713</v>
      </c>
      <c r="J446">
        <v>7917</v>
      </c>
      <c r="K446" s="12">
        <v>191684255</v>
      </c>
      <c r="L446">
        <v>48470</v>
      </c>
      <c r="M446">
        <v>28.73</v>
      </c>
      <c r="N446">
        <v>12.9</v>
      </c>
      <c r="O446">
        <v>4.2</v>
      </c>
      <c r="P446">
        <f xml:space="preserve"> IF(Stock_Info[[#This Row],[Close Price]] &gt; Stock_Info[[#This Row],[Open Price]], 1, 0)</f>
        <v>1</v>
      </c>
      <c r="Q446" t="str">
        <f>IF(AND(Stock_Info[[#This Row],[% Deli. Qty to Traded Qty]]&gt;80,Stock_Info[[#This Row],[No. of Trades]]&lt;3000),"Unusual Day","")</f>
        <v/>
      </c>
      <c r="R446" t="str">
        <f>IF(AND(Stock_Info[[#This Row],[Spread High-Low]] &lt; 10, Stock_Info[[#This Row],[% Deli. Qty to Traded Qty]] &gt; 90), "Good Day", "")</f>
        <v/>
      </c>
    </row>
    <row r="447" spans="1:18">
      <c r="A447" t="s">
        <v>41</v>
      </c>
      <c r="B447" s="1">
        <v>45624</v>
      </c>
      <c r="C447" s="1" t="str">
        <f>"WEEK" &amp;" " &amp;  INT((DAY(Stock_Info[[#This Row],[Date]])+WEEKDAY(DATE(YEAR(Stock_Info[[#This Row],[Date]]),MONTH(Stock_Info[[#This Row],[Date]]),1))-1)/7)+1</f>
        <v>WEEK 5</v>
      </c>
      <c r="D447" s="12">
        <v>1150</v>
      </c>
      <c r="E447" s="12">
        <v>1154.2</v>
      </c>
      <c r="F447" s="12">
        <v>1129.3</v>
      </c>
      <c r="G447" s="12">
        <v>1132.5</v>
      </c>
      <c r="H447" s="12">
        <v>1146.7171578249834</v>
      </c>
      <c r="I447">
        <v>799810</v>
      </c>
      <c r="J447">
        <v>7037</v>
      </c>
      <c r="K447" s="12">
        <v>917155850</v>
      </c>
      <c r="L447">
        <v>690116</v>
      </c>
      <c r="M447">
        <v>86.28</v>
      </c>
      <c r="N447">
        <v>24.9</v>
      </c>
      <c r="O447">
        <v>-17.5</v>
      </c>
      <c r="P447">
        <f xml:space="preserve"> IF(Stock_Info[[#This Row],[Close Price]] &gt; Stock_Info[[#This Row],[Open Price]], 1, 0)</f>
        <v>0</v>
      </c>
      <c r="Q447" t="str">
        <f>IF(AND(Stock_Info[[#This Row],[% Deli. Qty to Traded Qty]]&gt;80,Stock_Info[[#This Row],[No. of Trades]]&lt;3000),"Unusual Day","")</f>
        <v/>
      </c>
      <c r="R447" t="str">
        <f>IF(AND(Stock_Info[[#This Row],[Spread High-Low]] &lt; 10, Stock_Info[[#This Row],[% Deli. Qty to Traded Qty]] &gt; 90), "Good Day", "")</f>
        <v/>
      </c>
    </row>
    <row r="448" spans="1:18">
      <c r="A448" t="s">
        <v>41</v>
      </c>
      <c r="B448" s="1">
        <v>45623</v>
      </c>
      <c r="C448" s="1" t="str">
        <f>"WEEK" &amp;" " &amp;  INT((DAY(Stock_Info[[#This Row],[Date]])+WEEKDAY(DATE(YEAR(Stock_Info[[#This Row],[Date]]),MONTH(Stock_Info[[#This Row],[Date]]),1))-1)/7)+1</f>
        <v>WEEK 5</v>
      </c>
      <c r="D448" s="12">
        <v>1143.55</v>
      </c>
      <c r="E448" s="12">
        <v>1155.3499999999999</v>
      </c>
      <c r="F448" s="12">
        <v>1134</v>
      </c>
      <c r="G448" s="12">
        <v>1150.3</v>
      </c>
      <c r="H448" s="12">
        <v>1145.4657067137809</v>
      </c>
      <c r="I448">
        <v>56600</v>
      </c>
      <c r="J448">
        <v>2126</v>
      </c>
      <c r="K448" s="12">
        <v>64833359</v>
      </c>
      <c r="L448">
        <v>16967</v>
      </c>
      <c r="M448">
        <v>29.98</v>
      </c>
      <c r="N448">
        <v>21.35</v>
      </c>
      <c r="O448">
        <v>6.75</v>
      </c>
      <c r="P448">
        <f xml:space="preserve"> IF(Stock_Info[[#This Row],[Close Price]] &gt; Stock_Info[[#This Row],[Open Price]], 1, 0)</f>
        <v>1</v>
      </c>
      <c r="Q448" t="str">
        <f>IF(AND(Stock_Info[[#This Row],[% Deli. Qty to Traded Qty]]&gt;80,Stock_Info[[#This Row],[No. of Trades]]&lt;3000),"Unusual Day","")</f>
        <v/>
      </c>
      <c r="R448" t="str">
        <f>IF(AND(Stock_Info[[#This Row],[Spread High-Low]] &lt; 10, Stock_Info[[#This Row],[% Deli. Qty to Traded Qty]] &gt; 90), "Good Day", "")</f>
        <v/>
      </c>
    </row>
    <row r="449" spans="1:18">
      <c r="A449" t="s">
        <v>41</v>
      </c>
      <c r="B449" s="1">
        <v>45622</v>
      </c>
      <c r="C449" s="1" t="str">
        <f>"WEEK" &amp;" " &amp;  INT((DAY(Stock_Info[[#This Row],[Date]])+WEEKDAY(DATE(YEAR(Stock_Info[[#This Row],[Date]]),MONTH(Stock_Info[[#This Row],[Date]]),1))-1)/7)+1</f>
        <v>WEEK 5</v>
      </c>
      <c r="D449" s="12">
        <v>1161.3</v>
      </c>
      <c r="E449" s="12">
        <v>1161.3</v>
      </c>
      <c r="F449" s="12">
        <v>1142.1500000000001</v>
      </c>
      <c r="G449" s="12">
        <v>1143.9000000000001</v>
      </c>
      <c r="H449" s="12">
        <v>1149.5891028392714</v>
      </c>
      <c r="I449">
        <v>32614</v>
      </c>
      <c r="J449">
        <v>1545</v>
      </c>
      <c r="K449" s="12">
        <v>37492699</v>
      </c>
      <c r="L449">
        <v>13187</v>
      </c>
      <c r="M449">
        <v>40.43</v>
      </c>
      <c r="N449">
        <v>19.149999999999999</v>
      </c>
      <c r="O449">
        <v>-17.399999999999999</v>
      </c>
      <c r="P449">
        <f xml:space="preserve"> IF(Stock_Info[[#This Row],[Close Price]] &gt; Stock_Info[[#This Row],[Open Price]], 1, 0)</f>
        <v>0</v>
      </c>
      <c r="Q449" t="str">
        <f>IF(AND(Stock_Info[[#This Row],[% Deli. Qty to Traded Qty]]&gt;80,Stock_Info[[#This Row],[No. of Trades]]&lt;3000),"Unusual Day","")</f>
        <v/>
      </c>
      <c r="R449" t="str">
        <f>IF(AND(Stock_Info[[#This Row],[Spread High-Low]] &lt; 10, Stock_Info[[#This Row],[% Deli. Qty to Traded Qty]] &gt; 90), "Good Day", "")</f>
        <v/>
      </c>
    </row>
    <row r="450" spans="1:18">
      <c r="A450" t="s">
        <v>41</v>
      </c>
      <c r="B450" s="1">
        <v>45621</v>
      </c>
      <c r="C450" s="1" t="str">
        <f>"WEEK" &amp;" " &amp;  INT((DAY(Stock_Info[[#This Row],[Date]])+WEEKDAY(DATE(YEAR(Stock_Info[[#This Row],[Date]]),MONTH(Stock_Info[[#This Row],[Date]]),1))-1)/7)+1</f>
        <v>WEEK 5</v>
      </c>
      <c r="D450" s="12">
        <v>1155.3</v>
      </c>
      <c r="E450" s="12">
        <v>1164.5</v>
      </c>
      <c r="F450" s="12">
        <v>1142.8499999999999</v>
      </c>
      <c r="G450" s="12">
        <v>1155.5</v>
      </c>
      <c r="H450" s="12">
        <v>1148.7957825403485</v>
      </c>
      <c r="I450">
        <v>944028</v>
      </c>
      <c r="J450">
        <v>10438</v>
      </c>
      <c r="K450" s="12">
        <v>1084495385</v>
      </c>
      <c r="L450">
        <v>634252</v>
      </c>
      <c r="M450">
        <v>67.19</v>
      </c>
      <c r="N450">
        <v>21.65</v>
      </c>
      <c r="O450">
        <v>0.2</v>
      </c>
      <c r="P450">
        <f xml:space="preserve"> IF(Stock_Info[[#This Row],[Close Price]] &gt; Stock_Info[[#This Row],[Open Price]], 1, 0)</f>
        <v>1</v>
      </c>
      <c r="Q450" t="str">
        <f>IF(AND(Stock_Info[[#This Row],[% Deli. Qty to Traded Qty]]&gt;80,Stock_Info[[#This Row],[No. of Trades]]&lt;3000),"Unusual Day","")</f>
        <v/>
      </c>
      <c r="R450" t="str">
        <f>IF(AND(Stock_Info[[#This Row],[Spread High-Low]] &lt; 10, Stock_Info[[#This Row],[% Deli. Qty to Traded Qty]] &gt; 90), "Good Day", "")</f>
        <v/>
      </c>
    </row>
    <row r="451" spans="1:18">
      <c r="A451" t="s">
        <v>41</v>
      </c>
      <c r="B451" s="1">
        <v>45618</v>
      </c>
      <c r="C451" s="1" t="str">
        <f>"WEEK" &amp;" " &amp;  INT((DAY(Stock_Info[[#This Row],[Date]])+WEEKDAY(DATE(YEAR(Stock_Info[[#This Row],[Date]]),MONTH(Stock_Info[[#This Row],[Date]]),1))-1)/7)+1</f>
        <v>WEEK 4</v>
      </c>
      <c r="D451" s="12">
        <v>1136.95</v>
      </c>
      <c r="E451" s="12">
        <v>1148</v>
      </c>
      <c r="F451" s="12">
        <v>1128.25</v>
      </c>
      <c r="G451" s="12">
        <v>1143</v>
      </c>
      <c r="H451" s="12">
        <v>1138.3682794269032</v>
      </c>
      <c r="I451">
        <v>319597</v>
      </c>
      <c r="J451">
        <v>11801</v>
      </c>
      <c r="K451" s="12">
        <v>363819087</v>
      </c>
      <c r="L451">
        <v>91597</v>
      </c>
      <c r="M451">
        <v>28.66</v>
      </c>
      <c r="N451">
        <v>19.75</v>
      </c>
      <c r="O451">
        <v>6.05</v>
      </c>
      <c r="P451">
        <f xml:space="preserve"> IF(Stock_Info[[#This Row],[Close Price]] &gt; Stock_Info[[#This Row],[Open Price]], 1, 0)</f>
        <v>1</v>
      </c>
      <c r="Q451" t="str">
        <f>IF(AND(Stock_Info[[#This Row],[% Deli. Qty to Traded Qty]]&gt;80,Stock_Info[[#This Row],[No. of Trades]]&lt;3000),"Unusual Day","")</f>
        <v/>
      </c>
      <c r="R451" t="str">
        <f>IF(AND(Stock_Info[[#This Row],[Spread High-Low]] &lt; 10, Stock_Info[[#This Row],[% Deli. Qty to Traded Qty]] &gt; 90), "Good Day", "")</f>
        <v/>
      </c>
    </row>
    <row r="452" spans="1:18">
      <c r="A452" t="s">
        <v>41</v>
      </c>
      <c r="B452" s="1">
        <v>45617</v>
      </c>
      <c r="C452" s="1" t="str">
        <f>"WEEK" &amp;" " &amp;  INT((DAY(Stock_Info[[#This Row],[Date]])+WEEKDAY(DATE(YEAR(Stock_Info[[#This Row],[Date]]),MONTH(Stock_Info[[#This Row],[Date]]),1))-1)/7)+1</f>
        <v>WEEK 4</v>
      </c>
      <c r="D452" s="12">
        <v>1136.3</v>
      </c>
      <c r="E452" s="12">
        <v>1152</v>
      </c>
      <c r="F452" s="12">
        <v>1115.7</v>
      </c>
      <c r="G452" s="12">
        <v>1139.0999999999999</v>
      </c>
      <c r="H452" s="12">
        <v>1138.5002525852847</v>
      </c>
      <c r="I452">
        <v>201912</v>
      </c>
      <c r="J452">
        <v>5994</v>
      </c>
      <c r="K452" s="12">
        <v>229876863</v>
      </c>
      <c r="L452">
        <v>51561</v>
      </c>
      <c r="M452">
        <v>25.54</v>
      </c>
      <c r="N452">
        <v>36.299999999999997</v>
      </c>
      <c r="O452">
        <v>2.8</v>
      </c>
      <c r="P452">
        <f xml:space="preserve"> IF(Stock_Info[[#This Row],[Close Price]] &gt; Stock_Info[[#This Row],[Open Price]], 1, 0)</f>
        <v>1</v>
      </c>
      <c r="Q452" t="str">
        <f>IF(AND(Stock_Info[[#This Row],[% Deli. Qty to Traded Qty]]&gt;80,Stock_Info[[#This Row],[No. of Trades]]&lt;3000),"Unusual Day","")</f>
        <v/>
      </c>
      <c r="R452" t="str">
        <f>IF(AND(Stock_Info[[#This Row],[Spread High-Low]] &lt; 10, Stock_Info[[#This Row],[% Deli. Qty to Traded Qty]] &gt; 90), "Good Day", "")</f>
        <v/>
      </c>
    </row>
    <row r="453" spans="1:18">
      <c r="A453" t="s">
        <v>41</v>
      </c>
      <c r="B453" s="1">
        <v>45615</v>
      </c>
      <c r="C453" s="1" t="str">
        <f>"WEEK" &amp;" " &amp;  INT((DAY(Stock_Info[[#This Row],[Date]])+WEEKDAY(DATE(YEAR(Stock_Info[[#This Row],[Date]]),MONTH(Stock_Info[[#This Row],[Date]]),1))-1)/7)+1</f>
        <v>WEEK 4</v>
      </c>
      <c r="D453" s="12">
        <v>1130</v>
      </c>
      <c r="E453" s="12">
        <v>1138.8499999999999</v>
      </c>
      <c r="F453" s="12">
        <v>1122.0999999999999</v>
      </c>
      <c r="G453" s="12">
        <v>1135</v>
      </c>
      <c r="H453" s="12">
        <v>1131.5160957961382</v>
      </c>
      <c r="I453">
        <v>127145</v>
      </c>
      <c r="J453">
        <v>3012</v>
      </c>
      <c r="K453" s="12">
        <v>143866614</v>
      </c>
      <c r="L453">
        <v>26715</v>
      </c>
      <c r="M453">
        <v>21.01</v>
      </c>
      <c r="N453">
        <v>16.75</v>
      </c>
      <c r="O453">
        <v>5</v>
      </c>
      <c r="P453">
        <f xml:space="preserve"> IF(Stock_Info[[#This Row],[Close Price]] &gt; Stock_Info[[#This Row],[Open Price]], 1, 0)</f>
        <v>1</v>
      </c>
      <c r="Q453" t="str">
        <f>IF(AND(Stock_Info[[#This Row],[% Deli. Qty to Traded Qty]]&gt;80,Stock_Info[[#This Row],[No. of Trades]]&lt;3000),"Unusual Day","")</f>
        <v/>
      </c>
      <c r="R453" t="str">
        <f>IF(AND(Stock_Info[[#This Row],[Spread High-Low]] &lt; 10, Stock_Info[[#This Row],[% Deli. Qty to Traded Qty]] &gt; 90), "Good Day", "")</f>
        <v/>
      </c>
    </row>
    <row r="454" spans="1:18">
      <c r="A454" t="s">
        <v>41</v>
      </c>
      <c r="B454" s="1">
        <v>45614</v>
      </c>
      <c r="C454" s="1" t="str">
        <f>"WEEK" &amp;" " &amp;  INT((DAY(Stock_Info[[#This Row],[Date]])+WEEKDAY(DATE(YEAR(Stock_Info[[#This Row],[Date]]),MONTH(Stock_Info[[#This Row],[Date]]),1))-1)/7)+1</f>
        <v>WEEK 4</v>
      </c>
      <c r="D454" s="12">
        <v>1128.4000000000001</v>
      </c>
      <c r="E454" s="12">
        <v>1136.3</v>
      </c>
      <c r="F454" s="12">
        <v>1121.55</v>
      </c>
      <c r="G454" s="12">
        <v>1126.1500000000001</v>
      </c>
      <c r="H454" s="12">
        <v>1125.8850264669445</v>
      </c>
      <c r="I454">
        <v>177580</v>
      </c>
      <c r="J454">
        <v>12095</v>
      </c>
      <c r="K454" s="12">
        <v>199934663</v>
      </c>
      <c r="L454">
        <v>47916</v>
      </c>
      <c r="M454">
        <v>26.98</v>
      </c>
      <c r="N454">
        <v>14.75</v>
      </c>
      <c r="O454">
        <v>-2.25</v>
      </c>
      <c r="P454">
        <f xml:space="preserve"> IF(Stock_Info[[#This Row],[Close Price]] &gt; Stock_Info[[#This Row],[Open Price]], 1, 0)</f>
        <v>0</v>
      </c>
      <c r="Q454" t="str">
        <f>IF(AND(Stock_Info[[#This Row],[% Deli. Qty to Traded Qty]]&gt;80,Stock_Info[[#This Row],[No. of Trades]]&lt;3000),"Unusual Day","")</f>
        <v/>
      </c>
      <c r="R454" t="str">
        <f>IF(AND(Stock_Info[[#This Row],[Spread High-Low]] &lt; 10, Stock_Info[[#This Row],[% Deli. Qty to Traded Qty]] &gt; 90), "Good Day", "")</f>
        <v/>
      </c>
    </row>
    <row r="455" spans="1:18">
      <c r="A455" t="s">
        <v>41</v>
      </c>
      <c r="B455" s="1">
        <v>45610</v>
      </c>
      <c r="C455" s="1" t="str">
        <f>"WEEK" &amp;" " &amp;  INT((DAY(Stock_Info[[#This Row],[Date]])+WEEKDAY(DATE(YEAR(Stock_Info[[#This Row],[Date]]),MONTH(Stock_Info[[#This Row],[Date]]),1))-1)/7)+1</f>
        <v>WEEK 3</v>
      </c>
      <c r="D455" s="12">
        <v>1136.05</v>
      </c>
      <c r="E455" s="12">
        <v>1150.55</v>
      </c>
      <c r="F455" s="12">
        <v>1132</v>
      </c>
      <c r="G455" s="12">
        <v>1140.7</v>
      </c>
      <c r="H455" s="12">
        <v>1140.8643582465054</v>
      </c>
      <c r="I455">
        <v>241666</v>
      </c>
      <c r="J455">
        <v>12658</v>
      </c>
      <c r="K455" s="12">
        <v>275708126</v>
      </c>
      <c r="L455">
        <v>61163</v>
      </c>
      <c r="M455">
        <v>25.31</v>
      </c>
      <c r="N455">
        <v>18.55</v>
      </c>
      <c r="O455">
        <v>4.6500000000000004</v>
      </c>
      <c r="P455">
        <f xml:space="preserve"> IF(Stock_Info[[#This Row],[Close Price]] &gt; Stock_Info[[#This Row],[Open Price]], 1, 0)</f>
        <v>1</v>
      </c>
      <c r="Q455" t="str">
        <f>IF(AND(Stock_Info[[#This Row],[% Deli. Qty to Traded Qty]]&gt;80,Stock_Info[[#This Row],[No. of Trades]]&lt;3000),"Unusual Day","")</f>
        <v/>
      </c>
      <c r="R455" t="str">
        <f>IF(AND(Stock_Info[[#This Row],[Spread High-Low]] &lt; 10, Stock_Info[[#This Row],[% Deli. Qty to Traded Qty]] &gt; 90), "Good Day", "")</f>
        <v/>
      </c>
    </row>
    <row r="456" spans="1:18">
      <c r="A456" t="s">
        <v>41</v>
      </c>
      <c r="B456" s="1">
        <v>45609</v>
      </c>
      <c r="C456" s="1" t="str">
        <f>"WEEK" &amp;" " &amp;  INT((DAY(Stock_Info[[#This Row],[Date]])+WEEKDAY(DATE(YEAR(Stock_Info[[#This Row],[Date]]),MONTH(Stock_Info[[#This Row],[Date]]),1))-1)/7)+1</f>
        <v>WEEK 3</v>
      </c>
      <c r="D456" s="12">
        <v>1150.3</v>
      </c>
      <c r="E456" s="12">
        <v>1165</v>
      </c>
      <c r="F456" s="12">
        <v>1135.05</v>
      </c>
      <c r="G456" s="12">
        <v>1141.1500000000001</v>
      </c>
      <c r="H456" s="12">
        <v>1150.2434180824155</v>
      </c>
      <c r="I456">
        <v>161693</v>
      </c>
      <c r="J456">
        <v>7310</v>
      </c>
      <c r="K456" s="12">
        <v>185986309</v>
      </c>
      <c r="L456">
        <v>73812</v>
      </c>
      <c r="M456">
        <v>45.65</v>
      </c>
      <c r="N456">
        <v>29.95</v>
      </c>
      <c r="O456">
        <v>-9.15</v>
      </c>
      <c r="P456">
        <f xml:space="preserve"> IF(Stock_Info[[#This Row],[Close Price]] &gt; Stock_Info[[#This Row],[Open Price]], 1, 0)</f>
        <v>0</v>
      </c>
      <c r="Q456" t="str">
        <f>IF(AND(Stock_Info[[#This Row],[% Deli. Qty to Traded Qty]]&gt;80,Stock_Info[[#This Row],[No. of Trades]]&lt;3000),"Unusual Day","")</f>
        <v/>
      </c>
      <c r="R456" t="str">
        <f>IF(AND(Stock_Info[[#This Row],[Spread High-Low]] &lt; 10, Stock_Info[[#This Row],[% Deli. Qty to Traded Qty]] &gt; 90), "Good Day", "")</f>
        <v/>
      </c>
    </row>
    <row r="457" spans="1:18">
      <c r="A457" t="s">
        <v>41</v>
      </c>
      <c r="B457" s="1">
        <v>45608</v>
      </c>
      <c r="C457" s="1" t="str">
        <f>"WEEK" &amp;" " &amp;  INT((DAY(Stock_Info[[#This Row],[Date]])+WEEKDAY(DATE(YEAR(Stock_Info[[#This Row],[Date]]),MONTH(Stock_Info[[#This Row],[Date]]),1))-1)/7)+1</f>
        <v>WEEK 3</v>
      </c>
      <c r="D457" s="12">
        <v>1166.6500000000001</v>
      </c>
      <c r="E457" s="12">
        <v>1187</v>
      </c>
      <c r="F457" s="12">
        <v>1154</v>
      </c>
      <c r="G457" s="12">
        <v>1158.5</v>
      </c>
      <c r="H457" s="12">
        <v>1167.3328261359611</v>
      </c>
      <c r="I457">
        <v>124212</v>
      </c>
      <c r="J457">
        <v>4961</v>
      </c>
      <c r="K457" s="12">
        <v>144996745</v>
      </c>
      <c r="L457">
        <v>56180</v>
      </c>
      <c r="M457">
        <v>45.23</v>
      </c>
      <c r="N457">
        <v>33</v>
      </c>
      <c r="O457">
        <v>-8.15</v>
      </c>
      <c r="P457">
        <f xml:space="preserve"> IF(Stock_Info[[#This Row],[Close Price]] &gt; Stock_Info[[#This Row],[Open Price]], 1, 0)</f>
        <v>0</v>
      </c>
      <c r="Q457" t="str">
        <f>IF(AND(Stock_Info[[#This Row],[% Deli. Qty to Traded Qty]]&gt;80,Stock_Info[[#This Row],[No. of Trades]]&lt;3000),"Unusual Day","")</f>
        <v/>
      </c>
      <c r="R457" t="str">
        <f>IF(AND(Stock_Info[[#This Row],[Spread High-Low]] &lt; 10, Stock_Info[[#This Row],[% Deli. Qty to Traded Qty]] &gt; 90), "Good Day", "")</f>
        <v/>
      </c>
    </row>
    <row r="458" spans="1:18">
      <c r="A458" t="s">
        <v>41</v>
      </c>
      <c r="B458" s="1">
        <v>45607</v>
      </c>
      <c r="C458" s="1" t="str">
        <f>"WEEK" &amp;" " &amp;  INT((DAY(Stock_Info[[#This Row],[Date]])+WEEKDAY(DATE(YEAR(Stock_Info[[#This Row],[Date]]),MONTH(Stock_Info[[#This Row],[Date]]),1))-1)/7)+1</f>
        <v>WEEK 3</v>
      </c>
      <c r="D458" s="12">
        <v>1156</v>
      </c>
      <c r="E458" s="12">
        <v>1176.8</v>
      </c>
      <c r="F458" s="12">
        <v>1142.8499999999999</v>
      </c>
      <c r="G458" s="12">
        <v>1170.7</v>
      </c>
      <c r="H458" s="12">
        <v>1166.3874550094345</v>
      </c>
      <c r="I458">
        <v>721818</v>
      </c>
      <c r="J458">
        <v>28549</v>
      </c>
      <c r="K458" s="12">
        <v>841919460</v>
      </c>
      <c r="L458">
        <v>126168</v>
      </c>
      <c r="M458">
        <v>17.48</v>
      </c>
      <c r="N458">
        <v>33.950000000000003</v>
      </c>
      <c r="O458">
        <v>14.7</v>
      </c>
      <c r="P458">
        <f xml:space="preserve"> IF(Stock_Info[[#This Row],[Close Price]] &gt; Stock_Info[[#This Row],[Open Price]], 1, 0)</f>
        <v>1</v>
      </c>
      <c r="Q458" t="str">
        <f>IF(AND(Stock_Info[[#This Row],[% Deli. Qty to Traded Qty]]&gt;80,Stock_Info[[#This Row],[No. of Trades]]&lt;3000),"Unusual Day","")</f>
        <v/>
      </c>
      <c r="R458" t="str">
        <f>IF(AND(Stock_Info[[#This Row],[Spread High-Low]] &lt; 10, Stock_Info[[#This Row],[% Deli. Qty to Traded Qty]] &gt; 90), "Good Day", "")</f>
        <v/>
      </c>
    </row>
    <row r="459" spans="1:18">
      <c r="A459" t="s">
        <v>41</v>
      </c>
      <c r="B459" s="1">
        <v>45604</v>
      </c>
      <c r="C459" s="1" t="str">
        <f>"WEEK" &amp;" " &amp;  INT((DAY(Stock_Info[[#This Row],[Date]])+WEEKDAY(DATE(YEAR(Stock_Info[[#This Row],[Date]]),MONTH(Stock_Info[[#This Row],[Date]]),1))-1)/7)+1</f>
        <v>WEEK 2</v>
      </c>
      <c r="D459" s="12">
        <v>1159.45</v>
      </c>
      <c r="E459" s="12">
        <v>1167.5999999999999</v>
      </c>
      <c r="F459" s="12">
        <v>1151.4000000000001</v>
      </c>
      <c r="G459" s="12">
        <v>1161.5</v>
      </c>
      <c r="H459" s="12">
        <v>1160.9521571603714</v>
      </c>
      <c r="I459">
        <v>137032</v>
      </c>
      <c r="J459">
        <v>5462</v>
      </c>
      <c r="K459" s="12">
        <v>159087596</v>
      </c>
      <c r="L459">
        <v>44241</v>
      </c>
      <c r="M459">
        <v>32.29</v>
      </c>
      <c r="N459">
        <v>16.2</v>
      </c>
      <c r="O459">
        <v>2.0499999999999998</v>
      </c>
      <c r="P459">
        <f xml:space="preserve"> IF(Stock_Info[[#This Row],[Close Price]] &gt; Stock_Info[[#This Row],[Open Price]], 1, 0)</f>
        <v>1</v>
      </c>
      <c r="Q459" t="str">
        <f>IF(AND(Stock_Info[[#This Row],[% Deli. Qty to Traded Qty]]&gt;80,Stock_Info[[#This Row],[No. of Trades]]&lt;3000),"Unusual Day","")</f>
        <v/>
      </c>
      <c r="R459" t="str">
        <f>IF(AND(Stock_Info[[#This Row],[Spread High-Low]] &lt; 10, Stock_Info[[#This Row],[% Deli. Qty to Traded Qty]] &gt; 90), "Good Day", "")</f>
        <v/>
      </c>
    </row>
    <row r="460" spans="1:18">
      <c r="A460" t="s">
        <v>41</v>
      </c>
      <c r="B460" s="1">
        <v>45603</v>
      </c>
      <c r="C460" s="1" t="str">
        <f>"WEEK" &amp;" " &amp;  INT((DAY(Stock_Info[[#This Row],[Date]])+WEEKDAY(DATE(YEAR(Stock_Info[[#This Row],[Date]]),MONTH(Stock_Info[[#This Row],[Date]]),1))-1)/7)+1</f>
        <v>WEEK 2</v>
      </c>
      <c r="D460" s="12">
        <v>1170</v>
      </c>
      <c r="E460" s="12">
        <v>1176.2</v>
      </c>
      <c r="F460" s="12">
        <v>1151.05</v>
      </c>
      <c r="G460" s="12">
        <v>1160.8</v>
      </c>
      <c r="H460" s="12">
        <v>1158.6704556419709</v>
      </c>
      <c r="I460">
        <v>51817</v>
      </c>
      <c r="J460">
        <v>3275</v>
      </c>
      <c r="K460" s="12">
        <v>60038827</v>
      </c>
      <c r="L460">
        <v>18040</v>
      </c>
      <c r="M460">
        <v>34.81</v>
      </c>
      <c r="N460">
        <v>25.15</v>
      </c>
      <c r="O460">
        <v>-9.1999999999999993</v>
      </c>
      <c r="P460">
        <f xml:space="preserve"> IF(Stock_Info[[#This Row],[Close Price]] &gt; Stock_Info[[#This Row],[Open Price]], 1, 0)</f>
        <v>0</v>
      </c>
      <c r="Q460" t="str">
        <f>IF(AND(Stock_Info[[#This Row],[% Deli. Qty to Traded Qty]]&gt;80,Stock_Info[[#This Row],[No. of Trades]]&lt;3000),"Unusual Day","")</f>
        <v/>
      </c>
      <c r="R460" t="str">
        <f>IF(AND(Stock_Info[[#This Row],[Spread High-Low]] &lt; 10, Stock_Info[[#This Row],[% Deli. Qty to Traded Qty]] &gt; 90), "Good Day", "")</f>
        <v/>
      </c>
    </row>
    <row r="461" spans="1:18">
      <c r="A461" t="s">
        <v>41</v>
      </c>
      <c r="B461" s="1">
        <v>45602</v>
      </c>
      <c r="C461" s="1" t="str">
        <f>"WEEK" &amp;" " &amp;  INT((DAY(Stock_Info[[#This Row],[Date]])+WEEKDAY(DATE(YEAR(Stock_Info[[#This Row],[Date]]),MONTH(Stock_Info[[#This Row],[Date]]),1))-1)/7)+1</f>
        <v>WEEK 2</v>
      </c>
      <c r="D461" s="12">
        <v>1171.1500000000001</v>
      </c>
      <c r="E461" s="12">
        <v>1183.3499999999999</v>
      </c>
      <c r="F461" s="12">
        <v>1164.05</v>
      </c>
      <c r="G461" s="12">
        <v>1167.0999999999999</v>
      </c>
      <c r="H461" s="12">
        <v>1172.4332397150467</v>
      </c>
      <c r="I461">
        <v>82961</v>
      </c>
      <c r="J461">
        <v>2944</v>
      </c>
      <c r="K461" s="12">
        <v>97266234</v>
      </c>
      <c r="L461">
        <v>33566</v>
      </c>
      <c r="M461">
        <v>40.46</v>
      </c>
      <c r="N461">
        <v>19.3</v>
      </c>
      <c r="O461">
        <v>-4.05</v>
      </c>
      <c r="P461">
        <f xml:space="preserve"> IF(Stock_Info[[#This Row],[Close Price]] &gt; Stock_Info[[#This Row],[Open Price]], 1, 0)</f>
        <v>0</v>
      </c>
      <c r="Q461" t="str">
        <f>IF(AND(Stock_Info[[#This Row],[% Deli. Qty to Traded Qty]]&gt;80,Stock_Info[[#This Row],[No. of Trades]]&lt;3000),"Unusual Day","")</f>
        <v/>
      </c>
      <c r="R461" t="str">
        <f>IF(AND(Stock_Info[[#This Row],[Spread High-Low]] &lt; 10, Stock_Info[[#This Row],[% Deli. Qty to Traded Qty]] &gt; 90), "Good Day", "")</f>
        <v/>
      </c>
    </row>
    <row r="462" spans="1:18">
      <c r="A462" t="s">
        <v>41</v>
      </c>
      <c r="B462" s="1">
        <v>45601</v>
      </c>
      <c r="C462" s="1" t="str">
        <f>"WEEK" &amp;" " &amp;  INT((DAY(Stock_Info[[#This Row],[Date]])+WEEKDAY(DATE(YEAR(Stock_Info[[#This Row],[Date]]),MONTH(Stock_Info[[#This Row],[Date]]),1))-1)/7)+1</f>
        <v>WEEK 2</v>
      </c>
      <c r="D462" s="12">
        <v>1141.7</v>
      </c>
      <c r="E462" s="12">
        <v>1174.75</v>
      </c>
      <c r="F462" s="12">
        <v>1133.5999999999999</v>
      </c>
      <c r="G462" s="12">
        <v>1171.1500000000001</v>
      </c>
      <c r="H462" s="12">
        <v>1155.342029445414</v>
      </c>
      <c r="I462">
        <v>119747</v>
      </c>
      <c r="J462">
        <v>5968</v>
      </c>
      <c r="K462" s="12">
        <v>138348742</v>
      </c>
      <c r="L462">
        <v>51507</v>
      </c>
      <c r="M462">
        <v>43.01</v>
      </c>
      <c r="N462">
        <v>41.15</v>
      </c>
      <c r="O462">
        <v>29.45</v>
      </c>
      <c r="P462">
        <f xml:space="preserve"> IF(Stock_Info[[#This Row],[Close Price]] &gt; Stock_Info[[#This Row],[Open Price]], 1, 0)</f>
        <v>1</v>
      </c>
      <c r="Q462" t="str">
        <f>IF(AND(Stock_Info[[#This Row],[% Deli. Qty to Traded Qty]]&gt;80,Stock_Info[[#This Row],[No. of Trades]]&lt;3000),"Unusual Day","")</f>
        <v/>
      </c>
      <c r="R462" t="str">
        <f>IF(AND(Stock_Info[[#This Row],[Spread High-Low]] &lt; 10, Stock_Info[[#This Row],[% Deli. Qty to Traded Qty]] &gt; 90), "Good Day", "")</f>
        <v/>
      </c>
    </row>
    <row r="463" spans="1:18">
      <c r="A463" t="s">
        <v>41</v>
      </c>
      <c r="B463" s="1">
        <v>45600</v>
      </c>
      <c r="C463" s="1" t="str">
        <f>"WEEK" &amp;" " &amp;  INT((DAY(Stock_Info[[#This Row],[Date]])+WEEKDAY(DATE(YEAR(Stock_Info[[#This Row],[Date]]),MONTH(Stock_Info[[#This Row],[Date]]),1))-1)/7)+1</f>
        <v>WEEK 2</v>
      </c>
      <c r="D463" s="12">
        <v>1174.8499999999999</v>
      </c>
      <c r="E463" s="12">
        <v>1176.45</v>
      </c>
      <c r="F463" s="12">
        <v>1135.9000000000001</v>
      </c>
      <c r="G463" s="12">
        <v>1140.05</v>
      </c>
      <c r="H463" s="12">
        <v>1147.4041937486306</v>
      </c>
      <c r="I463">
        <v>109544</v>
      </c>
      <c r="J463">
        <v>3678</v>
      </c>
      <c r="K463" s="12">
        <v>125691245</v>
      </c>
      <c r="L463">
        <v>33723</v>
      </c>
      <c r="M463">
        <v>30.78</v>
      </c>
      <c r="N463">
        <v>40.549999999999997</v>
      </c>
      <c r="O463">
        <v>-34.799999999999997</v>
      </c>
      <c r="P463">
        <f xml:space="preserve"> IF(Stock_Info[[#This Row],[Close Price]] &gt; Stock_Info[[#This Row],[Open Price]], 1, 0)</f>
        <v>0</v>
      </c>
      <c r="Q463" t="str">
        <f>IF(AND(Stock_Info[[#This Row],[% Deli. Qty to Traded Qty]]&gt;80,Stock_Info[[#This Row],[No. of Trades]]&lt;3000),"Unusual Day","")</f>
        <v/>
      </c>
      <c r="R463" t="str">
        <f>IF(AND(Stock_Info[[#This Row],[Spread High-Low]] &lt; 10, Stock_Info[[#This Row],[% Deli. Qty to Traded Qty]] &gt; 90), "Good Day", "")</f>
        <v/>
      </c>
    </row>
    <row r="464" spans="1:18">
      <c r="A464" t="s">
        <v>41</v>
      </c>
      <c r="B464" s="1">
        <v>45597</v>
      </c>
      <c r="C464" s="1" t="str">
        <f>"WEEK" &amp;" " &amp;  INT((DAY(Stock_Info[[#This Row],[Date]])+WEEKDAY(DATE(YEAR(Stock_Info[[#This Row],[Date]]),MONTH(Stock_Info[[#This Row],[Date]]),1))-1)/7)+1</f>
        <v>WEEK 1</v>
      </c>
      <c r="D464" s="12">
        <v>1160.05</v>
      </c>
      <c r="E464" s="12">
        <v>1173.25</v>
      </c>
      <c r="F464" s="12">
        <v>1160.05</v>
      </c>
      <c r="G464" s="12">
        <v>1168.1500000000001</v>
      </c>
      <c r="H464" s="12">
        <v>1169.4379020286988</v>
      </c>
      <c r="I464">
        <v>22231</v>
      </c>
      <c r="J464">
        <v>1405</v>
      </c>
      <c r="K464" s="12">
        <v>25997774</v>
      </c>
      <c r="L464">
        <v>12008</v>
      </c>
      <c r="M464">
        <v>54.01</v>
      </c>
      <c r="N464">
        <v>13.2</v>
      </c>
      <c r="O464">
        <v>8.1</v>
      </c>
      <c r="P464">
        <f xml:space="preserve"> IF(Stock_Info[[#This Row],[Close Price]] &gt; Stock_Info[[#This Row],[Open Price]], 1, 0)</f>
        <v>1</v>
      </c>
      <c r="Q464" t="str">
        <f>IF(AND(Stock_Info[[#This Row],[% Deli. Qty to Traded Qty]]&gt;80,Stock_Info[[#This Row],[No. of Trades]]&lt;3000),"Unusual Day","")</f>
        <v/>
      </c>
      <c r="R464" t="str">
        <f>IF(AND(Stock_Info[[#This Row],[Spread High-Low]] &lt; 10, Stock_Info[[#This Row],[% Deli. Qty to Traded Qty]] &gt; 90), "Good Day", "")</f>
        <v/>
      </c>
    </row>
    <row r="465" spans="1:18">
      <c r="A465" t="s">
        <v>41</v>
      </c>
      <c r="B465" s="1">
        <v>45596</v>
      </c>
      <c r="C465" s="1" t="str">
        <f>"WEEK" &amp;" " &amp;  INT((DAY(Stock_Info[[#This Row],[Date]])+WEEKDAY(DATE(YEAR(Stock_Info[[#This Row],[Date]]),MONTH(Stock_Info[[#This Row],[Date]]),1))-1)/7)+1</f>
        <v>WEEK 5</v>
      </c>
      <c r="D465" s="12">
        <v>1166.95</v>
      </c>
      <c r="E465" s="12">
        <v>1177.75</v>
      </c>
      <c r="F465" s="12">
        <v>1153.55</v>
      </c>
      <c r="G465" s="12">
        <v>1158.5</v>
      </c>
      <c r="H465" s="12">
        <v>1161.2611985546407</v>
      </c>
      <c r="I465">
        <v>285327</v>
      </c>
      <c r="J465">
        <v>12374</v>
      </c>
      <c r="K465" s="12">
        <v>331339174</v>
      </c>
      <c r="L465">
        <v>76765</v>
      </c>
      <c r="M465">
        <v>26.9</v>
      </c>
      <c r="N465">
        <v>24.2</v>
      </c>
      <c r="O465">
        <v>-8.4499999999999993</v>
      </c>
      <c r="P465">
        <f xml:space="preserve"> IF(Stock_Info[[#This Row],[Close Price]] &gt; Stock_Info[[#This Row],[Open Price]], 1, 0)</f>
        <v>0</v>
      </c>
      <c r="Q465" t="str">
        <f>IF(AND(Stock_Info[[#This Row],[% Deli. Qty to Traded Qty]]&gt;80,Stock_Info[[#This Row],[No. of Trades]]&lt;3000),"Unusual Day","")</f>
        <v/>
      </c>
      <c r="R465" t="str">
        <f>IF(AND(Stock_Info[[#This Row],[Spread High-Low]] &lt; 10, Stock_Info[[#This Row],[% Deli. Qty to Traded Qty]] &gt; 90), "Good Day", "")</f>
        <v/>
      </c>
    </row>
    <row r="466" spans="1:18">
      <c r="A466" t="s">
        <v>41</v>
      </c>
      <c r="B466" s="1">
        <v>45595</v>
      </c>
      <c r="C466" s="1" t="str">
        <f>"WEEK" &amp;" " &amp;  INT((DAY(Stock_Info[[#This Row],[Date]])+WEEKDAY(DATE(YEAR(Stock_Info[[#This Row],[Date]]),MONTH(Stock_Info[[#This Row],[Date]]),1))-1)/7)+1</f>
        <v>WEEK 5</v>
      </c>
      <c r="D466" s="12">
        <v>1180</v>
      </c>
      <c r="E466" s="12">
        <v>1189.1500000000001</v>
      </c>
      <c r="F466" s="12">
        <v>1165</v>
      </c>
      <c r="G466" s="12">
        <v>1172.55</v>
      </c>
      <c r="H466" s="12">
        <v>1174.6169439396058</v>
      </c>
      <c r="I466">
        <v>71530</v>
      </c>
      <c r="J466">
        <v>2368</v>
      </c>
      <c r="K466" s="12">
        <v>84020350</v>
      </c>
      <c r="L466">
        <v>24026</v>
      </c>
      <c r="M466">
        <v>33.590000000000003</v>
      </c>
      <c r="N466">
        <v>24.15</v>
      </c>
      <c r="O466">
        <v>-7.45</v>
      </c>
      <c r="P466">
        <f xml:space="preserve"> IF(Stock_Info[[#This Row],[Close Price]] &gt; Stock_Info[[#This Row],[Open Price]], 1, 0)</f>
        <v>0</v>
      </c>
      <c r="Q466" t="str">
        <f>IF(AND(Stock_Info[[#This Row],[% Deli. Qty to Traded Qty]]&gt;80,Stock_Info[[#This Row],[No. of Trades]]&lt;3000),"Unusual Day","")</f>
        <v/>
      </c>
      <c r="R466" t="str">
        <f>IF(AND(Stock_Info[[#This Row],[Spread High-Low]] &lt; 10, Stock_Info[[#This Row],[% Deli. Qty to Traded Qty]] &gt; 90), "Good Day", "")</f>
        <v/>
      </c>
    </row>
    <row r="467" spans="1:18">
      <c r="A467" t="s">
        <v>41</v>
      </c>
      <c r="B467" s="1">
        <v>45594</v>
      </c>
      <c r="C467" s="1" t="str">
        <f>"WEEK" &amp;" " &amp;  INT((DAY(Stock_Info[[#This Row],[Date]])+WEEKDAY(DATE(YEAR(Stock_Info[[#This Row],[Date]]),MONTH(Stock_Info[[#This Row],[Date]]),1))-1)/7)+1</f>
        <v>WEEK 5</v>
      </c>
      <c r="D467" s="12">
        <v>1179.95</v>
      </c>
      <c r="E467" s="12">
        <v>1190.5999999999999</v>
      </c>
      <c r="F467" s="12">
        <v>1158</v>
      </c>
      <c r="G467" s="12">
        <v>1186</v>
      </c>
      <c r="H467" s="12">
        <v>1175.7389978452211</v>
      </c>
      <c r="I467">
        <v>54762</v>
      </c>
      <c r="J467">
        <v>2229</v>
      </c>
      <c r="K467" s="12">
        <v>64385819</v>
      </c>
      <c r="L467">
        <v>19604</v>
      </c>
      <c r="M467">
        <v>35.799999999999997</v>
      </c>
      <c r="N467">
        <v>32.6</v>
      </c>
      <c r="O467">
        <v>6.05</v>
      </c>
      <c r="P467">
        <f xml:space="preserve"> IF(Stock_Info[[#This Row],[Close Price]] &gt; Stock_Info[[#This Row],[Open Price]], 1, 0)</f>
        <v>1</v>
      </c>
      <c r="Q467" t="str">
        <f>IF(AND(Stock_Info[[#This Row],[% Deli. Qty to Traded Qty]]&gt;80,Stock_Info[[#This Row],[No. of Trades]]&lt;3000),"Unusual Day","")</f>
        <v/>
      </c>
      <c r="R467" t="str">
        <f>IF(AND(Stock_Info[[#This Row],[Spread High-Low]] &lt; 10, Stock_Info[[#This Row],[% Deli. Qty to Traded Qty]] &gt; 90), "Good Day", "")</f>
        <v/>
      </c>
    </row>
    <row r="468" spans="1:18">
      <c r="A468" t="s">
        <v>41</v>
      </c>
      <c r="B468" s="1">
        <v>45593</v>
      </c>
      <c r="C468" s="1" t="str">
        <f>"WEEK" &amp;" " &amp;  INT((DAY(Stock_Info[[#This Row],[Date]])+WEEKDAY(DATE(YEAR(Stock_Info[[#This Row],[Date]]),MONTH(Stock_Info[[#This Row],[Date]]),1))-1)/7)+1</f>
        <v>WEEK 5</v>
      </c>
      <c r="D468" s="12">
        <v>1190.05</v>
      </c>
      <c r="E468" s="12">
        <v>1192.75</v>
      </c>
      <c r="F468" s="12">
        <v>1166.75</v>
      </c>
      <c r="G468" s="12">
        <v>1170.6500000000001</v>
      </c>
      <c r="H468" s="12">
        <v>1174.956379182438</v>
      </c>
      <c r="I468">
        <v>369342</v>
      </c>
      <c r="J468">
        <v>14878</v>
      </c>
      <c r="K468" s="12">
        <v>433960739</v>
      </c>
      <c r="L468">
        <v>47964</v>
      </c>
      <c r="M468">
        <v>12.99</v>
      </c>
      <c r="N468">
        <v>26</v>
      </c>
      <c r="O468">
        <v>-19.399999999999999</v>
      </c>
      <c r="P468">
        <f xml:space="preserve"> IF(Stock_Info[[#This Row],[Close Price]] &gt; Stock_Info[[#This Row],[Open Price]], 1, 0)</f>
        <v>0</v>
      </c>
      <c r="Q468" t="str">
        <f>IF(AND(Stock_Info[[#This Row],[% Deli. Qty to Traded Qty]]&gt;80,Stock_Info[[#This Row],[No. of Trades]]&lt;3000),"Unusual Day","")</f>
        <v/>
      </c>
      <c r="R468" t="str">
        <f>IF(AND(Stock_Info[[#This Row],[Spread High-Low]] &lt; 10, Stock_Info[[#This Row],[% Deli. Qty to Traded Qty]] &gt; 90), "Good Day", "")</f>
        <v/>
      </c>
    </row>
    <row r="469" spans="1:18">
      <c r="A469" t="s">
        <v>41</v>
      </c>
      <c r="B469" s="1">
        <v>45590</v>
      </c>
      <c r="C469" s="1" t="str">
        <f>"WEEK" &amp;" " &amp;  INT((DAY(Stock_Info[[#This Row],[Date]])+WEEKDAY(DATE(YEAR(Stock_Info[[#This Row],[Date]]),MONTH(Stock_Info[[#This Row],[Date]]),1))-1)/7)+1</f>
        <v>WEEK 4</v>
      </c>
      <c r="D469" s="12">
        <v>1182</v>
      </c>
      <c r="E469" s="12">
        <v>1201.0999999999999</v>
      </c>
      <c r="F469" s="12">
        <v>1170.3</v>
      </c>
      <c r="G469" s="12">
        <v>1187.6500000000001</v>
      </c>
      <c r="H469" s="12">
        <v>1184.736227138781</v>
      </c>
      <c r="I469">
        <v>320685</v>
      </c>
      <c r="J469">
        <v>13534</v>
      </c>
      <c r="K469" s="12">
        <v>379927137</v>
      </c>
      <c r="L469">
        <v>102890</v>
      </c>
      <c r="M469">
        <v>32.08</v>
      </c>
      <c r="N469">
        <v>30.8</v>
      </c>
      <c r="O469">
        <v>5.65</v>
      </c>
      <c r="P469">
        <f xml:space="preserve"> IF(Stock_Info[[#This Row],[Close Price]] &gt; Stock_Info[[#This Row],[Open Price]], 1, 0)</f>
        <v>1</v>
      </c>
      <c r="Q469" t="str">
        <f>IF(AND(Stock_Info[[#This Row],[% Deli. Qty to Traded Qty]]&gt;80,Stock_Info[[#This Row],[No. of Trades]]&lt;3000),"Unusual Day","")</f>
        <v/>
      </c>
      <c r="R469" t="str">
        <f>IF(AND(Stock_Info[[#This Row],[Spread High-Low]] &lt; 10, Stock_Info[[#This Row],[% Deli. Qty to Traded Qty]] &gt; 90), "Good Day", "")</f>
        <v/>
      </c>
    </row>
    <row r="470" spans="1:18">
      <c r="A470" t="s">
        <v>41</v>
      </c>
      <c r="B470" s="1">
        <v>45589</v>
      </c>
      <c r="C470" s="1" t="str">
        <f>"WEEK" &amp;" " &amp;  INT((DAY(Stock_Info[[#This Row],[Date]])+WEEKDAY(DATE(YEAR(Stock_Info[[#This Row],[Date]]),MONTH(Stock_Info[[#This Row],[Date]]),1))-1)/7)+1</f>
        <v>WEEK 4</v>
      </c>
      <c r="D470" s="12">
        <v>1163.9000000000001</v>
      </c>
      <c r="E470" s="12">
        <v>1175</v>
      </c>
      <c r="F470" s="12">
        <v>1154.25</v>
      </c>
      <c r="G470" s="12">
        <v>1167.95</v>
      </c>
      <c r="H470" s="12">
        <v>1164.9733704362529</v>
      </c>
      <c r="I470">
        <v>56779</v>
      </c>
      <c r="J470">
        <v>2703</v>
      </c>
      <c r="K470" s="12">
        <v>66146023</v>
      </c>
      <c r="L470">
        <v>18781</v>
      </c>
      <c r="M470">
        <v>33.08</v>
      </c>
      <c r="N470">
        <v>20.75</v>
      </c>
      <c r="O470">
        <v>4.05</v>
      </c>
      <c r="P470">
        <f xml:space="preserve"> IF(Stock_Info[[#This Row],[Close Price]] &gt; Stock_Info[[#This Row],[Open Price]], 1, 0)</f>
        <v>1</v>
      </c>
      <c r="Q470" t="str">
        <f>IF(AND(Stock_Info[[#This Row],[% Deli. Qty to Traded Qty]]&gt;80,Stock_Info[[#This Row],[No. of Trades]]&lt;3000),"Unusual Day","")</f>
        <v/>
      </c>
      <c r="R470" t="str">
        <f>IF(AND(Stock_Info[[#This Row],[Spread High-Low]] &lt; 10, Stock_Info[[#This Row],[% Deli. Qty to Traded Qty]] &gt; 90), "Good Day", "")</f>
        <v/>
      </c>
    </row>
    <row r="471" spans="1:18">
      <c r="A471" t="s">
        <v>41</v>
      </c>
      <c r="B471" s="1">
        <v>45588</v>
      </c>
      <c r="C471" s="1" t="str">
        <f>"WEEK" &amp;" " &amp;  INT((DAY(Stock_Info[[#This Row],[Date]])+WEEKDAY(DATE(YEAR(Stock_Info[[#This Row],[Date]]),MONTH(Stock_Info[[#This Row],[Date]]),1))-1)/7)+1</f>
        <v>WEEK 4</v>
      </c>
      <c r="D471" s="12">
        <v>1174</v>
      </c>
      <c r="E471" s="12">
        <v>1183</v>
      </c>
      <c r="F471" s="12">
        <v>1159.05</v>
      </c>
      <c r="G471" s="12">
        <v>1160.5</v>
      </c>
      <c r="H471" s="12">
        <v>1170.2571752957406</v>
      </c>
      <c r="I471">
        <v>81913</v>
      </c>
      <c r="J471">
        <v>4064</v>
      </c>
      <c r="K471" s="12">
        <v>95859276</v>
      </c>
      <c r="L471">
        <v>37137</v>
      </c>
      <c r="M471">
        <v>45.34</v>
      </c>
      <c r="N471">
        <v>23.95</v>
      </c>
      <c r="O471">
        <v>-13.5</v>
      </c>
      <c r="P471">
        <f xml:space="preserve"> IF(Stock_Info[[#This Row],[Close Price]] &gt; Stock_Info[[#This Row],[Open Price]], 1, 0)</f>
        <v>0</v>
      </c>
      <c r="Q471" t="str">
        <f>IF(AND(Stock_Info[[#This Row],[% Deli. Qty to Traded Qty]]&gt;80,Stock_Info[[#This Row],[No. of Trades]]&lt;3000),"Unusual Day","")</f>
        <v/>
      </c>
      <c r="R471" t="str">
        <f>IF(AND(Stock_Info[[#This Row],[Spread High-Low]] &lt; 10, Stock_Info[[#This Row],[% Deli. Qty to Traded Qty]] &gt; 90), "Good Day", "")</f>
        <v/>
      </c>
    </row>
    <row r="472" spans="1:18">
      <c r="A472" t="s">
        <v>41</v>
      </c>
      <c r="B472" s="1">
        <v>45587</v>
      </c>
      <c r="C472" s="1" t="str">
        <f>"WEEK" &amp;" " &amp;  INT((DAY(Stock_Info[[#This Row],[Date]])+WEEKDAY(DATE(YEAR(Stock_Info[[#This Row],[Date]]),MONTH(Stock_Info[[#This Row],[Date]]),1))-1)/7)+1</f>
        <v>WEEK 4</v>
      </c>
      <c r="D472" s="12">
        <v>1190.55</v>
      </c>
      <c r="E472" s="12">
        <v>1197.9000000000001</v>
      </c>
      <c r="F472" s="12">
        <v>1173</v>
      </c>
      <c r="G472" s="12">
        <v>1175.8</v>
      </c>
      <c r="H472" s="12">
        <v>1184.9857526174567</v>
      </c>
      <c r="I472">
        <v>95035</v>
      </c>
      <c r="J472">
        <v>5812</v>
      </c>
      <c r="K472" s="12">
        <v>112615121</v>
      </c>
      <c r="L472">
        <v>49548</v>
      </c>
      <c r="M472">
        <v>52.14</v>
      </c>
      <c r="N472">
        <v>24.9</v>
      </c>
      <c r="O472">
        <v>-14.75</v>
      </c>
      <c r="P472">
        <f xml:space="preserve"> IF(Stock_Info[[#This Row],[Close Price]] &gt; Stock_Info[[#This Row],[Open Price]], 1, 0)</f>
        <v>0</v>
      </c>
      <c r="Q472" t="str">
        <f>IF(AND(Stock_Info[[#This Row],[% Deli. Qty to Traded Qty]]&gt;80,Stock_Info[[#This Row],[No. of Trades]]&lt;3000),"Unusual Day","")</f>
        <v/>
      </c>
      <c r="R472" t="str">
        <f>IF(AND(Stock_Info[[#This Row],[Spread High-Low]] &lt; 10, Stock_Info[[#This Row],[% Deli. Qty to Traded Qty]] &gt; 90), "Good Day", "")</f>
        <v/>
      </c>
    </row>
    <row r="473" spans="1:18">
      <c r="A473" t="s">
        <v>41</v>
      </c>
      <c r="B473" s="1">
        <v>45586</v>
      </c>
      <c r="C473" s="1" t="str">
        <f>"WEEK" &amp;" " &amp;  INT((DAY(Stock_Info[[#This Row],[Date]])+WEEKDAY(DATE(YEAR(Stock_Info[[#This Row],[Date]]),MONTH(Stock_Info[[#This Row],[Date]]),1))-1)/7)+1</f>
        <v>WEEK 4</v>
      </c>
      <c r="D473" s="12">
        <v>1199.8499999999999</v>
      </c>
      <c r="E473" s="12">
        <v>1215.0999999999999</v>
      </c>
      <c r="F473" s="12">
        <v>1186.3</v>
      </c>
      <c r="G473" s="12">
        <v>1190.55</v>
      </c>
      <c r="H473" s="12">
        <v>1194.7698038467267</v>
      </c>
      <c r="I473">
        <v>429664</v>
      </c>
      <c r="J473">
        <v>12153</v>
      </c>
      <c r="K473" s="12">
        <v>513349573</v>
      </c>
      <c r="L473">
        <v>75006</v>
      </c>
      <c r="M473">
        <v>17.46</v>
      </c>
      <c r="N473">
        <v>28.8</v>
      </c>
      <c r="O473">
        <v>-9.3000000000000007</v>
      </c>
      <c r="P473">
        <f xml:space="preserve"> IF(Stock_Info[[#This Row],[Close Price]] &gt; Stock_Info[[#This Row],[Open Price]], 1, 0)</f>
        <v>0</v>
      </c>
      <c r="Q473" t="str">
        <f>IF(AND(Stock_Info[[#This Row],[% Deli. Qty to Traded Qty]]&gt;80,Stock_Info[[#This Row],[No. of Trades]]&lt;3000),"Unusual Day","")</f>
        <v/>
      </c>
      <c r="R473" t="str">
        <f>IF(AND(Stock_Info[[#This Row],[Spread High-Low]] &lt; 10, Stock_Info[[#This Row],[% Deli. Qty to Traded Qty]] &gt; 90), "Good Day", "")</f>
        <v/>
      </c>
    </row>
    <row r="474" spans="1:18">
      <c r="A474" t="s">
        <v>41</v>
      </c>
      <c r="B474" s="1">
        <v>45583</v>
      </c>
      <c r="C474" s="1" t="str">
        <f>"WEEK" &amp;" " &amp;  INT((DAY(Stock_Info[[#This Row],[Date]])+WEEKDAY(DATE(YEAR(Stock_Info[[#This Row],[Date]]),MONTH(Stock_Info[[#This Row],[Date]]),1))-1)/7)+1</f>
        <v>WEEK 3</v>
      </c>
      <c r="D474" s="12">
        <v>1157.7</v>
      </c>
      <c r="E474" s="12">
        <v>1203.7</v>
      </c>
      <c r="F474" s="12">
        <v>1156.05</v>
      </c>
      <c r="G474" s="12">
        <v>1195.25</v>
      </c>
      <c r="H474" s="12">
        <v>1184.2352199811862</v>
      </c>
      <c r="I474">
        <v>713311</v>
      </c>
      <c r="J474">
        <v>31663</v>
      </c>
      <c r="K474" s="12">
        <v>844728009</v>
      </c>
      <c r="L474">
        <v>236047</v>
      </c>
      <c r="M474">
        <v>33.090000000000003</v>
      </c>
      <c r="N474">
        <v>47.65</v>
      </c>
      <c r="O474">
        <v>37.549999999999997</v>
      </c>
      <c r="P474">
        <f xml:space="preserve"> IF(Stock_Info[[#This Row],[Close Price]] &gt; Stock_Info[[#This Row],[Open Price]], 1, 0)</f>
        <v>1</v>
      </c>
      <c r="Q474" t="str">
        <f>IF(AND(Stock_Info[[#This Row],[% Deli. Qty to Traded Qty]]&gt;80,Stock_Info[[#This Row],[No. of Trades]]&lt;3000),"Unusual Day","")</f>
        <v/>
      </c>
      <c r="R474" t="str">
        <f>IF(AND(Stock_Info[[#This Row],[Spread High-Low]] &lt; 10, Stock_Info[[#This Row],[% Deli. Qty to Traded Qty]] &gt; 90), "Good Day", "")</f>
        <v/>
      </c>
    </row>
    <row r="475" spans="1:18">
      <c r="A475" t="s">
        <v>41</v>
      </c>
      <c r="B475" s="1">
        <v>45582</v>
      </c>
      <c r="C475" s="1" t="str">
        <f>"WEEK" &amp;" " &amp;  INT((DAY(Stock_Info[[#This Row],[Date]])+WEEKDAY(DATE(YEAR(Stock_Info[[#This Row],[Date]]),MONTH(Stock_Info[[#This Row],[Date]]),1))-1)/7)+1</f>
        <v>WEEK 3</v>
      </c>
      <c r="D475" s="12">
        <v>1152.95</v>
      </c>
      <c r="E475" s="12">
        <v>1152.95</v>
      </c>
      <c r="F475" s="12">
        <v>1123.95</v>
      </c>
      <c r="G475" s="12">
        <v>1132.1500000000001</v>
      </c>
      <c r="H475" s="12">
        <v>1133.259524526597</v>
      </c>
      <c r="I475">
        <v>106252</v>
      </c>
      <c r="J475">
        <v>4725</v>
      </c>
      <c r="K475" s="12">
        <v>120411091</v>
      </c>
      <c r="L475">
        <v>48808</v>
      </c>
      <c r="M475">
        <v>45.94</v>
      </c>
      <c r="N475">
        <v>29</v>
      </c>
      <c r="O475">
        <v>-20.8</v>
      </c>
      <c r="P475">
        <f xml:space="preserve"> IF(Stock_Info[[#This Row],[Close Price]] &gt; Stock_Info[[#This Row],[Open Price]], 1, 0)</f>
        <v>0</v>
      </c>
      <c r="Q475" t="str">
        <f>IF(AND(Stock_Info[[#This Row],[% Deli. Qty to Traded Qty]]&gt;80,Stock_Info[[#This Row],[No. of Trades]]&lt;3000),"Unusual Day","")</f>
        <v/>
      </c>
      <c r="R475" t="str">
        <f>IF(AND(Stock_Info[[#This Row],[Spread High-Low]] &lt; 10, Stock_Info[[#This Row],[% Deli. Qty to Traded Qty]] &gt; 90), "Good Day", "")</f>
        <v/>
      </c>
    </row>
    <row r="476" spans="1:18">
      <c r="A476" t="s">
        <v>41</v>
      </c>
      <c r="B476" s="1">
        <v>45581</v>
      </c>
      <c r="C476" s="1" t="str">
        <f>"WEEK" &amp;" " &amp;  INT((DAY(Stock_Info[[#This Row],[Date]])+WEEKDAY(DATE(YEAR(Stock_Info[[#This Row],[Date]]),MONTH(Stock_Info[[#This Row],[Date]]),1))-1)/7)+1</f>
        <v>WEEK 3</v>
      </c>
      <c r="D476" s="12">
        <v>1149.25</v>
      </c>
      <c r="E476" s="12">
        <v>1162.8499999999999</v>
      </c>
      <c r="F476" s="12">
        <v>1148.5999999999999</v>
      </c>
      <c r="G476" s="12">
        <v>1152.25</v>
      </c>
      <c r="H476" s="12">
        <v>1154.3221042377008</v>
      </c>
      <c r="I476">
        <v>51325</v>
      </c>
      <c r="J476">
        <v>3505</v>
      </c>
      <c r="K476" s="12">
        <v>59245582</v>
      </c>
      <c r="L476">
        <v>22462</v>
      </c>
      <c r="M476">
        <v>43.76</v>
      </c>
      <c r="N476">
        <v>14.25</v>
      </c>
      <c r="O476">
        <v>3</v>
      </c>
      <c r="P476">
        <f xml:space="preserve"> IF(Stock_Info[[#This Row],[Close Price]] &gt; Stock_Info[[#This Row],[Open Price]], 1, 0)</f>
        <v>1</v>
      </c>
      <c r="Q476" t="str">
        <f>IF(AND(Stock_Info[[#This Row],[% Deli. Qty to Traded Qty]]&gt;80,Stock_Info[[#This Row],[No. of Trades]]&lt;3000),"Unusual Day","")</f>
        <v/>
      </c>
      <c r="R476" t="str">
        <f>IF(AND(Stock_Info[[#This Row],[Spread High-Low]] &lt; 10, Stock_Info[[#This Row],[% Deli. Qty to Traded Qty]] &gt; 90), "Good Day", "")</f>
        <v/>
      </c>
    </row>
    <row r="477" spans="1:18">
      <c r="A477" t="s">
        <v>41</v>
      </c>
      <c r="B477" s="1">
        <v>45580</v>
      </c>
      <c r="C477" s="1" t="str">
        <f>"WEEK" &amp;" " &amp;  INT((DAY(Stock_Info[[#This Row],[Date]])+WEEKDAY(DATE(YEAR(Stock_Info[[#This Row],[Date]]),MONTH(Stock_Info[[#This Row],[Date]]),1))-1)/7)+1</f>
        <v>WEEK 3</v>
      </c>
      <c r="D477" s="12">
        <v>1165</v>
      </c>
      <c r="E477" s="12">
        <v>1172</v>
      </c>
      <c r="F477" s="12">
        <v>1149.45</v>
      </c>
      <c r="G477" s="12">
        <v>1155.0999999999999</v>
      </c>
      <c r="H477" s="12">
        <v>1160.8533547571583</v>
      </c>
      <c r="I477">
        <v>318026</v>
      </c>
      <c r="J477">
        <v>5678</v>
      </c>
      <c r="K477" s="12">
        <v>369181549</v>
      </c>
      <c r="L477">
        <v>237796</v>
      </c>
      <c r="M477">
        <v>74.77</v>
      </c>
      <c r="N477">
        <v>22.55</v>
      </c>
      <c r="O477">
        <v>-9.9</v>
      </c>
      <c r="P477">
        <f xml:space="preserve"> IF(Stock_Info[[#This Row],[Close Price]] &gt; Stock_Info[[#This Row],[Open Price]], 1, 0)</f>
        <v>0</v>
      </c>
      <c r="Q477" t="str">
        <f>IF(AND(Stock_Info[[#This Row],[% Deli. Qty to Traded Qty]]&gt;80,Stock_Info[[#This Row],[No. of Trades]]&lt;3000),"Unusual Day","")</f>
        <v/>
      </c>
      <c r="R477" t="str">
        <f>IF(AND(Stock_Info[[#This Row],[Spread High-Low]] &lt; 10, Stock_Info[[#This Row],[% Deli. Qty to Traded Qty]] &gt; 90), "Good Day", "")</f>
        <v/>
      </c>
    </row>
    <row r="478" spans="1:18">
      <c r="A478" t="s">
        <v>41</v>
      </c>
      <c r="B478" s="1">
        <v>45579</v>
      </c>
      <c r="C478" s="1" t="str">
        <f>"WEEK" &amp;" " &amp;  INT((DAY(Stock_Info[[#This Row],[Date]])+WEEKDAY(DATE(YEAR(Stock_Info[[#This Row],[Date]]),MONTH(Stock_Info[[#This Row],[Date]]),1))-1)/7)+1</f>
        <v>WEEK 3</v>
      </c>
      <c r="D478" s="12">
        <v>1172.45</v>
      </c>
      <c r="E478" s="12">
        <v>1175</v>
      </c>
      <c r="F478" s="12">
        <v>1156.5999999999999</v>
      </c>
      <c r="G478" s="12">
        <v>1164.4000000000001</v>
      </c>
      <c r="H478" s="12">
        <v>1164.83494484986</v>
      </c>
      <c r="I478">
        <v>399727</v>
      </c>
      <c r="J478">
        <v>8936</v>
      </c>
      <c r="K478" s="12">
        <v>465615978</v>
      </c>
      <c r="L478">
        <v>159602</v>
      </c>
      <c r="M478">
        <v>39.93</v>
      </c>
      <c r="N478">
        <v>18.399999999999999</v>
      </c>
      <c r="O478">
        <v>-8.0500000000000007</v>
      </c>
      <c r="P478">
        <f xml:space="preserve"> IF(Stock_Info[[#This Row],[Close Price]] &gt; Stock_Info[[#This Row],[Open Price]], 1, 0)</f>
        <v>0</v>
      </c>
      <c r="Q478" t="str">
        <f>IF(AND(Stock_Info[[#This Row],[% Deli. Qty to Traded Qty]]&gt;80,Stock_Info[[#This Row],[No. of Trades]]&lt;3000),"Unusual Day","")</f>
        <v/>
      </c>
      <c r="R478" t="str">
        <f>IF(AND(Stock_Info[[#This Row],[Spread High-Low]] &lt; 10, Stock_Info[[#This Row],[% Deli. Qty to Traded Qty]] &gt; 90), "Good Day", "")</f>
        <v/>
      </c>
    </row>
    <row r="479" spans="1:18">
      <c r="A479" t="s">
        <v>41</v>
      </c>
      <c r="B479" s="1">
        <v>45576</v>
      </c>
      <c r="C479" s="1" t="str">
        <f>"WEEK" &amp;" " &amp;  INT((DAY(Stock_Info[[#This Row],[Date]])+WEEKDAY(DATE(YEAR(Stock_Info[[#This Row],[Date]]),MONTH(Stock_Info[[#This Row],[Date]]),1))-1)/7)+1</f>
        <v>WEEK 2</v>
      </c>
      <c r="D479" s="12">
        <v>1181.05</v>
      </c>
      <c r="E479" s="12">
        <v>1188.3</v>
      </c>
      <c r="F479" s="12">
        <v>1165.8499999999999</v>
      </c>
      <c r="G479" s="12">
        <v>1172.4000000000001</v>
      </c>
      <c r="H479" s="12">
        <v>1176.850494335551</v>
      </c>
      <c r="I479">
        <v>944399</v>
      </c>
      <c r="J479">
        <v>11398</v>
      </c>
      <c r="K479" s="12">
        <v>1111416430</v>
      </c>
      <c r="L479">
        <v>657950</v>
      </c>
      <c r="M479">
        <v>69.67</v>
      </c>
      <c r="N479">
        <v>22.45</v>
      </c>
      <c r="O479">
        <v>-8.65</v>
      </c>
      <c r="P479">
        <f xml:space="preserve"> IF(Stock_Info[[#This Row],[Close Price]] &gt; Stock_Info[[#This Row],[Open Price]], 1, 0)</f>
        <v>0</v>
      </c>
      <c r="Q479" t="str">
        <f>IF(AND(Stock_Info[[#This Row],[% Deli. Qty to Traded Qty]]&gt;80,Stock_Info[[#This Row],[No. of Trades]]&lt;3000),"Unusual Day","")</f>
        <v/>
      </c>
      <c r="R479" t="str">
        <f>IF(AND(Stock_Info[[#This Row],[Spread High-Low]] &lt; 10, Stock_Info[[#This Row],[% Deli. Qty to Traded Qty]] &gt; 90), "Good Day", "")</f>
        <v/>
      </c>
    </row>
    <row r="480" spans="1:18">
      <c r="A480" t="s">
        <v>41</v>
      </c>
      <c r="B480" s="1">
        <v>45575</v>
      </c>
      <c r="C480" s="1" t="str">
        <f>"WEEK" &amp;" " &amp;  INT((DAY(Stock_Info[[#This Row],[Date]])+WEEKDAY(DATE(YEAR(Stock_Info[[#This Row],[Date]]),MONTH(Stock_Info[[#This Row],[Date]]),1))-1)/7)+1</f>
        <v>WEEK 2</v>
      </c>
      <c r="D480" s="12">
        <v>1172.05</v>
      </c>
      <c r="E480" s="12">
        <v>1191.3499999999999</v>
      </c>
      <c r="F480" s="12">
        <v>1172.05</v>
      </c>
      <c r="G480" s="12">
        <v>1183.75</v>
      </c>
      <c r="H480" s="12">
        <v>1182.8939673572884</v>
      </c>
      <c r="I480">
        <v>62311</v>
      </c>
      <c r="J480">
        <v>2008</v>
      </c>
      <c r="K480" s="12">
        <v>73707306</v>
      </c>
      <c r="L480">
        <v>24640</v>
      </c>
      <c r="M480">
        <v>39.54</v>
      </c>
      <c r="N480">
        <v>19.3</v>
      </c>
      <c r="O480">
        <v>11.7</v>
      </c>
      <c r="P480">
        <f xml:space="preserve"> IF(Stock_Info[[#This Row],[Close Price]] &gt; Stock_Info[[#This Row],[Open Price]], 1, 0)</f>
        <v>1</v>
      </c>
      <c r="Q480" t="str">
        <f>IF(AND(Stock_Info[[#This Row],[% Deli. Qty to Traded Qty]]&gt;80,Stock_Info[[#This Row],[No. of Trades]]&lt;3000),"Unusual Day","")</f>
        <v/>
      </c>
      <c r="R480" t="str">
        <f>IF(AND(Stock_Info[[#This Row],[Spread High-Low]] &lt; 10, Stock_Info[[#This Row],[% Deli. Qty to Traded Qty]] &gt; 90), "Good Day", "")</f>
        <v/>
      </c>
    </row>
    <row r="481" spans="1:18">
      <c r="A481" t="s">
        <v>41</v>
      </c>
      <c r="B481" s="1">
        <v>45574</v>
      </c>
      <c r="C481" s="1" t="str">
        <f>"WEEK" &amp;" " &amp;  INT((DAY(Stock_Info[[#This Row],[Date]])+WEEKDAY(DATE(YEAR(Stock_Info[[#This Row],[Date]]),MONTH(Stock_Info[[#This Row],[Date]]),1))-1)/7)+1</f>
        <v>WEEK 2</v>
      </c>
      <c r="D481" s="12">
        <v>1154</v>
      </c>
      <c r="E481" s="12">
        <v>1184.45</v>
      </c>
      <c r="F481" s="12">
        <v>1154</v>
      </c>
      <c r="G481" s="12">
        <v>1170.0999999999999</v>
      </c>
      <c r="H481" s="12">
        <v>1171.9191033827353</v>
      </c>
      <c r="I481">
        <v>127323</v>
      </c>
      <c r="J481">
        <v>2999</v>
      </c>
      <c r="K481" s="12">
        <v>149212256</v>
      </c>
      <c r="L481">
        <v>20788</v>
      </c>
      <c r="M481">
        <v>16.329999999999998</v>
      </c>
      <c r="N481">
        <v>30.45</v>
      </c>
      <c r="O481">
        <v>16.100000000000001</v>
      </c>
      <c r="P481">
        <f xml:space="preserve"> IF(Stock_Info[[#This Row],[Close Price]] &gt; Stock_Info[[#This Row],[Open Price]], 1, 0)</f>
        <v>1</v>
      </c>
      <c r="Q481" t="str">
        <f>IF(AND(Stock_Info[[#This Row],[% Deli. Qty to Traded Qty]]&gt;80,Stock_Info[[#This Row],[No. of Trades]]&lt;3000),"Unusual Day","")</f>
        <v/>
      </c>
      <c r="R481" t="str">
        <f>IF(AND(Stock_Info[[#This Row],[Spread High-Low]] &lt; 10, Stock_Info[[#This Row],[% Deli. Qty to Traded Qty]] &gt; 90), "Good Day", "")</f>
        <v/>
      </c>
    </row>
    <row r="482" spans="1:18">
      <c r="A482" t="s">
        <v>41</v>
      </c>
      <c r="B482" s="1">
        <v>45573</v>
      </c>
      <c r="C482" s="1" t="str">
        <f>"WEEK" &amp;" " &amp;  INT((DAY(Stock_Info[[#This Row],[Date]])+WEEKDAY(DATE(YEAR(Stock_Info[[#This Row],[Date]]),MONTH(Stock_Info[[#This Row],[Date]]),1))-1)/7)+1</f>
        <v>WEEK 2</v>
      </c>
      <c r="D482" s="12">
        <v>1147.1500000000001</v>
      </c>
      <c r="E482" s="12">
        <v>1167.9000000000001</v>
      </c>
      <c r="F482" s="12">
        <v>1143</v>
      </c>
      <c r="G482" s="12">
        <v>1152.25</v>
      </c>
      <c r="H482" s="12">
        <v>1158.7900795447197</v>
      </c>
      <c r="I482">
        <v>46389</v>
      </c>
      <c r="J482">
        <v>3320</v>
      </c>
      <c r="K482" s="12">
        <v>53755113</v>
      </c>
      <c r="L482">
        <v>11024</v>
      </c>
      <c r="M482">
        <v>23.76</v>
      </c>
      <c r="N482">
        <v>24.9</v>
      </c>
      <c r="O482">
        <v>5.0999999999999996</v>
      </c>
      <c r="P482">
        <f xml:space="preserve"> IF(Stock_Info[[#This Row],[Close Price]] &gt; Stock_Info[[#This Row],[Open Price]], 1, 0)</f>
        <v>1</v>
      </c>
      <c r="Q482" t="str">
        <f>IF(AND(Stock_Info[[#This Row],[% Deli. Qty to Traded Qty]]&gt;80,Stock_Info[[#This Row],[No. of Trades]]&lt;3000),"Unusual Day","")</f>
        <v/>
      </c>
      <c r="R482" t="str">
        <f>IF(AND(Stock_Info[[#This Row],[Spread High-Low]] &lt; 10, Stock_Info[[#This Row],[% Deli. Qty to Traded Qty]] &gt; 90), "Good Day", "")</f>
        <v/>
      </c>
    </row>
    <row r="483" spans="1:18">
      <c r="A483" t="s">
        <v>41</v>
      </c>
      <c r="B483" s="1">
        <v>45572</v>
      </c>
      <c r="C483" s="1" t="str">
        <f>"WEEK" &amp;" " &amp;  INT((DAY(Stock_Info[[#This Row],[Date]])+WEEKDAY(DATE(YEAR(Stock_Info[[#This Row],[Date]]),MONTH(Stock_Info[[#This Row],[Date]]),1))-1)/7)+1</f>
        <v>WEEK 2</v>
      </c>
      <c r="D483" s="12">
        <v>1181.3499999999999</v>
      </c>
      <c r="E483" s="12">
        <v>1184.8499999999999</v>
      </c>
      <c r="F483" s="12">
        <v>1130.3499999999999</v>
      </c>
      <c r="G483" s="12">
        <v>1145.4000000000001</v>
      </c>
      <c r="H483" s="12">
        <v>1156.8120947121872</v>
      </c>
      <c r="I483">
        <v>3176909</v>
      </c>
      <c r="J483">
        <v>28347</v>
      </c>
      <c r="K483" s="12">
        <v>3675086755</v>
      </c>
      <c r="L483">
        <v>2092607</v>
      </c>
      <c r="M483">
        <v>65.87</v>
      </c>
      <c r="N483">
        <v>54.5</v>
      </c>
      <c r="O483">
        <v>-35.950000000000003</v>
      </c>
      <c r="P483">
        <f xml:space="preserve"> IF(Stock_Info[[#This Row],[Close Price]] &gt; Stock_Info[[#This Row],[Open Price]], 1, 0)</f>
        <v>0</v>
      </c>
      <c r="Q483" t="str">
        <f>IF(AND(Stock_Info[[#This Row],[% Deli. Qty to Traded Qty]]&gt;80,Stock_Info[[#This Row],[No. of Trades]]&lt;3000),"Unusual Day","")</f>
        <v/>
      </c>
      <c r="R483" t="str">
        <f>IF(AND(Stock_Info[[#This Row],[Spread High-Low]] &lt; 10, Stock_Info[[#This Row],[% Deli. Qty to Traded Qty]] &gt; 90), "Good Day", "")</f>
        <v/>
      </c>
    </row>
    <row r="484" spans="1:18">
      <c r="A484" t="s">
        <v>41</v>
      </c>
      <c r="B484" s="1">
        <v>45569</v>
      </c>
      <c r="C484" s="1" t="str">
        <f>"WEEK" &amp;" " &amp;  INT((DAY(Stock_Info[[#This Row],[Date]])+WEEKDAY(DATE(YEAR(Stock_Info[[#This Row],[Date]]),MONTH(Stock_Info[[#This Row],[Date]]),1))-1)/7)+1</f>
        <v>WEEK 1</v>
      </c>
      <c r="D484" s="12">
        <v>1174.7</v>
      </c>
      <c r="E484" s="12">
        <v>1202.55</v>
      </c>
      <c r="F484" s="12">
        <v>1174</v>
      </c>
      <c r="G484" s="12">
        <v>1177.5</v>
      </c>
      <c r="H484" s="12">
        <v>1184.793261634074</v>
      </c>
      <c r="I484">
        <v>3635184</v>
      </c>
      <c r="J484">
        <v>22652</v>
      </c>
      <c r="K484" s="12">
        <v>4306941508</v>
      </c>
      <c r="L484">
        <v>3247591</v>
      </c>
      <c r="M484">
        <v>89.34</v>
      </c>
      <c r="N484">
        <v>28.55</v>
      </c>
      <c r="O484">
        <v>2.8</v>
      </c>
      <c r="P484">
        <f xml:space="preserve"> IF(Stock_Info[[#This Row],[Close Price]] &gt; Stock_Info[[#This Row],[Open Price]], 1, 0)</f>
        <v>1</v>
      </c>
      <c r="Q484" t="str">
        <f>IF(AND(Stock_Info[[#This Row],[% Deli. Qty to Traded Qty]]&gt;80,Stock_Info[[#This Row],[No. of Trades]]&lt;3000),"Unusual Day","")</f>
        <v/>
      </c>
      <c r="R484" t="str">
        <f>IF(AND(Stock_Info[[#This Row],[Spread High-Low]] &lt; 10, Stock_Info[[#This Row],[% Deli. Qty to Traded Qty]] &gt; 90), "Good Day", "")</f>
        <v/>
      </c>
    </row>
    <row r="485" spans="1:18">
      <c r="A485" t="s">
        <v>41</v>
      </c>
      <c r="B485" s="1">
        <v>45568</v>
      </c>
      <c r="C485" s="1" t="str">
        <f>"WEEK" &amp;" " &amp;  INT((DAY(Stock_Info[[#This Row],[Date]])+WEEKDAY(DATE(YEAR(Stock_Info[[#This Row],[Date]]),MONTH(Stock_Info[[#This Row],[Date]]),1))-1)/7)+1</f>
        <v>WEEK 1</v>
      </c>
      <c r="D485" s="12">
        <v>1202.05</v>
      </c>
      <c r="E485" s="12">
        <v>1219.3</v>
      </c>
      <c r="F485" s="12">
        <v>1173.5</v>
      </c>
      <c r="G485" s="12">
        <v>1175.45</v>
      </c>
      <c r="H485" s="12">
        <v>1179.0309167530202</v>
      </c>
      <c r="I485">
        <v>1214002</v>
      </c>
      <c r="J485">
        <v>7765</v>
      </c>
      <c r="K485" s="12">
        <v>1431345891</v>
      </c>
      <c r="L485">
        <v>1131655</v>
      </c>
      <c r="M485">
        <v>93.22</v>
      </c>
      <c r="N485">
        <v>45.8</v>
      </c>
      <c r="O485">
        <v>-26.6</v>
      </c>
      <c r="P485">
        <f xml:space="preserve"> IF(Stock_Info[[#This Row],[Close Price]] &gt; Stock_Info[[#This Row],[Open Price]], 1, 0)</f>
        <v>0</v>
      </c>
      <c r="Q485" t="str">
        <f>IF(AND(Stock_Info[[#This Row],[% Deli. Qty to Traded Qty]]&gt;80,Stock_Info[[#This Row],[No. of Trades]]&lt;3000),"Unusual Day","")</f>
        <v/>
      </c>
      <c r="R485" t="str">
        <f>IF(AND(Stock_Info[[#This Row],[Spread High-Low]] &lt; 10, Stock_Info[[#This Row],[% Deli. Qty to Traded Qty]] &gt; 90), "Good Day", "")</f>
        <v/>
      </c>
    </row>
    <row r="486" spans="1:18">
      <c r="A486" t="s">
        <v>41</v>
      </c>
      <c r="B486" s="1">
        <v>45566</v>
      </c>
      <c r="C486" s="1" t="str">
        <f>"WEEK" &amp;" " &amp;  INT((DAY(Stock_Info[[#This Row],[Date]])+WEEKDAY(DATE(YEAR(Stock_Info[[#This Row],[Date]]),MONTH(Stock_Info[[#This Row],[Date]]),1))-1)/7)+1</f>
        <v>WEEK 1</v>
      </c>
      <c r="D486" s="12">
        <v>1227.3</v>
      </c>
      <c r="E486" s="12">
        <v>1242.9000000000001</v>
      </c>
      <c r="F486" s="12">
        <v>1224.45</v>
      </c>
      <c r="G486" s="12">
        <v>1225.9000000000001</v>
      </c>
      <c r="H486" s="12">
        <v>1233.049945061653</v>
      </c>
      <c r="I486">
        <v>81910</v>
      </c>
      <c r="J486">
        <v>5265</v>
      </c>
      <c r="K486" s="12">
        <v>100999121</v>
      </c>
      <c r="L486">
        <v>31984</v>
      </c>
      <c r="M486">
        <v>39.049999999999997</v>
      </c>
      <c r="N486">
        <v>18.45</v>
      </c>
      <c r="O486">
        <v>-1.4</v>
      </c>
      <c r="P486">
        <f xml:space="preserve"> IF(Stock_Info[[#This Row],[Close Price]] &gt; Stock_Info[[#This Row],[Open Price]], 1, 0)</f>
        <v>0</v>
      </c>
      <c r="Q486" t="str">
        <f>IF(AND(Stock_Info[[#This Row],[% Deli. Qty to Traded Qty]]&gt;80,Stock_Info[[#This Row],[No. of Trades]]&lt;3000),"Unusual Day","")</f>
        <v/>
      </c>
      <c r="R486" t="str">
        <f>IF(AND(Stock_Info[[#This Row],[Spread High-Low]] &lt; 10, Stock_Info[[#This Row],[% Deli. Qty to Traded Qty]] &gt; 90), "Good Day", "")</f>
        <v/>
      </c>
    </row>
    <row r="487" spans="1:18">
      <c r="A487" t="s">
        <v>41</v>
      </c>
      <c r="B487" s="1">
        <v>45565</v>
      </c>
      <c r="C487" s="1" t="str">
        <f>"WEEK" &amp;" " &amp;  INT((DAY(Stock_Info[[#This Row],[Date]])+WEEKDAY(DATE(YEAR(Stock_Info[[#This Row],[Date]]),MONTH(Stock_Info[[#This Row],[Date]]),1))-1)/7)+1</f>
        <v>WEEK 5</v>
      </c>
      <c r="D487" s="12">
        <v>1266.95</v>
      </c>
      <c r="E487" s="12">
        <v>1273.25</v>
      </c>
      <c r="F487" s="12">
        <v>1229.1500000000001</v>
      </c>
      <c r="G487" s="12">
        <v>1232.45</v>
      </c>
      <c r="H487" s="12">
        <v>1237.7269999557604</v>
      </c>
      <c r="I487">
        <v>384271</v>
      </c>
      <c r="J487">
        <v>13303</v>
      </c>
      <c r="K487" s="12">
        <v>475622592</v>
      </c>
      <c r="L487">
        <v>95729</v>
      </c>
      <c r="M487">
        <v>24.91</v>
      </c>
      <c r="N487">
        <v>44.1</v>
      </c>
      <c r="O487">
        <v>-34.5</v>
      </c>
      <c r="P487">
        <f xml:space="preserve"> IF(Stock_Info[[#This Row],[Close Price]] &gt; Stock_Info[[#This Row],[Open Price]], 1, 0)</f>
        <v>0</v>
      </c>
      <c r="Q487" t="str">
        <f>IF(AND(Stock_Info[[#This Row],[% Deli. Qty to Traded Qty]]&gt;80,Stock_Info[[#This Row],[No. of Trades]]&lt;3000),"Unusual Day","")</f>
        <v/>
      </c>
      <c r="R487" t="str">
        <f>IF(AND(Stock_Info[[#This Row],[Spread High-Low]] &lt; 10, Stock_Info[[#This Row],[% Deli. Qty to Traded Qty]] &gt; 90), "Good Day", "")</f>
        <v/>
      </c>
    </row>
    <row r="488" spans="1:18">
      <c r="A488" t="s">
        <v>41</v>
      </c>
      <c r="B488" s="1">
        <v>45562</v>
      </c>
      <c r="C488" s="1" t="str">
        <f>"WEEK" &amp;" " &amp;  INT((DAY(Stock_Info[[#This Row],[Date]])+WEEKDAY(DATE(YEAR(Stock_Info[[#This Row],[Date]]),MONTH(Stock_Info[[#This Row],[Date]]),1))-1)/7)+1</f>
        <v>WEEK 4</v>
      </c>
      <c r="D488" s="12">
        <v>1271.1500000000001</v>
      </c>
      <c r="E488" s="12">
        <v>1281.75</v>
      </c>
      <c r="F488" s="12">
        <v>1257.8499999999999</v>
      </c>
      <c r="G488" s="12">
        <v>1272.1500000000001</v>
      </c>
      <c r="H488" s="12">
        <v>1271.7045140574244</v>
      </c>
      <c r="I488">
        <v>107132</v>
      </c>
      <c r="J488">
        <v>5238</v>
      </c>
      <c r="K488" s="12">
        <v>136240248</v>
      </c>
      <c r="L488">
        <v>33370</v>
      </c>
      <c r="M488">
        <v>31.15</v>
      </c>
      <c r="N488">
        <v>23.9</v>
      </c>
      <c r="O488">
        <v>1</v>
      </c>
      <c r="P488">
        <f xml:space="preserve"> IF(Stock_Info[[#This Row],[Close Price]] &gt; Stock_Info[[#This Row],[Open Price]], 1, 0)</f>
        <v>1</v>
      </c>
      <c r="Q488" t="str">
        <f>IF(AND(Stock_Info[[#This Row],[% Deli. Qty to Traded Qty]]&gt;80,Stock_Info[[#This Row],[No. of Trades]]&lt;3000),"Unusual Day","")</f>
        <v/>
      </c>
      <c r="R488" t="str">
        <f>IF(AND(Stock_Info[[#This Row],[Spread High-Low]] &lt; 10, Stock_Info[[#This Row],[% Deli. Qty to Traded Qty]] &gt; 90), "Good Day", "")</f>
        <v/>
      </c>
    </row>
    <row r="489" spans="1:18">
      <c r="A489" t="s">
        <v>41</v>
      </c>
      <c r="B489" s="1">
        <v>45561</v>
      </c>
      <c r="C489" s="1" t="str">
        <f>"WEEK" &amp;" " &amp;  INT((DAY(Stock_Info[[#This Row],[Date]])+WEEKDAY(DATE(YEAR(Stock_Info[[#This Row],[Date]]),MONTH(Stock_Info[[#This Row],[Date]]),1))-1)/7)+1</f>
        <v>WEEK 4</v>
      </c>
      <c r="D489" s="12">
        <v>1269</v>
      </c>
      <c r="E489" s="12">
        <v>1281</v>
      </c>
      <c r="F489" s="12">
        <v>1262.2</v>
      </c>
      <c r="G489" s="12">
        <v>1276.3</v>
      </c>
      <c r="H489" s="12">
        <v>1272.7943172896314</v>
      </c>
      <c r="I489">
        <v>100621</v>
      </c>
      <c r="J489">
        <v>4638</v>
      </c>
      <c r="K489" s="12">
        <v>128069837</v>
      </c>
      <c r="L489">
        <v>36501</v>
      </c>
      <c r="M489">
        <v>36.28</v>
      </c>
      <c r="N489">
        <v>18.8</v>
      </c>
      <c r="O489">
        <v>7.3</v>
      </c>
      <c r="P489">
        <f xml:space="preserve"> IF(Stock_Info[[#This Row],[Close Price]] &gt; Stock_Info[[#This Row],[Open Price]], 1, 0)</f>
        <v>1</v>
      </c>
      <c r="Q489" t="str">
        <f>IF(AND(Stock_Info[[#This Row],[% Deli. Qty to Traded Qty]]&gt;80,Stock_Info[[#This Row],[No. of Trades]]&lt;3000),"Unusual Day","")</f>
        <v/>
      </c>
      <c r="R489" t="str">
        <f>IF(AND(Stock_Info[[#This Row],[Spread High-Low]] &lt; 10, Stock_Info[[#This Row],[% Deli. Qty to Traded Qty]] &gt; 90), "Good Day", "")</f>
        <v/>
      </c>
    </row>
    <row r="490" spans="1:18">
      <c r="A490" t="s">
        <v>41</v>
      </c>
      <c r="B490" s="1">
        <v>45560</v>
      </c>
      <c r="C490" s="1" t="str">
        <f>"WEEK" &amp;" " &amp;  INT((DAY(Stock_Info[[#This Row],[Date]])+WEEKDAY(DATE(YEAR(Stock_Info[[#This Row],[Date]]),MONTH(Stock_Info[[#This Row],[Date]]),1))-1)/7)+1</f>
        <v>WEEK 4</v>
      </c>
      <c r="D490" s="12">
        <v>1232.05</v>
      </c>
      <c r="E490" s="12">
        <v>1270.9000000000001</v>
      </c>
      <c r="F490" s="12">
        <v>1232.05</v>
      </c>
      <c r="G490" s="12">
        <v>1267.8499999999999</v>
      </c>
      <c r="H490" s="12">
        <v>1256.5931294411369</v>
      </c>
      <c r="I490">
        <v>208280</v>
      </c>
      <c r="J490">
        <v>7890</v>
      </c>
      <c r="K490" s="12">
        <v>261723217</v>
      </c>
      <c r="L490">
        <v>132217</v>
      </c>
      <c r="M490">
        <v>63.48</v>
      </c>
      <c r="N490">
        <v>38.85</v>
      </c>
      <c r="O490">
        <v>35.799999999999997</v>
      </c>
      <c r="P490">
        <f xml:space="preserve"> IF(Stock_Info[[#This Row],[Close Price]] &gt; Stock_Info[[#This Row],[Open Price]], 1, 0)</f>
        <v>1</v>
      </c>
      <c r="Q490" t="str">
        <f>IF(AND(Stock_Info[[#This Row],[% Deli. Qty to Traded Qty]]&gt;80,Stock_Info[[#This Row],[No. of Trades]]&lt;3000),"Unusual Day","")</f>
        <v/>
      </c>
      <c r="R490" t="str">
        <f>IF(AND(Stock_Info[[#This Row],[Spread High-Low]] &lt; 10, Stock_Info[[#This Row],[% Deli. Qty to Traded Qty]] &gt; 90), "Good Day", "")</f>
        <v/>
      </c>
    </row>
    <row r="491" spans="1:18">
      <c r="A491" t="s">
        <v>41</v>
      </c>
      <c r="B491" s="1">
        <v>45559</v>
      </c>
      <c r="C491" s="1" t="str">
        <f>"WEEK" &amp;" " &amp;  INT((DAY(Stock_Info[[#This Row],[Date]])+WEEKDAY(DATE(YEAR(Stock_Info[[#This Row],[Date]]),MONTH(Stock_Info[[#This Row],[Date]]),1))-1)/7)+1</f>
        <v>WEEK 4</v>
      </c>
      <c r="D491" s="12">
        <v>1242.0999999999999</v>
      </c>
      <c r="E491" s="12">
        <v>1247</v>
      </c>
      <c r="F491" s="12">
        <v>1235.45</v>
      </c>
      <c r="G491" s="12">
        <v>1239.75</v>
      </c>
      <c r="H491" s="12">
        <v>1240.6111553016608</v>
      </c>
      <c r="I491">
        <v>41487</v>
      </c>
      <c r="J491">
        <v>5732</v>
      </c>
      <c r="K491" s="12">
        <v>51469235</v>
      </c>
      <c r="L491">
        <v>14463</v>
      </c>
      <c r="M491">
        <v>34.86</v>
      </c>
      <c r="N491">
        <v>11.55</v>
      </c>
      <c r="O491">
        <v>-2.35</v>
      </c>
      <c r="P491">
        <f xml:space="preserve"> IF(Stock_Info[[#This Row],[Close Price]] &gt; Stock_Info[[#This Row],[Open Price]], 1, 0)</f>
        <v>0</v>
      </c>
      <c r="Q491" t="str">
        <f>IF(AND(Stock_Info[[#This Row],[% Deli. Qty to Traded Qty]]&gt;80,Stock_Info[[#This Row],[No. of Trades]]&lt;3000),"Unusual Day","")</f>
        <v/>
      </c>
      <c r="R491" t="str">
        <f>IF(AND(Stock_Info[[#This Row],[Spread High-Low]] &lt; 10, Stock_Info[[#This Row],[% Deli. Qty to Traded Qty]] &gt; 90), "Good Day", "")</f>
        <v/>
      </c>
    </row>
    <row r="492" spans="1:18">
      <c r="A492" t="s">
        <v>41</v>
      </c>
      <c r="B492" s="1">
        <v>45558</v>
      </c>
      <c r="C492" s="1" t="str">
        <f>"WEEK" &amp;" " &amp;  INT((DAY(Stock_Info[[#This Row],[Date]])+WEEKDAY(DATE(YEAR(Stock_Info[[#This Row],[Date]]),MONTH(Stock_Info[[#This Row],[Date]]),1))-1)/7)+1</f>
        <v>WEEK 4</v>
      </c>
      <c r="D492" s="12">
        <v>1250.05</v>
      </c>
      <c r="E492" s="12">
        <v>1252.25</v>
      </c>
      <c r="F492" s="12">
        <v>1240.6500000000001</v>
      </c>
      <c r="G492" s="12">
        <v>1246.7</v>
      </c>
      <c r="H492" s="12">
        <v>1247.1540381538975</v>
      </c>
      <c r="I492">
        <v>383814</v>
      </c>
      <c r="J492">
        <v>11659</v>
      </c>
      <c r="K492" s="12">
        <v>478675180</v>
      </c>
      <c r="L492">
        <v>117245</v>
      </c>
      <c r="M492">
        <v>30.55</v>
      </c>
      <c r="N492">
        <v>11.6</v>
      </c>
      <c r="O492">
        <v>-3.35</v>
      </c>
      <c r="P492">
        <f xml:space="preserve"> IF(Stock_Info[[#This Row],[Close Price]] &gt; Stock_Info[[#This Row],[Open Price]], 1, 0)</f>
        <v>0</v>
      </c>
      <c r="Q492" t="str">
        <f>IF(AND(Stock_Info[[#This Row],[% Deli. Qty to Traded Qty]]&gt;80,Stock_Info[[#This Row],[No. of Trades]]&lt;3000),"Unusual Day","")</f>
        <v/>
      </c>
      <c r="R492" t="str">
        <f>IF(AND(Stock_Info[[#This Row],[Spread High-Low]] &lt; 10, Stock_Info[[#This Row],[% Deli. Qty to Traded Qty]] &gt; 90), "Good Day", "")</f>
        <v/>
      </c>
    </row>
    <row r="493" spans="1:18">
      <c r="A493" t="s">
        <v>41</v>
      </c>
      <c r="B493" s="1">
        <v>45555</v>
      </c>
      <c r="C493" s="1" t="str">
        <f>"WEEK" &amp;" " &amp;  INT((DAY(Stock_Info[[#This Row],[Date]])+WEEKDAY(DATE(YEAR(Stock_Info[[#This Row],[Date]]),MONTH(Stock_Info[[#This Row],[Date]]),1))-1)/7)+1</f>
        <v>WEEK 3</v>
      </c>
      <c r="D493" s="12">
        <v>1243</v>
      </c>
      <c r="E493" s="12">
        <v>1250</v>
      </c>
      <c r="F493" s="12">
        <v>1229.3</v>
      </c>
      <c r="G493" s="12">
        <v>1245.55</v>
      </c>
      <c r="H493" s="12">
        <v>1240.4747743167256</v>
      </c>
      <c r="I493">
        <v>859501</v>
      </c>
      <c r="J493">
        <v>25551</v>
      </c>
      <c r="K493" s="12">
        <v>1066189309</v>
      </c>
      <c r="L493">
        <v>127772</v>
      </c>
      <c r="M493">
        <v>14.87</v>
      </c>
      <c r="N493">
        <v>20.7</v>
      </c>
      <c r="O493">
        <v>2.5499999999999998</v>
      </c>
      <c r="P493">
        <f xml:space="preserve"> IF(Stock_Info[[#This Row],[Close Price]] &gt; Stock_Info[[#This Row],[Open Price]], 1, 0)</f>
        <v>1</v>
      </c>
      <c r="Q493" t="str">
        <f>IF(AND(Stock_Info[[#This Row],[% Deli. Qty to Traded Qty]]&gt;80,Stock_Info[[#This Row],[No. of Trades]]&lt;3000),"Unusual Day","")</f>
        <v/>
      </c>
      <c r="R493" t="str">
        <f>IF(AND(Stock_Info[[#This Row],[Spread High-Low]] &lt; 10, Stock_Info[[#This Row],[% Deli. Qty to Traded Qty]] &gt; 90), "Good Day", "")</f>
        <v/>
      </c>
    </row>
    <row r="494" spans="1:18">
      <c r="A494" t="s">
        <v>41</v>
      </c>
      <c r="B494" s="1">
        <v>45554</v>
      </c>
      <c r="C494" s="1" t="str">
        <f>"WEEK" &amp;" " &amp;  INT((DAY(Stock_Info[[#This Row],[Date]])+WEEKDAY(DATE(YEAR(Stock_Info[[#This Row],[Date]]),MONTH(Stock_Info[[#This Row],[Date]]),1))-1)/7)+1</f>
        <v>WEEK 3</v>
      </c>
      <c r="D494" s="12">
        <v>1245.05</v>
      </c>
      <c r="E494" s="12">
        <v>1261.5</v>
      </c>
      <c r="F494" s="12">
        <v>1239</v>
      </c>
      <c r="G494" s="12">
        <v>1242.55</v>
      </c>
      <c r="H494" s="12">
        <v>1250.1582932916788</v>
      </c>
      <c r="I494">
        <v>58897</v>
      </c>
      <c r="J494">
        <v>3176</v>
      </c>
      <c r="K494" s="12">
        <v>73630573</v>
      </c>
      <c r="L494">
        <v>18388</v>
      </c>
      <c r="M494">
        <v>31.22</v>
      </c>
      <c r="N494">
        <v>22.5</v>
      </c>
      <c r="O494">
        <v>-2.5</v>
      </c>
      <c r="P494">
        <f xml:space="preserve"> IF(Stock_Info[[#This Row],[Close Price]] &gt; Stock_Info[[#This Row],[Open Price]], 1, 0)</f>
        <v>0</v>
      </c>
      <c r="Q494" t="str">
        <f>IF(AND(Stock_Info[[#This Row],[% Deli. Qty to Traded Qty]]&gt;80,Stock_Info[[#This Row],[No. of Trades]]&lt;3000),"Unusual Day","")</f>
        <v/>
      </c>
      <c r="R494" t="str">
        <f>IF(AND(Stock_Info[[#This Row],[Spread High-Low]] &lt; 10, Stock_Info[[#This Row],[% Deli. Qty to Traded Qty]] &gt; 90), "Good Day", "")</f>
        <v/>
      </c>
    </row>
    <row r="495" spans="1:18">
      <c r="A495" t="s">
        <v>41</v>
      </c>
      <c r="B495" s="1">
        <v>45553</v>
      </c>
      <c r="C495" s="1" t="str">
        <f>"WEEK" &amp;" " &amp;  INT((DAY(Stock_Info[[#This Row],[Date]])+WEEKDAY(DATE(YEAR(Stock_Info[[#This Row],[Date]]),MONTH(Stock_Info[[#This Row],[Date]]),1))-1)/7)+1</f>
        <v>WEEK 3</v>
      </c>
      <c r="D495" s="12">
        <v>1231</v>
      </c>
      <c r="E495" s="12">
        <v>1250.0999999999999</v>
      </c>
      <c r="F495" s="12">
        <v>1225</v>
      </c>
      <c r="G495" s="12">
        <v>1238.3499999999999</v>
      </c>
      <c r="H495" s="12">
        <v>1238.0302303331478</v>
      </c>
      <c r="I495">
        <v>70029</v>
      </c>
      <c r="J495">
        <v>5149</v>
      </c>
      <c r="K495" s="12">
        <v>86698019</v>
      </c>
      <c r="L495">
        <v>36513</v>
      </c>
      <c r="M495">
        <v>52.14</v>
      </c>
      <c r="N495">
        <v>25.1</v>
      </c>
      <c r="O495">
        <v>7.35</v>
      </c>
      <c r="P495">
        <f xml:space="preserve"> IF(Stock_Info[[#This Row],[Close Price]] &gt; Stock_Info[[#This Row],[Open Price]], 1, 0)</f>
        <v>1</v>
      </c>
      <c r="Q495" t="str">
        <f>IF(AND(Stock_Info[[#This Row],[% Deli. Qty to Traded Qty]]&gt;80,Stock_Info[[#This Row],[No. of Trades]]&lt;3000),"Unusual Day","")</f>
        <v/>
      </c>
      <c r="R495" t="str">
        <f>IF(AND(Stock_Info[[#This Row],[Spread High-Low]] &lt; 10, Stock_Info[[#This Row],[% Deli. Qty to Traded Qty]] &gt; 90), "Good Day", "")</f>
        <v/>
      </c>
    </row>
    <row r="496" spans="1:18">
      <c r="A496" t="s">
        <v>41</v>
      </c>
      <c r="B496" s="1">
        <v>45552</v>
      </c>
      <c r="C496" s="1" t="str">
        <f>"WEEK" &amp;" " &amp;  INT((DAY(Stock_Info[[#This Row],[Date]])+WEEKDAY(DATE(YEAR(Stock_Info[[#This Row],[Date]]),MONTH(Stock_Info[[#This Row],[Date]]),1))-1)/7)+1</f>
        <v>WEEK 3</v>
      </c>
      <c r="D496" s="12">
        <v>1237.55</v>
      </c>
      <c r="E496" s="12">
        <v>1240.5</v>
      </c>
      <c r="F496" s="12">
        <v>1227.5999999999999</v>
      </c>
      <c r="G496" s="12">
        <v>1231.3</v>
      </c>
      <c r="H496" s="12">
        <v>1234.6401770496807</v>
      </c>
      <c r="I496">
        <v>117933</v>
      </c>
      <c r="J496">
        <v>8803</v>
      </c>
      <c r="K496" s="12">
        <v>145604820</v>
      </c>
      <c r="L496">
        <v>75324</v>
      </c>
      <c r="M496">
        <v>63.87</v>
      </c>
      <c r="N496">
        <v>12.9</v>
      </c>
      <c r="O496">
        <v>-6.25</v>
      </c>
      <c r="P496">
        <f xml:space="preserve"> IF(Stock_Info[[#This Row],[Close Price]] &gt; Stock_Info[[#This Row],[Open Price]], 1, 0)</f>
        <v>0</v>
      </c>
      <c r="Q496" t="str">
        <f>IF(AND(Stock_Info[[#This Row],[% Deli. Qty to Traded Qty]]&gt;80,Stock_Info[[#This Row],[No. of Trades]]&lt;3000),"Unusual Day","")</f>
        <v/>
      </c>
      <c r="R496" t="str">
        <f>IF(AND(Stock_Info[[#This Row],[Spread High-Low]] &lt; 10, Stock_Info[[#This Row],[% Deli. Qty to Traded Qty]] &gt; 90), "Good Day", "")</f>
        <v/>
      </c>
    </row>
    <row r="497" spans="1:18">
      <c r="A497" t="s">
        <v>41</v>
      </c>
      <c r="B497" s="1">
        <v>45551</v>
      </c>
      <c r="C497" s="1" t="str">
        <f>"WEEK" &amp;" " &amp;  INT((DAY(Stock_Info[[#This Row],[Date]])+WEEKDAY(DATE(YEAR(Stock_Info[[#This Row],[Date]]),MONTH(Stock_Info[[#This Row],[Date]]),1))-1)/7)+1</f>
        <v>WEEK 3</v>
      </c>
      <c r="D497" s="12">
        <v>1220.6500000000001</v>
      </c>
      <c r="E497" s="12">
        <v>1234.55</v>
      </c>
      <c r="F497" s="12">
        <v>1217.7</v>
      </c>
      <c r="G497" s="12">
        <v>1231.5</v>
      </c>
      <c r="H497" s="12">
        <v>1230.029574184402</v>
      </c>
      <c r="I497">
        <v>592510</v>
      </c>
      <c r="J497">
        <v>24483</v>
      </c>
      <c r="K497" s="12">
        <v>728804823</v>
      </c>
      <c r="L497">
        <v>184921</v>
      </c>
      <c r="M497">
        <v>31.21</v>
      </c>
      <c r="N497">
        <v>16.850000000000001</v>
      </c>
      <c r="O497">
        <v>10.85</v>
      </c>
      <c r="P497">
        <f xml:space="preserve"> IF(Stock_Info[[#This Row],[Close Price]] &gt; Stock_Info[[#This Row],[Open Price]], 1, 0)</f>
        <v>1</v>
      </c>
      <c r="Q497" t="str">
        <f>IF(AND(Stock_Info[[#This Row],[% Deli. Qty to Traded Qty]]&gt;80,Stock_Info[[#This Row],[No. of Trades]]&lt;3000),"Unusual Day","")</f>
        <v/>
      </c>
      <c r="R497" t="str">
        <f>IF(AND(Stock_Info[[#This Row],[Spread High-Low]] &lt; 10, Stock_Info[[#This Row],[% Deli. Qty to Traded Qty]] &gt; 90), "Good Day", "")</f>
        <v/>
      </c>
    </row>
    <row r="498" spans="1:18">
      <c r="A498" t="s">
        <v>41</v>
      </c>
      <c r="B498" s="1">
        <v>45548</v>
      </c>
      <c r="C498" s="1" t="str">
        <f>"WEEK" &amp;" " &amp;  INT((DAY(Stock_Info[[#This Row],[Date]])+WEEKDAY(DATE(YEAR(Stock_Info[[#This Row],[Date]]),MONTH(Stock_Info[[#This Row],[Date]]),1))-1)/7)+1</f>
        <v>WEEK 2</v>
      </c>
      <c r="D498" s="12">
        <v>1210</v>
      </c>
      <c r="E498" s="12">
        <v>1219.8</v>
      </c>
      <c r="F498" s="12">
        <v>1201</v>
      </c>
      <c r="G498" s="12">
        <v>1217.7</v>
      </c>
      <c r="H498" s="12">
        <v>1213.6291235629965</v>
      </c>
      <c r="I498">
        <v>453461</v>
      </c>
      <c r="J498">
        <v>15469</v>
      </c>
      <c r="K498" s="12">
        <v>550333476</v>
      </c>
      <c r="L498">
        <v>109459</v>
      </c>
      <c r="M498">
        <v>24.14</v>
      </c>
      <c r="N498">
        <v>18.8</v>
      </c>
      <c r="O498">
        <v>7.7</v>
      </c>
      <c r="P498">
        <f xml:space="preserve"> IF(Stock_Info[[#This Row],[Close Price]] &gt; Stock_Info[[#This Row],[Open Price]], 1, 0)</f>
        <v>1</v>
      </c>
      <c r="Q498" t="str">
        <f>IF(AND(Stock_Info[[#This Row],[% Deli. Qty to Traded Qty]]&gt;80,Stock_Info[[#This Row],[No. of Trades]]&lt;3000),"Unusual Day","")</f>
        <v/>
      </c>
      <c r="R498" t="str">
        <f>IF(AND(Stock_Info[[#This Row],[Spread High-Low]] &lt; 10, Stock_Info[[#This Row],[% Deli. Qty to Traded Qty]] &gt; 90), "Good Day", "")</f>
        <v/>
      </c>
    </row>
    <row r="499" spans="1:18">
      <c r="A499" t="s">
        <v>41</v>
      </c>
      <c r="B499" s="1">
        <v>45547</v>
      </c>
      <c r="C499" s="1" t="str">
        <f>"WEEK" &amp;" " &amp;  INT((DAY(Stock_Info[[#This Row],[Date]])+WEEKDAY(DATE(YEAR(Stock_Info[[#This Row],[Date]]),MONTH(Stock_Info[[#This Row],[Date]]),1))-1)/7)+1</f>
        <v>WEEK 2</v>
      </c>
      <c r="D499" s="12">
        <v>1186.6500000000001</v>
      </c>
      <c r="E499" s="12">
        <v>1205.4000000000001</v>
      </c>
      <c r="F499" s="12">
        <v>1177</v>
      </c>
      <c r="G499" s="12">
        <v>1203.3499999999999</v>
      </c>
      <c r="H499" s="12">
        <v>1194.4641481663191</v>
      </c>
      <c r="I499">
        <v>40765</v>
      </c>
      <c r="J499">
        <v>3151</v>
      </c>
      <c r="K499" s="12">
        <v>48692331</v>
      </c>
      <c r="L499">
        <v>16988</v>
      </c>
      <c r="M499">
        <v>41.67</v>
      </c>
      <c r="N499">
        <v>28.4</v>
      </c>
      <c r="O499">
        <v>16.7</v>
      </c>
      <c r="P499">
        <f xml:space="preserve"> IF(Stock_Info[[#This Row],[Close Price]] &gt; Stock_Info[[#This Row],[Open Price]], 1, 0)</f>
        <v>1</v>
      </c>
      <c r="Q499" t="str">
        <f>IF(AND(Stock_Info[[#This Row],[% Deli. Qty to Traded Qty]]&gt;80,Stock_Info[[#This Row],[No. of Trades]]&lt;3000),"Unusual Day","")</f>
        <v/>
      </c>
      <c r="R499" t="str">
        <f>IF(AND(Stock_Info[[#This Row],[Spread High-Low]] &lt; 10, Stock_Info[[#This Row],[% Deli. Qty to Traded Qty]] &gt; 90), "Good Day", "")</f>
        <v/>
      </c>
    </row>
    <row r="500" spans="1:18">
      <c r="A500" t="s">
        <v>41</v>
      </c>
      <c r="B500" s="1">
        <v>45546</v>
      </c>
      <c r="C500" s="1" t="str">
        <f>"WEEK" &amp;" " &amp;  INT((DAY(Stock_Info[[#This Row],[Date]])+WEEKDAY(DATE(YEAR(Stock_Info[[#This Row],[Date]]),MONTH(Stock_Info[[#This Row],[Date]]),1))-1)/7)+1</f>
        <v>WEEK 2</v>
      </c>
      <c r="D500" s="12">
        <v>1187</v>
      </c>
      <c r="E500" s="12">
        <v>1194.5999999999999</v>
      </c>
      <c r="F500" s="12">
        <v>1181.3</v>
      </c>
      <c r="G500" s="12">
        <v>1186.05</v>
      </c>
      <c r="H500" s="12">
        <v>1186.6185357521499</v>
      </c>
      <c r="I500">
        <v>33956</v>
      </c>
      <c r="J500">
        <v>2054</v>
      </c>
      <c r="K500" s="12">
        <v>40292819</v>
      </c>
      <c r="L500">
        <v>10719</v>
      </c>
      <c r="M500">
        <v>31.57</v>
      </c>
      <c r="N500">
        <v>13.3</v>
      </c>
      <c r="O500">
        <v>-0.95</v>
      </c>
      <c r="P500">
        <f xml:space="preserve"> IF(Stock_Info[[#This Row],[Close Price]] &gt; Stock_Info[[#This Row],[Open Price]], 1, 0)</f>
        <v>0</v>
      </c>
      <c r="Q500" t="str">
        <f>IF(AND(Stock_Info[[#This Row],[% Deli. Qty to Traded Qty]]&gt;80,Stock_Info[[#This Row],[No. of Trades]]&lt;3000),"Unusual Day","")</f>
        <v/>
      </c>
      <c r="R500" t="str">
        <f>IF(AND(Stock_Info[[#This Row],[Spread High-Low]] &lt; 10, Stock_Info[[#This Row],[% Deli. Qty to Traded Qty]] &gt; 90), "Good Day", "")</f>
        <v/>
      </c>
    </row>
    <row r="501" spans="1:18">
      <c r="A501" t="s">
        <v>41</v>
      </c>
      <c r="B501" s="1">
        <v>45545</v>
      </c>
      <c r="C501" s="1" t="str">
        <f>"WEEK" &amp;" " &amp;  INT((DAY(Stock_Info[[#This Row],[Date]])+WEEKDAY(DATE(YEAR(Stock_Info[[#This Row],[Date]]),MONTH(Stock_Info[[#This Row],[Date]]),1))-1)/7)+1</f>
        <v>WEEK 2</v>
      </c>
      <c r="D501" s="12">
        <v>1184.95</v>
      </c>
      <c r="E501" s="12">
        <v>1190.75</v>
      </c>
      <c r="F501" s="12">
        <v>1173.3</v>
      </c>
      <c r="G501" s="12">
        <v>1187</v>
      </c>
      <c r="H501" s="12">
        <v>1185.7539869407967</v>
      </c>
      <c r="I501">
        <v>82394</v>
      </c>
      <c r="J501">
        <v>3450</v>
      </c>
      <c r="K501" s="12">
        <v>97699014</v>
      </c>
      <c r="L501">
        <v>28901</v>
      </c>
      <c r="M501">
        <v>35.08</v>
      </c>
      <c r="N501">
        <v>17.45</v>
      </c>
      <c r="O501">
        <v>2.0499999999999998</v>
      </c>
      <c r="P501">
        <f xml:space="preserve"> IF(Stock_Info[[#This Row],[Close Price]] &gt; Stock_Info[[#This Row],[Open Price]], 1, 0)</f>
        <v>1</v>
      </c>
      <c r="Q501" t="str">
        <f>IF(AND(Stock_Info[[#This Row],[% Deli. Qty to Traded Qty]]&gt;80,Stock_Info[[#This Row],[No. of Trades]]&lt;3000),"Unusual Day","")</f>
        <v/>
      </c>
      <c r="R501" t="str">
        <f>IF(AND(Stock_Info[[#This Row],[Spread High-Low]] &lt; 10, Stock_Info[[#This Row],[% Deli. Qty to Traded Qty]] &gt; 90), "Good Day", "")</f>
        <v/>
      </c>
    </row>
    <row r="502" spans="1:18">
      <c r="A502" t="s">
        <v>42</v>
      </c>
      <c r="B502" s="1">
        <v>45910</v>
      </c>
      <c r="C502" s="1" t="str">
        <f>"WEEK" &amp;" " &amp;  INT((DAY(Stock_Info[[#This Row],[Date]])+WEEKDAY(DATE(YEAR(Stock_Info[[#This Row],[Date]]),MONTH(Stock_Info[[#This Row],[Date]]),1))-1)/7)+1</f>
        <v>WEEK 2</v>
      </c>
      <c r="D502" s="12">
        <v>164.8</v>
      </c>
      <c r="E502" s="12">
        <v>168.15</v>
      </c>
      <c r="F502" s="12">
        <v>164.55</v>
      </c>
      <c r="G502" s="12">
        <v>166.75</v>
      </c>
      <c r="H502" s="12">
        <v>166.39159578458299</v>
      </c>
      <c r="I502">
        <v>82649</v>
      </c>
      <c r="J502">
        <v>1296</v>
      </c>
      <c r="K502" s="12">
        <v>13752099</v>
      </c>
      <c r="N502">
        <v>3.6</v>
      </c>
      <c r="O502">
        <v>1.95</v>
      </c>
      <c r="P502">
        <f xml:space="preserve"> IF(Stock_Info[[#This Row],[Close Price]] &gt; Stock_Info[[#This Row],[Open Price]], 1, 0)</f>
        <v>1</v>
      </c>
      <c r="Q502" t="str">
        <f>IF(AND(Stock_Info[[#This Row],[% Deli. Qty to Traded Qty]]&gt;80,Stock_Info[[#This Row],[No. of Trades]]&lt;3000),"Unusual Day","")</f>
        <v/>
      </c>
      <c r="R502" t="str">
        <f>IF(AND(Stock_Info[[#This Row],[Spread High-Low]] &lt; 10, Stock_Info[[#This Row],[% Deli. Qty to Traded Qty]] &gt; 90), "Good Day", "")</f>
        <v/>
      </c>
    </row>
    <row r="503" spans="1:18">
      <c r="A503" t="s">
        <v>42</v>
      </c>
      <c r="B503" s="1">
        <v>45909</v>
      </c>
      <c r="C503" s="1" t="str">
        <f>"WEEK" &amp;" " &amp;  INT((DAY(Stock_Info[[#This Row],[Date]])+WEEKDAY(DATE(YEAR(Stock_Info[[#This Row],[Date]]),MONTH(Stock_Info[[#This Row],[Date]]),1))-1)/7)+1</f>
        <v>WEEK 2</v>
      </c>
      <c r="D503" s="12">
        <v>164.25</v>
      </c>
      <c r="E503" s="12">
        <v>165.15</v>
      </c>
      <c r="F503" s="12">
        <v>163.1</v>
      </c>
      <c r="G503" s="12">
        <v>163.35</v>
      </c>
      <c r="H503" s="12">
        <v>163.9369962944688</v>
      </c>
      <c r="I503">
        <v>103359</v>
      </c>
      <c r="J503">
        <v>1926</v>
      </c>
      <c r="K503" s="12">
        <v>16944364</v>
      </c>
      <c r="L503">
        <v>75669</v>
      </c>
      <c r="M503">
        <v>73.209999999999994</v>
      </c>
      <c r="N503">
        <v>2.0499999999999998</v>
      </c>
      <c r="O503">
        <v>-0.9</v>
      </c>
      <c r="P503">
        <f xml:space="preserve"> IF(Stock_Info[[#This Row],[Close Price]] &gt; Stock_Info[[#This Row],[Open Price]], 1, 0)</f>
        <v>0</v>
      </c>
      <c r="Q503" t="str">
        <f>IF(AND(Stock_Info[[#This Row],[% Deli. Qty to Traded Qty]]&gt;80,Stock_Info[[#This Row],[No. of Trades]]&lt;3000),"Unusual Day","")</f>
        <v/>
      </c>
      <c r="R503" t="str">
        <f>IF(AND(Stock_Info[[#This Row],[Spread High-Low]] &lt; 10, Stock_Info[[#This Row],[% Deli. Qty to Traded Qty]] &gt; 90), "Good Day", "")</f>
        <v/>
      </c>
    </row>
    <row r="504" spans="1:18">
      <c r="A504" t="s">
        <v>42</v>
      </c>
      <c r="B504" s="1">
        <v>45908</v>
      </c>
      <c r="C504" s="1" t="str">
        <f>"WEEK" &amp;" " &amp;  INT((DAY(Stock_Info[[#This Row],[Date]])+WEEKDAY(DATE(YEAR(Stock_Info[[#This Row],[Date]]),MONTH(Stock_Info[[#This Row],[Date]]),1))-1)/7)+1</f>
        <v>WEEK 2</v>
      </c>
      <c r="D504" s="12">
        <v>163.30000000000001</v>
      </c>
      <c r="E504" s="12">
        <v>165.45</v>
      </c>
      <c r="F504" s="12">
        <v>163.25</v>
      </c>
      <c r="G504" s="12">
        <v>164.6</v>
      </c>
      <c r="H504" s="12">
        <v>164.56038904661207</v>
      </c>
      <c r="I504">
        <v>187741</v>
      </c>
      <c r="J504">
        <v>2537</v>
      </c>
      <c r="K504" s="12">
        <v>30894732</v>
      </c>
      <c r="L504">
        <v>115266</v>
      </c>
      <c r="M504">
        <v>61.4</v>
      </c>
      <c r="N504">
        <v>2.2000000000000002</v>
      </c>
      <c r="O504">
        <v>1.3</v>
      </c>
      <c r="P504">
        <f xml:space="preserve"> IF(Stock_Info[[#This Row],[Close Price]] &gt; Stock_Info[[#This Row],[Open Price]], 1, 0)</f>
        <v>1</v>
      </c>
      <c r="Q504" t="str">
        <f>IF(AND(Stock_Info[[#This Row],[% Deli. Qty to Traded Qty]]&gt;80,Stock_Info[[#This Row],[No. of Trades]]&lt;3000),"Unusual Day","")</f>
        <v/>
      </c>
      <c r="R504" t="str">
        <f>IF(AND(Stock_Info[[#This Row],[Spread High-Low]] &lt; 10, Stock_Info[[#This Row],[% Deli. Qty to Traded Qty]] &gt; 90), "Good Day", "")</f>
        <v/>
      </c>
    </row>
    <row r="505" spans="1:18">
      <c r="A505" t="s">
        <v>42</v>
      </c>
      <c r="B505" s="1">
        <v>45905</v>
      </c>
      <c r="C505" s="1" t="str">
        <f>"WEEK" &amp;" " &amp;  INT((DAY(Stock_Info[[#This Row],[Date]])+WEEKDAY(DATE(YEAR(Stock_Info[[#This Row],[Date]]),MONTH(Stock_Info[[#This Row],[Date]]),1))-1)/7)+1</f>
        <v>WEEK 1</v>
      </c>
      <c r="D505" s="12">
        <v>163</v>
      </c>
      <c r="E505" s="12">
        <v>164.3</v>
      </c>
      <c r="F505" s="12">
        <v>161.5</v>
      </c>
      <c r="G505" s="12">
        <v>163.4</v>
      </c>
      <c r="H505" s="12">
        <v>163.31421243994288</v>
      </c>
      <c r="I505">
        <v>123216</v>
      </c>
      <c r="J505">
        <v>1142</v>
      </c>
      <c r="K505" s="12">
        <v>20122924</v>
      </c>
      <c r="L505">
        <v>27349</v>
      </c>
      <c r="M505">
        <v>22.2</v>
      </c>
      <c r="N505">
        <v>2.8</v>
      </c>
      <c r="O505">
        <v>0.4</v>
      </c>
      <c r="P505">
        <f xml:space="preserve"> IF(Stock_Info[[#This Row],[Close Price]] &gt; Stock_Info[[#This Row],[Open Price]], 1, 0)</f>
        <v>1</v>
      </c>
      <c r="Q505" t="str">
        <f>IF(AND(Stock_Info[[#This Row],[% Deli. Qty to Traded Qty]]&gt;80,Stock_Info[[#This Row],[No. of Trades]]&lt;3000),"Unusual Day","")</f>
        <v/>
      </c>
      <c r="R505" t="str">
        <f>IF(AND(Stock_Info[[#This Row],[Spread High-Low]] &lt; 10, Stock_Info[[#This Row],[% Deli. Qty to Traded Qty]] &gt; 90), "Good Day", "")</f>
        <v/>
      </c>
    </row>
    <row r="506" spans="1:18">
      <c r="A506" t="s">
        <v>42</v>
      </c>
      <c r="B506" s="1">
        <v>45904</v>
      </c>
      <c r="C506" s="1" t="str">
        <f>"WEEK" &amp;" " &amp;  INT((DAY(Stock_Info[[#This Row],[Date]])+WEEKDAY(DATE(YEAR(Stock_Info[[#This Row],[Date]]),MONTH(Stock_Info[[#This Row],[Date]]),1))-1)/7)+1</f>
        <v>WEEK 1</v>
      </c>
      <c r="D506" s="12">
        <v>165.1</v>
      </c>
      <c r="E506" s="12">
        <v>166.25</v>
      </c>
      <c r="F506" s="12">
        <v>162.25</v>
      </c>
      <c r="G506" s="12">
        <v>162.44999999999999</v>
      </c>
      <c r="H506" s="12">
        <v>164.10081095355568</v>
      </c>
      <c r="I506">
        <v>149577</v>
      </c>
      <c r="J506">
        <v>1218</v>
      </c>
      <c r="K506" s="12">
        <v>24545707</v>
      </c>
      <c r="N506">
        <v>4</v>
      </c>
      <c r="O506">
        <v>-2.65</v>
      </c>
      <c r="P506">
        <f xml:space="preserve"> IF(Stock_Info[[#This Row],[Close Price]] &gt; Stock_Info[[#This Row],[Open Price]], 1, 0)</f>
        <v>0</v>
      </c>
      <c r="Q506" t="str">
        <f>IF(AND(Stock_Info[[#This Row],[% Deli. Qty to Traded Qty]]&gt;80,Stock_Info[[#This Row],[No. of Trades]]&lt;3000),"Unusual Day","")</f>
        <v/>
      </c>
      <c r="R506" t="str">
        <f>IF(AND(Stock_Info[[#This Row],[Spread High-Low]] &lt; 10, Stock_Info[[#This Row],[% Deli. Qty to Traded Qty]] &gt; 90), "Good Day", "")</f>
        <v/>
      </c>
    </row>
    <row r="507" spans="1:18">
      <c r="A507" t="s">
        <v>42</v>
      </c>
      <c r="B507" s="1">
        <v>45903</v>
      </c>
      <c r="C507" s="1" t="str">
        <f>"WEEK" &amp;" " &amp;  INT((DAY(Stock_Info[[#This Row],[Date]])+WEEKDAY(DATE(YEAR(Stock_Info[[#This Row],[Date]]),MONTH(Stock_Info[[#This Row],[Date]]),1))-1)/7)+1</f>
        <v>WEEK 1</v>
      </c>
      <c r="D507" s="12">
        <v>162.05000000000001</v>
      </c>
      <c r="E507" s="12">
        <v>165.45</v>
      </c>
      <c r="F507" s="12">
        <v>162</v>
      </c>
      <c r="G507" s="12">
        <v>164.6</v>
      </c>
      <c r="H507" s="12">
        <v>164.44272178437171</v>
      </c>
      <c r="I507">
        <v>239681</v>
      </c>
      <c r="J507">
        <v>2855</v>
      </c>
      <c r="K507" s="12">
        <v>39413796</v>
      </c>
      <c r="L507">
        <v>123024</v>
      </c>
      <c r="M507">
        <v>51.33</v>
      </c>
      <c r="N507">
        <v>3.45</v>
      </c>
      <c r="O507">
        <v>2.5499999999999998</v>
      </c>
      <c r="P507">
        <f xml:space="preserve"> IF(Stock_Info[[#This Row],[Close Price]] &gt; Stock_Info[[#This Row],[Open Price]], 1, 0)</f>
        <v>1</v>
      </c>
      <c r="Q507" t="str">
        <f>IF(AND(Stock_Info[[#This Row],[% Deli. Qty to Traded Qty]]&gt;80,Stock_Info[[#This Row],[No. of Trades]]&lt;3000),"Unusual Day","")</f>
        <v/>
      </c>
      <c r="R507" t="str">
        <f>IF(AND(Stock_Info[[#This Row],[Spread High-Low]] &lt; 10, Stock_Info[[#This Row],[% Deli. Qty to Traded Qty]] &gt; 90), "Good Day", "")</f>
        <v/>
      </c>
    </row>
    <row r="508" spans="1:18">
      <c r="A508" t="s">
        <v>42</v>
      </c>
      <c r="B508" s="1">
        <v>45902</v>
      </c>
      <c r="C508" s="1" t="str">
        <f>"WEEK" &amp;" " &amp;  INT((DAY(Stock_Info[[#This Row],[Date]])+WEEKDAY(DATE(YEAR(Stock_Info[[#This Row],[Date]]),MONTH(Stock_Info[[#This Row],[Date]]),1))-1)/7)+1</f>
        <v>WEEK 1</v>
      </c>
      <c r="D508" s="12">
        <v>161.85</v>
      </c>
      <c r="E508" s="12">
        <v>163.35</v>
      </c>
      <c r="F508" s="12">
        <v>160.25</v>
      </c>
      <c r="G508" s="12">
        <v>162.05000000000001</v>
      </c>
      <c r="H508" s="12">
        <v>162.14514389915166</v>
      </c>
      <c r="I508">
        <v>126130</v>
      </c>
      <c r="J508">
        <v>1482</v>
      </c>
      <c r="K508" s="12">
        <v>20451367</v>
      </c>
      <c r="L508">
        <v>44548</v>
      </c>
      <c r="M508">
        <v>35.32</v>
      </c>
      <c r="N508">
        <v>3.1</v>
      </c>
      <c r="O508">
        <v>0.2</v>
      </c>
      <c r="P508">
        <f xml:space="preserve"> IF(Stock_Info[[#This Row],[Close Price]] &gt; Stock_Info[[#This Row],[Open Price]], 1, 0)</f>
        <v>1</v>
      </c>
      <c r="Q508" t="str">
        <f>IF(AND(Stock_Info[[#This Row],[% Deli. Qty to Traded Qty]]&gt;80,Stock_Info[[#This Row],[No. of Trades]]&lt;3000),"Unusual Day","")</f>
        <v/>
      </c>
      <c r="R508" t="str">
        <f>IF(AND(Stock_Info[[#This Row],[Spread High-Low]] &lt; 10, Stock_Info[[#This Row],[% Deli. Qty to Traded Qty]] &gt; 90), "Good Day", "")</f>
        <v/>
      </c>
    </row>
    <row r="509" spans="1:18">
      <c r="A509" t="s">
        <v>42</v>
      </c>
      <c r="B509" s="1">
        <v>45901</v>
      </c>
      <c r="C509" s="1" t="str">
        <f>"WEEK" &amp;" " &amp;  INT((DAY(Stock_Info[[#This Row],[Date]])+WEEKDAY(DATE(YEAR(Stock_Info[[#This Row],[Date]]),MONTH(Stock_Info[[#This Row],[Date]]),1))-1)/7)+1</f>
        <v>WEEK 1</v>
      </c>
      <c r="D509" s="12">
        <v>162</v>
      </c>
      <c r="E509" s="12">
        <v>163.4</v>
      </c>
      <c r="F509" s="12">
        <v>159.55000000000001</v>
      </c>
      <c r="G509" s="12">
        <v>161.25</v>
      </c>
      <c r="H509" s="12">
        <v>161.24923155539383</v>
      </c>
      <c r="I509">
        <v>258314</v>
      </c>
      <c r="J509">
        <v>4493</v>
      </c>
      <c r="K509" s="12">
        <v>41652934</v>
      </c>
      <c r="L509">
        <v>132945</v>
      </c>
      <c r="M509">
        <v>51.47</v>
      </c>
      <c r="N509">
        <v>3.85</v>
      </c>
      <c r="O509">
        <v>-0.75</v>
      </c>
      <c r="P509">
        <f xml:space="preserve"> IF(Stock_Info[[#This Row],[Close Price]] &gt; Stock_Info[[#This Row],[Open Price]], 1, 0)</f>
        <v>0</v>
      </c>
      <c r="Q509" t="str">
        <f>IF(AND(Stock_Info[[#This Row],[% Deli. Qty to Traded Qty]]&gt;80,Stock_Info[[#This Row],[No. of Trades]]&lt;3000),"Unusual Day","")</f>
        <v/>
      </c>
      <c r="R509" t="str">
        <f>IF(AND(Stock_Info[[#This Row],[Spread High-Low]] &lt; 10, Stock_Info[[#This Row],[% Deli. Qty to Traded Qty]] &gt; 90), "Good Day", "")</f>
        <v/>
      </c>
    </row>
    <row r="510" spans="1:18">
      <c r="A510" t="s">
        <v>42</v>
      </c>
      <c r="B510" s="1">
        <v>45898</v>
      </c>
      <c r="C510" s="1" t="str">
        <f>"WEEK" &amp;" " &amp;  INT((DAY(Stock_Info[[#This Row],[Date]])+WEEKDAY(DATE(YEAR(Stock_Info[[#This Row],[Date]]),MONTH(Stock_Info[[#This Row],[Date]]),1))-1)/7)+1</f>
        <v>WEEK 5</v>
      </c>
      <c r="D510" s="12">
        <v>163</v>
      </c>
      <c r="E510" s="12">
        <v>165.55</v>
      </c>
      <c r="F510" s="12">
        <v>161.35</v>
      </c>
      <c r="G510" s="12">
        <v>161.85</v>
      </c>
      <c r="H510" s="12">
        <v>163.51369488962172</v>
      </c>
      <c r="I510">
        <v>95218</v>
      </c>
      <c r="J510">
        <v>1366</v>
      </c>
      <c r="K510" s="12">
        <v>15569447</v>
      </c>
      <c r="L510">
        <v>32881</v>
      </c>
      <c r="M510">
        <v>34.53</v>
      </c>
      <c r="N510">
        <v>4.2</v>
      </c>
      <c r="O510">
        <v>-1.1499999999999999</v>
      </c>
      <c r="P510">
        <f xml:space="preserve"> IF(Stock_Info[[#This Row],[Close Price]] &gt; Stock_Info[[#This Row],[Open Price]], 1, 0)</f>
        <v>0</v>
      </c>
      <c r="Q510" t="str">
        <f>IF(AND(Stock_Info[[#This Row],[% Deli. Qty to Traded Qty]]&gt;80,Stock_Info[[#This Row],[No. of Trades]]&lt;3000),"Unusual Day","")</f>
        <v/>
      </c>
      <c r="R510" t="str">
        <f>IF(AND(Stock_Info[[#This Row],[Spread High-Low]] &lt; 10, Stock_Info[[#This Row],[% Deli. Qty to Traded Qty]] &gt; 90), "Good Day", "")</f>
        <v/>
      </c>
    </row>
    <row r="511" spans="1:18">
      <c r="A511" t="s">
        <v>42</v>
      </c>
      <c r="B511" s="1">
        <v>45897</v>
      </c>
      <c r="C511" s="1" t="str">
        <f>"WEEK" &amp;" " &amp;  INT((DAY(Stock_Info[[#This Row],[Date]])+WEEKDAY(DATE(YEAR(Stock_Info[[#This Row],[Date]]),MONTH(Stock_Info[[#This Row],[Date]]),1))-1)/7)+1</f>
        <v>WEEK 5</v>
      </c>
      <c r="D511" s="12">
        <v>165.2</v>
      </c>
      <c r="E511" s="12">
        <v>165.8</v>
      </c>
      <c r="F511" s="12">
        <v>162.6</v>
      </c>
      <c r="G511" s="12">
        <v>162.80000000000001</v>
      </c>
      <c r="H511" s="12">
        <v>163.94998073217727</v>
      </c>
      <c r="I511">
        <v>90825</v>
      </c>
      <c r="J511">
        <v>1452</v>
      </c>
      <c r="K511" s="12">
        <v>14890757</v>
      </c>
      <c r="L511">
        <v>49967</v>
      </c>
      <c r="M511">
        <v>55.01</v>
      </c>
      <c r="N511">
        <v>3.2</v>
      </c>
      <c r="O511">
        <v>-2.4</v>
      </c>
      <c r="P511">
        <f xml:space="preserve"> IF(Stock_Info[[#This Row],[Close Price]] &gt; Stock_Info[[#This Row],[Open Price]], 1, 0)</f>
        <v>0</v>
      </c>
      <c r="Q511" t="str">
        <f>IF(AND(Stock_Info[[#This Row],[% Deli. Qty to Traded Qty]]&gt;80,Stock_Info[[#This Row],[No. of Trades]]&lt;3000),"Unusual Day","")</f>
        <v/>
      </c>
      <c r="R511" t="str">
        <f>IF(AND(Stock_Info[[#This Row],[Spread High-Low]] &lt; 10, Stock_Info[[#This Row],[% Deli. Qty to Traded Qty]] &gt; 90), "Good Day", "")</f>
        <v/>
      </c>
    </row>
    <row r="512" spans="1:18">
      <c r="A512" t="s">
        <v>42</v>
      </c>
      <c r="B512" s="1">
        <v>45895</v>
      </c>
      <c r="C512" s="1" t="str">
        <f>"WEEK" &amp;" " &amp;  INT((DAY(Stock_Info[[#This Row],[Date]])+WEEKDAY(DATE(YEAR(Stock_Info[[#This Row],[Date]]),MONTH(Stock_Info[[#This Row],[Date]]),1))-1)/7)+1</f>
        <v>WEEK 5</v>
      </c>
      <c r="D512" s="12">
        <v>170</v>
      </c>
      <c r="E512" s="12">
        <v>171.35</v>
      </c>
      <c r="F512" s="12">
        <v>164.95</v>
      </c>
      <c r="G512" s="12">
        <v>165.8</v>
      </c>
      <c r="H512" s="12">
        <v>166.94812289110683</v>
      </c>
      <c r="I512">
        <v>225533</v>
      </c>
      <c r="J512">
        <v>4483</v>
      </c>
      <c r="K512" s="12">
        <v>37652311</v>
      </c>
      <c r="L512">
        <v>111333</v>
      </c>
      <c r="M512">
        <v>49.36</v>
      </c>
      <c r="N512">
        <v>6.4</v>
      </c>
      <c r="O512">
        <v>-4.2</v>
      </c>
      <c r="P512">
        <f xml:space="preserve"> IF(Stock_Info[[#This Row],[Close Price]] &gt; Stock_Info[[#This Row],[Open Price]], 1, 0)</f>
        <v>0</v>
      </c>
      <c r="Q512" t="str">
        <f>IF(AND(Stock_Info[[#This Row],[% Deli. Qty to Traded Qty]]&gt;80,Stock_Info[[#This Row],[No. of Trades]]&lt;3000),"Unusual Day","")</f>
        <v/>
      </c>
      <c r="R512" t="str">
        <f>IF(AND(Stock_Info[[#This Row],[Spread High-Low]] &lt; 10, Stock_Info[[#This Row],[% Deli. Qty to Traded Qty]] &gt; 90), "Good Day", "")</f>
        <v/>
      </c>
    </row>
    <row r="513" spans="1:18">
      <c r="A513" t="s">
        <v>42</v>
      </c>
      <c r="B513" s="1">
        <v>45894</v>
      </c>
      <c r="C513" s="1" t="str">
        <f>"WEEK" &amp;" " &amp;  INT((DAY(Stock_Info[[#This Row],[Date]])+WEEKDAY(DATE(YEAR(Stock_Info[[#This Row],[Date]]),MONTH(Stock_Info[[#This Row],[Date]]),1))-1)/7)+1</f>
        <v>WEEK 5</v>
      </c>
      <c r="D513" s="12">
        <v>172.9</v>
      </c>
      <c r="E513" s="12">
        <v>174.2</v>
      </c>
      <c r="F513" s="12">
        <v>171.05</v>
      </c>
      <c r="G513" s="12">
        <v>171.45</v>
      </c>
      <c r="H513" s="12">
        <v>172.84566384180792</v>
      </c>
      <c r="I513">
        <v>141600</v>
      </c>
      <c r="J513">
        <v>1395</v>
      </c>
      <c r="K513" s="12">
        <v>24474946</v>
      </c>
      <c r="L513">
        <v>95790</v>
      </c>
      <c r="M513">
        <v>67.650000000000006</v>
      </c>
      <c r="N513">
        <v>3.15</v>
      </c>
      <c r="O513">
        <v>-1.45</v>
      </c>
      <c r="P513">
        <f xml:space="preserve"> IF(Stock_Info[[#This Row],[Close Price]] &gt; Stock_Info[[#This Row],[Open Price]], 1, 0)</f>
        <v>0</v>
      </c>
      <c r="Q513" t="str">
        <f>IF(AND(Stock_Info[[#This Row],[% Deli. Qty to Traded Qty]]&gt;80,Stock_Info[[#This Row],[No. of Trades]]&lt;3000),"Unusual Day","")</f>
        <v/>
      </c>
      <c r="R513" t="str">
        <f>IF(AND(Stock_Info[[#This Row],[Spread High-Low]] &lt; 10, Stock_Info[[#This Row],[% Deli. Qty to Traded Qty]] &gt; 90), "Good Day", "")</f>
        <v/>
      </c>
    </row>
    <row r="514" spans="1:18">
      <c r="A514" t="s">
        <v>42</v>
      </c>
      <c r="B514" s="1">
        <v>45891</v>
      </c>
      <c r="C514" s="1" t="str">
        <f>"WEEK" &amp;" " &amp;  INT((DAY(Stock_Info[[#This Row],[Date]])+WEEKDAY(DATE(YEAR(Stock_Info[[#This Row],[Date]]),MONTH(Stock_Info[[#This Row],[Date]]),1))-1)/7)+1</f>
        <v>WEEK 4</v>
      </c>
      <c r="D514" s="12">
        <v>176</v>
      </c>
      <c r="E514" s="12">
        <v>176.45</v>
      </c>
      <c r="F514" s="12">
        <v>172.8</v>
      </c>
      <c r="G514" s="12">
        <v>173.1</v>
      </c>
      <c r="H514" s="12">
        <v>173.99887645304869</v>
      </c>
      <c r="I514">
        <v>92564</v>
      </c>
      <c r="J514">
        <v>1401</v>
      </c>
      <c r="K514" s="12">
        <v>16106032</v>
      </c>
      <c r="L514">
        <v>44666</v>
      </c>
      <c r="M514">
        <v>48.25</v>
      </c>
      <c r="N514">
        <v>3.65</v>
      </c>
      <c r="O514">
        <v>-2.9</v>
      </c>
      <c r="P514">
        <f xml:space="preserve"> IF(Stock_Info[[#This Row],[Close Price]] &gt; Stock_Info[[#This Row],[Open Price]], 1, 0)</f>
        <v>0</v>
      </c>
      <c r="Q514" t="str">
        <f>IF(AND(Stock_Info[[#This Row],[% Deli. Qty to Traded Qty]]&gt;80,Stock_Info[[#This Row],[No. of Trades]]&lt;3000),"Unusual Day","")</f>
        <v/>
      </c>
      <c r="R514" t="str">
        <f>IF(AND(Stock_Info[[#This Row],[Spread High-Low]] &lt; 10, Stock_Info[[#This Row],[% Deli. Qty to Traded Qty]] &gt; 90), "Good Day", "")</f>
        <v/>
      </c>
    </row>
    <row r="515" spans="1:18">
      <c r="A515" t="s">
        <v>42</v>
      </c>
      <c r="B515" s="1">
        <v>45890</v>
      </c>
      <c r="C515" s="1" t="str">
        <f>"WEEK" &amp;" " &amp;  INT((DAY(Stock_Info[[#This Row],[Date]])+WEEKDAY(DATE(YEAR(Stock_Info[[#This Row],[Date]]),MONTH(Stock_Info[[#This Row],[Date]]),1))-1)/7)+1</f>
        <v>WEEK 4</v>
      </c>
      <c r="D515" s="12">
        <v>174.05</v>
      </c>
      <c r="E515" s="12">
        <v>177.4</v>
      </c>
      <c r="F515" s="12">
        <v>173.75</v>
      </c>
      <c r="G515" s="12">
        <v>176.8</v>
      </c>
      <c r="H515" s="12">
        <v>176.11567183716213</v>
      </c>
      <c r="I515">
        <v>305580</v>
      </c>
      <c r="J515">
        <v>3283</v>
      </c>
      <c r="K515" s="12">
        <v>53817427</v>
      </c>
      <c r="L515">
        <v>145489</v>
      </c>
      <c r="M515">
        <v>47.61</v>
      </c>
      <c r="N515">
        <v>3.65</v>
      </c>
      <c r="O515">
        <v>2.75</v>
      </c>
      <c r="P515">
        <f xml:space="preserve"> IF(Stock_Info[[#This Row],[Close Price]] &gt; Stock_Info[[#This Row],[Open Price]], 1, 0)</f>
        <v>1</v>
      </c>
      <c r="Q515" t="str">
        <f>IF(AND(Stock_Info[[#This Row],[% Deli. Qty to Traded Qty]]&gt;80,Stock_Info[[#This Row],[No. of Trades]]&lt;3000),"Unusual Day","")</f>
        <v/>
      </c>
      <c r="R515" t="str">
        <f>IF(AND(Stock_Info[[#This Row],[Spread High-Low]] &lt; 10, Stock_Info[[#This Row],[% Deli. Qty to Traded Qty]] &gt; 90), "Good Day", "")</f>
        <v/>
      </c>
    </row>
    <row r="516" spans="1:18">
      <c r="A516" t="s">
        <v>42</v>
      </c>
      <c r="B516" s="1">
        <v>45889</v>
      </c>
      <c r="C516" s="1" t="str">
        <f>"WEEK" &amp;" " &amp;  INT((DAY(Stock_Info[[#This Row],[Date]])+WEEKDAY(DATE(YEAR(Stock_Info[[#This Row],[Date]]),MONTH(Stock_Info[[#This Row],[Date]]),1))-1)/7)+1</f>
        <v>WEEK 4</v>
      </c>
      <c r="D516" s="12">
        <v>173.05</v>
      </c>
      <c r="E516" s="12">
        <v>175.8</v>
      </c>
      <c r="F516" s="12">
        <v>172.2</v>
      </c>
      <c r="G516" s="12">
        <v>174.3</v>
      </c>
      <c r="H516" s="12">
        <v>174.16892478493068</v>
      </c>
      <c r="I516">
        <v>266077</v>
      </c>
      <c r="J516">
        <v>2814</v>
      </c>
      <c r="K516" s="12">
        <v>46342345</v>
      </c>
      <c r="L516">
        <v>129286</v>
      </c>
      <c r="M516">
        <v>48.59</v>
      </c>
      <c r="N516">
        <v>3.6</v>
      </c>
      <c r="O516">
        <v>1.25</v>
      </c>
      <c r="P516">
        <f xml:space="preserve"> IF(Stock_Info[[#This Row],[Close Price]] &gt; Stock_Info[[#This Row],[Open Price]], 1, 0)</f>
        <v>1</v>
      </c>
      <c r="Q516" t="str">
        <f>IF(AND(Stock_Info[[#This Row],[% Deli. Qty to Traded Qty]]&gt;80,Stock_Info[[#This Row],[No. of Trades]]&lt;3000),"Unusual Day","")</f>
        <v/>
      </c>
      <c r="R516" t="str">
        <f>IF(AND(Stock_Info[[#This Row],[Spread High-Low]] &lt; 10, Stock_Info[[#This Row],[% Deli. Qty to Traded Qty]] &gt; 90), "Good Day", "")</f>
        <v/>
      </c>
    </row>
    <row r="517" spans="1:18">
      <c r="A517" t="s">
        <v>42</v>
      </c>
      <c r="B517" s="1">
        <v>45888</v>
      </c>
      <c r="C517" s="1" t="str">
        <f>"WEEK" &amp;" " &amp;  INT((DAY(Stock_Info[[#This Row],[Date]])+WEEKDAY(DATE(YEAR(Stock_Info[[#This Row],[Date]]),MONTH(Stock_Info[[#This Row],[Date]]),1))-1)/7)+1</f>
        <v>WEEK 4</v>
      </c>
      <c r="D517" s="12">
        <v>166.95</v>
      </c>
      <c r="E517" s="12">
        <v>174.4</v>
      </c>
      <c r="F517" s="12">
        <v>165.5</v>
      </c>
      <c r="G517" s="12">
        <v>174.1</v>
      </c>
      <c r="H517" s="12">
        <v>171.69128521896215</v>
      </c>
      <c r="I517">
        <v>171605</v>
      </c>
      <c r="J517">
        <v>2191</v>
      </c>
      <c r="K517" s="12">
        <v>29463083</v>
      </c>
      <c r="L517">
        <v>75632</v>
      </c>
      <c r="M517">
        <v>44.07</v>
      </c>
      <c r="N517">
        <v>8.9</v>
      </c>
      <c r="O517">
        <v>7.15</v>
      </c>
      <c r="P517">
        <f xml:space="preserve"> IF(Stock_Info[[#This Row],[Close Price]] &gt; Stock_Info[[#This Row],[Open Price]], 1, 0)</f>
        <v>1</v>
      </c>
      <c r="Q517" t="str">
        <f>IF(AND(Stock_Info[[#This Row],[% Deli. Qty to Traded Qty]]&gt;80,Stock_Info[[#This Row],[No. of Trades]]&lt;3000),"Unusual Day","")</f>
        <v/>
      </c>
      <c r="R517" t="str">
        <f>IF(AND(Stock_Info[[#This Row],[Spread High-Low]] &lt; 10, Stock_Info[[#This Row],[% Deli. Qty to Traded Qty]] &gt; 90), "Good Day", "")</f>
        <v/>
      </c>
    </row>
    <row r="518" spans="1:18">
      <c r="A518" t="s">
        <v>42</v>
      </c>
      <c r="B518" s="1">
        <v>45887</v>
      </c>
      <c r="C518" s="1" t="str">
        <f>"WEEK" &amp;" " &amp;  INT((DAY(Stock_Info[[#This Row],[Date]])+WEEKDAY(DATE(YEAR(Stock_Info[[#This Row],[Date]]),MONTH(Stock_Info[[#This Row],[Date]]),1))-1)/7)+1</f>
        <v>WEEK 4</v>
      </c>
      <c r="D518" s="12">
        <v>164.8</v>
      </c>
      <c r="E518" s="12">
        <v>169.2</v>
      </c>
      <c r="F518" s="12">
        <v>164.8</v>
      </c>
      <c r="G518" s="12">
        <v>167</v>
      </c>
      <c r="H518" s="12">
        <v>167.47946995825015</v>
      </c>
      <c r="I518">
        <v>137725</v>
      </c>
      <c r="J518">
        <v>1613</v>
      </c>
      <c r="K518" s="12">
        <v>23066110</v>
      </c>
      <c r="L518">
        <v>50878</v>
      </c>
      <c r="M518">
        <v>36.94</v>
      </c>
      <c r="N518">
        <v>4.4000000000000004</v>
      </c>
      <c r="O518">
        <v>2.2000000000000002</v>
      </c>
      <c r="P518">
        <f xml:space="preserve"> IF(Stock_Info[[#This Row],[Close Price]] &gt; Stock_Info[[#This Row],[Open Price]], 1, 0)</f>
        <v>1</v>
      </c>
      <c r="Q518" t="str">
        <f>IF(AND(Stock_Info[[#This Row],[% Deli. Qty to Traded Qty]]&gt;80,Stock_Info[[#This Row],[No. of Trades]]&lt;3000),"Unusual Day","")</f>
        <v/>
      </c>
      <c r="R518" t="str">
        <f>IF(AND(Stock_Info[[#This Row],[Spread High-Low]] &lt; 10, Stock_Info[[#This Row],[% Deli. Qty to Traded Qty]] &gt; 90), "Good Day", "")</f>
        <v/>
      </c>
    </row>
    <row r="519" spans="1:18">
      <c r="A519" t="s">
        <v>42</v>
      </c>
      <c r="B519" s="1">
        <v>45883</v>
      </c>
      <c r="C519" s="1" t="str">
        <f>"WEEK" &amp;" " &amp;  INT((DAY(Stock_Info[[#This Row],[Date]])+WEEKDAY(DATE(YEAR(Stock_Info[[#This Row],[Date]]),MONTH(Stock_Info[[#This Row],[Date]]),1))-1)/7)+1</f>
        <v>WEEK 3</v>
      </c>
      <c r="D519" s="12">
        <v>165.6</v>
      </c>
      <c r="E519" s="12">
        <v>165.65</v>
      </c>
      <c r="F519" s="12">
        <v>163.05000000000001</v>
      </c>
      <c r="G519" s="12">
        <v>163.35</v>
      </c>
      <c r="H519" s="12">
        <v>164.00837632292721</v>
      </c>
      <c r="I519">
        <v>75212</v>
      </c>
      <c r="J519">
        <v>1098</v>
      </c>
      <c r="K519" s="12">
        <v>12335398</v>
      </c>
      <c r="L519">
        <v>32641</v>
      </c>
      <c r="M519">
        <v>43.4</v>
      </c>
      <c r="N519">
        <v>2.6</v>
      </c>
      <c r="O519">
        <v>-2.25</v>
      </c>
      <c r="P519">
        <f xml:space="preserve"> IF(Stock_Info[[#This Row],[Close Price]] &gt; Stock_Info[[#This Row],[Open Price]], 1, 0)</f>
        <v>0</v>
      </c>
      <c r="Q519" t="str">
        <f>IF(AND(Stock_Info[[#This Row],[% Deli. Qty to Traded Qty]]&gt;80,Stock_Info[[#This Row],[No. of Trades]]&lt;3000),"Unusual Day","")</f>
        <v/>
      </c>
      <c r="R519" t="str">
        <f>IF(AND(Stock_Info[[#This Row],[Spread High-Low]] &lt; 10, Stock_Info[[#This Row],[% Deli. Qty to Traded Qty]] &gt; 90), "Good Day", "")</f>
        <v/>
      </c>
    </row>
    <row r="520" spans="1:18">
      <c r="A520" t="s">
        <v>42</v>
      </c>
      <c r="B520" s="1">
        <v>45882</v>
      </c>
      <c r="C520" s="1" t="str">
        <f>"WEEK" &amp;" " &amp;  INT((DAY(Stock_Info[[#This Row],[Date]])+WEEKDAY(DATE(YEAR(Stock_Info[[#This Row],[Date]]),MONTH(Stock_Info[[#This Row],[Date]]),1))-1)/7)+1</f>
        <v>WEEK 3</v>
      </c>
      <c r="D520" s="12">
        <v>166.65</v>
      </c>
      <c r="E520" s="12">
        <v>168.3</v>
      </c>
      <c r="F520" s="12">
        <v>164.8</v>
      </c>
      <c r="G520" s="12">
        <v>165.55</v>
      </c>
      <c r="H520" s="12">
        <v>166.24271473439848</v>
      </c>
      <c r="I520">
        <v>109845</v>
      </c>
      <c r="J520">
        <v>1888</v>
      </c>
      <c r="K520" s="12">
        <v>18260931</v>
      </c>
      <c r="L520">
        <v>51725</v>
      </c>
      <c r="M520">
        <v>47.09</v>
      </c>
      <c r="N520">
        <v>3.5</v>
      </c>
      <c r="O520">
        <v>-1.1000000000000001</v>
      </c>
      <c r="P520">
        <f xml:space="preserve"> IF(Stock_Info[[#This Row],[Close Price]] &gt; Stock_Info[[#This Row],[Open Price]], 1, 0)</f>
        <v>0</v>
      </c>
      <c r="Q520" t="str">
        <f>IF(AND(Stock_Info[[#This Row],[% Deli. Qty to Traded Qty]]&gt;80,Stock_Info[[#This Row],[No. of Trades]]&lt;3000),"Unusual Day","")</f>
        <v/>
      </c>
      <c r="R520" t="str">
        <f>IF(AND(Stock_Info[[#This Row],[Spread High-Low]] &lt; 10, Stock_Info[[#This Row],[% Deli. Qty to Traded Qty]] &gt; 90), "Good Day", "")</f>
        <v/>
      </c>
    </row>
    <row r="521" spans="1:18">
      <c r="A521" t="s">
        <v>42</v>
      </c>
      <c r="B521" s="1">
        <v>45881</v>
      </c>
      <c r="C521" s="1" t="str">
        <f>"WEEK" &amp;" " &amp;  INT((DAY(Stock_Info[[#This Row],[Date]])+WEEKDAY(DATE(YEAR(Stock_Info[[#This Row],[Date]]),MONTH(Stock_Info[[#This Row],[Date]]),1))-1)/7)+1</f>
        <v>WEEK 3</v>
      </c>
      <c r="D521" s="12">
        <v>166.05</v>
      </c>
      <c r="E521" s="12">
        <v>167.85</v>
      </c>
      <c r="F521" s="12">
        <v>165.75</v>
      </c>
      <c r="G521" s="12">
        <v>166.7</v>
      </c>
      <c r="H521" s="12">
        <v>166.75165335951539</v>
      </c>
      <c r="I521">
        <v>53981</v>
      </c>
      <c r="J521">
        <v>926</v>
      </c>
      <c r="K521" s="12">
        <v>9001421</v>
      </c>
      <c r="L521">
        <v>18615</v>
      </c>
      <c r="M521">
        <v>34.479999999999997</v>
      </c>
      <c r="N521">
        <v>2.1</v>
      </c>
      <c r="O521">
        <v>0.65</v>
      </c>
      <c r="P521">
        <f xml:space="preserve"> IF(Stock_Info[[#This Row],[Close Price]] &gt; Stock_Info[[#This Row],[Open Price]], 1, 0)</f>
        <v>1</v>
      </c>
      <c r="Q521" t="str">
        <f>IF(AND(Stock_Info[[#This Row],[% Deli. Qty to Traded Qty]]&gt;80,Stock_Info[[#This Row],[No. of Trades]]&lt;3000),"Unusual Day","")</f>
        <v/>
      </c>
      <c r="R521" t="str">
        <f>IF(AND(Stock_Info[[#This Row],[Spread High-Low]] &lt; 10, Stock_Info[[#This Row],[% Deli. Qty to Traded Qty]] &gt; 90), "Good Day", "")</f>
        <v/>
      </c>
    </row>
    <row r="522" spans="1:18">
      <c r="A522" t="s">
        <v>42</v>
      </c>
      <c r="B522" s="1">
        <v>45880</v>
      </c>
      <c r="C522" s="1" t="str">
        <f>"WEEK" &amp;" " &amp;  INT((DAY(Stock_Info[[#This Row],[Date]])+WEEKDAY(DATE(YEAR(Stock_Info[[#This Row],[Date]]),MONTH(Stock_Info[[#This Row],[Date]]),1))-1)/7)+1</f>
        <v>WEEK 3</v>
      </c>
      <c r="D522" s="12">
        <v>164.8</v>
      </c>
      <c r="E522" s="12">
        <v>166.5</v>
      </c>
      <c r="F522" s="12">
        <v>164</v>
      </c>
      <c r="G522" s="12">
        <v>165.9</v>
      </c>
      <c r="H522" s="12">
        <v>165.65447903053345</v>
      </c>
      <c r="I522">
        <v>67336</v>
      </c>
      <c r="J522">
        <v>928</v>
      </c>
      <c r="K522" s="12">
        <v>11154510</v>
      </c>
      <c r="L522">
        <v>29583</v>
      </c>
      <c r="M522">
        <v>43.93</v>
      </c>
      <c r="N522">
        <v>2.5</v>
      </c>
      <c r="O522">
        <v>1.1000000000000001</v>
      </c>
      <c r="P522">
        <f xml:space="preserve"> IF(Stock_Info[[#This Row],[Close Price]] &gt; Stock_Info[[#This Row],[Open Price]], 1, 0)</f>
        <v>1</v>
      </c>
      <c r="Q522" t="str">
        <f>IF(AND(Stock_Info[[#This Row],[% Deli. Qty to Traded Qty]]&gt;80,Stock_Info[[#This Row],[No. of Trades]]&lt;3000),"Unusual Day","")</f>
        <v/>
      </c>
      <c r="R522" t="str">
        <f>IF(AND(Stock_Info[[#This Row],[Spread High-Low]] &lt; 10, Stock_Info[[#This Row],[% Deli. Qty to Traded Qty]] &gt; 90), "Good Day", "")</f>
        <v/>
      </c>
    </row>
    <row r="523" spans="1:18">
      <c r="A523" t="s">
        <v>42</v>
      </c>
      <c r="B523" s="1">
        <v>45877</v>
      </c>
      <c r="C523" s="1" t="str">
        <f>"WEEK" &amp;" " &amp;  INT((DAY(Stock_Info[[#This Row],[Date]])+WEEKDAY(DATE(YEAR(Stock_Info[[#This Row],[Date]]),MONTH(Stock_Info[[#This Row],[Date]]),1))-1)/7)+1</f>
        <v>WEEK 2</v>
      </c>
      <c r="D523" s="12">
        <v>166.65</v>
      </c>
      <c r="E523" s="12">
        <v>168.75</v>
      </c>
      <c r="F523" s="12">
        <v>164.8</v>
      </c>
      <c r="G523" s="12">
        <v>165.1</v>
      </c>
      <c r="H523" s="12">
        <v>166.95042201475303</v>
      </c>
      <c r="I523">
        <v>71443</v>
      </c>
      <c r="J523">
        <v>1272</v>
      </c>
      <c r="K523" s="12">
        <v>11927439</v>
      </c>
      <c r="L523">
        <v>29903</v>
      </c>
      <c r="M523">
        <v>41.86</v>
      </c>
      <c r="N523">
        <v>3.95</v>
      </c>
      <c r="O523">
        <v>-1.55</v>
      </c>
      <c r="P523">
        <f xml:space="preserve"> IF(Stock_Info[[#This Row],[Close Price]] &gt; Stock_Info[[#This Row],[Open Price]], 1, 0)</f>
        <v>0</v>
      </c>
      <c r="Q523" t="str">
        <f>IF(AND(Stock_Info[[#This Row],[% Deli. Qty to Traded Qty]]&gt;80,Stock_Info[[#This Row],[No. of Trades]]&lt;3000),"Unusual Day","")</f>
        <v/>
      </c>
      <c r="R523" t="str">
        <f>IF(AND(Stock_Info[[#This Row],[Spread High-Low]] &lt; 10, Stock_Info[[#This Row],[% Deli. Qty to Traded Qty]] &gt; 90), "Good Day", "")</f>
        <v/>
      </c>
    </row>
    <row r="524" spans="1:18">
      <c r="A524" t="s">
        <v>42</v>
      </c>
      <c r="B524" s="1">
        <v>45876</v>
      </c>
      <c r="C524" s="1" t="str">
        <f>"WEEK" &amp;" " &amp;  INT((DAY(Stock_Info[[#This Row],[Date]])+WEEKDAY(DATE(YEAR(Stock_Info[[#This Row],[Date]]),MONTH(Stock_Info[[#This Row],[Date]]),1))-1)/7)+1</f>
        <v>WEEK 2</v>
      </c>
      <c r="D524" s="12">
        <v>164.45</v>
      </c>
      <c r="E524" s="12">
        <v>166.8</v>
      </c>
      <c r="F524" s="12">
        <v>162.30000000000001</v>
      </c>
      <c r="G524" s="12">
        <v>166.05</v>
      </c>
      <c r="H524" s="12">
        <v>164.01046040219964</v>
      </c>
      <c r="I524">
        <v>249130</v>
      </c>
      <c r="J524">
        <v>1542</v>
      </c>
      <c r="K524" s="12">
        <v>40859926</v>
      </c>
      <c r="L524">
        <v>163743</v>
      </c>
      <c r="M524">
        <v>65.73</v>
      </c>
      <c r="N524">
        <v>4.5</v>
      </c>
      <c r="O524">
        <v>1.6</v>
      </c>
      <c r="P524">
        <f xml:space="preserve"> IF(Stock_Info[[#This Row],[Close Price]] &gt; Stock_Info[[#This Row],[Open Price]], 1, 0)</f>
        <v>1</v>
      </c>
      <c r="Q524" t="str">
        <f>IF(AND(Stock_Info[[#This Row],[% Deli. Qty to Traded Qty]]&gt;80,Stock_Info[[#This Row],[No. of Trades]]&lt;3000),"Unusual Day","")</f>
        <v/>
      </c>
      <c r="R524" t="str">
        <f>IF(AND(Stock_Info[[#This Row],[Spread High-Low]] &lt; 10, Stock_Info[[#This Row],[% Deli. Qty to Traded Qty]] &gt; 90), "Good Day", "")</f>
        <v/>
      </c>
    </row>
    <row r="525" spans="1:18">
      <c r="A525" t="s">
        <v>42</v>
      </c>
      <c r="B525" s="1">
        <v>45875</v>
      </c>
      <c r="C525" s="1" t="str">
        <f>"WEEK" &amp;" " &amp;  INT((DAY(Stock_Info[[#This Row],[Date]])+WEEKDAY(DATE(YEAR(Stock_Info[[#This Row],[Date]]),MONTH(Stock_Info[[#This Row],[Date]]),1))-1)/7)+1</f>
        <v>WEEK 2</v>
      </c>
      <c r="D525" s="12">
        <v>166.5</v>
      </c>
      <c r="E525" s="12">
        <v>166.85</v>
      </c>
      <c r="F525" s="12">
        <v>164</v>
      </c>
      <c r="G525" s="12">
        <v>164.5</v>
      </c>
      <c r="H525" s="12">
        <v>165.08320585544374</v>
      </c>
      <c r="I525">
        <v>136625</v>
      </c>
      <c r="J525">
        <v>2768</v>
      </c>
      <c r="K525" s="12">
        <v>22554493</v>
      </c>
      <c r="L525">
        <v>53463</v>
      </c>
      <c r="M525">
        <v>39.130000000000003</v>
      </c>
      <c r="N525">
        <v>2.85</v>
      </c>
      <c r="O525">
        <v>-2</v>
      </c>
      <c r="P525">
        <f xml:space="preserve"> IF(Stock_Info[[#This Row],[Close Price]] &gt; Stock_Info[[#This Row],[Open Price]], 1, 0)</f>
        <v>0</v>
      </c>
      <c r="Q525" t="str">
        <f>IF(AND(Stock_Info[[#This Row],[% Deli. Qty to Traded Qty]]&gt;80,Stock_Info[[#This Row],[No. of Trades]]&lt;3000),"Unusual Day","")</f>
        <v/>
      </c>
      <c r="R525" t="str">
        <f>IF(AND(Stock_Info[[#This Row],[Spread High-Low]] &lt; 10, Stock_Info[[#This Row],[% Deli. Qty to Traded Qty]] &gt; 90), "Good Day", "")</f>
        <v/>
      </c>
    </row>
    <row r="526" spans="1:18">
      <c r="A526" t="s">
        <v>42</v>
      </c>
      <c r="B526" s="1">
        <v>45874</v>
      </c>
      <c r="C526" s="1" t="str">
        <f>"WEEK" &amp;" " &amp;  INT((DAY(Stock_Info[[#This Row],[Date]])+WEEKDAY(DATE(YEAR(Stock_Info[[#This Row],[Date]]),MONTH(Stock_Info[[#This Row],[Date]]),1))-1)/7)+1</f>
        <v>WEEK 2</v>
      </c>
      <c r="D526" s="12">
        <v>167.75</v>
      </c>
      <c r="E526" s="12">
        <v>168.7</v>
      </c>
      <c r="F526" s="12">
        <v>164.6</v>
      </c>
      <c r="G526" s="12">
        <v>165.9</v>
      </c>
      <c r="H526" s="12">
        <v>166.18532634587899</v>
      </c>
      <c r="I526">
        <v>109148</v>
      </c>
      <c r="J526">
        <v>2540</v>
      </c>
      <c r="K526" s="12">
        <v>18138796</v>
      </c>
      <c r="L526">
        <v>51987</v>
      </c>
      <c r="M526">
        <v>47.63</v>
      </c>
      <c r="N526">
        <v>4.0999999999999996</v>
      </c>
      <c r="O526">
        <v>-1.85</v>
      </c>
      <c r="P526">
        <f xml:space="preserve"> IF(Stock_Info[[#This Row],[Close Price]] &gt; Stock_Info[[#This Row],[Open Price]], 1, 0)</f>
        <v>0</v>
      </c>
      <c r="Q526" t="str">
        <f>IF(AND(Stock_Info[[#This Row],[% Deli. Qty to Traded Qty]]&gt;80,Stock_Info[[#This Row],[No. of Trades]]&lt;3000),"Unusual Day","")</f>
        <v/>
      </c>
      <c r="R526" t="str">
        <f>IF(AND(Stock_Info[[#This Row],[Spread High-Low]] &lt; 10, Stock_Info[[#This Row],[% Deli. Qty to Traded Qty]] &gt; 90), "Good Day", "")</f>
        <v/>
      </c>
    </row>
    <row r="527" spans="1:18">
      <c r="A527" t="s">
        <v>42</v>
      </c>
      <c r="B527" s="1">
        <v>45873</v>
      </c>
      <c r="C527" s="1" t="str">
        <f>"WEEK" &amp;" " &amp;  INT((DAY(Stock_Info[[#This Row],[Date]])+WEEKDAY(DATE(YEAR(Stock_Info[[#This Row],[Date]]),MONTH(Stock_Info[[#This Row],[Date]]),1))-1)/7)+1</f>
        <v>WEEK 2</v>
      </c>
      <c r="D527" s="12">
        <v>163.5</v>
      </c>
      <c r="E527" s="12">
        <v>168.65</v>
      </c>
      <c r="F527" s="12">
        <v>163</v>
      </c>
      <c r="G527" s="12">
        <v>168.1</v>
      </c>
      <c r="H527" s="12">
        <v>166.17004499959643</v>
      </c>
      <c r="I527">
        <v>198224</v>
      </c>
      <c r="J527">
        <v>2024</v>
      </c>
      <c r="K527" s="12">
        <v>32938891</v>
      </c>
      <c r="L527">
        <v>63626</v>
      </c>
      <c r="M527">
        <v>32.1</v>
      </c>
      <c r="N527">
        <v>5.65</v>
      </c>
      <c r="O527">
        <v>4.5999999999999996</v>
      </c>
      <c r="P527">
        <f xml:space="preserve"> IF(Stock_Info[[#This Row],[Close Price]] &gt; Stock_Info[[#This Row],[Open Price]], 1, 0)</f>
        <v>1</v>
      </c>
      <c r="Q527" t="str">
        <f>IF(AND(Stock_Info[[#This Row],[% Deli. Qty to Traded Qty]]&gt;80,Stock_Info[[#This Row],[No. of Trades]]&lt;3000),"Unusual Day","")</f>
        <v/>
      </c>
      <c r="R527" t="str">
        <f>IF(AND(Stock_Info[[#This Row],[Spread High-Low]] &lt; 10, Stock_Info[[#This Row],[% Deli. Qty to Traded Qty]] &gt; 90), "Good Day", "")</f>
        <v/>
      </c>
    </row>
    <row r="528" spans="1:18">
      <c r="A528" t="s">
        <v>42</v>
      </c>
      <c r="B528" s="1">
        <v>45870</v>
      </c>
      <c r="C528" s="1" t="str">
        <f>"WEEK" &amp;" " &amp;  INT((DAY(Stock_Info[[#This Row],[Date]])+WEEKDAY(DATE(YEAR(Stock_Info[[#This Row],[Date]]),MONTH(Stock_Info[[#This Row],[Date]]),1))-1)/7)+1</f>
        <v>WEEK 1</v>
      </c>
      <c r="D528" s="12">
        <v>167.9</v>
      </c>
      <c r="E528" s="12">
        <v>168.4</v>
      </c>
      <c r="F528" s="12">
        <v>163</v>
      </c>
      <c r="G528" s="12">
        <v>163.4</v>
      </c>
      <c r="H528" s="12">
        <v>165.66746055993778</v>
      </c>
      <c r="I528">
        <v>144016</v>
      </c>
      <c r="J528">
        <v>1931</v>
      </c>
      <c r="K528" s="12">
        <v>23858765</v>
      </c>
      <c r="L528">
        <v>61906</v>
      </c>
      <c r="M528">
        <v>42.99</v>
      </c>
      <c r="N528">
        <v>5.4</v>
      </c>
      <c r="O528">
        <v>-4.5</v>
      </c>
      <c r="P528">
        <f xml:space="preserve"> IF(Stock_Info[[#This Row],[Close Price]] &gt; Stock_Info[[#This Row],[Open Price]], 1, 0)</f>
        <v>0</v>
      </c>
      <c r="Q528" t="str">
        <f>IF(AND(Stock_Info[[#This Row],[% Deli. Qty to Traded Qty]]&gt;80,Stock_Info[[#This Row],[No. of Trades]]&lt;3000),"Unusual Day","")</f>
        <v/>
      </c>
      <c r="R528" t="str">
        <f>IF(AND(Stock_Info[[#This Row],[Spread High-Low]] &lt; 10, Stock_Info[[#This Row],[% Deli. Qty to Traded Qty]] &gt; 90), "Good Day", "")</f>
        <v/>
      </c>
    </row>
    <row r="529" spans="1:18">
      <c r="A529" t="s">
        <v>42</v>
      </c>
      <c r="B529" s="1">
        <v>45869</v>
      </c>
      <c r="C529" s="1" t="str">
        <f>"WEEK" &amp;" " &amp;  INT((DAY(Stock_Info[[#This Row],[Date]])+WEEKDAY(DATE(YEAR(Stock_Info[[#This Row],[Date]]),MONTH(Stock_Info[[#This Row],[Date]]),1))-1)/7)+1</f>
        <v>WEEK 5</v>
      </c>
      <c r="D529" s="12">
        <v>167.25</v>
      </c>
      <c r="E529" s="12">
        <v>169.7</v>
      </c>
      <c r="F529" s="12">
        <v>166.45</v>
      </c>
      <c r="G529" s="12">
        <v>168.05</v>
      </c>
      <c r="H529" s="12">
        <v>168.21647416447342</v>
      </c>
      <c r="I529">
        <v>178959</v>
      </c>
      <c r="J529">
        <v>2205</v>
      </c>
      <c r="K529" s="12">
        <v>30103852</v>
      </c>
      <c r="L529">
        <v>52636</v>
      </c>
      <c r="M529">
        <v>29.41</v>
      </c>
      <c r="N529">
        <v>3.25</v>
      </c>
      <c r="O529">
        <v>0.8</v>
      </c>
      <c r="P529">
        <f xml:space="preserve"> IF(Stock_Info[[#This Row],[Close Price]] &gt; Stock_Info[[#This Row],[Open Price]], 1, 0)</f>
        <v>1</v>
      </c>
      <c r="Q529" t="str">
        <f>IF(AND(Stock_Info[[#This Row],[% Deli. Qty to Traded Qty]]&gt;80,Stock_Info[[#This Row],[No. of Trades]]&lt;3000),"Unusual Day","")</f>
        <v/>
      </c>
      <c r="R529" t="str">
        <f>IF(AND(Stock_Info[[#This Row],[Spread High-Low]] &lt; 10, Stock_Info[[#This Row],[% Deli. Qty to Traded Qty]] &gt; 90), "Good Day", "")</f>
        <v/>
      </c>
    </row>
    <row r="530" spans="1:18">
      <c r="A530" t="s">
        <v>42</v>
      </c>
      <c r="B530" s="1">
        <v>45868</v>
      </c>
      <c r="C530" s="1" t="str">
        <f>"WEEK" &amp;" " &amp;  INT((DAY(Stock_Info[[#This Row],[Date]])+WEEKDAY(DATE(YEAR(Stock_Info[[#This Row],[Date]]),MONTH(Stock_Info[[#This Row],[Date]]),1))-1)/7)+1</f>
        <v>WEEK 5</v>
      </c>
      <c r="D530" s="12">
        <v>173.8</v>
      </c>
      <c r="E530" s="12">
        <v>173.95</v>
      </c>
      <c r="F530" s="12">
        <v>167.9</v>
      </c>
      <c r="G530" s="12">
        <v>168.2</v>
      </c>
      <c r="H530" s="12">
        <v>170.46502896737005</v>
      </c>
      <c r="I530">
        <v>206957</v>
      </c>
      <c r="J530">
        <v>2679</v>
      </c>
      <c r="K530" s="12">
        <v>35278931</v>
      </c>
      <c r="L530">
        <v>99920</v>
      </c>
      <c r="M530">
        <v>48.28</v>
      </c>
      <c r="N530">
        <v>6.05</v>
      </c>
      <c r="O530">
        <v>-5.6</v>
      </c>
      <c r="P530">
        <f xml:space="preserve"> IF(Stock_Info[[#This Row],[Close Price]] &gt; Stock_Info[[#This Row],[Open Price]], 1, 0)</f>
        <v>0</v>
      </c>
      <c r="Q530" t="str">
        <f>IF(AND(Stock_Info[[#This Row],[% Deli. Qty to Traded Qty]]&gt;80,Stock_Info[[#This Row],[No. of Trades]]&lt;3000),"Unusual Day","")</f>
        <v/>
      </c>
      <c r="R530" t="str">
        <f>IF(AND(Stock_Info[[#This Row],[Spread High-Low]] &lt; 10, Stock_Info[[#This Row],[% Deli. Qty to Traded Qty]] &gt; 90), "Good Day", "")</f>
        <v/>
      </c>
    </row>
    <row r="531" spans="1:18">
      <c r="A531" t="s">
        <v>42</v>
      </c>
      <c r="B531" s="1">
        <v>45867</v>
      </c>
      <c r="C531" s="1" t="str">
        <f>"WEEK" &amp;" " &amp;  INT((DAY(Stock_Info[[#This Row],[Date]])+WEEKDAY(DATE(YEAR(Stock_Info[[#This Row],[Date]]),MONTH(Stock_Info[[#This Row],[Date]]),1))-1)/7)+1</f>
        <v>WEEK 5</v>
      </c>
      <c r="D531" s="12">
        <v>174.55</v>
      </c>
      <c r="E531" s="12">
        <v>176.8</v>
      </c>
      <c r="F531" s="12">
        <v>172.35</v>
      </c>
      <c r="G531" s="12">
        <v>173.3</v>
      </c>
      <c r="H531" s="12">
        <v>173.80451063774024</v>
      </c>
      <c r="I531">
        <v>152617</v>
      </c>
      <c r="J531">
        <v>2012</v>
      </c>
      <c r="K531" s="12">
        <v>26525523</v>
      </c>
      <c r="L531">
        <v>68005</v>
      </c>
      <c r="M531">
        <v>44.56</v>
      </c>
      <c r="N531">
        <v>4.45</v>
      </c>
      <c r="O531">
        <v>-1.25</v>
      </c>
      <c r="P531">
        <f xml:space="preserve"> IF(Stock_Info[[#This Row],[Close Price]] &gt; Stock_Info[[#This Row],[Open Price]], 1, 0)</f>
        <v>0</v>
      </c>
      <c r="Q531" t="str">
        <f>IF(AND(Stock_Info[[#This Row],[% Deli. Qty to Traded Qty]]&gt;80,Stock_Info[[#This Row],[No. of Trades]]&lt;3000),"Unusual Day","")</f>
        <v/>
      </c>
      <c r="R531" t="str">
        <f>IF(AND(Stock_Info[[#This Row],[Spread High-Low]] &lt; 10, Stock_Info[[#This Row],[% Deli. Qty to Traded Qty]] &gt; 90), "Good Day", "")</f>
        <v/>
      </c>
    </row>
    <row r="532" spans="1:18">
      <c r="A532" t="s">
        <v>42</v>
      </c>
      <c r="B532" s="1">
        <v>45866</v>
      </c>
      <c r="C532" s="1" t="str">
        <f>"WEEK" &amp;" " &amp;  INT((DAY(Stock_Info[[#This Row],[Date]])+WEEKDAY(DATE(YEAR(Stock_Info[[#This Row],[Date]]),MONTH(Stock_Info[[#This Row],[Date]]),1))-1)/7)+1</f>
        <v>WEEK 5</v>
      </c>
      <c r="D532" s="12">
        <v>178</v>
      </c>
      <c r="E532" s="12">
        <v>178.85</v>
      </c>
      <c r="F532" s="12">
        <v>174.4</v>
      </c>
      <c r="G532" s="12">
        <v>174.9</v>
      </c>
      <c r="H532" s="12">
        <v>176.17652067184892</v>
      </c>
      <c r="I532">
        <v>180874</v>
      </c>
      <c r="J532">
        <v>2465</v>
      </c>
      <c r="K532" s="12">
        <v>31865752</v>
      </c>
      <c r="L532">
        <v>64885</v>
      </c>
      <c r="M532">
        <v>35.869999999999997</v>
      </c>
      <c r="N532">
        <v>4.45</v>
      </c>
      <c r="O532">
        <v>-3.1</v>
      </c>
      <c r="P532">
        <f xml:space="preserve"> IF(Stock_Info[[#This Row],[Close Price]] &gt; Stock_Info[[#This Row],[Open Price]], 1, 0)</f>
        <v>0</v>
      </c>
      <c r="Q532" t="str">
        <f>IF(AND(Stock_Info[[#This Row],[% Deli. Qty to Traded Qty]]&gt;80,Stock_Info[[#This Row],[No. of Trades]]&lt;3000),"Unusual Day","")</f>
        <v/>
      </c>
      <c r="R532" t="str">
        <f>IF(AND(Stock_Info[[#This Row],[Spread High-Low]] &lt; 10, Stock_Info[[#This Row],[% Deli. Qty to Traded Qty]] &gt; 90), "Good Day", "")</f>
        <v/>
      </c>
    </row>
    <row r="533" spans="1:18">
      <c r="A533" t="s">
        <v>42</v>
      </c>
      <c r="B533" s="1">
        <v>45863</v>
      </c>
      <c r="C533" s="1" t="str">
        <f>"WEEK" &amp;" " &amp;  INT((DAY(Stock_Info[[#This Row],[Date]])+WEEKDAY(DATE(YEAR(Stock_Info[[#This Row],[Date]]),MONTH(Stock_Info[[#This Row],[Date]]),1))-1)/7)+1</f>
        <v>WEEK 4</v>
      </c>
      <c r="D533" s="12">
        <v>183.95</v>
      </c>
      <c r="E533" s="12">
        <v>183.95</v>
      </c>
      <c r="F533" s="12">
        <v>176.8</v>
      </c>
      <c r="G533" s="12">
        <v>178.1</v>
      </c>
      <c r="H533" s="12">
        <v>179.05721544141724</v>
      </c>
      <c r="I533">
        <v>442835</v>
      </c>
      <c r="J533">
        <v>6354</v>
      </c>
      <c r="K533" s="12">
        <v>79292802</v>
      </c>
      <c r="L533">
        <v>202440</v>
      </c>
      <c r="M533">
        <v>45.71</v>
      </c>
      <c r="N533">
        <v>7.15</v>
      </c>
      <c r="O533">
        <v>-5.85</v>
      </c>
      <c r="P533">
        <f xml:space="preserve"> IF(Stock_Info[[#This Row],[Close Price]] &gt; Stock_Info[[#This Row],[Open Price]], 1, 0)</f>
        <v>0</v>
      </c>
      <c r="Q533" t="str">
        <f>IF(AND(Stock_Info[[#This Row],[% Deli. Qty to Traded Qty]]&gt;80,Stock_Info[[#This Row],[No. of Trades]]&lt;3000),"Unusual Day","")</f>
        <v/>
      </c>
      <c r="R533" t="str">
        <f>IF(AND(Stock_Info[[#This Row],[Spread High-Low]] &lt; 10, Stock_Info[[#This Row],[% Deli. Qty to Traded Qty]] &gt; 90), "Good Day", "")</f>
        <v/>
      </c>
    </row>
    <row r="534" spans="1:18">
      <c r="A534" t="s">
        <v>42</v>
      </c>
      <c r="B534" s="1">
        <v>45862</v>
      </c>
      <c r="C534" s="1" t="str">
        <f>"WEEK" &amp;" " &amp;  INT((DAY(Stock_Info[[#This Row],[Date]])+WEEKDAY(DATE(YEAR(Stock_Info[[#This Row],[Date]]),MONTH(Stock_Info[[#This Row],[Date]]),1))-1)/7)+1</f>
        <v>WEEK 4</v>
      </c>
      <c r="D534" s="12">
        <v>181.75</v>
      </c>
      <c r="E534" s="12">
        <v>184.6</v>
      </c>
      <c r="F534" s="12">
        <v>181.35</v>
      </c>
      <c r="G534" s="12">
        <v>184.2</v>
      </c>
      <c r="H534" s="12">
        <v>183.2855836213773</v>
      </c>
      <c r="I534">
        <v>188050</v>
      </c>
      <c r="J534">
        <v>2646</v>
      </c>
      <c r="K534" s="12">
        <v>34466854</v>
      </c>
      <c r="L534">
        <v>78366</v>
      </c>
      <c r="M534">
        <v>41.67</v>
      </c>
      <c r="N534">
        <v>3.25</v>
      </c>
      <c r="O534">
        <v>2.4500000000000002</v>
      </c>
      <c r="P534">
        <f xml:space="preserve"> IF(Stock_Info[[#This Row],[Close Price]] &gt; Stock_Info[[#This Row],[Open Price]], 1, 0)</f>
        <v>1</v>
      </c>
      <c r="Q534" t="str">
        <f>IF(AND(Stock_Info[[#This Row],[% Deli. Qty to Traded Qty]]&gt;80,Stock_Info[[#This Row],[No. of Trades]]&lt;3000),"Unusual Day","")</f>
        <v/>
      </c>
      <c r="R534" t="str">
        <f>IF(AND(Stock_Info[[#This Row],[Spread High-Low]] &lt; 10, Stock_Info[[#This Row],[% Deli. Qty to Traded Qty]] &gt; 90), "Good Day", "")</f>
        <v/>
      </c>
    </row>
    <row r="535" spans="1:18">
      <c r="A535" t="s">
        <v>42</v>
      </c>
      <c r="B535" s="1">
        <v>45861</v>
      </c>
      <c r="C535" s="1" t="str">
        <f>"WEEK" &amp;" " &amp;  INT((DAY(Stock_Info[[#This Row],[Date]])+WEEKDAY(DATE(YEAR(Stock_Info[[#This Row],[Date]]),MONTH(Stock_Info[[#This Row],[Date]]),1))-1)/7)+1</f>
        <v>WEEK 4</v>
      </c>
      <c r="D535" s="12">
        <v>180.65</v>
      </c>
      <c r="E535" s="12">
        <v>181.8</v>
      </c>
      <c r="F535" s="12">
        <v>179.65</v>
      </c>
      <c r="G535" s="12">
        <v>181.35</v>
      </c>
      <c r="H535" s="12">
        <v>180.63426485736039</v>
      </c>
      <c r="I535">
        <v>223290</v>
      </c>
      <c r="J535">
        <v>2818</v>
      </c>
      <c r="K535" s="12">
        <v>40333825</v>
      </c>
      <c r="L535">
        <v>134998</v>
      </c>
      <c r="M535">
        <v>60.46</v>
      </c>
      <c r="N535">
        <v>2.15</v>
      </c>
      <c r="O535">
        <v>0.7</v>
      </c>
      <c r="P535">
        <f xml:space="preserve"> IF(Stock_Info[[#This Row],[Close Price]] &gt; Stock_Info[[#This Row],[Open Price]], 1, 0)</f>
        <v>1</v>
      </c>
      <c r="Q535" t="str">
        <f>IF(AND(Stock_Info[[#This Row],[% Deli. Qty to Traded Qty]]&gt;80,Stock_Info[[#This Row],[No. of Trades]]&lt;3000),"Unusual Day","")</f>
        <v/>
      </c>
      <c r="R535" t="str">
        <f>IF(AND(Stock_Info[[#This Row],[Spread High-Low]] &lt; 10, Stock_Info[[#This Row],[% Deli. Qty to Traded Qty]] &gt; 90), "Good Day", "")</f>
        <v/>
      </c>
    </row>
    <row r="536" spans="1:18">
      <c r="A536" t="s">
        <v>42</v>
      </c>
      <c r="B536" s="1">
        <v>45860</v>
      </c>
      <c r="C536" s="1" t="str">
        <f>"WEEK" &amp;" " &amp;  INT((DAY(Stock_Info[[#This Row],[Date]])+WEEKDAY(DATE(YEAR(Stock_Info[[#This Row],[Date]]),MONTH(Stock_Info[[#This Row],[Date]]),1))-1)/7)+1</f>
        <v>WEEK 4</v>
      </c>
      <c r="D536" s="12">
        <v>182.1</v>
      </c>
      <c r="E536" s="12">
        <v>182.9</v>
      </c>
      <c r="F536" s="12">
        <v>178.6</v>
      </c>
      <c r="G536" s="12">
        <v>180.95</v>
      </c>
      <c r="H536" s="12">
        <v>180.62442664057244</v>
      </c>
      <c r="I536">
        <v>425126</v>
      </c>
      <c r="J536">
        <v>5043</v>
      </c>
      <c r="K536" s="12">
        <v>76788140</v>
      </c>
      <c r="L536">
        <v>193167</v>
      </c>
      <c r="M536">
        <v>45.44</v>
      </c>
      <c r="N536">
        <v>4.3</v>
      </c>
      <c r="O536">
        <v>-1.1499999999999999</v>
      </c>
      <c r="P536">
        <f xml:space="preserve"> IF(Stock_Info[[#This Row],[Close Price]] &gt; Stock_Info[[#This Row],[Open Price]], 1, 0)</f>
        <v>0</v>
      </c>
      <c r="Q536" t="str">
        <f>IF(AND(Stock_Info[[#This Row],[% Deli. Qty to Traded Qty]]&gt;80,Stock_Info[[#This Row],[No. of Trades]]&lt;3000),"Unusual Day","")</f>
        <v/>
      </c>
      <c r="R536" t="str">
        <f>IF(AND(Stock_Info[[#This Row],[Spread High-Low]] &lt; 10, Stock_Info[[#This Row],[% Deli. Qty to Traded Qty]] &gt; 90), "Good Day", "")</f>
        <v/>
      </c>
    </row>
    <row r="537" spans="1:18">
      <c r="A537" t="s">
        <v>42</v>
      </c>
      <c r="B537" s="1">
        <v>45859</v>
      </c>
      <c r="C537" s="1" t="str">
        <f>"WEEK" &amp;" " &amp;  INT((DAY(Stock_Info[[#This Row],[Date]])+WEEKDAY(DATE(YEAR(Stock_Info[[#This Row],[Date]]),MONTH(Stock_Info[[#This Row],[Date]]),1))-1)/7)+1</f>
        <v>WEEK 4</v>
      </c>
      <c r="D537" s="12">
        <v>180.55</v>
      </c>
      <c r="E537" s="12">
        <v>184.2</v>
      </c>
      <c r="F537" s="12">
        <v>178.65</v>
      </c>
      <c r="G537" s="12">
        <v>182.25</v>
      </c>
      <c r="H537" s="12">
        <v>182.04873186399379</v>
      </c>
      <c r="I537">
        <v>1137654</v>
      </c>
      <c r="J537">
        <v>10002</v>
      </c>
      <c r="K537" s="12">
        <v>207108468</v>
      </c>
      <c r="L537">
        <v>503711</v>
      </c>
      <c r="M537">
        <v>44.28</v>
      </c>
      <c r="N537">
        <v>5.55</v>
      </c>
      <c r="O537">
        <v>1.7</v>
      </c>
      <c r="P537">
        <f xml:space="preserve"> IF(Stock_Info[[#This Row],[Close Price]] &gt; Stock_Info[[#This Row],[Open Price]], 1, 0)</f>
        <v>1</v>
      </c>
      <c r="Q537" t="str">
        <f>IF(AND(Stock_Info[[#This Row],[% Deli. Qty to Traded Qty]]&gt;80,Stock_Info[[#This Row],[No. of Trades]]&lt;3000),"Unusual Day","")</f>
        <v/>
      </c>
      <c r="R537" t="str">
        <f>IF(AND(Stock_Info[[#This Row],[Spread High-Low]] &lt; 10, Stock_Info[[#This Row],[% Deli. Qty to Traded Qty]] &gt; 90), "Good Day", "")</f>
        <v/>
      </c>
    </row>
    <row r="538" spans="1:18">
      <c r="A538" t="s">
        <v>42</v>
      </c>
      <c r="B538" s="1">
        <v>45856</v>
      </c>
      <c r="C538" s="1" t="str">
        <f>"WEEK" &amp;" " &amp;  INT((DAY(Stock_Info[[#This Row],[Date]])+WEEKDAY(DATE(YEAR(Stock_Info[[#This Row],[Date]]),MONTH(Stock_Info[[#This Row],[Date]]),1))-1)/7)+1</f>
        <v>WEEK 3</v>
      </c>
      <c r="D538" s="12">
        <v>184.1</v>
      </c>
      <c r="E538" s="12">
        <v>188.25</v>
      </c>
      <c r="F538" s="12">
        <v>183.9</v>
      </c>
      <c r="G538" s="12">
        <v>187.2</v>
      </c>
      <c r="H538" s="12">
        <v>186.32831394700656</v>
      </c>
      <c r="I538">
        <v>403635</v>
      </c>
      <c r="J538">
        <v>3755</v>
      </c>
      <c r="K538" s="12">
        <v>75208629</v>
      </c>
      <c r="L538">
        <v>144313</v>
      </c>
      <c r="M538">
        <v>35.75</v>
      </c>
      <c r="N538">
        <v>4.3499999999999996</v>
      </c>
      <c r="O538">
        <v>3.1</v>
      </c>
      <c r="P538">
        <f xml:space="preserve"> IF(Stock_Info[[#This Row],[Close Price]] &gt; Stock_Info[[#This Row],[Open Price]], 1, 0)</f>
        <v>1</v>
      </c>
      <c r="Q538" t="str">
        <f>IF(AND(Stock_Info[[#This Row],[% Deli. Qty to Traded Qty]]&gt;80,Stock_Info[[#This Row],[No. of Trades]]&lt;3000),"Unusual Day","")</f>
        <v/>
      </c>
      <c r="R538" t="str">
        <f>IF(AND(Stock_Info[[#This Row],[Spread High-Low]] &lt; 10, Stock_Info[[#This Row],[% Deli. Qty to Traded Qty]] &gt; 90), "Good Day", "")</f>
        <v/>
      </c>
    </row>
    <row r="539" spans="1:18">
      <c r="A539" t="s">
        <v>42</v>
      </c>
      <c r="B539" s="1">
        <v>45855</v>
      </c>
      <c r="C539" s="1" t="str">
        <f>"WEEK" &amp;" " &amp;  INT((DAY(Stock_Info[[#This Row],[Date]])+WEEKDAY(DATE(YEAR(Stock_Info[[#This Row],[Date]]),MONTH(Stock_Info[[#This Row],[Date]]),1))-1)/7)+1</f>
        <v>WEEK 3</v>
      </c>
      <c r="D539" s="12">
        <v>184.65</v>
      </c>
      <c r="E539" s="12">
        <v>185.8</v>
      </c>
      <c r="F539" s="12">
        <v>182.35</v>
      </c>
      <c r="G539" s="12">
        <v>185.1</v>
      </c>
      <c r="H539" s="12">
        <v>184.66501092270883</v>
      </c>
      <c r="I539">
        <v>422972</v>
      </c>
      <c r="J539">
        <v>4652</v>
      </c>
      <c r="K539" s="12">
        <v>78108129</v>
      </c>
      <c r="L539">
        <v>236004</v>
      </c>
      <c r="M539">
        <v>55.8</v>
      </c>
      <c r="N539">
        <v>3.45</v>
      </c>
      <c r="O539">
        <v>0.45</v>
      </c>
      <c r="P539">
        <f xml:space="preserve"> IF(Stock_Info[[#This Row],[Close Price]] &gt; Stock_Info[[#This Row],[Open Price]], 1, 0)</f>
        <v>1</v>
      </c>
      <c r="Q539" t="str">
        <f>IF(AND(Stock_Info[[#This Row],[% Deli. Qty to Traded Qty]]&gt;80,Stock_Info[[#This Row],[No. of Trades]]&lt;3000),"Unusual Day","")</f>
        <v/>
      </c>
      <c r="R539" t="str">
        <f>IF(AND(Stock_Info[[#This Row],[Spread High-Low]] &lt; 10, Stock_Info[[#This Row],[% Deli. Qty to Traded Qty]] &gt; 90), "Good Day", "")</f>
        <v/>
      </c>
    </row>
    <row r="540" spans="1:18">
      <c r="A540" t="s">
        <v>42</v>
      </c>
      <c r="B540" s="1">
        <v>45854</v>
      </c>
      <c r="C540" s="1" t="str">
        <f>"WEEK" &amp;" " &amp;  INT((DAY(Stock_Info[[#This Row],[Date]])+WEEKDAY(DATE(YEAR(Stock_Info[[#This Row],[Date]]),MONTH(Stock_Info[[#This Row],[Date]]),1))-1)/7)+1</f>
        <v>WEEK 3</v>
      </c>
      <c r="D540" s="12">
        <v>180.1</v>
      </c>
      <c r="E540" s="12">
        <v>184.15</v>
      </c>
      <c r="F540" s="12">
        <v>179.15</v>
      </c>
      <c r="G540" s="12">
        <v>183.7</v>
      </c>
      <c r="H540" s="12">
        <v>182.54216966050276</v>
      </c>
      <c r="I540">
        <v>317764</v>
      </c>
      <c r="J540">
        <v>3129</v>
      </c>
      <c r="K540" s="12">
        <v>58005330</v>
      </c>
      <c r="L540">
        <v>108034</v>
      </c>
      <c r="M540">
        <v>34</v>
      </c>
      <c r="N540">
        <v>5</v>
      </c>
      <c r="O540">
        <v>3.6</v>
      </c>
      <c r="P540">
        <f xml:space="preserve"> IF(Stock_Info[[#This Row],[Close Price]] &gt; Stock_Info[[#This Row],[Open Price]], 1, 0)</f>
        <v>1</v>
      </c>
      <c r="Q540" t="str">
        <f>IF(AND(Stock_Info[[#This Row],[% Deli. Qty to Traded Qty]]&gt;80,Stock_Info[[#This Row],[No. of Trades]]&lt;3000),"Unusual Day","")</f>
        <v/>
      </c>
      <c r="R540" t="str">
        <f>IF(AND(Stock_Info[[#This Row],[Spread High-Low]] &lt; 10, Stock_Info[[#This Row],[% Deli. Qty to Traded Qty]] &gt; 90), "Good Day", "")</f>
        <v/>
      </c>
    </row>
    <row r="541" spans="1:18">
      <c r="A541" t="s">
        <v>42</v>
      </c>
      <c r="B541" s="1">
        <v>45853</v>
      </c>
      <c r="C541" s="1" t="str">
        <f>"WEEK" &amp;" " &amp;  INT((DAY(Stock_Info[[#This Row],[Date]])+WEEKDAY(DATE(YEAR(Stock_Info[[#This Row],[Date]]),MONTH(Stock_Info[[#This Row],[Date]]),1))-1)/7)+1</f>
        <v>WEEK 3</v>
      </c>
      <c r="D541" s="12">
        <v>175.45</v>
      </c>
      <c r="E541" s="12">
        <v>182</v>
      </c>
      <c r="F541" s="12">
        <v>175.45</v>
      </c>
      <c r="G541" s="12">
        <v>180.1</v>
      </c>
      <c r="H541" s="12">
        <v>180.28541543193606</v>
      </c>
      <c r="I541">
        <v>595609</v>
      </c>
      <c r="J541">
        <v>6666</v>
      </c>
      <c r="K541" s="12">
        <v>107379616</v>
      </c>
      <c r="L541">
        <v>242174</v>
      </c>
      <c r="M541">
        <v>40.659999999999997</v>
      </c>
      <c r="N541">
        <v>6.55</v>
      </c>
      <c r="O541">
        <v>4.6500000000000004</v>
      </c>
      <c r="P541">
        <f xml:space="preserve"> IF(Stock_Info[[#This Row],[Close Price]] &gt; Stock_Info[[#This Row],[Open Price]], 1, 0)</f>
        <v>1</v>
      </c>
      <c r="Q541" t="str">
        <f>IF(AND(Stock_Info[[#This Row],[% Deli. Qty to Traded Qty]]&gt;80,Stock_Info[[#This Row],[No. of Trades]]&lt;3000),"Unusual Day","")</f>
        <v/>
      </c>
      <c r="R541" t="str">
        <f>IF(AND(Stock_Info[[#This Row],[Spread High-Low]] &lt; 10, Stock_Info[[#This Row],[% Deli. Qty to Traded Qty]] &gt; 90), "Good Day", "")</f>
        <v/>
      </c>
    </row>
    <row r="542" spans="1:18">
      <c r="A542" t="s">
        <v>42</v>
      </c>
      <c r="B542" s="1">
        <v>45852</v>
      </c>
      <c r="C542" s="1" t="str">
        <f>"WEEK" &amp;" " &amp;  INT((DAY(Stock_Info[[#This Row],[Date]])+WEEKDAY(DATE(YEAR(Stock_Info[[#This Row],[Date]]),MONTH(Stock_Info[[#This Row],[Date]]),1))-1)/7)+1</f>
        <v>WEEK 3</v>
      </c>
      <c r="D542" s="12">
        <v>175</v>
      </c>
      <c r="E542" s="12">
        <v>177.1</v>
      </c>
      <c r="F542" s="12">
        <v>174.5</v>
      </c>
      <c r="G542" s="12">
        <v>175.15</v>
      </c>
      <c r="H542" s="12">
        <v>175.31776718150721</v>
      </c>
      <c r="I542">
        <v>96470</v>
      </c>
      <c r="J542">
        <v>1507</v>
      </c>
      <c r="K542" s="12">
        <v>16912905</v>
      </c>
      <c r="L542">
        <v>48438</v>
      </c>
      <c r="M542">
        <v>50.21</v>
      </c>
      <c r="N542">
        <v>2.6</v>
      </c>
      <c r="O542">
        <v>0.15</v>
      </c>
      <c r="P542">
        <f xml:space="preserve"> IF(Stock_Info[[#This Row],[Close Price]] &gt; Stock_Info[[#This Row],[Open Price]], 1, 0)</f>
        <v>1</v>
      </c>
      <c r="Q542" t="str">
        <f>IF(AND(Stock_Info[[#This Row],[% Deli. Qty to Traded Qty]]&gt;80,Stock_Info[[#This Row],[No. of Trades]]&lt;3000),"Unusual Day","")</f>
        <v/>
      </c>
      <c r="R542" t="str">
        <f>IF(AND(Stock_Info[[#This Row],[Spread High-Low]] &lt; 10, Stock_Info[[#This Row],[% Deli. Qty to Traded Qty]] &gt; 90), "Good Day", "")</f>
        <v/>
      </c>
    </row>
    <row r="543" spans="1:18">
      <c r="A543" t="s">
        <v>42</v>
      </c>
      <c r="B543" s="1">
        <v>45849</v>
      </c>
      <c r="C543" s="1" t="str">
        <f>"WEEK" &amp;" " &amp;  INT((DAY(Stock_Info[[#This Row],[Date]])+WEEKDAY(DATE(YEAR(Stock_Info[[#This Row],[Date]]),MONTH(Stock_Info[[#This Row],[Date]]),1))-1)/7)+1</f>
        <v>WEEK 2</v>
      </c>
      <c r="D543" s="12">
        <v>178.2</v>
      </c>
      <c r="E543" s="12">
        <v>179.65</v>
      </c>
      <c r="F543" s="12">
        <v>174.9</v>
      </c>
      <c r="G543" s="12">
        <v>175.5</v>
      </c>
      <c r="H543" s="12">
        <v>176.07092185318172</v>
      </c>
      <c r="I543">
        <v>160416</v>
      </c>
      <c r="J543">
        <v>1214</v>
      </c>
      <c r="K543" s="12">
        <v>28244593</v>
      </c>
      <c r="L543">
        <v>82698</v>
      </c>
      <c r="M543">
        <v>51.55</v>
      </c>
      <c r="N543">
        <v>4.75</v>
      </c>
      <c r="O543">
        <v>-2.7</v>
      </c>
      <c r="P543">
        <f xml:space="preserve"> IF(Stock_Info[[#This Row],[Close Price]] &gt; Stock_Info[[#This Row],[Open Price]], 1, 0)</f>
        <v>0</v>
      </c>
      <c r="Q543" t="str">
        <f>IF(AND(Stock_Info[[#This Row],[% Deli. Qty to Traded Qty]]&gt;80,Stock_Info[[#This Row],[No. of Trades]]&lt;3000),"Unusual Day","")</f>
        <v/>
      </c>
      <c r="R543" t="str">
        <f>IF(AND(Stock_Info[[#This Row],[Spread High-Low]] &lt; 10, Stock_Info[[#This Row],[% Deli. Qty to Traded Qty]] &gt; 90), "Good Day", "")</f>
        <v/>
      </c>
    </row>
    <row r="544" spans="1:18">
      <c r="A544" t="s">
        <v>42</v>
      </c>
      <c r="B544" s="1">
        <v>45848</v>
      </c>
      <c r="C544" s="1" t="str">
        <f>"WEEK" &amp;" " &amp;  INT((DAY(Stock_Info[[#This Row],[Date]])+WEEKDAY(DATE(YEAR(Stock_Info[[#This Row],[Date]]),MONTH(Stock_Info[[#This Row],[Date]]),1))-1)/7)+1</f>
        <v>WEEK 2</v>
      </c>
      <c r="D544" s="12">
        <v>178</v>
      </c>
      <c r="E544" s="12">
        <v>179</v>
      </c>
      <c r="F544" s="12">
        <v>177.2</v>
      </c>
      <c r="G544" s="12">
        <v>178.05</v>
      </c>
      <c r="H544" s="12">
        <v>178.10884254462135</v>
      </c>
      <c r="I544">
        <v>137042</v>
      </c>
      <c r="J544">
        <v>1250</v>
      </c>
      <c r="K544" s="12">
        <v>24408392</v>
      </c>
      <c r="L544">
        <v>82656</v>
      </c>
      <c r="M544">
        <v>60.31</v>
      </c>
      <c r="N544">
        <v>1.8</v>
      </c>
      <c r="O544">
        <v>0.05</v>
      </c>
      <c r="P544">
        <f xml:space="preserve"> IF(Stock_Info[[#This Row],[Close Price]] &gt; Stock_Info[[#This Row],[Open Price]], 1, 0)</f>
        <v>1</v>
      </c>
      <c r="Q544" t="str">
        <f>IF(AND(Stock_Info[[#This Row],[% Deli. Qty to Traded Qty]]&gt;80,Stock_Info[[#This Row],[No. of Trades]]&lt;3000),"Unusual Day","")</f>
        <v/>
      </c>
      <c r="R544" t="str">
        <f>IF(AND(Stock_Info[[#This Row],[Spread High-Low]] &lt; 10, Stock_Info[[#This Row],[% Deli. Qty to Traded Qty]] &gt; 90), "Good Day", "")</f>
        <v/>
      </c>
    </row>
    <row r="545" spans="1:18">
      <c r="A545" t="s">
        <v>42</v>
      </c>
      <c r="B545" s="1">
        <v>45847</v>
      </c>
      <c r="C545" s="1" t="str">
        <f>"WEEK" &amp;" " &amp;  INT((DAY(Stock_Info[[#This Row],[Date]])+WEEKDAY(DATE(YEAR(Stock_Info[[#This Row],[Date]]),MONTH(Stock_Info[[#This Row],[Date]]),1))-1)/7)+1</f>
        <v>WEEK 2</v>
      </c>
      <c r="D545" s="12">
        <v>175.2</v>
      </c>
      <c r="E545" s="12">
        <v>178.45</v>
      </c>
      <c r="F545" s="12">
        <v>175</v>
      </c>
      <c r="G545" s="12">
        <v>178</v>
      </c>
      <c r="H545" s="12">
        <v>177.08639722898221</v>
      </c>
      <c r="I545">
        <v>334895</v>
      </c>
      <c r="J545">
        <v>3013</v>
      </c>
      <c r="K545" s="12">
        <v>59305349</v>
      </c>
      <c r="L545">
        <v>97768</v>
      </c>
      <c r="M545">
        <v>29.19</v>
      </c>
      <c r="N545">
        <v>3.45</v>
      </c>
      <c r="O545">
        <v>2.8</v>
      </c>
      <c r="P545">
        <f xml:space="preserve"> IF(Stock_Info[[#This Row],[Close Price]] &gt; Stock_Info[[#This Row],[Open Price]], 1, 0)</f>
        <v>1</v>
      </c>
      <c r="Q545" t="str">
        <f>IF(AND(Stock_Info[[#This Row],[% Deli. Qty to Traded Qty]]&gt;80,Stock_Info[[#This Row],[No. of Trades]]&lt;3000),"Unusual Day","")</f>
        <v/>
      </c>
      <c r="R545" t="str">
        <f>IF(AND(Stock_Info[[#This Row],[Spread High-Low]] &lt; 10, Stock_Info[[#This Row],[% Deli. Qty to Traded Qty]] &gt; 90), "Good Day", "")</f>
        <v/>
      </c>
    </row>
    <row r="546" spans="1:18">
      <c r="A546" t="s">
        <v>42</v>
      </c>
      <c r="B546" s="1">
        <v>45846</v>
      </c>
      <c r="C546" s="1" t="str">
        <f>"WEEK" &amp;" " &amp;  INT((DAY(Stock_Info[[#This Row],[Date]])+WEEKDAY(DATE(YEAR(Stock_Info[[#This Row],[Date]]),MONTH(Stock_Info[[#This Row],[Date]]),1))-1)/7)+1</f>
        <v>WEEK 2</v>
      </c>
      <c r="D546" s="12">
        <v>177.3</v>
      </c>
      <c r="E546" s="12">
        <v>178.3</v>
      </c>
      <c r="F546" s="12">
        <v>173.8</v>
      </c>
      <c r="G546" s="12">
        <v>174.9</v>
      </c>
      <c r="H546" s="12">
        <v>175.20116791102188</v>
      </c>
      <c r="I546">
        <v>272966</v>
      </c>
      <c r="J546">
        <v>4471</v>
      </c>
      <c r="K546" s="12">
        <v>47823962</v>
      </c>
      <c r="L546">
        <v>137585</v>
      </c>
      <c r="M546">
        <v>50.4</v>
      </c>
      <c r="N546">
        <v>4.5</v>
      </c>
      <c r="O546">
        <v>-2.4</v>
      </c>
      <c r="P546">
        <f xml:space="preserve"> IF(Stock_Info[[#This Row],[Close Price]] &gt; Stock_Info[[#This Row],[Open Price]], 1, 0)</f>
        <v>0</v>
      </c>
      <c r="Q546" t="str">
        <f>IF(AND(Stock_Info[[#This Row],[% Deli. Qty to Traded Qty]]&gt;80,Stock_Info[[#This Row],[No. of Trades]]&lt;3000),"Unusual Day","")</f>
        <v/>
      </c>
      <c r="R546" t="str">
        <f>IF(AND(Stock_Info[[#This Row],[Spread High-Low]] &lt; 10, Stock_Info[[#This Row],[% Deli. Qty to Traded Qty]] &gt; 90), "Good Day", "")</f>
        <v/>
      </c>
    </row>
    <row r="547" spans="1:18">
      <c r="A547" t="s">
        <v>42</v>
      </c>
      <c r="B547" s="1">
        <v>45845</v>
      </c>
      <c r="C547" s="1" t="str">
        <f>"WEEK" &amp;" " &amp;  INT((DAY(Stock_Info[[#This Row],[Date]])+WEEKDAY(DATE(YEAR(Stock_Info[[#This Row],[Date]]),MONTH(Stock_Info[[#This Row],[Date]]),1))-1)/7)+1</f>
        <v>WEEK 2</v>
      </c>
      <c r="D547" s="12">
        <v>179.75</v>
      </c>
      <c r="E547" s="12">
        <v>180.5</v>
      </c>
      <c r="F547" s="12">
        <v>177.05</v>
      </c>
      <c r="G547" s="12">
        <v>177.5</v>
      </c>
      <c r="H547" s="12">
        <v>178.20550298903362</v>
      </c>
      <c r="I547">
        <v>126295</v>
      </c>
      <c r="J547">
        <v>1384</v>
      </c>
      <c r="K547" s="12">
        <v>22506464</v>
      </c>
      <c r="L547">
        <v>65463</v>
      </c>
      <c r="M547">
        <v>51.83</v>
      </c>
      <c r="N547">
        <v>3.45</v>
      </c>
      <c r="O547">
        <v>-2.25</v>
      </c>
      <c r="P547">
        <f xml:space="preserve"> IF(Stock_Info[[#This Row],[Close Price]] &gt; Stock_Info[[#This Row],[Open Price]], 1, 0)</f>
        <v>0</v>
      </c>
      <c r="Q547" t="str">
        <f>IF(AND(Stock_Info[[#This Row],[% Deli. Qty to Traded Qty]]&gt;80,Stock_Info[[#This Row],[No. of Trades]]&lt;3000),"Unusual Day","")</f>
        <v/>
      </c>
      <c r="R547" t="str">
        <f>IF(AND(Stock_Info[[#This Row],[Spread High-Low]] &lt; 10, Stock_Info[[#This Row],[% Deli. Qty to Traded Qty]] &gt; 90), "Good Day", "")</f>
        <v/>
      </c>
    </row>
    <row r="548" spans="1:18">
      <c r="A548" t="s">
        <v>42</v>
      </c>
      <c r="B548" s="1">
        <v>45842</v>
      </c>
      <c r="C548" s="1" t="str">
        <f>"WEEK" &amp;" " &amp;  INT((DAY(Stock_Info[[#This Row],[Date]])+WEEKDAY(DATE(YEAR(Stock_Info[[#This Row],[Date]]),MONTH(Stock_Info[[#This Row],[Date]]),1))-1)/7)+1</f>
        <v>WEEK 1</v>
      </c>
      <c r="D548" s="12">
        <v>181</v>
      </c>
      <c r="E548" s="12">
        <v>182.25</v>
      </c>
      <c r="F548" s="12">
        <v>176.7</v>
      </c>
      <c r="G548" s="12">
        <v>179.95</v>
      </c>
      <c r="H548" s="12">
        <v>179.64201124371453</v>
      </c>
      <c r="I548">
        <v>370696</v>
      </c>
      <c r="J548">
        <v>3948</v>
      </c>
      <c r="K548" s="12">
        <v>66592575</v>
      </c>
      <c r="L548">
        <v>119482</v>
      </c>
      <c r="M548">
        <v>32.229999999999997</v>
      </c>
      <c r="N548">
        <v>5.55</v>
      </c>
      <c r="O548">
        <v>-1.05</v>
      </c>
      <c r="P548">
        <f xml:space="preserve"> IF(Stock_Info[[#This Row],[Close Price]] &gt; Stock_Info[[#This Row],[Open Price]], 1, 0)</f>
        <v>0</v>
      </c>
      <c r="Q548" t="str">
        <f>IF(AND(Stock_Info[[#This Row],[% Deli. Qty to Traded Qty]]&gt;80,Stock_Info[[#This Row],[No. of Trades]]&lt;3000),"Unusual Day","")</f>
        <v/>
      </c>
      <c r="R548" t="str">
        <f>IF(AND(Stock_Info[[#This Row],[Spread High-Low]] &lt; 10, Stock_Info[[#This Row],[% Deli. Qty to Traded Qty]] &gt; 90), "Good Day", "")</f>
        <v/>
      </c>
    </row>
    <row r="549" spans="1:18">
      <c r="A549" t="s">
        <v>42</v>
      </c>
      <c r="B549" s="1">
        <v>45841</v>
      </c>
      <c r="C549" s="1" t="str">
        <f>"WEEK" &amp;" " &amp;  INT((DAY(Stock_Info[[#This Row],[Date]])+WEEKDAY(DATE(YEAR(Stock_Info[[#This Row],[Date]]),MONTH(Stock_Info[[#This Row],[Date]]),1))-1)/7)+1</f>
        <v>WEEK 1</v>
      </c>
      <c r="D549" s="12">
        <v>187.9</v>
      </c>
      <c r="E549" s="12">
        <v>188.4</v>
      </c>
      <c r="F549" s="12">
        <v>183</v>
      </c>
      <c r="G549" s="12">
        <v>183.85</v>
      </c>
      <c r="H549" s="12">
        <v>184.5598498919677</v>
      </c>
      <c r="I549">
        <v>131905</v>
      </c>
      <c r="J549">
        <v>1770</v>
      </c>
      <c r="K549" s="12">
        <v>24344367</v>
      </c>
      <c r="L549">
        <v>49808</v>
      </c>
      <c r="M549">
        <v>37.76</v>
      </c>
      <c r="N549">
        <v>5.4</v>
      </c>
      <c r="O549">
        <v>-4.05</v>
      </c>
      <c r="P549">
        <f xml:space="preserve"> IF(Stock_Info[[#This Row],[Close Price]] &gt; Stock_Info[[#This Row],[Open Price]], 1, 0)</f>
        <v>0</v>
      </c>
      <c r="Q549" t="str">
        <f>IF(AND(Stock_Info[[#This Row],[% Deli. Qty to Traded Qty]]&gt;80,Stock_Info[[#This Row],[No. of Trades]]&lt;3000),"Unusual Day","")</f>
        <v/>
      </c>
      <c r="R549" t="str">
        <f>IF(AND(Stock_Info[[#This Row],[Spread High-Low]] &lt; 10, Stock_Info[[#This Row],[% Deli. Qty to Traded Qty]] &gt; 90), "Good Day", "")</f>
        <v/>
      </c>
    </row>
    <row r="550" spans="1:18">
      <c r="A550" t="s">
        <v>42</v>
      </c>
      <c r="B550" s="1">
        <v>45840</v>
      </c>
      <c r="C550" s="1" t="str">
        <f>"WEEK" &amp;" " &amp;  INT((DAY(Stock_Info[[#This Row],[Date]])+WEEKDAY(DATE(YEAR(Stock_Info[[#This Row],[Date]]),MONTH(Stock_Info[[#This Row],[Date]]),1))-1)/7)+1</f>
        <v>WEEK 1</v>
      </c>
      <c r="D550" s="12">
        <v>188.55</v>
      </c>
      <c r="E550" s="12">
        <v>190.9</v>
      </c>
      <c r="F550" s="12">
        <v>187.1</v>
      </c>
      <c r="G550" s="12">
        <v>187.8</v>
      </c>
      <c r="H550" s="12">
        <v>188.97534491568729</v>
      </c>
      <c r="I550">
        <v>305292</v>
      </c>
      <c r="J550">
        <v>2834</v>
      </c>
      <c r="K550" s="12">
        <v>57692661</v>
      </c>
      <c r="L550">
        <v>89530</v>
      </c>
      <c r="M550">
        <v>29.33</v>
      </c>
      <c r="N550">
        <v>3.8</v>
      </c>
      <c r="O550">
        <v>-0.75</v>
      </c>
      <c r="P550">
        <f xml:space="preserve"> IF(Stock_Info[[#This Row],[Close Price]] &gt; Stock_Info[[#This Row],[Open Price]], 1, 0)</f>
        <v>0</v>
      </c>
      <c r="Q550" t="str">
        <f>IF(AND(Stock_Info[[#This Row],[% Deli. Qty to Traded Qty]]&gt;80,Stock_Info[[#This Row],[No. of Trades]]&lt;3000),"Unusual Day","")</f>
        <v/>
      </c>
      <c r="R550" t="str">
        <f>IF(AND(Stock_Info[[#This Row],[Spread High-Low]] &lt; 10, Stock_Info[[#This Row],[% Deli. Qty to Traded Qty]] &gt; 90), "Good Day", "")</f>
        <v/>
      </c>
    </row>
    <row r="551" spans="1:18">
      <c r="A551" t="s">
        <v>42</v>
      </c>
      <c r="B551" s="1">
        <v>45839</v>
      </c>
      <c r="C551" s="1" t="str">
        <f>"WEEK" &amp;" " &amp;  INT((DAY(Stock_Info[[#This Row],[Date]])+WEEKDAY(DATE(YEAR(Stock_Info[[#This Row],[Date]]),MONTH(Stock_Info[[#This Row],[Date]]),1))-1)/7)+1</f>
        <v>WEEK 1</v>
      </c>
      <c r="D551" s="12">
        <v>189.85</v>
      </c>
      <c r="E551" s="12">
        <v>190.45</v>
      </c>
      <c r="F551" s="12">
        <v>185.7</v>
      </c>
      <c r="G551" s="12">
        <v>187.15</v>
      </c>
      <c r="H551" s="12">
        <v>187.38782737913868</v>
      </c>
      <c r="I551">
        <v>426646</v>
      </c>
      <c r="J551">
        <v>4449</v>
      </c>
      <c r="K551" s="12">
        <v>79948267</v>
      </c>
      <c r="L551">
        <v>173684</v>
      </c>
      <c r="M551">
        <v>40.71</v>
      </c>
      <c r="N551">
        <v>4.75</v>
      </c>
      <c r="O551">
        <v>-2.7</v>
      </c>
      <c r="P551">
        <f xml:space="preserve"> IF(Stock_Info[[#This Row],[Close Price]] &gt; Stock_Info[[#This Row],[Open Price]], 1, 0)</f>
        <v>0</v>
      </c>
      <c r="Q551" t="str">
        <f>IF(AND(Stock_Info[[#This Row],[% Deli. Qty to Traded Qty]]&gt;80,Stock_Info[[#This Row],[No. of Trades]]&lt;3000),"Unusual Day","")</f>
        <v/>
      </c>
      <c r="R551" t="str">
        <f>IF(AND(Stock_Info[[#This Row],[Spread High-Low]] &lt; 10, Stock_Info[[#This Row],[% Deli. Qty to Traded Qty]] &gt; 90), "Good Day", "")</f>
        <v/>
      </c>
    </row>
    <row r="552" spans="1:18">
      <c r="A552" t="s">
        <v>42</v>
      </c>
      <c r="B552" s="1">
        <v>45838</v>
      </c>
      <c r="C552" s="1" t="str">
        <f>"WEEK" &amp;" " &amp;  INT((DAY(Stock_Info[[#This Row],[Date]])+WEEKDAY(DATE(YEAR(Stock_Info[[#This Row],[Date]]),MONTH(Stock_Info[[#This Row],[Date]]),1))-1)/7)+1</f>
        <v>WEEK 5</v>
      </c>
      <c r="D552" s="12">
        <v>185.8</v>
      </c>
      <c r="E552" s="12">
        <v>192.45</v>
      </c>
      <c r="F552" s="12">
        <v>185.75</v>
      </c>
      <c r="G552" s="12">
        <v>189.85</v>
      </c>
      <c r="H552" s="12">
        <v>190.07174591220624</v>
      </c>
      <c r="I552">
        <v>382419</v>
      </c>
      <c r="J552">
        <v>3741</v>
      </c>
      <c r="K552" s="12">
        <v>72687047</v>
      </c>
      <c r="L552">
        <v>151221</v>
      </c>
      <c r="M552">
        <v>39.54</v>
      </c>
      <c r="N552">
        <v>6.7</v>
      </c>
      <c r="O552">
        <v>4.05</v>
      </c>
      <c r="P552">
        <f xml:space="preserve"> IF(Stock_Info[[#This Row],[Close Price]] &gt; Stock_Info[[#This Row],[Open Price]], 1, 0)</f>
        <v>1</v>
      </c>
      <c r="Q552" t="str">
        <f>IF(AND(Stock_Info[[#This Row],[% Deli. Qty to Traded Qty]]&gt;80,Stock_Info[[#This Row],[No. of Trades]]&lt;3000),"Unusual Day","")</f>
        <v/>
      </c>
      <c r="R552" t="str">
        <f>IF(AND(Stock_Info[[#This Row],[Spread High-Low]] &lt; 10, Stock_Info[[#This Row],[% Deli. Qty to Traded Qty]] &gt; 90), "Good Day", "")</f>
        <v/>
      </c>
    </row>
    <row r="553" spans="1:18">
      <c r="A553" t="s">
        <v>42</v>
      </c>
      <c r="B553" s="1">
        <v>45835</v>
      </c>
      <c r="C553" s="1" t="str">
        <f>"WEEK" &amp;" " &amp;  INT((DAY(Stock_Info[[#This Row],[Date]])+WEEKDAY(DATE(YEAR(Stock_Info[[#This Row],[Date]]),MONTH(Stock_Info[[#This Row],[Date]]),1))-1)/7)+1</f>
        <v>WEEK 4</v>
      </c>
      <c r="D553" s="12">
        <v>185</v>
      </c>
      <c r="E553" s="12">
        <v>187.35</v>
      </c>
      <c r="F553" s="12">
        <v>183.55</v>
      </c>
      <c r="G553" s="12">
        <v>185.55</v>
      </c>
      <c r="H553" s="12">
        <v>185.62605111294312</v>
      </c>
      <c r="I553">
        <v>169820</v>
      </c>
      <c r="J553">
        <v>1894</v>
      </c>
      <c r="K553" s="12">
        <v>31523016</v>
      </c>
      <c r="L553">
        <v>61891</v>
      </c>
      <c r="M553">
        <v>36.44</v>
      </c>
      <c r="N553">
        <v>3.8</v>
      </c>
      <c r="O553">
        <v>0.55000000000000004</v>
      </c>
      <c r="P553">
        <f xml:space="preserve"> IF(Stock_Info[[#This Row],[Close Price]] &gt; Stock_Info[[#This Row],[Open Price]], 1, 0)</f>
        <v>1</v>
      </c>
      <c r="Q553" t="str">
        <f>IF(AND(Stock_Info[[#This Row],[% Deli. Qty to Traded Qty]]&gt;80,Stock_Info[[#This Row],[No. of Trades]]&lt;3000),"Unusual Day","")</f>
        <v/>
      </c>
      <c r="R553" t="str">
        <f>IF(AND(Stock_Info[[#This Row],[Spread High-Low]] &lt; 10, Stock_Info[[#This Row],[% Deli. Qty to Traded Qty]] &gt; 90), "Good Day", "")</f>
        <v/>
      </c>
    </row>
    <row r="554" spans="1:18">
      <c r="A554" t="s">
        <v>42</v>
      </c>
      <c r="B554" s="1">
        <v>45834</v>
      </c>
      <c r="C554" s="1" t="str">
        <f>"WEEK" &amp;" " &amp;  INT((DAY(Stock_Info[[#This Row],[Date]])+WEEKDAY(DATE(YEAR(Stock_Info[[#This Row],[Date]]),MONTH(Stock_Info[[#This Row],[Date]]),1))-1)/7)+1</f>
        <v>WEEK 4</v>
      </c>
      <c r="D554" s="12">
        <v>182.6</v>
      </c>
      <c r="E554" s="12">
        <v>185.7</v>
      </c>
      <c r="F554" s="12">
        <v>181.55</v>
      </c>
      <c r="G554" s="12">
        <v>185</v>
      </c>
      <c r="H554" s="12">
        <v>184.20680244965141</v>
      </c>
      <c r="I554">
        <v>280693</v>
      </c>
      <c r="J554">
        <v>2623</v>
      </c>
      <c r="K554" s="12">
        <v>51705560</v>
      </c>
      <c r="L554">
        <v>124324</v>
      </c>
      <c r="M554">
        <v>44.29</v>
      </c>
      <c r="N554">
        <v>4.1500000000000004</v>
      </c>
      <c r="O554">
        <v>2.4</v>
      </c>
      <c r="P554">
        <f xml:space="preserve"> IF(Stock_Info[[#This Row],[Close Price]] &gt; Stock_Info[[#This Row],[Open Price]], 1, 0)</f>
        <v>1</v>
      </c>
      <c r="Q554" t="str">
        <f>IF(AND(Stock_Info[[#This Row],[% Deli. Qty to Traded Qty]]&gt;80,Stock_Info[[#This Row],[No. of Trades]]&lt;3000),"Unusual Day","")</f>
        <v/>
      </c>
      <c r="R554" t="str">
        <f>IF(AND(Stock_Info[[#This Row],[Spread High-Low]] &lt; 10, Stock_Info[[#This Row],[% Deli. Qty to Traded Qty]] &gt; 90), "Good Day", "")</f>
        <v/>
      </c>
    </row>
    <row r="555" spans="1:18">
      <c r="A555" t="s">
        <v>42</v>
      </c>
      <c r="B555" s="1">
        <v>45833</v>
      </c>
      <c r="C555" s="1" t="str">
        <f>"WEEK" &amp;" " &amp;  INT((DAY(Stock_Info[[#This Row],[Date]])+WEEKDAY(DATE(YEAR(Stock_Info[[#This Row],[Date]]),MONTH(Stock_Info[[#This Row],[Date]]),1))-1)/7)+1</f>
        <v>WEEK 4</v>
      </c>
      <c r="D555" s="12">
        <v>180</v>
      </c>
      <c r="E555" s="12">
        <v>183</v>
      </c>
      <c r="F555" s="12">
        <v>180</v>
      </c>
      <c r="G555" s="12">
        <v>181.95</v>
      </c>
      <c r="H555" s="12">
        <v>181.58665101177712</v>
      </c>
      <c r="I555">
        <v>166934</v>
      </c>
      <c r="J555">
        <v>1603</v>
      </c>
      <c r="K555" s="12">
        <v>30312986</v>
      </c>
      <c r="L555">
        <v>68615</v>
      </c>
      <c r="M555">
        <v>41.1</v>
      </c>
      <c r="N555">
        <v>3</v>
      </c>
      <c r="O555">
        <v>1.95</v>
      </c>
      <c r="P555">
        <f xml:space="preserve"> IF(Stock_Info[[#This Row],[Close Price]] &gt; Stock_Info[[#This Row],[Open Price]], 1, 0)</f>
        <v>1</v>
      </c>
      <c r="Q555" t="str">
        <f>IF(AND(Stock_Info[[#This Row],[% Deli. Qty to Traded Qty]]&gt;80,Stock_Info[[#This Row],[No. of Trades]]&lt;3000),"Unusual Day","")</f>
        <v/>
      </c>
      <c r="R555" t="str">
        <f>IF(AND(Stock_Info[[#This Row],[Spread High-Low]] &lt; 10, Stock_Info[[#This Row],[% Deli. Qty to Traded Qty]] &gt; 90), "Good Day", "")</f>
        <v/>
      </c>
    </row>
    <row r="556" spans="1:18">
      <c r="A556" t="s">
        <v>42</v>
      </c>
      <c r="B556" s="1">
        <v>45832</v>
      </c>
      <c r="C556" s="1" t="str">
        <f>"WEEK" &amp;" " &amp;  INT((DAY(Stock_Info[[#This Row],[Date]])+WEEKDAY(DATE(YEAR(Stock_Info[[#This Row],[Date]]),MONTH(Stock_Info[[#This Row],[Date]]),1))-1)/7)+1</f>
        <v>WEEK 4</v>
      </c>
      <c r="D556" s="12">
        <v>180.55</v>
      </c>
      <c r="E556" s="12">
        <v>183</v>
      </c>
      <c r="F556" s="12">
        <v>179.45</v>
      </c>
      <c r="G556" s="12">
        <v>180.15</v>
      </c>
      <c r="H556" s="12">
        <v>181.0011830245935</v>
      </c>
      <c r="I556">
        <v>551975</v>
      </c>
      <c r="J556">
        <v>3507</v>
      </c>
      <c r="K556" s="12">
        <v>99908128</v>
      </c>
      <c r="L556">
        <v>272260</v>
      </c>
      <c r="M556">
        <v>49.32</v>
      </c>
      <c r="N556">
        <v>3.55</v>
      </c>
      <c r="O556">
        <v>-0.4</v>
      </c>
      <c r="P556">
        <f xml:space="preserve"> IF(Stock_Info[[#This Row],[Close Price]] &gt; Stock_Info[[#This Row],[Open Price]], 1, 0)</f>
        <v>0</v>
      </c>
      <c r="Q556" t="str">
        <f>IF(AND(Stock_Info[[#This Row],[% Deli. Qty to Traded Qty]]&gt;80,Stock_Info[[#This Row],[No. of Trades]]&lt;3000),"Unusual Day","")</f>
        <v/>
      </c>
      <c r="R556" t="str">
        <f>IF(AND(Stock_Info[[#This Row],[Spread High-Low]] &lt; 10, Stock_Info[[#This Row],[% Deli. Qty to Traded Qty]] &gt; 90), "Good Day", "")</f>
        <v/>
      </c>
    </row>
    <row r="557" spans="1:18">
      <c r="A557" t="s">
        <v>42</v>
      </c>
      <c r="B557" s="1">
        <v>45831</v>
      </c>
      <c r="C557" s="1" t="str">
        <f>"WEEK" &amp;" " &amp;  INT((DAY(Stock_Info[[#This Row],[Date]])+WEEKDAY(DATE(YEAR(Stock_Info[[#This Row],[Date]]),MONTH(Stock_Info[[#This Row],[Date]]),1))-1)/7)+1</f>
        <v>WEEK 4</v>
      </c>
      <c r="D557" s="12">
        <v>178</v>
      </c>
      <c r="E557" s="12">
        <v>180.75</v>
      </c>
      <c r="F557" s="12">
        <v>177.5</v>
      </c>
      <c r="G557" s="12">
        <v>180.25</v>
      </c>
      <c r="H557" s="12">
        <v>179.02243050798199</v>
      </c>
      <c r="I557">
        <v>192684</v>
      </c>
      <c r="J557">
        <v>1877</v>
      </c>
      <c r="K557" s="12">
        <v>34494758</v>
      </c>
      <c r="L557">
        <v>77051</v>
      </c>
      <c r="M557">
        <v>39.99</v>
      </c>
      <c r="N557">
        <v>3.25</v>
      </c>
      <c r="O557">
        <v>2.25</v>
      </c>
      <c r="P557">
        <f xml:space="preserve"> IF(Stock_Info[[#This Row],[Close Price]] &gt; Stock_Info[[#This Row],[Open Price]], 1, 0)</f>
        <v>1</v>
      </c>
      <c r="Q557" t="str">
        <f>IF(AND(Stock_Info[[#This Row],[% Deli. Qty to Traded Qty]]&gt;80,Stock_Info[[#This Row],[No. of Trades]]&lt;3000),"Unusual Day","")</f>
        <v/>
      </c>
      <c r="R557" t="str">
        <f>IF(AND(Stock_Info[[#This Row],[Spread High-Low]] &lt; 10, Stock_Info[[#This Row],[% Deli. Qty to Traded Qty]] &gt; 90), "Good Day", "")</f>
        <v/>
      </c>
    </row>
    <row r="558" spans="1:18">
      <c r="A558" t="s">
        <v>42</v>
      </c>
      <c r="B558" s="1">
        <v>45828</v>
      </c>
      <c r="C558" s="1" t="str">
        <f>"WEEK" &amp;" " &amp;  INT((DAY(Stock_Info[[#This Row],[Date]])+WEEKDAY(DATE(YEAR(Stock_Info[[#This Row],[Date]]),MONTH(Stock_Info[[#This Row],[Date]]),1))-1)/7)+1</f>
        <v>WEEK 3</v>
      </c>
      <c r="D558" s="12">
        <v>177.7</v>
      </c>
      <c r="E558" s="12">
        <v>181.2</v>
      </c>
      <c r="F558" s="12">
        <v>177.35</v>
      </c>
      <c r="G558" s="12">
        <v>179.95</v>
      </c>
      <c r="H558" s="12">
        <v>179.29417344307325</v>
      </c>
      <c r="I558">
        <v>101209</v>
      </c>
      <c r="J558">
        <v>1395</v>
      </c>
      <c r="K558" s="12">
        <v>18146184</v>
      </c>
      <c r="L558">
        <v>30467</v>
      </c>
      <c r="M558">
        <v>30.1</v>
      </c>
      <c r="N558">
        <v>3.85</v>
      </c>
      <c r="O558">
        <v>2.25</v>
      </c>
      <c r="P558">
        <f xml:space="preserve"> IF(Stock_Info[[#This Row],[Close Price]] &gt; Stock_Info[[#This Row],[Open Price]], 1, 0)</f>
        <v>1</v>
      </c>
      <c r="Q558" t="str">
        <f>IF(AND(Stock_Info[[#This Row],[% Deli. Qty to Traded Qty]]&gt;80,Stock_Info[[#This Row],[No. of Trades]]&lt;3000),"Unusual Day","")</f>
        <v/>
      </c>
      <c r="R558" t="str">
        <f>IF(AND(Stock_Info[[#This Row],[Spread High-Low]] &lt; 10, Stock_Info[[#This Row],[% Deli. Qty to Traded Qty]] &gt; 90), "Good Day", "")</f>
        <v/>
      </c>
    </row>
    <row r="559" spans="1:18">
      <c r="A559" t="s">
        <v>42</v>
      </c>
      <c r="B559" s="1">
        <v>45827</v>
      </c>
      <c r="C559" s="1" t="str">
        <f>"WEEK" &amp;" " &amp;  INT((DAY(Stock_Info[[#This Row],[Date]])+WEEKDAY(DATE(YEAR(Stock_Info[[#This Row],[Date]]),MONTH(Stock_Info[[#This Row],[Date]]),1))-1)/7)+1</f>
        <v>WEEK 3</v>
      </c>
      <c r="D559" s="12">
        <v>180.9</v>
      </c>
      <c r="E559" s="12">
        <v>180.9</v>
      </c>
      <c r="F559" s="12">
        <v>177.25</v>
      </c>
      <c r="G559" s="12">
        <v>178.05</v>
      </c>
      <c r="H559" s="12">
        <v>178.9963741360246</v>
      </c>
      <c r="I559">
        <v>255939</v>
      </c>
      <c r="J559">
        <v>2293</v>
      </c>
      <c r="K559" s="12">
        <v>45812153</v>
      </c>
      <c r="L559">
        <v>113801</v>
      </c>
      <c r="M559">
        <v>44.46</v>
      </c>
      <c r="N559">
        <v>3.65</v>
      </c>
      <c r="O559">
        <v>-2.85</v>
      </c>
      <c r="P559">
        <f xml:space="preserve"> IF(Stock_Info[[#This Row],[Close Price]] &gt; Stock_Info[[#This Row],[Open Price]], 1, 0)</f>
        <v>0</v>
      </c>
      <c r="Q559" t="str">
        <f>IF(AND(Stock_Info[[#This Row],[% Deli. Qty to Traded Qty]]&gt;80,Stock_Info[[#This Row],[No. of Trades]]&lt;3000),"Unusual Day","")</f>
        <v/>
      </c>
      <c r="R559" t="str">
        <f>IF(AND(Stock_Info[[#This Row],[Spread High-Low]] &lt; 10, Stock_Info[[#This Row],[% Deli. Qty to Traded Qty]] &gt; 90), "Good Day", "")</f>
        <v/>
      </c>
    </row>
    <row r="560" spans="1:18">
      <c r="A560" t="s">
        <v>42</v>
      </c>
      <c r="B560" s="1">
        <v>45826</v>
      </c>
      <c r="C560" s="1" t="str">
        <f>"WEEK" &amp;" " &amp;  INT((DAY(Stock_Info[[#This Row],[Date]])+WEEKDAY(DATE(YEAR(Stock_Info[[#This Row],[Date]]),MONTH(Stock_Info[[#This Row],[Date]]),1))-1)/7)+1</f>
        <v>WEEK 3</v>
      </c>
      <c r="D560" s="12">
        <v>176.5</v>
      </c>
      <c r="E560" s="12">
        <v>181.7</v>
      </c>
      <c r="F560" s="12">
        <v>175.8</v>
      </c>
      <c r="G560" s="12">
        <v>180.7</v>
      </c>
      <c r="H560" s="12">
        <v>179.75122143104551</v>
      </c>
      <c r="I560">
        <v>574531</v>
      </c>
      <c r="J560">
        <v>4883</v>
      </c>
      <c r="K560" s="12">
        <v>103272649</v>
      </c>
      <c r="L560">
        <v>150403</v>
      </c>
      <c r="M560">
        <v>26.18</v>
      </c>
      <c r="N560">
        <v>5.9</v>
      </c>
      <c r="O560">
        <v>4.2</v>
      </c>
      <c r="P560">
        <f xml:space="preserve"> IF(Stock_Info[[#This Row],[Close Price]] &gt; Stock_Info[[#This Row],[Open Price]], 1, 0)</f>
        <v>1</v>
      </c>
      <c r="Q560" t="str">
        <f>IF(AND(Stock_Info[[#This Row],[% Deli. Qty to Traded Qty]]&gt;80,Stock_Info[[#This Row],[No. of Trades]]&lt;3000),"Unusual Day","")</f>
        <v/>
      </c>
      <c r="R560" t="str">
        <f>IF(AND(Stock_Info[[#This Row],[Spread High-Low]] &lt; 10, Stock_Info[[#This Row],[% Deli. Qty to Traded Qty]] &gt; 90), "Good Day", "")</f>
        <v/>
      </c>
    </row>
    <row r="561" spans="1:18">
      <c r="A561" t="s">
        <v>42</v>
      </c>
      <c r="B561" s="1">
        <v>45825</v>
      </c>
      <c r="C561" s="1" t="str">
        <f>"WEEK" &amp;" " &amp;  INT((DAY(Stock_Info[[#This Row],[Date]])+WEEKDAY(DATE(YEAR(Stock_Info[[#This Row],[Date]]),MONTH(Stock_Info[[#This Row],[Date]]),1))-1)/7)+1</f>
        <v>WEEK 3</v>
      </c>
      <c r="D561" s="12">
        <v>178.25</v>
      </c>
      <c r="E561" s="12">
        <v>179.05</v>
      </c>
      <c r="F561" s="12">
        <v>174.7</v>
      </c>
      <c r="G561" s="12">
        <v>174.95</v>
      </c>
      <c r="H561" s="12">
        <v>176.74869257481953</v>
      </c>
      <c r="I561">
        <v>120657</v>
      </c>
      <c r="J561">
        <v>1386</v>
      </c>
      <c r="K561" s="12">
        <v>21325967</v>
      </c>
      <c r="L561">
        <v>39597</v>
      </c>
      <c r="M561">
        <v>32.82</v>
      </c>
      <c r="N561">
        <v>4.3499999999999996</v>
      </c>
      <c r="O561">
        <v>-3.3</v>
      </c>
      <c r="P561">
        <f xml:space="preserve"> IF(Stock_Info[[#This Row],[Close Price]] &gt; Stock_Info[[#This Row],[Open Price]], 1, 0)</f>
        <v>0</v>
      </c>
      <c r="Q561" t="str">
        <f>IF(AND(Stock_Info[[#This Row],[% Deli. Qty to Traded Qty]]&gt;80,Stock_Info[[#This Row],[No. of Trades]]&lt;3000),"Unusual Day","")</f>
        <v/>
      </c>
      <c r="R561" t="str">
        <f>IF(AND(Stock_Info[[#This Row],[Spread High-Low]] &lt; 10, Stock_Info[[#This Row],[% Deli. Qty to Traded Qty]] &gt; 90), "Good Day", "")</f>
        <v/>
      </c>
    </row>
    <row r="562" spans="1:18">
      <c r="A562" t="s">
        <v>42</v>
      </c>
      <c r="B562" s="1">
        <v>45824</v>
      </c>
      <c r="C562" s="1" t="str">
        <f>"WEEK" &amp;" " &amp;  INT((DAY(Stock_Info[[#This Row],[Date]])+WEEKDAY(DATE(YEAR(Stock_Info[[#This Row],[Date]]),MONTH(Stock_Info[[#This Row],[Date]]),1))-1)/7)+1</f>
        <v>WEEK 3</v>
      </c>
      <c r="D562" s="12">
        <v>174.15</v>
      </c>
      <c r="E562" s="12">
        <v>178.85</v>
      </c>
      <c r="F562" s="12">
        <v>172</v>
      </c>
      <c r="G562" s="12">
        <v>178.35</v>
      </c>
      <c r="H562" s="12">
        <v>175.33256233177212</v>
      </c>
      <c r="I562">
        <v>242974</v>
      </c>
      <c r="J562">
        <v>2080</v>
      </c>
      <c r="K562" s="12">
        <v>42601254</v>
      </c>
      <c r="L562">
        <v>65284</v>
      </c>
      <c r="M562">
        <v>26.87</v>
      </c>
      <c r="N562">
        <v>6.85</v>
      </c>
      <c r="O562">
        <v>4.2</v>
      </c>
      <c r="P562">
        <f xml:space="preserve"> IF(Stock_Info[[#This Row],[Close Price]] &gt; Stock_Info[[#This Row],[Open Price]], 1, 0)</f>
        <v>1</v>
      </c>
      <c r="Q562" t="str">
        <f>IF(AND(Stock_Info[[#This Row],[% Deli. Qty to Traded Qty]]&gt;80,Stock_Info[[#This Row],[No. of Trades]]&lt;3000),"Unusual Day","")</f>
        <v/>
      </c>
      <c r="R562" t="str">
        <f>IF(AND(Stock_Info[[#This Row],[Spread High-Low]] &lt; 10, Stock_Info[[#This Row],[% Deli. Qty to Traded Qty]] &gt; 90), "Good Day", "")</f>
        <v/>
      </c>
    </row>
    <row r="563" spans="1:18">
      <c r="A563" t="s">
        <v>42</v>
      </c>
      <c r="B563" s="1">
        <v>45821</v>
      </c>
      <c r="C563" s="1" t="str">
        <f>"WEEK" &amp;" " &amp;  INT((DAY(Stock_Info[[#This Row],[Date]])+WEEKDAY(DATE(YEAR(Stock_Info[[#This Row],[Date]]),MONTH(Stock_Info[[#This Row],[Date]]),1))-1)/7)+1</f>
        <v>WEEK 2</v>
      </c>
      <c r="D563" s="12">
        <v>173</v>
      </c>
      <c r="E563" s="12">
        <v>176.9</v>
      </c>
      <c r="F563" s="12">
        <v>173</v>
      </c>
      <c r="G563" s="12">
        <v>175.15</v>
      </c>
      <c r="H563" s="12">
        <v>174.87369425563887</v>
      </c>
      <c r="I563">
        <v>273503</v>
      </c>
      <c r="J563">
        <v>2709</v>
      </c>
      <c r="K563" s="12">
        <v>47828480</v>
      </c>
      <c r="L563">
        <v>75798</v>
      </c>
      <c r="M563">
        <v>27.71</v>
      </c>
      <c r="N563">
        <v>3.9</v>
      </c>
      <c r="O563">
        <v>2.15</v>
      </c>
      <c r="P563">
        <f xml:space="preserve"> IF(Stock_Info[[#This Row],[Close Price]] &gt; Stock_Info[[#This Row],[Open Price]], 1, 0)</f>
        <v>1</v>
      </c>
      <c r="Q563" t="str">
        <f>IF(AND(Stock_Info[[#This Row],[% Deli. Qty to Traded Qty]]&gt;80,Stock_Info[[#This Row],[No. of Trades]]&lt;3000),"Unusual Day","")</f>
        <v/>
      </c>
      <c r="R563" t="str">
        <f>IF(AND(Stock_Info[[#This Row],[Spread High-Low]] &lt; 10, Stock_Info[[#This Row],[% Deli. Qty to Traded Qty]] &gt; 90), "Good Day", "")</f>
        <v/>
      </c>
    </row>
    <row r="564" spans="1:18">
      <c r="A564" t="s">
        <v>42</v>
      </c>
      <c r="B564" s="1">
        <v>45820</v>
      </c>
      <c r="C564" s="1" t="str">
        <f>"WEEK" &amp;" " &amp;  INT((DAY(Stock_Info[[#This Row],[Date]])+WEEKDAY(DATE(YEAR(Stock_Info[[#This Row],[Date]]),MONTH(Stock_Info[[#This Row],[Date]]),1))-1)/7)+1</f>
        <v>WEEK 2</v>
      </c>
      <c r="D564" s="12">
        <v>182.5</v>
      </c>
      <c r="E564" s="12">
        <v>183.55</v>
      </c>
      <c r="F564" s="12">
        <v>177</v>
      </c>
      <c r="G564" s="12">
        <v>177.55</v>
      </c>
      <c r="H564" s="12">
        <v>179.87733144320202</v>
      </c>
      <c r="I564">
        <v>345655</v>
      </c>
      <c r="J564">
        <v>5009</v>
      </c>
      <c r="K564" s="12">
        <v>62175499</v>
      </c>
      <c r="L564">
        <v>152578</v>
      </c>
      <c r="M564">
        <v>44.14</v>
      </c>
      <c r="N564">
        <v>6.55</v>
      </c>
      <c r="O564">
        <v>-4.95</v>
      </c>
      <c r="P564">
        <f xml:space="preserve"> IF(Stock_Info[[#This Row],[Close Price]] &gt; Stock_Info[[#This Row],[Open Price]], 1, 0)</f>
        <v>0</v>
      </c>
      <c r="Q564" t="str">
        <f>IF(AND(Stock_Info[[#This Row],[% Deli. Qty to Traded Qty]]&gt;80,Stock_Info[[#This Row],[No. of Trades]]&lt;3000),"Unusual Day","")</f>
        <v/>
      </c>
      <c r="R564" t="str">
        <f>IF(AND(Stock_Info[[#This Row],[Spread High-Low]] &lt; 10, Stock_Info[[#This Row],[% Deli. Qty to Traded Qty]] &gt; 90), "Good Day", "")</f>
        <v/>
      </c>
    </row>
    <row r="565" spans="1:18">
      <c r="A565" t="s">
        <v>42</v>
      </c>
      <c r="B565" s="1">
        <v>45819</v>
      </c>
      <c r="C565" s="1" t="str">
        <f>"WEEK" &amp;" " &amp;  INT((DAY(Stock_Info[[#This Row],[Date]])+WEEKDAY(DATE(YEAR(Stock_Info[[#This Row],[Date]]),MONTH(Stock_Info[[#This Row],[Date]]),1))-1)/7)+1</f>
        <v>WEEK 2</v>
      </c>
      <c r="D565" s="12">
        <v>182.45</v>
      </c>
      <c r="E565" s="12">
        <v>182.85</v>
      </c>
      <c r="F565" s="12">
        <v>179.25</v>
      </c>
      <c r="G565" s="12">
        <v>182.5</v>
      </c>
      <c r="H565" s="12">
        <v>181.4701899946283</v>
      </c>
      <c r="I565">
        <v>342536</v>
      </c>
      <c r="J565">
        <v>2921</v>
      </c>
      <c r="K565" s="12">
        <v>62160073</v>
      </c>
      <c r="L565">
        <v>110202</v>
      </c>
      <c r="M565">
        <v>32.17</v>
      </c>
      <c r="N565">
        <v>3.6</v>
      </c>
      <c r="O565">
        <v>0.05</v>
      </c>
      <c r="P565">
        <f xml:space="preserve"> IF(Stock_Info[[#This Row],[Close Price]] &gt; Stock_Info[[#This Row],[Open Price]], 1, 0)</f>
        <v>1</v>
      </c>
      <c r="Q565" t="str">
        <f>IF(AND(Stock_Info[[#This Row],[% Deli. Qty to Traded Qty]]&gt;80,Stock_Info[[#This Row],[No. of Trades]]&lt;3000),"Unusual Day","")</f>
        <v/>
      </c>
      <c r="R565" t="str">
        <f>IF(AND(Stock_Info[[#This Row],[Spread High-Low]] &lt; 10, Stock_Info[[#This Row],[% Deli. Qty to Traded Qty]] &gt; 90), "Good Day", "")</f>
        <v/>
      </c>
    </row>
    <row r="566" spans="1:18">
      <c r="A566" t="s">
        <v>42</v>
      </c>
      <c r="B566" s="1">
        <v>45818</v>
      </c>
      <c r="C566" s="1" t="str">
        <f>"WEEK" &amp;" " &amp;  INT((DAY(Stock_Info[[#This Row],[Date]])+WEEKDAY(DATE(YEAR(Stock_Info[[#This Row],[Date]]),MONTH(Stock_Info[[#This Row],[Date]]),1))-1)/7)+1</f>
        <v>WEEK 2</v>
      </c>
      <c r="D566" s="12">
        <v>186.2</v>
      </c>
      <c r="E566" s="12">
        <v>186.2</v>
      </c>
      <c r="F566" s="12">
        <v>180.55</v>
      </c>
      <c r="G566" s="12">
        <v>181.05</v>
      </c>
      <c r="H566" s="12">
        <v>183.25728273192374</v>
      </c>
      <c r="I566">
        <v>448973</v>
      </c>
      <c r="J566">
        <v>4205</v>
      </c>
      <c r="K566" s="12">
        <v>82277572</v>
      </c>
      <c r="L566">
        <v>151317</v>
      </c>
      <c r="M566">
        <v>33.700000000000003</v>
      </c>
      <c r="N566">
        <v>5.65</v>
      </c>
      <c r="O566">
        <v>-5.15</v>
      </c>
      <c r="P566">
        <f xml:space="preserve"> IF(Stock_Info[[#This Row],[Close Price]] &gt; Stock_Info[[#This Row],[Open Price]], 1, 0)</f>
        <v>0</v>
      </c>
      <c r="Q566" t="str">
        <f>IF(AND(Stock_Info[[#This Row],[% Deli. Qty to Traded Qty]]&gt;80,Stock_Info[[#This Row],[No. of Trades]]&lt;3000),"Unusual Day","")</f>
        <v/>
      </c>
      <c r="R566" t="str">
        <f>IF(AND(Stock_Info[[#This Row],[Spread High-Low]] &lt; 10, Stock_Info[[#This Row],[% Deli. Qty to Traded Qty]] &gt; 90), "Good Day", "")</f>
        <v/>
      </c>
    </row>
    <row r="567" spans="1:18">
      <c r="A567" t="s">
        <v>42</v>
      </c>
      <c r="B567" s="1">
        <v>45817</v>
      </c>
      <c r="C567" s="1" t="str">
        <f>"WEEK" &amp;" " &amp;  INT((DAY(Stock_Info[[#This Row],[Date]])+WEEKDAY(DATE(YEAR(Stock_Info[[#This Row],[Date]]),MONTH(Stock_Info[[#This Row],[Date]]),1))-1)/7)+1</f>
        <v>WEEK 2</v>
      </c>
      <c r="D567" s="12">
        <v>174.8</v>
      </c>
      <c r="E567" s="12">
        <v>187.2</v>
      </c>
      <c r="F567" s="12">
        <v>174.8</v>
      </c>
      <c r="G567" s="12">
        <v>186.15</v>
      </c>
      <c r="H567" s="12">
        <v>183.71650086444399</v>
      </c>
      <c r="I567">
        <v>3948781</v>
      </c>
      <c r="J567">
        <v>27169</v>
      </c>
      <c r="K567" s="12">
        <v>725456228</v>
      </c>
      <c r="L567">
        <v>1711685</v>
      </c>
      <c r="M567">
        <v>43.35</v>
      </c>
      <c r="N567">
        <v>12.4</v>
      </c>
      <c r="O567">
        <v>11.35</v>
      </c>
      <c r="P567">
        <f xml:space="preserve"> IF(Stock_Info[[#This Row],[Close Price]] &gt; Stock_Info[[#This Row],[Open Price]], 1, 0)</f>
        <v>1</v>
      </c>
      <c r="Q567" t="str">
        <f>IF(AND(Stock_Info[[#This Row],[% Deli. Qty to Traded Qty]]&gt;80,Stock_Info[[#This Row],[No. of Trades]]&lt;3000),"Unusual Day","")</f>
        <v/>
      </c>
      <c r="R567" t="str">
        <f>IF(AND(Stock_Info[[#This Row],[Spread High-Low]] &lt; 10, Stock_Info[[#This Row],[% Deli. Qty to Traded Qty]] &gt; 90), "Good Day", "")</f>
        <v/>
      </c>
    </row>
    <row r="568" spans="1:18">
      <c r="A568" t="s">
        <v>42</v>
      </c>
      <c r="B568" s="1">
        <v>45814</v>
      </c>
      <c r="C568" s="1" t="str">
        <f>"WEEK" &amp;" " &amp;  INT((DAY(Stock_Info[[#This Row],[Date]])+WEEKDAY(DATE(YEAR(Stock_Info[[#This Row],[Date]]),MONTH(Stock_Info[[#This Row],[Date]]),1))-1)/7)+1</f>
        <v>WEEK 1</v>
      </c>
      <c r="D568" s="12">
        <v>166.85</v>
      </c>
      <c r="E568" s="12">
        <v>174.2</v>
      </c>
      <c r="F568" s="12">
        <v>166.45</v>
      </c>
      <c r="G568" s="12">
        <v>173.6</v>
      </c>
      <c r="H568" s="12">
        <v>171.71310019636536</v>
      </c>
      <c r="I568">
        <v>479718</v>
      </c>
      <c r="J568">
        <v>4119</v>
      </c>
      <c r="K568" s="12">
        <v>82373865</v>
      </c>
      <c r="L568">
        <v>126043</v>
      </c>
      <c r="M568">
        <v>26.27</v>
      </c>
      <c r="N568">
        <v>7.75</v>
      </c>
      <c r="O568">
        <v>6.75</v>
      </c>
      <c r="P568">
        <f xml:space="preserve"> IF(Stock_Info[[#This Row],[Close Price]] &gt; Stock_Info[[#This Row],[Open Price]], 1, 0)</f>
        <v>1</v>
      </c>
      <c r="Q568" t="str">
        <f>IF(AND(Stock_Info[[#This Row],[% Deli. Qty to Traded Qty]]&gt;80,Stock_Info[[#This Row],[No. of Trades]]&lt;3000),"Unusual Day","")</f>
        <v/>
      </c>
      <c r="R568" t="str">
        <f>IF(AND(Stock_Info[[#This Row],[Spread High-Low]] &lt; 10, Stock_Info[[#This Row],[% Deli. Qty to Traded Qty]] &gt; 90), "Good Day", "")</f>
        <v/>
      </c>
    </row>
    <row r="569" spans="1:18">
      <c r="A569" t="s">
        <v>42</v>
      </c>
      <c r="B569" s="1">
        <v>45813</v>
      </c>
      <c r="C569" s="1" t="str">
        <f>"WEEK" &amp;" " &amp;  INT((DAY(Stock_Info[[#This Row],[Date]])+WEEKDAY(DATE(YEAR(Stock_Info[[#This Row],[Date]]),MONTH(Stock_Info[[#This Row],[Date]]),1))-1)/7)+1</f>
        <v>WEEK 1</v>
      </c>
      <c r="D569" s="12">
        <v>169.45</v>
      </c>
      <c r="E569" s="12">
        <v>170.6</v>
      </c>
      <c r="F569" s="12">
        <v>166.5</v>
      </c>
      <c r="G569" s="12">
        <v>166.8</v>
      </c>
      <c r="H569" s="12">
        <v>167.60427390950963</v>
      </c>
      <c r="I569">
        <v>118112</v>
      </c>
      <c r="J569">
        <v>1345</v>
      </c>
      <c r="K569" s="12">
        <v>19796076</v>
      </c>
      <c r="L569">
        <v>57475</v>
      </c>
      <c r="M569">
        <v>48.66</v>
      </c>
      <c r="N569">
        <v>4.0999999999999996</v>
      </c>
      <c r="O569">
        <v>-2.65</v>
      </c>
      <c r="P569">
        <f xml:space="preserve"> IF(Stock_Info[[#This Row],[Close Price]] &gt; Stock_Info[[#This Row],[Open Price]], 1, 0)</f>
        <v>0</v>
      </c>
      <c r="Q569" t="str">
        <f>IF(AND(Stock_Info[[#This Row],[% Deli. Qty to Traded Qty]]&gt;80,Stock_Info[[#This Row],[No. of Trades]]&lt;3000),"Unusual Day","")</f>
        <v/>
      </c>
      <c r="R569" t="str">
        <f>IF(AND(Stock_Info[[#This Row],[Spread High-Low]] &lt; 10, Stock_Info[[#This Row],[% Deli. Qty to Traded Qty]] &gt; 90), "Good Day", "")</f>
        <v/>
      </c>
    </row>
    <row r="570" spans="1:18">
      <c r="A570" t="s">
        <v>42</v>
      </c>
      <c r="B570" s="1">
        <v>45812</v>
      </c>
      <c r="C570" s="1" t="str">
        <f>"WEEK" &amp;" " &amp;  INT((DAY(Stock_Info[[#This Row],[Date]])+WEEKDAY(DATE(YEAR(Stock_Info[[#This Row],[Date]]),MONTH(Stock_Info[[#This Row],[Date]]),1))-1)/7)+1</f>
        <v>WEEK 1</v>
      </c>
      <c r="D570" s="12">
        <v>169.95</v>
      </c>
      <c r="E570" s="12">
        <v>169.95</v>
      </c>
      <c r="F570" s="12">
        <v>166.4</v>
      </c>
      <c r="G570" s="12">
        <v>168.9</v>
      </c>
      <c r="H570" s="12">
        <v>168.44839304319947</v>
      </c>
      <c r="I570">
        <v>187155</v>
      </c>
      <c r="J570">
        <v>1767</v>
      </c>
      <c r="K570" s="12">
        <v>31525959</v>
      </c>
      <c r="L570">
        <v>94000</v>
      </c>
      <c r="M570">
        <v>50.23</v>
      </c>
      <c r="N570">
        <v>3.55</v>
      </c>
      <c r="O570">
        <v>-1.05</v>
      </c>
      <c r="P570">
        <f xml:space="preserve"> IF(Stock_Info[[#This Row],[Close Price]] &gt; Stock_Info[[#This Row],[Open Price]], 1, 0)</f>
        <v>0</v>
      </c>
      <c r="Q570" t="str">
        <f>IF(AND(Stock_Info[[#This Row],[% Deli. Qty to Traded Qty]]&gt;80,Stock_Info[[#This Row],[No. of Trades]]&lt;3000),"Unusual Day","")</f>
        <v/>
      </c>
      <c r="R570" t="str">
        <f>IF(AND(Stock_Info[[#This Row],[Spread High-Low]] &lt; 10, Stock_Info[[#This Row],[% Deli. Qty to Traded Qty]] &gt; 90), "Good Day", "")</f>
        <v/>
      </c>
    </row>
    <row r="571" spans="1:18">
      <c r="A571" t="s">
        <v>42</v>
      </c>
      <c r="B571" s="1">
        <v>45811</v>
      </c>
      <c r="C571" s="1" t="str">
        <f>"WEEK" &amp;" " &amp;  INT((DAY(Stock_Info[[#This Row],[Date]])+WEEKDAY(DATE(YEAR(Stock_Info[[#This Row],[Date]]),MONTH(Stock_Info[[#This Row],[Date]]),1))-1)/7)+1</f>
        <v>WEEK 1</v>
      </c>
      <c r="D571" s="12">
        <v>173</v>
      </c>
      <c r="E571" s="12">
        <v>173.7</v>
      </c>
      <c r="F571" s="12">
        <v>169.55</v>
      </c>
      <c r="G571" s="12">
        <v>169.95</v>
      </c>
      <c r="H571" s="12">
        <v>171.54804998922646</v>
      </c>
      <c r="I571">
        <v>334152</v>
      </c>
      <c r="J571">
        <v>3621</v>
      </c>
      <c r="K571" s="12">
        <v>57323124</v>
      </c>
      <c r="L571">
        <v>149710</v>
      </c>
      <c r="M571">
        <v>44.8</v>
      </c>
      <c r="N571">
        <v>4.1500000000000004</v>
      </c>
      <c r="O571">
        <v>-3.05</v>
      </c>
      <c r="P571">
        <f xml:space="preserve"> IF(Stock_Info[[#This Row],[Close Price]] &gt; Stock_Info[[#This Row],[Open Price]], 1, 0)</f>
        <v>0</v>
      </c>
      <c r="Q571" t="str">
        <f>IF(AND(Stock_Info[[#This Row],[% Deli. Qty to Traded Qty]]&gt;80,Stock_Info[[#This Row],[No. of Trades]]&lt;3000),"Unusual Day","")</f>
        <v/>
      </c>
      <c r="R571" t="str">
        <f>IF(AND(Stock_Info[[#This Row],[Spread High-Low]] &lt; 10, Stock_Info[[#This Row],[% Deli. Qty to Traded Qty]] &gt; 90), "Good Day", "")</f>
        <v/>
      </c>
    </row>
    <row r="572" spans="1:18">
      <c r="A572" t="s">
        <v>42</v>
      </c>
      <c r="B572" s="1">
        <v>45810</v>
      </c>
      <c r="C572" s="1" t="str">
        <f>"WEEK" &amp;" " &amp;  INT((DAY(Stock_Info[[#This Row],[Date]])+WEEKDAY(DATE(YEAR(Stock_Info[[#This Row],[Date]]),MONTH(Stock_Info[[#This Row],[Date]]),1))-1)/7)+1</f>
        <v>WEEK 1</v>
      </c>
      <c r="D572" s="12">
        <v>170.25</v>
      </c>
      <c r="E572" s="12">
        <v>175.2</v>
      </c>
      <c r="F572" s="12">
        <v>169.5</v>
      </c>
      <c r="G572" s="12">
        <v>172.75</v>
      </c>
      <c r="H572" s="12">
        <v>173.03508903124023</v>
      </c>
      <c r="I572">
        <v>829091</v>
      </c>
      <c r="J572">
        <v>7758</v>
      </c>
      <c r="K572" s="12">
        <v>143461835</v>
      </c>
      <c r="L572">
        <v>475085</v>
      </c>
      <c r="M572">
        <v>57.3</v>
      </c>
      <c r="N572">
        <v>5.7</v>
      </c>
      <c r="O572">
        <v>2.5</v>
      </c>
      <c r="P572">
        <f xml:space="preserve"> IF(Stock_Info[[#This Row],[Close Price]] &gt; Stock_Info[[#This Row],[Open Price]], 1, 0)</f>
        <v>1</v>
      </c>
      <c r="Q572" t="str">
        <f>IF(AND(Stock_Info[[#This Row],[% Deli. Qty to Traded Qty]]&gt;80,Stock_Info[[#This Row],[No. of Trades]]&lt;3000),"Unusual Day","")</f>
        <v/>
      </c>
      <c r="R572" t="str">
        <f>IF(AND(Stock_Info[[#This Row],[Spread High-Low]] &lt; 10, Stock_Info[[#This Row],[% Deli. Qty to Traded Qty]] &gt; 90), "Good Day", "")</f>
        <v/>
      </c>
    </row>
    <row r="573" spans="1:18">
      <c r="A573" t="s">
        <v>42</v>
      </c>
      <c r="B573" s="1">
        <v>45807</v>
      </c>
      <c r="C573" s="1" t="str">
        <f>"WEEK" &amp;" " &amp;  INT((DAY(Stock_Info[[#This Row],[Date]])+WEEKDAY(DATE(YEAR(Stock_Info[[#This Row],[Date]]),MONTH(Stock_Info[[#This Row],[Date]]),1))-1)/7)+1</f>
        <v>WEEK 5</v>
      </c>
      <c r="D573" s="12">
        <v>170.75</v>
      </c>
      <c r="E573" s="12">
        <v>171.8</v>
      </c>
      <c r="F573" s="12">
        <v>167.1</v>
      </c>
      <c r="G573" s="12">
        <v>170.2</v>
      </c>
      <c r="H573" s="12">
        <v>169.5107807302148</v>
      </c>
      <c r="I573">
        <v>292188</v>
      </c>
      <c r="J573">
        <v>3320</v>
      </c>
      <c r="K573" s="12">
        <v>49529016</v>
      </c>
      <c r="L573">
        <v>119345</v>
      </c>
      <c r="M573">
        <v>40.85</v>
      </c>
      <c r="N573">
        <v>4.7</v>
      </c>
      <c r="O573">
        <v>-0.55000000000000004</v>
      </c>
      <c r="P573">
        <f xml:space="preserve"> IF(Stock_Info[[#This Row],[Close Price]] &gt; Stock_Info[[#This Row],[Open Price]], 1, 0)</f>
        <v>0</v>
      </c>
      <c r="Q573" t="str">
        <f>IF(AND(Stock_Info[[#This Row],[% Deli. Qty to Traded Qty]]&gt;80,Stock_Info[[#This Row],[No. of Trades]]&lt;3000),"Unusual Day","")</f>
        <v/>
      </c>
      <c r="R573" t="str">
        <f>IF(AND(Stock_Info[[#This Row],[Spread High-Low]] &lt; 10, Stock_Info[[#This Row],[% Deli. Qty to Traded Qty]] &gt; 90), "Good Day", "")</f>
        <v/>
      </c>
    </row>
    <row r="574" spans="1:18">
      <c r="A574" t="s">
        <v>42</v>
      </c>
      <c r="B574" s="1">
        <v>45806</v>
      </c>
      <c r="C574" s="1" t="str">
        <f>"WEEK" &amp;" " &amp;  INT((DAY(Stock_Info[[#This Row],[Date]])+WEEKDAY(DATE(YEAR(Stock_Info[[#This Row],[Date]]),MONTH(Stock_Info[[#This Row],[Date]]),1))-1)/7)+1</f>
        <v>WEEK 5</v>
      </c>
      <c r="D574" s="12">
        <v>169.95</v>
      </c>
      <c r="E574" s="12">
        <v>171.95</v>
      </c>
      <c r="F574" s="12">
        <v>168.6</v>
      </c>
      <c r="G574" s="12">
        <v>170.95</v>
      </c>
      <c r="H574" s="12">
        <v>170.35478919800789</v>
      </c>
      <c r="I574">
        <v>186336</v>
      </c>
      <c r="J574">
        <v>1485</v>
      </c>
      <c r="K574" s="12">
        <v>31743230</v>
      </c>
      <c r="L574">
        <v>108582</v>
      </c>
      <c r="M574">
        <v>58.27</v>
      </c>
      <c r="N574">
        <v>3.35</v>
      </c>
      <c r="O574">
        <v>1</v>
      </c>
      <c r="P574">
        <f xml:space="preserve"> IF(Stock_Info[[#This Row],[Close Price]] &gt; Stock_Info[[#This Row],[Open Price]], 1, 0)</f>
        <v>1</v>
      </c>
      <c r="Q574" t="str">
        <f>IF(AND(Stock_Info[[#This Row],[% Deli. Qty to Traded Qty]]&gt;80,Stock_Info[[#This Row],[No. of Trades]]&lt;3000),"Unusual Day","")</f>
        <v/>
      </c>
      <c r="R574" t="str">
        <f>IF(AND(Stock_Info[[#This Row],[Spread High-Low]] &lt; 10, Stock_Info[[#This Row],[% Deli. Qty to Traded Qty]] &gt; 90), "Good Day", "")</f>
        <v/>
      </c>
    </row>
    <row r="575" spans="1:18">
      <c r="A575" t="s">
        <v>42</v>
      </c>
      <c r="B575" s="1">
        <v>45805</v>
      </c>
      <c r="C575" s="1" t="str">
        <f>"WEEK" &amp;" " &amp;  INT((DAY(Stock_Info[[#This Row],[Date]])+WEEKDAY(DATE(YEAR(Stock_Info[[#This Row],[Date]]),MONTH(Stock_Info[[#This Row],[Date]]),1))-1)/7)+1</f>
        <v>WEEK 5</v>
      </c>
      <c r="D575" s="12">
        <v>168.95</v>
      </c>
      <c r="E575" s="12">
        <v>171.15</v>
      </c>
      <c r="F575" s="12">
        <v>168.6</v>
      </c>
      <c r="G575" s="12">
        <v>169.1</v>
      </c>
      <c r="H575" s="12">
        <v>169.60811082372311</v>
      </c>
      <c r="I575">
        <v>308526</v>
      </c>
      <c r="J575">
        <v>3024</v>
      </c>
      <c r="K575" s="12">
        <v>52328512</v>
      </c>
      <c r="L575">
        <v>155486</v>
      </c>
      <c r="M575">
        <v>50.4</v>
      </c>
      <c r="N575">
        <v>2.5499999999999998</v>
      </c>
      <c r="O575">
        <v>0.15</v>
      </c>
      <c r="P575">
        <f xml:space="preserve"> IF(Stock_Info[[#This Row],[Close Price]] &gt; Stock_Info[[#This Row],[Open Price]], 1, 0)</f>
        <v>1</v>
      </c>
      <c r="Q575" t="str">
        <f>IF(AND(Stock_Info[[#This Row],[% Deli. Qty to Traded Qty]]&gt;80,Stock_Info[[#This Row],[No. of Trades]]&lt;3000),"Unusual Day","")</f>
        <v/>
      </c>
      <c r="R575" t="str">
        <f>IF(AND(Stock_Info[[#This Row],[Spread High-Low]] &lt; 10, Stock_Info[[#This Row],[% Deli. Qty to Traded Qty]] &gt; 90), "Good Day", "")</f>
        <v/>
      </c>
    </row>
    <row r="576" spans="1:18">
      <c r="A576" t="s">
        <v>42</v>
      </c>
      <c r="B576" s="1">
        <v>45804</v>
      </c>
      <c r="C576" s="1" t="str">
        <f>"WEEK" &amp;" " &amp;  INT((DAY(Stock_Info[[#This Row],[Date]])+WEEKDAY(DATE(YEAR(Stock_Info[[#This Row],[Date]]),MONTH(Stock_Info[[#This Row],[Date]]),1))-1)/7)+1</f>
        <v>WEEK 5</v>
      </c>
      <c r="D576" s="12">
        <v>165.7</v>
      </c>
      <c r="E576" s="12">
        <v>170.7</v>
      </c>
      <c r="F576" s="12">
        <v>165.7</v>
      </c>
      <c r="G576" s="12">
        <v>168.95</v>
      </c>
      <c r="H576" s="12">
        <v>168.95374386625986</v>
      </c>
      <c r="I576">
        <v>568984</v>
      </c>
      <c r="J576">
        <v>5470</v>
      </c>
      <c r="K576" s="12">
        <v>96131977</v>
      </c>
      <c r="L576">
        <v>288847</v>
      </c>
      <c r="M576">
        <v>50.77</v>
      </c>
      <c r="N576">
        <v>5</v>
      </c>
      <c r="O576">
        <v>3.25</v>
      </c>
      <c r="P576">
        <f xml:space="preserve"> IF(Stock_Info[[#This Row],[Close Price]] &gt; Stock_Info[[#This Row],[Open Price]], 1, 0)</f>
        <v>1</v>
      </c>
      <c r="Q576" t="str">
        <f>IF(AND(Stock_Info[[#This Row],[% Deli. Qty to Traded Qty]]&gt;80,Stock_Info[[#This Row],[No. of Trades]]&lt;3000),"Unusual Day","")</f>
        <v/>
      </c>
      <c r="R576" t="str">
        <f>IF(AND(Stock_Info[[#This Row],[Spread High-Low]] &lt; 10, Stock_Info[[#This Row],[% Deli. Qty to Traded Qty]] &gt; 90), "Good Day", "")</f>
        <v/>
      </c>
    </row>
    <row r="577" spans="1:18">
      <c r="A577" t="s">
        <v>42</v>
      </c>
      <c r="B577" s="1">
        <v>45803</v>
      </c>
      <c r="C577" s="1" t="str">
        <f>"WEEK" &amp;" " &amp;  INT((DAY(Stock_Info[[#This Row],[Date]])+WEEKDAY(DATE(YEAR(Stock_Info[[#This Row],[Date]]),MONTH(Stock_Info[[#This Row],[Date]]),1))-1)/7)+1</f>
        <v>WEEK 5</v>
      </c>
      <c r="D577" s="12">
        <v>165.35</v>
      </c>
      <c r="E577" s="12">
        <v>166.7</v>
      </c>
      <c r="F577" s="12">
        <v>164.3</v>
      </c>
      <c r="G577" s="12">
        <v>165.65</v>
      </c>
      <c r="H577" s="12">
        <v>165.36799240349148</v>
      </c>
      <c r="I577">
        <v>246429</v>
      </c>
      <c r="J577">
        <v>2720</v>
      </c>
      <c r="K577" s="12">
        <v>40751469</v>
      </c>
      <c r="L577">
        <v>114511</v>
      </c>
      <c r="M577">
        <v>46.47</v>
      </c>
      <c r="N577">
        <v>2.4</v>
      </c>
      <c r="O577">
        <v>0.3</v>
      </c>
      <c r="P577">
        <f xml:space="preserve"> IF(Stock_Info[[#This Row],[Close Price]] &gt; Stock_Info[[#This Row],[Open Price]], 1, 0)</f>
        <v>1</v>
      </c>
      <c r="Q577" t="str">
        <f>IF(AND(Stock_Info[[#This Row],[% Deli. Qty to Traded Qty]]&gt;80,Stock_Info[[#This Row],[No. of Trades]]&lt;3000),"Unusual Day","")</f>
        <v/>
      </c>
      <c r="R577" t="str">
        <f>IF(AND(Stock_Info[[#This Row],[Spread High-Low]] &lt; 10, Stock_Info[[#This Row],[% Deli. Qty to Traded Qty]] &gt; 90), "Good Day", "")</f>
        <v/>
      </c>
    </row>
    <row r="578" spans="1:18">
      <c r="A578" t="s">
        <v>42</v>
      </c>
      <c r="B578" s="1">
        <v>45800</v>
      </c>
      <c r="C578" s="1" t="str">
        <f>"WEEK" &amp;" " &amp;  INT((DAY(Stock_Info[[#This Row],[Date]])+WEEKDAY(DATE(YEAR(Stock_Info[[#This Row],[Date]]),MONTH(Stock_Info[[#This Row],[Date]]),1))-1)/7)+1</f>
        <v>WEEK 4</v>
      </c>
      <c r="D578" s="12">
        <v>165.6</v>
      </c>
      <c r="E578" s="12">
        <v>166.2</v>
      </c>
      <c r="F578" s="12">
        <v>164.5</v>
      </c>
      <c r="G578" s="12">
        <v>165.55</v>
      </c>
      <c r="H578" s="12">
        <v>165.22238665565345</v>
      </c>
      <c r="I578">
        <v>87168</v>
      </c>
      <c r="J578">
        <v>825</v>
      </c>
      <c r="K578" s="12">
        <v>14402105</v>
      </c>
      <c r="L578">
        <v>48379</v>
      </c>
      <c r="M578">
        <v>55.5</v>
      </c>
      <c r="N578">
        <v>1.7</v>
      </c>
      <c r="O578">
        <v>-0.05</v>
      </c>
      <c r="P578">
        <f xml:space="preserve"> IF(Stock_Info[[#This Row],[Close Price]] &gt; Stock_Info[[#This Row],[Open Price]], 1, 0)</f>
        <v>0</v>
      </c>
      <c r="Q578" t="str">
        <f>IF(AND(Stock_Info[[#This Row],[% Deli. Qty to Traded Qty]]&gt;80,Stock_Info[[#This Row],[No. of Trades]]&lt;3000),"Unusual Day","")</f>
        <v/>
      </c>
      <c r="R578" t="str">
        <f>IF(AND(Stock_Info[[#This Row],[Spread High-Low]] &lt; 10, Stock_Info[[#This Row],[% Deli. Qty to Traded Qty]] &gt; 90), "Good Day", "")</f>
        <v/>
      </c>
    </row>
    <row r="579" spans="1:18">
      <c r="A579" t="s">
        <v>42</v>
      </c>
      <c r="B579" s="1">
        <v>45799</v>
      </c>
      <c r="C579" s="1" t="str">
        <f>"WEEK" &amp;" " &amp;  INT((DAY(Stock_Info[[#This Row],[Date]])+WEEKDAY(DATE(YEAR(Stock_Info[[#This Row],[Date]]),MONTH(Stock_Info[[#This Row],[Date]]),1))-1)/7)+1</f>
        <v>WEEK 4</v>
      </c>
      <c r="D579" s="12">
        <v>167.35</v>
      </c>
      <c r="E579" s="12">
        <v>167.9</v>
      </c>
      <c r="F579" s="12">
        <v>164.45</v>
      </c>
      <c r="G579" s="12">
        <v>165.45</v>
      </c>
      <c r="H579" s="12">
        <v>165.99523595694819</v>
      </c>
      <c r="I579">
        <v>142526</v>
      </c>
      <c r="J579">
        <v>1414</v>
      </c>
      <c r="K579" s="12">
        <v>23658637</v>
      </c>
      <c r="L579">
        <v>62113</v>
      </c>
      <c r="M579">
        <v>43.58</v>
      </c>
      <c r="N579">
        <v>3.45</v>
      </c>
      <c r="O579">
        <v>-1.9</v>
      </c>
      <c r="P579">
        <f xml:space="preserve"> IF(Stock_Info[[#This Row],[Close Price]] &gt; Stock_Info[[#This Row],[Open Price]], 1, 0)</f>
        <v>0</v>
      </c>
      <c r="Q579" t="str">
        <f>IF(AND(Stock_Info[[#This Row],[% Deli. Qty to Traded Qty]]&gt;80,Stock_Info[[#This Row],[No. of Trades]]&lt;3000),"Unusual Day","")</f>
        <v/>
      </c>
      <c r="R579" t="str">
        <f>IF(AND(Stock_Info[[#This Row],[Spread High-Low]] &lt; 10, Stock_Info[[#This Row],[% Deli. Qty to Traded Qty]] &gt; 90), "Good Day", "")</f>
        <v/>
      </c>
    </row>
    <row r="580" spans="1:18">
      <c r="A580" t="s">
        <v>42</v>
      </c>
      <c r="B580" s="1">
        <v>45798</v>
      </c>
      <c r="C580" s="1" t="str">
        <f>"WEEK" &amp;" " &amp;  INT((DAY(Stock_Info[[#This Row],[Date]])+WEEKDAY(DATE(YEAR(Stock_Info[[#This Row],[Date]]),MONTH(Stock_Info[[#This Row],[Date]]),1))-1)/7)+1</f>
        <v>WEEK 4</v>
      </c>
      <c r="D580" s="12">
        <v>165.3</v>
      </c>
      <c r="E580" s="12">
        <v>168.6</v>
      </c>
      <c r="F580" s="12">
        <v>163.4</v>
      </c>
      <c r="G580" s="12">
        <v>168.2</v>
      </c>
      <c r="H580" s="12">
        <v>166.60686115726816</v>
      </c>
      <c r="I580">
        <v>285258</v>
      </c>
      <c r="J580">
        <v>3539</v>
      </c>
      <c r="K580" s="12">
        <v>47525940</v>
      </c>
      <c r="L580">
        <v>142720</v>
      </c>
      <c r="M580">
        <v>50.03</v>
      </c>
      <c r="N580">
        <v>5.2</v>
      </c>
      <c r="O580">
        <v>2.9</v>
      </c>
      <c r="P580">
        <f xml:space="preserve"> IF(Stock_Info[[#This Row],[Close Price]] &gt; Stock_Info[[#This Row],[Open Price]], 1, 0)</f>
        <v>1</v>
      </c>
      <c r="Q580" t="str">
        <f>IF(AND(Stock_Info[[#This Row],[% Deli. Qty to Traded Qty]]&gt;80,Stock_Info[[#This Row],[No. of Trades]]&lt;3000),"Unusual Day","")</f>
        <v/>
      </c>
      <c r="R580" t="str">
        <f>IF(AND(Stock_Info[[#This Row],[Spread High-Low]] &lt; 10, Stock_Info[[#This Row],[% Deli. Qty to Traded Qty]] &gt; 90), "Good Day", "")</f>
        <v/>
      </c>
    </row>
    <row r="581" spans="1:18">
      <c r="A581" t="s">
        <v>42</v>
      </c>
      <c r="B581" s="1">
        <v>45797</v>
      </c>
      <c r="C581" s="1" t="str">
        <f>"WEEK" &amp;" " &amp;  INT((DAY(Stock_Info[[#This Row],[Date]])+WEEKDAY(DATE(YEAR(Stock_Info[[#This Row],[Date]]),MONTH(Stock_Info[[#This Row],[Date]]),1))-1)/7)+1</f>
        <v>WEEK 4</v>
      </c>
      <c r="D581" s="12">
        <v>170.85</v>
      </c>
      <c r="E581" s="12">
        <v>171.6</v>
      </c>
      <c r="F581" s="12">
        <v>164.4</v>
      </c>
      <c r="G581" s="12">
        <v>165</v>
      </c>
      <c r="H581" s="12">
        <v>167.03428563166875</v>
      </c>
      <c r="I581">
        <v>345830</v>
      </c>
      <c r="J581">
        <v>4087</v>
      </c>
      <c r="K581" s="12">
        <v>57765467</v>
      </c>
      <c r="L581">
        <v>147032</v>
      </c>
      <c r="M581">
        <v>42.52</v>
      </c>
      <c r="N581">
        <v>7.2</v>
      </c>
      <c r="O581">
        <v>-5.85</v>
      </c>
      <c r="P581">
        <f xml:space="preserve"> IF(Stock_Info[[#This Row],[Close Price]] &gt; Stock_Info[[#This Row],[Open Price]], 1, 0)</f>
        <v>0</v>
      </c>
      <c r="Q581" t="str">
        <f>IF(AND(Stock_Info[[#This Row],[% Deli. Qty to Traded Qty]]&gt;80,Stock_Info[[#This Row],[No. of Trades]]&lt;3000),"Unusual Day","")</f>
        <v/>
      </c>
      <c r="R581" t="str">
        <f>IF(AND(Stock_Info[[#This Row],[Spread High-Low]] &lt; 10, Stock_Info[[#This Row],[% Deli. Qty to Traded Qty]] &gt; 90), "Good Day", "")</f>
        <v/>
      </c>
    </row>
    <row r="582" spans="1:18">
      <c r="A582" t="s">
        <v>42</v>
      </c>
      <c r="B582" s="1">
        <v>45796</v>
      </c>
      <c r="C582" s="1" t="str">
        <f>"WEEK" &amp;" " &amp;  INT((DAY(Stock_Info[[#This Row],[Date]])+WEEKDAY(DATE(YEAR(Stock_Info[[#This Row],[Date]]),MONTH(Stock_Info[[#This Row],[Date]]),1))-1)/7)+1</f>
        <v>WEEK 4</v>
      </c>
      <c r="D582" s="12">
        <v>170.1</v>
      </c>
      <c r="E582" s="12">
        <v>173.25</v>
      </c>
      <c r="F582" s="12">
        <v>169.5</v>
      </c>
      <c r="G582" s="12">
        <v>170.55</v>
      </c>
      <c r="H582" s="12">
        <v>171.24876606482553</v>
      </c>
      <c r="I582">
        <v>549259</v>
      </c>
      <c r="J582">
        <v>5593</v>
      </c>
      <c r="K582" s="12">
        <v>94059926</v>
      </c>
      <c r="L582">
        <v>320561</v>
      </c>
      <c r="M582">
        <v>58.36</v>
      </c>
      <c r="N582">
        <v>3.75</v>
      </c>
      <c r="O582">
        <v>0.45</v>
      </c>
      <c r="P582">
        <f xml:space="preserve"> IF(Stock_Info[[#This Row],[Close Price]] &gt; Stock_Info[[#This Row],[Open Price]], 1, 0)</f>
        <v>1</v>
      </c>
      <c r="Q582" t="str">
        <f>IF(AND(Stock_Info[[#This Row],[% Deli. Qty to Traded Qty]]&gt;80,Stock_Info[[#This Row],[No. of Trades]]&lt;3000),"Unusual Day","")</f>
        <v/>
      </c>
      <c r="R582" t="str">
        <f>IF(AND(Stock_Info[[#This Row],[Spread High-Low]] &lt; 10, Stock_Info[[#This Row],[% Deli. Qty to Traded Qty]] &gt; 90), "Good Day", "")</f>
        <v/>
      </c>
    </row>
    <row r="583" spans="1:18">
      <c r="A583" t="s">
        <v>42</v>
      </c>
      <c r="B583" s="1">
        <v>45793</v>
      </c>
      <c r="C583" s="1" t="str">
        <f>"WEEK" &amp;" " &amp;  INT((DAY(Stock_Info[[#This Row],[Date]])+WEEKDAY(DATE(YEAR(Stock_Info[[#This Row],[Date]]),MONTH(Stock_Info[[#This Row],[Date]]),1))-1)/7)+1</f>
        <v>WEEK 3</v>
      </c>
      <c r="D583" s="12">
        <v>169</v>
      </c>
      <c r="E583" s="12">
        <v>170.8</v>
      </c>
      <c r="F583" s="12">
        <v>168.35</v>
      </c>
      <c r="G583" s="12">
        <v>170.1</v>
      </c>
      <c r="H583" s="12">
        <v>169.44042046966786</v>
      </c>
      <c r="I583">
        <v>371965</v>
      </c>
      <c r="J583">
        <v>3951</v>
      </c>
      <c r="K583" s="12">
        <v>63025906</v>
      </c>
      <c r="L583">
        <v>228476</v>
      </c>
      <c r="M583">
        <v>61.42</v>
      </c>
      <c r="N583">
        <v>2.4500000000000002</v>
      </c>
      <c r="O583">
        <v>1.1000000000000001</v>
      </c>
      <c r="P583">
        <f xml:space="preserve"> IF(Stock_Info[[#This Row],[Close Price]] &gt; Stock_Info[[#This Row],[Open Price]], 1, 0)</f>
        <v>1</v>
      </c>
      <c r="Q583" t="str">
        <f>IF(AND(Stock_Info[[#This Row],[% Deli. Qty to Traded Qty]]&gt;80,Stock_Info[[#This Row],[No. of Trades]]&lt;3000),"Unusual Day","")</f>
        <v/>
      </c>
      <c r="R583" t="str">
        <f>IF(AND(Stock_Info[[#This Row],[Spread High-Low]] &lt; 10, Stock_Info[[#This Row],[% Deli. Qty to Traded Qty]] &gt; 90), "Good Day", "")</f>
        <v/>
      </c>
    </row>
    <row r="584" spans="1:18">
      <c r="A584" t="s">
        <v>42</v>
      </c>
      <c r="B584" s="1">
        <v>45792</v>
      </c>
      <c r="C584" s="1" t="str">
        <f>"WEEK" &amp;" " &amp;  INT((DAY(Stock_Info[[#This Row],[Date]])+WEEKDAY(DATE(YEAR(Stock_Info[[#This Row],[Date]]),MONTH(Stock_Info[[#This Row],[Date]]),1))-1)/7)+1</f>
        <v>WEEK 3</v>
      </c>
      <c r="D584" s="12">
        <v>167.5</v>
      </c>
      <c r="E584" s="12">
        <v>169.4</v>
      </c>
      <c r="F584" s="12">
        <v>166.65</v>
      </c>
      <c r="G584" s="12">
        <v>169.05</v>
      </c>
      <c r="H584" s="12">
        <v>167.94249895766887</v>
      </c>
      <c r="I584">
        <v>280621</v>
      </c>
      <c r="J584">
        <v>2074</v>
      </c>
      <c r="K584" s="12">
        <v>47128192</v>
      </c>
      <c r="L584">
        <v>127538</v>
      </c>
      <c r="M584">
        <v>45.45</v>
      </c>
      <c r="N584">
        <v>2.75</v>
      </c>
      <c r="O584">
        <v>1.55</v>
      </c>
      <c r="P584">
        <f xml:space="preserve"> IF(Stock_Info[[#This Row],[Close Price]] &gt; Stock_Info[[#This Row],[Open Price]], 1, 0)</f>
        <v>1</v>
      </c>
      <c r="Q584" t="str">
        <f>IF(AND(Stock_Info[[#This Row],[% Deli. Qty to Traded Qty]]&gt;80,Stock_Info[[#This Row],[No. of Trades]]&lt;3000),"Unusual Day","")</f>
        <v/>
      </c>
      <c r="R584" t="str">
        <f>IF(AND(Stock_Info[[#This Row],[Spread High-Low]] &lt; 10, Stock_Info[[#This Row],[% Deli. Qty to Traded Qty]] &gt; 90), "Good Day", "")</f>
        <v/>
      </c>
    </row>
    <row r="585" spans="1:18">
      <c r="A585" t="s">
        <v>42</v>
      </c>
      <c r="B585" s="1">
        <v>45791</v>
      </c>
      <c r="C585" s="1" t="str">
        <f>"WEEK" &amp;" " &amp;  INT((DAY(Stock_Info[[#This Row],[Date]])+WEEKDAY(DATE(YEAR(Stock_Info[[#This Row],[Date]]),MONTH(Stock_Info[[#This Row],[Date]]),1))-1)/7)+1</f>
        <v>WEEK 3</v>
      </c>
      <c r="D585" s="12">
        <v>163.69999999999999</v>
      </c>
      <c r="E585" s="12">
        <v>167.8</v>
      </c>
      <c r="F585" s="12">
        <v>161.80000000000001</v>
      </c>
      <c r="G585" s="12">
        <v>166.85</v>
      </c>
      <c r="H585" s="12">
        <v>165.75396654694117</v>
      </c>
      <c r="I585">
        <v>618359</v>
      </c>
      <c r="J585">
        <v>5777</v>
      </c>
      <c r="K585" s="12">
        <v>102495457</v>
      </c>
      <c r="N585">
        <v>6</v>
      </c>
      <c r="O585">
        <v>3.15</v>
      </c>
      <c r="P585">
        <f xml:space="preserve"> IF(Stock_Info[[#This Row],[Close Price]] &gt; Stock_Info[[#This Row],[Open Price]], 1, 0)</f>
        <v>1</v>
      </c>
      <c r="Q585" t="str">
        <f>IF(AND(Stock_Info[[#This Row],[% Deli. Qty to Traded Qty]]&gt;80,Stock_Info[[#This Row],[No. of Trades]]&lt;3000),"Unusual Day","")</f>
        <v/>
      </c>
      <c r="R585" t="str">
        <f>IF(AND(Stock_Info[[#This Row],[Spread High-Low]] &lt; 10, Stock_Info[[#This Row],[% Deli. Qty to Traded Qty]] &gt; 90), "Good Day", "")</f>
        <v/>
      </c>
    </row>
    <row r="586" spans="1:18">
      <c r="A586" t="s">
        <v>42</v>
      </c>
      <c r="B586" s="1">
        <v>45790</v>
      </c>
      <c r="C586" s="1" t="str">
        <f>"WEEK" &amp;" " &amp;  INT((DAY(Stock_Info[[#This Row],[Date]])+WEEKDAY(DATE(YEAR(Stock_Info[[#This Row],[Date]]),MONTH(Stock_Info[[#This Row],[Date]]),1))-1)/7)+1</f>
        <v>WEEK 3</v>
      </c>
      <c r="D586" s="12">
        <v>164.3</v>
      </c>
      <c r="E586" s="12">
        <v>165.55</v>
      </c>
      <c r="F586" s="12">
        <v>162.1</v>
      </c>
      <c r="G586" s="12">
        <v>162.4</v>
      </c>
      <c r="H586" s="12">
        <v>163.57109083802823</v>
      </c>
      <c r="I586">
        <v>104901</v>
      </c>
      <c r="J586">
        <v>1337</v>
      </c>
      <c r="K586" s="12">
        <v>17158771</v>
      </c>
      <c r="L586">
        <v>41166</v>
      </c>
      <c r="M586">
        <v>39.24</v>
      </c>
      <c r="N586">
        <v>3.45</v>
      </c>
      <c r="O586">
        <v>-1.9</v>
      </c>
      <c r="P586">
        <f xml:space="preserve"> IF(Stock_Info[[#This Row],[Close Price]] &gt; Stock_Info[[#This Row],[Open Price]], 1, 0)</f>
        <v>0</v>
      </c>
      <c r="Q586" t="str">
        <f>IF(AND(Stock_Info[[#This Row],[% Deli. Qty to Traded Qty]]&gt;80,Stock_Info[[#This Row],[No. of Trades]]&lt;3000),"Unusual Day","")</f>
        <v/>
      </c>
      <c r="R586" t="str">
        <f>IF(AND(Stock_Info[[#This Row],[Spread High-Low]] &lt; 10, Stock_Info[[#This Row],[% Deli. Qty to Traded Qty]] &gt; 90), "Good Day", "")</f>
        <v/>
      </c>
    </row>
    <row r="587" spans="1:18">
      <c r="A587" t="s">
        <v>42</v>
      </c>
      <c r="B587" s="1">
        <v>45789</v>
      </c>
      <c r="C587" s="1" t="str">
        <f>"WEEK" &amp;" " &amp;  INT((DAY(Stock_Info[[#This Row],[Date]])+WEEKDAY(DATE(YEAR(Stock_Info[[#This Row],[Date]]),MONTH(Stock_Info[[#This Row],[Date]]),1))-1)/7)+1</f>
        <v>WEEK 3</v>
      </c>
      <c r="D587" s="12">
        <v>160.6</v>
      </c>
      <c r="E587" s="12">
        <v>165.7</v>
      </c>
      <c r="F587" s="12">
        <v>160.6</v>
      </c>
      <c r="G587" s="12">
        <v>163.55000000000001</v>
      </c>
      <c r="H587" s="12">
        <v>163.37778036816968</v>
      </c>
      <c r="I587">
        <v>651982</v>
      </c>
      <c r="J587">
        <v>8856</v>
      </c>
      <c r="K587" s="12">
        <v>106519372</v>
      </c>
      <c r="L587">
        <v>261413</v>
      </c>
      <c r="M587">
        <v>40.1</v>
      </c>
      <c r="N587">
        <v>5.0999999999999996</v>
      </c>
      <c r="O587">
        <v>2.95</v>
      </c>
      <c r="P587">
        <f xml:space="preserve"> IF(Stock_Info[[#This Row],[Close Price]] &gt; Stock_Info[[#This Row],[Open Price]], 1, 0)</f>
        <v>1</v>
      </c>
      <c r="Q587" t="str">
        <f>IF(AND(Stock_Info[[#This Row],[% Deli. Qty to Traded Qty]]&gt;80,Stock_Info[[#This Row],[No. of Trades]]&lt;3000),"Unusual Day","")</f>
        <v/>
      </c>
      <c r="R587" t="str">
        <f>IF(AND(Stock_Info[[#This Row],[Spread High-Low]] &lt; 10, Stock_Info[[#This Row],[% Deli. Qty to Traded Qty]] &gt; 90), "Good Day", "")</f>
        <v/>
      </c>
    </row>
    <row r="588" spans="1:18">
      <c r="A588" t="s">
        <v>42</v>
      </c>
      <c r="B588" s="1">
        <v>45786</v>
      </c>
      <c r="C588" s="1" t="str">
        <f>"WEEK" &amp;" " &amp;  INT((DAY(Stock_Info[[#This Row],[Date]])+WEEKDAY(DATE(YEAR(Stock_Info[[#This Row],[Date]]),MONTH(Stock_Info[[#This Row],[Date]]),1))-1)/7)+1</f>
        <v>WEEK 2</v>
      </c>
      <c r="D588" s="12">
        <v>153.6</v>
      </c>
      <c r="E588" s="12">
        <v>157.94999999999999</v>
      </c>
      <c r="F588" s="12">
        <v>153.05000000000001</v>
      </c>
      <c r="G588" s="12">
        <v>156.94999999999999</v>
      </c>
      <c r="H588" s="12">
        <v>155.9231284050997</v>
      </c>
      <c r="I588">
        <v>542385</v>
      </c>
      <c r="J588">
        <v>6537</v>
      </c>
      <c r="K588" s="12">
        <v>84570366</v>
      </c>
      <c r="L588">
        <v>237547</v>
      </c>
      <c r="M588">
        <v>43.8</v>
      </c>
      <c r="N588">
        <v>4.9000000000000004</v>
      </c>
      <c r="O588">
        <v>3.35</v>
      </c>
      <c r="P588">
        <f xml:space="preserve"> IF(Stock_Info[[#This Row],[Close Price]] &gt; Stock_Info[[#This Row],[Open Price]], 1, 0)</f>
        <v>1</v>
      </c>
      <c r="Q588" t="str">
        <f>IF(AND(Stock_Info[[#This Row],[% Deli. Qty to Traded Qty]]&gt;80,Stock_Info[[#This Row],[No. of Trades]]&lt;3000),"Unusual Day","")</f>
        <v/>
      </c>
      <c r="R588" t="str">
        <f>IF(AND(Stock_Info[[#This Row],[Spread High-Low]] &lt; 10, Stock_Info[[#This Row],[% Deli. Qty to Traded Qty]] &gt; 90), "Good Day", "")</f>
        <v/>
      </c>
    </row>
    <row r="589" spans="1:18">
      <c r="A589" t="s">
        <v>42</v>
      </c>
      <c r="B589" s="1">
        <v>45785</v>
      </c>
      <c r="C589" s="1" t="str">
        <f>"WEEK" &amp;" " &amp;  INT((DAY(Stock_Info[[#This Row],[Date]])+WEEKDAY(DATE(YEAR(Stock_Info[[#This Row],[Date]]),MONTH(Stock_Info[[#This Row],[Date]]),1))-1)/7)+1</f>
        <v>WEEK 2</v>
      </c>
      <c r="D589" s="12">
        <v>159.80000000000001</v>
      </c>
      <c r="E589" s="12">
        <v>162.80000000000001</v>
      </c>
      <c r="F589" s="12">
        <v>156.15</v>
      </c>
      <c r="G589" s="12">
        <v>157.30000000000001</v>
      </c>
      <c r="H589" s="12">
        <v>160.01620712941278</v>
      </c>
      <c r="I589">
        <v>139198</v>
      </c>
      <c r="J589">
        <v>1940</v>
      </c>
      <c r="K589" s="12">
        <v>22273936</v>
      </c>
      <c r="L589">
        <v>43755</v>
      </c>
      <c r="M589">
        <v>31.43</v>
      </c>
      <c r="N589">
        <v>6.65</v>
      </c>
      <c r="O589">
        <v>-2.5</v>
      </c>
      <c r="P589">
        <f xml:space="preserve"> IF(Stock_Info[[#This Row],[Close Price]] &gt; Stock_Info[[#This Row],[Open Price]], 1, 0)</f>
        <v>0</v>
      </c>
      <c r="Q589" t="str">
        <f>IF(AND(Stock_Info[[#This Row],[% Deli. Qty to Traded Qty]]&gt;80,Stock_Info[[#This Row],[No. of Trades]]&lt;3000),"Unusual Day","")</f>
        <v/>
      </c>
      <c r="R589" t="str">
        <f>IF(AND(Stock_Info[[#This Row],[Spread High-Low]] &lt; 10, Stock_Info[[#This Row],[% Deli. Qty to Traded Qty]] &gt; 90), "Good Day", "")</f>
        <v/>
      </c>
    </row>
    <row r="590" spans="1:18">
      <c r="A590" t="s">
        <v>42</v>
      </c>
      <c r="B590" s="1">
        <v>45784</v>
      </c>
      <c r="C590" s="1" t="str">
        <f>"WEEK" &amp;" " &amp;  INT((DAY(Stock_Info[[#This Row],[Date]])+WEEKDAY(DATE(YEAR(Stock_Info[[#This Row],[Date]]),MONTH(Stock_Info[[#This Row],[Date]]),1))-1)/7)+1</f>
        <v>WEEK 2</v>
      </c>
      <c r="D590" s="12">
        <v>154.80000000000001</v>
      </c>
      <c r="E590" s="12">
        <v>159.9</v>
      </c>
      <c r="F590" s="12">
        <v>154.80000000000001</v>
      </c>
      <c r="G590" s="12">
        <v>159.5</v>
      </c>
      <c r="H590" s="12">
        <v>157.74832716267264</v>
      </c>
      <c r="I590">
        <v>266314</v>
      </c>
      <c r="J590">
        <v>2176</v>
      </c>
      <c r="K590" s="12">
        <v>42010588</v>
      </c>
      <c r="L590">
        <v>159038</v>
      </c>
      <c r="M590">
        <v>59.72</v>
      </c>
      <c r="N590">
        <v>5.0999999999999996</v>
      </c>
      <c r="O590">
        <v>4.7</v>
      </c>
      <c r="P590">
        <f xml:space="preserve"> IF(Stock_Info[[#This Row],[Close Price]] &gt; Stock_Info[[#This Row],[Open Price]], 1, 0)</f>
        <v>1</v>
      </c>
      <c r="Q590" t="str">
        <f>IF(AND(Stock_Info[[#This Row],[% Deli. Qty to Traded Qty]]&gt;80,Stock_Info[[#This Row],[No. of Trades]]&lt;3000),"Unusual Day","")</f>
        <v/>
      </c>
      <c r="R590" t="str">
        <f>IF(AND(Stock_Info[[#This Row],[Spread High-Low]] &lt; 10, Stock_Info[[#This Row],[% Deli. Qty to Traded Qty]] &gt; 90), "Good Day", "")</f>
        <v/>
      </c>
    </row>
    <row r="591" spans="1:18">
      <c r="A591" t="s">
        <v>42</v>
      </c>
      <c r="B591" s="1">
        <v>45783</v>
      </c>
      <c r="C591" s="1" t="str">
        <f>"WEEK" &amp;" " &amp;  INT((DAY(Stock_Info[[#This Row],[Date]])+WEEKDAY(DATE(YEAR(Stock_Info[[#This Row],[Date]]),MONTH(Stock_Info[[#This Row],[Date]]),1))-1)/7)+1</f>
        <v>WEEK 2</v>
      </c>
      <c r="D591" s="12">
        <v>164.2</v>
      </c>
      <c r="E591" s="12">
        <v>166.15</v>
      </c>
      <c r="F591" s="12">
        <v>157</v>
      </c>
      <c r="G591" s="12">
        <v>157.4</v>
      </c>
      <c r="H591" s="12">
        <v>159.60329741771983</v>
      </c>
      <c r="I591">
        <v>482984</v>
      </c>
      <c r="J591">
        <v>6358</v>
      </c>
      <c r="K591" s="12">
        <v>77085839</v>
      </c>
      <c r="L591">
        <v>171692</v>
      </c>
      <c r="M591">
        <v>35.549999999999997</v>
      </c>
      <c r="N591">
        <v>9.15</v>
      </c>
      <c r="O591">
        <v>-6.8</v>
      </c>
      <c r="P591">
        <f xml:space="preserve"> IF(Stock_Info[[#This Row],[Close Price]] &gt; Stock_Info[[#This Row],[Open Price]], 1, 0)</f>
        <v>0</v>
      </c>
      <c r="Q591" t="str">
        <f>IF(AND(Stock_Info[[#This Row],[% Deli. Qty to Traded Qty]]&gt;80,Stock_Info[[#This Row],[No. of Trades]]&lt;3000),"Unusual Day","")</f>
        <v/>
      </c>
      <c r="R591" t="str">
        <f>IF(AND(Stock_Info[[#This Row],[Spread High-Low]] &lt; 10, Stock_Info[[#This Row],[% Deli. Qty to Traded Qty]] &gt; 90), "Good Day", "")</f>
        <v/>
      </c>
    </row>
    <row r="592" spans="1:18">
      <c r="A592" t="s">
        <v>42</v>
      </c>
      <c r="B592" s="1">
        <v>45782</v>
      </c>
      <c r="C592" s="1" t="str">
        <f>"WEEK" &amp;" " &amp;  INT((DAY(Stock_Info[[#This Row],[Date]])+WEEKDAY(DATE(YEAR(Stock_Info[[#This Row],[Date]]),MONTH(Stock_Info[[#This Row],[Date]]),1))-1)/7)+1</f>
        <v>WEEK 2</v>
      </c>
      <c r="D592" s="12">
        <v>161.80000000000001</v>
      </c>
      <c r="E592" s="12">
        <v>165.85</v>
      </c>
      <c r="F592" s="12">
        <v>161.5</v>
      </c>
      <c r="G592" s="12">
        <v>164.45</v>
      </c>
      <c r="H592" s="12">
        <v>164.45229922620217</v>
      </c>
      <c r="I592">
        <v>218791</v>
      </c>
      <c r="J592">
        <v>1761</v>
      </c>
      <c r="K592" s="12">
        <v>35980683</v>
      </c>
      <c r="L592">
        <v>83845</v>
      </c>
      <c r="M592">
        <v>38.32</v>
      </c>
      <c r="N592">
        <v>4.3499999999999996</v>
      </c>
      <c r="O592">
        <v>2.65</v>
      </c>
      <c r="P592">
        <f xml:space="preserve"> IF(Stock_Info[[#This Row],[Close Price]] &gt; Stock_Info[[#This Row],[Open Price]], 1, 0)</f>
        <v>1</v>
      </c>
      <c r="Q592" t="str">
        <f>IF(AND(Stock_Info[[#This Row],[% Deli. Qty to Traded Qty]]&gt;80,Stock_Info[[#This Row],[No. of Trades]]&lt;3000),"Unusual Day","")</f>
        <v/>
      </c>
      <c r="R592" t="str">
        <f>IF(AND(Stock_Info[[#This Row],[Spread High-Low]] &lt; 10, Stock_Info[[#This Row],[% Deli. Qty to Traded Qty]] &gt; 90), "Good Day", "")</f>
        <v/>
      </c>
    </row>
    <row r="593" spans="1:18">
      <c r="A593" t="s">
        <v>42</v>
      </c>
      <c r="B593" s="1">
        <v>45779</v>
      </c>
      <c r="C593" s="1" t="str">
        <f>"WEEK" &amp;" " &amp;  INT((DAY(Stock_Info[[#This Row],[Date]])+WEEKDAY(DATE(YEAR(Stock_Info[[#This Row],[Date]]),MONTH(Stock_Info[[#This Row],[Date]]),1))-1)/7)+1</f>
        <v>WEEK 1</v>
      </c>
      <c r="D593" s="12">
        <v>168.05</v>
      </c>
      <c r="E593" s="12">
        <v>173.35</v>
      </c>
      <c r="F593" s="12">
        <v>161.1</v>
      </c>
      <c r="G593" s="12">
        <v>161.69999999999999</v>
      </c>
      <c r="H593" s="12">
        <v>164.41090166652126</v>
      </c>
      <c r="I593">
        <v>1432625</v>
      </c>
      <c r="J593">
        <v>14823</v>
      </c>
      <c r="K593" s="12">
        <v>235539168</v>
      </c>
      <c r="L593">
        <v>408331</v>
      </c>
      <c r="M593">
        <v>28.5</v>
      </c>
      <c r="N593">
        <v>12.25</v>
      </c>
      <c r="O593">
        <v>-6.35</v>
      </c>
      <c r="P593">
        <f xml:space="preserve"> IF(Stock_Info[[#This Row],[Close Price]] &gt; Stock_Info[[#This Row],[Open Price]], 1, 0)</f>
        <v>0</v>
      </c>
      <c r="Q593" t="str">
        <f>IF(AND(Stock_Info[[#This Row],[% Deli. Qty to Traded Qty]]&gt;80,Stock_Info[[#This Row],[No. of Trades]]&lt;3000),"Unusual Day","")</f>
        <v/>
      </c>
      <c r="R593" t="str">
        <f>IF(AND(Stock_Info[[#This Row],[Spread High-Low]] &lt; 10, Stock_Info[[#This Row],[% Deli. Qty to Traded Qty]] &gt; 90), "Good Day", "")</f>
        <v/>
      </c>
    </row>
    <row r="594" spans="1:18">
      <c r="A594" t="s">
        <v>42</v>
      </c>
      <c r="B594" s="1">
        <v>45777</v>
      </c>
      <c r="C594" s="1" t="str">
        <f>"WEEK" &amp;" " &amp;  INT((DAY(Stock_Info[[#This Row],[Date]])+WEEKDAY(DATE(YEAR(Stock_Info[[#This Row],[Date]]),MONTH(Stock_Info[[#This Row],[Date]]),1))-1)/7)+1</f>
        <v>WEEK 5</v>
      </c>
      <c r="D594" s="12">
        <v>167.85</v>
      </c>
      <c r="E594" s="12">
        <v>167.85</v>
      </c>
      <c r="F594" s="12">
        <v>163.6</v>
      </c>
      <c r="G594" s="12">
        <v>165.65</v>
      </c>
      <c r="H594" s="12">
        <v>165.5572328881469</v>
      </c>
      <c r="I594">
        <v>239600</v>
      </c>
      <c r="J594">
        <v>2543</v>
      </c>
      <c r="K594" s="12">
        <v>39667513</v>
      </c>
      <c r="L594">
        <v>68121</v>
      </c>
      <c r="M594">
        <v>28.43</v>
      </c>
      <c r="N594">
        <v>4.25</v>
      </c>
      <c r="O594">
        <v>-2.2000000000000002</v>
      </c>
      <c r="P594">
        <f xml:space="preserve"> IF(Stock_Info[[#This Row],[Close Price]] &gt; Stock_Info[[#This Row],[Open Price]], 1, 0)</f>
        <v>0</v>
      </c>
      <c r="Q594" t="str">
        <f>IF(AND(Stock_Info[[#This Row],[% Deli. Qty to Traded Qty]]&gt;80,Stock_Info[[#This Row],[No. of Trades]]&lt;3000),"Unusual Day","")</f>
        <v/>
      </c>
      <c r="R594" t="str">
        <f>IF(AND(Stock_Info[[#This Row],[Spread High-Low]] &lt; 10, Stock_Info[[#This Row],[% Deli. Qty to Traded Qty]] &gt; 90), "Good Day", "")</f>
        <v/>
      </c>
    </row>
    <row r="595" spans="1:18">
      <c r="A595" t="s">
        <v>42</v>
      </c>
      <c r="B595" s="1">
        <v>45776</v>
      </c>
      <c r="C595" s="1" t="str">
        <f>"WEEK" &amp;" " &amp;  INT((DAY(Stock_Info[[#This Row],[Date]])+WEEKDAY(DATE(YEAR(Stock_Info[[#This Row],[Date]]),MONTH(Stock_Info[[#This Row],[Date]]),1))-1)/7)+1</f>
        <v>WEEK 5</v>
      </c>
      <c r="D595" s="12">
        <v>165.7</v>
      </c>
      <c r="E595" s="12">
        <v>171.85</v>
      </c>
      <c r="F595" s="12">
        <v>165.7</v>
      </c>
      <c r="G595" s="12">
        <v>167.85</v>
      </c>
      <c r="H595" s="12">
        <v>169.00554131855648</v>
      </c>
      <c r="I595">
        <v>375001</v>
      </c>
      <c r="J595">
        <v>3914</v>
      </c>
      <c r="K595" s="12">
        <v>63377247</v>
      </c>
      <c r="L595">
        <v>97121</v>
      </c>
      <c r="M595">
        <v>25.9</v>
      </c>
      <c r="N595">
        <v>6.15</v>
      </c>
      <c r="O595">
        <v>2.15</v>
      </c>
      <c r="P595">
        <f xml:space="preserve"> IF(Stock_Info[[#This Row],[Close Price]] &gt; Stock_Info[[#This Row],[Open Price]], 1, 0)</f>
        <v>1</v>
      </c>
      <c r="Q595" t="str">
        <f>IF(AND(Stock_Info[[#This Row],[% Deli. Qty to Traded Qty]]&gt;80,Stock_Info[[#This Row],[No. of Trades]]&lt;3000),"Unusual Day","")</f>
        <v/>
      </c>
      <c r="R595" t="str">
        <f>IF(AND(Stock_Info[[#This Row],[Spread High-Low]] &lt; 10, Stock_Info[[#This Row],[% Deli. Qty to Traded Qty]] &gt; 90), "Good Day", "")</f>
        <v/>
      </c>
    </row>
    <row r="596" spans="1:18">
      <c r="A596" t="s">
        <v>42</v>
      </c>
      <c r="B596" s="1">
        <v>45775</v>
      </c>
      <c r="C596" s="1" t="str">
        <f>"WEEK" &amp;" " &amp;  INT((DAY(Stock_Info[[#This Row],[Date]])+WEEKDAY(DATE(YEAR(Stock_Info[[#This Row],[Date]]),MONTH(Stock_Info[[#This Row],[Date]]),1))-1)/7)+1</f>
        <v>WEEK 5</v>
      </c>
      <c r="D596" s="12">
        <v>165.2</v>
      </c>
      <c r="E596" s="12">
        <v>166.85</v>
      </c>
      <c r="F596" s="12">
        <v>161.69999999999999</v>
      </c>
      <c r="G596" s="12">
        <v>164.2</v>
      </c>
      <c r="H596" s="12">
        <v>164.06567952091535</v>
      </c>
      <c r="I596">
        <v>246637</v>
      </c>
      <c r="J596">
        <v>3268</v>
      </c>
      <c r="K596" s="12">
        <v>40464667</v>
      </c>
      <c r="L596">
        <v>95834</v>
      </c>
      <c r="M596">
        <v>38.86</v>
      </c>
      <c r="N596">
        <v>5.15</v>
      </c>
      <c r="O596">
        <v>-1</v>
      </c>
      <c r="P596">
        <f xml:space="preserve"> IF(Stock_Info[[#This Row],[Close Price]] &gt; Stock_Info[[#This Row],[Open Price]], 1, 0)</f>
        <v>0</v>
      </c>
      <c r="Q596" t="str">
        <f>IF(AND(Stock_Info[[#This Row],[% Deli. Qty to Traded Qty]]&gt;80,Stock_Info[[#This Row],[No. of Trades]]&lt;3000),"Unusual Day","")</f>
        <v/>
      </c>
      <c r="R596" t="str">
        <f>IF(AND(Stock_Info[[#This Row],[Spread High-Low]] &lt; 10, Stock_Info[[#This Row],[% Deli. Qty to Traded Qty]] &gt; 90), "Good Day", "")</f>
        <v/>
      </c>
    </row>
    <row r="597" spans="1:18">
      <c r="A597" t="s">
        <v>42</v>
      </c>
      <c r="B597" s="1">
        <v>45772</v>
      </c>
      <c r="C597" s="1" t="str">
        <f>"WEEK" &amp;" " &amp;  INT((DAY(Stock_Info[[#This Row],[Date]])+WEEKDAY(DATE(YEAR(Stock_Info[[#This Row],[Date]]),MONTH(Stock_Info[[#This Row],[Date]]),1))-1)/7)+1</f>
        <v>WEEK 4</v>
      </c>
      <c r="D597" s="12">
        <v>170.05</v>
      </c>
      <c r="E597" s="12">
        <v>171.7</v>
      </c>
      <c r="F597" s="12">
        <v>164.45</v>
      </c>
      <c r="G597" s="12">
        <v>165.25</v>
      </c>
      <c r="H597" s="12">
        <v>167.17133611282529</v>
      </c>
      <c r="I597">
        <v>664390</v>
      </c>
      <c r="J597">
        <v>9181</v>
      </c>
      <c r="K597" s="12">
        <v>111066964</v>
      </c>
      <c r="L597">
        <v>382392</v>
      </c>
      <c r="M597">
        <v>57.56</v>
      </c>
      <c r="N597">
        <v>7.25</v>
      </c>
      <c r="O597">
        <v>-4.8</v>
      </c>
      <c r="P597">
        <f xml:space="preserve"> IF(Stock_Info[[#This Row],[Close Price]] &gt; Stock_Info[[#This Row],[Open Price]], 1, 0)</f>
        <v>0</v>
      </c>
      <c r="Q597" t="str">
        <f>IF(AND(Stock_Info[[#This Row],[% Deli. Qty to Traded Qty]]&gt;80,Stock_Info[[#This Row],[No. of Trades]]&lt;3000),"Unusual Day","")</f>
        <v/>
      </c>
      <c r="R597" t="str">
        <f>IF(AND(Stock_Info[[#This Row],[Spread High-Low]] &lt; 10, Stock_Info[[#This Row],[% Deli. Qty to Traded Qty]] &gt; 90), "Good Day", "")</f>
        <v/>
      </c>
    </row>
    <row r="598" spans="1:18">
      <c r="A598" t="s">
        <v>42</v>
      </c>
      <c r="B598" s="1">
        <v>45771</v>
      </c>
      <c r="C598" s="1" t="str">
        <f>"WEEK" &amp;" " &amp;  INT((DAY(Stock_Info[[#This Row],[Date]])+WEEKDAY(DATE(YEAR(Stock_Info[[#This Row],[Date]]),MONTH(Stock_Info[[#This Row],[Date]]),1))-1)/7)+1</f>
        <v>WEEK 4</v>
      </c>
      <c r="D598" s="12">
        <v>164.1</v>
      </c>
      <c r="E598" s="12">
        <v>172</v>
      </c>
      <c r="F598" s="12">
        <v>164.1</v>
      </c>
      <c r="G598" s="12">
        <v>170.75</v>
      </c>
      <c r="H598" s="12">
        <v>170.55968566262831</v>
      </c>
      <c r="I598">
        <v>140486</v>
      </c>
      <c r="J598">
        <v>2099</v>
      </c>
      <c r="K598" s="12">
        <v>23961248</v>
      </c>
      <c r="L598">
        <v>53117</v>
      </c>
      <c r="M598">
        <v>37.81</v>
      </c>
      <c r="N598">
        <v>7.9</v>
      </c>
      <c r="O598">
        <v>6.65</v>
      </c>
      <c r="P598">
        <f xml:space="preserve"> IF(Stock_Info[[#This Row],[Close Price]] &gt; Stock_Info[[#This Row],[Open Price]], 1, 0)</f>
        <v>1</v>
      </c>
      <c r="Q598" t="str">
        <f>IF(AND(Stock_Info[[#This Row],[% Deli. Qty to Traded Qty]]&gt;80,Stock_Info[[#This Row],[No. of Trades]]&lt;3000),"Unusual Day","")</f>
        <v/>
      </c>
      <c r="R598" t="str">
        <f>IF(AND(Stock_Info[[#This Row],[Spread High-Low]] &lt; 10, Stock_Info[[#This Row],[% Deli. Qty to Traded Qty]] &gt; 90), "Good Day", "")</f>
        <v/>
      </c>
    </row>
    <row r="599" spans="1:18">
      <c r="A599" t="s">
        <v>42</v>
      </c>
      <c r="B599" s="1">
        <v>45770</v>
      </c>
      <c r="C599" s="1" t="str">
        <f>"WEEK" &amp;" " &amp;  INT((DAY(Stock_Info[[#This Row],[Date]])+WEEKDAY(DATE(YEAR(Stock_Info[[#This Row],[Date]]),MONTH(Stock_Info[[#This Row],[Date]]),1))-1)/7)+1</f>
        <v>WEEK 4</v>
      </c>
      <c r="D599" s="12">
        <v>169.4</v>
      </c>
      <c r="E599" s="12">
        <v>171.65</v>
      </c>
      <c r="F599" s="12">
        <v>166.2</v>
      </c>
      <c r="G599" s="12">
        <v>170.5</v>
      </c>
      <c r="H599" s="12">
        <v>169.29225790490176</v>
      </c>
      <c r="I599">
        <v>250604</v>
      </c>
      <c r="J599">
        <v>3578</v>
      </c>
      <c r="K599" s="12">
        <v>42425317</v>
      </c>
      <c r="L599">
        <v>122739</v>
      </c>
      <c r="M599">
        <v>48.98</v>
      </c>
      <c r="N599">
        <v>5.45</v>
      </c>
      <c r="O599">
        <v>1.1000000000000001</v>
      </c>
      <c r="P599">
        <f xml:space="preserve"> IF(Stock_Info[[#This Row],[Close Price]] &gt; Stock_Info[[#This Row],[Open Price]], 1, 0)</f>
        <v>1</v>
      </c>
      <c r="Q599" t="str">
        <f>IF(AND(Stock_Info[[#This Row],[% Deli. Qty to Traded Qty]]&gt;80,Stock_Info[[#This Row],[No. of Trades]]&lt;3000),"Unusual Day","")</f>
        <v/>
      </c>
      <c r="R599" t="str">
        <f>IF(AND(Stock_Info[[#This Row],[Spread High-Low]] &lt; 10, Stock_Info[[#This Row],[% Deli. Qty to Traded Qty]] &gt; 90), "Good Day", "")</f>
        <v/>
      </c>
    </row>
    <row r="600" spans="1:18">
      <c r="A600" t="s">
        <v>42</v>
      </c>
      <c r="B600" s="1">
        <v>45769</v>
      </c>
      <c r="C600" s="1" t="str">
        <f>"WEEK" &amp;" " &amp;  INT((DAY(Stock_Info[[#This Row],[Date]])+WEEKDAY(DATE(YEAR(Stock_Info[[#This Row],[Date]]),MONTH(Stock_Info[[#This Row],[Date]]),1))-1)/7)+1</f>
        <v>WEEK 4</v>
      </c>
      <c r="D600" s="12">
        <v>168</v>
      </c>
      <c r="E600" s="12">
        <v>171.45</v>
      </c>
      <c r="F600" s="12">
        <v>165.55</v>
      </c>
      <c r="G600" s="12">
        <v>168.5</v>
      </c>
      <c r="H600" s="12">
        <v>169.11102398523985</v>
      </c>
      <c r="I600">
        <v>867200</v>
      </c>
      <c r="J600">
        <v>15851</v>
      </c>
      <c r="K600" s="12">
        <v>146653080</v>
      </c>
      <c r="L600">
        <v>488545</v>
      </c>
      <c r="M600">
        <v>56.34</v>
      </c>
      <c r="N600">
        <v>5.9</v>
      </c>
      <c r="O600">
        <v>0.5</v>
      </c>
      <c r="P600">
        <f xml:space="preserve"> IF(Stock_Info[[#This Row],[Close Price]] &gt; Stock_Info[[#This Row],[Open Price]], 1, 0)</f>
        <v>1</v>
      </c>
      <c r="Q600" t="str">
        <f>IF(AND(Stock_Info[[#This Row],[% Deli. Qty to Traded Qty]]&gt;80,Stock_Info[[#This Row],[No. of Trades]]&lt;3000),"Unusual Day","")</f>
        <v/>
      </c>
      <c r="R600" t="str">
        <f>IF(AND(Stock_Info[[#This Row],[Spread High-Low]] &lt; 10, Stock_Info[[#This Row],[% Deli. Qty to Traded Qty]] &gt; 90), "Good Day", "")</f>
        <v/>
      </c>
    </row>
    <row r="601" spans="1:18">
      <c r="A601" t="s">
        <v>42</v>
      </c>
      <c r="B601" s="1">
        <v>45768</v>
      </c>
      <c r="C601" s="1" t="str">
        <f>"WEEK" &amp;" " &amp;  INT((DAY(Stock_Info[[#This Row],[Date]])+WEEKDAY(DATE(YEAR(Stock_Info[[#This Row],[Date]]),MONTH(Stock_Info[[#This Row],[Date]]),1))-1)/7)+1</f>
        <v>WEEK 4</v>
      </c>
      <c r="D601" s="12">
        <v>159.15</v>
      </c>
      <c r="E601" s="12">
        <v>168.7</v>
      </c>
      <c r="F601" s="12">
        <v>159.15</v>
      </c>
      <c r="G601" s="12">
        <v>167.95</v>
      </c>
      <c r="H601" s="12">
        <v>165.63502981560367</v>
      </c>
      <c r="I601">
        <v>1257563</v>
      </c>
      <c r="J601">
        <v>35882</v>
      </c>
      <c r="K601" s="12">
        <v>208296485</v>
      </c>
      <c r="L601">
        <v>825662</v>
      </c>
      <c r="M601">
        <v>65.66</v>
      </c>
      <c r="N601">
        <v>9.5500000000000007</v>
      </c>
      <c r="O601">
        <v>8.8000000000000007</v>
      </c>
      <c r="P601">
        <f xml:space="preserve"> IF(Stock_Info[[#This Row],[Close Price]] &gt; Stock_Info[[#This Row],[Open Price]], 1, 0)</f>
        <v>1</v>
      </c>
      <c r="Q601" t="str">
        <f>IF(AND(Stock_Info[[#This Row],[% Deli. Qty to Traded Qty]]&gt;80,Stock_Info[[#This Row],[No. of Trades]]&lt;3000),"Unusual Day","")</f>
        <v/>
      </c>
      <c r="R601" t="str">
        <f>IF(AND(Stock_Info[[#This Row],[Spread High-Low]] &lt; 10, Stock_Info[[#This Row],[% Deli. Qty to Traded Qty]] &gt; 90), "Good Day", "")</f>
        <v/>
      </c>
    </row>
    <row r="602" spans="1:18">
      <c r="A602" t="s">
        <v>42</v>
      </c>
      <c r="B602" s="1">
        <v>45764</v>
      </c>
      <c r="C602" s="1" t="str">
        <f>"WEEK" &amp;" " &amp;  INT((DAY(Stock_Info[[#This Row],[Date]])+WEEKDAY(DATE(YEAR(Stock_Info[[#This Row],[Date]]),MONTH(Stock_Info[[#This Row],[Date]]),1))-1)/7)+1</f>
        <v>WEEK 3</v>
      </c>
      <c r="D602" s="12">
        <v>158.15</v>
      </c>
      <c r="E602" s="12">
        <v>159.9</v>
      </c>
      <c r="F602" s="12">
        <v>157.5</v>
      </c>
      <c r="G602" s="12">
        <v>158.85</v>
      </c>
      <c r="H602" s="12">
        <v>158.70241662381872</v>
      </c>
      <c r="I602">
        <v>225604</v>
      </c>
      <c r="J602">
        <v>2199</v>
      </c>
      <c r="K602" s="12">
        <v>35803900</v>
      </c>
      <c r="L602">
        <v>86202</v>
      </c>
      <c r="M602">
        <v>38.21</v>
      </c>
      <c r="N602">
        <v>2.4</v>
      </c>
      <c r="O602">
        <v>0.7</v>
      </c>
      <c r="P602">
        <f xml:space="preserve"> IF(Stock_Info[[#This Row],[Close Price]] &gt; Stock_Info[[#This Row],[Open Price]], 1, 0)</f>
        <v>1</v>
      </c>
      <c r="Q602" t="str">
        <f>IF(AND(Stock_Info[[#This Row],[% Deli. Qty to Traded Qty]]&gt;80,Stock_Info[[#This Row],[No. of Trades]]&lt;3000),"Unusual Day","")</f>
        <v/>
      </c>
      <c r="R602" t="str">
        <f>IF(AND(Stock_Info[[#This Row],[Spread High-Low]] &lt; 10, Stock_Info[[#This Row],[% Deli. Qty to Traded Qty]] &gt; 90), "Good Day", "")</f>
        <v/>
      </c>
    </row>
    <row r="603" spans="1:18">
      <c r="A603" t="s">
        <v>42</v>
      </c>
      <c r="B603" s="1">
        <v>45763</v>
      </c>
      <c r="C603" s="1" t="str">
        <f>"WEEK" &amp;" " &amp;  INT((DAY(Stock_Info[[#This Row],[Date]])+WEEKDAY(DATE(YEAR(Stock_Info[[#This Row],[Date]]),MONTH(Stock_Info[[#This Row],[Date]]),1))-1)/7)+1</f>
        <v>WEEK 3</v>
      </c>
      <c r="D603" s="12">
        <v>154.9</v>
      </c>
      <c r="E603" s="12">
        <v>159.15</v>
      </c>
      <c r="F603" s="12">
        <v>154</v>
      </c>
      <c r="G603" s="12">
        <v>158.4</v>
      </c>
      <c r="H603" s="12">
        <v>157.29763982189277</v>
      </c>
      <c r="I603">
        <v>582795</v>
      </c>
      <c r="J603">
        <v>8426</v>
      </c>
      <c r="K603" s="12">
        <v>91672278</v>
      </c>
      <c r="L603">
        <v>347103</v>
      </c>
      <c r="M603">
        <v>59.56</v>
      </c>
      <c r="N603">
        <v>5.15</v>
      </c>
      <c r="O603">
        <v>3.5</v>
      </c>
      <c r="P603">
        <f xml:space="preserve"> IF(Stock_Info[[#This Row],[Close Price]] &gt; Stock_Info[[#This Row],[Open Price]], 1, 0)</f>
        <v>1</v>
      </c>
      <c r="Q603" t="str">
        <f>IF(AND(Stock_Info[[#This Row],[% Deli. Qty to Traded Qty]]&gt;80,Stock_Info[[#This Row],[No. of Trades]]&lt;3000),"Unusual Day","")</f>
        <v/>
      </c>
      <c r="R603" t="str">
        <f>IF(AND(Stock_Info[[#This Row],[Spread High-Low]] &lt; 10, Stock_Info[[#This Row],[% Deli. Qty to Traded Qty]] &gt; 90), "Good Day", "")</f>
        <v/>
      </c>
    </row>
    <row r="604" spans="1:18">
      <c r="A604" t="s">
        <v>42</v>
      </c>
      <c r="B604" s="1">
        <v>45762</v>
      </c>
      <c r="C604" s="1" t="str">
        <f>"WEEK" &amp;" " &amp;  INT((DAY(Stock_Info[[#This Row],[Date]])+WEEKDAY(DATE(YEAR(Stock_Info[[#This Row],[Date]]),MONTH(Stock_Info[[#This Row],[Date]]),1))-1)/7)+1</f>
        <v>WEEK 3</v>
      </c>
      <c r="D604" s="12">
        <v>151.25</v>
      </c>
      <c r="E604" s="12">
        <v>154.65</v>
      </c>
      <c r="F604" s="12">
        <v>150.44999999999999</v>
      </c>
      <c r="G604" s="12">
        <v>154.1</v>
      </c>
      <c r="H604" s="12">
        <v>153.01861836813728</v>
      </c>
      <c r="I604">
        <v>369259</v>
      </c>
      <c r="J604">
        <v>4484</v>
      </c>
      <c r="K604" s="12">
        <v>56503502</v>
      </c>
      <c r="L604">
        <v>210094</v>
      </c>
      <c r="M604">
        <v>56.9</v>
      </c>
      <c r="N604">
        <v>4.2</v>
      </c>
      <c r="O604">
        <v>2.85</v>
      </c>
      <c r="P604">
        <f xml:space="preserve"> IF(Stock_Info[[#This Row],[Close Price]] &gt; Stock_Info[[#This Row],[Open Price]], 1, 0)</f>
        <v>1</v>
      </c>
      <c r="Q604" t="str">
        <f>IF(AND(Stock_Info[[#This Row],[% Deli. Qty to Traded Qty]]&gt;80,Stock_Info[[#This Row],[No. of Trades]]&lt;3000),"Unusual Day","")</f>
        <v/>
      </c>
      <c r="R604" t="str">
        <f>IF(AND(Stock_Info[[#This Row],[Spread High-Low]] &lt; 10, Stock_Info[[#This Row],[% Deli. Qty to Traded Qty]] &gt; 90), "Good Day", "")</f>
        <v/>
      </c>
    </row>
    <row r="605" spans="1:18">
      <c r="A605" t="s">
        <v>42</v>
      </c>
      <c r="B605" s="1">
        <v>45758</v>
      </c>
      <c r="C605" s="1" t="str">
        <f>"WEEK" &amp;" " &amp;  INT((DAY(Stock_Info[[#This Row],[Date]])+WEEKDAY(DATE(YEAR(Stock_Info[[#This Row],[Date]]),MONTH(Stock_Info[[#This Row],[Date]]),1))-1)/7)+1</f>
        <v>WEEK 2</v>
      </c>
      <c r="D605" s="12">
        <v>150.5</v>
      </c>
      <c r="E605" s="12">
        <v>150.5</v>
      </c>
      <c r="F605" s="12">
        <v>148.05000000000001</v>
      </c>
      <c r="G605" s="12">
        <v>149.69999999999999</v>
      </c>
      <c r="H605" s="12">
        <v>149.38746228730801</v>
      </c>
      <c r="I605">
        <v>131587</v>
      </c>
      <c r="J605">
        <v>1135</v>
      </c>
      <c r="K605" s="12">
        <v>19657448</v>
      </c>
      <c r="L605">
        <v>50939</v>
      </c>
      <c r="M605">
        <v>38.71</v>
      </c>
      <c r="N605">
        <v>2.4500000000000002</v>
      </c>
      <c r="O605">
        <v>-0.8</v>
      </c>
      <c r="P605">
        <f xml:space="preserve"> IF(Stock_Info[[#This Row],[Close Price]] &gt; Stock_Info[[#This Row],[Open Price]], 1, 0)</f>
        <v>0</v>
      </c>
      <c r="Q605" t="str">
        <f>IF(AND(Stock_Info[[#This Row],[% Deli. Qty to Traded Qty]]&gt;80,Stock_Info[[#This Row],[No. of Trades]]&lt;3000),"Unusual Day","")</f>
        <v/>
      </c>
      <c r="R605" t="str">
        <f>IF(AND(Stock_Info[[#This Row],[Spread High-Low]] &lt; 10, Stock_Info[[#This Row],[% Deli. Qty to Traded Qty]] &gt; 90), "Good Day", "")</f>
        <v/>
      </c>
    </row>
    <row r="606" spans="1:18">
      <c r="A606" t="s">
        <v>42</v>
      </c>
      <c r="B606" s="1">
        <v>45756</v>
      </c>
      <c r="C606" s="1" t="str">
        <f>"WEEK" &amp;" " &amp;  INT((DAY(Stock_Info[[#This Row],[Date]])+WEEKDAY(DATE(YEAR(Stock_Info[[#This Row],[Date]]),MONTH(Stock_Info[[#This Row],[Date]]),1))-1)/7)+1</f>
        <v>WEEK 2</v>
      </c>
      <c r="D606" s="12">
        <v>152</v>
      </c>
      <c r="E606" s="12">
        <v>152.5</v>
      </c>
      <c r="F606" s="12">
        <v>143.4</v>
      </c>
      <c r="G606" s="12">
        <v>146.80000000000001</v>
      </c>
      <c r="H606" s="12">
        <v>146.52406173260687</v>
      </c>
      <c r="I606">
        <v>592102</v>
      </c>
      <c r="J606">
        <v>4908</v>
      </c>
      <c r="K606" s="12">
        <v>86757190</v>
      </c>
      <c r="L606">
        <v>184689</v>
      </c>
      <c r="M606">
        <v>31.19</v>
      </c>
      <c r="N606">
        <v>9.1</v>
      </c>
      <c r="O606">
        <v>-5.2</v>
      </c>
      <c r="P606">
        <f xml:space="preserve"> IF(Stock_Info[[#This Row],[Close Price]] &gt; Stock_Info[[#This Row],[Open Price]], 1, 0)</f>
        <v>0</v>
      </c>
      <c r="Q606" t="str">
        <f>IF(AND(Stock_Info[[#This Row],[% Deli. Qty to Traded Qty]]&gt;80,Stock_Info[[#This Row],[No. of Trades]]&lt;3000),"Unusual Day","")</f>
        <v/>
      </c>
      <c r="R606" t="str">
        <f>IF(AND(Stock_Info[[#This Row],[Spread High-Low]] &lt; 10, Stock_Info[[#This Row],[% Deli. Qty to Traded Qty]] &gt; 90), "Good Day", "")</f>
        <v/>
      </c>
    </row>
    <row r="607" spans="1:18">
      <c r="A607" t="s">
        <v>42</v>
      </c>
      <c r="B607" s="1">
        <v>45755</v>
      </c>
      <c r="C607" s="1" t="str">
        <f>"WEEK" &amp;" " &amp;  INT((DAY(Stock_Info[[#This Row],[Date]])+WEEKDAY(DATE(YEAR(Stock_Info[[#This Row],[Date]]),MONTH(Stock_Info[[#This Row],[Date]]),1))-1)/7)+1</f>
        <v>WEEK 2</v>
      </c>
      <c r="D607" s="12">
        <v>146.65</v>
      </c>
      <c r="E607" s="12">
        <v>150.9</v>
      </c>
      <c r="F607" s="12">
        <v>146.65</v>
      </c>
      <c r="G607" s="12">
        <v>150.05000000000001</v>
      </c>
      <c r="H607" s="12">
        <v>149.40999587871136</v>
      </c>
      <c r="I607">
        <v>456168</v>
      </c>
      <c r="J607">
        <v>4754</v>
      </c>
      <c r="K607" s="12">
        <v>68156059</v>
      </c>
      <c r="L607">
        <v>119117</v>
      </c>
      <c r="M607">
        <v>26.11</v>
      </c>
      <c r="N607">
        <v>4.25</v>
      </c>
      <c r="O607">
        <v>3.4</v>
      </c>
      <c r="P607">
        <f xml:space="preserve"> IF(Stock_Info[[#This Row],[Close Price]] &gt; Stock_Info[[#This Row],[Open Price]], 1, 0)</f>
        <v>1</v>
      </c>
      <c r="Q607" t="str">
        <f>IF(AND(Stock_Info[[#This Row],[% Deli. Qty to Traded Qty]]&gt;80,Stock_Info[[#This Row],[No. of Trades]]&lt;3000),"Unusual Day","")</f>
        <v/>
      </c>
      <c r="R607" t="str">
        <f>IF(AND(Stock_Info[[#This Row],[Spread High-Low]] &lt; 10, Stock_Info[[#This Row],[% Deli. Qty to Traded Qty]] &gt; 90), "Good Day", "")</f>
        <v/>
      </c>
    </row>
    <row r="608" spans="1:18">
      <c r="A608" t="s">
        <v>42</v>
      </c>
      <c r="B608" s="1">
        <v>45754</v>
      </c>
      <c r="C608" s="1" t="str">
        <f>"WEEK" &amp;" " &amp;  INT((DAY(Stock_Info[[#This Row],[Date]])+WEEKDAY(DATE(YEAR(Stock_Info[[#This Row],[Date]]),MONTH(Stock_Info[[#This Row],[Date]]),1))-1)/7)+1</f>
        <v>WEEK 2</v>
      </c>
      <c r="D608" s="12">
        <v>143.05000000000001</v>
      </c>
      <c r="E608" s="12">
        <v>146.80000000000001</v>
      </c>
      <c r="F608" s="12">
        <v>141.55000000000001</v>
      </c>
      <c r="G608" s="12">
        <v>145.05000000000001</v>
      </c>
      <c r="H608" s="12">
        <v>144.3903126840905</v>
      </c>
      <c r="I608">
        <v>685804</v>
      </c>
      <c r="J608">
        <v>9387</v>
      </c>
      <c r="K608" s="12">
        <v>99023454</v>
      </c>
      <c r="L608">
        <v>285070</v>
      </c>
      <c r="M608">
        <v>41.57</v>
      </c>
      <c r="N608">
        <v>5.25</v>
      </c>
      <c r="O608">
        <v>2</v>
      </c>
      <c r="P608">
        <f xml:space="preserve"> IF(Stock_Info[[#This Row],[Close Price]] &gt; Stock_Info[[#This Row],[Open Price]], 1, 0)</f>
        <v>1</v>
      </c>
      <c r="Q608" t="str">
        <f>IF(AND(Stock_Info[[#This Row],[% Deli. Qty to Traded Qty]]&gt;80,Stock_Info[[#This Row],[No. of Trades]]&lt;3000),"Unusual Day","")</f>
        <v/>
      </c>
      <c r="R608" t="str">
        <f>IF(AND(Stock_Info[[#This Row],[Spread High-Low]] &lt; 10, Stock_Info[[#This Row],[% Deli. Qty to Traded Qty]] &gt; 90), "Good Day", "")</f>
        <v/>
      </c>
    </row>
    <row r="609" spans="1:18">
      <c r="A609" t="s">
        <v>42</v>
      </c>
      <c r="B609" s="1">
        <v>45751</v>
      </c>
      <c r="C609" s="1" t="str">
        <f>"WEEK" &amp;" " &amp;  INT((DAY(Stock_Info[[#This Row],[Date]])+WEEKDAY(DATE(YEAR(Stock_Info[[#This Row],[Date]]),MONTH(Stock_Info[[#This Row],[Date]]),1))-1)/7)+1</f>
        <v>WEEK 1</v>
      </c>
      <c r="D609" s="12">
        <v>156.85</v>
      </c>
      <c r="E609" s="12">
        <v>158.19999999999999</v>
      </c>
      <c r="F609" s="12">
        <v>151.5</v>
      </c>
      <c r="G609" s="12">
        <v>153.19999999999999</v>
      </c>
      <c r="H609" s="12">
        <v>153.90137785677211</v>
      </c>
      <c r="I609">
        <v>635770</v>
      </c>
      <c r="J609">
        <v>6221</v>
      </c>
      <c r="K609" s="12">
        <v>97845879</v>
      </c>
      <c r="L609">
        <v>201511</v>
      </c>
      <c r="M609">
        <v>31.7</v>
      </c>
      <c r="N609">
        <v>6.7</v>
      </c>
      <c r="O609">
        <v>-3.65</v>
      </c>
      <c r="P609">
        <f xml:space="preserve"> IF(Stock_Info[[#This Row],[Close Price]] &gt; Stock_Info[[#This Row],[Open Price]], 1, 0)</f>
        <v>0</v>
      </c>
      <c r="Q609" t="str">
        <f>IF(AND(Stock_Info[[#This Row],[% Deli. Qty to Traded Qty]]&gt;80,Stock_Info[[#This Row],[No. of Trades]]&lt;3000),"Unusual Day","")</f>
        <v/>
      </c>
      <c r="R609" t="str">
        <f>IF(AND(Stock_Info[[#This Row],[Spread High-Low]] &lt; 10, Stock_Info[[#This Row],[% Deli. Qty to Traded Qty]] &gt; 90), "Good Day", "")</f>
        <v/>
      </c>
    </row>
    <row r="610" spans="1:18">
      <c r="A610" t="s">
        <v>42</v>
      </c>
      <c r="B610" s="1">
        <v>45750</v>
      </c>
      <c r="C610" s="1" t="str">
        <f>"WEEK" &amp;" " &amp;  INT((DAY(Stock_Info[[#This Row],[Date]])+WEEKDAY(DATE(YEAR(Stock_Info[[#This Row],[Date]]),MONTH(Stock_Info[[#This Row],[Date]]),1))-1)/7)+1</f>
        <v>WEEK 1</v>
      </c>
      <c r="D610" s="12">
        <v>150.19999999999999</v>
      </c>
      <c r="E610" s="12">
        <v>157.6</v>
      </c>
      <c r="F610" s="12">
        <v>149.75</v>
      </c>
      <c r="G610" s="12">
        <v>156.65</v>
      </c>
      <c r="H610" s="12">
        <v>154.80422932796276</v>
      </c>
      <c r="I610">
        <v>302885</v>
      </c>
      <c r="J610">
        <v>3090</v>
      </c>
      <c r="K610" s="12">
        <v>46887879</v>
      </c>
      <c r="L610">
        <v>95696</v>
      </c>
      <c r="M610">
        <v>31.59</v>
      </c>
      <c r="N610">
        <v>7.85</v>
      </c>
      <c r="O610">
        <v>6.45</v>
      </c>
      <c r="P610">
        <f xml:space="preserve"> IF(Stock_Info[[#This Row],[Close Price]] &gt; Stock_Info[[#This Row],[Open Price]], 1, 0)</f>
        <v>1</v>
      </c>
      <c r="Q610" t="str">
        <f>IF(AND(Stock_Info[[#This Row],[% Deli. Qty to Traded Qty]]&gt;80,Stock_Info[[#This Row],[No. of Trades]]&lt;3000),"Unusual Day","")</f>
        <v/>
      </c>
      <c r="R610" t="str">
        <f>IF(AND(Stock_Info[[#This Row],[Spread High-Low]] &lt; 10, Stock_Info[[#This Row],[% Deli. Qty to Traded Qty]] &gt; 90), "Good Day", "")</f>
        <v/>
      </c>
    </row>
    <row r="611" spans="1:18">
      <c r="A611" t="s">
        <v>42</v>
      </c>
      <c r="B611" s="1">
        <v>45749</v>
      </c>
      <c r="C611" s="1" t="str">
        <f>"WEEK" &amp;" " &amp;  INT((DAY(Stock_Info[[#This Row],[Date]])+WEEKDAY(DATE(YEAR(Stock_Info[[#This Row],[Date]]),MONTH(Stock_Info[[#This Row],[Date]]),1))-1)/7)+1</f>
        <v>WEEK 1</v>
      </c>
      <c r="D611" s="12">
        <v>149.44999999999999</v>
      </c>
      <c r="E611" s="12">
        <v>151.80000000000001</v>
      </c>
      <c r="F611" s="12">
        <v>146.94999999999999</v>
      </c>
      <c r="G611" s="12">
        <v>151.5</v>
      </c>
      <c r="H611" s="12">
        <v>150.655935335496</v>
      </c>
      <c r="I611">
        <v>296546</v>
      </c>
      <c r="J611">
        <v>2121</v>
      </c>
      <c r="K611" s="12">
        <v>44676415</v>
      </c>
      <c r="L611">
        <v>86897</v>
      </c>
      <c r="M611">
        <v>29.3</v>
      </c>
      <c r="N611">
        <v>4.8499999999999996</v>
      </c>
      <c r="O611">
        <v>2.0499999999999998</v>
      </c>
      <c r="P611">
        <f xml:space="preserve"> IF(Stock_Info[[#This Row],[Close Price]] &gt; Stock_Info[[#This Row],[Open Price]], 1, 0)</f>
        <v>1</v>
      </c>
      <c r="Q611" t="str">
        <f>IF(AND(Stock_Info[[#This Row],[% Deli. Qty to Traded Qty]]&gt;80,Stock_Info[[#This Row],[No. of Trades]]&lt;3000),"Unusual Day","")</f>
        <v/>
      </c>
      <c r="R611" t="str">
        <f>IF(AND(Stock_Info[[#This Row],[Spread High-Low]] &lt; 10, Stock_Info[[#This Row],[% Deli. Qty to Traded Qty]] &gt; 90), "Good Day", "")</f>
        <v/>
      </c>
    </row>
    <row r="612" spans="1:18">
      <c r="A612" t="s">
        <v>42</v>
      </c>
      <c r="B612" s="1">
        <v>45748</v>
      </c>
      <c r="C612" s="1" t="str">
        <f>"WEEK" &amp;" " &amp;  INT((DAY(Stock_Info[[#This Row],[Date]])+WEEKDAY(DATE(YEAR(Stock_Info[[#This Row],[Date]]),MONTH(Stock_Info[[#This Row],[Date]]),1))-1)/7)+1</f>
        <v>WEEK 1</v>
      </c>
      <c r="D612" s="12">
        <v>146.15</v>
      </c>
      <c r="E612" s="12">
        <v>150.6</v>
      </c>
      <c r="F612" s="12">
        <v>145.65</v>
      </c>
      <c r="G612" s="12">
        <v>149.44999999999999</v>
      </c>
      <c r="H612" s="12">
        <v>149.1234111364605</v>
      </c>
      <c r="I612">
        <v>159548</v>
      </c>
      <c r="J612">
        <v>1849</v>
      </c>
      <c r="K612" s="12">
        <v>23792342</v>
      </c>
      <c r="L612">
        <v>56198</v>
      </c>
      <c r="M612">
        <v>35.22</v>
      </c>
      <c r="N612">
        <v>4.95</v>
      </c>
      <c r="O612">
        <v>3.3</v>
      </c>
      <c r="P612">
        <f xml:space="preserve"> IF(Stock_Info[[#This Row],[Close Price]] &gt; Stock_Info[[#This Row],[Open Price]], 1, 0)</f>
        <v>1</v>
      </c>
      <c r="Q612" t="str">
        <f>IF(AND(Stock_Info[[#This Row],[% Deli. Qty to Traded Qty]]&gt;80,Stock_Info[[#This Row],[No. of Trades]]&lt;3000),"Unusual Day","")</f>
        <v/>
      </c>
      <c r="R612" t="str">
        <f>IF(AND(Stock_Info[[#This Row],[Spread High-Low]] &lt; 10, Stock_Info[[#This Row],[% Deli. Qty to Traded Qty]] &gt; 90), "Good Day", "")</f>
        <v/>
      </c>
    </row>
    <row r="613" spans="1:18">
      <c r="A613" t="s">
        <v>42</v>
      </c>
      <c r="B613" s="1">
        <v>45744</v>
      </c>
      <c r="C613" s="1" t="str">
        <f>"WEEK" &amp;" " &amp;  INT((DAY(Stock_Info[[#This Row],[Date]])+WEEKDAY(DATE(YEAR(Stock_Info[[#This Row],[Date]]),MONTH(Stock_Info[[#This Row],[Date]]),1))-1)/7)+1</f>
        <v>WEEK 5</v>
      </c>
      <c r="D613" s="12">
        <v>148.1</v>
      </c>
      <c r="E613" s="12">
        <v>151.30000000000001</v>
      </c>
      <c r="F613" s="12">
        <v>145.44999999999999</v>
      </c>
      <c r="G613" s="12">
        <v>146.15</v>
      </c>
      <c r="H613" s="12">
        <v>148.16594493553973</v>
      </c>
      <c r="I613">
        <v>363247</v>
      </c>
      <c r="J613">
        <v>3165</v>
      </c>
      <c r="K613" s="12">
        <v>53820835</v>
      </c>
      <c r="L613">
        <v>184780</v>
      </c>
      <c r="M613">
        <v>50.87</v>
      </c>
      <c r="N613">
        <v>5.85</v>
      </c>
      <c r="O613">
        <v>-1.95</v>
      </c>
      <c r="P613">
        <f xml:space="preserve"> IF(Stock_Info[[#This Row],[Close Price]] &gt; Stock_Info[[#This Row],[Open Price]], 1, 0)</f>
        <v>0</v>
      </c>
      <c r="Q613" t="str">
        <f>IF(AND(Stock_Info[[#This Row],[% Deli. Qty to Traded Qty]]&gt;80,Stock_Info[[#This Row],[No. of Trades]]&lt;3000),"Unusual Day","")</f>
        <v/>
      </c>
      <c r="R613" t="str">
        <f>IF(AND(Stock_Info[[#This Row],[Spread High-Low]] &lt; 10, Stock_Info[[#This Row],[% Deli. Qty to Traded Qty]] &gt; 90), "Good Day", "")</f>
        <v/>
      </c>
    </row>
    <row r="614" spans="1:18">
      <c r="A614" t="s">
        <v>42</v>
      </c>
      <c r="B614" s="1">
        <v>45743</v>
      </c>
      <c r="C614" s="1" t="str">
        <f>"WEEK" &amp;" " &amp;  INT((DAY(Stock_Info[[#This Row],[Date]])+WEEKDAY(DATE(YEAR(Stock_Info[[#This Row],[Date]]),MONTH(Stock_Info[[#This Row],[Date]]),1))-1)/7)+1</f>
        <v>WEEK 5</v>
      </c>
      <c r="D614" s="12">
        <v>147</v>
      </c>
      <c r="E614" s="12">
        <v>149.35</v>
      </c>
      <c r="F614" s="12">
        <v>146.30000000000001</v>
      </c>
      <c r="G614" s="12">
        <v>147.9</v>
      </c>
      <c r="H614" s="12">
        <v>147.8069419032264</v>
      </c>
      <c r="I614">
        <v>772814</v>
      </c>
      <c r="J614">
        <v>6243</v>
      </c>
      <c r="K614" s="12">
        <v>114227274</v>
      </c>
      <c r="L614">
        <v>393713</v>
      </c>
      <c r="M614">
        <v>50.95</v>
      </c>
      <c r="N614">
        <v>3.05</v>
      </c>
      <c r="O614">
        <v>0.9</v>
      </c>
      <c r="P614">
        <f xml:space="preserve"> IF(Stock_Info[[#This Row],[Close Price]] &gt; Stock_Info[[#This Row],[Open Price]], 1, 0)</f>
        <v>1</v>
      </c>
      <c r="Q614" t="str">
        <f>IF(AND(Stock_Info[[#This Row],[% Deli. Qty to Traded Qty]]&gt;80,Stock_Info[[#This Row],[No. of Trades]]&lt;3000),"Unusual Day","")</f>
        <v/>
      </c>
      <c r="R614" t="str">
        <f>IF(AND(Stock_Info[[#This Row],[Spread High-Low]] &lt; 10, Stock_Info[[#This Row],[% Deli. Qty to Traded Qty]] &gt; 90), "Good Day", "")</f>
        <v/>
      </c>
    </row>
    <row r="615" spans="1:18">
      <c r="A615" t="s">
        <v>42</v>
      </c>
      <c r="B615" s="1">
        <v>45742</v>
      </c>
      <c r="C615" s="1" t="str">
        <f>"WEEK" &amp;" " &amp;  INT((DAY(Stock_Info[[#This Row],[Date]])+WEEKDAY(DATE(YEAR(Stock_Info[[#This Row],[Date]]),MONTH(Stock_Info[[#This Row],[Date]]),1))-1)/7)+1</f>
        <v>WEEK 5</v>
      </c>
      <c r="D615" s="12">
        <v>148.25</v>
      </c>
      <c r="E615" s="12">
        <v>152.4</v>
      </c>
      <c r="F615" s="12">
        <v>146.9</v>
      </c>
      <c r="G615" s="12">
        <v>148.69999999999999</v>
      </c>
      <c r="H615" s="12">
        <v>150.20238642024813</v>
      </c>
      <c r="I615">
        <v>411495</v>
      </c>
      <c r="J615">
        <v>3423</v>
      </c>
      <c r="K615" s="12">
        <v>61807531</v>
      </c>
      <c r="L615">
        <v>141769</v>
      </c>
      <c r="M615">
        <v>34.450000000000003</v>
      </c>
      <c r="N615">
        <v>5.5</v>
      </c>
      <c r="O615">
        <v>0.45</v>
      </c>
      <c r="P615">
        <f xml:space="preserve"> IF(Stock_Info[[#This Row],[Close Price]] &gt; Stock_Info[[#This Row],[Open Price]], 1, 0)</f>
        <v>1</v>
      </c>
      <c r="Q615" t="str">
        <f>IF(AND(Stock_Info[[#This Row],[% Deli. Qty to Traded Qty]]&gt;80,Stock_Info[[#This Row],[No. of Trades]]&lt;3000),"Unusual Day","")</f>
        <v/>
      </c>
      <c r="R615" t="str">
        <f>IF(AND(Stock_Info[[#This Row],[Spread High-Low]] &lt; 10, Stock_Info[[#This Row],[% Deli. Qty to Traded Qty]] &gt; 90), "Good Day", "")</f>
        <v/>
      </c>
    </row>
    <row r="616" spans="1:18">
      <c r="A616" t="s">
        <v>42</v>
      </c>
      <c r="B616" s="1">
        <v>45741</v>
      </c>
      <c r="C616" s="1" t="str">
        <f>"WEEK" &amp;" " &amp;  INT((DAY(Stock_Info[[#This Row],[Date]])+WEEKDAY(DATE(YEAR(Stock_Info[[#This Row],[Date]]),MONTH(Stock_Info[[#This Row],[Date]]),1))-1)/7)+1</f>
        <v>WEEK 5</v>
      </c>
      <c r="D616" s="12">
        <v>150.25</v>
      </c>
      <c r="E616" s="12">
        <v>150.75</v>
      </c>
      <c r="F616" s="12">
        <v>146.69999999999999</v>
      </c>
      <c r="G616" s="12">
        <v>147.55000000000001</v>
      </c>
      <c r="H616" s="12">
        <v>148.84930800661971</v>
      </c>
      <c r="I616">
        <v>341405</v>
      </c>
      <c r="J616">
        <v>3603</v>
      </c>
      <c r="K616" s="12">
        <v>50817898</v>
      </c>
      <c r="L616">
        <v>130140</v>
      </c>
      <c r="M616">
        <v>38.119999999999997</v>
      </c>
      <c r="N616">
        <v>4.05</v>
      </c>
      <c r="O616">
        <v>-2.7</v>
      </c>
      <c r="P616">
        <f xml:space="preserve"> IF(Stock_Info[[#This Row],[Close Price]] &gt; Stock_Info[[#This Row],[Open Price]], 1, 0)</f>
        <v>0</v>
      </c>
      <c r="Q616" t="str">
        <f>IF(AND(Stock_Info[[#This Row],[% Deli. Qty to Traded Qty]]&gt;80,Stock_Info[[#This Row],[No. of Trades]]&lt;3000),"Unusual Day","")</f>
        <v/>
      </c>
      <c r="R616" t="str">
        <f>IF(AND(Stock_Info[[#This Row],[Spread High-Low]] &lt; 10, Stock_Info[[#This Row],[% Deli. Qty to Traded Qty]] &gt; 90), "Good Day", "")</f>
        <v/>
      </c>
    </row>
    <row r="617" spans="1:18">
      <c r="A617" t="s">
        <v>42</v>
      </c>
      <c r="B617" s="1">
        <v>45740</v>
      </c>
      <c r="C617" s="1" t="str">
        <f>"WEEK" &amp;" " &amp;  INT((DAY(Stock_Info[[#This Row],[Date]])+WEEKDAY(DATE(YEAR(Stock_Info[[#This Row],[Date]]),MONTH(Stock_Info[[#This Row],[Date]]),1))-1)/7)+1</f>
        <v>WEEK 5</v>
      </c>
      <c r="D617" s="12">
        <v>145.94999999999999</v>
      </c>
      <c r="E617" s="12">
        <v>148.19999999999999</v>
      </c>
      <c r="F617" s="12">
        <v>145.05000000000001</v>
      </c>
      <c r="G617" s="12">
        <v>147.30000000000001</v>
      </c>
      <c r="H617" s="12">
        <v>146.85011334923371</v>
      </c>
      <c r="I617">
        <v>338776</v>
      </c>
      <c r="J617">
        <v>2300</v>
      </c>
      <c r="K617" s="12">
        <v>49749294</v>
      </c>
      <c r="L617">
        <v>235732</v>
      </c>
      <c r="M617">
        <v>69.58</v>
      </c>
      <c r="N617">
        <v>3.15</v>
      </c>
      <c r="O617">
        <v>1.35</v>
      </c>
      <c r="P617">
        <f xml:space="preserve"> IF(Stock_Info[[#This Row],[Close Price]] &gt; Stock_Info[[#This Row],[Open Price]], 1, 0)</f>
        <v>1</v>
      </c>
      <c r="Q617" t="str">
        <f>IF(AND(Stock_Info[[#This Row],[% Deli. Qty to Traded Qty]]&gt;80,Stock_Info[[#This Row],[No. of Trades]]&lt;3000),"Unusual Day","")</f>
        <v/>
      </c>
      <c r="R617" t="str">
        <f>IF(AND(Stock_Info[[#This Row],[Spread High-Low]] &lt; 10, Stock_Info[[#This Row],[% Deli. Qty to Traded Qty]] &gt; 90), "Good Day", "")</f>
        <v/>
      </c>
    </row>
    <row r="618" spans="1:18">
      <c r="A618" t="s">
        <v>42</v>
      </c>
      <c r="B618" s="1">
        <v>45737</v>
      </c>
      <c r="C618" s="1" t="str">
        <f>"WEEK" &amp;" " &amp;  INT((DAY(Stock_Info[[#This Row],[Date]])+WEEKDAY(DATE(YEAR(Stock_Info[[#This Row],[Date]]),MONTH(Stock_Info[[#This Row],[Date]]),1))-1)/7)+1</f>
        <v>WEEK 4</v>
      </c>
      <c r="D618" s="12">
        <v>142.5</v>
      </c>
      <c r="E618" s="12">
        <v>145.30000000000001</v>
      </c>
      <c r="F618" s="12">
        <v>141.05000000000001</v>
      </c>
      <c r="G618" s="12">
        <v>144.94999999999999</v>
      </c>
      <c r="H618" s="12">
        <v>143.90321133680908</v>
      </c>
      <c r="I618">
        <v>289817</v>
      </c>
      <c r="J618">
        <v>1610</v>
      </c>
      <c r="K618" s="12">
        <v>41705597</v>
      </c>
      <c r="L618">
        <v>177760</v>
      </c>
      <c r="M618">
        <v>61.34</v>
      </c>
      <c r="N618">
        <v>4.25</v>
      </c>
      <c r="O618">
        <v>2.4500000000000002</v>
      </c>
      <c r="P618">
        <f xml:space="preserve"> IF(Stock_Info[[#This Row],[Close Price]] &gt; Stock_Info[[#This Row],[Open Price]], 1, 0)</f>
        <v>1</v>
      </c>
      <c r="Q618" t="str">
        <f>IF(AND(Stock_Info[[#This Row],[% Deli. Qty to Traded Qty]]&gt;80,Stock_Info[[#This Row],[No. of Trades]]&lt;3000),"Unusual Day","")</f>
        <v/>
      </c>
      <c r="R618" t="str">
        <f>IF(AND(Stock_Info[[#This Row],[Spread High-Low]] &lt; 10, Stock_Info[[#This Row],[% Deli. Qty to Traded Qty]] &gt; 90), "Good Day", "")</f>
        <v/>
      </c>
    </row>
    <row r="619" spans="1:18">
      <c r="A619" t="s">
        <v>42</v>
      </c>
      <c r="B619" s="1">
        <v>45736</v>
      </c>
      <c r="C619" s="1" t="str">
        <f>"WEEK" &amp;" " &amp;  INT((DAY(Stock_Info[[#This Row],[Date]])+WEEKDAY(DATE(YEAR(Stock_Info[[#This Row],[Date]]),MONTH(Stock_Info[[#This Row],[Date]]),1))-1)/7)+1</f>
        <v>WEEK 4</v>
      </c>
      <c r="D619" s="12">
        <v>142.75</v>
      </c>
      <c r="E619" s="12">
        <v>143.75</v>
      </c>
      <c r="F619" s="12">
        <v>141.1</v>
      </c>
      <c r="G619" s="12">
        <v>141.44999999999999</v>
      </c>
      <c r="H619" s="12">
        <v>142.11159251376642</v>
      </c>
      <c r="I619">
        <v>355212</v>
      </c>
      <c r="J619">
        <v>2059</v>
      </c>
      <c r="K619" s="12">
        <v>50479743</v>
      </c>
      <c r="L619">
        <v>64432</v>
      </c>
      <c r="M619">
        <v>18.14</v>
      </c>
      <c r="N619">
        <v>2.65</v>
      </c>
      <c r="O619">
        <v>-1.3</v>
      </c>
      <c r="P619">
        <f xml:space="preserve"> IF(Stock_Info[[#This Row],[Close Price]] &gt; Stock_Info[[#This Row],[Open Price]], 1, 0)</f>
        <v>0</v>
      </c>
      <c r="Q619" t="str">
        <f>IF(AND(Stock_Info[[#This Row],[% Deli. Qty to Traded Qty]]&gt;80,Stock_Info[[#This Row],[No. of Trades]]&lt;3000),"Unusual Day","")</f>
        <v/>
      </c>
      <c r="R619" t="str">
        <f>IF(AND(Stock_Info[[#This Row],[Spread High-Low]] &lt; 10, Stock_Info[[#This Row],[% Deli. Qty to Traded Qty]] &gt; 90), "Good Day", "")</f>
        <v/>
      </c>
    </row>
    <row r="620" spans="1:18">
      <c r="A620" t="s">
        <v>42</v>
      </c>
      <c r="B620" s="1">
        <v>45735</v>
      </c>
      <c r="C620" s="1" t="str">
        <f>"WEEK" &amp;" " &amp;  INT((DAY(Stock_Info[[#This Row],[Date]])+WEEKDAY(DATE(YEAR(Stock_Info[[#This Row],[Date]]),MONTH(Stock_Info[[#This Row],[Date]]),1))-1)/7)+1</f>
        <v>WEEK 4</v>
      </c>
      <c r="D620" s="12">
        <v>140.6</v>
      </c>
      <c r="E620" s="12">
        <v>142.19999999999999</v>
      </c>
      <c r="F620" s="12">
        <v>140.35</v>
      </c>
      <c r="G620" s="12">
        <v>141.19999999999999</v>
      </c>
      <c r="H620" s="12">
        <v>141.2238288437043</v>
      </c>
      <c r="I620">
        <v>211970</v>
      </c>
      <c r="J620">
        <v>1752</v>
      </c>
      <c r="K620" s="12">
        <v>29935215</v>
      </c>
      <c r="L620">
        <v>103930</v>
      </c>
      <c r="M620">
        <v>49.03</v>
      </c>
      <c r="N620">
        <v>1.85</v>
      </c>
      <c r="O620">
        <v>0.6</v>
      </c>
      <c r="P620">
        <f xml:space="preserve"> IF(Stock_Info[[#This Row],[Close Price]] &gt; Stock_Info[[#This Row],[Open Price]], 1, 0)</f>
        <v>1</v>
      </c>
      <c r="Q620" t="str">
        <f>IF(AND(Stock_Info[[#This Row],[% Deli. Qty to Traded Qty]]&gt;80,Stock_Info[[#This Row],[No. of Trades]]&lt;3000),"Unusual Day","")</f>
        <v/>
      </c>
      <c r="R620" t="str">
        <f>IF(AND(Stock_Info[[#This Row],[Spread High-Low]] &lt; 10, Stock_Info[[#This Row],[% Deli. Qty to Traded Qty]] &gt; 90), "Good Day", "")</f>
        <v/>
      </c>
    </row>
    <row r="621" spans="1:18">
      <c r="A621" t="s">
        <v>42</v>
      </c>
      <c r="B621" s="1">
        <v>45734</v>
      </c>
      <c r="C621" s="1" t="str">
        <f>"WEEK" &amp;" " &amp;  INT((DAY(Stock_Info[[#This Row],[Date]])+WEEKDAY(DATE(YEAR(Stock_Info[[#This Row],[Date]]),MONTH(Stock_Info[[#This Row],[Date]]),1))-1)/7)+1</f>
        <v>WEEK 4</v>
      </c>
      <c r="D621" s="12">
        <v>139.1</v>
      </c>
      <c r="E621" s="12">
        <v>140.9</v>
      </c>
      <c r="F621" s="12">
        <v>138.80000000000001</v>
      </c>
      <c r="G621" s="12">
        <v>140.6</v>
      </c>
      <c r="H621" s="12">
        <v>139.86674521421037</v>
      </c>
      <c r="I621">
        <v>445590</v>
      </c>
      <c r="J621">
        <v>4031</v>
      </c>
      <c r="K621" s="12">
        <v>62323223</v>
      </c>
      <c r="L621">
        <v>233259</v>
      </c>
      <c r="M621">
        <v>52.35</v>
      </c>
      <c r="N621">
        <v>2.1</v>
      </c>
      <c r="O621">
        <v>1.5</v>
      </c>
      <c r="P621">
        <f xml:space="preserve"> IF(Stock_Info[[#This Row],[Close Price]] &gt; Stock_Info[[#This Row],[Open Price]], 1, 0)</f>
        <v>1</v>
      </c>
      <c r="Q621" t="str">
        <f>IF(AND(Stock_Info[[#This Row],[% Deli. Qty to Traded Qty]]&gt;80,Stock_Info[[#This Row],[No. of Trades]]&lt;3000),"Unusual Day","")</f>
        <v/>
      </c>
      <c r="R621" t="str">
        <f>IF(AND(Stock_Info[[#This Row],[Spread High-Low]] &lt; 10, Stock_Info[[#This Row],[% Deli. Qty to Traded Qty]] &gt; 90), "Good Day", "")</f>
        <v/>
      </c>
    </row>
    <row r="622" spans="1:18">
      <c r="A622" t="s">
        <v>42</v>
      </c>
      <c r="B622" s="1">
        <v>45733</v>
      </c>
      <c r="C622" s="1" t="str">
        <f>"WEEK" &amp;" " &amp;  INT((DAY(Stock_Info[[#This Row],[Date]])+WEEKDAY(DATE(YEAR(Stock_Info[[#This Row],[Date]]),MONTH(Stock_Info[[#This Row],[Date]]),1))-1)/7)+1</f>
        <v>WEEK 4</v>
      </c>
      <c r="D622" s="12">
        <v>141.80000000000001</v>
      </c>
      <c r="E622" s="12">
        <v>143.35</v>
      </c>
      <c r="F622" s="12">
        <v>137.69999999999999</v>
      </c>
      <c r="G622" s="12">
        <v>138.4</v>
      </c>
      <c r="H622" s="12">
        <v>139.53416329226616</v>
      </c>
      <c r="I622">
        <v>348210</v>
      </c>
      <c r="J622">
        <v>5211</v>
      </c>
      <c r="K622" s="12">
        <v>48587191</v>
      </c>
      <c r="L622">
        <v>172097</v>
      </c>
      <c r="M622">
        <v>49.42</v>
      </c>
      <c r="N622">
        <v>5.65</v>
      </c>
      <c r="O622">
        <v>-3.4</v>
      </c>
      <c r="P622">
        <f xml:space="preserve"> IF(Stock_Info[[#This Row],[Close Price]] &gt; Stock_Info[[#This Row],[Open Price]], 1, 0)</f>
        <v>0</v>
      </c>
      <c r="Q622" t="str">
        <f>IF(AND(Stock_Info[[#This Row],[% Deli. Qty to Traded Qty]]&gt;80,Stock_Info[[#This Row],[No. of Trades]]&lt;3000),"Unusual Day","")</f>
        <v/>
      </c>
      <c r="R622" t="str">
        <f>IF(AND(Stock_Info[[#This Row],[Spread High-Low]] &lt; 10, Stock_Info[[#This Row],[% Deli. Qty to Traded Qty]] &gt; 90), "Good Day", "")</f>
        <v/>
      </c>
    </row>
    <row r="623" spans="1:18">
      <c r="A623" t="s">
        <v>42</v>
      </c>
      <c r="B623" s="1">
        <v>45729</v>
      </c>
      <c r="C623" s="1" t="str">
        <f>"WEEK" &amp;" " &amp;  INT((DAY(Stock_Info[[#This Row],[Date]])+WEEKDAY(DATE(YEAR(Stock_Info[[#This Row],[Date]]),MONTH(Stock_Info[[#This Row],[Date]]),1))-1)/7)+1</f>
        <v>WEEK 3</v>
      </c>
      <c r="D623" s="12">
        <v>141.6</v>
      </c>
      <c r="E623" s="12">
        <v>142.30000000000001</v>
      </c>
      <c r="F623" s="12">
        <v>139.19999999999999</v>
      </c>
      <c r="G623" s="12">
        <v>139.65</v>
      </c>
      <c r="H623" s="12">
        <v>140.59502606126489</v>
      </c>
      <c r="I623">
        <v>143508</v>
      </c>
      <c r="J623">
        <v>1402</v>
      </c>
      <c r="K623" s="12">
        <v>20176511</v>
      </c>
      <c r="L623">
        <v>73916</v>
      </c>
      <c r="M623">
        <v>51.51</v>
      </c>
      <c r="N623">
        <v>3.1</v>
      </c>
      <c r="O623">
        <v>-1.95</v>
      </c>
      <c r="P623">
        <f xml:space="preserve"> IF(Stock_Info[[#This Row],[Close Price]] &gt; Stock_Info[[#This Row],[Open Price]], 1, 0)</f>
        <v>0</v>
      </c>
      <c r="Q623" t="str">
        <f>IF(AND(Stock_Info[[#This Row],[% Deli. Qty to Traded Qty]]&gt;80,Stock_Info[[#This Row],[No. of Trades]]&lt;3000),"Unusual Day","")</f>
        <v/>
      </c>
      <c r="R623" t="str">
        <f>IF(AND(Stock_Info[[#This Row],[Spread High-Low]] &lt; 10, Stock_Info[[#This Row],[% Deli. Qty to Traded Qty]] &gt; 90), "Good Day", "")</f>
        <v/>
      </c>
    </row>
    <row r="624" spans="1:18">
      <c r="A624" t="s">
        <v>42</v>
      </c>
      <c r="B624" s="1">
        <v>45728</v>
      </c>
      <c r="C624" s="1" t="str">
        <f>"WEEK" &amp;" " &amp;  INT((DAY(Stock_Info[[#This Row],[Date]])+WEEKDAY(DATE(YEAR(Stock_Info[[#This Row],[Date]]),MONTH(Stock_Info[[#This Row],[Date]]),1))-1)/7)+1</f>
        <v>WEEK 3</v>
      </c>
      <c r="D624" s="12">
        <v>140</v>
      </c>
      <c r="E624" s="12">
        <v>142.9</v>
      </c>
      <c r="F624" s="12">
        <v>139.15</v>
      </c>
      <c r="G624" s="12">
        <v>141.5</v>
      </c>
      <c r="H624" s="12">
        <v>141.29867087768122</v>
      </c>
      <c r="I624">
        <v>399587</v>
      </c>
      <c r="J624">
        <v>4142</v>
      </c>
      <c r="K624" s="12">
        <v>56461112</v>
      </c>
      <c r="L624">
        <v>144397</v>
      </c>
      <c r="M624">
        <v>36.14</v>
      </c>
      <c r="N624">
        <v>3.75</v>
      </c>
      <c r="O624">
        <v>1.5</v>
      </c>
      <c r="P624">
        <f xml:space="preserve"> IF(Stock_Info[[#This Row],[Close Price]] &gt; Stock_Info[[#This Row],[Open Price]], 1, 0)</f>
        <v>1</v>
      </c>
      <c r="Q624" t="str">
        <f>IF(AND(Stock_Info[[#This Row],[% Deli. Qty to Traded Qty]]&gt;80,Stock_Info[[#This Row],[No. of Trades]]&lt;3000),"Unusual Day","")</f>
        <v/>
      </c>
      <c r="R624" t="str">
        <f>IF(AND(Stock_Info[[#This Row],[Spread High-Low]] &lt; 10, Stock_Info[[#This Row],[% Deli. Qty to Traded Qty]] &gt; 90), "Good Day", "")</f>
        <v/>
      </c>
    </row>
    <row r="625" spans="1:18">
      <c r="A625" t="s">
        <v>42</v>
      </c>
      <c r="B625" s="1">
        <v>45727</v>
      </c>
      <c r="C625" s="1" t="str">
        <f>"WEEK" &amp;" " &amp;  INT((DAY(Stock_Info[[#This Row],[Date]])+WEEKDAY(DATE(YEAR(Stock_Info[[#This Row],[Date]]),MONTH(Stock_Info[[#This Row],[Date]]),1))-1)/7)+1</f>
        <v>WEEK 3</v>
      </c>
      <c r="D625" s="12">
        <v>144.1</v>
      </c>
      <c r="E625" s="12">
        <v>145</v>
      </c>
      <c r="F625" s="12">
        <v>138.35</v>
      </c>
      <c r="G625" s="12">
        <v>140.15</v>
      </c>
      <c r="H625" s="12">
        <v>141.07543308276456</v>
      </c>
      <c r="I625">
        <v>754417</v>
      </c>
      <c r="J625">
        <v>7076</v>
      </c>
      <c r="K625" s="12">
        <v>106429705</v>
      </c>
      <c r="L625">
        <v>172590</v>
      </c>
      <c r="M625">
        <v>22.88</v>
      </c>
      <c r="N625">
        <v>6.65</v>
      </c>
      <c r="O625">
        <v>-3.95</v>
      </c>
      <c r="P625">
        <f xml:space="preserve"> IF(Stock_Info[[#This Row],[Close Price]] &gt; Stock_Info[[#This Row],[Open Price]], 1, 0)</f>
        <v>0</v>
      </c>
      <c r="Q625" t="str">
        <f>IF(AND(Stock_Info[[#This Row],[% Deli. Qty to Traded Qty]]&gt;80,Stock_Info[[#This Row],[No. of Trades]]&lt;3000),"Unusual Day","")</f>
        <v/>
      </c>
      <c r="R625" t="str">
        <f>IF(AND(Stock_Info[[#This Row],[Spread High-Low]] &lt; 10, Stock_Info[[#This Row],[% Deli. Qty to Traded Qty]] &gt; 90), "Good Day", "")</f>
        <v/>
      </c>
    </row>
    <row r="626" spans="1:18">
      <c r="A626" t="s">
        <v>42</v>
      </c>
      <c r="B626" s="1">
        <v>45726</v>
      </c>
      <c r="C626" s="1" t="str">
        <f>"WEEK" &amp;" " &amp;  INT((DAY(Stock_Info[[#This Row],[Date]])+WEEKDAY(DATE(YEAR(Stock_Info[[#This Row],[Date]]),MONTH(Stock_Info[[#This Row],[Date]]),1))-1)/7)+1</f>
        <v>WEEK 3</v>
      </c>
      <c r="D626" s="12">
        <v>149.80000000000001</v>
      </c>
      <c r="E626" s="12">
        <v>152.19999999999999</v>
      </c>
      <c r="F626" s="12">
        <v>146.9</v>
      </c>
      <c r="G626" s="12">
        <v>147.9</v>
      </c>
      <c r="H626" s="12">
        <v>150.04064930602556</v>
      </c>
      <c r="I626">
        <v>288123</v>
      </c>
      <c r="J626">
        <v>3122</v>
      </c>
      <c r="K626" s="12">
        <v>43230162</v>
      </c>
      <c r="L626">
        <v>151464</v>
      </c>
      <c r="M626">
        <v>52.57</v>
      </c>
      <c r="N626">
        <v>5.3</v>
      </c>
      <c r="O626">
        <v>-1.9</v>
      </c>
      <c r="P626">
        <f xml:space="preserve"> IF(Stock_Info[[#This Row],[Close Price]] &gt; Stock_Info[[#This Row],[Open Price]], 1, 0)</f>
        <v>0</v>
      </c>
      <c r="Q626" t="str">
        <f>IF(AND(Stock_Info[[#This Row],[% Deli. Qty to Traded Qty]]&gt;80,Stock_Info[[#This Row],[No. of Trades]]&lt;3000),"Unusual Day","")</f>
        <v/>
      </c>
      <c r="R626" t="str">
        <f>IF(AND(Stock_Info[[#This Row],[Spread High-Low]] &lt; 10, Stock_Info[[#This Row],[% Deli. Qty to Traded Qty]] &gt; 90), "Good Day", "")</f>
        <v/>
      </c>
    </row>
    <row r="627" spans="1:18">
      <c r="A627" t="s">
        <v>42</v>
      </c>
      <c r="B627" s="1">
        <v>45723</v>
      </c>
      <c r="C627" s="1" t="str">
        <f>"WEEK" &amp;" " &amp;  INT((DAY(Stock_Info[[#This Row],[Date]])+WEEKDAY(DATE(YEAR(Stock_Info[[#This Row],[Date]]),MONTH(Stock_Info[[#This Row],[Date]]),1))-1)/7)+1</f>
        <v>WEEK 2</v>
      </c>
      <c r="D627" s="12">
        <v>149.30000000000001</v>
      </c>
      <c r="E627" s="12">
        <v>151.15</v>
      </c>
      <c r="F627" s="12">
        <v>148.75</v>
      </c>
      <c r="G627" s="12">
        <v>149.85</v>
      </c>
      <c r="H627" s="12">
        <v>149.97034205789657</v>
      </c>
      <c r="I627">
        <v>562244</v>
      </c>
      <c r="J627">
        <v>5529</v>
      </c>
      <c r="K627" s="12">
        <v>84319925</v>
      </c>
      <c r="L627">
        <v>296870</v>
      </c>
      <c r="M627">
        <v>52.8</v>
      </c>
      <c r="N627">
        <v>2.4</v>
      </c>
      <c r="O627">
        <v>0.55000000000000004</v>
      </c>
      <c r="P627">
        <f xml:space="preserve"> IF(Stock_Info[[#This Row],[Close Price]] &gt; Stock_Info[[#This Row],[Open Price]], 1, 0)</f>
        <v>1</v>
      </c>
      <c r="Q627" t="str">
        <f>IF(AND(Stock_Info[[#This Row],[% Deli. Qty to Traded Qty]]&gt;80,Stock_Info[[#This Row],[No. of Trades]]&lt;3000),"Unusual Day","")</f>
        <v/>
      </c>
      <c r="R627" t="str">
        <f>IF(AND(Stock_Info[[#This Row],[Spread High-Low]] &lt; 10, Stock_Info[[#This Row],[% Deli. Qty to Traded Qty]] &gt; 90), "Good Day", "")</f>
        <v/>
      </c>
    </row>
    <row r="628" spans="1:18">
      <c r="A628" t="s">
        <v>42</v>
      </c>
      <c r="B628" s="1">
        <v>45722</v>
      </c>
      <c r="C628" s="1" t="str">
        <f>"WEEK" &amp;" " &amp;  INT((DAY(Stock_Info[[#This Row],[Date]])+WEEKDAY(DATE(YEAR(Stock_Info[[#This Row],[Date]]),MONTH(Stock_Info[[#This Row],[Date]]),1))-1)/7)+1</f>
        <v>WEEK 2</v>
      </c>
      <c r="D628" s="12">
        <v>148.15</v>
      </c>
      <c r="E628" s="12">
        <v>150.44999999999999</v>
      </c>
      <c r="F628" s="12">
        <v>147.9</v>
      </c>
      <c r="G628" s="12">
        <v>149.35</v>
      </c>
      <c r="H628" s="12">
        <v>149.20913405636244</v>
      </c>
      <c r="I628">
        <v>189204</v>
      </c>
      <c r="J628">
        <v>2215</v>
      </c>
      <c r="K628" s="12">
        <v>28230965</v>
      </c>
      <c r="L628">
        <v>70312</v>
      </c>
      <c r="M628">
        <v>37.159999999999997</v>
      </c>
      <c r="N628">
        <v>2.5499999999999998</v>
      </c>
      <c r="O628">
        <v>1.2</v>
      </c>
      <c r="P628">
        <f xml:space="preserve"> IF(Stock_Info[[#This Row],[Close Price]] &gt; Stock_Info[[#This Row],[Open Price]], 1, 0)</f>
        <v>1</v>
      </c>
      <c r="Q628" t="str">
        <f>IF(AND(Stock_Info[[#This Row],[% Deli. Qty to Traded Qty]]&gt;80,Stock_Info[[#This Row],[No. of Trades]]&lt;3000),"Unusual Day","")</f>
        <v/>
      </c>
      <c r="R628" t="str">
        <f>IF(AND(Stock_Info[[#This Row],[Spread High-Low]] &lt; 10, Stock_Info[[#This Row],[% Deli. Qty to Traded Qty]] &gt; 90), "Good Day", "")</f>
        <v/>
      </c>
    </row>
    <row r="629" spans="1:18">
      <c r="A629" t="s">
        <v>42</v>
      </c>
      <c r="B629" s="1">
        <v>45721</v>
      </c>
      <c r="C629" s="1" t="str">
        <f>"WEEK" &amp;" " &amp;  INT((DAY(Stock_Info[[#This Row],[Date]])+WEEKDAY(DATE(YEAR(Stock_Info[[#This Row],[Date]]),MONTH(Stock_Info[[#This Row],[Date]]),1))-1)/7)+1</f>
        <v>WEEK 2</v>
      </c>
      <c r="D629" s="12">
        <v>147.25</v>
      </c>
      <c r="E629" s="12">
        <v>148.1</v>
      </c>
      <c r="F629" s="12">
        <v>145.5</v>
      </c>
      <c r="G629" s="12">
        <v>147.4</v>
      </c>
      <c r="H629" s="12">
        <v>146.9412989175687</v>
      </c>
      <c r="I629">
        <v>177748</v>
      </c>
      <c r="J629">
        <v>1930</v>
      </c>
      <c r="K629" s="12">
        <v>26118522</v>
      </c>
      <c r="L629">
        <v>64244</v>
      </c>
      <c r="M629">
        <v>36.14</v>
      </c>
      <c r="N629">
        <v>2.6</v>
      </c>
      <c r="O629">
        <v>0.15</v>
      </c>
      <c r="P629">
        <f xml:space="preserve"> IF(Stock_Info[[#This Row],[Close Price]] &gt; Stock_Info[[#This Row],[Open Price]], 1, 0)</f>
        <v>1</v>
      </c>
      <c r="Q629" t="str">
        <f>IF(AND(Stock_Info[[#This Row],[% Deli. Qty to Traded Qty]]&gt;80,Stock_Info[[#This Row],[No. of Trades]]&lt;3000),"Unusual Day","")</f>
        <v/>
      </c>
      <c r="R629" t="str">
        <f>IF(AND(Stock_Info[[#This Row],[Spread High-Low]] &lt; 10, Stock_Info[[#This Row],[% Deli. Qty to Traded Qty]] &gt; 90), "Good Day", "")</f>
        <v/>
      </c>
    </row>
    <row r="630" spans="1:18">
      <c r="A630" t="s">
        <v>42</v>
      </c>
      <c r="B630" s="1">
        <v>45720</v>
      </c>
      <c r="C630" s="1" t="str">
        <f>"WEEK" &amp;" " &amp;  INT((DAY(Stock_Info[[#This Row],[Date]])+WEEKDAY(DATE(YEAR(Stock_Info[[#This Row],[Date]]),MONTH(Stock_Info[[#This Row],[Date]]),1))-1)/7)+1</f>
        <v>WEEK 2</v>
      </c>
      <c r="D630" s="12">
        <v>139.94999999999999</v>
      </c>
      <c r="E630" s="12">
        <v>147.75</v>
      </c>
      <c r="F630" s="12">
        <v>138.30000000000001</v>
      </c>
      <c r="G630" s="12">
        <v>147.30000000000001</v>
      </c>
      <c r="H630" s="12">
        <v>144.24395346148364</v>
      </c>
      <c r="I630">
        <v>371907</v>
      </c>
      <c r="J630">
        <v>3161</v>
      </c>
      <c r="K630" s="12">
        <v>53645336</v>
      </c>
      <c r="L630">
        <v>147114</v>
      </c>
      <c r="M630">
        <v>39.56</v>
      </c>
      <c r="N630">
        <v>9.4499999999999993</v>
      </c>
      <c r="O630">
        <v>7.35</v>
      </c>
      <c r="P630">
        <f xml:space="preserve"> IF(Stock_Info[[#This Row],[Close Price]] &gt; Stock_Info[[#This Row],[Open Price]], 1, 0)</f>
        <v>1</v>
      </c>
      <c r="Q630" t="str">
        <f>IF(AND(Stock_Info[[#This Row],[% Deli. Qty to Traded Qty]]&gt;80,Stock_Info[[#This Row],[No. of Trades]]&lt;3000),"Unusual Day","")</f>
        <v/>
      </c>
      <c r="R630" t="str">
        <f>IF(AND(Stock_Info[[#This Row],[Spread High-Low]] &lt; 10, Stock_Info[[#This Row],[% Deli. Qty to Traded Qty]] &gt; 90), "Good Day", "")</f>
        <v/>
      </c>
    </row>
    <row r="631" spans="1:18">
      <c r="A631" t="s">
        <v>42</v>
      </c>
      <c r="B631" s="1">
        <v>45719</v>
      </c>
      <c r="C631" s="1" t="str">
        <f>"WEEK" &amp;" " &amp;  INT((DAY(Stock_Info[[#This Row],[Date]])+WEEKDAY(DATE(YEAR(Stock_Info[[#This Row],[Date]]),MONTH(Stock_Info[[#This Row],[Date]]),1))-1)/7)+1</f>
        <v>WEEK 2</v>
      </c>
      <c r="D631" s="12">
        <v>142.44999999999999</v>
      </c>
      <c r="E631" s="12">
        <v>143.80000000000001</v>
      </c>
      <c r="F631" s="12">
        <v>138</v>
      </c>
      <c r="G631" s="12">
        <v>140.15</v>
      </c>
      <c r="H631" s="12">
        <v>140.1235806503328</v>
      </c>
      <c r="I631">
        <v>1010498</v>
      </c>
      <c r="J631">
        <v>7921</v>
      </c>
      <c r="K631" s="12">
        <v>141594598</v>
      </c>
      <c r="L631">
        <v>533340</v>
      </c>
      <c r="M631">
        <v>52.78</v>
      </c>
      <c r="N631">
        <v>5.8</v>
      </c>
      <c r="O631">
        <v>-2.2999999999999998</v>
      </c>
      <c r="P631">
        <f xml:space="preserve"> IF(Stock_Info[[#This Row],[Close Price]] &gt; Stock_Info[[#This Row],[Open Price]], 1, 0)</f>
        <v>0</v>
      </c>
      <c r="Q631" t="str">
        <f>IF(AND(Stock_Info[[#This Row],[% Deli. Qty to Traded Qty]]&gt;80,Stock_Info[[#This Row],[No. of Trades]]&lt;3000),"Unusual Day","")</f>
        <v/>
      </c>
      <c r="R631" t="str">
        <f>IF(AND(Stock_Info[[#This Row],[Spread High-Low]] &lt; 10, Stock_Info[[#This Row],[% Deli. Qty to Traded Qty]] &gt; 90), "Good Day", "")</f>
        <v/>
      </c>
    </row>
    <row r="632" spans="1:18">
      <c r="A632" t="s">
        <v>42</v>
      </c>
      <c r="B632" s="1">
        <v>45716</v>
      </c>
      <c r="C632" s="1" t="str">
        <f>"WEEK" &amp;" " &amp;  INT((DAY(Stock_Info[[#This Row],[Date]])+WEEKDAY(DATE(YEAR(Stock_Info[[#This Row],[Date]]),MONTH(Stock_Info[[#This Row],[Date]]),1))-1)/7)+1</f>
        <v>WEEK 5</v>
      </c>
      <c r="D632" s="12">
        <v>135.65</v>
      </c>
      <c r="E632" s="12">
        <v>141.9</v>
      </c>
      <c r="F632" s="12">
        <v>134.05000000000001</v>
      </c>
      <c r="G632" s="12">
        <v>141.19999999999999</v>
      </c>
      <c r="H632" s="12">
        <v>138.65630980938937</v>
      </c>
      <c r="I632">
        <v>1385652</v>
      </c>
      <c r="J632">
        <v>10071</v>
      </c>
      <c r="K632" s="12">
        <v>192129393</v>
      </c>
      <c r="L632">
        <v>416474</v>
      </c>
      <c r="M632">
        <v>30.06</v>
      </c>
      <c r="N632">
        <v>7.85</v>
      </c>
      <c r="O632">
        <v>5.55</v>
      </c>
      <c r="P632">
        <f xml:space="preserve"> IF(Stock_Info[[#This Row],[Close Price]] &gt; Stock_Info[[#This Row],[Open Price]], 1, 0)</f>
        <v>1</v>
      </c>
      <c r="Q632" t="str">
        <f>IF(AND(Stock_Info[[#This Row],[% Deli. Qty to Traded Qty]]&gt;80,Stock_Info[[#This Row],[No. of Trades]]&lt;3000),"Unusual Day","")</f>
        <v/>
      </c>
      <c r="R632" t="str">
        <f>IF(AND(Stock_Info[[#This Row],[Spread High-Low]] &lt; 10, Stock_Info[[#This Row],[% Deli. Qty to Traded Qty]] &gt; 90), "Good Day", "")</f>
        <v/>
      </c>
    </row>
    <row r="633" spans="1:18">
      <c r="A633" t="s">
        <v>42</v>
      </c>
      <c r="B633" s="1">
        <v>45715</v>
      </c>
      <c r="C633" s="1" t="str">
        <f>"WEEK" &amp;" " &amp;  INT((DAY(Stock_Info[[#This Row],[Date]])+WEEKDAY(DATE(YEAR(Stock_Info[[#This Row],[Date]]),MONTH(Stock_Info[[#This Row],[Date]]),1))-1)/7)+1</f>
        <v>WEEK 5</v>
      </c>
      <c r="D633" s="12">
        <v>140.75</v>
      </c>
      <c r="E633" s="12">
        <v>146.5</v>
      </c>
      <c r="F633" s="12">
        <v>136.1</v>
      </c>
      <c r="G633" s="12">
        <v>137</v>
      </c>
      <c r="H633" s="12">
        <v>141.59301885192204</v>
      </c>
      <c r="I633">
        <v>1367712</v>
      </c>
      <c r="J633">
        <v>9916</v>
      </c>
      <c r="K633" s="12">
        <v>193658471</v>
      </c>
      <c r="L633">
        <v>338051</v>
      </c>
      <c r="M633">
        <v>24.72</v>
      </c>
      <c r="N633">
        <v>10.4</v>
      </c>
      <c r="O633">
        <v>-3.75</v>
      </c>
      <c r="P633">
        <f xml:space="preserve"> IF(Stock_Info[[#This Row],[Close Price]] &gt; Stock_Info[[#This Row],[Open Price]], 1, 0)</f>
        <v>0</v>
      </c>
      <c r="Q633" t="str">
        <f>IF(AND(Stock_Info[[#This Row],[% Deli. Qty to Traded Qty]]&gt;80,Stock_Info[[#This Row],[No. of Trades]]&lt;3000),"Unusual Day","")</f>
        <v/>
      </c>
      <c r="R633" t="str">
        <f>IF(AND(Stock_Info[[#This Row],[Spread High-Low]] &lt; 10, Stock_Info[[#This Row],[% Deli. Qty to Traded Qty]] &gt; 90), "Good Day", "")</f>
        <v/>
      </c>
    </row>
    <row r="634" spans="1:18">
      <c r="A634" t="s">
        <v>42</v>
      </c>
      <c r="B634" s="1">
        <v>45713</v>
      </c>
      <c r="C634" s="1" t="str">
        <f>"WEEK" &amp;" " &amp;  INT((DAY(Stock_Info[[#This Row],[Date]])+WEEKDAY(DATE(YEAR(Stock_Info[[#This Row],[Date]]),MONTH(Stock_Info[[#This Row],[Date]]),1))-1)/7)+1</f>
        <v>WEEK 5</v>
      </c>
      <c r="D634" s="12">
        <v>139.19999999999999</v>
      </c>
      <c r="E634" s="12">
        <v>140.1</v>
      </c>
      <c r="F634" s="12">
        <v>134.69999999999999</v>
      </c>
      <c r="G634" s="12">
        <v>135.30000000000001</v>
      </c>
      <c r="H634" s="12">
        <v>137.08768224553754</v>
      </c>
      <c r="I634">
        <v>117424</v>
      </c>
      <c r="J634">
        <v>2251</v>
      </c>
      <c r="K634" s="12">
        <v>16097384</v>
      </c>
      <c r="L634">
        <v>69162</v>
      </c>
      <c r="M634">
        <v>58.9</v>
      </c>
      <c r="N634">
        <v>5.4</v>
      </c>
      <c r="O634">
        <v>-3.9</v>
      </c>
      <c r="P634">
        <f xml:space="preserve"> IF(Stock_Info[[#This Row],[Close Price]] &gt; Stock_Info[[#This Row],[Open Price]], 1, 0)</f>
        <v>0</v>
      </c>
      <c r="Q634" t="str">
        <f>IF(AND(Stock_Info[[#This Row],[% Deli. Qty to Traded Qty]]&gt;80,Stock_Info[[#This Row],[No. of Trades]]&lt;3000),"Unusual Day","")</f>
        <v/>
      </c>
      <c r="R634" t="str">
        <f>IF(AND(Stock_Info[[#This Row],[Spread High-Low]] &lt; 10, Stock_Info[[#This Row],[% Deli. Qty to Traded Qty]] &gt; 90), "Good Day", "")</f>
        <v/>
      </c>
    </row>
    <row r="635" spans="1:18">
      <c r="A635" t="s">
        <v>42</v>
      </c>
      <c r="B635" s="1">
        <v>45712</v>
      </c>
      <c r="C635" s="1" t="str">
        <f>"WEEK" &amp;" " &amp;  INT((DAY(Stock_Info[[#This Row],[Date]])+WEEKDAY(DATE(YEAR(Stock_Info[[#This Row],[Date]]),MONTH(Stock_Info[[#This Row],[Date]]),1))-1)/7)+1</f>
        <v>WEEK 5</v>
      </c>
      <c r="D635" s="12">
        <v>139</v>
      </c>
      <c r="E635" s="12">
        <v>141</v>
      </c>
      <c r="F635" s="12">
        <v>137.9</v>
      </c>
      <c r="G635" s="12">
        <v>139</v>
      </c>
      <c r="H635" s="12">
        <v>139.50987436435906</v>
      </c>
      <c r="I635">
        <v>190949</v>
      </c>
      <c r="J635">
        <v>2374</v>
      </c>
      <c r="K635" s="12">
        <v>26639271</v>
      </c>
      <c r="L635">
        <v>57427</v>
      </c>
      <c r="M635">
        <v>30.07</v>
      </c>
      <c r="N635">
        <v>3.1</v>
      </c>
      <c r="O635">
        <v>0</v>
      </c>
      <c r="P635">
        <f xml:space="preserve"> IF(Stock_Info[[#This Row],[Close Price]] &gt; Stock_Info[[#This Row],[Open Price]], 1, 0)</f>
        <v>0</v>
      </c>
      <c r="Q635" t="str">
        <f>IF(AND(Stock_Info[[#This Row],[% Deli. Qty to Traded Qty]]&gt;80,Stock_Info[[#This Row],[No. of Trades]]&lt;3000),"Unusual Day","")</f>
        <v/>
      </c>
      <c r="R635" t="str">
        <f>IF(AND(Stock_Info[[#This Row],[Spread High-Low]] &lt; 10, Stock_Info[[#This Row],[% Deli. Qty to Traded Qty]] &gt; 90), "Good Day", "")</f>
        <v/>
      </c>
    </row>
    <row r="636" spans="1:18">
      <c r="A636" t="s">
        <v>42</v>
      </c>
      <c r="B636" s="1">
        <v>45709</v>
      </c>
      <c r="C636" s="1" t="str">
        <f>"WEEK" &amp;" " &amp;  INT((DAY(Stock_Info[[#This Row],[Date]])+WEEKDAY(DATE(YEAR(Stock_Info[[#This Row],[Date]]),MONTH(Stock_Info[[#This Row],[Date]]),1))-1)/7)+1</f>
        <v>WEEK 4</v>
      </c>
      <c r="D636" s="12">
        <v>137.05000000000001</v>
      </c>
      <c r="E636" s="12">
        <v>143</v>
      </c>
      <c r="F636" s="12">
        <v>137.05000000000001</v>
      </c>
      <c r="G636" s="12">
        <v>139.25</v>
      </c>
      <c r="H636" s="12">
        <v>140.6773487957357</v>
      </c>
      <c r="I636">
        <v>608961</v>
      </c>
      <c r="J636">
        <v>4073</v>
      </c>
      <c r="K636" s="12">
        <v>85667019</v>
      </c>
      <c r="L636">
        <v>107038</v>
      </c>
      <c r="M636">
        <v>17.579999999999998</v>
      </c>
      <c r="N636">
        <v>5.95</v>
      </c>
      <c r="O636">
        <v>2.2000000000000002</v>
      </c>
      <c r="P636">
        <f xml:space="preserve"> IF(Stock_Info[[#This Row],[Close Price]] &gt; Stock_Info[[#This Row],[Open Price]], 1, 0)</f>
        <v>1</v>
      </c>
      <c r="Q636" t="str">
        <f>IF(AND(Stock_Info[[#This Row],[% Deli. Qty to Traded Qty]]&gt;80,Stock_Info[[#This Row],[No. of Trades]]&lt;3000),"Unusual Day","")</f>
        <v/>
      </c>
      <c r="R636" t="str">
        <f>IF(AND(Stock_Info[[#This Row],[Spread High-Low]] &lt; 10, Stock_Info[[#This Row],[% Deli. Qty to Traded Qty]] &gt; 90), "Good Day", "")</f>
        <v/>
      </c>
    </row>
    <row r="637" spans="1:18">
      <c r="A637" t="s">
        <v>42</v>
      </c>
      <c r="B637" s="1">
        <v>45708</v>
      </c>
      <c r="C637" s="1" t="str">
        <f>"WEEK" &amp;" " &amp;  INT((DAY(Stock_Info[[#This Row],[Date]])+WEEKDAY(DATE(YEAR(Stock_Info[[#This Row],[Date]]),MONTH(Stock_Info[[#This Row],[Date]]),1))-1)/7)+1</f>
        <v>WEEK 4</v>
      </c>
      <c r="D637" s="12">
        <v>132.9</v>
      </c>
      <c r="E637" s="12">
        <v>137</v>
      </c>
      <c r="F637" s="12">
        <v>132.15</v>
      </c>
      <c r="G637" s="12">
        <v>136.44999999999999</v>
      </c>
      <c r="H637" s="12">
        <v>134.86651540810388</v>
      </c>
      <c r="I637">
        <v>305878</v>
      </c>
      <c r="J637">
        <v>3302</v>
      </c>
      <c r="K637" s="12">
        <v>41252700</v>
      </c>
      <c r="L637">
        <v>105350</v>
      </c>
      <c r="M637">
        <v>34.44</v>
      </c>
      <c r="N637">
        <v>4.8499999999999996</v>
      </c>
      <c r="O637">
        <v>3.55</v>
      </c>
      <c r="P637">
        <f xml:space="preserve"> IF(Stock_Info[[#This Row],[Close Price]] &gt; Stock_Info[[#This Row],[Open Price]], 1, 0)</f>
        <v>1</v>
      </c>
      <c r="Q637" t="str">
        <f>IF(AND(Stock_Info[[#This Row],[% Deli. Qty to Traded Qty]]&gt;80,Stock_Info[[#This Row],[No. of Trades]]&lt;3000),"Unusual Day","")</f>
        <v/>
      </c>
      <c r="R637" t="str">
        <f>IF(AND(Stock_Info[[#This Row],[Spread High-Low]] &lt; 10, Stock_Info[[#This Row],[% Deli. Qty to Traded Qty]] &gt; 90), "Good Day", "")</f>
        <v/>
      </c>
    </row>
    <row r="638" spans="1:18">
      <c r="A638" t="s">
        <v>42</v>
      </c>
      <c r="B638" s="1">
        <v>45707</v>
      </c>
      <c r="C638" s="1" t="str">
        <f>"WEEK" &amp;" " &amp;  INT((DAY(Stock_Info[[#This Row],[Date]])+WEEKDAY(DATE(YEAR(Stock_Info[[#This Row],[Date]]),MONTH(Stock_Info[[#This Row],[Date]]),1))-1)/7)+1</f>
        <v>WEEK 4</v>
      </c>
      <c r="D638" s="12">
        <v>129.80000000000001</v>
      </c>
      <c r="E638" s="12">
        <v>133.94999999999999</v>
      </c>
      <c r="F638" s="12">
        <v>129</v>
      </c>
      <c r="G638" s="12">
        <v>133.55000000000001</v>
      </c>
      <c r="H638" s="12">
        <v>131.83199597734611</v>
      </c>
      <c r="I638">
        <v>188930</v>
      </c>
      <c r="J638">
        <v>1302</v>
      </c>
      <c r="K638" s="12">
        <v>24907019</v>
      </c>
      <c r="L638">
        <v>90880</v>
      </c>
      <c r="M638">
        <v>48.1</v>
      </c>
      <c r="N638">
        <v>4.95</v>
      </c>
      <c r="O638">
        <v>3.75</v>
      </c>
      <c r="P638">
        <f xml:space="preserve"> IF(Stock_Info[[#This Row],[Close Price]] &gt; Stock_Info[[#This Row],[Open Price]], 1, 0)</f>
        <v>1</v>
      </c>
      <c r="Q638" t="str">
        <f>IF(AND(Stock_Info[[#This Row],[% Deli. Qty to Traded Qty]]&gt;80,Stock_Info[[#This Row],[No. of Trades]]&lt;3000),"Unusual Day","")</f>
        <v/>
      </c>
      <c r="R638" t="str">
        <f>IF(AND(Stock_Info[[#This Row],[Spread High-Low]] &lt; 10, Stock_Info[[#This Row],[% Deli. Qty to Traded Qty]] &gt; 90), "Good Day", "")</f>
        <v/>
      </c>
    </row>
    <row r="639" spans="1:18">
      <c r="A639" t="s">
        <v>42</v>
      </c>
      <c r="B639" s="1">
        <v>45706</v>
      </c>
      <c r="C639" s="1" t="str">
        <f>"WEEK" &amp;" " &amp;  INT((DAY(Stock_Info[[#This Row],[Date]])+WEEKDAY(DATE(YEAR(Stock_Info[[#This Row],[Date]]),MONTH(Stock_Info[[#This Row],[Date]]),1))-1)/7)+1</f>
        <v>WEEK 4</v>
      </c>
      <c r="D639" s="12">
        <v>133.94999999999999</v>
      </c>
      <c r="E639" s="12">
        <v>133.94999999999999</v>
      </c>
      <c r="F639" s="12">
        <v>128.15</v>
      </c>
      <c r="G639" s="12">
        <v>130.30000000000001</v>
      </c>
      <c r="H639" s="12">
        <v>129.90736793229354</v>
      </c>
      <c r="I639">
        <v>521191</v>
      </c>
      <c r="J639">
        <v>3656</v>
      </c>
      <c r="K639" s="12">
        <v>67706551</v>
      </c>
      <c r="L639">
        <v>270449</v>
      </c>
      <c r="M639">
        <v>51.89</v>
      </c>
      <c r="N639">
        <v>5.8</v>
      </c>
      <c r="O639">
        <v>-3.65</v>
      </c>
      <c r="P639">
        <f xml:space="preserve"> IF(Stock_Info[[#This Row],[Close Price]] &gt; Stock_Info[[#This Row],[Open Price]], 1, 0)</f>
        <v>0</v>
      </c>
      <c r="Q639" t="str">
        <f>IF(AND(Stock_Info[[#This Row],[% Deli. Qty to Traded Qty]]&gt;80,Stock_Info[[#This Row],[No. of Trades]]&lt;3000),"Unusual Day","")</f>
        <v/>
      </c>
      <c r="R639" t="str">
        <f>IF(AND(Stock_Info[[#This Row],[Spread High-Low]] &lt; 10, Stock_Info[[#This Row],[% Deli. Qty to Traded Qty]] &gt; 90), "Good Day", "")</f>
        <v/>
      </c>
    </row>
    <row r="640" spans="1:18">
      <c r="A640" t="s">
        <v>42</v>
      </c>
      <c r="B640" s="1">
        <v>45705</v>
      </c>
      <c r="C640" s="1" t="str">
        <f>"WEEK" &amp;" " &amp;  INT((DAY(Stock_Info[[#This Row],[Date]])+WEEKDAY(DATE(YEAR(Stock_Info[[#This Row],[Date]]),MONTH(Stock_Info[[#This Row],[Date]]),1))-1)/7)+1</f>
        <v>WEEK 4</v>
      </c>
      <c r="D640" s="12">
        <v>134.94999999999999</v>
      </c>
      <c r="E640" s="12">
        <v>135.6</v>
      </c>
      <c r="F640" s="12">
        <v>131.15</v>
      </c>
      <c r="G640" s="12">
        <v>132.69999999999999</v>
      </c>
      <c r="H640" s="12">
        <v>133.25563982606948</v>
      </c>
      <c r="I640">
        <v>278732</v>
      </c>
      <c r="J640">
        <v>2764</v>
      </c>
      <c r="K640" s="12">
        <v>37142611</v>
      </c>
      <c r="L640">
        <v>115943</v>
      </c>
      <c r="M640">
        <v>41.6</v>
      </c>
      <c r="N640">
        <v>4.45</v>
      </c>
      <c r="O640">
        <v>-2.25</v>
      </c>
      <c r="P640">
        <f xml:space="preserve"> IF(Stock_Info[[#This Row],[Close Price]] &gt; Stock_Info[[#This Row],[Open Price]], 1, 0)</f>
        <v>0</v>
      </c>
      <c r="Q640" t="str">
        <f>IF(AND(Stock_Info[[#This Row],[% Deli. Qty to Traded Qty]]&gt;80,Stock_Info[[#This Row],[No. of Trades]]&lt;3000),"Unusual Day","")</f>
        <v/>
      </c>
      <c r="R640" t="str">
        <f>IF(AND(Stock_Info[[#This Row],[Spread High-Low]] &lt; 10, Stock_Info[[#This Row],[% Deli. Qty to Traded Qty]] &gt; 90), "Good Day", "")</f>
        <v/>
      </c>
    </row>
    <row r="641" spans="1:18">
      <c r="A641" t="s">
        <v>42</v>
      </c>
      <c r="B641" s="1">
        <v>45702</v>
      </c>
      <c r="C641" s="1" t="str">
        <f>"WEEK" &amp;" " &amp;  INT((DAY(Stock_Info[[#This Row],[Date]])+WEEKDAY(DATE(YEAR(Stock_Info[[#This Row],[Date]]),MONTH(Stock_Info[[#This Row],[Date]]),1))-1)/7)+1</f>
        <v>WEEK 3</v>
      </c>
      <c r="D641" s="12">
        <v>141.55000000000001</v>
      </c>
      <c r="E641" s="12">
        <v>142</v>
      </c>
      <c r="F641" s="12">
        <v>134.35</v>
      </c>
      <c r="G641" s="12">
        <v>135.35</v>
      </c>
      <c r="H641" s="12">
        <v>137.06535534899203</v>
      </c>
      <c r="I641">
        <v>733054</v>
      </c>
      <c r="J641">
        <v>9770</v>
      </c>
      <c r="K641" s="12">
        <v>100476307</v>
      </c>
      <c r="L641">
        <v>314291</v>
      </c>
      <c r="M641">
        <v>42.87</v>
      </c>
      <c r="N641">
        <v>7.65</v>
      </c>
      <c r="O641">
        <v>-6.2</v>
      </c>
      <c r="P641">
        <f xml:space="preserve"> IF(Stock_Info[[#This Row],[Close Price]] &gt; Stock_Info[[#This Row],[Open Price]], 1, 0)</f>
        <v>0</v>
      </c>
      <c r="Q641" t="str">
        <f>IF(AND(Stock_Info[[#This Row],[% Deli. Qty to Traded Qty]]&gt;80,Stock_Info[[#This Row],[No. of Trades]]&lt;3000),"Unusual Day","")</f>
        <v/>
      </c>
      <c r="R641" t="str">
        <f>IF(AND(Stock_Info[[#This Row],[Spread High-Low]] &lt; 10, Stock_Info[[#This Row],[% Deli. Qty to Traded Qty]] &gt; 90), "Good Day", "")</f>
        <v/>
      </c>
    </row>
    <row r="642" spans="1:18">
      <c r="A642" t="s">
        <v>42</v>
      </c>
      <c r="B642" s="1">
        <v>45701</v>
      </c>
      <c r="C642" s="1" t="str">
        <f>"WEEK" &amp;" " &amp;  INT((DAY(Stock_Info[[#This Row],[Date]])+WEEKDAY(DATE(YEAR(Stock_Info[[#This Row],[Date]]),MONTH(Stock_Info[[#This Row],[Date]]),1))-1)/7)+1</f>
        <v>WEEK 3</v>
      </c>
      <c r="D642" s="12">
        <v>142.75</v>
      </c>
      <c r="E642" s="12">
        <v>143.44999999999999</v>
      </c>
      <c r="F642" s="12">
        <v>139.9</v>
      </c>
      <c r="G642" s="12">
        <v>140.19999999999999</v>
      </c>
      <c r="H642" s="12">
        <v>141.56468822817126</v>
      </c>
      <c r="I642">
        <v>403837</v>
      </c>
      <c r="J642">
        <v>4637</v>
      </c>
      <c r="K642" s="12">
        <v>57169059</v>
      </c>
      <c r="L642">
        <v>146159</v>
      </c>
      <c r="M642">
        <v>36.19</v>
      </c>
      <c r="N642">
        <v>3.55</v>
      </c>
      <c r="O642">
        <v>-2.5499999999999998</v>
      </c>
      <c r="P642">
        <f xml:space="preserve"> IF(Stock_Info[[#This Row],[Close Price]] &gt; Stock_Info[[#This Row],[Open Price]], 1, 0)</f>
        <v>0</v>
      </c>
      <c r="Q642" t="str">
        <f>IF(AND(Stock_Info[[#This Row],[% Deli. Qty to Traded Qty]]&gt;80,Stock_Info[[#This Row],[No. of Trades]]&lt;3000),"Unusual Day","")</f>
        <v/>
      </c>
      <c r="R642" t="str">
        <f>IF(AND(Stock_Info[[#This Row],[Spread High-Low]] &lt; 10, Stock_Info[[#This Row],[% Deli. Qty to Traded Qty]] &gt; 90), "Good Day", "")</f>
        <v/>
      </c>
    </row>
    <row r="643" spans="1:18">
      <c r="A643" t="s">
        <v>42</v>
      </c>
      <c r="B643" s="1">
        <v>45700</v>
      </c>
      <c r="C643" s="1" t="str">
        <f>"WEEK" &amp;" " &amp;  INT((DAY(Stock_Info[[#This Row],[Date]])+WEEKDAY(DATE(YEAR(Stock_Info[[#This Row],[Date]]),MONTH(Stock_Info[[#This Row],[Date]]),1))-1)/7)+1</f>
        <v>WEEK 3</v>
      </c>
      <c r="D643" s="12">
        <v>142.94999999999999</v>
      </c>
      <c r="E643" s="12">
        <v>144.55000000000001</v>
      </c>
      <c r="F643" s="12">
        <v>138.4</v>
      </c>
      <c r="G643" s="12">
        <v>142.55000000000001</v>
      </c>
      <c r="H643" s="12">
        <v>141.89711420227482</v>
      </c>
      <c r="I643">
        <v>208192</v>
      </c>
      <c r="J643">
        <v>2346</v>
      </c>
      <c r="K643" s="12">
        <v>29541844</v>
      </c>
      <c r="L643">
        <v>66189</v>
      </c>
      <c r="M643">
        <v>31.79</v>
      </c>
      <c r="N643">
        <v>6.15</v>
      </c>
      <c r="O643">
        <v>-0.4</v>
      </c>
      <c r="P643">
        <f xml:space="preserve"> IF(Stock_Info[[#This Row],[Close Price]] &gt; Stock_Info[[#This Row],[Open Price]], 1, 0)</f>
        <v>0</v>
      </c>
      <c r="Q643" t="str">
        <f>IF(AND(Stock_Info[[#This Row],[% Deli. Qty to Traded Qty]]&gt;80,Stock_Info[[#This Row],[No. of Trades]]&lt;3000),"Unusual Day","")</f>
        <v/>
      </c>
      <c r="R643" t="str">
        <f>IF(AND(Stock_Info[[#This Row],[Spread High-Low]] &lt; 10, Stock_Info[[#This Row],[% Deli. Qty to Traded Qty]] &gt; 90), "Good Day", "")</f>
        <v/>
      </c>
    </row>
    <row r="644" spans="1:18">
      <c r="A644" t="s">
        <v>42</v>
      </c>
      <c r="B644" s="1">
        <v>45699</v>
      </c>
      <c r="C644" s="1" t="str">
        <f>"WEEK" &amp;" " &amp;  INT((DAY(Stock_Info[[#This Row],[Date]])+WEEKDAY(DATE(YEAR(Stock_Info[[#This Row],[Date]]),MONTH(Stock_Info[[#This Row],[Date]]),1))-1)/7)+1</f>
        <v>WEEK 3</v>
      </c>
      <c r="D644" s="12">
        <v>148.6</v>
      </c>
      <c r="E644" s="12">
        <v>148.9</v>
      </c>
      <c r="F644" s="12">
        <v>143.5</v>
      </c>
      <c r="G644" s="12">
        <v>144.30000000000001</v>
      </c>
      <c r="H644" s="12">
        <v>145.23414309588796</v>
      </c>
      <c r="I644">
        <v>381758</v>
      </c>
      <c r="J644">
        <v>5986</v>
      </c>
      <c r="K644" s="12">
        <v>55444296</v>
      </c>
      <c r="L644">
        <v>187394</v>
      </c>
      <c r="M644">
        <v>49.09</v>
      </c>
      <c r="N644">
        <v>5.4</v>
      </c>
      <c r="O644">
        <v>-4.3</v>
      </c>
      <c r="P644">
        <f xml:space="preserve"> IF(Stock_Info[[#This Row],[Close Price]] &gt; Stock_Info[[#This Row],[Open Price]], 1, 0)</f>
        <v>0</v>
      </c>
      <c r="Q644" t="str">
        <f>IF(AND(Stock_Info[[#This Row],[% Deli. Qty to Traded Qty]]&gt;80,Stock_Info[[#This Row],[No. of Trades]]&lt;3000),"Unusual Day","")</f>
        <v/>
      </c>
      <c r="R644" t="str">
        <f>IF(AND(Stock_Info[[#This Row],[Spread High-Low]] &lt; 10, Stock_Info[[#This Row],[% Deli. Qty to Traded Qty]] &gt; 90), "Good Day", "")</f>
        <v/>
      </c>
    </row>
    <row r="645" spans="1:18">
      <c r="A645" t="s">
        <v>42</v>
      </c>
      <c r="B645" s="1">
        <v>45698</v>
      </c>
      <c r="C645" s="1" t="str">
        <f>"WEEK" &amp;" " &amp;  INT((DAY(Stock_Info[[#This Row],[Date]])+WEEKDAY(DATE(YEAR(Stock_Info[[#This Row],[Date]]),MONTH(Stock_Info[[#This Row],[Date]]),1))-1)/7)+1</f>
        <v>WEEK 3</v>
      </c>
      <c r="D645" s="12">
        <v>152.69999999999999</v>
      </c>
      <c r="E645" s="12">
        <v>152.69999999999999</v>
      </c>
      <c r="F645" s="12">
        <v>148.25</v>
      </c>
      <c r="G645" s="12">
        <v>148.94999999999999</v>
      </c>
      <c r="H645" s="12">
        <v>149.64244900708343</v>
      </c>
      <c r="I645">
        <v>89081</v>
      </c>
      <c r="J645">
        <v>1110</v>
      </c>
      <c r="K645" s="12">
        <v>13330299</v>
      </c>
      <c r="L645">
        <v>43080</v>
      </c>
      <c r="M645">
        <v>48.36</v>
      </c>
      <c r="N645">
        <v>4.45</v>
      </c>
      <c r="O645">
        <v>-3.75</v>
      </c>
      <c r="P645">
        <f xml:space="preserve"> IF(Stock_Info[[#This Row],[Close Price]] &gt; Stock_Info[[#This Row],[Open Price]], 1, 0)</f>
        <v>0</v>
      </c>
      <c r="Q645" t="str">
        <f>IF(AND(Stock_Info[[#This Row],[% Deli. Qty to Traded Qty]]&gt;80,Stock_Info[[#This Row],[No. of Trades]]&lt;3000),"Unusual Day","")</f>
        <v/>
      </c>
      <c r="R645" t="str">
        <f>IF(AND(Stock_Info[[#This Row],[Spread High-Low]] &lt; 10, Stock_Info[[#This Row],[% Deli. Qty to Traded Qty]] &gt; 90), "Good Day", "")</f>
        <v/>
      </c>
    </row>
    <row r="646" spans="1:18">
      <c r="A646" t="s">
        <v>42</v>
      </c>
      <c r="B646" s="1">
        <v>45695</v>
      </c>
      <c r="C646" s="1" t="str">
        <f>"WEEK" &amp;" " &amp;  INT((DAY(Stock_Info[[#This Row],[Date]])+WEEKDAY(DATE(YEAR(Stock_Info[[#This Row],[Date]]),MONTH(Stock_Info[[#This Row],[Date]]),1))-1)/7)+1</f>
        <v>WEEK 2</v>
      </c>
      <c r="D646" s="12">
        <v>152.19999999999999</v>
      </c>
      <c r="E646" s="12">
        <v>154.94999999999999</v>
      </c>
      <c r="F646" s="12">
        <v>151.35</v>
      </c>
      <c r="G646" s="12">
        <v>152.25</v>
      </c>
      <c r="H646" s="12">
        <v>153.09826965872563</v>
      </c>
      <c r="I646">
        <v>198169</v>
      </c>
      <c r="J646">
        <v>1918</v>
      </c>
      <c r="K646" s="12">
        <v>30339331</v>
      </c>
      <c r="L646">
        <v>36532</v>
      </c>
      <c r="M646">
        <v>18.43</v>
      </c>
      <c r="N646">
        <v>3.6</v>
      </c>
      <c r="O646">
        <v>0.05</v>
      </c>
      <c r="P646">
        <f xml:space="preserve"> IF(Stock_Info[[#This Row],[Close Price]] &gt; Stock_Info[[#This Row],[Open Price]], 1, 0)</f>
        <v>1</v>
      </c>
      <c r="Q646" t="str">
        <f>IF(AND(Stock_Info[[#This Row],[% Deli. Qty to Traded Qty]]&gt;80,Stock_Info[[#This Row],[No. of Trades]]&lt;3000),"Unusual Day","")</f>
        <v/>
      </c>
      <c r="R646" t="str">
        <f>IF(AND(Stock_Info[[#This Row],[Spread High-Low]] &lt; 10, Stock_Info[[#This Row],[% Deli. Qty to Traded Qty]] &gt; 90), "Good Day", "")</f>
        <v/>
      </c>
    </row>
    <row r="647" spans="1:18">
      <c r="A647" t="s">
        <v>42</v>
      </c>
      <c r="B647" s="1">
        <v>45694</v>
      </c>
      <c r="C647" s="1" t="str">
        <f>"WEEK" &amp;" " &amp;  INT((DAY(Stock_Info[[#This Row],[Date]])+WEEKDAY(DATE(YEAR(Stock_Info[[#This Row],[Date]]),MONTH(Stock_Info[[#This Row],[Date]]),1))-1)/7)+1</f>
        <v>WEEK 2</v>
      </c>
      <c r="D647" s="12">
        <v>154</v>
      </c>
      <c r="E647" s="12">
        <v>154.4</v>
      </c>
      <c r="F647" s="12">
        <v>150.9</v>
      </c>
      <c r="G647" s="12">
        <v>152.25</v>
      </c>
      <c r="H647" s="12">
        <v>152.30586863356754</v>
      </c>
      <c r="I647">
        <v>171505</v>
      </c>
      <c r="J647">
        <v>1520</v>
      </c>
      <c r="K647" s="12">
        <v>26121218</v>
      </c>
      <c r="L647">
        <v>45011</v>
      </c>
      <c r="M647">
        <v>26.24</v>
      </c>
      <c r="N647">
        <v>3.5</v>
      </c>
      <c r="O647">
        <v>-1.75</v>
      </c>
      <c r="P647">
        <f xml:space="preserve"> IF(Stock_Info[[#This Row],[Close Price]] &gt; Stock_Info[[#This Row],[Open Price]], 1, 0)</f>
        <v>0</v>
      </c>
      <c r="Q647" t="str">
        <f>IF(AND(Stock_Info[[#This Row],[% Deli. Qty to Traded Qty]]&gt;80,Stock_Info[[#This Row],[No. of Trades]]&lt;3000),"Unusual Day","")</f>
        <v/>
      </c>
      <c r="R647" t="str">
        <f>IF(AND(Stock_Info[[#This Row],[Spread High-Low]] &lt; 10, Stock_Info[[#This Row],[% Deli. Qty to Traded Qty]] &gt; 90), "Good Day", "")</f>
        <v/>
      </c>
    </row>
    <row r="648" spans="1:18">
      <c r="A648" t="s">
        <v>42</v>
      </c>
      <c r="B648" s="1">
        <v>45693</v>
      </c>
      <c r="C648" s="1" t="str">
        <f>"WEEK" &amp;" " &amp;  INT((DAY(Stock_Info[[#This Row],[Date]])+WEEKDAY(DATE(YEAR(Stock_Info[[#This Row],[Date]]),MONTH(Stock_Info[[#This Row],[Date]]),1))-1)/7)+1</f>
        <v>WEEK 2</v>
      </c>
      <c r="D648" s="12">
        <v>150</v>
      </c>
      <c r="E648" s="12">
        <v>156.25</v>
      </c>
      <c r="F648" s="12">
        <v>150</v>
      </c>
      <c r="G648" s="12">
        <v>153.94999999999999</v>
      </c>
      <c r="H648" s="12">
        <v>154.18626838773994</v>
      </c>
      <c r="I648">
        <v>730242</v>
      </c>
      <c r="J648">
        <v>5089</v>
      </c>
      <c r="K648" s="12">
        <v>112593289</v>
      </c>
      <c r="L648">
        <v>278346</v>
      </c>
      <c r="M648">
        <v>38.119999999999997</v>
      </c>
      <c r="N648">
        <v>6.25</v>
      </c>
      <c r="O648">
        <v>3.95</v>
      </c>
      <c r="P648">
        <f xml:space="preserve"> IF(Stock_Info[[#This Row],[Close Price]] &gt; Stock_Info[[#This Row],[Open Price]], 1, 0)</f>
        <v>1</v>
      </c>
      <c r="Q648" t="str">
        <f>IF(AND(Stock_Info[[#This Row],[% Deli. Qty to Traded Qty]]&gt;80,Stock_Info[[#This Row],[No. of Trades]]&lt;3000),"Unusual Day","")</f>
        <v/>
      </c>
      <c r="R648" t="str">
        <f>IF(AND(Stock_Info[[#This Row],[Spread High-Low]] &lt; 10, Stock_Info[[#This Row],[% Deli. Qty to Traded Qty]] &gt; 90), "Good Day", "")</f>
        <v/>
      </c>
    </row>
    <row r="649" spans="1:18">
      <c r="A649" t="s">
        <v>42</v>
      </c>
      <c r="B649" s="1">
        <v>45692</v>
      </c>
      <c r="C649" s="1" t="str">
        <f>"WEEK" &amp;" " &amp;  INT((DAY(Stock_Info[[#This Row],[Date]])+WEEKDAY(DATE(YEAR(Stock_Info[[#This Row],[Date]]),MONTH(Stock_Info[[#This Row],[Date]]),1))-1)/7)+1</f>
        <v>WEEK 2</v>
      </c>
      <c r="D649" s="12">
        <v>147.6</v>
      </c>
      <c r="E649" s="12">
        <v>151.65</v>
      </c>
      <c r="F649" s="12">
        <v>147.5</v>
      </c>
      <c r="G649" s="12">
        <v>151.05000000000001</v>
      </c>
      <c r="H649" s="12">
        <v>150.21749358521109</v>
      </c>
      <c r="I649">
        <v>224871</v>
      </c>
      <c r="J649">
        <v>1688</v>
      </c>
      <c r="K649" s="12">
        <v>33779558</v>
      </c>
      <c r="L649">
        <v>75021</v>
      </c>
      <c r="M649">
        <v>33.36</v>
      </c>
      <c r="N649">
        <v>4.1500000000000004</v>
      </c>
      <c r="O649">
        <v>3.45</v>
      </c>
      <c r="P649">
        <f xml:space="preserve"> IF(Stock_Info[[#This Row],[Close Price]] &gt; Stock_Info[[#This Row],[Open Price]], 1, 0)</f>
        <v>1</v>
      </c>
      <c r="Q649" t="str">
        <f>IF(AND(Stock_Info[[#This Row],[% Deli. Qty to Traded Qty]]&gt;80,Stock_Info[[#This Row],[No. of Trades]]&lt;3000),"Unusual Day","")</f>
        <v/>
      </c>
      <c r="R649" t="str">
        <f>IF(AND(Stock_Info[[#This Row],[Spread High-Low]] &lt; 10, Stock_Info[[#This Row],[% Deli. Qty to Traded Qty]] &gt; 90), "Good Day", "")</f>
        <v/>
      </c>
    </row>
    <row r="650" spans="1:18">
      <c r="A650" t="s">
        <v>42</v>
      </c>
      <c r="B650" s="1">
        <v>45691</v>
      </c>
      <c r="C650" s="1" t="str">
        <f>"WEEK" &amp;" " &amp;  INT((DAY(Stock_Info[[#This Row],[Date]])+WEEKDAY(DATE(YEAR(Stock_Info[[#This Row],[Date]]),MONTH(Stock_Info[[#This Row],[Date]]),1))-1)/7)+1</f>
        <v>WEEK 2</v>
      </c>
      <c r="D650" s="12">
        <v>148.94999999999999</v>
      </c>
      <c r="E650" s="12">
        <v>149.1</v>
      </c>
      <c r="F650" s="12">
        <v>144.80000000000001</v>
      </c>
      <c r="G650" s="12">
        <v>147.55000000000001</v>
      </c>
      <c r="H650" s="12">
        <v>147.25166240718983</v>
      </c>
      <c r="I650">
        <v>165122</v>
      </c>
      <c r="J650">
        <v>2009</v>
      </c>
      <c r="K650" s="12">
        <v>24314489</v>
      </c>
      <c r="L650">
        <v>51226</v>
      </c>
      <c r="M650">
        <v>31.02</v>
      </c>
      <c r="N650">
        <v>4.3</v>
      </c>
      <c r="O650">
        <v>-1.4</v>
      </c>
      <c r="P650">
        <f xml:space="preserve"> IF(Stock_Info[[#This Row],[Close Price]] &gt; Stock_Info[[#This Row],[Open Price]], 1, 0)</f>
        <v>0</v>
      </c>
      <c r="Q650" t="str">
        <f>IF(AND(Stock_Info[[#This Row],[% Deli. Qty to Traded Qty]]&gt;80,Stock_Info[[#This Row],[No. of Trades]]&lt;3000),"Unusual Day","")</f>
        <v/>
      </c>
      <c r="R650" t="str">
        <f>IF(AND(Stock_Info[[#This Row],[Spread High-Low]] &lt; 10, Stock_Info[[#This Row],[% Deli. Qty to Traded Qty]] &gt; 90), "Good Day", "")</f>
        <v/>
      </c>
    </row>
    <row r="651" spans="1:18">
      <c r="A651" t="s">
        <v>42</v>
      </c>
      <c r="B651" s="1">
        <v>45689</v>
      </c>
      <c r="C651" s="1" t="str">
        <f>"WEEK" &amp;" " &amp;  INT((DAY(Stock_Info[[#This Row],[Date]])+WEEKDAY(DATE(YEAR(Stock_Info[[#This Row],[Date]]),MONTH(Stock_Info[[#This Row],[Date]]),1))-1)/7)+1</f>
        <v>WEEK 2</v>
      </c>
      <c r="D651" s="12">
        <v>150.55000000000001</v>
      </c>
      <c r="E651" s="12">
        <v>153.94999999999999</v>
      </c>
      <c r="F651" s="12">
        <v>147.19999999999999</v>
      </c>
      <c r="G651" s="12">
        <v>151.19999999999999</v>
      </c>
      <c r="H651" s="12">
        <v>151.60721698619471</v>
      </c>
      <c r="I651">
        <v>1099434</v>
      </c>
      <c r="J651">
        <v>7003</v>
      </c>
      <c r="K651" s="12">
        <v>166682129</v>
      </c>
      <c r="N651">
        <v>6.75</v>
      </c>
      <c r="O651">
        <v>0.65</v>
      </c>
      <c r="P651">
        <f xml:space="preserve"> IF(Stock_Info[[#This Row],[Close Price]] &gt; Stock_Info[[#This Row],[Open Price]], 1, 0)</f>
        <v>1</v>
      </c>
      <c r="Q651" t="str">
        <f>IF(AND(Stock_Info[[#This Row],[% Deli. Qty to Traded Qty]]&gt;80,Stock_Info[[#This Row],[No. of Trades]]&lt;3000),"Unusual Day","")</f>
        <v/>
      </c>
      <c r="R651" t="str">
        <f>IF(AND(Stock_Info[[#This Row],[Spread High-Low]] &lt; 10, Stock_Info[[#This Row],[% Deli. Qty to Traded Qty]] &gt; 90), "Good Day", "")</f>
        <v/>
      </c>
    </row>
    <row r="652" spans="1:18">
      <c r="A652" t="s">
        <v>42</v>
      </c>
      <c r="B652" s="1">
        <v>45688</v>
      </c>
      <c r="C652" s="1" t="str">
        <f>"WEEK" &amp;" " &amp;  INT((DAY(Stock_Info[[#This Row],[Date]])+WEEKDAY(DATE(YEAR(Stock_Info[[#This Row],[Date]]),MONTH(Stock_Info[[#This Row],[Date]]),1))-1)/7)+1</f>
        <v>WEEK 5</v>
      </c>
      <c r="D652" s="12">
        <v>149.6</v>
      </c>
      <c r="E652" s="12">
        <v>152.6</v>
      </c>
      <c r="F652" s="12">
        <v>147.5</v>
      </c>
      <c r="G652" s="12">
        <v>151.44999999999999</v>
      </c>
      <c r="H652" s="12">
        <v>150.39617508601589</v>
      </c>
      <c r="I652">
        <v>380453</v>
      </c>
      <c r="J652">
        <v>3264</v>
      </c>
      <c r="K652" s="12">
        <v>57218676</v>
      </c>
      <c r="L652">
        <v>127651</v>
      </c>
      <c r="M652">
        <v>33.549999999999997</v>
      </c>
      <c r="N652">
        <v>5.0999999999999996</v>
      </c>
      <c r="O652">
        <v>1.85</v>
      </c>
      <c r="P652">
        <f xml:space="preserve"> IF(Stock_Info[[#This Row],[Close Price]] &gt; Stock_Info[[#This Row],[Open Price]], 1, 0)</f>
        <v>1</v>
      </c>
      <c r="Q652" t="str">
        <f>IF(AND(Stock_Info[[#This Row],[% Deli. Qty to Traded Qty]]&gt;80,Stock_Info[[#This Row],[No. of Trades]]&lt;3000),"Unusual Day","")</f>
        <v/>
      </c>
      <c r="R652" t="str">
        <f>IF(AND(Stock_Info[[#This Row],[Spread High-Low]] &lt; 10, Stock_Info[[#This Row],[% Deli. Qty to Traded Qty]] &gt; 90), "Good Day", "")</f>
        <v/>
      </c>
    </row>
    <row r="653" spans="1:18">
      <c r="A653" t="s">
        <v>42</v>
      </c>
      <c r="B653" s="1">
        <v>45687</v>
      </c>
      <c r="C653" s="1" t="str">
        <f>"WEEK" &amp;" " &amp;  INT((DAY(Stock_Info[[#This Row],[Date]])+WEEKDAY(DATE(YEAR(Stock_Info[[#This Row],[Date]]),MONTH(Stock_Info[[#This Row],[Date]]),1))-1)/7)+1</f>
        <v>WEEK 5</v>
      </c>
      <c r="D653" s="12">
        <v>151.44999999999999</v>
      </c>
      <c r="E653" s="12">
        <v>151.44999999999999</v>
      </c>
      <c r="F653" s="12">
        <v>147.94999999999999</v>
      </c>
      <c r="G653" s="12">
        <v>148.19999999999999</v>
      </c>
      <c r="H653" s="12">
        <v>149.71546365561045</v>
      </c>
      <c r="I653">
        <v>354250</v>
      </c>
      <c r="J653">
        <v>3867</v>
      </c>
      <c r="K653" s="12">
        <v>53036703</v>
      </c>
      <c r="L653">
        <v>125944</v>
      </c>
      <c r="M653">
        <v>35.549999999999997</v>
      </c>
      <c r="N653">
        <v>3.5</v>
      </c>
      <c r="O653">
        <v>-3.25</v>
      </c>
      <c r="P653">
        <f xml:space="preserve"> IF(Stock_Info[[#This Row],[Close Price]] &gt; Stock_Info[[#This Row],[Open Price]], 1, 0)</f>
        <v>0</v>
      </c>
      <c r="Q653" t="str">
        <f>IF(AND(Stock_Info[[#This Row],[% Deli. Qty to Traded Qty]]&gt;80,Stock_Info[[#This Row],[No. of Trades]]&lt;3000),"Unusual Day","")</f>
        <v/>
      </c>
      <c r="R653" t="str">
        <f>IF(AND(Stock_Info[[#This Row],[Spread High-Low]] &lt; 10, Stock_Info[[#This Row],[% Deli. Qty to Traded Qty]] &gt; 90), "Good Day", "")</f>
        <v/>
      </c>
    </row>
    <row r="654" spans="1:18">
      <c r="A654" t="s">
        <v>42</v>
      </c>
      <c r="B654" s="1">
        <v>45686</v>
      </c>
      <c r="C654" s="1" t="str">
        <f>"WEEK" &amp;" " &amp;  INT((DAY(Stock_Info[[#This Row],[Date]])+WEEKDAY(DATE(YEAR(Stock_Info[[#This Row],[Date]]),MONTH(Stock_Info[[#This Row],[Date]]),1))-1)/7)+1</f>
        <v>WEEK 5</v>
      </c>
      <c r="D654" s="12">
        <v>149.9</v>
      </c>
      <c r="E654" s="12">
        <v>154.4</v>
      </c>
      <c r="F654" s="12">
        <v>149.6</v>
      </c>
      <c r="G654" s="12">
        <v>150.4</v>
      </c>
      <c r="H654" s="12">
        <v>151.59554030452858</v>
      </c>
      <c r="I654">
        <v>162612</v>
      </c>
      <c r="J654">
        <v>1463</v>
      </c>
      <c r="K654" s="12">
        <v>24651254</v>
      </c>
      <c r="L654">
        <v>42228</v>
      </c>
      <c r="M654">
        <v>25.97</v>
      </c>
      <c r="N654">
        <v>4.8</v>
      </c>
      <c r="O654">
        <v>0.5</v>
      </c>
      <c r="P654">
        <f xml:space="preserve"> IF(Stock_Info[[#This Row],[Close Price]] &gt; Stock_Info[[#This Row],[Open Price]], 1, 0)</f>
        <v>1</v>
      </c>
      <c r="Q654" t="str">
        <f>IF(AND(Stock_Info[[#This Row],[% Deli. Qty to Traded Qty]]&gt;80,Stock_Info[[#This Row],[No. of Trades]]&lt;3000),"Unusual Day","")</f>
        <v/>
      </c>
      <c r="R654" t="str">
        <f>IF(AND(Stock_Info[[#This Row],[Spread High-Low]] &lt; 10, Stock_Info[[#This Row],[% Deli. Qty to Traded Qty]] &gt; 90), "Good Day", "")</f>
        <v/>
      </c>
    </row>
    <row r="655" spans="1:18">
      <c r="A655" t="s">
        <v>42</v>
      </c>
      <c r="B655" s="1">
        <v>45685</v>
      </c>
      <c r="C655" s="1" t="str">
        <f>"WEEK" &amp;" " &amp;  INT((DAY(Stock_Info[[#This Row],[Date]])+WEEKDAY(DATE(YEAR(Stock_Info[[#This Row],[Date]]),MONTH(Stock_Info[[#This Row],[Date]]),1))-1)/7)+1</f>
        <v>WEEK 5</v>
      </c>
      <c r="D655" s="12">
        <v>151.1</v>
      </c>
      <c r="E655" s="12">
        <v>152.80000000000001</v>
      </c>
      <c r="F655" s="12">
        <v>146.19999999999999</v>
      </c>
      <c r="G655" s="12">
        <v>151.1</v>
      </c>
      <c r="H655" s="12">
        <v>150.0649014932865</v>
      </c>
      <c r="I655">
        <v>278915</v>
      </c>
      <c r="J655">
        <v>2418</v>
      </c>
      <c r="K655" s="12">
        <v>41855352</v>
      </c>
      <c r="L655">
        <v>52419</v>
      </c>
      <c r="M655">
        <v>18.79</v>
      </c>
      <c r="N655">
        <v>6.6</v>
      </c>
      <c r="O655">
        <v>0</v>
      </c>
      <c r="P655">
        <f xml:space="preserve"> IF(Stock_Info[[#This Row],[Close Price]] &gt; Stock_Info[[#This Row],[Open Price]], 1, 0)</f>
        <v>0</v>
      </c>
      <c r="Q655" t="str">
        <f>IF(AND(Stock_Info[[#This Row],[% Deli. Qty to Traded Qty]]&gt;80,Stock_Info[[#This Row],[No. of Trades]]&lt;3000),"Unusual Day","")</f>
        <v/>
      </c>
      <c r="R655" t="str">
        <f>IF(AND(Stock_Info[[#This Row],[Spread High-Low]] &lt; 10, Stock_Info[[#This Row],[% Deli. Qty to Traded Qty]] &gt; 90), "Good Day", "")</f>
        <v/>
      </c>
    </row>
    <row r="656" spans="1:18">
      <c r="A656" t="s">
        <v>42</v>
      </c>
      <c r="B656" s="1">
        <v>45684</v>
      </c>
      <c r="C656" s="1" t="str">
        <f>"WEEK" &amp;" " &amp;  INT((DAY(Stock_Info[[#This Row],[Date]])+WEEKDAY(DATE(YEAR(Stock_Info[[#This Row],[Date]]),MONTH(Stock_Info[[#This Row],[Date]]),1))-1)/7)+1</f>
        <v>WEEK 5</v>
      </c>
      <c r="D656" s="12">
        <v>147.55000000000001</v>
      </c>
      <c r="E656" s="12">
        <v>150</v>
      </c>
      <c r="F656" s="12">
        <v>145.44999999999999</v>
      </c>
      <c r="G656" s="12">
        <v>149.44999999999999</v>
      </c>
      <c r="H656" s="12">
        <v>148.01123710452069</v>
      </c>
      <c r="I656">
        <v>185724</v>
      </c>
      <c r="J656">
        <v>1748</v>
      </c>
      <c r="K656" s="12">
        <v>27489239</v>
      </c>
      <c r="L656">
        <v>62086</v>
      </c>
      <c r="M656">
        <v>33.43</v>
      </c>
      <c r="N656">
        <v>4.55</v>
      </c>
      <c r="O656">
        <v>1.9</v>
      </c>
      <c r="P656">
        <f xml:space="preserve"> IF(Stock_Info[[#This Row],[Close Price]] &gt; Stock_Info[[#This Row],[Open Price]], 1, 0)</f>
        <v>1</v>
      </c>
      <c r="Q656" t="str">
        <f>IF(AND(Stock_Info[[#This Row],[% Deli. Qty to Traded Qty]]&gt;80,Stock_Info[[#This Row],[No. of Trades]]&lt;3000),"Unusual Day","")</f>
        <v/>
      </c>
      <c r="R656" t="str">
        <f>IF(AND(Stock_Info[[#This Row],[Spread High-Low]] &lt; 10, Stock_Info[[#This Row],[% Deli. Qty to Traded Qty]] &gt; 90), "Good Day", "")</f>
        <v/>
      </c>
    </row>
    <row r="657" spans="1:18">
      <c r="A657" t="s">
        <v>42</v>
      </c>
      <c r="B657" s="1">
        <v>45681</v>
      </c>
      <c r="C657" s="1" t="str">
        <f>"WEEK" &amp;" " &amp;  INT((DAY(Stock_Info[[#This Row],[Date]])+WEEKDAY(DATE(YEAR(Stock_Info[[#This Row],[Date]]),MONTH(Stock_Info[[#This Row],[Date]]),1))-1)/7)+1</f>
        <v>WEEK 4</v>
      </c>
      <c r="D657" s="12">
        <v>150.4</v>
      </c>
      <c r="E657" s="12">
        <v>151.55000000000001</v>
      </c>
      <c r="F657" s="12">
        <v>148.5</v>
      </c>
      <c r="G657" s="12">
        <v>148.80000000000001</v>
      </c>
      <c r="H657" s="12">
        <v>149.76172895514915</v>
      </c>
      <c r="I657">
        <v>63923</v>
      </c>
      <c r="J657">
        <v>1190</v>
      </c>
      <c r="K657" s="12">
        <v>9573219</v>
      </c>
      <c r="L657">
        <v>23696</v>
      </c>
      <c r="M657">
        <v>37.07</v>
      </c>
      <c r="N657">
        <v>3.05</v>
      </c>
      <c r="O657">
        <v>-1.6</v>
      </c>
      <c r="P657">
        <f xml:space="preserve"> IF(Stock_Info[[#This Row],[Close Price]] &gt; Stock_Info[[#This Row],[Open Price]], 1, 0)</f>
        <v>0</v>
      </c>
      <c r="Q657" t="str">
        <f>IF(AND(Stock_Info[[#This Row],[% Deli. Qty to Traded Qty]]&gt;80,Stock_Info[[#This Row],[No. of Trades]]&lt;3000),"Unusual Day","")</f>
        <v/>
      </c>
      <c r="R657" t="str">
        <f>IF(AND(Stock_Info[[#This Row],[Spread High-Low]] &lt; 10, Stock_Info[[#This Row],[% Deli. Qty to Traded Qty]] &gt; 90), "Good Day", "")</f>
        <v/>
      </c>
    </row>
    <row r="658" spans="1:18">
      <c r="A658" t="s">
        <v>42</v>
      </c>
      <c r="B658" s="1">
        <v>45680</v>
      </c>
      <c r="C658" s="1" t="str">
        <f>"WEEK" &amp;" " &amp;  INT((DAY(Stock_Info[[#This Row],[Date]])+WEEKDAY(DATE(YEAR(Stock_Info[[#This Row],[Date]]),MONTH(Stock_Info[[#This Row],[Date]]),1))-1)/7)+1</f>
        <v>WEEK 4</v>
      </c>
      <c r="D658" s="12">
        <v>151.30000000000001</v>
      </c>
      <c r="E658" s="12">
        <v>152.1</v>
      </c>
      <c r="F658" s="12">
        <v>150.4</v>
      </c>
      <c r="G658" s="12">
        <v>151</v>
      </c>
      <c r="H658" s="12">
        <v>151.30187128524321</v>
      </c>
      <c r="I658">
        <v>99771</v>
      </c>
      <c r="J658">
        <v>1072</v>
      </c>
      <c r="K658" s="12">
        <v>15095539</v>
      </c>
      <c r="L658">
        <v>48749</v>
      </c>
      <c r="M658">
        <v>48.86</v>
      </c>
      <c r="N658">
        <v>1.7</v>
      </c>
      <c r="O658">
        <v>-0.3</v>
      </c>
      <c r="P658">
        <f xml:space="preserve"> IF(Stock_Info[[#This Row],[Close Price]] &gt; Stock_Info[[#This Row],[Open Price]], 1, 0)</f>
        <v>0</v>
      </c>
      <c r="Q658" t="str">
        <f>IF(AND(Stock_Info[[#This Row],[% Deli. Qty to Traded Qty]]&gt;80,Stock_Info[[#This Row],[No. of Trades]]&lt;3000),"Unusual Day","")</f>
        <v/>
      </c>
      <c r="R658" t="str">
        <f>IF(AND(Stock_Info[[#This Row],[Spread High-Low]] &lt; 10, Stock_Info[[#This Row],[% Deli. Qty to Traded Qty]] &gt; 90), "Good Day", "")</f>
        <v/>
      </c>
    </row>
    <row r="659" spans="1:18">
      <c r="A659" t="s">
        <v>42</v>
      </c>
      <c r="B659" s="1">
        <v>45679</v>
      </c>
      <c r="C659" s="1" t="str">
        <f>"WEEK" &amp;" " &amp;  INT((DAY(Stock_Info[[#This Row],[Date]])+WEEKDAY(DATE(YEAR(Stock_Info[[#This Row],[Date]]),MONTH(Stock_Info[[#This Row],[Date]]),1))-1)/7)+1</f>
        <v>WEEK 4</v>
      </c>
      <c r="D659" s="12">
        <v>150</v>
      </c>
      <c r="E659" s="12">
        <v>151.75</v>
      </c>
      <c r="F659" s="12">
        <v>148.5</v>
      </c>
      <c r="G659" s="12">
        <v>151.44999999999999</v>
      </c>
      <c r="H659" s="12">
        <v>149.99886097811185</v>
      </c>
      <c r="I659">
        <v>539059</v>
      </c>
      <c r="J659">
        <v>4767</v>
      </c>
      <c r="K659" s="12">
        <v>80858236</v>
      </c>
      <c r="L659">
        <v>167353</v>
      </c>
      <c r="M659">
        <v>31.05</v>
      </c>
      <c r="N659">
        <v>3.25</v>
      </c>
      <c r="O659">
        <v>1.45</v>
      </c>
      <c r="P659">
        <f xml:space="preserve"> IF(Stock_Info[[#This Row],[Close Price]] &gt; Stock_Info[[#This Row],[Open Price]], 1, 0)</f>
        <v>1</v>
      </c>
      <c r="Q659" t="str">
        <f>IF(AND(Stock_Info[[#This Row],[% Deli. Qty to Traded Qty]]&gt;80,Stock_Info[[#This Row],[No. of Trades]]&lt;3000),"Unusual Day","")</f>
        <v/>
      </c>
      <c r="R659" t="str">
        <f>IF(AND(Stock_Info[[#This Row],[Spread High-Low]] &lt; 10, Stock_Info[[#This Row],[% Deli. Qty to Traded Qty]] &gt; 90), "Good Day", "")</f>
        <v/>
      </c>
    </row>
    <row r="660" spans="1:18">
      <c r="A660" t="s">
        <v>42</v>
      </c>
      <c r="B660" s="1">
        <v>45678</v>
      </c>
      <c r="C660" s="1" t="str">
        <f>"WEEK" &amp;" " &amp;  INT((DAY(Stock_Info[[#This Row],[Date]])+WEEKDAY(DATE(YEAR(Stock_Info[[#This Row],[Date]]),MONTH(Stock_Info[[#This Row],[Date]]),1))-1)/7)+1</f>
        <v>WEEK 4</v>
      </c>
      <c r="D660" s="12">
        <v>152</v>
      </c>
      <c r="E660" s="12">
        <v>153.44999999999999</v>
      </c>
      <c r="F660" s="12">
        <v>149.80000000000001</v>
      </c>
      <c r="G660" s="12">
        <v>150.30000000000001</v>
      </c>
      <c r="H660" s="12">
        <v>151.94253920162447</v>
      </c>
      <c r="I660">
        <v>124102</v>
      </c>
      <c r="J660">
        <v>1374</v>
      </c>
      <c r="K660" s="12">
        <v>18856373</v>
      </c>
      <c r="L660">
        <v>52184</v>
      </c>
      <c r="M660">
        <v>42.05</v>
      </c>
      <c r="N660">
        <v>3.65</v>
      </c>
      <c r="O660">
        <v>-1.7</v>
      </c>
      <c r="P660">
        <f xml:space="preserve"> IF(Stock_Info[[#This Row],[Close Price]] &gt; Stock_Info[[#This Row],[Open Price]], 1, 0)</f>
        <v>0</v>
      </c>
      <c r="Q660" t="str">
        <f>IF(AND(Stock_Info[[#This Row],[% Deli. Qty to Traded Qty]]&gt;80,Stock_Info[[#This Row],[No. of Trades]]&lt;3000),"Unusual Day","")</f>
        <v/>
      </c>
      <c r="R660" t="str">
        <f>IF(AND(Stock_Info[[#This Row],[Spread High-Low]] &lt; 10, Stock_Info[[#This Row],[% Deli. Qty to Traded Qty]] &gt; 90), "Good Day", "")</f>
        <v/>
      </c>
    </row>
    <row r="661" spans="1:18">
      <c r="A661" t="s">
        <v>42</v>
      </c>
      <c r="B661" s="1">
        <v>45677</v>
      </c>
      <c r="C661" s="1" t="str">
        <f>"WEEK" &amp;" " &amp;  INT((DAY(Stock_Info[[#This Row],[Date]])+WEEKDAY(DATE(YEAR(Stock_Info[[#This Row],[Date]]),MONTH(Stock_Info[[#This Row],[Date]]),1))-1)/7)+1</f>
        <v>WEEK 4</v>
      </c>
      <c r="D661" s="12">
        <v>150</v>
      </c>
      <c r="E661" s="12">
        <v>152.9</v>
      </c>
      <c r="F661" s="12">
        <v>149.25</v>
      </c>
      <c r="G661" s="12">
        <v>152.35</v>
      </c>
      <c r="H661" s="12">
        <v>151.84514584644592</v>
      </c>
      <c r="I661">
        <v>193834</v>
      </c>
      <c r="J661">
        <v>1340</v>
      </c>
      <c r="K661" s="12">
        <v>29432752</v>
      </c>
      <c r="L661">
        <v>109525</v>
      </c>
      <c r="M661">
        <v>56.5</v>
      </c>
      <c r="N661">
        <v>3.65</v>
      </c>
      <c r="O661">
        <v>2.35</v>
      </c>
      <c r="P661">
        <f xml:space="preserve"> IF(Stock_Info[[#This Row],[Close Price]] &gt; Stock_Info[[#This Row],[Open Price]], 1, 0)</f>
        <v>1</v>
      </c>
      <c r="Q661" t="str">
        <f>IF(AND(Stock_Info[[#This Row],[% Deli. Qty to Traded Qty]]&gt;80,Stock_Info[[#This Row],[No. of Trades]]&lt;3000),"Unusual Day","")</f>
        <v/>
      </c>
      <c r="R661" t="str">
        <f>IF(AND(Stock_Info[[#This Row],[Spread High-Low]] &lt; 10, Stock_Info[[#This Row],[% Deli. Qty to Traded Qty]] &gt; 90), "Good Day", "")</f>
        <v/>
      </c>
    </row>
    <row r="662" spans="1:18">
      <c r="A662" t="s">
        <v>42</v>
      </c>
      <c r="B662" s="1">
        <v>45674</v>
      </c>
      <c r="C662" s="1" t="str">
        <f>"WEEK" &amp;" " &amp;  INT((DAY(Stock_Info[[#This Row],[Date]])+WEEKDAY(DATE(YEAR(Stock_Info[[#This Row],[Date]]),MONTH(Stock_Info[[#This Row],[Date]]),1))-1)/7)+1</f>
        <v>WEEK 3</v>
      </c>
      <c r="D662" s="12">
        <v>150.75</v>
      </c>
      <c r="E662" s="12">
        <v>151.9</v>
      </c>
      <c r="F662" s="12">
        <v>149</v>
      </c>
      <c r="G662" s="12">
        <v>151.15</v>
      </c>
      <c r="H662" s="12">
        <v>150.67410458419718</v>
      </c>
      <c r="I662">
        <v>542625</v>
      </c>
      <c r="J662">
        <v>3833</v>
      </c>
      <c r="K662" s="12">
        <v>81759536</v>
      </c>
      <c r="L662">
        <v>244749</v>
      </c>
      <c r="M662">
        <v>45.1</v>
      </c>
      <c r="N662">
        <v>2.9</v>
      </c>
      <c r="O662">
        <v>0.4</v>
      </c>
      <c r="P662">
        <f xml:space="preserve"> IF(Stock_Info[[#This Row],[Close Price]] &gt; Stock_Info[[#This Row],[Open Price]], 1, 0)</f>
        <v>1</v>
      </c>
      <c r="Q662" t="str">
        <f>IF(AND(Stock_Info[[#This Row],[% Deli. Qty to Traded Qty]]&gt;80,Stock_Info[[#This Row],[No. of Trades]]&lt;3000),"Unusual Day","")</f>
        <v/>
      </c>
      <c r="R662" t="str">
        <f>IF(AND(Stock_Info[[#This Row],[Spread High-Low]] &lt; 10, Stock_Info[[#This Row],[% Deli. Qty to Traded Qty]] &gt; 90), "Good Day", "")</f>
        <v/>
      </c>
    </row>
    <row r="663" spans="1:18">
      <c r="A663" t="s">
        <v>42</v>
      </c>
      <c r="B663" s="1">
        <v>45673</v>
      </c>
      <c r="C663" s="1" t="str">
        <f>"WEEK" &amp;" " &amp;  INT((DAY(Stock_Info[[#This Row],[Date]])+WEEKDAY(DATE(YEAR(Stock_Info[[#This Row],[Date]]),MONTH(Stock_Info[[#This Row],[Date]]),1))-1)/7)+1</f>
        <v>WEEK 3</v>
      </c>
      <c r="D663" s="12">
        <v>150.85</v>
      </c>
      <c r="E663" s="12">
        <v>151.69999999999999</v>
      </c>
      <c r="F663" s="12">
        <v>150.15</v>
      </c>
      <c r="G663" s="12">
        <v>151.19999999999999</v>
      </c>
      <c r="H663" s="12">
        <v>151.01361053022555</v>
      </c>
      <c r="I663">
        <v>196539</v>
      </c>
      <c r="J663">
        <v>1354</v>
      </c>
      <c r="K663" s="12">
        <v>29680064</v>
      </c>
      <c r="L663">
        <v>62893</v>
      </c>
      <c r="M663">
        <v>32</v>
      </c>
      <c r="N663">
        <v>1.55</v>
      </c>
      <c r="O663">
        <v>0.35</v>
      </c>
      <c r="P663">
        <f xml:space="preserve"> IF(Stock_Info[[#This Row],[Close Price]] &gt; Stock_Info[[#This Row],[Open Price]], 1, 0)</f>
        <v>1</v>
      </c>
      <c r="Q663" t="str">
        <f>IF(AND(Stock_Info[[#This Row],[% Deli. Qty to Traded Qty]]&gt;80,Stock_Info[[#This Row],[No. of Trades]]&lt;3000),"Unusual Day","")</f>
        <v/>
      </c>
      <c r="R663" t="str">
        <f>IF(AND(Stock_Info[[#This Row],[Spread High-Low]] &lt; 10, Stock_Info[[#This Row],[% Deli. Qty to Traded Qty]] &gt; 90), "Good Day", "")</f>
        <v/>
      </c>
    </row>
    <row r="664" spans="1:18">
      <c r="A664" t="s">
        <v>42</v>
      </c>
      <c r="B664" s="1">
        <v>45672</v>
      </c>
      <c r="C664" s="1" t="str">
        <f>"WEEK" &amp;" " &amp;  INT((DAY(Stock_Info[[#This Row],[Date]])+WEEKDAY(DATE(YEAR(Stock_Info[[#This Row],[Date]]),MONTH(Stock_Info[[#This Row],[Date]]),1))-1)/7)+1</f>
        <v>WEEK 3</v>
      </c>
      <c r="D664" s="12">
        <v>148.30000000000001</v>
      </c>
      <c r="E664" s="12">
        <v>150.85</v>
      </c>
      <c r="F664" s="12">
        <v>147.35</v>
      </c>
      <c r="G664" s="12">
        <v>148.25</v>
      </c>
      <c r="H664" s="12">
        <v>148.93201217447989</v>
      </c>
      <c r="I664">
        <v>635099</v>
      </c>
      <c r="J664">
        <v>4988</v>
      </c>
      <c r="K664" s="12">
        <v>94586572</v>
      </c>
      <c r="L664">
        <v>241565</v>
      </c>
      <c r="M664">
        <v>38.04</v>
      </c>
      <c r="N664">
        <v>3.5</v>
      </c>
      <c r="O664">
        <v>-0.05</v>
      </c>
      <c r="P664">
        <f xml:space="preserve"> IF(Stock_Info[[#This Row],[Close Price]] &gt; Stock_Info[[#This Row],[Open Price]], 1, 0)</f>
        <v>0</v>
      </c>
      <c r="Q664" t="str">
        <f>IF(AND(Stock_Info[[#This Row],[% Deli. Qty to Traded Qty]]&gt;80,Stock_Info[[#This Row],[No. of Trades]]&lt;3000),"Unusual Day","")</f>
        <v/>
      </c>
      <c r="R664" t="str">
        <f>IF(AND(Stock_Info[[#This Row],[Spread High-Low]] &lt; 10, Stock_Info[[#This Row],[% Deli. Qty to Traded Qty]] &gt; 90), "Good Day", "")</f>
        <v/>
      </c>
    </row>
    <row r="665" spans="1:18">
      <c r="A665" t="s">
        <v>42</v>
      </c>
      <c r="B665" s="1">
        <v>45671</v>
      </c>
      <c r="C665" s="1" t="str">
        <f>"WEEK" &amp;" " &amp;  INT((DAY(Stock_Info[[#This Row],[Date]])+WEEKDAY(DATE(YEAR(Stock_Info[[#This Row],[Date]]),MONTH(Stock_Info[[#This Row],[Date]]),1))-1)/7)+1</f>
        <v>WEEK 3</v>
      </c>
      <c r="D665" s="12">
        <v>138.85</v>
      </c>
      <c r="E665" s="12">
        <v>149.1</v>
      </c>
      <c r="F665" s="12">
        <v>138.5</v>
      </c>
      <c r="G665" s="12">
        <v>148.1</v>
      </c>
      <c r="H665" s="12">
        <v>144.3909490131999</v>
      </c>
      <c r="I665">
        <v>391670</v>
      </c>
      <c r="J665">
        <v>3211</v>
      </c>
      <c r="K665" s="12">
        <v>56553603</v>
      </c>
      <c r="L665">
        <v>158206</v>
      </c>
      <c r="M665">
        <v>40.39</v>
      </c>
      <c r="N665">
        <v>10.6</v>
      </c>
      <c r="O665">
        <v>9.25</v>
      </c>
      <c r="P665">
        <f xml:space="preserve"> IF(Stock_Info[[#This Row],[Close Price]] &gt; Stock_Info[[#This Row],[Open Price]], 1, 0)</f>
        <v>1</v>
      </c>
      <c r="Q665" t="str">
        <f>IF(AND(Stock_Info[[#This Row],[% Deli. Qty to Traded Qty]]&gt;80,Stock_Info[[#This Row],[No. of Trades]]&lt;3000),"Unusual Day","")</f>
        <v/>
      </c>
      <c r="R665" t="str">
        <f>IF(AND(Stock_Info[[#This Row],[Spread High-Low]] &lt; 10, Stock_Info[[#This Row],[% Deli. Qty to Traded Qty]] &gt; 90), "Good Day", "")</f>
        <v/>
      </c>
    </row>
    <row r="666" spans="1:18">
      <c r="A666" t="s">
        <v>42</v>
      </c>
      <c r="B666" s="1">
        <v>45670</v>
      </c>
      <c r="C666" s="1" t="str">
        <f>"WEEK" &amp;" " &amp;  INT((DAY(Stock_Info[[#This Row],[Date]])+WEEKDAY(DATE(YEAR(Stock_Info[[#This Row],[Date]]),MONTH(Stock_Info[[#This Row],[Date]]),1))-1)/7)+1</f>
        <v>WEEK 3</v>
      </c>
      <c r="D666" s="12">
        <v>143.55000000000001</v>
      </c>
      <c r="E666" s="12">
        <v>143.55000000000001</v>
      </c>
      <c r="F666" s="12">
        <v>137.05000000000001</v>
      </c>
      <c r="G666" s="12">
        <v>137.65</v>
      </c>
      <c r="H666" s="12">
        <v>140.3370564791766</v>
      </c>
      <c r="I666">
        <v>387665</v>
      </c>
      <c r="J666">
        <v>4236</v>
      </c>
      <c r="K666" s="12">
        <v>54403765</v>
      </c>
      <c r="L666">
        <v>126123</v>
      </c>
      <c r="M666">
        <v>32.53</v>
      </c>
      <c r="N666">
        <v>6.5</v>
      </c>
      <c r="O666">
        <v>-5.9</v>
      </c>
      <c r="P666">
        <f xml:space="preserve"> IF(Stock_Info[[#This Row],[Close Price]] &gt; Stock_Info[[#This Row],[Open Price]], 1, 0)</f>
        <v>0</v>
      </c>
      <c r="Q666" t="str">
        <f>IF(AND(Stock_Info[[#This Row],[% Deli. Qty to Traded Qty]]&gt;80,Stock_Info[[#This Row],[No. of Trades]]&lt;3000),"Unusual Day","")</f>
        <v/>
      </c>
      <c r="R666" t="str">
        <f>IF(AND(Stock_Info[[#This Row],[Spread High-Low]] &lt; 10, Stock_Info[[#This Row],[% Deli. Qty to Traded Qty]] &gt; 90), "Good Day", "")</f>
        <v/>
      </c>
    </row>
    <row r="667" spans="1:18">
      <c r="A667" t="s">
        <v>42</v>
      </c>
      <c r="B667" s="1">
        <v>45667</v>
      </c>
      <c r="C667" s="1" t="str">
        <f>"WEEK" &amp;" " &amp;  INT((DAY(Stock_Info[[#This Row],[Date]])+WEEKDAY(DATE(YEAR(Stock_Info[[#This Row],[Date]]),MONTH(Stock_Info[[#This Row],[Date]]),1))-1)/7)+1</f>
        <v>WEEK 2</v>
      </c>
      <c r="D667" s="12">
        <v>149.1</v>
      </c>
      <c r="E667" s="12">
        <v>149.9</v>
      </c>
      <c r="F667" s="12">
        <v>143.4</v>
      </c>
      <c r="G667" s="12">
        <v>143.94999999999999</v>
      </c>
      <c r="H667" s="12">
        <v>145.52841979176722</v>
      </c>
      <c r="I667">
        <v>404067</v>
      </c>
      <c r="J667">
        <v>4430</v>
      </c>
      <c r="K667" s="12">
        <v>58803232</v>
      </c>
      <c r="L667">
        <v>161973</v>
      </c>
      <c r="M667">
        <v>40.090000000000003</v>
      </c>
      <c r="N667">
        <v>6.5</v>
      </c>
      <c r="O667">
        <v>-5.15</v>
      </c>
      <c r="P667">
        <f xml:space="preserve"> IF(Stock_Info[[#This Row],[Close Price]] &gt; Stock_Info[[#This Row],[Open Price]], 1, 0)</f>
        <v>0</v>
      </c>
      <c r="Q667" t="str">
        <f>IF(AND(Stock_Info[[#This Row],[% Deli. Qty to Traded Qty]]&gt;80,Stock_Info[[#This Row],[No. of Trades]]&lt;3000),"Unusual Day","")</f>
        <v/>
      </c>
      <c r="R667" t="str">
        <f>IF(AND(Stock_Info[[#This Row],[Spread High-Low]] &lt; 10, Stock_Info[[#This Row],[% Deli. Qty to Traded Qty]] &gt; 90), "Good Day", "")</f>
        <v/>
      </c>
    </row>
    <row r="668" spans="1:18">
      <c r="A668" t="s">
        <v>42</v>
      </c>
      <c r="B668" s="1">
        <v>45666</v>
      </c>
      <c r="C668" s="1" t="str">
        <f>"WEEK" &amp;" " &amp;  INT((DAY(Stock_Info[[#This Row],[Date]])+WEEKDAY(DATE(YEAR(Stock_Info[[#This Row],[Date]]),MONTH(Stock_Info[[#This Row],[Date]]),1))-1)/7)+1</f>
        <v>WEEK 2</v>
      </c>
      <c r="D668" s="12">
        <v>151.94999999999999</v>
      </c>
      <c r="E668" s="12">
        <v>152.94999999999999</v>
      </c>
      <c r="F668" s="12">
        <v>148.5</v>
      </c>
      <c r="G668" s="12">
        <v>148.9</v>
      </c>
      <c r="H668" s="12">
        <v>150.59605334272726</v>
      </c>
      <c r="I668">
        <v>828904</v>
      </c>
      <c r="J668">
        <v>8821</v>
      </c>
      <c r="K668" s="12">
        <v>124829671</v>
      </c>
      <c r="L668">
        <v>332826</v>
      </c>
      <c r="M668">
        <v>40.15</v>
      </c>
      <c r="N668">
        <v>4.45</v>
      </c>
      <c r="O668">
        <v>-3.05</v>
      </c>
      <c r="P668">
        <f xml:space="preserve"> IF(Stock_Info[[#This Row],[Close Price]] &gt; Stock_Info[[#This Row],[Open Price]], 1, 0)</f>
        <v>0</v>
      </c>
      <c r="Q668" t="str">
        <f>IF(AND(Stock_Info[[#This Row],[% Deli. Qty to Traded Qty]]&gt;80,Stock_Info[[#This Row],[No. of Trades]]&lt;3000),"Unusual Day","")</f>
        <v/>
      </c>
      <c r="R668" t="str">
        <f>IF(AND(Stock_Info[[#This Row],[Spread High-Low]] &lt; 10, Stock_Info[[#This Row],[% Deli. Qty to Traded Qty]] &gt; 90), "Good Day", "")</f>
        <v/>
      </c>
    </row>
    <row r="669" spans="1:18">
      <c r="A669" t="s">
        <v>42</v>
      </c>
      <c r="B669" s="1">
        <v>45665</v>
      </c>
      <c r="C669" s="1" t="str">
        <f>"WEEK" &amp;" " &amp;  INT((DAY(Stock_Info[[#This Row],[Date]])+WEEKDAY(DATE(YEAR(Stock_Info[[#This Row],[Date]]),MONTH(Stock_Info[[#This Row],[Date]]),1))-1)/7)+1</f>
        <v>WEEK 2</v>
      </c>
      <c r="D669" s="12">
        <v>153.80000000000001</v>
      </c>
      <c r="E669" s="12">
        <v>154.80000000000001</v>
      </c>
      <c r="F669" s="12">
        <v>150.85</v>
      </c>
      <c r="G669" s="12">
        <v>151.75</v>
      </c>
      <c r="H669" s="12">
        <v>152.25690025814896</v>
      </c>
      <c r="I669">
        <v>880112</v>
      </c>
      <c r="J669">
        <v>8856</v>
      </c>
      <c r="K669" s="12">
        <v>134003125</v>
      </c>
      <c r="L669">
        <v>332207</v>
      </c>
      <c r="M669">
        <v>37.75</v>
      </c>
      <c r="N669">
        <v>3.95</v>
      </c>
      <c r="O669">
        <v>-2.0499999999999998</v>
      </c>
      <c r="P669">
        <f xml:space="preserve"> IF(Stock_Info[[#This Row],[Close Price]] &gt; Stock_Info[[#This Row],[Open Price]], 1, 0)</f>
        <v>0</v>
      </c>
      <c r="Q669" t="str">
        <f>IF(AND(Stock_Info[[#This Row],[% Deli. Qty to Traded Qty]]&gt;80,Stock_Info[[#This Row],[No. of Trades]]&lt;3000),"Unusual Day","")</f>
        <v/>
      </c>
      <c r="R669" t="str">
        <f>IF(AND(Stock_Info[[#This Row],[Spread High-Low]] &lt; 10, Stock_Info[[#This Row],[% Deli. Qty to Traded Qty]] &gt; 90), "Good Day", "")</f>
        <v/>
      </c>
    </row>
    <row r="670" spans="1:18">
      <c r="A670" t="s">
        <v>42</v>
      </c>
      <c r="B670" s="1">
        <v>45664</v>
      </c>
      <c r="C670" s="1" t="str">
        <f>"WEEK" &amp;" " &amp;  INT((DAY(Stock_Info[[#This Row],[Date]])+WEEKDAY(DATE(YEAR(Stock_Info[[#This Row],[Date]]),MONTH(Stock_Info[[#This Row],[Date]]),1))-1)/7)+1</f>
        <v>WEEK 2</v>
      </c>
      <c r="D670" s="12">
        <v>152.19999999999999</v>
      </c>
      <c r="E670" s="12">
        <v>155.30000000000001</v>
      </c>
      <c r="F670" s="12">
        <v>152.19999999999999</v>
      </c>
      <c r="G670" s="12">
        <v>155</v>
      </c>
      <c r="H670" s="12">
        <v>154.10798817520788</v>
      </c>
      <c r="I670">
        <v>310534</v>
      </c>
      <c r="J670">
        <v>2793</v>
      </c>
      <c r="K670" s="12">
        <v>47855770</v>
      </c>
      <c r="L670">
        <v>103180</v>
      </c>
      <c r="M670">
        <v>33.229999999999997</v>
      </c>
      <c r="N670">
        <v>3.1</v>
      </c>
      <c r="O670">
        <v>2.8</v>
      </c>
      <c r="P670">
        <f xml:space="preserve"> IF(Stock_Info[[#This Row],[Close Price]] &gt; Stock_Info[[#This Row],[Open Price]], 1, 0)</f>
        <v>1</v>
      </c>
      <c r="Q670" t="str">
        <f>IF(AND(Stock_Info[[#This Row],[% Deli. Qty to Traded Qty]]&gt;80,Stock_Info[[#This Row],[No. of Trades]]&lt;3000),"Unusual Day","")</f>
        <v/>
      </c>
      <c r="R670" t="str">
        <f>IF(AND(Stock_Info[[#This Row],[Spread High-Low]] &lt; 10, Stock_Info[[#This Row],[% Deli. Qty to Traded Qty]] &gt; 90), "Good Day", "")</f>
        <v/>
      </c>
    </row>
    <row r="671" spans="1:18">
      <c r="A671" t="s">
        <v>42</v>
      </c>
      <c r="B671" s="1">
        <v>45663</v>
      </c>
      <c r="C671" s="1" t="str">
        <f>"WEEK" &amp;" " &amp;  INT((DAY(Stock_Info[[#This Row],[Date]])+WEEKDAY(DATE(YEAR(Stock_Info[[#This Row],[Date]]),MONTH(Stock_Info[[#This Row],[Date]]),1))-1)/7)+1</f>
        <v>WEEK 2</v>
      </c>
      <c r="D671" s="12">
        <v>158.85</v>
      </c>
      <c r="E671" s="12">
        <v>159.69999999999999</v>
      </c>
      <c r="F671" s="12">
        <v>151.05000000000001</v>
      </c>
      <c r="G671" s="12">
        <v>151.55000000000001</v>
      </c>
      <c r="H671" s="12">
        <v>154.56212806092577</v>
      </c>
      <c r="I671">
        <v>1308346</v>
      </c>
      <c r="J671">
        <v>15557</v>
      </c>
      <c r="K671" s="12">
        <v>202220742</v>
      </c>
      <c r="L671">
        <v>530285</v>
      </c>
      <c r="M671">
        <v>40.53</v>
      </c>
      <c r="N671">
        <v>8.65</v>
      </c>
      <c r="O671">
        <v>-7.3</v>
      </c>
      <c r="P671">
        <f xml:space="preserve"> IF(Stock_Info[[#This Row],[Close Price]] &gt; Stock_Info[[#This Row],[Open Price]], 1, 0)</f>
        <v>0</v>
      </c>
      <c r="Q671" t="str">
        <f>IF(AND(Stock_Info[[#This Row],[% Deli. Qty to Traded Qty]]&gt;80,Stock_Info[[#This Row],[No. of Trades]]&lt;3000),"Unusual Day","")</f>
        <v/>
      </c>
      <c r="R671" t="str">
        <f>IF(AND(Stock_Info[[#This Row],[Spread High-Low]] &lt; 10, Stock_Info[[#This Row],[% Deli. Qty to Traded Qty]] &gt; 90), "Good Day", "")</f>
        <v/>
      </c>
    </row>
    <row r="672" spans="1:18">
      <c r="A672" t="s">
        <v>42</v>
      </c>
      <c r="B672" s="1">
        <v>45660</v>
      </c>
      <c r="C672" s="1" t="str">
        <f>"WEEK" &amp;" " &amp;  INT((DAY(Stock_Info[[#This Row],[Date]])+WEEKDAY(DATE(YEAR(Stock_Info[[#This Row],[Date]]),MONTH(Stock_Info[[#This Row],[Date]]),1))-1)/7)+1</f>
        <v>WEEK 1</v>
      </c>
      <c r="D672" s="12">
        <v>160.9</v>
      </c>
      <c r="E672" s="12">
        <v>161.4</v>
      </c>
      <c r="F672" s="12">
        <v>157.19999999999999</v>
      </c>
      <c r="G672" s="12">
        <v>157.69999999999999</v>
      </c>
      <c r="H672" s="12">
        <v>158.85372909583558</v>
      </c>
      <c r="I672">
        <v>463544</v>
      </c>
      <c r="J672">
        <v>4132</v>
      </c>
      <c r="K672" s="12">
        <v>73635693</v>
      </c>
      <c r="L672">
        <v>219305</v>
      </c>
      <c r="M672">
        <v>47.31</v>
      </c>
      <c r="N672">
        <v>4.2</v>
      </c>
      <c r="O672">
        <v>-3.2</v>
      </c>
      <c r="P672">
        <f xml:space="preserve"> IF(Stock_Info[[#This Row],[Close Price]] &gt; Stock_Info[[#This Row],[Open Price]], 1, 0)</f>
        <v>0</v>
      </c>
      <c r="Q672" t="str">
        <f>IF(AND(Stock_Info[[#This Row],[% Deli. Qty to Traded Qty]]&gt;80,Stock_Info[[#This Row],[No. of Trades]]&lt;3000),"Unusual Day","")</f>
        <v/>
      </c>
      <c r="R672" t="str">
        <f>IF(AND(Stock_Info[[#This Row],[Spread High-Low]] &lt; 10, Stock_Info[[#This Row],[% Deli. Qty to Traded Qty]] &gt; 90), "Good Day", "")</f>
        <v/>
      </c>
    </row>
    <row r="673" spans="1:18">
      <c r="A673" t="s">
        <v>42</v>
      </c>
      <c r="B673" s="1">
        <v>45659</v>
      </c>
      <c r="C673" s="1" t="str">
        <f>"WEEK" &amp;" " &amp;  INT((DAY(Stock_Info[[#This Row],[Date]])+WEEKDAY(DATE(YEAR(Stock_Info[[#This Row],[Date]]),MONTH(Stock_Info[[#This Row],[Date]]),1))-1)/7)+1</f>
        <v>WEEK 1</v>
      </c>
      <c r="D673" s="12">
        <v>160.44999999999999</v>
      </c>
      <c r="E673" s="12">
        <v>161.15</v>
      </c>
      <c r="F673" s="12">
        <v>158</v>
      </c>
      <c r="G673" s="12">
        <v>160.9</v>
      </c>
      <c r="H673" s="12">
        <v>159.71998428942518</v>
      </c>
      <c r="I673">
        <v>593231</v>
      </c>
      <c r="J673">
        <v>5605</v>
      </c>
      <c r="K673" s="12">
        <v>94750846</v>
      </c>
      <c r="L673">
        <v>226786</v>
      </c>
      <c r="M673">
        <v>38.229999999999997</v>
      </c>
      <c r="N673">
        <v>3.15</v>
      </c>
      <c r="O673">
        <v>0.45</v>
      </c>
      <c r="P673">
        <f xml:space="preserve"> IF(Stock_Info[[#This Row],[Close Price]] &gt; Stock_Info[[#This Row],[Open Price]], 1, 0)</f>
        <v>1</v>
      </c>
      <c r="Q673" t="str">
        <f>IF(AND(Stock_Info[[#This Row],[% Deli. Qty to Traded Qty]]&gt;80,Stock_Info[[#This Row],[No. of Trades]]&lt;3000),"Unusual Day","")</f>
        <v/>
      </c>
      <c r="R673" t="str">
        <f>IF(AND(Stock_Info[[#This Row],[Spread High-Low]] &lt; 10, Stock_Info[[#This Row],[% Deli. Qty to Traded Qty]] &gt; 90), "Good Day", "")</f>
        <v/>
      </c>
    </row>
    <row r="674" spans="1:18">
      <c r="A674" t="s">
        <v>42</v>
      </c>
      <c r="B674" s="1">
        <v>45658</v>
      </c>
      <c r="C674" s="1" t="str">
        <f>"WEEK" &amp;" " &amp;  INT((DAY(Stock_Info[[#This Row],[Date]])+WEEKDAY(DATE(YEAR(Stock_Info[[#This Row],[Date]]),MONTH(Stock_Info[[#This Row],[Date]]),1))-1)/7)+1</f>
        <v>WEEK 1</v>
      </c>
      <c r="D674" s="12">
        <v>159.65</v>
      </c>
      <c r="E674" s="12">
        <v>160.80000000000001</v>
      </c>
      <c r="F674" s="12">
        <v>159</v>
      </c>
      <c r="G674" s="12">
        <v>160.05000000000001</v>
      </c>
      <c r="H674" s="12">
        <v>159.88497636500651</v>
      </c>
      <c r="I674">
        <v>145970</v>
      </c>
      <c r="J674">
        <v>1730</v>
      </c>
      <c r="K674" s="12">
        <v>23338410</v>
      </c>
      <c r="L674">
        <v>53992</v>
      </c>
      <c r="M674">
        <v>36.99</v>
      </c>
      <c r="N674">
        <v>1.8</v>
      </c>
      <c r="O674">
        <v>0.4</v>
      </c>
      <c r="P674">
        <f xml:space="preserve"> IF(Stock_Info[[#This Row],[Close Price]] &gt; Stock_Info[[#This Row],[Open Price]], 1, 0)</f>
        <v>1</v>
      </c>
      <c r="Q674" t="str">
        <f>IF(AND(Stock_Info[[#This Row],[% Deli. Qty to Traded Qty]]&gt;80,Stock_Info[[#This Row],[No. of Trades]]&lt;3000),"Unusual Day","")</f>
        <v/>
      </c>
      <c r="R674" t="str">
        <f>IF(AND(Stock_Info[[#This Row],[Spread High-Low]] &lt; 10, Stock_Info[[#This Row],[% Deli. Qty to Traded Qty]] &gt; 90), "Good Day", "")</f>
        <v/>
      </c>
    </row>
    <row r="675" spans="1:18">
      <c r="A675" t="s">
        <v>42</v>
      </c>
      <c r="B675" s="1">
        <v>45657</v>
      </c>
      <c r="C675" s="1" t="str">
        <f>"WEEK" &amp;" " &amp;  INT((DAY(Stock_Info[[#This Row],[Date]])+WEEKDAY(DATE(YEAR(Stock_Info[[#This Row],[Date]]),MONTH(Stock_Info[[#This Row],[Date]]),1))-1)/7)+1</f>
        <v>WEEK 5</v>
      </c>
      <c r="D675" s="12">
        <v>158.80000000000001</v>
      </c>
      <c r="E675" s="12">
        <v>159.6</v>
      </c>
      <c r="F675" s="12">
        <v>157.30000000000001</v>
      </c>
      <c r="G675" s="12">
        <v>158.94999999999999</v>
      </c>
      <c r="H675" s="12">
        <v>158.43259059844365</v>
      </c>
      <c r="I675">
        <v>519297</v>
      </c>
      <c r="J675">
        <v>5856</v>
      </c>
      <c r="K675" s="12">
        <v>82273569</v>
      </c>
      <c r="L675">
        <v>173246</v>
      </c>
      <c r="M675">
        <v>33.36</v>
      </c>
      <c r="N675">
        <v>2.2999999999999998</v>
      </c>
      <c r="O675">
        <v>0.15</v>
      </c>
      <c r="P675">
        <f xml:space="preserve"> IF(Stock_Info[[#This Row],[Close Price]] &gt; Stock_Info[[#This Row],[Open Price]], 1, 0)</f>
        <v>1</v>
      </c>
      <c r="Q675" t="str">
        <f>IF(AND(Stock_Info[[#This Row],[% Deli. Qty to Traded Qty]]&gt;80,Stock_Info[[#This Row],[No. of Trades]]&lt;3000),"Unusual Day","")</f>
        <v/>
      </c>
      <c r="R675" t="str">
        <f>IF(AND(Stock_Info[[#This Row],[Spread High-Low]] &lt; 10, Stock_Info[[#This Row],[% Deli. Qty to Traded Qty]] &gt; 90), "Good Day", "")</f>
        <v/>
      </c>
    </row>
    <row r="676" spans="1:18">
      <c r="A676" t="s">
        <v>42</v>
      </c>
      <c r="B676" s="1">
        <v>45656</v>
      </c>
      <c r="C676" s="1" t="str">
        <f>"WEEK" &amp;" " &amp;  INT((DAY(Stock_Info[[#This Row],[Date]])+WEEKDAY(DATE(YEAR(Stock_Info[[#This Row],[Date]]),MONTH(Stock_Info[[#This Row],[Date]]),1))-1)/7)+1</f>
        <v>WEEK 5</v>
      </c>
      <c r="D676" s="12">
        <v>161</v>
      </c>
      <c r="E676" s="12">
        <v>161.5</v>
      </c>
      <c r="F676" s="12">
        <v>158.5</v>
      </c>
      <c r="G676" s="12">
        <v>159.05000000000001</v>
      </c>
      <c r="H676" s="12">
        <v>160.19048797546674</v>
      </c>
      <c r="I676">
        <v>185870</v>
      </c>
      <c r="J676">
        <v>2626</v>
      </c>
      <c r="K676" s="12">
        <v>29774606</v>
      </c>
      <c r="L676">
        <v>77287</v>
      </c>
      <c r="M676">
        <v>41.58</v>
      </c>
      <c r="N676">
        <v>3</v>
      </c>
      <c r="O676">
        <v>-1.95</v>
      </c>
      <c r="P676">
        <f xml:space="preserve"> IF(Stock_Info[[#This Row],[Close Price]] &gt; Stock_Info[[#This Row],[Open Price]], 1, 0)</f>
        <v>0</v>
      </c>
      <c r="Q676" t="str">
        <f>IF(AND(Stock_Info[[#This Row],[% Deli. Qty to Traded Qty]]&gt;80,Stock_Info[[#This Row],[No. of Trades]]&lt;3000),"Unusual Day","")</f>
        <v/>
      </c>
      <c r="R676" t="str">
        <f>IF(AND(Stock_Info[[#This Row],[Spread High-Low]] &lt; 10, Stock_Info[[#This Row],[% Deli. Qty to Traded Qty]] &gt; 90), "Good Day", "")</f>
        <v/>
      </c>
    </row>
    <row r="677" spans="1:18">
      <c r="A677" t="s">
        <v>42</v>
      </c>
      <c r="B677" s="1">
        <v>45653</v>
      </c>
      <c r="C677" s="1" t="str">
        <f>"WEEK" &amp;" " &amp;  INT((DAY(Stock_Info[[#This Row],[Date]])+WEEKDAY(DATE(YEAR(Stock_Info[[#This Row],[Date]]),MONTH(Stock_Info[[#This Row],[Date]]),1))-1)/7)+1</f>
        <v>WEEK 4</v>
      </c>
      <c r="D677" s="12">
        <v>162</v>
      </c>
      <c r="E677" s="12">
        <v>162.69999999999999</v>
      </c>
      <c r="F677" s="12">
        <v>160.5</v>
      </c>
      <c r="G677" s="12">
        <v>160.75</v>
      </c>
      <c r="H677" s="12">
        <v>161.49782460922026</v>
      </c>
      <c r="I677">
        <v>613453</v>
      </c>
      <c r="J677">
        <v>5350</v>
      </c>
      <c r="K677" s="12">
        <v>99071325</v>
      </c>
      <c r="L677">
        <v>271848</v>
      </c>
      <c r="M677">
        <v>44.31</v>
      </c>
      <c r="N677">
        <v>2.2000000000000002</v>
      </c>
      <c r="O677">
        <v>-1.25</v>
      </c>
      <c r="P677">
        <f xml:space="preserve"> IF(Stock_Info[[#This Row],[Close Price]] &gt; Stock_Info[[#This Row],[Open Price]], 1, 0)</f>
        <v>0</v>
      </c>
      <c r="Q677" t="str">
        <f>IF(AND(Stock_Info[[#This Row],[% Deli. Qty to Traded Qty]]&gt;80,Stock_Info[[#This Row],[No. of Trades]]&lt;3000),"Unusual Day","")</f>
        <v/>
      </c>
      <c r="R677" t="str">
        <f>IF(AND(Stock_Info[[#This Row],[Spread High-Low]] &lt; 10, Stock_Info[[#This Row],[% Deli. Qty to Traded Qty]] &gt; 90), "Good Day", "")</f>
        <v/>
      </c>
    </row>
    <row r="678" spans="1:18">
      <c r="A678" t="s">
        <v>42</v>
      </c>
      <c r="B678" s="1">
        <v>45652</v>
      </c>
      <c r="C678" s="1" t="str">
        <f>"WEEK" &amp;" " &amp;  INT((DAY(Stock_Info[[#This Row],[Date]])+WEEKDAY(DATE(YEAR(Stock_Info[[#This Row],[Date]]),MONTH(Stock_Info[[#This Row],[Date]]),1))-1)/7)+1</f>
        <v>WEEK 4</v>
      </c>
      <c r="D678" s="12">
        <v>166.5</v>
      </c>
      <c r="E678" s="12">
        <v>167</v>
      </c>
      <c r="F678" s="12">
        <v>160.55000000000001</v>
      </c>
      <c r="G678" s="12">
        <v>161.5</v>
      </c>
      <c r="H678" s="12">
        <v>162.29571717532653</v>
      </c>
      <c r="I678">
        <v>626876</v>
      </c>
      <c r="J678">
        <v>5205</v>
      </c>
      <c r="K678" s="12">
        <v>101739290</v>
      </c>
      <c r="L678">
        <v>195923</v>
      </c>
      <c r="M678">
        <v>31.25</v>
      </c>
      <c r="N678">
        <v>6.45</v>
      </c>
      <c r="O678">
        <v>-5</v>
      </c>
      <c r="P678">
        <f xml:space="preserve"> IF(Stock_Info[[#This Row],[Close Price]] &gt; Stock_Info[[#This Row],[Open Price]], 1, 0)</f>
        <v>0</v>
      </c>
      <c r="Q678" t="str">
        <f>IF(AND(Stock_Info[[#This Row],[% Deli. Qty to Traded Qty]]&gt;80,Stock_Info[[#This Row],[No. of Trades]]&lt;3000),"Unusual Day","")</f>
        <v/>
      </c>
      <c r="R678" t="str">
        <f>IF(AND(Stock_Info[[#This Row],[Spread High-Low]] &lt; 10, Stock_Info[[#This Row],[% Deli. Qty to Traded Qty]] &gt; 90), "Good Day", "")</f>
        <v/>
      </c>
    </row>
    <row r="679" spans="1:18">
      <c r="A679" t="s">
        <v>42</v>
      </c>
      <c r="B679" s="1">
        <v>45650</v>
      </c>
      <c r="C679" s="1" t="str">
        <f>"WEEK" &amp;" " &amp;  INT((DAY(Stock_Info[[#This Row],[Date]])+WEEKDAY(DATE(YEAR(Stock_Info[[#This Row],[Date]]),MONTH(Stock_Info[[#This Row],[Date]]),1))-1)/7)+1</f>
        <v>WEEK 4</v>
      </c>
      <c r="D679" s="12">
        <v>163.95</v>
      </c>
      <c r="E679" s="12">
        <v>167.3</v>
      </c>
      <c r="F679" s="12">
        <v>163.5</v>
      </c>
      <c r="G679" s="12">
        <v>166.45</v>
      </c>
      <c r="H679" s="12">
        <v>166.4953940002703</v>
      </c>
      <c r="I679">
        <v>599327</v>
      </c>
      <c r="J679">
        <v>4609</v>
      </c>
      <c r="K679" s="12">
        <v>99785185</v>
      </c>
      <c r="L679">
        <v>320065</v>
      </c>
      <c r="M679">
        <v>53.4</v>
      </c>
      <c r="N679">
        <v>3.8</v>
      </c>
      <c r="O679">
        <v>2.5</v>
      </c>
      <c r="P679">
        <f xml:space="preserve"> IF(Stock_Info[[#This Row],[Close Price]] &gt; Stock_Info[[#This Row],[Open Price]], 1, 0)</f>
        <v>1</v>
      </c>
      <c r="Q679" t="str">
        <f>IF(AND(Stock_Info[[#This Row],[% Deli. Qty to Traded Qty]]&gt;80,Stock_Info[[#This Row],[No. of Trades]]&lt;3000),"Unusual Day","")</f>
        <v/>
      </c>
      <c r="R679" t="str">
        <f>IF(AND(Stock_Info[[#This Row],[Spread High-Low]] &lt; 10, Stock_Info[[#This Row],[% Deli. Qty to Traded Qty]] &gt; 90), "Good Day", "")</f>
        <v/>
      </c>
    </row>
    <row r="680" spans="1:18">
      <c r="A680" t="s">
        <v>42</v>
      </c>
      <c r="B680" s="1">
        <v>45649</v>
      </c>
      <c r="C680" s="1" t="str">
        <f>"WEEK" &amp;" " &amp;  INT((DAY(Stock_Info[[#This Row],[Date]])+WEEKDAY(DATE(YEAR(Stock_Info[[#This Row],[Date]]),MONTH(Stock_Info[[#This Row],[Date]]),1))-1)/7)+1</f>
        <v>WEEK 4</v>
      </c>
      <c r="D680" s="12">
        <v>160</v>
      </c>
      <c r="E680" s="12">
        <v>165.25</v>
      </c>
      <c r="F680" s="12">
        <v>158.25</v>
      </c>
      <c r="G680" s="12">
        <v>164.4</v>
      </c>
      <c r="H680" s="12">
        <v>161.95203002206159</v>
      </c>
      <c r="I680">
        <v>786888</v>
      </c>
      <c r="J680">
        <v>6954</v>
      </c>
      <c r="K680" s="12">
        <v>127438109</v>
      </c>
      <c r="L680">
        <v>288127</v>
      </c>
      <c r="M680">
        <v>36.619999999999997</v>
      </c>
      <c r="N680">
        <v>7</v>
      </c>
      <c r="O680">
        <v>4.4000000000000004</v>
      </c>
      <c r="P680">
        <f xml:space="preserve"> IF(Stock_Info[[#This Row],[Close Price]] &gt; Stock_Info[[#This Row],[Open Price]], 1, 0)</f>
        <v>1</v>
      </c>
      <c r="Q680" t="str">
        <f>IF(AND(Stock_Info[[#This Row],[% Deli. Qty to Traded Qty]]&gt;80,Stock_Info[[#This Row],[No. of Trades]]&lt;3000),"Unusual Day","")</f>
        <v/>
      </c>
      <c r="R680" t="str">
        <f>IF(AND(Stock_Info[[#This Row],[Spread High-Low]] &lt; 10, Stock_Info[[#This Row],[% Deli. Qty to Traded Qty]] &gt; 90), "Good Day", "")</f>
        <v/>
      </c>
    </row>
    <row r="681" spans="1:18">
      <c r="A681" t="s">
        <v>42</v>
      </c>
      <c r="B681" s="1">
        <v>45646</v>
      </c>
      <c r="C681" s="1" t="str">
        <f>"WEEK" &amp;" " &amp;  INT((DAY(Stock_Info[[#This Row],[Date]])+WEEKDAY(DATE(YEAR(Stock_Info[[#This Row],[Date]]),MONTH(Stock_Info[[#This Row],[Date]]),1))-1)/7)+1</f>
        <v>WEEK 3</v>
      </c>
      <c r="D681" s="12">
        <v>163.4</v>
      </c>
      <c r="E681" s="12">
        <v>164.4</v>
      </c>
      <c r="F681" s="12">
        <v>157.1</v>
      </c>
      <c r="G681" s="12">
        <v>159.1</v>
      </c>
      <c r="H681" s="12">
        <v>161.67174700851268</v>
      </c>
      <c r="I681">
        <v>398464</v>
      </c>
      <c r="J681">
        <v>4560</v>
      </c>
      <c r="K681" s="12">
        <v>64420371</v>
      </c>
      <c r="L681">
        <v>131661</v>
      </c>
      <c r="M681">
        <v>33.04</v>
      </c>
      <c r="N681">
        <v>7.3</v>
      </c>
      <c r="O681">
        <v>-4.3</v>
      </c>
      <c r="P681">
        <f xml:space="preserve"> IF(Stock_Info[[#This Row],[Close Price]] &gt; Stock_Info[[#This Row],[Open Price]], 1, 0)</f>
        <v>0</v>
      </c>
      <c r="Q681" t="str">
        <f>IF(AND(Stock_Info[[#This Row],[% Deli. Qty to Traded Qty]]&gt;80,Stock_Info[[#This Row],[No. of Trades]]&lt;3000),"Unusual Day","")</f>
        <v/>
      </c>
      <c r="R681" t="str">
        <f>IF(AND(Stock_Info[[#This Row],[Spread High-Low]] &lt; 10, Stock_Info[[#This Row],[% Deli. Qty to Traded Qty]] &gt; 90), "Good Day", "")</f>
        <v/>
      </c>
    </row>
    <row r="682" spans="1:18">
      <c r="A682" t="s">
        <v>42</v>
      </c>
      <c r="B682" s="1">
        <v>45645</v>
      </c>
      <c r="C682" s="1" t="str">
        <f>"WEEK" &amp;" " &amp;  INT((DAY(Stock_Info[[#This Row],[Date]])+WEEKDAY(DATE(YEAR(Stock_Info[[#This Row],[Date]]),MONTH(Stock_Info[[#This Row],[Date]]),1))-1)/7)+1</f>
        <v>WEEK 3</v>
      </c>
      <c r="D682" s="12">
        <v>161.25</v>
      </c>
      <c r="E682" s="12">
        <v>164.45</v>
      </c>
      <c r="F682" s="12">
        <v>160.30000000000001</v>
      </c>
      <c r="G682" s="12">
        <v>163.15</v>
      </c>
      <c r="H682" s="12">
        <v>162.83712768144636</v>
      </c>
      <c r="I682">
        <v>617717</v>
      </c>
      <c r="J682">
        <v>7096</v>
      </c>
      <c r="K682" s="12">
        <v>100587262</v>
      </c>
      <c r="L682">
        <v>223372</v>
      </c>
      <c r="M682">
        <v>36.159999999999997</v>
      </c>
      <c r="N682">
        <v>4.1500000000000004</v>
      </c>
      <c r="O682">
        <v>1.9</v>
      </c>
      <c r="P682">
        <f xml:space="preserve"> IF(Stock_Info[[#This Row],[Close Price]] &gt; Stock_Info[[#This Row],[Open Price]], 1, 0)</f>
        <v>1</v>
      </c>
      <c r="Q682" t="str">
        <f>IF(AND(Stock_Info[[#This Row],[% Deli. Qty to Traded Qty]]&gt;80,Stock_Info[[#This Row],[No. of Trades]]&lt;3000),"Unusual Day","")</f>
        <v/>
      </c>
      <c r="R682" t="str">
        <f>IF(AND(Stock_Info[[#This Row],[Spread High-Low]] &lt; 10, Stock_Info[[#This Row],[% Deli. Qty to Traded Qty]] &gt; 90), "Good Day", "")</f>
        <v/>
      </c>
    </row>
    <row r="683" spans="1:18">
      <c r="A683" t="s">
        <v>42</v>
      </c>
      <c r="B683" s="1">
        <v>45644</v>
      </c>
      <c r="C683" s="1" t="str">
        <f>"WEEK" &amp;" " &amp;  INT((DAY(Stock_Info[[#This Row],[Date]])+WEEKDAY(DATE(YEAR(Stock_Info[[#This Row],[Date]]),MONTH(Stock_Info[[#This Row],[Date]]),1))-1)/7)+1</f>
        <v>WEEK 3</v>
      </c>
      <c r="D683" s="12">
        <v>163.9</v>
      </c>
      <c r="E683" s="12">
        <v>165</v>
      </c>
      <c r="F683" s="12">
        <v>162.75</v>
      </c>
      <c r="G683" s="12">
        <v>164</v>
      </c>
      <c r="H683" s="12">
        <v>163.70480509778369</v>
      </c>
      <c r="I683">
        <v>586294</v>
      </c>
      <c r="J683">
        <v>7786</v>
      </c>
      <c r="K683" s="12">
        <v>95979145</v>
      </c>
      <c r="L683">
        <v>237991</v>
      </c>
      <c r="M683">
        <v>40.590000000000003</v>
      </c>
      <c r="N683">
        <v>2.25</v>
      </c>
      <c r="O683">
        <v>0.1</v>
      </c>
      <c r="P683">
        <f xml:space="preserve"> IF(Stock_Info[[#This Row],[Close Price]] &gt; Stock_Info[[#This Row],[Open Price]], 1, 0)</f>
        <v>1</v>
      </c>
      <c r="Q683" t="str">
        <f>IF(AND(Stock_Info[[#This Row],[% Deli. Qty to Traded Qty]]&gt;80,Stock_Info[[#This Row],[No. of Trades]]&lt;3000),"Unusual Day","")</f>
        <v/>
      </c>
      <c r="R683" t="str">
        <f>IF(AND(Stock_Info[[#This Row],[Spread High-Low]] &lt; 10, Stock_Info[[#This Row],[% Deli. Qty to Traded Qty]] &gt; 90), "Good Day", "")</f>
        <v/>
      </c>
    </row>
    <row r="684" spans="1:18">
      <c r="A684" t="s">
        <v>42</v>
      </c>
      <c r="B684" s="1">
        <v>45643</v>
      </c>
      <c r="C684" s="1" t="str">
        <f>"WEEK" &amp;" " &amp;  INT((DAY(Stock_Info[[#This Row],[Date]])+WEEKDAY(DATE(YEAR(Stock_Info[[#This Row],[Date]]),MONTH(Stock_Info[[#This Row],[Date]]),1))-1)/7)+1</f>
        <v>WEEK 3</v>
      </c>
      <c r="D684" s="12">
        <v>169.35</v>
      </c>
      <c r="E684" s="12">
        <v>169.6</v>
      </c>
      <c r="F684" s="12">
        <v>163.25</v>
      </c>
      <c r="G684" s="12">
        <v>163.9</v>
      </c>
      <c r="H684" s="12">
        <v>165.49300888404611</v>
      </c>
      <c r="I684">
        <v>502924</v>
      </c>
      <c r="J684">
        <v>6806</v>
      </c>
      <c r="K684" s="12">
        <v>83230406</v>
      </c>
      <c r="L684">
        <v>334883</v>
      </c>
      <c r="M684">
        <v>66.59</v>
      </c>
      <c r="N684">
        <v>6.35</v>
      </c>
      <c r="O684">
        <v>-5.45</v>
      </c>
      <c r="P684">
        <f xml:space="preserve"> IF(Stock_Info[[#This Row],[Close Price]] &gt; Stock_Info[[#This Row],[Open Price]], 1, 0)</f>
        <v>0</v>
      </c>
      <c r="Q684" t="str">
        <f>IF(AND(Stock_Info[[#This Row],[% Deli. Qty to Traded Qty]]&gt;80,Stock_Info[[#This Row],[No. of Trades]]&lt;3000),"Unusual Day","")</f>
        <v/>
      </c>
      <c r="R684" t="str">
        <f>IF(AND(Stock_Info[[#This Row],[Spread High-Low]] &lt; 10, Stock_Info[[#This Row],[% Deli. Qty to Traded Qty]] &gt; 90), "Good Day", "")</f>
        <v/>
      </c>
    </row>
    <row r="685" spans="1:18">
      <c r="A685" t="s">
        <v>42</v>
      </c>
      <c r="B685" s="1">
        <v>45642</v>
      </c>
      <c r="C685" s="1" t="str">
        <f>"WEEK" &amp;" " &amp;  INT((DAY(Stock_Info[[#This Row],[Date]])+WEEKDAY(DATE(YEAR(Stock_Info[[#This Row],[Date]]),MONTH(Stock_Info[[#This Row],[Date]]),1))-1)/7)+1</f>
        <v>WEEK 3</v>
      </c>
      <c r="D685" s="12">
        <v>169.25</v>
      </c>
      <c r="E685" s="12">
        <v>170.55</v>
      </c>
      <c r="F685" s="12">
        <v>168.55</v>
      </c>
      <c r="G685" s="12">
        <v>169.8</v>
      </c>
      <c r="H685" s="12">
        <v>169.52871756792803</v>
      </c>
      <c r="I685">
        <v>277426</v>
      </c>
      <c r="J685">
        <v>3005</v>
      </c>
      <c r="K685" s="12">
        <v>47031674</v>
      </c>
      <c r="L685">
        <v>127012</v>
      </c>
      <c r="M685">
        <v>45.78</v>
      </c>
      <c r="N685">
        <v>2</v>
      </c>
      <c r="O685">
        <v>0.55000000000000004</v>
      </c>
      <c r="P685">
        <f xml:space="preserve"> IF(Stock_Info[[#This Row],[Close Price]] &gt; Stock_Info[[#This Row],[Open Price]], 1, 0)</f>
        <v>1</v>
      </c>
      <c r="Q685" t="str">
        <f>IF(AND(Stock_Info[[#This Row],[% Deli. Qty to Traded Qty]]&gt;80,Stock_Info[[#This Row],[No. of Trades]]&lt;3000),"Unusual Day","")</f>
        <v/>
      </c>
      <c r="R685" t="str">
        <f>IF(AND(Stock_Info[[#This Row],[Spread High-Low]] &lt; 10, Stock_Info[[#This Row],[% Deli. Qty to Traded Qty]] &gt; 90), "Good Day", "")</f>
        <v/>
      </c>
    </row>
    <row r="686" spans="1:18">
      <c r="A686" t="s">
        <v>42</v>
      </c>
      <c r="B686" s="1">
        <v>45639</v>
      </c>
      <c r="C686" s="1" t="str">
        <f>"WEEK" &amp;" " &amp;  INT((DAY(Stock_Info[[#This Row],[Date]])+WEEKDAY(DATE(YEAR(Stock_Info[[#This Row],[Date]]),MONTH(Stock_Info[[#This Row],[Date]]),1))-1)/7)+1</f>
        <v>WEEK 2</v>
      </c>
      <c r="D686" s="12">
        <v>170.5</v>
      </c>
      <c r="E686" s="12">
        <v>170.9</v>
      </c>
      <c r="F686" s="12">
        <v>165.8</v>
      </c>
      <c r="G686" s="12">
        <v>169.7</v>
      </c>
      <c r="H686" s="12">
        <v>167.96689209361492</v>
      </c>
      <c r="I686">
        <v>770390</v>
      </c>
      <c r="J686">
        <v>10811</v>
      </c>
      <c r="K686" s="12">
        <v>129400014</v>
      </c>
      <c r="L686">
        <v>314000</v>
      </c>
      <c r="M686">
        <v>40.76</v>
      </c>
      <c r="N686">
        <v>5.0999999999999996</v>
      </c>
      <c r="O686">
        <v>-0.8</v>
      </c>
      <c r="P686">
        <f xml:space="preserve"> IF(Stock_Info[[#This Row],[Close Price]] &gt; Stock_Info[[#This Row],[Open Price]], 1, 0)</f>
        <v>0</v>
      </c>
      <c r="Q686" t="str">
        <f>IF(AND(Stock_Info[[#This Row],[% Deli. Qty to Traded Qty]]&gt;80,Stock_Info[[#This Row],[No. of Trades]]&lt;3000),"Unusual Day","")</f>
        <v/>
      </c>
      <c r="R686" t="str">
        <f>IF(AND(Stock_Info[[#This Row],[Spread High-Low]] &lt; 10, Stock_Info[[#This Row],[% Deli. Qty to Traded Qty]] &gt; 90), "Good Day", "")</f>
        <v/>
      </c>
    </row>
    <row r="687" spans="1:18">
      <c r="A687" t="s">
        <v>42</v>
      </c>
      <c r="B687" s="1">
        <v>45638</v>
      </c>
      <c r="C687" s="1" t="str">
        <f>"WEEK" &amp;" " &amp;  INT((DAY(Stock_Info[[#This Row],[Date]])+WEEKDAY(DATE(YEAR(Stock_Info[[#This Row],[Date]]),MONTH(Stock_Info[[#This Row],[Date]]),1))-1)/7)+1</f>
        <v>WEEK 2</v>
      </c>
      <c r="D687" s="12">
        <v>174.35</v>
      </c>
      <c r="E687" s="12">
        <v>174.4</v>
      </c>
      <c r="F687" s="12">
        <v>170.1</v>
      </c>
      <c r="G687" s="12">
        <v>170.6</v>
      </c>
      <c r="H687" s="12">
        <v>171.67189416911646</v>
      </c>
      <c r="I687">
        <v>259206</v>
      </c>
      <c r="J687">
        <v>3264</v>
      </c>
      <c r="K687" s="12">
        <v>44498385</v>
      </c>
      <c r="L687">
        <v>145335</v>
      </c>
      <c r="M687">
        <v>56.07</v>
      </c>
      <c r="N687">
        <v>4.3</v>
      </c>
      <c r="O687">
        <v>-3.75</v>
      </c>
      <c r="P687">
        <f xml:space="preserve"> IF(Stock_Info[[#This Row],[Close Price]] &gt; Stock_Info[[#This Row],[Open Price]], 1, 0)</f>
        <v>0</v>
      </c>
      <c r="Q687" t="str">
        <f>IF(AND(Stock_Info[[#This Row],[% Deli. Qty to Traded Qty]]&gt;80,Stock_Info[[#This Row],[No. of Trades]]&lt;3000),"Unusual Day","")</f>
        <v/>
      </c>
      <c r="R687" t="str">
        <f>IF(AND(Stock_Info[[#This Row],[Spread High-Low]] &lt; 10, Stock_Info[[#This Row],[% Deli. Qty to Traded Qty]] &gt; 90), "Good Day", "")</f>
        <v/>
      </c>
    </row>
    <row r="688" spans="1:18">
      <c r="A688" t="s">
        <v>42</v>
      </c>
      <c r="B688" s="1">
        <v>45637</v>
      </c>
      <c r="C688" s="1" t="str">
        <f>"WEEK" &amp;" " &amp;  INT((DAY(Stock_Info[[#This Row],[Date]])+WEEKDAY(DATE(YEAR(Stock_Info[[#This Row],[Date]]),MONTH(Stock_Info[[#This Row],[Date]]),1))-1)/7)+1</f>
        <v>WEEK 2</v>
      </c>
      <c r="D688" s="12">
        <v>176.8</v>
      </c>
      <c r="E688" s="12">
        <v>176.8</v>
      </c>
      <c r="F688" s="12">
        <v>174.05</v>
      </c>
      <c r="G688" s="12">
        <v>174.35</v>
      </c>
      <c r="H688" s="12">
        <v>175.11588226657901</v>
      </c>
      <c r="I688">
        <v>469977</v>
      </c>
      <c r="J688">
        <v>5372</v>
      </c>
      <c r="K688" s="12">
        <v>82300437</v>
      </c>
      <c r="L688">
        <v>171259</v>
      </c>
      <c r="M688">
        <v>36.44</v>
      </c>
      <c r="N688">
        <v>2.75</v>
      </c>
      <c r="O688">
        <v>-2.4500000000000002</v>
      </c>
      <c r="P688">
        <f xml:space="preserve"> IF(Stock_Info[[#This Row],[Close Price]] &gt; Stock_Info[[#This Row],[Open Price]], 1, 0)</f>
        <v>0</v>
      </c>
      <c r="Q688" t="str">
        <f>IF(AND(Stock_Info[[#This Row],[% Deli. Qty to Traded Qty]]&gt;80,Stock_Info[[#This Row],[No. of Trades]]&lt;3000),"Unusual Day","")</f>
        <v/>
      </c>
      <c r="R688" t="str">
        <f>IF(AND(Stock_Info[[#This Row],[Spread High-Low]] &lt; 10, Stock_Info[[#This Row],[% Deli. Qty to Traded Qty]] &gt; 90), "Good Day", "")</f>
        <v/>
      </c>
    </row>
    <row r="689" spans="1:18">
      <c r="A689" t="s">
        <v>42</v>
      </c>
      <c r="B689" s="1">
        <v>45636</v>
      </c>
      <c r="C689" s="1" t="str">
        <f>"WEEK" &amp;" " &amp;  INT((DAY(Stock_Info[[#This Row],[Date]])+WEEKDAY(DATE(YEAR(Stock_Info[[#This Row],[Date]]),MONTH(Stock_Info[[#This Row],[Date]]),1))-1)/7)+1</f>
        <v>WEEK 2</v>
      </c>
      <c r="D689" s="12">
        <v>174.55</v>
      </c>
      <c r="E689" s="12">
        <v>176.5</v>
      </c>
      <c r="F689" s="12">
        <v>173.45</v>
      </c>
      <c r="G689" s="12">
        <v>175.5</v>
      </c>
      <c r="H689" s="12">
        <v>174.95268763584016</v>
      </c>
      <c r="I689">
        <v>637698</v>
      </c>
      <c r="J689">
        <v>5292</v>
      </c>
      <c r="K689" s="12">
        <v>111566979</v>
      </c>
      <c r="L689">
        <v>140549</v>
      </c>
      <c r="M689">
        <v>22.04</v>
      </c>
      <c r="N689">
        <v>3.05</v>
      </c>
      <c r="O689">
        <v>0.95</v>
      </c>
      <c r="P689">
        <f xml:space="preserve"> IF(Stock_Info[[#This Row],[Close Price]] &gt; Stock_Info[[#This Row],[Open Price]], 1, 0)</f>
        <v>1</v>
      </c>
      <c r="Q689" t="str">
        <f>IF(AND(Stock_Info[[#This Row],[% Deli. Qty to Traded Qty]]&gt;80,Stock_Info[[#This Row],[No. of Trades]]&lt;3000),"Unusual Day","")</f>
        <v/>
      </c>
      <c r="R689" t="str">
        <f>IF(AND(Stock_Info[[#This Row],[Spread High-Low]] &lt; 10, Stock_Info[[#This Row],[% Deli. Qty to Traded Qty]] &gt; 90), "Good Day", "")</f>
        <v/>
      </c>
    </row>
    <row r="690" spans="1:18">
      <c r="A690" t="s">
        <v>42</v>
      </c>
      <c r="B690" s="1">
        <v>45635</v>
      </c>
      <c r="C690" s="1" t="str">
        <f>"WEEK" &amp;" " &amp;  INT((DAY(Stock_Info[[#This Row],[Date]])+WEEKDAY(DATE(YEAR(Stock_Info[[#This Row],[Date]]),MONTH(Stock_Info[[#This Row],[Date]]),1))-1)/7)+1</f>
        <v>WEEK 2</v>
      </c>
      <c r="D690" s="12">
        <v>177</v>
      </c>
      <c r="E690" s="12">
        <v>177.1</v>
      </c>
      <c r="F690" s="12">
        <v>174.4</v>
      </c>
      <c r="G690" s="12">
        <v>174.55</v>
      </c>
      <c r="H690" s="12">
        <v>175.82668509328477</v>
      </c>
      <c r="I690">
        <v>222866</v>
      </c>
      <c r="J690">
        <v>2249</v>
      </c>
      <c r="K690" s="12">
        <v>39185790</v>
      </c>
      <c r="L690">
        <v>78435</v>
      </c>
      <c r="M690">
        <v>35.19</v>
      </c>
      <c r="N690">
        <v>2.7</v>
      </c>
      <c r="O690">
        <v>-2.4500000000000002</v>
      </c>
      <c r="P690">
        <f xml:space="preserve"> IF(Stock_Info[[#This Row],[Close Price]] &gt; Stock_Info[[#This Row],[Open Price]], 1, 0)</f>
        <v>0</v>
      </c>
      <c r="Q690" t="str">
        <f>IF(AND(Stock_Info[[#This Row],[% Deli. Qty to Traded Qty]]&gt;80,Stock_Info[[#This Row],[No. of Trades]]&lt;3000),"Unusual Day","")</f>
        <v/>
      </c>
      <c r="R690" t="str">
        <f>IF(AND(Stock_Info[[#This Row],[Spread High-Low]] &lt; 10, Stock_Info[[#This Row],[% Deli. Qty to Traded Qty]] &gt; 90), "Good Day", "")</f>
        <v/>
      </c>
    </row>
    <row r="691" spans="1:18">
      <c r="A691" t="s">
        <v>42</v>
      </c>
      <c r="B691" s="1">
        <v>45632</v>
      </c>
      <c r="C691" s="1" t="str">
        <f>"WEEK" &amp;" " &amp;  INT((DAY(Stock_Info[[#This Row],[Date]])+WEEKDAY(DATE(YEAR(Stock_Info[[#This Row],[Date]]),MONTH(Stock_Info[[#This Row],[Date]]),1))-1)/7)+1</f>
        <v>WEEK 1</v>
      </c>
      <c r="D691" s="12">
        <v>177.9</v>
      </c>
      <c r="E691" s="12">
        <v>178.3</v>
      </c>
      <c r="F691" s="12">
        <v>174</v>
      </c>
      <c r="G691" s="12">
        <v>176.25</v>
      </c>
      <c r="H691" s="12">
        <v>176.56864558587105</v>
      </c>
      <c r="I691">
        <v>598997</v>
      </c>
      <c r="J691">
        <v>5650</v>
      </c>
      <c r="K691" s="12">
        <v>105764089</v>
      </c>
      <c r="L691">
        <v>134047</v>
      </c>
      <c r="M691">
        <v>22.38</v>
      </c>
      <c r="N691">
        <v>4.3</v>
      </c>
      <c r="O691">
        <v>-1.65</v>
      </c>
      <c r="P691">
        <f xml:space="preserve"> IF(Stock_Info[[#This Row],[Close Price]] &gt; Stock_Info[[#This Row],[Open Price]], 1, 0)</f>
        <v>0</v>
      </c>
      <c r="Q691" t="str">
        <f>IF(AND(Stock_Info[[#This Row],[% Deli. Qty to Traded Qty]]&gt;80,Stock_Info[[#This Row],[No. of Trades]]&lt;3000),"Unusual Day","")</f>
        <v/>
      </c>
      <c r="R691" t="str">
        <f>IF(AND(Stock_Info[[#This Row],[Spread High-Low]] &lt; 10, Stock_Info[[#This Row],[% Deli. Qty to Traded Qty]] &gt; 90), "Good Day", "")</f>
        <v/>
      </c>
    </row>
    <row r="692" spans="1:18">
      <c r="A692" t="s">
        <v>42</v>
      </c>
      <c r="B692" s="1">
        <v>45631</v>
      </c>
      <c r="C692" s="1" t="str">
        <f>"WEEK" &amp;" " &amp;  INT((DAY(Stock_Info[[#This Row],[Date]])+WEEKDAY(DATE(YEAR(Stock_Info[[#This Row],[Date]]),MONTH(Stock_Info[[#This Row],[Date]]),1))-1)/7)+1</f>
        <v>WEEK 1</v>
      </c>
      <c r="D692" s="12">
        <v>178.55</v>
      </c>
      <c r="E692" s="12">
        <v>179.2</v>
      </c>
      <c r="F692" s="12">
        <v>176.15</v>
      </c>
      <c r="G692" s="12">
        <v>177.45</v>
      </c>
      <c r="H692" s="12">
        <v>177.83143013423998</v>
      </c>
      <c r="I692">
        <v>1245009</v>
      </c>
      <c r="J692">
        <v>5405</v>
      </c>
      <c r="K692" s="12">
        <v>221401731</v>
      </c>
      <c r="L692">
        <v>827216</v>
      </c>
      <c r="M692">
        <v>66.44</v>
      </c>
      <c r="N692">
        <v>3.05</v>
      </c>
      <c r="O692">
        <v>-1.1000000000000001</v>
      </c>
      <c r="P692">
        <f xml:space="preserve"> IF(Stock_Info[[#This Row],[Close Price]] &gt; Stock_Info[[#This Row],[Open Price]], 1, 0)</f>
        <v>0</v>
      </c>
      <c r="Q692" t="str">
        <f>IF(AND(Stock_Info[[#This Row],[% Deli. Qty to Traded Qty]]&gt;80,Stock_Info[[#This Row],[No. of Trades]]&lt;3000),"Unusual Day","")</f>
        <v/>
      </c>
      <c r="R692" t="str">
        <f>IF(AND(Stock_Info[[#This Row],[Spread High-Low]] &lt; 10, Stock_Info[[#This Row],[% Deli. Qty to Traded Qty]] &gt; 90), "Good Day", "")</f>
        <v/>
      </c>
    </row>
    <row r="693" spans="1:18">
      <c r="A693" t="s">
        <v>42</v>
      </c>
      <c r="B693" s="1">
        <v>45630</v>
      </c>
      <c r="C693" s="1" t="str">
        <f>"WEEK" &amp;" " &amp;  INT((DAY(Stock_Info[[#This Row],[Date]])+WEEKDAY(DATE(YEAR(Stock_Info[[#This Row],[Date]]),MONTH(Stock_Info[[#This Row],[Date]]),1))-1)/7)+1</f>
        <v>WEEK 1</v>
      </c>
      <c r="D693" s="12">
        <v>175.5</v>
      </c>
      <c r="E693" s="12">
        <v>178.65</v>
      </c>
      <c r="F693" s="12">
        <v>175.05</v>
      </c>
      <c r="G693" s="12">
        <v>178.1</v>
      </c>
      <c r="H693" s="12">
        <v>176.85266935486561</v>
      </c>
      <c r="I693">
        <v>1199316</v>
      </c>
      <c r="J693">
        <v>3057</v>
      </c>
      <c r="K693" s="12">
        <v>212102236</v>
      </c>
      <c r="L693">
        <v>1026680</v>
      </c>
      <c r="M693">
        <v>85.61</v>
      </c>
      <c r="N693">
        <v>3.6</v>
      </c>
      <c r="O693">
        <v>2.6</v>
      </c>
      <c r="P693">
        <f xml:space="preserve"> IF(Stock_Info[[#This Row],[Close Price]] &gt; Stock_Info[[#This Row],[Open Price]], 1, 0)</f>
        <v>1</v>
      </c>
      <c r="Q693" t="str">
        <f>IF(AND(Stock_Info[[#This Row],[% Deli. Qty to Traded Qty]]&gt;80,Stock_Info[[#This Row],[No. of Trades]]&lt;3000),"Unusual Day","")</f>
        <v/>
      </c>
      <c r="R693" t="str">
        <f>IF(AND(Stock_Info[[#This Row],[Spread High-Low]] &lt; 10, Stock_Info[[#This Row],[% Deli. Qty to Traded Qty]] &gt; 90), "Good Day", "")</f>
        <v/>
      </c>
    </row>
    <row r="694" spans="1:18">
      <c r="A694" t="s">
        <v>42</v>
      </c>
      <c r="B694" s="1">
        <v>45629</v>
      </c>
      <c r="C694" s="1" t="str">
        <f>"WEEK" &amp;" " &amp;  INT((DAY(Stock_Info[[#This Row],[Date]])+WEEKDAY(DATE(YEAR(Stock_Info[[#This Row],[Date]]),MONTH(Stock_Info[[#This Row],[Date]]),1))-1)/7)+1</f>
        <v>WEEK 1</v>
      </c>
      <c r="D694" s="12">
        <v>171.55</v>
      </c>
      <c r="E694" s="12">
        <v>175.65</v>
      </c>
      <c r="F694" s="12">
        <v>171.3</v>
      </c>
      <c r="G694" s="12">
        <v>175.2</v>
      </c>
      <c r="H694" s="12">
        <v>174.32931913516353</v>
      </c>
      <c r="I694">
        <v>312059</v>
      </c>
      <c r="J694">
        <v>3108</v>
      </c>
      <c r="K694" s="12">
        <v>54401033</v>
      </c>
      <c r="L694">
        <v>183820</v>
      </c>
      <c r="M694">
        <v>58.91</v>
      </c>
      <c r="N694">
        <v>4.3499999999999996</v>
      </c>
      <c r="O694">
        <v>3.65</v>
      </c>
      <c r="P694">
        <f xml:space="preserve"> IF(Stock_Info[[#This Row],[Close Price]] &gt; Stock_Info[[#This Row],[Open Price]], 1, 0)</f>
        <v>1</v>
      </c>
      <c r="Q694" t="str">
        <f>IF(AND(Stock_Info[[#This Row],[% Deli. Qty to Traded Qty]]&gt;80,Stock_Info[[#This Row],[No. of Trades]]&lt;3000),"Unusual Day","")</f>
        <v/>
      </c>
      <c r="R694" t="str">
        <f>IF(AND(Stock_Info[[#This Row],[Spread High-Low]] &lt; 10, Stock_Info[[#This Row],[% Deli. Qty to Traded Qty]] &gt; 90), "Good Day", "")</f>
        <v/>
      </c>
    </row>
    <row r="695" spans="1:18">
      <c r="A695" t="s">
        <v>42</v>
      </c>
      <c r="B695" s="1">
        <v>45628</v>
      </c>
      <c r="C695" s="1" t="str">
        <f>"WEEK" &amp;" " &amp;  INT((DAY(Stock_Info[[#This Row],[Date]])+WEEKDAY(DATE(YEAR(Stock_Info[[#This Row],[Date]]),MONTH(Stock_Info[[#This Row],[Date]]),1))-1)/7)+1</f>
        <v>WEEK 1</v>
      </c>
      <c r="D695" s="12">
        <v>169.6</v>
      </c>
      <c r="E695" s="12">
        <v>171.2</v>
      </c>
      <c r="F695" s="12">
        <v>166.95</v>
      </c>
      <c r="G695" s="12">
        <v>170.7</v>
      </c>
      <c r="H695" s="12">
        <v>168.70216440428203</v>
      </c>
      <c r="I695">
        <v>256514</v>
      </c>
      <c r="J695">
        <v>2452</v>
      </c>
      <c r="K695" s="12">
        <v>43274467</v>
      </c>
      <c r="L695">
        <v>110077</v>
      </c>
      <c r="M695">
        <v>42.91</v>
      </c>
      <c r="N695">
        <v>4.25</v>
      </c>
      <c r="O695">
        <v>1.1000000000000001</v>
      </c>
      <c r="P695">
        <f xml:space="preserve"> IF(Stock_Info[[#This Row],[Close Price]] &gt; Stock_Info[[#This Row],[Open Price]], 1, 0)</f>
        <v>1</v>
      </c>
      <c r="Q695" t="str">
        <f>IF(AND(Stock_Info[[#This Row],[% Deli. Qty to Traded Qty]]&gt;80,Stock_Info[[#This Row],[No. of Trades]]&lt;3000),"Unusual Day","")</f>
        <v/>
      </c>
      <c r="R695" t="str">
        <f>IF(AND(Stock_Info[[#This Row],[Spread High-Low]] &lt; 10, Stock_Info[[#This Row],[% Deli. Qty to Traded Qty]] &gt; 90), "Good Day", "")</f>
        <v/>
      </c>
    </row>
    <row r="696" spans="1:18">
      <c r="A696" t="s">
        <v>42</v>
      </c>
      <c r="B696" s="1">
        <v>45625</v>
      </c>
      <c r="C696" s="1" t="str">
        <f>"WEEK" &amp;" " &amp;  INT((DAY(Stock_Info[[#This Row],[Date]])+WEEKDAY(DATE(YEAR(Stock_Info[[#This Row],[Date]]),MONTH(Stock_Info[[#This Row],[Date]]),1))-1)/7)+1</f>
        <v>WEEK 5</v>
      </c>
      <c r="D696" s="12">
        <v>172.35</v>
      </c>
      <c r="E696" s="12">
        <v>172.35</v>
      </c>
      <c r="F696" s="12">
        <v>167.2</v>
      </c>
      <c r="G696" s="12">
        <v>168.95</v>
      </c>
      <c r="H696" s="12">
        <v>169.39423232319436</v>
      </c>
      <c r="I696">
        <v>266069</v>
      </c>
      <c r="J696">
        <v>2701</v>
      </c>
      <c r="K696" s="12">
        <v>45070554</v>
      </c>
      <c r="L696">
        <v>111892</v>
      </c>
      <c r="M696">
        <v>42.05</v>
      </c>
      <c r="N696">
        <v>5.15</v>
      </c>
      <c r="O696">
        <v>-3.4</v>
      </c>
      <c r="P696">
        <f xml:space="preserve"> IF(Stock_Info[[#This Row],[Close Price]] &gt; Stock_Info[[#This Row],[Open Price]], 1, 0)</f>
        <v>0</v>
      </c>
      <c r="Q696" t="str">
        <f>IF(AND(Stock_Info[[#This Row],[% Deli. Qty to Traded Qty]]&gt;80,Stock_Info[[#This Row],[No. of Trades]]&lt;3000),"Unusual Day","")</f>
        <v/>
      </c>
      <c r="R696" t="str">
        <f>IF(AND(Stock_Info[[#This Row],[Spread High-Low]] &lt; 10, Stock_Info[[#This Row],[% Deli. Qty to Traded Qty]] &gt; 90), "Good Day", "")</f>
        <v/>
      </c>
    </row>
    <row r="697" spans="1:18">
      <c r="A697" t="s">
        <v>42</v>
      </c>
      <c r="B697" s="1">
        <v>45624</v>
      </c>
      <c r="C697" s="1" t="str">
        <f>"WEEK" &amp;" " &amp;  INT((DAY(Stock_Info[[#This Row],[Date]])+WEEKDAY(DATE(YEAR(Stock_Info[[#This Row],[Date]]),MONTH(Stock_Info[[#This Row],[Date]]),1))-1)/7)+1</f>
        <v>WEEK 5</v>
      </c>
      <c r="D697" s="12">
        <v>171.7</v>
      </c>
      <c r="E697" s="12">
        <v>174.05</v>
      </c>
      <c r="F697" s="12">
        <v>170.25</v>
      </c>
      <c r="G697" s="12">
        <v>170.85</v>
      </c>
      <c r="H697" s="12">
        <v>171.93980198401357</v>
      </c>
      <c r="I697">
        <v>311389</v>
      </c>
      <c r="J697">
        <v>2595</v>
      </c>
      <c r="K697" s="12">
        <v>53540163</v>
      </c>
      <c r="L697">
        <v>116326</v>
      </c>
      <c r="M697">
        <v>37.36</v>
      </c>
      <c r="N697">
        <v>3.8</v>
      </c>
      <c r="O697">
        <v>-0.85</v>
      </c>
      <c r="P697">
        <f xml:space="preserve"> IF(Stock_Info[[#This Row],[Close Price]] &gt; Stock_Info[[#This Row],[Open Price]], 1, 0)</f>
        <v>0</v>
      </c>
      <c r="Q697" t="str">
        <f>IF(AND(Stock_Info[[#This Row],[% Deli. Qty to Traded Qty]]&gt;80,Stock_Info[[#This Row],[No. of Trades]]&lt;3000),"Unusual Day","")</f>
        <v/>
      </c>
      <c r="R697" t="str">
        <f>IF(AND(Stock_Info[[#This Row],[Spread High-Low]] &lt; 10, Stock_Info[[#This Row],[% Deli. Qty to Traded Qty]] &gt; 90), "Good Day", "")</f>
        <v/>
      </c>
    </row>
    <row r="698" spans="1:18">
      <c r="A698" t="s">
        <v>42</v>
      </c>
      <c r="B698" s="1">
        <v>45623</v>
      </c>
      <c r="C698" s="1" t="str">
        <f>"WEEK" &amp;" " &amp;  INT((DAY(Stock_Info[[#This Row],[Date]])+WEEKDAY(DATE(YEAR(Stock_Info[[#This Row],[Date]]),MONTH(Stock_Info[[#This Row],[Date]]),1))-1)/7)+1</f>
        <v>WEEK 5</v>
      </c>
      <c r="D698" s="12">
        <v>170.75</v>
      </c>
      <c r="E698" s="12">
        <v>171.75</v>
      </c>
      <c r="F698" s="12">
        <v>169.5</v>
      </c>
      <c r="G698" s="12">
        <v>171.3</v>
      </c>
      <c r="H698" s="12">
        <v>170.99626375049624</v>
      </c>
      <c r="I698">
        <v>355169</v>
      </c>
      <c r="J698">
        <v>4340</v>
      </c>
      <c r="K698" s="12">
        <v>60732572</v>
      </c>
      <c r="L698">
        <v>130383</v>
      </c>
      <c r="M698">
        <v>36.71</v>
      </c>
      <c r="N698">
        <v>2.25</v>
      </c>
      <c r="O698">
        <v>0.55000000000000004</v>
      </c>
      <c r="P698">
        <f xml:space="preserve"> IF(Stock_Info[[#This Row],[Close Price]] &gt; Stock_Info[[#This Row],[Open Price]], 1, 0)</f>
        <v>1</v>
      </c>
      <c r="Q698" t="str">
        <f>IF(AND(Stock_Info[[#This Row],[% Deli. Qty to Traded Qty]]&gt;80,Stock_Info[[#This Row],[No. of Trades]]&lt;3000),"Unusual Day","")</f>
        <v/>
      </c>
      <c r="R698" t="str">
        <f>IF(AND(Stock_Info[[#This Row],[Spread High-Low]] &lt; 10, Stock_Info[[#This Row],[% Deli. Qty to Traded Qty]] &gt; 90), "Good Day", "")</f>
        <v/>
      </c>
    </row>
    <row r="699" spans="1:18">
      <c r="A699" t="s">
        <v>42</v>
      </c>
      <c r="B699" s="1">
        <v>45622</v>
      </c>
      <c r="C699" s="1" t="str">
        <f>"WEEK" &amp;" " &amp;  INT((DAY(Stock_Info[[#This Row],[Date]])+WEEKDAY(DATE(YEAR(Stock_Info[[#This Row],[Date]]),MONTH(Stock_Info[[#This Row],[Date]]),1))-1)/7)+1</f>
        <v>WEEK 5</v>
      </c>
      <c r="D699" s="12">
        <v>172.05</v>
      </c>
      <c r="E699" s="12">
        <v>172.45</v>
      </c>
      <c r="F699" s="12">
        <v>169.25</v>
      </c>
      <c r="G699" s="12">
        <v>170.4</v>
      </c>
      <c r="H699" s="12">
        <v>170.55411177365573</v>
      </c>
      <c r="I699">
        <v>593503</v>
      </c>
      <c r="J699">
        <v>4505</v>
      </c>
      <c r="K699" s="12">
        <v>101224377</v>
      </c>
      <c r="L699">
        <v>193745</v>
      </c>
      <c r="M699">
        <v>32.64</v>
      </c>
      <c r="N699">
        <v>3.2</v>
      </c>
      <c r="O699">
        <v>-1.65</v>
      </c>
      <c r="P699">
        <f xml:space="preserve"> IF(Stock_Info[[#This Row],[Close Price]] &gt; Stock_Info[[#This Row],[Open Price]], 1, 0)</f>
        <v>0</v>
      </c>
      <c r="Q699" t="str">
        <f>IF(AND(Stock_Info[[#This Row],[% Deli. Qty to Traded Qty]]&gt;80,Stock_Info[[#This Row],[No. of Trades]]&lt;3000),"Unusual Day","")</f>
        <v/>
      </c>
      <c r="R699" t="str">
        <f>IF(AND(Stock_Info[[#This Row],[Spread High-Low]] &lt; 10, Stock_Info[[#This Row],[% Deli. Qty to Traded Qty]] &gt; 90), "Good Day", "")</f>
        <v/>
      </c>
    </row>
    <row r="700" spans="1:18">
      <c r="A700" t="s">
        <v>42</v>
      </c>
      <c r="B700" s="1">
        <v>45621</v>
      </c>
      <c r="C700" s="1" t="str">
        <f>"WEEK" &amp;" " &amp;  INT((DAY(Stock_Info[[#This Row],[Date]])+WEEKDAY(DATE(YEAR(Stock_Info[[#This Row],[Date]]),MONTH(Stock_Info[[#This Row],[Date]]),1))-1)/7)+1</f>
        <v>WEEK 5</v>
      </c>
      <c r="D700" s="12">
        <v>173.1</v>
      </c>
      <c r="E700" s="12">
        <v>174.75</v>
      </c>
      <c r="F700" s="12">
        <v>170.4</v>
      </c>
      <c r="G700" s="12">
        <v>171.15</v>
      </c>
      <c r="H700" s="12">
        <v>172.52452906234345</v>
      </c>
      <c r="I700">
        <v>530962</v>
      </c>
      <c r="J700">
        <v>5935</v>
      </c>
      <c r="K700" s="12">
        <v>91603969</v>
      </c>
      <c r="L700">
        <v>178562</v>
      </c>
      <c r="M700">
        <v>33.630000000000003</v>
      </c>
      <c r="N700">
        <v>4.3499999999999996</v>
      </c>
      <c r="O700">
        <v>-1.95</v>
      </c>
      <c r="P700">
        <f xml:space="preserve"> IF(Stock_Info[[#This Row],[Close Price]] &gt; Stock_Info[[#This Row],[Open Price]], 1, 0)</f>
        <v>0</v>
      </c>
      <c r="Q700" t="str">
        <f>IF(AND(Stock_Info[[#This Row],[% Deli. Qty to Traded Qty]]&gt;80,Stock_Info[[#This Row],[No. of Trades]]&lt;3000),"Unusual Day","")</f>
        <v/>
      </c>
      <c r="R700" t="str">
        <f>IF(AND(Stock_Info[[#This Row],[Spread High-Low]] &lt; 10, Stock_Info[[#This Row],[% Deli. Qty to Traded Qty]] &gt; 90), "Good Day", "")</f>
        <v/>
      </c>
    </row>
    <row r="701" spans="1:18">
      <c r="A701" t="s">
        <v>42</v>
      </c>
      <c r="B701" s="1">
        <v>45618</v>
      </c>
      <c r="C701" s="1" t="str">
        <f>"WEEK" &amp;" " &amp;  INT((DAY(Stock_Info[[#This Row],[Date]])+WEEKDAY(DATE(YEAR(Stock_Info[[#This Row],[Date]]),MONTH(Stock_Info[[#This Row],[Date]]),1))-1)/7)+1</f>
        <v>WEEK 4</v>
      </c>
      <c r="D701" s="12">
        <v>165.6</v>
      </c>
      <c r="E701" s="12">
        <v>170.7</v>
      </c>
      <c r="F701" s="12">
        <v>165.6</v>
      </c>
      <c r="G701" s="12">
        <v>170</v>
      </c>
      <c r="H701" s="12">
        <v>168.41805702132459</v>
      </c>
      <c r="I701">
        <v>496516</v>
      </c>
      <c r="J701">
        <v>5162</v>
      </c>
      <c r="K701" s="12">
        <v>83622260</v>
      </c>
      <c r="L701">
        <v>209689</v>
      </c>
      <c r="M701">
        <v>42.23</v>
      </c>
      <c r="N701">
        <v>5.0999999999999996</v>
      </c>
      <c r="O701">
        <v>4.4000000000000004</v>
      </c>
      <c r="P701">
        <f xml:space="preserve"> IF(Stock_Info[[#This Row],[Close Price]] &gt; Stock_Info[[#This Row],[Open Price]], 1, 0)</f>
        <v>1</v>
      </c>
      <c r="Q701" t="str">
        <f>IF(AND(Stock_Info[[#This Row],[% Deli. Qty to Traded Qty]]&gt;80,Stock_Info[[#This Row],[No. of Trades]]&lt;3000),"Unusual Day","")</f>
        <v/>
      </c>
      <c r="R701" t="str">
        <f>IF(AND(Stock_Info[[#This Row],[Spread High-Low]] &lt; 10, Stock_Info[[#This Row],[% Deli. Qty to Traded Qty]] &gt; 90), "Good Day", "")</f>
        <v/>
      </c>
    </row>
    <row r="702" spans="1:18">
      <c r="A702" t="s">
        <v>42</v>
      </c>
      <c r="B702" s="1">
        <v>45617</v>
      </c>
      <c r="C702" s="1" t="str">
        <f>"WEEK" &amp;" " &amp;  INT((DAY(Stock_Info[[#This Row],[Date]])+WEEKDAY(DATE(YEAR(Stock_Info[[#This Row],[Date]]),MONTH(Stock_Info[[#This Row],[Date]]),1))-1)/7)+1</f>
        <v>WEEK 4</v>
      </c>
      <c r="D702" s="12">
        <v>167</v>
      </c>
      <c r="E702" s="12">
        <v>167</v>
      </c>
      <c r="F702" s="12">
        <v>163</v>
      </c>
      <c r="G702" s="12">
        <v>166</v>
      </c>
      <c r="H702" s="12">
        <v>165.20887706894842</v>
      </c>
      <c r="I702">
        <v>242152</v>
      </c>
      <c r="J702">
        <v>2342</v>
      </c>
      <c r="K702" s="12">
        <v>40005660</v>
      </c>
      <c r="L702">
        <v>77738</v>
      </c>
      <c r="M702">
        <v>32.1</v>
      </c>
      <c r="N702">
        <v>4</v>
      </c>
      <c r="O702">
        <v>-1</v>
      </c>
      <c r="P702">
        <f xml:space="preserve"> IF(Stock_Info[[#This Row],[Close Price]] &gt; Stock_Info[[#This Row],[Open Price]], 1, 0)</f>
        <v>0</v>
      </c>
      <c r="Q702" t="str">
        <f>IF(AND(Stock_Info[[#This Row],[% Deli. Qty to Traded Qty]]&gt;80,Stock_Info[[#This Row],[No. of Trades]]&lt;3000),"Unusual Day","")</f>
        <v/>
      </c>
      <c r="R702" t="str">
        <f>IF(AND(Stock_Info[[#This Row],[Spread High-Low]] &lt; 10, Stock_Info[[#This Row],[% Deli. Qty to Traded Qty]] &gt; 90), "Good Day", "")</f>
        <v/>
      </c>
    </row>
    <row r="703" spans="1:18">
      <c r="A703" t="s">
        <v>42</v>
      </c>
      <c r="B703" s="1">
        <v>45615</v>
      </c>
      <c r="C703" s="1" t="str">
        <f>"WEEK" &amp;" " &amp;  INT((DAY(Stock_Info[[#This Row],[Date]])+WEEKDAY(DATE(YEAR(Stock_Info[[#This Row],[Date]]),MONTH(Stock_Info[[#This Row],[Date]]),1))-1)/7)+1</f>
        <v>WEEK 4</v>
      </c>
      <c r="D703" s="12">
        <v>166.25</v>
      </c>
      <c r="E703" s="12">
        <v>172.35</v>
      </c>
      <c r="F703" s="12">
        <v>166.05</v>
      </c>
      <c r="G703" s="12">
        <v>167.5</v>
      </c>
      <c r="H703" s="12">
        <v>169.90952385373055</v>
      </c>
      <c r="I703">
        <v>754033</v>
      </c>
      <c r="J703">
        <v>6661</v>
      </c>
      <c r="K703" s="12">
        <v>128117388</v>
      </c>
      <c r="L703">
        <v>245418</v>
      </c>
      <c r="M703">
        <v>32.549999999999997</v>
      </c>
      <c r="N703">
        <v>6.3</v>
      </c>
      <c r="O703">
        <v>1.25</v>
      </c>
      <c r="P703">
        <f xml:space="preserve"> IF(Stock_Info[[#This Row],[Close Price]] &gt; Stock_Info[[#This Row],[Open Price]], 1, 0)</f>
        <v>1</v>
      </c>
      <c r="Q703" t="str">
        <f>IF(AND(Stock_Info[[#This Row],[% Deli. Qty to Traded Qty]]&gt;80,Stock_Info[[#This Row],[No. of Trades]]&lt;3000),"Unusual Day","")</f>
        <v/>
      </c>
      <c r="R703" t="str">
        <f>IF(AND(Stock_Info[[#This Row],[Spread High-Low]] &lt; 10, Stock_Info[[#This Row],[% Deli. Qty to Traded Qty]] &gt; 90), "Good Day", "")</f>
        <v/>
      </c>
    </row>
    <row r="704" spans="1:18">
      <c r="A704" t="s">
        <v>42</v>
      </c>
      <c r="B704" s="1">
        <v>45614</v>
      </c>
      <c r="C704" s="1" t="str">
        <f>"WEEK" &amp;" " &amp;  INT((DAY(Stock_Info[[#This Row],[Date]])+WEEKDAY(DATE(YEAR(Stock_Info[[#This Row],[Date]]),MONTH(Stock_Info[[#This Row],[Date]]),1))-1)/7)+1</f>
        <v>WEEK 4</v>
      </c>
      <c r="D704" s="12">
        <v>167.5</v>
      </c>
      <c r="E704" s="12">
        <v>167.65</v>
      </c>
      <c r="F704" s="12">
        <v>164.05</v>
      </c>
      <c r="G704" s="12">
        <v>165.95</v>
      </c>
      <c r="H704" s="12">
        <v>165.82930970472489</v>
      </c>
      <c r="I704">
        <v>202015</v>
      </c>
      <c r="J704">
        <v>2950</v>
      </c>
      <c r="K704" s="12">
        <v>33500008</v>
      </c>
      <c r="L704">
        <v>91412</v>
      </c>
      <c r="M704">
        <v>45.25</v>
      </c>
      <c r="N704">
        <v>3.6</v>
      </c>
      <c r="O704">
        <v>-1.55</v>
      </c>
      <c r="P704">
        <f xml:space="preserve"> IF(Stock_Info[[#This Row],[Close Price]] &gt; Stock_Info[[#This Row],[Open Price]], 1, 0)</f>
        <v>0</v>
      </c>
      <c r="Q704" t="str">
        <f>IF(AND(Stock_Info[[#This Row],[% Deli. Qty to Traded Qty]]&gt;80,Stock_Info[[#This Row],[No. of Trades]]&lt;3000),"Unusual Day","")</f>
        <v/>
      </c>
      <c r="R704" t="str">
        <f>IF(AND(Stock_Info[[#This Row],[Spread High-Low]] &lt; 10, Stock_Info[[#This Row],[% Deli. Qty to Traded Qty]] &gt; 90), "Good Day", "")</f>
        <v/>
      </c>
    </row>
    <row r="705" spans="1:18">
      <c r="A705" t="s">
        <v>42</v>
      </c>
      <c r="B705" s="1">
        <v>45610</v>
      </c>
      <c r="C705" s="1" t="str">
        <f>"WEEK" &amp;" " &amp;  INT((DAY(Stock_Info[[#This Row],[Date]])+WEEKDAY(DATE(YEAR(Stock_Info[[#This Row],[Date]]),MONTH(Stock_Info[[#This Row],[Date]]),1))-1)/7)+1</f>
        <v>WEEK 3</v>
      </c>
      <c r="D705" s="12">
        <v>167.95</v>
      </c>
      <c r="E705" s="12">
        <v>168.7</v>
      </c>
      <c r="F705" s="12">
        <v>165.1</v>
      </c>
      <c r="G705" s="12">
        <v>167.15</v>
      </c>
      <c r="H705" s="12">
        <v>166.91274609910781</v>
      </c>
      <c r="I705">
        <v>821671</v>
      </c>
      <c r="J705">
        <v>7255</v>
      </c>
      <c r="K705" s="12">
        <v>137147363</v>
      </c>
      <c r="L705">
        <v>353797</v>
      </c>
      <c r="M705">
        <v>43.06</v>
      </c>
      <c r="N705">
        <v>3.6</v>
      </c>
      <c r="O705">
        <v>-0.8</v>
      </c>
      <c r="P705">
        <f xml:space="preserve"> IF(Stock_Info[[#This Row],[Close Price]] &gt; Stock_Info[[#This Row],[Open Price]], 1, 0)</f>
        <v>0</v>
      </c>
      <c r="Q705" t="str">
        <f>IF(AND(Stock_Info[[#This Row],[% Deli. Qty to Traded Qty]]&gt;80,Stock_Info[[#This Row],[No. of Trades]]&lt;3000),"Unusual Day","")</f>
        <v/>
      </c>
      <c r="R705" t="str">
        <f>IF(AND(Stock_Info[[#This Row],[Spread High-Low]] &lt; 10, Stock_Info[[#This Row],[% Deli. Qty to Traded Qty]] &gt; 90), "Good Day", "")</f>
        <v/>
      </c>
    </row>
    <row r="706" spans="1:18">
      <c r="A706" t="s">
        <v>42</v>
      </c>
      <c r="B706" s="1">
        <v>45609</v>
      </c>
      <c r="C706" s="1" t="str">
        <f>"WEEK" &amp;" " &amp;  INT((DAY(Stock_Info[[#This Row],[Date]])+WEEKDAY(DATE(YEAR(Stock_Info[[#This Row],[Date]]),MONTH(Stock_Info[[#This Row],[Date]]),1))-1)/7)+1</f>
        <v>WEEK 3</v>
      </c>
      <c r="D706" s="12">
        <v>172</v>
      </c>
      <c r="E706" s="12">
        <v>172.55</v>
      </c>
      <c r="F706" s="12">
        <v>164.2</v>
      </c>
      <c r="G706" s="12">
        <v>165.2</v>
      </c>
      <c r="H706" s="12">
        <v>166.98411505376623</v>
      </c>
      <c r="I706">
        <v>1157511</v>
      </c>
      <c r="J706">
        <v>19570</v>
      </c>
      <c r="K706" s="12">
        <v>193285950</v>
      </c>
      <c r="L706">
        <v>650004</v>
      </c>
      <c r="M706">
        <v>56.16</v>
      </c>
      <c r="N706">
        <v>8.35</v>
      </c>
      <c r="O706">
        <v>-6.8</v>
      </c>
      <c r="P706">
        <f xml:space="preserve"> IF(Stock_Info[[#This Row],[Close Price]] &gt; Stock_Info[[#This Row],[Open Price]], 1, 0)</f>
        <v>0</v>
      </c>
      <c r="Q706" t="str">
        <f>IF(AND(Stock_Info[[#This Row],[% Deli. Qty to Traded Qty]]&gt;80,Stock_Info[[#This Row],[No. of Trades]]&lt;3000),"Unusual Day","")</f>
        <v/>
      </c>
      <c r="R706" t="str">
        <f>IF(AND(Stock_Info[[#This Row],[Spread High-Low]] &lt; 10, Stock_Info[[#This Row],[% Deli. Qty to Traded Qty]] &gt; 90), "Good Day", "")</f>
        <v/>
      </c>
    </row>
    <row r="707" spans="1:18">
      <c r="A707" t="s">
        <v>42</v>
      </c>
      <c r="B707" s="1">
        <v>45608</v>
      </c>
      <c r="C707" s="1" t="str">
        <f>"WEEK" &amp;" " &amp;  INT((DAY(Stock_Info[[#This Row],[Date]])+WEEKDAY(DATE(YEAR(Stock_Info[[#This Row],[Date]]),MONTH(Stock_Info[[#This Row],[Date]]),1))-1)/7)+1</f>
        <v>WEEK 3</v>
      </c>
      <c r="D707" s="12">
        <v>175.95</v>
      </c>
      <c r="E707" s="12">
        <v>177.55</v>
      </c>
      <c r="F707" s="12">
        <v>172</v>
      </c>
      <c r="G707" s="12">
        <v>172.6</v>
      </c>
      <c r="H707" s="12">
        <v>173.86664125079253</v>
      </c>
      <c r="I707">
        <v>482638</v>
      </c>
      <c r="J707">
        <v>7223</v>
      </c>
      <c r="K707" s="12">
        <v>83914648</v>
      </c>
      <c r="L707">
        <v>225408</v>
      </c>
      <c r="M707">
        <v>46.7</v>
      </c>
      <c r="N707">
        <v>5.55</v>
      </c>
      <c r="O707">
        <v>-3.35</v>
      </c>
      <c r="P707">
        <f xml:space="preserve"> IF(Stock_Info[[#This Row],[Close Price]] &gt; Stock_Info[[#This Row],[Open Price]], 1, 0)</f>
        <v>0</v>
      </c>
      <c r="Q707" t="str">
        <f>IF(AND(Stock_Info[[#This Row],[% Deli. Qty to Traded Qty]]&gt;80,Stock_Info[[#This Row],[No. of Trades]]&lt;3000),"Unusual Day","")</f>
        <v/>
      </c>
      <c r="R707" t="str">
        <f>IF(AND(Stock_Info[[#This Row],[Spread High-Low]] &lt; 10, Stock_Info[[#This Row],[% Deli. Qty to Traded Qty]] &gt; 90), "Good Day", "")</f>
        <v/>
      </c>
    </row>
    <row r="708" spans="1:18">
      <c r="A708" t="s">
        <v>42</v>
      </c>
      <c r="B708" s="1">
        <v>45607</v>
      </c>
      <c r="C708" s="1" t="str">
        <f>"WEEK" &amp;" " &amp;  INT((DAY(Stock_Info[[#This Row],[Date]])+WEEKDAY(DATE(YEAR(Stock_Info[[#This Row],[Date]]),MONTH(Stock_Info[[#This Row],[Date]]),1))-1)/7)+1</f>
        <v>WEEK 3</v>
      </c>
      <c r="D708" s="12">
        <v>177.3</v>
      </c>
      <c r="E708" s="12">
        <v>177.5</v>
      </c>
      <c r="F708" s="12">
        <v>174.2</v>
      </c>
      <c r="G708" s="12">
        <v>175.2</v>
      </c>
      <c r="H708" s="12">
        <v>175.61548171100625</v>
      </c>
      <c r="I708">
        <v>517333</v>
      </c>
      <c r="J708">
        <v>7557</v>
      </c>
      <c r="K708" s="12">
        <v>90851684</v>
      </c>
      <c r="L708">
        <v>214652</v>
      </c>
      <c r="M708">
        <v>41.49</v>
      </c>
      <c r="N708">
        <v>3.3</v>
      </c>
      <c r="O708">
        <v>-2.1</v>
      </c>
      <c r="P708">
        <f xml:space="preserve"> IF(Stock_Info[[#This Row],[Close Price]] &gt; Stock_Info[[#This Row],[Open Price]], 1, 0)</f>
        <v>0</v>
      </c>
      <c r="Q708" t="str">
        <f>IF(AND(Stock_Info[[#This Row],[% Deli. Qty to Traded Qty]]&gt;80,Stock_Info[[#This Row],[No. of Trades]]&lt;3000),"Unusual Day","")</f>
        <v/>
      </c>
      <c r="R708" t="str">
        <f>IF(AND(Stock_Info[[#This Row],[Spread High-Low]] &lt; 10, Stock_Info[[#This Row],[% Deli. Qty to Traded Qty]] &gt; 90), "Good Day", "")</f>
        <v/>
      </c>
    </row>
    <row r="709" spans="1:18">
      <c r="A709" t="s">
        <v>42</v>
      </c>
      <c r="B709" s="1">
        <v>45604</v>
      </c>
      <c r="C709" s="1" t="str">
        <f>"WEEK" &amp;" " &amp;  INT((DAY(Stock_Info[[#This Row],[Date]])+WEEKDAY(DATE(YEAR(Stock_Info[[#This Row],[Date]]),MONTH(Stock_Info[[#This Row],[Date]]),1))-1)/7)+1</f>
        <v>WEEK 2</v>
      </c>
      <c r="D709" s="12">
        <v>181.95</v>
      </c>
      <c r="E709" s="12">
        <v>181.95</v>
      </c>
      <c r="F709" s="12">
        <v>176.5</v>
      </c>
      <c r="G709" s="12">
        <v>177.75</v>
      </c>
      <c r="H709" s="12">
        <v>178.93338452181189</v>
      </c>
      <c r="I709">
        <v>231823</v>
      </c>
      <c r="J709">
        <v>2990</v>
      </c>
      <c r="K709" s="12">
        <v>41480874</v>
      </c>
      <c r="L709">
        <v>108028</v>
      </c>
      <c r="M709">
        <v>46.6</v>
      </c>
      <c r="N709">
        <v>5.45</v>
      </c>
      <c r="O709">
        <v>-4.2</v>
      </c>
      <c r="P709">
        <f xml:space="preserve"> IF(Stock_Info[[#This Row],[Close Price]] &gt; Stock_Info[[#This Row],[Open Price]], 1, 0)</f>
        <v>0</v>
      </c>
      <c r="Q709" t="str">
        <f>IF(AND(Stock_Info[[#This Row],[% Deli. Qty to Traded Qty]]&gt;80,Stock_Info[[#This Row],[No. of Trades]]&lt;3000),"Unusual Day","")</f>
        <v/>
      </c>
      <c r="R709" t="str">
        <f>IF(AND(Stock_Info[[#This Row],[Spread High-Low]] &lt; 10, Stock_Info[[#This Row],[% Deli. Qty to Traded Qty]] &gt; 90), "Good Day", "")</f>
        <v/>
      </c>
    </row>
    <row r="710" spans="1:18">
      <c r="A710" t="s">
        <v>42</v>
      </c>
      <c r="B710" s="1">
        <v>45603</v>
      </c>
      <c r="C710" s="1" t="str">
        <f>"WEEK" &amp;" " &amp;  INT((DAY(Stock_Info[[#This Row],[Date]])+WEEKDAY(DATE(YEAR(Stock_Info[[#This Row],[Date]]),MONTH(Stock_Info[[#This Row],[Date]]),1))-1)/7)+1</f>
        <v>WEEK 2</v>
      </c>
      <c r="D710" s="12">
        <v>184.4</v>
      </c>
      <c r="E710" s="12">
        <v>184.4</v>
      </c>
      <c r="F710" s="12">
        <v>181.15</v>
      </c>
      <c r="G710" s="12">
        <v>181.3</v>
      </c>
      <c r="H710" s="12">
        <v>182.42875534684919</v>
      </c>
      <c r="I710">
        <v>310697</v>
      </c>
      <c r="J710">
        <v>1884</v>
      </c>
      <c r="K710" s="12">
        <v>56680067</v>
      </c>
      <c r="L710">
        <v>89152</v>
      </c>
      <c r="M710">
        <v>28.69</v>
      </c>
      <c r="N710">
        <v>3.25</v>
      </c>
      <c r="O710">
        <v>-3.1</v>
      </c>
      <c r="P710">
        <f xml:space="preserve"> IF(Stock_Info[[#This Row],[Close Price]] &gt; Stock_Info[[#This Row],[Open Price]], 1, 0)</f>
        <v>0</v>
      </c>
      <c r="Q710" t="str">
        <f>IF(AND(Stock_Info[[#This Row],[% Deli. Qty to Traded Qty]]&gt;80,Stock_Info[[#This Row],[No. of Trades]]&lt;3000),"Unusual Day","")</f>
        <v/>
      </c>
      <c r="R710" t="str">
        <f>IF(AND(Stock_Info[[#This Row],[Spread High-Low]] &lt; 10, Stock_Info[[#This Row],[% Deli. Qty to Traded Qty]] &gt; 90), "Good Day", "")</f>
        <v/>
      </c>
    </row>
    <row r="711" spans="1:18">
      <c r="A711" t="s">
        <v>42</v>
      </c>
      <c r="B711" s="1">
        <v>45602</v>
      </c>
      <c r="C711" s="1" t="str">
        <f>"WEEK" &amp;" " &amp;  INT((DAY(Stock_Info[[#This Row],[Date]])+WEEKDAY(DATE(YEAR(Stock_Info[[#This Row],[Date]]),MONTH(Stock_Info[[#This Row],[Date]]),1))-1)/7)+1</f>
        <v>WEEK 2</v>
      </c>
      <c r="D711" s="12">
        <v>183.7</v>
      </c>
      <c r="E711" s="12">
        <v>185.2</v>
      </c>
      <c r="F711" s="12">
        <v>181.75</v>
      </c>
      <c r="G711" s="12">
        <v>183.2</v>
      </c>
      <c r="H711" s="12">
        <v>183.11260689860612</v>
      </c>
      <c r="I711">
        <v>402835</v>
      </c>
      <c r="J711">
        <v>3218</v>
      </c>
      <c r="K711" s="12">
        <v>73764167</v>
      </c>
      <c r="L711">
        <v>134234</v>
      </c>
      <c r="M711">
        <v>33.32</v>
      </c>
      <c r="N711">
        <v>3.45</v>
      </c>
      <c r="O711">
        <v>-0.5</v>
      </c>
      <c r="P711">
        <f xml:space="preserve"> IF(Stock_Info[[#This Row],[Close Price]] &gt; Stock_Info[[#This Row],[Open Price]], 1, 0)</f>
        <v>0</v>
      </c>
      <c r="Q711" t="str">
        <f>IF(AND(Stock_Info[[#This Row],[% Deli. Qty to Traded Qty]]&gt;80,Stock_Info[[#This Row],[No. of Trades]]&lt;3000),"Unusual Day","")</f>
        <v/>
      </c>
      <c r="R711" t="str">
        <f>IF(AND(Stock_Info[[#This Row],[Spread High-Low]] &lt; 10, Stock_Info[[#This Row],[% Deli. Qty to Traded Qty]] &gt; 90), "Good Day", "")</f>
        <v/>
      </c>
    </row>
    <row r="712" spans="1:18">
      <c r="A712" t="s">
        <v>42</v>
      </c>
      <c r="B712" s="1">
        <v>45601</v>
      </c>
      <c r="C712" s="1" t="str">
        <f>"WEEK" &amp;" " &amp;  INT((DAY(Stock_Info[[#This Row],[Date]])+WEEKDAY(DATE(YEAR(Stock_Info[[#This Row],[Date]]),MONTH(Stock_Info[[#This Row],[Date]]),1))-1)/7)+1</f>
        <v>WEEK 2</v>
      </c>
      <c r="D712" s="12">
        <v>179.75</v>
      </c>
      <c r="E712" s="12">
        <v>181.95</v>
      </c>
      <c r="F712" s="12">
        <v>178.1</v>
      </c>
      <c r="G712" s="12">
        <v>181.15</v>
      </c>
      <c r="H712" s="12">
        <v>180.23831715303308</v>
      </c>
      <c r="I712">
        <v>557056</v>
      </c>
      <c r="J712">
        <v>5184</v>
      </c>
      <c r="K712" s="12">
        <v>100402836</v>
      </c>
      <c r="L712">
        <v>226866</v>
      </c>
      <c r="M712">
        <v>40.729999999999997</v>
      </c>
      <c r="N712">
        <v>3.85</v>
      </c>
      <c r="O712">
        <v>1.4</v>
      </c>
      <c r="P712">
        <f xml:space="preserve"> IF(Stock_Info[[#This Row],[Close Price]] &gt; Stock_Info[[#This Row],[Open Price]], 1, 0)</f>
        <v>1</v>
      </c>
      <c r="Q712" t="str">
        <f>IF(AND(Stock_Info[[#This Row],[% Deli. Qty to Traded Qty]]&gt;80,Stock_Info[[#This Row],[No. of Trades]]&lt;3000),"Unusual Day","")</f>
        <v/>
      </c>
      <c r="R712" t="str">
        <f>IF(AND(Stock_Info[[#This Row],[Spread High-Low]] &lt; 10, Stock_Info[[#This Row],[% Deli. Qty to Traded Qty]] &gt; 90), "Good Day", "")</f>
        <v/>
      </c>
    </row>
    <row r="713" spans="1:18">
      <c r="A713" t="s">
        <v>42</v>
      </c>
      <c r="B713" s="1">
        <v>45600</v>
      </c>
      <c r="C713" s="1" t="str">
        <f>"WEEK" &amp;" " &amp;  INT((DAY(Stock_Info[[#This Row],[Date]])+WEEKDAY(DATE(YEAR(Stock_Info[[#This Row],[Date]]),MONTH(Stock_Info[[#This Row],[Date]]),1))-1)/7)+1</f>
        <v>WEEK 2</v>
      </c>
      <c r="D713" s="12">
        <v>183.95</v>
      </c>
      <c r="E713" s="12">
        <v>183.95</v>
      </c>
      <c r="F713" s="12">
        <v>177.25</v>
      </c>
      <c r="G713" s="12">
        <v>180.2</v>
      </c>
      <c r="H713" s="12">
        <v>179.33576629330926</v>
      </c>
      <c r="I713">
        <v>841910</v>
      </c>
      <c r="J713">
        <v>9388</v>
      </c>
      <c r="K713" s="12">
        <v>150984575</v>
      </c>
      <c r="L713">
        <v>325449</v>
      </c>
      <c r="M713">
        <v>38.659999999999997</v>
      </c>
      <c r="N713">
        <v>6.7</v>
      </c>
      <c r="O713">
        <v>-3.75</v>
      </c>
      <c r="P713">
        <f xml:space="preserve"> IF(Stock_Info[[#This Row],[Close Price]] &gt; Stock_Info[[#This Row],[Open Price]], 1, 0)</f>
        <v>0</v>
      </c>
      <c r="Q713" t="str">
        <f>IF(AND(Stock_Info[[#This Row],[% Deli. Qty to Traded Qty]]&gt;80,Stock_Info[[#This Row],[No. of Trades]]&lt;3000),"Unusual Day","")</f>
        <v/>
      </c>
      <c r="R713" t="str">
        <f>IF(AND(Stock_Info[[#This Row],[Spread High-Low]] &lt; 10, Stock_Info[[#This Row],[% Deli. Qty to Traded Qty]] &gt; 90), "Good Day", "")</f>
        <v/>
      </c>
    </row>
    <row r="714" spans="1:18">
      <c r="A714" t="s">
        <v>42</v>
      </c>
      <c r="B714" s="1">
        <v>45597</v>
      </c>
      <c r="C714" s="1" t="str">
        <f>"WEEK" &amp;" " &amp;  INT((DAY(Stock_Info[[#This Row],[Date]])+WEEKDAY(DATE(YEAR(Stock_Info[[#This Row],[Date]]),MONTH(Stock_Info[[#This Row],[Date]]),1))-1)/7)+1</f>
        <v>WEEK 1</v>
      </c>
      <c r="D714" s="12">
        <v>184.25</v>
      </c>
      <c r="E714" s="12">
        <v>184.55</v>
      </c>
      <c r="F714" s="12">
        <v>182.75</v>
      </c>
      <c r="G714" s="12">
        <v>183.65</v>
      </c>
      <c r="H714" s="12">
        <v>183.8266437746714</v>
      </c>
      <c r="I714">
        <v>414701</v>
      </c>
      <c r="J714">
        <v>6270</v>
      </c>
      <c r="K714" s="12">
        <v>76233093</v>
      </c>
      <c r="L714">
        <v>261785</v>
      </c>
      <c r="M714">
        <v>63.13</v>
      </c>
      <c r="N714">
        <v>1.8</v>
      </c>
      <c r="O714">
        <v>-0.6</v>
      </c>
      <c r="P714">
        <f xml:space="preserve"> IF(Stock_Info[[#This Row],[Close Price]] &gt; Stock_Info[[#This Row],[Open Price]], 1, 0)</f>
        <v>0</v>
      </c>
      <c r="Q714" t="str">
        <f>IF(AND(Stock_Info[[#This Row],[% Deli. Qty to Traded Qty]]&gt;80,Stock_Info[[#This Row],[No. of Trades]]&lt;3000),"Unusual Day","")</f>
        <v/>
      </c>
      <c r="R714" t="str">
        <f>IF(AND(Stock_Info[[#This Row],[Spread High-Low]] &lt; 10, Stock_Info[[#This Row],[% Deli. Qty to Traded Qty]] &gt; 90), "Good Day", "")</f>
        <v/>
      </c>
    </row>
    <row r="715" spans="1:18">
      <c r="A715" t="s">
        <v>42</v>
      </c>
      <c r="B715" s="1">
        <v>45596</v>
      </c>
      <c r="C715" s="1" t="str">
        <f>"WEEK" &amp;" " &amp;  INT((DAY(Stock_Info[[#This Row],[Date]])+WEEKDAY(DATE(YEAR(Stock_Info[[#This Row],[Date]]),MONTH(Stock_Info[[#This Row],[Date]]),1))-1)/7)+1</f>
        <v>WEEK 5</v>
      </c>
      <c r="D715" s="12">
        <v>179.8</v>
      </c>
      <c r="E715" s="12">
        <v>183.1</v>
      </c>
      <c r="F715" s="12">
        <v>176.85</v>
      </c>
      <c r="G715" s="12">
        <v>182.25</v>
      </c>
      <c r="H715" s="12">
        <v>180.73404061389019</v>
      </c>
      <c r="I715">
        <v>1245239</v>
      </c>
      <c r="J715">
        <v>9867</v>
      </c>
      <c r="K715" s="12">
        <v>225057076</v>
      </c>
      <c r="L715">
        <v>466601</v>
      </c>
      <c r="M715">
        <v>37.47</v>
      </c>
      <c r="N715">
        <v>6.25</v>
      </c>
      <c r="O715">
        <v>2.4500000000000002</v>
      </c>
      <c r="P715">
        <f xml:space="preserve"> IF(Stock_Info[[#This Row],[Close Price]] &gt; Stock_Info[[#This Row],[Open Price]], 1, 0)</f>
        <v>1</v>
      </c>
      <c r="Q715" t="str">
        <f>IF(AND(Stock_Info[[#This Row],[% Deli. Qty to Traded Qty]]&gt;80,Stock_Info[[#This Row],[No. of Trades]]&lt;3000),"Unusual Day","")</f>
        <v/>
      </c>
      <c r="R715" t="str">
        <f>IF(AND(Stock_Info[[#This Row],[Spread High-Low]] &lt; 10, Stock_Info[[#This Row],[% Deli. Qty to Traded Qty]] &gt; 90), "Good Day", "")</f>
        <v/>
      </c>
    </row>
    <row r="716" spans="1:18">
      <c r="A716" t="s">
        <v>42</v>
      </c>
      <c r="B716" s="1">
        <v>45595</v>
      </c>
      <c r="C716" s="1" t="str">
        <f>"WEEK" &amp;" " &amp;  INT((DAY(Stock_Info[[#This Row],[Date]])+WEEKDAY(DATE(YEAR(Stock_Info[[#This Row],[Date]]),MONTH(Stock_Info[[#This Row],[Date]]),1))-1)/7)+1</f>
        <v>WEEK 5</v>
      </c>
      <c r="D716" s="12">
        <v>179.15</v>
      </c>
      <c r="E716" s="12">
        <v>179.7</v>
      </c>
      <c r="F716" s="12">
        <v>177.1</v>
      </c>
      <c r="G716" s="12">
        <v>177.55</v>
      </c>
      <c r="H716" s="12">
        <v>178.56023863720407</v>
      </c>
      <c r="I716">
        <v>730146</v>
      </c>
      <c r="J716">
        <v>7699</v>
      </c>
      <c r="K716" s="12">
        <v>130375044</v>
      </c>
      <c r="L716">
        <v>259522</v>
      </c>
      <c r="M716">
        <v>35.54</v>
      </c>
      <c r="N716">
        <v>2.6</v>
      </c>
      <c r="O716">
        <v>-1.6</v>
      </c>
      <c r="P716">
        <f xml:space="preserve"> IF(Stock_Info[[#This Row],[Close Price]] &gt; Stock_Info[[#This Row],[Open Price]], 1, 0)</f>
        <v>0</v>
      </c>
      <c r="Q716" t="str">
        <f>IF(AND(Stock_Info[[#This Row],[% Deli. Qty to Traded Qty]]&gt;80,Stock_Info[[#This Row],[No. of Trades]]&lt;3000),"Unusual Day","")</f>
        <v/>
      </c>
      <c r="R716" t="str">
        <f>IF(AND(Stock_Info[[#This Row],[Spread High-Low]] &lt; 10, Stock_Info[[#This Row],[% Deli. Qty to Traded Qty]] &gt; 90), "Good Day", "")</f>
        <v/>
      </c>
    </row>
    <row r="717" spans="1:18">
      <c r="A717" t="s">
        <v>42</v>
      </c>
      <c r="B717" s="1">
        <v>45594</v>
      </c>
      <c r="C717" s="1" t="str">
        <f>"WEEK" &amp;" " &amp;  INT((DAY(Stock_Info[[#This Row],[Date]])+WEEKDAY(DATE(YEAR(Stock_Info[[#This Row],[Date]]),MONTH(Stock_Info[[#This Row],[Date]]),1))-1)/7)+1</f>
        <v>WEEK 5</v>
      </c>
      <c r="D717" s="12">
        <v>181.6</v>
      </c>
      <c r="E717" s="12">
        <v>183.85</v>
      </c>
      <c r="F717" s="12">
        <v>177.15</v>
      </c>
      <c r="G717" s="12">
        <v>179.15</v>
      </c>
      <c r="H717" s="12">
        <v>179.65824067757103</v>
      </c>
      <c r="I717">
        <v>1527338</v>
      </c>
      <c r="J717">
        <v>12383</v>
      </c>
      <c r="K717" s="12">
        <v>274398858</v>
      </c>
      <c r="L717">
        <v>276978</v>
      </c>
      <c r="M717">
        <v>18.13</v>
      </c>
      <c r="N717">
        <v>6.7</v>
      </c>
      <c r="O717">
        <v>-2.4500000000000002</v>
      </c>
      <c r="P717">
        <f xml:space="preserve"> IF(Stock_Info[[#This Row],[Close Price]] &gt; Stock_Info[[#This Row],[Open Price]], 1, 0)</f>
        <v>0</v>
      </c>
      <c r="Q717" t="str">
        <f>IF(AND(Stock_Info[[#This Row],[% Deli. Qty to Traded Qty]]&gt;80,Stock_Info[[#This Row],[No. of Trades]]&lt;3000),"Unusual Day","")</f>
        <v/>
      </c>
      <c r="R717" t="str">
        <f>IF(AND(Stock_Info[[#This Row],[Spread High-Low]] &lt; 10, Stock_Info[[#This Row],[% Deli. Qty to Traded Qty]] &gt; 90), "Good Day", "")</f>
        <v/>
      </c>
    </row>
    <row r="718" spans="1:18">
      <c r="A718" t="s">
        <v>42</v>
      </c>
      <c r="B718" s="1">
        <v>45593</v>
      </c>
      <c r="C718" s="1" t="str">
        <f>"WEEK" &amp;" " &amp;  INT((DAY(Stock_Info[[#This Row],[Date]])+WEEKDAY(DATE(YEAR(Stock_Info[[#This Row],[Date]]),MONTH(Stock_Info[[#This Row],[Date]]),1))-1)/7)+1</f>
        <v>WEEK 5</v>
      </c>
      <c r="D718" s="12">
        <v>176.25</v>
      </c>
      <c r="E718" s="12">
        <v>187</v>
      </c>
      <c r="F718" s="12">
        <v>174</v>
      </c>
      <c r="G718" s="12">
        <v>185</v>
      </c>
      <c r="H718" s="12">
        <v>182.552036377924</v>
      </c>
      <c r="I718">
        <v>2606196</v>
      </c>
      <c r="J718">
        <v>22147</v>
      </c>
      <c r="K718" s="12">
        <v>475766387</v>
      </c>
      <c r="L718">
        <v>981387</v>
      </c>
      <c r="M718">
        <v>37.659999999999997</v>
      </c>
      <c r="N718">
        <v>13</v>
      </c>
      <c r="O718">
        <v>8.75</v>
      </c>
      <c r="P718">
        <f xml:space="preserve"> IF(Stock_Info[[#This Row],[Close Price]] &gt; Stock_Info[[#This Row],[Open Price]], 1, 0)</f>
        <v>1</v>
      </c>
      <c r="Q718" t="str">
        <f>IF(AND(Stock_Info[[#This Row],[% Deli. Qty to Traded Qty]]&gt;80,Stock_Info[[#This Row],[No. of Trades]]&lt;3000),"Unusual Day","")</f>
        <v/>
      </c>
      <c r="R718" t="str">
        <f>IF(AND(Stock_Info[[#This Row],[Spread High-Low]] &lt; 10, Stock_Info[[#This Row],[% Deli. Qty to Traded Qty]] &gt; 90), "Good Day", "")</f>
        <v/>
      </c>
    </row>
    <row r="719" spans="1:18">
      <c r="A719" t="s">
        <v>42</v>
      </c>
      <c r="B719" s="1">
        <v>45590</v>
      </c>
      <c r="C719" s="1" t="str">
        <f>"WEEK" &amp;" " &amp;  INT((DAY(Stock_Info[[#This Row],[Date]])+WEEKDAY(DATE(YEAR(Stock_Info[[#This Row],[Date]]),MONTH(Stock_Info[[#This Row],[Date]]),1))-1)/7)+1</f>
        <v>WEEK 4</v>
      </c>
      <c r="D719" s="12">
        <v>180.95</v>
      </c>
      <c r="E719" s="12">
        <v>180.95</v>
      </c>
      <c r="F719" s="12">
        <v>167.35</v>
      </c>
      <c r="G719" s="12">
        <v>168.3</v>
      </c>
      <c r="H719" s="12">
        <v>170.71539376163776</v>
      </c>
      <c r="I719">
        <v>846921</v>
      </c>
      <c r="J719">
        <v>8758</v>
      </c>
      <c r="K719" s="12">
        <v>144582452</v>
      </c>
      <c r="L719">
        <v>343930</v>
      </c>
      <c r="M719">
        <v>40.61</v>
      </c>
      <c r="N719">
        <v>13.6</v>
      </c>
      <c r="O719">
        <v>-12.65</v>
      </c>
      <c r="P719">
        <f xml:space="preserve"> IF(Stock_Info[[#This Row],[Close Price]] &gt; Stock_Info[[#This Row],[Open Price]], 1, 0)</f>
        <v>0</v>
      </c>
      <c r="Q719" t="str">
        <f>IF(AND(Stock_Info[[#This Row],[% Deli. Qty to Traded Qty]]&gt;80,Stock_Info[[#This Row],[No. of Trades]]&lt;3000),"Unusual Day","")</f>
        <v/>
      </c>
      <c r="R719" t="str">
        <f>IF(AND(Stock_Info[[#This Row],[Spread High-Low]] &lt; 10, Stock_Info[[#This Row],[% Deli. Qty to Traded Qty]] &gt; 90), "Good Day", "")</f>
        <v/>
      </c>
    </row>
    <row r="720" spans="1:18">
      <c r="A720" t="s">
        <v>42</v>
      </c>
      <c r="B720" s="1">
        <v>45589</v>
      </c>
      <c r="C720" s="1" t="str">
        <f>"WEEK" &amp;" " &amp;  INT((DAY(Stock_Info[[#This Row],[Date]])+WEEKDAY(DATE(YEAR(Stock_Info[[#This Row],[Date]]),MONTH(Stock_Info[[#This Row],[Date]]),1))-1)/7)+1</f>
        <v>WEEK 4</v>
      </c>
      <c r="D720" s="12">
        <v>182.3</v>
      </c>
      <c r="E720" s="12">
        <v>183</v>
      </c>
      <c r="F720" s="12">
        <v>180.05</v>
      </c>
      <c r="G720" s="12">
        <v>180.65</v>
      </c>
      <c r="H720" s="12">
        <v>181.40457445795371</v>
      </c>
      <c r="I720">
        <v>252008</v>
      </c>
      <c r="J720">
        <v>2495</v>
      </c>
      <c r="K720" s="12">
        <v>45715404</v>
      </c>
      <c r="L720">
        <v>64928</v>
      </c>
      <c r="M720">
        <v>25.76</v>
      </c>
      <c r="N720">
        <v>2.95</v>
      </c>
      <c r="O720">
        <v>-1.65</v>
      </c>
      <c r="P720">
        <f xml:space="preserve"> IF(Stock_Info[[#This Row],[Close Price]] &gt; Stock_Info[[#This Row],[Open Price]], 1, 0)</f>
        <v>0</v>
      </c>
      <c r="Q720" t="str">
        <f>IF(AND(Stock_Info[[#This Row],[% Deli. Qty to Traded Qty]]&gt;80,Stock_Info[[#This Row],[No. of Trades]]&lt;3000),"Unusual Day","")</f>
        <v/>
      </c>
      <c r="R720" t="str">
        <f>IF(AND(Stock_Info[[#This Row],[Spread High-Low]] &lt; 10, Stock_Info[[#This Row],[% Deli. Qty to Traded Qty]] &gt; 90), "Good Day", "")</f>
        <v/>
      </c>
    </row>
    <row r="721" spans="1:18">
      <c r="A721" t="s">
        <v>42</v>
      </c>
      <c r="B721" s="1">
        <v>45588</v>
      </c>
      <c r="C721" s="1" t="str">
        <f>"WEEK" &amp;" " &amp;  INT((DAY(Stock_Info[[#This Row],[Date]])+WEEKDAY(DATE(YEAR(Stock_Info[[#This Row],[Date]]),MONTH(Stock_Info[[#This Row],[Date]]),1))-1)/7)+1</f>
        <v>WEEK 4</v>
      </c>
      <c r="D721" s="12">
        <v>174.95</v>
      </c>
      <c r="E721" s="12">
        <v>183.65</v>
      </c>
      <c r="F721" s="12">
        <v>173</v>
      </c>
      <c r="G721" s="12">
        <v>182.25</v>
      </c>
      <c r="H721" s="12">
        <v>177.85638069367724</v>
      </c>
      <c r="I721">
        <v>1382718</v>
      </c>
      <c r="J721">
        <v>13046</v>
      </c>
      <c r="K721" s="12">
        <v>245925219</v>
      </c>
      <c r="L721">
        <v>370871</v>
      </c>
      <c r="M721">
        <v>26.82</v>
      </c>
      <c r="N721">
        <v>10.65</v>
      </c>
      <c r="O721">
        <v>7.3</v>
      </c>
      <c r="P721">
        <f xml:space="preserve"> IF(Stock_Info[[#This Row],[Close Price]] &gt; Stock_Info[[#This Row],[Open Price]], 1, 0)</f>
        <v>1</v>
      </c>
      <c r="Q721" t="str">
        <f>IF(AND(Stock_Info[[#This Row],[% Deli. Qty to Traded Qty]]&gt;80,Stock_Info[[#This Row],[No. of Trades]]&lt;3000),"Unusual Day","")</f>
        <v/>
      </c>
      <c r="R721" t="str">
        <f>IF(AND(Stock_Info[[#This Row],[Spread High-Low]] &lt; 10, Stock_Info[[#This Row],[% Deli. Qty to Traded Qty]] &gt; 90), "Good Day", "")</f>
        <v/>
      </c>
    </row>
    <row r="722" spans="1:18">
      <c r="A722" t="s">
        <v>42</v>
      </c>
      <c r="B722" s="1">
        <v>45587</v>
      </c>
      <c r="C722" s="1" t="str">
        <f>"WEEK" &amp;" " &amp;  INT((DAY(Stock_Info[[#This Row],[Date]])+WEEKDAY(DATE(YEAR(Stock_Info[[#This Row],[Date]]),MONTH(Stock_Info[[#This Row],[Date]]),1))-1)/7)+1</f>
        <v>WEEK 4</v>
      </c>
      <c r="D722" s="12">
        <v>182.5</v>
      </c>
      <c r="E722" s="12">
        <v>184.95</v>
      </c>
      <c r="F722" s="12">
        <v>173</v>
      </c>
      <c r="G722" s="12">
        <v>173.9</v>
      </c>
      <c r="H722" s="12">
        <v>177.73391476598897</v>
      </c>
      <c r="I722">
        <v>2005162</v>
      </c>
      <c r="J722">
        <v>26610</v>
      </c>
      <c r="K722" s="12">
        <v>356385292</v>
      </c>
      <c r="L722">
        <v>824763</v>
      </c>
      <c r="M722">
        <v>41.13</v>
      </c>
      <c r="N722">
        <v>11.95</v>
      </c>
      <c r="O722">
        <v>-8.6</v>
      </c>
      <c r="P722">
        <f xml:space="preserve"> IF(Stock_Info[[#This Row],[Close Price]] &gt; Stock_Info[[#This Row],[Open Price]], 1, 0)</f>
        <v>0</v>
      </c>
      <c r="Q722" t="str">
        <f>IF(AND(Stock_Info[[#This Row],[% Deli. Qty to Traded Qty]]&gt;80,Stock_Info[[#This Row],[No. of Trades]]&lt;3000),"Unusual Day","")</f>
        <v/>
      </c>
      <c r="R722" t="str">
        <f>IF(AND(Stock_Info[[#This Row],[Spread High-Low]] &lt; 10, Stock_Info[[#This Row],[% Deli. Qty to Traded Qty]] &gt; 90), "Good Day", "")</f>
        <v/>
      </c>
    </row>
    <row r="723" spans="1:18">
      <c r="A723" t="s">
        <v>42</v>
      </c>
      <c r="B723" s="1">
        <v>45586</v>
      </c>
      <c r="C723" s="1" t="str">
        <f>"WEEK" &amp;" " &amp;  INT((DAY(Stock_Info[[#This Row],[Date]])+WEEKDAY(DATE(YEAR(Stock_Info[[#This Row],[Date]]),MONTH(Stock_Info[[#This Row],[Date]]),1))-1)/7)+1</f>
        <v>WEEK 4</v>
      </c>
      <c r="D723" s="12">
        <v>192.45</v>
      </c>
      <c r="E723" s="12">
        <v>192.45</v>
      </c>
      <c r="F723" s="12">
        <v>184.1</v>
      </c>
      <c r="G723" s="12">
        <v>184.95</v>
      </c>
      <c r="H723" s="12">
        <v>187.91314735086976</v>
      </c>
      <c r="I723">
        <v>321464</v>
      </c>
      <c r="J723">
        <v>4397</v>
      </c>
      <c r="K723" s="12">
        <v>60407312</v>
      </c>
      <c r="L723">
        <v>144204</v>
      </c>
      <c r="M723">
        <v>44.86</v>
      </c>
      <c r="N723">
        <v>8.35</v>
      </c>
      <c r="O723">
        <v>-7.5</v>
      </c>
      <c r="P723">
        <f xml:space="preserve"> IF(Stock_Info[[#This Row],[Close Price]] &gt; Stock_Info[[#This Row],[Open Price]], 1, 0)</f>
        <v>0</v>
      </c>
      <c r="Q723" t="str">
        <f>IF(AND(Stock_Info[[#This Row],[% Deli. Qty to Traded Qty]]&gt;80,Stock_Info[[#This Row],[No. of Trades]]&lt;3000),"Unusual Day","")</f>
        <v/>
      </c>
      <c r="R723" t="str">
        <f>IF(AND(Stock_Info[[#This Row],[Spread High-Low]] &lt; 10, Stock_Info[[#This Row],[% Deli. Qty to Traded Qty]] &gt; 90), "Good Day", "")</f>
        <v/>
      </c>
    </row>
    <row r="724" spans="1:18">
      <c r="A724" t="s">
        <v>42</v>
      </c>
      <c r="B724" s="1">
        <v>45583</v>
      </c>
      <c r="C724" s="1" t="str">
        <f>"WEEK" &amp;" " &amp;  INT((DAY(Stock_Info[[#This Row],[Date]])+WEEKDAY(DATE(YEAR(Stock_Info[[#This Row],[Date]]),MONTH(Stock_Info[[#This Row],[Date]]),1))-1)/7)+1</f>
        <v>WEEK 3</v>
      </c>
      <c r="D724" s="12">
        <v>190.15</v>
      </c>
      <c r="E724" s="12">
        <v>192.55</v>
      </c>
      <c r="F724" s="12">
        <v>188.25</v>
      </c>
      <c r="G724" s="12">
        <v>191.8</v>
      </c>
      <c r="H724" s="12">
        <v>191.12239826590979</v>
      </c>
      <c r="I724">
        <v>334008</v>
      </c>
      <c r="J724">
        <v>3465</v>
      </c>
      <c r="K724" s="12">
        <v>63836410</v>
      </c>
      <c r="L724">
        <v>106803</v>
      </c>
      <c r="M724">
        <v>31.98</v>
      </c>
      <c r="N724">
        <v>4.3</v>
      </c>
      <c r="O724">
        <v>1.65</v>
      </c>
      <c r="P724">
        <f xml:space="preserve"> IF(Stock_Info[[#This Row],[Close Price]] &gt; Stock_Info[[#This Row],[Open Price]], 1, 0)</f>
        <v>1</v>
      </c>
      <c r="Q724" t="str">
        <f>IF(AND(Stock_Info[[#This Row],[% Deli. Qty to Traded Qty]]&gt;80,Stock_Info[[#This Row],[No. of Trades]]&lt;3000),"Unusual Day","")</f>
        <v/>
      </c>
      <c r="R724" t="str">
        <f>IF(AND(Stock_Info[[#This Row],[Spread High-Low]] &lt; 10, Stock_Info[[#This Row],[% Deli. Qty to Traded Qty]] &gt; 90), "Good Day", "")</f>
        <v/>
      </c>
    </row>
    <row r="725" spans="1:18">
      <c r="A725" t="s">
        <v>42</v>
      </c>
      <c r="B725" s="1">
        <v>45582</v>
      </c>
      <c r="C725" s="1" t="str">
        <f>"WEEK" &amp;" " &amp;  INT((DAY(Stock_Info[[#This Row],[Date]])+WEEKDAY(DATE(YEAR(Stock_Info[[#This Row],[Date]]),MONTH(Stock_Info[[#This Row],[Date]]),1))-1)/7)+1</f>
        <v>WEEK 3</v>
      </c>
      <c r="D725" s="12">
        <v>192.8</v>
      </c>
      <c r="E725" s="12">
        <v>193.55</v>
      </c>
      <c r="F725" s="12">
        <v>188.6</v>
      </c>
      <c r="G725" s="12">
        <v>190.15</v>
      </c>
      <c r="H725" s="12">
        <v>190.2691115043271</v>
      </c>
      <c r="I725">
        <v>869751</v>
      </c>
      <c r="J725">
        <v>9872</v>
      </c>
      <c r="K725" s="12">
        <v>165486750</v>
      </c>
      <c r="L725">
        <v>326221</v>
      </c>
      <c r="M725">
        <v>37.51</v>
      </c>
      <c r="N725">
        <v>4.95</v>
      </c>
      <c r="O725">
        <v>-2.65</v>
      </c>
      <c r="P725">
        <f xml:space="preserve"> IF(Stock_Info[[#This Row],[Close Price]] &gt; Stock_Info[[#This Row],[Open Price]], 1, 0)</f>
        <v>0</v>
      </c>
      <c r="Q725" t="str">
        <f>IF(AND(Stock_Info[[#This Row],[% Deli. Qty to Traded Qty]]&gt;80,Stock_Info[[#This Row],[No. of Trades]]&lt;3000),"Unusual Day","")</f>
        <v/>
      </c>
      <c r="R725" t="str">
        <f>IF(AND(Stock_Info[[#This Row],[Spread High-Low]] &lt; 10, Stock_Info[[#This Row],[% Deli. Qty to Traded Qty]] &gt; 90), "Good Day", "")</f>
        <v/>
      </c>
    </row>
    <row r="726" spans="1:18">
      <c r="A726" t="s">
        <v>42</v>
      </c>
      <c r="B726" s="1">
        <v>45581</v>
      </c>
      <c r="C726" s="1" t="str">
        <f>"WEEK" &amp;" " &amp;  INT((DAY(Stock_Info[[#This Row],[Date]])+WEEKDAY(DATE(YEAR(Stock_Info[[#This Row],[Date]]),MONTH(Stock_Info[[#This Row],[Date]]),1))-1)/7)+1</f>
        <v>WEEK 3</v>
      </c>
      <c r="D726" s="12">
        <v>194.95</v>
      </c>
      <c r="E726" s="12">
        <v>194.95</v>
      </c>
      <c r="F726" s="12">
        <v>191.95</v>
      </c>
      <c r="G726" s="12">
        <v>192.75</v>
      </c>
      <c r="H726" s="12">
        <v>193.42124278115847</v>
      </c>
      <c r="I726">
        <v>438436</v>
      </c>
      <c r="J726">
        <v>4855</v>
      </c>
      <c r="K726" s="12">
        <v>84802836</v>
      </c>
      <c r="L726">
        <v>191085</v>
      </c>
      <c r="M726">
        <v>43.58</v>
      </c>
      <c r="N726">
        <v>3</v>
      </c>
      <c r="O726">
        <v>-2.2000000000000002</v>
      </c>
      <c r="P726">
        <f xml:space="preserve"> IF(Stock_Info[[#This Row],[Close Price]] &gt; Stock_Info[[#This Row],[Open Price]], 1, 0)</f>
        <v>0</v>
      </c>
      <c r="Q726" t="str">
        <f>IF(AND(Stock_Info[[#This Row],[% Deli. Qty to Traded Qty]]&gt;80,Stock_Info[[#This Row],[No. of Trades]]&lt;3000),"Unusual Day","")</f>
        <v/>
      </c>
      <c r="R726" t="str">
        <f>IF(AND(Stock_Info[[#This Row],[Spread High-Low]] &lt; 10, Stock_Info[[#This Row],[% Deli. Qty to Traded Qty]] &gt; 90), "Good Day", "")</f>
        <v/>
      </c>
    </row>
    <row r="727" spans="1:18">
      <c r="A727" t="s">
        <v>42</v>
      </c>
      <c r="B727" s="1">
        <v>45580</v>
      </c>
      <c r="C727" s="1" t="str">
        <f>"WEEK" &amp;" " &amp;  INT((DAY(Stock_Info[[#This Row],[Date]])+WEEKDAY(DATE(YEAR(Stock_Info[[#This Row],[Date]]),MONTH(Stock_Info[[#This Row],[Date]]),1))-1)/7)+1</f>
        <v>WEEK 3</v>
      </c>
      <c r="D727" s="12">
        <v>201.05</v>
      </c>
      <c r="E727" s="12">
        <v>201.55</v>
      </c>
      <c r="F727" s="12">
        <v>193.85</v>
      </c>
      <c r="G727" s="12">
        <v>194.3</v>
      </c>
      <c r="H727" s="12">
        <v>196.03411765748257</v>
      </c>
      <c r="I727">
        <v>677186</v>
      </c>
      <c r="J727">
        <v>6000</v>
      </c>
      <c r="K727" s="12">
        <v>132751560</v>
      </c>
      <c r="L727">
        <v>236502</v>
      </c>
      <c r="M727">
        <v>34.92</v>
      </c>
      <c r="N727">
        <v>7.7</v>
      </c>
      <c r="O727">
        <v>-6.75</v>
      </c>
      <c r="P727">
        <f xml:space="preserve"> IF(Stock_Info[[#This Row],[Close Price]] &gt; Stock_Info[[#This Row],[Open Price]], 1, 0)</f>
        <v>0</v>
      </c>
      <c r="Q727" t="str">
        <f>IF(AND(Stock_Info[[#This Row],[% Deli. Qty to Traded Qty]]&gt;80,Stock_Info[[#This Row],[No. of Trades]]&lt;3000),"Unusual Day","")</f>
        <v/>
      </c>
      <c r="R727" t="str">
        <f>IF(AND(Stock_Info[[#This Row],[Spread High-Low]] &lt; 10, Stock_Info[[#This Row],[% Deli. Qty to Traded Qty]] &gt; 90), "Good Day", "")</f>
        <v/>
      </c>
    </row>
    <row r="728" spans="1:18">
      <c r="A728" t="s">
        <v>42</v>
      </c>
      <c r="B728" s="1">
        <v>45579</v>
      </c>
      <c r="C728" s="1" t="str">
        <f>"WEEK" &amp;" " &amp;  INT((DAY(Stock_Info[[#This Row],[Date]])+WEEKDAY(DATE(YEAR(Stock_Info[[#This Row],[Date]]),MONTH(Stock_Info[[#This Row],[Date]]),1))-1)/7)+1</f>
        <v>WEEK 3</v>
      </c>
      <c r="D728" s="12">
        <v>211.85</v>
      </c>
      <c r="E728" s="12">
        <v>211.85</v>
      </c>
      <c r="F728" s="12">
        <v>198.7</v>
      </c>
      <c r="G728" s="12">
        <v>199.9</v>
      </c>
      <c r="H728" s="12">
        <v>202.71067808535076</v>
      </c>
      <c r="I728">
        <v>2170361</v>
      </c>
      <c r="J728">
        <v>20926</v>
      </c>
      <c r="K728" s="12">
        <v>439955350</v>
      </c>
      <c r="L728">
        <v>644416</v>
      </c>
      <c r="M728">
        <v>29.69</v>
      </c>
      <c r="N728">
        <v>13.15</v>
      </c>
      <c r="O728">
        <v>-11.95</v>
      </c>
      <c r="P728">
        <f xml:space="preserve"> IF(Stock_Info[[#This Row],[Close Price]] &gt; Stock_Info[[#This Row],[Open Price]], 1, 0)</f>
        <v>0</v>
      </c>
      <c r="Q728" t="str">
        <f>IF(AND(Stock_Info[[#This Row],[% Deli. Qty to Traded Qty]]&gt;80,Stock_Info[[#This Row],[No. of Trades]]&lt;3000),"Unusual Day","")</f>
        <v/>
      </c>
      <c r="R728" t="str">
        <f>IF(AND(Stock_Info[[#This Row],[Spread High-Low]] &lt; 10, Stock_Info[[#This Row],[% Deli. Qty to Traded Qty]] &gt; 90), "Good Day", "")</f>
        <v/>
      </c>
    </row>
    <row r="729" spans="1:18">
      <c r="A729" t="s">
        <v>42</v>
      </c>
      <c r="B729" s="1">
        <v>45576</v>
      </c>
      <c r="C729" s="1" t="str">
        <f>"WEEK" &amp;" " &amp;  INT((DAY(Stock_Info[[#This Row],[Date]])+WEEKDAY(DATE(YEAR(Stock_Info[[#This Row],[Date]]),MONTH(Stock_Info[[#This Row],[Date]]),1))-1)/7)+1</f>
        <v>WEEK 2</v>
      </c>
      <c r="D729" s="12">
        <v>200.2</v>
      </c>
      <c r="E729" s="12">
        <v>214.6</v>
      </c>
      <c r="F729" s="12">
        <v>198.45</v>
      </c>
      <c r="G729" s="12">
        <v>211</v>
      </c>
      <c r="H729" s="12">
        <v>205.90199096680789</v>
      </c>
      <c r="I729">
        <v>8082857</v>
      </c>
      <c r="J729">
        <v>48369</v>
      </c>
      <c r="K729" s="12">
        <v>1664276349</v>
      </c>
      <c r="L729">
        <v>3325546</v>
      </c>
      <c r="M729">
        <v>41.14</v>
      </c>
      <c r="N729">
        <v>16.149999999999999</v>
      </c>
      <c r="O729">
        <v>10.8</v>
      </c>
      <c r="P729">
        <f xml:space="preserve"> IF(Stock_Info[[#This Row],[Close Price]] &gt; Stock_Info[[#This Row],[Open Price]], 1, 0)</f>
        <v>1</v>
      </c>
      <c r="Q729" t="str">
        <f>IF(AND(Stock_Info[[#This Row],[% Deli. Qty to Traded Qty]]&gt;80,Stock_Info[[#This Row],[No. of Trades]]&lt;3000),"Unusual Day","")</f>
        <v/>
      </c>
      <c r="R729" t="str">
        <f>IF(AND(Stock_Info[[#This Row],[Spread High-Low]] &lt; 10, Stock_Info[[#This Row],[% Deli. Qty to Traded Qty]] &gt; 90), "Good Day", "")</f>
        <v/>
      </c>
    </row>
    <row r="730" spans="1:18">
      <c r="A730" t="s">
        <v>42</v>
      </c>
      <c r="B730" s="1">
        <v>45575</v>
      </c>
      <c r="C730" s="1" t="str">
        <f>"WEEK" &amp;" " &amp;  INT((DAY(Stock_Info[[#This Row],[Date]])+WEEKDAY(DATE(YEAR(Stock_Info[[#This Row],[Date]]),MONTH(Stock_Info[[#This Row],[Date]]),1))-1)/7)+1</f>
        <v>WEEK 2</v>
      </c>
      <c r="D730" s="12">
        <v>191.75</v>
      </c>
      <c r="E730" s="12">
        <v>191.75</v>
      </c>
      <c r="F730" s="12">
        <v>187.15</v>
      </c>
      <c r="G730" s="12">
        <v>187.75</v>
      </c>
      <c r="H730" s="12">
        <v>188.95010693214388</v>
      </c>
      <c r="I730">
        <v>775258</v>
      </c>
      <c r="J730">
        <v>6360</v>
      </c>
      <c r="K730" s="12">
        <v>146485082</v>
      </c>
      <c r="L730">
        <v>384188</v>
      </c>
      <c r="M730">
        <v>49.56</v>
      </c>
      <c r="N730">
        <v>4.5999999999999996</v>
      </c>
      <c r="O730">
        <v>-4</v>
      </c>
      <c r="P730">
        <f xml:space="preserve"> IF(Stock_Info[[#This Row],[Close Price]] &gt; Stock_Info[[#This Row],[Open Price]], 1, 0)</f>
        <v>0</v>
      </c>
      <c r="Q730" t="str">
        <f>IF(AND(Stock_Info[[#This Row],[% Deli. Qty to Traded Qty]]&gt;80,Stock_Info[[#This Row],[No. of Trades]]&lt;3000),"Unusual Day","")</f>
        <v/>
      </c>
      <c r="R730" t="str">
        <f>IF(AND(Stock_Info[[#This Row],[Spread High-Low]] &lt; 10, Stock_Info[[#This Row],[% Deli. Qty to Traded Qty]] &gt; 90), "Good Day", "")</f>
        <v/>
      </c>
    </row>
    <row r="731" spans="1:18">
      <c r="A731" t="s">
        <v>42</v>
      </c>
      <c r="B731" s="1">
        <v>45574</v>
      </c>
      <c r="C731" s="1" t="str">
        <f>"WEEK" &amp;" " &amp;  INT((DAY(Stock_Info[[#This Row],[Date]])+WEEKDAY(DATE(YEAR(Stock_Info[[#This Row],[Date]]),MONTH(Stock_Info[[#This Row],[Date]]),1))-1)/7)+1</f>
        <v>WEEK 2</v>
      </c>
      <c r="D731" s="12">
        <v>189.25</v>
      </c>
      <c r="E731" s="12">
        <v>191.4</v>
      </c>
      <c r="F731" s="12">
        <v>187.85</v>
      </c>
      <c r="G731" s="12">
        <v>188.85</v>
      </c>
      <c r="H731" s="12">
        <v>189.5906990840673</v>
      </c>
      <c r="I731">
        <v>432237</v>
      </c>
      <c r="J731">
        <v>5535</v>
      </c>
      <c r="K731" s="12">
        <v>81948115</v>
      </c>
      <c r="L731">
        <v>153062</v>
      </c>
      <c r="M731">
        <v>35.409999999999997</v>
      </c>
      <c r="N731">
        <v>3.55</v>
      </c>
      <c r="O731">
        <v>-0.4</v>
      </c>
      <c r="P731">
        <f xml:space="preserve"> IF(Stock_Info[[#This Row],[Close Price]] &gt; Stock_Info[[#This Row],[Open Price]], 1, 0)</f>
        <v>0</v>
      </c>
      <c r="Q731" t="str">
        <f>IF(AND(Stock_Info[[#This Row],[% Deli. Qty to Traded Qty]]&gt;80,Stock_Info[[#This Row],[No. of Trades]]&lt;3000),"Unusual Day","")</f>
        <v/>
      </c>
      <c r="R731" t="str">
        <f>IF(AND(Stock_Info[[#This Row],[Spread High-Low]] &lt; 10, Stock_Info[[#This Row],[% Deli. Qty to Traded Qty]] &gt; 90), "Good Day", "")</f>
        <v/>
      </c>
    </row>
    <row r="732" spans="1:18">
      <c r="A732" t="s">
        <v>42</v>
      </c>
      <c r="B732" s="1">
        <v>45573</v>
      </c>
      <c r="C732" s="1" t="str">
        <f>"WEEK" &amp;" " &amp;  INT((DAY(Stock_Info[[#This Row],[Date]])+WEEKDAY(DATE(YEAR(Stock_Info[[#This Row],[Date]]),MONTH(Stock_Info[[#This Row],[Date]]),1))-1)/7)+1</f>
        <v>WEEK 2</v>
      </c>
      <c r="D732" s="12">
        <v>185.05</v>
      </c>
      <c r="E732" s="12">
        <v>188.9</v>
      </c>
      <c r="F732" s="12">
        <v>183.9</v>
      </c>
      <c r="G732" s="12">
        <v>187.75</v>
      </c>
      <c r="H732" s="12">
        <v>185.87367283136078</v>
      </c>
      <c r="I732">
        <v>197036</v>
      </c>
      <c r="J732">
        <v>2095</v>
      </c>
      <c r="K732" s="12">
        <v>36623805</v>
      </c>
      <c r="L732">
        <v>86193</v>
      </c>
      <c r="M732">
        <v>43.74</v>
      </c>
      <c r="N732">
        <v>5</v>
      </c>
      <c r="O732">
        <v>2.7</v>
      </c>
      <c r="P732">
        <f xml:space="preserve"> IF(Stock_Info[[#This Row],[Close Price]] &gt; Stock_Info[[#This Row],[Open Price]], 1, 0)</f>
        <v>1</v>
      </c>
      <c r="Q732" t="str">
        <f>IF(AND(Stock_Info[[#This Row],[% Deli. Qty to Traded Qty]]&gt;80,Stock_Info[[#This Row],[No. of Trades]]&lt;3000),"Unusual Day","")</f>
        <v/>
      </c>
      <c r="R732" t="str">
        <f>IF(AND(Stock_Info[[#This Row],[Spread High-Low]] &lt; 10, Stock_Info[[#This Row],[% Deli. Qty to Traded Qty]] &gt; 90), "Good Day", "")</f>
        <v/>
      </c>
    </row>
    <row r="733" spans="1:18">
      <c r="A733" t="s">
        <v>42</v>
      </c>
      <c r="B733" s="1">
        <v>45572</v>
      </c>
      <c r="C733" s="1" t="str">
        <f>"WEEK" &amp;" " &amp;  INT((DAY(Stock_Info[[#This Row],[Date]])+WEEKDAY(DATE(YEAR(Stock_Info[[#This Row],[Date]]),MONTH(Stock_Info[[#This Row],[Date]]),1))-1)/7)+1</f>
        <v>WEEK 2</v>
      </c>
      <c r="D733" s="12">
        <v>190</v>
      </c>
      <c r="E733" s="12">
        <v>192.3</v>
      </c>
      <c r="F733" s="12">
        <v>182.7</v>
      </c>
      <c r="G733" s="12">
        <v>184.3</v>
      </c>
      <c r="H733" s="12">
        <v>186.27458219108198</v>
      </c>
      <c r="I733">
        <v>1185889</v>
      </c>
      <c r="J733">
        <v>14418</v>
      </c>
      <c r="K733" s="12">
        <v>220900978</v>
      </c>
      <c r="L733">
        <v>372618</v>
      </c>
      <c r="M733">
        <v>31.42</v>
      </c>
      <c r="N733">
        <v>9.6</v>
      </c>
      <c r="O733">
        <v>-5.7</v>
      </c>
      <c r="P733">
        <f xml:space="preserve"> IF(Stock_Info[[#This Row],[Close Price]] &gt; Stock_Info[[#This Row],[Open Price]], 1, 0)</f>
        <v>0</v>
      </c>
      <c r="Q733" t="str">
        <f>IF(AND(Stock_Info[[#This Row],[% Deli. Qty to Traded Qty]]&gt;80,Stock_Info[[#This Row],[No. of Trades]]&lt;3000),"Unusual Day","")</f>
        <v/>
      </c>
      <c r="R733" t="str">
        <f>IF(AND(Stock_Info[[#This Row],[Spread High-Low]] &lt; 10, Stock_Info[[#This Row],[% Deli. Qty to Traded Qty]] &gt; 90), "Good Day", "")</f>
        <v/>
      </c>
    </row>
    <row r="734" spans="1:18">
      <c r="A734" t="s">
        <v>42</v>
      </c>
      <c r="B734" s="1">
        <v>45569</v>
      </c>
      <c r="C734" s="1" t="str">
        <f>"WEEK" &amp;" " &amp;  INT((DAY(Stock_Info[[#This Row],[Date]])+WEEKDAY(DATE(YEAR(Stock_Info[[#This Row],[Date]]),MONTH(Stock_Info[[#This Row],[Date]]),1))-1)/7)+1</f>
        <v>WEEK 1</v>
      </c>
      <c r="D734" s="12">
        <v>189.55</v>
      </c>
      <c r="E734" s="12">
        <v>190.95</v>
      </c>
      <c r="F734" s="12">
        <v>186.65</v>
      </c>
      <c r="G734" s="12">
        <v>186.9</v>
      </c>
      <c r="H734" s="12">
        <v>188.19241214183739</v>
      </c>
      <c r="I734">
        <v>759292</v>
      </c>
      <c r="J734">
        <v>9997</v>
      </c>
      <c r="K734" s="12">
        <v>142892993</v>
      </c>
      <c r="L734">
        <v>353652</v>
      </c>
      <c r="M734">
        <v>46.58</v>
      </c>
      <c r="N734">
        <v>4.3</v>
      </c>
      <c r="O734">
        <v>-2.65</v>
      </c>
      <c r="P734">
        <f xml:space="preserve"> IF(Stock_Info[[#This Row],[Close Price]] &gt; Stock_Info[[#This Row],[Open Price]], 1, 0)</f>
        <v>0</v>
      </c>
      <c r="Q734" t="str">
        <f>IF(AND(Stock_Info[[#This Row],[% Deli. Qty to Traded Qty]]&gt;80,Stock_Info[[#This Row],[No. of Trades]]&lt;3000),"Unusual Day","")</f>
        <v/>
      </c>
      <c r="R734" t="str">
        <f>IF(AND(Stock_Info[[#This Row],[Spread High-Low]] &lt; 10, Stock_Info[[#This Row],[% Deli. Qty to Traded Qty]] &gt; 90), "Good Day", "")</f>
        <v/>
      </c>
    </row>
    <row r="735" spans="1:18">
      <c r="A735" t="s">
        <v>42</v>
      </c>
      <c r="B735" s="1">
        <v>45568</v>
      </c>
      <c r="C735" s="1" t="str">
        <f>"WEEK" &amp;" " &amp;  INT((DAY(Stock_Info[[#This Row],[Date]])+WEEKDAY(DATE(YEAR(Stock_Info[[#This Row],[Date]]),MONTH(Stock_Info[[#This Row],[Date]]),1))-1)/7)+1</f>
        <v>WEEK 1</v>
      </c>
      <c r="D735" s="12">
        <v>192.2</v>
      </c>
      <c r="E735" s="12">
        <v>194.15</v>
      </c>
      <c r="F735" s="12">
        <v>188.3</v>
      </c>
      <c r="G735" s="12">
        <v>189.05</v>
      </c>
      <c r="H735" s="12">
        <v>190.64165298077768</v>
      </c>
      <c r="I735">
        <v>1116722</v>
      </c>
      <c r="J735">
        <v>18016</v>
      </c>
      <c r="K735" s="12">
        <v>212893728</v>
      </c>
      <c r="L735">
        <v>699289</v>
      </c>
      <c r="M735">
        <v>62.62</v>
      </c>
      <c r="N735">
        <v>5.85</v>
      </c>
      <c r="O735">
        <v>-3.15</v>
      </c>
      <c r="P735">
        <f xml:space="preserve"> IF(Stock_Info[[#This Row],[Close Price]] &gt; Stock_Info[[#This Row],[Open Price]], 1, 0)</f>
        <v>0</v>
      </c>
      <c r="Q735" t="str">
        <f>IF(AND(Stock_Info[[#This Row],[% Deli. Qty to Traded Qty]]&gt;80,Stock_Info[[#This Row],[No. of Trades]]&lt;3000),"Unusual Day","")</f>
        <v/>
      </c>
      <c r="R735" t="str">
        <f>IF(AND(Stock_Info[[#This Row],[Spread High-Low]] &lt; 10, Stock_Info[[#This Row],[% Deli. Qty to Traded Qty]] &gt; 90), "Good Day", "")</f>
        <v/>
      </c>
    </row>
    <row r="736" spans="1:18">
      <c r="A736" t="s">
        <v>42</v>
      </c>
      <c r="B736" s="1">
        <v>45566</v>
      </c>
      <c r="C736" s="1" t="str">
        <f>"WEEK" &amp;" " &amp;  INT((DAY(Stock_Info[[#This Row],[Date]])+WEEKDAY(DATE(YEAR(Stock_Info[[#This Row],[Date]]),MONTH(Stock_Info[[#This Row],[Date]]),1))-1)/7)+1</f>
        <v>WEEK 1</v>
      </c>
      <c r="D736" s="12">
        <v>199.45</v>
      </c>
      <c r="E736" s="12">
        <v>199.45</v>
      </c>
      <c r="F736" s="12">
        <v>195</v>
      </c>
      <c r="G736" s="12">
        <v>195.4</v>
      </c>
      <c r="H736" s="12">
        <v>196.45358004954687</v>
      </c>
      <c r="I736">
        <v>504169</v>
      </c>
      <c r="J736">
        <v>5101</v>
      </c>
      <c r="K736" s="12">
        <v>99045805</v>
      </c>
      <c r="L736">
        <v>155948</v>
      </c>
      <c r="M736">
        <v>30.93</v>
      </c>
      <c r="N736">
        <v>4.45</v>
      </c>
      <c r="O736">
        <v>-4.05</v>
      </c>
      <c r="P736">
        <f xml:space="preserve"> IF(Stock_Info[[#This Row],[Close Price]] &gt; Stock_Info[[#This Row],[Open Price]], 1, 0)</f>
        <v>0</v>
      </c>
      <c r="Q736" t="str">
        <f>IF(AND(Stock_Info[[#This Row],[% Deli. Qty to Traded Qty]]&gt;80,Stock_Info[[#This Row],[No. of Trades]]&lt;3000),"Unusual Day","")</f>
        <v/>
      </c>
      <c r="R736" t="str">
        <f>IF(AND(Stock_Info[[#This Row],[Spread High-Low]] &lt; 10, Stock_Info[[#This Row],[% Deli. Qty to Traded Qty]] &gt; 90), "Good Day", "")</f>
        <v/>
      </c>
    </row>
    <row r="737" spans="1:18">
      <c r="A737" t="s">
        <v>42</v>
      </c>
      <c r="B737" s="1">
        <v>45565</v>
      </c>
      <c r="C737" s="1" t="str">
        <f>"WEEK" &amp;" " &amp;  INT((DAY(Stock_Info[[#This Row],[Date]])+WEEKDAY(DATE(YEAR(Stock_Info[[#This Row],[Date]]),MONTH(Stock_Info[[#This Row],[Date]]),1))-1)/7)+1</f>
        <v>WEEK 5</v>
      </c>
      <c r="D737" s="12">
        <v>202.95</v>
      </c>
      <c r="E737" s="12">
        <v>204.35</v>
      </c>
      <c r="F737" s="12">
        <v>197.75</v>
      </c>
      <c r="G737" s="12">
        <v>198.6</v>
      </c>
      <c r="H737" s="12">
        <v>200.21466025457454</v>
      </c>
      <c r="I737">
        <v>607602</v>
      </c>
      <c r="J737">
        <v>8413</v>
      </c>
      <c r="K737" s="12">
        <v>121650828</v>
      </c>
      <c r="L737">
        <v>278068</v>
      </c>
      <c r="M737">
        <v>45.76</v>
      </c>
      <c r="N737">
        <v>6.6</v>
      </c>
      <c r="O737">
        <v>-4.3499999999999996</v>
      </c>
      <c r="P737">
        <f xml:space="preserve"> IF(Stock_Info[[#This Row],[Close Price]] &gt; Stock_Info[[#This Row],[Open Price]], 1, 0)</f>
        <v>0</v>
      </c>
      <c r="Q737" t="str">
        <f>IF(AND(Stock_Info[[#This Row],[% Deli. Qty to Traded Qty]]&gt;80,Stock_Info[[#This Row],[No. of Trades]]&lt;3000),"Unusual Day","")</f>
        <v/>
      </c>
      <c r="R737" t="str">
        <f>IF(AND(Stock_Info[[#This Row],[Spread High-Low]] &lt; 10, Stock_Info[[#This Row],[% Deli. Qty to Traded Qty]] &gt; 90), "Good Day", "")</f>
        <v/>
      </c>
    </row>
    <row r="738" spans="1:18">
      <c r="A738" t="s">
        <v>42</v>
      </c>
      <c r="B738" s="1">
        <v>45562</v>
      </c>
      <c r="C738" s="1" t="str">
        <f>"WEEK" &amp;" " &amp;  INT((DAY(Stock_Info[[#This Row],[Date]])+WEEKDAY(DATE(YEAR(Stock_Info[[#This Row],[Date]]),MONTH(Stock_Info[[#This Row],[Date]]),1))-1)/7)+1</f>
        <v>WEEK 4</v>
      </c>
      <c r="D738" s="12">
        <v>206.85</v>
      </c>
      <c r="E738" s="12">
        <v>206.85</v>
      </c>
      <c r="F738" s="12">
        <v>202.2</v>
      </c>
      <c r="G738" s="12">
        <v>203.25</v>
      </c>
      <c r="H738" s="12">
        <v>204.74607822345061</v>
      </c>
      <c r="I738">
        <v>146171</v>
      </c>
      <c r="J738">
        <v>2344</v>
      </c>
      <c r="K738" s="12">
        <v>29927939</v>
      </c>
      <c r="L738">
        <v>53495</v>
      </c>
      <c r="M738">
        <v>36.6</v>
      </c>
      <c r="N738">
        <v>4.6500000000000004</v>
      </c>
      <c r="O738">
        <v>-3.6</v>
      </c>
      <c r="P738">
        <f xml:space="preserve"> IF(Stock_Info[[#This Row],[Close Price]] &gt; Stock_Info[[#This Row],[Open Price]], 1, 0)</f>
        <v>0</v>
      </c>
      <c r="Q738" t="str">
        <f>IF(AND(Stock_Info[[#This Row],[% Deli. Qty to Traded Qty]]&gt;80,Stock_Info[[#This Row],[No. of Trades]]&lt;3000),"Unusual Day","")</f>
        <v/>
      </c>
      <c r="R738" t="str">
        <f>IF(AND(Stock_Info[[#This Row],[Spread High-Low]] &lt; 10, Stock_Info[[#This Row],[% Deli. Qty to Traded Qty]] &gt; 90), "Good Day", "")</f>
        <v/>
      </c>
    </row>
    <row r="739" spans="1:18">
      <c r="A739" t="s">
        <v>42</v>
      </c>
      <c r="B739" s="1">
        <v>45561</v>
      </c>
      <c r="C739" s="1" t="str">
        <f>"WEEK" &amp;" " &amp;  INT((DAY(Stock_Info[[#This Row],[Date]])+WEEKDAY(DATE(YEAR(Stock_Info[[#This Row],[Date]]),MONTH(Stock_Info[[#This Row],[Date]]),1))-1)/7)+1</f>
        <v>WEEK 4</v>
      </c>
      <c r="D739" s="12">
        <v>205</v>
      </c>
      <c r="E739" s="12">
        <v>206</v>
      </c>
      <c r="F739" s="12">
        <v>202.3</v>
      </c>
      <c r="G739" s="12">
        <v>205.3</v>
      </c>
      <c r="H739" s="12">
        <v>204.16317252445359</v>
      </c>
      <c r="I739">
        <v>370191</v>
      </c>
      <c r="J739">
        <v>3697</v>
      </c>
      <c r="K739" s="12">
        <v>75579369</v>
      </c>
      <c r="L739">
        <v>202637</v>
      </c>
      <c r="M739">
        <v>54.74</v>
      </c>
      <c r="N739">
        <v>3.7</v>
      </c>
      <c r="O739">
        <v>0.3</v>
      </c>
      <c r="P739">
        <f xml:space="preserve"> IF(Stock_Info[[#This Row],[Close Price]] &gt; Stock_Info[[#This Row],[Open Price]], 1, 0)</f>
        <v>1</v>
      </c>
      <c r="Q739" t="str">
        <f>IF(AND(Stock_Info[[#This Row],[% Deli. Qty to Traded Qty]]&gt;80,Stock_Info[[#This Row],[No. of Trades]]&lt;3000),"Unusual Day","")</f>
        <v/>
      </c>
      <c r="R739" t="str">
        <f>IF(AND(Stock_Info[[#This Row],[Spread High-Low]] &lt; 10, Stock_Info[[#This Row],[% Deli. Qty to Traded Qty]] &gt; 90), "Good Day", "")</f>
        <v/>
      </c>
    </row>
    <row r="740" spans="1:18">
      <c r="A740" t="s">
        <v>42</v>
      </c>
      <c r="B740" s="1">
        <v>45560</v>
      </c>
      <c r="C740" s="1" t="str">
        <f>"WEEK" &amp;" " &amp;  INT((DAY(Stock_Info[[#This Row],[Date]])+WEEKDAY(DATE(YEAR(Stock_Info[[#This Row],[Date]]),MONTH(Stock_Info[[#This Row],[Date]]),1))-1)/7)+1</f>
        <v>WEEK 4</v>
      </c>
      <c r="D740" s="12">
        <v>207.7</v>
      </c>
      <c r="E740" s="12">
        <v>207.7</v>
      </c>
      <c r="F740" s="12">
        <v>202.8</v>
      </c>
      <c r="G740" s="12">
        <v>204.7</v>
      </c>
      <c r="H740" s="12">
        <v>204.68899257114046</v>
      </c>
      <c r="I740">
        <v>805238</v>
      </c>
      <c r="J740">
        <v>6643</v>
      </c>
      <c r="K740" s="12">
        <v>164823355</v>
      </c>
      <c r="L740">
        <v>373168</v>
      </c>
      <c r="M740">
        <v>46.34</v>
      </c>
      <c r="N740">
        <v>4.9000000000000004</v>
      </c>
      <c r="O740">
        <v>-3</v>
      </c>
      <c r="P740">
        <f xml:space="preserve"> IF(Stock_Info[[#This Row],[Close Price]] &gt; Stock_Info[[#This Row],[Open Price]], 1, 0)</f>
        <v>0</v>
      </c>
      <c r="Q740" t="str">
        <f>IF(AND(Stock_Info[[#This Row],[% Deli. Qty to Traded Qty]]&gt;80,Stock_Info[[#This Row],[No. of Trades]]&lt;3000),"Unusual Day","")</f>
        <v/>
      </c>
      <c r="R740" t="str">
        <f>IF(AND(Stock_Info[[#This Row],[Spread High-Low]] &lt; 10, Stock_Info[[#This Row],[% Deli. Qty to Traded Qty]] &gt; 90), "Good Day", "")</f>
        <v/>
      </c>
    </row>
    <row r="741" spans="1:18">
      <c r="A741" t="s">
        <v>42</v>
      </c>
      <c r="B741" s="1">
        <v>45559</v>
      </c>
      <c r="C741" s="1" t="str">
        <f>"WEEK" &amp;" " &amp;  INT((DAY(Stock_Info[[#This Row],[Date]])+WEEKDAY(DATE(YEAR(Stock_Info[[#This Row],[Date]]),MONTH(Stock_Info[[#This Row],[Date]]),1))-1)/7)+1</f>
        <v>WEEK 4</v>
      </c>
      <c r="D741" s="12">
        <v>212.95</v>
      </c>
      <c r="E741" s="12">
        <v>212.95</v>
      </c>
      <c r="F741" s="12">
        <v>207.5</v>
      </c>
      <c r="G741" s="12">
        <v>207.9</v>
      </c>
      <c r="H741" s="12">
        <v>209.39401911761456</v>
      </c>
      <c r="I741">
        <v>543164</v>
      </c>
      <c r="J741">
        <v>5117</v>
      </c>
      <c r="K741" s="12">
        <v>113735293</v>
      </c>
      <c r="L741">
        <v>247106</v>
      </c>
      <c r="M741">
        <v>45.49</v>
      </c>
      <c r="N741">
        <v>5.45</v>
      </c>
      <c r="O741">
        <v>-5.05</v>
      </c>
      <c r="P741">
        <f xml:space="preserve"> IF(Stock_Info[[#This Row],[Close Price]] &gt; Stock_Info[[#This Row],[Open Price]], 1, 0)</f>
        <v>0</v>
      </c>
      <c r="Q741" t="str">
        <f>IF(AND(Stock_Info[[#This Row],[% Deli. Qty to Traded Qty]]&gt;80,Stock_Info[[#This Row],[No. of Trades]]&lt;3000),"Unusual Day","")</f>
        <v/>
      </c>
      <c r="R741" t="str">
        <f>IF(AND(Stock_Info[[#This Row],[Spread High-Low]] &lt; 10, Stock_Info[[#This Row],[% Deli. Qty to Traded Qty]] &gt; 90), "Good Day", "")</f>
        <v/>
      </c>
    </row>
    <row r="742" spans="1:18">
      <c r="A742" t="s">
        <v>42</v>
      </c>
      <c r="B742" s="1">
        <v>45558</v>
      </c>
      <c r="C742" s="1" t="str">
        <f>"WEEK" &amp;" " &amp;  INT((DAY(Stock_Info[[#This Row],[Date]])+WEEKDAY(DATE(YEAR(Stock_Info[[#This Row],[Date]]),MONTH(Stock_Info[[#This Row],[Date]]),1))-1)/7)+1</f>
        <v>WEEK 4</v>
      </c>
      <c r="D742" s="12">
        <v>211.75</v>
      </c>
      <c r="E742" s="12">
        <v>215.45</v>
      </c>
      <c r="F742" s="12">
        <v>207.95</v>
      </c>
      <c r="G742" s="12">
        <v>212.85</v>
      </c>
      <c r="H742" s="12">
        <v>211.98692469970294</v>
      </c>
      <c r="I742">
        <v>464540</v>
      </c>
      <c r="J742">
        <v>4334</v>
      </c>
      <c r="K742" s="12">
        <v>98476406</v>
      </c>
      <c r="L742">
        <v>130901</v>
      </c>
      <c r="M742">
        <v>28.18</v>
      </c>
      <c r="N742">
        <v>7.5</v>
      </c>
      <c r="O742">
        <v>1.1000000000000001</v>
      </c>
      <c r="P742">
        <f xml:space="preserve"> IF(Stock_Info[[#This Row],[Close Price]] &gt; Stock_Info[[#This Row],[Open Price]], 1, 0)</f>
        <v>1</v>
      </c>
      <c r="Q742" t="str">
        <f>IF(AND(Stock_Info[[#This Row],[% Deli. Qty to Traded Qty]]&gt;80,Stock_Info[[#This Row],[No. of Trades]]&lt;3000),"Unusual Day","")</f>
        <v/>
      </c>
      <c r="R742" t="str">
        <f>IF(AND(Stock_Info[[#This Row],[Spread High-Low]] &lt; 10, Stock_Info[[#This Row],[% Deli. Qty to Traded Qty]] &gt; 90), "Good Day", "")</f>
        <v/>
      </c>
    </row>
    <row r="743" spans="1:18">
      <c r="A743" t="s">
        <v>42</v>
      </c>
      <c r="B743" s="1">
        <v>45555</v>
      </c>
      <c r="C743" s="1" t="str">
        <f>"WEEK" &amp;" " &amp;  INT((DAY(Stock_Info[[#This Row],[Date]])+WEEKDAY(DATE(YEAR(Stock_Info[[#This Row],[Date]]),MONTH(Stock_Info[[#This Row],[Date]]),1))-1)/7)+1</f>
        <v>WEEK 3</v>
      </c>
      <c r="D743" s="12">
        <v>211.65</v>
      </c>
      <c r="E743" s="12">
        <v>212.8</v>
      </c>
      <c r="F743" s="12">
        <v>208.9</v>
      </c>
      <c r="G743" s="12">
        <v>209.85</v>
      </c>
      <c r="H743" s="12">
        <v>211.19361425034467</v>
      </c>
      <c r="I743">
        <v>628869</v>
      </c>
      <c r="J743">
        <v>6983</v>
      </c>
      <c r="K743" s="12">
        <v>132813117</v>
      </c>
      <c r="L743">
        <v>331156</v>
      </c>
      <c r="M743">
        <v>52.66</v>
      </c>
      <c r="N743">
        <v>3.9</v>
      </c>
      <c r="O743">
        <v>-1.8</v>
      </c>
      <c r="P743">
        <f xml:space="preserve"> IF(Stock_Info[[#This Row],[Close Price]] &gt; Stock_Info[[#This Row],[Open Price]], 1, 0)</f>
        <v>0</v>
      </c>
      <c r="Q743" t="str">
        <f>IF(AND(Stock_Info[[#This Row],[% Deli. Qty to Traded Qty]]&gt;80,Stock_Info[[#This Row],[No. of Trades]]&lt;3000),"Unusual Day","")</f>
        <v/>
      </c>
      <c r="R743" t="str">
        <f>IF(AND(Stock_Info[[#This Row],[Spread High-Low]] &lt; 10, Stock_Info[[#This Row],[% Deli. Qty to Traded Qty]] &gt; 90), "Good Day", "")</f>
        <v/>
      </c>
    </row>
    <row r="744" spans="1:18">
      <c r="A744" t="s">
        <v>42</v>
      </c>
      <c r="B744" s="1">
        <v>45554</v>
      </c>
      <c r="C744" s="1" t="str">
        <f>"WEEK" &amp;" " &amp;  INT((DAY(Stock_Info[[#This Row],[Date]])+WEEKDAY(DATE(YEAR(Stock_Info[[#This Row],[Date]]),MONTH(Stock_Info[[#This Row],[Date]]),1))-1)/7)+1</f>
        <v>WEEK 3</v>
      </c>
      <c r="D744" s="12">
        <v>214.35</v>
      </c>
      <c r="E744" s="12">
        <v>215.3</v>
      </c>
      <c r="F744" s="12">
        <v>205.95</v>
      </c>
      <c r="G744" s="12">
        <v>211.45</v>
      </c>
      <c r="H744" s="12">
        <v>210.78798374886995</v>
      </c>
      <c r="I744">
        <v>459045</v>
      </c>
      <c r="J744">
        <v>4804</v>
      </c>
      <c r="K744" s="12">
        <v>96761170</v>
      </c>
      <c r="L744">
        <v>174344</v>
      </c>
      <c r="M744">
        <v>37.979999999999997</v>
      </c>
      <c r="N744">
        <v>9.35</v>
      </c>
      <c r="O744">
        <v>-2.9</v>
      </c>
      <c r="P744">
        <f xml:space="preserve"> IF(Stock_Info[[#This Row],[Close Price]] &gt; Stock_Info[[#This Row],[Open Price]], 1, 0)</f>
        <v>0</v>
      </c>
      <c r="Q744" t="str">
        <f>IF(AND(Stock_Info[[#This Row],[% Deli. Qty to Traded Qty]]&gt;80,Stock_Info[[#This Row],[No. of Trades]]&lt;3000),"Unusual Day","")</f>
        <v/>
      </c>
      <c r="R744" t="str">
        <f>IF(AND(Stock_Info[[#This Row],[Spread High-Low]] &lt; 10, Stock_Info[[#This Row],[% Deli. Qty to Traded Qty]] &gt; 90), "Good Day", "")</f>
        <v/>
      </c>
    </row>
    <row r="745" spans="1:18">
      <c r="A745" t="s">
        <v>42</v>
      </c>
      <c r="B745" s="1">
        <v>45553</v>
      </c>
      <c r="C745" s="1" t="str">
        <f>"WEEK" &amp;" " &amp;  INT((DAY(Stock_Info[[#This Row],[Date]])+WEEKDAY(DATE(YEAR(Stock_Info[[#This Row],[Date]]),MONTH(Stock_Info[[#This Row],[Date]]),1))-1)/7)+1</f>
        <v>WEEK 3</v>
      </c>
      <c r="D745" s="12">
        <v>208.55</v>
      </c>
      <c r="E745" s="12">
        <v>214.1</v>
      </c>
      <c r="F745" s="12">
        <v>207.4</v>
      </c>
      <c r="G745" s="12">
        <v>213.1</v>
      </c>
      <c r="H745" s="12">
        <v>212.1992100449396</v>
      </c>
      <c r="I745">
        <v>2028723</v>
      </c>
      <c r="J745">
        <v>24375</v>
      </c>
      <c r="K745" s="12">
        <v>430493418</v>
      </c>
      <c r="L745">
        <v>1003938</v>
      </c>
      <c r="M745">
        <v>49.49</v>
      </c>
      <c r="N745">
        <v>6.7</v>
      </c>
      <c r="O745">
        <v>4.55</v>
      </c>
      <c r="P745">
        <f xml:space="preserve"> IF(Stock_Info[[#This Row],[Close Price]] &gt; Stock_Info[[#This Row],[Open Price]], 1, 0)</f>
        <v>1</v>
      </c>
      <c r="Q745" t="str">
        <f>IF(AND(Stock_Info[[#This Row],[% Deli. Qty to Traded Qty]]&gt;80,Stock_Info[[#This Row],[No. of Trades]]&lt;3000),"Unusual Day","")</f>
        <v/>
      </c>
      <c r="R745" t="str">
        <f>IF(AND(Stock_Info[[#This Row],[Spread High-Low]] &lt; 10, Stock_Info[[#This Row],[% Deli. Qty to Traded Qty]] &gt; 90), "Good Day", "")</f>
        <v/>
      </c>
    </row>
    <row r="746" spans="1:18">
      <c r="A746" t="s">
        <v>42</v>
      </c>
      <c r="B746" s="1">
        <v>45552</v>
      </c>
      <c r="C746" s="1" t="str">
        <f>"WEEK" &amp;" " &amp;  INT((DAY(Stock_Info[[#This Row],[Date]])+WEEKDAY(DATE(YEAR(Stock_Info[[#This Row],[Date]]),MONTH(Stock_Info[[#This Row],[Date]]),1))-1)/7)+1</f>
        <v>WEEK 3</v>
      </c>
      <c r="D746" s="12">
        <v>206.8</v>
      </c>
      <c r="E746" s="12">
        <v>209.9</v>
      </c>
      <c r="F746" s="12">
        <v>206.7</v>
      </c>
      <c r="G746" s="12">
        <v>207.75</v>
      </c>
      <c r="H746" s="12">
        <v>208.29527820290272</v>
      </c>
      <c r="I746">
        <v>486785</v>
      </c>
      <c r="J746">
        <v>3676</v>
      </c>
      <c r="K746" s="12">
        <v>101395017</v>
      </c>
      <c r="L746">
        <v>107259</v>
      </c>
      <c r="M746">
        <v>22.03</v>
      </c>
      <c r="N746">
        <v>3.2</v>
      </c>
      <c r="O746">
        <v>0.95</v>
      </c>
      <c r="P746">
        <f xml:space="preserve"> IF(Stock_Info[[#This Row],[Close Price]] &gt; Stock_Info[[#This Row],[Open Price]], 1, 0)</f>
        <v>1</v>
      </c>
      <c r="Q746" t="str">
        <f>IF(AND(Stock_Info[[#This Row],[% Deli. Qty to Traded Qty]]&gt;80,Stock_Info[[#This Row],[No. of Trades]]&lt;3000),"Unusual Day","")</f>
        <v/>
      </c>
      <c r="R746" t="str">
        <f>IF(AND(Stock_Info[[#This Row],[Spread High-Low]] &lt; 10, Stock_Info[[#This Row],[% Deli. Qty to Traded Qty]] &gt; 90), "Good Day", "")</f>
        <v/>
      </c>
    </row>
    <row r="747" spans="1:18">
      <c r="A747" t="s">
        <v>42</v>
      </c>
      <c r="B747" s="1">
        <v>45551</v>
      </c>
      <c r="C747" s="1" t="str">
        <f>"WEEK" &amp;" " &amp;  INT((DAY(Stock_Info[[#This Row],[Date]])+WEEKDAY(DATE(YEAR(Stock_Info[[#This Row],[Date]]),MONTH(Stock_Info[[#This Row],[Date]]),1))-1)/7)+1</f>
        <v>WEEK 3</v>
      </c>
      <c r="D747" s="12">
        <v>207.95</v>
      </c>
      <c r="E747" s="12">
        <v>209.2</v>
      </c>
      <c r="F747" s="12">
        <v>204.6</v>
      </c>
      <c r="G747" s="12">
        <v>205.15</v>
      </c>
      <c r="H747" s="12">
        <v>206.65498821562196</v>
      </c>
      <c r="I747">
        <v>528666</v>
      </c>
      <c r="J747">
        <v>4645</v>
      </c>
      <c r="K747" s="12">
        <v>109251466</v>
      </c>
      <c r="L747">
        <v>125067</v>
      </c>
      <c r="M747">
        <v>23.66</v>
      </c>
      <c r="N747">
        <v>4.5999999999999996</v>
      </c>
      <c r="O747">
        <v>-2.8</v>
      </c>
      <c r="P747">
        <f xml:space="preserve"> IF(Stock_Info[[#This Row],[Close Price]] &gt; Stock_Info[[#This Row],[Open Price]], 1, 0)</f>
        <v>0</v>
      </c>
      <c r="Q747" t="str">
        <f>IF(AND(Stock_Info[[#This Row],[% Deli. Qty to Traded Qty]]&gt;80,Stock_Info[[#This Row],[No. of Trades]]&lt;3000),"Unusual Day","")</f>
        <v/>
      </c>
      <c r="R747" t="str">
        <f>IF(AND(Stock_Info[[#This Row],[Spread High-Low]] &lt; 10, Stock_Info[[#This Row],[% Deli. Qty to Traded Qty]] &gt; 90), "Good Day", "")</f>
        <v/>
      </c>
    </row>
    <row r="748" spans="1:18">
      <c r="A748" t="s">
        <v>42</v>
      </c>
      <c r="B748" s="1">
        <v>45548</v>
      </c>
      <c r="C748" s="1" t="str">
        <f>"WEEK" &amp;" " &amp;  INT((DAY(Stock_Info[[#This Row],[Date]])+WEEKDAY(DATE(YEAR(Stock_Info[[#This Row],[Date]]),MONTH(Stock_Info[[#This Row],[Date]]),1))-1)/7)+1</f>
        <v>WEEK 2</v>
      </c>
      <c r="D748" s="12">
        <v>199</v>
      </c>
      <c r="E748" s="12">
        <v>207.65</v>
      </c>
      <c r="F748" s="12">
        <v>197.95</v>
      </c>
      <c r="G748" s="12">
        <v>207.05</v>
      </c>
      <c r="H748" s="12">
        <v>204.8059474705195</v>
      </c>
      <c r="I748">
        <v>2412017</v>
      </c>
      <c r="J748">
        <v>18548</v>
      </c>
      <c r="K748" s="12">
        <v>493995427</v>
      </c>
      <c r="L748">
        <v>1497090</v>
      </c>
      <c r="M748">
        <v>62.07</v>
      </c>
      <c r="N748">
        <v>9.6999999999999993</v>
      </c>
      <c r="O748">
        <v>8.0500000000000007</v>
      </c>
      <c r="P748">
        <f xml:space="preserve"> IF(Stock_Info[[#This Row],[Close Price]] &gt; Stock_Info[[#This Row],[Open Price]], 1, 0)</f>
        <v>1</v>
      </c>
      <c r="Q748" t="str">
        <f>IF(AND(Stock_Info[[#This Row],[% Deli. Qty to Traded Qty]]&gt;80,Stock_Info[[#This Row],[No. of Trades]]&lt;3000),"Unusual Day","")</f>
        <v/>
      </c>
      <c r="R748" t="str">
        <f>IF(AND(Stock_Info[[#This Row],[Spread High-Low]] &lt; 10, Stock_Info[[#This Row],[% Deli. Qty to Traded Qty]] &gt; 90), "Good Day", "")</f>
        <v/>
      </c>
    </row>
    <row r="749" spans="1:18">
      <c r="A749" t="s">
        <v>42</v>
      </c>
      <c r="B749" s="1">
        <v>45547</v>
      </c>
      <c r="C749" s="1" t="str">
        <f>"WEEK" &amp;" " &amp;  INT((DAY(Stock_Info[[#This Row],[Date]])+WEEKDAY(DATE(YEAR(Stock_Info[[#This Row],[Date]]),MONTH(Stock_Info[[#This Row],[Date]]),1))-1)/7)+1</f>
        <v>WEEK 2</v>
      </c>
      <c r="D749" s="12">
        <v>197.75</v>
      </c>
      <c r="E749" s="12">
        <v>197.75</v>
      </c>
      <c r="F749" s="12">
        <v>195.15</v>
      </c>
      <c r="G749" s="12">
        <v>197.05</v>
      </c>
      <c r="H749" s="12">
        <v>196.4887169507036</v>
      </c>
      <c r="I749">
        <v>422891</v>
      </c>
      <c r="J749">
        <v>4930</v>
      </c>
      <c r="K749" s="12">
        <v>83093310</v>
      </c>
      <c r="L749">
        <v>123634</v>
      </c>
      <c r="M749">
        <v>29.24</v>
      </c>
      <c r="N749">
        <v>2.6</v>
      </c>
      <c r="O749">
        <v>-0.7</v>
      </c>
      <c r="P749">
        <f xml:space="preserve"> IF(Stock_Info[[#This Row],[Close Price]] &gt; Stock_Info[[#This Row],[Open Price]], 1, 0)</f>
        <v>0</v>
      </c>
      <c r="Q749" t="str">
        <f>IF(AND(Stock_Info[[#This Row],[% Deli. Qty to Traded Qty]]&gt;80,Stock_Info[[#This Row],[No. of Trades]]&lt;3000),"Unusual Day","")</f>
        <v/>
      </c>
      <c r="R749" t="str">
        <f>IF(AND(Stock_Info[[#This Row],[Spread High-Low]] &lt; 10, Stock_Info[[#This Row],[% Deli. Qty to Traded Qty]] &gt; 90), "Good Day", "")</f>
        <v/>
      </c>
    </row>
    <row r="750" spans="1:18">
      <c r="A750" t="s">
        <v>42</v>
      </c>
      <c r="B750" s="1">
        <v>45546</v>
      </c>
      <c r="C750" s="1" t="str">
        <f>"WEEK" &amp;" " &amp;  INT((DAY(Stock_Info[[#This Row],[Date]])+WEEKDAY(DATE(YEAR(Stock_Info[[#This Row],[Date]]),MONTH(Stock_Info[[#This Row],[Date]]),1))-1)/7)+1</f>
        <v>WEEK 2</v>
      </c>
      <c r="D750" s="12">
        <v>199.15</v>
      </c>
      <c r="E750" s="12">
        <v>200.4</v>
      </c>
      <c r="F750" s="12">
        <v>195.15</v>
      </c>
      <c r="G750" s="12">
        <v>195.7</v>
      </c>
      <c r="H750" s="12">
        <v>197.53527037481931</v>
      </c>
      <c r="I750">
        <v>392936</v>
      </c>
      <c r="J750">
        <v>5129</v>
      </c>
      <c r="K750" s="12">
        <v>77618719</v>
      </c>
      <c r="L750">
        <v>112806</v>
      </c>
      <c r="M750">
        <v>28.71</v>
      </c>
      <c r="N750">
        <v>5.25</v>
      </c>
      <c r="O750">
        <v>-3.45</v>
      </c>
      <c r="P750">
        <f xml:space="preserve"> IF(Stock_Info[[#This Row],[Close Price]] &gt; Stock_Info[[#This Row],[Open Price]], 1, 0)</f>
        <v>0</v>
      </c>
      <c r="Q750" t="str">
        <f>IF(AND(Stock_Info[[#This Row],[% Deli. Qty to Traded Qty]]&gt;80,Stock_Info[[#This Row],[No. of Trades]]&lt;3000),"Unusual Day","")</f>
        <v/>
      </c>
      <c r="R750" t="str">
        <f>IF(AND(Stock_Info[[#This Row],[Spread High-Low]] &lt; 10, Stock_Info[[#This Row],[% Deli. Qty to Traded Qty]] &gt; 90), "Good Day", "")</f>
        <v/>
      </c>
    </row>
    <row r="751" spans="1:18">
      <c r="A751" t="s">
        <v>42</v>
      </c>
      <c r="B751" s="1">
        <v>45545</v>
      </c>
      <c r="C751" s="1" t="str">
        <f>"WEEK" &amp;" " &amp;  INT((DAY(Stock_Info[[#This Row],[Date]])+WEEKDAY(DATE(YEAR(Stock_Info[[#This Row],[Date]]),MONTH(Stock_Info[[#This Row],[Date]]),1))-1)/7)+1</f>
        <v>WEEK 2</v>
      </c>
      <c r="D751" s="12">
        <v>197.4</v>
      </c>
      <c r="E751" s="12">
        <v>201</v>
      </c>
      <c r="F751" s="12">
        <v>196.7</v>
      </c>
      <c r="G751" s="12">
        <v>199.95</v>
      </c>
      <c r="H751" s="12">
        <v>199.26967835177967</v>
      </c>
      <c r="I751">
        <v>639332</v>
      </c>
      <c r="J751">
        <v>6959</v>
      </c>
      <c r="K751" s="12">
        <v>127399482</v>
      </c>
      <c r="L751">
        <v>344231</v>
      </c>
      <c r="M751">
        <v>53.84</v>
      </c>
      <c r="N751">
        <v>4.3</v>
      </c>
      <c r="O751">
        <v>2.5499999999999998</v>
      </c>
      <c r="P751">
        <f xml:space="preserve"> IF(Stock_Info[[#This Row],[Close Price]] &gt; Stock_Info[[#This Row],[Open Price]], 1, 0)</f>
        <v>1</v>
      </c>
      <c r="Q751" t="str">
        <f>IF(AND(Stock_Info[[#This Row],[% Deli. Qty to Traded Qty]]&gt;80,Stock_Info[[#This Row],[No. of Trades]]&lt;3000),"Unusual Day","")</f>
        <v/>
      </c>
      <c r="R751" t="str">
        <f>IF(AND(Stock_Info[[#This Row],[Spread High-Low]] &lt; 10, Stock_Info[[#This Row],[% Deli. Qty to Traded Qty]] &gt; 90), "Good Day", "")</f>
        <v/>
      </c>
    </row>
    <row r="752" spans="1:18">
      <c r="A752" t="s">
        <v>43</v>
      </c>
      <c r="B752" s="1">
        <v>45910</v>
      </c>
      <c r="C752" s="1" t="str">
        <f>"WEEK" &amp;" " &amp;  INT((DAY(Stock_Info[[#This Row],[Date]])+WEEKDAY(DATE(YEAR(Stock_Info[[#This Row],[Date]]),MONTH(Stock_Info[[#This Row],[Date]]),1))-1)/7)+1</f>
        <v>WEEK 2</v>
      </c>
      <c r="D752" s="12">
        <v>235.95</v>
      </c>
      <c r="E752" s="12">
        <v>240.15</v>
      </c>
      <c r="F752" s="12">
        <v>234.95</v>
      </c>
      <c r="G752" s="12">
        <v>238.05</v>
      </c>
      <c r="H752" s="12">
        <v>238.23354867775242</v>
      </c>
      <c r="I752">
        <v>1136474</v>
      </c>
      <c r="J752">
        <v>8922</v>
      </c>
      <c r="K752" s="12">
        <v>270746234</v>
      </c>
      <c r="N752">
        <v>5.2</v>
      </c>
      <c r="O752">
        <v>2.1</v>
      </c>
      <c r="P752">
        <f xml:space="preserve"> IF(Stock_Info[[#This Row],[Close Price]] &gt; Stock_Info[[#This Row],[Open Price]], 1, 0)</f>
        <v>1</v>
      </c>
      <c r="Q752" t="str">
        <f>IF(AND(Stock_Info[[#This Row],[% Deli. Qty to Traded Qty]]&gt;80,Stock_Info[[#This Row],[No. of Trades]]&lt;3000),"Unusual Day","")</f>
        <v/>
      </c>
      <c r="R752" t="str">
        <f>IF(AND(Stock_Info[[#This Row],[Spread High-Low]] &lt; 10, Stock_Info[[#This Row],[% Deli. Qty to Traded Qty]] &gt; 90), "Good Day", "")</f>
        <v/>
      </c>
    </row>
    <row r="753" spans="1:18">
      <c r="A753" t="s">
        <v>43</v>
      </c>
      <c r="B753" s="1">
        <v>45909</v>
      </c>
      <c r="C753" s="1" t="str">
        <f>"WEEK" &amp;" " &amp;  INT((DAY(Stock_Info[[#This Row],[Date]])+WEEKDAY(DATE(YEAR(Stock_Info[[#This Row],[Date]]),MONTH(Stock_Info[[#This Row],[Date]]),1))-1)/7)+1</f>
        <v>WEEK 2</v>
      </c>
      <c r="D753" s="12">
        <v>234.25</v>
      </c>
      <c r="E753" s="12">
        <v>235.6</v>
      </c>
      <c r="F753" s="12">
        <v>233.5</v>
      </c>
      <c r="G753" s="12">
        <v>234.55</v>
      </c>
      <c r="H753" s="12">
        <v>234.31442077475597</v>
      </c>
      <c r="I753">
        <v>81445</v>
      </c>
      <c r="J753">
        <v>1289</v>
      </c>
      <c r="K753" s="12">
        <v>19083738</v>
      </c>
      <c r="L753">
        <v>37571</v>
      </c>
      <c r="M753">
        <v>46.13</v>
      </c>
      <c r="N753">
        <v>2.1</v>
      </c>
      <c r="O753">
        <v>0.3</v>
      </c>
      <c r="P753">
        <f xml:space="preserve"> IF(Stock_Info[[#This Row],[Close Price]] &gt; Stock_Info[[#This Row],[Open Price]], 1, 0)</f>
        <v>1</v>
      </c>
      <c r="Q753" t="str">
        <f>IF(AND(Stock_Info[[#This Row],[% Deli. Qty to Traded Qty]]&gt;80,Stock_Info[[#This Row],[No. of Trades]]&lt;3000),"Unusual Day","")</f>
        <v/>
      </c>
      <c r="R753" t="str">
        <f>IF(AND(Stock_Info[[#This Row],[Spread High-Low]] &lt; 10, Stock_Info[[#This Row],[% Deli. Qty to Traded Qty]] &gt; 90), "Good Day", "")</f>
        <v/>
      </c>
    </row>
    <row r="754" spans="1:18">
      <c r="A754" t="s">
        <v>43</v>
      </c>
      <c r="B754" s="1">
        <v>45908</v>
      </c>
      <c r="C754" s="1" t="str">
        <f>"WEEK" &amp;" " &amp;  INT((DAY(Stock_Info[[#This Row],[Date]])+WEEKDAY(DATE(YEAR(Stock_Info[[#This Row],[Date]]),MONTH(Stock_Info[[#This Row],[Date]]),1))-1)/7)+1</f>
        <v>WEEK 2</v>
      </c>
      <c r="D754" s="12">
        <v>234.35</v>
      </c>
      <c r="E754" s="12">
        <v>236.8</v>
      </c>
      <c r="F754" s="12">
        <v>234.3</v>
      </c>
      <c r="G754" s="12">
        <v>234.6</v>
      </c>
      <c r="H754" s="12">
        <v>235.5681520104923</v>
      </c>
      <c r="I754">
        <v>156305</v>
      </c>
      <c r="J754">
        <v>2482</v>
      </c>
      <c r="K754" s="12">
        <v>36820480</v>
      </c>
      <c r="L754">
        <v>80710</v>
      </c>
      <c r="M754">
        <v>51.64</v>
      </c>
      <c r="N754">
        <v>2.5</v>
      </c>
      <c r="O754">
        <v>0.25</v>
      </c>
      <c r="P754">
        <f xml:space="preserve"> IF(Stock_Info[[#This Row],[Close Price]] &gt; Stock_Info[[#This Row],[Open Price]], 1, 0)</f>
        <v>1</v>
      </c>
      <c r="Q754" t="str">
        <f>IF(AND(Stock_Info[[#This Row],[% Deli. Qty to Traded Qty]]&gt;80,Stock_Info[[#This Row],[No. of Trades]]&lt;3000),"Unusual Day","")</f>
        <v/>
      </c>
      <c r="R754" t="str">
        <f>IF(AND(Stock_Info[[#This Row],[Spread High-Low]] &lt; 10, Stock_Info[[#This Row],[% Deli. Qty to Traded Qty]] &gt; 90), "Good Day", "")</f>
        <v/>
      </c>
    </row>
    <row r="755" spans="1:18">
      <c r="A755" t="s">
        <v>43</v>
      </c>
      <c r="B755" s="1">
        <v>45905</v>
      </c>
      <c r="C755" s="1" t="str">
        <f>"WEEK" &amp;" " &amp;  INT((DAY(Stock_Info[[#This Row],[Date]])+WEEKDAY(DATE(YEAR(Stock_Info[[#This Row],[Date]]),MONTH(Stock_Info[[#This Row],[Date]]),1))-1)/7)+1</f>
        <v>WEEK 1</v>
      </c>
      <c r="D755" s="12">
        <v>234.15</v>
      </c>
      <c r="E755" s="12">
        <v>235.5</v>
      </c>
      <c r="F755" s="12">
        <v>231.7</v>
      </c>
      <c r="G755" s="12">
        <v>234.3</v>
      </c>
      <c r="H755" s="12">
        <v>233.59593825683521</v>
      </c>
      <c r="I755">
        <v>171355</v>
      </c>
      <c r="J755">
        <v>2765</v>
      </c>
      <c r="K755" s="12">
        <v>40027832</v>
      </c>
      <c r="L755">
        <v>80100</v>
      </c>
      <c r="M755">
        <v>46.74</v>
      </c>
      <c r="N755">
        <v>3.8</v>
      </c>
      <c r="O755">
        <v>0.15</v>
      </c>
      <c r="P755">
        <f xml:space="preserve"> IF(Stock_Info[[#This Row],[Close Price]] &gt; Stock_Info[[#This Row],[Open Price]], 1, 0)</f>
        <v>1</v>
      </c>
      <c r="Q755" t="str">
        <f>IF(AND(Stock_Info[[#This Row],[% Deli. Qty to Traded Qty]]&gt;80,Stock_Info[[#This Row],[No. of Trades]]&lt;3000),"Unusual Day","")</f>
        <v/>
      </c>
      <c r="R755" t="str">
        <f>IF(AND(Stock_Info[[#This Row],[Spread High-Low]] &lt; 10, Stock_Info[[#This Row],[% Deli. Qty to Traded Qty]] &gt; 90), "Good Day", "")</f>
        <v/>
      </c>
    </row>
    <row r="756" spans="1:18">
      <c r="A756" t="s">
        <v>43</v>
      </c>
      <c r="B756" s="1">
        <v>45904</v>
      </c>
      <c r="C756" s="1" t="str">
        <f>"WEEK" &amp;" " &amp;  INT((DAY(Stock_Info[[#This Row],[Date]])+WEEKDAY(DATE(YEAR(Stock_Info[[#This Row],[Date]]),MONTH(Stock_Info[[#This Row],[Date]]),1))-1)/7)+1</f>
        <v>WEEK 1</v>
      </c>
      <c r="D756" s="12">
        <v>240</v>
      </c>
      <c r="E756" s="12">
        <v>240.65</v>
      </c>
      <c r="F756" s="12">
        <v>233.55</v>
      </c>
      <c r="G756" s="12">
        <v>233.95</v>
      </c>
      <c r="H756" s="12">
        <v>237.11080066493108</v>
      </c>
      <c r="I756">
        <v>582316</v>
      </c>
      <c r="J756">
        <v>3345</v>
      </c>
      <c r="K756" s="12">
        <v>138073413</v>
      </c>
      <c r="L756">
        <v>96516</v>
      </c>
      <c r="M756">
        <v>16.57</v>
      </c>
      <c r="N756">
        <v>7.1</v>
      </c>
      <c r="O756">
        <v>-6.05</v>
      </c>
      <c r="P756">
        <f xml:space="preserve"> IF(Stock_Info[[#This Row],[Close Price]] &gt; Stock_Info[[#This Row],[Open Price]], 1, 0)</f>
        <v>0</v>
      </c>
      <c r="Q756" t="str">
        <f>IF(AND(Stock_Info[[#This Row],[% Deli. Qty to Traded Qty]]&gt;80,Stock_Info[[#This Row],[No. of Trades]]&lt;3000),"Unusual Day","")</f>
        <v/>
      </c>
      <c r="R756" t="str">
        <f>IF(AND(Stock_Info[[#This Row],[Spread High-Low]] &lt; 10, Stock_Info[[#This Row],[% Deli. Qty to Traded Qty]] &gt; 90), "Good Day", "")</f>
        <v/>
      </c>
    </row>
    <row r="757" spans="1:18">
      <c r="A757" t="s">
        <v>43</v>
      </c>
      <c r="B757" s="1">
        <v>45903</v>
      </c>
      <c r="C757" s="1" t="str">
        <f>"WEEK" &amp;" " &amp;  INT((DAY(Stock_Info[[#This Row],[Date]])+WEEKDAY(DATE(YEAR(Stock_Info[[#This Row],[Date]]),MONTH(Stock_Info[[#This Row],[Date]]),1))-1)/7)+1</f>
        <v>WEEK 1</v>
      </c>
      <c r="D757" s="12">
        <v>237.8</v>
      </c>
      <c r="E757" s="12">
        <v>239.05</v>
      </c>
      <c r="F757" s="12">
        <v>236.95</v>
      </c>
      <c r="G757" s="12">
        <v>238.5</v>
      </c>
      <c r="H757" s="12">
        <v>237.76392327861146</v>
      </c>
      <c r="I757">
        <v>987052</v>
      </c>
      <c r="J757">
        <v>2542</v>
      </c>
      <c r="K757" s="12">
        <v>234685356</v>
      </c>
      <c r="L757">
        <v>788694</v>
      </c>
      <c r="M757">
        <v>79.900000000000006</v>
      </c>
      <c r="N757">
        <v>2.1</v>
      </c>
      <c r="O757">
        <v>0.7</v>
      </c>
      <c r="P757">
        <f xml:space="preserve"> IF(Stock_Info[[#This Row],[Close Price]] &gt; Stock_Info[[#This Row],[Open Price]], 1, 0)</f>
        <v>1</v>
      </c>
      <c r="Q757" t="str">
        <f>IF(AND(Stock_Info[[#This Row],[% Deli. Qty to Traded Qty]]&gt;80,Stock_Info[[#This Row],[No. of Trades]]&lt;3000),"Unusual Day","")</f>
        <v/>
      </c>
      <c r="R757" t="str">
        <f>IF(AND(Stock_Info[[#This Row],[Spread High-Low]] &lt; 10, Stock_Info[[#This Row],[% Deli. Qty to Traded Qty]] &gt; 90), "Good Day", "")</f>
        <v/>
      </c>
    </row>
    <row r="758" spans="1:18">
      <c r="A758" t="s">
        <v>43</v>
      </c>
      <c r="B758" s="1">
        <v>45902</v>
      </c>
      <c r="C758" s="1" t="str">
        <f>"WEEK" &amp;" " &amp;  INT((DAY(Stock_Info[[#This Row],[Date]])+WEEKDAY(DATE(YEAR(Stock_Info[[#This Row],[Date]]),MONTH(Stock_Info[[#This Row],[Date]]),1))-1)/7)+1</f>
        <v>WEEK 1</v>
      </c>
      <c r="D758" s="12">
        <v>234.7</v>
      </c>
      <c r="E758" s="12">
        <v>238.45</v>
      </c>
      <c r="F758" s="12">
        <v>233.5</v>
      </c>
      <c r="G758" s="12">
        <v>236.6</v>
      </c>
      <c r="H758" s="12">
        <v>237.00596438093999</v>
      </c>
      <c r="I758">
        <v>430556</v>
      </c>
      <c r="J758">
        <v>2793</v>
      </c>
      <c r="K758" s="12">
        <v>102044340</v>
      </c>
      <c r="L758">
        <v>130168</v>
      </c>
      <c r="M758">
        <v>30.23</v>
      </c>
      <c r="N758">
        <v>4.95</v>
      </c>
      <c r="O758">
        <v>1.9</v>
      </c>
      <c r="P758">
        <f xml:space="preserve"> IF(Stock_Info[[#This Row],[Close Price]] &gt; Stock_Info[[#This Row],[Open Price]], 1, 0)</f>
        <v>1</v>
      </c>
      <c r="Q758" t="str">
        <f>IF(AND(Stock_Info[[#This Row],[% Deli. Qty to Traded Qty]]&gt;80,Stock_Info[[#This Row],[No. of Trades]]&lt;3000),"Unusual Day","")</f>
        <v/>
      </c>
      <c r="R758" t="str">
        <f>IF(AND(Stock_Info[[#This Row],[Spread High-Low]] &lt; 10, Stock_Info[[#This Row],[% Deli. Qty to Traded Qty]] &gt; 90), "Good Day", "")</f>
        <v/>
      </c>
    </row>
    <row r="759" spans="1:18">
      <c r="A759" t="s">
        <v>43</v>
      </c>
      <c r="B759" s="1">
        <v>45901</v>
      </c>
      <c r="C759" s="1" t="str">
        <f>"WEEK" &amp;" " &amp;  INT((DAY(Stock_Info[[#This Row],[Date]])+WEEKDAY(DATE(YEAR(Stock_Info[[#This Row],[Date]]),MONTH(Stock_Info[[#This Row],[Date]]),1))-1)/7)+1</f>
        <v>WEEK 1</v>
      </c>
      <c r="D759" s="12">
        <v>233.25</v>
      </c>
      <c r="E759" s="12">
        <v>235.25</v>
      </c>
      <c r="F759" s="12">
        <v>233.15</v>
      </c>
      <c r="G759" s="12">
        <v>234.75</v>
      </c>
      <c r="H759" s="12">
        <v>234.23103443905035</v>
      </c>
      <c r="I759">
        <v>78893</v>
      </c>
      <c r="J759">
        <v>1403</v>
      </c>
      <c r="K759" s="12">
        <v>18479189</v>
      </c>
      <c r="L759">
        <v>37634</v>
      </c>
      <c r="M759">
        <v>47.7</v>
      </c>
      <c r="N759">
        <v>2.1</v>
      </c>
      <c r="O759">
        <v>1.5</v>
      </c>
      <c r="P759">
        <f xml:space="preserve"> IF(Stock_Info[[#This Row],[Close Price]] &gt; Stock_Info[[#This Row],[Open Price]], 1, 0)</f>
        <v>1</v>
      </c>
      <c r="Q759" t="str">
        <f>IF(AND(Stock_Info[[#This Row],[% Deli. Qty to Traded Qty]]&gt;80,Stock_Info[[#This Row],[No. of Trades]]&lt;3000),"Unusual Day","")</f>
        <v/>
      </c>
      <c r="R759" t="str">
        <f>IF(AND(Stock_Info[[#This Row],[Spread High-Low]] &lt; 10, Stock_Info[[#This Row],[% Deli. Qty to Traded Qty]] &gt; 90), "Good Day", "")</f>
        <v/>
      </c>
    </row>
    <row r="760" spans="1:18">
      <c r="A760" t="s">
        <v>43</v>
      </c>
      <c r="B760" s="1">
        <v>45898</v>
      </c>
      <c r="C760" s="1" t="str">
        <f>"WEEK" &amp;" " &amp;  INT((DAY(Stock_Info[[#This Row],[Date]])+WEEKDAY(DATE(YEAR(Stock_Info[[#This Row],[Date]]),MONTH(Stock_Info[[#This Row],[Date]]),1))-1)/7)+1</f>
        <v>WEEK 5</v>
      </c>
      <c r="D760" s="12">
        <v>232.95</v>
      </c>
      <c r="E760" s="12">
        <v>234.55</v>
      </c>
      <c r="F760" s="12">
        <v>231</v>
      </c>
      <c r="G760" s="12">
        <v>232.8</v>
      </c>
      <c r="H760" s="12">
        <v>232.84374794849433</v>
      </c>
      <c r="I760">
        <v>106629</v>
      </c>
      <c r="J760">
        <v>1460</v>
      </c>
      <c r="K760" s="12">
        <v>24827896</v>
      </c>
      <c r="L760">
        <v>50506</v>
      </c>
      <c r="M760">
        <v>47.37</v>
      </c>
      <c r="N760">
        <v>3.55</v>
      </c>
      <c r="O760">
        <v>-0.15</v>
      </c>
      <c r="P760">
        <f xml:space="preserve"> IF(Stock_Info[[#This Row],[Close Price]] &gt; Stock_Info[[#This Row],[Open Price]], 1, 0)</f>
        <v>0</v>
      </c>
      <c r="Q760" t="str">
        <f>IF(AND(Stock_Info[[#This Row],[% Deli. Qty to Traded Qty]]&gt;80,Stock_Info[[#This Row],[No. of Trades]]&lt;3000),"Unusual Day","")</f>
        <v/>
      </c>
      <c r="R760" t="str">
        <f>IF(AND(Stock_Info[[#This Row],[Spread High-Low]] &lt; 10, Stock_Info[[#This Row],[% Deli. Qty to Traded Qty]] &gt; 90), "Good Day", "")</f>
        <v/>
      </c>
    </row>
    <row r="761" spans="1:18">
      <c r="A761" t="s">
        <v>43</v>
      </c>
      <c r="B761" s="1">
        <v>45897</v>
      </c>
      <c r="C761" s="1" t="str">
        <f>"WEEK" &amp;" " &amp;  INT((DAY(Stock_Info[[#This Row],[Date]])+WEEKDAY(DATE(YEAR(Stock_Info[[#This Row],[Date]]),MONTH(Stock_Info[[#This Row],[Date]]),1))-1)/7)+1</f>
        <v>WEEK 5</v>
      </c>
      <c r="D761" s="12">
        <v>235.45</v>
      </c>
      <c r="E761" s="12">
        <v>236.5</v>
      </c>
      <c r="F761" s="12">
        <v>231.65</v>
      </c>
      <c r="G761" s="12">
        <v>233.2</v>
      </c>
      <c r="H761" s="12">
        <v>233.38479137036288</v>
      </c>
      <c r="I761">
        <v>262259</v>
      </c>
      <c r="J761">
        <v>4664</v>
      </c>
      <c r="K761" s="12">
        <v>61207262</v>
      </c>
      <c r="L761">
        <v>94993</v>
      </c>
      <c r="M761">
        <v>36.22</v>
      </c>
      <c r="N761">
        <v>4.8499999999999996</v>
      </c>
      <c r="O761">
        <v>-2.25</v>
      </c>
      <c r="P761">
        <f xml:space="preserve"> IF(Stock_Info[[#This Row],[Close Price]] &gt; Stock_Info[[#This Row],[Open Price]], 1, 0)</f>
        <v>0</v>
      </c>
      <c r="Q761" t="str">
        <f>IF(AND(Stock_Info[[#This Row],[% Deli. Qty to Traded Qty]]&gt;80,Stock_Info[[#This Row],[No. of Trades]]&lt;3000),"Unusual Day","")</f>
        <v/>
      </c>
      <c r="R761" t="str">
        <f>IF(AND(Stock_Info[[#This Row],[Spread High-Low]] &lt; 10, Stock_Info[[#This Row],[% Deli. Qty to Traded Qty]] &gt; 90), "Good Day", "")</f>
        <v/>
      </c>
    </row>
    <row r="762" spans="1:18">
      <c r="A762" t="s">
        <v>43</v>
      </c>
      <c r="B762" s="1">
        <v>45895</v>
      </c>
      <c r="C762" s="1" t="str">
        <f>"WEEK" &amp;" " &amp;  INT((DAY(Stock_Info[[#This Row],[Date]])+WEEKDAY(DATE(YEAR(Stock_Info[[#This Row],[Date]]),MONTH(Stock_Info[[#This Row],[Date]]),1))-1)/7)+1</f>
        <v>WEEK 5</v>
      </c>
      <c r="D762" s="12">
        <v>240.3</v>
      </c>
      <c r="E762" s="12">
        <v>241</v>
      </c>
      <c r="F762" s="12">
        <v>234.6</v>
      </c>
      <c r="G762" s="12">
        <v>235.15</v>
      </c>
      <c r="H762" s="12">
        <v>237.09282505037359</v>
      </c>
      <c r="I762">
        <v>159806</v>
      </c>
      <c r="J762">
        <v>3893</v>
      </c>
      <c r="K762" s="12">
        <v>37888856</v>
      </c>
      <c r="L762">
        <v>85190</v>
      </c>
      <c r="M762">
        <v>53.31</v>
      </c>
      <c r="N762">
        <v>6.4</v>
      </c>
      <c r="O762">
        <v>-5.15</v>
      </c>
      <c r="P762">
        <f xml:space="preserve"> IF(Stock_Info[[#This Row],[Close Price]] &gt; Stock_Info[[#This Row],[Open Price]], 1, 0)</f>
        <v>0</v>
      </c>
      <c r="Q762" t="str">
        <f>IF(AND(Stock_Info[[#This Row],[% Deli. Qty to Traded Qty]]&gt;80,Stock_Info[[#This Row],[No. of Trades]]&lt;3000),"Unusual Day","")</f>
        <v/>
      </c>
      <c r="R762" t="str">
        <f>IF(AND(Stock_Info[[#This Row],[Spread High-Low]] &lt; 10, Stock_Info[[#This Row],[% Deli. Qty to Traded Qty]] &gt; 90), "Good Day", "")</f>
        <v/>
      </c>
    </row>
    <row r="763" spans="1:18">
      <c r="A763" t="s">
        <v>43</v>
      </c>
      <c r="B763" s="1">
        <v>45894</v>
      </c>
      <c r="C763" s="1" t="str">
        <f>"WEEK" &amp;" " &amp;  INT((DAY(Stock_Info[[#This Row],[Date]])+WEEKDAY(DATE(YEAR(Stock_Info[[#This Row],[Date]]),MONTH(Stock_Info[[#This Row],[Date]]),1))-1)/7)+1</f>
        <v>WEEK 5</v>
      </c>
      <c r="D763" s="12">
        <v>241.3</v>
      </c>
      <c r="E763" s="12">
        <v>243</v>
      </c>
      <c r="F763" s="12">
        <v>240.5</v>
      </c>
      <c r="G763" s="12">
        <v>240.95</v>
      </c>
      <c r="H763" s="12">
        <v>241.33838189843513</v>
      </c>
      <c r="I763">
        <v>900784</v>
      </c>
      <c r="J763">
        <v>8251</v>
      </c>
      <c r="K763" s="12">
        <v>217393753</v>
      </c>
      <c r="L763">
        <v>800652</v>
      </c>
      <c r="M763">
        <v>88.88</v>
      </c>
      <c r="N763">
        <v>2.5</v>
      </c>
      <c r="O763">
        <v>-0.35</v>
      </c>
      <c r="P763">
        <f xml:space="preserve"> IF(Stock_Info[[#This Row],[Close Price]] &gt; Stock_Info[[#This Row],[Open Price]], 1, 0)</f>
        <v>0</v>
      </c>
      <c r="Q763" t="str">
        <f>IF(AND(Stock_Info[[#This Row],[% Deli. Qty to Traded Qty]]&gt;80,Stock_Info[[#This Row],[No. of Trades]]&lt;3000),"Unusual Day","")</f>
        <v/>
      </c>
      <c r="R763" t="str">
        <f>IF(AND(Stock_Info[[#This Row],[Spread High-Low]] &lt; 10, Stock_Info[[#This Row],[% Deli. Qty to Traded Qty]] &gt; 90), "Good Day", "")</f>
        <v/>
      </c>
    </row>
    <row r="764" spans="1:18">
      <c r="A764" t="s">
        <v>43</v>
      </c>
      <c r="B764" s="1">
        <v>45891</v>
      </c>
      <c r="C764" s="1" t="str">
        <f>"WEEK" &amp;" " &amp;  INT((DAY(Stock_Info[[#This Row],[Date]])+WEEKDAY(DATE(YEAR(Stock_Info[[#This Row],[Date]]),MONTH(Stock_Info[[#This Row],[Date]]),1))-1)/7)+1</f>
        <v>WEEK 4</v>
      </c>
      <c r="D764" s="12">
        <v>243.4</v>
      </c>
      <c r="E764" s="12">
        <v>244.65</v>
      </c>
      <c r="F764" s="12">
        <v>240</v>
      </c>
      <c r="G764" s="12">
        <v>240.25</v>
      </c>
      <c r="H764" s="12">
        <v>241.93422047412093</v>
      </c>
      <c r="I764">
        <v>215599</v>
      </c>
      <c r="J764">
        <v>3524</v>
      </c>
      <c r="K764" s="12">
        <v>52160776</v>
      </c>
      <c r="L764">
        <v>133113</v>
      </c>
      <c r="M764">
        <v>61.74</v>
      </c>
      <c r="N764">
        <v>4.6500000000000004</v>
      </c>
      <c r="O764">
        <v>-3.15</v>
      </c>
      <c r="P764">
        <f xml:space="preserve"> IF(Stock_Info[[#This Row],[Close Price]] &gt; Stock_Info[[#This Row],[Open Price]], 1, 0)</f>
        <v>0</v>
      </c>
      <c r="Q764" t="str">
        <f>IF(AND(Stock_Info[[#This Row],[% Deli. Qty to Traded Qty]]&gt;80,Stock_Info[[#This Row],[No. of Trades]]&lt;3000),"Unusual Day","")</f>
        <v/>
      </c>
      <c r="R764" t="str">
        <f>IF(AND(Stock_Info[[#This Row],[Spread High-Low]] &lt; 10, Stock_Info[[#This Row],[% Deli. Qty to Traded Qty]] &gt; 90), "Good Day", "")</f>
        <v/>
      </c>
    </row>
    <row r="765" spans="1:18">
      <c r="A765" t="s">
        <v>43</v>
      </c>
      <c r="B765" s="1">
        <v>45890</v>
      </c>
      <c r="C765" s="1" t="str">
        <f>"WEEK" &amp;" " &amp;  INT((DAY(Stock_Info[[#This Row],[Date]])+WEEKDAY(DATE(YEAR(Stock_Info[[#This Row],[Date]]),MONTH(Stock_Info[[#This Row],[Date]]),1))-1)/7)+1</f>
        <v>WEEK 4</v>
      </c>
      <c r="D765" s="12">
        <v>245</v>
      </c>
      <c r="E765" s="12">
        <v>247.4</v>
      </c>
      <c r="F765" s="12">
        <v>243.1</v>
      </c>
      <c r="G765" s="12">
        <v>243.25</v>
      </c>
      <c r="H765" s="12">
        <v>244.99690755737169</v>
      </c>
      <c r="I765">
        <v>523211</v>
      </c>
      <c r="J765">
        <v>2367</v>
      </c>
      <c r="K765" s="12">
        <v>128185077</v>
      </c>
      <c r="L765">
        <v>405979</v>
      </c>
      <c r="M765">
        <v>77.59</v>
      </c>
      <c r="N765">
        <v>4.3</v>
      </c>
      <c r="O765">
        <v>-1.75</v>
      </c>
      <c r="P765">
        <f xml:space="preserve"> IF(Stock_Info[[#This Row],[Close Price]] &gt; Stock_Info[[#This Row],[Open Price]], 1, 0)</f>
        <v>0</v>
      </c>
      <c r="Q765" t="str">
        <f>IF(AND(Stock_Info[[#This Row],[% Deli. Qty to Traded Qty]]&gt;80,Stock_Info[[#This Row],[No. of Trades]]&lt;3000),"Unusual Day","")</f>
        <v/>
      </c>
      <c r="R765" t="str">
        <f>IF(AND(Stock_Info[[#This Row],[Spread High-Low]] &lt; 10, Stock_Info[[#This Row],[% Deli. Qty to Traded Qty]] &gt; 90), "Good Day", "")</f>
        <v/>
      </c>
    </row>
    <row r="766" spans="1:18">
      <c r="A766" t="s">
        <v>43</v>
      </c>
      <c r="B766" s="1">
        <v>45889</v>
      </c>
      <c r="C766" s="1" t="str">
        <f>"WEEK" &amp;" " &amp;  INT((DAY(Stock_Info[[#This Row],[Date]])+WEEKDAY(DATE(YEAR(Stock_Info[[#This Row],[Date]]),MONTH(Stock_Info[[#This Row],[Date]]),1))-1)/7)+1</f>
        <v>WEEK 4</v>
      </c>
      <c r="D766" s="12">
        <v>247</v>
      </c>
      <c r="E766" s="12">
        <v>248.5</v>
      </c>
      <c r="F766" s="12">
        <v>244.45</v>
      </c>
      <c r="G766" s="12">
        <v>244.85</v>
      </c>
      <c r="H766" s="12">
        <v>245.40872216739214</v>
      </c>
      <c r="I766">
        <v>1051734</v>
      </c>
      <c r="J766">
        <v>7571</v>
      </c>
      <c r="K766" s="12">
        <v>258104697</v>
      </c>
      <c r="L766">
        <v>896471</v>
      </c>
      <c r="M766">
        <v>85.24</v>
      </c>
      <c r="N766">
        <v>4.05</v>
      </c>
      <c r="O766">
        <v>-2.15</v>
      </c>
      <c r="P766">
        <f xml:space="preserve"> IF(Stock_Info[[#This Row],[Close Price]] &gt; Stock_Info[[#This Row],[Open Price]], 1, 0)</f>
        <v>0</v>
      </c>
      <c r="Q766" t="str">
        <f>IF(AND(Stock_Info[[#This Row],[% Deli. Qty to Traded Qty]]&gt;80,Stock_Info[[#This Row],[No. of Trades]]&lt;3000),"Unusual Day","")</f>
        <v/>
      </c>
      <c r="R766" t="str">
        <f>IF(AND(Stock_Info[[#This Row],[Spread High-Low]] &lt; 10, Stock_Info[[#This Row],[% Deli. Qty to Traded Qty]] &gt; 90), "Good Day", "")</f>
        <v/>
      </c>
    </row>
    <row r="767" spans="1:18">
      <c r="A767" t="s">
        <v>43</v>
      </c>
      <c r="B767" s="1">
        <v>45888</v>
      </c>
      <c r="C767" s="1" t="str">
        <f>"WEEK" &amp;" " &amp;  INT((DAY(Stock_Info[[#This Row],[Date]])+WEEKDAY(DATE(YEAR(Stock_Info[[#This Row],[Date]]),MONTH(Stock_Info[[#This Row],[Date]]),1))-1)/7)+1</f>
        <v>WEEK 4</v>
      </c>
      <c r="D767" s="12">
        <v>242.4</v>
      </c>
      <c r="E767" s="12">
        <v>247.3</v>
      </c>
      <c r="F767" s="12">
        <v>241.7</v>
      </c>
      <c r="G767" s="12">
        <v>247.1</v>
      </c>
      <c r="H767" s="12">
        <v>245.00470938023903</v>
      </c>
      <c r="I767">
        <v>184313</v>
      </c>
      <c r="J767">
        <v>2159</v>
      </c>
      <c r="K767" s="12">
        <v>45157553</v>
      </c>
      <c r="L767">
        <v>88679</v>
      </c>
      <c r="M767">
        <v>48.11</v>
      </c>
      <c r="N767">
        <v>5.6</v>
      </c>
      <c r="O767">
        <v>4.7</v>
      </c>
      <c r="P767">
        <f xml:space="preserve"> IF(Stock_Info[[#This Row],[Close Price]] &gt; Stock_Info[[#This Row],[Open Price]], 1, 0)</f>
        <v>1</v>
      </c>
      <c r="Q767" t="str">
        <f>IF(AND(Stock_Info[[#This Row],[% Deli. Qty to Traded Qty]]&gt;80,Stock_Info[[#This Row],[No. of Trades]]&lt;3000),"Unusual Day","")</f>
        <v/>
      </c>
      <c r="R767" t="str">
        <f>IF(AND(Stock_Info[[#This Row],[Spread High-Low]] &lt; 10, Stock_Info[[#This Row],[% Deli. Qty to Traded Qty]] &gt; 90), "Good Day", "")</f>
        <v/>
      </c>
    </row>
    <row r="768" spans="1:18">
      <c r="A768" t="s">
        <v>43</v>
      </c>
      <c r="B768" s="1">
        <v>45887</v>
      </c>
      <c r="C768" s="1" t="str">
        <f>"WEEK" &amp;" " &amp;  INT((DAY(Stock_Info[[#This Row],[Date]])+WEEKDAY(DATE(YEAR(Stock_Info[[#This Row],[Date]]),MONTH(Stock_Info[[#This Row],[Date]]),1))-1)/7)+1</f>
        <v>WEEK 4</v>
      </c>
      <c r="D768" s="12">
        <v>243.45</v>
      </c>
      <c r="E768" s="12">
        <v>245.65</v>
      </c>
      <c r="F768" s="12">
        <v>241.55</v>
      </c>
      <c r="G768" s="12">
        <v>242.75</v>
      </c>
      <c r="H768" s="12">
        <v>242.90249584990156</v>
      </c>
      <c r="I768">
        <v>518060</v>
      </c>
      <c r="J768">
        <v>4176</v>
      </c>
      <c r="K768" s="12">
        <v>125838067</v>
      </c>
      <c r="L768">
        <v>417703</v>
      </c>
      <c r="M768">
        <v>80.63</v>
      </c>
      <c r="N768">
        <v>4.0999999999999996</v>
      </c>
      <c r="O768">
        <v>-0.7</v>
      </c>
      <c r="P768">
        <f xml:space="preserve"> IF(Stock_Info[[#This Row],[Close Price]] &gt; Stock_Info[[#This Row],[Open Price]], 1, 0)</f>
        <v>0</v>
      </c>
      <c r="Q768" t="str">
        <f>IF(AND(Stock_Info[[#This Row],[% Deli. Qty to Traded Qty]]&gt;80,Stock_Info[[#This Row],[No. of Trades]]&lt;3000),"Unusual Day","")</f>
        <v/>
      </c>
      <c r="R768" t="str">
        <f>IF(AND(Stock_Info[[#This Row],[Spread High-Low]] &lt; 10, Stock_Info[[#This Row],[% Deli. Qty to Traded Qty]] &gt; 90), "Good Day", "")</f>
        <v/>
      </c>
    </row>
    <row r="769" spans="1:18">
      <c r="A769" t="s">
        <v>43</v>
      </c>
      <c r="B769" s="1">
        <v>45883</v>
      </c>
      <c r="C769" s="1" t="str">
        <f>"WEEK" &amp;" " &amp;  INT((DAY(Stock_Info[[#This Row],[Date]])+WEEKDAY(DATE(YEAR(Stock_Info[[#This Row],[Date]]),MONTH(Stock_Info[[#This Row],[Date]]),1))-1)/7)+1</f>
        <v>WEEK 3</v>
      </c>
      <c r="D769" s="12">
        <v>242.65</v>
      </c>
      <c r="E769" s="12">
        <v>243.75</v>
      </c>
      <c r="F769" s="12">
        <v>241</v>
      </c>
      <c r="G769" s="12">
        <v>242.7</v>
      </c>
      <c r="H769" s="12">
        <v>242.11426766834353</v>
      </c>
      <c r="I769">
        <v>899292</v>
      </c>
      <c r="J769">
        <v>2752</v>
      </c>
      <c r="K769" s="12">
        <v>217731424</v>
      </c>
      <c r="L769">
        <v>820111</v>
      </c>
      <c r="M769">
        <v>91.2</v>
      </c>
      <c r="N769">
        <v>2.75</v>
      </c>
      <c r="O769">
        <v>0.05</v>
      </c>
      <c r="P769">
        <f xml:space="preserve"> IF(Stock_Info[[#This Row],[Close Price]] &gt; Stock_Info[[#This Row],[Open Price]], 1, 0)</f>
        <v>1</v>
      </c>
      <c r="Q769" t="str">
        <f>IF(AND(Stock_Info[[#This Row],[% Deli. Qty to Traded Qty]]&gt;80,Stock_Info[[#This Row],[No. of Trades]]&lt;3000),"Unusual Day","")</f>
        <v>Unusual Day</v>
      </c>
      <c r="R769" t="str">
        <f>IF(AND(Stock_Info[[#This Row],[Spread High-Low]] &lt; 10, Stock_Info[[#This Row],[% Deli. Qty to Traded Qty]] &gt; 90), "Good Day", "")</f>
        <v>Good Day</v>
      </c>
    </row>
    <row r="770" spans="1:18">
      <c r="A770" t="s">
        <v>43</v>
      </c>
      <c r="B770" s="1">
        <v>45882</v>
      </c>
      <c r="C770" s="1" t="str">
        <f>"WEEK" &amp;" " &amp;  INT((DAY(Stock_Info[[#This Row],[Date]])+WEEKDAY(DATE(YEAR(Stock_Info[[#This Row],[Date]]),MONTH(Stock_Info[[#This Row],[Date]]),1))-1)/7)+1</f>
        <v>WEEK 3</v>
      </c>
      <c r="D770" s="12">
        <v>243</v>
      </c>
      <c r="E770" s="12">
        <v>244.65</v>
      </c>
      <c r="F770" s="12">
        <v>241.2</v>
      </c>
      <c r="G770" s="12">
        <v>241.75</v>
      </c>
      <c r="H770" s="12">
        <v>242.17083295340566</v>
      </c>
      <c r="I770">
        <v>438680</v>
      </c>
      <c r="J770">
        <v>2730</v>
      </c>
      <c r="K770" s="12">
        <v>106235501</v>
      </c>
      <c r="L770">
        <v>361056</v>
      </c>
      <c r="M770">
        <v>82.3</v>
      </c>
      <c r="N770">
        <v>3.45</v>
      </c>
      <c r="O770">
        <v>-1.25</v>
      </c>
      <c r="P770">
        <f xml:space="preserve"> IF(Stock_Info[[#This Row],[Close Price]] &gt; Stock_Info[[#This Row],[Open Price]], 1, 0)</f>
        <v>0</v>
      </c>
      <c r="Q770" t="str">
        <f>IF(AND(Stock_Info[[#This Row],[% Deli. Qty to Traded Qty]]&gt;80,Stock_Info[[#This Row],[No. of Trades]]&lt;3000),"Unusual Day","")</f>
        <v>Unusual Day</v>
      </c>
      <c r="R770" t="str">
        <f>IF(AND(Stock_Info[[#This Row],[Spread High-Low]] &lt; 10, Stock_Info[[#This Row],[% Deli. Qty to Traded Qty]] &gt; 90), "Good Day", "")</f>
        <v/>
      </c>
    </row>
    <row r="771" spans="1:18">
      <c r="A771" t="s">
        <v>43</v>
      </c>
      <c r="B771" s="1">
        <v>45881</v>
      </c>
      <c r="C771" s="1" t="str">
        <f>"WEEK" &amp;" " &amp;  INT((DAY(Stock_Info[[#This Row],[Date]])+WEEKDAY(DATE(YEAR(Stock_Info[[#This Row],[Date]]),MONTH(Stock_Info[[#This Row],[Date]]),1))-1)/7)+1</f>
        <v>WEEK 3</v>
      </c>
      <c r="D771" s="12">
        <v>243.85</v>
      </c>
      <c r="E771" s="12">
        <v>245.35</v>
      </c>
      <c r="F771" s="12">
        <v>242.5</v>
      </c>
      <c r="G771" s="12">
        <v>243</v>
      </c>
      <c r="H771" s="12">
        <v>243.94258358179729</v>
      </c>
      <c r="I771">
        <v>541326</v>
      </c>
      <c r="J771">
        <v>2286</v>
      </c>
      <c r="K771" s="12">
        <v>132052463</v>
      </c>
      <c r="L771">
        <v>405075</v>
      </c>
      <c r="M771">
        <v>74.83</v>
      </c>
      <c r="N771">
        <v>2.85</v>
      </c>
      <c r="O771">
        <v>-0.85</v>
      </c>
      <c r="P771">
        <f xml:space="preserve"> IF(Stock_Info[[#This Row],[Close Price]] &gt; Stock_Info[[#This Row],[Open Price]], 1, 0)</f>
        <v>0</v>
      </c>
      <c r="Q771" t="str">
        <f>IF(AND(Stock_Info[[#This Row],[% Deli. Qty to Traded Qty]]&gt;80,Stock_Info[[#This Row],[No. of Trades]]&lt;3000),"Unusual Day","")</f>
        <v/>
      </c>
      <c r="R771" t="str">
        <f>IF(AND(Stock_Info[[#This Row],[Spread High-Low]] &lt; 10, Stock_Info[[#This Row],[% Deli. Qty to Traded Qty]] &gt; 90), "Good Day", "")</f>
        <v/>
      </c>
    </row>
    <row r="772" spans="1:18">
      <c r="A772" t="s">
        <v>43</v>
      </c>
      <c r="B772" s="1">
        <v>45880</v>
      </c>
      <c r="C772" s="1" t="str">
        <f>"WEEK" &amp;" " &amp;  INT((DAY(Stock_Info[[#This Row],[Date]])+WEEKDAY(DATE(YEAR(Stock_Info[[#This Row],[Date]]),MONTH(Stock_Info[[#This Row],[Date]]),1))-1)/7)+1</f>
        <v>WEEK 3</v>
      </c>
      <c r="D772" s="12">
        <v>238.7</v>
      </c>
      <c r="E772" s="12">
        <v>244.8</v>
      </c>
      <c r="F772" s="12">
        <v>238.7</v>
      </c>
      <c r="G772" s="12">
        <v>243.95</v>
      </c>
      <c r="H772" s="12">
        <v>243.40956272267223</v>
      </c>
      <c r="I772">
        <v>363202</v>
      </c>
      <c r="J772">
        <v>5645</v>
      </c>
      <c r="K772" s="12">
        <v>88406840</v>
      </c>
      <c r="L772">
        <v>180678</v>
      </c>
      <c r="M772">
        <v>49.75</v>
      </c>
      <c r="N772">
        <v>6.1</v>
      </c>
      <c r="O772">
        <v>5.25</v>
      </c>
      <c r="P772">
        <f xml:space="preserve"> IF(Stock_Info[[#This Row],[Close Price]] &gt; Stock_Info[[#This Row],[Open Price]], 1, 0)</f>
        <v>1</v>
      </c>
      <c r="Q772" t="str">
        <f>IF(AND(Stock_Info[[#This Row],[% Deli. Qty to Traded Qty]]&gt;80,Stock_Info[[#This Row],[No. of Trades]]&lt;3000),"Unusual Day","")</f>
        <v/>
      </c>
      <c r="R772" t="str">
        <f>IF(AND(Stock_Info[[#This Row],[Spread High-Low]] &lt; 10, Stock_Info[[#This Row],[% Deli. Qty to Traded Qty]] &gt; 90), "Good Day", "")</f>
        <v/>
      </c>
    </row>
    <row r="773" spans="1:18">
      <c r="A773" t="s">
        <v>43</v>
      </c>
      <c r="B773" s="1">
        <v>45877</v>
      </c>
      <c r="C773" s="1" t="str">
        <f>"WEEK" &amp;" " &amp;  INT((DAY(Stock_Info[[#This Row],[Date]])+WEEKDAY(DATE(YEAR(Stock_Info[[#This Row],[Date]]),MONTH(Stock_Info[[#This Row],[Date]]),1))-1)/7)+1</f>
        <v>WEEK 2</v>
      </c>
      <c r="D773" s="12">
        <v>241.9</v>
      </c>
      <c r="E773" s="12">
        <v>242.5</v>
      </c>
      <c r="F773" s="12">
        <v>238.6</v>
      </c>
      <c r="G773" s="12">
        <v>239.25</v>
      </c>
      <c r="H773" s="12">
        <v>240.09085983279633</v>
      </c>
      <c r="I773">
        <v>378341</v>
      </c>
      <c r="J773">
        <v>2161</v>
      </c>
      <c r="K773" s="12">
        <v>90836216</v>
      </c>
      <c r="L773">
        <v>325178</v>
      </c>
      <c r="M773">
        <v>85.95</v>
      </c>
      <c r="N773">
        <v>3.9</v>
      </c>
      <c r="O773">
        <v>-2.65</v>
      </c>
      <c r="P773">
        <f xml:space="preserve"> IF(Stock_Info[[#This Row],[Close Price]] &gt; Stock_Info[[#This Row],[Open Price]], 1, 0)</f>
        <v>0</v>
      </c>
      <c r="Q773" t="str">
        <f>IF(AND(Stock_Info[[#This Row],[% Deli. Qty to Traded Qty]]&gt;80,Stock_Info[[#This Row],[No. of Trades]]&lt;3000),"Unusual Day","")</f>
        <v>Unusual Day</v>
      </c>
      <c r="R773" t="str">
        <f>IF(AND(Stock_Info[[#This Row],[Spread High-Low]] &lt; 10, Stock_Info[[#This Row],[% Deli. Qty to Traded Qty]] &gt; 90), "Good Day", "")</f>
        <v/>
      </c>
    </row>
    <row r="774" spans="1:18">
      <c r="A774" t="s">
        <v>43</v>
      </c>
      <c r="B774" s="1">
        <v>45876</v>
      </c>
      <c r="C774" s="1" t="str">
        <f>"WEEK" &amp;" " &amp;  INT((DAY(Stock_Info[[#This Row],[Date]])+WEEKDAY(DATE(YEAR(Stock_Info[[#This Row],[Date]]),MONTH(Stock_Info[[#This Row],[Date]]),1))-1)/7)+1</f>
        <v>WEEK 2</v>
      </c>
      <c r="D774" s="12">
        <v>241.3</v>
      </c>
      <c r="E774" s="12">
        <v>242.45</v>
      </c>
      <c r="F774" s="12">
        <v>237.4</v>
      </c>
      <c r="G774" s="12">
        <v>241.95</v>
      </c>
      <c r="H774" s="12">
        <v>240.78472323645391</v>
      </c>
      <c r="I774">
        <v>280727</v>
      </c>
      <c r="J774">
        <v>3446</v>
      </c>
      <c r="K774" s="12">
        <v>67594773</v>
      </c>
      <c r="L774">
        <v>147716</v>
      </c>
      <c r="M774">
        <v>52.62</v>
      </c>
      <c r="N774">
        <v>5.05</v>
      </c>
      <c r="O774">
        <v>0.65</v>
      </c>
      <c r="P774">
        <f xml:space="preserve"> IF(Stock_Info[[#This Row],[Close Price]] &gt; Stock_Info[[#This Row],[Open Price]], 1, 0)</f>
        <v>1</v>
      </c>
      <c r="Q774" t="str">
        <f>IF(AND(Stock_Info[[#This Row],[% Deli. Qty to Traded Qty]]&gt;80,Stock_Info[[#This Row],[No. of Trades]]&lt;3000),"Unusual Day","")</f>
        <v/>
      </c>
      <c r="R774" t="str">
        <f>IF(AND(Stock_Info[[#This Row],[Spread High-Low]] &lt; 10, Stock_Info[[#This Row],[% Deli. Qty to Traded Qty]] &gt; 90), "Good Day", "")</f>
        <v/>
      </c>
    </row>
    <row r="775" spans="1:18">
      <c r="A775" t="s">
        <v>43</v>
      </c>
      <c r="B775" s="1">
        <v>45875</v>
      </c>
      <c r="C775" s="1" t="str">
        <f>"WEEK" &amp;" " &amp;  INT((DAY(Stock_Info[[#This Row],[Date]])+WEEKDAY(DATE(YEAR(Stock_Info[[#This Row],[Date]]),MONTH(Stock_Info[[#This Row],[Date]]),1))-1)/7)+1</f>
        <v>WEEK 2</v>
      </c>
      <c r="D775" s="12">
        <v>240.65</v>
      </c>
      <c r="E775" s="12">
        <v>243.5</v>
      </c>
      <c r="F775" s="12">
        <v>239.35</v>
      </c>
      <c r="G775" s="12">
        <v>241.75</v>
      </c>
      <c r="H775" s="12">
        <v>241.75100063046023</v>
      </c>
      <c r="I775">
        <v>277575</v>
      </c>
      <c r="J775">
        <v>4165</v>
      </c>
      <c r="K775" s="12">
        <v>67104034</v>
      </c>
      <c r="L775">
        <v>142975</v>
      </c>
      <c r="M775">
        <v>51.51</v>
      </c>
      <c r="N775">
        <v>4.1500000000000004</v>
      </c>
      <c r="O775">
        <v>1.1000000000000001</v>
      </c>
      <c r="P775">
        <f xml:space="preserve"> IF(Stock_Info[[#This Row],[Close Price]] &gt; Stock_Info[[#This Row],[Open Price]], 1, 0)</f>
        <v>1</v>
      </c>
      <c r="Q775" t="str">
        <f>IF(AND(Stock_Info[[#This Row],[% Deli. Qty to Traded Qty]]&gt;80,Stock_Info[[#This Row],[No. of Trades]]&lt;3000),"Unusual Day","")</f>
        <v/>
      </c>
      <c r="R775" t="str">
        <f>IF(AND(Stock_Info[[#This Row],[Spread High-Low]] &lt; 10, Stock_Info[[#This Row],[% Deli. Qty to Traded Qty]] &gt; 90), "Good Day", "")</f>
        <v/>
      </c>
    </row>
    <row r="776" spans="1:18">
      <c r="A776" t="s">
        <v>43</v>
      </c>
      <c r="B776" s="1">
        <v>45874</v>
      </c>
      <c r="C776" s="1" t="str">
        <f>"WEEK" &amp;" " &amp;  INT((DAY(Stock_Info[[#This Row],[Date]])+WEEKDAY(DATE(YEAR(Stock_Info[[#This Row],[Date]]),MONTH(Stock_Info[[#This Row],[Date]]),1))-1)/7)+1</f>
        <v>WEEK 2</v>
      </c>
      <c r="D776" s="12">
        <v>240.95</v>
      </c>
      <c r="E776" s="12">
        <v>242.15</v>
      </c>
      <c r="F776" s="12">
        <v>239.55</v>
      </c>
      <c r="G776" s="12">
        <v>240.65</v>
      </c>
      <c r="H776" s="12">
        <v>240.92273652478616</v>
      </c>
      <c r="I776">
        <v>155248</v>
      </c>
      <c r="J776">
        <v>2363</v>
      </c>
      <c r="K776" s="12">
        <v>37402773</v>
      </c>
      <c r="L776">
        <v>62783</v>
      </c>
      <c r="M776">
        <v>40.44</v>
      </c>
      <c r="N776">
        <v>2.6</v>
      </c>
      <c r="O776">
        <v>-0.3</v>
      </c>
      <c r="P776">
        <f xml:space="preserve"> IF(Stock_Info[[#This Row],[Close Price]] &gt; Stock_Info[[#This Row],[Open Price]], 1, 0)</f>
        <v>0</v>
      </c>
      <c r="Q776" t="str">
        <f>IF(AND(Stock_Info[[#This Row],[% Deli. Qty to Traded Qty]]&gt;80,Stock_Info[[#This Row],[No. of Trades]]&lt;3000),"Unusual Day","")</f>
        <v/>
      </c>
      <c r="R776" t="str">
        <f>IF(AND(Stock_Info[[#This Row],[Spread High-Low]] &lt; 10, Stock_Info[[#This Row],[% Deli. Qty to Traded Qty]] &gt; 90), "Good Day", "")</f>
        <v/>
      </c>
    </row>
    <row r="777" spans="1:18">
      <c r="A777" t="s">
        <v>43</v>
      </c>
      <c r="B777" s="1">
        <v>45873</v>
      </c>
      <c r="C777" s="1" t="str">
        <f>"WEEK" &amp;" " &amp;  INT((DAY(Stock_Info[[#This Row],[Date]])+WEEKDAY(DATE(YEAR(Stock_Info[[#This Row],[Date]]),MONTH(Stock_Info[[#This Row],[Date]]),1))-1)/7)+1</f>
        <v>WEEK 2</v>
      </c>
      <c r="D777" s="12">
        <v>235</v>
      </c>
      <c r="E777" s="12">
        <v>242</v>
      </c>
      <c r="F777" s="12">
        <v>235</v>
      </c>
      <c r="G777" s="12">
        <v>241.2</v>
      </c>
      <c r="H777" s="12">
        <v>239.56600400845025</v>
      </c>
      <c r="I777">
        <v>129227</v>
      </c>
      <c r="J777">
        <v>2027</v>
      </c>
      <c r="K777" s="12">
        <v>30958396</v>
      </c>
      <c r="L777">
        <v>60998</v>
      </c>
      <c r="M777">
        <v>47.2</v>
      </c>
      <c r="N777">
        <v>7</v>
      </c>
      <c r="O777">
        <v>6.2</v>
      </c>
      <c r="P777">
        <f xml:space="preserve"> IF(Stock_Info[[#This Row],[Close Price]] &gt; Stock_Info[[#This Row],[Open Price]], 1, 0)</f>
        <v>1</v>
      </c>
      <c r="Q777" t="str">
        <f>IF(AND(Stock_Info[[#This Row],[% Deli. Qty to Traded Qty]]&gt;80,Stock_Info[[#This Row],[No. of Trades]]&lt;3000),"Unusual Day","")</f>
        <v/>
      </c>
      <c r="R777" t="str">
        <f>IF(AND(Stock_Info[[#This Row],[Spread High-Low]] &lt; 10, Stock_Info[[#This Row],[% Deli. Qty to Traded Qty]] &gt; 90), "Good Day", "")</f>
        <v/>
      </c>
    </row>
    <row r="778" spans="1:18">
      <c r="A778" t="s">
        <v>43</v>
      </c>
      <c r="B778" s="1">
        <v>45870</v>
      </c>
      <c r="C778" s="1" t="str">
        <f>"WEEK" &amp;" " &amp;  INT((DAY(Stock_Info[[#This Row],[Date]])+WEEKDAY(DATE(YEAR(Stock_Info[[#This Row],[Date]]),MONTH(Stock_Info[[#This Row],[Date]]),1))-1)/7)+1</f>
        <v>WEEK 1</v>
      </c>
      <c r="D778" s="12">
        <v>237.35</v>
      </c>
      <c r="E778" s="12">
        <v>238.65</v>
      </c>
      <c r="F778" s="12">
        <v>234.5</v>
      </c>
      <c r="G778" s="12">
        <v>235.1</v>
      </c>
      <c r="H778" s="12">
        <v>236.77076637778814</v>
      </c>
      <c r="I778">
        <v>135351</v>
      </c>
      <c r="J778">
        <v>2884</v>
      </c>
      <c r="K778" s="12">
        <v>32047160</v>
      </c>
      <c r="L778">
        <v>51983</v>
      </c>
      <c r="M778">
        <v>38.409999999999997</v>
      </c>
      <c r="N778">
        <v>4.1500000000000004</v>
      </c>
      <c r="O778">
        <v>-2.25</v>
      </c>
      <c r="P778">
        <f xml:space="preserve"> IF(Stock_Info[[#This Row],[Close Price]] &gt; Stock_Info[[#This Row],[Open Price]], 1, 0)</f>
        <v>0</v>
      </c>
      <c r="Q778" t="str">
        <f>IF(AND(Stock_Info[[#This Row],[% Deli. Qty to Traded Qty]]&gt;80,Stock_Info[[#This Row],[No. of Trades]]&lt;3000),"Unusual Day","")</f>
        <v/>
      </c>
      <c r="R778" t="str">
        <f>IF(AND(Stock_Info[[#This Row],[Spread High-Low]] &lt; 10, Stock_Info[[#This Row],[% Deli. Qty to Traded Qty]] &gt; 90), "Good Day", "")</f>
        <v/>
      </c>
    </row>
    <row r="779" spans="1:18">
      <c r="A779" t="s">
        <v>43</v>
      </c>
      <c r="B779" s="1">
        <v>45869</v>
      </c>
      <c r="C779" s="1" t="str">
        <f>"WEEK" &amp;" " &amp;  INT((DAY(Stock_Info[[#This Row],[Date]])+WEEKDAY(DATE(YEAR(Stock_Info[[#This Row],[Date]]),MONTH(Stock_Info[[#This Row],[Date]]),1))-1)/7)+1</f>
        <v>WEEK 5</v>
      </c>
      <c r="D779" s="12">
        <v>237.85</v>
      </c>
      <c r="E779" s="12">
        <v>240.9</v>
      </c>
      <c r="F779" s="12">
        <v>236.5</v>
      </c>
      <c r="G779" s="12">
        <v>237.85</v>
      </c>
      <c r="H779" s="12">
        <v>238.87366672982401</v>
      </c>
      <c r="I779">
        <v>269169</v>
      </c>
      <c r="J779">
        <v>4500</v>
      </c>
      <c r="K779" s="12">
        <v>64297386</v>
      </c>
      <c r="L779">
        <v>129932</v>
      </c>
      <c r="M779">
        <v>48.27</v>
      </c>
      <c r="N779">
        <v>4.4000000000000004</v>
      </c>
      <c r="O779">
        <v>0</v>
      </c>
      <c r="P779">
        <f xml:space="preserve"> IF(Stock_Info[[#This Row],[Close Price]] &gt; Stock_Info[[#This Row],[Open Price]], 1, 0)</f>
        <v>0</v>
      </c>
      <c r="Q779" t="str">
        <f>IF(AND(Stock_Info[[#This Row],[% Deli. Qty to Traded Qty]]&gt;80,Stock_Info[[#This Row],[No. of Trades]]&lt;3000),"Unusual Day","")</f>
        <v/>
      </c>
      <c r="R779" t="str">
        <f>IF(AND(Stock_Info[[#This Row],[Spread High-Low]] &lt; 10, Stock_Info[[#This Row],[% Deli. Qty to Traded Qty]] &gt; 90), "Good Day", "")</f>
        <v/>
      </c>
    </row>
    <row r="780" spans="1:18">
      <c r="A780" t="s">
        <v>43</v>
      </c>
      <c r="B780" s="1">
        <v>45868</v>
      </c>
      <c r="C780" s="1" t="str">
        <f>"WEEK" &amp;" " &amp;  INT((DAY(Stock_Info[[#This Row],[Date]])+WEEKDAY(DATE(YEAR(Stock_Info[[#This Row],[Date]]),MONTH(Stock_Info[[#This Row],[Date]]),1))-1)/7)+1</f>
        <v>WEEK 5</v>
      </c>
      <c r="D780" s="12">
        <v>241.65</v>
      </c>
      <c r="E780" s="12">
        <v>243.9</v>
      </c>
      <c r="F780" s="12">
        <v>239.15</v>
      </c>
      <c r="G780" s="12">
        <v>239.7</v>
      </c>
      <c r="H780" s="12">
        <v>241.3515106319071</v>
      </c>
      <c r="I780">
        <v>96549</v>
      </c>
      <c r="J780">
        <v>2079</v>
      </c>
      <c r="K780" s="12">
        <v>23302247</v>
      </c>
      <c r="L780">
        <v>32841</v>
      </c>
      <c r="M780">
        <v>34.01</v>
      </c>
      <c r="N780">
        <v>4.75</v>
      </c>
      <c r="O780">
        <v>-1.95</v>
      </c>
      <c r="P780">
        <f xml:space="preserve"> IF(Stock_Info[[#This Row],[Close Price]] &gt; Stock_Info[[#This Row],[Open Price]], 1, 0)</f>
        <v>0</v>
      </c>
      <c r="Q780" t="str">
        <f>IF(AND(Stock_Info[[#This Row],[% Deli. Qty to Traded Qty]]&gt;80,Stock_Info[[#This Row],[No. of Trades]]&lt;3000),"Unusual Day","")</f>
        <v/>
      </c>
      <c r="R780" t="str">
        <f>IF(AND(Stock_Info[[#This Row],[Spread High-Low]] &lt; 10, Stock_Info[[#This Row],[% Deli. Qty to Traded Qty]] &gt; 90), "Good Day", "")</f>
        <v/>
      </c>
    </row>
    <row r="781" spans="1:18">
      <c r="A781" t="s">
        <v>43</v>
      </c>
      <c r="B781" s="1">
        <v>45867</v>
      </c>
      <c r="C781" s="1" t="str">
        <f>"WEEK" &amp;" " &amp;  INT((DAY(Stock_Info[[#This Row],[Date]])+WEEKDAY(DATE(YEAR(Stock_Info[[#This Row],[Date]]),MONTH(Stock_Info[[#This Row],[Date]]),1))-1)/7)+1</f>
        <v>WEEK 5</v>
      </c>
      <c r="D781" s="12">
        <v>239.85</v>
      </c>
      <c r="E781" s="12">
        <v>243.25</v>
      </c>
      <c r="F781" s="12">
        <v>239.4</v>
      </c>
      <c r="G781" s="12">
        <v>242.25</v>
      </c>
      <c r="H781" s="12">
        <v>242.21486887581977</v>
      </c>
      <c r="I781">
        <v>254034</v>
      </c>
      <c r="J781">
        <v>4974</v>
      </c>
      <c r="K781" s="12">
        <v>61530812</v>
      </c>
      <c r="L781">
        <v>87594</v>
      </c>
      <c r="M781">
        <v>34.479999999999997</v>
      </c>
      <c r="N781">
        <v>3.85</v>
      </c>
      <c r="O781">
        <v>2.4</v>
      </c>
      <c r="P781">
        <f xml:space="preserve"> IF(Stock_Info[[#This Row],[Close Price]] &gt; Stock_Info[[#This Row],[Open Price]], 1, 0)</f>
        <v>1</v>
      </c>
      <c r="Q781" t="str">
        <f>IF(AND(Stock_Info[[#This Row],[% Deli. Qty to Traded Qty]]&gt;80,Stock_Info[[#This Row],[No. of Trades]]&lt;3000),"Unusual Day","")</f>
        <v/>
      </c>
      <c r="R781" t="str">
        <f>IF(AND(Stock_Info[[#This Row],[Spread High-Low]] &lt; 10, Stock_Info[[#This Row],[% Deli. Qty to Traded Qty]] &gt; 90), "Good Day", "")</f>
        <v/>
      </c>
    </row>
    <row r="782" spans="1:18">
      <c r="A782" t="s">
        <v>43</v>
      </c>
      <c r="B782" s="1">
        <v>45866</v>
      </c>
      <c r="C782" s="1" t="str">
        <f>"WEEK" &amp;" " &amp;  INT((DAY(Stock_Info[[#This Row],[Date]])+WEEKDAY(DATE(YEAR(Stock_Info[[#This Row],[Date]]),MONTH(Stock_Info[[#This Row],[Date]]),1))-1)/7)+1</f>
        <v>WEEK 5</v>
      </c>
      <c r="D782" s="12">
        <v>239.75</v>
      </c>
      <c r="E782" s="12">
        <v>247.2</v>
      </c>
      <c r="F782" s="12">
        <v>237.75</v>
      </c>
      <c r="G782" s="12">
        <v>240.35</v>
      </c>
      <c r="H782" s="12">
        <v>242.96393260909164</v>
      </c>
      <c r="I782">
        <v>516034</v>
      </c>
      <c r="J782">
        <v>7547</v>
      </c>
      <c r="K782" s="12">
        <v>125377650</v>
      </c>
      <c r="L782">
        <v>166450</v>
      </c>
      <c r="M782">
        <v>32.26</v>
      </c>
      <c r="N782">
        <v>9.4499999999999993</v>
      </c>
      <c r="O782">
        <v>0.6</v>
      </c>
      <c r="P782">
        <f xml:space="preserve"> IF(Stock_Info[[#This Row],[Close Price]] &gt; Stock_Info[[#This Row],[Open Price]], 1, 0)</f>
        <v>1</v>
      </c>
      <c r="Q782" t="str">
        <f>IF(AND(Stock_Info[[#This Row],[% Deli. Qty to Traded Qty]]&gt;80,Stock_Info[[#This Row],[No. of Trades]]&lt;3000),"Unusual Day","")</f>
        <v/>
      </c>
      <c r="R782" t="str">
        <f>IF(AND(Stock_Info[[#This Row],[Spread High-Low]] &lt; 10, Stock_Info[[#This Row],[% Deli. Qty to Traded Qty]] &gt; 90), "Good Day", "")</f>
        <v/>
      </c>
    </row>
    <row r="783" spans="1:18">
      <c r="A783" t="s">
        <v>43</v>
      </c>
      <c r="B783" s="1">
        <v>45863</v>
      </c>
      <c r="C783" s="1" t="str">
        <f>"WEEK" &amp;" " &amp;  INT((DAY(Stock_Info[[#This Row],[Date]])+WEEKDAY(DATE(YEAR(Stock_Info[[#This Row],[Date]]),MONTH(Stock_Info[[#This Row],[Date]]),1))-1)/7)+1</f>
        <v>WEEK 4</v>
      </c>
      <c r="D783" s="12">
        <v>246.75</v>
      </c>
      <c r="E783" s="12">
        <v>249</v>
      </c>
      <c r="F783" s="12">
        <v>242.45</v>
      </c>
      <c r="G783" s="12">
        <v>243.45</v>
      </c>
      <c r="H783" s="12">
        <v>245.95592242529273</v>
      </c>
      <c r="I783">
        <v>263127</v>
      </c>
      <c r="J783">
        <v>4070</v>
      </c>
      <c r="K783" s="12">
        <v>64717644</v>
      </c>
      <c r="L783">
        <v>69611</v>
      </c>
      <c r="M783">
        <v>26.46</v>
      </c>
      <c r="N783">
        <v>6.55</v>
      </c>
      <c r="O783">
        <v>-3.3</v>
      </c>
      <c r="P783">
        <f xml:space="preserve"> IF(Stock_Info[[#This Row],[Close Price]] &gt; Stock_Info[[#This Row],[Open Price]], 1, 0)</f>
        <v>0</v>
      </c>
      <c r="Q783" t="str">
        <f>IF(AND(Stock_Info[[#This Row],[% Deli. Qty to Traded Qty]]&gt;80,Stock_Info[[#This Row],[No. of Trades]]&lt;3000),"Unusual Day","")</f>
        <v/>
      </c>
      <c r="R783" t="str">
        <f>IF(AND(Stock_Info[[#This Row],[Spread High-Low]] &lt; 10, Stock_Info[[#This Row],[% Deli. Qty to Traded Qty]] &gt; 90), "Good Day", "")</f>
        <v/>
      </c>
    </row>
    <row r="784" spans="1:18">
      <c r="A784" t="s">
        <v>43</v>
      </c>
      <c r="B784" s="1">
        <v>45862</v>
      </c>
      <c r="C784" s="1" t="str">
        <f>"WEEK" &amp;" " &amp;  INT((DAY(Stock_Info[[#This Row],[Date]])+WEEKDAY(DATE(YEAR(Stock_Info[[#This Row],[Date]]),MONTH(Stock_Info[[#This Row],[Date]]),1))-1)/7)+1</f>
        <v>WEEK 4</v>
      </c>
      <c r="D784" s="12">
        <v>242.65</v>
      </c>
      <c r="E784" s="12">
        <v>247.25</v>
      </c>
      <c r="F784" s="12">
        <v>239.35</v>
      </c>
      <c r="G784" s="12">
        <v>246.8</v>
      </c>
      <c r="H784" s="12">
        <v>241.46726222765784</v>
      </c>
      <c r="I784">
        <v>1622224</v>
      </c>
      <c r="J784">
        <v>11200</v>
      </c>
      <c r="K784" s="12">
        <v>391713988</v>
      </c>
      <c r="L784">
        <v>1275744</v>
      </c>
      <c r="M784">
        <v>78.64</v>
      </c>
      <c r="N784">
        <v>7.9</v>
      </c>
      <c r="O784">
        <v>4.1500000000000004</v>
      </c>
      <c r="P784">
        <f xml:space="preserve"> IF(Stock_Info[[#This Row],[Close Price]] &gt; Stock_Info[[#This Row],[Open Price]], 1, 0)</f>
        <v>1</v>
      </c>
      <c r="Q784" t="str">
        <f>IF(AND(Stock_Info[[#This Row],[% Deli. Qty to Traded Qty]]&gt;80,Stock_Info[[#This Row],[No. of Trades]]&lt;3000),"Unusual Day","")</f>
        <v/>
      </c>
      <c r="R784" t="str">
        <f>IF(AND(Stock_Info[[#This Row],[Spread High-Low]] &lt; 10, Stock_Info[[#This Row],[% Deli. Qty to Traded Qty]] &gt; 90), "Good Day", "")</f>
        <v/>
      </c>
    </row>
    <row r="785" spans="1:18">
      <c r="A785" t="s">
        <v>43</v>
      </c>
      <c r="B785" s="1">
        <v>45861</v>
      </c>
      <c r="C785" s="1" t="str">
        <f>"WEEK" &amp;" " &amp;  INT((DAY(Stock_Info[[#This Row],[Date]])+WEEKDAY(DATE(YEAR(Stock_Info[[#This Row],[Date]]),MONTH(Stock_Info[[#This Row],[Date]]),1))-1)/7)+1</f>
        <v>WEEK 4</v>
      </c>
      <c r="D785" s="12">
        <v>239.2</v>
      </c>
      <c r="E785" s="12">
        <v>243.5</v>
      </c>
      <c r="F785" s="12">
        <v>238.5</v>
      </c>
      <c r="G785" s="12">
        <v>243.1</v>
      </c>
      <c r="H785" s="12">
        <v>240.95092508062027</v>
      </c>
      <c r="I785">
        <v>304514</v>
      </c>
      <c r="J785">
        <v>3688</v>
      </c>
      <c r="K785" s="12">
        <v>73372930</v>
      </c>
      <c r="L785">
        <v>119023</v>
      </c>
      <c r="M785">
        <v>39.090000000000003</v>
      </c>
      <c r="N785">
        <v>5</v>
      </c>
      <c r="O785">
        <v>3.9</v>
      </c>
      <c r="P785">
        <f xml:space="preserve"> IF(Stock_Info[[#This Row],[Close Price]] &gt; Stock_Info[[#This Row],[Open Price]], 1, 0)</f>
        <v>1</v>
      </c>
      <c r="Q785" t="str">
        <f>IF(AND(Stock_Info[[#This Row],[% Deli. Qty to Traded Qty]]&gt;80,Stock_Info[[#This Row],[No. of Trades]]&lt;3000),"Unusual Day","")</f>
        <v/>
      </c>
      <c r="R785" t="str">
        <f>IF(AND(Stock_Info[[#This Row],[Spread High-Low]] &lt; 10, Stock_Info[[#This Row],[% Deli. Qty to Traded Qty]] &gt; 90), "Good Day", "")</f>
        <v/>
      </c>
    </row>
    <row r="786" spans="1:18">
      <c r="A786" t="s">
        <v>43</v>
      </c>
      <c r="B786" s="1">
        <v>45860</v>
      </c>
      <c r="C786" s="1" t="str">
        <f>"WEEK" &amp;" " &amp;  INT((DAY(Stock_Info[[#This Row],[Date]])+WEEKDAY(DATE(YEAR(Stock_Info[[#This Row],[Date]]),MONTH(Stock_Info[[#This Row],[Date]]),1))-1)/7)+1</f>
        <v>WEEK 4</v>
      </c>
      <c r="D786" s="12">
        <v>243</v>
      </c>
      <c r="E786" s="12">
        <v>244.2</v>
      </c>
      <c r="F786" s="12">
        <v>239</v>
      </c>
      <c r="G786" s="12">
        <v>239.5</v>
      </c>
      <c r="H786" s="12">
        <v>241.98526000253472</v>
      </c>
      <c r="I786">
        <v>725916</v>
      </c>
      <c r="J786">
        <v>4369</v>
      </c>
      <c r="K786" s="12">
        <v>175660972</v>
      </c>
      <c r="L786">
        <v>592841</v>
      </c>
      <c r="M786">
        <v>81.67</v>
      </c>
      <c r="N786">
        <v>5.2</v>
      </c>
      <c r="O786">
        <v>-3.5</v>
      </c>
      <c r="P786">
        <f xml:space="preserve"> IF(Stock_Info[[#This Row],[Close Price]] &gt; Stock_Info[[#This Row],[Open Price]], 1, 0)</f>
        <v>0</v>
      </c>
      <c r="Q786" t="str">
        <f>IF(AND(Stock_Info[[#This Row],[% Deli. Qty to Traded Qty]]&gt;80,Stock_Info[[#This Row],[No. of Trades]]&lt;3000),"Unusual Day","")</f>
        <v/>
      </c>
      <c r="R786" t="str">
        <f>IF(AND(Stock_Info[[#This Row],[Spread High-Low]] &lt; 10, Stock_Info[[#This Row],[% Deli. Qty to Traded Qty]] &gt; 90), "Good Day", "")</f>
        <v/>
      </c>
    </row>
    <row r="787" spans="1:18">
      <c r="A787" t="s">
        <v>43</v>
      </c>
      <c r="B787" s="1">
        <v>45859</v>
      </c>
      <c r="C787" s="1" t="str">
        <f>"WEEK" &amp;" " &amp;  INT((DAY(Stock_Info[[#This Row],[Date]])+WEEKDAY(DATE(YEAR(Stock_Info[[#This Row],[Date]]),MONTH(Stock_Info[[#This Row],[Date]]),1))-1)/7)+1</f>
        <v>WEEK 4</v>
      </c>
      <c r="D787" s="12">
        <v>244.1</v>
      </c>
      <c r="E787" s="12">
        <v>245.4</v>
      </c>
      <c r="F787" s="12">
        <v>240.45</v>
      </c>
      <c r="G787" s="12">
        <v>243.4</v>
      </c>
      <c r="H787" s="12">
        <v>242.87918120610561</v>
      </c>
      <c r="I787">
        <v>316954</v>
      </c>
      <c r="J787">
        <v>4746</v>
      </c>
      <c r="K787" s="12">
        <v>76981528</v>
      </c>
      <c r="L787">
        <v>174219</v>
      </c>
      <c r="M787">
        <v>54.97</v>
      </c>
      <c r="N787">
        <v>4.95</v>
      </c>
      <c r="O787">
        <v>-0.7</v>
      </c>
      <c r="P787">
        <f xml:space="preserve"> IF(Stock_Info[[#This Row],[Close Price]] &gt; Stock_Info[[#This Row],[Open Price]], 1, 0)</f>
        <v>0</v>
      </c>
      <c r="Q787" t="str">
        <f>IF(AND(Stock_Info[[#This Row],[% Deli. Qty to Traded Qty]]&gt;80,Stock_Info[[#This Row],[No. of Trades]]&lt;3000),"Unusual Day","")</f>
        <v/>
      </c>
      <c r="R787" t="str">
        <f>IF(AND(Stock_Info[[#This Row],[Spread High-Low]] &lt; 10, Stock_Info[[#This Row],[% Deli. Qty to Traded Qty]] &gt; 90), "Good Day", "")</f>
        <v/>
      </c>
    </row>
    <row r="788" spans="1:18">
      <c r="A788" t="s">
        <v>43</v>
      </c>
      <c r="B788" s="1">
        <v>45856</v>
      </c>
      <c r="C788" s="1" t="str">
        <f>"WEEK" &amp;" " &amp;  INT((DAY(Stock_Info[[#This Row],[Date]])+WEEKDAY(DATE(YEAR(Stock_Info[[#This Row],[Date]]),MONTH(Stock_Info[[#This Row],[Date]]),1))-1)/7)+1</f>
        <v>WEEK 3</v>
      </c>
      <c r="D788" s="12">
        <v>245</v>
      </c>
      <c r="E788" s="12">
        <v>247.45</v>
      </c>
      <c r="F788" s="12">
        <v>244.1</v>
      </c>
      <c r="G788" s="12">
        <v>244.75</v>
      </c>
      <c r="H788" s="12">
        <v>245.46446453016296</v>
      </c>
      <c r="I788">
        <v>106654</v>
      </c>
      <c r="J788">
        <v>2492</v>
      </c>
      <c r="K788" s="12">
        <v>26179767</v>
      </c>
      <c r="L788">
        <v>46244</v>
      </c>
      <c r="M788">
        <v>43.36</v>
      </c>
      <c r="N788">
        <v>3.35</v>
      </c>
      <c r="O788">
        <v>-0.25</v>
      </c>
      <c r="P788">
        <f xml:space="preserve"> IF(Stock_Info[[#This Row],[Close Price]] &gt; Stock_Info[[#This Row],[Open Price]], 1, 0)</f>
        <v>0</v>
      </c>
      <c r="Q788" t="str">
        <f>IF(AND(Stock_Info[[#This Row],[% Deli. Qty to Traded Qty]]&gt;80,Stock_Info[[#This Row],[No. of Trades]]&lt;3000),"Unusual Day","")</f>
        <v/>
      </c>
      <c r="R788" t="str">
        <f>IF(AND(Stock_Info[[#This Row],[Spread High-Low]] &lt; 10, Stock_Info[[#This Row],[% Deli. Qty to Traded Qty]] &gt; 90), "Good Day", "")</f>
        <v/>
      </c>
    </row>
    <row r="789" spans="1:18">
      <c r="A789" t="s">
        <v>43</v>
      </c>
      <c r="B789" s="1">
        <v>45855</v>
      </c>
      <c r="C789" s="1" t="str">
        <f>"WEEK" &amp;" " &amp;  INT((DAY(Stock_Info[[#This Row],[Date]])+WEEKDAY(DATE(YEAR(Stock_Info[[#This Row],[Date]]),MONTH(Stock_Info[[#This Row],[Date]]),1))-1)/7)+1</f>
        <v>WEEK 3</v>
      </c>
      <c r="D789" s="12">
        <v>250.15</v>
      </c>
      <c r="E789" s="12">
        <v>250.65</v>
      </c>
      <c r="F789" s="12">
        <v>245.6</v>
      </c>
      <c r="G789" s="12">
        <v>246.4</v>
      </c>
      <c r="H789" s="12">
        <v>247.92245716781804</v>
      </c>
      <c r="I789">
        <v>185433</v>
      </c>
      <c r="J789">
        <v>2455</v>
      </c>
      <c r="K789" s="12">
        <v>45973005</v>
      </c>
      <c r="L789">
        <v>75580</v>
      </c>
      <c r="M789">
        <v>40.76</v>
      </c>
      <c r="N789">
        <v>5.05</v>
      </c>
      <c r="O789">
        <v>-3.75</v>
      </c>
      <c r="P789">
        <f xml:space="preserve"> IF(Stock_Info[[#This Row],[Close Price]] &gt; Stock_Info[[#This Row],[Open Price]], 1, 0)</f>
        <v>0</v>
      </c>
      <c r="Q789" t="str">
        <f>IF(AND(Stock_Info[[#This Row],[% Deli. Qty to Traded Qty]]&gt;80,Stock_Info[[#This Row],[No. of Trades]]&lt;3000),"Unusual Day","")</f>
        <v/>
      </c>
      <c r="R789" t="str">
        <f>IF(AND(Stock_Info[[#This Row],[Spread High-Low]] &lt; 10, Stock_Info[[#This Row],[% Deli. Qty to Traded Qty]] &gt; 90), "Good Day", "")</f>
        <v/>
      </c>
    </row>
    <row r="790" spans="1:18">
      <c r="A790" t="s">
        <v>43</v>
      </c>
      <c r="B790" s="1">
        <v>45854</v>
      </c>
      <c r="C790" s="1" t="str">
        <f>"WEEK" &amp;" " &amp;  INT((DAY(Stock_Info[[#This Row],[Date]])+WEEKDAY(DATE(YEAR(Stock_Info[[#This Row],[Date]]),MONTH(Stock_Info[[#This Row],[Date]]),1))-1)/7)+1</f>
        <v>WEEK 3</v>
      </c>
      <c r="D790" s="12">
        <v>244.3</v>
      </c>
      <c r="E790" s="12">
        <v>250.5</v>
      </c>
      <c r="F790" s="12">
        <v>243.6</v>
      </c>
      <c r="G790" s="12">
        <v>249.05</v>
      </c>
      <c r="H790" s="12">
        <v>248.18255682915984</v>
      </c>
      <c r="I790">
        <v>1081707</v>
      </c>
      <c r="J790">
        <v>10781</v>
      </c>
      <c r="K790" s="12">
        <v>268460809</v>
      </c>
      <c r="L790">
        <v>620340</v>
      </c>
      <c r="M790">
        <v>57.35</v>
      </c>
      <c r="N790">
        <v>6.9</v>
      </c>
      <c r="O790">
        <v>4.75</v>
      </c>
      <c r="P790">
        <f xml:space="preserve"> IF(Stock_Info[[#This Row],[Close Price]] &gt; Stock_Info[[#This Row],[Open Price]], 1, 0)</f>
        <v>1</v>
      </c>
      <c r="Q790" t="str">
        <f>IF(AND(Stock_Info[[#This Row],[% Deli. Qty to Traded Qty]]&gt;80,Stock_Info[[#This Row],[No. of Trades]]&lt;3000),"Unusual Day","")</f>
        <v/>
      </c>
      <c r="R790" t="str">
        <f>IF(AND(Stock_Info[[#This Row],[Spread High-Low]] &lt; 10, Stock_Info[[#This Row],[% Deli. Qty to Traded Qty]] &gt; 90), "Good Day", "")</f>
        <v/>
      </c>
    </row>
    <row r="791" spans="1:18">
      <c r="A791" t="s">
        <v>43</v>
      </c>
      <c r="B791" s="1">
        <v>45853</v>
      </c>
      <c r="C791" s="1" t="str">
        <f>"WEEK" &amp;" " &amp;  INT((DAY(Stock_Info[[#This Row],[Date]])+WEEKDAY(DATE(YEAR(Stock_Info[[#This Row],[Date]]),MONTH(Stock_Info[[#This Row],[Date]]),1))-1)/7)+1</f>
        <v>WEEK 3</v>
      </c>
      <c r="D791" s="12">
        <v>241.65</v>
      </c>
      <c r="E791" s="12">
        <v>245.25</v>
      </c>
      <c r="F791" s="12">
        <v>240.8</v>
      </c>
      <c r="G791" s="12">
        <v>244.35</v>
      </c>
      <c r="H791" s="12">
        <v>243.69529672876411</v>
      </c>
      <c r="I791">
        <v>438397</v>
      </c>
      <c r="J791">
        <v>5727</v>
      </c>
      <c r="K791" s="12">
        <v>106835287</v>
      </c>
      <c r="L791">
        <v>250848</v>
      </c>
      <c r="M791">
        <v>57.22</v>
      </c>
      <c r="N791">
        <v>4.45</v>
      </c>
      <c r="O791">
        <v>2.7</v>
      </c>
      <c r="P791">
        <f xml:space="preserve"> IF(Stock_Info[[#This Row],[Close Price]] &gt; Stock_Info[[#This Row],[Open Price]], 1, 0)</f>
        <v>1</v>
      </c>
      <c r="Q791" t="str">
        <f>IF(AND(Stock_Info[[#This Row],[% Deli. Qty to Traded Qty]]&gt;80,Stock_Info[[#This Row],[No. of Trades]]&lt;3000),"Unusual Day","")</f>
        <v/>
      </c>
      <c r="R791" t="str">
        <f>IF(AND(Stock_Info[[#This Row],[Spread High-Low]] &lt; 10, Stock_Info[[#This Row],[% Deli. Qty to Traded Qty]] &gt; 90), "Good Day", "")</f>
        <v/>
      </c>
    </row>
    <row r="792" spans="1:18">
      <c r="A792" t="s">
        <v>43</v>
      </c>
      <c r="B792" s="1">
        <v>45852</v>
      </c>
      <c r="C792" s="1" t="str">
        <f>"WEEK" &amp;" " &amp;  INT((DAY(Stock_Info[[#This Row],[Date]])+WEEKDAY(DATE(YEAR(Stock_Info[[#This Row],[Date]]),MONTH(Stock_Info[[#This Row],[Date]]),1))-1)/7)+1</f>
        <v>WEEK 3</v>
      </c>
      <c r="D792" s="12">
        <v>237.2</v>
      </c>
      <c r="E792" s="12">
        <v>241.8</v>
      </c>
      <c r="F792" s="12">
        <v>236.4</v>
      </c>
      <c r="G792" s="12">
        <v>240.95</v>
      </c>
      <c r="H792" s="12">
        <v>240.44490597680087</v>
      </c>
      <c r="I792">
        <v>128798</v>
      </c>
      <c r="J792">
        <v>2318</v>
      </c>
      <c r="K792" s="12">
        <v>30968823</v>
      </c>
      <c r="L792">
        <v>59592</v>
      </c>
      <c r="M792">
        <v>46.27</v>
      </c>
      <c r="N792">
        <v>5.4</v>
      </c>
      <c r="O792">
        <v>3.75</v>
      </c>
      <c r="P792">
        <f xml:space="preserve"> IF(Stock_Info[[#This Row],[Close Price]] &gt; Stock_Info[[#This Row],[Open Price]], 1, 0)</f>
        <v>1</v>
      </c>
      <c r="Q792" t="str">
        <f>IF(AND(Stock_Info[[#This Row],[% Deli. Qty to Traded Qty]]&gt;80,Stock_Info[[#This Row],[No. of Trades]]&lt;3000),"Unusual Day","")</f>
        <v/>
      </c>
      <c r="R792" t="str">
        <f>IF(AND(Stock_Info[[#This Row],[Spread High-Low]] &lt; 10, Stock_Info[[#This Row],[% Deli. Qty to Traded Qty]] &gt; 90), "Good Day", "")</f>
        <v/>
      </c>
    </row>
    <row r="793" spans="1:18">
      <c r="A793" t="s">
        <v>43</v>
      </c>
      <c r="B793" s="1">
        <v>45849</v>
      </c>
      <c r="C793" s="1" t="str">
        <f>"WEEK" &amp;" " &amp;  INT((DAY(Stock_Info[[#This Row],[Date]])+WEEKDAY(DATE(YEAR(Stock_Info[[#This Row],[Date]]),MONTH(Stock_Info[[#This Row],[Date]]),1))-1)/7)+1</f>
        <v>WEEK 2</v>
      </c>
      <c r="D793" s="12">
        <v>238.25</v>
      </c>
      <c r="E793" s="12">
        <v>240.4</v>
      </c>
      <c r="F793" s="12">
        <v>236</v>
      </c>
      <c r="G793" s="12">
        <v>237.2</v>
      </c>
      <c r="H793" s="12">
        <v>237.8504072985763</v>
      </c>
      <c r="I793">
        <v>149399</v>
      </c>
      <c r="J793">
        <v>2121</v>
      </c>
      <c r="K793" s="12">
        <v>35534613</v>
      </c>
      <c r="L793">
        <v>41760</v>
      </c>
      <c r="M793">
        <v>27.95</v>
      </c>
      <c r="N793">
        <v>4.4000000000000004</v>
      </c>
      <c r="O793">
        <v>-1.05</v>
      </c>
      <c r="P793">
        <f xml:space="preserve"> IF(Stock_Info[[#This Row],[Close Price]] &gt; Stock_Info[[#This Row],[Open Price]], 1, 0)</f>
        <v>0</v>
      </c>
      <c r="Q793" t="str">
        <f>IF(AND(Stock_Info[[#This Row],[% Deli. Qty to Traded Qty]]&gt;80,Stock_Info[[#This Row],[No. of Trades]]&lt;3000),"Unusual Day","")</f>
        <v/>
      </c>
      <c r="R793" t="str">
        <f>IF(AND(Stock_Info[[#This Row],[Spread High-Low]] &lt; 10, Stock_Info[[#This Row],[% Deli. Qty to Traded Qty]] &gt; 90), "Good Day", "")</f>
        <v/>
      </c>
    </row>
    <row r="794" spans="1:18">
      <c r="A794" t="s">
        <v>43</v>
      </c>
      <c r="B794" s="1">
        <v>45848</v>
      </c>
      <c r="C794" s="1" t="str">
        <f>"WEEK" &amp;" " &amp;  INT((DAY(Stock_Info[[#This Row],[Date]])+WEEKDAY(DATE(YEAR(Stock_Info[[#This Row],[Date]]),MONTH(Stock_Info[[#This Row],[Date]]),1))-1)/7)+1</f>
        <v>WEEK 2</v>
      </c>
      <c r="D794" s="12">
        <v>241</v>
      </c>
      <c r="E794" s="12">
        <v>241.5</v>
      </c>
      <c r="F794" s="12">
        <v>238.25</v>
      </c>
      <c r="G794" s="12">
        <v>238.8</v>
      </c>
      <c r="H794" s="12">
        <v>239.72888237555256</v>
      </c>
      <c r="I794">
        <v>166496</v>
      </c>
      <c r="J794">
        <v>3363</v>
      </c>
      <c r="K794" s="12">
        <v>39913900</v>
      </c>
      <c r="L794">
        <v>91722</v>
      </c>
      <c r="M794">
        <v>55.09</v>
      </c>
      <c r="N794">
        <v>3.25</v>
      </c>
      <c r="O794">
        <v>-2.2000000000000002</v>
      </c>
      <c r="P794">
        <f xml:space="preserve"> IF(Stock_Info[[#This Row],[Close Price]] &gt; Stock_Info[[#This Row],[Open Price]], 1, 0)</f>
        <v>0</v>
      </c>
      <c r="Q794" t="str">
        <f>IF(AND(Stock_Info[[#This Row],[% Deli. Qty to Traded Qty]]&gt;80,Stock_Info[[#This Row],[No. of Trades]]&lt;3000),"Unusual Day","")</f>
        <v/>
      </c>
      <c r="R794" t="str">
        <f>IF(AND(Stock_Info[[#This Row],[Spread High-Low]] &lt; 10, Stock_Info[[#This Row],[% Deli. Qty to Traded Qty]] &gt; 90), "Good Day", "")</f>
        <v/>
      </c>
    </row>
    <row r="795" spans="1:18">
      <c r="A795" t="s">
        <v>43</v>
      </c>
      <c r="B795" s="1">
        <v>45847</v>
      </c>
      <c r="C795" s="1" t="str">
        <f>"WEEK" &amp;" " &amp;  INT((DAY(Stock_Info[[#This Row],[Date]])+WEEKDAY(DATE(YEAR(Stock_Info[[#This Row],[Date]]),MONTH(Stock_Info[[#This Row],[Date]]),1))-1)/7)+1</f>
        <v>WEEK 2</v>
      </c>
      <c r="D795" s="12">
        <v>241.35</v>
      </c>
      <c r="E795" s="12">
        <v>242</v>
      </c>
      <c r="F795" s="12">
        <v>239.35</v>
      </c>
      <c r="G795" s="12">
        <v>241.2</v>
      </c>
      <c r="H795" s="12">
        <v>240.87334757503331</v>
      </c>
      <c r="I795">
        <v>94558</v>
      </c>
      <c r="J795">
        <v>1632</v>
      </c>
      <c r="K795" s="12">
        <v>22776502</v>
      </c>
      <c r="L795">
        <v>46542</v>
      </c>
      <c r="M795">
        <v>49.22</v>
      </c>
      <c r="N795">
        <v>2.65</v>
      </c>
      <c r="O795">
        <v>-0.15</v>
      </c>
      <c r="P795">
        <f xml:space="preserve"> IF(Stock_Info[[#This Row],[Close Price]] &gt; Stock_Info[[#This Row],[Open Price]], 1, 0)</f>
        <v>0</v>
      </c>
      <c r="Q795" t="str">
        <f>IF(AND(Stock_Info[[#This Row],[% Deli. Qty to Traded Qty]]&gt;80,Stock_Info[[#This Row],[No. of Trades]]&lt;3000),"Unusual Day","")</f>
        <v/>
      </c>
      <c r="R795" t="str">
        <f>IF(AND(Stock_Info[[#This Row],[Spread High-Low]] &lt; 10, Stock_Info[[#This Row],[% Deli. Qty to Traded Qty]] &gt; 90), "Good Day", "")</f>
        <v/>
      </c>
    </row>
    <row r="796" spans="1:18">
      <c r="A796" t="s">
        <v>43</v>
      </c>
      <c r="B796" s="1">
        <v>45846</v>
      </c>
      <c r="C796" s="1" t="str">
        <f>"WEEK" &amp;" " &amp;  INT((DAY(Stock_Info[[#This Row],[Date]])+WEEKDAY(DATE(YEAR(Stock_Info[[#This Row],[Date]]),MONTH(Stock_Info[[#This Row],[Date]]),1))-1)/7)+1</f>
        <v>WEEK 2</v>
      </c>
      <c r="D796" s="12">
        <v>241.75</v>
      </c>
      <c r="E796" s="12">
        <v>242.05</v>
      </c>
      <c r="F796" s="12">
        <v>238.4</v>
      </c>
      <c r="G796" s="12">
        <v>239.75</v>
      </c>
      <c r="H796" s="12">
        <v>239.80592873364679</v>
      </c>
      <c r="I796">
        <v>125052</v>
      </c>
      <c r="J796">
        <v>1917</v>
      </c>
      <c r="K796" s="12">
        <v>29988211</v>
      </c>
      <c r="L796">
        <v>51936</v>
      </c>
      <c r="M796">
        <v>41.53</v>
      </c>
      <c r="N796">
        <v>3.65</v>
      </c>
      <c r="O796">
        <v>-2</v>
      </c>
      <c r="P796">
        <f xml:space="preserve"> IF(Stock_Info[[#This Row],[Close Price]] &gt; Stock_Info[[#This Row],[Open Price]], 1, 0)</f>
        <v>0</v>
      </c>
      <c r="Q796" t="str">
        <f>IF(AND(Stock_Info[[#This Row],[% Deli. Qty to Traded Qty]]&gt;80,Stock_Info[[#This Row],[No. of Trades]]&lt;3000),"Unusual Day","")</f>
        <v/>
      </c>
      <c r="R796" t="str">
        <f>IF(AND(Stock_Info[[#This Row],[Spread High-Low]] &lt; 10, Stock_Info[[#This Row],[% Deli. Qty to Traded Qty]] &gt; 90), "Good Day", "")</f>
        <v/>
      </c>
    </row>
    <row r="797" spans="1:18">
      <c r="A797" t="s">
        <v>43</v>
      </c>
      <c r="B797" s="1">
        <v>45845</v>
      </c>
      <c r="C797" s="1" t="str">
        <f>"WEEK" &amp;" " &amp;  INT((DAY(Stock_Info[[#This Row],[Date]])+WEEKDAY(DATE(YEAR(Stock_Info[[#This Row],[Date]]),MONTH(Stock_Info[[#This Row],[Date]]),1))-1)/7)+1</f>
        <v>WEEK 2</v>
      </c>
      <c r="D797" s="12">
        <v>240.4</v>
      </c>
      <c r="E797" s="12">
        <v>245</v>
      </c>
      <c r="F797" s="12">
        <v>240</v>
      </c>
      <c r="G797" s="12">
        <v>241.05</v>
      </c>
      <c r="H797" s="12">
        <v>242.8158501123113</v>
      </c>
      <c r="I797">
        <v>172289</v>
      </c>
      <c r="J797">
        <v>2208</v>
      </c>
      <c r="K797" s="12">
        <v>41834500</v>
      </c>
      <c r="L797">
        <v>88003</v>
      </c>
      <c r="M797">
        <v>51.08</v>
      </c>
      <c r="N797">
        <v>5</v>
      </c>
      <c r="O797">
        <v>0.65</v>
      </c>
      <c r="P797">
        <f xml:space="preserve"> IF(Stock_Info[[#This Row],[Close Price]] &gt; Stock_Info[[#This Row],[Open Price]], 1, 0)</f>
        <v>1</v>
      </c>
      <c r="Q797" t="str">
        <f>IF(AND(Stock_Info[[#This Row],[% Deli. Qty to Traded Qty]]&gt;80,Stock_Info[[#This Row],[No. of Trades]]&lt;3000),"Unusual Day","")</f>
        <v/>
      </c>
      <c r="R797" t="str">
        <f>IF(AND(Stock_Info[[#This Row],[Spread High-Low]] &lt; 10, Stock_Info[[#This Row],[% Deli. Qty to Traded Qty]] &gt; 90), "Good Day", "")</f>
        <v/>
      </c>
    </row>
    <row r="798" spans="1:18">
      <c r="A798" t="s">
        <v>43</v>
      </c>
      <c r="B798" s="1">
        <v>45842</v>
      </c>
      <c r="C798" s="1" t="str">
        <f>"WEEK" &amp;" " &amp;  INT((DAY(Stock_Info[[#This Row],[Date]])+WEEKDAY(DATE(YEAR(Stock_Info[[#This Row],[Date]]),MONTH(Stock_Info[[#This Row],[Date]]),1))-1)/7)+1</f>
        <v>WEEK 1</v>
      </c>
      <c r="D798" s="12">
        <v>243.2</v>
      </c>
      <c r="E798" s="12">
        <v>243.3</v>
      </c>
      <c r="F798" s="12">
        <v>239.3</v>
      </c>
      <c r="G798" s="12">
        <v>240.75</v>
      </c>
      <c r="H798" s="12">
        <v>240.81941355825674</v>
      </c>
      <c r="I798">
        <v>416853</v>
      </c>
      <c r="J798">
        <v>4617</v>
      </c>
      <c r="K798" s="12">
        <v>100386295</v>
      </c>
      <c r="L798">
        <v>154999</v>
      </c>
      <c r="M798">
        <v>37.18</v>
      </c>
      <c r="N798">
        <v>4</v>
      </c>
      <c r="O798">
        <v>-2.4500000000000002</v>
      </c>
      <c r="P798">
        <f xml:space="preserve"> IF(Stock_Info[[#This Row],[Close Price]] &gt; Stock_Info[[#This Row],[Open Price]], 1, 0)</f>
        <v>0</v>
      </c>
      <c r="Q798" t="str">
        <f>IF(AND(Stock_Info[[#This Row],[% Deli. Qty to Traded Qty]]&gt;80,Stock_Info[[#This Row],[No. of Trades]]&lt;3000),"Unusual Day","")</f>
        <v/>
      </c>
      <c r="R798" t="str">
        <f>IF(AND(Stock_Info[[#This Row],[Spread High-Low]] &lt; 10, Stock_Info[[#This Row],[% Deli. Qty to Traded Qty]] &gt; 90), "Good Day", "")</f>
        <v/>
      </c>
    </row>
    <row r="799" spans="1:18">
      <c r="A799" t="s">
        <v>43</v>
      </c>
      <c r="B799" s="1">
        <v>45841</v>
      </c>
      <c r="C799" s="1" t="str">
        <f>"WEEK" &amp;" " &amp;  INT((DAY(Stock_Info[[#This Row],[Date]])+WEEKDAY(DATE(YEAR(Stock_Info[[#This Row],[Date]]),MONTH(Stock_Info[[#This Row],[Date]]),1))-1)/7)+1</f>
        <v>WEEK 1</v>
      </c>
      <c r="D799" s="12">
        <v>244.45</v>
      </c>
      <c r="E799" s="12">
        <v>244.5</v>
      </c>
      <c r="F799" s="12">
        <v>241.4</v>
      </c>
      <c r="G799" s="12">
        <v>242.35</v>
      </c>
      <c r="H799" s="12">
        <v>242.53757365635121</v>
      </c>
      <c r="I799">
        <v>140178</v>
      </c>
      <c r="J799">
        <v>1819</v>
      </c>
      <c r="K799" s="12">
        <v>33998432</v>
      </c>
      <c r="L799">
        <v>48347</v>
      </c>
      <c r="M799">
        <v>34.49</v>
      </c>
      <c r="N799">
        <v>3.1</v>
      </c>
      <c r="O799">
        <v>-2.1</v>
      </c>
      <c r="P799">
        <f xml:space="preserve"> IF(Stock_Info[[#This Row],[Close Price]] &gt; Stock_Info[[#This Row],[Open Price]], 1, 0)</f>
        <v>0</v>
      </c>
      <c r="Q799" t="str">
        <f>IF(AND(Stock_Info[[#This Row],[% Deli. Qty to Traded Qty]]&gt;80,Stock_Info[[#This Row],[No. of Trades]]&lt;3000),"Unusual Day","")</f>
        <v/>
      </c>
      <c r="R799" t="str">
        <f>IF(AND(Stock_Info[[#This Row],[Spread High-Low]] &lt; 10, Stock_Info[[#This Row],[% Deli. Qty to Traded Qty]] &gt; 90), "Good Day", "")</f>
        <v/>
      </c>
    </row>
    <row r="800" spans="1:18">
      <c r="A800" t="s">
        <v>43</v>
      </c>
      <c r="B800" s="1">
        <v>45840</v>
      </c>
      <c r="C800" s="1" t="str">
        <f>"WEEK" &amp;" " &amp;  INT((DAY(Stock_Info[[#This Row],[Date]])+WEEKDAY(DATE(YEAR(Stock_Info[[#This Row],[Date]]),MONTH(Stock_Info[[#This Row],[Date]]),1))-1)/7)+1</f>
        <v>WEEK 1</v>
      </c>
      <c r="D800" s="12">
        <v>247.5</v>
      </c>
      <c r="E800" s="12">
        <v>247.95</v>
      </c>
      <c r="F800" s="12">
        <v>242</v>
      </c>
      <c r="G800" s="12">
        <v>242.85</v>
      </c>
      <c r="H800" s="12">
        <v>243.67862396976003</v>
      </c>
      <c r="I800">
        <v>288889</v>
      </c>
      <c r="J800">
        <v>3191</v>
      </c>
      <c r="K800" s="12">
        <v>70396074</v>
      </c>
      <c r="L800">
        <v>100614</v>
      </c>
      <c r="M800">
        <v>34.83</v>
      </c>
      <c r="N800">
        <v>5.95</v>
      </c>
      <c r="O800">
        <v>-4.6500000000000004</v>
      </c>
      <c r="P800">
        <f xml:space="preserve"> IF(Stock_Info[[#This Row],[Close Price]] &gt; Stock_Info[[#This Row],[Open Price]], 1, 0)</f>
        <v>0</v>
      </c>
      <c r="Q800" t="str">
        <f>IF(AND(Stock_Info[[#This Row],[% Deli. Qty to Traded Qty]]&gt;80,Stock_Info[[#This Row],[No. of Trades]]&lt;3000),"Unusual Day","")</f>
        <v/>
      </c>
      <c r="R800" t="str">
        <f>IF(AND(Stock_Info[[#This Row],[Spread High-Low]] &lt; 10, Stock_Info[[#This Row],[% Deli. Qty to Traded Qty]] &gt; 90), "Good Day", "")</f>
        <v/>
      </c>
    </row>
    <row r="801" spans="1:18">
      <c r="A801" t="s">
        <v>43</v>
      </c>
      <c r="B801" s="1">
        <v>45839</v>
      </c>
      <c r="C801" s="1" t="str">
        <f>"WEEK" &amp;" " &amp;  INT((DAY(Stock_Info[[#This Row],[Date]])+WEEKDAY(DATE(YEAR(Stock_Info[[#This Row],[Date]]),MONTH(Stock_Info[[#This Row],[Date]]),1))-1)/7)+1</f>
        <v>WEEK 1</v>
      </c>
      <c r="D801" s="12">
        <v>249.35</v>
      </c>
      <c r="E801" s="12">
        <v>249.35</v>
      </c>
      <c r="F801" s="12">
        <v>243.6</v>
      </c>
      <c r="G801" s="12">
        <v>247.45</v>
      </c>
      <c r="H801" s="12">
        <v>246.24023052835909</v>
      </c>
      <c r="I801">
        <v>282308</v>
      </c>
      <c r="J801">
        <v>3628</v>
      </c>
      <c r="K801" s="12">
        <v>69515587</v>
      </c>
      <c r="L801">
        <v>84568</v>
      </c>
      <c r="M801">
        <v>29.96</v>
      </c>
      <c r="N801">
        <v>5.75</v>
      </c>
      <c r="O801">
        <v>-1.9</v>
      </c>
      <c r="P801">
        <f xml:space="preserve"> IF(Stock_Info[[#This Row],[Close Price]] &gt; Stock_Info[[#This Row],[Open Price]], 1, 0)</f>
        <v>0</v>
      </c>
      <c r="Q801" t="str">
        <f>IF(AND(Stock_Info[[#This Row],[% Deli. Qty to Traded Qty]]&gt;80,Stock_Info[[#This Row],[No. of Trades]]&lt;3000),"Unusual Day","")</f>
        <v/>
      </c>
      <c r="R801" t="str">
        <f>IF(AND(Stock_Info[[#This Row],[Spread High-Low]] &lt; 10, Stock_Info[[#This Row],[% Deli. Qty to Traded Qty]] &gt; 90), "Good Day", "")</f>
        <v/>
      </c>
    </row>
    <row r="802" spans="1:18">
      <c r="A802" t="s">
        <v>43</v>
      </c>
      <c r="B802" s="1">
        <v>45838</v>
      </c>
      <c r="C802" s="1" t="str">
        <f>"WEEK" &amp;" " &amp;  INT((DAY(Stock_Info[[#This Row],[Date]])+WEEKDAY(DATE(YEAR(Stock_Info[[#This Row],[Date]]),MONTH(Stock_Info[[#This Row],[Date]]),1))-1)/7)+1</f>
        <v>WEEK 5</v>
      </c>
      <c r="D802" s="12">
        <v>242.15</v>
      </c>
      <c r="E802" s="12">
        <v>249.65</v>
      </c>
      <c r="F802" s="12">
        <v>242.15</v>
      </c>
      <c r="G802" s="12">
        <v>248.7</v>
      </c>
      <c r="H802" s="12">
        <v>247.57035095785892</v>
      </c>
      <c r="I802">
        <v>680737</v>
      </c>
      <c r="J802">
        <v>6094</v>
      </c>
      <c r="K802" s="12">
        <v>168530298</v>
      </c>
      <c r="L802">
        <v>283139</v>
      </c>
      <c r="M802">
        <v>41.59</v>
      </c>
      <c r="N802">
        <v>7.5</v>
      </c>
      <c r="O802">
        <v>6.55</v>
      </c>
      <c r="P802">
        <f xml:space="preserve"> IF(Stock_Info[[#This Row],[Close Price]] &gt; Stock_Info[[#This Row],[Open Price]], 1, 0)</f>
        <v>1</v>
      </c>
      <c r="Q802" t="str">
        <f>IF(AND(Stock_Info[[#This Row],[% Deli. Qty to Traded Qty]]&gt;80,Stock_Info[[#This Row],[No. of Trades]]&lt;3000),"Unusual Day","")</f>
        <v/>
      </c>
      <c r="R802" t="str">
        <f>IF(AND(Stock_Info[[#This Row],[Spread High-Low]] &lt; 10, Stock_Info[[#This Row],[% Deli. Qty to Traded Qty]] &gt; 90), "Good Day", "")</f>
        <v/>
      </c>
    </row>
    <row r="803" spans="1:18">
      <c r="A803" t="s">
        <v>43</v>
      </c>
      <c r="B803" s="1">
        <v>45835</v>
      </c>
      <c r="C803" s="1" t="str">
        <f>"WEEK" &amp;" " &amp;  INT((DAY(Stock_Info[[#This Row],[Date]])+WEEKDAY(DATE(YEAR(Stock_Info[[#This Row],[Date]]),MONTH(Stock_Info[[#This Row],[Date]]),1))-1)/7)+1</f>
        <v>WEEK 4</v>
      </c>
      <c r="D803" s="12">
        <v>238.95</v>
      </c>
      <c r="E803" s="12">
        <v>245</v>
      </c>
      <c r="F803" s="12">
        <v>238.9</v>
      </c>
      <c r="G803" s="12">
        <v>241.35</v>
      </c>
      <c r="H803" s="12">
        <v>242.72588329862253</v>
      </c>
      <c r="I803">
        <v>273690</v>
      </c>
      <c r="J803">
        <v>2449</v>
      </c>
      <c r="K803" s="12">
        <v>66431647</v>
      </c>
      <c r="L803">
        <v>116862</v>
      </c>
      <c r="M803">
        <v>42.7</v>
      </c>
      <c r="N803">
        <v>6.1</v>
      </c>
      <c r="O803">
        <v>2.4</v>
      </c>
      <c r="P803">
        <f xml:space="preserve"> IF(Stock_Info[[#This Row],[Close Price]] &gt; Stock_Info[[#This Row],[Open Price]], 1, 0)</f>
        <v>1</v>
      </c>
      <c r="Q803" t="str">
        <f>IF(AND(Stock_Info[[#This Row],[% Deli. Qty to Traded Qty]]&gt;80,Stock_Info[[#This Row],[No. of Trades]]&lt;3000),"Unusual Day","")</f>
        <v/>
      </c>
      <c r="R803" t="str">
        <f>IF(AND(Stock_Info[[#This Row],[Spread High-Low]] &lt; 10, Stock_Info[[#This Row],[% Deli. Qty to Traded Qty]] &gt; 90), "Good Day", "")</f>
        <v/>
      </c>
    </row>
    <row r="804" spans="1:18">
      <c r="A804" t="s">
        <v>43</v>
      </c>
      <c r="B804" s="1">
        <v>45834</v>
      </c>
      <c r="C804" s="1" t="str">
        <f>"WEEK" &amp;" " &amp;  INT((DAY(Stock_Info[[#This Row],[Date]])+WEEKDAY(DATE(YEAR(Stock_Info[[#This Row],[Date]]),MONTH(Stock_Info[[#This Row],[Date]]),1))-1)/7)+1</f>
        <v>WEEK 4</v>
      </c>
      <c r="D804" s="12">
        <v>239.95</v>
      </c>
      <c r="E804" s="12">
        <v>239.95</v>
      </c>
      <c r="F804" s="12">
        <v>235.1</v>
      </c>
      <c r="G804" s="12">
        <v>239.3</v>
      </c>
      <c r="H804" s="12">
        <v>237.22186077374636</v>
      </c>
      <c r="I804">
        <v>432519</v>
      </c>
      <c r="J804">
        <v>4926</v>
      </c>
      <c r="K804" s="12">
        <v>102602962</v>
      </c>
      <c r="L804">
        <v>132921</v>
      </c>
      <c r="M804">
        <v>30.73</v>
      </c>
      <c r="N804">
        <v>4.8499999999999996</v>
      </c>
      <c r="O804">
        <v>-0.65</v>
      </c>
      <c r="P804">
        <f xml:space="preserve"> IF(Stock_Info[[#This Row],[Close Price]] &gt; Stock_Info[[#This Row],[Open Price]], 1, 0)</f>
        <v>0</v>
      </c>
      <c r="Q804" t="str">
        <f>IF(AND(Stock_Info[[#This Row],[% Deli. Qty to Traded Qty]]&gt;80,Stock_Info[[#This Row],[No. of Trades]]&lt;3000),"Unusual Day","")</f>
        <v/>
      </c>
      <c r="R804" t="str">
        <f>IF(AND(Stock_Info[[#This Row],[Spread High-Low]] &lt; 10, Stock_Info[[#This Row],[% Deli. Qty to Traded Qty]] &gt; 90), "Good Day", "")</f>
        <v/>
      </c>
    </row>
    <row r="805" spans="1:18">
      <c r="A805" t="s">
        <v>43</v>
      </c>
      <c r="B805" s="1">
        <v>45833</v>
      </c>
      <c r="C805" s="1" t="str">
        <f>"WEEK" &amp;" " &amp;  INT((DAY(Stock_Info[[#This Row],[Date]])+WEEKDAY(DATE(YEAR(Stock_Info[[#This Row],[Date]]),MONTH(Stock_Info[[#This Row],[Date]]),1))-1)/7)+1</f>
        <v>WEEK 4</v>
      </c>
      <c r="D805" s="12">
        <v>238.55</v>
      </c>
      <c r="E805" s="12">
        <v>240.9</v>
      </c>
      <c r="F805" s="12">
        <v>238</v>
      </c>
      <c r="G805" s="12">
        <v>239.15</v>
      </c>
      <c r="H805" s="12">
        <v>239.43439844296216</v>
      </c>
      <c r="I805">
        <v>264605</v>
      </c>
      <c r="J805">
        <v>2949</v>
      </c>
      <c r="K805" s="12">
        <v>63355539</v>
      </c>
      <c r="L805">
        <v>118233</v>
      </c>
      <c r="M805">
        <v>44.68</v>
      </c>
      <c r="N805">
        <v>2.9</v>
      </c>
      <c r="O805">
        <v>0.6</v>
      </c>
      <c r="P805">
        <f xml:space="preserve"> IF(Stock_Info[[#This Row],[Close Price]] &gt; Stock_Info[[#This Row],[Open Price]], 1, 0)</f>
        <v>1</v>
      </c>
      <c r="Q805" t="str">
        <f>IF(AND(Stock_Info[[#This Row],[% Deli. Qty to Traded Qty]]&gt;80,Stock_Info[[#This Row],[No. of Trades]]&lt;3000),"Unusual Day","")</f>
        <v/>
      </c>
      <c r="R805" t="str">
        <f>IF(AND(Stock_Info[[#This Row],[Spread High-Low]] &lt; 10, Stock_Info[[#This Row],[% Deli. Qty to Traded Qty]] &gt; 90), "Good Day", "")</f>
        <v/>
      </c>
    </row>
    <row r="806" spans="1:18">
      <c r="A806" t="s">
        <v>43</v>
      </c>
      <c r="B806" s="1">
        <v>45832</v>
      </c>
      <c r="C806" s="1" t="str">
        <f>"WEEK" &amp;" " &amp;  INT((DAY(Stock_Info[[#This Row],[Date]])+WEEKDAY(DATE(YEAR(Stock_Info[[#This Row],[Date]]),MONTH(Stock_Info[[#This Row],[Date]]),1))-1)/7)+1</f>
        <v>WEEK 4</v>
      </c>
      <c r="D806" s="12">
        <v>235.35</v>
      </c>
      <c r="E806" s="12">
        <v>240.6</v>
      </c>
      <c r="F806" s="12">
        <v>235.35</v>
      </c>
      <c r="G806" s="12">
        <v>237.85</v>
      </c>
      <c r="H806" s="12">
        <v>238.78606028524629</v>
      </c>
      <c r="I806">
        <v>200248</v>
      </c>
      <c r="J806">
        <v>2407</v>
      </c>
      <c r="K806" s="12">
        <v>47816431</v>
      </c>
      <c r="L806">
        <v>74545</v>
      </c>
      <c r="M806">
        <v>37.229999999999997</v>
      </c>
      <c r="N806">
        <v>5.25</v>
      </c>
      <c r="O806">
        <v>2.5</v>
      </c>
      <c r="P806">
        <f xml:space="preserve"> IF(Stock_Info[[#This Row],[Close Price]] &gt; Stock_Info[[#This Row],[Open Price]], 1, 0)</f>
        <v>1</v>
      </c>
      <c r="Q806" t="str">
        <f>IF(AND(Stock_Info[[#This Row],[% Deli. Qty to Traded Qty]]&gt;80,Stock_Info[[#This Row],[No. of Trades]]&lt;3000),"Unusual Day","")</f>
        <v/>
      </c>
      <c r="R806" t="str">
        <f>IF(AND(Stock_Info[[#This Row],[Spread High-Low]] &lt; 10, Stock_Info[[#This Row],[% Deli. Qty to Traded Qty]] &gt; 90), "Good Day", "")</f>
        <v/>
      </c>
    </row>
    <row r="807" spans="1:18">
      <c r="A807" t="s">
        <v>43</v>
      </c>
      <c r="B807" s="1">
        <v>45831</v>
      </c>
      <c r="C807" s="1" t="str">
        <f>"WEEK" &amp;" " &amp;  INT((DAY(Stock_Info[[#This Row],[Date]])+WEEKDAY(DATE(YEAR(Stock_Info[[#This Row],[Date]]),MONTH(Stock_Info[[#This Row],[Date]]),1))-1)/7)+1</f>
        <v>WEEK 4</v>
      </c>
      <c r="D807" s="12">
        <v>231.6</v>
      </c>
      <c r="E807" s="12">
        <v>235.7</v>
      </c>
      <c r="F807" s="12">
        <v>231.6</v>
      </c>
      <c r="G807" s="12">
        <v>233.85</v>
      </c>
      <c r="H807" s="12">
        <v>233.79901405511751</v>
      </c>
      <c r="I807">
        <v>268372</v>
      </c>
      <c r="J807">
        <v>3714</v>
      </c>
      <c r="K807" s="12">
        <v>62745109</v>
      </c>
      <c r="L807">
        <v>122501</v>
      </c>
      <c r="M807">
        <v>45.65</v>
      </c>
      <c r="N807">
        <v>4.0999999999999996</v>
      </c>
      <c r="O807">
        <v>2.25</v>
      </c>
      <c r="P807">
        <f xml:space="preserve"> IF(Stock_Info[[#This Row],[Close Price]] &gt; Stock_Info[[#This Row],[Open Price]], 1, 0)</f>
        <v>1</v>
      </c>
      <c r="Q807" t="str">
        <f>IF(AND(Stock_Info[[#This Row],[% Deli. Qty to Traded Qty]]&gt;80,Stock_Info[[#This Row],[No. of Trades]]&lt;3000),"Unusual Day","")</f>
        <v/>
      </c>
      <c r="R807" t="str">
        <f>IF(AND(Stock_Info[[#This Row],[Spread High-Low]] &lt; 10, Stock_Info[[#This Row],[% Deli. Qty to Traded Qty]] &gt; 90), "Good Day", "")</f>
        <v/>
      </c>
    </row>
    <row r="808" spans="1:18">
      <c r="A808" t="s">
        <v>43</v>
      </c>
      <c r="B808" s="1">
        <v>45828</v>
      </c>
      <c r="C808" s="1" t="str">
        <f>"WEEK" &amp;" " &amp;  INT((DAY(Stock_Info[[#This Row],[Date]])+WEEKDAY(DATE(YEAR(Stock_Info[[#This Row],[Date]]),MONTH(Stock_Info[[#This Row],[Date]]),1))-1)/7)+1</f>
        <v>WEEK 3</v>
      </c>
      <c r="D808" s="12">
        <v>231.55</v>
      </c>
      <c r="E808" s="12">
        <v>236.9</v>
      </c>
      <c r="F808" s="12">
        <v>231.5</v>
      </c>
      <c r="G808" s="12">
        <v>234.25</v>
      </c>
      <c r="H808" s="12">
        <v>234.00506083690823</v>
      </c>
      <c r="I808">
        <v>131006</v>
      </c>
      <c r="J808">
        <v>1711</v>
      </c>
      <c r="K808" s="12">
        <v>30656067</v>
      </c>
      <c r="L808">
        <v>43044</v>
      </c>
      <c r="M808">
        <v>32.86</v>
      </c>
      <c r="N808">
        <v>5.4</v>
      </c>
      <c r="O808">
        <v>2.7</v>
      </c>
      <c r="P808">
        <f xml:space="preserve"> IF(Stock_Info[[#This Row],[Close Price]] &gt; Stock_Info[[#This Row],[Open Price]], 1, 0)</f>
        <v>1</v>
      </c>
      <c r="Q808" t="str">
        <f>IF(AND(Stock_Info[[#This Row],[% Deli. Qty to Traded Qty]]&gt;80,Stock_Info[[#This Row],[No. of Trades]]&lt;3000),"Unusual Day","")</f>
        <v/>
      </c>
      <c r="R808" t="str">
        <f>IF(AND(Stock_Info[[#This Row],[Spread High-Low]] &lt; 10, Stock_Info[[#This Row],[% Deli. Qty to Traded Qty]] &gt; 90), "Good Day", "")</f>
        <v/>
      </c>
    </row>
    <row r="809" spans="1:18">
      <c r="A809" t="s">
        <v>43</v>
      </c>
      <c r="B809" s="1">
        <v>45827</v>
      </c>
      <c r="C809" s="1" t="str">
        <f>"WEEK" &amp;" " &amp;  INT((DAY(Stock_Info[[#This Row],[Date]])+WEEKDAY(DATE(YEAR(Stock_Info[[#This Row],[Date]]),MONTH(Stock_Info[[#This Row],[Date]]),1))-1)/7)+1</f>
        <v>WEEK 3</v>
      </c>
      <c r="D809" s="12">
        <v>236.25</v>
      </c>
      <c r="E809" s="12">
        <v>237.15</v>
      </c>
      <c r="F809" s="12">
        <v>230.55</v>
      </c>
      <c r="G809" s="12">
        <v>231.65</v>
      </c>
      <c r="H809" s="12">
        <v>232.81527165663917</v>
      </c>
      <c r="I809">
        <v>218732</v>
      </c>
      <c r="J809">
        <v>2481</v>
      </c>
      <c r="K809" s="12">
        <v>50924150</v>
      </c>
      <c r="L809">
        <v>99850</v>
      </c>
      <c r="M809">
        <v>45.65</v>
      </c>
      <c r="N809">
        <v>6.6</v>
      </c>
      <c r="O809">
        <v>-4.5999999999999996</v>
      </c>
      <c r="P809">
        <f xml:space="preserve"> IF(Stock_Info[[#This Row],[Close Price]] &gt; Stock_Info[[#This Row],[Open Price]], 1, 0)</f>
        <v>0</v>
      </c>
      <c r="Q809" t="str">
        <f>IF(AND(Stock_Info[[#This Row],[% Deli. Qty to Traded Qty]]&gt;80,Stock_Info[[#This Row],[No. of Trades]]&lt;3000),"Unusual Day","")</f>
        <v/>
      </c>
      <c r="R809" t="str">
        <f>IF(AND(Stock_Info[[#This Row],[Spread High-Low]] &lt; 10, Stock_Info[[#This Row],[% Deli. Qty to Traded Qty]] &gt; 90), "Good Day", "")</f>
        <v/>
      </c>
    </row>
    <row r="810" spans="1:18">
      <c r="A810" t="s">
        <v>43</v>
      </c>
      <c r="B810" s="1">
        <v>45826</v>
      </c>
      <c r="C810" s="1" t="str">
        <f>"WEEK" &amp;" " &amp;  INT((DAY(Stock_Info[[#This Row],[Date]])+WEEKDAY(DATE(YEAR(Stock_Info[[#This Row],[Date]]),MONTH(Stock_Info[[#This Row],[Date]]),1))-1)/7)+1</f>
        <v>WEEK 3</v>
      </c>
      <c r="D810" s="12">
        <v>237.5</v>
      </c>
      <c r="E810" s="12">
        <v>239.6</v>
      </c>
      <c r="F810" s="12">
        <v>235.55</v>
      </c>
      <c r="G810" s="12">
        <v>236.4</v>
      </c>
      <c r="H810" s="12">
        <v>237.71899883360072</v>
      </c>
      <c r="I810">
        <v>237483</v>
      </c>
      <c r="J810">
        <v>1891</v>
      </c>
      <c r="K810" s="12">
        <v>56454221</v>
      </c>
      <c r="L810">
        <v>123055</v>
      </c>
      <c r="M810">
        <v>51.82</v>
      </c>
      <c r="N810">
        <v>4.05</v>
      </c>
      <c r="O810">
        <v>-1.1000000000000001</v>
      </c>
      <c r="P810">
        <f xml:space="preserve"> IF(Stock_Info[[#This Row],[Close Price]] &gt; Stock_Info[[#This Row],[Open Price]], 1, 0)</f>
        <v>0</v>
      </c>
      <c r="Q810" t="str">
        <f>IF(AND(Stock_Info[[#This Row],[% Deli. Qty to Traded Qty]]&gt;80,Stock_Info[[#This Row],[No. of Trades]]&lt;3000),"Unusual Day","")</f>
        <v/>
      </c>
      <c r="R810" t="str">
        <f>IF(AND(Stock_Info[[#This Row],[Spread High-Low]] &lt; 10, Stock_Info[[#This Row],[% Deli. Qty to Traded Qty]] &gt; 90), "Good Day", "")</f>
        <v/>
      </c>
    </row>
    <row r="811" spans="1:18">
      <c r="A811" t="s">
        <v>43</v>
      </c>
      <c r="B811" s="1">
        <v>45825</v>
      </c>
      <c r="C811" s="1" t="str">
        <f>"WEEK" &amp;" " &amp;  INT((DAY(Stock_Info[[#This Row],[Date]])+WEEKDAY(DATE(YEAR(Stock_Info[[#This Row],[Date]]),MONTH(Stock_Info[[#This Row],[Date]]),1))-1)/7)+1</f>
        <v>WEEK 3</v>
      </c>
      <c r="D811" s="12">
        <v>240.95</v>
      </c>
      <c r="E811" s="12">
        <v>242.55</v>
      </c>
      <c r="F811" s="12">
        <v>237.55</v>
      </c>
      <c r="G811" s="12">
        <v>238</v>
      </c>
      <c r="H811" s="12">
        <v>239.74711927748365</v>
      </c>
      <c r="I811">
        <v>327522</v>
      </c>
      <c r="J811">
        <v>3648</v>
      </c>
      <c r="K811" s="12">
        <v>78522456</v>
      </c>
      <c r="L811">
        <v>111339</v>
      </c>
      <c r="M811">
        <v>33.99</v>
      </c>
      <c r="N811">
        <v>5</v>
      </c>
      <c r="O811">
        <v>-2.95</v>
      </c>
      <c r="P811">
        <f xml:space="preserve"> IF(Stock_Info[[#This Row],[Close Price]] &gt; Stock_Info[[#This Row],[Open Price]], 1, 0)</f>
        <v>0</v>
      </c>
      <c r="Q811" t="str">
        <f>IF(AND(Stock_Info[[#This Row],[% Deli. Qty to Traded Qty]]&gt;80,Stock_Info[[#This Row],[No. of Trades]]&lt;3000),"Unusual Day","")</f>
        <v/>
      </c>
      <c r="R811" t="str">
        <f>IF(AND(Stock_Info[[#This Row],[Spread High-Low]] &lt; 10, Stock_Info[[#This Row],[% Deli. Qty to Traded Qty]] &gt; 90), "Good Day", "")</f>
        <v/>
      </c>
    </row>
    <row r="812" spans="1:18">
      <c r="A812" t="s">
        <v>43</v>
      </c>
      <c r="B812" s="1">
        <v>45824</v>
      </c>
      <c r="C812" s="1" t="str">
        <f>"WEEK" &amp;" " &amp;  INT((DAY(Stock_Info[[#This Row],[Date]])+WEEKDAY(DATE(YEAR(Stock_Info[[#This Row],[Date]]),MONTH(Stock_Info[[#This Row],[Date]]),1))-1)/7)+1</f>
        <v>WEEK 3</v>
      </c>
      <c r="D812" s="12">
        <v>238.5</v>
      </c>
      <c r="E812" s="12">
        <v>241.05</v>
      </c>
      <c r="F812" s="12">
        <v>236.05</v>
      </c>
      <c r="G812" s="12">
        <v>240.7</v>
      </c>
      <c r="H812" s="12">
        <v>238.42844718491401</v>
      </c>
      <c r="I812">
        <v>192019</v>
      </c>
      <c r="J812">
        <v>2092</v>
      </c>
      <c r="K812" s="12">
        <v>45782792</v>
      </c>
      <c r="L812">
        <v>68233</v>
      </c>
      <c r="M812">
        <v>35.53</v>
      </c>
      <c r="N812">
        <v>5</v>
      </c>
      <c r="O812">
        <v>2.2000000000000002</v>
      </c>
      <c r="P812">
        <f xml:space="preserve"> IF(Stock_Info[[#This Row],[Close Price]] &gt; Stock_Info[[#This Row],[Open Price]], 1, 0)</f>
        <v>1</v>
      </c>
      <c r="Q812" t="str">
        <f>IF(AND(Stock_Info[[#This Row],[% Deli. Qty to Traded Qty]]&gt;80,Stock_Info[[#This Row],[No. of Trades]]&lt;3000),"Unusual Day","")</f>
        <v/>
      </c>
      <c r="R812" t="str">
        <f>IF(AND(Stock_Info[[#This Row],[Spread High-Low]] &lt; 10, Stock_Info[[#This Row],[% Deli. Qty to Traded Qty]] &gt; 90), "Good Day", "")</f>
        <v/>
      </c>
    </row>
    <row r="813" spans="1:18">
      <c r="A813" t="s">
        <v>43</v>
      </c>
      <c r="B813" s="1">
        <v>45821</v>
      </c>
      <c r="C813" s="1" t="str">
        <f>"WEEK" &amp;" " &amp;  INT((DAY(Stock_Info[[#This Row],[Date]])+WEEKDAY(DATE(YEAR(Stock_Info[[#This Row],[Date]]),MONTH(Stock_Info[[#This Row],[Date]]),1))-1)/7)+1</f>
        <v>WEEK 2</v>
      </c>
      <c r="D813" s="12">
        <v>235.45</v>
      </c>
      <c r="E813" s="12">
        <v>240.05</v>
      </c>
      <c r="F813" s="12">
        <v>235.2</v>
      </c>
      <c r="G813" s="12">
        <v>239.1</v>
      </c>
      <c r="H813" s="12">
        <v>238.45553218395918</v>
      </c>
      <c r="I813">
        <v>472083</v>
      </c>
      <c r="J813">
        <v>4468</v>
      </c>
      <c r="K813" s="12">
        <v>112570803</v>
      </c>
      <c r="L813">
        <v>189822</v>
      </c>
      <c r="M813">
        <v>40.21</v>
      </c>
      <c r="N813">
        <v>4.8499999999999996</v>
      </c>
      <c r="O813">
        <v>3.65</v>
      </c>
      <c r="P813">
        <f xml:space="preserve"> IF(Stock_Info[[#This Row],[Close Price]] &gt; Stock_Info[[#This Row],[Open Price]], 1, 0)</f>
        <v>1</v>
      </c>
      <c r="Q813" t="str">
        <f>IF(AND(Stock_Info[[#This Row],[% Deli. Qty to Traded Qty]]&gt;80,Stock_Info[[#This Row],[No. of Trades]]&lt;3000),"Unusual Day","")</f>
        <v/>
      </c>
      <c r="R813" t="str">
        <f>IF(AND(Stock_Info[[#This Row],[Spread High-Low]] &lt; 10, Stock_Info[[#This Row],[% Deli. Qty to Traded Qty]] &gt; 90), "Good Day", "")</f>
        <v/>
      </c>
    </row>
    <row r="814" spans="1:18">
      <c r="A814" t="s">
        <v>43</v>
      </c>
      <c r="B814" s="1">
        <v>45820</v>
      </c>
      <c r="C814" s="1" t="str">
        <f>"WEEK" &amp;" " &amp;  INT((DAY(Stock_Info[[#This Row],[Date]])+WEEKDAY(DATE(YEAR(Stock_Info[[#This Row],[Date]]),MONTH(Stock_Info[[#This Row],[Date]]),1))-1)/7)+1</f>
        <v>WEEK 2</v>
      </c>
      <c r="D814" s="12">
        <v>243.55</v>
      </c>
      <c r="E814" s="12">
        <v>244.2</v>
      </c>
      <c r="F814" s="12">
        <v>239.75</v>
      </c>
      <c r="G814" s="12">
        <v>241.1</v>
      </c>
      <c r="H814" s="12">
        <v>242.51560665436637</v>
      </c>
      <c r="I814">
        <v>196743</v>
      </c>
      <c r="J814">
        <v>2138</v>
      </c>
      <c r="K814" s="12">
        <v>47713248</v>
      </c>
      <c r="L814">
        <v>74256</v>
      </c>
      <c r="M814">
        <v>37.74</v>
      </c>
      <c r="N814">
        <v>4.45</v>
      </c>
      <c r="O814">
        <v>-2.4500000000000002</v>
      </c>
      <c r="P814">
        <f xml:space="preserve"> IF(Stock_Info[[#This Row],[Close Price]] &gt; Stock_Info[[#This Row],[Open Price]], 1, 0)</f>
        <v>0</v>
      </c>
      <c r="Q814" t="str">
        <f>IF(AND(Stock_Info[[#This Row],[% Deli. Qty to Traded Qty]]&gt;80,Stock_Info[[#This Row],[No. of Trades]]&lt;3000),"Unusual Day","")</f>
        <v/>
      </c>
      <c r="R814" t="str">
        <f>IF(AND(Stock_Info[[#This Row],[Spread High-Low]] &lt; 10, Stock_Info[[#This Row],[% Deli. Qty to Traded Qty]] &gt; 90), "Good Day", "")</f>
        <v/>
      </c>
    </row>
    <row r="815" spans="1:18">
      <c r="A815" t="s">
        <v>43</v>
      </c>
      <c r="B815" s="1">
        <v>45819</v>
      </c>
      <c r="C815" s="1" t="str">
        <f>"WEEK" &amp;" " &amp;  INT((DAY(Stock_Info[[#This Row],[Date]])+WEEKDAY(DATE(YEAR(Stock_Info[[#This Row],[Date]]),MONTH(Stock_Info[[#This Row],[Date]]),1))-1)/7)+1</f>
        <v>WEEK 2</v>
      </c>
      <c r="D815" s="12">
        <v>246.9</v>
      </c>
      <c r="E815" s="12">
        <v>246.9</v>
      </c>
      <c r="F815" s="12">
        <v>242.05</v>
      </c>
      <c r="G815" s="12">
        <v>242.55</v>
      </c>
      <c r="H815" s="12">
        <v>244.93224126247037</v>
      </c>
      <c r="I815">
        <v>1419566</v>
      </c>
      <c r="J815">
        <v>9748</v>
      </c>
      <c r="K815" s="12">
        <v>347697482</v>
      </c>
      <c r="L815">
        <v>924058</v>
      </c>
      <c r="M815">
        <v>65.09</v>
      </c>
      <c r="N815">
        <v>4.8499999999999996</v>
      </c>
      <c r="O815">
        <v>-4.3499999999999996</v>
      </c>
      <c r="P815">
        <f xml:space="preserve"> IF(Stock_Info[[#This Row],[Close Price]] &gt; Stock_Info[[#This Row],[Open Price]], 1, 0)</f>
        <v>0</v>
      </c>
      <c r="Q815" t="str">
        <f>IF(AND(Stock_Info[[#This Row],[% Deli. Qty to Traded Qty]]&gt;80,Stock_Info[[#This Row],[No. of Trades]]&lt;3000),"Unusual Day","")</f>
        <v/>
      </c>
      <c r="R815" t="str">
        <f>IF(AND(Stock_Info[[#This Row],[Spread High-Low]] &lt; 10, Stock_Info[[#This Row],[% Deli. Qty to Traded Qty]] &gt; 90), "Good Day", "")</f>
        <v/>
      </c>
    </row>
    <row r="816" spans="1:18">
      <c r="A816" t="s">
        <v>43</v>
      </c>
      <c r="B816" s="1">
        <v>45818</v>
      </c>
      <c r="C816" s="1" t="str">
        <f>"WEEK" &amp;" " &amp;  INT((DAY(Stock_Info[[#This Row],[Date]])+WEEKDAY(DATE(YEAR(Stock_Info[[#This Row],[Date]]),MONTH(Stock_Info[[#This Row],[Date]]),1))-1)/7)+1</f>
        <v>WEEK 2</v>
      </c>
      <c r="D816" s="12">
        <v>249.1</v>
      </c>
      <c r="E816" s="12">
        <v>249.45</v>
      </c>
      <c r="F816" s="12">
        <v>246.05</v>
      </c>
      <c r="G816" s="12">
        <v>246.95</v>
      </c>
      <c r="H816" s="12">
        <v>247.23154622974531</v>
      </c>
      <c r="I816">
        <v>431443</v>
      </c>
      <c r="J816">
        <v>4638</v>
      </c>
      <c r="K816" s="12">
        <v>106666320</v>
      </c>
      <c r="L816">
        <v>208242</v>
      </c>
      <c r="M816">
        <v>48.27</v>
      </c>
      <c r="N816">
        <v>3.4</v>
      </c>
      <c r="O816">
        <v>-2.15</v>
      </c>
      <c r="P816">
        <f xml:space="preserve"> IF(Stock_Info[[#This Row],[Close Price]] &gt; Stock_Info[[#This Row],[Open Price]], 1, 0)</f>
        <v>0</v>
      </c>
      <c r="Q816" t="str">
        <f>IF(AND(Stock_Info[[#This Row],[% Deli. Qty to Traded Qty]]&gt;80,Stock_Info[[#This Row],[No. of Trades]]&lt;3000),"Unusual Day","")</f>
        <v/>
      </c>
      <c r="R816" t="str">
        <f>IF(AND(Stock_Info[[#This Row],[Spread High-Low]] &lt; 10, Stock_Info[[#This Row],[% Deli. Qty to Traded Qty]] &gt; 90), "Good Day", "")</f>
        <v/>
      </c>
    </row>
    <row r="817" spans="1:18">
      <c r="A817" t="s">
        <v>43</v>
      </c>
      <c r="B817" s="1">
        <v>45817</v>
      </c>
      <c r="C817" s="1" t="str">
        <f>"WEEK" &amp;" " &amp;  INT((DAY(Stock_Info[[#This Row],[Date]])+WEEKDAY(DATE(YEAR(Stock_Info[[#This Row],[Date]]),MONTH(Stock_Info[[#This Row],[Date]]),1))-1)/7)+1</f>
        <v>WEEK 2</v>
      </c>
      <c r="D817" s="12">
        <v>247.2</v>
      </c>
      <c r="E817" s="12">
        <v>250</v>
      </c>
      <c r="F817" s="12">
        <v>246.5</v>
      </c>
      <c r="G817" s="12">
        <v>248.05</v>
      </c>
      <c r="H817" s="12">
        <v>248.67535488955272</v>
      </c>
      <c r="I817">
        <v>1060823</v>
      </c>
      <c r="J817">
        <v>7697</v>
      </c>
      <c r="K817" s="12">
        <v>263800536</v>
      </c>
      <c r="L817">
        <v>613001</v>
      </c>
      <c r="M817">
        <v>57.79</v>
      </c>
      <c r="N817">
        <v>3.5</v>
      </c>
      <c r="O817">
        <v>0.85</v>
      </c>
      <c r="P817">
        <f xml:space="preserve"> IF(Stock_Info[[#This Row],[Close Price]] &gt; Stock_Info[[#This Row],[Open Price]], 1, 0)</f>
        <v>1</v>
      </c>
      <c r="Q817" t="str">
        <f>IF(AND(Stock_Info[[#This Row],[% Deli. Qty to Traded Qty]]&gt;80,Stock_Info[[#This Row],[No. of Trades]]&lt;3000),"Unusual Day","")</f>
        <v/>
      </c>
      <c r="R817" t="str">
        <f>IF(AND(Stock_Info[[#This Row],[Spread High-Low]] &lt; 10, Stock_Info[[#This Row],[% Deli. Qty to Traded Qty]] &gt; 90), "Good Day", "")</f>
        <v/>
      </c>
    </row>
    <row r="818" spans="1:18">
      <c r="A818" t="s">
        <v>43</v>
      </c>
      <c r="B818" s="1">
        <v>45814</v>
      </c>
      <c r="C818" s="1" t="str">
        <f>"WEEK" &amp;" " &amp;  INT((DAY(Stock_Info[[#This Row],[Date]])+WEEKDAY(DATE(YEAR(Stock_Info[[#This Row],[Date]]),MONTH(Stock_Info[[#This Row],[Date]]),1))-1)/7)+1</f>
        <v>WEEK 1</v>
      </c>
      <c r="D818" s="12">
        <v>243.85</v>
      </c>
      <c r="E818" s="12">
        <v>248.9</v>
      </c>
      <c r="F818" s="12">
        <v>241.1</v>
      </c>
      <c r="G818" s="12">
        <v>246.3</v>
      </c>
      <c r="H818" s="12">
        <v>244.86650766329666</v>
      </c>
      <c r="I818">
        <v>851135</v>
      </c>
      <c r="J818">
        <v>6134</v>
      </c>
      <c r="K818" s="12">
        <v>208414455</v>
      </c>
      <c r="L818">
        <v>269115</v>
      </c>
      <c r="M818">
        <v>31.62</v>
      </c>
      <c r="N818">
        <v>7.8</v>
      </c>
      <c r="O818">
        <v>2.4500000000000002</v>
      </c>
      <c r="P818">
        <f xml:space="preserve"> IF(Stock_Info[[#This Row],[Close Price]] &gt; Stock_Info[[#This Row],[Open Price]], 1, 0)</f>
        <v>1</v>
      </c>
      <c r="Q818" t="str">
        <f>IF(AND(Stock_Info[[#This Row],[% Deli. Qty to Traded Qty]]&gt;80,Stock_Info[[#This Row],[No. of Trades]]&lt;3000),"Unusual Day","")</f>
        <v/>
      </c>
      <c r="R818" t="str">
        <f>IF(AND(Stock_Info[[#This Row],[Spread High-Low]] &lt; 10, Stock_Info[[#This Row],[% Deli. Qty to Traded Qty]] &gt; 90), "Good Day", "")</f>
        <v/>
      </c>
    </row>
    <row r="819" spans="1:18">
      <c r="A819" t="s">
        <v>43</v>
      </c>
      <c r="B819" s="1">
        <v>45813</v>
      </c>
      <c r="C819" s="1" t="str">
        <f>"WEEK" &amp;" " &amp;  INT((DAY(Stock_Info[[#This Row],[Date]])+WEEKDAY(DATE(YEAR(Stock_Info[[#This Row],[Date]]),MONTH(Stock_Info[[#This Row],[Date]]),1))-1)/7)+1</f>
        <v>WEEK 1</v>
      </c>
      <c r="D819" s="12">
        <v>255.35</v>
      </c>
      <c r="E819" s="12">
        <v>255.95</v>
      </c>
      <c r="F819" s="12">
        <v>248.85</v>
      </c>
      <c r="G819" s="12">
        <v>250.6</v>
      </c>
      <c r="H819" s="12">
        <v>251.52909217960351</v>
      </c>
      <c r="I819">
        <v>603908</v>
      </c>
      <c r="J819">
        <v>4452</v>
      </c>
      <c r="K819" s="12">
        <v>151900431</v>
      </c>
      <c r="L819">
        <v>336566</v>
      </c>
      <c r="M819">
        <v>55.73</v>
      </c>
      <c r="N819">
        <v>7.1</v>
      </c>
      <c r="O819">
        <v>-4.75</v>
      </c>
      <c r="P819">
        <f xml:space="preserve"> IF(Stock_Info[[#This Row],[Close Price]] &gt; Stock_Info[[#This Row],[Open Price]], 1, 0)</f>
        <v>0</v>
      </c>
      <c r="Q819" t="str">
        <f>IF(AND(Stock_Info[[#This Row],[% Deli. Qty to Traded Qty]]&gt;80,Stock_Info[[#This Row],[No. of Trades]]&lt;3000),"Unusual Day","")</f>
        <v/>
      </c>
      <c r="R819" t="str">
        <f>IF(AND(Stock_Info[[#This Row],[Spread High-Low]] &lt; 10, Stock_Info[[#This Row],[% Deli. Qty to Traded Qty]] &gt; 90), "Good Day", "")</f>
        <v/>
      </c>
    </row>
    <row r="820" spans="1:18">
      <c r="A820" t="s">
        <v>43</v>
      </c>
      <c r="B820" s="1">
        <v>45812</v>
      </c>
      <c r="C820" s="1" t="str">
        <f>"WEEK" &amp;" " &amp;  INT((DAY(Stock_Info[[#This Row],[Date]])+WEEKDAY(DATE(YEAR(Stock_Info[[#This Row],[Date]]),MONTH(Stock_Info[[#This Row],[Date]]),1))-1)/7)+1</f>
        <v>WEEK 1</v>
      </c>
      <c r="D820" s="12">
        <v>255</v>
      </c>
      <c r="E820" s="12">
        <v>256.2</v>
      </c>
      <c r="F820" s="12">
        <v>251.8</v>
      </c>
      <c r="G820" s="12">
        <v>254.6</v>
      </c>
      <c r="H820" s="12">
        <v>253.99918971915665</v>
      </c>
      <c r="I820">
        <v>370242</v>
      </c>
      <c r="J820">
        <v>3330</v>
      </c>
      <c r="K820" s="12">
        <v>94041168</v>
      </c>
      <c r="L820">
        <v>195012</v>
      </c>
      <c r="M820">
        <v>52.67</v>
      </c>
      <c r="N820">
        <v>4.4000000000000004</v>
      </c>
      <c r="O820">
        <v>-0.4</v>
      </c>
      <c r="P820">
        <f xml:space="preserve"> IF(Stock_Info[[#This Row],[Close Price]] &gt; Stock_Info[[#This Row],[Open Price]], 1, 0)</f>
        <v>0</v>
      </c>
      <c r="Q820" t="str">
        <f>IF(AND(Stock_Info[[#This Row],[% Deli. Qty to Traded Qty]]&gt;80,Stock_Info[[#This Row],[No. of Trades]]&lt;3000),"Unusual Day","")</f>
        <v/>
      </c>
      <c r="R820" t="str">
        <f>IF(AND(Stock_Info[[#This Row],[Spread High-Low]] &lt; 10, Stock_Info[[#This Row],[% Deli. Qty to Traded Qty]] &gt; 90), "Good Day", "")</f>
        <v/>
      </c>
    </row>
    <row r="821" spans="1:18">
      <c r="A821" t="s">
        <v>43</v>
      </c>
      <c r="B821" s="1">
        <v>45811</v>
      </c>
      <c r="C821" s="1" t="str">
        <f>"WEEK" &amp;" " &amp;  INT((DAY(Stock_Info[[#This Row],[Date]])+WEEKDAY(DATE(YEAR(Stock_Info[[#This Row],[Date]]),MONTH(Stock_Info[[#This Row],[Date]]),1))-1)/7)+1</f>
        <v>WEEK 1</v>
      </c>
      <c r="D821" s="12">
        <v>255.05</v>
      </c>
      <c r="E821" s="12">
        <v>257.64999999999998</v>
      </c>
      <c r="F821" s="12">
        <v>250.75</v>
      </c>
      <c r="G821" s="12">
        <v>253.6</v>
      </c>
      <c r="H821" s="12">
        <v>254.33037125223223</v>
      </c>
      <c r="I821">
        <v>797975</v>
      </c>
      <c r="J821">
        <v>7359</v>
      </c>
      <c r="K821" s="12">
        <v>202949278</v>
      </c>
      <c r="L821">
        <v>359532</v>
      </c>
      <c r="M821">
        <v>45.06</v>
      </c>
      <c r="N821">
        <v>6.9</v>
      </c>
      <c r="O821">
        <v>-1.45</v>
      </c>
      <c r="P821">
        <f xml:space="preserve"> IF(Stock_Info[[#This Row],[Close Price]] &gt; Stock_Info[[#This Row],[Open Price]], 1, 0)</f>
        <v>0</v>
      </c>
      <c r="Q821" t="str">
        <f>IF(AND(Stock_Info[[#This Row],[% Deli. Qty to Traded Qty]]&gt;80,Stock_Info[[#This Row],[No. of Trades]]&lt;3000),"Unusual Day","")</f>
        <v/>
      </c>
      <c r="R821" t="str">
        <f>IF(AND(Stock_Info[[#This Row],[Spread High-Low]] &lt; 10, Stock_Info[[#This Row],[% Deli. Qty to Traded Qty]] &gt; 90), "Good Day", "")</f>
        <v/>
      </c>
    </row>
    <row r="822" spans="1:18">
      <c r="A822" t="s">
        <v>43</v>
      </c>
      <c r="B822" s="1">
        <v>45810</v>
      </c>
      <c r="C822" s="1" t="str">
        <f>"WEEK" &amp;" " &amp;  INT((DAY(Stock_Info[[#This Row],[Date]])+WEEKDAY(DATE(YEAR(Stock_Info[[#This Row],[Date]]),MONTH(Stock_Info[[#This Row],[Date]]),1))-1)/7)+1</f>
        <v>WEEK 1</v>
      </c>
      <c r="D822" s="12">
        <v>250.1</v>
      </c>
      <c r="E822" s="12">
        <v>256.25</v>
      </c>
      <c r="F822" s="12">
        <v>250.1</v>
      </c>
      <c r="G822" s="12">
        <v>254.8</v>
      </c>
      <c r="H822" s="12">
        <v>254.2840479893357</v>
      </c>
      <c r="I822">
        <v>1080240</v>
      </c>
      <c r="J822">
        <v>8948</v>
      </c>
      <c r="K822" s="12">
        <v>274687800</v>
      </c>
      <c r="L822">
        <v>435317</v>
      </c>
      <c r="M822">
        <v>40.299999999999997</v>
      </c>
      <c r="N822">
        <v>6.15</v>
      </c>
      <c r="O822">
        <v>4.7</v>
      </c>
      <c r="P822">
        <f xml:space="preserve"> IF(Stock_Info[[#This Row],[Close Price]] &gt; Stock_Info[[#This Row],[Open Price]], 1, 0)</f>
        <v>1</v>
      </c>
      <c r="Q822" t="str">
        <f>IF(AND(Stock_Info[[#This Row],[% Deli. Qty to Traded Qty]]&gt;80,Stock_Info[[#This Row],[No. of Trades]]&lt;3000),"Unusual Day","")</f>
        <v/>
      </c>
      <c r="R822" t="str">
        <f>IF(AND(Stock_Info[[#This Row],[Spread High-Low]] &lt; 10, Stock_Info[[#This Row],[% Deli. Qty to Traded Qty]] &gt; 90), "Good Day", "")</f>
        <v/>
      </c>
    </row>
    <row r="823" spans="1:18">
      <c r="A823" t="s">
        <v>43</v>
      </c>
      <c r="B823" s="1">
        <v>45807</v>
      </c>
      <c r="C823" s="1" t="str">
        <f>"WEEK" &amp;" " &amp;  INT((DAY(Stock_Info[[#This Row],[Date]])+WEEKDAY(DATE(YEAR(Stock_Info[[#This Row],[Date]]),MONTH(Stock_Info[[#This Row],[Date]]),1))-1)/7)+1</f>
        <v>WEEK 5</v>
      </c>
      <c r="D823" s="12">
        <v>243.25</v>
      </c>
      <c r="E823" s="12">
        <v>251.45</v>
      </c>
      <c r="F823" s="12">
        <v>242.15</v>
      </c>
      <c r="G823" s="12">
        <v>249.7</v>
      </c>
      <c r="H823" s="12">
        <v>246.44722189272974</v>
      </c>
      <c r="I823">
        <v>1441611</v>
      </c>
      <c r="J823">
        <v>11340</v>
      </c>
      <c r="K823" s="12">
        <v>355281026</v>
      </c>
      <c r="L823">
        <v>686660</v>
      </c>
      <c r="M823">
        <v>47.63</v>
      </c>
      <c r="N823">
        <v>9.3000000000000007</v>
      </c>
      <c r="O823">
        <v>6.45</v>
      </c>
      <c r="P823">
        <f xml:space="preserve"> IF(Stock_Info[[#This Row],[Close Price]] &gt; Stock_Info[[#This Row],[Open Price]], 1, 0)</f>
        <v>1</v>
      </c>
      <c r="Q823" t="str">
        <f>IF(AND(Stock_Info[[#This Row],[% Deli. Qty to Traded Qty]]&gt;80,Stock_Info[[#This Row],[No. of Trades]]&lt;3000),"Unusual Day","")</f>
        <v/>
      </c>
      <c r="R823" t="str">
        <f>IF(AND(Stock_Info[[#This Row],[Spread High-Low]] &lt; 10, Stock_Info[[#This Row],[% Deli. Qty to Traded Qty]] &gt; 90), "Good Day", "")</f>
        <v/>
      </c>
    </row>
    <row r="824" spans="1:18">
      <c r="A824" t="s">
        <v>43</v>
      </c>
      <c r="B824" s="1">
        <v>45806</v>
      </c>
      <c r="C824" s="1" t="str">
        <f>"WEEK" &amp;" " &amp;  INT((DAY(Stock_Info[[#This Row],[Date]])+WEEKDAY(DATE(YEAR(Stock_Info[[#This Row],[Date]]),MONTH(Stock_Info[[#This Row],[Date]]),1))-1)/7)+1</f>
        <v>WEEK 5</v>
      </c>
      <c r="D824" s="12">
        <v>243.1</v>
      </c>
      <c r="E824" s="12">
        <v>244.5</v>
      </c>
      <c r="F824" s="12">
        <v>241.25</v>
      </c>
      <c r="G824" s="12">
        <v>243.3</v>
      </c>
      <c r="H824" s="12">
        <v>242.17591272714191</v>
      </c>
      <c r="I824">
        <v>889532</v>
      </c>
      <c r="J824">
        <v>11422</v>
      </c>
      <c r="K824" s="12">
        <v>215423224</v>
      </c>
      <c r="L824">
        <v>651998</v>
      </c>
      <c r="M824">
        <v>73.3</v>
      </c>
      <c r="N824">
        <v>3.25</v>
      </c>
      <c r="O824">
        <v>0.2</v>
      </c>
      <c r="P824">
        <f xml:space="preserve"> IF(Stock_Info[[#This Row],[Close Price]] &gt; Stock_Info[[#This Row],[Open Price]], 1, 0)</f>
        <v>1</v>
      </c>
      <c r="Q824" t="str">
        <f>IF(AND(Stock_Info[[#This Row],[% Deli. Qty to Traded Qty]]&gt;80,Stock_Info[[#This Row],[No. of Trades]]&lt;3000),"Unusual Day","")</f>
        <v/>
      </c>
      <c r="R824" t="str">
        <f>IF(AND(Stock_Info[[#This Row],[Spread High-Low]] &lt; 10, Stock_Info[[#This Row],[% Deli. Qty to Traded Qty]] &gt; 90), "Good Day", "")</f>
        <v/>
      </c>
    </row>
    <row r="825" spans="1:18">
      <c r="A825" t="s">
        <v>43</v>
      </c>
      <c r="B825" s="1">
        <v>45805</v>
      </c>
      <c r="C825" s="1" t="str">
        <f>"WEEK" &amp;" " &amp;  INT((DAY(Stock_Info[[#This Row],[Date]])+WEEKDAY(DATE(YEAR(Stock_Info[[#This Row],[Date]]),MONTH(Stock_Info[[#This Row],[Date]]),1))-1)/7)+1</f>
        <v>WEEK 5</v>
      </c>
      <c r="D825" s="12">
        <v>242.3</v>
      </c>
      <c r="E825" s="12">
        <v>243.4</v>
      </c>
      <c r="F825" s="12">
        <v>240.8</v>
      </c>
      <c r="G825" s="12">
        <v>243.05</v>
      </c>
      <c r="H825" s="12">
        <v>242.08451582677776</v>
      </c>
      <c r="I825">
        <v>695846</v>
      </c>
      <c r="J825">
        <v>5748</v>
      </c>
      <c r="K825" s="12">
        <v>168453542</v>
      </c>
      <c r="L825">
        <v>396366</v>
      </c>
      <c r="M825">
        <v>56.96</v>
      </c>
      <c r="N825">
        <v>2.6</v>
      </c>
      <c r="O825">
        <v>0.75</v>
      </c>
      <c r="P825">
        <f xml:space="preserve"> IF(Stock_Info[[#This Row],[Close Price]] &gt; Stock_Info[[#This Row],[Open Price]], 1, 0)</f>
        <v>1</v>
      </c>
      <c r="Q825" t="str">
        <f>IF(AND(Stock_Info[[#This Row],[% Deli. Qty to Traded Qty]]&gt;80,Stock_Info[[#This Row],[No. of Trades]]&lt;3000),"Unusual Day","")</f>
        <v/>
      </c>
      <c r="R825" t="str">
        <f>IF(AND(Stock_Info[[#This Row],[Spread High-Low]] &lt; 10, Stock_Info[[#This Row],[% Deli. Qty to Traded Qty]] &gt; 90), "Good Day", "")</f>
        <v/>
      </c>
    </row>
    <row r="826" spans="1:18">
      <c r="A826" t="s">
        <v>43</v>
      </c>
      <c r="B826" s="1">
        <v>45804</v>
      </c>
      <c r="C826" s="1" t="str">
        <f>"WEEK" &amp;" " &amp;  INT((DAY(Stock_Info[[#This Row],[Date]])+WEEKDAY(DATE(YEAR(Stock_Info[[#This Row],[Date]]),MONTH(Stock_Info[[#This Row],[Date]]),1))-1)/7)+1</f>
        <v>WEEK 5</v>
      </c>
      <c r="D826" s="12">
        <v>242.05</v>
      </c>
      <c r="E826" s="12">
        <v>242.75</v>
      </c>
      <c r="F826" s="12">
        <v>237.65</v>
      </c>
      <c r="G826" s="12">
        <v>241.55</v>
      </c>
      <c r="H826" s="12">
        <v>240.8499921100771</v>
      </c>
      <c r="I826">
        <v>513313</v>
      </c>
      <c r="J826">
        <v>3534</v>
      </c>
      <c r="K826" s="12">
        <v>123631432</v>
      </c>
      <c r="L826">
        <v>299038</v>
      </c>
      <c r="M826">
        <v>58.26</v>
      </c>
      <c r="N826">
        <v>5.0999999999999996</v>
      </c>
      <c r="O826">
        <v>-0.5</v>
      </c>
      <c r="P826">
        <f xml:space="preserve"> IF(Stock_Info[[#This Row],[Close Price]] &gt; Stock_Info[[#This Row],[Open Price]], 1, 0)</f>
        <v>0</v>
      </c>
      <c r="Q826" t="str">
        <f>IF(AND(Stock_Info[[#This Row],[% Deli. Qty to Traded Qty]]&gt;80,Stock_Info[[#This Row],[No. of Trades]]&lt;3000),"Unusual Day","")</f>
        <v/>
      </c>
      <c r="R826" t="str">
        <f>IF(AND(Stock_Info[[#This Row],[Spread High-Low]] &lt; 10, Stock_Info[[#This Row],[% Deli. Qty to Traded Qty]] &gt; 90), "Good Day", "")</f>
        <v/>
      </c>
    </row>
    <row r="827" spans="1:18">
      <c r="A827" t="s">
        <v>43</v>
      </c>
      <c r="B827" s="1">
        <v>45803</v>
      </c>
      <c r="C827" s="1" t="str">
        <f>"WEEK" &amp;" " &amp;  INT((DAY(Stock_Info[[#This Row],[Date]])+WEEKDAY(DATE(YEAR(Stock_Info[[#This Row],[Date]]),MONTH(Stock_Info[[#This Row],[Date]]),1))-1)/7)+1</f>
        <v>WEEK 5</v>
      </c>
      <c r="D827" s="12">
        <v>244</v>
      </c>
      <c r="E827" s="12">
        <v>245.1</v>
      </c>
      <c r="F827" s="12">
        <v>240.8</v>
      </c>
      <c r="G827" s="12">
        <v>241.5</v>
      </c>
      <c r="H827" s="12">
        <v>242.17012658393915</v>
      </c>
      <c r="I827">
        <v>609793</v>
      </c>
      <c r="J827">
        <v>5040</v>
      </c>
      <c r="K827" s="12">
        <v>147673648</v>
      </c>
      <c r="L827">
        <v>418493</v>
      </c>
      <c r="M827">
        <v>68.63</v>
      </c>
      <c r="N827">
        <v>4.3</v>
      </c>
      <c r="O827">
        <v>-2.5</v>
      </c>
      <c r="P827">
        <f xml:space="preserve"> IF(Stock_Info[[#This Row],[Close Price]] &gt; Stock_Info[[#This Row],[Open Price]], 1, 0)</f>
        <v>0</v>
      </c>
      <c r="Q827" t="str">
        <f>IF(AND(Stock_Info[[#This Row],[% Deli. Qty to Traded Qty]]&gt;80,Stock_Info[[#This Row],[No. of Trades]]&lt;3000),"Unusual Day","")</f>
        <v/>
      </c>
      <c r="R827" t="str">
        <f>IF(AND(Stock_Info[[#This Row],[Spread High-Low]] &lt; 10, Stock_Info[[#This Row],[% Deli. Qty to Traded Qty]] &gt; 90), "Good Day", "")</f>
        <v/>
      </c>
    </row>
    <row r="828" spans="1:18">
      <c r="A828" t="s">
        <v>43</v>
      </c>
      <c r="B828" s="1">
        <v>45800</v>
      </c>
      <c r="C828" s="1" t="str">
        <f>"WEEK" &amp;" " &amp;  INT((DAY(Stock_Info[[#This Row],[Date]])+WEEKDAY(DATE(YEAR(Stock_Info[[#This Row],[Date]]),MONTH(Stock_Info[[#This Row],[Date]]),1))-1)/7)+1</f>
        <v>WEEK 4</v>
      </c>
      <c r="D828" s="12">
        <v>240.8</v>
      </c>
      <c r="E828" s="12">
        <v>243.8</v>
      </c>
      <c r="F828" s="12">
        <v>240.8</v>
      </c>
      <c r="G828" s="12">
        <v>243.05</v>
      </c>
      <c r="H828" s="12">
        <v>242.58694697295377</v>
      </c>
      <c r="I828">
        <v>428008</v>
      </c>
      <c r="J828">
        <v>3701</v>
      </c>
      <c r="K828" s="12">
        <v>103829154</v>
      </c>
      <c r="L828">
        <v>267431</v>
      </c>
      <c r="M828">
        <v>62.48</v>
      </c>
      <c r="N828">
        <v>3</v>
      </c>
      <c r="O828">
        <v>2.25</v>
      </c>
      <c r="P828">
        <f xml:space="preserve"> IF(Stock_Info[[#This Row],[Close Price]] &gt; Stock_Info[[#This Row],[Open Price]], 1, 0)</f>
        <v>1</v>
      </c>
      <c r="Q828" t="str">
        <f>IF(AND(Stock_Info[[#This Row],[% Deli. Qty to Traded Qty]]&gt;80,Stock_Info[[#This Row],[No. of Trades]]&lt;3000),"Unusual Day","")</f>
        <v/>
      </c>
      <c r="R828" t="str">
        <f>IF(AND(Stock_Info[[#This Row],[Spread High-Low]] &lt; 10, Stock_Info[[#This Row],[% Deli. Qty to Traded Qty]] &gt; 90), "Good Day", "")</f>
        <v/>
      </c>
    </row>
    <row r="829" spans="1:18">
      <c r="A829" t="s">
        <v>43</v>
      </c>
      <c r="B829" s="1">
        <v>45799</v>
      </c>
      <c r="C829" s="1" t="str">
        <f>"WEEK" &amp;" " &amp;  INT((DAY(Stock_Info[[#This Row],[Date]])+WEEKDAY(DATE(YEAR(Stock_Info[[#This Row],[Date]]),MONTH(Stock_Info[[#This Row],[Date]]),1))-1)/7)+1</f>
        <v>WEEK 4</v>
      </c>
      <c r="D829" s="12">
        <v>240.65</v>
      </c>
      <c r="E829" s="12">
        <v>242.3</v>
      </c>
      <c r="F829" s="12">
        <v>238.2</v>
      </c>
      <c r="G829" s="12">
        <v>241.3</v>
      </c>
      <c r="H829" s="12">
        <v>240.23351356900858</v>
      </c>
      <c r="I829">
        <v>233768</v>
      </c>
      <c r="J829">
        <v>2526</v>
      </c>
      <c r="K829" s="12">
        <v>56158908</v>
      </c>
      <c r="L829">
        <v>72444</v>
      </c>
      <c r="M829">
        <v>30.99</v>
      </c>
      <c r="N829">
        <v>4.0999999999999996</v>
      </c>
      <c r="O829">
        <v>0.65</v>
      </c>
      <c r="P829">
        <f xml:space="preserve"> IF(Stock_Info[[#This Row],[Close Price]] &gt; Stock_Info[[#This Row],[Open Price]], 1, 0)</f>
        <v>1</v>
      </c>
      <c r="Q829" t="str">
        <f>IF(AND(Stock_Info[[#This Row],[% Deli. Qty to Traded Qty]]&gt;80,Stock_Info[[#This Row],[No. of Trades]]&lt;3000),"Unusual Day","")</f>
        <v/>
      </c>
      <c r="R829" t="str">
        <f>IF(AND(Stock_Info[[#This Row],[Spread High-Low]] &lt; 10, Stock_Info[[#This Row],[% Deli. Qty to Traded Qty]] &gt; 90), "Good Day", "")</f>
        <v/>
      </c>
    </row>
    <row r="830" spans="1:18">
      <c r="A830" t="s">
        <v>43</v>
      </c>
      <c r="B830" s="1">
        <v>45798</v>
      </c>
      <c r="C830" s="1" t="str">
        <f>"WEEK" &amp;" " &amp;  INT((DAY(Stock_Info[[#This Row],[Date]])+WEEKDAY(DATE(YEAR(Stock_Info[[#This Row],[Date]]),MONTH(Stock_Info[[#This Row],[Date]]),1))-1)/7)+1</f>
        <v>WEEK 4</v>
      </c>
      <c r="D830" s="12">
        <v>236.75</v>
      </c>
      <c r="E830" s="12">
        <v>241.65</v>
      </c>
      <c r="F830" s="12">
        <v>235.05</v>
      </c>
      <c r="G830" s="12">
        <v>241.2</v>
      </c>
      <c r="H830" s="12">
        <v>238.84180517106569</v>
      </c>
      <c r="I830">
        <v>757136</v>
      </c>
      <c r="J830">
        <v>7257</v>
      </c>
      <c r="K830" s="12">
        <v>180835729</v>
      </c>
      <c r="L830">
        <v>396472</v>
      </c>
      <c r="M830">
        <v>52.36</v>
      </c>
      <c r="N830">
        <v>6.6</v>
      </c>
      <c r="O830">
        <v>4.45</v>
      </c>
      <c r="P830">
        <f xml:space="preserve"> IF(Stock_Info[[#This Row],[Close Price]] &gt; Stock_Info[[#This Row],[Open Price]], 1, 0)</f>
        <v>1</v>
      </c>
      <c r="Q830" t="str">
        <f>IF(AND(Stock_Info[[#This Row],[% Deli. Qty to Traded Qty]]&gt;80,Stock_Info[[#This Row],[No. of Trades]]&lt;3000),"Unusual Day","")</f>
        <v/>
      </c>
      <c r="R830" t="str">
        <f>IF(AND(Stock_Info[[#This Row],[Spread High-Low]] &lt; 10, Stock_Info[[#This Row],[% Deli. Qty to Traded Qty]] &gt; 90), "Good Day", "")</f>
        <v/>
      </c>
    </row>
    <row r="831" spans="1:18">
      <c r="A831" t="s">
        <v>43</v>
      </c>
      <c r="B831" s="1">
        <v>45797</v>
      </c>
      <c r="C831" s="1" t="str">
        <f>"WEEK" &amp;" " &amp;  INT((DAY(Stock_Info[[#This Row],[Date]])+WEEKDAY(DATE(YEAR(Stock_Info[[#This Row],[Date]]),MONTH(Stock_Info[[#This Row],[Date]]),1))-1)/7)+1</f>
        <v>WEEK 4</v>
      </c>
      <c r="D831" s="12">
        <v>241.3</v>
      </c>
      <c r="E831" s="12">
        <v>242.9</v>
      </c>
      <c r="F831" s="12">
        <v>235.7</v>
      </c>
      <c r="G831" s="12">
        <v>236.45</v>
      </c>
      <c r="H831" s="12">
        <v>239.38823842975992</v>
      </c>
      <c r="I831">
        <v>262635</v>
      </c>
      <c r="J831">
        <v>2894</v>
      </c>
      <c r="K831" s="12">
        <v>62871730</v>
      </c>
      <c r="L831">
        <v>101047</v>
      </c>
      <c r="M831">
        <v>38.47</v>
      </c>
      <c r="N831">
        <v>7.2</v>
      </c>
      <c r="O831">
        <v>-4.8499999999999996</v>
      </c>
      <c r="P831">
        <f xml:space="preserve"> IF(Stock_Info[[#This Row],[Close Price]] &gt; Stock_Info[[#This Row],[Open Price]], 1, 0)</f>
        <v>0</v>
      </c>
      <c r="Q831" t="str">
        <f>IF(AND(Stock_Info[[#This Row],[% Deli. Qty to Traded Qty]]&gt;80,Stock_Info[[#This Row],[No. of Trades]]&lt;3000),"Unusual Day","")</f>
        <v/>
      </c>
      <c r="R831" t="str">
        <f>IF(AND(Stock_Info[[#This Row],[Spread High-Low]] &lt; 10, Stock_Info[[#This Row],[% Deli. Qty to Traded Qty]] &gt; 90), "Good Day", "")</f>
        <v/>
      </c>
    </row>
    <row r="832" spans="1:18">
      <c r="A832" t="s">
        <v>43</v>
      </c>
      <c r="B832" s="1">
        <v>45796</v>
      </c>
      <c r="C832" s="1" t="str">
        <f>"WEEK" &amp;" " &amp;  INT((DAY(Stock_Info[[#This Row],[Date]])+WEEKDAY(DATE(YEAR(Stock_Info[[#This Row],[Date]]),MONTH(Stock_Info[[#This Row],[Date]]),1))-1)/7)+1</f>
        <v>WEEK 4</v>
      </c>
      <c r="D832" s="12">
        <v>237.85</v>
      </c>
      <c r="E832" s="12">
        <v>242.95</v>
      </c>
      <c r="F832" s="12">
        <v>236.15</v>
      </c>
      <c r="G832" s="12">
        <v>239.85</v>
      </c>
      <c r="H832" s="12">
        <v>239.47706913673687</v>
      </c>
      <c r="I832">
        <v>393727</v>
      </c>
      <c r="J832">
        <v>3713</v>
      </c>
      <c r="K832" s="12">
        <v>94288588</v>
      </c>
      <c r="L832">
        <v>130134</v>
      </c>
      <c r="M832">
        <v>33.049999999999997</v>
      </c>
      <c r="N832">
        <v>6.8</v>
      </c>
      <c r="O832">
        <v>2</v>
      </c>
      <c r="P832">
        <f xml:space="preserve"> IF(Stock_Info[[#This Row],[Close Price]] &gt; Stock_Info[[#This Row],[Open Price]], 1, 0)</f>
        <v>1</v>
      </c>
      <c r="Q832" t="str">
        <f>IF(AND(Stock_Info[[#This Row],[% Deli. Qty to Traded Qty]]&gt;80,Stock_Info[[#This Row],[No. of Trades]]&lt;3000),"Unusual Day","")</f>
        <v/>
      </c>
      <c r="R832" t="str">
        <f>IF(AND(Stock_Info[[#This Row],[Spread High-Low]] &lt; 10, Stock_Info[[#This Row],[% Deli. Qty to Traded Qty]] &gt; 90), "Good Day", "")</f>
        <v/>
      </c>
    </row>
    <row r="833" spans="1:18">
      <c r="A833" t="s">
        <v>43</v>
      </c>
      <c r="B833" s="1">
        <v>45793</v>
      </c>
      <c r="C833" s="1" t="str">
        <f>"WEEK" &amp;" " &amp;  INT((DAY(Stock_Info[[#This Row],[Date]])+WEEKDAY(DATE(YEAR(Stock_Info[[#This Row],[Date]]),MONTH(Stock_Info[[#This Row],[Date]]),1))-1)/7)+1</f>
        <v>WEEK 3</v>
      </c>
      <c r="D833" s="12">
        <v>234.45</v>
      </c>
      <c r="E833" s="12">
        <v>238</v>
      </c>
      <c r="F833" s="12">
        <v>234.45</v>
      </c>
      <c r="G833" s="12">
        <v>236.85</v>
      </c>
      <c r="H833" s="12">
        <v>236.8733570763716</v>
      </c>
      <c r="I833">
        <v>605932</v>
      </c>
      <c r="J833">
        <v>5496</v>
      </c>
      <c r="K833" s="12">
        <v>143529147</v>
      </c>
      <c r="L833">
        <v>392357</v>
      </c>
      <c r="M833">
        <v>64.75</v>
      </c>
      <c r="N833">
        <v>3.55</v>
      </c>
      <c r="O833">
        <v>2.4</v>
      </c>
      <c r="P833">
        <f xml:space="preserve"> IF(Stock_Info[[#This Row],[Close Price]] &gt; Stock_Info[[#This Row],[Open Price]], 1, 0)</f>
        <v>1</v>
      </c>
      <c r="Q833" t="str">
        <f>IF(AND(Stock_Info[[#This Row],[% Deli. Qty to Traded Qty]]&gt;80,Stock_Info[[#This Row],[No. of Trades]]&lt;3000),"Unusual Day","")</f>
        <v/>
      </c>
      <c r="R833" t="str">
        <f>IF(AND(Stock_Info[[#This Row],[Spread High-Low]] &lt; 10, Stock_Info[[#This Row],[% Deli. Qty to Traded Qty]] &gt; 90), "Good Day", "")</f>
        <v/>
      </c>
    </row>
    <row r="834" spans="1:18">
      <c r="A834" t="s">
        <v>43</v>
      </c>
      <c r="B834" s="1">
        <v>45792</v>
      </c>
      <c r="C834" s="1" t="str">
        <f>"WEEK" &amp;" " &amp;  INT((DAY(Stock_Info[[#This Row],[Date]])+WEEKDAY(DATE(YEAR(Stock_Info[[#This Row],[Date]]),MONTH(Stock_Info[[#This Row],[Date]]),1))-1)/7)+1</f>
        <v>WEEK 3</v>
      </c>
      <c r="D834" s="12">
        <v>234.75</v>
      </c>
      <c r="E834" s="12">
        <v>235.8</v>
      </c>
      <c r="F834" s="12">
        <v>233</v>
      </c>
      <c r="G834" s="12">
        <v>234.45</v>
      </c>
      <c r="H834" s="12">
        <v>234.39243994215352</v>
      </c>
      <c r="I834">
        <v>284892</v>
      </c>
      <c r="J834">
        <v>2805</v>
      </c>
      <c r="K834" s="12">
        <v>66776531</v>
      </c>
      <c r="L834">
        <v>114288</v>
      </c>
      <c r="M834">
        <v>40.119999999999997</v>
      </c>
      <c r="N834">
        <v>2.8</v>
      </c>
      <c r="O834">
        <v>-0.3</v>
      </c>
      <c r="P834">
        <f xml:space="preserve"> IF(Stock_Info[[#This Row],[Close Price]] &gt; Stock_Info[[#This Row],[Open Price]], 1, 0)</f>
        <v>0</v>
      </c>
      <c r="Q834" t="str">
        <f>IF(AND(Stock_Info[[#This Row],[% Deli. Qty to Traded Qty]]&gt;80,Stock_Info[[#This Row],[No. of Trades]]&lt;3000),"Unusual Day","")</f>
        <v/>
      </c>
      <c r="R834" t="str">
        <f>IF(AND(Stock_Info[[#This Row],[Spread High-Low]] &lt; 10, Stock_Info[[#This Row],[% Deli. Qty to Traded Qty]] &gt; 90), "Good Day", "")</f>
        <v/>
      </c>
    </row>
    <row r="835" spans="1:18">
      <c r="A835" t="s">
        <v>43</v>
      </c>
      <c r="B835" s="1">
        <v>45791</v>
      </c>
      <c r="C835" s="1" t="str">
        <f>"WEEK" &amp;" " &amp;  INT((DAY(Stock_Info[[#This Row],[Date]])+WEEKDAY(DATE(YEAR(Stock_Info[[#This Row],[Date]]),MONTH(Stock_Info[[#This Row],[Date]]),1))-1)/7)+1</f>
        <v>WEEK 3</v>
      </c>
      <c r="D835" s="12">
        <v>234.25</v>
      </c>
      <c r="E835" s="12">
        <v>235</v>
      </c>
      <c r="F835" s="12">
        <v>230.35</v>
      </c>
      <c r="G835" s="12">
        <v>233.55</v>
      </c>
      <c r="H835" s="12">
        <v>233.4653405346202</v>
      </c>
      <c r="I835">
        <v>942239</v>
      </c>
      <c r="J835">
        <v>5979</v>
      </c>
      <c r="K835" s="12">
        <v>219980149</v>
      </c>
      <c r="L835">
        <v>647022</v>
      </c>
      <c r="M835">
        <v>68.67</v>
      </c>
      <c r="N835">
        <v>4.6500000000000004</v>
      </c>
      <c r="O835">
        <v>-0.7</v>
      </c>
      <c r="P835">
        <f xml:space="preserve"> IF(Stock_Info[[#This Row],[Close Price]] &gt; Stock_Info[[#This Row],[Open Price]], 1, 0)</f>
        <v>0</v>
      </c>
      <c r="Q835" t="str">
        <f>IF(AND(Stock_Info[[#This Row],[% Deli. Qty to Traded Qty]]&gt;80,Stock_Info[[#This Row],[No. of Trades]]&lt;3000),"Unusual Day","")</f>
        <v/>
      </c>
      <c r="R835" t="str">
        <f>IF(AND(Stock_Info[[#This Row],[Spread High-Low]] &lt; 10, Stock_Info[[#This Row],[% Deli. Qty to Traded Qty]] &gt; 90), "Good Day", "")</f>
        <v/>
      </c>
    </row>
    <row r="836" spans="1:18">
      <c r="A836" t="s">
        <v>43</v>
      </c>
      <c r="B836" s="1">
        <v>45790</v>
      </c>
      <c r="C836" s="1" t="str">
        <f>"WEEK" &amp;" " &amp;  INT((DAY(Stock_Info[[#This Row],[Date]])+WEEKDAY(DATE(YEAR(Stock_Info[[#This Row],[Date]]),MONTH(Stock_Info[[#This Row],[Date]]),1))-1)/7)+1</f>
        <v>WEEK 3</v>
      </c>
      <c r="D836" s="12">
        <v>226.8</v>
      </c>
      <c r="E836" s="12">
        <v>234.2</v>
      </c>
      <c r="F836" s="12">
        <v>226.6</v>
      </c>
      <c r="G836" s="12">
        <v>232.75</v>
      </c>
      <c r="H836" s="12">
        <v>232.28570665248921</v>
      </c>
      <c r="I836">
        <v>748607</v>
      </c>
      <c r="J836">
        <v>7488</v>
      </c>
      <c r="K836" s="12">
        <v>173890706</v>
      </c>
      <c r="L836">
        <v>356140</v>
      </c>
      <c r="M836">
        <v>47.57</v>
      </c>
      <c r="N836">
        <v>7.6</v>
      </c>
      <c r="O836">
        <v>5.95</v>
      </c>
      <c r="P836">
        <f xml:space="preserve"> IF(Stock_Info[[#This Row],[Close Price]] &gt; Stock_Info[[#This Row],[Open Price]], 1, 0)</f>
        <v>1</v>
      </c>
      <c r="Q836" t="str">
        <f>IF(AND(Stock_Info[[#This Row],[% Deli. Qty to Traded Qty]]&gt;80,Stock_Info[[#This Row],[No. of Trades]]&lt;3000),"Unusual Day","")</f>
        <v/>
      </c>
      <c r="R836" t="str">
        <f>IF(AND(Stock_Info[[#This Row],[Spread High-Low]] &lt; 10, Stock_Info[[#This Row],[% Deli. Qty to Traded Qty]] &gt; 90), "Good Day", "")</f>
        <v/>
      </c>
    </row>
    <row r="837" spans="1:18">
      <c r="A837" t="s">
        <v>43</v>
      </c>
      <c r="B837" s="1">
        <v>45789</v>
      </c>
      <c r="C837" s="1" t="str">
        <f>"WEEK" &amp;" " &amp;  INT((DAY(Stock_Info[[#This Row],[Date]])+WEEKDAY(DATE(YEAR(Stock_Info[[#This Row],[Date]]),MONTH(Stock_Info[[#This Row],[Date]]),1))-1)/7)+1</f>
        <v>WEEK 3</v>
      </c>
      <c r="D837" s="12">
        <v>226.95</v>
      </c>
      <c r="E837" s="12">
        <v>228.2</v>
      </c>
      <c r="F837" s="12">
        <v>224.5</v>
      </c>
      <c r="G837" s="12">
        <v>226.85</v>
      </c>
      <c r="H837" s="12">
        <v>226.45491157780191</v>
      </c>
      <c r="I837">
        <v>768246</v>
      </c>
      <c r="J837">
        <v>6925</v>
      </c>
      <c r="K837" s="12">
        <v>173973080</v>
      </c>
      <c r="L837">
        <v>361346</v>
      </c>
      <c r="M837">
        <v>47.04</v>
      </c>
      <c r="N837">
        <v>3.7</v>
      </c>
      <c r="O837">
        <v>-0.1</v>
      </c>
      <c r="P837">
        <f xml:space="preserve"> IF(Stock_Info[[#This Row],[Close Price]] &gt; Stock_Info[[#This Row],[Open Price]], 1, 0)</f>
        <v>0</v>
      </c>
      <c r="Q837" t="str">
        <f>IF(AND(Stock_Info[[#This Row],[% Deli. Qty to Traded Qty]]&gt;80,Stock_Info[[#This Row],[No. of Trades]]&lt;3000),"Unusual Day","")</f>
        <v/>
      </c>
      <c r="R837" t="str">
        <f>IF(AND(Stock_Info[[#This Row],[Spread High-Low]] &lt; 10, Stock_Info[[#This Row],[% Deli. Qty to Traded Qty]] &gt; 90), "Good Day", "")</f>
        <v/>
      </c>
    </row>
    <row r="838" spans="1:18">
      <c r="A838" t="s">
        <v>43</v>
      </c>
      <c r="B838" s="1">
        <v>45786</v>
      </c>
      <c r="C838" s="1" t="str">
        <f>"WEEK" &amp;" " &amp;  INT((DAY(Stock_Info[[#This Row],[Date]])+WEEKDAY(DATE(YEAR(Stock_Info[[#This Row],[Date]]),MONTH(Stock_Info[[#This Row],[Date]]),1))-1)/7)+1</f>
        <v>WEEK 2</v>
      </c>
      <c r="D838" s="12">
        <v>212.4</v>
      </c>
      <c r="E838" s="12">
        <v>220.6</v>
      </c>
      <c r="F838" s="12">
        <v>212.4</v>
      </c>
      <c r="G838" s="12">
        <v>220.15</v>
      </c>
      <c r="H838" s="12">
        <v>217.8304939638175</v>
      </c>
      <c r="I838">
        <v>346908</v>
      </c>
      <c r="J838">
        <v>3593</v>
      </c>
      <c r="K838" s="12">
        <v>75567141</v>
      </c>
      <c r="L838">
        <v>106528</v>
      </c>
      <c r="M838">
        <v>30.71</v>
      </c>
      <c r="N838">
        <v>8.1999999999999993</v>
      </c>
      <c r="O838">
        <v>7.75</v>
      </c>
      <c r="P838">
        <f xml:space="preserve"> IF(Stock_Info[[#This Row],[Close Price]] &gt; Stock_Info[[#This Row],[Open Price]], 1, 0)</f>
        <v>1</v>
      </c>
      <c r="Q838" t="str">
        <f>IF(AND(Stock_Info[[#This Row],[% Deli. Qty to Traded Qty]]&gt;80,Stock_Info[[#This Row],[No. of Trades]]&lt;3000),"Unusual Day","")</f>
        <v/>
      </c>
      <c r="R838" t="str">
        <f>IF(AND(Stock_Info[[#This Row],[Spread High-Low]] &lt; 10, Stock_Info[[#This Row],[% Deli. Qty to Traded Qty]] &gt; 90), "Good Day", "")</f>
        <v/>
      </c>
    </row>
    <row r="839" spans="1:18">
      <c r="A839" t="s">
        <v>43</v>
      </c>
      <c r="B839" s="1">
        <v>45785</v>
      </c>
      <c r="C839" s="1" t="str">
        <f>"WEEK" &amp;" " &amp;  INT((DAY(Stock_Info[[#This Row],[Date]])+WEEKDAY(DATE(YEAR(Stock_Info[[#This Row],[Date]]),MONTH(Stock_Info[[#This Row],[Date]]),1))-1)/7)+1</f>
        <v>WEEK 2</v>
      </c>
      <c r="D839" s="12">
        <v>225.8</v>
      </c>
      <c r="E839" s="12">
        <v>226.55</v>
      </c>
      <c r="F839" s="12">
        <v>216.05</v>
      </c>
      <c r="G839" s="12">
        <v>217.2</v>
      </c>
      <c r="H839" s="12">
        <v>220.79353149913462</v>
      </c>
      <c r="I839">
        <v>862611</v>
      </c>
      <c r="J839">
        <v>10508</v>
      </c>
      <c r="K839" s="12">
        <v>190458929</v>
      </c>
      <c r="L839">
        <v>277674</v>
      </c>
      <c r="M839">
        <v>32.19</v>
      </c>
      <c r="N839">
        <v>10.5</v>
      </c>
      <c r="O839">
        <v>-8.6</v>
      </c>
      <c r="P839">
        <f xml:space="preserve"> IF(Stock_Info[[#This Row],[Close Price]] &gt; Stock_Info[[#This Row],[Open Price]], 1, 0)</f>
        <v>0</v>
      </c>
      <c r="Q839" t="str">
        <f>IF(AND(Stock_Info[[#This Row],[% Deli. Qty to Traded Qty]]&gt;80,Stock_Info[[#This Row],[No. of Trades]]&lt;3000),"Unusual Day","")</f>
        <v/>
      </c>
      <c r="R839" t="str">
        <f>IF(AND(Stock_Info[[#This Row],[Spread High-Low]] &lt; 10, Stock_Info[[#This Row],[% Deli. Qty to Traded Qty]] &gt; 90), "Good Day", "")</f>
        <v/>
      </c>
    </row>
    <row r="840" spans="1:18">
      <c r="A840" t="s">
        <v>43</v>
      </c>
      <c r="B840" s="1">
        <v>45784</v>
      </c>
      <c r="C840" s="1" t="str">
        <f>"WEEK" &amp;" " &amp;  INT((DAY(Stock_Info[[#This Row],[Date]])+WEEKDAY(DATE(YEAR(Stock_Info[[#This Row],[Date]]),MONTH(Stock_Info[[#This Row],[Date]]),1))-1)/7)+1</f>
        <v>WEEK 2</v>
      </c>
      <c r="D840" s="12">
        <v>224.15</v>
      </c>
      <c r="E840" s="12">
        <v>227.45</v>
      </c>
      <c r="F840" s="12">
        <v>221.3</v>
      </c>
      <c r="G840" s="12">
        <v>224.6</v>
      </c>
      <c r="H840" s="12">
        <v>224.36408141401162</v>
      </c>
      <c r="I840">
        <v>993146</v>
      </c>
      <c r="J840">
        <v>7714</v>
      </c>
      <c r="K840" s="12">
        <v>222826290</v>
      </c>
      <c r="L840">
        <v>287048</v>
      </c>
      <c r="M840">
        <v>28.9</v>
      </c>
      <c r="N840">
        <v>6.15</v>
      </c>
      <c r="O840">
        <v>0.45</v>
      </c>
      <c r="P840">
        <f xml:space="preserve"> IF(Stock_Info[[#This Row],[Close Price]] &gt; Stock_Info[[#This Row],[Open Price]], 1, 0)</f>
        <v>1</v>
      </c>
      <c r="Q840" t="str">
        <f>IF(AND(Stock_Info[[#This Row],[% Deli. Qty to Traded Qty]]&gt;80,Stock_Info[[#This Row],[No. of Trades]]&lt;3000),"Unusual Day","")</f>
        <v/>
      </c>
      <c r="R840" t="str">
        <f>IF(AND(Stock_Info[[#This Row],[Spread High-Low]] &lt; 10, Stock_Info[[#This Row],[% Deli. Qty to Traded Qty]] &gt; 90), "Good Day", "")</f>
        <v/>
      </c>
    </row>
    <row r="841" spans="1:18">
      <c r="A841" t="s">
        <v>43</v>
      </c>
      <c r="B841" s="1">
        <v>45783</v>
      </c>
      <c r="C841" s="1" t="str">
        <f>"WEEK" &amp;" " &amp;  INT((DAY(Stock_Info[[#This Row],[Date]])+WEEKDAY(DATE(YEAR(Stock_Info[[#This Row],[Date]]),MONTH(Stock_Info[[#This Row],[Date]]),1))-1)/7)+1</f>
        <v>WEEK 2</v>
      </c>
      <c r="D841" s="12">
        <v>248.45</v>
      </c>
      <c r="E841" s="12">
        <v>251.8</v>
      </c>
      <c r="F841" s="12">
        <v>212.1</v>
      </c>
      <c r="G841" s="12">
        <v>223.65</v>
      </c>
      <c r="H841" s="12">
        <v>230.19445014142175</v>
      </c>
      <c r="I841">
        <v>2194146</v>
      </c>
      <c r="J841">
        <v>22299</v>
      </c>
      <c r="K841" s="12">
        <v>505080232</v>
      </c>
      <c r="L841">
        <v>845869</v>
      </c>
      <c r="M841">
        <v>38.549999999999997</v>
      </c>
      <c r="N841">
        <v>39.700000000000003</v>
      </c>
      <c r="O841">
        <v>-24.8</v>
      </c>
      <c r="P841">
        <f xml:space="preserve"> IF(Stock_Info[[#This Row],[Close Price]] &gt; Stock_Info[[#This Row],[Open Price]], 1, 0)</f>
        <v>0</v>
      </c>
      <c r="Q841" t="str">
        <f>IF(AND(Stock_Info[[#This Row],[% Deli. Qty to Traded Qty]]&gt;80,Stock_Info[[#This Row],[No. of Trades]]&lt;3000),"Unusual Day","")</f>
        <v/>
      </c>
      <c r="R841" t="str">
        <f>IF(AND(Stock_Info[[#This Row],[Spread High-Low]] &lt; 10, Stock_Info[[#This Row],[% Deli. Qty to Traded Qty]] &gt; 90), "Good Day", "")</f>
        <v/>
      </c>
    </row>
    <row r="842" spans="1:18">
      <c r="A842" t="s">
        <v>43</v>
      </c>
      <c r="B842" s="1">
        <v>45782</v>
      </c>
      <c r="C842" s="1" t="str">
        <f>"WEEK" &amp;" " &amp;  INT((DAY(Stock_Info[[#This Row],[Date]])+WEEKDAY(DATE(YEAR(Stock_Info[[#This Row],[Date]]),MONTH(Stock_Info[[#This Row],[Date]]),1))-1)/7)+1</f>
        <v>WEEK 2</v>
      </c>
      <c r="D842" s="12">
        <v>247.8</v>
      </c>
      <c r="E842" s="12">
        <v>250.6</v>
      </c>
      <c r="F842" s="12">
        <v>247.55</v>
      </c>
      <c r="G842" s="12">
        <v>249.25</v>
      </c>
      <c r="H842" s="12">
        <v>249.42657501781744</v>
      </c>
      <c r="I842">
        <v>465836</v>
      </c>
      <c r="J842">
        <v>5047</v>
      </c>
      <c r="K842" s="12">
        <v>116191878</v>
      </c>
      <c r="L842">
        <v>301082</v>
      </c>
      <c r="M842">
        <v>64.63</v>
      </c>
      <c r="N842">
        <v>3.05</v>
      </c>
      <c r="O842">
        <v>1.45</v>
      </c>
      <c r="P842">
        <f xml:space="preserve"> IF(Stock_Info[[#This Row],[Close Price]] &gt; Stock_Info[[#This Row],[Open Price]], 1, 0)</f>
        <v>1</v>
      </c>
      <c r="Q842" t="str">
        <f>IF(AND(Stock_Info[[#This Row],[% Deli. Qty to Traded Qty]]&gt;80,Stock_Info[[#This Row],[No. of Trades]]&lt;3000),"Unusual Day","")</f>
        <v/>
      </c>
      <c r="R842" t="str">
        <f>IF(AND(Stock_Info[[#This Row],[Spread High-Low]] &lt; 10, Stock_Info[[#This Row],[% Deli. Qty to Traded Qty]] &gt; 90), "Good Day", "")</f>
        <v/>
      </c>
    </row>
    <row r="843" spans="1:18">
      <c r="A843" t="s">
        <v>43</v>
      </c>
      <c r="B843" s="1">
        <v>45779</v>
      </c>
      <c r="C843" s="1" t="str">
        <f>"WEEK" &amp;" " &amp;  INT((DAY(Stock_Info[[#This Row],[Date]])+WEEKDAY(DATE(YEAR(Stock_Info[[#This Row],[Date]]),MONTH(Stock_Info[[#This Row],[Date]]),1))-1)/7)+1</f>
        <v>WEEK 1</v>
      </c>
      <c r="D843" s="12">
        <v>249.3</v>
      </c>
      <c r="E843" s="12">
        <v>252.15</v>
      </c>
      <c r="F843" s="12">
        <v>246.4</v>
      </c>
      <c r="G843" s="12">
        <v>248.5</v>
      </c>
      <c r="H843" s="12">
        <v>250.37509652210318</v>
      </c>
      <c r="I843">
        <v>644930</v>
      </c>
      <c r="J843">
        <v>7383</v>
      </c>
      <c r="K843" s="12">
        <v>161474411</v>
      </c>
      <c r="L843">
        <v>472549</v>
      </c>
      <c r="M843">
        <v>73.27</v>
      </c>
      <c r="N843">
        <v>5.75</v>
      </c>
      <c r="O843">
        <v>-0.8</v>
      </c>
      <c r="P843">
        <f xml:space="preserve"> IF(Stock_Info[[#This Row],[Close Price]] &gt; Stock_Info[[#This Row],[Open Price]], 1, 0)</f>
        <v>0</v>
      </c>
      <c r="Q843" t="str">
        <f>IF(AND(Stock_Info[[#This Row],[% Deli. Qty to Traded Qty]]&gt;80,Stock_Info[[#This Row],[No. of Trades]]&lt;3000),"Unusual Day","")</f>
        <v/>
      </c>
      <c r="R843" t="str">
        <f>IF(AND(Stock_Info[[#This Row],[Spread High-Low]] &lt; 10, Stock_Info[[#This Row],[% Deli. Qty to Traded Qty]] &gt; 90), "Good Day", "")</f>
        <v/>
      </c>
    </row>
    <row r="844" spans="1:18">
      <c r="A844" t="s">
        <v>43</v>
      </c>
      <c r="B844" s="1">
        <v>45777</v>
      </c>
      <c r="C844" s="1" t="str">
        <f>"WEEK" &amp;" " &amp;  INT((DAY(Stock_Info[[#This Row],[Date]])+WEEKDAY(DATE(YEAR(Stock_Info[[#This Row],[Date]]),MONTH(Stock_Info[[#This Row],[Date]]),1))-1)/7)+1</f>
        <v>WEEK 5</v>
      </c>
      <c r="D844" s="12">
        <v>253.2</v>
      </c>
      <c r="E844" s="12">
        <v>253.2</v>
      </c>
      <c r="F844" s="12">
        <v>249.25</v>
      </c>
      <c r="G844" s="12">
        <v>250</v>
      </c>
      <c r="H844" s="12">
        <v>250.61579144119577</v>
      </c>
      <c r="I844">
        <v>163177</v>
      </c>
      <c r="J844">
        <v>2192</v>
      </c>
      <c r="K844" s="12">
        <v>40894733</v>
      </c>
      <c r="L844">
        <v>50263</v>
      </c>
      <c r="M844">
        <v>30.8</v>
      </c>
      <c r="N844">
        <v>3.95</v>
      </c>
      <c r="O844">
        <v>-3.2</v>
      </c>
      <c r="P844">
        <f xml:space="preserve"> IF(Stock_Info[[#This Row],[Close Price]] &gt; Stock_Info[[#This Row],[Open Price]], 1, 0)</f>
        <v>0</v>
      </c>
      <c r="Q844" t="str">
        <f>IF(AND(Stock_Info[[#This Row],[% Deli. Qty to Traded Qty]]&gt;80,Stock_Info[[#This Row],[No. of Trades]]&lt;3000),"Unusual Day","")</f>
        <v/>
      </c>
      <c r="R844" t="str">
        <f>IF(AND(Stock_Info[[#This Row],[Spread High-Low]] &lt; 10, Stock_Info[[#This Row],[% Deli. Qty to Traded Qty]] &gt; 90), "Good Day", "")</f>
        <v/>
      </c>
    </row>
    <row r="845" spans="1:18">
      <c r="A845" t="s">
        <v>43</v>
      </c>
      <c r="B845" s="1">
        <v>45776</v>
      </c>
      <c r="C845" s="1" t="str">
        <f>"WEEK" &amp;" " &amp;  INT((DAY(Stock_Info[[#This Row],[Date]])+WEEKDAY(DATE(YEAR(Stock_Info[[#This Row],[Date]]),MONTH(Stock_Info[[#This Row],[Date]]),1))-1)/7)+1</f>
        <v>WEEK 5</v>
      </c>
      <c r="D845" s="12">
        <v>253.65</v>
      </c>
      <c r="E845" s="12">
        <v>259.35000000000002</v>
      </c>
      <c r="F845" s="12">
        <v>252</v>
      </c>
      <c r="G845" s="12">
        <v>253</v>
      </c>
      <c r="H845" s="12">
        <v>255.56757412068012</v>
      </c>
      <c r="I845">
        <v>325820</v>
      </c>
      <c r="J845">
        <v>4653</v>
      </c>
      <c r="K845" s="12">
        <v>83269027</v>
      </c>
      <c r="L845">
        <v>96081</v>
      </c>
      <c r="M845">
        <v>29.49</v>
      </c>
      <c r="N845">
        <v>7.35</v>
      </c>
      <c r="O845">
        <v>-0.65</v>
      </c>
      <c r="P845">
        <f xml:space="preserve"> IF(Stock_Info[[#This Row],[Close Price]] &gt; Stock_Info[[#This Row],[Open Price]], 1, 0)</f>
        <v>0</v>
      </c>
      <c r="Q845" t="str">
        <f>IF(AND(Stock_Info[[#This Row],[% Deli. Qty to Traded Qty]]&gt;80,Stock_Info[[#This Row],[No. of Trades]]&lt;3000),"Unusual Day","")</f>
        <v/>
      </c>
      <c r="R845" t="str">
        <f>IF(AND(Stock_Info[[#This Row],[Spread High-Low]] &lt; 10, Stock_Info[[#This Row],[% Deli. Qty to Traded Qty]] &gt; 90), "Good Day", "")</f>
        <v/>
      </c>
    </row>
    <row r="846" spans="1:18">
      <c r="A846" t="s">
        <v>43</v>
      </c>
      <c r="B846" s="1">
        <v>45775</v>
      </c>
      <c r="C846" s="1" t="str">
        <f>"WEEK" &amp;" " &amp;  INT((DAY(Stock_Info[[#This Row],[Date]])+WEEKDAY(DATE(YEAR(Stock_Info[[#This Row],[Date]]),MONTH(Stock_Info[[#This Row],[Date]]),1))-1)/7)+1</f>
        <v>WEEK 5</v>
      </c>
      <c r="D846" s="12">
        <v>247</v>
      </c>
      <c r="E846" s="12">
        <v>253.3</v>
      </c>
      <c r="F846" s="12">
        <v>246.6</v>
      </c>
      <c r="G846" s="12">
        <v>252.5</v>
      </c>
      <c r="H846" s="12">
        <v>251.0638138867001</v>
      </c>
      <c r="I846">
        <v>442913</v>
      </c>
      <c r="J846">
        <v>7850</v>
      </c>
      <c r="K846" s="12">
        <v>111199427</v>
      </c>
      <c r="L846">
        <v>262606</v>
      </c>
      <c r="M846">
        <v>59.29</v>
      </c>
      <c r="N846">
        <v>6.7</v>
      </c>
      <c r="O846">
        <v>5.5</v>
      </c>
      <c r="P846">
        <f xml:space="preserve"> IF(Stock_Info[[#This Row],[Close Price]] &gt; Stock_Info[[#This Row],[Open Price]], 1, 0)</f>
        <v>1</v>
      </c>
      <c r="Q846" t="str">
        <f>IF(AND(Stock_Info[[#This Row],[% Deli. Qty to Traded Qty]]&gt;80,Stock_Info[[#This Row],[No. of Trades]]&lt;3000),"Unusual Day","")</f>
        <v/>
      </c>
      <c r="R846" t="str">
        <f>IF(AND(Stock_Info[[#This Row],[Spread High-Low]] &lt; 10, Stock_Info[[#This Row],[% Deli. Qty to Traded Qty]] &gt; 90), "Good Day", "")</f>
        <v/>
      </c>
    </row>
    <row r="847" spans="1:18">
      <c r="A847" t="s">
        <v>43</v>
      </c>
      <c r="B847" s="1">
        <v>45772</v>
      </c>
      <c r="C847" s="1" t="str">
        <f>"WEEK" &amp;" " &amp;  INT((DAY(Stock_Info[[#This Row],[Date]])+WEEKDAY(DATE(YEAR(Stock_Info[[#This Row],[Date]]),MONTH(Stock_Info[[#This Row],[Date]]),1))-1)/7)+1</f>
        <v>WEEK 4</v>
      </c>
      <c r="D847" s="12">
        <v>251.05</v>
      </c>
      <c r="E847" s="12">
        <v>253.9</v>
      </c>
      <c r="F847" s="12">
        <v>245</v>
      </c>
      <c r="G847" s="12">
        <v>247.35</v>
      </c>
      <c r="H847" s="12">
        <v>247.25810638480976</v>
      </c>
      <c r="I847">
        <v>1278190</v>
      </c>
      <c r="J847">
        <v>13011</v>
      </c>
      <c r="K847" s="12">
        <v>316042839</v>
      </c>
      <c r="L847">
        <v>613195</v>
      </c>
      <c r="M847">
        <v>47.97</v>
      </c>
      <c r="N847">
        <v>8.9</v>
      </c>
      <c r="O847">
        <v>-3.7</v>
      </c>
      <c r="P847">
        <f xml:space="preserve"> IF(Stock_Info[[#This Row],[Close Price]] &gt; Stock_Info[[#This Row],[Open Price]], 1, 0)</f>
        <v>0</v>
      </c>
      <c r="Q847" t="str">
        <f>IF(AND(Stock_Info[[#This Row],[% Deli. Qty to Traded Qty]]&gt;80,Stock_Info[[#This Row],[No. of Trades]]&lt;3000),"Unusual Day","")</f>
        <v/>
      </c>
      <c r="R847" t="str">
        <f>IF(AND(Stock_Info[[#This Row],[Spread High-Low]] &lt; 10, Stock_Info[[#This Row],[% Deli. Qty to Traded Qty]] &gt; 90), "Good Day", "")</f>
        <v/>
      </c>
    </row>
    <row r="848" spans="1:18">
      <c r="A848" t="s">
        <v>43</v>
      </c>
      <c r="B848" s="1">
        <v>45771</v>
      </c>
      <c r="C848" s="1" t="str">
        <f>"WEEK" &amp;" " &amp;  INT((DAY(Stock_Info[[#This Row],[Date]])+WEEKDAY(DATE(YEAR(Stock_Info[[#This Row],[Date]]),MONTH(Stock_Info[[#This Row],[Date]]),1))-1)/7)+1</f>
        <v>WEEK 4</v>
      </c>
      <c r="D848" s="12">
        <v>250.8</v>
      </c>
      <c r="E848" s="12">
        <v>255.8</v>
      </c>
      <c r="F848" s="12">
        <v>250.8</v>
      </c>
      <c r="G848" s="12">
        <v>252.1</v>
      </c>
      <c r="H848" s="12">
        <v>253.22841278341716</v>
      </c>
      <c r="I848">
        <v>248353</v>
      </c>
      <c r="J848">
        <v>2800</v>
      </c>
      <c r="K848" s="12">
        <v>62890036</v>
      </c>
      <c r="L848">
        <v>63031</v>
      </c>
      <c r="M848">
        <v>25.38</v>
      </c>
      <c r="N848">
        <v>5</v>
      </c>
      <c r="O848">
        <v>1.3</v>
      </c>
      <c r="P848">
        <f xml:space="preserve"> IF(Stock_Info[[#This Row],[Close Price]] &gt; Stock_Info[[#This Row],[Open Price]], 1, 0)</f>
        <v>1</v>
      </c>
      <c r="Q848" t="str">
        <f>IF(AND(Stock_Info[[#This Row],[% Deli. Qty to Traded Qty]]&gt;80,Stock_Info[[#This Row],[No. of Trades]]&lt;3000),"Unusual Day","")</f>
        <v/>
      </c>
      <c r="R848" t="str">
        <f>IF(AND(Stock_Info[[#This Row],[Spread High-Low]] &lt; 10, Stock_Info[[#This Row],[% Deli. Qty to Traded Qty]] &gt; 90), "Good Day", "")</f>
        <v/>
      </c>
    </row>
    <row r="849" spans="1:18">
      <c r="A849" t="s">
        <v>43</v>
      </c>
      <c r="B849" s="1">
        <v>45770</v>
      </c>
      <c r="C849" s="1" t="str">
        <f>"WEEK" &amp;" " &amp;  INT((DAY(Stock_Info[[#This Row],[Date]])+WEEKDAY(DATE(YEAR(Stock_Info[[#This Row],[Date]]),MONTH(Stock_Info[[#This Row],[Date]]),1))-1)/7)+1</f>
        <v>WEEK 4</v>
      </c>
      <c r="D849" s="12">
        <v>253.6</v>
      </c>
      <c r="E849" s="12">
        <v>253.6</v>
      </c>
      <c r="F849" s="12">
        <v>247.65</v>
      </c>
      <c r="G849" s="12">
        <v>251.45</v>
      </c>
      <c r="H849" s="12">
        <v>249.52189179081387</v>
      </c>
      <c r="I849">
        <v>743338</v>
      </c>
      <c r="J849">
        <v>7519</v>
      </c>
      <c r="K849" s="12">
        <v>185479104</v>
      </c>
      <c r="L849">
        <v>482550</v>
      </c>
      <c r="M849">
        <v>64.92</v>
      </c>
      <c r="N849">
        <v>5.95</v>
      </c>
      <c r="O849">
        <v>-2.15</v>
      </c>
      <c r="P849">
        <f xml:space="preserve"> IF(Stock_Info[[#This Row],[Close Price]] &gt; Stock_Info[[#This Row],[Open Price]], 1, 0)</f>
        <v>0</v>
      </c>
      <c r="Q849" t="str">
        <f>IF(AND(Stock_Info[[#This Row],[% Deli. Qty to Traded Qty]]&gt;80,Stock_Info[[#This Row],[No. of Trades]]&lt;3000),"Unusual Day","")</f>
        <v/>
      </c>
      <c r="R849" t="str">
        <f>IF(AND(Stock_Info[[#This Row],[Spread High-Low]] &lt; 10, Stock_Info[[#This Row],[% Deli. Qty to Traded Qty]] &gt; 90), "Good Day", "")</f>
        <v/>
      </c>
    </row>
    <row r="850" spans="1:18">
      <c r="A850" t="s">
        <v>43</v>
      </c>
      <c r="B850" s="1">
        <v>45769</v>
      </c>
      <c r="C850" s="1" t="str">
        <f>"WEEK" &amp;" " &amp;  INT((DAY(Stock_Info[[#This Row],[Date]])+WEEKDAY(DATE(YEAR(Stock_Info[[#This Row],[Date]]),MONTH(Stock_Info[[#This Row],[Date]]),1))-1)/7)+1</f>
        <v>WEEK 4</v>
      </c>
      <c r="D850" s="12">
        <v>250.6</v>
      </c>
      <c r="E850" s="12">
        <v>257.10000000000002</v>
      </c>
      <c r="F850" s="12">
        <v>249.8</v>
      </c>
      <c r="G850" s="12">
        <v>252.25</v>
      </c>
      <c r="H850" s="12">
        <v>253.73420427366773</v>
      </c>
      <c r="I850">
        <v>763466</v>
      </c>
      <c r="J850">
        <v>10219</v>
      </c>
      <c r="K850" s="12">
        <v>193717438</v>
      </c>
      <c r="L850">
        <v>355417</v>
      </c>
      <c r="M850">
        <v>46.55</v>
      </c>
      <c r="N850">
        <v>7.3</v>
      </c>
      <c r="O850">
        <v>1.65</v>
      </c>
      <c r="P850">
        <f xml:space="preserve"> IF(Stock_Info[[#This Row],[Close Price]] &gt; Stock_Info[[#This Row],[Open Price]], 1, 0)</f>
        <v>1</v>
      </c>
      <c r="Q850" t="str">
        <f>IF(AND(Stock_Info[[#This Row],[% Deli. Qty to Traded Qty]]&gt;80,Stock_Info[[#This Row],[No. of Trades]]&lt;3000),"Unusual Day","")</f>
        <v/>
      </c>
      <c r="R850" t="str">
        <f>IF(AND(Stock_Info[[#This Row],[Spread High-Low]] &lt; 10, Stock_Info[[#This Row],[% Deli. Qty to Traded Qty]] &gt; 90), "Good Day", "")</f>
        <v/>
      </c>
    </row>
    <row r="851" spans="1:18">
      <c r="A851" t="s">
        <v>43</v>
      </c>
      <c r="B851" s="1">
        <v>45768</v>
      </c>
      <c r="C851" s="1" t="str">
        <f>"WEEK" &amp;" " &amp;  INT((DAY(Stock_Info[[#This Row],[Date]])+WEEKDAY(DATE(YEAR(Stock_Info[[#This Row],[Date]]),MONTH(Stock_Info[[#This Row],[Date]]),1))-1)/7)+1</f>
        <v>WEEK 4</v>
      </c>
      <c r="D851" s="12">
        <v>243</v>
      </c>
      <c r="E851" s="12">
        <v>250.5</v>
      </c>
      <c r="F851" s="12">
        <v>243</v>
      </c>
      <c r="G851" s="12">
        <v>249.65</v>
      </c>
      <c r="H851" s="12">
        <v>247.60923813868612</v>
      </c>
      <c r="I851">
        <v>394560</v>
      </c>
      <c r="J851">
        <v>4160</v>
      </c>
      <c r="K851" s="12">
        <v>97696701</v>
      </c>
      <c r="L851">
        <v>169448</v>
      </c>
      <c r="M851">
        <v>42.95</v>
      </c>
      <c r="N851">
        <v>7.5</v>
      </c>
      <c r="O851">
        <v>6.65</v>
      </c>
      <c r="P851">
        <f xml:space="preserve"> IF(Stock_Info[[#This Row],[Close Price]] &gt; Stock_Info[[#This Row],[Open Price]], 1, 0)</f>
        <v>1</v>
      </c>
      <c r="Q851" t="str">
        <f>IF(AND(Stock_Info[[#This Row],[% Deli. Qty to Traded Qty]]&gt;80,Stock_Info[[#This Row],[No. of Trades]]&lt;3000),"Unusual Day","")</f>
        <v/>
      </c>
      <c r="R851" t="str">
        <f>IF(AND(Stock_Info[[#This Row],[Spread High-Low]] &lt; 10, Stock_Info[[#This Row],[% Deli. Qty to Traded Qty]] &gt; 90), "Good Day", "")</f>
        <v/>
      </c>
    </row>
    <row r="852" spans="1:18">
      <c r="A852" t="s">
        <v>43</v>
      </c>
      <c r="B852" s="1">
        <v>45764</v>
      </c>
      <c r="C852" s="1" t="str">
        <f>"WEEK" &amp;" " &amp;  INT((DAY(Stock_Info[[#This Row],[Date]])+WEEKDAY(DATE(YEAR(Stock_Info[[#This Row],[Date]]),MONTH(Stock_Info[[#This Row],[Date]]),1))-1)/7)+1</f>
        <v>WEEK 3</v>
      </c>
      <c r="D852" s="12">
        <v>241.75</v>
      </c>
      <c r="E852" s="12">
        <v>244.6</v>
      </c>
      <c r="F852" s="12">
        <v>241</v>
      </c>
      <c r="G852" s="12">
        <v>242.7</v>
      </c>
      <c r="H852" s="12">
        <v>243.41837303166392</v>
      </c>
      <c r="I852">
        <v>1231370</v>
      </c>
      <c r="J852">
        <v>16035</v>
      </c>
      <c r="K852" s="12">
        <v>299738082</v>
      </c>
      <c r="L852">
        <v>861136</v>
      </c>
      <c r="M852">
        <v>69.930000000000007</v>
      </c>
      <c r="N852">
        <v>3.6</v>
      </c>
      <c r="O852">
        <v>0.95</v>
      </c>
      <c r="P852">
        <f xml:space="preserve"> IF(Stock_Info[[#This Row],[Close Price]] &gt; Stock_Info[[#This Row],[Open Price]], 1, 0)</f>
        <v>1</v>
      </c>
      <c r="Q852" t="str">
        <f>IF(AND(Stock_Info[[#This Row],[% Deli. Qty to Traded Qty]]&gt;80,Stock_Info[[#This Row],[No. of Trades]]&lt;3000),"Unusual Day","")</f>
        <v/>
      </c>
      <c r="R852" t="str">
        <f>IF(AND(Stock_Info[[#This Row],[Spread High-Low]] &lt; 10, Stock_Info[[#This Row],[% Deli. Qty to Traded Qty]] &gt; 90), "Good Day", "")</f>
        <v/>
      </c>
    </row>
    <row r="853" spans="1:18">
      <c r="A853" t="s">
        <v>43</v>
      </c>
      <c r="B853" s="1">
        <v>45763</v>
      </c>
      <c r="C853" s="1" t="str">
        <f>"WEEK" &amp;" " &amp;  INT((DAY(Stock_Info[[#This Row],[Date]])+WEEKDAY(DATE(YEAR(Stock_Info[[#This Row],[Date]]),MONTH(Stock_Info[[#This Row],[Date]]),1))-1)/7)+1</f>
        <v>WEEK 3</v>
      </c>
      <c r="D853" s="12">
        <v>235</v>
      </c>
      <c r="E853" s="12">
        <v>241.45</v>
      </c>
      <c r="F853" s="12">
        <v>233.3</v>
      </c>
      <c r="G853" s="12">
        <v>240.9</v>
      </c>
      <c r="H853" s="12">
        <v>239.66003967404444</v>
      </c>
      <c r="I853">
        <v>1228511</v>
      </c>
      <c r="J853">
        <v>13480</v>
      </c>
      <c r="K853" s="12">
        <v>294424995</v>
      </c>
      <c r="L853">
        <v>824457</v>
      </c>
      <c r="M853">
        <v>67.11</v>
      </c>
      <c r="N853">
        <v>8.15</v>
      </c>
      <c r="O853">
        <v>5.9</v>
      </c>
      <c r="P853">
        <f xml:space="preserve"> IF(Stock_Info[[#This Row],[Close Price]] &gt; Stock_Info[[#This Row],[Open Price]], 1, 0)</f>
        <v>1</v>
      </c>
      <c r="Q853" t="str">
        <f>IF(AND(Stock_Info[[#This Row],[% Deli. Qty to Traded Qty]]&gt;80,Stock_Info[[#This Row],[No. of Trades]]&lt;3000),"Unusual Day","")</f>
        <v/>
      </c>
      <c r="R853" t="str">
        <f>IF(AND(Stock_Info[[#This Row],[Spread High-Low]] &lt; 10, Stock_Info[[#This Row],[% Deli. Qty to Traded Qty]] &gt; 90), "Good Day", "")</f>
        <v/>
      </c>
    </row>
    <row r="854" spans="1:18">
      <c r="A854" t="s">
        <v>43</v>
      </c>
      <c r="B854" s="1">
        <v>45762</v>
      </c>
      <c r="C854" s="1" t="str">
        <f>"WEEK" &amp;" " &amp;  INT((DAY(Stock_Info[[#This Row],[Date]])+WEEKDAY(DATE(YEAR(Stock_Info[[#This Row],[Date]]),MONTH(Stock_Info[[#This Row],[Date]]),1))-1)/7)+1</f>
        <v>WEEK 3</v>
      </c>
      <c r="D854" s="12">
        <v>236.25</v>
      </c>
      <c r="E854" s="12">
        <v>236.3</v>
      </c>
      <c r="F854" s="12">
        <v>231.75</v>
      </c>
      <c r="G854" s="12">
        <v>234.95</v>
      </c>
      <c r="H854" s="12">
        <v>234.32619502492128</v>
      </c>
      <c r="I854">
        <v>610322</v>
      </c>
      <c r="J854">
        <v>4795</v>
      </c>
      <c r="K854" s="12">
        <v>143014432</v>
      </c>
      <c r="L854">
        <v>383006</v>
      </c>
      <c r="M854">
        <v>62.75</v>
      </c>
      <c r="N854">
        <v>4.55</v>
      </c>
      <c r="O854">
        <v>-1.3</v>
      </c>
      <c r="P854">
        <f xml:space="preserve"> IF(Stock_Info[[#This Row],[Close Price]] &gt; Stock_Info[[#This Row],[Open Price]], 1, 0)</f>
        <v>0</v>
      </c>
      <c r="Q854" t="str">
        <f>IF(AND(Stock_Info[[#This Row],[% Deli. Qty to Traded Qty]]&gt;80,Stock_Info[[#This Row],[No. of Trades]]&lt;3000),"Unusual Day","")</f>
        <v/>
      </c>
      <c r="R854" t="str">
        <f>IF(AND(Stock_Info[[#This Row],[Spread High-Low]] &lt; 10, Stock_Info[[#This Row],[% Deli. Qty to Traded Qty]] &gt; 90), "Good Day", "")</f>
        <v/>
      </c>
    </row>
    <row r="855" spans="1:18">
      <c r="A855" t="s">
        <v>43</v>
      </c>
      <c r="B855" s="1">
        <v>45758</v>
      </c>
      <c r="C855" s="1" t="str">
        <f>"WEEK" &amp;" " &amp;  INT((DAY(Stock_Info[[#This Row],[Date]])+WEEKDAY(DATE(YEAR(Stock_Info[[#This Row],[Date]]),MONTH(Stock_Info[[#This Row],[Date]]),1))-1)/7)+1</f>
        <v>WEEK 2</v>
      </c>
      <c r="D855" s="12">
        <v>232.55</v>
      </c>
      <c r="E855" s="12">
        <v>234.45</v>
      </c>
      <c r="F855" s="12">
        <v>230.65</v>
      </c>
      <c r="G855" s="12">
        <v>232.4</v>
      </c>
      <c r="H855" s="12">
        <v>232.95124235041428</v>
      </c>
      <c r="I855">
        <v>450678</v>
      </c>
      <c r="J855">
        <v>4996</v>
      </c>
      <c r="K855" s="12">
        <v>104986000</v>
      </c>
      <c r="L855">
        <v>210460</v>
      </c>
      <c r="M855">
        <v>46.7</v>
      </c>
      <c r="N855">
        <v>3.8</v>
      </c>
      <c r="O855">
        <v>-0.15</v>
      </c>
      <c r="P855">
        <f xml:space="preserve"> IF(Stock_Info[[#This Row],[Close Price]] &gt; Stock_Info[[#This Row],[Open Price]], 1, 0)</f>
        <v>0</v>
      </c>
      <c r="Q855" t="str">
        <f>IF(AND(Stock_Info[[#This Row],[% Deli. Qty to Traded Qty]]&gt;80,Stock_Info[[#This Row],[No. of Trades]]&lt;3000),"Unusual Day","")</f>
        <v/>
      </c>
      <c r="R855" t="str">
        <f>IF(AND(Stock_Info[[#This Row],[Spread High-Low]] &lt; 10, Stock_Info[[#This Row],[% Deli. Qty to Traded Qty]] &gt; 90), "Good Day", "")</f>
        <v/>
      </c>
    </row>
    <row r="856" spans="1:18">
      <c r="A856" t="s">
        <v>43</v>
      </c>
      <c r="B856" s="1">
        <v>45756</v>
      </c>
      <c r="C856" s="1" t="str">
        <f>"WEEK" &amp;" " &amp;  INT((DAY(Stock_Info[[#This Row],[Date]])+WEEKDAY(DATE(YEAR(Stock_Info[[#This Row],[Date]]),MONTH(Stock_Info[[#This Row],[Date]]),1))-1)/7)+1</f>
        <v>WEEK 2</v>
      </c>
      <c r="D856" s="12">
        <v>235.5</v>
      </c>
      <c r="E856" s="12">
        <v>235.8</v>
      </c>
      <c r="F856" s="12">
        <v>229.2</v>
      </c>
      <c r="G856" s="12">
        <v>230.25</v>
      </c>
      <c r="H856" s="12">
        <v>231.13823969878922</v>
      </c>
      <c r="I856">
        <v>496131</v>
      </c>
      <c r="J856">
        <v>4266</v>
      </c>
      <c r="K856" s="12">
        <v>114674846</v>
      </c>
      <c r="L856">
        <v>298742</v>
      </c>
      <c r="M856">
        <v>60.21</v>
      </c>
      <c r="N856">
        <v>6.6</v>
      </c>
      <c r="O856">
        <v>-5.25</v>
      </c>
      <c r="P856">
        <f xml:space="preserve"> IF(Stock_Info[[#This Row],[Close Price]] &gt; Stock_Info[[#This Row],[Open Price]], 1, 0)</f>
        <v>0</v>
      </c>
      <c r="Q856" t="str">
        <f>IF(AND(Stock_Info[[#This Row],[% Deli. Qty to Traded Qty]]&gt;80,Stock_Info[[#This Row],[No. of Trades]]&lt;3000),"Unusual Day","")</f>
        <v/>
      </c>
      <c r="R856" t="str">
        <f>IF(AND(Stock_Info[[#This Row],[Spread High-Low]] &lt; 10, Stock_Info[[#This Row],[% Deli. Qty to Traded Qty]] &gt; 90), "Good Day", "")</f>
        <v/>
      </c>
    </row>
    <row r="857" spans="1:18">
      <c r="A857" t="s">
        <v>43</v>
      </c>
      <c r="B857" s="1">
        <v>45755</v>
      </c>
      <c r="C857" s="1" t="str">
        <f>"WEEK" &amp;" " &amp;  INT((DAY(Stock_Info[[#This Row],[Date]])+WEEKDAY(DATE(YEAR(Stock_Info[[#This Row],[Date]]),MONTH(Stock_Info[[#This Row],[Date]]),1))-1)/7)+1</f>
        <v>WEEK 2</v>
      </c>
      <c r="D857" s="12">
        <v>231.25</v>
      </c>
      <c r="E857" s="12">
        <v>236.55</v>
      </c>
      <c r="F857" s="12">
        <v>231.2</v>
      </c>
      <c r="G857" s="12">
        <v>235.8</v>
      </c>
      <c r="H857" s="12">
        <v>234.58497186750424</v>
      </c>
      <c r="I857">
        <v>494446</v>
      </c>
      <c r="J857">
        <v>3898</v>
      </c>
      <c r="K857" s="12">
        <v>115989601</v>
      </c>
      <c r="L857">
        <v>282013</v>
      </c>
      <c r="M857">
        <v>57.04</v>
      </c>
      <c r="N857">
        <v>5.35</v>
      </c>
      <c r="O857">
        <v>4.55</v>
      </c>
      <c r="P857">
        <f xml:space="preserve"> IF(Stock_Info[[#This Row],[Close Price]] &gt; Stock_Info[[#This Row],[Open Price]], 1, 0)</f>
        <v>1</v>
      </c>
      <c r="Q857" t="str">
        <f>IF(AND(Stock_Info[[#This Row],[% Deli. Qty to Traded Qty]]&gt;80,Stock_Info[[#This Row],[No. of Trades]]&lt;3000),"Unusual Day","")</f>
        <v/>
      </c>
      <c r="R857" t="str">
        <f>IF(AND(Stock_Info[[#This Row],[Spread High-Low]] &lt; 10, Stock_Info[[#This Row],[% Deli. Qty to Traded Qty]] &gt; 90), "Good Day", "")</f>
        <v/>
      </c>
    </row>
    <row r="858" spans="1:18">
      <c r="A858" t="s">
        <v>43</v>
      </c>
      <c r="B858" s="1">
        <v>45754</v>
      </c>
      <c r="C858" s="1" t="str">
        <f>"WEEK" &amp;" " &amp;  INT((DAY(Stock_Info[[#This Row],[Date]])+WEEKDAY(DATE(YEAR(Stock_Info[[#This Row],[Date]]),MONTH(Stock_Info[[#This Row],[Date]]),1))-1)/7)+1</f>
        <v>WEEK 2</v>
      </c>
      <c r="D858" s="12">
        <v>225.6</v>
      </c>
      <c r="E858" s="12">
        <v>230.3</v>
      </c>
      <c r="F858" s="12">
        <v>218.75</v>
      </c>
      <c r="G858" s="12">
        <v>229.25</v>
      </c>
      <c r="H858" s="12">
        <v>226.5621988464186</v>
      </c>
      <c r="I858">
        <v>505556</v>
      </c>
      <c r="J858">
        <v>6989</v>
      </c>
      <c r="K858" s="12">
        <v>114539879</v>
      </c>
      <c r="L858">
        <v>259723</v>
      </c>
      <c r="M858">
        <v>51.37</v>
      </c>
      <c r="N858">
        <v>11.55</v>
      </c>
      <c r="O858">
        <v>3.65</v>
      </c>
      <c r="P858">
        <f xml:space="preserve"> IF(Stock_Info[[#This Row],[Close Price]] &gt; Stock_Info[[#This Row],[Open Price]], 1, 0)</f>
        <v>1</v>
      </c>
      <c r="Q858" t="str">
        <f>IF(AND(Stock_Info[[#This Row],[% Deli. Qty to Traded Qty]]&gt;80,Stock_Info[[#This Row],[No. of Trades]]&lt;3000),"Unusual Day","")</f>
        <v/>
      </c>
      <c r="R858" t="str">
        <f>IF(AND(Stock_Info[[#This Row],[Spread High-Low]] &lt; 10, Stock_Info[[#This Row],[% Deli. Qty to Traded Qty]] &gt; 90), "Good Day", "")</f>
        <v/>
      </c>
    </row>
    <row r="859" spans="1:18">
      <c r="A859" t="s">
        <v>43</v>
      </c>
      <c r="B859" s="1">
        <v>45751</v>
      </c>
      <c r="C859" s="1" t="str">
        <f>"WEEK" &amp;" " &amp;  INT((DAY(Stock_Info[[#This Row],[Date]])+WEEKDAY(DATE(YEAR(Stock_Info[[#This Row],[Date]]),MONTH(Stock_Info[[#This Row],[Date]]),1))-1)/7)+1</f>
        <v>WEEK 1</v>
      </c>
      <c r="D859" s="12">
        <v>239</v>
      </c>
      <c r="E859" s="12">
        <v>242.35</v>
      </c>
      <c r="F859" s="12">
        <v>232.85</v>
      </c>
      <c r="G859" s="12">
        <v>234.25</v>
      </c>
      <c r="H859" s="12">
        <v>237.60492119738316</v>
      </c>
      <c r="I859">
        <v>412867</v>
      </c>
      <c r="J859">
        <v>4401</v>
      </c>
      <c r="K859" s="12">
        <v>98099231</v>
      </c>
      <c r="L859">
        <v>119719</v>
      </c>
      <c r="M859">
        <v>29</v>
      </c>
      <c r="N859">
        <v>9.5</v>
      </c>
      <c r="O859">
        <v>-4.75</v>
      </c>
      <c r="P859">
        <f xml:space="preserve"> IF(Stock_Info[[#This Row],[Close Price]] &gt; Stock_Info[[#This Row],[Open Price]], 1, 0)</f>
        <v>0</v>
      </c>
      <c r="Q859" t="str">
        <f>IF(AND(Stock_Info[[#This Row],[% Deli. Qty to Traded Qty]]&gt;80,Stock_Info[[#This Row],[No. of Trades]]&lt;3000),"Unusual Day","")</f>
        <v/>
      </c>
      <c r="R859" t="str">
        <f>IF(AND(Stock_Info[[#This Row],[Spread High-Low]] &lt; 10, Stock_Info[[#This Row],[% Deli. Qty to Traded Qty]] &gt; 90), "Good Day", "")</f>
        <v/>
      </c>
    </row>
    <row r="860" spans="1:18">
      <c r="A860" t="s">
        <v>43</v>
      </c>
      <c r="B860" s="1">
        <v>45750</v>
      </c>
      <c r="C860" s="1" t="str">
        <f>"WEEK" &amp;" " &amp;  INT((DAY(Stock_Info[[#This Row],[Date]])+WEEKDAY(DATE(YEAR(Stock_Info[[#This Row],[Date]]),MONTH(Stock_Info[[#This Row],[Date]]),1))-1)/7)+1</f>
        <v>WEEK 1</v>
      </c>
      <c r="D860" s="12">
        <v>228.95</v>
      </c>
      <c r="E860" s="12">
        <v>238.45</v>
      </c>
      <c r="F860" s="12">
        <v>228.8</v>
      </c>
      <c r="G860" s="12">
        <v>236.7</v>
      </c>
      <c r="H860" s="12">
        <v>234.49158959449741</v>
      </c>
      <c r="I860">
        <v>394868</v>
      </c>
      <c r="J860">
        <v>3472</v>
      </c>
      <c r="K860" s="12">
        <v>92593225</v>
      </c>
      <c r="L860">
        <v>102575</v>
      </c>
      <c r="M860">
        <v>25.98</v>
      </c>
      <c r="N860">
        <v>9.65</v>
      </c>
      <c r="O860">
        <v>7.75</v>
      </c>
      <c r="P860">
        <f xml:space="preserve"> IF(Stock_Info[[#This Row],[Close Price]] &gt; Stock_Info[[#This Row],[Open Price]], 1, 0)</f>
        <v>1</v>
      </c>
      <c r="Q860" t="str">
        <f>IF(AND(Stock_Info[[#This Row],[% Deli. Qty to Traded Qty]]&gt;80,Stock_Info[[#This Row],[No. of Trades]]&lt;3000),"Unusual Day","")</f>
        <v/>
      </c>
      <c r="R860" t="str">
        <f>IF(AND(Stock_Info[[#This Row],[Spread High-Low]] &lt; 10, Stock_Info[[#This Row],[% Deli. Qty to Traded Qty]] &gt; 90), "Good Day", "")</f>
        <v/>
      </c>
    </row>
    <row r="861" spans="1:18">
      <c r="A861" t="s">
        <v>43</v>
      </c>
      <c r="B861" s="1">
        <v>45749</v>
      </c>
      <c r="C861" s="1" t="str">
        <f>"WEEK" &amp;" " &amp;  INT((DAY(Stock_Info[[#This Row],[Date]])+WEEKDAY(DATE(YEAR(Stock_Info[[#This Row],[Date]]),MONTH(Stock_Info[[#This Row],[Date]]),1))-1)/7)+1</f>
        <v>WEEK 1</v>
      </c>
      <c r="D861" s="12">
        <v>229.75</v>
      </c>
      <c r="E861" s="12">
        <v>232.45</v>
      </c>
      <c r="F861" s="12">
        <v>226.3</v>
      </c>
      <c r="G861" s="12">
        <v>231.5</v>
      </c>
      <c r="H861" s="12">
        <v>229.79654154263898</v>
      </c>
      <c r="I861">
        <v>332923</v>
      </c>
      <c r="J861">
        <v>4930</v>
      </c>
      <c r="K861" s="12">
        <v>76504554</v>
      </c>
      <c r="L861">
        <v>146570</v>
      </c>
      <c r="M861">
        <v>44.03</v>
      </c>
      <c r="N861">
        <v>6.15</v>
      </c>
      <c r="O861">
        <v>1.75</v>
      </c>
      <c r="P861">
        <f xml:space="preserve"> IF(Stock_Info[[#This Row],[Close Price]] &gt; Stock_Info[[#This Row],[Open Price]], 1, 0)</f>
        <v>1</v>
      </c>
      <c r="Q861" t="str">
        <f>IF(AND(Stock_Info[[#This Row],[% Deli. Qty to Traded Qty]]&gt;80,Stock_Info[[#This Row],[No. of Trades]]&lt;3000),"Unusual Day","")</f>
        <v/>
      </c>
      <c r="R861" t="str">
        <f>IF(AND(Stock_Info[[#This Row],[Spread High-Low]] &lt; 10, Stock_Info[[#This Row],[% Deli. Qty to Traded Qty]] &gt; 90), "Good Day", "")</f>
        <v/>
      </c>
    </row>
    <row r="862" spans="1:18">
      <c r="A862" t="s">
        <v>43</v>
      </c>
      <c r="B862" s="1">
        <v>45748</v>
      </c>
      <c r="C862" s="1" t="str">
        <f>"WEEK" &amp;" " &amp;  INT((DAY(Stock_Info[[#This Row],[Date]])+WEEKDAY(DATE(YEAR(Stock_Info[[#This Row],[Date]]),MONTH(Stock_Info[[#This Row],[Date]]),1))-1)/7)+1</f>
        <v>WEEK 1</v>
      </c>
      <c r="D862" s="12">
        <v>227.95</v>
      </c>
      <c r="E862" s="12">
        <v>231.5</v>
      </c>
      <c r="F862" s="12">
        <v>226.8</v>
      </c>
      <c r="G862" s="12">
        <v>228.65</v>
      </c>
      <c r="H862" s="12">
        <v>229.47541136803702</v>
      </c>
      <c r="I862">
        <v>267522</v>
      </c>
      <c r="J862">
        <v>2108</v>
      </c>
      <c r="K862" s="12">
        <v>61389721</v>
      </c>
      <c r="L862">
        <v>121546</v>
      </c>
      <c r="M862">
        <v>45.43</v>
      </c>
      <c r="N862">
        <v>4.7</v>
      </c>
      <c r="O862">
        <v>0.7</v>
      </c>
      <c r="P862">
        <f xml:space="preserve"> IF(Stock_Info[[#This Row],[Close Price]] &gt; Stock_Info[[#This Row],[Open Price]], 1, 0)</f>
        <v>1</v>
      </c>
      <c r="Q862" t="str">
        <f>IF(AND(Stock_Info[[#This Row],[% Deli. Qty to Traded Qty]]&gt;80,Stock_Info[[#This Row],[No. of Trades]]&lt;3000),"Unusual Day","")</f>
        <v/>
      </c>
      <c r="R862" t="str">
        <f>IF(AND(Stock_Info[[#This Row],[Spread High-Low]] &lt; 10, Stock_Info[[#This Row],[% Deli. Qty to Traded Qty]] &gt; 90), "Good Day", "")</f>
        <v/>
      </c>
    </row>
    <row r="863" spans="1:18">
      <c r="A863" t="s">
        <v>43</v>
      </c>
      <c r="B863" s="1">
        <v>45744</v>
      </c>
      <c r="C863" s="1" t="str">
        <f>"WEEK" &amp;" " &amp;  INT((DAY(Stock_Info[[#This Row],[Date]])+WEEKDAY(DATE(YEAR(Stock_Info[[#This Row],[Date]]),MONTH(Stock_Info[[#This Row],[Date]]),1))-1)/7)+1</f>
        <v>WEEK 5</v>
      </c>
      <c r="D863" s="12">
        <v>231</v>
      </c>
      <c r="E863" s="12">
        <v>233.65</v>
      </c>
      <c r="F863" s="12">
        <v>226.85</v>
      </c>
      <c r="G863" s="12">
        <v>228.4</v>
      </c>
      <c r="H863" s="12">
        <v>229.73124238329194</v>
      </c>
      <c r="I863">
        <v>286377</v>
      </c>
      <c r="J863">
        <v>3368</v>
      </c>
      <c r="K863" s="12">
        <v>65789744</v>
      </c>
      <c r="L863">
        <v>78496</v>
      </c>
      <c r="M863">
        <v>27.41</v>
      </c>
      <c r="N863">
        <v>6.8</v>
      </c>
      <c r="O863">
        <v>-2.6</v>
      </c>
      <c r="P863">
        <f xml:space="preserve"> IF(Stock_Info[[#This Row],[Close Price]] &gt; Stock_Info[[#This Row],[Open Price]], 1, 0)</f>
        <v>0</v>
      </c>
      <c r="Q863" t="str">
        <f>IF(AND(Stock_Info[[#This Row],[% Deli. Qty to Traded Qty]]&gt;80,Stock_Info[[#This Row],[No. of Trades]]&lt;3000),"Unusual Day","")</f>
        <v/>
      </c>
      <c r="R863" t="str">
        <f>IF(AND(Stock_Info[[#This Row],[Spread High-Low]] &lt; 10, Stock_Info[[#This Row],[% Deli. Qty to Traded Qty]] &gt; 90), "Good Day", "")</f>
        <v/>
      </c>
    </row>
    <row r="864" spans="1:18">
      <c r="A864" t="s">
        <v>43</v>
      </c>
      <c r="B864" s="1">
        <v>45743</v>
      </c>
      <c r="C864" s="1" t="str">
        <f>"WEEK" &amp;" " &amp;  INT((DAY(Stock_Info[[#This Row],[Date]])+WEEKDAY(DATE(YEAR(Stock_Info[[#This Row],[Date]]),MONTH(Stock_Info[[#This Row],[Date]]),1))-1)/7)+1</f>
        <v>WEEK 5</v>
      </c>
      <c r="D864" s="12">
        <v>219.75</v>
      </c>
      <c r="E864" s="12">
        <v>231.6</v>
      </c>
      <c r="F864" s="12">
        <v>218.85</v>
      </c>
      <c r="G864" s="12">
        <v>230.75</v>
      </c>
      <c r="H864" s="12">
        <v>228.13697454912622</v>
      </c>
      <c r="I864">
        <v>586306</v>
      </c>
      <c r="J864">
        <v>6279</v>
      </c>
      <c r="K864" s="12">
        <v>133758077</v>
      </c>
      <c r="L864">
        <v>175121</v>
      </c>
      <c r="M864">
        <v>29.87</v>
      </c>
      <c r="N864">
        <v>12.75</v>
      </c>
      <c r="O864">
        <v>11</v>
      </c>
      <c r="P864">
        <f xml:space="preserve"> IF(Stock_Info[[#This Row],[Close Price]] &gt; Stock_Info[[#This Row],[Open Price]], 1, 0)</f>
        <v>1</v>
      </c>
      <c r="Q864" t="str">
        <f>IF(AND(Stock_Info[[#This Row],[% Deli. Qty to Traded Qty]]&gt;80,Stock_Info[[#This Row],[No. of Trades]]&lt;3000),"Unusual Day","")</f>
        <v/>
      </c>
      <c r="R864" t="str">
        <f>IF(AND(Stock_Info[[#This Row],[Spread High-Low]] &lt; 10, Stock_Info[[#This Row],[% Deli. Qty to Traded Qty]] &gt; 90), "Good Day", "")</f>
        <v/>
      </c>
    </row>
    <row r="865" spans="1:18">
      <c r="A865" t="s">
        <v>43</v>
      </c>
      <c r="B865" s="1">
        <v>45742</v>
      </c>
      <c r="C865" s="1" t="str">
        <f>"WEEK" &amp;" " &amp;  INT((DAY(Stock_Info[[#This Row],[Date]])+WEEKDAY(DATE(YEAR(Stock_Info[[#This Row],[Date]]),MONTH(Stock_Info[[#This Row],[Date]]),1))-1)/7)+1</f>
        <v>WEEK 5</v>
      </c>
      <c r="D865" s="12">
        <v>222.75</v>
      </c>
      <c r="E865" s="12">
        <v>225</v>
      </c>
      <c r="F865" s="12">
        <v>219.6</v>
      </c>
      <c r="G865" s="12">
        <v>220.25</v>
      </c>
      <c r="H865" s="12">
        <v>223.11298377574033</v>
      </c>
      <c r="I865">
        <v>1373622</v>
      </c>
      <c r="J865">
        <v>8129</v>
      </c>
      <c r="K865" s="12">
        <v>306472903</v>
      </c>
      <c r="L865">
        <v>1041845</v>
      </c>
      <c r="M865">
        <v>75.849999999999994</v>
      </c>
      <c r="N865">
        <v>5.4</v>
      </c>
      <c r="O865">
        <v>-2.5</v>
      </c>
      <c r="P865">
        <f xml:space="preserve"> IF(Stock_Info[[#This Row],[Close Price]] &gt; Stock_Info[[#This Row],[Open Price]], 1, 0)</f>
        <v>0</v>
      </c>
      <c r="Q865" t="str">
        <f>IF(AND(Stock_Info[[#This Row],[% Deli. Qty to Traded Qty]]&gt;80,Stock_Info[[#This Row],[No. of Trades]]&lt;3000),"Unusual Day","")</f>
        <v/>
      </c>
      <c r="R865" t="str">
        <f>IF(AND(Stock_Info[[#This Row],[Spread High-Low]] &lt; 10, Stock_Info[[#This Row],[% Deli. Qty to Traded Qty]] &gt; 90), "Good Day", "")</f>
        <v/>
      </c>
    </row>
    <row r="866" spans="1:18">
      <c r="A866" t="s">
        <v>43</v>
      </c>
      <c r="B866" s="1">
        <v>45741</v>
      </c>
      <c r="C866" s="1" t="str">
        <f>"WEEK" &amp;" " &amp;  INT((DAY(Stock_Info[[#This Row],[Date]])+WEEKDAY(DATE(YEAR(Stock_Info[[#This Row],[Date]]),MONTH(Stock_Info[[#This Row],[Date]]),1))-1)/7)+1</f>
        <v>WEEK 5</v>
      </c>
      <c r="D866" s="12">
        <v>226</v>
      </c>
      <c r="E866" s="12">
        <v>226</v>
      </c>
      <c r="F866" s="12">
        <v>220.7</v>
      </c>
      <c r="G866" s="12">
        <v>223</v>
      </c>
      <c r="H866" s="12">
        <v>222.92703415385969</v>
      </c>
      <c r="I866">
        <v>522957</v>
      </c>
      <c r="J866">
        <v>6987</v>
      </c>
      <c r="K866" s="12">
        <v>116581253</v>
      </c>
      <c r="L866">
        <v>292238</v>
      </c>
      <c r="M866">
        <v>55.88</v>
      </c>
      <c r="N866">
        <v>5.3</v>
      </c>
      <c r="O866">
        <v>-3</v>
      </c>
      <c r="P866">
        <f xml:space="preserve"> IF(Stock_Info[[#This Row],[Close Price]] &gt; Stock_Info[[#This Row],[Open Price]], 1, 0)</f>
        <v>0</v>
      </c>
      <c r="Q866" t="str">
        <f>IF(AND(Stock_Info[[#This Row],[% Deli. Qty to Traded Qty]]&gt;80,Stock_Info[[#This Row],[No. of Trades]]&lt;3000),"Unusual Day","")</f>
        <v/>
      </c>
      <c r="R866" t="str">
        <f>IF(AND(Stock_Info[[#This Row],[Spread High-Low]] &lt; 10, Stock_Info[[#This Row],[% Deli. Qty to Traded Qty]] &gt; 90), "Good Day", "")</f>
        <v/>
      </c>
    </row>
    <row r="867" spans="1:18">
      <c r="A867" t="s">
        <v>43</v>
      </c>
      <c r="B867" s="1">
        <v>45740</v>
      </c>
      <c r="C867" s="1" t="str">
        <f>"WEEK" &amp;" " &amp;  INT((DAY(Stock_Info[[#This Row],[Date]])+WEEKDAY(DATE(YEAR(Stock_Info[[#This Row],[Date]]),MONTH(Stock_Info[[#This Row],[Date]]),1))-1)/7)+1</f>
        <v>WEEK 5</v>
      </c>
      <c r="D867" s="12">
        <v>218.95</v>
      </c>
      <c r="E867" s="12">
        <v>225.15</v>
      </c>
      <c r="F867" s="12">
        <v>216.7</v>
      </c>
      <c r="G867" s="12">
        <v>224.5</v>
      </c>
      <c r="H867" s="12">
        <v>222.49543038576482</v>
      </c>
      <c r="I867">
        <v>771947</v>
      </c>
      <c r="J867">
        <v>9248</v>
      </c>
      <c r="K867" s="12">
        <v>171754680</v>
      </c>
      <c r="L867">
        <v>518521</v>
      </c>
      <c r="M867">
        <v>67.17</v>
      </c>
      <c r="N867">
        <v>8.4499999999999993</v>
      </c>
      <c r="O867">
        <v>5.55</v>
      </c>
      <c r="P867">
        <f xml:space="preserve"> IF(Stock_Info[[#This Row],[Close Price]] &gt; Stock_Info[[#This Row],[Open Price]], 1, 0)</f>
        <v>1</v>
      </c>
      <c r="Q867" t="str">
        <f>IF(AND(Stock_Info[[#This Row],[% Deli. Qty to Traded Qty]]&gt;80,Stock_Info[[#This Row],[No. of Trades]]&lt;3000),"Unusual Day","")</f>
        <v/>
      </c>
      <c r="R867" t="str">
        <f>IF(AND(Stock_Info[[#This Row],[Spread High-Low]] &lt; 10, Stock_Info[[#This Row],[% Deli. Qty to Traded Qty]] &gt; 90), "Good Day", "")</f>
        <v/>
      </c>
    </row>
    <row r="868" spans="1:18">
      <c r="A868" t="s">
        <v>43</v>
      </c>
      <c r="B868" s="1">
        <v>45737</v>
      </c>
      <c r="C868" s="1" t="str">
        <f>"WEEK" &amp;" " &amp;  INT((DAY(Stock_Info[[#This Row],[Date]])+WEEKDAY(DATE(YEAR(Stock_Info[[#This Row],[Date]]),MONTH(Stock_Info[[#This Row],[Date]]),1))-1)/7)+1</f>
        <v>WEEK 4</v>
      </c>
      <c r="D868" s="12">
        <v>215.5</v>
      </c>
      <c r="E868" s="12">
        <v>217.2</v>
      </c>
      <c r="F868" s="12">
        <v>214.5</v>
      </c>
      <c r="G868" s="12">
        <v>216.7</v>
      </c>
      <c r="H868" s="12">
        <v>216.27658401927826</v>
      </c>
      <c r="I868">
        <v>399206</v>
      </c>
      <c r="J868">
        <v>3965</v>
      </c>
      <c r="K868" s="12">
        <v>86338910</v>
      </c>
      <c r="L868">
        <v>185029</v>
      </c>
      <c r="M868">
        <v>46.35</v>
      </c>
      <c r="N868">
        <v>2.7</v>
      </c>
      <c r="O868">
        <v>1.2</v>
      </c>
      <c r="P868">
        <f xml:space="preserve"> IF(Stock_Info[[#This Row],[Close Price]] &gt; Stock_Info[[#This Row],[Open Price]], 1, 0)</f>
        <v>1</v>
      </c>
      <c r="Q868" t="str">
        <f>IF(AND(Stock_Info[[#This Row],[% Deli. Qty to Traded Qty]]&gt;80,Stock_Info[[#This Row],[No. of Trades]]&lt;3000),"Unusual Day","")</f>
        <v/>
      </c>
      <c r="R868" t="str">
        <f>IF(AND(Stock_Info[[#This Row],[Spread High-Low]] &lt; 10, Stock_Info[[#This Row],[% Deli. Qty to Traded Qty]] &gt; 90), "Good Day", "")</f>
        <v/>
      </c>
    </row>
    <row r="869" spans="1:18">
      <c r="A869" t="s">
        <v>43</v>
      </c>
      <c r="B869" s="1">
        <v>45736</v>
      </c>
      <c r="C869" s="1" t="str">
        <f>"WEEK" &amp;" " &amp;  INT((DAY(Stock_Info[[#This Row],[Date]])+WEEKDAY(DATE(YEAR(Stock_Info[[#This Row],[Date]]),MONTH(Stock_Info[[#This Row],[Date]]),1))-1)/7)+1</f>
        <v>WEEK 4</v>
      </c>
      <c r="D869" s="12">
        <v>215.45</v>
      </c>
      <c r="E869" s="12">
        <v>217.75</v>
      </c>
      <c r="F869" s="12">
        <v>214.45</v>
      </c>
      <c r="G869" s="12">
        <v>215.75</v>
      </c>
      <c r="H869" s="12">
        <v>216.36364413869043</v>
      </c>
      <c r="I869">
        <v>374157</v>
      </c>
      <c r="J869">
        <v>3387</v>
      </c>
      <c r="K869" s="12">
        <v>80953972</v>
      </c>
      <c r="L869">
        <v>165854</v>
      </c>
      <c r="M869">
        <v>44.33</v>
      </c>
      <c r="N869">
        <v>3.3</v>
      </c>
      <c r="O869">
        <v>0.3</v>
      </c>
      <c r="P869">
        <f xml:space="preserve"> IF(Stock_Info[[#This Row],[Close Price]] &gt; Stock_Info[[#This Row],[Open Price]], 1, 0)</f>
        <v>1</v>
      </c>
      <c r="Q869" t="str">
        <f>IF(AND(Stock_Info[[#This Row],[% Deli. Qty to Traded Qty]]&gt;80,Stock_Info[[#This Row],[No. of Trades]]&lt;3000),"Unusual Day","")</f>
        <v/>
      </c>
      <c r="R869" t="str">
        <f>IF(AND(Stock_Info[[#This Row],[Spread High-Low]] &lt; 10, Stock_Info[[#This Row],[% Deli. Qty to Traded Qty]] &gt; 90), "Good Day", "")</f>
        <v/>
      </c>
    </row>
    <row r="870" spans="1:18">
      <c r="A870" t="s">
        <v>43</v>
      </c>
      <c r="B870" s="1">
        <v>45735</v>
      </c>
      <c r="C870" s="1" t="str">
        <f>"WEEK" &amp;" " &amp;  INT((DAY(Stock_Info[[#This Row],[Date]])+WEEKDAY(DATE(YEAR(Stock_Info[[#This Row],[Date]]),MONTH(Stock_Info[[#This Row],[Date]]),1))-1)/7)+1</f>
        <v>WEEK 4</v>
      </c>
      <c r="D870" s="12">
        <v>210.45</v>
      </c>
      <c r="E870" s="12">
        <v>214</v>
      </c>
      <c r="F870" s="12">
        <v>209.5</v>
      </c>
      <c r="G870" s="12">
        <v>213.75</v>
      </c>
      <c r="H870" s="12">
        <v>212.4955347172631</v>
      </c>
      <c r="I870">
        <v>362687</v>
      </c>
      <c r="J870">
        <v>4257</v>
      </c>
      <c r="K870" s="12">
        <v>77069368</v>
      </c>
      <c r="L870">
        <v>159063</v>
      </c>
      <c r="M870">
        <v>43.86</v>
      </c>
      <c r="N870">
        <v>4.5</v>
      </c>
      <c r="O870">
        <v>3.3</v>
      </c>
      <c r="P870">
        <f xml:space="preserve"> IF(Stock_Info[[#This Row],[Close Price]] &gt; Stock_Info[[#This Row],[Open Price]], 1, 0)</f>
        <v>1</v>
      </c>
      <c r="Q870" t="str">
        <f>IF(AND(Stock_Info[[#This Row],[% Deli. Qty to Traded Qty]]&gt;80,Stock_Info[[#This Row],[No. of Trades]]&lt;3000),"Unusual Day","")</f>
        <v/>
      </c>
      <c r="R870" t="str">
        <f>IF(AND(Stock_Info[[#This Row],[Spread High-Low]] &lt; 10, Stock_Info[[#This Row],[% Deli. Qty to Traded Qty]] &gt; 90), "Good Day", "")</f>
        <v/>
      </c>
    </row>
    <row r="871" spans="1:18">
      <c r="A871" t="s">
        <v>43</v>
      </c>
      <c r="B871" s="1">
        <v>45734</v>
      </c>
      <c r="C871" s="1" t="str">
        <f>"WEEK" &amp;" " &amp;  INT((DAY(Stock_Info[[#This Row],[Date]])+WEEKDAY(DATE(YEAR(Stock_Info[[#This Row],[Date]]),MONTH(Stock_Info[[#This Row],[Date]]),1))-1)/7)+1</f>
        <v>WEEK 4</v>
      </c>
      <c r="D871" s="12">
        <v>205.85</v>
      </c>
      <c r="E871" s="12">
        <v>209.9</v>
      </c>
      <c r="F871" s="12">
        <v>205.85</v>
      </c>
      <c r="G871" s="12">
        <v>209.45</v>
      </c>
      <c r="H871" s="12">
        <v>208.28227534363481</v>
      </c>
      <c r="I871">
        <v>220292</v>
      </c>
      <c r="J871">
        <v>3185</v>
      </c>
      <c r="K871" s="12">
        <v>45882919</v>
      </c>
      <c r="L871">
        <v>74469</v>
      </c>
      <c r="M871">
        <v>33.799999999999997</v>
      </c>
      <c r="N871">
        <v>4.05</v>
      </c>
      <c r="O871">
        <v>3.6</v>
      </c>
      <c r="P871">
        <f xml:space="preserve"> IF(Stock_Info[[#This Row],[Close Price]] &gt; Stock_Info[[#This Row],[Open Price]], 1, 0)</f>
        <v>1</v>
      </c>
      <c r="Q871" t="str">
        <f>IF(AND(Stock_Info[[#This Row],[% Deli. Qty to Traded Qty]]&gt;80,Stock_Info[[#This Row],[No. of Trades]]&lt;3000),"Unusual Day","")</f>
        <v/>
      </c>
      <c r="R871" t="str">
        <f>IF(AND(Stock_Info[[#This Row],[Spread High-Low]] &lt; 10, Stock_Info[[#This Row],[% Deli. Qty to Traded Qty]] &gt; 90), "Good Day", "")</f>
        <v/>
      </c>
    </row>
    <row r="872" spans="1:18">
      <c r="A872" t="s">
        <v>43</v>
      </c>
      <c r="B872" s="1">
        <v>45733</v>
      </c>
      <c r="C872" s="1" t="str">
        <f>"WEEK" &amp;" " &amp;  INT((DAY(Stock_Info[[#This Row],[Date]])+WEEKDAY(DATE(YEAR(Stock_Info[[#This Row],[Date]]),MONTH(Stock_Info[[#This Row],[Date]]),1))-1)/7)+1</f>
        <v>WEEK 4</v>
      </c>
      <c r="D872" s="12">
        <v>207.15</v>
      </c>
      <c r="E872" s="12">
        <v>207.15</v>
      </c>
      <c r="F872" s="12">
        <v>204.25</v>
      </c>
      <c r="G872" s="12">
        <v>205.65</v>
      </c>
      <c r="H872" s="12">
        <v>205.48574442900519</v>
      </c>
      <c r="I872">
        <v>272034</v>
      </c>
      <c r="J872">
        <v>3336</v>
      </c>
      <c r="K872" s="12">
        <v>55899109</v>
      </c>
      <c r="L872">
        <v>95489</v>
      </c>
      <c r="M872">
        <v>35.1</v>
      </c>
      <c r="N872">
        <v>2.9</v>
      </c>
      <c r="O872">
        <v>-1.5</v>
      </c>
      <c r="P872">
        <f xml:space="preserve"> IF(Stock_Info[[#This Row],[Close Price]] &gt; Stock_Info[[#This Row],[Open Price]], 1, 0)</f>
        <v>0</v>
      </c>
      <c r="Q872" t="str">
        <f>IF(AND(Stock_Info[[#This Row],[% Deli. Qty to Traded Qty]]&gt;80,Stock_Info[[#This Row],[No. of Trades]]&lt;3000),"Unusual Day","")</f>
        <v/>
      </c>
      <c r="R872" t="str">
        <f>IF(AND(Stock_Info[[#This Row],[Spread High-Low]] &lt; 10, Stock_Info[[#This Row],[% Deli. Qty to Traded Qty]] &gt; 90), "Good Day", "")</f>
        <v/>
      </c>
    </row>
    <row r="873" spans="1:18">
      <c r="A873" t="s">
        <v>43</v>
      </c>
      <c r="B873" s="1">
        <v>45729</v>
      </c>
      <c r="C873" s="1" t="str">
        <f>"WEEK" &amp;" " &amp;  INT((DAY(Stock_Info[[#This Row],[Date]])+WEEKDAY(DATE(YEAR(Stock_Info[[#This Row],[Date]]),MONTH(Stock_Info[[#This Row],[Date]]),1))-1)/7)+1</f>
        <v>WEEK 3</v>
      </c>
      <c r="D873" s="12">
        <v>203.45</v>
      </c>
      <c r="E873" s="12">
        <v>207.9</v>
      </c>
      <c r="F873" s="12">
        <v>202.2</v>
      </c>
      <c r="G873" s="12">
        <v>205.6</v>
      </c>
      <c r="H873" s="12">
        <v>205.73447937463166</v>
      </c>
      <c r="I873">
        <v>770362</v>
      </c>
      <c r="J873">
        <v>5233</v>
      </c>
      <c r="K873" s="12">
        <v>158490025</v>
      </c>
      <c r="L873">
        <v>448364</v>
      </c>
      <c r="M873">
        <v>58.2</v>
      </c>
      <c r="N873">
        <v>5.7</v>
      </c>
      <c r="O873">
        <v>2.15</v>
      </c>
      <c r="P873">
        <f xml:space="preserve"> IF(Stock_Info[[#This Row],[Close Price]] &gt; Stock_Info[[#This Row],[Open Price]], 1, 0)</f>
        <v>1</v>
      </c>
      <c r="Q873" t="str">
        <f>IF(AND(Stock_Info[[#This Row],[% Deli. Qty to Traded Qty]]&gt;80,Stock_Info[[#This Row],[No. of Trades]]&lt;3000),"Unusual Day","")</f>
        <v/>
      </c>
      <c r="R873" t="str">
        <f>IF(AND(Stock_Info[[#This Row],[Spread High-Low]] &lt; 10, Stock_Info[[#This Row],[% Deli. Qty to Traded Qty]] &gt; 90), "Good Day", "")</f>
        <v/>
      </c>
    </row>
    <row r="874" spans="1:18">
      <c r="A874" t="s">
        <v>43</v>
      </c>
      <c r="B874" s="1">
        <v>45728</v>
      </c>
      <c r="C874" s="1" t="str">
        <f>"WEEK" &amp;" " &amp;  INT((DAY(Stock_Info[[#This Row],[Date]])+WEEKDAY(DATE(YEAR(Stock_Info[[#This Row],[Date]]),MONTH(Stock_Info[[#This Row],[Date]]),1))-1)/7)+1</f>
        <v>WEEK 3</v>
      </c>
      <c r="D874" s="12">
        <v>203.35</v>
      </c>
      <c r="E874" s="12">
        <v>204.8</v>
      </c>
      <c r="F874" s="12">
        <v>201.05</v>
      </c>
      <c r="G874" s="12">
        <v>202.4</v>
      </c>
      <c r="H874" s="12">
        <v>203.28499696223926</v>
      </c>
      <c r="I874">
        <v>1199897</v>
      </c>
      <c r="J874">
        <v>6201</v>
      </c>
      <c r="K874" s="12">
        <v>243921058</v>
      </c>
      <c r="L874">
        <v>839590</v>
      </c>
      <c r="M874">
        <v>69.97</v>
      </c>
      <c r="N874">
        <v>3.75</v>
      </c>
      <c r="O874">
        <v>-0.95</v>
      </c>
      <c r="P874">
        <f xml:space="preserve"> IF(Stock_Info[[#This Row],[Close Price]] &gt; Stock_Info[[#This Row],[Open Price]], 1, 0)</f>
        <v>0</v>
      </c>
      <c r="Q874" t="str">
        <f>IF(AND(Stock_Info[[#This Row],[% Deli. Qty to Traded Qty]]&gt;80,Stock_Info[[#This Row],[No. of Trades]]&lt;3000),"Unusual Day","")</f>
        <v/>
      </c>
      <c r="R874" t="str">
        <f>IF(AND(Stock_Info[[#This Row],[Spread High-Low]] &lt; 10, Stock_Info[[#This Row],[% Deli. Qty to Traded Qty]] &gt; 90), "Good Day", "")</f>
        <v/>
      </c>
    </row>
    <row r="875" spans="1:18">
      <c r="A875" t="s">
        <v>43</v>
      </c>
      <c r="B875" s="1">
        <v>45727</v>
      </c>
      <c r="C875" s="1" t="str">
        <f>"WEEK" &amp;" " &amp;  INT((DAY(Stock_Info[[#This Row],[Date]])+WEEKDAY(DATE(YEAR(Stock_Info[[#This Row],[Date]]),MONTH(Stock_Info[[#This Row],[Date]]),1))-1)/7)+1</f>
        <v>WEEK 3</v>
      </c>
      <c r="D875" s="12">
        <v>203.45</v>
      </c>
      <c r="E875" s="12">
        <v>204.8</v>
      </c>
      <c r="F875" s="12">
        <v>201.4</v>
      </c>
      <c r="G875" s="12">
        <v>202.65</v>
      </c>
      <c r="H875" s="12">
        <v>203.21320134878943</v>
      </c>
      <c r="I875">
        <v>345495</v>
      </c>
      <c r="J875">
        <v>4125</v>
      </c>
      <c r="K875" s="12">
        <v>70209145</v>
      </c>
      <c r="L875">
        <v>140078</v>
      </c>
      <c r="M875">
        <v>40.54</v>
      </c>
      <c r="N875">
        <v>3.4</v>
      </c>
      <c r="O875">
        <v>-0.8</v>
      </c>
      <c r="P875">
        <f xml:space="preserve"> IF(Stock_Info[[#This Row],[Close Price]] &gt; Stock_Info[[#This Row],[Open Price]], 1, 0)</f>
        <v>0</v>
      </c>
      <c r="Q875" t="str">
        <f>IF(AND(Stock_Info[[#This Row],[% Deli. Qty to Traded Qty]]&gt;80,Stock_Info[[#This Row],[No. of Trades]]&lt;3000),"Unusual Day","")</f>
        <v/>
      </c>
      <c r="R875" t="str">
        <f>IF(AND(Stock_Info[[#This Row],[Spread High-Low]] &lt; 10, Stock_Info[[#This Row],[% Deli. Qty to Traded Qty]] &gt; 90), "Good Day", "")</f>
        <v/>
      </c>
    </row>
    <row r="876" spans="1:18">
      <c r="A876" t="s">
        <v>43</v>
      </c>
      <c r="B876" s="1">
        <v>45726</v>
      </c>
      <c r="C876" s="1" t="str">
        <f>"WEEK" &amp;" " &amp;  INT((DAY(Stock_Info[[#This Row],[Date]])+WEEKDAY(DATE(YEAR(Stock_Info[[#This Row],[Date]]),MONTH(Stock_Info[[#This Row],[Date]]),1))-1)/7)+1</f>
        <v>WEEK 3</v>
      </c>
      <c r="D876" s="12">
        <v>206</v>
      </c>
      <c r="E876" s="12">
        <v>206.85</v>
      </c>
      <c r="F876" s="12">
        <v>203.15</v>
      </c>
      <c r="G876" s="12">
        <v>204.1</v>
      </c>
      <c r="H876" s="12">
        <v>204.6370016228058</v>
      </c>
      <c r="I876">
        <v>605741</v>
      </c>
      <c r="J876">
        <v>6638</v>
      </c>
      <c r="K876" s="12">
        <v>123957022</v>
      </c>
      <c r="L876">
        <v>312751</v>
      </c>
      <c r="M876">
        <v>51.63</v>
      </c>
      <c r="N876">
        <v>3.7</v>
      </c>
      <c r="O876">
        <v>-1.9</v>
      </c>
      <c r="P876">
        <f xml:space="preserve"> IF(Stock_Info[[#This Row],[Close Price]] &gt; Stock_Info[[#This Row],[Open Price]], 1, 0)</f>
        <v>0</v>
      </c>
      <c r="Q876" t="str">
        <f>IF(AND(Stock_Info[[#This Row],[% Deli. Qty to Traded Qty]]&gt;80,Stock_Info[[#This Row],[No. of Trades]]&lt;3000),"Unusual Day","")</f>
        <v/>
      </c>
      <c r="R876" t="str">
        <f>IF(AND(Stock_Info[[#This Row],[Spread High-Low]] &lt; 10, Stock_Info[[#This Row],[% Deli. Qty to Traded Qty]] &gt; 90), "Good Day", "")</f>
        <v/>
      </c>
    </row>
    <row r="877" spans="1:18">
      <c r="A877" t="s">
        <v>43</v>
      </c>
      <c r="B877" s="1">
        <v>45723</v>
      </c>
      <c r="C877" s="1" t="str">
        <f>"WEEK" &amp;" " &amp;  INT((DAY(Stock_Info[[#This Row],[Date]])+WEEKDAY(DATE(YEAR(Stock_Info[[#This Row],[Date]]),MONTH(Stock_Info[[#This Row],[Date]]),1))-1)/7)+1</f>
        <v>WEEK 2</v>
      </c>
      <c r="D877" s="12">
        <v>207</v>
      </c>
      <c r="E877" s="12">
        <v>208.25</v>
      </c>
      <c r="F877" s="12">
        <v>204.6</v>
      </c>
      <c r="G877" s="12">
        <v>205.9</v>
      </c>
      <c r="H877" s="12">
        <v>206.35451553106873</v>
      </c>
      <c r="I877">
        <v>834553</v>
      </c>
      <c r="J877">
        <v>5985</v>
      </c>
      <c r="K877" s="12">
        <v>172213780</v>
      </c>
      <c r="L877">
        <v>461964</v>
      </c>
      <c r="M877">
        <v>55.35</v>
      </c>
      <c r="N877">
        <v>3.65</v>
      </c>
      <c r="O877">
        <v>-1.1000000000000001</v>
      </c>
      <c r="P877">
        <f xml:space="preserve"> IF(Stock_Info[[#This Row],[Close Price]] &gt; Stock_Info[[#This Row],[Open Price]], 1, 0)</f>
        <v>0</v>
      </c>
      <c r="Q877" t="str">
        <f>IF(AND(Stock_Info[[#This Row],[% Deli. Qty to Traded Qty]]&gt;80,Stock_Info[[#This Row],[No. of Trades]]&lt;3000),"Unusual Day","")</f>
        <v/>
      </c>
      <c r="R877" t="str">
        <f>IF(AND(Stock_Info[[#This Row],[Spread High-Low]] &lt; 10, Stock_Info[[#This Row],[% Deli. Qty to Traded Qty]] &gt; 90), "Good Day", "")</f>
        <v/>
      </c>
    </row>
    <row r="878" spans="1:18">
      <c r="A878" t="s">
        <v>43</v>
      </c>
      <c r="B878" s="1">
        <v>45722</v>
      </c>
      <c r="C878" s="1" t="str">
        <f>"WEEK" &amp;" " &amp;  INT((DAY(Stock_Info[[#This Row],[Date]])+WEEKDAY(DATE(YEAR(Stock_Info[[#This Row],[Date]]),MONTH(Stock_Info[[#This Row],[Date]]),1))-1)/7)+1</f>
        <v>WEEK 2</v>
      </c>
      <c r="D878" s="12">
        <v>208.9</v>
      </c>
      <c r="E878" s="12">
        <v>210.25</v>
      </c>
      <c r="F878" s="12">
        <v>206.4</v>
      </c>
      <c r="G878" s="12">
        <v>207.6</v>
      </c>
      <c r="H878" s="12">
        <v>208.34225895387291</v>
      </c>
      <c r="I878">
        <v>468987</v>
      </c>
      <c r="J878">
        <v>5053</v>
      </c>
      <c r="K878" s="12">
        <v>97709811</v>
      </c>
      <c r="L878">
        <v>107584</v>
      </c>
      <c r="M878">
        <v>22.94</v>
      </c>
      <c r="N878">
        <v>3.85</v>
      </c>
      <c r="O878">
        <v>-1.3</v>
      </c>
      <c r="P878">
        <f xml:space="preserve"> IF(Stock_Info[[#This Row],[Close Price]] &gt; Stock_Info[[#This Row],[Open Price]], 1, 0)</f>
        <v>0</v>
      </c>
      <c r="Q878" t="str">
        <f>IF(AND(Stock_Info[[#This Row],[% Deli. Qty to Traded Qty]]&gt;80,Stock_Info[[#This Row],[No. of Trades]]&lt;3000),"Unusual Day","")</f>
        <v/>
      </c>
      <c r="R878" t="str">
        <f>IF(AND(Stock_Info[[#This Row],[Spread High-Low]] &lt; 10, Stock_Info[[#This Row],[% Deli. Qty to Traded Qty]] &gt; 90), "Good Day", "")</f>
        <v/>
      </c>
    </row>
    <row r="879" spans="1:18">
      <c r="A879" t="s">
        <v>43</v>
      </c>
      <c r="B879" s="1">
        <v>45721</v>
      </c>
      <c r="C879" s="1" t="str">
        <f>"WEEK" &amp;" " &amp;  INT((DAY(Stock_Info[[#This Row],[Date]])+WEEKDAY(DATE(YEAR(Stock_Info[[#This Row],[Date]]),MONTH(Stock_Info[[#This Row],[Date]]),1))-1)/7)+1</f>
        <v>WEEK 2</v>
      </c>
      <c r="D879" s="12">
        <v>196</v>
      </c>
      <c r="E879" s="12">
        <v>205.75</v>
      </c>
      <c r="F879" s="12">
        <v>195.9</v>
      </c>
      <c r="G879" s="12">
        <v>205.25</v>
      </c>
      <c r="H879" s="12">
        <v>202.29154719160655</v>
      </c>
      <c r="I879">
        <v>439771</v>
      </c>
      <c r="J879">
        <v>5521</v>
      </c>
      <c r="K879" s="12">
        <v>88961956</v>
      </c>
      <c r="L879">
        <v>184101</v>
      </c>
      <c r="M879">
        <v>41.86</v>
      </c>
      <c r="N879">
        <v>9.85</v>
      </c>
      <c r="O879">
        <v>9.25</v>
      </c>
      <c r="P879">
        <f xml:space="preserve"> IF(Stock_Info[[#This Row],[Close Price]] &gt; Stock_Info[[#This Row],[Open Price]], 1, 0)</f>
        <v>1</v>
      </c>
      <c r="Q879" t="str">
        <f>IF(AND(Stock_Info[[#This Row],[% Deli. Qty to Traded Qty]]&gt;80,Stock_Info[[#This Row],[No. of Trades]]&lt;3000),"Unusual Day","")</f>
        <v/>
      </c>
      <c r="R879" t="str">
        <f>IF(AND(Stock_Info[[#This Row],[Spread High-Low]] &lt; 10, Stock_Info[[#This Row],[% Deli. Qty to Traded Qty]] &gt; 90), "Good Day", "")</f>
        <v/>
      </c>
    </row>
    <row r="880" spans="1:18">
      <c r="A880" t="s">
        <v>43</v>
      </c>
      <c r="B880" s="1">
        <v>45720</v>
      </c>
      <c r="C880" s="1" t="str">
        <f>"WEEK" &amp;" " &amp;  INT((DAY(Stock_Info[[#This Row],[Date]])+WEEKDAY(DATE(YEAR(Stock_Info[[#This Row],[Date]]),MONTH(Stock_Info[[#This Row],[Date]]),1))-1)/7)+1</f>
        <v>WEEK 2</v>
      </c>
      <c r="D880" s="12">
        <v>195.25</v>
      </c>
      <c r="E880" s="12">
        <v>197.7</v>
      </c>
      <c r="F880" s="12">
        <v>190.7</v>
      </c>
      <c r="G880" s="12">
        <v>196</v>
      </c>
      <c r="H880" s="12">
        <v>196.5244769852562</v>
      </c>
      <c r="I880">
        <v>1622851</v>
      </c>
      <c r="J880">
        <v>7780</v>
      </c>
      <c r="K880" s="12">
        <v>318929944</v>
      </c>
      <c r="L880">
        <v>1118684</v>
      </c>
      <c r="M880">
        <v>68.930000000000007</v>
      </c>
      <c r="N880">
        <v>7</v>
      </c>
      <c r="O880">
        <v>0.75</v>
      </c>
      <c r="P880">
        <f xml:space="preserve"> IF(Stock_Info[[#This Row],[Close Price]] &gt; Stock_Info[[#This Row],[Open Price]], 1, 0)</f>
        <v>1</v>
      </c>
      <c r="Q880" t="str">
        <f>IF(AND(Stock_Info[[#This Row],[% Deli. Qty to Traded Qty]]&gt;80,Stock_Info[[#This Row],[No. of Trades]]&lt;3000),"Unusual Day","")</f>
        <v/>
      </c>
      <c r="R880" t="str">
        <f>IF(AND(Stock_Info[[#This Row],[Spread High-Low]] &lt; 10, Stock_Info[[#This Row],[% Deli. Qty to Traded Qty]] &gt; 90), "Good Day", "")</f>
        <v/>
      </c>
    </row>
    <row r="881" spans="1:18">
      <c r="A881" t="s">
        <v>43</v>
      </c>
      <c r="B881" s="1">
        <v>45719</v>
      </c>
      <c r="C881" s="1" t="str">
        <f>"WEEK" &amp;" " &amp;  INT((DAY(Stock_Info[[#This Row],[Date]])+WEEKDAY(DATE(YEAR(Stock_Info[[#This Row],[Date]]),MONTH(Stock_Info[[#This Row],[Date]]),1))-1)/7)+1</f>
        <v>WEEK 2</v>
      </c>
      <c r="D881" s="12">
        <v>198.1</v>
      </c>
      <c r="E881" s="12">
        <v>199.05</v>
      </c>
      <c r="F881" s="12">
        <v>193</v>
      </c>
      <c r="G881" s="12">
        <v>195.75</v>
      </c>
      <c r="H881" s="12">
        <v>195.04266791645364</v>
      </c>
      <c r="I881">
        <v>633708</v>
      </c>
      <c r="J881">
        <v>7300</v>
      </c>
      <c r="K881" s="12">
        <v>123600099</v>
      </c>
      <c r="L881">
        <v>212257</v>
      </c>
      <c r="M881">
        <v>33.49</v>
      </c>
      <c r="N881">
        <v>6.05</v>
      </c>
      <c r="O881">
        <v>-2.35</v>
      </c>
      <c r="P881">
        <f xml:space="preserve"> IF(Stock_Info[[#This Row],[Close Price]] &gt; Stock_Info[[#This Row],[Open Price]], 1, 0)</f>
        <v>0</v>
      </c>
      <c r="Q881" t="str">
        <f>IF(AND(Stock_Info[[#This Row],[% Deli. Qty to Traded Qty]]&gt;80,Stock_Info[[#This Row],[No. of Trades]]&lt;3000),"Unusual Day","")</f>
        <v/>
      </c>
      <c r="R881" t="str">
        <f>IF(AND(Stock_Info[[#This Row],[Spread High-Low]] &lt; 10, Stock_Info[[#This Row],[% Deli. Qty to Traded Qty]] &gt; 90), "Good Day", "")</f>
        <v/>
      </c>
    </row>
    <row r="882" spans="1:18">
      <c r="A882" t="s">
        <v>43</v>
      </c>
      <c r="B882" s="1">
        <v>45716</v>
      </c>
      <c r="C882" s="1" t="str">
        <f>"WEEK" &amp;" " &amp;  INT((DAY(Stock_Info[[#This Row],[Date]])+WEEKDAY(DATE(YEAR(Stock_Info[[#This Row],[Date]]),MONTH(Stock_Info[[#This Row],[Date]]),1))-1)/7)+1</f>
        <v>WEEK 5</v>
      </c>
      <c r="D882" s="12">
        <v>202.65</v>
      </c>
      <c r="E882" s="12">
        <v>202.65</v>
      </c>
      <c r="F882" s="12">
        <v>196.1</v>
      </c>
      <c r="G882" s="12">
        <v>197.7</v>
      </c>
      <c r="H882" s="12">
        <v>199.1200192265263</v>
      </c>
      <c r="I882">
        <v>1269080</v>
      </c>
      <c r="J882">
        <v>8132</v>
      </c>
      <c r="K882" s="12">
        <v>252699234</v>
      </c>
      <c r="L882">
        <v>860099</v>
      </c>
      <c r="M882">
        <v>67.77</v>
      </c>
      <c r="N882">
        <v>6.55</v>
      </c>
      <c r="O882">
        <v>-4.95</v>
      </c>
      <c r="P882">
        <f xml:space="preserve"> IF(Stock_Info[[#This Row],[Close Price]] &gt; Stock_Info[[#This Row],[Open Price]], 1, 0)</f>
        <v>0</v>
      </c>
      <c r="Q882" t="str">
        <f>IF(AND(Stock_Info[[#This Row],[% Deli. Qty to Traded Qty]]&gt;80,Stock_Info[[#This Row],[No. of Trades]]&lt;3000),"Unusual Day","")</f>
        <v/>
      </c>
      <c r="R882" t="str">
        <f>IF(AND(Stock_Info[[#This Row],[Spread High-Low]] &lt; 10, Stock_Info[[#This Row],[% Deli. Qty to Traded Qty]] &gt; 90), "Good Day", "")</f>
        <v/>
      </c>
    </row>
    <row r="883" spans="1:18">
      <c r="A883" t="s">
        <v>43</v>
      </c>
      <c r="B883" s="1">
        <v>45715</v>
      </c>
      <c r="C883" s="1" t="str">
        <f>"WEEK" &amp;" " &amp;  INT((DAY(Stock_Info[[#This Row],[Date]])+WEEKDAY(DATE(YEAR(Stock_Info[[#This Row],[Date]]),MONTH(Stock_Info[[#This Row],[Date]]),1))-1)/7)+1</f>
        <v>WEEK 5</v>
      </c>
      <c r="D883" s="12">
        <v>207.35</v>
      </c>
      <c r="E883" s="12">
        <v>207.8</v>
      </c>
      <c r="F883" s="12">
        <v>201.9</v>
      </c>
      <c r="G883" s="12">
        <v>203.1</v>
      </c>
      <c r="H883" s="12">
        <v>205.08439069142619</v>
      </c>
      <c r="I883">
        <v>244162</v>
      </c>
      <c r="J883">
        <v>2821</v>
      </c>
      <c r="K883" s="12">
        <v>50073815</v>
      </c>
      <c r="L883">
        <v>93186</v>
      </c>
      <c r="M883">
        <v>38.17</v>
      </c>
      <c r="N883">
        <v>5.9</v>
      </c>
      <c r="O883">
        <v>-4.25</v>
      </c>
      <c r="P883">
        <f xml:space="preserve"> IF(Stock_Info[[#This Row],[Close Price]] &gt; Stock_Info[[#This Row],[Open Price]], 1, 0)</f>
        <v>0</v>
      </c>
      <c r="Q883" t="str">
        <f>IF(AND(Stock_Info[[#This Row],[% Deli. Qty to Traded Qty]]&gt;80,Stock_Info[[#This Row],[No. of Trades]]&lt;3000),"Unusual Day","")</f>
        <v/>
      </c>
      <c r="R883" t="str">
        <f>IF(AND(Stock_Info[[#This Row],[Spread High-Low]] &lt; 10, Stock_Info[[#This Row],[% Deli. Qty to Traded Qty]] &gt; 90), "Good Day", "")</f>
        <v/>
      </c>
    </row>
    <row r="884" spans="1:18">
      <c r="A884" t="s">
        <v>43</v>
      </c>
      <c r="B884" s="1">
        <v>45713</v>
      </c>
      <c r="C884" s="1" t="str">
        <f>"WEEK" &amp;" " &amp;  INT((DAY(Stock_Info[[#This Row],[Date]])+WEEKDAY(DATE(YEAR(Stock_Info[[#This Row],[Date]]),MONTH(Stock_Info[[#This Row],[Date]]),1))-1)/7)+1</f>
        <v>WEEK 5</v>
      </c>
      <c r="D884" s="12">
        <v>208.5</v>
      </c>
      <c r="E884" s="12">
        <v>209.75</v>
      </c>
      <c r="F884" s="12">
        <v>204.35</v>
      </c>
      <c r="G884" s="12">
        <v>204.6</v>
      </c>
      <c r="H884" s="12">
        <v>206.61005464074063</v>
      </c>
      <c r="I884">
        <v>644757</v>
      </c>
      <c r="J884">
        <v>5472</v>
      </c>
      <c r="K884" s="12">
        <v>133213279</v>
      </c>
      <c r="L884">
        <v>105329</v>
      </c>
      <c r="M884">
        <v>16.34</v>
      </c>
      <c r="N884">
        <v>5.4</v>
      </c>
      <c r="O884">
        <v>-3.9</v>
      </c>
      <c r="P884">
        <f xml:space="preserve"> IF(Stock_Info[[#This Row],[Close Price]] &gt; Stock_Info[[#This Row],[Open Price]], 1, 0)</f>
        <v>0</v>
      </c>
      <c r="Q884" t="str">
        <f>IF(AND(Stock_Info[[#This Row],[% Deli. Qty to Traded Qty]]&gt;80,Stock_Info[[#This Row],[No. of Trades]]&lt;3000),"Unusual Day","")</f>
        <v/>
      </c>
      <c r="R884" t="str">
        <f>IF(AND(Stock_Info[[#This Row],[Spread High-Low]] &lt; 10, Stock_Info[[#This Row],[% Deli. Qty to Traded Qty]] &gt; 90), "Good Day", "")</f>
        <v/>
      </c>
    </row>
    <row r="885" spans="1:18">
      <c r="A885" t="s">
        <v>43</v>
      </c>
      <c r="B885" s="1">
        <v>45712</v>
      </c>
      <c r="C885" s="1" t="str">
        <f>"WEEK" &amp;" " &amp;  INT((DAY(Stock_Info[[#This Row],[Date]])+WEEKDAY(DATE(YEAR(Stock_Info[[#This Row],[Date]]),MONTH(Stock_Info[[#This Row],[Date]]),1))-1)/7)+1</f>
        <v>WEEK 5</v>
      </c>
      <c r="D885" s="12">
        <v>208.4</v>
      </c>
      <c r="E885" s="12">
        <v>209.25</v>
      </c>
      <c r="F885" s="12">
        <v>206.65</v>
      </c>
      <c r="G885" s="12">
        <v>208.65</v>
      </c>
      <c r="H885" s="12">
        <v>207.94722598996537</v>
      </c>
      <c r="I885">
        <v>151874</v>
      </c>
      <c r="J885">
        <v>1565</v>
      </c>
      <c r="K885" s="12">
        <v>31581777</v>
      </c>
      <c r="L885">
        <v>48557</v>
      </c>
      <c r="M885">
        <v>31.97</v>
      </c>
      <c r="N885">
        <v>2.6</v>
      </c>
      <c r="O885">
        <v>0.25</v>
      </c>
      <c r="P885">
        <f xml:space="preserve"> IF(Stock_Info[[#This Row],[Close Price]] &gt; Stock_Info[[#This Row],[Open Price]], 1, 0)</f>
        <v>1</v>
      </c>
      <c r="Q885" t="str">
        <f>IF(AND(Stock_Info[[#This Row],[% Deli. Qty to Traded Qty]]&gt;80,Stock_Info[[#This Row],[No. of Trades]]&lt;3000),"Unusual Day","")</f>
        <v/>
      </c>
      <c r="R885" t="str">
        <f>IF(AND(Stock_Info[[#This Row],[Spread High-Low]] &lt; 10, Stock_Info[[#This Row],[% Deli. Qty to Traded Qty]] &gt; 90), "Good Day", "")</f>
        <v/>
      </c>
    </row>
    <row r="886" spans="1:18">
      <c r="A886" t="s">
        <v>43</v>
      </c>
      <c r="B886" s="1">
        <v>45709</v>
      </c>
      <c r="C886" s="1" t="str">
        <f>"WEEK" &amp;" " &amp;  INT((DAY(Stock_Info[[#This Row],[Date]])+WEEKDAY(DATE(YEAR(Stock_Info[[#This Row],[Date]]),MONTH(Stock_Info[[#This Row],[Date]]),1))-1)/7)+1</f>
        <v>WEEK 4</v>
      </c>
      <c r="D886" s="12">
        <v>212.75</v>
      </c>
      <c r="E886" s="12">
        <v>214.75</v>
      </c>
      <c r="F886" s="12">
        <v>209.15</v>
      </c>
      <c r="G886" s="12">
        <v>210.25</v>
      </c>
      <c r="H886" s="12">
        <v>210.80079591807728</v>
      </c>
      <c r="I886">
        <v>351795</v>
      </c>
      <c r="J886">
        <v>3702</v>
      </c>
      <c r="K886" s="12">
        <v>74158666</v>
      </c>
      <c r="L886">
        <v>68450</v>
      </c>
      <c r="M886">
        <v>19.46</v>
      </c>
      <c r="N886">
        <v>5.6</v>
      </c>
      <c r="O886">
        <v>-2.5</v>
      </c>
      <c r="P886">
        <f xml:space="preserve"> IF(Stock_Info[[#This Row],[Close Price]] &gt; Stock_Info[[#This Row],[Open Price]], 1, 0)</f>
        <v>0</v>
      </c>
      <c r="Q886" t="str">
        <f>IF(AND(Stock_Info[[#This Row],[% Deli. Qty to Traded Qty]]&gt;80,Stock_Info[[#This Row],[No. of Trades]]&lt;3000),"Unusual Day","")</f>
        <v/>
      </c>
      <c r="R886" t="str">
        <f>IF(AND(Stock_Info[[#This Row],[Spread High-Low]] &lt; 10, Stock_Info[[#This Row],[% Deli. Qty to Traded Qty]] &gt; 90), "Good Day", "")</f>
        <v/>
      </c>
    </row>
    <row r="887" spans="1:18">
      <c r="A887" t="s">
        <v>43</v>
      </c>
      <c r="B887" s="1">
        <v>45708</v>
      </c>
      <c r="C887" s="1" t="str">
        <f>"WEEK" &amp;" " &amp;  INT((DAY(Stock_Info[[#This Row],[Date]])+WEEKDAY(DATE(YEAR(Stock_Info[[#This Row],[Date]]),MONTH(Stock_Info[[#This Row],[Date]]),1))-1)/7)+1</f>
        <v>WEEK 4</v>
      </c>
      <c r="D887" s="12">
        <v>208.85</v>
      </c>
      <c r="E887" s="12">
        <v>214</v>
      </c>
      <c r="F887" s="12">
        <v>207.35</v>
      </c>
      <c r="G887" s="12">
        <v>213.7</v>
      </c>
      <c r="H887" s="12">
        <v>211.8423157720261</v>
      </c>
      <c r="I887">
        <v>277523</v>
      </c>
      <c r="J887">
        <v>3684</v>
      </c>
      <c r="K887" s="12">
        <v>58791115</v>
      </c>
      <c r="L887">
        <v>131670</v>
      </c>
      <c r="M887">
        <v>47.44</v>
      </c>
      <c r="N887">
        <v>6.65</v>
      </c>
      <c r="O887">
        <v>4.8499999999999996</v>
      </c>
      <c r="P887">
        <f xml:space="preserve"> IF(Stock_Info[[#This Row],[Close Price]] &gt; Stock_Info[[#This Row],[Open Price]], 1, 0)</f>
        <v>1</v>
      </c>
      <c r="Q887" t="str">
        <f>IF(AND(Stock_Info[[#This Row],[% Deli. Qty to Traded Qty]]&gt;80,Stock_Info[[#This Row],[No. of Trades]]&lt;3000),"Unusual Day","")</f>
        <v/>
      </c>
      <c r="R887" t="str">
        <f>IF(AND(Stock_Info[[#This Row],[Spread High-Low]] &lt; 10, Stock_Info[[#This Row],[% Deli. Qty to Traded Qty]] &gt; 90), "Good Day", "")</f>
        <v/>
      </c>
    </row>
    <row r="888" spans="1:18">
      <c r="A888" t="s">
        <v>43</v>
      </c>
      <c r="B888" s="1">
        <v>45707</v>
      </c>
      <c r="C888" s="1" t="str">
        <f>"WEEK" &amp;" " &amp;  INT((DAY(Stock_Info[[#This Row],[Date]])+WEEKDAY(DATE(YEAR(Stock_Info[[#This Row],[Date]]),MONTH(Stock_Info[[#This Row],[Date]]),1))-1)/7)+1</f>
        <v>WEEK 4</v>
      </c>
      <c r="D888" s="12">
        <v>204.15</v>
      </c>
      <c r="E888" s="12">
        <v>209.9</v>
      </c>
      <c r="F888" s="12">
        <v>203.5</v>
      </c>
      <c r="G888" s="12">
        <v>209.15</v>
      </c>
      <c r="H888" s="12">
        <v>208.71450333494644</v>
      </c>
      <c r="I888">
        <v>237635</v>
      </c>
      <c r="J888">
        <v>2583</v>
      </c>
      <c r="K888" s="12">
        <v>49597871</v>
      </c>
      <c r="L888">
        <v>56557</v>
      </c>
      <c r="M888">
        <v>23.8</v>
      </c>
      <c r="N888">
        <v>6.4</v>
      </c>
      <c r="O888">
        <v>5</v>
      </c>
      <c r="P888">
        <f xml:space="preserve"> IF(Stock_Info[[#This Row],[Close Price]] &gt; Stock_Info[[#This Row],[Open Price]], 1, 0)</f>
        <v>1</v>
      </c>
      <c r="Q888" t="str">
        <f>IF(AND(Stock_Info[[#This Row],[% Deli. Qty to Traded Qty]]&gt;80,Stock_Info[[#This Row],[No. of Trades]]&lt;3000),"Unusual Day","")</f>
        <v/>
      </c>
      <c r="R888" t="str">
        <f>IF(AND(Stock_Info[[#This Row],[Spread High-Low]] &lt; 10, Stock_Info[[#This Row],[% Deli. Qty to Traded Qty]] &gt; 90), "Good Day", "")</f>
        <v/>
      </c>
    </row>
    <row r="889" spans="1:18">
      <c r="A889" t="s">
        <v>43</v>
      </c>
      <c r="B889" s="1">
        <v>45706</v>
      </c>
      <c r="C889" s="1" t="str">
        <f>"WEEK" &amp;" " &amp;  INT((DAY(Stock_Info[[#This Row],[Date]])+WEEKDAY(DATE(YEAR(Stock_Info[[#This Row],[Date]]),MONTH(Stock_Info[[#This Row],[Date]]),1))-1)/7)+1</f>
        <v>WEEK 4</v>
      </c>
      <c r="D889" s="12">
        <v>205</v>
      </c>
      <c r="E889" s="12">
        <v>207.25</v>
      </c>
      <c r="F889" s="12">
        <v>203.25</v>
      </c>
      <c r="G889" s="12">
        <v>206</v>
      </c>
      <c r="H889" s="12">
        <v>204.98987405376474</v>
      </c>
      <c r="I889">
        <v>183094</v>
      </c>
      <c r="J889">
        <v>3546</v>
      </c>
      <c r="K889" s="12">
        <v>37532416</v>
      </c>
      <c r="L889">
        <v>58058</v>
      </c>
      <c r="M889">
        <v>31.71</v>
      </c>
      <c r="N889">
        <v>4</v>
      </c>
      <c r="O889">
        <v>1</v>
      </c>
      <c r="P889">
        <f xml:space="preserve"> IF(Stock_Info[[#This Row],[Close Price]] &gt; Stock_Info[[#This Row],[Open Price]], 1, 0)</f>
        <v>1</v>
      </c>
      <c r="Q889" t="str">
        <f>IF(AND(Stock_Info[[#This Row],[% Deli. Qty to Traded Qty]]&gt;80,Stock_Info[[#This Row],[No. of Trades]]&lt;3000),"Unusual Day","")</f>
        <v/>
      </c>
      <c r="R889" t="str">
        <f>IF(AND(Stock_Info[[#This Row],[Spread High-Low]] &lt; 10, Stock_Info[[#This Row],[% Deli. Qty to Traded Qty]] &gt; 90), "Good Day", "")</f>
        <v/>
      </c>
    </row>
    <row r="890" spans="1:18">
      <c r="A890" t="s">
        <v>43</v>
      </c>
      <c r="B890" s="1">
        <v>45705</v>
      </c>
      <c r="C890" s="1" t="str">
        <f>"WEEK" &amp;" " &amp;  INT((DAY(Stock_Info[[#This Row],[Date]])+WEEKDAY(DATE(YEAR(Stock_Info[[#This Row],[Date]]),MONTH(Stock_Info[[#This Row],[Date]]),1))-1)/7)+1</f>
        <v>WEEK 4</v>
      </c>
      <c r="D890" s="12">
        <v>205.85</v>
      </c>
      <c r="E890" s="12">
        <v>207.3</v>
      </c>
      <c r="F890" s="12">
        <v>200.15</v>
      </c>
      <c r="G890" s="12">
        <v>207</v>
      </c>
      <c r="H890" s="12">
        <v>204.4512781574285</v>
      </c>
      <c r="I890">
        <v>169893</v>
      </c>
      <c r="J890">
        <v>2730</v>
      </c>
      <c r="K890" s="12">
        <v>34734841</v>
      </c>
      <c r="L890">
        <v>46038</v>
      </c>
      <c r="M890">
        <v>27.1</v>
      </c>
      <c r="N890">
        <v>7.15</v>
      </c>
      <c r="O890">
        <v>1.1499999999999999</v>
      </c>
      <c r="P890">
        <f xml:space="preserve"> IF(Stock_Info[[#This Row],[Close Price]] &gt; Stock_Info[[#This Row],[Open Price]], 1, 0)</f>
        <v>1</v>
      </c>
      <c r="Q890" t="str">
        <f>IF(AND(Stock_Info[[#This Row],[% Deli. Qty to Traded Qty]]&gt;80,Stock_Info[[#This Row],[No. of Trades]]&lt;3000),"Unusual Day","")</f>
        <v/>
      </c>
      <c r="R890" t="str">
        <f>IF(AND(Stock_Info[[#This Row],[Spread High-Low]] &lt; 10, Stock_Info[[#This Row],[% Deli. Qty to Traded Qty]] &gt; 90), "Good Day", "")</f>
        <v/>
      </c>
    </row>
    <row r="891" spans="1:18">
      <c r="A891" t="s">
        <v>43</v>
      </c>
      <c r="B891" s="1">
        <v>45702</v>
      </c>
      <c r="C891" s="1" t="str">
        <f>"WEEK" &amp;" " &amp;  INT((DAY(Stock_Info[[#This Row],[Date]])+WEEKDAY(DATE(YEAR(Stock_Info[[#This Row],[Date]]),MONTH(Stock_Info[[#This Row],[Date]]),1))-1)/7)+1</f>
        <v>WEEK 3</v>
      </c>
      <c r="D891" s="12">
        <v>211.5</v>
      </c>
      <c r="E891" s="12">
        <v>212.8</v>
      </c>
      <c r="F891" s="12">
        <v>202.25</v>
      </c>
      <c r="G891" s="12">
        <v>205.1</v>
      </c>
      <c r="H891" s="12">
        <v>206.56089686521361</v>
      </c>
      <c r="I891">
        <v>381908</v>
      </c>
      <c r="J891">
        <v>7703</v>
      </c>
      <c r="K891" s="12">
        <v>78887259</v>
      </c>
      <c r="L891">
        <v>141208</v>
      </c>
      <c r="M891">
        <v>36.97</v>
      </c>
      <c r="N891">
        <v>10.55</v>
      </c>
      <c r="O891">
        <v>-6.4</v>
      </c>
      <c r="P891">
        <f xml:space="preserve"> IF(Stock_Info[[#This Row],[Close Price]] &gt; Stock_Info[[#This Row],[Open Price]], 1, 0)</f>
        <v>0</v>
      </c>
      <c r="Q891" t="str">
        <f>IF(AND(Stock_Info[[#This Row],[% Deli. Qty to Traded Qty]]&gt;80,Stock_Info[[#This Row],[No. of Trades]]&lt;3000),"Unusual Day","")</f>
        <v/>
      </c>
      <c r="R891" t="str">
        <f>IF(AND(Stock_Info[[#This Row],[Spread High-Low]] &lt; 10, Stock_Info[[#This Row],[% Deli. Qty to Traded Qty]] &gt; 90), "Good Day", "")</f>
        <v/>
      </c>
    </row>
    <row r="892" spans="1:18">
      <c r="A892" t="s">
        <v>43</v>
      </c>
      <c r="B892" s="1">
        <v>45701</v>
      </c>
      <c r="C892" s="1" t="str">
        <f>"WEEK" &amp;" " &amp;  INT((DAY(Stock_Info[[#This Row],[Date]])+WEEKDAY(DATE(YEAR(Stock_Info[[#This Row],[Date]]),MONTH(Stock_Info[[#This Row],[Date]]),1))-1)/7)+1</f>
        <v>WEEK 3</v>
      </c>
      <c r="D892" s="12">
        <v>212.7</v>
      </c>
      <c r="E892" s="12">
        <v>214.25</v>
      </c>
      <c r="F892" s="12">
        <v>210.45</v>
      </c>
      <c r="G892" s="12">
        <v>210.7</v>
      </c>
      <c r="H892" s="12">
        <v>212.26803326242506</v>
      </c>
      <c r="I892">
        <v>191327</v>
      </c>
      <c r="J892">
        <v>3155</v>
      </c>
      <c r="K892" s="12">
        <v>40612606</v>
      </c>
      <c r="L892">
        <v>75019</v>
      </c>
      <c r="M892">
        <v>39.21</v>
      </c>
      <c r="N892">
        <v>3.8</v>
      </c>
      <c r="O892">
        <v>-2</v>
      </c>
      <c r="P892">
        <f xml:space="preserve"> IF(Stock_Info[[#This Row],[Close Price]] &gt; Stock_Info[[#This Row],[Open Price]], 1, 0)</f>
        <v>0</v>
      </c>
      <c r="Q892" t="str">
        <f>IF(AND(Stock_Info[[#This Row],[% Deli. Qty to Traded Qty]]&gt;80,Stock_Info[[#This Row],[No. of Trades]]&lt;3000),"Unusual Day","")</f>
        <v/>
      </c>
      <c r="R892" t="str">
        <f>IF(AND(Stock_Info[[#This Row],[Spread High-Low]] &lt; 10, Stock_Info[[#This Row],[% Deli. Qty to Traded Qty]] &gt; 90), "Good Day", "")</f>
        <v/>
      </c>
    </row>
    <row r="893" spans="1:18">
      <c r="A893" t="s">
        <v>43</v>
      </c>
      <c r="B893" s="1">
        <v>45700</v>
      </c>
      <c r="C893" s="1" t="str">
        <f>"WEEK" &amp;" " &amp;  INT((DAY(Stock_Info[[#This Row],[Date]])+WEEKDAY(DATE(YEAR(Stock_Info[[#This Row],[Date]]),MONTH(Stock_Info[[#This Row],[Date]]),1))-1)/7)+1</f>
        <v>WEEK 3</v>
      </c>
      <c r="D893" s="12">
        <v>210.8</v>
      </c>
      <c r="E893" s="12">
        <v>214.2</v>
      </c>
      <c r="F893" s="12">
        <v>206</v>
      </c>
      <c r="G893" s="12">
        <v>212.7</v>
      </c>
      <c r="H893" s="12">
        <v>210.17995798912509</v>
      </c>
      <c r="I893">
        <v>233749</v>
      </c>
      <c r="J893">
        <v>2498</v>
      </c>
      <c r="K893" s="12">
        <v>49129355</v>
      </c>
      <c r="L893">
        <v>65810</v>
      </c>
      <c r="M893">
        <v>28.15</v>
      </c>
      <c r="N893">
        <v>8.1999999999999993</v>
      </c>
      <c r="O893">
        <v>1.9</v>
      </c>
      <c r="P893">
        <f xml:space="preserve"> IF(Stock_Info[[#This Row],[Close Price]] &gt; Stock_Info[[#This Row],[Open Price]], 1, 0)</f>
        <v>1</v>
      </c>
      <c r="Q893" t="str">
        <f>IF(AND(Stock_Info[[#This Row],[% Deli. Qty to Traded Qty]]&gt;80,Stock_Info[[#This Row],[No. of Trades]]&lt;3000),"Unusual Day","")</f>
        <v/>
      </c>
      <c r="R893" t="str">
        <f>IF(AND(Stock_Info[[#This Row],[Spread High-Low]] &lt; 10, Stock_Info[[#This Row],[% Deli. Qty to Traded Qty]] &gt; 90), "Good Day", "")</f>
        <v/>
      </c>
    </row>
    <row r="894" spans="1:18">
      <c r="A894" t="s">
        <v>43</v>
      </c>
      <c r="B894" s="1">
        <v>45699</v>
      </c>
      <c r="C894" s="1" t="str">
        <f>"WEEK" &amp;" " &amp;  INT((DAY(Stock_Info[[#This Row],[Date]])+WEEKDAY(DATE(YEAR(Stock_Info[[#This Row],[Date]]),MONTH(Stock_Info[[#This Row],[Date]]),1))-1)/7)+1</f>
        <v>WEEK 3</v>
      </c>
      <c r="D894" s="12">
        <v>215.5</v>
      </c>
      <c r="E894" s="12">
        <v>216.85</v>
      </c>
      <c r="F894" s="12">
        <v>209.6</v>
      </c>
      <c r="G894" s="12">
        <v>210.75</v>
      </c>
      <c r="H894" s="12">
        <v>211.71740458242706</v>
      </c>
      <c r="I894">
        <v>134252</v>
      </c>
      <c r="J894">
        <v>2082</v>
      </c>
      <c r="K894" s="12">
        <v>28423485</v>
      </c>
      <c r="L894">
        <v>48129</v>
      </c>
      <c r="M894">
        <v>35.85</v>
      </c>
      <c r="N894">
        <v>7.25</v>
      </c>
      <c r="O894">
        <v>-4.75</v>
      </c>
      <c r="P894">
        <f xml:space="preserve"> IF(Stock_Info[[#This Row],[Close Price]] &gt; Stock_Info[[#This Row],[Open Price]], 1, 0)</f>
        <v>0</v>
      </c>
      <c r="Q894" t="str">
        <f>IF(AND(Stock_Info[[#This Row],[% Deli. Qty to Traded Qty]]&gt;80,Stock_Info[[#This Row],[No. of Trades]]&lt;3000),"Unusual Day","")</f>
        <v/>
      </c>
      <c r="R894" t="str">
        <f>IF(AND(Stock_Info[[#This Row],[Spread High-Low]] &lt; 10, Stock_Info[[#This Row],[% Deli. Qty to Traded Qty]] &gt; 90), "Good Day", "")</f>
        <v/>
      </c>
    </row>
    <row r="895" spans="1:18">
      <c r="A895" t="s">
        <v>43</v>
      </c>
      <c r="B895" s="1">
        <v>45698</v>
      </c>
      <c r="C895" s="1" t="str">
        <f>"WEEK" &amp;" " &amp;  INT((DAY(Stock_Info[[#This Row],[Date]])+WEEKDAY(DATE(YEAR(Stock_Info[[#This Row],[Date]]),MONTH(Stock_Info[[#This Row],[Date]]),1))-1)/7)+1</f>
        <v>WEEK 3</v>
      </c>
      <c r="D895" s="12">
        <v>216.35</v>
      </c>
      <c r="E895" s="12">
        <v>217.2</v>
      </c>
      <c r="F895" s="12">
        <v>213.6</v>
      </c>
      <c r="G895" s="12">
        <v>215.2</v>
      </c>
      <c r="H895" s="12">
        <v>214.9904747324457</v>
      </c>
      <c r="I895">
        <v>209023</v>
      </c>
      <c r="J895">
        <v>4335</v>
      </c>
      <c r="K895" s="12">
        <v>44937954</v>
      </c>
      <c r="L895">
        <v>77915</v>
      </c>
      <c r="M895">
        <v>37.28</v>
      </c>
      <c r="N895">
        <v>3.6</v>
      </c>
      <c r="O895">
        <v>-1.1499999999999999</v>
      </c>
      <c r="P895">
        <f xml:space="preserve"> IF(Stock_Info[[#This Row],[Close Price]] &gt; Stock_Info[[#This Row],[Open Price]], 1, 0)</f>
        <v>0</v>
      </c>
      <c r="Q895" t="str">
        <f>IF(AND(Stock_Info[[#This Row],[% Deli. Qty to Traded Qty]]&gt;80,Stock_Info[[#This Row],[No. of Trades]]&lt;3000),"Unusual Day","")</f>
        <v/>
      </c>
      <c r="R895" t="str">
        <f>IF(AND(Stock_Info[[#This Row],[Spread High-Low]] &lt; 10, Stock_Info[[#This Row],[% Deli. Qty to Traded Qty]] &gt; 90), "Good Day", "")</f>
        <v/>
      </c>
    </row>
    <row r="896" spans="1:18">
      <c r="A896" t="s">
        <v>43</v>
      </c>
      <c r="B896" s="1">
        <v>45695</v>
      </c>
      <c r="C896" s="1" t="str">
        <f>"WEEK" &amp;" " &amp;  INT((DAY(Stock_Info[[#This Row],[Date]])+WEEKDAY(DATE(YEAR(Stock_Info[[#This Row],[Date]]),MONTH(Stock_Info[[#This Row],[Date]]),1))-1)/7)+1</f>
        <v>WEEK 2</v>
      </c>
      <c r="D896" s="12">
        <v>220.8</v>
      </c>
      <c r="E896" s="12">
        <v>220.8</v>
      </c>
      <c r="F896" s="12">
        <v>215.1</v>
      </c>
      <c r="G896" s="12">
        <v>216.35</v>
      </c>
      <c r="H896" s="12">
        <v>217.27756861061221</v>
      </c>
      <c r="I896">
        <v>190969</v>
      </c>
      <c r="J896">
        <v>2369</v>
      </c>
      <c r="K896" s="12">
        <v>41493280</v>
      </c>
      <c r="L896">
        <v>40156</v>
      </c>
      <c r="M896">
        <v>21.03</v>
      </c>
      <c r="N896">
        <v>5.7</v>
      </c>
      <c r="O896">
        <v>-4.45</v>
      </c>
      <c r="P896">
        <f xml:space="preserve"> IF(Stock_Info[[#This Row],[Close Price]] &gt; Stock_Info[[#This Row],[Open Price]], 1, 0)</f>
        <v>0</v>
      </c>
      <c r="Q896" t="str">
        <f>IF(AND(Stock_Info[[#This Row],[% Deli. Qty to Traded Qty]]&gt;80,Stock_Info[[#This Row],[No. of Trades]]&lt;3000),"Unusual Day","")</f>
        <v/>
      </c>
      <c r="R896" t="str">
        <f>IF(AND(Stock_Info[[#This Row],[Spread High-Low]] &lt; 10, Stock_Info[[#This Row],[% Deli. Qty to Traded Qty]] &gt; 90), "Good Day", "")</f>
        <v/>
      </c>
    </row>
    <row r="897" spans="1:18">
      <c r="A897" t="s">
        <v>43</v>
      </c>
      <c r="B897" s="1">
        <v>45694</v>
      </c>
      <c r="C897" s="1" t="str">
        <f>"WEEK" &amp;" " &amp;  INT((DAY(Stock_Info[[#This Row],[Date]])+WEEKDAY(DATE(YEAR(Stock_Info[[#This Row],[Date]]),MONTH(Stock_Info[[#This Row],[Date]]),1))-1)/7)+1</f>
        <v>WEEK 2</v>
      </c>
      <c r="D897" s="12">
        <v>221.85</v>
      </c>
      <c r="E897" s="12">
        <v>222.5</v>
      </c>
      <c r="F897" s="12">
        <v>217.85</v>
      </c>
      <c r="G897" s="12">
        <v>219.6</v>
      </c>
      <c r="H897" s="12">
        <v>220.08129392095321</v>
      </c>
      <c r="I897">
        <v>297267</v>
      </c>
      <c r="J897">
        <v>2929</v>
      </c>
      <c r="K897" s="12">
        <v>65422906</v>
      </c>
      <c r="L897">
        <v>73884</v>
      </c>
      <c r="M897">
        <v>24.85</v>
      </c>
      <c r="N897">
        <v>4.6500000000000004</v>
      </c>
      <c r="O897">
        <v>-2.25</v>
      </c>
      <c r="P897">
        <f xml:space="preserve"> IF(Stock_Info[[#This Row],[Close Price]] &gt; Stock_Info[[#This Row],[Open Price]], 1, 0)</f>
        <v>0</v>
      </c>
      <c r="Q897" t="str">
        <f>IF(AND(Stock_Info[[#This Row],[% Deli. Qty to Traded Qty]]&gt;80,Stock_Info[[#This Row],[No. of Trades]]&lt;3000),"Unusual Day","")</f>
        <v/>
      </c>
      <c r="R897" t="str">
        <f>IF(AND(Stock_Info[[#This Row],[Spread High-Low]] &lt; 10, Stock_Info[[#This Row],[% Deli. Qty to Traded Qty]] &gt; 90), "Good Day", "")</f>
        <v/>
      </c>
    </row>
    <row r="898" spans="1:18">
      <c r="A898" t="s">
        <v>43</v>
      </c>
      <c r="B898" s="1">
        <v>45693</v>
      </c>
      <c r="C898" s="1" t="str">
        <f>"WEEK" &amp;" " &amp;  INT((DAY(Stock_Info[[#This Row],[Date]])+WEEKDAY(DATE(YEAR(Stock_Info[[#This Row],[Date]]),MONTH(Stock_Info[[#This Row],[Date]]),1))-1)/7)+1</f>
        <v>WEEK 2</v>
      </c>
      <c r="D898" s="12">
        <v>215.15</v>
      </c>
      <c r="E898" s="12">
        <v>221</v>
      </c>
      <c r="F898" s="12">
        <v>213.9</v>
      </c>
      <c r="G898" s="12">
        <v>220</v>
      </c>
      <c r="H898" s="12">
        <v>218.7239486431281</v>
      </c>
      <c r="I898">
        <v>856750</v>
      </c>
      <c r="J898">
        <v>11708</v>
      </c>
      <c r="K898" s="12">
        <v>187391743</v>
      </c>
      <c r="L898">
        <v>471196</v>
      </c>
      <c r="M898">
        <v>55</v>
      </c>
      <c r="N898">
        <v>7.1</v>
      </c>
      <c r="O898">
        <v>4.8499999999999996</v>
      </c>
      <c r="P898">
        <f xml:space="preserve"> IF(Stock_Info[[#This Row],[Close Price]] &gt; Stock_Info[[#This Row],[Open Price]], 1, 0)</f>
        <v>1</v>
      </c>
      <c r="Q898" t="str">
        <f>IF(AND(Stock_Info[[#This Row],[% Deli. Qty to Traded Qty]]&gt;80,Stock_Info[[#This Row],[No. of Trades]]&lt;3000),"Unusual Day","")</f>
        <v/>
      </c>
      <c r="R898" t="str">
        <f>IF(AND(Stock_Info[[#This Row],[Spread High-Low]] &lt; 10, Stock_Info[[#This Row],[% Deli. Qty to Traded Qty]] &gt; 90), "Good Day", "")</f>
        <v/>
      </c>
    </row>
    <row r="899" spans="1:18">
      <c r="A899" t="s">
        <v>43</v>
      </c>
      <c r="B899" s="1">
        <v>45692</v>
      </c>
      <c r="C899" s="1" t="str">
        <f>"WEEK" &amp;" " &amp;  INT((DAY(Stock_Info[[#This Row],[Date]])+WEEKDAY(DATE(YEAR(Stock_Info[[#This Row],[Date]]),MONTH(Stock_Info[[#This Row],[Date]]),1))-1)/7)+1</f>
        <v>WEEK 2</v>
      </c>
      <c r="D899" s="12">
        <v>210.05</v>
      </c>
      <c r="E899" s="12">
        <v>214.5</v>
      </c>
      <c r="F899" s="12">
        <v>210.05</v>
      </c>
      <c r="G899" s="12">
        <v>212.9</v>
      </c>
      <c r="H899" s="12">
        <v>212.33547230156844</v>
      </c>
      <c r="I899">
        <v>345182</v>
      </c>
      <c r="J899">
        <v>3213</v>
      </c>
      <c r="K899" s="12">
        <v>73294383</v>
      </c>
      <c r="L899">
        <v>151992</v>
      </c>
      <c r="M899">
        <v>44.03</v>
      </c>
      <c r="N899">
        <v>4.45</v>
      </c>
      <c r="O899">
        <v>2.85</v>
      </c>
      <c r="P899">
        <f xml:space="preserve"> IF(Stock_Info[[#This Row],[Close Price]] &gt; Stock_Info[[#This Row],[Open Price]], 1, 0)</f>
        <v>1</v>
      </c>
      <c r="Q899" t="str">
        <f>IF(AND(Stock_Info[[#This Row],[% Deli. Qty to Traded Qty]]&gt;80,Stock_Info[[#This Row],[No. of Trades]]&lt;3000),"Unusual Day","")</f>
        <v/>
      </c>
      <c r="R899" t="str">
        <f>IF(AND(Stock_Info[[#This Row],[Spread High-Low]] &lt; 10, Stock_Info[[#This Row],[% Deli. Qty to Traded Qty]] &gt; 90), "Good Day", "")</f>
        <v/>
      </c>
    </row>
    <row r="900" spans="1:18">
      <c r="A900" t="s">
        <v>43</v>
      </c>
      <c r="B900" s="1">
        <v>45691</v>
      </c>
      <c r="C900" s="1" t="str">
        <f>"WEEK" &amp;" " &amp;  INT((DAY(Stock_Info[[#This Row],[Date]])+WEEKDAY(DATE(YEAR(Stock_Info[[#This Row],[Date]]),MONTH(Stock_Info[[#This Row],[Date]]),1))-1)/7)+1</f>
        <v>WEEK 2</v>
      </c>
      <c r="D900" s="12">
        <v>211.1</v>
      </c>
      <c r="E900" s="12">
        <v>211.15</v>
      </c>
      <c r="F900" s="12">
        <v>206.65</v>
      </c>
      <c r="G900" s="12">
        <v>207.85</v>
      </c>
      <c r="H900" s="12">
        <v>208.2908989038358</v>
      </c>
      <c r="I900">
        <v>569349</v>
      </c>
      <c r="J900">
        <v>8294</v>
      </c>
      <c r="K900" s="12">
        <v>118590215</v>
      </c>
      <c r="L900">
        <v>190730</v>
      </c>
      <c r="M900">
        <v>33.5</v>
      </c>
      <c r="N900">
        <v>4.5</v>
      </c>
      <c r="O900">
        <v>-3.25</v>
      </c>
      <c r="P900">
        <f xml:space="preserve"> IF(Stock_Info[[#This Row],[Close Price]] &gt; Stock_Info[[#This Row],[Open Price]], 1, 0)</f>
        <v>0</v>
      </c>
      <c r="Q900" t="str">
        <f>IF(AND(Stock_Info[[#This Row],[% Deli. Qty to Traded Qty]]&gt;80,Stock_Info[[#This Row],[No. of Trades]]&lt;3000),"Unusual Day","")</f>
        <v/>
      </c>
      <c r="R900" t="str">
        <f>IF(AND(Stock_Info[[#This Row],[Spread High-Low]] &lt; 10, Stock_Info[[#This Row],[% Deli. Qty to Traded Qty]] &gt; 90), "Good Day", "")</f>
        <v/>
      </c>
    </row>
    <row r="901" spans="1:18">
      <c r="A901" t="s">
        <v>43</v>
      </c>
      <c r="B901" s="1">
        <v>45689</v>
      </c>
      <c r="C901" s="1" t="str">
        <f>"WEEK" &amp;" " &amp;  INT((DAY(Stock_Info[[#This Row],[Date]])+WEEKDAY(DATE(YEAR(Stock_Info[[#This Row],[Date]]),MONTH(Stock_Info[[#This Row],[Date]]),1))-1)/7)+1</f>
        <v>WEEK 2</v>
      </c>
      <c r="D901" s="12">
        <v>216.9</v>
      </c>
      <c r="E901" s="12">
        <v>216.9</v>
      </c>
      <c r="F901" s="12">
        <v>207.6</v>
      </c>
      <c r="G901" s="12">
        <v>210.85</v>
      </c>
      <c r="H901" s="12">
        <v>213.08864345018506</v>
      </c>
      <c r="I901">
        <v>840581</v>
      </c>
      <c r="J901">
        <v>10408</v>
      </c>
      <c r="K901" s="12">
        <v>179118265</v>
      </c>
      <c r="L901">
        <v>261075</v>
      </c>
      <c r="M901">
        <v>31.06</v>
      </c>
      <c r="N901">
        <v>9.3000000000000007</v>
      </c>
      <c r="O901">
        <v>-6.05</v>
      </c>
      <c r="P901">
        <f xml:space="preserve"> IF(Stock_Info[[#This Row],[Close Price]] &gt; Stock_Info[[#This Row],[Open Price]], 1, 0)</f>
        <v>0</v>
      </c>
      <c r="Q901" t="str">
        <f>IF(AND(Stock_Info[[#This Row],[% Deli. Qty to Traded Qty]]&gt;80,Stock_Info[[#This Row],[No. of Trades]]&lt;3000),"Unusual Day","")</f>
        <v/>
      </c>
      <c r="R901" t="str">
        <f>IF(AND(Stock_Info[[#This Row],[Spread High-Low]] &lt; 10, Stock_Info[[#This Row],[% Deli. Qty to Traded Qty]] &gt; 90), "Good Day", "")</f>
        <v/>
      </c>
    </row>
    <row r="902" spans="1:18">
      <c r="A902" t="s">
        <v>43</v>
      </c>
      <c r="B902" s="1">
        <v>45688</v>
      </c>
      <c r="C902" s="1" t="str">
        <f>"WEEK" &amp;" " &amp;  INT((DAY(Stock_Info[[#This Row],[Date]])+WEEKDAY(DATE(YEAR(Stock_Info[[#This Row],[Date]]),MONTH(Stock_Info[[#This Row],[Date]]),1))-1)/7)+1</f>
        <v>WEEK 5</v>
      </c>
      <c r="D902" s="12">
        <v>219.95</v>
      </c>
      <c r="E902" s="12">
        <v>219.95</v>
      </c>
      <c r="F902" s="12">
        <v>211.1</v>
      </c>
      <c r="G902" s="12">
        <v>213.4</v>
      </c>
      <c r="H902" s="12">
        <v>213.96122044507817</v>
      </c>
      <c r="I902">
        <v>1784136</v>
      </c>
      <c r="J902">
        <v>22342</v>
      </c>
      <c r="K902" s="12">
        <v>381735916</v>
      </c>
      <c r="L902">
        <v>527717</v>
      </c>
      <c r="M902">
        <v>29.58</v>
      </c>
      <c r="N902">
        <v>8.85</v>
      </c>
      <c r="O902">
        <v>-6.55</v>
      </c>
      <c r="P902">
        <f xml:space="preserve"> IF(Stock_Info[[#This Row],[Close Price]] &gt; Stock_Info[[#This Row],[Open Price]], 1, 0)</f>
        <v>0</v>
      </c>
      <c r="Q902" t="str">
        <f>IF(AND(Stock_Info[[#This Row],[% Deli. Qty to Traded Qty]]&gt;80,Stock_Info[[#This Row],[No. of Trades]]&lt;3000),"Unusual Day","")</f>
        <v/>
      </c>
      <c r="R902" t="str">
        <f>IF(AND(Stock_Info[[#This Row],[Spread High-Low]] &lt; 10, Stock_Info[[#This Row],[% Deli. Qty to Traded Qty]] &gt; 90), "Good Day", "")</f>
        <v/>
      </c>
    </row>
    <row r="903" spans="1:18">
      <c r="A903" t="s">
        <v>43</v>
      </c>
      <c r="B903" s="1">
        <v>45687</v>
      </c>
      <c r="C903" s="1" t="str">
        <f>"WEEK" &amp;" " &amp;  INT((DAY(Stock_Info[[#This Row],[Date]])+WEEKDAY(DATE(YEAR(Stock_Info[[#This Row],[Date]]),MONTH(Stock_Info[[#This Row],[Date]]),1))-1)/7)+1</f>
        <v>WEEK 5</v>
      </c>
      <c r="D903" s="12">
        <v>224.75</v>
      </c>
      <c r="E903" s="12">
        <v>225.8</v>
      </c>
      <c r="F903" s="12">
        <v>221.9</v>
      </c>
      <c r="G903" s="12">
        <v>222.45</v>
      </c>
      <c r="H903" s="12">
        <v>223.76528884548486</v>
      </c>
      <c r="I903">
        <v>173051</v>
      </c>
      <c r="J903">
        <v>2578</v>
      </c>
      <c r="K903" s="12">
        <v>38722807</v>
      </c>
      <c r="L903">
        <v>59606</v>
      </c>
      <c r="M903">
        <v>34.44</v>
      </c>
      <c r="N903">
        <v>3.9</v>
      </c>
      <c r="O903">
        <v>-2.2999999999999998</v>
      </c>
      <c r="P903">
        <f xml:space="preserve"> IF(Stock_Info[[#This Row],[Close Price]] &gt; Stock_Info[[#This Row],[Open Price]], 1, 0)</f>
        <v>0</v>
      </c>
      <c r="Q903" t="str">
        <f>IF(AND(Stock_Info[[#This Row],[% Deli. Qty to Traded Qty]]&gt;80,Stock_Info[[#This Row],[No. of Trades]]&lt;3000),"Unusual Day","")</f>
        <v/>
      </c>
      <c r="R903" t="str">
        <f>IF(AND(Stock_Info[[#This Row],[Spread High-Low]] &lt; 10, Stock_Info[[#This Row],[% Deli. Qty to Traded Qty]] &gt; 90), "Good Day", "")</f>
        <v/>
      </c>
    </row>
    <row r="904" spans="1:18">
      <c r="A904" t="s">
        <v>43</v>
      </c>
      <c r="B904" s="1">
        <v>45686</v>
      </c>
      <c r="C904" s="1" t="str">
        <f>"WEEK" &amp;" " &amp;  INT((DAY(Stock_Info[[#This Row],[Date]])+WEEKDAY(DATE(YEAR(Stock_Info[[#This Row],[Date]]),MONTH(Stock_Info[[#This Row],[Date]]),1))-1)/7)+1</f>
        <v>WEEK 5</v>
      </c>
      <c r="D904" s="12">
        <v>222.45</v>
      </c>
      <c r="E904" s="12">
        <v>224.8</v>
      </c>
      <c r="F904" s="12">
        <v>221.2</v>
      </c>
      <c r="G904" s="12">
        <v>222.55</v>
      </c>
      <c r="H904" s="12">
        <v>222.97352135397111</v>
      </c>
      <c r="I904">
        <v>287628</v>
      </c>
      <c r="J904">
        <v>4124</v>
      </c>
      <c r="K904" s="12">
        <v>64133428</v>
      </c>
      <c r="L904">
        <v>80391</v>
      </c>
      <c r="M904">
        <v>27.95</v>
      </c>
      <c r="N904">
        <v>3.6</v>
      </c>
      <c r="O904">
        <v>0.1</v>
      </c>
      <c r="P904">
        <f xml:space="preserve"> IF(Stock_Info[[#This Row],[Close Price]] &gt; Stock_Info[[#This Row],[Open Price]], 1, 0)</f>
        <v>1</v>
      </c>
      <c r="Q904" t="str">
        <f>IF(AND(Stock_Info[[#This Row],[% Deli. Qty to Traded Qty]]&gt;80,Stock_Info[[#This Row],[No. of Trades]]&lt;3000),"Unusual Day","")</f>
        <v/>
      </c>
      <c r="R904" t="str">
        <f>IF(AND(Stock_Info[[#This Row],[Spread High-Low]] &lt; 10, Stock_Info[[#This Row],[% Deli. Qty to Traded Qty]] &gt; 90), "Good Day", "")</f>
        <v/>
      </c>
    </row>
    <row r="905" spans="1:18">
      <c r="A905" t="s">
        <v>43</v>
      </c>
      <c r="B905" s="1">
        <v>45685</v>
      </c>
      <c r="C905" s="1" t="str">
        <f>"WEEK" &amp;" " &amp;  INT((DAY(Stock_Info[[#This Row],[Date]])+WEEKDAY(DATE(YEAR(Stock_Info[[#This Row],[Date]]),MONTH(Stock_Info[[#This Row],[Date]]),1))-1)/7)+1</f>
        <v>WEEK 5</v>
      </c>
      <c r="D905" s="12">
        <v>224</v>
      </c>
      <c r="E905" s="12">
        <v>225.2</v>
      </c>
      <c r="F905" s="12">
        <v>220.2</v>
      </c>
      <c r="G905" s="12">
        <v>221.95</v>
      </c>
      <c r="H905" s="12">
        <v>222.56432023079697</v>
      </c>
      <c r="I905">
        <v>415950</v>
      </c>
      <c r="J905">
        <v>5070</v>
      </c>
      <c r="K905" s="12">
        <v>92575629</v>
      </c>
      <c r="L905">
        <v>73376</v>
      </c>
      <c r="M905">
        <v>17.64</v>
      </c>
      <c r="N905">
        <v>5</v>
      </c>
      <c r="O905">
        <v>-2.0499999999999998</v>
      </c>
      <c r="P905">
        <f xml:space="preserve"> IF(Stock_Info[[#This Row],[Close Price]] &gt; Stock_Info[[#This Row],[Open Price]], 1, 0)</f>
        <v>0</v>
      </c>
      <c r="Q905" t="str">
        <f>IF(AND(Stock_Info[[#This Row],[% Deli. Qty to Traded Qty]]&gt;80,Stock_Info[[#This Row],[No. of Trades]]&lt;3000),"Unusual Day","")</f>
        <v/>
      </c>
      <c r="R905" t="str">
        <f>IF(AND(Stock_Info[[#This Row],[Spread High-Low]] &lt; 10, Stock_Info[[#This Row],[% Deli. Qty to Traded Qty]] &gt; 90), "Good Day", "")</f>
        <v/>
      </c>
    </row>
    <row r="906" spans="1:18">
      <c r="A906" t="s">
        <v>43</v>
      </c>
      <c r="B906" s="1">
        <v>45684</v>
      </c>
      <c r="C906" s="1" t="str">
        <f>"WEEK" &amp;" " &amp;  INT((DAY(Stock_Info[[#This Row],[Date]])+WEEKDAY(DATE(YEAR(Stock_Info[[#This Row],[Date]]),MONTH(Stock_Info[[#This Row],[Date]]),1))-1)/7)+1</f>
        <v>WEEK 5</v>
      </c>
      <c r="D906" s="12">
        <v>223.4</v>
      </c>
      <c r="E906" s="12">
        <v>224.75</v>
      </c>
      <c r="F906" s="12">
        <v>218.55</v>
      </c>
      <c r="G906" s="12">
        <v>219.6</v>
      </c>
      <c r="H906" s="12">
        <v>222.4463153774276</v>
      </c>
      <c r="I906">
        <v>158388</v>
      </c>
      <c r="J906">
        <v>2565</v>
      </c>
      <c r="K906" s="12">
        <v>35232827</v>
      </c>
      <c r="L906">
        <v>68491</v>
      </c>
      <c r="M906">
        <v>43.24</v>
      </c>
      <c r="N906">
        <v>6.2</v>
      </c>
      <c r="O906">
        <v>-3.8</v>
      </c>
      <c r="P906">
        <f xml:space="preserve"> IF(Stock_Info[[#This Row],[Close Price]] &gt; Stock_Info[[#This Row],[Open Price]], 1, 0)</f>
        <v>0</v>
      </c>
      <c r="Q906" t="str">
        <f>IF(AND(Stock_Info[[#This Row],[% Deli. Qty to Traded Qty]]&gt;80,Stock_Info[[#This Row],[No. of Trades]]&lt;3000),"Unusual Day","")</f>
        <v/>
      </c>
      <c r="R906" t="str">
        <f>IF(AND(Stock_Info[[#This Row],[Spread High-Low]] &lt; 10, Stock_Info[[#This Row],[% Deli. Qty to Traded Qty]] &gt; 90), "Good Day", "")</f>
        <v/>
      </c>
    </row>
    <row r="907" spans="1:18">
      <c r="A907" t="s">
        <v>43</v>
      </c>
      <c r="B907" s="1">
        <v>45681</v>
      </c>
      <c r="C907" s="1" t="str">
        <f>"WEEK" &amp;" " &amp;  INT((DAY(Stock_Info[[#This Row],[Date]])+WEEKDAY(DATE(YEAR(Stock_Info[[#This Row],[Date]]),MONTH(Stock_Info[[#This Row],[Date]]),1))-1)/7)+1</f>
        <v>WEEK 4</v>
      </c>
      <c r="D907" s="12">
        <v>228.9</v>
      </c>
      <c r="E907" s="12">
        <v>229.8</v>
      </c>
      <c r="F907" s="12">
        <v>224.7</v>
      </c>
      <c r="G907" s="12">
        <v>225.1</v>
      </c>
      <c r="H907" s="12">
        <v>227.09897256747229</v>
      </c>
      <c r="I907">
        <v>126237</v>
      </c>
      <c r="J907">
        <v>1453</v>
      </c>
      <c r="K907" s="12">
        <v>28668293</v>
      </c>
      <c r="L907">
        <v>49475</v>
      </c>
      <c r="M907">
        <v>39.19</v>
      </c>
      <c r="N907">
        <v>5.0999999999999996</v>
      </c>
      <c r="O907">
        <v>-3.8</v>
      </c>
      <c r="P907">
        <f xml:space="preserve"> IF(Stock_Info[[#This Row],[Close Price]] &gt; Stock_Info[[#This Row],[Open Price]], 1, 0)</f>
        <v>0</v>
      </c>
      <c r="Q907" t="str">
        <f>IF(AND(Stock_Info[[#This Row],[% Deli. Qty to Traded Qty]]&gt;80,Stock_Info[[#This Row],[No. of Trades]]&lt;3000),"Unusual Day","")</f>
        <v/>
      </c>
      <c r="R907" t="str">
        <f>IF(AND(Stock_Info[[#This Row],[Spread High-Low]] &lt; 10, Stock_Info[[#This Row],[% Deli. Qty to Traded Qty]] &gt; 90), "Good Day", "")</f>
        <v/>
      </c>
    </row>
    <row r="908" spans="1:18">
      <c r="A908" t="s">
        <v>43</v>
      </c>
      <c r="B908" s="1">
        <v>45680</v>
      </c>
      <c r="C908" s="1" t="str">
        <f>"WEEK" &amp;" " &amp;  INT((DAY(Stock_Info[[#This Row],[Date]])+WEEKDAY(DATE(YEAR(Stock_Info[[#This Row],[Date]]),MONTH(Stock_Info[[#This Row],[Date]]),1))-1)/7)+1</f>
        <v>WEEK 4</v>
      </c>
      <c r="D908" s="12">
        <v>228.2</v>
      </c>
      <c r="E908" s="12">
        <v>231.2</v>
      </c>
      <c r="F908" s="12">
        <v>225.55</v>
      </c>
      <c r="G908" s="12">
        <v>229.1</v>
      </c>
      <c r="H908" s="12">
        <v>228.46102799335057</v>
      </c>
      <c r="I908">
        <v>224982</v>
      </c>
      <c r="J908">
        <v>2683</v>
      </c>
      <c r="K908" s="12">
        <v>51399619</v>
      </c>
      <c r="L908">
        <v>62016</v>
      </c>
      <c r="M908">
        <v>27.56</v>
      </c>
      <c r="N908">
        <v>5.65</v>
      </c>
      <c r="O908">
        <v>0.9</v>
      </c>
      <c r="P908">
        <f xml:space="preserve"> IF(Stock_Info[[#This Row],[Close Price]] &gt; Stock_Info[[#This Row],[Open Price]], 1, 0)</f>
        <v>1</v>
      </c>
      <c r="Q908" t="str">
        <f>IF(AND(Stock_Info[[#This Row],[% Deli. Qty to Traded Qty]]&gt;80,Stock_Info[[#This Row],[No. of Trades]]&lt;3000),"Unusual Day","")</f>
        <v/>
      </c>
      <c r="R908" t="str">
        <f>IF(AND(Stock_Info[[#This Row],[Spread High-Low]] &lt; 10, Stock_Info[[#This Row],[% Deli. Qty to Traded Qty]] &gt; 90), "Good Day", "")</f>
        <v/>
      </c>
    </row>
    <row r="909" spans="1:18">
      <c r="A909" t="s">
        <v>43</v>
      </c>
      <c r="B909" s="1">
        <v>45679</v>
      </c>
      <c r="C909" s="1" t="str">
        <f>"WEEK" &amp;" " &amp;  INT((DAY(Stock_Info[[#This Row],[Date]])+WEEKDAY(DATE(YEAR(Stock_Info[[#This Row],[Date]]),MONTH(Stock_Info[[#This Row],[Date]]),1))-1)/7)+1</f>
        <v>WEEK 4</v>
      </c>
      <c r="D909" s="12">
        <v>229.75</v>
      </c>
      <c r="E909" s="12">
        <v>231</v>
      </c>
      <c r="F909" s="12">
        <v>223.6</v>
      </c>
      <c r="G909" s="12">
        <v>228.45</v>
      </c>
      <c r="H909" s="12">
        <v>228.08507141350589</v>
      </c>
      <c r="I909">
        <v>251283</v>
      </c>
      <c r="J909">
        <v>1947</v>
      </c>
      <c r="K909" s="12">
        <v>57313901</v>
      </c>
      <c r="L909">
        <v>79300</v>
      </c>
      <c r="M909">
        <v>31.56</v>
      </c>
      <c r="N909">
        <v>7.4</v>
      </c>
      <c r="O909">
        <v>-1.3</v>
      </c>
      <c r="P909">
        <f xml:space="preserve"> IF(Stock_Info[[#This Row],[Close Price]] &gt; Stock_Info[[#This Row],[Open Price]], 1, 0)</f>
        <v>0</v>
      </c>
      <c r="Q909" t="str">
        <f>IF(AND(Stock_Info[[#This Row],[% Deli. Qty to Traded Qty]]&gt;80,Stock_Info[[#This Row],[No. of Trades]]&lt;3000),"Unusual Day","")</f>
        <v/>
      </c>
      <c r="R909" t="str">
        <f>IF(AND(Stock_Info[[#This Row],[Spread High-Low]] &lt; 10, Stock_Info[[#This Row],[% Deli. Qty to Traded Qty]] &gt; 90), "Good Day", "")</f>
        <v/>
      </c>
    </row>
    <row r="910" spans="1:18">
      <c r="A910" t="s">
        <v>43</v>
      </c>
      <c r="B910" s="1">
        <v>45678</v>
      </c>
      <c r="C910" s="1" t="str">
        <f>"WEEK" &amp;" " &amp;  INT((DAY(Stock_Info[[#This Row],[Date]])+WEEKDAY(DATE(YEAR(Stock_Info[[#This Row],[Date]]),MONTH(Stock_Info[[#This Row],[Date]]),1))-1)/7)+1</f>
        <v>WEEK 4</v>
      </c>
      <c r="D910" s="12">
        <v>233.15</v>
      </c>
      <c r="E910" s="12">
        <v>233.3</v>
      </c>
      <c r="F910" s="12">
        <v>228.5</v>
      </c>
      <c r="G910" s="12">
        <v>229.6</v>
      </c>
      <c r="H910" s="12">
        <v>230.02622672794311</v>
      </c>
      <c r="I910">
        <v>264158</v>
      </c>
      <c r="J910">
        <v>3453</v>
      </c>
      <c r="K910" s="12">
        <v>60763268</v>
      </c>
      <c r="L910">
        <v>98771</v>
      </c>
      <c r="M910">
        <v>37.39</v>
      </c>
      <c r="N910">
        <v>4.8</v>
      </c>
      <c r="O910">
        <v>-3.55</v>
      </c>
      <c r="P910">
        <f xml:space="preserve"> IF(Stock_Info[[#This Row],[Close Price]] &gt; Stock_Info[[#This Row],[Open Price]], 1, 0)</f>
        <v>0</v>
      </c>
      <c r="Q910" t="str">
        <f>IF(AND(Stock_Info[[#This Row],[% Deli. Qty to Traded Qty]]&gt;80,Stock_Info[[#This Row],[No. of Trades]]&lt;3000),"Unusual Day","")</f>
        <v/>
      </c>
      <c r="R910" t="str">
        <f>IF(AND(Stock_Info[[#This Row],[Spread High-Low]] &lt; 10, Stock_Info[[#This Row],[% Deli. Qty to Traded Qty]] &gt; 90), "Good Day", "")</f>
        <v/>
      </c>
    </row>
    <row r="911" spans="1:18">
      <c r="A911" t="s">
        <v>43</v>
      </c>
      <c r="B911" s="1">
        <v>45677</v>
      </c>
      <c r="C911" s="1" t="str">
        <f>"WEEK" &amp;" " &amp;  INT((DAY(Stock_Info[[#This Row],[Date]])+WEEKDAY(DATE(YEAR(Stock_Info[[#This Row],[Date]]),MONTH(Stock_Info[[#This Row],[Date]]),1))-1)/7)+1</f>
        <v>WEEK 4</v>
      </c>
      <c r="D911" s="12">
        <v>229</v>
      </c>
      <c r="E911" s="12">
        <v>235.45</v>
      </c>
      <c r="F911" s="12">
        <v>226.85</v>
      </c>
      <c r="G911" s="12">
        <v>232.2</v>
      </c>
      <c r="H911" s="12">
        <v>231.88206439614089</v>
      </c>
      <c r="I911">
        <v>344120</v>
      </c>
      <c r="J911">
        <v>4790</v>
      </c>
      <c r="K911" s="12">
        <v>79795256</v>
      </c>
      <c r="L911">
        <v>187972</v>
      </c>
      <c r="M911">
        <v>54.62</v>
      </c>
      <c r="N911">
        <v>8.6</v>
      </c>
      <c r="O911">
        <v>3.2</v>
      </c>
      <c r="P911">
        <f xml:space="preserve"> IF(Stock_Info[[#This Row],[Close Price]] &gt; Stock_Info[[#This Row],[Open Price]], 1, 0)</f>
        <v>1</v>
      </c>
      <c r="Q911" t="str">
        <f>IF(AND(Stock_Info[[#This Row],[% Deli. Qty to Traded Qty]]&gt;80,Stock_Info[[#This Row],[No. of Trades]]&lt;3000),"Unusual Day","")</f>
        <v/>
      </c>
      <c r="R911" t="str">
        <f>IF(AND(Stock_Info[[#This Row],[Spread High-Low]] &lt; 10, Stock_Info[[#This Row],[% Deli. Qty to Traded Qty]] &gt; 90), "Good Day", "")</f>
        <v/>
      </c>
    </row>
    <row r="912" spans="1:18">
      <c r="A912" t="s">
        <v>43</v>
      </c>
      <c r="B912" s="1">
        <v>45674</v>
      </c>
      <c r="C912" s="1" t="str">
        <f>"WEEK" &amp;" " &amp;  INT((DAY(Stock_Info[[#This Row],[Date]])+WEEKDAY(DATE(YEAR(Stock_Info[[#This Row],[Date]]),MONTH(Stock_Info[[#This Row],[Date]]),1))-1)/7)+1</f>
        <v>WEEK 3</v>
      </c>
      <c r="D912" s="12">
        <v>227.2</v>
      </c>
      <c r="E912" s="12">
        <v>228.8</v>
      </c>
      <c r="F912" s="12">
        <v>225.95</v>
      </c>
      <c r="G912" s="12">
        <v>228</v>
      </c>
      <c r="H912" s="12">
        <v>227.40866632008982</v>
      </c>
      <c r="I912">
        <v>421263</v>
      </c>
      <c r="J912">
        <v>6887</v>
      </c>
      <c r="K912" s="12">
        <v>95798857</v>
      </c>
      <c r="L912">
        <v>270716</v>
      </c>
      <c r="M912">
        <v>64.260000000000005</v>
      </c>
      <c r="N912">
        <v>2.85</v>
      </c>
      <c r="O912">
        <v>0.8</v>
      </c>
      <c r="P912">
        <f xml:space="preserve"> IF(Stock_Info[[#This Row],[Close Price]] &gt; Stock_Info[[#This Row],[Open Price]], 1, 0)</f>
        <v>1</v>
      </c>
      <c r="Q912" t="str">
        <f>IF(AND(Stock_Info[[#This Row],[% Deli. Qty to Traded Qty]]&gt;80,Stock_Info[[#This Row],[No. of Trades]]&lt;3000),"Unusual Day","")</f>
        <v/>
      </c>
      <c r="R912" t="str">
        <f>IF(AND(Stock_Info[[#This Row],[Spread High-Low]] &lt; 10, Stock_Info[[#This Row],[% Deli. Qty to Traded Qty]] &gt; 90), "Good Day", "")</f>
        <v/>
      </c>
    </row>
    <row r="913" spans="1:18">
      <c r="A913" t="s">
        <v>43</v>
      </c>
      <c r="B913" s="1">
        <v>45673</v>
      </c>
      <c r="C913" s="1" t="str">
        <f>"WEEK" &amp;" " &amp;  INT((DAY(Stock_Info[[#This Row],[Date]])+WEEKDAY(DATE(YEAR(Stock_Info[[#This Row],[Date]]),MONTH(Stock_Info[[#This Row],[Date]]),1))-1)/7)+1</f>
        <v>WEEK 3</v>
      </c>
      <c r="D913" s="12">
        <v>225</v>
      </c>
      <c r="E913" s="12">
        <v>230.95</v>
      </c>
      <c r="F913" s="12">
        <v>225</v>
      </c>
      <c r="G913" s="12">
        <v>228.95</v>
      </c>
      <c r="H913" s="12">
        <v>229.48306863087981</v>
      </c>
      <c r="I913">
        <v>611882</v>
      </c>
      <c r="J913">
        <v>4829</v>
      </c>
      <c r="K913" s="12">
        <v>140416559</v>
      </c>
      <c r="L913">
        <v>245135</v>
      </c>
      <c r="M913">
        <v>40.06</v>
      </c>
      <c r="N913">
        <v>5.95</v>
      </c>
      <c r="O913">
        <v>3.95</v>
      </c>
      <c r="P913">
        <f xml:space="preserve"> IF(Stock_Info[[#This Row],[Close Price]] &gt; Stock_Info[[#This Row],[Open Price]], 1, 0)</f>
        <v>1</v>
      </c>
      <c r="Q913" t="str">
        <f>IF(AND(Stock_Info[[#This Row],[% Deli. Qty to Traded Qty]]&gt;80,Stock_Info[[#This Row],[No. of Trades]]&lt;3000),"Unusual Day","")</f>
        <v/>
      </c>
      <c r="R913" t="str">
        <f>IF(AND(Stock_Info[[#This Row],[Spread High-Low]] &lt; 10, Stock_Info[[#This Row],[% Deli. Qty to Traded Qty]] &gt; 90), "Good Day", "")</f>
        <v/>
      </c>
    </row>
    <row r="914" spans="1:18">
      <c r="A914" t="s">
        <v>43</v>
      </c>
      <c r="B914" s="1">
        <v>45672</v>
      </c>
      <c r="C914" s="1" t="str">
        <f>"WEEK" &amp;" " &amp;  INT((DAY(Stock_Info[[#This Row],[Date]])+WEEKDAY(DATE(YEAR(Stock_Info[[#This Row],[Date]]),MONTH(Stock_Info[[#This Row],[Date]]),1))-1)/7)+1</f>
        <v>WEEK 3</v>
      </c>
      <c r="D914" s="12">
        <v>226.95</v>
      </c>
      <c r="E914" s="12">
        <v>226.95</v>
      </c>
      <c r="F914" s="12">
        <v>221.3</v>
      </c>
      <c r="G914" s="12">
        <v>221.95</v>
      </c>
      <c r="H914" s="12">
        <v>223.45690367830696</v>
      </c>
      <c r="I914">
        <v>459668</v>
      </c>
      <c r="J914">
        <v>5094</v>
      </c>
      <c r="K914" s="12">
        <v>102715988</v>
      </c>
      <c r="L914">
        <v>180424</v>
      </c>
      <c r="M914">
        <v>39.25</v>
      </c>
      <c r="N914">
        <v>5.65</v>
      </c>
      <c r="O914">
        <v>-5</v>
      </c>
      <c r="P914">
        <f xml:space="preserve"> IF(Stock_Info[[#This Row],[Close Price]] &gt; Stock_Info[[#This Row],[Open Price]], 1, 0)</f>
        <v>0</v>
      </c>
      <c r="Q914" t="str">
        <f>IF(AND(Stock_Info[[#This Row],[% Deli. Qty to Traded Qty]]&gt;80,Stock_Info[[#This Row],[No. of Trades]]&lt;3000),"Unusual Day","")</f>
        <v/>
      </c>
      <c r="R914" t="str">
        <f>IF(AND(Stock_Info[[#This Row],[Spread High-Low]] &lt; 10, Stock_Info[[#This Row],[% Deli. Qty to Traded Qty]] &gt; 90), "Good Day", "")</f>
        <v/>
      </c>
    </row>
    <row r="915" spans="1:18">
      <c r="A915" t="s">
        <v>43</v>
      </c>
      <c r="B915" s="1">
        <v>45671</v>
      </c>
      <c r="C915" s="1" t="str">
        <f>"WEEK" &amp;" " &amp;  INT((DAY(Stock_Info[[#This Row],[Date]])+WEEKDAY(DATE(YEAR(Stock_Info[[#This Row],[Date]]),MONTH(Stock_Info[[#This Row],[Date]]),1))-1)/7)+1</f>
        <v>WEEK 3</v>
      </c>
      <c r="D915" s="12">
        <v>217.4</v>
      </c>
      <c r="E915" s="12">
        <v>226.45</v>
      </c>
      <c r="F915" s="12">
        <v>217.4</v>
      </c>
      <c r="G915" s="12">
        <v>223.95</v>
      </c>
      <c r="H915" s="12">
        <v>222.65532081580136</v>
      </c>
      <c r="I915">
        <v>385486</v>
      </c>
      <c r="J915">
        <v>2728</v>
      </c>
      <c r="K915" s="12">
        <v>85830509</v>
      </c>
      <c r="L915">
        <v>180365</v>
      </c>
      <c r="M915">
        <v>46.79</v>
      </c>
      <c r="N915">
        <v>9.0500000000000007</v>
      </c>
      <c r="O915">
        <v>6.55</v>
      </c>
      <c r="P915">
        <f xml:space="preserve"> IF(Stock_Info[[#This Row],[Close Price]] &gt; Stock_Info[[#This Row],[Open Price]], 1, 0)</f>
        <v>1</v>
      </c>
      <c r="Q915" t="str">
        <f>IF(AND(Stock_Info[[#This Row],[% Deli. Qty to Traded Qty]]&gt;80,Stock_Info[[#This Row],[No. of Trades]]&lt;3000),"Unusual Day","")</f>
        <v/>
      </c>
      <c r="R915" t="str">
        <f>IF(AND(Stock_Info[[#This Row],[Spread High-Low]] &lt; 10, Stock_Info[[#This Row],[% Deli. Qty to Traded Qty]] &gt; 90), "Good Day", "")</f>
        <v/>
      </c>
    </row>
    <row r="916" spans="1:18">
      <c r="A916" t="s">
        <v>43</v>
      </c>
      <c r="B916" s="1">
        <v>45670</v>
      </c>
      <c r="C916" s="1" t="str">
        <f>"WEEK" &amp;" " &amp;  INT((DAY(Stock_Info[[#This Row],[Date]])+WEEKDAY(DATE(YEAR(Stock_Info[[#This Row],[Date]]),MONTH(Stock_Info[[#This Row],[Date]]),1))-1)/7)+1</f>
        <v>WEEK 3</v>
      </c>
      <c r="D916" s="12">
        <v>224.85</v>
      </c>
      <c r="E916" s="12">
        <v>224.85</v>
      </c>
      <c r="F916" s="12">
        <v>216.1</v>
      </c>
      <c r="G916" s="12">
        <v>217.35</v>
      </c>
      <c r="H916" s="12">
        <v>222.15627243380987</v>
      </c>
      <c r="I916">
        <v>420682</v>
      </c>
      <c r="J916">
        <v>6133</v>
      </c>
      <c r="K916" s="12">
        <v>93457145</v>
      </c>
      <c r="L916">
        <v>292516</v>
      </c>
      <c r="M916">
        <v>69.53</v>
      </c>
      <c r="N916">
        <v>8.75</v>
      </c>
      <c r="O916">
        <v>-7.5</v>
      </c>
      <c r="P916">
        <f xml:space="preserve"> IF(Stock_Info[[#This Row],[Close Price]] &gt; Stock_Info[[#This Row],[Open Price]], 1, 0)</f>
        <v>0</v>
      </c>
      <c r="Q916" t="str">
        <f>IF(AND(Stock_Info[[#This Row],[% Deli. Qty to Traded Qty]]&gt;80,Stock_Info[[#This Row],[No. of Trades]]&lt;3000),"Unusual Day","")</f>
        <v/>
      </c>
      <c r="R916" t="str">
        <f>IF(AND(Stock_Info[[#This Row],[Spread High-Low]] &lt; 10, Stock_Info[[#This Row],[% Deli. Qty to Traded Qty]] &gt; 90), "Good Day", "")</f>
        <v/>
      </c>
    </row>
    <row r="917" spans="1:18">
      <c r="A917" t="s">
        <v>43</v>
      </c>
      <c r="B917" s="1">
        <v>45667</v>
      </c>
      <c r="C917" s="1" t="str">
        <f>"WEEK" &amp;" " &amp;  INT((DAY(Stock_Info[[#This Row],[Date]])+WEEKDAY(DATE(YEAR(Stock_Info[[#This Row],[Date]]),MONTH(Stock_Info[[#This Row],[Date]]),1))-1)/7)+1</f>
        <v>WEEK 2</v>
      </c>
      <c r="D917" s="12">
        <v>230.55</v>
      </c>
      <c r="E917" s="12">
        <v>231.2</v>
      </c>
      <c r="F917" s="12">
        <v>225</v>
      </c>
      <c r="G917" s="12">
        <v>225.35</v>
      </c>
      <c r="H917" s="12">
        <v>228.47645538974618</v>
      </c>
      <c r="I917">
        <v>897148</v>
      </c>
      <c r="J917">
        <v>8972</v>
      </c>
      <c r="K917" s="12">
        <v>204977195</v>
      </c>
      <c r="L917">
        <v>701493</v>
      </c>
      <c r="M917">
        <v>78.19</v>
      </c>
      <c r="N917">
        <v>6.2</v>
      </c>
      <c r="O917">
        <v>-5.2</v>
      </c>
      <c r="P917">
        <f xml:space="preserve"> IF(Stock_Info[[#This Row],[Close Price]] &gt; Stock_Info[[#This Row],[Open Price]], 1, 0)</f>
        <v>0</v>
      </c>
      <c r="Q917" t="str">
        <f>IF(AND(Stock_Info[[#This Row],[% Deli. Qty to Traded Qty]]&gt;80,Stock_Info[[#This Row],[No. of Trades]]&lt;3000),"Unusual Day","")</f>
        <v/>
      </c>
      <c r="R917" t="str">
        <f>IF(AND(Stock_Info[[#This Row],[Spread High-Low]] &lt; 10, Stock_Info[[#This Row],[% Deli. Qty to Traded Qty]] &gt; 90), "Good Day", "")</f>
        <v/>
      </c>
    </row>
    <row r="918" spans="1:18">
      <c r="A918" t="s">
        <v>43</v>
      </c>
      <c r="B918" s="1">
        <v>45666</v>
      </c>
      <c r="C918" s="1" t="str">
        <f>"WEEK" &amp;" " &amp;  INT((DAY(Stock_Info[[#This Row],[Date]])+WEEKDAY(DATE(YEAR(Stock_Info[[#This Row],[Date]]),MONTH(Stock_Info[[#This Row],[Date]]),1))-1)/7)+1</f>
        <v>WEEK 2</v>
      </c>
      <c r="D918" s="12">
        <v>232.8</v>
      </c>
      <c r="E918" s="12">
        <v>233.1</v>
      </c>
      <c r="F918" s="12">
        <v>229.8</v>
      </c>
      <c r="G918" s="12">
        <v>231</v>
      </c>
      <c r="H918" s="12">
        <v>232.26149496726651</v>
      </c>
      <c r="I918">
        <v>313746</v>
      </c>
      <c r="J918">
        <v>3565</v>
      </c>
      <c r="K918" s="12">
        <v>72871115</v>
      </c>
      <c r="L918">
        <v>234904</v>
      </c>
      <c r="M918">
        <v>74.87</v>
      </c>
      <c r="N918">
        <v>3.3</v>
      </c>
      <c r="O918">
        <v>-1.8</v>
      </c>
      <c r="P918">
        <f xml:space="preserve"> IF(Stock_Info[[#This Row],[Close Price]] &gt; Stock_Info[[#This Row],[Open Price]], 1, 0)</f>
        <v>0</v>
      </c>
      <c r="Q918" t="str">
        <f>IF(AND(Stock_Info[[#This Row],[% Deli. Qty to Traded Qty]]&gt;80,Stock_Info[[#This Row],[No. of Trades]]&lt;3000),"Unusual Day","")</f>
        <v/>
      </c>
      <c r="R918" t="str">
        <f>IF(AND(Stock_Info[[#This Row],[Spread High-Low]] &lt; 10, Stock_Info[[#This Row],[% Deli. Qty to Traded Qty]] &gt; 90), "Good Day", "")</f>
        <v/>
      </c>
    </row>
    <row r="919" spans="1:18">
      <c r="A919" t="s">
        <v>43</v>
      </c>
      <c r="B919" s="1">
        <v>45665</v>
      </c>
      <c r="C919" s="1" t="str">
        <f>"WEEK" &amp;" " &amp;  INT((DAY(Stock_Info[[#This Row],[Date]])+WEEKDAY(DATE(YEAR(Stock_Info[[#This Row],[Date]]),MONTH(Stock_Info[[#This Row],[Date]]),1))-1)/7)+1</f>
        <v>WEEK 2</v>
      </c>
      <c r="D919" s="12">
        <v>232.7</v>
      </c>
      <c r="E919" s="12">
        <v>234.5</v>
      </c>
      <c r="F919" s="12">
        <v>230</v>
      </c>
      <c r="G919" s="12">
        <v>232.8</v>
      </c>
      <c r="H919" s="12">
        <v>231.63338104098088</v>
      </c>
      <c r="I919">
        <v>209610</v>
      </c>
      <c r="J919">
        <v>1877</v>
      </c>
      <c r="K919" s="12">
        <v>48552673</v>
      </c>
      <c r="L919">
        <v>87791</v>
      </c>
      <c r="M919">
        <v>41.88</v>
      </c>
      <c r="N919">
        <v>4.5</v>
      </c>
      <c r="O919">
        <v>0.1</v>
      </c>
      <c r="P919">
        <f xml:space="preserve"> IF(Stock_Info[[#This Row],[Close Price]] &gt; Stock_Info[[#This Row],[Open Price]], 1, 0)</f>
        <v>1</v>
      </c>
      <c r="Q919" t="str">
        <f>IF(AND(Stock_Info[[#This Row],[% Deli. Qty to Traded Qty]]&gt;80,Stock_Info[[#This Row],[No. of Trades]]&lt;3000),"Unusual Day","")</f>
        <v/>
      </c>
      <c r="R919" t="str">
        <f>IF(AND(Stock_Info[[#This Row],[Spread High-Low]] &lt; 10, Stock_Info[[#This Row],[% Deli. Qty to Traded Qty]] &gt; 90), "Good Day", "")</f>
        <v/>
      </c>
    </row>
    <row r="920" spans="1:18">
      <c r="A920" t="s">
        <v>43</v>
      </c>
      <c r="B920" s="1">
        <v>45664</v>
      </c>
      <c r="C920" s="1" t="str">
        <f>"WEEK" &amp;" " &amp;  INT((DAY(Stock_Info[[#This Row],[Date]])+WEEKDAY(DATE(YEAR(Stock_Info[[#This Row],[Date]]),MONTH(Stock_Info[[#This Row],[Date]]),1))-1)/7)+1</f>
        <v>WEEK 2</v>
      </c>
      <c r="D920" s="12">
        <v>229.8</v>
      </c>
      <c r="E920" s="12">
        <v>233.7</v>
      </c>
      <c r="F920" s="12">
        <v>229.25</v>
      </c>
      <c r="G920" s="12">
        <v>232.45</v>
      </c>
      <c r="H920" s="12">
        <v>231.94315559416827</v>
      </c>
      <c r="I920">
        <v>294664</v>
      </c>
      <c r="J920">
        <v>2835</v>
      </c>
      <c r="K920" s="12">
        <v>68345298</v>
      </c>
      <c r="L920">
        <v>82777</v>
      </c>
      <c r="M920">
        <v>28.09</v>
      </c>
      <c r="N920">
        <v>4.45</v>
      </c>
      <c r="O920">
        <v>2.65</v>
      </c>
      <c r="P920">
        <f xml:space="preserve"> IF(Stock_Info[[#This Row],[Close Price]] &gt; Stock_Info[[#This Row],[Open Price]], 1, 0)</f>
        <v>1</v>
      </c>
      <c r="Q920" t="str">
        <f>IF(AND(Stock_Info[[#This Row],[% Deli. Qty to Traded Qty]]&gt;80,Stock_Info[[#This Row],[No. of Trades]]&lt;3000),"Unusual Day","")</f>
        <v/>
      </c>
      <c r="R920" t="str">
        <f>IF(AND(Stock_Info[[#This Row],[Spread High-Low]] &lt; 10, Stock_Info[[#This Row],[% Deli. Qty to Traded Qty]] &gt; 90), "Good Day", "")</f>
        <v/>
      </c>
    </row>
    <row r="921" spans="1:18">
      <c r="A921" t="s">
        <v>43</v>
      </c>
      <c r="B921" s="1">
        <v>45663</v>
      </c>
      <c r="C921" s="1" t="str">
        <f>"WEEK" &amp;" " &amp;  INT((DAY(Stock_Info[[#This Row],[Date]])+WEEKDAY(DATE(YEAR(Stock_Info[[#This Row],[Date]]),MONTH(Stock_Info[[#This Row],[Date]]),1))-1)/7)+1</f>
        <v>WEEK 2</v>
      </c>
      <c r="D921" s="12">
        <v>241.55</v>
      </c>
      <c r="E921" s="12">
        <v>241.55</v>
      </c>
      <c r="F921" s="12">
        <v>227.3</v>
      </c>
      <c r="G921" s="12">
        <v>227.85</v>
      </c>
      <c r="H921" s="12">
        <v>231.59429130834178</v>
      </c>
      <c r="I921">
        <v>1275844</v>
      </c>
      <c r="J921">
        <v>10809</v>
      </c>
      <c r="K921" s="12">
        <v>295478187</v>
      </c>
      <c r="L921">
        <v>912417</v>
      </c>
      <c r="M921">
        <v>71.510000000000005</v>
      </c>
      <c r="N921">
        <v>14.25</v>
      </c>
      <c r="O921">
        <v>-13.7</v>
      </c>
      <c r="P921">
        <f xml:space="preserve"> IF(Stock_Info[[#This Row],[Close Price]] &gt; Stock_Info[[#This Row],[Open Price]], 1, 0)</f>
        <v>0</v>
      </c>
      <c r="Q921" t="str">
        <f>IF(AND(Stock_Info[[#This Row],[% Deli. Qty to Traded Qty]]&gt;80,Stock_Info[[#This Row],[No. of Trades]]&lt;3000),"Unusual Day","")</f>
        <v/>
      </c>
      <c r="R921" t="str">
        <f>IF(AND(Stock_Info[[#This Row],[Spread High-Low]] &lt; 10, Stock_Info[[#This Row],[% Deli. Qty to Traded Qty]] &gt; 90), "Good Day", "")</f>
        <v/>
      </c>
    </row>
    <row r="922" spans="1:18">
      <c r="A922" t="s">
        <v>43</v>
      </c>
      <c r="B922" s="1">
        <v>45660</v>
      </c>
      <c r="C922" s="1" t="str">
        <f>"WEEK" &amp;" " &amp;  INT((DAY(Stock_Info[[#This Row],[Date]])+WEEKDAY(DATE(YEAR(Stock_Info[[#This Row],[Date]]),MONTH(Stock_Info[[#This Row],[Date]]),1))-1)/7)+1</f>
        <v>WEEK 1</v>
      </c>
      <c r="D922" s="12">
        <v>242.05</v>
      </c>
      <c r="E922" s="12">
        <v>245.1</v>
      </c>
      <c r="F922" s="12">
        <v>240.85</v>
      </c>
      <c r="G922" s="12">
        <v>241.6</v>
      </c>
      <c r="H922" s="12">
        <v>243.46578804300995</v>
      </c>
      <c r="I922">
        <v>638271</v>
      </c>
      <c r="J922">
        <v>4876</v>
      </c>
      <c r="K922" s="12">
        <v>155397152</v>
      </c>
      <c r="L922">
        <v>307921</v>
      </c>
      <c r="M922">
        <v>48.24</v>
      </c>
      <c r="N922">
        <v>4.25</v>
      </c>
      <c r="O922">
        <v>-0.45</v>
      </c>
      <c r="P922">
        <f xml:space="preserve"> IF(Stock_Info[[#This Row],[Close Price]] &gt; Stock_Info[[#This Row],[Open Price]], 1, 0)</f>
        <v>0</v>
      </c>
      <c r="Q922" t="str">
        <f>IF(AND(Stock_Info[[#This Row],[% Deli. Qty to Traded Qty]]&gt;80,Stock_Info[[#This Row],[No. of Trades]]&lt;3000),"Unusual Day","")</f>
        <v/>
      </c>
      <c r="R922" t="str">
        <f>IF(AND(Stock_Info[[#This Row],[Spread High-Low]] &lt; 10, Stock_Info[[#This Row],[% Deli. Qty to Traded Qty]] &gt; 90), "Good Day", "")</f>
        <v/>
      </c>
    </row>
    <row r="923" spans="1:18">
      <c r="A923" t="s">
        <v>43</v>
      </c>
      <c r="B923" s="1">
        <v>45659</v>
      </c>
      <c r="C923" s="1" t="str">
        <f>"WEEK" &amp;" " &amp;  INT((DAY(Stock_Info[[#This Row],[Date]])+WEEKDAY(DATE(YEAR(Stock_Info[[#This Row],[Date]]),MONTH(Stock_Info[[#This Row],[Date]]),1))-1)/7)+1</f>
        <v>WEEK 1</v>
      </c>
      <c r="D923" s="12">
        <v>240.95</v>
      </c>
      <c r="E923" s="12">
        <v>241.7</v>
      </c>
      <c r="F923" s="12">
        <v>235.15</v>
      </c>
      <c r="G923" s="12">
        <v>241.2</v>
      </c>
      <c r="H923" s="12">
        <v>238.46015278399659</v>
      </c>
      <c r="I923">
        <v>511441</v>
      </c>
      <c r="J923">
        <v>6945</v>
      </c>
      <c r="K923" s="12">
        <v>121958299</v>
      </c>
      <c r="L923">
        <v>131080</v>
      </c>
      <c r="M923">
        <v>25.63</v>
      </c>
      <c r="N923">
        <v>6.55</v>
      </c>
      <c r="O923">
        <v>0.25</v>
      </c>
      <c r="P923">
        <f xml:space="preserve"> IF(Stock_Info[[#This Row],[Close Price]] &gt; Stock_Info[[#This Row],[Open Price]], 1, 0)</f>
        <v>1</v>
      </c>
      <c r="Q923" t="str">
        <f>IF(AND(Stock_Info[[#This Row],[% Deli. Qty to Traded Qty]]&gt;80,Stock_Info[[#This Row],[No. of Trades]]&lt;3000),"Unusual Day","")</f>
        <v/>
      </c>
      <c r="R923" t="str">
        <f>IF(AND(Stock_Info[[#This Row],[Spread High-Low]] &lt; 10, Stock_Info[[#This Row],[% Deli. Qty to Traded Qty]] &gt; 90), "Good Day", "")</f>
        <v/>
      </c>
    </row>
    <row r="924" spans="1:18">
      <c r="A924" t="s">
        <v>43</v>
      </c>
      <c r="B924" s="1">
        <v>45658</v>
      </c>
      <c r="C924" s="1" t="str">
        <f>"WEEK" &amp;" " &amp;  INT((DAY(Stock_Info[[#This Row],[Date]])+WEEKDAY(DATE(YEAR(Stock_Info[[#This Row],[Date]]),MONTH(Stock_Info[[#This Row],[Date]]),1))-1)/7)+1</f>
        <v>WEEK 1</v>
      </c>
      <c r="D924" s="12">
        <v>240.6</v>
      </c>
      <c r="E924" s="12">
        <v>241.9</v>
      </c>
      <c r="F924" s="12">
        <v>238.85</v>
      </c>
      <c r="G924" s="12">
        <v>241.25</v>
      </c>
      <c r="H924" s="12">
        <v>240.64161434603432</v>
      </c>
      <c r="I924">
        <v>335591</v>
      </c>
      <c r="J924">
        <v>2434</v>
      </c>
      <c r="K924" s="12">
        <v>80757160</v>
      </c>
      <c r="L924">
        <v>264353</v>
      </c>
      <c r="M924">
        <v>78.77</v>
      </c>
      <c r="N924">
        <v>3.05</v>
      </c>
      <c r="O924">
        <v>0.65</v>
      </c>
      <c r="P924">
        <f xml:space="preserve"> IF(Stock_Info[[#This Row],[Close Price]] &gt; Stock_Info[[#This Row],[Open Price]], 1, 0)</f>
        <v>1</v>
      </c>
      <c r="Q924" t="str">
        <f>IF(AND(Stock_Info[[#This Row],[% Deli. Qty to Traded Qty]]&gt;80,Stock_Info[[#This Row],[No. of Trades]]&lt;3000),"Unusual Day","")</f>
        <v/>
      </c>
      <c r="R924" t="str">
        <f>IF(AND(Stock_Info[[#This Row],[Spread High-Low]] &lt; 10, Stock_Info[[#This Row],[% Deli. Qty to Traded Qty]] &gt; 90), "Good Day", "")</f>
        <v/>
      </c>
    </row>
    <row r="925" spans="1:18">
      <c r="A925" t="s">
        <v>43</v>
      </c>
      <c r="B925" s="1">
        <v>45657</v>
      </c>
      <c r="C925" s="1" t="str">
        <f>"WEEK" &amp;" " &amp;  INT((DAY(Stock_Info[[#This Row],[Date]])+WEEKDAY(DATE(YEAR(Stock_Info[[#This Row],[Date]]),MONTH(Stock_Info[[#This Row],[Date]]),1))-1)/7)+1</f>
        <v>WEEK 5</v>
      </c>
      <c r="D925" s="12">
        <v>240.3</v>
      </c>
      <c r="E925" s="12">
        <v>241.75</v>
      </c>
      <c r="F925" s="12">
        <v>238.05</v>
      </c>
      <c r="G925" s="12">
        <v>240.5</v>
      </c>
      <c r="H925" s="12">
        <v>239.66039387742947</v>
      </c>
      <c r="I925">
        <v>503710</v>
      </c>
      <c r="J925">
        <v>9026</v>
      </c>
      <c r="K925" s="12">
        <v>120719337</v>
      </c>
      <c r="L925">
        <v>401464</v>
      </c>
      <c r="M925">
        <v>79.7</v>
      </c>
      <c r="N925">
        <v>3.7</v>
      </c>
      <c r="O925">
        <v>0.2</v>
      </c>
      <c r="P925">
        <f xml:space="preserve"> IF(Stock_Info[[#This Row],[Close Price]] &gt; Stock_Info[[#This Row],[Open Price]], 1, 0)</f>
        <v>1</v>
      </c>
      <c r="Q925" t="str">
        <f>IF(AND(Stock_Info[[#This Row],[% Deli. Qty to Traded Qty]]&gt;80,Stock_Info[[#This Row],[No. of Trades]]&lt;3000),"Unusual Day","")</f>
        <v/>
      </c>
      <c r="R925" t="str">
        <f>IF(AND(Stock_Info[[#This Row],[Spread High-Low]] &lt; 10, Stock_Info[[#This Row],[% Deli. Qty to Traded Qty]] &gt; 90), "Good Day", "")</f>
        <v/>
      </c>
    </row>
    <row r="926" spans="1:18">
      <c r="A926" t="s">
        <v>43</v>
      </c>
      <c r="B926" s="1">
        <v>45656</v>
      </c>
      <c r="C926" s="1" t="str">
        <f>"WEEK" &amp;" " &amp;  INT((DAY(Stock_Info[[#This Row],[Date]])+WEEKDAY(DATE(YEAR(Stock_Info[[#This Row],[Date]]),MONTH(Stock_Info[[#This Row],[Date]]),1))-1)/7)+1</f>
        <v>WEEK 5</v>
      </c>
      <c r="D926" s="12">
        <v>244.75</v>
      </c>
      <c r="E926" s="12">
        <v>247.3</v>
      </c>
      <c r="F926" s="12">
        <v>239.8</v>
      </c>
      <c r="G926" s="12">
        <v>240.55</v>
      </c>
      <c r="H926" s="12">
        <v>243.24283164614005</v>
      </c>
      <c r="I926">
        <v>563658</v>
      </c>
      <c r="J926">
        <v>6880</v>
      </c>
      <c r="K926" s="12">
        <v>137105768</v>
      </c>
      <c r="L926">
        <v>252346</v>
      </c>
      <c r="M926">
        <v>44.77</v>
      </c>
      <c r="N926">
        <v>7.5</v>
      </c>
      <c r="O926">
        <v>-4.2</v>
      </c>
      <c r="P926">
        <f xml:space="preserve"> IF(Stock_Info[[#This Row],[Close Price]] &gt; Stock_Info[[#This Row],[Open Price]], 1, 0)</f>
        <v>0</v>
      </c>
      <c r="Q926" t="str">
        <f>IF(AND(Stock_Info[[#This Row],[% Deli. Qty to Traded Qty]]&gt;80,Stock_Info[[#This Row],[No. of Trades]]&lt;3000),"Unusual Day","")</f>
        <v/>
      </c>
      <c r="R926" t="str">
        <f>IF(AND(Stock_Info[[#This Row],[Spread High-Low]] &lt; 10, Stock_Info[[#This Row],[% Deli. Qty to Traded Qty]] &gt; 90), "Good Day", "")</f>
        <v/>
      </c>
    </row>
    <row r="927" spans="1:18">
      <c r="A927" t="s">
        <v>43</v>
      </c>
      <c r="B927" s="1">
        <v>45653</v>
      </c>
      <c r="C927" s="1" t="str">
        <f>"WEEK" &amp;" " &amp;  INT((DAY(Stock_Info[[#This Row],[Date]])+WEEKDAY(DATE(YEAR(Stock_Info[[#This Row],[Date]]),MONTH(Stock_Info[[#This Row],[Date]]),1))-1)/7)+1</f>
        <v>WEEK 4</v>
      </c>
      <c r="D927" s="12">
        <v>246.8</v>
      </c>
      <c r="E927" s="12">
        <v>248.2</v>
      </c>
      <c r="F927" s="12">
        <v>244.5</v>
      </c>
      <c r="G927" s="12">
        <v>245</v>
      </c>
      <c r="H927" s="12">
        <v>246.84708005995603</v>
      </c>
      <c r="I927">
        <v>342918</v>
      </c>
      <c r="J927">
        <v>3844</v>
      </c>
      <c r="K927" s="12">
        <v>84648307</v>
      </c>
      <c r="L927">
        <v>146606</v>
      </c>
      <c r="M927">
        <v>42.75</v>
      </c>
      <c r="N927">
        <v>3.7</v>
      </c>
      <c r="O927">
        <v>-1.8</v>
      </c>
      <c r="P927">
        <f xml:space="preserve"> IF(Stock_Info[[#This Row],[Close Price]] &gt; Stock_Info[[#This Row],[Open Price]], 1, 0)</f>
        <v>0</v>
      </c>
      <c r="Q927" t="str">
        <f>IF(AND(Stock_Info[[#This Row],[% Deli. Qty to Traded Qty]]&gt;80,Stock_Info[[#This Row],[No. of Trades]]&lt;3000),"Unusual Day","")</f>
        <v/>
      </c>
      <c r="R927" t="str">
        <f>IF(AND(Stock_Info[[#This Row],[Spread High-Low]] &lt; 10, Stock_Info[[#This Row],[% Deli. Qty to Traded Qty]] &gt; 90), "Good Day", "")</f>
        <v/>
      </c>
    </row>
    <row r="928" spans="1:18">
      <c r="A928" t="s">
        <v>43</v>
      </c>
      <c r="B928" s="1">
        <v>45652</v>
      </c>
      <c r="C928" s="1" t="str">
        <f>"WEEK" &amp;" " &amp;  INT((DAY(Stock_Info[[#This Row],[Date]])+WEEKDAY(DATE(YEAR(Stock_Info[[#This Row],[Date]]),MONTH(Stock_Info[[#This Row],[Date]]),1))-1)/7)+1</f>
        <v>WEEK 4</v>
      </c>
      <c r="D928" s="12">
        <v>244.1</v>
      </c>
      <c r="E928" s="12">
        <v>248.7</v>
      </c>
      <c r="F928" s="12">
        <v>244.1</v>
      </c>
      <c r="G928" s="12">
        <v>246.85</v>
      </c>
      <c r="H928" s="12">
        <v>246.72958419117157</v>
      </c>
      <c r="I928">
        <v>449774</v>
      </c>
      <c r="J928">
        <v>4184</v>
      </c>
      <c r="K928" s="12">
        <v>110972552</v>
      </c>
      <c r="L928">
        <v>263797</v>
      </c>
      <c r="M928">
        <v>58.65</v>
      </c>
      <c r="N928">
        <v>4.5999999999999996</v>
      </c>
      <c r="O928">
        <v>2.75</v>
      </c>
      <c r="P928">
        <f xml:space="preserve"> IF(Stock_Info[[#This Row],[Close Price]] &gt; Stock_Info[[#This Row],[Open Price]], 1, 0)</f>
        <v>1</v>
      </c>
      <c r="Q928" t="str">
        <f>IF(AND(Stock_Info[[#This Row],[% Deli. Qty to Traded Qty]]&gt;80,Stock_Info[[#This Row],[No. of Trades]]&lt;3000),"Unusual Day","")</f>
        <v/>
      </c>
      <c r="R928" t="str">
        <f>IF(AND(Stock_Info[[#This Row],[Spread High-Low]] &lt; 10, Stock_Info[[#This Row],[% Deli. Qty to Traded Qty]] &gt; 90), "Good Day", "")</f>
        <v/>
      </c>
    </row>
    <row r="929" spans="1:18">
      <c r="A929" t="s">
        <v>43</v>
      </c>
      <c r="B929" s="1">
        <v>45650</v>
      </c>
      <c r="C929" s="1" t="str">
        <f>"WEEK" &amp;" " &amp;  INT((DAY(Stock_Info[[#This Row],[Date]])+WEEKDAY(DATE(YEAR(Stock_Info[[#This Row],[Date]]),MONTH(Stock_Info[[#This Row],[Date]]),1))-1)/7)+1</f>
        <v>WEEK 4</v>
      </c>
      <c r="D929" s="12">
        <v>246</v>
      </c>
      <c r="E929" s="12">
        <v>247.5</v>
      </c>
      <c r="F929" s="12">
        <v>243.25</v>
      </c>
      <c r="G929" s="12">
        <v>245.2</v>
      </c>
      <c r="H929" s="12">
        <v>245.36405140467093</v>
      </c>
      <c r="I929">
        <v>138431</v>
      </c>
      <c r="J929">
        <v>2593</v>
      </c>
      <c r="K929" s="12">
        <v>33965991</v>
      </c>
      <c r="L929">
        <v>46251</v>
      </c>
      <c r="M929">
        <v>33.409999999999997</v>
      </c>
      <c r="N929">
        <v>4.25</v>
      </c>
      <c r="O929">
        <v>-0.8</v>
      </c>
      <c r="P929">
        <f xml:space="preserve"> IF(Stock_Info[[#This Row],[Close Price]] &gt; Stock_Info[[#This Row],[Open Price]], 1, 0)</f>
        <v>0</v>
      </c>
      <c r="Q929" t="str">
        <f>IF(AND(Stock_Info[[#This Row],[% Deli. Qty to Traded Qty]]&gt;80,Stock_Info[[#This Row],[No. of Trades]]&lt;3000),"Unusual Day","")</f>
        <v/>
      </c>
      <c r="R929" t="str">
        <f>IF(AND(Stock_Info[[#This Row],[Spread High-Low]] &lt; 10, Stock_Info[[#This Row],[% Deli. Qty to Traded Qty]] &gt; 90), "Good Day", "")</f>
        <v/>
      </c>
    </row>
    <row r="930" spans="1:18">
      <c r="A930" t="s">
        <v>43</v>
      </c>
      <c r="B930" s="1">
        <v>45649</v>
      </c>
      <c r="C930" s="1" t="str">
        <f>"WEEK" &amp;" " &amp;  INT((DAY(Stock_Info[[#This Row],[Date]])+WEEKDAY(DATE(YEAR(Stock_Info[[#This Row],[Date]]),MONTH(Stock_Info[[#This Row],[Date]]),1))-1)/7)+1</f>
        <v>WEEK 4</v>
      </c>
      <c r="D930" s="12">
        <v>241.35</v>
      </c>
      <c r="E930" s="12">
        <v>247.2</v>
      </c>
      <c r="F930" s="12">
        <v>239.1</v>
      </c>
      <c r="G930" s="12">
        <v>246.25</v>
      </c>
      <c r="H930" s="12">
        <v>243.37567877942746</v>
      </c>
      <c r="I930">
        <v>487640</v>
      </c>
      <c r="J930">
        <v>2779</v>
      </c>
      <c r="K930" s="12">
        <v>118679716</v>
      </c>
      <c r="L930">
        <v>68300</v>
      </c>
      <c r="M930">
        <v>14.01</v>
      </c>
      <c r="N930">
        <v>8.1</v>
      </c>
      <c r="O930">
        <v>4.9000000000000004</v>
      </c>
      <c r="P930">
        <f xml:space="preserve"> IF(Stock_Info[[#This Row],[Close Price]] &gt; Stock_Info[[#This Row],[Open Price]], 1, 0)</f>
        <v>1</v>
      </c>
      <c r="Q930" t="str">
        <f>IF(AND(Stock_Info[[#This Row],[% Deli. Qty to Traded Qty]]&gt;80,Stock_Info[[#This Row],[No. of Trades]]&lt;3000),"Unusual Day","")</f>
        <v/>
      </c>
      <c r="R930" t="str">
        <f>IF(AND(Stock_Info[[#This Row],[Spread High-Low]] &lt; 10, Stock_Info[[#This Row],[% Deli. Qty to Traded Qty]] &gt; 90), "Good Day", "")</f>
        <v/>
      </c>
    </row>
    <row r="931" spans="1:18">
      <c r="A931" t="s">
        <v>43</v>
      </c>
      <c r="B931" s="1">
        <v>45646</v>
      </c>
      <c r="C931" s="1" t="str">
        <f>"WEEK" &amp;" " &amp;  INT((DAY(Stock_Info[[#This Row],[Date]])+WEEKDAY(DATE(YEAR(Stock_Info[[#This Row],[Date]]),MONTH(Stock_Info[[#This Row],[Date]]),1))-1)/7)+1</f>
        <v>WEEK 3</v>
      </c>
      <c r="D931" s="12">
        <v>248.6</v>
      </c>
      <c r="E931" s="12">
        <v>249.65</v>
      </c>
      <c r="F931" s="12">
        <v>238.5</v>
      </c>
      <c r="G931" s="12">
        <v>240.3</v>
      </c>
      <c r="H931" s="12">
        <v>247.19059155544295</v>
      </c>
      <c r="I931">
        <v>540727</v>
      </c>
      <c r="J931">
        <v>6328</v>
      </c>
      <c r="K931" s="12">
        <v>133662627</v>
      </c>
      <c r="L931">
        <v>379331</v>
      </c>
      <c r="M931">
        <v>70.150000000000006</v>
      </c>
      <c r="N931">
        <v>11.15</v>
      </c>
      <c r="O931">
        <v>-8.3000000000000007</v>
      </c>
      <c r="P931">
        <f xml:space="preserve"> IF(Stock_Info[[#This Row],[Close Price]] &gt; Stock_Info[[#This Row],[Open Price]], 1, 0)</f>
        <v>0</v>
      </c>
      <c r="Q931" t="str">
        <f>IF(AND(Stock_Info[[#This Row],[% Deli. Qty to Traded Qty]]&gt;80,Stock_Info[[#This Row],[No. of Trades]]&lt;3000),"Unusual Day","")</f>
        <v/>
      </c>
      <c r="R931" t="str">
        <f>IF(AND(Stock_Info[[#This Row],[Spread High-Low]] &lt; 10, Stock_Info[[#This Row],[% Deli. Qty to Traded Qty]] &gt; 90), "Good Day", "")</f>
        <v/>
      </c>
    </row>
    <row r="932" spans="1:18">
      <c r="A932" t="s">
        <v>43</v>
      </c>
      <c r="B932" s="1">
        <v>45645</v>
      </c>
      <c r="C932" s="1" t="str">
        <f>"WEEK" &amp;" " &amp;  INT((DAY(Stock_Info[[#This Row],[Date]])+WEEKDAY(DATE(YEAR(Stock_Info[[#This Row],[Date]]),MONTH(Stock_Info[[#This Row],[Date]]),1))-1)/7)+1</f>
        <v>WEEK 3</v>
      </c>
      <c r="D932" s="12">
        <v>246</v>
      </c>
      <c r="E932" s="12">
        <v>250.95</v>
      </c>
      <c r="F932" s="12">
        <v>244.85</v>
      </c>
      <c r="G932" s="12">
        <v>248.25</v>
      </c>
      <c r="H932" s="12">
        <v>248.04907077332572</v>
      </c>
      <c r="I932">
        <v>210390</v>
      </c>
      <c r="J932">
        <v>1830</v>
      </c>
      <c r="K932" s="12">
        <v>52187044</v>
      </c>
      <c r="L932">
        <v>68242</v>
      </c>
      <c r="M932">
        <v>32.44</v>
      </c>
      <c r="N932">
        <v>6.1</v>
      </c>
      <c r="O932">
        <v>2.25</v>
      </c>
      <c r="P932">
        <f xml:space="preserve"> IF(Stock_Info[[#This Row],[Close Price]] &gt; Stock_Info[[#This Row],[Open Price]], 1, 0)</f>
        <v>1</v>
      </c>
      <c r="Q932" t="str">
        <f>IF(AND(Stock_Info[[#This Row],[% Deli. Qty to Traded Qty]]&gt;80,Stock_Info[[#This Row],[No. of Trades]]&lt;3000),"Unusual Day","")</f>
        <v/>
      </c>
      <c r="R932" t="str">
        <f>IF(AND(Stock_Info[[#This Row],[Spread High-Low]] &lt; 10, Stock_Info[[#This Row],[% Deli. Qty to Traded Qty]] &gt; 90), "Good Day", "")</f>
        <v/>
      </c>
    </row>
    <row r="933" spans="1:18">
      <c r="A933" t="s">
        <v>43</v>
      </c>
      <c r="B933" s="1">
        <v>45644</v>
      </c>
      <c r="C933" s="1" t="str">
        <f>"WEEK" &amp;" " &amp;  INT((DAY(Stock_Info[[#This Row],[Date]])+WEEKDAY(DATE(YEAR(Stock_Info[[#This Row],[Date]]),MONTH(Stock_Info[[#This Row],[Date]]),1))-1)/7)+1</f>
        <v>WEEK 3</v>
      </c>
      <c r="D933" s="12">
        <v>254.15</v>
      </c>
      <c r="E933" s="12">
        <v>254.8</v>
      </c>
      <c r="F933" s="12">
        <v>249.85</v>
      </c>
      <c r="G933" s="12">
        <v>250.65</v>
      </c>
      <c r="H933" s="12">
        <v>252.48780879365702</v>
      </c>
      <c r="I933">
        <v>305220</v>
      </c>
      <c r="J933">
        <v>3583</v>
      </c>
      <c r="K933" s="12">
        <v>77064329</v>
      </c>
      <c r="L933">
        <v>189654</v>
      </c>
      <c r="M933">
        <v>62.14</v>
      </c>
      <c r="N933">
        <v>4.95</v>
      </c>
      <c r="O933">
        <v>-3.5</v>
      </c>
      <c r="P933">
        <f xml:space="preserve"> IF(Stock_Info[[#This Row],[Close Price]] &gt; Stock_Info[[#This Row],[Open Price]], 1, 0)</f>
        <v>0</v>
      </c>
      <c r="Q933" t="str">
        <f>IF(AND(Stock_Info[[#This Row],[% Deli. Qty to Traded Qty]]&gt;80,Stock_Info[[#This Row],[No. of Trades]]&lt;3000),"Unusual Day","")</f>
        <v/>
      </c>
      <c r="R933" t="str">
        <f>IF(AND(Stock_Info[[#This Row],[Spread High-Low]] &lt; 10, Stock_Info[[#This Row],[% Deli. Qty to Traded Qty]] &gt; 90), "Good Day", "")</f>
        <v/>
      </c>
    </row>
    <row r="934" spans="1:18">
      <c r="A934" t="s">
        <v>43</v>
      </c>
      <c r="B934" s="1">
        <v>45643</v>
      </c>
      <c r="C934" s="1" t="str">
        <f>"WEEK" &amp;" " &amp;  INT((DAY(Stock_Info[[#This Row],[Date]])+WEEKDAY(DATE(YEAR(Stock_Info[[#This Row],[Date]]),MONTH(Stock_Info[[#This Row],[Date]]),1))-1)/7)+1</f>
        <v>WEEK 3</v>
      </c>
      <c r="D934" s="12">
        <v>257.2</v>
      </c>
      <c r="E934" s="12">
        <v>259.10000000000002</v>
      </c>
      <c r="F934" s="12">
        <v>253.6</v>
      </c>
      <c r="G934" s="12">
        <v>255.95</v>
      </c>
      <c r="H934" s="12">
        <v>256.86260669850861</v>
      </c>
      <c r="I934">
        <v>136717</v>
      </c>
      <c r="J934">
        <v>1551</v>
      </c>
      <c r="K934" s="12">
        <v>35117485</v>
      </c>
      <c r="L934">
        <v>30746</v>
      </c>
      <c r="M934">
        <v>22.49</v>
      </c>
      <c r="N934">
        <v>5.5</v>
      </c>
      <c r="O934">
        <v>-1.25</v>
      </c>
      <c r="P934">
        <f xml:space="preserve"> IF(Stock_Info[[#This Row],[Close Price]] &gt; Stock_Info[[#This Row],[Open Price]], 1, 0)</f>
        <v>0</v>
      </c>
      <c r="Q934" t="str">
        <f>IF(AND(Stock_Info[[#This Row],[% Deli. Qty to Traded Qty]]&gt;80,Stock_Info[[#This Row],[No. of Trades]]&lt;3000),"Unusual Day","")</f>
        <v/>
      </c>
      <c r="R934" t="str">
        <f>IF(AND(Stock_Info[[#This Row],[Spread High-Low]] &lt; 10, Stock_Info[[#This Row],[% Deli. Qty to Traded Qty]] &gt; 90), "Good Day", "")</f>
        <v/>
      </c>
    </row>
    <row r="935" spans="1:18">
      <c r="A935" t="s">
        <v>43</v>
      </c>
      <c r="B935" s="1">
        <v>45642</v>
      </c>
      <c r="C935" s="1" t="str">
        <f>"WEEK" &amp;" " &amp;  INT((DAY(Stock_Info[[#This Row],[Date]])+WEEKDAY(DATE(YEAR(Stock_Info[[#This Row],[Date]]),MONTH(Stock_Info[[#This Row],[Date]]),1))-1)/7)+1</f>
        <v>WEEK 3</v>
      </c>
      <c r="D935" s="12">
        <v>255.75</v>
      </c>
      <c r="E935" s="12">
        <v>259.7</v>
      </c>
      <c r="F935" s="12">
        <v>255.75</v>
      </c>
      <c r="G935" s="12">
        <v>259</v>
      </c>
      <c r="H935" s="12">
        <v>258.02473365729372</v>
      </c>
      <c r="I935">
        <v>584022</v>
      </c>
      <c r="J935">
        <v>3435</v>
      </c>
      <c r="K935" s="12">
        <v>150692121</v>
      </c>
      <c r="L935">
        <v>476017</v>
      </c>
      <c r="M935">
        <v>81.510000000000005</v>
      </c>
      <c r="N935">
        <v>3.95</v>
      </c>
      <c r="O935">
        <v>3.25</v>
      </c>
      <c r="P935">
        <f xml:space="preserve"> IF(Stock_Info[[#This Row],[Close Price]] &gt; Stock_Info[[#This Row],[Open Price]], 1, 0)</f>
        <v>1</v>
      </c>
      <c r="Q935" t="str">
        <f>IF(AND(Stock_Info[[#This Row],[% Deli. Qty to Traded Qty]]&gt;80,Stock_Info[[#This Row],[No. of Trades]]&lt;3000),"Unusual Day","")</f>
        <v/>
      </c>
      <c r="R935" t="str">
        <f>IF(AND(Stock_Info[[#This Row],[Spread High-Low]] &lt; 10, Stock_Info[[#This Row],[% Deli. Qty to Traded Qty]] &gt; 90), "Good Day", "")</f>
        <v/>
      </c>
    </row>
    <row r="936" spans="1:18">
      <c r="A936" t="s">
        <v>43</v>
      </c>
      <c r="B936" s="1">
        <v>45639</v>
      </c>
      <c r="C936" s="1" t="str">
        <f>"WEEK" &amp;" " &amp;  INT((DAY(Stock_Info[[#This Row],[Date]])+WEEKDAY(DATE(YEAR(Stock_Info[[#This Row],[Date]]),MONTH(Stock_Info[[#This Row],[Date]]),1))-1)/7)+1</f>
        <v>WEEK 2</v>
      </c>
      <c r="D936" s="12">
        <v>257.89999999999998</v>
      </c>
      <c r="E936" s="12">
        <v>258.75</v>
      </c>
      <c r="F936" s="12">
        <v>251.1</v>
      </c>
      <c r="G936" s="12">
        <v>257.85000000000002</v>
      </c>
      <c r="H936" s="12">
        <v>255.20578195901226</v>
      </c>
      <c r="I936">
        <v>370013</v>
      </c>
      <c r="J936">
        <v>5327</v>
      </c>
      <c r="K936" s="12">
        <v>94429457</v>
      </c>
      <c r="L936">
        <v>137654</v>
      </c>
      <c r="M936">
        <v>37.200000000000003</v>
      </c>
      <c r="N936">
        <v>7.65</v>
      </c>
      <c r="O936">
        <v>-0.05</v>
      </c>
      <c r="P936">
        <f xml:space="preserve"> IF(Stock_Info[[#This Row],[Close Price]] &gt; Stock_Info[[#This Row],[Open Price]], 1, 0)</f>
        <v>0</v>
      </c>
      <c r="Q936" t="str">
        <f>IF(AND(Stock_Info[[#This Row],[% Deli. Qty to Traded Qty]]&gt;80,Stock_Info[[#This Row],[No. of Trades]]&lt;3000),"Unusual Day","")</f>
        <v/>
      </c>
      <c r="R936" t="str">
        <f>IF(AND(Stock_Info[[#This Row],[Spread High-Low]] &lt; 10, Stock_Info[[#This Row],[% Deli. Qty to Traded Qty]] &gt; 90), "Good Day", "")</f>
        <v/>
      </c>
    </row>
    <row r="937" spans="1:18">
      <c r="A937" t="s">
        <v>43</v>
      </c>
      <c r="B937" s="1">
        <v>45638</v>
      </c>
      <c r="C937" s="1" t="str">
        <f>"WEEK" &amp;" " &amp;  INT((DAY(Stock_Info[[#This Row],[Date]])+WEEKDAY(DATE(YEAR(Stock_Info[[#This Row],[Date]]),MONTH(Stock_Info[[#This Row],[Date]]),1))-1)/7)+1</f>
        <v>WEEK 2</v>
      </c>
      <c r="D937" s="12">
        <v>259.39999999999998</v>
      </c>
      <c r="E937" s="12">
        <v>260.7</v>
      </c>
      <c r="F937" s="12">
        <v>258</v>
      </c>
      <c r="G937" s="12">
        <v>259.2</v>
      </c>
      <c r="H937" s="12">
        <v>259.70701040224355</v>
      </c>
      <c r="I937">
        <v>312721</v>
      </c>
      <c r="J937">
        <v>2489</v>
      </c>
      <c r="K937" s="12">
        <v>81215836</v>
      </c>
      <c r="L937">
        <v>176312</v>
      </c>
      <c r="M937">
        <v>56.38</v>
      </c>
      <c r="N937">
        <v>2.7</v>
      </c>
      <c r="O937">
        <v>-0.2</v>
      </c>
      <c r="P937">
        <f xml:space="preserve"> IF(Stock_Info[[#This Row],[Close Price]] &gt; Stock_Info[[#This Row],[Open Price]], 1, 0)</f>
        <v>0</v>
      </c>
      <c r="Q937" t="str">
        <f>IF(AND(Stock_Info[[#This Row],[% Deli. Qty to Traded Qty]]&gt;80,Stock_Info[[#This Row],[No. of Trades]]&lt;3000),"Unusual Day","")</f>
        <v/>
      </c>
      <c r="R937" t="str">
        <f>IF(AND(Stock_Info[[#This Row],[Spread High-Low]] &lt; 10, Stock_Info[[#This Row],[% Deli. Qty to Traded Qty]] &gt; 90), "Good Day", "")</f>
        <v/>
      </c>
    </row>
    <row r="938" spans="1:18">
      <c r="A938" t="s">
        <v>43</v>
      </c>
      <c r="B938" s="1">
        <v>45637</v>
      </c>
      <c r="C938" s="1" t="str">
        <f>"WEEK" &amp;" " &amp;  INT((DAY(Stock_Info[[#This Row],[Date]])+WEEKDAY(DATE(YEAR(Stock_Info[[#This Row],[Date]]),MONTH(Stock_Info[[#This Row],[Date]]),1))-1)/7)+1</f>
        <v>WEEK 2</v>
      </c>
      <c r="D938" s="12">
        <v>263.95</v>
      </c>
      <c r="E938" s="12">
        <v>265</v>
      </c>
      <c r="F938" s="12">
        <v>259.95</v>
      </c>
      <c r="G938" s="12">
        <v>260.64999999999998</v>
      </c>
      <c r="H938" s="12">
        <v>262.98386997372359</v>
      </c>
      <c r="I938">
        <v>713948</v>
      </c>
      <c r="J938">
        <v>9703</v>
      </c>
      <c r="K938" s="12">
        <v>187756808</v>
      </c>
      <c r="L938">
        <v>320967</v>
      </c>
      <c r="M938">
        <v>44.96</v>
      </c>
      <c r="N938">
        <v>5.05</v>
      </c>
      <c r="O938">
        <v>-3.3</v>
      </c>
      <c r="P938">
        <f xml:space="preserve"> IF(Stock_Info[[#This Row],[Close Price]] &gt; Stock_Info[[#This Row],[Open Price]], 1, 0)</f>
        <v>0</v>
      </c>
      <c r="Q938" t="str">
        <f>IF(AND(Stock_Info[[#This Row],[% Deli. Qty to Traded Qty]]&gt;80,Stock_Info[[#This Row],[No. of Trades]]&lt;3000),"Unusual Day","")</f>
        <v/>
      </c>
      <c r="R938" t="str">
        <f>IF(AND(Stock_Info[[#This Row],[Spread High-Low]] &lt; 10, Stock_Info[[#This Row],[% Deli. Qty to Traded Qty]] &gt; 90), "Good Day", "")</f>
        <v/>
      </c>
    </row>
    <row r="939" spans="1:18">
      <c r="A939" t="s">
        <v>43</v>
      </c>
      <c r="B939" s="1">
        <v>45636</v>
      </c>
      <c r="C939" s="1" t="str">
        <f>"WEEK" &amp;" " &amp;  INT((DAY(Stock_Info[[#This Row],[Date]])+WEEKDAY(DATE(YEAR(Stock_Info[[#This Row],[Date]]),MONTH(Stock_Info[[#This Row],[Date]]),1))-1)/7)+1</f>
        <v>WEEK 2</v>
      </c>
      <c r="D939" s="12">
        <v>263</v>
      </c>
      <c r="E939" s="12">
        <v>264.3</v>
      </c>
      <c r="F939" s="12">
        <v>261</v>
      </c>
      <c r="G939" s="12">
        <v>263.10000000000002</v>
      </c>
      <c r="H939" s="12">
        <v>262.5897883400138</v>
      </c>
      <c r="I939">
        <v>583294</v>
      </c>
      <c r="J939">
        <v>8095</v>
      </c>
      <c r="K939" s="12">
        <v>153167048</v>
      </c>
      <c r="L939">
        <v>297848</v>
      </c>
      <c r="M939">
        <v>51.06</v>
      </c>
      <c r="N939">
        <v>3.3</v>
      </c>
      <c r="O939">
        <v>0.1</v>
      </c>
      <c r="P939">
        <f xml:space="preserve"> IF(Stock_Info[[#This Row],[Close Price]] &gt; Stock_Info[[#This Row],[Open Price]], 1, 0)</f>
        <v>1</v>
      </c>
      <c r="Q939" t="str">
        <f>IF(AND(Stock_Info[[#This Row],[% Deli. Qty to Traded Qty]]&gt;80,Stock_Info[[#This Row],[No. of Trades]]&lt;3000),"Unusual Day","")</f>
        <v/>
      </c>
      <c r="R939" t="str">
        <f>IF(AND(Stock_Info[[#This Row],[Spread High-Low]] &lt; 10, Stock_Info[[#This Row],[% Deli. Qty to Traded Qty]] &gt; 90), "Good Day", "")</f>
        <v/>
      </c>
    </row>
    <row r="940" spans="1:18">
      <c r="A940" t="s">
        <v>43</v>
      </c>
      <c r="B940" s="1">
        <v>45635</v>
      </c>
      <c r="C940" s="1" t="str">
        <f>"WEEK" &amp;" " &amp;  INT((DAY(Stock_Info[[#This Row],[Date]])+WEEKDAY(DATE(YEAR(Stock_Info[[#This Row],[Date]]),MONTH(Stock_Info[[#This Row],[Date]]),1))-1)/7)+1</f>
        <v>WEEK 2</v>
      </c>
      <c r="D940" s="12">
        <v>264.2</v>
      </c>
      <c r="E940" s="12">
        <v>264.64999999999998</v>
      </c>
      <c r="F940" s="12">
        <v>261.39999999999998</v>
      </c>
      <c r="G940" s="12">
        <v>262.95</v>
      </c>
      <c r="H940" s="12">
        <v>263.17830702307452</v>
      </c>
      <c r="I940">
        <v>252183</v>
      </c>
      <c r="J940">
        <v>2747</v>
      </c>
      <c r="K940" s="12">
        <v>66369095</v>
      </c>
      <c r="L940">
        <v>63303</v>
      </c>
      <c r="M940">
        <v>25.1</v>
      </c>
      <c r="N940">
        <v>3.25</v>
      </c>
      <c r="O940">
        <v>-1.25</v>
      </c>
      <c r="P940">
        <f xml:space="preserve"> IF(Stock_Info[[#This Row],[Close Price]] &gt; Stock_Info[[#This Row],[Open Price]], 1, 0)</f>
        <v>0</v>
      </c>
      <c r="Q940" t="str">
        <f>IF(AND(Stock_Info[[#This Row],[% Deli. Qty to Traded Qty]]&gt;80,Stock_Info[[#This Row],[No. of Trades]]&lt;3000),"Unusual Day","")</f>
        <v/>
      </c>
      <c r="R940" t="str">
        <f>IF(AND(Stock_Info[[#This Row],[Spread High-Low]] &lt; 10, Stock_Info[[#This Row],[% Deli. Qty to Traded Qty]] &gt; 90), "Good Day", "")</f>
        <v/>
      </c>
    </row>
    <row r="941" spans="1:18">
      <c r="A941" t="s">
        <v>43</v>
      </c>
      <c r="B941" s="1">
        <v>45632</v>
      </c>
      <c r="C941" s="1" t="str">
        <f>"WEEK" &amp;" " &amp;  INT((DAY(Stock_Info[[#This Row],[Date]])+WEEKDAY(DATE(YEAR(Stock_Info[[#This Row],[Date]]),MONTH(Stock_Info[[#This Row],[Date]]),1))-1)/7)+1</f>
        <v>WEEK 1</v>
      </c>
      <c r="D941" s="12">
        <v>260.25</v>
      </c>
      <c r="E941" s="12">
        <v>266.8</v>
      </c>
      <c r="F941" s="12">
        <v>258</v>
      </c>
      <c r="G941" s="12">
        <v>264.45</v>
      </c>
      <c r="H941" s="12">
        <v>263.75709189278365</v>
      </c>
      <c r="I941">
        <v>1066852</v>
      </c>
      <c r="J941">
        <v>16641</v>
      </c>
      <c r="K941" s="12">
        <v>281389781</v>
      </c>
      <c r="L941">
        <v>515647</v>
      </c>
      <c r="M941">
        <v>48.33</v>
      </c>
      <c r="N941">
        <v>8.8000000000000007</v>
      </c>
      <c r="O941">
        <v>4.2</v>
      </c>
      <c r="P941">
        <f xml:space="preserve"> IF(Stock_Info[[#This Row],[Close Price]] &gt; Stock_Info[[#This Row],[Open Price]], 1, 0)</f>
        <v>1</v>
      </c>
      <c r="Q941" t="str">
        <f>IF(AND(Stock_Info[[#This Row],[% Deli. Qty to Traded Qty]]&gt;80,Stock_Info[[#This Row],[No. of Trades]]&lt;3000),"Unusual Day","")</f>
        <v/>
      </c>
      <c r="R941" t="str">
        <f>IF(AND(Stock_Info[[#This Row],[Spread High-Low]] &lt; 10, Stock_Info[[#This Row],[% Deli. Qty to Traded Qty]] &gt; 90), "Good Day", "")</f>
        <v/>
      </c>
    </row>
    <row r="942" spans="1:18">
      <c r="A942" t="s">
        <v>43</v>
      </c>
      <c r="B942" s="1">
        <v>45631</v>
      </c>
      <c r="C942" s="1" t="str">
        <f>"WEEK" &amp;" " &amp;  INT((DAY(Stock_Info[[#This Row],[Date]])+WEEKDAY(DATE(YEAR(Stock_Info[[#This Row],[Date]]),MONTH(Stock_Info[[#This Row],[Date]]),1))-1)/7)+1</f>
        <v>WEEK 1</v>
      </c>
      <c r="D942" s="12">
        <v>261.45</v>
      </c>
      <c r="E942" s="12">
        <v>262.45</v>
      </c>
      <c r="F942" s="12">
        <v>258.55</v>
      </c>
      <c r="G942" s="12">
        <v>260.05</v>
      </c>
      <c r="H942" s="12">
        <v>260.57458852087422</v>
      </c>
      <c r="I942">
        <v>472928</v>
      </c>
      <c r="J942">
        <v>4144</v>
      </c>
      <c r="K942" s="12">
        <v>123233019</v>
      </c>
      <c r="L942">
        <v>210751</v>
      </c>
      <c r="M942">
        <v>44.56</v>
      </c>
      <c r="N942">
        <v>3.9</v>
      </c>
      <c r="O942">
        <v>-1.4</v>
      </c>
      <c r="P942">
        <f xml:space="preserve"> IF(Stock_Info[[#This Row],[Close Price]] &gt; Stock_Info[[#This Row],[Open Price]], 1, 0)</f>
        <v>0</v>
      </c>
      <c r="Q942" t="str">
        <f>IF(AND(Stock_Info[[#This Row],[% Deli. Qty to Traded Qty]]&gt;80,Stock_Info[[#This Row],[No. of Trades]]&lt;3000),"Unusual Day","")</f>
        <v/>
      </c>
      <c r="R942" t="str">
        <f>IF(AND(Stock_Info[[#This Row],[Spread High-Low]] &lt; 10, Stock_Info[[#This Row],[% Deli. Qty to Traded Qty]] &gt; 90), "Good Day", "")</f>
        <v/>
      </c>
    </row>
    <row r="943" spans="1:18">
      <c r="A943" t="s">
        <v>43</v>
      </c>
      <c r="B943" s="1">
        <v>45630</v>
      </c>
      <c r="C943" s="1" t="str">
        <f>"WEEK" &amp;" " &amp;  INT((DAY(Stock_Info[[#This Row],[Date]])+WEEKDAY(DATE(YEAR(Stock_Info[[#This Row],[Date]]),MONTH(Stock_Info[[#This Row],[Date]]),1))-1)/7)+1</f>
        <v>WEEK 1</v>
      </c>
      <c r="D943" s="12">
        <v>255.6</v>
      </c>
      <c r="E943" s="12">
        <v>261.75</v>
      </c>
      <c r="F943" s="12">
        <v>254.35</v>
      </c>
      <c r="G943" s="12">
        <v>260.55</v>
      </c>
      <c r="H943" s="12">
        <v>258.87551195963385</v>
      </c>
      <c r="I943">
        <v>545209</v>
      </c>
      <c r="J943">
        <v>3884</v>
      </c>
      <c r="K943" s="12">
        <v>141141259</v>
      </c>
      <c r="L943">
        <v>113859</v>
      </c>
      <c r="M943">
        <v>20.88</v>
      </c>
      <c r="N943">
        <v>7.4</v>
      </c>
      <c r="O943">
        <v>4.95</v>
      </c>
      <c r="P943">
        <f xml:space="preserve"> IF(Stock_Info[[#This Row],[Close Price]] &gt; Stock_Info[[#This Row],[Open Price]], 1, 0)</f>
        <v>1</v>
      </c>
      <c r="Q943" t="str">
        <f>IF(AND(Stock_Info[[#This Row],[% Deli. Qty to Traded Qty]]&gt;80,Stock_Info[[#This Row],[No. of Trades]]&lt;3000),"Unusual Day","")</f>
        <v/>
      </c>
      <c r="R943" t="str">
        <f>IF(AND(Stock_Info[[#This Row],[Spread High-Low]] &lt; 10, Stock_Info[[#This Row],[% Deli. Qty to Traded Qty]] &gt; 90), "Good Day", "")</f>
        <v/>
      </c>
    </row>
    <row r="944" spans="1:18">
      <c r="A944" t="s">
        <v>43</v>
      </c>
      <c r="B944" s="1">
        <v>45629</v>
      </c>
      <c r="C944" s="1" t="str">
        <f>"WEEK" &amp;" " &amp;  INT((DAY(Stock_Info[[#This Row],[Date]])+WEEKDAY(DATE(YEAR(Stock_Info[[#This Row],[Date]]),MONTH(Stock_Info[[#This Row],[Date]]),1))-1)/7)+1</f>
        <v>WEEK 1</v>
      </c>
      <c r="D944" s="12">
        <v>247.15</v>
      </c>
      <c r="E944" s="12">
        <v>255</v>
      </c>
      <c r="F944" s="12">
        <v>247.15</v>
      </c>
      <c r="G944" s="12">
        <v>254.5</v>
      </c>
      <c r="H944" s="12">
        <v>252.75212760586308</v>
      </c>
      <c r="I944">
        <v>812063</v>
      </c>
      <c r="J944">
        <v>9682</v>
      </c>
      <c r="K944" s="12">
        <v>205250651</v>
      </c>
      <c r="L944">
        <v>386156</v>
      </c>
      <c r="M944">
        <v>47.55</v>
      </c>
      <c r="N944">
        <v>7.85</v>
      </c>
      <c r="O944">
        <v>7.35</v>
      </c>
      <c r="P944">
        <f xml:space="preserve"> IF(Stock_Info[[#This Row],[Close Price]] &gt; Stock_Info[[#This Row],[Open Price]], 1, 0)</f>
        <v>1</v>
      </c>
      <c r="Q944" t="str">
        <f>IF(AND(Stock_Info[[#This Row],[% Deli. Qty to Traded Qty]]&gt;80,Stock_Info[[#This Row],[No. of Trades]]&lt;3000),"Unusual Day","")</f>
        <v/>
      </c>
      <c r="R944" t="str">
        <f>IF(AND(Stock_Info[[#This Row],[Spread High-Low]] &lt; 10, Stock_Info[[#This Row],[% Deli. Qty to Traded Qty]] &gt; 90), "Good Day", "")</f>
        <v/>
      </c>
    </row>
    <row r="945" spans="1:18">
      <c r="A945" t="s">
        <v>43</v>
      </c>
      <c r="B945" s="1">
        <v>45628</v>
      </c>
      <c r="C945" s="1" t="str">
        <f>"WEEK" &amp;" " &amp;  INT((DAY(Stock_Info[[#This Row],[Date]])+WEEKDAY(DATE(YEAR(Stock_Info[[#This Row],[Date]]),MONTH(Stock_Info[[#This Row],[Date]]),1))-1)/7)+1</f>
        <v>WEEK 1</v>
      </c>
      <c r="D945" s="12">
        <v>246.3</v>
      </c>
      <c r="E945" s="12">
        <v>247.4</v>
      </c>
      <c r="F945" s="12">
        <v>244.3</v>
      </c>
      <c r="G945" s="12">
        <v>246.45</v>
      </c>
      <c r="H945" s="12">
        <v>246.04907888185505</v>
      </c>
      <c r="I945">
        <v>210885</v>
      </c>
      <c r="J945">
        <v>2989</v>
      </c>
      <c r="K945" s="12">
        <v>51888060</v>
      </c>
      <c r="L945">
        <v>37144</v>
      </c>
      <c r="M945">
        <v>17.61</v>
      </c>
      <c r="N945">
        <v>3.1</v>
      </c>
      <c r="O945">
        <v>0.15</v>
      </c>
      <c r="P945">
        <f xml:space="preserve"> IF(Stock_Info[[#This Row],[Close Price]] &gt; Stock_Info[[#This Row],[Open Price]], 1, 0)</f>
        <v>1</v>
      </c>
      <c r="Q945" t="str">
        <f>IF(AND(Stock_Info[[#This Row],[% Deli. Qty to Traded Qty]]&gt;80,Stock_Info[[#This Row],[No. of Trades]]&lt;3000),"Unusual Day","")</f>
        <v/>
      </c>
      <c r="R945" t="str">
        <f>IF(AND(Stock_Info[[#This Row],[Spread High-Low]] &lt; 10, Stock_Info[[#This Row],[% Deli. Qty to Traded Qty]] &gt; 90), "Good Day", "")</f>
        <v/>
      </c>
    </row>
    <row r="946" spans="1:18">
      <c r="A946" t="s">
        <v>43</v>
      </c>
      <c r="B946" s="1">
        <v>45625</v>
      </c>
      <c r="C946" s="1" t="str">
        <f>"WEEK" &amp;" " &amp;  INT((DAY(Stock_Info[[#This Row],[Date]])+WEEKDAY(DATE(YEAR(Stock_Info[[#This Row],[Date]]),MONTH(Stock_Info[[#This Row],[Date]]),1))-1)/7)+1</f>
        <v>WEEK 5</v>
      </c>
      <c r="D946" s="12">
        <v>250.1</v>
      </c>
      <c r="E946" s="12">
        <v>250.5</v>
      </c>
      <c r="F946" s="12">
        <v>244.3</v>
      </c>
      <c r="G946" s="12">
        <v>246.35</v>
      </c>
      <c r="H946" s="12">
        <v>247.11256573884043</v>
      </c>
      <c r="I946">
        <v>374208</v>
      </c>
      <c r="J946">
        <v>4588</v>
      </c>
      <c r="K946" s="12">
        <v>92471499</v>
      </c>
      <c r="L946">
        <v>103642</v>
      </c>
      <c r="M946">
        <v>27.7</v>
      </c>
      <c r="N946">
        <v>6.2</v>
      </c>
      <c r="O946">
        <v>-3.75</v>
      </c>
      <c r="P946">
        <f xml:space="preserve"> IF(Stock_Info[[#This Row],[Close Price]] &gt; Stock_Info[[#This Row],[Open Price]], 1, 0)</f>
        <v>0</v>
      </c>
      <c r="Q946" t="str">
        <f>IF(AND(Stock_Info[[#This Row],[% Deli. Qty to Traded Qty]]&gt;80,Stock_Info[[#This Row],[No. of Trades]]&lt;3000),"Unusual Day","")</f>
        <v/>
      </c>
      <c r="R946" t="str">
        <f>IF(AND(Stock_Info[[#This Row],[Spread High-Low]] &lt; 10, Stock_Info[[#This Row],[% Deli. Qty to Traded Qty]] &gt; 90), "Good Day", "")</f>
        <v/>
      </c>
    </row>
    <row r="947" spans="1:18">
      <c r="A947" t="s">
        <v>43</v>
      </c>
      <c r="B947" s="1">
        <v>45624</v>
      </c>
      <c r="C947" s="1" t="str">
        <f>"WEEK" &amp;" " &amp;  INT((DAY(Stock_Info[[#This Row],[Date]])+WEEKDAY(DATE(YEAR(Stock_Info[[#This Row],[Date]]),MONTH(Stock_Info[[#This Row],[Date]]),1))-1)/7)+1</f>
        <v>WEEK 5</v>
      </c>
      <c r="D947" s="12">
        <v>247.6</v>
      </c>
      <c r="E947" s="12">
        <v>252</v>
      </c>
      <c r="F947" s="12">
        <v>245.7</v>
      </c>
      <c r="G947" s="12">
        <v>249.15</v>
      </c>
      <c r="H947" s="12">
        <v>248.09292810447903</v>
      </c>
      <c r="I947">
        <v>679945</v>
      </c>
      <c r="J947">
        <v>7897</v>
      </c>
      <c r="K947" s="12">
        <v>168689546</v>
      </c>
      <c r="L947">
        <v>202368</v>
      </c>
      <c r="M947">
        <v>29.76</v>
      </c>
      <c r="N947">
        <v>6.3</v>
      </c>
      <c r="O947">
        <v>1.55</v>
      </c>
      <c r="P947">
        <f xml:space="preserve"> IF(Stock_Info[[#This Row],[Close Price]] &gt; Stock_Info[[#This Row],[Open Price]], 1, 0)</f>
        <v>1</v>
      </c>
      <c r="Q947" t="str">
        <f>IF(AND(Stock_Info[[#This Row],[% Deli. Qty to Traded Qty]]&gt;80,Stock_Info[[#This Row],[No. of Trades]]&lt;3000),"Unusual Day","")</f>
        <v/>
      </c>
      <c r="R947" t="str">
        <f>IF(AND(Stock_Info[[#This Row],[Spread High-Low]] &lt; 10, Stock_Info[[#This Row],[% Deli. Qty to Traded Qty]] &gt; 90), "Good Day", "")</f>
        <v/>
      </c>
    </row>
    <row r="948" spans="1:18">
      <c r="A948" t="s">
        <v>43</v>
      </c>
      <c r="B948" s="1">
        <v>45623</v>
      </c>
      <c r="C948" s="1" t="str">
        <f>"WEEK" &amp;" " &amp;  INT((DAY(Stock_Info[[#This Row],[Date]])+WEEKDAY(DATE(YEAR(Stock_Info[[#This Row],[Date]]),MONTH(Stock_Info[[#This Row],[Date]]),1))-1)/7)+1</f>
        <v>WEEK 5</v>
      </c>
      <c r="D948" s="12">
        <v>247.15</v>
      </c>
      <c r="E948" s="12">
        <v>249.75</v>
      </c>
      <c r="F948" s="12">
        <v>244.65</v>
      </c>
      <c r="G948" s="12">
        <v>246.55</v>
      </c>
      <c r="H948" s="12">
        <v>247.14714935064936</v>
      </c>
      <c r="I948">
        <v>308000</v>
      </c>
      <c r="J948">
        <v>3021</v>
      </c>
      <c r="K948" s="12">
        <v>76121322</v>
      </c>
      <c r="L948">
        <v>57486</v>
      </c>
      <c r="M948">
        <v>18.66</v>
      </c>
      <c r="N948">
        <v>5.0999999999999996</v>
      </c>
      <c r="O948">
        <v>-0.6</v>
      </c>
      <c r="P948">
        <f xml:space="preserve"> IF(Stock_Info[[#This Row],[Close Price]] &gt; Stock_Info[[#This Row],[Open Price]], 1, 0)</f>
        <v>0</v>
      </c>
      <c r="Q948" t="str">
        <f>IF(AND(Stock_Info[[#This Row],[% Deli. Qty to Traded Qty]]&gt;80,Stock_Info[[#This Row],[No. of Trades]]&lt;3000),"Unusual Day","")</f>
        <v/>
      </c>
      <c r="R948" t="str">
        <f>IF(AND(Stock_Info[[#This Row],[Spread High-Low]] &lt; 10, Stock_Info[[#This Row],[% Deli. Qty to Traded Qty]] &gt; 90), "Good Day", "")</f>
        <v/>
      </c>
    </row>
    <row r="949" spans="1:18">
      <c r="A949" t="s">
        <v>43</v>
      </c>
      <c r="B949" s="1">
        <v>45622</v>
      </c>
      <c r="C949" s="1" t="str">
        <f>"WEEK" &amp;" " &amp;  INT((DAY(Stock_Info[[#This Row],[Date]])+WEEKDAY(DATE(YEAR(Stock_Info[[#This Row],[Date]]),MONTH(Stock_Info[[#This Row],[Date]]),1))-1)/7)+1</f>
        <v>WEEK 5</v>
      </c>
      <c r="D949" s="12">
        <v>247.1</v>
      </c>
      <c r="E949" s="12">
        <v>249.9</v>
      </c>
      <c r="F949" s="12">
        <v>245.8</v>
      </c>
      <c r="G949" s="12">
        <v>247.4</v>
      </c>
      <c r="H949" s="12">
        <v>247.63647731473108</v>
      </c>
      <c r="I949">
        <v>254306</v>
      </c>
      <c r="J949">
        <v>3759</v>
      </c>
      <c r="K949" s="12">
        <v>62975442</v>
      </c>
      <c r="L949">
        <v>114771</v>
      </c>
      <c r="M949">
        <v>45.13</v>
      </c>
      <c r="N949">
        <v>4.0999999999999996</v>
      </c>
      <c r="O949">
        <v>0.3</v>
      </c>
      <c r="P949">
        <f xml:space="preserve"> IF(Stock_Info[[#This Row],[Close Price]] &gt; Stock_Info[[#This Row],[Open Price]], 1, 0)</f>
        <v>1</v>
      </c>
      <c r="Q949" t="str">
        <f>IF(AND(Stock_Info[[#This Row],[% Deli. Qty to Traded Qty]]&gt;80,Stock_Info[[#This Row],[No. of Trades]]&lt;3000),"Unusual Day","")</f>
        <v/>
      </c>
      <c r="R949" t="str">
        <f>IF(AND(Stock_Info[[#This Row],[Spread High-Low]] &lt; 10, Stock_Info[[#This Row],[% Deli. Qty to Traded Qty]] &gt; 90), "Good Day", "")</f>
        <v/>
      </c>
    </row>
    <row r="950" spans="1:18">
      <c r="A950" t="s">
        <v>43</v>
      </c>
      <c r="B950" s="1">
        <v>45621</v>
      </c>
      <c r="C950" s="1" t="str">
        <f>"WEEK" &amp;" " &amp;  INT((DAY(Stock_Info[[#This Row],[Date]])+WEEKDAY(DATE(YEAR(Stock_Info[[#This Row],[Date]]),MONTH(Stock_Info[[#This Row],[Date]]),1))-1)/7)+1</f>
        <v>WEEK 5</v>
      </c>
      <c r="D950" s="12">
        <v>241.15</v>
      </c>
      <c r="E950" s="12">
        <v>248.2</v>
      </c>
      <c r="F950" s="12">
        <v>240.85</v>
      </c>
      <c r="G950" s="12">
        <v>247.2</v>
      </c>
      <c r="H950" s="12">
        <v>246.66728353388137</v>
      </c>
      <c r="I950">
        <v>1133145</v>
      </c>
      <c r="J950">
        <v>13513</v>
      </c>
      <c r="K950" s="12">
        <v>279509799</v>
      </c>
      <c r="L950">
        <v>420043</v>
      </c>
      <c r="M950">
        <v>37.07</v>
      </c>
      <c r="N950">
        <v>7.35</v>
      </c>
      <c r="O950">
        <v>6.05</v>
      </c>
      <c r="P950">
        <f xml:space="preserve"> IF(Stock_Info[[#This Row],[Close Price]] &gt; Stock_Info[[#This Row],[Open Price]], 1, 0)</f>
        <v>1</v>
      </c>
      <c r="Q950" t="str">
        <f>IF(AND(Stock_Info[[#This Row],[% Deli. Qty to Traded Qty]]&gt;80,Stock_Info[[#This Row],[No. of Trades]]&lt;3000),"Unusual Day","")</f>
        <v/>
      </c>
      <c r="R950" t="str">
        <f>IF(AND(Stock_Info[[#This Row],[Spread High-Low]] &lt; 10, Stock_Info[[#This Row],[% Deli. Qty to Traded Qty]] &gt; 90), "Good Day", "")</f>
        <v/>
      </c>
    </row>
    <row r="951" spans="1:18">
      <c r="A951" t="s">
        <v>43</v>
      </c>
      <c r="B951" s="1">
        <v>45618</v>
      </c>
      <c r="C951" s="1" t="str">
        <f>"WEEK" &amp;" " &amp;  INT((DAY(Stock_Info[[#This Row],[Date]])+WEEKDAY(DATE(YEAR(Stock_Info[[#This Row],[Date]]),MONTH(Stock_Info[[#This Row],[Date]]),1))-1)/7)+1</f>
        <v>WEEK 4</v>
      </c>
      <c r="D951" s="12">
        <v>228.65</v>
      </c>
      <c r="E951" s="12">
        <v>237.85</v>
      </c>
      <c r="F951" s="12">
        <v>228.65</v>
      </c>
      <c r="G951" s="12">
        <v>236.1</v>
      </c>
      <c r="H951" s="12">
        <v>235.29504355202835</v>
      </c>
      <c r="I951">
        <v>862876</v>
      </c>
      <c r="J951">
        <v>8245</v>
      </c>
      <c r="K951" s="12">
        <v>203030446</v>
      </c>
      <c r="L951">
        <v>228397</v>
      </c>
      <c r="M951">
        <v>26.47</v>
      </c>
      <c r="N951">
        <v>9.1999999999999993</v>
      </c>
      <c r="O951">
        <v>7.45</v>
      </c>
      <c r="P951">
        <f xml:space="preserve"> IF(Stock_Info[[#This Row],[Close Price]] &gt; Stock_Info[[#This Row],[Open Price]], 1, 0)</f>
        <v>1</v>
      </c>
      <c r="Q951" t="str">
        <f>IF(AND(Stock_Info[[#This Row],[% Deli. Qty to Traded Qty]]&gt;80,Stock_Info[[#This Row],[No. of Trades]]&lt;3000),"Unusual Day","")</f>
        <v/>
      </c>
      <c r="R951" t="str">
        <f>IF(AND(Stock_Info[[#This Row],[Spread High-Low]] &lt; 10, Stock_Info[[#This Row],[% Deli. Qty to Traded Qty]] &gt; 90), "Good Day", "")</f>
        <v/>
      </c>
    </row>
    <row r="952" spans="1:18">
      <c r="A952" t="s">
        <v>43</v>
      </c>
      <c r="B952" s="1">
        <v>45617</v>
      </c>
      <c r="C952" s="1" t="str">
        <f>"WEEK" &amp;" " &amp;  INT((DAY(Stock_Info[[#This Row],[Date]])+WEEKDAY(DATE(YEAR(Stock_Info[[#This Row],[Date]]),MONTH(Stock_Info[[#This Row],[Date]]),1))-1)/7)+1</f>
        <v>WEEK 4</v>
      </c>
      <c r="D952" s="12">
        <v>236.6</v>
      </c>
      <c r="E952" s="12">
        <v>237.3</v>
      </c>
      <c r="F952" s="12">
        <v>219.85</v>
      </c>
      <c r="G952" s="12">
        <v>228.6</v>
      </c>
      <c r="H952" s="12">
        <v>226.14030177457008</v>
      </c>
      <c r="I952">
        <v>1628169</v>
      </c>
      <c r="J952">
        <v>20109</v>
      </c>
      <c r="K952" s="12">
        <v>368194629</v>
      </c>
      <c r="L952">
        <v>608151</v>
      </c>
      <c r="M952">
        <v>37.35</v>
      </c>
      <c r="N952">
        <v>17.45</v>
      </c>
      <c r="O952">
        <v>-8</v>
      </c>
      <c r="P952">
        <f xml:space="preserve"> IF(Stock_Info[[#This Row],[Close Price]] &gt; Stock_Info[[#This Row],[Open Price]], 1, 0)</f>
        <v>0</v>
      </c>
      <c r="Q952" t="str">
        <f>IF(AND(Stock_Info[[#This Row],[% Deli. Qty to Traded Qty]]&gt;80,Stock_Info[[#This Row],[No. of Trades]]&lt;3000),"Unusual Day","")</f>
        <v/>
      </c>
      <c r="R952" t="str">
        <f>IF(AND(Stock_Info[[#This Row],[Spread High-Low]] &lt; 10, Stock_Info[[#This Row],[% Deli. Qty to Traded Qty]] &gt; 90), "Good Day", "")</f>
        <v/>
      </c>
    </row>
    <row r="953" spans="1:18">
      <c r="A953" t="s">
        <v>43</v>
      </c>
      <c r="B953" s="1">
        <v>45615</v>
      </c>
      <c r="C953" s="1" t="str">
        <f>"WEEK" &amp;" " &amp;  INT((DAY(Stock_Info[[#This Row],[Date]])+WEEKDAY(DATE(YEAR(Stock_Info[[#This Row],[Date]]),MONTH(Stock_Info[[#This Row],[Date]]),1))-1)/7)+1</f>
        <v>WEEK 4</v>
      </c>
      <c r="D953" s="12">
        <v>242.05</v>
      </c>
      <c r="E953" s="12">
        <v>246</v>
      </c>
      <c r="F953" s="12">
        <v>236.3</v>
      </c>
      <c r="G953" s="12">
        <v>237.2</v>
      </c>
      <c r="H953" s="12">
        <v>241.92853995152535</v>
      </c>
      <c r="I953">
        <v>499230</v>
      </c>
      <c r="J953">
        <v>6953</v>
      </c>
      <c r="K953" s="12">
        <v>120777985</v>
      </c>
      <c r="L953">
        <v>134139</v>
      </c>
      <c r="M953">
        <v>26.87</v>
      </c>
      <c r="N953">
        <v>9.6999999999999993</v>
      </c>
      <c r="O953">
        <v>-4.8499999999999996</v>
      </c>
      <c r="P953">
        <f xml:space="preserve"> IF(Stock_Info[[#This Row],[Close Price]] &gt; Stock_Info[[#This Row],[Open Price]], 1, 0)</f>
        <v>0</v>
      </c>
      <c r="Q953" t="str">
        <f>IF(AND(Stock_Info[[#This Row],[% Deli. Qty to Traded Qty]]&gt;80,Stock_Info[[#This Row],[No. of Trades]]&lt;3000),"Unusual Day","")</f>
        <v/>
      </c>
      <c r="R953" t="str">
        <f>IF(AND(Stock_Info[[#This Row],[Spread High-Low]] &lt; 10, Stock_Info[[#This Row],[% Deli. Qty to Traded Qty]] &gt; 90), "Good Day", "")</f>
        <v/>
      </c>
    </row>
    <row r="954" spans="1:18">
      <c r="A954" t="s">
        <v>43</v>
      </c>
      <c r="B954" s="1">
        <v>45614</v>
      </c>
      <c r="C954" s="1" t="str">
        <f>"WEEK" &amp;" " &amp;  INT((DAY(Stock_Info[[#This Row],[Date]])+WEEKDAY(DATE(YEAR(Stock_Info[[#This Row],[Date]]),MONTH(Stock_Info[[#This Row],[Date]]),1))-1)/7)+1</f>
        <v>WEEK 4</v>
      </c>
      <c r="D954" s="12">
        <v>241.2</v>
      </c>
      <c r="E954" s="12">
        <v>243.85</v>
      </c>
      <c r="F954" s="12">
        <v>236.15</v>
      </c>
      <c r="G954" s="12">
        <v>241.45</v>
      </c>
      <c r="H954" s="12">
        <v>240.15154951912342</v>
      </c>
      <c r="I954">
        <v>797086</v>
      </c>
      <c r="J954">
        <v>13433</v>
      </c>
      <c r="K954" s="12">
        <v>191421438</v>
      </c>
      <c r="L954">
        <v>150930</v>
      </c>
      <c r="M954">
        <v>18.940000000000001</v>
      </c>
      <c r="N954">
        <v>7.7</v>
      </c>
      <c r="O954">
        <v>0.25</v>
      </c>
      <c r="P954">
        <f xml:space="preserve"> IF(Stock_Info[[#This Row],[Close Price]] &gt; Stock_Info[[#This Row],[Open Price]], 1, 0)</f>
        <v>1</v>
      </c>
      <c r="Q954" t="str">
        <f>IF(AND(Stock_Info[[#This Row],[% Deli. Qty to Traded Qty]]&gt;80,Stock_Info[[#This Row],[No. of Trades]]&lt;3000),"Unusual Day","")</f>
        <v/>
      </c>
      <c r="R954" t="str">
        <f>IF(AND(Stock_Info[[#This Row],[Spread High-Low]] &lt; 10, Stock_Info[[#This Row],[% Deli. Qty to Traded Qty]] &gt; 90), "Good Day", "")</f>
        <v/>
      </c>
    </row>
    <row r="955" spans="1:18">
      <c r="A955" t="s">
        <v>43</v>
      </c>
      <c r="B955" s="1">
        <v>45610</v>
      </c>
      <c r="C955" s="1" t="str">
        <f>"WEEK" &amp;" " &amp;  INT((DAY(Stock_Info[[#This Row],[Date]])+WEEKDAY(DATE(YEAR(Stock_Info[[#This Row],[Date]]),MONTH(Stock_Info[[#This Row],[Date]]),1))-1)/7)+1</f>
        <v>WEEK 3</v>
      </c>
      <c r="D955" s="12">
        <v>243.15</v>
      </c>
      <c r="E955" s="12">
        <v>246.9</v>
      </c>
      <c r="F955" s="12">
        <v>241</v>
      </c>
      <c r="G955" s="12">
        <v>241.55</v>
      </c>
      <c r="H955" s="12">
        <v>243.61522521621757</v>
      </c>
      <c r="I955">
        <v>400060</v>
      </c>
      <c r="J955">
        <v>5581</v>
      </c>
      <c r="K955" s="12">
        <v>97460707</v>
      </c>
      <c r="L955">
        <v>139002</v>
      </c>
      <c r="M955">
        <v>34.75</v>
      </c>
      <c r="N955">
        <v>5.9</v>
      </c>
      <c r="O955">
        <v>-1.6</v>
      </c>
      <c r="P955">
        <f xml:space="preserve"> IF(Stock_Info[[#This Row],[Close Price]] &gt; Stock_Info[[#This Row],[Open Price]], 1, 0)</f>
        <v>0</v>
      </c>
      <c r="Q955" t="str">
        <f>IF(AND(Stock_Info[[#This Row],[% Deli. Qty to Traded Qty]]&gt;80,Stock_Info[[#This Row],[No. of Trades]]&lt;3000),"Unusual Day","")</f>
        <v/>
      </c>
      <c r="R955" t="str">
        <f>IF(AND(Stock_Info[[#This Row],[Spread High-Low]] &lt; 10, Stock_Info[[#This Row],[% Deli. Qty to Traded Qty]] &gt; 90), "Good Day", "")</f>
        <v/>
      </c>
    </row>
    <row r="956" spans="1:18">
      <c r="A956" t="s">
        <v>43</v>
      </c>
      <c r="B956" s="1">
        <v>45609</v>
      </c>
      <c r="C956" s="1" t="str">
        <f>"WEEK" &amp;" " &amp;  INT((DAY(Stock_Info[[#This Row],[Date]])+WEEKDAY(DATE(YEAR(Stock_Info[[#This Row],[Date]]),MONTH(Stock_Info[[#This Row],[Date]]),1))-1)/7)+1</f>
        <v>WEEK 3</v>
      </c>
      <c r="D956" s="12">
        <v>250</v>
      </c>
      <c r="E956" s="12">
        <v>252.7</v>
      </c>
      <c r="F956" s="12">
        <v>241.85</v>
      </c>
      <c r="G956" s="12">
        <v>243.35</v>
      </c>
      <c r="H956" s="12">
        <v>248.10846432670658</v>
      </c>
      <c r="I956">
        <v>385961</v>
      </c>
      <c r="J956">
        <v>5290</v>
      </c>
      <c r="K956" s="12">
        <v>95760191</v>
      </c>
      <c r="L956">
        <v>68536</v>
      </c>
      <c r="M956">
        <v>17.760000000000002</v>
      </c>
      <c r="N956">
        <v>10.85</v>
      </c>
      <c r="O956">
        <v>-6.65</v>
      </c>
      <c r="P956">
        <f xml:space="preserve"> IF(Stock_Info[[#This Row],[Close Price]] &gt; Stock_Info[[#This Row],[Open Price]], 1, 0)</f>
        <v>0</v>
      </c>
      <c r="Q956" t="str">
        <f>IF(AND(Stock_Info[[#This Row],[% Deli. Qty to Traded Qty]]&gt;80,Stock_Info[[#This Row],[No. of Trades]]&lt;3000),"Unusual Day","")</f>
        <v/>
      </c>
      <c r="R956" t="str">
        <f>IF(AND(Stock_Info[[#This Row],[Spread High-Low]] &lt; 10, Stock_Info[[#This Row],[% Deli. Qty to Traded Qty]] &gt; 90), "Good Day", "")</f>
        <v/>
      </c>
    </row>
    <row r="957" spans="1:18">
      <c r="A957" t="s">
        <v>43</v>
      </c>
      <c r="B957" s="1">
        <v>45608</v>
      </c>
      <c r="C957" s="1" t="str">
        <f>"WEEK" &amp;" " &amp;  INT((DAY(Stock_Info[[#This Row],[Date]])+WEEKDAY(DATE(YEAR(Stock_Info[[#This Row],[Date]]),MONTH(Stock_Info[[#This Row],[Date]]),1))-1)/7)+1</f>
        <v>WEEK 3</v>
      </c>
      <c r="D957" s="12">
        <v>258.64999999999998</v>
      </c>
      <c r="E957" s="12">
        <v>260.7</v>
      </c>
      <c r="F957" s="12">
        <v>251.95</v>
      </c>
      <c r="G957" s="12">
        <v>252.55</v>
      </c>
      <c r="H957" s="12">
        <v>255.54370692687502</v>
      </c>
      <c r="I957">
        <v>383795</v>
      </c>
      <c r="J957">
        <v>5090</v>
      </c>
      <c r="K957" s="12">
        <v>98076397</v>
      </c>
      <c r="L957">
        <v>143607</v>
      </c>
      <c r="M957">
        <v>37.42</v>
      </c>
      <c r="N957">
        <v>8.75</v>
      </c>
      <c r="O957">
        <v>-6.1</v>
      </c>
      <c r="P957">
        <f xml:space="preserve"> IF(Stock_Info[[#This Row],[Close Price]] &gt; Stock_Info[[#This Row],[Open Price]], 1, 0)</f>
        <v>0</v>
      </c>
      <c r="Q957" t="str">
        <f>IF(AND(Stock_Info[[#This Row],[% Deli. Qty to Traded Qty]]&gt;80,Stock_Info[[#This Row],[No. of Trades]]&lt;3000),"Unusual Day","")</f>
        <v/>
      </c>
      <c r="R957" t="str">
        <f>IF(AND(Stock_Info[[#This Row],[Spread High-Low]] &lt; 10, Stock_Info[[#This Row],[% Deli. Qty to Traded Qty]] &gt; 90), "Good Day", "")</f>
        <v/>
      </c>
    </row>
    <row r="958" spans="1:18">
      <c r="A958" t="s">
        <v>43</v>
      </c>
      <c r="B958" s="1">
        <v>45607</v>
      </c>
      <c r="C958" s="1" t="str">
        <f>"WEEK" &amp;" " &amp;  INT((DAY(Stock_Info[[#This Row],[Date]])+WEEKDAY(DATE(YEAR(Stock_Info[[#This Row],[Date]]),MONTH(Stock_Info[[#This Row],[Date]]),1))-1)/7)+1</f>
        <v>WEEK 3</v>
      </c>
      <c r="D958" s="12">
        <v>255.65</v>
      </c>
      <c r="E958" s="12">
        <v>259.60000000000002</v>
      </c>
      <c r="F958" s="12">
        <v>252.5</v>
      </c>
      <c r="G958" s="12">
        <v>258.35000000000002</v>
      </c>
      <c r="H958" s="12">
        <v>257.42824144329853</v>
      </c>
      <c r="I958">
        <v>981862</v>
      </c>
      <c r="J958">
        <v>18432</v>
      </c>
      <c r="K958" s="12">
        <v>252759008</v>
      </c>
      <c r="L958">
        <v>123707</v>
      </c>
      <c r="M958">
        <v>12.6</v>
      </c>
      <c r="N958">
        <v>7.1</v>
      </c>
      <c r="O958">
        <v>2.7</v>
      </c>
      <c r="P958">
        <f xml:space="preserve"> IF(Stock_Info[[#This Row],[Close Price]] &gt; Stock_Info[[#This Row],[Open Price]], 1, 0)</f>
        <v>1</v>
      </c>
      <c r="Q958" t="str">
        <f>IF(AND(Stock_Info[[#This Row],[% Deli. Qty to Traded Qty]]&gt;80,Stock_Info[[#This Row],[No. of Trades]]&lt;3000),"Unusual Day","")</f>
        <v/>
      </c>
      <c r="R958" t="str">
        <f>IF(AND(Stock_Info[[#This Row],[Spread High-Low]] &lt; 10, Stock_Info[[#This Row],[% Deli. Qty to Traded Qty]] &gt; 90), "Good Day", "")</f>
        <v/>
      </c>
    </row>
    <row r="959" spans="1:18">
      <c r="A959" t="s">
        <v>43</v>
      </c>
      <c r="B959" s="1">
        <v>45604</v>
      </c>
      <c r="C959" s="1" t="str">
        <f>"WEEK" &amp;" " &amp;  INT((DAY(Stock_Info[[#This Row],[Date]])+WEEKDAY(DATE(YEAR(Stock_Info[[#This Row],[Date]]),MONTH(Stock_Info[[#This Row],[Date]]),1))-1)/7)+1</f>
        <v>WEEK 2</v>
      </c>
      <c r="D959" s="12">
        <v>262.75</v>
      </c>
      <c r="E959" s="12">
        <v>262.75</v>
      </c>
      <c r="F959" s="12">
        <v>254.2</v>
      </c>
      <c r="G959" s="12">
        <v>256.3</v>
      </c>
      <c r="H959" s="12">
        <v>257.91325161296174</v>
      </c>
      <c r="I959">
        <v>661361</v>
      </c>
      <c r="J959">
        <v>7504</v>
      </c>
      <c r="K959" s="12">
        <v>170573766</v>
      </c>
      <c r="L959">
        <v>234231</v>
      </c>
      <c r="M959">
        <v>35.42</v>
      </c>
      <c r="N959">
        <v>8.5500000000000007</v>
      </c>
      <c r="O959">
        <v>-6.45</v>
      </c>
      <c r="P959">
        <f xml:space="preserve"> IF(Stock_Info[[#This Row],[Close Price]] &gt; Stock_Info[[#This Row],[Open Price]], 1, 0)</f>
        <v>0</v>
      </c>
      <c r="Q959" t="str">
        <f>IF(AND(Stock_Info[[#This Row],[% Deli. Qty to Traded Qty]]&gt;80,Stock_Info[[#This Row],[No. of Trades]]&lt;3000),"Unusual Day","")</f>
        <v/>
      </c>
      <c r="R959" t="str">
        <f>IF(AND(Stock_Info[[#This Row],[Spread High-Low]] &lt; 10, Stock_Info[[#This Row],[% Deli. Qty to Traded Qty]] &gt; 90), "Good Day", "")</f>
        <v/>
      </c>
    </row>
    <row r="960" spans="1:18">
      <c r="A960" t="s">
        <v>43</v>
      </c>
      <c r="B960" s="1">
        <v>45603</v>
      </c>
      <c r="C960" s="1" t="str">
        <f>"WEEK" &amp;" " &amp;  INT((DAY(Stock_Info[[#This Row],[Date]])+WEEKDAY(DATE(YEAR(Stock_Info[[#This Row],[Date]]),MONTH(Stock_Info[[#This Row],[Date]]),1))-1)/7)+1</f>
        <v>WEEK 2</v>
      </c>
      <c r="D960" s="12">
        <v>262.8</v>
      </c>
      <c r="E960" s="12">
        <v>266.25</v>
      </c>
      <c r="F960" s="12">
        <v>261</v>
      </c>
      <c r="G960" s="12">
        <v>262.75</v>
      </c>
      <c r="H960" s="12">
        <v>263.65883030950221</v>
      </c>
      <c r="I960">
        <v>1120929</v>
      </c>
      <c r="J960">
        <v>11565</v>
      </c>
      <c r="K960" s="12">
        <v>295542829</v>
      </c>
      <c r="L960">
        <v>506069</v>
      </c>
      <c r="M960">
        <v>45.15</v>
      </c>
      <c r="N960">
        <v>5.25</v>
      </c>
      <c r="O960">
        <v>-0.05</v>
      </c>
      <c r="P960">
        <f xml:space="preserve"> IF(Stock_Info[[#This Row],[Close Price]] &gt; Stock_Info[[#This Row],[Open Price]], 1, 0)</f>
        <v>0</v>
      </c>
      <c r="Q960" t="str">
        <f>IF(AND(Stock_Info[[#This Row],[% Deli. Qty to Traded Qty]]&gt;80,Stock_Info[[#This Row],[No. of Trades]]&lt;3000),"Unusual Day","")</f>
        <v/>
      </c>
      <c r="R960" t="str">
        <f>IF(AND(Stock_Info[[#This Row],[Spread High-Low]] &lt; 10, Stock_Info[[#This Row],[% Deli. Qty to Traded Qty]] &gt; 90), "Good Day", "")</f>
        <v/>
      </c>
    </row>
    <row r="961" spans="1:18">
      <c r="A961" t="s">
        <v>43</v>
      </c>
      <c r="B961" s="1">
        <v>45602</v>
      </c>
      <c r="C961" s="1" t="str">
        <f>"WEEK" &amp;" " &amp;  INT((DAY(Stock_Info[[#This Row],[Date]])+WEEKDAY(DATE(YEAR(Stock_Info[[#This Row],[Date]]),MONTH(Stock_Info[[#This Row],[Date]]),1))-1)/7)+1</f>
        <v>WEEK 2</v>
      </c>
      <c r="D961" s="12">
        <v>260</v>
      </c>
      <c r="E961" s="12">
        <v>263.89999999999998</v>
      </c>
      <c r="F961" s="12">
        <v>259.25</v>
      </c>
      <c r="G961" s="12">
        <v>262.60000000000002</v>
      </c>
      <c r="H961" s="12">
        <v>262.09816091262076</v>
      </c>
      <c r="I961">
        <v>664460</v>
      </c>
      <c r="J961">
        <v>7697</v>
      </c>
      <c r="K961" s="12">
        <v>174153744</v>
      </c>
      <c r="L961">
        <v>214092</v>
      </c>
      <c r="M961">
        <v>32.22</v>
      </c>
      <c r="N961">
        <v>4.6500000000000004</v>
      </c>
      <c r="O961">
        <v>2.6</v>
      </c>
      <c r="P961">
        <f xml:space="preserve"> IF(Stock_Info[[#This Row],[Close Price]] &gt; Stock_Info[[#This Row],[Open Price]], 1, 0)</f>
        <v>1</v>
      </c>
      <c r="Q961" t="str">
        <f>IF(AND(Stock_Info[[#This Row],[% Deli. Qty to Traded Qty]]&gt;80,Stock_Info[[#This Row],[No. of Trades]]&lt;3000),"Unusual Day","")</f>
        <v/>
      </c>
      <c r="R961" t="str">
        <f>IF(AND(Stock_Info[[#This Row],[Spread High-Low]] &lt; 10, Stock_Info[[#This Row],[% Deli. Qty to Traded Qty]] &gt; 90), "Good Day", "")</f>
        <v/>
      </c>
    </row>
    <row r="962" spans="1:18">
      <c r="A962" t="s">
        <v>43</v>
      </c>
      <c r="B962" s="1">
        <v>45601</v>
      </c>
      <c r="C962" s="1" t="str">
        <f>"WEEK" &amp;" " &amp;  INT((DAY(Stock_Info[[#This Row],[Date]])+WEEKDAY(DATE(YEAR(Stock_Info[[#This Row],[Date]]),MONTH(Stock_Info[[#This Row],[Date]]),1))-1)/7)+1</f>
        <v>WEEK 2</v>
      </c>
      <c r="D962" s="12">
        <v>253.1</v>
      </c>
      <c r="E962" s="12">
        <v>258.5</v>
      </c>
      <c r="F962" s="12">
        <v>251.5</v>
      </c>
      <c r="G962" s="12">
        <v>257.8</v>
      </c>
      <c r="H962" s="12">
        <v>255.08599044006843</v>
      </c>
      <c r="I962">
        <v>1450638</v>
      </c>
      <c r="J962">
        <v>12098</v>
      </c>
      <c r="K962" s="12">
        <v>370037431</v>
      </c>
      <c r="L962">
        <v>637289</v>
      </c>
      <c r="M962">
        <v>43.93</v>
      </c>
      <c r="N962">
        <v>7</v>
      </c>
      <c r="O962">
        <v>4.7</v>
      </c>
      <c r="P962">
        <f xml:space="preserve"> IF(Stock_Info[[#This Row],[Close Price]] &gt; Stock_Info[[#This Row],[Open Price]], 1, 0)</f>
        <v>1</v>
      </c>
      <c r="Q962" t="str">
        <f>IF(AND(Stock_Info[[#This Row],[% Deli. Qty to Traded Qty]]&gt;80,Stock_Info[[#This Row],[No. of Trades]]&lt;3000),"Unusual Day","")</f>
        <v/>
      </c>
      <c r="R962" t="str">
        <f>IF(AND(Stock_Info[[#This Row],[Spread High-Low]] &lt; 10, Stock_Info[[#This Row],[% Deli. Qty to Traded Qty]] &gt; 90), "Good Day", "")</f>
        <v/>
      </c>
    </row>
    <row r="963" spans="1:18">
      <c r="A963" t="s">
        <v>43</v>
      </c>
      <c r="B963" s="1">
        <v>45600</v>
      </c>
      <c r="C963" s="1" t="str">
        <f>"WEEK" &amp;" " &amp;  INT((DAY(Stock_Info[[#This Row],[Date]])+WEEKDAY(DATE(YEAR(Stock_Info[[#This Row],[Date]]),MONTH(Stock_Info[[#This Row],[Date]]),1))-1)/7)+1</f>
        <v>WEEK 2</v>
      </c>
      <c r="D963" s="12">
        <v>253.15</v>
      </c>
      <c r="E963" s="12">
        <v>255.6</v>
      </c>
      <c r="F963" s="12">
        <v>247.6</v>
      </c>
      <c r="G963" s="12">
        <v>252.75</v>
      </c>
      <c r="H963" s="12">
        <v>251.16358563383056</v>
      </c>
      <c r="I963">
        <v>1066255</v>
      </c>
      <c r="J963">
        <v>9164</v>
      </c>
      <c r="K963" s="12">
        <v>267804429</v>
      </c>
      <c r="L963">
        <v>346150</v>
      </c>
      <c r="M963">
        <v>32.46</v>
      </c>
      <c r="N963">
        <v>8</v>
      </c>
      <c r="O963">
        <v>-0.4</v>
      </c>
      <c r="P963">
        <f xml:space="preserve"> IF(Stock_Info[[#This Row],[Close Price]] &gt; Stock_Info[[#This Row],[Open Price]], 1, 0)</f>
        <v>0</v>
      </c>
      <c r="Q963" t="str">
        <f>IF(AND(Stock_Info[[#This Row],[% Deli. Qty to Traded Qty]]&gt;80,Stock_Info[[#This Row],[No. of Trades]]&lt;3000),"Unusual Day","")</f>
        <v/>
      </c>
      <c r="R963" t="str">
        <f>IF(AND(Stock_Info[[#This Row],[Spread High-Low]] &lt; 10, Stock_Info[[#This Row],[% Deli. Qty to Traded Qty]] &gt; 90), "Good Day", "")</f>
        <v/>
      </c>
    </row>
    <row r="964" spans="1:18">
      <c r="A964" t="s">
        <v>43</v>
      </c>
      <c r="B964" s="1">
        <v>45597</v>
      </c>
      <c r="C964" s="1" t="str">
        <f>"WEEK" &amp;" " &amp;  INT((DAY(Stock_Info[[#This Row],[Date]])+WEEKDAY(DATE(YEAR(Stock_Info[[#This Row],[Date]]),MONTH(Stock_Info[[#This Row],[Date]]),1))-1)/7)+1</f>
        <v>WEEK 1</v>
      </c>
      <c r="D964" s="12">
        <v>253.85</v>
      </c>
      <c r="E964" s="12">
        <v>254</v>
      </c>
      <c r="F964" s="12">
        <v>252</v>
      </c>
      <c r="G964" s="12">
        <v>253.7</v>
      </c>
      <c r="H964" s="12">
        <v>253.47246013681553</v>
      </c>
      <c r="I964">
        <v>161239</v>
      </c>
      <c r="J964">
        <v>5590</v>
      </c>
      <c r="K964" s="12">
        <v>40869646</v>
      </c>
      <c r="L964">
        <v>109629</v>
      </c>
      <c r="M964">
        <v>67.989999999999995</v>
      </c>
      <c r="N964">
        <v>2</v>
      </c>
      <c r="O964">
        <v>-0.15</v>
      </c>
      <c r="P964">
        <f xml:space="preserve"> IF(Stock_Info[[#This Row],[Close Price]] &gt; Stock_Info[[#This Row],[Open Price]], 1, 0)</f>
        <v>0</v>
      </c>
      <c r="Q964" t="str">
        <f>IF(AND(Stock_Info[[#This Row],[% Deli. Qty to Traded Qty]]&gt;80,Stock_Info[[#This Row],[No. of Trades]]&lt;3000),"Unusual Day","")</f>
        <v/>
      </c>
      <c r="R964" t="str">
        <f>IF(AND(Stock_Info[[#This Row],[Spread High-Low]] &lt; 10, Stock_Info[[#This Row],[% Deli. Qty to Traded Qty]] &gt; 90), "Good Day", "")</f>
        <v/>
      </c>
    </row>
    <row r="965" spans="1:18">
      <c r="A965" t="s">
        <v>43</v>
      </c>
      <c r="B965" s="1">
        <v>45596</v>
      </c>
      <c r="C965" s="1" t="str">
        <f>"WEEK" &amp;" " &amp;  INT((DAY(Stock_Info[[#This Row],[Date]])+WEEKDAY(DATE(YEAR(Stock_Info[[#This Row],[Date]]),MONTH(Stock_Info[[#This Row],[Date]]),1))-1)/7)+1</f>
        <v>WEEK 5</v>
      </c>
      <c r="D965" s="12">
        <v>251.45</v>
      </c>
      <c r="E965" s="12">
        <v>254.2</v>
      </c>
      <c r="F965" s="12">
        <v>248.45</v>
      </c>
      <c r="G965" s="12">
        <v>251.2</v>
      </c>
      <c r="H965" s="12">
        <v>250.81953322743379</v>
      </c>
      <c r="I965">
        <v>286435</v>
      </c>
      <c r="J965">
        <v>2596</v>
      </c>
      <c r="K965" s="12">
        <v>71843493</v>
      </c>
      <c r="L965">
        <v>63723</v>
      </c>
      <c r="M965">
        <v>22.25</v>
      </c>
      <c r="N965">
        <v>5.75</v>
      </c>
      <c r="O965">
        <v>-0.25</v>
      </c>
      <c r="P965">
        <f xml:space="preserve"> IF(Stock_Info[[#This Row],[Close Price]] &gt; Stock_Info[[#This Row],[Open Price]], 1, 0)</f>
        <v>0</v>
      </c>
      <c r="Q965" t="str">
        <f>IF(AND(Stock_Info[[#This Row],[% Deli. Qty to Traded Qty]]&gt;80,Stock_Info[[#This Row],[No. of Trades]]&lt;3000),"Unusual Day","")</f>
        <v/>
      </c>
      <c r="R965" t="str">
        <f>IF(AND(Stock_Info[[#This Row],[Spread High-Low]] &lt; 10, Stock_Info[[#This Row],[% Deli. Qty to Traded Qty]] &gt; 90), "Good Day", "")</f>
        <v/>
      </c>
    </row>
    <row r="966" spans="1:18">
      <c r="A966" t="s">
        <v>43</v>
      </c>
      <c r="B966" s="1">
        <v>45595</v>
      </c>
      <c r="C966" s="1" t="str">
        <f>"WEEK" &amp;" " &amp;  INT((DAY(Stock_Info[[#This Row],[Date]])+WEEKDAY(DATE(YEAR(Stock_Info[[#This Row],[Date]]),MONTH(Stock_Info[[#This Row],[Date]]),1))-1)/7)+1</f>
        <v>WEEK 5</v>
      </c>
      <c r="D966" s="12">
        <v>255</v>
      </c>
      <c r="E966" s="12">
        <v>256.39999999999998</v>
      </c>
      <c r="F966" s="12">
        <v>250.7</v>
      </c>
      <c r="G966" s="12">
        <v>251.35</v>
      </c>
      <c r="H966" s="12">
        <v>254.07017407711001</v>
      </c>
      <c r="I966">
        <v>618519</v>
      </c>
      <c r="J966">
        <v>8131</v>
      </c>
      <c r="K966" s="12">
        <v>157147230</v>
      </c>
      <c r="L966">
        <v>198377</v>
      </c>
      <c r="M966">
        <v>32.07</v>
      </c>
      <c r="N966">
        <v>5.7</v>
      </c>
      <c r="O966">
        <v>-3.65</v>
      </c>
      <c r="P966">
        <f xml:space="preserve"> IF(Stock_Info[[#This Row],[Close Price]] &gt; Stock_Info[[#This Row],[Open Price]], 1, 0)</f>
        <v>0</v>
      </c>
      <c r="Q966" t="str">
        <f>IF(AND(Stock_Info[[#This Row],[% Deli. Qty to Traded Qty]]&gt;80,Stock_Info[[#This Row],[No. of Trades]]&lt;3000),"Unusual Day","")</f>
        <v/>
      </c>
      <c r="R966" t="str">
        <f>IF(AND(Stock_Info[[#This Row],[Spread High-Low]] &lt; 10, Stock_Info[[#This Row],[% Deli. Qty to Traded Qty]] &gt; 90), "Good Day", "")</f>
        <v/>
      </c>
    </row>
    <row r="967" spans="1:18">
      <c r="A967" t="s">
        <v>43</v>
      </c>
      <c r="B967" s="1">
        <v>45594</v>
      </c>
      <c r="C967" s="1" t="str">
        <f>"WEEK" &amp;" " &amp;  INT((DAY(Stock_Info[[#This Row],[Date]])+WEEKDAY(DATE(YEAR(Stock_Info[[#This Row],[Date]]),MONTH(Stock_Info[[#This Row],[Date]]),1))-1)/7)+1</f>
        <v>WEEK 5</v>
      </c>
      <c r="D967" s="12">
        <v>250</v>
      </c>
      <c r="E967" s="12">
        <v>255</v>
      </c>
      <c r="F967" s="12">
        <v>247.55</v>
      </c>
      <c r="G967" s="12">
        <v>254.6</v>
      </c>
      <c r="H967" s="12">
        <v>251.56226464760206</v>
      </c>
      <c r="I967">
        <v>547052</v>
      </c>
      <c r="J967">
        <v>4689</v>
      </c>
      <c r="K967" s="12">
        <v>137617640</v>
      </c>
      <c r="L967">
        <v>112212</v>
      </c>
      <c r="M967">
        <v>20.51</v>
      </c>
      <c r="N967">
        <v>7.45</v>
      </c>
      <c r="O967">
        <v>4.5999999999999996</v>
      </c>
      <c r="P967">
        <f xml:space="preserve"> IF(Stock_Info[[#This Row],[Close Price]] &gt; Stock_Info[[#This Row],[Open Price]], 1, 0)</f>
        <v>1</v>
      </c>
      <c r="Q967" t="str">
        <f>IF(AND(Stock_Info[[#This Row],[% Deli. Qty to Traded Qty]]&gt;80,Stock_Info[[#This Row],[No. of Trades]]&lt;3000),"Unusual Day","")</f>
        <v/>
      </c>
      <c r="R967" t="str">
        <f>IF(AND(Stock_Info[[#This Row],[Spread High-Low]] &lt; 10, Stock_Info[[#This Row],[% Deli. Qty to Traded Qty]] &gt; 90), "Good Day", "")</f>
        <v/>
      </c>
    </row>
    <row r="968" spans="1:18">
      <c r="A968" t="s">
        <v>43</v>
      </c>
      <c r="B968" s="1">
        <v>45593</v>
      </c>
      <c r="C968" s="1" t="str">
        <f>"WEEK" &amp;" " &amp;  INT((DAY(Stock_Info[[#This Row],[Date]])+WEEKDAY(DATE(YEAR(Stock_Info[[#This Row],[Date]]),MONTH(Stock_Info[[#This Row],[Date]]),1))-1)/7)+1</f>
        <v>WEEK 5</v>
      </c>
      <c r="D968" s="12">
        <v>241.15</v>
      </c>
      <c r="E968" s="12">
        <v>253.55</v>
      </c>
      <c r="F968" s="12">
        <v>240.25</v>
      </c>
      <c r="G968" s="12">
        <v>249.9</v>
      </c>
      <c r="H968" s="12">
        <v>250.24145053124224</v>
      </c>
      <c r="I968">
        <v>1554658</v>
      </c>
      <c r="J968">
        <v>14426</v>
      </c>
      <c r="K968" s="12">
        <v>389039873</v>
      </c>
      <c r="L968">
        <v>291323</v>
      </c>
      <c r="M968">
        <v>18.739999999999998</v>
      </c>
      <c r="N968">
        <v>13.3</v>
      </c>
      <c r="O968">
        <v>8.75</v>
      </c>
      <c r="P968">
        <f xml:space="preserve"> IF(Stock_Info[[#This Row],[Close Price]] &gt; Stock_Info[[#This Row],[Open Price]], 1, 0)</f>
        <v>1</v>
      </c>
      <c r="Q968" t="str">
        <f>IF(AND(Stock_Info[[#This Row],[% Deli. Qty to Traded Qty]]&gt;80,Stock_Info[[#This Row],[No. of Trades]]&lt;3000),"Unusual Day","")</f>
        <v/>
      </c>
      <c r="R968" t="str">
        <f>IF(AND(Stock_Info[[#This Row],[Spread High-Low]] &lt; 10, Stock_Info[[#This Row],[% Deli. Qty to Traded Qty]] &gt; 90), "Good Day", "")</f>
        <v/>
      </c>
    </row>
    <row r="969" spans="1:18">
      <c r="A969" t="s">
        <v>43</v>
      </c>
      <c r="B969" s="1">
        <v>45590</v>
      </c>
      <c r="C969" s="1" t="str">
        <f>"WEEK" &amp;" " &amp;  INT((DAY(Stock_Info[[#This Row],[Date]])+WEEKDAY(DATE(YEAR(Stock_Info[[#This Row],[Date]]),MONTH(Stock_Info[[#This Row],[Date]]),1))-1)/7)+1</f>
        <v>WEEK 4</v>
      </c>
      <c r="D969" s="12">
        <v>244.7</v>
      </c>
      <c r="E969" s="12">
        <v>245.5</v>
      </c>
      <c r="F969" s="12">
        <v>234.25</v>
      </c>
      <c r="G969" s="12">
        <v>239.5</v>
      </c>
      <c r="H969" s="12">
        <v>239.15853858120781</v>
      </c>
      <c r="I969">
        <v>531593</v>
      </c>
      <c r="J969">
        <v>7016</v>
      </c>
      <c r="K969" s="12">
        <v>127135005</v>
      </c>
      <c r="L969">
        <v>153358</v>
      </c>
      <c r="M969">
        <v>28.85</v>
      </c>
      <c r="N969">
        <v>11.25</v>
      </c>
      <c r="O969">
        <v>-5.2</v>
      </c>
      <c r="P969">
        <f xml:space="preserve"> IF(Stock_Info[[#This Row],[Close Price]] &gt; Stock_Info[[#This Row],[Open Price]], 1, 0)</f>
        <v>0</v>
      </c>
      <c r="Q969" t="str">
        <f>IF(AND(Stock_Info[[#This Row],[% Deli. Qty to Traded Qty]]&gt;80,Stock_Info[[#This Row],[No. of Trades]]&lt;3000),"Unusual Day","")</f>
        <v/>
      </c>
      <c r="R969" t="str">
        <f>IF(AND(Stock_Info[[#This Row],[Spread High-Low]] &lt; 10, Stock_Info[[#This Row],[% Deli. Qty to Traded Qty]] &gt; 90), "Good Day", "")</f>
        <v/>
      </c>
    </row>
    <row r="970" spans="1:18">
      <c r="A970" t="s">
        <v>43</v>
      </c>
      <c r="B970" s="1">
        <v>45589</v>
      </c>
      <c r="C970" s="1" t="str">
        <f>"WEEK" &amp;" " &amp;  INT((DAY(Stock_Info[[#This Row],[Date]])+WEEKDAY(DATE(YEAR(Stock_Info[[#This Row],[Date]]),MONTH(Stock_Info[[#This Row],[Date]]),1))-1)/7)+1</f>
        <v>WEEK 4</v>
      </c>
      <c r="D970" s="12">
        <v>236.95</v>
      </c>
      <c r="E970" s="12">
        <v>245.65</v>
      </c>
      <c r="F970" s="12">
        <v>236.7</v>
      </c>
      <c r="G970" s="12">
        <v>245.05</v>
      </c>
      <c r="H970" s="12">
        <v>243.3651108716611</v>
      </c>
      <c r="I970">
        <v>317394</v>
      </c>
      <c r="J970">
        <v>2892</v>
      </c>
      <c r="K970" s="12">
        <v>77242626</v>
      </c>
      <c r="L970">
        <v>64167</v>
      </c>
      <c r="M970">
        <v>20.22</v>
      </c>
      <c r="N970">
        <v>8.9499999999999993</v>
      </c>
      <c r="O970">
        <v>8.1</v>
      </c>
      <c r="P970">
        <f xml:space="preserve"> IF(Stock_Info[[#This Row],[Close Price]] &gt; Stock_Info[[#This Row],[Open Price]], 1, 0)</f>
        <v>1</v>
      </c>
      <c r="Q970" t="str">
        <f>IF(AND(Stock_Info[[#This Row],[% Deli. Qty to Traded Qty]]&gt;80,Stock_Info[[#This Row],[No. of Trades]]&lt;3000),"Unusual Day","")</f>
        <v/>
      </c>
      <c r="R970" t="str">
        <f>IF(AND(Stock_Info[[#This Row],[Spread High-Low]] &lt; 10, Stock_Info[[#This Row],[% Deli. Qty to Traded Qty]] &gt; 90), "Good Day", "")</f>
        <v/>
      </c>
    </row>
    <row r="971" spans="1:18">
      <c r="A971" t="s">
        <v>43</v>
      </c>
      <c r="B971" s="1">
        <v>45588</v>
      </c>
      <c r="C971" s="1" t="str">
        <f>"WEEK" &amp;" " &amp;  INT((DAY(Stock_Info[[#This Row],[Date]])+WEEKDAY(DATE(YEAR(Stock_Info[[#This Row],[Date]]),MONTH(Stock_Info[[#This Row],[Date]]),1))-1)/7)+1</f>
        <v>WEEK 4</v>
      </c>
      <c r="D971" s="12">
        <v>233.95</v>
      </c>
      <c r="E971" s="12">
        <v>239.9</v>
      </c>
      <c r="F971" s="12">
        <v>229.15</v>
      </c>
      <c r="G971" s="12">
        <v>237.95</v>
      </c>
      <c r="H971" s="12">
        <v>234.72328811202473</v>
      </c>
      <c r="I971">
        <v>522099</v>
      </c>
      <c r="J971">
        <v>3615</v>
      </c>
      <c r="K971" s="12">
        <v>122548794</v>
      </c>
      <c r="L971">
        <v>219016</v>
      </c>
      <c r="M971">
        <v>41.95</v>
      </c>
      <c r="N971">
        <v>10.75</v>
      </c>
      <c r="O971">
        <v>4</v>
      </c>
      <c r="P971">
        <f xml:space="preserve"> IF(Stock_Info[[#This Row],[Close Price]] &gt; Stock_Info[[#This Row],[Open Price]], 1, 0)</f>
        <v>1</v>
      </c>
      <c r="Q971" t="str">
        <f>IF(AND(Stock_Info[[#This Row],[% Deli. Qty to Traded Qty]]&gt;80,Stock_Info[[#This Row],[No. of Trades]]&lt;3000),"Unusual Day","")</f>
        <v/>
      </c>
      <c r="R971" t="str">
        <f>IF(AND(Stock_Info[[#This Row],[Spread High-Low]] &lt; 10, Stock_Info[[#This Row],[% Deli. Qty to Traded Qty]] &gt; 90), "Good Day", "")</f>
        <v/>
      </c>
    </row>
    <row r="972" spans="1:18">
      <c r="A972" t="s">
        <v>43</v>
      </c>
      <c r="B972" s="1">
        <v>45587</v>
      </c>
      <c r="C972" s="1" t="str">
        <f>"WEEK" &amp;" " &amp;  INT((DAY(Stock_Info[[#This Row],[Date]])+WEEKDAY(DATE(YEAR(Stock_Info[[#This Row],[Date]]),MONTH(Stock_Info[[#This Row],[Date]]),1))-1)/7)+1</f>
        <v>WEEK 4</v>
      </c>
      <c r="D972" s="12">
        <v>245</v>
      </c>
      <c r="E972" s="12">
        <v>245.05</v>
      </c>
      <c r="F972" s="12">
        <v>233.1</v>
      </c>
      <c r="G972" s="12">
        <v>233.6</v>
      </c>
      <c r="H972" s="12">
        <v>237.58099894856517</v>
      </c>
      <c r="I972">
        <v>350949</v>
      </c>
      <c r="J972">
        <v>3855</v>
      </c>
      <c r="K972" s="12">
        <v>83378814</v>
      </c>
      <c r="L972">
        <v>108174</v>
      </c>
      <c r="M972">
        <v>30.82</v>
      </c>
      <c r="N972">
        <v>11.95</v>
      </c>
      <c r="O972">
        <v>-11.4</v>
      </c>
      <c r="P972">
        <f xml:space="preserve"> IF(Stock_Info[[#This Row],[Close Price]] &gt; Stock_Info[[#This Row],[Open Price]], 1, 0)</f>
        <v>0</v>
      </c>
      <c r="Q972" t="str">
        <f>IF(AND(Stock_Info[[#This Row],[% Deli. Qty to Traded Qty]]&gt;80,Stock_Info[[#This Row],[No. of Trades]]&lt;3000),"Unusual Day","")</f>
        <v/>
      </c>
      <c r="R972" t="str">
        <f>IF(AND(Stock_Info[[#This Row],[Spread High-Low]] &lt; 10, Stock_Info[[#This Row],[% Deli. Qty to Traded Qty]] &gt; 90), "Good Day", "")</f>
        <v/>
      </c>
    </row>
    <row r="973" spans="1:18">
      <c r="A973" t="s">
        <v>43</v>
      </c>
      <c r="B973" s="1">
        <v>45586</v>
      </c>
      <c r="C973" s="1" t="str">
        <f>"WEEK" &amp;" " &amp;  INT((DAY(Stock_Info[[#This Row],[Date]])+WEEKDAY(DATE(YEAR(Stock_Info[[#This Row],[Date]]),MONTH(Stock_Info[[#This Row],[Date]]),1))-1)/7)+1</f>
        <v>WEEK 4</v>
      </c>
      <c r="D973" s="12">
        <v>247.45</v>
      </c>
      <c r="E973" s="12">
        <v>251.15</v>
      </c>
      <c r="F973" s="12">
        <v>244.85</v>
      </c>
      <c r="G973" s="12">
        <v>245.7</v>
      </c>
      <c r="H973" s="12">
        <v>247.15534645404833</v>
      </c>
      <c r="I973">
        <v>920021</v>
      </c>
      <c r="J973">
        <v>9077</v>
      </c>
      <c r="K973" s="12">
        <v>227388109</v>
      </c>
      <c r="L973">
        <v>352679</v>
      </c>
      <c r="M973">
        <v>38.33</v>
      </c>
      <c r="N973">
        <v>6.3</v>
      </c>
      <c r="O973">
        <v>-1.75</v>
      </c>
      <c r="P973">
        <f xml:space="preserve"> IF(Stock_Info[[#This Row],[Close Price]] &gt; Stock_Info[[#This Row],[Open Price]], 1, 0)</f>
        <v>0</v>
      </c>
      <c r="Q973" t="str">
        <f>IF(AND(Stock_Info[[#This Row],[% Deli. Qty to Traded Qty]]&gt;80,Stock_Info[[#This Row],[No. of Trades]]&lt;3000),"Unusual Day","")</f>
        <v/>
      </c>
      <c r="R973" t="str">
        <f>IF(AND(Stock_Info[[#This Row],[Spread High-Low]] &lt; 10, Stock_Info[[#This Row],[% Deli. Qty to Traded Qty]] &gt; 90), "Good Day", "")</f>
        <v/>
      </c>
    </row>
    <row r="974" spans="1:18">
      <c r="A974" t="s">
        <v>43</v>
      </c>
      <c r="B974" s="1">
        <v>45583</v>
      </c>
      <c r="C974" s="1" t="str">
        <f>"WEEK" &amp;" " &amp;  INT((DAY(Stock_Info[[#This Row],[Date]])+WEEKDAY(DATE(YEAR(Stock_Info[[#This Row],[Date]]),MONTH(Stock_Info[[#This Row],[Date]]),1))-1)/7)+1</f>
        <v>WEEK 3</v>
      </c>
      <c r="D974" s="12">
        <v>241.75</v>
      </c>
      <c r="E974" s="12">
        <v>248.7</v>
      </c>
      <c r="F974" s="12">
        <v>238</v>
      </c>
      <c r="G974" s="12">
        <v>248</v>
      </c>
      <c r="H974" s="12">
        <v>244.87013918783182</v>
      </c>
      <c r="I974">
        <v>452985</v>
      </c>
      <c r="J974">
        <v>3779</v>
      </c>
      <c r="K974" s="12">
        <v>110922500</v>
      </c>
      <c r="L974">
        <v>126918</v>
      </c>
      <c r="M974">
        <v>28.02</v>
      </c>
      <c r="N974">
        <v>10.7</v>
      </c>
      <c r="O974">
        <v>6.25</v>
      </c>
      <c r="P974">
        <f xml:space="preserve"> IF(Stock_Info[[#This Row],[Close Price]] &gt; Stock_Info[[#This Row],[Open Price]], 1, 0)</f>
        <v>1</v>
      </c>
      <c r="Q974" t="str">
        <f>IF(AND(Stock_Info[[#This Row],[% Deli. Qty to Traded Qty]]&gt;80,Stock_Info[[#This Row],[No. of Trades]]&lt;3000),"Unusual Day","")</f>
        <v/>
      </c>
      <c r="R974" t="str">
        <f>IF(AND(Stock_Info[[#This Row],[Spread High-Low]] &lt; 10, Stock_Info[[#This Row],[% Deli. Qty to Traded Qty]] &gt; 90), "Good Day", "")</f>
        <v/>
      </c>
    </row>
    <row r="975" spans="1:18">
      <c r="A975" t="s">
        <v>43</v>
      </c>
      <c r="B975" s="1">
        <v>45582</v>
      </c>
      <c r="C975" s="1" t="str">
        <f>"WEEK" &amp;" " &amp;  INT((DAY(Stock_Info[[#This Row],[Date]])+WEEKDAY(DATE(YEAR(Stock_Info[[#This Row],[Date]]),MONTH(Stock_Info[[#This Row],[Date]]),1))-1)/7)+1</f>
        <v>WEEK 3</v>
      </c>
      <c r="D975" s="12">
        <v>243.4</v>
      </c>
      <c r="E975" s="12">
        <v>245</v>
      </c>
      <c r="F975" s="12">
        <v>239.85</v>
      </c>
      <c r="G975" s="12">
        <v>241.8</v>
      </c>
      <c r="H975" s="12">
        <v>241.92562290359174</v>
      </c>
      <c r="I975">
        <v>245062</v>
      </c>
      <c r="J975">
        <v>2361</v>
      </c>
      <c r="K975" s="12">
        <v>59286777</v>
      </c>
      <c r="L975">
        <v>84227</v>
      </c>
      <c r="M975">
        <v>34.369999999999997</v>
      </c>
      <c r="N975">
        <v>5.15</v>
      </c>
      <c r="O975">
        <v>-1.6</v>
      </c>
      <c r="P975">
        <f xml:space="preserve"> IF(Stock_Info[[#This Row],[Close Price]] &gt; Stock_Info[[#This Row],[Open Price]], 1, 0)</f>
        <v>0</v>
      </c>
      <c r="Q975" t="str">
        <f>IF(AND(Stock_Info[[#This Row],[% Deli. Qty to Traded Qty]]&gt;80,Stock_Info[[#This Row],[No. of Trades]]&lt;3000),"Unusual Day","")</f>
        <v/>
      </c>
      <c r="R975" t="str">
        <f>IF(AND(Stock_Info[[#This Row],[Spread High-Low]] &lt; 10, Stock_Info[[#This Row],[% Deli. Qty to Traded Qty]] &gt; 90), "Good Day", "")</f>
        <v/>
      </c>
    </row>
    <row r="976" spans="1:18">
      <c r="A976" t="s">
        <v>43</v>
      </c>
      <c r="B976" s="1">
        <v>45581</v>
      </c>
      <c r="C976" s="1" t="str">
        <f>"WEEK" &amp;" " &amp;  INT((DAY(Stock_Info[[#This Row],[Date]])+WEEKDAY(DATE(YEAR(Stock_Info[[#This Row],[Date]]),MONTH(Stock_Info[[#This Row],[Date]]),1))-1)/7)+1</f>
        <v>WEEK 3</v>
      </c>
      <c r="D976" s="12">
        <v>243.85</v>
      </c>
      <c r="E976" s="12">
        <v>245.5</v>
      </c>
      <c r="F976" s="12">
        <v>242.8</v>
      </c>
      <c r="G976" s="12">
        <v>244.1</v>
      </c>
      <c r="H976" s="12">
        <v>244.10083398069216</v>
      </c>
      <c r="I976">
        <v>292213</v>
      </c>
      <c r="J976">
        <v>3928</v>
      </c>
      <c r="K976" s="12">
        <v>71329437</v>
      </c>
      <c r="L976">
        <v>91318</v>
      </c>
      <c r="M976">
        <v>31.25</v>
      </c>
      <c r="N976">
        <v>2.7</v>
      </c>
      <c r="O976">
        <v>0.25</v>
      </c>
      <c r="P976">
        <f xml:space="preserve"> IF(Stock_Info[[#This Row],[Close Price]] &gt; Stock_Info[[#This Row],[Open Price]], 1, 0)</f>
        <v>1</v>
      </c>
      <c r="Q976" t="str">
        <f>IF(AND(Stock_Info[[#This Row],[% Deli. Qty to Traded Qty]]&gt;80,Stock_Info[[#This Row],[No. of Trades]]&lt;3000),"Unusual Day","")</f>
        <v/>
      </c>
      <c r="R976" t="str">
        <f>IF(AND(Stock_Info[[#This Row],[Spread High-Low]] &lt; 10, Stock_Info[[#This Row],[% Deli. Qty to Traded Qty]] &gt; 90), "Good Day", "")</f>
        <v/>
      </c>
    </row>
    <row r="977" spans="1:18">
      <c r="A977" t="s">
        <v>43</v>
      </c>
      <c r="B977" s="1">
        <v>45580</v>
      </c>
      <c r="C977" s="1" t="str">
        <f>"WEEK" &amp;" " &amp;  INT((DAY(Stock_Info[[#This Row],[Date]])+WEEKDAY(DATE(YEAR(Stock_Info[[#This Row],[Date]]),MONTH(Stock_Info[[#This Row],[Date]]),1))-1)/7)+1</f>
        <v>WEEK 3</v>
      </c>
      <c r="D977" s="12">
        <v>245</v>
      </c>
      <c r="E977" s="12">
        <v>248.05</v>
      </c>
      <c r="F977" s="12">
        <v>242.25</v>
      </c>
      <c r="G977" s="12">
        <v>243.85</v>
      </c>
      <c r="H977" s="12">
        <v>245.2424950012514</v>
      </c>
      <c r="I977">
        <v>363591</v>
      </c>
      <c r="J977">
        <v>3754</v>
      </c>
      <c r="K977" s="12">
        <v>89167964</v>
      </c>
      <c r="L977">
        <v>113200</v>
      </c>
      <c r="M977">
        <v>31.13</v>
      </c>
      <c r="N977">
        <v>5.8</v>
      </c>
      <c r="O977">
        <v>-1.1499999999999999</v>
      </c>
      <c r="P977">
        <f xml:space="preserve"> IF(Stock_Info[[#This Row],[Close Price]] &gt; Stock_Info[[#This Row],[Open Price]], 1, 0)</f>
        <v>0</v>
      </c>
      <c r="Q977" t="str">
        <f>IF(AND(Stock_Info[[#This Row],[% Deli. Qty to Traded Qty]]&gt;80,Stock_Info[[#This Row],[No. of Trades]]&lt;3000),"Unusual Day","")</f>
        <v/>
      </c>
      <c r="R977" t="str">
        <f>IF(AND(Stock_Info[[#This Row],[Spread High-Low]] &lt; 10, Stock_Info[[#This Row],[% Deli. Qty to Traded Qty]] &gt; 90), "Good Day", "")</f>
        <v/>
      </c>
    </row>
    <row r="978" spans="1:18">
      <c r="A978" t="s">
        <v>43</v>
      </c>
      <c r="B978" s="1">
        <v>45579</v>
      </c>
      <c r="C978" s="1" t="str">
        <f>"WEEK" &amp;" " &amp;  INT((DAY(Stock_Info[[#This Row],[Date]])+WEEKDAY(DATE(YEAR(Stock_Info[[#This Row],[Date]]),MONTH(Stock_Info[[#This Row],[Date]]),1))-1)/7)+1</f>
        <v>WEEK 3</v>
      </c>
      <c r="D978" s="12">
        <v>244.35</v>
      </c>
      <c r="E978" s="12">
        <v>245.5</v>
      </c>
      <c r="F978" s="12">
        <v>242.55</v>
      </c>
      <c r="G978" s="12">
        <v>244.6</v>
      </c>
      <c r="H978" s="12">
        <v>244.27650915058712</v>
      </c>
      <c r="I978">
        <v>333913</v>
      </c>
      <c r="J978">
        <v>6995</v>
      </c>
      <c r="K978" s="12">
        <v>81567102</v>
      </c>
      <c r="L978">
        <v>103603</v>
      </c>
      <c r="M978">
        <v>31.03</v>
      </c>
      <c r="N978">
        <v>2.95</v>
      </c>
      <c r="O978">
        <v>0.25</v>
      </c>
      <c r="P978">
        <f xml:space="preserve"> IF(Stock_Info[[#This Row],[Close Price]] &gt; Stock_Info[[#This Row],[Open Price]], 1, 0)</f>
        <v>1</v>
      </c>
      <c r="Q978" t="str">
        <f>IF(AND(Stock_Info[[#This Row],[% Deli. Qty to Traded Qty]]&gt;80,Stock_Info[[#This Row],[No. of Trades]]&lt;3000),"Unusual Day","")</f>
        <v/>
      </c>
      <c r="R978" t="str">
        <f>IF(AND(Stock_Info[[#This Row],[Spread High-Low]] &lt; 10, Stock_Info[[#This Row],[% Deli. Qty to Traded Qty]] &gt; 90), "Good Day", "")</f>
        <v/>
      </c>
    </row>
    <row r="979" spans="1:18">
      <c r="A979" t="s">
        <v>43</v>
      </c>
      <c r="B979" s="1">
        <v>45576</v>
      </c>
      <c r="C979" s="1" t="str">
        <f>"WEEK" &amp;" " &amp;  INT((DAY(Stock_Info[[#This Row],[Date]])+WEEKDAY(DATE(YEAR(Stock_Info[[#This Row],[Date]]),MONTH(Stock_Info[[#This Row],[Date]]),1))-1)/7)+1</f>
        <v>WEEK 2</v>
      </c>
      <c r="D979" s="12">
        <v>247</v>
      </c>
      <c r="E979" s="12">
        <v>248.1</v>
      </c>
      <c r="F979" s="12">
        <v>242</v>
      </c>
      <c r="G979" s="12">
        <v>242.3</v>
      </c>
      <c r="H979" s="12">
        <v>244.53112820713085</v>
      </c>
      <c r="I979">
        <v>512140</v>
      </c>
      <c r="J979">
        <v>5512</v>
      </c>
      <c r="K979" s="12">
        <v>125234172</v>
      </c>
      <c r="L979">
        <v>182015</v>
      </c>
      <c r="M979">
        <v>35.54</v>
      </c>
      <c r="N979">
        <v>6.1</v>
      </c>
      <c r="O979">
        <v>-4.7</v>
      </c>
      <c r="P979">
        <f xml:space="preserve"> IF(Stock_Info[[#This Row],[Close Price]] &gt; Stock_Info[[#This Row],[Open Price]], 1, 0)</f>
        <v>0</v>
      </c>
      <c r="Q979" t="str">
        <f>IF(AND(Stock_Info[[#This Row],[% Deli. Qty to Traded Qty]]&gt;80,Stock_Info[[#This Row],[No. of Trades]]&lt;3000),"Unusual Day","")</f>
        <v/>
      </c>
      <c r="R979" t="str">
        <f>IF(AND(Stock_Info[[#This Row],[Spread High-Low]] &lt; 10, Stock_Info[[#This Row],[% Deli. Qty to Traded Qty]] &gt; 90), "Good Day", "")</f>
        <v/>
      </c>
    </row>
    <row r="980" spans="1:18">
      <c r="A980" t="s">
        <v>43</v>
      </c>
      <c r="B980" s="1">
        <v>45575</v>
      </c>
      <c r="C980" s="1" t="str">
        <f>"WEEK" &amp;" " &amp;  INT((DAY(Stock_Info[[#This Row],[Date]])+WEEKDAY(DATE(YEAR(Stock_Info[[#This Row],[Date]]),MONTH(Stock_Info[[#This Row],[Date]]),1))-1)/7)+1</f>
        <v>WEEK 2</v>
      </c>
      <c r="D980" s="12">
        <v>246.55</v>
      </c>
      <c r="E980" s="12">
        <v>252</v>
      </c>
      <c r="F980" s="12">
        <v>245</v>
      </c>
      <c r="G980" s="12">
        <v>246.3</v>
      </c>
      <c r="H980" s="12">
        <v>249.37889627983319</v>
      </c>
      <c r="I980">
        <v>509332</v>
      </c>
      <c r="J980">
        <v>3056</v>
      </c>
      <c r="K980" s="12">
        <v>127016652</v>
      </c>
      <c r="L980">
        <v>107982</v>
      </c>
      <c r="M980">
        <v>21.2</v>
      </c>
      <c r="N980">
        <v>7</v>
      </c>
      <c r="O980">
        <v>-0.25</v>
      </c>
      <c r="P980">
        <f xml:space="preserve"> IF(Stock_Info[[#This Row],[Close Price]] &gt; Stock_Info[[#This Row],[Open Price]], 1, 0)</f>
        <v>0</v>
      </c>
      <c r="Q980" t="str">
        <f>IF(AND(Stock_Info[[#This Row],[% Deli. Qty to Traded Qty]]&gt;80,Stock_Info[[#This Row],[No. of Trades]]&lt;3000),"Unusual Day","")</f>
        <v/>
      </c>
      <c r="R980" t="str">
        <f>IF(AND(Stock_Info[[#This Row],[Spread High-Low]] &lt; 10, Stock_Info[[#This Row],[% Deli. Qty to Traded Qty]] &gt; 90), "Good Day", "")</f>
        <v/>
      </c>
    </row>
    <row r="981" spans="1:18">
      <c r="A981" t="s">
        <v>43</v>
      </c>
      <c r="B981" s="1">
        <v>45574</v>
      </c>
      <c r="C981" s="1" t="str">
        <f>"WEEK" &amp;" " &amp;  INT((DAY(Stock_Info[[#This Row],[Date]])+WEEKDAY(DATE(YEAR(Stock_Info[[#This Row],[Date]]),MONTH(Stock_Info[[#This Row],[Date]]),1))-1)/7)+1</f>
        <v>WEEK 2</v>
      </c>
      <c r="D981" s="12">
        <v>248.05</v>
      </c>
      <c r="E981" s="12">
        <v>250.3</v>
      </c>
      <c r="F981" s="12">
        <v>244.6</v>
      </c>
      <c r="G981" s="12">
        <v>246.1</v>
      </c>
      <c r="H981" s="12">
        <v>247.00498425826348</v>
      </c>
      <c r="I981">
        <v>666699</v>
      </c>
      <c r="J981">
        <v>6297</v>
      </c>
      <c r="K981" s="12">
        <v>164677976</v>
      </c>
      <c r="L981">
        <v>139919</v>
      </c>
      <c r="M981">
        <v>20.99</v>
      </c>
      <c r="N981">
        <v>5.7</v>
      </c>
      <c r="O981">
        <v>-1.95</v>
      </c>
      <c r="P981">
        <f xml:space="preserve"> IF(Stock_Info[[#This Row],[Close Price]] &gt; Stock_Info[[#This Row],[Open Price]], 1, 0)</f>
        <v>0</v>
      </c>
      <c r="Q981" t="str">
        <f>IF(AND(Stock_Info[[#This Row],[% Deli. Qty to Traded Qty]]&gt;80,Stock_Info[[#This Row],[No. of Trades]]&lt;3000),"Unusual Day","")</f>
        <v/>
      </c>
      <c r="R981" t="str">
        <f>IF(AND(Stock_Info[[#This Row],[Spread High-Low]] &lt; 10, Stock_Info[[#This Row],[% Deli. Qty to Traded Qty]] &gt; 90), "Good Day", "")</f>
        <v/>
      </c>
    </row>
    <row r="982" spans="1:18">
      <c r="A982" t="s">
        <v>43</v>
      </c>
      <c r="B982" s="1">
        <v>45573</v>
      </c>
      <c r="C982" s="1" t="str">
        <f>"WEEK" &amp;" " &amp;  INT((DAY(Stock_Info[[#This Row],[Date]])+WEEKDAY(DATE(YEAR(Stock_Info[[#This Row],[Date]]),MONTH(Stock_Info[[#This Row],[Date]]),1))-1)/7)+1</f>
        <v>WEEK 2</v>
      </c>
      <c r="D982" s="12">
        <v>242.1</v>
      </c>
      <c r="E982" s="12">
        <v>248.7</v>
      </c>
      <c r="F982" s="12">
        <v>240.9</v>
      </c>
      <c r="G982" s="12">
        <v>247.6</v>
      </c>
      <c r="H982" s="12">
        <v>245.30078876087128</v>
      </c>
      <c r="I982">
        <v>595491</v>
      </c>
      <c r="J982">
        <v>5004</v>
      </c>
      <c r="K982" s="12">
        <v>146074412</v>
      </c>
      <c r="L982">
        <v>76369</v>
      </c>
      <c r="M982">
        <v>12.82</v>
      </c>
      <c r="N982">
        <v>7.8</v>
      </c>
      <c r="O982">
        <v>5.5</v>
      </c>
      <c r="P982">
        <f xml:space="preserve"> IF(Stock_Info[[#This Row],[Close Price]] &gt; Stock_Info[[#This Row],[Open Price]], 1, 0)</f>
        <v>1</v>
      </c>
      <c r="Q982" t="str">
        <f>IF(AND(Stock_Info[[#This Row],[% Deli. Qty to Traded Qty]]&gt;80,Stock_Info[[#This Row],[No. of Trades]]&lt;3000),"Unusual Day","")</f>
        <v/>
      </c>
      <c r="R982" t="str">
        <f>IF(AND(Stock_Info[[#This Row],[Spread High-Low]] &lt; 10, Stock_Info[[#This Row],[% Deli. Qty to Traded Qty]] &gt; 90), "Good Day", "")</f>
        <v/>
      </c>
    </row>
    <row r="983" spans="1:18">
      <c r="A983" t="s">
        <v>43</v>
      </c>
      <c r="B983" s="1">
        <v>45572</v>
      </c>
      <c r="C983" s="1" t="str">
        <f>"WEEK" &amp;" " &amp;  INT((DAY(Stock_Info[[#This Row],[Date]])+WEEKDAY(DATE(YEAR(Stock_Info[[#This Row],[Date]]),MONTH(Stock_Info[[#This Row],[Date]]),1))-1)/7)+1</f>
        <v>WEEK 2</v>
      </c>
      <c r="D983" s="12">
        <v>251.35</v>
      </c>
      <c r="E983" s="12">
        <v>253.2</v>
      </c>
      <c r="F983" s="12">
        <v>239</v>
      </c>
      <c r="G983" s="12">
        <v>242.3</v>
      </c>
      <c r="H983" s="12">
        <v>243.83324045838063</v>
      </c>
      <c r="I983">
        <v>1170032</v>
      </c>
      <c r="J983">
        <v>12082</v>
      </c>
      <c r="K983" s="12">
        <v>285292694</v>
      </c>
      <c r="L983">
        <v>143723</v>
      </c>
      <c r="M983">
        <v>12.28</v>
      </c>
      <c r="N983">
        <v>14.2</v>
      </c>
      <c r="O983">
        <v>-9.0500000000000007</v>
      </c>
      <c r="P983">
        <f xml:space="preserve"> IF(Stock_Info[[#This Row],[Close Price]] &gt; Stock_Info[[#This Row],[Open Price]], 1, 0)</f>
        <v>0</v>
      </c>
      <c r="Q983" t="str">
        <f>IF(AND(Stock_Info[[#This Row],[% Deli. Qty to Traded Qty]]&gt;80,Stock_Info[[#This Row],[No. of Trades]]&lt;3000),"Unusual Day","")</f>
        <v/>
      </c>
      <c r="R983" t="str">
        <f>IF(AND(Stock_Info[[#This Row],[Spread High-Low]] &lt; 10, Stock_Info[[#This Row],[% Deli. Qty to Traded Qty]] &gt; 90), "Good Day", "")</f>
        <v/>
      </c>
    </row>
    <row r="984" spans="1:18">
      <c r="A984" t="s">
        <v>43</v>
      </c>
      <c r="B984" s="1">
        <v>45569</v>
      </c>
      <c r="C984" s="1" t="str">
        <f>"WEEK" &amp;" " &amp;  INT((DAY(Stock_Info[[#This Row],[Date]])+WEEKDAY(DATE(YEAR(Stock_Info[[#This Row],[Date]]),MONTH(Stock_Info[[#This Row],[Date]]),1))-1)/7)+1</f>
        <v>WEEK 1</v>
      </c>
      <c r="D984" s="12">
        <v>247.05</v>
      </c>
      <c r="E984" s="12">
        <v>255.65</v>
      </c>
      <c r="F984" s="12">
        <v>244.3</v>
      </c>
      <c r="G984" s="12">
        <v>250.55</v>
      </c>
      <c r="H984" s="12">
        <v>251.88067970947341</v>
      </c>
      <c r="I984">
        <v>1322977</v>
      </c>
      <c r="J984">
        <v>8584</v>
      </c>
      <c r="K984" s="12">
        <v>333232346</v>
      </c>
      <c r="L984">
        <v>282705</v>
      </c>
      <c r="M984">
        <v>21.37</v>
      </c>
      <c r="N984">
        <v>11.35</v>
      </c>
      <c r="O984">
        <v>3.5</v>
      </c>
      <c r="P984">
        <f xml:space="preserve"> IF(Stock_Info[[#This Row],[Close Price]] &gt; Stock_Info[[#This Row],[Open Price]], 1, 0)</f>
        <v>1</v>
      </c>
      <c r="Q984" t="str">
        <f>IF(AND(Stock_Info[[#This Row],[% Deli. Qty to Traded Qty]]&gt;80,Stock_Info[[#This Row],[No. of Trades]]&lt;3000),"Unusual Day","")</f>
        <v/>
      </c>
      <c r="R984" t="str">
        <f>IF(AND(Stock_Info[[#This Row],[Spread High-Low]] &lt; 10, Stock_Info[[#This Row],[% Deli. Qty to Traded Qty]] &gt; 90), "Good Day", "")</f>
        <v/>
      </c>
    </row>
    <row r="985" spans="1:18">
      <c r="A985" t="s">
        <v>43</v>
      </c>
      <c r="B985" s="1">
        <v>45568</v>
      </c>
      <c r="C985" s="1" t="str">
        <f>"WEEK" &amp;" " &amp;  INT((DAY(Stock_Info[[#This Row],[Date]])+WEEKDAY(DATE(YEAR(Stock_Info[[#This Row],[Date]]),MONTH(Stock_Info[[#This Row],[Date]]),1))-1)/7)+1</f>
        <v>WEEK 1</v>
      </c>
      <c r="D985" s="12">
        <v>244.05</v>
      </c>
      <c r="E985" s="12">
        <v>249.65</v>
      </c>
      <c r="F985" s="12">
        <v>243.4</v>
      </c>
      <c r="G985" s="12">
        <v>245.05</v>
      </c>
      <c r="H985" s="12">
        <v>246.46627236635291</v>
      </c>
      <c r="I985">
        <v>762194</v>
      </c>
      <c r="J985">
        <v>14181</v>
      </c>
      <c r="K985" s="12">
        <v>187855114</v>
      </c>
      <c r="L985">
        <v>398131</v>
      </c>
      <c r="M985">
        <v>52.23</v>
      </c>
      <c r="N985">
        <v>6.25</v>
      </c>
      <c r="O985">
        <v>1</v>
      </c>
      <c r="P985">
        <f xml:space="preserve"> IF(Stock_Info[[#This Row],[Close Price]] &gt; Stock_Info[[#This Row],[Open Price]], 1, 0)</f>
        <v>1</v>
      </c>
      <c r="Q985" t="str">
        <f>IF(AND(Stock_Info[[#This Row],[% Deli. Qty to Traded Qty]]&gt;80,Stock_Info[[#This Row],[No. of Trades]]&lt;3000),"Unusual Day","")</f>
        <v/>
      </c>
      <c r="R985" t="str">
        <f>IF(AND(Stock_Info[[#This Row],[Spread High-Low]] &lt; 10, Stock_Info[[#This Row],[% Deli. Qty to Traded Qty]] &gt; 90), "Good Day", "")</f>
        <v/>
      </c>
    </row>
    <row r="986" spans="1:18">
      <c r="A986" t="s">
        <v>43</v>
      </c>
      <c r="B986" s="1">
        <v>45566</v>
      </c>
      <c r="C986" s="1" t="str">
        <f>"WEEK" &amp;" " &amp;  INT((DAY(Stock_Info[[#This Row],[Date]])+WEEKDAY(DATE(YEAR(Stock_Info[[#This Row],[Date]]),MONTH(Stock_Info[[#This Row],[Date]]),1))-1)/7)+1</f>
        <v>WEEK 1</v>
      </c>
      <c r="D986" s="12">
        <v>250.05</v>
      </c>
      <c r="E986" s="12">
        <v>251.5</v>
      </c>
      <c r="F986" s="12">
        <v>248.15</v>
      </c>
      <c r="G986" s="12">
        <v>248.95</v>
      </c>
      <c r="H986" s="12">
        <v>249.42886652659516</v>
      </c>
      <c r="I986">
        <v>226075</v>
      </c>
      <c r="J986">
        <v>3256</v>
      </c>
      <c r="K986" s="12">
        <v>56389631</v>
      </c>
      <c r="L986">
        <v>55283</v>
      </c>
      <c r="M986">
        <v>24.45</v>
      </c>
      <c r="N986">
        <v>3.35</v>
      </c>
      <c r="O986">
        <v>-1.1000000000000001</v>
      </c>
      <c r="P986">
        <f xml:space="preserve"> IF(Stock_Info[[#This Row],[Close Price]] &gt; Stock_Info[[#This Row],[Open Price]], 1, 0)</f>
        <v>0</v>
      </c>
      <c r="Q986" t="str">
        <f>IF(AND(Stock_Info[[#This Row],[% Deli. Qty to Traded Qty]]&gt;80,Stock_Info[[#This Row],[No. of Trades]]&lt;3000),"Unusual Day","")</f>
        <v/>
      </c>
      <c r="R986" t="str">
        <f>IF(AND(Stock_Info[[#This Row],[Spread High-Low]] &lt; 10, Stock_Info[[#This Row],[% Deli. Qty to Traded Qty]] &gt; 90), "Good Day", "")</f>
        <v/>
      </c>
    </row>
    <row r="987" spans="1:18">
      <c r="A987" t="s">
        <v>43</v>
      </c>
      <c r="B987" s="1">
        <v>45565</v>
      </c>
      <c r="C987" s="1" t="str">
        <f>"WEEK" &amp;" " &amp;  INT((DAY(Stock_Info[[#This Row],[Date]])+WEEKDAY(DATE(YEAR(Stock_Info[[#This Row],[Date]]),MONTH(Stock_Info[[#This Row],[Date]]),1))-1)/7)+1</f>
        <v>WEEK 5</v>
      </c>
      <c r="D987" s="12">
        <v>248.8</v>
      </c>
      <c r="E987" s="12">
        <v>251.6</v>
      </c>
      <c r="F987" s="12">
        <v>246.25</v>
      </c>
      <c r="G987" s="12">
        <v>247.75</v>
      </c>
      <c r="H987" s="12">
        <v>249.23168707852517</v>
      </c>
      <c r="I987">
        <v>1034611</v>
      </c>
      <c r="J987">
        <v>17975</v>
      </c>
      <c r="K987" s="12">
        <v>257857845</v>
      </c>
      <c r="L987">
        <v>438604</v>
      </c>
      <c r="M987">
        <v>42.39</v>
      </c>
      <c r="N987">
        <v>5.35</v>
      </c>
      <c r="O987">
        <v>-1.05</v>
      </c>
      <c r="P987">
        <f xml:space="preserve"> IF(Stock_Info[[#This Row],[Close Price]] &gt; Stock_Info[[#This Row],[Open Price]], 1, 0)</f>
        <v>0</v>
      </c>
      <c r="Q987" t="str">
        <f>IF(AND(Stock_Info[[#This Row],[% Deli. Qty to Traded Qty]]&gt;80,Stock_Info[[#This Row],[No. of Trades]]&lt;3000),"Unusual Day","")</f>
        <v/>
      </c>
      <c r="R987" t="str">
        <f>IF(AND(Stock_Info[[#This Row],[Spread High-Low]] &lt; 10, Stock_Info[[#This Row],[% Deli. Qty to Traded Qty]] &gt; 90), "Good Day", "")</f>
        <v/>
      </c>
    </row>
    <row r="988" spans="1:18">
      <c r="A988" t="s">
        <v>43</v>
      </c>
      <c r="B988" s="1">
        <v>45562</v>
      </c>
      <c r="C988" s="1" t="str">
        <f>"WEEK" &amp;" " &amp;  INT((DAY(Stock_Info[[#This Row],[Date]])+WEEKDAY(DATE(YEAR(Stock_Info[[#This Row],[Date]]),MONTH(Stock_Info[[#This Row],[Date]]),1))-1)/7)+1</f>
        <v>WEEK 4</v>
      </c>
      <c r="D988" s="12">
        <v>244.95</v>
      </c>
      <c r="E988" s="12">
        <v>250</v>
      </c>
      <c r="F988" s="12">
        <v>244.7</v>
      </c>
      <c r="G988" s="12">
        <v>249.45</v>
      </c>
      <c r="H988" s="12">
        <v>247.62720557108764</v>
      </c>
      <c r="I988">
        <v>429934</v>
      </c>
      <c r="J988">
        <v>4794</v>
      </c>
      <c r="K988" s="12">
        <v>106463355</v>
      </c>
      <c r="L988">
        <v>162846</v>
      </c>
      <c r="M988">
        <v>37.880000000000003</v>
      </c>
      <c r="N988">
        <v>5.3</v>
      </c>
      <c r="O988">
        <v>4.5</v>
      </c>
      <c r="P988">
        <f xml:space="preserve"> IF(Stock_Info[[#This Row],[Close Price]] &gt; Stock_Info[[#This Row],[Open Price]], 1, 0)</f>
        <v>1</v>
      </c>
      <c r="Q988" t="str">
        <f>IF(AND(Stock_Info[[#This Row],[% Deli. Qty to Traded Qty]]&gt;80,Stock_Info[[#This Row],[No. of Trades]]&lt;3000),"Unusual Day","")</f>
        <v/>
      </c>
      <c r="R988" t="str">
        <f>IF(AND(Stock_Info[[#This Row],[Spread High-Low]] &lt; 10, Stock_Info[[#This Row],[% Deli. Qty to Traded Qty]] &gt; 90), "Good Day", "")</f>
        <v/>
      </c>
    </row>
    <row r="989" spans="1:18">
      <c r="A989" t="s">
        <v>43</v>
      </c>
      <c r="B989" s="1">
        <v>45561</v>
      </c>
      <c r="C989" s="1" t="str">
        <f>"WEEK" &amp;" " &amp;  INT((DAY(Stock_Info[[#This Row],[Date]])+WEEKDAY(DATE(YEAR(Stock_Info[[#This Row],[Date]]),MONTH(Stock_Info[[#This Row],[Date]]),1))-1)/7)+1</f>
        <v>WEEK 4</v>
      </c>
      <c r="D989" s="12">
        <v>243.6</v>
      </c>
      <c r="E989" s="12">
        <v>245.9</v>
      </c>
      <c r="F989" s="12">
        <v>241.75</v>
      </c>
      <c r="G989" s="12">
        <v>245.05</v>
      </c>
      <c r="H989" s="12">
        <v>244.02861241298825</v>
      </c>
      <c r="I989">
        <v>534698</v>
      </c>
      <c r="J989">
        <v>7751</v>
      </c>
      <c r="K989" s="12">
        <v>130481611</v>
      </c>
      <c r="L989">
        <v>212118</v>
      </c>
      <c r="M989">
        <v>39.67</v>
      </c>
      <c r="N989">
        <v>4.1500000000000004</v>
      </c>
      <c r="O989">
        <v>1.45</v>
      </c>
      <c r="P989">
        <f xml:space="preserve"> IF(Stock_Info[[#This Row],[Close Price]] &gt; Stock_Info[[#This Row],[Open Price]], 1, 0)</f>
        <v>1</v>
      </c>
      <c r="Q989" t="str">
        <f>IF(AND(Stock_Info[[#This Row],[% Deli. Qty to Traded Qty]]&gt;80,Stock_Info[[#This Row],[No. of Trades]]&lt;3000),"Unusual Day","")</f>
        <v/>
      </c>
      <c r="R989" t="str">
        <f>IF(AND(Stock_Info[[#This Row],[Spread High-Low]] &lt; 10, Stock_Info[[#This Row],[% Deli. Qty to Traded Qty]] &gt; 90), "Good Day", "")</f>
        <v/>
      </c>
    </row>
    <row r="990" spans="1:18">
      <c r="A990" t="s">
        <v>43</v>
      </c>
      <c r="B990" s="1">
        <v>45560</v>
      </c>
      <c r="C990" s="1" t="str">
        <f>"WEEK" &amp;" " &amp;  INT((DAY(Stock_Info[[#This Row],[Date]])+WEEKDAY(DATE(YEAR(Stock_Info[[#This Row],[Date]]),MONTH(Stock_Info[[#This Row],[Date]]),1))-1)/7)+1</f>
        <v>WEEK 4</v>
      </c>
      <c r="D990" s="12">
        <v>243.65</v>
      </c>
      <c r="E990" s="12">
        <v>245.1</v>
      </c>
      <c r="F990" s="12">
        <v>240.55</v>
      </c>
      <c r="G990" s="12">
        <v>243.4</v>
      </c>
      <c r="H990" s="12">
        <v>241.92758377221955</v>
      </c>
      <c r="I990">
        <v>1320008</v>
      </c>
      <c r="J990">
        <v>15489</v>
      </c>
      <c r="K990" s="12">
        <v>319346346</v>
      </c>
      <c r="L990">
        <v>930697</v>
      </c>
      <c r="M990">
        <v>70.510000000000005</v>
      </c>
      <c r="N990">
        <v>4.55</v>
      </c>
      <c r="O990">
        <v>-0.25</v>
      </c>
      <c r="P990">
        <f xml:space="preserve"> IF(Stock_Info[[#This Row],[Close Price]] &gt; Stock_Info[[#This Row],[Open Price]], 1, 0)</f>
        <v>0</v>
      </c>
      <c r="Q990" t="str">
        <f>IF(AND(Stock_Info[[#This Row],[% Deli. Qty to Traded Qty]]&gt;80,Stock_Info[[#This Row],[No. of Trades]]&lt;3000),"Unusual Day","")</f>
        <v/>
      </c>
      <c r="R990" t="str">
        <f>IF(AND(Stock_Info[[#This Row],[Spread High-Low]] &lt; 10, Stock_Info[[#This Row],[% Deli. Qty to Traded Qty]] &gt; 90), "Good Day", "")</f>
        <v/>
      </c>
    </row>
    <row r="991" spans="1:18">
      <c r="A991" t="s">
        <v>43</v>
      </c>
      <c r="B991" s="1">
        <v>45559</v>
      </c>
      <c r="C991" s="1" t="str">
        <f>"WEEK" &amp;" " &amp;  INT((DAY(Stock_Info[[#This Row],[Date]])+WEEKDAY(DATE(YEAR(Stock_Info[[#This Row],[Date]]),MONTH(Stock_Info[[#This Row],[Date]]),1))-1)/7)+1</f>
        <v>WEEK 4</v>
      </c>
      <c r="D991" s="12">
        <v>244.5</v>
      </c>
      <c r="E991" s="12">
        <v>247</v>
      </c>
      <c r="F991" s="12">
        <v>242</v>
      </c>
      <c r="G991" s="12">
        <v>243.65</v>
      </c>
      <c r="H991" s="12">
        <v>244.51900733936944</v>
      </c>
      <c r="I991">
        <v>503858</v>
      </c>
      <c r="J991">
        <v>7861</v>
      </c>
      <c r="K991" s="12">
        <v>123202858</v>
      </c>
      <c r="L991">
        <v>195486</v>
      </c>
      <c r="M991">
        <v>38.799999999999997</v>
      </c>
      <c r="N991">
        <v>5</v>
      </c>
      <c r="O991">
        <v>-0.85</v>
      </c>
      <c r="P991">
        <f xml:space="preserve"> IF(Stock_Info[[#This Row],[Close Price]] &gt; Stock_Info[[#This Row],[Open Price]], 1, 0)</f>
        <v>0</v>
      </c>
      <c r="Q991" t="str">
        <f>IF(AND(Stock_Info[[#This Row],[% Deli. Qty to Traded Qty]]&gt;80,Stock_Info[[#This Row],[No. of Trades]]&lt;3000),"Unusual Day","")</f>
        <v/>
      </c>
      <c r="R991" t="str">
        <f>IF(AND(Stock_Info[[#This Row],[Spread High-Low]] &lt; 10, Stock_Info[[#This Row],[% Deli. Qty to Traded Qty]] &gt; 90), "Good Day", "")</f>
        <v/>
      </c>
    </row>
    <row r="992" spans="1:18">
      <c r="A992" t="s">
        <v>43</v>
      </c>
      <c r="B992" s="1">
        <v>45558</v>
      </c>
      <c r="C992" s="1" t="str">
        <f>"WEEK" &amp;" " &amp;  INT((DAY(Stock_Info[[#This Row],[Date]])+WEEKDAY(DATE(YEAR(Stock_Info[[#This Row],[Date]]),MONTH(Stock_Info[[#This Row],[Date]]),1))-1)/7)+1</f>
        <v>WEEK 4</v>
      </c>
      <c r="D992" s="12">
        <v>237.05</v>
      </c>
      <c r="E992" s="12">
        <v>245.35</v>
      </c>
      <c r="F992" s="12">
        <v>236</v>
      </c>
      <c r="G992" s="12">
        <v>244.55</v>
      </c>
      <c r="H992" s="12">
        <v>243.09733768410592</v>
      </c>
      <c r="I992">
        <v>829278</v>
      </c>
      <c r="J992">
        <v>10380</v>
      </c>
      <c r="K992" s="12">
        <v>201595274</v>
      </c>
      <c r="L992">
        <v>318254</v>
      </c>
      <c r="M992">
        <v>38.380000000000003</v>
      </c>
      <c r="N992">
        <v>9.35</v>
      </c>
      <c r="O992">
        <v>7.5</v>
      </c>
      <c r="P992">
        <f xml:space="preserve"> IF(Stock_Info[[#This Row],[Close Price]] &gt; Stock_Info[[#This Row],[Open Price]], 1, 0)</f>
        <v>1</v>
      </c>
      <c r="Q992" t="str">
        <f>IF(AND(Stock_Info[[#This Row],[% Deli. Qty to Traded Qty]]&gt;80,Stock_Info[[#This Row],[No. of Trades]]&lt;3000),"Unusual Day","")</f>
        <v/>
      </c>
      <c r="R992" t="str">
        <f>IF(AND(Stock_Info[[#This Row],[Spread High-Low]] &lt; 10, Stock_Info[[#This Row],[% Deli. Qty to Traded Qty]] &gt; 90), "Good Day", "")</f>
        <v/>
      </c>
    </row>
    <row r="993" spans="1:18">
      <c r="A993" t="s">
        <v>43</v>
      </c>
      <c r="B993" s="1">
        <v>45555</v>
      </c>
      <c r="C993" s="1" t="str">
        <f>"WEEK" &amp;" " &amp;  INT((DAY(Stock_Info[[#This Row],[Date]])+WEEKDAY(DATE(YEAR(Stock_Info[[#This Row],[Date]]),MONTH(Stock_Info[[#This Row],[Date]]),1))-1)/7)+1</f>
        <v>WEEK 3</v>
      </c>
      <c r="D993" s="12">
        <v>238.2</v>
      </c>
      <c r="E993" s="12">
        <v>239.5</v>
      </c>
      <c r="F993" s="12">
        <v>235.05</v>
      </c>
      <c r="G993" s="12">
        <v>235.45</v>
      </c>
      <c r="H993" s="12">
        <v>238.01235462699302</v>
      </c>
      <c r="I993">
        <v>871981</v>
      </c>
      <c r="J993">
        <v>15426</v>
      </c>
      <c r="K993" s="12">
        <v>207542251</v>
      </c>
      <c r="L993">
        <v>481531</v>
      </c>
      <c r="M993">
        <v>55.22</v>
      </c>
      <c r="N993">
        <v>4.45</v>
      </c>
      <c r="O993">
        <v>-2.75</v>
      </c>
      <c r="P993">
        <f xml:space="preserve"> IF(Stock_Info[[#This Row],[Close Price]] &gt; Stock_Info[[#This Row],[Open Price]], 1, 0)</f>
        <v>0</v>
      </c>
      <c r="Q993" t="str">
        <f>IF(AND(Stock_Info[[#This Row],[% Deli. Qty to Traded Qty]]&gt;80,Stock_Info[[#This Row],[No. of Trades]]&lt;3000),"Unusual Day","")</f>
        <v/>
      </c>
      <c r="R993" t="str">
        <f>IF(AND(Stock_Info[[#This Row],[Spread High-Low]] &lt; 10, Stock_Info[[#This Row],[% Deli. Qty to Traded Qty]] &gt; 90), "Good Day", "")</f>
        <v/>
      </c>
    </row>
    <row r="994" spans="1:18">
      <c r="A994" t="s">
        <v>43</v>
      </c>
      <c r="B994" s="1">
        <v>45554</v>
      </c>
      <c r="C994" s="1" t="str">
        <f>"WEEK" &amp;" " &amp;  INT((DAY(Stock_Info[[#This Row],[Date]])+WEEKDAY(DATE(YEAR(Stock_Info[[#This Row],[Date]]),MONTH(Stock_Info[[#This Row],[Date]]),1))-1)/7)+1</f>
        <v>WEEK 3</v>
      </c>
      <c r="D994" s="12">
        <v>239.75</v>
      </c>
      <c r="E994" s="12">
        <v>241.65</v>
      </c>
      <c r="F994" s="12">
        <v>231.05</v>
      </c>
      <c r="G994" s="12">
        <v>236.8</v>
      </c>
      <c r="H994" s="12">
        <v>235.8035653125965</v>
      </c>
      <c r="I994">
        <v>534315</v>
      </c>
      <c r="J994">
        <v>7305</v>
      </c>
      <c r="K994" s="12">
        <v>125993382</v>
      </c>
      <c r="L994">
        <v>216918</v>
      </c>
      <c r="M994">
        <v>40.6</v>
      </c>
      <c r="N994">
        <v>10.6</v>
      </c>
      <c r="O994">
        <v>-2.95</v>
      </c>
      <c r="P994">
        <f xml:space="preserve"> IF(Stock_Info[[#This Row],[Close Price]] &gt; Stock_Info[[#This Row],[Open Price]], 1, 0)</f>
        <v>0</v>
      </c>
      <c r="Q994" t="str">
        <f>IF(AND(Stock_Info[[#This Row],[% Deli. Qty to Traded Qty]]&gt;80,Stock_Info[[#This Row],[No. of Trades]]&lt;3000),"Unusual Day","")</f>
        <v/>
      </c>
      <c r="R994" t="str">
        <f>IF(AND(Stock_Info[[#This Row],[Spread High-Low]] &lt; 10, Stock_Info[[#This Row],[% Deli. Qty to Traded Qty]] &gt; 90), "Good Day", "")</f>
        <v/>
      </c>
    </row>
    <row r="995" spans="1:18">
      <c r="A995" t="s">
        <v>43</v>
      </c>
      <c r="B995" s="1">
        <v>45553</v>
      </c>
      <c r="C995" s="1" t="str">
        <f>"WEEK" &amp;" " &amp;  INT((DAY(Stock_Info[[#This Row],[Date]])+WEEKDAY(DATE(YEAR(Stock_Info[[#This Row],[Date]]),MONTH(Stock_Info[[#This Row],[Date]]),1))-1)/7)+1</f>
        <v>WEEK 3</v>
      </c>
      <c r="D995" s="12">
        <v>239.4</v>
      </c>
      <c r="E995" s="12">
        <v>240.9</v>
      </c>
      <c r="F995" s="12">
        <v>237.15</v>
      </c>
      <c r="G995" s="12">
        <v>237.75</v>
      </c>
      <c r="H995" s="12">
        <v>239.32067732749891</v>
      </c>
      <c r="I995">
        <v>368389</v>
      </c>
      <c r="J995">
        <v>7486</v>
      </c>
      <c r="K995" s="12">
        <v>88163105</v>
      </c>
      <c r="L995">
        <v>163224</v>
      </c>
      <c r="M995">
        <v>44.31</v>
      </c>
      <c r="N995">
        <v>3.75</v>
      </c>
      <c r="O995">
        <v>-1.65</v>
      </c>
      <c r="P995">
        <f xml:space="preserve"> IF(Stock_Info[[#This Row],[Close Price]] &gt; Stock_Info[[#This Row],[Open Price]], 1, 0)</f>
        <v>0</v>
      </c>
      <c r="Q995" t="str">
        <f>IF(AND(Stock_Info[[#This Row],[% Deli. Qty to Traded Qty]]&gt;80,Stock_Info[[#This Row],[No. of Trades]]&lt;3000),"Unusual Day","")</f>
        <v/>
      </c>
      <c r="R995" t="str">
        <f>IF(AND(Stock_Info[[#This Row],[Spread High-Low]] &lt; 10, Stock_Info[[#This Row],[% Deli. Qty to Traded Qty]] &gt; 90), "Good Day", "")</f>
        <v/>
      </c>
    </row>
    <row r="996" spans="1:18">
      <c r="A996" t="s">
        <v>43</v>
      </c>
      <c r="B996" s="1">
        <v>45552</v>
      </c>
      <c r="C996" s="1" t="str">
        <f>"WEEK" &amp;" " &amp;  INT((DAY(Stock_Info[[#This Row],[Date]])+WEEKDAY(DATE(YEAR(Stock_Info[[#This Row],[Date]]),MONTH(Stock_Info[[#This Row],[Date]]),1))-1)/7)+1</f>
        <v>WEEK 3</v>
      </c>
      <c r="D996" s="12">
        <v>240</v>
      </c>
      <c r="E996" s="12">
        <v>240.55</v>
      </c>
      <c r="F996" s="12">
        <v>238.25</v>
      </c>
      <c r="G996" s="12">
        <v>239.7</v>
      </c>
      <c r="H996" s="12">
        <v>239.49201236747834</v>
      </c>
      <c r="I996">
        <v>550476</v>
      </c>
      <c r="J996">
        <v>6968</v>
      </c>
      <c r="K996" s="12">
        <v>131834605</v>
      </c>
      <c r="L996">
        <v>378381</v>
      </c>
      <c r="M996">
        <v>68.739999999999995</v>
      </c>
      <c r="N996">
        <v>2.2999999999999998</v>
      </c>
      <c r="O996">
        <v>-0.3</v>
      </c>
      <c r="P996">
        <f xml:space="preserve"> IF(Stock_Info[[#This Row],[Close Price]] &gt; Stock_Info[[#This Row],[Open Price]], 1, 0)</f>
        <v>0</v>
      </c>
      <c r="Q996" t="str">
        <f>IF(AND(Stock_Info[[#This Row],[% Deli. Qty to Traded Qty]]&gt;80,Stock_Info[[#This Row],[No. of Trades]]&lt;3000),"Unusual Day","")</f>
        <v/>
      </c>
      <c r="R996" t="str">
        <f>IF(AND(Stock_Info[[#This Row],[Spread High-Low]] &lt; 10, Stock_Info[[#This Row],[% Deli. Qty to Traded Qty]] &gt; 90), "Good Day", "")</f>
        <v/>
      </c>
    </row>
    <row r="997" spans="1:18">
      <c r="A997" t="s">
        <v>43</v>
      </c>
      <c r="B997" s="1">
        <v>45551</v>
      </c>
      <c r="C997" s="1" t="str">
        <f>"WEEK" &amp;" " &amp;  INT((DAY(Stock_Info[[#This Row],[Date]])+WEEKDAY(DATE(YEAR(Stock_Info[[#This Row],[Date]]),MONTH(Stock_Info[[#This Row],[Date]]),1))-1)/7)+1</f>
        <v>WEEK 3</v>
      </c>
      <c r="D997" s="12">
        <v>240.75</v>
      </c>
      <c r="E997" s="12">
        <v>242</v>
      </c>
      <c r="F997" s="12">
        <v>238.55</v>
      </c>
      <c r="G997" s="12">
        <v>239.05</v>
      </c>
      <c r="H997" s="12">
        <v>240.08504900853373</v>
      </c>
      <c r="I997">
        <v>1394349</v>
      </c>
      <c r="J997">
        <v>13551</v>
      </c>
      <c r="K997" s="12">
        <v>334762348</v>
      </c>
      <c r="L997">
        <v>934302</v>
      </c>
      <c r="M997">
        <v>67.010000000000005</v>
      </c>
      <c r="N997">
        <v>3.45</v>
      </c>
      <c r="O997">
        <v>-1.7</v>
      </c>
      <c r="P997">
        <f xml:space="preserve"> IF(Stock_Info[[#This Row],[Close Price]] &gt; Stock_Info[[#This Row],[Open Price]], 1, 0)</f>
        <v>0</v>
      </c>
      <c r="Q997" t="str">
        <f>IF(AND(Stock_Info[[#This Row],[% Deli. Qty to Traded Qty]]&gt;80,Stock_Info[[#This Row],[No. of Trades]]&lt;3000),"Unusual Day","")</f>
        <v/>
      </c>
      <c r="R997" t="str">
        <f>IF(AND(Stock_Info[[#This Row],[Spread High-Low]] &lt; 10, Stock_Info[[#This Row],[% Deli. Qty to Traded Qty]] &gt; 90), "Good Day", "")</f>
        <v/>
      </c>
    </row>
    <row r="998" spans="1:18">
      <c r="A998" t="s">
        <v>43</v>
      </c>
      <c r="B998" s="1">
        <v>45548</v>
      </c>
      <c r="C998" s="1" t="str">
        <f>"WEEK" &amp;" " &amp;  INT((DAY(Stock_Info[[#This Row],[Date]])+WEEKDAY(DATE(YEAR(Stock_Info[[#This Row],[Date]]),MONTH(Stock_Info[[#This Row],[Date]]),1))-1)/7)+1</f>
        <v>WEEK 2</v>
      </c>
      <c r="D998" s="12">
        <v>238.35</v>
      </c>
      <c r="E998" s="12">
        <v>241.1</v>
      </c>
      <c r="F998" s="12">
        <v>236.8</v>
      </c>
      <c r="G998" s="12">
        <v>239.3</v>
      </c>
      <c r="H998" s="12">
        <v>239.21753692229007</v>
      </c>
      <c r="I998">
        <v>2563289</v>
      </c>
      <c r="J998">
        <v>19744</v>
      </c>
      <c r="K998" s="12">
        <v>613183681</v>
      </c>
      <c r="L998">
        <v>2126657</v>
      </c>
      <c r="M998">
        <v>82.97</v>
      </c>
      <c r="N998">
        <v>4.3</v>
      </c>
      <c r="O998">
        <v>0.95</v>
      </c>
      <c r="P998">
        <f xml:space="preserve"> IF(Stock_Info[[#This Row],[Close Price]] &gt; Stock_Info[[#This Row],[Open Price]], 1, 0)</f>
        <v>1</v>
      </c>
      <c r="Q998" t="str">
        <f>IF(AND(Stock_Info[[#This Row],[% Deli. Qty to Traded Qty]]&gt;80,Stock_Info[[#This Row],[No. of Trades]]&lt;3000),"Unusual Day","")</f>
        <v/>
      </c>
      <c r="R998" t="str">
        <f>IF(AND(Stock_Info[[#This Row],[Spread High-Low]] &lt; 10, Stock_Info[[#This Row],[% Deli. Qty to Traded Qty]] &gt; 90), "Good Day", "")</f>
        <v/>
      </c>
    </row>
    <row r="999" spans="1:18">
      <c r="A999" t="s">
        <v>43</v>
      </c>
      <c r="B999" s="1">
        <v>45547</v>
      </c>
      <c r="C999" s="1" t="str">
        <f>"WEEK" &amp;" " &amp;  INT((DAY(Stock_Info[[#This Row],[Date]])+WEEKDAY(DATE(YEAR(Stock_Info[[#This Row],[Date]]),MONTH(Stock_Info[[#This Row],[Date]]),1))-1)/7)+1</f>
        <v>WEEK 2</v>
      </c>
      <c r="D999" s="12">
        <v>235.25</v>
      </c>
      <c r="E999" s="12">
        <v>237.9</v>
      </c>
      <c r="F999" s="12">
        <v>233.2</v>
      </c>
      <c r="G999" s="12">
        <v>237.2</v>
      </c>
      <c r="H999" s="12">
        <v>235.69729771445051</v>
      </c>
      <c r="I999">
        <v>246199</v>
      </c>
      <c r="J999">
        <v>3258</v>
      </c>
      <c r="K999" s="12">
        <v>58028439</v>
      </c>
      <c r="L999">
        <v>69835</v>
      </c>
      <c r="M999">
        <v>28.37</v>
      </c>
      <c r="N999">
        <v>4.7</v>
      </c>
      <c r="O999">
        <v>1.95</v>
      </c>
      <c r="P999">
        <f xml:space="preserve"> IF(Stock_Info[[#This Row],[Close Price]] &gt; Stock_Info[[#This Row],[Open Price]], 1, 0)</f>
        <v>1</v>
      </c>
      <c r="Q999" t="str">
        <f>IF(AND(Stock_Info[[#This Row],[% Deli. Qty to Traded Qty]]&gt;80,Stock_Info[[#This Row],[No. of Trades]]&lt;3000),"Unusual Day","")</f>
        <v/>
      </c>
      <c r="R999" t="str">
        <f>IF(AND(Stock_Info[[#This Row],[Spread High-Low]] &lt; 10, Stock_Info[[#This Row],[% Deli. Qty to Traded Qty]] &gt; 90), "Good Day", "")</f>
        <v/>
      </c>
    </row>
    <row r="1000" spans="1:18">
      <c r="A1000" t="s">
        <v>43</v>
      </c>
      <c r="B1000" s="1">
        <v>45546</v>
      </c>
      <c r="C1000" s="1" t="str">
        <f>"WEEK" &amp;" " &amp;  INT((DAY(Stock_Info[[#This Row],[Date]])+WEEKDAY(DATE(YEAR(Stock_Info[[#This Row],[Date]]),MONTH(Stock_Info[[#This Row],[Date]]),1))-1)/7)+1</f>
        <v>WEEK 2</v>
      </c>
      <c r="D1000" s="12">
        <v>236</v>
      </c>
      <c r="E1000" s="12">
        <v>237.2</v>
      </c>
      <c r="F1000" s="12">
        <v>231.8</v>
      </c>
      <c r="G1000" s="12">
        <v>232.75</v>
      </c>
      <c r="H1000" s="12">
        <v>234.74267246743688</v>
      </c>
      <c r="I1000">
        <v>377651</v>
      </c>
      <c r="J1000">
        <v>6912</v>
      </c>
      <c r="K1000" s="12">
        <v>88650805</v>
      </c>
      <c r="L1000">
        <v>129019</v>
      </c>
      <c r="M1000">
        <v>34.159999999999997</v>
      </c>
      <c r="N1000">
        <v>5.4</v>
      </c>
      <c r="O1000">
        <v>-3.25</v>
      </c>
      <c r="P1000">
        <f xml:space="preserve"> IF(Stock_Info[[#This Row],[Close Price]] &gt; Stock_Info[[#This Row],[Open Price]], 1, 0)</f>
        <v>0</v>
      </c>
      <c r="Q1000" t="str">
        <f>IF(AND(Stock_Info[[#This Row],[% Deli. Qty to Traded Qty]]&gt;80,Stock_Info[[#This Row],[No. of Trades]]&lt;3000),"Unusual Day","")</f>
        <v/>
      </c>
      <c r="R1000" t="str">
        <f>IF(AND(Stock_Info[[#This Row],[Spread High-Low]] &lt; 10, Stock_Info[[#This Row],[% Deli. Qty to Traded Qty]] &gt; 90), "Good Day", "")</f>
        <v/>
      </c>
    </row>
    <row r="1001" spans="1:18">
      <c r="A1001" t="s">
        <v>43</v>
      </c>
      <c r="B1001" s="1">
        <v>45545</v>
      </c>
      <c r="C1001" s="1" t="str">
        <f>"WEEK" &amp;" " &amp;  INT((DAY(Stock_Info[[#This Row],[Date]])+WEEKDAY(DATE(YEAR(Stock_Info[[#This Row],[Date]]),MONTH(Stock_Info[[#This Row],[Date]]),1))-1)/7)+1</f>
        <v>WEEK 2</v>
      </c>
      <c r="D1001" s="12">
        <v>237.55</v>
      </c>
      <c r="E1001" s="12">
        <v>237.55</v>
      </c>
      <c r="F1001" s="12">
        <v>235.05</v>
      </c>
      <c r="G1001" s="12">
        <v>235.75</v>
      </c>
      <c r="H1001" s="12">
        <v>236.11682001150086</v>
      </c>
      <c r="I1001">
        <v>660820</v>
      </c>
      <c r="J1001">
        <v>4490</v>
      </c>
      <c r="K1001" s="12">
        <v>156030717</v>
      </c>
      <c r="L1001">
        <v>482582</v>
      </c>
      <c r="M1001">
        <v>73.03</v>
      </c>
      <c r="N1001">
        <v>2.5</v>
      </c>
      <c r="O1001">
        <v>-1.8</v>
      </c>
      <c r="P1001">
        <f xml:space="preserve"> IF(Stock_Info[[#This Row],[Close Price]] &gt; Stock_Info[[#This Row],[Open Price]], 1, 0)</f>
        <v>0</v>
      </c>
      <c r="Q1001" t="str">
        <f>IF(AND(Stock_Info[[#This Row],[% Deli. Qty to Traded Qty]]&gt;80,Stock_Info[[#This Row],[No. of Trades]]&lt;3000),"Unusual Day","")</f>
        <v/>
      </c>
      <c r="R1001" t="str">
        <f>IF(AND(Stock_Info[[#This Row],[Spread High-Low]] &lt; 10, Stock_Info[[#This Row],[% Deli. Qty to Traded Qty]] &gt; 90), "Good Day", "")</f>
        <v/>
      </c>
    </row>
    <row r="1002" spans="1:18">
      <c r="A1002" t="s">
        <v>44</v>
      </c>
      <c r="B1002" s="1">
        <v>45910</v>
      </c>
      <c r="C1002" s="1" t="str">
        <f>"WEEK" &amp;" " &amp;  INT((DAY(Stock_Info[[#This Row],[Date]])+WEEKDAY(DATE(YEAR(Stock_Info[[#This Row],[Date]]),MONTH(Stock_Info[[#This Row],[Date]]),1))-1)/7)+1</f>
        <v>WEEK 2</v>
      </c>
      <c r="D1002" s="12">
        <v>112.9</v>
      </c>
      <c r="E1002" s="12">
        <v>117.85</v>
      </c>
      <c r="F1002" s="12">
        <v>112.9</v>
      </c>
      <c r="G1002" s="12">
        <v>117.5</v>
      </c>
      <c r="H1002" s="12">
        <v>116.36830573211961</v>
      </c>
      <c r="I1002">
        <v>419426</v>
      </c>
      <c r="J1002">
        <v>3310</v>
      </c>
      <c r="K1002" s="12">
        <v>48807893</v>
      </c>
      <c r="N1002">
        <v>4.95</v>
      </c>
      <c r="O1002">
        <v>4.5999999999999996</v>
      </c>
      <c r="P1002">
        <f xml:space="preserve"> IF(Stock_Info[[#This Row],[Close Price]] &gt; Stock_Info[[#This Row],[Open Price]], 1, 0)</f>
        <v>1</v>
      </c>
      <c r="Q1002" t="str">
        <f>IF(AND(Stock_Info[[#This Row],[% Deli. Qty to Traded Qty]]&gt;80,Stock_Info[[#This Row],[No. of Trades]]&lt;3000),"Unusual Day","")</f>
        <v/>
      </c>
      <c r="R1002" t="str">
        <f>IF(AND(Stock_Info[[#This Row],[Spread High-Low]] &lt; 10, Stock_Info[[#This Row],[% Deli. Qty to Traded Qty]] &gt; 90), "Good Day", "")</f>
        <v/>
      </c>
    </row>
    <row r="1003" spans="1:18">
      <c r="A1003" t="s">
        <v>44</v>
      </c>
      <c r="B1003" s="1">
        <v>45909</v>
      </c>
      <c r="C1003" s="1" t="str">
        <f>"WEEK" &amp;" " &amp;  INT((DAY(Stock_Info[[#This Row],[Date]])+WEEKDAY(DATE(YEAR(Stock_Info[[#This Row],[Date]]),MONTH(Stock_Info[[#This Row],[Date]]),1))-1)/7)+1</f>
        <v>WEEK 2</v>
      </c>
      <c r="D1003" s="12">
        <v>113.2</v>
      </c>
      <c r="E1003" s="12">
        <v>113.9</v>
      </c>
      <c r="F1003" s="12">
        <v>112.5</v>
      </c>
      <c r="G1003" s="12">
        <v>112.65</v>
      </c>
      <c r="H1003" s="12">
        <v>112.83405150407417</v>
      </c>
      <c r="I1003">
        <v>97934</v>
      </c>
      <c r="J1003">
        <v>1033</v>
      </c>
      <c r="K1003" s="12">
        <v>11050290</v>
      </c>
      <c r="L1003">
        <v>34303</v>
      </c>
      <c r="M1003">
        <v>35.03</v>
      </c>
      <c r="N1003">
        <v>1.4</v>
      </c>
      <c r="O1003">
        <v>-0.55000000000000004</v>
      </c>
      <c r="P1003">
        <f xml:space="preserve"> IF(Stock_Info[[#This Row],[Close Price]] &gt; Stock_Info[[#This Row],[Open Price]], 1, 0)</f>
        <v>0</v>
      </c>
      <c r="Q1003" t="str">
        <f>IF(AND(Stock_Info[[#This Row],[% Deli. Qty to Traded Qty]]&gt;80,Stock_Info[[#This Row],[No. of Trades]]&lt;3000),"Unusual Day","")</f>
        <v/>
      </c>
      <c r="R1003" t="str">
        <f>IF(AND(Stock_Info[[#This Row],[Spread High-Low]] &lt; 10, Stock_Info[[#This Row],[% Deli. Qty to Traded Qty]] &gt; 90), "Good Day", "")</f>
        <v/>
      </c>
    </row>
    <row r="1004" spans="1:18">
      <c r="A1004" t="s">
        <v>44</v>
      </c>
      <c r="B1004" s="1">
        <v>45908</v>
      </c>
      <c r="C1004" s="1" t="str">
        <f>"WEEK" &amp;" " &amp;  INT((DAY(Stock_Info[[#This Row],[Date]])+WEEKDAY(DATE(YEAR(Stock_Info[[#This Row],[Date]]),MONTH(Stock_Info[[#This Row],[Date]]),1))-1)/7)+1</f>
        <v>WEEK 2</v>
      </c>
      <c r="D1004" s="12">
        <v>113.5</v>
      </c>
      <c r="E1004" s="12">
        <v>114.1</v>
      </c>
      <c r="F1004" s="12">
        <v>112.55</v>
      </c>
      <c r="G1004" s="12">
        <v>113.15</v>
      </c>
      <c r="H1004" s="12">
        <v>113.47787444598175</v>
      </c>
      <c r="I1004">
        <v>85286</v>
      </c>
      <c r="J1004">
        <v>1127</v>
      </c>
      <c r="K1004" s="12">
        <v>9678074</v>
      </c>
      <c r="L1004">
        <v>37905</v>
      </c>
      <c r="M1004">
        <v>44.44</v>
      </c>
      <c r="N1004">
        <v>1.55</v>
      </c>
      <c r="O1004">
        <v>-0.35</v>
      </c>
      <c r="P1004">
        <f xml:space="preserve"> IF(Stock_Info[[#This Row],[Close Price]] &gt; Stock_Info[[#This Row],[Open Price]], 1, 0)</f>
        <v>0</v>
      </c>
      <c r="Q1004" t="str">
        <f>IF(AND(Stock_Info[[#This Row],[% Deli. Qty to Traded Qty]]&gt;80,Stock_Info[[#This Row],[No. of Trades]]&lt;3000),"Unusual Day","")</f>
        <v/>
      </c>
      <c r="R1004" t="str">
        <f>IF(AND(Stock_Info[[#This Row],[Spread High-Low]] &lt; 10, Stock_Info[[#This Row],[% Deli. Qty to Traded Qty]] &gt; 90), "Good Day", "")</f>
        <v/>
      </c>
    </row>
    <row r="1005" spans="1:18">
      <c r="A1005" t="s">
        <v>44</v>
      </c>
      <c r="B1005" s="1">
        <v>45905</v>
      </c>
      <c r="C1005" s="1" t="str">
        <f>"WEEK" &amp;" " &amp;  INT((DAY(Stock_Info[[#This Row],[Date]])+WEEKDAY(DATE(YEAR(Stock_Info[[#This Row],[Date]]),MONTH(Stock_Info[[#This Row],[Date]]),1))-1)/7)+1</f>
        <v>WEEK 1</v>
      </c>
      <c r="D1005" s="12">
        <v>112.25</v>
      </c>
      <c r="E1005" s="12">
        <v>113.1</v>
      </c>
      <c r="F1005" s="12">
        <v>111.4</v>
      </c>
      <c r="G1005" s="12">
        <v>112.55</v>
      </c>
      <c r="H1005" s="12">
        <v>112.37645460827846</v>
      </c>
      <c r="I1005">
        <v>125893</v>
      </c>
      <c r="J1005">
        <v>1778</v>
      </c>
      <c r="K1005" s="12">
        <v>14147409</v>
      </c>
      <c r="L1005">
        <v>50060</v>
      </c>
      <c r="M1005">
        <v>39.76</v>
      </c>
      <c r="N1005">
        <v>1.7</v>
      </c>
      <c r="O1005">
        <v>0.3</v>
      </c>
      <c r="P1005">
        <f xml:space="preserve"> IF(Stock_Info[[#This Row],[Close Price]] &gt; Stock_Info[[#This Row],[Open Price]], 1, 0)</f>
        <v>1</v>
      </c>
      <c r="Q1005" t="str">
        <f>IF(AND(Stock_Info[[#This Row],[% Deli. Qty to Traded Qty]]&gt;80,Stock_Info[[#This Row],[No. of Trades]]&lt;3000),"Unusual Day","")</f>
        <v/>
      </c>
      <c r="R1005" t="str">
        <f>IF(AND(Stock_Info[[#This Row],[Spread High-Low]] &lt; 10, Stock_Info[[#This Row],[% Deli. Qty to Traded Qty]] &gt; 90), "Good Day", "")</f>
        <v/>
      </c>
    </row>
    <row r="1006" spans="1:18">
      <c r="A1006" t="s">
        <v>44</v>
      </c>
      <c r="B1006" s="1">
        <v>45904</v>
      </c>
      <c r="C1006" s="1" t="str">
        <f>"WEEK" &amp;" " &amp;  INT((DAY(Stock_Info[[#This Row],[Date]])+WEEKDAY(DATE(YEAR(Stock_Info[[#This Row],[Date]]),MONTH(Stock_Info[[#This Row],[Date]]),1))-1)/7)+1</f>
        <v>WEEK 1</v>
      </c>
      <c r="D1006" s="12">
        <v>113.95</v>
      </c>
      <c r="E1006" s="12">
        <v>114.7</v>
      </c>
      <c r="F1006" s="12">
        <v>112.05</v>
      </c>
      <c r="G1006" s="12">
        <v>112.15</v>
      </c>
      <c r="H1006" s="12">
        <v>113.14057908095111</v>
      </c>
      <c r="I1006">
        <v>179664</v>
      </c>
      <c r="J1006">
        <v>2387</v>
      </c>
      <c r="K1006" s="12">
        <v>20327289</v>
      </c>
      <c r="N1006">
        <v>2.65</v>
      </c>
      <c r="O1006">
        <v>-1.8</v>
      </c>
      <c r="P1006">
        <f xml:space="preserve"> IF(Stock_Info[[#This Row],[Close Price]] &gt; Stock_Info[[#This Row],[Open Price]], 1, 0)</f>
        <v>0</v>
      </c>
      <c r="Q1006" t="str">
        <f>IF(AND(Stock_Info[[#This Row],[% Deli. Qty to Traded Qty]]&gt;80,Stock_Info[[#This Row],[No. of Trades]]&lt;3000),"Unusual Day","")</f>
        <v/>
      </c>
      <c r="R1006" t="str">
        <f>IF(AND(Stock_Info[[#This Row],[Spread High-Low]] &lt; 10, Stock_Info[[#This Row],[% Deli. Qty to Traded Qty]] &gt; 90), "Good Day", "")</f>
        <v/>
      </c>
    </row>
    <row r="1007" spans="1:18">
      <c r="A1007" t="s">
        <v>44</v>
      </c>
      <c r="B1007" s="1">
        <v>45903</v>
      </c>
      <c r="C1007" s="1" t="str">
        <f>"WEEK" &amp;" " &amp;  INT((DAY(Stock_Info[[#This Row],[Date]])+WEEKDAY(DATE(YEAR(Stock_Info[[#This Row],[Date]]),MONTH(Stock_Info[[#This Row],[Date]]),1))-1)/7)+1</f>
        <v>WEEK 1</v>
      </c>
      <c r="D1007" s="12">
        <v>112.95</v>
      </c>
      <c r="E1007" s="12">
        <v>113.75</v>
      </c>
      <c r="F1007" s="12">
        <v>112.85</v>
      </c>
      <c r="G1007" s="12">
        <v>113.6</v>
      </c>
      <c r="H1007" s="12">
        <v>113.34926183328535</v>
      </c>
      <c r="I1007">
        <v>72951</v>
      </c>
      <c r="J1007">
        <v>925</v>
      </c>
      <c r="K1007" s="12">
        <v>8268942</v>
      </c>
      <c r="L1007">
        <v>27009</v>
      </c>
      <c r="M1007">
        <v>37.020000000000003</v>
      </c>
      <c r="N1007">
        <v>0.9</v>
      </c>
      <c r="O1007">
        <v>0.65</v>
      </c>
      <c r="P1007">
        <f xml:space="preserve"> IF(Stock_Info[[#This Row],[Close Price]] &gt; Stock_Info[[#This Row],[Open Price]], 1, 0)</f>
        <v>1</v>
      </c>
      <c r="Q1007" t="str">
        <f>IF(AND(Stock_Info[[#This Row],[% Deli. Qty to Traded Qty]]&gt;80,Stock_Info[[#This Row],[No. of Trades]]&lt;3000),"Unusual Day","")</f>
        <v/>
      </c>
      <c r="R1007" t="str">
        <f>IF(AND(Stock_Info[[#This Row],[Spread High-Low]] &lt; 10, Stock_Info[[#This Row],[% Deli. Qty to Traded Qty]] &gt; 90), "Good Day", "")</f>
        <v/>
      </c>
    </row>
    <row r="1008" spans="1:18">
      <c r="A1008" t="s">
        <v>44</v>
      </c>
      <c r="B1008" s="1">
        <v>45902</v>
      </c>
      <c r="C1008" s="1" t="str">
        <f>"WEEK" &amp;" " &amp;  INT((DAY(Stock_Info[[#This Row],[Date]])+WEEKDAY(DATE(YEAR(Stock_Info[[#This Row],[Date]]),MONTH(Stock_Info[[#This Row],[Date]]),1))-1)/7)+1</f>
        <v>WEEK 1</v>
      </c>
      <c r="D1008" s="12">
        <v>112.45</v>
      </c>
      <c r="E1008" s="12">
        <v>113.85</v>
      </c>
      <c r="F1008" s="12">
        <v>111.55</v>
      </c>
      <c r="G1008" s="12">
        <v>112.9</v>
      </c>
      <c r="H1008" s="12">
        <v>112.92181402625197</v>
      </c>
      <c r="I1008">
        <v>171949</v>
      </c>
      <c r="J1008">
        <v>1680</v>
      </c>
      <c r="K1008" s="12">
        <v>19416793</v>
      </c>
      <c r="L1008">
        <v>76324</v>
      </c>
      <c r="M1008">
        <v>44.39</v>
      </c>
      <c r="N1008">
        <v>2.2999999999999998</v>
      </c>
      <c r="O1008">
        <v>0.45</v>
      </c>
      <c r="P1008">
        <f xml:space="preserve"> IF(Stock_Info[[#This Row],[Close Price]] &gt; Stock_Info[[#This Row],[Open Price]], 1, 0)</f>
        <v>1</v>
      </c>
      <c r="Q1008" t="str">
        <f>IF(AND(Stock_Info[[#This Row],[% Deli. Qty to Traded Qty]]&gt;80,Stock_Info[[#This Row],[No. of Trades]]&lt;3000),"Unusual Day","")</f>
        <v/>
      </c>
      <c r="R1008" t="str">
        <f>IF(AND(Stock_Info[[#This Row],[Spread High-Low]] &lt; 10, Stock_Info[[#This Row],[% Deli. Qty to Traded Qty]] &gt; 90), "Good Day", "")</f>
        <v/>
      </c>
    </row>
    <row r="1009" spans="1:18">
      <c r="A1009" t="s">
        <v>44</v>
      </c>
      <c r="B1009" s="1">
        <v>45901</v>
      </c>
      <c r="C1009" s="1" t="str">
        <f>"WEEK" &amp;" " &amp;  INT((DAY(Stock_Info[[#This Row],[Date]])+WEEKDAY(DATE(YEAR(Stock_Info[[#This Row],[Date]]),MONTH(Stock_Info[[#This Row],[Date]]),1))-1)/7)+1</f>
        <v>WEEK 1</v>
      </c>
      <c r="D1009" s="12">
        <v>110.95</v>
      </c>
      <c r="E1009" s="12">
        <v>112.1</v>
      </c>
      <c r="F1009" s="12">
        <v>110.7</v>
      </c>
      <c r="G1009" s="12">
        <v>111.85</v>
      </c>
      <c r="H1009" s="12">
        <v>111.41484158830316</v>
      </c>
      <c r="I1009">
        <v>195882</v>
      </c>
      <c r="J1009">
        <v>1790</v>
      </c>
      <c r="K1009" s="12">
        <v>21824162</v>
      </c>
      <c r="L1009">
        <v>81958</v>
      </c>
      <c r="M1009">
        <v>41.84</v>
      </c>
      <c r="N1009">
        <v>1.4</v>
      </c>
      <c r="O1009">
        <v>0.9</v>
      </c>
      <c r="P1009">
        <f xml:space="preserve"> IF(Stock_Info[[#This Row],[Close Price]] &gt; Stock_Info[[#This Row],[Open Price]], 1, 0)</f>
        <v>1</v>
      </c>
      <c r="Q1009" t="str">
        <f>IF(AND(Stock_Info[[#This Row],[% Deli. Qty to Traded Qty]]&gt;80,Stock_Info[[#This Row],[No. of Trades]]&lt;3000),"Unusual Day","")</f>
        <v/>
      </c>
      <c r="R1009" t="str">
        <f>IF(AND(Stock_Info[[#This Row],[Spread High-Low]] &lt; 10, Stock_Info[[#This Row],[% Deli. Qty to Traded Qty]] &gt; 90), "Good Day", "")</f>
        <v/>
      </c>
    </row>
    <row r="1010" spans="1:18">
      <c r="A1010" t="s">
        <v>44</v>
      </c>
      <c r="B1010" s="1">
        <v>45898</v>
      </c>
      <c r="C1010" s="1" t="str">
        <f>"WEEK" &amp;" " &amp;  INT((DAY(Stock_Info[[#This Row],[Date]])+WEEKDAY(DATE(YEAR(Stock_Info[[#This Row],[Date]]),MONTH(Stock_Info[[#This Row],[Date]]),1))-1)/7)+1</f>
        <v>WEEK 5</v>
      </c>
      <c r="D1010" s="12">
        <v>111.4</v>
      </c>
      <c r="E1010" s="12">
        <v>111.75</v>
      </c>
      <c r="F1010" s="12">
        <v>109.8</v>
      </c>
      <c r="G1010" s="12">
        <v>110.35</v>
      </c>
      <c r="H1010" s="12">
        <v>110.65473458219046</v>
      </c>
      <c r="I1010">
        <v>303691</v>
      </c>
      <c r="J1010">
        <v>2480</v>
      </c>
      <c r="K1010" s="12">
        <v>33604847</v>
      </c>
      <c r="L1010">
        <v>127695</v>
      </c>
      <c r="M1010">
        <v>42.05</v>
      </c>
      <c r="N1010">
        <v>1.95</v>
      </c>
      <c r="O1010">
        <v>-1.05</v>
      </c>
      <c r="P1010">
        <f xml:space="preserve"> IF(Stock_Info[[#This Row],[Close Price]] &gt; Stock_Info[[#This Row],[Open Price]], 1, 0)</f>
        <v>0</v>
      </c>
      <c r="Q1010" t="str">
        <f>IF(AND(Stock_Info[[#This Row],[% Deli. Qty to Traded Qty]]&gt;80,Stock_Info[[#This Row],[No. of Trades]]&lt;3000),"Unusual Day","")</f>
        <v/>
      </c>
      <c r="R1010" t="str">
        <f>IF(AND(Stock_Info[[#This Row],[Spread High-Low]] &lt; 10, Stock_Info[[#This Row],[% Deli. Qty to Traded Qty]] &gt; 90), "Good Day", "")</f>
        <v/>
      </c>
    </row>
    <row r="1011" spans="1:18">
      <c r="A1011" t="s">
        <v>44</v>
      </c>
      <c r="B1011" s="1">
        <v>45897</v>
      </c>
      <c r="C1011" s="1" t="str">
        <f>"WEEK" &amp;" " &amp;  INT((DAY(Stock_Info[[#This Row],[Date]])+WEEKDAY(DATE(YEAR(Stock_Info[[#This Row],[Date]]),MONTH(Stock_Info[[#This Row],[Date]]),1))-1)/7)+1</f>
        <v>WEEK 5</v>
      </c>
      <c r="D1011" s="12">
        <v>112.1</v>
      </c>
      <c r="E1011" s="12">
        <v>112.7</v>
      </c>
      <c r="F1011" s="12">
        <v>110.1</v>
      </c>
      <c r="G1011" s="12">
        <v>110.35</v>
      </c>
      <c r="H1011" s="12">
        <v>111.26436378278878</v>
      </c>
      <c r="I1011">
        <v>347680</v>
      </c>
      <c r="J1011">
        <v>2944</v>
      </c>
      <c r="K1011" s="12">
        <v>38684394</v>
      </c>
      <c r="L1011">
        <v>196519</v>
      </c>
      <c r="M1011">
        <v>56.52</v>
      </c>
      <c r="N1011">
        <v>2.6</v>
      </c>
      <c r="O1011">
        <v>-1.75</v>
      </c>
      <c r="P1011">
        <f xml:space="preserve"> IF(Stock_Info[[#This Row],[Close Price]] &gt; Stock_Info[[#This Row],[Open Price]], 1, 0)</f>
        <v>0</v>
      </c>
      <c r="Q1011" t="str">
        <f>IF(AND(Stock_Info[[#This Row],[% Deli. Qty to Traded Qty]]&gt;80,Stock_Info[[#This Row],[No. of Trades]]&lt;3000),"Unusual Day","")</f>
        <v/>
      </c>
      <c r="R1011" t="str">
        <f>IF(AND(Stock_Info[[#This Row],[Spread High-Low]] &lt; 10, Stock_Info[[#This Row],[% Deli. Qty to Traded Qty]] &gt; 90), "Good Day", "")</f>
        <v/>
      </c>
    </row>
    <row r="1012" spans="1:18">
      <c r="A1012" t="s">
        <v>44</v>
      </c>
      <c r="B1012" s="1">
        <v>45895</v>
      </c>
      <c r="C1012" s="1" t="str">
        <f>"WEEK" &amp;" " &amp;  INT((DAY(Stock_Info[[#This Row],[Date]])+WEEKDAY(DATE(YEAR(Stock_Info[[#This Row],[Date]]),MONTH(Stock_Info[[#This Row],[Date]]),1))-1)/7)+1</f>
        <v>WEEK 5</v>
      </c>
      <c r="D1012" s="12">
        <v>114.6</v>
      </c>
      <c r="E1012" s="12">
        <v>114.95</v>
      </c>
      <c r="F1012" s="12">
        <v>112.2</v>
      </c>
      <c r="G1012" s="12">
        <v>112.45</v>
      </c>
      <c r="H1012" s="12">
        <v>113.2157406741896</v>
      </c>
      <c r="I1012">
        <v>139130</v>
      </c>
      <c r="J1012">
        <v>1276</v>
      </c>
      <c r="K1012" s="12">
        <v>15751706</v>
      </c>
      <c r="L1012">
        <v>50764</v>
      </c>
      <c r="M1012">
        <v>36.49</v>
      </c>
      <c r="N1012">
        <v>2.75</v>
      </c>
      <c r="O1012">
        <v>-2.15</v>
      </c>
      <c r="P1012">
        <f xml:space="preserve"> IF(Stock_Info[[#This Row],[Close Price]] &gt; Stock_Info[[#This Row],[Open Price]], 1, 0)</f>
        <v>0</v>
      </c>
      <c r="Q1012" t="str">
        <f>IF(AND(Stock_Info[[#This Row],[% Deli. Qty to Traded Qty]]&gt;80,Stock_Info[[#This Row],[No. of Trades]]&lt;3000),"Unusual Day","")</f>
        <v/>
      </c>
      <c r="R1012" t="str">
        <f>IF(AND(Stock_Info[[#This Row],[Spread High-Low]] &lt; 10, Stock_Info[[#This Row],[% Deli. Qty to Traded Qty]] &gt; 90), "Good Day", "")</f>
        <v/>
      </c>
    </row>
    <row r="1013" spans="1:18">
      <c r="A1013" t="s">
        <v>44</v>
      </c>
      <c r="B1013" s="1">
        <v>45894</v>
      </c>
      <c r="C1013" s="1" t="str">
        <f>"WEEK" &amp;" " &amp;  INT((DAY(Stock_Info[[#This Row],[Date]])+WEEKDAY(DATE(YEAR(Stock_Info[[#This Row],[Date]]),MONTH(Stock_Info[[#This Row],[Date]]),1))-1)/7)+1</f>
        <v>WEEK 5</v>
      </c>
      <c r="D1013" s="12">
        <v>115.15</v>
      </c>
      <c r="E1013" s="12">
        <v>116.15</v>
      </c>
      <c r="F1013" s="12">
        <v>114.75</v>
      </c>
      <c r="G1013" s="12">
        <v>114.85</v>
      </c>
      <c r="H1013" s="12">
        <v>115.32021937842779</v>
      </c>
      <c r="I1013">
        <v>123075</v>
      </c>
      <c r="J1013">
        <v>1297</v>
      </c>
      <c r="K1013" s="12">
        <v>14193036</v>
      </c>
      <c r="L1013">
        <v>59038</v>
      </c>
      <c r="M1013">
        <v>47.97</v>
      </c>
      <c r="N1013">
        <v>1.4</v>
      </c>
      <c r="O1013">
        <v>-0.3</v>
      </c>
      <c r="P1013">
        <f xml:space="preserve"> IF(Stock_Info[[#This Row],[Close Price]] &gt; Stock_Info[[#This Row],[Open Price]], 1, 0)</f>
        <v>0</v>
      </c>
      <c r="Q1013" t="str">
        <f>IF(AND(Stock_Info[[#This Row],[% Deli. Qty to Traded Qty]]&gt;80,Stock_Info[[#This Row],[No. of Trades]]&lt;3000),"Unusual Day","")</f>
        <v/>
      </c>
      <c r="R1013" t="str">
        <f>IF(AND(Stock_Info[[#This Row],[Spread High-Low]] &lt; 10, Stock_Info[[#This Row],[% Deli. Qty to Traded Qty]] &gt; 90), "Good Day", "")</f>
        <v/>
      </c>
    </row>
    <row r="1014" spans="1:18">
      <c r="A1014" t="s">
        <v>44</v>
      </c>
      <c r="B1014" s="1">
        <v>45891</v>
      </c>
      <c r="C1014" s="1" t="str">
        <f>"WEEK" &amp;" " &amp;  INT((DAY(Stock_Info[[#This Row],[Date]])+WEEKDAY(DATE(YEAR(Stock_Info[[#This Row],[Date]]),MONTH(Stock_Info[[#This Row],[Date]]),1))-1)/7)+1</f>
        <v>WEEK 4</v>
      </c>
      <c r="D1014" s="12">
        <v>115.6</v>
      </c>
      <c r="E1014" s="12">
        <v>116.8</v>
      </c>
      <c r="F1014" s="12">
        <v>115.2</v>
      </c>
      <c r="G1014" s="12">
        <v>115.35</v>
      </c>
      <c r="H1014" s="12">
        <v>116.01627922834501</v>
      </c>
      <c r="I1014">
        <v>337301</v>
      </c>
      <c r="J1014">
        <v>2739</v>
      </c>
      <c r="K1014" s="12">
        <v>39132407</v>
      </c>
      <c r="L1014">
        <v>197155</v>
      </c>
      <c r="M1014">
        <v>58.45</v>
      </c>
      <c r="N1014">
        <v>1.6</v>
      </c>
      <c r="O1014">
        <v>-0.25</v>
      </c>
      <c r="P1014">
        <f xml:space="preserve"> IF(Stock_Info[[#This Row],[Close Price]] &gt; Stock_Info[[#This Row],[Open Price]], 1, 0)</f>
        <v>0</v>
      </c>
      <c r="Q1014" t="str">
        <f>IF(AND(Stock_Info[[#This Row],[% Deli. Qty to Traded Qty]]&gt;80,Stock_Info[[#This Row],[No. of Trades]]&lt;3000),"Unusual Day","")</f>
        <v/>
      </c>
      <c r="R1014" t="str">
        <f>IF(AND(Stock_Info[[#This Row],[Spread High-Low]] &lt; 10, Stock_Info[[#This Row],[% Deli. Qty to Traded Qty]] &gt; 90), "Good Day", "")</f>
        <v/>
      </c>
    </row>
    <row r="1015" spans="1:18">
      <c r="A1015" t="s">
        <v>44</v>
      </c>
      <c r="B1015" s="1">
        <v>45890</v>
      </c>
      <c r="C1015" s="1" t="str">
        <f>"WEEK" &amp;" " &amp;  INT((DAY(Stock_Info[[#This Row],[Date]])+WEEKDAY(DATE(YEAR(Stock_Info[[#This Row],[Date]]),MONTH(Stock_Info[[#This Row],[Date]]),1))-1)/7)+1</f>
        <v>WEEK 4</v>
      </c>
      <c r="D1015" s="12">
        <v>116.8</v>
      </c>
      <c r="E1015" s="12">
        <v>117</v>
      </c>
      <c r="F1015" s="12">
        <v>115.8</v>
      </c>
      <c r="G1015" s="12">
        <v>115.95</v>
      </c>
      <c r="H1015" s="12">
        <v>116.39204701677207</v>
      </c>
      <c r="I1015">
        <v>116384</v>
      </c>
      <c r="J1015">
        <v>1485</v>
      </c>
      <c r="K1015" s="12">
        <v>13546172</v>
      </c>
      <c r="L1015">
        <v>53282</v>
      </c>
      <c r="M1015">
        <v>45.78</v>
      </c>
      <c r="N1015">
        <v>1.2</v>
      </c>
      <c r="O1015">
        <v>-0.85</v>
      </c>
      <c r="P1015">
        <f xml:space="preserve"> IF(Stock_Info[[#This Row],[Close Price]] &gt; Stock_Info[[#This Row],[Open Price]], 1, 0)</f>
        <v>0</v>
      </c>
      <c r="Q1015" t="str">
        <f>IF(AND(Stock_Info[[#This Row],[% Deli. Qty to Traded Qty]]&gt;80,Stock_Info[[#This Row],[No. of Trades]]&lt;3000),"Unusual Day","")</f>
        <v/>
      </c>
      <c r="R1015" t="str">
        <f>IF(AND(Stock_Info[[#This Row],[Spread High-Low]] &lt; 10, Stock_Info[[#This Row],[% Deli. Qty to Traded Qty]] &gt; 90), "Good Day", "")</f>
        <v/>
      </c>
    </row>
    <row r="1016" spans="1:18">
      <c r="A1016" t="s">
        <v>44</v>
      </c>
      <c r="B1016" s="1">
        <v>45889</v>
      </c>
      <c r="C1016" s="1" t="str">
        <f>"WEEK" &amp;" " &amp;  INT((DAY(Stock_Info[[#This Row],[Date]])+WEEKDAY(DATE(YEAR(Stock_Info[[#This Row],[Date]]),MONTH(Stock_Info[[#This Row],[Date]]),1))-1)/7)+1</f>
        <v>WEEK 4</v>
      </c>
      <c r="D1016" s="12">
        <v>116.2</v>
      </c>
      <c r="E1016" s="12">
        <v>117.3</v>
      </c>
      <c r="F1016" s="12">
        <v>116</v>
      </c>
      <c r="G1016" s="12">
        <v>116.25</v>
      </c>
      <c r="H1016" s="12">
        <v>116.62116739795241</v>
      </c>
      <c r="I1016">
        <v>112815</v>
      </c>
      <c r="J1016">
        <v>1184</v>
      </c>
      <c r="K1016" s="12">
        <v>13156617</v>
      </c>
      <c r="L1016">
        <v>49544</v>
      </c>
      <c r="M1016">
        <v>43.92</v>
      </c>
      <c r="N1016">
        <v>1.3</v>
      </c>
      <c r="O1016">
        <v>0.05</v>
      </c>
      <c r="P1016">
        <f xml:space="preserve"> IF(Stock_Info[[#This Row],[Close Price]] &gt; Stock_Info[[#This Row],[Open Price]], 1, 0)</f>
        <v>1</v>
      </c>
      <c r="Q1016" t="str">
        <f>IF(AND(Stock_Info[[#This Row],[% Deli. Qty to Traded Qty]]&gt;80,Stock_Info[[#This Row],[No. of Trades]]&lt;3000),"Unusual Day","")</f>
        <v/>
      </c>
      <c r="R1016" t="str">
        <f>IF(AND(Stock_Info[[#This Row],[Spread High-Low]] &lt; 10, Stock_Info[[#This Row],[% Deli. Qty to Traded Qty]] &gt; 90), "Good Day", "")</f>
        <v/>
      </c>
    </row>
    <row r="1017" spans="1:18">
      <c r="A1017" t="s">
        <v>44</v>
      </c>
      <c r="B1017" s="1">
        <v>45888</v>
      </c>
      <c r="C1017" s="1" t="str">
        <f>"WEEK" &amp;" " &amp;  INT((DAY(Stock_Info[[#This Row],[Date]])+WEEKDAY(DATE(YEAR(Stock_Info[[#This Row],[Date]]),MONTH(Stock_Info[[#This Row],[Date]]),1))-1)/7)+1</f>
        <v>WEEK 4</v>
      </c>
      <c r="D1017" s="12">
        <v>114.8</v>
      </c>
      <c r="E1017" s="12">
        <v>116.65</v>
      </c>
      <c r="F1017" s="12">
        <v>114.4</v>
      </c>
      <c r="G1017" s="12">
        <v>116.45</v>
      </c>
      <c r="H1017" s="12">
        <v>115.87969903250996</v>
      </c>
      <c r="I1017">
        <v>453338</v>
      </c>
      <c r="J1017">
        <v>5209</v>
      </c>
      <c r="K1017" s="12">
        <v>52532671</v>
      </c>
      <c r="L1017">
        <v>343795</v>
      </c>
      <c r="M1017">
        <v>75.84</v>
      </c>
      <c r="N1017">
        <v>2.25</v>
      </c>
      <c r="O1017">
        <v>1.65</v>
      </c>
      <c r="P1017">
        <f xml:space="preserve"> IF(Stock_Info[[#This Row],[Close Price]] &gt; Stock_Info[[#This Row],[Open Price]], 1, 0)</f>
        <v>1</v>
      </c>
      <c r="Q1017" t="str">
        <f>IF(AND(Stock_Info[[#This Row],[% Deli. Qty to Traded Qty]]&gt;80,Stock_Info[[#This Row],[No. of Trades]]&lt;3000),"Unusual Day","")</f>
        <v/>
      </c>
      <c r="R1017" t="str">
        <f>IF(AND(Stock_Info[[#This Row],[Spread High-Low]] &lt; 10, Stock_Info[[#This Row],[% Deli. Qty to Traded Qty]] &gt; 90), "Good Day", "")</f>
        <v/>
      </c>
    </row>
    <row r="1018" spans="1:18">
      <c r="A1018" t="s">
        <v>44</v>
      </c>
      <c r="B1018" s="1">
        <v>45887</v>
      </c>
      <c r="C1018" s="1" t="str">
        <f>"WEEK" &amp;" " &amp;  INT((DAY(Stock_Info[[#This Row],[Date]])+WEEKDAY(DATE(YEAR(Stock_Info[[#This Row],[Date]]),MONTH(Stock_Info[[#This Row],[Date]]),1))-1)/7)+1</f>
        <v>WEEK 4</v>
      </c>
      <c r="D1018" s="12">
        <v>114.1</v>
      </c>
      <c r="E1018" s="12">
        <v>115.25</v>
      </c>
      <c r="F1018" s="12">
        <v>113.95</v>
      </c>
      <c r="G1018" s="12">
        <v>114.95</v>
      </c>
      <c r="H1018" s="12">
        <v>114.8487992322669</v>
      </c>
      <c r="I1018">
        <v>253213</v>
      </c>
      <c r="J1018">
        <v>2056</v>
      </c>
      <c r="K1018" s="12">
        <v>29081209</v>
      </c>
      <c r="L1018">
        <v>134152</v>
      </c>
      <c r="M1018">
        <v>52.98</v>
      </c>
      <c r="N1018">
        <v>1.3</v>
      </c>
      <c r="O1018">
        <v>0.85</v>
      </c>
      <c r="P1018">
        <f xml:space="preserve"> IF(Stock_Info[[#This Row],[Close Price]] &gt; Stock_Info[[#This Row],[Open Price]], 1, 0)</f>
        <v>1</v>
      </c>
      <c r="Q1018" t="str">
        <f>IF(AND(Stock_Info[[#This Row],[% Deli. Qty to Traded Qty]]&gt;80,Stock_Info[[#This Row],[No. of Trades]]&lt;3000),"Unusual Day","")</f>
        <v/>
      </c>
      <c r="R1018" t="str">
        <f>IF(AND(Stock_Info[[#This Row],[Spread High-Low]] &lt; 10, Stock_Info[[#This Row],[% Deli. Qty to Traded Qty]] &gt; 90), "Good Day", "")</f>
        <v/>
      </c>
    </row>
    <row r="1019" spans="1:18">
      <c r="A1019" t="s">
        <v>44</v>
      </c>
      <c r="B1019" s="1">
        <v>45883</v>
      </c>
      <c r="C1019" s="1" t="str">
        <f>"WEEK" &amp;" " &amp;  INT((DAY(Stock_Info[[#This Row],[Date]])+WEEKDAY(DATE(YEAR(Stock_Info[[#This Row],[Date]]),MONTH(Stock_Info[[#This Row],[Date]]),1))-1)/7)+1</f>
        <v>WEEK 3</v>
      </c>
      <c r="D1019" s="12">
        <v>113.9</v>
      </c>
      <c r="E1019" s="12">
        <v>113.9</v>
      </c>
      <c r="F1019" s="12">
        <v>112.65</v>
      </c>
      <c r="G1019" s="12">
        <v>113.15</v>
      </c>
      <c r="H1019" s="12">
        <v>113.19532243520081</v>
      </c>
      <c r="I1019">
        <v>86498</v>
      </c>
      <c r="J1019">
        <v>794</v>
      </c>
      <c r="K1019" s="12">
        <v>9791169</v>
      </c>
      <c r="L1019">
        <v>37301</v>
      </c>
      <c r="M1019">
        <v>43.12</v>
      </c>
      <c r="N1019">
        <v>1.25</v>
      </c>
      <c r="O1019">
        <v>-0.75</v>
      </c>
      <c r="P1019">
        <f xml:space="preserve"> IF(Stock_Info[[#This Row],[Close Price]] &gt; Stock_Info[[#This Row],[Open Price]], 1, 0)</f>
        <v>0</v>
      </c>
      <c r="Q1019" t="str">
        <f>IF(AND(Stock_Info[[#This Row],[% Deli. Qty to Traded Qty]]&gt;80,Stock_Info[[#This Row],[No. of Trades]]&lt;3000),"Unusual Day","")</f>
        <v/>
      </c>
      <c r="R1019" t="str">
        <f>IF(AND(Stock_Info[[#This Row],[Spread High-Low]] &lt; 10, Stock_Info[[#This Row],[% Deli. Qty to Traded Qty]] &gt; 90), "Good Day", "")</f>
        <v/>
      </c>
    </row>
    <row r="1020" spans="1:18">
      <c r="A1020" t="s">
        <v>44</v>
      </c>
      <c r="B1020" s="1">
        <v>45882</v>
      </c>
      <c r="C1020" s="1" t="str">
        <f>"WEEK" &amp;" " &amp;  INT((DAY(Stock_Info[[#This Row],[Date]])+WEEKDAY(DATE(YEAR(Stock_Info[[#This Row],[Date]]),MONTH(Stock_Info[[#This Row],[Date]]),1))-1)/7)+1</f>
        <v>WEEK 3</v>
      </c>
      <c r="D1020" s="12">
        <v>113.45</v>
      </c>
      <c r="E1020" s="12">
        <v>114.5</v>
      </c>
      <c r="F1020" s="12">
        <v>112.85</v>
      </c>
      <c r="G1020" s="12">
        <v>113.5</v>
      </c>
      <c r="H1020" s="12">
        <v>113.7130833300899</v>
      </c>
      <c r="I1020">
        <v>102772</v>
      </c>
      <c r="J1020">
        <v>1092</v>
      </c>
      <c r="K1020" s="12">
        <v>11686521</v>
      </c>
      <c r="L1020">
        <v>43307</v>
      </c>
      <c r="M1020">
        <v>42.14</v>
      </c>
      <c r="N1020">
        <v>1.65</v>
      </c>
      <c r="O1020">
        <v>0.05</v>
      </c>
      <c r="P1020">
        <f xml:space="preserve"> IF(Stock_Info[[#This Row],[Close Price]] &gt; Stock_Info[[#This Row],[Open Price]], 1, 0)</f>
        <v>1</v>
      </c>
      <c r="Q1020" t="str">
        <f>IF(AND(Stock_Info[[#This Row],[% Deli. Qty to Traded Qty]]&gt;80,Stock_Info[[#This Row],[No. of Trades]]&lt;3000),"Unusual Day","")</f>
        <v/>
      </c>
      <c r="R1020" t="str">
        <f>IF(AND(Stock_Info[[#This Row],[Spread High-Low]] &lt; 10, Stock_Info[[#This Row],[% Deli. Qty to Traded Qty]] &gt; 90), "Good Day", "")</f>
        <v/>
      </c>
    </row>
    <row r="1021" spans="1:18">
      <c r="A1021" t="s">
        <v>44</v>
      </c>
      <c r="B1021" s="1">
        <v>45881</v>
      </c>
      <c r="C1021" s="1" t="str">
        <f>"WEEK" &amp;" " &amp;  INT((DAY(Stock_Info[[#This Row],[Date]])+WEEKDAY(DATE(YEAR(Stock_Info[[#This Row],[Date]]),MONTH(Stock_Info[[#This Row],[Date]]),1))-1)/7)+1</f>
        <v>WEEK 3</v>
      </c>
      <c r="D1021" s="12">
        <v>113.2</v>
      </c>
      <c r="E1021" s="12">
        <v>113.9</v>
      </c>
      <c r="F1021" s="12">
        <v>112.9</v>
      </c>
      <c r="G1021" s="12">
        <v>113.45</v>
      </c>
      <c r="H1021" s="12">
        <v>113.43720023528702</v>
      </c>
      <c r="I1021">
        <v>265208</v>
      </c>
      <c r="J1021">
        <v>2285</v>
      </c>
      <c r="K1021" s="12">
        <v>30084453</v>
      </c>
      <c r="L1021">
        <v>113683</v>
      </c>
      <c r="M1021">
        <v>42.87</v>
      </c>
      <c r="N1021">
        <v>1</v>
      </c>
      <c r="O1021">
        <v>0.25</v>
      </c>
      <c r="P1021">
        <f xml:space="preserve"> IF(Stock_Info[[#This Row],[Close Price]] &gt; Stock_Info[[#This Row],[Open Price]], 1, 0)</f>
        <v>1</v>
      </c>
      <c r="Q1021" t="str">
        <f>IF(AND(Stock_Info[[#This Row],[% Deli. Qty to Traded Qty]]&gt;80,Stock_Info[[#This Row],[No. of Trades]]&lt;3000),"Unusual Day","")</f>
        <v/>
      </c>
      <c r="R1021" t="str">
        <f>IF(AND(Stock_Info[[#This Row],[Spread High-Low]] &lt; 10, Stock_Info[[#This Row],[% Deli. Qty to Traded Qty]] &gt; 90), "Good Day", "")</f>
        <v/>
      </c>
    </row>
    <row r="1022" spans="1:18">
      <c r="A1022" t="s">
        <v>44</v>
      </c>
      <c r="B1022" s="1">
        <v>45880</v>
      </c>
      <c r="C1022" s="1" t="str">
        <f>"WEEK" &amp;" " &amp;  INT((DAY(Stock_Info[[#This Row],[Date]])+WEEKDAY(DATE(YEAR(Stock_Info[[#This Row],[Date]]),MONTH(Stock_Info[[#This Row],[Date]]),1))-1)/7)+1</f>
        <v>WEEK 3</v>
      </c>
      <c r="D1022" s="12">
        <v>110.45</v>
      </c>
      <c r="E1022" s="12">
        <v>113.4</v>
      </c>
      <c r="F1022" s="12">
        <v>110.45</v>
      </c>
      <c r="G1022" s="12">
        <v>113.25</v>
      </c>
      <c r="H1022" s="12">
        <v>112.4389894524802</v>
      </c>
      <c r="I1022">
        <v>178715</v>
      </c>
      <c r="J1022">
        <v>1244</v>
      </c>
      <c r="K1022" s="12">
        <v>20094534</v>
      </c>
      <c r="L1022">
        <v>101514</v>
      </c>
      <c r="M1022">
        <v>56.8</v>
      </c>
      <c r="N1022">
        <v>2.95</v>
      </c>
      <c r="O1022">
        <v>2.8</v>
      </c>
      <c r="P1022">
        <f xml:space="preserve"> IF(Stock_Info[[#This Row],[Close Price]] &gt; Stock_Info[[#This Row],[Open Price]], 1, 0)</f>
        <v>1</v>
      </c>
      <c r="Q1022" t="str">
        <f>IF(AND(Stock_Info[[#This Row],[% Deli. Qty to Traded Qty]]&gt;80,Stock_Info[[#This Row],[No. of Trades]]&lt;3000),"Unusual Day","")</f>
        <v/>
      </c>
      <c r="R1022" t="str">
        <f>IF(AND(Stock_Info[[#This Row],[Spread High-Low]] &lt; 10, Stock_Info[[#This Row],[% Deli. Qty to Traded Qty]] &gt; 90), "Good Day", "")</f>
        <v/>
      </c>
    </row>
    <row r="1023" spans="1:18">
      <c r="A1023" t="s">
        <v>44</v>
      </c>
      <c r="B1023" s="1">
        <v>45877</v>
      </c>
      <c r="C1023" s="1" t="str">
        <f>"WEEK" &amp;" " &amp;  INT((DAY(Stock_Info[[#This Row],[Date]])+WEEKDAY(DATE(YEAR(Stock_Info[[#This Row],[Date]]),MONTH(Stock_Info[[#This Row],[Date]]),1))-1)/7)+1</f>
        <v>WEEK 2</v>
      </c>
      <c r="D1023" s="12">
        <v>112</v>
      </c>
      <c r="E1023" s="12">
        <v>112.05</v>
      </c>
      <c r="F1023" s="12">
        <v>110.25</v>
      </c>
      <c r="G1023" s="12">
        <v>110.6</v>
      </c>
      <c r="H1023" s="12">
        <v>111.13978476889457</v>
      </c>
      <c r="I1023">
        <v>121265</v>
      </c>
      <c r="J1023">
        <v>839</v>
      </c>
      <c r="K1023" s="12">
        <v>13477366</v>
      </c>
      <c r="L1023">
        <v>53491</v>
      </c>
      <c r="M1023">
        <v>44.11</v>
      </c>
      <c r="N1023">
        <v>1.8</v>
      </c>
      <c r="O1023">
        <v>-1.4</v>
      </c>
      <c r="P1023">
        <f xml:space="preserve"> IF(Stock_Info[[#This Row],[Close Price]] &gt; Stock_Info[[#This Row],[Open Price]], 1, 0)</f>
        <v>0</v>
      </c>
      <c r="Q1023" t="str">
        <f>IF(AND(Stock_Info[[#This Row],[% Deli. Qty to Traded Qty]]&gt;80,Stock_Info[[#This Row],[No. of Trades]]&lt;3000),"Unusual Day","")</f>
        <v/>
      </c>
      <c r="R1023" t="str">
        <f>IF(AND(Stock_Info[[#This Row],[Spread High-Low]] &lt; 10, Stock_Info[[#This Row],[% Deli. Qty to Traded Qty]] &gt; 90), "Good Day", "")</f>
        <v/>
      </c>
    </row>
    <row r="1024" spans="1:18">
      <c r="A1024" t="s">
        <v>44</v>
      </c>
      <c r="B1024" s="1">
        <v>45876</v>
      </c>
      <c r="C1024" s="1" t="str">
        <f>"WEEK" &amp;" " &amp;  INT((DAY(Stock_Info[[#This Row],[Date]])+WEEKDAY(DATE(YEAR(Stock_Info[[#This Row],[Date]]),MONTH(Stock_Info[[#This Row],[Date]]),1))-1)/7)+1</f>
        <v>WEEK 2</v>
      </c>
      <c r="D1024" s="12">
        <v>110.4</v>
      </c>
      <c r="E1024" s="12">
        <v>112.1</v>
      </c>
      <c r="F1024" s="12">
        <v>109.3</v>
      </c>
      <c r="G1024" s="12">
        <v>111.9</v>
      </c>
      <c r="H1024" s="12">
        <v>110.87275229404386</v>
      </c>
      <c r="I1024">
        <v>393846</v>
      </c>
      <c r="J1024">
        <v>2805</v>
      </c>
      <c r="K1024" s="12">
        <v>43666790</v>
      </c>
      <c r="L1024">
        <v>151009</v>
      </c>
      <c r="M1024">
        <v>38.340000000000003</v>
      </c>
      <c r="N1024">
        <v>2.8</v>
      </c>
      <c r="O1024">
        <v>1.5</v>
      </c>
      <c r="P1024">
        <f xml:space="preserve"> IF(Stock_Info[[#This Row],[Close Price]] &gt; Stock_Info[[#This Row],[Open Price]], 1, 0)</f>
        <v>1</v>
      </c>
      <c r="Q1024" t="str">
        <f>IF(AND(Stock_Info[[#This Row],[% Deli. Qty to Traded Qty]]&gt;80,Stock_Info[[#This Row],[No. of Trades]]&lt;3000),"Unusual Day","")</f>
        <v/>
      </c>
      <c r="R1024" t="str">
        <f>IF(AND(Stock_Info[[#This Row],[Spread High-Low]] &lt; 10, Stock_Info[[#This Row],[% Deli. Qty to Traded Qty]] &gt; 90), "Good Day", "")</f>
        <v/>
      </c>
    </row>
    <row r="1025" spans="1:18">
      <c r="A1025" t="s">
        <v>44</v>
      </c>
      <c r="B1025" s="1">
        <v>45875</v>
      </c>
      <c r="C1025" s="1" t="str">
        <f>"WEEK" &amp;" " &amp;  INT((DAY(Stock_Info[[#This Row],[Date]])+WEEKDAY(DATE(YEAR(Stock_Info[[#This Row],[Date]]),MONTH(Stock_Info[[#This Row],[Date]]),1))-1)/7)+1</f>
        <v>WEEK 2</v>
      </c>
      <c r="D1025" s="12">
        <v>111.05</v>
      </c>
      <c r="E1025" s="12">
        <v>112.55</v>
      </c>
      <c r="F1025" s="12">
        <v>110</v>
      </c>
      <c r="G1025" s="12">
        <v>111.7</v>
      </c>
      <c r="H1025" s="12">
        <v>111.23350530050719</v>
      </c>
      <c r="I1025">
        <v>551268</v>
      </c>
      <c r="J1025">
        <v>2921</v>
      </c>
      <c r="K1025" s="12">
        <v>61319472</v>
      </c>
      <c r="L1025">
        <v>333495</v>
      </c>
      <c r="M1025">
        <v>60.5</v>
      </c>
      <c r="N1025">
        <v>2.5499999999999998</v>
      </c>
      <c r="O1025">
        <v>0.65</v>
      </c>
      <c r="P1025">
        <f xml:space="preserve"> IF(Stock_Info[[#This Row],[Close Price]] &gt; Stock_Info[[#This Row],[Open Price]], 1, 0)</f>
        <v>1</v>
      </c>
      <c r="Q1025" t="str">
        <f>IF(AND(Stock_Info[[#This Row],[% Deli. Qty to Traded Qty]]&gt;80,Stock_Info[[#This Row],[No. of Trades]]&lt;3000),"Unusual Day","")</f>
        <v/>
      </c>
      <c r="R1025" t="str">
        <f>IF(AND(Stock_Info[[#This Row],[Spread High-Low]] &lt; 10, Stock_Info[[#This Row],[% Deli. Qty to Traded Qty]] &gt; 90), "Good Day", "")</f>
        <v/>
      </c>
    </row>
    <row r="1026" spans="1:18">
      <c r="A1026" t="s">
        <v>44</v>
      </c>
      <c r="B1026" s="1">
        <v>45874</v>
      </c>
      <c r="C1026" s="1" t="str">
        <f>"WEEK" &amp;" " &amp;  INT((DAY(Stock_Info[[#This Row],[Date]])+WEEKDAY(DATE(YEAR(Stock_Info[[#This Row],[Date]]),MONTH(Stock_Info[[#This Row],[Date]]),1))-1)/7)+1</f>
        <v>WEEK 2</v>
      </c>
      <c r="D1026" s="12">
        <v>111.7</v>
      </c>
      <c r="E1026" s="12">
        <v>112.2</v>
      </c>
      <c r="F1026" s="12">
        <v>110.25</v>
      </c>
      <c r="G1026" s="12">
        <v>110.8</v>
      </c>
      <c r="H1026" s="12">
        <v>111.36494203520824</v>
      </c>
      <c r="I1026">
        <v>232900</v>
      </c>
      <c r="J1026">
        <v>2241</v>
      </c>
      <c r="K1026" s="12">
        <v>25936895</v>
      </c>
      <c r="L1026">
        <v>105863</v>
      </c>
      <c r="M1026">
        <v>45.45</v>
      </c>
      <c r="N1026">
        <v>1.95</v>
      </c>
      <c r="O1026">
        <v>-0.9</v>
      </c>
      <c r="P1026">
        <f xml:space="preserve"> IF(Stock_Info[[#This Row],[Close Price]] &gt; Stock_Info[[#This Row],[Open Price]], 1, 0)</f>
        <v>0</v>
      </c>
      <c r="Q1026" t="str">
        <f>IF(AND(Stock_Info[[#This Row],[% Deli. Qty to Traded Qty]]&gt;80,Stock_Info[[#This Row],[No. of Trades]]&lt;3000),"Unusual Day","")</f>
        <v/>
      </c>
      <c r="R1026" t="str">
        <f>IF(AND(Stock_Info[[#This Row],[Spread High-Low]] &lt; 10, Stock_Info[[#This Row],[% Deli. Qty to Traded Qty]] &gt; 90), "Good Day", "")</f>
        <v/>
      </c>
    </row>
    <row r="1027" spans="1:18">
      <c r="A1027" t="s">
        <v>44</v>
      </c>
      <c r="B1027" s="1">
        <v>45873</v>
      </c>
      <c r="C1027" s="1" t="str">
        <f>"WEEK" &amp;" " &amp;  INT((DAY(Stock_Info[[#This Row],[Date]])+WEEKDAY(DATE(YEAR(Stock_Info[[#This Row],[Date]]),MONTH(Stock_Info[[#This Row],[Date]]),1))-1)/7)+1</f>
        <v>WEEK 2</v>
      </c>
      <c r="D1027" s="12">
        <v>109.6</v>
      </c>
      <c r="E1027" s="12">
        <v>111.85</v>
      </c>
      <c r="F1027" s="12">
        <v>109.4</v>
      </c>
      <c r="G1027" s="12">
        <v>111.7</v>
      </c>
      <c r="H1027" s="12">
        <v>110.77685538950733</v>
      </c>
      <c r="I1027">
        <v>363549</v>
      </c>
      <c r="J1027">
        <v>2653</v>
      </c>
      <c r="K1027" s="12">
        <v>40272815</v>
      </c>
      <c r="L1027">
        <v>176299</v>
      </c>
      <c r="M1027">
        <v>48.49</v>
      </c>
      <c r="N1027">
        <v>2.4500000000000002</v>
      </c>
      <c r="O1027">
        <v>2.1</v>
      </c>
      <c r="P1027">
        <f xml:space="preserve"> IF(Stock_Info[[#This Row],[Close Price]] &gt; Stock_Info[[#This Row],[Open Price]], 1, 0)</f>
        <v>1</v>
      </c>
      <c r="Q1027" t="str">
        <f>IF(AND(Stock_Info[[#This Row],[% Deli. Qty to Traded Qty]]&gt;80,Stock_Info[[#This Row],[No. of Trades]]&lt;3000),"Unusual Day","")</f>
        <v/>
      </c>
      <c r="R1027" t="str">
        <f>IF(AND(Stock_Info[[#This Row],[Spread High-Low]] &lt; 10, Stock_Info[[#This Row],[% Deli. Qty to Traded Qty]] &gt; 90), "Good Day", "")</f>
        <v/>
      </c>
    </row>
    <row r="1028" spans="1:18">
      <c r="A1028" t="s">
        <v>44</v>
      </c>
      <c r="B1028" s="1">
        <v>45870</v>
      </c>
      <c r="C1028" s="1" t="str">
        <f>"WEEK" &amp;" " &amp;  INT((DAY(Stock_Info[[#This Row],[Date]])+WEEKDAY(DATE(YEAR(Stock_Info[[#This Row],[Date]]),MONTH(Stock_Info[[#This Row],[Date]]),1))-1)/7)+1</f>
        <v>WEEK 1</v>
      </c>
      <c r="D1028" s="12">
        <v>111.45</v>
      </c>
      <c r="E1028" s="12">
        <v>111.7</v>
      </c>
      <c r="F1028" s="12">
        <v>109</v>
      </c>
      <c r="G1028" s="12">
        <v>109.3</v>
      </c>
      <c r="H1028" s="12">
        <v>110.33515555042028</v>
      </c>
      <c r="I1028">
        <v>553904</v>
      </c>
      <c r="J1028">
        <v>4423</v>
      </c>
      <c r="K1028" s="12">
        <v>61115084</v>
      </c>
      <c r="L1028">
        <v>215413</v>
      </c>
      <c r="M1028">
        <v>38.89</v>
      </c>
      <c r="N1028">
        <v>2.7</v>
      </c>
      <c r="O1028">
        <v>-2.15</v>
      </c>
      <c r="P1028">
        <f xml:space="preserve"> IF(Stock_Info[[#This Row],[Close Price]] &gt; Stock_Info[[#This Row],[Open Price]], 1, 0)</f>
        <v>0</v>
      </c>
      <c r="Q1028" t="str">
        <f>IF(AND(Stock_Info[[#This Row],[% Deli. Qty to Traded Qty]]&gt;80,Stock_Info[[#This Row],[No. of Trades]]&lt;3000),"Unusual Day","")</f>
        <v/>
      </c>
      <c r="R1028" t="str">
        <f>IF(AND(Stock_Info[[#This Row],[Spread High-Low]] &lt; 10, Stock_Info[[#This Row],[% Deli. Qty to Traded Qty]] &gt; 90), "Good Day", "")</f>
        <v/>
      </c>
    </row>
    <row r="1029" spans="1:18">
      <c r="A1029" t="s">
        <v>44</v>
      </c>
      <c r="B1029" s="1">
        <v>45869</v>
      </c>
      <c r="C1029" s="1" t="str">
        <f>"WEEK" &amp;" " &amp;  INT((DAY(Stock_Info[[#This Row],[Date]])+WEEKDAY(DATE(YEAR(Stock_Info[[#This Row],[Date]]),MONTH(Stock_Info[[#This Row],[Date]]),1))-1)/7)+1</f>
        <v>WEEK 5</v>
      </c>
      <c r="D1029" s="12">
        <v>112.25</v>
      </c>
      <c r="E1029" s="12">
        <v>113.55</v>
      </c>
      <c r="F1029" s="12">
        <v>111</v>
      </c>
      <c r="G1029" s="12">
        <v>111.45</v>
      </c>
      <c r="H1029" s="12">
        <v>112.12371571683373</v>
      </c>
      <c r="I1029">
        <v>701948</v>
      </c>
      <c r="J1029">
        <v>5126</v>
      </c>
      <c r="K1029" s="12">
        <v>78705018</v>
      </c>
      <c r="L1029">
        <v>276641</v>
      </c>
      <c r="M1029">
        <v>39.409999999999997</v>
      </c>
      <c r="N1029">
        <v>2.5499999999999998</v>
      </c>
      <c r="O1029">
        <v>-0.8</v>
      </c>
      <c r="P1029">
        <f xml:space="preserve"> IF(Stock_Info[[#This Row],[Close Price]] &gt; Stock_Info[[#This Row],[Open Price]], 1, 0)</f>
        <v>0</v>
      </c>
      <c r="Q1029" t="str">
        <f>IF(AND(Stock_Info[[#This Row],[% Deli. Qty to Traded Qty]]&gt;80,Stock_Info[[#This Row],[No. of Trades]]&lt;3000),"Unusual Day","")</f>
        <v/>
      </c>
      <c r="R1029" t="str">
        <f>IF(AND(Stock_Info[[#This Row],[Spread High-Low]] &lt; 10, Stock_Info[[#This Row],[% Deli. Qty to Traded Qty]] &gt; 90), "Good Day", "")</f>
        <v/>
      </c>
    </row>
    <row r="1030" spans="1:18">
      <c r="A1030" t="s">
        <v>44</v>
      </c>
      <c r="B1030" s="1">
        <v>45868</v>
      </c>
      <c r="C1030" s="1" t="str">
        <f>"WEEK" &amp;" " &amp;  INT((DAY(Stock_Info[[#This Row],[Date]])+WEEKDAY(DATE(YEAR(Stock_Info[[#This Row],[Date]]),MONTH(Stock_Info[[#This Row],[Date]]),1))-1)/7)+1</f>
        <v>WEEK 5</v>
      </c>
      <c r="D1030" s="12">
        <v>113.3</v>
      </c>
      <c r="E1030" s="12">
        <v>116.1</v>
      </c>
      <c r="F1030" s="12">
        <v>113</v>
      </c>
      <c r="G1030" s="12">
        <v>114.3</v>
      </c>
      <c r="H1030" s="12">
        <v>115.06648328548862</v>
      </c>
      <c r="I1030">
        <v>941936</v>
      </c>
      <c r="J1030">
        <v>7067</v>
      </c>
      <c r="K1030" s="12">
        <v>108385263</v>
      </c>
      <c r="L1030">
        <v>332879</v>
      </c>
      <c r="M1030">
        <v>35.340000000000003</v>
      </c>
      <c r="N1030">
        <v>3.1</v>
      </c>
      <c r="O1030">
        <v>1</v>
      </c>
      <c r="P1030">
        <f xml:space="preserve"> IF(Stock_Info[[#This Row],[Close Price]] &gt; Stock_Info[[#This Row],[Open Price]], 1, 0)</f>
        <v>1</v>
      </c>
      <c r="Q1030" t="str">
        <f>IF(AND(Stock_Info[[#This Row],[% Deli. Qty to Traded Qty]]&gt;80,Stock_Info[[#This Row],[No. of Trades]]&lt;3000),"Unusual Day","")</f>
        <v/>
      </c>
      <c r="R1030" t="str">
        <f>IF(AND(Stock_Info[[#This Row],[Spread High-Low]] &lt; 10, Stock_Info[[#This Row],[% Deli. Qty to Traded Qty]] &gt; 90), "Good Day", "")</f>
        <v/>
      </c>
    </row>
    <row r="1031" spans="1:18">
      <c r="A1031" t="s">
        <v>44</v>
      </c>
      <c r="B1031" s="1">
        <v>45867</v>
      </c>
      <c r="C1031" s="1" t="str">
        <f>"WEEK" &amp;" " &amp;  INT((DAY(Stock_Info[[#This Row],[Date]])+WEEKDAY(DATE(YEAR(Stock_Info[[#This Row],[Date]]),MONTH(Stock_Info[[#This Row],[Date]]),1))-1)/7)+1</f>
        <v>WEEK 5</v>
      </c>
      <c r="D1031" s="12">
        <v>111.45</v>
      </c>
      <c r="E1031" s="12">
        <v>112.7</v>
      </c>
      <c r="F1031" s="12">
        <v>110.35</v>
      </c>
      <c r="G1031" s="12">
        <v>112.15</v>
      </c>
      <c r="H1031" s="12">
        <v>111.61826953366545</v>
      </c>
      <c r="I1031">
        <v>342844</v>
      </c>
      <c r="J1031">
        <v>2950</v>
      </c>
      <c r="K1031" s="12">
        <v>38267654</v>
      </c>
      <c r="L1031">
        <v>114479</v>
      </c>
      <c r="M1031">
        <v>33.39</v>
      </c>
      <c r="N1031">
        <v>2.35</v>
      </c>
      <c r="O1031">
        <v>0.7</v>
      </c>
      <c r="P1031">
        <f xml:space="preserve"> IF(Stock_Info[[#This Row],[Close Price]] &gt; Stock_Info[[#This Row],[Open Price]], 1, 0)</f>
        <v>1</v>
      </c>
      <c r="Q1031" t="str">
        <f>IF(AND(Stock_Info[[#This Row],[% Deli. Qty to Traded Qty]]&gt;80,Stock_Info[[#This Row],[No. of Trades]]&lt;3000),"Unusual Day","")</f>
        <v/>
      </c>
      <c r="R1031" t="str">
        <f>IF(AND(Stock_Info[[#This Row],[Spread High-Low]] &lt; 10, Stock_Info[[#This Row],[% Deli. Qty to Traded Qty]] &gt; 90), "Good Day", "")</f>
        <v/>
      </c>
    </row>
    <row r="1032" spans="1:18">
      <c r="A1032" t="s">
        <v>44</v>
      </c>
      <c r="B1032" s="1">
        <v>45866</v>
      </c>
      <c r="C1032" s="1" t="str">
        <f>"WEEK" &amp;" " &amp;  INT((DAY(Stock_Info[[#This Row],[Date]])+WEEKDAY(DATE(YEAR(Stock_Info[[#This Row],[Date]]),MONTH(Stock_Info[[#This Row],[Date]]),1))-1)/7)+1</f>
        <v>WEEK 5</v>
      </c>
      <c r="D1032" s="12">
        <v>113.3</v>
      </c>
      <c r="E1032" s="12">
        <v>115.25</v>
      </c>
      <c r="F1032" s="12">
        <v>111.2</v>
      </c>
      <c r="G1032" s="12">
        <v>111.5</v>
      </c>
      <c r="H1032" s="12">
        <v>113.03062572108894</v>
      </c>
      <c r="I1032">
        <v>203685</v>
      </c>
      <c r="J1032">
        <v>2488</v>
      </c>
      <c r="K1032" s="12">
        <v>23022643</v>
      </c>
      <c r="L1032">
        <v>69942</v>
      </c>
      <c r="M1032">
        <v>34.340000000000003</v>
      </c>
      <c r="N1032">
        <v>4.05</v>
      </c>
      <c r="O1032">
        <v>-1.8</v>
      </c>
      <c r="P1032">
        <f xml:space="preserve"> IF(Stock_Info[[#This Row],[Close Price]] &gt; Stock_Info[[#This Row],[Open Price]], 1, 0)</f>
        <v>0</v>
      </c>
      <c r="Q1032" t="str">
        <f>IF(AND(Stock_Info[[#This Row],[% Deli. Qty to Traded Qty]]&gt;80,Stock_Info[[#This Row],[No. of Trades]]&lt;3000),"Unusual Day","")</f>
        <v/>
      </c>
      <c r="R1032" t="str">
        <f>IF(AND(Stock_Info[[#This Row],[Spread High-Low]] &lt; 10, Stock_Info[[#This Row],[% Deli. Qty to Traded Qty]] &gt; 90), "Good Day", "")</f>
        <v/>
      </c>
    </row>
    <row r="1033" spans="1:18">
      <c r="A1033" t="s">
        <v>44</v>
      </c>
      <c r="B1033" s="1">
        <v>45863</v>
      </c>
      <c r="C1033" s="1" t="str">
        <f>"WEEK" &amp;" " &amp;  INT((DAY(Stock_Info[[#This Row],[Date]])+WEEKDAY(DATE(YEAR(Stock_Info[[#This Row],[Date]]),MONTH(Stock_Info[[#This Row],[Date]]),1))-1)/7)+1</f>
        <v>WEEK 4</v>
      </c>
      <c r="D1033" s="12">
        <v>114.55</v>
      </c>
      <c r="E1033" s="12">
        <v>116.4</v>
      </c>
      <c r="F1033" s="12">
        <v>112.7</v>
      </c>
      <c r="G1033" s="12">
        <v>113.05</v>
      </c>
      <c r="H1033" s="12">
        <v>114.20137741935936</v>
      </c>
      <c r="I1033">
        <v>712637</v>
      </c>
      <c r="J1033">
        <v>2785</v>
      </c>
      <c r="K1033" s="12">
        <v>81384127</v>
      </c>
      <c r="L1033">
        <v>156298</v>
      </c>
      <c r="M1033">
        <v>21.93</v>
      </c>
      <c r="N1033">
        <v>3.7</v>
      </c>
      <c r="O1033">
        <v>-1.5</v>
      </c>
      <c r="P1033">
        <f xml:space="preserve"> IF(Stock_Info[[#This Row],[Close Price]] &gt; Stock_Info[[#This Row],[Open Price]], 1, 0)</f>
        <v>0</v>
      </c>
      <c r="Q1033" t="str">
        <f>IF(AND(Stock_Info[[#This Row],[% Deli. Qty to Traded Qty]]&gt;80,Stock_Info[[#This Row],[No. of Trades]]&lt;3000),"Unusual Day","")</f>
        <v/>
      </c>
      <c r="R1033" t="str">
        <f>IF(AND(Stock_Info[[#This Row],[Spread High-Low]] &lt; 10, Stock_Info[[#This Row],[% Deli. Qty to Traded Qty]] &gt; 90), "Good Day", "")</f>
        <v/>
      </c>
    </row>
    <row r="1034" spans="1:18">
      <c r="A1034" t="s">
        <v>44</v>
      </c>
      <c r="B1034" s="1">
        <v>45862</v>
      </c>
      <c r="C1034" s="1" t="str">
        <f>"WEEK" &amp;" " &amp;  INT((DAY(Stock_Info[[#This Row],[Date]])+WEEKDAY(DATE(YEAR(Stock_Info[[#This Row],[Date]]),MONTH(Stock_Info[[#This Row],[Date]]),1))-1)/7)+1</f>
        <v>WEEK 4</v>
      </c>
      <c r="D1034" s="12">
        <v>113.15</v>
      </c>
      <c r="E1034" s="12">
        <v>115</v>
      </c>
      <c r="F1034" s="12">
        <v>112.2</v>
      </c>
      <c r="G1034" s="12">
        <v>114.55</v>
      </c>
      <c r="H1034" s="12">
        <v>113.63950104991588</v>
      </c>
      <c r="I1034">
        <v>239543</v>
      </c>
      <c r="J1034">
        <v>1956</v>
      </c>
      <c r="K1034" s="12">
        <v>27221547</v>
      </c>
      <c r="L1034">
        <v>90611</v>
      </c>
      <c r="M1034">
        <v>37.83</v>
      </c>
      <c r="N1034">
        <v>2.8</v>
      </c>
      <c r="O1034">
        <v>1.4</v>
      </c>
      <c r="P1034">
        <f xml:space="preserve"> IF(Stock_Info[[#This Row],[Close Price]] &gt; Stock_Info[[#This Row],[Open Price]], 1, 0)</f>
        <v>1</v>
      </c>
      <c r="Q1034" t="str">
        <f>IF(AND(Stock_Info[[#This Row],[% Deli. Qty to Traded Qty]]&gt;80,Stock_Info[[#This Row],[No. of Trades]]&lt;3000),"Unusual Day","")</f>
        <v/>
      </c>
      <c r="R1034" t="str">
        <f>IF(AND(Stock_Info[[#This Row],[Spread High-Low]] &lt; 10, Stock_Info[[#This Row],[% Deli. Qty to Traded Qty]] &gt; 90), "Good Day", "")</f>
        <v/>
      </c>
    </row>
    <row r="1035" spans="1:18">
      <c r="A1035" t="s">
        <v>44</v>
      </c>
      <c r="B1035" s="1">
        <v>45861</v>
      </c>
      <c r="C1035" s="1" t="str">
        <f>"WEEK" &amp;" " &amp;  INT((DAY(Stock_Info[[#This Row],[Date]])+WEEKDAY(DATE(YEAR(Stock_Info[[#This Row],[Date]]),MONTH(Stock_Info[[#This Row],[Date]]),1))-1)/7)+1</f>
        <v>WEEK 4</v>
      </c>
      <c r="D1035" s="12">
        <v>113.3</v>
      </c>
      <c r="E1035" s="12">
        <v>113.6</v>
      </c>
      <c r="F1035" s="12">
        <v>112.35</v>
      </c>
      <c r="G1035" s="12">
        <v>113.2</v>
      </c>
      <c r="H1035" s="12">
        <v>112.9462169690582</v>
      </c>
      <c r="I1035">
        <v>332075</v>
      </c>
      <c r="J1035">
        <v>2854</v>
      </c>
      <c r="K1035" s="12">
        <v>37506615</v>
      </c>
      <c r="L1035">
        <v>143839</v>
      </c>
      <c r="M1035">
        <v>43.32</v>
      </c>
      <c r="N1035">
        <v>1.25</v>
      </c>
      <c r="O1035">
        <v>-0.1</v>
      </c>
      <c r="P1035">
        <f xml:space="preserve"> IF(Stock_Info[[#This Row],[Close Price]] &gt; Stock_Info[[#This Row],[Open Price]], 1, 0)</f>
        <v>0</v>
      </c>
      <c r="Q1035" t="str">
        <f>IF(AND(Stock_Info[[#This Row],[% Deli. Qty to Traded Qty]]&gt;80,Stock_Info[[#This Row],[No. of Trades]]&lt;3000),"Unusual Day","")</f>
        <v/>
      </c>
      <c r="R1035" t="str">
        <f>IF(AND(Stock_Info[[#This Row],[Spread High-Low]] &lt; 10, Stock_Info[[#This Row],[% Deli. Qty to Traded Qty]] &gt; 90), "Good Day", "")</f>
        <v/>
      </c>
    </row>
    <row r="1036" spans="1:18">
      <c r="A1036" t="s">
        <v>44</v>
      </c>
      <c r="B1036" s="1">
        <v>45860</v>
      </c>
      <c r="C1036" s="1" t="str">
        <f>"WEEK" &amp;" " &amp;  INT((DAY(Stock_Info[[#This Row],[Date]])+WEEKDAY(DATE(YEAR(Stock_Info[[#This Row],[Date]]),MONTH(Stock_Info[[#This Row],[Date]]),1))-1)/7)+1</f>
        <v>WEEK 4</v>
      </c>
      <c r="D1036" s="12">
        <v>114.85</v>
      </c>
      <c r="E1036" s="12">
        <v>115.15</v>
      </c>
      <c r="F1036" s="12">
        <v>112.95</v>
      </c>
      <c r="G1036" s="12">
        <v>113.15</v>
      </c>
      <c r="H1036" s="12">
        <v>113.71536585365854</v>
      </c>
      <c r="I1036">
        <v>410000</v>
      </c>
      <c r="J1036">
        <v>3851</v>
      </c>
      <c r="K1036" s="12">
        <v>46623300</v>
      </c>
      <c r="L1036">
        <v>247634</v>
      </c>
      <c r="M1036">
        <v>60.4</v>
      </c>
      <c r="N1036">
        <v>2.2000000000000002</v>
      </c>
      <c r="O1036">
        <v>-1.7</v>
      </c>
      <c r="P1036">
        <f xml:space="preserve"> IF(Stock_Info[[#This Row],[Close Price]] &gt; Stock_Info[[#This Row],[Open Price]], 1, 0)</f>
        <v>0</v>
      </c>
      <c r="Q1036" t="str">
        <f>IF(AND(Stock_Info[[#This Row],[% Deli. Qty to Traded Qty]]&gt;80,Stock_Info[[#This Row],[No. of Trades]]&lt;3000),"Unusual Day","")</f>
        <v/>
      </c>
      <c r="R1036" t="str">
        <f>IF(AND(Stock_Info[[#This Row],[Spread High-Low]] &lt; 10, Stock_Info[[#This Row],[% Deli. Qty to Traded Qty]] &gt; 90), "Good Day", "")</f>
        <v/>
      </c>
    </row>
    <row r="1037" spans="1:18">
      <c r="A1037" t="s">
        <v>44</v>
      </c>
      <c r="B1037" s="1">
        <v>45859</v>
      </c>
      <c r="C1037" s="1" t="str">
        <f>"WEEK" &amp;" " &amp;  INT((DAY(Stock_Info[[#This Row],[Date]])+WEEKDAY(DATE(YEAR(Stock_Info[[#This Row],[Date]]),MONTH(Stock_Info[[#This Row],[Date]]),1))-1)/7)+1</f>
        <v>WEEK 4</v>
      </c>
      <c r="D1037" s="12">
        <v>115.15</v>
      </c>
      <c r="E1037" s="12">
        <v>115.5</v>
      </c>
      <c r="F1037" s="12">
        <v>113.9</v>
      </c>
      <c r="G1037" s="12">
        <v>114.75</v>
      </c>
      <c r="H1037" s="12">
        <v>114.78915300993803</v>
      </c>
      <c r="I1037">
        <v>201549</v>
      </c>
      <c r="J1037">
        <v>1396</v>
      </c>
      <c r="K1037" s="12">
        <v>23135639</v>
      </c>
      <c r="L1037">
        <v>81202</v>
      </c>
      <c r="M1037">
        <v>40.29</v>
      </c>
      <c r="N1037">
        <v>1.6</v>
      </c>
      <c r="O1037">
        <v>-0.4</v>
      </c>
      <c r="P1037">
        <f xml:space="preserve"> IF(Stock_Info[[#This Row],[Close Price]] &gt; Stock_Info[[#This Row],[Open Price]], 1, 0)</f>
        <v>0</v>
      </c>
      <c r="Q1037" t="str">
        <f>IF(AND(Stock_Info[[#This Row],[% Deli. Qty to Traded Qty]]&gt;80,Stock_Info[[#This Row],[No. of Trades]]&lt;3000),"Unusual Day","")</f>
        <v/>
      </c>
      <c r="R1037" t="str">
        <f>IF(AND(Stock_Info[[#This Row],[Spread High-Low]] &lt; 10, Stock_Info[[#This Row],[% Deli. Qty to Traded Qty]] &gt; 90), "Good Day", "")</f>
        <v/>
      </c>
    </row>
    <row r="1038" spans="1:18">
      <c r="A1038" t="s">
        <v>44</v>
      </c>
      <c r="B1038" s="1">
        <v>45856</v>
      </c>
      <c r="C1038" s="1" t="str">
        <f>"WEEK" &amp;" " &amp;  INT((DAY(Stock_Info[[#This Row],[Date]])+WEEKDAY(DATE(YEAR(Stock_Info[[#This Row],[Date]]),MONTH(Stock_Info[[#This Row],[Date]]),1))-1)/7)+1</f>
        <v>WEEK 3</v>
      </c>
      <c r="D1038" s="12">
        <v>116.5</v>
      </c>
      <c r="E1038" s="12">
        <v>116.75</v>
      </c>
      <c r="F1038" s="12">
        <v>114.8</v>
      </c>
      <c r="G1038" s="12">
        <v>114.95</v>
      </c>
      <c r="H1038" s="12">
        <v>115.54489538922718</v>
      </c>
      <c r="I1038">
        <v>308907</v>
      </c>
      <c r="J1038">
        <v>2829</v>
      </c>
      <c r="K1038" s="12">
        <v>35692627</v>
      </c>
      <c r="L1038">
        <v>155349</v>
      </c>
      <c r="M1038">
        <v>50.29</v>
      </c>
      <c r="N1038">
        <v>1.95</v>
      </c>
      <c r="O1038">
        <v>-1.55</v>
      </c>
      <c r="P1038">
        <f xml:space="preserve"> IF(Stock_Info[[#This Row],[Close Price]] &gt; Stock_Info[[#This Row],[Open Price]], 1, 0)</f>
        <v>0</v>
      </c>
      <c r="Q1038" t="str">
        <f>IF(AND(Stock_Info[[#This Row],[% Deli. Qty to Traded Qty]]&gt;80,Stock_Info[[#This Row],[No. of Trades]]&lt;3000),"Unusual Day","")</f>
        <v/>
      </c>
      <c r="R1038" t="str">
        <f>IF(AND(Stock_Info[[#This Row],[Spread High-Low]] &lt; 10, Stock_Info[[#This Row],[% Deli. Qty to Traded Qty]] &gt; 90), "Good Day", "")</f>
        <v/>
      </c>
    </row>
    <row r="1039" spans="1:18">
      <c r="A1039" t="s">
        <v>44</v>
      </c>
      <c r="B1039" s="1">
        <v>45855</v>
      </c>
      <c r="C1039" s="1" t="str">
        <f>"WEEK" &amp;" " &amp;  INT((DAY(Stock_Info[[#This Row],[Date]])+WEEKDAY(DATE(YEAR(Stock_Info[[#This Row],[Date]]),MONTH(Stock_Info[[#This Row],[Date]]),1))-1)/7)+1</f>
        <v>WEEK 3</v>
      </c>
      <c r="D1039" s="12">
        <v>118.3</v>
      </c>
      <c r="E1039" s="12">
        <v>118.3</v>
      </c>
      <c r="F1039" s="12">
        <v>115.9</v>
      </c>
      <c r="G1039" s="12">
        <v>116.15</v>
      </c>
      <c r="H1039" s="12">
        <v>116.6949854418572</v>
      </c>
      <c r="I1039">
        <v>256214</v>
      </c>
      <c r="J1039">
        <v>1486</v>
      </c>
      <c r="K1039" s="12">
        <v>29898889</v>
      </c>
      <c r="L1039">
        <v>113969</v>
      </c>
      <c r="M1039">
        <v>44.48</v>
      </c>
      <c r="N1039">
        <v>2.4</v>
      </c>
      <c r="O1039">
        <v>-2.15</v>
      </c>
      <c r="P1039">
        <f xml:space="preserve"> IF(Stock_Info[[#This Row],[Close Price]] &gt; Stock_Info[[#This Row],[Open Price]], 1, 0)</f>
        <v>0</v>
      </c>
      <c r="Q1039" t="str">
        <f>IF(AND(Stock_Info[[#This Row],[% Deli. Qty to Traded Qty]]&gt;80,Stock_Info[[#This Row],[No. of Trades]]&lt;3000),"Unusual Day","")</f>
        <v/>
      </c>
      <c r="R1039" t="str">
        <f>IF(AND(Stock_Info[[#This Row],[Spread High-Low]] &lt; 10, Stock_Info[[#This Row],[% Deli. Qty to Traded Qty]] &gt; 90), "Good Day", "")</f>
        <v/>
      </c>
    </row>
    <row r="1040" spans="1:18">
      <c r="A1040" t="s">
        <v>44</v>
      </c>
      <c r="B1040" s="1">
        <v>45854</v>
      </c>
      <c r="C1040" s="1" t="str">
        <f>"WEEK" &amp;" " &amp;  INT((DAY(Stock_Info[[#This Row],[Date]])+WEEKDAY(DATE(YEAR(Stock_Info[[#This Row],[Date]]),MONTH(Stock_Info[[#This Row],[Date]]),1))-1)/7)+1</f>
        <v>WEEK 3</v>
      </c>
      <c r="D1040" s="12">
        <v>115.95</v>
      </c>
      <c r="E1040" s="12">
        <v>118.4</v>
      </c>
      <c r="F1040" s="12">
        <v>115.7</v>
      </c>
      <c r="G1040" s="12">
        <v>118</v>
      </c>
      <c r="H1040" s="12">
        <v>117.1911698698331</v>
      </c>
      <c r="I1040">
        <v>294084</v>
      </c>
      <c r="J1040">
        <v>1622</v>
      </c>
      <c r="K1040" s="12">
        <v>34464048</v>
      </c>
      <c r="L1040">
        <v>133187</v>
      </c>
      <c r="M1040">
        <v>45.29</v>
      </c>
      <c r="N1040">
        <v>2.7</v>
      </c>
      <c r="O1040">
        <v>2.0499999999999998</v>
      </c>
      <c r="P1040">
        <f xml:space="preserve"> IF(Stock_Info[[#This Row],[Close Price]] &gt; Stock_Info[[#This Row],[Open Price]], 1, 0)</f>
        <v>1</v>
      </c>
      <c r="Q1040" t="str">
        <f>IF(AND(Stock_Info[[#This Row],[% Deli. Qty to Traded Qty]]&gt;80,Stock_Info[[#This Row],[No. of Trades]]&lt;3000),"Unusual Day","")</f>
        <v/>
      </c>
      <c r="R1040" t="str">
        <f>IF(AND(Stock_Info[[#This Row],[Spread High-Low]] &lt; 10, Stock_Info[[#This Row],[% Deli. Qty to Traded Qty]] &gt; 90), "Good Day", "")</f>
        <v/>
      </c>
    </row>
    <row r="1041" spans="1:18">
      <c r="A1041" t="s">
        <v>44</v>
      </c>
      <c r="B1041" s="1">
        <v>45853</v>
      </c>
      <c r="C1041" s="1" t="str">
        <f>"WEEK" &amp;" " &amp;  INT((DAY(Stock_Info[[#This Row],[Date]])+WEEKDAY(DATE(YEAR(Stock_Info[[#This Row],[Date]]),MONTH(Stock_Info[[#This Row],[Date]]),1))-1)/7)+1</f>
        <v>WEEK 3</v>
      </c>
      <c r="D1041" s="12">
        <v>115.1</v>
      </c>
      <c r="E1041" s="12">
        <v>116.35</v>
      </c>
      <c r="F1041" s="12">
        <v>114.85</v>
      </c>
      <c r="G1041" s="12">
        <v>115.75</v>
      </c>
      <c r="H1041" s="12">
        <v>115.55284661408641</v>
      </c>
      <c r="I1041">
        <v>232153</v>
      </c>
      <c r="J1041">
        <v>2989</v>
      </c>
      <c r="K1041" s="12">
        <v>26825940</v>
      </c>
      <c r="L1041">
        <v>103355</v>
      </c>
      <c r="M1041">
        <v>44.52</v>
      </c>
      <c r="N1041">
        <v>1.5</v>
      </c>
      <c r="O1041">
        <v>0.65</v>
      </c>
      <c r="P1041">
        <f xml:space="preserve"> IF(Stock_Info[[#This Row],[Close Price]] &gt; Stock_Info[[#This Row],[Open Price]], 1, 0)</f>
        <v>1</v>
      </c>
      <c r="Q1041" t="str">
        <f>IF(AND(Stock_Info[[#This Row],[% Deli. Qty to Traded Qty]]&gt;80,Stock_Info[[#This Row],[No. of Trades]]&lt;3000),"Unusual Day","")</f>
        <v/>
      </c>
      <c r="R1041" t="str">
        <f>IF(AND(Stock_Info[[#This Row],[Spread High-Low]] &lt; 10, Stock_Info[[#This Row],[% Deli. Qty to Traded Qty]] &gt; 90), "Good Day", "")</f>
        <v/>
      </c>
    </row>
    <row r="1042" spans="1:18">
      <c r="A1042" t="s">
        <v>44</v>
      </c>
      <c r="B1042" s="1">
        <v>45852</v>
      </c>
      <c r="C1042" s="1" t="str">
        <f>"WEEK" &amp;" " &amp;  INT((DAY(Stock_Info[[#This Row],[Date]])+WEEKDAY(DATE(YEAR(Stock_Info[[#This Row],[Date]]),MONTH(Stock_Info[[#This Row],[Date]]),1))-1)/7)+1</f>
        <v>WEEK 3</v>
      </c>
      <c r="D1042" s="12">
        <v>114.55</v>
      </c>
      <c r="E1042" s="12">
        <v>115.9</v>
      </c>
      <c r="F1042" s="12">
        <v>113.95</v>
      </c>
      <c r="G1042" s="12">
        <v>114.9</v>
      </c>
      <c r="H1042" s="12">
        <v>115.05013673655424</v>
      </c>
      <c r="I1042">
        <v>197460</v>
      </c>
      <c r="J1042">
        <v>1383</v>
      </c>
      <c r="K1042" s="12">
        <v>22717800</v>
      </c>
      <c r="L1042">
        <v>72215</v>
      </c>
      <c r="M1042">
        <v>36.57</v>
      </c>
      <c r="N1042">
        <v>1.95</v>
      </c>
      <c r="O1042">
        <v>0.35</v>
      </c>
      <c r="P1042">
        <f xml:space="preserve"> IF(Stock_Info[[#This Row],[Close Price]] &gt; Stock_Info[[#This Row],[Open Price]], 1, 0)</f>
        <v>1</v>
      </c>
      <c r="Q1042" t="str">
        <f>IF(AND(Stock_Info[[#This Row],[% Deli. Qty to Traded Qty]]&gt;80,Stock_Info[[#This Row],[No. of Trades]]&lt;3000),"Unusual Day","")</f>
        <v/>
      </c>
      <c r="R1042" t="str">
        <f>IF(AND(Stock_Info[[#This Row],[Spread High-Low]] &lt; 10, Stock_Info[[#This Row],[% Deli. Qty to Traded Qty]] &gt; 90), "Good Day", "")</f>
        <v/>
      </c>
    </row>
    <row r="1043" spans="1:18">
      <c r="A1043" t="s">
        <v>44</v>
      </c>
      <c r="B1043" s="1">
        <v>45849</v>
      </c>
      <c r="C1043" s="1" t="str">
        <f>"WEEK" &amp;" " &amp;  INT((DAY(Stock_Info[[#This Row],[Date]])+WEEKDAY(DATE(YEAR(Stock_Info[[#This Row],[Date]]),MONTH(Stock_Info[[#This Row],[Date]]),1))-1)/7)+1</f>
        <v>WEEK 2</v>
      </c>
      <c r="D1043" s="12">
        <v>114.35</v>
      </c>
      <c r="E1043" s="12">
        <v>115.4</v>
      </c>
      <c r="F1043" s="12">
        <v>113.6</v>
      </c>
      <c r="G1043" s="12">
        <v>114.55</v>
      </c>
      <c r="H1043" s="12">
        <v>114.6756629733147</v>
      </c>
      <c r="I1043">
        <v>240432</v>
      </c>
      <c r="J1043">
        <v>1526</v>
      </c>
      <c r="K1043" s="12">
        <v>27571699</v>
      </c>
      <c r="L1043">
        <v>72644</v>
      </c>
      <c r="M1043">
        <v>30.21</v>
      </c>
      <c r="N1043">
        <v>1.8</v>
      </c>
      <c r="O1043">
        <v>0.2</v>
      </c>
      <c r="P1043">
        <f xml:space="preserve"> IF(Stock_Info[[#This Row],[Close Price]] &gt; Stock_Info[[#This Row],[Open Price]], 1, 0)</f>
        <v>1</v>
      </c>
      <c r="Q1043" t="str">
        <f>IF(AND(Stock_Info[[#This Row],[% Deli. Qty to Traded Qty]]&gt;80,Stock_Info[[#This Row],[No. of Trades]]&lt;3000),"Unusual Day","")</f>
        <v/>
      </c>
      <c r="R1043" t="str">
        <f>IF(AND(Stock_Info[[#This Row],[Spread High-Low]] &lt; 10, Stock_Info[[#This Row],[% Deli. Qty to Traded Qty]] &gt; 90), "Good Day", "")</f>
        <v/>
      </c>
    </row>
    <row r="1044" spans="1:18">
      <c r="A1044" t="s">
        <v>44</v>
      </c>
      <c r="B1044" s="1">
        <v>45848</v>
      </c>
      <c r="C1044" s="1" t="str">
        <f>"WEEK" &amp;" " &amp;  INT((DAY(Stock_Info[[#This Row],[Date]])+WEEKDAY(DATE(YEAR(Stock_Info[[#This Row],[Date]]),MONTH(Stock_Info[[#This Row],[Date]]),1))-1)/7)+1</f>
        <v>WEEK 2</v>
      </c>
      <c r="D1044" s="12">
        <v>116.95</v>
      </c>
      <c r="E1044" s="12">
        <v>116.95</v>
      </c>
      <c r="F1044" s="12">
        <v>113.8</v>
      </c>
      <c r="G1044" s="12">
        <v>114.35</v>
      </c>
      <c r="H1044" s="12">
        <v>114.98066225817567</v>
      </c>
      <c r="I1044">
        <v>243772</v>
      </c>
      <c r="J1044">
        <v>1456</v>
      </c>
      <c r="K1044" s="12">
        <v>28029066</v>
      </c>
      <c r="L1044">
        <v>137205</v>
      </c>
      <c r="M1044">
        <v>56.28</v>
      </c>
      <c r="N1044">
        <v>3.15</v>
      </c>
      <c r="O1044">
        <v>-2.6</v>
      </c>
      <c r="P1044">
        <f xml:space="preserve"> IF(Stock_Info[[#This Row],[Close Price]] &gt; Stock_Info[[#This Row],[Open Price]], 1, 0)</f>
        <v>0</v>
      </c>
      <c r="Q1044" t="str">
        <f>IF(AND(Stock_Info[[#This Row],[% Deli. Qty to Traded Qty]]&gt;80,Stock_Info[[#This Row],[No. of Trades]]&lt;3000),"Unusual Day","")</f>
        <v/>
      </c>
      <c r="R1044" t="str">
        <f>IF(AND(Stock_Info[[#This Row],[Spread High-Low]] &lt; 10, Stock_Info[[#This Row],[% Deli. Qty to Traded Qty]] &gt; 90), "Good Day", "")</f>
        <v/>
      </c>
    </row>
    <row r="1045" spans="1:18">
      <c r="A1045" t="s">
        <v>44</v>
      </c>
      <c r="B1045" s="1">
        <v>45847</v>
      </c>
      <c r="C1045" s="1" t="str">
        <f>"WEEK" &amp;" " &amp;  INT((DAY(Stock_Info[[#This Row],[Date]])+WEEKDAY(DATE(YEAR(Stock_Info[[#This Row],[Date]]),MONTH(Stock_Info[[#This Row],[Date]]),1))-1)/7)+1</f>
        <v>WEEK 2</v>
      </c>
      <c r="D1045" s="12">
        <v>117.6</v>
      </c>
      <c r="E1045" s="12">
        <v>117.6</v>
      </c>
      <c r="F1045" s="12">
        <v>115.6</v>
      </c>
      <c r="G1045" s="12">
        <v>115.85</v>
      </c>
      <c r="H1045" s="12">
        <v>116.19507342758121</v>
      </c>
      <c r="I1045">
        <v>284498</v>
      </c>
      <c r="J1045">
        <v>1172</v>
      </c>
      <c r="K1045" s="12">
        <v>33057266</v>
      </c>
      <c r="L1045">
        <v>135481</v>
      </c>
      <c r="M1045">
        <v>47.62</v>
      </c>
      <c r="N1045">
        <v>2</v>
      </c>
      <c r="O1045">
        <v>-1.75</v>
      </c>
      <c r="P1045">
        <f xml:space="preserve"> IF(Stock_Info[[#This Row],[Close Price]] &gt; Stock_Info[[#This Row],[Open Price]], 1, 0)</f>
        <v>0</v>
      </c>
      <c r="Q1045" t="str">
        <f>IF(AND(Stock_Info[[#This Row],[% Deli. Qty to Traded Qty]]&gt;80,Stock_Info[[#This Row],[No. of Trades]]&lt;3000),"Unusual Day","")</f>
        <v/>
      </c>
      <c r="R1045" t="str">
        <f>IF(AND(Stock_Info[[#This Row],[Spread High-Low]] &lt; 10, Stock_Info[[#This Row],[% Deli. Qty to Traded Qty]] &gt; 90), "Good Day", "")</f>
        <v/>
      </c>
    </row>
    <row r="1046" spans="1:18">
      <c r="A1046" t="s">
        <v>44</v>
      </c>
      <c r="B1046" s="1">
        <v>45846</v>
      </c>
      <c r="C1046" s="1" t="str">
        <f>"WEEK" &amp;" " &amp;  INT((DAY(Stock_Info[[#This Row],[Date]])+WEEKDAY(DATE(YEAR(Stock_Info[[#This Row],[Date]]),MONTH(Stock_Info[[#This Row],[Date]]),1))-1)/7)+1</f>
        <v>WEEK 2</v>
      </c>
      <c r="D1046" s="12">
        <v>117.95</v>
      </c>
      <c r="E1046" s="12">
        <v>118.5</v>
      </c>
      <c r="F1046" s="12">
        <v>116</v>
      </c>
      <c r="G1046" s="12">
        <v>116.85</v>
      </c>
      <c r="H1046" s="12">
        <v>117.08924529883484</v>
      </c>
      <c r="I1046">
        <v>250523</v>
      </c>
      <c r="J1046">
        <v>1222</v>
      </c>
      <c r="K1046" s="12">
        <v>29333549</v>
      </c>
      <c r="L1046">
        <v>90757</v>
      </c>
      <c r="M1046">
        <v>36.229999999999997</v>
      </c>
      <c r="N1046">
        <v>2.5</v>
      </c>
      <c r="O1046">
        <v>-1.1000000000000001</v>
      </c>
      <c r="P1046">
        <f xml:space="preserve"> IF(Stock_Info[[#This Row],[Close Price]] &gt; Stock_Info[[#This Row],[Open Price]], 1, 0)</f>
        <v>0</v>
      </c>
      <c r="Q1046" t="str">
        <f>IF(AND(Stock_Info[[#This Row],[% Deli. Qty to Traded Qty]]&gt;80,Stock_Info[[#This Row],[No. of Trades]]&lt;3000),"Unusual Day","")</f>
        <v/>
      </c>
      <c r="R1046" t="str">
        <f>IF(AND(Stock_Info[[#This Row],[Spread High-Low]] &lt; 10, Stock_Info[[#This Row],[% Deli. Qty to Traded Qty]] &gt; 90), "Good Day", "")</f>
        <v/>
      </c>
    </row>
    <row r="1047" spans="1:18">
      <c r="A1047" t="s">
        <v>44</v>
      </c>
      <c r="B1047" s="1">
        <v>45845</v>
      </c>
      <c r="C1047" s="1" t="str">
        <f>"WEEK" &amp;" " &amp;  INT((DAY(Stock_Info[[#This Row],[Date]])+WEEKDAY(DATE(YEAR(Stock_Info[[#This Row],[Date]]),MONTH(Stock_Info[[#This Row],[Date]]),1))-1)/7)+1</f>
        <v>WEEK 2</v>
      </c>
      <c r="D1047" s="12">
        <v>118.25</v>
      </c>
      <c r="E1047" s="12">
        <v>119.15</v>
      </c>
      <c r="F1047" s="12">
        <v>117.4</v>
      </c>
      <c r="G1047" s="12">
        <v>117.65</v>
      </c>
      <c r="H1047" s="12">
        <v>118.17033838162683</v>
      </c>
      <c r="I1047">
        <v>264908</v>
      </c>
      <c r="J1047">
        <v>1627</v>
      </c>
      <c r="K1047" s="12">
        <v>31304268</v>
      </c>
      <c r="L1047">
        <v>79381</v>
      </c>
      <c r="M1047">
        <v>29.97</v>
      </c>
      <c r="N1047">
        <v>1.75</v>
      </c>
      <c r="O1047">
        <v>-0.6</v>
      </c>
      <c r="P1047">
        <f xml:space="preserve"> IF(Stock_Info[[#This Row],[Close Price]] &gt; Stock_Info[[#This Row],[Open Price]], 1, 0)</f>
        <v>0</v>
      </c>
      <c r="Q1047" t="str">
        <f>IF(AND(Stock_Info[[#This Row],[% Deli. Qty to Traded Qty]]&gt;80,Stock_Info[[#This Row],[No. of Trades]]&lt;3000),"Unusual Day","")</f>
        <v/>
      </c>
      <c r="R1047" t="str">
        <f>IF(AND(Stock_Info[[#This Row],[Spread High-Low]] &lt; 10, Stock_Info[[#This Row],[% Deli. Qty to Traded Qty]] &gt; 90), "Good Day", "")</f>
        <v/>
      </c>
    </row>
    <row r="1048" spans="1:18">
      <c r="A1048" t="s">
        <v>44</v>
      </c>
      <c r="B1048" s="1">
        <v>45842</v>
      </c>
      <c r="C1048" s="1" t="str">
        <f>"WEEK" &amp;" " &amp;  INT((DAY(Stock_Info[[#This Row],[Date]])+WEEKDAY(DATE(YEAR(Stock_Info[[#This Row],[Date]]),MONTH(Stock_Info[[#This Row],[Date]]),1))-1)/7)+1</f>
        <v>WEEK 1</v>
      </c>
      <c r="D1048" s="12">
        <v>118.85</v>
      </c>
      <c r="E1048" s="12">
        <v>119.35</v>
      </c>
      <c r="F1048" s="12">
        <v>116.9</v>
      </c>
      <c r="G1048" s="12">
        <v>117.75</v>
      </c>
      <c r="H1048" s="12">
        <v>118.02611804443664</v>
      </c>
      <c r="I1048">
        <v>227965</v>
      </c>
      <c r="J1048">
        <v>1767</v>
      </c>
      <c r="K1048" s="12">
        <v>26905824</v>
      </c>
      <c r="L1048">
        <v>86790</v>
      </c>
      <c r="M1048">
        <v>38.07</v>
      </c>
      <c r="N1048">
        <v>2.4500000000000002</v>
      </c>
      <c r="O1048">
        <v>-1.1000000000000001</v>
      </c>
      <c r="P1048">
        <f xml:space="preserve"> IF(Stock_Info[[#This Row],[Close Price]] &gt; Stock_Info[[#This Row],[Open Price]], 1, 0)</f>
        <v>0</v>
      </c>
      <c r="Q1048" t="str">
        <f>IF(AND(Stock_Info[[#This Row],[% Deli. Qty to Traded Qty]]&gt;80,Stock_Info[[#This Row],[No. of Trades]]&lt;3000),"Unusual Day","")</f>
        <v/>
      </c>
      <c r="R1048" t="str">
        <f>IF(AND(Stock_Info[[#This Row],[Spread High-Low]] &lt; 10, Stock_Info[[#This Row],[% Deli. Qty to Traded Qty]] &gt; 90), "Good Day", "")</f>
        <v/>
      </c>
    </row>
    <row r="1049" spans="1:18">
      <c r="A1049" t="s">
        <v>44</v>
      </c>
      <c r="B1049" s="1">
        <v>45841</v>
      </c>
      <c r="C1049" s="1" t="str">
        <f>"WEEK" &amp;" " &amp;  INT((DAY(Stock_Info[[#This Row],[Date]])+WEEKDAY(DATE(YEAR(Stock_Info[[#This Row],[Date]]),MONTH(Stock_Info[[#This Row],[Date]]),1))-1)/7)+1</f>
        <v>WEEK 1</v>
      </c>
      <c r="D1049" s="12">
        <v>120</v>
      </c>
      <c r="E1049" s="12">
        <v>120</v>
      </c>
      <c r="F1049" s="12">
        <v>117.9</v>
      </c>
      <c r="G1049" s="12">
        <v>118.35</v>
      </c>
      <c r="H1049" s="12">
        <v>118.55714221920105</v>
      </c>
      <c r="I1049">
        <v>201541</v>
      </c>
      <c r="J1049">
        <v>1303</v>
      </c>
      <c r="K1049" s="12">
        <v>23894125</v>
      </c>
      <c r="L1049">
        <v>93977</v>
      </c>
      <c r="M1049">
        <v>46.63</v>
      </c>
      <c r="N1049">
        <v>2.1</v>
      </c>
      <c r="O1049">
        <v>-1.65</v>
      </c>
      <c r="P1049">
        <f xml:space="preserve"> IF(Stock_Info[[#This Row],[Close Price]] &gt; Stock_Info[[#This Row],[Open Price]], 1, 0)</f>
        <v>0</v>
      </c>
      <c r="Q1049" t="str">
        <f>IF(AND(Stock_Info[[#This Row],[% Deli. Qty to Traded Qty]]&gt;80,Stock_Info[[#This Row],[No. of Trades]]&lt;3000),"Unusual Day","")</f>
        <v/>
      </c>
      <c r="R1049" t="str">
        <f>IF(AND(Stock_Info[[#This Row],[Spread High-Low]] &lt; 10, Stock_Info[[#This Row],[% Deli. Qty to Traded Qty]] &gt; 90), "Good Day", "")</f>
        <v/>
      </c>
    </row>
    <row r="1050" spans="1:18">
      <c r="A1050" t="s">
        <v>44</v>
      </c>
      <c r="B1050" s="1">
        <v>45840</v>
      </c>
      <c r="C1050" s="1" t="str">
        <f>"WEEK" &amp;" " &amp;  INT((DAY(Stock_Info[[#This Row],[Date]])+WEEKDAY(DATE(YEAR(Stock_Info[[#This Row],[Date]]),MONTH(Stock_Info[[#This Row],[Date]]),1))-1)/7)+1</f>
        <v>WEEK 1</v>
      </c>
      <c r="D1050" s="12">
        <v>121.1</v>
      </c>
      <c r="E1050" s="12">
        <v>121.5</v>
      </c>
      <c r="F1050" s="12">
        <v>118.75</v>
      </c>
      <c r="G1050" s="12">
        <v>119.2</v>
      </c>
      <c r="H1050" s="12">
        <v>120.15949725615152</v>
      </c>
      <c r="I1050">
        <v>547953</v>
      </c>
      <c r="J1050">
        <v>4937</v>
      </c>
      <c r="K1050" s="12">
        <v>65841757</v>
      </c>
      <c r="L1050">
        <v>221587</v>
      </c>
      <c r="M1050">
        <v>40.44</v>
      </c>
      <c r="N1050">
        <v>2.75</v>
      </c>
      <c r="O1050">
        <v>-1.9</v>
      </c>
      <c r="P1050">
        <f xml:space="preserve"> IF(Stock_Info[[#This Row],[Close Price]] &gt; Stock_Info[[#This Row],[Open Price]], 1, 0)</f>
        <v>0</v>
      </c>
      <c r="Q1050" t="str">
        <f>IF(AND(Stock_Info[[#This Row],[% Deli. Qty to Traded Qty]]&gt;80,Stock_Info[[#This Row],[No. of Trades]]&lt;3000),"Unusual Day","")</f>
        <v/>
      </c>
      <c r="R1050" t="str">
        <f>IF(AND(Stock_Info[[#This Row],[Spread High-Low]] &lt; 10, Stock_Info[[#This Row],[% Deli. Qty to Traded Qty]] &gt; 90), "Good Day", "")</f>
        <v/>
      </c>
    </row>
    <row r="1051" spans="1:18">
      <c r="A1051" t="s">
        <v>44</v>
      </c>
      <c r="B1051" s="1">
        <v>45839</v>
      </c>
      <c r="C1051" s="1" t="str">
        <f>"WEEK" &amp;" " &amp;  INT((DAY(Stock_Info[[#This Row],[Date]])+WEEKDAY(DATE(YEAR(Stock_Info[[#This Row],[Date]]),MONTH(Stock_Info[[#This Row],[Date]]),1))-1)/7)+1</f>
        <v>WEEK 1</v>
      </c>
      <c r="D1051" s="12">
        <v>119</v>
      </c>
      <c r="E1051" s="12">
        <v>121.5</v>
      </c>
      <c r="F1051" s="12">
        <v>117.55</v>
      </c>
      <c r="G1051" s="12">
        <v>121.1</v>
      </c>
      <c r="H1051" s="12">
        <v>119.82942003220111</v>
      </c>
      <c r="I1051">
        <v>488803</v>
      </c>
      <c r="J1051">
        <v>2219</v>
      </c>
      <c r="K1051" s="12">
        <v>58572980</v>
      </c>
      <c r="L1051">
        <v>215683</v>
      </c>
      <c r="M1051">
        <v>44.12</v>
      </c>
      <c r="N1051">
        <v>3.95</v>
      </c>
      <c r="O1051">
        <v>2.1</v>
      </c>
      <c r="P1051">
        <f xml:space="preserve"> IF(Stock_Info[[#This Row],[Close Price]] &gt; Stock_Info[[#This Row],[Open Price]], 1, 0)</f>
        <v>1</v>
      </c>
      <c r="Q1051" t="str">
        <f>IF(AND(Stock_Info[[#This Row],[% Deli. Qty to Traded Qty]]&gt;80,Stock_Info[[#This Row],[No. of Trades]]&lt;3000),"Unusual Day","")</f>
        <v/>
      </c>
      <c r="R1051" t="str">
        <f>IF(AND(Stock_Info[[#This Row],[Spread High-Low]] &lt; 10, Stock_Info[[#This Row],[% Deli. Qty to Traded Qty]] &gt; 90), "Good Day", "")</f>
        <v/>
      </c>
    </row>
    <row r="1052" spans="1:18">
      <c r="A1052" t="s">
        <v>44</v>
      </c>
      <c r="B1052" s="1">
        <v>45838</v>
      </c>
      <c r="C1052" s="1" t="str">
        <f>"WEEK" &amp;" " &amp;  INT((DAY(Stock_Info[[#This Row],[Date]])+WEEKDAY(DATE(YEAR(Stock_Info[[#This Row],[Date]]),MONTH(Stock_Info[[#This Row],[Date]]),1))-1)/7)+1</f>
        <v>WEEK 5</v>
      </c>
      <c r="D1052" s="12">
        <v>117.4</v>
      </c>
      <c r="E1052" s="12">
        <v>119.75</v>
      </c>
      <c r="F1052" s="12">
        <v>117.4</v>
      </c>
      <c r="G1052" s="12">
        <v>118.55</v>
      </c>
      <c r="H1052" s="12">
        <v>118.7481097330852</v>
      </c>
      <c r="I1052">
        <v>461046</v>
      </c>
      <c r="J1052">
        <v>2843</v>
      </c>
      <c r="K1052" s="12">
        <v>54748341</v>
      </c>
      <c r="L1052">
        <v>141250</v>
      </c>
      <c r="M1052">
        <v>30.64</v>
      </c>
      <c r="N1052">
        <v>2.35</v>
      </c>
      <c r="O1052">
        <v>1.1499999999999999</v>
      </c>
      <c r="P1052">
        <f xml:space="preserve"> IF(Stock_Info[[#This Row],[Close Price]] &gt; Stock_Info[[#This Row],[Open Price]], 1, 0)</f>
        <v>1</v>
      </c>
      <c r="Q1052" t="str">
        <f>IF(AND(Stock_Info[[#This Row],[% Deli. Qty to Traded Qty]]&gt;80,Stock_Info[[#This Row],[No. of Trades]]&lt;3000),"Unusual Day","")</f>
        <v/>
      </c>
      <c r="R1052" t="str">
        <f>IF(AND(Stock_Info[[#This Row],[Spread High-Low]] &lt; 10, Stock_Info[[#This Row],[% Deli. Qty to Traded Qty]] &gt; 90), "Good Day", "")</f>
        <v/>
      </c>
    </row>
    <row r="1053" spans="1:18">
      <c r="A1053" t="s">
        <v>44</v>
      </c>
      <c r="B1053" s="1">
        <v>45835</v>
      </c>
      <c r="C1053" s="1" t="str">
        <f>"WEEK" &amp;" " &amp;  INT((DAY(Stock_Info[[#This Row],[Date]])+WEEKDAY(DATE(YEAR(Stock_Info[[#This Row],[Date]]),MONTH(Stock_Info[[#This Row],[Date]]),1))-1)/7)+1</f>
        <v>WEEK 4</v>
      </c>
      <c r="D1053" s="12">
        <v>117</v>
      </c>
      <c r="E1053" s="12">
        <v>120.4</v>
      </c>
      <c r="F1053" s="12">
        <v>116.5</v>
      </c>
      <c r="G1053" s="12">
        <v>116.8</v>
      </c>
      <c r="H1053" s="12">
        <v>118.52071901123135</v>
      </c>
      <c r="I1053">
        <v>389980</v>
      </c>
      <c r="J1053">
        <v>3082</v>
      </c>
      <c r="K1053" s="12">
        <v>46220710</v>
      </c>
      <c r="L1053">
        <v>145888</v>
      </c>
      <c r="M1053">
        <v>37.409999999999997</v>
      </c>
      <c r="N1053">
        <v>3.9</v>
      </c>
      <c r="O1053">
        <v>-0.2</v>
      </c>
      <c r="P1053">
        <f xml:space="preserve"> IF(Stock_Info[[#This Row],[Close Price]] &gt; Stock_Info[[#This Row],[Open Price]], 1, 0)</f>
        <v>0</v>
      </c>
      <c r="Q1053" t="str">
        <f>IF(AND(Stock_Info[[#This Row],[% Deli. Qty to Traded Qty]]&gt;80,Stock_Info[[#This Row],[No. of Trades]]&lt;3000),"Unusual Day","")</f>
        <v/>
      </c>
      <c r="R1053" t="str">
        <f>IF(AND(Stock_Info[[#This Row],[Spread High-Low]] &lt; 10, Stock_Info[[#This Row],[% Deli. Qty to Traded Qty]] &gt; 90), "Good Day", "")</f>
        <v/>
      </c>
    </row>
    <row r="1054" spans="1:18">
      <c r="A1054" t="s">
        <v>44</v>
      </c>
      <c r="B1054" s="1">
        <v>45834</v>
      </c>
      <c r="C1054" s="1" t="str">
        <f>"WEEK" &amp;" " &amp;  INT((DAY(Stock_Info[[#This Row],[Date]])+WEEKDAY(DATE(YEAR(Stock_Info[[#This Row],[Date]]),MONTH(Stock_Info[[#This Row],[Date]]),1))-1)/7)+1</f>
        <v>WEEK 4</v>
      </c>
      <c r="D1054" s="12">
        <v>116.55</v>
      </c>
      <c r="E1054" s="12">
        <v>117.25</v>
      </c>
      <c r="F1054" s="12">
        <v>115.35</v>
      </c>
      <c r="G1054" s="12">
        <v>116.9</v>
      </c>
      <c r="H1054" s="12">
        <v>116.24819513362253</v>
      </c>
      <c r="I1054">
        <v>384516</v>
      </c>
      <c r="J1054">
        <v>1912</v>
      </c>
      <c r="K1054" s="12">
        <v>44699291</v>
      </c>
      <c r="L1054">
        <v>163305</v>
      </c>
      <c r="M1054">
        <v>42.47</v>
      </c>
      <c r="N1054">
        <v>1.9</v>
      </c>
      <c r="O1054">
        <v>0.35</v>
      </c>
      <c r="P1054">
        <f xml:space="preserve"> IF(Stock_Info[[#This Row],[Close Price]] &gt; Stock_Info[[#This Row],[Open Price]], 1, 0)</f>
        <v>1</v>
      </c>
      <c r="Q1054" t="str">
        <f>IF(AND(Stock_Info[[#This Row],[% Deli. Qty to Traded Qty]]&gt;80,Stock_Info[[#This Row],[No. of Trades]]&lt;3000),"Unusual Day","")</f>
        <v/>
      </c>
      <c r="R1054" t="str">
        <f>IF(AND(Stock_Info[[#This Row],[Spread High-Low]] &lt; 10, Stock_Info[[#This Row],[% Deli. Qty to Traded Qty]] &gt; 90), "Good Day", "")</f>
        <v/>
      </c>
    </row>
    <row r="1055" spans="1:18">
      <c r="A1055" t="s">
        <v>44</v>
      </c>
      <c r="B1055" s="1">
        <v>45833</v>
      </c>
      <c r="C1055" s="1" t="str">
        <f>"WEEK" &amp;" " &amp;  INT((DAY(Stock_Info[[#This Row],[Date]])+WEEKDAY(DATE(YEAR(Stock_Info[[#This Row],[Date]]),MONTH(Stock_Info[[#This Row],[Date]]),1))-1)/7)+1</f>
        <v>WEEK 4</v>
      </c>
      <c r="D1055" s="12">
        <v>116.75</v>
      </c>
      <c r="E1055" s="12">
        <v>116.75</v>
      </c>
      <c r="F1055" s="12">
        <v>115.2</v>
      </c>
      <c r="G1055" s="12">
        <v>116.1</v>
      </c>
      <c r="H1055" s="12">
        <v>115.93899326604391</v>
      </c>
      <c r="I1055">
        <v>199437</v>
      </c>
      <c r="J1055">
        <v>1259</v>
      </c>
      <c r="K1055" s="12">
        <v>23122525</v>
      </c>
      <c r="L1055">
        <v>59135</v>
      </c>
      <c r="M1055">
        <v>29.65</v>
      </c>
      <c r="N1055">
        <v>1.55</v>
      </c>
      <c r="O1055">
        <v>-0.65</v>
      </c>
      <c r="P1055">
        <f xml:space="preserve"> IF(Stock_Info[[#This Row],[Close Price]] &gt; Stock_Info[[#This Row],[Open Price]], 1, 0)</f>
        <v>0</v>
      </c>
      <c r="Q1055" t="str">
        <f>IF(AND(Stock_Info[[#This Row],[% Deli. Qty to Traded Qty]]&gt;80,Stock_Info[[#This Row],[No. of Trades]]&lt;3000),"Unusual Day","")</f>
        <v/>
      </c>
      <c r="R1055" t="str">
        <f>IF(AND(Stock_Info[[#This Row],[Spread High-Low]] &lt; 10, Stock_Info[[#This Row],[% Deli. Qty to Traded Qty]] &gt; 90), "Good Day", "")</f>
        <v/>
      </c>
    </row>
    <row r="1056" spans="1:18">
      <c r="A1056" t="s">
        <v>44</v>
      </c>
      <c r="B1056" s="1">
        <v>45832</v>
      </c>
      <c r="C1056" s="1" t="str">
        <f>"WEEK" &amp;" " &amp;  INT((DAY(Stock_Info[[#This Row],[Date]])+WEEKDAY(DATE(YEAR(Stock_Info[[#This Row],[Date]]),MONTH(Stock_Info[[#This Row],[Date]]),1))-1)/7)+1</f>
        <v>WEEK 4</v>
      </c>
      <c r="D1056" s="12">
        <v>115.85</v>
      </c>
      <c r="E1056" s="12">
        <v>117.4</v>
      </c>
      <c r="F1056" s="12">
        <v>114.8</v>
      </c>
      <c r="G1056" s="12">
        <v>115.25</v>
      </c>
      <c r="H1056" s="12">
        <v>116.2414424459748</v>
      </c>
      <c r="I1056">
        <v>315686</v>
      </c>
      <c r="J1056">
        <v>1794</v>
      </c>
      <c r="K1056" s="12">
        <v>36695796</v>
      </c>
      <c r="L1056">
        <v>117505</v>
      </c>
      <c r="M1056">
        <v>37.22</v>
      </c>
      <c r="N1056">
        <v>2.6</v>
      </c>
      <c r="O1056">
        <v>-0.6</v>
      </c>
      <c r="P1056">
        <f xml:space="preserve"> IF(Stock_Info[[#This Row],[Close Price]] &gt; Stock_Info[[#This Row],[Open Price]], 1, 0)</f>
        <v>0</v>
      </c>
      <c r="Q1056" t="str">
        <f>IF(AND(Stock_Info[[#This Row],[% Deli. Qty to Traded Qty]]&gt;80,Stock_Info[[#This Row],[No. of Trades]]&lt;3000),"Unusual Day","")</f>
        <v/>
      </c>
      <c r="R1056" t="str">
        <f>IF(AND(Stock_Info[[#This Row],[Spread High-Low]] &lt; 10, Stock_Info[[#This Row],[% Deli. Qty to Traded Qty]] &gt; 90), "Good Day", "")</f>
        <v/>
      </c>
    </row>
    <row r="1057" spans="1:18">
      <c r="A1057" t="s">
        <v>44</v>
      </c>
      <c r="B1057" s="1">
        <v>45831</v>
      </c>
      <c r="C1057" s="1" t="str">
        <f>"WEEK" &amp;" " &amp;  INT((DAY(Stock_Info[[#This Row],[Date]])+WEEKDAY(DATE(YEAR(Stock_Info[[#This Row],[Date]]),MONTH(Stock_Info[[#This Row],[Date]]),1))-1)/7)+1</f>
        <v>WEEK 4</v>
      </c>
      <c r="D1057" s="12">
        <v>112</v>
      </c>
      <c r="E1057" s="12">
        <v>114.55</v>
      </c>
      <c r="F1057" s="12">
        <v>112</v>
      </c>
      <c r="G1057" s="12">
        <v>114.3</v>
      </c>
      <c r="H1057" s="12">
        <v>113.33599586779218</v>
      </c>
      <c r="I1057">
        <v>350418</v>
      </c>
      <c r="J1057">
        <v>2033</v>
      </c>
      <c r="K1057" s="12">
        <v>39714973</v>
      </c>
      <c r="L1057">
        <v>144961</v>
      </c>
      <c r="M1057">
        <v>41.37</v>
      </c>
      <c r="N1057">
        <v>2.5499999999999998</v>
      </c>
      <c r="O1057">
        <v>2.2999999999999998</v>
      </c>
      <c r="P1057">
        <f xml:space="preserve"> IF(Stock_Info[[#This Row],[Close Price]] &gt; Stock_Info[[#This Row],[Open Price]], 1, 0)</f>
        <v>1</v>
      </c>
      <c r="Q1057" t="str">
        <f>IF(AND(Stock_Info[[#This Row],[% Deli. Qty to Traded Qty]]&gt;80,Stock_Info[[#This Row],[No. of Trades]]&lt;3000),"Unusual Day","")</f>
        <v/>
      </c>
      <c r="R1057" t="str">
        <f>IF(AND(Stock_Info[[#This Row],[Spread High-Low]] &lt; 10, Stock_Info[[#This Row],[% Deli. Qty to Traded Qty]] &gt; 90), "Good Day", "")</f>
        <v/>
      </c>
    </row>
    <row r="1058" spans="1:18">
      <c r="A1058" t="s">
        <v>44</v>
      </c>
      <c r="B1058" s="1">
        <v>45828</v>
      </c>
      <c r="C1058" s="1" t="str">
        <f>"WEEK" &amp;" " &amp;  INT((DAY(Stock_Info[[#This Row],[Date]])+WEEKDAY(DATE(YEAR(Stock_Info[[#This Row],[Date]]),MONTH(Stock_Info[[#This Row],[Date]]),1))-1)/7)+1</f>
        <v>WEEK 3</v>
      </c>
      <c r="D1058" s="12">
        <v>111.65</v>
      </c>
      <c r="E1058" s="12">
        <v>115</v>
      </c>
      <c r="F1058" s="12">
        <v>111.6</v>
      </c>
      <c r="G1058" s="12">
        <v>113.1</v>
      </c>
      <c r="H1058" s="12">
        <v>113.42403339747388</v>
      </c>
      <c r="I1058">
        <v>600764</v>
      </c>
      <c r="J1058">
        <v>3031</v>
      </c>
      <c r="K1058" s="12">
        <v>68141076</v>
      </c>
      <c r="L1058">
        <v>239038</v>
      </c>
      <c r="M1058">
        <v>39.79</v>
      </c>
      <c r="N1058">
        <v>3.4</v>
      </c>
      <c r="O1058">
        <v>1.45</v>
      </c>
      <c r="P1058">
        <f xml:space="preserve"> IF(Stock_Info[[#This Row],[Close Price]] &gt; Stock_Info[[#This Row],[Open Price]], 1, 0)</f>
        <v>1</v>
      </c>
      <c r="Q1058" t="str">
        <f>IF(AND(Stock_Info[[#This Row],[% Deli. Qty to Traded Qty]]&gt;80,Stock_Info[[#This Row],[No. of Trades]]&lt;3000),"Unusual Day","")</f>
        <v/>
      </c>
      <c r="R1058" t="str">
        <f>IF(AND(Stock_Info[[#This Row],[Spread High-Low]] &lt; 10, Stock_Info[[#This Row],[% Deli. Qty to Traded Qty]] &gt; 90), "Good Day", "")</f>
        <v/>
      </c>
    </row>
    <row r="1059" spans="1:18">
      <c r="A1059" t="s">
        <v>44</v>
      </c>
      <c r="B1059" s="1">
        <v>45827</v>
      </c>
      <c r="C1059" s="1" t="str">
        <f>"WEEK" &amp;" " &amp;  INT((DAY(Stock_Info[[#This Row],[Date]])+WEEKDAY(DATE(YEAR(Stock_Info[[#This Row],[Date]]),MONTH(Stock_Info[[#This Row],[Date]]),1))-1)/7)+1</f>
        <v>WEEK 3</v>
      </c>
      <c r="D1059" s="12">
        <v>119</v>
      </c>
      <c r="E1059" s="12">
        <v>119.25</v>
      </c>
      <c r="F1059" s="12">
        <v>114.5</v>
      </c>
      <c r="G1059" s="12">
        <v>115.65</v>
      </c>
      <c r="H1059" s="12">
        <v>116.44561475487551</v>
      </c>
      <c r="I1059">
        <v>1160186</v>
      </c>
      <c r="J1059">
        <v>7502</v>
      </c>
      <c r="K1059" s="12">
        <v>135098572</v>
      </c>
      <c r="L1059">
        <v>561817</v>
      </c>
      <c r="M1059">
        <v>48.42</v>
      </c>
      <c r="N1059">
        <v>4.75</v>
      </c>
      <c r="O1059">
        <v>-3.35</v>
      </c>
      <c r="P1059">
        <f xml:space="preserve"> IF(Stock_Info[[#This Row],[Close Price]] &gt; Stock_Info[[#This Row],[Open Price]], 1, 0)</f>
        <v>0</v>
      </c>
      <c r="Q1059" t="str">
        <f>IF(AND(Stock_Info[[#This Row],[% Deli. Qty to Traded Qty]]&gt;80,Stock_Info[[#This Row],[No. of Trades]]&lt;3000),"Unusual Day","")</f>
        <v/>
      </c>
      <c r="R1059" t="str">
        <f>IF(AND(Stock_Info[[#This Row],[Spread High-Low]] &lt; 10, Stock_Info[[#This Row],[% Deli. Qty to Traded Qty]] &gt; 90), "Good Day", "")</f>
        <v/>
      </c>
    </row>
    <row r="1060" spans="1:18">
      <c r="A1060" t="s">
        <v>44</v>
      </c>
      <c r="B1060" s="1">
        <v>45826</v>
      </c>
      <c r="C1060" s="1" t="str">
        <f>"WEEK" &amp;" " &amp;  INT((DAY(Stock_Info[[#This Row],[Date]])+WEEKDAY(DATE(YEAR(Stock_Info[[#This Row],[Date]]),MONTH(Stock_Info[[#This Row],[Date]]),1))-1)/7)+1</f>
        <v>WEEK 3</v>
      </c>
      <c r="D1060" s="12">
        <v>120</v>
      </c>
      <c r="E1060" s="12">
        <v>120.8</v>
      </c>
      <c r="F1060" s="12">
        <v>118.95</v>
      </c>
      <c r="G1060" s="12">
        <v>119.7</v>
      </c>
      <c r="H1060" s="12">
        <v>119.68028197339035</v>
      </c>
      <c r="I1060">
        <v>283431</v>
      </c>
      <c r="J1060">
        <v>3052</v>
      </c>
      <c r="K1060" s="12">
        <v>33921102</v>
      </c>
      <c r="L1060">
        <v>176945</v>
      </c>
      <c r="M1060">
        <v>62.43</v>
      </c>
      <c r="N1060">
        <v>1.85</v>
      </c>
      <c r="O1060">
        <v>-0.3</v>
      </c>
      <c r="P1060">
        <f xml:space="preserve"> IF(Stock_Info[[#This Row],[Close Price]] &gt; Stock_Info[[#This Row],[Open Price]], 1, 0)</f>
        <v>0</v>
      </c>
      <c r="Q1060" t="str">
        <f>IF(AND(Stock_Info[[#This Row],[% Deli. Qty to Traded Qty]]&gt;80,Stock_Info[[#This Row],[No. of Trades]]&lt;3000),"Unusual Day","")</f>
        <v/>
      </c>
      <c r="R1060" t="str">
        <f>IF(AND(Stock_Info[[#This Row],[Spread High-Low]] &lt; 10, Stock_Info[[#This Row],[% Deli. Qty to Traded Qty]] &gt; 90), "Good Day", "")</f>
        <v/>
      </c>
    </row>
    <row r="1061" spans="1:18">
      <c r="A1061" t="s">
        <v>44</v>
      </c>
      <c r="B1061" s="1">
        <v>45825</v>
      </c>
      <c r="C1061" s="1" t="str">
        <f>"WEEK" &amp;" " &amp;  INT((DAY(Stock_Info[[#This Row],[Date]])+WEEKDAY(DATE(YEAR(Stock_Info[[#This Row],[Date]]),MONTH(Stock_Info[[#This Row],[Date]]),1))-1)/7)+1</f>
        <v>WEEK 3</v>
      </c>
      <c r="D1061" s="12">
        <v>122.45</v>
      </c>
      <c r="E1061" s="12">
        <v>122.8</v>
      </c>
      <c r="F1061" s="12">
        <v>119.3</v>
      </c>
      <c r="G1061" s="12">
        <v>119.65</v>
      </c>
      <c r="H1061" s="12">
        <v>120.87510042255725</v>
      </c>
      <c r="I1061">
        <v>383380</v>
      </c>
      <c r="J1061">
        <v>3222</v>
      </c>
      <c r="K1061" s="12">
        <v>46341096</v>
      </c>
      <c r="L1061">
        <v>222261</v>
      </c>
      <c r="M1061">
        <v>57.97</v>
      </c>
      <c r="N1061">
        <v>3.5</v>
      </c>
      <c r="O1061">
        <v>-2.8</v>
      </c>
      <c r="P1061">
        <f xml:space="preserve"> IF(Stock_Info[[#This Row],[Close Price]] &gt; Stock_Info[[#This Row],[Open Price]], 1, 0)</f>
        <v>0</v>
      </c>
      <c r="Q1061" t="str">
        <f>IF(AND(Stock_Info[[#This Row],[% Deli. Qty to Traded Qty]]&gt;80,Stock_Info[[#This Row],[No. of Trades]]&lt;3000),"Unusual Day","")</f>
        <v/>
      </c>
      <c r="R1061" t="str">
        <f>IF(AND(Stock_Info[[#This Row],[Spread High-Low]] &lt; 10, Stock_Info[[#This Row],[% Deli. Qty to Traded Qty]] &gt; 90), "Good Day", "")</f>
        <v/>
      </c>
    </row>
    <row r="1062" spans="1:18">
      <c r="A1062" t="s">
        <v>44</v>
      </c>
      <c r="B1062" s="1">
        <v>45824</v>
      </c>
      <c r="C1062" s="1" t="str">
        <f>"WEEK" &amp;" " &amp;  INT((DAY(Stock_Info[[#This Row],[Date]])+WEEKDAY(DATE(YEAR(Stock_Info[[#This Row],[Date]]),MONTH(Stock_Info[[#This Row],[Date]]),1))-1)/7)+1</f>
        <v>WEEK 3</v>
      </c>
      <c r="D1062" s="12">
        <v>121.25</v>
      </c>
      <c r="E1062" s="12">
        <v>121.7</v>
      </c>
      <c r="F1062" s="12">
        <v>118.4</v>
      </c>
      <c r="G1062" s="12">
        <v>121.55</v>
      </c>
      <c r="H1062" s="12">
        <v>120.21190561813769</v>
      </c>
      <c r="I1062">
        <v>308661</v>
      </c>
      <c r="J1062">
        <v>2276</v>
      </c>
      <c r="K1062" s="12">
        <v>37104727</v>
      </c>
      <c r="L1062">
        <v>145840</v>
      </c>
      <c r="M1062">
        <v>47.25</v>
      </c>
      <c r="N1062">
        <v>3.3</v>
      </c>
      <c r="O1062">
        <v>0.3</v>
      </c>
      <c r="P1062">
        <f xml:space="preserve"> IF(Stock_Info[[#This Row],[Close Price]] &gt; Stock_Info[[#This Row],[Open Price]], 1, 0)</f>
        <v>1</v>
      </c>
      <c r="Q1062" t="str">
        <f>IF(AND(Stock_Info[[#This Row],[% Deli. Qty to Traded Qty]]&gt;80,Stock_Info[[#This Row],[No. of Trades]]&lt;3000),"Unusual Day","")</f>
        <v/>
      </c>
      <c r="R1062" t="str">
        <f>IF(AND(Stock_Info[[#This Row],[Spread High-Low]] &lt; 10, Stock_Info[[#This Row],[% Deli. Qty to Traded Qty]] &gt; 90), "Good Day", "")</f>
        <v/>
      </c>
    </row>
    <row r="1063" spans="1:18">
      <c r="A1063" t="s">
        <v>44</v>
      </c>
      <c r="B1063" s="1">
        <v>45821</v>
      </c>
      <c r="C1063" s="1" t="str">
        <f>"WEEK" &amp;" " &amp;  INT((DAY(Stock_Info[[#This Row],[Date]])+WEEKDAY(DATE(YEAR(Stock_Info[[#This Row],[Date]]),MONTH(Stock_Info[[#This Row],[Date]]),1))-1)/7)+1</f>
        <v>WEEK 2</v>
      </c>
      <c r="D1063" s="12">
        <v>119.8</v>
      </c>
      <c r="E1063" s="12">
        <v>121.45</v>
      </c>
      <c r="F1063" s="12">
        <v>118.6</v>
      </c>
      <c r="G1063" s="12">
        <v>121.15</v>
      </c>
      <c r="H1063" s="12">
        <v>120.60003892297041</v>
      </c>
      <c r="I1063">
        <v>580634</v>
      </c>
      <c r="J1063">
        <v>3286</v>
      </c>
      <c r="K1063" s="12">
        <v>70024483</v>
      </c>
      <c r="L1063">
        <v>181672</v>
      </c>
      <c r="M1063">
        <v>31.29</v>
      </c>
      <c r="N1063">
        <v>2.85</v>
      </c>
      <c r="O1063">
        <v>1.35</v>
      </c>
      <c r="P1063">
        <f xml:space="preserve"> IF(Stock_Info[[#This Row],[Close Price]] &gt; Stock_Info[[#This Row],[Open Price]], 1, 0)</f>
        <v>1</v>
      </c>
      <c r="Q1063" t="str">
        <f>IF(AND(Stock_Info[[#This Row],[% Deli. Qty to Traded Qty]]&gt;80,Stock_Info[[#This Row],[No. of Trades]]&lt;3000),"Unusual Day","")</f>
        <v/>
      </c>
      <c r="R1063" t="str">
        <f>IF(AND(Stock_Info[[#This Row],[Spread High-Low]] &lt; 10, Stock_Info[[#This Row],[% Deli. Qty to Traded Qty]] &gt; 90), "Good Day", "")</f>
        <v/>
      </c>
    </row>
    <row r="1064" spans="1:18">
      <c r="A1064" t="s">
        <v>44</v>
      </c>
      <c r="B1064" s="1">
        <v>45820</v>
      </c>
      <c r="C1064" s="1" t="str">
        <f>"WEEK" &amp;" " &amp;  INT((DAY(Stock_Info[[#This Row],[Date]])+WEEKDAY(DATE(YEAR(Stock_Info[[#This Row],[Date]]),MONTH(Stock_Info[[#This Row],[Date]]),1))-1)/7)+1</f>
        <v>WEEK 2</v>
      </c>
      <c r="D1064" s="12">
        <v>124.2</v>
      </c>
      <c r="E1064" s="12">
        <v>125.15</v>
      </c>
      <c r="F1064" s="12">
        <v>122.4</v>
      </c>
      <c r="G1064" s="12">
        <v>122.65</v>
      </c>
      <c r="H1064" s="12">
        <v>123.8489480961892</v>
      </c>
      <c r="I1064">
        <v>377506</v>
      </c>
      <c r="J1064">
        <v>2801</v>
      </c>
      <c r="K1064" s="12">
        <v>46753721</v>
      </c>
      <c r="L1064">
        <v>118607</v>
      </c>
      <c r="M1064">
        <v>31.42</v>
      </c>
      <c r="N1064">
        <v>2.75</v>
      </c>
      <c r="O1064">
        <v>-1.55</v>
      </c>
      <c r="P1064">
        <f xml:space="preserve"> IF(Stock_Info[[#This Row],[Close Price]] &gt; Stock_Info[[#This Row],[Open Price]], 1, 0)</f>
        <v>0</v>
      </c>
      <c r="Q1064" t="str">
        <f>IF(AND(Stock_Info[[#This Row],[% Deli. Qty to Traded Qty]]&gt;80,Stock_Info[[#This Row],[No. of Trades]]&lt;3000),"Unusual Day","")</f>
        <v/>
      </c>
      <c r="R1064" t="str">
        <f>IF(AND(Stock_Info[[#This Row],[Spread High-Low]] &lt; 10, Stock_Info[[#This Row],[% Deli. Qty to Traded Qty]] &gt; 90), "Good Day", "")</f>
        <v/>
      </c>
    </row>
    <row r="1065" spans="1:18">
      <c r="A1065" t="s">
        <v>44</v>
      </c>
      <c r="B1065" s="1">
        <v>45819</v>
      </c>
      <c r="C1065" s="1" t="str">
        <f>"WEEK" &amp;" " &amp;  INT((DAY(Stock_Info[[#This Row],[Date]])+WEEKDAY(DATE(YEAR(Stock_Info[[#This Row],[Date]]),MONTH(Stock_Info[[#This Row],[Date]]),1))-1)/7)+1</f>
        <v>WEEK 2</v>
      </c>
      <c r="D1065" s="12">
        <v>126.5</v>
      </c>
      <c r="E1065" s="12">
        <v>126.75</v>
      </c>
      <c r="F1065" s="12">
        <v>123.45</v>
      </c>
      <c r="G1065" s="12">
        <v>123.95</v>
      </c>
      <c r="H1065" s="12">
        <v>124.96679248699049</v>
      </c>
      <c r="I1065">
        <v>729082</v>
      </c>
      <c r="J1065">
        <v>5830</v>
      </c>
      <c r="K1065" s="12">
        <v>91111039</v>
      </c>
      <c r="L1065">
        <v>399288</v>
      </c>
      <c r="M1065">
        <v>54.77</v>
      </c>
      <c r="N1065">
        <v>3.3</v>
      </c>
      <c r="O1065">
        <v>-2.5499999999999998</v>
      </c>
      <c r="P1065">
        <f xml:space="preserve"> IF(Stock_Info[[#This Row],[Close Price]] &gt; Stock_Info[[#This Row],[Open Price]], 1, 0)</f>
        <v>0</v>
      </c>
      <c r="Q1065" t="str">
        <f>IF(AND(Stock_Info[[#This Row],[% Deli. Qty to Traded Qty]]&gt;80,Stock_Info[[#This Row],[No. of Trades]]&lt;3000),"Unusual Day","")</f>
        <v/>
      </c>
      <c r="R1065" t="str">
        <f>IF(AND(Stock_Info[[#This Row],[Spread High-Low]] &lt; 10, Stock_Info[[#This Row],[% Deli. Qty to Traded Qty]] &gt; 90), "Good Day", "")</f>
        <v/>
      </c>
    </row>
    <row r="1066" spans="1:18">
      <c r="A1066" t="s">
        <v>44</v>
      </c>
      <c r="B1066" s="1">
        <v>45818</v>
      </c>
      <c r="C1066" s="1" t="str">
        <f>"WEEK" &amp;" " &amp;  INT((DAY(Stock_Info[[#This Row],[Date]])+WEEKDAY(DATE(YEAR(Stock_Info[[#This Row],[Date]]),MONTH(Stock_Info[[#This Row],[Date]]),1))-1)/7)+1</f>
        <v>WEEK 2</v>
      </c>
      <c r="D1066" s="12">
        <v>130.35</v>
      </c>
      <c r="E1066" s="12">
        <v>130.35</v>
      </c>
      <c r="F1066" s="12">
        <v>126</v>
      </c>
      <c r="G1066" s="12">
        <v>126.3</v>
      </c>
      <c r="H1066" s="12">
        <v>127.8892803586795</v>
      </c>
      <c r="I1066">
        <v>591503</v>
      </c>
      <c r="J1066">
        <v>3521</v>
      </c>
      <c r="K1066" s="12">
        <v>75646893</v>
      </c>
      <c r="L1066">
        <v>313272</v>
      </c>
      <c r="M1066">
        <v>52.96</v>
      </c>
      <c r="N1066">
        <v>4.3499999999999996</v>
      </c>
      <c r="O1066">
        <v>-4.05</v>
      </c>
      <c r="P1066">
        <f xml:space="preserve"> IF(Stock_Info[[#This Row],[Close Price]] &gt; Stock_Info[[#This Row],[Open Price]], 1, 0)</f>
        <v>0</v>
      </c>
      <c r="Q1066" t="str">
        <f>IF(AND(Stock_Info[[#This Row],[% Deli. Qty to Traded Qty]]&gt;80,Stock_Info[[#This Row],[No. of Trades]]&lt;3000),"Unusual Day","")</f>
        <v/>
      </c>
      <c r="R1066" t="str">
        <f>IF(AND(Stock_Info[[#This Row],[Spread High-Low]] &lt; 10, Stock_Info[[#This Row],[% Deli. Qty to Traded Qty]] &gt; 90), "Good Day", "")</f>
        <v/>
      </c>
    </row>
    <row r="1067" spans="1:18">
      <c r="A1067" t="s">
        <v>44</v>
      </c>
      <c r="B1067" s="1">
        <v>45817</v>
      </c>
      <c r="C1067" s="1" t="str">
        <f>"WEEK" &amp;" " &amp;  INT((DAY(Stock_Info[[#This Row],[Date]])+WEEKDAY(DATE(YEAR(Stock_Info[[#This Row],[Date]]),MONTH(Stock_Info[[#This Row],[Date]]),1))-1)/7)+1</f>
        <v>WEEK 2</v>
      </c>
      <c r="D1067" s="12">
        <v>125.95</v>
      </c>
      <c r="E1067" s="12">
        <v>129.94999999999999</v>
      </c>
      <c r="F1067" s="12">
        <v>125.4</v>
      </c>
      <c r="G1067" s="12">
        <v>129.30000000000001</v>
      </c>
      <c r="H1067" s="12">
        <v>128.55217884646319</v>
      </c>
      <c r="I1067">
        <v>926247</v>
      </c>
      <c r="J1067">
        <v>5026</v>
      </c>
      <c r="K1067" s="12">
        <v>119071070</v>
      </c>
      <c r="L1067">
        <v>427094</v>
      </c>
      <c r="M1067">
        <v>46.11</v>
      </c>
      <c r="N1067">
        <v>4.55</v>
      </c>
      <c r="O1067">
        <v>3.35</v>
      </c>
      <c r="P1067">
        <f xml:space="preserve"> IF(Stock_Info[[#This Row],[Close Price]] &gt; Stock_Info[[#This Row],[Open Price]], 1, 0)</f>
        <v>1</v>
      </c>
      <c r="Q1067" t="str">
        <f>IF(AND(Stock_Info[[#This Row],[% Deli. Qty to Traded Qty]]&gt;80,Stock_Info[[#This Row],[No. of Trades]]&lt;3000),"Unusual Day","")</f>
        <v/>
      </c>
      <c r="R1067" t="str">
        <f>IF(AND(Stock_Info[[#This Row],[Spread High-Low]] &lt; 10, Stock_Info[[#This Row],[% Deli. Qty to Traded Qty]] &gt; 90), "Good Day", "")</f>
        <v/>
      </c>
    </row>
    <row r="1068" spans="1:18">
      <c r="A1068" t="s">
        <v>44</v>
      </c>
      <c r="B1068" s="1">
        <v>45814</v>
      </c>
      <c r="C1068" s="1" t="str">
        <f>"WEEK" &amp;" " &amp;  INT((DAY(Stock_Info[[#This Row],[Date]])+WEEKDAY(DATE(YEAR(Stock_Info[[#This Row],[Date]]),MONTH(Stock_Info[[#This Row],[Date]]),1))-1)/7)+1</f>
        <v>WEEK 1</v>
      </c>
      <c r="D1068" s="12">
        <v>124.35</v>
      </c>
      <c r="E1068" s="12">
        <v>126.7</v>
      </c>
      <c r="F1068" s="12">
        <v>122.95</v>
      </c>
      <c r="G1068" s="12">
        <v>124.3</v>
      </c>
      <c r="H1068" s="12">
        <v>124.62242368347037</v>
      </c>
      <c r="I1068">
        <v>917298</v>
      </c>
      <c r="J1068">
        <v>5894</v>
      </c>
      <c r="K1068" s="12">
        <v>114315900</v>
      </c>
      <c r="L1068">
        <v>367829</v>
      </c>
      <c r="M1068">
        <v>40.1</v>
      </c>
      <c r="N1068">
        <v>3.75</v>
      </c>
      <c r="O1068">
        <v>-0.05</v>
      </c>
      <c r="P1068">
        <f xml:space="preserve"> IF(Stock_Info[[#This Row],[Close Price]] &gt; Stock_Info[[#This Row],[Open Price]], 1, 0)</f>
        <v>0</v>
      </c>
      <c r="Q1068" t="str">
        <f>IF(AND(Stock_Info[[#This Row],[% Deli. Qty to Traded Qty]]&gt;80,Stock_Info[[#This Row],[No. of Trades]]&lt;3000),"Unusual Day","")</f>
        <v/>
      </c>
      <c r="R1068" t="str">
        <f>IF(AND(Stock_Info[[#This Row],[Spread High-Low]] &lt; 10, Stock_Info[[#This Row],[% Deli. Qty to Traded Qty]] &gt; 90), "Good Day", "")</f>
        <v/>
      </c>
    </row>
    <row r="1069" spans="1:18">
      <c r="A1069" t="s">
        <v>44</v>
      </c>
      <c r="B1069" s="1">
        <v>45813</v>
      </c>
      <c r="C1069" s="1" t="str">
        <f>"WEEK" &amp;" " &amp;  INT((DAY(Stock_Info[[#This Row],[Date]])+WEEKDAY(DATE(YEAR(Stock_Info[[#This Row],[Date]]),MONTH(Stock_Info[[#This Row],[Date]]),1))-1)/7)+1</f>
        <v>WEEK 1</v>
      </c>
      <c r="D1069" s="12">
        <v>125.35</v>
      </c>
      <c r="E1069" s="12">
        <v>125.65</v>
      </c>
      <c r="F1069" s="12">
        <v>123.65</v>
      </c>
      <c r="G1069" s="12">
        <v>124.25</v>
      </c>
      <c r="H1069" s="12">
        <v>124.45551573982647</v>
      </c>
      <c r="I1069">
        <v>466873</v>
      </c>
      <c r="J1069">
        <v>4060</v>
      </c>
      <c r="K1069" s="12">
        <v>58104920</v>
      </c>
      <c r="L1069">
        <v>201720</v>
      </c>
      <c r="M1069">
        <v>43.21</v>
      </c>
      <c r="N1069">
        <v>2</v>
      </c>
      <c r="O1069">
        <v>-1.1000000000000001</v>
      </c>
      <c r="P1069">
        <f xml:space="preserve"> IF(Stock_Info[[#This Row],[Close Price]] &gt; Stock_Info[[#This Row],[Open Price]], 1, 0)</f>
        <v>0</v>
      </c>
      <c r="Q1069" t="str">
        <f>IF(AND(Stock_Info[[#This Row],[% Deli. Qty to Traded Qty]]&gt;80,Stock_Info[[#This Row],[No. of Trades]]&lt;3000),"Unusual Day","")</f>
        <v/>
      </c>
      <c r="R1069" t="str">
        <f>IF(AND(Stock_Info[[#This Row],[Spread High-Low]] &lt; 10, Stock_Info[[#This Row],[% Deli. Qty to Traded Qty]] &gt; 90), "Good Day", "")</f>
        <v/>
      </c>
    </row>
    <row r="1070" spans="1:18">
      <c r="A1070" t="s">
        <v>44</v>
      </c>
      <c r="B1070" s="1">
        <v>45812</v>
      </c>
      <c r="C1070" s="1" t="str">
        <f>"WEEK" &amp;" " &amp;  INT((DAY(Stock_Info[[#This Row],[Date]])+WEEKDAY(DATE(YEAR(Stock_Info[[#This Row],[Date]]),MONTH(Stock_Info[[#This Row],[Date]]),1))-1)/7)+1</f>
        <v>WEEK 1</v>
      </c>
      <c r="D1070" s="12">
        <v>124.8</v>
      </c>
      <c r="E1070" s="12">
        <v>125.8</v>
      </c>
      <c r="F1070" s="12">
        <v>123.1</v>
      </c>
      <c r="G1070" s="12">
        <v>124.9</v>
      </c>
      <c r="H1070" s="12">
        <v>124.55081556418783</v>
      </c>
      <c r="I1070">
        <v>214698</v>
      </c>
      <c r="J1070">
        <v>1743</v>
      </c>
      <c r="K1070" s="12">
        <v>26740811</v>
      </c>
      <c r="L1070">
        <v>73157</v>
      </c>
      <c r="M1070">
        <v>34.07</v>
      </c>
      <c r="N1070">
        <v>2.7</v>
      </c>
      <c r="O1070">
        <v>0.1</v>
      </c>
      <c r="P1070">
        <f xml:space="preserve"> IF(Stock_Info[[#This Row],[Close Price]] &gt; Stock_Info[[#This Row],[Open Price]], 1, 0)</f>
        <v>1</v>
      </c>
      <c r="Q1070" t="str">
        <f>IF(AND(Stock_Info[[#This Row],[% Deli. Qty to Traded Qty]]&gt;80,Stock_Info[[#This Row],[No. of Trades]]&lt;3000),"Unusual Day","")</f>
        <v/>
      </c>
      <c r="R1070" t="str">
        <f>IF(AND(Stock_Info[[#This Row],[Spread High-Low]] &lt; 10, Stock_Info[[#This Row],[% Deli. Qty to Traded Qty]] &gt; 90), "Good Day", "")</f>
        <v/>
      </c>
    </row>
    <row r="1071" spans="1:18">
      <c r="A1071" t="s">
        <v>44</v>
      </c>
      <c r="B1071" s="1">
        <v>45811</v>
      </c>
      <c r="C1071" s="1" t="str">
        <f>"WEEK" &amp;" " &amp;  INT((DAY(Stock_Info[[#This Row],[Date]])+WEEKDAY(DATE(YEAR(Stock_Info[[#This Row],[Date]]),MONTH(Stock_Info[[#This Row],[Date]]),1))-1)/7)+1</f>
        <v>WEEK 1</v>
      </c>
      <c r="D1071" s="12">
        <v>126</v>
      </c>
      <c r="E1071" s="12">
        <v>127.45</v>
      </c>
      <c r="F1071" s="12">
        <v>123.65</v>
      </c>
      <c r="G1071" s="12">
        <v>124.45</v>
      </c>
      <c r="H1071" s="12">
        <v>125.75969481279076</v>
      </c>
      <c r="I1071">
        <v>554807</v>
      </c>
      <c r="J1071">
        <v>3002</v>
      </c>
      <c r="K1071" s="12">
        <v>69772359</v>
      </c>
      <c r="L1071">
        <v>201802</v>
      </c>
      <c r="M1071">
        <v>36.369999999999997</v>
      </c>
      <c r="N1071">
        <v>3.8</v>
      </c>
      <c r="O1071">
        <v>-1.55</v>
      </c>
      <c r="P1071">
        <f xml:space="preserve"> IF(Stock_Info[[#This Row],[Close Price]] &gt; Stock_Info[[#This Row],[Open Price]], 1, 0)</f>
        <v>0</v>
      </c>
      <c r="Q1071" t="str">
        <f>IF(AND(Stock_Info[[#This Row],[% Deli. Qty to Traded Qty]]&gt;80,Stock_Info[[#This Row],[No. of Trades]]&lt;3000),"Unusual Day","")</f>
        <v/>
      </c>
      <c r="R1071" t="str">
        <f>IF(AND(Stock_Info[[#This Row],[Spread High-Low]] &lt; 10, Stock_Info[[#This Row],[% Deli. Qty to Traded Qty]] &gt; 90), "Good Day", "")</f>
        <v/>
      </c>
    </row>
    <row r="1072" spans="1:18">
      <c r="A1072" t="s">
        <v>44</v>
      </c>
      <c r="B1072" s="1">
        <v>45810</v>
      </c>
      <c r="C1072" s="1" t="str">
        <f>"WEEK" &amp;" " &amp;  INT((DAY(Stock_Info[[#This Row],[Date]])+WEEKDAY(DATE(YEAR(Stock_Info[[#This Row],[Date]]),MONTH(Stock_Info[[#This Row],[Date]]),1))-1)/7)+1</f>
        <v>WEEK 1</v>
      </c>
      <c r="D1072" s="12">
        <v>122.05</v>
      </c>
      <c r="E1072" s="12">
        <v>125.8</v>
      </c>
      <c r="F1072" s="12">
        <v>121.85</v>
      </c>
      <c r="G1072" s="12">
        <v>125.2</v>
      </c>
      <c r="H1072" s="12">
        <v>124.45447136418184</v>
      </c>
      <c r="I1072">
        <v>846632</v>
      </c>
      <c r="J1072">
        <v>4892</v>
      </c>
      <c r="K1072" s="12">
        <v>105367138</v>
      </c>
      <c r="L1072">
        <v>328211</v>
      </c>
      <c r="M1072">
        <v>38.770000000000003</v>
      </c>
      <c r="N1072">
        <v>3.95</v>
      </c>
      <c r="O1072">
        <v>3.15</v>
      </c>
      <c r="P1072">
        <f xml:space="preserve"> IF(Stock_Info[[#This Row],[Close Price]] &gt; Stock_Info[[#This Row],[Open Price]], 1, 0)</f>
        <v>1</v>
      </c>
      <c r="Q1072" t="str">
        <f>IF(AND(Stock_Info[[#This Row],[% Deli. Qty to Traded Qty]]&gt;80,Stock_Info[[#This Row],[No. of Trades]]&lt;3000),"Unusual Day","")</f>
        <v/>
      </c>
      <c r="R1072" t="str">
        <f>IF(AND(Stock_Info[[#This Row],[Spread High-Low]] &lt; 10, Stock_Info[[#This Row],[% Deli. Qty to Traded Qty]] &gt; 90), "Good Day", "")</f>
        <v/>
      </c>
    </row>
    <row r="1073" spans="1:18">
      <c r="A1073" t="s">
        <v>44</v>
      </c>
      <c r="B1073" s="1">
        <v>45807</v>
      </c>
      <c r="C1073" s="1" t="str">
        <f>"WEEK" &amp;" " &amp;  INT((DAY(Stock_Info[[#This Row],[Date]])+WEEKDAY(DATE(YEAR(Stock_Info[[#This Row],[Date]]),MONTH(Stock_Info[[#This Row],[Date]]),1))-1)/7)+1</f>
        <v>WEEK 5</v>
      </c>
      <c r="D1073" s="12">
        <v>119.45</v>
      </c>
      <c r="E1073" s="12">
        <v>122.65</v>
      </c>
      <c r="F1073" s="12">
        <v>117.8</v>
      </c>
      <c r="G1073" s="12">
        <v>121.9</v>
      </c>
      <c r="H1073" s="12">
        <v>120.93549624389212</v>
      </c>
      <c r="I1073">
        <v>610073</v>
      </c>
      <c r="J1073">
        <v>3359</v>
      </c>
      <c r="K1073" s="12">
        <v>73779481</v>
      </c>
      <c r="L1073">
        <v>282581</v>
      </c>
      <c r="M1073">
        <v>46.32</v>
      </c>
      <c r="N1073">
        <v>4.8499999999999996</v>
      </c>
      <c r="O1073">
        <v>2.4500000000000002</v>
      </c>
      <c r="P1073">
        <f xml:space="preserve"> IF(Stock_Info[[#This Row],[Close Price]] &gt; Stock_Info[[#This Row],[Open Price]], 1, 0)</f>
        <v>1</v>
      </c>
      <c r="Q1073" t="str">
        <f>IF(AND(Stock_Info[[#This Row],[% Deli. Qty to Traded Qty]]&gt;80,Stock_Info[[#This Row],[No. of Trades]]&lt;3000),"Unusual Day","")</f>
        <v/>
      </c>
      <c r="R1073" t="str">
        <f>IF(AND(Stock_Info[[#This Row],[Spread High-Low]] &lt; 10, Stock_Info[[#This Row],[% Deli. Qty to Traded Qty]] &gt; 90), "Good Day", "")</f>
        <v/>
      </c>
    </row>
    <row r="1074" spans="1:18">
      <c r="A1074" t="s">
        <v>44</v>
      </c>
      <c r="B1074" s="1">
        <v>45806</v>
      </c>
      <c r="C1074" s="1" t="str">
        <f>"WEEK" &amp;" " &amp;  INT((DAY(Stock_Info[[#This Row],[Date]])+WEEKDAY(DATE(YEAR(Stock_Info[[#This Row],[Date]]),MONTH(Stock_Info[[#This Row],[Date]]),1))-1)/7)+1</f>
        <v>WEEK 5</v>
      </c>
      <c r="D1074" s="12">
        <v>120.8</v>
      </c>
      <c r="E1074" s="12">
        <v>121.45</v>
      </c>
      <c r="F1074" s="12">
        <v>118.5</v>
      </c>
      <c r="G1074" s="12">
        <v>119.15</v>
      </c>
      <c r="H1074" s="12">
        <v>119.36342239690109</v>
      </c>
      <c r="I1074">
        <v>441445</v>
      </c>
      <c r="J1074">
        <v>3334</v>
      </c>
      <c r="K1074" s="12">
        <v>52692386</v>
      </c>
      <c r="L1074">
        <v>183964</v>
      </c>
      <c r="M1074">
        <v>41.67</v>
      </c>
      <c r="N1074">
        <v>2.95</v>
      </c>
      <c r="O1074">
        <v>-1.65</v>
      </c>
      <c r="P1074">
        <f xml:space="preserve"> IF(Stock_Info[[#This Row],[Close Price]] &gt; Stock_Info[[#This Row],[Open Price]], 1, 0)</f>
        <v>0</v>
      </c>
      <c r="Q1074" t="str">
        <f>IF(AND(Stock_Info[[#This Row],[% Deli. Qty to Traded Qty]]&gt;80,Stock_Info[[#This Row],[No. of Trades]]&lt;3000),"Unusual Day","")</f>
        <v/>
      </c>
      <c r="R1074" t="str">
        <f>IF(AND(Stock_Info[[#This Row],[Spread High-Low]] &lt; 10, Stock_Info[[#This Row],[% Deli. Qty to Traded Qty]] &gt; 90), "Good Day", "")</f>
        <v/>
      </c>
    </row>
    <row r="1075" spans="1:18">
      <c r="A1075" t="s">
        <v>44</v>
      </c>
      <c r="B1075" s="1">
        <v>45805</v>
      </c>
      <c r="C1075" s="1" t="str">
        <f>"WEEK" &amp;" " &amp;  INT((DAY(Stock_Info[[#This Row],[Date]])+WEEKDAY(DATE(YEAR(Stock_Info[[#This Row],[Date]]),MONTH(Stock_Info[[#This Row],[Date]]),1))-1)/7)+1</f>
        <v>WEEK 5</v>
      </c>
      <c r="D1075" s="12">
        <v>117.05</v>
      </c>
      <c r="E1075" s="12">
        <v>120.25</v>
      </c>
      <c r="F1075" s="12">
        <v>116.95</v>
      </c>
      <c r="G1075" s="12">
        <v>119.95</v>
      </c>
      <c r="H1075" s="12">
        <v>118.75056141926791</v>
      </c>
      <c r="I1075">
        <v>356240</v>
      </c>
      <c r="J1075">
        <v>2810</v>
      </c>
      <c r="K1075" s="12">
        <v>42303700</v>
      </c>
      <c r="L1075">
        <v>165411</v>
      </c>
      <c r="M1075">
        <v>46.43</v>
      </c>
      <c r="N1075">
        <v>3.3</v>
      </c>
      <c r="O1075">
        <v>2.9</v>
      </c>
      <c r="P1075">
        <f xml:space="preserve"> IF(Stock_Info[[#This Row],[Close Price]] &gt; Stock_Info[[#This Row],[Open Price]], 1, 0)</f>
        <v>1</v>
      </c>
      <c r="Q1075" t="str">
        <f>IF(AND(Stock_Info[[#This Row],[% Deli. Qty to Traded Qty]]&gt;80,Stock_Info[[#This Row],[No. of Trades]]&lt;3000),"Unusual Day","")</f>
        <v/>
      </c>
      <c r="R1075" t="str">
        <f>IF(AND(Stock_Info[[#This Row],[Spread High-Low]] &lt; 10, Stock_Info[[#This Row],[% Deli. Qty to Traded Qty]] &gt; 90), "Good Day", "")</f>
        <v/>
      </c>
    </row>
    <row r="1076" spans="1:18">
      <c r="A1076" t="s">
        <v>44</v>
      </c>
      <c r="B1076" s="1">
        <v>45804</v>
      </c>
      <c r="C1076" s="1" t="str">
        <f>"WEEK" &amp;" " &amp;  INT((DAY(Stock_Info[[#This Row],[Date]])+WEEKDAY(DATE(YEAR(Stock_Info[[#This Row],[Date]]),MONTH(Stock_Info[[#This Row],[Date]]),1))-1)/7)+1</f>
        <v>WEEK 5</v>
      </c>
      <c r="D1076" s="12">
        <v>117.95</v>
      </c>
      <c r="E1076" s="12">
        <v>117.95</v>
      </c>
      <c r="F1076" s="12">
        <v>116.15</v>
      </c>
      <c r="G1076" s="12">
        <v>116.7</v>
      </c>
      <c r="H1076" s="12">
        <v>116.85049681438733</v>
      </c>
      <c r="I1076">
        <v>169983</v>
      </c>
      <c r="J1076">
        <v>1104</v>
      </c>
      <c r="K1076" s="12">
        <v>19862598</v>
      </c>
      <c r="L1076">
        <v>62562</v>
      </c>
      <c r="M1076">
        <v>36.799999999999997</v>
      </c>
      <c r="N1076">
        <v>1.8</v>
      </c>
      <c r="O1076">
        <v>-1.25</v>
      </c>
      <c r="P1076">
        <f xml:space="preserve"> IF(Stock_Info[[#This Row],[Close Price]] &gt; Stock_Info[[#This Row],[Open Price]], 1, 0)</f>
        <v>0</v>
      </c>
      <c r="Q1076" t="str">
        <f>IF(AND(Stock_Info[[#This Row],[% Deli. Qty to Traded Qty]]&gt;80,Stock_Info[[#This Row],[No. of Trades]]&lt;3000),"Unusual Day","")</f>
        <v/>
      </c>
      <c r="R1076" t="str">
        <f>IF(AND(Stock_Info[[#This Row],[Spread High-Low]] &lt; 10, Stock_Info[[#This Row],[% Deli. Qty to Traded Qty]] &gt; 90), "Good Day", "")</f>
        <v/>
      </c>
    </row>
    <row r="1077" spans="1:18">
      <c r="A1077" t="s">
        <v>44</v>
      </c>
      <c r="B1077" s="1">
        <v>45803</v>
      </c>
      <c r="C1077" s="1" t="str">
        <f>"WEEK" &amp;" " &amp;  INT((DAY(Stock_Info[[#This Row],[Date]])+WEEKDAY(DATE(YEAR(Stock_Info[[#This Row],[Date]]),MONTH(Stock_Info[[#This Row],[Date]]),1))-1)/7)+1</f>
        <v>WEEK 5</v>
      </c>
      <c r="D1077" s="12">
        <v>117.45</v>
      </c>
      <c r="E1077" s="12">
        <v>118.35</v>
      </c>
      <c r="F1077" s="12">
        <v>116.6</v>
      </c>
      <c r="G1077" s="12">
        <v>117.2</v>
      </c>
      <c r="H1077" s="12">
        <v>117.38295100162262</v>
      </c>
      <c r="I1077">
        <v>165781</v>
      </c>
      <c r="J1077">
        <v>1722</v>
      </c>
      <c r="K1077" s="12">
        <v>19459863</v>
      </c>
      <c r="L1077">
        <v>84480</v>
      </c>
      <c r="M1077">
        <v>50.96</v>
      </c>
      <c r="N1077">
        <v>1.75</v>
      </c>
      <c r="O1077">
        <v>-0.25</v>
      </c>
      <c r="P1077">
        <f xml:space="preserve"> IF(Stock_Info[[#This Row],[Close Price]] &gt; Stock_Info[[#This Row],[Open Price]], 1, 0)</f>
        <v>0</v>
      </c>
      <c r="Q1077" t="str">
        <f>IF(AND(Stock_Info[[#This Row],[% Deli. Qty to Traded Qty]]&gt;80,Stock_Info[[#This Row],[No. of Trades]]&lt;3000),"Unusual Day","")</f>
        <v/>
      </c>
      <c r="R1077" t="str">
        <f>IF(AND(Stock_Info[[#This Row],[Spread High-Low]] &lt; 10, Stock_Info[[#This Row],[% Deli. Qty to Traded Qty]] &gt; 90), "Good Day", "")</f>
        <v/>
      </c>
    </row>
    <row r="1078" spans="1:18">
      <c r="A1078" t="s">
        <v>44</v>
      </c>
      <c r="B1078" s="1">
        <v>45800</v>
      </c>
      <c r="C1078" s="1" t="str">
        <f>"WEEK" &amp;" " &amp;  INT((DAY(Stock_Info[[#This Row],[Date]])+WEEKDAY(DATE(YEAR(Stock_Info[[#This Row],[Date]]),MONTH(Stock_Info[[#This Row],[Date]]),1))-1)/7)+1</f>
        <v>WEEK 4</v>
      </c>
      <c r="D1078" s="12">
        <v>116.75</v>
      </c>
      <c r="E1078" s="12">
        <v>117.7</v>
      </c>
      <c r="F1078" s="12">
        <v>115.85</v>
      </c>
      <c r="G1078" s="12">
        <v>117.05</v>
      </c>
      <c r="H1078" s="12">
        <v>116.78429258695272</v>
      </c>
      <c r="I1078">
        <v>371035</v>
      </c>
      <c r="J1078">
        <v>3001</v>
      </c>
      <c r="K1078" s="12">
        <v>43331060</v>
      </c>
      <c r="L1078">
        <v>156092</v>
      </c>
      <c r="M1078">
        <v>42.07</v>
      </c>
      <c r="N1078">
        <v>1.85</v>
      </c>
      <c r="O1078">
        <v>0.3</v>
      </c>
      <c r="P1078">
        <f xml:space="preserve"> IF(Stock_Info[[#This Row],[Close Price]] &gt; Stock_Info[[#This Row],[Open Price]], 1, 0)</f>
        <v>1</v>
      </c>
      <c r="Q1078" t="str">
        <f>IF(AND(Stock_Info[[#This Row],[% Deli. Qty to Traded Qty]]&gt;80,Stock_Info[[#This Row],[No. of Trades]]&lt;3000),"Unusual Day","")</f>
        <v/>
      </c>
      <c r="R1078" t="str">
        <f>IF(AND(Stock_Info[[#This Row],[Spread High-Low]] &lt; 10, Stock_Info[[#This Row],[% Deli. Qty to Traded Qty]] &gt; 90), "Good Day", "")</f>
        <v/>
      </c>
    </row>
    <row r="1079" spans="1:18">
      <c r="A1079" t="s">
        <v>44</v>
      </c>
      <c r="B1079" s="1">
        <v>45799</v>
      </c>
      <c r="C1079" s="1" t="str">
        <f>"WEEK" &amp;" " &amp;  INT((DAY(Stock_Info[[#This Row],[Date]])+WEEKDAY(DATE(YEAR(Stock_Info[[#This Row],[Date]]),MONTH(Stock_Info[[#This Row],[Date]]),1))-1)/7)+1</f>
        <v>WEEK 4</v>
      </c>
      <c r="D1079" s="12">
        <v>117.05</v>
      </c>
      <c r="E1079" s="12">
        <v>118.5</v>
      </c>
      <c r="F1079" s="12">
        <v>115.2</v>
      </c>
      <c r="G1079" s="12">
        <v>116.55</v>
      </c>
      <c r="H1079" s="12">
        <v>116.68792527510651</v>
      </c>
      <c r="I1079">
        <v>380489</v>
      </c>
      <c r="J1079">
        <v>2066</v>
      </c>
      <c r="K1079" s="12">
        <v>44398472</v>
      </c>
      <c r="L1079">
        <v>167968</v>
      </c>
      <c r="M1079">
        <v>44.15</v>
      </c>
      <c r="N1079">
        <v>3.3</v>
      </c>
      <c r="O1079">
        <v>-0.5</v>
      </c>
      <c r="P1079">
        <f xml:space="preserve"> IF(Stock_Info[[#This Row],[Close Price]] &gt; Stock_Info[[#This Row],[Open Price]], 1, 0)</f>
        <v>0</v>
      </c>
      <c r="Q1079" t="str">
        <f>IF(AND(Stock_Info[[#This Row],[% Deli. Qty to Traded Qty]]&gt;80,Stock_Info[[#This Row],[No. of Trades]]&lt;3000),"Unusual Day","")</f>
        <v/>
      </c>
      <c r="R1079" t="str">
        <f>IF(AND(Stock_Info[[#This Row],[Spread High-Low]] &lt; 10, Stock_Info[[#This Row],[% Deli. Qty to Traded Qty]] &gt; 90), "Good Day", "")</f>
        <v/>
      </c>
    </row>
    <row r="1080" spans="1:18">
      <c r="A1080" t="s">
        <v>44</v>
      </c>
      <c r="B1080" s="1">
        <v>45798</v>
      </c>
      <c r="C1080" s="1" t="str">
        <f>"WEEK" &amp;" " &amp;  INT((DAY(Stock_Info[[#This Row],[Date]])+WEEKDAY(DATE(YEAR(Stock_Info[[#This Row],[Date]]),MONTH(Stock_Info[[#This Row],[Date]]),1))-1)/7)+1</f>
        <v>WEEK 4</v>
      </c>
      <c r="D1080" s="12">
        <v>116.25</v>
      </c>
      <c r="E1080" s="12">
        <v>118.25</v>
      </c>
      <c r="F1080" s="12">
        <v>115.2</v>
      </c>
      <c r="G1080" s="12">
        <v>117.9</v>
      </c>
      <c r="H1080" s="12">
        <v>117.25150263140236</v>
      </c>
      <c r="I1080">
        <v>521585</v>
      </c>
      <c r="J1080">
        <v>3524</v>
      </c>
      <c r="K1080" s="12">
        <v>61156625</v>
      </c>
      <c r="L1080">
        <v>247011</v>
      </c>
      <c r="M1080">
        <v>47.36</v>
      </c>
      <c r="N1080">
        <v>3.05</v>
      </c>
      <c r="O1080">
        <v>1.65</v>
      </c>
      <c r="P1080">
        <f xml:space="preserve"> IF(Stock_Info[[#This Row],[Close Price]] &gt; Stock_Info[[#This Row],[Open Price]], 1, 0)</f>
        <v>1</v>
      </c>
      <c r="Q1080" t="str">
        <f>IF(AND(Stock_Info[[#This Row],[% Deli. Qty to Traded Qty]]&gt;80,Stock_Info[[#This Row],[No. of Trades]]&lt;3000),"Unusual Day","")</f>
        <v/>
      </c>
      <c r="R1080" t="str">
        <f>IF(AND(Stock_Info[[#This Row],[Spread High-Low]] &lt; 10, Stock_Info[[#This Row],[% Deli. Qty to Traded Qty]] &gt; 90), "Good Day", "")</f>
        <v/>
      </c>
    </row>
    <row r="1081" spans="1:18">
      <c r="A1081" t="s">
        <v>44</v>
      </c>
      <c r="B1081" s="1">
        <v>45797</v>
      </c>
      <c r="C1081" s="1" t="str">
        <f>"WEEK" &amp;" " &amp;  INT((DAY(Stock_Info[[#This Row],[Date]])+WEEKDAY(DATE(YEAR(Stock_Info[[#This Row],[Date]]),MONTH(Stock_Info[[#This Row],[Date]]),1))-1)/7)+1</f>
        <v>WEEK 4</v>
      </c>
      <c r="D1081" s="12">
        <v>118.75</v>
      </c>
      <c r="E1081" s="12">
        <v>119.2</v>
      </c>
      <c r="F1081" s="12">
        <v>115.75</v>
      </c>
      <c r="G1081" s="12">
        <v>116.2</v>
      </c>
      <c r="H1081" s="12">
        <v>117.18245776406276</v>
      </c>
      <c r="I1081">
        <v>808198</v>
      </c>
      <c r="J1081">
        <v>5926</v>
      </c>
      <c r="K1081" s="12">
        <v>94706628</v>
      </c>
      <c r="L1081">
        <v>403103</v>
      </c>
      <c r="M1081">
        <v>49.88</v>
      </c>
      <c r="N1081">
        <v>3.45</v>
      </c>
      <c r="O1081">
        <v>-2.5499999999999998</v>
      </c>
      <c r="P1081">
        <f xml:space="preserve"> IF(Stock_Info[[#This Row],[Close Price]] &gt; Stock_Info[[#This Row],[Open Price]], 1, 0)</f>
        <v>0</v>
      </c>
      <c r="Q1081" t="str">
        <f>IF(AND(Stock_Info[[#This Row],[% Deli. Qty to Traded Qty]]&gt;80,Stock_Info[[#This Row],[No. of Trades]]&lt;3000),"Unusual Day","")</f>
        <v/>
      </c>
      <c r="R1081" t="str">
        <f>IF(AND(Stock_Info[[#This Row],[Spread High-Low]] &lt; 10, Stock_Info[[#This Row],[% Deli. Qty to Traded Qty]] &gt; 90), "Good Day", "")</f>
        <v/>
      </c>
    </row>
    <row r="1082" spans="1:18">
      <c r="A1082" t="s">
        <v>44</v>
      </c>
      <c r="B1082" s="1">
        <v>45796</v>
      </c>
      <c r="C1082" s="1" t="str">
        <f>"WEEK" &amp;" " &amp;  INT((DAY(Stock_Info[[#This Row],[Date]])+WEEKDAY(DATE(YEAR(Stock_Info[[#This Row],[Date]]),MONTH(Stock_Info[[#This Row],[Date]]),1))-1)/7)+1</f>
        <v>WEEK 4</v>
      </c>
      <c r="D1082" s="12">
        <v>114.95</v>
      </c>
      <c r="E1082" s="12">
        <v>119.75</v>
      </c>
      <c r="F1082" s="12">
        <v>114.75</v>
      </c>
      <c r="G1082" s="12">
        <v>117.95</v>
      </c>
      <c r="H1082" s="12">
        <v>117.69909427786143</v>
      </c>
      <c r="I1082">
        <v>756413</v>
      </c>
      <c r="J1082">
        <v>3569</v>
      </c>
      <c r="K1082" s="12">
        <v>89029125</v>
      </c>
      <c r="L1082">
        <v>262771</v>
      </c>
      <c r="M1082">
        <v>34.74</v>
      </c>
      <c r="N1082">
        <v>5</v>
      </c>
      <c r="O1082">
        <v>3</v>
      </c>
      <c r="P1082">
        <f xml:space="preserve"> IF(Stock_Info[[#This Row],[Close Price]] &gt; Stock_Info[[#This Row],[Open Price]], 1, 0)</f>
        <v>1</v>
      </c>
      <c r="Q1082" t="str">
        <f>IF(AND(Stock_Info[[#This Row],[% Deli. Qty to Traded Qty]]&gt;80,Stock_Info[[#This Row],[No. of Trades]]&lt;3000),"Unusual Day","")</f>
        <v/>
      </c>
      <c r="R1082" t="str">
        <f>IF(AND(Stock_Info[[#This Row],[Spread High-Low]] &lt; 10, Stock_Info[[#This Row],[% Deli. Qty to Traded Qty]] &gt; 90), "Good Day", "")</f>
        <v/>
      </c>
    </row>
    <row r="1083" spans="1:18">
      <c r="A1083" t="s">
        <v>44</v>
      </c>
      <c r="B1083" s="1">
        <v>45793</v>
      </c>
      <c r="C1083" s="1" t="str">
        <f>"WEEK" &amp;" " &amp;  INT((DAY(Stock_Info[[#This Row],[Date]])+WEEKDAY(DATE(YEAR(Stock_Info[[#This Row],[Date]]),MONTH(Stock_Info[[#This Row],[Date]]),1))-1)/7)+1</f>
        <v>WEEK 3</v>
      </c>
      <c r="D1083" s="12">
        <v>114.85</v>
      </c>
      <c r="E1083" s="12">
        <v>115.4</v>
      </c>
      <c r="F1083" s="12">
        <v>114.1</v>
      </c>
      <c r="G1083" s="12">
        <v>114.3</v>
      </c>
      <c r="H1083" s="12">
        <v>114.6748317996897</v>
      </c>
      <c r="I1083">
        <v>419589</v>
      </c>
      <c r="J1083">
        <v>2923</v>
      </c>
      <c r="K1083" s="12">
        <v>48116298</v>
      </c>
      <c r="L1083">
        <v>217300</v>
      </c>
      <c r="M1083">
        <v>51.79</v>
      </c>
      <c r="N1083">
        <v>1.3</v>
      </c>
      <c r="O1083">
        <v>-0.55000000000000004</v>
      </c>
      <c r="P1083">
        <f xml:space="preserve"> IF(Stock_Info[[#This Row],[Close Price]] &gt; Stock_Info[[#This Row],[Open Price]], 1, 0)</f>
        <v>0</v>
      </c>
      <c r="Q1083" t="str">
        <f>IF(AND(Stock_Info[[#This Row],[% Deli. Qty to Traded Qty]]&gt;80,Stock_Info[[#This Row],[No. of Trades]]&lt;3000),"Unusual Day","")</f>
        <v/>
      </c>
      <c r="R1083" t="str">
        <f>IF(AND(Stock_Info[[#This Row],[Spread High-Low]] &lt; 10, Stock_Info[[#This Row],[% Deli. Qty to Traded Qty]] &gt; 90), "Good Day", "")</f>
        <v/>
      </c>
    </row>
    <row r="1084" spans="1:18">
      <c r="A1084" t="s">
        <v>44</v>
      </c>
      <c r="B1084" s="1">
        <v>45792</v>
      </c>
      <c r="C1084" s="1" t="str">
        <f>"WEEK" &amp;" " &amp;  INT((DAY(Stock_Info[[#This Row],[Date]])+WEEKDAY(DATE(YEAR(Stock_Info[[#This Row],[Date]]),MONTH(Stock_Info[[#This Row],[Date]]),1))-1)/7)+1</f>
        <v>WEEK 3</v>
      </c>
      <c r="D1084" s="12">
        <v>114.75</v>
      </c>
      <c r="E1084" s="12">
        <v>114.75</v>
      </c>
      <c r="F1084" s="12">
        <v>113.15</v>
      </c>
      <c r="G1084" s="12">
        <v>114.05</v>
      </c>
      <c r="H1084" s="12">
        <v>113.71865821312049</v>
      </c>
      <c r="I1084">
        <v>983256</v>
      </c>
      <c r="J1084">
        <v>10921</v>
      </c>
      <c r="K1084" s="12">
        <v>111814553</v>
      </c>
      <c r="L1084">
        <v>811380</v>
      </c>
      <c r="M1084">
        <v>82.52</v>
      </c>
      <c r="N1084">
        <v>1.6</v>
      </c>
      <c r="O1084">
        <v>-0.7</v>
      </c>
      <c r="P1084">
        <f xml:space="preserve"> IF(Stock_Info[[#This Row],[Close Price]] &gt; Stock_Info[[#This Row],[Open Price]], 1, 0)</f>
        <v>0</v>
      </c>
      <c r="Q1084" t="str">
        <f>IF(AND(Stock_Info[[#This Row],[% Deli. Qty to Traded Qty]]&gt;80,Stock_Info[[#This Row],[No. of Trades]]&lt;3000),"Unusual Day","")</f>
        <v/>
      </c>
      <c r="R1084" t="str">
        <f>IF(AND(Stock_Info[[#This Row],[Spread High-Low]] &lt; 10, Stock_Info[[#This Row],[% Deli. Qty to Traded Qty]] &gt; 90), "Good Day", "")</f>
        <v/>
      </c>
    </row>
    <row r="1085" spans="1:18">
      <c r="A1085" t="s">
        <v>44</v>
      </c>
      <c r="B1085" s="1">
        <v>45791</v>
      </c>
      <c r="C1085" s="1" t="str">
        <f>"WEEK" &amp;" " &amp;  INT((DAY(Stock_Info[[#This Row],[Date]])+WEEKDAY(DATE(YEAR(Stock_Info[[#This Row],[Date]]),MONTH(Stock_Info[[#This Row],[Date]]),1))-1)/7)+1</f>
        <v>WEEK 3</v>
      </c>
      <c r="D1085" s="12">
        <v>113.35</v>
      </c>
      <c r="E1085" s="12">
        <v>114.9</v>
      </c>
      <c r="F1085" s="12">
        <v>112.8</v>
      </c>
      <c r="G1085" s="12">
        <v>113.85</v>
      </c>
      <c r="H1085" s="12">
        <v>113.862605394429</v>
      </c>
      <c r="I1085">
        <v>1245915</v>
      </c>
      <c r="J1085">
        <v>5601</v>
      </c>
      <c r="K1085" s="12">
        <v>141863128</v>
      </c>
      <c r="N1085">
        <v>2.1</v>
      </c>
      <c r="O1085">
        <v>0.5</v>
      </c>
      <c r="P1085">
        <f xml:space="preserve"> IF(Stock_Info[[#This Row],[Close Price]] &gt; Stock_Info[[#This Row],[Open Price]], 1, 0)</f>
        <v>1</v>
      </c>
      <c r="Q1085" t="str">
        <f>IF(AND(Stock_Info[[#This Row],[% Deli. Qty to Traded Qty]]&gt;80,Stock_Info[[#This Row],[No. of Trades]]&lt;3000),"Unusual Day","")</f>
        <v/>
      </c>
      <c r="R1085" t="str">
        <f>IF(AND(Stock_Info[[#This Row],[Spread High-Low]] &lt; 10, Stock_Info[[#This Row],[% Deli. Qty to Traded Qty]] &gt; 90), "Good Day", "")</f>
        <v/>
      </c>
    </row>
    <row r="1086" spans="1:18">
      <c r="A1086" t="s">
        <v>44</v>
      </c>
      <c r="B1086" s="1">
        <v>45790</v>
      </c>
      <c r="C1086" s="1" t="str">
        <f>"WEEK" &amp;" " &amp;  INT((DAY(Stock_Info[[#This Row],[Date]])+WEEKDAY(DATE(YEAR(Stock_Info[[#This Row],[Date]]),MONTH(Stock_Info[[#This Row],[Date]]),1))-1)/7)+1</f>
        <v>WEEK 3</v>
      </c>
      <c r="D1086" s="12">
        <v>110.9</v>
      </c>
      <c r="E1086" s="12">
        <v>115.15</v>
      </c>
      <c r="F1086" s="12">
        <v>110.5</v>
      </c>
      <c r="G1086" s="12">
        <v>112.55</v>
      </c>
      <c r="H1086" s="12">
        <v>113.95928991402636</v>
      </c>
      <c r="I1086">
        <v>1253989</v>
      </c>
      <c r="J1086">
        <v>4675</v>
      </c>
      <c r="K1086" s="12">
        <v>142903696</v>
      </c>
      <c r="L1086">
        <v>726514</v>
      </c>
      <c r="M1086">
        <v>57.94</v>
      </c>
      <c r="N1086">
        <v>4.6500000000000004</v>
      </c>
      <c r="O1086">
        <v>1.65</v>
      </c>
      <c r="P1086">
        <f xml:space="preserve"> IF(Stock_Info[[#This Row],[Close Price]] &gt; Stock_Info[[#This Row],[Open Price]], 1, 0)</f>
        <v>1</v>
      </c>
      <c r="Q1086" t="str">
        <f>IF(AND(Stock_Info[[#This Row],[% Deli. Qty to Traded Qty]]&gt;80,Stock_Info[[#This Row],[No. of Trades]]&lt;3000),"Unusual Day","")</f>
        <v/>
      </c>
      <c r="R1086" t="str">
        <f>IF(AND(Stock_Info[[#This Row],[Spread High-Low]] &lt; 10, Stock_Info[[#This Row],[% Deli. Qty to Traded Qty]] &gt; 90), "Good Day", "")</f>
        <v/>
      </c>
    </row>
    <row r="1087" spans="1:18">
      <c r="A1087" t="s">
        <v>44</v>
      </c>
      <c r="B1087" s="1">
        <v>45789</v>
      </c>
      <c r="C1087" s="1" t="str">
        <f>"WEEK" &amp;" " &amp;  INT((DAY(Stock_Info[[#This Row],[Date]])+WEEKDAY(DATE(YEAR(Stock_Info[[#This Row],[Date]]),MONTH(Stock_Info[[#This Row],[Date]]),1))-1)/7)+1</f>
        <v>WEEK 3</v>
      </c>
      <c r="D1087" s="12">
        <v>115.25</v>
      </c>
      <c r="E1087" s="12">
        <v>115.25</v>
      </c>
      <c r="F1087" s="12">
        <v>108.9</v>
      </c>
      <c r="G1087" s="12">
        <v>110.05</v>
      </c>
      <c r="H1087" s="12">
        <v>110.31342251934639</v>
      </c>
      <c r="I1087">
        <v>1914052</v>
      </c>
      <c r="J1087">
        <v>16451</v>
      </c>
      <c r="K1087" s="12">
        <v>211145627</v>
      </c>
      <c r="L1087">
        <v>1100224</v>
      </c>
      <c r="M1087">
        <v>57.48</v>
      </c>
      <c r="N1087">
        <v>6.35</v>
      </c>
      <c r="O1087">
        <v>-5.2</v>
      </c>
      <c r="P1087">
        <f xml:space="preserve"> IF(Stock_Info[[#This Row],[Close Price]] &gt; Stock_Info[[#This Row],[Open Price]], 1, 0)</f>
        <v>0</v>
      </c>
      <c r="Q1087" t="str">
        <f>IF(AND(Stock_Info[[#This Row],[% Deli. Qty to Traded Qty]]&gt;80,Stock_Info[[#This Row],[No. of Trades]]&lt;3000),"Unusual Day","")</f>
        <v/>
      </c>
      <c r="R1087" t="str">
        <f>IF(AND(Stock_Info[[#This Row],[Spread High-Low]] &lt; 10, Stock_Info[[#This Row],[% Deli. Qty to Traded Qty]] &gt; 90), "Good Day", "")</f>
        <v/>
      </c>
    </row>
    <row r="1088" spans="1:18">
      <c r="A1088" t="s">
        <v>44</v>
      </c>
      <c r="B1088" s="1">
        <v>45786</v>
      </c>
      <c r="C1088" s="1" t="str">
        <f>"WEEK" &amp;" " &amp;  INT((DAY(Stock_Info[[#This Row],[Date]])+WEEKDAY(DATE(YEAR(Stock_Info[[#This Row],[Date]]),MONTH(Stock_Info[[#This Row],[Date]]),1))-1)/7)+1</f>
        <v>WEEK 2</v>
      </c>
      <c r="D1088" s="12">
        <v>104.05</v>
      </c>
      <c r="E1088" s="12">
        <v>111.2</v>
      </c>
      <c r="F1088" s="12">
        <v>104.05</v>
      </c>
      <c r="G1088" s="12">
        <v>110.2</v>
      </c>
      <c r="H1088" s="12">
        <v>108.98726765074989</v>
      </c>
      <c r="I1088">
        <v>372123</v>
      </c>
      <c r="J1088">
        <v>3048</v>
      </c>
      <c r="K1088" s="12">
        <v>40556669</v>
      </c>
      <c r="L1088">
        <v>114995</v>
      </c>
      <c r="M1088">
        <v>30.9</v>
      </c>
      <c r="N1088">
        <v>7.15</v>
      </c>
      <c r="O1088">
        <v>6.15</v>
      </c>
      <c r="P1088">
        <f xml:space="preserve"> IF(Stock_Info[[#This Row],[Close Price]] &gt; Stock_Info[[#This Row],[Open Price]], 1, 0)</f>
        <v>1</v>
      </c>
      <c r="Q1088" t="str">
        <f>IF(AND(Stock_Info[[#This Row],[% Deli. Qty to Traded Qty]]&gt;80,Stock_Info[[#This Row],[No. of Trades]]&lt;3000),"Unusual Day","")</f>
        <v/>
      </c>
      <c r="R1088" t="str">
        <f>IF(AND(Stock_Info[[#This Row],[Spread High-Low]] &lt; 10, Stock_Info[[#This Row],[% Deli. Qty to Traded Qty]] &gt; 90), "Good Day", "")</f>
        <v/>
      </c>
    </row>
    <row r="1089" spans="1:18">
      <c r="A1089" t="s">
        <v>44</v>
      </c>
      <c r="B1089" s="1">
        <v>45785</v>
      </c>
      <c r="C1089" s="1" t="str">
        <f>"WEEK" &amp;" " &amp;  INT((DAY(Stock_Info[[#This Row],[Date]])+WEEKDAY(DATE(YEAR(Stock_Info[[#This Row],[Date]]),MONTH(Stock_Info[[#This Row],[Date]]),1))-1)/7)+1</f>
        <v>WEEK 2</v>
      </c>
      <c r="D1089" s="12">
        <v>109.9</v>
      </c>
      <c r="E1089" s="12">
        <v>112.2</v>
      </c>
      <c r="F1089" s="12">
        <v>106.75</v>
      </c>
      <c r="G1089" s="12">
        <v>107.75</v>
      </c>
      <c r="H1089" s="12">
        <v>108.93232282004203</v>
      </c>
      <c r="I1089">
        <v>752159</v>
      </c>
      <c r="J1089">
        <v>3581</v>
      </c>
      <c r="K1089" s="12">
        <v>81934427</v>
      </c>
      <c r="L1089">
        <v>496702</v>
      </c>
      <c r="M1089">
        <v>66.040000000000006</v>
      </c>
      <c r="N1089">
        <v>5.45</v>
      </c>
      <c r="O1089">
        <v>-2.15</v>
      </c>
      <c r="P1089">
        <f xml:space="preserve"> IF(Stock_Info[[#This Row],[Close Price]] &gt; Stock_Info[[#This Row],[Open Price]], 1, 0)</f>
        <v>0</v>
      </c>
      <c r="Q1089" t="str">
        <f>IF(AND(Stock_Info[[#This Row],[% Deli. Qty to Traded Qty]]&gt;80,Stock_Info[[#This Row],[No. of Trades]]&lt;3000),"Unusual Day","")</f>
        <v/>
      </c>
      <c r="R1089" t="str">
        <f>IF(AND(Stock_Info[[#This Row],[Spread High-Low]] &lt; 10, Stock_Info[[#This Row],[% Deli. Qty to Traded Qty]] &gt; 90), "Good Day", "")</f>
        <v/>
      </c>
    </row>
    <row r="1090" spans="1:18">
      <c r="A1090" t="s">
        <v>44</v>
      </c>
      <c r="B1090" s="1">
        <v>45784</v>
      </c>
      <c r="C1090" s="1" t="str">
        <f>"WEEK" &amp;" " &amp;  INT((DAY(Stock_Info[[#This Row],[Date]])+WEEKDAY(DATE(YEAR(Stock_Info[[#This Row],[Date]]),MONTH(Stock_Info[[#This Row],[Date]]),1))-1)/7)+1</f>
        <v>WEEK 2</v>
      </c>
      <c r="D1090" s="12">
        <v>107.05</v>
      </c>
      <c r="E1090" s="12">
        <v>110.75</v>
      </c>
      <c r="F1090" s="12">
        <v>107.05</v>
      </c>
      <c r="G1090" s="12">
        <v>109.25</v>
      </c>
      <c r="H1090" s="12">
        <v>109.23692160378785</v>
      </c>
      <c r="I1090">
        <v>680913</v>
      </c>
      <c r="J1090">
        <v>5032</v>
      </c>
      <c r="K1090" s="12">
        <v>74380840</v>
      </c>
      <c r="L1090">
        <v>227411</v>
      </c>
      <c r="M1090">
        <v>33.4</v>
      </c>
      <c r="N1090">
        <v>3.7</v>
      </c>
      <c r="O1090">
        <v>2.2000000000000002</v>
      </c>
      <c r="P1090">
        <f xml:space="preserve"> IF(Stock_Info[[#This Row],[Close Price]] &gt; Stock_Info[[#This Row],[Open Price]], 1, 0)</f>
        <v>1</v>
      </c>
      <c r="Q1090" t="str">
        <f>IF(AND(Stock_Info[[#This Row],[% Deli. Qty to Traded Qty]]&gt;80,Stock_Info[[#This Row],[No. of Trades]]&lt;3000),"Unusual Day","")</f>
        <v/>
      </c>
      <c r="R1090" t="str">
        <f>IF(AND(Stock_Info[[#This Row],[Spread High-Low]] &lt; 10, Stock_Info[[#This Row],[% Deli. Qty to Traded Qty]] &gt; 90), "Good Day", "")</f>
        <v/>
      </c>
    </row>
    <row r="1091" spans="1:18">
      <c r="A1091" t="s">
        <v>44</v>
      </c>
      <c r="B1091" s="1">
        <v>45783</v>
      </c>
      <c r="C1091" s="1" t="str">
        <f>"WEEK" &amp;" " &amp;  INT((DAY(Stock_Info[[#This Row],[Date]])+WEEKDAY(DATE(YEAR(Stock_Info[[#This Row],[Date]]),MONTH(Stock_Info[[#This Row],[Date]]),1))-1)/7)+1</f>
        <v>WEEK 2</v>
      </c>
      <c r="D1091" s="12">
        <v>116.55</v>
      </c>
      <c r="E1091" s="12">
        <v>116.85</v>
      </c>
      <c r="F1091" s="12">
        <v>108.6</v>
      </c>
      <c r="G1091" s="12">
        <v>109.1</v>
      </c>
      <c r="H1091" s="12">
        <v>111.89623589462231</v>
      </c>
      <c r="I1091">
        <v>648866</v>
      </c>
      <c r="J1091">
        <v>4153</v>
      </c>
      <c r="K1091" s="12">
        <v>72605663</v>
      </c>
      <c r="L1091">
        <v>378294</v>
      </c>
      <c r="M1091">
        <v>58.3</v>
      </c>
      <c r="N1091">
        <v>8.25</v>
      </c>
      <c r="O1091">
        <v>-7.45</v>
      </c>
      <c r="P1091">
        <f xml:space="preserve"> IF(Stock_Info[[#This Row],[Close Price]] &gt; Stock_Info[[#This Row],[Open Price]], 1, 0)</f>
        <v>0</v>
      </c>
      <c r="Q1091" t="str">
        <f>IF(AND(Stock_Info[[#This Row],[% Deli. Qty to Traded Qty]]&gt;80,Stock_Info[[#This Row],[No. of Trades]]&lt;3000),"Unusual Day","")</f>
        <v/>
      </c>
      <c r="R1091" t="str">
        <f>IF(AND(Stock_Info[[#This Row],[Spread High-Low]] &lt; 10, Stock_Info[[#This Row],[% Deli. Qty to Traded Qty]] &gt; 90), "Good Day", "")</f>
        <v/>
      </c>
    </row>
    <row r="1092" spans="1:18">
      <c r="A1092" t="s">
        <v>44</v>
      </c>
      <c r="B1092" s="1">
        <v>45782</v>
      </c>
      <c r="C1092" s="1" t="str">
        <f>"WEEK" &amp;" " &amp;  INT((DAY(Stock_Info[[#This Row],[Date]])+WEEKDAY(DATE(YEAR(Stock_Info[[#This Row],[Date]]),MONTH(Stock_Info[[#This Row],[Date]]),1))-1)/7)+1</f>
        <v>WEEK 2</v>
      </c>
      <c r="D1092" s="12">
        <v>115.85</v>
      </c>
      <c r="E1092" s="12">
        <v>116.8</v>
      </c>
      <c r="F1092" s="12">
        <v>114.65</v>
      </c>
      <c r="G1092" s="12">
        <v>116.35</v>
      </c>
      <c r="H1092" s="12">
        <v>116.13306918973127</v>
      </c>
      <c r="I1092">
        <v>486604</v>
      </c>
      <c r="J1092">
        <v>4036</v>
      </c>
      <c r="K1092" s="12">
        <v>56510816</v>
      </c>
      <c r="L1092">
        <v>261686</v>
      </c>
      <c r="M1092">
        <v>53.78</v>
      </c>
      <c r="N1092">
        <v>2.15</v>
      </c>
      <c r="O1092">
        <v>0.5</v>
      </c>
      <c r="P1092">
        <f xml:space="preserve"> IF(Stock_Info[[#This Row],[Close Price]] &gt; Stock_Info[[#This Row],[Open Price]], 1, 0)</f>
        <v>1</v>
      </c>
      <c r="Q1092" t="str">
        <f>IF(AND(Stock_Info[[#This Row],[% Deli. Qty to Traded Qty]]&gt;80,Stock_Info[[#This Row],[No. of Trades]]&lt;3000),"Unusual Day","")</f>
        <v/>
      </c>
      <c r="R1092" t="str">
        <f>IF(AND(Stock_Info[[#This Row],[Spread High-Low]] &lt; 10, Stock_Info[[#This Row],[% Deli. Qty to Traded Qty]] &gt; 90), "Good Day", "")</f>
        <v/>
      </c>
    </row>
    <row r="1093" spans="1:18">
      <c r="A1093" t="s">
        <v>44</v>
      </c>
      <c r="B1093" s="1">
        <v>45779</v>
      </c>
      <c r="C1093" s="1" t="str">
        <f>"WEEK" &amp;" " &amp;  INT((DAY(Stock_Info[[#This Row],[Date]])+WEEKDAY(DATE(YEAR(Stock_Info[[#This Row],[Date]]),MONTH(Stock_Info[[#This Row],[Date]]),1))-1)/7)+1</f>
        <v>WEEK 1</v>
      </c>
      <c r="D1093" s="12">
        <v>115.1</v>
      </c>
      <c r="E1093" s="12">
        <v>117.25</v>
      </c>
      <c r="F1093" s="12">
        <v>114.75</v>
      </c>
      <c r="G1093" s="12">
        <v>115.4</v>
      </c>
      <c r="H1093" s="12">
        <v>115.86434378462724</v>
      </c>
      <c r="I1093">
        <v>417843</v>
      </c>
      <c r="J1093">
        <v>2546</v>
      </c>
      <c r="K1093" s="12">
        <v>48413105</v>
      </c>
      <c r="L1093">
        <v>267870</v>
      </c>
      <c r="M1093">
        <v>64.11</v>
      </c>
      <c r="N1093">
        <v>2.5</v>
      </c>
      <c r="O1093">
        <v>0.3</v>
      </c>
      <c r="P1093">
        <f xml:space="preserve"> IF(Stock_Info[[#This Row],[Close Price]] &gt; Stock_Info[[#This Row],[Open Price]], 1, 0)</f>
        <v>1</v>
      </c>
      <c r="Q1093" t="str">
        <f>IF(AND(Stock_Info[[#This Row],[% Deli. Qty to Traded Qty]]&gt;80,Stock_Info[[#This Row],[No. of Trades]]&lt;3000),"Unusual Day","")</f>
        <v/>
      </c>
      <c r="R1093" t="str">
        <f>IF(AND(Stock_Info[[#This Row],[Spread High-Low]] &lt; 10, Stock_Info[[#This Row],[% Deli. Qty to Traded Qty]] &gt; 90), "Good Day", "")</f>
        <v/>
      </c>
    </row>
    <row r="1094" spans="1:18">
      <c r="A1094" t="s">
        <v>44</v>
      </c>
      <c r="B1094" s="1">
        <v>45777</v>
      </c>
      <c r="C1094" s="1" t="str">
        <f>"WEEK" &amp;" " &amp;  INT((DAY(Stock_Info[[#This Row],[Date]])+WEEKDAY(DATE(YEAR(Stock_Info[[#This Row],[Date]]),MONTH(Stock_Info[[#This Row],[Date]]),1))-1)/7)+1</f>
        <v>WEEK 5</v>
      </c>
      <c r="D1094" s="12">
        <v>117.9</v>
      </c>
      <c r="E1094" s="12">
        <v>117.9</v>
      </c>
      <c r="F1094" s="12">
        <v>114.65</v>
      </c>
      <c r="G1094" s="12">
        <v>115.1</v>
      </c>
      <c r="H1094" s="12">
        <v>116.71977310608506</v>
      </c>
      <c r="I1094">
        <v>790149</v>
      </c>
      <c r="J1094">
        <v>5343</v>
      </c>
      <c r="K1094" s="12">
        <v>92226012</v>
      </c>
      <c r="L1094">
        <v>575062</v>
      </c>
      <c r="M1094">
        <v>72.78</v>
      </c>
      <c r="N1094">
        <v>3.25</v>
      </c>
      <c r="O1094">
        <v>-2.8</v>
      </c>
      <c r="P1094">
        <f xml:space="preserve"> IF(Stock_Info[[#This Row],[Close Price]] &gt; Stock_Info[[#This Row],[Open Price]], 1, 0)</f>
        <v>0</v>
      </c>
      <c r="Q1094" t="str">
        <f>IF(AND(Stock_Info[[#This Row],[% Deli. Qty to Traded Qty]]&gt;80,Stock_Info[[#This Row],[No. of Trades]]&lt;3000),"Unusual Day","")</f>
        <v/>
      </c>
      <c r="R1094" t="str">
        <f>IF(AND(Stock_Info[[#This Row],[Spread High-Low]] &lt; 10, Stock_Info[[#This Row],[% Deli. Qty to Traded Qty]] &gt; 90), "Good Day", "")</f>
        <v/>
      </c>
    </row>
    <row r="1095" spans="1:18">
      <c r="A1095" t="s">
        <v>44</v>
      </c>
      <c r="B1095" s="1">
        <v>45776</v>
      </c>
      <c r="C1095" s="1" t="str">
        <f>"WEEK" &amp;" " &amp;  INT((DAY(Stock_Info[[#This Row],[Date]])+WEEKDAY(DATE(YEAR(Stock_Info[[#This Row],[Date]]),MONTH(Stock_Info[[#This Row],[Date]]),1))-1)/7)+1</f>
        <v>WEEK 5</v>
      </c>
      <c r="D1095" s="12">
        <v>118.75</v>
      </c>
      <c r="E1095" s="12">
        <v>121.55</v>
      </c>
      <c r="F1095" s="12">
        <v>117.2</v>
      </c>
      <c r="G1095" s="12">
        <v>117.8</v>
      </c>
      <c r="H1095" s="12">
        <v>118.54764595018463</v>
      </c>
      <c r="I1095">
        <v>442514</v>
      </c>
      <c r="J1095">
        <v>2358</v>
      </c>
      <c r="K1095" s="12">
        <v>52458993</v>
      </c>
      <c r="L1095">
        <v>91249</v>
      </c>
      <c r="M1095">
        <v>20.62</v>
      </c>
      <c r="N1095">
        <v>4.3499999999999996</v>
      </c>
      <c r="O1095">
        <v>-0.95</v>
      </c>
      <c r="P1095">
        <f xml:space="preserve"> IF(Stock_Info[[#This Row],[Close Price]] &gt; Stock_Info[[#This Row],[Open Price]], 1, 0)</f>
        <v>0</v>
      </c>
      <c r="Q1095" t="str">
        <f>IF(AND(Stock_Info[[#This Row],[% Deli. Qty to Traded Qty]]&gt;80,Stock_Info[[#This Row],[No. of Trades]]&lt;3000),"Unusual Day","")</f>
        <v/>
      </c>
      <c r="R1095" t="str">
        <f>IF(AND(Stock_Info[[#This Row],[Spread High-Low]] &lt; 10, Stock_Info[[#This Row],[% Deli. Qty to Traded Qty]] &gt; 90), "Good Day", "")</f>
        <v/>
      </c>
    </row>
    <row r="1096" spans="1:18">
      <c r="A1096" t="s">
        <v>44</v>
      </c>
      <c r="B1096" s="1">
        <v>45775</v>
      </c>
      <c r="C1096" s="1" t="str">
        <f>"WEEK" &amp;" " &amp;  INT((DAY(Stock_Info[[#This Row],[Date]])+WEEKDAY(DATE(YEAR(Stock_Info[[#This Row],[Date]]),MONTH(Stock_Info[[#This Row],[Date]]),1))-1)/7)+1</f>
        <v>WEEK 5</v>
      </c>
      <c r="D1096" s="12">
        <v>115.15</v>
      </c>
      <c r="E1096" s="12">
        <v>119.2</v>
      </c>
      <c r="F1096" s="12">
        <v>115.15</v>
      </c>
      <c r="G1096" s="12">
        <v>118.35</v>
      </c>
      <c r="H1096" s="12">
        <v>118.11510111001991</v>
      </c>
      <c r="I1096">
        <v>632331</v>
      </c>
      <c r="J1096">
        <v>4349</v>
      </c>
      <c r="K1096" s="12">
        <v>74687840</v>
      </c>
      <c r="L1096">
        <v>308435</v>
      </c>
      <c r="M1096">
        <v>48.78</v>
      </c>
      <c r="N1096">
        <v>4.05</v>
      </c>
      <c r="O1096">
        <v>3.2</v>
      </c>
      <c r="P1096">
        <f xml:space="preserve"> IF(Stock_Info[[#This Row],[Close Price]] &gt; Stock_Info[[#This Row],[Open Price]], 1, 0)</f>
        <v>1</v>
      </c>
      <c r="Q1096" t="str">
        <f>IF(AND(Stock_Info[[#This Row],[% Deli. Qty to Traded Qty]]&gt;80,Stock_Info[[#This Row],[No. of Trades]]&lt;3000),"Unusual Day","")</f>
        <v/>
      </c>
      <c r="R1096" t="str">
        <f>IF(AND(Stock_Info[[#This Row],[Spread High-Low]] &lt; 10, Stock_Info[[#This Row],[% Deli. Qty to Traded Qty]] &gt; 90), "Good Day", "")</f>
        <v/>
      </c>
    </row>
    <row r="1097" spans="1:18">
      <c r="A1097" t="s">
        <v>44</v>
      </c>
      <c r="B1097" s="1">
        <v>45772</v>
      </c>
      <c r="C1097" s="1" t="str">
        <f>"WEEK" &amp;" " &amp;  INT((DAY(Stock_Info[[#This Row],[Date]])+WEEKDAY(DATE(YEAR(Stock_Info[[#This Row],[Date]]),MONTH(Stock_Info[[#This Row],[Date]]),1))-1)/7)+1</f>
        <v>WEEK 4</v>
      </c>
      <c r="D1097" s="12">
        <v>118.25</v>
      </c>
      <c r="E1097" s="12">
        <v>118.45</v>
      </c>
      <c r="F1097" s="12">
        <v>113.75</v>
      </c>
      <c r="G1097" s="12">
        <v>115.45</v>
      </c>
      <c r="H1097" s="12">
        <v>115.84310181700639</v>
      </c>
      <c r="I1097">
        <v>423829</v>
      </c>
      <c r="J1097">
        <v>2972</v>
      </c>
      <c r="K1097" s="12">
        <v>49097666</v>
      </c>
      <c r="L1097">
        <v>149767</v>
      </c>
      <c r="M1097">
        <v>35.340000000000003</v>
      </c>
      <c r="N1097">
        <v>4.7</v>
      </c>
      <c r="O1097">
        <v>-2.8</v>
      </c>
      <c r="P1097">
        <f xml:space="preserve"> IF(Stock_Info[[#This Row],[Close Price]] &gt; Stock_Info[[#This Row],[Open Price]], 1, 0)</f>
        <v>0</v>
      </c>
      <c r="Q1097" t="str">
        <f>IF(AND(Stock_Info[[#This Row],[% Deli. Qty to Traded Qty]]&gt;80,Stock_Info[[#This Row],[No. of Trades]]&lt;3000),"Unusual Day","")</f>
        <v/>
      </c>
      <c r="R1097" t="str">
        <f>IF(AND(Stock_Info[[#This Row],[Spread High-Low]] &lt; 10, Stock_Info[[#This Row],[% Deli. Qty to Traded Qty]] &gt; 90), "Good Day", "")</f>
        <v/>
      </c>
    </row>
    <row r="1098" spans="1:18">
      <c r="A1098" t="s">
        <v>44</v>
      </c>
      <c r="B1098" s="1">
        <v>45771</v>
      </c>
      <c r="C1098" s="1" t="str">
        <f>"WEEK" &amp;" " &amp;  INT((DAY(Stock_Info[[#This Row],[Date]])+WEEKDAY(DATE(YEAR(Stock_Info[[#This Row],[Date]]),MONTH(Stock_Info[[#This Row],[Date]]),1))-1)/7)+1</f>
        <v>WEEK 4</v>
      </c>
      <c r="D1098" s="12">
        <v>117.7</v>
      </c>
      <c r="E1098" s="12">
        <v>119.1</v>
      </c>
      <c r="F1098" s="12">
        <v>116.8</v>
      </c>
      <c r="G1098" s="12">
        <v>118.5</v>
      </c>
      <c r="H1098" s="12">
        <v>118.31429174463111</v>
      </c>
      <c r="I1098">
        <v>246373</v>
      </c>
      <c r="J1098">
        <v>1782</v>
      </c>
      <c r="K1098" s="12">
        <v>29149447</v>
      </c>
      <c r="L1098">
        <v>112982</v>
      </c>
      <c r="M1098">
        <v>45.86</v>
      </c>
      <c r="N1098">
        <v>2.2999999999999998</v>
      </c>
      <c r="O1098">
        <v>0.8</v>
      </c>
      <c r="P1098">
        <f xml:space="preserve"> IF(Stock_Info[[#This Row],[Close Price]] &gt; Stock_Info[[#This Row],[Open Price]], 1, 0)</f>
        <v>1</v>
      </c>
      <c r="Q1098" t="str">
        <f>IF(AND(Stock_Info[[#This Row],[% Deli. Qty to Traded Qty]]&gt;80,Stock_Info[[#This Row],[No. of Trades]]&lt;3000),"Unusual Day","")</f>
        <v/>
      </c>
      <c r="R1098" t="str">
        <f>IF(AND(Stock_Info[[#This Row],[Spread High-Low]] &lt; 10, Stock_Info[[#This Row],[% Deli. Qty to Traded Qty]] &gt; 90), "Good Day", "")</f>
        <v/>
      </c>
    </row>
    <row r="1099" spans="1:18">
      <c r="A1099" t="s">
        <v>44</v>
      </c>
      <c r="B1099" s="1">
        <v>45770</v>
      </c>
      <c r="C1099" s="1" t="str">
        <f>"WEEK" &amp;" " &amp;  INT((DAY(Stock_Info[[#This Row],[Date]])+WEEKDAY(DATE(YEAR(Stock_Info[[#This Row],[Date]]),MONTH(Stock_Info[[#This Row],[Date]]),1))-1)/7)+1</f>
        <v>WEEK 4</v>
      </c>
      <c r="D1099" s="12">
        <v>119</v>
      </c>
      <c r="E1099" s="12">
        <v>119.7</v>
      </c>
      <c r="F1099" s="12">
        <v>114.8</v>
      </c>
      <c r="G1099" s="12">
        <v>117.7</v>
      </c>
      <c r="H1099" s="12">
        <v>116.90318933777711</v>
      </c>
      <c r="I1099">
        <v>561684</v>
      </c>
      <c r="J1099">
        <v>4198</v>
      </c>
      <c r="K1099" s="12">
        <v>65662651</v>
      </c>
      <c r="L1099">
        <v>250512</v>
      </c>
      <c r="M1099">
        <v>44.6</v>
      </c>
      <c r="N1099">
        <v>4.9000000000000004</v>
      </c>
      <c r="O1099">
        <v>-1.3</v>
      </c>
      <c r="P1099">
        <f xml:space="preserve"> IF(Stock_Info[[#This Row],[Close Price]] &gt; Stock_Info[[#This Row],[Open Price]], 1, 0)</f>
        <v>0</v>
      </c>
      <c r="Q1099" t="str">
        <f>IF(AND(Stock_Info[[#This Row],[% Deli. Qty to Traded Qty]]&gt;80,Stock_Info[[#This Row],[No. of Trades]]&lt;3000),"Unusual Day","")</f>
        <v/>
      </c>
      <c r="R1099" t="str">
        <f>IF(AND(Stock_Info[[#This Row],[Spread High-Low]] &lt; 10, Stock_Info[[#This Row],[% Deli. Qty to Traded Qty]] &gt; 90), "Good Day", "")</f>
        <v/>
      </c>
    </row>
    <row r="1100" spans="1:18">
      <c r="A1100" t="s">
        <v>44</v>
      </c>
      <c r="B1100" s="1">
        <v>45769</v>
      </c>
      <c r="C1100" s="1" t="str">
        <f>"WEEK" &amp;" " &amp;  INT((DAY(Stock_Info[[#This Row],[Date]])+WEEKDAY(DATE(YEAR(Stock_Info[[#This Row],[Date]]),MONTH(Stock_Info[[#This Row],[Date]]),1))-1)/7)+1</f>
        <v>WEEK 4</v>
      </c>
      <c r="D1100" s="12">
        <v>120.8</v>
      </c>
      <c r="E1100" s="12">
        <v>121.6</v>
      </c>
      <c r="F1100" s="12">
        <v>118.55</v>
      </c>
      <c r="G1100" s="12">
        <v>118.85</v>
      </c>
      <c r="H1100" s="12">
        <v>120.11266875459339</v>
      </c>
      <c r="I1100">
        <v>327917</v>
      </c>
      <c r="J1100">
        <v>2441</v>
      </c>
      <c r="K1100" s="12">
        <v>39386986</v>
      </c>
      <c r="L1100">
        <v>146608</v>
      </c>
      <c r="M1100">
        <v>44.71</v>
      </c>
      <c r="N1100">
        <v>3.05</v>
      </c>
      <c r="O1100">
        <v>-1.95</v>
      </c>
      <c r="P1100">
        <f xml:space="preserve"> IF(Stock_Info[[#This Row],[Close Price]] &gt; Stock_Info[[#This Row],[Open Price]], 1, 0)</f>
        <v>0</v>
      </c>
      <c r="Q1100" t="str">
        <f>IF(AND(Stock_Info[[#This Row],[% Deli. Qty to Traded Qty]]&gt;80,Stock_Info[[#This Row],[No. of Trades]]&lt;3000),"Unusual Day","")</f>
        <v/>
      </c>
      <c r="R1100" t="str">
        <f>IF(AND(Stock_Info[[#This Row],[Spread High-Low]] &lt; 10, Stock_Info[[#This Row],[% Deli. Qty to Traded Qty]] &gt; 90), "Good Day", "")</f>
        <v/>
      </c>
    </row>
    <row r="1101" spans="1:18">
      <c r="A1101" t="s">
        <v>44</v>
      </c>
      <c r="B1101" s="1">
        <v>45768</v>
      </c>
      <c r="C1101" s="1" t="str">
        <f>"WEEK" &amp;" " &amp;  INT((DAY(Stock_Info[[#This Row],[Date]])+WEEKDAY(DATE(YEAR(Stock_Info[[#This Row],[Date]]),MONTH(Stock_Info[[#This Row],[Date]]),1))-1)/7)+1</f>
        <v>WEEK 4</v>
      </c>
      <c r="D1101" s="12">
        <v>117.45</v>
      </c>
      <c r="E1101" s="12">
        <v>121.55</v>
      </c>
      <c r="F1101" s="12">
        <v>117.15</v>
      </c>
      <c r="G1101" s="12">
        <v>119.8</v>
      </c>
      <c r="H1101" s="12">
        <v>120.07039835107753</v>
      </c>
      <c r="I1101">
        <v>1203210</v>
      </c>
      <c r="J1101">
        <v>7873</v>
      </c>
      <c r="K1101" s="12">
        <v>144469904</v>
      </c>
      <c r="L1101">
        <v>783878</v>
      </c>
      <c r="M1101">
        <v>65.150000000000006</v>
      </c>
      <c r="N1101">
        <v>4.4000000000000004</v>
      </c>
      <c r="O1101">
        <v>2.35</v>
      </c>
      <c r="P1101">
        <f xml:space="preserve"> IF(Stock_Info[[#This Row],[Close Price]] &gt; Stock_Info[[#This Row],[Open Price]], 1, 0)</f>
        <v>1</v>
      </c>
      <c r="Q1101" t="str">
        <f>IF(AND(Stock_Info[[#This Row],[% Deli. Qty to Traded Qty]]&gt;80,Stock_Info[[#This Row],[No. of Trades]]&lt;3000),"Unusual Day","")</f>
        <v/>
      </c>
      <c r="R1101" t="str">
        <f>IF(AND(Stock_Info[[#This Row],[Spread High-Low]] &lt; 10, Stock_Info[[#This Row],[% Deli. Qty to Traded Qty]] &gt; 90), "Good Day", "")</f>
        <v/>
      </c>
    </row>
    <row r="1102" spans="1:18">
      <c r="A1102" t="s">
        <v>44</v>
      </c>
      <c r="B1102" s="1">
        <v>45764</v>
      </c>
      <c r="C1102" s="1" t="str">
        <f>"WEEK" &amp;" " &amp;  INT((DAY(Stock_Info[[#This Row],[Date]])+WEEKDAY(DATE(YEAR(Stock_Info[[#This Row],[Date]]),MONTH(Stock_Info[[#This Row],[Date]]),1))-1)/7)+1</f>
        <v>WEEK 3</v>
      </c>
      <c r="D1102" s="12">
        <v>115.7</v>
      </c>
      <c r="E1102" s="12">
        <v>117.8</v>
      </c>
      <c r="F1102" s="12">
        <v>114.7</v>
      </c>
      <c r="G1102" s="12">
        <v>117.15</v>
      </c>
      <c r="H1102" s="12">
        <v>116.47169405617852</v>
      </c>
      <c r="I1102">
        <v>902231</v>
      </c>
      <c r="J1102">
        <v>7149</v>
      </c>
      <c r="K1102" s="12">
        <v>105084373</v>
      </c>
      <c r="L1102">
        <v>425535</v>
      </c>
      <c r="M1102">
        <v>47.16</v>
      </c>
      <c r="N1102">
        <v>3.1</v>
      </c>
      <c r="O1102">
        <v>1.45</v>
      </c>
      <c r="P1102">
        <f xml:space="preserve"> IF(Stock_Info[[#This Row],[Close Price]] &gt; Stock_Info[[#This Row],[Open Price]], 1, 0)</f>
        <v>1</v>
      </c>
      <c r="Q1102" t="str">
        <f>IF(AND(Stock_Info[[#This Row],[% Deli. Qty to Traded Qty]]&gt;80,Stock_Info[[#This Row],[No. of Trades]]&lt;3000),"Unusual Day","")</f>
        <v/>
      </c>
      <c r="R1102" t="str">
        <f>IF(AND(Stock_Info[[#This Row],[Spread High-Low]] &lt; 10, Stock_Info[[#This Row],[% Deli. Qty to Traded Qty]] &gt; 90), "Good Day", "")</f>
        <v/>
      </c>
    </row>
    <row r="1103" spans="1:18">
      <c r="A1103" t="s">
        <v>44</v>
      </c>
      <c r="B1103" s="1">
        <v>45763</v>
      </c>
      <c r="C1103" s="1" t="str">
        <f>"WEEK" &amp;" " &amp;  INT((DAY(Stock_Info[[#This Row],[Date]])+WEEKDAY(DATE(YEAR(Stock_Info[[#This Row],[Date]]),MONTH(Stock_Info[[#This Row],[Date]]),1))-1)/7)+1</f>
        <v>WEEK 3</v>
      </c>
      <c r="D1103" s="12">
        <v>111.3</v>
      </c>
      <c r="E1103" s="12">
        <v>116.1</v>
      </c>
      <c r="F1103" s="12">
        <v>111.3</v>
      </c>
      <c r="G1103" s="12">
        <v>115.65</v>
      </c>
      <c r="H1103" s="12">
        <v>114.69945495864542</v>
      </c>
      <c r="I1103">
        <v>1511078</v>
      </c>
      <c r="J1103">
        <v>9835</v>
      </c>
      <c r="K1103" s="12">
        <v>173319823</v>
      </c>
      <c r="L1103">
        <v>904305</v>
      </c>
      <c r="M1103">
        <v>59.84</v>
      </c>
      <c r="N1103">
        <v>4.8</v>
      </c>
      <c r="O1103">
        <v>4.3499999999999996</v>
      </c>
      <c r="P1103">
        <f xml:space="preserve"> IF(Stock_Info[[#This Row],[Close Price]] &gt; Stock_Info[[#This Row],[Open Price]], 1, 0)</f>
        <v>1</v>
      </c>
      <c r="Q1103" t="str">
        <f>IF(AND(Stock_Info[[#This Row],[% Deli. Qty to Traded Qty]]&gt;80,Stock_Info[[#This Row],[No. of Trades]]&lt;3000),"Unusual Day","")</f>
        <v/>
      </c>
      <c r="R1103" t="str">
        <f>IF(AND(Stock_Info[[#This Row],[Spread High-Low]] &lt; 10, Stock_Info[[#This Row],[% Deli. Qty to Traded Qty]] &gt; 90), "Good Day", "")</f>
        <v/>
      </c>
    </row>
    <row r="1104" spans="1:18">
      <c r="A1104" t="s">
        <v>44</v>
      </c>
      <c r="B1104" s="1">
        <v>45762</v>
      </c>
      <c r="C1104" s="1" t="str">
        <f>"WEEK" &amp;" " &amp;  INT((DAY(Stock_Info[[#This Row],[Date]])+WEEKDAY(DATE(YEAR(Stock_Info[[#This Row],[Date]]),MONTH(Stock_Info[[#This Row],[Date]]),1))-1)/7)+1</f>
        <v>WEEK 3</v>
      </c>
      <c r="D1104" s="12">
        <v>108.6</v>
      </c>
      <c r="E1104" s="12">
        <v>111.8</v>
      </c>
      <c r="F1104" s="12">
        <v>108.6</v>
      </c>
      <c r="G1104" s="12">
        <v>111.4</v>
      </c>
      <c r="H1104" s="12">
        <v>110.28464245434171</v>
      </c>
      <c r="I1104">
        <v>206589</v>
      </c>
      <c r="J1104">
        <v>1469</v>
      </c>
      <c r="K1104" s="12">
        <v>22783594</v>
      </c>
      <c r="L1104">
        <v>59352</v>
      </c>
      <c r="M1104">
        <v>28.73</v>
      </c>
      <c r="N1104">
        <v>3.2</v>
      </c>
      <c r="O1104">
        <v>2.8</v>
      </c>
      <c r="P1104">
        <f xml:space="preserve"> IF(Stock_Info[[#This Row],[Close Price]] &gt; Stock_Info[[#This Row],[Open Price]], 1, 0)</f>
        <v>1</v>
      </c>
      <c r="Q1104" t="str">
        <f>IF(AND(Stock_Info[[#This Row],[% Deli. Qty to Traded Qty]]&gt;80,Stock_Info[[#This Row],[No. of Trades]]&lt;3000),"Unusual Day","")</f>
        <v/>
      </c>
      <c r="R1104" t="str">
        <f>IF(AND(Stock_Info[[#This Row],[Spread High-Low]] &lt; 10, Stock_Info[[#This Row],[% Deli. Qty to Traded Qty]] &gt; 90), "Good Day", "")</f>
        <v/>
      </c>
    </row>
    <row r="1105" spans="1:18">
      <c r="A1105" t="s">
        <v>44</v>
      </c>
      <c r="B1105" s="1">
        <v>45758</v>
      </c>
      <c r="C1105" s="1" t="str">
        <f>"WEEK" &amp;" " &amp;  INT((DAY(Stock_Info[[#This Row],[Date]])+WEEKDAY(DATE(YEAR(Stock_Info[[#This Row],[Date]]),MONTH(Stock_Info[[#This Row],[Date]]),1))-1)/7)+1</f>
        <v>WEEK 2</v>
      </c>
      <c r="D1105" s="12">
        <v>108.15</v>
      </c>
      <c r="E1105" s="12">
        <v>109.45</v>
      </c>
      <c r="F1105" s="12">
        <v>107.15</v>
      </c>
      <c r="G1105" s="12">
        <v>108.15</v>
      </c>
      <c r="H1105" s="12">
        <v>108.05277966084417</v>
      </c>
      <c r="I1105">
        <v>784772</v>
      </c>
      <c r="J1105">
        <v>3903</v>
      </c>
      <c r="K1105" s="12">
        <v>84796796</v>
      </c>
      <c r="L1105">
        <v>492393</v>
      </c>
      <c r="M1105">
        <v>62.74</v>
      </c>
      <c r="N1105">
        <v>2.2999999999999998</v>
      </c>
      <c r="O1105">
        <v>0</v>
      </c>
      <c r="P1105">
        <f xml:space="preserve"> IF(Stock_Info[[#This Row],[Close Price]] &gt; Stock_Info[[#This Row],[Open Price]], 1, 0)</f>
        <v>0</v>
      </c>
      <c r="Q1105" t="str">
        <f>IF(AND(Stock_Info[[#This Row],[% Deli. Qty to Traded Qty]]&gt;80,Stock_Info[[#This Row],[No. of Trades]]&lt;3000),"Unusual Day","")</f>
        <v/>
      </c>
      <c r="R1105" t="str">
        <f>IF(AND(Stock_Info[[#This Row],[Spread High-Low]] &lt; 10, Stock_Info[[#This Row],[% Deli. Qty to Traded Qty]] &gt; 90), "Good Day", "")</f>
        <v/>
      </c>
    </row>
    <row r="1106" spans="1:18">
      <c r="A1106" t="s">
        <v>44</v>
      </c>
      <c r="B1106" s="1">
        <v>45756</v>
      </c>
      <c r="C1106" s="1" t="str">
        <f>"WEEK" &amp;" " &amp;  INT((DAY(Stock_Info[[#This Row],[Date]])+WEEKDAY(DATE(YEAR(Stock_Info[[#This Row],[Date]]),MONTH(Stock_Info[[#This Row],[Date]]),1))-1)/7)+1</f>
        <v>WEEK 2</v>
      </c>
      <c r="D1106" s="12">
        <v>109</v>
      </c>
      <c r="E1106" s="12">
        <v>109.2</v>
      </c>
      <c r="F1106" s="12">
        <v>104.6</v>
      </c>
      <c r="G1106" s="12">
        <v>106.8</v>
      </c>
      <c r="H1106" s="12">
        <v>106.42377619547338</v>
      </c>
      <c r="I1106">
        <v>345909</v>
      </c>
      <c r="J1106">
        <v>3253</v>
      </c>
      <c r="K1106" s="12">
        <v>36812942</v>
      </c>
      <c r="L1106">
        <v>156437</v>
      </c>
      <c r="M1106">
        <v>45.22</v>
      </c>
      <c r="N1106">
        <v>4.5999999999999996</v>
      </c>
      <c r="O1106">
        <v>-2.2000000000000002</v>
      </c>
      <c r="P1106">
        <f xml:space="preserve"> IF(Stock_Info[[#This Row],[Close Price]] &gt; Stock_Info[[#This Row],[Open Price]], 1, 0)</f>
        <v>0</v>
      </c>
      <c r="Q1106" t="str">
        <f>IF(AND(Stock_Info[[#This Row],[% Deli. Qty to Traded Qty]]&gt;80,Stock_Info[[#This Row],[No. of Trades]]&lt;3000),"Unusual Day","")</f>
        <v/>
      </c>
      <c r="R1106" t="str">
        <f>IF(AND(Stock_Info[[#This Row],[Spread High-Low]] &lt; 10, Stock_Info[[#This Row],[% Deli. Qty to Traded Qty]] &gt; 90), "Good Day", "")</f>
        <v/>
      </c>
    </row>
    <row r="1107" spans="1:18">
      <c r="A1107" t="s">
        <v>44</v>
      </c>
      <c r="B1107" s="1">
        <v>45755</v>
      </c>
      <c r="C1107" s="1" t="str">
        <f>"WEEK" &amp;" " &amp;  INT((DAY(Stock_Info[[#This Row],[Date]])+WEEKDAY(DATE(YEAR(Stock_Info[[#This Row],[Date]]),MONTH(Stock_Info[[#This Row],[Date]]),1))-1)/7)+1</f>
        <v>WEEK 2</v>
      </c>
      <c r="D1107" s="12">
        <v>108.25</v>
      </c>
      <c r="E1107" s="12">
        <v>110</v>
      </c>
      <c r="F1107" s="12">
        <v>107.2</v>
      </c>
      <c r="G1107" s="12">
        <v>109.25</v>
      </c>
      <c r="H1107" s="12">
        <v>108.47144941950717</v>
      </c>
      <c r="I1107">
        <v>430324</v>
      </c>
      <c r="J1107">
        <v>3322</v>
      </c>
      <c r="K1107" s="12">
        <v>46677868</v>
      </c>
      <c r="L1107">
        <v>149030</v>
      </c>
      <c r="M1107">
        <v>34.630000000000003</v>
      </c>
      <c r="N1107">
        <v>2.8</v>
      </c>
      <c r="O1107">
        <v>1</v>
      </c>
      <c r="P1107">
        <f xml:space="preserve"> IF(Stock_Info[[#This Row],[Close Price]] &gt; Stock_Info[[#This Row],[Open Price]], 1, 0)</f>
        <v>1</v>
      </c>
      <c r="Q1107" t="str">
        <f>IF(AND(Stock_Info[[#This Row],[% Deli. Qty to Traded Qty]]&gt;80,Stock_Info[[#This Row],[No. of Trades]]&lt;3000),"Unusual Day","")</f>
        <v/>
      </c>
      <c r="R1107" t="str">
        <f>IF(AND(Stock_Info[[#This Row],[Spread High-Low]] &lt; 10, Stock_Info[[#This Row],[% Deli. Qty to Traded Qty]] &gt; 90), "Good Day", "")</f>
        <v/>
      </c>
    </row>
    <row r="1108" spans="1:18">
      <c r="A1108" t="s">
        <v>44</v>
      </c>
      <c r="B1108" s="1">
        <v>45754</v>
      </c>
      <c r="C1108" s="1" t="str">
        <f>"WEEK" &amp;" " &amp;  INT((DAY(Stock_Info[[#This Row],[Date]])+WEEKDAY(DATE(YEAR(Stock_Info[[#This Row],[Date]]),MONTH(Stock_Info[[#This Row],[Date]]),1))-1)/7)+1</f>
        <v>WEEK 2</v>
      </c>
      <c r="D1108" s="12">
        <v>101.1</v>
      </c>
      <c r="E1108" s="12">
        <v>108.65</v>
      </c>
      <c r="F1108" s="12">
        <v>101.1</v>
      </c>
      <c r="G1108" s="12">
        <v>105.9</v>
      </c>
      <c r="H1108" s="12">
        <v>105.74400609178112</v>
      </c>
      <c r="I1108">
        <v>697333</v>
      </c>
      <c r="J1108">
        <v>6215</v>
      </c>
      <c r="K1108" s="12">
        <v>73738785</v>
      </c>
      <c r="L1108">
        <v>361737</v>
      </c>
      <c r="M1108">
        <v>51.87</v>
      </c>
      <c r="N1108">
        <v>7.55</v>
      </c>
      <c r="O1108">
        <v>4.8</v>
      </c>
      <c r="P1108">
        <f xml:space="preserve"> IF(Stock_Info[[#This Row],[Close Price]] &gt; Stock_Info[[#This Row],[Open Price]], 1, 0)</f>
        <v>1</v>
      </c>
      <c r="Q1108" t="str">
        <f>IF(AND(Stock_Info[[#This Row],[% Deli. Qty to Traded Qty]]&gt;80,Stock_Info[[#This Row],[No. of Trades]]&lt;3000),"Unusual Day","")</f>
        <v/>
      </c>
      <c r="R1108" t="str">
        <f>IF(AND(Stock_Info[[#This Row],[Spread High-Low]] &lt; 10, Stock_Info[[#This Row],[% Deli. Qty to Traded Qty]] &gt; 90), "Good Day", "")</f>
        <v/>
      </c>
    </row>
    <row r="1109" spans="1:18">
      <c r="A1109" t="s">
        <v>44</v>
      </c>
      <c r="B1109" s="1">
        <v>45751</v>
      </c>
      <c r="C1109" s="1" t="str">
        <f>"WEEK" &amp;" " &amp;  INT((DAY(Stock_Info[[#This Row],[Date]])+WEEKDAY(DATE(YEAR(Stock_Info[[#This Row],[Date]]),MONTH(Stock_Info[[#This Row],[Date]]),1))-1)/7)+1</f>
        <v>WEEK 1</v>
      </c>
      <c r="D1109" s="12">
        <v>114.85</v>
      </c>
      <c r="E1109" s="12">
        <v>115.7</v>
      </c>
      <c r="F1109" s="12">
        <v>110.7</v>
      </c>
      <c r="G1109" s="12">
        <v>111.55</v>
      </c>
      <c r="H1109" s="12">
        <v>112.94560949734458</v>
      </c>
      <c r="I1109">
        <v>312003</v>
      </c>
      <c r="J1109">
        <v>2606</v>
      </c>
      <c r="K1109" s="12">
        <v>35239369</v>
      </c>
      <c r="L1109">
        <v>83802</v>
      </c>
      <c r="M1109">
        <v>26.86</v>
      </c>
      <c r="N1109">
        <v>5</v>
      </c>
      <c r="O1109">
        <v>-3.3</v>
      </c>
      <c r="P1109">
        <f xml:space="preserve"> IF(Stock_Info[[#This Row],[Close Price]] &gt; Stock_Info[[#This Row],[Open Price]], 1, 0)</f>
        <v>0</v>
      </c>
      <c r="Q1109" t="str">
        <f>IF(AND(Stock_Info[[#This Row],[% Deli. Qty to Traded Qty]]&gt;80,Stock_Info[[#This Row],[No. of Trades]]&lt;3000),"Unusual Day","")</f>
        <v/>
      </c>
      <c r="R1109" t="str">
        <f>IF(AND(Stock_Info[[#This Row],[Spread High-Low]] &lt; 10, Stock_Info[[#This Row],[% Deli. Qty to Traded Qty]] &gt; 90), "Good Day", "")</f>
        <v/>
      </c>
    </row>
    <row r="1110" spans="1:18">
      <c r="A1110" t="s">
        <v>44</v>
      </c>
      <c r="B1110" s="1">
        <v>45750</v>
      </c>
      <c r="C1110" s="1" t="str">
        <f>"WEEK" &amp;" " &amp;  INT((DAY(Stock_Info[[#This Row],[Date]])+WEEKDAY(DATE(YEAR(Stock_Info[[#This Row],[Date]]),MONTH(Stock_Info[[#This Row],[Date]]),1))-1)/7)+1</f>
        <v>WEEK 1</v>
      </c>
      <c r="D1110" s="12">
        <v>110.4</v>
      </c>
      <c r="E1110" s="12">
        <v>118.2</v>
      </c>
      <c r="F1110" s="12">
        <v>109.45</v>
      </c>
      <c r="G1110" s="12">
        <v>114.85</v>
      </c>
      <c r="H1110" s="12">
        <v>114.77041673253241</v>
      </c>
      <c r="I1110">
        <v>1417024</v>
      </c>
      <c r="J1110">
        <v>9198</v>
      </c>
      <c r="K1110" s="12">
        <v>162632435</v>
      </c>
      <c r="L1110">
        <v>637820</v>
      </c>
      <c r="M1110">
        <v>45.01</v>
      </c>
      <c r="N1110">
        <v>8.75</v>
      </c>
      <c r="O1110">
        <v>4.45</v>
      </c>
      <c r="P1110">
        <f xml:space="preserve"> IF(Stock_Info[[#This Row],[Close Price]] &gt; Stock_Info[[#This Row],[Open Price]], 1, 0)</f>
        <v>1</v>
      </c>
      <c r="Q1110" t="str">
        <f>IF(AND(Stock_Info[[#This Row],[% Deli. Qty to Traded Qty]]&gt;80,Stock_Info[[#This Row],[No. of Trades]]&lt;3000),"Unusual Day","")</f>
        <v/>
      </c>
      <c r="R1110" t="str">
        <f>IF(AND(Stock_Info[[#This Row],[Spread High-Low]] &lt; 10, Stock_Info[[#This Row],[% Deli. Qty to Traded Qty]] &gt; 90), "Good Day", "")</f>
        <v/>
      </c>
    </row>
    <row r="1111" spans="1:18">
      <c r="A1111" t="s">
        <v>44</v>
      </c>
      <c r="B1111" s="1">
        <v>45749</v>
      </c>
      <c r="C1111" s="1" t="str">
        <f>"WEEK" &amp;" " &amp;  INT((DAY(Stock_Info[[#This Row],[Date]])+WEEKDAY(DATE(YEAR(Stock_Info[[#This Row],[Date]]),MONTH(Stock_Info[[#This Row],[Date]]),1))-1)/7)+1</f>
        <v>WEEK 1</v>
      </c>
      <c r="D1111" s="12">
        <v>111.05</v>
      </c>
      <c r="E1111" s="12">
        <v>112.05</v>
      </c>
      <c r="F1111" s="12">
        <v>108.05</v>
      </c>
      <c r="G1111" s="12">
        <v>111.5</v>
      </c>
      <c r="H1111" s="12">
        <v>110.54227680066518</v>
      </c>
      <c r="I1111">
        <v>692744</v>
      </c>
      <c r="J1111">
        <v>4309</v>
      </c>
      <c r="K1111" s="12">
        <v>76577499</v>
      </c>
      <c r="L1111">
        <v>279244</v>
      </c>
      <c r="M1111">
        <v>40.31</v>
      </c>
      <c r="N1111">
        <v>4</v>
      </c>
      <c r="O1111">
        <v>0.45</v>
      </c>
      <c r="P1111">
        <f xml:space="preserve"> IF(Stock_Info[[#This Row],[Close Price]] &gt; Stock_Info[[#This Row],[Open Price]], 1, 0)</f>
        <v>1</v>
      </c>
      <c r="Q1111" t="str">
        <f>IF(AND(Stock_Info[[#This Row],[% Deli. Qty to Traded Qty]]&gt;80,Stock_Info[[#This Row],[No. of Trades]]&lt;3000),"Unusual Day","")</f>
        <v/>
      </c>
      <c r="R1111" t="str">
        <f>IF(AND(Stock_Info[[#This Row],[Spread High-Low]] &lt; 10, Stock_Info[[#This Row],[% Deli. Qty to Traded Qty]] &gt; 90), "Good Day", "")</f>
        <v/>
      </c>
    </row>
    <row r="1112" spans="1:18">
      <c r="A1112" t="s">
        <v>44</v>
      </c>
      <c r="B1112" s="1">
        <v>45748</v>
      </c>
      <c r="C1112" s="1" t="str">
        <f>"WEEK" &amp;" " &amp;  INT((DAY(Stock_Info[[#This Row],[Date]])+WEEKDAY(DATE(YEAR(Stock_Info[[#This Row],[Date]]),MONTH(Stock_Info[[#This Row],[Date]]),1))-1)/7)+1</f>
        <v>WEEK 1</v>
      </c>
      <c r="D1112" s="12">
        <v>106.95</v>
      </c>
      <c r="E1112" s="12">
        <v>111.45</v>
      </c>
      <c r="F1112" s="12">
        <v>106.35</v>
      </c>
      <c r="G1112" s="12">
        <v>110.3</v>
      </c>
      <c r="H1112" s="12">
        <v>109.73804522904452</v>
      </c>
      <c r="I1112">
        <v>465630</v>
      </c>
      <c r="J1112">
        <v>2967</v>
      </c>
      <c r="K1112" s="12">
        <v>51097326</v>
      </c>
      <c r="L1112">
        <v>187379</v>
      </c>
      <c r="M1112">
        <v>40.24</v>
      </c>
      <c r="N1112">
        <v>5.0999999999999996</v>
      </c>
      <c r="O1112">
        <v>3.35</v>
      </c>
      <c r="P1112">
        <f xml:space="preserve"> IF(Stock_Info[[#This Row],[Close Price]] &gt; Stock_Info[[#This Row],[Open Price]], 1, 0)</f>
        <v>1</v>
      </c>
      <c r="Q1112" t="str">
        <f>IF(AND(Stock_Info[[#This Row],[% Deli. Qty to Traded Qty]]&gt;80,Stock_Info[[#This Row],[No. of Trades]]&lt;3000),"Unusual Day","")</f>
        <v/>
      </c>
      <c r="R1112" t="str">
        <f>IF(AND(Stock_Info[[#This Row],[Spread High-Low]] &lt; 10, Stock_Info[[#This Row],[% Deli. Qty to Traded Qty]] &gt; 90), "Good Day", "")</f>
        <v/>
      </c>
    </row>
    <row r="1113" spans="1:18">
      <c r="A1113" t="s">
        <v>44</v>
      </c>
      <c r="B1113" s="1">
        <v>45744</v>
      </c>
      <c r="C1113" s="1" t="str">
        <f>"WEEK" &amp;" " &amp;  INT((DAY(Stock_Info[[#This Row],[Date]])+WEEKDAY(DATE(YEAR(Stock_Info[[#This Row],[Date]]),MONTH(Stock_Info[[#This Row],[Date]]),1))-1)/7)+1</f>
        <v>WEEK 5</v>
      </c>
      <c r="D1113" s="12">
        <v>108.16</v>
      </c>
      <c r="E1113" s="12">
        <v>109.14</v>
      </c>
      <c r="F1113" s="12">
        <v>106.67</v>
      </c>
      <c r="G1113" s="12">
        <v>107.1</v>
      </c>
      <c r="H1113" s="12">
        <v>107.96842062184753</v>
      </c>
      <c r="I1113">
        <v>488705</v>
      </c>
      <c r="J1113">
        <v>4470</v>
      </c>
      <c r="K1113" s="12">
        <v>52764707</v>
      </c>
      <c r="L1113">
        <v>230837</v>
      </c>
      <c r="M1113">
        <v>47.23</v>
      </c>
      <c r="N1113">
        <v>2.4700000000000002</v>
      </c>
      <c r="O1113">
        <v>-1.06</v>
      </c>
      <c r="P1113">
        <f xml:space="preserve"> IF(Stock_Info[[#This Row],[Close Price]] &gt; Stock_Info[[#This Row],[Open Price]], 1, 0)</f>
        <v>0</v>
      </c>
      <c r="Q1113" t="str">
        <f>IF(AND(Stock_Info[[#This Row],[% Deli. Qty to Traded Qty]]&gt;80,Stock_Info[[#This Row],[No. of Trades]]&lt;3000),"Unusual Day","")</f>
        <v/>
      </c>
      <c r="R1113" t="str">
        <f>IF(AND(Stock_Info[[#This Row],[Spread High-Low]] &lt; 10, Stock_Info[[#This Row],[% Deli. Qty to Traded Qty]] &gt; 90), "Good Day", "")</f>
        <v/>
      </c>
    </row>
    <row r="1114" spans="1:18">
      <c r="A1114" t="s">
        <v>44</v>
      </c>
      <c r="B1114" s="1">
        <v>45743</v>
      </c>
      <c r="C1114" s="1" t="str">
        <f>"WEEK" &amp;" " &amp;  INT((DAY(Stock_Info[[#This Row],[Date]])+WEEKDAY(DATE(YEAR(Stock_Info[[#This Row],[Date]]),MONTH(Stock_Info[[#This Row],[Date]]),1))-1)/7)+1</f>
        <v>WEEK 5</v>
      </c>
      <c r="D1114" s="12">
        <v>104.79</v>
      </c>
      <c r="E1114" s="12">
        <v>108.5</v>
      </c>
      <c r="F1114" s="12">
        <v>104.05</v>
      </c>
      <c r="G1114" s="12">
        <v>107.81</v>
      </c>
      <c r="H1114" s="12">
        <v>106.49965202662055</v>
      </c>
      <c r="I1114">
        <v>423883</v>
      </c>
      <c r="J1114">
        <v>2953</v>
      </c>
      <c r="K1114" s="12">
        <v>45143392</v>
      </c>
      <c r="L1114">
        <v>226860</v>
      </c>
      <c r="M1114">
        <v>53.52</v>
      </c>
      <c r="N1114">
        <v>4.45</v>
      </c>
      <c r="O1114">
        <v>3.02</v>
      </c>
      <c r="P1114">
        <f xml:space="preserve"> IF(Stock_Info[[#This Row],[Close Price]] &gt; Stock_Info[[#This Row],[Open Price]], 1, 0)</f>
        <v>1</v>
      </c>
      <c r="Q1114" t="str">
        <f>IF(AND(Stock_Info[[#This Row],[% Deli. Qty to Traded Qty]]&gt;80,Stock_Info[[#This Row],[No. of Trades]]&lt;3000),"Unusual Day","")</f>
        <v/>
      </c>
      <c r="R1114" t="str">
        <f>IF(AND(Stock_Info[[#This Row],[Spread High-Low]] &lt; 10, Stock_Info[[#This Row],[% Deli. Qty to Traded Qty]] &gt; 90), "Good Day", "")</f>
        <v/>
      </c>
    </row>
    <row r="1115" spans="1:18">
      <c r="A1115" t="s">
        <v>44</v>
      </c>
      <c r="B1115" s="1">
        <v>45742</v>
      </c>
      <c r="C1115" s="1" t="str">
        <f>"WEEK" &amp;" " &amp;  INT((DAY(Stock_Info[[#This Row],[Date]])+WEEKDAY(DATE(YEAR(Stock_Info[[#This Row],[Date]]),MONTH(Stock_Info[[#This Row],[Date]]),1))-1)/7)+1</f>
        <v>WEEK 5</v>
      </c>
      <c r="D1115" s="12">
        <v>106.32</v>
      </c>
      <c r="E1115" s="12">
        <v>107.39</v>
      </c>
      <c r="F1115" s="12">
        <v>105.1</v>
      </c>
      <c r="G1115" s="12">
        <v>105.39</v>
      </c>
      <c r="H1115" s="12">
        <v>106.42343864679877</v>
      </c>
      <c r="I1115">
        <v>234348</v>
      </c>
      <c r="J1115">
        <v>2370</v>
      </c>
      <c r="K1115" s="12">
        <v>24940120</v>
      </c>
      <c r="L1115">
        <v>78219</v>
      </c>
      <c r="M1115">
        <v>33.380000000000003</v>
      </c>
      <c r="N1115">
        <v>2.29</v>
      </c>
      <c r="O1115">
        <v>-0.93</v>
      </c>
      <c r="P1115">
        <f xml:space="preserve"> IF(Stock_Info[[#This Row],[Close Price]] &gt; Stock_Info[[#This Row],[Open Price]], 1, 0)</f>
        <v>0</v>
      </c>
      <c r="Q1115" t="str">
        <f>IF(AND(Stock_Info[[#This Row],[% Deli. Qty to Traded Qty]]&gt;80,Stock_Info[[#This Row],[No. of Trades]]&lt;3000),"Unusual Day","")</f>
        <v/>
      </c>
      <c r="R1115" t="str">
        <f>IF(AND(Stock_Info[[#This Row],[Spread High-Low]] &lt; 10, Stock_Info[[#This Row],[% Deli. Qty to Traded Qty]] &gt; 90), "Good Day", "")</f>
        <v/>
      </c>
    </row>
    <row r="1116" spans="1:18">
      <c r="A1116" t="s">
        <v>44</v>
      </c>
      <c r="B1116" s="1">
        <v>45741</v>
      </c>
      <c r="C1116" s="1" t="str">
        <f>"WEEK" &amp;" " &amp;  INT((DAY(Stock_Info[[#This Row],[Date]])+WEEKDAY(DATE(YEAR(Stock_Info[[#This Row],[Date]]),MONTH(Stock_Info[[#This Row],[Date]]),1))-1)/7)+1</f>
        <v>WEEK 5</v>
      </c>
      <c r="D1116" s="12">
        <v>108.52</v>
      </c>
      <c r="E1116" s="12">
        <v>109.06</v>
      </c>
      <c r="F1116" s="12">
        <v>104.87</v>
      </c>
      <c r="G1116" s="12">
        <v>105.79</v>
      </c>
      <c r="H1116" s="12">
        <v>106.51825516403402</v>
      </c>
      <c r="I1116">
        <v>205750</v>
      </c>
      <c r="J1116">
        <v>1807</v>
      </c>
      <c r="K1116" s="12">
        <v>21916131</v>
      </c>
      <c r="L1116">
        <v>76311</v>
      </c>
      <c r="M1116">
        <v>37.090000000000003</v>
      </c>
      <c r="N1116">
        <v>4.1900000000000004</v>
      </c>
      <c r="O1116">
        <v>-2.73</v>
      </c>
      <c r="P1116">
        <f xml:space="preserve"> IF(Stock_Info[[#This Row],[Close Price]] &gt; Stock_Info[[#This Row],[Open Price]], 1, 0)</f>
        <v>0</v>
      </c>
      <c r="Q1116" t="str">
        <f>IF(AND(Stock_Info[[#This Row],[% Deli. Qty to Traded Qty]]&gt;80,Stock_Info[[#This Row],[No. of Trades]]&lt;3000),"Unusual Day","")</f>
        <v/>
      </c>
      <c r="R1116" t="str">
        <f>IF(AND(Stock_Info[[#This Row],[Spread High-Low]] &lt; 10, Stock_Info[[#This Row],[% Deli. Qty to Traded Qty]] &gt; 90), "Good Day", "")</f>
        <v/>
      </c>
    </row>
    <row r="1117" spans="1:18">
      <c r="A1117" t="s">
        <v>44</v>
      </c>
      <c r="B1117" s="1">
        <v>45740</v>
      </c>
      <c r="C1117" s="1" t="str">
        <f>"WEEK" &amp;" " &amp;  INT((DAY(Stock_Info[[#This Row],[Date]])+WEEKDAY(DATE(YEAR(Stock_Info[[#This Row],[Date]]),MONTH(Stock_Info[[#This Row],[Date]]),1))-1)/7)+1</f>
        <v>WEEK 5</v>
      </c>
      <c r="D1117" s="12">
        <v>106.73</v>
      </c>
      <c r="E1117" s="12">
        <v>108.84</v>
      </c>
      <c r="F1117" s="12">
        <v>105.99</v>
      </c>
      <c r="G1117" s="12">
        <v>107.6</v>
      </c>
      <c r="H1117" s="12">
        <v>107.4977601777523</v>
      </c>
      <c r="I1117">
        <v>502272</v>
      </c>
      <c r="J1117">
        <v>3517</v>
      </c>
      <c r="K1117" s="12">
        <v>53993115</v>
      </c>
      <c r="L1117">
        <v>240159</v>
      </c>
      <c r="M1117">
        <v>47.81</v>
      </c>
      <c r="N1117">
        <v>2.85</v>
      </c>
      <c r="O1117">
        <v>0.87</v>
      </c>
      <c r="P1117">
        <f xml:space="preserve"> IF(Stock_Info[[#This Row],[Close Price]] &gt; Stock_Info[[#This Row],[Open Price]], 1, 0)</f>
        <v>1</v>
      </c>
      <c r="Q1117" t="str">
        <f>IF(AND(Stock_Info[[#This Row],[% Deli. Qty to Traded Qty]]&gt;80,Stock_Info[[#This Row],[No. of Trades]]&lt;3000),"Unusual Day","")</f>
        <v/>
      </c>
      <c r="R1117" t="str">
        <f>IF(AND(Stock_Info[[#This Row],[Spread High-Low]] &lt; 10, Stock_Info[[#This Row],[% Deli. Qty to Traded Qty]] &gt; 90), "Good Day", "")</f>
        <v/>
      </c>
    </row>
    <row r="1118" spans="1:18">
      <c r="A1118" t="s">
        <v>44</v>
      </c>
      <c r="B1118" s="1">
        <v>45737</v>
      </c>
      <c r="C1118" s="1" t="str">
        <f>"WEEK" &amp;" " &amp;  INT((DAY(Stock_Info[[#This Row],[Date]])+WEEKDAY(DATE(YEAR(Stock_Info[[#This Row],[Date]]),MONTH(Stock_Info[[#This Row],[Date]]),1))-1)/7)+1</f>
        <v>WEEK 4</v>
      </c>
      <c r="D1118" s="12">
        <v>102.76</v>
      </c>
      <c r="E1118" s="12">
        <v>106.1</v>
      </c>
      <c r="F1118" s="12">
        <v>101.97</v>
      </c>
      <c r="G1118" s="12">
        <v>105.83</v>
      </c>
      <c r="H1118" s="12">
        <v>104.45014553973945</v>
      </c>
      <c r="I1118">
        <v>563420</v>
      </c>
      <c r="J1118">
        <v>4293</v>
      </c>
      <c r="K1118" s="12">
        <v>58849301</v>
      </c>
      <c r="L1118">
        <v>321624</v>
      </c>
      <c r="M1118">
        <v>57.08</v>
      </c>
      <c r="N1118">
        <v>4.13</v>
      </c>
      <c r="O1118">
        <v>3.07</v>
      </c>
      <c r="P1118">
        <f xml:space="preserve"> IF(Stock_Info[[#This Row],[Close Price]] &gt; Stock_Info[[#This Row],[Open Price]], 1, 0)</f>
        <v>1</v>
      </c>
      <c r="Q1118" t="str">
        <f>IF(AND(Stock_Info[[#This Row],[% Deli. Qty to Traded Qty]]&gt;80,Stock_Info[[#This Row],[No. of Trades]]&lt;3000),"Unusual Day","")</f>
        <v/>
      </c>
      <c r="R1118" t="str">
        <f>IF(AND(Stock_Info[[#This Row],[Spread High-Low]] &lt; 10, Stock_Info[[#This Row],[% Deli. Qty to Traded Qty]] &gt; 90), "Good Day", "")</f>
        <v/>
      </c>
    </row>
    <row r="1119" spans="1:18">
      <c r="A1119" t="s">
        <v>44</v>
      </c>
      <c r="B1119" s="1">
        <v>45736</v>
      </c>
      <c r="C1119" s="1" t="str">
        <f>"WEEK" &amp;" " &amp;  INT((DAY(Stock_Info[[#This Row],[Date]])+WEEKDAY(DATE(YEAR(Stock_Info[[#This Row],[Date]]),MONTH(Stock_Info[[#This Row],[Date]]),1))-1)/7)+1</f>
        <v>WEEK 4</v>
      </c>
      <c r="D1119" s="12">
        <v>104</v>
      </c>
      <c r="E1119" s="12">
        <v>104.42</v>
      </c>
      <c r="F1119" s="12">
        <v>101.8</v>
      </c>
      <c r="G1119" s="12">
        <v>102.44</v>
      </c>
      <c r="H1119" s="12">
        <v>102.69366012011037</v>
      </c>
      <c r="I1119">
        <v>308050</v>
      </c>
      <c r="J1119">
        <v>1962</v>
      </c>
      <c r="K1119" s="12">
        <v>31634782</v>
      </c>
      <c r="L1119">
        <v>92535</v>
      </c>
      <c r="M1119">
        <v>30.04</v>
      </c>
      <c r="N1119">
        <v>2.62</v>
      </c>
      <c r="O1119">
        <v>-1.56</v>
      </c>
      <c r="P1119">
        <f xml:space="preserve"> IF(Stock_Info[[#This Row],[Close Price]] &gt; Stock_Info[[#This Row],[Open Price]], 1, 0)</f>
        <v>0</v>
      </c>
      <c r="Q1119" t="str">
        <f>IF(AND(Stock_Info[[#This Row],[% Deli. Qty to Traded Qty]]&gt;80,Stock_Info[[#This Row],[No. of Trades]]&lt;3000),"Unusual Day","")</f>
        <v/>
      </c>
      <c r="R1119" t="str">
        <f>IF(AND(Stock_Info[[#This Row],[Spread High-Low]] &lt; 10, Stock_Info[[#This Row],[% Deli. Qty to Traded Qty]] &gt; 90), "Good Day", "")</f>
        <v/>
      </c>
    </row>
    <row r="1120" spans="1:18">
      <c r="A1120" t="s">
        <v>44</v>
      </c>
      <c r="B1120" s="1">
        <v>45735</v>
      </c>
      <c r="C1120" s="1" t="str">
        <f>"WEEK" &amp;" " &amp;  INT((DAY(Stock_Info[[#This Row],[Date]])+WEEKDAY(DATE(YEAR(Stock_Info[[#This Row],[Date]]),MONTH(Stock_Info[[#This Row],[Date]]),1))-1)/7)+1</f>
        <v>WEEK 4</v>
      </c>
      <c r="D1120" s="12">
        <v>99</v>
      </c>
      <c r="E1120" s="12">
        <v>103.95</v>
      </c>
      <c r="F1120" s="12">
        <v>98.73</v>
      </c>
      <c r="G1120" s="12">
        <v>103.19</v>
      </c>
      <c r="H1120" s="12">
        <v>101.90813095103151</v>
      </c>
      <c r="I1120">
        <v>564608</v>
      </c>
      <c r="J1120">
        <v>4195</v>
      </c>
      <c r="K1120" s="12">
        <v>57538146</v>
      </c>
      <c r="L1120">
        <v>227468</v>
      </c>
      <c r="M1120">
        <v>40.29</v>
      </c>
      <c r="N1120">
        <v>5.22</v>
      </c>
      <c r="O1120">
        <v>4.1900000000000004</v>
      </c>
      <c r="P1120">
        <f xml:space="preserve"> IF(Stock_Info[[#This Row],[Close Price]] &gt; Stock_Info[[#This Row],[Open Price]], 1, 0)</f>
        <v>1</v>
      </c>
      <c r="Q1120" t="str">
        <f>IF(AND(Stock_Info[[#This Row],[% Deli. Qty to Traded Qty]]&gt;80,Stock_Info[[#This Row],[No. of Trades]]&lt;3000),"Unusual Day","")</f>
        <v/>
      </c>
      <c r="R1120" t="str">
        <f>IF(AND(Stock_Info[[#This Row],[Spread High-Low]] &lt; 10, Stock_Info[[#This Row],[% Deli. Qty to Traded Qty]] &gt; 90), "Good Day", "")</f>
        <v/>
      </c>
    </row>
    <row r="1121" spans="1:18">
      <c r="A1121" t="s">
        <v>44</v>
      </c>
      <c r="B1121" s="1">
        <v>45734</v>
      </c>
      <c r="C1121" s="1" t="str">
        <f>"WEEK" &amp;" " &amp;  INT((DAY(Stock_Info[[#This Row],[Date]])+WEEKDAY(DATE(YEAR(Stock_Info[[#This Row],[Date]]),MONTH(Stock_Info[[#This Row],[Date]]),1))-1)/7)+1</f>
        <v>WEEK 4</v>
      </c>
      <c r="D1121" s="12">
        <v>95.11</v>
      </c>
      <c r="E1121" s="12">
        <v>99</v>
      </c>
      <c r="F1121" s="12">
        <v>95.01</v>
      </c>
      <c r="G1121" s="12">
        <v>98.54</v>
      </c>
      <c r="H1121" s="12">
        <v>97.376939216413575</v>
      </c>
      <c r="I1121">
        <v>706342</v>
      </c>
      <c r="J1121">
        <v>5068</v>
      </c>
      <c r="K1121" s="12">
        <v>68781422</v>
      </c>
      <c r="L1121">
        <v>454828</v>
      </c>
      <c r="M1121">
        <v>64.39</v>
      </c>
      <c r="N1121">
        <v>3.99</v>
      </c>
      <c r="O1121">
        <v>3.43</v>
      </c>
      <c r="P1121">
        <f xml:space="preserve"> IF(Stock_Info[[#This Row],[Close Price]] &gt; Stock_Info[[#This Row],[Open Price]], 1, 0)</f>
        <v>1</v>
      </c>
      <c r="Q1121" t="str">
        <f>IF(AND(Stock_Info[[#This Row],[% Deli. Qty to Traded Qty]]&gt;80,Stock_Info[[#This Row],[No. of Trades]]&lt;3000),"Unusual Day","")</f>
        <v/>
      </c>
      <c r="R1121" t="str">
        <f>IF(AND(Stock_Info[[#This Row],[Spread High-Low]] &lt; 10, Stock_Info[[#This Row],[% Deli. Qty to Traded Qty]] &gt; 90), "Good Day", "")</f>
        <v/>
      </c>
    </row>
    <row r="1122" spans="1:18">
      <c r="A1122" t="s">
        <v>44</v>
      </c>
      <c r="B1122" s="1">
        <v>45733</v>
      </c>
      <c r="C1122" s="1" t="str">
        <f>"WEEK" &amp;" " &amp;  INT((DAY(Stock_Info[[#This Row],[Date]])+WEEKDAY(DATE(YEAR(Stock_Info[[#This Row],[Date]]),MONTH(Stock_Info[[#This Row],[Date]]),1))-1)/7)+1</f>
        <v>WEEK 4</v>
      </c>
      <c r="D1122" s="12">
        <v>94.25</v>
      </c>
      <c r="E1122" s="12">
        <v>95.3</v>
      </c>
      <c r="F1122" s="12">
        <v>94.25</v>
      </c>
      <c r="G1122" s="12">
        <v>94.81</v>
      </c>
      <c r="H1122" s="12">
        <v>94.771371684562325</v>
      </c>
      <c r="I1122">
        <v>421890</v>
      </c>
      <c r="J1122">
        <v>2180</v>
      </c>
      <c r="K1122" s="12">
        <v>39983094</v>
      </c>
      <c r="L1122">
        <v>211792</v>
      </c>
      <c r="M1122">
        <v>50.2</v>
      </c>
      <c r="N1122">
        <v>1.05</v>
      </c>
      <c r="O1122">
        <v>0.56000000000000005</v>
      </c>
      <c r="P1122">
        <f xml:space="preserve"> IF(Stock_Info[[#This Row],[Close Price]] &gt; Stock_Info[[#This Row],[Open Price]], 1, 0)</f>
        <v>1</v>
      </c>
      <c r="Q1122" t="str">
        <f>IF(AND(Stock_Info[[#This Row],[% Deli. Qty to Traded Qty]]&gt;80,Stock_Info[[#This Row],[No. of Trades]]&lt;3000),"Unusual Day","")</f>
        <v/>
      </c>
      <c r="R1122" t="str">
        <f>IF(AND(Stock_Info[[#This Row],[Spread High-Low]] &lt; 10, Stock_Info[[#This Row],[% Deli. Qty to Traded Qty]] &gt; 90), "Good Day", "")</f>
        <v/>
      </c>
    </row>
    <row r="1123" spans="1:18">
      <c r="A1123" t="s">
        <v>44</v>
      </c>
      <c r="B1123" s="1">
        <v>45729</v>
      </c>
      <c r="C1123" s="1" t="str">
        <f>"WEEK" &amp;" " &amp;  INT((DAY(Stock_Info[[#This Row],[Date]])+WEEKDAY(DATE(YEAR(Stock_Info[[#This Row],[Date]]),MONTH(Stock_Info[[#This Row],[Date]]),1))-1)/7)+1</f>
        <v>WEEK 3</v>
      </c>
      <c r="D1123" s="12">
        <v>94.3</v>
      </c>
      <c r="E1123" s="12">
        <v>95.36</v>
      </c>
      <c r="F1123" s="12">
        <v>93.79</v>
      </c>
      <c r="G1123" s="12">
        <v>94.15</v>
      </c>
      <c r="H1123" s="12">
        <v>94.58684163313427</v>
      </c>
      <c r="I1123">
        <v>195085</v>
      </c>
      <c r="J1123">
        <v>1055</v>
      </c>
      <c r="K1123" s="12">
        <v>18452474</v>
      </c>
      <c r="L1123">
        <v>74766</v>
      </c>
      <c r="M1123">
        <v>38.32</v>
      </c>
      <c r="N1123">
        <v>1.57</v>
      </c>
      <c r="O1123">
        <v>-0.15</v>
      </c>
      <c r="P1123">
        <f xml:space="preserve"> IF(Stock_Info[[#This Row],[Close Price]] &gt; Stock_Info[[#This Row],[Open Price]], 1, 0)</f>
        <v>0</v>
      </c>
      <c r="Q1123" t="str">
        <f>IF(AND(Stock_Info[[#This Row],[% Deli. Qty to Traded Qty]]&gt;80,Stock_Info[[#This Row],[No. of Trades]]&lt;3000),"Unusual Day","")</f>
        <v/>
      </c>
      <c r="R1123" t="str">
        <f>IF(AND(Stock_Info[[#This Row],[Spread High-Low]] &lt; 10, Stock_Info[[#This Row],[% Deli. Qty to Traded Qty]] &gt; 90), "Good Day", "")</f>
        <v/>
      </c>
    </row>
    <row r="1124" spans="1:18">
      <c r="A1124" t="s">
        <v>44</v>
      </c>
      <c r="B1124" s="1">
        <v>45728</v>
      </c>
      <c r="C1124" s="1" t="str">
        <f>"WEEK" &amp;" " &amp;  INT((DAY(Stock_Info[[#This Row],[Date]])+WEEKDAY(DATE(YEAR(Stock_Info[[#This Row],[Date]]),MONTH(Stock_Info[[#This Row],[Date]]),1))-1)/7)+1</f>
        <v>WEEK 3</v>
      </c>
      <c r="D1124" s="12">
        <v>95.7</v>
      </c>
      <c r="E1124" s="12">
        <v>95.72</v>
      </c>
      <c r="F1124" s="12">
        <v>93.19</v>
      </c>
      <c r="G1124" s="12">
        <v>93.94</v>
      </c>
      <c r="H1124" s="12">
        <v>94.210834301450021</v>
      </c>
      <c r="I1124">
        <v>488061</v>
      </c>
      <c r="J1124">
        <v>3188</v>
      </c>
      <c r="K1124" s="12">
        <v>45980634</v>
      </c>
      <c r="L1124">
        <v>154993</v>
      </c>
      <c r="M1124">
        <v>31.76</v>
      </c>
      <c r="N1124">
        <v>2.5299999999999998</v>
      </c>
      <c r="O1124">
        <v>-1.76</v>
      </c>
      <c r="P1124">
        <f xml:space="preserve"> IF(Stock_Info[[#This Row],[Close Price]] &gt; Stock_Info[[#This Row],[Open Price]], 1, 0)</f>
        <v>0</v>
      </c>
      <c r="Q1124" t="str">
        <f>IF(AND(Stock_Info[[#This Row],[% Deli. Qty to Traded Qty]]&gt;80,Stock_Info[[#This Row],[No. of Trades]]&lt;3000),"Unusual Day","")</f>
        <v/>
      </c>
      <c r="R1124" t="str">
        <f>IF(AND(Stock_Info[[#This Row],[Spread High-Low]] &lt; 10, Stock_Info[[#This Row],[% Deli. Qty to Traded Qty]] &gt; 90), "Good Day", "")</f>
        <v/>
      </c>
    </row>
    <row r="1125" spans="1:18">
      <c r="A1125" t="s">
        <v>44</v>
      </c>
      <c r="B1125" s="1">
        <v>45727</v>
      </c>
      <c r="C1125" s="1" t="str">
        <f>"WEEK" &amp;" " &amp;  INT((DAY(Stock_Info[[#This Row],[Date]])+WEEKDAY(DATE(YEAR(Stock_Info[[#This Row],[Date]]),MONTH(Stock_Info[[#This Row],[Date]]),1))-1)/7)+1</f>
        <v>WEEK 3</v>
      </c>
      <c r="D1125" s="12">
        <v>93.78</v>
      </c>
      <c r="E1125" s="12">
        <v>95.47</v>
      </c>
      <c r="F1125" s="12">
        <v>92.75</v>
      </c>
      <c r="G1125" s="12">
        <v>94.96</v>
      </c>
      <c r="H1125" s="12">
        <v>94.176288998868259</v>
      </c>
      <c r="I1125">
        <v>386133</v>
      </c>
      <c r="J1125">
        <v>1775</v>
      </c>
      <c r="K1125" s="12">
        <v>36364573</v>
      </c>
      <c r="L1125">
        <v>169292</v>
      </c>
      <c r="M1125">
        <v>43.84</v>
      </c>
      <c r="N1125">
        <v>2.72</v>
      </c>
      <c r="O1125">
        <v>1.18</v>
      </c>
      <c r="P1125">
        <f xml:space="preserve"> IF(Stock_Info[[#This Row],[Close Price]] &gt; Stock_Info[[#This Row],[Open Price]], 1, 0)</f>
        <v>1</v>
      </c>
      <c r="Q1125" t="str">
        <f>IF(AND(Stock_Info[[#This Row],[% Deli. Qty to Traded Qty]]&gt;80,Stock_Info[[#This Row],[No. of Trades]]&lt;3000),"Unusual Day","")</f>
        <v/>
      </c>
      <c r="R1125" t="str">
        <f>IF(AND(Stock_Info[[#This Row],[Spread High-Low]] &lt; 10, Stock_Info[[#This Row],[% Deli. Qty to Traded Qty]] &gt; 90), "Good Day", "")</f>
        <v/>
      </c>
    </row>
    <row r="1126" spans="1:18">
      <c r="A1126" t="s">
        <v>44</v>
      </c>
      <c r="B1126" s="1">
        <v>45726</v>
      </c>
      <c r="C1126" s="1" t="str">
        <f>"WEEK" &amp;" " &amp;  INT((DAY(Stock_Info[[#This Row],[Date]])+WEEKDAY(DATE(YEAR(Stock_Info[[#This Row],[Date]]),MONTH(Stock_Info[[#This Row],[Date]]),1))-1)/7)+1</f>
        <v>WEEK 3</v>
      </c>
      <c r="D1126" s="12">
        <v>97.19</v>
      </c>
      <c r="E1126" s="12">
        <v>97.47</v>
      </c>
      <c r="F1126" s="12">
        <v>94.02</v>
      </c>
      <c r="G1126" s="12">
        <v>94.3</v>
      </c>
      <c r="H1126" s="12">
        <v>95.625904545544458</v>
      </c>
      <c r="I1126">
        <v>353907</v>
      </c>
      <c r="J1126">
        <v>2359</v>
      </c>
      <c r="K1126" s="12">
        <v>33842677</v>
      </c>
      <c r="L1126">
        <v>173580</v>
      </c>
      <c r="M1126">
        <v>49.05</v>
      </c>
      <c r="N1126">
        <v>3.45</v>
      </c>
      <c r="O1126">
        <v>-2.89</v>
      </c>
      <c r="P1126">
        <f xml:space="preserve"> IF(Stock_Info[[#This Row],[Close Price]] &gt; Stock_Info[[#This Row],[Open Price]], 1, 0)</f>
        <v>0</v>
      </c>
      <c r="Q1126" t="str">
        <f>IF(AND(Stock_Info[[#This Row],[% Deli. Qty to Traded Qty]]&gt;80,Stock_Info[[#This Row],[No. of Trades]]&lt;3000),"Unusual Day","")</f>
        <v/>
      </c>
      <c r="R1126" t="str">
        <f>IF(AND(Stock_Info[[#This Row],[Spread High-Low]] &lt; 10, Stock_Info[[#This Row],[% Deli. Qty to Traded Qty]] &gt; 90), "Good Day", "")</f>
        <v/>
      </c>
    </row>
    <row r="1127" spans="1:18">
      <c r="A1127" t="s">
        <v>44</v>
      </c>
      <c r="B1127" s="1">
        <v>45723</v>
      </c>
      <c r="C1127" s="1" t="str">
        <f>"WEEK" &amp;" " &amp;  INT((DAY(Stock_Info[[#This Row],[Date]])+WEEKDAY(DATE(YEAR(Stock_Info[[#This Row],[Date]]),MONTH(Stock_Info[[#This Row],[Date]]),1))-1)/7)+1</f>
        <v>WEEK 2</v>
      </c>
      <c r="D1127" s="12">
        <v>97.8</v>
      </c>
      <c r="E1127" s="12">
        <v>98.35</v>
      </c>
      <c r="F1127" s="12">
        <v>96.7</v>
      </c>
      <c r="G1127" s="12">
        <v>97.35</v>
      </c>
      <c r="H1127" s="12">
        <v>97.568016854025046</v>
      </c>
      <c r="I1127">
        <v>546813</v>
      </c>
      <c r="J1127">
        <v>4164</v>
      </c>
      <c r="K1127" s="12">
        <v>53351460</v>
      </c>
      <c r="L1127">
        <v>181340</v>
      </c>
      <c r="M1127">
        <v>33.159999999999997</v>
      </c>
      <c r="N1127">
        <v>1.65</v>
      </c>
      <c r="O1127">
        <v>-0.45</v>
      </c>
      <c r="P1127">
        <f xml:space="preserve"> IF(Stock_Info[[#This Row],[Close Price]] &gt; Stock_Info[[#This Row],[Open Price]], 1, 0)</f>
        <v>0</v>
      </c>
      <c r="Q1127" t="str">
        <f>IF(AND(Stock_Info[[#This Row],[% Deli. Qty to Traded Qty]]&gt;80,Stock_Info[[#This Row],[No. of Trades]]&lt;3000),"Unusual Day","")</f>
        <v/>
      </c>
      <c r="R1127" t="str">
        <f>IF(AND(Stock_Info[[#This Row],[Spread High-Low]] &lt; 10, Stock_Info[[#This Row],[% Deli. Qty to Traded Qty]] &gt; 90), "Good Day", "")</f>
        <v/>
      </c>
    </row>
    <row r="1128" spans="1:18">
      <c r="A1128" t="s">
        <v>44</v>
      </c>
      <c r="B1128" s="1">
        <v>45722</v>
      </c>
      <c r="C1128" s="1" t="str">
        <f>"WEEK" &amp;" " &amp;  INT((DAY(Stock_Info[[#This Row],[Date]])+WEEKDAY(DATE(YEAR(Stock_Info[[#This Row],[Date]]),MONTH(Stock_Info[[#This Row],[Date]]),1))-1)/7)+1</f>
        <v>WEEK 2</v>
      </c>
      <c r="D1128" s="12">
        <v>99.99</v>
      </c>
      <c r="E1128" s="12">
        <v>100.08</v>
      </c>
      <c r="F1128" s="12">
        <v>97.6</v>
      </c>
      <c r="G1128" s="12">
        <v>97.97</v>
      </c>
      <c r="H1128" s="12">
        <v>98.681771350677352</v>
      </c>
      <c r="I1128">
        <v>378536</v>
      </c>
      <c r="J1128">
        <v>3102</v>
      </c>
      <c r="K1128" s="12">
        <v>37354603</v>
      </c>
      <c r="L1128">
        <v>146873</v>
      </c>
      <c r="M1128">
        <v>38.799999999999997</v>
      </c>
      <c r="N1128">
        <v>2.48</v>
      </c>
      <c r="O1128">
        <v>-2.02</v>
      </c>
      <c r="P1128">
        <f xml:space="preserve"> IF(Stock_Info[[#This Row],[Close Price]] &gt; Stock_Info[[#This Row],[Open Price]], 1, 0)</f>
        <v>0</v>
      </c>
      <c r="Q1128" t="str">
        <f>IF(AND(Stock_Info[[#This Row],[% Deli. Qty to Traded Qty]]&gt;80,Stock_Info[[#This Row],[No. of Trades]]&lt;3000),"Unusual Day","")</f>
        <v/>
      </c>
      <c r="R1128" t="str">
        <f>IF(AND(Stock_Info[[#This Row],[Spread High-Low]] &lt; 10, Stock_Info[[#This Row],[% Deli. Qty to Traded Qty]] &gt; 90), "Good Day", "")</f>
        <v/>
      </c>
    </row>
    <row r="1129" spans="1:18">
      <c r="A1129" t="s">
        <v>44</v>
      </c>
      <c r="B1129" s="1">
        <v>45721</v>
      </c>
      <c r="C1129" s="1" t="str">
        <f>"WEEK" &amp;" " &amp;  INT((DAY(Stock_Info[[#This Row],[Date]])+WEEKDAY(DATE(YEAR(Stock_Info[[#This Row],[Date]]),MONTH(Stock_Info[[#This Row],[Date]]),1))-1)/7)+1</f>
        <v>WEEK 2</v>
      </c>
      <c r="D1129" s="12">
        <v>96.01</v>
      </c>
      <c r="E1129" s="12">
        <v>98.68</v>
      </c>
      <c r="F1129" s="12">
        <v>96.01</v>
      </c>
      <c r="G1129" s="12">
        <v>97.87</v>
      </c>
      <c r="H1129" s="12">
        <v>97.630398143154324</v>
      </c>
      <c r="I1129">
        <v>415328</v>
      </c>
      <c r="J1129">
        <v>3182</v>
      </c>
      <c r="K1129" s="12">
        <v>40548638</v>
      </c>
      <c r="L1129">
        <v>159920</v>
      </c>
      <c r="M1129">
        <v>38.5</v>
      </c>
      <c r="N1129">
        <v>2.67</v>
      </c>
      <c r="O1129">
        <v>1.86</v>
      </c>
      <c r="P1129">
        <f xml:space="preserve"> IF(Stock_Info[[#This Row],[Close Price]] &gt; Stock_Info[[#This Row],[Open Price]], 1, 0)</f>
        <v>1</v>
      </c>
      <c r="Q1129" t="str">
        <f>IF(AND(Stock_Info[[#This Row],[% Deli. Qty to Traded Qty]]&gt;80,Stock_Info[[#This Row],[No. of Trades]]&lt;3000),"Unusual Day","")</f>
        <v/>
      </c>
      <c r="R1129" t="str">
        <f>IF(AND(Stock_Info[[#This Row],[Spread High-Low]] &lt; 10, Stock_Info[[#This Row],[% Deli. Qty to Traded Qty]] &gt; 90), "Good Day", "")</f>
        <v/>
      </c>
    </row>
    <row r="1130" spans="1:18">
      <c r="A1130" t="s">
        <v>44</v>
      </c>
      <c r="B1130" s="1">
        <v>45720</v>
      </c>
      <c r="C1130" s="1" t="str">
        <f>"WEEK" &amp;" " &amp;  INT((DAY(Stock_Info[[#This Row],[Date]])+WEEKDAY(DATE(YEAR(Stock_Info[[#This Row],[Date]]),MONTH(Stock_Info[[#This Row],[Date]]),1))-1)/7)+1</f>
        <v>WEEK 2</v>
      </c>
      <c r="D1130" s="12">
        <v>95</v>
      </c>
      <c r="E1130" s="12">
        <v>97.33</v>
      </c>
      <c r="F1130" s="12">
        <v>94</v>
      </c>
      <c r="G1130" s="12">
        <v>95.91</v>
      </c>
      <c r="H1130" s="12">
        <v>96.186443708059585</v>
      </c>
      <c r="I1130">
        <v>313242</v>
      </c>
      <c r="J1130">
        <v>2199</v>
      </c>
      <c r="K1130" s="12">
        <v>30129634</v>
      </c>
      <c r="L1130">
        <v>105897</v>
      </c>
      <c r="M1130">
        <v>33.81</v>
      </c>
      <c r="N1130">
        <v>3.33</v>
      </c>
      <c r="O1130">
        <v>0.91</v>
      </c>
      <c r="P1130">
        <f xml:space="preserve"> IF(Stock_Info[[#This Row],[Close Price]] &gt; Stock_Info[[#This Row],[Open Price]], 1, 0)</f>
        <v>1</v>
      </c>
      <c r="Q1130" t="str">
        <f>IF(AND(Stock_Info[[#This Row],[% Deli. Qty to Traded Qty]]&gt;80,Stock_Info[[#This Row],[No. of Trades]]&lt;3000),"Unusual Day","")</f>
        <v/>
      </c>
      <c r="R1130" t="str">
        <f>IF(AND(Stock_Info[[#This Row],[Spread High-Low]] &lt; 10, Stock_Info[[#This Row],[% Deli. Qty to Traded Qty]] &gt; 90), "Good Day", "")</f>
        <v/>
      </c>
    </row>
    <row r="1131" spans="1:18">
      <c r="A1131" t="s">
        <v>44</v>
      </c>
      <c r="B1131" s="1">
        <v>45719</v>
      </c>
      <c r="C1131" s="1" t="str">
        <f>"WEEK" &amp;" " &amp;  INT((DAY(Stock_Info[[#This Row],[Date]])+WEEKDAY(DATE(YEAR(Stock_Info[[#This Row],[Date]]),MONTH(Stock_Info[[#This Row],[Date]]),1))-1)/7)+1</f>
        <v>WEEK 2</v>
      </c>
      <c r="D1131" s="12">
        <v>95.56</v>
      </c>
      <c r="E1131" s="12">
        <v>96.63</v>
      </c>
      <c r="F1131" s="12">
        <v>92.74</v>
      </c>
      <c r="G1131" s="12">
        <v>95.46</v>
      </c>
      <c r="H1131" s="12">
        <v>94.297161896600841</v>
      </c>
      <c r="I1131">
        <v>835558</v>
      </c>
      <c r="J1131">
        <v>6235</v>
      </c>
      <c r="K1131" s="12">
        <v>78790748</v>
      </c>
      <c r="L1131">
        <v>318407</v>
      </c>
      <c r="M1131">
        <v>38.11</v>
      </c>
      <c r="N1131">
        <v>3.89</v>
      </c>
      <c r="O1131">
        <v>-0.1</v>
      </c>
      <c r="P1131">
        <f xml:space="preserve"> IF(Stock_Info[[#This Row],[Close Price]] &gt; Stock_Info[[#This Row],[Open Price]], 1, 0)</f>
        <v>0</v>
      </c>
      <c r="Q1131" t="str">
        <f>IF(AND(Stock_Info[[#This Row],[% Deli. Qty to Traded Qty]]&gt;80,Stock_Info[[#This Row],[No. of Trades]]&lt;3000),"Unusual Day","")</f>
        <v/>
      </c>
      <c r="R1131" t="str">
        <f>IF(AND(Stock_Info[[#This Row],[Spread High-Low]] &lt; 10, Stock_Info[[#This Row],[% Deli. Qty to Traded Qty]] &gt; 90), "Good Day", "")</f>
        <v/>
      </c>
    </row>
    <row r="1132" spans="1:18">
      <c r="A1132" t="s">
        <v>44</v>
      </c>
      <c r="B1132" s="1">
        <v>45716</v>
      </c>
      <c r="C1132" s="1" t="str">
        <f>"WEEK" &amp;" " &amp;  INT((DAY(Stock_Info[[#This Row],[Date]])+WEEKDAY(DATE(YEAR(Stock_Info[[#This Row],[Date]]),MONTH(Stock_Info[[#This Row],[Date]]),1))-1)/7)+1</f>
        <v>WEEK 5</v>
      </c>
      <c r="D1132" s="12">
        <v>96.05</v>
      </c>
      <c r="E1132" s="12">
        <v>97.35</v>
      </c>
      <c r="F1132" s="12">
        <v>94.8</v>
      </c>
      <c r="G1132" s="12">
        <v>95.25</v>
      </c>
      <c r="H1132" s="12">
        <v>95.86530257350509</v>
      </c>
      <c r="I1132">
        <v>529045</v>
      </c>
      <c r="J1132">
        <v>4112</v>
      </c>
      <c r="K1132" s="12">
        <v>50717059</v>
      </c>
      <c r="L1132">
        <v>261970</v>
      </c>
      <c r="M1132">
        <v>49.52</v>
      </c>
      <c r="N1132">
        <v>2.5499999999999998</v>
      </c>
      <c r="O1132">
        <v>-0.8</v>
      </c>
      <c r="P1132">
        <f xml:space="preserve"> IF(Stock_Info[[#This Row],[Close Price]] &gt; Stock_Info[[#This Row],[Open Price]], 1, 0)</f>
        <v>0</v>
      </c>
      <c r="Q1132" t="str">
        <f>IF(AND(Stock_Info[[#This Row],[% Deli. Qty to Traded Qty]]&gt;80,Stock_Info[[#This Row],[No. of Trades]]&lt;3000),"Unusual Day","")</f>
        <v/>
      </c>
      <c r="R1132" t="str">
        <f>IF(AND(Stock_Info[[#This Row],[Spread High-Low]] &lt; 10, Stock_Info[[#This Row],[% Deli. Qty to Traded Qty]] &gt; 90), "Good Day", "")</f>
        <v/>
      </c>
    </row>
    <row r="1133" spans="1:18">
      <c r="A1133" t="s">
        <v>44</v>
      </c>
      <c r="B1133" s="1">
        <v>45715</v>
      </c>
      <c r="C1133" s="1" t="str">
        <f>"WEEK" &amp;" " &amp;  INT((DAY(Stock_Info[[#This Row],[Date]])+WEEKDAY(DATE(YEAR(Stock_Info[[#This Row],[Date]]),MONTH(Stock_Info[[#This Row],[Date]]),1))-1)/7)+1</f>
        <v>WEEK 5</v>
      </c>
      <c r="D1133" s="12">
        <v>98.6</v>
      </c>
      <c r="E1133" s="12">
        <v>98.9</v>
      </c>
      <c r="F1133" s="12">
        <v>96.05</v>
      </c>
      <c r="G1133" s="12">
        <v>96.6</v>
      </c>
      <c r="H1133" s="12">
        <v>97.191364786583179</v>
      </c>
      <c r="I1133">
        <v>209051</v>
      </c>
      <c r="J1133">
        <v>1906</v>
      </c>
      <c r="K1133" s="12">
        <v>20317952</v>
      </c>
      <c r="L1133">
        <v>80385</v>
      </c>
      <c r="M1133">
        <v>38.450000000000003</v>
      </c>
      <c r="N1133">
        <v>2.85</v>
      </c>
      <c r="O1133">
        <v>-2</v>
      </c>
      <c r="P1133">
        <f xml:space="preserve"> IF(Stock_Info[[#This Row],[Close Price]] &gt; Stock_Info[[#This Row],[Open Price]], 1, 0)</f>
        <v>0</v>
      </c>
      <c r="Q1133" t="str">
        <f>IF(AND(Stock_Info[[#This Row],[% Deli. Qty to Traded Qty]]&gt;80,Stock_Info[[#This Row],[No. of Trades]]&lt;3000),"Unusual Day","")</f>
        <v/>
      </c>
      <c r="R1133" t="str">
        <f>IF(AND(Stock_Info[[#This Row],[Spread High-Low]] &lt; 10, Stock_Info[[#This Row],[% Deli. Qty to Traded Qty]] &gt; 90), "Good Day", "")</f>
        <v/>
      </c>
    </row>
    <row r="1134" spans="1:18">
      <c r="A1134" t="s">
        <v>44</v>
      </c>
      <c r="B1134" s="1">
        <v>45713</v>
      </c>
      <c r="C1134" s="1" t="str">
        <f>"WEEK" &amp;" " &amp;  INT((DAY(Stock_Info[[#This Row],[Date]])+WEEKDAY(DATE(YEAR(Stock_Info[[#This Row],[Date]]),MONTH(Stock_Info[[#This Row],[Date]]),1))-1)/7)+1</f>
        <v>WEEK 5</v>
      </c>
      <c r="D1134" s="12">
        <v>101.05</v>
      </c>
      <c r="E1134" s="12">
        <v>101.65</v>
      </c>
      <c r="F1134" s="12">
        <v>97.7</v>
      </c>
      <c r="G1134" s="12">
        <v>98</v>
      </c>
      <c r="H1134" s="12">
        <v>99.324593592546819</v>
      </c>
      <c r="I1134">
        <v>315570</v>
      </c>
      <c r="J1134">
        <v>3329</v>
      </c>
      <c r="K1134" s="12">
        <v>31343862</v>
      </c>
      <c r="L1134">
        <v>169440</v>
      </c>
      <c r="M1134">
        <v>53.69</v>
      </c>
      <c r="N1134">
        <v>3.95</v>
      </c>
      <c r="O1134">
        <v>-3.05</v>
      </c>
      <c r="P1134">
        <f xml:space="preserve"> IF(Stock_Info[[#This Row],[Close Price]] &gt; Stock_Info[[#This Row],[Open Price]], 1, 0)</f>
        <v>0</v>
      </c>
      <c r="Q1134" t="str">
        <f>IF(AND(Stock_Info[[#This Row],[% Deli. Qty to Traded Qty]]&gt;80,Stock_Info[[#This Row],[No. of Trades]]&lt;3000),"Unusual Day","")</f>
        <v/>
      </c>
      <c r="R1134" t="str">
        <f>IF(AND(Stock_Info[[#This Row],[Spread High-Low]] &lt; 10, Stock_Info[[#This Row],[% Deli. Qty to Traded Qty]] &gt; 90), "Good Day", "")</f>
        <v/>
      </c>
    </row>
    <row r="1135" spans="1:18">
      <c r="A1135" t="s">
        <v>44</v>
      </c>
      <c r="B1135" s="1">
        <v>45712</v>
      </c>
      <c r="C1135" s="1" t="str">
        <f>"WEEK" &amp;" " &amp;  INT((DAY(Stock_Info[[#This Row],[Date]])+WEEKDAY(DATE(YEAR(Stock_Info[[#This Row],[Date]]),MONTH(Stock_Info[[#This Row],[Date]]),1))-1)/7)+1</f>
        <v>WEEK 5</v>
      </c>
      <c r="D1135" s="12">
        <v>100.6</v>
      </c>
      <c r="E1135" s="12">
        <v>101.8</v>
      </c>
      <c r="F1135" s="12">
        <v>99.9</v>
      </c>
      <c r="G1135" s="12">
        <v>100.9</v>
      </c>
      <c r="H1135" s="12">
        <v>100.78361856853847</v>
      </c>
      <c r="I1135">
        <v>182890</v>
      </c>
      <c r="J1135">
        <v>1465</v>
      </c>
      <c r="K1135" s="12">
        <v>18432316</v>
      </c>
      <c r="L1135">
        <v>54176</v>
      </c>
      <c r="M1135">
        <v>29.62</v>
      </c>
      <c r="N1135">
        <v>1.9</v>
      </c>
      <c r="O1135">
        <v>0.3</v>
      </c>
      <c r="P1135">
        <f xml:space="preserve"> IF(Stock_Info[[#This Row],[Close Price]] &gt; Stock_Info[[#This Row],[Open Price]], 1, 0)</f>
        <v>1</v>
      </c>
      <c r="Q1135" t="str">
        <f>IF(AND(Stock_Info[[#This Row],[% Deli. Qty to Traded Qty]]&gt;80,Stock_Info[[#This Row],[No. of Trades]]&lt;3000),"Unusual Day","")</f>
        <v/>
      </c>
      <c r="R1135" t="str">
        <f>IF(AND(Stock_Info[[#This Row],[Spread High-Low]] &lt; 10, Stock_Info[[#This Row],[% Deli. Qty to Traded Qty]] &gt; 90), "Good Day", "")</f>
        <v/>
      </c>
    </row>
    <row r="1136" spans="1:18">
      <c r="A1136" t="s">
        <v>44</v>
      </c>
      <c r="B1136" s="1">
        <v>45709</v>
      </c>
      <c r="C1136" s="1" t="str">
        <f>"WEEK" &amp;" " &amp;  INT((DAY(Stock_Info[[#This Row],[Date]])+WEEKDAY(DATE(YEAR(Stock_Info[[#This Row],[Date]]),MONTH(Stock_Info[[#This Row],[Date]]),1))-1)/7)+1</f>
        <v>WEEK 4</v>
      </c>
      <c r="D1136" s="12">
        <v>104.35</v>
      </c>
      <c r="E1136" s="12">
        <v>104.75</v>
      </c>
      <c r="F1136" s="12">
        <v>100.55</v>
      </c>
      <c r="G1136" s="12">
        <v>101.5</v>
      </c>
      <c r="H1136" s="12">
        <v>102.1103382752174</v>
      </c>
      <c r="I1136">
        <v>619939</v>
      </c>
      <c r="J1136">
        <v>4376</v>
      </c>
      <c r="K1136" s="12">
        <v>63302181</v>
      </c>
      <c r="L1136">
        <v>215349</v>
      </c>
      <c r="M1136">
        <v>34.74</v>
      </c>
      <c r="N1136">
        <v>4.2</v>
      </c>
      <c r="O1136">
        <v>-2.85</v>
      </c>
      <c r="P1136">
        <f xml:space="preserve"> IF(Stock_Info[[#This Row],[Close Price]] &gt; Stock_Info[[#This Row],[Open Price]], 1, 0)</f>
        <v>0</v>
      </c>
      <c r="Q1136" t="str">
        <f>IF(AND(Stock_Info[[#This Row],[% Deli. Qty to Traded Qty]]&gt;80,Stock_Info[[#This Row],[No. of Trades]]&lt;3000),"Unusual Day","")</f>
        <v/>
      </c>
      <c r="R1136" t="str">
        <f>IF(AND(Stock_Info[[#This Row],[Spread High-Low]] &lt; 10, Stock_Info[[#This Row],[% Deli. Qty to Traded Qty]] &gt; 90), "Good Day", "")</f>
        <v/>
      </c>
    </row>
    <row r="1137" spans="1:18">
      <c r="A1137" t="s">
        <v>44</v>
      </c>
      <c r="B1137" s="1">
        <v>45708</v>
      </c>
      <c r="C1137" s="1" t="str">
        <f>"WEEK" &amp;" " &amp;  INT((DAY(Stock_Info[[#This Row],[Date]])+WEEKDAY(DATE(YEAR(Stock_Info[[#This Row],[Date]]),MONTH(Stock_Info[[#This Row],[Date]]),1))-1)/7)+1</f>
        <v>WEEK 4</v>
      </c>
      <c r="D1137" s="12">
        <v>99.1</v>
      </c>
      <c r="E1137" s="12">
        <v>105.85</v>
      </c>
      <c r="F1137" s="12">
        <v>98.45</v>
      </c>
      <c r="G1137" s="12">
        <v>105</v>
      </c>
      <c r="H1137" s="12">
        <v>103.09485394421186</v>
      </c>
      <c r="I1137">
        <v>807842</v>
      </c>
      <c r="J1137">
        <v>5069</v>
      </c>
      <c r="K1137" s="12">
        <v>83284353</v>
      </c>
      <c r="L1137">
        <v>314681</v>
      </c>
      <c r="M1137">
        <v>38.950000000000003</v>
      </c>
      <c r="N1137">
        <v>7.4</v>
      </c>
      <c r="O1137">
        <v>5.9</v>
      </c>
      <c r="P1137">
        <f xml:space="preserve"> IF(Stock_Info[[#This Row],[Close Price]] &gt; Stock_Info[[#This Row],[Open Price]], 1, 0)</f>
        <v>1</v>
      </c>
      <c r="Q1137" t="str">
        <f>IF(AND(Stock_Info[[#This Row],[% Deli. Qty to Traded Qty]]&gt;80,Stock_Info[[#This Row],[No. of Trades]]&lt;3000),"Unusual Day","")</f>
        <v/>
      </c>
      <c r="R1137" t="str">
        <f>IF(AND(Stock_Info[[#This Row],[Spread High-Low]] &lt; 10, Stock_Info[[#This Row],[% Deli. Qty to Traded Qty]] &gt; 90), "Good Day", "")</f>
        <v/>
      </c>
    </row>
    <row r="1138" spans="1:18">
      <c r="A1138" t="s">
        <v>44</v>
      </c>
      <c r="B1138" s="1">
        <v>45707</v>
      </c>
      <c r="C1138" s="1" t="str">
        <f>"WEEK" &amp;" " &amp;  INT((DAY(Stock_Info[[#This Row],[Date]])+WEEKDAY(DATE(YEAR(Stock_Info[[#This Row],[Date]]),MONTH(Stock_Info[[#This Row],[Date]]),1))-1)/7)+1</f>
        <v>WEEK 4</v>
      </c>
      <c r="D1138" s="12">
        <v>96.15</v>
      </c>
      <c r="E1138" s="12">
        <v>100.55</v>
      </c>
      <c r="F1138" s="12">
        <v>95.45</v>
      </c>
      <c r="G1138" s="12">
        <v>99.5</v>
      </c>
      <c r="H1138" s="12">
        <v>98.478232197969774</v>
      </c>
      <c r="I1138">
        <v>412467</v>
      </c>
      <c r="J1138">
        <v>2267</v>
      </c>
      <c r="K1138" s="12">
        <v>40619021</v>
      </c>
      <c r="L1138">
        <v>110085</v>
      </c>
      <c r="M1138">
        <v>26.69</v>
      </c>
      <c r="N1138">
        <v>5.0999999999999996</v>
      </c>
      <c r="O1138">
        <v>3.35</v>
      </c>
      <c r="P1138">
        <f xml:space="preserve"> IF(Stock_Info[[#This Row],[Close Price]] &gt; Stock_Info[[#This Row],[Open Price]], 1, 0)</f>
        <v>1</v>
      </c>
      <c r="Q1138" t="str">
        <f>IF(AND(Stock_Info[[#This Row],[% Deli. Qty to Traded Qty]]&gt;80,Stock_Info[[#This Row],[No. of Trades]]&lt;3000),"Unusual Day","")</f>
        <v/>
      </c>
      <c r="R1138" t="str">
        <f>IF(AND(Stock_Info[[#This Row],[Spread High-Low]] &lt; 10, Stock_Info[[#This Row],[% Deli. Qty to Traded Qty]] &gt; 90), "Good Day", "")</f>
        <v/>
      </c>
    </row>
    <row r="1139" spans="1:18">
      <c r="A1139" t="s">
        <v>44</v>
      </c>
      <c r="B1139" s="1">
        <v>45706</v>
      </c>
      <c r="C1139" s="1" t="str">
        <f>"WEEK" &amp;" " &amp;  INT((DAY(Stock_Info[[#This Row],[Date]])+WEEKDAY(DATE(YEAR(Stock_Info[[#This Row],[Date]]),MONTH(Stock_Info[[#This Row],[Date]]),1))-1)/7)+1</f>
        <v>WEEK 4</v>
      </c>
      <c r="D1139" s="12">
        <v>99</v>
      </c>
      <c r="E1139" s="12">
        <v>99.2</v>
      </c>
      <c r="F1139" s="12">
        <v>95.55</v>
      </c>
      <c r="G1139" s="12">
        <v>95.95</v>
      </c>
      <c r="H1139" s="12">
        <v>96.593980011472794</v>
      </c>
      <c r="I1139">
        <v>247542</v>
      </c>
      <c r="J1139">
        <v>1731</v>
      </c>
      <c r="K1139" s="12">
        <v>23911067</v>
      </c>
      <c r="L1139">
        <v>90543</v>
      </c>
      <c r="M1139">
        <v>36.58</v>
      </c>
      <c r="N1139">
        <v>3.65</v>
      </c>
      <c r="O1139">
        <v>-3.05</v>
      </c>
      <c r="P1139">
        <f xml:space="preserve"> IF(Stock_Info[[#This Row],[Close Price]] &gt; Stock_Info[[#This Row],[Open Price]], 1, 0)</f>
        <v>0</v>
      </c>
      <c r="Q1139" t="str">
        <f>IF(AND(Stock_Info[[#This Row],[% Deli. Qty to Traded Qty]]&gt;80,Stock_Info[[#This Row],[No. of Trades]]&lt;3000),"Unusual Day","")</f>
        <v/>
      </c>
      <c r="R1139" t="str">
        <f>IF(AND(Stock_Info[[#This Row],[Spread High-Low]] &lt; 10, Stock_Info[[#This Row],[% Deli. Qty to Traded Qty]] &gt; 90), "Good Day", "")</f>
        <v/>
      </c>
    </row>
    <row r="1140" spans="1:18">
      <c r="A1140" t="s">
        <v>44</v>
      </c>
      <c r="B1140" s="1">
        <v>45705</v>
      </c>
      <c r="C1140" s="1" t="str">
        <f>"WEEK" &amp;" " &amp;  INT((DAY(Stock_Info[[#This Row],[Date]])+WEEKDAY(DATE(YEAR(Stock_Info[[#This Row],[Date]]),MONTH(Stock_Info[[#This Row],[Date]]),1))-1)/7)+1</f>
        <v>WEEK 4</v>
      </c>
      <c r="D1140" s="12">
        <v>98.45</v>
      </c>
      <c r="E1140" s="12">
        <v>99.3</v>
      </c>
      <c r="F1140" s="12">
        <v>96.15</v>
      </c>
      <c r="G1140" s="12">
        <v>98.95</v>
      </c>
      <c r="H1140" s="12">
        <v>98.084257662359036</v>
      </c>
      <c r="I1140">
        <v>291653</v>
      </c>
      <c r="J1140">
        <v>2108</v>
      </c>
      <c r="K1140" s="12">
        <v>28606568</v>
      </c>
      <c r="L1140">
        <v>57035</v>
      </c>
      <c r="M1140">
        <v>19.559999999999999</v>
      </c>
      <c r="N1140">
        <v>3.15</v>
      </c>
      <c r="O1140">
        <v>0.5</v>
      </c>
      <c r="P1140">
        <f xml:space="preserve"> IF(Stock_Info[[#This Row],[Close Price]] &gt; Stock_Info[[#This Row],[Open Price]], 1, 0)</f>
        <v>1</v>
      </c>
      <c r="Q1140" t="str">
        <f>IF(AND(Stock_Info[[#This Row],[% Deli. Qty to Traded Qty]]&gt;80,Stock_Info[[#This Row],[No. of Trades]]&lt;3000),"Unusual Day","")</f>
        <v/>
      </c>
      <c r="R1140" t="str">
        <f>IF(AND(Stock_Info[[#This Row],[Spread High-Low]] &lt; 10, Stock_Info[[#This Row],[% Deli. Qty to Traded Qty]] &gt; 90), "Good Day", "")</f>
        <v/>
      </c>
    </row>
    <row r="1141" spans="1:18">
      <c r="A1141" t="s">
        <v>44</v>
      </c>
      <c r="B1141" s="1">
        <v>45702</v>
      </c>
      <c r="C1141" s="1" t="str">
        <f>"WEEK" &amp;" " &amp;  INT((DAY(Stock_Info[[#This Row],[Date]])+WEEKDAY(DATE(YEAR(Stock_Info[[#This Row],[Date]]),MONTH(Stock_Info[[#This Row],[Date]]),1))-1)/7)+1</f>
        <v>WEEK 3</v>
      </c>
      <c r="D1141" s="12">
        <v>102</v>
      </c>
      <c r="E1141" s="12">
        <v>102</v>
      </c>
      <c r="F1141" s="12">
        <v>97.7</v>
      </c>
      <c r="G1141" s="12">
        <v>99.2</v>
      </c>
      <c r="H1141" s="12">
        <v>99.463833657248216</v>
      </c>
      <c r="I1141">
        <v>481608</v>
      </c>
      <c r="J1141">
        <v>3871</v>
      </c>
      <c r="K1141" s="12">
        <v>47902578</v>
      </c>
      <c r="L1141">
        <v>168432</v>
      </c>
      <c r="M1141">
        <v>34.97</v>
      </c>
      <c r="N1141">
        <v>4.3</v>
      </c>
      <c r="O1141">
        <v>-2.8</v>
      </c>
      <c r="P1141">
        <f xml:space="preserve"> IF(Stock_Info[[#This Row],[Close Price]] &gt; Stock_Info[[#This Row],[Open Price]], 1, 0)</f>
        <v>0</v>
      </c>
      <c r="Q1141" t="str">
        <f>IF(AND(Stock_Info[[#This Row],[% Deli. Qty to Traded Qty]]&gt;80,Stock_Info[[#This Row],[No. of Trades]]&lt;3000),"Unusual Day","")</f>
        <v/>
      </c>
      <c r="R1141" t="str">
        <f>IF(AND(Stock_Info[[#This Row],[Spread High-Low]] &lt; 10, Stock_Info[[#This Row],[% Deli. Qty to Traded Qty]] &gt; 90), "Good Day", "")</f>
        <v/>
      </c>
    </row>
    <row r="1142" spans="1:18">
      <c r="A1142" t="s">
        <v>44</v>
      </c>
      <c r="B1142" s="1">
        <v>45701</v>
      </c>
      <c r="C1142" s="1" t="str">
        <f>"WEEK" &amp;" " &amp;  INT((DAY(Stock_Info[[#This Row],[Date]])+WEEKDAY(DATE(YEAR(Stock_Info[[#This Row],[Date]]),MONTH(Stock_Info[[#This Row],[Date]]),1))-1)/7)+1</f>
        <v>WEEK 3</v>
      </c>
      <c r="D1142" s="12">
        <v>103</v>
      </c>
      <c r="E1142" s="12">
        <v>103.65</v>
      </c>
      <c r="F1142" s="12">
        <v>100.55</v>
      </c>
      <c r="G1142" s="12">
        <v>101.05</v>
      </c>
      <c r="H1142" s="12">
        <v>102.37183174702785</v>
      </c>
      <c r="I1142">
        <v>344196</v>
      </c>
      <c r="J1142">
        <v>2381</v>
      </c>
      <c r="K1142" s="12">
        <v>35235975</v>
      </c>
      <c r="L1142">
        <v>122314</v>
      </c>
      <c r="M1142">
        <v>35.54</v>
      </c>
      <c r="N1142">
        <v>3.1</v>
      </c>
      <c r="O1142">
        <v>-1.95</v>
      </c>
      <c r="P1142">
        <f xml:space="preserve"> IF(Stock_Info[[#This Row],[Close Price]] &gt; Stock_Info[[#This Row],[Open Price]], 1, 0)</f>
        <v>0</v>
      </c>
      <c r="Q1142" t="str">
        <f>IF(AND(Stock_Info[[#This Row],[% Deli. Qty to Traded Qty]]&gt;80,Stock_Info[[#This Row],[No. of Trades]]&lt;3000),"Unusual Day","")</f>
        <v/>
      </c>
      <c r="R1142" t="str">
        <f>IF(AND(Stock_Info[[#This Row],[Spread High-Low]] &lt; 10, Stock_Info[[#This Row],[% Deli. Qty to Traded Qty]] &gt; 90), "Good Day", "")</f>
        <v/>
      </c>
    </row>
    <row r="1143" spans="1:18">
      <c r="A1143" t="s">
        <v>44</v>
      </c>
      <c r="B1143" s="1">
        <v>45700</v>
      </c>
      <c r="C1143" s="1" t="str">
        <f>"WEEK" &amp;" " &amp;  INT((DAY(Stock_Info[[#This Row],[Date]])+WEEKDAY(DATE(YEAR(Stock_Info[[#This Row],[Date]]),MONTH(Stock_Info[[#This Row],[Date]]),1))-1)/7)+1</f>
        <v>WEEK 3</v>
      </c>
      <c r="D1143" s="12">
        <v>101.25</v>
      </c>
      <c r="E1143" s="12">
        <v>102.95</v>
      </c>
      <c r="F1143" s="12">
        <v>98</v>
      </c>
      <c r="G1143" s="12">
        <v>102.55</v>
      </c>
      <c r="H1143" s="12">
        <v>100.81904347072998</v>
      </c>
      <c r="I1143">
        <v>392586</v>
      </c>
      <c r="J1143">
        <v>2915</v>
      </c>
      <c r="K1143" s="12">
        <v>39580145</v>
      </c>
      <c r="L1143">
        <v>106409</v>
      </c>
      <c r="M1143">
        <v>27.1</v>
      </c>
      <c r="N1143">
        <v>4.95</v>
      </c>
      <c r="O1143">
        <v>1.3</v>
      </c>
      <c r="P1143">
        <f xml:space="preserve"> IF(Stock_Info[[#This Row],[Close Price]] &gt; Stock_Info[[#This Row],[Open Price]], 1, 0)</f>
        <v>1</v>
      </c>
      <c r="Q1143" t="str">
        <f>IF(AND(Stock_Info[[#This Row],[% Deli. Qty to Traded Qty]]&gt;80,Stock_Info[[#This Row],[No. of Trades]]&lt;3000),"Unusual Day","")</f>
        <v/>
      </c>
      <c r="R1143" t="str">
        <f>IF(AND(Stock_Info[[#This Row],[Spread High-Low]] &lt; 10, Stock_Info[[#This Row],[% Deli. Qty to Traded Qty]] &gt; 90), "Good Day", "")</f>
        <v/>
      </c>
    </row>
    <row r="1144" spans="1:18">
      <c r="A1144" t="s">
        <v>44</v>
      </c>
      <c r="B1144" s="1">
        <v>45699</v>
      </c>
      <c r="C1144" s="1" t="str">
        <f>"WEEK" &amp;" " &amp;  INT((DAY(Stock_Info[[#This Row],[Date]])+WEEKDAY(DATE(YEAR(Stock_Info[[#This Row],[Date]]),MONTH(Stock_Info[[#This Row],[Date]]),1))-1)/7)+1</f>
        <v>WEEK 3</v>
      </c>
      <c r="D1144" s="12">
        <v>104</v>
      </c>
      <c r="E1144" s="12">
        <v>104.35</v>
      </c>
      <c r="F1144" s="12">
        <v>100.65</v>
      </c>
      <c r="G1144" s="12">
        <v>101.2</v>
      </c>
      <c r="H1144" s="12">
        <v>101.7090403353632</v>
      </c>
      <c r="I1144">
        <v>355197</v>
      </c>
      <c r="J1144">
        <v>3750</v>
      </c>
      <c r="K1144" s="12">
        <v>36126746</v>
      </c>
      <c r="L1144">
        <v>189845</v>
      </c>
      <c r="M1144">
        <v>53.45</v>
      </c>
      <c r="N1144">
        <v>3.7</v>
      </c>
      <c r="O1144">
        <v>-2.8</v>
      </c>
      <c r="P1144">
        <f xml:space="preserve"> IF(Stock_Info[[#This Row],[Close Price]] &gt; Stock_Info[[#This Row],[Open Price]], 1, 0)</f>
        <v>0</v>
      </c>
      <c r="Q1144" t="str">
        <f>IF(AND(Stock_Info[[#This Row],[% Deli. Qty to Traded Qty]]&gt;80,Stock_Info[[#This Row],[No. of Trades]]&lt;3000),"Unusual Day","")</f>
        <v/>
      </c>
      <c r="R1144" t="str">
        <f>IF(AND(Stock_Info[[#This Row],[Spread High-Low]] &lt; 10, Stock_Info[[#This Row],[% Deli. Qty to Traded Qty]] &gt; 90), "Good Day", "")</f>
        <v/>
      </c>
    </row>
    <row r="1145" spans="1:18">
      <c r="A1145" t="s">
        <v>44</v>
      </c>
      <c r="B1145" s="1">
        <v>45698</v>
      </c>
      <c r="C1145" s="1" t="str">
        <f>"WEEK" &amp;" " &amp;  INT((DAY(Stock_Info[[#This Row],[Date]])+WEEKDAY(DATE(YEAR(Stock_Info[[#This Row],[Date]]),MONTH(Stock_Info[[#This Row],[Date]]),1))-1)/7)+1</f>
        <v>WEEK 3</v>
      </c>
      <c r="D1145" s="12">
        <v>106.8</v>
      </c>
      <c r="E1145" s="12">
        <v>106.8</v>
      </c>
      <c r="F1145" s="12">
        <v>103.25</v>
      </c>
      <c r="G1145" s="12">
        <v>104</v>
      </c>
      <c r="H1145" s="12">
        <v>104.31423380479799</v>
      </c>
      <c r="I1145">
        <v>153564</v>
      </c>
      <c r="J1145">
        <v>1183</v>
      </c>
      <c r="K1145" s="12">
        <v>16018911</v>
      </c>
      <c r="L1145">
        <v>63222</v>
      </c>
      <c r="M1145">
        <v>41.17</v>
      </c>
      <c r="N1145">
        <v>3.55</v>
      </c>
      <c r="O1145">
        <v>-2.8</v>
      </c>
      <c r="P1145">
        <f xml:space="preserve"> IF(Stock_Info[[#This Row],[Close Price]] &gt; Stock_Info[[#This Row],[Open Price]], 1, 0)</f>
        <v>0</v>
      </c>
      <c r="Q1145" t="str">
        <f>IF(AND(Stock_Info[[#This Row],[% Deli. Qty to Traded Qty]]&gt;80,Stock_Info[[#This Row],[No. of Trades]]&lt;3000),"Unusual Day","")</f>
        <v/>
      </c>
      <c r="R1145" t="str">
        <f>IF(AND(Stock_Info[[#This Row],[Spread High-Low]] &lt; 10, Stock_Info[[#This Row],[% Deli. Qty to Traded Qty]] &gt; 90), "Good Day", "")</f>
        <v/>
      </c>
    </row>
    <row r="1146" spans="1:18">
      <c r="A1146" t="s">
        <v>44</v>
      </c>
      <c r="B1146" s="1">
        <v>45695</v>
      </c>
      <c r="C1146" s="1" t="str">
        <f>"WEEK" &amp;" " &amp;  INT((DAY(Stock_Info[[#This Row],[Date]])+WEEKDAY(DATE(YEAR(Stock_Info[[#This Row],[Date]]),MONTH(Stock_Info[[#This Row],[Date]]),1))-1)/7)+1</f>
        <v>WEEK 2</v>
      </c>
      <c r="D1146" s="12">
        <v>108.6</v>
      </c>
      <c r="E1146" s="12">
        <v>109.45</v>
      </c>
      <c r="F1146" s="12">
        <v>105</v>
      </c>
      <c r="G1146" s="12">
        <v>106.1</v>
      </c>
      <c r="H1146" s="12">
        <v>107.0832812350114</v>
      </c>
      <c r="I1146">
        <v>302313</v>
      </c>
      <c r="J1146">
        <v>2142</v>
      </c>
      <c r="K1146" s="12">
        <v>32372668</v>
      </c>
      <c r="L1146">
        <v>106209</v>
      </c>
      <c r="M1146">
        <v>35.130000000000003</v>
      </c>
      <c r="N1146">
        <v>4.45</v>
      </c>
      <c r="O1146">
        <v>-2.5</v>
      </c>
      <c r="P1146">
        <f xml:space="preserve"> IF(Stock_Info[[#This Row],[Close Price]] &gt; Stock_Info[[#This Row],[Open Price]], 1, 0)</f>
        <v>0</v>
      </c>
      <c r="Q1146" t="str">
        <f>IF(AND(Stock_Info[[#This Row],[% Deli. Qty to Traded Qty]]&gt;80,Stock_Info[[#This Row],[No. of Trades]]&lt;3000),"Unusual Day","")</f>
        <v/>
      </c>
      <c r="R1146" t="str">
        <f>IF(AND(Stock_Info[[#This Row],[Spread High-Low]] &lt; 10, Stock_Info[[#This Row],[% Deli. Qty to Traded Qty]] &gt; 90), "Good Day", "")</f>
        <v/>
      </c>
    </row>
    <row r="1147" spans="1:18">
      <c r="A1147" t="s">
        <v>44</v>
      </c>
      <c r="B1147" s="1">
        <v>45694</v>
      </c>
      <c r="C1147" s="1" t="str">
        <f>"WEEK" &amp;" " &amp;  INT((DAY(Stock_Info[[#This Row],[Date]])+WEEKDAY(DATE(YEAR(Stock_Info[[#This Row],[Date]]),MONTH(Stock_Info[[#This Row],[Date]]),1))-1)/7)+1</f>
        <v>WEEK 2</v>
      </c>
      <c r="D1147" s="12">
        <v>108.8</v>
      </c>
      <c r="E1147" s="12">
        <v>109.15</v>
      </c>
      <c r="F1147" s="12">
        <v>107.3</v>
      </c>
      <c r="G1147" s="12">
        <v>107.55</v>
      </c>
      <c r="H1147" s="12">
        <v>108.01153887219536</v>
      </c>
      <c r="I1147">
        <v>131122</v>
      </c>
      <c r="J1147">
        <v>1201</v>
      </c>
      <c r="K1147" s="12">
        <v>14162689</v>
      </c>
      <c r="L1147">
        <v>30977</v>
      </c>
      <c r="M1147">
        <v>23.62</v>
      </c>
      <c r="N1147">
        <v>1.85</v>
      </c>
      <c r="O1147">
        <v>-1.25</v>
      </c>
      <c r="P1147">
        <f xml:space="preserve"> IF(Stock_Info[[#This Row],[Close Price]] &gt; Stock_Info[[#This Row],[Open Price]], 1, 0)</f>
        <v>0</v>
      </c>
      <c r="Q1147" t="str">
        <f>IF(AND(Stock_Info[[#This Row],[% Deli. Qty to Traded Qty]]&gt;80,Stock_Info[[#This Row],[No. of Trades]]&lt;3000),"Unusual Day","")</f>
        <v/>
      </c>
      <c r="R1147" t="str">
        <f>IF(AND(Stock_Info[[#This Row],[Spread High-Low]] &lt; 10, Stock_Info[[#This Row],[% Deli. Qty to Traded Qty]] &gt; 90), "Good Day", "")</f>
        <v/>
      </c>
    </row>
    <row r="1148" spans="1:18">
      <c r="A1148" t="s">
        <v>44</v>
      </c>
      <c r="B1148" s="1">
        <v>45693</v>
      </c>
      <c r="C1148" s="1" t="str">
        <f>"WEEK" &amp;" " &amp;  INT((DAY(Stock_Info[[#This Row],[Date]])+WEEKDAY(DATE(YEAR(Stock_Info[[#This Row],[Date]]),MONTH(Stock_Info[[#This Row],[Date]]),1))-1)/7)+1</f>
        <v>WEEK 2</v>
      </c>
      <c r="D1148" s="12">
        <v>108.05</v>
      </c>
      <c r="E1148" s="12">
        <v>110.15</v>
      </c>
      <c r="F1148" s="12">
        <v>107.5</v>
      </c>
      <c r="G1148" s="12">
        <v>107.85</v>
      </c>
      <c r="H1148" s="12">
        <v>108.80871168089276</v>
      </c>
      <c r="I1148">
        <v>240872</v>
      </c>
      <c r="J1148">
        <v>1949</v>
      </c>
      <c r="K1148" s="12">
        <v>26208972</v>
      </c>
      <c r="L1148">
        <v>42293</v>
      </c>
      <c r="M1148">
        <v>17.559999999999999</v>
      </c>
      <c r="N1148">
        <v>2.65</v>
      </c>
      <c r="O1148">
        <v>-0.2</v>
      </c>
      <c r="P1148">
        <f xml:space="preserve"> IF(Stock_Info[[#This Row],[Close Price]] &gt; Stock_Info[[#This Row],[Open Price]], 1, 0)</f>
        <v>0</v>
      </c>
      <c r="Q1148" t="str">
        <f>IF(AND(Stock_Info[[#This Row],[% Deli. Qty to Traded Qty]]&gt;80,Stock_Info[[#This Row],[No. of Trades]]&lt;3000),"Unusual Day","")</f>
        <v/>
      </c>
      <c r="R1148" t="str">
        <f>IF(AND(Stock_Info[[#This Row],[Spread High-Low]] &lt; 10, Stock_Info[[#This Row],[% Deli. Qty to Traded Qty]] &gt; 90), "Good Day", "")</f>
        <v/>
      </c>
    </row>
    <row r="1149" spans="1:18">
      <c r="A1149" t="s">
        <v>44</v>
      </c>
      <c r="B1149" s="1">
        <v>45692</v>
      </c>
      <c r="C1149" s="1" t="str">
        <f>"WEEK" &amp;" " &amp;  INT((DAY(Stock_Info[[#This Row],[Date]])+WEEKDAY(DATE(YEAR(Stock_Info[[#This Row],[Date]]),MONTH(Stock_Info[[#This Row],[Date]]),1))-1)/7)+1</f>
        <v>WEEK 2</v>
      </c>
      <c r="D1149" s="12">
        <v>104.7</v>
      </c>
      <c r="E1149" s="12">
        <v>109.4</v>
      </c>
      <c r="F1149" s="12">
        <v>104.7</v>
      </c>
      <c r="G1149" s="12">
        <v>106.85</v>
      </c>
      <c r="H1149" s="12">
        <v>107.93630858842414</v>
      </c>
      <c r="I1149">
        <v>711446</v>
      </c>
      <c r="J1149">
        <v>4921</v>
      </c>
      <c r="K1149" s="12">
        <v>76790855</v>
      </c>
      <c r="L1149">
        <v>134635</v>
      </c>
      <c r="M1149">
        <v>18.920000000000002</v>
      </c>
      <c r="N1149">
        <v>4.7</v>
      </c>
      <c r="O1149">
        <v>2.15</v>
      </c>
      <c r="P1149">
        <f xml:space="preserve"> IF(Stock_Info[[#This Row],[Close Price]] &gt; Stock_Info[[#This Row],[Open Price]], 1, 0)</f>
        <v>1</v>
      </c>
      <c r="Q1149" t="str">
        <f>IF(AND(Stock_Info[[#This Row],[% Deli. Qty to Traded Qty]]&gt;80,Stock_Info[[#This Row],[No. of Trades]]&lt;3000),"Unusual Day","")</f>
        <v/>
      </c>
      <c r="R1149" t="str">
        <f>IF(AND(Stock_Info[[#This Row],[Spread High-Low]] &lt; 10, Stock_Info[[#This Row],[% Deli. Qty to Traded Qty]] &gt; 90), "Good Day", "")</f>
        <v/>
      </c>
    </row>
    <row r="1150" spans="1:18">
      <c r="A1150" t="s">
        <v>44</v>
      </c>
      <c r="B1150" s="1">
        <v>45691</v>
      </c>
      <c r="C1150" s="1" t="str">
        <f>"WEEK" &amp;" " &amp;  INT((DAY(Stock_Info[[#This Row],[Date]])+WEEKDAY(DATE(YEAR(Stock_Info[[#This Row],[Date]]),MONTH(Stock_Info[[#This Row],[Date]]),1))-1)/7)+1</f>
        <v>WEEK 2</v>
      </c>
      <c r="D1150" s="12">
        <v>106.1</v>
      </c>
      <c r="E1150" s="12">
        <v>106.3</v>
      </c>
      <c r="F1150" s="12">
        <v>103.55</v>
      </c>
      <c r="G1150" s="12">
        <v>103.95</v>
      </c>
      <c r="H1150" s="12">
        <v>104.70235231453381</v>
      </c>
      <c r="I1150">
        <v>403645</v>
      </c>
      <c r="J1150">
        <v>2326</v>
      </c>
      <c r="K1150" s="12">
        <v>42262581</v>
      </c>
      <c r="L1150">
        <v>136429</v>
      </c>
      <c r="M1150">
        <v>33.799999999999997</v>
      </c>
      <c r="N1150">
        <v>2.75</v>
      </c>
      <c r="O1150">
        <v>-2.15</v>
      </c>
      <c r="P1150">
        <f xml:space="preserve"> IF(Stock_Info[[#This Row],[Close Price]] &gt; Stock_Info[[#This Row],[Open Price]], 1, 0)</f>
        <v>0</v>
      </c>
      <c r="Q1150" t="str">
        <f>IF(AND(Stock_Info[[#This Row],[% Deli. Qty to Traded Qty]]&gt;80,Stock_Info[[#This Row],[No. of Trades]]&lt;3000),"Unusual Day","")</f>
        <v/>
      </c>
      <c r="R1150" t="str">
        <f>IF(AND(Stock_Info[[#This Row],[Spread High-Low]] &lt; 10, Stock_Info[[#This Row],[% Deli. Qty to Traded Qty]] &gt; 90), "Good Day", "")</f>
        <v/>
      </c>
    </row>
    <row r="1151" spans="1:18">
      <c r="A1151" t="s">
        <v>44</v>
      </c>
      <c r="B1151" s="1">
        <v>45689</v>
      </c>
      <c r="C1151" s="1" t="str">
        <f>"WEEK" &amp;" " &amp;  INT((DAY(Stock_Info[[#This Row],[Date]])+WEEKDAY(DATE(YEAR(Stock_Info[[#This Row],[Date]]),MONTH(Stock_Info[[#This Row],[Date]]),1))-1)/7)+1</f>
        <v>WEEK 2</v>
      </c>
      <c r="D1151" s="12">
        <v>113</v>
      </c>
      <c r="E1151" s="12">
        <v>113</v>
      </c>
      <c r="F1151" s="12">
        <v>106.45</v>
      </c>
      <c r="G1151" s="12">
        <v>108.25</v>
      </c>
      <c r="H1151" s="12">
        <v>109.26438740677615</v>
      </c>
      <c r="I1151">
        <v>623097</v>
      </c>
      <c r="J1151">
        <v>3295</v>
      </c>
      <c r="K1151" s="12">
        <v>68082312</v>
      </c>
      <c r="N1151">
        <v>6.55</v>
      </c>
      <c r="O1151">
        <v>-4.75</v>
      </c>
      <c r="P1151">
        <f xml:space="preserve"> IF(Stock_Info[[#This Row],[Close Price]] &gt; Stock_Info[[#This Row],[Open Price]], 1, 0)</f>
        <v>0</v>
      </c>
      <c r="Q1151" t="str">
        <f>IF(AND(Stock_Info[[#This Row],[% Deli. Qty to Traded Qty]]&gt;80,Stock_Info[[#This Row],[No. of Trades]]&lt;3000),"Unusual Day","")</f>
        <v/>
      </c>
      <c r="R1151" t="str">
        <f>IF(AND(Stock_Info[[#This Row],[Spread High-Low]] &lt; 10, Stock_Info[[#This Row],[% Deli. Qty to Traded Qty]] &gt; 90), "Good Day", "")</f>
        <v/>
      </c>
    </row>
    <row r="1152" spans="1:18">
      <c r="A1152" t="s">
        <v>44</v>
      </c>
      <c r="B1152" s="1">
        <v>45688</v>
      </c>
      <c r="C1152" s="1" t="str">
        <f>"WEEK" &amp;" " &amp;  INT((DAY(Stock_Info[[#This Row],[Date]])+WEEKDAY(DATE(YEAR(Stock_Info[[#This Row],[Date]]),MONTH(Stock_Info[[#This Row],[Date]]),1))-1)/7)+1</f>
        <v>WEEK 5</v>
      </c>
      <c r="D1152" s="12">
        <v>112</v>
      </c>
      <c r="E1152" s="12">
        <v>113.05</v>
      </c>
      <c r="F1152" s="12">
        <v>110.35</v>
      </c>
      <c r="G1152" s="12">
        <v>112.5</v>
      </c>
      <c r="H1152" s="12">
        <v>111.95308830814064</v>
      </c>
      <c r="I1152">
        <v>482481</v>
      </c>
      <c r="J1152">
        <v>3420</v>
      </c>
      <c r="K1152" s="12">
        <v>54015238</v>
      </c>
      <c r="L1152">
        <v>212244</v>
      </c>
      <c r="M1152">
        <v>43.99</v>
      </c>
      <c r="N1152">
        <v>2.7</v>
      </c>
      <c r="O1152">
        <v>0.5</v>
      </c>
      <c r="P1152">
        <f xml:space="preserve"> IF(Stock_Info[[#This Row],[Close Price]] &gt; Stock_Info[[#This Row],[Open Price]], 1, 0)</f>
        <v>1</v>
      </c>
      <c r="Q1152" t="str">
        <f>IF(AND(Stock_Info[[#This Row],[% Deli. Qty to Traded Qty]]&gt;80,Stock_Info[[#This Row],[No. of Trades]]&lt;3000),"Unusual Day","")</f>
        <v/>
      </c>
      <c r="R1152" t="str">
        <f>IF(AND(Stock_Info[[#This Row],[Spread High-Low]] &lt; 10, Stock_Info[[#This Row],[% Deli. Qty to Traded Qty]] &gt; 90), "Good Day", "")</f>
        <v/>
      </c>
    </row>
    <row r="1153" spans="1:18">
      <c r="A1153" t="s">
        <v>44</v>
      </c>
      <c r="B1153" s="1">
        <v>45687</v>
      </c>
      <c r="C1153" s="1" t="str">
        <f>"WEEK" &amp;" " &amp;  INT((DAY(Stock_Info[[#This Row],[Date]])+WEEKDAY(DATE(YEAR(Stock_Info[[#This Row],[Date]]),MONTH(Stock_Info[[#This Row],[Date]]),1))-1)/7)+1</f>
        <v>WEEK 5</v>
      </c>
      <c r="D1153" s="12">
        <v>111</v>
      </c>
      <c r="E1153" s="12">
        <v>113.2</v>
      </c>
      <c r="F1153" s="12">
        <v>110.3</v>
      </c>
      <c r="G1153" s="12">
        <v>111.25</v>
      </c>
      <c r="H1153" s="12">
        <v>111.42264077762393</v>
      </c>
      <c r="I1153">
        <v>293921</v>
      </c>
      <c r="J1153">
        <v>2250</v>
      </c>
      <c r="K1153" s="12">
        <v>32749454</v>
      </c>
      <c r="L1153">
        <v>109430</v>
      </c>
      <c r="M1153">
        <v>37.229999999999997</v>
      </c>
      <c r="N1153">
        <v>2.9</v>
      </c>
      <c r="O1153">
        <v>0.25</v>
      </c>
      <c r="P1153">
        <f xml:space="preserve"> IF(Stock_Info[[#This Row],[Close Price]] &gt; Stock_Info[[#This Row],[Open Price]], 1, 0)</f>
        <v>1</v>
      </c>
      <c r="Q1153" t="str">
        <f>IF(AND(Stock_Info[[#This Row],[% Deli. Qty to Traded Qty]]&gt;80,Stock_Info[[#This Row],[No. of Trades]]&lt;3000),"Unusual Day","")</f>
        <v/>
      </c>
      <c r="R1153" t="str">
        <f>IF(AND(Stock_Info[[#This Row],[Spread High-Low]] &lt; 10, Stock_Info[[#This Row],[% Deli. Qty to Traded Qty]] &gt; 90), "Good Day", "")</f>
        <v/>
      </c>
    </row>
    <row r="1154" spans="1:18">
      <c r="A1154" t="s">
        <v>44</v>
      </c>
      <c r="B1154" s="1">
        <v>45686</v>
      </c>
      <c r="C1154" s="1" t="str">
        <f>"WEEK" &amp;" " &amp;  INT((DAY(Stock_Info[[#This Row],[Date]])+WEEKDAY(DATE(YEAR(Stock_Info[[#This Row],[Date]]),MONTH(Stock_Info[[#This Row],[Date]]),1))-1)/7)+1</f>
        <v>WEEK 5</v>
      </c>
      <c r="D1154" s="12">
        <v>109.45</v>
      </c>
      <c r="E1154" s="12">
        <v>111.15</v>
      </c>
      <c r="F1154" s="12">
        <v>107.95</v>
      </c>
      <c r="G1154" s="12">
        <v>110.8</v>
      </c>
      <c r="H1154" s="12">
        <v>109.82309798600269</v>
      </c>
      <c r="I1154">
        <v>411222</v>
      </c>
      <c r="J1154">
        <v>3347</v>
      </c>
      <c r="K1154" s="12">
        <v>45161674</v>
      </c>
      <c r="L1154">
        <v>146616</v>
      </c>
      <c r="M1154">
        <v>35.65</v>
      </c>
      <c r="N1154">
        <v>3.2</v>
      </c>
      <c r="O1154">
        <v>1.35</v>
      </c>
      <c r="P1154">
        <f xml:space="preserve"> IF(Stock_Info[[#This Row],[Close Price]] &gt; Stock_Info[[#This Row],[Open Price]], 1, 0)</f>
        <v>1</v>
      </c>
      <c r="Q1154" t="str">
        <f>IF(AND(Stock_Info[[#This Row],[% Deli. Qty to Traded Qty]]&gt;80,Stock_Info[[#This Row],[No. of Trades]]&lt;3000),"Unusual Day","")</f>
        <v/>
      </c>
      <c r="R1154" t="str">
        <f>IF(AND(Stock_Info[[#This Row],[Spread High-Low]] &lt; 10, Stock_Info[[#This Row],[% Deli. Qty to Traded Qty]] &gt; 90), "Good Day", "")</f>
        <v/>
      </c>
    </row>
    <row r="1155" spans="1:18">
      <c r="A1155" t="s">
        <v>44</v>
      </c>
      <c r="B1155" s="1">
        <v>45685</v>
      </c>
      <c r="C1155" s="1" t="str">
        <f>"WEEK" &amp;" " &amp;  INT((DAY(Stock_Info[[#This Row],[Date]])+WEEKDAY(DATE(YEAR(Stock_Info[[#This Row],[Date]]),MONTH(Stock_Info[[#This Row],[Date]]),1))-1)/7)+1</f>
        <v>WEEK 5</v>
      </c>
      <c r="D1155" s="12">
        <v>104.2</v>
      </c>
      <c r="E1155" s="12">
        <v>111.2</v>
      </c>
      <c r="F1155" s="12">
        <v>104.05</v>
      </c>
      <c r="G1155" s="12">
        <v>109.5</v>
      </c>
      <c r="H1155" s="12">
        <v>108.56789115217791</v>
      </c>
      <c r="I1155">
        <v>2349776</v>
      </c>
      <c r="J1155">
        <v>16144</v>
      </c>
      <c r="K1155" s="12">
        <v>255110225</v>
      </c>
      <c r="L1155">
        <v>927685</v>
      </c>
      <c r="M1155">
        <v>39.479999999999997</v>
      </c>
      <c r="N1155">
        <v>7.15</v>
      </c>
      <c r="O1155">
        <v>5.3</v>
      </c>
      <c r="P1155">
        <f xml:space="preserve"> IF(Stock_Info[[#This Row],[Close Price]] &gt; Stock_Info[[#This Row],[Open Price]], 1, 0)</f>
        <v>1</v>
      </c>
      <c r="Q1155" t="str">
        <f>IF(AND(Stock_Info[[#This Row],[% Deli. Qty to Traded Qty]]&gt;80,Stock_Info[[#This Row],[No. of Trades]]&lt;3000),"Unusual Day","")</f>
        <v/>
      </c>
      <c r="R1155" t="str">
        <f>IF(AND(Stock_Info[[#This Row],[Spread High-Low]] &lt; 10, Stock_Info[[#This Row],[% Deli. Qty to Traded Qty]] &gt; 90), "Good Day", "")</f>
        <v/>
      </c>
    </row>
    <row r="1156" spans="1:18">
      <c r="A1156" t="s">
        <v>44</v>
      </c>
      <c r="B1156" s="1">
        <v>45684</v>
      </c>
      <c r="C1156" s="1" t="str">
        <f>"WEEK" &amp;" " &amp;  INT((DAY(Stock_Info[[#This Row],[Date]])+WEEKDAY(DATE(YEAR(Stock_Info[[#This Row],[Date]]),MONTH(Stock_Info[[#This Row],[Date]]),1))-1)/7)+1</f>
        <v>WEEK 5</v>
      </c>
      <c r="D1156" s="12">
        <v>99.15</v>
      </c>
      <c r="E1156" s="12">
        <v>105.75</v>
      </c>
      <c r="F1156" s="12">
        <v>99.15</v>
      </c>
      <c r="G1156" s="12">
        <v>104.3</v>
      </c>
      <c r="H1156" s="12">
        <v>103.32046520004278</v>
      </c>
      <c r="I1156">
        <v>1776870</v>
      </c>
      <c r="J1156">
        <v>10226</v>
      </c>
      <c r="K1156" s="12">
        <v>183587035</v>
      </c>
      <c r="L1156">
        <v>438299</v>
      </c>
      <c r="M1156">
        <v>24.67</v>
      </c>
      <c r="N1156">
        <v>6.6</v>
      </c>
      <c r="O1156">
        <v>5.15</v>
      </c>
      <c r="P1156">
        <f xml:space="preserve"> IF(Stock_Info[[#This Row],[Close Price]] &gt; Stock_Info[[#This Row],[Open Price]], 1, 0)</f>
        <v>1</v>
      </c>
      <c r="Q1156" t="str">
        <f>IF(AND(Stock_Info[[#This Row],[% Deli. Qty to Traded Qty]]&gt;80,Stock_Info[[#This Row],[No. of Trades]]&lt;3000),"Unusual Day","")</f>
        <v/>
      </c>
      <c r="R1156" t="str">
        <f>IF(AND(Stock_Info[[#This Row],[Spread High-Low]] &lt; 10, Stock_Info[[#This Row],[% Deli. Qty to Traded Qty]] &gt; 90), "Good Day", "")</f>
        <v/>
      </c>
    </row>
    <row r="1157" spans="1:18">
      <c r="A1157" t="s">
        <v>44</v>
      </c>
      <c r="B1157" s="1">
        <v>45681</v>
      </c>
      <c r="C1157" s="1" t="str">
        <f>"WEEK" &amp;" " &amp;  INT((DAY(Stock_Info[[#This Row],[Date]])+WEEKDAY(DATE(YEAR(Stock_Info[[#This Row],[Date]]),MONTH(Stock_Info[[#This Row],[Date]]),1))-1)/7)+1</f>
        <v>WEEK 4</v>
      </c>
      <c r="D1157" s="12">
        <v>99.85</v>
      </c>
      <c r="E1157" s="12">
        <v>100.95</v>
      </c>
      <c r="F1157" s="12">
        <v>98</v>
      </c>
      <c r="G1157" s="12">
        <v>98.3</v>
      </c>
      <c r="H1157" s="12">
        <v>99.328076895751437</v>
      </c>
      <c r="I1157">
        <v>337808</v>
      </c>
      <c r="J1157">
        <v>2520</v>
      </c>
      <c r="K1157" s="12">
        <v>33553819</v>
      </c>
      <c r="L1157">
        <v>80424</v>
      </c>
      <c r="M1157">
        <v>23.81</v>
      </c>
      <c r="N1157">
        <v>2.95</v>
      </c>
      <c r="O1157">
        <v>-1.55</v>
      </c>
      <c r="P1157">
        <f xml:space="preserve"> IF(Stock_Info[[#This Row],[Close Price]] &gt; Stock_Info[[#This Row],[Open Price]], 1, 0)</f>
        <v>0</v>
      </c>
      <c r="Q1157" t="str">
        <f>IF(AND(Stock_Info[[#This Row],[% Deli. Qty to Traded Qty]]&gt;80,Stock_Info[[#This Row],[No. of Trades]]&lt;3000),"Unusual Day","")</f>
        <v/>
      </c>
      <c r="R1157" t="str">
        <f>IF(AND(Stock_Info[[#This Row],[Spread High-Low]] &lt; 10, Stock_Info[[#This Row],[% Deli. Qty to Traded Qty]] &gt; 90), "Good Day", "")</f>
        <v/>
      </c>
    </row>
    <row r="1158" spans="1:18">
      <c r="A1158" t="s">
        <v>44</v>
      </c>
      <c r="B1158" s="1">
        <v>45680</v>
      </c>
      <c r="C1158" s="1" t="str">
        <f>"WEEK" &amp;" " &amp;  INT((DAY(Stock_Info[[#This Row],[Date]])+WEEKDAY(DATE(YEAR(Stock_Info[[#This Row],[Date]]),MONTH(Stock_Info[[#This Row],[Date]]),1))-1)/7)+1</f>
        <v>WEEK 4</v>
      </c>
      <c r="D1158" s="12">
        <v>98.75</v>
      </c>
      <c r="E1158" s="12">
        <v>100.3</v>
      </c>
      <c r="F1158" s="12">
        <v>97.95</v>
      </c>
      <c r="G1158" s="12">
        <v>99.8</v>
      </c>
      <c r="H1158" s="12">
        <v>99.311617236932861</v>
      </c>
      <c r="I1158">
        <v>200082</v>
      </c>
      <c r="J1158">
        <v>1287</v>
      </c>
      <c r="K1158" s="12">
        <v>19870467</v>
      </c>
      <c r="L1158">
        <v>53994</v>
      </c>
      <c r="M1158">
        <v>26.99</v>
      </c>
      <c r="N1158">
        <v>2.35</v>
      </c>
      <c r="O1158">
        <v>1.05</v>
      </c>
      <c r="P1158">
        <f xml:space="preserve"> IF(Stock_Info[[#This Row],[Close Price]] &gt; Stock_Info[[#This Row],[Open Price]], 1, 0)</f>
        <v>1</v>
      </c>
      <c r="Q1158" t="str">
        <f>IF(AND(Stock_Info[[#This Row],[% Deli. Qty to Traded Qty]]&gt;80,Stock_Info[[#This Row],[No. of Trades]]&lt;3000),"Unusual Day","")</f>
        <v/>
      </c>
      <c r="R1158" t="str">
        <f>IF(AND(Stock_Info[[#This Row],[Spread High-Low]] &lt; 10, Stock_Info[[#This Row],[% Deli. Qty to Traded Qty]] &gt; 90), "Good Day", "")</f>
        <v/>
      </c>
    </row>
    <row r="1159" spans="1:18">
      <c r="A1159" t="s">
        <v>44</v>
      </c>
      <c r="B1159" s="1">
        <v>45679</v>
      </c>
      <c r="C1159" s="1" t="str">
        <f>"WEEK" &amp;" " &amp;  INT((DAY(Stock_Info[[#This Row],[Date]])+WEEKDAY(DATE(YEAR(Stock_Info[[#This Row],[Date]]),MONTH(Stock_Info[[#This Row],[Date]]),1))-1)/7)+1</f>
        <v>WEEK 4</v>
      </c>
      <c r="D1159" s="12">
        <v>100.25</v>
      </c>
      <c r="E1159" s="12">
        <v>100.35</v>
      </c>
      <c r="F1159" s="12">
        <v>96.75</v>
      </c>
      <c r="G1159" s="12">
        <v>98.95</v>
      </c>
      <c r="H1159" s="12">
        <v>98.505095887251386</v>
      </c>
      <c r="I1159">
        <v>208109</v>
      </c>
      <c r="J1159">
        <v>1808</v>
      </c>
      <c r="K1159" s="12">
        <v>20499797</v>
      </c>
      <c r="L1159">
        <v>55778</v>
      </c>
      <c r="M1159">
        <v>26.8</v>
      </c>
      <c r="N1159">
        <v>3.6</v>
      </c>
      <c r="O1159">
        <v>-1.3</v>
      </c>
      <c r="P1159">
        <f xml:space="preserve"> IF(Stock_Info[[#This Row],[Close Price]] &gt; Stock_Info[[#This Row],[Open Price]], 1, 0)</f>
        <v>0</v>
      </c>
      <c r="Q1159" t="str">
        <f>IF(AND(Stock_Info[[#This Row],[% Deli. Qty to Traded Qty]]&gt;80,Stock_Info[[#This Row],[No. of Trades]]&lt;3000),"Unusual Day","")</f>
        <v/>
      </c>
      <c r="R1159" t="str">
        <f>IF(AND(Stock_Info[[#This Row],[Spread High-Low]] &lt; 10, Stock_Info[[#This Row],[% Deli. Qty to Traded Qty]] &gt; 90), "Good Day", "")</f>
        <v/>
      </c>
    </row>
    <row r="1160" spans="1:18">
      <c r="A1160" t="s">
        <v>44</v>
      </c>
      <c r="B1160" s="1">
        <v>45678</v>
      </c>
      <c r="C1160" s="1" t="str">
        <f>"WEEK" &amp;" " &amp;  INT((DAY(Stock_Info[[#This Row],[Date]])+WEEKDAY(DATE(YEAR(Stock_Info[[#This Row],[Date]]),MONTH(Stock_Info[[#This Row],[Date]]),1))-1)/7)+1</f>
        <v>WEEK 4</v>
      </c>
      <c r="D1160" s="12">
        <v>102</v>
      </c>
      <c r="E1160" s="12">
        <v>102.05</v>
      </c>
      <c r="F1160" s="12">
        <v>99.85</v>
      </c>
      <c r="G1160" s="12">
        <v>100</v>
      </c>
      <c r="H1160" s="12">
        <v>100.77704354019305</v>
      </c>
      <c r="I1160">
        <v>348207</v>
      </c>
      <c r="J1160">
        <v>2444</v>
      </c>
      <c r="K1160" s="12">
        <v>35091272</v>
      </c>
      <c r="L1160">
        <v>108027</v>
      </c>
      <c r="M1160">
        <v>31.02</v>
      </c>
      <c r="N1160">
        <v>2.2000000000000002</v>
      </c>
      <c r="O1160">
        <v>-2</v>
      </c>
      <c r="P1160">
        <f xml:space="preserve"> IF(Stock_Info[[#This Row],[Close Price]] &gt; Stock_Info[[#This Row],[Open Price]], 1, 0)</f>
        <v>0</v>
      </c>
      <c r="Q1160" t="str">
        <f>IF(AND(Stock_Info[[#This Row],[% Deli. Qty to Traded Qty]]&gt;80,Stock_Info[[#This Row],[No. of Trades]]&lt;3000),"Unusual Day","")</f>
        <v/>
      </c>
      <c r="R1160" t="str">
        <f>IF(AND(Stock_Info[[#This Row],[Spread High-Low]] &lt; 10, Stock_Info[[#This Row],[% Deli. Qty to Traded Qty]] &gt; 90), "Good Day", "")</f>
        <v/>
      </c>
    </row>
    <row r="1161" spans="1:18">
      <c r="A1161" t="s">
        <v>44</v>
      </c>
      <c r="B1161" s="1">
        <v>45677</v>
      </c>
      <c r="C1161" s="1" t="str">
        <f>"WEEK" &amp;" " &amp;  INT((DAY(Stock_Info[[#This Row],[Date]])+WEEKDAY(DATE(YEAR(Stock_Info[[#This Row],[Date]]),MONTH(Stock_Info[[#This Row],[Date]]),1))-1)/7)+1</f>
        <v>WEEK 4</v>
      </c>
      <c r="D1161" s="12">
        <v>100.25</v>
      </c>
      <c r="E1161" s="12">
        <v>103</v>
      </c>
      <c r="F1161" s="12">
        <v>99.65</v>
      </c>
      <c r="G1161" s="12">
        <v>101.75</v>
      </c>
      <c r="H1161" s="12">
        <v>101.69469044495149</v>
      </c>
      <c r="I1161">
        <v>1060183</v>
      </c>
      <c r="J1161">
        <v>1817</v>
      </c>
      <c r="K1161" s="12">
        <v>107814982</v>
      </c>
      <c r="L1161">
        <v>865338</v>
      </c>
      <c r="M1161">
        <v>81.62</v>
      </c>
      <c r="N1161">
        <v>3.35</v>
      </c>
      <c r="O1161">
        <v>1.5</v>
      </c>
      <c r="P1161">
        <f xml:space="preserve"> IF(Stock_Info[[#This Row],[Close Price]] &gt; Stock_Info[[#This Row],[Open Price]], 1, 0)</f>
        <v>1</v>
      </c>
      <c r="Q1161" t="str">
        <f>IF(AND(Stock_Info[[#This Row],[% Deli. Qty to Traded Qty]]&gt;80,Stock_Info[[#This Row],[No. of Trades]]&lt;3000),"Unusual Day","")</f>
        <v>Unusual Day</v>
      </c>
      <c r="R1161" t="str">
        <f>IF(AND(Stock_Info[[#This Row],[Spread High-Low]] &lt; 10, Stock_Info[[#This Row],[% Deli. Qty to Traded Qty]] &gt; 90), "Good Day", "")</f>
        <v/>
      </c>
    </row>
    <row r="1162" spans="1:18">
      <c r="A1162" t="s">
        <v>44</v>
      </c>
      <c r="B1162" s="1">
        <v>45674</v>
      </c>
      <c r="C1162" s="1" t="str">
        <f>"WEEK" &amp;" " &amp;  INT((DAY(Stock_Info[[#This Row],[Date]])+WEEKDAY(DATE(YEAR(Stock_Info[[#This Row],[Date]]),MONTH(Stock_Info[[#This Row],[Date]]),1))-1)/7)+1</f>
        <v>WEEK 3</v>
      </c>
      <c r="D1162" s="12">
        <v>99.45</v>
      </c>
      <c r="E1162" s="12">
        <v>100.65</v>
      </c>
      <c r="F1162" s="12">
        <v>98.6</v>
      </c>
      <c r="G1162" s="12">
        <v>100.2</v>
      </c>
      <c r="H1162" s="12">
        <v>99.833837038704985</v>
      </c>
      <c r="I1162">
        <v>284227</v>
      </c>
      <c r="J1162">
        <v>2346</v>
      </c>
      <c r="K1162" s="12">
        <v>28375472</v>
      </c>
      <c r="L1162">
        <v>112994</v>
      </c>
      <c r="M1162">
        <v>39.75</v>
      </c>
      <c r="N1162">
        <v>2.0499999999999998</v>
      </c>
      <c r="O1162">
        <v>0.75</v>
      </c>
      <c r="P1162">
        <f xml:space="preserve"> IF(Stock_Info[[#This Row],[Close Price]] &gt; Stock_Info[[#This Row],[Open Price]], 1, 0)</f>
        <v>1</v>
      </c>
      <c r="Q1162" t="str">
        <f>IF(AND(Stock_Info[[#This Row],[% Deli. Qty to Traded Qty]]&gt;80,Stock_Info[[#This Row],[No. of Trades]]&lt;3000),"Unusual Day","")</f>
        <v/>
      </c>
      <c r="R1162" t="str">
        <f>IF(AND(Stock_Info[[#This Row],[Spread High-Low]] &lt; 10, Stock_Info[[#This Row],[% Deli. Qty to Traded Qty]] &gt; 90), "Good Day", "")</f>
        <v/>
      </c>
    </row>
    <row r="1163" spans="1:18">
      <c r="A1163" t="s">
        <v>44</v>
      </c>
      <c r="B1163" s="1">
        <v>45673</v>
      </c>
      <c r="C1163" s="1" t="str">
        <f>"WEEK" &amp;" " &amp;  INT((DAY(Stock_Info[[#This Row],[Date]])+WEEKDAY(DATE(YEAR(Stock_Info[[#This Row],[Date]]),MONTH(Stock_Info[[#This Row],[Date]]),1))-1)/7)+1</f>
        <v>WEEK 3</v>
      </c>
      <c r="D1163" s="12">
        <v>97.4</v>
      </c>
      <c r="E1163" s="12">
        <v>100.55</v>
      </c>
      <c r="F1163" s="12">
        <v>97.4</v>
      </c>
      <c r="G1163" s="12">
        <v>99.75</v>
      </c>
      <c r="H1163" s="12">
        <v>99.280552792383119</v>
      </c>
      <c r="I1163">
        <v>253332</v>
      </c>
      <c r="J1163">
        <v>2287</v>
      </c>
      <c r="K1163" s="12">
        <v>25150941</v>
      </c>
      <c r="L1163">
        <v>78388</v>
      </c>
      <c r="M1163">
        <v>30.94</v>
      </c>
      <c r="N1163">
        <v>3.15</v>
      </c>
      <c r="O1163">
        <v>2.35</v>
      </c>
      <c r="P1163">
        <f xml:space="preserve"> IF(Stock_Info[[#This Row],[Close Price]] &gt; Stock_Info[[#This Row],[Open Price]], 1, 0)</f>
        <v>1</v>
      </c>
      <c r="Q1163" t="str">
        <f>IF(AND(Stock_Info[[#This Row],[% Deli. Qty to Traded Qty]]&gt;80,Stock_Info[[#This Row],[No. of Trades]]&lt;3000),"Unusual Day","")</f>
        <v/>
      </c>
      <c r="R1163" t="str">
        <f>IF(AND(Stock_Info[[#This Row],[Spread High-Low]] &lt; 10, Stock_Info[[#This Row],[% Deli. Qty to Traded Qty]] &gt; 90), "Good Day", "")</f>
        <v/>
      </c>
    </row>
    <row r="1164" spans="1:18">
      <c r="A1164" t="s">
        <v>44</v>
      </c>
      <c r="B1164" s="1">
        <v>45672</v>
      </c>
      <c r="C1164" s="1" t="str">
        <f>"WEEK" &amp;" " &amp;  INT((DAY(Stock_Info[[#This Row],[Date]])+WEEKDAY(DATE(YEAR(Stock_Info[[#This Row],[Date]]),MONTH(Stock_Info[[#This Row],[Date]]),1))-1)/7)+1</f>
        <v>WEEK 3</v>
      </c>
      <c r="D1164" s="12">
        <v>96.4</v>
      </c>
      <c r="E1164" s="12">
        <v>96.75</v>
      </c>
      <c r="F1164" s="12">
        <v>93.9</v>
      </c>
      <c r="G1164" s="12">
        <v>96.05</v>
      </c>
      <c r="H1164" s="12">
        <v>95.626253195332225</v>
      </c>
      <c r="I1164">
        <v>375939</v>
      </c>
      <c r="J1164">
        <v>3141</v>
      </c>
      <c r="K1164" s="12">
        <v>35949638</v>
      </c>
      <c r="L1164">
        <v>128009</v>
      </c>
      <c r="M1164">
        <v>34.049999999999997</v>
      </c>
      <c r="N1164">
        <v>2.85</v>
      </c>
      <c r="O1164">
        <v>-0.35</v>
      </c>
      <c r="P1164">
        <f xml:space="preserve"> IF(Stock_Info[[#This Row],[Close Price]] &gt; Stock_Info[[#This Row],[Open Price]], 1, 0)</f>
        <v>0</v>
      </c>
      <c r="Q1164" t="str">
        <f>IF(AND(Stock_Info[[#This Row],[% Deli. Qty to Traded Qty]]&gt;80,Stock_Info[[#This Row],[No. of Trades]]&lt;3000),"Unusual Day","")</f>
        <v/>
      </c>
      <c r="R1164" t="str">
        <f>IF(AND(Stock_Info[[#This Row],[Spread High-Low]] &lt; 10, Stock_Info[[#This Row],[% Deli. Qty to Traded Qty]] &gt; 90), "Good Day", "")</f>
        <v/>
      </c>
    </row>
    <row r="1165" spans="1:18">
      <c r="A1165" t="s">
        <v>44</v>
      </c>
      <c r="B1165" s="1">
        <v>45671</v>
      </c>
      <c r="C1165" s="1" t="str">
        <f>"WEEK" &amp;" " &amp;  INT((DAY(Stock_Info[[#This Row],[Date]])+WEEKDAY(DATE(YEAR(Stock_Info[[#This Row],[Date]]),MONTH(Stock_Info[[#This Row],[Date]]),1))-1)/7)+1</f>
        <v>WEEK 3</v>
      </c>
      <c r="D1165" s="12">
        <v>90.55</v>
      </c>
      <c r="E1165" s="12">
        <v>95.45</v>
      </c>
      <c r="F1165" s="12">
        <v>90.55</v>
      </c>
      <c r="G1165" s="12">
        <v>94.7</v>
      </c>
      <c r="H1165" s="12">
        <v>93.162406190159601</v>
      </c>
      <c r="I1165">
        <v>678367</v>
      </c>
      <c r="J1165">
        <v>5158</v>
      </c>
      <c r="K1165" s="12">
        <v>63198302</v>
      </c>
      <c r="L1165">
        <v>236164</v>
      </c>
      <c r="M1165">
        <v>34.81</v>
      </c>
      <c r="N1165">
        <v>4.9000000000000004</v>
      </c>
      <c r="O1165">
        <v>4.1500000000000004</v>
      </c>
      <c r="P1165">
        <f xml:space="preserve"> IF(Stock_Info[[#This Row],[Close Price]] &gt; Stock_Info[[#This Row],[Open Price]], 1, 0)</f>
        <v>1</v>
      </c>
      <c r="Q1165" t="str">
        <f>IF(AND(Stock_Info[[#This Row],[% Deli. Qty to Traded Qty]]&gt;80,Stock_Info[[#This Row],[No. of Trades]]&lt;3000),"Unusual Day","")</f>
        <v/>
      </c>
      <c r="R1165" t="str">
        <f>IF(AND(Stock_Info[[#This Row],[Spread High-Low]] &lt; 10, Stock_Info[[#This Row],[% Deli. Qty to Traded Qty]] &gt; 90), "Good Day", "")</f>
        <v/>
      </c>
    </row>
    <row r="1166" spans="1:18">
      <c r="A1166" t="s">
        <v>44</v>
      </c>
      <c r="B1166" s="1">
        <v>45670</v>
      </c>
      <c r="C1166" s="1" t="str">
        <f>"WEEK" &amp;" " &amp;  INT((DAY(Stock_Info[[#This Row],[Date]])+WEEKDAY(DATE(YEAR(Stock_Info[[#This Row],[Date]]),MONTH(Stock_Info[[#This Row],[Date]]),1))-1)/7)+1</f>
        <v>WEEK 3</v>
      </c>
      <c r="D1166" s="12">
        <v>93.75</v>
      </c>
      <c r="E1166" s="12">
        <v>94.35</v>
      </c>
      <c r="F1166" s="12">
        <v>90</v>
      </c>
      <c r="G1166" s="12">
        <v>90.35</v>
      </c>
      <c r="H1166" s="12">
        <v>92.107889748412319</v>
      </c>
      <c r="I1166">
        <v>945873</v>
      </c>
      <c r="J1166">
        <v>7799</v>
      </c>
      <c r="K1166" s="12">
        <v>87122366</v>
      </c>
      <c r="L1166">
        <v>519579</v>
      </c>
      <c r="M1166">
        <v>54.93</v>
      </c>
      <c r="N1166">
        <v>4.3499999999999996</v>
      </c>
      <c r="O1166">
        <v>-3.4</v>
      </c>
      <c r="P1166">
        <f xml:space="preserve"> IF(Stock_Info[[#This Row],[Close Price]] &gt; Stock_Info[[#This Row],[Open Price]], 1, 0)</f>
        <v>0</v>
      </c>
      <c r="Q1166" t="str">
        <f>IF(AND(Stock_Info[[#This Row],[% Deli. Qty to Traded Qty]]&gt;80,Stock_Info[[#This Row],[No. of Trades]]&lt;3000),"Unusual Day","")</f>
        <v/>
      </c>
      <c r="R1166" t="str">
        <f>IF(AND(Stock_Info[[#This Row],[Spread High-Low]] &lt; 10, Stock_Info[[#This Row],[% Deli. Qty to Traded Qty]] &gt; 90), "Good Day", "")</f>
        <v/>
      </c>
    </row>
    <row r="1167" spans="1:18">
      <c r="A1167" t="s">
        <v>44</v>
      </c>
      <c r="B1167" s="1">
        <v>45667</v>
      </c>
      <c r="C1167" s="1" t="str">
        <f>"WEEK" &amp;" " &amp;  INT((DAY(Stock_Info[[#This Row],[Date]])+WEEKDAY(DATE(YEAR(Stock_Info[[#This Row],[Date]]),MONTH(Stock_Info[[#This Row],[Date]]),1))-1)/7)+1</f>
        <v>WEEK 2</v>
      </c>
      <c r="D1167" s="12">
        <v>98.2</v>
      </c>
      <c r="E1167" s="12">
        <v>98.65</v>
      </c>
      <c r="F1167" s="12">
        <v>94.1</v>
      </c>
      <c r="G1167" s="12">
        <v>94.3</v>
      </c>
      <c r="H1167" s="12">
        <v>95.933192725514616</v>
      </c>
      <c r="I1167">
        <v>736327</v>
      </c>
      <c r="J1167">
        <v>8887</v>
      </c>
      <c r="K1167" s="12">
        <v>70638200</v>
      </c>
      <c r="L1167">
        <v>355231</v>
      </c>
      <c r="M1167">
        <v>48.24</v>
      </c>
      <c r="N1167">
        <v>4.55</v>
      </c>
      <c r="O1167">
        <v>-3.9</v>
      </c>
      <c r="P1167">
        <f xml:space="preserve"> IF(Stock_Info[[#This Row],[Close Price]] &gt; Stock_Info[[#This Row],[Open Price]], 1, 0)</f>
        <v>0</v>
      </c>
      <c r="Q1167" t="str">
        <f>IF(AND(Stock_Info[[#This Row],[% Deli. Qty to Traded Qty]]&gt;80,Stock_Info[[#This Row],[No. of Trades]]&lt;3000),"Unusual Day","")</f>
        <v/>
      </c>
      <c r="R1167" t="str">
        <f>IF(AND(Stock_Info[[#This Row],[Spread High-Low]] &lt; 10, Stock_Info[[#This Row],[% Deli. Qty to Traded Qty]] &gt; 90), "Good Day", "")</f>
        <v/>
      </c>
    </row>
    <row r="1168" spans="1:18">
      <c r="A1168" t="s">
        <v>44</v>
      </c>
      <c r="B1168" s="1">
        <v>45666</v>
      </c>
      <c r="C1168" s="1" t="str">
        <f>"WEEK" &amp;" " &amp;  INT((DAY(Stock_Info[[#This Row],[Date]])+WEEKDAY(DATE(YEAR(Stock_Info[[#This Row],[Date]]),MONTH(Stock_Info[[#This Row],[Date]]),1))-1)/7)+1</f>
        <v>WEEK 2</v>
      </c>
      <c r="D1168" s="12">
        <v>100.65</v>
      </c>
      <c r="E1168" s="12">
        <v>100.65</v>
      </c>
      <c r="F1168" s="12">
        <v>98.4</v>
      </c>
      <c r="G1168" s="12">
        <v>98.7</v>
      </c>
      <c r="H1168" s="12">
        <v>99.379749662732621</v>
      </c>
      <c r="I1168">
        <v>111929</v>
      </c>
      <c r="J1168">
        <v>1902</v>
      </c>
      <c r="K1168" s="12">
        <v>11123476</v>
      </c>
      <c r="L1168">
        <v>65883</v>
      </c>
      <c r="M1168">
        <v>58.86</v>
      </c>
      <c r="N1168">
        <v>2.25</v>
      </c>
      <c r="O1168">
        <v>-1.95</v>
      </c>
      <c r="P1168">
        <f xml:space="preserve"> IF(Stock_Info[[#This Row],[Close Price]] &gt; Stock_Info[[#This Row],[Open Price]], 1, 0)</f>
        <v>0</v>
      </c>
      <c r="Q1168" t="str">
        <f>IF(AND(Stock_Info[[#This Row],[% Deli. Qty to Traded Qty]]&gt;80,Stock_Info[[#This Row],[No. of Trades]]&lt;3000),"Unusual Day","")</f>
        <v/>
      </c>
      <c r="R1168" t="str">
        <f>IF(AND(Stock_Info[[#This Row],[Spread High-Low]] &lt; 10, Stock_Info[[#This Row],[% Deli. Qty to Traded Qty]] &gt; 90), "Good Day", "")</f>
        <v/>
      </c>
    </row>
    <row r="1169" spans="1:18">
      <c r="A1169" t="s">
        <v>44</v>
      </c>
      <c r="B1169" s="1">
        <v>45665</v>
      </c>
      <c r="C1169" s="1" t="str">
        <f>"WEEK" &amp;" " &amp;  INT((DAY(Stock_Info[[#This Row],[Date]])+WEEKDAY(DATE(YEAR(Stock_Info[[#This Row],[Date]]),MONTH(Stock_Info[[#This Row],[Date]]),1))-1)/7)+1</f>
        <v>WEEK 2</v>
      </c>
      <c r="D1169" s="12">
        <v>100.4</v>
      </c>
      <c r="E1169" s="12">
        <v>101.05</v>
      </c>
      <c r="F1169" s="12">
        <v>98.55</v>
      </c>
      <c r="G1169" s="12">
        <v>100.1</v>
      </c>
      <c r="H1169" s="12">
        <v>99.82536632751787</v>
      </c>
      <c r="I1169">
        <v>512656</v>
      </c>
      <c r="J1169">
        <v>2360</v>
      </c>
      <c r="K1169" s="12">
        <v>51176073</v>
      </c>
      <c r="L1169">
        <v>134539</v>
      </c>
      <c r="M1169">
        <v>26.24</v>
      </c>
      <c r="N1169">
        <v>2.5</v>
      </c>
      <c r="O1169">
        <v>-0.3</v>
      </c>
      <c r="P1169">
        <f xml:space="preserve"> IF(Stock_Info[[#This Row],[Close Price]] &gt; Stock_Info[[#This Row],[Open Price]], 1, 0)</f>
        <v>0</v>
      </c>
      <c r="Q1169" t="str">
        <f>IF(AND(Stock_Info[[#This Row],[% Deli. Qty to Traded Qty]]&gt;80,Stock_Info[[#This Row],[No. of Trades]]&lt;3000),"Unusual Day","")</f>
        <v/>
      </c>
      <c r="R1169" t="str">
        <f>IF(AND(Stock_Info[[#This Row],[Spread High-Low]] &lt; 10, Stock_Info[[#This Row],[% Deli. Qty to Traded Qty]] &gt; 90), "Good Day", "")</f>
        <v/>
      </c>
    </row>
    <row r="1170" spans="1:18">
      <c r="A1170" t="s">
        <v>44</v>
      </c>
      <c r="B1170" s="1">
        <v>45664</v>
      </c>
      <c r="C1170" s="1" t="str">
        <f>"WEEK" &amp;" " &amp;  INT((DAY(Stock_Info[[#This Row],[Date]])+WEEKDAY(DATE(YEAR(Stock_Info[[#This Row],[Date]]),MONTH(Stock_Info[[#This Row],[Date]]),1))-1)/7)+1</f>
        <v>WEEK 2</v>
      </c>
      <c r="D1170" s="12">
        <v>99.9</v>
      </c>
      <c r="E1170" s="12">
        <v>101.1</v>
      </c>
      <c r="F1170" s="12">
        <v>99.55</v>
      </c>
      <c r="G1170" s="12">
        <v>100.15</v>
      </c>
      <c r="H1170" s="12">
        <v>100.36601420672137</v>
      </c>
      <c r="I1170">
        <v>714169</v>
      </c>
      <c r="J1170">
        <v>4032</v>
      </c>
      <c r="K1170" s="12">
        <v>71678296</v>
      </c>
      <c r="L1170">
        <v>207328</v>
      </c>
      <c r="M1170">
        <v>29.03</v>
      </c>
      <c r="N1170">
        <v>1.55</v>
      </c>
      <c r="O1170">
        <v>0.25</v>
      </c>
      <c r="P1170">
        <f xml:space="preserve"> IF(Stock_Info[[#This Row],[Close Price]] &gt; Stock_Info[[#This Row],[Open Price]], 1, 0)</f>
        <v>1</v>
      </c>
      <c r="Q1170" t="str">
        <f>IF(AND(Stock_Info[[#This Row],[% Deli. Qty to Traded Qty]]&gt;80,Stock_Info[[#This Row],[No. of Trades]]&lt;3000),"Unusual Day","")</f>
        <v/>
      </c>
      <c r="R1170" t="str">
        <f>IF(AND(Stock_Info[[#This Row],[Spread High-Low]] &lt; 10, Stock_Info[[#This Row],[% Deli. Qty to Traded Qty]] &gt; 90), "Good Day", "")</f>
        <v/>
      </c>
    </row>
    <row r="1171" spans="1:18">
      <c r="A1171" t="s">
        <v>44</v>
      </c>
      <c r="B1171" s="1">
        <v>45663</v>
      </c>
      <c r="C1171" s="1" t="str">
        <f>"WEEK" &amp;" " &amp;  INT((DAY(Stock_Info[[#This Row],[Date]])+WEEKDAY(DATE(YEAR(Stock_Info[[#This Row],[Date]]),MONTH(Stock_Info[[#This Row],[Date]]),1))-1)/7)+1</f>
        <v>WEEK 2</v>
      </c>
      <c r="D1171" s="12">
        <v>106</v>
      </c>
      <c r="E1171" s="12">
        <v>106.4</v>
      </c>
      <c r="F1171" s="12">
        <v>99.25</v>
      </c>
      <c r="G1171" s="12">
        <v>99.85</v>
      </c>
      <c r="H1171" s="12">
        <v>101.81486945335696</v>
      </c>
      <c r="I1171">
        <v>1069656</v>
      </c>
      <c r="J1171">
        <v>8740</v>
      </c>
      <c r="K1171" s="12">
        <v>108906886</v>
      </c>
      <c r="L1171">
        <v>393790</v>
      </c>
      <c r="M1171">
        <v>36.81</v>
      </c>
      <c r="N1171">
        <v>7.15</v>
      </c>
      <c r="O1171">
        <v>-6.15</v>
      </c>
      <c r="P1171">
        <f xml:space="preserve"> IF(Stock_Info[[#This Row],[Close Price]] &gt; Stock_Info[[#This Row],[Open Price]], 1, 0)</f>
        <v>0</v>
      </c>
      <c r="Q1171" t="str">
        <f>IF(AND(Stock_Info[[#This Row],[% Deli. Qty to Traded Qty]]&gt;80,Stock_Info[[#This Row],[No. of Trades]]&lt;3000),"Unusual Day","")</f>
        <v/>
      </c>
      <c r="R1171" t="str">
        <f>IF(AND(Stock_Info[[#This Row],[Spread High-Low]] &lt; 10, Stock_Info[[#This Row],[% Deli. Qty to Traded Qty]] &gt; 90), "Good Day", "")</f>
        <v/>
      </c>
    </row>
    <row r="1172" spans="1:18">
      <c r="A1172" t="s">
        <v>44</v>
      </c>
      <c r="B1172" s="1">
        <v>45660</v>
      </c>
      <c r="C1172" s="1" t="str">
        <f>"WEEK" &amp;" " &amp;  INT((DAY(Stock_Info[[#This Row],[Date]])+WEEKDAY(DATE(YEAR(Stock_Info[[#This Row],[Date]]),MONTH(Stock_Info[[#This Row],[Date]]),1))-1)/7)+1</f>
        <v>WEEK 1</v>
      </c>
      <c r="D1172" s="12">
        <v>104.35</v>
      </c>
      <c r="E1172" s="12">
        <v>107.15</v>
      </c>
      <c r="F1172" s="12">
        <v>104.15</v>
      </c>
      <c r="G1172" s="12">
        <v>104.8</v>
      </c>
      <c r="H1172" s="12">
        <v>105.29724217122207</v>
      </c>
      <c r="I1172">
        <v>910934</v>
      </c>
      <c r="J1172">
        <v>5609</v>
      </c>
      <c r="K1172" s="12">
        <v>95918838</v>
      </c>
      <c r="L1172">
        <v>264377</v>
      </c>
      <c r="M1172">
        <v>29.02</v>
      </c>
      <c r="N1172">
        <v>3</v>
      </c>
      <c r="O1172">
        <v>0.45</v>
      </c>
      <c r="P1172">
        <f xml:space="preserve"> IF(Stock_Info[[#This Row],[Close Price]] &gt; Stock_Info[[#This Row],[Open Price]], 1, 0)</f>
        <v>1</v>
      </c>
      <c r="Q1172" t="str">
        <f>IF(AND(Stock_Info[[#This Row],[% Deli. Qty to Traded Qty]]&gt;80,Stock_Info[[#This Row],[No. of Trades]]&lt;3000),"Unusual Day","")</f>
        <v/>
      </c>
      <c r="R1172" t="str">
        <f>IF(AND(Stock_Info[[#This Row],[Spread High-Low]] &lt; 10, Stock_Info[[#This Row],[% Deli. Qty to Traded Qty]] &gt; 90), "Good Day", "")</f>
        <v/>
      </c>
    </row>
    <row r="1173" spans="1:18">
      <c r="A1173" t="s">
        <v>44</v>
      </c>
      <c r="B1173" s="1">
        <v>45659</v>
      </c>
      <c r="C1173" s="1" t="str">
        <f>"WEEK" &amp;" " &amp;  INT((DAY(Stock_Info[[#This Row],[Date]])+WEEKDAY(DATE(YEAR(Stock_Info[[#This Row],[Date]]),MONTH(Stock_Info[[#This Row],[Date]]),1))-1)/7)+1</f>
        <v>WEEK 1</v>
      </c>
      <c r="D1173" s="12">
        <v>104.4</v>
      </c>
      <c r="E1173" s="12">
        <v>105</v>
      </c>
      <c r="F1173" s="12">
        <v>100.9</v>
      </c>
      <c r="G1173" s="12">
        <v>103.8</v>
      </c>
      <c r="H1173" s="12">
        <v>102.78269244839676</v>
      </c>
      <c r="I1173">
        <v>833717</v>
      </c>
      <c r="J1173">
        <v>5989</v>
      </c>
      <c r="K1173" s="12">
        <v>85691678</v>
      </c>
      <c r="L1173">
        <v>307761</v>
      </c>
      <c r="M1173">
        <v>36.909999999999997</v>
      </c>
      <c r="N1173">
        <v>4.0999999999999996</v>
      </c>
      <c r="O1173">
        <v>-0.6</v>
      </c>
      <c r="P1173">
        <f xml:space="preserve"> IF(Stock_Info[[#This Row],[Close Price]] &gt; Stock_Info[[#This Row],[Open Price]], 1, 0)</f>
        <v>0</v>
      </c>
      <c r="Q1173" t="str">
        <f>IF(AND(Stock_Info[[#This Row],[% Deli. Qty to Traded Qty]]&gt;80,Stock_Info[[#This Row],[No. of Trades]]&lt;3000),"Unusual Day","")</f>
        <v/>
      </c>
      <c r="R1173" t="str">
        <f>IF(AND(Stock_Info[[#This Row],[Spread High-Low]] &lt; 10, Stock_Info[[#This Row],[% Deli. Qty to Traded Qty]] &gt; 90), "Good Day", "")</f>
        <v/>
      </c>
    </row>
    <row r="1174" spans="1:18">
      <c r="A1174" t="s">
        <v>44</v>
      </c>
      <c r="B1174" s="1">
        <v>45658</v>
      </c>
      <c r="C1174" s="1" t="str">
        <f>"WEEK" &amp;" " &amp;  INT((DAY(Stock_Info[[#This Row],[Date]])+WEEKDAY(DATE(YEAR(Stock_Info[[#This Row],[Date]]),MONTH(Stock_Info[[#This Row],[Date]]),1))-1)/7)+1</f>
        <v>WEEK 1</v>
      </c>
      <c r="D1174" s="12">
        <v>102.7</v>
      </c>
      <c r="E1174" s="12">
        <v>103.2</v>
      </c>
      <c r="F1174" s="12">
        <v>101.05</v>
      </c>
      <c r="G1174" s="12">
        <v>102.65</v>
      </c>
      <c r="H1174" s="12">
        <v>102.06429285830583</v>
      </c>
      <c r="I1174">
        <v>300951</v>
      </c>
      <c r="J1174">
        <v>2315</v>
      </c>
      <c r="K1174" s="12">
        <v>30716351</v>
      </c>
      <c r="L1174">
        <v>115294</v>
      </c>
      <c r="M1174">
        <v>38.31</v>
      </c>
      <c r="N1174">
        <v>2.15</v>
      </c>
      <c r="O1174">
        <v>-0.05</v>
      </c>
      <c r="P1174">
        <f xml:space="preserve"> IF(Stock_Info[[#This Row],[Close Price]] &gt; Stock_Info[[#This Row],[Open Price]], 1, 0)</f>
        <v>0</v>
      </c>
      <c r="Q1174" t="str">
        <f>IF(AND(Stock_Info[[#This Row],[% Deli. Qty to Traded Qty]]&gt;80,Stock_Info[[#This Row],[No. of Trades]]&lt;3000),"Unusual Day","")</f>
        <v/>
      </c>
      <c r="R1174" t="str">
        <f>IF(AND(Stock_Info[[#This Row],[Spread High-Low]] &lt; 10, Stock_Info[[#This Row],[% Deli. Qty to Traded Qty]] &gt; 90), "Good Day", "")</f>
        <v/>
      </c>
    </row>
    <row r="1175" spans="1:18">
      <c r="A1175" t="s">
        <v>44</v>
      </c>
      <c r="B1175" s="1">
        <v>45657</v>
      </c>
      <c r="C1175" s="1" t="str">
        <f>"WEEK" &amp;" " &amp;  INT((DAY(Stock_Info[[#This Row],[Date]])+WEEKDAY(DATE(YEAR(Stock_Info[[#This Row],[Date]]),MONTH(Stock_Info[[#This Row],[Date]]),1))-1)/7)+1</f>
        <v>WEEK 5</v>
      </c>
      <c r="D1175" s="12">
        <v>101.05</v>
      </c>
      <c r="E1175" s="12">
        <v>102.5</v>
      </c>
      <c r="F1175" s="12">
        <v>100.25</v>
      </c>
      <c r="G1175" s="12">
        <v>101.95</v>
      </c>
      <c r="H1175" s="12">
        <v>101.14169785024606</v>
      </c>
      <c r="I1175">
        <v>797161</v>
      </c>
      <c r="J1175">
        <v>5726</v>
      </c>
      <c r="K1175" s="12">
        <v>80626217</v>
      </c>
      <c r="L1175">
        <v>544313</v>
      </c>
      <c r="M1175">
        <v>68.28</v>
      </c>
      <c r="N1175">
        <v>2.25</v>
      </c>
      <c r="O1175">
        <v>0.9</v>
      </c>
      <c r="P1175">
        <f xml:space="preserve"> IF(Stock_Info[[#This Row],[Close Price]] &gt; Stock_Info[[#This Row],[Open Price]], 1, 0)</f>
        <v>1</v>
      </c>
      <c r="Q1175" t="str">
        <f>IF(AND(Stock_Info[[#This Row],[% Deli. Qty to Traded Qty]]&gt;80,Stock_Info[[#This Row],[No. of Trades]]&lt;3000),"Unusual Day","")</f>
        <v/>
      </c>
      <c r="R1175" t="str">
        <f>IF(AND(Stock_Info[[#This Row],[Spread High-Low]] &lt; 10, Stock_Info[[#This Row],[% Deli. Qty to Traded Qty]] &gt; 90), "Good Day", "")</f>
        <v/>
      </c>
    </row>
    <row r="1176" spans="1:18">
      <c r="A1176" t="s">
        <v>44</v>
      </c>
      <c r="B1176" s="1">
        <v>45656</v>
      </c>
      <c r="C1176" s="1" t="str">
        <f>"WEEK" &amp;" " &amp;  INT((DAY(Stock_Info[[#This Row],[Date]])+WEEKDAY(DATE(YEAR(Stock_Info[[#This Row],[Date]]),MONTH(Stock_Info[[#This Row],[Date]]),1))-1)/7)+1</f>
        <v>WEEK 5</v>
      </c>
      <c r="D1176" s="12">
        <v>102.75</v>
      </c>
      <c r="E1176" s="12">
        <v>103.55</v>
      </c>
      <c r="F1176" s="12">
        <v>100.4</v>
      </c>
      <c r="G1176" s="12">
        <v>100.9</v>
      </c>
      <c r="H1176" s="12">
        <v>102.04465506294723</v>
      </c>
      <c r="I1176">
        <v>349658</v>
      </c>
      <c r="J1176">
        <v>3821</v>
      </c>
      <c r="K1176" s="12">
        <v>35680730</v>
      </c>
      <c r="L1176">
        <v>119209</v>
      </c>
      <c r="M1176">
        <v>34.090000000000003</v>
      </c>
      <c r="N1176">
        <v>3.15</v>
      </c>
      <c r="O1176">
        <v>-1.85</v>
      </c>
      <c r="P1176">
        <f xml:space="preserve"> IF(Stock_Info[[#This Row],[Close Price]] &gt; Stock_Info[[#This Row],[Open Price]], 1, 0)</f>
        <v>0</v>
      </c>
      <c r="Q1176" t="str">
        <f>IF(AND(Stock_Info[[#This Row],[% Deli. Qty to Traded Qty]]&gt;80,Stock_Info[[#This Row],[No. of Trades]]&lt;3000),"Unusual Day","")</f>
        <v/>
      </c>
      <c r="R1176" t="str">
        <f>IF(AND(Stock_Info[[#This Row],[Spread High-Low]] &lt; 10, Stock_Info[[#This Row],[% Deli. Qty to Traded Qty]] &gt; 90), "Good Day", "")</f>
        <v/>
      </c>
    </row>
    <row r="1177" spans="1:18">
      <c r="A1177" t="s">
        <v>44</v>
      </c>
      <c r="B1177" s="1">
        <v>45653</v>
      </c>
      <c r="C1177" s="1" t="str">
        <f>"WEEK" &amp;" " &amp;  INT((DAY(Stock_Info[[#This Row],[Date]])+WEEKDAY(DATE(YEAR(Stock_Info[[#This Row],[Date]]),MONTH(Stock_Info[[#This Row],[Date]]),1))-1)/7)+1</f>
        <v>WEEK 4</v>
      </c>
      <c r="D1177" s="12">
        <v>102.85</v>
      </c>
      <c r="E1177" s="12">
        <v>103.95</v>
      </c>
      <c r="F1177" s="12">
        <v>102.7</v>
      </c>
      <c r="G1177" s="12">
        <v>102.8</v>
      </c>
      <c r="H1177" s="12">
        <v>103.28971767979273</v>
      </c>
      <c r="I1177">
        <v>120041</v>
      </c>
      <c r="J1177">
        <v>1000</v>
      </c>
      <c r="K1177" s="12">
        <v>12399001</v>
      </c>
      <c r="L1177">
        <v>50142</v>
      </c>
      <c r="M1177">
        <v>41.77</v>
      </c>
      <c r="N1177">
        <v>1.25</v>
      </c>
      <c r="O1177">
        <v>-0.05</v>
      </c>
      <c r="P1177">
        <f xml:space="preserve"> IF(Stock_Info[[#This Row],[Close Price]] &gt; Stock_Info[[#This Row],[Open Price]], 1, 0)</f>
        <v>0</v>
      </c>
      <c r="Q1177" t="str">
        <f>IF(AND(Stock_Info[[#This Row],[% Deli. Qty to Traded Qty]]&gt;80,Stock_Info[[#This Row],[No. of Trades]]&lt;3000),"Unusual Day","")</f>
        <v/>
      </c>
      <c r="R1177" t="str">
        <f>IF(AND(Stock_Info[[#This Row],[Spread High-Low]] &lt; 10, Stock_Info[[#This Row],[% Deli. Qty to Traded Qty]] &gt; 90), "Good Day", "")</f>
        <v/>
      </c>
    </row>
    <row r="1178" spans="1:18">
      <c r="A1178" t="s">
        <v>44</v>
      </c>
      <c r="B1178" s="1">
        <v>45652</v>
      </c>
      <c r="C1178" s="1" t="str">
        <f>"WEEK" &amp;" " &amp;  INT((DAY(Stock_Info[[#This Row],[Date]])+WEEKDAY(DATE(YEAR(Stock_Info[[#This Row],[Date]]),MONTH(Stock_Info[[#This Row],[Date]]),1))-1)/7)+1</f>
        <v>WEEK 4</v>
      </c>
      <c r="D1178" s="12">
        <v>103.2</v>
      </c>
      <c r="E1178" s="12">
        <v>104.25</v>
      </c>
      <c r="F1178" s="12">
        <v>102</v>
      </c>
      <c r="G1178" s="12">
        <v>103.1</v>
      </c>
      <c r="H1178" s="12">
        <v>102.9404107966658</v>
      </c>
      <c r="I1178">
        <v>443285</v>
      </c>
      <c r="J1178">
        <v>2870</v>
      </c>
      <c r="K1178" s="12">
        <v>45631940</v>
      </c>
      <c r="L1178">
        <v>103347</v>
      </c>
      <c r="M1178">
        <v>23.31</v>
      </c>
      <c r="N1178">
        <v>2.25</v>
      </c>
      <c r="O1178">
        <v>-0.1</v>
      </c>
      <c r="P1178">
        <f xml:space="preserve"> IF(Stock_Info[[#This Row],[Close Price]] &gt; Stock_Info[[#This Row],[Open Price]], 1, 0)</f>
        <v>0</v>
      </c>
      <c r="Q1178" t="str">
        <f>IF(AND(Stock_Info[[#This Row],[% Deli. Qty to Traded Qty]]&gt;80,Stock_Info[[#This Row],[No. of Trades]]&lt;3000),"Unusual Day","")</f>
        <v/>
      </c>
      <c r="R1178" t="str">
        <f>IF(AND(Stock_Info[[#This Row],[Spread High-Low]] &lt; 10, Stock_Info[[#This Row],[% Deli. Qty to Traded Qty]] &gt; 90), "Good Day", "")</f>
        <v/>
      </c>
    </row>
    <row r="1179" spans="1:18">
      <c r="A1179" t="s">
        <v>44</v>
      </c>
      <c r="B1179" s="1">
        <v>45650</v>
      </c>
      <c r="C1179" s="1" t="str">
        <f>"WEEK" &amp;" " &amp;  INT((DAY(Stock_Info[[#This Row],[Date]])+WEEKDAY(DATE(YEAR(Stock_Info[[#This Row],[Date]]),MONTH(Stock_Info[[#This Row],[Date]]),1))-1)/7)+1</f>
        <v>WEEK 4</v>
      </c>
      <c r="D1179" s="12">
        <v>102.8</v>
      </c>
      <c r="E1179" s="12">
        <v>102.9</v>
      </c>
      <c r="F1179" s="12">
        <v>101.85</v>
      </c>
      <c r="G1179" s="12">
        <v>102.35</v>
      </c>
      <c r="H1179" s="12">
        <v>102.40440403509481</v>
      </c>
      <c r="I1179">
        <v>197864</v>
      </c>
      <c r="J1179">
        <v>2151</v>
      </c>
      <c r="K1179" s="12">
        <v>20262145</v>
      </c>
      <c r="L1179">
        <v>79981</v>
      </c>
      <c r="M1179">
        <v>40.42</v>
      </c>
      <c r="N1179">
        <v>1.05</v>
      </c>
      <c r="O1179">
        <v>-0.45</v>
      </c>
      <c r="P1179">
        <f xml:space="preserve"> IF(Stock_Info[[#This Row],[Close Price]] &gt; Stock_Info[[#This Row],[Open Price]], 1, 0)</f>
        <v>0</v>
      </c>
      <c r="Q1179" t="str">
        <f>IF(AND(Stock_Info[[#This Row],[% Deli. Qty to Traded Qty]]&gt;80,Stock_Info[[#This Row],[No. of Trades]]&lt;3000),"Unusual Day","")</f>
        <v/>
      </c>
      <c r="R1179" t="str">
        <f>IF(AND(Stock_Info[[#This Row],[Spread High-Low]] &lt; 10, Stock_Info[[#This Row],[% Deli. Qty to Traded Qty]] &gt; 90), "Good Day", "")</f>
        <v/>
      </c>
    </row>
    <row r="1180" spans="1:18">
      <c r="A1180" t="s">
        <v>44</v>
      </c>
      <c r="B1180" s="1">
        <v>45649</v>
      </c>
      <c r="C1180" s="1" t="str">
        <f>"WEEK" &amp;" " &amp;  INT((DAY(Stock_Info[[#This Row],[Date]])+WEEKDAY(DATE(YEAR(Stock_Info[[#This Row],[Date]]),MONTH(Stock_Info[[#This Row],[Date]]),1))-1)/7)+1</f>
        <v>WEEK 4</v>
      </c>
      <c r="D1180" s="12">
        <v>103.85</v>
      </c>
      <c r="E1180" s="12">
        <v>104.4</v>
      </c>
      <c r="F1180" s="12">
        <v>102.05</v>
      </c>
      <c r="G1180" s="12">
        <v>102.45</v>
      </c>
      <c r="H1180" s="12">
        <v>103.01979951881144</v>
      </c>
      <c r="I1180">
        <v>237329</v>
      </c>
      <c r="J1180">
        <v>2177</v>
      </c>
      <c r="K1180" s="12">
        <v>24449586</v>
      </c>
      <c r="L1180">
        <v>87243</v>
      </c>
      <c r="M1180">
        <v>36.76</v>
      </c>
      <c r="N1180">
        <v>2.35</v>
      </c>
      <c r="O1180">
        <v>-1.4</v>
      </c>
      <c r="P1180">
        <f xml:space="preserve"> IF(Stock_Info[[#This Row],[Close Price]] &gt; Stock_Info[[#This Row],[Open Price]], 1, 0)</f>
        <v>0</v>
      </c>
      <c r="Q1180" t="str">
        <f>IF(AND(Stock_Info[[#This Row],[% Deli. Qty to Traded Qty]]&gt;80,Stock_Info[[#This Row],[No. of Trades]]&lt;3000),"Unusual Day","")</f>
        <v/>
      </c>
      <c r="R1180" t="str">
        <f>IF(AND(Stock_Info[[#This Row],[Spread High-Low]] &lt; 10, Stock_Info[[#This Row],[% Deli. Qty to Traded Qty]] &gt; 90), "Good Day", "")</f>
        <v/>
      </c>
    </row>
    <row r="1181" spans="1:18">
      <c r="A1181" t="s">
        <v>44</v>
      </c>
      <c r="B1181" s="1">
        <v>45646</v>
      </c>
      <c r="C1181" s="1" t="str">
        <f>"WEEK" &amp;" " &amp;  INT((DAY(Stock_Info[[#This Row],[Date]])+WEEKDAY(DATE(YEAR(Stock_Info[[#This Row],[Date]]),MONTH(Stock_Info[[#This Row],[Date]]),1))-1)/7)+1</f>
        <v>WEEK 3</v>
      </c>
      <c r="D1181" s="12">
        <v>106.55</v>
      </c>
      <c r="E1181" s="12">
        <v>107.2</v>
      </c>
      <c r="F1181" s="12">
        <v>102.5</v>
      </c>
      <c r="G1181" s="12">
        <v>102.95</v>
      </c>
      <c r="H1181" s="12">
        <v>104.43200121169134</v>
      </c>
      <c r="I1181">
        <v>541392</v>
      </c>
      <c r="J1181">
        <v>6267</v>
      </c>
      <c r="K1181" s="12">
        <v>56538650</v>
      </c>
      <c r="L1181">
        <v>250128</v>
      </c>
      <c r="M1181">
        <v>46.2</v>
      </c>
      <c r="N1181">
        <v>4.7</v>
      </c>
      <c r="O1181">
        <v>-3.6</v>
      </c>
      <c r="P1181">
        <f xml:space="preserve"> IF(Stock_Info[[#This Row],[Close Price]] &gt; Stock_Info[[#This Row],[Open Price]], 1, 0)</f>
        <v>0</v>
      </c>
      <c r="Q1181" t="str">
        <f>IF(AND(Stock_Info[[#This Row],[% Deli. Qty to Traded Qty]]&gt;80,Stock_Info[[#This Row],[No. of Trades]]&lt;3000),"Unusual Day","")</f>
        <v/>
      </c>
      <c r="R1181" t="str">
        <f>IF(AND(Stock_Info[[#This Row],[Spread High-Low]] &lt; 10, Stock_Info[[#This Row],[% Deli. Qty to Traded Qty]] &gt; 90), "Good Day", "")</f>
        <v/>
      </c>
    </row>
    <row r="1182" spans="1:18">
      <c r="A1182" t="s">
        <v>44</v>
      </c>
      <c r="B1182" s="1">
        <v>45645</v>
      </c>
      <c r="C1182" s="1" t="str">
        <f>"WEEK" &amp;" " &amp;  INT((DAY(Stock_Info[[#This Row],[Date]])+WEEKDAY(DATE(YEAR(Stock_Info[[#This Row],[Date]]),MONTH(Stock_Info[[#This Row],[Date]]),1))-1)/7)+1</f>
        <v>WEEK 3</v>
      </c>
      <c r="D1182" s="12">
        <v>106.4</v>
      </c>
      <c r="E1182" s="12">
        <v>107.4</v>
      </c>
      <c r="F1182" s="12">
        <v>105.4</v>
      </c>
      <c r="G1182" s="12">
        <v>106.55</v>
      </c>
      <c r="H1182" s="12">
        <v>106.40219553070325</v>
      </c>
      <c r="I1182">
        <v>242857</v>
      </c>
      <c r="J1182">
        <v>1373</v>
      </c>
      <c r="K1182" s="12">
        <v>25840518</v>
      </c>
      <c r="L1182">
        <v>66501</v>
      </c>
      <c r="M1182">
        <v>27.38</v>
      </c>
      <c r="N1182">
        <v>2</v>
      </c>
      <c r="O1182">
        <v>0.15</v>
      </c>
      <c r="P1182">
        <f xml:space="preserve"> IF(Stock_Info[[#This Row],[Close Price]] &gt; Stock_Info[[#This Row],[Open Price]], 1, 0)</f>
        <v>1</v>
      </c>
      <c r="Q1182" t="str">
        <f>IF(AND(Stock_Info[[#This Row],[% Deli. Qty to Traded Qty]]&gt;80,Stock_Info[[#This Row],[No. of Trades]]&lt;3000),"Unusual Day","")</f>
        <v/>
      </c>
      <c r="R1182" t="str">
        <f>IF(AND(Stock_Info[[#This Row],[Spread High-Low]] &lt; 10, Stock_Info[[#This Row],[% Deli. Qty to Traded Qty]] &gt; 90), "Good Day", "")</f>
        <v/>
      </c>
    </row>
    <row r="1183" spans="1:18">
      <c r="A1183" t="s">
        <v>44</v>
      </c>
      <c r="B1183" s="1">
        <v>45644</v>
      </c>
      <c r="C1183" s="1" t="str">
        <f>"WEEK" &amp;" " &amp;  INT((DAY(Stock_Info[[#This Row],[Date]])+WEEKDAY(DATE(YEAR(Stock_Info[[#This Row],[Date]]),MONTH(Stock_Info[[#This Row],[Date]]),1))-1)/7)+1</f>
        <v>WEEK 3</v>
      </c>
      <c r="D1183" s="12">
        <v>111.3</v>
      </c>
      <c r="E1183" s="12">
        <v>111.3</v>
      </c>
      <c r="F1183" s="12">
        <v>107.4</v>
      </c>
      <c r="G1183" s="12">
        <v>107.9</v>
      </c>
      <c r="H1183" s="12">
        <v>108.87703006029665</v>
      </c>
      <c r="I1183">
        <v>545304</v>
      </c>
      <c r="J1183">
        <v>3948</v>
      </c>
      <c r="K1183" s="12">
        <v>59371080</v>
      </c>
      <c r="L1183">
        <v>166905</v>
      </c>
      <c r="M1183">
        <v>30.61</v>
      </c>
      <c r="N1183">
        <v>3.9</v>
      </c>
      <c r="O1183">
        <v>-3.4</v>
      </c>
      <c r="P1183">
        <f xml:space="preserve"> IF(Stock_Info[[#This Row],[Close Price]] &gt; Stock_Info[[#This Row],[Open Price]], 1, 0)</f>
        <v>0</v>
      </c>
      <c r="Q1183" t="str">
        <f>IF(AND(Stock_Info[[#This Row],[% Deli. Qty to Traded Qty]]&gt;80,Stock_Info[[#This Row],[No. of Trades]]&lt;3000),"Unusual Day","")</f>
        <v/>
      </c>
      <c r="R1183" t="str">
        <f>IF(AND(Stock_Info[[#This Row],[Spread High-Low]] &lt; 10, Stock_Info[[#This Row],[% Deli. Qty to Traded Qty]] &gt; 90), "Good Day", "")</f>
        <v/>
      </c>
    </row>
    <row r="1184" spans="1:18">
      <c r="A1184" t="s">
        <v>44</v>
      </c>
      <c r="B1184" s="1">
        <v>45643</v>
      </c>
      <c r="C1184" s="1" t="str">
        <f>"WEEK" &amp;" " &amp;  INT((DAY(Stock_Info[[#This Row],[Date]])+WEEKDAY(DATE(YEAR(Stock_Info[[#This Row],[Date]]),MONTH(Stock_Info[[#This Row],[Date]]),1))-1)/7)+1</f>
        <v>WEEK 3</v>
      </c>
      <c r="D1184" s="12">
        <v>114.05</v>
      </c>
      <c r="E1184" s="12">
        <v>114.25</v>
      </c>
      <c r="F1184" s="12">
        <v>110</v>
      </c>
      <c r="G1184" s="12">
        <v>110.25</v>
      </c>
      <c r="H1184" s="12">
        <v>111.86227218159991</v>
      </c>
      <c r="I1184">
        <v>192423</v>
      </c>
      <c r="J1184">
        <v>1696</v>
      </c>
      <c r="K1184" s="12">
        <v>21524874</v>
      </c>
      <c r="L1184">
        <v>97053</v>
      </c>
      <c r="M1184">
        <v>50.44</v>
      </c>
      <c r="N1184">
        <v>4.25</v>
      </c>
      <c r="O1184">
        <v>-3.8</v>
      </c>
      <c r="P1184">
        <f xml:space="preserve"> IF(Stock_Info[[#This Row],[Close Price]] &gt; Stock_Info[[#This Row],[Open Price]], 1, 0)</f>
        <v>0</v>
      </c>
      <c r="Q1184" t="str">
        <f>IF(AND(Stock_Info[[#This Row],[% Deli. Qty to Traded Qty]]&gt;80,Stock_Info[[#This Row],[No. of Trades]]&lt;3000),"Unusual Day","")</f>
        <v/>
      </c>
      <c r="R1184" t="str">
        <f>IF(AND(Stock_Info[[#This Row],[Spread High-Low]] &lt; 10, Stock_Info[[#This Row],[% Deli. Qty to Traded Qty]] &gt; 90), "Good Day", "")</f>
        <v/>
      </c>
    </row>
    <row r="1185" spans="1:18">
      <c r="A1185" t="s">
        <v>44</v>
      </c>
      <c r="B1185" s="1">
        <v>45642</v>
      </c>
      <c r="C1185" s="1" t="str">
        <f>"WEEK" &amp;" " &amp;  INT((DAY(Stock_Info[[#This Row],[Date]])+WEEKDAY(DATE(YEAR(Stock_Info[[#This Row],[Date]]),MONTH(Stock_Info[[#This Row],[Date]]),1))-1)/7)+1</f>
        <v>WEEK 3</v>
      </c>
      <c r="D1185" s="12">
        <v>113</v>
      </c>
      <c r="E1185" s="12">
        <v>115.55</v>
      </c>
      <c r="F1185" s="12">
        <v>112.65</v>
      </c>
      <c r="G1185" s="12">
        <v>114.15</v>
      </c>
      <c r="H1185" s="12">
        <v>114.14798987877367</v>
      </c>
      <c r="I1185">
        <v>166383</v>
      </c>
      <c r="J1185">
        <v>1443</v>
      </c>
      <c r="K1185" s="12">
        <v>18992285</v>
      </c>
      <c r="L1185">
        <v>49470</v>
      </c>
      <c r="M1185">
        <v>29.73</v>
      </c>
      <c r="N1185">
        <v>2.9</v>
      </c>
      <c r="O1185">
        <v>1.1499999999999999</v>
      </c>
      <c r="P1185">
        <f xml:space="preserve"> IF(Stock_Info[[#This Row],[Close Price]] &gt; Stock_Info[[#This Row],[Open Price]], 1, 0)</f>
        <v>1</v>
      </c>
      <c r="Q1185" t="str">
        <f>IF(AND(Stock_Info[[#This Row],[% Deli. Qty to Traded Qty]]&gt;80,Stock_Info[[#This Row],[No. of Trades]]&lt;3000),"Unusual Day","")</f>
        <v/>
      </c>
      <c r="R1185" t="str">
        <f>IF(AND(Stock_Info[[#This Row],[Spread High-Low]] &lt; 10, Stock_Info[[#This Row],[% Deli. Qty to Traded Qty]] &gt; 90), "Good Day", "")</f>
        <v/>
      </c>
    </row>
    <row r="1186" spans="1:18">
      <c r="A1186" t="s">
        <v>44</v>
      </c>
      <c r="B1186" s="1">
        <v>45639</v>
      </c>
      <c r="C1186" s="1" t="str">
        <f>"WEEK" &amp;" " &amp;  INT((DAY(Stock_Info[[#This Row],[Date]])+WEEKDAY(DATE(YEAR(Stock_Info[[#This Row],[Date]]),MONTH(Stock_Info[[#This Row],[Date]]),1))-1)/7)+1</f>
        <v>WEEK 2</v>
      </c>
      <c r="D1186" s="12">
        <v>112.95</v>
      </c>
      <c r="E1186" s="12">
        <v>113.55</v>
      </c>
      <c r="F1186" s="12">
        <v>109.55</v>
      </c>
      <c r="G1186" s="12">
        <v>113</v>
      </c>
      <c r="H1186" s="12">
        <v>111.36392283575404</v>
      </c>
      <c r="I1186">
        <v>500128</v>
      </c>
      <c r="J1186">
        <v>3276</v>
      </c>
      <c r="K1186" s="12">
        <v>55696216</v>
      </c>
      <c r="L1186">
        <v>206561</v>
      </c>
      <c r="M1186">
        <v>41.3</v>
      </c>
      <c r="N1186">
        <v>4</v>
      </c>
      <c r="O1186">
        <v>0.05</v>
      </c>
      <c r="P1186">
        <f xml:space="preserve"> IF(Stock_Info[[#This Row],[Close Price]] &gt; Stock_Info[[#This Row],[Open Price]], 1, 0)</f>
        <v>1</v>
      </c>
      <c r="Q1186" t="str">
        <f>IF(AND(Stock_Info[[#This Row],[% Deli. Qty to Traded Qty]]&gt;80,Stock_Info[[#This Row],[No. of Trades]]&lt;3000),"Unusual Day","")</f>
        <v/>
      </c>
      <c r="R1186" t="str">
        <f>IF(AND(Stock_Info[[#This Row],[Spread High-Low]] &lt; 10, Stock_Info[[#This Row],[% Deli. Qty to Traded Qty]] &gt; 90), "Good Day", "")</f>
        <v/>
      </c>
    </row>
    <row r="1187" spans="1:18">
      <c r="A1187" t="s">
        <v>44</v>
      </c>
      <c r="B1187" s="1">
        <v>45638</v>
      </c>
      <c r="C1187" s="1" t="str">
        <f>"WEEK" &amp;" " &amp;  INT((DAY(Stock_Info[[#This Row],[Date]])+WEEKDAY(DATE(YEAR(Stock_Info[[#This Row],[Date]]),MONTH(Stock_Info[[#This Row],[Date]]),1))-1)/7)+1</f>
        <v>WEEK 2</v>
      </c>
      <c r="D1187" s="12">
        <v>115</v>
      </c>
      <c r="E1187" s="12">
        <v>115</v>
      </c>
      <c r="F1187" s="12">
        <v>112.5</v>
      </c>
      <c r="G1187" s="12">
        <v>113.05</v>
      </c>
      <c r="H1187" s="12">
        <v>113.48082831342894</v>
      </c>
      <c r="I1187">
        <v>256811</v>
      </c>
      <c r="J1187">
        <v>1781</v>
      </c>
      <c r="K1187" s="12">
        <v>29143125</v>
      </c>
      <c r="L1187">
        <v>111587</v>
      </c>
      <c r="M1187">
        <v>43.45</v>
      </c>
      <c r="N1187">
        <v>2.5</v>
      </c>
      <c r="O1187">
        <v>-1.95</v>
      </c>
      <c r="P1187">
        <f xml:space="preserve"> IF(Stock_Info[[#This Row],[Close Price]] &gt; Stock_Info[[#This Row],[Open Price]], 1, 0)</f>
        <v>0</v>
      </c>
      <c r="Q1187" t="str">
        <f>IF(AND(Stock_Info[[#This Row],[% Deli. Qty to Traded Qty]]&gt;80,Stock_Info[[#This Row],[No. of Trades]]&lt;3000),"Unusual Day","")</f>
        <v/>
      </c>
      <c r="R1187" t="str">
        <f>IF(AND(Stock_Info[[#This Row],[Spread High-Low]] &lt; 10, Stock_Info[[#This Row],[% Deli. Qty to Traded Qty]] &gt; 90), "Good Day", "")</f>
        <v/>
      </c>
    </row>
    <row r="1188" spans="1:18">
      <c r="A1188" t="s">
        <v>44</v>
      </c>
      <c r="B1188" s="1">
        <v>45637</v>
      </c>
      <c r="C1188" s="1" t="str">
        <f>"WEEK" &amp;" " &amp;  INT((DAY(Stock_Info[[#This Row],[Date]])+WEEKDAY(DATE(YEAR(Stock_Info[[#This Row],[Date]]),MONTH(Stock_Info[[#This Row],[Date]]),1))-1)/7)+1</f>
        <v>WEEK 2</v>
      </c>
      <c r="D1188" s="12">
        <v>116.05</v>
      </c>
      <c r="E1188" s="12">
        <v>116.05</v>
      </c>
      <c r="F1188" s="12">
        <v>114.05</v>
      </c>
      <c r="G1188" s="12">
        <v>114.25</v>
      </c>
      <c r="H1188" s="12">
        <v>115.01489392618424</v>
      </c>
      <c r="I1188">
        <v>302808</v>
      </c>
      <c r="J1188">
        <v>2392</v>
      </c>
      <c r="K1188" s="12">
        <v>34827430</v>
      </c>
      <c r="L1188">
        <v>135077</v>
      </c>
      <c r="M1188">
        <v>44.61</v>
      </c>
      <c r="N1188">
        <v>2</v>
      </c>
      <c r="O1188">
        <v>-1.8</v>
      </c>
      <c r="P1188">
        <f xml:space="preserve"> IF(Stock_Info[[#This Row],[Close Price]] &gt; Stock_Info[[#This Row],[Open Price]], 1, 0)</f>
        <v>0</v>
      </c>
      <c r="Q1188" t="str">
        <f>IF(AND(Stock_Info[[#This Row],[% Deli. Qty to Traded Qty]]&gt;80,Stock_Info[[#This Row],[No. of Trades]]&lt;3000),"Unusual Day","")</f>
        <v/>
      </c>
      <c r="R1188" t="str">
        <f>IF(AND(Stock_Info[[#This Row],[Spread High-Low]] &lt; 10, Stock_Info[[#This Row],[% Deli. Qty to Traded Qty]] &gt; 90), "Good Day", "")</f>
        <v/>
      </c>
    </row>
    <row r="1189" spans="1:18">
      <c r="A1189" t="s">
        <v>44</v>
      </c>
      <c r="B1189" s="1">
        <v>45636</v>
      </c>
      <c r="C1189" s="1" t="str">
        <f>"WEEK" &amp;" " &amp;  INT((DAY(Stock_Info[[#This Row],[Date]])+WEEKDAY(DATE(YEAR(Stock_Info[[#This Row],[Date]]),MONTH(Stock_Info[[#This Row],[Date]]),1))-1)/7)+1</f>
        <v>WEEK 2</v>
      </c>
      <c r="D1189" s="12">
        <v>116.8</v>
      </c>
      <c r="E1189" s="12">
        <v>116.85</v>
      </c>
      <c r="F1189" s="12">
        <v>115</v>
      </c>
      <c r="G1189" s="12">
        <v>115.45</v>
      </c>
      <c r="H1189" s="12">
        <v>115.71130387286394</v>
      </c>
      <c r="I1189">
        <v>153788</v>
      </c>
      <c r="J1189">
        <v>1628</v>
      </c>
      <c r="K1189" s="12">
        <v>17795010</v>
      </c>
      <c r="L1189">
        <v>63861</v>
      </c>
      <c r="M1189">
        <v>41.53</v>
      </c>
      <c r="N1189">
        <v>1.85</v>
      </c>
      <c r="O1189">
        <v>-1.35</v>
      </c>
      <c r="P1189">
        <f xml:space="preserve"> IF(Stock_Info[[#This Row],[Close Price]] &gt; Stock_Info[[#This Row],[Open Price]], 1, 0)</f>
        <v>0</v>
      </c>
      <c r="Q1189" t="str">
        <f>IF(AND(Stock_Info[[#This Row],[% Deli. Qty to Traded Qty]]&gt;80,Stock_Info[[#This Row],[No. of Trades]]&lt;3000),"Unusual Day","")</f>
        <v/>
      </c>
      <c r="R1189" t="str">
        <f>IF(AND(Stock_Info[[#This Row],[Spread High-Low]] &lt; 10, Stock_Info[[#This Row],[% Deli. Qty to Traded Qty]] &gt; 90), "Good Day", "")</f>
        <v/>
      </c>
    </row>
    <row r="1190" spans="1:18">
      <c r="A1190" t="s">
        <v>44</v>
      </c>
      <c r="B1190" s="1">
        <v>45635</v>
      </c>
      <c r="C1190" s="1" t="str">
        <f>"WEEK" &amp;" " &amp;  INT((DAY(Stock_Info[[#This Row],[Date]])+WEEKDAY(DATE(YEAR(Stock_Info[[#This Row],[Date]]),MONTH(Stock_Info[[#This Row],[Date]]),1))-1)/7)+1</f>
        <v>WEEK 2</v>
      </c>
      <c r="D1190" s="12">
        <v>117.75</v>
      </c>
      <c r="E1190" s="12">
        <v>118.3</v>
      </c>
      <c r="F1190" s="12">
        <v>115.65</v>
      </c>
      <c r="G1190" s="12">
        <v>115.85</v>
      </c>
      <c r="H1190" s="12">
        <v>116.93801215894484</v>
      </c>
      <c r="I1190">
        <v>184391</v>
      </c>
      <c r="J1190">
        <v>1748</v>
      </c>
      <c r="K1190" s="12">
        <v>21562317</v>
      </c>
      <c r="L1190">
        <v>62622</v>
      </c>
      <c r="M1190">
        <v>33.96</v>
      </c>
      <c r="N1190">
        <v>2.65</v>
      </c>
      <c r="O1190">
        <v>-1.9</v>
      </c>
      <c r="P1190">
        <f xml:space="preserve"> IF(Stock_Info[[#This Row],[Close Price]] &gt; Stock_Info[[#This Row],[Open Price]], 1, 0)</f>
        <v>0</v>
      </c>
      <c r="Q1190" t="str">
        <f>IF(AND(Stock_Info[[#This Row],[% Deli. Qty to Traded Qty]]&gt;80,Stock_Info[[#This Row],[No. of Trades]]&lt;3000),"Unusual Day","")</f>
        <v/>
      </c>
      <c r="R1190" t="str">
        <f>IF(AND(Stock_Info[[#This Row],[Spread High-Low]] &lt; 10, Stock_Info[[#This Row],[% Deli. Qty to Traded Qty]] &gt; 90), "Good Day", "")</f>
        <v/>
      </c>
    </row>
    <row r="1191" spans="1:18">
      <c r="A1191" t="s">
        <v>44</v>
      </c>
      <c r="B1191" s="1">
        <v>45632</v>
      </c>
      <c r="C1191" s="1" t="str">
        <f>"WEEK" &amp;" " &amp;  INT((DAY(Stock_Info[[#This Row],[Date]])+WEEKDAY(DATE(YEAR(Stock_Info[[#This Row],[Date]]),MONTH(Stock_Info[[#This Row],[Date]]),1))-1)/7)+1</f>
        <v>WEEK 1</v>
      </c>
      <c r="D1191" s="12">
        <v>118.45</v>
      </c>
      <c r="E1191" s="12">
        <v>120.35</v>
      </c>
      <c r="F1191" s="12">
        <v>116.65</v>
      </c>
      <c r="G1191" s="12">
        <v>117.8</v>
      </c>
      <c r="H1191" s="12">
        <v>118.55149220711016</v>
      </c>
      <c r="I1191">
        <v>483646</v>
      </c>
      <c r="J1191">
        <v>2160</v>
      </c>
      <c r="K1191" s="12">
        <v>57336955</v>
      </c>
      <c r="L1191">
        <v>143043</v>
      </c>
      <c r="M1191">
        <v>29.58</v>
      </c>
      <c r="N1191">
        <v>3.7</v>
      </c>
      <c r="O1191">
        <v>-0.65</v>
      </c>
      <c r="P1191">
        <f xml:space="preserve"> IF(Stock_Info[[#This Row],[Close Price]] &gt; Stock_Info[[#This Row],[Open Price]], 1, 0)</f>
        <v>0</v>
      </c>
      <c r="Q1191" t="str">
        <f>IF(AND(Stock_Info[[#This Row],[% Deli. Qty to Traded Qty]]&gt;80,Stock_Info[[#This Row],[No. of Trades]]&lt;3000),"Unusual Day","")</f>
        <v/>
      </c>
      <c r="R1191" t="str">
        <f>IF(AND(Stock_Info[[#This Row],[Spread High-Low]] &lt; 10, Stock_Info[[#This Row],[% Deli. Qty to Traded Qty]] &gt; 90), "Good Day", "")</f>
        <v/>
      </c>
    </row>
    <row r="1192" spans="1:18">
      <c r="A1192" t="s">
        <v>44</v>
      </c>
      <c r="B1192" s="1">
        <v>45631</v>
      </c>
      <c r="C1192" s="1" t="str">
        <f>"WEEK" &amp;" " &amp;  INT((DAY(Stock_Info[[#This Row],[Date]])+WEEKDAY(DATE(YEAR(Stock_Info[[#This Row],[Date]]),MONTH(Stock_Info[[#This Row],[Date]]),1))-1)/7)+1</f>
        <v>WEEK 1</v>
      </c>
      <c r="D1192" s="12">
        <v>118.7</v>
      </c>
      <c r="E1192" s="12">
        <v>119.45</v>
      </c>
      <c r="F1192" s="12">
        <v>116.1</v>
      </c>
      <c r="G1192" s="12">
        <v>118.25</v>
      </c>
      <c r="H1192" s="12">
        <v>117.84985178706411</v>
      </c>
      <c r="I1192">
        <v>252677</v>
      </c>
      <c r="J1192">
        <v>1866</v>
      </c>
      <c r="K1192" s="12">
        <v>29777947</v>
      </c>
      <c r="L1192">
        <v>94024</v>
      </c>
      <c r="M1192">
        <v>37.21</v>
      </c>
      <c r="N1192">
        <v>3.35</v>
      </c>
      <c r="O1192">
        <v>-0.45</v>
      </c>
      <c r="P1192">
        <f xml:space="preserve"> IF(Stock_Info[[#This Row],[Close Price]] &gt; Stock_Info[[#This Row],[Open Price]], 1, 0)</f>
        <v>0</v>
      </c>
      <c r="Q1192" t="str">
        <f>IF(AND(Stock_Info[[#This Row],[% Deli. Qty to Traded Qty]]&gt;80,Stock_Info[[#This Row],[No. of Trades]]&lt;3000),"Unusual Day","")</f>
        <v/>
      </c>
      <c r="R1192" t="str">
        <f>IF(AND(Stock_Info[[#This Row],[Spread High-Low]] &lt; 10, Stock_Info[[#This Row],[% Deli. Qty to Traded Qty]] &gt; 90), "Good Day", "")</f>
        <v/>
      </c>
    </row>
    <row r="1193" spans="1:18">
      <c r="A1193" t="s">
        <v>44</v>
      </c>
      <c r="B1193" s="1">
        <v>45630</v>
      </c>
      <c r="C1193" s="1" t="str">
        <f>"WEEK" &amp;" " &amp;  INT((DAY(Stock_Info[[#This Row],[Date]])+WEEKDAY(DATE(YEAR(Stock_Info[[#This Row],[Date]]),MONTH(Stock_Info[[#This Row],[Date]]),1))-1)/7)+1</f>
        <v>WEEK 1</v>
      </c>
      <c r="D1193" s="12">
        <v>114.95</v>
      </c>
      <c r="E1193" s="12">
        <v>118.9</v>
      </c>
      <c r="F1193" s="12">
        <v>114.35</v>
      </c>
      <c r="G1193" s="12">
        <v>117.85</v>
      </c>
      <c r="H1193" s="12">
        <v>117.54478697910639</v>
      </c>
      <c r="I1193">
        <v>1175096</v>
      </c>
      <c r="J1193">
        <v>6008</v>
      </c>
      <c r="K1193" s="12">
        <v>138126409</v>
      </c>
      <c r="L1193">
        <v>321191</v>
      </c>
      <c r="M1193">
        <v>27.33</v>
      </c>
      <c r="N1193">
        <v>4.55</v>
      </c>
      <c r="O1193">
        <v>2.9</v>
      </c>
      <c r="P1193">
        <f xml:space="preserve"> IF(Stock_Info[[#This Row],[Close Price]] &gt; Stock_Info[[#This Row],[Open Price]], 1, 0)</f>
        <v>1</v>
      </c>
      <c r="Q1193" t="str">
        <f>IF(AND(Stock_Info[[#This Row],[% Deli. Qty to Traded Qty]]&gt;80,Stock_Info[[#This Row],[No. of Trades]]&lt;3000),"Unusual Day","")</f>
        <v/>
      </c>
      <c r="R1193" t="str">
        <f>IF(AND(Stock_Info[[#This Row],[Spread High-Low]] &lt; 10, Stock_Info[[#This Row],[% Deli. Qty to Traded Qty]] &gt; 90), "Good Day", "")</f>
        <v/>
      </c>
    </row>
    <row r="1194" spans="1:18">
      <c r="A1194" t="s">
        <v>44</v>
      </c>
      <c r="B1194" s="1">
        <v>45629</v>
      </c>
      <c r="C1194" s="1" t="str">
        <f>"WEEK" &amp;" " &amp;  INT((DAY(Stock_Info[[#This Row],[Date]])+WEEKDAY(DATE(YEAR(Stock_Info[[#This Row],[Date]]),MONTH(Stock_Info[[#This Row],[Date]]),1))-1)/7)+1</f>
        <v>WEEK 1</v>
      </c>
      <c r="D1194" s="12">
        <v>110</v>
      </c>
      <c r="E1194" s="12">
        <v>114.2</v>
      </c>
      <c r="F1194" s="12">
        <v>110</v>
      </c>
      <c r="G1194" s="12">
        <v>114</v>
      </c>
      <c r="H1194" s="12">
        <v>113.41520631278583</v>
      </c>
      <c r="I1194">
        <v>443671</v>
      </c>
      <c r="J1194">
        <v>2780</v>
      </c>
      <c r="K1194" s="12">
        <v>50319038</v>
      </c>
      <c r="L1194">
        <v>150253</v>
      </c>
      <c r="M1194">
        <v>33.869999999999997</v>
      </c>
      <c r="N1194">
        <v>4.2</v>
      </c>
      <c r="O1194">
        <v>4</v>
      </c>
      <c r="P1194">
        <f xml:space="preserve"> IF(Stock_Info[[#This Row],[Close Price]] &gt; Stock_Info[[#This Row],[Open Price]], 1, 0)</f>
        <v>1</v>
      </c>
      <c r="Q1194" t="str">
        <f>IF(AND(Stock_Info[[#This Row],[% Deli. Qty to Traded Qty]]&gt;80,Stock_Info[[#This Row],[No. of Trades]]&lt;3000),"Unusual Day","")</f>
        <v/>
      </c>
      <c r="R1194" t="str">
        <f>IF(AND(Stock_Info[[#This Row],[Spread High-Low]] &lt; 10, Stock_Info[[#This Row],[% Deli. Qty to Traded Qty]] &gt; 90), "Good Day", "")</f>
        <v/>
      </c>
    </row>
    <row r="1195" spans="1:18">
      <c r="A1195" t="s">
        <v>44</v>
      </c>
      <c r="B1195" s="1">
        <v>45628</v>
      </c>
      <c r="C1195" s="1" t="str">
        <f>"WEEK" &amp;" " &amp;  INT((DAY(Stock_Info[[#This Row],[Date]])+WEEKDAY(DATE(YEAR(Stock_Info[[#This Row],[Date]]),MONTH(Stock_Info[[#This Row],[Date]]),1))-1)/7)+1</f>
        <v>WEEK 1</v>
      </c>
      <c r="D1195" s="12">
        <v>110.5</v>
      </c>
      <c r="E1195" s="12">
        <v>110.6</v>
      </c>
      <c r="F1195" s="12">
        <v>107.45</v>
      </c>
      <c r="G1195" s="12">
        <v>110.1</v>
      </c>
      <c r="H1195" s="12">
        <v>109.23534159257359</v>
      </c>
      <c r="I1195">
        <v>898307</v>
      </c>
      <c r="J1195">
        <v>5851</v>
      </c>
      <c r="K1195" s="12">
        <v>98126872</v>
      </c>
      <c r="L1195">
        <v>473855</v>
      </c>
      <c r="M1195">
        <v>52.75</v>
      </c>
      <c r="N1195">
        <v>3.15</v>
      </c>
      <c r="O1195">
        <v>-0.4</v>
      </c>
      <c r="P1195">
        <f xml:space="preserve"> IF(Stock_Info[[#This Row],[Close Price]] &gt; Stock_Info[[#This Row],[Open Price]], 1, 0)</f>
        <v>0</v>
      </c>
      <c r="Q1195" t="str">
        <f>IF(AND(Stock_Info[[#This Row],[% Deli. Qty to Traded Qty]]&gt;80,Stock_Info[[#This Row],[No. of Trades]]&lt;3000),"Unusual Day","")</f>
        <v/>
      </c>
      <c r="R1195" t="str">
        <f>IF(AND(Stock_Info[[#This Row],[Spread High-Low]] &lt; 10, Stock_Info[[#This Row],[% Deli. Qty to Traded Qty]] &gt; 90), "Good Day", "")</f>
        <v/>
      </c>
    </row>
    <row r="1196" spans="1:18">
      <c r="A1196" t="s">
        <v>44</v>
      </c>
      <c r="B1196" s="1">
        <v>45625</v>
      </c>
      <c r="C1196" s="1" t="str">
        <f>"WEEK" &amp;" " &amp;  INT((DAY(Stock_Info[[#This Row],[Date]])+WEEKDAY(DATE(YEAR(Stock_Info[[#This Row],[Date]]),MONTH(Stock_Info[[#This Row],[Date]]),1))-1)/7)+1</f>
        <v>WEEK 5</v>
      </c>
      <c r="D1196" s="12">
        <v>112.3</v>
      </c>
      <c r="E1196" s="12">
        <v>114.6</v>
      </c>
      <c r="F1196" s="12">
        <v>108.85</v>
      </c>
      <c r="G1196" s="12">
        <v>110.5</v>
      </c>
      <c r="H1196" s="12">
        <v>111.60635506792337</v>
      </c>
      <c r="I1196">
        <v>750110</v>
      </c>
      <c r="J1196">
        <v>4652</v>
      </c>
      <c r="K1196" s="12">
        <v>83717043</v>
      </c>
      <c r="L1196">
        <v>138860</v>
      </c>
      <c r="M1196">
        <v>18.510000000000002</v>
      </c>
      <c r="N1196">
        <v>5.75</v>
      </c>
      <c r="O1196">
        <v>-1.8</v>
      </c>
      <c r="P1196">
        <f xml:space="preserve"> IF(Stock_Info[[#This Row],[Close Price]] &gt; Stock_Info[[#This Row],[Open Price]], 1, 0)</f>
        <v>0</v>
      </c>
      <c r="Q1196" t="str">
        <f>IF(AND(Stock_Info[[#This Row],[% Deli. Qty to Traded Qty]]&gt;80,Stock_Info[[#This Row],[No. of Trades]]&lt;3000),"Unusual Day","")</f>
        <v/>
      </c>
      <c r="R1196" t="str">
        <f>IF(AND(Stock_Info[[#This Row],[Spread High-Low]] &lt; 10, Stock_Info[[#This Row],[% Deli. Qty to Traded Qty]] &gt; 90), "Good Day", "")</f>
        <v/>
      </c>
    </row>
    <row r="1197" spans="1:18">
      <c r="A1197" t="s">
        <v>44</v>
      </c>
      <c r="B1197" s="1">
        <v>45624</v>
      </c>
      <c r="C1197" s="1" t="str">
        <f>"WEEK" &amp;" " &amp;  INT((DAY(Stock_Info[[#This Row],[Date]])+WEEKDAY(DATE(YEAR(Stock_Info[[#This Row],[Date]]),MONTH(Stock_Info[[#This Row],[Date]]),1))-1)/7)+1</f>
        <v>WEEK 5</v>
      </c>
      <c r="D1197" s="12">
        <v>112.35</v>
      </c>
      <c r="E1197" s="12">
        <v>114.55</v>
      </c>
      <c r="F1197" s="12">
        <v>109.95</v>
      </c>
      <c r="G1197" s="12">
        <v>111.95</v>
      </c>
      <c r="H1197" s="12">
        <v>112.3603874973772</v>
      </c>
      <c r="I1197">
        <v>562378</v>
      </c>
      <c r="J1197">
        <v>2828</v>
      </c>
      <c r="K1197" s="12">
        <v>63189010</v>
      </c>
      <c r="L1197">
        <v>107948</v>
      </c>
      <c r="M1197">
        <v>19.190000000000001</v>
      </c>
      <c r="N1197">
        <v>4.5999999999999996</v>
      </c>
      <c r="O1197">
        <v>-0.4</v>
      </c>
      <c r="P1197">
        <f xml:space="preserve"> IF(Stock_Info[[#This Row],[Close Price]] &gt; Stock_Info[[#This Row],[Open Price]], 1, 0)</f>
        <v>0</v>
      </c>
      <c r="Q1197" t="str">
        <f>IF(AND(Stock_Info[[#This Row],[% Deli. Qty to Traded Qty]]&gt;80,Stock_Info[[#This Row],[No. of Trades]]&lt;3000),"Unusual Day","")</f>
        <v/>
      </c>
      <c r="R1197" t="str">
        <f>IF(AND(Stock_Info[[#This Row],[Spread High-Low]] &lt; 10, Stock_Info[[#This Row],[% Deli. Qty to Traded Qty]] &gt; 90), "Good Day", "")</f>
        <v/>
      </c>
    </row>
    <row r="1198" spans="1:18">
      <c r="A1198" t="s">
        <v>44</v>
      </c>
      <c r="B1198" s="1">
        <v>45623</v>
      </c>
      <c r="C1198" s="1" t="str">
        <f>"WEEK" &amp;" " &amp;  INT((DAY(Stock_Info[[#This Row],[Date]])+WEEKDAY(DATE(YEAR(Stock_Info[[#This Row],[Date]]),MONTH(Stock_Info[[#This Row],[Date]]),1))-1)/7)+1</f>
        <v>WEEK 5</v>
      </c>
      <c r="D1198" s="12">
        <v>108.7</v>
      </c>
      <c r="E1198" s="12">
        <v>111.9</v>
      </c>
      <c r="F1198" s="12">
        <v>107.35</v>
      </c>
      <c r="G1198" s="12">
        <v>111.5</v>
      </c>
      <c r="H1198" s="12">
        <v>109.52885130819297</v>
      </c>
      <c r="I1198">
        <v>486893</v>
      </c>
      <c r="J1198">
        <v>2486</v>
      </c>
      <c r="K1198" s="12">
        <v>53328831</v>
      </c>
      <c r="L1198">
        <v>139024</v>
      </c>
      <c r="M1198">
        <v>28.55</v>
      </c>
      <c r="N1198">
        <v>4.55</v>
      </c>
      <c r="O1198">
        <v>2.8</v>
      </c>
      <c r="P1198">
        <f xml:space="preserve"> IF(Stock_Info[[#This Row],[Close Price]] &gt; Stock_Info[[#This Row],[Open Price]], 1, 0)</f>
        <v>1</v>
      </c>
      <c r="Q1198" t="str">
        <f>IF(AND(Stock_Info[[#This Row],[% Deli. Qty to Traded Qty]]&gt;80,Stock_Info[[#This Row],[No. of Trades]]&lt;3000),"Unusual Day","")</f>
        <v/>
      </c>
      <c r="R1198" t="str">
        <f>IF(AND(Stock_Info[[#This Row],[Spread High-Low]] &lt; 10, Stock_Info[[#This Row],[% Deli. Qty to Traded Qty]] &gt; 90), "Good Day", "")</f>
        <v/>
      </c>
    </row>
    <row r="1199" spans="1:18">
      <c r="A1199" t="s">
        <v>44</v>
      </c>
      <c r="B1199" s="1">
        <v>45622</v>
      </c>
      <c r="C1199" s="1" t="str">
        <f>"WEEK" &amp;" " &amp;  INT((DAY(Stock_Info[[#This Row],[Date]])+WEEKDAY(DATE(YEAR(Stock_Info[[#This Row],[Date]]),MONTH(Stock_Info[[#This Row],[Date]]),1))-1)/7)+1</f>
        <v>WEEK 5</v>
      </c>
      <c r="D1199" s="12">
        <v>107.35</v>
      </c>
      <c r="E1199" s="12">
        <v>107.95</v>
      </c>
      <c r="F1199" s="12">
        <v>106.6</v>
      </c>
      <c r="G1199" s="12">
        <v>107.75</v>
      </c>
      <c r="H1199" s="12">
        <v>107.30638146887867</v>
      </c>
      <c r="I1199">
        <v>405847</v>
      </c>
      <c r="J1199">
        <v>2487</v>
      </c>
      <c r="K1199" s="12">
        <v>43549973</v>
      </c>
      <c r="L1199">
        <v>127777</v>
      </c>
      <c r="M1199">
        <v>31.48</v>
      </c>
      <c r="N1199">
        <v>1.35</v>
      </c>
      <c r="O1199">
        <v>0.4</v>
      </c>
      <c r="P1199">
        <f xml:space="preserve"> IF(Stock_Info[[#This Row],[Close Price]] &gt; Stock_Info[[#This Row],[Open Price]], 1, 0)</f>
        <v>1</v>
      </c>
      <c r="Q1199" t="str">
        <f>IF(AND(Stock_Info[[#This Row],[% Deli. Qty to Traded Qty]]&gt;80,Stock_Info[[#This Row],[No. of Trades]]&lt;3000),"Unusual Day","")</f>
        <v/>
      </c>
      <c r="R1199" t="str">
        <f>IF(AND(Stock_Info[[#This Row],[Spread High-Low]] &lt; 10, Stock_Info[[#This Row],[% Deli. Qty to Traded Qty]] &gt; 90), "Good Day", "")</f>
        <v/>
      </c>
    </row>
    <row r="1200" spans="1:18">
      <c r="A1200" t="s">
        <v>44</v>
      </c>
      <c r="B1200" s="1">
        <v>45621</v>
      </c>
      <c r="C1200" s="1" t="str">
        <f>"WEEK" &amp;" " &amp;  INT((DAY(Stock_Info[[#This Row],[Date]])+WEEKDAY(DATE(YEAR(Stock_Info[[#This Row],[Date]]),MONTH(Stock_Info[[#This Row],[Date]]),1))-1)/7)+1</f>
        <v>WEEK 5</v>
      </c>
      <c r="D1200" s="12">
        <v>105.3</v>
      </c>
      <c r="E1200" s="12">
        <v>108.1</v>
      </c>
      <c r="F1200" s="12">
        <v>105.3</v>
      </c>
      <c r="G1200" s="12">
        <v>107.05</v>
      </c>
      <c r="H1200" s="12">
        <v>106.77705843110228</v>
      </c>
      <c r="I1200">
        <v>634063</v>
      </c>
      <c r="J1200">
        <v>4946</v>
      </c>
      <c r="K1200" s="12">
        <v>67703382</v>
      </c>
      <c r="L1200">
        <v>225656</v>
      </c>
      <c r="M1200">
        <v>35.590000000000003</v>
      </c>
      <c r="N1200">
        <v>2.8</v>
      </c>
      <c r="O1200">
        <v>1.75</v>
      </c>
      <c r="P1200">
        <f xml:space="preserve"> IF(Stock_Info[[#This Row],[Close Price]] &gt; Stock_Info[[#This Row],[Open Price]], 1, 0)</f>
        <v>1</v>
      </c>
      <c r="Q1200" t="str">
        <f>IF(AND(Stock_Info[[#This Row],[% Deli. Qty to Traded Qty]]&gt;80,Stock_Info[[#This Row],[No. of Trades]]&lt;3000),"Unusual Day","")</f>
        <v/>
      </c>
      <c r="R1200" t="str">
        <f>IF(AND(Stock_Info[[#This Row],[Spread High-Low]] &lt; 10, Stock_Info[[#This Row],[% Deli. Qty to Traded Qty]] &gt; 90), "Good Day", "")</f>
        <v/>
      </c>
    </row>
    <row r="1201" spans="1:18">
      <c r="A1201" t="s">
        <v>44</v>
      </c>
      <c r="B1201" s="1">
        <v>45618</v>
      </c>
      <c r="C1201" s="1" t="str">
        <f>"WEEK" &amp;" " &amp;  INT((DAY(Stock_Info[[#This Row],[Date]])+WEEKDAY(DATE(YEAR(Stock_Info[[#This Row],[Date]]),MONTH(Stock_Info[[#This Row],[Date]]),1))-1)/7)+1</f>
        <v>WEEK 4</v>
      </c>
      <c r="D1201" s="12">
        <v>102.4</v>
      </c>
      <c r="E1201" s="12">
        <v>103.75</v>
      </c>
      <c r="F1201" s="12">
        <v>101.9</v>
      </c>
      <c r="G1201" s="12">
        <v>103.15</v>
      </c>
      <c r="H1201" s="12">
        <v>102.77269999311301</v>
      </c>
      <c r="I1201">
        <v>203282</v>
      </c>
      <c r="J1201">
        <v>1457</v>
      </c>
      <c r="K1201" s="12">
        <v>20891840</v>
      </c>
      <c r="L1201">
        <v>52551</v>
      </c>
      <c r="M1201">
        <v>25.85</v>
      </c>
      <c r="N1201">
        <v>1.85</v>
      </c>
      <c r="O1201">
        <v>0.75</v>
      </c>
      <c r="P1201">
        <f xml:space="preserve"> IF(Stock_Info[[#This Row],[Close Price]] &gt; Stock_Info[[#This Row],[Open Price]], 1, 0)</f>
        <v>1</v>
      </c>
      <c r="Q1201" t="str">
        <f>IF(AND(Stock_Info[[#This Row],[% Deli. Qty to Traded Qty]]&gt;80,Stock_Info[[#This Row],[No. of Trades]]&lt;3000),"Unusual Day","")</f>
        <v/>
      </c>
      <c r="R1201" t="str">
        <f>IF(AND(Stock_Info[[#This Row],[Spread High-Low]] &lt; 10, Stock_Info[[#This Row],[% Deli. Qty to Traded Qty]] &gt; 90), "Good Day", "")</f>
        <v/>
      </c>
    </row>
    <row r="1202" spans="1:18">
      <c r="A1202" t="s">
        <v>44</v>
      </c>
      <c r="B1202" s="1">
        <v>45617</v>
      </c>
      <c r="C1202" s="1" t="str">
        <f>"WEEK" &amp;" " &amp;  INT((DAY(Stock_Info[[#This Row],[Date]])+WEEKDAY(DATE(YEAR(Stock_Info[[#This Row],[Date]]),MONTH(Stock_Info[[#This Row],[Date]]),1))-1)/7)+1</f>
        <v>WEEK 4</v>
      </c>
      <c r="D1202" s="12">
        <v>105</v>
      </c>
      <c r="E1202" s="12">
        <v>105</v>
      </c>
      <c r="F1202" s="12">
        <v>100.65</v>
      </c>
      <c r="G1202" s="12">
        <v>101.4</v>
      </c>
      <c r="H1202" s="12">
        <v>101.69111360298304</v>
      </c>
      <c r="I1202">
        <v>518129</v>
      </c>
      <c r="J1202">
        <v>2838</v>
      </c>
      <c r="K1202" s="12">
        <v>52689115</v>
      </c>
      <c r="L1202">
        <v>110521</v>
      </c>
      <c r="M1202">
        <v>21.33</v>
      </c>
      <c r="N1202">
        <v>4.3499999999999996</v>
      </c>
      <c r="O1202">
        <v>-3.6</v>
      </c>
      <c r="P1202">
        <f xml:space="preserve"> IF(Stock_Info[[#This Row],[Close Price]] &gt; Stock_Info[[#This Row],[Open Price]], 1, 0)</f>
        <v>0</v>
      </c>
      <c r="Q1202" t="str">
        <f>IF(AND(Stock_Info[[#This Row],[% Deli. Qty to Traded Qty]]&gt;80,Stock_Info[[#This Row],[No. of Trades]]&lt;3000),"Unusual Day","")</f>
        <v/>
      </c>
      <c r="R1202" t="str">
        <f>IF(AND(Stock_Info[[#This Row],[Spread High-Low]] &lt; 10, Stock_Info[[#This Row],[% Deli. Qty to Traded Qty]] &gt; 90), "Good Day", "")</f>
        <v/>
      </c>
    </row>
    <row r="1203" spans="1:18">
      <c r="A1203" t="s">
        <v>44</v>
      </c>
      <c r="B1203" s="1">
        <v>45615</v>
      </c>
      <c r="C1203" s="1" t="str">
        <f>"WEEK" &amp;" " &amp;  INT((DAY(Stock_Info[[#This Row],[Date]])+WEEKDAY(DATE(YEAR(Stock_Info[[#This Row],[Date]]),MONTH(Stock_Info[[#This Row],[Date]]),1))-1)/7)+1</f>
        <v>WEEK 4</v>
      </c>
      <c r="D1203" s="12">
        <v>103.25</v>
      </c>
      <c r="E1203" s="12">
        <v>107.6</v>
      </c>
      <c r="F1203" s="12">
        <v>103.25</v>
      </c>
      <c r="G1203" s="12">
        <v>104.55</v>
      </c>
      <c r="H1203" s="12">
        <v>106.05926365528069</v>
      </c>
      <c r="I1203">
        <v>266234</v>
      </c>
      <c r="J1203">
        <v>1776</v>
      </c>
      <c r="K1203" s="12">
        <v>28236582</v>
      </c>
      <c r="L1203">
        <v>107282</v>
      </c>
      <c r="M1203">
        <v>40.299999999999997</v>
      </c>
      <c r="N1203">
        <v>4.3499999999999996</v>
      </c>
      <c r="O1203">
        <v>1.3</v>
      </c>
      <c r="P1203">
        <f xml:space="preserve"> IF(Stock_Info[[#This Row],[Close Price]] &gt; Stock_Info[[#This Row],[Open Price]], 1, 0)</f>
        <v>1</v>
      </c>
      <c r="Q1203" t="str">
        <f>IF(AND(Stock_Info[[#This Row],[% Deli. Qty to Traded Qty]]&gt;80,Stock_Info[[#This Row],[No. of Trades]]&lt;3000),"Unusual Day","")</f>
        <v/>
      </c>
      <c r="R1203" t="str">
        <f>IF(AND(Stock_Info[[#This Row],[Spread High-Low]] &lt; 10, Stock_Info[[#This Row],[% Deli. Qty to Traded Qty]] &gt; 90), "Good Day", "")</f>
        <v/>
      </c>
    </row>
    <row r="1204" spans="1:18">
      <c r="A1204" t="s">
        <v>44</v>
      </c>
      <c r="B1204" s="1">
        <v>45614</v>
      </c>
      <c r="C1204" s="1" t="str">
        <f>"WEEK" &amp;" " &amp;  INT((DAY(Stock_Info[[#This Row],[Date]])+WEEKDAY(DATE(YEAR(Stock_Info[[#This Row],[Date]]),MONTH(Stock_Info[[#This Row],[Date]]),1))-1)/7)+1</f>
        <v>WEEK 4</v>
      </c>
      <c r="D1204" s="12">
        <v>104.2</v>
      </c>
      <c r="E1204" s="12">
        <v>104.65</v>
      </c>
      <c r="F1204" s="12">
        <v>101.45</v>
      </c>
      <c r="G1204" s="12">
        <v>103.05</v>
      </c>
      <c r="H1204" s="12">
        <v>103.14954717602502</v>
      </c>
      <c r="I1204">
        <v>394745</v>
      </c>
      <c r="J1204">
        <v>4144</v>
      </c>
      <c r="K1204" s="12">
        <v>40717768</v>
      </c>
      <c r="L1204">
        <v>107830</v>
      </c>
      <c r="M1204">
        <v>27.32</v>
      </c>
      <c r="N1204">
        <v>3.2</v>
      </c>
      <c r="O1204">
        <v>-1.1499999999999999</v>
      </c>
      <c r="P1204">
        <f xml:space="preserve"> IF(Stock_Info[[#This Row],[Close Price]] &gt; Stock_Info[[#This Row],[Open Price]], 1, 0)</f>
        <v>0</v>
      </c>
      <c r="Q1204" t="str">
        <f>IF(AND(Stock_Info[[#This Row],[% Deli. Qty to Traded Qty]]&gt;80,Stock_Info[[#This Row],[No. of Trades]]&lt;3000),"Unusual Day","")</f>
        <v/>
      </c>
      <c r="R1204" t="str">
        <f>IF(AND(Stock_Info[[#This Row],[Spread High-Low]] &lt; 10, Stock_Info[[#This Row],[% Deli. Qty to Traded Qty]] &gt; 90), "Good Day", "")</f>
        <v/>
      </c>
    </row>
    <row r="1205" spans="1:18">
      <c r="A1205" t="s">
        <v>44</v>
      </c>
      <c r="B1205" s="1">
        <v>45610</v>
      </c>
      <c r="C1205" s="1" t="str">
        <f>"WEEK" &amp;" " &amp;  INT((DAY(Stock_Info[[#This Row],[Date]])+WEEKDAY(DATE(YEAR(Stock_Info[[#This Row],[Date]]),MONTH(Stock_Info[[#This Row],[Date]]),1))-1)/7)+1</f>
        <v>WEEK 3</v>
      </c>
      <c r="D1205" s="12">
        <v>104.9</v>
      </c>
      <c r="E1205" s="12">
        <v>106.6</v>
      </c>
      <c r="F1205" s="12">
        <v>103.85</v>
      </c>
      <c r="G1205" s="12">
        <v>104.3</v>
      </c>
      <c r="H1205" s="12">
        <v>105.28675526677662</v>
      </c>
      <c r="I1205">
        <v>240707</v>
      </c>
      <c r="J1205">
        <v>2080</v>
      </c>
      <c r="K1205" s="12">
        <v>25343259</v>
      </c>
      <c r="L1205">
        <v>61531</v>
      </c>
      <c r="M1205">
        <v>25.56</v>
      </c>
      <c r="N1205">
        <v>2.75</v>
      </c>
      <c r="O1205">
        <v>-0.6</v>
      </c>
      <c r="P1205">
        <f xml:space="preserve"> IF(Stock_Info[[#This Row],[Close Price]] &gt; Stock_Info[[#This Row],[Open Price]], 1, 0)</f>
        <v>0</v>
      </c>
      <c r="Q1205" t="str">
        <f>IF(AND(Stock_Info[[#This Row],[% Deli. Qty to Traded Qty]]&gt;80,Stock_Info[[#This Row],[No. of Trades]]&lt;3000),"Unusual Day","")</f>
        <v/>
      </c>
      <c r="R1205" t="str">
        <f>IF(AND(Stock_Info[[#This Row],[Spread High-Low]] &lt; 10, Stock_Info[[#This Row],[% Deli. Qty to Traded Qty]] &gt; 90), "Good Day", "")</f>
        <v/>
      </c>
    </row>
    <row r="1206" spans="1:18">
      <c r="A1206" t="s">
        <v>44</v>
      </c>
      <c r="B1206" s="1">
        <v>45609</v>
      </c>
      <c r="C1206" s="1" t="str">
        <f>"WEEK" &amp;" " &amp;  INT((DAY(Stock_Info[[#This Row],[Date]])+WEEKDAY(DATE(YEAR(Stock_Info[[#This Row],[Date]]),MONTH(Stock_Info[[#This Row],[Date]]),1))-1)/7)+1</f>
        <v>WEEK 3</v>
      </c>
      <c r="D1206" s="12">
        <v>108.5</v>
      </c>
      <c r="E1206" s="12">
        <v>108.5</v>
      </c>
      <c r="F1206" s="12">
        <v>104.25</v>
      </c>
      <c r="G1206" s="12">
        <v>104.65</v>
      </c>
      <c r="H1206" s="12">
        <v>105.69824477461597</v>
      </c>
      <c r="I1206">
        <v>794200</v>
      </c>
      <c r="J1206">
        <v>6146</v>
      </c>
      <c r="K1206" s="12">
        <v>83945546</v>
      </c>
      <c r="L1206">
        <v>290047</v>
      </c>
      <c r="M1206">
        <v>36.520000000000003</v>
      </c>
      <c r="N1206">
        <v>4.25</v>
      </c>
      <c r="O1206">
        <v>-3.85</v>
      </c>
      <c r="P1206">
        <f xml:space="preserve"> IF(Stock_Info[[#This Row],[Close Price]] &gt; Stock_Info[[#This Row],[Open Price]], 1, 0)</f>
        <v>0</v>
      </c>
      <c r="Q1206" t="str">
        <f>IF(AND(Stock_Info[[#This Row],[% Deli. Qty to Traded Qty]]&gt;80,Stock_Info[[#This Row],[No. of Trades]]&lt;3000),"Unusual Day","")</f>
        <v/>
      </c>
      <c r="R1206" t="str">
        <f>IF(AND(Stock_Info[[#This Row],[Spread High-Low]] &lt; 10, Stock_Info[[#This Row],[% Deli. Qty to Traded Qty]] &gt; 90), "Good Day", "")</f>
        <v/>
      </c>
    </row>
    <row r="1207" spans="1:18">
      <c r="A1207" t="s">
        <v>44</v>
      </c>
      <c r="B1207" s="1">
        <v>45608</v>
      </c>
      <c r="C1207" s="1" t="str">
        <f>"WEEK" &amp;" " &amp;  INT((DAY(Stock_Info[[#This Row],[Date]])+WEEKDAY(DATE(YEAR(Stock_Info[[#This Row],[Date]]),MONTH(Stock_Info[[#This Row],[Date]]),1))-1)/7)+1</f>
        <v>WEEK 3</v>
      </c>
      <c r="D1207" s="12">
        <v>112.85</v>
      </c>
      <c r="E1207" s="12">
        <v>114.2</v>
      </c>
      <c r="F1207" s="12">
        <v>108.1</v>
      </c>
      <c r="G1207" s="12">
        <v>108.8</v>
      </c>
      <c r="H1207" s="12">
        <v>111.49629557925941</v>
      </c>
      <c r="I1207">
        <v>960744</v>
      </c>
      <c r="J1207">
        <v>6922</v>
      </c>
      <c r="K1207" s="12">
        <v>107119397</v>
      </c>
      <c r="L1207">
        <v>311904</v>
      </c>
      <c r="M1207">
        <v>32.46</v>
      </c>
      <c r="N1207">
        <v>6.1</v>
      </c>
      <c r="O1207">
        <v>-4.05</v>
      </c>
      <c r="P1207">
        <f xml:space="preserve"> IF(Stock_Info[[#This Row],[Close Price]] &gt; Stock_Info[[#This Row],[Open Price]], 1, 0)</f>
        <v>0</v>
      </c>
      <c r="Q1207" t="str">
        <f>IF(AND(Stock_Info[[#This Row],[% Deli. Qty to Traded Qty]]&gt;80,Stock_Info[[#This Row],[No. of Trades]]&lt;3000),"Unusual Day","")</f>
        <v/>
      </c>
      <c r="R1207" t="str">
        <f>IF(AND(Stock_Info[[#This Row],[Spread High-Low]] &lt; 10, Stock_Info[[#This Row],[% Deli. Qty to Traded Qty]] &gt; 90), "Good Day", "")</f>
        <v/>
      </c>
    </row>
    <row r="1208" spans="1:18">
      <c r="A1208" t="s">
        <v>44</v>
      </c>
      <c r="B1208" s="1">
        <v>45607</v>
      </c>
      <c r="C1208" s="1" t="str">
        <f>"WEEK" &amp;" " &amp;  INT((DAY(Stock_Info[[#This Row],[Date]])+WEEKDAY(DATE(YEAR(Stock_Info[[#This Row],[Date]]),MONTH(Stock_Info[[#This Row],[Date]]),1))-1)/7)+1</f>
        <v>WEEK 3</v>
      </c>
      <c r="D1208" s="12">
        <v>111.45</v>
      </c>
      <c r="E1208" s="12">
        <v>115.05</v>
      </c>
      <c r="F1208" s="12">
        <v>111.15</v>
      </c>
      <c r="G1208" s="12">
        <v>112.25</v>
      </c>
      <c r="H1208" s="12">
        <v>113.22069836474897</v>
      </c>
      <c r="I1208">
        <v>553493</v>
      </c>
      <c r="J1208">
        <v>4334</v>
      </c>
      <c r="K1208" s="12">
        <v>62666864</v>
      </c>
      <c r="L1208">
        <v>191103</v>
      </c>
      <c r="M1208">
        <v>34.53</v>
      </c>
      <c r="N1208">
        <v>3.9</v>
      </c>
      <c r="O1208">
        <v>0.8</v>
      </c>
      <c r="P1208">
        <f xml:space="preserve"> IF(Stock_Info[[#This Row],[Close Price]] &gt; Stock_Info[[#This Row],[Open Price]], 1, 0)</f>
        <v>1</v>
      </c>
      <c r="Q1208" t="str">
        <f>IF(AND(Stock_Info[[#This Row],[% Deli. Qty to Traded Qty]]&gt;80,Stock_Info[[#This Row],[No. of Trades]]&lt;3000),"Unusual Day","")</f>
        <v/>
      </c>
      <c r="R1208" t="str">
        <f>IF(AND(Stock_Info[[#This Row],[Spread High-Low]] &lt; 10, Stock_Info[[#This Row],[% Deli. Qty to Traded Qty]] &gt; 90), "Good Day", "")</f>
        <v/>
      </c>
    </row>
    <row r="1209" spans="1:18">
      <c r="A1209" t="s">
        <v>44</v>
      </c>
      <c r="B1209" s="1">
        <v>45604</v>
      </c>
      <c r="C1209" s="1" t="str">
        <f>"WEEK" &amp;" " &amp;  INT((DAY(Stock_Info[[#This Row],[Date]])+WEEKDAY(DATE(YEAR(Stock_Info[[#This Row],[Date]]),MONTH(Stock_Info[[#This Row],[Date]]),1))-1)/7)+1</f>
        <v>WEEK 2</v>
      </c>
      <c r="D1209" s="12">
        <v>113.45</v>
      </c>
      <c r="E1209" s="12">
        <v>113.45</v>
      </c>
      <c r="F1209" s="12">
        <v>110.35</v>
      </c>
      <c r="G1209" s="12">
        <v>111.55</v>
      </c>
      <c r="H1209" s="12">
        <v>111.5226961612565</v>
      </c>
      <c r="I1209">
        <v>430271</v>
      </c>
      <c r="J1209">
        <v>3603</v>
      </c>
      <c r="K1209" s="12">
        <v>47984982</v>
      </c>
      <c r="L1209">
        <v>139000</v>
      </c>
      <c r="M1209">
        <v>32.31</v>
      </c>
      <c r="N1209">
        <v>3.1</v>
      </c>
      <c r="O1209">
        <v>-1.9</v>
      </c>
      <c r="P1209">
        <f xml:space="preserve"> IF(Stock_Info[[#This Row],[Close Price]] &gt; Stock_Info[[#This Row],[Open Price]], 1, 0)</f>
        <v>0</v>
      </c>
      <c r="Q1209" t="str">
        <f>IF(AND(Stock_Info[[#This Row],[% Deli. Qty to Traded Qty]]&gt;80,Stock_Info[[#This Row],[No. of Trades]]&lt;3000),"Unusual Day","")</f>
        <v/>
      </c>
      <c r="R1209" t="str">
        <f>IF(AND(Stock_Info[[#This Row],[Spread High-Low]] &lt; 10, Stock_Info[[#This Row],[% Deli. Qty to Traded Qty]] &gt; 90), "Good Day", "")</f>
        <v/>
      </c>
    </row>
    <row r="1210" spans="1:18">
      <c r="A1210" t="s">
        <v>44</v>
      </c>
      <c r="B1210" s="1">
        <v>45603</v>
      </c>
      <c r="C1210" s="1" t="str">
        <f>"WEEK" &amp;" " &amp;  INT((DAY(Stock_Info[[#This Row],[Date]])+WEEKDAY(DATE(YEAR(Stock_Info[[#This Row],[Date]]),MONTH(Stock_Info[[#This Row],[Date]]),1))-1)/7)+1</f>
        <v>WEEK 2</v>
      </c>
      <c r="D1210" s="12">
        <v>113.95</v>
      </c>
      <c r="E1210" s="12">
        <v>115</v>
      </c>
      <c r="F1210" s="12">
        <v>112.6</v>
      </c>
      <c r="G1210" s="12">
        <v>113.2</v>
      </c>
      <c r="H1210" s="12">
        <v>113.47187010145433</v>
      </c>
      <c r="I1210">
        <v>734912</v>
      </c>
      <c r="J1210">
        <v>4086</v>
      </c>
      <c r="K1210" s="12">
        <v>83391839</v>
      </c>
      <c r="L1210">
        <v>251763</v>
      </c>
      <c r="M1210">
        <v>34.26</v>
      </c>
      <c r="N1210">
        <v>2.4</v>
      </c>
      <c r="O1210">
        <v>-0.75</v>
      </c>
      <c r="P1210">
        <f xml:space="preserve"> IF(Stock_Info[[#This Row],[Close Price]] &gt; Stock_Info[[#This Row],[Open Price]], 1, 0)</f>
        <v>0</v>
      </c>
      <c r="Q1210" t="str">
        <f>IF(AND(Stock_Info[[#This Row],[% Deli. Qty to Traded Qty]]&gt;80,Stock_Info[[#This Row],[No. of Trades]]&lt;3000),"Unusual Day","")</f>
        <v/>
      </c>
      <c r="R1210" t="str">
        <f>IF(AND(Stock_Info[[#This Row],[Spread High-Low]] &lt; 10, Stock_Info[[#This Row],[% Deli. Qty to Traded Qty]] &gt; 90), "Good Day", "")</f>
        <v/>
      </c>
    </row>
    <row r="1211" spans="1:18">
      <c r="A1211" t="s">
        <v>44</v>
      </c>
      <c r="B1211" s="1">
        <v>45602</v>
      </c>
      <c r="C1211" s="1" t="str">
        <f>"WEEK" &amp;" " &amp;  INT((DAY(Stock_Info[[#This Row],[Date]])+WEEKDAY(DATE(YEAR(Stock_Info[[#This Row],[Date]]),MONTH(Stock_Info[[#This Row],[Date]]),1))-1)/7)+1</f>
        <v>WEEK 2</v>
      </c>
      <c r="D1211" s="12">
        <v>111.7</v>
      </c>
      <c r="E1211" s="12">
        <v>114.35</v>
      </c>
      <c r="F1211" s="12">
        <v>110.85</v>
      </c>
      <c r="G1211" s="12">
        <v>113.8</v>
      </c>
      <c r="H1211" s="12">
        <v>113.16322293528306</v>
      </c>
      <c r="I1211">
        <v>936339</v>
      </c>
      <c r="J1211">
        <v>6179</v>
      </c>
      <c r="K1211" s="12">
        <v>105959139</v>
      </c>
      <c r="L1211">
        <v>406539</v>
      </c>
      <c r="M1211">
        <v>43.42</v>
      </c>
      <c r="N1211">
        <v>3.5</v>
      </c>
      <c r="O1211">
        <v>2.1</v>
      </c>
      <c r="P1211">
        <f xml:space="preserve"> IF(Stock_Info[[#This Row],[Close Price]] &gt; Stock_Info[[#This Row],[Open Price]], 1, 0)</f>
        <v>1</v>
      </c>
      <c r="Q1211" t="str">
        <f>IF(AND(Stock_Info[[#This Row],[% Deli. Qty to Traded Qty]]&gt;80,Stock_Info[[#This Row],[No. of Trades]]&lt;3000),"Unusual Day","")</f>
        <v/>
      </c>
      <c r="R1211" t="str">
        <f>IF(AND(Stock_Info[[#This Row],[Spread High-Low]] &lt; 10, Stock_Info[[#This Row],[% Deli. Qty to Traded Qty]] &gt; 90), "Good Day", "")</f>
        <v/>
      </c>
    </row>
    <row r="1212" spans="1:18">
      <c r="A1212" t="s">
        <v>44</v>
      </c>
      <c r="B1212" s="1">
        <v>45601</v>
      </c>
      <c r="C1212" s="1" t="str">
        <f>"WEEK" &amp;" " &amp;  INT((DAY(Stock_Info[[#This Row],[Date]])+WEEKDAY(DATE(YEAR(Stock_Info[[#This Row],[Date]]),MONTH(Stock_Info[[#This Row],[Date]]),1))-1)/7)+1</f>
        <v>WEEK 2</v>
      </c>
      <c r="D1212" s="12">
        <v>108.7</v>
      </c>
      <c r="E1212" s="12">
        <v>111.4</v>
      </c>
      <c r="F1212" s="12">
        <v>107.3</v>
      </c>
      <c r="G1212" s="12">
        <v>110.45</v>
      </c>
      <c r="H1212" s="12">
        <v>109.76163108596424</v>
      </c>
      <c r="I1212">
        <v>504768</v>
      </c>
      <c r="J1212">
        <v>2501</v>
      </c>
      <c r="K1212" s="12">
        <v>55404159</v>
      </c>
      <c r="L1212">
        <v>143882</v>
      </c>
      <c r="M1212">
        <v>28.5</v>
      </c>
      <c r="N1212">
        <v>4.0999999999999996</v>
      </c>
      <c r="O1212">
        <v>1.75</v>
      </c>
      <c r="P1212">
        <f xml:space="preserve"> IF(Stock_Info[[#This Row],[Close Price]] &gt; Stock_Info[[#This Row],[Open Price]], 1, 0)</f>
        <v>1</v>
      </c>
      <c r="Q1212" t="str">
        <f>IF(AND(Stock_Info[[#This Row],[% Deli. Qty to Traded Qty]]&gt;80,Stock_Info[[#This Row],[No. of Trades]]&lt;3000),"Unusual Day","")</f>
        <v/>
      </c>
      <c r="R1212" t="str">
        <f>IF(AND(Stock_Info[[#This Row],[Spread High-Low]] &lt; 10, Stock_Info[[#This Row],[% Deli. Qty to Traded Qty]] &gt; 90), "Good Day", "")</f>
        <v/>
      </c>
    </row>
    <row r="1213" spans="1:18">
      <c r="A1213" t="s">
        <v>44</v>
      </c>
      <c r="B1213" s="1">
        <v>45600</v>
      </c>
      <c r="C1213" s="1" t="str">
        <f>"WEEK" &amp;" " &amp;  INT((DAY(Stock_Info[[#This Row],[Date]])+WEEKDAY(DATE(YEAR(Stock_Info[[#This Row],[Date]]),MONTH(Stock_Info[[#This Row],[Date]]),1))-1)/7)+1</f>
        <v>WEEK 2</v>
      </c>
      <c r="D1213" s="12">
        <v>110.6</v>
      </c>
      <c r="E1213" s="12">
        <v>110.6</v>
      </c>
      <c r="F1213" s="12">
        <v>106.9</v>
      </c>
      <c r="G1213" s="12">
        <v>108.25</v>
      </c>
      <c r="H1213" s="12">
        <v>107.97625720289764</v>
      </c>
      <c r="I1213">
        <v>527739</v>
      </c>
      <c r="J1213">
        <v>3887</v>
      </c>
      <c r="K1213" s="12">
        <v>56983282</v>
      </c>
      <c r="L1213">
        <v>171809</v>
      </c>
      <c r="M1213">
        <v>32.56</v>
      </c>
      <c r="N1213">
        <v>3.7</v>
      </c>
      <c r="O1213">
        <v>-2.35</v>
      </c>
      <c r="P1213">
        <f xml:space="preserve"> IF(Stock_Info[[#This Row],[Close Price]] &gt; Stock_Info[[#This Row],[Open Price]], 1, 0)</f>
        <v>0</v>
      </c>
      <c r="Q1213" t="str">
        <f>IF(AND(Stock_Info[[#This Row],[% Deli. Qty to Traded Qty]]&gt;80,Stock_Info[[#This Row],[No. of Trades]]&lt;3000),"Unusual Day","")</f>
        <v/>
      </c>
      <c r="R1213" t="str">
        <f>IF(AND(Stock_Info[[#This Row],[Spread High-Low]] &lt; 10, Stock_Info[[#This Row],[% Deli. Qty to Traded Qty]] &gt; 90), "Good Day", "")</f>
        <v/>
      </c>
    </row>
    <row r="1214" spans="1:18">
      <c r="A1214" t="s">
        <v>44</v>
      </c>
      <c r="B1214" s="1">
        <v>45597</v>
      </c>
      <c r="C1214" s="1" t="str">
        <f>"WEEK" &amp;" " &amp;  INT((DAY(Stock_Info[[#This Row],[Date]])+WEEKDAY(DATE(YEAR(Stock_Info[[#This Row],[Date]]),MONTH(Stock_Info[[#This Row],[Date]]),1))-1)/7)+1</f>
        <v>WEEK 1</v>
      </c>
      <c r="D1214" s="12">
        <v>109.15</v>
      </c>
      <c r="E1214" s="12">
        <v>110.55</v>
      </c>
      <c r="F1214" s="12">
        <v>108.5</v>
      </c>
      <c r="G1214" s="12">
        <v>110.2</v>
      </c>
      <c r="H1214" s="12">
        <v>110.02234571014104</v>
      </c>
      <c r="I1214">
        <v>305383</v>
      </c>
      <c r="J1214">
        <v>4491</v>
      </c>
      <c r="K1214" s="12">
        <v>33598954</v>
      </c>
      <c r="L1214">
        <v>193355</v>
      </c>
      <c r="M1214">
        <v>63.32</v>
      </c>
      <c r="N1214">
        <v>2.0499999999999998</v>
      </c>
      <c r="O1214">
        <v>1.05</v>
      </c>
      <c r="P1214">
        <f xml:space="preserve"> IF(Stock_Info[[#This Row],[Close Price]] &gt; Stock_Info[[#This Row],[Open Price]], 1, 0)</f>
        <v>1</v>
      </c>
      <c r="Q1214" t="str">
        <f>IF(AND(Stock_Info[[#This Row],[% Deli. Qty to Traded Qty]]&gt;80,Stock_Info[[#This Row],[No. of Trades]]&lt;3000),"Unusual Day","")</f>
        <v/>
      </c>
      <c r="R1214" t="str">
        <f>IF(AND(Stock_Info[[#This Row],[Spread High-Low]] &lt; 10, Stock_Info[[#This Row],[% Deli. Qty to Traded Qty]] &gt; 90), "Good Day", "")</f>
        <v/>
      </c>
    </row>
    <row r="1215" spans="1:18">
      <c r="A1215" t="s">
        <v>44</v>
      </c>
      <c r="B1215" s="1">
        <v>45596</v>
      </c>
      <c r="C1215" s="1" t="str">
        <f>"WEEK" &amp;" " &amp;  INT((DAY(Stock_Info[[#This Row],[Date]])+WEEKDAY(DATE(YEAR(Stock_Info[[#This Row],[Date]]),MONTH(Stock_Info[[#This Row],[Date]]),1))-1)/7)+1</f>
        <v>WEEK 5</v>
      </c>
      <c r="D1215" s="12">
        <v>107.85</v>
      </c>
      <c r="E1215" s="12">
        <v>109.45</v>
      </c>
      <c r="F1215" s="12">
        <v>106.5</v>
      </c>
      <c r="G1215" s="12">
        <v>108.7</v>
      </c>
      <c r="H1215" s="12">
        <v>108.02003833224173</v>
      </c>
      <c r="I1215">
        <v>621409</v>
      </c>
      <c r="J1215">
        <v>3539</v>
      </c>
      <c r="K1215" s="12">
        <v>67124624</v>
      </c>
      <c r="L1215">
        <v>156315</v>
      </c>
      <c r="M1215">
        <v>25.15</v>
      </c>
      <c r="N1215">
        <v>2.95</v>
      </c>
      <c r="O1215">
        <v>0.85</v>
      </c>
      <c r="P1215">
        <f xml:space="preserve"> IF(Stock_Info[[#This Row],[Close Price]] &gt; Stock_Info[[#This Row],[Open Price]], 1, 0)</f>
        <v>1</v>
      </c>
      <c r="Q1215" t="str">
        <f>IF(AND(Stock_Info[[#This Row],[% Deli. Qty to Traded Qty]]&gt;80,Stock_Info[[#This Row],[No. of Trades]]&lt;3000),"Unusual Day","")</f>
        <v/>
      </c>
      <c r="R1215" t="str">
        <f>IF(AND(Stock_Info[[#This Row],[Spread High-Low]] &lt; 10, Stock_Info[[#This Row],[% Deli. Qty to Traded Qty]] &gt; 90), "Good Day", "")</f>
        <v/>
      </c>
    </row>
    <row r="1216" spans="1:18">
      <c r="A1216" t="s">
        <v>44</v>
      </c>
      <c r="B1216" s="1">
        <v>45595</v>
      </c>
      <c r="C1216" s="1" t="str">
        <f>"WEEK" &amp;" " &amp;  INT((DAY(Stock_Info[[#This Row],[Date]])+WEEKDAY(DATE(YEAR(Stock_Info[[#This Row],[Date]]),MONTH(Stock_Info[[#This Row],[Date]]),1))-1)/7)+1</f>
        <v>WEEK 5</v>
      </c>
      <c r="D1216" s="12">
        <v>102.45</v>
      </c>
      <c r="E1216" s="12">
        <v>108.7</v>
      </c>
      <c r="F1216" s="12">
        <v>102.25</v>
      </c>
      <c r="G1216" s="12">
        <v>107.35</v>
      </c>
      <c r="H1216" s="12">
        <v>106.52691338742794</v>
      </c>
      <c r="I1216">
        <v>1416284</v>
      </c>
      <c r="J1216">
        <v>8177</v>
      </c>
      <c r="K1216" s="12">
        <v>150872363</v>
      </c>
      <c r="L1216">
        <v>514697</v>
      </c>
      <c r="M1216">
        <v>36.340000000000003</v>
      </c>
      <c r="N1216">
        <v>6.45</v>
      </c>
      <c r="O1216">
        <v>4.9000000000000004</v>
      </c>
      <c r="P1216">
        <f xml:space="preserve"> IF(Stock_Info[[#This Row],[Close Price]] &gt; Stock_Info[[#This Row],[Open Price]], 1, 0)</f>
        <v>1</v>
      </c>
      <c r="Q1216" t="str">
        <f>IF(AND(Stock_Info[[#This Row],[% Deli. Qty to Traded Qty]]&gt;80,Stock_Info[[#This Row],[No. of Trades]]&lt;3000),"Unusual Day","")</f>
        <v/>
      </c>
      <c r="R1216" t="str">
        <f>IF(AND(Stock_Info[[#This Row],[Spread High-Low]] &lt; 10, Stock_Info[[#This Row],[% Deli. Qty to Traded Qty]] &gt; 90), "Good Day", "")</f>
        <v/>
      </c>
    </row>
    <row r="1217" spans="1:18">
      <c r="A1217" t="s">
        <v>44</v>
      </c>
      <c r="B1217" s="1">
        <v>45594</v>
      </c>
      <c r="C1217" s="1" t="str">
        <f>"WEEK" &amp;" " &amp;  INT((DAY(Stock_Info[[#This Row],[Date]])+WEEKDAY(DATE(YEAR(Stock_Info[[#This Row],[Date]]),MONTH(Stock_Info[[#This Row],[Date]]),1))-1)/7)+1</f>
        <v>WEEK 5</v>
      </c>
      <c r="D1217" s="12">
        <v>100.85</v>
      </c>
      <c r="E1217" s="12">
        <v>102.85</v>
      </c>
      <c r="F1217" s="12">
        <v>99.55</v>
      </c>
      <c r="G1217" s="12">
        <v>102.65</v>
      </c>
      <c r="H1217" s="12">
        <v>101.23534603521978</v>
      </c>
      <c r="I1217">
        <v>831635</v>
      </c>
      <c r="J1217">
        <v>7351</v>
      </c>
      <c r="K1217" s="12">
        <v>84190857</v>
      </c>
      <c r="L1217">
        <v>374266</v>
      </c>
      <c r="M1217">
        <v>45</v>
      </c>
      <c r="N1217">
        <v>3.3</v>
      </c>
      <c r="O1217">
        <v>1.8</v>
      </c>
      <c r="P1217">
        <f xml:space="preserve"> IF(Stock_Info[[#This Row],[Close Price]] &gt; Stock_Info[[#This Row],[Open Price]], 1, 0)</f>
        <v>1</v>
      </c>
      <c r="Q1217" t="str">
        <f>IF(AND(Stock_Info[[#This Row],[% Deli. Qty to Traded Qty]]&gt;80,Stock_Info[[#This Row],[No. of Trades]]&lt;3000),"Unusual Day","")</f>
        <v/>
      </c>
      <c r="R1217" t="str">
        <f>IF(AND(Stock_Info[[#This Row],[Spread High-Low]] &lt; 10, Stock_Info[[#This Row],[% Deli. Qty to Traded Qty]] &gt; 90), "Good Day", "")</f>
        <v/>
      </c>
    </row>
    <row r="1218" spans="1:18">
      <c r="A1218" t="s">
        <v>44</v>
      </c>
      <c r="B1218" s="1">
        <v>45593</v>
      </c>
      <c r="C1218" s="1" t="str">
        <f>"WEEK" &amp;" " &amp;  INT((DAY(Stock_Info[[#This Row],[Date]])+WEEKDAY(DATE(YEAR(Stock_Info[[#This Row],[Date]]),MONTH(Stock_Info[[#This Row],[Date]]),1))-1)/7)+1</f>
        <v>WEEK 5</v>
      </c>
      <c r="D1218" s="12">
        <v>97.25</v>
      </c>
      <c r="E1218" s="12">
        <v>101</v>
      </c>
      <c r="F1218" s="12">
        <v>96.45</v>
      </c>
      <c r="G1218" s="12">
        <v>100.25</v>
      </c>
      <c r="H1218" s="12">
        <v>99.254074104173071</v>
      </c>
      <c r="I1218">
        <v>861355</v>
      </c>
      <c r="J1218">
        <v>5255</v>
      </c>
      <c r="K1218" s="12">
        <v>85492993</v>
      </c>
      <c r="L1218">
        <v>181641</v>
      </c>
      <c r="M1218">
        <v>21.09</v>
      </c>
      <c r="N1218">
        <v>4.55</v>
      </c>
      <c r="O1218">
        <v>3</v>
      </c>
      <c r="P1218">
        <f xml:space="preserve"> IF(Stock_Info[[#This Row],[Close Price]] &gt; Stock_Info[[#This Row],[Open Price]], 1, 0)</f>
        <v>1</v>
      </c>
      <c r="Q1218" t="str">
        <f>IF(AND(Stock_Info[[#This Row],[% Deli. Qty to Traded Qty]]&gt;80,Stock_Info[[#This Row],[No. of Trades]]&lt;3000),"Unusual Day","")</f>
        <v/>
      </c>
      <c r="R1218" t="str">
        <f>IF(AND(Stock_Info[[#This Row],[Spread High-Low]] &lt; 10, Stock_Info[[#This Row],[% Deli. Qty to Traded Qty]] &gt; 90), "Good Day", "")</f>
        <v/>
      </c>
    </row>
    <row r="1219" spans="1:18">
      <c r="A1219" t="s">
        <v>44</v>
      </c>
      <c r="B1219" s="1">
        <v>45590</v>
      </c>
      <c r="C1219" s="1" t="str">
        <f>"WEEK" &amp;" " &amp;  INT((DAY(Stock_Info[[#This Row],[Date]])+WEEKDAY(DATE(YEAR(Stock_Info[[#This Row],[Date]]),MONTH(Stock_Info[[#This Row],[Date]]),1))-1)/7)+1</f>
        <v>WEEK 4</v>
      </c>
      <c r="D1219" s="12">
        <v>99.5</v>
      </c>
      <c r="E1219" s="12">
        <v>99.75</v>
      </c>
      <c r="F1219" s="12">
        <v>96</v>
      </c>
      <c r="G1219" s="12">
        <v>96.6</v>
      </c>
      <c r="H1219" s="12">
        <v>96.812159897033737</v>
      </c>
      <c r="I1219">
        <v>1336360</v>
      </c>
      <c r="J1219">
        <v>9510</v>
      </c>
      <c r="K1219" s="12">
        <v>129375898</v>
      </c>
      <c r="L1219">
        <v>1020595</v>
      </c>
      <c r="M1219">
        <v>76.37</v>
      </c>
      <c r="N1219">
        <v>3.75</v>
      </c>
      <c r="O1219">
        <v>-2.9</v>
      </c>
      <c r="P1219">
        <f xml:space="preserve"> IF(Stock_Info[[#This Row],[Close Price]] &gt; Stock_Info[[#This Row],[Open Price]], 1, 0)</f>
        <v>0</v>
      </c>
      <c r="Q1219" t="str">
        <f>IF(AND(Stock_Info[[#This Row],[% Deli. Qty to Traded Qty]]&gt;80,Stock_Info[[#This Row],[No. of Trades]]&lt;3000),"Unusual Day","")</f>
        <v/>
      </c>
      <c r="R1219" t="str">
        <f>IF(AND(Stock_Info[[#This Row],[Spread High-Low]] &lt; 10, Stock_Info[[#This Row],[% Deli. Qty to Traded Qty]] &gt; 90), "Good Day", "")</f>
        <v/>
      </c>
    </row>
    <row r="1220" spans="1:18">
      <c r="A1220" t="s">
        <v>44</v>
      </c>
      <c r="B1220" s="1">
        <v>45589</v>
      </c>
      <c r="C1220" s="1" t="str">
        <f>"WEEK" &amp;" " &amp;  INT((DAY(Stock_Info[[#This Row],[Date]])+WEEKDAY(DATE(YEAR(Stock_Info[[#This Row],[Date]]),MONTH(Stock_Info[[#This Row],[Date]]),1))-1)/7)+1</f>
        <v>WEEK 4</v>
      </c>
      <c r="D1220" s="12">
        <v>99.65</v>
      </c>
      <c r="E1220" s="12">
        <v>100.9</v>
      </c>
      <c r="F1220" s="12">
        <v>98.35</v>
      </c>
      <c r="G1220" s="12">
        <v>99.3</v>
      </c>
      <c r="H1220" s="12">
        <v>99.435847460583233</v>
      </c>
      <c r="I1220">
        <v>458688</v>
      </c>
      <c r="J1220">
        <v>3955</v>
      </c>
      <c r="K1220" s="12">
        <v>45610030</v>
      </c>
      <c r="L1220">
        <v>112777</v>
      </c>
      <c r="M1220">
        <v>24.59</v>
      </c>
      <c r="N1220">
        <v>2.5499999999999998</v>
      </c>
      <c r="O1220">
        <v>-0.35</v>
      </c>
      <c r="P1220">
        <f xml:space="preserve"> IF(Stock_Info[[#This Row],[Close Price]] &gt; Stock_Info[[#This Row],[Open Price]], 1, 0)</f>
        <v>0</v>
      </c>
      <c r="Q1220" t="str">
        <f>IF(AND(Stock_Info[[#This Row],[% Deli. Qty to Traded Qty]]&gt;80,Stock_Info[[#This Row],[No. of Trades]]&lt;3000),"Unusual Day","")</f>
        <v/>
      </c>
      <c r="R1220" t="str">
        <f>IF(AND(Stock_Info[[#This Row],[Spread High-Low]] &lt; 10, Stock_Info[[#This Row],[% Deli. Qty to Traded Qty]] &gt; 90), "Good Day", "")</f>
        <v/>
      </c>
    </row>
    <row r="1221" spans="1:18">
      <c r="A1221" t="s">
        <v>44</v>
      </c>
      <c r="B1221" s="1">
        <v>45588</v>
      </c>
      <c r="C1221" s="1" t="str">
        <f>"WEEK" &amp;" " &amp;  INT((DAY(Stock_Info[[#This Row],[Date]])+WEEKDAY(DATE(YEAR(Stock_Info[[#This Row],[Date]]),MONTH(Stock_Info[[#This Row],[Date]]),1))-1)/7)+1</f>
        <v>WEEK 4</v>
      </c>
      <c r="D1221" s="12">
        <v>99.6</v>
      </c>
      <c r="E1221" s="12">
        <v>100.45</v>
      </c>
      <c r="F1221" s="12">
        <v>96.6</v>
      </c>
      <c r="G1221" s="12">
        <v>99</v>
      </c>
      <c r="H1221" s="12">
        <v>98.957616842924139</v>
      </c>
      <c r="I1221">
        <v>1007806</v>
      </c>
      <c r="J1221">
        <v>6480</v>
      </c>
      <c r="K1221" s="12">
        <v>99730080</v>
      </c>
      <c r="L1221">
        <v>259412</v>
      </c>
      <c r="M1221">
        <v>25.74</v>
      </c>
      <c r="N1221">
        <v>3.85</v>
      </c>
      <c r="O1221">
        <v>-0.6</v>
      </c>
      <c r="P1221">
        <f xml:space="preserve"> IF(Stock_Info[[#This Row],[Close Price]] &gt; Stock_Info[[#This Row],[Open Price]], 1, 0)</f>
        <v>0</v>
      </c>
      <c r="Q1221" t="str">
        <f>IF(AND(Stock_Info[[#This Row],[% Deli. Qty to Traded Qty]]&gt;80,Stock_Info[[#This Row],[No. of Trades]]&lt;3000),"Unusual Day","")</f>
        <v/>
      </c>
      <c r="R1221" t="str">
        <f>IF(AND(Stock_Info[[#This Row],[Spread High-Low]] &lt; 10, Stock_Info[[#This Row],[% Deli. Qty to Traded Qty]] &gt; 90), "Good Day", "")</f>
        <v/>
      </c>
    </row>
    <row r="1222" spans="1:18">
      <c r="A1222" t="s">
        <v>44</v>
      </c>
      <c r="B1222" s="1">
        <v>45587</v>
      </c>
      <c r="C1222" s="1" t="str">
        <f>"WEEK" &amp;" " &amp;  INT((DAY(Stock_Info[[#This Row],[Date]])+WEEKDAY(DATE(YEAR(Stock_Info[[#This Row],[Date]]),MONTH(Stock_Info[[#This Row],[Date]]),1))-1)/7)+1</f>
        <v>WEEK 4</v>
      </c>
      <c r="D1222" s="12">
        <v>104.3</v>
      </c>
      <c r="E1222" s="12">
        <v>104.7</v>
      </c>
      <c r="F1222" s="12">
        <v>99.5</v>
      </c>
      <c r="G1222" s="12">
        <v>99.9</v>
      </c>
      <c r="H1222" s="12">
        <v>101.73875674932411</v>
      </c>
      <c r="I1222">
        <v>1956307</v>
      </c>
      <c r="J1222">
        <v>9502</v>
      </c>
      <c r="K1222" s="12">
        <v>199032242</v>
      </c>
      <c r="L1222">
        <v>1327831</v>
      </c>
      <c r="M1222">
        <v>67.87</v>
      </c>
      <c r="N1222">
        <v>5.2</v>
      </c>
      <c r="O1222">
        <v>-4.4000000000000004</v>
      </c>
      <c r="P1222">
        <f xml:space="preserve"> IF(Stock_Info[[#This Row],[Close Price]] &gt; Stock_Info[[#This Row],[Open Price]], 1, 0)</f>
        <v>0</v>
      </c>
      <c r="Q1222" t="str">
        <f>IF(AND(Stock_Info[[#This Row],[% Deli. Qty to Traded Qty]]&gt;80,Stock_Info[[#This Row],[No. of Trades]]&lt;3000),"Unusual Day","")</f>
        <v/>
      </c>
      <c r="R1222" t="str">
        <f>IF(AND(Stock_Info[[#This Row],[Spread High-Low]] &lt; 10, Stock_Info[[#This Row],[% Deli. Qty to Traded Qty]] &gt; 90), "Good Day", "")</f>
        <v/>
      </c>
    </row>
    <row r="1223" spans="1:18">
      <c r="A1223" t="s">
        <v>44</v>
      </c>
      <c r="B1223" s="1">
        <v>45586</v>
      </c>
      <c r="C1223" s="1" t="str">
        <f>"WEEK" &amp;" " &amp;  INT((DAY(Stock_Info[[#This Row],[Date]])+WEEKDAY(DATE(YEAR(Stock_Info[[#This Row],[Date]]),MONTH(Stock_Info[[#This Row],[Date]]),1))-1)/7)+1</f>
        <v>WEEK 4</v>
      </c>
      <c r="D1223" s="12">
        <v>105.1</v>
      </c>
      <c r="E1223" s="12">
        <v>106.05</v>
      </c>
      <c r="F1223" s="12">
        <v>103.3</v>
      </c>
      <c r="G1223" s="12">
        <v>104.15</v>
      </c>
      <c r="H1223" s="12">
        <v>103.93149353285277</v>
      </c>
      <c r="I1223">
        <v>468058</v>
      </c>
      <c r="J1223">
        <v>2931</v>
      </c>
      <c r="K1223" s="12">
        <v>48645967</v>
      </c>
      <c r="L1223">
        <v>278226</v>
      </c>
      <c r="M1223">
        <v>59.44</v>
      </c>
      <c r="N1223">
        <v>2.75</v>
      </c>
      <c r="O1223">
        <v>-0.95</v>
      </c>
      <c r="P1223">
        <f xml:space="preserve"> IF(Stock_Info[[#This Row],[Close Price]] &gt; Stock_Info[[#This Row],[Open Price]], 1, 0)</f>
        <v>0</v>
      </c>
      <c r="Q1223" t="str">
        <f>IF(AND(Stock_Info[[#This Row],[% Deli. Qty to Traded Qty]]&gt;80,Stock_Info[[#This Row],[No. of Trades]]&lt;3000),"Unusual Day","")</f>
        <v/>
      </c>
      <c r="R1223" t="str">
        <f>IF(AND(Stock_Info[[#This Row],[Spread High-Low]] &lt; 10, Stock_Info[[#This Row],[% Deli. Qty to Traded Qty]] &gt; 90), "Good Day", "")</f>
        <v/>
      </c>
    </row>
    <row r="1224" spans="1:18">
      <c r="A1224" t="s">
        <v>44</v>
      </c>
      <c r="B1224" s="1">
        <v>45583</v>
      </c>
      <c r="C1224" s="1" t="str">
        <f>"WEEK" &amp;" " &amp;  INT((DAY(Stock_Info[[#This Row],[Date]])+WEEKDAY(DATE(YEAR(Stock_Info[[#This Row],[Date]]),MONTH(Stock_Info[[#This Row],[Date]]),1))-1)/7)+1</f>
        <v>WEEK 3</v>
      </c>
      <c r="D1224" s="12">
        <v>104.1</v>
      </c>
      <c r="E1224" s="12">
        <v>105.85</v>
      </c>
      <c r="F1224" s="12">
        <v>102.85</v>
      </c>
      <c r="G1224" s="12">
        <v>104.8</v>
      </c>
      <c r="H1224" s="12">
        <v>104.43550655963885</v>
      </c>
      <c r="I1224">
        <v>370371</v>
      </c>
      <c r="J1224">
        <v>3530</v>
      </c>
      <c r="K1224" s="12">
        <v>38679883</v>
      </c>
      <c r="L1224">
        <v>149729</v>
      </c>
      <c r="M1224">
        <v>40.43</v>
      </c>
      <c r="N1224">
        <v>3</v>
      </c>
      <c r="O1224">
        <v>0.7</v>
      </c>
      <c r="P1224">
        <f xml:space="preserve"> IF(Stock_Info[[#This Row],[Close Price]] &gt; Stock_Info[[#This Row],[Open Price]], 1, 0)</f>
        <v>1</v>
      </c>
      <c r="Q1224" t="str">
        <f>IF(AND(Stock_Info[[#This Row],[% Deli. Qty to Traded Qty]]&gt;80,Stock_Info[[#This Row],[No. of Trades]]&lt;3000),"Unusual Day","")</f>
        <v/>
      </c>
      <c r="R1224" t="str">
        <f>IF(AND(Stock_Info[[#This Row],[Spread High-Low]] &lt; 10, Stock_Info[[#This Row],[% Deli. Qty to Traded Qty]] &gt; 90), "Good Day", "")</f>
        <v/>
      </c>
    </row>
    <row r="1225" spans="1:18">
      <c r="A1225" t="s">
        <v>44</v>
      </c>
      <c r="B1225" s="1">
        <v>45582</v>
      </c>
      <c r="C1225" s="1" t="str">
        <f>"WEEK" &amp;" " &amp;  INT((DAY(Stock_Info[[#This Row],[Date]])+WEEKDAY(DATE(YEAR(Stock_Info[[#This Row],[Date]]),MONTH(Stock_Info[[#This Row],[Date]]),1))-1)/7)+1</f>
        <v>WEEK 3</v>
      </c>
      <c r="D1225" s="12">
        <v>104.55</v>
      </c>
      <c r="E1225" s="12">
        <v>105.35</v>
      </c>
      <c r="F1225" s="12">
        <v>103.75</v>
      </c>
      <c r="G1225" s="12">
        <v>104.7</v>
      </c>
      <c r="H1225" s="12">
        <v>104.4468291195067</v>
      </c>
      <c r="I1225">
        <v>242614</v>
      </c>
      <c r="J1225">
        <v>3245</v>
      </c>
      <c r="K1225" s="12">
        <v>25340263</v>
      </c>
      <c r="L1225">
        <v>109320</v>
      </c>
      <c r="M1225">
        <v>45.06</v>
      </c>
      <c r="N1225">
        <v>1.6</v>
      </c>
      <c r="O1225">
        <v>0.15</v>
      </c>
      <c r="P1225">
        <f xml:space="preserve"> IF(Stock_Info[[#This Row],[Close Price]] &gt; Stock_Info[[#This Row],[Open Price]], 1, 0)</f>
        <v>1</v>
      </c>
      <c r="Q1225" t="str">
        <f>IF(AND(Stock_Info[[#This Row],[% Deli. Qty to Traded Qty]]&gt;80,Stock_Info[[#This Row],[No. of Trades]]&lt;3000),"Unusual Day","")</f>
        <v/>
      </c>
      <c r="R1225" t="str">
        <f>IF(AND(Stock_Info[[#This Row],[Spread High-Low]] &lt; 10, Stock_Info[[#This Row],[% Deli. Qty to Traded Qty]] &gt; 90), "Good Day", "")</f>
        <v/>
      </c>
    </row>
    <row r="1226" spans="1:18">
      <c r="A1226" t="s">
        <v>44</v>
      </c>
      <c r="B1226" s="1">
        <v>45581</v>
      </c>
      <c r="C1226" s="1" t="str">
        <f>"WEEK" &amp;" " &amp;  INT((DAY(Stock_Info[[#This Row],[Date]])+WEEKDAY(DATE(YEAR(Stock_Info[[#This Row],[Date]]),MONTH(Stock_Info[[#This Row],[Date]]),1))-1)/7)+1</f>
        <v>WEEK 3</v>
      </c>
      <c r="D1226" s="12">
        <v>104.55</v>
      </c>
      <c r="E1226" s="12">
        <v>105.55</v>
      </c>
      <c r="F1226" s="12">
        <v>104.35</v>
      </c>
      <c r="G1226" s="12">
        <v>104.85</v>
      </c>
      <c r="H1226" s="12">
        <v>104.85347529516338</v>
      </c>
      <c r="I1226">
        <v>258755</v>
      </c>
      <c r="J1226">
        <v>2267</v>
      </c>
      <c r="K1226" s="12">
        <v>27131361</v>
      </c>
      <c r="L1226">
        <v>145691</v>
      </c>
      <c r="M1226">
        <v>56.3</v>
      </c>
      <c r="N1226">
        <v>1.2</v>
      </c>
      <c r="O1226">
        <v>0.3</v>
      </c>
      <c r="P1226">
        <f xml:space="preserve"> IF(Stock_Info[[#This Row],[Close Price]] &gt; Stock_Info[[#This Row],[Open Price]], 1, 0)</f>
        <v>1</v>
      </c>
      <c r="Q1226" t="str">
        <f>IF(AND(Stock_Info[[#This Row],[% Deli. Qty to Traded Qty]]&gt;80,Stock_Info[[#This Row],[No. of Trades]]&lt;3000),"Unusual Day","")</f>
        <v/>
      </c>
      <c r="R1226" t="str">
        <f>IF(AND(Stock_Info[[#This Row],[Spread High-Low]] &lt; 10, Stock_Info[[#This Row],[% Deli. Qty to Traded Qty]] &gt; 90), "Good Day", "")</f>
        <v/>
      </c>
    </row>
    <row r="1227" spans="1:18">
      <c r="A1227" t="s">
        <v>44</v>
      </c>
      <c r="B1227" s="1">
        <v>45580</v>
      </c>
      <c r="C1227" s="1" t="str">
        <f>"WEEK" &amp;" " &amp;  INT((DAY(Stock_Info[[#This Row],[Date]])+WEEKDAY(DATE(YEAR(Stock_Info[[#This Row],[Date]]),MONTH(Stock_Info[[#This Row],[Date]]),1))-1)/7)+1</f>
        <v>WEEK 3</v>
      </c>
      <c r="D1227" s="12">
        <v>105</v>
      </c>
      <c r="E1227" s="12">
        <v>105.5</v>
      </c>
      <c r="F1227" s="12">
        <v>104.35</v>
      </c>
      <c r="G1227" s="12">
        <v>104.8</v>
      </c>
      <c r="H1227" s="12">
        <v>104.77346609096257</v>
      </c>
      <c r="I1227">
        <v>200566</v>
      </c>
      <c r="J1227">
        <v>2247</v>
      </c>
      <c r="K1227" s="12">
        <v>21013995</v>
      </c>
      <c r="L1227">
        <v>97930</v>
      </c>
      <c r="M1227">
        <v>48.83</v>
      </c>
      <c r="N1227">
        <v>1.1499999999999999</v>
      </c>
      <c r="O1227">
        <v>-0.2</v>
      </c>
      <c r="P1227">
        <f xml:space="preserve"> IF(Stock_Info[[#This Row],[Close Price]] &gt; Stock_Info[[#This Row],[Open Price]], 1, 0)</f>
        <v>0</v>
      </c>
      <c r="Q1227" t="str">
        <f>IF(AND(Stock_Info[[#This Row],[% Deli. Qty to Traded Qty]]&gt;80,Stock_Info[[#This Row],[No. of Trades]]&lt;3000),"Unusual Day","")</f>
        <v/>
      </c>
      <c r="R1227" t="str">
        <f>IF(AND(Stock_Info[[#This Row],[Spread High-Low]] &lt; 10, Stock_Info[[#This Row],[% Deli. Qty to Traded Qty]] &gt; 90), "Good Day", "")</f>
        <v/>
      </c>
    </row>
    <row r="1228" spans="1:18">
      <c r="A1228" t="s">
        <v>44</v>
      </c>
      <c r="B1228" s="1">
        <v>45579</v>
      </c>
      <c r="C1228" s="1" t="str">
        <f>"WEEK" &amp;" " &amp;  INT((DAY(Stock_Info[[#This Row],[Date]])+WEEKDAY(DATE(YEAR(Stock_Info[[#This Row],[Date]]),MONTH(Stock_Info[[#This Row],[Date]]),1))-1)/7)+1</f>
        <v>WEEK 3</v>
      </c>
      <c r="D1228" s="12">
        <v>105.65</v>
      </c>
      <c r="E1228" s="12">
        <v>106.3</v>
      </c>
      <c r="F1228" s="12">
        <v>104.4</v>
      </c>
      <c r="G1228" s="12">
        <v>104.75</v>
      </c>
      <c r="H1228" s="12">
        <v>105.04870964733469</v>
      </c>
      <c r="I1228">
        <v>225171</v>
      </c>
      <c r="J1228">
        <v>2326</v>
      </c>
      <c r="K1228" s="12">
        <v>23653923</v>
      </c>
      <c r="L1228">
        <v>130630</v>
      </c>
      <c r="M1228">
        <v>58.01</v>
      </c>
      <c r="N1228">
        <v>1.9</v>
      </c>
      <c r="O1228">
        <v>-0.9</v>
      </c>
      <c r="P1228">
        <f xml:space="preserve"> IF(Stock_Info[[#This Row],[Close Price]] &gt; Stock_Info[[#This Row],[Open Price]], 1, 0)</f>
        <v>0</v>
      </c>
      <c r="Q1228" t="str">
        <f>IF(AND(Stock_Info[[#This Row],[% Deli. Qty to Traded Qty]]&gt;80,Stock_Info[[#This Row],[No. of Trades]]&lt;3000),"Unusual Day","")</f>
        <v/>
      </c>
      <c r="R1228" t="str">
        <f>IF(AND(Stock_Info[[#This Row],[Spread High-Low]] &lt; 10, Stock_Info[[#This Row],[% Deli. Qty to Traded Qty]] &gt; 90), "Good Day", "")</f>
        <v/>
      </c>
    </row>
    <row r="1229" spans="1:18">
      <c r="A1229" t="s">
        <v>44</v>
      </c>
      <c r="B1229" s="1">
        <v>45576</v>
      </c>
      <c r="C1229" s="1" t="str">
        <f>"WEEK" &amp;" " &amp;  INT((DAY(Stock_Info[[#This Row],[Date]])+WEEKDAY(DATE(YEAR(Stock_Info[[#This Row],[Date]]),MONTH(Stock_Info[[#This Row],[Date]]),1))-1)/7)+1</f>
        <v>WEEK 2</v>
      </c>
      <c r="D1229" s="12">
        <v>105.2</v>
      </c>
      <c r="E1229" s="12">
        <v>105.95</v>
      </c>
      <c r="F1229" s="12">
        <v>105.05</v>
      </c>
      <c r="G1229" s="12">
        <v>105.5</v>
      </c>
      <c r="H1229" s="12">
        <v>105.50484805066255</v>
      </c>
      <c r="I1229">
        <v>182857</v>
      </c>
      <c r="J1229">
        <v>1400</v>
      </c>
      <c r="K1229" s="12">
        <v>19292300</v>
      </c>
      <c r="L1229">
        <v>68201</v>
      </c>
      <c r="M1229">
        <v>37.299999999999997</v>
      </c>
      <c r="N1229">
        <v>0.9</v>
      </c>
      <c r="O1229">
        <v>0.3</v>
      </c>
      <c r="P1229">
        <f xml:space="preserve"> IF(Stock_Info[[#This Row],[Close Price]] &gt; Stock_Info[[#This Row],[Open Price]], 1, 0)</f>
        <v>1</v>
      </c>
      <c r="Q1229" t="str">
        <f>IF(AND(Stock_Info[[#This Row],[% Deli. Qty to Traded Qty]]&gt;80,Stock_Info[[#This Row],[No. of Trades]]&lt;3000),"Unusual Day","")</f>
        <v/>
      </c>
      <c r="R1229" t="str">
        <f>IF(AND(Stock_Info[[#This Row],[Spread High-Low]] &lt; 10, Stock_Info[[#This Row],[% Deli. Qty to Traded Qty]] &gt; 90), "Good Day", "")</f>
        <v/>
      </c>
    </row>
    <row r="1230" spans="1:18">
      <c r="A1230" t="s">
        <v>44</v>
      </c>
      <c r="B1230" s="1">
        <v>45575</v>
      </c>
      <c r="C1230" s="1" t="str">
        <f>"WEEK" &amp;" " &amp;  INT((DAY(Stock_Info[[#This Row],[Date]])+WEEKDAY(DATE(YEAR(Stock_Info[[#This Row],[Date]]),MONTH(Stock_Info[[#This Row],[Date]]),1))-1)/7)+1</f>
        <v>WEEK 2</v>
      </c>
      <c r="D1230" s="12">
        <v>105.6</v>
      </c>
      <c r="E1230" s="12">
        <v>106.5</v>
      </c>
      <c r="F1230" s="12">
        <v>105.1</v>
      </c>
      <c r="G1230" s="12">
        <v>105.45</v>
      </c>
      <c r="H1230" s="12">
        <v>105.55139548237349</v>
      </c>
      <c r="I1230">
        <v>247298</v>
      </c>
      <c r="J1230">
        <v>2550</v>
      </c>
      <c r="K1230" s="12">
        <v>26102649</v>
      </c>
      <c r="L1230">
        <v>120053</v>
      </c>
      <c r="M1230">
        <v>48.55</v>
      </c>
      <c r="N1230">
        <v>1.4</v>
      </c>
      <c r="O1230">
        <v>-0.15</v>
      </c>
      <c r="P1230">
        <f xml:space="preserve"> IF(Stock_Info[[#This Row],[Close Price]] &gt; Stock_Info[[#This Row],[Open Price]], 1, 0)</f>
        <v>0</v>
      </c>
      <c r="Q1230" t="str">
        <f>IF(AND(Stock_Info[[#This Row],[% Deli. Qty to Traded Qty]]&gt;80,Stock_Info[[#This Row],[No. of Trades]]&lt;3000),"Unusual Day","")</f>
        <v/>
      </c>
      <c r="R1230" t="str">
        <f>IF(AND(Stock_Info[[#This Row],[Spread High-Low]] &lt; 10, Stock_Info[[#This Row],[% Deli. Qty to Traded Qty]] &gt; 90), "Good Day", "")</f>
        <v/>
      </c>
    </row>
    <row r="1231" spans="1:18">
      <c r="A1231" t="s">
        <v>44</v>
      </c>
      <c r="B1231" s="1">
        <v>45574</v>
      </c>
      <c r="C1231" s="1" t="str">
        <f>"WEEK" &amp;" " &amp;  INT((DAY(Stock_Info[[#This Row],[Date]])+WEEKDAY(DATE(YEAR(Stock_Info[[#This Row],[Date]]),MONTH(Stock_Info[[#This Row],[Date]]),1))-1)/7)+1</f>
        <v>WEEK 2</v>
      </c>
      <c r="D1231" s="12">
        <v>107.65</v>
      </c>
      <c r="E1231" s="12">
        <v>107.7</v>
      </c>
      <c r="F1231" s="12">
        <v>105.15</v>
      </c>
      <c r="G1231" s="12">
        <v>105.4</v>
      </c>
      <c r="H1231" s="12">
        <v>106.45405811593602</v>
      </c>
      <c r="I1231">
        <v>338014</v>
      </c>
      <c r="J1231">
        <v>3861</v>
      </c>
      <c r="K1231" s="12">
        <v>35982962</v>
      </c>
      <c r="L1231">
        <v>159792</v>
      </c>
      <c r="M1231">
        <v>47.27</v>
      </c>
      <c r="N1231">
        <v>2.5499999999999998</v>
      </c>
      <c r="O1231">
        <v>-2.25</v>
      </c>
      <c r="P1231">
        <f xml:space="preserve"> IF(Stock_Info[[#This Row],[Close Price]] &gt; Stock_Info[[#This Row],[Open Price]], 1, 0)</f>
        <v>0</v>
      </c>
      <c r="Q1231" t="str">
        <f>IF(AND(Stock_Info[[#This Row],[% Deli. Qty to Traded Qty]]&gt;80,Stock_Info[[#This Row],[No. of Trades]]&lt;3000),"Unusual Day","")</f>
        <v/>
      </c>
      <c r="R1231" t="str">
        <f>IF(AND(Stock_Info[[#This Row],[Spread High-Low]] &lt; 10, Stock_Info[[#This Row],[% Deli. Qty to Traded Qty]] &gt; 90), "Good Day", "")</f>
        <v/>
      </c>
    </row>
    <row r="1232" spans="1:18">
      <c r="A1232" t="s">
        <v>44</v>
      </c>
      <c r="B1232" s="1">
        <v>45573</v>
      </c>
      <c r="C1232" s="1" t="str">
        <f>"WEEK" &amp;" " &amp;  INT((DAY(Stock_Info[[#This Row],[Date]])+WEEKDAY(DATE(YEAR(Stock_Info[[#This Row],[Date]]),MONTH(Stock_Info[[#This Row],[Date]]),1))-1)/7)+1</f>
        <v>WEEK 2</v>
      </c>
      <c r="D1232" s="12">
        <v>105.5</v>
      </c>
      <c r="E1232" s="12">
        <v>107.15</v>
      </c>
      <c r="F1232" s="12">
        <v>101.25</v>
      </c>
      <c r="G1232" s="12">
        <v>106</v>
      </c>
      <c r="H1232" s="12">
        <v>104.89923452246104</v>
      </c>
      <c r="I1232">
        <v>364609</v>
      </c>
      <c r="J1232">
        <v>2512</v>
      </c>
      <c r="K1232" s="12">
        <v>38247205</v>
      </c>
      <c r="L1232">
        <v>106248</v>
      </c>
      <c r="M1232">
        <v>29.14</v>
      </c>
      <c r="N1232">
        <v>5.9</v>
      </c>
      <c r="O1232">
        <v>0.5</v>
      </c>
      <c r="P1232">
        <f xml:space="preserve"> IF(Stock_Info[[#This Row],[Close Price]] &gt; Stock_Info[[#This Row],[Open Price]], 1, 0)</f>
        <v>1</v>
      </c>
      <c r="Q1232" t="str">
        <f>IF(AND(Stock_Info[[#This Row],[% Deli. Qty to Traded Qty]]&gt;80,Stock_Info[[#This Row],[No. of Trades]]&lt;3000),"Unusual Day","")</f>
        <v/>
      </c>
      <c r="R1232" t="str">
        <f>IF(AND(Stock_Info[[#This Row],[Spread High-Low]] &lt; 10, Stock_Info[[#This Row],[% Deli. Qty to Traded Qty]] &gt; 90), "Good Day", "")</f>
        <v/>
      </c>
    </row>
    <row r="1233" spans="1:18">
      <c r="A1233" t="s">
        <v>44</v>
      </c>
      <c r="B1233" s="1">
        <v>45572</v>
      </c>
      <c r="C1233" s="1" t="str">
        <f>"WEEK" &amp;" " &amp;  INT((DAY(Stock_Info[[#This Row],[Date]])+WEEKDAY(DATE(YEAR(Stock_Info[[#This Row],[Date]]),MONTH(Stock_Info[[#This Row],[Date]]),1))-1)/7)+1</f>
        <v>WEEK 2</v>
      </c>
      <c r="D1233" s="12">
        <v>108.9</v>
      </c>
      <c r="E1233" s="12">
        <v>109.45</v>
      </c>
      <c r="F1233" s="12">
        <v>103.9</v>
      </c>
      <c r="G1233" s="12">
        <v>105.5</v>
      </c>
      <c r="H1233" s="12">
        <v>105.76065303187534</v>
      </c>
      <c r="I1233">
        <v>734298</v>
      </c>
      <c r="J1233">
        <v>6742</v>
      </c>
      <c r="K1233" s="12">
        <v>77659836</v>
      </c>
      <c r="L1233">
        <v>322637</v>
      </c>
      <c r="M1233">
        <v>43.94</v>
      </c>
      <c r="N1233">
        <v>5.55</v>
      </c>
      <c r="O1233">
        <v>-3.4</v>
      </c>
      <c r="P1233">
        <f xml:space="preserve"> IF(Stock_Info[[#This Row],[Close Price]] &gt; Stock_Info[[#This Row],[Open Price]], 1, 0)</f>
        <v>0</v>
      </c>
      <c r="Q1233" t="str">
        <f>IF(AND(Stock_Info[[#This Row],[% Deli. Qty to Traded Qty]]&gt;80,Stock_Info[[#This Row],[No. of Trades]]&lt;3000),"Unusual Day","")</f>
        <v/>
      </c>
      <c r="R1233" t="str">
        <f>IF(AND(Stock_Info[[#This Row],[Spread High-Low]] &lt; 10, Stock_Info[[#This Row],[% Deli. Qty to Traded Qty]] &gt; 90), "Good Day", "")</f>
        <v/>
      </c>
    </row>
    <row r="1234" spans="1:18">
      <c r="A1234" t="s">
        <v>44</v>
      </c>
      <c r="B1234" s="1">
        <v>45569</v>
      </c>
      <c r="C1234" s="1" t="str">
        <f>"WEEK" &amp;" " &amp;  INT((DAY(Stock_Info[[#This Row],[Date]])+WEEKDAY(DATE(YEAR(Stock_Info[[#This Row],[Date]]),MONTH(Stock_Info[[#This Row],[Date]]),1))-1)/7)+1</f>
        <v>WEEK 1</v>
      </c>
      <c r="D1234" s="12">
        <v>109.7</v>
      </c>
      <c r="E1234" s="12">
        <v>109.7</v>
      </c>
      <c r="F1234" s="12">
        <v>106.8</v>
      </c>
      <c r="G1234" s="12">
        <v>108.85</v>
      </c>
      <c r="H1234" s="12">
        <v>108.54623922175547</v>
      </c>
      <c r="I1234">
        <v>565375</v>
      </c>
      <c r="J1234">
        <v>5442</v>
      </c>
      <c r="K1234" s="12">
        <v>61369330</v>
      </c>
      <c r="L1234">
        <v>142200</v>
      </c>
      <c r="M1234">
        <v>25.15</v>
      </c>
      <c r="N1234">
        <v>2.9</v>
      </c>
      <c r="O1234">
        <v>-0.85</v>
      </c>
      <c r="P1234">
        <f xml:space="preserve"> IF(Stock_Info[[#This Row],[Close Price]] &gt; Stock_Info[[#This Row],[Open Price]], 1, 0)</f>
        <v>0</v>
      </c>
      <c r="Q1234" t="str">
        <f>IF(AND(Stock_Info[[#This Row],[% Deli. Qty to Traded Qty]]&gt;80,Stock_Info[[#This Row],[No. of Trades]]&lt;3000),"Unusual Day","")</f>
        <v/>
      </c>
      <c r="R1234" t="str">
        <f>IF(AND(Stock_Info[[#This Row],[Spread High-Low]] &lt; 10, Stock_Info[[#This Row],[% Deli. Qty to Traded Qty]] &gt; 90), "Good Day", "")</f>
        <v/>
      </c>
    </row>
    <row r="1235" spans="1:18">
      <c r="A1235" t="s">
        <v>44</v>
      </c>
      <c r="B1235" s="1">
        <v>45568</v>
      </c>
      <c r="C1235" s="1" t="str">
        <f>"WEEK" &amp;" " &amp;  INT((DAY(Stock_Info[[#This Row],[Date]])+WEEKDAY(DATE(YEAR(Stock_Info[[#This Row],[Date]]),MONTH(Stock_Info[[#This Row],[Date]]),1))-1)/7)+1</f>
        <v>WEEK 1</v>
      </c>
      <c r="D1235" s="12">
        <v>109.85</v>
      </c>
      <c r="E1235" s="12">
        <v>109.85</v>
      </c>
      <c r="F1235" s="12">
        <v>108.65</v>
      </c>
      <c r="G1235" s="12">
        <v>109.35</v>
      </c>
      <c r="H1235" s="12">
        <v>109.26303782029642</v>
      </c>
      <c r="I1235">
        <v>183658</v>
      </c>
      <c r="J1235">
        <v>1490</v>
      </c>
      <c r="K1235" s="12">
        <v>20067031</v>
      </c>
      <c r="L1235">
        <v>91742</v>
      </c>
      <c r="M1235">
        <v>49.95</v>
      </c>
      <c r="N1235">
        <v>1.2</v>
      </c>
      <c r="O1235">
        <v>-0.5</v>
      </c>
      <c r="P1235">
        <f xml:space="preserve"> IF(Stock_Info[[#This Row],[Close Price]] &gt; Stock_Info[[#This Row],[Open Price]], 1, 0)</f>
        <v>0</v>
      </c>
      <c r="Q1235" t="str">
        <f>IF(AND(Stock_Info[[#This Row],[% Deli. Qty to Traded Qty]]&gt;80,Stock_Info[[#This Row],[No. of Trades]]&lt;3000),"Unusual Day","")</f>
        <v/>
      </c>
      <c r="R1235" t="str">
        <f>IF(AND(Stock_Info[[#This Row],[Spread High-Low]] &lt; 10, Stock_Info[[#This Row],[% Deli. Qty to Traded Qty]] &gt; 90), "Good Day", "")</f>
        <v/>
      </c>
    </row>
    <row r="1236" spans="1:18">
      <c r="A1236" t="s">
        <v>44</v>
      </c>
      <c r="B1236" s="1">
        <v>45566</v>
      </c>
      <c r="C1236" s="1" t="str">
        <f>"WEEK" &amp;" " &amp;  INT((DAY(Stock_Info[[#This Row],[Date]])+WEEKDAY(DATE(YEAR(Stock_Info[[#This Row],[Date]]),MONTH(Stock_Info[[#This Row],[Date]]),1))-1)/7)+1</f>
        <v>WEEK 1</v>
      </c>
      <c r="D1236" s="12">
        <v>110.6</v>
      </c>
      <c r="E1236" s="12">
        <v>111.7</v>
      </c>
      <c r="F1236" s="12">
        <v>110.6</v>
      </c>
      <c r="G1236" s="12">
        <v>110.85</v>
      </c>
      <c r="H1236" s="12">
        <v>111.10848144742027</v>
      </c>
      <c r="I1236">
        <v>372967</v>
      </c>
      <c r="J1236">
        <v>3136</v>
      </c>
      <c r="K1236" s="12">
        <v>41439797</v>
      </c>
      <c r="L1236">
        <v>156189</v>
      </c>
      <c r="M1236">
        <v>41.88</v>
      </c>
      <c r="N1236">
        <v>1.1000000000000001</v>
      </c>
      <c r="O1236">
        <v>0.25</v>
      </c>
      <c r="P1236">
        <f xml:space="preserve"> IF(Stock_Info[[#This Row],[Close Price]] &gt; Stock_Info[[#This Row],[Open Price]], 1, 0)</f>
        <v>1</v>
      </c>
      <c r="Q1236" t="str">
        <f>IF(AND(Stock_Info[[#This Row],[% Deli. Qty to Traded Qty]]&gt;80,Stock_Info[[#This Row],[No. of Trades]]&lt;3000),"Unusual Day","")</f>
        <v/>
      </c>
      <c r="R1236" t="str">
        <f>IF(AND(Stock_Info[[#This Row],[Spread High-Low]] &lt; 10, Stock_Info[[#This Row],[% Deli. Qty to Traded Qty]] &gt; 90), "Good Day", "")</f>
        <v/>
      </c>
    </row>
    <row r="1237" spans="1:18">
      <c r="A1237" t="s">
        <v>44</v>
      </c>
      <c r="B1237" s="1">
        <v>45565</v>
      </c>
      <c r="C1237" s="1" t="str">
        <f>"WEEK" &amp;" " &amp;  INT((DAY(Stock_Info[[#This Row],[Date]])+WEEKDAY(DATE(YEAR(Stock_Info[[#This Row],[Date]]),MONTH(Stock_Info[[#This Row],[Date]]),1))-1)/7)+1</f>
        <v>WEEK 5</v>
      </c>
      <c r="D1237" s="12">
        <v>110.95</v>
      </c>
      <c r="E1237" s="12">
        <v>111.25</v>
      </c>
      <c r="F1237" s="12">
        <v>109.6</v>
      </c>
      <c r="G1237" s="12">
        <v>110.7</v>
      </c>
      <c r="H1237" s="12">
        <v>110.11775985690248</v>
      </c>
      <c r="I1237">
        <v>923566</v>
      </c>
      <c r="J1237">
        <v>7534</v>
      </c>
      <c r="K1237" s="12">
        <v>101701019</v>
      </c>
      <c r="L1237">
        <v>708212</v>
      </c>
      <c r="M1237">
        <v>76.680000000000007</v>
      </c>
      <c r="N1237">
        <v>1.65</v>
      </c>
      <c r="O1237">
        <v>-0.25</v>
      </c>
      <c r="P1237">
        <f xml:space="preserve"> IF(Stock_Info[[#This Row],[Close Price]] &gt; Stock_Info[[#This Row],[Open Price]], 1, 0)</f>
        <v>0</v>
      </c>
      <c r="Q1237" t="str">
        <f>IF(AND(Stock_Info[[#This Row],[% Deli. Qty to Traded Qty]]&gt;80,Stock_Info[[#This Row],[No. of Trades]]&lt;3000),"Unusual Day","")</f>
        <v/>
      </c>
      <c r="R1237" t="str">
        <f>IF(AND(Stock_Info[[#This Row],[Spread High-Low]] &lt; 10, Stock_Info[[#This Row],[% Deli. Qty to Traded Qty]] &gt; 90), "Good Day", "")</f>
        <v/>
      </c>
    </row>
    <row r="1238" spans="1:18">
      <c r="A1238" t="s">
        <v>44</v>
      </c>
      <c r="B1238" s="1">
        <v>45562</v>
      </c>
      <c r="C1238" s="1" t="str">
        <f>"WEEK" &amp;" " &amp;  INT((DAY(Stock_Info[[#This Row],[Date]])+WEEKDAY(DATE(YEAR(Stock_Info[[#This Row],[Date]]),MONTH(Stock_Info[[#This Row],[Date]]),1))-1)/7)+1</f>
        <v>WEEK 4</v>
      </c>
      <c r="D1238" s="12">
        <v>111</v>
      </c>
      <c r="E1238" s="12">
        <v>111.45</v>
      </c>
      <c r="F1238" s="12">
        <v>110.25</v>
      </c>
      <c r="G1238" s="12">
        <v>110.8</v>
      </c>
      <c r="H1238" s="12">
        <v>110.76414844406332</v>
      </c>
      <c r="I1238">
        <v>573738</v>
      </c>
      <c r="J1238">
        <v>6050</v>
      </c>
      <c r="K1238" s="12">
        <v>63549601</v>
      </c>
      <c r="L1238">
        <v>366433</v>
      </c>
      <c r="M1238">
        <v>63.87</v>
      </c>
      <c r="N1238">
        <v>1.2</v>
      </c>
      <c r="O1238">
        <v>-0.2</v>
      </c>
      <c r="P1238">
        <f xml:space="preserve"> IF(Stock_Info[[#This Row],[Close Price]] &gt; Stock_Info[[#This Row],[Open Price]], 1, 0)</f>
        <v>0</v>
      </c>
      <c r="Q1238" t="str">
        <f>IF(AND(Stock_Info[[#This Row],[% Deli. Qty to Traded Qty]]&gt;80,Stock_Info[[#This Row],[No. of Trades]]&lt;3000),"Unusual Day","")</f>
        <v/>
      </c>
      <c r="R1238" t="str">
        <f>IF(AND(Stock_Info[[#This Row],[Spread High-Low]] &lt; 10, Stock_Info[[#This Row],[% Deli. Qty to Traded Qty]] &gt; 90), "Good Day", "")</f>
        <v/>
      </c>
    </row>
    <row r="1239" spans="1:18">
      <c r="A1239" t="s">
        <v>44</v>
      </c>
      <c r="B1239" s="1">
        <v>45561</v>
      </c>
      <c r="C1239" s="1" t="str">
        <f>"WEEK" &amp;" " &amp;  INT((DAY(Stock_Info[[#This Row],[Date]])+WEEKDAY(DATE(YEAR(Stock_Info[[#This Row],[Date]]),MONTH(Stock_Info[[#This Row],[Date]]),1))-1)/7)+1</f>
        <v>WEEK 4</v>
      </c>
      <c r="D1239" s="12">
        <v>110.8</v>
      </c>
      <c r="E1239" s="12">
        <v>111.85</v>
      </c>
      <c r="F1239" s="12">
        <v>109.7</v>
      </c>
      <c r="G1239" s="12">
        <v>110.55</v>
      </c>
      <c r="H1239" s="12">
        <v>110.52856139590423</v>
      </c>
      <c r="I1239">
        <v>479861</v>
      </c>
      <c r="J1239">
        <v>6214</v>
      </c>
      <c r="K1239" s="12">
        <v>53038346</v>
      </c>
      <c r="L1239">
        <v>321583</v>
      </c>
      <c r="M1239">
        <v>67.02</v>
      </c>
      <c r="N1239">
        <v>2.15</v>
      </c>
      <c r="O1239">
        <v>-0.25</v>
      </c>
      <c r="P1239">
        <f xml:space="preserve"> IF(Stock_Info[[#This Row],[Close Price]] &gt; Stock_Info[[#This Row],[Open Price]], 1, 0)</f>
        <v>0</v>
      </c>
      <c r="Q1239" t="str">
        <f>IF(AND(Stock_Info[[#This Row],[% Deli. Qty to Traded Qty]]&gt;80,Stock_Info[[#This Row],[No. of Trades]]&lt;3000),"Unusual Day","")</f>
        <v/>
      </c>
      <c r="R1239" t="str">
        <f>IF(AND(Stock_Info[[#This Row],[Spread High-Low]] &lt; 10, Stock_Info[[#This Row],[% Deli. Qty to Traded Qty]] &gt; 90), "Good Day", "")</f>
        <v/>
      </c>
    </row>
    <row r="1240" spans="1:18">
      <c r="A1240" t="s">
        <v>44</v>
      </c>
      <c r="B1240" s="1">
        <v>45560</v>
      </c>
      <c r="C1240" s="1" t="str">
        <f>"WEEK" &amp;" " &amp;  INT((DAY(Stock_Info[[#This Row],[Date]])+WEEKDAY(DATE(YEAR(Stock_Info[[#This Row],[Date]]),MONTH(Stock_Info[[#This Row],[Date]]),1))-1)/7)+1</f>
        <v>WEEK 4</v>
      </c>
      <c r="D1240" s="12">
        <v>112</v>
      </c>
      <c r="E1240" s="12">
        <v>112.35</v>
      </c>
      <c r="F1240" s="12">
        <v>110.25</v>
      </c>
      <c r="G1240" s="12">
        <v>110.6</v>
      </c>
      <c r="H1240" s="12">
        <v>110.73486639676113</v>
      </c>
      <c r="I1240">
        <v>185250</v>
      </c>
      <c r="J1240">
        <v>1409</v>
      </c>
      <c r="K1240" s="12">
        <v>20513634</v>
      </c>
      <c r="L1240">
        <v>85665</v>
      </c>
      <c r="M1240">
        <v>46.24</v>
      </c>
      <c r="N1240">
        <v>2.1</v>
      </c>
      <c r="O1240">
        <v>-1.4</v>
      </c>
      <c r="P1240">
        <f xml:space="preserve"> IF(Stock_Info[[#This Row],[Close Price]] &gt; Stock_Info[[#This Row],[Open Price]], 1, 0)</f>
        <v>0</v>
      </c>
      <c r="Q1240" t="str">
        <f>IF(AND(Stock_Info[[#This Row],[% Deli. Qty to Traded Qty]]&gt;80,Stock_Info[[#This Row],[No. of Trades]]&lt;3000),"Unusual Day","")</f>
        <v/>
      </c>
      <c r="R1240" t="str">
        <f>IF(AND(Stock_Info[[#This Row],[Spread High-Low]] &lt; 10, Stock_Info[[#This Row],[% Deli. Qty to Traded Qty]] &gt; 90), "Good Day", "")</f>
        <v/>
      </c>
    </row>
    <row r="1241" spans="1:18">
      <c r="A1241" t="s">
        <v>44</v>
      </c>
      <c r="B1241" s="1">
        <v>45559</v>
      </c>
      <c r="C1241" s="1" t="str">
        <f>"WEEK" &amp;" " &amp;  INT((DAY(Stock_Info[[#This Row],[Date]])+WEEKDAY(DATE(YEAR(Stock_Info[[#This Row],[Date]]),MONTH(Stock_Info[[#This Row],[Date]]),1))-1)/7)+1</f>
        <v>WEEK 4</v>
      </c>
      <c r="D1241" s="12">
        <v>112.9</v>
      </c>
      <c r="E1241" s="12">
        <v>113.05</v>
      </c>
      <c r="F1241" s="12">
        <v>111.8</v>
      </c>
      <c r="G1241" s="12">
        <v>111.95</v>
      </c>
      <c r="H1241" s="12">
        <v>112.34806409350952</v>
      </c>
      <c r="I1241">
        <v>380881</v>
      </c>
      <c r="J1241">
        <v>3287</v>
      </c>
      <c r="K1241" s="12">
        <v>42791243</v>
      </c>
      <c r="L1241">
        <v>196820</v>
      </c>
      <c r="M1241">
        <v>51.67</v>
      </c>
      <c r="N1241">
        <v>1.25</v>
      </c>
      <c r="O1241">
        <v>-0.95</v>
      </c>
      <c r="P1241">
        <f xml:space="preserve"> IF(Stock_Info[[#This Row],[Close Price]] &gt; Stock_Info[[#This Row],[Open Price]], 1, 0)</f>
        <v>0</v>
      </c>
      <c r="Q1241" t="str">
        <f>IF(AND(Stock_Info[[#This Row],[% Deli. Qty to Traded Qty]]&gt;80,Stock_Info[[#This Row],[No. of Trades]]&lt;3000),"Unusual Day","")</f>
        <v/>
      </c>
      <c r="R1241" t="str">
        <f>IF(AND(Stock_Info[[#This Row],[Spread High-Low]] &lt; 10, Stock_Info[[#This Row],[% Deli. Qty to Traded Qty]] &gt; 90), "Good Day", "")</f>
        <v/>
      </c>
    </row>
    <row r="1242" spans="1:18">
      <c r="A1242" t="s">
        <v>44</v>
      </c>
      <c r="B1242" s="1">
        <v>45558</v>
      </c>
      <c r="C1242" s="1" t="str">
        <f>"WEEK" &amp;" " &amp;  INT((DAY(Stock_Info[[#This Row],[Date]])+WEEKDAY(DATE(YEAR(Stock_Info[[#This Row],[Date]]),MONTH(Stock_Info[[#This Row],[Date]]),1))-1)/7)+1</f>
        <v>WEEK 4</v>
      </c>
      <c r="D1242" s="12">
        <v>110.6</v>
      </c>
      <c r="E1242" s="12">
        <v>113.6</v>
      </c>
      <c r="F1242" s="12">
        <v>110.35</v>
      </c>
      <c r="G1242" s="12">
        <v>112.45</v>
      </c>
      <c r="H1242" s="12">
        <v>112.12682062662874</v>
      </c>
      <c r="I1242">
        <v>672296</v>
      </c>
      <c r="J1242">
        <v>4839</v>
      </c>
      <c r="K1242" s="12">
        <v>75382413</v>
      </c>
      <c r="L1242">
        <v>263959</v>
      </c>
      <c r="M1242">
        <v>39.26</v>
      </c>
      <c r="N1242">
        <v>3.25</v>
      </c>
      <c r="O1242">
        <v>1.85</v>
      </c>
      <c r="P1242">
        <f xml:space="preserve"> IF(Stock_Info[[#This Row],[Close Price]] &gt; Stock_Info[[#This Row],[Open Price]], 1, 0)</f>
        <v>1</v>
      </c>
      <c r="Q1242" t="str">
        <f>IF(AND(Stock_Info[[#This Row],[% Deli. Qty to Traded Qty]]&gt;80,Stock_Info[[#This Row],[No. of Trades]]&lt;3000),"Unusual Day","")</f>
        <v/>
      </c>
      <c r="R1242" t="str">
        <f>IF(AND(Stock_Info[[#This Row],[Spread High-Low]] &lt; 10, Stock_Info[[#This Row],[% Deli. Qty to Traded Qty]] &gt; 90), "Good Day", "")</f>
        <v/>
      </c>
    </row>
    <row r="1243" spans="1:18">
      <c r="A1243" t="s">
        <v>44</v>
      </c>
      <c r="B1243" s="1">
        <v>45555</v>
      </c>
      <c r="C1243" s="1" t="str">
        <f>"WEEK" &amp;" " &amp;  INT((DAY(Stock_Info[[#This Row],[Date]])+WEEKDAY(DATE(YEAR(Stock_Info[[#This Row],[Date]]),MONTH(Stock_Info[[#This Row],[Date]]),1))-1)/7)+1</f>
        <v>WEEK 3</v>
      </c>
      <c r="D1243" s="12">
        <v>110.65</v>
      </c>
      <c r="E1243" s="12">
        <v>110.75</v>
      </c>
      <c r="F1243" s="12">
        <v>109.7</v>
      </c>
      <c r="G1243" s="12">
        <v>110.35</v>
      </c>
      <c r="H1243" s="12">
        <v>110.24647827941628</v>
      </c>
      <c r="I1243">
        <v>403212</v>
      </c>
      <c r="J1243">
        <v>3795</v>
      </c>
      <c r="K1243" s="12">
        <v>44452703</v>
      </c>
      <c r="L1243">
        <v>176348</v>
      </c>
      <c r="M1243">
        <v>43.74</v>
      </c>
      <c r="N1243">
        <v>1.05</v>
      </c>
      <c r="O1243">
        <v>-0.3</v>
      </c>
      <c r="P1243">
        <f xml:space="preserve"> IF(Stock_Info[[#This Row],[Close Price]] &gt; Stock_Info[[#This Row],[Open Price]], 1, 0)</f>
        <v>0</v>
      </c>
      <c r="Q1243" t="str">
        <f>IF(AND(Stock_Info[[#This Row],[% Deli. Qty to Traded Qty]]&gt;80,Stock_Info[[#This Row],[No. of Trades]]&lt;3000),"Unusual Day","")</f>
        <v/>
      </c>
      <c r="R1243" t="str">
        <f>IF(AND(Stock_Info[[#This Row],[Spread High-Low]] &lt; 10, Stock_Info[[#This Row],[% Deli. Qty to Traded Qty]] &gt; 90), "Good Day", "")</f>
        <v/>
      </c>
    </row>
    <row r="1244" spans="1:18">
      <c r="A1244" t="s">
        <v>44</v>
      </c>
      <c r="B1244" s="1">
        <v>45554</v>
      </c>
      <c r="C1244" s="1" t="str">
        <f>"WEEK" &amp;" " &amp;  INT((DAY(Stock_Info[[#This Row],[Date]])+WEEKDAY(DATE(YEAR(Stock_Info[[#This Row],[Date]]),MONTH(Stock_Info[[#This Row],[Date]]),1))-1)/7)+1</f>
        <v>WEEK 3</v>
      </c>
      <c r="D1244" s="12">
        <v>111.6</v>
      </c>
      <c r="E1244" s="12">
        <v>111.85</v>
      </c>
      <c r="F1244" s="12">
        <v>109.45</v>
      </c>
      <c r="G1244" s="12">
        <v>110.05</v>
      </c>
      <c r="H1244" s="12">
        <v>110.18186876491799</v>
      </c>
      <c r="I1244">
        <v>508614</v>
      </c>
      <c r="J1244">
        <v>6611</v>
      </c>
      <c r="K1244" s="12">
        <v>56040041</v>
      </c>
      <c r="L1244">
        <v>208252</v>
      </c>
      <c r="M1244">
        <v>40.94</v>
      </c>
      <c r="N1244">
        <v>2.4</v>
      </c>
      <c r="O1244">
        <v>-1.55</v>
      </c>
      <c r="P1244">
        <f xml:space="preserve"> IF(Stock_Info[[#This Row],[Close Price]] &gt; Stock_Info[[#This Row],[Open Price]], 1, 0)</f>
        <v>0</v>
      </c>
      <c r="Q1244" t="str">
        <f>IF(AND(Stock_Info[[#This Row],[% Deli. Qty to Traded Qty]]&gt;80,Stock_Info[[#This Row],[No. of Trades]]&lt;3000),"Unusual Day","")</f>
        <v/>
      </c>
      <c r="R1244" t="str">
        <f>IF(AND(Stock_Info[[#This Row],[Spread High-Low]] &lt; 10, Stock_Info[[#This Row],[% Deli. Qty to Traded Qty]] &gt; 90), "Good Day", "")</f>
        <v/>
      </c>
    </row>
    <row r="1245" spans="1:18">
      <c r="A1245" t="s">
        <v>44</v>
      </c>
      <c r="B1245" s="1">
        <v>45553</v>
      </c>
      <c r="C1245" s="1" t="str">
        <f>"WEEK" &amp;" " &amp;  INT((DAY(Stock_Info[[#This Row],[Date]])+WEEKDAY(DATE(YEAR(Stock_Info[[#This Row],[Date]]),MONTH(Stock_Info[[#This Row],[Date]]),1))-1)/7)+1</f>
        <v>WEEK 3</v>
      </c>
      <c r="D1245" s="12">
        <v>112.5</v>
      </c>
      <c r="E1245" s="12">
        <v>112.5</v>
      </c>
      <c r="F1245" s="12">
        <v>110.55</v>
      </c>
      <c r="G1245" s="12">
        <v>110.85</v>
      </c>
      <c r="H1245" s="12">
        <v>111.63146345731863</v>
      </c>
      <c r="I1245">
        <v>222849</v>
      </c>
      <c r="J1245">
        <v>1777</v>
      </c>
      <c r="K1245" s="12">
        <v>24876960</v>
      </c>
      <c r="L1245">
        <v>120216</v>
      </c>
      <c r="M1245">
        <v>53.94</v>
      </c>
      <c r="N1245">
        <v>1.95</v>
      </c>
      <c r="O1245">
        <v>-1.65</v>
      </c>
      <c r="P1245">
        <f xml:space="preserve"> IF(Stock_Info[[#This Row],[Close Price]] &gt; Stock_Info[[#This Row],[Open Price]], 1, 0)</f>
        <v>0</v>
      </c>
      <c r="Q1245" t="str">
        <f>IF(AND(Stock_Info[[#This Row],[% Deli. Qty to Traded Qty]]&gt;80,Stock_Info[[#This Row],[No. of Trades]]&lt;3000),"Unusual Day","")</f>
        <v/>
      </c>
      <c r="R1245" t="str">
        <f>IF(AND(Stock_Info[[#This Row],[Spread High-Low]] &lt; 10, Stock_Info[[#This Row],[% Deli. Qty to Traded Qty]] &gt; 90), "Good Day", "")</f>
        <v/>
      </c>
    </row>
    <row r="1246" spans="1:18">
      <c r="A1246" t="s">
        <v>44</v>
      </c>
      <c r="B1246" s="1">
        <v>45552</v>
      </c>
      <c r="C1246" s="1" t="str">
        <f>"WEEK" &amp;" " &amp;  INT((DAY(Stock_Info[[#This Row],[Date]])+WEEKDAY(DATE(YEAR(Stock_Info[[#This Row],[Date]]),MONTH(Stock_Info[[#This Row],[Date]]),1))-1)/7)+1</f>
        <v>WEEK 3</v>
      </c>
      <c r="D1246" s="12">
        <v>113.6</v>
      </c>
      <c r="E1246" s="12">
        <v>113.6</v>
      </c>
      <c r="F1246" s="12">
        <v>112.05</v>
      </c>
      <c r="G1246" s="12">
        <v>112.25</v>
      </c>
      <c r="H1246" s="12">
        <v>112.39243958339378</v>
      </c>
      <c r="I1246">
        <v>137876</v>
      </c>
      <c r="J1246">
        <v>1197</v>
      </c>
      <c r="K1246" s="12">
        <v>15496220</v>
      </c>
      <c r="L1246">
        <v>72214</v>
      </c>
      <c r="M1246">
        <v>52.38</v>
      </c>
      <c r="N1246">
        <v>1.55</v>
      </c>
      <c r="O1246">
        <v>-1.35</v>
      </c>
      <c r="P1246">
        <f xml:space="preserve"> IF(Stock_Info[[#This Row],[Close Price]] &gt; Stock_Info[[#This Row],[Open Price]], 1, 0)</f>
        <v>0</v>
      </c>
      <c r="Q1246" t="str">
        <f>IF(AND(Stock_Info[[#This Row],[% Deli. Qty to Traded Qty]]&gt;80,Stock_Info[[#This Row],[No. of Trades]]&lt;3000),"Unusual Day","")</f>
        <v/>
      </c>
      <c r="R1246" t="str">
        <f>IF(AND(Stock_Info[[#This Row],[Spread High-Low]] &lt; 10, Stock_Info[[#This Row],[% Deli. Qty to Traded Qty]] &gt; 90), "Good Day", "")</f>
        <v/>
      </c>
    </row>
    <row r="1247" spans="1:18">
      <c r="A1247" t="s">
        <v>44</v>
      </c>
      <c r="B1247" s="1">
        <v>45551</v>
      </c>
      <c r="C1247" s="1" t="str">
        <f>"WEEK" &amp;" " &amp;  INT((DAY(Stock_Info[[#This Row],[Date]])+WEEKDAY(DATE(YEAR(Stock_Info[[#This Row],[Date]]),MONTH(Stock_Info[[#This Row],[Date]]),1))-1)/7)+1</f>
        <v>WEEK 3</v>
      </c>
      <c r="D1247" s="12">
        <v>112.8</v>
      </c>
      <c r="E1247" s="12">
        <v>115.2</v>
      </c>
      <c r="F1247" s="12">
        <v>112.6</v>
      </c>
      <c r="G1247" s="12">
        <v>112.9</v>
      </c>
      <c r="H1247" s="12">
        <v>113.40823733283925</v>
      </c>
      <c r="I1247">
        <v>275259</v>
      </c>
      <c r="J1247">
        <v>2236</v>
      </c>
      <c r="K1247" s="12">
        <v>31216638</v>
      </c>
      <c r="L1247">
        <v>96212</v>
      </c>
      <c r="M1247">
        <v>34.950000000000003</v>
      </c>
      <c r="N1247">
        <v>2.6</v>
      </c>
      <c r="O1247">
        <v>0.1</v>
      </c>
      <c r="P1247">
        <f xml:space="preserve"> IF(Stock_Info[[#This Row],[Close Price]] &gt; Stock_Info[[#This Row],[Open Price]], 1, 0)</f>
        <v>1</v>
      </c>
      <c r="Q1247" t="str">
        <f>IF(AND(Stock_Info[[#This Row],[% Deli. Qty to Traded Qty]]&gt;80,Stock_Info[[#This Row],[No. of Trades]]&lt;3000),"Unusual Day","")</f>
        <v/>
      </c>
      <c r="R1247" t="str">
        <f>IF(AND(Stock_Info[[#This Row],[Spread High-Low]] &lt; 10, Stock_Info[[#This Row],[% Deli. Qty to Traded Qty]] &gt; 90), "Good Day", "")</f>
        <v/>
      </c>
    </row>
    <row r="1248" spans="1:18">
      <c r="A1248" t="s">
        <v>44</v>
      </c>
      <c r="B1248" s="1">
        <v>45548</v>
      </c>
      <c r="C1248" s="1" t="str">
        <f>"WEEK" &amp;" " &amp;  INT((DAY(Stock_Info[[#This Row],[Date]])+WEEKDAY(DATE(YEAR(Stock_Info[[#This Row],[Date]]),MONTH(Stock_Info[[#This Row],[Date]]),1))-1)/7)+1</f>
        <v>WEEK 2</v>
      </c>
      <c r="D1248" s="12">
        <v>111.7</v>
      </c>
      <c r="E1248" s="12">
        <v>113.85</v>
      </c>
      <c r="F1248" s="12">
        <v>111</v>
      </c>
      <c r="G1248" s="12">
        <v>112.3</v>
      </c>
      <c r="H1248" s="12">
        <v>112.43917583556413</v>
      </c>
      <c r="I1248">
        <v>342553</v>
      </c>
      <c r="J1248">
        <v>1984</v>
      </c>
      <c r="K1248" s="12">
        <v>38516377</v>
      </c>
      <c r="L1248">
        <v>105306</v>
      </c>
      <c r="M1248">
        <v>30.74</v>
      </c>
      <c r="N1248">
        <v>2.85</v>
      </c>
      <c r="O1248">
        <v>0.6</v>
      </c>
      <c r="P1248">
        <f xml:space="preserve"> IF(Stock_Info[[#This Row],[Close Price]] &gt; Stock_Info[[#This Row],[Open Price]], 1, 0)</f>
        <v>1</v>
      </c>
      <c r="Q1248" t="str">
        <f>IF(AND(Stock_Info[[#This Row],[% Deli. Qty to Traded Qty]]&gt;80,Stock_Info[[#This Row],[No. of Trades]]&lt;3000),"Unusual Day","")</f>
        <v/>
      </c>
      <c r="R1248" t="str">
        <f>IF(AND(Stock_Info[[#This Row],[Spread High-Low]] &lt; 10, Stock_Info[[#This Row],[% Deli. Qty to Traded Qty]] &gt; 90), "Good Day", "")</f>
        <v/>
      </c>
    </row>
    <row r="1249" spans="1:18">
      <c r="A1249" t="s">
        <v>44</v>
      </c>
      <c r="B1249" s="1">
        <v>45547</v>
      </c>
      <c r="C1249" s="1" t="str">
        <f>"WEEK" &amp;" " &amp;  INT((DAY(Stock_Info[[#This Row],[Date]])+WEEKDAY(DATE(YEAR(Stock_Info[[#This Row],[Date]]),MONTH(Stock_Info[[#This Row],[Date]]),1))-1)/7)+1</f>
        <v>WEEK 2</v>
      </c>
      <c r="D1249" s="12">
        <v>111.85</v>
      </c>
      <c r="E1249" s="12">
        <v>112.5</v>
      </c>
      <c r="F1249" s="12">
        <v>110.3</v>
      </c>
      <c r="G1249" s="12">
        <v>110.85</v>
      </c>
      <c r="H1249" s="12">
        <v>111.00122281362621</v>
      </c>
      <c r="I1249">
        <v>294403</v>
      </c>
      <c r="J1249">
        <v>2228</v>
      </c>
      <c r="K1249" s="12">
        <v>32679093</v>
      </c>
      <c r="L1249">
        <v>126767</v>
      </c>
      <c r="M1249">
        <v>43.06</v>
      </c>
      <c r="N1249">
        <v>2.2000000000000002</v>
      </c>
      <c r="O1249">
        <v>-1</v>
      </c>
      <c r="P1249">
        <f xml:space="preserve"> IF(Stock_Info[[#This Row],[Close Price]] &gt; Stock_Info[[#This Row],[Open Price]], 1, 0)</f>
        <v>0</v>
      </c>
      <c r="Q1249" t="str">
        <f>IF(AND(Stock_Info[[#This Row],[% Deli. Qty to Traded Qty]]&gt;80,Stock_Info[[#This Row],[No. of Trades]]&lt;3000),"Unusual Day","")</f>
        <v/>
      </c>
      <c r="R1249" t="str">
        <f>IF(AND(Stock_Info[[#This Row],[Spread High-Low]] &lt; 10, Stock_Info[[#This Row],[% Deli. Qty to Traded Qty]] &gt; 90), "Good Day", "")</f>
        <v/>
      </c>
    </row>
    <row r="1250" spans="1:18">
      <c r="A1250" t="s">
        <v>44</v>
      </c>
      <c r="B1250" s="1">
        <v>45546</v>
      </c>
      <c r="C1250" s="1" t="str">
        <f>"WEEK" &amp;" " &amp;  INT((DAY(Stock_Info[[#This Row],[Date]])+WEEKDAY(DATE(YEAR(Stock_Info[[#This Row],[Date]]),MONTH(Stock_Info[[#This Row],[Date]]),1))-1)/7)+1</f>
        <v>WEEK 2</v>
      </c>
      <c r="D1250" s="12">
        <v>112.7</v>
      </c>
      <c r="E1250" s="12">
        <v>113.25</v>
      </c>
      <c r="F1250" s="12">
        <v>110.85</v>
      </c>
      <c r="G1250" s="12">
        <v>111.2</v>
      </c>
      <c r="H1250" s="12">
        <v>111.94881786192209</v>
      </c>
      <c r="I1250">
        <v>1839802</v>
      </c>
      <c r="J1250">
        <v>16320</v>
      </c>
      <c r="K1250" s="12">
        <v>205963659</v>
      </c>
      <c r="L1250">
        <v>1615211</v>
      </c>
      <c r="M1250">
        <v>87.79</v>
      </c>
      <c r="N1250">
        <v>2.4</v>
      </c>
      <c r="O1250">
        <v>-1.5</v>
      </c>
      <c r="P1250">
        <f xml:space="preserve"> IF(Stock_Info[[#This Row],[Close Price]] &gt; Stock_Info[[#This Row],[Open Price]], 1, 0)</f>
        <v>0</v>
      </c>
      <c r="Q1250" t="str">
        <f>IF(AND(Stock_Info[[#This Row],[% Deli. Qty to Traded Qty]]&gt;80,Stock_Info[[#This Row],[No. of Trades]]&lt;3000),"Unusual Day","")</f>
        <v/>
      </c>
      <c r="R1250" t="str">
        <f>IF(AND(Stock_Info[[#This Row],[Spread High-Low]] &lt; 10, Stock_Info[[#This Row],[% Deli. Qty to Traded Qty]] &gt; 90), "Good Day", "")</f>
        <v/>
      </c>
    </row>
    <row r="1251" spans="1:18">
      <c r="A1251" t="s">
        <v>44</v>
      </c>
      <c r="B1251" s="1">
        <v>45545</v>
      </c>
      <c r="C1251" s="1" t="str">
        <f>"WEEK" &amp;" " &amp;  INT((DAY(Stock_Info[[#This Row],[Date]])+WEEKDAY(DATE(YEAR(Stock_Info[[#This Row],[Date]]),MONTH(Stock_Info[[#This Row],[Date]]),1))-1)/7)+1</f>
        <v>WEEK 2</v>
      </c>
      <c r="D1251" s="12">
        <v>114.05</v>
      </c>
      <c r="E1251" s="12">
        <v>114.95</v>
      </c>
      <c r="F1251" s="12">
        <v>112.25</v>
      </c>
      <c r="G1251" s="12">
        <v>112.45</v>
      </c>
      <c r="H1251" s="12">
        <v>113.39041674064522</v>
      </c>
      <c r="I1251">
        <v>321039</v>
      </c>
      <c r="J1251">
        <v>6345</v>
      </c>
      <c r="K1251" s="12">
        <v>36402746</v>
      </c>
      <c r="L1251">
        <v>186439</v>
      </c>
      <c r="M1251">
        <v>58.07</v>
      </c>
      <c r="N1251">
        <v>2.7</v>
      </c>
      <c r="O1251">
        <v>-1.6</v>
      </c>
      <c r="P1251">
        <f xml:space="preserve"> IF(Stock_Info[[#This Row],[Close Price]] &gt; Stock_Info[[#This Row],[Open Price]], 1, 0)</f>
        <v>0</v>
      </c>
      <c r="Q1251" t="str">
        <f>IF(AND(Stock_Info[[#This Row],[% Deli. Qty to Traded Qty]]&gt;80,Stock_Info[[#This Row],[No. of Trades]]&lt;3000),"Unusual Day","")</f>
        <v/>
      </c>
      <c r="R1251" t="str">
        <f>IF(AND(Stock_Info[[#This Row],[Spread High-Low]] &lt; 10, Stock_Info[[#This Row],[% Deli. Qty to Traded Qty]] &gt; 90), "Good Day", "")</f>
        <v/>
      </c>
    </row>
    <row r="1252" spans="1:18">
      <c r="A1252" t="s">
        <v>45</v>
      </c>
      <c r="B1252" s="1">
        <v>45910</v>
      </c>
      <c r="C1252" s="1" t="str">
        <f>"WEEK" &amp;" " &amp;  INT((DAY(Stock_Info[[#This Row],[Date]])+WEEKDAY(DATE(YEAR(Stock_Info[[#This Row],[Date]]),MONTH(Stock_Info[[#This Row],[Date]]),1))-1)/7)+1</f>
        <v>WEEK 2</v>
      </c>
      <c r="D1252" s="12">
        <v>52.85</v>
      </c>
      <c r="E1252" s="12">
        <v>54.2</v>
      </c>
      <c r="F1252" s="12">
        <v>52.56</v>
      </c>
      <c r="G1252" s="12">
        <v>54.1</v>
      </c>
      <c r="H1252" s="12">
        <v>53.632780294797598</v>
      </c>
      <c r="I1252">
        <v>881554</v>
      </c>
      <c r="J1252">
        <v>4592</v>
      </c>
      <c r="K1252" s="12">
        <v>47280192</v>
      </c>
      <c r="N1252">
        <v>1.64</v>
      </c>
      <c r="O1252">
        <v>1.25</v>
      </c>
      <c r="P1252">
        <f xml:space="preserve"> IF(Stock_Info[[#This Row],[Close Price]] &gt; Stock_Info[[#This Row],[Open Price]], 1, 0)</f>
        <v>1</v>
      </c>
      <c r="Q1252" t="str">
        <f>IF(AND(Stock_Info[[#This Row],[% Deli. Qty to Traded Qty]]&gt;80,Stock_Info[[#This Row],[No. of Trades]]&lt;3000),"Unusual Day","")</f>
        <v/>
      </c>
      <c r="R1252" t="str">
        <f>IF(AND(Stock_Info[[#This Row],[Spread High-Low]] &lt; 10, Stock_Info[[#This Row],[% Deli. Qty to Traded Qty]] &gt; 90), "Good Day", "")</f>
        <v/>
      </c>
    </row>
    <row r="1253" spans="1:18">
      <c r="A1253" t="s">
        <v>45</v>
      </c>
      <c r="B1253" s="1">
        <v>45909</v>
      </c>
      <c r="C1253" s="1" t="str">
        <f>"WEEK" &amp;" " &amp;  INT((DAY(Stock_Info[[#This Row],[Date]])+WEEKDAY(DATE(YEAR(Stock_Info[[#This Row],[Date]]),MONTH(Stock_Info[[#This Row],[Date]]),1))-1)/7)+1</f>
        <v>WEEK 2</v>
      </c>
      <c r="D1253" s="12">
        <v>53</v>
      </c>
      <c r="E1253" s="12">
        <v>53.25</v>
      </c>
      <c r="F1253" s="12">
        <v>52.24</v>
      </c>
      <c r="G1253" s="12">
        <v>52.39</v>
      </c>
      <c r="H1253" s="12">
        <v>52.655503582062273</v>
      </c>
      <c r="I1253">
        <v>470539</v>
      </c>
      <c r="J1253">
        <v>2751</v>
      </c>
      <c r="K1253" s="12">
        <v>24776468</v>
      </c>
      <c r="L1253">
        <v>238012</v>
      </c>
      <c r="M1253">
        <v>50.58</v>
      </c>
      <c r="N1253">
        <v>1.01</v>
      </c>
      <c r="O1253">
        <v>-0.61</v>
      </c>
      <c r="P1253">
        <f xml:space="preserve"> IF(Stock_Info[[#This Row],[Close Price]] &gt; Stock_Info[[#This Row],[Open Price]], 1, 0)</f>
        <v>0</v>
      </c>
      <c r="Q1253" t="str">
        <f>IF(AND(Stock_Info[[#This Row],[% Deli. Qty to Traded Qty]]&gt;80,Stock_Info[[#This Row],[No. of Trades]]&lt;3000),"Unusual Day","")</f>
        <v/>
      </c>
      <c r="R1253" t="str">
        <f>IF(AND(Stock_Info[[#This Row],[Spread High-Low]] &lt; 10, Stock_Info[[#This Row],[% Deli. Qty to Traded Qty]] &gt; 90), "Good Day", "")</f>
        <v/>
      </c>
    </row>
    <row r="1254" spans="1:18">
      <c r="A1254" t="s">
        <v>45</v>
      </c>
      <c r="B1254" s="1">
        <v>45908</v>
      </c>
      <c r="C1254" s="1" t="str">
        <f>"WEEK" &amp;" " &amp;  INT((DAY(Stock_Info[[#This Row],[Date]])+WEEKDAY(DATE(YEAR(Stock_Info[[#This Row],[Date]]),MONTH(Stock_Info[[#This Row],[Date]]),1))-1)/7)+1</f>
        <v>WEEK 2</v>
      </c>
      <c r="D1254" s="12">
        <v>52.68</v>
      </c>
      <c r="E1254" s="12">
        <v>53.4</v>
      </c>
      <c r="F1254" s="12">
        <v>52.32</v>
      </c>
      <c r="G1254" s="12">
        <v>53.07</v>
      </c>
      <c r="H1254" s="12">
        <v>53.031078197012107</v>
      </c>
      <c r="I1254">
        <v>499482</v>
      </c>
      <c r="J1254">
        <v>2814</v>
      </c>
      <c r="K1254" s="12">
        <v>26488069</v>
      </c>
      <c r="L1254">
        <v>300959</v>
      </c>
      <c r="M1254">
        <v>60.25</v>
      </c>
      <c r="N1254">
        <v>1.08</v>
      </c>
      <c r="O1254">
        <v>0.39</v>
      </c>
      <c r="P1254">
        <f xml:space="preserve"> IF(Stock_Info[[#This Row],[Close Price]] &gt; Stock_Info[[#This Row],[Open Price]], 1, 0)</f>
        <v>1</v>
      </c>
      <c r="Q1254" t="str">
        <f>IF(AND(Stock_Info[[#This Row],[% Deli. Qty to Traded Qty]]&gt;80,Stock_Info[[#This Row],[No. of Trades]]&lt;3000),"Unusual Day","")</f>
        <v/>
      </c>
      <c r="R1254" t="str">
        <f>IF(AND(Stock_Info[[#This Row],[Spread High-Low]] &lt; 10, Stock_Info[[#This Row],[% Deli. Qty to Traded Qty]] &gt; 90), "Good Day", "")</f>
        <v/>
      </c>
    </row>
    <row r="1255" spans="1:18">
      <c r="A1255" t="s">
        <v>45</v>
      </c>
      <c r="B1255" s="1">
        <v>45905</v>
      </c>
      <c r="C1255" s="1" t="str">
        <f>"WEEK" &amp;" " &amp;  INT((DAY(Stock_Info[[#This Row],[Date]])+WEEKDAY(DATE(YEAR(Stock_Info[[#This Row],[Date]]),MONTH(Stock_Info[[#This Row],[Date]]),1))-1)/7)+1</f>
        <v>WEEK 1</v>
      </c>
      <c r="D1255" s="12">
        <v>52.09</v>
      </c>
      <c r="E1255" s="12">
        <v>52.75</v>
      </c>
      <c r="F1255" s="12">
        <v>51.85</v>
      </c>
      <c r="G1255" s="12">
        <v>52.65</v>
      </c>
      <c r="H1255" s="12">
        <v>52.264446475354902</v>
      </c>
      <c r="I1255">
        <v>410325</v>
      </c>
      <c r="J1255">
        <v>2452</v>
      </c>
      <c r="K1255" s="12">
        <v>21445409</v>
      </c>
      <c r="L1255">
        <v>207202</v>
      </c>
      <c r="M1255">
        <v>50.5</v>
      </c>
      <c r="N1255">
        <v>0.9</v>
      </c>
      <c r="O1255">
        <v>0.56000000000000005</v>
      </c>
      <c r="P1255">
        <f xml:space="preserve"> IF(Stock_Info[[#This Row],[Close Price]] &gt; Stock_Info[[#This Row],[Open Price]], 1, 0)</f>
        <v>1</v>
      </c>
      <c r="Q1255" t="str">
        <f>IF(AND(Stock_Info[[#This Row],[% Deli. Qty to Traded Qty]]&gt;80,Stock_Info[[#This Row],[No. of Trades]]&lt;3000),"Unusual Day","")</f>
        <v/>
      </c>
      <c r="R1255" t="str">
        <f>IF(AND(Stock_Info[[#This Row],[Spread High-Low]] &lt; 10, Stock_Info[[#This Row],[% Deli. Qty to Traded Qty]] &gt; 90), "Good Day", "")</f>
        <v/>
      </c>
    </row>
    <row r="1256" spans="1:18">
      <c r="A1256" t="s">
        <v>45</v>
      </c>
      <c r="B1256" s="1">
        <v>45904</v>
      </c>
      <c r="C1256" s="1" t="str">
        <f>"WEEK" &amp;" " &amp;  INT((DAY(Stock_Info[[#This Row],[Date]])+WEEKDAY(DATE(YEAR(Stock_Info[[#This Row],[Date]]),MONTH(Stock_Info[[#This Row],[Date]]),1))-1)/7)+1</f>
        <v>WEEK 1</v>
      </c>
      <c r="D1256" s="12">
        <v>53.24</v>
      </c>
      <c r="E1256" s="12">
        <v>53.3</v>
      </c>
      <c r="F1256" s="12">
        <v>51.91</v>
      </c>
      <c r="G1256" s="12">
        <v>52.06</v>
      </c>
      <c r="H1256" s="12">
        <v>52.504090829723367</v>
      </c>
      <c r="I1256">
        <v>481076</v>
      </c>
      <c r="J1256">
        <v>3100</v>
      </c>
      <c r="K1256" s="12">
        <v>25258458</v>
      </c>
      <c r="N1256">
        <v>1.39</v>
      </c>
      <c r="O1256">
        <v>-1.18</v>
      </c>
      <c r="P1256">
        <f xml:space="preserve"> IF(Stock_Info[[#This Row],[Close Price]] &gt; Stock_Info[[#This Row],[Open Price]], 1, 0)</f>
        <v>0</v>
      </c>
      <c r="Q1256" t="str">
        <f>IF(AND(Stock_Info[[#This Row],[% Deli. Qty to Traded Qty]]&gt;80,Stock_Info[[#This Row],[No. of Trades]]&lt;3000),"Unusual Day","")</f>
        <v/>
      </c>
      <c r="R1256" t="str">
        <f>IF(AND(Stock_Info[[#This Row],[Spread High-Low]] &lt; 10, Stock_Info[[#This Row],[% Deli. Qty to Traded Qty]] &gt; 90), "Good Day", "")</f>
        <v/>
      </c>
    </row>
    <row r="1257" spans="1:18">
      <c r="A1257" t="s">
        <v>45</v>
      </c>
      <c r="B1257" s="1">
        <v>45903</v>
      </c>
      <c r="C1257" s="1" t="str">
        <f>"WEEK" &amp;" " &amp;  INT((DAY(Stock_Info[[#This Row],[Date]])+WEEKDAY(DATE(YEAR(Stock_Info[[#This Row],[Date]]),MONTH(Stock_Info[[#This Row],[Date]]),1))-1)/7)+1</f>
        <v>WEEK 1</v>
      </c>
      <c r="D1257" s="12">
        <v>52.61</v>
      </c>
      <c r="E1257" s="12">
        <v>52.94</v>
      </c>
      <c r="F1257" s="12">
        <v>52.46</v>
      </c>
      <c r="G1257" s="12">
        <v>52.88</v>
      </c>
      <c r="H1257" s="12">
        <v>52.703124396803538</v>
      </c>
      <c r="I1257">
        <v>310844</v>
      </c>
      <c r="J1257">
        <v>1316</v>
      </c>
      <c r="K1257" s="12">
        <v>16382450</v>
      </c>
      <c r="L1257">
        <v>117937</v>
      </c>
      <c r="M1257">
        <v>37.94</v>
      </c>
      <c r="N1257">
        <v>0.48</v>
      </c>
      <c r="O1257">
        <v>0.27</v>
      </c>
      <c r="P1257">
        <f xml:space="preserve"> IF(Stock_Info[[#This Row],[Close Price]] &gt; Stock_Info[[#This Row],[Open Price]], 1, 0)</f>
        <v>1</v>
      </c>
      <c r="Q1257" t="str">
        <f>IF(AND(Stock_Info[[#This Row],[% Deli. Qty to Traded Qty]]&gt;80,Stock_Info[[#This Row],[No. of Trades]]&lt;3000),"Unusual Day","")</f>
        <v/>
      </c>
      <c r="R1257" t="str">
        <f>IF(AND(Stock_Info[[#This Row],[Spread High-Low]] &lt; 10, Stock_Info[[#This Row],[% Deli. Qty to Traded Qty]] &gt; 90), "Good Day", "")</f>
        <v/>
      </c>
    </row>
    <row r="1258" spans="1:18">
      <c r="A1258" t="s">
        <v>45</v>
      </c>
      <c r="B1258" s="1">
        <v>45902</v>
      </c>
      <c r="C1258" s="1" t="str">
        <f>"WEEK" &amp;" " &amp;  INT((DAY(Stock_Info[[#This Row],[Date]])+WEEKDAY(DATE(YEAR(Stock_Info[[#This Row],[Date]]),MONTH(Stock_Info[[#This Row],[Date]]),1))-1)/7)+1</f>
        <v>WEEK 1</v>
      </c>
      <c r="D1258" s="12">
        <v>52.04</v>
      </c>
      <c r="E1258" s="12">
        <v>53.25</v>
      </c>
      <c r="F1258" s="12">
        <v>51.95</v>
      </c>
      <c r="G1258" s="12">
        <v>52.43</v>
      </c>
      <c r="H1258" s="12">
        <v>52.713363851360363</v>
      </c>
      <c r="I1258">
        <v>637219</v>
      </c>
      <c r="J1258">
        <v>3208</v>
      </c>
      <c r="K1258" s="12">
        <v>33589957</v>
      </c>
      <c r="L1258">
        <v>259269</v>
      </c>
      <c r="M1258">
        <v>40.69</v>
      </c>
      <c r="N1258">
        <v>1.3</v>
      </c>
      <c r="O1258">
        <v>0.39</v>
      </c>
      <c r="P1258">
        <f xml:space="preserve"> IF(Stock_Info[[#This Row],[Close Price]] &gt; Stock_Info[[#This Row],[Open Price]], 1, 0)</f>
        <v>1</v>
      </c>
      <c r="Q1258" t="str">
        <f>IF(AND(Stock_Info[[#This Row],[% Deli. Qty to Traded Qty]]&gt;80,Stock_Info[[#This Row],[No. of Trades]]&lt;3000),"Unusual Day","")</f>
        <v/>
      </c>
      <c r="R1258" t="str">
        <f>IF(AND(Stock_Info[[#This Row],[Spread High-Low]] &lt; 10, Stock_Info[[#This Row],[% Deli. Qty to Traded Qty]] &gt; 90), "Good Day", "")</f>
        <v/>
      </c>
    </row>
    <row r="1259" spans="1:18">
      <c r="A1259" t="s">
        <v>45</v>
      </c>
      <c r="B1259" s="1">
        <v>45901</v>
      </c>
      <c r="C1259" s="1" t="str">
        <f>"WEEK" &amp;" " &amp;  INT((DAY(Stock_Info[[#This Row],[Date]])+WEEKDAY(DATE(YEAR(Stock_Info[[#This Row],[Date]]),MONTH(Stock_Info[[#This Row],[Date]]),1))-1)/7)+1</f>
        <v>WEEK 1</v>
      </c>
      <c r="D1259" s="12">
        <v>51.83</v>
      </c>
      <c r="E1259" s="12">
        <v>52.57</v>
      </c>
      <c r="F1259" s="12">
        <v>51.71</v>
      </c>
      <c r="G1259" s="12">
        <v>52.05</v>
      </c>
      <c r="H1259" s="12">
        <v>52.03062446165665</v>
      </c>
      <c r="I1259">
        <v>601382</v>
      </c>
      <c r="J1259">
        <v>4390</v>
      </c>
      <c r="K1259" s="12">
        <v>31290281</v>
      </c>
      <c r="L1259">
        <v>279075</v>
      </c>
      <c r="M1259">
        <v>46.41</v>
      </c>
      <c r="N1259">
        <v>0.86</v>
      </c>
      <c r="O1259">
        <v>0.22</v>
      </c>
      <c r="P1259">
        <f xml:space="preserve"> IF(Stock_Info[[#This Row],[Close Price]] &gt; Stock_Info[[#This Row],[Open Price]], 1, 0)</f>
        <v>1</v>
      </c>
      <c r="Q1259" t="str">
        <f>IF(AND(Stock_Info[[#This Row],[% Deli. Qty to Traded Qty]]&gt;80,Stock_Info[[#This Row],[No. of Trades]]&lt;3000),"Unusual Day","")</f>
        <v/>
      </c>
      <c r="R1259" t="str">
        <f>IF(AND(Stock_Info[[#This Row],[Spread High-Low]] &lt; 10, Stock_Info[[#This Row],[% Deli. Qty to Traded Qty]] &gt; 90), "Good Day", "")</f>
        <v/>
      </c>
    </row>
    <row r="1260" spans="1:18">
      <c r="A1260" t="s">
        <v>45</v>
      </c>
      <c r="B1260" s="1">
        <v>45898</v>
      </c>
      <c r="C1260" s="1" t="str">
        <f>"WEEK" &amp;" " &amp;  INT((DAY(Stock_Info[[#This Row],[Date]])+WEEKDAY(DATE(YEAR(Stock_Info[[#This Row],[Date]]),MONTH(Stock_Info[[#This Row],[Date]]),1))-1)/7)+1</f>
        <v>WEEK 5</v>
      </c>
      <c r="D1260" s="12">
        <v>52.5</v>
      </c>
      <c r="E1260" s="12">
        <v>52.81</v>
      </c>
      <c r="F1260" s="12">
        <v>51.76</v>
      </c>
      <c r="G1260" s="12">
        <v>52.02</v>
      </c>
      <c r="H1260" s="12">
        <v>52.254969527180641</v>
      </c>
      <c r="I1260">
        <v>575759</v>
      </c>
      <c r="J1260">
        <v>3603</v>
      </c>
      <c r="K1260" s="12">
        <v>30086269</v>
      </c>
      <c r="L1260">
        <v>277011</v>
      </c>
      <c r="M1260">
        <v>48.11</v>
      </c>
      <c r="N1260">
        <v>1.05</v>
      </c>
      <c r="O1260">
        <v>-0.48</v>
      </c>
      <c r="P1260">
        <f xml:space="preserve"> IF(Stock_Info[[#This Row],[Close Price]] &gt; Stock_Info[[#This Row],[Open Price]], 1, 0)</f>
        <v>0</v>
      </c>
      <c r="Q1260" t="str">
        <f>IF(AND(Stock_Info[[#This Row],[% Deli. Qty to Traded Qty]]&gt;80,Stock_Info[[#This Row],[No. of Trades]]&lt;3000),"Unusual Day","")</f>
        <v/>
      </c>
      <c r="R1260" t="str">
        <f>IF(AND(Stock_Info[[#This Row],[Spread High-Low]] &lt; 10, Stock_Info[[#This Row],[% Deli. Qty to Traded Qty]] &gt; 90), "Good Day", "")</f>
        <v/>
      </c>
    </row>
    <row r="1261" spans="1:18">
      <c r="A1261" t="s">
        <v>45</v>
      </c>
      <c r="B1261" s="1">
        <v>45897</v>
      </c>
      <c r="C1261" s="1" t="str">
        <f>"WEEK" &amp;" " &amp;  INT((DAY(Stock_Info[[#This Row],[Date]])+WEEKDAY(DATE(YEAR(Stock_Info[[#This Row],[Date]]),MONTH(Stock_Info[[#This Row],[Date]]),1))-1)/7)+1</f>
        <v>WEEK 5</v>
      </c>
      <c r="D1261" s="12">
        <v>53.22</v>
      </c>
      <c r="E1261" s="12">
        <v>53.22</v>
      </c>
      <c r="F1261" s="12">
        <v>52.3</v>
      </c>
      <c r="G1261" s="12">
        <v>52.54</v>
      </c>
      <c r="H1261" s="12">
        <v>52.653704278879204</v>
      </c>
      <c r="I1261">
        <v>573094</v>
      </c>
      <c r="J1261">
        <v>4226</v>
      </c>
      <c r="K1261" s="12">
        <v>30175522</v>
      </c>
      <c r="L1261">
        <v>277884</v>
      </c>
      <c r="M1261">
        <v>48.49</v>
      </c>
      <c r="N1261">
        <v>0.92</v>
      </c>
      <c r="O1261">
        <v>-0.68</v>
      </c>
      <c r="P1261">
        <f xml:space="preserve"> IF(Stock_Info[[#This Row],[Close Price]] &gt; Stock_Info[[#This Row],[Open Price]], 1, 0)</f>
        <v>0</v>
      </c>
      <c r="Q1261" t="str">
        <f>IF(AND(Stock_Info[[#This Row],[% Deli. Qty to Traded Qty]]&gt;80,Stock_Info[[#This Row],[No. of Trades]]&lt;3000),"Unusual Day","")</f>
        <v/>
      </c>
      <c r="R1261" t="str">
        <f>IF(AND(Stock_Info[[#This Row],[Spread High-Low]] &lt; 10, Stock_Info[[#This Row],[% Deli. Qty to Traded Qty]] &gt; 90), "Good Day", "")</f>
        <v/>
      </c>
    </row>
    <row r="1262" spans="1:18">
      <c r="A1262" t="s">
        <v>45</v>
      </c>
      <c r="B1262" s="1">
        <v>45895</v>
      </c>
      <c r="C1262" s="1" t="str">
        <f>"WEEK" &amp;" " &amp;  INT((DAY(Stock_Info[[#This Row],[Date]])+WEEKDAY(DATE(YEAR(Stock_Info[[#This Row],[Date]]),MONTH(Stock_Info[[#This Row],[Date]]),1))-1)/7)+1</f>
        <v>WEEK 5</v>
      </c>
      <c r="D1262" s="12">
        <v>54.03</v>
      </c>
      <c r="E1262" s="12">
        <v>54.49</v>
      </c>
      <c r="F1262" s="12">
        <v>53.09</v>
      </c>
      <c r="G1262" s="12">
        <v>53.23</v>
      </c>
      <c r="H1262" s="12">
        <v>53.666214796606468</v>
      </c>
      <c r="I1262">
        <v>576862</v>
      </c>
      <c r="J1262">
        <v>3717</v>
      </c>
      <c r="K1262" s="12">
        <v>30958000</v>
      </c>
      <c r="L1262">
        <v>238711</v>
      </c>
      <c r="M1262">
        <v>41.38</v>
      </c>
      <c r="N1262">
        <v>1.4</v>
      </c>
      <c r="O1262">
        <v>-0.8</v>
      </c>
      <c r="P1262">
        <f xml:space="preserve"> IF(Stock_Info[[#This Row],[Close Price]] &gt; Stock_Info[[#This Row],[Open Price]], 1, 0)</f>
        <v>0</v>
      </c>
      <c r="Q1262" t="str">
        <f>IF(AND(Stock_Info[[#This Row],[% Deli. Qty to Traded Qty]]&gt;80,Stock_Info[[#This Row],[No. of Trades]]&lt;3000),"Unusual Day","")</f>
        <v/>
      </c>
      <c r="R1262" t="str">
        <f>IF(AND(Stock_Info[[#This Row],[Spread High-Low]] &lt; 10, Stock_Info[[#This Row],[% Deli. Qty to Traded Qty]] &gt; 90), "Good Day", "")</f>
        <v/>
      </c>
    </row>
    <row r="1263" spans="1:18">
      <c r="A1263" t="s">
        <v>45</v>
      </c>
      <c r="B1263" s="1">
        <v>45894</v>
      </c>
      <c r="C1263" s="1" t="str">
        <f>"WEEK" &amp;" " &amp;  INT((DAY(Stock_Info[[#This Row],[Date]])+WEEKDAY(DATE(YEAR(Stock_Info[[#This Row],[Date]]),MONTH(Stock_Info[[#This Row],[Date]]),1))-1)/7)+1</f>
        <v>WEEK 5</v>
      </c>
      <c r="D1263" s="12">
        <v>54.74</v>
      </c>
      <c r="E1263" s="12">
        <v>54.99</v>
      </c>
      <c r="F1263" s="12">
        <v>54.2</v>
      </c>
      <c r="G1263" s="12">
        <v>54.35</v>
      </c>
      <c r="H1263" s="12">
        <v>54.418535011770068</v>
      </c>
      <c r="I1263">
        <v>298214</v>
      </c>
      <c r="J1263">
        <v>1808</v>
      </c>
      <c r="K1263" s="12">
        <v>16228369</v>
      </c>
      <c r="L1263">
        <v>124331</v>
      </c>
      <c r="M1263">
        <v>41.69</v>
      </c>
      <c r="N1263">
        <v>0.79</v>
      </c>
      <c r="O1263">
        <v>-0.39</v>
      </c>
      <c r="P1263">
        <f xml:space="preserve"> IF(Stock_Info[[#This Row],[Close Price]] &gt; Stock_Info[[#This Row],[Open Price]], 1, 0)</f>
        <v>0</v>
      </c>
      <c r="Q1263" t="str">
        <f>IF(AND(Stock_Info[[#This Row],[% Deli. Qty to Traded Qty]]&gt;80,Stock_Info[[#This Row],[No. of Trades]]&lt;3000),"Unusual Day","")</f>
        <v/>
      </c>
      <c r="R1263" t="str">
        <f>IF(AND(Stock_Info[[#This Row],[Spread High-Low]] &lt; 10, Stock_Info[[#This Row],[% Deli. Qty to Traded Qty]] &gt; 90), "Good Day", "")</f>
        <v/>
      </c>
    </row>
    <row r="1264" spans="1:18">
      <c r="A1264" t="s">
        <v>45</v>
      </c>
      <c r="B1264" s="1">
        <v>45891</v>
      </c>
      <c r="C1264" s="1" t="str">
        <f>"WEEK" &amp;" " &amp;  INT((DAY(Stock_Info[[#This Row],[Date]])+WEEKDAY(DATE(YEAR(Stock_Info[[#This Row],[Date]]),MONTH(Stock_Info[[#This Row],[Date]]),1))-1)/7)+1</f>
        <v>WEEK 4</v>
      </c>
      <c r="D1264" s="12">
        <v>55</v>
      </c>
      <c r="E1264" s="12">
        <v>55.42</v>
      </c>
      <c r="F1264" s="12">
        <v>54.66</v>
      </c>
      <c r="G1264" s="12">
        <v>54.77</v>
      </c>
      <c r="H1264" s="12">
        <v>54.971126713554909</v>
      </c>
      <c r="I1264">
        <v>494367</v>
      </c>
      <c r="J1264">
        <v>2671</v>
      </c>
      <c r="K1264" s="12">
        <v>27175911</v>
      </c>
      <c r="L1264">
        <v>238433</v>
      </c>
      <c r="M1264">
        <v>48.23</v>
      </c>
      <c r="N1264">
        <v>0.76</v>
      </c>
      <c r="O1264">
        <v>-0.23</v>
      </c>
      <c r="P1264">
        <f xml:space="preserve"> IF(Stock_Info[[#This Row],[Close Price]] &gt; Stock_Info[[#This Row],[Open Price]], 1, 0)</f>
        <v>0</v>
      </c>
      <c r="Q1264" t="str">
        <f>IF(AND(Stock_Info[[#This Row],[% Deli. Qty to Traded Qty]]&gt;80,Stock_Info[[#This Row],[No. of Trades]]&lt;3000),"Unusual Day","")</f>
        <v/>
      </c>
      <c r="R1264" t="str">
        <f>IF(AND(Stock_Info[[#This Row],[Spread High-Low]] &lt; 10, Stock_Info[[#This Row],[% Deli. Qty to Traded Qty]] &gt; 90), "Good Day", "")</f>
        <v/>
      </c>
    </row>
    <row r="1265" spans="1:18">
      <c r="A1265" t="s">
        <v>45</v>
      </c>
      <c r="B1265" s="1">
        <v>45890</v>
      </c>
      <c r="C1265" s="1" t="str">
        <f>"WEEK" &amp;" " &amp;  INT((DAY(Stock_Info[[#This Row],[Date]])+WEEKDAY(DATE(YEAR(Stock_Info[[#This Row],[Date]]),MONTH(Stock_Info[[#This Row],[Date]]),1))-1)/7)+1</f>
        <v>WEEK 4</v>
      </c>
      <c r="D1265" s="12">
        <v>55.18</v>
      </c>
      <c r="E1265" s="12">
        <v>55.9</v>
      </c>
      <c r="F1265" s="12">
        <v>55.01</v>
      </c>
      <c r="G1265" s="12">
        <v>55.28</v>
      </c>
      <c r="H1265" s="12">
        <v>55.410500235261601</v>
      </c>
      <c r="I1265">
        <v>607834</v>
      </c>
      <c r="J1265">
        <v>2907</v>
      </c>
      <c r="K1265" s="12">
        <v>33680386</v>
      </c>
      <c r="L1265">
        <v>297974</v>
      </c>
      <c r="M1265">
        <v>49.02</v>
      </c>
      <c r="N1265">
        <v>0.89</v>
      </c>
      <c r="O1265">
        <v>0.1</v>
      </c>
      <c r="P1265">
        <f xml:space="preserve"> IF(Stock_Info[[#This Row],[Close Price]] &gt; Stock_Info[[#This Row],[Open Price]], 1, 0)</f>
        <v>1</v>
      </c>
      <c r="Q1265" t="str">
        <f>IF(AND(Stock_Info[[#This Row],[% Deli. Qty to Traded Qty]]&gt;80,Stock_Info[[#This Row],[No. of Trades]]&lt;3000),"Unusual Day","")</f>
        <v/>
      </c>
      <c r="R1265" t="str">
        <f>IF(AND(Stock_Info[[#This Row],[Spread High-Low]] &lt; 10, Stock_Info[[#This Row],[% Deli. Qty to Traded Qty]] &gt; 90), "Good Day", "")</f>
        <v/>
      </c>
    </row>
    <row r="1266" spans="1:18">
      <c r="A1266" t="s">
        <v>45</v>
      </c>
      <c r="B1266" s="1">
        <v>45889</v>
      </c>
      <c r="C1266" s="1" t="str">
        <f>"WEEK" &amp;" " &amp;  INT((DAY(Stock_Info[[#This Row],[Date]])+WEEKDAY(DATE(YEAR(Stock_Info[[#This Row],[Date]]),MONTH(Stock_Info[[#This Row],[Date]]),1))-1)/7)+1</f>
        <v>WEEK 4</v>
      </c>
      <c r="D1266" s="12">
        <v>55.11</v>
      </c>
      <c r="E1266" s="12">
        <v>55.77</v>
      </c>
      <c r="F1266" s="12">
        <v>54.94</v>
      </c>
      <c r="G1266" s="12">
        <v>55.19</v>
      </c>
      <c r="H1266" s="12">
        <v>55.194297121073525</v>
      </c>
      <c r="I1266">
        <v>443846</v>
      </c>
      <c r="J1266">
        <v>2276</v>
      </c>
      <c r="K1266" s="12">
        <v>24497768</v>
      </c>
      <c r="L1266">
        <v>208058</v>
      </c>
      <c r="M1266">
        <v>46.88</v>
      </c>
      <c r="N1266">
        <v>0.83</v>
      </c>
      <c r="O1266">
        <v>0.08</v>
      </c>
      <c r="P1266">
        <f xml:space="preserve"> IF(Stock_Info[[#This Row],[Close Price]] &gt; Stock_Info[[#This Row],[Open Price]], 1, 0)</f>
        <v>1</v>
      </c>
      <c r="Q1266" t="str">
        <f>IF(AND(Stock_Info[[#This Row],[% Deli. Qty to Traded Qty]]&gt;80,Stock_Info[[#This Row],[No. of Trades]]&lt;3000),"Unusual Day","")</f>
        <v/>
      </c>
      <c r="R1266" t="str">
        <f>IF(AND(Stock_Info[[#This Row],[Spread High-Low]] &lt; 10, Stock_Info[[#This Row],[% Deli. Qty to Traded Qty]] &gt; 90), "Good Day", "")</f>
        <v/>
      </c>
    </row>
    <row r="1267" spans="1:18">
      <c r="A1267" t="s">
        <v>45</v>
      </c>
      <c r="B1267" s="1">
        <v>45888</v>
      </c>
      <c r="C1267" s="1" t="str">
        <f>"WEEK" &amp;" " &amp;  INT((DAY(Stock_Info[[#This Row],[Date]])+WEEKDAY(DATE(YEAR(Stock_Info[[#This Row],[Date]]),MONTH(Stock_Info[[#This Row],[Date]]),1))-1)/7)+1</f>
        <v>WEEK 4</v>
      </c>
      <c r="D1267" s="12">
        <v>54.89</v>
      </c>
      <c r="E1267" s="12">
        <v>55.5</v>
      </c>
      <c r="F1267" s="12">
        <v>54.72</v>
      </c>
      <c r="G1267" s="12">
        <v>55.43</v>
      </c>
      <c r="H1267" s="12">
        <v>55.166510862299866</v>
      </c>
      <c r="I1267">
        <v>420399</v>
      </c>
      <c r="J1267">
        <v>2697</v>
      </c>
      <c r="K1267" s="12">
        <v>23191946</v>
      </c>
      <c r="L1267">
        <v>244404</v>
      </c>
      <c r="M1267">
        <v>58.14</v>
      </c>
      <c r="N1267">
        <v>0.78</v>
      </c>
      <c r="O1267">
        <v>0.54</v>
      </c>
      <c r="P1267">
        <f xml:space="preserve"> IF(Stock_Info[[#This Row],[Close Price]] &gt; Stock_Info[[#This Row],[Open Price]], 1, 0)</f>
        <v>1</v>
      </c>
      <c r="Q1267" t="str">
        <f>IF(AND(Stock_Info[[#This Row],[% Deli. Qty to Traded Qty]]&gt;80,Stock_Info[[#This Row],[No. of Trades]]&lt;3000),"Unusual Day","")</f>
        <v/>
      </c>
      <c r="R1267" t="str">
        <f>IF(AND(Stock_Info[[#This Row],[Spread High-Low]] &lt; 10, Stock_Info[[#This Row],[% Deli. Qty to Traded Qty]] &gt; 90), "Good Day", "")</f>
        <v/>
      </c>
    </row>
    <row r="1268" spans="1:18">
      <c r="A1268" t="s">
        <v>45</v>
      </c>
      <c r="B1268" s="1">
        <v>45887</v>
      </c>
      <c r="C1268" s="1" t="str">
        <f>"WEEK" &amp;" " &amp;  INT((DAY(Stock_Info[[#This Row],[Date]])+WEEKDAY(DATE(YEAR(Stock_Info[[#This Row],[Date]]),MONTH(Stock_Info[[#This Row],[Date]]),1))-1)/7)+1</f>
        <v>WEEK 4</v>
      </c>
      <c r="D1268" s="12">
        <v>54.6</v>
      </c>
      <c r="E1268" s="12">
        <v>55.48</v>
      </c>
      <c r="F1268" s="12">
        <v>54.6</v>
      </c>
      <c r="G1268" s="12">
        <v>54.89</v>
      </c>
      <c r="H1268" s="12">
        <v>54.990903978630676</v>
      </c>
      <c r="I1268">
        <v>497910</v>
      </c>
      <c r="J1268">
        <v>3423</v>
      </c>
      <c r="K1268" s="12">
        <v>27380521</v>
      </c>
      <c r="L1268">
        <v>272829</v>
      </c>
      <c r="M1268">
        <v>54.79</v>
      </c>
      <c r="N1268">
        <v>0.88</v>
      </c>
      <c r="O1268">
        <v>0.28999999999999998</v>
      </c>
      <c r="P1268">
        <f xml:space="preserve"> IF(Stock_Info[[#This Row],[Close Price]] &gt; Stock_Info[[#This Row],[Open Price]], 1, 0)</f>
        <v>1</v>
      </c>
      <c r="Q1268" t="str">
        <f>IF(AND(Stock_Info[[#This Row],[% Deli. Qty to Traded Qty]]&gt;80,Stock_Info[[#This Row],[No. of Trades]]&lt;3000),"Unusual Day","")</f>
        <v/>
      </c>
      <c r="R1268" t="str">
        <f>IF(AND(Stock_Info[[#This Row],[Spread High-Low]] &lt; 10, Stock_Info[[#This Row],[% Deli. Qty to Traded Qty]] &gt; 90), "Good Day", "")</f>
        <v/>
      </c>
    </row>
    <row r="1269" spans="1:18">
      <c r="A1269" t="s">
        <v>45</v>
      </c>
      <c r="B1269" s="1">
        <v>45883</v>
      </c>
      <c r="C1269" s="1" t="str">
        <f>"WEEK" &amp;" " &amp;  INT((DAY(Stock_Info[[#This Row],[Date]])+WEEKDAY(DATE(YEAR(Stock_Info[[#This Row],[Date]]),MONTH(Stock_Info[[#This Row],[Date]]),1))-1)/7)+1</f>
        <v>WEEK 3</v>
      </c>
      <c r="D1269" s="12">
        <v>55.12</v>
      </c>
      <c r="E1269" s="12">
        <v>55.31</v>
      </c>
      <c r="F1269" s="12">
        <v>54.3</v>
      </c>
      <c r="G1269" s="12">
        <v>54.43</v>
      </c>
      <c r="H1269" s="12">
        <v>54.832765740879061</v>
      </c>
      <c r="I1269">
        <v>394943</v>
      </c>
      <c r="J1269">
        <v>2710</v>
      </c>
      <c r="K1269" s="12">
        <v>21655817</v>
      </c>
      <c r="L1269">
        <v>173228</v>
      </c>
      <c r="M1269">
        <v>43.86</v>
      </c>
      <c r="N1269">
        <v>1.01</v>
      </c>
      <c r="O1269">
        <v>-0.69</v>
      </c>
      <c r="P1269">
        <f xml:space="preserve"> IF(Stock_Info[[#This Row],[Close Price]] &gt; Stock_Info[[#This Row],[Open Price]], 1, 0)</f>
        <v>0</v>
      </c>
      <c r="Q1269" t="str">
        <f>IF(AND(Stock_Info[[#This Row],[% Deli. Qty to Traded Qty]]&gt;80,Stock_Info[[#This Row],[No. of Trades]]&lt;3000),"Unusual Day","")</f>
        <v/>
      </c>
      <c r="R1269" t="str">
        <f>IF(AND(Stock_Info[[#This Row],[Spread High-Low]] &lt; 10, Stock_Info[[#This Row],[% Deli. Qty to Traded Qty]] &gt; 90), "Good Day", "")</f>
        <v/>
      </c>
    </row>
    <row r="1270" spans="1:18">
      <c r="A1270" t="s">
        <v>45</v>
      </c>
      <c r="B1270" s="1">
        <v>45882</v>
      </c>
      <c r="C1270" s="1" t="str">
        <f>"WEEK" &amp;" " &amp;  INT((DAY(Stock_Info[[#This Row],[Date]])+WEEKDAY(DATE(YEAR(Stock_Info[[#This Row],[Date]]),MONTH(Stock_Info[[#This Row],[Date]]),1))-1)/7)+1</f>
        <v>WEEK 3</v>
      </c>
      <c r="D1270" s="12">
        <v>55.5</v>
      </c>
      <c r="E1270" s="12">
        <v>56</v>
      </c>
      <c r="F1270" s="12">
        <v>55</v>
      </c>
      <c r="G1270" s="12">
        <v>55.12</v>
      </c>
      <c r="H1270" s="12">
        <v>55.457981363360041</v>
      </c>
      <c r="I1270">
        <v>220426</v>
      </c>
      <c r="J1270">
        <v>1206</v>
      </c>
      <c r="K1270" s="12">
        <v>12224381</v>
      </c>
      <c r="L1270">
        <v>112698</v>
      </c>
      <c r="M1270">
        <v>51.13</v>
      </c>
      <c r="N1270">
        <v>1</v>
      </c>
      <c r="O1270">
        <v>-0.38</v>
      </c>
      <c r="P1270">
        <f xml:space="preserve"> IF(Stock_Info[[#This Row],[Close Price]] &gt; Stock_Info[[#This Row],[Open Price]], 1, 0)</f>
        <v>0</v>
      </c>
      <c r="Q1270" t="str">
        <f>IF(AND(Stock_Info[[#This Row],[% Deli. Qty to Traded Qty]]&gt;80,Stock_Info[[#This Row],[No. of Trades]]&lt;3000),"Unusual Day","")</f>
        <v/>
      </c>
      <c r="R1270" t="str">
        <f>IF(AND(Stock_Info[[#This Row],[Spread High-Low]] &lt; 10, Stock_Info[[#This Row],[% Deli. Qty to Traded Qty]] &gt; 90), "Good Day", "")</f>
        <v/>
      </c>
    </row>
    <row r="1271" spans="1:18">
      <c r="A1271" t="s">
        <v>45</v>
      </c>
      <c r="B1271" s="1">
        <v>45881</v>
      </c>
      <c r="C1271" s="1" t="str">
        <f>"WEEK" &amp;" " &amp;  INT((DAY(Stock_Info[[#This Row],[Date]])+WEEKDAY(DATE(YEAR(Stock_Info[[#This Row],[Date]]),MONTH(Stock_Info[[#This Row],[Date]]),1))-1)/7)+1</f>
        <v>WEEK 3</v>
      </c>
      <c r="D1271" s="12">
        <v>55.56</v>
      </c>
      <c r="E1271" s="12">
        <v>55.94</v>
      </c>
      <c r="F1271" s="12">
        <v>54.9</v>
      </c>
      <c r="G1271" s="12">
        <v>55.66</v>
      </c>
      <c r="H1271" s="12">
        <v>55.454235217597962</v>
      </c>
      <c r="I1271">
        <v>479692</v>
      </c>
      <c r="J1271">
        <v>2637</v>
      </c>
      <c r="K1271" s="12">
        <v>26600953</v>
      </c>
      <c r="L1271">
        <v>306689</v>
      </c>
      <c r="M1271">
        <v>63.93</v>
      </c>
      <c r="N1271">
        <v>1.04</v>
      </c>
      <c r="O1271">
        <v>0.1</v>
      </c>
      <c r="P1271">
        <f xml:space="preserve"> IF(Stock_Info[[#This Row],[Close Price]] &gt; Stock_Info[[#This Row],[Open Price]], 1, 0)</f>
        <v>1</v>
      </c>
      <c r="Q1271" t="str">
        <f>IF(AND(Stock_Info[[#This Row],[% Deli. Qty to Traded Qty]]&gt;80,Stock_Info[[#This Row],[No. of Trades]]&lt;3000),"Unusual Day","")</f>
        <v/>
      </c>
      <c r="R1271" t="str">
        <f>IF(AND(Stock_Info[[#This Row],[Spread High-Low]] &lt; 10, Stock_Info[[#This Row],[% Deli. Qty to Traded Qty]] &gt; 90), "Good Day", "")</f>
        <v/>
      </c>
    </row>
    <row r="1272" spans="1:18">
      <c r="A1272" t="s">
        <v>45</v>
      </c>
      <c r="B1272" s="1">
        <v>45880</v>
      </c>
      <c r="C1272" s="1" t="str">
        <f>"WEEK" &amp;" " &amp;  INT((DAY(Stock_Info[[#This Row],[Date]])+WEEKDAY(DATE(YEAR(Stock_Info[[#This Row],[Date]]),MONTH(Stock_Info[[#This Row],[Date]]),1))-1)/7)+1</f>
        <v>WEEK 3</v>
      </c>
      <c r="D1272" s="12">
        <v>55.9</v>
      </c>
      <c r="E1272" s="12">
        <v>56.19</v>
      </c>
      <c r="F1272" s="12">
        <v>55.22</v>
      </c>
      <c r="G1272" s="12">
        <v>55.48</v>
      </c>
      <c r="H1272" s="12">
        <v>55.665628227274922</v>
      </c>
      <c r="I1272">
        <v>641989</v>
      </c>
      <c r="J1272">
        <v>3881</v>
      </c>
      <c r="K1272" s="12">
        <v>35736721</v>
      </c>
      <c r="L1272">
        <v>283647</v>
      </c>
      <c r="M1272">
        <v>44.18</v>
      </c>
      <c r="N1272">
        <v>0.97</v>
      </c>
      <c r="O1272">
        <v>-0.42</v>
      </c>
      <c r="P1272">
        <f xml:space="preserve"> IF(Stock_Info[[#This Row],[Close Price]] &gt; Stock_Info[[#This Row],[Open Price]], 1, 0)</f>
        <v>0</v>
      </c>
      <c r="Q1272" t="str">
        <f>IF(AND(Stock_Info[[#This Row],[% Deli. Qty to Traded Qty]]&gt;80,Stock_Info[[#This Row],[No. of Trades]]&lt;3000),"Unusual Day","")</f>
        <v/>
      </c>
      <c r="R1272" t="str">
        <f>IF(AND(Stock_Info[[#This Row],[Spread High-Low]] &lt; 10, Stock_Info[[#This Row],[% Deli. Qty to Traded Qty]] &gt; 90), "Good Day", "")</f>
        <v/>
      </c>
    </row>
    <row r="1273" spans="1:18">
      <c r="A1273" t="s">
        <v>45</v>
      </c>
      <c r="B1273" s="1">
        <v>45877</v>
      </c>
      <c r="C1273" s="1" t="str">
        <f>"WEEK" &amp;" " &amp;  INT((DAY(Stock_Info[[#This Row],[Date]])+WEEKDAY(DATE(YEAR(Stock_Info[[#This Row],[Date]]),MONTH(Stock_Info[[#This Row],[Date]]),1))-1)/7)+1</f>
        <v>WEEK 2</v>
      </c>
      <c r="D1273" s="12">
        <v>53.76</v>
      </c>
      <c r="E1273" s="12">
        <v>55.92</v>
      </c>
      <c r="F1273" s="12">
        <v>53.76</v>
      </c>
      <c r="G1273" s="12">
        <v>55.68</v>
      </c>
      <c r="H1273" s="12">
        <v>55.396894938913142</v>
      </c>
      <c r="I1273">
        <v>1155404</v>
      </c>
      <c r="J1273">
        <v>4194</v>
      </c>
      <c r="K1273" s="12">
        <v>64005794</v>
      </c>
      <c r="L1273">
        <v>426951</v>
      </c>
      <c r="M1273">
        <v>36.950000000000003</v>
      </c>
      <c r="N1273">
        <v>2.16</v>
      </c>
      <c r="O1273">
        <v>1.92</v>
      </c>
      <c r="P1273">
        <f xml:space="preserve"> IF(Stock_Info[[#This Row],[Close Price]] &gt; Stock_Info[[#This Row],[Open Price]], 1, 0)</f>
        <v>1</v>
      </c>
      <c r="Q1273" t="str">
        <f>IF(AND(Stock_Info[[#This Row],[% Deli. Qty to Traded Qty]]&gt;80,Stock_Info[[#This Row],[No. of Trades]]&lt;3000),"Unusual Day","")</f>
        <v/>
      </c>
      <c r="R1273" t="str">
        <f>IF(AND(Stock_Info[[#This Row],[Spread High-Low]] &lt; 10, Stock_Info[[#This Row],[% Deli. Qty to Traded Qty]] &gt; 90), "Good Day", "")</f>
        <v/>
      </c>
    </row>
    <row r="1274" spans="1:18">
      <c r="A1274" t="s">
        <v>45</v>
      </c>
      <c r="B1274" s="1">
        <v>45876</v>
      </c>
      <c r="C1274" s="1" t="str">
        <f>"WEEK" &amp;" " &amp;  INT((DAY(Stock_Info[[#This Row],[Date]])+WEEKDAY(DATE(YEAR(Stock_Info[[#This Row],[Date]]),MONTH(Stock_Info[[#This Row],[Date]]),1))-1)/7)+1</f>
        <v>WEEK 2</v>
      </c>
      <c r="D1274" s="12">
        <v>53.71</v>
      </c>
      <c r="E1274" s="12">
        <v>53.9</v>
      </c>
      <c r="F1274" s="12">
        <v>52.26</v>
      </c>
      <c r="G1274" s="12">
        <v>53.56</v>
      </c>
      <c r="H1274" s="12">
        <v>53.220341158139227</v>
      </c>
      <c r="I1274">
        <v>1098728</v>
      </c>
      <c r="J1274">
        <v>5023</v>
      </c>
      <c r="K1274" s="12">
        <v>58474679</v>
      </c>
      <c r="L1274">
        <v>596049</v>
      </c>
      <c r="M1274">
        <v>54.25</v>
      </c>
      <c r="N1274">
        <v>1.64</v>
      </c>
      <c r="O1274">
        <v>-0.15</v>
      </c>
      <c r="P1274">
        <f xml:space="preserve"> IF(Stock_Info[[#This Row],[Close Price]] &gt; Stock_Info[[#This Row],[Open Price]], 1, 0)</f>
        <v>0</v>
      </c>
      <c r="Q1274" t="str">
        <f>IF(AND(Stock_Info[[#This Row],[% Deli. Qty to Traded Qty]]&gt;80,Stock_Info[[#This Row],[No. of Trades]]&lt;3000),"Unusual Day","")</f>
        <v/>
      </c>
      <c r="R1274" t="str">
        <f>IF(AND(Stock_Info[[#This Row],[Spread High-Low]] &lt; 10, Stock_Info[[#This Row],[% Deli. Qty to Traded Qty]] &gt; 90), "Good Day", "")</f>
        <v/>
      </c>
    </row>
    <row r="1275" spans="1:18">
      <c r="A1275" t="s">
        <v>45</v>
      </c>
      <c r="B1275" s="1">
        <v>45875</v>
      </c>
      <c r="C1275" s="1" t="str">
        <f>"WEEK" &amp;" " &amp;  INT((DAY(Stock_Info[[#This Row],[Date]])+WEEKDAY(DATE(YEAR(Stock_Info[[#This Row],[Date]]),MONTH(Stock_Info[[#This Row],[Date]]),1))-1)/7)+1</f>
        <v>WEEK 2</v>
      </c>
      <c r="D1275" s="12">
        <v>55.14</v>
      </c>
      <c r="E1275" s="12">
        <v>55.25</v>
      </c>
      <c r="F1275" s="12">
        <v>53.75</v>
      </c>
      <c r="G1275" s="12">
        <v>53.97</v>
      </c>
      <c r="H1275" s="12">
        <v>54.461213523928421</v>
      </c>
      <c r="I1275">
        <v>674449</v>
      </c>
      <c r="J1275">
        <v>3361</v>
      </c>
      <c r="K1275" s="12">
        <v>36731311</v>
      </c>
      <c r="L1275">
        <v>279313</v>
      </c>
      <c r="M1275">
        <v>41.41</v>
      </c>
      <c r="N1275">
        <v>1.5</v>
      </c>
      <c r="O1275">
        <v>-1.17</v>
      </c>
      <c r="P1275">
        <f xml:space="preserve"> IF(Stock_Info[[#This Row],[Close Price]] &gt; Stock_Info[[#This Row],[Open Price]], 1, 0)</f>
        <v>0</v>
      </c>
      <c r="Q1275" t="str">
        <f>IF(AND(Stock_Info[[#This Row],[% Deli. Qty to Traded Qty]]&gt;80,Stock_Info[[#This Row],[No. of Trades]]&lt;3000),"Unusual Day","")</f>
        <v/>
      </c>
      <c r="R1275" t="str">
        <f>IF(AND(Stock_Info[[#This Row],[Spread High-Low]] &lt; 10, Stock_Info[[#This Row],[% Deli. Qty to Traded Qty]] &gt; 90), "Good Day", "")</f>
        <v/>
      </c>
    </row>
    <row r="1276" spans="1:18">
      <c r="A1276" t="s">
        <v>45</v>
      </c>
      <c r="B1276" s="1">
        <v>45874</v>
      </c>
      <c r="C1276" s="1" t="str">
        <f>"WEEK" &amp;" " &amp;  INT((DAY(Stock_Info[[#This Row],[Date]])+WEEKDAY(DATE(YEAR(Stock_Info[[#This Row],[Date]]),MONTH(Stock_Info[[#This Row],[Date]]),1))-1)/7)+1</f>
        <v>WEEK 2</v>
      </c>
      <c r="D1276" s="12">
        <v>55.2</v>
      </c>
      <c r="E1276" s="12">
        <v>55.72</v>
      </c>
      <c r="F1276" s="12">
        <v>55</v>
      </c>
      <c r="G1276" s="12">
        <v>55.14</v>
      </c>
      <c r="H1276" s="12">
        <v>55.225051103843008</v>
      </c>
      <c r="I1276">
        <v>391360</v>
      </c>
      <c r="J1276">
        <v>2075</v>
      </c>
      <c r="K1276" s="12">
        <v>21612876</v>
      </c>
      <c r="L1276">
        <v>190376</v>
      </c>
      <c r="M1276">
        <v>48.64</v>
      </c>
      <c r="N1276">
        <v>0.72</v>
      </c>
      <c r="O1276">
        <v>-0.06</v>
      </c>
      <c r="P1276">
        <f xml:space="preserve"> IF(Stock_Info[[#This Row],[Close Price]] &gt; Stock_Info[[#This Row],[Open Price]], 1, 0)</f>
        <v>0</v>
      </c>
      <c r="Q1276" t="str">
        <f>IF(AND(Stock_Info[[#This Row],[% Deli. Qty to Traded Qty]]&gt;80,Stock_Info[[#This Row],[No. of Trades]]&lt;3000),"Unusual Day","")</f>
        <v/>
      </c>
      <c r="R1276" t="str">
        <f>IF(AND(Stock_Info[[#This Row],[Spread High-Low]] &lt; 10, Stock_Info[[#This Row],[% Deli. Qty to Traded Qty]] &gt; 90), "Good Day", "")</f>
        <v/>
      </c>
    </row>
    <row r="1277" spans="1:18">
      <c r="A1277" t="s">
        <v>45</v>
      </c>
      <c r="B1277" s="1">
        <v>45873</v>
      </c>
      <c r="C1277" s="1" t="str">
        <f>"WEEK" &amp;" " &amp;  INT((DAY(Stock_Info[[#This Row],[Date]])+WEEKDAY(DATE(YEAR(Stock_Info[[#This Row],[Date]]),MONTH(Stock_Info[[#This Row],[Date]]),1))-1)/7)+1</f>
        <v>WEEK 2</v>
      </c>
      <c r="D1277" s="12">
        <v>54.27</v>
      </c>
      <c r="E1277" s="12">
        <v>55.35</v>
      </c>
      <c r="F1277" s="12">
        <v>54.15</v>
      </c>
      <c r="G1277" s="12">
        <v>55.23</v>
      </c>
      <c r="H1277" s="12">
        <v>54.686479806053299</v>
      </c>
      <c r="I1277">
        <v>358449</v>
      </c>
      <c r="J1277">
        <v>1793</v>
      </c>
      <c r="K1277" s="12">
        <v>19602314</v>
      </c>
      <c r="L1277">
        <v>139344</v>
      </c>
      <c r="M1277">
        <v>38.869999999999997</v>
      </c>
      <c r="N1277">
        <v>1.2</v>
      </c>
      <c r="O1277">
        <v>0.96</v>
      </c>
      <c r="P1277">
        <f xml:space="preserve"> IF(Stock_Info[[#This Row],[Close Price]] &gt; Stock_Info[[#This Row],[Open Price]], 1, 0)</f>
        <v>1</v>
      </c>
      <c r="Q1277" t="str">
        <f>IF(AND(Stock_Info[[#This Row],[% Deli. Qty to Traded Qty]]&gt;80,Stock_Info[[#This Row],[No. of Trades]]&lt;3000),"Unusual Day","")</f>
        <v/>
      </c>
      <c r="R1277" t="str">
        <f>IF(AND(Stock_Info[[#This Row],[Spread High-Low]] &lt; 10, Stock_Info[[#This Row],[% Deli. Qty to Traded Qty]] &gt; 90), "Good Day", "")</f>
        <v/>
      </c>
    </row>
    <row r="1278" spans="1:18">
      <c r="A1278" t="s">
        <v>45</v>
      </c>
      <c r="B1278" s="1">
        <v>45870</v>
      </c>
      <c r="C1278" s="1" t="str">
        <f>"WEEK" &amp;" " &amp;  INT((DAY(Stock_Info[[#This Row],[Date]])+WEEKDAY(DATE(YEAR(Stock_Info[[#This Row],[Date]]),MONTH(Stock_Info[[#This Row],[Date]]),1))-1)/7)+1</f>
        <v>WEEK 1</v>
      </c>
      <c r="D1278" s="12">
        <v>56.01</v>
      </c>
      <c r="E1278" s="12">
        <v>56.28</v>
      </c>
      <c r="F1278" s="12">
        <v>53.9</v>
      </c>
      <c r="G1278" s="12">
        <v>54.21</v>
      </c>
      <c r="H1278" s="12">
        <v>55.027695678022837</v>
      </c>
      <c r="I1278">
        <v>1174046</v>
      </c>
      <c r="J1278">
        <v>5694</v>
      </c>
      <c r="K1278" s="12">
        <v>64605046</v>
      </c>
      <c r="L1278">
        <v>593115</v>
      </c>
      <c r="M1278">
        <v>50.52</v>
      </c>
      <c r="N1278">
        <v>2.38</v>
      </c>
      <c r="O1278">
        <v>-1.8</v>
      </c>
      <c r="P1278">
        <f xml:space="preserve"> IF(Stock_Info[[#This Row],[Close Price]] &gt; Stock_Info[[#This Row],[Open Price]], 1, 0)</f>
        <v>0</v>
      </c>
      <c r="Q1278" t="str">
        <f>IF(AND(Stock_Info[[#This Row],[% Deli. Qty to Traded Qty]]&gt;80,Stock_Info[[#This Row],[No. of Trades]]&lt;3000),"Unusual Day","")</f>
        <v/>
      </c>
      <c r="R1278" t="str">
        <f>IF(AND(Stock_Info[[#This Row],[Spread High-Low]] &lt; 10, Stock_Info[[#This Row],[% Deli. Qty to Traded Qty]] &gt; 90), "Good Day", "")</f>
        <v/>
      </c>
    </row>
    <row r="1279" spans="1:18">
      <c r="A1279" t="s">
        <v>45</v>
      </c>
      <c r="B1279" s="1">
        <v>45869</v>
      </c>
      <c r="C1279" s="1" t="str">
        <f>"WEEK" &amp;" " &amp;  INT((DAY(Stock_Info[[#This Row],[Date]])+WEEKDAY(DATE(YEAR(Stock_Info[[#This Row],[Date]]),MONTH(Stock_Info[[#This Row],[Date]]),1))-1)/7)+1</f>
        <v>WEEK 5</v>
      </c>
      <c r="D1279" s="12">
        <v>56.19</v>
      </c>
      <c r="E1279" s="12">
        <v>56.35</v>
      </c>
      <c r="F1279" s="12">
        <v>55.19</v>
      </c>
      <c r="G1279" s="12">
        <v>56.09</v>
      </c>
      <c r="H1279" s="12">
        <v>56.078970358814352</v>
      </c>
      <c r="I1279">
        <v>448700</v>
      </c>
      <c r="J1279">
        <v>2240</v>
      </c>
      <c r="K1279" s="12">
        <v>25162634</v>
      </c>
      <c r="L1279">
        <v>172704</v>
      </c>
      <c r="M1279">
        <v>38.49</v>
      </c>
      <c r="N1279">
        <v>1.1599999999999999</v>
      </c>
      <c r="O1279">
        <v>-0.1</v>
      </c>
      <c r="P1279">
        <f xml:space="preserve"> IF(Stock_Info[[#This Row],[Close Price]] &gt; Stock_Info[[#This Row],[Open Price]], 1, 0)</f>
        <v>0</v>
      </c>
      <c r="Q1279" t="str">
        <f>IF(AND(Stock_Info[[#This Row],[% Deli. Qty to Traded Qty]]&gt;80,Stock_Info[[#This Row],[No. of Trades]]&lt;3000),"Unusual Day","")</f>
        <v/>
      </c>
      <c r="R1279" t="str">
        <f>IF(AND(Stock_Info[[#This Row],[Spread High-Low]] &lt; 10, Stock_Info[[#This Row],[% Deli. Qty to Traded Qty]] &gt; 90), "Good Day", "")</f>
        <v/>
      </c>
    </row>
    <row r="1280" spans="1:18">
      <c r="A1280" t="s">
        <v>45</v>
      </c>
      <c r="B1280" s="1">
        <v>45868</v>
      </c>
      <c r="C1280" s="1" t="str">
        <f>"WEEK" &amp;" " &amp;  INT((DAY(Stock_Info[[#This Row],[Date]])+WEEKDAY(DATE(YEAR(Stock_Info[[#This Row],[Date]]),MONTH(Stock_Info[[#This Row],[Date]]),1))-1)/7)+1</f>
        <v>WEEK 5</v>
      </c>
      <c r="D1280" s="12">
        <v>56.88</v>
      </c>
      <c r="E1280" s="12">
        <v>57.25</v>
      </c>
      <c r="F1280" s="12">
        <v>56.32</v>
      </c>
      <c r="G1280" s="12">
        <v>56.51</v>
      </c>
      <c r="H1280" s="12">
        <v>56.68383880624755</v>
      </c>
      <c r="I1280">
        <v>301302</v>
      </c>
      <c r="J1280">
        <v>1315</v>
      </c>
      <c r="K1280" s="12">
        <v>17078954</v>
      </c>
      <c r="L1280">
        <v>148372</v>
      </c>
      <c r="M1280">
        <v>49.24</v>
      </c>
      <c r="N1280">
        <v>0.93</v>
      </c>
      <c r="O1280">
        <v>-0.37</v>
      </c>
      <c r="P1280">
        <f xml:space="preserve"> IF(Stock_Info[[#This Row],[Close Price]] &gt; Stock_Info[[#This Row],[Open Price]], 1, 0)</f>
        <v>0</v>
      </c>
      <c r="Q1280" t="str">
        <f>IF(AND(Stock_Info[[#This Row],[% Deli. Qty to Traded Qty]]&gt;80,Stock_Info[[#This Row],[No. of Trades]]&lt;3000),"Unusual Day","")</f>
        <v/>
      </c>
      <c r="R1280" t="str">
        <f>IF(AND(Stock_Info[[#This Row],[Spread High-Low]] &lt; 10, Stock_Info[[#This Row],[% Deli. Qty to Traded Qty]] &gt; 90), "Good Day", "")</f>
        <v/>
      </c>
    </row>
    <row r="1281" spans="1:18">
      <c r="A1281" t="s">
        <v>45</v>
      </c>
      <c r="B1281" s="1">
        <v>45867</v>
      </c>
      <c r="C1281" s="1" t="str">
        <f>"WEEK" &amp;" " &amp;  INT((DAY(Stock_Info[[#This Row],[Date]])+WEEKDAY(DATE(YEAR(Stock_Info[[#This Row],[Date]]),MONTH(Stock_Info[[#This Row],[Date]]),1))-1)/7)+1</f>
        <v>WEEK 5</v>
      </c>
      <c r="D1281" s="12">
        <v>56.68</v>
      </c>
      <c r="E1281" s="12">
        <v>57.03</v>
      </c>
      <c r="F1281" s="12">
        <v>56.34</v>
      </c>
      <c r="G1281" s="12">
        <v>56.74</v>
      </c>
      <c r="H1281" s="12">
        <v>56.787311227505249</v>
      </c>
      <c r="I1281">
        <v>785072</v>
      </c>
      <c r="J1281">
        <v>3717</v>
      </c>
      <c r="K1281" s="12">
        <v>44582128</v>
      </c>
      <c r="L1281">
        <v>377636</v>
      </c>
      <c r="M1281">
        <v>48.1</v>
      </c>
      <c r="N1281">
        <v>0.69</v>
      </c>
      <c r="O1281">
        <v>0.06</v>
      </c>
      <c r="P1281">
        <f xml:space="preserve"> IF(Stock_Info[[#This Row],[Close Price]] &gt; Stock_Info[[#This Row],[Open Price]], 1, 0)</f>
        <v>1</v>
      </c>
      <c r="Q1281" t="str">
        <f>IF(AND(Stock_Info[[#This Row],[% Deli. Qty to Traded Qty]]&gt;80,Stock_Info[[#This Row],[No. of Trades]]&lt;3000),"Unusual Day","")</f>
        <v/>
      </c>
      <c r="R1281" t="str">
        <f>IF(AND(Stock_Info[[#This Row],[Spread High-Low]] &lt; 10, Stock_Info[[#This Row],[% Deli. Qty to Traded Qty]] &gt; 90), "Good Day", "")</f>
        <v/>
      </c>
    </row>
    <row r="1282" spans="1:18">
      <c r="A1282" t="s">
        <v>45</v>
      </c>
      <c r="B1282" s="1">
        <v>45866</v>
      </c>
      <c r="C1282" s="1" t="str">
        <f>"WEEK" &amp;" " &amp;  INT((DAY(Stock_Info[[#This Row],[Date]])+WEEKDAY(DATE(YEAR(Stock_Info[[#This Row],[Date]]),MONTH(Stock_Info[[#This Row],[Date]]),1))-1)/7)+1</f>
        <v>WEEK 5</v>
      </c>
      <c r="D1282" s="12">
        <v>56.83</v>
      </c>
      <c r="E1282" s="12">
        <v>57.39</v>
      </c>
      <c r="F1282" s="12">
        <v>56.24</v>
      </c>
      <c r="G1282" s="12">
        <v>56.88</v>
      </c>
      <c r="H1282" s="12">
        <v>56.988244133793764</v>
      </c>
      <c r="I1282">
        <v>1172521</v>
      </c>
      <c r="J1282">
        <v>5641</v>
      </c>
      <c r="K1282" s="12">
        <v>66819913</v>
      </c>
      <c r="L1282">
        <v>832025</v>
      </c>
      <c r="M1282">
        <v>70.959999999999994</v>
      </c>
      <c r="N1282">
        <v>1.1499999999999999</v>
      </c>
      <c r="O1282">
        <v>0.05</v>
      </c>
      <c r="P1282">
        <f xml:space="preserve"> IF(Stock_Info[[#This Row],[Close Price]] &gt; Stock_Info[[#This Row],[Open Price]], 1, 0)</f>
        <v>1</v>
      </c>
      <c r="Q1282" t="str">
        <f>IF(AND(Stock_Info[[#This Row],[% Deli. Qty to Traded Qty]]&gt;80,Stock_Info[[#This Row],[No. of Trades]]&lt;3000),"Unusual Day","")</f>
        <v/>
      </c>
      <c r="R1282" t="str">
        <f>IF(AND(Stock_Info[[#This Row],[Spread High-Low]] &lt; 10, Stock_Info[[#This Row],[% Deli. Qty to Traded Qty]] &gt; 90), "Good Day", "")</f>
        <v/>
      </c>
    </row>
    <row r="1283" spans="1:18">
      <c r="A1283" t="s">
        <v>45</v>
      </c>
      <c r="B1283" s="1">
        <v>45863</v>
      </c>
      <c r="C1283" s="1" t="str">
        <f>"WEEK" &amp;" " &amp;  INT((DAY(Stock_Info[[#This Row],[Date]])+WEEKDAY(DATE(YEAR(Stock_Info[[#This Row],[Date]]),MONTH(Stock_Info[[#This Row],[Date]]),1))-1)/7)+1</f>
        <v>WEEK 4</v>
      </c>
      <c r="D1283" s="12">
        <v>57.11</v>
      </c>
      <c r="E1283" s="12">
        <v>57.38</v>
      </c>
      <c r="F1283" s="12">
        <v>56.6</v>
      </c>
      <c r="G1283" s="12">
        <v>56.71</v>
      </c>
      <c r="H1283" s="12">
        <v>56.99693219784367</v>
      </c>
      <c r="I1283">
        <v>1555511</v>
      </c>
      <c r="J1283">
        <v>7010</v>
      </c>
      <c r="K1283" s="12">
        <v>88659355</v>
      </c>
      <c r="L1283">
        <v>902326</v>
      </c>
      <c r="M1283">
        <v>58.01</v>
      </c>
      <c r="N1283">
        <v>0.78</v>
      </c>
      <c r="O1283">
        <v>-0.4</v>
      </c>
      <c r="P1283">
        <f xml:space="preserve"> IF(Stock_Info[[#This Row],[Close Price]] &gt; Stock_Info[[#This Row],[Open Price]], 1, 0)</f>
        <v>0</v>
      </c>
      <c r="Q1283" t="str">
        <f>IF(AND(Stock_Info[[#This Row],[% Deli. Qty to Traded Qty]]&gt;80,Stock_Info[[#This Row],[No. of Trades]]&lt;3000),"Unusual Day","")</f>
        <v/>
      </c>
      <c r="R1283" t="str">
        <f>IF(AND(Stock_Info[[#This Row],[Spread High-Low]] &lt; 10, Stock_Info[[#This Row],[% Deli. Qty to Traded Qty]] &gt; 90), "Good Day", "")</f>
        <v/>
      </c>
    </row>
    <row r="1284" spans="1:18">
      <c r="A1284" t="s">
        <v>45</v>
      </c>
      <c r="B1284" s="1">
        <v>45862</v>
      </c>
      <c r="C1284" s="1" t="str">
        <f>"WEEK" &amp;" " &amp;  INT((DAY(Stock_Info[[#This Row],[Date]])+WEEKDAY(DATE(YEAR(Stock_Info[[#This Row],[Date]]),MONTH(Stock_Info[[#This Row],[Date]]),1))-1)/7)+1</f>
        <v>WEEK 4</v>
      </c>
      <c r="D1284" s="12">
        <v>56.53</v>
      </c>
      <c r="E1284" s="12">
        <v>57.47</v>
      </c>
      <c r="F1284" s="12">
        <v>56.53</v>
      </c>
      <c r="G1284" s="12">
        <v>57.25</v>
      </c>
      <c r="H1284" s="12">
        <v>57.144962782535025</v>
      </c>
      <c r="I1284">
        <v>1586352</v>
      </c>
      <c r="J1284">
        <v>6853</v>
      </c>
      <c r="K1284" s="12">
        <v>90652026</v>
      </c>
      <c r="L1284">
        <v>787278</v>
      </c>
      <c r="M1284">
        <v>49.63</v>
      </c>
      <c r="N1284">
        <v>0.94</v>
      </c>
      <c r="O1284">
        <v>0.72</v>
      </c>
      <c r="P1284">
        <f xml:space="preserve"> IF(Stock_Info[[#This Row],[Close Price]] &gt; Stock_Info[[#This Row],[Open Price]], 1, 0)</f>
        <v>1</v>
      </c>
      <c r="Q1284" t="str">
        <f>IF(AND(Stock_Info[[#This Row],[% Deli. Qty to Traded Qty]]&gt;80,Stock_Info[[#This Row],[No. of Trades]]&lt;3000),"Unusual Day","")</f>
        <v/>
      </c>
      <c r="R1284" t="str">
        <f>IF(AND(Stock_Info[[#This Row],[Spread High-Low]] &lt; 10, Stock_Info[[#This Row],[% Deli. Qty to Traded Qty]] &gt; 90), "Good Day", "")</f>
        <v/>
      </c>
    </row>
    <row r="1285" spans="1:18">
      <c r="A1285" t="s">
        <v>45</v>
      </c>
      <c r="B1285" s="1">
        <v>45861</v>
      </c>
      <c r="C1285" s="1" t="str">
        <f>"WEEK" &amp;" " &amp;  INT((DAY(Stock_Info[[#This Row],[Date]])+WEEKDAY(DATE(YEAR(Stock_Info[[#This Row],[Date]]),MONTH(Stock_Info[[#This Row],[Date]]),1))-1)/7)+1</f>
        <v>WEEK 4</v>
      </c>
      <c r="D1285" s="12">
        <v>56.46</v>
      </c>
      <c r="E1285" s="12">
        <v>56.8</v>
      </c>
      <c r="F1285" s="12">
        <v>56.05</v>
      </c>
      <c r="G1285" s="12">
        <v>56.51</v>
      </c>
      <c r="H1285" s="12">
        <v>56.301149873794337</v>
      </c>
      <c r="I1285">
        <v>738081</v>
      </c>
      <c r="J1285">
        <v>3686</v>
      </c>
      <c r="K1285" s="12">
        <v>41554809</v>
      </c>
      <c r="L1285">
        <v>386309</v>
      </c>
      <c r="M1285">
        <v>52.34</v>
      </c>
      <c r="N1285">
        <v>0.75</v>
      </c>
      <c r="O1285">
        <v>0.05</v>
      </c>
      <c r="P1285">
        <f xml:space="preserve"> IF(Stock_Info[[#This Row],[Close Price]] &gt; Stock_Info[[#This Row],[Open Price]], 1, 0)</f>
        <v>1</v>
      </c>
      <c r="Q1285" t="str">
        <f>IF(AND(Stock_Info[[#This Row],[% Deli. Qty to Traded Qty]]&gt;80,Stock_Info[[#This Row],[No. of Trades]]&lt;3000),"Unusual Day","")</f>
        <v/>
      </c>
      <c r="R1285" t="str">
        <f>IF(AND(Stock_Info[[#This Row],[Spread High-Low]] &lt; 10, Stock_Info[[#This Row],[% Deli. Qty to Traded Qty]] &gt; 90), "Good Day", "")</f>
        <v/>
      </c>
    </row>
    <row r="1286" spans="1:18">
      <c r="A1286" t="s">
        <v>45</v>
      </c>
      <c r="B1286" s="1">
        <v>45860</v>
      </c>
      <c r="C1286" s="1" t="str">
        <f>"WEEK" &amp;" " &amp;  INT((DAY(Stock_Info[[#This Row],[Date]])+WEEKDAY(DATE(YEAR(Stock_Info[[#This Row],[Date]]),MONTH(Stock_Info[[#This Row],[Date]]),1))-1)/7)+1</f>
        <v>WEEK 4</v>
      </c>
      <c r="D1286" s="12">
        <v>56.82</v>
      </c>
      <c r="E1286" s="12">
        <v>57.14</v>
      </c>
      <c r="F1286" s="12">
        <v>56.17</v>
      </c>
      <c r="G1286" s="12">
        <v>56.38</v>
      </c>
      <c r="H1286" s="12">
        <v>56.638418709840728</v>
      </c>
      <c r="I1286">
        <v>904679</v>
      </c>
      <c r="J1286">
        <v>4702</v>
      </c>
      <c r="K1286" s="12">
        <v>51239588</v>
      </c>
      <c r="L1286">
        <v>528275</v>
      </c>
      <c r="M1286">
        <v>58.39</v>
      </c>
      <c r="N1286">
        <v>0.97</v>
      </c>
      <c r="O1286">
        <v>-0.44</v>
      </c>
      <c r="P1286">
        <f xml:space="preserve"> IF(Stock_Info[[#This Row],[Close Price]] &gt; Stock_Info[[#This Row],[Open Price]], 1, 0)</f>
        <v>0</v>
      </c>
      <c r="Q1286" t="str">
        <f>IF(AND(Stock_Info[[#This Row],[% Deli. Qty to Traded Qty]]&gt;80,Stock_Info[[#This Row],[No. of Trades]]&lt;3000),"Unusual Day","")</f>
        <v/>
      </c>
      <c r="R1286" t="str">
        <f>IF(AND(Stock_Info[[#This Row],[Spread High-Low]] &lt; 10, Stock_Info[[#This Row],[% Deli. Qty to Traded Qty]] &gt; 90), "Good Day", "")</f>
        <v/>
      </c>
    </row>
    <row r="1287" spans="1:18">
      <c r="A1287" t="s">
        <v>45</v>
      </c>
      <c r="B1287" s="1">
        <v>45859</v>
      </c>
      <c r="C1287" s="1" t="str">
        <f>"WEEK" &amp;" " &amp;  INT((DAY(Stock_Info[[#This Row],[Date]])+WEEKDAY(DATE(YEAR(Stock_Info[[#This Row],[Date]]),MONTH(Stock_Info[[#This Row],[Date]]),1))-1)/7)+1</f>
        <v>WEEK 4</v>
      </c>
      <c r="D1287" s="12">
        <v>56.7</v>
      </c>
      <c r="E1287" s="12">
        <v>57.25</v>
      </c>
      <c r="F1287" s="12">
        <v>56.35</v>
      </c>
      <c r="G1287" s="12">
        <v>56.63</v>
      </c>
      <c r="H1287" s="12">
        <v>56.861044305750532</v>
      </c>
      <c r="I1287">
        <v>1020793</v>
      </c>
      <c r="J1287">
        <v>5073</v>
      </c>
      <c r="K1287" s="12">
        <v>58043356</v>
      </c>
      <c r="L1287">
        <v>579423</v>
      </c>
      <c r="M1287">
        <v>56.76</v>
      </c>
      <c r="N1287">
        <v>0.9</v>
      </c>
      <c r="O1287">
        <v>-7.0000000000000007E-2</v>
      </c>
      <c r="P1287">
        <f xml:space="preserve"> IF(Stock_Info[[#This Row],[Close Price]] &gt; Stock_Info[[#This Row],[Open Price]], 1, 0)</f>
        <v>0</v>
      </c>
      <c r="Q1287" t="str">
        <f>IF(AND(Stock_Info[[#This Row],[% Deli. Qty to Traded Qty]]&gt;80,Stock_Info[[#This Row],[No. of Trades]]&lt;3000),"Unusual Day","")</f>
        <v/>
      </c>
      <c r="R1287" t="str">
        <f>IF(AND(Stock_Info[[#This Row],[Spread High-Low]] &lt; 10, Stock_Info[[#This Row],[% Deli. Qty to Traded Qty]] &gt; 90), "Good Day", "")</f>
        <v/>
      </c>
    </row>
    <row r="1288" spans="1:18">
      <c r="A1288" t="s">
        <v>45</v>
      </c>
      <c r="B1288" s="1">
        <v>45856</v>
      </c>
      <c r="C1288" s="1" t="str">
        <f>"WEEK" &amp;" " &amp;  INT((DAY(Stock_Info[[#This Row],[Date]])+WEEKDAY(DATE(YEAR(Stock_Info[[#This Row],[Date]]),MONTH(Stock_Info[[#This Row],[Date]]),1))-1)/7)+1</f>
        <v>WEEK 3</v>
      </c>
      <c r="D1288" s="12">
        <v>57.24</v>
      </c>
      <c r="E1288" s="12">
        <v>57.39</v>
      </c>
      <c r="F1288" s="12">
        <v>56.4</v>
      </c>
      <c r="G1288" s="12">
        <v>56.65</v>
      </c>
      <c r="H1288" s="12">
        <v>56.784007000736921</v>
      </c>
      <c r="I1288">
        <v>542800</v>
      </c>
      <c r="J1288">
        <v>2466</v>
      </c>
      <c r="K1288" s="12">
        <v>30822359</v>
      </c>
      <c r="L1288">
        <v>313448</v>
      </c>
      <c r="M1288">
        <v>57.75</v>
      </c>
      <c r="N1288">
        <v>0.99</v>
      </c>
      <c r="O1288">
        <v>-0.59</v>
      </c>
      <c r="P1288">
        <f xml:space="preserve"> IF(Stock_Info[[#This Row],[Close Price]] &gt; Stock_Info[[#This Row],[Open Price]], 1, 0)</f>
        <v>0</v>
      </c>
      <c r="Q1288" t="str">
        <f>IF(AND(Stock_Info[[#This Row],[% Deli. Qty to Traded Qty]]&gt;80,Stock_Info[[#This Row],[No. of Trades]]&lt;3000),"Unusual Day","")</f>
        <v/>
      </c>
      <c r="R1288" t="str">
        <f>IF(AND(Stock_Info[[#This Row],[Spread High-Low]] &lt; 10, Stock_Info[[#This Row],[% Deli. Qty to Traded Qty]] &gt; 90), "Good Day", "")</f>
        <v/>
      </c>
    </row>
    <row r="1289" spans="1:18">
      <c r="A1289" t="s">
        <v>45</v>
      </c>
      <c r="B1289" s="1">
        <v>45855</v>
      </c>
      <c r="C1289" s="1" t="str">
        <f>"WEEK" &amp;" " &amp;  INT((DAY(Stock_Info[[#This Row],[Date]])+WEEKDAY(DATE(YEAR(Stock_Info[[#This Row],[Date]]),MONTH(Stock_Info[[#This Row],[Date]]),1))-1)/7)+1</f>
        <v>WEEK 3</v>
      </c>
      <c r="D1289" s="12">
        <v>57.7</v>
      </c>
      <c r="E1289" s="12">
        <v>57.75</v>
      </c>
      <c r="F1289" s="12">
        <v>56.92</v>
      </c>
      <c r="G1289" s="12">
        <v>57.23</v>
      </c>
      <c r="H1289" s="12">
        <v>57.328124280096375</v>
      </c>
      <c r="I1289">
        <v>1106919</v>
      </c>
      <c r="J1289">
        <v>4031</v>
      </c>
      <c r="K1289" s="12">
        <v>63457590</v>
      </c>
      <c r="L1289">
        <v>677476</v>
      </c>
      <c r="M1289">
        <v>61.2</v>
      </c>
      <c r="N1289">
        <v>0.83</v>
      </c>
      <c r="O1289">
        <v>-0.47</v>
      </c>
      <c r="P1289">
        <f xml:space="preserve"> IF(Stock_Info[[#This Row],[Close Price]] &gt; Stock_Info[[#This Row],[Open Price]], 1, 0)</f>
        <v>0</v>
      </c>
      <c r="Q1289" t="str">
        <f>IF(AND(Stock_Info[[#This Row],[% Deli. Qty to Traded Qty]]&gt;80,Stock_Info[[#This Row],[No. of Trades]]&lt;3000),"Unusual Day","")</f>
        <v/>
      </c>
      <c r="R1289" t="str">
        <f>IF(AND(Stock_Info[[#This Row],[Spread High-Low]] &lt; 10, Stock_Info[[#This Row],[% Deli. Qty to Traded Qty]] &gt; 90), "Good Day", "")</f>
        <v/>
      </c>
    </row>
    <row r="1290" spans="1:18">
      <c r="A1290" t="s">
        <v>45</v>
      </c>
      <c r="B1290" s="1">
        <v>45854</v>
      </c>
      <c r="C1290" s="1" t="str">
        <f>"WEEK" &amp;" " &amp;  INT((DAY(Stock_Info[[#This Row],[Date]])+WEEKDAY(DATE(YEAR(Stock_Info[[#This Row],[Date]]),MONTH(Stock_Info[[#This Row],[Date]]),1))-1)/7)+1</f>
        <v>WEEK 3</v>
      </c>
      <c r="D1290" s="12">
        <v>57.99</v>
      </c>
      <c r="E1290" s="12">
        <v>58</v>
      </c>
      <c r="F1290" s="12">
        <v>57.07</v>
      </c>
      <c r="G1290" s="12">
        <v>57.34</v>
      </c>
      <c r="H1290" s="12">
        <v>57.506872962729247</v>
      </c>
      <c r="I1290">
        <v>1492806</v>
      </c>
      <c r="J1290">
        <v>6312</v>
      </c>
      <c r="K1290" s="12">
        <v>85846605</v>
      </c>
      <c r="L1290">
        <v>685600</v>
      </c>
      <c r="M1290">
        <v>45.93</v>
      </c>
      <c r="N1290">
        <v>0.93</v>
      </c>
      <c r="O1290">
        <v>-0.65</v>
      </c>
      <c r="P1290">
        <f xml:space="preserve"> IF(Stock_Info[[#This Row],[Close Price]] &gt; Stock_Info[[#This Row],[Open Price]], 1, 0)</f>
        <v>0</v>
      </c>
      <c r="Q1290" t="str">
        <f>IF(AND(Stock_Info[[#This Row],[% Deli. Qty to Traded Qty]]&gt;80,Stock_Info[[#This Row],[No. of Trades]]&lt;3000),"Unusual Day","")</f>
        <v/>
      </c>
      <c r="R1290" t="str">
        <f>IF(AND(Stock_Info[[#This Row],[Spread High-Low]] &lt; 10, Stock_Info[[#This Row],[% Deli. Qty to Traded Qty]] &gt; 90), "Good Day", "")</f>
        <v/>
      </c>
    </row>
    <row r="1291" spans="1:18">
      <c r="A1291" t="s">
        <v>45</v>
      </c>
      <c r="B1291" s="1">
        <v>45853</v>
      </c>
      <c r="C1291" s="1" t="str">
        <f>"WEEK" &amp;" " &amp;  INT((DAY(Stock_Info[[#This Row],[Date]])+WEEKDAY(DATE(YEAR(Stock_Info[[#This Row],[Date]]),MONTH(Stock_Info[[#This Row],[Date]]),1))-1)/7)+1</f>
        <v>WEEK 3</v>
      </c>
      <c r="D1291" s="12">
        <v>56.11</v>
      </c>
      <c r="E1291" s="12">
        <v>57.62</v>
      </c>
      <c r="F1291" s="12">
        <v>56.11</v>
      </c>
      <c r="G1291" s="12">
        <v>57.2</v>
      </c>
      <c r="H1291" s="12">
        <v>57.01354465605705</v>
      </c>
      <c r="I1291">
        <v>1103904</v>
      </c>
      <c r="J1291">
        <v>3711</v>
      </c>
      <c r="K1291" s="12">
        <v>62937480</v>
      </c>
      <c r="L1291">
        <v>421034</v>
      </c>
      <c r="M1291">
        <v>38.14</v>
      </c>
      <c r="N1291">
        <v>1.51</v>
      </c>
      <c r="O1291">
        <v>1.0900000000000001</v>
      </c>
      <c r="P1291">
        <f xml:space="preserve"> IF(Stock_Info[[#This Row],[Close Price]] &gt; Stock_Info[[#This Row],[Open Price]], 1, 0)</f>
        <v>1</v>
      </c>
      <c r="Q1291" t="str">
        <f>IF(AND(Stock_Info[[#This Row],[% Deli. Qty to Traded Qty]]&gt;80,Stock_Info[[#This Row],[No. of Trades]]&lt;3000),"Unusual Day","")</f>
        <v/>
      </c>
      <c r="R1291" t="str">
        <f>IF(AND(Stock_Info[[#This Row],[Spread High-Low]] &lt; 10, Stock_Info[[#This Row],[% Deli. Qty to Traded Qty]] &gt; 90), "Good Day", "")</f>
        <v/>
      </c>
    </row>
    <row r="1292" spans="1:18">
      <c r="A1292" t="s">
        <v>45</v>
      </c>
      <c r="B1292" s="1">
        <v>45852</v>
      </c>
      <c r="C1292" s="1" t="str">
        <f>"WEEK" &amp;" " &amp;  INT((DAY(Stock_Info[[#This Row],[Date]])+WEEKDAY(DATE(YEAR(Stock_Info[[#This Row],[Date]]),MONTH(Stock_Info[[#This Row],[Date]]),1))-1)/7)+1</f>
        <v>WEEK 3</v>
      </c>
      <c r="D1292" s="12">
        <v>55.96</v>
      </c>
      <c r="E1292" s="12">
        <v>56.65</v>
      </c>
      <c r="F1292" s="12">
        <v>55.62</v>
      </c>
      <c r="G1292" s="12">
        <v>56.06</v>
      </c>
      <c r="H1292" s="12">
        <v>56.043813651867282</v>
      </c>
      <c r="I1292">
        <v>831476</v>
      </c>
      <c r="J1292">
        <v>4434</v>
      </c>
      <c r="K1292" s="12">
        <v>46599086</v>
      </c>
      <c r="L1292">
        <v>421569</v>
      </c>
      <c r="M1292">
        <v>50.7</v>
      </c>
      <c r="N1292">
        <v>1.03</v>
      </c>
      <c r="O1292">
        <v>0.1</v>
      </c>
      <c r="P1292">
        <f xml:space="preserve"> IF(Stock_Info[[#This Row],[Close Price]] &gt; Stock_Info[[#This Row],[Open Price]], 1, 0)</f>
        <v>1</v>
      </c>
      <c r="Q1292" t="str">
        <f>IF(AND(Stock_Info[[#This Row],[% Deli. Qty to Traded Qty]]&gt;80,Stock_Info[[#This Row],[No. of Trades]]&lt;3000),"Unusual Day","")</f>
        <v/>
      </c>
      <c r="R1292" t="str">
        <f>IF(AND(Stock_Info[[#This Row],[Spread High-Low]] &lt; 10, Stock_Info[[#This Row],[% Deli. Qty to Traded Qty]] &gt; 90), "Good Day", "")</f>
        <v/>
      </c>
    </row>
    <row r="1293" spans="1:18">
      <c r="A1293" t="s">
        <v>45</v>
      </c>
      <c r="B1293" s="1">
        <v>45849</v>
      </c>
      <c r="C1293" s="1" t="str">
        <f>"WEEK" &amp;" " &amp;  INT((DAY(Stock_Info[[#This Row],[Date]])+WEEKDAY(DATE(YEAR(Stock_Info[[#This Row],[Date]]),MONTH(Stock_Info[[#This Row],[Date]]),1))-1)/7)+1</f>
        <v>WEEK 2</v>
      </c>
      <c r="D1293" s="12">
        <v>56.6</v>
      </c>
      <c r="E1293" s="12">
        <v>56.73</v>
      </c>
      <c r="F1293" s="12">
        <v>55.69</v>
      </c>
      <c r="G1293" s="12">
        <v>55.96</v>
      </c>
      <c r="H1293" s="12">
        <v>56.046155218061109</v>
      </c>
      <c r="I1293">
        <v>975621</v>
      </c>
      <c r="J1293">
        <v>4281</v>
      </c>
      <c r="K1293" s="12">
        <v>54679806</v>
      </c>
      <c r="L1293">
        <v>524658</v>
      </c>
      <c r="M1293">
        <v>53.78</v>
      </c>
      <c r="N1293">
        <v>1.04</v>
      </c>
      <c r="O1293">
        <v>-0.64</v>
      </c>
      <c r="P1293">
        <f xml:space="preserve"> IF(Stock_Info[[#This Row],[Close Price]] &gt; Stock_Info[[#This Row],[Open Price]], 1, 0)</f>
        <v>0</v>
      </c>
      <c r="Q1293" t="str">
        <f>IF(AND(Stock_Info[[#This Row],[% Deli. Qty to Traded Qty]]&gt;80,Stock_Info[[#This Row],[No. of Trades]]&lt;3000),"Unusual Day","")</f>
        <v/>
      </c>
      <c r="R1293" t="str">
        <f>IF(AND(Stock_Info[[#This Row],[Spread High-Low]] &lt; 10, Stock_Info[[#This Row],[% Deli. Qty to Traded Qty]] &gt; 90), "Good Day", "")</f>
        <v/>
      </c>
    </row>
    <row r="1294" spans="1:18">
      <c r="A1294" t="s">
        <v>45</v>
      </c>
      <c r="B1294" s="1">
        <v>45848</v>
      </c>
      <c r="C1294" s="1" t="str">
        <f>"WEEK" &amp;" " &amp;  INT((DAY(Stock_Info[[#This Row],[Date]])+WEEKDAY(DATE(YEAR(Stock_Info[[#This Row],[Date]]),MONTH(Stock_Info[[#This Row],[Date]]),1))-1)/7)+1</f>
        <v>WEEK 2</v>
      </c>
      <c r="D1294" s="12">
        <v>57.16</v>
      </c>
      <c r="E1294" s="12">
        <v>57.49</v>
      </c>
      <c r="F1294" s="12">
        <v>56.52</v>
      </c>
      <c r="G1294" s="12">
        <v>56.63</v>
      </c>
      <c r="H1294" s="12">
        <v>56.832345817733732</v>
      </c>
      <c r="I1294">
        <v>423622</v>
      </c>
      <c r="J1294">
        <v>2293</v>
      </c>
      <c r="K1294" s="12">
        <v>24075432</v>
      </c>
      <c r="L1294">
        <v>201511</v>
      </c>
      <c r="M1294">
        <v>47.57</v>
      </c>
      <c r="N1294">
        <v>0.97</v>
      </c>
      <c r="O1294">
        <v>-0.53</v>
      </c>
      <c r="P1294">
        <f xml:space="preserve"> IF(Stock_Info[[#This Row],[Close Price]] &gt; Stock_Info[[#This Row],[Open Price]], 1, 0)</f>
        <v>0</v>
      </c>
      <c r="Q1294" t="str">
        <f>IF(AND(Stock_Info[[#This Row],[% Deli. Qty to Traded Qty]]&gt;80,Stock_Info[[#This Row],[No. of Trades]]&lt;3000),"Unusual Day","")</f>
        <v/>
      </c>
      <c r="R1294" t="str">
        <f>IF(AND(Stock_Info[[#This Row],[Spread High-Low]] &lt; 10, Stock_Info[[#This Row],[% Deli. Qty to Traded Qty]] &gt; 90), "Good Day", "")</f>
        <v/>
      </c>
    </row>
    <row r="1295" spans="1:18">
      <c r="A1295" t="s">
        <v>45</v>
      </c>
      <c r="B1295" s="1">
        <v>45847</v>
      </c>
      <c r="C1295" s="1" t="str">
        <f>"WEEK" &amp;" " &amp;  INT((DAY(Stock_Info[[#This Row],[Date]])+WEEKDAY(DATE(YEAR(Stock_Info[[#This Row],[Date]]),MONTH(Stock_Info[[#This Row],[Date]]),1))-1)/7)+1</f>
        <v>WEEK 2</v>
      </c>
      <c r="D1295" s="12">
        <v>56.74</v>
      </c>
      <c r="E1295" s="12">
        <v>57.45</v>
      </c>
      <c r="F1295" s="12">
        <v>56.32</v>
      </c>
      <c r="G1295" s="12">
        <v>57.14</v>
      </c>
      <c r="H1295" s="12">
        <v>56.85047576130475</v>
      </c>
      <c r="I1295">
        <v>576970</v>
      </c>
      <c r="J1295">
        <v>1892</v>
      </c>
      <c r="K1295" s="12">
        <v>32801019</v>
      </c>
      <c r="L1295">
        <v>191688</v>
      </c>
      <c r="M1295">
        <v>33.22</v>
      </c>
      <c r="N1295">
        <v>1.1299999999999999</v>
      </c>
      <c r="O1295">
        <v>0.4</v>
      </c>
      <c r="P1295">
        <f xml:space="preserve"> IF(Stock_Info[[#This Row],[Close Price]] &gt; Stock_Info[[#This Row],[Open Price]], 1, 0)</f>
        <v>1</v>
      </c>
      <c r="Q1295" t="str">
        <f>IF(AND(Stock_Info[[#This Row],[% Deli. Qty to Traded Qty]]&gt;80,Stock_Info[[#This Row],[No. of Trades]]&lt;3000),"Unusual Day","")</f>
        <v/>
      </c>
      <c r="R1295" t="str">
        <f>IF(AND(Stock_Info[[#This Row],[Spread High-Low]] &lt; 10, Stock_Info[[#This Row],[% Deli. Qty to Traded Qty]] &gt; 90), "Good Day", "")</f>
        <v/>
      </c>
    </row>
    <row r="1296" spans="1:18">
      <c r="A1296" t="s">
        <v>45</v>
      </c>
      <c r="B1296" s="1">
        <v>45846</v>
      </c>
      <c r="C1296" s="1" t="str">
        <f>"WEEK" &amp;" " &amp;  INT((DAY(Stock_Info[[#This Row],[Date]])+WEEKDAY(DATE(YEAR(Stock_Info[[#This Row],[Date]]),MONTH(Stock_Info[[#This Row],[Date]]),1))-1)/7)+1</f>
        <v>WEEK 2</v>
      </c>
      <c r="D1296" s="12">
        <v>57.57</v>
      </c>
      <c r="E1296" s="12">
        <v>57.57</v>
      </c>
      <c r="F1296" s="12">
        <v>56.42</v>
      </c>
      <c r="G1296" s="12">
        <v>56.79</v>
      </c>
      <c r="H1296" s="12">
        <v>56.87015923924082</v>
      </c>
      <c r="I1296">
        <v>329881</v>
      </c>
      <c r="J1296">
        <v>1524</v>
      </c>
      <c r="K1296" s="12">
        <v>18760385</v>
      </c>
      <c r="L1296">
        <v>165654</v>
      </c>
      <c r="M1296">
        <v>50.22</v>
      </c>
      <c r="N1296">
        <v>1.1499999999999999</v>
      </c>
      <c r="O1296">
        <v>-0.78</v>
      </c>
      <c r="P1296">
        <f xml:space="preserve"> IF(Stock_Info[[#This Row],[Close Price]] &gt; Stock_Info[[#This Row],[Open Price]], 1, 0)</f>
        <v>0</v>
      </c>
      <c r="Q1296" t="str">
        <f>IF(AND(Stock_Info[[#This Row],[% Deli. Qty to Traded Qty]]&gt;80,Stock_Info[[#This Row],[No. of Trades]]&lt;3000),"Unusual Day","")</f>
        <v/>
      </c>
      <c r="R1296" t="str">
        <f>IF(AND(Stock_Info[[#This Row],[Spread High-Low]] &lt; 10, Stock_Info[[#This Row],[% Deli. Qty to Traded Qty]] &gt; 90), "Good Day", "")</f>
        <v/>
      </c>
    </row>
    <row r="1297" spans="1:18">
      <c r="A1297" t="s">
        <v>45</v>
      </c>
      <c r="B1297" s="1">
        <v>45845</v>
      </c>
      <c r="C1297" s="1" t="str">
        <f>"WEEK" &amp;" " &amp;  INT((DAY(Stock_Info[[#This Row],[Date]])+WEEKDAY(DATE(YEAR(Stock_Info[[#This Row],[Date]]),MONTH(Stock_Info[[#This Row],[Date]]),1))-1)/7)+1</f>
        <v>WEEK 2</v>
      </c>
      <c r="D1297" s="12">
        <v>57.51</v>
      </c>
      <c r="E1297" s="12">
        <v>57.8</v>
      </c>
      <c r="F1297" s="12">
        <v>57.13</v>
      </c>
      <c r="G1297" s="12">
        <v>57.38</v>
      </c>
      <c r="H1297" s="12">
        <v>57.436583295870392</v>
      </c>
      <c r="I1297">
        <v>476026</v>
      </c>
      <c r="J1297">
        <v>1968</v>
      </c>
      <c r="K1297" s="12">
        <v>27341307</v>
      </c>
      <c r="L1297">
        <v>230313</v>
      </c>
      <c r="M1297">
        <v>48.38</v>
      </c>
      <c r="N1297">
        <v>0.67</v>
      </c>
      <c r="O1297">
        <v>-0.13</v>
      </c>
      <c r="P1297">
        <f xml:space="preserve"> IF(Stock_Info[[#This Row],[Close Price]] &gt; Stock_Info[[#This Row],[Open Price]], 1, 0)</f>
        <v>0</v>
      </c>
      <c r="Q1297" t="str">
        <f>IF(AND(Stock_Info[[#This Row],[% Deli. Qty to Traded Qty]]&gt;80,Stock_Info[[#This Row],[No. of Trades]]&lt;3000),"Unusual Day","")</f>
        <v/>
      </c>
      <c r="R1297" t="str">
        <f>IF(AND(Stock_Info[[#This Row],[Spread High-Low]] &lt; 10, Stock_Info[[#This Row],[% Deli. Qty to Traded Qty]] &gt; 90), "Good Day", "")</f>
        <v/>
      </c>
    </row>
    <row r="1298" spans="1:18">
      <c r="A1298" t="s">
        <v>45</v>
      </c>
      <c r="B1298" s="1">
        <v>45842</v>
      </c>
      <c r="C1298" s="1" t="str">
        <f>"WEEK" &amp;" " &amp;  INT((DAY(Stock_Info[[#This Row],[Date]])+WEEKDAY(DATE(YEAR(Stock_Info[[#This Row],[Date]]),MONTH(Stock_Info[[#This Row],[Date]]),1))-1)/7)+1</f>
        <v>WEEK 1</v>
      </c>
      <c r="D1298" s="12">
        <v>57.28</v>
      </c>
      <c r="E1298" s="12">
        <v>57.71</v>
      </c>
      <c r="F1298" s="12">
        <v>56.82</v>
      </c>
      <c r="G1298" s="12">
        <v>57.48</v>
      </c>
      <c r="H1298" s="12">
        <v>57.221360037983217</v>
      </c>
      <c r="I1298">
        <v>1122601</v>
      </c>
      <c r="J1298">
        <v>4124</v>
      </c>
      <c r="K1298" s="12">
        <v>64236756</v>
      </c>
      <c r="L1298">
        <v>601610</v>
      </c>
      <c r="M1298">
        <v>53.59</v>
      </c>
      <c r="N1298">
        <v>0.89</v>
      </c>
      <c r="O1298">
        <v>0.2</v>
      </c>
      <c r="P1298">
        <f xml:space="preserve"> IF(Stock_Info[[#This Row],[Close Price]] &gt; Stock_Info[[#This Row],[Open Price]], 1, 0)</f>
        <v>1</v>
      </c>
      <c r="Q1298" t="str">
        <f>IF(AND(Stock_Info[[#This Row],[% Deli. Qty to Traded Qty]]&gt;80,Stock_Info[[#This Row],[No. of Trades]]&lt;3000),"Unusual Day","")</f>
        <v/>
      </c>
      <c r="R1298" t="str">
        <f>IF(AND(Stock_Info[[#This Row],[Spread High-Low]] &lt; 10, Stock_Info[[#This Row],[% Deli. Qty to Traded Qty]] &gt; 90), "Good Day", "")</f>
        <v/>
      </c>
    </row>
    <row r="1299" spans="1:18">
      <c r="A1299" t="s">
        <v>45</v>
      </c>
      <c r="B1299" s="1">
        <v>45841</v>
      </c>
      <c r="C1299" s="1" t="str">
        <f>"WEEK" &amp;" " &amp;  INT((DAY(Stock_Info[[#This Row],[Date]])+WEEKDAY(DATE(YEAR(Stock_Info[[#This Row],[Date]]),MONTH(Stock_Info[[#This Row],[Date]]),1))-1)/7)+1</f>
        <v>WEEK 1</v>
      </c>
      <c r="D1299" s="12">
        <v>57.48</v>
      </c>
      <c r="E1299" s="12">
        <v>57.6</v>
      </c>
      <c r="F1299" s="12">
        <v>56.43</v>
      </c>
      <c r="G1299" s="12">
        <v>57.22</v>
      </c>
      <c r="H1299" s="12">
        <v>56.760507413321889</v>
      </c>
      <c r="I1299">
        <v>3168620</v>
      </c>
      <c r="J1299">
        <v>2341</v>
      </c>
      <c r="K1299" s="12">
        <v>179852479</v>
      </c>
      <c r="L1299">
        <v>2765172</v>
      </c>
      <c r="M1299">
        <v>87.27</v>
      </c>
      <c r="N1299">
        <v>1.17</v>
      </c>
      <c r="O1299">
        <v>-0.26</v>
      </c>
      <c r="P1299">
        <f xml:space="preserve"> IF(Stock_Info[[#This Row],[Close Price]] &gt; Stock_Info[[#This Row],[Open Price]], 1, 0)</f>
        <v>0</v>
      </c>
      <c r="Q1299" t="str">
        <f>IF(AND(Stock_Info[[#This Row],[% Deli. Qty to Traded Qty]]&gt;80,Stock_Info[[#This Row],[No. of Trades]]&lt;3000),"Unusual Day","")</f>
        <v>Unusual Day</v>
      </c>
      <c r="R1299" t="str">
        <f>IF(AND(Stock_Info[[#This Row],[Spread High-Low]] &lt; 10, Stock_Info[[#This Row],[% Deli. Qty to Traded Qty]] &gt; 90), "Good Day", "")</f>
        <v/>
      </c>
    </row>
    <row r="1300" spans="1:18">
      <c r="A1300" t="s">
        <v>45</v>
      </c>
      <c r="B1300" s="1">
        <v>45840</v>
      </c>
      <c r="C1300" s="1" t="str">
        <f>"WEEK" &amp;" " &amp;  INT((DAY(Stock_Info[[#This Row],[Date]])+WEEKDAY(DATE(YEAR(Stock_Info[[#This Row],[Date]]),MONTH(Stock_Info[[#This Row],[Date]]),1))-1)/7)+1</f>
        <v>WEEK 1</v>
      </c>
      <c r="D1300" s="12">
        <v>58.67</v>
      </c>
      <c r="E1300" s="12">
        <v>58.76</v>
      </c>
      <c r="F1300" s="12">
        <v>56.91</v>
      </c>
      <c r="G1300" s="12">
        <v>57.04</v>
      </c>
      <c r="H1300" s="12">
        <v>57.439995256634838</v>
      </c>
      <c r="I1300">
        <v>851716</v>
      </c>
      <c r="J1300">
        <v>3004</v>
      </c>
      <c r="K1300" s="12">
        <v>48922563</v>
      </c>
      <c r="L1300">
        <v>392126</v>
      </c>
      <c r="M1300">
        <v>46.04</v>
      </c>
      <c r="N1300">
        <v>1.85</v>
      </c>
      <c r="O1300">
        <v>-1.63</v>
      </c>
      <c r="P1300">
        <f xml:space="preserve"> IF(Stock_Info[[#This Row],[Close Price]] &gt; Stock_Info[[#This Row],[Open Price]], 1, 0)</f>
        <v>0</v>
      </c>
      <c r="Q1300" t="str">
        <f>IF(AND(Stock_Info[[#This Row],[% Deli. Qty to Traded Qty]]&gt;80,Stock_Info[[#This Row],[No. of Trades]]&lt;3000),"Unusual Day","")</f>
        <v/>
      </c>
      <c r="R1300" t="str">
        <f>IF(AND(Stock_Info[[#This Row],[Spread High-Low]] &lt; 10, Stock_Info[[#This Row],[% Deli. Qty to Traded Qty]] &gt; 90), "Good Day", "")</f>
        <v/>
      </c>
    </row>
    <row r="1301" spans="1:18">
      <c r="A1301" t="s">
        <v>45</v>
      </c>
      <c r="B1301" s="1">
        <v>45839</v>
      </c>
      <c r="C1301" s="1" t="str">
        <f>"WEEK" &amp;" " &amp;  INT((DAY(Stock_Info[[#This Row],[Date]])+WEEKDAY(DATE(YEAR(Stock_Info[[#This Row],[Date]]),MONTH(Stock_Info[[#This Row],[Date]]),1))-1)/7)+1</f>
        <v>WEEK 1</v>
      </c>
      <c r="D1301" s="12">
        <v>57.35</v>
      </c>
      <c r="E1301" s="12">
        <v>58.84</v>
      </c>
      <c r="F1301" s="12">
        <v>56.47</v>
      </c>
      <c r="G1301" s="12">
        <v>58.26</v>
      </c>
      <c r="H1301" s="12">
        <v>57.853539251652784</v>
      </c>
      <c r="I1301">
        <v>2183131</v>
      </c>
      <c r="J1301">
        <v>5790</v>
      </c>
      <c r="K1301" s="12">
        <v>126301855</v>
      </c>
      <c r="L1301">
        <v>963569</v>
      </c>
      <c r="M1301">
        <v>44.14</v>
      </c>
      <c r="N1301">
        <v>2.37</v>
      </c>
      <c r="O1301">
        <v>0.91</v>
      </c>
      <c r="P1301">
        <f xml:space="preserve"> IF(Stock_Info[[#This Row],[Close Price]] &gt; Stock_Info[[#This Row],[Open Price]], 1, 0)</f>
        <v>1</v>
      </c>
      <c r="Q1301" t="str">
        <f>IF(AND(Stock_Info[[#This Row],[% Deli. Qty to Traded Qty]]&gt;80,Stock_Info[[#This Row],[No. of Trades]]&lt;3000),"Unusual Day","")</f>
        <v/>
      </c>
      <c r="R1301" t="str">
        <f>IF(AND(Stock_Info[[#This Row],[Spread High-Low]] &lt; 10, Stock_Info[[#This Row],[% Deli. Qty to Traded Qty]] &gt; 90), "Good Day", "")</f>
        <v/>
      </c>
    </row>
    <row r="1302" spans="1:18">
      <c r="A1302" t="s">
        <v>45</v>
      </c>
      <c r="B1302" s="1">
        <v>45838</v>
      </c>
      <c r="C1302" s="1" t="str">
        <f>"WEEK" &amp;" " &amp;  INT((DAY(Stock_Info[[#This Row],[Date]])+WEEKDAY(DATE(YEAR(Stock_Info[[#This Row],[Date]]),MONTH(Stock_Info[[#This Row],[Date]]),1))-1)/7)+1</f>
        <v>WEEK 5</v>
      </c>
      <c r="D1302" s="12">
        <v>54.52</v>
      </c>
      <c r="E1302" s="12">
        <v>57.35</v>
      </c>
      <c r="F1302" s="12">
        <v>54.52</v>
      </c>
      <c r="G1302" s="12">
        <v>57.1</v>
      </c>
      <c r="H1302" s="12">
        <v>56.679085676681758</v>
      </c>
      <c r="I1302">
        <v>3258016</v>
      </c>
      <c r="J1302">
        <v>9557</v>
      </c>
      <c r="K1302" s="12">
        <v>184661368</v>
      </c>
      <c r="L1302">
        <v>1448464</v>
      </c>
      <c r="M1302">
        <v>44.46</v>
      </c>
      <c r="N1302">
        <v>2.83</v>
      </c>
      <c r="O1302">
        <v>2.58</v>
      </c>
      <c r="P1302">
        <f xml:space="preserve"> IF(Stock_Info[[#This Row],[Close Price]] &gt; Stock_Info[[#This Row],[Open Price]], 1, 0)</f>
        <v>1</v>
      </c>
      <c r="Q1302" t="str">
        <f>IF(AND(Stock_Info[[#This Row],[% Deli. Qty to Traded Qty]]&gt;80,Stock_Info[[#This Row],[No. of Trades]]&lt;3000),"Unusual Day","")</f>
        <v/>
      </c>
      <c r="R1302" t="str">
        <f>IF(AND(Stock_Info[[#This Row],[Spread High-Low]] &lt; 10, Stock_Info[[#This Row],[% Deli. Qty to Traded Qty]] &gt; 90), "Good Day", "")</f>
        <v/>
      </c>
    </row>
    <row r="1303" spans="1:18">
      <c r="A1303" t="s">
        <v>45</v>
      </c>
      <c r="B1303" s="1">
        <v>45835</v>
      </c>
      <c r="C1303" s="1" t="str">
        <f>"WEEK" &amp;" " &amp;  INT((DAY(Stock_Info[[#This Row],[Date]])+WEEKDAY(DATE(YEAR(Stock_Info[[#This Row],[Date]]),MONTH(Stock_Info[[#This Row],[Date]]),1))-1)/7)+1</f>
        <v>WEEK 4</v>
      </c>
      <c r="D1303" s="12">
        <v>53.92</v>
      </c>
      <c r="E1303" s="12">
        <v>55.45</v>
      </c>
      <c r="F1303" s="12">
        <v>53.92</v>
      </c>
      <c r="G1303" s="12">
        <v>54.37</v>
      </c>
      <c r="H1303" s="12">
        <v>54.752920955788042</v>
      </c>
      <c r="I1303">
        <v>857596</v>
      </c>
      <c r="J1303">
        <v>3507</v>
      </c>
      <c r="K1303" s="12">
        <v>46955886</v>
      </c>
      <c r="L1303">
        <v>380253</v>
      </c>
      <c r="M1303">
        <v>44.34</v>
      </c>
      <c r="N1303">
        <v>1.53</v>
      </c>
      <c r="O1303">
        <v>0.45</v>
      </c>
      <c r="P1303">
        <f xml:space="preserve"> IF(Stock_Info[[#This Row],[Close Price]] &gt; Stock_Info[[#This Row],[Open Price]], 1, 0)</f>
        <v>1</v>
      </c>
      <c r="Q1303" t="str">
        <f>IF(AND(Stock_Info[[#This Row],[% Deli. Qty to Traded Qty]]&gt;80,Stock_Info[[#This Row],[No. of Trades]]&lt;3000),"Unusual Day","")</f>
        <v/>
      </c>
      <c r="R1303" t="str">
        <f>IF(AND(Stock_Info[[#This Row],[Spread High-Low]] &lt; 10, Stock_Info[[#This Row],[% Deli. Qty to Traded Qty]] &gt; 90), "Good Day", "")</f>
        <v/>
      </c>
    </row>
    <row r="1304" spans="1:18">
      <c r="A1304" t="s">
        <v>45</v>
      </c>
      <c r="B1304" s="1">
        <v>45834</v>
      </c>
      <c r="C1304" s="1" t="str">
        <f>"WEEK" &amp;" " &amp;  INT((DAY(Stock_Info[[#This Row],[Date]])+WEEKDAY(DATE(YEAR(Stock_Info[[#This Row],[Date]]),MONTH(Stock_Info[[#This Row],[Date]]),1))-1)/7)+1</f>
        <v>WEEK 4</v>
      </c>
      <c r="D1304" s="12">
        <v>54.96</v>
      </c>
      <c r="E1304" s="12">
        <v>54.96</v>
      </c>
      <c r="F1304" s="12">
        <v>53.64</v>
      </c>
      <c r="G1304" s="12">
        <v>53.89</v>
      </c>
      <c r="H1304" s="12">
        <v>53.95954098899805</v>
      </c>
      <c r="I1304">
        <v>450011</v>
      </c>
      <c r="J1304">
        <v>1675</v>
      </c>
      <c r="K1304" s="12">
        <v>24282387</v>
      </c>
      <c r="L1304">
        <v>214472</v>
      </c>
      <c r="M1304">
        <v>47.66</v>
      </c>
      <c r="N1304">
        <v>1.32</v>
      </c>
      <c r="O1304">
        <v>-1.07</v>
      </c>
      <c r="P1304">
        <f xml:space="preserve"> IF(Stock_Info[[#This Row],[Close Price]] &gt; Stock_Info[[#This Row],[Open Price]], 1, 0)</f>
        <v>0</v>
      </c>
      <c r="Q1304" t="str">
        <f>IF(AND(Stock_Info[[#This Row],[% Deli. Qty to Traded Qty]]&gt;80,Stock_Info[[#This Row],[No. of Trades]]&lt;3000),"Unusual Day","")</f>
        <v/>
      </c>
      <c r="R1304" t="str">
        <f>IF(AND(Stock_Info[[#This Row],[Spread High-Low]] &lt; 10, Stock_Info[[#This Row],[% Deli. Qty to Traded Qty]] &gt; 90), "Good Day", "")</f>
        <v/>
      </c>
    </row>
    <row r="1305" spans="1:18">
      <c r="A1305" t="s">
        <v>45</v>
      </c>
      <c r="B1305" s="1">
        <v>45833</v>
      </c>
      <c r="C1305" s="1" t="str">
        <f>"WEEK" &amp;" " &amp;  INT((DAY(Stock_Info[[#This Row],[Date]])+WEEKDAY(DATE(YEAR(Stock_Info[[#This Row],[Date]]),MONTH(Stock_Info[[#This Row],[Date]]),1))-1)/7)+1</f>
        <v>WEEK 4</v>
      </c>
      <c r="D1305" s="12">
        <v>54.67</v>
      </c>
      <c r="E1305" s="12">
        <v>54.96</v>
      </c>
      <c r="F1305" s="12">
        <v>54.24</v>
      </c>
      <c r="G1305" s="12">
        <v>54.3</v>
      </c>
      <c r="H1305" s="12">
        <v>54.509650216885113</v>
      </c>
      <c r="I1305">
        <v>469834</v>
      </c>
      <c r="J1305">
        <v>2433</v>
      </c>
      <c r="K1305" s="12">
        <v>25610487</v>
      </c>
      <c r="L1305">
        <v>253536</v>
      </c>
      <c r="M1305">
        <v>53.96</v>
      </c>
      <c r="N1305">
        <v>0.72</v>
      </c>
      <c r="O1305">
        <v>-0.37</v>
      </c>
      <c r="P1305">
        <f xml:space="preserve"> IF(Stock_Info[[#This Row],[Close Price]] &gt; Stock_Info[[#This Row],[Open Price]], 1, 0)</f>
        <v>0</v>
      </c>
      <c r="Q1305" t="str">
        <f>IF(AND(Stock_Info[[#This Row],[% Deli. Qty to Traded Qty]]&gt;80,Stock_Info[[#This Row],[No. of Trades]]&lt;3000),"Unusual Day","")</f>
        <v/>
      </c>
      <c r="R1305" t="str">
        <f>IF(AND(Stock_Info[[#This Row],[Spread High-Low]] &lt; 10, Stock_Info[[#This Row],[% Deli. Qty to Traded Qty]] &gt; 90), "Good Day", "")</f>
        <v/>
      </c>
    </row>
    <row r="1306" spans="1:18">
      <c r="A1306" t="s">
        <v>45</v>
      </c>
      <c r="B1306" s="1">
        <v>45832</v>
      </c>
      <c r="C1306" s="1" t="str">
        <f>"WEEK" &amp;" " &amp;  INT((DAY(Stock_Info[[#This Row],[Date]])+WEEKDAY(DATE(YEAR(Stock_Info[[#This Row],[Date]]),MONTH(Stock_Info[[#This Row],[Date]]),1))-1)/7)+1</f>
        <v>WEEK 4</v>
      </c>
      <c r="D1306" s="12">
        <v>54</v>
      </c>
      <c r="E1306" s="12">
        <v>55.19</v>
      </c>
      <c r="F1306" s="12">
        <v>54</v>
      </c>
      <c r="G1306" s="12">
        <v>54.58</v>
      </c>
      <c r="H1306" s="12">
        <v>54.699200702351455</v>
      </c>
      <c r="I1306">
        <v>590018</v>
      </c>
      <c r="J1306">
        <v>1699</v>
      </c>
      <c r="K1306" s="12">
        <v>32273513</v>
      </c>
      <c r="L1306">
        <v>194107</v>
      </c>
      <c r="M1306">
        <v>32.9</v>
      </c>
      <c r="N1306">
        <v>1.19</v>
      </c>
      <c r="O1306">
        <v>0.57999999999999996</v>
      </c>
      <c r="P1306">
        <f xml:space="preserve"> IF(Stock_Info[[#This Row],[Close Price]] &gt; Stock_Info[[#This Row],[Open Price]], 1, 0)</f>
        <v>1</v>
      </c>
      <c r="Q1306" t="str">
        <f>IF(AND(Stock_Info[[#This Row],[% Deli. Qty to Traded Qty]]&gt;80,Stock_Info[[#This Row],[No. of Trades]]&lt;3000),"Unusual Day","")</f>
        <v/>
      </c>
      <c r="R1306" t="str">
        <f>IF(AND(Stock_Info[[#This Row],[Spread High-Low]] &lt; 10, Stock_Info[[#This Row],[% Deli. Qty to Traded Qty]] &gt; 90), "Good Day", "")</f>
        <v/>
      </c>
    </row>
    <row r="1307" spans="1:18">
      <c r="A1307" t="s">
        <v>45</v>
      </c>
      <c r="B1307" s="1">
        <v>45831</v>
      </c>
      <c r="C1307" s="1" t="str">
        <f>"WEEK" &amp;" " &amp;  INT((DAY(Stock_Info[[#This Row],[Date]])+WEEKDAY(DATE(YEAR(Stock_Info[[#This Row],[Date]]),MONTH(Stock_Info[[#This Row],[Date]]),1))-1)/7)+1</f>
        <v>WEEK 4</v>
      </c>
      <c r="D1307" s="12">
        <v>53.01</v>
      </c>
      <c r="E1307" s="12">
        <v>53.85</v>
      </c>
      <c r="F1307" s="12">
        <v>53.01</v>
      </c>
      <c r="G1307" s="12">
        <v>53.42</v>
      </c>
      <c r="H1307" s="12">
        <v>53.450970615868023</v>
      </c>
      <c r="I1307">
        <v>16594773</v>
      </c>
      <c r="J1307">
        <v>2049</v>
      </c>
      <c r="K1307" s="12">
        <v>887006724</v>
      </c>
      <c r="L1307">
        <v>275894</v>
      </c>
      <c r="M1307">
        <v>1.66</v>
      </c>
      <c r="N1307">
        <v>0.84</v>
      </c>
      <c r="O1307">
        <v>0.41</v>
      </c>
      <c r="P1307">
        <f xml:space="preserve"> IF(Stock_Info[[#This Row],[Close Price]] &gt; Stock_Info[[#This Row],[Open Price]], 1, 0)</f>
        <v>1</v>
      </c>
      <c r="Q1307" t="str">
        <f>IF(AND(Stock_Info[[#This Row],[% Deli. Qty to Traded Qty]]&gt;80,Stock_Info[[#This Row],[No. of Trades]]&lt;3000),"Unusual Day","")</f>
        <v/>
      </c>
      <c r="R1307" t="str">
        <f>IF(AND(Stock_Info[[#This Row],[Spread High-Low]] &lt; 10, Stock_Info[[#This Row],[% Deli. Qty to Traded Qty]] &gt; 90), "Good Day", "")</f>
        <v/>
      </c>
    </row>
    <row r="1308" spans="1:18">
      <c r="A1308" t="s">
        <v>45</v>
      </c>
      <c r="B1308" s="1">
        <v>45828</v>
      </c>
      <c r="C1308" s="1" t="str">
        <f>"WEEK" &amp;" " &amp;  INT((DAY(Stock_Info[[#This Row],[Date]])+WEEKDAY(DATE(YEAR(Stock_Info[[#This Row],[Date]]),MONTH(Stock_Info[[#This Row],[Date]]),1))-1)/7)+1</f>
        <v>WEEK 3</v>
      </c>
      <c r="D1308" s="12">
        <v>53.65</v>
      </c>
      <c r="E1308" s="12">
        <v>54.4</v>
      </c>
      <c r="F1308" s="12">
        <v>53.59</v>
      </c>
      <c r="G1308" s="12">
        <v>53.86</v>
      </c>
      <c r="H1308" s="12">
        <v>53.901933728638681</v>
      </c>
      <c r="I1308">
        <v>563109</v>
      </c>
      <c r="J1308">
        <v>2239</v>
      </c>
      <c r="K1308" s="12">
        <v>30352664</v>
      </c>
      <c r="L1308">
        <v>264999</v>
      </c>
      <c r="M1308">
        <v>47.06</v>
      </c>
      <c r="N1308">
        <v>0.81</v>
      </c>
      <c r="O1308">
        <v>0.21</v>
      </c>
      <c r="P1308">
        <f xml:space="preserve"> IF(Stock_Info[[#This Row],[Close Price]] &gt; Stock_Info[[#This Row],[Open Price]], 1, 0)</f>
        <v>1</v>
      </c>
      <c r="Q1308" t="str">
        <f>IF(AND(Stock_Info[[#This Row],[% Deli. Qty to Traded Qty]]&gt;80,Stock_Info[[#This Row],[No. of Trades]]&lt;3000),"Unusual Day","")</f>
        <v/>
      </c>
      <c r="R1308" t="str">
        <f>IF(AND(Stock_Info[[#This Row],[Spread High-Low]] &lt; 10, Stock_Info[[#This Row],[% Deli. Qty to Traded Qty]] &gt; 90), "Good Day", "")</f>
        <v/>
      </c>
    </row>
    <row r="1309" spans="1:18">
      <c r="A1309" t="s">
        <v>45</v>
      </c>
      <c r="B1309" s="1">
        <v>45827</v>
      </c>
      <c r="C1309" s="1" t="str">
        <f>"WEEK" &amp;" " &amp;  INT((DAY(Stock_Info[[#This Row],[Date]])+WEEKDAY(DATE(YEAR(Stock_Info[[#This Row],[Date]]),MONTH(Stock_Info[[#This Row],[Date]]),1))-1)/7)+1</f>
        <v>WEEK 3</v>
      </c>
      <c r="D1309" s="12">
        <v>54.5</v>
      </c>
      <c r="E1309" s="12">
        <v>54.51</v>
      </c>
      <c r="F1309" s="12">
        <v>53.12</v>
      </c>
      <c r="G1309" s="12">
        <v>53.73</v>
      </c>
      <c r="H1309" s="12">
        <v>53.738819786695871</v>
      </c>
      <c r="I1309">
        <v>498537</v>
      </c>
      <c r="J1309">
        <v>1823</v>
      </c>
      <c r="K1309" s="12">
        <v>26790790</v>
      </c>
      <c r="L1309">
        <v>154556</v>
      </c>
      <c r="M1309">
        <v>31</v>
      </c>
      <c r="N1309">
        <v>1.39</v>
      </c>
      <c r="O1309">
        <v>-0.77</v>
      </c>
      <c r="P1309">
        <f xml:space="preserve"> IF(Stock_Info[[#This Row],[Close Price]] &gt; Stock_Info[[#This Row],[Open Price]], 1, 0)</f>
        <v>0</v>
      </c>
      <c r="Q1309" t="str">
        <f>IF(AND(Stock_Info[[#This Row],[% Deli. Qty to Traded Qty]]&gt;80,Stock_Info[[#This Row],[No. of Trades]]&lt;3000),"Unusual Day","")</f>
        <v/>
      </c>
      <c r="R1309" t="str">
        <f>IF(AND(Stock_Info[[#This Row],[Spread High-Low]] &lt; 10, Stock_Info[[#This Row],[% Deli. Qty to Traded Qty]] &gt; 90), "Good Day", "")</f>
        <v/>
      </c>
    </row>
    <row r="1310" spans="1:18">
      <c r="A1310" t="s">
        <v>45</v>
      </c>
      <c r="B1310" s="1">
        <v>45826</v>
      </c>
      <c r="C1310" s="1" t="str">
        <f>"WEEK" &amp;" " &amp;  INT((DAY(Stock_Info[[#This Row],[Date]])+WEEKDAY(DATE(YEAR(Stock_Info[[#This Row],[Date]]),MONTH(Stock_Info[[#This Row],[Date]]),1))-1)/7)+1</f>
        <v>WEEK 3</v>
      </c>
      <c r="D1310" s="12">
        <v>54.55</v>
      </c>
      <c r="E1310" s="12">
        <v>55.1</v>
      </c>
      <c r="F1310" s="12">
        <v>53.69</v>
      </c>
      <c r="G1310" s="12">
        <v>54.44</v>
      </c>
      <c r="H1310" s="12">
        <v>54.270804957904005</v>
      </c>
      <c r="I1310">
        <v>805421</v>
      </c>
      <c r="J1310">
        <v>3505</v>
      </c>
      <c r="K1310" s="12">
        <v>43710846</v>
      </c>
      <c r="L1310">
        <v>270773</v>
      </c>
      <c r="M1310">
        <v>33.619999999999997</v>
      </c>
      <c r="N1310">
        <v>1.41</v>
      </c>
      <c r="O1310">
        <v>-0.11</v>
      </c>
      <c r="P1310">
        <f xml:space="preserve"> IF(Stock_Info[[#This Row],[Close Price]] &gt; Stock_Info[[#This Row],[Open Price]], 1, 0)</f>
        <v>0</v>
      </c>
      <c r="Q1310" t="str">
        <f>IF(AND(Stock_Info[[#This Row],[% Deli. Qty to Traded Qty]]&gt;80,Stock_Info[[#This Row],[No. of Trades]]&lt;3000),"Unusual Day","")</f>
        <v/>
      </c>
      <c r="R1310" t="str">
        <f>IF(AND(Stock_Info[[#This Row],[Spread High-Low]] &lt; 10, Stock_Info[[#This Row],[% Deli. Qty to Traded Qty]] &gt; 90), "Good Day", "")</f>
        <v/>
      </c>
    </row>
    <row r="1311" spans="1:18">
      <c r="A1311" t="s">
        <v>45</v>
      </c>
      <c r="B1311" s="1">
        <v>45825</v>
      </c>
      <c r="C1311" s="1" t="str">
        <f>"WEEK" &amp;" " &amp;  INT((DAY(Stock_Info[[#This Row],[Date]])+WEEKDAY(DATE(YEAR(Stock_Info[[#This Row],[Date]]),MONTH(Stock_Info[[#This Row],[Date]]),1))-1)/7)+1</f>
        <v>WEEK 3</v>
      </c>
      <c r="D1311" s="12">
        <v>54.78</v>
      </c>
      <c r="E1311" s="12">
        <v>56.15</v>
      </c>
      <c r="F1311" s="12">
        <v>54.13</v>
      </c>
      <c r="G1311" s="12">
        <v>54.58</v>
      </c>
      <c r="H1311" s="12">
        <v>55.121607781320442</v>
      </c>
      <c r="I1311">
        <v>811379</v>
      </c>
      <c r="J1311">
        <v>2365</v>
      </c>
      <c r="K1311" s="12">
        <v>44724515</v>
      </c>
      <c r="L1311">
        <v>259325</v>
      </c>
      <c r="M1311">
        <v>31.96</v>
      </c>
      <c r="N1311">
        <v>2.02</v>
      </c>
      <c r="O1311">
        <v>-0.2</v>
      </c>
      <c r="P1311">
        <f xml:space="preserve"> IF(Stock_Info[[#This Row],[Close Price]] &gt; Stock_Info[[#This Row],[Open Price]], 1, 0)</f>
        <v>0</v>
      </c>
      <c r="Q1311" t="str">
        <f>IF(AND(Stock_Info[[#This Row],[% Deli. Qty to Traded Qty]]&gt;80,Stock_Info[[#This Row],[No. of Trades]]&lt;3000),"Unusual Day","")</f>
        <v/>
      </c>
      <c r="R1311" t="str">
        <f>IF(AND(Stock_Info[[#This Row],[Spread High-Low]] &lt; 10, Stock_Info[[#This Row],[% Deli. Qty to Traded Qty]] &gt; 90), "Good Day", "")</f>
        <v/>
      </c>
    </row>
    <row r="1312" spans="1:18">
      <c r="A1312" t="s">
        <v>45</v>
      </c>
      <c r="B1312" s="1">
        <v>45824</v>
      </c>
      <c r="C1312" s="1" t="str">
        <f>"WEEK" &amp;" " &amp;  INT((DAY(Stock_Info[[#This Row],[Date]])+WEEKDAY(DATE(YEAR(Stock_Info[[#This Row],[Date]]),MONTH(Stock_Info[[#This Row],[Date]]),1))-1)/7)+1</f>
        <v>WEEK 3</v>
      </c>
      <c r="D1312" s="12">
        <v>54.31</v>
      </c>
      <c r="E1312" s="12">
        <v>54.83</v>
      </c>
      <c r="F1312" s="12">
        <v>53.06</v>
      </c>
      <c r="G1312" s="12">
        <v>54.61</v>
      </c>
      <c r="H1312" s="12">
        <v>53.958481380171605</v>
      </c>
      <c r="I1312">
        <v>630994</v>
      </c>
      <c r="J1312">
        <v>2119</v>
      </c>
      <c r="K1312" s="12">
        <v>34047478</v>
      </c>
      <c r="L1312">
        <v>215145</v>
      </c>
      <c r="M1312">
        <v>34.1</v>
      </c>
      <c r="N1312">
        <v>1.77</v>
      </c>
      <c r="O1312">
        <v>0.3</v>
      </c>
      <c r="P1312">
        <f xml:space="preserve"> IF(Stock_Info[[#This Row],[Close Price]] &gt; Stock_Info[[#This Row],[Open Price]], 1, 0)</f>
        <v>1</v>
      </c>
      <c r="Q1312" t="str">
        <f>IF(AND(Stock_Info[[#This Row],[% Deli. Qty to Traded Qty]]&gt;80,Stock_Info[[#This Row],[No. of Trades]]&lt;3000),"Unusual Day","")</f>
        <v/>
      </c>
      <c r="R1312" t="str">
        <f>IF(AND(Stock_Info[[#This Row],[Spread High-Low]] &lt; 10, Stock_Info[[#This Row],[% Deli. Qty to Traded Qty]] &gt; 90), "Good Day", "")</f>
        <v/>
      </c>
    </row>
    <row r="1313" spans="1:18">
      <c r="A1313" t="s">
        <v>45</v>
      </c>
      <c r="B1313" s="1">
        <v>45821</v>
      </c>
      <c r="C1313" s="1" t="str">
        <f>"WEEK" &amp;" " &amp;  INT((DAY(Stock_Info[[#This Row],[Date]])+WEEKDAY(DATE(YEAR(Stock_Info[[#This Row],[Date]]),MONTH(Stock_Info[[#This Row],[Date]]),1))-1)/7)+1</f>
        <v>WEEK 2</v>
      </c>
      <c r="D1313" s="12">
        <v>53.04</v>
      </c>
      <c r="E1313" s="12">
        <v>54.65</v>
      </c>
      <c r="F1313" s="12">
        <v>52.66</v>
      </c>
      <c r="G1313" s="12">
        <v>54.38</v>
      </c>
      <c r="H1313" s="12">
        <v>53.542907812775226</v>
      </c>
      <c r="I1313">
        <v>1248980</v>
      </c>
      <c r="J1313">
        <v>5154</v>
      </c>
      <c r="K1313" s="12">
        <v>66874021</v>
      </c>
      <c r="L1313">
        <v>575736</v>
      </c>
      <c r="M1313">
        <v>46.1</v>
      </c>
      <c r="N1313">
        <v>1.99</v>
      </c>
      <c r="O1313">
        <v>1.34</v>
      </c>
      <c r="P1313">
        <f xml:space="preserve"> IF(Stock_Info[[#This Row],[Close Price]] &gt; Stock_Info[[#This Row],[Open Price]], 1, 0)</f>
        <v>1</v>
      </c>
      <c r="Q1313" t="str">
        <f>IF(AND(Stock_Info[[#This Row],[% Deli. Qty to Traded Qty]]&gt;80,Stock_Info[[#This Row],[No. of Trades]]&lt;3000),"Unusual Day","")</f>
        <v/>
      </c>
      <c r="R1313" t="str">
        <f>IF(AND(Stock_Info[[#This Row],[Spread High-Low]] &lt; 10, Stock_Info[[#This Row],[% Deli. Qty to Traded Qty]] &gt; 90), "Good Day", "")</f>
        <v/>
      </c>
    </row>
    <row r="1314" spans="1:18">
      <c r="A1314" t="s">
        <v>45</v>
      </c>
      <c r="B1314" s="1">
        <v>45820</v>
      </c>
      <c r="C1314" s="1" t="str">
        <f>"WEEK" &amp;" " &amp;  INT((DAY(Stock_Info[[#This Row],[Date]])+WEEKDAY(DATE(YEAR(Stock_Info[[#This Row],[Date]]),MONTH(Stock_Info[[#This Row],[Date]]),1))-1)/7)+1</f>
        <v>WEEK 2</v>
      </c>
      <c r="D1314" s="12">
        <v>56.37</v>
      </c>
      <c r="E1314" s="12">
        <v>56.44</v>
      </c>
      <c r="F1314" s="12">
        <v>53.85</v>
      </c>
      <c r="G1314" s="12">
        <v>54.1</v>
      </c>
      <c r="H1314" s="12">
        <v>54.946846295162281</v>
      </c>
      <c r="I1314">
        <v>1257410</v>
      </c>
      <c r="J1314">
        <v>5387</v>
      </c>
      <c r="K1314" s="12">
        <v>69090714</v>
      </c>
      <c r="L1314">
        <v>606559</v>
      </c>
      <c r="M1314">
        <v>48.24</v>
      </c>
      <c r="N1314">
        <v>2.59</v>
      </c>
      <c r="O1314">
        <v>-2.27</v>
      </c>
      <c r="P1314">
        <f xml:space="preserve"> IF(Stock_Info[[#This Row],[Close Price]] &gt; Stock_Info[[#This Row],[Open Price]], 1, 0)</f>
        <v>0</v>
      </c>
      <c r="Q1314" t="str">
        <f>IF(AND(Stock_Info[[#This Row],[% Deli. Qty to Traded Qty]]&gt;80,Stock_Info[[#This Row],[No. of Trades]]&lt;3000),"Unusual Day","")</f>
        <v/>
      </c>
      <c r="R1314" t="str">
        <f>IF(AND(Stock_Info[[#This Row],[Spread High-Low]] &lt; 10, Stock_Info[[#This Row],[% Deli. Qty to Traded Qty]] &gt; 90), "Good Day", "")</f>
        <v/>
      </c>
    </row>
    <row r="1315" spans="1:18">
      <c r="A1315" t="s">
        <v>45</v>
      </c>
      <c r="B1315" s="1">
        <v>45819</v>
      </c>
      <c r="C1315" s="1" t="str">
        <f>"WEEK" &amp;" " &amp;  INT((DAY(Stock_Info[[#This Row],[Date]])+WEEKDAY(DATE(YEAR(Stock_Info[[#This Row],[Date]]),MONTH(Stock_Info[[#This Row],[Date]]),1))-1)/7)+1</f>
        <v>WEEK 2</v>
      </c>
      <c r="D1315" s="12">
        <v>56.48</v>
      </c>
      <c r="E1315" s="12">
        <v>56.51</v>
      </c>
      <c r="F1315" s="12">
        <v>55.26</v>
      </c>
      <c r="G1315" s="12">
        <v>55.99</v>
      </c>
      <c r="H1315" s="12">
        <v>55.917988154375237</v>
      </c>
      <c r="I1315">
        <v>816504</v>
      </c>
      <c r="J1315">
        <v>2439</v>
      </c>
      <c r="K1315" s="12">
        <v>45657261</v>
      </c>
      <c r="L1315">
        <v>375610</v>
      </c>
      <c r="M1315">
        <v>46</v>
      </c>
      <c r="N1315">
        <v>1.25</v>
      </c>
      <c r="O1315">
        <v>-0.49</v>
      </c>
      <c r="P1315">
        <f xml:space="preserve"> IF(Stock_Info[[#This Row],[Close Price]] &gt; Stock_Info[[#This Row],[Open Price]], 1, 0)</f>
        <v>0</v>
      </c>
      <c r="Q1315" t="str">
        <f>IF(AND(Stock_Info[[#This Row],[% Deli. Qty to Traded Qty]]&gt;80,Stock_Info[[#This Row],[No. of Trades]]&lt;3000),"Unusual Day","")</f>
        <v/>
      </c>
      <c r="R1315" t="str">
        <f>IF(AND(Stock_Info[[#This Row],[Spread High-Low]] &lt; 10, Stock_Info[[#This Row],[% Deli. Qty to Traded Qty]] &gt; 90), "Good Day", "")</f>
        <v/>
      </c>
    </row>
    <row r="1316" spans="1:18">
      <c r="A1316" t="s">
        <v>45</v>
      </c>
      <c r="B1316" s="1">
        <v>45818</v>
      </c>
      <c r="C1316" s="1" t="str">
        <f>"WEEK" &amp;" " &amp;  INT((DAY(Stock_Info[[#This Row],[Date]])+WEEKDAY(DATE(YEAR(Stock_Info[[#This Row],[Date]]),MONTH(Stock_Info[[#This Row],[Date]]),1))-1)/7)+1</f>
        <v>WEEK 2</v>
      </c>
      <c r="D1316" s="12">
        <v>56.95</v>
      </c>
      <c r="E1316" s="12">
        <v>57.65</v>
      </c>
      <c r="F1316" s="12">
        <v>56.31</v>
      </c>
      <c r="G1316" s="12">
        <v>56.48</v>
      </c>
      <c r="H1316" s="12">
        <v>57.024187370632248</v>
      </c>
      <c r="I1316">
        <v>1463367</v>
      </c>
      <c r="J1316">
        <v>5082</v>
      </c>
      <c r="K1316" s="12">
        <v>83447314</v>
      </c>
      <c r="L1316">
        <v>664033</v>
      </c>
      <c r="M1316">
        <v>45.38</v>
      </c>
      <c r="N1316">
        <v>1.34</v>
      </c>
      <c r="O1316">
        <v>-0.47</v>
      </c>
      <c r="P1316">
        <f xml:space="preserve"> IF(Stock_Info[[#This Row],[Close Price]] &gt; Stock_Info[[#This Row],[Open Price]], 1, 0)</f>
        <v>0</v>
      </c>
      <c r="Q1316" t="str">
        <f>IF(AND(Stock_Info[[#This Row],[% Deli. Qty to Traded Qty]]&gt;80,Stock_Info[[#This Row],[No. of Trades]]&lt;3000),"Unusual Day","")</f>
        <v/>
      </c>
      <c r="R1316" t="str">
        <f>IF(AND(Stock_Info[[#This Row],[Spread High-Low]] &lt; 10, Stock_Info[[#This Row],[% Deli. Qty to Traded Qty]] &gt; 90), "Good Day", "")</f>
        <v/>
      </c>
    </row>
    <row r="1317" spans="1:18">
      <c r="A1317" t="s">
        <v>45</v>
      </c>
      <c r="B1317" s="1">
        <v>45817</v>
      </c>
      <c r="C1317" s="1" t="str">
        <f>"WEEK" &amp;" " &amp;  INT((DAY(Stock_Info[[#This Row],[Date]])+WEEKDAY(DATE(YEAR(Stock_Info[[#This Row],[Date]]),MONTH(Stock_Info[[#This Row],[Date]]),1))-1)/7)+1</f>
        <v>WEEK 2</v>
      </c>
      <c r="D1317" s="12">
        <v>55.69</v>
      </c>
      <c r="E1317" s="12">
        <v>57.79</v>
      </c>
      <c r="F1317" s="12">
        <v>55.2</v>
      </c>
      <c r="G1317" s="12">
        <v>56.86</v>
      </c>
      <c r="H1317" s="12">
        <v>56.797990719167927</v>
      </c>
      <c r="I1317">
        <v>3469301</v>
      </c>
      <c r="J1317">
        <v>9685</v>
      </c>
      <c r="K1317" s="12">
        <v>197049326</v>
      </c>
      <c r="L1317">
        <v>1579821</v>
      </c>
      <c r="M1317">
        <v>45.54</v>
      </c>
      <c r="N1317">
        <v>2.59</v>
      </c>
      <c r="O1317">
        <v>1.17</v>
      </c>
      <c r="P1317">
        <f xml:space="preserve"> IF(Stock_Info[[#This Row],[Close Price]] &gt; Stock_Info[[#This Row],[Open Price]], 1, 0)</f>
        <v>1</v>
      </c>
      <c r="Q1317" t="str">
        <f>IF(AND(Stock_Info[[#This Row],[% Deli. Qty to Traded Qty]]&gt;80,Stock_Info[[#This Row],[No. of Trades]]&lt;3000),"Unusual Day","")</f>
        <v/>
      </c>
      <c r="R1317" t="str">
        <f>IF(AND(Stock_Info[[#This Row],[Spread High-Low]] &lt; 10, Stock_Info[[#This Row],[% Deli. Qty to Traded Qty]] &gt; 90), "Good Day", "")</f>
        <v/>
      </c>
    </row>
    <row r="1318" spans="1:18">
      <c r="A1318" t="s">
        <v>45</v>
      </c>
      <c r="B1318" s="1">
        <v>45814</v>
      </c>
      <c r="C1318" s="1" t="str">
        <f>"WEEK" &amp;" " &amp;  INT((DAY(Stock_Info[[#This Row],[Date]])+WEEKDAY(DATE(YEAR(Stock_Info[[#This Row],[Date]]),MONTH(Stock_Info[[#This Row],[Date]]),1))-1)/7)+1</f>
        <v>WEEK 1</v>
      </c>
      <c r="D1318" s="12">
        <v>55.7</v>
      </c>
      <c r="E1318" s="12">
        <v>57.18</v>
      </c>
      <c r="F1318" s="12">
        <v>54.48</v>
      </c>
      <c r="G1318" s="12">
        <v>55.05</v>
      </c>
      <c r="H1318" s="12">
        <v>55.511833445592991</v>
      </c>
      <c r="I1318">
        <v>2295274</v>
      </c>
      <c r="J1318">
        <v>8603</v>
      </c>
      <c r="K1318" s="12">
        <v>127414868</v>
      </c>
      <c r="L1318">
        <v>886776</v>
      </c>
      <c r="M1318">
        <v>38.630000000000003</v>
      </c>
      <c r="N1318">
        <v>2.7</v>
      </c>
      <c r="O1318">
        <v>-0.65</v>
      </c>
      <c r="P1318">
        <f xml:space="preserve"> IF(Stock_Info[[#This Row],[Close Price]] &gt; Stock_Info[[#This Row],[Open Price]], 1, 0)</f>
        <v>0</v>
      </c>
      <c r="Q1318" t="str">
        <f>IF(AND(Stock_Info[[#This Row],[% Deli. Qty to Traded Qty]]&gt;80,Stock_Info[[#This Row],[No. of Trades]]&lt;3000),"Unusual Day","")</f>
        <v/>
      </c>
      <c r="R1318" t="str">
        <f>IF(AND(Stock_Info[[#This Row],[Spread High-Low]] &lt; 10, Stock_Info[[#This Row],[% Deli. Qty to Traded Qty]] &gt; 90), "Good Day", "")</f>
        <v/>
      </c>
    </row>
    <row r="1319" spans="1:18">
      <c r="A1319" t="s">
        <v>45</v>
      </c>
      <c r="B1319" s="1">
        <v>45813</v>
      </c>
      <c r="C1319" s="1" t="str">
        <f>"WEEK" &amp;" " &amp;  INT((DAY(Stock_Info[[#This Row],[Date]])+WEEKDAY(DATE(YEAR(Stock_Info[[#This Row],[Date]]),MONTH(Stock_Info[[#This Row],[Date]]),1))-1)/7)+1</f>
        <v>WEEK 1</v>
      </c>
      <c r="D1319" s="12">
        <v>56.62</v>
      </c>
      <c r="E1319" s="12">
        <v>57.33</v>
      </c>
      <c r="F1319" s="12">
        <v>55.72</v>
      </c>
      <c r="G1319" s="12">
        <v>55.92</v>
      </c>
      <c r="H1319" s="12">
        <v>56.322048183953989</v>
      </c>
      <c r="I1319">
        <v>1188819</v>
      </c>
      <c r="J1319">
        <v>4203</v>
      </c>
      <c r="K1319" s="12">
        <v>66956721</v>
      </c>
      <c r="L1319">
        <v>611148</v>
      </c>
      <c r="M1319">
        <v>51.41</v>
      </c>
      <c r="N1319">
        <v>1.61</v>
      </c>
      <c r="O1319">
        <v>-0.7</v>
      </c>
      <c r="P1319">
        <f xml:space="preserve"> IF(Stock_Info[[#This Row],[Close Price]] &gt; Stock_Info[[#This Row],[Open Price]], 1, 0)</f>
        <v>0</v>
      </c>
      <c r="Q1319" t="str">
        <f>IF(AND(Stock_Info[[#This Row],[% Deli. Qty to Traded Qty]]&gt;80,Stock_Info[[#This Row],[No. of Trades]]&lt;3000),"Unusual Day","")</f>
        <v/>
      </c>
      <c r="R1319" t="str">
        <f>IF(AND(Stock_Info[[#This Row],[Spread High-Low]] &lt; 10, Stock_Info[[#This Row],[% Deli. Qty to Traded Qty]] &gt; 90), "Good Day", "")</f>
        <v/>
      </c>
    </row>
    <row r="1320" spans="1:18">
      <c r="A1320" t="s">
        <v>45</v>
      </c>
      <c r="B1320" s="1">
        <v>45812</v>
      </c>
      <c r="C1320" s="1" t="str">
        <f>"WEEK" &amp;" " &amp;  INT((DAY(Stock_Info[[#This Row],[Date]])+WEEKDAY(DATE(YEAR(Stock_Info[[#This Row],[Date]]),MONTH(Stock_Info[[#This Row],[Date]]),1))-1)/7)+1</f>
        <v>WEEK 1</v>
      </c>
      <c r="D1320" s="12">
        <v>56.73</v>
      </c>
      <c r="E1320" s="12">
        <v>57.05</v>
      </c>
      <c r="F1320" s="12">
        <v>55.55</v>
      </c>
      <c r="G1320" s="12">
        <v>56.41</v>
      </c>
      <c r="H1320" s="12">
        <v>56.172911718714218</v>
      </c>
      <c r="I1320">
        <v>1375569</v>
      </c>
      <c r="J1320">
        <v>4320</v>
      </c>
      <c r="K1320" s="12">
        <v>77269716</v>
      </c>
      <c r="L1320">
        <v>654452</v>
      </c>
      <c r="M1320">
        <v>47.58</v>
      </c>
      <c r="N1320">
        <v>1.5</v>
      </c>
      <c r="O1320">
        <v>-0.32</v>
      </c>
      <c r="P1320">
        <f xml:space="preserve"> IF(Stock_Info[[#This Row],[Close Price]] &gt; Stock_Info[[#This Row],[Open Price]], 1, 0)</f>
        <v>0</v>
      </c>
      <c r="Q1320" t="str">
        <f>IF(AND(Stock_Info[[#This Row],[% Deli. Qty to Traded Qty]]&gt;80,Stock_Info[[#This Row],[No. of Trades]]&lt;3000),"Unusual Day","")</f>
        <v/>
      </c>
      <c r="R1320" t="str">
        <f>IF(AND(Stock_Info[[#This Row],[Spread High-Low]] &lt; 10, Stock_Info[[#This Row],[% Deli. Qty to Traded Qty]] &gt; 90), "Good Day", "")</f>
        <v/>
      </c>
    </row>
    <row r="1321" spans="1:18">
      <c r="A1321" t="s">
        <v>45</v>
      </c>
      <c r="B1321" s="1">
        <v>45811</v>
      </c>
      <c r="C1321" s="1" t="str">
        <f>"WEEK" &amp;" " &amp;  INT((DAY(Stock_Info[[#This Row],[Date]])+WEEKDAY(DATE(YEAR(Stock_Info[[#This Row],[Date]]),MONTH(Stock_Info[[#This Row],[Date]]),1))-1)/7)+1</f>
        <v>WEEK 1</v>
      </c>
      <c r="D1321" s="12">
        <v>57.54</v>
      </c>
      <c r="E1321" s="12">
        <v>57.92</v>
      </c>
      <c r="F1321" s="12">
        <v>55.7</v>
      </c>
      <c r="G1321" s="12">
        <v>56.65</v>
      </c>
      <c r="H1321" s="12">
        <v>56.623813984945272</v>
      </c>
      <c r="I1321">
        <v>1378039</v>
      </c>
      <c r="J1321">
        <v>4876</v>
      </c>
      <c r="K1321" s="12">
        <v>78029824</v>
      </c>
      <c r="L1321">
        <v>484094</v>
      </c>
      <c r="M1321">
        <v>35.130000000000003</v>
      </c>
      <c r="N1321">
        <v>2.2200000000000002</v>
      </c>
      <c r="O1321">
        <v>-0.89</v>
      </c>
      <c r="P1321">
        <f xml:space="preserve"> IF(Stock_Info[[#This Row],[Close Price]] &gt; Stock_Info[[#This Row],[Open Price]], 1, 0)</f>
        <v>0</v>
      </c>
      <c r="Q1321" t="str">
        <f>IF(AND(Stock_Info[[#This Row],[% Deli. Qty to Traded Qty]]&gt;80,Stock_Info[[#This Row],[No. of Trades]]&lt;3000),"Unusual Day","")</f>
        <v/>
      </c>
      <c r="R1321" t="str">
        <f>IF(AND(Stock_Info[[#This Row],[Spread High-Low]] &lt; 10, Stock_Info[[#This Row],[% Deli. Qty to Traded Qty]] &gt; 90), "Good Day", "")</f>
        <v/>
      </c>
    </row>
    <row r="1322" spans="1:18">
      <c r="A1322" t="s">
        <v>45</v>
      </c>
      <c r="B1322" s="1">
        <v>45810</v>
      </c>
      <c r="C1322" s="1" t="str">
        <f>"WEEK" &amp;" " &amp;  INT((DAY(Stock_Info[[#This Row],[Date]])+WEEKDAY(DATE(YEAR(Stock_Info[[#This Row],[Date]]),MONTH(Stock_Info[[#This Row],[Date]]),1))-1)/7)+1</f>
        <v>WEEK 1</v>
      </c>
      <c r="D1322" s="12">
        <v>54.5</v>
      </c>
      <c r="E1322" s="12">
        <v>58</v>
      </c>
      <c r="F1322" s="12">
        <v>54.1</v>
      </c>
      <c r="G1322" s="12">
        <v>57.48</v>
      </c>
      <c r="H1322" s="12">
        <v>56.765125170977626</v>
      </c>
      <c r="I1322">
        <v>8466020</v>
      </c>
      <c r="J1322">
        <v>21764</v>
      </c>
      <c r="K1322" s="12">
        <v>480574685</v>
      </c>
      <c r="L1322">
        <v>3893007</v>
      </c>
      <c r="M1322">
        <v>45.98</v>
      </c>
      <c r="N1322">
        <v>3.9</v>
      </c>
      <c r="O1322">
        <v>2.98</v>
      </c>
      <c r="P1322">
        <f xml:space="preserve"> IF(Stock_Info[[#This Row],[Close Price]] &gt; Stock_Info[[#This Row],[Open Price]], 1, 0)</f>
        <v>1</v>
      </c>
      <c r="Q1322" t="str">
        <f>IF(AND(Stock_Info[[#This Row],[% Deli. Qty to Traded Qty]]&gt;80,Stock_Info[[#This Row],[No. of Trades]]&lt;3000),"Unusual Day","")</f>
        <v/>
      </c>
      <c r="R1322" t="str">
        <f>IF(AND(Stock_Info[[#This Row],[Spread High-Low]] &lt; 10, Stock_Info[[#This Row],[% Deli. Qty to Traded Qty]] &gt; 90), "Good Day", "")</f>
        <v/>
      </c>
    </row>
    <row r="1323" spans="1:18">
      <c r="A1323" t="s">
        <v>45</v>
      </c>
      <c r="B1323" s="1">
        <v>45807</v>
      </c>
      <c r="C1323" s="1" t="str">
        <f>"WEEK" &amp;" " &amp;  INT((DAY(Stock_Info[[#This Row],[Date]])+WEEKDAY(DATE(YEAR(Stock_Info[[#This Row],[Date]]),MONTH(Stock_Info[[#This Row],[Date]]),1))-1)/7)+1</f>
        <v>WEEK 5</v>
      </c>
      <c r="D1323" s="12">
        <v>51.01</v>
      </c>
      <c r="E1323" s="12">
        <v>54.4</v>
      </c>
      <c r="F1323" s="12">
        <v>50.75</v>
      </c>
      <c r="G1323" s="12">
        <v>53.99</v>
      </c>
      <c r="H1323" s="12">
        <v>53.137915419412224</v>
      </c>
      <c r="I1323">
        <v>4182520</v>
      </c>
      <c r="J1323">
        <v>9475</v>
      </c>
      <c r="K1323" s="12">
        <v>222250394</v>
      </c>
      <c r="L1323">
        <v>2495227</v>
      </c>
      <c r="M1323">
        <v>59.66</v>
      </c>
      <c r="N1323">
        <v>3.65</v>
      </c>
      <c r="O1323">
        <v>2.98</v>
      </c>
      <c r="P1323">
        <f xml:space="preserve"> IF(Stock_Info[[#This Row],[Close Price]] &gt; Stock_Info[[#This Row],[Open Price]], 1, 0)</f>
        <v>1</v>
      </c>
      <c r="Q1323" t="str">
        <f>IF(AND(Stock_Info[[#This Row],[% Deli. Qty to Traded Qty]]&gt;80,Stock_Info[[#This Row],[No. of Trades]]&lt;3000),"Unusual Day","")</f>
        <v/>
      </c>
      <c r="R1323" t="str">
        <f>IF(AND(Stock_Info[[#This Row],[Spread High-Low]] &lt; 10, Stock_Info[[#This Row],[% Deli. Qty to Traded Qty]] &gt; 90), "Good Day", "")</f>
        <v/>
      </c>
    </row>
    <row r="1324" spans="1:18">
      <c r="A1324" t="s">
        <v>45</v>
      </c>
      <c r="B1324" s="1">
        <v>45806</v>
      </c>
      <c r="C1324" s="1" t="str">
        <f>"WEEK" &amp;" " &amp;  INT((DAY(Stock_Info[[#This Row],[Date]])+WEEKDAY(DATE(YEAR(Stock_Info[[#This Row],[Date]]),MONTH(Stock_Info[[#This Row],[Date]]),1))-1)/7)+1</f>
        <v>WEEK 5</v>
      </c>
      <c r="D1324" s="12">
        <v>51.48</v>
      </c>
      <c r="E1324" s="12">
        <v>51.51</v>
      </c>
      <c r="F1324" s="12">
        <v>50.93</v>
      </c>
      <c r="G1324" s="12">
        <v>50.99</v>
      </c>
      <c r="H1324" s="12">
        <v>51.157670044323901</v>
      </c>
      <c r="I1324">
        <v>238923</v>
      </c>
      <c r="J1324">
        <v>873</v>
      </c>
      <c r="K1324" s="12">
        <v>12222744</v>
      </c>
      <c r="L1324">
        <v>131828</v>
      </c>
      <c r="M1324">
        <v>55.18</v>
      </c>
      <c r="N1324">
        <v>0.57999999999999996</v>
      </c>
      <c r="O1324">
        <v>-0.49</v>
      </c>
      <c r="P1324">
        <f xml:space="preserve"> IF(Stock_Info[[#This Row],[Close Price]] &gt; Stock_Info[[#This Row],[Open Price]], 1, 0)</f>
        <v>0</v>
      </c>
      <c r="Q1324" t="str">
        <f>IF(AND(Stock_Info[[#This Row],[% Deli. Qty to Traded Qty]]&gt;80,Stock_Info[[#This Row],[No. of Trades]]&lt;3000),"Unusual Day","")</f>
        <v/>
      </c>
      <c r="R1324" t="str">
        <f>IF(AND(Stock_Info[[#This Row],[Spread High-Low]] &lt; 10, Stock_Info[[#This Row],[% Deli. Qty to Traded Qty]] &gt; 90), "Good Day", "")</f>
        <v/>
      </c>
    </row>
    <row r="1325" spans="1:18">
      <c r="A1325" t="s">
        <v>45</v>
      </c>
      <c r="B1325" s="1">
        <v>45805</v>
      </c>
      <c r="C1325" s="1" t="str">
        <f>"WEEK" &amp;" " &amp;  INT((DAY(Stock_Info[[#This Row],[Date]])+WEEKDAY(DATE(YEAR(Stock_Info[[#This Row],[Date]]),MONTH(Stock_Info[[#This Row],[Date]]),1))-1)/7)+1</f>
        <v>WEEK 5</v>
      </c>
      <c r="D1325" s="12">
        <v>51</v>
      </c>
      <c r="E1325" s="12">
        <v>51.55</v>
      </c>
      <c r="F1325" s="12">
        <v>50.99</v>
      </c>
      <c r="G1325" s="12">
        <v>51.16</v>
      </c>
      <c r="H1325" s="12">
        <v>51.246256208523043</v>
      </c>
      <c r="I1325">
        <v>696019</v>
      </c>
      <c r="J1325">
        <v>2652</v>
      </c>
      <c r="K1325" s="12">
        <v>35668368</v>
      </c>
      <c r="L1325">
        <v>368370</v>
      </c>
      <c r="M1325">
        <v>52.93</v>
      </c>
      <c r="N1325">
        <v>0.56000000000000005</v>
      </c>
      <c r="O1325">
        <v>0.16</v>
      </c>
      <c r="P1325">
        <f xml:space="preserve"> IF(Stock_Info[[#This Row],[Close Price]] &gt; Stock_Info[[#This Row],[Open Price]], 1, 0)</f>
        <v>1</v>
      </c>
      <c r="Q1325" t="str">
        <f>IF(AND(Stock_Info[[#This Row],[% Deli. Qty to Traded Qty]]&gt;80,Stock_Info[[#This Row],[No. of Trades]]&lt;3000),"Unusual Day","")</f>
        <v/>
      </c>
      <c r="R1325" t="str">
        <f>IF(AND(Stock_Info[[#This Row],[Spread High-Low]] &lt; 10, Stock_Info[[#This Row],[% Deli. Qty to Traded Qty]] &gt; 90), "Good Day", "")</f>
        <v/>
      </c>
    </row>
    <row r="1326" spans="1:18">
      <c r="A1326" t="s">
        <v>45</v>
      </c>
      <c r="B1326" s="1">
        <v>45804</v>
      </c>
      <c r="C1326" s="1" t="str">
        <f>"WEEK" &amp;" " &amp;  INT((DAY(Stock_Info[[#This Row],[Date]])+WEEKDAY(DATE(YEAR(Stock_Info[[#This Row],[Date]]),MONTH(Stock_Info[[#This Row],[Date]]),1))-1)/7)+1</f>
        <v>WEEK 5</v>
      </c>
      <c r="D1326" s="12">
        <v>51.56</v>
      </c>
      <c r="E1326" s="12">
        <v>51.56</v>
      </c>
      <c r="F1326" s="12">
        <v>50.56</v>
      </c>
      <c r="G1326" s="12">
        <v>50.97</v>
      </c>
      <c r="H1326" s="12">
        <v>50.960874840620242</v>
      </c>
      <c r="I1326">
        <v>291756</v>
      </c>
      <c r="J1326">
        <v>943</v>
      </c>
      <c r="K1326" s="12">
        <v>14868141</v>
      </c>
      <c r="L1326">
        <v>129262</v>
      </c>
      <c r="M1326">
        <v>44.3</v>
      </c>
      <c r="N1326">
        <v>1</v>
      </c>
      <c r="O1326">
        <v>-0.59</v>
      </c>
      <c r="P1326">
        <f xml:space="preserve"> IF(Stock_Info[[#This Row],[Close Price]] &gt; Stock_Info[[#This Row],[Open Price]], 1, 0)</f>
        <v>0</v>
      </c>
      <c r="Q1326" t="str">
        <f>IF(AND(Stock_Info[[#This Row],[% Deli. Qty to Traded Qty]]&gt;80,Stock_Info[[#This Row],[No. of Trades]]&lt;3000),"Unusual Day","")</f>
        <v/>
      </c>
      <c r="R1326" t="str">
        <f>IF(AND(Stock_Info[[#This Row],[Spread High-Low]] &lt; 10, Stock_Info[[#This Row],[% Deli. Qty to Traded Qty]] &gt; 90), "Good Day", "")</f>
        <v/>
      </c>
    </row>
    <row r="1327" spans="1:18">
      <c r="A1327" t="s">
        <v>45</v>
      </c>
      <c r="B1327" s="1">
        <v>45803</v>
      </c>
      <c r="C1327" s="1" t="str">
        <f>"WEEK" &amp;" " &amp;  INT((DAY(Stock_Info[[#This Row],[Date]])+WEEKDAY(DATE(YEAR(Stock_Info[[#This Row],[Date]]),MONTH(Stock_Info[[#This Row],[Date]]),1))-1)/7)+1</f>
        <v>WEEK 5</v>
      </c>
      <c r="D1327" s="12">
        <v>51.43</v>
      </c>
      <c r="E1327" s="12">
        <v>51.75</v>
      </c>
      <c r="F1327" s="12">
        <v>50.94</v>
      </c>
      <c r="G1327" s="12">
        <v>51.05</v>
      </c>
      <c r="H1327" s="12">
        <v>51.202062570781429</v>
      </c>
      <c r="I1327">
        <v>706400</v>
      </c>
      <c r="J1327">
        <v>3025</v>
      </c>
      <c r="K1327" s="12">
        <v>36169137</v>
      </c>
      <c r="L1327">
        <v>390066</v>
      </c>
      <c r="M1327">
        <v>55.22</v>
      </c>
      <c r="N1327">
        <v>0.81</v>
      </c>
      <c r="O1327">
        <v>-0.38</v>
      </c>
      <c r="P1327">
        <f xml:space="preserve"> IF(Stock_Info[[#This Row],[Close Price]] &gt; Stock_Info[[#This Row],[Open Price]], 1, 0)</f>
        <v>0</v>
      </c>
      <c r="Q1327" t="str">
        <f>IF(AND(Stock_Info[[#This Row],[% Deli. Qty to Traded Qty]]&gt;80,Stock_Info[[#This Row],[No. of Trades]]&lt;3000),"Unusual Day","")</f>
        <v/>
      </c>
      <c r="R1327" t="str">
        <f>IF(AND(Stock_Info[[#This Row],[Spread High-Low]] &lt; 10, Stock_Info[[#This Row],[% Deli. Qty to Traded Qty]] &gt; 90), "Good Day", "")</f>
        <v/>
      </c>
    </row>
    <row r="1328" spans="1:18">
      <c r="A1328" t="s">
        <v>45</v>
      </c>
      <c r="B1328" s="1">
        <v>45800</v>
      </c>
      <c r="C1328" s="1" t="str">
        <f>"WEEK" &amp;" " &amp;  INT((DAY(Stock_Info[[#This Row],[Date]])+WEEKDAY(DATE(YEAR(Stock_Info[[#This Row],[Date]]),MONTH(Stock_Info[[#This Row],[Date]]),1))-1)/7)+1</f>
        <v>WEEK 4</v>
      </c>
      <c r="D1328" s="12">
        <v>50.68</v>
      </c>
      <c r="E1328" s="12">
        <v>51.38</v>
      </c>
      <c r="F1328" s="12">
        <v>50.3</v>
      </c>
      <c r="G1328" s="12">
        <v>51.25</v>
      </c>
      <c r="H1328" s="12">
        <v>50.772040244062374</v>
      </c>
      <c r="I1328">
        <v>800615</v>
      </c>
      <c r="J1328">
        <v>2865</v>
      </c>
      <c r="K1328" s="12">
        <v>40648857</v>
      </c>
      <c r="L1328">
        <v>343320</v>
      </c>
      <c r="M1328">
        <v>42.88</v>
      </c>
      <c r="N1328">
        <v>1.08</v>
      </c>
      <c r="O1328">
        <v>0.56999999999999995</v>
      </c>
      <c r="P1328">
        <f xml:space="preserve"> IF(Stock_Info[[#This Row],[Close Price]] &gt; Stock_Info[[#This Row],[Open Price]], 1, 0)</f>
        <v>1</v>
      </c>
      <c r="Q1328" t="str">
        <f>IF(AND(Stock_Info[[#This Row],[% Deli. Qty to Traded Qty]]&gt;80,Stock_Info[[#This Row],[No. of Trades]]&lt;3000),"Unusual Day","")</f>
        <v/>
      </c>
      <c r="R1328" t="str">
        <f>IF(AND(Stock_Info[[#This Row],[Spread High-Low]] &lt; 10, Stock_Info[[#This Row],[% Deli. Qty to Traded Qty]] &gt; 90), "Good Day", "")</f>
        <v/>
      </c>
    </row>
    <row r="1329" spans="1:18">
      <c r="A1329" t="s">
        <v>45</v>
      </c>
      <c r="B1329" s="1">
        <v>45799</v>
      </c>
      <c r="C1329" s="1" t="str">
        <f>"WEEK" &amp;" " &amp;  INT((DAY(Stock_Info[[#This Row],[Date]])+WEEKDAY(DATE(YEAR(Stock_Info[[#This Row],[Date]]),MONTH(Stock_Info[[#This Row],[Date]]),1))-1)/7)+1</f>
        <v>WEEK 4</v>
      </c>
      <c r="D1329" s="12">
        <v>51.09</v>
      </c>
      <c r="E1329" s="12">
        <v>51.77</v>
      </c>
      <c r="F1329" s="12">
        <v>50.11</v>
      </c>
      <c r="G1329" s="12">
        <v>50.47</v>
      </c>
      <c r="H1329" s="12">
        <v>50.780703198242364</v>
      </c>
      <c r="I1329">
        <v>838398</v>
      </c>
      <c r="J1329">
        <v>3803</v>
      </c>
      <c r="K1329" s="12">
        <v>42574440</v>
      </c>
      <c r="L1329">
        <v>345837</v>
      </c>
      <c r="M1329">
        <v>41.25</v>
      </c>
      <c r="N1329">
        <v>1.66</v>
      </c>
      <c r="O1329">
        <v>-0.62</v>
      </c>
      <c r="P1329">
        <f xml:space="preserve"> IF(Stock_Info[[#This Row],[Close Price]] &gt; Stock_Info[[#This Row],[Open Price]], 1, 0)</f>
        <v>0</v>
      </c>
      <c r="Q1329" t="str">
        <f>IF(AND(Stock_Info[[#This Row],[% Deli. Qty to Traded Qty]]&gt;80,Stock_Info[[#This Row],[No. of Trades]]&lt;3000),"Unusual Day","")</f>
        <v/>
      </c>
      <c r="R1329" t="str">
        <f>IF(AND(Stock_Info[[#This Row],[Spread High-Low]] &lt; 10, Stock_Info[[#This Row],[% Deli. Qty to Traded Qty]] &gt; 90), "Good Day", "")</f>
        <v/>
      </c>
    </row>
    <row r="1330" spans="1:18">
      <c r="A1330" t="s">
        <v>45</v>
      </c>
      <c r="B1330" s="1">
        <v>45798</v>
      </c>
      <c r="C1330" s="1" t="str">
        <f>"WEEK" &amp;" " &amp;  INT((DAY(Stock_Info[[#This Row],[Date]])+WEEKDAY(DATE(YEAR(Stock_Info[[#This Row],[Date]]),MONTH(Stock_Info[[#This Row],[Date]]),1))-1)/7)+1</f>
        <v>WEEK 4</v>
      </c>
      <c r="D1330" s="12">
        <v>51.42</v>
      </c>
      <c r="E1330" s="12">
        <v>51.74</v>
      </c>
      <c r="F1330" s="12">
        <v>50.6</v>
      </c>
      <c r="G1330" s="12">
        <v>51.24</v>
      </c>
      <c r="H1330" s="12">
        <v>51.231746102904737</v>
      </c>
      <c r="I1330">
        <v>401517</v>
      </c>
      <c r="J1330">
        <v>1508</v>
      </c>
      <c r="K1330" s="12">
        <v>20570417</v>
      </c>
      <c r="L1330">
        <v>138295</v>
      </c>
      <c r="M1330">
        <v>34.44</v>
      </c>
      <c r="N1330">
        <v>1.1399999999999999</v>
      </c>
      <c r="O1330">
        <v>-0.18</v>
      </c>
      <c r="P1330">
        <f xml:space="preserve"> IF(Stock_Info[[#This Row],[Close Price]] &gt; Stock_Info[[#This Row],[Open Price]], 1, 0)</f>
        <v>0</v>
      </c>
      <c r="Q1330" t="str">
        <f>IF(AND(Stock_Info[[#This Row],[% Deli. Qty to Traded Qty]]&gt;80,Stock_Info[[#This Row],[No. of Trades]]&lt;3000),"Unusual Day","")</f>
        <v/>
      </c>
      <c r="R1330" t="str">
        <f>IF(AND(Stock_Info[[#This Row],[Spread High-Low]] &lt; 10, Stock_Info[[#This Row],[% Deli. Qty to Traded Qty]] &gt; 90), "Good Day", "")</f>
        <v/>
      </c>
    </row>
    <row r="1331" spans="1:18">
      <c r="A1331" t="s">
        <v>45</v>
      </c>
      <c r="B1331" s="1">
        <v>45797</v>
      </c>
      <c r="C1331" s="1" t="str">
        <f>"WEEK" &amp;" " &amp;  INT((DAY(Stock_Info[[#This Row],[Date]])+WEEKDAY(DATE(YEAR(Stock_Info[[#This Row],[Date]]),MONTH(Stock_Info[[#This Row],[Date]]),1))-1)/7)+1</f>
        <v>WEEK 4</v>
      </c>
      <c r="D1331" s="12">
        <v>53.32</v>
      </c>
      <c r="E1331" s="12">
        <v>53.5</v>
      </c>
      <c r="F1331" s="12">
        <v>51.25</v>
      </c>
      <c r="G1331" s="12">
        <v>51.38</v>
      </c>
      <c r="H1331" s="12">
        <v>51.993930032919515</v>
      </c>
      <c r="I1331">
        <v>1449596</v>
      </c>
      <c r="J1331">
        <v>4680</v>
      </c>
      <c r="K1331" s="12">
        <v>75370193</v>
      </c>
      <c r="L1331">
        <v>718594</v>
      </c>
      <c r="M1331">
        <v>49.57</v>
      </c>
      <c r="N1331">
        <v>2.25</v>
      </c>
      <c r="O1331">
        <v>-1.94</v>
      </c>
      <c r="P1331">
        <f xml:space="preserve"> IF(Stock_Info[[#This Row],[Close Price]] &gt; Stock_Info[[#This Row],[Open Price]], 1, 0)</f>
        <v>0</v>
      </c>
      <c r="Q1331" t="str">
        <f>IF(AND(Stock_Info[[#This Row],[% Deli. Qty to Traded Qty]]&gt;80,Stock_Info[[#This Row],[No. of Trades]]&lt;3000),"Unusual Day","")</f>
        <v/>
      </c>
      <c r="R1331" t="str">
        <f>IF(AND(Stock_Info[[#This Row],[Spread High-Low]] &lt; 10, Stock_Info[[#This Row],[% Deli. Qty to Traded Qty]] &gt; 90), "Good Day", "")</f>
        <v/>
      </c>
    </row>
    <row r="1332" spans="1:18">
      <c r="A1332" t="s">
        <v>45</v>
      </c>
      <c r="B1332" s="1">
        <v>45796</v>
      </c>
      <c r="C1332" s="1" t="str">
        <f>"WEEK" &amp;" " &amp;  INT((DAY(Stock_Info[[#This Row],[Date]])+WEEKDAY(DATE(YEAR(Stock_Info[[#This Row],[Date]]),MONTH(Stock_Info[[#This Row],[Date]]),1))-1)/7)+1</f>
        <v>WEEK 4</v>
      </c>
      <c r="D1332" s="12">
        <v>51.02</v>
      </c>
      <c r="E1332" s="12">
        <v>54.07</v>
      </c>
      <c r="F1332" s="12">
        <v>51.02</v>
      </c>
      <c r="G1332" s="12">
        <v>53.11</v>
      </c>
      <c r="H1332" s="12">
        <v>53.045259523299862</v>
      </c>
      <c r="I1332">
        <v>3868092</v>
      </c>
      <c r="J1332">
        <v>9500</v>
      </c>
      <c r="K1332" s="12">
        <v>205183944</v>
      </c>
      <c r="L1332">
        <v>2075872</v>
      </c>
      <c r="M1332">
        <v>53.67</v>
      </c>
      <c r="N1332">
        <v>3.05</v>
      </c>
      <c r="O1332">
        <v>2.09</v>
      </c>
      <c r="P1332">
        <f xml:space="preserve"> IF(Stock_Info[[#This Row],[Close Price]] &gt; Stock_Info[[#This Row],[Open Price]], 1, 0)</f>
        <v>1</v>
      </c>
      <c r="Q1332" t="str">
        <f>IF(AND(Stock_Info[[#This Row],[% Deli. Qty to Traded Qty]]&gt;80,Stock_Info[[#This Row],[No. of Trades]]&lt;3000),"Unusual Day","")</f>
        <v/>
      </c>
      <c r="R1332" t="str">
        <f>IF(AND(Stock_Info[[#This Row],[Spread High-Low]] &lt; 10, Stock_Info[[#This Row],[% Deli. Qty to Traded Qty]] &gt; 90), "Good Day", "")</f>
        <v/>
      </c>
    </row>
    <row r="1333" spans="1:18">
      <c r="A1333" t="s">
        <v>45</v>
      </c>
      <c r="B1333" s="1">
        <v>45793</v>
      </c>
      <c r="C1333" s="1" t="str">
        <f>"WEEK" &amp;" " &amp;  INT((DAY(Stock_Info[[#This Row],[Date]])+WEEKDAY(DATE(YEAR(Stock_Info[[#This Row],[Date]]),MONTH(Stock_Info[[#This Row],[Date]]),1))-1)/7)+1</f>
        <v>WEEK 3</v>
      </c>
      <c r="D1333" s="12">
        <v>50.49</v>
      </c>
      <c r="E1333" s="12">
        <v>51.59</v>
      </c>
      <c r="F1333" s="12">
        <v>50.49</v>
      </c>
      <c r="G1333" s="12">
        <v>51.07</v>
      </c>
      <c r="H1333" s="12">
        <v>50.970905018168672</v>
      </c>
      <c r="I1333">
        <v>1194639</v>
      </c>
      <c r="J1333">
        <v>3968</v>
      </c>
      <c r="K1333" s="12">
        <v>60891831</v>
      </c>
      <c r="L1333">
        <v>666547</v>
      </c>
      <c r="M1333">
        <v>55.79</v>
      </c>
      <c r="N1333">
        <v>1.1000000000000001</v>
      </c>
      <c r="O1333">
        <v>0.57999999999999996</v>
      </c>
      <c r="P1333">
        <f xml:space="preserve"> IF(Stock_Info[[#This Row],[Close Price]] &gt; Stock_Info[[#This Row],[Open Price]], 1, 0)</f>
        <v>1</v>
      </c>
      <c r="Q1333" t="str">
        <f>IF(AND(Stock_Info[[#This Row],[% Deli. Qty to Traded Qty]]&gt;80,Stock_Info[[#This Row],[No. of Trades]]&lt;3000),"Unusual Day","")</f>
        <v/>
      </c>
      <c r="R1333" t="str">
        <f>IF(AND(Stock_Info[[#This Row],[Spread High-Low]] &lt; 10, Stock_Info[[#This Row],[% Deli. Qty to Traded Qty]] &gt; 90), "Good Day", "")</f>
        <v/>
      </c>
    </row>
    <row r="1334" spans="1:18">
      <c r="A1334" t="s">
        <v>45</v>
      </c>
      <c r="B1334" s="1">
        <v>45792</v>
      </c>
      <c r="C1334" s="1" t="str">
        <f>"WEEK" &amp;" " &amp;  INT((DAY(Stock_Info[[#This Row],[Date]])+WEEKDAY(DATE(YEAR(Stock_Info[[#This Row],[Date]]),MONTH(Stock_Info[[#This Row],[Date]]),1))-1)/7)+1</f>
        <v>WEEK 3</v>
      </c>
      <c r="D1334" s="12">
        <v>50.4</v>
      </c>
      <c r="E1334" s="12">
        <v>51.04</v>
      </c>
      <c r="F1334" s="12">
        <v>50.35</v>
      </c>
      <c r="G1334" s="12">
        <v>50.48</v>
      </c>
      <c r="H1334" s="12">
        <v>50.590432293805371</v>
      </c>
      <c r="I1334">
        <v>813382</v>
      </c>
      <c r="J1334">
        <v>2911</v>
      </c>
      <c r="K1334" s="12">
        <v>41149347</v>
      </c>
      <c r="L1334">
        <v>421606</v>
      </c>
      <c r="M1334">
        <v>51.83</v>
      </c>
      <c r="N1334">
        <v>0.69</v>
      </c>
      <c r="O1334">
        <v>0.08</v>
      </c>
      <c r="P1334">
        <f xml:space="preserve"> IF(Stock_Info[[#This Row],[Close Price]] &gt; Stock_Info[[#This Row],[Open Price]], 1, 0)</f>
        <v>1</v>
      </c>
      <c r="Q1334" t="str">
        <f>IF(AND(Stock_Info[[#This Row],[% Deli. Qty to Traded Qty]]&gt;80,Stock_Info[[#This Row],[No. of Trades]]&lt;3000),"Unusual Day","")</f>
        <v/>
      </c>
      <c r="R1334" t="str">
        <f>IF(AND(Stock_Info[[#This Row],[Spread High-Low]] &lt; 10, Stock_Info[[#This Row],[% Deli. Qty to Traded Qty]] &gt; 90), "Good Day", "")</f>
        <v/>
      </c>
    </row>
    <row r="1335" spans="1:18">
      <c r="A1335" t="s">
        <v>45</v>
      </c>
      <c r="B1335" s="1">
        <v>45791</v>
      </c>
      <c r="C1335" s="1" t="str">
        <f>"WEEK" &amp;" " &amp;  INT((DAY(Stock_Info[[#This Row],[Date]])+WEEKDAY(DATE(YEAR(Stock_Info[[#This Row],[Date]]),MONTH(Stock_Info[[#This Row],[Date]]),1))-1)/7)+1</f>
        <v>WEEK 3</v>
      </c>
      <c r="D1335" s="12">
        <v>50.55</v>
      </c>
      <c r="E1335" s="12">
        <v>51</v>
      </c>
      <c r="F1335" s="12">
        <v>50.33</v>
      </c>
      <c r="G1335" s="12">
        <v>50.53</v>
      </c>
      <c r="H1335" s="12">
        <v>50.553920737387138</v>
      </c>
      <c r="I1335">
        <v>430493</v>
      </c>
      <c r="J1335">
        <v>1189</v>
      </c>
      <c r="K1335" s="12">
        <v>21763109</v>
      </c>
      <c r="N1335">
        <v>0.67</v>
      </c>
      <c r="O1335">
        <v>-0.02</v>
      </c>
      <c r="P1335">
        <f xml:space="preserve"> IF(Stock_Info[[#This Row],[Close Price]] &gt; Stock_Info[[#This Row],[Open Price]], 1, 0)</f>
        <v>0</v>
      </c>
      <c r="Q1335" t="str">
        <f>IF(AND(Stock_Info[[#This Row],[% Deli. Qty to Traded Qty]]&gt;80,Stock_Info[[#This Row],[No. of Trades]]&lt;3000),"Unusual Day","")</f>
        <v/>
      </c>
      <c r="R1335" t="str">
        <f>IF(AND(Stock_Info[[#This Row],[Spread High-Low]] &lt; 10, Stock_Info[[#This Row],[% Deli. Qty to Traded Qty]] &gt; 90), "Good Day", "")</f>
        <v/>
      </c>
    </row>
    <row r="1336" spans="1:18">
      <c r="A1336" t="s">
        <v>45</v>
      </c>
      <c r="B1336" s="1">
        <v>45790</v>
      </c>
      <c r="C1336" s="1" t="str">
        <f>"WEEK" &amp;" " &amp;  INT((DAY(Stock_Info[[#This Row],[Date]])+WEEKDAY(DATE(YEAR(Stock_Info[[#This Row],[Date]]),MONTH(Stock_Info[[#This Row],[Date]]),1))-1)/7)+1</f>
        <v>WEEK 3</v>
      </c>
      <c r="D1336" s="12">
        <v>50.68</v>
      </c>
      <c r="E1336" s="12">
        <v>51.13</v>
      </c>
      <c r="F1336" s="12">
        <v>50.1</v>
      </c>
      <c r="G1336" s="12">
        <v>50.52</v>
      </c>
      <c r="H1336" s="12">
        <v>50.671714086036154</v>
      </c>
      <c r="I1336">
        <v>455018</v>
      </c>
      <c r="J1336">
        <v>1263</v>
      </c>
      <c r="K1336" s="12">
        <v>23056542</v>
      </c>
      <c r="L1336">
        <v>154273</v>
      </c>
      <c r="M1336">
        <v>33.9</v>
      </c>
      <c r="N1336">
        <v>1.03</v>
      </c>
      <c r="O1336">
        <v>-0.16</v>
      </c>
      <c r="P1336">
        <f xml:space="preserve"> IF(Stock_Info[[#This Row],[Close Price]] &gt; Stock_Info[[#This Row],[Open Price]], 1, 0)</f>
        <v>0</v>
      </c>
      <c r="Q1336" t="str">
        <f>IF(AND(Stock_Info[[#This Row],[% Deli. Qty to Traded Qty]]&gt;80,Stock_Info[[#This Row],[No. of Trades]]&lt;3000),"Unusual Day","")</f>
        <v/>
      </c>
      <c r="R1336" t="str">
        <f>IF(AND(Stock_Info[[#This Row],[Spread High-Low]] &lt; 10, Stock_Info[[#This Row],[% Deli. Qty to Traded Qty]] &gt; 90), "Good Day", "")</f>
        <v/>
      </c>
    </row>
    <row r="1337" spans="1:18">
      <c r="A1337" t="s">
        <v>45</v>
      </c>
      <c r="B1337" s="1">
        <v>45789</v>
      </c>
      <c r="C1337" s="1" t="str">
        <f>"WEEK" &amp;" " &amp;  INT((DAY(Stock_Info[[#This Row],[Date]])+WEEKDAY(DATE(YEAR(Stock_Info[[#This Row],[Date]]),MONTH(Stock_Info[[#This Row],[Date]]),1))-1)/7)+1</f>
        <v>WEEK 3</v>
      </c>
      <c r="D1337" s="12">
        <v>50.19</v>
      </c>
      <c r="E1337" s="12">
        <v>50.9</v>
      </c>
      <c r="F1337" s="12">
        <v>49.84</v>
      </c>
      <c r="G1337" s="12">
        <v>50.7</v>
      </c>
      <c r="H1337" s="12">
        <v>50.389040332015242</v>
      </c>
      <c r="I1337">
        <v>1592457</v>
      </c>
      <c r="J1337">
        <v>4129</v>
      </c>
      <c r="K1337" s="12">
        <v>80242380</v>
      </c>
      <c r="L1337">
        <v>987151</v>
      </c>
      <c r="M1337">
        <v>61.99</v>
      </c>
      <c r="N1337">
        <v>1.06</v>
      </c>
      <c r="O1337">
        <v>0.51</v>
      </c>
      <c r="P1337">
        <f xml:space="preserve"> IF(Stock_Info[[#This Row],[Close Price]] &gt; Stock_Info[[#This Row],[Open Price]], 1, 0)</f>
        <v>1</v>
      </c>
      <c r="Q1337" t="str">
        <f>IF(AND(Stock_Info[[#This Row],[% Deli. Qty to Traded Qty]]&gt;80,Stock_Info[[#This Row],[No. of Trades]]&lt;3000),"Unusual Day","")</f>
        <v/>
      </c>
      <c r="R1337" t="str">
        <f>IF(AND(Stock_Info[[#This Row],[Spread High-Low]] &lt; 10, Stock_Info[[#This Row],[% Deli. Qty to Traded Qty]] &gt; 90), "Good Day", "")</f>
        <v/>
      </c>
    </row>
    <row r="1338" spans="1:18">
      <c r="A1338" t="s">
        <v>45</v>
      </c>
      <c r="B1338" s="1">
        <v>45786</v>
      </c>
      <c r="C1338" s="1" t="str">
        <f>"WEEK" &amp;" " &amp;  INT((DAY(Stock_Info[[#This Row],[Date]])+WEEKDAY(DATE(YEAR(Stock_Info[[#This Row],[Date]]),MONTH(Stock_Info[[#This Row],[Date]]),1))-1)/7)+1</f>
        <v>WEEK 2</v>
      </c>
      <c r="D1338" s="12">
        <v>47.14</v>
      </c>
      <c r="E1338" s="12">
        <v>49.13</v>
      </c>
      <c r="F1338" s="12">
        <v>47.14</v>
      </c>
      <c r="G1338" s="12">
        <v>48.35</v>
      </c>
      <c r="H1338" s="12">
        <v>48.16303584584508</v>
      </c>
      <c r="I1338">
        <v>1968150</v>
      </c>
      <c r="J1338">
        <v>5737</v>
      </c>
      <c r="K1338" s="12">
        <v>94792079</v>
      </c>
      <c r="L1338">
        <v>611783</v>
      </c>
      <c r="M1338">
        <v>31.08</v>
      </c>
      <c r="N1338">
        <v>1.99</v>
      </c>
      <c r="O1338">
        <v>1.21</v>
      </c>
      <c r="P1338">
        <f xml:space="preserve"> IF(Stock_Info[[#This Row],[Close Price]] &gt; Stock_Info[[#This Row],[Open Price]], 1, 0)</f>
        <v>1</v>
      </c>
      <c r="Q1338" t="str">
        <f>IF(AND(Stock_Info[[#This Row],[% Deli. Qty to Traded Qty]]&gt;80,Stock_Info[[#This Row],[No. of Trades]]&lt;3000),"Unusual Day","")</f>
        <v/>
      </c>
      <c r="R1338" t="str">
        <f>IF(AND(Stock_Info[[#This Row],[Spread High-Low]] &lt; 10, Stock_Info[[#This Row],[% Deli. Qty to Traded Qty]] &gt; 90), "Good Day", "")</f>
        <v/>
      </c>
    </row>
    <row r="1339" spans="1:18">
      <c r="A1339" t="s">
        <v>45</v>
      </c>
      <c r="B1339" s="1">
        <v>45785</v>
      </c>
      <c r="C1339" s="1" t="str">
        <f>"WEEK" &amp;" " &amp;  INT((DAY(Stock_Info[[#This Row],[Date]])+WEEKDAY(DATE(YEAR(Stock_Info[[#This Row],[Date]]),MONTH(Stock_Info[[#This Row],[Date]]),1))-1)/7)+1</f>
        <v>WEEK 2</v>
      </c>
      <c r="D1339" s="12">
        <v>50.95</v>
      </c>
      <c r="E1339" s="12">
        <v>51.64</v>
      </c>
      <c r="F1339" s="12">
        <v>50.21</v>
      </c>
      <c r="G1339" s="12">
        <v>50.42</v>
      </c>
      <c r="H1339" s="12">
        <v>50.978705267767765</v>
      </c>
      <c r="I1339">
        <v>511488</v>
      </c>
      <c r="J1339">
        <v>1683</v>
      </c>
      <c r="K1339" s="12">
        <v>26074996</v>
      </c>
      <c r="L1339">
        <v>240848</v>
      </c>
      <c r="M1339">
        <v>47.09</v>
      </c>
      <c r="N1339">
        <v>1.43</v>
      </c>
      <c r="O1339">
        <v>-0.53</v>
      </c>
      <c r="P1339">
        <f xml:space="preserve"> IF(Stock_Info[[#This Row],[Close Price]] &gt; Stock_Info[[#This Row],[Open Price]], 1, 0)</f>
        <v>0</v>
      </c>
      <c r="Q1339" t="str">
        <f>IF(AND(Stock_Info[[#This Row],[% Deli. Qty to Traded Qty]]&gt;80,Stock_Info[[#This Row],[No. of Trades]]&lt;3000),"Unusual Day","")</f>
        <v/>
      </c>
      <c r="R1339" t="str">
        <f>IF(AND(Stock_Info[[#This Row],[Spread High-Low]] &lt; 10, Stock_Info[[#This Row],[% Deli. Qty to Traded Qty]] &gt; 90), "Good Day", "")</f>
        <v/>
      </c>
    </row>
    <row r="1340" spans="1:18">
      <c r="A1340" t="s">
        <v>45</v>
      </c>
      <c r="B1340" s="1">
        <v>45784</v>
      </c>
      <c r="C1340" s="1" t="str">
        <f>"WEEK" &amp;" " &amp;  INT((DAY(Stock_Info[[#This Row],[Date]])+WEEKDAY(DATE(YEAR(Stock_Info[[#This Row],[Date]]),MONTH(Stock_Info[[#This Row],[Date]]),1))-1)/7)+1</f>
        <v>WEEK 2</v>
      </c>
      <c r="D1340" s="12">
        <v>49.08</v>
      </c>
      <c r="E1340" s="12">
        <v>51.17</v>
      </c>
      <c r="F1340" s="12">
        <v>49.08</v>
      </c>
      <c r="G1340" s="12">
        <v>50.92</v>
      </c>
      <c r="H1340" s="12">
        <v>50.205988756686715</v>
      </c>
      <c r="I1340">
        <v>1858349</v>
      </c>
      <c r="J1340">
        <v>4738</v>
      </c>
      <c r="K1340" s="12">
        <v>93300249</v>
      </c>
      <c r="L1340">
        <v>588661</v>
      </c>
      <c r="M1340">
        <v>31.68</v>
      </c>
      <c r="N1340">
        <v>2.09</v>
      </c>
      <c r="O1340">
        <v>1.84</v>
      </c>
      <c r="P1340">
        <f xml:space="preserve"> IF(Stock_Info[[#This Row],[Close Price]] &gt; Stock_Info[[#This Row],[Open Price]], 1, 0)</f>
        <v>1</v>
      </c>
      <c r="Q1340" t="str">
        <f>IF(AND(Stock_Info[[#This Row],[% Deli. Qty to Traded Qty]]&gt;80,Stock_Info[[#This Row],[No. of Trades]]&lt;3000),"Unusual Day","")</f>
        <v/>
      </c>
      <c r="R1340" t="str">
        <f>IF(AND(Stock_Info[[#This Row],[Spread High-Low]] &lt; 10, Stock_Info[[#This Row],[% Deli. Qty to Traded Qty]] &gt; 90), "Good Day", "")</f>
        <v/>
      </c>
    </row>
    <row r="1341" spans="1:18">
      <c r="A1341" t="s">
        <v>45</v>
      </c>
      <c r="B1341" s="1">
        <v>45783</v>
      </c>
      <c r="C1341" s="1" t="str">
        <f>"WEEK" &amp;" " &amp;  INT((DAY(Stock_Info[[#This Row],[Date]])+WEEKDAY(DATE(YEAR(Stock_Info[[#This Row],[Date]]),MONTH(Stock_Info[[#This Row],[Date]]),1))-1)/7)+1</f>
        <v>WEEK 2</v>
      </c>
      <c r="D1341" s="12">
        <v>52.01</v>
      </c>
      <c r="E1341" s="12">
        <v>52.09</v>
      </c>
      <c r="F1341" s="12">
        <v>49.7</v>
      </c>
      <c r="G1341" s="12">
        <v>50.17</v>
      </c>
      <c r="H1341" s="12">
        <v>50.932576315386193</v>
      </c>
      <c r="I1341">
        <v>1938043</v>
      </c>
      <c r="J1341">
        <v>6893</v>
      </c>
      <c r="K1341" s="12">
        <v>98709523</v>
      </c>
      <c r="L1341">
        <v>801465</v>
      </c>
      <c r="M1341">
        <v>41.35</v>
      </c>
      <c r="N1341">
        <v>2.39</v>
      </c>
      <c r="O1341">
        <v>-1.84</v>
      </c>
      <c r="P1341">
        <f xml:space="preserve"> IF(Stock_Info[[#This Row],[Close Price]] &gt; Stock_Info[[#This Row],[Open Price]], 1, 0)</f>
        <v>0</v>
      </c>
      <c r="Q1341" t="str">
        <f>IF(AND(Stock_Info[[#This Row],[% Deli. Qty to Traded Qty]]&gt;80,Stock_Info[[#This Row],[No. of Trades]]&lt;3000),"Unusual Day","")</f>
        <v/>
      </c>
      <c r="R1341" t="str">
        <f>IF(AND(Stock_Info[[#This Row],[Spread High-Low]] &lt; 10, Stock_Info[[#This Row],[% Deli. Qty to Traded Qty]] &gt; 90), "Good Day", "")</f>
        <v/>
      </c>
    </row>
    <row r="1342" spans="1:18">
      <c r="A1342" t="s">
        <v>45</v>
      </c>
      <c r="B1342" s="1">
        <v>45782</v>
      </c>
      <c r="C1342" s="1" t="str">
        <f>"WEEK" &amp;" " &amp;  INT((DAY(Stock_Info[[#This Row],[Date]])+WEEKDAY(DATE(YEAR(Stock_Info[[#This Row],[Date]]),MONTH(Stock_Info[[#This Row],[Date]]),1))-1)/7)+1</f>
        <v>WEEK 2</v>
      </c>
      <c r="D1342" s="12">
        <v>51</v>
      </c>
      <c r="E1342" s="12">
        <v>52</v>
      </c>
      <c r="F1342" s="12">
        <v>50.54</v>
      </c>
      <c r="G1342" s="12">
        <v>51.84</v>
      </c>
      <c r="H1342" s="12">
        <v>51.444770952822523</v>
      </c>
      <c r="I1342">
        <v>1397616</v>
      </c>
      <c r="J1342">
        <v>4528</v>
      </c>
      <c r="K1342" s="12">
        <v>71900035</v>
      </c>
      <c r="L1342">
        <v>775436</v>
      </c>
      <c r="M1342">
        <v>55.48</v>
      </c>
      <c r="N1342">
        <v>1.46</v>
      </c>
      <c r="O1342">
        <v>0.84</v>
      </c>
      <c r="P1342">
        <f xml:space="preserve"> IF(Stock_Info[[#This Row],[Close Price]] &gt; Stock_Info[[#This Row],[Open Price]], 1, 0)</f>
        <v>1</v>
      </c>
      <c r="Q1342" t="str">
        <f>IF(AND(Stock_Info[[#This Row],[% Deli. Qty to Traded Qty]]&gt;80,Stock_Info[[#This Row],[No. of Trades]]&lt;3000),"Unusual Day","")</f>
        <v/>
      </c>
      <c r="R1342" t="str">
        <f>IF(AND(Stock_Info[[#This Row],[Spread High-Low]] &lt; 10, Stock_Info[[#This Row],[% Deli. Qty to Traded Qty]] &gt; 90), "Good Day", "")</f>
        <v/>
      </c>
    </row>
    <row r="1343" spans="1:18">
      <c r="A1343" t="s">
        <v>45</v>
      </c>
      <c r="B1343" s="1">
        <v>45779</v>
      </c>
      <c r="C1343" s="1" t="str">
        <f>"WEEK" &amp;" " &amp;  INT((DAY(Stock_Info[[#This Row],[Date]])+WEEKDAY(DATE(YEAR(Stock_Info[[#This Row],[Date]]),MONTH(Stock_Info[[#This Row],[Date]]),1))-1)/7)+1</f>
        <v>WEEK 1</v>
      </c>
      <c r="D1343" s="12">
        <v>50.61</v>
      </c>
      <c r="E1343" s="12">
        <v>51.59</v>
      </c>
      <c r="F1343" s="12">
        <v>50.35</v>
      </c>
      <c r="G1343" s="12">
        <v>50.64</v>
      </c>
      <c r="H1343" s="12">
        <v>50.851206828659194</v>
      </c>
      <c r="I1343">
        <v>1084371</v>
      </c>
      <c r="J1343">
        <v>4544</v>
      </c>
      <c r="K1343" s="12">
        <v>55141574</v>
      </c>
      <c r="L1343">
        <v>393604</v>
      </c>
      <c r="M1343">
        <v>36.299999999999997</v>
      </c>
      <c r="N1343">
        <v>1.24</v>
      </c>
      <c r="O1343">
        <v>0.03</v>
      </c>
      <c r="P1343">
        <f xml:space="preserve"> IF(Stock_Info[[#This Row],[Close Price]] &gt; Stock_Info[[#This Row],[Open Price]], 1, 0)</f>
        <v>1</v>
      </c>
      <c r="Q1343" t="str">
        <f>IF(AND(Stock_Info[[#This Row],[% Deli. Qty to Traded Qty]]&gt;80,Stock_Info[[#This Row],[No. of Trades]]&lt;3000),"Unusual Day","")</f>
        <v/>
      </c>
      <c r="R1343" t="str">
        <f>IF(AND(Stock_Info[[#This Row],[Spread High-Low]] &lt; 10, Stock_Info[[#This Row],[% Deli. Qty to Traded Qty]] &gt; 90), "Good Day", "")</f>
        <v/>
      </c>
    </row>
    <row r="1344" spans="1:18">
      <c r="A1344" t="s">
        <v>45</v>
      </c>
      <c r="B1344" s="1">
        <v>45777</v>
      </c>
      <c r="C1344" s="1" t="str">
        <f>"WEEK" &amp;" " &amp;  INT((DAY(Stock_Info[[#This Row],[Date]])+WEEKDAY(DATE(YEAR(Stock_Info[[#This Row],[Date]]),MONTH(Stock_Info[[#This Row],[Date]]),1))-1)/7)+1</f>
        <v>WEEK 5</v>
      </c>
      <c r="D1344" s="12">
        <v>51.44</v>
      </c>
      <c r="E1344" s="12">
        <v>51.47</v>
      </c>
      <c r="F1344" s="12">
        <v>50.37</v>
      </c>
      <c r="G1344" s="12">
        <v>50.69</v>
      </c>
      <c r="H1344" s="12">
        <v>50.870354499973409</v>
      </c>
      <c r="I1344">
        <v>977828</v>
      </c>
      <c r="J1344">
        <v>4759</v>
      </c>
      <c r="K1344" s="12">
        <v>49742457</v>
      </c>
      <c r="L1344">
        <v>426699</v>
      </c>
      <c r="M1344">
        <v>43.64</v>
      </c>
      <c r="N1344">
        <v>1.1000000000000001</v>
      </c>
      <c r="O1344">
        <v>-0.75</v>
      </c>
      <c r="P1344">
        <f xml:space="preserve"> IF(Stock_Info[[#This Row],[Close Price]] &gt; Stock_Info[[#This Row],[Open Price]], 1, 0)</f>
        <v>0</v>
      </c>
      <c r="Q1344" t="str">
        <f>IF(AND(Stock_Info[[#This Row],[% Deli. Qty to Traded Qty]]&gt;80,Stock_Info[[#This Row],[No. of Trades]]&lt;3000),"Unusual Day","")</f>
        <v/>
      </c>
      <c r="R1344" t="str">
        <f>IF(AND(Stock_Info[[#This Row],[Spread High-Low]] &lt; 10, Stock_Info[[#This Row],[% Deli. Qty to Traded Qty]] &gt; 90), "Good Day", "")</f>
        <v/>
      </c>
    </row>
    <row r="1345" spans="1:18">
      <c r="A1345" t="s">
        <v>45</v>
      </c>
      <c r="B1345" s="1">
        <v>45776</v>
      </c>
      <c r="C1345" s="1" t="str">
        <f>"WEEK" &amp;" " &amp;  INT((DAY(Stock_Info[[#This Row],[Date]])+WEEKDAY(DATE(YEAR(Stock_Info[[#This Row],[Date]]),MONTH(Stock_Info[[#This Row],[Date]]),1))-1)/7)+1</f>
        <v>WEEK 5</v>
      </c>
      <c r="D1345" s="12">
        <v>51.41</v>
      </c>
      <c r="E1345" s="12">
        <v>52.4</v>
      </c>
      <c r="F1345" s="12">
        <v>50.92</v>
      </c>
      <c r="G1345" s="12">
        <v>51.44</v>
      </c>
      <c r="H1345" s="12">
        <v>51.622294900535515</v>
      </c>
      <c r="I1345">
        <v>1731221</v>
      </c>
      <c r="J1345">
        <v>5546</v>
      </c>
      <c r="K1345" s="12">
        <v>89369601</v>
      </c>
      <c r="L1345">
        <v>856084</v>
      </c>
      <c r="M1345">
        <v>49.45</v>
      </c>
      <c r="N1345">
        <v>1.48</v>
      </c>
      <c r="O1345">
        <v>0.03</v>
      </c>
      <c r="P1345">
        <f xml:space="preserve"> IF(Stock_Info[[#This Row],[Close Price]] &gt; Stock_Info[[#This Row],[Open Price]], 1, 0)</f>
        <v>1</v>
      </c>
      <c r="Q1345" t="str">
        <f>IF(AND(Stock_Info[[#This Row],[% Deli. Qty to Traded Qty]]&gt;80,Stock_Info[[#This Row],[No. of Trades]]&lt;3000),"Unusual Day","")</f>
        <v/>
      </c>
      <c r="R1345" t="str">
        <f>IF(AND(Stock_Info[[#This Row],[Spread High-Low]] &lt; 10, Stock_Info[[#This Row],[% Deli. Qty to Traded Qty]] &gt; 90), "Good Day", "")</f>
        <v/>
      </c>
    </row>
    <row r="1346" spans="1:18">
      <c r="A1346" t="s">
        <v>45</v>
      </c>
      <c r="B1346" s="1">
        <v>45775</v>
      </c>
      <c r="C1346" s="1" t="str">
        <f>"WEEK" &amp;" " &amp;  INT((DAY(Stock_Info[[#This Row],[Date]])+WEEKDAY(DATE(YEAR(Stock_Info[[#This Row],[Date]]),MONTH(Stock_Info[[#This Row],[Date]]),1))-1)/7)+1</f>
        <v>WEEK 5</v>
      </c>
      <c r="D1346" s="12">
        <v>50.38</v>
      </c>
      <c r="E1346" s="12">
        <v>51.1</v>
      </c>
      <c r="F1346" s="12">
        <v>50.33</v>
      </c>
      <c r="G1346" s="12">
        <v>50.94</v>
      </c>
      <c r="H1346" s="12">
        <v>50.750690899231927</v>
      </c>
      <c r="I1346">
        <v>1622885</v>
      </c>
      <c r="J1346">
        <v>4738</v>
      </c>
      <c r="K1346" s="12">
        <v>82362535</v>
      </c>
      <c r="L1346">
        <v>927008</v>
      </c>
      <c r="M1346">
        <v>57.12</v>
      </c>
      <c r="N1346">
        <v>0.77</v>
      </c>
      <c r="O1346">
        <v>0.56000000000000005</v>
      </c>
      <c r="P1346">
        <f xml:space="preserve"> IF(Stock_Info[[#This Row],[Close Price]] &gt; Stock_Info[[#This Row],[Open Price]], 1, 0)</f>
        <v>1</v>
      </c>
      <c r="Q1346" t="str">
        <f>IF(AND(Stock_Info[[#This Row],[% Deli. Qty to Traded Qty]]&gt;80,Stock_Info[[#This Row],[No. of Trades]]&lt;3000),"Unusual Day","")</f>
        <v/>
      </c>
      <c r="R1346" t="str">
        <f>IF(AND(Stock_Info[[#This Row],[Spread High-Low]] &lt; 10, Stock_Info[[#This Row],[% Deli. Qty to Traded Qty]] &gt; 90), "Good Day", "")</f>
        <v/>
      </c>
    </row>
    <row r="1347" spans="1:18">
      <c r="A1347" t="s">
        <v>45</v>
      </c>
      <c r="B1347" s="1">
        <v>45772</v>
      </c>
      <c r="C1347" s="1" t="str">
        <f>"WEEK" &amp;" " &amp;  INT((DAY(Stock_Info[[#This Row],[Date]])+WEEKDAY(DATE(YEAR(Stock_Info[[#This Row],[Date]]),MONTH(Stock_Info[[#This Row],[Date]]),1))-1)/7)+1</f>
        <v>WEEK 4</v>
      </c>
      <c r="D1347" s="12">
        <v>51</v>
      </c>
      <c r="E1347" s="12">
        <v>51.2</v>
      </c>
      <c r="F1347" s="12">
        <v>49.04</v>
      </c>
      <c r="G1347" s="12">
        <v>50.12</v>
      </c>
      <c r="H1347" s="12">
        <v>50.159017353599666</v>
      </c>
      <c r="I1347">
        <v>1058570</v>
      </c>
      <c r="J1347">
        <v>3661</v>
      </c>
      <c r="K1347" s="12">
        <v>53096831</v>
      </c>
      <c r="L1347">
        <v>353301</v>
      </c>
      <c r="M1347">
        <v>33.380000000000003</v>
      </c>
      <c r="N1347">
        <v>2.16</v>
      </c>
      <c r="O1347">
        <v>-0.88</v>
      </c>
      <c r="P1347">
        <f xml:space="preserve"> IF(Stock_Info[[#This Row],[Close Price]] &gt; Stock_Info[[#This Row],[Open Price]], 1, 0)</f>
        <v>0</v>
      </c>
      <c r="Q1347" t="str">
        <f>IF(AND(Stock_Info[[#This Row],[% Deli. Qty to Traded Qty]]&gt;80,Stock_Info[[#This Row],[No. of Trades]]&lt;3000),"Unusual Day","")</f>
        <v/>
      </c>
      <c r="R1347" t="str">
        <f>IF(AND(Stock_Info[[#This Row],[Spread High-Low]] &lt; 10, Stock_Info[[#This Row],[% Deli. Qty to Traded Qty]] &gt; 90), "Good Day", "")</f>
        <v/>
      </c>
    </row>
    <row r="1348" spans="1:18">
      <c r="A1348" t="s">
        <v>45</v>
      </c>
      <c r="B1348" s="1">
        <v>45771</v>
      </c>
      <c r="C1348" s="1" t="str">
        <f>"WEEK" &amp;" " &amp;  INT((DAY(Stock_Info[[#This Row],[Date]])+WEEKDAY(DATE(YEAR(Stock_Info[[#This Row],[Date]]),MONTH(Stock_Info[[#This Row],[Date]]),1))-1)/7)+1</f>
        <v>WEEK 4</v>
      </c>
      <c r="D1348" s="12">
        <v>50.63</v>
      </c>
      <c r="E1348" s="12">
        <v>51.17</v>
      </c>
      <c r="F1348" s="12">
        <v>50.47</v>
      </c>
      <c r="G1348" s="12">
        <v>50.53</v>
      </c>
      <c r="H1348" s="12">
        <v>50.681784734131085</v>
      </c>
      <c r="I1348">
        <v>316641</v>
      </c>
      <c r="J1348">
        <v>1132</v>
      </c>
      <c r="K1348" s="12">
        <v>16047931</v>
      </c>
      <c r="L1348">
        <v>150308</v>
      </c>
      <c r="M1348">
        <v>47.47</v>
      </c>
      <c r="N1348">
        <v>0.7</v>
      </c>
      <c r="O1348">
        <v>-0.1</v>
      </c>
      <c r="P1348">
        <f xml:space="preserve"> IF(Stock_Info[[#This Row],[Close Price]] &gt; Stock_Info[[#This Row],[Open Price]], 1, 0)</f>
        <v>0</v>
      </c>
      <c r="Q1348" t="str">
        <f>IF(AND(Stock_Info[[#This Row],[% Deli. Qty to Traded Qty]]&gt;80,Stock_Info[[#This Row],[No. of Trades]]&lt;3000),"Unusual Day","")</f>
        <v/>
      </c>
      <c r="R1348" t="str">
        <f>IF(AND(Stock_Info[[#This Row],[Spread High-Low]] &lt; 10, Stock_Info[[#This Row],[% Deli. Qty to Traded Qty]] &gt; 90), "Good Day", "")</f>
        <v/>
      </c>
    </row>
    <row r="1349" spans="1:18">
      <c r="A1349" t="s">
        <v>45</v>
      </c>
      <c r="B1349" s="1">
        <v>45770</v>
      </c>
      <c r="C1349" s="1" t="str">
        <f>"WEEK" &amp;" " &amp;  INT((DAY(Stock_Info[[#This Row],[Date]])+WEEKDAY(DATE(YEAR(Stock_Info[[#This Row],[Date]]),MONTH(Stock_Info[[#This Row],[Date]]),1))-1)/7)+1</f>
        <v>WEEK 4</v>
      </c>
      <c r="D1349" s="12">
        <v>50.92</v>
      </c>
      <c r="E1349" s="12">
        <v>50.98</v>
      </c>
      <c r="F1349" s="12">
        <v>49.4</v>
      </c>
      <c r="G1349" s="12">
        <v>50.8</v>
      </c>
      <c r="H1349" s="12">
        <v>50.271297645383321</v>
      </c>
      <c r="I1349">
        <v>1218245</v>
      </c>
      <c r="J1349">
        <v>4613</v>
      </c>
      <c r="K1349" s="12">
        <v>61242757</v>
      </c>
      <c r="L1349">
        <v>449609</v>
      </c>
      <c r="M1349">
        <v>36.909999999999997</v>
      </c>
      <c r="N1349">
        <v>1.58</v>
      </c>
      <c r="O1349">
        <v>-0.12</v>
      </c>
      <c r="P1349">
        <f xml:space="preserve"> IF(Stock_Info[[#This Row],[Close Price]] &gt; Stock_Info[[#This Row],[Open Price]], 1, 0)</f>
        <v>0</v>
      </c>
      <c r="Q1349" t="str">
        <f>IF(AND(Stock_Info[[#This Row],[% Deli. Qty to Traded Qty]]&gt;80,Stock_Info[[#This Row],[No. of Trades]]&lt;3000),"Unusual Day","")</f>
        <v/>
      </c>
      <c r="R1349" t="str">
        <f>IF(AND(Stock_Info[[#This Row],[Spread High-Low]] &lt; 10, Stock_Info[[#This Row],[% Deli. Qty to Traded Qty]] &gt; 90), "Good Day", "")</f>
        <v/>
      </c>
    </row>
    <row r="1350" spans="1:18">
      <c r="A1350" t="s">
        <v>45</v>
      </c>
      <c r="B1350" s="1">
        <v>45769</v>
      </c>
      <c r="C1350" s="1" t="str">
        <f>"WEEK" &amp;" " &amp;  INT((DAY(Stock_Info[[#This Row],[Date]])+WEEKDAY(DATE(YEAR(Stock_Info[[#This Row],[Date]]),MONTH(Stock_Info[[#This Row],[Date]]),1))-1)/7)+1</f>
        <v>WEEK 4</v>
      </c>
      <c r="D1350" s="12">
        <v>51.5</v>
      </c>
      <c r="E1350" s="12">
        <v>51.97</v>
      </c>
      <c r="F1350" s="12">
        <v>50.3</v>
      </c>
      <c r="G1350" s="12">
        <v>50.5</v>
      </c>
      <c r="H1350" s="12">
        <v>51.192560242163111</v>
      </c>
      <c r="I1350">
        <v>1858582</v>
      </c>
      <c r="J1350">
        <v>5942</v>
      </c>
      <c r="K1350" s="12">
        <v>95145571</v>
      </c>
      <c r="L1350">
        <v>709187</v>
      </c>
      <c r="M1350">
        <v>38.159999999999997</v>
      </c>
      <c r="N1350">
        <v>1.67</v>
      </c>
      <c r="O1350">
        <v>-1</v>
      </c>
      <c r="P1350">
        <f xml:space="preserve"> IF(Stock_Info[[#This Row],[Close Price]] &gt; Stock_Info[[#This Row],[Open Price]], 1, 0)</f>
        <v>0</v>
      </c>
      <c r="Q1350" t="str">
        <f>IF(AND(Stock_Info[[#This Row],[% Deli. Qty to Traded Qty]]&gt;80,Stock_Info[[#This Row],[No. of Trades]]&lt;3000),"Unusual Day","")</f>
        <v/>
      </c>
      <c r="R1350" t="str">
        <f>IF(AND(Stock_Info[[#This Row],[Spread High-Low]] &lt; 10, Stock_Info[[#This Row],[% Deli. Qty to Traded Qty]] &gt; 90), "Good Day", "")</f>
        <v/>
      </c>
    </row>
    <row r="1351" spans="1:18">
      <c r="A1351" t="s">
        <v>45</v>
      </c>
      <c r="B1351" s="1">
        <v>45768</v>
      </c>
      <c r="C1351" s="1" t="str">
        <f>"WEEK" &amp;" " &amp;  INT((DAY(Stock_Info[[#This Row],[Date]])+WEEKDAY(DATE(YEAR(Stock_Info[[#This Row],[Date]]),MONTH(Stock_Info[[#This Row],[Date]]),1))-1)/7)+1</f>
        <v>WEEK 4</v>
      </c>
      <c r="D1351" s="12">
        <v>49.15</v>
      </c>
      <c r="E1351" s="12">
        <v>51.22</v>
      </c>
      <c r="F1351" s="12">
        <v>49.07</v>
      </c>
      <c r="G1351" s="12">
        <v>50.92</v>
      </c>
      <c r="H1351" s="12">
        <v>50.471898763199121</v>
      </c>
      <c r="I1351">
        <v>1570180</v>
      </c>
      <c r="J1351">
        <v>4365</v>
      </c>
      <c r="K1351" s="12">
        <v>79249966</v>
      </c>
      <c r="L1351">
        <v>594954</v>
      </c>
      <c r="M1351">
        <v>37.89</v>
      </c>
      <c r="N1351">
        <v>2.15</v>
      </c>
      <c r="O1351">
        <v>1.77</v>
      </c>
      <c r="P1351">
        <f xml:space="preserve"> IF(Stock_Info[[#This Row],[Close Price]] &gt; Stock_Info[[#This Row],[Open Price]], 1, 0)</f>
        <v>1</v>
      </c>
      <c r="Q1351" t="str">
        <f>IF(AND(Stock_Info[[#This Row],[% Deli. Qty to Traded Qty]]&gt;80,Stock_Info[[#This Row],[No. of Trades]]&lt;3000),"Unusual Day","")</f>
        <v/>
      </c>
      <c r="R1351" t="str">
        <f>IF(AND(Stock_Info[[#This Row],[Spread High-Low]] &lt; 10, Stock_Info[[#This Row],[% Deli. Qty to Traded Qty]] &gt; 90), "Good Day", "")</f>
        <v/>
      </c>
    </row>
    <row r="1352" spans="1:18">
      <c r="A1352" t="s">
        <v>45</v>
      </c>
      <c r="B1352" s="1">
        <v>45764</v>
      </c>
      <c r="C1352" s="1" t="str">
        <f>"WEEK" &amp;" " &amp;  INT((DAY(Stock_Info[[#This Row],[Date]])+WEEKDAY(DATE(YEAR(Stock_Info[[#This Row],[Date]]),MONTH(Stock_Info[[#This Row],[Date]]),1))-1)/7)+1</f>
        <v>WEEK 3</v>
      </c>
      <c r="D1352" s="12">
        <v>47.77</v>
      </c>
      <c r="E1352" s="12">
        <v>48.9</v>
      </c>
      <c r="F1352" s="12">
        <v>47.61</v>
      </c>
      <c r="G1352" s="12">
        <v>48.37</v>
      </c>
      <c r="H1352" s="12">
        <v>48.241250130717482</v>
      </c>
      <c r="I1352">
        <v>1463079</v>
      </c>
      <c r="J1352">
        <v>5097</v>
      </c>
      <c r="K1352" s="12">
        <v>70580760</v>
      </c>
      <c r="L1352">
        <v>620655</v>
      </c>
      <c r="M1352">
        <v>42.42</v>
      </c>
      <c r="N1352">
        <v>1.29</v>
      </c>
      <c r="O1352">
        <v>0.6</v>
      </c>
      <c r="P1352">
        <f xml:space="preserve"> IF(Stock_Info[[#This Row],[Close Price]] &gt; Stock_Info[[#This Row],[Open Price]], 1, 0)</f>
        <v>1</v>
      </c>
      <c r="Q1352" t="str">
        <f>IF(AND(Stock_Info[[#This Row],[% Deli. Qty to Traded Qty]]&gt;80,Stock_Info[[#This Row],[No. of Trades]]&lt;3000),"Unusual Day","")</f>
        <v/>
      </c>
      <c r="R1352" t="str">
        <f>IF(AND(Stock_Info[[#This Row],[Spread High-Low]] &lt; 10, Stock_Info[[#This Row],[% Deli. Qty to Traded Qty]] &gt; 90), "Good Day", "")</f>
        <v/>
      </c>
    </row>
    <row r="1353" spans="1:18">
      <c r="A1353" t="s">
        <v>45</v>
      </c>
      <c r="B1353" s="1">
        <v>45763</v>
      </c>
      <c r="C1353" s="1" t="str">
        <f>"WEEK" &amp;" " &amp;  INT((DAY(Stock_Info[[#This Row],[Date]])+WEEKDAY(DATE(YEAR(Stock_Info[[#This Row],[Date]]),MONTH(Stock_Info[[#This Row],[Date]]),1))-1)/7)+1</f>
        <v>WEEK 3</v>
      </c>
      <c r="D1353" s="12">
        <v>46.03</v>
      </c>
      <c r="E1353" s="12">
        <v>47.9</v>
      </c>
      <c r="F1353" s="12">
        <v>46.03</v>
      </c>
      <c r="G1353" s="12">
        <v>47.53</v>
      </c>
      <c r="H1353" s="12">
        <v>47.356315800947542</v>
      </c>
      <c r="I1353">
        <v>1421997</v>
      </c>
      <c r="J1353">
        <v>4756</v>
      </c>
      <c r="K1353" s="12">
        <v>67340539</v>
      </c>
      <c r="L1353">
        <v>801998</v>
      </c>
      <c r="M1353">
        <v>56.4</v>
      </c>
      <c r="N1353">
        <v>1.87</v>
      </c>
      <c r="O1353">
        <v>1.5</v>
      </c>
      <c r="P1353">
        <f xml:space="preserve"> IF(Stock_Info[[#This Row],[Close Price]] &gt; Stock_Info[[#This Row],[Open Price]], 1, 0)</f>
        <v>1</v>
      </c>
      <c r="Q1353" t="str">
        <f>IF(AND(Stock_Info[[#This Row],[% Deli. Qty to Traded Qty]]&gt;80,Stock_Info[[#This Row],[No. of Trades]]&lt;3000),"Unusual Day","")</f>
        <v/>
      </c>
      <c r="R1353" t="str">
        <f>IF(AND(Stock_Info[[#This Row],[Spread High-Low]] &lt; 10, Stock_Info[[#This Row],[% Deli. Qty to Traded Qty]] &gt; 90), "Good Day", "")</f>
        <v/>
      </c>
    </row>
    <row r="1354" spans="1:18">
      <c r="A1354" t="s">
        <v>45</v>
      </c>
      <c r="B1354" s="1">
        <v>45762</v>
      </c>
      <c r="C1354" s="1" t="str">
        <f>"WEEK" &amp;" " &amp;  INT((DAY(Stock_Info[[#This Row],[Date]])+WEEKDAY(DATE(YEAR(Stock_Info[[#This Row],[Date]]),MONTH(Stock_Info[[#This Row],[Date]]),1))-1)/7)+1</f>
        <v>WEEK 3</v>
      </c>
      <c r="D1354" s="12">
        <v>46.24</v>
      </c>
      <c r="E1354" s="12">
        <v>46.5</v>
      </c>
      <c r="F1354" s="12">
        <v>45.93</v>
      </c>
      <c r="G1354" s="12">
        <v>46.04</v>
      </c>
      <c r="H1354" s="12">
        <v>46.115308158981705</v>
      </c>
      <c r="I1354">
        <v>756087</v>
      </c>
      <c r="J1354">
        <v>3233</v>
      </c>
      <c r="K1354" s="12">
        <v>34867185</v>
      </c>
      <c r="L1354">
        <v>293524</v>
      </c>
      <c r="M1354">
        <v>38.82</v>
      </c>
      <c r="N1354">
        <v>0.56999999999999995</v>
      </c>
      <c r="O1354">
        <v>-0.2</v>
      </c>
      <c r="P1354">
        <f xml:space="preserve"> IF(Stock_Info[[#This Row],[Close Price]] &gt; Stock_Info[[#This Row],[Open Price]], 1, 0)</f>
        <v>0</v>
      </c>
      <c r="Q1354" t="str">
        <f>IF(AND(Stock_Info[[#This Row],[% Deli. Qty to Traded Qty]]&gt;80,Stock_Info[[#This Row],[No. of Trades]]&lt;3000),"Unusual Day","")</f>
        <v/>
      </c>
      <c r="R1354" t="str">
        <f>IF(AND(Stock_Info[[#This Row],[Spread High-Low]] &lt; 10, Stock_Info[[#This Row],[% Deli. Qty to Traded Qty]] &gt; 90), "Good Day", "")</f>
        <v/>
      </c>
    </row>
    <row r="1355" spans="1:18">
      <c r="A1355" t="s">
        <v>45</v>
      </c>
      <c r="B1355" s="1">
        <v>45758</v>
      </c>
      <c r="C1355" s="1" t="str">
        <f>"WEEK" &amp;" " &amp;  INT((DAY(Stock_Info[[#This Row],[Date]])+WEEKDAY(DATE(YEAR(Stock_Info[[#This Row],[Date]]),MONTH(Stock_Info[[#This Row],[Date]]),1))-1)/7)+1</f>
        <v>WEEK 2</v>
      </c>
      <c r="D1355" s="12">
        <v>46.36</v>
      </c>
      <c r="E1355" s="12">
        <v>46.45</v>
      </c>
      <c r="F1355" s="12">
        <v>45.55</v>
      </c>
      <c r="G1355" s="12">
        <v>45.68</v>
      </c>
      <c r="H1355" s="12">
        <v>45.872910253402019</v>
      </c>
      <c r="I1355">
        <v>856623</v>
      </c>
      <c r="J1355">
        <v>3345</v>
      </c>
      <c r="K1355" s="12">
        <v>39295790</v>
      </c>
      <c r="L1355">
        <v>333201</v>
      </c>
      <c r="M1355">
        <v>38.9</v>
      </c>
      <c r="N1355">
        <v>0.9</v>
      </c>
      <c r="O1355">
        <v>-0.68</v>
      </c>
      <c r="P1355">
        <f xml:space="preserve"> IF(Stock_Info[[#This Row],[Close Price]] &gt; Stock_Info[[#This Row],[Open Price]], 1, 0)</f>
        <v>0</v>
      </c>
      <c r="Q1355" t="str">
        <f>IF(AND(Stock_Info[[#This Row],[% Deli. Qty to Traded Qty]]&gt;80,Stock_Info[[#This Row],[No. of Trades]]&lt;3000),"Unusual Day","")</f>
        <v/>
      </c>
      <c r="R1355" t="str">
        <f>IF(AND(Stock_Info[[#This Row],[Spread High-Low]] &lt; 10, Stock_Info[[#This Row],[% Deli. Qty to Traded Qty]] &gt; 90), "Good Day", "")</f>
        <v/>
      </c>
    </row>
    <row r="1356" spans="1:18">
      <c r="A1356" t="s">
        <v>45</v>
      </c>
      <c r="B1356" s="1">
        <v>45756</v>
      </c>
      <c r="C1356" s="1" t="str">
        <f>"WEEK" &amp;" " &amp;  INT((DAY(Stock_Info[[#This Row],[Date]])+WEEKDAY(DATE(YEAR(Stock_Info[[#This Row],[Date]]),MONTH(Stock_Info[[#This Row],[Date]]),1))-1)/7)+1</f>
        <v>WEEK 2</v>
      </c>
      <c r="D1356" s="12">
        <v>45.07</v>
      </c>
      <c r="E1356" s="12">
        <v>45.81</v>
      </c>
      <c r="F1356" s="12">
        <v>44.77</v>
      </c>
      <c r="G1356" s="12">
        <v>45.47</v>
      </c>
      <c r="H1356" s="12">
        <v>45.366829098645162</v>
      </c>
      <c r="I1356">
        <v>736103</v>
      </c>
      <c r="J1356">
        <v>3444</v>
      </c>
      <c r="K1356" s="12">
        <v>33394659</v>
      </c>
      <c r="L1356">
        <v>237371</v>
      </c>
      <c r="M1356">
        <v>32.25</v>
      </c>
      <c r="N1356">
        <v>1.04</v>
      </c>
      <c r="O1356">
        <v>0.4</v>
      </c>
      <c r="P1356">
        <f xml:space="preserve"> IF(Stock_Info[[#This Row],[Close Price]] &gt; Stock_Info[[#This Row],[Open Price]], 1, 0)</f>
        <v>1</v>
      </c>
      <c r="Q1356" t="str">
        <f>IF(AND(Stock_Info[[#This Row],[% Deli. Qty to Traded Qty]]&gt;80,Stock_Info[[#This Row],[No. of Trades]]&lt;3000),"Unusual Day","")</f>
        <v/>
      </c>
      <c r="R1356" t="str">
        <f>IF(AND(Stock_Info[[#This Row],[Spread High-Low]] &lt; 10, Stock_Info[[#This Row],[% Deli. Qty to Traded Qty]] &gt; 90), "Good Day", "")</f>
        <v/>
      </c>
    </row>
    <row r="1357" spans="1:18">
      <c r="A1357" t="s">
        <v>45</v>
      </c>
      <c r="B1357" s="1">
        <v>45755</v>
      </c>
      <c r="C1357" s="1" t="str">
        <f>"WEEK" &amp;" " &amp;  INT((DAY(Stock_Info[[#This Row],[Date]])+WEEKDAY(DATE(YEAR(Stock_Info[[#This Row],[Date]]),MONTH(Stock_Info[[#This Row],[Date]]),1))-1)/7)+1</f>
        <v>WEEK 2</v>
      </c>
      <c r="D1357" s="12">
        <v>44.94</v>
      </c>
      <c r="E1357" s="12">
        <v>45.75</v>
      </c>
      <c r="F1357" s="12">
        <v>44.13</v>
      </c>
      <c r="G1357" s="12">
        <v>45.2</v>
      </c>
      <c r="H1357" s="12">
        <v>44.933513088008695</v>
      </c>
      <c r="I1357">
        <v>1045499</v>
      </c>
      <c r="J1357">
        <v>4840</v>
      </c>
      <c r="K1357" s="12">
        <v>46977943</v>
      </c>
      <c r="L1357">
        <v>256374</v>
      </c>
      <c r="M1357">
        <v>24.52</v>
      </c>
      <c r="N1357">
        <v>1.62</v>
      </c>
      <c r="O1357">
        <v>0.26</v>
      </c>
      <c r="P1357">
        <f xml:space="preserve"> IF(Stock_Info[[#This Row],[Close Price]] &gt; Stock_Info[[#This Row],[Open Price]], 1, 0)</f>
        <v>1</v>
      </c>
      <c r="Q1357" t="str">
        <f>IF(AND(Stock_Info[[#This Row],[% Deli. Qty to Traded Qty]]&gt;80,Stock_Info[[#This Row],[No. of Trades]]&lt;3000),"Unusual Day","")</f>
        <v/>
      </c>
      <c r="R1357" t="str">
        <f>IF(AND(Stock_Info[[#This Row],[Spread High-Low]] &lt; 10, Stock_Info[[#This Row],[% Deli. Qty to Traded Qty]] &gt; 90), "Good Day", "")</f>
        <v/>
      </c>
    </row>
    <row r="1358" spans="1:18">
      <c r="A1358" t="s">
        <v>45</v>
      </c>
      <c r="B1358" s="1">
        <v>45754</v>
      </c>
      <c r="C1358" s="1" t="str">
        <f>"WEEK" &amp;" " &amp;  INT((DAY(Stock_Info[[#This Row],[Date]])+WEEKDAY(DATE(YEAR(Stock_Info[[#This Row],[Date]]),MONTH(Stock_Info[[#This Row],[Date]]),1))-1)/7)+1</f>
        <v>WEEK 2</v>
      </c>
      <c r="D1358" s="12">
        <v>38.11</v>
      </c>
      <c r="E1358" s="12">
        <v>44.75</v>
      </c>
      <c r="F1358" s="12">
        <v>38.11</v>
      </c>
      <c r="G1358" s="12">
        <v>43.62</v>
      </c>
      <c r="H1358" s="12">
        <v>43.446573153366167</v>
      </c>
      <c r="I1358">
        <v>1654524</v>
      </c>
      <c r="J1358">
        <v>9459</v>
      </c>
      <c r="K1358" s="12">
        <v>71883398</v>
      </c>
      <c r="L1358">
        <v>747340</v>
      </c>
      <c r="M1358">
        <v>45.17</v>
      </c>
      <c r="N1358">
        <v>6.64</v>
      </c>
      <c r="O1358">
        <v>5.51</v>
      </c>
      <c r="P1358">
        <f xml:space="preserve"> IF(Stock_Info[[#This Row],[Close Price]] &gt; Stock_Info[[#This Row],[Open Price]], 1, 0)</f>
        <v>1</v>
      </c>
      <c r="Q1358" t="str">
        <f>IF(AND(Stock_Info[[#This Row],[% Deli. Qty to Traded Qty]]&gt;80,Stock_Info[[#This Row],[No. of Trades]]&lt;3000),"Unusual Day","")</f>
        <v/>
      </c>
      <c r="R1358" t="str">
        <f>IF(AND(Stock_Info[[#This Row],[Spread High-Low]] &lt; 10, Stock_Info[[#This Row],[% Deli. Qty to Traded Qty]] &gt; 90), "Good Day", "")</f>
        <v/>
      </c>
    </row>
    <row r="1359" spans="1:18">
      <c r="A1359" t="s">
        <v>45</v>
      </c>
      <c r="B1359" s="1">
        <v>45751</v>
      </c>
      <c r="C1359" s="1" t="str">
        <f>"WEEK" &amp;" " &amp;  INT((DAY(Stock_Info[[#This Row],[Date]])+WEEKDAY(DATE(YEAR(Stock_Info[[#This Row],[Date]]),MONTH(Stock_Info[[#This Row],[Date]]),1))-1)/7)+1</f>
        <v>WEEK 1</v>
      </c>
      <c r="D1359" s="12">
        <v>47.08</v>
      </c>
      <c r="E1359" s="12">
        <v>47.92</v>
      </c>
      <c r="F1359" s="12">
        <v>46.2</v>
      </c>
      <c r="G1359" s="12">
        <v>46.6</v>
      </c>
      <c r="H1359" s="12">
        <v>46.708609872799414</v>
      </c>
      <c r="I1359">
        <v>330423</v>
      </c>
      <c r="J1359">
        <v>1551</v>
      </c>
      <c r="K1359" s="12">
        <v>15433599</v>
      </c>
      <c r="L1359">
        <v>117736</v>
      </c>
      <c r="M1359">
        <v>35.630000000000003</v>
      </c>
      <c r="N1359">
        <v>1.72</v>
      </c>
      <c r="O1359">
        <v>-0.48</v>
      </c>
      <c r="P1359">
        <f xml:space="preserve"> IF(Stock_Info[[#This Row],[Close Price]] &gt; Stock_Info[[#This Row],[Open Price]], 1, 0)</f>
        <v>0</v>
      </c>
      <c r="Q1359" t="str">
        <f>IF(AND(Stock_Info[[#This Row],[% Deli. Qty to Traded Qty]]&gt;80,Stock_Info[[#This Row],[No. of Trades]]&lt;3000),"Unusual Day","")</f>
        <v/>
      </c>
      <c r="R1359" t="str">
        <f>IF(AND(Stock_Info[[#This Row],[Spread High-Low]] &lt; 10, Stock_Info[[#This Row],[% Deli. Qty to Traded Qty]] &gt; 90), "Good Day", "")</f>
        <v/>
      </c>
    </row>
    <row r="1360" spans="1:18">
      <c r="A1360" t="s">
        <v>45</v>
      </c>
      <c r="B1360" s="1">
        <v>45750</v>
      </c>
      <c r="C1360" s="1" t="str">
        <f>"WEEK" &amp;" " &amp;  INT((DAY(Stock_Info[[#This Row],[Date]])+WEEKDAY(DATE(YEAR(Stock_Info[[#This Row],[Date]]),MONTH(Stock_Info[[#This Row],[Date]]),1))-1)/7)+1</f>
        <v>WEEK 1</v>
      </c>
      <c r="D1360" s="12">
        <v>45.89</v>
      </c>
      <c r="E1360" s="12">
        <v>47.88</v>
      </c>
      <c r="F1360" s="12">
        <v>45.87</v>
      </c>
      <c r="G1360" s="12">
        <v>47.62</v>
      </c>
      <c r="H1360" s="12">
        <v>47.069684865519903</v>
      </c>
      <c r="I1360">
        <v>991894</v>
      </c>
      <c r="J1360">
        <v>3760</v>
      </c>
      <c r="K1360" s="12">
        <v>46688138</v>
      </c>
      <c r="L1360">
        <v>480064</v>
      </c>
      <c r="M1360">
        <v>48.4</v>
      </c>
      <c r="N1360">
        <v>2.0099999999999998</v>
      </c>
      <c r="O1360">
        <v>1.73</v>
      </c>
      <c r="P1360">
        <f xml:space="preserve"> IF(Stock_Info[[#This Row],[Close Price]] &gt; Stock_Info[[#This Row],[Open Price]], 1, 0)</f>
        <v>1</v>
      </c>
      <c r="Q1360" t="str">
        <f>IF(AND(Stock_Info[[#This Row],[% Deli. Qty to Traded Qty]]&gt;80,Stock_Info[[#This Row],[No. of Trades]]&lt;3000),"Unusual Day","")</f>
        <v/>
      </c>
      <c r="R1360" t="str">
        <f>IF(AND(Stock_Info[[#This Row],[Spread High-Low]] &lt; 10, Stock_Info[[#This Row],[% Deli. Qty to Traded Qty]] &gt; 90), "Good Day", "")</f>
        <v/>
      </c>
    </row>
    <row r="1361" spans="1:18">
      <c r="A1361" t="s">
        <v>45</v>
      </c>
      <c r="B1361" s="1">
        <v>45749</v>
      </c>
      <c r="C1361" s="1" t="str">
        <f>"WEEK" &amp;" " &amp;  INT((DAY(Stock_Info[[#This Row],[Date]])+WEEKDAY(DATE(YEAR(Stock_Info[[#This Row],[Date]]),MONTH(Stock_Info[[#This Row],[Date]]),1))-1)/7)+1</f>
        <v>WEEK 1</v>
      </c>
      <c r="D1361" s="12">
        <v>46.89</v>
      </c>
      <c r="E1361" s="12">
        <v>46.89</v>
      </c>
      <c r="F1361" s="12">
        <v>45.33</v>
      </c>
      <c r="G1361" s="12">
        <v>46.22</v>
      </c>
      <c r="H1361" s="12">
        <v>45.977739669284553</v>
      </c>
      <c r="I1361">
        <v>362124</v>
      </c>
      <c r="J1361">
        <v>1368</v>
      </c>
      <c r="K1361" s="12">
        <v>16649643</v>
      </c>
      <c r="L1361">
        <v>122698</v>
      </c>
      <c r="M1361">
        <v>33.880000000000003</v>
      </c>
      <c r="N1361">
        <v>1.56</v>
      </c>
      <c r="O1361">
        <v>-0.67</v>
      </c>
      <c r="P1361">
        <f xml:space="preserve"> IF(Stock_Info[[#This Row],[Close Price]] &gt; Stock_Info[[#This Row],[Open Price]], 1, 0)</f>
        <v>0</v>
      </c>
      <c r="Q1361" t="str">
        <f>IF(AND(Stock_Info[[#This Row],[% Deli. Qty to Traded Qty]]&gt;80,Stock_Info[[#This Row],[No. of Trades]]&lt;3000),"Unusual Day","")</f>
        <v/>
      </c>
      <c r="R1361" t="str">
        <f>IF(AND(Stock_Info[[#This Row],[Spread High-Low]] &lt; 10, Stock_Info[[#This Row],[% Deli. Qty to Traded Qty]] &gt; 90), "Good Day", "")</f>
        <v/>
      </c>
    </row>
    <row r="1362" spans="1:18">
      <c r="A1362" t="s">
        <v>45</v>
      </c>
      <c r="B1362" s="1">
        <v>45748</v>
      </c>
      <c r="C1362" s="1" t="str">
        <f>"WEEK" &amp;" " &amp;  INT((DAY(Stock_Info[[#This Row],[Date]])+WEEKDAY(DATE(YEAR(Stock_Info[[#This Row],[Date]]),MONTH(Stock_Info[[#This Row],[Date]]),1))-1)/7)+1</f>
        <v>WEEK 1</v>
      </c>
      <c r="D1362" s="12">
        <v>46.76</v>
      </c>
      <c r="E1362" s="12">
        <v>46.85</v>
      </c>
      <c r="F1362" s="12">
        <v>46</v>
      </c>
      <c r="G1362" s="12">
        <v>46.26</v>
      </c>
      <c r="H1362" s="12">
        <v>46.421769762745519</v>
      </c>
      <c r="I1362">
        <v>354556</v>
      </c>
      <c r="J1362">
        <v>1399</v>
      </c>
      <c r="K1362" s="12">
        <v>16459117</v>
      </c>
      <c r="L1362">
        <v>113517</v>
      </c>
      <c r="M1362">
        <v>32.020000000000003</v>
      </c>
      <c r="N1362">
        <v>0.85</v>
      </c>
      <c r="O1362">
        <v>-0.5</v>
      </c>
      <c r="P1362">
        <f xml:space="preserve"> IF(Stock_Info[[#This Row],[Close Price]] &gt; Stock_Info[[#This Row],[Open Price]], 1, 0)</f>
        <v>0</v>
      </c>
      <c r="Q1362" t="str">
        <f>IF(AND(Stock_Info[[#This Row],[% Deli. Qty to Traded Qty]]&gt;80,Stock_Info[[#This Row],[No. of Trades]]&lt;3000),"Unusual Day","")</f>
        <v/>
      </c>
      <c r="R1362" t="str">
        <f>IF(AND(Stock_Info[[#This Row],[Spread High-Low]] &lt; 10, Stock_Info[[#This Row],[% Deli. Qty to Traded Qty]] &gt; 90), "Good Day", "")</f>
        <v/>
      </c>
    </row>
    <row r="1363" spans="1:18">
      <c r="A1363" t="s">
        <v>45</v>
      </c>
      <c r="B1363" s="1">
        <v>45744</v>
      </c>
      <c r="C1363" s="1" t="str">
        <f>"WEEK" &amp;" " &amp;  INT((DAY(Stock_Info[[#This Row],[Date]])+WEEKDAY(DATE(YEAR(Stock_Info[[#This Row],[Date]]),MONTH(Stock_Info[[#This Row],[Date]]),1))-1)/7)+1</f>
        <v>WEEK 5</v>
      </c>
      <c r="D1363" s="12">
        <v>46.77</v>
      </c>
      <c r="E1363" s="12">
        <v>47.7</v>
      </c>
      <c r="F1363" s="12">
        <v>46.08</v>
      </c>
      <c r="G1363" s="12">
        <v>46.22</v>
      </c>
      <c r="H1363" s="12">
        <v>46.851058653528831</v>
      </c>
      <c r="I1363">
        <v>1360549</v>
      </c>
      <c r="J1363">
        <v>4635</v>
      </c>
      <c r="K1363" s="12">
        <v>63743161</v>
      </c>
      <c r="L1363">
        <v>812325</v>
      </c>
      <c r="M1363">
        <v>59.71</v>
      </c>
      <c r="N1363">
        <v>1.62</v>
      </c>
      <c r="O1363">
        <v>-0.55000000000000004</v>
      </c>
      <c r="P1363">
        <f xml:space="preserve"> IF(Stock_Info[[#This Row],[Close Price]] &gt; Stock_Info[[#This Row],[Open Price]], 1, 0)</f>
        <v>0</v>
      </c>
      <c r="Q1363" t="str">
        <f>IF(AND(Stock_Info[[#This Row],[% Deli. Qty to Traded Qty]]&gt;80,Stock_Info[[#This Row],[No. of Trades]]&lt;3000),"Unusual Day","")</f>
        <v/>
      </c>
      <c r="R1363" t="str">
        <f>IF(AND(Stock_Info[[#This Row],[Spread High-Low]] &lt; 10, Stock_Info[[#This Row],[% Deli. Qty to Traded Qty]] &gt; 90), "Good Day", "")</f>
        <v/>
      </c>
    </row>
    <row r="1364" spans="1:18">
      <c r="A1364" t="s">
        <v>45</v>
      </c>
      <c r="B1364" s="1">
        <v>45743</v>
      </c>
      <c r="C1364" s="1" t="str">
        <f>"WEEK" &amp;" " &amp;  INT((DAY(Stock_Info[[#This Row],[Date]])+WEEKDAY(DATE(YEAR(Stock_Info[[#This Row],[Date]]),MONTH(Stock_Info[[#This Row],[Date]]),1))-1)/7)+1</f>
        <v>WEEK 5</v>
      </c>
      <c r="D1364" s="12">
        <v>46.45</v>
      </c>
      <c r="E1364" s="12">
        <v>47</v>
      </c>
      <c r="F1364" s="12">
        <v>45.91</v>
      </c>
      <c r="G1364" s="12">
        <v>46.81</v>
      </c>
      <c r="H1364" s="12">
        <v>46.492581076981544</v>
      </c>
      <c r="I1364">
        <v>886719</v>
      </c>
      <c r="J1364">
        <v>2602</v>
      </c>
      <c r="K1364" s="12">
        <v>41225855</v>
      </c>
      <c r="L1364">
        <v>324509</v>
      </c>
      <c r="M1364">
        <v>36.6</v>
      </c>
      <c r="N1364">
        <v>1.0900000000000001</v>
      </c>
      <c r="O1364">
        <v>0.36</v>
      </c>
      <c r="P1364">
        <f xml:space="preserve"> IF(Stock_Info[[#This Row],[Close Price]] &gt; Stock_Info[[#This Row],[Open Price]], 1, 0)</f>
        <v>1</v>
      </c>
      <c r="Q1364" t="str">
        <f>IF(AND(Stock_Info[[#This Row],[% Deli. Qty to Traded Qty]]&gt;80,Stock_Info[[#This Row],[No. of Trades]]&lt;3000),"Unusual Day","")</f>
        <v/>
      </c>
      <c r="R1364" t="str">
        <f>IF(AND(Stock_Info[[#This Row],[Spread High-Low]] &lt; 10, Stock_Info[[#This Row],[% Deli. Qty to Traded Qty]] &gt; 90), "Good Day", "")</f>
        <v/>
      </c>
    </row>
    <row r="1365" spans="1:18">
      <c r="A1365" t="s">
        <v>45</v>
      </c>
      <c r="B1365" s="1">
        <v>45742</v>
      </c>
      <c r="C1365" s="1" t="str">
        <f>"WEEK" &amp;" " &amp;  INT((DAY(Stock_Info[[#This Row],[Date]])+WEEKDAY(DATE(YEAR(Stock_Info[[#This Row],[Date]]),MONTH(Stock_Info[[#This Row],[Date]]),1))-1)/7)+1</f>
        <v>WEEK 5</v>
      </c>
      <c r="D1365" s="12">
        <v>46.58</v>
      </c>
      <c r="E1365" s="12">
        <v>47.75</v>
      </c>
      <c r="F1365" s="12">
        <v>46.1</v>
      </c>
      <c r="G1365" s="12">
        <v>46.34</v>
      </c>
      <c r="H1365" s="12">
        <v>47.042253123885317</v>
      </c>
      <c r="I1365">
        <v>1808245</v>
      </c>
      <c r="J1365">
        <v>4908</v>
      </c>
      <c r="K1365" s="12">
        <v>85063919</v>
      </c>
      <c r="L1365">
        <v>918401</v>
      </c>
      <c r="M1365">
        <v>50.79</v>
      </c>
      <c r="N1365">
        <v>1.65</v>
      </c>
      <c r="O1365">
        <v>-0.24</v>
      </c>
      <c r="P1365">
        <f xml:space="preserve"> IF(Stock_Info[[#This Row],[Close Price]] &gt; Stock_Info[[#This Row],[Open Price]], 1, 0)</f>
        <v>0</v>
      </c>
      <c r="Q1365" t="str">
        <f>IF(AND(Stock_Info[[#This Row],[% Deli. Qty to Traded Qty]]&gt;80,Stock_Info[[#This Row],[No. of Trades]]&lt;3000),"Unusual Day","")</f>
        <v/>
      </c>
      <c r="R1365" t="str">
        <f>IF(AND(Stock_Info[[#This Row],[Spread High-Low]] &lt; 10, Stock_Info[[#This Row],[% Deli. Qty to Traded Qty]] &gt; 90), "Good Day", "")</f>
        <v/>
      </c>
    </row>
    <row r="1366" spans="1:18">
      <c r="A1366" t="s">
        <v>45</v>
      </c>
      <c r="B1366" s="1">
        <v>45741</v>
      </c>
      <c r="C1366" s="1" t="str">
        <f>"WEEK" &amp;" " &amp;  INT((DAY(Stock_Info[[#This Row],[Date]])+WEEKDAY(DATE(YEAR(Stock_Info[[#This Row],[Date]]),MONTH(Stock_Info[[#This Row],[Date]]),1))-1)/7)+1</f>
        <v>WEEK 5</v>
      </c>
      <c r="D1366" s="12">
        <v>48.33</v>
      </c>
      <c r="E1366" s="12">
        <v>48.7</v>
      </c>
      <c r="F1366" s="12">
        <v>46.37</v>
      </c>
      <c r="G1366" s="12">
        <v>46.58</v>
      </c>
      <c r="H1366" s="12">
        <v>47.320136596039077</v>
      </c>
      <c r="I1366">
        <v>1422296</v>
      </c>
      <c r="J1366">
        <v>6589</v>
      </c>
      <c r="K1366" s="12">
        <v>67303241</v>
      </c>
      <c r="L1366">
        <v>586580</v>
      </c>
      <c r="M1366">
        <v>41.24</v>
      </c>
      <c r="N1366">
        <v>2.33</v>
      </c>
      <c r="O1366">
        <v>-1.75</v>
      </c>
      <c r="P1366">
        <f xml:space="preserve"> IF(Stock_Info[[#This Row],[Close Price]] &gt; Stock_Info[[#This Row],[Open Price]], 1, 0)</f>
        <v>0</v>
      </c>
      <c r="Q1366" t="str">
        <f>IF(AND(Stock_Info[[#This Row],[% Deli. Qty to Traded Qty]]&gt;80,Stock_Info[[#This Row],[No. of Trades]]&lt;3000),"Unusual Day","")</f>
        <v/>
      </c>
      <c r="R1366" t="str">
        <f>IF(AND(Stock_Info[[#This Row],[Spread High-Low]] &lt; 10, Stock_Info[[#This Row],[% Deli. Qty to Traded Qty]] &gt; 90), "Good Day", "")</f>
        <v/>
      </c>
    </row>
    <row r="1367" spans="1:18">
      <c r="A1367" t="s">
        <v>45</v>
      </c>
      <c r="B1367" s="1">
        <v>45740</v>
      </c>
      <c r="C1367" s="1" t="str">
        <f>"WEEK" &amp;" " &amp;  INT((DAY(Stock_Info[[#This Row],[Date]])+WEEKDAY(DATE(YEAR(Stock_Info[[#This Row],[Date]]),MONTH(Stock_Info[[#This Row],[Date]]),1))-1)/7)+1</f>
        <v>WEEK 5</v>
      </c>
      <c r="D1367" s="12">
        <v>48.21</v>
      </c>
      <c r="E1367" s="12">
        <v>49.5</v>
      </c>
      <c r="F1367" s="12">
        <v>48.21</v>
      </c>
      <c r="G1367" s="12">
        <v>48.31</v>
      </c>
      <c r="H1367" s="12">
        <v>48.760559048115105</v>
      </c>
      <c r="I1367">
        <v>1378486</v>
      </c>
      <c r="J1367">
        <v>5834</v>
      </c>
      <c r="K1367" s="12">
        <v>67215748</v>
      </c>
      <c r="L1367">
        <v>635435</v>
      </c>
      <c r="M1367">
        <v>46.1</v>
      </c>
      <c r="N1367">
        <v>1.29</v>
      </c>
      <c r="O1367">
        <v>0.1</v>
      </c>
      <c r="P1367">
        <f xml:space="preserve"> IF(Stock_Info[[#This Row],[Close Price]] &gt; Stock_Info[[#This Row],[Open Price]], 1, 0)</f>
        <v>1</v>
      </c>
      <c r="Q1367" t="str">
        <f>IF(AND(Stock_Info[[#This Row],[% Deli. Qty to Traded Qty]]&gt;80,Stock_Info[[#This Row],[No. of Trades]]&lt;3000),"Unusual Day","")</f>
        <v/>
      </c>
      <c r="R1367" t="str">
        <f>IF(AND(Stock_Info[[#This Row],[Spread High-Low]] &lt; 10, Stock_Info[[#This Row],[% Deli. Qty to Traded Qty]] &gt; 90), "Good Day", "")</f>
        <v/>
      </c>
    </row>
    <row r="1368" spans="1:18">
      <c r="A1368" t="s">
        <v>45</v>
      </c>
      <c r="B1368" s="1">
        <v>45737</v>
      </c>
      <c r="C1368" s="1" t="str">
        <f>"WEEK" &amp;" " &amp;  INT((DAY(Stock_Info[[#This Row],[Date]])+WEEKDAY(DATE(YEAR(Stock_Info[[#This Row],[Date]]),MONTH(Stock_Info[[#This Row],[Date]]),1))-1)/7)+1</f>
        <v>WEEK 4</v>
      </c>
      <c r="D1368" s="12">
        <v>46.87</v>
      </c>
      <c r="E1368" s="12">
        <v>48.3</v>
      </c>
      <c r="F1368" s="12">
        <v>46.87</v>
      </c>
      <c r="G1368" s="12">
        <v>48.05</v>
      </c>
      <c r="H1368" s="12">
        <v>47.773936144093184</v>
      </c>
      <c r="I1368">
        <v>407292</v>
      </c>
      <c r="J1368">
        <v>1409</v>
      </c>
      <c r="K1368" s="12">
        <v>19457942</v>
      </c>
      <c r="L1368">
        <v>197870</v>
      </c>
      <c r="M1368">
        <v>48.58</v>
      </c>
      <c r="N1368">
        <v>1.43</v>
      </c>
      <c r="O1368">
        <v>1.18</v>
      </c>
      <c r="P1368">
        <f xml:space="preserve"> IF(Stock_Info[[#This Row],[Close Price]] &gt; Stock_Info[[#This Row],[Open Price]], 1, 0)</f>
        <v>1</v>
      </c>
      <c r="Q1368" t="str">
        <f>IF(AND(Stock_Info[[#This Row],[% Deli. Qty to Traded Qty]]&gt;80,Stock_Info[[#This Row],[No. of Trades]]&lt;3000),"Unusual Day","")</f>
        <v/>
      </c>
      <c r="R1368" t="str">
        <f>IF(AND(Stock_Info[[#This Row],[Spread High-Low]] &lt; 10, Stock_Info[[#This Row],[% Deli. Qty to Traded Qty]] &gt; 90), "Good Day", "")</f>
        <v/>
      </c>
    </row>
    <row r="1369" spans="1:18">
      <c r="A1369" t="s">
        <v>45</v>
      </c>
      <c r="B1369" s="1">
        <v>45736</v>
      </c>
      <c r="C1369" s="1" t="str">
        <f>"WEEK" &amp;" " &amp;  INT((DAY(Stock_Info[[#This Row],[Date]])+WEEKDAY(DATE(YEAR(Stock_Info[[#This Row],[Date]]),MONTH(Stock_Info[[#This Row],[Date]]),1))-1)/7)+1</f>
        <v>WEEK 4</v>
      </c>
      <c r="D1369" s="12">
        <v>48.06</v>
      </c>
      <c r="E1369" s="12">
        <v>48.3</v>
      </c>
      <c r="F1369" s="12">
        <v>47.01</v>
      </c>
      <c r="G1369" s="12">
        <v>47.21</v>
      </c>
      <c r="H1369" s="12">
        <v>47.507557828892502</v>
      </c>
      <c r="I1369">
        <v>754251</v>
      </c>
      <c r="J1369">
        <v>3830</v>
      </c>
      <c r="K1369" s="12">
        <v>35832623</v>
      </c>
      <c r="L1369">
        <v>313886</v>
      </c>
      <c r="M1369">
        <v>41.62</v>
      </c>
      <c r="N1369">
        <v>1.29</v>
      </c>
      <c r="O1369">
        <v>-0.85</v>
      </c>
      <c r="P1369">
        <f xml:space="preserve"> IF(Stock_Info[[#This Row],[Close Price]] &gt; Stock_Info[[#This Row],[Open Price]], 1, 0)</f>
        <v>0</v>
      </c>
      <c r="Q1369" t="str">
        <f>IF(AND(Stock_Info[[#This Row],[% Deli. Qty to Traded Qty]]&gt;80,Stock_Info[[#This Row],[No. of Trades]]&lt;3000),"Unusual Day","")</f>
        <v/>
      </c>
      <c r="R1369" t="str">
        <f>IF(AND(Stock_Info[[#This Row],[Spread High-Low]] &lt; 10, Stock_Info[[#This Row],[% Deli. Qty to Traded Qty]] &gt; 90), "Good Day", "")</f>
        <v/>
      </c>
    </row>
    <row r="1370" spans="1:18">
      <c r="A1370" t="s">
        <v>45</v>
      </c>
      <c r="B1370" s="1">
        <v>45735</v>
      </c>
      <c r="C1370" s="1" t="str">
        <f>"WEEK" &amp;" " &amp;  INT((DAY(Stock_Info[[#This Row],[Date]])+WEEKDAY(DATE(YEAR(Stock_Info[[#This Row],[Date]]),MONTH(Stock_Info[[#This Row],[Date]]),1))-1)/7)+1</f>
        <v>WEEK 4</v>
      </c>
      <c r="D1370" s="12">
        <v>45.94</v>
      </c>
      <c r="E1370" s="12">
        <v>47.71</v>
      </c>
      <c r="F1370" s="12">
        <v>45.94</v>
      </c>
      <c r="G1370" s="12">
        <v>47.56</v>
      </c>
      <c r="H1370" s="12">
        <v>47.13711554168205</v>
      </c>
      <c r="I1370">
        <v>1072548</v>
      </c>
      <c r="J1370">
        <v>4491</v>
      </c>
      <c r="K1370" s="12">
        <v>50556819</v>
      </c>
      <c r="L1370">
        <v>506938</v>
      </c>
      <c r="M1370">
        <v>47.26</v>
      </c>
      <c r="N1370">
        <v>1.77</v>
      </c>
      <c r="O1370">
        <v>1.62</v>
      </c>
      <c r="P1370">
        <f xml:space="preserve"> IF(Stock_Info[[#This Row],[Close Price]] &gt; Stock_Info[[#This Row],[Open Price]], 1, 0)</f>
        <v>1</v>
      </c>
      <c r="Q1370" t="str">
        <f>IF(AND(Stock_Info[[#This Row],[% Deli. Qty to Traded Qty]]&gt;80,Stock_Info[[#This Row],[No. of Trades]]&lt;3000),"Unusual Day","")</f>
        <v/>
      </c>
      <c r="R1370" t="str">
        <f>IF(AND(Stock_Info[[#This Row],[Spread High-Low]] &lt; 10, Stock_Info[[#This Row],[% Deli. Qty to Traded Qty]] &gt; 90), "Good Day", "")</f>
        <v/>
      </c>
    </row>
    <row r="1371" spans="1:18">
      <c r="A1371" t="s">
        <v>45</v>
      </c>
      <c r="B1371" s="1">
        <v>45734</v>
      </c>
      <c r="C1371" s="1" t="str">
        <f>"WEEK" &amp;" " &amp;  INT((DAY(Stock_Info[[#This Row],[Date]])+WEEKDAY(DATE(YEAR(Stock_Info[[#This Row],[Date]]),MONTH(Stock_Info[[#This Row],[Date]]),1))-1)/7)+1</f>
        <v>WEEK 4</v>
      </c>
      <c r="D1371" s="12">
        <v>44.5</v>
      </c>
      <c r="E1371" s="12">
        <v>46.35</v>
      </c>
      <c r="F1371" s="12">
        <v>44.5</v>
      </c>
      <c r="G1371" s="12">
        <v>45.96</v>
      </c>
      <c r="H1371" s="12">
        <v>45.703354991206787</v>
      </c>
      <c r="I1371">
        <v>530523</v>
      </c>
      <c r="J1371">
        <v>2189</v>
      </c>
      <c r="K1371" s="12">
        <v>24246681</v>
      </c>
      <c r="L1371">
        <v>171920</v>
      </c>
      <c r="M1371">
        <v>32.409999999999997</v>
      </c>
      <c r="N1371">
        <v>1.85</v>
      </c>
      <c r="O1371">
        <v>1.46</v>
      </c>
      <c r="P1371">
        <f xml:space="preserve"> IF(Stock_Info[[#This Row],[Close Price]] &gt; Stock_Info[[#This Row],[Open Price]], 1, 0)</f>
        <v>1</v>
      </c>
      <c r="Q1371" t="str">
        <f>IF(AND(Stock_Info[[#This Row],[% Deli. Qty to Traded Qty]]&gt;80,Stock_Info[[#This Row],[No. of Trades]]&lt;3000),"Unusual Day","")</f>
        <v/>
      </c>
      <c r="R1371" t="str">
        <f>IF(AND(Stock_Info[[#This Row],[Spread High-Low]] &lt; 10, Stock_Info[[#This Row],[% Deli. Qty to Traded Qty]] &gt; 90), "Good Day", "")</f>
        <v/>
      </c>
    </row>
    <row r="1372" spans="1:18">
      <c r="A1372" t="s">
        <v>45</v>
      </c>
      <c r="B1372" s="1">
        <v>45733</v>
      </c>
      <c r="C1372" s="1" t="str">
        <f>"WEEK" &amp;" " &amp;  INT((DAY(Stock_Info[[#This Row],[Date]])+WEEKDAY(DATE(YEAR(Stock_Info[[#This Row],[Date]]),MONTH(Stock_Info[[#This Row],[Date]]),1))-1)/7)+1</f>
        <v>WEEK 4</v>
      </c>
      <c r="D1372" s="12">
        <v>45.61</v>
      </c>
      <c r="E1372" s="12">
        <v>45.8</v>
      </c>
      <c r="F1372" s="12">
        <v>44.22</v>
      </c>
      <c r="G1372" s="12">
        <v>44.42</v>
      </c>
      <c r="H1372" s="12">
        <v>44.886491599769343</v>
      </c>
      <c r="I1372">
        <v>926046</v>
      </c>
      <c r="J1372">
        <v>5128</v>
      </c>
      <c r="K1372" s="12">
        <v>41566956</v>
      </c>
      <c r="L1372">
        <v>376855</v>
      </c>
      <c r="M1372">
        <v>40.700000000000003</v>
      </c>
      <c r="N1372">
        <v>1.58</v>
      </c>
      <c r="O1372">
        <v>-1.19</v>
      </c>
      <c r="P1372">
        <f xml:space="preserve"> IF(Stock_Info[[#This Row],[Close Price]] &gt; Stock_Info[[#This Row],[Open Price]], 1, 0)</f>
        <v>0</v>
      </c>
      <c r="Q1372" t="str">
        <f>IF(AND(Stock_Info[[#This Row],[% Deli. Qty to Traded Qty]]&gt;80,Stock_Info[[#This Row],[No. of Trades]]&lt;3000),"Unusual Day","")</f>
        <v/>
      </c>
      <c r="R1372" t="str">
        <f>IF(AND(Stock_Info[[#This Row],[Spread High-Low]] &lt; 10, Stock_Info[[#This Row],[% Deli. Qty to Traded Qty]] &gt; 90), "Good Day", "")</f>
        <v/>
      </c>
    </row>
    <row r="1373" spans="1:18">
      <c r="A1373" t="s">
        <v>45</v>
      </c>
      <c r="B1373" s="1">
        <v>45729</v>
      </c>
      <c r="C1373" s="1" t="str">
        <f>"WEEK" &amp;" " &amp;  INT((DAY(Stock_Info[[#This Row],[Date]])+WEEKDAY(DATE(YEAR(Stock_Info[[#This Row],[Date]]),MONTH(Stock_Info[[#This Row],[Date]]),1))-1)/7)+1</f>
        <v>WEEK 3</v>
      </c>
      <c r="D1373" s="12">
        <v>46.63</v>
      </c>
      <c r="E1373" s="12">
        <v>47</v>
      </c>
      <c r="F1373" s="12">
        <v>45.36</v>
      </c>
      <c r="G1373" s="12">
        <v>45.45</v>
      </c>
      <c r="H1373" s="12">
        <v>46.097192210632137</v>
      </c>
      <c r="I1373">
        <v>771924</v>
      </c>
      <c r="J1373">
        <v>4251</v>
      </c>
      <c r="K1373" s="12">
        <v>35583529</v>
      </c>
      <c r="L1373">
        <v>388467</v>
      </c>
      <c r="M1373">
        <v>50.32</v>
      </c>
      <c r="N1373">
        <v>1.64</v>
      </c>
      <c r="O1373">
        <v>-1.18</v>
      </c>
      <c r="P1373">
        <f xml:space="preserve"> IF(Stock_Info[[#This Row],[Close Price]] &gt; Stock_Info[[#This Row],[Open Price]], 1, 0)</f>
        <v>0</v>
      </c>
      <c r="Q1373" t="str">
        <f>IF(AND(Stock_Info[[#This Row],[% Deli. Qty to Traded Qty]]&gt;80,Stock_Info[[#This Row],[No. of Trades]]&lt;3000),"Unusual Day","")</f>
        <v/>
      </c>
      <c r="R1373" t="str">
        <f>IF(AND(Stock_Info[[#This Row],[Spread High-Low]] &lt; 10, Stock_Info[[#This Row],[% Deli. Qty to Traded Qty]] &gt; 90), "Good Day", "")</f>
        <v/>
      </c>
    </row>
    <row r="1374" spans="1:18">
      <c r="A1374" t="s">
        <v>45</v>
      </c>
      <c r="B1374" s="1">
        <v>45728</v>
      </c>
      <c r="C1374" s="1" t="str">
        <f>"WEEK" &amp;" " &amp;  INT((DAY(Stock_Info[[#This Row],[Date]])+WEEKDAY(DATE(YEAR(Stock_Info[[#This Row],[Date]]),MONTH(Stock_Info[[#This Row],[Date]]),1))-1)/7)+1</f>
        <v>WEEK 3</v>
      </c>
      <c r="D1374" s="12">
        <v>46.97</v>
      </c>
      <c r="E1374" s="12">
        <v>47.64</v>
      </c>
      <c r="F1374" s="12">
        <v>46.28</v>
      </c>
      <c r="G1374" s="12">
        <v>46.52</v>
      </c>
      <c r="H1374" s="12">
        <v>46.895494042549984</v>
      </c>
      <c r="I1374">
        <v>530764</v>
      </c>
      <c r="J1374">
        <v>3090</v>
      </c>
      <c r="K1374" s="12">
        <v>24890440</v>
      </c>
      <c r="L1374">
        <v>206321</v>
      </c>
      <c r="M1374">
        <v>38.869999999999997</v>
      </c>
      <c r="N1374">
        <v>1.36</v>
      </c>
      <c r="O1374">
        <v>-0.45</v>
      </c>
      <c r="P1374">
        <f xml:space="preserve"> IF(Stock_Info[[#This Row],[Close Price]] &gt; Stock_Info[[#This Row],[Open Price]], 1, 0)</f>
        <v>0</v>
      </c>
      <c r="Q1374" t="str">
        <f>IF(AND(Stock_Info[[#This Row],[% Deli. Qty to Traded Qty]]&gt;80,Stock_Info[[#This Row],[No. of Trades]]&lt;3000),"Unusual Day","")</f>
        <v/>
      </c>
      <c r="R1374" t="str">
        <f>IF(AND(Stock_Info[[#This Row],[Spread High-Low]] &lt; 10, Stock_Info[[#This Row],[% Deli. Qty to Traded Qty]] &gt; 90), "Good Day", "")</f>
        <v/>
      </c>
    </row>
    <row r="1375" spans="1:18">
      <c r="A1375" t="s">
        <v>45</v>
      </c>
      <c r="B1375" s="1">
        <v>45727</v>
      </c>
      <c r="C1375" s="1" t="str">
        <f>"WEEK" &amp;" " &amp;  INT((DAY(Stock_Info[[#This Row],[Date]])+WEEKDAY(DATE(YEAR(Stock_Info[[#This Row],[Date]]),MONTH(Stock_Info[[#This Row],[Date]]),1))-1)/7)+1</f>
        <v>WEEK 3</v>
      </c>
      <c r="D1375" s="12">
        <v>46.86</v>
      </c>
      <c r="E1375" s="12">
        <v>47.44</v>
      </c>
      <c r="F1375" s="12">
        <v>46.56</v>
      </c>
      <c r="G1375" s="12">
        <v>47</v>
      </c>
      <c r="H1375" s="12">
        <v>47.003288094691293</v>
      </c>
      <c r="I1375">
        <v>274323</v>
      </c>
      <c r="J1375">
        <v>1396</v>
      </c>
      <c r="K1375" s="12">
        <v>12894083</v>
      </c>
      <c r="L1375">
        <v>114513</v>
      </c>
      <c r="M1375">
        <v>41.74</v>
      </c>
      <c r="N1375">
        <v>0.88</v>
      </c>
      <c r="O1375">
        <v>0.14000000000000001</v>
      </c>
      <c r="P1375">
        <f xml:space="preserve"> IF(Stock_Info[[#This Row],[Close Price]] &gt; Stock_Info[[#This Row],[Open Price]], 1, 0)</f>
        <v>1</v>
      </c>
      <c r="Q1375" t="str">
        <f>IF(AND(Stock_Info[[#This Row],[% Deli. Qty to Traded Qty]]&gt;80,Stock_Info[[#This Row],[No. of Trades]]&lt;3000),"Unusual Day","")</f>
        <v/>
      </c>
      <c r="R1375" t="str">
        <f>IF(AND(Stock_Info[[#This Row],[Spread High-Low]] &lt; 10, Stock_Info[[#This Row],[% Deli. Qty to Traded Qty]] &gt; 90), "Good Day", "")</f>
        <v/>
      </c>
    </row>
    <row r="1376" spans="1:18">
      <c r="A1376" t="s">
        <v>45</v>
      </c>
      <c r="B1376" s="1">
        <v>45726</v>
      </c>
      <c r="C1376" s="1" t="str">
        <f>"WEEK" &amp;" " &amp;  INT((DAY(Stock_Info[[#This Row],[Date]])+WEEKDAY(DATE(YEAR(Stock_Info[[#This Row],[Date]]),MONTH(Stock_Info[[#This Row],[Date]]),1))-1)/7)+1</f>
        <v>WEEK 3</v>
      </c>
      <c r="D1376" s="12">
        <v>47.97</v>
      </c>
      <c r="E1376" s="12">
        <v>48.4</v>
      </c>
      <c r="F1376" s="12">
        <v>47.29</v>
      </c>
      <c r="G1376" s="12">
        <v>47.67</v>
      </c>
      <c r="H1376" s="12">
        <v>48.000610489023849</v>
      </c>
      <c r="I1376">
        <v>316140</v>
      </c>
      <c r="J1376">
        <v>1561</v>
      </c>
      <c r="K1376" s="12">
        <v>15174913</v>
      </c>
      <c r="L1376">
        <v>131556</v>
      </c>
      <c r="M1376">
        <v>41.61</v>
      </c>
      <c r="N1376">
        <v>1.1100000000000001</v>
      </c>
      <c r="O1376">
        <v>-0.3</v>
      </c>
      <c r="P1376">
        <f xml:space="preserve"> IF(Stock_Info[[#This Row],[Close Price]] &gt; Stock_Info[[#This Row],[Open Price]], 1, 0)</f>
        <v>0</v>
      </c>
      <c r="Q1376" t="str">
        <f>IF(AND(Stock_Info[[#This Row],[% Deli. Qty to Traded Qty]]&gt;80,Stock_Info[[#This Row],[No. of Trades]]&lt;3000),"Unusual Day","")</f>
        <v/>
      </c>
      <c r="R1376" t="str">
        <f>IF(AND(Stock_Info[[#This Row],[Spread High-Low]] &lt; 10, Stock_Info[[#This Row],[% Deli. Qty to Traded Qty]] &gt; 90), "Good Day", "")</f>
        <v/>
      </c>
    </row>
    <row r="1377" spans="1:18">
      <c r="A1377" t="s">
        <v>45</v>
      </c>
      <c r="B1377" s="1">
        <v>45723</v>
      </c>
      <c r="C1377" s="1" t="str">
        <f>"WEEK" &amp;" " &amp;  INT((DAY(Stock_Info[[#This Row],[Date]])+WEEKDAY(DATE(YEAR(Stock_Info[[#This Row],[Date]]),MONTH(Stock_Info[[#This Row],[Date]]),1))-1)/7)+1</f>
        <v>WEEK 2</v>
      </c>
      <c r="D1377" s="12">
        <v>47.8</v>
      </c>
      <c r="E1377" s="12">
        <v>48.38</v>
      </c>
      <c r="F1377" s="12">
        <v>47.5</v>
      </c>
      <c r="G1377" s="12">
        <v>47.94</v>
      </c>
      <c r="H1377" s="12">
        <v>47.925756798581169</v>
      </c>
      <c r="I1377">
        <v>460096</v>
      </c>
      <c r="J1377">
        <v>2545</v>
      </c>
      <c r="K1377" s="12">
        <v>22050449</v>
      </c>
      <c r="L1377">
        <v>188852</v>
      </c>
      <c r="M1377">
        <v>41.05</v>
      </c>
      <c r="N1377">
        <v>0.88</v>
      </c>
      <c r="O1377">
        <v>0.14000000000000001</v>
      </c>
      <c r="P1377">
        <f xml:space="preserve"> IF(Stock_Info[[#This Row],[Close Price]] &gt; Stock_Info[[#This Row],[Open Price]], 1, 0)</f>
        <v>1</v>
      </c>
      <c r="Q1377" t="str">
        <f>IF(AND(Stock_Info[[#This Row],[% Deli. Qty to Traded Qty]]&gt;80,Stock_Info[[#This Row],[No. of Trades]]&lt;3000),"Unusual Day","")</f>
        <v/>
      </c>
      <c r="R1377" t="str">
        <f>IF(AND(Stock_Info[[#This Row],[Spread High-Low]] &lt; 10, Stock_Info[[#This Row],[% Deli. Qty to Traded Qty]] &gt; 90), "Good Day", "")</f>
        <v/>
      </c>
    </row>
    <row r="1378" spans="1:18">
      <c r="A1378" t="s">
        <v>45</v>
      </c>
      <c r="B1378" s="1">
        <v>45722</v>
      </c>
      <c r="C1378" s="1" t="str">
        <f>"WEEK" &amp;" " &amp;  INT((DAY(Stock_Info[[#This Row],[Date]])+WEEKDAY(DATE(YEAR(Stock_Info[[#This Row],[Date]]),MONTH(Stock_Info[[#This Row],[Date]]),1))-1)/7)+1</f>
        <v>WEEK 2</v>
      </c>
      <c r="D1378" s="12">
        <v>47.89</v>
      </c>
      <c r="E1378" s="12">
        <v>48.33</v>
      </c>
      <c r="F1378" s="12">
        <v>47.38</v>
      </c>
      <c r="G1378" s="12">
        <v>47.76</v>
      </c>
      <c r="H1378" s="12">
        <v>47.827376617014828</v>
      </c>
      <c r="I1378">
        <v>930882</v>
      </c>
      <c r="J1378">
        <v>3045</v>
      </c>
      <c r="K1378" s="12">
        <v>44521644</v>
      </c>
      <c r="L1378">
        <v>521180</v>
      </c>
      <c r="M1378">
        <v>55.99</v>
      </c>
      <c r="N1378">
        <v>0.95</v>
      </c>
      <c r="O1378">
        <v>-0.13</v>
      </c>
      <c r="P1378">
        <f xml:space="preserve"> IF(Stock_Info[[#This Row],[Close Price]] &gt; Stock_Info[[#This Row],[Open Price]], 1, 0)</f>
        <v>0</v>
      </c>
      <c r="Q1378" t="str">
        <f>IF(AND(Stock_Info[[#This Row],[% Deli. Qty to Traded Qty]]&gt;80,Stock_Info[[#This Row],[No. of Trades]]&lt;3000),"Unusual Day","")</f>
        <v/>
      </c>
      <c r="R1378" t="str">
        <f>IF(AND(Stock_Info[[#This Row],[Spread High-Low]] &lt; 10, Stock_Info[[#This Row],[% Deli. Qty to Traded Qty]] &gt; 90), "Good Day", "")</f>
        <v/>
      </c>
    </row>
    <row r="1379" spans="1:18">
      <c r="A1379" t="s">
        <v>45</v>
      </c>
      <c r="B1379" s="1">
        <v>45721</v>
      </c>
      <c r="C1379" s="1" t="str">
        <f>"WEEK" &amp;" " &amp;  INT((DAY(Stock_Info[[#This Row],[Date]])+WEEKDAY(DATE(YEAR(Stock_Info[[#This Row],[Date]]),MONTH(Stock_Info[[#This Row],[Date]]),1))-1)/7)+1</f>
        <v>WEEK 2</v>
      </c>
      <c r="D1379" s="12">
        <v>45.39</v>
      </c>
      <c r="E1379" s="12">
        <v>47.35</v>
      </c>
      <c r="F1379" s="12">
        <v>45.27</v>
      </c>
      <c r="G1379" s="12">
        <v>47.18</v>
      </c>
      <c r="H1379" s="12">
        <v>46.647606203641267</v>
      </c>
      <c r="I1379">
        <v>437485</v>
      </c>
      <c r="J1379">
        <v>1622</v>
      </c>
      <c r="K1379" s="12">
        <v>20407628</v>
      </c>
      <c r="L1379">
        <v>137568</v>
      </c>
      <c r="M1379">
        <v>31.45</v>
      </c>
      <c r="N1379">
        <v>2.08</v>
      </c>
      <c r="O1379">
        <v>1.79</v>
      </c>
      <c r="P1379">
        <f xml:space="preserve"> IF(Stock_Info[[#This Row],[Close Price]] &gt; Stock_Info[[#This Row],[Open Price]], 1, 0)</f>
        <v>1</v>
      </c>
      <c r="Q1379" t="str">
        <f>IF(AND(Stock_Info[[#This Row],[% Deli. Qty to Traded Qty]]&gt;80,Stock_Info[[#This Row],[No. of Trades]]&lt;3000),"Unusual Day","")</f>
        <v/>
      </c>
      <c r="R1379" t="str">
        <f>IF(AND(Stock_Info[[#This Row],[Spread High-Low]] &lt; 10, Stock_Info[[#This Row],[% Deli. Qty to Traded Qty]] &gt; 90), "Good Day", "")</f>
        <v/>
      </c>
    </row>
    <row r="1380" spans="1:18">
      <c r="A1380" t="s">
        <v>45</v>
      </c>
      <c r="B1380" s="1">
        <v>45720</v>
      </c>
      <c r="C1380" s="1" t="str">
        <f>"WEEK" &amp;" " &amp;  INT((DAY(Stock_Info[[#This Row],[Date]])+WEEKDAY(DATE(YEAR(Stock_Info[[#This Row],[Date]]),MONTH(Stock_Info[[#This Row],[Date]]),1))-1)/7)+1</f>
        <v>WEEK 2</v>
      </c>
      <c r="D1380" s="12">
        <v>44</v>
      </c>
      <c r="E1380" s="12">
        <v>45.75</v>
      </c>
      <c r="F1380" s="12">
        <v>43.8</v>
      </c>
      <c r="G1380" s="12">
        <v>45.4</v>
      </c>
      <c r="H1380" s="12">
        <v>45.030466221223371</v>
      </c>
      <c r="I1380">
        <v>495237</v>
      </c>
      <c r="J1380">
        <v>1885</v>
      </c>
      <c r="K1380" s="12">
        <v>22300753</v>
      </c>
      <c r="L1380">
        <v>137047</v>
      </c>
      <c r="M1380">
        <v>27.67</v>
      </c>
      <c r="N1380">
        <v>1.95</v>
      </c>
      <c r="O1380">
        <v>1.4</v>
      </c>
      <c r="P1380">
        <f xml:space="preserve"> IF(Stock_Info[[#This Row],[Close Price]] &gt; Stock_Info[[#This Row],[Open Price]], 1, 0)</f>
        <v>1</v>
      </c>
      <c r="Q1380" t="str">
        <f>IF(AND(Stock_Info[[#This Row],[% Deli. Qty to Traded Qty]]&gt;80,Stock_Info[[#This Row],[No. of Trades]]&lt;3000),"Unusual Day","")</f>
        <v/>
      </c>
      <c r="R1380" t="str">
        <f>IF(AND(Stock_Info[[#This Row],[Spread High-Low]] &lt; 10, Stock_Info[[#This Row],[% Deli. Qty to Traded Qty]] &gt; 90), "Good Day", "")</f>
        <v/>
      </c>
    </row>
    <row r="1381" spans="1:18">
      <c r="A1381" t="s">
        <v>45</v>
      </c>
      <c r="B1381" s="1">
        <v>45719</v>
      </c>
      <c r="C1381" s="1" t="str">
        <f>"WEEK" &amp;" " &amp;  INT((DAY(Stock_Info[[#This Row],[Date]])+WEEKDAY(DATE(YEAR(Stock_Info[[#This Row],[Date]]),MONTH(Stock_Info[[#This Row],[Date]]),1))-1)/7)+1</f>
        <v>WEEK 2</v>
      </c>
      <c r="D1381" s="12">
        <v>46.48</v>
      </c>
      <c r="E1381" s="12">
        <v>47</v>
      </c>
      <c r="F1381" s="12">
        <v>43.69</v>
      </c>
      <c r="G1381" s="12">
        <v>44.62</v>
      </c>
      <c r="H1381" s="12">
        <v>44.786705638487334</v>
      </c>
      <c r="I1381">
        <v>1781116</v>
      </c>
      <c r="J1381">
        <v>9683</v>
      </c>
      <c r="K1381" s="12">
        <v>79770318</v>
      </c>
      <c r="L1381">
        <v>682901</v>
      </c>
      <c r="M1381">
        <v>38.340000000000003</v>
      </c>
      <c r="N1381">
        <v>3.31</v>
      </c>
      <c r="O1381">
        <v>-1.86</v>
      </c>
      <c r="P1381">
        <f xml:space="preserve"> IF(Stock_Info[[#This Row],[Close Price]] &gt; Stock_Info[[#This Row],[Open Price]], 1, 0)</f>
        <v>0</v>
      </c>
      <c r="Q1381" t="str">
        <f>IF(AND(Stock_Info[[#This Row],[% Deli. Qty to Traded Qty]]&gt;80,Stock_Info[[#This Row],[No. of Trades]]&lt;3000),"Unusual Day","")</f>
        <v/>
      </c>
      <c r="R1381" t="str">
        <f>IF(AND(Stock_Info[[#This Row],[Spread High-Low]] &lt; 10, Stock_Info[[#This Row],[% Deli. Qty to Traded Qty]] &gt; 90), "Good Day", "")</f>
        <v/>
      </c>
    </row>
    <row r="1382" spans="1:18">
      <c r="A1382" t="s">
        <v>45</v>
      </c>
      <c r="B1382" s="1">
        <v>45716</v>
      </c>
      <c r="C1382" s="1" t="str">
        <f>"WEEK" &amp;" " &amp;  INT((DAY(Stock_Info[[#This Row],[Date]])+WEEKDAY(DATE(YEAR(Stock_Info[[#This Row],[Date]]),MONTH(Stock_Info[[#This Row],[Date]]),1))-1)/7)+1</f>
        <v>WEEK 5</v>
      </c>
      <c r="D1382" s="12">
        <v>47.58</v>
      </c>
      <c r="E1382" s="12">
        <v>47.58</v>
      </c>
      <c r="F1382" s="12">
        <v>46.2</v>
      </c>
      <c r="G1382" s="12">
        <v>46.42</v>
      </c>
      <c r="H1382" s="12">
        <v>46.631484076412505</v>
      </c>
      <c r="I1382">
        <v>309007</v>
      </c>
      <c r="J1382">
        <v>1953</v>
      </c>
      <c r="K1382" s="12">
        <v>14409455</v>
      </c>
      <c r="L1382">
        <v>128237</v>
      </c>
      <c r="M1382">
        <v>41.5</v>
      </c>
      <c r="N1382">
        <v>1.38</v>
      </c>
      <c r="O1382">
        <v>-1.1599999999999999</v>
      </c>
      <c r="P1382">
        <f xml:space="preserve"> IF(Stock_Info[[#This Row],[Close Price]] &gt; Stock_Info[[#This Row],[Open Price]], 1, 0)</f>
        <v>0</v>
      </c>
      <c r="Q1382" t="str">
        <f>IF(AND(Stock_Info[[#This Row],[% Deli. Qty to Traded Qty]]&gt;80,Stock_Info[[#This Row],[No. of Trades]]&lt;3000),"Unusual Day","")</f>
        <v/>
      </c>
      <c r="R1382" t="str">
        <f>IF(AND(Stock_Info[[#This Row],[Spread High-Low]] &lt; 10, Stock_Info[[#This Row],[% Deli. Qty to Traded Qty]] &gt; 90), "Good Day", "")</f>
        <v/>
      </c>
    </row>
    <row r="1383" spans="1:18">
      <c r="A1383" t="s">
        <v>45</v>
      </c>
      <c r="B1383" s="1">
        <v>45715</v>
      </c>
      <c r="C1383" s="1" t="str">
        <f>"WEEK" &amp;" " &amp;  INT((DAY(Stock_Info[[#This Row],[Date]])+WEEKDAY(DATE(YEAR(Stock_Info[[#This Row],[Date]]),MONTH(Stock_Info[[#This Row],[Date]]),1))-1)/7)+1</f>
        <v>WEEK 5</v>
      </c>
      <c r="D1383" s="12">
        <v>48.85</v>
      </c>
      <c r="E1383" s="12">
        <v>49.08</v>
      </c>
      <c r="F1383" s="12">
        <v>47.67</v>
      </c>
      <c r="G1383" s="12">
        <v>47.81</v>
      </c>
      <c r="H1383" s="12">
        <v>48.20241660783924</v>
      </c>
      <c r="I1383">
        <v>291814</v>
      </c>
      <c r="J1383">
        <v>1532</v>
      </c>
      <c r="K1383" s="12">
        <v>14066140</v>
      </c>
      <c r="L1383">
        <v>152618</v>
      </c>
      <c r="M1383">
        <v>52.3</v>
      </c>
      <c r="N1383">
        <v>1.41</v>
      </c>
      <c r="O1383">
        <v>-1.04</v>
      </c>
      <c r="P1383">
        <f xml:space="preserve"> IF(Stock_Info[[#This Row],[Close Price]] &gt; Stock_Info[[#This Row],[Open Price]], 1, 0)</f>
        <v>0</v>
      </c>
      <c r="Q1383" t="str">
        <f>IF(AND(Stock_Info[[#This Row],[% Deli. Qty to Traded Qty]]&gt;80,Stock_Info[[#This Row],[No. of Trades]]&lt;3000),"Unusual Day","")</f>
        <v/>
      </c>
      <c r="R1383" t="str">
        <f>IF(AND(Stock_Info[[#This Row],[Spread High-Low]] &lt; 10, Stock_Info[[#This Row],[% Deli. Qty to Traded Qty]] &gt; 90), "Good Day", "")</f>
        <v/>
      </c>
    </row>
    <row r="1384" spans="1:18">
      <c r="A1384" t="s">
        <v>45</v>
      </c>
      <c r="B1384" s="1">
        <v>45713</v>
      </c>
      <c r="C1384" s="1" t="str">
        <f>"WEEK" &amp;" " &amp;  INT((DAY(Stock_Info[[#This Row],[Date]])+WEEKDAY(DATE(YEAR(Stock_Info[[#This Row],[Date]]),MONTH(Stock_Info[[#This Row],[Date]]),1))-1)/7)+1</f>
        <v>WEEK 5</v>
      </c>
      <c r="D1384" s="12">
        <v>49.26</v>
      </c>
      <c r="E1384" s="12">
        <v>50.2</v>
      </c>
      <c r="F1384" s="12">
        <v>48.42</v>
      </c>
      <c r="G1384" s="12">
        <v>48.69</v>
      </c>
      <c r="H1384" s="12">
        <v>49.110391426789391</v>
      </c>
      <c r="I1384">
        <v>529090</v>
      </c>
      <c r="J1384">
        <v>2564</v>
      </c>
      <c r="K1384" s="12">
        <v>25983817</v>
      </c>
      <c r="L1384">
        <v>231195</v>
      </c>
      <c r="M1384">
        <v>43.7</v>
      </c>
      <c r="N1384">
        <v>1.78</v>
      </c>
      <c r="O1384">
        <v>-0.56999999999999995</v>
      </c>
      <c r="P1384">
        <f xml:space="preserve"> IF(Stock_Info[[#This Row],[Close Price]] &gt; Stock_Info[[#This Row],[Open Price]], 1, 0)</f>
        <v>0</v>
      </c>
      <c r="Q1384" t="str">
        <f>IF(AND(Stock_Info[[#This Row],[% Deli. Qty to Traded Qty]]&gt;80,Stock_Info[[#This Row],[No. of Trades]]&lt;3000),"Unusual Day","")</f>
        <v/>
      </c>
      <c r="R1384" t="str">
        <f>IF(AND(Stock_Info[[#This Row],[Spread High-Low]] &lt; 10, Stock_Info[[#This Row],[% Deli. Qty to Traded Qty]] &gt; 90), "Good Day", "")</f>
        <v/>
      </c>
    </row>
    <row r="1385" spans="1:18">
      <c r="A1385" t="s">
        <v>45</v>
      </c>
      <c r="B1385" s="1">
        <v>45712</v>
      </c>
      <c r="C1385" s="1" t="str">
        <f>"WEEK" &amp;" " &amp;  INT((DAY(Stock_Info[[#This Row],[Date]])+WEEKDAY(DATE(YEAR(Stock_Info[[#This Row],[Date]]),MONTH(Stock_Info[[#This Row],[Date]]),1))-1)/7)+1</f>
        <v>WEEK 5</v>
      </c>
      <c r="D1385" s="12">
        <v>49.04</v>
      </c>
      <c r="E1385" s="12">
        <v>49.55</v>
      </c>
      <c r="F1385" s="12">
        <v>48.8</v>
      </c>
      <c r="G1385" s="12">
        <v>48.9</v>
      </c>
      <c r="H1385" s="12">
        <v>49.085869872639371</v>
      </c>
      <c r="I1385">
        <v>682393</v>
      </c>
      <c r="J1385">
        <v>2755</v>
      </c>
      <c r="K1385" s="12">
        <v>33495854</v>
      </c>
      <c r="L1385">
        <v>239529</v>
      </c>
      <c r="M1385">
        <v>35.1</v>
      </c>
      <c r="N1385">
        <v>0.75</v>
      </c>
      <c r="O1385">
        <v>-0.14000000000000001</v>
      </c>
      <c r="P1385">
        <f xml:space="preserve"> IF(Stock_Info[[#This Row],[Close Price]] &gt; Stock_Info[[#This Row],[Open Price]], 1, 0)</f>
        <v>0</v>
      </c>
      <c r="Q1385" t="str">
        <f>IF(AND(Stock_Info[[#This Row],[% Deli. Qty to Traded Qty]]&gt;80,Stock_Info[[#This Row],[No. of Trades]]&lt;3000),"Unusual Day","")</f>
        <v/>
      </c>
      <c r="R1385" t="str">
        <f>IF(AND(Stock_Info[[#This Row],[Spread High-Low]] &lt; 10, Stock_Info[[#This Row],[% Deli. Qty to Traded Qty]] &gt; 90), "Good Day", "")</f>
        <v/>
      </c>
    </row>
    <row r="1386" spans="1:18">
      <c r="A1386" t="s">
        <v>45</v>
      </c>
      <c r="B1386" s="1">
        <v>45709</v>
      </c>
      <c r="C1386" s="1" t="str">
        <f>"WEEK" &amp;" " &amp;  INT((DAY(Stock_Info[[#This Row],[Date]])+WEEKDAY(DATE(YEAR(Stock_Info[[#This Row],[Date]]),MONTH(Stock_Info[[#This Row],[Date]]),1))-1)/7)+1</f>
        <v>WEEK 4</v>
      </c>
      <c r="D1386" s="12">
        <v>50.2</v>
      </c>
      <c r="E1386" s="12">
        <v>51.2</v>
      </c>
      <c r="F1386" s="12">
        <v>49.51</v>
      </c>
      <c r="G1386" s="12">
        <v>49.75</v>
      </c>
      <c r="H1386" s="12">
        <v>50.30195553267459</v>
      </c>
      <c r="I1386">
        <v>633229</v>
      </c>
      <c r="J1386">
        <v>2742</v>
      </c>
      <c r="K1386" s="12">
        <v>31852657</v>
      </c>
      <c r="L1386">
        <v>260574</v>
      </c>
      <c r="M1386">
        <v>41.15</v>
      </c>
      <c r="N1386">
        <v>1.69</v>
      </c>
      <c r="O1386">
        <v>-0.45</v>
      </c>
      <c r="P1386">
        <f xml:space="preserve"> IF(Stock_Info[[#This Row],[Close Price]] &gt; Stock_Info[[#This Row],[Open Price]], 1, 0)</f>
        <v>0</v>
      </c>
      <c r="Q1386" t="str">
        <f>IF(AND(Stock_Info[[#This Row],[% Deli. Qty to Traded Qty]]&gt;80,Stock_Info[[#This Row],[No. of Trades]]&lt;3000),"Unusual Day","")</f>
        <v/>
      </c>
      <c r="R1386" t="str">
        <f>IF(AND(Stock_Info[[#This Row],[Spread High-Low]] &lt; 10, Stock_Info[[#This Row],[% Deli. Qty to Traded Qty]] &gt; 90), "Good Day", "")</f>
        <v/>
      </c>
    </row>
    <row r="1387" spans="1:18">
      <c r="A1387" t="s">
        <v>45</v>
      </c>
      <c r="B1387" s="1">
        <v>45708</v>
      </c>
      <c r="C1387" s="1" t="str">
        <f>"WEEK" &amp;" " &amp;  INT((DAY(Stock_Info[[#This Row],[Date]])+WEEKDAY(DATE(YEAR(Stock_Info[[#This Row],[Date]]),MONTH(Stock_Info[[#This Row],[Date]]),1))-1)/7)+1</f>
        <v>WEEK 4</v>
      </c>
      <c r="D1387" s="12">
        <v>49.76</v>
      </c>
      <c r="E1387" s="12">
        <v>50.5</v>
      </c>
      <c r="F1387" s="12">
        <v>49.38</v>
      </c>
      <c r="G1387" s="12">
        <v>50.3</v>
      </c>
      <c r="H1387" s="12">
        <v>50.186965397834456</v>
      </c>
      <c r="I1387">
        <v>232182</v>
      </c>
      <c r="J1387">
        <v>1104</v>
      </c>
      <c r="K1387" s="12">
        <v>11652510</v>
      </c>
      <c r="L1387">
        <v>89977</v>
      </c>
      <c r="M1387">
        <v>38.75</v>
      </c>
      <c r="N1387">
        <v>1.1200000000000001</v>
      </c>
      <c r="O1387">
        <v>0.54</v>
      </c>
      <c r="P1387">
        <f xml:space="preserve"> IF(Stock_Info[[#This Row],[Close Price]] &gt; Stock_Info[[#This Row],[Open Price]], 1, 0)</f>
        <v>1</v>
      </c>
      <c r="Q1387" t="str">
        <f>IF(AND(Stock_Info[[#This Row],[% Deli. Qty to Traded Qty]]&gt;80,Stock_Info[[#This Row],[No. of Trades]]&lt;3000),"Unusual Day","")</f>
        <v/>
      </c>
      <c r="R1387" t="str">
        <f>IF(AND(Stock_Info[[#This Row],[Spread High-Low]] &lt; 10, Stock_Info[[#This Row],[% Deli. Qty to Traded Qty]] &gt; 90), "Good Day", "")</f>
        <v/>
      </c>
    </row>
    <row r="1388" spans="1:18">
      <c r="A1388" t="s">
        <v>45</v>
      </c>
      <c r="B1388" s="1">
        <v>45707</v>
      </c>
      <c r="C1388" s="1" t="str">
        <f>"WEEK" &amp;" " &amp;  INT((DAY(Stock_Info[[#This Row],[Date]])+WEEKDAY(DATE(YEAR(Stock_Info[[#This Row],[Date]]),MONTH(Stock_Info[[#This Row],[Date]]),1))-1)/7)+1</f>
        <v>WEEK 4</v>
      </c>
      <c r="D1388" s="12">
        <v>48.89</v>
      </c>
      <c r="E1388" s="12">
        <v>49.98</v>
      </c>
      <c r="F1388" s="12">
        <v>48.36</v>
      </c>
      <c r="G1388" s="12">
        <v>49.77</v>
      </c>
      <c r="H1388" s="12">
        <v>49.551602848344018</v>
      </c>
      <c r="I1388">
        <v>267243</v>
      </c>
      <c r="J1388">
        <v>1247</v>
      </c>
      <c r="K1388" s="12">
        <v>13242319</v>
      </c>
      <c r="L1388">
        <v>65296</v>
      </c>
      <c r="M1388">
        <v>24.43</v>
      </c>
      <c r="N1388">
        <v>1.62</v>
      </c>
      <c r="O1388">
        <v>0.88</v>
      </c>
      <c r="P1388">
        <f xml:space="preserve"> IF(Stock_Info[[#This Row],[Close Price]] &gt; Stock_Info[[#This Row],[Open Price]], 1, 0)</f>
        <v>1</v>
      </c>
      <c r="Q1388" t="str">
        <f>IF(AND(Stock_Info[[#This Row],[% Deli. Qty to Traded Qty]]&gt;80,Stock_Info[[#This Row],[No. of Trades]]&lt;3000),"Unusual Day","")</f>
        <v/>
      </c>
      <c r="R1388" t="str">
        <f>IF(AND(Stock_Info[[#This Row],[Spread High-Low]] &lt; 10, Stock_Info[[#This Row],[% Deli. Qty to Traded Qty]] &gt; 90), "Good Day", "")</f>
        <v/>
      </c>
    </row>
    <row r="1389" spans="1:18">
      <c r="A1389" t="s">
        <v>45</v>
      </c>
      <c r="B1389" s="1">
        <v>45706</v>
      </c>
      <c r="C1389" s="1" t="str">
        <f>"WEEK" &amp;" " &amp;  INT((DAY(Stock_Info[[#This Row],[Date]])+WEEKDAY(DATE(YEAR(Stock_Info[[#This Row],[Date]]),MONTH(Stock_Info[[#This Row],[Date]]),1))-1)/7)+1</f>
        <v>WEEK 4</v>
      </c>
      <c r="D1389" s="12">
        <v>48.68</v>
      </c>
      <c r="E1389" s="12">
        <v>49.12</v>
      </c>
      <c r="F1389" s="12">
        <v>47.56</v>
      </c>
      <c r="G1389" s="12">
        <v>48.99</v>
      </c>
      <c r="H1389" s="12">
        <v>48.215805316343967</v>
      </c>
      <c r="I1389">
        <v>353476</v>
      </c>
      <c r="J1389">
        <v>1780</v>
      </c>
      <c r="K1389" s="12">
        <v>17043130</v>
      </c>
      <c r="L1389">
        <v>76773</v>
      </c>
      <c r="M1389">
        <v>21.72</v>
      </c>
      <c r="N1389">
        <v>1.56</v>
      </c>
      <c r="O1389">
        <v>0.31</v>
      </c>
      <c r="P1389">
        <f xml:space="preserve"> IF(Stock_Info[[#This Row],[Close Price]] &gt; Stock_Info[[#This Row],[Open Price]], 1, 0)</f>
        <v>1</v>
      </c>
      <c r="Q1389" t="str">
        <f>IF(AND(Stock_Info[[#This Row],[% Deli. Qty to Traded Qty]]&gt;80,Stock_Info[[#This Row],[No. of Trades]]&lt;3000),"Unusual Day","")</f>
        <v/>
      </c>
      <c r="R1389" t="str">
        <f>IF(AND(Stock_Info[[#This Row],[Spread High-Low]] &lt; 10, Stock_Info[[#This Row],[% Deli. Qty to Traded Qty]] &gt; 90), "Good Day", "")</f>
        <v/>
      </c>
    </row>
    <row r="1390" spans="1:18">
      <c r="A1390" t="s">
        <v>45</v>
      </c>
      <c r="B1390" s="1">
        <v>45705</v>
      </c>
      <c r="C1390" s="1" t="str">
        <f>"WEEK" &amp;" " &amp;  INT((DAY(Stock_Info[[#This Row],[Date]])+WEEKDAY(DATE(YEAR(Stock_Info[[#This Row],[Date]]),MONTH(Stock_Info[[#This Row],[Date]]),1))-1)/7)+1</f>
        <v>WEEK 4</v>
      </c>
      <c r="D1390" s="12">
        <v>47.66</v>
      </c>
      <c r="E1390" s="12">
        <v>48.88</v>
      </c>
      <c r="F1390" s="12">
        <v>46.25</v>
      </c>
      <c r="G1390" s="12">
        <v>48.68</v>
      </c>
      <c r="H1390" s="12">
        <v>47.659189513936589</v>
      </c>
      <c r="I1390">
        <v>446917</v>
      </c>
      <c r="J1390">
        <v>2151</v>
      </c>
      <c r="K1390" s="12">
        <v>21299702</v>
      </c>
      <c r="L1390">
        <v>158298</v>
      </c>
      <c r="M1390">
        <v>35.42</v>
      </c>
      <c r="N1390">
        <v>2.63</v>
      </c>
      <c r="O1390">
        <v>1.02</v>
      </c>
      <c r="P1390">
        <f xml:space="preserve"> IF(Stock_Info[[#This Row],[Close Price]] &gt; Stock_Info[[#This Row],[Open Price]], 1, 0)</f>
        <v>1</v>
      </c>
      <c r="Q1390" t="str">
        <f>IF(AND(Stock_Info[[#This Row],[% Deli. Qty to Traded Qty]]&gt;80,Stock_Info[[#This Row],[No. of Trades]]&lt;3000),"Unusual Day","")</f>
        <v/>
      </c>
      <c r="R1390" t="str">
        <f>IF(AND(Stock_Info[[#This Row],[Spread High-Low]] &lt; 10, Stock_Info[[#This Row],[% Deli. Qty to Traded Qty]] &gt; 90), "Good Day", "")</f>
        <v/>
      </c>
    </row>
    <row r="1391" spans="1:18">
      <c r="A1391" t="s">
        <v>45</v>
      </c>
      <c r="B1391" s="1">
        <v>45702</v>
      </c>
      <c r="C1391" s="1" t="str">
        <f>"WEEK" &amp;" " &amp;  INT((DAY(Stock_Info[[#This Row],[Date]])+WEEKDAY(DATE(YEAR(Stock_Info[[#This Row],[Date]]),MONTH(Stock_Info[[#This Row],[Date]]),1))-1)/7)+1</f>
        <v>WEEK 3</v>
      </c>
      <c r="D1391" s="12">
        <v>49.25</v>
      </c>
      <c r="E1391" s="12">
        <v>49.35</v>
      </c>
      <c r="F1391" s="12">
        <v>47.26</v>
      </c>
      <c r="G1391" s="12">
        <v>47.68</v>
      </c>
      <c r="H1391" s="12">
        <v>48.014649161300348</v>
      </c>
      <c r="I1391">
        <v>952546</v>
      </c>
      <c r="J1391">
        <v>4902</v>
      </c>
      <c r="K1391" s="12">
        <v>45736162</v>
      </c>
      <c r="L1391">
        <v>460002</v>
      </c>
      <c r="M1391">
        <v>48.29</v>
      </c>
      <c r="N1391">
        <v>2.09</v>
      </c>
      <c r="O1391">
        <v>-1.57</v>
      </c>
      <c r="P1391">
        <f xml:space="preserve"> IF(Stock_Info[[#This Row],[Close Price]] &gt; Stock_Info[[#This Row],[Open Price]], 1, 0)</f>
        <v>0</v>
      </c>
      <c r="Q1391" t="str">
        <f>IF(AND(Stock_Info[[#This Row],[% Deli. Qty to Traded Qty]]&gt;80,Stock_Info[[#This Row],[No. of Trades]]&lt;3000),"Unusual Day","")</f>
        <v/>
      </c>
      <c r="R1391" t="str">
        <f>IF(AND(Stock_Info[[#This Row],[Spread High-Low]] &lt; 10, Stock_Info[[#This Row],[% Deli. Qty to Traded Qty]] &gt; 90), "Good Day", "")</f>
        <v/>
      </c>
    </row>
    <row r="1392" spans="1:18">
      <c r="A1392" t="s">
        <v>45</v>
      </c>
      <c r="B1392" s="1">
        <v>45701</v>
      </c>
      <c r="C1392" s="1" t="str">
        <f>"WEEK" &amp;" " &amp;  INT((DAY(Stock_Info[[#This Row],[Date]])+WEEKDAY(DATE(YEAR(Stock_Info[[#This Row],[Date]]),MONTH(Stock_Info[[#This Row],[Date]]),1))-1)/7)+1</f>
        <v>WEEK 3</v>
      </c>
      <c r="D1392" s="12">
        <v>48.82</v>
      </c>
      <c r="E1392" s="12">
        <v>49.72</v>
      </c>
      <c r="F1392" s="12">
        <v>48.64</v>
      </c>
      <c r="G1392" s="12">
        <v>49.16</v>
      </c>
      <c r="H1392" s="12">
        <v>49.248505818072758</v>
      </c>
      <c r="I1392">
        <v>690177</v>
      </c>
      <c r="J1392">
        <v>3233</v>
      </c>
      <c r="K1392" s="12">
        <v>33990186</v>
      </c>
      <c r="L1392">
        <v>360057</v>
      </c>
      <c r="M1392">
        <v>52.17</v>
      </c>
      <c r="N1392">
        <v>1.08</v>
      </c>
      <c r="O1392">
        <v>0.34</v>
      </c>
      <c r="P1392">
        <f xml:space="preserve"> IF(Stock_Info[[#This Row],[Close Price]] &gt; Stock_Info[[#This Row],[Open Price]], 1, 0)</f>
        <v>1</v>
      </c>
      <c r="Q1392" t="str">
        <f>IF(AND(Stock_Info[[#This Row],[% Deli. Qty to Traded Qty]]&gt;80,Stock_Info[[#This Row],[No. of Trades]]&lt;3000),"Unusual Day","")</f>
        <v/>
      </c>
      <c r="R1392" t="str">
        <f>IF(AND(Stock_Info[[#This Row],[Spread High-Low]] &lt; 10, Stock_Info[[#This Row],[% Deli. Qty to Traded Qty]] &gt; 90), "Good Day", "")</f>
        <v/>
      </c>
    </row>
    <row r="1393" spans="1:18">
      <c r="A1393" t="s">
        <v>45</v>
      </c>
      <c r="B1393" s="1">
        <v>45700</v>
      </c>
      <c r="C1393" s="1" t="str">
        <f>"WEEK" &amp;" " &amp;  INT((DAY(Stock_Info[[#This Row],[Date]])+WEEKDAY(DATE(YEAR(Stock_Info[[#This Row],[Date]]),MONTH(Stock_Info[[#This Row],[Date]]),1))-1)/7)+1</f>
        <v>WEEK 3</v>
      </c>
      <c r="D1393" s="12">
        <v>47.71</v>
      </c>
      <c r="E1393" s="12">
        <v>49.11</v>
      </c>
      <c r="F1393" s="12">
        <v>46.8</v>
      </c>
      <c r="G1393" s="12">
        <v>48.81</v>
      </c>
      <c r="H1393" s="12">
        <v>47.892360474679826</v>
      </c>
      <c r="I1393">
        <v>1063875</v>
      </c>
      <c r="J1393">
        <v>5140</v>
      </c>
      <c r="K1393" s="12">
        <v>50951485</v>
      </c>
      <c r="L1393">
        <v>446627</v>
      </c>
      <c r="M1393">
        <v>41.98</v>
      </c>
      <c r="N1393">
        <v>2.31</v>
      </c>
      <c r="O1393">
        <v>1.1000000000000001</v>
      </c>
      <c r="P1393">
        <f xml:space="preserve"> IF(Stock_Info[[#This Row],[Close Price]] &gt; Stock_Info[[#This Row],[Open Price]], 1, 0)</f>
        <v>1</v>
      </c>
      <c r="Q1393" t="str">
        <f>IF(AND(Stock_Info[[#This Row],[% Deli. Qty to Traded Qty]]&gt;80,Stock_Info[[#This Row],[No. of Trades]]&lt;3000),"Unusual Day","")</f>
        <v/>
      </c>
      <c r="R1393" t="str">
        <f>IF(AND(Stock_Info[[#This Row],[Spread High-Low]] &lt; 10, Stock_Info[[#This Row],[% Deli. Qty to Traded Qty]] &gt; 90), "Good Day", "")</f>
        <v/>
      </c>
    </row>
    <row r="1394" spans="1:18">
      <c r="A1394" t="s">
        <v>45</v>
      </c>
      <c r="B1394" s="1">
        <v>45699</v>
      </c>
      <c r="C1394" s="1" t="str">
        <f>"WEEK" &amp;" " &amp;  INT((DAY(Stock_Info[[#This Row],[Date]])+WEEKDAY(DATE(YEAR(Stock_Info[[#This Row],[Date]]),MONTH(Stock_Info[[#This Row],[Date]]),1))-1)/7)+1</f>
        <v>WEEK 3</v>
      </c>
      <c r="D1394" s="12">
        <v>49.26</v>
      </c>
      <c r="E1394" s="12">
        <v>49.49</v>
      </c>
      <c r="F1394" s="12">
        <v>47.84</v>
      </c>
      <c r="G1394" s="12">
        <v>48.11</v>
      </c>
      <c r="H1394" s="12">
        <v>48.197922886882807</v>
      </c>
      <c r="I1394">
        <v>427035</v>
      </c>
      <c r="J1394">
        <v>2006</v>
      </c>
      <c r="K1394" s="12">
        <v>20582200</v>
      </c>
      <c r="L1394">
        <v>148260</v>
      </c>
      <c r="M1394">
        <v>34.72</v>
      </c>
      <c r="N1394">
        <v>1.65</v>
      </c>
      <c r="O1394">
        <v>-1.1499999999999999</v>
      </c>
      <c r="P1394">
        <f xml:space="preserve"> IF(Stock_Info[[#This Row],[Close Price]] &gt; Stock_Info[[#This Row],[Open Price]], 1, 0)</f>
        <v>0</v>
      </c>
      <c r="Q1394" t="str">
        <f>IF(AND(Stock_Info[[#This Row],[% Deli. Qty to Traded Qty]]&gt;80,Stock_Info[[#This Row],[No. of Trades]]&lt;3000),"Unusual Day","")</f>
        <v/>
      </c>
      <c r="R1394" t="str">
        <f>IF(AND(Stock_Info[[#This Row],[Spread High-Low]] &lt; 10, Stock_Info[[#This Row],[% Deli. Qty to Traded Qty]] &gt; 90), "Good Day", "")</f>
        <v/>
      </c>
    </row>
    <row r="1395" spans="1:18">
      <c r="A1395" t="s">
        <v>45</v>
      </c>
      <c r="B1395" s="1">
        <v>45698</v>
      </c>
      <c r="C1395" s="1" t="str">
        <f>"WEEK" &amp;" " &amp;  INT((DAY(Stock_Info[[#This Row],[Date]])+WEEKDAY(DATE(YEAR(Stock_Info[[#This Row],[Date]]),MONTH(Stock_Info[[#This Row],[Date]]),1))-1)/7)+1</f>
        <v>WEEK 3</v>
      </c>
      <c r="D1395" s="12">
        <v>50.77</v>
      </c>
      <c r="E1395" s="12">
        <v>50.77</v>
      </c>
      <c r="F1395" s="12">
        <v>49.05</v>
      </c>
      <c r="G1395" s="12">
        <v>49.15</v>
      </c>
      <c r="H1395" s="12">
        <v>49.474711300264765</v>
      </c>
      <c r="I1395">
        <v>293471</v>
      </c>
      <c r="J1395">
        <v>1402</v>
      </c>
      <c r="K1395" s="12">
        <v>14519393</v>
      </c>
      <c r="L1395">
        <v>105238</v>
      </c>
      <c r="M1395">
        <v>35.86</v>
      </c>
      <c r="N1395">
        <v>1.72</v>
      </c>
      <c r="O1395">
        <v>-1.62</v>
      </c>
      <c r="P1395">
        <f xml:space="preserve"> IF(Stock_Info[[#This Row],[Close Price]] &gt; Stock_Info[[#This Row],[Open Price]], 1, 0)</f>
        <v>0</v>
      </c>
      <c r="Q1395" t="str">
        <f>IF(AND(Stock_Info[[#This Row],[% Deli. Qty to Traded Qty]]&gt;80,Stock_Info[[#This Row],[No. of Trades]]&lt;3000),"Unusual Day","")</f>
        <v/>
      </c>
      <c r="R1395" t="str">
        <f>IF(AND(Stock_Info[[#This Row],[Spread High-Low]] &lt; 10, Stock_Info[[#This Row],[% Deli. Qty to Traded Qty]] &gt; 90), "Good Day", "")</f>
        <v/>
      </c>
    </row>
    <row r="1396" spans="1:18">
      <c r="A1396" t="s">
        <v>45</v>
      </c>
      <c r="B1396" s="1">
        <v>45695</v>
      </c>
      <c r="C1396" s="1" t="str">
        <f>"WEEK" &amp;" " &amp;  INT((DAY(Stock_Info[[#This Row],[Date]])+WEEKDAY(DATE(YEAR(Stock_Info[[#This Row],[Date]]),MONTH(Stock_Info[[#This Row],[Date]]),1))-1)/7)+1</f>
        <v>WEEK 2</v>
      </c>
      <c r="D1396" s="12">
        <v>51.04</v>
      </c>
      <c r="E1396" s="12">
        <v>51.63</v>
      </c>
      <c r="F1396" s="12">
        <v>49.6</v>
      </c>
      <c r="G1396" s="12">
        <v>49.91</v>
      </c>
      <c r="H1396" s="12">
        <v>50.387695207691422</v>
      </c>
      <c r="I1396">
        <v>512467</v>
      </c>
      <c r="J1396">
        <v>1873</v>
      </c>
      <c r="K1396" s="12">
        <v>25822031</v>
      </c>
      <c r="L1396">
        <v>134476</v>
      </c>
      <c r="M1396">
        <v>26.24</v>
      </c>
      <c r="N1396">
        <v>2.0299999999999998</v>
      </c>
      <c r="O1396">
        <v>-1.1299999999999999</v>
      </c>
      <c r="P1396">
        <f xml:space="preserve"> IF(Stock_Info[[#This Row],[Close Price]] &gt; Stock_Info[[#This Row],[Open Price]], 1, 0)</f>
        <v>0</v>
      </c>
      <c r="Q1396" t="str">
        <f>IF(AND(Stock_Info[[#This Row],[% Deli. Qty to Traded Qty]]&gt;80,Stock_Info[[#This Row],[No. of Trades]]&lt;3000),"Unusual Day","")</f>
        <v/>
      </c>
      <c r="R1396" t="str">
        <f>IF(AND(Stock_Info[[#This Row],[Spread High-Low]] &lt; 10, Stock_Info[[#This Row],[% Deli. Qty to Traded Qty]] &gt; 90), "Good Day", "")</f>
        <v/>
      </c>
    </row>
    <row r="1397" spans="1:18">
      <c r="A1397" t="s">
        <v>45</v>
      </c>
      <c r="B1397" s="1">
        <v>45694</v>
      </c>
      <c r="C1397" s="1" t="str">
        <f>"WEEK" &amp;" " &amp;  INT((DAY(Stock_Info[[#This Row],[Date]])+WEEKDAY(DATE(YEAR(Stock_Info[[#This Row],[Date]]),MONTH(Stock_Info[[#This Row],[Date]]),1))-1)/7)+1</f>
        <v>WEEK 2</v>
      </c>
      <c r="D1397" s="12">
        <v>51.18</v>
      </c>
      <c r="E1397" s="12">
        <v>51.49</v>
      </c>
      <c r="F1397" s="12">
        <v>50.7</v>
      </c>
      <c r="G1397" s="12">
        <v>51.01</v>
      </c>
      <c r="H1397" s="12">
        <v>50.980615896194024</v>
      </c>
      <c r="I1397">
        <v>276670</v>
      </c>
      <c r="J1397">
        <v>1071</v>
      </c>
      <c r="K1397" s="12">
        <v>14104807</v>
      </c>
      <c r="L1397">
        <v>97318</v>
      </c>
      <c r="M1397">
        <v>35.17</v>
      </c>
      <c r="N1397">
        <v>0.79</v>
      </c>
      <c r="O1397">
        <v>-0.17</v>
      </c>
      <c r="P1397">
        <f xml:space="preserve"> IF(Stock_Info[[#This Row],[Close Price]] &gt; Stock_Info[[#This Row],[Open Price]], 1, 0)</f>
        <v>0</v>
      </c>
      <c r="Q1397" t="str">
        <f>IF(AND(Stock_Info[[#This Row],[% Deli. Qty to Traded Qty]]&gt;80,Stock_Info[[#This Row],[No. of Trades]]&lt;3000),"Unusual Day","")</f>
        <v/>
      </c>
      <c r="R1397" t="str">
        <f>IF(AND(Stock_Info[[#This Row],[Spread High-Low]] &lt; 10, Stock_Info[[#This Row],[% Deli. Qty to Traded Qty]] &gt; 90), "Good Day", "")</f>
        <v/>
      </c>
    </row>
    <row r="1398" spans="1:18">
      <c r="A1398" t="s">
        <v>45</v>
      </c>
      <c r="B1398" s="1">
        <v>45693</v>
      </c>
      <c r="C1398" s="1" t="str">
        <f>"WEEK" &amp;" " &amp;  INT((DAY(Stock_Info[[#This Row],[Date]])+WEEKDAY(DATE(YEAR(Stock_Info[[#This Row],[Date]]),MONTH(Stock_Info[[#This Row],[Date]]),1))-1)/7)+1</f>
        <v>WEEK 2</v>
      </c>
      <c r="D1398" s="12">
        <v>50.93</v>
      </c>
      <c r="E1398" s="12">
        <v>51.75</v>
      </c>
      <c r="F1398" s="12">
        <v>50.56</v>
      </c>
      <c r="G1398" s="12">
        <v>50.87</v>
      </c>
      <c r="H1398" s="12">
        <v>51.167459145866779</v>
      </c>
      <c r="I1398">
        <v>619154</v>
      </c>
      <c r="J1398">
        <v>1760</v>
      </c>
      <c r="K1398" s="12">
        <v>31680537</v>
      </c>
      <c r="L1398">
        <v>227137</v>
      </c>
      <c r="M1398">
        <v>36.68</v>
      </c>
      <c r="N1398">
        <v>1.19</v>
      </c>
      <c r="O1398">
        <v>-0.06</v>
      </c>
      <c r="P1398">
        <f xml:space="preserve"> IF(Stock_Info[[#This Row],[Close Price]] &gt; Stock_Info[[#This Row],[Open Price]], 1, 0)</f>
        <v>0</v>
      </c>
      <c r="Q1398" t="str">
        <f>IF(AND(Stock_Info[[#This Row],[% Deli. Qty to Traded Qty]]&gt;80,Stock_Info[[#This Row],[No. of Trades]]&lt;3000),"Unusual Day","")</f>
        <v/>
      </c>
      <c r="R1398" t="str">
        <f>IF(AND(Stock_Info[[#This Row],[Spread High-Low]] &lt; 10, Stock_Info[[#This Row],[% Deli. Qty to Traded Qty]] &gt; 90), "Good Day", "")</f>
        <v/>
      </c>
    </row>
    <row r="1399" spans="1:18">
      <c r="A1399" t="s">
        <v>45</v>
      </c>
      <c r="B1399" s="1">
        <v>45692</v>
      </c>
      <c r="C1399" s="1" t="str">
        <f>"WEEK" &amp;" " &amp;  INT((DAY(Stock_Info[[#This Row],[Date]])+WEEKDAY(DATE(YEAR(Stock_Info[[#This Row],[Date]]),MONTH(Stock_Info[[#This Row],[Date]]),1))-1)/7)+1</f>
        <v>WEEK 2</v>
      </c>
      <c r="D1399" s="12">
        <v>49.89</v>
      </c>
      <c r="E1399" s="12">
        <v>50.85</v>
      </c>
      <c r="F1399" s="12">
        <v>49.62</v>
      </c>
      <c r="G1399" s="12">
        <v>50.3</v>
      </c>
      <c r="H1399" s="12">
        <v>50.164835817611795</v>
      </c>
      <c r="I1399">
        <v>454525</v>
      </c>
      <c r="J1399">
        <v>1690</v>
      </c>
      <c r="K1399" s="12">
        <v>22801172</v>
      </c>
      <c r="L1399">
        <v>113343</v>
      </c>
      <c r="M1399">
        <v>24.94</v>
      </c>
      <c r="N1399">
        <v>1.23</v>
      </c>
      <c r="O1399">
        <v>0.41</v>
      </c>
      <c r="P1399">
        <f xml:space="preserve"> IF(Stock_Info[[#This Row],[Close Price]] &gt; Stock_Info[[#This Row],[Open Price]], 1, 0)</f>
        <v>1</v>
      </c>
      <c r="Q1399" t="str">
        <f>IF(AND(Stock_Info[[#This Row],[% Deli. Qty to Traded Qty]]&gt;80,Stock_Info[[#This Row],[No. of Trades]]&lt;3000),"Unusual Day","")</f>
        <v/>
      </c>
      <c r="R1399" t="str">
        <f>IF(AND(Stock_Info[[#This Row],[Spread High-Low]] &lt; 10, Stock_Info[[#This Row],[% Deli. Qty to Traded Qty]] &gt; 90), "Good Day", "")</f>
        <v/>
      </c>
    </row>
    <row r="1400" spans="1:18">
      <c r="A1400" t="s">
        <v>45</v>
      </c>
      <c r="B1400" s="1">
        <v>45691</v>
      </c>
      <c r="C1400" s="1" t="str">
        <f>"WEEK" &amp;" " &amp;  INT((DAY(Stock_Info[[#This Row],[Date]])+WEEKDAY(DATE(YEAR(Stock_Info[[#This Row],[Date]]),MONTH(Stock_Info[[#This Row],[Date]]),1))-1)/7)+1</f>
        <v>WEEK 2</v>
      </c>
      <c r="D1400" s="12">
        <v>50.47</v>
      </c>
      <c r="E1400" s="12">
        <v>50.47</v>
      </c>
      <c r="F1400" s="12">
        <v>49.26</v>
      </c>
      <c r="G1400" s="12">
        <v>49.48</v>
      </c>
      <c r="H1400" s="12">
        <v>49.679632250080275</v>
      </c>
      <c r="I1400">
        <v>619769</v>
      </c>
      <c r="J1400">
        <v>1862</v>
      </c>
      <c r="K1400" s="12">
        <v>30789896</v>
      </c>
      <c r="L1400">
        <v>260063</v>
      </c>
      <c r="M1400">
        <v>41.96</v>
      </c>
      <c r="N1400">
        <v>1.21</v>
      </c>
      <c r="O1400">
        <v>-0.99</v>
      </c>
      <c r="P1400">
        <f xml:space="preserve"> IF(Stock_Info[[#This Row],[Close Price]] &gt; Stock_Info[[#This Row],[Open Price]], 1, 0)</f>
        <v>0</v>
      </c>
      <c r="Q1400" t="str">
        <f>IF(AND(Stock_Info[[#This Row],[% Deli. Qty to Traded Qty]]&gt;80,Stock_Info[[#This Row],[No. of Trades]]&lt;3000),"Unusual Day","")</f>
        <v/>
      </c>
      <c r="R1400" t="str">
        <f>IF(AND(Stock_Info[[#This Row],[Spread High-Low]] &lt; 10, Stock_Info[[#This Row],[% Deli. Qty to Traded Qty]] &gt; 90), "Good Day", "")</f>
        <v/>
      </c>
    </row>
    <row r="1401" spans="1:18">
      <c r="A1401" t="s">
        <v>45</v>
      </c>
      <c r="B1401" s="1">
        <v>45689</v>
      </c>
      <c r="C1401" s="1" t="str">
        <f>"WEEK" &amp;" " &amp;  INT((DAY(Stock_Info[[#This Row],[Date]])+WEEKDAY(DATE(YEAR(Stock_Info[[#This Row],[Date]]),MONTH(Stock_Info[[#This Row],[Date]]),1))-1)/7)+1</f>
        <v>WEEK 2</v>
      </c>
      <c r="D1401" s="12">
        <v>51.37</v>
      </c>
      <c r="E1401" s="12">
        <v>51.89</v>
      </c>
      <c r="F1401" s="12">
        <v>50.15</v>
      </c>
      <c r="G1401" s="12">
        <v>50.39</v>
      </c>
      <c r="H1401" s="12">
        <v>51.069222124459728</v>
      </c>
      <c r="I1401">
        <v>1114947</v>
      </c>
      <c r="J1401">
        <v>4299</v>
      </c>
      <c r="K1401" s="12">
        <v>56939476</v>
      </c>
      <c r="N1401">
        <v>1.74</v>
      </c>
      <c r="O1401">
        <v>-0.98</v>
      </c>
      <c r="P1401">
        <f xml:space="preserve"> IF(Stock_Info[[#This Row],[Close Price]] &gt; Stock_Info[[#This Row],[Open Price]], 1, 0)</f>
        <v>0</v>
      </c>
      <c r="Q1401" t="str">
        <f>IF(AND(Stock_Info[[#This Row],[% Deli. Qty to Traded Qty]]&gt;80,Stock_Info[[#This Row],[No. of Trades]]&lt;3000),"Unusual Day","")</f>
        <v/>
      </c>
      <c r="R1401" t="str">
        <f>IF(AND(Stock_Info[[#This Row],[Spread High-Low]] &lt; 10, Stock_Info[[#This Row],[% Deli. Qty to Traded Qty]] &gt; 90), "Good Day", "")</f>
        <v/>
      </c>
    </row>
    <row r="1402" spans="1:18">
      <c r="A1402" t="s">
        <v>45</v>
      </c>
      <c r="B1402" s="1">
        <v>45688</v>
      </c>
      <c r="C1402" s="1" t="str">
        <f>"WEEK" &amp;" " &amp;  INT((DAY(Stock_Info[[#This Row],[Date]])+WEEKDAY(DATE(YEAR(Stock_Info[[#This Row],[Date]]),MONTH(Stock_Info[[#This Row],[Date]]),1))-1)/7)+1</f>
        <v>WEEK 5</v>
      </c>
      <c r="D1402" s="12">
        <v>50.38</v>
      </c>
      <c r="E1402" s="12">
        <v>51.78</v>
      </c>
      <c r="F1402" s="12">
        <v>49.94</v>
      </c>
      <c r="G1402" s="12">
        <v>51.33</v>
      </c>
      <c r="H1402" s="12">
        <v>50.919395648475842</v>
      </c>
      <c r="I1402">
        <v>745394</v>
      </c>
      <c r="J1402">
        <v>3726</v>
      </c>
      <c r="K1402" s="12">
        <v>37955012</v>
      </c>
      <c r="L1402">
        <v>277812</v>
      </c>
      <c r="M1402">
        <v>37.270000000000003</v>
      </c>
      <c r="N1402">
        <v>1.84</v>
      </c>
      <c r="O1402">
        <v>0.95</v>
      </c>
      <c r="P1402">
        <f xml:space="preserve"> IF(Stock_Info[[#This Row],[Close Price]] &gt; Stock_Info[[#This Row],[Open Price]], 1, 0)</f>
        <v>1</v>
      </c>
      <c r="Q1402" t="str">
        <f>IF(AND(Stock_Info[[#This Row],[% Deli. Qty to Traded Qty]]&gt;80,Stock_Info[[#This Row],[No. of Trades]]&lt;3000),"Unusual Day","")</f>
        <v/>
      </c>
      <c r="R1402" t="str">
        <f>IF(AND(Stock_Info[[#This Row],[Spread High-Low]] &lt; 10, Stock_Info[[#This Row],[% Deli. Qty to Traded Qty]] &gt; 90), "Good Day", "")</f>
        <v/>
      </c>
    </row>
    <row r="1403" spans="1:18">
      <c r="A1403" t="s">
        <v>45</v>
      </c>
      <c r="B1403" s="1">
        <v>45687</v>
      </c>
      <c r="C1403" s="1" t="str">
        <f>"WEEK" &amp;" " &amp;  INT((DAY(Stock_Info[[#This Row],[Date]])+WEEKDAY(DATE(YEAR(Stock_Info[[#This Row],[Date]]),MONTH(Stock_Info[[#This Row],[Date]]),1))-1)/7)+1</f>
        <v>WEEK 5</v>
      </c>
      <c r="D1403" s="12">
        <v>50.71</v>
      </c>
      <c r="E1403" s="12">
        <v>50.89</v>
      </c>
      <c r="F1403" s="12">
        <v>50.08</v>
      </c>
      <c r="G1403" s="12">
        <v>50.25</v>
      </c>
      <c r="H1403" s="12">
        <v>50.463286883490291</v>
      </c>
      <c r="I1403">
        <v>616292</v>
      </c>
      <c r="J1403">
        <v>2755</v>
      </c>
      <c r="K1403" s="12">
        <v>31100120</v>
      </c>
      <c r="L1403">
        <v>205487</v>
      </c>
      <c r="M1403">
        <v>33.340000000000003</v>
      </c>
      <c r="N1403">
        <v>0.81</v>
      </c>
      <c r="O1403">
        <v>-0.46</v>
      </c>
      <c r="P1403">
        <f xml:space="preserve"> IF(Stock_Info[[#This Row],[Close Price]] &gt; Stock_Info[[#This Row],[Open Price]], 1, 0)</f>
        <v>0</v>
      </c>
      <c r="Q1403" t="str">
        <f>IF(AND(Stock_Info[[#This Row],[% Deli. Qty to Traded Qty]]&gt;80,Stock_Info[[#This Row],[No. of Trades]]&lt;3000),"Unusual Day","")</f>
        <v/>
      </c>
      <c r="R1403" t="str">
        <f>IF(AND(Stock_Info[[#This Row],[Spread High-Low]] &lt; 10, Stock_Info[[#This Row],[% Deli. Qty to Traded Qty]] &gt; 90), "Good Day", "")</f>
        <v/>
      </c>
    </row>
    <row r="1404" spans="1:18">
      <c r="A1404" t="s">
        <v>45</v>
      </c>
      <c r="B1404" s="1">
        <v>45686</v>
      </c>
      <c r="C1404" s="1" t="str">
        <f>"WEEK" &amp;" " &amp;  INT((DAY(Stock_Info[[#This Row],[Date]])+WEEKDAY(DATE(YEAR(Stock_Info[[#This Row],[Date]]),MONTH(Stock_Info[[#This Row],[Date]]),1))-1)/7)+1</f>
        <v>WEEK 5</v>
      </c>
      <c r="D1404" s="12">
        <v>49.9</v>
      </c>
      <c r="E1404" s="12">
        <v>51.1</v>
      </c>
      <c r="F1404" s="12">
        <v>49.52</v>
      </c>
      <c r="G1404" s="12">
        <v>50.38</v>
      </c>
      <c r="H1404" s="12">
        <v>50.410509114298492</v>
      </c>
      <c r="I1404">
        <v>1225108</v>
      </c>
      <c r="J1404">
        <v>4052</v>
      </c>
      <c r="K1404" s="12">
        <v>61758318</v>
      </c>
      <c r="L1404">
        <v>479799</v>
      </c>
      <c r="M1404">
        <v>39.159999999999997</v>
      </c>
      <c r="N1404">
        <v>1.58</v>
      </c>
      <c r="O1404">
        <v>0.48</v>
      </c>
      <c r="P1404">
        <f xml:space="preserve"> IF(Stock_Info[[#This Row],[Close Price]] &gt; Stock_Info[[#This Row],[Open Price]], 1, 0)</f>
        <v>1</v>
      </c>
      <c r="Q1404" t="str">
        <f>IF(AND(Stock_Info[[#This Row],[% Deli. Qty to Traded Qty]]&gt;80,Stock_Info[[#This Row],[No. of Trades]]&lt;3000),"Unusual Day","")</f>
        <v/>
      </c>
      <c r="R1404" t="str">
        <f>IF(AND(Stock_Info[[#This Row],[Spread High-Low]] &lt; 10, Stock_Info[[#This Row],[% Deli. Qty to Traded Qty]] &gt; 90), "Good Day", "")</f>
        <v/>
      </c>
    </row>
    <row r="1405" spans="1:18">
      <c r="A1405" t="s">
        <v>45</v>
      </c>
      <c r="B1405" s="1">
        <v>45685</v>
      </c>
      <c r="C1405" s="1" t="str">
        <f>"WEEK" &amp;" " &amp;  INT((DAY(Stock_Info[[#This Row],[Date]])+WEEKDAY(DATE(YEAR(Stock_Info[[#This Row],[Date]]),MONTH(Stock_Info[[#This Row],[Date]]),1))-1)/7)+1</f>
        <v>WEEK 5</v>
      </c>
      <c r="D1405" s="12">
        <v>49.55</v>
      </c>
      <c r="E1405" s="12">
        <v>50.3</v>
      </c>
      <c r="F1405" s="12">
        <v>48.36</v>
      </c>
      <c r="G1405" s="12">
        <v>49.44</v>
      </c>
      <c r="H1405" s="12">
        <v>49.262928018718888</v>
      </c>
      <c r="I1405">
        <v>1390681</v>
      </c>
      <c r="J1405">
        <v>5386</v>
      </c>
      <c r="K1405" s="12">
        <v>68509018</v>
      </c>
      <c r="L1405">
        <v>370185</v>
      </c>
      <c r="M1405">
        <v>26.62</v>
      </c>
      <c r="N1405">
        <v>1.94</v>
      </c>
      <c r="O1405">
        <v>-0.11</v>
      </c>
      <c r="P1405">
        <f xml:space="preserve"> IF(Stock_Info[[#This Row],[Close Price]] &gt; Stock_Info[[#This Row],[Open Price]], 1, 0)</f>
        <v>0</v>
      </c>
      <c r="Q1405" t="str">
        <f>IF(AND(Stock_Info[[#This Row],[% Deli. Qty to Traded Qty]]&gt;80,Stock_Info[[#This Row],[No. of Trades]]&lt;3000),"Unusual Day","")</f>
        <v/>
      </c>
      <c r="R1405" t="str">
        <f>IF(AND(Stock_Info[[#This Row],[Spread High-Low]] &lt; 10, Stock_Info[[#This Row],[% Deli. Qty to Traded Qty]] &gt; 90), "Good Day", "")</f>
        <v/>
      </c>
    </row>
    <row r="1406" spans="1:18">
      <c r="A1406" t="s">
        <v>45</v>
      </c>
      <c r="B1406" s="1">
        <v>45684</v>
      </c>
      <c r="C1406" s="1" t="str">
        <f>"WEEK" &amp;" " &amp;  INT((DAY(Stock_Info[[#This Row],[Date]])+WEEKDAY(DATE(YEAR(Stock_Info[[#This Row],[Date]]),MONTH(Stock_Info[[#This Row],[Date]]),1))-1)/7)+1</f>
        <v>WEEK 5</v>
      </c>
      <c r="D1406" s="12">
        <v>49.11</v>
      </c>
      <c r="E1406" s="12">
        <v>50.86</v>
      </c>
      <c r="F1406" s="12">
        <v>47.86</v>
      </c>
      <c r="G1406" s="12">
        <v>48.63</v>
      </c>
      <c r="H1406" s="12">
        <v>49.005906702466547</v>
      </c>
      <c r="I1406">
        <v>1438366</v>
      </c>
      <c r="J1406">
        <v>8083</v>
      </c>
      <c r="K1406" s="12">
        <v>70488430</v>
      </c>
      <c r="L1406">
        <v>391024</v>
      </c>
      <c r="M1406">
        <v>27.19</v>
      </c>
      <c r="N1406">
        <v>3</v>
      </c>
      <c r="O1406">
        <v>-0.48</v>
      </c>
      <c r="P1406">
        <f xml:space="preserve"> IF(Stock_Info[[#This Row],[Close Price]] &gt; Stock_Info[[#This Row],[Open Price]], 1, 0)</f>
        <v>0</v>
      </c>
      <c r="Q1406" t="str">
        <f>IF(AND(Stock_Info[[#This Row],[% Deli. Qty to Traded Qty]]&gt;80,Stock_Info[[#This Row],[No. of Trades]]&lt;3000),"Unusual Day","")</f>
        <v/>
      </c>
      <c r="R1406" t="str">
        <f>IF(AND(Stock_Info[[#This Row],[Spread High-Low]] &lt; 10, Stock_Info[[#This Row],[% Deli. Qty to Traded Qty]] &gt; 90), "Good Day", "")</f>
        <v/>
      </c>
    </row>
    <row r="1407" spans="1:18">
      <c r="A1407" t="s">
        <v>45</v>
      </c>
      <c r="B1407" s="1">
        <v>45681</v>
      </c>
      <c r="C1407" s="1" t="str">
        <f>"WEEK" &amp;" " &amp;  INT((DAY(Stock_Info[[#This Row],[Date]])+WEEKDAY(DATE(YEAR(Stock_Info[[#This Row],[Date]]),MONTH(Stock_Info[[#This Row],[Date]]),1))-1)/7)+1</f>
        <v>WEEK 4</v>
      </c>
      <c r="D1407" s="12">
        <v>50.73</v>
      </c>
      <c r="E1407" s="12">
        <v>50.73</v>
      </c>
      <c r="F1407" s="12">
        <v>49.36</v>
      </c>
      <c r="G1407" s="12">
        <v>49.67</v>
      </c>
      <c r="H1407" s="12">
        <v>49.794342584782527</v>
      </c>
      <c r="I1407">
        <v>743343</v>
      </c>
      <c r="J1407">
        <v>3799</v>
      </c>
      <c r="K1407" s="12">
        <v>37014276</v>
      </c>
      <c r="L1407">
        <v>227848</v>
      </c>
      <c r="M1407">
        <v>30.65</v>
      </c>
      <c r="N1407">
        <v>1.37</v>
      </c>
      <c r="O1407">
        <v>-1.06</v>
      </c>
      <c r="P1407">
        <f xml:space="preserve"> IF(Stock_Info[[#This Row],[Close Price]] &gt; Stock_Info[[#This Row],[Open Price]], 1, 0)</f>
        <v>0</v>
      </c>
      <c r="Q1407" t="str">
        <f>IF(AND(Stock_Info[[#This Row],[% Deli. Qty to Traded Qty]]&gt;80,Stock_Info[[#This Row],[No. of Trades]]&lt;3000),"Unusual Day","")</f>
        <v/>
      </c>
      <c r="R1407" t="str">
        <f>IF(AND(Stock_Info[[#This Row],[Spread High-Low]] &lt; 10, Stock_Info[[#This Row],[% Deli. Qty to Traded Qty]] &gt; 90), "Good Day", "")</f>
        <v/>
      </c>
    </row>
    <row r="1408" spans="1:18">
      <c r="A1408" t="s">
        <v>45</v>
      </c>
      <c r="B1408" s="1">
        <v>45680</v>
      </c>
      <c r="C1408" s="1" t="str">
        <f>"WEEK" &amp;" " &amp;  INT((DAY(Stock_Info[[#This Row],[Date]])+WEEKDAY(DATE(YEAR(Stock_Info[[#This Row],[Date]]),MONTH(Stock_Info[[#This Row],[Date]]),1))-1)/7)+1</f>
        <v>WEEK 4</v>
      </c>
      <c r="D1408" s="12">
        <v>50.37</v>
      </c>
      <c r="E1408" s="12">
        <v>51.12</v>
      </c>
      <c r="F1408" s="12">
        <v>49.8</v>
      </c>
      <c r="G1408" s="12">
        <v>50.4</v>
      </c>
      <c r="H1408" s="12">
        <v>50.486152955253608</v>
      </c>
      <c r="I1408">
        <v>911783</v>
      </c>
      <c r="J1408">
        <v>3405</v>
      </c>
      <c r="K1408" s="12">
        <v>46032416</v>
      </c>
      <c r="L1408">
        <v>242203</v>
      </c>
      <c r="M1408">
        <v>26.56</v>
      </c>
      <c r="N1408">
        <v>1.32</v>
      </c>
      <c r="O1408">
        <v>0.03</v>
      </c>
      <c r="P1408">
        <f xml:space="preserve"> IF(Stock_Info[[#This Row],[Close Price]] &gt; Stock_Info[[#This Row],[Open Price]], 1, 0)</f>
        <v>1</v>
      </c>
      <c r="Q1408" t="str">
        <f>IF(AND(Stock_Info[[#This Row],[% Deli. Qty to Traded Qty]]&gt;80,Stock_Info[[#This Row],[No. of Trades]]&lt;3000),"Unusual Day","")</f>
        <v/>
      </c>
      <c r="R1408" t="str">
        <f>IF(AND(Stock_Info[[#This Row],[Spread High-Low]] &lt; 10, Stock_Info[[#This Row],[% Deli. Qty to Traded Qty]] &gt; 90), "Good Day", "")</f>
        <v/>
      </c>
    </row>
    <row r="1409" spans="1:18">
      <c r="A1409" t="s">
        <v>45</v>
      </c>
      <c r="B1409" s="1">
        <v>45679</v>
      </c>
      <c r="C1409" s="1" t="str">
        <f>"WEEK" &amp;" " &amp;  INT((DAY(Stock_Info[[#This Row],[Date]])+WEEKDAY(DATE(YEAR(Stock_Info[[#This Row],[Date]]),MONTH(Stock_Info[[#This Row],[Date]]),1))-1)/7)+1</f>
        <v>WEEK 4</v>
      </c>
      <c r="D1409" s="12">
        <v>51.33</v>
      </c>
      <c r="E1409" s="12">
        <v>51.33</v>
      </c>
      <c r="F1409" s="12">
        <v>49.31</v>
      </c>
      <c r="G1409" s="12">
        <v>50.2</v>
      </c>
      <c r="H1409" s="12">
        <v>49.849007367990176</v>
      </c>
      <c r="I1409">
        <v>625408</v>
      </c>
      <c r="J1409">
        <v>2751</v>
      </c>
      <c r="K1409" s="12">
        <v>31175968</v>
      </c>
      <c r="L1409">
        <v>157562</v>
      </c>
      <c r="M1409">
        <v>25.19</v>
      </c>
      <c r="N1409">
        <v>2.02</v>
      </c>
      <c r="O1409">
        <v>-1.1299999999999999</v>
      </c>
      <c r="P1409">
        <f xml:space="preserve"> IF(Stock_Info[[#This Row],[Close Price]] &gt; Stock_Info[[#This Row],[Open Price]], 1, 0)</f>
        <v>0</v>
      </c>
      <c r="Q1409" t="str">
        <f>IF(AND(Stock_Info[[#This Row],[% Deli. Qty to Traded Qty]]&gt;80,Stock_Info[[#This Row],[No. of Trades]]&lt;3000),"Unusual Day","")</f>
        <v/>
      </c>
      <c r="R1409" t="str">
        <f>IF(AND(Stock_Info[[#This Row],[Spread High-Low]] &lt; 10, Stock_Info[[#This Row],[% Deli. Qty to Traded Qty]] &gt; 90), "Good Day", "")</f>
        <v/>
      </c>
    </row>
    <row r="1410" spans="1:18">
      <c r="A1410" t="s">
        <v>45</v>
      </c>
      <c r="B1410" s="1">
        <v>45678</v>
      </c>
      <c r="C1410" s="1" t="str">
        <f>"WEEK" &amp;" " &amp;  INT((DAY(Stock_Info[[#This Row],[Date]])+WEEKDAY(DATE(YEAR(Stock_Info[[#This Row],[Date]]),MONTH(Stock_Info[[#This Row],[Date]]),1))-1)/7)+1</f>
        <v>WEEK 4</v>
      </c>
      <c r="D1410" s="12">
        <v>52.14</v>
      </c>
      <c r="E1410" s="12">
        <v>52.37</v>
      </c>
      <c r="F1410" s="12">
        <v>50.95</v>
      </c>
      <c r="G1410" s="12">
        <v>51.33</v>
      </c>
      <c r="H1410" s="12">
        <v>51.41506656833603</v>
      </c>
      <c r="I1410">
        <v>973586</v>
      </c>
      <c r="J1410">
        <v>3927</v>
      </c>
      <c r="K1410" s="12">
        <v>50056989</v>
      </c>
      <c r="L1410">
        <v>407615</v>
      </c>
      <c r="M1410">
        <v>41.87</v>
      </c>
      <c r="N1410">
        <v>1.42</v>
      </c>
      <c r="O1410">
        <v>-0.81</v>
      </c>
      <c r="P1410">
        <f xml:space="preserve"> IF(Stock_Info[[#This Row],[Close Price]] &gt; Stock_Info[[#This Row],[Open Price]], 1, 0)</f>
        <v>0</v>
      </c>
      <c r="Q1410" t="str">
        <f>IF(AND(Stock_Info[[#This Row],[% Deli. Qty to Traded Qty]]&gt;80,Stock_Info[[#This Row],[No. of Trades]]&lt;3000),"Unusual Day","")</f>
        <v/>
      </c>
      <c r="R1410" t="str">
        <f>IF(AND(Stock_Info[[#This Row],[Spread High-Low]] &lt; 10, Stock_Info[[#This Row],[% Deli. Qty to Traded Qty]] &gt; 90), "Good Day", "")</f>
        <v/>
      </c>
    </row>
    <row r="1411" spans="1:18">
      <c r="A1411" t="s">
        <v>45</v>
      </c>
      <c r="B1411" s="1">
        <v>45677</v>
      </c>
      <c r="C1411" s="1" t="str">
        <f>"WEEK" &amp;" " &amp;  INT((DAY(Stock_Info[[#This Row],[Date]])+WEEKDAY(DATE(YEAR(Stock_Info[[#This Row],[Date]]),MONTH(Stock_Info[[#This Row],[Date]]),1))-1)/7)+1</f>
        <v>WEEK 4</v>
      </c>
      <c r="D1411" s="12">
        <v>51.79</v>
      </c>
      <c r="E1411" s="12">
        <v>52.8</v>
      </c>
      <c r="F1411" s="12">
        <v>51.2</v>
      </c>
      <c r="G1411" s="12">
        <v>52.11</v>
      </c>
      <c r="H1411" s="12">
        <v>52.12288036101333</v>
      </c>
      <c r="I1411">
        <v>1068991</v>
      </c>
      <c r="J1411">
        <v>4407</v>
      </c>
      <c r="K1411" s="12">
        <v>55718890</v>
      </c>
      <c r="L1411">
        <v>381510</v>
      </c>
      <c r="M1411">
        <v>35.69</v>
      </c>
      <c r="N1411">
        <v>1.6</v>
      </c>
      <c r="O1411">
        <v>0.32</v>
      </c>
      <c r="P1411">
        <f xml:space="preserve"> IF(Stock_Info[[#This Row],[Close Price]] &gt; Stock_Info[[#This Row],[Open Price]], 1, 0)</f>
        <v>1</v>
      </c>
      <c r="Q1411" t="str">
        <f>IF(AND(Stock_Info[[#This Row],[% Deli. Qty to Traded Qty]]&gt;80,Stock_Info[[#This Row],[No. of Trades]]&lt;3000),"Unusual Day","")</f>
        <v/>
      </c>
      <c r="R1411" t="str">
        <f>IF(AND(Stock_Info[[#This Row],[Spread High-Low]] &lt; 10, Stock_Info[[#This Row],[% Deli. Qty to Traded Qty]] &gt; 90), "Good Day", "")</f>
        <v/>
      </c>
    </row>
    <row r="1412" spans="1:18">
      <c r="A1412" t="s">
        <v>45</v>
      </c>
      <c r="B1412" s="1">
        <v>45674</v>
      </c>
      <c r="C1412" s="1" t="str">
        <f>"WEEK" &amp;" " &amp;  INT((DAY(Stock_Info[[#This Row],[Date]])+WEEKDAY(DATE(YEAR(Stock_Info[[#This Row],[Date]]),MONTH(Stock_Info[[#This Row],[Date]]),1))-1)/7)+1</f>
        <v>WEEK 3</v>
      </c>
      <c r="D1412" s="12">
        <v>52.23</v>
      </c>
      <c r="E1412" s="12">
        <v>52.23</v>
      </c>
      <c r="F1412" s="12">
        <v>51.29</v>
      </c>
      <c r="G1412" s="12">
        <v>51.42</v>
      </c>
      <c r="H1412" s="12">
        <v>51.490966760684643</v>
      </c>
      <c r="I1412">
        <v>492459</v>
      </c>
      <c r="J1412">
        <v>1831</v>
      </c>
      <c r="K1412" s="12">
        <v>25357190</v>
      </c>
      <c r="L1412">
        <v>181475</v>
      </c>
      <c r="M1412">
        <v>36.85</v>
      </c>
      <c r="N1412">
        <v>0.94</v>
      </c>
      <c r="O1412">
        <v>-0.81</v>
      </c>
      <c r="P1412">
        <f xml:space="preserve"> IF(Stock_Info[[#This Row],[Close Price]] &gt; Stock_Info[[#This Row],[Open Price]], 1, 0)</f>
        <v>0</v>
      </c>
      <c r="Q1412" t="str">
        <f>IF(AND(Stock_Info[[#This Row],[% Deli. Qty to Traded Qty]]&gt;80,Stock_Info[[#This Row],[No. of Trades]]&lt;3000),"Unusual Day","")</f>
        <v/>
      </c>
      <c r="R1412" t="str">
        <f>IF(AND(Stock_Info[[#This Row],[Spread High-Low]] &lt; 10, Stock_Info[[#This Row],[% Deli. Qty to Traded Qty]] &gt; 90), "Good Day", "")</f>
        <v/>
      </c>
    </row>
    <row r="1413" spans="1:18">
      <c r="A1413" t="s">
        <v>45</v>
      </c>
      <c r="B1413" s="1">
        <v>45673</v>
      </c>
      <c r="C1413" s="1" t="str">
        <f>"WEEK" &amp;" " &amp;  INT((DAY(Stock_Info[[#This Row],[Date]])+WEEKDAY(DATE(YEAR(Stock_Info[[#This Row],[Date]]),MONTH(Stock_Info[[#This Row],[Date]]),1))-1)/7)+1</f>
        <v>WEEK 3</v>
      </c>
      <c r="D1413" s="12">
        <v>52</v>
      </c>
      <c r="E1413" s="12">
        <v>53.3</v>
      </c>
      <c r="F1413" s="12">
        <v>51.5</v>
      </c>
      <c r="G1413" s="12">
        <v>51.97</v>
      </c>
      <c r="H1413" s="12">
        <v>52.18317608031073</v>
      </c>
      <c r="I1413">
        <v>2166784</v>
      </c>
      <c r="J1413">
        <v>6984</v>
      </c>
      <c r="K1413" s="12">
        <v>113069671</v>
      </c>
      <c r="L1413">
        <v>700537</v>
      </c>
      <c r="M1413">
        <v>32.33</v>
      </c>
      <c r="N1413">
        <v>1.8</v>
      </c>
      <c r="O1413">
        <v>-0.03</v>
      </c>
      <c r="P1413">
        <f xml:space="preserve"> IF(Stock_Info[[#This Row],[Close Price]] &gt; Stock_Info[[#This Row],[Open Price]], 1, 0)</f>
        <v>0</v>
      </c>
      <c r="Q1413" t="str">
        <f>IF(AND(Stock_Info[[#This Row],[% Deli. Qty to Traded Qty]]&gt;80,Stock_Info[[#This Row],[No. of Trades]]&lt;3000),"Unusual Day","")</f>
        <v/>
      </c>
      <c r="R1413" t="str">
        <f>IF(AND(Stock_Info[[#This Row],[Spread High-Low]] &lt; 10, Stock_Info[[#This Row],[% Deli. Qty to Traded Qty]] &gt; 90), "Good Day", "")</f>
        <v/>
      </c>
    </row>
    <row r="1414" spans="1:18">
      <c r="A1414" t="s">
        <v>45</v>
      </c>
      <c r="B1414" s="1">
        <v>45672</v>
      </c>
      <c r="C1414" s="1" t="str">
        <f>"WEEK" &amp;" " &amp;  INT((DAY(Stock_Info[[#This Row],[Date]])+WEEKDAY(DATE(YEAR(Stock_Info[[#This Row],[Date]]),MONTH(Stock_Info[[#This Row],[Date]]),1))-1)/7)+1</f>
        <v>WEEK 3</v>
      </c>
      <c r="D1414" s="12">
        <v>51.5</v>
      </c>
      <c r="E1414" s="12">
        <v>52.95</v>
      </c>
      <c r="F1414" s="12">
        <v>49.9</v>
      </c>
      <c r="G1414" s="12">
        <v>51</v>
      </c>
      <c r="H1414" s="12">
        <v>51.030642139547311</v>
      </c>
      <c r="I1414">
        <v>2963468</v>
      </c>
      <c r="J1414">
        <v>10594</v>
      </c>
      <c r="K1414" s="12">
        <v>151227675</v>
      </c>
      <c r="L1414">
        <v>679913</v>
      </c>
      <c r="M1414">
        <v>22.94</v>
      </c>
      <c r="N1414">
        <v>3.05</v>
      </c>
      <c r="O1414">
        <v>-0.5</v>
      </c>
      <c r="P1414">
        <f xml:space="preserve"> IF(Stock_Info[[#This Row],[Close Price]] &gt; Stock_Info[[#This Row],[Open Price]], 1, 0)</f>
        <v>0</v>
      </c>
      <c r="Q1414" t="str">
        <f>IF(AND(Stock_Info[[#This Row],[% Deli. Qty to Traded Qty]]&gt;80,Stock_Info[[#This Row],[No. of Trades]]&lt;3000),"Unusual Day","")</f>
        <v/>
      </c>
      <c r="R1414" t="str">
        <f>IF(AND(Stock_Info[[#This Row],[Spread High-Low]] &lt; 10, Stock_Info[[#This Row],[% Deli. Qty to Traded Qty]] &gt; 90), "Good Day", "")</f>
        <v/>
      </c>
    </row>
    <row r="1415" spans="1:18">
      <c r="A1415" t="s">
        <v>45</v>
      </c>
      <c r="B1415" s="1">
        <v>45671</v>
      </c>
      <c r="C1415" s="1" t="str">
        <f>"WEEK" &amp;" " &amp;  INT((DAY(Stock_Info[[#This Row],[Date]])+WEEKDAY(DATE(YEAR(Stock_Info[[#This Row],[Date]]),MONTH(Stock_Info[[#This Row],[Date]]),1))-1)/7)+1</f>
        <v>WEEK 3</v>
      </c>
      <c r="D1415" s="12">
        <v>46.76</v>
      </c>
      <c r="E1415" s="12">
        <v>54.33</v>
      </c>
      <c r="F1415" s="12">
        <v>46.76</v>
      </c>
      <c r="G1415" s="12">
        <v>52.77</v>
      </c>
      <c r="H1415" s="12">
        <v>51.374580054961818</v>
      </c>
      <c r="I1415">
        <v>2839062</v>
      </c>
      <c r="J1415">
        <v>7559</v>
      </c>
      <c r="K1415" s="12">
        <v>145855618</v>
      </c>
      <c r="L1415">
        <v>345544</v>
      </c>
      <c r="M1415">
        <v>12.17</v>
      </c>
      <c r="N1415">
        <v>7.57</v>
      </c>
      <c r="O1415">
        <v>6.01</v>
      </c>
      <c r="P1415">
        <f xml:space="preserve"> IF(Stock_Info[[#This Row],[Close Price]] &gt; Stock_Info[[#This Row],[Open Price]], 1, 0)</f>
        <v>1</v>
      </c>
      <c r="Q1415" t="str">
        <f>IF(AND(Stock_Info[[#This Row],[% Deli. Qty to Traded Qty]]&gt;80,Stock_Info[[#This Row],[No. of Trades]]&lt;3000),"Unusual Day","")</f>
        <v/>
      </c>
      <c r="R1415" t="str">
        <f>IF(AND(Stock_Info[[#This Row],[Spread High-Low]] &lt; 10, Stock_Info[[#This Row],[% Deli. Qty to Traded Qty]] &gt; 90), "Good Day", "")</f>
        <v/>
      </c>
    </row>
    <row r="1416" spans="1:18">
      <c r="A1416" t="s">
        <v>45</v>
      </c>
      <c r="B1416" s="1">
        <v>45670</v>
      </c>
      <c r="C1416" s="1" t="str">
        <f>"WEEK" &amp;" " &amp;  INT((DAY(Stock_Info[[#This Row],[Date]])+WEEKDAY(DATE(YEAR(Stock_Info[[#This Row],[Date]]),MONTH(Stock_Info[[#This Row],[Date]]),1))-1)/7)+1</f>
        <v>WEEK 3</v>
      </c>
      <c r="D1416" s="12">
        <v>47.7</v>
      </c>
      <c r="E1416" s="12">
        <v>48.9</v>
      </c>
      <c r="F1416" s="12">
        <v>46.25</v>
      </c>
      <c r="G1416" s="12">
        <v>46.58</v>
      </c>
      <c r="H1416" s="12">
        <v>47.57591926554943</v>
      </c>
      <c r="I1416">
        <v>769337</v>
      </c>
      <c r="J1416">
        <v>3417</v>
      </c>
      <c r="K1416" s="12">
        <v>36601915</v>
      </c>
      <c r="L1416">
        <v>275818</v>
      </c>
      <c r="M1416">
        <v>35.85</v>
      </c>
      <c r="N1416">
        <v>2.65</v>
      </c>
      <c r="O1416">
        <v>-1.1200000000000001</v>
      </c>
      <c r="P1416">
        <f xml:space="preserve"> IF(Stock_Info[[#This Row],[Close Price]] &gt; Stock_Info[[#This Row],[Open Price]], 1, 0)</f>
        <v>0</v>
      </c>
      <c r="Q1416" t="str">
        <f>IF(AND(Stock_Info[[#This Row],[% Deli. Qty to Traded Qty]]&gt;80,Stock_Info[[#This Row],[No. of Trades]]&lt;3000),"Unusual Day","")</f>
        <v/>
      </c>
      <c r="R1416" t="str">
        <f>IF(AND(Stock_Info[[#This Row],[Spread High-Low]] &lt; 10, Stock_Info[[#This Row],[% Deli. Qty to Traded Qty]] &gt; 90), "Good Day", "")</f>
        <v/>
      </c>
    </row>
    <row r="1417" spans="1:18">
      <c r="A1417" t="s">
        <v>45</v>
      </c>
      <c r="B1417" s="1">
        <v>45667</v>
      </c>
      <c r="C1417" s="1" t="str">
        <f>"WEEK" &amp;" " &amp;  INT((DAY(Stock_Info[[#This Row],[Date]])+WEEKDAY(DATE(YEAR(Stock_Info[[#This Row],[Date]]),MONTH(Stock_Info[[#This Row],[Date]]),1))-1)/7)+1</f>
        <v>WEEK 2</v>
      </c>
      <c r="D1417" s="12">
        <v>49.31</v>
      </c>
      <c r="E1417" s="12">
        <v>49.49</v>
      </c>
      <c r="F1417" s="12">
        <v>47.75</v>
      </c>
      <c r="G1417" s="12">
        <v>48.72</v>
      </c>
      <c r="H1417" s="12">
        <v>48.535157898317813</v>
      </c>
      <c r="I1417">
        <v>1528547</v>
      </c>
      <c r="J1417">
        <v>6529</v>
      </c>
      <c r="K1417" s="12">
        <v>74188270</v>
      </c>
      <c r="L1417">
        <v>505199</v>
      </c>
      <c r="M1417">
        <v>33.049999999999997</v>
      </c>
      <c r="N1417">
        <v>1.74</v>
      </c>
      <c r="O1417">
        <v>-0.59</v>
      </c>
      <c r="P1417">
        <f xml:space="preserve"> IF(Stock_Info[[#This Row],[Close Price]] &gt; Stock_Info[[#This Row],[Open Price]], 1, 0)</f>
        <v>0</v>
      </c>
      <c r="Q1417" t="str">
        <f>IF(AND(Stock_Info[[#This Row],[% Deli. Qty to Traded Qty]]&gt;80,Stock_Info[[#This Row],[No. of Trades]]&lt;3000),"Unusual Day","")</f>
        <v/>
      </c>
      <c r="R1417" t="str">
        <f>IF(AND(Stock_Info[[#This Row],[Spread High-Low]] &lt; 10, Stock_Info[[#This Row],[% Deli. Qty to Traded Qty]] &gt; 90), "Good Day", "")</f>
        <v/>
      </c>
    </row>
    <row r="1418" spans="1:18">
      <c r="A1418" t="s">
        <v>45</v>
      </c>
      <c r="B1418" s="1">
        <v>45666</v>
      </c>
      <c r="C1418" s="1" t="str">
        <f>"WEEK" &amp;" " &amp;  INT((DAY(Stock_Info[[#This Row],[Date]])+WEEKDAY(DATE(YEAR(Stock_Info[[#This Row],[Date]]),MONTH(Stock_Info[[#This Row],[Date]]),1))-1)/7)+1</f>
        <v>WEEK 2</v>
      </c>
      <c r="D1418" s="12">
        <v>50.15</v>
      </c>
      <c r="E1418" s="12">
        <v>50.31</v>
      </c>
      <c r="F1418" s="12">
        <v>49.01</v>
      </c>
      <c r="G1418" s="12">
        <v>49.14</v>
      </c>
      <c r="H1418" s="12">
        <v>49.608934512179481</v>
      </c>
      <c r="I1418">
        <v>1060472</v>
      </c>
      <c r="J1418">
        <v>6483</v>
      </c>
      <c r="K1418" s="12">
        <v>52608886</v>
      </c>
      <c r="L1418">
        <v>422528</v>
      </c>
      <c r="M1418">
        <v>39.840000000000003</v>
      </c>
      <c r="N1418">
        <v>1.3</v>
      </c>
      <c r="O1418">
        <v>-1.01</v>
      </c>
      <c r="P1418">
        <f xml:space="preserve"> IF(Stock_Info[[#This Row],[Close Price]] &gt; Stock_Info[[#This Row],[Open Price]], 1, 0)</f>
        <v>0</v>
      </c>
      <c r="Q1418" t="str">
        <f>IF(AND(Stock_Info[[#This Row],[% Deli. Qty to Traded Qty]]&gt;80,Stock_Info[[#This Row],[No. of Trades]]&lt;3000),"Unusual Day","")</f>
        <v/>
      </c>
      <c r="R1418" t="str">
        <f>IF(AND(Stock_Info[[#This Row],[Spread High-Low]] &lt; 10, Stock_Info[[#This Row],[% Deli. Qty to Traded Qty]] &gt; 90), "Good Day", "")</f>
        <v/>
      </c>
    </row>
    <row r="1419" spans="1:18">
      <c r="A1419" t="s">
        <v>45</v>
      </c>
      <c r="B1419" s="1">
        <v>45665</v>
      </c>
      <c r="C1419" s="1" t="str">
        <f>"WEEK" &amp;" " &amp;  INT((DAY(Stock_Info[[#This Row],[Date]])+WEEKDAY(DATE(YEAR(Stock_Info[[#This Row],[Date]]),MONTH(Stock_Info[[#This Row],[Date]]),1))-1)/7)+1</f>
        <v>WEEK 2</v>
      </c>
      <c r="D1419" s="12">
        <v>51.91</v>
      </c>
      <c r="E1419" s="12">
        <v>51.91</v>
      </c>
      <c r="F1419" s="12">
        <v>50</v>
      </c>
      <c r="G1419" s="12">
        <v>50.11</v>
      </c>
      <c r="H1419" s="12">
        <v>50.532879202489312</v>
      </c>
      <c r="I1419">
        <v>772905</v>
      </c>
      <c r="J1419">
        <v>3398</v>
      </c>
      <c r="K1419" s="12">
        <v>39057115</v>
      </c>
      <c r="L1419">
        <v>236759</v>
      </c>
      <c r="M1419">
        <v>30.63</v>
      </c>
      <c r="N1419">
        <v>1.91</v>
      </c>
      <c r="O1419">
        <v>-1.8</v>
      </c>
      <c r="P1419">
        <f xml:space="preserve"> IF(Stock_Info[[#This Row],[Close Price]] &gt; Stock_Info[[#This Row],[Open Price]], 1, 0)</f>
        <v>0</v>
      </c>
      <c r="Q1419" t="str">
        <f>IF(AND(Stock_Info[[#This Row],[% Deli. Qty to Traded Qty]]&gt;80,Stock_Info[[#This Row],[No. of Trades]]&lt;3000),"Unusual Day","")</f>
        <v/>
      </c>
      <c r="R1419" t="str">
        <f>IF(AND(Stock_Info[[#This Row],[Spread High-Low]] &lt; 10, Stock_Info[[#This Row],[% Deli. Qty to Traded Qty]] &gt; 90), "Good Day", "")</f>
        <v/>
      </c>
    </row>
    <row r="1420" spans="1:18">
      <c r="A1420" t="s">
        <v>45</v>
      </c>
      <c r="B1420" s="1">
        <v>45664</v>
      </c>
      <c r="C1420" s="1" t="str">
        <f>"WEEK" &amp;" " &amp;  INT((DAY(Stock_Info[[#This Row],[Date]])+WEEKDAY(DATE(YEAR(Stock_Info[[#This Row],[Date]]),MONTH(Stock_Info[[#This Row],[Date]]),1))-1)/7)+1</f>
        <v>WEEK 2</v>
      </c>
      <c r="D1420" s="12">
        <v>52.8</v>
      </c>
      <c r="E1420" s="12">
        <v>53.29</v>
      </c>
      <c r="F1420" s="12">
        <v>51.12</v>
      </c>
      <c r="G1420" s="12">
        <v>51.23</v>
      </c>
      <c r="H1420" s="12">
        <v>52.014335318923067</v>
      </c>
      <c r="I1420">
        <v>813864</v>
      </c>
      <c r="J1420">
        <v>3126</v>
      </c>
      <c r="K1420" s="12">
        <v>42332595</v>
      </c>
      <c r="L1420">
        <v>259186</v>
      </c>
      <c r="M1420">
        <v>31.85</v>
      </c>
      <c r="N1420">
        <v>2.17</v>
      </c>
      <c r="O1420">
        <v>-1.57</v>
      </c>
      <c r="P1420">
        <f xml:space="preserve"> IF(Stock_Info[[#This Row],[Close Price]] &gt; Stock_Info[[#This Row],[Open Price]], 1, 0)</f>
        <v>0</v>
      </c>
      <c r="Q1420" t="str">
        <f>IF(AND(Stock_Info[[#This Row],[% Deli. Qty to Traded Qty]]&gt;80,Stock_Info[[#This Row],[No. of Trades]]&lt;3000),"Unusual Day","")</f>
        <v/>
      </c>
      <c r="R1420" t="str">
        <f>IF(AND(Stock_Info[[#This Row],[Spread High-Low]] &lt; 10, Stock_Info[[#This Row],[% Deli. Qty to Traded Qty]] &gt; 90), "Good Day", "")</f>
        <v/>
      </c>
    </row>
    <row r="1421" spans="1:18">
      <c r="A1421" t="s">
        <v>45</v>
      </c>
      <c r="B1421" s="1">
        <v>45663</v>
      </c>
      <c r="C1421" s="1" t="str">
        <f>"WEEK" &amp;" " &amp;  INT((DAY(Stock_Info[[#This Row],[Date]])+WEEKDAY(DATE(YEAR(Stock_Info[[#This Row],[Date]]),MONTH(Stock_Info[[#This Row],[Date]]),1))-1)/7)+1</f>
        <v>WEEK 2</v>
      </c>
      <c r="D1421" s="12">
        <v>55.66</v>
      </c>
      <c r="E1421" s="12">
        <v>55.66</v>
      </c>
      <c r="F1421" s="12">
        <v>52.06</v>
      </c>
      <c r="G1421" s="12">
        <v>52.52</v>
      </c>
      <c r="H1421" s="12">
        <v>53.481407466855956</v>
      </c>
      <c r="I1421">
        <v>938253</v>
      </c>
      <c r="J1421">
        <v>4061</v>
      </c>
      <c r="K1421" s="12">
        <v>50179091</v>
      </c>
      <c r="L1421">
        <v>287398</v>
      </c>
      <c r="M1421">
        <v>30.63</v>
      </c>
      <c r="N1421">
        <v>3.6</v>
      </c>
      <c r="O1421">
        <v>-3.14</v>
      </c>
      <c r="P1421">
        <f xml:space="preserve"> IF(Stock_Info[[#This Row],[Close Price]] &gt; Stock_Info[[#This Row],[Open Price]], 1, 0)</f>
        <v>0</v>
      </c>
      <c r="Q1421" t="str">
        <f>IF(AND(Stock_Info[[#This Row],[% Deli. Qty to Traded Qty]]&gt;80,Stock_Info[[#This Row],[No. of Trades]]&lt;3000),"Unusual Day","")</f>
        <v/>
      </c>
      <c r="R1421" t="str">
        <f>IF(AND(Stock_Info[[#This Row],[Spread High-Low]] &lt; 10, Stock_Info[[#This Row],[% Deli. Qty to Traded Qty]] &gt; 90), "Good Day", "")</f>
        <v/>
      </c>
    </row>
    <row r="1422" spans="1:18">
      <c r="A1422" t="s">
        <v>45</v>
      </c>
      <c r="B1422" s="1">
        <v>45660</v>
      </c>
      <c r="C1422" s="1" t="str">
        <f>"WEEK" &amp;" " &amp;  INT((DAY(Stock_Info[[#This Row],[Date]])+WEEKDAY(DATE(YEAR(Stock_Info[[#This Row],[Date]]),MONTH(Stock_Info[[#This Row],[Date]]),1))-1)/7)+1</f>
        <v>WEEK 1</v>
      </c>
      <c r="D1422" s="12">
        <v>55</v>
      </c>
      <c r="E1422" s="12">
        <v>56.26</v>
      </c>
      <c r="F1422" s="12">
        <v>54.5</v>
      </c>
      <c r="G1422" s="12">
        <v>55.1</v>
      </c>
      <c r="H1422" s="12">
        <v>55.432943941551486</v>
      </c>
      <c r="I1422">
        <v>4453013</v>
      </c>
      <c r="J1422">
        <v>13549</v>
      </c>
      <c r="K1422" s="12">
        <v>246843620</v>
      </c>
      <c r="L1422">
        <v>1208072</v>
      </c>
      <c r="M1422">
        <v>27.13</v>
      </c>
      <c r="N1422">
        <v>1.76</v>
      </c>
      <c r="O1422">
        <v>0.1</v>
      </c>
      <c r="P1422">
        <f xml:space="preserve"> IF(Stock_Info[[#This Row],[Close Price]] &gt; Stock_Info[[#This Row],[Open Price]], 1, 0)</f>
        <v>1</v>
      </c>
      <c r="Q1422" t="str">
        <f>IF(AND(Stock_Info[[#This Row],[% Deli. Qty to Traded Qty]]&gt;80,Stock_Info[[#This Row],[No. of Trades]]&lt;3000),"Unusual Day","")</f>
        <v/>
      </c>
      <c r="R1422" t="str">
        <f>IF(AND(Stock_Info[[#This Row],[Spread High-Low]] &lt; 10, Stock_Info[[#This Row],[% Deli. Qty to Traded Qty]] &gt; 90), "Good Day", "")</f>
        <v/>
      </c>
    </row>
    <row r="1423" spans="1:18">
      <c r="A1423" t="s">
        <v>45</v>
      </c>
      <c r="B1423" s="1">
        <v>45659</v>
      </c>
      <c r="C1423" s="1" t="str">
        <f>"WEEK" &amp;" " &amp;  INT((DAY(Stock_Info[[#This Row],[Date]])+WEEKDAY(DATE(YEAR(Stock_Info[[#This Row],[Date]]),MONTH(Stock_Info[[#This Row],[Date]]),1))-1)/7)+1</f>
        <v>WEEK 1</v>
      </c>
      <c r="D1423" s="12">
        <v>52.88</v>
      </c>
      <c r="E1423" s="12">
        <v>53.12</v>
      </c>
      <c r="F1423" s="12">
        <v>51.84</v>
      </c>
      <c r="G1423" s="12">
        <v>52.77</v>
      </c>
      <c r="H1423" s="12">
        <v>52.491132083040469</v>
      </c>
      <c r="I1423">
        <v>573359</v>
      </c>
      <c r="J1423">
        <v>3702</v>
      </c>
      <c r="K1423" s="12">
        <v>30096263</v>
      </c>
      <c r="L1423">
        <v>223928</v>
      </c>
      <c r="M1423">
        <v>39.06</v>
      </c>
      <c r="N1423">
        <v>1.28</v>
      </c>
      <c r="O1423">
        <v>-0.11</v>
      </c>
      <c r="P1423">
        <f xml:space="preserve"> IF(Stock_Info[[#This Row],[Close Price]] &gt; Stock_Info[[#This Row],[Open Price]], 1, 0)</f>
        <v>0</v>
      </c>
      <c r="Q1423" t="str">
        <f>IF(AND(Stock_Info[[#This Row],[% Deli. Qty to Traded Qty]]&gt;80,Stock_Info[[#This Row],[No. of Trades]]&lt;3000),"Unusual Day","")</f>
        <v/>
      </c>
      <c r="R1423" t="str">
        <f>IF(AND(Stock_Info[[#This Row],[Spread High-Low]] &lt; 10, Stock_Info[[#This Row],[% Deli. Qty to Traded Qty]] &gt; 90), "Good Day", "")</f>
        <v/>
      </c>
    </row>
    <row r="1424" spans="1:18">
      <c r="A1424" t="s">
        <v>45</v>
      </c>
      <c r="B1424" s="1">
        <v>45658</v>
      </c>
      <c r="C1424" s="1" t="str">
        <f>"WEEK" &amp;" " &amp;  INT((DAY(Stock_Info[[#This Row],[Date]])+WEEKDAY(DATE(YEAR(Stock_Info[[#This Row],[Date]]),MONTH(Stock_Info[[#This Row],[Date]]),1))-1)/7)+1</f>
        <v>WEEK 1</v>
      </c>
      <c r="D1424" s="12">
        <v>52.08</v>
      </c>
      <c r="E1424" s="12">
        <v>52.77</v>
      </c>
      <c r="F1424" s="12">
        <v>51.8</v>
      </c>
      <c r="G1424" s="12">
        <v>52.61</v>
      </c>
      <c r="H1424" s="12">
        <v>52.444410574829945</v>
      </c>
      <c r="I1424">
        <v>603622</v>
      </c>
      <c r="J1424">
        <v>2769</v>
      </c>
      <c r="K1424" s="12">
        <v>31656600</v>
      </c>
      <c r="L1424">
        <v>241730</v>
      </c>
      <c r="M1424">
        <v>40.049999999999997</v>
      </c>
      <c r="N1424">
        <v>0.97</v>
      </c>
      <c r="O1424">
        <v>0.53</v>
      </c>
      <c r="P1424">
        <f xml:space="preserve"> IF(Stock_Info[[#This Row],[Close Price]] &gt; Stock_Info[[#This Row],[Open Price]], 1, 0)</f>
        <v>1</v>
      </c>
      <c r="Q1424" t="str">
        <f>IF(AND(Stock_Info[[#This Row],[% Deli. Qty to Traded Qty]]&gt;80,Stock_Info[[#This Row],[No. of Trades]]&lt;3000),"Unusual Day","")</f>
        <v/>
      </c>
      <c r="R1424" t="str">
        <f>IF(AND(Stock_Info[[#This Row],[Spread High-Low]] &lt; 10, Stock_Info[[#This Row],[% Deli. Qty to Traded Qty]] &gt; 90), "Good Day", "")</f>
        <v/>
      </c>
    </row>
    <row r="1425" spans="1:18">
      <c r="A1425" t="s">
        <v>45</v>
      </c>
      <c r="B1425" s="1">
        <v>45657</v>
      </c>
      <c r="C1425" s="1" t="str">
        <f>"WEEK" &amp;" " &amp;  INT((DAY(Stock_Info[[#This Row],[Date]])+WEEKDAY(DATE(YEAR(Stock_Info[[#This Row],[Date]]),MONTH(Stock_Info[[#This Row],[Date]]),1))-1)/7)+1</f>
        <v>WEEK 5</v>
      </c>
      <c r="D1425" s="12">
        <v>51.15</v>
      </c>
      <c r="E1425" s="12">
        <v>52.34</v>
      </c>
      <c r="F1425" s="12">
        <v>50.93</v>
      </c>
      <c r="G1425" s="12">
        <v>52.2</v>
      </c>
      <c r="H1425" s="12">
        <v>51.556676377015691</v>
      </c>
      <c r="I1425">
        <v>797431</v>
      </c>
      <c r="J1425">
        <v>4458</v>
      </c>
      <c r="K1425" s="12">
        <v>41112892</v>
      </c>
      <c r="L1425">
        <v>276335</v>
      </c>
      <c r="M1425">
        <v>34.65</v>
      </c>
      <c r="N1425">
        <v>1.41</v>
      </c>
      <c r="O1425">
        <v>1.05</v>
      </c>
      <c r="P1425">
        <f xml:space="preserve"> IF(Stock_Info[[#This Row],[Close Price]] &gt; Stock_Info[[#This Row],[Open Price]], 1, 0)</f>
        <v>1</v>
      </c>
      <c r="Q1425" t="str">
        <f>IF(AND(Stock_Info[[#This Row],[% Deli. Qty to Traded Qty]]&gt;80,Stock_Info[[#This Row],[No. of Trades]]&lt;3000),"Unusual Day","")</f>
        <v/>
      </c>
      <c r="R1425" t="str">
        <f>IF(AND(Stock_Info[[#This Row],[Spread High-Low]] &lt; 10, Stock_Info[[#This Row],[% Deli. Qty to Traded Qty]] &gt; 90), "Good Day", "")</f>
        <v/>
      </c>
    </row>
    <row r="1426" spans="1:18">
      <c r="A1426" t="s">
        <v>45</v>
      </c>
      <c r="B1426" s="1">
        <v>45656</v>
      </c>
      <c r="C1426" s="1" t="str">
        <f>"WEEK" &amp;" " &amp;  INT((DAY(Stock_Info[[#This Row],[Date]])+WEEKDAY(DATE(YEAR(Stock_Info[[#This Row],[Date]]),MONTH(Stock_Info[[#This Row],[Date]]),1))-1)/7)+1</f>
        <v>WEEK 5</v>
      </c>
      <c r="D1426" s="12">
        <v>52.6</v>
      </c>
      <c r="E1426" s="12">
        <v>52.92</v>
      </c>
      <c r="F1426" s="12">
        <v>50.83</v>
      </c>
      <c r="G1426" s="12">
        <v>51.16</v>
      </c>
      <c r="H1426" s="12">
        <v>51.934988093796669</v>
      </c>
      <c r="I1426">
        <v>1114965</v>
      </c>
      <c r="J1426">
        <v>6478</v>
      </c>
      <c r="K1426" s="12">
        <v>57905694</v>
      </c>
      <c r="L1426">
        <v>442423</v>
      </c>
      <c r="M1426">
        <v>39.68</v>
      </c>
      <c r="N1426">
        <v>2.09</v>
      </c>
      <c r="O1426">
        <v>-1.44</v>
      </c>
      <c r="P1426">
        <f xml:space="preserve"> IF(Stock_Info[[#This Row],[Close Price]] &gt; Stock_Info[[#This Row],[Open Price]], 1, 0)</f>
        <v>0</v>
      </c>
      <c r="Q1426" t="str">
        <f>IF(AND(Stock_Info[[#This Row],[% Deli. Qty to Traded Qty]]&gt;80,Stock_Info[[#This Row],[No. of Trades]]&lt;3000),"Unusual Day","")</f>
        <v/>
      </c>
      <c r="R1426" t="str">
        <f>IF(AND(Stock_Info[[#This Row],[Spread High-Low]] &lt; 10, Stock_Info[[#This Row],[% Deli. Qty to Traded Qty]] &gt; 90), "Good Day", "")</f>
        <v/>
      </c>
    </row>
    <row r="1427" spans="1:18">
      <c r="A1427" t="s">
        <v>45</v>
      </c>
      <c r="B1427" s="1">
        <v>45653</v>
      </c>
      <c r="C1427" s="1" t="str">
        <f>"WEEK" &amp;" " &amp;  INT((DAY(Stock_Info[[#This Row],[Date]])+WEEKDAY(DATE(YEAR(Stock_Info[[#This Row],[Date]]),MONTH(Stock_Info[[#This Row],[Date]]),1))-1)/7)+1</f>
        <v>WEEK 4</v>
      </c>
      <c r="D1427" s="12">
        <v>53.82</v>
      </c>
      <c r="E1427" s="12">
        <v>53.82</v>
      </c>
      <c r="F1427" s="12">
        <v>52.61</v>
      </c>
      <c r="G1427" s="12">
        <v>52.79</v>
      </c>
      <c r="H1427" s="12">
        <v>52.958141814717877</v>
      </c>
      <c r="I1427">
        <v>540635</v>
      </c>
      <c r="J1427">
        <v>3137</v>
      </c>
      <c r="K1427" s="12">
        <v>28631025</v>
      </c>
      <c r="L1427">
        <v>203470</v>
      </c>
      <c r="M1427">
        <v>37.64</v>
      </c>
      <c r="N1427">
        <v>1.21</v>
      </c>
      <c r="O1427">
        <v>-1.03</v>
      </c>
      <c r="P1427">
        <f xml:space="preserve"> IF(Stock_Info[[#This Row],[Close Price]] &gt; Stock_Info[[#This Row],[Open Price]], 1, 0)</f>
        <v>0</v>
      </c>
      <c r="Q1427" t="str">
        <f>IF(AND(Stock_Info[[#This Row],[% Deli. Qty to Traded Qty]]&gt;80,Stock_Info[[#This Row],[No. of Trades]]&lt;3000),"Unusual Day","")</f>
        <v/>
      </c>
      <c r="R1427" t="str">
        <f>IF(AND(Stock_Info[[#This Row],[Spread High-Low]] &lt; 10, Stock_Info[[#This Row],[% Deli. Qty to Traded Qty]] &gt; 90), "Good Day", "")</f>
        <v/>
      </c>
    </row>
    <row r="1428" spans="1:18">
      <c r="A1428" t="s">
        <v>45</v>
      </c>
      <c r="B1428" s="1">
        <v>45652</v>
      </c>
      <c r="C1428" s="1" t="str">
        <f>"WEEK" &amp;" " &amp;  INT((DAY(Stock_Info[[#This Row],[Date]])+WEEKDAY(DATE(YEAR(Stock_Info[[#This Row],[Date]]),MONTH(Stock_Info[[#This Row],[Date]]),1))-1)/7)+1</f>
        <v>WEEK 4</v>
      </c>
      <c r="D1428" s="12">
        <v>53.79</v>
      </c>
      <c r="E1428" s="12">
        <v>54.3</v>
      </c>
      <c r="F1428" s="12">
        <v>52.74</v>
      </c>
      <c r="G1428" s="12">
        <v>52.93</v>
      </c>
      <c r="H1428" s="12">
        <v>53.396417561800753</v>
      </c>
      <c r="I1428">
        <v>595907</v>
      </c>
      <c r="J1428">
        <v>4177</v>
      </c>
      <c r="K1428" s="12">
        <v>31819299</v>
      </c>
      <c r="L1428">
        <v>216953</v>
      </c>
      <c r="M1428">
        <v>36.409999999999997</v>
      </c>
      <c r="N1428">
        <v>1.56</v>
      </c>
      <c r="O1428">
        <v>-0.86</v>
      </c>
      <c r="P1428">
        <f xml:space="preserve"> IF(Stock_Info[[#This Row],[Close Price]] &gt; Stock_Info[[#This Row],[Open Price]], 1, 0)</f>
        <v>0</v>
      </c>
      <c r="Q1428" t="str">
        <f>IF(AND(Stock_Info[[#This Row],[% Deli. Qty to Traded Qty]]&gt;80,Stock_Info[[#This Row],[No. of Trades]]&lt;3000),"Unusual Day","")</f>
        <v/>
      </c>
      <c r="R1428" t="str">
        <f>IF(AND(Stock_Info[[#This Row],[Spread High-Low]] &lt; 10, Stock_Info[[#This Row],[% Deli. Qty to Traded Qty]] &gt; 90), "Good Day", "")</f>
        <v/>
      </c>
    </row>
    <row r="1429" spans="1:18">
      <c r="A1429" t="s">
        <v>45</v>
      </c>
      <c r="B1429" s="1">
        <v>45650</v>
      </c>
      <c r="C1429" s="1" t="str">
        <f>"WEEK" &amp;" " &amp;  INT((DAY(Stock_Info[[#This Row],[Date]])+WEEKDAY(DATE(YEAR(Stock_Info[[#This Row],[Date]]),MONTH(Stock_Info[[#This Row],[Date]]),1))-1)/7)+1</f>
        <v>WEEK 4</v>
      </c>
      <c r="D1429" s="12">
        <v>54.13</v>
      </c>
      <c r="E1429" s="12">
        <v>54.35</v>
      </c>
      <c r="F1429" s="12">
        <v>53.3</v>
      </c>
      <c r="G1429" s="12">
        <v>53.81</v>
      </c>
      <c r="H1429" s="12">
        <v>53.88784415996335</v>
      </c>
      <c r="I1429">
        <v>567505</v>
      </c>
      <c r="J1429">
        <v>2909</v>
      </c>
      <c r="K1429" s="12">
        <v>30581621</v>
      </c>
      <c r="L1429">
        <v>194641</v>
      </c>
      <c r="M1429">
        <v>34.299999999999997</v>
      </c>
      <c r="N1429">
        <v>1.05</v>
      </c>
      <c r="O1429">
        <v>-0.32</v>
      </c>
      <c r="P1429">
        <f xml:space="preserve"> IF(Stock_Info[[#This Row],[Close Price]] &gt; Stock_Info[[#This Row],[Open Price]], 1, 0)</f>
        <v>0</v>
      </c>
      <c r="Q1429" t="str">
        <f>IF(AND(Stock_Info[[#This Row],[% Deli. Qty to Traded Qty]]&gt;80,Stock_Info[[#This Row],[No. of Trades]]&lt;3000),"Unusual Day","")</f>
        <v/>
      </c>
      <c r="R1429" t="str">
        <f>IF(AND(Stock_Info[[#This Row],[Spread High-Low]] &lt; 10, Stock_Info[[#This Row],[% Deli. Qty to Traded Qty]] &gt; 90), "Good Day", "")</f>
        <v/>
      </c>
    </row>
    <row r="1430" spans="1:18">
      <c r="A1430" t="s">
        <v>45</v>
      </c>
      <c r="B1430" s="1">
        <v>45649</v>
      </c>
      <c r="C1430" s="1" t="str">
        <f>"WEEK" &amp;" " &amp;  INT((DAY(Stock_Info[[#This Row],[Date]])+WEEKDAY(DATE(YEAR(Stock_Info[[#This Row],[Date]]),MONTH(Stock_Info[[#This Row],[Date]]),1))-1)/7)+1</f>
        <v>WEEK 4</v>
      </c>
      <c r="D1430" s="12">
        <v>55.19</v>
      </c>
      <c r="E1430" s="12">
        <v>55.22</v>
      </c>
      <c r="F1430" s="12">
        <v>53.99</v>
      </c>
      <c r="G1430" s="12">
        <v>54.15</v>
      </c>
      <c r="H1430" s="12">
        <v>54.472960789348889</v>
      </c>
      <c r="I1430">
        <v>533503</v>
      </c>
      <c r="J1430">
        <v>3306</v>
      </c>
      <c r="K1430" s="12">
        <v>29061488</v>
      </c>
      <c r="L1430">
        <v>137391</v>
      </c>
      <c r="M1430">
        <v>25.75</v>
      </c>
      <c r="N1430">
        <v>1.23</v>
      </c>
      <c r="O1430">
        <v>-1.04</v>
      </c>
      <c r="P1430">
        <f xml:space="preserve"> IF(Stock_Info[[#This Row],[Close Price]] &gt; Stock_Info[[#This Row],[Open Price]], 1, 0)</f>
        <v>0</v>
      </c>
      <c r="Q1430" t="str">
        <f>IF(AND(Stock_Info[[#This Row],[% Deli. Qty to Traded Qty]]&gt;80,Stock_Info[[#This Row],[No. of Trades]]&lt;3000),"Unusual Day","")</f>
        <v/>
      </c>
      <c r="R1430" t="str">
        <f>IF(AND(Stock_Info[[#This Row],[Spread High-Low]] &lt; 10, Stock_Info[[#This Row],[% Deli. Qty to Traded Qty]] &gt; 90), "Good Day", "")</f>
        <v/>
      </c>
    </row>
    <row r="1431" spans="1:18">
      <c r="A1431" t="s">
        <v>45</v>
      </c>
      <c r="B1431" s="1">
        <v>45646</v>
      </c>
      <c r="C1431" s="1" t="str">
        <f>"WEEK" &amp;" " &amp;  INT((DAY(Stock_Info[[#This Row],[Date]])+WEEKDAY(DATE(YEAR(Stock_Info[[#This Row],[Date]]),MONTH(Stock_Info[[#This Row],[Date]]),1))-1)/7)+1</f>
        <v>WEEK 3</v>
      </c>
      <c r="D1431" s="12">
        <v>53.31</v>
      </c>
      <c r="E1431" s="12">
        <v>55.57</v>
      </c>
      <c r="F1431" s="12">
        <v>52.78</v>
      </c>
      <c r="G1431" s="12">
        <v>54.6</v>
      </c>
      <c r="H1431" s="12">
        <v>54.033043235058265</v>
      </c>
      <c r="I1431">
        <v>2288305</v>
      </c>
      <c r="J1431">
        <v>8115</v>
      </c>
      <c r="K1431" s="12">
        <v>123644083</v>
      </c>
      <c r="L1431">
        <v>674289</v>
      </c>
      <c r="M1431">
        <v>29.47</v>
      </c>
      <c r="N1431">
        <v>2.79</v>
      </c>
      <c r="O1431">
        <v>1.29</v>
      </c>
      <c r="P1431">
        <f xml:space="preserve"> IF(Stock_Info[[#This Row],[Close Price]] &gt; Stock_Info[[#This Row],[Open Price]], 1, 0)</f>
        <v>1</v>
      </c>
      <c r="Q1431" t="str">
        <f>IF(AND(Stock_Info[[#This Row],[% Deli. Qty to Traded Qty]]&gt;80,Stock_Info[[#This Row],[No. of Trades]]&lt;3000),"Unusual Day","")</f>
        <v/>
      </c>
      <c r="R1431" t="str">
        <f>IF(AND(Stock_Info[[#This Row],[Spread High-Low]] &lt; 10, Stock_Info[[#This Row],[% Deli. Qty to Traded Qty]] &gt; 90), "Good Day", "")</f>
        <v/>
      </c>
    </row>
    <row r="1432" spans="1:18">
      <c r="A1432" t="s">
        <v>45</v>
      </c>
      <c r="B1432" s="1">
        <v>45645</v>
      </c>
      <c r="C1432" s="1" t="str">
        <f>"WEEK" &amp;" " &amp;  INT((DAY(Stock_Info[[#This Row],[Date]])+WEEKDAY(DATE(YEAR(Stock_Info[[#This Row],[Date]]),MONTH(Stock_Info[[#This Row],[Date]]),1))-1)/7)+1</f>
        <v>WEEK 3</v>
      </c>
      <c r="D1432" s="12">
        <v>52.4</v>
      </c>
      <c r="E1432" s="12">
        <v>53.61</v>
      </c>
      <c r="F1432" s="12">
        <v>52.36</v>
      </c>
      <c r="G1432" s="12">
        <v>53.1</v>
      </c>
      <c r="H1432" s="12">
        <v>52.982889095452691</v>
      </c>
      <c r="I1432">
        <v>1104851</v>
      </c>
      <c r="J1432">
        <v>5317</v>
      </c>
      <c r="K1432" s="12">
        <v>58538198</v>
      </c>
      <c r="L1432">
        <v>348417</v>
      </c>
      <c r="M1432">
        <v>31.54</v>
      </c>
      <c r="N1432">
        <v>1.25</v>
      </c>
      <c r="O1432">
        <v>0.7</v>
      </c>
      <c r="P1432">
        <f xml:space="preserve"> IF(Stock_Info[[#This Row],[Close Price]] &gt; Stock_Info[[#This Row],[Open Price]], 1, 0)</f>
        <v>1</v>
      </c>
      <c r="Q1432" t="str">
        <f>IF(AND(Stock_Info[[#This Row],[% Deli. Qty to Traded Qty]]&gt;80,Stock_Info[[#This Row],[No. of Trades]]&lt;3000),"Unusual Day","")</f>
        <v/>
      </c>
      <c r="R1432" t="str">
        <f>IF(AND(Stock_Info[[#This Row],[Spread High-Low]] &lt; 10, Stock_Info[[#This Row],[% Deli. Qty to Traded Qty]] &gt; 90), "Good Day", "")</f>
        <v/>
      </c>
    </row>
    <row r="1433" spans="1:18">
      <c r="A1433" t="s">
        <v>45</v>
      </c>
      <c r="B1433" s="1">
        <v>45644</v>
      </c>
      <c r="C1433" s="1" t="str">
        <f>"WEEK" &amp;" " &amp;  INT((DAY(Stock_Info[[#This Row],[Date]])+WEEKDAY(DATE(YEAR(Stock_Info[[#This Row],[Date]]),MONTH(Stock_Info[[#This Row],[Date]]),1))-1)/7)+1</f>
        <v>WEEK 3</v>
      </c>
      <c r="D1433" s="12">
        <v>55.02</v>
      </c>
      <c r="E1433" s="12">
        <v>55.31</v>
      </c>
      <c r="F1433" s="12">
        <v>53.13</v>
      </c>
      <c r="G1433" s="12">
        <v>53.36</v>
      </c>
      <c r="H1433" s="12">
        <v>53.935487735927872</v>
      </c>
      <c r="I1433">
        <v>1544063</v>
      </c>
      <c r="J1433">
        <v>7274</v>
      </c>
      <c r="K1433" s="12">
        <v>83279791</v>
      </c>
      <c r="L1433">
        <v>579250</v>
      </c>
      <c r="M1433">
        <v>37.51</v>
      </c>
      <c r="N1433">
        <v>2.1800000000000002</v>
      </c>
      <c r="O1433">
        <v>-1.66</v>
      </c>
      <c r="P1433">
        <f xml:space="preserve"> IF(Stock_Info[[#This Row],[Close Price]] &gt; Stock_Info[[#This Row],[Open Price]], 1, 0)</f>
        <v>0</v>
      </c>
      <c r="Q1433" t="str">
        <f>IF(AND(Stock_Info[[#This Row],[% Deli. Qty to Traded Qty]]&gt;80,Stock_Info[[#This Row],[No. of Trades]]&lt;3000),"Unusual Day","")</f>
        <v/>
      </c>
      <c r="R1433" t="str">
        <f>IF(AND(Stock_Info[[#This Row],[Spread High-Low]] &lt; 10, Stock_Info[[#This Row],[% Deli. Qty to Traded Qty]] &gt; 90), "Good Day", "")</f>
        <v/>
      </c>
    </row>
    <row r="1434" spans="1:18">
      <c r="A1434" t="s">
        <v>45</v>
      </c>
      <c r="B1434" s="1">
        <v>45643</v>
      </c>
      <c r="C1434" s="1" t="str">
        <f>"WEEK" &amp;" " &amp;  INT((DAY(Stock_Info[[#This Row],[Date]])+WEEKDAY(DATE(YEAR(Stock_Info[[#This Row],[Date]]),MONTH(Stock_Info[[#This Row],[Date]]),1))-1)/7)+1</f>
        <v>WEEK 3</v>
      </c>
      <c r="D1434" s="12">
        <v>56.19</v>
      </c>
      <c r="E1434" s="12">
        <v>56.22</v>
      </c>
      <c r="F1434" s="12">
        <v>54.78</v>
      </c>
      <c r="G1434" s="12">
        <v>54.99</v>
      </c>
      <c r="H1434" s="12">
        <v>55.416194268994403</v>
      </c>
      <c r="I1434">
        <v>398499</v>
      </c>
      <c r="J1434">
        <v>2366</v>
      </c>
      <c r="K1434" s="12">
        <v>22083298</v>
      </c>
      <c r="L1434">
        <v>129955</v>
      </c>
      <c r="M1434">
        <v>32.61</v>
      </c>
      <c r="N1434">
        <v>1.44</v>
      </c>
      <c r="O1434">
        <v>-1.2</v>
      </c>
      <c r="P1434">
        <f xml:space="preserve"> IF(Stock_Info[[#This Row],[Close Price]] &gt; Stock_Info[[#This Row],[Open Price]], 1, 0)</f>
        <v>0</v>
      </c>
      <c r="Q1434" t="str">
        <f>IF(AND(Stock_Info[[#This Row],[% Deli. Qty to Traded Qty]]&gt;80,Stock_Info[[#This Row],[No. of Trades]]&lt;3000),"Unusual Day","")</f>
        <v/>
      </c>
      <c r="R1434" t="str">
        <f>IF(AND(Stock_Info[[#This Row],[Spread High-Low]] &lt; 10, Stock_Info[[#This Row],[% Deli. Qty to Traded Qty]] &gt; 90), "Good Day", "")</f>
        <v/>
      </c>
    </row>
    <row r="1435" spans="1:18">
      <c r="A1435" t="s">
        <v>45</v>
      </c>
      <c r="B1435" s="1">
        <v>45642</v>
      </c>
      <c r="C1435" s="1" t="str">
        <f>"WEEK" &amp;" " &amp;  INT((DAY(Stock_Info[[#This Row],[Date]])+WEEKDAY(DATE(YEAR(Stock_Info[[#This Row],[Date]]),MONTH(Stock_Info[[#This Row],[Date]]),1))-1)/7)+1</f>
        <v>WEEK 3</v>
      </c>
      <c r="D1435" s="12">
        <v>55.7</v>
      </c>
      <c r="E1435" s="12">
        <v>56.62</v>
      </c>
      <c r="F1435" s="12">
        <v>55.64</v>
      </c>
      <c r="G1435" s="12">
        <v>56.21</v>
      </c>
      <c r="H1435" s="12">
        <v>56.104522398274455</v>
      </c>
      <c r="I1435">
        <v>809482</v>
      </c>
      <c r="J1435">
        <v>3760</v>
      </c>
      <c r="K1435" s="12">
        <v>45415601</v>
      </c>
      <c r="L1435">
        <v>325689</v>
      </c>
      <c r="M1435">
        <v>40.229999999999997</v>
      </c>
      <c r="N1435">
        <v>0.98</v>
      </c>
      <c r="O1435">
        <v>0.51</v>
      </c>
      <c r="P1435">
        <f xml:space="preserve"> IF(Stock_Info[[#This Row],[Close Price]] &gt; Stock_Info[[#This Row],[Open Price]], 1, 0)</f>
        <v>1</v>
      </c>
      <c r="Q1435" t="str">
        <f>IF(AND(Stock_Info[[#This Row],[% Deli. Qty to Traded Qty]]&gt;80,Stock_Info[[#This Row],[No. of Trades]]&lt;3000),"Unusual Day","")</f>
        <v/>
      </c>
      <c r="R1435" t="str">
        <f>IF(AND(Stock_Info[[#This Row],[Spread High-Low]] &lt; 10, Stock_Info[[#This Row],[% Deli. Qty to Traded Qty]] &gt; 90), "Good Day", "")</f>
        <v/>
      </c>
    </row>
    <row r="1436" spans="1:18">
      <c r="A1436" t="s">
        <v>45</v>
      </c>
      <c r="B1436" s="1">
        <v>45639</v>
      </c>
      <c r="C1436" s="1" t="str">
        <f>"WEEK" &amp;" " &amp;  INT((DAY(Stock_Info[[#This Row],[Date]])+WEEKDAY(DATE(YEAR(Stock_Info[[#This Row],[Date]]),MONTH(Stock_Info[[#This Row],[Date]]),1))-1)/7)+1</f>
        <v>WEEK 2</v>
      </c>
      <c r="D1436" s="12">
        <v>55.75</v>
      </c>
      <c r="E1436" s="12">
        <v>55.9</v>
      </c>
      <c r="F1436" s="12">
        <v>54.21</v>
      </c>
      <c r="G1436" s="12">
        <v>55.61</v>
      </c>
      <c r="H1436" s="12">
        <v>55.008529099635801</v>
      </c>
      <c r="I1436">
        <v>663376</v>
      </c>
      <c r="J1436">
        <v>2054</v>
      </c>
      <c r="K1436" s="12">
        <v>36491338</v>
      </c>
      <c r="L1436">
        <v>117272</v>
      </c>
      <c r="M1436">
        <v>17.68</v>
      </c>
      <c r="N1436">
        <v>1.69</v>
      </c>
      <c r="O1436">
        <v>-0.14000000000000001</v>
      </c>
      <c r="P1436">
        <f xml:space="preserve"> IF(Stock_Info[[#This Row],[Close Price]] &gt; Stock_Info[[#This Row],[Open Price]], 1, 0)</f>
        <v>0</v>
      </c>
      <c r="Q1436" t="str">
        <f>IF(AND(Stock_Info[[#This Row],[% Deli. Qty to Traded Qty]]&gt;80,Stock_Info[[#This Row],[No. of Trades]]&lt;3000),"Unusual Day","")</f>
        <v/>
      </c>
      <c r="R1436" t="str">
        <f>IF(AND(Stock_Info[[#This Row],[Spread High-Low]] &lt; 10, Stock_Info[[#This Row],[% Deli. Qty to Traded Qty]] &gt; 90), "Good Day", "")</f>
        <v/>
      </c>
    </row>
    <row r="1437" spans="1:18">
      <c r="A1437" t="s">
        <v>45</v>
      </c>
      <c r="B1437" s="1">
        <v>45638</v>
      </c>
      <c r="C1437" s="1" t="str">
        <f>"WEEK" &amp;" " &amp;  INT((DAY(Stock_Info[[#This Row],[Date]])+WEEKDAY(DATE(YEAR(Stock_Info[[#This Row],[Date]]),MONTH(Stock_Info[[#This Row],[Date]]),1))-1)/7)+1</f>
        <v>WEEK 2</v>
      </c>
      <c r="D1437" s="12">
        <v>56.25</v>
      </c>
      <c r="E1437" s="12">
        <v>56.5</v>
      </c>
      <c r="F1437" s="12">
        <v>55.58</v>
      </c>
      <c r="G1437" s="12">
        <v>55.84</v>
      </c>
      <c r="H1437" s="12">
        <v>55.906264340387033</v>
      </c>
      <c r="I1437">
        <v>2285939</v>
      </c>
      <c r="J1437">
        <v>4394</v>
      </c>
      <c r="K1437" s="12">
        <v>127798310</v>
      </c>
      <c r="L1437">
        <v>1777404</v>
      </c>
      <c r="M1437">
        <v>77.75</v>
      </c>
      <c r="N1437">
        <v>0.92</v>
      </c>
      <c r="O1437">
        <v>-0.41</v>
      </c>
      <c r="P1437">
        <f xml:space="preserve"> IF(Stock_Info[[#This Row],[Close Price]] &gt; Stock_Info[[#This Row],[Open Price]], 1, 0)</f>
        <v>0</v>
      </c>
      <c r="Q1437" t="str">
        <f>IF(AND(Stock_Info[[#This Row],[% Deli. Qty to Traded Qty]]&gt;80,Stock_Info[[#This Row],[No. of Trades]]&lt;3000),"Unusual Day","")</f>
        <v/>
      </c>
      <c r="R1437" t="str">
        <f>IF(AND(Stock_Info[[#This Row],[Spread High-Low]] &lt; 10, Stock_Info[[#This Row],[% Deli. Qty to Traded Qty]] &gt; 90), "Good Day", "")</f>
        <v/>
      </c>
    </row>
    <row r="1438" spans="1:18">
      <c r="A1438" t="s">
        <v>45</v>
      </c>
      <c r="B1438" s="1">
        <v>45637</v>
      </c>
      <c r="C1438" s="1" t="str">
        <f>"WEEK" &amp;" " &amp;  INT((DAY(Stock_Info[[#This Row],[Date]])+WEEKDAY(DATE(YEAR(Stock_Info[[#This Row],[Date]]),MONTH(Stock_Info[[#This Row],[Date]]),1))-1)/7)+1</f>
        <v>WEEK 2</v>
      </c>
      <c r="D1438" s="12">
        <v>57.03</v>
      </c>
      <c r="E1438" s="12">
        <v>57.47</v>
      </c>
      <c r="F1438" s="12">
        <v>56.3</v>
      </c>
      <c r="G1438" s="12">
        <v>56.42</v>
      </c>
      <c r="H1438" s="12">
        <v>56.844888715979394</v>
      </c>
      <c r="I1438">
        <v>1133541</v>
      </c>
      <c r="J1438">
        <v>4478</v>
      </c>
      <c r="K1438" s="12">
        <v>64436012</v>
      </c>
      <c r="L1438">
        <v>455317</v>
      </c>
      <c r="M1438">
        <v>40.17</v>
      </c>
      <c r="N1438">
        <v>1.17</v>
      </c>
      <c r="O1438">
        <v>-0.61</v>
      </c>
      <c r="P1438">
        <f xml:space="preserve"> IF(Stock_Info[[#This Row],[Close Price]] &gt; Stock_Info[[#This Row],[Open Price]], 1, 0)</f>
        <v>0</v>
      </c>
      <c r="Q1438" t="str">
        <f>IF(AND(Stock_Info[[#This Row],[% Deli. Qty to Traded Qty]]&gt;80,Stock_Info[[#This Row],[No. of Trades]]&lt;3000),"Unusual Day","")</f>
        <v/>
      </c>
      <c r="R1438" t="str">
        <f>IF(AND(Stock_Info[[#This Row],[Spread High-Low]] &lt; 10, Stock_Info[[#This Row],[% Deli. Qty to Traded Qty]] &gt; 90), "Good Day", "")</f>
        <v/>
      </c>
    </row>
    <row r="1439" spans="1:18">
      <c r="A1439" t="s">
        <v>45</v>
      </c>
      <c r="B1439" s="1">
        <v>45636</v>
      </c>
      <c r="C1439" s="1" t="str">
        <f>"WEEK" &amp;" " &amp;  INT((DAY(Stock_Info[[#This Row],[Date]])+WEEKDAY(DATE(YEAR(Stock_Info[[#This Row],[Date]]),MONTH(Stock_Info[[#This Row],[Date]]),1))-1)/7)+1</f>
        <v>WEEK 2</v>
      </c>
      <c r="D1439" s="12">
        <v>57.69</v>
      </c>
      <c r="E1439" s="12">
        <v>57.8</v>
      </c>
      <c r="F1439" s="12">
        <v>56.5</v>
      </c>
      <c r="G1439" s="12">
        <v>56.83</v>
      </c>
      <c r="H1439" s="12">
        <v>57.105026312349466</v>
      </c>
      <c r="I1439">
        <v>1277537</v>
      </c>
      <c r="J1439">
        <v>5384</v>
      </c>
      <c r="K1439" s="12">
        <v>72953784</v>
      </c>
      <c r="L1439">
        <v>430018</v>
      </c>
      <c r="M1439">
        <v>33.659999999999997</v>
      </c>
      <c r="N1439">
        <v>1.3</v>
      </c>
      <c r="O1439">
        <v>-0.86</v>
      </c>
      <c r="P1439">
        <f xml:space="preserve"> IF(Stock_Info[[#This Row],[Close Price]] &gt; Stock_Info[[#This Row],[Open Price]], 1, 0)</f>
        <v>0</v>
      </c>
      <c r="Q1439" t="str">
        <f>IF(AND(Stock_Info[[#This Row],[% Deli. Qty to Traded Qty]]&gt;80,Stock_Info[[#This Row],[No. of Trades]]&lt;3000),"Unusual Day","")</f>
        <v/>
      </c>
      <c r="R1439" t="str">
        <f>IF(AND(Stock_Info[[#This Row],[Spread High-Low]] &lt; 10, Stock_Info[[#This Row],[% Deli. Qty to Traded Qty]] &gt; 90), "Good Day", "")</f>
        <v/>
      </c>
    </row>
    <row r="1440" spans="1:18">
      <c r="A1440" t="s">
        <v>45</v>
      </c>
      <c r="B1440" s="1">
        <v>45635</v>
      </c>
      <c r="C1440" s="1" t="str">
        <f>"WEEK" &amp;" " &amp;  INT((DAY(Stock_Info[[#This Row],[Date]])+WEEKDAY(DATE(YEAR(Stock_Info[[#This Row],[Date]]),MONTH(Stock_Info[[#This Row],[Date]]),1))-1)/7)+1</f>
        <v>WEEK 2</v>
      </c>
      <c r="D1440" s="12">
        <v>58.29</v>
      </c>
      <c r="E1440" s="12">
        <v>58.58</v>
      </c>
      <c r="F1440" s="12">
        <v>57.15</v>
      </c>
      <c r="G1440" s="12">
        <v>57.33</v>
      </c>
      <c r="H1440" s="12">
        <v>57.814409059771464</v>
      </c>
      <c r="I1440">
        <v>988281</v>
      </c>
      <c r="J1440">
        <v>4842</v>
      </c>
      <c r="K1440" s="12">
        <v>57136882</v>
      </c>
      <c r="L1440">
        <v>320879</v>
      </c>
      <c r="M1440">
        <v>32.47</v>
      </c>
      <c r="N1440">
        <v>1.43</v>
      </c>
      <c r="O1440">
        <v>-0.96</v>
      </c>
      <c r="P1440">
        <f xml:space="preserve"> IF(Stock_Info[[#This Row],[Close Price]] &gt; Stock_Info[[#This Row],[Open Price]], 1, 0)</f>
        <v>0</v>
      </c>
      <c r="Q1440" t="str">
        <f>IF(AND(Stock_Info[[#This Row],[% Deli. Qty to Traded Qty]]&gt;80,Stock_Info[[#This Row],[No. of Trades]]&lt;3000),"Unusual Day","")</f>
        <v/>
      </c>
      <c r="R1440" t="str">
        <f>IF(AND(Stock_Info[[#This Row],[Spread High-Low]] &lt; 10, Stock_Info[[#This Row],[% Deli. Qty to Traded Qty]] &gt; 90), "Good Day", "")</f>
        <v/>
      </c>
    </row>
    <row r="1441" spans="1:18">
      <c r="A1441" t="s">
        <v>45</v>
      </c>
      <c r="B1441" s="1">
        <v>45632</v>
      </c>
      <c r="C1441" s="1" t="str">
        <f>"WEEK" &amp;" " &amp;  INT((DAY(Stock_Info[[#This Row],[Date]])+WEEKDAY(DATE(YEAR(Stock_Info[[#This Row],[Date]]),MONTH(Stock_Info[[#This Row],[Date]]),1))-1)/7)+1</f>
        <v>WEEK 1</v>
      </c>
      <c r="D1441" s="12">
        <v>58.51</v>
      </c>
      <c r="E1441" s="12">
        <v>59.35</v>
      </c>
      <c r="F1441" s="12">
        <v>57.13</v>
      </c>
      <c r="G1441" s="12">
        <v>57.86</v>
      </c>
      <c r="H1441" s="12">
        <v>58.326289519727652</v>
      </c>
      <c r="I1441">
        <v>1105935</v>
      </c>
      <c r="J1441">
        <v>4132</v>
      </c>
      <c r="K1441" s="12">
        <v>64505085</v>
      </c>
      <c r="L1441">
        <v>290578</v>
      </c>
      <c r="M1441">
        <v>26.27</v>
      </c>
      <c r="N1441">
        <v>2.2200000000000002</v>
      </c>
      <c r="O1441">
        <v>-0.65</v>
      </c>
      <c r="P1441">
        <f xml:space="preserve"> IF(Stock_Info[[#This Row],[Close Price]] &gt; Stock_Info[[#This Row],[Open Price]], 1, 0)</f>
        <v>0</v>
      </c>
      <c r="Q1441" t="str">
        <f>IF(AND(Stock_Info[[#This Row],[% Deli. Qty to Traded Qty]]&gt;80,Stock_Info[[#This Row],[No. of Trades]]&lt;3000),"Unusual Day","")</f>
        <v/>
      </c>
      <c r="R1441" t="str">
        <f>IF(AND(Stock_Info[[#This Row],[Spread High-Low]] &lt; 10, Stock_Info[[#This Row],[% Deli. Qty to Traded Qty]] &gt; 90), "Good Day", "")</f>
        <v/>
      </c>
    </row>
    <row r="1442" spans="1:18">
      <c r="A1442" t="s">
        <v>45</v>
      </c>
      <c r="B1442" s="1">
        <v>45631</v>
      </c>
      <c r="C1442" s="1" t="str">
        <f>"WEEK" &amp;" " &amp;  INT((DAY(Stock_Info[[#This Row],[Date]])+WEEKDAY(DATE(YEAR(Stock_Info[[#This Row],[Date]]),MONTH(Stock_Info[[#This Row],[Date]]),1))-1)/7)+1</f>
        <v>WEEK 1</v>
      </c>
      <c r="D1442" s="12">
        <v>59.3</v>
      </c>
      <c r="E1442" s="12">
        <v>59.85</v>
      </c>
      <c r="F1442" s="12">
        <v>58.05</v>
      </c>
      <c r="G1442" s="12">
        <v>58.31</v>
      </c>
      <c r="H1442" s="12">
        <v>58.620189435775345</v>
      </c>
      <c r="I1442">
        <v>930764</v>
      </c>
      <c r="J1442">
        <v>3303</v>
      </c>
      <c r="K1442" s="12">
        <v>54561562</v>
      </c>
      <c r="L1442">
        <v>332039</v>
      </c>
      <c r="M1442">
        <v>35.67</v>
      </c>
      <c r="N1442">
        <v>1.8</v>
      </c>
      <c r="O1442">
        <v>-0.99</v>
      </c>
      <c r="P1442">
        <f xml:space="preserve"> IF(Stock_Info[[#This Row],[Close Price]] &gt; Stock_Info[[#This Row],[Open Price]], 1, 0)</f>
        <v>0</v>
      </c>
      <c r="Q1442" t="str">
        <f>IF(AND(Stock_Info[[#This Row],[% Deli. Qty to Traded Qty]]&gt;80,Stock_Info[[#This Row],[No. of Trades]]&lt;3000),"Unusual Day","")</f>
        <v/>
      </c>
      <c r="R1442" t="str">
        <f>IF(AND(Stock_Info[[#This Row],[Spread High-Low]] &lt; 10, Stock_Info[[#This Row],[% Deli. Qty to Traded Qty]] &gt; 90), "Good Day", "")</f>
        <v/>
      </c>
    </row>
    <row r="1443" spans="1:18">
      <c r="A1443" t="s">
        <v>45</v>
      </c>
      <c r="B1443" s="1">
        <v>45630</v>
      </c>
      <c r="C1443" s="1" t="str">
        <f>"WEEK" &amp;" " &amp;  INT((DAY(Stock_Info[[#This Row],[Date]])+WEEKDAY(DATE(YEAR(Stock_Info[[#This Row],[Date]]),MONTH(Stock_Info[[#This Row],[Date]]),1))-1)/7)+1</f>
        <v>WEEK 1</v>
      </c>
      <c r="D1443" s="12">
        <v>57.11</v>
      </c>
      <c r="E1443" s="12">
        <v>59.23</v>
      </c>
      <c r="F1443" s="12">
        <v>57.07</v>
      </c>
      <c r="G1443" s="12">
        <v>58.88</v>
      </c>
      <c r="H1443" s="12">
        <v>58.392729882998665</v>
      </c>
      <c r="I1443">
        <v>2205274</v>
      </c>
      <c r="J1443">
        <v>7868</v>
      </c>
      <c r="K1443" s="12">
        <v>128771969</v>
      </c>
      <c r="L1443">
        <v>468420</v>
      </c>
      <c r="M1443">
        <v>21.24</v>
      </c>
      <c r="N1443">
        <v>2.16</v>
      </c>
      <c r="O1443">
        <v>1.77</v>
      </c>
      <c r="P1443">
        <f xml:space="preserve"> IF(Stock_Info[[#This Row],[Close Price]] &gt; Stock_Info[[#This Row],[Open Price]], 1, 0)</f>
        <v>1</v>
      </c>
      <c r="Q1443" t="str">
        <f>IF(AND(Stock_Info[[#This Row],[% Deli. Qty to Traded Qty]]&gt;80,Stock_Info[[#This Row],[No. of Trades]]&lt;3000),"Unusual Day","")</f>
        <v/>
      </c>
      <c r="R1443" t="str">
        <f>IF(AND(Stock_Info[[#This Row],[Spread High-Low]] &lt; 10, Stock_Info[[#This Row],[% Deli. Qty to Traded Qty]] &gt; 90), "Good Day", "")</f>
        <v/>
      </c>
    </row>
    <row r="1444" spans="1:18">
      <c r="A1444" t="s">
        <v>45</v>
      </c>
      <c r="B1444" s="1">
        <v>45629</v>
      </c>
      <c r="C1444" s="1" t="str">
        <f>"WEEK" &amp;" " &amp;  INT((DAY(Stock_Info[[#This Row],[Date]])+WEEKDAY(DATE(YEAR(Stock_Info[[#This Row],[Date]]),MONTH(Stock_Info[[#This Row],[Date]]),1))-1)/7)+1</f>
        <v>WEEK 1</v>
      </c>
      <c r="D1444" s="12">
        <v>56.95</v>
      </c>
      <c r="E1444" s="12">
        <v>57.83</v>
      </c>
      <c r="F1444" s="12">
        <v>56.87</v>
      </c>
      <c r="G1444" s="12">
        <v>57.04</v>
      </c>
      <c r="H1444" s="12">
        <v>57.293372431549429</v>
      </c>
      <c r="I1444">
        <v>1045572</v>
      </c>
      <c r="J1444">
        <v>3753</v>
      </c>
      <c r="K1444" s="12">
        <v>59904346</v>
      </c>
      <c r="L1444">
        <v>316201</v>
      </c>
      <c r="M1444">
        <v>30.24</v>
      </c>
      <c r="N1444">
        <v>0.96</v>
      </c>
      <c r="O1444">
        <v>0.09</v>
      </c>
      <c r="P1444">
        <f xml:space="preserve"> IF(Stock_Info[[#This Row],[Close Price]] &gt; Stock_Info[[#This Row],[Open Price]], 1, 0)</f>
        <v>1</v>
      </c>
      <c r="Q1444" t="str">
        <f>IF(AND(Stock_Info[[#This Row],[% Deli. Qty to Traded Qty]]&gt;80,Stock_Info[[#This Row],[No. of Trades]]&lt;3000),"Unusual Day","")</f>
        <v/>
      </c>
      <c r="R1444" t="str">
        <f>IF(AND(Stock_Info[[#This Row],[Spread High-Low]] &lt; 10, Stock_Info[[#This Row],[% Deli. Qty to Traded Qty]] &gt; 90), "Good Day", "")</f>
        <v/>
      </c>
    </row>
    <row r="1445" spans="1:18">
      <c r="A1445" t="s">
        <v>45</v>
      </c>
      <c r="B1445" s="1">
        <v>45628</v>
      </c>
      <c r="C1445" s="1" t="str">
        <f>"WEEK" &amp;" " &amp;  INT((DAY(Stock_Info[[#This Row],[Date]])+WEEKDAY(DATE(YEAR(Stock_Info[[#This Row],[Date]]),MONTH(Stock_Info[[#This Row],[Date]]),1))-1)/7)+1</f>
        <v>WEEK 1</v>
      </c>
      <c r="D1445" s="12">
        <v>56.45</v>
      </c>
      <c r="E1445" s="12">
        <v>57.24</v>
      </c>
      <c r="F1445" s="12">
        <v>55.77</v>
      </c>
      <c r="G1445" s="12">
        <v>56.95</v>
      </c>
      <c r="H1445" s="12">
        <v>56.525565959594296</v>
      </c>
      <c r="I1445">
        <v>911505</v>
      </c>
      <c r="J1445">
        <v>4708</v>
      </c>
      <c r="K1445" s="12">
        <v>51523336</v>
      </c>
      <c r="L1445">
        <v>363375</v>
      </c>
      <c r="M1445">
        <v>39.869999999999997</v>
      </c>
      <c r="N1445">
        <v>1.47</v>
      </c>
      <c r="O1445">
        <v>0.5</v>
      </c>
      <c r="P1445">
        <f xml:space="preserve"> IF(Stock_Info[[#This Row],[Close Price]] &gt; Stock_Info[[#This Row],[Open Price]], 1, 0)</f>
        <v>1</v>
      </c>
      <c r="Q1445" t="str">
        <f>IF(AND(Stock_Info[[#This Row],[% Deli. Qty to Traded Qty]]&gt;80,Stock_Info[[#This Row],[No. of Trades]]&lt;3000),"Unusual Day","")</f>
        <v/>
      </c>
      <c r="R1445" t="str">
        <f>IF(AND(Stock_Info[[#This Row],[Spread High-Low]] &lt; 10, Stock_Info[[#This Row],[% Deli. Qty to Traded Qty]] &gt; 90), "Good Day", "")</f>
        <v/>
      </c>
    </row>
    <row r="1446" spans="1:18">
      <c r="A1446" t="s">
        <v>45</v>
      </c>
      <c r="B1446" s="1">
        <v>45625</v>
      </c>
      <c r="C1446" s="1" t="str">
        <f>"WEEK" &amp;" " &amp;  INT((DAY(Stock_Info[[#This Row],[Date]])+WEEKDAY(DATE(YEAR(Stock_Info[[#This Row],[Date]]),MONTH(Stock_Info[[#This Row],[Date]]),1))-1)/7)+1</f>
        <v>WEEK 5</v>
      </c>
      <c r="D1446" s="12">
        <v>56.83</v>
      </c>
      <c r="E1446" s="12">
        <v>57.52</v>
      </c>
      <c r="F1446" s="12">
        <v>55.7</v>
      </c>
      <c r="G1446" s="12">
        <v>57.04</v>
      </c>
      <c r="H1446" s="12">
        <v>56.783099449251502</v>
      </c>
      <c r="I1446">
        <v>1494330</v>
      </c>
      <c r="J1446">
        <v>6261</v>
      </c>
      <c r="K1446" s="12">
        <v>84852689</v>
      </c>
      <c r="L1446">
        <v>575982</v>
      </c>
      <c r="M1446">
        <v>38.54</v>
      </c>
      <c r="N1446">
        <v>1.82</v>
      </c>
      <c r="O1446">
        <v>0.21</v>
      </c>
      <c r="P1446">
        <f xml:space="preserve"> IF(Stock_Info[[#This Row],[Close Price]] &gt; Stock_Info[[#This Row],[Open Price]], 1, 0)</f>
        <v>1</v>
      </c>
      <c r="Q1446" t="str">
        <f>IF(AND(Stock_Info[[#This Row],[% Deli. Qty to Traded Qty]]&gt;80,Stock_Info[[#This Row],[No. of Trades]]&lt;3000),"Unusual Day","")</f>
        <v/>
      </c>
      <c r="R1446" t="str">
        <f>IF(AND(Stock_Info[[#This Row],[Spread High-Low]] &lt; 10, Stock_Info[[#This Row],[% Deli. Qty to Traded Qty]] &gt; 90), "Good Day", "")</f>
        <v/>
      </c>
    </row>
    <row r="1447" spans="1:18">
      <c r="A1447" t="s">
        <v>45</v>
      </c>
      <c r="B1447" s="1">
        <v>45624</v>
      </c>
      <c r="C1447" s="1" t="str">
        <f>"WEEK" &amp;" " &amp;  INT((DAY(Stock_Info[[#This Row],[Date]])+WEEKDAY(DATE(YEAR(Stock_Info[[#This Row],[Date]]),MONTH(Stock_Info[[#This Row],[Date]]),1))-1)/7)+1</f>
        <v>WEEK 5</v>
      </c>
      <c r="D1447" s="12">
        <v>55.97</v>
      </c>
      <c r="E1447" s="12">
        <v>57.39</v>
      </c>
      <c r="F1447" s="12">
        <v>55.55</v>
      </c>
      <c r="G1447" s="12">
        <v>56.82</v>
      </c>
      <c r="H1447" s="12">
        <v>56.555808925166502</v>
      </c>
      <c r="I1447">
        <v>1464264</v>
      </c>
      <c r="J1447">
        <v>4243</v>
      </c>
      <c r="K1447" s="12">
        <v>82812635</v>
      </c>
      <c r="L1447">
        <v>548234</v>
      </c>
      <c r="M1447">
        <v>37.44</v>
      </c>
      <c r="N1447">
        <v>1.84</v>
      </c>
      <c r="O1447">
        <v>0.85</v>
      </c>
      <c r="P1447">
        <f xml:space="preserve"> IF(Stock_Info[[#This Row],[Close Price]] &gt; Stock_Info[[#This Row],[Open Price]], 1, 0)</f>
        <v>1</v>
      </c>
      <c r="Q1447" t="str">
        <f>IF(AND(Stock_Info[[#This Row],[% Deli. Qty to Traded Qty]]&gt;80,Stock_Info[[#This Row],[No. of Trades]]&lt;3000),"Unusual Day","")</f>
        <v/>
      </c>
      <c r="R1447" t="str">
        <f>IF(AND(Stock_Info[[#This Row],[Spread High-Low]] &lt; 10, Stock_Info[[#This Row],[% Deli. Qty to Traded Qty]] &gt; 90), "Good Day", "")</f>
        <v/>
      </c>
    </row>
    <row r="1448" spans="1:18">
      <c r="A1448" t="s">
        <v>45</v>
      </c>
      <c r="B1448" s="1">
        <v>45623</v>
      </c>
      <c r="C1448" s="1" t="str">
        <f>"WEEK" &amp;" " &amp;  INT((DAY(Stock_Info[[#This Row],[Date]])+WEEKDAY(DATE(YEAR(Stock_Info[[#This Row],[Date]]),MONTH(Stock_Info[[#This Row],[Date]]),1))-1)/7)+1</f>
        <v>WEEK 5</v>
      </c>
      <c r="D1448" s="12">
        <v>55.8</v>
      </c>
      <c r="E1448" s="12">
        <v>56.44</v>
      </c>
      <c r="F1448" s="12">
        <v>55.01</v>
      </c>
      <c r="G1448" s="12">
        <v>55.8</v>
      </c>
      <c r="H1448" s="12">
        <v>55.766314965054768</v>
      </c>
      <c r="I1448">
        <v>1355979</v>
      </c>
      <c r="J1448">
        <v>5889</v>
      </c>
      <c r="K1448" s="12">
        <v>75617952</v>
      </c>
      <c r="L1448">
        <v>533277</v>
      </c>
      <c r="M1448">
        <v>39.33</v>
      </c>
      <c r="N1448">
        <v>1.43</v>
      </c>
      <c r="O1448">
        <v>0</v>
      </c>
      <c r="P1448">
        <f xml:space="preserve"> IF(Stock_Info[[#This Row],[Close Price]] &gt; Stock_Info[[#This Row],[Open Price]], 1, 0)</f>
        <v>0</v>
      </c>
      <c r="Q1448" t="str">
        <f>IF(AND(Stock_Info[[#This Row],[% Deli. Qty to Traded Qty]]&gt;80,Stock_Info[[#This Row],[No. of Trades]]&lt;3000),"Unusual Day","")</f>
        <v/>
      </c>
      <c r="R1448" t="str">
        <f>IF(AND(Stock_Info[[#This Row],[Spread High-Low]] &lt; 10, Stock_Info[[#This Row],[% Deli. Qty to Traded Qty]] &gt; 90), "Good Day", "")</f>
        <v/>
      </c>
    </row>
    <row r="1449" spans="1:18">
      <c r="A1449" t="s">
        <v>45</v>
      </c>
      <c r="B1449" s="1">
        <v>45622</v>
      </c>
      <c r="C1449" s="1" t="str">
        <f>"WEEK" &amp;" " &amp;  INT((DAY(Stock_Info[[#This Row],[Date]])+WEEKDAY(DATE(YEAR(Stock_Info[[#This Row],[Date]]),MONTH(Stock_Info[[#This Row],[Date]]),1))-1)/7)+1</f>
        <v>WEEK 5</v>
      </c>
      <c r="D1449" s="12">
        <v>54.59</v>
      </c>
      <c r="E1449" s="12">
        <v>55.46</v>
      </c>
      <c r="F1449" s="12">
        <v>54.18</v>
      </c>
      <c r="G1449" s="12">
        <v>55.18</v>
      </c>
      <c r="H1449" s="12">
        <v>54.95261989904693</v>
      </c>
      <c r="I1449">
        <v>940437</v>
      </c>
      <c r="J1449">
        <v>4327</v>
      </c>
      <c r="K1449" s="12">
        <v>51679477</v>
      </c>
      <c r="L1449">
        <v>412931</v>
      </c>
      <c r="M1449">
        <v>43.91</v>
      </c>
      <c r="N1449">
        <v>1.28</v>
      </c>
      <c r="O1449">
        <v>0.59</v>
      </c>
      <c r="P1449">
        <f xml:space="preserve"> IF(Stock_Info[[#This Row],[Close Price]] &gt; Stock_Info[[#This Row],[Open Price]], 1, 0)</f>
        <v>1</v>
      </c>
      <c r="Q1449" t="str">
        <f>IF(AND(Stock_Info[[#This Row],[% Deli. Qty to Traded Qty]]&gt;80,Stock_Info[[#This Row],[No. of Trades]]&lt;3000),"Unusual Day","")</f>
        <v/>
      </c>
      <c r="R1449" t="str">
        <f>IF(AND(Stock_Info[[#This Row],[Spread High-Low]] &lt; 10, Stock_Info[[#This Row],[% Deli. Qty to Traded Qty]] &gt; 90), "Good Day", "")</f>
        <v/>
      </c>
    </row>
    <row r="1450" spans="1:18">
      <c r="A1450" t="s">
        <v>45</v>
      </c>
      <c r="B1450" s="1">
        <v>45621</v>
      </c>
      <c r="C1450" s="1" t="str">
        <f>"WEEK" &amp;" " &amp;  INT((DAY(Stock_Info[[#This Row],[Date]])+WEEKDAY(DATE(YEAR(Stock_Info[[#This Row],[Date]]),MONTH(Stock_Info[[#This Row],[Date]]),1))-1)/7)+1</f>
        <v>WEEK 5</v>
      </c>
      <c r="D1450" s="12">
        <v>55</v>
      </c>
      <c r="E1450" s="12">
        <v>55.65</v>
      </c>
      <c r="F1450" s="12">
        <v>54.06</v>
      </c>
      <c r="G1450" s="12">
        <v>54.31</v>
      </c>
      <c r="H1450" s="12">
        <v>54.901264913765786</v>
      </c>
      <c r="I1450">
        <v>2111053</v>
      </c>
      <c r="J1450">
        <v>8876</v>
      </c>
      <c r="K1450" s="12">
        <v>115899480</v>
      </c>
      <c r="L1450">
        <v>715653</v>
      </c>
      <c r="M1450">
        <v>33.9</v>
      </c>
      <c r="N1450">
        <v>1.59</v>
      </c>
      <c r="O1450">
        <v>-0.69</v>
      </c>
      <c r="P1450">
        <f xml:space="preserve"> IF(Stock_Info[[#This Row],[Close Price]] &gt; Stock_Info[[#This Row],[Open Price]], 1, 0)</f>
        <v>0</v>
      </c>
      <c r="Q1450" t="str">
        <f>IF(AND(Stock_Info[[#This Row],[% Deli. Qty to Traded Qty]]&gt;80,Stock_Info[[#This Row],[No. of Trades]]&lt;3000),"Unusual Day","")</f>
        <v/>
      </c>
      <c r="R1450" t="str">
        <f>IF(AND(Stock_Info[[#This Row],[Spread High-Low]] &lt; 10, Stock_Info[[#This Row],[% Deli. Qty to Traded Qty]] &gt; 90), "Good Day", "")</f>
        <v/>
      </c>
    </row>
    <row r="1451" spans="1:18">
      <c r="A1451" t="s">
        <v>45</v>
      </c>
      <c r="B1451" s="1">
        <v>45618</v>
      </c>
      <c r="C1451" s="1" t="str">
        <f>"WEEK" &amp;" " &amp;  INT((DAY(Stock_Info[[#This Row],[Date]])+WEEKDAY(DATE(YEAR(Stock_Info[[#This Row],[Date]]),MONTH(Stock_Info[[#This Row],[Date]]),1))-1)/7)+1</f>
        <v>WEEK 4</v>
      </c>
      <c r="D1451" s="12">
        <v>51.31</v>
      </c>
      <c r="E1451" s="12">
        <v>53.11</v>
      </c>
      <c r="F1451" s="12">
        <v>51.31</v>
      </c>
      <c r="G1451" s="12">
        <v>52.94</v>
      </c>
      <c r="H1451" s="12">
        <v>52.652547124871006</v>
      </c>
      <c r="I1451">
        <v>971939</v>
      </c>
      <c r="J1451">
        <v>4273</v>
      </c>
      <c r="K1451" s="12">
        <v>51175064</v>
      </c>
      <c r="L1451">
        <v>379807</v>
      </c>
      <c r="M1451">
        <v>39.08</v>
      </c>
      <c r="N1451">
        <v>1.8</v>
      </c>
      <c r="O1451">
        <v>1.63</v>
      </c>
      <c r="P1451">
        <f xml:space="preserve"> IF(Stock_Info[[#This Row],[Close Price]] &gt; Stock_Info[[#This Row],[Open Price]], 1, 0)</f>
        <v>1</v>
      </c>
      <c r="Q1451" t="str">
        <f>IF(AND(Stock_Info[[#This Row],[% Deli. Qty to Traded Qty]]&gt;80,Stock_Info[[#This Row],[No. of Trades]]&lt;3000),"Unusual Day","")</f>
        <v/>
      </c>
      <c r="R1451" t="str">
        <f>IF(AND(Stock_Info[[#This Row],[Spread High-Low]] &lt; 10, Stock_Info[[#This Row],[% Deli. Qty to Traded Qty]] &gt; 90), "Good Day", "")</f>
        <v/>
      </c>
    </row>
    <row r="1452" spans="1:18">
      <c r="A1452" t="s">
        <v>45</v>
      </c>
      <c r="B1452" s="1">
        <v>45617</v>
      </c>
      <c r="C1452" s="1" t="str">
        <f>"WEEK" &amp;" " &amp;  INT((DAY(Stock_Info[[#This Row],[Date]])+WEEKDAY(DATE(YEAR(Stock_Info[[#This Row],[Date]]),MONTH(Stock_Info[[#This Row],[Date]]),1))-1)/7)+1</f>
        <v>WEEK 4</v>
      </c>
      <c r="D1452" s="12">
        <v>52.38</v>
      </c>
      <c r="E1452" s="12">
        <v>52.38</v>
      </c>
      <c r="F1452" s="12">
        <v>50.49</v>
      </c>
      <c r="G1452" s="12">
        <v>51.29</v>
      </c>
      <c r="H1452" s="12">
        <v>51.330300019176121</v>
      </c>
      <c r="I1452">
        <v>630993</v>
      </c>
      <c r="J1452">
        <v>2728</v>
      </c>
      <c r="K1452" s="12">
        <v>32389060</v>
      </c>
      <c r="L1452">
        <v>162966</v>
      </c>
      <c r="M1452">
        <v>25.83</v>
      </c>
      <c r="N1452">
        <v>1.89</v>
      </c>
      <c r="O1452">
        <v>-1.0900000000000001</v>
      </c>
      <c r="P1452">
        <f xml:space="preserve"> IF(Stock_Info[[#This Row],[Close Price]] &gt; Stock_Info[[#This Row],[Open Price]], 1, 0)</f>
        <v>0</v>
      </c>
      <c r="Q1452" t="str">
        <f>IF(AND(Stock_Info[[#This Row],[% Deli. Qty to Traded Qty]]&gt;80,Stock_Info[[#This Row],[No. of Trades]]&lt;3000),"Unusual Day","")</f>
        <v/>
      </c>
      <c r="R1452" t="str">
        <f>IF(AND(Stock_Info[[#This Row],[Spread High-Low]] &lt; 10, Stock_Info[[#This Row],[% Deli. Qty to Traded Qty]] &gt; 90), "Good Day", "")</f>
        <v/>
      </c>
    </row>
    <row r="1453" spans="1:18">
      <c r="A1453" t="s">
        <v>45</v>
      </c>
      <c r="B1453" s="1">
        <v>45615</v>
      </c>
      <c r="C1453" s="1" t="str">
        <f>"WEEK" &amp;" " &amp;  INT((DAY(Stock_Info[[#This Row],[Date]])+WEEKDAY(DATE(YEAR(Stock_Info[[#This Row],[Date]]),MONTH(Stock_Info[[#This Row],[Date]]),1))-1)/7)+1</f>
        <v>WEEK 4</v>
      </c>
      <c r="D1453" s="12">
        <v>51.8</v>
      </c>
      <c r="E1453" s="12">
        <v>53.24</v>
      </c>
      <c r="F1453" s="12">
        <v>51.79</v>
      </c>
      <c r="G1453" s="12">
        <v>52.38</v>
      </c>
      <c r="H1453" s="12">
        <v>52.699405474288909</v>
      </c>
      <c r="I1453">
        <v>1186492</v>
      </c>
      <c r="J1453">
        <v>5603</v>
      </c>
      <c r="K1453" s="12">
        <v>62527423</v>
      </c>
      <c r="L1453">
        <v>414906</v>
      </c>
      <c r="M1453">
        <v>34.97</v>
      </c>
      <c r="N1453">
        <v>1.45</v>
      </c>
      <c r="O1453">
        <v>0.57999999999999996</v>
      </c>
      <c r="P1453">
        <f xml:space="preserve"> IF(Stock_Info[[#This Row],[Close Price]] &gt; Stock_Info[[#This Row],[Open Price]], 1, 0)</f>
        <v>1</v>
      </c>
      <c r="Q1453" t="str">
        <f>IF(AND(Stock_Info[[#This Row],[% Deli. Qty to Traded Qty]]&gt;80,Stock_Info[[#This Row],[No. of Trades]]&lt;3000),"Unusual Day","")</f>
        <v/>
      </c>
      <c r="R1453" t="str">
        <f>IF(AND(Stock_Info[[#This Row],[Spread High-Low]] &lt; 10, Stock_Info[[#This Row],[% Deli. Qty to Traded Qty]] &gt; 90), "Good Day", "")</f>
        <v/>
      </c>
    </row>
    <row r="1454" spans="1:18">
      <c r="A1454" t="s">
        <v>45</v>
      </c>
      <c r="B1454" s="1">
        <v>45614</v>
      </c>
      <c r="C1454" s="1" t="str">
        <f>"WEEK" &amp;" " &amp;  INT((DAY(Stock_Info[[#This Row],[Date]])+WEEKDAY(DATE(YEAR(Stock_Info[[#This Row],[Date]]),MONTH(Stock_Info[[#This Row],[Date]]),1))-1)/7)+1</f>
        <v>WEEK 4</v>
      </c>
      <c r="D1454" s="12">
        <v>50.56</v>
      </c>
      <c r="E1454" s="12">
        <v>52.86</v>
      </c>
      <c r="F1454" s="12">
        <v>49.58</v>
      </c>
      <c r="G1454" s="12">
        <v>51.79</v>
      </c>
      <c r="H1454" s="12">
        <v>51.298011027257182</v>
      </c>
      <c r="I1454">
        <v>1504998</v>
      </c>
      <c r="J1454">
        <v>7114</v>
      </c>
      <c r="K1454" s="12">
        <v>77203404</v>
      </c>
      <c r="L1454">
        <v>471758</v>
      </c>
      <c r="M1454">
        <v>31.35</v>
      </c>
      <c r="N1454">
        <v>3.28</v>
      </c>
      <c r="O1454">
        <v>1.23</v>
      </c>
      <c r="P1454">
        <f xml:space="preserve"> IF(Stock_Info[[#This Row],[Close Price]] &gt; Stock_Info[[#This Row],[Open Price]], 1, 0)</f>
        <v>1</v>
      </c>
      <c r="Q1454" t="str">
        <f>IF(AND(Stock_Info[[#This Row],[% Deli. Qty to Traded Qty]]&gt;80,Stock_Info[[#This Row],[No. of Trades]]&lt;3000),"Unusual Day","")</f>
        <v/>
      </c>
      <c r="R1454" t="str">
        <f>IF(AND(Stock_Info[[#This Row],[Spread High-Low]] &lt; 10, Stock_Info[[#This Row],[% Deli. Qty to Traded Qty]] &gt; 90), "Good Day", "")</f>
        <v/>
      </c>
    </row>
    <row r="1455" spans="1:18">
      <c r="A1455" t="s">
        <v>45</v>
      </c>
      <c r="B1455" s="1">
        <v>45610</v>
      </c>
      <c r="C1455" s="1" t="str">
        <f>"WEEK" &amp;" " &amp;  INT((DAY(Stock_Info[[#This Row],[Date]])+WEEKDAY(DATE(YEAR(Stock_Info[[#This Row],[Date]]),MONTH(Stock_Info[[#This Row],[Date]]),1))-1)/7)+1</f>
        <v>WEEK 3</v>
      </c>
      <c r="D1455" s="12">
        <v>50.2</v>
      </c>
      <c r="E1455" s="12">
        <v>51.29</v>
      </c>
      <c r="F1455" s="12">
        <v>50.2</v>
      </c>
      <c r="G1455" s="12">
        <v>50.52</v>
      </c>
      <c r="H1455" s="12">
        <v>50.767236090368158</v>
      </c>
      <c r="I1455">
        <v>1054575</v>
      </c>
      <c r="J1455">
        <v>4767</v>
      </c>
      <c r="K1455" s="12">
        <v>53537858</v>
      </c>
      <c r="L1455">
        <v>223697</v>
      </c>
      <c r="M1455">
        <v>21.21</v>
      </c>
      <c r="N1455">
        <v>1.0900000000000001</v>
      </c>
      <c r="O1455">
        <v>0.32</v>
      </c>
      <c r="P1455">
        <f xml:space="preserve"> IF(Stock_Info[[#This Row],[Close Price]] &gt; Stock_Info[[#This Row],[Open Price]], 1, 0)</f>
        <v>1</v>
      </c>
      <c r="Q1455" t="str">
        <f>IF(AND(Stock_Info[[#This Row],[% Deli. Qty to Traded Qty]]&gt;80,Stock_Info[[#This Row],[No. of Trades]]&lt;3000),"Unusual Day","")</f>
        <v/>
      </c>
      <c r="R1455" t="str">
        <f>IF(AND(Stock_Info[[#This Row],[Spread High-Low]] &lt; 10, Stock_Info[[#This Row],[% Deli. Qty to Traded Qty]] &gt; 90), "Good Day", "")</f>
        <v/>
      </c>
    </row>
    <row r="1456" spans="1:18">
      <c r="A1456" t="s">
        <v>45</v>
      </c>
      <c r="B1456" s="1">
        <v>45609</v>
      </c>
      <c r="C1456" s="1" t="str">
        <f>"WEEK" &amp;" " &amp;  INT((DAY(Stock_Info[[#This Row],[Date]])+WEEKDAY(DATE(YEAR(Stock_Info[[#This Row],[Date]]),MONTH(Stock_Info[[#This Row],[Date]]),1))-1)/7)+1</f>
        <v>WEEK 3</v>
      </c>
      <c r="D1456" s="12">
        <v>51.55</v>
      </c>
      <c r="E1456" s="12">
        <v>52.5</v>
      </c>
      <c r="F1456" s="12">
        <v>50</v>
      </c>
      <c r="G1456" s="12">
        <v>50.19</v>
      </c>
      <c r="H1456" s="12">
        <v>50.998377941695978</v>
      </c>
      <c r="I1456">
        <v>1421034</v>
      </c>
      <c r="J1456">
        <v>8099</v>
      </c>
      <c r="K1456" s="12">
        <v>72470429</v>
      </c>
      <c r="L1456">
        <v>464203</v>
      </c>
      <c r="M1456">
        <v>32.67</v>
      </c>
      <c r="N1456">
        <v>2.5</v>
      </c>
      <c r="O1456">
        <v>-1.36</v>
      </c>
      <c r="P1456">
        <f xml:space="preserve"> IF(Stock_Info[[#This Row],[Close Price]] &gt; Stock_Info[[#This Row],[Open Price]], 1, 0)</f>
        <v>0</v>
      </c>
      <c r="Q1456" t="str">
        <f>IF(AND(Stock_Info[[#This Row],[% Deli. Qty to Traded Qty]]&gt;80,Stock_Info[[#This Row],[No. of Trades]]&lt;3000),"Unusual Day","")</f>
        <v/>
      </c>
      <c r="R1456" t="str">
        <f>IF(AND(Stock_Info[[#This Row],[Spread High-Low]] &lt; 10, Stock_Info[[#This Row],[% Deli. Qty to Traded Qty]] &gt; 90), "Good Day", "")</f>
        <v/>
      </c>
    </row>
    <row r="1457" spans="1:18">
      <c r="A1457" t="s">
        <v>45</v>
      </c>
      <c r="B1457" s="1">
        <v>45608</v>
      </c>
      <c r="C1457" s="1" t="str">
        <f>"WEEK" &amp;" " &amp;  INT((DAY(Stock_Info[[#This Row],[Date]])+WEEKDAY(DATE(YEAR(Stock_Info[[#This Row],[Date]]),MONTH(Stock_Info[[#This Row],[Date]]),1))-1)/7)+1</f>
        <v>WEEK 3</v>
      </c>
      <c r="D1457" s="12">
        <v>53.37</v>
      </c>
      <c r="E1457" s="12">
        <v>54.15</v>
      </c>
      <c r="F1457" s="12">
        <v>52.15</v>
      </c>
      <c r="G1457" s="12">
        <v>52.56</v>
      </c>
      <c r="H1457" s="12">
        <v>53.332866532715187</v>
      </c>
      <c r="I1457">
        <v>689802</v>
      </c>
      <c r="J1457">
        <v>4201</v>
      </c>
      <c r="K1457" s="12">
        <v>36789118</v>
      </c>
      <c r="L1457">
        <v>227242</v>
      </c>
      <c r="M1457">
        <v>32.94</v>
      </c>
      <c r="N1457">
        <v>2</v>
      </c>
      <c r="O1457">
        <v>-0.81</v>
      </c>
      <c r="P1457">
        <f xml:space="preserve"> IF(Stock_Info[[#This Row],[Close Price]] &gt; Stock_Info[[#This Row],[Open Price]], 1, 0)</f>
        <v>0</v>
      </c>
      <c r="Q1457" t="str">
        <f>IF(AND(Stock_Info[[#This Row],[% Deli. Qty to Traded Qty]]&gt;80,Stock_Info[[#This Row],[No. of Trades]]&lt;3000),"Unusual Day","")</f>
        <v/>
      </c>
      <c r="R1457" t="str">
        <f>IF(AND(Stock_Info[[#This Row],[Spread High-Low]] &lt; 10, Stock_Info[[#This Row],[% Deli. Qty to Traded Qty]] &gt; 90), "Good Day", "")</f>
        <v/>
      </c>
    </row>
    <row r="1458" spans="1:18">
      <c r="A1458" t="s">
        <v>45</v>
      </c>
      <c r="B1458" s="1">
        <v>45607</v>
      </c>
      <c r="C1458" s="1" t="str">
        <f>"WEEK" &amp;" " &amp;  INT((DAY(Stock_Info[[#This Row],[Date]])+WEEKDAY(DATE(YEAR(Stock_Info[[#This Row],[Date]]),MONTH(Stock_Info[[#This Row],[Date]]),1))-1)/7)+1</f>
        <v>WEEK 3</v>
      </c>
      <c r="D1458" s="12">
        <v>53.81</v>
      </c>
      <c r="E1458" s="12">
        <v>54.39</v>
      </c>
      <c r="F1458" s="12">
        <v>53.17</v>
      </c>
      <c r="G1458" s="12">
        <v>53.37</v>
      </c>
      <c r="H1458" s="12">
        <v>53.717400486635377</v>
      </c>
      <c r="I1458">
        <v>336186</v>
      </c>
      <c r="J1458">
        <v>2048</v>
      </c>
      <c r="K1458" s="12">
        <v>18059038</v>
      </c>
      <c r="L1458">
        <v>77917</v>
      </c>
      <c r="M1458">
        <v>23.18</v>
      </c>
      <c r="N1458">
        <v>1.22</v>
      </c>
      <c r="O1458">
        <v>-0.44</v>
      </c>
      <c r="P1458">
        <f xml:space="preserve"> IF(Stock_Info[[#This Row],[Close Price]] &gt; Stock_Info[[#This Row],[Open Price]], 1, 0)</f>
        <v>0</v>
      </c>
      <c r="Q1458" t="str">
        <f>IF(AND(Stock_Info[[#This Row],[% Deli. Qty to Traded Qty]]&gt;80,Stock_Info[[#This Row],[No. of Trades]]&lt;3000),"Unusual Day","")</f>
        <v/>
      </c>
      <c r="R1458" t="str">
        <f>IF(AND(Stock_Info[[#This Row],[Spread High-Low]] &lt; 10, Stock_Info[[#This Row],[% Deli. Qty to Traded Qty]] &gt; 90), "Good Day", "")</f>
        <v/>
      </c>
    </row>
    <row r="1459" spans="1:18">
      <c r="A1459" t="s">
        <v>45</v>
      </c>
      <c r="B1459" s="1">
        <v>45604</v>
      </c>
      <c r="C1459" s="1" t="str">
        <f>"WEEK" &amp;" " &amp;  INT((DAY(Stock_Info[[#This Row],[Date]])+WEEKDAY(DATE(YEAR(Stock_Info[[#This Row],[Date]]),MONTH(Stock_Info[[#This Row],[Date]]),1))-1)/7)+1</f>
        <v>WEEK 2</v>
      </c>
      <c r="D1459" s="12">
        <v>55.47</v>
      </c>
      <c r="E1459" s="12">
        <v>55.47</v>
      </c>
      <c r="F1459" s="12">
        <v>53.44</v>
      </c>
      <c r="G1459" s="12">
        <v>53.95</v>
      </c>
      <c r="H1459" s="12">
        <v>54.464320775760164</v>
      </c>
      <c r="I1459">
        <v>449211</v>
      </c>
      <c r="J1459">
        <v>2316</v>
      </c>
      <c r="K1459" s="12">
        <v>24465972</v>
      </c>
      <c r="L1459">
        <v>130143</v>
      </c>
      <c r="M1459">
        <v>28.97</v>
      </c>
      <c r="N1459">
        <v>2.0299999999999998</v>
      </c>
      <c r="O1459">
        <v>-1.52</v>
      </c>
      <c r="P1459">
        <f xml:space="preserve"> IF(Stock_Info[[#This Row],[Close Price]] &gt; Stock_Info[[#This Row],[Open Price]], 1, 0)</f>
        <v>0</v>
      </c>
      <c r="Q1459" t="str">
        <f>IF(AND(Stock_Info[[#This Row],[% Deli. Qty to Traded Qty]]&gt;80,Stock_Info[[#This Row],[No. of Trades]]&lt;3000),"Unusual Day","")</f>
        <v/>
      </c>
      <c r="R1459" t="str">
        <f>IF(AND(Stock_Info[[#This Row],[Spread High-Low]] &lt; 10, Stock_Info[[#This Row],[% Deli. Qty to Traded Qty]] &gt; 90), "Good Day", "")</f>
        <v/>
      </c>
    </row>
    <row r="1460" spans="1:18">
      <c r="A1460" t="s">
        <v>45</v>
      </c>
      <c r="B1460" s="1">
        <v>45603</v>
      </c>
      <c r="C1460" s="1" t="str">
        <f>"WEEK" &amp;" " &amp;  INT((DAY(Stock_Info[[#This Row],[Date]])+WEEKDAY(DATE(YEAR(Stock_Info[[#This Row],[Date]]),MONTH(Stock_Info[[#This Row],[Date]]),1))-1)/7)+1</f>
        <v>WEEK 2</v>
      </c>
      <c r="D1460" s="12">
        <v>56.3</v>
      </c>
      <c r="E1460" s="12">
        <v>57.1</v>
      </c>
      <c r="F1460" s="12">
        <v>55</v>
      </c>
      <c r="G1460" s="12">
        <v>55.27</v>
      </c>
      <c r="H1460" s="12">
        <v>56.026611339914595</v>
      </c>
      <c r="I1460">
        <v>1449570</v>
      </c>
      <c r="J1460">
        <v>5610</v>
      </c>
      <c r="K1460" s="12">
        <v>81214495</v>
      </c>
      <c r="L1460">
        <v>416984</v>
      </c>
      <c r="M1460">
        <v>28.77</v>
      </c>
      <c r="N1460">
        <v>2.1</v>
      </c>
      <c r="O1460">
        <v>-1.03</v>
      </c>
      <c r="P1460">
        <f xml:space="preserve"> IF(Stock_Info[[#This Row],[Close Price]] &gt; Stock_Info[[#This Row],[Open Price]], 1, 0)</f>
        <v>0</v>
      </c>
      <c r="Q1460" t="str">
        <f>IF(AND(Stock_Info[[#This Row],[% Deli. Qty to Traded Qty]]&gt;80,Stock_Info[[#This Row],[No. of Trades]]&lt;3000),"Unusual Day","")</f>
        <v/>
      </c>
      <c r="R1460" t="str">
        <f>IF(AND(Stock_Info[[#This Row],[Spread High-Low]] &lt; 10, Stock_Info[[#This Row],[% Deli. Qty to Traded Qty]] &gt; 90), "Good Day", "")</f>
        <v/>
      </c>
    </row>
    <row r="1461" spans="1:18">
      <c r="A1461" t="s">
        <v>45</v>
      </c>
      <c r="B1461" s="1">
        <v>45602</v>
      </c>
      <c r="C1461" s="1" t="str">
        <f>"WEEK" &amp;" " &amp;  INT((DAY(Stock_Info[[#This Row],[Date]])+WEEKDAY(DATE(YEAR(Stock_Info[[#This Row],[Date]]),MONTH(Stock_Info[[#This Row],[Date]]),1))-1)/7)+1</f>
        <v>WEEK 2</v>
      </c>
      <c r="D1461" s="12">
        <v>55.69</v>
      </c>
      <c r="E1461" s="12">
        <v>56.39</v>
      </c>
      <c r="F1461" s="12">
        <v>55.3</v>
      </c>
      <c r="G1461" s="12">
        <v>55.92</v>
      </c>
      <c r="H1461" s="12">
        <v>55.681991748761938</v>
      </c>
      <c r="I1461">
        <v>1054872</v>
      </c>
      <c r="J1461">
        <v>3445</v>
      </c>
      <c r="K1461" s="12">
        <v>58737374</v>
      </c>
      <c r="L1461">
        <v>553971</v>
      </c>
      <c r="M1461">
        <v>52.52</v>
      </c>
      <c r="N1461">
        <v>1.0900000000000001</v>
      </c>
      <c r="O1461">
        <v>0.23</v>
      </c>
      <c r="P1461">
        <f xml:space="preserve"> IF(Stock_Info[[#This Row],[Close Price]] &gt; Stock_Info[[#This Row],[Open Price]], 1, 0)</f>
        <v>1</v>
      </c>
      <c r="Q1461" t="str">
        <f>IF(AND(Stock_Info[[#This Row],[% Deli. Qty to Traded Qty]]&gt;80,Stock_Info[[#This Row],[No. of Trades]]&lt;3000),"Unusual Day","")</f>
        <v/>
      </c>
      <c r="R1461" t="str">
        <f>IF(AND(Stock_Info[[#This Row],[Spread High-Low]] &lt; 10, Stock_Info[[#This Row],[% Deli. Qty to Traded Qty]] &gt; 90), "Good Day", "")</f>
        <v/>
      </c>
    </row>
    <row r="1462" spans="1:18">
      <c r="A1462" t="s">
        <v>45</v>
      </c>
      <c r="B1462" s="1">
        <v>45601</v>
      </c>
      <c r="C1462" s="1" t="str">
        <f>"WEEK" &amp;" " &amp;  INT((DAY(Stock_Info[[#This Row],[Date]])+WEEKDAY(DATE(YEAR(Stock_Info[[#This Row],[Date]]),MONTH(Stock_Info[[#This Row],[Date]]),1))-1)/7)+1</f>
        <v>WEEK 2</v>
      </c>
      <c r="D1462" s="12">
        <v>54.24</v>
      </c>
      <c r="E1462" s="12">
        <v>55.92</v>
      </c>
      <c r="F1462" s="12">
        <v>53.49</v>
      </c>
      <c r="G1462" s="12">
        <v>55.64</v>
      </c>
      <c r="H1462" s="12">
        <v>54.738433115306265</v>
      </c>
      <c r="I1462">
        <v>838428</v>
      </c>
      <c r="J1462">
        <v>2699</v>
      </c>
      <c r="K1462" s="12">
        <v>45894235</v>
      </c>
      <c r="L1462">
        <v>253017</v>
      </c>
      <c r="M1462">
        <v>30.18</v>
      </c>
      <c r="N1462">
        <v>2.4300000000000002</v>
      </c>
      <c r="O1462">
        <v>1.4</v>
      </c>
      <c r="P1462">
        <f xml:space="preserve"> IF(Stock_Info[[#This Row],[Close Price]] &gt; Stock_Info[[#This Row],[Open Price]], 1, 0)</f>
        <v>1</v>
      </c>
      <c r="Q1462" t="str">
        <f>IF(AND(Stock_Info[[#This Row],[% Deli. Qty to Traded Qty]]&gt;80,Stock_Info[[#This Row],[No. of Trades]]&lt;3000),"Unusual Day","")</f>
        <v/>
      </c>
      <c r="R1462" t="str">
        <f>IF(AND(Stock_Info[[#This Row],[Spread High-Low]] &lt; 10, Stock_Info[[#This Row],[% Deli. Qty to Traded Qty]] &gt; 90), "Good Day", "")</f>
        <v/>
      </c>
    </row>
    <row r="1463" spans="1:18">
      <c r="A1463" t="s">
        <v>45</v>
      </c>
      <c r="B1463" s="1">
        <v>45600</v>
      </c>
      <c r="C1463" s="1" t="str">
        <f>"WEEK" &amp;" " &amp;  INT((DAY(Stock_Info[[#This Row],[Date]])+WEEKDAY(DATE(YEAR(Stock_Info[[#This Row],[Date]]),MONTH(Stock_Info[[#This Row],[Date]]),1))-1)/7)+1</f>
        <v>WEEK 2</v>
      </c>
      <c r="D1463" s="12">
        <v>55.6</v>
      </c>
      <c r="E1463" s="12">
        <v>55.6</v>
      </c>
      <c r="F1463" s="12">
        <v>53.27</v>
      </c>
      <c r="G1463" s="12">
        <v>54.35</v>
      </c>
      <c r="H1463" s="12">
        <v>54.138935369131033</v>
      </c>
      <c r="I1463">
        <v>1354817</v>
      </c>
      <c r="J1463">
        <v>7139</v>
      </c>
      <c r="K1463" s="12">
        <v>73348350</v>
      </c>
      <c r="L1463">
        <v>449342</v>
      </c>
      <c r="M1463">
        <v>33.17</v>
      </c>
      <c r="N1463">
        <v>2.33</v>
      </c>
      <c r="O1463">
        <v>-1.25</v>
      </c>
      <c r="P1463">
        <f xml:space="preserve"> IF(Stock_Info[[#This Row],[Close Price]] &gt; Stock_Info[[#This Row],[Open Price]], 1, 0)</f>
        <v>0</v>
      </c>
      <c r="Q1463" t="str">
        <f>IF(AND(Stock_Info[[#This Row],[% Deli. Qty to Traded Qty]]&gt;80,Stock_Info[[#This Row],[No. of Trades]]&lt;3000),"Unusual Day","")</f>
        <v/>
      </c>
      <c r="R1463" t="str">
        <f>IF(AND(Stock_Info[[#This Row],[Spread High-Low]] &lt; 10, Stock_Info[[#This Row],[% Deli. Qty to Traded Qty]] &gt; 90), "Good Day", "")</f>
        <v/>
      </c>
    </row>
    <row r="1464" spans="1:18">
      <c r="A1464" t="s">
        <v>45</v>
      </c>
      <c r="B1464" s="1">
        <v>45597</v>
      </c>
      <c r="C1464" s="1" t="str">
        <f>"WEEK" &amp;" " &amp;  INT((DAY(Stock_Info[[#This Row],[Date]])+WEEKDAY(DATE(YEAR(Stock_Info[[#This Row],[Date]]),MONTH(Stock_Info[[#This Row],[Date]]),1))-1)/7)+1</f>
        <v>WEEK 1</v>
      </c>
      <c r="D1464" s="12">
        <v>55.49</v>
      </c>
      <c r="E1464" s="12">
        <v>55.79</v>
      </c>
      <c r="F1464" s="12">
        <v>55.01</v>
      </c>
      <c r="G1464" s="12">
        <v>55.46</v>
      </c>
      <c r="H1464" s="12">
        <v>55.478273748046412</v>
      </c>
      <c r="I1464">
        <v>256579</v>
      </c>
      <c r="J1464">
        <v>2377</v>
      </c>
      <c r="K1464" s="12">
        <v>14234560</v>
      </c>
      <c r="L1464">
        <v>174402</v>
      </c>
      <c r="M1464">
        <v>67.97</v>
      </c>
      <c r="N1464">
        <v>0.78</v>
      </c>
      <c r="O1464">
        <v>-0.03</v>
      </c>
      <c r="P1464">
        <f xml:space="preserve"> IF(Stock_Info[[#This Row],[Close Price]] &gt; Stock_Info[[#This Row],[Open Price]], 1, 0)</f>
        <v>0</v>
      </c>
      <c r="Q1464" t="str">
        <f>IF(AND(Stock_Info[[#This Row],[% Deli. Qty to Traded Qty]]&gt;80,Stock_Info[[#This Row],[No. of Trades]]&lt;3000),"Unusual Day","")</f>
        <v/>
      </c>
      <c r="R1464" t="str">
        <f>IF(AND(Stock_Info[[#This Row],[Spread High-Low]] &lt; 10, Stock_Info[[#This Row],[% Deli. Qty to Traded Qty]] &gt; 90), "Good Day", "")</f>
        <v/>
      </c>
    </row>
    <row r="1465" spans="1:18">
      <c r="A1465" t="s">
        <v>45</v>
      </c>
      <c r="B1465" s="1">
        <v>45596</v>
      </c>
      <c r="C1465" s="1" t="str">
        <f>"WEEK" &amp;" " &amp;  INT((DAY(Stock_Info[[#This Row],[Date]])+WEEKDAY(DATE(YEAR(Stock_Info[[#This Row],[Date]]),MONTH(Stock_Info[[#This Row],[Date]]),1))-1)/7)+1</f>
        <v>WEEK 5</v>
      </c>
      <c r="D1465" s="12">
        <v>55.68</v>
      </c>
      <c r="E1465" s="12">
        <v>55.87</v>
      </c>
      <c r="F1465" s="12">
        <v>54.07</v>
      </c>
      <c r="G1465" s="12">
        <v>54.87</v>
      </c>
      <c r="H1465" s="12">
        <v>54.935834085954902</v>
      </c>
      <c r="I1465">
        <v>1691864</v>
      </c>
      <c r="J1465">
        <v>7421</v>
      </c>
      <c r="K1465" s="12">
        <v>92943960</v>
      </c>
      <c r="L1465">
        <v>383188</v>
      </c>
      <c r="M1465">
        <v>22.65</v>
      </c>
      <c r="N1465">
        <v>1.8</v>
      </c>
      <c r="O1465">
        <v>-0.81</v>
      </c>
      <c r="P1465">
        <f xml:space="preserve"> IF(Stock_Info[[#This Row],[Close Price]] &gt; Stock_Info[[#This Row],[Open Price]], 1, 0)</f>
        <v>0</v>
      </c>
      <c r="Q1465" t="str">
        <f>IF(AND(Stock_Info[[#This Row],[% Deli. Qty to Traded Qty]]&gt;80,Stock_Info[[#This Row],[No. of Trades]]&lt;3000),"Unusual Day","")</f>
        <v/>
      </c>
      <c r="R1465" t="str">
        <f>IF(AND(Stock_Info[[#This Row],[Spread High-Low]] &lt; 10, Stock_Info[[#This Row],[% Deli. Qty to Traded Qty]] &gt; 90), "Good Day", "")</f>
        <v/>
      </c>
    </row>
    <row r="1466" spans="1:18">
      <c r="A1466" t="s">
        <v>45</v>
      </c>
      <c r="B1466" s="1">
        <v>45595</v>
      </c>
      <c r="C1466" s="1" t="str">
        <f>"WEEK" &amp;" " &amp;  INT((DAY(Stock_Info[[#This Row],[Date]])+WEEKDAY(DATE(YEAR(Stock_Info[[#This Row],[Date]]),MONTH(Stock_Info[[#This Row],[Date]]),1))-1)/7)+1</f>
        <v>WEEK 5</v>
      </c>
      <c r="D1466" s="12">
        <v>52.33</v>
      </c>
      <c r="E1466" s="12">
        <v>56.93</v>
      </c>
      <c r="F1466" s="12">
        <v>51.77</v>
      </c>
      <c r="G1466" s="12">
        <v>55.36</v>
      </c>
      <c r="H1466" s="12">
        <v>54.233293917035702</v>
      </c>
      <c r="I1466">
        <v>1641453</v>
      </c>
      <c r="J1466">
        <v>5430</v>
      </c>
      <c r="K1466" s="12">
        <v>89021403</v>
      </c>
      <c r="L1466">
        <v>491625</v>
      </c>
      <c r="M1466">
        <v>29.95</v>
      </c>
      <c r="N1466">
        <v>5.16</v>
      </c>
      <c r="O1466">
        <v>3.03</v>
      </c>
      <c r="P1466">
        <f xml:space="preserve"> IF(Stock_Info[[#This Row],[Close Price]] &gt; Stock_Info[[#This Row],[Open Price]], 1, 0)</f>
        <v>1</v>
      </c>
      <c r="Q1466" t="str">
        <f>IF(AND(Stock_Info[[#This Row],[% Deli. Qty to Traded Qty]]&gt;80,Stock_Info[[#This Row],[No. of Trades]]&lt;3000),"Unusual Day","")</f>
        <v/>
      </c>
      <c r="R1466" t="str">
        <f>IF(AND(Stock_Info[[#This Row],[Spread High-Low]] &lt; 10, Stock_Info[[#This Row],[% Deli. Qty to Traded Qty]] &gt; 90), "Good Day", "")</f>
        <v/>
      </c>
    </row>
    <row r="1467" spans="1:18">
      <c r="A1467" t="s">
        <v>45</v>
      </c>
      <c r="B1467" s="1">
        <v>45594</v>
      </c>
      <c r="C1467" s="1" t="str">
        <f>"WEEK" &amp;" " &amp;  INT((DAY(Stock_Info[[#This Row],[Date]])+WEEKDAY(DATE(YEAR(Stock_Info[[#This Row],[Date]]),MONTH(Stock_Info[[#This Row],[Date]]),1))-1)/7)+1</f>
        <v>WEEK 5</v>
      </c>
      <c r="D1467" s="12">
        <v>49.75</v>
      </c>
      <c r="E1467" s="12">
        <v>52.2</v>
      </c>
      <c r="F1467" s="12">
        <v>49.65</v>
      </c>
      <c r="G1467" s="12">
        <v>51.99</v>
      </c>
      <c r="H1467" s="12">
        <v>50.957567996389294</v>
      </c>
      <c r="I1467">
        <v>1293929</v>
      </c>
      <c r="J1467">
        <v>6608</v>
      </c>
      <c r="K1467" s="12">
        <v>65935475</v>
      </c>
      <c r="L1467">
        <v>501112</v>
      </c>
      <c r="M1467">
        <v>38.729999999999997</v>
      </c>
      <c r="N1467">
        <v>2.5499999999999998</v>
      </c>
      <c r="O1467">
        <v>2.2400000000000002</v>
      </c>
      <c r="P1467">
        <f xml:space="preserve"> IF(Stock_Info[[#This Row],[Close Price]] &gt; Stock_Info[[#This Row],[Open Price]], 1, 0)</f>
        <v>1</v>
      </c>
      <c r="Q1467" t="str">
        <f>IF(AND(Stock_Info[[#This Row],[% Deli. Qty to Traded Qty]]&gt;80,Stock_Info[[#This Row],[No. of Trades]]&lt;3000),"Unusual Day","")</f>
        <v/>
      </c>
      <c r="R1467" t="str">
        <f>IF(AND(Stock_Info[[#This Row],[Spread High-Low]] &lt; 10, Stock_Info[[#This Row],[% Deli. Qty to Traded Qty]] &gt; 90), "Good Day", "")</f>
        <v/>
      </c>
    </row>
    <row r="1468" spans="1:18">
      <c r="A1468" t="s">
        <v>45</v>
      </c>
      <c r="B1468" s="1">
        <v>45593</v>
      </c>
      <c r="C1468" s="1" t="str">
        <f>"WEEK" &amp;" " &amp;  INT((DAY(Stock_Info[[#This Row],[Date]])+WEEKDAY(DATE(YEAR(Stock_Info[[#This Row],[Date]]),MONTH(Stock_Info[[#This Row],[Date]]),1))-1)/7)+1</f>
        <v>WEEK 5</v>
      </c>
      <c r="D1468" s="12">
        <v>48.51</v>
      </c>
      <c r="E1468" s="12">
        <v>50.51</v>
      </c>
      <c r="F1468" s="12">
        <v>48.51</v>
      </c>
      <c r="G1468" s="12">
        <v>49.84</v>
      </c>
      <c r="H1468" s="12">
        <v>49.6731941563948</v>
      </c>
      <c r="I1468">
        <v>1336093</v>
      </c>
      <c r="J1468">
        <v>7423</v>
      </c>
      <c r="K1468" s="12">
        <v>66368007</v>
      </c>
      <c r="L1468">
        <v>367393</v>
      </c>
      <c r="M1468">
        <v>27.5</v>
      </c>
      <c r="N1468">
        <v>2</v>
      </c>
      <c r="O1468">
        <v>1.33</v>
      </c>
      <c r="P1468">
        <f xml:space="preserve"> IF(Stock_Info[[#This Row],[Close Price]] &gt; Stock_Info[[#This Row],[Open Price]], 1, 0)</f>
        <v>1</v>
      </c>
      <c r="Q1468" t="str">
        <f>IF(AND(Stock_Info[[#This Row],[% Deli. Qty to Traded Qty]]&gt;80,Stock_Info[[#This Row],[No. of Trades]]&lt;3000),"Unusual Day","")</f>
        <v/>
      </c>
      <c r="R1468" t="str">
        <f>IF(AND(Stock_Info[[#This Row],[Spread High-Low]] &lt; 10, Stock_Info[[#This Row],[% Deli. Qty to Traded Qty]] &gt; 90), "Good Day", "")</f>
        <v/>
      </c>
    </row>
    <row r="1469" spans="1:18">
      <c r="A1469" t="s">
        <v>45</v>
      </c>
      <c r="B1469" s="1">
        <v>45590</v>
      </c>
      <c r="C1469" s="1" t="str">
        <f>"WEEK" &amp;" " &amp;  INT((DAY(Stock_Info[[#This Row],[Date]])+WEEKDAY(DATE(YEAR(Stock_Info[[#This Row],[Date]]),MONTH(Stock_Info[[#This Row],[Date]]),1))-1)/7)+1</f>
        <v>WEEK 4</v>
      </c>
      <c r="D1469" s="12">
        <v>50.39</v>
      </c>
      <c r="E1469" s="12">
        <v>50.52</v>
      </c>
      <c r="F1469" s="12">
        <v>47.8</v>
      </c>
      <c r="G1469" s="12">
        <v>49.05</v>
      </c>
      <c r="H1469" s="12">
        <v>48.771843433161386</v>
      </c>
      <c r="I1469">
        <v>640902</v>
      </c>
      <c r="J1469">
        <v>3509</v>
      </c>
      <c r="K1469" s="12">
        <v>31257972</v>
      </c>
      <c r="L1469">
        <v>186242</v>
      </c>
      <c r="M1469">
        <v>29.06</v>
      </c>
      <c r="N1469">
        <v>2.72</v>
      </c>
      <c r="O1469">
        <v>-1.34</v>
      </c>
      <c r="P1469">
        <f xml:space="preserve"> IF(Stock_Info[[#This Row],[Close Price]] &gt; Stock_Info[[#This Row],[Open Price]], 1, 0)</f>
        <v>0</v>
      </c>
      <c r="Q1469" t="str">
        <f>IF(AND(Stock_Info[[#This Row],[% Deli. Qty to Traded Qty]]&gt;80,Stock_Info[[#This Row],[No. of Trades]]&lt;3000),"Unusual Day","")</f>
        <v/>
      </c>
      <c r="R1469" t="str">
        <f>IF(AND(Stock_Info[[#This Row],[Spread High-Low]] &lt; 10, Stock_Info[[#This Row],[% Deli. Qty to Traded Qty]] &gt; 90), "Good Day", "")</f>
        <v/>
      </c>
    </row>
    <row r="1470" spans="1:18">
      <c r="A1470" t="s">
        <v>45</v>
      </c>
      <c r="B1470" s="1">
        <v>45589</v>
      </c>
      <c r="C1470" s="1" t="str">
        <f>"WEEK" &amp;" " &amp;  INT((DAY(Stock_Info[[#This Row],[Date]])+WEEKDAY(DATE(YEAR(Stock_Info[[#This Row],[Date]]),MONTH(Stock_Info[[#This Row],[Date]]),1))-1)/7)+1</f>
        <v>WEEK 4</v>
      </c>
      <c r="D1470" s="12">
        <v>50.79</v>
      </c>
      <c r="E1470" s="12">
        <v>51.31</v>
      </c>
      <c r="F1470" s="12">
        <v>49.8</v>
      </c>
      <c r="G1470" s="12">
        <v>49.97</v>
      </c>
      <c r="H1470" s="12">
        <v>50.339528606176664</v>
      </c>
      <c r="I1470">
        <v>1149909</v>
      </c>
      <c r="J1470">
        <v>5734</v>
      </c>
      <c r="K1470" s="12">
        <v>57885877</v>
      </c>
      <c r="L1470">
        <v>360729</v>
      </c>
      <c r="M1470">
        <v>31.37</v>
      </c>
      <c r="N1470">
        <v>1.51</v>
      </c>
      <c r="O1470">
        <v>-0.82</v>
      </c>
      <c r="P1470">
        <f xml:space="preserve"> IF(Stock_Info[[#This Row],[Close Price]] &gt; Stock_Info[[#This Row],[Open Price]], 1, 0)</f>
        <v>0</v>
      </c>
      <c r="Q1470" t="str">
        <f>IF(AND(Stock_Info[[#This Row],[% Deli. Qty to Traded Qty]]&gt;80,Stock_Info[[#This Row],[No. of Trades]]&lt;3000),"Unusual Day","")</f>
        <v/>
      </c>
      <c r="R1470" t="str">
        <f>IF(AND(Stock_Info[[#This Row],[Spread High-Low]] &lt; 10, Stock_Info[[#This Row],[% Deli. Qty to Traded Qty]] &gt; 90), "Good Day", "")</f>
        <v/>
      </c>
    </row>
    <row r="1471" spans="1:18">
      <c r="A1471" t="s">
        <v>45</v>
      </c>
      <c r="B1471" s="1">
        <v>45588</v>
      </c>
      <c r="C1471" s="1" t="str">
        <f>"WEEK" &amp;" " &amp;  INT((DAY(Stock_Info[[#This Row],[Date]])+WEEKDAY(DATE(YEAR(Stock_Info[[#This Row],[Date]]),MONTH(Stock_Info[[#This Row],[Date]]),1))-1)/7)+1</f>
        <v>WEEK 4</v>
      </c>
      <c r="D1471" s="12">
        <v>49.4</v>
      </c>
      <c r="E1471" s="12">
        <v>50.93</v>
      </c>
      <c r="F1471" s="12">
        <v>46.64</v>
      </c>
      <c r="G1471" s="12">
        <v>50.48</v>
      </c>
      <c r="H1471" s="12">
        <v>49.69804988945792</v>
      </c>
      <c r="I1471">
        <v>1982503</v>
      </c>
      <c r="J1471">
        <v>9493</v>
      </c>
      <c r="K1471" s="12">
        <v>98526533</v>
      </c>
      <c r="L1471">
        <v>609109</v>
      </c>
      <c r="M1471">
        <v>30.72</v>
      </c>
      <c r="N1471">
        <v>4.29</v>
      </c>
      <c r="O1471">
        <v>1.08</v>
      </c>
      <c r="P1471">
        <f xml:space="preserve"> IF(Stock_Info[[#This Row],[Close Price]] &gt; Stock_Info[[#This Row],[Open Price]], 1, 0)</f>
        <v>1</v>
      </c>
      <c r="Q1471" t="str">
        <f>IF(AND(Stock_Info[[#This Row],[% Deli. Qty to Traded Qty]]&gt;80,Stock_Info[[#This Row],[No. of Trades]]&lt;3000),"Unusual Day","")</f>
        <v/>
      </c>
      <c r="R1471" t="str">
        <f>IF(AND(Stock_Info[[#This Row],[Spread High-Low]] &lt; 10, Stock_Info[[#This Row],[% Deli. Qty to Traded Qty]] &gt; 90), "Good Day", "")</f>
        <v/>
      </c>
    </row>
    <row r="1472" spans="1:18">
      <c r="A1472" t="s">
        <v>45</v>
      </c>
      <c r="B1472" s="1">
        <v>45587</v>
      </c>
      <c r="C1472" s="1" t="str">
        <f>"WEEK" &amp;" " &amp;  INT((DAY(Stock_Info[[#This Row],[Date]])+WEEKDAY(DATE(YEAR(Stock_Info[[#This Row],[Date]]),MONTH(Stock_Info[[#This Row],[Date]]),1))-1)/7)+1</f>
        <v>WEEK 4</v>
      </c>
      <c r="D1472" s="12">
        <v>52.01</v>
      </c>
      <c r="E1472" s="12">
        <v>52.65</v>
      </c>
      <c r="F1472" s="12">
        <v>48.77</v>
      </c>
      <c r="G1472" s="12">
        <v>49.1</v>
      </c>
      <c r="H1472" s="12">
        <v>50.210762455472853</v>
      </c>
      <c r="I1472">
        <v>2865387</v>
      </c>
      <c r="J1472">
        <v>17048</v>
      </c>
      <c r="K1472" s="12">
        <v>143873266</v>
      </c>
      <c r="L1472">
        <v>1188538</v>
      </c>
      <c r="M1472">
        <v>41.48</v>
      </c>
      <c r="N1472">
        <v>3.88</v>
      </c>
      <c r="O1472">
        <v>-2.91</v>
      </c>
      <c r="P1472">
        <f xml:space="preserve"> IF(Stock_Info[[#This Row],[Close Price]] &gt; Stock_Info[[#This Row],[Open Price]], 1, 0)</f>
        <v>0</v>
      </c>
      <c r="Q1472" t="str">
        <f>IF(AND(Stock_Info[[#This Row],[% Deli. Qty to Traded Qty]]&gt;80,Stock_Info[[#This Row],[No. of Trades]]&lt;3000),"Unusual Day","")</f>
        <v/>
      </c>
      <c r="R1472" t="str">
        <f>IF(AND(Stock_Info[[#This Row],[Spread High-Low]] &lt; 10, Stock_Info[[#This Row],[% Deli. Qty to Traded Qty]] &gt; 90), "Good Day", "")</f>
        <v/>
      </c>
    </row>
    <row r="1473" spans="1:18">
      <c r="A1473" t="s">
        <v>45</v>
      </c>
      <c r="B1473" s="1">
        <v>45586</v>
      </c>
      <c r="C1473" s="1" t="str">
        <f>"WEEK" &amp;" " &amp;  INT((DAY(Stock_Info[[#This Row],[Date]])+WEEKDAY(DATE(YEAR(Stock_Info[[#This Row],[Date]]),MONTH(Stock_Info[[#This Row],[Date]]),1))-1)/7)+1</f>
        <v>WEEK 4</v>
      </c>
      <c r="D1473" s="12">
        <v>54.74</v>
      </c>
      <c r="E1473" s="12">
        <v>54.81</v>
      </c>
      <c r="F1473" s="12">
        <v>51.91</v>
      </c>
      <c r="G1473" s="12">
        <v>52.28</v>
      </c>
      <c r="H1473" s="12">
        <v>53.396174789640419</v>
      </c>
      <c r="I1473">
        <v>1000311</v>
      </c>
      <c r="J1473">
        <v>7902</v>
      </c>
      <c r="K1473" s="12">
        <v>53412781</v>
      </c>
      <c r="L1473">
        <v>416294</v>
      </c>
      <c r="M1473">
        <v>41.62</v>
      </c>
      <c r="N1473">
        <v>2.9</v>
      </c>
      <c r="O1473">
        <v>-2.46</v>
      </c>
      <c r="P1473">
        <f xml:space="preserve"> IF(Stock_Info[[#This Row],[Close Price]] &gt; Stock_Info[[#This Row],[Open Price]], 1, 0)</f>
        <v>0</v>
      </c>
      <c r="Q1473" t="str">
        <f>IF(AND(Stock_Info[[#This Row],[% Deli. Qty to Traded Qty]]&gt;80,Stock_Info[[#This Row],[No. of Trades]]&lt;3000),"Unusual Day","")</f>
        <v/>
      </c>
      <c r="R1473" t="str">
        <f>IF(AND(Stock_Info[[#This Row],[Spread High-Low]] &lt; 10, Stock_Info[[#This Row],[% Deli. Qty to Traded Qty]] &gt; 90), "Good Day", "")</f>
        <v/>
      </c>
    </row>
    <row r="1474" spans="1:18">
      <c r="A1474" t="s">
        <v>45</v>
      </c>
      <c r="B1474" s="1">
        <v>45583</v>
      </c>
      <c r="C1474" s="1" t="str">
        <f>"WEEK" &amp;" " &amp;  INT((DAY(Stock_Info[[#This Row],[Date]])+WEEKDAY(DATE(YEAR(Stock_Info[[#This Row],[Date]]),MONTH(Stock_Info[[#This Row],[Date]]),1))-1)/7)+1</f>
        <v>WEEK 3</v>
      </c>
      <c r="D1474" s="12">
        <v>53.75</v>
      </c>
      <c r="E1474" s="12">
        <v>54.98</v>
      </c>
      <c r="F1474" s="12">
        <v>52.45</v>
      </c>
      <c r="G1474" s="12">
        <v>54.3</v>
      </c>
      <c r="H1474" s="12">
        <v>53.466296836868644</v>
      </c>
      <c r="I1474">
        <v>681034</v>
      </c>
      <c r="J1474">
        <v>2963</v>
      </c>
      <c r="K1474" s="12">
        <v>36412366</v>
      </c>
      <c r="L1474">
        <v>175145</v>
      </c>
      <c r="M1474">
        <v>25.72</v>
      </c>
      <c r="N1474">
        <v>2.5299999999999998</v>
      </c>
      <c r="O1474">
        <v>0.55000000000000004</v>
      </c>
      <c r="P1474">
        <f xml:space="preserve"> IF(Stock_Info[[#This Row],[Close Price]] &gt; Stock_Info[[#This Row],[Open Price]], 1, 0)</f>
        <v>1</v>
      </c>
      <c r="Q1474" t="str">
        <f>IF(AND(Stock_Info[[#This Row],[% Deli. Qty to Traded Qty]]&gt;80,Stock_Info[[#This Row],[No. of Trades]]&lt;3000),"Unusual Day","")</f>
        <v/>
      </c>
      <c r="R1474" t="str">
        <f>IF(AND(Stock_Info[[#This Row],[Spread High-Low]] &lt; 10, Stock_Info[[#This Row],[% Deli. Qty to Traded Qty]] &gt; 90), "Good Day", "")</f>
        <v/>
      </c>
    </row>
    <row r="1475" spans="1:18">
      <c r="A1475" t="s">
        <v>45</v>
      </c>
      <c r="B1475" s="1">
        <v>45582</v>
      </c>
      <c r="C1475" s="1" t="str">
        <f>"WEEK" &amp;" " &amp;  INT((DAY(Stock_Info[[#This Row],[Date]])+WEEKDAY(DATE(YEAR(Stock_Info[[#This Row],[Date]]),MONTH(Stock_Info[[#This Row],[Date]]),1))-1)/7)+1</f>
        <v>WEEK 3</v>
      </c>
      <c r="D1475" s="12">
        <v>54.99</v>
      </c>
      <c r="E1475" s="12">
        <v>55</v>
      </c>
      <c r="F1475" s="12">
        <v>53.88</v>
      </c>
      <c r="G1475" s="12">
        <v>53.97</v>
      </c>
      <c r="H1475" s="12">
        <v>54.178619193958781</v>
      </c>
      <c r="I1475">
        <v>574983</v>
      </c>
      <c r="J1475">
        <v>2611</v>
      </c>
      <c r="K1475" s="12">
        <v>31151785</v>
      </c>
      <c r="L1475">
        <v>190667</v>
      </c>
      <c r="M1475">
        <v>33.159999999999997</v>
      </c>
      <c r="N1475">
        <v>1.1200000000000001</v>
      </c>
      <c r="O1475">
        <v>-1.02</v>
      </c>
      <c r="P1475">
        <f xml:space="preserve"> IF(Stock_Info[[#This Row],[Close Price]] &gt; Stock_Info[[#This Row],[Open Price]], 1, 0)</f>
        <v>0</v>
      </c>
      <c r="Q1475" t="str">
        <f>IF(AND(Stock_Info[[#This Row],[% Deli. Qty to Traded Qty]]&gt;80,Stock_Info[[#This Row],[No. of Trades]]&lt;3000),"Unusual Day","")</f>
        <v/>
      </c>
      <c r="R1475" t="str">
        <f>IF(AND(Stock_Info[[#This Row],[Spread High-Low]] &lt; 10, Stock_Info[[#This Row],[% Deli. Qty to Traded Qty]] &gt; 90), "Good Day", "")</f>
        <v/>
      </c>
    </row>
    <row r="1476" spans="1:18">
      <c r="A1476" t="s">
        <v>45</v>
      </c>
      <c r="B1476" s="1">
        <v>45581</v>
      </c>
      <c r="C1476" s="1" t="str">
        <f>"WEEK" &amp;" " &amp;  INT((DAY(Stock_Info[[#This Row],[Date]])+WEEKDAY(DATE(YEAR(Stock_Info[[#This Row],[Date]]),MONTH(Stock_Info[[#This Row],[Date]]),1))-1)/7)+1</f>
        <v>WEEK 3</v>
      </c>
      <c r="D1476" s="12">
        <v>54.95</v>
      </c>
      <c r="E1476" s="12">
        <v>55.73</v>
      </c>
      <c r="F1476" s="12">
        <v>54.33</v>
      </c>
      <c r="G1476" s="12">
        <v>54.55</v>
      </c>
      <c r="H1476" s="12">
        <v>54.817100306345168</v>
      </c>
      <c r="I1476">
        <v>1693841</v>
      </c>
      <c r="J1476">
        <v>8117</v>
      </c>
      <c r="K1476" s="12">
        <v>92851452</v>
      </c>
      <c r="L1476">
        <v>614358</v>
      </c>
      <c r="M1476">
        <v>36.270000000000003</v>
      </c>
      <c r="N1476">
        <v>1.4</v>
      </c>
      <c r="O1476">
        <v>-0.4</v>
      </c>
      <c r="P1476">
        <f xml:space="preserve"> IF(Stock_Info[[#This Row],[Close Price]] &gt; Stock_Info[[#This Row],[Open Price]], 1, 0)</f>
        <v>0</v>
      </c>
      <c r="Q1476" t="str">
        <f>IF(AND(Stock_Info[[#This Row],[% Deli. Qty to Traded Qty]]&gt;80,Stock_Info[[#This Row],[No. of Trades]]&lt;3000),"Unusual Day","")</f>
        <v/>
      </c>
      <c r="R1476" t="str">
        <f>IF(AND(Stock_Info[[#This Row],[Spread High-Low]] &lt; 10, Stock_Info[[#This Row],[% Deli. Qty to Traded Qty]] &gt; 90), "Good Day", "")</f>
        <v/>
      </c>
    </row>
    <row r="1477" spans="1:18">
      <c r="A1477" t="s">
        <v>45</v>
      </c>
      <c r="B1477" s="1">
        <v>45580</v>
      </c>
      <c r="C1477" s="1" t="str">
        <f>"WEEK" &amp;" " &amp;  INT((DAY(Stock_Info[[#This Row],[Date]])+WEEKDAY(DATE(YEAR(Stock_Info[[#This Row],[Date]]),MONTH(Stock_Info[[#This Row],[Date]]),1))-1)/7)+1</f>
        <v>WEEK 3</v>
      </c>
      <c r="D1477" s="12">
        <v>54.51</v>
      </c>
      <c r="E1477" s="12">
        <v>55.11</v>
      </c>
      <c r="F1477" s="12">
        <v>53.54</v>
      </c>
      <c r="G1477" s="12">
        <v>54.38</v>
      </c>
      <c r="H1477" s="12">
        <v>54.315077176979322</v>
      </c>
      <c r="I1477">
        <v>1563290</v>
      </c>
      <c r="J1477">
        <v>5801</v>
      </c>
      <c r="K1477" s="12">
        <v>84910217</v>
      </c>
      <c r="L1477">
        <v>446410</v>
      </c>
      <c r="M1477">
        <v>28.56</v>
      </c>
      <c r="N1477">
        <v>1.57</v>
      </c>
      <c r="O1477">
        <v>-0.13</v>
      </c>
      <c r="P1477">
        <f xml:space="preserve"> IF(Stock_Info[[#This Row],[Close Price]] &gt; Stock_Info[[#This Row],[Open Price]], 1, 0)</f>
        <v>0</v>
      </c>
      <c r="Q1477" t="str">
        <f>IF(AND(Stock_Info[[#This Row],[% Deli. Qty to Traded Qty]]&gt;80,Stock_Info[[#This Row],[No. of Trades]]&lt;3000),"Unusual Day","")</f>
        <v/>
      </c>
      <c r="R1477" t="str">
        <f>IF(AND(Stock_Info[[#This Row],[Spread High-Low]] &lt; 10, Stock_Info[[#This Row],[% Deli. Qty to Traded Qty]] &gt; 90), "Good Day", "")</f>
        <v/>
      </c>
    </row>
    <row r="1478" spans="1:18">
      <c r="A1478" t="s">
        <v>45</v>
      </c>
      <c r="B1478" s="1">
        <v>45579</v>
      </c>
      <c r="C1478" s="1" t="str">
        <f>"WEEK" &amp;" " &amp;  INT((DAY(Stock_Info[[#This Row],[Date]])+WEEKDAY(DATE(YEAR(Stock_Info[[#This Row],[Date]]),MONTH(Stock_Info[[#This Row],[Date]]),1))-1)/7)+1</f>
        <v>WEEK 3</v>
      </c>
      <c r="D1478" s="12">
        <v>54.5</v>
      </c>
      <c r="E1478" s="12">
        <v>54.8</v>
      </c>
      <c r="F1478" s="12">
        <v>53.8</v>
      </c>
      <c r="G1478" s="12">
        <v>54.16</v>
      </c>
      <c r="H1478" s="12">
        <v>54.249785668394402</v>
      </c>
      <c r="I1478">
        <v>968126</v>
      </c>
      <c r="J1478">
        <v>6258</v>
      </c>
      <c r="K1478" s="12">
        <v>52520628</v>
      </c>
      <c r="L1478">
        <v>414669</v>
      </c>
      <c r="M1478">
        <v>42.83</v>
      </c>
      <c r="N1478">
        <v>1</v>
      </c>
      <c r="O1478">
        <v>-0.34</v>
      </c>
      <c r="P1478">
        <f xml:space="preserve"> IF(Stock_Info[[#This Row],[Close Price]] &gt; Stock_Info[[#This Row],[Open Price]], 1, 0)</f>
        <v>0</v>
      </c>
      <c r="Q1478" t="str">
        <f>IF(AND(Stock_Info[[#This Row],[% Deli. Qty to Traded Qty]]&gt;80,Stock_Info[[#This Row],[No. of Trades]]&lt;3000),"Unusual Day","")</f>
        <v/>
      </c>
      <c r="R1478" t="str">
        <f>IF(AND(Stock_Info[[#This Row],[Spread High-Low]] &lt; 10, Stock_Info[[#This Row],[% Deli. Qty to Traded Qty]] &gt; 90), "Good Day", "")</f>
        <v/>
      </c>
    </row>
    <row r="1479" spans="1:18">
      <c r="A1479" t="s">
        <v>45</v>
      </c>
      <c r="B1479" s="1">
        <v>45576</v>
      </c>
      <c r="C1479" s="1" t="str">
        <f>"WEEK" &amp;" " &amp;  INT((DAY(Stock_Info[[#This Row],[Date]])+WEEKDAY(DATE(YEAR(Stock_Info[[#This Row],[Date]]),MONTH(Stock_Info[[#This Row],[Date]]),1))-1)/7)+1</f>
        <v>WEEK 2</v>
      </c>
      <c r="D1479" s="12">
        <v>54.2</v>
      </c>
      <c r="E1479" s="12">
        <v>54.65</v>
      </c>
      <c r="F1479" s="12">
        <v>53.81</v>
      </c>
      <c r="G1479" s="12">
        <v>54.24</v>
      </c>
      <c r="H1479" s="12">
        <v>54.165893405233078</v>
      </c>
      <c r="I1479">
        <v>1179420</v>
      </c>
      <c r="J1479">
        <v>5549</v>
      </c>
      <c r="K1479" s="12">
        <v>63884338</v>
      </c>
      <c r="L1479">
        <v>585742</v>
      </c>
      <c r="M1479">
        <v>49.66</v>
      </c>
      <c r="N1479">
        <v>0.84</v>
      </c>
      <c r="O1479">
        <v>0.04</v>
      </c>
      <c r="P1479">
        <f xml:space="preserve"> IF(Stock_Info[[#This Row],[Close Price]] &gt; Stock_Info[[#This Row],[Open Price]], 1, 0)</f>
        <v>1</v>
      </c>
      <c r="Q1479" t="str">
        <f>IF(AND(Stock_Info[[#This Row],[% Deli. Qty to Traded Qty]]&gt;80,Stock_Info[[#This Row],[No. of Trades]]&lt;3000),"Unusual Day","")</f>
        <v/>
      </c>
      <c r="R1479" t="str">
        <f>IF(AND(Stock_Info[[#This Row],[Spread High-Low]] &lt; 10, Stock_Info[[#This Row],[% Deli. Qty to Traded Qty]] &gt; 90), "Good Day", "")</f>
        <v/>
      </c>
    </row>
    <row r="1480" spans="1:18">
      <c r="A1480" t="s">
        <v>45</v>
      </c>
      <c r="B1480" s="1">
        <v>45575</v>
      </c>
      <c r="C1480" s="1" t="str">
        <f>"WEEK" &amp;" " &amp;  INT((DAY(Stock_Info[[#This Row],[Date]])+WEEKDAY(DATE(YEAR(Stock_Info[[#This Row],[Date]]),MONTH(Stock_Info[[#This Row],[Date]]),1))-1)/7)+1</f>
        <v>WEEK 2</v>
      </c>
      <c r="D1480" s="12">
        <v>55.1</v>
      </c>
      <c r="E1480" s="12">
        <v>55.64</v>
      </c>
      <c r="F1480" s="12">
        <v>53.97</v>
      </c>
      <c r="G1480" s="12">
        <v>54.17</v>
      </c>
      <c r="H1480" s="12">
        <v>54.781907970103155</v>
      </c>
      <c r="I1480">
        <v>1409781</v>
      </c>
      <c r="J1480">
        <v>8364</v>
      </c>
      <c r="K1480" s="12">
        <v>77230493</v>
      </c>
      <c r="L1480">
        <v>590110</v>
      </c>
      <c r="M1480">
        <v>41.86</v>
      </c>
      <c r="N1480">
        <v>1.67</v>
      </c>
      <c r="O1480">
        <v>-0.93</v>
      </c>
      <c r="P1480">
        <f xml:space="preserve"> IF(Stock_Info[[#This Row],[Close Price]] &gt; Stock_Info[[#This Row],[Open Price]], 1, 0)</f>
        <v>0</v>
      </c>
      <c r="Q1480" t="str">
        <f>IF(AND(Stock_Info[[#This Row],[% Deli. Qty to Traded Qty]]&gt;80,Stock_Info[[#This Row],[No. of Trades]]&lt;3000),"Unusual Day","")</f>
        <v/>
      </c>
      <c r="R1480" t="str">
        <f>IF(AND(Stock_Info[[#This Row],[Spread High-Low]] &lt; 10, Stock_Info[[#This Row],[% Deli. Qty to Traded Qty]] &gt; 90), "Good Day", "")</f>
        <v/>
      </c>
    </row>
    <row r="1481" spans="1:18">
      <c r="A1481" t="s">
        <v>45</v>
      </c>
      <c r="B1481" s="1">
        <v>45574</v>
      </c>
      <c r="C1481" s="1" t="str">
        <f>"WEEK" &amp;" " &amp;  INT((DAY(Stock_Info[[#This Row],[Date]])+WEEKDAY(DATE(YEAR(Stock_Info[[#This Row],[Date]]),MONTH(Stock_Info[[#This Row],[Date]]),1))-1)/7)+1</f>
        <v>WEEK 2</v>
      </c>
      <c r="D1481" s="12">
        <v>56.99</v>
      </c>
      <c r="E1481" s="12">
        <v>57</v>
      </c>
      <c r="F1481" s="12">
        <v>54.3</v>
      </c>
      <c r="G1481" s="12">
        <v>54.79</v>
      </c>
      <c r="H1481" s="12">
        <v>55.447328167002219</v>
      </c>
      <c r="I1481">
        <v>2667270</v>
      </c>
      <c r="J1481">
        <v>11167</v>
      </c>
      <c r="K1481" s="12">
        <v>147892995</v>
      </c>
      <c r="L1481">
        <v>1455330</v>
      </c>
      <c r="M1481">
        <v>54.56</v>
      </c>
      <c r="N1481">
        <v>2.7</v>
      </c>
      <c r="O1481">
        <v>-2.2000000000000002</v>
      </c>
      <c r="P1481">
        <f xml:space="preserve"> IF(Stock_Info[[#This Row],[Close Price]] &gt; Stock_Info[[#This Row],[Open Price]], 1, 0)</f>
        <v>0</v>
      </c>
      <c r="Q1481" t="str">
        <f>IF(AND(Stock_Info[[#This Row],[% Deli. Qty to Traded Qty]]&gt;80,Stock_Info[[#This Row],[No. of Trades]]&lt;3000),"Unusual Day","")</f>
        <v/>
      </c>
      <c r="R1481" t="str">
        <f>IF(AND(Stock_Info[[#This Row],[Spread High-Low]] &lt; 10, Stock_Info[[#This Row],[% Deli. Qty to Traded Qty]] &gt; 90), "Good Day", "")</f>
        <v/>
      </c>
    </row>
    <row r="1482" spans="1:18">
      <c r="A1482" t="s">
        <v>45</v>
      </c>
      <c r="B1482" s="1">
        <v>45573</v>
      </c>
      <c r="C1482" s="1" t="str">
        <f>"WEEK" &amp;" " &amp;  INT((DAY(Stock_Info[[#This Row],[Date]])+WEEKDAY(DATE(YEAR(Stock_Info[[#This Row],[Date]]),MONTH(Stock_Info[[#This Row],[Date]]),1))-1)/7)+1</f>
        <v>WEEK 2</v>
      </c>
      <c r="D1482" s="12">
        <v>56.01</v>
      </c>
      <c r="E1482" s="12">
        <v>57.24</v>
      </c>
      <c r="F1482" s="12">
        <v>55.36</v>
      </c>
      <c r="G1482" s="12">
        <v>57.01</v>
      </c>
      <c r="H1482" s="12">
        <v>56.252729056656079</v>
      </c>
      <c r="I1482">
        <v>923396</v>
      </c>
      <c r="J1482">
        <v>5709</v>
      </c>
      <c r="K1482" s="12">
        <v>51943545</v>
      </c>
      <c r="L1482">
        <v>336344</v>
      </c>
      <c r="M1482">
        <v>36.42</v>
      </c>
      <c r="N1482">
        <v>1.88</v>
      </c>
      <c r="O1482">
        <v>1</v>
      </c>
      <c r="P1482">
        <f xml:space="preserve"> IF(Stock_Info[[#This Row],[Close Price]] &gt; Stock_Info[[#This Row],[Open Price]], 1, 0)</f>
        <v>1</v>
      </c>
      <c r="Q1482" t="str">
        <f>IF(AND(Stock_Info[[#This Row],[% Deli. Qty to Traded Qty]]&gt;80,Stock_Info[[#This Row],[No. of Trades]]&lt;3000),"Unusual Day","")</f>
        <v/>
      </c>
      <c r="R1482" t="str">
        <f>IF(AND(Stock_Info[[#This Row],[Spread High-Low]] &lt; 10, Stock_Info[[#This Row],[% Deli. Qty to Traded Qty]] &gt; 90), "Good Day", "")</f>
        <v/>
      </c>
    </row>
    <row r="1483" spans="1:18">
      <c r="A1483" t="s">
        <v>45</v>
      </c>
      <c r="B1483" s="1">
        <v>45572</v>
      </c>
      <c r="C1483" s="1" t="str">
        <f>"WEEK" &amp;" " &amp;  INT((DAY(Stock_Info[[#This Row],[Date]])+WEEKDAY(DATE(YEAR(Stock_Info[[#This Row],[Date]]),MONTH(Stock_Info[[#This Row],[Date]]),1))-1)/7)+1</f>
        <v>WEEK 2</v>
      </c>
      <c r="D1483" s="12">
        <v>58.74</v>
      </c>
      <c r="E1483" s="12">
        <v>58.8</v>
      </c>
      <c r="F1483" s="12">
        <v>55.62</v>
      </c>
      <c r="G1483" s="12">
        <v>55.89</v>
      </c>
      <c r="H1483" s="12">
        <v>56.735078441015396</v>
      </c>
      <c r="I1483">
        <v>1553524</v>
      </c>
      <c r="J1483">
        <v>10136</v>
      </c>
      <c r="K1483" s="12">
        <v>88139306</v>
      </c>
      <c r="L1483">
        <v>606395</v>
      </c>
      <c r="M1483">
        <v>39.03</v>
      </c>
      <c r="N1483">
        <v>3.18</v>
      </c>
      <c r="O1483">
        <v>-2.85</v>
      </c>
      <c r="P1483">
        <f xml:space="preserve"> IF(Stock_Info[[#This Row],[Close Price]] &gt; Stock_Info[[#This Row],[Open Price]], 1, 0)</f>
        <v>0</v>
      </c>
      <c r="Q1483" t="str">
        <f>IF(AND(Stock_Info[[#This Row],[% Deli. Qty to Traded Qty]]&gt;80,Stock_Info[[#This Row],[No. of Trades]]&lt;3000),"Unusual Day","")</f>
        <v/>
      </c>
      <c r="R1483" t="str">
        <f>IF(AND(Stock_Info[[#This Row],[Spread High-Low]] &lt; 10, Stock_Info[[#This Row],[% Deli. Qty to Traded Qty]] &gt; 90), "Good Day", "")</f>
        <v/>
      </c>
    </row>
    <row r="1484" spans="1:18">
      <c r="A1484" t="s">
        <v>45</v>
      </c>
      <c r="B1484" s="1">
        <v>45569</v>
      </c>
      <c r="C1484" s="1" t="str">
        <f>"WEEK" &amp;" " &amp;  INT((DAY(Stock_Info[[#This Row],[Date]])+WEEKDAY(DATE(YEAR(Stock_Info[[#This Row],[Date]]),MONTH(Stock_Info[[#This Row],[Date]]),1))-1)/7)+1</f>
        <v>WEEK 1</v>
      </c>
      <c r="D1484" s="12">
        <v>58.39</v>
      </c>
      <c r="E1484" s="12">
        <v>58.81</v>
      </c>
      <c r="F1484" s="12">
        <v>57.42</v>
      </c>
      <c r="G1484" s="12">
        <v>57.66</v>
      </c>
      <c r="H1484" s="12">
        <v>58.108982615466338</v>
      </c>
      <c r="I1484">
        <v>1099368</v>
      </c>
      <c r="J1484">
        <v>7112</v>
      </c>
      <c r="K1484" s="12">
        <v>63883156</v>
      </c>
      <c r="L1484">
        <v>447363</v>
      </c>
      <c r="M1484">
        <v>40.69</v>
      </c>
      <c r="N1484">
        <v>1.39</v>
      </c>
      <c r="O1484">
        <v>-0.73</v>
      </c>
      <c r="P1484">
        <f xml:space="preserve"> IF(Stock_Info[[#This Row],[Close Price]] &gt; Stock_Info[[#This Row],[Open Price]], 1, 0)</f>
        <v>0</v>
      </c>
      <c r="Q1484" t="str">
        <f>IF(AND(Stock_Info[[#This Row],[% Deli. Qty to Traded Qty]]&gt;80,Stock_Info[[#This Row],[No. of Trades]]&lt;3000),"Unusual Day","")</f>
        <v/>
      </c>
      <c r="R1484" t="str">
        <f>IF(AND(Stock_Info[[#This Row],[Spread High-Low]] &lt; 10, Stock_Info[[#This Row],[% Deli. Qty to Traded Qty]] &gt; 90), "Good Day", "")</f>
        <v/>
      </c>
    </row>
    <row r="1485" spans="1:18">
      <c r="A1485" t="s">
        <v>45</v>
      </c>
      <c r="B1485" s="1">
        <v>45568</v>
      </c>
      <c r="C1485" s="1" t="str">
        <f>"WEEK" &amp;" " &amp;  INT((DAY(Stock_Info[[#This Row],[Date]])+WEEKDAY(DATE(YEAR(Stock_Info[[#This Row],[Date]]),MONTH(Stock_Info[[#This Row],[Date]]),1))-1)/7)+1</f>
        <v>WEEK 1</v>
      </c>
      <c r="D1485" s="12">
        <v>59</v>
      </c>
      <c r="E1485" s="12">
        <v>59.3</v>
      </c>
      <c r="F1485" s="12">
        <v>58.1</v>
      </c>
      <c r="G1485" s="12">
        <v>58.48</v>
      </c>
      <c r="H1485" s="12">
        <v>58.683399622607098</v>
      </c>
      <c r="I1485">
        <v>712785</v>
      </c>
      <c r="J1485">
        <v>3090</v>
      </c>
      <c r="K1485" s="12">
        <v>41828647</v>
      </c>
      <c r="L1485">
        <v>383678</v>
      </c>
      <c r="M1485">
        <v>53.83</v>
      </c>
      <c r="N1485">
        <v>1.2</v>
      </c>
      <c r="O1485">
        <v>-0.52</v>
      </c>
      <c r="P1485">
        <f xml:space="preserve"> IF(Stock_Info[[#This Row],[Close Price]] &gt; Stock_Info[[#This Row],[Open Price]], 1, 0)</f>
        <v>0</v>
      </c>
      <c r="Q1485" t="str">
        <f>IF(AND(Stock_Info[[#This Row],[% Deli. Qty to Traded Qty]]&gt;80,Stock_Info[[#This Row],[No. of Trades]]&lt;3000),"Unusual Day","")</f>
        <v/>
      </c>
      <c r="R1485" t="str">
        <f>IF(AND(Stock_Info[[#This Row],[Spread High-Low]] &lt; 10, Stock_Info[[#This Row],[% Deli. Qty to Traded Qty]] &gt; 90), "Good Day", "")</f>
        <v/>
      </c>
    </row>
    <row r="1486" spans="1:18">
      <c r="A1486" t="s">
        <v>45</v>
      </c>
      <c r="B1486" s="1">
        <v>45566</v>
      </c>
      <c r="C1486" s="1" t="str">
        <f>"WEEK" &amp;" " &amp;  INT((DAY(Stock_Info[[#This Row],[Date]])+WEEKDAY(DATE(YEAR(Stock_Info[[#This Row],[Date]]),MONTH(Stock_Info[[#This Row],[Date]]),1))-1)/7)+1</f>
        <v>WEEK 1</v>
      </c>
      <c r="D1486" s="12">
        <v>60.19</v>
      </c>
      <c r="E1486" s="12">
        <v>60.61</v>
      </c>
      <c r="F1486" s="12">
        <v>59.31</v>
      </c>
      <c r="G1486" s="12">
        <v>59.86</v>
      </c>
      <c r="H1486" s="12">
        <v>60.017249236099723</v>
      </c>
      <c r="I1486">
        <v>774643</v>
      </c>
      <c r="J1486">
        <v>4960</v>
      </c>
      <c r="K1486" s="12">
        <v>46491942</v>
      </c>
      <c r="L1486">
        <v>213875</v>
      </c>
      <c r="M1486">
        <v>27.61</v>
      </c>
      <c r="N1486">
        <v>1.3</v>
      </c>
      <c r="O1486">
        <v>-0.33</v>
      </c>
      <c r="P1486">
        <f xml:space="preserve"> IF(Stock_Info[[#This Row],[Close Price]] &gt; Stock_Info[[#This Row],[Open Price]], 1, 0)</f>
        <v>0</v>
      </c>
      <c r="Q1486" t="str">
        <f>IF(AND(Stock_Info[[#This Row],[% Deli. Qty to Traded Qty]]&gt;80,Stock_Info[[#This Row],[No. of Trades]]&lt;3000),"Unusual Day","")</f>
        <v/>
      </c>
      <c r="R1486" t="str">
        <f>IF(AND(Stock_Info[[#This Row],[Spread High-Low]] &lt; 10, Stock_Info[[#This Row],[% Deli. Qty to Traded Qty]] &gt; 90), "Good Day", "")</f>
        <v/>
      </c>
    </row>
    <row r="1487" spans="1:18">
      <c r="A1487" t="s">
        <v>45</v>
      </c>
      <c r="B1487" s="1">
        <v>45565</v>
      </c>
      <c r="C1487" s="1" t="str">
        <f>"WEEK" &amp;" " &amp;  INT((DAY(Stock_Info[[#This Row],[Date]])+WEEKDAY(DATE(YEAR(Stock_Info[[#This Row],[Date]]),MONTH(Stock_Info[[#This Row],[Date]]),1))-1)/7)+1</f>
        <v>WEEK 5</v>
      </c>
      <c r="D1487" s="12">
        <v>60</v>
      </c>
      <c r="E1487" s="12">
        <v>61.09</v>
      </c>
      <c r="F1487" s="12">
        <v>59.3</v>
      </c>
      <c r="G1487" s="12">
        <v>60.25</v>
      </c>
      <c r="H1487" s="12">
        <v>60.192251517497446</v>
      </c>
      <c r="I1487">
        <v>1014005</v>
      </c>
      <c r="J1487">
        <v>5735</v>
      </c>
      <c r="K1487" s="12">
        <v>61035244</v>
      </c>
      <c r="L1487">
        <v>426672</v>
      </c>
      <c r="M1487">
        <v>42.08</v>
      </c>
      <c r="N1487">
        <v>1.79</v>
      </c>
      <c r="O1487">
        <v>0.25</v>
      </c>
      <c r="P1487">
        <f xml:space="preserve"> IF(Stock_Info[[#This Row],[Close Price]] &gt; Stock_Info[[#This Row],[Open Price]], 1, 0)</f>
        <v>1</v>
      </c>
      <c r="Q1487" t="str">
        <f>IF(AND(Stock_Info[[#This Row],[% Deli. Qty to Traded Qty]]&gt;80,Stock_Info[[#This Row],[No. of Trades]]&lt;3000),"Unusual Day","")</f>
        <v/>
      </c>
      <c r="R1487" t="str">
        <f>IF(AND(Stock_Info[[#This Row],[Spread High-Low]] &lt; 10, Stock_Info[[#This Row],[% Deli. Qty to Traded Qty]] &gt; 90), "Good Day", "")</f>
        <v/>
      </c>
    </row>
    <row r="1488" spans="1:18">
      <c r="A1488" t="s">
        <v>45</v>
      </c>
      <c r="B1488" s="1">
        <v>45562</v>
      </c>
      <c r="C1488" s="1" t="str">
        <f>"WEEK" &amp;" " &amp;  INT((DAY(Stock_Info[[#This Row],[Date]])+WEEKDAY(DATE(YEAR(Stock_Info[[#This Row],[Date]]),MONTH(Stock_Info[[#This Row],[Date]]),1))-1)/7)+1</f>
        <v>WEEK 4</v>
      </c>
      <c r="D1488" s="12">
        <v>60.9</v>
      </c>
      <c r="E1488" s="12">
        <v>60.9</v>
      </c>
      <c r="F1488" s="12">
        <v>59.69</v>
      </c>
      <c r="G1488" s="12">
        <v>59.83</v>
      </c>
      <c r="H1488" s="12">
        <v>60.071791459812459</v>
      </c>
      <c r="I1488">
        <v>1155806</v>
      </c>
      <c r="J1488">
        <v>5937</v>
      </c>
      <c r="K1488" s="12">
        <v>69431337</v>
      </c>
      <c r="L1488">
        <v>481462</v>
      </c>
      <c r="M1488">
        <v>41.66</v>
      </c>
      <c r="N1488">
        <v>1.21</v>
      </c>
      <c r="O1488">
        <v>-1.07</v>
      </c>
      <c r="P1488">
        <f xml:space="preserve"> IF(Stock_Info[[#This Row],[Close Price]] &gt; Stock_Info[[#This Row],[Open Price]], 1, 0)</f>
        <v>0</v>
      </c>
      <c r="Q1488" t="str">
        <f>IF(AND(Stock_Info[[#This Row],[% Deli. Qty to Traded Qty]]&gt;80,Stock_Info[[#This Row],[No. of Trades]]&lt;3000),"Unusual Day","")</f>
        <v/>
      </c>
      <c r="R1488" t="str">
        <f>IF(AND(Stock_Info[[#This Row],[Spread High-Low]] &lt; 10, Stock_Info[[#This Row],[% Deli. Qty to Traded Qty]] &gt; 90), "Good Day", "")</f>
        <v/>
      </c>
    </row>
    <row r="1489" spans="1:18">
      <c r="A1489" t="s">
        <v>45</v>
      </c>
      <c r="B1489" s="1">
        <v>45561</v>
      </c>
      <c r="C1489" s="1" t="str">
        <f>"WEEK" &amp;" " &amp;  INT((DAY(Stock_Info[[#This Row],[Date]])+WEEKDAY(DATE(YEAR(Stock_Info[[#This Row],[Date]]),MONTH(Stock_Info[[#This Row],[Date]]),1))-1)/7)+1</f>
        <v>WEEK 4</v>
      </c>
      <c r="D1489" s="12">
        <v>60.23</v>
      </c>
      <c r="E1489" s="12">
        <v>61.1</v>
      </c>
      <c r="F1489" s="12">
        <v>59.31</v>
      </c>
      <c r="G1489" s="12">
        <v>60.04</v>
      </c>
      <c r="H1489" s="12">
        <v>60.182465022893496</v>
      </c>
      <c r="I1489">
        <v>1193352</v>
      </c>
      <c r="J1489">
        <v>7108</v>
      </c>
      <c r="K1489" s="12">
        <v>71818865</v>
      </c>
      <c r="L1489">
        <v>361711</v>
      </c>
      <c r="M1489">
        <v>30.31</v>
      </c>
      <c r="N1489">
        <v>1.79</v>
      </c>
      <c r="O1489">
        <v>-0.19</v>
      </c>
      <c r="P1489">
        <f xml:space="preserve"> IF(Stock_Info[[#This Row],[Close Price]] &gt; Stock_Info[[#This Row],[Open Price]], 1, 0)</f>
        <v>0</v>
      </c>
      <c r="Q1489" t="str">
        <f>IF(AND(Stock_Info[[#This Row],[% Deli. Qty to Traded Qty]]&gt;80,Stock_Info[[#This Row],[No. of Trades]]&lt;3000),"Unusual Day","")</f>
        <v/>
      </c>
      <c r="R1489" t="str">
        <f>IF(AND(Stock_Info[[#This Row],[Spread High-Low]] &lt; 10, Stock_Info[[#This Row],[% Deli. Qty to Traded Qty]] &gt; 90), "Good Day", "")</f>
        <v/>
      </c>
    </row>
    <row r="1490" spans="1:18">
      <c r="A1490" t="s">
        <v>45</v>
      </c>
      <c r="B1490" s="1">
        <v>45560</v>
      </c>
      <c r="C1490" s="1" t="str">
        <f>"WEEK" &amp;" " &amp;  INT((DAY(Stock_Info[[#This Row],[Date]])+WEEKDAY(DATE(YEAR(Stock_Info[[#This Row],[Date]]),MONTH(Stock_Info[[#This Row],[Date]]),1))-1)/7)+1</f>
        <v>WEEK 4</v>
      </c>
      <c r="D1490" s="12">
        <v>61.79</v>
      </c>
      <c r="E1490" s="12">
        <v>61.79</v>
      </c>
      <c r="F1490" s="12">
        <v>60.05</v>
      </c>
      <c r="G1490" s="12">
        <v>60.19</v>
      </c>
      <c r="H1490" s="12">
        <v>60.478299801938917</v>
      </c>
      <c r="I1490">
        <v>959300</v>
      </c>
      <c r="J1490">
        <v>6183</v>
      </c>
      <c r="K1490" s="12">
        <v>58016833</v>
      </c>
      <c r="L1490">
        <v>493768</v>
      </c>
      <c r="M1490">
        <v>51.47</v>
      </c>
      <c r="N1490">
        <v>1.74</v>
      </c>
      <c r="O1490">
        <v>-1.6</v>
      </c>
      <c r="P1490">
        <f xml:space="preserve"> IF(Stock_Info[[#This Row],[Close Price]] &gt; Stock_Info[[#This Row],[Open Price]], 1, 0)</f>
        <v>0</v>
      </c>
      <c r="Q1490" t="str">
        <f>IF(AND(Stock_Info[[#This Row],[% Deli. Qty to Traded Qty]]&gt;80,Stock_Info[[#This Row],[No. of Trades]]&lt;3000),"Unusual Day","")</f>
        <v/>
      </c>
      <c r="R1490" t="str">
        <f>IF(AND(Stock_Info[[#This Row],[Spread High-Low]] &lt; 10, Stock_Info[[#This Row],[% Deli. Qty to Traded Qty]] &gt; 90), "Good Day", "")</f>
        <v/>
      </c>
    </row>
    <row r="1491" spans="1:18">
      <c r="A1491" t="s">
        <v>45</v>
      </c>
      <c r="B1491" s="1">
        <v>45559</v>
      </c>
      <c r="C1491" s="1" t="str">
        <f>"WEEK" &amp;" " &amp;  INT((DAY(Stock_Info[[#This Row],[Date]])+WEEKDAY(DATE(YEAR(Stock_Info[[#This Row],[Date]]),MONTH(Stock_Info[[#This Row],[Date]]),1))-1)/7)+1</f>
        <v>WEEK 4</v>
      </c>
      <c r="D1491" s="12">
        <v>63.19</v>
      </c>
      <c r="E1491" s="12">
        <v>63.19</v>
      </c>
      <c r="F1491" s="12">
        <v>61.27</v>
      </c>
      <c r="G1491" s="12">
        <v>61.46</v>
      </c>
      <c r="H1491" s="12">
        <v>61.859832554334758</v>
      </c>
      <c r="I1491">
        <v>1281132</v>
      </c>
      <c r="J1491">
        <v>5665</v>
      </c>
      <c r="K1491" s="12">
        <v>79250611</v>
      </c>
      <c r="L1491">
        <v>465434</v>
      </c>
      <c r="M1491">
        <v>36.33</v>
      </c>
      <c r="N1491">
        <v>1.92</v>
      </c>
      <c r="O1491">
        <v>-1.73</v>
      </c>
      <c r="P1491">
        <f xml:space="preserve"> IF(Stock_Info[[#This Row],[Close Price]] &gt; Stock_Info[[#This Row],[Open Price]], 1, 0)</f>
        <v>0</v>
      </c>
      <c r="Q1491" t="str">
        <f>IF(AND(Stock_Info[[#This Row],[% Deli. Qty to Traded Qty]]&gt;80,Stock_Info[[#This Row],[No. of Trades]]&lt;3000),"Unusual Day","")</f>
        <v/>
      </c>
      <c r="R1491" t="str">
        <f>IF(AND(Stock_Info[[#This Row],[Spread High-Low]] &lt; 10, Stock_Info[[#This Row],[% Deli. Qty to Traded Qty]] &gt; 90), "Good Day", "")</f>
        <v/>
      </c>
    </row>
    <row r="1492" spans="1:18">
      <c r="A1492" t="s">
        <v>45</v>
      </c>
      <c r="B1492" s="1">
        <v>45558</v>
      </c>
      <c r="C1492" s="1" t="str">
        <f>"WEEK" &amp;" " &amp;  INT((DAY(Stock_Info[[#This Row],[Date]])+WEEKDAY(DATE(YEAR(Stock_Info[[#This Row],[Date]]),MONTH(Stock_Info[[#This Row],[Date]]),1))-1)/7)+1</f>
        <v>WEEK 4</v>
      </c>
      <c r="D1492" s="12">
        <v>58.64</v>
      </c>
      <c r="E1492" s="12">
        <v>63.47</v>
      </c>
      <c r="F1492" s="12">
        <v>58.64</v>
      </c>
      <c r="G1492" s="12">
        <v>63.07</v>
      </c>
      <c r="H1492" s="12">
        <v>61.894854961529177</v>
      </c>
      <c r="I1492">
        <v>4838992</v>
      </c>
      <c r="J1492">
        <v>14698</v>
      </c>
      <c r="K1492" s="12">
        <v>299508708</v>
      </c>
      <c r="L1492">
        <v>2071061</v>
      </c>
      <c r="M1492">
        <v>42.8</v>
      </c>
      <c r="N1492">
        <v>4.83</v>
      </c>
      <c r="O1492">
        <v>4.43</v>
      </c>
      <c r="P1492">
        <f xml:space="preserve"> IF(Stock_Info[[#This Row],[Close Price]] &gt; Stock_Info[[#This Row],[Open Price]], 1, 0)</f>
        <v>1</v>
      </c>
      <c r="Q1492" t="str">
        <f>IF(AND(Stock_Info[[#This Row],[% Deli. Qty to Traded Qty]]&gt;80,Stock_Info[[#This Row],[No. of Trades]]&lt;3000),"Unusual Day","")</f>
        <v/>
      </c>
      <c r="R1492" t="str">
        <f>IF(AND(Stock_Info[[#This Row],[Spread High-Low]] &lt; 10, Stock_Info[[#This Row],[% Deli. Qty to Traded Qty]] &gt; 90), "Good Day", "")</f>
        <v/>
      </c>
    </row>
    <row r="1493" spans="1:18">
      <c r="A1493" t="s">
        <v>45</v>
      </c>
      <c r="B1493" s="1">
        <v>45555</v>
      </c>
      <c r="C1493" s="1" t="str">
        <f>"WEEK" &amp;" " &amp;  INT((DAY(Stock_Info[[#This Row],[Date]])+WEEKDAY(DATE(YEAR(Stock_Info[[#This Row],[Date]]),MONTH(Stock_Info[[#This Row],[Date]]),1))-1)/7)+1</f>
        <v>WEEK 3</v>
      </c>
      <c r="D1493" s="12">
        <v>58.47</v>
      </c>
      <c r="E1493" s="12">
        <v>59.13</v>
      </c>
      <c r="F1493" s="12">
        <v>57.92</v>
      </c>
      <c r="G1493" s="12">
        <v>58.42</v>
      </c>
      <c r="H1493" s="12">
        <v>58.560778431784016</v>
      </c>
      <c r="I1493">
        <v>1162748</v>
      </c>
      <c r="J1493">
        <v>6110</v>
      </c>
      <c r="K1493" s="12">
        <v>68091428</v>
      </c>
      <c r="L1493">
        <v>499033</v>
      </c>
      <c r="M1493">
        <v>42.92</v>
      </c>
      <c r="N1493">
        <v>1.21</v>
      </c>
      <c r="O1493">
        <v>-0.05</v>
      </c>
      <c r="P1493">
        <f xml:space="preserve"> IF(Stock_Info[[#This Row],[Close Price]] &gt; Stock_Info[[#This Row],[Open Price]], 1, 0)</f>
        <v>0</v>
      </c>
      <c r="Q1493" t="str">
        <f>IF(AND(Stock_Info[[#This Row],[% Deli. Qty to Traded Qty]]&gt;80,Stock_Info[[#This Row],[No. of Trades]]&lt;3000),"Unusual Day","")</f>
        <v/>
      </c>
      <c r="R1493" t="str">
        <f>IF(AND(Stock_Info[[#This Row],[Spread High-Low]] &lt; 10, Stock_Info[[#This Row],[% Deli. Qty to Traded Qty]] &gt; 90), "Good Day", "")</f>
        <v/>
      </c>
    </row>
    <row r="1494" spans="1:18">
      <c r="A1494" t="s">
        <v>45</v>
      </c>
      <c r="B1494" s="1">
        <v>45554</v>
      </c>
      <c r="C1494" s="1" t="str">
        <f>"WEEK" &amp;" " &amp;  INT((DAY(Stock_Info[[#This Row],[Date]])+WEEKDAY(DATE(YEAR(Stock_Info[[#This Row],[Date]]),MONTH(Stock_Info[[#This Row],[Date]]),1))-1)/7)+1</f>
        <v>WEEK 3</v>
      </c>
      <c r="D1494" s="12">
        <v>60.08</v>
      </c>
      <c r="E1494" s="12">
        <v>60.39</v>
      </c>
      <c r="F1494" s="12">
        <v>57.4</v>
      </c>
      <c r="G1494" s="12">
        <v>57.99</v>
      </c>
      <c r="H1494" s="12">
        <v>58.512366363765011</v>
      </c>
      <c r="I1494">
        <v>1165945</v>
      </c>
      <c r="J1494">
        <v>9107</v>
      </c>
      <c r="K1494" s="12">
        <v>68222201</v>
      </c>
      <c r="L1494">
        <v>520829</v>
      </c>
      <c r="M1494">
        <v>44.67</v>
      </c>
      <c r="N1494">
        <v>2.99</v>
      </c>
      <c r="O1494">
        <v>-2.09</v>
      </c>
      <c r="P1494">
        <f xml:space="preserve"> IF(Stock_Info[[#This Row],[Close Price]] &gt; Stock_Info[[#This Row],[Open Price]], 1, 0)</f>
        <v>0</v>
      </c>
      <c r="Q1494" t="str">
        <f>IF(AND(Stock_Info[[#This Row],[% Deli. Qty to Traded Qty]]&gt;80,Stock_Info[[#This Row],[No. of Trades]]&lt;3000),"Unusual Day","")</f>
        <v/>
      </c>
      <c r="R1494" t="str">
        <f>IF(AND(Stock_Info[[#This Row],[Spread High-Low]] &lt; 10, Stock_Info[[#This Row],[% Deli. Qty to Traded Qty]] &gt; 90), "Good Day", "")</f>
        <v/>
      </c>
    </row>
    <row r="1495" spans="1:18">
      <c r="A1495" t="s">
        <v>45</v>
      </c>
      <c r="B1495" s="1">
        <v>45553</v>
      </c>
      <c r="C1495" s="1" t="str">
        <f>"WEEK" &amp;" " &amp;  INT((DAY(Stock_Info[[#This Row],[Date]])+WEEKDAY(DATE(YEAR(Stock_Info[[#This Row],[Date]]),MONTH(Stock_Info[[#This Row],[Date]]),1))-1)/7)+1</f>
        <v>WEEK 3</v>
      </c>
      <c r="D1495" s="12">
        <v>59.8</v>
      </c>
      <c r="E1495" s="12">
        <v>60</v>
      </c>
      <c r="F1495" s="12">
        <v>59</v>
      </c>
      <c r="G1495" s="12">
        <v>59.06</v>
      </c>
      <c r="H1495" s="12">
        <v>59.572368681340421</v>
      </c>
      <c r="I1495">
        <v>303308</v>
      </c>
      <c r="J1495">
        <v>2070</v>
      </c>
      <c r="K1495" s="12">
        <v>18068776</v>
      </c>
      <c r="L1495">
        <v>144768</v>
      </c>
      <c r="M1495">
        <v>47.73</v>
      </c>
      <c r="N1495">
        <v>1</v>
      </c>
      <c r="O1495">
        <v>-0.74</v>
      </c>
      <c r="P1495">
        <f xml:space="preserve"> IF(Stock_Info[[#This Row],[Close Price]] &gt; Stock_Info[[#This Row],[Open Price]], 1, 0)</f>
        <v>0</v>
      </c>
      <c r="Q1495" t="str">
        <f>IF(AND(Stock_Info[[#This Row],[% Deli. Qty to Traded Qty]]&gt;80,Stock_Info[[#This Row],[No. of Trades]]&lt;3000),"Unusual Day","")</f>
        <v/>
      </c>
      <c r="R1495" t="str">
        <f>IF(AND(Stock_Info[[#This Row],[Spread High-Low]] &lt; 10, Stock_Info[[#This Row],[% Deli. Qty to Traded Qty]] &gt; 90), "Good Day", "")</f>
        <v/>
      </c>
    </row>
    <row r="1496" spans="1:18">
      <c r="A1496" t="s">
        <v>45</v>
      </c>
      <c r="B1496" s="1">
        <v>45552</v>
      </c>
      <c r="C1496" s="1" t="str">
        <f>"WEEK" &amp;" " &amp;  INT((DAY(Stock_Info[[#This Row],[Date]])+WEEKDAY(DATE(YEAR(Stock_Info[[#This Row],[Date]]),MONTH(Stock_Info[[#This Row],[Date]]),1))-1)/7)+1</f>
        <v>WEEK 3</v>
      </c>
      <c r="D1496" s="12">
        <v>60.73</v>
      </c>
      <c r="E1496" s="12">
        <v>60.86</v>
      </c>
      <c r="F1496" s="12">
        <v>59.58</v>
      </c>
      <c r="G1496" s="12">
        <v>59.8</v>
      </c>
      <c r="H1496" s="12">
        <v>60.088448375550456</v>
      </c>
      <c r="I1496">
        <v>662409</v>
      </c>
      <c r="J1496">
        <v>4892</v>
      </c>
      <c r="K1496" s="12">
        <v>39803129</v>
      </c>
      <c r="L1496">
        <v>419591</v>
      </c>
      <c r="M1496">
        <v>63.34</v>
      </c>
      <c r="N1496">
        <v>1.28</v>
      </c>
      <c r="O1496">
        <v>-0.93</v>
      </c>
      <c r="P1496">
        <f xml:space="preserve"> IF(Stock_Info[[#This Row],[Close Price]] &gt; Stock_Info[[#This Row],[Open Price]], 1, 0)</f>
        <v>0</v>
      </c>
      <c r="Q1496" t="str">
        <f>IF(AND(Stock_Info[[#This Row],[% Deli. Qty to Traded Qty]]&gt;80,Stock_Info[[#This Row],[No. of Trades]]&lt;3000),"Unusual Day","")</f>
        <v/>
      </c>
      <c r="R1496" t="str">
        <f>IF(AND(Stock_Info[[#This Row],[Spread High-Low]] &lt; 10, Stock_Info[[#This Row],[% Deli. Qty to Traded Qty]] &gt; 90), "Good Day", "")</f>
        <v/>
      </c>
    </row>
    <row r="1497" spans="1:18">
      <c r="A1497" t="s">
        <v>45</v>
      </c>
      <c r="B1497" s="1">
        <v>45551</v>
      </c>
      <c r="C1497" s="1" t="str">
        <f>"WEEK" &amp;" " &amp;  INT((DAY(Stock_Info[[#This Row],[Date]])+WEEKDAY(DATE(YEAR(Stock_Info[[#This Row],[Date]]),MONTH(Stock_Info[[#This Row],[Date]]),1))-1)/7)+1</f>
        <v>WEEK 3</v>
      </c>
      <c r="D1497" s="12">
        <v>61.04</v>
      </c>
      <c r="E1497" s="12">
        <v>61.95</v>
      </c>
      <c r="F1497" s="12">
        <v>60.41</v>
      </c>
      <c r="G1497" s="12">
        <v>60.68</v>
      </c>
      <c r="H1497" s="12">
        <v>61.041637001390384</v>
      </c>
      <c r="I1497">
        <v>804813</v>
      </c>
      <c r="J1497">
        <v>5298</v>
      </c>
      <c r="K1497" s="12">
        <v>49127103</v>
      </c>
      <c r="L1497">
        <v>395447</v>
      </c>
      <c r="M1497">
        <v>49.14</v>
      </c>
      <c r="N1497">
        <v>1.54</v>
      </c>
      <c r="O1497">
        <v>-0.36</v>
      </c>
      <c r="P1497">
        <f xml:space="preserve"> IF(Stock_Info[[#This Row],[Close Price]] &gt; Stock_Info[[#This Row],[Open Price]], 1, 0)</f>
        <v>0</v>
      </c>
      <c r="Q1497" t="str">
        <f>IF(AND(Stock_Info[[#This Row],[% Deli. Qty to Traded Qty]]&gt;80,Stock_Info[[#This Row],[No. of Trades]]&lt;3000),"Unusual Day","")</f>
        <v/>
      </c>
      <c r="R1497" t="str">
        <f>IF(AND(Stock_Info[[#This Row],[Spread High-Low]] &lt; 10, Stock_Info[[#This Row],[% Deli. Qty to Traded Qty]] &gt; 90), "Good Day", "")</f>
        <v/>
      </c>
    </row>
    <row r="1498" spans="1:18">
      <c r="A1498" t="s">
        <v>45</v>
      </c>
      <c r="B1498" s="1">
        <v>45548</v>
      </c>
      <c r="C1498" s="1" t="str">
        <f>"WEEK" &amp;" " &amp;  INT((DAY(Stock_Info[[#This Row],[Date]])+WEEKDAY(DATE(YEAR(Stock_Info[[#This Row],[Date]]),MONTH(Stock_Info[[#This Row],[Date]]),1))-1)/7)+1</f>
        <v>WEEK 2</v>
      </c>
      <c r="D1498" s="12">
        <v>59.18</v>
      </c>
      <c r="E1498" s="12">
        <v>61.3</v>
      </c>
      <c r="F1498" s="12">
        <v>58.78</v>
      </c>
      <c r="G1498" s="12">
        <v>61.03</v>
      </c>
      <c r="H1498" s="12">
        <v>60.359284716299534</v>
      </c>
      <c r="I1498">
        <v>1208863</v>
      </c>
      <c r="J1498">
        <v>6509</v>
      </c>
      <c r="K1498" s="12">
        <v>72966106</v>
      </c>
      <c r="L1498">
        <v>552194</v>
      </c>
      <c r="M1498">
        <v>45.68</v>
      </c>
      <c r="N1498">
        <v>2.52</v>
      </c>
      <c r="O1498">
        <v>1.85</v>
      </c>
      <c r="P1498">
        <f xml:space="preserve"> IF(Stock_Info[[#This Row],[Close Price]] &gt; Stock_Info[[#This Row],[Open Price]], 1, 0)</f>
        <v>1</v>
      </c>
      <c r="Q1498" t="str">
        <f>IF(AND(Stock_Info[[#This Row],[% Deli. Qty to Traded Qty]]&gt;80,Stock_Info[[#This Row],[No. of Trades]]&lt;3000),"Unusual Day","")</f>
        <v/>
      </c>
      <c r="R1498" t="str">
        <f>IF(AND(Stock_Info[[#This Row],[Spread High-Low]] &lt; 10, Stock_Info[[#This Row],[% Deli. Qty to Traded Qty]] &gt; 90), "Good Day", "")</f>
        <v/>
      </c>
    </row>
    <row r="1499" spans="1:18">
      <c r="A1499" t="s">
        <v>45</v>
      </c>
      <c r="B1499" s="1">
        <v>45547</v>
      </c>
      <c r="C1499" s="1" t="str">
        <f>"WEEK" &amp;" " &amp;  INT((DAY(Stock_Info[[#This Row],[Date]])+WEEKDAY(DATE(YEAR(Stock_Info[[#This Row],[Date]]),MONTH(Stock_Info[[#This Row],[Date]]),1))-1)/7)+1</f>
        <v>WEEK 2</v>
      </c>
      <c r="D1499" s="12">
        <v>58.7</v>
      </c>
      <c r="E1499" s="12">
        <v>59.31</v>
      </c>
      <c r="F1499" s="12">
        <v>58.53</v>
      </c>
      <c r="G1499" s="12">
        <v>58.73</v>
      </c>
      <c r="H1499" s="12">
        <v>58.822971611956092</v>
      </c>
      <c r="I1499">
        <v>351486</v>
      </c>
      <c r="J1499">
        <v>1879</v>
      </c>
      <c r="K1499" s="12">
        <v>20675451</v>
      </c>
      <c r="L1499">
        <v>142220</v>
      </c>
      <c r="M1499">
        <v>40.46</v>
      </c>
      <c r="N1499">
        <v>0.78</v>
      </c>
      <c r="O1499">
        <v>0.03</v>
      </c>
      <c r="P1499">
        <f xml:space="preserve"> IF(Stock_Info[[#This Row],[Close Price]] &gt; Stock_Info[[#This Row],[Open Price]], 1, 0)</f>
        <v>1</v>
      </c>
      <c r="Q1499" t="str">
        <f>IF(AND(Stock_Info[[#This Row],[% Deli. Qty to Traded Qty]]&gt;80,Stock_Info[[#This Row],[No. of Trades]]&lt;3000),"Unusual Day","")</f>
        <v/>
      </c>
      <c r="R1499" t="str">
        <f>IF(AND(Stock_Info[[#This Row],[Spread High-Low]] &lt; 10, Stock_Info[[#This Row],[% Deli. Qty to Traded Qty]] &gt; 90), "Good Day", "")</f>
        <v/>
      </c>
    </row>
    <row r="1500" spans="1:18">
      <c r="A1500" t="s">
        <v>45</v>
      </c>
      <c r="B1500" s="1">
        <v>45546</v>
      </c>
      <c r="C1500" s="1" t="str">
        <f>"WEEK" &amp;" " &amp;  INT((DAY(Stock_Info[[#This Row],[Date]])+WEEKDAY(DATE(YEAR(Stock_Info[[#This Row],[Date]]),MONTH(Stock_Info[[#This Row],[Date]]),1))-1)/7)+1</f>
        <v>WEEK 2</v>
      </c>
      <c r="D1500" s="12">
        <v>59.7</v>
      </c>
      <c r="E1500" s="12">
        <v>59.95</v>
      </c>
      <c r="F1500" s="12">
        <v>58.36</v>
      </c>
      <c r="G1500" s="12">
        <v>58.53</v>
      </c>
      <c r="H1500" s="12">
        <v>59.204486177849311</v>
      </c>
      <c r="I1500">
        <v>340468</v>
      </c>
      <c r="J1500">
        <v>2758</v>
      </c>
      <c r="K1500" s="12">
        <v>20157233</v>
      </c>
      <c r="L1500">
        <v>142540</v>
      </c>
      <c r="M1500">
        <v>41.87</v>
      </c>
      <c r="N1500">
        <v>1.59</v>
      </c>
      <c r="O1500">
        <v>-1.17</v>
      </c>
      <c r="P1500">
        <f xml:space="preserve"> IF(Stock_Info[[#This Row],[Close Price]] &gt; Stock_Info[[#This Row],[Open Price]], 1, 0)</f>
        <v>0</v>
      </c>
      <c r="Q1500" t="str">
        <f>IF(AND(Stock_Info[[#This Row],[% Deli. Qty to Traded Qty]]&gt;80,Stock_Info[[#This Row],[No. of Trades]]&lt;3000),"Unusual Day","")</f>
        <v/>
      </c>
      <c r="R1500" t="str">
        <f>IF(AND(Stock_Info[[#This Row],[Spread High-Low]] &lt; 10, Stock_Info[[#This Row],[% Deli. Qty to Traded Qty]] &gt; 90), "Good Day", "")</f>
        <v/>
      </c>
    </row>
    <row r="1501" spans="1:18">
      <c r="A1501" t="s">
        <v>45</v>
      </c>
      <c r="B1501" s="1">
        <v>45545</v>
      </c>
      <c r="C1501" s="1" t="str">
        <f>"WEEK" &amp;" " &amp;  INT((DAY(Stock_Info[[#This Row],[Date]])+WEEKDAY(DATE(YEAR(Stock_Info[[#This Row],[Date]]),MONTH(Stock_Info[[#This Row],[Date]]),1))-1)/7)+1</f>
        <v>WEEK 2</v>
      </c>
      <c r="D1501" s="12">
        <v>59.49</v>
      </c>
      <c r="E1501" s="12">
        <v>60.1</v>
      </c>
      <c r="F1501" s="12">
        <v>59.25</v>
      </c>
      <c r="G1501" s="12">
        <v>59.7</v>
      </c>
      <c r="H1501" s="12">
        <v>59.713392442783515</v>
      </c>
      <c r="I1501">
        <v>532233</v>
      </c>
      <c r="J1501">
        <v>5062</v>
      </c>
      <c r="K1501" s="12">
        <v>31781438</v>
      </c>
      <c r="L1501">
        <v>202146</v>
      </c>
      <c r="M1501">
        <v>37.979999999999997</v>
      </c>
      <c r="N1501">
        <v>0.85</v>
      </c>
      <c r="O1501">
        <v>0.21</v>
      </c>
      <c r="P1501">
        <f xml:space="preserve"> IF(Stock_Info[[#This Row],[Close Price]] &gt; Stock_Info[[#This Row],[Open Price]], 1, 0)</f>
        <v>1</v>
      </c>
      <c r="Q1501" t="str">
        <f>IF(AND(Stock_Info[[#This Row],[% Deli. Qty to Traded Qty]]&gt;80,Stock_Info[[#This Row],[No. of Trades]]&lt;3000),"Unusual Day","")</f>
        <v/>
      </c>
      <c r="R1501" t="str">
        <f>IF(AND(Stock_Info[[#This Row],[Spread High-Low]] &lt; 10, Stock_Info[[#This Row],[% Deli. Qty to Traded Qty]] &gt; 90), "Good Day", "")</f>
        <v/>
      </c>
    </row>
    <row r="1502" spans="1:18">
      <c r="A1502" t="s">
        <v>46</v>
      </c>
      <c r="B1502" s="1">
        <v>45910</v>
      </c>
      <c r="C1502" s="1" t="str">
        <f>"WEEK" &amp;" " &amp;  INT((DAY(Stock_Info[[#This Row],[Date]])+WEEKDAY(DATE(YEAR(Stock_Info[[#This Row],[Date]]),MONTH(Stock_Info[[#This Row],[Date]]),1))-1)/7)+1</f>
        <v>WEEK 2</v>
      </c>
      <c r="D1502" s="12">
        <v>108.1</v>
      </c>
      <c r="E1502" s="12">
        <v>111.25</v>
      </c>
      <c r="F1502" s="12">
        <v>108.1</v>
      </c>
      <c r="G1502" s="12">
        <v>110.65</v>
      </c>
      <c r="H1502" s="12">
        <v>110.30207376345184</v>
      </c>
      <c r="I1502">
        <v>1604426</v>
      </c>
      <c r="J1502">
        <v>8551</v>
      </c>
      <c r="K1502" s="12">
        <v>176971515</v>
      </c>
      <c r="N1502">
        <v>3.15</v>
      </c>
      <c r="O1502">
        <v>2.5499999999999998</v>
      </c>
      <c r="P1502">
        <f xml:space="preserve"> IF(Stock_Info[[#This Row],[Close Price]] &gt; Stock_Info[[#This Row],[Open Price]], 1, 0)</f>
        <v>1</v>
      </c>
      <c r="Q1502" t="str">
        <f>IF(AND(Stock_Info[[#This Row],[% Deli. Qty to Traded Qty]]&gt;80,Stock_Info[[#This Row],[No. of Trades]]&lt;3000),"Unusual Day","")</f>
        <v/>
      </c>
      <c r="R1502" t="str">
        <f>IF(AND(Stock_Info[[#This Row],[Spread High-Low]] &lt; 10, Stock_Info[[#This Row],[% Deli. Qty to Traded Qty]] &gt; 90), "Good Day", "")</f>
        <v/>
      </c>
    </row>
    <row r="1503" spans="1:18">
      <c r="A1503" t="s">
        <v>46</v>
      </c>
      <c r="B1503" s="1">
        <v>45909</v>
      </c>
      <c r="C1503" s="1" t="str">
        <f>"WEEK" &amp;" " &amp;  INT((DAY(Stock_Info[[#This Row],[Date]])+WEEKDAY(DATE(YEAR(Stock_Info[[#This Row],[Date]]),MONTH(Stock_Info[[#This Row],[Date]]),1))-1)/7)+1</f>
        <v>WEEK 2</v>
      </c>
      <c r="D1503" s="12">
        <v>108.1</v>
      </c>
      <c r="E1503" s="12">
        <v>108.75</v>
      </c>
      <c r="F1503" s="12">
        <v>107.35</v>
      </c>
      <c r="G1503" s="12">
        <v>108.05</v>
      </c>
      <c r="H1503" s="12">
        <v>108.03192137614114</v>
      </c>
      <c r="I1503">
        <v>178877</v>
      </c>
      <c r="J1503">
        <v>1573</v>
      </c>
      <c r="K1503" s="12">
        <v>19324426</v>
      </c>
      <c r="L1503">
        <v>74633</v>
      </c>
      <c r="M1503">
        <v>41.72</v>
      </c>
      <c r="N1503">
        <v>1.4</v>
      </c>
      <c r="O1503">
        <v>-0.05</v>
      </c>
      <c r="P1503">
        <f xml:space="preserve"> IF(Stock_Info[[#This Row],[Close Price]] &gt; Stock_Info[[#This Row],[Open Price]], 1, 0)</f>
        <v>0</v>
      </c>
      <c r="Q1503" t="str">
        <f>IF(AND(Stock_Info[[#This Row],[% Deli. Qty to Traded Qty]]&gt;80,Stock_Info[[#This Row],[No. of Trades]]&lt;3000),"Unusual Day","")</f>
        <v/>
      </c>
      <c r="R1503" t="str">
        <f>IF(AND(Stock_Info[[#This Row],[Spread High-Low]] &lt; 10, Stock_Info[[#This Row],[% Deli. Qty to Traded Qty]] &gt; 90), "Good Day", "")</f>
        <v/>
      </c>
    </row>
    <row r="1504" spans="1:18">
      <c r="A1504" t="s">
        <v>46</v>
      </c>
      <c r="B1504" s="1">
        <v>45908</v>
      </c>
      <c r="C1504" s="1" t="str">
        <f>"WEEK" &amp;" " &amp;  INT((DAY(Stock_Info[[#This Row],[Date]])+WEEKDAY(DATE(YEAR(Stock_Info[[#This Row],[Date]]),MONTH(Stock_Info[[#This Row],[Date]]),1))-1)/7)+1</f>
        <v>WEEK 2</v>
      </c>
      <c r="D1504" s="12">
        <v>107.25</v>
      </c>
      <c r="E1504" s="12">
        <v>108.65</v>
      </c>
      <c r="F1504" s="12">
        <v>107.15</v>
      </c>
      <c r="G1504" s="12">
        <v>108.1</v>
      </c>
      <c r="H1504" s="12">
        <v>108.08293633226951</v>
      </c>
      <c r="I1504">
        <v>625733</v>
      </c>
      <c r="J1504">
        <v>5306</v>
      </c>
      <c r="K1504" s="12">
        <v>67631060</v>
      </c>
      <c r="L1504">
        <v>444856</v>
      </c>
      <c r="M1504">
        <v>71.09</v>
      </c>
      <c r="N1504">
        <v>1.5</v>
      </c>
      <c r="O1504">
        <v>0.85</v>
      </c>
      <c r="P1504">
        <f xml:space="preserve"> IF(Stock_Info[[#This Row],[Close Price]] &gt; Stock_Info[[#This Row],[Open Price]], 1, 0)</f>
        <v>1</v>
      </c>
      <c r="Q1504" t="str">
        <f>IF(AND(Stock_Info[[#This Row],[% Deli. Qty to Traded Qty]]&gt;80,Stock_Info[[#This Row],[No. of Trades]]&lt;3000),"Unusual Day","")</f>
        <v/>
      </c>
      <c r="R1504" t="str">
        <f>IF(AND(Stock_Info[[#This Row],[Spread High-Low]] &lt; 10, Stock_Info[[#This Row],[% Deli. Qty to Traded Qty]] &gt; 90), "Good Day", "")</f>
        <v/>
      </c>
    </row>
    <row r="1505" spans="1:18">
      <c r="A1505" t="s">
        <v>46</v>
      </c>
      <c r="B1505" s="1">
        <v>45905</v>
      </c>
      <c r="C1505" s="1" t="str">
        <f>"WEEK" &amp;" " &amp;  INT((DAY(Stock_Info[[#This Row],[Date]])+WEEKDAY(DATE(YEAR(Stock_Info[[#This Row],[Date]]),MONTH(Stock_Info[[#This Row],[Date]]),1))-1)/7)+1</f>
        <v>WEEK 1</v>
      </c>
      <c r="D1505" s="12">
        <v>106.15</v>
      </c>
      <c r="E1505" s="12">
        <v>107.45</v>
      </c>
      <c r="F1505" s="12">
        <v>105.65</v>
      </c>
      <c r="G1505" s="12">
        <v>107.15</v>
      </c>
      <c r="H1505" s="12">
        <v>106.71529024897195</v>
      </c>
      <c r="I1505">
        <v>580226</v>
      </c>
      <c r="J1505">
        <v>4371</v>
      </c>
      <c r="K1505" s="12">
        <v>61918986</v>
      </c>
      <c r="L1505">
        <v>269192</v>
      </c>
      <c r="M1505">
        <v>46.39</v>
      </c>
      <c r="N1505">
        <v>1.8</v>
      </c>
      <c r="O1505">
        <v>1</v>
      </c>
      <c r="P1505">
        <f xml:space="preserve"> IF(Stock_Info[[#This Row],[Close Price]] &gt; Stock_Info[[#This Row],[Open Price]], 1, 0)</f>
        <v>1</v>
      </c>
      <c r="Q1505" t="str">
        <f>IF(AND(Stock_Info[[#This Row],[% Deli. Qty to Traded Qty]]&gt;80,Stock_Info[[#This Row],[No. of Trades]]&lt;3000),"Unusual Day","")</f>
        <v/>
      </c>
      <c r="R1505" t="str">
        <f>IF(AND(Stock_Info[[#This Row],[Spread High-Low]] &lt; 10, Stock_Info[[#This Row],[% Deli. Qty to Traded Qty]] &gt; 90), "Good Day", "")</f>
        <v/>
      </c>
    </row>
    <row r="1506" spans="1:18">
      <c r="A1506" t="s">
        <v>46</v>
      </c>
      <c r="B1506" s="1">
        <v>45904</v>
      </c>
      <c r="C1506" s="1" t="str">
        <f>"WEEK" &amp;" " &amp;  INT((DAY(Stock_Info[[#This Row],[Date]])+WEEKDAY(DATE(YEAR(Stock_Info[[#This Row],[Date]]),MONTH(Stock_Info[[#This Row],[Date]]),1))-1)/7)+1</f>
        <v>WEEK 1</v>
      </c>
      <c r="D1506" s="12">
        <v>108.9</v>
      </c>
      <c r="E1506" s="12">
        <v>109.25</v>
      </c>
      <c r="F1506" s="12">
        <v>105.9</v>
      </c>
      <c r="G1506" s="12">
        <v>106.1</v>
      </c>
      <c r="H1506" s="12">
        <v>107.11872191670928</v>
      </c>
      <c r="I1506">
        <v>481158</v>
      </c>
      <c r="J1506">
        <v>5136</v>
      </c>
      <c r="K1506" s="12">
        <v>51541030</v>
      </c>
      <c r="N1506">
        <v>3.35</v>
      </c>
      <c r="O1506">
        <v>-2.8</v>
      </c>
      <c r="P1506">
        <f xml:space="preserve"> IF(Stock_Info[[#This Row],[Close Price]] &gt; Stock_Info[[#This Row],[Open Price]], 1, 0)</f>
        <v>0</v>
      </c>
      <c r="Q1506" t="str">
        <f>IF(AND(Stock_Info[[#This Row],[% Deli. Qty to Traded Qty]]&gt;80,Stock_Info[[#This Row],[No. of Trades]]&lt;3000),"Unusual Day","")</f>
        <v/>
      </c>
      <c r="R1506" t="str">
        <f>IF(AND(Stock_Info[[#This Row],[Spread High-Low]] &lt; 10, Stock_Info[[#This Row],[% Deli. Qty to Traded Qty]] &gt; 90), "Good Day", "")</f>
        <v/>
      </c>
    </row>
    <row r="1507" spans="1:18">
      <c r="A1507" t="s">
        <v>46</v>
      </c>
      <c r="B1507" s="1">
        <v>45903</v>
      </c>
      <c r="C1507" s="1" t="str">
        <f>"WEEK" &amp;" " &amp;  INT((DAY(Stock_Info[[#This Row],[Date]])+WEEKDAY(DATE(YEAR(Stock_Info[[#This Row],[Date]]),MONTH(Stock_Info[[#This Row],[Date]]),1))-1)/7)+1</f>
        <v>WEEK 1</v>
      </c>
      <c r="D1507" s="12">
        <v>106.05</v>
      </c>
      <c r="E1507" s="12">
        <v>108.5</v>
      </c>
      <c r="F1507" s="12">
        <v>106.05</v>
      </c>
      <c r="G1507" s="12">
        <v>108.35</v>
      </c>
      <c r="H1507" s="12">
        <v>107.62321890127009</v>
      </c>
      <c r="I1507">
        <v>395402</v>
      </c>
      <c r="J1507">
        <v>2762</v>
      </c>
      <c r="K1507" s="12">
        <v>42554436</v>
      </c>
      <c r="L1507">
        <v>174286</v>
      </c>
      <c r="M1507">
        <v>44.08</v>
      </c>
      <c r="N1507">
        <v>2.4500000000000002</v>
      </c>
      <c r="O1507">
        <v>2.2999999999999998</v>
      </c>
      <c r="P1507">
        <f xml:space="preserve"> IF(Stock_Info[[#This Row],[Close Price]] &gt; Stock_Info[[#This Row],[Open Price]], 1, 0)</f>
        <v>1</v>
      </c>
      <c r="Q1507" t="str">
        <f>IF(AND(Stock_Info[[#This Row],[% Deli. Qty to Traded Qty]]&gt;80,Stock_Info[[#This Row],[No. of Trades]]&lt;3000),"Unusual Day","")</f>
        <v/>
      </c>
      <c r="R1507" t="str">
        <f>IF(AND(Stock_Info[[#This Row],[Spread High-Low]] &lt; 10, Stock_Info[[#This Row],[% Deli. Qty to Traded Qty]] &gt; 90), "Good Day", "")</f>
        <v/>
      </c>
    </row>
    <row r="1508" spans="1:18">
      <c r="A1508" t="s">
        <v>46</v>
      </c>
      <c r="B1508" s="1">
        <v>45902</v>
      </c>
      <c r="C1508" s="1" t="str">
        <f>"WEEK" &amp;" " &amp;  INT((DAY(Stock_Info[[#This Row],[Date]])+WEEKDAY(DATE(YEAR(Stock_Info[[#This Row],[Date]]),MONTH(Stock_Info[[#This Row],[Date]]),1))-1)/7)+1</f>
        <v>WEEK 1</v>
      </c>
      <c r="D1508" s="12">
        <v>105.55</v>
      </c>
      <c r="E1508" s="12">
        <v>107</v>
      </c>
      <c r="F1508" s="12">
        <v>104.75</v>
      </c>
      <c r="G1508" s="12">
        <v>106.15</v>
      </c>
      <c r="H1508" s="12">
        <v>106.17054190564326</v>
      </c>
      <c r="I1508">
        <v>552181</v>
      </c>
      <c r="J1508">
        <v>4560</v>
      </c>
      <c r="K1508" s="12">
        <v>58625356</v>
      </c>
      <c r="L1508">
        <v>336215</v>
      </c>
      <c r="M1508">
        <v>60.89</v>
      </c>
      <c r="N1508">
        <v>2.25</v>
      </c>
      <c r="O1508">
        <v>0.6</v>
      </c>
      <c r="P1508">
        <f xml:space="preserve"> IF(Stock_Info[[#This Row],[Close Price]] &gt; Stock_Info[[#This Row],[Open Price]], 1, 0)</f>
        <v>1</v>
      </c>
      <c r="Q1508" t="str">
        <f>IF(AND(Stock_Info[[#This Row],[% Deli. Qty to Traded Qty]]&gt;80,Stock_Info[[#This Row],[No. of Trades]]&lt;3000),"Unusual Day","")</f>
        <v/>
      </c>
      <c r="R1508" t="str">
        <f>IF(AND(Stock_Info[[#This Row],[Spread High-Low]] &lt; 10, Stock_Info[[#This Row],[% Deli. Qty to Traded Qty]] &gt; 90), "Good Day", "")</f>
        <v/>
      </c>
    </row>
    <row r="1509" spans="1:18">
      <c r="A1509" t="s">
        <v>46</v>
      </c>
      <c r="B1509" s="1">
        <v>45901</v>
      </c>
      <c r="C1509" s="1" t="str">
        <f>"WEEK" &amp;" " &amp;  INT((DAY(Stock_Info[[#This Row],[Date]])+WEEKDAY(DATE(YEAR(Stock_Info[[#This Row],[Date]]),MONTH(Stock_Info[[#This Row],[Date]]),1))-1)/7)+1</f>
        <v>WEEK 1</v>
      </c>
      <c r="D1509" s="12">
        <v>104</v>
      </c>
      <c r="E1509" s="12">
        <v>105.25</v>
      </c>
      <c r="F1509" s="12">
        <v>104</v>
      </c>
      <c r="G1509" s="12">
        <v>105.15</v>
      </c>
      <c r="H1509" s="12">
        <v>104.82402776541781</v>
      </c>
      <c r="I1509">
        <v>337110</v>
      </c>
      <c r="J1509">
        <v>2971</v>
      </c>
      <c r="K1509" s="12">
        <v>35337228</v>
      </c>
      <c r="L1509">
        <v>160295</v>
      </c>
      <c r="M1509">
        <v>47.55</v>
      </c>
      <c r="N1509">
        <v>1.25</v>
      </c>
      <c r="O1509">
        <v>1.1499999999999999</v>
      </c>
      <c r="P1509">
        <f xml:space="preserve"> IF(Stock_Info[[#This Row],[Close Price]] &gt; Stock_Info[[#This Row],[Open Price]], 1, 0)</f>
        <v>1</v>
      </c>
      <c r="Q1509" t="str">
        <f>IF(AND(Stock_Info[[#This Row],[% Deli. Qty to Traded Qty]]&gt;80,Stock_Info[[#This Row],[No. of Trades]]&lt;3000),"Unusual Day","")</f>
        <v/>
      </c>
      <c r="R1509" t="str">
        <f>IF(AND(Stock_Info[[#This Row],[Spread High-Low]] &lt; 10, Stock_Info[[#This Row],[% Deli. Qty to Traded Qty]] &gt; 90), "Good Day", "")</f>
        <v/>
      </c>
    </row>
    <row r="1510" spans="1:18">
      <c r="A1510" t="s">
        <v>46</v>
      </c>
      <c r="B1510" s="1">
        <v>45898</v>
      </c>
      <c r="C1510" s="1" t="str">
        <f>"WEEK" &amp;" " &amp;  INT((DAY(Stock_Info[[#This Row],[Date]])+WEEKDAY(DATE(YEAR(Stock_Info[[#This Row],[Date]]),MONTH(Stock_Info[[#This Row],[Date]]),1))-1)/7)+1</f>
        <v>WEEK 5</v>
      </c>
      <c r="D1510" s="12">
        <v>104.45</v>
      </c>
      <c r="E1510" s="12">
        <v>105.2</v>
      </c>
      <c r="F1510" s="12">
        <v>103.5</v>
      </c>
      <c r="G1510" s="12">
        <v>103.8</v>
      </c>
      <c r="H1510" s="12">
        <v>104.39094883131492</v>
      </c>
      <c r="I1510">
        <v>842742</v>
      </c>
      <c r="J1510">
        <v>6945</v>
      </c>
      <c r="K1510" s="12">
        <v>87974637</v>
      </c>
      <c r="L1510">
        <v>371305</v>
      </c>
      <c r="M1510">
        <v>44.06</v>
      </c>
      <c r="N1510">
        <v>1.7</v>
      </c>
      <c r="O1510">
        <v>-0.65</v>
      </c>
      <c r="P1510">
        <f xml:space="preserve"> IF(Stock_Info[[#This Row],[Close Price]] &gt; Stock_Info[[#This Row],[Open Price]], 1, 0)</f>
        <v>0</v>
      </c>
      <c r="Q1510" t="str">
        <f>IF(AND(Stock_Info[[#This Row],[% Deli. Qty to Traded Qty]]&gt;80,Stock_Info[[#This Row],[No. of Trades]]&lt;3000),"Unusual Day","")</f>
        <v/>
      </c>
      <c r="R1510" t="str">
        <f>IF(AND(Stock_Info[[#This Row],[Spread High-Low]] &lt; 10, Stock_Info[[#This Row],[% Deli. Qty to Traded Qty]] &gt; 90), "Good Day", "")</f>
        <v/>
      </c>
    </row>
    <row r="1511" spans="1:18">
      <c r="A1511" t="s">
        <v>46</v>
      </c>
      <c r="B1511" s="1">
        <v>45897</v>
      </c>
      <c r="C1511" s="1" t="str">
        <f>"WEEK" &amp;" " &amp;  INT((DAY(Stock_Info[[#This Row],[Date]])+WEEKDAY(DATE(YEAR(Stock_Info[[#This Row],[Date]]),MONTH(Stock_Info[[#This Row],[Date]]),1))-1)/7)+1</f>
        <v>WEEK 5</v>
      </c>
      <c r="D1511" s="12">
        <v>106</v>
      </c>
      <c r="E1511" s="12">
        <v>106.3</v>
      </c>
      <c r="F1511" s="12">
        <v>104.5</v>
      </c>
      <c r="G1511" s="12">
        <v>104.7</v>
      </c>
      <c r="H1511" s="12">
        <v>105.32044561546648</v>
      </c>
      <c r="I1511">
        <v>326021</v>
      </c>
      <c r="J1511">
        <v>3288</v>
      </c>
      <c r="K1511" s="12">
        <v>34336677</v>
      </c>
      <c r="L1511">
        <v>143405</v>
      </c>
      <c r="M1511">
        <v>43.99</v>
      </c>
      <c r="N1511">
        <v>1.8</v>
      </c>
      <c r="O1511">
        <v>-1.3</v>
      </c>
      <c r="P1511">
        <f xml:space="preserve"> IF(Stock_Info[[#This Row],[Close Price]] &gt; Stock_Info[[#This Row],[Open Price]], 1, 0)</f>
        <v>0</v>
      </c>
      <c r="Q1511" t="str">
        <f>IF(AND(Stock_Info[[#This Row],[% Deli. Qty to Traded Qty]]&gt;80,Stock_Info[[#This Row],[No. of Trades]]&lt;3000),"Unusual Day","")</f>
        <v/>
      </c>
      <c r="R1511" t="str">
        <f>IF(AND(Stock_Info[[#This Row],[Spread High-Low]] &lt; 10, Stock_Info[[#This Row],[% Deli. Qty to Traded Qty]] &gt; 90), "Good Day", "")</f>
        <v/>
      </c>
    </row>
    <row r="1512" spans="1:18">
      <c r="A1512" t="s">
        <v>46</v>
      </c>
      <c r="B1512" s="1">
        <v>45895</v>
      </c>
      <c r="C1512" s="1" t="str">
        <f>"WEEK" &amp;" " &amp;  INT((DAY(Stock_Info[[#This Row],[Date]])+WEEKDAY(DATE(YEAR(Stock_Info[[#This Row],[Date]]),MONTH(Stock_Info[[#This Row],[Date]]),1))-1)/7)+1</f>
        <v>WEEK 5</v>
      </c>
      <c r="D1512" s="12">
        <v>108.7</v>
      </c>
      <c r="E1512" s="12">
        <v>109.1</v>
      </c>
      <c r="F1512" s="12">
        <v>105.8</v>
      </c>
      <c r="G1512" s="12">
        <v>106</v>
      </c>
      <c r="H1512" s="12">
        <v>106.95013680207754</v>
      </c>
      <c r="I1512">
        <v>690048</v>
      </c>
      <c r="J1512">
        <v>7605</v>
      </c>
      <c r="K1512" s="12">
        <v>73800728</v>
      </c>
      <c r="L1512">
        <v>395006</v>
      </c>
      <c r="M1512">
        <v>57.24</v>
      </c>
      <c r="N1512">
        <v>3.3</v>
      </c>
      <c r="O1512">
        <v>-2.7</v>
      </c>
      <c r="P1512">
        <f xml:space="preserve"> IF(Stock_Info[[#This Row],[Close Price]] &gt; Stock_Info[[#This Row],[Open Price]], 1, 0)</f>
        <v>0</v>
      </c>
      <c r="Q1512" t="str">
        <f>IF(AND(Stock_Info[[#This Row],[% Deli. Qty to Traded Qty]]&gt;80,Stock_Info[[#This Row],[No. of Trades]]&lt;3000),"Unusual Day","")</f>
        <v/>
      </c>
      <c r="R1512" t="str">
        <f>IF(AND(Stock_Info[[#This Row],[Spread High-Low]] &lt; 10, Stock_Info[[#This Row],[% Deli. Qty to Traded Qty]] &gt; 90), "Good Day", "")</f>
        <v/>
      </c>
    </row>
    <row r="1513" spans="1:18">
      <c r="A1513" t="s">
        <v>46</v>
      </c>
      <c r="B1513" s="1">
        <v>45894</v>
      </c>
      <c r="C1513" s="1" t="str">
        <f>"WEEK" &amp;" " &amp;  INT((DAY(Stock_Info[[#This Row],[Date]])+WEEKDAY(DATE(YEAR(Stock_Info[[#This Row],[Date]]),MONTH(Stock_Info[[#This Row],[Date]]),1))-1)/7)+1</f>
        <v>WEEK 5</v>
      </c>
      <c r="D1513" s="12">
        <v>110.7</v>
      </c>
      <c r="E1513" s="12">
        <v>111</v>
      </c>
      <c r="F1513" s="12">
        <v>108.65</v>
      </c>
      <c r="G1513" s="12">
        <v>108.85</v>
      </c>
      <c r="H1513" s="12">
        <v>109.77873030698576</v>
      </c>
      <c r="I1513">
        <v>605989</v>
      </c>
      <c r="J1513">
        <v>5707</v>
      </c>
      <c r="K1513" s="12">
        <v>66524703</v>
      </c>
      <c r="L1513">
        <v>349029</v>
      </c>
      <c r="M1513">
        <v>57.6</v>
      </c>
      <c r="N1513">
        <v>2.35</v>
      </c>
      <c r="O1513">
        <v>-1.85</v>
      </c>
      <c r="P1513">
        <f xml:space="preserve"> IF(Stock_Info[[#This Row],[Close Price]] &gt; Stock_Info[[#This Row],[Open Price]], 1, 0)</f>
        <v>0</v>
      </c>
      <c r="Q1513" t="str">
        <f>IF(AND(Stock_Info[[#This Row],[% Deli. Qty to Traded Qty]]&gt;80,Stock_Info[[#This Row],[No. of Trades]]&lt;3000),"Unusual Day","")</f>
        <v/>
      </c>
      <c r="R1513" t="str">
        <f>IF(AND(Stock_Info[[#This Row],[Spread High-Low]] &lt; 10, Stock_Info[[#This Row],[% Deli. Qty to Traded Qty]] &gt; 90), "Good Day", "")</f>
        <v/>
      </c>
    </row>
    <row r="1514" spans="1:18">
      <c r="A1514" t="s">
        <v>46</v>
      </c>
      <c r="B1514" s="1">
        <v>45891</v>
      </c>
      <c r="C1514" s="1" t="str">
        <f>"WEEK" &amp;" " &amp;  INT((DAY(Stock_Info[[#This Row],[Date]])+WEEKDAY(DATE(YEAR(Stock_Info[[#This Row],[Date]]),MONTH(Stock_Info[[#This Row],[Date]]),1))-1)/7)+1</f>
        <v>WEEK 4</v>
      </c>
      <c r="D1514" s="12">
        <v>111.1</v>
      </c>
      <c r="E1514" s="12">
        <v>111.75</v>
      </c>
      <c r="F1514" s="12">
        <v>109.8</v>
      </c>
      <c r="G1514" s="12">
        <v>109.95</v>
      </c>
      <c r="H1514" s="12">
        <v>110.60508247217805</v>
      </c>
      <c r="I1514">
        <v>201280</v>
      </c>
      <c r="J1514">
        <v>2162</v>
      </c>
      <c r="K1514" s="12">
        <v>22262591</v>
      </c>
      <c r="L1514">
        <v>94199</v>
      </c>
      <c r="M1514">
        <v>46.8</v>
      </c>
      <c r="N1514">
        <v>1.95</v>
      </c>
      <c r="O1514">
        <v>-1.1499999999999999</v>
      </c>
      <c r="P1514">
        <f xml:space="preserve"> IF(Stock_Info[[#This Row],[Close Price]] &gt; Stock_Info[[#This Row],[Open Price]], 1, 0)</f>
        <v>0</v>
      </c>
      <c r="Q1514" t="str">
        <f>IF(AND(Stock_Info[[#This Row],[% Deli. Qty to Traded Qty]]&gt;80,Stock_Info[[#This Row],[No. of Trades]]&lt;3000),"Unusual Day","")</f>
        <v/>
      </c>
      <c r="R1514" t="str">
        <f>IF(AND(Stock_Info[[#This Row],[Spread High-Low]] &lt; 10, Stock_Info[[#This Row],[% Deli. Qty to Traded Qty]] &gt; 90), "Good Day", "")</f>
        <v/>
      </c>
    </row>
    <row r="1515" spans="1:18">
      <c r="A1515" t="s">
        <v>46</v>
      </c>
      <c r="B1515" s="1">
        <v>45890</v>
      </c>
      <c r="C1515" s="1" t="str">
        <f>"WEEK" &amp;" " &amp;  INT((DAY(Stock_Info[[#This Row],[Date]])+WEEKDAY(DATE(YEAR(Stock_Info[[#This Row],[Date]]),MONTH(Stock_Info[[#This Row],[Date]]),1))-1)/7)+1</f>
        <v>WEEK 4</v>
      </c>
      <c r="D1515" s="12">
        <v>113</v>
      </c>
      <c r="E1515" s="12">
        <v>113</v>
      </c>
      <c r="F1515" s="12">
        <v>110.9</v>
      </c>
      <c r="G1515" s="12">
        <v>111.05</v>
      </c>
      <c r="H1515" s="12">
        <v>111.37216171007755</v>
      </c>
      <c r="I1515">
        <v>1150825</v>
      </c>
      <c r="J1515">
        <v>4403</v>
      </c>
      <c r="K1515" s="12">
        <v>128169868</v>
      </c>
      <c r="L1515">
        <v>936512</v>
      </c>
      <c r="M1515">
        <v>81.38</v>
      </c>
      <c r="N1515">
        <v>2.1</v>
      </c>
      <c r="O1515">
        <v>-1.95</v>
      </c>
      <c r="P1515">
        <f xml:space="preserve"> IF(Stock_Info[[#This Row],[Close Price]] &gt; Stock_Info[[#This Row],[Open Price]], 1, 0)</f>
        <v>0</v>
      </c>
      <c r="Q1515" t="str">
        <f>IF(AND(Stock_Info[[#This Row],[% Deli. Qty to Traded Qty]]&gt;80,Stock_Info[[#This Row],[No. of Trades]]&lt;3000),"Unusual Day","")</f>
        <v/>
      </c>
      <c r="R1515" t="str">
        <f>IF(AND(Stock_Info[[#This Row],[Spread High-Low]] &lt; 10, Stock_Info[[#This Row],[% Deli. Qty to Traded Qty]] &gt; 90), "Good Day", "")</f>
        <v/>
      </c>
    </row>
    <row r="1516" spans="1:18">
      <c r="A1516" t="s">
        <v>46</v>
      </c>
      <c r="B1516" s="1">
        <v>45889</v>
      </c>
      <c r="C1516" s="1" t="str">
        <f>"WEEK" &amp;" " &amp;  INT((DAY(Stock_Info[[#This Row],[Date]])+WEEKDAY(DATE(YEAR(Stock_Info[[#This Row],[Date]]),MONTH(Stock_Info[[#This Row],[Date]]),1))-1)/7)+1</f>
        <v>WEEK 4</v>
      </c>
      <c r="D1516" s="12">
        <v>111.7</v>
      </c>
      <c r="E1516" s="12">
        <v>112.7</v>
      </c>
      <c r="F1516" s="12">
        <v>111.7</v>
      </c>
      <c r="G1516" s="12">
        <v>112.25</v>
      </c>
      <c r="H1516" s="12">
        <v>112.05616789024781</v>
      </c>
      <c r="I1516">
        <v>969967</v>
      </c>
      <c r="J1516">
        <v>5110</v>
      </c>
      <c r="K1516" s="12">
        <v>108690785</v>
      </c>
      <c r="L1516">
        <v>769516</v>
      </c>
      <c r="M1516">
        <v>79.33</v>
      </c>
      <c r="N1516">
        <v>1</v>
      </c>
      <c r="O1516">
        <v>0.55000000000000004</v>
      </c>
      <c r="P1516">
        <f xml:space="preserve"> IF(Stock_Info[[#This Row],[Close Price]] &gt; Stock_Info[[#This Row],[Open Price]], 1, 0)</f>
        <v>1</v>
      </c>
      <c r="Q1516" t="str">
        <f>IF(AND(Stock_Info[[#This Row],[% Deli. Qty to Traded Qty]]&gt;80,Stock_Info[[#This Row],[No. of Trades]]&lt;3000),"Unusual Day","")</f>
        <v/>
      </c>
      <c r="R1516" t="str">
        <f>IF(AND(Stock_Info[[#This Row],[Spread High-Low]] &lt; 10, Stock_Info[[#This Row],[% Deli. Qty to Traded Qty]] &gt; 90), "Good Day", "")</f>
        <v/>
      </c>
    </row>
    <row r="1517" spans="1:18">
      <c r="A1517" t="s">
        <v>46</v>
      </c>
      <c r="B1517" s="1">
        <v>45888</v>
      </c>
      <c r="C1517" s="1" t="str">
        <f>"WEEK" &amp;" " &amp;  INT((DAY(Stock_Info[[#This Row],[Date]])+WEEKDAY(DATE(YEAR(Stock_Info[[#This Row],[Date]]),MONTH(Stock_Info[[#This Row],[Date]]),1))-1)/7)+1</f>
        <v>WEEK 4</v>
      </c>
      <c r="D1517" s="12">
        <v>109.35</v>
      </c>
      <c r="E1517" s="12">
        <v>111.85</v>
      </c>
      <c r="F1517" s="12">
        <v>109.25</v>
      </c>
      <c r="G1517" s="12">
        <v>111.65</v>
      </c>
      <c r="H1517" s="12">
        <v>110.22871912666623</v>
      </c>
      <c r="I1517">
        <v>1687419</v>
      </c>
      <c r="J1517">
        <v>3765</v>
      </c>
      <c r="K1517" s="12">
        <v>186002035</v>
      </c>
      <c r="L1517">
        <v>1461624</v>
      </c>
      <c r="M1517">
        <v>86.62</v>
      </c>
      <c r="N1517">
        <v>2.6</v>
      </c>
      <c r="O1517">
        <v>2.2999999999999998</v>
      </c>
      <c r="P1517">
        <f xml:space="preserve"> IF(Stock_Info[[#This Row],[Close Price]] &gt; Stock_Info[[#This Row],[Open Price]], 1, 0)</f>
        <v>1</v>
      </c>
      <c r="Q1517" t="str">
        <f>IF(AND(Stock_Info[[#This Row],[% Deli. Qty to Traded Qty]]&gt;80,Stock_Info[[#This Row],[No. of Trades]]&lt;3000),"Unusual Day","")</f>
        <v/>
      </c>
      <c r="R1517" t="str">
        <f>IF(AND(Stock_Info[[#This Row],[Spread High-Low]] &lt; 10, Stock_Info[[#This Row],[% Deli. Qty to Traded Qty]] &gt; 90), "Good Day", "")</f>
        <v/>
      </c>
    </row>
    <row r="1518" spans="1:18">
      <c r="A1518" t="s">
        <v>46</v>
      </c>
      <c r="B1518" s="1">
        <v>45887</v>
      </c>
      <c r="C1518" s="1" t="str">
        <f>"WEEK" &amp;" " &amp;  INT((DAY(Stock_Info[[#This Row],[Date]])+WEEKDAY(DATE(YEAR(Stock_Info[[#This Row],[Date]]),MONTH(Stock_Info[[#This Row],[Date]]),1))-1)/7)+1</f>
        <v>WEEK 4</v>
      </c>
      <c r="D1518" s="12">
        <v>110.1</v>
      </c>
      <c r="E1518" s="12">
        <v>110.5</v>
      </c>
      <c r="F1518" s="12">
        <v>108.9</v>
      </c>
      <c r="G1518" s="12">
        <v>109.3</v>
      </c>
      <c r="H1518" s="12">
        <v>109.28102538143283</v>
      </c>
      <c r="I1518">
        <v>1208994</v>
      </c>
      <c r="J1518">
        <v>5792</v>
      </c>
      <c r="K1518" s="12">
        <v>132120104</v>
      </c>
      <c r="L1518">
        <v>953308</v>
      </c>
      <c r="M1518">
        <v>78.849999999999994</v>
      </c>
      <c r="N1518">
        <v>1.6</v>
      </c>
      <c r="O1518">
        <v>-0.8</v>
      </c>
      <c r="P1518">
        <f xml:space="preserve"> IF(Stock_Info[[#This Row],[Close Price]] &gt; Stock_Info[[#This Row],[Open Price]], 1, 0)</f>
        <v>0</v>
      </c>
      <c r="Q1518" t="str">
        <f>IF(AND(Stock_Info[[#This Row],[% Deli. Qty to Traded Qty]]&gt;80,Stock_Info[[#This Row],[No. of Trades]]&lt;3000),"Unusual Day","")</f>
        <v/>
      </c>
      <c r="R1518" t="str">
        <f>IF(AND(Stock_Info[[#This Row],[Spread High-Low]] &lt; 10, Stock_Info[[#This Row],[% Deli. Qty to Traded Qty]] &gt; 90), "Good Day", "")</f>
        <v/>
      </c>
    </row>
    <row r="1519" spans="1:18">
      <c r="A1519" t="s">
        <v>46</v>
      </c>
      <c r="B1519" s="1">
        <v>45883</v>
      </c>
      <c r="C1519" s="1" t="str">
        <f>"WEEK" &amp;" " &amp;  INT((DAY(Stock_Info[[#This Row],[Date]])+WEEKDAY(DATE(YEAR(Stock_Info[[#This Row],[Date]]),MONTH(Stock_Info[[#This Row],[Date]]),1))-1)/7)+1</f>
        <v>WEEK 3</v>
      </c>
      <c r="D1519" s="12">
        <v>109.25</v>
      </c>
      <c r="E1519" s="12">
        <v>109.85</v>
      </c>
      <c r="F1519" s="12">
        <v>108.45</v>
      </c>
      <c r="G1519" s="12">
        <v>109.25</v>
      </c>
      <c r="H1519" s="12">
        <v>108.8205523598638</v>
      </c>
      <c r="I1519">
        <v>1053154</v>
      </c>
      <c r="J1519">
        <v>2910</v>
      </c>
      <c r="K1519" s="12">
        <v>114604800</v>
      </c>
      <c r="L1519">
        <v>901800</v>
      </c>
      <c r="M1519">
        <v>85.63</v>
      </c>
      <c r="N1519">
        <v>1.4</v>
      </c>
      <c r="O1519">
        <v>0</v>
      </c>
      <c r="P1519">
        <f xml:space="preserve"> IF(Stock_Info[[#This Row],[Close Price]] &gt; Stock_Info[[#This Row],[Open Price]], 1, 0)</f>
        <v>0</v>
      </c>
      <c r="Q1519" t="str">
        <f>IF(AND(Stock_Info[[#This Row],[% Deli. Qty to Traded Qty]]&gt;80,Stock_Info[[#This Row],[No. of Trades]]&lt;3000),"Unusual Day","")</f>
        <v>Unusual Day</v>
      </c>
      <c r="R1519" t="str">
        <f>IF(AND(Stock_Info[[#This Row],[Spread High-Low]] &lt; 10, Stock_Info[[#This Row],[% Deli. Qty to Traded Qty]] &gt; 90), "Good Day", "")</f>
        <v/>
      </c>
    </row>
    <row r="1520" spans="1:18">
      <c r="A1520" t="s">
        <v>46</v>
      </c>
      <c r="B1520" s="1">
        <v>45882</v>
      </c>
      <c r="C1520" s="1" t="str">
        <f>"WEEK" &amp;" " &amp;  INT((DAY(Stock_Info[[#This Row],[Date]])+WEEKDAY(DATE(YEAR(Stock_Info[[#This Row],[Date]]),MONTH(Stock_Info[[#This Row],[Date]]),1))-1)/7)+1</f>
        <v>WEEK 3</v>
      </c>
      <c r="D1520" s="12">
        <v>110.2</v>
      </c>
      <c r="E1520" s="12">
        <v>110.5</v>
      </c>
      <c r="F1520" s="12">
        <v>108.5</v>
      </c>
      <c r="G1520" s="12">
        <v>108.9</v>
      </c>
      <c r="H1520" s="12">
        <v>109.45992643373887</v>
      </c>
      <c r="I1520">
        <v>728323</v>
      </c>
      <c r="J1520">
        <v>5754</v>
      </c>
      <c r="K1520" s="12">
        <v>79722182</v>
      </c>
      <c r="L1520">
        <v>393124</v>
      </c>
      <c r="M1520">
        <v>53.98</v>
      </c>
      <c r="N1520">
        <v>2</v>
      </c>
      <c r="O1520">
        <v>-1.3</v>
      </c>
      <c r="P1520">
        <f xml:space="preserve"> IF(Stock_Info[[#This Row],[Close Price]] &gt; Stock_Info[[#This Row],[Open Price]], 1, 0)</f>
        <v>0</v>
      </c>
      <c r="Q1520" t="str">
        <f>IF(AND(Stock_Info[[#This Row],[% Deli. Qty to Traded Qty]]&gt;80,Stock_Info[[#This Row],[No. of Trades]]&lt;3000),"Unusual Day","")</f>
        <v/>
      </c>
      <c r="R1520" t="str">
        <f>IF(AND(Stock_Info[[#This Row],[Spread High-Low]] &lt; 10, Stock_Info[[#This Row],[% Deli. Qty to Traded Qty]] &gt; 90), "Good Day", "")</f>
        <v/>
      </c>
    </row>
    <row r="1521" spans="1:18">
      <c r="A1521" t="s">
        <v>46</v>
      </c>
      <c r="B1521" s="1">
        <v>45881</v>
      </c>
      <c r="C1521" s="1" t="str">
        <f>"WEEK" &amp;" " &amp;  INT((DAY(Stock_Info[[#This Row],[Date]])+WEEKDAY(DATE(YEAR(Stock_Info[[#This Row],[Date]]),MONTH(Stock_Info[[#This Row],[Date]]),1))-1)/7)+1</f>
        <v>WEEK 3</v>
      </c>
      <c r="D1521" s="12">
        <v>109.7</v>
      </c>
      <c r="E1521" s="12">
        <v>110.25</v>
      </c>
      <c r="F1521" s="12">
        <v>109</v>
      </c>
      <c r="G1521" s="12">
        <v>109.55</v>
      </c>
      <c r="H1521" s="12">
        <v>109.69607660173129</v>
      </c>
      <c r="I1521">
        <v>278636</v>
      </c>
      <c r="J1521">
        <v>2689</v>
      </c>
      <c r="K1521" s="12">
        <v>30565276</v>
      </c>
      <c r="L1521">
        <v>123115</v>
      </c>
      <c r="M1521">
        <v>44.18</v>
      </c>
      <c r="N1521">
        <v>1.25</v>
      </c>
      <c r="O1521">
        <v>-0.15</v>
      </c>
      <c r="P1521">
        <f xml:space="preserve"> IF(Stock_Info[[#This Row],[Close Price]] &gt; Stock_Info[[#This Row],[Open Price]], 1, 0)</f>
        <v>0</v>
      </c>
      <c r="Q1521" t="str">
        <f>IF(AND(Stock_Info[[#This Row],[% Deli. Qty to Traded Qty]]&gt;80,Stock_Info[[#This Row],[No. of Trades]]&lt;3000),"Unusual Day","")</f>
        <v/>
      </c>
      <c r="R1521" t="str">
        <f>IF(AND(Stock_Info[[#This Row],[Spread High-Low]] &lt; 10, Stock_Info[[#This Row],[% Deli. Qty to Traded Qty]] &gt; 90), "Good Day", "")</f>
        <v/>
      </c>
    </row>
    <row r="1522" spans="1:18">
      <c r="A1522" t="s">
        <v>46</v>
      </c>
      <c r="B1522" s="1">
        <v>45880</v>
      </c>
      <c r="C1522" s="1" t="str">
        <f>"WEEK" &amp;" " &amp;  INT((DAY(Stock_Info[[#This Row],[Date]])+WEEKDAY(DATE(YEAR(Stock_Info[[#This Row],[Date]]),MONTH(Stock_Info[[#This Row],[Date]]),1))-1)/7)+1</f>
        <v>WEEK 3</v>
      </c>
      <c r="D1522" s="12">
        <v>107.8</v>
      </c>
      <c r="E1522" s="12">
        <v>109.9</v>
      </c>
      <c r="F1522" s="12">
        <v>107.4</v>
      </c>
      <c r="G1522" s="12">
        <v>109.4</v>
      </c>
      <c r="H1522" s="12">
        <v>108.92924370576316</v>
      </c>
      <c r="I1522">
        <v>750647</v>
      </c>
      <c r="J1522">
        <v>3653</v>
      </c>
      <c r="K1522" s="12">
        <v>81767410</v>
      </c>
      <c r="L1522">
        <v>451580</v>
      </c>
      <c r="M1522">
        <v>60.16</v>
      </c>
      <c r="N1522">
        <v>2.5</v>
      </c>
      <c r="O1522">
        <v>1.6</v>
      </c>
      <c r="P1522">
        <f xml:space="preserve"> IF(Stock_Info[[#This Row],[Close Price]] &gt; Stock_Info[[#This Row],[Open Price]], 1, 0)</f>
        <v>1</v>
      </c>
      <c r="Q1522" t="str">
        <f>IF(AND(Stock_Info[[#This Row],[% Deli. Qty to Traded Qty]]&gt;80,Stock_Info[[#This Row],[No. of Trades]]&lt;3000),"Unusual Day","")</f>
        <v/>
      </c>
      <c r="R1522" t="str">
        <f>IF(AND(Stock_Info[[#This Row],[Spread High-Low]] &lt; 10, Stock_Info[[#This Row],[% Deli. Qty to Traded Qty]] &gt; 90), "Good Day", "")</f>
        <v/>
      </c>
    </row>
    <row r="1523" spans="1:18">
      <c r="A1523" t="s">
        <v>46</v>
      </c>
      <c r="B1523" s="1">
        <v>45877</v>
      </c>
      <c r="C1523" s="1" t="str">
        <f>"WEEK" &amp;" " &amp;  INT((DAY(Stock_Info[[#This Row],[Date]])+WEEKDAY(DATE(YEAR(Stock_Info[[#This Row],[Date]]),MONTH(Stock_Info[[#This Row],[Date]]),1))-1)/7)+1</f>
        <v>WEEK 2</v>
      </c>
      <c r="D1523" s="12">
        <v>108.8</v>
      </c>
      <c r="E1523" s="12">
        <v>109</v>
      </c>
      <c r="F1523" s="12">
        <v>107.5</v>
      </c>
      <c r="G1523" s="12">
        <v>107.8</v>
      </c>
      <c r="H1523" s="12">
        <v>108.05489999361264</v>
      </c>
      <c r="I1523">
        <v>1816084</v>
      </c>
      <c r="J1523">
        <v>5358</v>
      </c>
      <c r="K1523" s="12">
        <v>196236775</v>
      </c>
      <c r="L1523">
        <v>1540653</v>
      </c>
      <c r="M1523">
        <v>84.83</v>
      </c>
      <c r="N1523">
        <v>1.5</v>
      </c>
      <c r="O1523">
        <v>-1</v>
      </c>
      <c r="P1523">
        <f xml:space="preserve"> IF(Stock_Info[[#This Row],[Close Price]] &gt; Stock_Info[[#This Row],[Open Price]], 1, 0)</f>
        <v>0</v>
      </c>
      <c r="Q1523" t="str">
        <f>IF(AND(Stock_Info[[#This Row],[% Deli. Qty to Traded Qty]]&gt;80,Stock_Info[[#This Row],[No. of Trades]]&lt;3000),"Unusual Day","")</f>
        <v/>
      </c>
      <c r="R1523" t="str">
        <f>IF(AND(Stock_Info[[#This Row],[Spread High-Low]] &lt; 10, Stock_Info[[#This Row],[% Deli. Qty to Traded Qty]] &gt; 90), "Good Day", "")</f>
        <v/>
      </c>
    </row>
    <row r="1524" spans="1:18">
      <c r="A1524" t="s">
        <v>46</v>
      </c>
      <c r="B1524" s="1">
        <v>45876</v>
      </c>
      <c r="C1524" s="1" t="str">
        <f>"WEEK" &amp;" " &amp;  INT((DAY(Stock_Info[[#This Row],[Date]])+WEEKDAY(DATE(YEAR(Stock_Info[[#This Row],[Date]]),MONTH(Stock_Info[[#This Row],[Date]]),1))-1)/7)+1</f>
        <v>WEEK 2</v>
      </c>
      <c r="D1524" s="12">
        <v>108.15</v>
      </c>
      <c r="E1524" s="12">
        <v>109.2</v>
      </c>
      <c r="F1524" s="12">
        <v>106.75</v>
      </c>
      <c r="G1524" s="12">
        <v>108.8</v>
      </c>
      <c r="H1524" s="12">
        <v>108.23644197923004</v>
      </c>
      <c r="I1524">
        <v>379683</v>
      </c>
      <c r="J1524">
        <v>2878</v>
      </c>
      <c r="K1524" s="12">
        <v>41095537</v>
      </c>
      <c r="L1524">
        <v>126067</v>
      </c>
      <c r="M1524">
        <v>33.200000000000003</v>
      </c>
      <c r="N1524">
        <v>2.4500000000000002</v>
      </c>
      <c r="O1524">
        <v>0.65</v>
      </c>
      <c r="P1524">
        <f xml:space="preserve"> IF(Stock_Info[[#This Row],[Close Price]] &gt; Stock_Info[[#This Row],[Open Price]], 1, 0)</f>
        <v>1</v>
      </c>
      <c r="Q1524" t="str">
        <f>IF(AND(Stock_Info[[#This Row],[% Deli. Qty to Traded Qty]]&gt;80,Stock_Info[[#This Row],[No. of Trades]]&lt;3000),"Unusual Day","")</f>
        <v/>
      </c>
      <c r="R1524" t="str">
        <f>IF(AND(Stock_Info[[#This Row],[Spread High-Low]] &lt; 10, Stock_Info[[#This Row],[% Deli. Qty to Traded Qty]] &gt; 90), "Good Day", "")</f>
        <v/>
      </c>
    </row>
    <row r="1525" spans="1:18">
      <c r="A1525" t="s">
        <v>46</v>
      </c>
      <c r="B1525" s="1">
        <v>45875</v>
      </c>
      <c r="C1525" s="1" t="str">
        <f>"WEEK" &amp;" " &amp;  INT((DAY(Stock_Info[[#This Row],[Date]])+WEEKDAY(DATE(YEAR(Stock_Info[[#This Row],[Date]]),MONTH(Stock_Info[[#This Row],[Date]]),1))-1)/7)+1</f>
        <v>WEEK 2</v>
      </c>
      <c r="D1525" s="12">
        <v>107.85</v>
      </c>
      <c r="E1525" s="12">
        <v>110</v>
      </c>
      <c r="F1525" s="12">
        <v>106.15</v>
      </c>
      <c r="G1525" s="12">
        <v>108.75</v>
      </c>
      <c r="H1525" s="12">
        <v>108.56022683720597</v>
      </c>
      <c r="I1525">
        <v>615772</v>
      </c>
      <c r="J1525">
        <v>4162</v>
      </c>
      <c r="K1525" s="12">
        <v>66848348</v>
      </c>
      <c r="L1525">
        <v>261751</v>
      </c>
      <c r="M1525">
        <v>42.51</v>
      </c>
      <c r="N1525">
        <v>3.85</v>
      </c>
      <c r="O1525">
        <v>0.9</v>
      </c>
      <c r="P1525">
        <f xml:space="preserve"> IF(Stock_Info[[#This Row],[Close Price]] &gt; Stock_Info[[#This Row],[Open Price]], 1, 0)</f>
        <v>1</v>
      </c>
      <c r="Q1525" t="str">
        <f>IF(AND(Stock_Info[[#This Row],[% Deli. Qty to Traded Qty]]&gt;80,Stock_Info[[#This Row],[No. of Trades]]&lt;3000),"Unusual Day","")</f>
        <v/>
      </c>
      <c r="R1525" t="str">
        <f>IF(AND(Stock_Info[[#This Row],[Spread High-Low]] &lt; 10, Stock_Info[[#This Row],[% Deli. Qty to Traded Qty]] &gt; 90), "Good Day", "")</f>
        <v/>
      </c>
    </row>
    <row r="1526" spans="1:18">
      <c r="A1526" t="s">
        <v>46</v>
      </c>
      <c r="B1526" s="1">
        <v>45874</v>
      </c>
      <c r="C1526" s="1" t="str">
        <f>"WEEK" &amp;" " &amp;  INT((DAY(Stock_Info[[#This Row],[Date]])+WEEKDAY(DATE(YEAR(Stock_Info[[#This Row],[Date]]),MONTH(Stock_Info[[#This Row],[Date]]),1))-1)/7)+1</f>
        <v>WEEK 2</v>
      </c>
      <c r="D1526" s="12">
        <v>107.95</v>
      </c>
      <c r="E1526" s="12">
        <v>108.25</v>
      </c>
      <c r="F1526" s="12">
        <v>106.9</v>
      </c>
      <c r="G1526" s="12">
        <v>107.45</v>
      </c>
      <c r="H1526" s="12">
        <v>107.7900686913964</v>
      </c>
      <c r="I1526">
        <v>646078</v>
      </c>
      <c r="J1526">
        <v>6487</v>
      </c>
      <c r="K1526" s="12">
        <v>69640792</v>
      </c>
      <c r="L1526">
        <v>361521</v>
      </c>
      <c r="M1526">
        <v>55.96</v>
      </c>
      <c r="N1526">
        <v>1.35</v>
      </c>
      <c r="O1526">
        <v>-0.5</v>
      </c>
      <c r="P1526">
        <f xml:space="preserve"> IF(Stock_Info[[#This Row],[Close Price]] &gt; Stock_Info[[#This Row],[Open Price]], 1, 0)</f>
        <v>0</v>
      </c>
      <c r="Q1526" t="str">
        <f>IF(AND(Stock_Info[[#This Row],[% Deli. Qty to Traded Qty]]&gt;80,Stock_Info[[#This Row],[No. of Trades]]&lt;3000),"Unusual Day","")</f>
        <v/>
      </c>
      <c r="R1526" t="str">
        <f>IF(AND(Stock_Info[[#This Row],[Spread High-Low]] &lt; 10, Stock_Info[[#This Row],[% Deli. Qty to Traded Qty]] &gt; 90), "Good Day", "")</f>
        <v/>
      </c>
    </row>
    <row r="1527" spans="1:18">
      <c r="A1527" t="s">
        <v>46</v>
      </c>
      <c r="B1527" s="1">
        <v>45873</v>
      </c>
      <c r="C1527" s="1" t="str">
        <f>"WEEK" &amp;" " &amp;  INT((DAY(Stock_Info[[#This Row],[Date]])+WEEKDAY(DATE(YEAR(Stock_Info[[#This Row],[Date]]),MONTH(Stock_Info[[#This Row],[Date]]),1))-1)/7)+1</f>
        <v>WEEK 2</v>
      </c>
      <c r="D1527" s="12">
        <v>105.85</v>
      </c>
      <c r="E1527" s="12">
        <v>107.85</v>
      </c>
      <c r="F1527" s="12">
        <v>105.85</v>
      </c>
      <c r="G1527" s="12">
        <v>107.75</v>
      </c>
      <c r="H1527" s="12">
        <v>107.10891312497397</v>
      </c>
      <c r="I1527">
        <v>576184</v>
      </c>
      <c r="J1527">
        <v>3534</v>
      </c>
      <c r="K1527" s="12">
        <v>61714442</v>
      </c>
      <c r="L1527">
        <v>326790</v>
      </c>
      <c r="M1527">
        <v>56.72</v>
      </c>
      <c r="N1527">
        <v>2</v>
      </c>
      <c r="O1527">
        <v>1.9</v>
      </c>
      <c r="P1527">
        <f xml:space="preserve"> IF(Stock_Info[[#This Row],[Close Price]] &gt; Stock_Info[[#This Row],[Open Price]], 1, 0)</f>
        <v>1</v>
      </c>
      <c r="Q1527" t="str">
        <f>IF(AND(Stock_Info[[#This Row],[% Deli. Qty to Traded Qty]]&gt;80,Stock_Info[[#This Row],[No. of Trades]]&lt;3000),"Unusual Day","")</f>
        <v/>
      </c>
      <c r="R1527" t="str">
        <f>IF(AND(Stock_Info[[#This Row],[Spread High-Low]] &lt; 10, Stock_Info[[#This Row],[% Deli. Qty to Traded Qty]] &gt; 90), "Good Day", "")</f>
        <v/>
      </c>
    </row>
    <row r="1528" spans="1:18">
      <c r="A1528" t="s">
        <v>46</v>
      </c>
      <c r="B1528" s="1">
        <v>45870</v>
      </c>
      <c r="C1528" s="1" t="str">
        <f>"WEEK" &amp;" " &amp;  INT((DAY(Stock_Info[[#This Row],[Date]])+WEEKDAY(DATE(YEAR(Stock_Info[[#This Row],[Date]]),MONTH(Stock_Info[[#This Row],[Date]]),1))-1)/7)+1</f>
        <v>WEEK 1</v>
      </c>
      <c r="D1528" s="12">
        <v>107.2</v>
      </c>
      <c r="E1528" s="12">
        <v>107.4</v>
      </c>
      <c r="F1528" s="12">
        <v>105.65</v>
      </c>
      <c r="G1528" s="12">
        <v>105.85</v>
      </c>
      <c r="H1528" s="12">
        <v>106.53084909265891</v>
      </c>
      <c r="I1528">
        <v>792811</v>
      </c>
      <c r="J1528">
        <v>7148</v>
      </c>
      <c r="K1528" s="12">
        <v>84458829</v>
      </c>
      <c r="L1528">
        <v>384690</v>
      </c>
      <c r="M1528">
        <v>48.52</v>
      </c>
      <c r="N1528">
        <v>1.75</v>
      </c>
      <c r="O1528">
        <v>-1.35</v>
      </c>
      <c r="P1528">
        <f xml:space="preserve"> IF(Stock_Info[[#This Row],[Close Price]] &gt; Stock_Info[[#This Row],[Open Price]], 1, 0)</f>
        <v>0</v>
      </c>
      <c r="Q1528" t="str">
        <f>IF(AND(Stock_Info[[#This Row],[% Deli. Qty to Traded Qty]]&gt;80,Stock_Info[[#This Row],[No. of Trades]]&lt;3000),"Unusual Day","")</f>
        <v/>
      </c>
      <c r="R1528" t="str">
        <f>IF(AND(Stock_Info[[#This Row],[Spread High-Low]] &lt; 10, Stock_Info[[#This Row],[% Deli. Qty to Traded Qty]] &gt; 90), "Good Day", "")</f>
        <v/>
      </c>
    </row>
    <row r="1529" spans="1:18">
      <c r="A1529" t="s">
        <v>46</v>
      </c>
      <c r="B1529" s="1">
        <v>45869</v>
      </c>
      <c r="C1529" s="1" t="str">
        <f>"WEEK" &amp;" " &amp;  INT((DAY(Stock_Info[[#This Row],[Date]])+WEEKDAY(DATE(YEAR(Stock_Info[[#This Row],[Date]]),MONTH(Stock_Info[[#This Row],[Date]]),1))-1)/7)+1</f>
        <v>WEEK 5</v>
      </c>
      <c r="D1529" s="12">
        <v>107</v>
      </c>
      <c r="E1529" s="12">
        <v>108.35</v>
      </c>
      <c r="F1529" s="12">
        <v>106.05</v>
      </c>
      <c r="G1529" s="12">
        <v>107.25</v>
      </c>
      <c r="H1529" s="12">
        <v>107.62293316980863</v>
      </c>
      <c r="I1529">
        <v>854509</v>
      </c>
      <c r="J1529">
        <v>5808</v>
      </c>
      <c r="K1529" s="12">
        <v>91964765</v>
      </c>
      <c r="L1529">
        <v>407705</v>
      </c>
      <c r="M1529">
        <v>47.71</v>
      </c>
      <c r="N1529">
        <v>2.2999999999999998</v>
      </c>
      <c r="O1529">
        <v>0.25</v>
      </c>
      <c r="P1529">
        <f xml:space="preserve"> IF(Stock_Info[[#This Row],[Close Price]] &gt; Stock_Info[[#This Row],[Open Price]], 1, 0)</f>
        <v>1</v>
      </c>
      <c r="Q1529" t="str">
        <f>IF(AND(Stock_Info[[#This Row],[% Deli. Qty to Traded Qty]]&gt;80,Stock_Info[[#This Row],[No. of Trades]]&lt;3000),"Unusual Day","")</f>
        <v/>
      </c>
      <c r="R1529" t="str">
        <f>IF(AND(Stock_Info[[#This Row],[Spread High-Low]] &lt; 10, Stock_Info[[#This Row],[% Deli. Qty to Traded Qty]] &gt; 90), "Good Day", "")</f>
        <v/>
      </c>
    </row>
    <row r="1530" spans="1:18">
      <c r="A1530" t="s">
        <v>46</v>
      </c>
      <c r="B1530" s="1">
        <v>45868</v>
      </c>
      <c r="C1530" s="1" t="str">
        <f>"WEEK" &amp;" " &amp;  INT((DAY(Stock_Info[[#This Row],[Date]])+WEEKDAY(DATE(YEAR(Stock_Info[[#This Row],[Date]]),MONTH(Stock_Info[[#This Row],[Date]]),1))-1)/7)+1</f>
        <v>WEEK 5</v>
      </c>
      <c r="D1530" s="12">
        <v>110.75</v>
      </c>
      <c r="E1530" s="12">
        <v>110.75</v>
      </c>
      <c r="F1530" s="12">
        <v>108.1</v>
      </c>
      <c r="G1530" s="12">
        <v>108.15</v>
      </c>
      <c r="H1530" s="12">
        <v>109.21784147446392</v>
      </c>
      <c r="I1530">
        <v>503288</v>
      </c>
      <c r="J1530">
        <v>3878</v>
      </c>
      <c r="K1530" s="12">
        <v>54968029</v>
      </c>
      <c r="L1530">
        <v>264869</v>
      </c>
      <c r="M1530">
        <v>52.63</v>
      </c>
      <c r="N1530">
        <v>2.65</v>
      </c>
      <c r="O1530">
        <v>-2.6</v>
      </c>
      <c r="P1530">
        <f xml:space="preserve"> IF(Stock_Info[[#This Row],[Close Price]] &gt; Stock_Info[[#This Row],[Open Price]], 1, 0)</f>
        <v>0</v>
      </c>
      <c r="Q1530" t="str">
        <f>IF(AND(Stock_Info[[#This Row],[% Deli. Qty to Traded Qty]]&gt;80,Stock_Info[[#This Row],[No. of Trades]]&lt;3000),"Unusual Day","")</f>
        <v/>
      </c>
      <c r="R1530" t="str">
        <f>IF(AND(Stock_Info[[#This Row],[Spread High-Low]] &lt; 10, Stock_Info[[#This Row],[% Deli. Qty to Traded Qty]] &gt; 90), "Good Day", "")</f>
        <v/>
      </c>
    </row>
    <row r="1531" spans="1:18">
      <c r="A1531" t="s">
        <v>46</v>
      </c>
      <c r="B1531" s="1">
        <v>45867</v>
      </c>
      <c r="C1531" s="1" t="str">
        <f>"WEEK" &amp;" " &amp;  INT((DAY(Stock_Info[[#This Row],[Date]])+WEEKDAY(DATE(YEAR(Stock_Info[[#This Row],[Date]]),MONTH(Stock_Info[[#This Row],[Date]]),1))-1)/7)+1</f>
        <v>WEEK 5</v>
      </c>
      <c r="D1531" s="12">
        <v>110.45</v>
      </c>
      <c r="E1531" s="12">
        <v>111.15</v>
      </c>
      <c r="F1531" s="12">
        <v>109.45</v>
      </c>
      <c r="G1531" s="12">
        <v>110.05</v>
      </c>
      <c r="H1531" s="12">
        <v>110.35022035308816</v>
      </c>
      <c r="I1531">
        <v>1414321</v>
      </c>
      <c r="J1531">
        <v>10240</v>
      </c>
      <c r="K1531" s="12">
        <v>156070634</v>
      </c>
      <c r="L1531">
        <v>998173</v>
      </c>
      <c r="M1531">
        <v>70.58</v>
      </c>
      <c r="N1531">
        <v>1.7</v>
      </c>
      <c r="O1531">
        <v>-0.4</v>
      </c>
      <c r="P1531">
        <f xml:space="preserve"> IF(Stock_Info[[#This Row],[Close Price]] &gt; Stock_Info[[#This Row],[Open Price]], 1, 0)</f>
        <v>0</v>
      </c>
      <c r="Q1531" t="str">
        <f>IF(AND(Stock_Info[[#This Row],[% Deli. Qty to Traded Qty]]&gt;80,Stock_Info[[#This Row],[No. of Trades]]&lt;3000),"Unusual Day","")</f>
        <v/>
      </c>
      <c r="R1531" t="str">
        <f>IF(AND(Stock_Info[[#This Row],[Spread High-Low]] &lt; 10, Stock_Info[[#This Row],[% Deli. Qty to Traded Qty]] &gt; 90), "Good Day", "")</f>
        <v/>
      </c>
    </row>
    <row r="1532" spans="1:18">
      <c r="A1532" t="s">
        <v>46</v>
      </c>
      <c r="B1532" s="1">
        <v>45866</v>
      </c>
      <c r="C1532" s="1" t="str">
        <f>"WEEK" &amp;" " &amp;  INT((DAY(Stock_Info[[#This Row],[Date]])+WEEKDAY(DATE(YEAR(Stock_Info[[#This Row],[Date]]),MONTH(Stock_Info[[#This Row],[Date]]),1))-1)/7)+1</f>
        <v>WEEK 5</v>
      </c>
      <c r="D1532" s="12">
        <v>110.75</v>
      </c>
      <c r="E1532" s="12">
        <v>112.8</v>
      </c>
      <c r="F1532" s="12">
        <v>109.95</v>
      </c>
      <c r="G1532" s="12">
        <v>110.45</v>
      </c>
      <c r="H1532" s="12">
        <v>111.36040505724436</v>
      </c>
      <c r="I1532">
        <v>569401</v>
      </c>
      <c r="J1532">
        <v>4093</v>
      </c>
      <c r="K1532" s="12">
        <v>63408726</v>
      </c>
      <c r="L1532">
        <v>253233</v>
      </c>
      <c r="M1532">
        <v>44.47</v>
      </c>
      <c r="N1532">
        <v>2.85</v>
      </c>
      <c r="O1532">
        <v>-0.3</v>
      </c>
      <c r="P1532">
        <f xml:space="preserve"> IF(Stock_Info[[#This Row],[Close Price]] &gt; Stock_Info[[#This Row],[Open Price]], 1, 0)</f>
        <v>0</v>
      </c>
      <c r="Q1532" t="str">
        <f>IF(AND(Stock_Info[[#This Row],[% Deli. Qty to Traded Qty]]&gt;80,Stock_Info[[#This Row],[No. of Trades]]&lt;3000),"Unusual Day","")</f>
        <v/>
      </c>
      <c r="R1532" t="str">
        <f>IF(AND(Stock_Info[[#This Row],[Spread High-Low]] &lt; 10, Stock_Info[[#This Row],[% Deli. Qty to Traded Qty]] &gt; 90), "Good Day", "")</f>
        <v/>
      </c>
    </row>
    <row r="1533" spans="1:18">
      <c r="A1533" t="s">
        <v>46</v>
      </c>
      <c r="B1533" s="1">
        <v>45863</v>
      </c>
      <c r="C1533" s="1" t="str">
        <f>"WEEK" &amp;" " &amp;  INT((DAY(Stock_Info[[#This Row],[Date]])+WEEKDAY(DATE(YEAR(Stock_Info[[#This Row],[Date]]),MONTH(Stock_Info[[#This Row],[Date]]),1))-1)/7)+1</f>
        <v>WEEK 4</v>
      </c>
      <c r="D1533" s="12">
        <v>113.9</v>
      </c>
      <c r="E1533" s="12">
        <v>115.6</v>
      </c>
      <c r="F1533" s="12">
        <v>110.55</v>
      </c>
      <c r="G1533" s="12">
        <v>110.75</v>
      </c>
      <c r="H1533" s="12">
        <v>113.39716634735633</v>
      </c>
      <c r="I1533">
        <v>1250612</v>
      </c>
      <c r="J1533">
        <v>6766</v>
      </c>
      <c r="K1533" s="12">
        <v>141815857</v>
      </c>
      <c r="L1533">
        <v>449370</v>
      </c>
      <c r="M1533">
        <v>35.93</v>
      </c>
      <c r="N1533">
        <v>5.05</v>
      </c>
      <c r="O1533">
        <v>-3.15</v>
      </c>
      <c r="P1533">
        <f xml:space="preserve"> IF(Stock_Info[[#This Row],[Close Price]] &gt; Stock_Info[[#This Row],[Open Price]], 1, 0)</f>
        <v>0</v>
      </c>
      <c r="Q1533" t="str">
        <f>IF(AND(Stock_Info[[#This Row],[% Deli. Qty to Traded Qty]]&gt;80,Stock_Info[[#This Row],[No. of Trades]]&lt;3000),"Unusual Day","")</f>
        <v/>
      </c>
      <c r="R1533" t="str">
        <f>IF(AND(Stock_Info[[#This Row],[Spread High-Low]] &lt; 10, Stock_Info[[#This Row],[% Deli. Qty to Traded Qty]] &gt; 90), "Good Day", "")</f>
        <v/>
      </c>
    </row>
    <row r="1534" spans="1:18">
      <c r="A1534" t="s">
        <v>46</v>
      </c>
      <c r="B1534" s="1">
        <v>45862</v>
      </c>
      <c r="C1534" s="1" t="str">
        <f>"WEEK" &amp;" " &amp;  INT((DAY(Stock_Info[[#This Row],[Date]])+WEEKDAY(DATE(YEAR(Stock_Info[[#This Row],[Date]]),MONTH(Stock_Info[[#This Row],[Date]]),1))-1)/7)+1</f>
        <v>WEEK 4</v>
      </c>
      <c r="D1534" s="12">
        <v>108.15</v>
      </c>
      <c r="E1534" s="12">
        <v>114</v>
      </c>
      <c r="F1534" s="12">
        <v>107.2</v>
      </c>
      <c r="G1534" s="12">
        <v>113.5</v>
      </c>
      <c r="H1534" s="12">
        <v>111.96060880759698</v>
      </c>
      <c r="I1534">
        <v>6222787</v>
      </c>
      <c r="J1534">
        <v>24391</v>
      </c>
      <c r="K1534" s="12">
        <v>696707021</v>
      </c>
      <c r="L1534">
        <v>2301773</v>
      </c>
      <c r="M1534">
        <v>36.99</v>
      </c>
      <c r="N1534">
        <v>6.8</v>
      </c>
      <c r="O1534">
        <v>5.35</v>
      </c>
      <c r="P1534">
        <f xml:space="preserve"> IF(Stock_Info[[#This Row],[Close Price]] &gt; Stock_Info[[#This Row],[Open Price]], 1, 0)</f>
        <v>1</v>
      </c>
      <c r="Q1534" t="str">
        <f>IF(AND(Stock_Info[[#This Row],[% Deli. Qty to Traded Qty]]&gt;80,Stock_Info[[#This Row],[No. of Trades]]&lt;3000),"Unusual Day","")</f>
        <v/>
      </c>
      <c r="R1534" t="str">
        <f>IF(AND(Stock_Info[[#This Row],[Spread High-Low]] &lt; 10, Stock_Info[[#This Row],[% Deli. Qty to Traded Qty]] &gt; 90), "Good Day", "")</f>
        <v/>
      </c>
    </row>
    <row r="1535" spans="1:18">
      <c r="A1535" t="s">
        <v>46</v>
      </c>
      <c r="B1535" s="1">
        <v>45861</v>
      </c>
      <c r="C1535" s="1" t="str">
        <f>"WEEK" &amp;" " &amp;  INT((DAY(Stock_Info[[#This Row],[Date]])+WEEKDAY(DATE(YEAR(Stock_Info[[#This Row],[Date]]),MONTH(Stock_Info[[#This Row],[Date]]),1))-1)/7)+1</f>
        <v>WEEK 4</v>
      </c>
      <c r="D1535" s="12">
        <v>108.2</v>
      </c>
      <c r="E1535" s="12">
        <v>108.4</v>
      </c>
      <c r="F1535" s="12">
        <v>106.35</v>
      </c>
      <c r="G1535" s="12">
        <v>107.8</v>
      </c>
      <c r="H1535" s="12">
        <v>106.723229936281</v>
      </c>
      <c r="I1535">
        <v>50519622</v>
      </c>
      <c r="J1535">
        <v>18559</v>
      </c>
      <c r="K1535" s="12">
        <v>5391617235</v>
      </c>
      <c r="L1535">
        <v>44106291</v>
      </c>
      <c r="M1535">
        <v>87.31</v>
      </c>
      <c r="N1535">
        <v>2.0499999999999998</v>
      </c>
      <c r="O1535">
        <v>-0.4</v>
      </c>
      <c r="P1535">
        <f xml:space="preserve"> IF(Stock_Info[[#This Row],[Close Price]] &gt; Stock_Info[[#This Row],[Open Price]], 1, 0)</f>
        <v>0</v>
      </c>
      <c r="Q1535" t="str">
        <f>IF(AND(Stock_Info[[#This Row],[% Deli. Qty to Traded Qty]]&gt;80,Stock_Info[[#This Row],[No. of Trades]]&lt;3000),"Unusual Day","")</f>
        <v/>
      </c>
      <c r="R1535" t="str">
        <f>IF(AND(Stock_Info[[#This Row],[Spread High-Low]] &lt; 10, Stock_Info[[#This Row],[% Deli. Qty to Traded Qty]] &gt; 90), "Good Day", "")</f>
        <v/>
      </c>
    </row>
    <row r="1536" spans="1:18">
      <c r="A1536" t="s">
        <v>46</v>
      </c>
      <c r="B1536" s="1">
        <v>45860</v>
      </c>
      <c r="C1536" s="1" t="str">
        <f>"WEEK" &amp;" " &amp;  INT((DAY(Stock_Info[[#This Row],[Date]])+WEEKDAY(DATE(YEAR(Stock_Info[[#This Row],[Date]]),MONTH(Stock_Info[[#This Row],[Date]]),1))-1)/7)+1</f>
        <v>WEEK 4</v>
      </c>
      <c r="D1536" s="12">
        <v>113.3</v>
      </c>
      <c r="E1536" s="12">
        <v>113.3</v>
      </c>
      <c r="F1536" s="12">
        <v>107.7</v>
      </c>
      <c r="G1536" s="12">
        <v>108.05</v>
      </c>
      <c r="H1536" s="12">
        <v>109.33281551991644</v>
      </c>
      <c r="I1536">
        <v>1049284</v>
      </c>
      <c r="J1536">
        <v>7161</v>
      </c>
      <c r="K1536" s="12">
        <v>114721174</v>
      </c>
      <c r="L1536">
        <v>588445</v>
      </c>
      <c r="M1536">
        <v>56.08</v>
      </c>
      <c r="N1536">
        <v>5.6</v>
      </c>
      <c r="O1536">
        <v>-5.25</v>
      </c>
      <c r="P1536">
        <f xml:space="preserve"> IF(Stock_Info[[#This Row],[Close Price]] &gt; Stock_Info[[#This Row],[Open Price]], 1, 0)</f>
        <v>0</v>
      </c>
      <c r="Q1536" t="str">
        <f>IF(AND(Stock_Info[[#This Row],[% Deli. Qty to Traded Qty]]&gt;80,Stock_Info[[#This Row],[No. of Trades]]&lt;3000),"Unusual Day","")</f>
        <v/>
      </c>
      <c r="R1536" t="str">
        <f>IF(AND(Stock_Info[[#This Row],[Spread High-Low]] &lt; 10, Stock_Info[[#This Row],[% Deli. Qty to Traded Qty]] &gt; 90), "Good Day", "")</f>
        <v/>
      </c>
    </row>
    <row r="1537" spans="1:18">
      <c r="A1537" t="s">
        <v>46</v>
      </c>
      <c r="B1537" s="1">
        <v>45859</v>
      </c>
      <c r="C1537" s="1" t="str">
        <f>"WEEK" &amp;" " &amp;  INT((DAY(Stock_Info[[#This Row],[Date]])+WEEKDAY(DATE(YEAR(Stock_Info[[#This Row],[Date]]),MONTH(Stock_Info[[#This Row],[Date]]),1))-1)/7)+1</f>
        <v>WEEK 4</v>
      </c>
      <c r="D1537" s="12">
        <v>114.55</v>
      </c>
      <c r="E1537" s="12">
        <v>114.7</v>
      </c>
      <c r="F1537" s="12">
        <v>111.35</v>
      </c>
      <c r="G1537" s="12">
        <v>112</v>
      </c>
      <c r="H1537" s="12">
        <v>112.91997925781111</v>
      </c>
      <c r="I1537">
        <v>838870</v>
      </c>
      <c r="J1537">
        <v>4236</v>
      </c>
      <c r="K1537" s="12">
        <v>94725183</v>
      </c>
      <c r="L1537">
        <v>292096</v>
      </c>
      <c r="M1537">
        <v>34.82</v>
      </c>
      <c r="N1537">
        <v>3.35</v>
      </c>
      <c r="O1537">
        <v>-2.5499999999999998</v>
      </c>
      <c r="P1537">
        <f xml:space="preserve"> IF(Stock_Info[[#This Row],[Close Price]] &gt; Stock_Info[[#This Row],[Open Price]], 1, 0)</f>
        <v>0</v>
      </c>
      <c r="Q1537" t="str">
        <f>IF(AND(Stock_Info[[#This Row],[% Deli. Qty to Traded Qty]]&gt;80,Stock_Info[[#This Row],[No. of Trades]]&lt;3000),"Unusual Day","")</f>
        <v/>
      </c>
      <c r="R1537" t="str">
        <f>IF(AND(Stock_Info[[#This Row],[Spread High-Low]] &lt; 10, Stock_Info[[#This Row],[% Deli. Qty to Traded Qty]] &gt; 90), "Good Day", "")</f>
        <v/>
      </c>
    </row>
    <row r="1538" spans="1:18">
      <c r="A1538" t="s">
        <v>46</v>
      </c>
      <c r="B1538" s="1">
        <v>45856</v>
      </c>
      <c r="C1538" s="1" t="str">
        <f>"WEEK" &amp;" " &amp;  INT((DAY(Stock_Info[[#This Row],[Date]])+WEEKDAY(DATE(YEAR(Stock_Info[[#This Row],[Date]]),MONTH(Stock_Info[[#This Row],[Date]]),1))-1)/7)+1</f>
        <v>WEEK 3</v>
      </c>
      <c r="D1538" s="12">
        <v>115.8</v>
      </c>
      <c r="E1538" s="12">
        <v>116.05</v>
      </c>
      <c r="F1538" s="12">
        <v>114.25</v>
      </c>
      <c r="G1538" s="12">
        <v>114.4</v>
      </c>
      <c r="H1538" s="12">
        <v>115.02380705839846</v>
      </c>
      <c r="I1538">
        <v>453899</v>
      </c>
      <c r="J1538">
        <v>2651</v>
      </c>
      <c r="K1538" s="12">
        <v>52209191</v>
      </c>
      <c r="L1538">
        <v>148307</v>
      </c>
      <c r="M1538">
        <v>32.67</v>
      </c>
      <c r="N1538">
        <v>1.8</v>
      </c>
      <c r="O1538">
        <v>-1.4</v>
      </c>
      <c r="P1538">
        <f xml:space="preserve"> IF(Stock_Info[[#This Row],[Close Price]] &gt; Stock_Info[[#This Row],[Open Price]], 1, 0)</f>
        <v>0</v>
      </c>
      <c r="Q1538" t="str">
        <f>IF(AND(Stock_Info[[#This Row],[% Deli. Qty to Traded Qty]]&gt;80,Stock_Info[[#This Row],[No. of Trades]]&lt;3000),"Unusual Day","")</f>
        <v/>
      </c>
      <c r="R1538" t="str">
        <f>IF(AND(Stock_Info[[#This Row],[Spread High-Low]] &lt; 10, Stock_Info[[#This Row],[% Deli. Qty to Traded Qty]] &gt; 90), "Good Day", "")</f>
        <v/>
      </c>
    </row>
    <row r="1539" spans="1:18">
      <c r="A1539" t="s">
        <v>46</v>
      </c>
      <c r="B1539" s="1">
        <v>45855</v>
      </c>
      <c r="C1539" s="1" t="str">
        <f>"WEEK" &amp;" " &amp;  INT((DAY(Stock_Info[[#This Row],[Date]])+WEEKDAY(DATE(YEAR(Stock_Info[[#This Row],[Date]]),MONTH(Stock_Info[[#This Row],[Date]]),1))-1)/7)+1</f>
        <v>WEEK 3</v>
      </c>
      <c r="D1539" s="12">
        <v>117.35</v>
      </c>
      <c r="E1539" s="12">
        <v>117.5</v>
      </c>
      <c r="F1539" s="12">
        <v>114.95</v>
      </c>
      <c r="G1539" s="12">
        <v>115.5</v>
      </c>
      <c r="H1539" s="12">
        <v>116.05135806440752</v>
      </c>
      <c r="I1539">
        <v>534658</v>
      </c>
      <c r="J1539">
        <v>3775</v>
      </c>
      <c r="K1539" s="12">
        <v>62047787</v>
      </c>
      <c r="L1539">
        <v>275963</v>
      </c>
      <c r="M1539">
        <v>51.61</v>
      </c>
      <c r="N1539">
        <v>2.5499999999999998</v>
      </c>
      <c r="O1539">
        <v>-1.85</v>
      </c>
      <c r="P1539">
        <f xml:space="preserve"> IF(Stock_Info[[#This Row],[Close Price]] &gt; Stock_Info[[#This Row],[Open Price]], 1, 0)</f>
        <v>0</v>
      </c>
      <c r="Q1539" t="str">
        <f>IF(AND(Stock_Info[[#This Row],[% Deli. Qty to Traded Qty]]&gt;80,Stock_Info[[#This Row],[No. of Trades]]&lt;3000),"Unusual Day","")</f>
        <v/>
      </c>
      <c r="R1539" t="str">
        <f>IF(AND(Stock_Info[[#This Row],[Spread High-Low]] &lt; 10, Stock_Info[[#This Row],[% Deli. Qty to Traded Qty]] &gt; 90), "Good Day", "")</f>
        <v/>
      </c>
    </row>
    <row r="1540" spans="1:18">
      <c r="A1540" t="s">
        <v>46</v>
      </c>
      <c r="B1540" s="1">
        <v>45854</v>
      </c>
      <c r="C1540" s="1" t="str">
        <f>"WEEK" &amp;" " &amp;  INT((DAY(Stock_Info[[#This Row],[Date]])+WEEKDAY(DATE(YEAR(Stock_Info[[#This Row],[Date]]),MONTH(Stock_Info[[#This Row],[Date]]),1))-1)/7)+1</f>
        <v>WEEK 3</v>
      </c>
      <c r="D1540" s="12">
        <v>114.65</v>
      </c>
      <c r="E1540" s="12">
        <v>117.35</v>
      </c>
      <c r="F1540" s="12">
        <v>114.65</v>
      </c>
      <c r="G1540" s="12">
        <v>117</v>
      </c>
      <c r="H1540" s="12">
        <v>116.0591315651868</v>
      </c>
      <c r="I1540">
        <v>4870901</v>
      </c>
      <c r="J1540">
        <v>37348</v>
      </c>
      <c r="K1540" s="12">
        <v>565312540</v>
      </c>
      <c r="L1540">
        <v>3854588</v>
      </c>
      <c r="M1540">
        <v>79.14</v>
      </c>
      <c r="N1540">
        <v>2.7</v>
      </c>
      <c r="O1540">
        <v>2.35</v>
      </c>
      <c r="P1540">
        <f xml:space="preserve"> IF(Stock_Info[[#This Row],[Close Price]] &gt; Stock_Info[[#This Row],[Open Price]], 1, 0)</f>
        <v>1</v>
      </c>
      <c r="Q1540" t="str">
        <f>IF(AND(Stock_Info[[#This Row],[% Deli. Qty to Traded Qty]]&gt;80,Stock_Info[[#This Row],[No. of Trades]]&lt;3000),"Unusual Day","")</f>
        <v/>
      </c>
      <c r="R1540" t="str">
        <f>IF(AND(Stock_Info[[#This Row],[Spread High-Low]] &lt; 10, Stock_Info[[#This Row],[% Deli. Qty to Traded Qty]] &gt; 90), "Good Day", "")</f>
        <v/>
      </c>
    </row>
    <row r="1541" spans="1:18">
      <c r="A1541" t="s">
        <v>46</v>
      </c>
      <c r="B1541" s="1">
        <v>45853</v>
      </c>
      <c r="C1541" s="1" t="str">
        <f>"WEEK" &amp;" " &amp;  INT((DAY(Stock_Info[[#This Row],[Date]])+WEEKDAY(DATE(YEAR(Stock_Info[[#This Row],[Date]]),MONTH(Stock_Info[[#This Row],[Date]]),1))-1)/7)+1</f>
        <v>WEEK 3</v>
      </c>
      <c r="D1541" s="12">
        <v>113.7</v>
      </c>
      <c r="E1541" s="12">
        <v>115.8</v>
      </c>
      <c r="F1541" s="12">
        <v>113.65</v>
      </c>
      <c r="G1541" s="12">
        <v>114.95</v>
      </c>
      <c r="H1541" s="12">
        <v>115.01471911122508</v>
      </c>
      <c r="I1541">
        <v>1879801</v>
      </c>
      <c r="J1541">
        <v>11428</v>
      </c>
      <c r="K1541" s="12">
        <v>216204784</v>
      </c>
      <c r="L1541">
        <v>923946</v>
      </c>
      <c r="M1541">
        <v>49.15</v>
      </c>
      <c r="N1541">
        <v>2.15</v>
      </c>
      <c r="O1541">
        <v>1.25</v>
      </c>
      <c r="P1541">
        <f xml:space="preserve"> IF(Stock_Info[[#This Row],[Close Price]] &gt; Stock_Info[[#This Row],[Open Price]], 1, 0)</f>
        <v>1</v>
      </c>
      <c r="Q1541" t="str">
        <f>IF(AND(Stock_Info[[#This Row],[% Deli. Qty to Traded Qty]]&gt;80,Stock_Info[[#This Row],[No. of Trades]]&lt;3000),"Unusual Day","")</f>
        <v/>
      </c>
      <c r="R1541" t="str">
        <f>IF(AND(Stock_Info[[#This Row],[Spread High-Low]] &lt; 10, Stock_Info[[#This Row],[% Deli. Qty to Traded Qty]] &gt; 90), "Good Day", "")</f>
        <v/>
      </c>
    </row>
    <row r="1542" spans="1:18">
      <c r="A1542" t="s">
        <v>46</v>
      </c>
      <c r="B1542" s="1">
        <v>45852</v>
      </c>
      <c r="C1542" s="1" t="str">
        <f>"WEEK" &amp;" " &amp;  INT((DAY(Stock_Info[[#This Row],[Date]])+WEEKDAY(DATE(YEAR(Stock_Info[[#This Row],[Date]]),MONTH(Stock_Info[[#This Row],[Date]]),1))-1)/7)+1</f>
        <v>WEEK 3</v>
      </c>
      <c r="D1542" s="12">
        <v>111.9</v>
      </c>
      <c r="E1542" s="12">
        <v>115.3</v>
      </c>
      <c r="F1542" s="12">
        <v>111.9</v>
      </c>
      <c r="G1542" s="12">
        <v>113.7</v>
      </c>
      <c r="H1542" s="12">
        <v>113.74264852813556</v>
      </c>
      <c r="I1542">
        <v>1401216</v>
      </c>
      <c r="J1542">
        <v>4268</v>
      </c>
      <c r="K1542" s="12">
        <v>159378019</v>
      </c>
      <c r="L1542">
        <v>761072</v>
      </c>
      <c r="M1542">
        <v>54.32</v>
      </c>
      <c r="N1542">
        <v>3.4</v>
      </c>
      <c r="O1542">
        <v>1.8</v>
      </c>
      <c r="P1542">
        <f xml:space="preserve"> IF(Stock_Info[[#This Row],[Close Price]] &gt; Stock_Info[[#This Row],[Open Price]], 1, 0)</f>
        <v>1</v>
      </c>
      <c r="Q1542" t="str">
        <f>IF(AND(Stock_Info[[#This Row],[% Deli. Qty to Traded Qty]]&gt;80,Stock_Info[[#This Row],[No. of Trades]]&lt;3000),"Unusual Day","")</f>
        <v/>
      </c>
      <c r="R1542" t="str">
        <f>IF(AND(Stock_Info[[#This Row],[Spread High-Low]] &lt; 10, Stock_Info[[#This Row],[% Deli. Qty to Traded Qty]] &gt; 90), "Good Day", "")</f>
        <v/>
      </c>
    </row>
    <row r="1543" spans="1:18">
      <c r="A1543" t="s">
        <v>46</v>
      </c>
      <c r="B1543" s="1">
        <v>45849</v>
      </c>
      <c r="C1543" s="1" t="str">
        <f>"WEEK" &amp;" " &amp;  INT((DAY(Stock_Info[[#This Row],[Date]])+WEEKDAY(DATE(YEAR(Stock_Info[[#This Row],[Date]]),MONTH(Stock_Info[[#This Row],[Date]]),1))-1)/7)+1</f>
        <v>WEEK 2</v>
      </c>
      <c r="D1543" s="12">
        <v>112.5</v>
      </c>
      <c r="E1543" s="12">
        <v>113.45</v>
      </c>
      <c r="F1543" s="12">
        <v>111.1</v>
      </c>
      <c r="G1543" s="12">
        <v>111.85</v>
      </c>
      <c r="H1543" s="12">
        <v>111.60523246794237</v>
      </c>
      <c r="I1543">
        <v>1121574</v>
      </c>
      <c r="J1543">
        <v>2954</v>
      </c>
      <c r="K1543" s="12">
        <v>125173527</v>
      </c>
      <c r="L1543">
        <v>896414</v>
      </c>
      <c r="M1543">
        <v>79.92</v>
      </c>
      <c r="N1543">
        <v>2.35</v>
      </c>
      <c r="O1543">
        <v>-0.65</v>
      </c>
      <c r="P1543">
        <f xml:space="preserve"> IF(Stock_Info[[#This Row],[Close Price]] &gt; Stock_Info[[#This Row],[Open Price]], 1, 0)</f>
        <v>0</v>
      </c>
      <c r="Q1543" t="str">
        <f>IF(AND(Stock_Info[[#This Row],[% Deli. Qty to Traded Qty]]&gt;80,Stock_Info[[#This Row],[No. of Trades]]&lt;3000),"Unusual Day","")</f>
        <v/>
      </c>
      <c r="R1543" t="str">
        <f>IF(AND(Stock_Info[[#This Row],[Spread High-Low]] &lt; 10, Stock_Info[[#This Row],[% Deli. Qty to Traded Qty]] &gt; 90), "Good Day", "")</f>
        <v/>
      </c>
    </row>
    <row r="1544" spans="1:18">
      <c r="A1544" t="s">
        <v>46</v>
      </c>
      <c r="B1544" s="1">
        <v>45848</v>
      </c>
      <c r="C1544" s="1" t="str">
        <f>"WEEK" &amp;" " &amp;  INT((DAY(Stock_Info[[#This Row],[Date]])+WEEKDAY(DATE(YEAR(Stock_Info[[#This Row],[Date]]),MONTH(Stock_Info[[#This Row],[Date]]),1))-1)/7)+1</f>
        <v>WEEK 2</v>
      </c>
      <c r="D1544" s="12">
        <v>114.1</v>
      </c>
      <c r="E1544" s="12">
        <v>114.45</v>
      </c>
      <c r="F1544" s="12">
        <v>111.75</v>
      </c>
      <c r="G1544" s="12">
        <v>112.35</v>
      </c>
      <c r="H1544" s="12">
        <v>112.81090901152092</v>
      </c>
      <c r="I1544">
        <v>320634</v>
      </c>
      <c r="J1544">
        <v>2512</v>
      </c>
      <c r="K1544" s="12">
        <v>36171013</v>
      </c>
      <c r="L1544">
        <v>124304</v>
      </c>
      <c r="M1544">
        <v>38.770000000000003</v>
      </c>
      <c r="N1544">
        <v>2.7</v>
      </c>
      <c r="O1544">
        <v>-1.75</v>
      </c>
      <c r="P1544">
        <f xml:space="preserve"> IF(Stock_Info[[#This Row],[Close Price]] &gt; Stock_Info[[#This Row],[Open Price]], 1, 0)</f>
        <v>0</v>
      </c>
      <c r="Q1544" t="str">
        <f>IF(AND(Stock_Info[[#This Row],[% Deli. Qty to Traded Qty]]&gt;80,Stock_Info[[#This Row],[No. of Trades]]&lt;3000),"Unusual Day","")</f>
        <v/>
      </c>
      <c r="R1544" t="str">
        <f>IF(AND(Stock_Info[[#This Row],[Spread High-Low]] &lt; 10, Stock_Info[[#This Row],[% Deli. Qty to Traded Qty]] &gt; 90), "Good Day", "")</f>
        <v/>
      </c>
    </row>
    <row r="1545" spans="1:18">
      <c r="A1545" t="s">
        <v>46</v>
      </c>
      <c r="B1545" s="1">
        <v>45847</v>
      </c>
      <c r="C1545" s="1" t="str">
        <f>"WEEK" &amp;" " &amp;  INT((DAY(Stock_Info[[#This Row],[Date]])+WEEKDAY(DATE(YEAR(Stock_Info[[#This Row],[Date]]),MONTH(Stock_Info[[#This Row],[Date]]),1))-1)/7)+1</f>
        <v>WEEK 2</v>
      </c>
      <c r="D1545" s="12">
        <v>113.4</v>
      </c>
      <c r="E1545" s="12">
        <v>114.45</v>
      </c>
      <c r="F1545" s="12">
        <v>113.4</v>
      </c>
      <c r="G1545" s="12">
        <v>113.9</v>
      </c>
      <c r="H1545" s="12">
        <v>113.80275495605146</v>
      </c>
      <c r="I1545">
        <v>1989941</v>
      </c>
      <c r="J1545">
        <v>7605</v>
      </c>
      <c r="K1545" s="12">
        <v>226460768</v>
      </c>
      <c r="L1545">
        <v>1572150</v>
      </c>
      <c r="M1545">
        <v>79</v>
      </c>
      <c r="N1545">
        <v>1.05</v>
      </c>
      <c r="O1545">
        <v>0.5</v>
      </c>
      <c r="P1545">
        <f xml:space="preserve"> IF(Stock_Info[[#This Row],[Close Price]] &gt; Stock_Info[[#This Row],[Open Price]], 1, 0)</f>
        <v>1</v>
      </c>
      <c r="Q1545" t="str">
        <f>IF(AND(Stock_Info[[#This Row],[% Deli. Qty to Traded Qty]]&gt;80,Stock_Info[[#This Row],[No. of Trades]]&lt;3000),"Unusual Day","")</f>
        <v/>
      </c>
      <c r="R1545" t="str">
        <f>IF(AND(Stock_Info[[#This Row],[Spread High-Low]] &lt; 10, Stock_Info[[#This Row],[% Deli. Qty to Traded Qty]] &gt; 90), "Good Day", "")</f>
        <v/>
      </c>
    </row>
    <row r="1546" spans="1:18">
      <c r="A1546" t="s">
        <v>46</v>
      </c>
      <c r="B1546" s="1">
        <v>45846</v>
      </c>
      <c r="C1546" s="1" t="str">
        <f>"WEEK" &amp;" " &amp;  INT((DAY(Stock_Info[[#This Row],[Date]])+WEEKDAY(DATE(YEAR(Stock_Info[[#This Row],[Date]]),MONTH(Stock_Info[[#This Row],[Date]]),1))-1)/7)+1</f>
        <v>WEEK 2</v>
      </c>
      <c r="D1546" s="12">
        <v>114.15</v>
      </c>
      <c r="E1546" s="12">
        <v>114.5</v>
      </c>
      <c r="F1546" s="12">
        <v>112.9</v>
      </c>
      <c r="G1546" s="12">
        <v>113.75</v>
      </c>
      <c r="H1546" s="12">
        <v>113.70711162027936</v>
      </c>
      <c r="I1546">
        <v>687832</v>
      </c>
      <c r="J1546">
        <v>4678</v>
      </c>
      <c r="K1546" s="12">
        <v>78211390</v>
      </c>
      <c r="L1546">
        <v>314977</v>
      </c>
      <c r="M1546">
        <v>45.79</v>
      </c>
      <c r="N1546">
        <v>1.6</v>
      </c>
      <c r="O1546">
        <v>-0.4</v>
      </c>
      <c r="P1546">
        <f xml:space="preserve"> IF(Stock_Info[[#This Row],[Close Price]] &gt; Stock_Info[[#This Row],[Open Price]], 1, 0)</f>
        <v>0</v>
      </c>
      <c r="Q1546" t="str">
        <f>IF(AND(Stock_Info[[#This Row],[% Deli. Qty to Traded Qty]]&gt;80,Stock_Info[[#This Row],[No. of Trades]]&lt;3000),"Unusual Day","")</f>
        <v/>
      </c>
      <c r="R1546" t="str">
        <f>IF(AND(Stock_Info[[#This Row],[Spread High-Low]] &lt; 10, Stock_Info[[#This Row],[% Deli. Qty to Traded Qty]] &gt; 90), "Good Day", "")</f>
        <v/>
      </c>
    </row>
    <row r="1547" spans="1:18">
      <c r="A1547" t="s">
        <v>46</v>
      </c>
      <c r="B1547" s="1">
        <v>45845</v>
      </c>
      <c r="C1547" s="1" t="str">
        <f>"WEEK" &amp;" " &amp;  INT((DAY(Stock_Info[[#This Row],[Date]])+WEEKDAY(DATE(YEAR(Stock_Info[[#This Row],[Date]]),MONTH(Stock_Info[[#This Row],[Date]]),1))-1)/7)+1</f>
        <v>WEEK 2</v>
      </c>
      <c r="D1547" s="12">
        <v>114.35</v>
      </c>
      <c r="E1547" s="12">
        <v>115.8</v>
      </c>
      <c r="F1547" s="12">
        <v>114.15</v>
      </c>
      <c r="G1547" s="12">
        <v>114.35</v>
      </c>
      <c r="H1547" s="12">
        <v>114.74490740834963</v>
      </c>
      <c r="I1547">
        <v>491351</v>
      </c>
      <c r="J1547">
        <v>2707</v>
      </c>
      <c r="K1547" s="12">
        <v>56380025</v>
      </c>
      <c r="L1547">
        <v>202548</v>
      </c>
      <c r="M1547">
        <v>41.22</v>
      </c>
      <c r="N1547">
        <v>1.65</v>
      </c>
      <c r="O1547">
        <v>0</v>
      </c>
      <c r="P1547">
        <f xml:space="preserve"> IF(Stock_Info[[#This Row],[Close Price]] &gt; Stock_Info[[#This Row],[Open Price]], 1, 0)</f>
        <v>0</v>
      </c>
      <c r="Q1547" t="str">
        <f>IF(AND(Stock_Info[[#This Row],[% Deli. Qty to Traded Qty]]&gt;80,Stock_Info[[#This Row],[No. of Trades]]&lt;3000),"Unusual Day","")</f>
        <v/>
      </c>
      <c r="R1547" t="str">
        <f>IF(AND(Stock_Info[[#This Row],[Spread High-Low]] &lt; 10, Stock_Info[[#This Row],[% Deli. Qty to Traded Qty]] &gt; 90), "Good Day", "")</f>
        <v/>
      </c>
    </row>
    <row r="1548" spans="1:18">
      <c r="A1548" t="s">
        <v>46</v>
      </c>
      <c r="B1548" s="1">
        <v>45842</v>
      </c>
      <c r="C1548" s="1" t="str">
        <f>"WEEK" &amp;" " &amp;  INT((DAY(Stock_Info[[#This Row],[Date]])+WEEKDAY(DATE(YEAR(Stock_Info[[#This Row],[Date]]),MONTH(Stock_Info[[#This Row],[Date]]),1))-1)/7)+1</f>
        <v>WEEK 1</v>
      </c>
      <c r="D1548" s="12">
        <v>113.75</v>
      </c>
      <c r="E1548" s="12">
        <v>115.15</v>
      </c>
      <c r="F1548" s="12">
        <v>113.6</v>
      </c>
      <c r="G1548" s="12">
        <v>114.3</v>
      </c>
      <c r="H1548" s="12">
        <v>114.42074051274159</v>
      </c>
      <c r="I1548">
        <v>389865</v>
      </c>
      <c r="J1548">
        <v>2153</v>
      </c>
      <c r="K1548" s="12">
        <v>44608642</v>
      </c>
      <c r="L1548">
        <v>159423</v>
      </c>
      <c r="M1548">
        <v>40.89</v>
      </c>
      <c r="N1548">
        <v>1.55</v>
      </c>
      <c r="O1548">
        <v>0.55000000000000004</v>
      </c>
      <c r="P1548">
        <f xml:space="preserve"> IF(Stock_Info[[#This Row],[Close Price]] &gt; Stock_Info[[#This Row],[Open Price]], 1, 0)</f>
        <v>1</v>
      </c>
      <c r="Q1548" t="str">
        <f>IF(AND(Stock_Info[[#This Row],[% Deli. Qty to Traded Qty]]&gt;80,Stock_Info[[#This Row],[No. of Trades]]&lt;3000),"Unusual Day","")</f>
        <v/>
      </c>
      <c r="R1548" t="str">
        <f>IF(AND(Stock_Info[[#This Row],[Spread High-Low]] &lt; 10, Stock_Info[[#This Row],[% Deli. Qty to Traded Qty]] &gt; 90), "Good Day", "")</f>
        <v/>
      </c>
    </row>
    <row r="1549" spans="1:18">
      <c r="A1549" t="s">
        <v>46</v>
      </c>
      <c r="B1549" s="1">
        <v>45841</v>
      </c>
      <c r="C1549" s="1" t="str">
        <f>"WEEK" &amp;" " &amp;  INT((DAY(Stock_Info[[#This Row],[Date]])+WEEKDAY(DATE(YEAR(Stock_Info[[#This Row],[Date]]),MONTH(Stock_Info[[#This Row],[Date]]),1))-1)/7)+1</f>
        <v>WEEK 1</v>
      </c>
      <c r="D1549" s="12">
        <v>115</v>
      </c>
      <c r="E1549" s="12">
        <v>115</v>
      </c>
      <c r="F1549" s="12">
        <v>113.7</v>
      </c>
      <c r="G1549" s="12">
        <v>114.15</v>
      </c>
      <c r="H1549" s="12">
        <v>114.14197174163888</v>
      </c>
      <c r="I1549">
        <v>548581</v>
      </c>
      <c r="J1549">
        <v>2255</v>
      </c>
      <c r="K1549" s="12">
        <v>62616117</v>
      </c>
      <c r="L1549">
        <v>260725</v>
      </c>
      <c r="M1549">
        <v>47.53</v>
      </c>
      <c r="N1549">
        <v>1.3</v>
      </c>
      <c r="O1549">
        <v>-0.85</v>
      </c>
      <c r="P1549">
        <f xml:space="preserve"> IF(Stock_Info[[#This Row],[Close Price]] &gt; Stock_Info[[#This Row],[Open Price]], 1, 0)</f>
        <v>0</v>
      </c>
      <c r="Q1549" t="str">
        <f>IF(AND(Stock_Info[[#This Row],[% Deli. Qty to Traded Qty]]&gt;80,Stock_Info[[#This Row],[No. of Trades]]&lt;3000),"Unusual Day","")</f>
        <v/>
      </c>
      <c r="R1549" t="str">
        <f>IF(AND(Stock_Info[[#This Row],[Spread High-Low]] &lt; 10, Stock_Info[[#This Row],[% Deli. Qty to Traded Qty]] &gt; 90), "Good Day", "")</f>
        <v/>
      </c>
    </row>
    <row r="1550" spans="1:18">
      <c r="A1550" t="s">
        <v>46</v>
      </c>
      <c r="B1550" s="1">
        <v>45840</v>
      </c>
      <c r="C1550" s="1" t="str">
        <f>"WEEK" &amp;" " &amp;  INT((DAY(Stock_Info[[#This Row],[Date]])+WEEKDAY(DATE(YEAR(Stock_Info[[#This Row],[Date]]),MONTH(Stock_Info[[#This Row],[Date]]),1))-1)/7)+1</f>
        <v>WEEK 1</v>
      </c>
      <c r="D1550" s="12">
        <v>114.95</v>
      </c>
      <c r="E1550" s="12">
        <v>115.85</v>
      </c>
      <c r="F1550" s="12">
        <v>113.45</v>
      </c>
      <c r="G1550" s="12">
        <v>114.2</v>
      </c>
      <c r="H1550" s="12">
        <v>114.55766701453302</v>
      </c>
      <c r="I1550">
        <v>581641</v>
      </c>
      <c r="J1550">
        <v>2982</v>
      </c>
      <c r="K1550" s="12">
        <v>66631436</v>
      </c>
      <c r="L1550">
        <v>225319</v>
      </c>
      <c r="M1550">
        <v>38.74</v>
      </c>
      <c r="N1550">
        <v>2.4</v>
      </c>
      <c r="O1550">
        <v>-0.75</v>
      </c>
      <c r="P1550">
        <f xml:space="preserve"> IF(Stock_Info[[#This Row],[Close Price]] &gt; Stock_Info[[#This Row],[Open Price]], 1, 0)</f>
        <v>0</v>
      </c>
      <c r="Q1550" t="str">
        <f>IF(AND(Stock_Info[[#This Row],[% Deli. Qty to Traded Qty]]&gt;80,Stock_Info[[#This Row],[No. of Trades]]&lt;3000),"Unusual Day","")</f>
        <v/>
      </c>
      <c r="R1550" t="str">
        <f>IF(AND(Stock_Info[[#This Row],[Spread High-Low]] &lt; 10, Stock_Info[[#This Row],[% Deli. Qty to Traded Qty]] &gt; 90), "Good Day", "")</f>
        <v/>
      </c>
    </row>
    <row r="1551" spans="1:18">
      <c r="A1551" t="s">
        <v>46</v>
      </c>
      <c r="B1551" s="1">
        <v>45839</v>
      </c>
      <c r="C1551" s="1" t="str">
        <f>"WEEK" &amp;" " &amp;  INT((DAY(Stock_Info[[#This Row],[Date]])+WEEKDAY(DATE(YEAR(Stock_Info[[#This Row],[Date]]),MONTH(Stock_Info[[#This Row],[Date]]),1))-1)/7)+1</f>
        <v>WEEK 1</v>
      </c>
      <c r="D1551" s="12">
        <v>114.6</v>
      </c>
      <c r="E1551" s="12">
        <v>116</v>
      </c>
      <c r="F1551" s="12">
        <v>112.6</v>
      </c>
      <c r="G1551" s="12">
        <v>115.4</v>
      </c>
      <c r="H1551" s="12">
        <v>114.74436531883052</v>
      </c>
      <c r="I1551">
        <v>1283613</v>
      </c>
      <c r="J1551">
        <v>5805</v>
      </c>
      <c r="K1551" s="12">
        <v>147287359</v>
      </c>
      <c r="L1551">
        <v>547040</v>
      </c>
      <c r="M1551">
        <v>42.62</v>
      </c>
      <c r="N1551">
        <v>3.4</v>
      </c>
      <c r="O1551">
        <v>0.8</v>
      </c>
      <c r="P1551">
        <f xml:space="preserve"> IF(Stock_Info[[#This Row],[Close Price]] &gt; Stock_Info[[#This Row],[Open Price]], 1, 0)</f>
        <v>1</v>
      </c>
      <c r="Q1551" t="str">
        <f>IF(AND(Stock_Info[[#This Row],[% Deli. Qty to Traded Qty]]&gt;80,Stock_Info[[#This Row],[No. of Trades]]&lt;3000),"Unusual Day","")</f>
        <v/>
      </c>
      <c r="R1551" t="str">
        <f>IF(AND(Stock_Info[[#This Row],[Spread High-Low]] &lt; 10, Stock_Info[[#This Row],[% Deli. Qty to Traded Qty]] &gt; 90), "Good Day", "")</f>
        <v/>
      </c>
    </row>
    <row r="1552" spans="1:18">
      <c r="A1552" t="s">
        <v>46</v>
      </c>
      <c r="B1552" s="1">
        <v>45838</v>
      </c>
      <c r="C1552" s="1" t="str">
        <f>"WEEK" &amp;" " &amp;  INT((DAY(Stock_Info[[#This Row],[Date]])+WEEKDAY(DATE(YEAR(Stock_Info[[#This Row],[Date]]),MONTH(Stock_Info[[#This Row],[Date]]),1))-1)/7)+1</f>
        <v>WEEK 5</v>
      </c>
      <c r="D1552" s="12">
        <v>111.55</v>
      </c>
      <c r="E1552" s="12">
        <v>114.55</v>
      </c>
      <c r="F1552" s="12">
        <v>111.5</v>
      </c>
      <c r="G1552" s="12">
        <v>114.2</v>
      </c>
      <c r="H1552" s="12">
        <v>113.74973641739471</v>
      </c>
      <c r="I1552">
        <v>1897887</v>
      </c>
      <c r="J1552">
        <v>8581</v>
      </c>
      <c r="K1552" s="12">
        <v>215884146</v>
      </c>
      <c r="L1552">
        <v>1113548</v>
      </c>
      <c r="M1552">
        <v>58.67</v>
      </c>
      <c r="N1552">
        <v>3.05</v>
      </c>
      <c r="O1552">
        <v>2.65</v>
      </c>
      <c r="P1552">
        <f xml:space="preserve"> IF(Stock_Info[[#This Row],[Close Price]] &gt; Stock_Info[[#This Row],[Open Price]], 1, 0)</f>
        <v>1</v>
      </c>
      <c r="Q1552" t="str">
        <f>IF(AND(Stock_Info[[#This Row],[% Deli. Qty to Traded Qty]]&gt;80,Stock_Info[[#This Row],[No. of Trades]]&lt;3000),"Unusual Day","")</f>
        <v/>
      </c>
      <c r="R1552" t="str">
        <f>IF(AND(Stock_Info[[#This Row],[Spread High-Low]] &lt; 10, Stock_Info[[#This Row],[% Deli. Qty to Traded Qty]] &gt; 90), "Good Day", "")</f>
        <v/>
      </c>
    </row>
    <row r="1553" spans="1:18">
      <c r="A1553" t="s">
        <v>46</v>
      </c>
      <c r="B1553" s="1">
        <v>45835</v>
      </c>
      <c r="C1553" s="1" t="str">
        <f>"WEEK" &amp;" " &amp;  INT((DAY(Stock_Info[[#This Row],[Date]])+WEEKDAY(DATE(YEAR(Stock_Info[[#This Row],[Date]]),MONTH(Stock_Info[[#This Row],[Date]]),1))-1)/7)+1</f>
        <v>WEEK 4</v>
      </c>
      <c r="D1553" s="12">
        <v>111.1</v>
      </c>
      <c r="E1553" s="12">
        <v>113</v>
      </c>
      <c r="F1553" s="12">
        <v>110.65</v>
      </c>
      <c r="G1553" s="12">
        <v>111</v>
      </c>
      <c r="H1553" s="12">
        <v>111.90251334700237</v>
      </c>
      <c r="I1553">
        <v>1625084</v>
      </c>
      <c r="J1553">
        <v>9882</v>
      </c>
      <c r="K1553" s="12">
        <v>181850984</v>
      </c>
      <c r="L1553">
        <v>770128</v>
      </c>
      <c r="M1553">
        <v>47.39</v>
      </c>
      <c r="N1553">
        <v>2.35</v>
      </c>
      <c r="O1553">
        <v>-0.1</v>
      </c>
      <c r="P1553">
        <f xml:space="preserve"> IF(Stock_Info[[#This Row],[Close Price]] &gt; Stock_Info[[#This Row],[Open Price]], 1, 0)</f>
        <v>0</v>
      </c>
      <c r="Q1553" t="str">
        <f>IF(AND(Stock_Info[[#This Row],[% Deli. Qty to Traded Qty]]&gt;80,Stock_Info[[#This Row],[No. of Trades]]&lt;3000),"Unusual Day","")</f>
        <v/>
      </c>
      <c r="R1553" t="str">
        <f>IF(AND(Stock_Info[[#This Row],[Spread High-Low]] &lt; 10, Stock_Info[[#This Row],[% Deli. Qty to Traded Qty]] &gt; 90), "Good Day", "")</f>
        <v/>
      </c>
    </row>
    <row r="1554" spans="1:18">
      <c r="A1554" t="s">
        <v>46</v>
      </c>
      <c r="B1554" s="1">
        <v>45834</v>
      </c>
      <c r="C1554" s="1" t="str">
        <f>"WEEK" &amp;" " &amp;  INT((DAY(Stock_Info[[#This Row],[Date]])+WEEKDAY(DATE(YEAR(Stock_Info[[#This Row],[Date]]),MONTH(Stock_Info[[#This Row],[Date]]),1))-1)/7)+1</f>
        <v>WEEK 4</v>
      </c>
      <c r="D1554" s="12">
        <v>111.05</v>
      </c>
      <c r="E1554" s="12">
        <v>111.25</v>
      </c>
      <c r="F1554" s="12">
        <v>108.7</v>
      </c>
      <c r="G1554" s="12">
        <v>111.1</v>
      </c>
      <c r="H1554" s="12">
        <v>110.24411463400159</v>
      </c>
      <c r="I1554">
        <v>775058</v>
      </c>
      <c r="J1554">
        <v>3995</v>
      </c>
      <c r="K1554" s="12">
        <v>85445583</v>
      </c>
      <c r="L1554">
        <v>235204</v>
      </c>
      <c r="M1554">
        <v>30.35</v>
      </c>
      <c r="N1554">
        <v>2.5499999999999998</v>
      </c>
      <c r="O1554">
        <v>0.05</v>
      </c>
      <c r="P1554">
        <f xml:space="preserve"> IF(Stock_Info[[#This Row],[Close Price]] &gt; Stock_Info[[#This Row],[Open Price]], 1, 0)</f>
        <v>1</v>
      </c>
      <c r="Q1554" t="str">
        <f>IF(AND(Stock_Info[[#This Row],[% Deli. Qty to Traded Qty]]&gt;80,Stock_Info[[#This Row],[No. of Trades]]&lt;3000),"Unusual Day","")</f>
        <v/>
      </c>
      <c r="R1554" t="str">
        <f>IF(AND(Stock_Info[[#This Row],[Spread High-Low]] &lt; 10, Stock_Info[[#This Row],[% Deli. Qty to Traded Qty]] &gt; 90), "Good Day", "")</f>
        <v/>
      </c>
    </row>
    <row r="1555" spans="1:18">
      <c r="A1555" t="s">
        <v>46</v>
      </c>
      <c r="B1555" s="1">
        <v>45833</v>
      </c>
      <c r="C1555" s="1" t="str">
        <f>"WEEK" &amp;" " &amp;  INT((DAY(Stock_Info[[#This Row],[Date]])+WEEKDAY(DATE(YEAR(Stock_Info[[#This Row],[Date]]),MONTH(Stock_Info[[#This Row],[Date]]),1))-1)/7)+1</f>
        <v>WEEK 4</v>
      </c>
      <c r="D1555" s="12">
        <v>110.85</v>
      </c>
      <c r="E1555" s="12">
        <v>111.5</v>
      </c>
      <c r="F1555" s="12">
        <v>110.35</v>
      </c>
      <c r="G1555" s="12">
        <v>110.65</v>
      </c>
      <c r="H1555" s="12">
        <v>110.87000802316039</v>
      </c>
      <c r="I1555">
        <v>655602</v>
      </c>
      <c r="J1555">
        <v>4513</v>
      </c>
      <c r="K1555" s="12">
        <v>72686599</v>
      </c>
      <c r="L1555">
        <v>370663</v>
      </c>
      <c r="M1555">
        <v>56.54</v>
      </c>
      <c r="N1555">
        <v>1.1499999999999999</v>
      </c>
      <c r="O1555">
        <v>-0.2</v>
      </c>
      <c r="P1555">
        <f xml:space="preserve"> IF(Stock_Info[[#This Row],[Close Price]] &gt; Stock_Info[[#This Row],[Open Price]], 1, 0)</f>
        <v>0</v>
      </c>
      <c r="Q1555" t="str">
        <f>IF(AND(Stock_Info[[#This Row],[% Deli. Qty to Traded Qty]]&gt;80,Stock_Info[[#This Row],[No. of Trades]]&lt;3000),"Unusual Day","")</f>
        <v/>
      </c>
      <c r="R1555" t="str">
        <f>IF(AND(Stock_Info[[#This Row],[Spread High-Low]] &lt; 10, Stock_Info[[#This Row],[% Deli. Qty to Traded Qty]] &gt; 90), "Good Day", "")</f>
        <v/>
      </c>
    </row>
    <row r="1556" spans="1:18">
      <c r="A1556" t="s">
        <v>46</v>
      </c>
      <c r="B1556" s="1">
        <v>45832</v>
      </c>
      <c r="C1556" s="1" t="str">
        <f>"WEEK" &amp;" " &amp;  INT((DAY(Stock_Info[[#This Row],[Date]])+WEEKDAY(DATE(YEAR(Stock_Info[[#This Row],[Date]]),MONTH(Stock_Info[[#This Row],[Date]]),1))-1)/7)+1</f>
        <v>WEEK 4</v>
      </c>
      <c r="D1556" s="12">
        <v>109.6</v>
      </c>
      <c r="E1556" s="12">
        <v>111.45</v>
      </c>
      <c r="F1556" s="12">
        <v>109.3</v>
      </c>
      <c r="G1556" s="12">
        <v>110.65</v>
      </c>
      <c r="H1556" s="12">
        <v>110.72190388275612</v>
      </c>
      <c r="I1556">
        <v>1488453</v>
      </c>
      <c r="J1556">
        <v>6828</v>
      </c>
      <c r="K1556" s="12">
        <v>164804350</v>
      </c>
      <c r="L1556">
        <v>720940</v>
      </c>
      <c r="M1556">
        <v>48.44</v>
      </c>
      <c r="N1556">
        <v>2.15</v>
      </c>
      <c r="O1556">
        <v>1.05</v>
      </c>
      <c r="P1556">
        <f xml:space="preserve"> IF(Stock_Info[[#This Row],[Close Price]] &gt; Stock_Info[[#This Row],[Open Price]], 1, 0)</f>
        <v>1</v>
      </c>
      <c r="Q1556" t="str">
        <f>IF(AND(Stock_Info[[#This Row],[% Deli. Qty to Traded Qty]]&gt;80,Stock_Info[[#This Row],[No. of Trades]]&lt;3000),"Unusual Day","")</f>
        <v/>
      </c>
      <c r="R1556" t="str">
        <f>IF(AND(Stock_Info[[#This Row],[Spread High-Low]] &lt; 10, Stock_Info[[#This Row],[% Deli. Qty to Traded Qty]] &gt; 90), "Good Day", "")</f>
        <v/>
      </c>
    </row>
    <row r="1557" spans="1:18">
      <c r="A1557" t="s">
        <v>46</v>
      </c>
      <c r="B1557" s="1">
        <v>45831</v>
      </c>
      <c r="C1557" s="1" t="str">
        <f>"WEEK" &amp;" " &amp;  INT((DAY(Stock_Info[[#This Row],[Date]])+WEEKDAY(DATE(YEAR(Stock_Info[[#This Row],[Date]]),MONTH(Stock_Info[[#This Row],[Date]]),1))-1)/7)+1</f>
        <v>WEEK 4</v>
      </c>
      <c r="D1557" s="12">
        <v>105.75</v>
      </c>
      <c r="E1557" s="12">
        <v>108.35</v>
      </c>
      <c r="F1557" s="12">
        <v>105.75</v>
      </c>
      <c r="G1557" s="12">
        <v>107.85</v>
      </c>
      <c r="H1557" s="12">
        <v>107.34898883691679</v>
      </c>
      <c r="I1557">
        <v>407056</v>
      </c>
      <c r="J1557">
        <v>2897</v>
      </c>
      <c r="K1557" s="12">
        <v>43697050</v>
      </c>
      <c r="L1557">
        <v>153275</v>
      </c>
      <c r="M1557">
        <v>37.65</v>
      </c>
      <c r="N1557">
        <v>2.6</v>
      </c>
      <c r="O1557">
        <v>2.1</v>
      </c>
      <c r="P1557">
        <f xml:space="preserve"> IF(Stock_Info[[#This Row],[Close Price]] &gt; Stock_Info[[#This Row],[Open Price]], 1, 0)</f>
        <v>1</v>
      </c>
      <c r="Q1557" t="str">
        <f>IF(AND(Stock_Info[[#This Row],[% Deli. Qty to Traded Qty]]&gt;80,Stock_Info[[#This Row],[No. of Trades]]&lt;3000),"Unusual Day","")</f>
        <v/>
      </c>
      <c r="R1557" t="str">
        <f>IF(AND(Stock_Info[[#This Row],[Spread High-Low]] &lt; 10, Stock_Info[[#This Row],[% Deli. Qty to Traded Qty]] &gt; 90), "Good Day", "")</f>
        <v/>
      </c>
    </row>
    <row r="1558" spans="1:18">
      <c r="A1558" t="s">
        <v>46</v>
      </c>
      <c r="B1558" s="1">
        <v>45828</v>
      </c>
      <c r="C1558" s="1" t="str">
        <f>"WEEK" &amp;" " &amp;  INT((DAY(Stock_Info[[#This Row],[Date]])+WEEKDAY(DATE(YEAR(Stock_Info[[#This Row],[Date]]),MONTH(Stock_Info[[#This Row],[Date]]),1))-1)/7)+1</f>
        <v>WEEK 3</v>
      </c>
      <c r="D1558" s="12">
        <v>104.85</v>
      </c>
      <c r="E1558" s="12">
        <v>108.2</v>
      </c>
      <c r="F1558" s="12">
        <v>104.85</v>
      </c>
      <c r="G1558" s="12">
        <v>107.2</v>
      </c>
      <c r="H1558" s="12">
        <v>106.58287684569483</v>
      </c>
      <c r="I1558">
        <v>580337</v>
      </c>
      <c r="J1558">
        <v>3124</v>
      </c>
      <c r="K1558" s="12">
        <v>61853987</v>
      </c>
      <c r="L1558">
        <v>219353</v>
      </c>
      <c r="M1558">
        <v>37.799999999999997</v>
      </c>
      <c r="N1558">
        <v>3.35</v>
      </c>
      <c r="O1558">
        <v>2.35</v>
      </c>
      <c r="P1558">
        <f xml:space="preserve"> IF(Stock_Info[[#This Row],[Close Price]] &gt; Stock_Info[[#This Row],[Open Price]], 1, 0)</f>
        <v>1</v>
      </c>
      <c r="Q1558" t="str">
        <f>IF(AND(Stock_Info[[#This Row],[% Deli. Qty to Traded Qty]]&gt;80,Stock_Info[[#This Row],[No. of Trades]]&lt;3000),"Unusual Day","")</f>
        <v/>
      </c>
      <c r="R1558" t="str">
        <f>IF(AND(Stock_Info[[#This Row],[Spread High-Low]] &lt; 10, Stock_Info[[#This Row],[% Deli. Qty to Traded Qty]] &gt; 90), "Good Day", "")</f>
        <v/>
      </c>
    </row>
    <row r="1559" spans="1:18">
      <c r="A1559" t="s">
        <v>46</v>
      </c>
      <c r="B1559" s="1">
        <v>45827</v>
      </c>
      <c r="C1559" s="1" t="str">
        <f>"WEEK" &amp;" " &amp;  INT((DAY(Stock_Info[[#This Row],[Date]])+WEEKDAY(DATE(YEAR(Stock_Info[[#This Row],[Date]]),MONTH(Stock_Info[[#This Row],[Date]]),1))-1)/7)+1</f>
        <v>WEEK 3</v>
      </c>
      <c r="D1559" s="12">
        <v>108.2</v>
      </c>
      <c r="E1559" s="12">
        <v>108.45</v>
      </c>
      <c r="F1559" s="12">
        <v>104.6</v>
      </c>
      <c r="G1559" s="12">
        <v>104.85</v>
      </c>
      <c r="H1559" s="12">
        <v>105.91209799714851</v>
      </c>
      <c r="I1559">
        <v>661407</v>
      </c>
      <c r="J1559">
        <v>3741</v>
      </c>
      <c r="K1559" s="12">
        <v>70051003</v>
      </c>
      <c r="L1559">
        <v>251043</v>
      </c>
      <c r="M1559">
        <v>37.96</v>
      </c>
      <c r="N1559">
        <v>3.85</v>
      </c>
      <c r="O1559">
        <v>-3.35</v>
      </c>
      <c r="P1559">
        <f xml:space="preserve"> IF(Stock_Info[[#This Row],[Close Price]] &gt; Stock_Info[[#This Row],[Open Price]], 1, 0)</f>
        <v>0</v>
      </c>
      <c r="Q1559" t="str">
        <f>IF(AND(Stock_Info[[#This Row],[% Deli. Qty to Traded Qty]]&gt;80,Stock_Info[[#This Row],[No. of Trades]]&lt;3000),"Unusual Day","")</f>
        <v/>
      </c>
      <c r="R1559" t="str">
        <f>IF(AND(Stock_Info[[#This Row],[Spread High-Low]] &lt; 10, Stock_Info[[#This Row],[% Deli. Qty to Traded Qty]] &gt; 90), "Good Day", "")</f>
        <v/>
      </c>
    </row>
    <row r="1560" spans="1:18">
      <c r="A1560" t="s">
        <v>46</v>
      </c>
      <c r="B1560" s="1">
        <v>45826</v>
      </c>
      <c r="C1560" s="1" t="str">
        <f>"WEEK" &amp;" " &amp;  INT((DAY(Stock_Info[[#This Row],[Date]])+WEEKDAY(DATE(YEAR(Stock_Info[[#This Row],[Date]]),MONTH(Stock_Info[[#This Row],[Date]]),1))-1)/7)+1</f>
        <v>WEEK 3</v>
      </c>
      <c r="D1560" s="12">
        <v>109.4</v>
      </c>
      <c r="E1560" s="12">
        <v>109.9</v>
      </c>
      <c r="F1560" s="12">
        <v>108</v>
      </c>
      <c r="G1560" s="12">
        <v>108.2</v>
      </c>
      <c r="H1560" s="12">
        <v>108.85036745554632</v>
      </c>
      <c r="I1560">
        <v>568232</v>
      </c>
      <c r="J1560">
        <v>2811</v>
      </c>
      <c r="K1560" s="12">
        <v>61852262</v>
      </c>
      <c r="L1560">
        <v>211689</v>
      </c>
      <c r="M1560">
        <v>37.25</v>
      </c>
      <c r="N1560">
        <v>1.9</v>
      </c>
      <c r="O1560">
        <v>-1.2</v>
      </c>
      <c r="P1560">
        <f xml:space="preserve"> IF(Stock_Info[[#This Row],[Close Price]] &gt; Stock_Info[[#This Row],[Open Price]], 1, 0)</f>
        <v>0</v>
      </c>
      <c r="Q1560" t="str">
        <f>IF(AND(Stock_Info[[#This Row],[% Deli. Qty to Traded Qty]]&gt;80,Stock_Info[[#This Row],[No. of Trades]]&lt;3000),"Unusual Day","")</f>
        <v/>
      </c>
      <c r="R1560" t="str">
        <f>IF(AND(Stock_Info[[#This Row],[Spread High-Low]] &lt; 10, Stock_Info[[#This Row],[% Deli. Qty to Traded Qty]] &gt; 90), "Good Day", "")</f>
        <v/>
      </c>
    </row>
    <row r="1561" spans="1:18">
      <c r="A1561" t="s">
        <v>46</v>
      </c>
      <c r="B1561" s="1">
        <v>45825</v>
      </c>
      <c r="C1561" s="1" t="str">
        <f>"WEEK" &amp;" " &amp;  INT((DAY(Stock_Info[[#This Row],[Date]])+WEEKDAY(DATE(YEAR(Stock_Info[[#This Row],[Date]]),MONTH(Stock_Info[[#This Row],[Date]]),1))-1)/7)+1</f>
        <v>WEEK 3</v>
      </c>
      <c r="D1561" s="12">
        <v>111.25</v>
      </c>
      <c r="E1561" s="12">
        <v>112.1</v>
      </c>
      <c r="F1561" s="12">
        <v>108.95</v>
      </c>
      <c r="G1561" s="12">
        <v>109.15</v>
      </c>
      <c r="H1561" s="12">
        <v>110.31259334558392</v>
      </c>
      <c r="I1561">
        <v>1150965</v>
      </c>
      <c r="J1561">
        <v>7202</v>
      </c>
      <c r="K1561" s="12">
        <v>126965934</v>
      </c>
      <c r="L1561">
        <v>511320</v>
      </c>
      <c r="M1561">
        <v>44.43</v>
      </c>
      <c r="N1561">
        <v>3.15</v>
      </c>
      <c r="O1561">
        <v>-2.1</v>
      </c>
      <c r="P1561">
        <f xml:space="preserve"> IF(Stock_Info[[#This Row],[Close Price]] &gt; Stock_Info[[#This Row],[Open Price]], 1, 0)</f>
        <v>0</v>
      </c>
      <c r="Q1561" t="str">
        <f>IF(AND(Stock_Info[[#This Row],[% Deli. Qty to Traded Qty]]&gt;80,Stock_Info[[#This Row],[No. of Trades]]&lt;3000),"Unusual Day","")</f>
        <v/>
      </c>
      <c r="R1561" t="str">
        <f>IF(AND(Stock_Info[[#This Row],[Spread High-Low]] &lt; 10, Stock_Info[[#This Row],[% Deli. Qty to Traded Qty]] &gt; 90), "Good Day", "")</f>
        <v/>
      </c>
    </row>
    <row r="1562" spans="1:18">
      <c r="A1562" t="s">
        <v>46</v>
      </c>
      <c r="B1562" s="1">
        <v>45824</v>
      </c>
      <c r="C1562" s="1" t="str">
        <f>"WEEK" &amp;" " &amp;  INT((DAY(Stock_Info[[#This Row],[Date]])+WEEKDAY(DATE(YEAR(Stock_Info[[#This Row],[Date]]),MONTH(Stock_Info[[#This Row],[Date]]),1))-1)/7)+1</f>
        <v>WEEK 3</v>
      </c>
      <c r="D1562" s="12">
        <v>110.3</v>
      </c>
      <c r="E1562" s="12">
        <v>111.7</v>
      </c>
      <c r="F1562" s="12">
        <v>109.5</v>
      </c>
      <c r="G1562" s="12">
        <v>111.25</v>
      </c>
      <c r="H1562" s="12">
        <v>110.58479764028812</v>
      </c>
      <c r="I1562">
        <v>998766</v>
      </c>
      <c r="J1562">
        <v>4057</v>
      </c>
      <c r="K1562" s="12">
        <v>110448336</v>
      </c>
      <c r="L1562">
        <v>525525</v>
      </c>
      <c r="M1562">
        <v>52.62</v>
      </c>
      <c r="N1562">
        <v>2.2000000000000002</v>
      </c>
      <c r="O1562">
        <v>0.95</v>
      </c>
      <c r="P1562">
        <f xml:space="preserve"> IF(Stock_Info[[#This Row],[Close Price]] &gt; Stock_Info[[#This Row],[Open Price]], 1, 0)</f>
        <v>1</v>
      </c>
      <c r="Q1562" t="str">
        <f>IF(AND(Stock_Info[[#This Row],[% Deli. Qty to Traded Qty]]&gt;80,Stock_Info[[#This Row],[No. of Trades]]&lt;3000),"Unusual Day","")</f>
        <v/>
      </c>
      <c r="R1562" t="str">
        <f>IF(AND(Stock_Info[[#This Row],[Spread High-Low]] &lt; 10, Stock_Info[[#This Row],[% Deli. Qty to Traded Qty]] &gt; 90), "Good Day", "")</f>
        <v/>
      </c>
    </row>
    <row r="1563" spans="1:18">
      <c r="A1563" t="s">
        <v>46</v>
      </c>
      <c r="B1563" s="1">
        <v>45821</v>
      </c>
      <c r="C1563" s="1" t="str">
        <f>"WEEK" &amp;" " &amp;  INT((DAY(Stock_Info[[#This Row],[Date]])+WEEKDAY(DATE(YEAR(Stock_Info[[#This Row],[Date]]),MONTH(Stock_Info[[#This Row],[Date]]),1))-1)/7)+1</f>
        <v>WEEK 2</v>
      </c>
      <c r="D1563" s="12">
        <v>108.3</v>
      </c>
      <c r="E1563" s="12">
        <v>111.7</v>
      </c>
      <c r="F1563" s="12">
        <v>107.55</v>
      </c>
      <c r="G1563" s="12">
        <v>111.45</v>
      </c>
      <c r="H1563" s="12">
        <v>110.74557564341886</v>
      </c>
      <c r="I1563">
        <v>3081352</v>
      </c>
      <c r="J1563">
        <v>10525</v>
      </c>
      <c r="K1563" s="12">
        <v>341246101</v>
      </c>
      <c r="L1563">
        <v>1446375</v>
      </c>
      <c r="M1563">
        <v>46.94</v>
      </c>
      <c r="N1563">
        <v>4.1500000000000004</v>
      </c>
      <c r="O1563">
        <v>3.15</v>
      </c>
      <c r="P1563">
        <f xml:space="preserve"> IF(Stock_Info[[#This Row],[Close Price]] &gt; Stock_Info[[#This Row],[Open Price]], 1, 0)</f>
        <v>1</v>
      </c>
      <c r="Q1563" t="str">
        <f>IF(AND(Stock_Info[[#This Row],[% Deli. Qty to Traded Qty]]&gt;80,Stock_Info[[#This Row],[No. of Trades]]&lt;3000),"Unusual Day","")</f>
        <v/>
      </c>
      <c r="R1563" t="str">
        <f>IF(AND(Stock_Info[[#This Row],[Spread High-Low]] &lt; 10, Stock_Info[[#This Row],[% Deli. Qty to Traded Qty]] &gt; 90), "Good Day", "")</f>
        <v/>
      </c>
    </row>
    <row r="1564" spans="1:18">
      <c r="A1564" t="s">
        <v>46</v>
      </c>
      <c r="B1564" s="1">
        <v>45820</v>
      </c>
      <c r="C1564" s="1" t="str">
        <f>"WEEK" &amp;" " &amp;  INT((DAY(Stock_Info[[#This Row],[Date]])+WEEKDAY(DATE(YEAR(Stock_Info[[#This Row],[Date]]),MONTH(Stock_Info[[#This Row],[Date]]),1))-1)/7)+1</f>
        <v>WEEK 2</v>
      </c>
      <c r="D1564" s="12">
        <v>117.35</v>
      </c>
      <c r="E1564" s="12">
        <v>117.7</v>
      </c>
      <c r="F1564" s="12">
        <v>115.2</v>
      </c>
      <c r="G1564" s="12">
        <v>115.7</v>
      </c>
      <c r="H1564" s="12">
        <v>116.50330146370723</v>
      </c>
      <c r="I1564">
        <v>1800565</v>
      </c>
      <c r="J1564">
        <v>8846</v>
      </c>
      <c r="K1564" s="12">
        <v>209771767</v>
      </c>
      <c r="L1564">
        <v>944236</v>
      </c>
      <c r="M1564">
        <v>52.44</v>
      </c>
      <c r="N1564">
        <v>2.5</v>
      </c>
      <c r="O1564">
        <v>-1.65</v>
      </c>
      <c r="P1564">
        <f xml:space="preserve"> IF(Stock_Info[[#This Row],[Close Price]] &gt; Stock_Info[[#This Row],[Open Price]], 1, 0)</f>
        <v>0</v>
      </c>
      <c r="Q1564" t="str">
        <f>IF(AND(Stock_Info[[#This Row],[% Deli. Qty to Traded Qty]]&gt;80,Stock_Info[[#This Row],[No. of Trades]]&lt;3000),"Unusual Day","")</f>
        <v/>
      </c>
      <c r="R1564" t="str">
        <f>IF(AND(Stock_Info[[#This Row],[Spread High-Low]] &lt; 10, Stock_Info[[#This Row],[% Deli. Qty to Traded Qty]] &gt; 90), "Good Day", "")</f>
        <v/>
      </c>
    </row>
    <row r="1565" spans="1:18">
      <c r="A1565" t="s">
        <v>46</v>
      </c>
      <c r="B1565" s="1">
        <v>45819</v>
      </c>
      <c r="C1565" s="1" t="str">
        <f>"WEEK" &amp;" " &amp;  INT((DAY(Stock_Info[[#This Row],[Date]])+WEEKDAY(DATE(YEAR(Stock_Info[[#This Row],[Date]]),MONTH(Stock_Info[[#This Row],[Date]]),1))-1)/7)+1</f>
        <v>WEEK 2</v>
      </c>
      <c r="D1565" s="12">
        <v>118.75</v>
      </c>
      <c r="E1565" s="12">
        <v>118.95</v>
      </c>
      <c r="F1565" s="12">
        <v>115.85</v>
      </c>
      <c r="G1565" s="12">
        <v>117.1</v>
      </c>
      <c r="H1565" s="12">
        <v>117.35152729218872</v>
      </c>
      <c r="I1565">
        <v>1199574</v>
      </c>
      <c r="J1565">
        <v>4834</v>
      </c>
      <c r="K1565" s="12">
        <v>140771841</v>
      </c>
      <c r="L1565">
        <v>644731</v>
      </c>
      <c r="M1565">
        <v>53.75</v>
      </c>
      <c r="N1565">
        <v>3.1</v>
      </c>
      <c r="O1565">
        <v>-1.65</v>
      </c>
      <c r="P1565">
        <f xml:space="preserve"> IF(Stock_Info[[#This Row],[Close Price]] &gt; Stock_Info[[#This Row],[Open Price]], 1, 0)</f>
        <v>0</v>
      </c>
      <c r="Q1565" t="str">
        <f>IF(AND(Stock_Info[[#This Row],[% Deli. Qty to Traded Qty]]&gt;80,Stock_Info[[#This Row],[No. of Trades]]&lt;3000),"Unusual Day","")</f>
        <v/>
      </c>
      <c r="R1565" t="str">
        <f>IF(AND(Stock_Info[[#This Row],[Spread High-Low]] &lt; 10, Stock_Info[[#This Row],[% Deli. Qty to Traded Qty]] &gt; 90), "Good Day", "")</f>
        <v/>
      </c>
    </row>
    <row r="1566" spans="1:18">
      <c r="A1566" t="s">
        <v>46</v>
      </c>
      <c r="B1566" s="1">
        <v>45818</v>
      </c>
      <c r="C1566" s="1" t="str">
        <f>"WEEK" &amp;" " &amp;  INT((DAY(Stock_Info[[#This Row],[Date]])+WEEKDAY(DATE(YEAR(Stock_Info[[#This Row],[Date]]),MONTH(Stock_Info[[#This Row],[Date]]),1))-1)/7)+1</f>
        <v>WEEK 2</v>
      </c>
      <c r="D1566" s="12">
        <v>118.6</v>
      </c>
      <c r="E1566" s="12">
        <v>118.6</v>
      </c>
      <c r="F1566" s="12">
        <v>117.2</v>
      </c>
      <c r="G1566" s="12">
        <v>117.7</v>
      </c>
      <c r="H1566" s="12">
        <v>117.76921389622274</v>
      </c>
      <c r="I1566">
        <v>1750634</v>
      </c>
      <c r="J1566">
        <v>8409</v>
      </c>
      <c r="K1566" s="12">
        <v>206170790</v>
      </c>
      <c r="L1566">
        <v>835214</v>
      </c>
      <c r="M1566">
        <v>47.71</v>
      </c>
      <c r="N1566">
        <v>1.4</v>
      </c>
      <c r="O1566">
        <v>-0.9</v>
      </c>
      <c r="P1566">
        <f xml:space="preserve"> IF(Stock_Info[[#This Row],[Close Price]] &gt; Stock_Info[[#This Row],[Open Price]], 1, 0)</f>
        <v>0</v>
      </c>
      <c r="Q1566" t="str">
        <f>IF(AND(Stock_Info[[#This Row],[% Deli. Qty to Traded Qty]]&gt;80,Stock_Info[[#This Row],[No. of Trades]]&lt;3000),"Unusual Day","")</f>
        <v/>
      </c>
      <c r="R1566" t="str">
        <f>IF(AND(Stock_Info[[#This Row],[Spread High-Low]] &lt; 10, Stock_Info[[#This Row],[% Deli. Qty to Traded Qty]] &gt; 90), "Good Day", "")</f>
        <v/>
      </c>
    </row>
    <row r="1567" spans="1:18">
      <c r="A1567" t="s">
        <v>46</v>
      </c>
      <c r="B1567" s="1">
        <v>45817</v>
      </c>
      <c r="C1567" s="1" t="str">
        <f>"WEEK" &amp;" " &amp;  INT((DAY(Stock_Info[[#This Row],[Date]])+WEEKDAY(DATE(YEAR(Stock_Info[[#This Row],[Date]]),MONTH(Stock_Info[[#This Row],[Date]]),1))-1)/7)+1</f>
        <v>WEEK 2</v>
      </c>
      <c r="D1567" s="12">
        <v>116.6</v>
      </c>
      <c r="E1567" s="12">
        <v>119.3</v>
      </c>
      <c r="F1567" s="12">
        <v>116.6</v>
      </c>
      <c r="G1567" s="12">
        <v>117.7</v>
      </c>
      <c r="H1567" s="12">
        <v>118.13754115839517</v>
      </c>
      <c r="I1567">
        <v>1573798</v>
      </c>
      <c r="J1567">
        <v>7150</v>
      </c>
      <c r="K1567" s="12">
        <v>185924626</v>
      </c>
      <c r="L1567">
        <v>662369</v>
      </c>
      <c r="M1567">
        <v>42.09</v>
      </c>
      <c r="N1567">
        <v>2.7</v>
      </c>
      <c r="O1567">
        <v>1.1000000000000001</v>
      </c>
      <c r="P1567">
        <f xml:space="preserve"> IF(Stock_Info[[#This Row],[Close Price]] &gt; Stock_Info[[#This Row],[Open Price]], 1, 0)</f>
        <v>1</v>
      </c>
      <c r="Q1567" t="str">
        <f>IF(AND(Stock_Info[[#This Row],[% Deli. Qty to Traded Qty]]&gt;80,Stock_Info[[#This Row],[No. of Trades]]&lt;3000),"Unusual Day","")</f>
        <v/>
      </c>
      <c r="R1567" t="str">
        <f>IF(AND(Stock_Info[[#This Row],[Spread High-Low]] &lt; 10, Stock_Info[[#This Row],[% Deli. Qty to Traded Qty]] &gt; 90), "Good Day", "")</f>
        <v/>
      </c>
    </row>
    <row r="1568" spans="1:18">
      <c r="A1568" t="s">
        <v>46</v>
      </c>
      <c r="B1568" s="1">
        <v>45814</v>
      </c>
      <c r="C1568" s="1" t="str">
        <f>"WEEK" &amp;" " &amp;  INT((DAY(Stock_Info[[#This Row],[Date]])+WEEKDAY(DATE(YEAR(Stock_Info[[#This Row],[Date]]),MONTH(Stock_Info[[#This Row],[Date]]),1))-1)/7)+1</f>
        <v>WEEK 1</v>
      </c>
      <c r="D1568" s="12">
        <v>116.7</v>
      </c>
      <c r="E1568" s="12">
        <v>118.05</v>
      </c>
      <c r="F1568" s="12">
        <v>114.1</v>
      </c>
      <c r="G1568" s="12">
        <v>115.7</v>
      </c>
      <c r="H1568" s="12">
        <v>116.02112917465418</v>
      </c>
      <c r="I1568">
        <v>3655183</v>
      </c>
      <c r="J1568">
        <v>14894</v>
      </c>
      <c r="K1568" s="12">
        <v>424078459</v>
      </c>
      <c r="L1568">
        <v>1378023</v>
      </c>
      <c r="M1568">
        <v>37.700000000000003</v>
      </c>
      <c r="N1568">
        <v>3.95</v>
      </c>
      <c r="O1568">
        <v>-1</v>
      </c>
      <c r="P1568">
        <f xml:space="preserve"> IF(Stock_Info[[#This Row],[Close Price]] &gt; Stock_Info[[#This Row],[Open Price]], 1, 0)</f>
        <v>0</v>
      </c>
      <c r="Q1568" t="str">
        <f>IF(AND(Stock_Info[[#This Row],[% Deli. Qty to Traded Qty]]&gt;80,Stock_Info[[#This Row],[No. of Trades]]&lt;3000),"Unusual Day","")</f>
        <v/>
      </c>
      <c r="R1568" t="str">
        <f>IF(AND(Stock_Info[[#This Row],[Spread High-Low]] &lt; 10, Stock_Info[[#This Row],[% Deli. Qty to Traded Qty]] &gt; 90), "Good Day", "")</f>
        <v/>
      </c>
    </row>
    <row r="1569" spans="1:18">
      <c r="A1569" t="s">
        <v>46</v>
      </c>
      <c r="B1569" s="1">
        <v>45813</v>
      </c>
      <c r="C1569" s="1" t="str">
        <f>"WEEK" &amp;" " &amp;  INT((DAY(Stock_Info[[#This Row],[Date]])+WEEKDAY(DATE(YEAR(Stock_Info[[#This Row],[Date]]),MONTH(Stock_Info[[#This Row],[Date]]),1))-1)/7)+1</f>
        <v>WEEK 1</v>
      </c>
      <c r="D1569" s="12">
        <v>117.45</v>
      </c>
      <c r="E1569" s="12">
        <v>117.65</v>
      </c>
      <c r="F1569" s="12">
        <v>116.1</v>
      </c>
      <c r="G1569" s="12">
        <v>116.4</v>
      </c>
      <c r="H1569" s="12">
        <v>116.91401205750304</v>
      </c>
      <c r="I1569">
        <v>626332</v>
      </c>
      <c r="J1569">
        <v>2350</v>
      </c>
      <c r="K1569" s="12">
        <v>73226987</v>
      </c>
      <c r="L1569">
        <v>295796</v>
      </c>
      <c r="M1569">
        <v>47.23</v>
      </c>
      <c r="N1569">
        <v>1.55</v>
      </c>
      <c r="O1569">
        <v>-1.05</v>
      </c>
      <c r="P1569">
        <f xml:space="preserve"> IF(Stock_Info[[#This Row],[Close Price]] &gt; Stock_Info[[#This Row],[Open Price]], 1, 0)</f>
        <v>0</v>
      </c>
      <c r="Q1569" t="str">
        <f>IF(AND(Stock_Info[[#This Row],[% Deli. Qty to Traded Qty]]&gt;80,Stock_Info[[#This Row],[No. of Trades]]&lt;3000),"Unusual Day","")</f>
        <v/>
      </c>
      <c r="R1569" t="str">
        <f>IF(AND(Stock_Info[[#This Row],[Spread High-Low]] &lt; 10, Stock_Info[[#This Row],[% Deli. Qty to Traded Qty]] &gt; 90), "Good Day", "")</f>
        <v/>
      </c>
    </row>
    <row r="1570" spans="1:18">
      <c r="A1570" t="s">
        <v>46</v>
      </c>
      <c r="B1570" s="1">
        <v>45812</v>
      </c>
      <c r="C1570" s="1" t="str">
        <f>"WEEK" &amp;" " &amp;  INT((DAY(Stock_Info[[#This Row],[Date]])+WEEKDAY(DATE(YEAR(Stock_Info[[#This Row],[Date]]),MONTH(Stock_Info[[#This Row],[Date]]),1))-1)/7)+1</f>
        <v>WEEK 1</v>
      </c>
      <c r="D1570" s="12">
        <v>116.05</v>
      </c>
      <c r="E1570" s="12">
        <v>117.75</v>
      </c>
      <c r="F1570" s="12">
        <v>114.85</v>
      </c>
      <c r="G1570" s="12">
        <v>117.3</v>
      </c>
      <c r="H1570" s="12">
        <v>116.41540023291881</v>
      </c>
      <c r="I1570">
        <v>869831</v>
      </c>
      <c r="J1570">
        <v>4617</v>
      </c>
      <c r="K1570" s="12">
        <v>101261724</v>
      </c>
      <c r="L1570">
        <v>409730</v>
      </c>
      <c r="M1570">
        <v>47.1</v>
      </c>
      <c r="N1570">
        <v>2.9</v>
      </c>
      <c r="O1570">
        <v>1.25</v>
      </c>
      <c r="P1570">
        <f xml:space="preserve"> IF(Stock_Info[[#This Row],[Close Price]] &gt; Stock_Info[[#This Row],[Open Price]], 1, 0)</f>
        <v>1</v>
      </c>
      <c r="Q1570" t="str">
        <f>IF(AND(Stock_Info[[#This Row],[% Deli. Qty to Traded Qty]]&gt;80,Stock_Info[[#This Row],[No. of Trades]]&lt;3000),"Unusual Day","")</f>
        <v/>
      </c>
      <c r="R1570" t="str">
        <f>IF(AND(Stock_Info[[#This Row],[Spread High-Low]] &lt; 10, Stock_Info[[#This Row],[% Deli. Qty to Traded Qty]] &gt; 90), "Good Day", "")</f>
        <v/>
      </c>
    </row>
    <row r="1571" spans="1:18">
      <c r="A1571" t="s">
        <v>46</v>
      </c>
      <c r="B1571" s="1">
        <v>45811</v>
      </c>
      <c r="C1571" s="1" t="str">
        <f>"WEEK" &amp;" " &amp;  INT((DAY(Stock_Info[[#This Row],[Date]])+WEEKDAY(DATE(YEAR(Stock_Info[[#This Row],[Date]]),MONTH(Stock_Info[[#This Row],[Date]]),1))-1)/7)+1</f>
        <v>WEEK 1</v>
      </c>
      <c r="D1571" s="12">
        <v>117.55</v>
      </c>
      <c r="E1571" s="12">
        <v>117.9</v>
      </c>
      <c r="F1571" s="12">
        <v>114.9</v>
      </c>
      <c r="G1571" s="12">
        <v>115.85</v>
      </c>
      <c r="H1571" s="12">
        <v>116.38408974225716</v>
      </c>
      <c r="I1571">
        <v>2539896</v>
      </c>
      <c r="J1571">
        <v>11639</v>
      </c>
      <c r="K1571" s="12">
        <v>295603484</v>
      </c>
      <c r="L1571">
        <v>1066641</v>
      </c>
      <c r="M1571">
        <v>42</v>
      </c>
      <c r="N1571">
        <v>3</v>
      </c>
      <c r="O1571">
        <v>-1.7</v>
      </c>
      <c r="P1571">
        <f xml:space="preserve"> IF(Stock_Info[[#This Row],[Close Price]] &gt; Stock_Info[[#This Row],[Open Price]], 1, 0)</f>
        <v>0</v>
      </c>
      <c r="Q1571" t="str">
        <f>IF(AND(Stock_Info[[#This Row],[% Deli. Qty to Traded Qty]]&gt;80,Stock_Info[[#This Row],[No. of Trades]]&lt;3000),"Unusual Day","")</f>
        <v/>
      </c>
      <c r="R1571" t="str">
        <f>IF(AND(Stock_Info[[#This Row],[Spread High-Low]] &lt; 10, Stock_Info[[#This Row],[% Deli. Qty to Traded Qty]] &gt; 90), "Good Day", "")</f>
        <v/>
      </c>
    </row>
    <row r="1572" spans="1:18">
      <c r="A1572" t="s">
        <v>46</v>
      </c>
      <c r="B1572" s="1">
        <v>45810</v>
      </c>
      <c r="C1572" s="1" t="str">
        <f>"WEEK" &amp;" " &amp;  INT((DAY(Stock_Info[[#This Row],[Date]])+WEEKDAY(DATE(YEAR(Stock_Info[[#This Row],[Date]]),MONTH(Stock_Info[[#This Row],[Date]]),1))-1)/7)+1</f>
        <v>WEEK 1</v>
      </c>
      <c r="D1572" s="12">
        <v>114.85</v>
      </c>
      <c r="E1572" s="12">
        <v>117.35</v>
      </c>
      <c r="F1572" s="12">
        <v>114.25</v>
      </c>
      <c r="G1572" s="12">
        <v>116.85</v>
      </c>
      <c r="H1572" s="12">
        <v>116.34983969255056</v>
      </c>
      <c r="I1572">
        <v>3708187</v>
      </c>
      <c r="J1572">
        <v>20821</v>
      </c>
      <c r="K1572" s="12">
        <v>431446963</v>
      </c>
      <c r="L1572">
        <v>2357245</v>
      </c>
      <c r="M1572">
        <v>63.57</v>
      </c>
      <c r="N1572">
        <v>3.1</v>
      </c>
      <c r="O1572">
        <v>2</v>
      </c>
      <c r="P1572">
        <f xml:space="preserve"> IF(Stock_Info[[#This Row],[Close Price]] &gt; Stock_Info[[#This Row],[Open Price]], 1, 0)</f>
        <v>1</v>
      </c>
      <c r="Q1572" t="str">
        <f>IF(AND(Stock_Info[[#This Row],[% Deli. Qty to Traded Qty]]&gt;80,Stock_Info[[#This Row],[No. of Trades]]&lt;3000),"Unusual Day","")</f>
        <v/>
      </c>
      <c r="R1572" t="str">
        <f>IF(AND(Stock_Info[[#This Row],[Spread High-Low]] &lt; 10, Stock_Info[[#This Row],[% Deli. Qty to Traded Qty]] &gt; 90), "Good Day", "")</f>
        <v/>
      </c>
    </row>
    <row r="1573" spans="1:18">
      <c r="A1573" t="s">
        <v>46</v>
      </c>
      <c r="B1573" s="1">
        <v>45807</v>
      </c>
      <c r="C1573" s="1" t="str">
        <f>"WEEK" &amp;" " &amp;  INT((DAY(Stock_Info[[#This Row],[Date]])+WEEKDAY(DATE(YEAR(Stock_Info[[#This Row],[Date]]),MONTH(Stock_Info[[#This Row],[Date]]),1))-1)/7)+1</f>
        <v>WEEK 5</v>
      </c>
      <c r="D1573" s="12">
        <v>111.01</v>
      </c>
      <c r="E1573" s="12">
        <v>115.3</v>
      </c>
      <c r="F1573" s="12">
        <v>109.3</v>
      </c>
      <c r="G1573" s="12">
        <v>114.82</v>
      </c>
      <c r="H1573" s="12">
        <v>113.12323523078634</v>
      </c>
      <c r="I1573">
        <v>4379397</v>
      </c>
      <c r="J1573">
        <v>21313</v>
      </c>
      <c r="K1573" s="12">
        <v>495411557</v>
      </c>
      <c r="L1573">
        <v>2258302</v>
      </c>
      <c r="M1573">
        <v>51.57</v>
      </c>
      <c r="N1573">
        <v>6</v>
      </c>
      <c r="O1573">
        <v>3.81</v>
      </c>
      <c r="P1573">
        <f xml:space="preserve"> IF(Stock_Info[[#This Row],[Close Price]] &gt; Stock_Info[[#This Row],[Open Price]], 1, 0)</f>
        <v>1</v>
      </c>
      <c r="Q1573" t="str">
        <f>IF(AND(Stock_Info[[#This Row],[% Deli. Qty to Traded Qty]]&gt;80,Stock_Info[[#This Row],[No. of Trades]]&lt;3000),"Unusual Day","")</f>
        <v/>
      </c>
      <c r="R1573" t="str">
        <f>IF(AND(Stock_Info[[#This Row],[Spread High-Low]] &lt; 10, Stock_Info[[#This Row],[% Deli. Qty to Traded Qty]] &gt; 90), "Good Day", "")</f>
        <v/>
      </c>
    </row>
    <row r="1574" spans="1:18">
      <c r="A1574" t="s">
        <v>46</v>
      </c>
      <c r="B1574" s="1">
        <v>45806</v>
      </c>
      <c r="C1574" s="1" t="str">
        <f>"WEEK" &amp;" " &amp;  INT((DAY(Stock_Info[[#This Row],[Date]])+WEEKDAY(DATE(YEAR(Stock_Info[[#This Row],[Date]]),MONTH(Stock_Info[[#This Row],[Date]]),1))-1)/7)+1</f>
        <v>WEEK 5</v>
      </c>
      <c r="D1574" s="12">
        <v>112</v>
      </c>
      <c r="E1574" s="12">
        <v>112</v>
      </c>
      <c r="F1574" s="12">
        <v>109.94</v>
      </c>
      <c r="G1574" s="12">
        <v>110.81</v>
      </c>
      <c r="H1574" s="12">
        <v>110.75755711913629</v>
      </c>
      <c r="I1574">
        <v>887706</v>
      </c>
      <c r="J1574">
        <v>4970</v>
      </c>
      <c r="K1574" s="12">
        <v>98320148</v>
      </c>
      <c r="L1574">
        <v>385107</v>
      </c>
      <c r="M1574">
        <v>43.38</v>
      </c>
      <c r="N1574">
        <v>2.06</v>
      </c>
      <c r="O1574">
        <v>-1.19</v>
      </c>
      <c r="P1574">
        <f xml:space="preserve"> IF(Stock_Info[[#This Row],[Close Price]] &gt; Stock_Info[[#This Row],[Open Price]], 1, 0)</f>
        <v>0</v>
      </c>
      <c r="Q1574" t="str">
        <f>IF(AND(Stock_Info[[#This Row],[% Deli. Qty to Traded Qty]]&gt;80,Stock_Info[[#This Row],[No. of Trades]]&lt;3000),"Unusual Day","")</f>
        <v/>
      </c>
      <c r="R1574" t="str">
        <f>IF(AND(Stock_Info[[#This Row],[Spread High-Low]] &lt; 10, Stock_Info[[#This Row],[% Deli. Qty to Traded Qty]] &gt; 90), "Good Day", "")</f>
        <v/>
      </c>
    </row>
    <row r="1575" spans="1:18">
      <c r="A1575" t="s">
        <v>46</v>
      </c>
      <c r="B1575" s="1">
        <v>45805</v>
      </c>
      <c r="C1575" s="1" t="str">
        <f>"WEEK" &amp;" " &amp;  INT((DAY(Stock_Info[[#This Row],[Date]])+WEEKDAY(DATE(YEAR(Stock_Info[[#This Row],[Date]]),MONTH(Stock_Info[[#This Row],[Date]]),1))-1)/7)+1</f>
        <v>WEEK 5</v>
      </c>
      <c r="D1575" s="12">
        <v>108.26</v>
      </c>
      <c r="E1575" s="12">
        <v>111.19</v>
      </c>
      <c r="F1575" s="12">
        <v>108.26</v>
      </c>
      <c r="G1575" s="12">
        <v>110.88</v>
      </c>
      <c r="H1575" s="12">
        <v>110.01143132625616</v>
      </c>
      <c r="I1575">
        <v>2482914</v>
      </c>
      <c r="J1575">
        <v>13208</v>
      </c>
      <c r="K1575" s="12">
        <v>273148923</v>
      </c>
      <c r="L1575">
        <v>1419355</v>
      </c>
      <c r="M1575">
        <v>57.16</v>
      </c>
      <c r="N1575">
        <v>2.93</v>
      </c>
      <c r="O1575">
        <v>2.62</v>
      </c>
      <c r="P1575">
        <f xml:space="preserve"> IF(Stock_Info[[#This Row],[Close Price]] &gt; Stock_Info[[#This Row],[Open Price]], 1, 0)</f>
        <v>1</v>
      </c>
      <c r="Q1575" t="str">
        <f>IF(AND(Stock_Info[[#This Row],[% Deli. Qty to Traded Qty]]&gt;80,Stock_Info[[#This Row],[No. of Trades]]&lt;3000),"Unusual Day","")</f>
        <v/>
      </c>
      <c r="R1575" t="str">
        <f>IF(AND(Stock_Info[[#This Row],[Spread High-Low]] &lt; 10, Stock_Info[[#This Row],[% Deli. Qty to Traded Qty]] &gt; 90), "Good Day", "")</f>
        <v/>
      </c>
    </row>
    <row r="1576" spans="1:18">
      <c r="A1576" t="s">
        <v>46</v>
      </c>
      <c r="B1576" s="1">
        <v>45804</v>
      </c>
      <c r="C1576" s="1" t="str">
        <f>"WEEK" &amp;" " &amp;  INT((DAY(Stock_Info[[#This Row],[Date]])+WEEKDAY(DATE(YEAR(Stock_Info[[#This Row],[Date]]),MONTH(Stock_Info[[#This Row],[Date]]),1))-1)/7)+1</f>
        <v>WEEK 5</v>
      </c>
      <c r="D1576" s="12">
        <v>107.88</v>
      </c>
      <c r="E1576" s="12">
        <v>108.59</v>
      </c>
      <c r="F1576" s="12">
        <v>106.6</v>
      </c>
      <c r="G1576" s="12">
        <v>108.44</v>
      </c>
      <c r="H1576" s="12">
        <v>107.90625512958655</v>
      </c>
      <c r="I1576">
        <v>1230606</v>
      </c>
      <c r="J1576">
        <v>5683</v>
      </c>
      <c r="K1576" s="12">
        <v>132790085</v>
      </c>
      <c r="L1576">
        <v>735500</v>
      </c>
      <c r="M1576">
        <v>59.77</v>
      </c>
      <c r="N1576">
        <v>1.99</v>
      </c>
      <c r="O1576">
        <v>0.56000000000000005</v>
      </c>
      <c r="P1576">
        <f xml:space="preserve"> IF(Stock_Info[[#This Row],[Close Price]] &gt; Stock_Info[[#This Row],[Open Price]], 1, 0)</f>
        <v>1</v>
      </c>
      <c r="Q1576" t="str">
        <f>IF(AND(Stock_Info[[#This Row],[% Deli. Qty to Traded Qty]]&gt;80,Stock_Info[[#This Row],[No. of Trades]]&lt;3000),"Unusual Day","")</f>
        <v/>
      </c>
      <c r="R1576" t="str">
        <f>IF(AND(Stock_Info[[#This Row],[Spread High-Low]] &lt; 10, Stock_Info[[#This Row],[% Deli. Qty to Traded Qty]] &gt; 90), "Good Day", "")</f>
        <v/>
      </c>
    </row>
    <row r="1577" spans="1:18">
      <c r="A1577" t="s">
        <v>46</v>
      </c>
      <c r="B1577" s="1">
        <v>45803</v>
      </c>
      <c r="C1577" s="1" t="str">
        <f>"WEEK" &amp;" " &amp;  INT((DAY(Stock_Info[[#This Row],[Date]])+WEEKDAY(DATE(YEAR(Stock_Info[[#This Row],[Date]]),MONTH(Stock_Info[[#This Row],[Date]]),1))-1)/7)+1</f>
        <v>WEEK 5</v>
      </c>
      <c r="D1577" s="12">
        <v>107.24</v>
      </c>
      <c r="E1577" s="12">
        <v>108.19</v>
      </c>
      <c r="F1577" s="12">
        <v>106.65</v>
      </c>
      <c r="G1577" s="12">
        <v>107.45</v>
      </c>
      <c r="H1577" s="12">
        <v>107.37465653220234</v>
      </c>
      <c r="I1577">
        <v>1049225</v>
      </c>
      <c r="J1577">
        <v>6594</v>
      </c>
      <c r="K1577" s="12">
        <v>112660174</v>
      </c>
      <c r="L1577">
        <v>434357</v>
      </c>
      <c r="M1577">
        <v>41.4</v>
      </c>
      <c r="N1577">
        <v>1.54</v>
      </c>
      <c r="O1577">
        <v>0.21</v>
      </c>
      <c r="P1577">
        <f xml:space="preserve"> IF(Stock_Info[[#This Row],[Close Price]] &gt; Stock_Info[[#This Row],[Open Price]], 1, 0)</f>
        <v>1</v>
      </c>
      <c r="Q1577" t="str">
        <f>IF(AND(Stock_Info[[#This Row],[% Deli. Qty to Traded Qty]]&gt;80,Stock_Info[[#This Row],[No. of Trades]]&lt;3000),"Unusual Day","")</f>
        <v/>
      </c>
      <c r="R1577" t="str">
        <f>IF(AND(Stock_Info[[#This Row],[Spread High-Low]] &lt; 10, Stock_Info[[#This Row],[% Deli. Qty to Traded Qty]] &gt; 90), "Good Day", "")</f>
        <v/>
      </c>
    </row>
    <row r="1578" spans="1:18">
      <c r="A1578" t="s">
        <v>46</v>
      </c>
      <c r="B1578" s="1">
        <v>45800</v>
      </c>
      <c r="C1578" s="1" t="str">
        <f>"WEEK" &amp;" " &amp;  INT((DAY(Stock_Info[[#This Row],[Date]])+WEEKDAY(DATE(YEAR(Stock_Info[[#This Row],[Date]]),MONTH(Stock_Info[[#This Row],[Date]]),1))-1)/7)+1</f>
        <v>WEEK 4</v>
      </c>
      <c r="D1578" s="12">
        <v>106.95</v>
      </c>
      <c r="E1578" s="12">
        <v>107.92</v>
      </c>
      <c r="F1578" s="12">
        <v>106.4</v>
      </c>
      <c r="G1578" s="12">
        <v>107.24</v>
      </c>
      <c r="H1578" s="12">
        <v>107.21881553779589</v>
      </c>
      <c r="I1578">
        <v>1246895</v>
      </c>
      <c r="J1578">
        <v>6392</v>
      </c>
      <c r="K1578" s="12">
        <v>133690605</v>
      </c>
      <c r="L1578">
        <v>484940</v>
      </c>
      <c r="M1578">
        <v>38.89</v>
      </c>
      <c r="N1578">
        <v>1.52</v>
      </c>
      <c r="O1578">
        <v>0.28999999999999998</v>
      </c>
      <c r="P1578">
        <f xml:space="preserve"> IF(Stock_Info[[#This Row],[Close Price]] &gt; Stock_Info[[#This Row],[Open Price]], 1, 0)</f>
        <v>1</v>
      </c>
      <c r="Q1578" t="str">
        <f>IF(AND(Stock_Info[[#This Row],[% Deli. Qty to Traded Qty]]&gt;80,Stock_Info[[#This Row],[No. of Trades]]&lt;3000),"Unusual Day","")</f>
        <v/>
      </c>
      <c r="R1578" t="str">
        <f>IF(AND(Stock_Info[[#This Row],[Spread High-Low]] &lt; 10, Stock_Info[[#This Row],[% Deli. Qty to Traded Qty]] &gt; 90), "Good Day", "")</f>
        <v/>
      </c>
    </row>
    <row r="1579" spans="1:18">
      <c r="A1579" t="s">
        <v>46</v>
      </c>
      <c r="B1579" s="1">
        <v>45799</v>
      </c>
      <c r="C1579" s="1" t="str">
        <f>"WEEK" &amp;" " &amp;  INT((DAY(Stock_Info[[#This Row],[Date]])+WEEKDAY(DATE(YEAR(Stock_Info[[#This Row],[Date]]),MONTH(Stock_Info[[#This Row],[Date]]),1))-1)/7)+1</f>
        <v>WEEK 4</v>
      </c>
      <c r="D1579" s="12">
        <v>107.5</v>
      </c>
      <c r="E1579" s="12">
        <v>108.46</v>
      </c>
      <c r="F1579" s="12">
        <v>105.81</v>
      </c>
      <c r="G1579" s="12">
        <v>106.86</v>
      </c>
      <c r="H1579" s="12">
        <v>107.0129350655204</v>
      </c>
      <c r="I1579">
        <v>710008</v>
      </c>
      <c r="J1579">
        <v>3640</v>
      </c>
      <c r="K1579" s="12">
        <v>75980040</v>
      </c>
      <c r="L1579">
        <v>250897</v>
      </c>
      <c r="M1579">
        <v>35.340000000000003</v>
      </c>
      <c r="N1579">
        <v>2.65</v>
      </c>
      <c r="O1579">
        <v>-0.64</v>
      </c>
      <c r="P1579">
        <f xml:space="preserve"> IF(Stock_Info[[#This Row],[Close Price]] &gt; Stock_Info[[#This Row],[Open Price]], 1, 0)</f>
        <v>0</v>
      </c>
      <c r="Q1579" t="str">
        <f>IF(AND(Stock_Info[[#This Row],[% Deli. Qty to Traded Qty]]&gt;80,Stock_Info[[#This Row],[No. of Trades]]&lt;3000),"Unusual Day","")</f>
        <v/>
      </c>
      <c r="R1579" t="str">
        <f>IF(AND(Stock_Info[[#This Row],[Spread High-Low]] &lt; 10, Stock_Info[[#This Row],[% Deli. Qty to Traded Qty]] &gt; 90), "Good Day", "")</f>
        <v/>
      </c>
    </row>
    <row r="1580" spans="1:18">
      <c r="A1580" t="s">
        <v>46</v>
      </c>
      <c r="B1580" s="1">
        <v>45798</v>
      </c>
      <c r="C1580" s="1" t="str">
        <f>"WEEK" &amp;" " &amp;  INT((DAY(Stock_Info[[#This Row],[Date]])+WEEKDAY(DATE(YEAR(Stock_Info[[#This Row],[Date]]),MONTH(Stock_Info[[#This Row],[Date]]),1))-1)/7)+1</f>
        <v>WEEK 4</v>
      </c>
      <c r="D1580" s="12">
        <v>106.63</v>
      </c>
      <c r="E1580" s="12">
        <v>107.99</v>
      </c>
      <c r="F1580" s="12">
        <v>106</v>
      </c>
      <c r="G1580" s="12">
        <v>107.83</v>
      </c>
      <c r="H1580" s="12">
        <v>106.98329247244374</v>
      </c>
      <c r="I1580">
        <v>3070173</v>
      </c>
      <c r="J1580">
        <v>14627</v>
      </c>
      <c r="K1580" s="12">
        <v>328457216</v>
      </c>
      <c r="L1580">
        <v>1926278</v>
      </c>
      <c r="M1580">
        <v>62.74</v>
      </c>
      <c r="N1580">
        <v>1.99</v>
      </c>
      <c r="O1580">
        <v>1.2</v>
      </c>
      <c r="P1580">
        <f xml:space="preserve"> IF(Stock_Info[[#This Row],[Close Price]] &gt; Stock_Info[[#This Row],[Open Price]], 1, 0)</f>
        <v>1</v>
      </c>
      <c r="Q1580" t="str">
        <f>IF(AND(Stock_Info[[#This Row],[% Deli. Qty to Traded Qty]]&gt;80,Stock_Info[[#This Row],[No. of Trades]]&lt;3000),"Unusual Day","")</f>
        <v/>
      </c>
      <c r="R1580" t="str">
        <f>IF(AND(Stock_Info[[#This Row],[Spread High-Low]] &lt; 10, Stock_Info[[#This Row],[% Deli. Qty to Traded Qty]] &gt; 90), "Good Day", "")</f>
        <v/>
      </c>
    </row>
    <row r="1581" spans="1:18">
      <c r="A1581" t="s">
        <v>46</v>
      </c>
      <c r="B1581" s="1">
        <v>45797</v>
      </c>
      <c r="C1581" s="1" t="str">
        <f>"WEEK" &amp;" " &amp;  INT((DAY(Stock_Info[[#This Row],[Date]])+WEEKDAY(DATE(YEAR(Stock_Info[[#This Row],[Date]]),MONTH(Stock_Info[[#This Row],[Date]]),1))-1)/7)+1</f>
        <v>WEEK 4</v>
      </c>
      <c r="D1581" s="12">
        <v>108.14</v>
      </c>
      <c r="E1581" s="12">
        <v>109.13</v>
      </c>
      <c r="F1581" s="12">
        <v>106.6</v>
      </c>
      <c r="G1581" s="12">
        <v>107.04</v>
      </c>
      <c r="H1581" s="12">
        <v>107.65180247168352</v>
      </c>
      <c r="I1581">
        <v>1996453</v>
      </c>
      <c r="J1581">
        <v>10818</v>
      </c>
      <c r="K1581" s="12">
        <v>214921764</v>
      </c>
      <c r="L1581">
        <v>760694</v>
      </c>
      <c r="M1581">
        <v>38.1</v>
      </c>
      <c r="N1581">
        <v>2.5299999999999998</v>
      </c>
      <c r="O1581">
        <v>-1.1000000000000001</v>
      </c>
      <c r="P1581">
        <f xml:space="preserve"> IF(Stock_Info[[#This Row],[Close Price]] &gt; Stock_Info[[#This Row],[Open Price]], 1, 0)</f>
        <v>0</v>
      </c>
      <c r="Q1581" t="str">
        <f>IF(AND(Stock_Info[[#This Row],[% Deli. Qty to Traded Qty]]&gt;80,Stock_Info[[#This Row],[No. of Trades]]&lt;3000),"Unusual Day","")</f>
        <v/>
      </c>
      <c r="R1581" t="str">
        <f>IF(AND(Stock_Info[[#This Row],[Spread High-Low]] &lt; 10, Stock_Info[[#This Row],[% Deli. Qty to Traded Qty]] &gt; 90), "Good Day", "")</f>
        <v/>
      </c>
    </row>
    <row r="1582" spans="1:18">
      <c r="A1582" t="s">
        <v>46</v>
      </c>
      <c r="B1582" s="1">
        <v>45796</v>
      </c>
      <c r="C1582" s="1" t="str">
        <f>"WEEK" &amp;" " &amp;  INT((DAY(Stock_Info[[#This Row],[Date]])+WEEKDAY(DATE(YEAR(Stock_Info[[#This Row],[Date]]),MONTH(Stock_Info[[#This Row],[Date]]),1))-1)/7)+1</f>
        <v>WEEK 4</v>
      </c>
      <c r="D1582" s="12">
        <v>108.58</v>
      </c>
      <c r="E1582" s="12">
        <v>109.5</v>
      </c>
      <c r="F1582" s="12">
        <v>107.76</v>
      </c>
      <c r="G1582" s="12">
        <v>107.98</v>
      </c>
      <c r="H1582" s="12">
        <v>108.5246669414111</v>
      </c>
      <c r="I1582">
        <v>965746</v>
      </c>
      <c r="J1582">
        <v>5292</v>
      </c>
      <c r="K1582" s="12">
        <v>104807263</v>
      </c>
      <c r="L1582">
        <v>310535</v>
      </c>
      <c r="M1582">
        <v>32.15</v>
      </c>
      <c r="N1582">
        <v>1.74</v>
      </c>
      <c r="O1582">
        <v>-0.6</v>
      </c>
      <c r="P1582">
        <f xml:space="preserve"> IF(Stock_Info[[#This Row],[Close Price]] &gt; Stock_Info[[#This Row],[Open Price]], 1, 0)</f>
        <v>0</v>
      </c>
      <c r="Q1582" t="str">
        <f>IF(AND(Stock_Info[[#This Row],[% Deli. Qty to Traded Qty]]&gt;80,Stock_Info[[#This Row],[No. of Trades]]&lt;3000),"Unusual Day","")</f>
        <v/>
      </c>
      <c r="R1582" t="str">
        <f>IF(AND(Stock_Info[[#This Row],[Spread High-Low]] &lt; 10, Stock_Info[[#This Row],[% Deli. Qty to Traded Qty]] &gt; 90), "Good Day", "")</f>
        <v/>
      </c>
    </row>
    <row r="1583" spans="1:18">
      <c r="A1583" t="s">
        <v>46</v>
      </c>
      <c r="B1583" s="1">
        <v>45793</v>
      </c>
      <c r="C1583" s="1" t="str">
        <f>"WEEK" &amp;" " &amp;  INT((DAY(Stock_Info[[#This Row],[Date]])+WEEKDAY(DATE(YEAR(Stock_Info[[#This Row],[Date]]),MONTH(Stock_Info[[#This Row],[Date]]),1))-1)/7)+1</f>
        <v>WEEK 3</v>
      </c>
      <c r="D1583" s="12">
        <v>105.24</v>
      </c>
      <c r="E1583" s="12">
        <v>108.58</v>
      </c>
      <c r="F1583" s="12">
        <v>105.24</v>
      </c>
      <c r="G1583" s="12">
        <v>107.75</v>
      </c>
      <c r="H1583" s="12">
        <v>107.62618000678543</v>
      </c>
      <c r="I1583">
        <v>1494377</v>
      </c>
      <c r="J1583">
        <v>6935</v>
      </c>
      <c r="K1583" s="12">
        <v>160834088</v>
      </c>
      <c r="L1583">
        <v>743130</v>
      </c>
      <c r="M1583">
        <v>49.73</v>
      </c>
      <c r="N1583">
        <v>3.34</v>
      </c>
      <c r="O1583">
        <v>2.5099999999999998</v>
      </c>
      <c r="P1583">
        <f xml:space="preserve"> IF(Stock_Info[[#This Row],[Close Price]] &gt; Stock_Info[[#This Row],[Open Price]], 1, 0)</f>
        <v>1</v>
      </c>
      <c r="Q1583" t="str">
        <f>IF(AND(Stock_Info[[#This Row],[% Deli. Qty to Traded Qty]]&gt;80,Stock_Info[[#This Row],[No. of Trades]]&lt;3000),"Unusual Day","")</f>
        <v/>
      </c>
      <c r="R1583" t="str">
        <f>IF(AND(Stock_Info[[#This Row],[Spread High-Low]] &lt; 10, Stock_Info[[#This Row],[% Deli. Qty to Traded Qty]] &gt; 90), "Good Day", "")</f>
        <v/>
      </c>
    </row>
    <row r="1584" spans="1:18">
      <c r="A1584" t="s">
        <v>46</v>
      </c>
      <c r="B1584" s="1">
        <v>45792</v>
      </c>
      <c r="C1584" s="1" t="str">
        <f>"WEEK" &amp;" " &amp;  INT((DAY(Stock_Info[[#This Row],[Date]])+WEEKDAY(DATE(YEAR(Stock_Info[[#This Row],[Date]]),MONTH(Stock_Info[[#This Row],[Date]]),1))-1)/7)+1</f>
        <v>WEEK 3</v>
      </c>
      <c r="D1584" s="12">
        <v>106.29</v>
      </c>
      <c r="E1584" s="12">
        <v>106.29</v>
      </c>
      <c r="F1584" s="12">
        <v>104.43</v>
      </c>
      <c r="G1584" s="12">
        <v>105.14</v>
      </c>
      <c r="H1584" s="12">
        <v>105.22576764204555</v>
      </c>
      <c r="I1584">
        <v>2002333</v>
      </c>
      <c r="J1584">
        <v>9862</v>
      </c>
      <c r="K1584" s="12">
        <v>210697027</v>
      </c>
      <c r="L1584">
        <v>791920</v>
      </c>
      <c r="M1584">
        <v>39.549999999999997</v>
      </c>
      <c r="N1584">
        <v>1.86</v>
      </c>
      <c r="O1584">
        <v>-1.1499999999999999</v>
      </c>
      <c r="P1584">
        <f xml:space="preserve"> IF(Stock_Info[[#This Row],[Close Price]] &gt; Stock_Info[[#This Row],[Open Price]], 1, 0)</f>
        <v>0</v>
      </c>
      <c r="Q1584" t="str">
        <f>IF(AND(Stock_Info[[#This Row],[% Deli. Qty to Traded Qty]]&gt;80,Stock_Info[[#This Row],[No. of Trades]]&lt;3000),"Unusual Day","")</f>
        <v/>
      </c>
      <c r="R1584" t="str">
        <f>IF(AND(Stock_Info[[#This Row],[Spread High-Low]] &lt; 10, Stock_Info[[#This Row],[% Deli. Qty to Traded Qty]] &gt; 90), "Good Day", "")</f>
        <v/>
      </c>
    </row>
    <row r="1585" spans="1:18">
      <c r="A1585" t="s">
        <v>46</v>
      </c>
      <c r="B1585" s="1">
        <v>45791</v>
      </c>
      <c r="C1585" s="1" t="str">
        <f>"WEEK" &amp;" " &amp;  INT((DAY(Stock_Info[[#This Row],[Date]])+WEEKDAY(DATE(YEAR(Stock_Info[[#This Row],[Date]]),MONTH(Stock_Info[[#This Row],[Date]]),1))-1)/7)+1</f>
        <v>WEEK 3</v>
      </c>
      <c r="D1585" s="12">
        <v>106.2</v>
      </c>
      <c r="E1585" s="12">
        <v>106.52</v>
      </c>
      <c r="F1585" s="12">
        <v>104.56</v>
      </c>
      <c r="G1585" s="12">
        <v>105.82</v>
      </c>
      <c r="H1585" s="12">
        <v>105.72619740215912</v>
      </c>
      <c r="I1585">
        <v>1363055</v>
      </c>
      <c r="J1585">
        <v>5989</v>
      </c>
      <c r="K1585" s="12">
        <v>144110622</v>
      </c>
      <c r="N1585">
        <v>1.96</v>
      </c>
      <c r="O1585">
        <v>-0.38</v>
      </c>
      <c r="P1585">
        <f xml:space="preserve"> IF(Stock_Info[[#This Row],[Close Price]] &gt; Stock_Info[[#This Row],[Open Price]], 1, 0)</f>
        <v>0</v>
      </c>
      <c r="Q1585" t="str">
        <f>IF(AND(Stock_Info[[#This Row],[% Deli. Qty to Traded Qty]]&gt;80,Stock_Info[[#This Row],[No. of Trades]]&lt;3000),"Unusual Day","")</f>
        <v/>
      </c>
      <c r="R1585" t="str">
        <f>IF(AND(Stock_Info[[#This Row],[Spread High-Low]] &lt; 10, Stock_Info[[#This Row],[% Deli. Qty to Traded Qty]] &gt; 90), "Good Day", "")</f>
        <v/>
      </c>
    </row>
    <row r="1586" spans="1:18">
      <c r="A1586" t="s">
        <v>46</v>
      </c>
      <c r="B1586" s="1">
        <v>45790</v>
      </c>
      <c r="C1586" s="1" t="str">
        <f>"WEEK" &amp;" " &amp;  INT((DAY(Stock_Info[[#This Row],[Date]])+WEEKDAY(DATE(YEAR(Stock_Info[[#This Row],[Date]]),MONTH(Stock_Info[[#This Row],[Date]]),1))-1)/7)+1</f>
        <v>WEEK 3</v>
      </c>
      <c r="D1586" s="12">
        <v>101.23</v>
      </c>
      <c r="E1586" s="12">
        <v>105.55</v>
      </c>
      <c r="F1586" s="12">
        <v>100.86</v>
      </c>
      <c r="G1586" s="12">
        <v>104.77</v>
      </c>
      <c r="H1586" s="12">
        <v>103.91972347883156</v>
      </c>
      <c r="I1586">
        <v>2450156</v>
      </c>
      <c r="J1586">
        <v>10765</v>
      </c>
      <c r="K1586" s="12">
        <v>254619534</v>
      </c>
      <c r="L1586">
        <v>1096224</v>
      </c>
      <c r="M1586">
        <v>44.74</v>
      </c>
      <c r="N1586">
        <v>4.6900000000000004</v>
      </c>
      <c r="O1586">
        <v>3.54</v>
      </c>
      <c r="P1586">
        <f xml:space="preserve"> IF(Stock_Info[[#This Row],[Close Price]] &gt; Stock_Info[[#This Row],[Open Price]], 1, 0)</f>
        <v>1</v>
      </c>
      <c r="Q1586" t="str">
        <f>IF(AND(Stock_Info[[#This Row],[% Deli. Qty to Traded Qty]]&gt;80,Stock_Info[[#This Row],[No. of Trades]]&lt;3000),"Unusual Day","")</f>
        <v/>
      </c>
      <c r="R1586" t="str">
        <f>IF(AND(Stock_Info[[#This Row],[Spread High-Low]] &lt; 10, Stock_Info[[#This Row],[% Deli. Qty to Traded Qty]] &gt; 90), "Good Day", "")</f>
        <v/>
      </c>
    </row>
    <row r="1587" spans="1:18">
      <c r="A1587" t="s">
        <v>46</v>
      </c>
      <c r="B1587" s="1">
        <v>45789</v>
      </c>
      <c r="C1587" s="1" t="str">
        <f>"WEEK" &amp;" " &amp;  INT((DAY(Stock_Info[[#This Row],[Date]])+WEEKDAY(DATE(YEAR(Stock_Info[[#This Row],[Date]]),MONTH(Stock_Info[[#This Row],[Date]]),1))-1)/7)+1</f>
        <v>WEEK 3</v>
      </c>
      <c r="D1587" s="12">
        <v>100.01</v>
      </c>
      <c r="E1587" s="12">
        <v>101.42</v>
      </c>
      <c r="F1587" s="12">
        <v>99.83</v>
      </c>
      <c r="G1587" s="12">
        <v>100.81</v>
      </c>
      <c r="H1587" s="12">
        <v>100.57138273758919</v>
      </c>
      <c r="I1587">
        <v>4326186</v>
      </c>
      <c r="J1587">
        <v>18488</v>
      </c>
      <c r="K1587" s="12">
        <v>435090508</v>
      </c>
      <c r="L1587">
        <v>2354303</v>
      </c>
      <c r="M1587">
        <v>54.42</v>
      </c>
      <c r="N1587">
        <v>1.59</v>
      </c>
      <c r="O1587">
        <v>0.8</v>
      </c>
      <c r="P1587">
        <f xml:space="preserve"> IF(Stock_Info[[#This Row],[Close Price]] &gt; Stock_Info[[#This Row],[Open Price]], 1, 0)</f>
        <v>1</v>
      </c>
      <c r="Q1587" t="str">
        <f>IF(AND(Stock_Info[[#This Row],[% Deli. Qty to Traded Qty]]&gt;80,Stock_Info[[#This Row],[No. of Trades]]&lt;3000),"Unusual Day","")</f>
        <v/>
      </c>
      <c r="R1587" t="str">
        <f>IF(AND(Stock_Info[[#This Row],[Spread High-Low]] &lt; 10, Stock_Info[[#This Row],[% Deli. Qty to Traded Qty]] &gt; 90), "Good Day", "")</f>
        <v/>
      </c>
    </row>
    <row r="1588" spans="1:18">
      <c r="A1588" t="s">
        <v>46</v>
      </c>
      <c r="B1588" s="1">
        <v>45786</v>
      </c>
      <c r="C1588" s="1" t="str">
        <f>"WEEK" &amp;" " &amp;  INT((DAY(Stock_Info[[#This Row],[Date]])+WEEKDAY(DATE(YEAR(Stock_Info[[#This Row],[Date]]),MONTH(Stock_Info[[#This Row],[Date]]),1))-1)/7)+1</f>
        <v>WEEK 2</v>
      </c>
      <c r="D1588" s="12">
        <v>93.66</v>
      </c>
      <c r="E1588" s="12">
        <v>98.4</v>
      </c>
      <c r="F1588" s="12">
        <v>93.66</v>
      </c>
      <c r="G1588" s="12">
        <v>97.65</v>
      </c>
      <c r="H1588" s="12">
        <v>96.887950193470445</v>
      </c>
      <c r="I1588">
        <v>4366817</v>
      </c>
      <c r="J1588">
        <v>16164</v>
      </c>
      <c r="K1588" s="12">
        <v>423091948</v>
      </c>
      <c r="L1588">
        <v>1688365</v>
      </c>
      <c r="M1588">
        <v>38.659999999999997</v>
      </c>
      <c r="N1588">
        <v>4.74</v>
      </c>
      <c r="O1588">
        <v>3.99</v>
      </c>
      <c r="P1588">
        <f xml:space="preserve"> IF(Stock_Info[[#This Row],[Close Price]] &gt; Stock_Info[[#This Row],[Open Price]], 1, 0)</f>
        <v>1</v>
      </c>
      <c r="Q1588" t="str">
        <f>IF(AND(Stock_Info[[#This Row],[% Deli. Qty to Traded Qty]]&gt;80,Stock_Info[[#This Row],[No. of Trades]]&lt;3000),"Unusual Day","")</f>
        <v/>
      </c>
      <c r="R1588" t="str">
        <f>IF(AND(Stock_Info[[#This Row],[Spread High-Low]] &lt; 10, Stock_Info[[#This Row],[% Deli. Qty to Traded Qty]] &gt; 90), "Good Day", "")</f>
        <v/>
      </c>
    </row>
    <row r="1589" spans="1:18">
      <c r="A1589" t="s">
        <v>46</v>
      </c>
      <c r="B1589" s="1">
        <v>45785</v>
      </c>
      <c r="C1589" s="1" t="str">
        <f>"WEEK" &amp;" " &amp;  INT((DAY(Stock_Info[[#This Row],[Date]])+WEEKDAY(DATE(YEAR(Stock_Info[[#This Row],[Date]]),MONTH(Stock_Info[[#This Row],[Date]]),1))-1)/7)+1</f>
        <v>WEEK 2</v>
      </c>
      <c r="D1589" s="12">
        <v>94.3</v>
      </c>
      <c r="E1589" s="12">
        <v>98.21</v>
      </c>
      <c r="F1589" s="12">
        <v>92.97</v>
      </c>
      <c r="G1589" s="12">
        <v>95.38</v>
      </c>
      <c r="H1589" s="12">
        <v>95.946341160831068</v>
      </c>
      <c r="I1589">
        <v>2805111</v>
      </c>
      <c r="J1589">
        <v>11423</v>
      </c>
      <c r="K1589" s="12">
        <v>269140137</v>
      </c>
      <c r="L1589">
        <v>759421</v>
      </c>
      <c r="M1589">
        <v>27.07</v>
      </c>
      <c r="N1589">
        <v>5.24</v>
      </c>
      <c r="O1589">
        <v>1.08</v>
      </c>
      <c r="P1589">
        <f xml:space="preserve"> IF(Stock_Info[[#This Row],[Close Price]] &gt; Stock_Info[[#This Row],[Open Price]], 1, 0)</f>
        <v>1</v>
      </c>
      <c r="Q1589" t="str">
        <f>IF(AND(Stock_Info[[#This Row],[% Deli. Qty to Traded Qty]]&gt;80,Stock_Info[[#This Row],[No. of Trades]]&lt;3000),"Unusual Day","")</f>
        <v/>
      </c>
      <c r="R1589" t="str">
        <f>IF(AND(Stock_Info[[#This Row],[Spread High-Low]] &lt; 10, Stock_Info[[#This Row],[% Deli. Qty to Traded Qty]] &gt; 90), "Good Day", "")</f>
        <v/>
      </c>
    </row>
    <row r="1590" spans="1:18">
      <c r="A1590" t="s">
        <v>46</v>
      </c>
      <c r="B1590" s="1">
        <v>45784</v>
      </c>
      <c r="C1590" s="1" t="str">
        <f>"WEEK" &amp;" " &amp;  INT((DAY(Stock_Info[[#This Row],[Date]])+WEEKDAY(DATE(YEAR(Stock_Info[[#This Row],[Date]]),MONTH(Stock_Info[[#This Row],[Date]]),1))-1)/7)+1</f>
        <v>WEEK 2</v>
      </c>
      <c r="D1590" s="12">
        <v>90.06</v>
      </c>
      <c r="E1590" s="12">
        <v>94.33</v>
      </c>
      <c r="F1590" s="12">
        <v>90.06</v>
      </c>
      <c r="G1590" s="12">
        <v>93.66</v>
      </c>
      <c r="H1590" s="12">
        <v>93.272573999240421</v>
      </c>
      <c r="I1590">
        <v>629297</v>
      </c>
      <c r="J1590">
        <v>3646</v>
      </c>
      <c r="K1590" s="12">
        <v>58696151</v>
      </c>
      <c r="L1590">
        <v>161186</v>
      </c>
      <c r="M1590">
        <v>25.61</v>
      </c>
      <c r="N1590">
        <v>4.2699999999999996</v>
      </c>
      <c r="O1590">
        <v>3.6</v>
      </c>
      <c r="P1590">
        <f xml:space="preserve"> IF(Stock_Info[[#This Row],[Close Price]] &gt; Stock_Info[[#This Row],[Open Price]], 1, 0)</f>
        <v>1</v>
      </c>
      <c r="Q1590" t="str">
        <f>IF(AND(Stock_Info[[#This Row],[% Deli. Qty to Traded Qty]]&gt;80,Stock_Info[[#This Row],[No. of Trades]]&lt;3000),"Unusual Day","")</f>
        <v/>
      </c>
      <c r="R1590" t="str">
        <f>IF(AND(Stock_Info[[#This Row],[Spread High-Low]] &lt; 10, Stock_Info[[#This Row],[% Deli. Qty to Traded Qty]] &gt; 90), "Good Day", "")</f>
        <v/>
      </c>
    </row>
    <row r="1591" spans="1:18">
      <c r="A1591" t="s">
        <v>46</v>
      </c>
      <c r="B1591" s="1">
        <v>45783</v>
      </c>
      <c r="C1591" s="1" t="str">
        <f>"WEEK" &amp;" " &amp;  INT((DAY(Stock_Info[[#This Row],[Date]])+WEEKDAY(DATE(YEAR(Stock_Info[[#This Row],[Date]]),MONTH(Stock_Info[[#This Row],[Date]]),1))-1)/7)+1</f>
        <v>WEEK 2</v>
      </c>
      <c r="D1591" s="12">
        <v>97.24</v>
      </c>
      <c r="E1591" s="12">
        <v>97.85</v>
      </c>
      <c r="F1591" s="12">
        <v>91.95</v>
      </c>
      <c r="G1591" s="12">
        <v>92.33</v>
      </c>
      <c r="H1591" s="12">
        <v>94.462669276683144</v>
      </c>
      <c r="I1591">
        <v>934860</v>
      </c>
      <c r="J1591">
        <v>4764</v>
      </c>
      <c r="K1591" s="12">
        <v>88309371</v>
      </c>
      <c r="L1591">
        <v>353711</v>
      </c>
      <c r="M1591">
        <v>37.840000000000003</v>
      </c>
      <c r="N1591">
        <v>5.9</v>
      </c>
      <c r="O1591">
        <v>-4.91</v>
      </c>
      <c r="P1591">
        <f xml:space="preserve"> IF(Stock_Info[[#This Row],[Close Price]] &gt; Stock_Info[[#This Row],[Open Price]], 1, 0)</f>
        <v>0</v>
      </c>
      <c r="Q1591" t="str">
        <f>IF(AND(Stock_Info[[#This Row],[% Deli. Qty to Traded Qty]]&gt;80,Stock_Info[[#This Row],[No. of Trades]]&lt;3000),"Unusual Day","")</f>
        <v/>
      </c>
      <c r="R1591" t="str">
        <f>IF(AND(Stock_Info[[#This Row],[Spread High-Low]] &lt; 10, Stock_Info[[#This Row],[% Deli. Qty to Traded Qty]] &gt; 90), "Good Day", "")</f>
        <v/>
      </c>
    </row>
    <row r="1592" spans="1:18">
      <c r="A1592" t="s">
        <v>46</v>
      </c>
      <c r="B1592" s="1">
        <v>45782</v>
      </c>
      <c r="C1592" s="1" t="str">
        <f>"WEEK" &amp;" " &amp;  INT((DAY(Stock_Info[[#This Row],[Date]])+WEEKDAY(DATE(YEAR(Stock_Info[[#This Row],[Date]]),MONTH(Stock_Info[[#This Row],[Date]]),1))-1)/7)+1</f>
        <v>WEEK 2</v>
      </c>
      <c r="D1592" s="12">
        <v>97.39</v>
      </c>
      <c r="E1592" s="12">
        <v>97.84</v>
      </c>
      <c r="F1592" s="12">
        <v>96.69</v>
      </c>
      <c r="G1592" s="12">
        <v>97.14</v>
      </c>
      <c r="H1592" s="12">
        <v>97.087364925754827</v>
      </c>
      <c r="I1592">
        <v>492692</v>
      </c>
      <c r="J1592">
        <v>2833</v>
      </c>
      <c r="K1592" s="12">
        <v>47834168</v>
      </c>
      <c r="L1592">
        <v>161944</v>
      </c>
      <c r="M1592">
        <v>32.869999999999997</v>
      </c>
      <c r="N1592">
        <v>1.1499999999999999</v>
      </c>
      <c r="O1592">
        <v>-0.25</v>
      </c>
      <c r="P1592">
        <f xml:space="preserve"> IF(Stock_Info[[#This Row],[Close Price]] &gt; Stock_Info[[#This Row],[Open Price]], 1, 0)</f>
        <v>0</v>
      </c>
      <c r="Q1592" t="str">
        <f>IF(AND(Stock_Info[[#This Row],[% Deli. Qty to Traded Qty]]&gt;80,Stock_Info[[#This Row],[No. of Trades]]&lt;3000),"Unusual Day","")</f>
        <v/>
      </c>
      <c r="R1592" t="str">
        <f>IF(AND(Stock_Info[[#This Row],[Spread High-Low]] &lt; 10, Stock_Info[[#This Row],[% Deli. Qty to Traded Qty]] &gt; 90), "Good Day", "")</f>
        <v/>
      </c>
    </row>
    <row r="1593" spans="1:18">
      <c r="A1593" t="s">
        <v>46</v>
      </c>
      <c r="B1593" s="1">
        <v>45779</v>
      </c>
      <c r="C1593" s="1" t="str">
        <f>"WEEK" &amp;" " &amp;  INT((DAY(Stock_Info[[#This Row],[Date]])+WEEKDAY(DATE(YEAR(Stock_Info[[#This Row],[Date]]),MONTH(Stock_Info[[#This Row],[Date]]),1))-1)/7)+1</f>
        <v>WEEK 1</v>
      </c>
      <c r="D1593" s="12">
        <v>97.94</v>
      </c>
      <c r="E1593" s="12">
        <v>98.97</v>
      </c>
      <c r="F1593" s="12">
        <v>96.42</v>
      </c>
      <c r="G1593" s="12">
        <v>96.81</v>
      </c>
      <c r="H1593" s="12">
        <v>97.662696257103988</v>
      </c>
      <c r="I1593">
        <v>609341</v>
      </c>
      <c r="J1593">
        <v>3222</v>
      </c>
      <c r="K1593" s="12">
        <v>59509885</v>
      </c>
      <c r="L1593">
        <v>179212</v>
      </c>
      <c r="M1593">
        <v>29.41</v>
      </c>
      <c r="N1593">
        <v>2.5499999999999998</v>
      </c>
      <c r="O1593">
        <v>-1.1299999999999999</v>
      </c>
      <c r="P1593">
        <f xml:space="preserve"> IF(Stock_Info[[#This Row],[Close Price]] &gt; Stock_Info[[#This Row],[Open Price]], 1, 0)</f>
        <v>0</v>
      </c>
      <c r="Q1593" t="str">
        <f>IF(AND(Stock_Info[[#This Row],[% Deli. Qty to Traded Qty]]&gt;80,Stock_Info[[#This Row],[No. of Trades]]&lt;3000),"Unusual Day","")</f>
        <v/>
      </c>
      <c r="R1593" t="str">
        <f>IF(AND(Stock_Info[[#This Row],[Spread High-Low]] &lt; 10, Stock_Info[[#This Row],[% Deli. Qty to Traded Qty]] &gt; 90), "Good Day", "")</f>
        <v/>
      </c>
    </row>
    <row r="1594" spans="1:18">
      <c r="A1594" t="s">
        <v>46</v>
      </c>
      <c r="B1594" s="1">
        <v>45777</v>
      </c>
      <c r="C1594" s="1" t="str">
        <f>"WEEK" &amp;" " &amp;  INT((DAY(Stock_Info[[#This Row],[Date]])+WEEKDAY(DATE(YEAR(Stock_Info[[#This Row],[Date]]),MONTH(Stock_Info[[#This Row],[Date]]),1))-1)/7)+1</f>
        <v>WEEK 5</v>
      </c>
      <c r="D1594" s="12">
        <v>98.66</v>
      </c>
      <c r="E1594" s="12">
        <v>98.95</v>
      </c>
      <c r="F1594" s="12">
        <v>97</v>
      </c>
      <c r="G1594" s="12">
        <v>97.42</v>
      </c>
      <c r="H1594" s="12">
        <v>97.748085957862472</v>
      </c>
      <c r="I1594">
        <v>1521257</v>
      </c>
      <c r="J1594">
        <v>9151</v>
      </c>
      <c r="K1594" s="12">
        <v>148699960</v>
      </c>
      <c r="L1594">
        <v>568533</v>
      </c>
      <c r="M1594">
        <v>37.369999999999997</v>
      </c>
      <c r="N1594">
        <v>1.95</v>
      </c>
      <c r="O1594">
        <v>-1.24</v>
      </c>
      <c r="P1594">
        <f xml:space="preserve"> IF(Stock_Info[[#This Row],[Close Price]] &gt; Stock_Info[[#This Row],[Open Price]], 1, 0)</f>
        <v>0</v>
      </c>
      <c r="Q1594" t="str">
        <f>IF(AND(Stock_Info[[#This Row],[% Deli. Qty to Traded Qty]]&gt;80,Stock_Info[[#This Row],[No. of Trades]]&lt;3000),"Unusual Day","")</f>
        <v/>
      </c>
      <c r="R1594" t="str">
        <f>IF(AND(Stock_Info[[#This Row],[Spread High-Low]] &lt; 10, Stock_Info[[#This Row],[% Deli. Qty to Traded Qty]] &gt; 90), "Good Day", "")</f>
        <v/>
      </c>
    </row>
    <row r="1595" spans="1:18">
      <c r="A1595" t="s">
        <v>46</v>
      </c>
      <c r="B1595" s="1">
        <v>45776</v>
      </c>
      <c r="C1595" s="1" t="str">
        <f>"WEEK" &amp;" " &amp;  INT((DAY(Stock_Info[[#This Row],[Date]])+WEEKDAY(DATE(YEAR(Stock_Info[[#This Row],[Date]]),MONTH(Stock_Info[[#This Row],[Date]]),1))-1)/7)+1</f>
        <v>WEEK 5</v>
      </c>
      <c r="D1595" s="12">
        <v>99.22</v>
      </c>
      <c r="E1595" s="12">
        <v>101.38</v>
      </c>
      <c r="F1595" s="12">
        <v>98.85</v>
      </c>
      <c r="G1595" s="12">
        <v>99.42</v>
      </c>
      <c r="H1595" s="12">
        <v>99.92098682903837</v>
      </c>
      <c r="I1595">
        <v>1349332</v>
      </c>
      <c r="J1595">
        <v>12681</v>
      </c>
      <c r="K1595" s="12">
        <v>134826585</v>
      </c>
      <c r="L1595">
        <v>511376</v>
      </c>
      <c r="M1595">
        <v>37.9</v>
      </c>
      <c r="N1595">
        <v>2.5299999999999998</v>
      </c>
      <c r="O1595">
        <v>0.2</v>
      </c>
      <c r="P1595">
        <f xml:space="preserve"> IF(Stock_Info[[#This Row],[Close Price]] &gt; Stock_Info[[#This Row],[Open Price]], 1, 0)</f>
        <v>1</v>
      </c>
      <c r="Q1595" t="str">
        <f>IF(AND(Stock_Info[[#This Row],[% Deli. Qty to Traded Qty]]&gt;80,Stock_Info[[#This Row],[No. of Trades]]&lt;3000),"Unusual Day","")</f>
        <v/>
      </c>
      <c r="R1595" t="str">
        <f>IF(AND(Stock_Info[[#This Row],[Spread High-Low]] &lt; 10, Stock_Info[[#This Row],[% Deli. Qty to Traded Qty]] &gt; 90), "Good Day", "")</f>
        <v/>
      </c>
    </row>
    <row r="1596" spans="1:18">
      <c r="A1596" t="s">
        <v>46</v>
      </c>
      <c r="B1596" s="1">
        <v>45775</v>
      </c>
      <c r="C1596" s="1" t="str">
        <f>"WEEK" &amp;" " &amp;  INT((DAY(Stock_Info[[#This Row],[Date]])+WEEKDAY(DATE(YEAR(Stock_Info[[#This Row],[Date]]),MONTH(Stock_Info[[#This Row],[Date]]),1))-1)/7)+1</f>
        <v>WEEK 5</v>
      </c>
      <c r="D1596" s="12">
        <v>96.15</v>
      </c>
      <c r="E1596" s="12">
        <v>98.98</v>
      </c>
      <c r="F1596" s="12">
        <v>95.95</v>
      </c>
      <c r="G1596" s="12">
        <v>98.42</v>
      </c>
      <c r="H1596" s="12">
        <v>97.936720970648096</v>
      </c>
      <c r="I1596">
        <v>19265561</v>
      </c>
      <c r="J1596">
        <v>22627</v>
      </c>
      <c r="K1596" s="12">
        <v>1886805872</v>
      </c>
      <c r="L1596">
        <v>17905197</v>
      </c>
      <c r="M1596">
        <v>92.94</v>
      </c>
      <c r="N1596">
        <v>3.03</v>
      </c>
      <c r="O1596">
        <v>2.27</v>
      </c>
      <c r="P1596">
        <f xml:space="preserve"> IF(Stock_Info[[#This Row],[Close Price]] &gt; Stock_Info[[#This Row],[Open Price]], 1, 0)</f>
        <v>1</v>
      </c>
      <c r="Q1596" t="str">
        <f>IF(AND(Stock_Info[[#This Row],[% Deli. Qty to Traded Qty]]&gt;80,Stock_Info[[#This Row],[No. of Trades]]&lt;3000),"Unusual Day","")</f>
        <v/>
      </c>
      <c r="R1596" t="str">
        <f>IF(AND(Stock_Info[[#This Row],[Spread High-Low]] &lt; 10, Stock_Info[[#This Row],[% Deli. Qty to Traded Qty]] &gt; 90), "Good Day", "")</f>
        <v>Good Day</v>
      </c>
    </row>
    <row r="1597" spans="1:18">
      <c r="A1597" t="s">
        <v>46</v>
      </c>
      <c r="B1597" s="1">
        <v>45772</v>
      </c>
      <c r="C1597" s="1" t="str">
        <f>"WEEK" &amp;" " &amp;  INT((DAY(Stock_Info[[#This Row],[Date]])+WEEKDAY(DATE(YEAR(Stock_Info[[#This Row],[Date]]),MONTH(Stock_Info[[#This Row],[Date]]),1))-1)/7)+1</f>
        <v>WEEK 4</v>
      </c>
      <c r="D1597" s="12">
        <v>99.3</v>
      </c>
      <c r="E1597" s="12">
        <v>99.61</v>
      </c>
      <c r="F1597" s="12">
        <v>96.01</v>
      </c>
      <c r="G1597" s="12">
        <v>96.47</v>
      </c>
      <c r="H1597" s="12">
        <v>97.285251905414555</v>
      </c>
      <c r="I1597">
        <v>2231929</v>
      </c>
      <c r="J1597">
        <v>13333</v>
      </c>
      <c r="K1597" s="12">
        <v>217133775</v>
      </c>
      <c r="L1597">
        <v>931066</v>
      </c>
      <c r="M1597">
        <v>41.72</v>
      </c>
      <c r="N1597">
        <v>3.6</v>
      </c>
      <c r="O1597">
        <v>-2.83</v>
      </c>
      <c r="P1597">
        <f xml:space="preserve"> IF(Stock_Info[[#This Row],[Close Price]] &gt; Stock_Info[[#This Row],[Open Price]], 1, 0)</f>
        <v>0</v>
      </c>
      <c r="Q1597" t="str">
        <f>IF(AND(Stock_Info[[#This Row],[% Deli. Qty to Traded Qty]]&gt;80,Stock_Info[[#This Row],[No. of Trades]]&lt;3000),"Unusual Day","")</f>
        <v/>
      </c>
      <c r="R1597" t="str">
        <f>IF(AND(Stock_Info[[#This Row],[Spread High-Low]] &lt; 10, Stock_Info[[#This Row],[% Deli. Qty to Traded Qty]] &gt; 90), "Good Day", "")</f>
        <v/>
      </c>
    </row>
    <row r="1598" spans="1:18">
      <c r="A1598" t="s">
        <v>46</v>
      </c>
      <c r="B1598" s="1">
        <v>45771</v>
      </c>
      <c r="C1598" s="1" t="str">
        <f>"WEEK" &amp;" " &amp;  INT((DAY(Stock_Info[[#This Row],[Date]])+WEEKDAY(DATE(YEAR(Stock_Info[[#This Row],[Date]]),MONTH(Stock_Info[[#This Row],[Date]]),1))-1)/7)+1</f>
        <v>WEEK 4</v>
      </c>
      <c r="D1598" s="12">
        <v>99.04</v>
      </c>
      <c r="E1598" s="12">
        <v>100.36</v>
      </c>
      <c r="F1598" s="12">
        <v>99.04</v>
      </c>
      <c r="G1598" s="12">
        <v>99.39</v>
      </c>
      <c r="H1598" s="12">
        <v>99.693596390380421</v>
      </c>
      <c r="I1598">
        <v>681069</v>
      </c>
      <c r="J1598">
        <v>3730</v>
      </c>
      <c r="K1598" s="12">
        <v>67898218</v>
      </c>
      <c r="L1598">
        <v>224859</v>
      </c>
      <c r="M1598">
        <v>33.020000000000003</v>
      </c>
      <c r="N1598">
        <v>1.32</v>
      </c>
      <c r="O1598">
        <v>0.35</v>
      </c>
      <c r="P1598">
        <f xml:space="preserve"> IF(Stock_Info[[#This Row],[Close Price]] &gt; Stock_Info[[#This Row],[Open Price]], 1, 0)</f>
        <v>1</v>
      </c>
      <c r="Q1598" t="str">
        <f>IF(AND(Stock_Info[[#This Row],[% Deli. Qty to Traded Qty]]&gt;80,Stock_Info[[#This Row],[No. of Trades]]&lt;3000),"Unusual Day","")</f>
        <v/>
      </c>
      <c r="R1598" t="str">
        <f>IF(AND(Stock_Info[[#This Row],[Spread High-Low]] &lt; 10, Stock_Info[[#This Row],[% Deli. Qty to Traded Qty]] &gt; 90), "Good Day", "")</f>
        <v/>
      </c>
    </row>
    <row r="1599" spans="1:18">
      <c r="A1599" t="s">
        <v>46</v>
      </c>
      <c r="B1599" s="1">
        <v>45770</v>
      </c>
      <c r="C1599" s="1" t="str">
        <f>"WEEK" &amp;" " &amp;  INT((DAY(Stock_Info[[#This Row],[Date]])+WEEKDAY(DATE(YEAR(Stock_Info[[#This Row],[Date]]),MONTH(Stock_Info[[#This Row],[Date]]),1))-1)/7)+1</f>
        <v>WEEK 4</v>
      </c>
      <c r="D1599" s="12">
        <v>101.69</v>
      </c>
      <c r="E1599" s="12">
        <v>101.69</v>
      </c>
      <c r="F1599" s="12">
        <v>97.62</v>
      </c>
      <c r="G1599" s="12">
        <v>99.44</v>
      </c>
      <c r="H1599" s="12">
        <v>99.24949215972633</v>
      </c>
      <c r="I1599">
        <v>1691969</v>
      </c>
      <c r="J1599">
        <v>9110</v>
      </c>
      <c r="K1599" s="12">
        <v>167927064</v>
      </c>
      <c r="L1599">
        <v>533823</v>
      </c>
      <c r="M1599">
        <v>31.55</v>
      </c>
      <c r="N1599">
        <v>4.07</v>
      </c>
      <c r="O1599">
        <v>-2.25</v>
      </c>
      <c r="P1599">
        <f xml:space="preserve"> IF(Stock_Info[[#This Row],[Close Price]] &gt; Stock_Info[[#This Row],[Open Price]], 1, 0)</f>
        <v>0</v>
      </c>
      <c r="Q1599" t="str">
        <f>IF(AND(Stock_Info[[#This Row],[% Deli. Qty to Traded Qty]]&gt;80,Stock_Info[[#This Row],[No. of Trades]]&lt;3000),"Unusual Day","")</f>
        <v/>
      </c>
      <c r="R1599" t="str">
        <f>IF(AND(Stock_Info[[#This Row],[Spread High-Low]] &lt; 10, Stock_Info[[#This Row],[% Deli. Qty to Traded Qty]] &gt; 90), "Good Day", "")</f>
        <v/>
      </c>
    </row>
    <row r="1600" spans="1:18">
      <c r="A1600" t="s">
        <v>46</v>
      </c>
      <c r="B1600" s="1">
        <v>45769</v>
      </c>
      <c r="C1600" s="1" t="str">
        <f>"WEEK" &amp;" " &amp;  INT((DAY(Stock_Info[[#This Row],[Date]])+WEEKDAY(DATE(YEAR(Stock_Info[[#This Row],[Date]]),MONTH(Stock_Info[[#This Row],[Date]]),1))-1)/7)+1</f>
        <v>WEEK 4</v>
      </c>
      <c r="D1600" s="12">
        <v>100.69</v>
      </c>
      <c r="E1600" s="12">
        <v>102.61</v>
      </c>
      <c r="F1600" s="12">
        <v>99.25</v>
      </c>
      <c r="G1600" s="12">
        <v>100.62</v>
      </c>
      <c r="H1600" s="12">
        <v>101.30296242367308</v>
      </c>
      <c r="I1600">
        <v>4258000</v>
      </c>
      <c r="J1600">
        <v>17510</v>
      </c>
      <c r="K1600" s="12">
        <v>431348014</v>
      </c>
      <c r="L1600">
        <v>1643850</v>
      </c>
      <c r="M1600">
        <v>38.61</v>
      </c>
      <c r="N1600">
        <v>3.36</v>
      </c>
      <c r="O1600">
        <v>-7.0000000000000007E-2</v>
      </c>
      <c r="P1600">
        <f xml:space="preserve"> IF(Stock_Info[[#This Row],[Close Price]] &gt; Stock_Info[[#This Row],[Open Price]], 1, 0)</f>
        <v>0</v>
      </c>
      <c r="Q1600" t="str">
        <f>IF(AND(Stock_Info[[#This Row],[% Deli. Qty to Traded Qty]]&gt;80,Stock_Info[[#This Row],[No. of Trades]]&lt;3000),"Unusual Day","")</f>
        <v/>
      </c>
      <c r="R1600" t="str">
        <f>IF(AND(Stock_Info[[#This Row],[Spread High-Low]] &lt; 10, Stock_Info[[#This Row],[% Deli. Qty to Traded Qty]] &gt; 90), "Good Day", "")</f>
        <v/>
      </c>
    </row>
    <row r="1601" spans="1:18">
      <c r="A1601" t="s">
        <v>46</v>
      </c>
      <c r="B1601" s="1">
        <v>45768</v>
      </c>
      <c r="C1601" s="1" t="str">
        <f>"WEEK" &amp;" " &amp;  INT((DAY(Stock_Info[[#This Row],[Date]])+WEEKDAY(DATE(YEAR(Stock_Info[[#This Row],[Date]]),MONTH(Stock_Info[[#This Row],[Date]]),1))-1)/7)+1</f>
        <v>WEEK 4</v>
      </c>
      <c r="D1601" s="12">
        <v>96.22</v>
      </c>
      <c r="E1601" s="12">
        <v>99.5</v>
      </c>
      <c r="F1601" s="12">
        <v>96.22</v>
      </c>
      <c r="G1601" s="12">
        <v>99</v>
      </c>
      <c r="H1601" s="12">
        <v>98.417002705501744</v>
      </c>
      <c r="I1601">
        <v>1434854</v>
      </c>
      <c r="J1601">
        <v>7583</v>
      </c>
      <c r="K1601" s="12">
        <v>141214030</v>
      </c>
      <c r="L1601">
        <v>500507</v>
      </c>
      <c r="M1601">
        <v>34.880000000000003</v>
      </c>
      <c r="N1601">
        <v>3.28</v>
      </c>
      <c r="O1601">
        <v>2.78</v>
      </c>
      <c r="P1601">
        <f xml:space="preserve"> IF(Stock_Info[[#This Row],[Close Price]] &gt; Stock_Info[[#This Row],[Open Price]], 1, 0)</f>
        <v>1</v>
      </c>
      <c r="Q1601" t="str">
        <f>IF(AND(Stock_Info[[#This Row],[% Deli. Qty to Traded Qty]]&gt;80,Stock_Info[[#This Row],[No. of Trades]]&lt;3000),"Unusual Day","")</f>
        <v/>
      </c>
      <c r="R1601" t="str">
        <f>IF(AND(Stock_Info[[#This Row],[Spread High-Low]] &lt; 10, Stock_Info[[#This Row],[% Deli. Qty to Traded Qty]] &gt; 90), "Good Day", "")</f>
        <v/>
      </c>
    </row>
    <row r="1602" spans="1:18">
      <c r="A1602" t="s">
        <v>46</v>
      </c>
      <c r="B1602" s="1">
        <v>45764</v>
      </c>
      <c r="C1602" s="1" t="str">
        <f>"WEEK" &amp;" " &amp;  INT((DAY(Stock_Info[[#This Row],[Date]])+WEEKDAY(DATE(YEAR(Stock_Info[[#This Row],[Date]]),MONTH(Stock_Info[[#This Row],[Date]]),1))-1)/7)+1</f>
        <v>WEEK 3</v>
      </c>
      <c r="D1602" s="12">
        <v>94.81</v>
      </c>
      <c r="E1602" s="12">
        <v>96.63</v>
      </c>
      <c r="F1602" s="12">
        <v>94.65</v>
      </c>
      <c r="G1602" s="12">
        <v>96.01</v>
      </c>
      <c r="H1602" s="12">
        <v>95.767734121250328</v>
      </c>
      <c r="I1602">
        <v>1711517</v>
      </c>
      <c r="J1602">
        <v>10986</v>
      </c>
      <c r="K1602" s="12">
        <v>163908105</v>
      </c>
      <c r="L1602">
        <v>761057</v>
      </c>
      <c r="M1602">
        <v>44.47</v>
      </c>
      <c r="N1602">
        <v>1.98</v>
      </c>
      <c r="O1602">
        <v>1.2</v>
      </c>
      <c r="P1602">
        <f xml:space="preserve"> IF(Stock_Info[[#This Row],[Close Price]] &gt; Stock_Info[[#This Row],[Open Price]], 1, 0)</f>
        <v>1</v>
      </c>
      <c r="Q1602" t="str">
        <f>IF(AND(Stock_Info[[#This Row],[% Deli. Qty to Traded Qty]]&gt;80,Stock_Info[[#This Row],[No. of Trades]]&lt;3000),"Unusual Day","")</f>
        <v/>
      </c>
      <c r="R1602" t="str">
        <f>IF(AND(Stock_Info[[#This Row],[Spread High-Low]] &lt; 10, Stock_Info[[#This Row],[% Deli. Qty to Traded Qty]] &gt; 90), "Good Day", "")</f>
        <v/>
      </c>
    </row>
    <row r="1603" spans="1:18">
      <c r="A1603" t="s">
        <v>46</v>
      </c>
      <c r="B1603" s="1">
        <v>45763</v>
      </c>
      <c r="C1603" s="1" t="str">
        <f>"WEEK" &amp;" " &amp;  INT((DAY(Stock_Info[[#This Row],[Date]])+WEEKDAY(DATE(YEAR(Stock_Info[[#This Row],[Date]]),MONTH(Stock_Info[[#This Row],[Date]]),1))-1)/7)+1</f>
        <v>WEEK 3</v>
      </c>
      <c r="D1603" s="12">
        <v>93.46</v>
      </c>
      <c r="E1603" s="12">
        <v>94.9</v>
      </c>
      <c r="F1603" s="12">
        <v>92.63</v>
      </c>
      <c r="G1603" s="12">
        <v>94.71</v>
      </c>
      <c r="H1603" s="12">
        <v>94.289610983519168</v>
      </c>
      <c r="I1603">
        <v>791586</v>
      </c>
      <c r="J1603">
        <v>4859</v>
      </c>
      <c r="K1603" s="12">
        <v>74638336</v>
      </c>
      <c r="L1603">
        <v>264047</v>
      </c>
      <c r="M1603">
        <v>33.36</v>
      </c>
      <c r="N1603">
        <v>2.27</v>
      </c>
      <c r="O1603">
        <v>1.25</v>
      </c>
      <c r="P1603">
        <f xml:space="preserve"> IF(Stock_Info[[#This Row],[Close Price]] &gt; Stock_Info[[#This Row],[Open Price]], 1, 0)</f>
        <v>1</v>
      </c>
      <c r="Q1603" t="str">
        <f>IF(AND(Stock_Info[[#This Row],[% Deli. Qty to Traded Qty]]&gt;80,Stock_Info[[#This Row],[No. of Trades]]&lt;3000),"Unusual Day","")</f>
        <v/>
      </c>
      <c r="R1603" t="str">
        <f>IF(AND(Stock_Info[[#This Row],[Spread High-Low]] &lt; 10, Stock_Info[[#This Row],[% Deli. Qty to Traded Qty]] &gt; 90), "Good Day", "")</f>
        <v/>
      </c>
    </row>
    <row r="1604" spans="1:18">
      <c r="A1604" t="s">
        <v>46</v>
      </c>
      <c r="B1604" s="1">
        <v>45762</v>
      </c>
      <c r="C1604" s="1" t="str">
        <f>"WEEK" &amp;" " &amp;  INT((DAY(Stock_Info[[#This Row],[Date]])+WEEKDAY(DATE(YEAR(Stock_Info[[#This Row],[Date]]),MONTH(Stock_Info[[#This Row],[Date]]),1))-1)/7)+1</f>
        <v>WEEK 3</v>
      </c>
      <c r="D1604" s="12">
        <v>92.75</v>
      </c>
      <c r="E1604" s="12">
        <v>92.9</v>
      </c>
      <c r="F1604" s="12">
        <v>91.35</v>
      </c>
      <c r="G1604" s="12">
        <v>92.62</v>
      </c>
      <c r="H1604" s="12">
        <v>92.157835670573789</v>
      </c>
      <c r="I1604">
        <v>1042540</v>
      </c>
      <c r="J1604">
        <v>4505</v>
      </c>
      <c r="K1604" s="12">
        <v>96078230</v>
      </c>
      <c r="L1604">
        <v>372107</v>
      </c>
      <c r="M1604">
        <v>35.69</v>
      </c>
      <c r="N1604">
        <v>1.55</v>
      </c>
      <c r="O1604">
        <v>-0.13</v>
      </c>
      <c r="P1604">
        <f xml:space="preserve"> IF(Stock_Info[[#This Row],[Close Price]] &gt; Stock_Info[[#This Row],[Open Price]], 1, 0)</f>
        <v>0</v>
      </c>
      <c r="Q1604" t="str">
        <f>IF(AND(Stock_Info[[#This Row],[% Deli. Qty to Traded Qty]]&gt;80,Stock_Info[[#This Row],[No. of Trades]]&lt;3000),"Unusual Day","")</f>
        <v/>
      </c>
      <c r="R1604" t="str">
        <f>IF(AND(Stock_Info[[#This Row],[Spread High-Low]] &lt; 10, Stock_Info[[#This Row],[% Deli. Qty to Traded Qty]] &gt; 90), "Good Day", "")</f>
        <v/>
      </c>
    </row>
    <row r="1605" spans="1:18">
      <c r="A1605" t="s">
        <v>46</v>
      </c>
      <c r="B1605" s="1">
        <v>45758</v>
      </c>
      <c r="C1605" s="1" t="str">
        <f>"WEEK" &amp;" " &amp;  INT((DAY(Stock_Info[[#This Row],[Date]])+WEEKDAY(DATE(YEAR(Stock_Info[[#This Row],[Date]]),MONTH(Stock_Info[[#This Row],[Date]]),1))-1)/7)+1</f>
        <v>WEEK 2</v>
      </c>
      <c r="D1605" s="12">
        <v>90.49</v>
      </c>
      <c r="E1605" s="12">
        <v>91.4</v>
      </c>
      <c r="F1605" s="12">
        <v>88.82</v>
      </c>
      <c r="G1605" s="12">
        <v>90.45</v>
      </c>
      <c r="H1605" s="12">
        <v>90.244395260565497</v>
      </c>
      <c r="I1605">
        <v>1334674</v>
      </c>
      <c r="J1605">
        <v>8042</v>
      </c>
      <c r="K1605" s="12">
        <v>120446848</v>
      </c>
      <c r="L1605">
        <v>456908</v>
      </c>
      <c r="M1605">
        <v>34.229999999999997</v>
      </c>
      <c r="N1605">
        <v>2.58</v>
      </c>
      <c r="O1605">
        <v>-0.04</v>
      </c>
      <c r="P1605">
        <f xml:space="preserve"> IF(Stock_Info[[#This Row],[Close Price]] &gt; Stock_Info[[#This Row],[Open Price]], 1, 0)</f>
        <v>0</v>
      </c>
      <c r="Q1605" t="str">
        <f>IF(AND(Stock_Info[[#This Row],[% Deli. Qty to Traded Qty]]&gt;80,Stock_Info[[#This Row],[No. of Trades]]&lt;3000),"Unusual Day","")</f>
        <v/>
      </c>
      <c r="R1605" t="str">
        <f>IF(AND(Stock_Info[[#This Row],[Spread High-Low]] &lt; 10, Stock_Info[[#This Row],[% Deli. Qty to Traded Qty]] &gt; 90), "Good Day", "")</f>
        <v/>
      </c>
    </row>
    <row r="1606" spans="1:18">
      <c r="A1606" t="s">
        <v>46</v>
      </c>
      <c r="B1606" s="1">
        <v>45756</v>
      </c>
      <c r="C1606" s="1" t="str">
        <f>"WEEK" &amp;" " &amp;  INT((DAY(Stock_Info[[#This Row],[Date]])+WEEKDAY(DATE(YEAR(Stock_Info[[#This Row],[Date]]),MONTH(Stock_Info[[#This Row],[Date]]),1))-1)/7)+1</f>
        <v>WEEK 2</v>
      </c>
      <c r="D1606" s="12">
        <v>89.94</v>
      </c>
      <c r="E1606" s="12">
        <v>89.94</v>
      </c>
      <c r="F1606" s="12">
        <v>87.16</v>
      </c>
      <c r="G1606" s="12">
        <v>88.48</v>
      </c>
      <c r="H1606" s="12">
        <v>88.576443540177507</v>
      </c>
      <c r="I1606">
        <v>725941</v>
      </c>
      <c r="J1606">
        <v>3570</v>
      </c>
      <c r="K1606" s="12">
        <v>64301272</v>
      </c>
      <c r="L1606">
        <v>280566</v>
      </c>
      <c r="M1606">
        <v>38.65</v>
      </c>
      <c r="N1606">
        <v>2.78</v>
      </c>
      <c r="O1606">
        <v>-1.46</v>
      </c>
      <c r="P1606">
        <f xml:space="preserve"> IF(Stock_Info[[#This Row],[Close Price]] &gt; Stock_Info[[#This Row],[Open Price]], 1, 0)</f>
        <v>0</v>
      </c>
      <c r="Q1606" t="str">
        <f>IF(AND(Stock_Info[[#This Row],[% Deli. Qty to Traded Qty]]&gt;80,Stock_Info[[#This Row],[No. of Trades]]&lt;3000),"Unusual Day","")</f>
        <v/>
      </c>
      <c r="R1606" t="str">
        <f>IF(AND(Stock_Info[[#This Row],[Spread High-Low]] &lt; 10, Stock_Info[[#This Row],[% Deli. Qty to Traded Qty]] &gt; 90), "Good Day", "")</f>
        <v/>
      </c>
    </row>
    <row r="1607" spans="1:18">
      <c r="A1607" t="s">
        <v>46</v>
      </c>
      <c r="B1607" s="1">
        <v>45755</v>
      </c>
      <c r="C1607" s="1" t="str">
        <f>"WEEK" &amp;" " &amp;  INT((DAY(Stock_Info[[#This Row],[Date]])+WEEKDAY(DATE(YEAR(Stock_Info[[#This Row],[Date]]),MONTH(Stock_Info[[#This Row],[Date]]),1))-1)/7)+1</f>
        <v>WEEK 2</v>
      </c>
      <c r="D1607" s="12">
        <v>89</v>
      </c>
      <c r="E1607" s="12">
        <v>89.88</v>
      </c>
      <c r="F1607" s="12">
        <v>87.6</v>
      </c>
      <c r="G1607" s="12">
        <v>89.35</v>
      </c>
      <c r="H1607" s="12">
        <v>88.794486325778408</v>
      </c>
      <c r="I1607">
        <v>1227675</v>
      </c>
      <c r="J1607">
        <v>8369</v>
      </c>
      <c r="K1607" s="12">
        <v>109010771</v>
      </c>
      <c r="L1607">
        <v>331691</v>
      </c>
      <c r="M1607">
        <v>27.02</v>
      </c>
      <c r="N1607">
        <v>2.2799999999999998</v>
      </c>
      <c r="O1607">
        <v>0.35</v>
      </c>
      <c r="P1607">
        <f xml:space="preserve"> IF(Stock_Info[[#This Row],[Close Price]] &gt; Stock_Info[[#This Row],[Open Price]], 1, 0)</f>
        <v>1</v>
      </c>
      <c r="Q1607" t="str">
        <f>IF(AND(Stock_Info[[#This Row],[% Deli. Qty to Traded Qty]]&gt;80,Stock_Info[[#This Row],[No. of Trades]]&lt;3000),"Unusual Day","")</f>
        <v/>
      </c>
      <c r="R1607" t="str">
        <f>IF(AND(Stock_Info[[#This Row],[Spread High-Low]] &lt; 10, Stock_Info[[#This Row],[% Deli. Qty to Traded Qty]] &gt; 90), "Good Day", "")</f>
        <v/>
      </c>
    </row>
    <row r="1608" spans="1:18">
      <c r="A1608" t="s">
        <v>46</v>
      </c>
      <c r="B1608" s="1">
        <v>45754</v>
      </c>
      <c r="C1608" s="1" t="str">
        <f>"WEEK" &amp;" " &amp;  INT((DAY(Stock_Info[[#This Row],[Date]])+WEEKDAY(DATE(YEAR(Stock_Info[[#This Row],[Date]]),MONTH(Stock_Info[[#This Row],[Date]]),1))-1)/7)+1</f>
        <v>WEEK 2</v>
      </c>
      <c r="D1608" s="12">
        <v>83.36</v>
      </c>
      <c r="E1608" s="12">
        <v>87.93</v>
      </c>
      <c r="F1608" s="12">
        <v>83.36</v>
      </c>
      <c r="G1608" s="12">
        <v>87.1</v>
      </c>
      <c r="H1608" s="12">
        <v>86.530142449557147</v>
      </c>
      <c r="I1608">
        <v>2336406</v>
      </c>
      <c r="J1608">
        <v>16413</v>
      </c>
      <c r="K1608" s="12">
        <v>202169544</v>
      </c>
      <c r="L1608">
        <v>808639</v>
      </c>
      <c r="M1608">
        <v>34.61</v>
      </c>
      <c r="N1608">
        <v>4.57</v>
      </c>
      <c r="O1608">
        <v>3.74</v>
      </c>
      <c r="P1608">
        <f xml:space="preserve"> IF(Stock_Info[[#This Row],[Close Price]] &gt; Stock_Info[[#This Row],[Open Price]], 1, 0)</f>
        <v>1</v>
      </c>
      <c r="Q1608" t="str">
        <f>IF(AND(Stock_Info[[#This Row],[% Deli. Qty to Traded Qty]]&gt;80,Stock_Info[[#This Row],[No. of Trades]]&lt;3000),"Unusual Day","")</f>
        <v/>
      </c>
      <c r="R1608" t="str">
        <f>IF(AND(Stock_Info[[#This Row],[Spread High-Low]] &lt; 10, Stock_Info[[#This Row],[% Deli. Qty to Traded Qty]] &gt; 90), "Good Day", "")</f>
        <v/>
      </c>
    </row>
    <row r="1609" spans="1:18">
      <c r="A1609" t="s">
        <v>46</v>
      </c>
      <c r="B1609" s="1">
        <v>45751</v>
      </c>
      <c r="C1609" s="1" t="str">
        <f>"WEEK" &amp;" " &amp;  INT((DAY(Stock_Info[[#This Row],[Date]])+WEEKDAY(DATE(YEAR(Stock_Info[[#This Row],[Date]]),MONTH(Stock_Info[[#This Row],[Date]]),1))-1)/7)+1</f>
        <v>WEEK 1</v>
      </c>
      <c r="D1609" s="12">
        <v>94.5</v>
      </c>
      <c r="E1609" s="12">
        <v>94.86</v>
      </c>
      <c r="F1609" s="12">
        <v>89.75</v>
      </c>
      <c r="G1609" s="12">
        <v>90.41</v>
      </c>
      <c r="H1609" s="12">
        <v>91.828909991007677</v>
      </c>
      <c r="I1609">
        <v>1258852</v>
      </c>
      <c r="J1609">
        <v>7574</v>
      </c>
      <c r="K1609" s="12">
        <v>115599007</v>
      </c>
      <c r="L1609">
        <v>518567</v>
      </c>
      <c r="M1609">
        <v>41.19</v>
      </c>
      <c r="N1609">
        <v>5.1100000000000003</v>
      </c>
      <c r="O1609">
        <v>-4.09</v>
      </c>
      <c r="P1609">
        <f xml:space="preserve"> IF(Stock_Info[[#This Row],[Close Price]] &gt; Stock_Info[[#This Row],[Open Price]], 1, 0)</f>
        <v>0</v>
      </c>
      <c r="Q1609" t="str">
        <f>IF(AND(Stock_Info[[#This Row],[% Deli. Qty to Traded Qty]]&gt;80,Stock_Info[[#This Row],[No. of Trades]]&lt;3000),"Unusual Day","")</f>
        <v/>
      </c>
      <c r="R1609" t="str">
        <f>IF(AND(Stock_Info[[#This Row],[Spread High-Low]] &lt; 10, Stock_Info[[#This Row],[% Deli. Qty to Traded Qty]] &gt; 90), "Good Day", "")</f>
        <v/>
      </c>
    </row>
    <row r="1610" spans="1:18">
      <c r="A1610" t="s">
        <v>46</v>
      </c>
      <c r="B1610" s="1">
        <v>45750</v>
      </c>
      <c r="C1610" s="1" t="str">
        <f>"WEEK" &amp;" " &amp;  INT((DAY(Stock_Info[[#This Row],[Date]])+WEEKDAY(DATE(YEAR(Stock_Info[[#This Row],[Date]]),MONTH(Stock_Info[[#This Row],[Date]]),1))-1)/7)+1</f>
        <v>WEEK 1</v>
      </c>
      <c r="D1610" s="12">
        <v>89.36</v>
      </c>
      <c r="E1610" s="12">
        <v>95.19</v>
      </c>
      <c r="F1610" s="12">
        <v>89.36</v>
      </c>
      <c r="G1610" s="12">
        <v>94.35</v>
      </c>
      <c r="H1610" s="12">
        <v>93.366991116834541</v>
      </c>
      <c r="I1610">
        <v>3017618</v>
      </c>
      <c r="J1610">
        <v>14420</v>
      </c>
      <c r="K1610" s="12">
        <v>281745913</v>
      </c>
      <c r="L1610">
        <v>1312342</v>
      </c>
      <c r="M1610">
        <v>43.49</v>
      </c>
      <c r="N1610">
        <v>5.83</v>
      </c>
      <c r="O1610">
        <v>4.99</v>
      </c>
      <c r="P1610">
        <f xml:space="preserve"> IF(Stock_Info[[#This Row],[Close Price]] &gt; Stock_Info[[#This Row],[Open Price]], 1, 0)</f>
        <v>1</v>
      </c>
      <c r="Q1610" t="str">
        <f>IF(AND(Stock_Info[[#This Row],[% Deli. Qty to Traded Qty]]&gt;80,Stock_Info[[#This Row],[No. of Trades]]&lt;3000),"Unusual Day","")</f>
        <v/>
      </c>
      <c r="R1610" t="str">
        <f>IF(AND(Stock_Info[[#This Row],[Spread High-Low]] &lt; 10, Stock_Info[[#This Row],[% Deli. Qty to Traded Qty]] &gt; 90), "Good Day", "")</f>
        <v/>
      </c>
    </row>
    <row r="1611" spans="1:18">
      <c r="A1611" t="s">
        <v>46</v>
      </c>
      <c r="B1611" s="1">
        <v>45749</v>
      </c>
      <c r="C1611" s="1" t="str">
        <f>"WEEK" &amp;" " &amp;  INT((DAY(Stock_Info[[#This Row],[Date]])+WEEKDAY(DATE(YEAR(Stock_Info[[#This Row],[Date]]),MONTH(Stock_Info[[#This Row],[Date]]),1))-1)/7)+1</f>
        <v>WEEK 1</v>
      </c>
      <c r="D1611" s="12">
        <v>90.05</v>
      </c>
      <c r="E1611" s="12">
        <v>91.35</v>
      </c>
      <c r="F1611" s="12">
        <v>88.52</v>
      </c>
      <c r="G1611" s="12">
        <v>91.11</v>
      </c>
      <c r="H1611" s="12">
        <v>90.193431096010187</v>
      </c>
      <c r="I1611">
        <v>1304997</v>
      </c>
      <c r="J1611">
        <v>7352</v>
      </c>
      <c r="K1611" s="12">
        <v>117702157</v>
      </c>
      <c r="L1611">
        <v>652380</v>
      </c>
      <c r="M1611">
        <v>49.99</v>
      </c>
      <c r="N1611">
        <v>2.83</v>
      </c>
      <c r="O1611">
        <v>1.06</v>
      </c>
      <c r="P1611">
        <f xml:space="preserve"> IF(Stock_Info[[#This Row],[Close Price]] &gt; Stock_Info[[#This Row],[Open Price]], 1, 0)</f>
        <v>1</v>
      </c>
      <c r="Q1611" t="str">
        <f>IF(AND(Stock_Info[[#This Row],[% Deli. Qty to Traded Qty]]&gt;80,Stock_Info[[#This Row],[No. of Trades]]&lt;3000),"Unusual Day","")</f>
        <v/>
      </c>
      <c r="R1611" t="str">
        <f>IF(AND(Stock_Info[[#This Row],[Spread High-Low]] &lt; 10, Stock_Info[[#This Row],[% Deli. Qty to Traded Qty]] &gt; 90), "Good Day", "")</f>
        <v/>
      </c>
    </row>
    <row r="1612" spans="1:18">
      <c r="A1612" t="s">
        <v>46</v>
      </c>
      <c r="B1612" s="1">
        <v>45748</v>
      </c>
      <c r="C1612" s="1" t="str">
        <f>"WEEK" &amp;" " &amp;  INT((DAY(Stock_Info[[#This Row],[Date]])+WEEKDAY(DATE(YEAR(Stock_Info[[#This Row],[Date]]),MONTH(Stock_Info[[#This Row],[Date]]),1))-1)/7)+1</f>
        <v>WEEK 1</v>
      </c>
      <c r="D1612" s="12">
        <v>88.5</v>
      </c>
      <c r="E1612" s="12">
        <v>90.71</v>
      </c>
      <c r="F1612" s="12">
        <v>88.2</v>
      </c>
      <c r="G1612" s="12">
        <v>90.01</v>
      </c>
      <c r="H1612" s="12">
        <v>89.819183547605334</v>
      </c>
      <c r="I1612">
        <v>1472272</v>
      </c>
      <c r="J1612">
        <v>6350</v>
      </c>
      <c r="K1612" s="12">
        <v>132238269</v>
      </c>
      <c r="L1612">
        <v>656473</v>
      </c>
      <c r="M1612">
        <v>44.59</v>
      </c>
      <c r="N1612">
        <v>2.5099999999999998</v>
      </c>
      <c r="O1612">
        <v>1.51</v>
      </c>
      <c r="P1612">
        <f xml:space="preserve"> IF(Stock_Info[[#This Row],[Close Price]] &gt; Stock_Info[[#This Row],[Open Price]], 1, 0)</f>
        <v>1</v>
      </c>
      <c r="Q1612" t="str">
        <f>IF(AND(Stock_Info[[#This Row],[% Deli. Qty to Traded Qty]]&gt;80,Stock_Info[[#This Row],[No. of Trades]]&lt;3000),"Unusual Day","")</f>
        <v/>
      </c>
      <c r="R1612" t="str">
        <f>IF(AND(Stock_Info[[#This Row],[Spread High-Low]] &lt; 10, Stock_Info[[#This Row],[% Deli. Qty to Traded Qty]] &gt; 90), "Good Day", "")</f>
        <v/>
      </c>
    </row>
    <row r="1613" spans="1:18">
      <c r="A1613" t="s">
        <v>46</v>
      </c>
      <c r="B1613" s="1">
        <v>45744</v>
      </c>
      <c r="C1613" s="1" t="str">
        <f>"WEEK" &amp;" " &amp;  INT((DAY(Stock_Info[[#This Row],[Date]])+WEEKDAY(DATE(YEAR(Stock_Info[[#This Row],[Date]]),MONTH(Stock_Info[[#This Row],[Date]]),1))-1)/7)+1</f>
        <v>WEEK 5</v>
      </c>
      <c r="D1613" s="12">
        <v>89.94</v>
      </c>
      <c r="E1613" s="12">
        <v>91.15</v>
      </c>
      <c r="F1613" s="12">
        <v>88.68</v>
      </c>
      <c r="G1613" s="12">
        <v>89.02</v>
      </c>
      <c r="H1613" s="12">
        <v>89.812673352896255</v>
      </c>
      <c r="I1613">
        <v>1990160</v>
      </c>
      <c r="J1613">
        <v>13051</v>
      </c>
      <c r="K1613" s="12">
        <v>178741590</v>
      </c>
      <c r="L1613">
        <v>1024349</v>
      </c>
      <c r="M1613">
        <v>51.47</v>
      </c>
      <c r="N1613">
        <v>2.4700000000000002</v>
      </c>
      <c r="O1613">
        <v>-0.92</v>
      </c>
      <c r="P1613">
        <f xml:space="preserve"> IF(Stock_Info[[#This Row],[Close Price]] &gt; Stock_Info[[#This Row],[Open Price]], 1, 0)</f>
        <v>0</v>
      </c>
      <c r="Q1613" t="str">
        <f>IF(AND(Stock_Info[[#This Row],[% Deli. Qty to Traded Qty]]&gt;80,Stock_Info[[#This Row],[No. of Trades]]&lt;3000),"Unusual Day","")</f>
        <v/>
      </c>
      <c r="R1613" t="str">
        <f>IF(AND(Stock_Info[[#This Row],[Spread High-Low]] &lt; 10, Stock_Info[[#This Row],[% Deli. Qty to Traded Qty]] &gt; 90), "Good Day", "")</f>
        <v/>
      </c>
    </row>
    <row r="1614" spans="1:18">
      <c r="A1614" t="s">
        <v>46</v>
      </c>
      <c r="B1614" s="1">
        <v>45743</v>
      </c>
      <c r="C1614" s="1" t="str">
        <f>"WEEK" &amp;" " &amp;  INT((DAY(Stock_Info[[#This Row],[Date]])+WEEKDAY(DATE(YEAR(Stock_Info[[#This Row],[Date]]),MONTH(Stock_Info[[#This Row],[Date]]),1))-1)/7)+1</f>
        <v>WEEK 5</v>
      </c>
      <c r="D1614" s="12">
        <v>87.23</v>
      </c>
      <c r="E1614" s="12">
        <v>89.98</v>
      </c>
      <c r="F1614" s="12">
        <v>86.87</v>
      </c>
      <c r="G1614" s="12">
        <v>89.66</v>
      </c>
      <c r="H1614" s="12">
        <v>88.723008712549259</v>
      </c>
      <c r="I1614">
        <v>820311</v>
      </c>
      <c r="J1614">
        <v>4965</v>
      </c>
      <c r="K1614" s="12">
        <v>72780460</v>
      </c>
      <c r="L1614">
        <v>372328</v>
      </c>
      <c r="M1614">
        <v>45.39</v>
      </c>
      <c r="N1614">
        <v>3.11</v>
      </c>
      <c r="O1614">
        <v>2.4300000000000002</v>
      </c>
      <c r="P1614">
        <f xml:space="preserve"> IF(Stock_Info[[#This Row],[Close Price]] &gt; Stock_Info[[#This Row],[Open Price]], 1, 0)</f>
        <v>1</v>
      </c>
      <c r="Q1614" t="str">
        <f>IF(AND(Stock_Info[[#This Row],[% Deli. Qty to Traded Qty]]&gt;80,Stock_Info[[#This Row],[No. of Trades]]&lt;3000),"Unusual Day","")</f>
        <v/>
      </c>
      <c r="R1614" t="str">
        <f>IF(AND(Stock_Info[[#This Row],[Spread High-Low]] &lt; 10, Stock_Info[[#This Row],[% Deli. Qty to Traded Qty]] &gt; 90), "Good Day", "")</f>
        <v/>
      </c>
    </row>
    <row r="1615" spans="1:18">
      <c r="A1615" t="s">
        <v>46</v>
      </c>
      <c r="B1615" s="1">
        <v>45742</v>
      </c>
      <c r="C1615" s="1" t="str">
        <f>"WEEK" &amp;" " &amp;  INT((DAY(Stock_Info[[#This Row],[Date]])+WEEKDAY(DATE(YEAR(Stock_Info[[#This Row],[Date]]),MONTH(Stock_Info[[#This Row],[Date]]),1))-1)/7)+1</f>
        <v>WEEK 5</v>
      </c>
      <c r="D1615" s="12">
        <v>88.43</v>
      </c>
      <c r="E1615" s="12">
        <v>89.34</v>
      </c>
      <c r="F1615" s="12">
        <v>86.95</v>
      </c>
      <c r="G1615" s="12">
        <v>87.23</v>
      </c>
      <c r="H1615" s="12">
        <v>88.193118256311919</v>
      </c>
      <c r="I1615">
        <v>758209</v>
      </c>
      <c r="J1615">
        <v>4438</v>
      </c>
      <c r="K1615" s="12">
        <v>66868816</v>
      </c>
      <c r="L1615">
        <v>344419</v>
      </c>
      <c r="M1615">
        <v>45.43</v>
      </c>
      <c r="N1615">
        <v>2.39</v>
      </c>
      <c r="O1615">
        <v>-1.2</v>
      </c>
      <c r="P1615">
        <f xml:space="preserve"> IF(Stock_Info[[#This Row],[Close Price]] &gt; Stock_Info[[#This Row],[Open Price]], 1, 0)</f>
        <v>0</v>
      </c>
      <c r="Q1615" t="str">
        <f>IF(AND(Stock_Info[[#This Row],[% Deli. Qty to Traded Qty]]&gt;80,Stock_Info[[#This Row],[No. of Trades]]&lt;3000),"Unusual Day","")</f>
        <v/>
      </c>
      <c r="R1615" t="str">
        <f>IF(AND(Stock_Info[[#This Row],[Spread High-Low]] &lt; 10, Stock_Info[[#This Row],[% Deli. Qty to Traded Qty]] &gt; 90), "Good Day", "")</f>
        <v/>
      </c>
    </row>
    <row r="1616" spans="1:18">
      <c r="A1616" t="s">
        <v>46</v>
      </c>
      <c r="B1616" s="1">
        <v>45741</v>
      </c>
      <c r="C1616" s="1" t="str">
        <f>"WEEK" &amp;" " &amp;  INT((DAY(Stock_Info[[#This Row],[Date]])+WEEKDAY(DATE(YEAR(Stock_Info[[#This Row],[Date]]),MONTH(Stock_Info[[#This Row],[Date]]),1))-1)/7)+1</f>
        <v>WEEK 5</v>
      </c>
      <c r="D1616" s="12">
        <v>92.49</v>
      </c>
      <c r="E1616" s="12">
        <v>92.49</v>
      </c>
      <c r="F1616" s="12">
        <v>88.06</v>
      </c>
      <c r="G1616" s="12">
        <v>88.44</v>
      </c>
      <c r="H1616" s="12">
        <v>89.585394585111956</v>
      </c>
      <c r="I1616">
        <v>1811561</v>
      </c>
      <c r="J1616">
        <v>13237</v>
      </c>
      <c r="K1616" s="12">
        <v>162289407</v>
      </c>
      <c r="L1616">
        <v>805092</v>
      </c>
      <c r="M1616">
        <v>44.44</v>
      </c>
      <c r="N1616">
        <v>4.43</v>
      </c>
      <c r="O1616">
        <v>-4.05</v>
      </c>
      <c r="P1616">
        <f xml:space="preserve"> IF(Stock_Info[[#This Row],[Close Price]] &gt; Stock_Info[[#This Row],[Open Price]], 1, 0)</f>
        <v>0</v>
      </c>
      <c r="Q1616" t="str">
        <f>IF(AND(Stock_Info[[#This Row],[% Deli. Qty to Traded Qty]]&gt;80,Stock_Info[[#This Row],[No. of Trades]]&lt;3000),"Unusual Day","")</f>
        <v/>
      </c>
      <c r="R1616" t="str">
        <f>IF(AND(Stock_Info[[#This Row],[Spread High-Low]] &lt; 10, Stock_Info[[#This Row],[% Deli. Qty to Traded Qty]] &gt; 90), "Good Day", "")</f>
        <v/>
      </c>
    </row>
    <row r="1617" spans="1:18">
      <c r="A1617" t="s">
        <v>46</v>
      </c>
      <c r="B1617" s="1">
        <v>45740</v>
      </c>
      <c r="C1617" s="1" t="str">
        <f>"WEEK" &amp;" " &amp;  INT((DAY(Stock_Info[[#This Row],[Date]])+WEEKDAY(DATE(YEAR(Stock_Info[[#This Row],[Date]]),MONTH(Stock_Info[[#This Row],[Date]]),1))-1)/7)+1</f>
        <v>WEEK 5</v>
      </c>
      <c r="D1617" s="12">
        <v>88.89</v>
      </c>
      <c r="E1617" s="12">
        <v>91.6</v>
      </c>
      <c r="F1617" s="12">
        <v>88.26</v>
      </c>
      <c r="G1617" s="12">
        <v>91.32</v>
      </c>
      <c r="H1617" s="12">
        <v>90.432817934347483</v>
      </c>
      <c r="I1617">
        <v>3122500</v>
      </c>
      <c r="J1617">
        <v>13497</v>
      </c>
      <c r="K1617" s="12">
        <v>282376474</v>
      </c>
      <c r="L1617">
        <v>1420882</v>
      </c>
      <c r="M1617">
        <v>45.5</v>
      </c>
      <c r="N1617">
        <v>3.34</v>
      </c>
      <c r="O1617">
        <v>2.4300000000000002</v>
      </c>
      <c r="P1617">
        <f xml:space="preserve"> IF(Stock_Info[[#This Row],[Close Price]] &gt; Stock_Info[[#This Row],[Open Price]], 1, 0)</f>
        <v>1</v>
      </c>
      <c r="Q1617" t="str">
        <f>IF(AND(Stock_Info[[#This Row],[% Deli. Qty to Traded Qty]]&gt;80,Stock_Info[[#This Row],[No. of Trades]]&lt;3000),"Unusual Day","")</f>
        <v/>
      </c>
      <c r="R1617" t="str">
        <f>IF(AND(Stock_Info[[#This Row],[Spread High-Low]] &lt; 10, Stock_Info[[#This Row],[% Deli. Qty to Traded Qty]] &gt; 90), "Good Day", "")</f>
        <v/>
      </c>
    </row>
    <row r="1618" spans="1:18">
      <c r="A1618" t="s">
        <v>46</v>
      </c>
      <c r="B1618" s="1">
        <v>45737</v>
      </c>
      <c r="C1618" s="1" t="str">
        <f>"WEEK" &amp;" " &amp;  INT((DAY(Stock_Info[[#This Row],[Date]])+WEEKDAY(DATE(YEAR(Stock_Info[[#This Row],[Date]]),MONTH(Stock_Info[[#This Row],[Date]]),1))-1)/7)+1</f>
        <v>WEEK 4</v>
      </c>
      <c r="D1618" s="12">
        <v>85.78</v>
      </c>
      <c r="E1618" s="12">
        <v>88.2</v>
      </c>
      <c r="F1618" s="12">
        <v>85.56</v>
      </c>
      <c r="G1618" s="12">
        <v>87.6</v>
      </c>
      <c r="H1618" s="12">
        <v>87.336055165865588</v>
      </c>
      <c r="I1618">
        <v>1676689</v>
      </c>
      <c r="J1618">
        <v>8763</v>
      </c>
      <c r="K1618" s="12">
        <v>146435403</v>
      </c>
      <c r="L1618">
        <v>897693</v>
      </c>
      <c r="M1618">
        <v>53.54</v>
      </c>
      <c r="N1618">
        <v>2.64</v>
      </c>
      <c r="O1618">
        <v>1.82</v>
      </c>
      <c r="P1618">
        <f xml:space="preserve"> IF(Stock_Info[[#This Row],[Close Price]] &gt; Stock_Info[[#This Row],[Open Price]], 1, 0)</f>
        <v>1</v>
      </c>
      <c r="Q1618" t="str">
        <f>IF(AND(Stock_Info[[#This Row],[% Deli. Qty to Traded Qty]]&gt;80,Stock_Info[[#This Row],[No. of Trades]]&lt;3000),"Unusual Day","")</f>
        <v/>
      </c>
      <c r="R1618" t="str">
        <f>IF(AND(Stock_Info[[#This Row],[Spread High-Low]] &lt; 10, Stock_Info[[#This Row],[% Deli. Qty to Traded Qty]] &gt; 90), "Good Day", "")</f>
        <v/>
      </c>
    </row>
    <row r="1619" spans="1:18">
      <c r="A1619" t="s">
        <v>46</v>
      </c>
      <c r="B1619" s="1">
        <v>45736</v>
      </c>
      <c r="C1619" s="1" t="str">
        <f>"WEEK" &amp;" " &amp;  INT((DAY(Stock_Info[[#This Row],[Date]])+WEEKDAY(DATE(YEAR(Stock_Info[[#This Row],[Date]]),MONTH(Stock_Info[[#This Row],[Date]]),1))-1)/7)+1</f>
        <v>WEEK 4</v>
      </c>
      <c r="D1619" s="12">
        <v>86.37</v>
      </c>
      <c r="E1619" s="12">
        <v>86.67</v>
      </c>
      <c r="F1619" s="12">
        <v>85.38</v>
      </c>
      <c r="G1619" s="12">
        <v>85.85</v>
      </c>
      <c r="H1619" s="12">
        <v>86.053770744143534</v>
      </c>
      <c r="I1619">
        <v>519725</v>
      </c>
      <c r="J1619">
        <v>2991</v>
      </c>
      <c r="K1619" s="12">
        <v>44724296</v>
      </c>
      <c r="L1619">
        <v>226156</v>
      </c>
      <c r="M1619">
        <v>43.51</v>
      </c>
      <c r="N1619">
        <v>1.29</v>
      </c>
      <c r="O1619">
        <v>-0.52</v>
      </c>
      <c r="P1619">
        <f xml:space="preserve"> IF(Stock_Info[[#This Row],[Close Price]] &gt; Stock_Info[[#This Row],[Open Price]], 1, 0)</f>
        <v>0</v>
      </c>
      <c r="Q1619" t="str">
        <f>IF(AND(Stock_Info[[#This Row],[% Deli. Qty to Traded Qty]]&gt;80,Stock_Info[[#This Row],[No. of Trades]]&lt;3000),"Unusual Day","")</f>
        <v/>
      </c>
      <c r="R1619" t="str">
        <f>IF(AND(Stock_Info[[#This Row],[Spread High-Low]] &lt; 10, Stock_Info[[#This Row],[% Deli. Qty to Traded Qty]] &gt; 90), "Good Day", "")</f>
        <v/>
      </c>
    </row>
    <row r="1620" spans="1:18">
      <c r="A1620" t="s">
        <v>46</v>
      </c>
      <c r="B1620" s="1">
        <v>45735</v>
      </c>
      <c r="C1620" s="1" t="str">
        <f>"WEEK" &amp;" " &amp;  INT((DAY(Stock_Info[[#This Row],[Date]])+WEEKDAY(DATE(YEAR(Stock_Info[[#This Row],[Date]]),MONTH(Stock_Info[[#This Row],[Date]]),1))-1)/7)+1</f>
        <v>WEEK 4</v>
      </c>
      <c r="D1620" s="12">
        <v>84.45</v>
      </c>
      <c r="E1620" s="12">
        <v>85.86</v>
      </c>
      <c r="F1620" s="12">
        <v>84.01</v>
      </c>
      <c r="G1620" s="12">
        <v>85.56</v>
      </c>
      <c r="H1620" s="12">
        <v>85.132445689769625</v>
      </c>
      <c r="I1620">
        <v>1431130</v>
      </c>
      <c r="J1620">
        <v>8652</v>
      </c>
      <c r="K1620" s="12">
        <v>121835597</v>
      </c>
      <c r="L1620">
        <v>715016</v>
      </c>
      <c r="M1620">
        <v>49.96</v>
      </c>
      <c r="N1620">
        <v>1.85</v>
      </c>
      <c r="O1620">
        <v>1.1100000000000001</v>
      </c>
      <c r="P1620">
        <f xml:space="preserve"> IF(Stock_Info[[#This Row],[Close Price]] &gt; Stock_Info[[#This Row],[Open Price]], 1, 0)</f>
        <v>1</v>
      </c>
      <c r="Q1620" t="str">
        <f>IF(AND(Stock_Info[[#This Row],[% Deli. Qty to Traded Qty]]&gt;80,Stock_Info[[#This Row],[No. of Trades]]&lt;3000),"Unusual Day","")</f>
        <v/>
      </c>
      <c r="R1620" t="str">
        <f>IF(AND(Stock_Info[[#This Row],[Spread High-Low]] &lt; 10, Stock_Info[[#This Row],[% Deli. Qty to Traded Qty]] &gt; 90), "Good Day", "")</f>
        <v/>
      </c>
    </row>
    <row r="1621" spans="1:18">
      <c r="A1621" t="s">
        <v>46</v>
      </c>
      <c r="B1621" s="1">
        <v>45734</v>
      </c>
      <c r="C1621" s="1" t="str">
        <f>"WEEK" &amp;" " &amp;  INT((DAY(Stock_Info[[#This Row],[Date]])+WEEKDAY(DATE(YEAR(Stock_Info[[#This Row],[Date]]),MONTH(Stock_Info[[#This Row],[Date]]),1))-1)/7)+1</f>
        <v>WEEK 4</v>
      </c>
      <c r="D1621" s="12">
        <v>82.94</v>
      </c>
      <c r="E1621" s="12">
        <v>84.1</v>
      </c>
      <c r="F1621" s="12">
        <v>82.6</v>
      </c>
      <c r="G1621" s="12">
        <v>83.92</v>
      </c>
      <c r="H1621" s="12">
        <v>83.460347953578037</v>
      </c>
      <c r="I1621">
        <v>3314810</v>
      </c>
      <c r="J1621">
        <v>5743</v>
      </c>
      <c r="K1621" s="12">
        <v>276655196</v>
      </c>
      <c r="L1621">
        <v>2575935</v>
      </c>
      <c r="M1621">
        <v>77.709999999999994</v>
      </c>
      <c r="N1621">
        <v>1.5</v>
      </c>
      <c r="O1621">
        <v>0.98</v>
      </c>
      <c r="P1621">
        <f xml:space="preserve"> IF(Stock_Info[[#This Row],[Close Price]] &gt; Stock_Info[[#This Row],[Open Price]], 1, 0)</f>
        <v>1</v>
      </c>
      <c r="Q1621" t="str">
        <f>IF(AND(Stock_Info[[#This Row],[% Deli. Qty to Traded Qty]]&gt;80,Stock_Info[[#This Row],[No. of Trades]]&lt;3000),"Unusual Day","")</f>
        <v/>
      </c>
      <c r="R1621" t="str">
        <f>IF(AND(Stock_Info[[#This Row],[Spread High-Low]] &lt; 10, Stock_Info[[#This Row],[% Deli. Qty to Traded Qty]] &gt; 90), "Good Day", "")</f>
        <v/>
      </c>
    </row>
    <row r="1622" spans="1:18">
      <c r="A1622" t="s">
        <v>46</v>
      </c>
      <c r="B1622" s="1">
        <v>45733</v>
      </c>
      <c r="C1622" s="1" t="str">
        <f>"WEEK" &amp;" " &amp;  INT((DAY(Stock_Info[[#This Row],[Date]])+WEEKDAY(DATE(YEAR(Stock_Info[[#This Row],[Date]]),MONTH(Stock_Info[[#This Row],[Date]]),1))-1)/7)+1</f>
        <v>WEEK 4</v>
      </c>
      <c r="D1622" s="12">
        <v>83.39</v>
      </c>
      <c r="E1622" s="12">
        <v>83.54</v>
      </c>
      <c r="F1622" s="12">
        <v>82.23</v>
      </c>
      <c r="G1622" s="12">
        <v>82.49</v>
      </c>
      <c r="H1622" s="12">
        <v>82.606839054433181</v>
      </c>
      <c r="I1622">
        <v>3022991</v>
      </c>
      <c r="J1622">
        <v>2789</v>
      </c>
      <c r="K1622" s="12">
        <v>249719731</v>
      </c>
      <c r="L1622">
        <v>2749308</v>
      </c>
      <c r="M1622">
        <v>90.95</v>
      </c>
      <c r="N1622">
        <v>1.31</v>
      </c>
      <c r="O1622">
        <v>-0.9</v>
      </c>
      <c r="P1622">
        <f xml:space="preserve"> IF(Stock_Info[[#This Row],[Close Price]] &gt; Stock_Info[[#This Row],[Open Price]], 1, 0)</f>
        <v>0</v>
      </c>
      <c r="Q1622" t="str">
        <f>IF(AND(Stock_Info[[#This Row],[% Deli. Qty to Traded Qty]]&gt;80,Stock_Info[[#This Row],[No. of Trades]]&lt;3000),"Unusual Day","")</f>
        <v>Unusual Day</v>
      </c>
      <c r="R1622" t="str">
        <f>IF(AND(Stock_Info[[#This Row],[Spread High-Low]] &lt; 10, Stock_Info[[#This Row],[% Deli. Qty to Traded Qty]] &gt; 90), "Good Day", "")</f>
        <v>Good Day</v>
      </c>
    </row>
    <row r="1623" spans="1:18">
      <c r="A1623" t="s">
        <v>46</v>
      </c>
      <c r="B1623" s="1">
        <v>45729</v>
      </c>
      <c r="C1623" s="1" t="str">
        <f>"WEEK" &amp;" " &amp;  INT((DAY(Stock_Info[[#This Row],[Date]])+WEEKDAY(DATE(YEAR(Stock_Info[[#This Row],[Date]]),MONTH(Stock_Info[[#This Row],[Date]]),1))-1)/7)+1</f>
        <v>WEEK 3</v>
      </c>
      <c r="D1623" s="12">
        <v>82.92</v>
      </c>
      <c r="E1623" s="12">
        <v>83.52</v>
      </c>
      <c r="F1623" s="12">
        <v>82.19</v>
      </c>
      <c r="G1623" s="12">
        <v>82.74</v>
      </c>
      <c r="H1623" s="12">
        <v>82.875605844133091</v>
      </c>
      <c r="I1623">
        <v>513746</v>
      </c>
      <c r="J1623">
        <v>2358</v>
      </c>
      <c r="K1623" s="12">
        <v>42577011</v>
      </c>
      <c r="L1623">
        <v>245633</v>
      </c>
      <c r="M1623">
        <v>47.81</v>
      </c>
      <c r="N1623">
        <v>1.33</v>
      </c>
      <c r="O1623">
        <v>-0.18</v>
      </c>
      <c r="P1623">
        <f xml:space="preserve"> IF(Stock_Info[[#This Row],[Close Price]] &gt; Stock_Info[[#This Row],[Open Price]], 1, 0)</f>
        <v>0</v>
      </c>
      <c r="Q1623" t="str">
        <f>IF(AND(Stock_Info[[#This Row],[% Deli. Qty to Traded Qty]]&gt;80,Stock_Info[[#This Row],[No. of Trades]]&lt;3000),"Unusual Day","")</f>
        <v/>
      </c>
      <c r="R1623" t="str">
        <f>IF(AND(Stock_Info[[#This Row],[Spread High-Low]] &lt; 10, Stock_Info[[#This Row],[% Deli. Qty to Traded Qty]] &gt; 90), "Good Day", "")</f>
        <v/>
      </c>
    </row>
    <row r="1624" spans="1:18">
      <c r="A1624" t="s">
        <v>46</v>
      </c>
      <c r="B1624" s="1">
        <v>45728</v>
      </c>
      <c r="C1624" s="1" t="str">
        <f>"WEEK" &amp;" " &amp;  INT((DAY(Stock_Info[[#This Row],[Date]])+WEEKDAY(DATE(YEAR(Stock_Info[[#This Row],[Date]]),MONTH(Stock_Info[[#This Row],[Date]]),1))-1)/7)+1</f>
        <v>WEEK 3</v>
      </c>
      <c r="D1624" s="12">
        <v>83.31</v>
      </c>
      <c r="E1624" s="12">
        <v>84.11</v>
      </c>
      <c r="F1624" s="12">
        <v>81.599999999999994</v>
      </c>
      <c r="G1624" s="12">
        <v>82.45</v>
      </c>
      <c r="H1624" s="12">
        <v>82.636680339304647</v>
      </c>
      <c r="I1624">
        <v>716760</v>
      </c>
      <c r="J1624">
        <v>5872</v>
      </c>
      <c r="K1624" s="12">
        <v>59230667</v>
      </c>
      <c r="L1624">
        <v>292978</v>
      </c>
      <c r="M1624">
        <v>40.880000000000003</v>
      </c>
      <c r="N1624">
        <v>2.5099999999999998</v>
      </c>
      <c r="O1624">
        <v>-0.86</v>
      </c>
      <c r="P1624">
        <f xml:space="preserve"> IF(Stock_Info[[#This Row],[Close Price]] &gt; Stock_Info[[#This Row],[Open Price]], 1, 0)</f>
        <v>0</v>
      </c>
      <c r="Q1624" t="str">
        <f>IF(AND(Stock_Info[[#This Row],[% Deli. Qty to Traded Qty]]&gt;80,Stock_Info[[#This Row],[No. of Trades]]&lt;3000),"Unusual Day","")</f>
        <v/>
      </c>
      <c r="R1624" t="str">
        <f>IF(AND(Stock_Info[[#This Row],[Spread High-Low]] &lt; 10, Stock_Info[[#This Row],[% Deli. Qty to Traded Qty]] &gt; 90), "Good Day", "")</f>
        <v/>
      </c>
    </row>
    <row r="1625" spans="1:18">
      <c r="A1625" t="s">
        <v>46</v>
      </c>
      <c r="B1625" s="1">
        <v>45727</v>
      </c>
      <c r="C1625" s="1" t="str">
        <f>"WEEK" &amp;" " &amp;  INT((DAY(Stock_Info[[#This Row],[Date]])+WEEKDAY(DATE(YEAR(Stock_Info[[#This Row],[Date]]),MONTH(Stock_Info[[#This Row],[Date]]),1))-1)/7)+1</f>
        <v>WEEK 3</v>
      </c>
      <c r="D1625" s="12">
        <v>81.760000000000005</v>
      </c>
      <c r="E1625" s="12">
        <v>83.68</v>
      </c>
      <c r="F1625" s="12">
        <v>81.42</v>
      </c>
      <c r="G1625" s="12">
        <v>83.31</v>
      </c>
      <c r="H1625" s="12">
        <v>82.830603330603324</v>
      </c>
      <c r="I1625">
        <v>468864</v>
      </c>
      <c r="J1625">
        <v>2792</v>
      </c>
      <c r="K1625" s="12">
        <v>38836288</v>
      </c>
      <c r="L1625">
        <v>159109</v>
      </c>
      <c r="M1625">
        <v>33.94</v>
      </c>
      <c r="N1625">
        <v>2.2599999999999998</v>
      </c>
      <c r="O1625">
        <v>1.55</v>
      </c>
      <c r="P1625">
        <f xml:space="preserve"> IF(Stock_Info[[#This Row],[Close Price]] &gt; Stock_Info[[#This Row],[Open Price]], 1, 0)</f>
        <v>1</v>
      </c>
      <c r="Q1625" t="str">
        <f>IF(AND(Stock_Info[[#This Row],[% Deli. Qty to Traded Qty]]&gt;80,Stock_Info[[#This Row],[No. of Trades]]&lt;3000),"Unusual Day","")</f>
        <v/>
      </c>
      <c r="R1625" t="str">
        <f>IF(AND(Stock_Info[[#This Row],[Spread High-Low]] &lt; 10, Stock_Info[[#This Row],[% Deli. Qty to Traded Qty]] &gt; 90), "Good Day", "")</f>
        <v/>
      </c>
    </row>
    <row r="1626" spans="1:18">
      <c r="A1626" t="s">
        <v>46</v>
      </c>
      <c r="B1626" s="1">
        <v>45726</v>
      </c>
      <c r="C1626" s="1" t="str">
        <f>"WEEK" &amp;" " &amp;  INT((DAY(Stock_Info[[#This Row],[Date]])+WEEKDAY(DATE(YEAR(Stock_Info[[#This Row],[Date]]),MONTH(Stock_Info[[#This Row],[Date]]),1))-1)/7)+1</f>
        <v>WEEK 3</v>
      </c>
      <c r="D1626" s="12">
        <v>85.66</v>
      </c>
      <c r="E1626" s="12">
        <v>85.66</v>
      </c>
      <c r="F1626" s="12">
        <v>82.26</v>
      </c>
      <c r="G1626" s="12">
        <v>82.44</v>
      </c>
      <c r="H1626" s="12">
        <v>83.77416383837425</v>
      </c>
      <c r="I1626">
        <v>906613</v>
      </c>
      <c r="J1626">
        <v>9277</v>
      </c>
      <c r="K1626" s="12">
        <v>75950746</v>
      </c>
      <c r="L1626">
        <v>445720</v>
      </c>
      <c r="M1626">
        <v>49.16</v>
      </c>
      <c r="N1626">
        <v>3.4</v>
      </c>
      <c r="O1626">
        <v>-3.22</v>
      </c>
      <c r="P1626">
        <f xml:space="preserve"> IF(Stock_Info[[#This Row],[Close Price]] &gt; Stock_Info[[#This Row],[Open Price]], 1, 0)</f>
        <v>0</v>
      </c>
      <c r="Q1626" t="str">
        <f>IF(AND(Stock_Info[[#This Row],[% Deli. Qty to Traded Qty]]&gt;80,Stock_Info[[#This Row],[No. of Trades]]&lt;3000),"Unusual Day","")</f>
        <v/>
      </c>
      <c r="R1626" t="str">
        <f>IF(AND(Stock_Info[[#This Row],[Spread High-Low]] &lt; 10, Stock_Info[[#This Row],[% Deli. Qty to Traded Qty]] &gt; 90), "Good Day", "")</f>
        <v/>
      </c>
    </row>
    <row r="1627" spans="1:18">
      <c r="A1627" t="s">
        <v>46</v>
      </c>
      <c r="B1627" s="1">
        <v>45723</v>
      </c>
      <c r="C1627" s="1" t="str">
        <f>"WEEK" &amp;" " &amp;  INT((DAY(Stock_Info[[#This Row],[Date]])+WEEKDAY(DATE(YEAR(Stock_Info[[#This Row],[Date]]),MONTH(Stock_Info[[#This Row],[Date]]),1))-1)/7)+1</f>
        <v>WEEK 2</v>
      </c>
      <c r="D1627" s="12">
        <v>85.78</v>
      </c>
      <c r="E1627" s="12">
        <v>85.95</v>
      </c>
      <c r="F1627" s="12">
        <v>84.45</v>
      </c>
      <c r="G1627" s="12">
        <v>85.02</v>
      </c>
      <c r="H1627" s="12">
        <v>85.160635925106462</v>
      </c>
      <c r="I1627">
        <v>785061</v>
      </c>
      <c r="J1627">
        <v>6172</v>
      </c>
      <c r="K1627" s="12">
        <v>66856294</v>
      </c>
      <c r="L1627">
        <v>282737</v>
      </c>
      <c r="M1627">
        <v>36.01</v>
      </c>
      <c r="N1627">
        <v>1.5</v>
      </c>
      <c r="O1627">
        <v>-0.76</v>
      </c>
      <c r="P1627">
        <f xml:space="preserve"> IF(Stock_Info[[#This Row],[Close Price]] &gt; Stock_Info[[#This Row],[Open Price]], 1, 0)</f>
        <v>0</v>
      </c>
      <c r="Q1627" t="str">
        <f>IF(AND(Stock_Info[[#This Row],[% Deli. Qty to Traded Qty]]&gt;80,Stock_Info[[#This Row],[No. of Trades]]&lt;3000),"Unusual Day","")</f>
        <v/>
      </c>
      <c r="R1627" t="str">
        <f>IF(AND(Stock_Info[[#This Row],[Spread High-Low]] &lt; 10, Stock_Info[[#This Row],[% Deli. Qty to Traded Qty]] &gt; 90), "Good Day", "")</f>
        <v/>
      </c>
    </row>
    <row r="1628" spans="1:18">
      <c r="A1628" t="s">
        <v>46</v>
      </c>
      <c r="B1628" s="1">
        <v>45722</v>
      </c>
      <c r="C1628" s="1" t="str">
        <f>"WEEK" &amp;" " &amp;  INT((DAY(Stock_Info[[#This Row],[Date]])+WEEKDAY(DATE(YEAR(Stock_Info[[#This Row],[Date]]),MONTH(Stock_Info[[#This Row],[Date]]),1))-1)/7)+1</f>
        <v>WEEK 2</v>
      </c>
      <c r="D1628" s="12">
        <v>86.39</v>
      </c>
      <c r="E1628" s="12">
        <v>86.72</v>
      </c>
      <c r="F1628" s="12">
        <v>85.12</v>
      </c>
      <c r="G1628" s="12">
        <v>85.36</v>
      </c>
      <c r="H1628" s="12">
        <v>85.728173208765611</v>
      </c>
      <c r="I1628">
        <v>406954</v>
      </c>
      <c r="J1628">
        <v>2983</v>
      </c>
      <c r="K1628" s="12">
        <v>34887423</v>
      </c>
      <c r="L1628">
        <v>163249</v>
      </c>
      <c r="M1628">
        <v>40.11</v>
      </c>
      <c r="N1628">
        <v>1.6</v>
      </c>
      <c r="O1628">
        <v>-1.03</v>
      </c>
      <c r="P1628">
        <f xml:space="preserve"> IF(Stock_Info[[#This Row],[Close Price]] &gt; Stock_Info[[#This Row],[Open Price]], 1, 0)</f>
        <v>0</v>
      </c>
      <c r="Q1628" t="str">
        <f>IF(AND(Stock_Info[[#This Row],[% Deli. Qty to Traded Qty]]&gt;80,Stock_Info[[#This Row],[No. of Trades]]&lt;3000),"Unusual Day","")</f>
        <v/>
      </c>
      <c r="R1628" t="str">
        <f>IF(AND(Stock_Info[[#This Row],[Spread High-Low]] &lt; 10, Stock_Info[[#This Row],[% Deli. Qty to Traded Qty]] &gt; 90), "Good Day", "")</f>
        <v/>
      </c>
    </row>
    <row r="1629" spans="1:18">
      <c r="A1629" t="s">
        <v>46</v>
      </c>
      <c r="B1629" s="1">
        <v>45721</v>
      </c>
      <c r="C1629" s="1" t="str">
        <f>"WEEK" &amp;" " &amp;  INT((DAY(Stock_Info[[#This Row],[Date]])+WEEKDAY(DATE(YEAR(Stock_Info[[#This Row],[Date]]),MONTH(Stock_Info[[#This Row],[Date]]),1))-1)/7)+1</f>
        <v>WEEK 2</v>
      </c>
      <c r="D1629" s="12">
        <v>82.01</v>
      </c>
      <c r="E1629" s="12">
        <v>85.15</v>
      </c>
      <c r="F1629" s="12">
        <v>82.01</v>
      </c>
      <c r="G1629" s="12">
        <v>84.98</v>
      </c>
      <c r="H1629" s="12">
        <v>84.10169382551824</v>
      </c>
      <c r="I1629">
        <v>451050</v>
      </c>
      <c r="J1629">
        <v>3531</v>
      </c>
      <c r="K1629" s="12">
        <v>37934069</v>
      </c>
      <c r="L1629">
        <v>192649</v>
      </c>
      <c r="M1629">
        <v>42.71</v>
      </c>
      <c r="N1629">
        <v>3.14</v>
      </c>
      <c r="O1629">
        <v>2.97</v>
      </c>
      <c r="P1629">
        <f xml:space="preserve"> IF(Stock_Info[[#This Row],[Close Price]] &gt; Stock_Info[[#This Row],[Open Price]], 1, 0)</f>
        <v>1</v>
      </c>
      <c r="Q1629" t="str">
        <f>IF(AND(Stock_Info[[#This Row],[% Deli. Qty to Traded Qty]]&gt;80,Stock_Info[[#This Row],[No. of Trades]]&lt;3000),"Unusual Day","")</f>
        <v/>
      </c>
      <c r="R1629" t="str">
        <f>IF(AND(Stock_Info[[#This Row],[Spread High-Low]] &lt; 10, Stock_Info[[#This Row],[% Deli. Qty to Traded Qty]] &gt; 90), "Good Day", "")</f>
        <v/>
      </c>
    </row>
    <row r="1630" spans="1:18">
      <c r="A1630" t="s">
        <v>46</v>
      </c>
      <c r="B1630" s="1">
        <v>45720</v>
      </c>
      <c r="C1630" s="1" t="str">
        <f>"WEEK" &amp;" " &amp;  INT((DAY(Stock_Info[[#This Row],[Date]])+WEEKDAY(DATE(YEAR(Stock_Info[[#This Row],[Date]]),MONTH(Stock_Info[[#This Row],[Date]]),1))-1)/7)+1</f>
        <v>WEEK 2</v>
      </c>
      <c r="D1630" s="12">
        <v>80.84</v>
      </c>
      <c r="E1630" s="12">
        <v>82.95</v>
      </c>
      <c r="F1630" s="12">
        <v>79.73</v>
      </c>
      <c r="G1630" s="12">
        <v>81.91</v>
      </c>
      <c r="H1630" s="12">
        <v>81.767792928939073</v>
      </c>
      <c r="I1630">
        <v>613741</v>
      </c>
      <c r="J1630">
        <v>4287</v>
      </c>
      <c r="K1630" s="12">
        <v>50184247</v>
      </c>
      <c r="L1630">
        <v>192390</v>
      </c>
      <c r="M1630">
        <v>31.35</v>
      </c>
      <c r="N1630">
        <v>3.22</v>
      </c>
      <c r="O1630">
        <v>1.07</v>
      </c>
      <c r="P1630">
        <f xml:space="preserve"> IF(Stock_Info[[#This Row],[Close Price]] &gt; Stock_Info[[#This Row],[Open Price]], 1, 0)</f>
        <v>1</v>
      </c>
      <c r="Q1630" t="str">
        <f>IF(AND(Stock_Info[[#This Row],[% Deli. Qty to Traded Qty]]&gt;80,Stock_Info[[#This Row],[No. of Trades]]&lt;3000),"Unusual Day","")</f>
        <v/>
      </c>
      <c r="R1630" t="str">
        <f>IF(AND(Stock_Info[[#This Row],[Spread High-Low]] &lt; 10, Stock_Info[[#This Row],[% Deli. Qty to Traded Qty]] &gt; 90), "Good Day", "")</f>
        <v/>
      </c>
    </row>
    <row r="1631" spans="1:18">
      <c r="A1631" t="s">
        <v>46</v>
      </c>
      <c r="B1631" s="1">
        <v>45719</v>
      </c>
      <c r="C1631" s="1" t="str">
        <f>"WEEK" &amp;" " &amp;  INT((DAY(Stock_Info[[#This Row],[Date]])+WEEKDAY(DATE(YEAR(Stock_Info[[#This Row],[Date]]),MONTH(Stock_Info[[#This Row],[Date]]),1))-1)/7)+1</f>
        <v>WEEK 2</v>
      </c>
      <c r="D1631" s="12">
        <v>81.42</v>
      </c>
      <c r="E1631" s="12">
        <v>81.95</v>
      </c>
      <c r="F1631" s="12">
        <v>78.58</v>
      </c>
      <c r="G1631" s="12">
        <v>81.400000000000006</v>
      </c>
      <c r="H1631" s="12">
        <v>80.073231622746192</v>
      </c>
      <c r="I1631">
        <v>1885415</v>
      </c>
      <c r="J1631">
        <v>13538</v>
      </c>
      <c r="K1631" s="12">
        <v>150971272</v>
      </c>
      <c r="L1631">
        <v>815044</v>
      </c>
      <c r="M1631">
        <v>43.23</v>
      </c>
      <c r="N1631">
        <v>3.37</v>
      </c>
      <c r="O1631">
        <v>-0.02</v>
      </c>
      <c r="P1631">
        <f xml:space="preserve"> IF(Stock_Info[[#This Row],[Close Price]] &gt; Stock_Info[[#This Row],[Open Price]], 1, 0)</f>
        <v>0</v>
      </c>
      <c r="Q1631" t="str">
        <f>IF(AND(Stock_Info[[#This Row],[% Deli. Qty to Traded Qty]]&gt;80,Stock_Info[[#This Row],[No. of Trades]]&lt;3000),"Unusual Day","")</f>
        <v/>
      </c>
      <c r="R1631" t="str">
        <f>IF(AND(Stock_Info[[#This Row],[Spread High-Low]] &lt; 10, Stock_Info[[#This Row],[% Deli. Qty to Traded Qty]] &gt; 90), "Good Day", "")</f>
        <v/>
      </c>
    </row>
    <row r="1632" spans="1:18">
      <c r="A1632" t="s">
        <v>46</v>
      </c>
      <c r="B1632" s="1">
        <v>45716</v>
      </c>
      <c r="C1632" s="1" t="str">
        <f>"WEEK" &amp;" " &amp;  INT((DAY(Stock_Info[[#This Row],[Date]])+WEEKDAY(DATE(YEAR(Stock_Info[[#This Row],[Date]]),MONTH(Stock_Info[[#This Row],[Date]]),1))-1)/7)+1</f>
        <v>WEEK 5</v>
      </c>
      <c r="D1632" s="12">
        <v>82.89</v>
      </c>
      <c r="E1632" s="12">
        <v>82.89</v>
      </c>
      <c r="F1632" s="12">
        <v>80.25</v>
      </c>
      <c r="G1632" s="12">
        <v>80.91</v>
      </c>
      <c r="H1632" s="12">
        <v>81.306062140915486</v>
      </c>
      <c r="I1632">
        <v>667322</v>
      </c>
      <c r="J1632">
        <v>5440</v>
      </c>
      <c r="K1632" s="12">
        <v>54257324</v>
      </c>
      <c r="L1632">
        <v>300933</v>
      </c>
      <c r="M1632">
        <v>45.1</v>
      </c>
      <c r="N1632">
        <v>2.64</v>
      </c>
      <c r="O1632">
        <v>-1.98</v>
      </c>
      <c r="P1632">
        <f xml:space="preserve"> IF(Stock_Info[[#This Row],[Close Price]] &gt; Stock_Info[[#This Row],[Open Price]], 1, 0)</f>
        <v>0</v>
      </c>
      <c r="Q1632" t="str">
        <f>IF(AND(Stock_Info[[#This Row],[% Deli. Qty to Traded Qty]]&gt;80,Stock_Info[[#This Row],[No. of Trades]]&lt;3000),"Unusual Day","")</f>
        <v/>
      </c>
      <c r="R1632" t="str">
        <f>IF(AND(Stock_Info[[#This Row],[Spread High-Low]] &lt; 10, Stock_Info[[#This Row],[% Deli. Qty to Traded Qty]] &gt; 90), "Good Day", "")</f>
        <v/>
      </c>
    </row>
    <row r="1633" spans="1:18">
      <c r="A1633" t="s">
        <v>46</v>
      </c>
      <c r="B1633" s="1">
        <v>45715</v>
      </c>
      <c r="C1633" s="1" t="str">
        <f>"WEEK" &amp;" " &amp;  INT((DAY(Stock_Info[[#This Row],[Date]])+WEEKDAY(DATE(YEAR(Stock_Info[[#This Row],[Date]]),MONTH(Stock_Info[[#This Row],[Date]]),1))-1)/7)+1</f>
        <v>WEEK 5</v>
      </c>
      <c r="D1633" s="12">
        <v>85.01</v>
      </c>
      <c r="E1633" s="12">
        <v>85.56</v>
      </c>
      <c r="F1633" s="12">
        <v>83.1</v>
      </c>
      <c r="G1633" s="12">
        <v>83.37</v>
      </c>
      <c r="H1633" s="12">
        <v>84.376677017989167</v>
      </c>
      <c r="I1633">
        <v>722935</v>
      </c>
      <c r="J1633">
        <v>5214</v>
      </c>
      <c r="K1633" s="12">
        <v>60998853</v>
      </c>
      <c r="L1633">
        <v>418442</v>
      </c>
      <c r="M1633">
        <v>57.88</v>
      </c>
      <c r="N1633">
        <v>2.46</v>
      </c>
      <c r="O1633">
        <v>-1.64</v>
      </c>
      <c r="P1633">
        <f xml:space="preserve"> IF(Stock_Info[[#This Row],[Close Price]] &gt; Stock_Info[[#This Row],[Open Price]], 1, 0)</f>
        <v>0</v>
      </c>
      <c r="Q1633" t="str">
        <f>IF(AND(Stock_Info[[#This Row],[% Deli. Qty to Traded Qty]]&gt;80,Stock_Info[[#This Row],[No. of Trades]]&lt;3000),"Unusual Day","")</f>
        <v/>
      </c>
      <c r="R1633" t="str">
        <f>IF(AND(Stock_Info[[#This Row],[Spread High-Low]] &lt; 10, Stock_Info[[#This Row],[% Deli. Qty to Traded Qty]] &gt; 90), "Good Day", "")</f>
        <v/>
      </c>
    </row>
    <row r="1634" spans="1:18">
      <c r="A1634" t="s">
        <v>46</v>
      </c>
      <c r="B1634" s="1">
        <v>45713</v>
      </c>
      <c r="C1634" s="1" t="str">
        <f>"WEEK" &amp;" " &amp;  INT((DAY(Stock_Info[[#This Row],[Date]])+WEEKDAY(DATE(YEAR(Stock_Info[[#This Row],[Date]]),MONTH(Stock_Info[[#This Row],[Date]]),1))-1)/7)+1</f>
        <v>WEEK 5</v>
      </c>
      <c r="D1634" s="12">
        <v>86.87</v>
      </c>
      <c r="E1634" s="12">
        <v>87.77</v>
      </c>
      <c r="F1634" s="12">
        <v>84.9</v>
      </c>
      <c r="G1634" s="12">
        <v>85.01</v>
      </c>
      <c r="H1634" s="12">
        <v>85.743784210764403</v>
      </c>
      <c r="I1634">
        <v>574746</v>
      </c>
      <c r="J1634">
        <v>4707</v>
      </c>
      <c r="K1634" s="12">
        <v>49280897</v>
      </c>
      <c r="L1634">
        <v>198629</v>
      </c>
      <c r="M1634">
        <v>34.56</v>
      </c>
      <c r="N1634">
        <v>2.87</v>
      </c>
      <c r="O1634">
        <v>-1.86</v>
      </c>
      <c r="P1634">
        <f xml:space="preserve"> IF(Stock_Info[[#This Row],[Close Price]] &gt; Stock_Info[[#This Row],[Open Price]], 1, 0)</f>
        <v>0</v>
      </c>
      <c r="Q1634" t="str">
        <f>IF(AND(Stock_Info[[#This Row],[% Deli. Qty to Traded Qty]]&gt;80,Stock_Info[[#This Row],[No. of Trades]]&lt;3000),"Unusual Day","")</f>
        <v/>
      </c>
      <c r="R1634" t="str">
        <f>IF(AND(Stock_Info[[#This Row],[Spread High-Low]] &lt; 10, Stock_Info[[#This Row],[% Deli. Qty to Traded Qty]] &gt; 90), "Good Day", "")</f>
        <v/>
      </c>
    </row>
    <row r="1635" spans="1:18">
      <c r="A1635" t="s">
        <v>46</v>
      </c>
      <c r="B1635" s="1">
        <v>45712</v>
      </c>
      <c r="C1635" s="1" t="str">
        <f>"WEEK" &amp;" " &amp;  INT((DAY(Stock_Info[[#This Row],[Date]])+WEEKDAY(DATE(YEAR(Stock_Info[[#This Row],[Date]]),MONTH(Stock_Info[[#This Row],[Date]]),1))-1)/7)+1</f>
        <v>WEEK 5</v>
      </c>
      <c r="D1635" s="12">
        <v>87.09</v>
      </c>
      <c r="E1635" s="12">
        <v>87.26</v>
      </c>
      <c r="F1635" s="12">
        <v>85.6</v>
      </c>
      <c r="G1635" s="12">
        <v>86.87</v>
      </c>
      <c r="H1635" s="12">
        <v>86.432097299988996</v>
      </c>
      <c r="I1635">
        <v>345406</v>
      </c>
      <c r="J1635">
        <v>2265</v>
      </c>
      <c r="K1635" s="12">
        <v>29854165</v>
      </c>
      <c r="L1635">
        <v>116232</v>
      </c>
      <c r="M1635">
        <v>33.65</v>
      </c>
      <c r="N1635">
        <v>1.66</v>
      </c>
      <c r="O1635">
        <v>-0.22</v>
      </c>
      <c r="P1635">
        <f xml:space="preserve"> IF(Stock_Info[[#This Row],[Close Price]] &gt; Stock_Info[[#This Row],[Open Price]], 1, 0)</f>
        <v>0</v>
      </c>
      <c r="Q1635" t="str">
        <f>IF(AND(Stock_Info[[#This Row],[% Deli. Qty to Traded Qty]]&gt;80,Stock_Info[[#This Row],[No. of Trades]]&lt;3000),"Unusual Day","")</f>
        <v/>
      </c>
      <c r="R1635" t="str">
        <f>IF(AND(Stock_Info[[#This Row],[Spread High-Low]] &lt; 10, Stock_Info[[#This Row],[% Deli. Qty to Traded Qty]] &gt; 90), "Good Day", "")</f>
        <v/>
      </c>
    </row>
    <row r="1636" spans="1:18">
      <c r="A1636" t="s">
        <v>46</v>
      </c>
      <c r="B1636" s="1">
        <v>45709</v>
      </c>
      <c r="C1636" s="1" t="str">
        <f>"WEEK" &amp;" " &amp;  INT((DAY(Stock_Info[[#This Row],[Date]])+WEEKDAY(DATE(YEAR(Stock_Info[[#This Row],[Date]]),MONTH(Stock_Info[[#This Row],[Date]]),1))-1)/7)+1</f>
        <v>WEEK 4</v>
      </c>
      <c r="D1636" s="12">
        <v>87.79</v>
      </c>
      <c r="E1636" s="12">
        <v>89.26</v>
      </c>
      <c r="F1636" s="12">
        <v>86.75</v>
      </c>
      <c r="G1636" s="12">
        <v>87.24</v>
      </c>
      <c r="H1636" s="12">
        <v>87.857597627550675</v>
      </c>
      <c r="I1636">
        <v>1046682</v>
      </c>
      <c r="J1636">
        <v>8077</v>
      </c>
      <c r="K1636" s="12">
        <v>91958966</v>
      </c>
      <c r="L1636">
        <v>446121</v>
      </c>
      <c r="M1636">
        <v>42.62</v>
      </c>
      <c r="N1636">
        <v>2.5099999999999998</v>
      </c>
      <c r="O1636">
        <v>-0.55000000000000004</v>
      </c>
      <c r="P1636">
        <f xml:space="preserve"> IF(Stock_Info[[#This Row],[Close Price]] &gt; Stock_Info[[#This Row],[Open Price]], 1, 0)</f>
        <v>0</v>
      </c>
      <c r="Q1636" t="str">
        <f>IF(AND(Stock_Info[[#This Row],[% Deli. Qty to Traded Qty]]&gt;80,Stock_Info[[#This Row],[No. of Trades]]&lt;3000),"Unusual Day","")</f>
        <v/>
      </c>
      <c r="R1636" t="str">
        <f>IF(AND(Stock_Info[[#This Row],[Spread High-Low]] &lt; 10, Stock_Info[[#This Row],[% Deli. Qty to Traded Qty]] &gt; 90), "Good Day", "")</f>
        <v/>
      </c>
    </row>
    <row r="1637" spans="1:18">
      <c r="A1637" t="s">
        <v>46</v>
      </c>
      <c r="B1637" s="1">
        <v>45708</v>
      </c>
      <c r="C1637" s="1" t="str">
        <f>"WEEK" &amp;" " &amp;  INT((DAY(Stock_Info[[#This Row],[Date]])+WEEKDAY(DATE(YEAR(Stock_Info[[#This Row],[Date]]),MONTH(Stock_Info[[#This Row],[Date]]),1))-1)/7)+1</f>
        <v>WEEK 4</v>
      </c>
      <c r="D1637" s="12">
        <v>85.53</v>
      </c>
      <c r="E1637" s="12">
        <v>88.38</v>
      </c>
      <c r="F1637" s="12">
        <v>85</v>
      </c>
      <c r="G1637" s="12">
        <v>88.09</v>
      </c>
      <c r="H1637" s="12">
        <v>87.421426823440171</v>
      </c>
      <c r="I1637">
        <v>1560978</v>
      </c>
      <c r="J1637">
        <v>8233</v>
      </c>
      <c r="K1637" s="12">
        <v>136462924</v>
      </c>
      <c r="L1637">
        <v>818246</v>
      </c>
      <c r="M1637">
        <v>52.42</v>
      </c>
      <c r="N1637">
        <v>3.38</v>
      </c>
      <c r="O1637">
        <v>2.56</v>
      </c>
      <c r="P1637">
        <f xml:space="preserve"> IF(Stock_Info[[#This Row],[Close Price]] &gt; Stock_Info[[#This Row],[Open Price]], 1, 0)</f>
        <v>1</v>
      </c>
      <c r="Q1637" t="str">
        <f>IF(AND(Stock_Info[[#This Row],[% Deli. Qty to Traded Qty]]&gt;80,Stock_Info[[#This Row],[No. of Trades]]&lt;3000),"Unusual Day","")</f>
        <v/>
      </c>
      <c r="R1637" t="str">
        <f>IF(AND(Stock_Info[[#This Row],[Spread High-Low]] &lt; 10, Stock_Info[[#This Row],[% Deli. Qty to Traded Qty]] &gt; 90), "Good Day", "")</f>
        <v/>
      </c>
    </row>
    <row r="1638" spans="1:18">
      <c r="A1638" t="s">
        <v>46</v>
      </c>
      <c r="B1638" s="1">
        <v>45707</v>
      </c>
      <c r="C1638" s="1" t="str">
        <f>"WEEK" &amp;" " &amp;  INT((DAY(Stock_Info[[#This Row],[Date]])+WEEKDAY(DATE(YEAR(Stock_Info[[#This Row],[Date]]),MONTH(Stock_Info[[#This Row],[Date]]),1))-1)/7)+1</f>
        <v>WEEK 4</v>
      </c>
      <c r="D1638" s="12">
        <v>84.38</v>
      </c>
      <c r="E1638" s="12">
        <v>85.95</v>
      </c>
      <c r="F1638" s="12">
        <v>83.76</v>
      </c>
      <c r="G1638" s="12">
        <v>85.6</v>
      </c>
      <c r="H1638" s="12">
        <v>85.247952527079477</v>
      </c>
      <c r="I1638">
        <v>541277</v>
      </c>
      <c r="J1638">
        <v>3479</v>
      </c>
      <c r="K1638" s="12">
        <v>46142756</v>
      </c>
      <c r="L1638">
        <v>246136</v>
      </c>
      <c r="M1638">
        <v>45.47</v>
      </c>
      <c r="N1638">
        <v>2.19</v>
      </c>
      <c r="O1638">
        <v>1.22</v>
      </c>
      <c r="P1638">
        <f xml:space="preserve"> IF(Stock_Info[[#This Row],[Close Price]] &gt; Stock_Info[[#This Row],[Open Price]], 1, 0)</f>
        <v>1</v>
      </c>
      <c r="Q1638" t="str">
        <f>IF(AND(Stock_Info[[#This Row],[% Deli. Qty to Traded Qty]]&gt;80,Stock_Info[[#This Row],[No. of Trades]]&lt;3000),"Unusual Day","")</f>
        <v/>
      </c>
      <c r="R1638" t="str">
        <f>IF(AND(Stock_Info[[#This Row],[Spread High-Low]] &lt; 10, Stock_Info[[#This Row],[% Deli. Qty to Traded Qty]] &gt; 90), "Good Day", "")</f>
        <v/>
      </c>
    </row>
    <row r="1639" spans="1:18">
      <c r="A1639" t="s">
        <v>46</v>
      </c>
      <c r="B1639" s="1">
        <v>45706</v>
      </c>
      <c r="C1639" s="1" t="str">
        <f>"WEEK" &amp;" " &amp;  INT((DAY(Stock_Info[[#This Row],[Date]])+WEEKDAY(DATE(YEAR(Stock_Info[[#This Row],[Date]]),MONTH(Stock_Info[[#This Row],[Date]]),1))-1)/7)+1</f>
        <v>WEEK 4</v>
      </c>
      <c r="D1639" s="12">
        <v>85.69</v>
      </c>
      <c r="E1639" s="12">
        <v>85.8</v>
      </c>
      <c r="F1639" s="12">
        <v>83.55</v>
      </c>
      <c r="G1639" s="12">
        <v>84.64</v>
      </c>
      <c r="H1639" s="12">
        <v>84.263685044630876</v>
      </c>
      <c r="I1639">
        <v>502903</v>
      </c>
      <c r="J1639">
        <v>3605</v>
      </c>
      <c r="K1639" s="12">
        <v>42376460</v>
      </c>
      <c r="L1639">
        <v>169205</v>
      </c>
      <c r="M1639">
        <v>33.65</v>
      </c>
      <c r="N1639">
        <v>2.25</v>
      </c>
      <c r="O1639">
        <v>-1.05</v>
      </c>
      <c r="P1639">
        <f xml:space="preserve"> IF(Stock_Info[[#This Row],[Close Price]] &gt; Stock_Info[[#This Row],[Open Price]], 1, 0)</f>
        <v>0</v>
      </c>
      <c r="Q1639" t="str">
        <f>IF(AND(Stock_Info[[#This Row],[% Deli. Qty to Traded Qty]]&gt;80,Stock_Info[[#This Row],[No. of Trades]]&lt;3000),"Unusual Day","")</f>
        <v/>
      </c>
      <c r="R1639" t="str">
        <f>IF(AND(Stock_Info[[#This Row],[Spread High-Low]] &lt; 10, Stock_Info[[#This Row],[% Deli. Qty to Traded Qty]] &gt; 90), "Good Day", "")</f>
        <v/>
      </c>
    </row>
    <row r="1640" spans="1:18">
      <c r="A1640" t="s">
        <v>46</v>
      </c>
      <c r="B1640" s="1">
        <v>45705</v>
      </c>
      <c r="C1640" s="1" t="str">
        <f>"WEEK" &amp;" " &amp;  INT((DAY(Stock_Info[[#This Row],[Date]])+WEEKDAY(DATE(YEAR(Stock_Info[[#This Row],[Date]]),MONTH(Stock_Info[[#This Row],[Date]]),1))-1)/7)+1</f>
        <v>WEEK 4</v>
      </c>
      <c r="D1640" s="12">
        <v>85.8</v>
      </c>
      <c r="E1640" s="12">
        <v>85.8</v>
      </c>
      <c r="F1640" s="12">
        <v>83.5</v>
      </c>
      <c r="G1640" s="12">
        <v>85.07</v>
      </c>
      <c r="H1640" s="12">
        <v>84.611305133127871</v>
      </c>
      <c r="I1640">
        <v>950064</v>
      </c>
      <c r="J1640">
        <v>22881</v>
      </c>
      <c r="K1640" s="12">
        <v>80386155</v>
      </c>
      <c r="L1640">
        <v>423806</v>
      </c>
      <c r="M1640">
        <v>44.61</v>
      </c>
      <c r="N1640">
        <v>2.2999999999999998</v>
      </c>
      <c r="O1640">
        <v>-0.73</v>
      </c>
      <c r="P1640">
        <f xml:space="preserve"> IF(Stock_Info[[#This Row],[Close Price]] &gt; Stock_Info[[#This Row],[Open Price]], 1, 0)</f>
        <v>0</v>
      </c>
      <c r="Q1640" t="str">
        <f>IF(AND(Stock_Info[[#This Row],[% Deli. Qty to Traded Qty]]&gt;80,Stock_Info[[#This Row],[No. of Trades]]&lt;3000),"Unusual Day","")</f>
        <v/>
      </c>
      <c r="R1640" t="str">
        <f>IF(AND(Stock_Info[[#This Row],[Spread High-Low]] &lt; 10, Stock_Info[[#This Row],[% Deli. Qty to Traded Qty]] &gt; 90), "Good Day", "")</f>
        <v/>
      </c>
    </row>
    <row r="1641" spans="1:18">
      <c r="A1641" t="s">
        <v>46</v>
      </c>
      <c r="B1641" s="1">
        <v>45702</v>
      </c>
      <c r="C1641" s="1" t="str">
        <f>"WEEK" &amp;" " &amp;  INT((DAY(Stock_Info[[#This Row],[Date]])+WEEKDAY(DATE(YEAR(Stock_Info[[#This Row],[Date]]),MONTH(Stock_Info[[#This Row],[Date]]),1))-1)/7)+1</f>
        <v>WEEK 3</v>
      </c>
      <c r="D1641" s="12">
        <v>89.02</v>
      </c>
      <c r="E1641" s="12">
        <v>89.34</v>
      </c>
      <c r="F1641" s="12">
        <v>84.75</v>
      </c>
      <c r="G1641" s="12">
        <v>85.59</v>
      </c>
      <c r="H1641" s="12">
        <v>86.285963543729295</v>
      </c>
      <c r="I1641">
        <v>2171588</v>
      </c>
      <c r="J1641">
        <v>20812</v>
      </c>
      <c r="K1641" s="12">
        <v>187377563</v>
      </c>
      <c r="L1641">
        <v>1004399</v>
      </c>
      <c r="M1641">
        <v>46.25</v>
      </c>
      <c r="N1641">
        <v>4.59</v>
      </c>
      <c r="O1641">
        <v>-3.43</v>
      </c>
      <c r="P1641">
        <f xml:space="preserve"> IF(Stock_Info[[#This Row],[Close Price]] &gt; Stock_Info[[#This Row],[Open Price]], 1, 0)</f>
        <v>0</v>
      </c>
      <c r="Q1641" t="str">
        <f>IF(AND(Stock_Info[[#This Row],[% Deli. Qty to Traded Qty]]&gt;80,Stock_Info[[#This Row],[No. of Trades]]&lt;3000),"Unusual Day","")</f>
        <v/>
      </c>
      <c r="R1641" t="str">
        <f>IF(AND(Stock_Info[[#This Row],[Spread High-Low]] &lt; 10, Stock_Info[[#This Row],[% Deli. Qty to Traded Qty]] &gt; 90), "Good Day", "")</f>
        <v/>
      </c>
    </row>
    <row r="1642" spans="1:18">
      <c r="A1642" t="s">
        <v>46</v>
      </c>
      <c r="B1642" s="1">
        <v>45701</v>
      </c>
      <c r="C1642" s="1" t="str">
        <f>"WEEK" &amp;" " &amp;  INT((DAY(Stock_Info[[#This Row],[Date]])+WEEKDAY(DATE(YEAR(Stock_Info[[#This Row],[Date]]),MONTH(Stock_Info[[#This Row],[Date]]),1))-1)/7)+1</f>
        <v>WEEK 3</v>
      </c>
      <c r="D1642" s="12">
        <v>91</v>
      </c>
      <c r="E1642" s="12">
        <v>91.45</v>
      </c>
      <c r="F1642" s="12">
        <v>88.35</v>
      </c>
      <c r="G1642" s="12">
        <v>88.68</v>
      </c>
      <c r="H1642" s="12">
        <v>89.943080088823862</v>
      </c>
      <c r="I1642">
        <v>2320998</v>
      </c>
      <c r="J1642">
        <v>23978</v>
      </c>
      <c r="K1642" s="12">
        <v>208757709</v>
      </c>
      <c r="L1642">
        <v>1154613</v>
      </c>
      <c r="M1642">
        <v>49.75</v>
      </c>
      <c r="N1642">
        <v>3.1</v>
      </c>
      <c r="O1642">
        <v>-2.3199999999999998</v>
      </c>
      <c r="P1642">
        <f xml:space="preserve"> IF(Stock_Info[[#This Row],[Close Price]] &gt; Stock_Info[[#This Row],[Open Price]], 1, 0)</f>
        <v>0</v>
      </c>
      <c r="Q1642" t="str">
        <f>IF(AND(Stock_Info[[#This Row],[% Deli. Qty to Traded Qty]]&gt;80,Stock_Info[[#This Row],[No. of Trades]]&lt;3000),"Unusual Day","")</f>
        <v/>
      </c>
      <c r="R1642" t="str">
        <f>IF(AND(Stock_Info[[#This Row],[Spread High-Low]] &lt; 10, Stock_Info[[#This Row],[% Deli. Qty to Traded Qty]] &gt; 90), "Good Day", "")</f>
        <v/>
      </c>
    </row>
    <row r="1643" spans="1:18">
      <c r="A1643" t="s">
        <v>46</v>
      </c>
      <c r="B1643" s="1">
        <v>45700</v>
      </c>
      <c r="C1643" s="1" t="str">
        <f>"WEEK" &amp;" " &amp;  INT((DAY(Stock_Info[[#This Row],[Date]])+WEEKDAY(DATE(YEAR(Stock_Info[[#This Row],[Date]]),MONTH(Stock_Info[[#This Row],[Date]]),1))-1)/7)+1</f>
        <v>WEEK 3</v>
      </c>
      <c r="D1643" s="12">
        <v>90.1</v>
      </c>
      <c r="E1643" s="12">
        <v>91.44</v>
      </c>
      <c r="F1643" s="12">
        <v>87.41</v>
      </c>
      <c r="G1643" s="12">
        <v>90.57</v>
      </c>
      <c r="H1643" s="12">
        <v>89.587397013793762</v>
      </c>
      <c r="I1643">
        <v>1809587</v>
      </c>
      <c r="J1643">
        <v>13570</v>
      </c>
      <c r="K1643" s="12">
        <v>162116189</v>
      </c>
      <c r="L1643">
        <v>512433</v>
      </c>
      <c r="M1643">
        <v>28.32</v>
      </c>
      <c r="N1643">
        <v>4.03</v>
      </c>
      <c r="O1643">
        <v>0.47</v>
      </c>
      <c r="P1643">
        <f xml:space="preserve"> IF(Stock_Info[[#This Row],[Close Price]] &gt; Stock_Info[[#This Row],[Open Price]], 1, 0)</f>
        <v>1</v>
      </c>
      <c r="Q1643" t="str">
        <f>IF(AND(Stock_Info[[#This Row],[% Deli. Qty to Traded Qty]]&gt;80,Stock_Info[[#This Row],[No. of Trades]]&lt;3000),"Unusual Day","")</f>
        <v/>
      </c>
      <c r="R1643" t="str">
        <f>IF(AND(Stock_Info[[#This Row],[Spread High-Low]] &lt; 10, Stock_Info[[#This Row],[% Deli. Qty to Traded Qty]] &gt; 90), "Good Day", "")</f>
        <v/>
      </c>
    </row>
    <row r="1644" spans="1:18">
      <c r="A1644" t="s">
        <v>46</v>
      </c>
      <c r="B1644" s="1">
        <v>45699</v>
      </c>
      <c r="C1644" s="1" t="str">
        <f>"WEEK" &amp;" " &amp;  INT((DAY(Stock_Info[[#This Row],[Date]])+WEEKDAY(DATE(YEAR(Stock_Info[[#This Row],[Date]]),MONTH(Stock_Info[[#This Row],[Date]]),1))-1)/7)+1</f>
        <v>WEEK 3</v>
      </c>
      <c r="D1644" s="12">
        <v>93.3</v>
      </c>
      <c r="E1644" s="12">
        <v>93.45</v>
      </c>
      <c r="F1644" s="12">
        <v>90</v>
      </c>
      <c r="G1644" s="12">
        <v>90.26</v>
      </c>
      <c r="H1644" s="12">
        <v>91.066321948934018</v>
      </c>
      <c r="I1644">
        <v>1178162</v>
      </c>
      <c r="J1644">
        <v>10505</v>
      </c>
      <c r="K1644" s="12">
        <v>107290880</v>
      </c>
      <c r="L1644">
        <v>412570</v>
      </c>
      <c r="M1644">
        <v>35.020000000000003</v>
      </c>
      <c r="N1644">
        <v>3.45</v>
      </c>
      <c r="O1644">
        <v>-3.04</v>
      </c>
      <c r="P1644">
        <f xml:space="preserve"> IF(Stock_Info[[#This Row],[Close Price]] &gt; Stock_Info[[#This Row],[Open Price]], 1, 0)</f>
        <v>0</v>
      </c>
      <c r="Q1644" t="str">
        <f>IF(AND(Stock_Info[[#This Row],[% Deli. Qty to Traded Qty]]&gt;80,Stock_Info[[#This Row],[No. of Trades]]&lt;3000),"Unusual Day","")</f>
        <v/>
      </c>
      <c r="R1644" t="str">
        <f>IF(AND(Stock_Info[[#This Row],[Spread High-Low]] &lt; 10, Stock_Info[[#This Row],[% Deli. Qty to Traded Qty]] &gt; 90), "Good Day", "")</f>
        <v/>
      </c>
    </row>
    <row r="1645" spans="1:18">
      <c r="A1645" t="s">
        <v>46</v>
      </c>
      <c r="B1645" s="1">
        <v>45698</v>
      </c>
      <c r="C1645" s="1" t="str">
        <f>"WEEK" &amp;" " &amp;  INT((DAY(Stock_Info[[#This Row],[Date]])+WEEKDAY(DATE(YEAR(Stock_Info[[#This Row],[Date]]),MONTH(Stock_Info[[#This Row],[Date]]),1))-1)/7)+1</f>
        <v>WEEK 3</v>
      </c>
      <c r="D1645" s="12">
        <v>94.4</v>
      </c>
      <c r="E1645" s="12">
        <v>94.4</v>
      </c>
      <c r="F1645" s="12">
        <v>91.91</v>
      </c>
      <c r="G1645" s="12">
        <v>93.19</v>
      </c>
      <c r="H1645" s="12">
        <v>92.849429350631993</v>
      </c>
      <c r="I1645">
        <v>329274</v>
      </c>
      <c r="J1645">
        <v>2744</v>
      </c>
      <c r="K1645" s="12">
        <v>30572903</v>
      </c>
      <c r="L1645">
        <v>114225</v>
      </c>
      <c r="M1645">
        <v>34.69</v>
      </c>
      <c r="N1645">
        <v>2.4900000000000002</v>
      </c>
      <c r="O1645">
        <v>-1.21</v>
      </c>
      <c r="P1645">
        <f xml:space="preserve"> IF(Stock_Info[[#This Row],[Close Price]] &gt; Stock_Info[[#This Row],[Open Price]], 1, 0)</f>
        <v>0</v>
      </c>
      <c r="Q1645" t="str">
        <f>IF(AND(Stock_Info[[#This Row],[% Deli. Qty to Traded Qty]]&gt;80,Stock_Info[[#This Row],[No. of Trades]]&lt;3000),"Unusual Day","")</f>
        <v/>
      </c>
      <c r="R1645" t="str">
        <f>IF(AND(Stock_Info[[#This Row],[Spread High-Low]] &lt; 10, Stock_Info[[#This Row],[% Deli. Qty to Traded Qty]] &gt; 90), "Good Day", "")</f>
        <v/>
      </c>
    </row>
    <row r="1646" spans="1:18">
      <c r="A1646" t="s">
        <v>46</v>
      </c>
      <c r="B1646" s="1">
        <v>45695</v>
      </c>
      <c r="C1646" s="1" t="str">
        <f>"WEEK" &amp;" " &amp;  INT((DAY(Stock_Info[[#This Row],[Date]])+WEEKDAY(DATE(YEAR(Stock_Info[[#This Row],[Date]]),MONTH(Stock_Info[[#This Row],[Date]]),1))-1)/7)+1</f>
        <v>WEEK 2</v>
      </c>
      <c r="D1646" s="12">
        <v>95.41</v>
      </c>
      <c r="E1646" s="12">
        <v>96.05</v>
      </c>
      <c r="F1646" s="12">
        <v>93.12</v>
      </c>
      <c r="G1646" s="12">
        <v>94.05</v>
      </c>
      <c r="H1646" s="12">
        <v>94.443862352052804</v>
      </c>
      <c r="I1646">
        <v>1084593</v>
      </c>
      <c r="J1646">
        <v>8522</v>
      </c>
      <c r="K1646" s="12">
        <v>102433152</v>
      </c>
      <c r="L1646">
        <v>312285</v>
      </c>
      <c r="M1646">
        <v>28.79</v>
      </c>
      <c r="N1646">
        <v>2.93</v>
      </c>
      <c r="O1646">
        <v>-1.36</v>
      </c>
      <c r="P1646">
        <f xml:space="preserve"> IF(Stock_Info[[#This Row],[Close Price]] &gt; Stock_Info[[#This Row],[Open Price]], 1, 0)</f>
        <v>0</v>
      </c>
      <c r="Q1646" t="str">
        <f>IF(AND(Stock_Info[[#This Row],[% Deli. Qty to Traded Qty]]&gt;80,Stock_Info[[#This Row],[No. of Trades]]&lt;3000),"Unusual Day","")</f>
        <v/>
      </c>
      <c r="R1646" t="str">
        <f>IF(AND(Stock_Info[[#This Row],[Spread High-Low]] &lt; 10, Stock_Info[[#This Row],[% Deli. Qty to Traded Qty]] &gt; 90), "Good Day", "")</f>
        <v/>
      </c>
    </row>
    <row r="1647" spans="1:18">
      <c r="A1647" t="s">
        <v>46</v>
      </c>
      <c r="B1647" s="1">
        <v>45694</v>
      </c>
      <c r="C1647" s="1" t="str">
        <f>"WEEK" &amp;" " &amp;  INT((DAY(Stock_Info[[#This Row],[Date]])+WEEKDAY(DATE(YEAR(Stock_Info[[#This Row],[Date]]),MONTH(Stock_Info[[#This Row],[Date]]),1))-1)/7)+1</f>
        <v>WEEK 2</v>
      </c>
      <c r="D1647" s="12">
        <v>96.28</v>
      </c>
      <c r="E1647" s="12">
        <v>96.44</v>
      </c>
      <c r="F1647" s="12">
        <v>94.22</v>
      </c>
      <c r="G1647" s="12">
        <v>94.89</v>
      </c>
      <c r="H1647" s="12">
        <v>95.082973057573057</v>
      </c>
      <c r="I1647">
        <v>881732</v>
      </c>
      <c r="J1647">
        <v>6759</v>
      </c>
      <c r="K1647" s="12">
        <v>83837700</v>
      </c>
      <c r="L1647">
        <v>336335</v>
      </c>
      <c r="M1647">
        <v>38.14</v>
      </c>
      <c r="N1647">
        <v>2.2200000000000002</v>
      </c>
      <c r="O1647">
        <v>-1.39</v>
      </c>
      <c r="P1647">
        <f xml:space="preserve"> IF(Stock_Info[[#This Row],[Close Price]] &gt; Stock_Info[[#This Row],[Open Price]], 1, 0)</f>
        <v>0</v>
      </c>
      <c r="Q1647" t="str">
        <f>IF(AND(Stock_Info[[#This Row],[% Deli. Qty to Traded Qty]]&gt;80,Stock_Info[[#This Row],[No. of Trades]]&lt;3000),"Unusual Day","")</f>
        <v/>
      </c>
      <c r="R1647" t="str">
        <f>IF(AND(Stock_Info[[#This Row],[Spread High-Low]] &lt; 10, Stock_Info[[#This Row],[% Deli. Qty to Traded Qty]] &gt; 90), "Good Day", "")</f>
        <v/>
      </c>
    </row>
    <row r="1648" spans="1:18">
      <c r="A1648" t="s">
        <v>46</v>
      </c>
      <c r="B1648" s="1">
        <v>45693</v>
      </c>
      <c r="C1648" s="1" t="str">
        <f>"WEEK" &amp;" " &amp;  INT((DAY(Stock_Info[[#This Row],[Date]])+WEEKDAY(DATE(YEAR(Stock_Info[[#This Row],[Date]]),MONTH(Stock_Info[[#This Row],[Date]]),1))-1)/7)+1</f>
        <v>WEEK 2</v>
      </c>
      <c r="D1648" s="12">
        <v>93.82</v>
      </c>
      <c r="E1648" s="12">
        <v>96.85</v>
      </c>
      <c r="F1648" s="12">
        <v>93.51</v>
      </c>
      <c r="G1648" s="12">
        <v>95.91</v>
      </c>
      <c r="H1648" s="12">
        <v>95.665148732983084</v>
      </c>
      <c r="I1648">
        <v>2297641</v>
      </c>
      <c r="J1648">
        <v>13149</v>
      </c>
      <c r="K1648" s="12">
        <v>219804168</v>
      </c>
      <c r="L1648">
        <v>967823</v>
      </c>
      <c r="M1648">
        <v>42.12</v>
      </c>
      <c r="N1648">
        <v>3.34</v>
      </c>
      <c r="O1648">
        <v>2.09</v>
      </c>
      <c r="P1648">
        <f xml:space="preserve"> IF(Stock_Info[[#This Row],[Close Price]] &gt; Stock_Info[[#This Row],[Open Price]], 1, 0)</f>
        <v>1</v>
      </c>
      <c r="Q1648" t="str">
        <f>IF(AND(Stock_Info[[#This Row],[% Deli. Qty to Traded Qty]]&gt;80,Stock_Info[[#This Row],[No. of Trades]]&lt;3000),"Unusual Day","")</f>
        <v/>
      </c>
      <c r="R1648" t="str">
        <f>IF(AND(Stock_Info[[#This Row],[Spread High-Low]] &lt; 10, Stock_Info[[#This Row],[% Deli. Qty to Traded Qty]] &gt; 90), "Good Day", "")</f>
        <v/>
      </c>
    </row>
    <row r="1649" spans="1:18">
      <c r="A1649" t="s">
        <v>46</v>
      </c>
      <c r="B1649" s="1">
        <v>45692</v>
      </c>
      <c r="C1649" s="1" t="str">
        <f>"WEEK" &amp;" " &amp;  INT((DAY(Stock_Info[[#This Row],[Date]])+WEEKDAY(DATE(YEAR(Stock_Info[[#This Row],[Date]]),MONTH(Stock_Info[[#This Row],[Date]]),1))-1)/7)+1</f>
        <v>WEEK 2</v>
      </c>
      <c r="D1649" s="12">
        <v>91.19</v>
      </c>
      <c r="E1649" s="12">
        <v>93.15</v>
      </c>
      <c r="F1649" s="12">
        <v>91.19</v>
      </c>
      <c r="G1649" s="12">
        <v>92.86</v>
      </c>
      <c r="H1649" s="12">
        <v>92.655655946232528</v>
      </c>
      <c r="I1649">
        <v>1240155</v>
      </c>
      <c r="J1649">
        <v>7086</v>
      </c>
      <c r="K1649" s="12">
        <v>114907375</v>
      </c>
      <c r="L1649">
        <v>520240</v>
      </c>
      <c r="M1649">
        <v>41.95</v>
      </c>
      <c r="N1649">
        <v>1.96</v>
      </c>
      <c r="O1649">
        <v>1.67</v>
      </c>
      <c r="P1649">
        <f xml:space="preserve"> IF(Stock_Info[[#This Row],[Close Price]] &gt; Stock_Info[[#This Row],[Open Price]], 1, 0)</f>
        <v>1</v>
      </c>
      <c r="Q1649" t="str">
        <f>IF(AND(Stock_Info[[#This Row],[% Deli. Qty to Traded Qty]]&gt;80,Stock_Info[[#This Row],[No. of Trades]]&lt;3000),"Unusual Day","")</f>
        <v/>
      </c>
      <c r="R1649" t="str">
        <f>IF(AND(Stock_Info[[#This Row],[Spread High-Low]] &lt; 10, Stock_Info[[#This Row],[% Deli. Qty to Traded Qty]] &gt; 90), "Good Day", "")</f>
        <v/>
      </c>
    </row>
    <row r="1650" spans="1:18">
      <c r="A1650" t="s">
        <v>46</v>
      </c>
      <c r="B1650" s="1">
        <v>45691</v>
      </c>
      <c r="C1650" s="1" t="str">
        <f>"WEEK" &amp;" " &amp;  INT((DAY(Stock_Info[[#This Row],[Date]])+WEEKDAY(DATE(YEAR(Stock_Info[[#This Row],[Date]]),MONTH(Stock_Info[[#This Row],[Date]]),1))-1)/7)+1</f>
        <v>WEEK 2</v>
      </c>
      <c r="D1650" s="12">
        <v>91.46</v>
      </c>
      <c r="E1650" s="12">
        <v>91.98</v>
      </c>
      <c r="F1650" s="12">
        <v>89.51</v>
      </c>
      <c r="G1650" s="12">
        <v>90.61</v>
      </c>
      <c r="H1650" s="12">
        <v>90.522105607758348</v>
      </c>
      <c r="I1650">
        <v>1234076</v>
      </c>
      <c r="J1650">
        <v>12123</v>
      </c>
      <c r="K1650" s="12">
        <v>111711158</v>
      </c>
      <c r="L1650">
        <v>495737</v>
      </c>
      <c r="M1650">
        <v>40.17</v>
      </c>
      <c r="N1650">
        <v>2.4700000000000002</v>
      </c>
      <c r="O1650">
        <v>-0.85</v>
      </c>
      <c r="P1650">
        <f xml:space="preserve"> IF(Stock_Info[[#This Row],[Close Price]] &gt; Stock_Info[[#This Row],[Open Price]], 1, 0)</f>
        <v>0</v>
      </c>
      <c r="Q1650" t="str">
        <f>IF(AND(Stock_Info[[#This Row],[% Deli. Qty to Traded Qty]]&gt;80,Stock_Info[[#This Row],[No. of Trades]]&lt;3000),"Unusual Day","")</f>
        <v/>
      </c>
      <c r="R1650" t="str">
        <f>IF(AND(Stock_Info[[#This Row],[Spread High-Low]] &lt; 10, Stock_Info[[#This Row],[% Deli. Qty to Traded Qty]] &gt; 90), "Good Day", "")</f>
        <v/>
      </c>
    </row>
    <row r="1651" spans="1:18">
      <c r="A1651" t="s">
        <v>46</v>
      </c>
      <c r="B1651" s="1">
        <v>45689</v>
      </c>
      <c r="C1651" s="1" t="str">
        <f>"WEEK" &amp;" " &amp;  INT((DAY(Stock_Info[[#This Row],[Date]])+WEEKDAY(DATE(YEAR(Stock_Info[[#This Row],[Date]]),MONTH(Stock_Info[[#This Row],[Date]]),1))-1)/7)+1</f>
        <v>WEEK 2</v>
      </c>
      <c r="D1651" s="12">
        <v>93.66</v>
      </c>
      <c r="E1651" s="12">
        <v>94.26</v>
      </c>
      <c r="F1651" s="12">
        <v>91.15</v>
      </c>
      <c r="G1651" s="12">
        <v>92.7</v>
      </c>
      <c r="H1651" s="12">
        <v>93.116726469675683</v>
      </c>
      <c r="I1651">
        <v>1369775</v>
      </c>
      <c r="J1651">
        <v>7722</v>
      </c>
      <c r="K1651" s="12">
        <v>127548964</v>
      </c>
      <c r="N1651">
        <v>3.11</v>
      </c>
      <c r="O1651">
        <v>-0.96</v>
      </c>
      <c r="P1651">
        <f xml:space="preserve"> IF(Stock_Info[[#This Row],[Close Price]] &gt; Stock_Info[[#This Row],[Open Price]], 1, 0)</f>
        <v>0</v>
      </c>
      <c r="Q1651" t="str">
        <f>IF(AND(Stock_Info[[#This Row],[% Deli. Qty to Traded Qty]]&gt;80,Stock_Info[[#This Row],[No. of Trades]]&lt;3000),"Unusual Day","")</f>
        <v/>
      </c>
      <c r="R1651" t="str">
        <f>IF(AND(Stock_Info[[#This Row],[Spread High-Low]] &lt; 10, Stock_Info[[#This Row],[% Deli. Qty to Traded Qty]] &gt; 90), "Good Day", "")</f>
        <v/>
      </c>
    </row>
    <row r="1652" spans="1:18">
      <c r="A1652" t="s">
        <v>46</v>
      </c>
      <c r="B1652" s="1">
        <v>45688</v>
      </c>
      <c r="C1652" s="1" t="str">
        <f>"WEEK" &amp;" " &amp;  INT((DAY(Stock_Info[[#This Row],[Date]])+WEEKDAY(DATE(YEAR(Stock_Info[[#This Row],[Date]]),MONTH(Stock_Info[[#This Row],[Date]]),1))-1)/7)+1</f>
        <v>WEEK 5</v>
      </c>
      <c r="D1652" s="12">
        <v>91.55</v>
      </c>
      <c r="E1652" s="12">
        <v>94</v>
      </c>
      <c r="F1652" s="12">
        <v>90.75</v>
      </c>
      <c r="G1652" s="12">
        <v>93.3</v>
      </c>
      <c r="H1652" s="12">
        <v>92.37046759157586</v>
      </c>
      <c r="I1652">
        <v>1056392</v>
      </c>
      <c r="J1652">
        <v>3884</v>
      </c>
      <c r="K1652" s="12">
        <v>97579423</v>
      </c>
      <c r="L1652">
        <v>323974</v>
      </c>
      <c r="M1652">
        <v>30.67</v>
      </c>
      <c r="N1652">
        <v>3.25</v>
      </c>
      <c r="O1652">
        <v>1.75</v>
      </c>
      <c r="P1652">
        <f xml:space="preserve"> IF(Stock_Info[[#This Row],[Close Price]] &gt; Stock_Info[[#This Row],[Open Price]], 1, 0)</f>
        <v>1</v>
      </c>
      <c r="Q1652" t="str">
        <f>IF(AND(Stock_Info[[#This Row],[% Deli. Qty to Traded Qty]]&gt;80,Stock_Info[[#This Row],[No. of Trades]]&lt;3000),"Unusual Day","")</f>
        <v/>
      </c>
      <c r="R1652" t="str">
        <f>IF(AND(Stock_Info[[#This Row],[Spread High-Low]] &lt; 10, Stock_Info[[#This Row],[% Deli. Qty to Traded Qty]] &gt; 90), "Good Day", "")</f>
        <v/>
      </c>
    </row>
    <row r="1653" spans="1:18">
      <c r="A1653" t="s">
        <v>46</v>
      </c>
      <c r="B1653" s="1">
        <v>45687</v>
      </c>
      <c r="C1653" s="1" t="str">
        <f>"WEEK" &amp;" " &amp;  INT((DAY(Stock_Info[[#This Row],[Date]])+WEEKDAY(DATE(YEAR(Stock_Info[[#This Row],[Date]]),MONTH(Stock_Info[[#This Row],[Date]]),1))-1)/7)+1</f>
        <v>WEEK 5</v>
      </c>
      <c r="D1653" s="12">
        <v>92.5</v>
      </c>
      <c r="E1653" s="12">
        <v>92.5</v>
      </c>
      <c r="F1653" s="12">
        <v>90.5</v>
      </c>
      <c r="G1653" s="12">
        <v>90.9</v>
      </c>
      <c r="H1653" s="12">
        <v>91.534879377102797</v>
      </c>
      <c r="I1653">
        <v>851248</v>
      </c>
      <c r="J1653">
        <v>3969</v>
      </c>
      <c r="K1653" s="12">
        <v>77918883</v>
      </c>
      <c r="L1653">
        <v>346634</v>
      </c>
      <c r="M1653">
        <v>40.72</v>
      </c>
      <c r="N1653">
        <v>2</v>
      </c>
      <c r="O1653">
        <v>-1.6</v>
      </c>
      <c r="P1653">
        <f xml:space="preserve"> IF(Stock_Info[[#This Row],[Close Price]] &gt; Stock_Info[[#This Row],[Open Price]], 1, 0)</f>
        <v>0</v>
      </c>
      <c r="Q1653" t="str">
        <f>IF(AND(Stock_Info[[#This Row],[% Deli. Qty to Traded Qty]]&gt;80,Stock_Info[[#This Row],[No. of Trades]]&lt;3000),"Unusual Day","")</f>
        <v/>
      </c>
      <c r="R1653" t="str">
        <f>IF(AND(Stock_Info[[#This Row],[Spread High-Low]] &lt; 10, Stock_Info[[#This Row],[% Deli. Qty to Traded Qty]] &gt; 90), "Good Day", "")</f>
        <v/>
      </c>
    </row>
    <row r="1654" spans="1:18">
      <c r="A1654" t="s">
        <v>46</v>
      </c>
      <c r="B1654" s="1">
        <v>45686</v>
      </c>
      <c r="C1654" s="1" t="str">
        <f>"WEEK" &amp;" " &amp;  INT((DAY(Stock_Info[[#This Row],[Date]])+WEEKDAY(DATE(YEAR(Stock_Info[[#This Row],[Date]]),MONTH(Stock_Info[[#This Row],[Date]]),1))-1)/7)+1</f>
        <v>WEEK 5</v>
      </c>
      <c r="D1654" s="12">
        <v>92.95</v>
      </c>
      <c r="E1654" s="12">
        <v>92.95</v>
      </c>
      <c r="F1654" s="12">
        <v>91.35</v>
      </c>
      <c r="G1654" s="12">
        <v>91.9</v>
      </c>
      <c r="H1654" s="12">
        <v>92.043198279796286</v>
      </c>
      <c r="I1654">
        <v>1428668</v>
      </c>
      <c r="J1654">
        <v>9141</v>
      </c>
      <c r="K1654" s="12">
        <v>131499172</v>
      </c>
      <c r="L1654">
        <v>361312</v>
      </c>
      <c r="M1654">
        <v>25.29</v>
      </c>
      <c r="N1654">
        <v>1.6</v>
      </c>
      <c r="O1654">
        <v>-1.05</v>
      </c>
      <c r="P1654">
        <f xml:space="preserve"> IF(Stock_Info[[#This Row],[Close Price]] &gt; Stock_Info[[#This Row],[Open Price]], 1, 0)</f>
        <v>0</v>
      </c>
      <c r="Q1654" t="str">
        <f>IF(AND(Stock_Info[[#This Row],[% Deli. Qty to Traded Qty]]&gt;80,Stock_Info[[#This Row],[No. of Trades]]&lt;3000),"Unusual Day","")</f>
        <v/>
      </c>
      <c r="R1654" t="str">
        <f>IF(AND(Stock_Info[[#This Row],[Spread High-Low]] &lt; 10, Stock_Info[[#This Row],[% Deli. Qty to Traded Qty]] &gt; 90), "Good Day", "")</f>
        <v/>
      </c>
    </row>
    <row r="1655" spans="1:18">
      <c r="A1655" t="s">
        <v>46</v>
      </c>
      <c r="B1655" s="1">
        <v>45685</v>
      </c>
      <c r="C1655" s="1" t="str">
        <f>"WEEK" &amp;" " &amp;  INT((DAY(Stock_Info[[#This Row],[Date]])+WEEKDAY(DATE(YEAR(Stock_Info[[#This Row],[Date]]),MONTH(Stock_Info[[#This Row],[Date]]),1))-1)/7)+1</f>
        <v>WEEK 5</v>
      </c>
      <c r="D1655" s="12">
        <v>93.7</v>
      </c>
      <c r="E1655" s="12">
        <v>94.9</v>
      </c>
      <c r="F1655" s="12">
        <v>90.3</v>
      </c>
      <c r="G1655" s="12">
        <v>92</v>
      </c>
      <c r="H1655" s="12">
        <v>92.237656797521709</v>
      </c>
      <c r="I1655">
        <v>1772190</v>
      </c>
      <c r="J1655">
        <v>8648</v>
      </c>
      <c r="K1655" s="12">
        <v>163462653</v>
      </c>
      <c r="L1655">
        <v>358440</v>
      </c>
      <c r="M1655">
        <v>20.23</v>
      </c>
      <c r="N1655">
        <v>4.5999999999999996</v>
      </c>
      <c r="O1655">
        <v>-1.7</v>
      </c>
      <c r="P1655">
        <f xml:space="preserve"> IF(Stock_Info[[#This Row],[Close Price]] &gt; Stock_Info[[#This Row],[Open Price]], 1, 0)</f>
        <v>0</v>
      </c>
      <c r="Q1655" t="str">
        <f>IF(AND(Stock_Info[[#This Row],[% Deli. Qty to Traded Qty]]&gt;80,Stock_Info[[#This Row],[No. of Trades]]&lt;3000),"Unusual Day","")</f>
        <v/>
      </c>
      <c r="R1655" t="str">
        <f>IF(AND(Stock_Info[[#This Row],[Spread High-Low]] &lt; 10, Stock_Info[[#This Row],[% Deli. Qty to Traded Qty]] &gt; 90), "Good Day", "")</f>
        <v/>
      </c>
    </row>
    <row r="1656" spans="1:18">
      <c r="A1656" t="s">
        <v>46</v>
      </c>
      <c r="B1656" s="1">
        <v>45684</v>
      </c>
      <c r="C1656" s="1" t="str">
        <f>"WEEK" &amp;" " &amp;  INT((DAY(Stock_Info[[#This Row],[Date]])+WEEKDAY(DATE(YEAR(Stock_Info[[#This Row],[Date]]),MONTH(Stock_Info[[#This Row],[Date]]),1))-1)/7)+1</f>
        <v>WEEK 5</v>
      </c>
      <c r="D1656" s="12">
        <v>95.9</v>
      </c>
      <c r="E1656" s="12">
        <v>97.55</v>
      </c>
      <c r="F1656" s="12">
        <v>90.9</v>
      </c>
      <c r="G1656" s="12">
        <v>91.85</v>
      </c>
      <c r="H1656" s="12">
        <v>94.40902850280898</v>
      </c>
      <c r="I1656">
        <v>2353347</v>
      </c>
      <c r="J1656">
        <v>15593</v>
      </c>
      <c r="K1656" s="12">
        <v>222177204</v>
      </c>
      <c r="L1656">
        <v>725567</v>
      </c>
      <c r="M1656">
        <v>30.83</v>
      </c>
      <c r="N1656">
        <v>6.65</v>
      </c>
      <c r="O1656">
        <v>-4.05</v>
      </c>
      <c r="P1656">
        <f xml:space="preserve"> IF(Stock_Info[[#This Row],[Close Price]] &gt; Stock_Info[[#This Row],[Open Price]], 1, 0)</f>
        <v>0</v>
      </c>
      <c r="Q1656" t="str">
        <f>IF(AND(Stock_Info[[#This Row],[% Deli. Qty to Traded Qty]]&gt;80,Stock_Info[[#This Row],[No. of Trades]]&lt;3000),"Unusual Day","")</f>
        <v/>
      </c>
      <c r="R1656" t="str">
        <f>IF(AND(Stock_Info[[#This Row],[Spread High-Low]] &lt; 10, Stock_Info[[#This Row],[% Deli. Qty to Traded Qty]] &gt; 90), "Good Day", "")</f>
        <v/>
      </c>
    </row>
    <row r="1657" spans="1:18">
      <c r="A1657" t="s">
        <v>46</v>
      </c>
      <c r="B1657" s="1">
        <v>45681</v>
      </c>
      <c r="C1657" s="1" t="str">
        <f>"WEEK" &amp;" " &amp;  INT((DAY(Stock_Info[[#This Row],[Date]])+WEEKDAY(DATE(YEAR(Stock_Info[[#This Row],[Date]]),MONTH(Stock_Info[[#This Row],[Date]]),1))-1)/7)+1</f>
        <v>WEEK 4</v>
      </c>
      <c r="D1657" s="12">
        <v>98.2</v>
      </c>
      <c r="E1657" s="12">
        <v>98.6</v>
      </c>
      <c r="F1657" s="12">
        <v>96.45</v>
      </c>
      <c r="G1657" s="12">
        <v>96.75</v>
      </c>
      <c r="H1657" s="12">
        <v>97.604801863144232</v>
      </c>
      <c r="I1657">
        <v>787486</v>
      </c>
      <c r="J1657">
        <v>5430</v>
      </c>
      <c r="K1657" s="12">
        <v>76862415</v>
      </c>
      <c r="L1657">
        <v>237552</v>
      </c>
      <c r="M1657">
        <v>30.17</v>
      </c>
      <c r="N1657">
        <v>2.15</v>
      </c>
      <c r="O1657">
        <v>-1.45</v>
      </c>
      <c r="P1657">
        <f xml:space="preserve"> IF(Stock_Info[[#This Row],[Close Price]] &gt; Stock_Info[[#This Row],[Open Price]], 1, 0)</f>
        <v>0</v>
      </c>
      <c r="Q1657" t="str">
        <f>IF(AND(Stock_Info[[#This Row],[% Deli. Qty to Traded Qty]]&gt;80,Stock_Info[[#This Row],[No. of Trades]]&lt;3000),"Unusual Day","")</f>
        <v/>
      </c>
      <c r="R1657" t="str">
        <f>IF(AND(Stock_Info[[#This Row],[Spread High-Low]] &lt; 10, Stock_Info[[#This Row],[% Deli. Qty to Traded Qty]] &gt; 90), "Good Day", "")</f>
        <v/>
      </c>
    </row>
    <row r="1658" spans="1:18">
      <c r="A1658" t="s">
        <v>46</v>
      </c>
      <c r="B1658" s="1">
        <v>45680</v>
      </c>
      <c r="C1658" s="1" t="str">
        <f>"WEEK" &amp;" " &amp;  INT((DAY(Stock_Info[[#This Row],[Date]])+WEEKDAY(DATE(YEAR(Stock_Info[[#This Row],[Date]]),MONTH(Stock_Info[[#This Row],[Date]]),1))-1)/7)+1</f>
        <v>WEEK 4</v>
      </c>
      <c r="D1658" s="12">
        <v>97.85</v>
      </c>
      <c r="E1658" s="12">
        <v>98.85</v>
      </c>
      <c r="F1658" s="12">
        <v>96.85</v>
      </c>
      <c r="G1658" s="12">
        <v>98.2</v>
      </c>
      <c r="H1658" s="12">
        <v>98.007247901954955</v>
      </c>
      <c r="I1658">
        <v>413361</v>
      </c>
      <c r="J1658">
        <v>3994</v>
      </c>
      <c r="K1658" s="12">
        <v>40512374</v>
      </c>
      <c r="L1658">
        <v>134839</v>
      </c>
      <c r="M1658">
        <v>32.619999999999997</v>
      </c>
      <c r="N1658">
        <v>2</v>
      </c>
      <c r="O1658">
        <v>0.35</v>
      </c>
      <c r="P1658">
        <f xml:space="preserve"> IF(Stock_Info[[#This Row],[Close Price]] &gt; Stock_Info[[#This Row],[Open Price]], 1, 0)</f>
        <v>1</v>
      </c>
      <c r="Q1658" t="str">
        <f>IF(AND(Stock_Info[[#This Row],[% Deli. Qty to Traded Qty]]&gt;80,Stock_Info[[#This Row],[No. of Trades]]&lt;3000),"Unusual Day","")</f>
        <v/>
      </c>
      <c r="R1658" t="str">
        <f>IF(AND(Stock_Info[[#This Row],[Spread High-Low]] &lt; 10, Stock_Info[[#This Row],[% Deli. Qty to Traded Qty]] &gt; 90), "Good Day", "")</f>
        <v/>
      </c>
    </row>
    <row r="1659" spans="1:18">
      <c r="A1659" t="s">
        <v>46</v>
      </c>
      <c r="B1659" s="1">
        <v>45679</v>
      </c>
      <c r="C1659" s="1" t="str">
        <f>"WEEK" &amp;" " &amp;  INT((DAY(Stock_Info[[#This Row],[Date]])+WEEKDAY(DATE(YEAR(Stock_Info[[#This Row],[Date]]),MONTH(Stock_Info[[#This Row],[Date]]),1))-1)/7)+1</f>
        <v>WEEK 4</v>
      </c>
      <c r="D1659" s="12">
        <v>99.65</v>
      </c>
      <c r="E1659" s="12">
        <v>99.65</v>
      </c>
      <c r="F1659" s="12">
        <v>95.65</v>
      </c>
      <c r="G1659" s="12">
        <v>97.85</v>
      </c>
      <c r="H1659" s="12">
        <v>97.315852820828539</v>
      </c>
      <c r="I1659">
        <v>505153</v>
      </c>
      <c r="J1659">
        <v>3394</v>
      </c>
      <c r="K1659" s="12">
        <v>49159395</v>
      </c>
      <c r="L1659">
        <v>171472</v>
      </c>
      <c r="M1659">
        <v>33.94</v>
      </c>
      <c r="N1659">
        <v>4</v>
      </c>
      <c r="O1659">
        <v>-1.8</v>
      </c>
      <c r="P1659">
        <f xml:space="preserve"> IF(Stock_Info[[#This Row],[Close Price]] &gt; Stock_Info[[#This Row],[Open Price]], 1, 0)</f>
        <v>0</v>
      </c>
      <c r="Q1659" t="str">
        <f>IF(AND(Stock_Info[[#This Row],[% Deli. Qty to Traded Qty]]&gt;80,Stock_Info[[#This Row],[No. of Trades]]&lt;3000),"Unusual Day","")</f>
        <v/>
      </c>
      <c r="R1659" t="str">
        <f>IF(AND(Stock_Info[[#This Row],[Spread High-Low]] &lt; 10, Stock_Info[[#This Row],[% Deli. Qty to Traded Qty]] &gt; 90), "Good Day", "")</f>
        <v/>
      </c>
    </row>
    <row r="1660" spans="1:18">
      <c r="A1660" t="s">
        <v>46</v>
      </c>
      <c r="B1660" s="1">
        <v>45678</v>
      </c>
      <c r="C1660" s="1" t="str">
        <f>"WEEK" &amp;" " &amp;  INT((DAY(Stock_Info[[#This Row],[Date]])+WEEKDAY(DATE(YEAR(Stock_Info[[#This Row],[Date]]),MONTH(Stock_Info[[#This Row],[Date]]),1))-1)/7)+1</f>
        <v>WEEK 4</v>
      </c>
      <c r="D1660" s="12">
        <v>101.6</v>
      </c>
      <c r="E1660" s="12">
        <v>101.6</v>
      </c>
      <c r="F1660" s="12">
        <v>99.15</v>
      </c>
      <c r="G1660" s="12">
        <v>99.4</v>
      </c>
      <c r="H1660" s="12">
        <v>100.07838702516061</v>
      </c>
      <c r="I1660">
        <v>887379</v>
      </c>
      <c r="J1660">
        <v>6212</v>
      </c>
      <c r="K1660" s="12">
        <v>88807459</v>
      </c>
      <c r="L1660">
        <v>361524</v>
      </c>
      <c r="M1660">
        <v>40.74</v>
      </c>
      <c r="N1660">
        <v>2.4500000000000002</v>
      </c>
      <c r="O1660">
        <v>-2.2000000000000002</v>
      </c>
      <c r="P1660">
        <f xml:space="preserve"> IF(Stock_Info[[#This Row],[Close Price]] &gt; Stock_Info[[#This Row],[Open Price]], 1, 0)</f>
        <v>0</v>
      </c>
      <c r="Q1660" t="str">
        <f>IF(AND(Stock_Info[[#This Row],[% Deli. Qty to Traded Qty]]&gt;80,Stock_Info[[#This Row],[No. of Trades]]&lt;3000),"Unusual Day","")</f>
        <v/>
      </c>
      <c r="R1660" t="str">
        <f>IF(AND(Stock_Info[[#This Row],[Spread High-Low]] &lt; 10, Stock_Info[[#This Row],[% Deli. Qty to Traded Qty]] &gt; 90), "Good Day", "")</f>
        <v/>
      </c>
    </row>
    <row r="1661" spans="1:18">
      <c r="A1661" t="s">
        <v>46</v>
      </c>
      <c r="B1661" s="1">
        <v>45677</v>
      </c>
      <c r="C1661" s="1" t="str">
        <f>"WEEK" &amp;" " &amp;  INT((DAY(Stock_Info[[#This Row],[Date]])+WEEKDAY(DATE(YEAR(Stock_Info[[#This Row],[Date]]),MONTH(Stock_Info[[#This Row],[Date]]),1))-1)/7)+1</f>
        <v>WEEK 4</v>
      </c>
      <c r="D1661" s="12">
        <v>98.25</v>
      </c>
      <c r="E1661" s="12">
        <v>102</v>
      </c>
      <c r="F1661" s="12">
        <v>97.65</v>
      </c>
      <c r="G1661" s="12">
        <v>101.1</v>
      </c>
      <c r="H1661" s="12">
        <v>100.18428160603536</v>
      </c>
      <c r="I1661">
        <v>663821</v>
      </c>
      <c r="J1661">
        <v>4094</v>
      </c>
      <c r="K1661" s="12">
        <v>66504430</v>
      </c>
      <c r="L1661">
        <v>217124</v>
      </c>
      <c r="M1661">
        <v>32.71</v>
      </c>
      <c r="N1661">
        <v>4.3499999999999996</v>
      </c>
      <c r="O1661">
        <v>2.85</v>
      </c>
      <c r="P1661">
        <f xml:space="preserve"> IF(Stock_Info[[#This Row],[Close Price]] &gt; Stock_Info[[#This Row],[Open Price]], 1, 0)</f>
        <v>1</v>
      </c>
      <c r="Q1661" t="str">
        <f>IF(AND(Stock_Info[[#This Row],[% Deli. Qty to Traded Qty]]&gt;80,Stock_Info[[#This Row],[No. of Trades]]&lt;3000),"Unusual Day","")</f>
        <v/>
      </c>
      <c r="R1661" t="str">
        <f>IF(AND(Stock_Info[[#This Row],[Spread High-Low]] &lt; 10, Stock_Info[[#This Row],[% Deli. Qty to Traded Qty]] &gt; 90), "Good Day", "")</f>
        <v/>
      </c>
    </row>
    <row r="1662" spans="1:18">
      <c r="A1662" t="s">
        <v>46</v>
      </c>
      <c r="B1662" s="1">
        <v>45674</v>
      </c>
      <c r="C1662" s="1" t="str">
        <f>"WEEK" &amp;" " &amp;  INT((DAY(Stock_Info[[#This Row],[Date]])+WEEKDAY(DATE(YEAR(Stock_Info[[#This Row],[Date]]),MONTH(Stock_Info[[#This Row],[Date]]),1))-1)/7)+1</f>
        <v>WEEK 3</v>
      </c>
      <c r="D1662" s="12">
        <v>97.45</v>
      </c>
      <c r="E1662" s="12">
        <v>98.35</v>
      </c>
      <c r="F1662" s="12">
        <v>96.55</v>
      </c>
      <c r="G1662" s="12">
        <v>97.85</v>
      </c>
      <c r="H1662" s="12">
        <v>97.432894093066921</v>
      </c>
      <c r="I1662">
        <v>604984</v>
      </c>
      <c r="J1662">
        <v>3482</v>
      </c>
      <c r="K1662" s="12">
        <v>58945342</v>
      </c>
      <c r="L1662">
        <v>219615</v>
      </c>
      <c r="M1662">
        <v>36.299999999999997</v>
      </c>
      <c r="N1662">
        <v>1.8</v>
      </c>
      <c r="O1662">
        <v>0.4</v>
      </c>
      <c r="P1662">
        <f xml:space="preserve"> IF(Stock_Info[[#This Row],[Close Price]] &gt; Stock_Info[[#This Row],[Open Price]], 1, 0)</f>
        <v>1</v>
      </c>
      <c r="Q1662" t="str">
        <f>IF(AND(Stock_Info[[#This Row],[% Deli. Qty to Traded Qty]]&gt;80,Stock_Info[[#This Row],[No. of Trades]]&lt;3000),"Unusual Day","")</f>
        <v/>
      </c>
      <c r="R1662" t="str">
        <f>IF(AND(Stock_Info[[#This Row],[Spread High-Low]] &lt; 10, Stock_Info[[#This Row],[% Deli. Qty to Traded Qty]] &gt; 90), "Good Day", "")</f>
        <v/>
      </c>
    </row>
    <row r="1663" spans="1:18">
      <c r="A1663" t="s">
        <v>46</v>
      </c>
      <c r="B1663" s="1">
        <v>45673</v>
      </c>
      <c r="C1663" s="1" t="str">
        <f>"WEEK" &amp;" " &amp;  INT((DAY(Stock_Info[[#This Row],[Date]])+WEEKDAY(DATE(YEAR(Stock_Info[[#This Row],[Date]]),MONTH(Stock_Info[[#This Row],[Date]]),1))-1)/7)+1</f>
        <v>WEEK 3</v>
      </c>
      <c r="D1663" s="12">
        <v>96.15</v>
      </c>
      <c r="E1663" s="12">
        <v>98.2</v>
      </c>
      <c r="F1663" s="12">
        <v>96.1</v>
      </c>
      <c r="G1663" s="12">
        <v>97.3</v>
      </c>
      <c r="H1663" s="12">
        <v>97.255347951362836</v>
      </c>
      <c r="I1663">
        <v>1408717</v>
      </c>
      <c r="J1663">
        <v>7983</v>
      </c>
      <c r="K1663" s="12">
        <v>137005262</v>
      </c>
      <c r="L1663">
        <v>549894</v>
      </c>
      <c r="M1663">
        <v>39.04</v>
      </c>
      <c r="N1663">
        <v>2.1</v>
      </c>
      <c r="O1663">
        <v>1.1499999999999999</v>
      </c>
      <c r="P1663">
        <f xml:space="preserve"> IF(Stock_Info[[#This Row],[Close Price]] &gt; Stock_Info[[#This Row],[Open Price]], 1, 0)</f>
        <v>1</v>
      </c>
      <c r="Q1663" t="str">
        <f>IF(AND(Stock_Info[[#This Row],[% Deli. Qty to Traded Qty]]&gt;80,Stock_Info[[#This Row],[No. of Trades]]&lt;3000),"Unusual Day","")</f>
        <v/>
      </c>
      <c r="R1663" t="str">
        <f>IF(AND(Stock_Info[[#This Row],[Spread High-Low]] &lt; 10, Stock_Info[[#This Row],[% Deli. Qty to Traded Qty]] &gt; 90), "Good Day", "")</f>
        <v/>
      </c>
    </row>
    <row r="1664" spans="1:18">
      <c r="A1664" t="s">
        <v>46</v>
      </c>
      <c r="B1664" s="1">
        <v>45672</v>
      </c>
      <c r="C1664" s="1" t="str">
        <f>"WEEK" &amp;" " &amp;  INT((DAY(Stock_Info[[#This Row],[Date]])+WEEKDAY(DATE(YEAR(Stock_Info[[#This Row],[Date]]),MONTH(Stock_Info[[#This Row],[Date]]),1))-1)/7)+1</f>
        <v>WEEK 3</v>
      </c>
      <c r="D1664" s="12">
        <v>94.35</v>
      </c>
      <c r="E1664" s="12">
        <v>95.7</v>
      </c>
      <c r="F1664" s="12">
        <v>93.65</v>
      </c>
      <c r="G1664" s="12">
        <v>94.7</v>
      </c>
      <c r="H1664" s="12">
        <v>94.694423583289137</v>
      </c>
      <c r="I1664">
        <v>1304924</v>
      </c>
      <c r="J1664">
        <v>3760</v>
      </c>
      <c r="K1664" s="12">
        <v>123569026</v>
      </c>
      <c r="L1664">
        <v>868751</v>
      </c>
      <c r="M1664">
        <v>66.569999999999993</v>
      </c>
      <c r="N1664">
        <v>2.0499999999999998</v>
      </c>
      <c r="O1664">
        <v>0.35</v>
      </c>
      <c r="P1664">
        <f xml:space="preserve"> IF(Stock_Info[[#This Row],[Close Price]] &gt; Stock_Info[[#This Row],[Open Price]], 1, 0)</f>
        <v>1</v>
      </c>
      <c r="Q1664" t="str">
        <f>IF(AND(Stock_Info[[#This Row],[% Deli. Qty to Traded Qty]]&gt;80,Stock_Info[[#This Row],[No. of Trades]]&lt;3000),"Unusual Day","")</f>
        <v/>
      </c>
      <c r="R1664" t="str">
        <f>IF(AND(Stock_Info[[#This Row],[Spread High-Low]] &lt; 10, Stock_Info[[#This Row],[% Deli. Qty to Traded Qty]] &gt; 90), "Good Day", "")</f>
        <v/>
      </c>
    </row>
    <row r="1665" spans="1:18">
      <c r="A1665" t="s">
        <v>46</v>
      </c>
      <c r="B1665" s="1">
        <v>45671</v>
      </c>
      <c r="C1665" s="1" t="str">
        <f>"WEEK" &amp;" " &amp;  INT((DAY(Stock_Info[[#This Row],[Date]])+WEEKDAY(DATE(YEAR(Stock_Info[[#This Row],[Date]]),MONTH(Stock_Info[[#This Row],[Date]]),1))-1)/7)+1</f>
        <v>WEEK 3</v>
      </c>
      <c r="D1665" s="12">
        <v>88.85</v>
      </c>
      <c r="E1665" s="12">
        <v>94.05</v>
      </c>
      <c r="F1665" s="12">
        <v>88.85</v>
      </c>
      <c r="G1665" s="12">
        <v>93.2</v>
      </c>
      <c r="H1665" s="12">
        <v>91.733955399947675</v>
      </c>
      <c r="I1665">
        <v>913407</v>
      </c>
      <c r="J1665">
        <v>5112</v>
      </c>
      <c r="K1665" s="12">
        <v>83790437</v>
      </c>
      <c r="L1665">
        <v>322202</v>
      </c>
      <c r="M1665">
        <v>35.270000000000003</v>
      </c>
      <c r="N1665">
        <v>5.2</v>
      </c>
      <c r="O1665">
        <v>4.3499999999999996</v>
      </c>
      <c r="P1665">
        <f xml:space="preserve"> IF(Stock_Info[[#This Row],[Close Price]] &gt; Stock_Info[[#This Row],[Open Price]], 1, 0)</f>
        <v>1</v>
      </c>
      <c r="Q1665" t="str">
        <f>IF(AND(Stock_Info[[#This Row],[% Deli. Qty to Traded Qty]]&gt;80,Stock_Info[[#This Row],[No. of Trades]]&lt;3000),"Unusual Day","")</f>
        <v/>
      </c>
      <c r="R1665" t="str">
        <f>IF(AND(Stock_Info[[#This Row],[Spread High-Low]] &lt; 10, Stock_Info[[#This Row],[% Deli. Qty to Traded Qty]] &gt; 90), "Good Day", "")</f>
        <v/>
      </c>
    </row>
    <row r="1666" spans="1:18">
      <c r="A1666" t="s">
        <v>46</v>
      </c>
      <c r="B1666" s="1">
        <v>45670</v>
      </c>
      <c r="C1666" s="1" t="str">
        <f>"WEEK" &amp;" " &amp;  INT((DAY(Stock_Info[[#This Row],[Date]])+WEEKDAY(DATE(YEAR(Stock_Info[[#This Row],[Date]]),MONTH(Stock_Info[[#This Row],[Date]]),1))-1)/7)+1</f>
        <v>WEEK 3</v>
      </c>
      <c r="D1666" s="12">
        <v>92.05</v>
      </c>
      <c r="E1666" s="12">
        <v>92.1</v>
      </c>
      <c r="F1666" s="12">
        <v>87.75</v>
      </c>
      <c r="G1666" s="12">
        <v>88.5</v>
      </c>
      <c r="H1666" s="12">
        <v>89.937181515029692</v>
      </c>
      <c r="I1666">
        <v>2704013</v>
      </c>
      <c r="J1666">
        <v>22157</v>
      </c>
      <c r="K1666" s="12">
        <v>243191308</v>
      </c>
      <c r="L1666">
        <v>1243528</v>
      </c>
      <c r="M1666">
        <v>45.99</v>
      </c>
      <c r="N1666">
        <v>4.3499999999999996</v>
      </c>
      <c r="O1666">
        <v>-3.55</v>
      </c>
      <c r="P1666">
        <f xml:space="preserve"> IF(Stock_Info[[#This Row],[Close Price]] &gt; Stock_Info[[#This Row],[Open Price]], 1, 0)</f>
        <v>0</v>
      </c>
      <c r="Q1666" t="str">
        <f>IF(AND(Stock_Info[[#This Row],[% Deli. Qty to Traded Qty]]&gt;80,Stock_Info[[#This Row],[No. of Trades]]&lt;3000),"Unusual Day","")</f>
        <v/>
      </c>
      <c r="R1666" t="str">
        <f>IF(AND(Stock_Info[[#This Row],[Spread High-Low]] &lt; 10, Stock_Info[[#This Row],[% Deli. Qty to Traded Qty]] &gt; 90), "Good Day", "")</f>
        <v/>
      </c>
    </row>
    <row r="1667" spans="1:18">
      <c r="A1667" t="s">
        <v>46</v>
      </c>
      <c r="B1667" s="1">
        <v>45667</v>
      </c>
      <c r="C1667" s="1" t="str">
        <f>"WEEK" &amp;" " &amp;  INT((DAY(Stock_Info[[#This Row],[Date]])+WEEKDAY(DATE(YEAR(Stock_Info[[#This Row],[Date]]),MONTH(Stock_Info[[#This Row],[Date]]),1))-1)/7)+1</f>
        <v>WEEK 2</v>
      </c>
      <c r="D1667" s="12">
        <v>95.75</v>
      </c>
      <c r="E1667" s="12">
        <v>96</v>
      </c>
      <c r="F1667" s="12">
        <v>92.6</v>
      </c>
      <c r="G1667" s="12">
        <v>92.85</v>
      </c>
      <c r="H1667" s="12">
        <v>94.028983797734881</v>
      </c>
      <c r="I1667">
        <v>1704021</v>
      </c>
      <c r="J1667">
        <v>15980</v>
      </c>
      <c r="K1667" s="12">
        <v>160227363</v>
      </c>
      <c r="L1667">
        <v>679920</v>
      </c>
      <c r="M1667">
        <v>39.9</v>
      </c>
      <c r="N1667">
        <v>3.4</v>
      </c>
      <c r="O1667">
        <v>-2.9</v>
      </c>
      <c r="P1667">
        <f xml:space="preserve"> IF(Stock_Info[[#This Row],[Close Price]] &gt; Stock_Info[[#This Row],[Open Price]], 1, 0)</f>
        <v>0</v>
      </c>
      <c r="Q1667" t="str">
        <f>IF(AND(Stock_Info[[#This Row],[% Deli. Qty to Traded Qty]]&gt;80,Stock_Info[[#This Row],[No. of Trades]]&lt;3000),"Unusual Day","")</f>
        <v/>
      </c>
      <c r="R1667" t="str">
        <f>IF(AND(Stock_Info[[#This Row],[Spread High-Low]] &lt; 10, Stock_Info[[#This Row],[% Deli. Qty to Traded Qty]] &gt; 90), "Good Day", "")</f>
        <v/>
      </c>
    </row>
    <row r="1668" spans="1:18">
      <c r="A1668" t="s">
        <v>46</v>
      </c>
      <c r="B1668" s="1">
        <v>45666</v>
      </c>
      <c r="C1668" s="1" t="str">
        <f>"WEEK" &amp;" " &amp;  INT((DAY(Stock_Info[[#This Row],[Date]])+WEEKDAY(DATE(YEAR(Stock_Info[[#This Row],[Date]]),MONTH(Stock_Info[[#This Row],[Date]]),1))-1)/7)+1</f>
        <v>WEEK 2</v>
      </c>
      <c r="D1668" s="12">
        <v>97.4</v>
      </c>
      <c r="E1668" s="12">
        <v>97.4</v>
      </c>
      <c r="F1668" s="12">
        <v>95.6</v>
      </c>
      <c r="G1668" s="12">
        <v>95.75</v>
      </c>
      <c r="H1668" s="12">
        <v>96.268014029239154</v>
      </c>
      <c r="I1668">
        <v>460752</v>
      </c>
      <c r="J1668">
        <v>3553</v>
      </c>
      <c r="K1668" s="12">
        <v>44355680</v>
      </c>
      <c r="L1668">
        <v>176929</v>
      </c>
      <c r="M1668">
        <v>38.4</v>
      </c>
      <c r="N1668">
        <v>1.8</v>
      </c>
      <c r="O1668">
        <v>-1.65</v>
      </c>
      <c r="P1668">
        <f xml:space="preserve"> IF(Stock_Info[[#This Row],[Close Price]] &gt; Stock_Info[[#This Row],[Open Price]], 1, 0)</f>
        <v>0</v>
      </c>
      <c r="Q1668" t="str">
        <f>IF(AND(Stock_Info[[#This Row],[% Deli. Qty to Traded Qty]]&gt;80,Stock_Info[[#This Row],[No. of Trades]]&lt;3000),"Unusual Day","")</f>
        <v/>
      </c>
      <c r="R1668" t="str">
        <f>IF(AND(Stock_Info[[#This Row],[Spread High-Low]] &lt; 10, Stock_Info[[#This Row],[% Deli. Qty to Traded Qty]] &gt; 90), "Good Day", "")</f>
        <v/>
      </c>
    </row>
    <row r="1669" spans="1:18">
      <c r="A1669" t="s">
        <v>46</v>
      </c>
      <c r="B1669" s="1">
        <v>45665</v>
      </c>
      <c r="C1669" s="1" t="str">
        <f>"WEEK" &amp;" " &amp;  INT((DAY(Stock_Info[[#This Row],[Date]])+WEEKDAY(DATE(YEAR(Stock_Info[[#This Row],[Date]]),MONTH(Stock_Info[[#This Row],[Date]]),1))-1)/7)+1</f>
        <v>WEEK 2</v>
      </c>
      <c r="D1669" s="12">
        <v>98</v>
      </c>
      <c r="E1669" s="12">
        <v>98.25</v>
      </c>
      <c r="F1669" s="12">
        <v>96</v>
      </c>
      <c r="G1669" s="12">
        <v>97.1</v>
      </c>
      <c r="H1669" s="12">
        <v>97.043428453302781</v>
      </c>
      <c r="I1669">
        <v>1160990</v>
      </c>
      <c r="J1669">
        <v>9603</v>
      </c>
      <c r="K1669" s="12">
        <v>112666450</v>
      </c>
      <c r="L1669">
        <v>333346</v>
      </c>
      <c r="M1669">
        <v>28.71</v>
      </c>
      <c r="N1669">
        <v>2.25</v>
      </c>
      <c r="O1669">
        <v>-0.9</v>
      </c>
      <c r="P1669">
        <f xml:space="preserve"> IF(Stock_Info[[#This Row],[Close Price]] &gt; Stock_Info[[#This Row],[Open Price]], 1, 0)</f>
        <v>0</v>
      </c>
      <c r="Q1669" t="str">
        <f>IF(AND(Stock_Info[[#This Row],[% Deli. Qty to Traded Qty]]&gt;80,Stock_Info[[#This Row],[No. of Trades]]&lt;3000),"Unusual Day","")</f>
        <v/>
      </c>
      <c r="R1669" t="str">
        <f>IF(AND(Stock_Info[[#This Row],[Spread High-Low]] &lt; 10, Stock_Info[[#This Row],[% Deli. Qty to Traded Qty]] &gt; 90), "Good Day", "")</f>
        <v/>
      </c>
    </row>
    <row r="1670" spans="1:18">
      <c r="A1670" t="s">
        <v>46</v>
      </c>
      <c r="B1670" s="1">
        <v>45664</v>
      </c>
      <c r="C1670" s="1" t="str">
        <f>"WEEK" &amp;" " &amp;  INT((DAY(Stock_Info[[#This Row],[Date]])+WEEKDAY(DATE(YEAR(Stock_Info[[#This Row],[Date]]),MONTH(Stock_Info[[#This Row],[Date]]),1))-1)/7)+1</f>
        <v>WEEK 2</v>
      </c>
      <c r="D1670" s="12">
        <v>97.5</v>
      </c>
      <c r="E1670" s="12">
        <v>99</v>
      </c>
      <c r="F1670" s="12">
        <v>97.5</v>
      </c>
      <c r="G1670" s="12">
        <v>97.95</v>
      </c>
      <c r="H1670" s="12">
        <v>98.315776598929503</v>
      </c>
      <c r="I1670">
        <v>1132367</v>
      </c>
      <c r="J1670">
        <v>7790</v>
      </c>
      <c r="K1670" s="12">
        <v>111329541</v>
      </c>
      <c r="L1670">
        <v>270602</v>
      </c>
      <c r="M1670">
        <v>23.9</v>
      </c>
      <c r="N1670">
        <v>1.5</v>
      </c>
      <c r="O1670">
        <v>0.45</v>
      </c>
      <c r="P1670">
        <f xml:space="preserve"> IF(Stock_Info[[#This Row],[Close Price]] &gt; Stock_Info[[#This Row],[Open Price]], 1, 0)</f>
        <v>1</v>
      </c>
      <c r="Q1670" t="str">
        <f>IF(AND(Stock_Info[[#This Row],[% Deli. Qty to Traded Qty]]&gt;80,Stock_Info[[#This Row],[No. of Trades]]&lt;3000),"Unusual Day","")</f>
        <v/>
      </c>
      <c r="R1670" t="str">
        <f>IF(AND(Stock_Info[[#This Row],[Spread High-Low]] &lt; 10, Stock_Info[[#This Row],[% Deli. Qty to Traded Qty]] &gt; 90), "Good Day", "")</f>
        <v/>
      </c>
    </row>
    <row r="1671" spans="1:18">
      <c r="A1671" t="s">
        <v>46</v>
      </c>
      <c r="B1671" s="1">
        <v>45663</v>
      </c>
      <c r="C1671" s="1" t="str">
        <f>"WEEK" &amp;" " &amp;  INT((DAY(Stock_Info[[#This Row],[Date]])+WEEKDAY(DATE(YEAR(Stock_Info[[#This Row],[Date]]),MONTH(Stock_Info[[#This Row],[Date]]),1))-1)/7)+1</f>
        <v>WEEK 2</v>
      </c>
      <c r="D1671" s="12">
        <v>101.5</v>
      </c>
      <c r="E1671" s="12">
        <v>101.8</v>
      </c>
      <c r="F1671" s="12">
        <v>96.9</v>
      </c>
      <c r="G1671" s="12">
        <v>97.35</v>
      </c>
      <c r="H1671" s="12">
        <v>98.13833078294995</v>
      </c>
      <c r="I1671">
        <v>1689942</v>
      </c>
      <c r="J1671">
        <v>18468</v>
      </c>
      <c r="K1671" s="12">
        <v>165848087</v>
      </c>
      <c r="L1671">
        <v>788421</v>
      </c>
      <c r="M1671">
        <v>46.65</v>
      </c>
      <c r="N1671">
        <v>4.9000000000000004</v>
      </c>
      <c r="O1671">
        <v>-4.1500000000000004</v>
      </c>
      <c r="P1671">
        <f xml:space="preserve"> IF(Stock_Info[[#This Row],[Close Price]] &gt; Stock_Info[[#This Row],[Open Price]], 1, 0)</f>
        <v>0</v>
      </c>
      <c r="Q1671" t="str">
        <f>IF(AND(Stock_Info[[#This Row],[% Deli. Qty to Traded Qty]]&gt;80,Stock_Info[[#This Row],[No. of Trades]]&lt;3000),"Unusual Day","")</f>
        <v/>
      </c>
      <c r="R1671" t="str">
        <f>IF(AND(Stock_Info[[#This Row],[Spread High-Low]] &lt; 10, Stock_Info[[#This Row],[% Deli. Qty to Traded Qty]] &gt; 90), "Good Day", "")</f>
        <v/>
      </c>
    </row>
    <row r="1672" spans="1:18">
      <c r="A1672" t="s">
        <v>46</v>
      </c>
      <c r="B1672" s="1">
        <v>45660</v>
      </c>
      <c r="C1672" s="1" t="str">
        <f>"WEEK" &amp;" " &amp;  INT((DAY(Stock_Info[[#This Row],[Date]])+WEEKDAY(DATE(YEAR(Stock_Info[[#This Row],[Date]]),MONTH(Stock_Info[[#This Row],[Date]]),1))-1)/7)+1</f>
        <v>WEEK 1</v>
      </c>
      <c r="D1672" s="12">
        <v>101.3</v>
      </c>
      <c r="E1672" s="12">
        <v>103.1</v>
      </c>
      <c r="F1672" s="12">
        <v>101.2</v>
      </c>
      <c r="G1672" s="12">
        <v>101.45</v>
      </c>
      <c r="H1672" s="12">
        <v>102.05989587404825</v>
      </c>
      <c r="I1672">
        <v>703571</v>
      </c>
      <c r="J1672">
        <v>3634</v>
      </c>
      <c r="K1672" s="12">
        <v>71806383</v>
      </c>
      <c r="L1672">
        <v>200782</v>
      </c>
      <c r="M1672">
        <v>28.54</v>
      </c>
      <c r="N1672">
        <v>1.9</v>
      </c>
      <c r="O1672">
        <v>0.15</v>
      </c>
      <c r="P1672">
        <f xml:space="preserve"> IF(Stock_Info[[#This Row],[Close Price]] &gt; Stock_Info[[#This Row],[Open Price]], 1, 0)</f>
        <v>1</v>
      </c>
      <c r="Q1672" t="str">
        <f>IF(AND(Stock_Info[[#This Row],[% Deli. Qty to Traded Qty]]&gt;80,Stock_Info[[#This Row],[No. of Trades]]&lt;3000),"Unusual Day","")</f>
        <v/>
      </c>
      <c r="R1672" t="str">
        <f>IF(AND(Stock_Info[[#This Row],[Spread High-Low]] &lt; 10, Stock_Info[[#This Row],[% Deli. Qty to Traded Qty]] &gt; 90), "Good Day", "")</f>
        <v/>
      </c>
    </row>
    <row r="1673" spans="1:18">
      <c r="A1673" t="s">
        <v>46</v>
      </c>
      <c r="B1673" s="1">
        <v>45659</v>
      </c>
      <c r="C1673" s="1" t="str">
        <f>"WEEK" &amp;" " &amp;  INT((DAY(Stock_Info[[#This Row],[Date]])+WEEKDAY(DATE(YEAR(Stock_Info[[#This Row],[Date]]),MONTH(Stock_Info[[#This Row],[Date]]),1))-1)/7)+1</f>
        <v>WEEK 1</v>
      </c>
      <c r="D1673" s="12">
        <v>100.05</v>
      </c>
      <c r="E1673" s="12">
        <v>101.35</v>
      </c>
      <c r="F1673" s="12">
        <v>99.3</v>
      </c>
      <c r="G1673" s="12">
        <v>101.05</v>
      </c>
      <c r="H1673" s="12">
        <v>100.44618250629546</v>
      </c>
      <c r="I1673">
        <v>952274</v>
      </c>
      <c r="J1673">
        <v>6573</v>
      </c>
      <c r="K1673" s="12">
        <v>95652288</v>
      </c>
      <c r="L1673">
        <v>362995</v>
      </c>
      <c r="M1673">
        <v>38.119999999999997</v>
      </c>
      <c r="N1673">
        <v>2.0499999999999998</v>
      </c>
      <c r="O1673">
        <v>1</v>
      </c>
      <c r="P1673">
        <f xml:space="preserve"> IF(Stock_Info[[#This Row],[Close Price]] &gt; Stock_Info[[#This Row],[Open Price]], 1, 0)</f>
        <v>1</v>
      </c>
      <c r="Q1673" t="str">
        <f>IF(AND(Stock_Info[[#This Row],[% Deli. Qty to Traded Qty]]&gt;80,Stock_Info[[#This Row],[No. of Trades]]&lt;3000),"Unusual Day","")</f>
        <v/>
      </c>
      <c r="R1673" t="str">
        <f>IF(AND(Stock_Info[[#This Row],[Spread High-Low]] &lt; 10, Stock_Info[[#This Row],[% Deli. Qty to Traded Qty]] &gt; 90), "Good Day", "")</f>
        <v/>
      </c>
    </row>
    <row r="1674" spans="1:18">
      <c r="A1674" t="s">
        <v>46</v>
      </c>
      <c r="B1674" s="1">
        <v>45658</v>
      </c>
      <c r="C1674" s="1" t="str">
        <f>"WEEK" &amp;" " &amp;  INT((DAY(Stock_Info[[#This Row],[Date]])+WEEKDAY(DATE(YEAR(Stock_Info[[#This Row],[Date]]),MONTH(Stock_Info[[#This Row],[Date]]),1))-1)/7)+1</f>
        <v>WEEK 1</v>
      </c>
      <c r="D1674" s="12">
        <v>100.75</v>
      </c>
      <c r="E1674" s="12">
        <v>100.9</v>
      </c>
      <c r="F1674" s="12">
        <v>99.3</v>
      </c>
      <c r="G1674" s="12">
        <v>100.4</v>
      </c>
      <c r="H1674" s="12">
        <v>100.18105281436979</v>
      </c>
      <c r="I1674">
        <v>656488</v>
      </c>
      <c r="J1674">
        <v>4644</v>
      </c>
      <c r="K1674" s="12">
        <v>65767659</v>
      </c>
      <c r="L1674">
        <v>178788</v>
      </c>
      <c r="M1674">
        <v>27.23</v>
      </c>
      <c r="N1674">
        <v>1.6</v>
      </c>
      <c r="O1674">
        <v>-0.35</v>
      </c>
      <c r="P1674">
        <f xml:space="preserve"> IF(Stock_Info[[#This Row],[Close Price]] &gt; Stock_Info[[#This Row],[Open Price]], 1, 0)</f>
        <v>0</v>
      </c>
      <c r="Q1674" t="str">
        <f>IF(AND(Stock_Info[[#This Row],[% Deli. Qty to Traded Qty]]&gt;80,Stock_Info[[#This Row],[No. of Trades]]&lt;3000),"Unusual Day","")</f>
        <v/>
      </c>
      <c r="R1674" t="str">
        <f>IF(AND(Stock_Info[[#This Row],[Spread High-Low]] &lt; 10, Stock_Info[[#This Row],[% Deli. Qty to Traded Qty]] &gt; 90), "Good Day", "")</f>
        <v/>
      </c>
    </row>
    <row r="1675" spans="1:18">
      <c r="A1675" t="s">
        <v>46</v>
      </c>
      <c r="B1675" s="1">
        <v>45657</v>
      </c>
      <c r="C1675" s="1" t="str">
        <f>"WEEK" &amp;" " &amp;  INT((DAY(Stock_Info[[#This Row],[Date]])+WEEKDAY(DATE(YEAR(Stock_Info[[#This Row],[Date]]),MONTH(Stock_Info[[#This Row],[Date]]),1))-1)/7)+1</f>
        <v>WEEK 5</v>
      </c>
      <c r="D1675" s="12">
        <v>99.25</v>
      </c>
      <c r="E1675" s="12">
        <v>100.45</v>
      </c>
      <c r="F1675" s="12">
        <v>99.1</v>
      </c>
      <c r="G1675" s="12">
        <v>100.15</v>
      </c>
      <c r="H1675" s="12">
        <v>99.835896700087076</v>
      </c>
      <c r="I1675">
        <v>508771</v>
      </c>
      <c r="J1675">
        <v>3111</v>
      </c>
      <c r="K1675" s="12">
        <v>50793609</v>
      </c>
      <c r="L1675">
        <v>118011</v>
      </c>
      <c r="M1675">
        <v>23.2</v>
      </c>
      <c r="N1675">
        <v>1.35</v>
      </c>
      <c r="O1675">
        <v>0.9</v>
      </c>
      <c r="P1675">
        <f xml:space="preserve"> IF(Stock_Info[[#This Row],[Close Price]] &gt; Stock_Info[[#This Row],[Open Price]], 1, 0)</f>
        <v>1</v>
      </c>
      <c r="Q1675" t="str">
        <f>IF(AND(Stock_Info[[#This Row],[% Deli. Qty to Traded Qty]]&gt;80,Stock_Info[[#This Row],[No. of Trades]]&lt;3000),"Unusual Day","")</f>
        <v/>
      </c>
      <c r="R1675" t="str">
        <f>IF(AND(Stock_Info[[#This Row],[Spread High-Low]] &lt; 10, Stock_Info[[#This Row],[% Deli. Qty to Traded Qty]] &gt; 90), "Good Day", "")</f>
        <v/>
      </c>
    </row>
    <row r="1676" spans="1:18">
      <c r="A1676" t="s">
        <v>46</v>
      </c>
      <c r="B1676" s="1">
        <v>45656</v>
      </c>
      <c r="C1676" s="1" t="str">
        <f>"WEEK" &amp;" " &amp;  INT((DAY(Stock_Info[[#This Row],[Date]])+WEEKDAY(DATE(YEAR(Stock_Info[[#This Row],[Date]]),MONTH(Stock_Info[[#This Row],[Date]]),1))-1)/7)+1</f>
        <v>WEEK 5</v>
      </c>
      <c r="D1676" s="12">
        <v>100.45</v>
      </c>
      <c r="E1676" s="12">
        <v>101.4</v>
      </c>
      <c r="F1676" s="12">
        <v>98.8</v>
      </c>
      <c r="G1676" s="12">
        <v>99.35</v>
      </c>
      <c r="H1676" s="12">
        <v>100.10938703591806</v>
      </c>
      <c r="I1676">
        <v>1517593</v>
      </c>
      <c r="J1676">
        <v>11108</v>
      </c>
      <c r="K1676" s="12">
        <v>151925305</v>
      </c>
      <c r="L1676">
        <v>407589</v>
      </c>
      <c r="M1676">
        <v>26.86</v>
      </c>
      <c r="N1676">
        <v>2.6</v>
      </c>
      <c r="O1676">
        <v>-1.1000000000000001</v>
      </c>
      <c r="P1676">
        <f xml:space="preserve"> IF(Stock_Info[[#This Row],[Close Price]] &gt; Stock_Info[[#This Row],[Open Price]], 1, 0)</f>
        <v>0</v>
      </c>
      <c r="Q1676" t="str">
        <f>IF(AND(Stock_Info[[#This Row],[% Deli. Qty to Traded Qty]]&gt;80,Stock_Info[[#This Row],[No. of Trades]]&lt;3000),"Unusual Day","")</f>
        <v/>
      </c>
      <c r="R1676" t="str">
        <f>IF(AND(Stock_Info[[#This Row],[Spread High-Low]] &lt; 10, Stock_Info[[#This Row],[% Deli. Qty to Traded Qty]] &gt; 90), "Good Day", "")</f>
        <v/>
      </c>
    </row>
    <row r="1677" spans="1:18">
      <c r="A1677" t="s">
        <v>46</v>
      </c>
      <c r="B1677" s="1">
        <v>45653</v>
      </c>
      <c r="C1677" s="1" t="str">
        <f>"WEEK" &amp;" " &amp;  INT((DAY(Stock_Info[[#This Row],[Date]])+WEEKDAY(DATE(YEAR(Stock_Info[[#This Row],[Date]]),MONTH(Stock_Info[[#This Row],[Date]]),1))-1)/7)+1</f>
        <v>WEEK 4</v>
      </c>
      <c r="D1677" s="12">
        <v>101</v>
      </c>
      <c r="E1677" s="12">
        <v>101.85</v>
      </c>
      <c r="F1677" s="12">
        <v>100.25</v>
      </c>
      <c r="G1677" s="12">
        <v>100.4</v>
      </c>
      <c r="H1677" s="12">
        <v>101.06516560808518</v>
      </c>
      <c r="I1677">
        <v>568843</v>
      </c>
      <c r="J1677">
        <v>2613</v>
      </c>
      <c r="K1677" s="12">
        <v>57490212</v>
      </c>
      <c r="L1677">
        <v>107323</v>
      </c>
      <c r="M1677">
        <v>18.87</v>
      </c>
      <c r="N1677">
        <v>1.6</v>
      </c>
      <c r="O1677">
        <v>-0.6</v>
      </c>
      <c r="P1677">
        <f xml:space="preserve"> IF(Stock_Info[[#This Row],[Close Price]] &gt; Stock_Info[[#This Row],[Open Price]], 1, 0)</f>
        <v>0</v>
      </c>
      <c r="Q1677" t="str">
        <f>IF(AND(Stock_Info[[#This Row],[% Deli. Qty to Traded Qty]]&gt;80,Stock_Info[[#This Row],[No. of Trades]]&lt;3000),"Unusual Day","")</f>
        <v/>
      </c>
      <c r="R1677" t="str">
        <f>IF(AND(Stock_Info[[#This Row],[Spread High-Low]] &lt; 10, Stock_Info[[#This Row],[% Deli. Qty to Traded Qty]] &gt; 90), "Good Day", "")</f>
        <v/>
      </c>
    </row>
    <row r="1678" spans="1:18">
      <c r="A1678" t="s">
        <v>46</v>
      </c>
      <c r="B1678" s="1">
        <v>45652</v>
      </c>
      <c r="C1678" s="1" t="str">
        <f>"WEEK" &amp;" " &amp;  INT((DAY(Stock_Info[[#This Row],[Date]])+WEEKDAY(DATE(YEAR(Stock_Info[[#This Row],[Date]]),MONTH(Stock_Info[[#This Row],[Date]]),1))-1)/7)+1</f>
        <v>WEEK 4</v>
      </c>
      <c r="D1678" s="12">
        <v>101.2</v>
      </c>
      <c r="E1678" s="12">
        <v>102.65</v>
      </c>
      <c r="F1678" s="12">
        <v>100.55</v>
      </c>
      <c r="G1678" s="12">
        <v>101</v>
      </c>
      <c r="H1678" s="12">
        <v>101.23322882864926</v>
      </c>
      <c r="I1678">
        <v>983369</v>
      </c>
      <c r="J1678">
        <v>5709</v>
      </c>
      <c r="K1678" s="12">
        <v>99549619</v>
      </c>
      <c r="L1678">
        <v>352063</v>
      </c>
      <c r="M1678">
        <v>35.799999999999997</v>
      </c>
      <c r="N1678">
        <v>2.1</v>
      </c>
      <c r="O1678">
        <v>-0.2</v>
      </c>
      <c r="P1678">
        <f xml:space="preserve"> IF(Stock_Info[[#This Row],[Close Price]] &gt; Stock_Info[[#This Row],[Open Price]], 1, 0)</f>
        <v>0</v>
      </c>
      <c r="Q1678" t="str">
        <f>IF(AND(Stock_Info[[#This Row],[% Deli. Qty to Traded Qty]]&gt;80,Stock_Info[[#This Row],[No. of Trades]]&lt;3000),"Unusual Day","")</f>
        <v/>
      </c>
      <c r="R1678" t="str">
        <f>IF(AND(Stock_Info[[#This Row],[Spread High-Low]] &lt; 10, Stock_Info[[#This Row],[% Deli. Qty to Traded Qty]] &gt; 90), "Good Day", "")</f>
        <v/>
      </c>
    </row>
    <row r="1679" spans="1:18">
      <c r="A1679" t="s">
        <v>46</v>
      </c>
      <c r="B1679" s="1">
        <v>45650</v>
      </c>
      <c r="C1679" s="1" t="str">
        <f>"WEEK" &amp;" " &amp;  INT((DAY(Stock_Info[[#This Row],[Date]])+WEEKDAY(DATE(YEAR(Stock_Info[[#This Row],[Date]]),MONTH(Stock_Info[[#This Row],[Date]]),1))-1)/7)+1</f>
        <v>WEEK 4</v>
      </c>
      <c r="D1679" s="12">
        <v>101.4</v>
      </c>
      <c r="E1679" s="12">
        <v>101.5</v>
      </c>
      <c r="F1679" s="12">
        <v>99.8</v>
      </c>
      <c r="G1679" s="12">
        <v>100.6</v>
      </c>
      <c r="H1679" s="12">
        <v>100.62895102629686</v>
      </c>
      <c r="I1679">
        <v>530938</v>
      </c>
      <c r="J1679">
        <v>5810</v>
      </c>
      <c r="K1679" s="12">
        <v>53427734</v>
      </c>
      <c r="L1679">
        <v>173479</v>
      </c>
      <c r="M1679">
        <v>32.67</v>
      </c>
      <c r="N1679">
        <v>1.7</v>
      </c>
      <c r="O1679">
        <v>-0.8</v>
      </c>
      <c r="P1679">
        <f xml:space="preserve"> IF(Stock_Info[[#This Row],[Close Price]] &gt; Stock_Info[[#This Row],[Open Price]], 1, 0)</f>
        <v>0</v>
      </c>
      <c r="Q1679" t="str">
        <f>IF(AND(Stock_Info[[#This Row],[% Deli. Qty to Traded Qty]]&gt;80,Stock_Info[[#This Row],[No. of Trades]]&lt;3000),"Unusual Day","")</f>
        <v/>
      </c>
      <c r="R1679" t="str">
        <f>IF(AND(Stock_Info[[#This Row],[Spread High-Low]] &lt; 10, Stock_Info[[#This Row],[% Deli. Qty to Traded Qty]] &gt; 90), "Good Day", "")</f>
        <v/>
      </c>
    </row>
    <row r="1680" spans="1:18">
      <c r="A1680" t="s">
        <v>46</v>
      </c>
      <c r="B1680" s="1">
        <v>45649</v>
      </c>
      <c r="C1680" s="1" t="str">
        <f>"WEEK" &amp;" " &amp;  INT((DAY(Stock_Info[[#This Row],[Date]])+WEEKDAY(DATE(YEAR(Stock_Info[[#This Row],[Date]]),MONTH(Stock_Info[[#This Row],[Date]]),1))-1)/7)+1</f>
        <v>WEEK 4</v>
      </c>
      <c r="D1680" s="12">
        <v>100.65</v>
      </c>
      <c r="E1680" s="12">
        <v>102</v>
      </c>
      <c r="F1680" s="12">
        <v>99.1</v>
      </c>
      <c r="G1680" s="12">
        <v>101.1</v>
      </c>
      <c r="H1680" s="12">
        <v>100.71697842278516</v>
      </c>
      <c r="I1680">
        <v>1016767</v>
      </c>
      <c r="J1680">
        <v>7845</v>
      </c>
      <c r="K1680" s="12">
        <v>102405700</v>
      </c>
      <c r="L1680">
        <v>332420</v>
      </c>
      <c r="M1680">
        <v>32.69</v>
      </c>
      <c r="N1680">
        <v>2.9</v>
      </c>
      <c r="O1680">
        <v>0.45</v>
      </c>
      <c r="P1680">
        <f xml:space="preserve"> IF(Stock_Info[[#This Row],[Close Price]] &gt; Stock_Info[[#This Row],[Open Price]], 1, 0)</f>
        <v>1</v>
      </c>
      <c r="Q1680" t="str">
        <f>IF(AND(Stock_Info[[#This Row],[% Deli. Qty to Traded Qty]]&gt;80,Stock_Info[[#This Row],[No. of Trades]]&lt;3000),"Unusual Day","")</f>
        <v/>
      </c>
      <c r="R1680" t="str">
        <f>IF(AND(Stock_Info[[#This Row],[Spread High-Low]] &lt; 10, Stock_Info[[#This Row],[% Deli. Qty to Traded Qty]] &gt; 90), "Good Day", "")</f>
        <v/>
      </c>
    </row>
    <row r="1681" spans="1:18">
      <c r="A1681" t="s">
        <v>46</v>
      </c>
      <c r="B1681" s="1">
        <v>45646</v>
      </c>
      <c r="C1681" s="1" t="str">
        <f>"WEEK" &amp;" " &amp;  INT((DAY(Stock_Info[[#This Row],[Date]])+WEEKDAY(DATE(YEAR(Stock_Info[[#This Row],[Date]]),MONTH(Stock_Info[[#This Row],[Date]]),1))-1)/7)+1</f>
        <v>WEEK 3</v>
      </c>
      <c r="D1681" s="12">
        <v>102.4</v>
      </c>
      <c r="E1681" s="12">
        <v>103.2</v>
      </c>
      <c r="F1681" s="12">
        <v>99.4</v>
      </c>
      <c r="G1681" s="12">
        <v>99.65</v>
      </c>
      <c r="H1681" s="12">
        <v>101.284576515555</v>
      </c>
      <c r="I1681">
        <v>1256091</v>
      </c>
      <c r="J1681">
        <v>10922</v>
      </c>
      <c r="K1681" s="12">
        <v>127222645</v>
      </c>
      <c r="L1681">
        <v>585312</v>
      </c>
      <c r="M1681">
        <v>46.6</v>
      </c>
      <c r="N1681">
        <v>3.8</v>
      </c>
      <c r="O1681">
        <v>-2.75</v>
      </c>
      <c r="P1681">
        <f xml:space="preserve"> IF(Stock_Info[[#This Row],[Close Price]] &gt; Stock_Info[[#This Row],[Open Price]], 1, 0)</f>
        <v>0</v>
      </c>
      <c r="Q1681" t="str">
        <f>IF(AND(Stock_Info[[#This Row],[% Deli. Qty to Traded Qty]]&gt;80,Stock_Info[[#This Row],[No. of Trades]]&lt;3000),"Unusual Day","")</f>
        <v/>
      </c>
      <c r="R1681" t="str">
        <f>IF(AND(Stock_Info[[#This Row],[Spread High-Low]] &lt; 10, Stock_Info[[#This Row],[% Deli. Qty to Traded Qty]] &gt; 90), "Good Day", "")</f>
        <v/>
      </c>
    </row>
    <row r="1682" spans="1:18">
      <c r="A1682" t="s">
        <v>46</v>
      </c>
      <c r="B1682" s="1">
        <v>45645</v>
      </c>
      <c r="C1682" s="1" t="str">
        <f>"WEEK" &amp;" " &amp;  INT((DAY(Stock_Info[[#This Row],[Date]])+WEEKDAY(DATE(YEAR(Stock_Info[[#This Row],[Date]]),MONTH(Stock_Info[[#This Row],[Date]]),1))-1)/7)+1</f>
        <v>WEEK 3</v>
      </c>
      <c r="D1682" s="12">
        <v>100.2</v>
      </c>
      <c r="E1682" s="12">
        <v>104</v>
      </c>
      <c r="F1682" s="12">
        <v>100.2</v>
      </c>
      <c r="G1682" s="12">
        <v>102.9</v>
      </c>
      <c r="H1682" s="12">
        <v>102.49564059019701</v>
      </c>
      <c r="I1682">
        <v>975132</v>
      </c>
      <c r="J1682">
        <v>6991</v>
      </c>
      <c r="K1682" s="12">
        <v>99946779</v>
      </c>
      <c r="L1682">
        <v>242768</v>
      </c>
      <c r="M1682">
        <v>24.9</v>
      </c>
      <c r="N1682">
        <v>3.8</v>
      </c>
      <c r="O1682">
        <v>2.7</v>
      </c>
      <c r="P1682">
        <f xml:space="preserve"> IF(Stock_Info[[#This Row],[Close Price]] &gt; Stock_Info[[#This Row],[Open Price]], 1, 0)</f>
        <v>1</v>
      </c>
      <c r="Q1682" t="str">
        <f>IF(AND(Stock_Info[[#This Row],[% Deli. Qty to Traded Qty]]&gt;80,Stock_Info[[#This Row],[No. of Trades]]&lt;3000),"Unusual Day","")</f>
        <v/>
      </c>
      <c r="R1682" t="str">
        <f>IF(AND(Stock_Info[[#This Row],[Spread High-Low]] &lt; 10, Stock_Info[[#This Row],[% Deli. Qty to Traded Qty]] &gt; 90), "Good Day", "")</f>
        <v/>
      </c>
    </row>
    <row r="1683" spans="1:18">
      <c r="A1683" t="s">
        <v>46</v>
      </c>
      <c r="B1683" s="1">
        <v>45644</v>
      </c>
      <c r="C1683" s="1" t="str">
        <f>"WEEK" &amp;" " &amp;  INT((DAY(Stock_Info[[#This Row],[Date]])+WEEKDAY(DATE(YEAR(Stock_Info[[#This Row],[Date]]),MONTH(Stock_Info[[#This Row],[Date]]),1))-1)/7)+1</f>
        <v>WEEK 3</v>
      </c>
      <c r="D1683" s="12">
        <v>104.9</v>
      </c>
      <c r="E1683" s="12">
        <v>105</v>
      </c>
      <c r="F1683" s="12">
        <v>102.8</v>
      </c>
      <c r="G1683" s="12">
        <v>103.25</v>
      </c>
      <c r="H1683" s="12">
        <v>103.87524856407209</v>
      </c>
      <c r="I1683">
        <v>504900</v>
      </c>
      <c r="J1683">
        <v>2869</v>
      </c>
      <c r="K1683" s="12">
        <v>52446613</v>
      </c>
      <c r="L1683">
        <v>155596</v>
      </c>
      <c r="M1683">
        <v>30.82</v>
      </c>
      <c r="N1683">
        <v>2.2000000000000002</v>
      </c>
      <c r="O1683">
        <v>-1.65</v>
      </c>
      <c r="P1683">
        <f xml:space="preserve"> IF(Stock_Info[[#This Row],[Close Price]] &gt; Stock_Info[[#This Row],[Open Price]], 1, 0)</f>
        <v>0</v>
      </c>
      <c r="Q1683" t="str">
        <f>IF(AND(Stock_Info[[#This Row],[% Deli. Qty to Traded Qty]]&gt;80,Stock_Info[[#This Row],[No. of Trades]]&lt;3000),"Unusual Day","")</f>
        <v/>
      </c>
      <c r="R1683" t="str">
        <f>IF(AND(Stock_Info[[#This Row],[Spread High-Low]] &lt; 10, Stock_Info[[#This Row],[% Deli. Qty to Traded Qty]] &gt; 90), "Good Day", "")</f>
        <v/>
      </c>
    </row>
    <row r="1684" spans="1:18">
      <c r="A1684" t="s">
        <v>46</v>
      </c>
      <c r="B1684" s="1">
        <v>45643</v>
      </c>
      <c r="C1684" s="1" t="str">
        <f>"WEEK" &amp;" " &amp;  INT((DAY(Stock_Info[[#This Row],[Date]])+WEEKDAY(DATE(YEAR(Stock_Info[[#This Row],[Date]]),MONTH(Stock_Info[[#This Row],[Date]]),1))-1)/7)+1</f>
        <v>WEEK 3</v>
      </c>
      <c r="D1684" s="12">
        <v>107.25</v>
      </c>
      <c r="E1684" s="12">
        <v>107.25</v>
      </c>
      <c r="F1684" s="12">
        <v>105</v>
      </c>
      <c r="G1684" s="12">
        <v>105.15</v>
      </c>
      <c r="H1684" s="12">
        <v>106.49043657544912</v>
      </c>
      <c r="I1684">
        <v>693580</v>
      </c>
      <c r="J1684">
        <v>4058</v>
      </c>
      <c r="K1684" s="12">
        <v>73859637</v>
      </c>
      <c r="L1684">
        <v>370160</v>
      </c>
      <c r="M1684">
        <v>53.37</v>
      </c>
      <c r="N1684">
        <v>2.25</v>
      </c>
      <c r="O1684">
        <v>-2.1</v>
      </c>
      <c r="P1684">
        <f xml:space="preserve"> IF(Stock_Info[[#This Row],[Close Price]] &gt; Stock_Info[[#This Row],[Open Price]], 1, 0)</f>
        <v>0</v>
      </c>
      <c r="Q1684" t="str">
        <f>IF(AND(Stock_Info[[#This Row],[% Deli. Qty to Traded Qty]]&gt;80,Stock_Info[[#This Row],[No. of Trades]]&lt;3000),"Unusual Day","")</f>
        <v/>
      </c>
      <c r="R1684" t="str">
        <f>IF(AND(Stock_Info[[#This Row],[Spread High-Low]] &lt; 10, Stock_Info[[#This Row],[% Deli. Qty to Traded Qty]] &gt; 90), "Good Day", "")</f>
        <v/>
      </c>
    </row>
    <row r="1685" spans="1:18">
      <c r="A1685" t="s">
        <v>46</v>
      </c>
      <c r="B1685" s="1">
        <v>45642</v>
      </c>
      <c r="C1685" s="1" t="str">
        <f>"WEEK" &amp;" " &amp;  INT((DAY(Stock_Info[[#This Row],[Date]])+WEEKDAY(DATE(YEAR(Stock_Info[[#This Row],[Date]]),MONTH(Stock_Info[[#This Row],[Date]]),1))-1)/7)+1</f>
        <v>WEEK 3</v>
      </c>
      <c r="D1685" s="12">
        <v>106.5</v>
      </c>
      <c r="E1685" s="12">
        <v>108.4</v>
      </c>
      <c r="F1685" s="12">
        <v>106.4</v>
      </c>
      <c r="G1685" s="12">
        <v>107.3</v>
      </c>
      <c r="H1685" s="12">
        <v>107.1123729173179</v>
      </c>
      <c r="I1685">
        <v>1234826</v>
      </c>
      <c r="J1685">
        <v>6338</v>
      </c>
      <c r="K1685" s="12">
        <v>132265143</v>
      </c>
      <c r="L1685">
        <v>575980</v>
      </c>
      <c r="M1685">
        <v>46.64</v>
      </c>
      <c r="N1685">
        <v>2</v>
      </c>
      <c r="O1685">
        <v>0.8</v>
      </c>
      <c r="P1685">
        <f xml:space="preserve"> IF(Stock_Info[[#This Row],[Close Price]] &gt; Stock_Info[[#This Row],[Open Price]], 1, 0)</f>
        <v>1</v>
      </c>
      <c r="Q1685" t="str">
        <f>IF(AND(Stock_Info[[#This Row],[% Deli. Qty to Traded Qty]]&gt;80,Stock_Info[[#This Row],[No. of Trades]]&lt;3000),"Unusual Day","")</f>
        <v/>
      </c>
      <c r="R1685" t="str">
        <f>IF(AND(Stock_Info[[#This Row],[Spread High-Low]] &lt; 10, Stock_Info[[#This Row],[% Deli. Qty to Traded Qty]] &gt; 90), "Good Day", "")</f>
        <v/>
      </c>
    </row>
    <row r="1686" spans="1:18">
      <c r="A1686" t="s">
        <v>46</v>
      </c>
      <c r="B1686" s="1">
        <v>45639</v>
      </c>
      <c r="C1686" s="1" t="str">
        <f>"WEEK" &amp;" " &amp;  INT((DAY(Stock_Info[[#This Row],[Date]])+WEEKDAY(DATE(YEAR(Stock_Info[[#This Row],[Date]]),MONTH(Stock_Info[[#This Row],[Date]]),1))-1)/7)+1</f>
        <v>WEEK 2</v>
      </c>
      <c r="D1686" s="12">
        <v>106.6</v>
      </c>
      <c r="E1686" s="12">
        <v>107.35</v>
      </c>
      <c r="F1686" s="12">
        <v>104</v>
      </c>
      <c r="G1686" s="12">
        <v>106.6</v>
      </c>
      <c r="H1686" s="12">
        <v>105.49162084234585</v>
      </c>
      <c r="I1686">
        <v>1460469</v>
      </c>
      <c r="J1686">
        <v>9378</v>
      </c>
      <c r="K1686" s="12">
        <v>154067242</v>
      </c>
      <c r="L1686">
        <v>606138</v>
      </c>
      <c r="M1686">
        <v>41.5</v>
      </c>
      <c r="N1686">
        <v>3.35</v>
      </c>
      <c r="O1686">
        <v>0</v>
      </c>
      <c r="P1686">
        <f xml:space="preserve"> IF(Stock_Info[[#This Row],[Close Price]] &gt; Stock_Info[[#This Row],[Open Price]], 1, 0)</f>
        <v>0</v>
      </c>
      <c r="Q1686" t="str">
        <f>IF(AND(Stock_Info[[#This Row],[% Deli. Qty to Traded Qty]]&gt;80,Stock_Info[[#This Row],[No. of Trades]]&lt;3000),"Unusual Day","")</f>
        <v/>
      </c>
      <c r="R1686" t="str">
        <f>IF(AND(Stock_Info[[#This Row],[Spread High-Low]] &lt; 10, Stock_Info[[#This Row],[% Deli. Qty to Traded Qty]] &gt; 90), "Good Day", "")</f>
        <v/>
      </c>
    </row>
    <row r="1687" spans="1:18">
      <c r="A1687" t="s">
        <v>46</v>
      </c>
      <c r="B1687" s="1">
        <v>45638</v>
      </c>
      <c r="C1687" s="1" t="str">
        <f>"WEEK" &amp;" " &amp;  INT((DAY(Stock_Info[[#This Row],[Date]])+WEEKDAY(DATE(YEAR(Stock_Info[[#This Row],[Date]]),MONTH(Stock_Info[[#This Row],[Date]]),1))-1)/7)+1</f>
        <v>WEEK 2</v>
      </c>
      <c r="D1687" s="12">
        <v>108.55</v>
      </c>
      <c r="E1687" s="12">
        <v>108.7</v>
      </c>
      <c r="F1687" s="12">
        <v>107.35</v>
      </c>
      <c r="G1687" s="12">
        <v>107.5</v>
      </c>
      <c r="H1687" s="12">
        <v>107.99260770169144</v>
      </c>
      <c r="I1687">
        <v>1164861</v>
      </c>
      <c r="J1687">
        <v>7615</v>
      </c>
      <c r="K1687" s="12">
        <v>125796377</v>
      </c>
      <c r="L1687">
        <v>598693</v>
      </c>
      <c r="M1687">
        <v>51.4</v>
      </c>
      <c r="N1687">
        <v>1.35</v>
      </c>
      <c r="O1687">
        <v>-1.05</v>
      </c>
      <c r="P1687">
        <f xml:space="preserve"> IF(Stock_Info[[#This Row],[Close Price]] &gt; Stock_Info[[#This Row],[Open Price]], 1, 0)</f>
        <v>0</v>
      </c>
      <c r="Q1687" t="str">
        <f>IF(AND(Stock_Info[[#This Row],[% Deli. Qty to Traded Qty]]&gt;80,Stock_Info[[#This Row],[No. of Trades]]&lt;3000),"Unusual Day","")</f>
        <v/>
      </c>
      <c r="R1687" t="str">
        <f>IF(AND(Stock_Info[[#This Row],[Spread High-Low]] &lt; 10, Stock_Info[[#This Row],[% Deli. Qty to Traded Qty]] &gt; 90), "Good Day", "")</f>
        <v/>
      </c>
    </row>
    <row r="1688" spans="1:18">
      <c r="A1688" t="s">
        <v>46</v>
      </c>
      <c r="B1688" s="1">
        <v>45637</v>
      </c>
      <c r="C1688" s="1" t="str">
        <f>"WEEK" &amp;" " &amp;  INT((DAY(Stock_Info[[#This Row],[Date]])+WEEKDAY(DATE(YEAR(Stock_Info[[#This Row],[Date]]),MONTH(Stock_Info[[#This Row],[Date]]),1))-1)/7)+1</f>
        <v>WEEK 2</v>
      </c>
      <c r="D1688" s="12">
        <v>109.4</v>
      </c>
      <c r="E1688" s="12">
        <v>110.05</v>
      </c>
      <c r="F1688" s="12">
        <v>108.5</v>
      </c>
      <c r="G1688" s="12">
        <v>108.9</v>
      </c>
      <c r="H1688" s="12">
        <v>109.11341944078491</v>
      </c>
      <c r="I1688">
        <v>1289629</v>
      </c>
      <c r="J1688">
        <v>7040</v>
      </c>
      <c r="K1688" s="12">
        <v>140715830</v>
      </c>
      <c r="L1688">
        <v>675413</v>
      </c>
      <c r="M1688">
        <v>52.37</v>
      </c>
      <c r="N1688">
        <v>1.55</v>
      </c>
      <c r="O1688">
        <v>-0.5</v>
      </c>
      <c r="P1688">
        <f xml:space="preserve"> IF(Stock_Info[[#This Row],[Close Price]] &gt; Stock_Info[[#This Row],[Open Price]], 1, 0)</f>
        <v>0</v>
      </c>
      <c r="Q1688" t="str">
        <f>IF(AND(Stock_Info[[#This Row],[% Deli. Qty to Traded Qty]]&gt;80,Stock_Info[[#This Row],[No. of Trades]]&lt;3000),"Unusual Day","")</f>
        <v/>
      </c>
      <c r="R1688" t="str">
        <f>IF(AND(Stock_Info[[#This Row],[Spread High-Low]] &lt; 10, Stock_Info[[#This Row],[% Deli. Qty to Traded Qty]] &gt; 90), "Good Day", "")</f>
        <v/>
      </c>
    </row>
    <row r="1689" spans="1:18">
      <c r="A1689" t="s">
        <v>46</v>
      </c>
      <c r="B1689" s="1">
        <v>45636</v>
      </c>
      <c r="C1689" s="1" t="str">
        <f>"WEEK" &amp;" " &amp;  INT((DAY(Stock_Info[[#This Row],[Date]])+WEEKDAY(DATE(YEAR(Stock_Info[[#This Row],[Date]]),MONTH(Stock_Info[[#This Row],[Date]]),1))-1)/7)+1</f>
        <v>WEEK 2</v>
      </c>
      <c r="D1689" s="12">
        <v>109.05</v>
      </c>
      <c r="E1689" s="12">
        <v>110.2</v>
      </c>
      <c r="F1689" s="12">
        <v>108.8</v>
      </c>
      <c r="G1689" s="12">
        <v>109.75</v>
      </c>
      <c r="H1689" s="12">
        <v>109.34745697808889</v>
      </c>
      <c r="I1689">
        <v>522292</v>
      </c>
      <c r="J1689">
        <v>3906</v>
      </c>
      <c r="K1689" s="12">
        <v>57111302</v>
      </c>
      <c r="L1689">
        <v>142625</v>
      </c>
      <c r="M1689">
        <v>27.31</v>
      </c>
      <c r="N1689">
        <v>1.4</v>
      </c>
      <c r="O1689">
        <v>0.7</v>
      </c>
      <c r="P1689">
        <f xml:space="preserve"> IF(Stock_Info[[#This Row],[Close Price]] &gt; Stock_Info[[#This Row],[Open Price]], 1, 0)</f>
        <v>1</v>
      </c>
      <c r="Q1689" t="str">
        <f>IF(AND(Stock_Info[[#This Row],[% Deli. Qty to Traded Qty]]&gt;80,Stock_Info[[#This Row],[No. of Trades]]&lt;3000),"Unusual Day","")</f>
        <v/>
      </c>
      <c r="R1689" t="str">
        <f>IF(AND(Stock_Info[[#This Row],[Spread High-Low]] &lt; 10, Stock_Info[[#This Row],[% Deli. Qty to Traded Qty]] &gt; 90), "Good Day", "")</f>
        <v/>
      </c>
    </row>
    <row r="1690" spans="1:18">
      <c r="A1690" t="s">
        <v>46</v>
      </c>
      <c r="B1690" s="1">
        <v>45635</v>
      </c>
      <c r="C1690" s="1" t="str">
        <f>"WEEK" &amp;" " &amp;  INT((DAY(Stock_Info[[#This Row],[Date]])+WEEKDAY(DATE(YEAR(Stock_Info[[#This Row],[Date]]),MONTH(Stock_Info[[#This Row],[Date]]),1))-1)/7)+1</f>
        <v>WEEK 2</v>
      </c>
      <c r="D1690" s="12">
        <v>109.7</v>
      </c>
      <c r="E1690" s="12">
        <v>110.25</v>
      </c>
      <c r="F1690" s="12">
        <v>108.6</v>
      </c>
      <c r="G1690" s="12">
        <v>108.95</v>
      </c>
      <c r="H1690" s="12">
        <v>109.48934076024165</v>
      </c>
      <c r="I1690">
        <v>590286</v>
      </c>
      <c r="J1690">
        <v>3081</v>
      </c>
      <c r="K1690" s="12">
        <v>64630025</v>
      </c>
      <c r="L1690">
        <v>206400</v>
      </c>
      <c r="M1690">
        <v>34.97</v>
      </c>
      <c r="N1690">
        <v>1.65</v>
      </c>
      <c r="O1690">
        <v>-0.75</v>
      </c>
      <c r="P1690">
        <f xml:space="preserve"> IF(Stock_Info[[#This Row],[Close Price]] &gt; Stock_Info[[#This Row],[Open Price]], 1, 0)</f>
        <v>0</v>
      </c>
      <c r="Q1690" t="str">
        <f>IF(AND(Stock_Info[[#This Row],[% Deli. Qty to Traded Qty]]&gt;80,Stock_Info[[#This Row],[No. of Trades]]&lt;3000),"Unusual Day","")</f>
        <v/>
      </c>
      <c r="R1690" t="str">
        <f>IF(AND(Stock_Info[[#This Row],[Spread High-Low]] &lt; 10, Stock_Info[[#This Row],[% Deli. Qty to Traded Qty]] &gt; 90), "Good Day", "")</f>
        <v/>
      </c>
    </row>
    <row r="1691" spans="1:18">
      <c r="A1691" t="s">
        <v>46</v>
      </c>
      <c r="B1691" s="1">
        <v>45632</v>
      </c>
      <c r="C1691" s="1" t="str">
        <f>"WEEK" &amp;" " &amp;  INT((DAY(Stock_Info[[#This Row],[Date]])+WEEKDAY(DATE(YEAR(Stock_Info[[#This Row],[Date]]),MONTH(Stock_Info[[#This Row],[Date]]),1))-1)/7)+1</f>
        <v>WEEK 1</v>
      </c>
      <c r="D1691" s="12">
        <v>110.15</v>
      </c>
      <c r="E1691" s="12">
        <v>110.75</v>
      </c>
      <c r="F1691" s="12">
        <v>107.75</v>
      </c>
      <c r="G1691" s="12">
        <v>109.1</v>
      </c>
      <c r="H1691" s="12">
        <v>109.35971322503312</v>
      </c>
      <c r="I1691">
        <v>2126127</v>
      </c>
      <c r="J1691">
        <v>8789</v>
      </c>
      <c r="K1691" s="12">
        <v>232512639</v>
      </c>
      <c r="L1691">
        <v>527451</v>
      </c>
      <c r="M1691">
        <v>24.81</v>
      </c>
      <c r="N1691">
        <v>3</v>
      </c>
      <c r="O1691">
        <v>-1.05</v>
      </c>
      <c r="P1691">
        <f xml:space="preserve"> IF(Stock_Info[[#This Row],[Close Price]] &gt; Stock_Info[[#This Row],[Open Price]], 1, 0)</f>
        <v>0</v>
      </c>
      <c r="Q1691" t="str">
        <f>IF(AND(Stock_Info[[#This Row],[% Deli. Qty to Traded Qty]]&gt;80,Stock_Info[[#This Row],[No. of Trades]]&lt;3000),"Unusual Day","")</f>
        <v/>
      </c>
      <c r="R1691" t="str">
        <f>IF(AND(Stock_Info[[#This Row],[Spread High-Low]] &lt; 10, Stock_Info[[#This Row],[% Deli. Qty to Traded Qty]] &gt; 90), "Good Day", "")</f>
        <v/>
      </c>
    </row>
    <row r="1692" spans="1:18">
      <c r="A1692" t="s">
        <v>46</v>
      </c>
      <c r="B1692" s="1">
        <v>45631</v>
      </c>
      <c r="C1692" s="1" t="str">
        <f>"WEEK" &amp;" " &amp;  INT((DAY(Stock_Info[[#This Row],[Date]])+WEEKDAY(DATE(YEAR(Stock_Info[[#This Row],[Date]]),MONTH(Stock_Info[[#This Row],[Date]]),1))-1)/7)+1</f>
        <v>WEEK 1</v>
      </c>
      <c r="D1692" s="12">
        <v>109.5</v>
      </c>
      <c r="E1692" s="12">
        <v>109.5</v>
      </c>
      <c r="F1692" s="12">
        <v>107.05</v>
      </c>
      <c r="G1692" s="12">
        <v>108.15</v>
      </c>
      <c r="H1692" s="12">
        <v>108.20189303366666</v>
      </c>
      <c r="I1692">
        <v>916307</v>
      </c>
      <c r="J1692">
        <v>8392</v>
      </c>
      <c r="K1692" s="12">
        <v>99146152</v>
      </c>
      <c r="L1692">
        <v>268414</v>
      </c>
      <c r="M1692">
        <v>29.29</v>
      </c>
      <c r="N1692">
        <v>2.4500000000000002</v>
      </c>
      <c r="O1692">
        <v>-1.35</v>
      </c>
      <c r="P1692">
        <f xml:space="preserve"> IF(Stock_Info[[#This Row],[Close Price]] &gt; Stock_Info[[#This Row],[Open Price]], 1, 0)</f>
        <v>0</v>
      </c>
      <c r="Q1692" t="str">
        <f>IF(AND(Stock_Info[[#This Row],[% Deli. Qty to Traded Qty]]&gt;80,Stock_Info[[#This Row],[No. of Trades]]&lt;3000),"Unusual Day","")</f>
        <v/>
      </c>
      <c r="R1692" t="str">
        <f>IF(AND(Stock_Info[[#This Row],[Spread High-Low]] &lt; 10, Stock_Info[[#This Row],[% Deli. Qty to Traded Qty]] &gt; 90), "Good Day", "")</f>
        <v/>
      </c>
    </row>
    <row r="1693" spans="1:18">
      <c r="A1693" t="s">
        <v>46</v>
      </c>
      <c r="B1693" s="1">
        <v>45630</v>
      </c>
      <c r="C1693" s="1" t="str">
        <f>"WEEK" &amp;" " &amp;  INT((DAY(Stock_Info[[#This Row],[Date]])+WEEKDAY(DATE(YEAR(Stock_Info[[#This Row],[Date]]),MONTH(Stock_Info[[#This Row],[Date]]),1))-1)/7)+1</f>
        <v>WEEK 1</v>
      </c>
      <c r="D1693" s="12">
        <v>106</v>
      </c>
      <c r="E1693" s="12">
        <v>109.4</v>
      </c>
      <c r="F1693" s="12">
        <v>105.6</v>
      </c>
      <c r="G1693" s="12">
        <v>108.6</v>
      </c>
      <c r="H1693" s="12">
        <v>107.5994709937369</v>
      </c>
      <c r="I1693">
        <v>2553845</v>
      </c>
      <c r="J1693">
        <v>16902</v>
      </c>
      <c r="K1693" s="12">
        <v>274792371</v>
      </c>
      <c r="L1693">
        <v>1289540</v>
      </c>
      <c r="M1693">
        <v>50.49</v>
      </c>
      <c r="N1693">
        <v>3.8</v>
      </c>
      <c r="O1693">
        <v>2.6</v>
      </c>
      <c r="P1693">
        <f xml:space="preserve"> IF(Stock_Info[[#This Row],[Close Price]] &gt; Stock_Info[[#This Row],[Open Price]], 1, 0)</f>
        <v>1</v>
      </c>
      <c r="Q1693" t="str">
        <f>IF(AND(Stock_Info[[#This Row],[% Deli. Qty to Traded Qty]]&gt;80,Stock_Info[[#This Row],[No. of Trades]]&lt;3000),"Unusual Day","")</f>
        <v/>
      </c>
      <c r="R1693" t="str">
        <f>IF(AND(Stock_Info[[#This Row],[Spread High-Low]] &lt; 10, Stock_Info[[#This Row],[% Deli. Qty to Traded Qty]] &gt; 90), "Good Day", "")</f>
        <v/>
      </c>
    </row>
    <row r="1694" spans="1:18">
      <c r="A1694" t="s">
        <v>46</v>
      </c>
      <c r="B1694" s="1">
        <v>45629</v>
      </c>
      <c r="C1694" s="1" t="str">
        <f>"WEEK" &amp;" " &amp;  INT((DAY(Stock_Info[[#This Row],[Date]])+WEEKDAY(DATE(YEAR(Stock_Info[[#This Row],[Date]]),MONTH(Stock_Info[[#This Row],[Date]]),1))-1)/7)+1</f>
        <v>WEEK 1</v>
      </c>
      <c r="D1694" s="12">
        <v>102.45</v>
      </c>
      <c r="E1694" s="12">
        <v>105.4</v>
      </c>
      <c r="F1694" s="12">
        <v>102</v>
      </c>
      <c r="G1694" s="12">
        <v>105.15</v>
      </c>
      <c r="H1694" s="12">
        <v>104.71650216505668</v>
      </c>
      <c r="I1694">
        <v>999281</v>
      </c>
      <c r="J1694">
        <v>4089</v>
      </c>
      <c r="K1694" s="12">
        <v>104641211</v>
      </c>
      <c r="L1694">
        <v>269962</v>
      </c>
      <c r="M1694">
        <v>27.02</v>
      </c>
      <c r="N1694">
        <v>3.4</v>
      </c>
      <c r="O1694">
        <v>2.7</v>
      </c>
      <c r="P1694">
        <f xml:space="preserve"> IF(Stock_Info[[#This Row],[Close Price]] &gt; Stock_Info[[#This Row],[Open Price]], 1, 0)</f>
        <v>1</v>
      </c>
      <c r="Q1694" t="str">
        <f>IF(AND(Stock_Info[[#This Row],[% Deli. Qty to Traded Qty]]&gt;80,Stock_Info[[#This Row],[No. of Trades]]&lt;3000),"Unusual Day","")</f>
        <v/>
      </c>
      <c r="R1694" t="str">
        <f>IF(AND(Stock_Info[[#This Row],[Spread High-Low]] &lt; 10, Stock_Info[[#This Row],[% Deli. Qty to Traded Qty]] &gt; 90), "Good Day", "")</f>
        <v/>
      </c>
    </row>
    <row r="1695" spans="1:18">
      <c r="A1695" t="s">
        <v>46</v>
      </c>
      <c r="B1695" s="1">
        <v>45628</v>
      </c>
      <c r="C1695" s="1" t="str">
        <f>"WEEK" &amp;" " &amp;  INT((DAY(Stock_Info[[#This Row],[Date]])+WEEKDAY(DATE(YEAR(Stock_Info[[#This Row],[Date]]),MONTH(Stock_Info[[#This Row],[Date]]),1))-1)/7)+1</f>
        <v>WEEK 1</v>
      </c>
      <c r="D1695" s="12">
        <v>101.05</v>
      </c>
      <c r="E1695" s="12">
        <v>102.2</v>
      </c>
      <c r="F1695" s="12">
        <v>101.05</v>
      </c>
      <c r="G1695" s="12">
        <v>101.65</v>
      </c>
      <c r="H1695" s="12">
        <v>101.58525641126637</v>
      </c>
      <c r="I1695">
        <v>634703</v>
      </c>
      <c r="J1695">
        <v>3214</v>
      </c>
      <c r="K1695" s="12">
        <v>64476467</v>
      </c>
      <c r="L1695">
        <v>164796</v>
      </c>
      <c r="M1695">
        <v>25.96</v>
      </c>
      <c r="N1695">
        <v>1.1499999999999999</v>
      </c>
      <c r="O1695">
        <v>0.6</v>
      </c>
      <c r="P1695">
        <f xml:space="preserve"> IF(Stock_Info[[#This Row],[Close Price]] &gt; Stock_Info[[#This Row],[Open Price]], 1, 0)</f>
        <v>1</v>
      </c>
      <c r="Q1695" t="str">
        <f>IF(AND(Stock_Info[[#This Row],[% Deli. Qty to Traded Qty]]&gt;80,Stock_Info[[#This Row],[No. of Trades]]&lt;3000),"Unusual Day","")</f>
        <v/>
      </c>
      <c r="R1695" t="str">
        <f>IF(AND(Stock_Info[[#This Row],[Spread High-Low]] &lt; 10, Stock_Info[[#This Row],[% Deli. Qty to Traded Qty]] &gt; 90), "Good Day", "")</f>
        <v/>
      </c>
    </row>
    <row r="1696" spans="1:18">
      <c r="A1696" t="s">
        <v>46</v>
      </c>
      <c r="B1696" s="1">
        <v>45625</v>
      </c>
      <c r="C1696" s="1" t="str">
        <f>"WEEK" &amp;" " &amp;  INT((DAY(Stock_Info[[#This Row],[Date]])+WEEKDAY(DATE(YEAR(Stock_Info[[#This Row],[Date]]),MONTH(Stock_Info[[#This Row],[Date]]),1))-1)/7)+1</f>
        <v>WEEK 5</v>
      </c>
      <c r="D1696" s="12">
        <v>103.25</v>
      </c>
      <c r="E1696" s="12">
        <v>103.8</v>
      </c>
      <c r="F1696" s="12">
        <v>100.75</v>
      </c>
      <c r="G1696" s="12">
        <v>101.95</v>
      </c>
      <c r="H1696" s="12">
        <v>102.06431330658482</v>
      </c>
      <c r="I1696">
        <v>1231969</v>
      </c>
      <c r="J1696">
        <v>9311</v>
      </c>
      <c r="K1696" s="12">
        <v>125740070</v>
      </c>
      <c r="L1696">
        <v>388295</v>
      </c>
      <c r="M1696">
        <v>31.52</v>
      </c>
      <c r="N1696">
        <v>3.05</v>
      </c>
      <c r="O1696">
        <v>-1.3</v>
      </c>
      <c r="P1696">
        <f xml:space="preserve"> IF(Stock_Info[[#This Row],[Close Price]] &gt; Stock_Info[[#This Row],[Open Price]], 1, 0)</f>
        <v>0</v>
      </c>
      <c r="Q1696" t="str">
        <f>IF(AND(Stock_Info[[#This Row],[% Deli. Qty to Traded Qty]]&gt;80,Stock_Info[[#This Row],[No. of Trades]]&lt;3000),"Unusual Day","")</f>
        <v/>
      </c>
      <c r="R1696" t="str">
        <f>IF(AND(Stock_Info[[#This Row],[Spread High-Low]] &lt; 10, Stock_Info[[#This Row],[% Deli. Qty to Traded Qty]] &gt; 90), "Good Day", "")</f>
        <v/>
      </c>
    </row>
    <row r="1697" spans="1:18">
      <c r="A1697" t="s">
        <v>46</v>
      </c>
      <c r="B1697" s="1">
        <v>45624</v>
      </c>
      <c r="C1697" s="1" t="str">
        <f>"WEEK" &amp;" " &amp;  INT((DAY(Stock_Info[[#This Row],[Date]])+WEEKDAY(DATE(YEAR(Stock_Info[[#This Row],[Date]]),MONTH(Stock_Info[[#This Row],[Date]]),1))-1)/7)+1</f>
        <v>WEEK 5</v>
      </c>
      <c r="D1697" s="12">
        <v>102.25</v>
      </c>
      <c r="E1697" s="12">
        <v>103.4</v>
      </c>
      <c r="F1697" s="12">
        <v>101.85</v>
      </c>
      <c r="G1697" s="12">
        <v>103</v>
      </c>
      <c r="H1697" s="12">
        <v>102.67915267460016</v>
      </c>
      <c r="I1697">
        <v>888301</v>
      </c>
      <c r="J1697">
        <v>3836</v>
      </c>
      <c r="K1697" s="12">
        <v>91209994</v>
      </c>
      <c r="L1697">
        <v>268660</v>
      </c>
      <c r="M1697">
        <v>30.24</v>
      </c>
      <c r="N1697">
        <v>1.55</v>
      </c>
      <c r="O1697">
        <v>0.75</v>
      </c>
      <c r="P1697">
        <f xml:space="preserve"> IF(Stock_Info[[#This Row],[Close Price]] &gt; Stock_Info[[#This Row],[Open Price]], 1, 0)</f>
        <v>1</v>
      </c>
      <c r="Q1697" t="str">
        <f>IF(AND(Stock_Info[[#This Row],[% Deli. Qty to Traded Qty]]&gt;80,Stock_Info[[#This Row],[No. of Trades]]&lt;3000),"Unusual Day","")</f>
        <v/>
      </c>
      <c r="R1697" t="str">
        <f>IF(AND(Stock_Info[[#This Row],[Spread High-Low]] &lt; 10, Stock_Info[[#This Row],[% Deli. Qty to Traded Qty]] &gt; 90), "Good Day", "")</f>
        <v/>
      </c>
    </row>
    <row r="1698" spans="1:18">
      <c r="A1698" t="s">
        <v>46</v>
      </c>
      <c r="B1698" s="1">
        <v>45623</v>
      </c>
      <c r="C1698" s="1" t="str">
        <f>"WEEK" &amp;" " &amp;  INT((DAY(Stock_Info[[#This Row],[Date]])+WEEKDAY(DATE(YEAR(Stock_Info[[#This Row],[Date]]),MONTH(Stock_Info[[#This Row],[Date]]),1))-1)/7)+1</f>
        <v>WEEK 5</v>
      </c>
      <c r="D1698" s="12">
        <v>102.15</v>
      </c>
      <c r="E1698" s="12">
        <v>102.7</v>
      </c>
      <c r="F1698" s="12">
        <v>100.8</v>
      </c>
      <c r="G1698" s="12">
        <v>101.55</v>
      </c>
      <c r="H1698" s="12">
        <v>101.84237542366624</v>
      </c>
      <c r="I1698">
        <v>988691</v>
      </c>
      <c r="J1698">
        <v>7512</v>
      </c>
      <c r="K1698" s="12">
        <v>100690640</v>
      </c>
      <c r="L1698">
        <v>396827</v>
      </c>
      <c r="M1698">
        <v>40.14</v>
      </c>
      <c r="N1698">
        <v>1.9</v>
      </c>
      <c r="O1698">
        <v>-0.6</v>
      </c>
      <c r="P1698">
        <f xml:space="preserve"> IF(Stock_Info[[#This Row],[Close Price]] &gt; Stock_Info[[#This Row],[Open Price]], 1, 0)</f>
        <v>0</v>
      </c>
      <c r="Q1698" t="str">
        <f>IF(AND(Stock_Info[[#This Row],[% Deli. Qty to Traded Qty]]&gt;80,Stock_Info[[#This Row],[No. of Trades]]&lt;3000),"Unusual Day","")</f>
        <v/>
      </c>
      <c r="R1698" t="str">
        <f>IF(AND(Stock_Info[[#This Row],[Spread High-Low]] &lt; 10, Stock_Info[[#This Row],[% Deli. Qty to Traded Qty]] &gt; 90), "Good Day", "")</f>
        <v/>
      </c>
    </row>
    <row r="1699" spans="1:18">
      <c r="A1699" t="s">
        <v>46</v>
      </c>
      <c r="B1699" s="1">
        <v>45622</v>
      </c>
      <c r="C1699" s="1" t="str">
        <f>"WEEK" &amp;" " &amp;  INT((DAY(Stock_Info[[#This Row],[Date]])+WEEKDAY(DATE(YEAR(Stock_Info[[#This Row],[Date]]),MONTH(Stock_Info[[#This Row],[Date]]),1))-1)/7)+1</f>
        <v>WEEK 5</v>
      </c>
      <c r="D1699" s="12">
        <v>101.3</v>
      </c>
      <c r="E1699" s="12">
        <v>102.5</v>
      </c>
      <c r="F1699" s="12">
        <v>100.55</v>
      </c>
      <c r="G1699" s="12">
        <v>101.8</v>
      </c>
      <c r="H1699" s="12">
        <v>101.87723647748186</v>
      </c>
      <c r="I1699">
        <v>945460</v>
      </c>
      <c r="J1699">
        <v>7336</v>
      </c>
      <c r="K1699" s="12">
        <v>96320852</v>
      </c>
      <c r="L1699">
        <v>393202</v>
      </c>
      <c r="M1699">
        <v>41.59</v>
      </c>
      <c r="N1699">
        <v>1.95</v>
      </c>
      <c r="O1699">
        <v>0.5</v>
      </c>
      <c r="P1699">
        <f xml:space="preserve"> IF(Stock_Info[[#This Row],[Close Price]] &gt; Stock_Info[[#This Row],[Open Price]], 1, 0)</f>
        <v>1</v>
      </c>
      <c r="Q1699" t="str">
        <f>IF(AND(Stock_Info[[#This Row],[% Deli. Qty to Traded Qty]]&gt;80,Stock_Info[[#This Row],[No. of Trades]]&lt;3000),"Unusual Day","")</f>
        <v/>
      </c>
      <c r="R1699" t="str">
        <f>IF(AND(Stock_Info[[#This Row],[Spread High-Low]] &lt; 10, Stock_Info[[#This Row],[% Deli. Qty to Traded Qty]] &gt; 90), "Good Day", "")</f>
        <v/>
      </c>
    </row>
    <row r="1700" spans="1:18">
      <c r="A1700" t="s">
        <v>46</v>
      </c>
      <c r="B1700" s="1">
        <v>45621</v>
      </c>
      <c r="C1700" s="1" t="str">
        <f>"WEEK" &amp;" " &amp;  INT((DAY(Stock_Info[[#This Row],[Date]])+WEEKDAY(DATE(YEAR(Stock_Info[[#This Row],[Date]]),MONTH(Stock_Info[[#This Row],[Date]]),1))-1)/7)+1</f>
        <v>WEEK 5</v>
      </c>
      <c r="D1700" s="12">
        <v>99.95</v>
      </c>
      <c r="E1700" s="12">
        <v>101.35</v>
      </c>
      <c r="F1700" s="12">
        <v>99.5</v>
      </c>
      <c r="G1700" s="12">
        <v>101</v>
      </c>
      <c r="H1700" s="12">
        <v>100.65394994694388</v>
      </c>
      <c r="I1700">
        <v>1353284</v>
      </c>
      <c r="J1700">
        <v>7925</v>
      </c>
      <c r="K1700" s="12">
        <v>136213380</v>
      </c>
      <c r="L1700">
        <v>333602</v>
      </c>
      <c r="M1700">
        <v>24.65</v>
      </c>
      <c r="N1700">
        <v>1.85</v>
      </c>
      <c r="O1700">
        <v>1.05</v>
      </c>
      <c r="P1700">
        <f xml:space="preserve"> IF(Stock_Info[[#This Row],[Close Price]] &gt; Stock_Info[[#This Row],[Open Price]], 1, 0)</f>
        <v>1</v>
      </c>
      <c r="Q1700" t="str">
        <f>IF(AND(Stock_Info[[#This Row],[% Deli. Qty to Traded Qty]]&gt;80,Stock_Info[[#This Row],[No. of Trades]]&lt;3000),"Unusual Day","")</f>
        <v/>
      </c>
      <c r="R1700" t="str">
        <f>IF(AND(Stock_Info[[#This Row],[Spread High-Low]] &lt; 10, Stock_Info[[#This Row],[% Deli. Qty to Traded Qty]] &gt; 90), "Good Day", "")</f>
        <v/>
      </c>
    </row>
    <row r="1701" spans="1:18">
      <c r="A1701" t="s">
        <v>46</v>
      </c>
      <c r="B1701" s="1">
        <v>45618</v>
      </c>
      <c r="C1701" s="1" t="str">
        <f>"WEEK" &amp;" " &amp;  INT((DAY(Stock_Info[[#This Row],[Date]])+WEEKDAY(DATE(YEAR(Stock_Info[[#This Row],[Date]]),MONTH(Stock_Info[[#This Row],[Date]]),1))-1)/7)+1</f>
        <v>WEEK 4</v>
      </c>
      <c r="D1701" s="12">
        <v>95.25</v>
      </c>
      <c r="E1701" s="12">
        <v>97.75</v>
      </c>
      <c r="F1701" s="12">
        <v>95</v>
      </c>
      <c r="G1701" s="12">
        <v>96.95</v>
      </c>
      <c r="H1701" s="12">
        <v>96.712235388282792</v>
      </c>
      <c r="I1701">
        <v>1436775</v>
      </c>
      <c r="J1701">
        <v>9940</v>
      </c>
      <c r="K1701" s="12">
        <v>138953722</v>
      </c>
      <c r="L1701">
        <v>505456</v>
      </c>
      <c r="M1701">
        <v>35.18</v>
      </c>
      <c r="N1701">
        <v>2.75</v>
      </c>
      <c r="O1701">
        <v>1.7</v>
      </c>
      <c r="P1701">
        <f xml:space="preserve"> IF(Stock_Info[[#This Row],[Close Price]] &gt; Stock_Info[[#This Row],[Open Price]], 1, 0)</f>
        <v>1</v>
      </c>
      <c r="Q1701" t="str">
        <f>IF(AND(Stock_Info[[#This Row],[% Deli. Qty to Traded Qty]]&gt;80,Stock_Info[[#This Row],[No. of Trades]]&lt;3000),"Unusual Day","")</f>
        <v/>
      </c>
      <c r="R1701" t="str">
        <f>IF(AND(Stock_Info[[#This Row],[Spread High-Low]] &lt; 10, Stock_Info[[#This Row],[% Deli. Qty to Traded Qty]] &gt; 90), "Good Day", "")</f>
        <v/>
      </c>
    </row>
    <row r="1702" spans="1:18">
      <c r="A1702" t="s">
        <v>46</v>
      </c>
      <c r="B1702" s="1">
        <v>45617</v>
      </c>
      <c r="C1702" s="1" t="str">
        <f>"WEEK" &amp;" " &amp;  INT((DAY(Stock_Info[[#This Row],[Date]])+WEEKDAY(DATE(YEAR(Stock_Info[[#This Row],[Date]]),MONTH(Stock_Info[[#This Row],[Date]]),1))-1)/7)+1</f>
        <v>WEEK 4</v>
      </c>
      <c r="D1702" s="12">
        <v>97.8</v>
      </c>
      <c r="E1702" s="12">
        <v>97.85</v>
      </c>
      <c r="F1702" s="12">
        <v>92.55</v>
      </c>
      <c r="G1702" s="12">
        <v>94.5</v>
      </c>
      <c r="H1702" s="12">
        <v>94.545472480547204</v>
      </c>
      <c r="I1702">
        <v>1540910</v>
      </c>
      <c r="J1702">
        <v>9405</v>
      </c>
      <c r="K1702" s="12">
        <v>145686064</v>
      </c>
      <c r="L1702">
        <v>452762</v>
      </c>
      <c r="M1702">
        <v>29.38</v>
      </c>
      <c r="N1702">
        <v>5.3</v>
      </c>
      <c r="O1702">
        <v>-3.3</v>
      </c>
      <c r="P1702">
        <f xml:space="preserve"> IF(Stock_Info[[#This Row],[Close Price]] &gt; Stock_Info[[#This Row],[Open Price]], 1, 0)</f>
        <v>0</v>
      </c>
      <c r="Q1702" t="str">
        <f>IF(AND(Stock_Info[[#This Row],[% Deli. Qty to Traded Qty]]&gt;80,Stock_Info[[#This Row],[No. of Trades]]&lt;3000),"Unusual Day","")</f>
        <v/>
      </c>
      <c r="R1702" t="str">
        <f>IF(AND(Stock_Info[[#This Row],[Spread High-Low]] &lt; 10, Stock_Info[[#This Row],[% Deli. Qty to Traded Qty]] &gt; 90), "Good Day", "")</f>
        <v/>
      </c>
    </row>
    <row r="1703" spans="1:18">
      <c r="A1703" t="s">
        <v>46</v>
      </c>
      <c r="B1703" s="1">
        <v>45615</v>
      </c>
      <c r="C1703" s="1" t="str">
        <f>"WEEK" &amp;" " &amp;  INT((DAY(Stock_Info[[#This Row],[Date]])+WEEKDAY(DATE(YEAR(Stock_Info[[#This Row],[Date]]),MONTH(Stock_Info[[#This Row],[Date]]),1))-1)/7)+1</f>
        <v>WEEK 4</v>
      </c>
      <c r="D1703" s="12">
        <v>99.75</v>
      </c>
      <c r="E1703" s="12">
        <v>101.25</v>
      </c>
      <c r="F1703" s="12">
        <v>97.25</v>
      </c>
      <c r="G1703" s="12">
        <v>97.75</v>
      </c>
      <c r="H1703" s="12">
        <v>99.424296059969564</v>
      </c>
      <c r="I1703">
        <v>629386</v>
      </c>
      <c r="J1703">
        <v>5121</v>
      </c>
      <c r="K1703" s="12">
        <v>62576260</v>
      </c>
      <c r="L1703">
        <v>193627</v>
      </c>
      <c r="M1703">
        <v>30.76</v>
      </c>
      <c r="N1703">
        <v>4</v>
      </c>
      <c r="O1703">
        <v>-2</v>
      </c>
      <c r="P1703">
        <f xml:space="preserve"> IF(Stock_Info[[#This Row],[Close Price]] &gt; Stock_Info[[#This Row],[Open Price]], 1, 0)</f>
        <v>0</v>
      </c>
      <c r="Q1703" t="str">
        <f>IF(AND(Stock_Info[[#This Row],[% Deli. Qty to Traded Qty]]&gt;80,Stock_Info[[#This Row],[No. of Trades]]&lt;3000),"Unusual Day","")</f>
        <v/>
      </c>
      <c r="R1703" t="str">
        <f>IF(AND(Stock_Info[[#This Row],[Spread High-Low]] &lt; 10, Stock_Info[[#This Row],[% Deli. Qty to Traded Qty]] &gt; 90), "Good Day", "")</f>
        <v/>
      </c>
    </row>
    <row r="1704" spans="1:18">
      <c r="A1704" t="s">
        <v>46</v>
      </c>
      <c r="B1704" s="1">
        <v>45614</v>
      </c>
      <c r="C1704" s="1" t="str">
        <f>"WEEK" &amp;" " &amp;  INT((DAY(Stock_Info[[#This Row],[Date]])+WEEKDAY(DATE(YEAR(Stock_Info[[#This Row],[Date]]),MONTH(Stock_Info[[#This Row],[Date]]),1))-1)/7)+1</f>
        <v>WEEK 4</v>
      </c>
      <c r="D1704" s="12">
        <v>97.65</v>
      </c>
      <c r="E1704" s="12">
        <v>98.8</v>
      </c>
      <c r="F1704" s="12">
        <v>95.7</v>
      </c>
      <c r="G1704" s="12">
        <v>98.1</v>
      </c>
      <c r="H1704" s="12">
        <v>97.721147795227665</v>
      </c>
      <c r="I1704">
        <v>1163204</v>
      </c>
      <c r="J1704">
        <v>9983</v>
      </c>
      <c r="K1704" s="12">
        <v>113669630</v>
      </c>
      <c r="L1704">
        <v>166539</v>
      </c>
      <c r="M1704">
        <v>14.32</v>
      </c>
      <c r="N1704">
        <v>3.1</v>
      </c>
      <c r="O1704">
        <v>0.45</v>
      </c>
      <c r="P1704">
        <f xml:space="preserve"> IF(Stock_Info[[#This Row],[Close Price]] &gt; Stock_Info[[#This Row],[Open Price]], 1, 0)</f>
        <v>1</v>
      </c>
      <c r="Q1704" t="str">
        <f>IF(AND(Stock_Info[[#This Row],[% Deli. Qty to Traded Qty]]&gt;80,Stock_Info[[#This Row],[No. of Trades]]&lt;3000),"Unusual Day","")</f>
        <v/>
      </c>
      <c r="R1704" t="str">
        <f>IF(AND(Stock_Info[[#This Row],[Spread High-Low]] &lt; 10, Stock_Info[[#This Row],[% Deli. Qty to Traded Qty]] &gt; 90), "Good Day", "")</f>
        <v/>
      </c>
    </row>
    <row r="1705" spans="1:18">
      <c r="A1705" t="s">
        <v>46</v>
      </c>
      <c r="B1705" s="1">
        <v>45610</v>
      </c>
      <c r="C1705" s="1" t="str">
        <f>"WEEK" &amp;" " &amp;  INT((DAY(Stock_Info[[#This Row],[Date]])+WEEKDAY(DATE(YEAR(Stock_Info[[#This Row],[Date]]),MONTH(Stock_Info[[#This Row],[Date]]),1))-1)/7)+1</f>
        <v>WEEK 3</v>
      </c>
      <c r="D1705" s="12">
        <v>99.15</v>
      </c>
      <c r="E1705" s="12">
        <v>100.5</v>
      </c>
      <c r="F1705" s="12">
        <v>97.25</v>
      </c>
      <c r="G1705" s="12">
        <v>97.45</v>
      </c>
      <c r="H1705" s="12">
        <v>98.608684522681926</v>
      </c>
      <c r="I1705">
        <v>1472781</v>
      </c>
      <c r="J1705">
        <v>10230</v>
      </c>
      <c r="K1705" s="12">
        <v>145228997</v>
      </c>
      <c r="L1705">
        <v>410791</v>
      </c>
      <c r="M1705">
        <v>27.89</v>
      </c>
      <c r="N1705">
        <v>3.25</v>
      </c>
      <c r="O1705">
        <v>-1.7</v>
      </c>
      <c r="P1705">
        <f xml:space="preserve"> IF(Stock_Info[[#This Row],[Close Price]] &gt; Stock_Info[[#This Row],[Open Price]], 1, 0)</f>
        <v>0</v>
      </c>
      <c r="Q1705" t="str">
        <f>IF(AND(Stock_Info[[#This Row],[% Deli. Qty to Traded Qty]]&gt;80,Stock_Info[[#This Row],[No. of Trades]]&lt;3000),"Unusual Day","")</f>
        <v/>
      </c>
      <c r="R1705" t="str">
        <f>IF(AND(Stock_Info[[#This Row],[Spread High-Low]] &lt; 10, Stock_Info[[#This Row],[% Deli. Qty to Traded Qty]] &gt; 90), "Good Day", "")</f>
        <v/>
      </c>
    </row>
    <row r="1706" spans="1:18">
      <c r="A1706" t="s">
        <v>46</v>
      </c>
      <c r="B1706" s="1">
        <v>45609</v>
      </c>
      <c r="C1706" s="1" t="str">
        <f>"WEEK" &amp;" " &amp;  INT((DAY(Stock_Info[[#This Row],[Date]])+WEEKDAY(DATE(YEAR(Stock_Info[[#This Row],[Date]]),MONTH(Stock_Info[[#This Row],[Date]]),1))-1)/7)+1</f>
        <v>WEEK 3</v>
      </c>
      <c r="D1706" s="12">
        <v>101</v>
      </c>
      <c r="E1706" s="12">
        <v>102</v>
      </c>
      <c r="F1706" s="12">
        <v>97.75</v>
      </c>
      <c r="G1706" s="12">
        <v>98.35</v>
      </c>
      <c r="H1706" s="12">
        <v>99.65389059539531</v>
      </c>
      <c r="I1706">
        <v>1114688</v>
      </c>
      <c r="J1706">
        <v>6418</v>
      </c>
      <c r="K1706" s="12">
        <v>111082996</v>
      </c>
      <c r="L1706">
        <v>244665</v>
      </c>
      <c r="M1706">
        <v>21.95</v>
      </c>
      <c r="N1706">
        <v>4.25</v>
      </c>
      <c r="O1706">
        <v>-2.65</v>
      </c>
      <c r="P1706">
        <f xml:space="preserve"> IF(Stock_Info[[#This Row],[Close Price]] &gt; Stock_Info[[#This Row],[Open Price]], 1, 0)</f>
        <v>0</v>
      </c>
      <c r="Q1706" t="str">
        <f>IF(AND(Stock_Info[[#This Row],[% Deli. Qty to Traded Qty]]&gt;80,Stock_Info[[#This Row],[No. of Trades]]&lt;3000),"Unusual Day","")</f>
        <v/>
      </c>
      <c r="R1706" t="str">
        <f>IF(AND(Stock_Info[[#This Row],[Spread High-Low]] &lt; 10, Stock_Info[[#This Row],[% Deli. Qty to Traded Qty]] &gt; 90), "Good Day", "")</f>
        <v/>
      </c>
    </row>
    <row r="1707" spans="1:18">
      <c r="A1707" t="s">
        <v>46</v>
      </c>
      <c r="B1707" s="1">
        <v>45608</v>
      </c>
      <c r="C1707" s="1" t="str">
        <f>"WEEK" &amp;" " &amp;  INT((DAY(Stock_Info[[#This Row],[Date]])+WEEKDAY(DATE(YEAR(Stock_Info[[#This Row],[Date]]),MONTH(Stock_Info[[#This Row],[Date]]),1))-1)/7)+1</f>
        <v>WEEK 3</v>
      </c>
      <c r="D1707" s="12">
        <v>103.9</v>
      </c>
      <c r="E1707" s="12">
        <v>104.9</v>
      </c>
      <c r="F1707" s="12">
        <v>101.1</v>
      </c>
      <c r="G1707" s="12">
        <v>101.45</v>
      </c>
      <c r="H1707" s="12">
        <v>102.876489807271</v>
      </c>
      <c r="I1707">
        <v>1107358</v>
      </c>
      <c r="J1707">
        <v>7939</v>
      </c>
      <c r="K1707" s="12">
        <v>113921104</v>
      </c>
      <c r="L1707">
        <v>285026</v>
      </c>
      <c r="M1707">
        <v>25.74</v>
      </c>
      <c r="N1707">
        <v>3.8</v>
      </c>
      <c r="O1707">
        <v>-2.4500000000000002</v>
      </c>
      <c r="P1707">
        <f xml:space="preserve"> IF(Stock_Info[[#This Row],[Close Price]] &gt; Stock_Info[[#This Row],[Open Price]], 1, 0)</f>
        <v>0</v>
      </c>
      <c r="Q1707" t="str">
        <f>IF(AND(Stock_Info[[#This Row],[% Deli. Qty to Traded Qty]]&gt;80,Stock_Info[[#This Row],[No. of Trades]]&lt;3000),"Unusual Day","")</f>
        <v/>
      </c>
      <c r="R1707" t="str">
        <f>IF(AND(Stock_Info[[#This Row],[Spread High-Low]] &lt; 10, Stock_Info[[#This Row],[% Deli. Qty to Traded Qty]] &gt; 90), "Good Day", "")</f>
        <v/>
      </c>
    </row>
    <row r="1708" spans="1:18">
      <c r="A1708" t="s">
        <v>46</v>
      </c>
      <c r="B1708" s="1">
        <v>45607</v>
      </c>
      <c r="C1708" s="1" t="str">
        <f>"WEEK" &amp;" " &amp;  INT((DAY(Stock_Info[[#This Row],[Date]])+WEEKDAY(DATE(YEAR(Stock_Info[[#This Row],[Date]]),MONTH(Stock_Info[[#This Row],[Date]]),1))-1)/7)+1</f>
        <v>WEEK 3</v>
      </c>
      <c r="D1708" s="12">
        <v>102.9</v>
      </c>
      <c r="E1708" s="12">
        <v>105.15</v>
      </c>
      <c r="F1708" s="12">
        <v>101.7</v>
      </c>
      <c r="G1708" s="12">
        <v>103.9</v>
      </c>
      <c r="H1708" s="12">
        <v>103.68224710137505</v>
      </c>
      <c r="I1708">
        <v>1855190</v>
      </c>
      <c r="J1708">
        <v>19706</v>
      </c>
      <c r="K1708" s="12">
        <v>192350268</v>
      </c>
      <c r="L1708">
        <v>514729</v>
      </c>
      <c r="M1708">
        <v>27.75</v>
      </c>
      <c r="N1708">
        <v>3.45</v>
      </c>
      <c r="O1708">
        <v>1</v>
      </c>
      <c r="P1708">
        <f xml:space="preserve"> IF(Stock_Info[[#This Row],[Close Price]] &gt; Stock_Info[[#This Row],[Open Price]], 1, 0)</f>
        <v>1</v>
      </c>
      <c r="Q1708" t="str">
        <f>IF(AND(Stock_Info[[#This Row],[% Deli. Qty to Traded Qty]]&gt;80,Stock_Info[[#This Row],[No. of Trades]]&lt;3000),"Unusual Day","")</f>
        <v/>
      </c>
      <c r="R1708" t="str">
        <f>IF(AND(Stock_Info[[#This Row],[Spread High-Low]] &lt; 10, Stock_Info[[#This Row],[% Deli. Qty to Traded Qty]] &gt; 90), "Good Day", "")</f>
        <v/>
      </c>
    </row>
    <row r="1709" spans="1:18">
      <c r="A1709" t="s">
        <v>46</v>
      </c>
      <c r="B1709" s="1">
        <v>45604</v>
      </c>
      <c r="C1709" s="1" t="str">
        <f>"WEEK" &amp;" " &amp;  INT((DAY(Stock_Info[[#This Row],[Date]])+WEEKDAY(DATE(YEAR(Stock_Info[[#This Row],[Date]]),MONTH(Stock_Info[[#This Row],[Date]]),1))-1)/7)+1</f>
        <v>WEEK 2</v>
      </c>
      <c r="D1709" s="12">
        <v>105.05</v>
      </c>
      <c r="E1709" s="12">
        <v>105.05</v>
      </c>
      <c r="F1709" s="12">
        <v>103.2</v>
      </c>
      <c r="G1709" s="12">
        <v>103.7</v>
      </c>
      <c r="H1709" s="12">
        <v>104.02875331927054</v>
      </c>
      <c r="I1709">
        <v>791213</v>
      </c>
      <c r="J1709">
        <v>3344</v>
      </c>
      <c r="K1709" s="12">
        <v>82308902</v>
      </c>
      <c r="L1709">
        <v>230741</v>
      </c>
      <c r="M1709">
        <v>29.16</v>
      </c>
      <c r="N1709">
        <v>1.85</v>
      </c>
      <c r="O1709">
        <v>-1.35</v>
      </c>
      <c r="P1709">
        <f xml:space="preserve"> IF(Stock_Info[[#This Row],[Close Price]] &gt; Stock_Info[[#This Row],[Open Price]], 1, 0)</f>
        <v>0</v>
      </c>
      <c r="Q1709" t="str">
        <f>IF(AND(Stock_Info[[#This Row],[% Deli. Qty to Traded Qty]]&gt;80,Stock_Info[[#This Row],[No. of Trades]]&lt;3000),"Unusual Day","")</f>
        <v/>
      </c>
      <c r="R1709" t="str">
        <f>IF(AND(Stock_Info[[#This Row],[Spread High-Low]] &lt; 10, Stock_Info[[#This Row],[% Deli. Qty to Traded Qty]] &gt; 90), "Good Day", "")</f>
        <v/>
      </c>
    </row>
    <row r="1710" spans="1:18">
      <c r="A1710" t="s">
        <v>46</v>
      </c>
      <c r="B1710" s="1">
        <v>45603</v>
      </c>
      <c r="C1710" s="1" t="str">
        <f>"WEEK" &amp;" " &amp;  INT((DAY(Stock_Info[[#This Row],[Date]])+WEEKDAY(DATE(YEAR(Stock_Info[[#This Row],[Date]]),MONTH(Stock_Info[[#This Row],[Date]]),1))-1)/7)+1</f>
        <v>WEEK 2</v>
      </c>
      <c r="D1710" s="12">
        <v>105.75</v>
      </c>
      <c r="E1710" s="12">
        <v>106.5</v>
      </c>
      <c r="F1710" s="12">
        <v>104.75</v>
      </c>
      <c r="G1710" s="12">
        <v>105.05</v>
      </c>
      <c r="H1710" s="12">
        <v>105.42070185358585</v>
      </c>
      <c r="I1710">
        <v>1269809</v>
      </c>
      <c r="J1710">
        <v>7912</v>
      </c>
      <c r="K1710" s="12">
        <v>133864156</v>
      </c>
      <c r="L1710">
        <v>463268</v>
      </c>
      <c r="M1710">
        <v>36.479999999999997</v>
      </c>
      <c r="N1710">
        <v>1.75</v>
      </c>
      <c r="O1710">
        <v>-0.7</v>
      </c>
      <c r="P1710">
        <f xml:space="preserve"> IF(Stock_Info[[#This Row],[Close Price]] &gt; Stock_Info[[#This Row],[Open Price]], 1, 0)</f>
        <v>0</v>
      </c>
      <c r="Q1710" t="str">
        <f>IF(AND(Stock_Info[[#This Row],[% Deli. Qty to Traded Qty]]&gt;80,Stock_Info[[#This Row],[No. of Trades]]&lt;3000),"Unusual Day","")</f>
        <v/>
      </c>
      <c r="R1710" t="str">
        <f>IF(AND(Stock_Info[[#This Row],[Spread High-Low]] &lt; 10, Stock_Info[[#This Row],[% Deli. Qty to Traded Qty]] &gt; 90), "Good Day", "")</f>
        <v/>
      </c>
    </row>
    <row r="1711" spans="1:18">
      <c r="A1711" t="s">
        <v>46</v>
      </c>
      <c r="B1711" s="1">
        <v>45602</v>
      </c>
      <c r="C1711" s="1" t="str">
        <f>"WEEK" &amp;" " &amp;  INT((DAY(Stock_Info[[#This Row],[Date]])+WEEKDAY(DATE(YEAR(Stock_Info[[#This Row],[Date]]),MONTH(Stock_Info[[#This Row],[Date]]),1))-1)/7)+1</f>
        <v>WEEK 2</v>
      </c>
      <c r="D1711" s="12">
        <v>104.5</v>
      </c>
      <c r="E1711" s="12">
        <v>106</v>
      </c>
      <c r="F1711" s="12">
        <v>103.5</v>
      </c>
      <c r="G1711" s="12">
        <v>105.3</v>
      </c>
      <c r="H1711" s="12">
        <v>104.75548979305144</v>
      </c>
      <c r="I1711">
        <v>1082008</v>
      </c>
      <c r="J1711">
        <v>6480</v>
      </c>
      <c r="K1711" s="12">
        <v>113346278</v>
      </c>
      <c r="L1711">
        <v>369134</v>
      </c>
      <c r="M1711">
        <v>34.119999999999997</v>
      </c>
      <c r="N1711">
        <v>2.5</v>
      </c>
      <c r="O1711">
        <v>0.8</v>
      </c>
      <c r="P1711">
        <f xml:space="preserve"> IF(Stock_Info[[#This Row],[Close Price]] &gt; Stock_Info[[#This Row],[Open Price]], 1, 0)</f>
        <v>1</v>
      </c>
      <c r="Q1711" t="str">
        <f>IF(AND(Stock_Info[[#This Row],[% Deli. Qty to Traded Qty]]&gt;80,Stock_Info[[#This Row],[No. of Trades]]&lt;3000),"Unusual Day","")</f>
        <v/>
      </c>
      <c r="R1711" t="str">
        <f>IF(AND(Stock_Info[[#This Row],[Spread High-Low]] &lt; 10, Stock_Info[[#This Row],[% Deli. Qty to Traded Qty]] &gt; 90), "Good Day", "")</f>
        <v/>
      </c>
    </row>
    <row r="1712" spans="1:18">
      <c r="A1712" t="s">
        <v>46</v>
      </c>
      <c r="B1712" s="1">
        <v>45601</v>
      </c>
      <c r="C1712" s="1" t="str">
        <f>"WEEK" &amp;" " &amp;  INT((DAY(Stock_Info[[#This Row],[Date]])+WEEKDAY(DATE(YEAR(Stock_Info[[#This Row],[Date]]),MONTH(Stock_Info[[#This Row],[Date]]),1))-1)/7)+1</f>
        <v>WEEK 2</v>
      </c>
      <c r="D1712" s="12">
        <v>101.75</v>
      </c>
      <c r="E1712" s="12">
        <v>103.9</v>
      </c>
      <c r="F1712" s="12">
        <v>101.3</v>
      </c>
      <c r="G1712" s="12">
        <v>103.6</v>
      </c>
      <c r="H1712" s="12">
        <v>102.66660003564195</v>
      </c>
      <c r="I1712">
        <v>1475789</v>
      </c>
      <c r="J1712">
        <v>7811</v>
      </c>
      <c r="K1712" s="12">
        <v>151514239</v>
      </c>
      <c r="L1712">
        <v>462935</v>
      </c>
      <c r="M1712">
        <v>31.37</v>
      </c>
      <c r="N1712">
        <v>2.6</v>
      </c>
      <c r="O1712">
        <v>1.85</v>
      </c>
      <c r="P1712">
        <f xml:space="preserve"> IF(Stock_Info[[#This Row],[Close Price]] &gt; Stock_Info[[#This Row],[Open Price]], 1, 0)</f>
        <v>1</v>
      </c>
      <c r="Q1712" t="str">
        <f>IF(AND(Stock_Info[[#This Row],[% Deli. Qty to Traded Qty]]&gt;80,Stock_Info[[#This Row],[No. of Trades]]&lt;3000),"Unusual Day","")</f>
        <v/>
      </c>
      <c r="R1712" t="str">
        <f>IF(AND(Stock_Info[[#This Row],[Spread High-Low]] &lt; 10, Stock_Info[[#This Row],[% Deli. Qty to Traded Qty]] &gt; 90), "Good Day", "")</f>
        <v/>
      </c>
    </row>
    <row r="1713" spans="1:18">
      <c r="A1713" t="s">
        <v>46</v>
      </c>
      <c r="B1713" s="1">
        <v>45600</v>
      </c>
      <c r="C1713" s="1" t="str">
        <f>"WEEK" &amp;" " &amp;  INT((DAY(Stock_Info[[#This Row],[Date]])+WEEKDAY(DATE(YEAR(Stock_Info[[#This Row],[Date]]),MONTH(Stock_Info[[#This Row],[Date]]),1))-1)/7)+1</f>
        <v>WEEK 2</v>
      </c>
      <c r="D1713" s="12">
        <v>104.4</v>
      </c>
      <c r="E1713" s="12">
        <v>104.4</v>
      </c>
      <c r="F1713" s="12">
        <v>99.55</v>
      </c>
      <c r="G1713" s="12">
        <v>101.95</v>
      </c>
      <c r="H1713" s="12">
        <v>101.28143128737904</v>
      </c>
      <c r="I1713">
        <v>1003069</v>
      </c>
      <c r="J1713">
        <v>6393</v>
      </c>
      <c r="K1713" s="12">
        <v>101592264</v>
      </c>
      <c r="L1713">
        <v>213327</v>
      </c>
      <c r="M1713">
        <v>21.27</v>
      </c>
      <c r="N1713">
        <v>4.8499999999999996</v>
      </c>
      <c r="O1713">
        <v>-2.4500000000000002</v>
      </c>
      <c r="P1713">
        <f xml:space="preserve"> IF(Stock_Info[[#This Row],[Close Price]] &gt; Stock_Info[[#This Row],[Open Price]], 1, 0)</f>
        <v>0</v>
      </c>
      <c r="Q1713" t="str">
        <f>IF(AND(Stock_Info[[#This Row],[% Deli. Qty to Traded Qty]]&gt;80,Stock_Info[[#This Row],[No. of Trades]]&lt;3000),"Unusual Day","")</f>
        <v/>
      </c>
      <c r="R1713" t="str">
        <f>IF(AND(Stock_Info[[#This Row],[Spread High-Low]] &lt; 10, Stock_Info[[#This Row],[% Deli. Qty to Traded Qty]] &gt; 90), "Good Day", "")</f>
        <v/>
      </c>
    </row>
    <row r="1714" spans="1:18">
      <c r="A1714" t="s">
        <v>46</v>
      </c>
      <c r="B1714" s="1">
        <v>45597</v>
      </c>
      <c r="C1714" s="1" t="str">
        <f>"WEEK" &amp;" " &amp;  INT((DAY(Stock_Info[[#This Row],[Date]])+WEEKDAY(DATE(YEAR(Stock_Info[[#This Row],[Date]]),MONTH(Stock_Info[[#This Row],[Date]]),1))-1)/7)+1</f>
        <v>WEEK 1</v>
      </c>
      <c r="D1714" s="12">
        <v>103.05</v>
      </c>
      <c r="E1714" s="12">
        <v>104.45</v>
      </c>
      <c r="F1714" s="12">
        <v>103.05</v>
      </c>
      <c r="G1714" s="12">
        <v>103.95</v>
      </c>
      <c r="H1714" s="12">
        <v>104.08571569794189</v>
      </c>
      <c r="I1714">
        <v>526018</v>
      </c>
      <c r="J1714">
        <v>8365</v>
      </c>
      <c r="K1714" s="12">
        <v>54750960</v>
      </c>
      <c r="L1714">
        <v>378450</v>
      </c>
      <c r="M1714">
        <v>71.95</v>
      </c>
      <c r="N1714">
        <v>1.4</v>
      </c>
      <c r="O1714">
        <v>0.9</v>
      </c>
      <c r="P1714">
        <f xml:space="preserve"> IF(Stock_Info[[#This Row],[Close Price]] &gt; Stock_Info[[#This Row],[Open Price]], 1, 0)</f>
        <v>1</v>
      </c>
      <c r="Q1714" t="str">
        <f>IF(AND(Stock_Info[[#This Row],[% Deli. Qty to Traded Qty]]&gt;80,Stock_Info[[#This Row],[No. of Trades]]&lt;3000),"Unusual Day","")</f>
        <v/>
      </c>
      <c r="R1714" t="str">
        <f>IF(AND(Stock_Info[[#This Row],[Spread High-Low]] &lt; 10, Stock_Info[[#This Row],[% Deli. Qty to Traded Qty]] &gt; 90), "Good Day", "")</f>
        <v/>
      </c>
    </row>
    <row r="1715" spans="1:18">
      <c r="A1715" t="s">
        <v>46</v>
      </c>
      <c r="B1715" s="1">
        <v>45596</v>
      </c>
      <c r="C1715" s="1" t="str">
        <f>"WEEK" &amp;" " &amp;  INT((DAY(Stock_Info[[#This Row],[Date]])+WEEKDAY(DATE(YEAR(Stock_Info[[#This Row],[Date]]),MONTH(Stock_Info[[#This Row],[Date]]),1))-1)/7)+1</f>
        <v>WEEK 5</v>
      </c>
      <c r="D1715" s="12">
        <v>103</v>
      </c>
      <c r="E1715" s="12">
        <v>104.15</v>
      </c>
      <c r="F1715" s="12">
        <v>102.2</v>
      </c>
      <c r="G1715" s="12">
        <v>102.65</v>
      </c>
      <c r="H1715" s="12">
        <v>103.06033693102329</v>
      </c>
      <c r="I1715">
        <v>939955</v>
      </c>
      <c r="J1715">
        <v>5999</v>
      </c>
      <c r="K1715" s="12">
        <v>96872079</v>
      </c>
      <c r="L1715">
        <v>301101</v>
      </c>
      <c r="M1715">
        <v>32.03</v>
      </c>
      <c r="N1715">
        <v>1.95</v>
      </c>
      <c r="O1715">
        <v>-0.35</v>
      </c>
      <c r="P1715">
        <f xml:space="preserve"> IF(Stock_Info[[#This Row],[Close Price]] &gt; Stock_Info[[#This Row],[Open Price]], 1, 0)</f>
        <v>0</v>
      </c>
      <c r="Q1715" t="str">
        <f>IF(AND(Stock_Info[[#This Row],[% Deli. Qty to Traded Qty]]&gt;80,Stock_Info[[#This Row],[No. of Trades]]&lt;3000),"Unusual Day","")</f>
        <v/>
      </c>
      <c r="R1715" t="str">
        <f>IF(AND(Stock_Info[[#This Row],[Spread High-Low]] &lt; 10, Stock_Info[[#This Row],[% Deli. Qty to Traded Qty]] &gt; 90), "Good Day", "")</f>
        <v/>
      </c>
    </row>
    <row r="1716" spans="1:18">
      <c r="A1716" t="s">
        <v>46</v>
      </c>
      <c r="B1716" s="1">
        <v>45595</v>
      </c>
      <c r="C1716" s="1" t="str">
        <f>"WEEK" &amp;" " &amp;  INT((DAY(Stock_Info[[#This Row],[Date]])+WEEKDAY(DATE(YEAR(Stock_Info[[#This Row],[Date]]),MONTH(Stock_Info[[#This Row],[Date]]),1))-1)/7)+1</f>
        <v>WEEK 5</v>
      </c>
      <c r="D1716" s="12">
        <v>103.5</v>
      </c>
      <c r="E1716" s="12">
        <v>104.95</v>
      </c>
      <c r="F1716" s="12">
        <v>102.95</v>
      </c>
      <c r="G1716" s="12">
        <v>103.4</v>
      </c>
      <c r="H1716" s="12">
        <v>103.78800490714735</v>
      </c>
      <c r="I1716">
        <v>1422415</v>
      </c>
      <c r="J1716">
        <v>4533</v>
      </c>
      <c r="K1716" s="12">
        <v>147629615</v>
      </c>
      <c r="L1716">
        <v>326554</v>
      </c>
      <c r="M1716">
        <v>22.96</v>
      </c>
      <c r="N1716">
        <v>2</v>
      </c>
      <c r="O1716">
        <v>-0.1</v>
      </c>
      <c r="P1716">
        <f xml:space="preserve"> IF(Stock_Info[[#This Row],[Close Price]] &gt; Stock_Info[[#This Row],[Open Price]], 1, 0)</f>
        <v>0</v>
      </c>
      <c r="Q1716" t="str">
        <f>IF(AND(Stock_Info[[#This Row],[% Deli. Qty to Traded Qty]]&gt;80,Stock_Info[[#This Row],[No. of Trades]]&lt;3000),"Unusual Day","")</f>
        <v/>
      </c>
      <c r="R1716" t="str">
        <f>IF(AND(Stock_Info[[#This Row],[Spread High-Low]] &lt; 10, Stock_Info[[#This Row],[% Deli. Qty to Traded Qty]] &gt; 90), "Good Day", "")</f>
        <v/>
      </c>
    </row>
    <row r="1717" spans="1:18">
      <c r="A1717" t="s">
        <v>46</v>
      </c>
      <c r="B1717" s="1">
        <v>45594</v>
      </c>
      <c r="C1717" s="1" t="str">
        <f>"WEEK" &amp;" " &amp;  INT((DAY(Stock_Info[[#This Row],[Date]])+WEEKDAY(DATE(YEAR(Stock_Info[[#This Row],[Date]]),MONTH(Stock_Info[[#This Row],[Date]]),1))-1)/7)+1</f>
        <v>WEEK 5</v>
      </c>
      <c r="D1717" s="12">
        <v>101.65</v>
      </c>
      <c r="E1717" s="12">
        <v>104.15</v>
      </c>
      <c r="F1717" s="12">
        <v>99.8</v>
      </c>
      <c r="G1717" s="12">
        <v>103.7</v>
      </c>
      <c r="H1717" s="12">
        <v>102.08174633605999</v>
      </c>
      <c r="I1717">
        <v>1971648</v>
      </c>
      <c r="J1717">
        <v>8092</v>
      </c>
      <c r="K1717" s="12">
        <v>201269271</v>
      </c>
      <c r="L1717">
        <v>378145</v>
      </c>
      <c r="M1717">
        <v>19.18</v>
      </c>
      <c r="N1717">
        <v>4.3499999999999996</v>
      </c>
      <c r="O1717">
        <v>2.0499999999999998</v>
      </c>
      <c r="P1717">
        <f xml:space="preserve"> IF(Stock_Info[[#This Row],[Close Price]] &gt; Stock_Info[[#This Row],[Open Price]], 1, 0)</f>
        <v>1</v>
      </c>
      <c r="Q1717" t="str">
        <f>IF(AND(Stock_Info[[#This Row],[% Deli. Qty to Traded Qty]]&gt;80,Stock_Info[[#This Row],[No. of Trades]]&lt;3000),"Unusual Day","")</f>
        <v/>
      </c>
      <c r="R1717" t="str">
        <f>IF(AND(Stock_Info[[#This Row],[Spread High-Low]] &lt; 10, Stock_Info[[#This Row],[% Deli. Qty to Traded Qty]] &gt; 90), "Good Day", "")</f>
        <v/>
      </c>
    </row>
    <row r="1718" spans="1:18">
      <c r="A1718" t="s">
        <v>46</v>
      </c>
      <c r="B1718" s="1">
        <v>45593</v>
      </c>
      <c r="C1718" s="1" t="str">
        <f>"WEEK" &amp;" " &amp;  INT((DAY(Stock_Info[[#This Row],[Date]])+WEEKDAY(DATE(YEAR(Stock_Info[[#This Row],[Date]]),MONTH(Stock_Info[[#This Row],[Date]]),1))-1)/7)+1</f>
        <v>WEEK 5</v>
      </c>
      <c r="D1718" s="12">
        <v>95.1</v>
      </c>
      <c r="E1718" s="12">
        <v>101.5</v>
      </c>
      <c r="F1718" s="12">
        <v>94.75</v>
      </c>
      <c r="G1718" s="12">
        <v>100.65</v>
      </c>
      <c r="H1718" s="12">
        <v>98.530062470046161</v>
      </c>
      <c r="I1718">
        <v>4335838</v>
      </c>
      <c r="J1718">
        <v>27596</v>
      </c>
      <c r="K1718" s="12">
        <v>427210389</v>
      </c>
      <c r="L1718">
        <v>1162327</v>
      </c>
      <c r="M1718">
        <v>26.81</v>
      </c>
      <c r="N1718">
        <v>6.75</v>
      </c>
      <c r="O1718">
        <v>5.55</v>
      </c>
      <c r="P1718">
        <f xml:space="preserve"> IF(Stock_Info[[#This Row],[Close Price]] &gt; Stock_Info[[#This Row],[Open Price]], 1, 0)</f>
        <v>1</v>
      </c>
      <c r="Q1718" t="str">
        <f>IF(AND(Stock_Info[[#This Row],[% Deli. Qty to Traded Qty]]&gt;80,Stock_Info[[#This Row],[No. of Trades]]&lt;3000),"Unusual Day","")</f>
        <v/>
      </c>
      <c r="R1718" t="str">
        <f>IF(AND(Stock_Info[[#This Row],[Spread High-Low]] &lt; 10, Stock_Info[[#This Row],[% Deli. Qty to Traded Qty]] &gt; 90), "Good Day", "")</f>
        <v/>
      </c>
    </row>
    <row r="1719" spans="1:18">
      <c r="A1719" t="s">
        <v>46</v>
      </c>
      <c r="B1719" s="1">
        <v>45590</v>
      </c>
      <c r="C1719" s="1" t="str">
        <f>"WEEK" &amp;" " &amp;  INT((DAY(Stock_Info[[#This Row],[Date]])+WEEKDAY(DATE(YEAR(Stock_Info[[#This Row],[Date]]),MONTH(Stock_Info[[#This Row],[Date]]),1))-1)/7)+1</f>
        <v>WEEK 4</v>
      </c>
      <c r="D1719" s="12">
        <v>98.95</v>
      </c>
      <c r="E1719" s="12">
        <v>99</v>
      </c>
      <c r="F1719" s="12">
        <v>93</v>
      </c>
      <c r="G1719" s="12">
        <v>94.35</v>
      </c>
      <c r="H1719" s="12">
        <v>94.729687512845601</v>
      </c>
      <c r="I1719">
        <v>1094733</v>
      </c>
      <c r="J1719">
        <v>7192</v>
      </c>
      <c r="K1719" s="12">
        <v>103703715</v>
      </c>
      <c r="L1719">
        <v>410918</v>
      </c>
      <c r="M1719">
        <v>37.54</v>
      </c>
      <c r="N1719">
        <v>6</v>
      </c>
      <c r="O1719">
        <v>-4.5999999999999996</v>
      </c>
      <c r="P1719">
        <f xml:space="preserve"> IF(Stock_Info[[#This Row],[Close Price]] &gt; Stock_Info[[#This Row],[Open Price]], 1, 0)</f>
        <v>0</v>
      </c>
      <c r="Q1719" t="str">
        <f>IF(AND(Stock_Info[[#This Row],[% Deli. Qty to Traded Qty]]&gt;80,Stock_Info[[#This Row],[No. of Trades]]&lt;3000),"Unusual Day","")</f>
        <v/>
      </c>
      <c r="R1719" t="str">
        <f>IF(AND(Stock_Info[[#This Row],[Spread High-Low]] &lt; 10, Stock_Info[[#This Row],[% Deli. Qty to Traded Qty]] &gt; 90), "Good Day", "")</f>
        <v/>
      </c>
    </row>
    <row r="1720" spans="1:18">
      <c r="A1720" t="s">
        <v>46</v>
      </c>
      <c r="B1720" s="1">
        <v>45589</v>
      </c>
      <c r="C1720" s="1" t="str">
        <f>"WEEK" &amp;" " &amp;  INT((DAY(Stock_Info[[#This Row],[Date]])+WEEKDAY(DATE(YEAR(Stock_Info[[#This Row],[Date]]),MONTH(Stock_Info[[#This Row],[Date]]),1))-1)/7)+1</f>
        <v>WEEK 4</v>
      </c>
      <c r="D1720" s="12">
        <v>98.8</v>
      </c>
      <c r="E1720" s="12">
        <v>99.7</v>
      </c>
      <c r="F1720" s="12">
        <v>97.55</v>
      </c>
      <c r="G1720" s="12">
        <v>98.15</v>
      </c>
      <c r="H1720" s="12">
        <v>98.489548252454256</v>
      </c>
      <c r="I1720">
        <v>1061832</v>
      </c>
      <c r="J1720">
        <v>10077</v>
      </c>
      <c r="K1720" s="12">
        <v>104579354</v>
      </c>
      <c r="L1720">
        <v>344426</v>
      </c>
      <c r="M1720">
        <v>32.44</v>
      </c>
      <c r="N1720">
        <v>2.15</v>
      </c>
      <c r="O1720">
        <v>-0.65</v>
      </c>
      <c r="P1720">
        <f xml:space="preserve"> IF(Stock_Info[[#This Row],[Close Price]] &gt; Stock_Info[[#This Row],[Open Price]], 1, 0)</f>
        <v>0</v>
      </c>
      <c r="Q1720" t="str">
        <f>IF(AND(Stock_Info[[#This Row],[% Deli. Qty to Traded Qty]]&gt;80,Stock_Info[[#This Row],[No. of Trades]]&lt;3000),"Unusual Day","")</f>
        <v/>
      </c>
      <c r="R1720" t="str">
        <f>IF(AND(Stock_Info[[#This Row],[Spread High-Low]] &lt; 10, Stock_Info[[#This Row],[% Deli. Qty to Traded Qty]] &gt; 90), "Good Day", "")</f>
        <v/>
      </c>
    </row>
    <row r="1721" spans="1:18">
      <c r="A1721" t="s">
        <v>46</v>
      </c>
      <c r="B1721" s="1">
        <v>45588</v>
      </c>
      <c r="C1721" s="1" t="str">
        <f>"WEEK" &amp;" " &amp;  INT((DAY(Stock_Info[[#This Row],[Date]])+WEEKDAY(DATE(YEAR(Stock_Info[[#This Row],[Date]]),MONTH(Stock_Info[[#This Row],[Date]]),1))-1)/7)+1</f>
        <v>WEEK 4</v>
      </c>
      <c r="D1721" s="12">
        <v>97.25</v>
      </c>
      <c r="E1721" s="12">
        <v>98.35</v>
      </c>
      <c r="F1721" s="12">
        <v>94.45</v>
      </c>
      <c r="G1721" s="12">
        <v>97.7</v>
      </c>
      <c r="H1721" s="12">
        <v>97.069279080212368</v>
      </c>
      <c r="I1721">
        <v>1888088</v>
      </c>
      <c r="J1721">
        <v>14282</v>
      </c>
      <c r="K1721" s="12">
        <v>183275341</v>
      </c>
      <c r="L1721">
        <v>555725</v>
      </c>
      <c r="M1721">
        <v>29.43</v>
      </c>
      <c r="N1721">
        <v>3.9</v>
      </c>
      <c r="O1721">
        <v>0.45</v>
      </c>
      <c r="P1721">
        <f xml:space="preserve"> IF(Stock_Info[[#This Row],[Close Price]] &gt; Stock_Info[[#This Row],[Open Price]], 1, 0)</f>
        <v>1</v>
      </c>
      <c r="Q1721" t="str">
        <f>IF(AND(Stock_Info[[#This Row],[% Deli. Qty to Traded Qty]]&gt;80,Stock_Info[[#This Row],[No. of Trades]]&lt;3000),"Unusual Day","")</f>
        <v/>
      </c>
      <c r="R1721" t="str">
        <f>IF(AND(Stock_Info[[#This Row],[Spread High-Low]] &lt; 10, Stock_Info[[#This Row],[% Deli. Qty to Traded Qty]] &gt; 90), "Good Day", "")</f>
        <v/>
      </c>
    </row>
    <row r="1722" spans="1:18">
      <c r="A1722" t="s">
        <v>46</v>
      </c>
      <c r="B1722" s="1">
        <v>45587</v>
      </c>
      <c r="C1722" s="1" t="str">
        <f>"WEEK" &amp;" " &amp;  INT((DAY(Stock_Info[[#This Row],[Date]])+WEEKDAY(DATE(YEAR(Stock_Info[[#This Row],[Date]]),MONTH(Stock_Info[[#This Row],[Date]]),1))-1)/7)+1</f>
        <v>WEEK 4</v>
      </c>
      <c r="D1722" s="12">
        <v>102.55</v>
      </c>
      <c r="E1722" s="12">
        <v>102.8</v>
      </c>
      <c r="F1722" s="12">
        <v>96.35</v>
      </c>
      <c r="G1722" s="12">
        <v>96.85</v>
      </c>
      <c r="H1722" s="12">
        <v>98.949211891173888</v>
      </c>
      <c r="I1722">
        <v>1183466</v>
      </c>
      <c r="J1722">
        <v>8515</v>
      </c>
      <c r="K1722" s="12">
        <v>117103028</v>
      </c>
      <c r="L1722">
        <v>535908</v>
      </c>
      <c r="M1722">
        <v>45.28</v>
      </c>
      <c r="N1722">
        <v>6.45</v>
      </c>
      <c r="O1722">
        <v>-5.7</v>
      </c>
      <c r="P1722">
        <f xml:space="preserve"> IF(Stock_Info[[#This Row],[Close Price]] &gt; Stock_Info[[#This Row],[Open Price]], 1, 0)</f>
        <v>0</v>
      </c>
      <c r="Q1722" t="str">
        <f>IF(AND(Stock_Info[[#This Row],[% Deli. Qty to Traded Qty]]&gt;80,Stock_Info[[#This Row],[No. of Trades]]&lt;3000),"Unusual Day","")</f>
        <v/>
      </c>
      <c r="R1722" t="str">
        <f>IF(AND(Stock_Info[[#This Row],[Spread High-Low]] &lt; 10, Stock_Info[[#This Row],[% Deli. Qty to Traded Qty]] &gt; 90), "Good Day", "")</f>
        <v/>
      </c>
    </row>
    <row r="1723" spans="1:18">
      <c r="A1723" t="s">
        <v>46</v>
      </c>
      <c r="B1723" s="1">
        <v>45586</v>
      </c>
      <c r="C1723" s="1" t="str">
        <f>"WEEK" &amp;" " &amp;  INT((DAY(Stock_Info[[#This Row],[Date]])+WEEKDAY(DATE(YEAR(Stock_Info[[#This Row],[Date]]),MONTH(Stock_Info[[#This Row],[Date]]),1))-1)/7)+1</f>
        <v>WEEK 4</v>
      </c>
      <c r="D1723" s="12">
        <v>104.95</v>
      </c>
      <c r="E1723" s="12">
        <v>105.6</v>
      </c>
      <c r="F1723" s="12">
        <v>102.65</v>
      </c>
      <c r="G1723" s="12">
        <v>102.85</v>
      </c>
      <c r="H1723" s="12">
        <v>103.57796173052317</v>
      </c>
      <c r="I1723">
        <v>900352</v>
      </c>
      <c r="J1723">
        <v>8644</v>
      </c>
      <c r="K1723" s="12">
        <v>93256625</v>
      </c>
      <c r="L1723">
        <v>159039</v>
      </c>
      <c r="M1723">
        <v>17.66</v>
      </c>
      <c r="N1723">
        <v>2.95</v>
      </c>
      <c r="O1723">
        <v>-2.1</v>
      </c>
      <c r="P1723">
        <f xml:space="preserve"> IF(Stock_Info[[#This Row],[Close Price]] &gt; Stock_Info[[#This Row],[Open Price]], 1, 0)</f>
        <v>0</v>
      </c>
      <c r="Q1723" t="str">
        <f>IF(AND(Stock_Info[[#This Row],[% Deli. Qty to Traded Qty]]&gt;80,Stock_Info[[#This Row],[No. of Trades]]&lt;3000),"Unusual Day","")</f>
        <v/>
      </c>
      <c r="R1723" t="str">
        <f>IF(AND(Stock_Info[[#This Row],[Spread High-Low]] &lt; 10, Stock_Info[[#This Row],[% Deli. Qty to Traded Qty]] &gt; 90), "Good Day", "")</f>
        <v/>
      </c>
    </row>
    <row r="1724" spans="1:18">
      <c r="A1724" t="s">
        <v>46</v>
      </c>
      <c r="B1724" s="1">
        <v>45583</v>
      </c>
      <c r="C1724" s="1" t="str">
        <f>"WEEK" &amp;" " &amp;  INT((DAY(Stock_Info[[#This Row],[Date]])+WEEKDAY(DATE(YEAR(Stock_Info[[#This Row],[Date]]),MONTH(Stock_Info[[#This Row],[Date]]),1))-1)/7)+1</f>
        <v>WEEK 3</v>
      </c>
      <c r="D1724" s="12">
        <v>102.35</v>
      </c>
      <c r="E1724" s="12">
        <v>105</v>
      </c>
      <c r="F1724" s="12">
        <v>100.8</v>
      </c>
      <c r="G1724" s="12">
        <v>104.65</v>
      </c>
      <c r="H1724" s="12">
        <v>103.2188214639208</v>
      </c>
      <c r="I1724">
        <v>1295234</v>
      </c>
      <c r="J1724">
        <v>9055</v>
      </c>
      <c r="K1724" s="12">
        <v>133692527</v>
      </c>
      <c r="L1724">
        <v>560428</v>
      </c>
      <c r="M1724">
        <v>43.27</v>
      </c>
      <c r="N1724">
        <v>4.2</v>
      </c>
      <c r="O1724">
        <v>2.2999999999999998</v>
      </c>
      <c r="P1724">
        <f xml:space="preserve"> IF(Stock_Info[[#This Row],[Close Price]] &gt; Stock_Info[[#This Row],[Open Price]], 1, 0)</f>
        <v>1</v>
      </c>
      <c r="Q1724" t="str">
        <f>IF(AND(Stock_Info[[#This Row],[% Deli. Qty to Traded Qty]]&gt;80,Stock_Info[[#This Row],[No. of Trades]]&lt;3000),"Unusual Day","")</f>
        <v/>
      </c>
      <c r="R1724" t="str">
        <f>IF(AND(Stock_Info[[#This Row],[Spread High-Low]] &lt; 10, Stock_Info[[#This Row],[% Deli. Qty to Traded Qty]] &gt; 90), "Good Day", "")</f>
        <v/>
      </c>
    </row>
    <row r="1725" spans="1:18">
      <c r="A1725" t="s">
        <v>46</v>
      </c>
      <c r="B1725" s="1">
        <v>45582</v>
      </c>
      <c r="C1725" s="1" t="str">
        <f>"WEEK" &amp;" " &amp;  INT((DAY(Stock_Info[[#This Row],[Date]])+WEEKDAY(DATE(YEAR(Stock_Info[[#This Row],[Date]]),MONTH(Stock_Info[[#This Row],[Date]]),1))-1)/7)+1</f>
        <v>WEEK 3</v>
      </c>
      <c r="D1725" s="12">
        <v>104.9</v>
      </c>
      <c r="E1725" s="12">
        <v>105</v>
      </c>
      <c r="F1725" s="12">
        <v>102.25</v>
      </c>
      <c r="G1725" s="12">
        <v>102.5</v>
      </c>
      <c r="H1725" s="12">
        <v>103.09478037997154</v>
      </c>
      <c r="I1725">
        <v>385871</v>
      </c>
      <c r="J1725">
        <v>3672</v>
      </c>
      <c r="K1725" s="12">
        <v>39781286</v>
      </c>
      <c r="L1725">
        <v>172640</v>
      </c>
      <c r="M1725">
        <v>44.74</v>
      </c>
      <c r="N1725">
        <v>2.75</v>
      </c>
      <c r="O1725">
        <v>-2.4</v>
      </c>
      <c r="P1725">
        <f xml:space="preserve"> IF(Stock_Info[[#This Row],[Close Price]] &gt; Stock_Info[[#This Row],[Open Price]], 1, 0)</f>
        <v>0</v>
      </c>
      <c r="Q1725" t="str">
        <f>IF(AND(Stock_Info[[#This Row],[% Deli. Qty to Traded Qty]]&gt;80,Stock_Info[[#This Row],[No. of Trades]]&lt;3000),"Unusual Day","")</f>
        <v/>
      </c>
      <c r="R1725" t="str">
        <f>IF(AND(Stock_Info[[#This Row],[Spread High-Low]] &lt; 10, Stock_Info[[#This Row],[% Deli. Qty to Traded Qty]] &gt; 90), "Good Day", "")</f>
        <v/>
      </c>
    </row>
    <row r="1726" spans="1:18">
      <c r="A1726" t="s">
        <v>46</v>
      </c>
      <c r="B1726" s="1">
        <v>45581</v>
      </c>
      <c r="C1726" s="1" t="str">
        <f>"WEEK" &amp;" " &amp;  INT((DAY(Stock_Info[[#This Row],[Date]])+WEEKDAY(DATE(YEAR(Stock_Info[[#This Row],[Date]]),MONTH(Stock_Info[[#This Row],[Date]]),1))-1)/7)+1</f>
        <v>WEEK 3</v>
      </c>
      <c r="D1726" s="12">
        <v>104.05</v>
      </c>
      <c r="E1726" s="12">
        <v>104.95</v>
      </c>
      <c r="F1726" s="12">
        <v>103.65</v>
      </c>
      <c r="G1726" s="12">
        <v>104.3</v>
      </c>
      <c r="H1726" s="12">
        <v>104.28304472480511</v>
      </c>
      <c r="I1726">
        <v>332746</v>
      </c>
      <c r="J1726">
        <v>2630</v>
      </c>
      <c r="K1726" s="12">
        <v>34699766</v>
      </c>
      <c r="L1726">
        <v>105972</v>
      </c>
      <c r="M1726">
        <v>31.85</v>
      </c>
      <c r="N1726">
        <v>1.3</v>
      </c>
      <c r="O1726">
        <v>0.25</v>
      </c>
      <c r="P1726">
        <f xml:space="preserve"> IF(Stock_Info[[#This Row],[Close Price]] &gt; Stock_Info[[#This Row],[Open Price]], 1, 0)</f>
        <v>1</v>
      </c>
      <c r="Q1726" t="str">
        <f>IF(AND(Stock_Info[[#This Row],[% Deli. Qty to Traded Qty]]&gt;80,Stock_Info[[#This Row],[No. of Trades]]&lt;3000),"Unusual Day","")</f>
        <v/>
      </c>
      <c r="R1726" t="str">
        <f>IF(AND(Stock_Info[[#This Row],[Spread High-Low]] &lt; 10, Stock_Info[[#This Row],[% Deli. Qty to Traded Qty]] &gt; 90), "Good Day", "")</f>
        <v/>
      </c>
    </row>
    <row r="1727" spans="1:18">
      <c r="A1727" t="s">
        <v>46</v>
      </c>
      <c r="B1727" s="1">
        <v>45580</v>
      </c>
      <c r="C1727" s="1" t="str">
        <f>"WEEK" &amp;" " &amp;  INT((DAY(Stock_Info[[#This Row],[Date]])+WEEKDAY(DATE(YEAR(Stock_Info[[#This Row],[Date]]),MONTH(Stock_Info[[#This Row],[Date]]),1))-1)/7)+1</f>
        <v>WEEK 3</v>
      </c>
      <c r="D1727" s="12">
        <v>104.75</v>
      </c>
      <c r="E1727" s="12">
        <v>105.35</v>
      </c>
      <c r="F1727" s="12">
        <v>104</v>
      </c>
      <c r="G1727" s="12">
        <v>104.4</v>
      </c>
      <c r="H1727" s="12">
        <v>104.63149339322032</v>
      </c>
      <c r="I1727">
        <v>386951</v>
      </c>
      <c r="J1727">
        <v>3916</v>
      </c>
      <c r="K1727" s="12">
        <v>40487261</v>
      </c>
      <c r="L1727">
        <v>99488</v>
      </c>
      <c r="M1727">
        <v>25.71</v>
      </c>
      <c r="N1727">
        <v>1.35</v>
      </c>
      <c r="O1727">
        <v>-0.35</v>
      </c>
      <c r="P1727">
        <f xml:space="preserve"> IF(Stock_Info[[#This Row],[Close Price]] &gt; Stock_Info[[#This Row],[Open Price]], 1, 0)</f>
        <v>0</v>
      </c>
      <c r="Q1727" t="str">
        <f>IF(AND(Stock_Info[[#This Row],[% Deli. Qty to Traded Qty]]&gt;80,Stock_Info[[#This Row],[No. of Trades]]&lt;3000),"Unusual Day","")</f>
        <v/>
      </c>
      <c r="R1727" t="str">
        <f>IF(AND(Stock_Info[[#This Row],[Spread High-Low]] &lt; 10, Stock_Info[[#This Row],[% Deli. Qty to Traded Qty]] &gt; 90), "Good Day", "")</f>
        <v/>
      </c>
    </row>
    <row r="1728" spans="1:18">
      <c r="A1728" t="s">
        <v>46</v>
      </c>
      <c r="B1728" s="1">
        <v>45579</v>
      </c>
      <c r="C1728" s="1" t="str">
        <f>"WEEK" &amp;" " &amp;  INT((DAY(Stock_Info[[#This Row],[Date]])+WEEKDAY(DATE(YEAR(Stock_Info[[#This Row],[Date]]),MONTH(Stock_Info[[#This Row],[Date]]),1))-1)/7)+1</f>
        <v>WEEK 3</v>
      </c>
      <c r="D1728" s="12">
        <v>104.2</v>
      </c>
      <c r="E1728" s="12">
        <v>105.4</v>
      </c>
      <c r="F1728" s="12">
        <v>103.95</v>
      </c>
      <c r="G1728" s="12">
        <v>104.45</v>
      </c>
      <c r="H1728" s="12">
        <v>104.64119355983696</v>
      </c>
      <c r="I1728">
        <v>594457</v>
      </c>
      <c r="J1728">
        <v>7702</v>
      </c>
      <c r="K1728" s="12">
        <v>62204690</v>
      </c>
      <c r="L1728">
        <v>146085</v>
      </c>
      <c r="M1728">
        <v>24.57</v>
      </c>
      <c r="N1728">
        <v>1.45</v>
      </c>
      <c r="O1728">
        <v>0.25</v>
      </c>
      <c r="P1728">
        <f xml:space="preserve"> IF(Stock_Info[[#This Row],[Close Price]] &gt; Stock_Info[[#This Row],[Open Price]], 1, 0)</f>
        <v>1</v>
      </c>
      <c r="Q1728" t="str">
        <f>IF(AND(Stock_Info[[#This Row],[% Deli. Qty to Traded Qty]]&gt;80,Stock_Info[[#This Row],[No. of Trades]]&lt;3000),"Unusual Day","")</f>
        <v/>
      </c>
      <c r="R1728" t="str">
        <f>IF(AND(Stock_Info[[#This Row],[Spread High-Low]] &lt; 10, Stock_Info[[#This Row],[% Deli. Qty to Traded Qty]] &gt; 90), "Good Day", "")</f>
        <v/>
      </c>
    </row>
    <row r="1729" spans="1:18">
      <c r="A1729" t="s">
        <v>46</v>
      </c>
      <c r="B1729" s="1">
        <v>45576</v>
      </c>
      <c r="C1729" s="1" t="str">
        <f>"WEEK" &amp;" " &amp;  INT((DAY(Stock_Info[[#This Row],[Date]])+WEEKDAY(DATE(YEAR(Stock_Info[[#This Row],[Date]]),MONTH(Stock_Info[[#This Row],[Date]]),1))-1)/7)+1</f>
        <v>WEEK 2</v>
      </c>
      <c r="D1729" s="12">
        <v>104.95</v>
      </c>
      <c r="E1729" s="12">
        <v>104.95</v>
      </c>
      <c r="F1729" s="12">
        <v>103.65</v>
      </c>
      <c r="G1729" s="12">
        <v>104.05</v>
      </c>
      <c r="H1729" s="12">
        <v>104.18624730278746</v>
      </c>
      <c r="I1729">
        <v>340166</v>
      </c>
      <c r="J1729">
        <v>4248</v>
      </c>
      <c r="K1729" s="12">
        <v>35440619</v>
      </c>
      <c r="L1729">
        <v>108910</v>
      </c>
      <c r="M1729">
        <v>32.020000000000003</v>
      </c>
      <c r="N1729">
        <v>1.3</v>
      </c>
      <c r="O1729">
        <v>-0.9</v>
      </c>
      <c r="P1729">
        <f xml:space="preserve"> IF(Stock_Info[[#This Row],[Close Price]] &gt; Stock_Info[[#This Row],[Open Price]], 1, 0)</f>
        <v>0</v>
      </c>
      <c r="Q1729" t="str">
        <f>IF(AND(Stock_Info[[#This Row],[% Deli. Qty to Traded Qty]]&gt;80,Stock_Info[[#This Row],[No. of Trades]]&lt;3000),"Unusual Day","")</f>
        <v/>
      </c>
      <c r="R1729" t="str">
        <f>IF(AND(Stock_Info[[#This Row],[Spread High-Low]] &lt; 10, Stock_Info[[#This Row],[% Deli. Qty to Traded Qty]] &gt; 90), "Good Day", "")</f>
        <v/>
      </c>
    </row>
    <row r="1730" spans="1:18">
      <c r="A1730" t="s">
        <v>46</v>
      </c>
      <c r="B1730" s="1">
        <v>45575</v>
      </c>
      <c r="C1730" s="1" t="str">
        <f>"WEEK" &amp;" " &amp;  INT((DAY(Stock_Info[[#This Row],[Date]])+WEEKDAY(DATE(YEAR(Stock_Info[[#This Row],[Date]]),MONTH(Stock_Info[[#This Row],[Date]]),1))-1)/7)+1</f>
        <v>WEEK 2</v>
      </c>
      <c r="D1730" s="12">
        <v>105.35</v>
      </c>
      <c r="E1730" s="12">
        <v>106.55</v>
      </c>
      <c r="F1730" s="12">
        <v>103.85</v>
      </c>
      <c r="G1730" s="12">
        <v>104.1</v>
      </c>
      <c r="H1730" s="12">
        <v>105.22018738027342</v>
      </c>
      <c r="I1730">
        <v>803393</v>
      </c>
      <c r="J1730">
        <v>7116</v>
      </c>
      <c r="K1730" s="12">
        <v>84533162</v>
      </c>
      <c r="L1730">
        <v>279257</v>
      </c>
      <c r="M1730">
        <v>34.76</v>
      </c>
      <c r="N1730">
        <v>2.7</v>
      </c>
      <c r="O1730">
        <v>-1.25</v>
      </c>
      <c r="P1730">
        <f xml:space="preserve"> IF(Stock_Info[[#This Row],[Close Price]] &gt; Stock_Info[[#This Row],[Open Price]], 1, 0)</f>
        <v>0</v>
      </c>
      <c r="Q1730" t="str">
        <f>IF(AND(Stock_Info[[#This Row],[% Deli. Qty to Traded Qty]]&gt;80,Stock_Info[[#This Row],[No. of Trades]]&lt;3000),"Unusual Day","")</f>
        <v/>
      </c>
      <c r="R1730" t="str">
        <f>IF(AND(Stock_Info[[#This Row],[Spread High-Low]] &lt; 10, Stock_Info[[#This Row],[% Deli. Qty to Traded Qty]] &gt; 90), "Good Day", "")</f>
        <v/>
      </c>
    </row>
    <row r="1731" spans="1:18">
      <c r="A1731" t="s">
        <v>46</v>
      </c>
      <c r="B1731" s="1">
        <v>45574</v>
      </c>
      <c r="C1731" s="1" t="str">
        <f>"WEEK" &amp;" " &amp;  INT((DAY(Stock_Info[[#This Row],[Date]])+WEEKDAY(DATE(YEAR(Stock_Info[[#This Row],[Date]]),MONTH(Stock_Info[[#This Row],[Date]]),1))-1)/7)+1</f>
        <v>WEEK 2</v>
      </c>
      <c r="D1731" s="12">
        <v>105.95</v>
      </c>
      <c r="E1731" s="12">
        <v>106.3</v>
      </c>
      <c r="F1731" s="12">
        <v>103.65</v>
      </c>
      <c r="G1731" s="12">
        <v>104.4</v>
      </c>
      <c r="H1731" s="12">
        <v>104.86616424704249</v>
      </c>
      <c r="I1731">
        <v>751563</v>
      </c>
      <c r="J1731">
        <v>6078</v>
      </c>
      <c r="K1731" s="12">
        <v>78813529</v>
      </c>
      <c r="L1731">
        <v>235155</v>
      </c>
      <c r="M1731">
        <v>31.29</v>
      </c>
      <c r="N1731">
        <v>2.65</v>
      </c>
      <c r="O1731">
        <v>-1.55</v>
      </c>
      <c r="P1731">
        <f xml:space="preserve"> IF(Stock_Info[[#This Row],[Close Price]] &gt; Stock_Info[[#This Row],[Open Price]], 1, 0)</f>
        <v>0</v>
      </c>
      <c r="Q1731" t="str">
        <f>IF(AND(Stock_Info[[#This Row],[% Deli. Qty to Traded Qty]]&gt;80,Stock_Info[[#This Row],[No. of Trades]]&lt;3000),"Unusual Day","")</f>
        <v/>
      </c>
      <c r="R1731" t="str">
        <f>IF(AND(Stock_Info[[#This Row],[Spread High-Low]] &lt; 10, Stock_Info[[#This Row],[% Deli. Qty to Traded Qty]] &gt; 90), "Good Day", "")</f>
        <v/>
      </c>
    </row>
    <row r="1732" spans="1:18">
      <c r="A1732" t="s">
        <v>46</v>
      </c>
      <c r="B1732" s="1">
        <v>45573</v>
      </c>
      <c r="C1732" s="1" t="str">
        <f>"WEEK" &amp;" " &amp;  INT((DAY(Stock_Info[[#This Row],[Date]])+WEEKDAY(DATE(YEAR(Stock_Info[[#This Row],[Date]]),MONTH(Stock_Info[[#This Row],[Date]]),1))-1)/7)+1</f>
        <v>WEEK 2</v>
      </c>
      <c r="D1732" s="12">
        <v>103.55</v>
      </c>
      <c r="E1732" s="12">
        <v>105.25</v>
      </c>
      <c r="F1732" s="12">
        <v>102.7</v>
      </c>
      <c r="G1732" s="12">
        <v>104.9</v>
      </c>
      <c r="H1732" s="12">
        <v>104.25476724428097</v>
      </c>
      <c r="I1732">
        <v>1232945</v>
      </c>
      <c r="J1732">
        <v>11641</v>
      </c>
      <c r="K1732" s="12">
        <v>128540394</v>
      </c>
      <c r="L1732">
        <v>448865</v>
      </c>
      <c r="M1732">
        <v>36.409999999999997</v>
      </c>
      <c r="N1732">
        <v>2.5499999999999998</v>
      </c>
      <c r="O1732">
        <v>1.35</v>
      </c>
      <c r="P1732">
        <f xml:space="preserve"> IF(Stock_Info[[#This Row],[Close Price]] &gt; Stock_Info[[#This Row],[Open Price]], 1, 0)</f>
        <v>1</v>
      </c>
      <c r="Q1732" t="str">
        <f>IF(AND(Stock_Info[[#This Row],[% Deli. Qty to Traded Qty]]&gt;80,Stock_Info[[#This Row],[No. of Trades]]&lt;3000),"Unusual Day","")</f>
        <v/>
      </c>
      <c r="R1732" t="str">
        <f>IF(AND(Stock_Info[[#This Row],[Spread High-Low]] &lt; 10, Stock_Info[[#This Row],[% Deli. Qty to Traded Qty]] &gt; 90), "Good Day", "")</f>
        <v/>
      </c>
    </row>
    <row r="1733" spans="1:18">
      <c r="A1733" t="s">
        <v>46</v>
      </c>
      <c r="B1733" s="1">
        <v>45572</v>
      </c>
      <c r="C1733" s="1" t="str">
        <f>"WEEK" &amp;" " &amp;  INT((DAY(Stock_Info[[#This Row],[Date]])+WEEKDAY(DATE(YEAR(Stock_Info[[#This Row],[Date]]),MONTH(Stock_Info[[#This Row],[Date]]),1))-1)/7)+1</f>
        <v>WEEK 2</v>
      </c>
      <c r="D1733" s="12">
        <v>107.7</v>
      </c>
      <c r="E1733" s="12">
        <v>109</v>
      </c>
      <c r="F1733" s="12">
        <v>102.35</v>
      </c>
      <c r="G1733" s="12">
        <v>103.5</v>
      </c>
      <c r="H1733" s="12">
        <v>104.48466139140614</v>
      </c>
      <c r="I1733">
        <v>2996882</v>
      </c>
      <c r="J1733">
        <v>31759</v>
      </c>
      <c r="K1733" s="12">
        <v>313128201</v>
      </c>
      <c r="L1733">
        <v>700904</v>
      </c>
      <c r="M1733">
        <v>23.39</v>
      </c>
      <c r="N1733">
        <v>6.65</v>
      </c>
      <c r="O1733">
        <v>-4.2</v>
      </c>
      <c r="P1733">
        <f xml:space="preserve"> IF(Stock_Info[[#This Row],[Close Price]] &gt; Stock_Info[[#This Row],[Open Price]], 1, 0)</f>
        <v>0</v>
      </c>
      <c r="Q1733" t="str">
        <f>IF(AND(Stock_Info[[#This Row],[% Deli. Qty to Traded Qty]]&gt;80,Stock_Info[[#This Row],[No. of Trades]]&lt;3000),"Unusual Day","")</f>
        <v/>
      </c>
      <c r="R1733" t="str">
        <f>IF(AND(Stock_Info[[#This Row],[Spread High-Low]] &lt; 10, Stock_Info[[#This Row],[% Deli. Qty to Traded Qty]] &gt; 90), "Good Day", "")</f>
        <v/>
      </c>
    </row>
    <row r="1734" spans="1:18">
      <c r="A1734" t="s">
        <v>46</v>
      </c>
      <c r="B1734" s="1">
        <v>45569</v>
      </c>
      <c r="C1734" s="1" t="str">
        <f>"WEEK" &amp;" " &amp;  INT((DAY(Stock_Info[[#This Row],[Date]])+WEEKDAY(DATE(YEAR(Stock_Info[[#This Row],[Date]]),MONTH(Stock_Info[[#This Row],[Date]]),1))-1)/7)+1</f>
        <v>WEEK 1</v>
      </c>
      <c r="D1734" s="12">
        <v>108</v>
      </c>
      <c r="E1734" s="12">
        <v>110.4</v>
      </c>
      <c r="F1734" s="12">
        <v>106.5</v>
      </c>
      <c r="G1734" s="12">
        <v>107.65</v>
      </c>
      <c r="H1734" s="12">
        <v>108.63512769831848</v>
      </c>
      <c r="I1734">
        <v>694136</v>
      </c>
      <c r="J1734">
        <v>5950</v>
      </c>
      <c r="K1734" s="12">
        <v>75407553</v>
      </c>
      <c r="L1734">
        <v>218621</v>
      </c>
      <c r="M1734">
        <v>31.5</v>
      </c>
      <c r="N1734">
        <v>3.9</v>
      </c>
      <c r="O1734">
        <v>-0.35</v>
      </c>
      <c r="P1734">
        <f xml:space="preserve"> IF(Stock_Info[[#This Row],[Close Price]] &gt; Stock_Info[[#This Row],[Open Price]], 1, 0)</f>
        <v>0</v>
      </c>
      <c r="Q1734" t="str">
        <f>IF(AND(Stock_Info[[#This Row],[% Deli. Qty to Traded Qty]]&gt;80,Stock_Info[[#This Row],[No. of Trades]]&lt;3000),"Unusual Day","")</f>
        <v/>
      </c>
      <c r="R1734" t="str">
        <f>IF(AND(Stock_Info[[#This Row],[Spread High-Low]] &lt; 10, Stock_Info[[#This Row],[% Deli. Qty to Traded Qty]] &gt; 90), "Good Day", "")</f>
        <v/>
      </c>
    </row>
    <row r="1735" spans="1:18">
      <c r="A1735" t="s">
        <v>46</v>
      </c>
      <c r="B1735" s="1">
        <v>45568</v>
      </c>
      <c r="C1735" s="1" t="str">
        <f>"WEEK" &amp;" " &amp;  INT((DAY(Stock_Info[[#This Row],[Date]])+WEEKDAY(DATE(YEAR(Stock_Info[[#This Row],[Date]]),MONTH(Stock_Info[[#This Row],[Date]]),1))-1)/7)+1</f>
        <v>WEEK 1</v>
      </c>
      <c r="D1735" s="12">
        <v>109.15</v>
      </c>
      <c r="E1735" s="12">
        <v>110.5</v>
      </c>
      <c r="F1735" s="12">
        <v>107.4</v>
      </c>
      <c r="G1735" s="12">
        <v>107.95</v>
      </c>
      <c r="H1735" s="12">
        <v>108.89888860612868</v>
      </c>
      <c r="I1735">
        <v>911648</v>
      </c>
      <c r="J1735">
        <v>8373</v>
      </c>
      <c r="K1735" s="12">
        <v>99277454</v>
      </c>
      <c r="L1735">
        <v>291947</v>
      </c>
      <c r="M1735">
        <v>32.020000000000003</v>
      </c>
      <c r="N1735">
        <v>3.1</v>
      </c>
      <c r="O1735">
        <v>-1.2</v>
      </c>
      <c r="P1735">
        <f xml:space="preserve"> IF(Stock_Info[[#This Row],[Close Price]] &gt; Stock_Info[[#This Row],[Open Price]], 1, 0)</f>
        <v>0</v>
      </c>
      <c r="Q1735" t="str">
        <f>IF(AND(Stock_Info[[#This Row],[% Deli. Qty to Traded Qty]]&gt;80,Stock_Info[[#This Row],[No. of Trades]]&lt;3000),"Unusual Day","")</f>
        <v/>
      </c>
      <c r="R1735" t="str">
        <f>IF(AND(Stock_Info[[#This Row],[Spread High-Low]] &lt; 10, Stock_Info[[#This Row],[% Deli. Qty to Traded Qty]] &gt; 90), "Good Day", "")</f>
        <v/>
      </c>
    </row>
    <row r="1736" spans="1:18">
      <c r="A1736" t="s">
        <v>46</v>
      </c>
      <c r="B1736" s="1">
        <v>45566</v>
      </c>
      <c r="C1736" s="1" t="str">
        <f>"WEEK" &amp;" " &amp;  INT((DAY(Stock_Info[[#This Row],[Date]])+WEEKDAY(DATE(YEAR(Stock_Info[[#This Row],[Date]]),MONTH(Stock_Info[[#This Row],[Date]]),1))-1)/7)+1</f>
        <v>WEEK 1</v>
      </c>
      <c r="D1736" s="12">
        <v>111.9</v>
      </c>
      <c r="E1736" s="12">
        <v>112.45</v>
      </c>
      <c r="F1736" s="12">
        <v>110</v>
      </c>
      <c r="G1736" s="12">
        <v>110.45</v>
      </c>
      <c r="H1736" s="12">
        <v>111.45256272649897</v>
      </c>
      <c r="I1736">
        <v>1089133</v>
      </c>
      <c r="J1736">
        <v>15860</v>
      </c>
      <c r="K1736" s="12">
        <v>121386664</v>
      </c>
      <c r="L1736">
        <v>536273</v>
      </c>
      <c r="M1736">
        <v>49.24</v>
      </c>
      <c r="N1736">
        <v>2.4500000000000002</v>
      </c>
      <c r="O1736">
        <v>-1.45</v>
      </c>
      <c r="P1736">
        <f xml:space="preserve"> IF(Stock_Info[[#This Row],[Close Price]] &gt; Stock_Info[[#This Row],[Open Price]], 1, 0)</f>
        <v>0</v>
      </c>
      <c r="Q1736" t="str">
        <f>IF(AND(Stock_Info[[#This Row],[% Deli. Qty to Traded Qty]]&gt;80,Stock_Info[[#This Row],[No. of Trades]]&lt;3000),"Unusual Day","")</f>
        <v/>
      </c>
      <c r="R1736" t="str">
        <f>IF(AND(Stock_Info[[#This Row],[Spread High-Low]] &lt; 10, Stock_Info[[#This Row],[% Deli. Qty to Traded Qty]] &gt; 90), "Good Day", "")</f>
        <v/>
      </c>
    </row>
    <row r="1737" spans="1:18">
      <c r="A1737" t="s">
        <v>46</v>
      </c>
      <c r="B1737" s="1">
        <v>45565</v>
      </c>
      <c r="C1737" s="1" t="str">
        <f>"WEEK" &amp;" " &amp;  INT((DAY(Stock_Info[[#This Row],[Date]])+WEEKDAY(DATE(YEAR(Stock_Info[[#This Row],[Date]]),MONTH(Stock_Info[[#This Row],[Date]]),1))-1)/7)+1</f>
        <v>WEEK 5</v>
      </c>
      <c r="D1737" s="12">
        <v>112.8</v>
      </c>
      <c r="E1737" s="12">
        <v>113.45</v>
      </c>
      <c r="F1737" s="12">
        <v>110.8</v>
      </c>
      <c r="G1737" s="12">
        <v>111.45</v>
      </c>
      <c r="H1737" s="12">
        <v>111.97623161004213</v>
      </c>
      <c r="I1737">
        <v>1085307</v>
      </c>
      <c r="J1737">
        <v>11275</v>
      </c>
      <c r="K1737" s="12">
        <v>121528588</v>
      </c>
      <c r="L1737">
        <v>293847</v>
      </c>
      <c r="M1737">
        <v>27.08</v>
      </c>
      <c r="N1737">
        <v>2.65</v>
      </c>
      <c r="O1737">
        <v>-1.35</v>
      </c>
      <c r="P1737">
        <f xml:space="preserve"> IF(Stock_Info[[#This Row],[Close Price]] &gt; Stock_Info[[#This Row],[Open Price]], 1, 0)</f>
        <v>0</v>
      </c>
      <c r="Q1737" t="str">
        <f>IF(AND(Stock_Info[[#This Row],[% Deli. Qty to Traded Qty]]&gt;80,Stock_Info[[#This Row],[No. of Trades]]&lt;3000),"Unusual Day","")</f>
        <v/>
      </c>
      <c r="R1737" t="str">
        <f>IF(AND(Stock_Info[[#This Row],[Spread High-Low]] &lt; 10, Stock_Info[[#This Row],[% Deli. Qty to Traded Qty]] &gt; 90), "Good Day", "")</f>
        <v/>
      </c>
    </row>
    <row r="1738" spans="1:18">
      <c r="A1738" t="s">
        <v>46</v>
      </c>
      <c r="B1738" s="1">
        <v>45562</v>
      </c>
      <c r="C1738" s="1" t="str">
        <f>"WEEK" &amp;" " &amp;  INT((DAY(Stock_Info[[#This Row],[Date]])+WEEKDAY(DATE(YEAR(Stock_Info[[#This Row],[Date]]),MONTH(Stock_Info[[#This Row],[Date]]),1))-1)/7)+1</f>
        <v>WEEK 4</v>
      </c>
      <c r="D1738" s="12">
        <v>110.85</v>
      </c>
      <c r="E1738" s="12">
        <v>113.3</v>
      </c>
      <c r="F1738" s="12">
        <v>110.05</v>
      </c>
      <c r="G1738" s="12">
        <v>113.05</v>
      </c>
      <c r="H1738" s="12">
        <v>111.9370967183539</v>
      </c>
      <c r="I1738">
        <v>1299805</v>
      </c>
      <c r="J1738">
        <v>8891</v>
      </c>
      <c r="K1738" s="12">
        <v>145496398</v>
      </c>
      <c r="L1738">
        <v>519666</v>
      </c>
      <c r="M1738">
        <v>39.979999999999997</v>
      </c>
      <c r="N1738">
        <v>3.25</v>
      </c>
      <c r="O1738">
        <v>2.2000000000000002</v>
      </c>
      <c r="P1738">
        <f xml:space="preserve"> IF(Stock_Info[[#This Row],[Close Price]] &gt; Stock_Info[[#This Row],[Open Price]], 1, 0)</f>
        <v>1</v>
      </c>
      <c r="Q1738" t="str">
        <f>IF(AND(Stock_Info[[#This Row],[% Deli. Qty to Traded Qty]]&gt;80,Stock_Info[[#This Row],[No. of Trades]]&lt;3000),"Unusual Day","")</f>
        <v/>
      </c>
      <c r="R1738" t="str">
        <f>IF(AND(Stock_Info[[#This Row],[Spread High-Low]] &lt; 10, Stock_Info[[#This Row],[% Deli. Qty to Traded Qty]] &gt; 90), "Good Day", "")</f>
        <v/>
      </c>
    </row>
    <row r="1739" spans="1:18">
      <c r="A1739" t="s">
        <v>46</v>
      </c>
      <c r="B1739" s="1">
        <v>45561</v>
      </c>
      <c r="C1739" s="1" t="str">
        <f>"WEEK" &amp;" " &amp;  INT((DAY(Stock_Info[[#This Row],[Date]])+WEEKDAY(DATE(YEAR(Stock_Info[[#This Row],[Date]]),MONTH(Stock_Info[[#This Row],[Date]]),1))-1)/7)+1</f>
        <v>WEEK 4</v>
      </c>
      <c r="D1739" s="12">
        <v>108.9</v>
      </c>
      <c r="E1739" s="12">
        <v>110.65</v>
      </c>
      <c r="F1739" s="12">
        <v>107.2</v>
      </c>
      <c r="G1739" s="12">
        <v>110.1</v>
      </c>
      <c r="H1739" s="12">
        <v>109.23909907499016</v>
      </c>
      <c r="I1739">
        <v>1023881</v>
      </c>
      <c r="J1739">
        <v>7630</v>
      </c>
      <c r="K1739" s="12">
        <v>111847838</v>
      </c>
      <c r="L1739">
        <v>413962</v>
      </c>
      <c r="M1739">
        <v>40.43</v>
      </c>
      <c r="N1739">
        <v>3.45</v>
      </c>
      <c r="O1739">
        <v>1.2</v>
      </c>
      <c r="P1739">
        <f xml:space="preserve"> IF(Stock_Info[[#This Row],[Close Price]] &gt; Stock_Info[[#This Row],[Open Price]], 1, 0)</f>
        <v>1</v>
      </c>
      <c r="Q1739" t="str">
        <f>IF(AND(Stock_Info[[#This Row],[% Deli. Qty to Traded Qty]]&gt;80,Stock_Info[[#This Row],[No. of Trades]]&lt;3000),"Unusual Day","")</f>
        <v/>
      </c>
      <c r="R1739" t="str">
        <f>IF(AND(Stock_Info[[#This Row],[Spread High-Low]] &lt; 10, Stock_Info[[#This Row],[% Deli. Qty to Traded Qty]] &gt; 90), "Good Day", "")</f>
        <v/>
      </c>
    </row>
    <row r="1740" spans="1:18">
      <c r="A1740" t="s">
        <v>46</v>
      </c>
      <c r="B1740" s="1">
        <v>45560</v>
      </c>
      <c r="C1740" s="1" t="str">
        <f>"WEEK" &amp;" " &amp;  INT((DAY(Stock_Info[[#This Row],[Date]])+WEEKDAY(DATE(YEAR(Stock_Info[[#This Row],[Date]]),MONTH(Stock_Info[[#This Row],[Date]]),1))-1)/7)+1</f>
        <v>WEEK 4</v>
      </c>
      <c r="D1740" s="12">
        <v>108.8</v>
      </c>
      <c r="E1740" s="12">
        <v>109.35</v>
      </c>
      <c r="F1740" s="12">
        <v>107.3</v>
      </c>
      <c r="G1740" s="12">
        <v>108.35</v>
      </c>
      <c r="H1740" s="12">
        <v>108.15977145165472</v>
      </c>
      <c r="I1740">
        <v>960497</v>
      </c>
      <c r="J1740">
        <v>9915</v>
      </c>
      <c r="K1740" s="12">
        <v>103887136</v>
      </c>
      <c r="L1740">
        <v>396817</v>
      </c>
      <c r="M1740">
        <v>41.31</v>
      </c>
      <c r="N1740">
        <v>2.0499999999999998</v>
      </c>
      <c r="O1740">
        <v>-0.45</v>
      </c>
      <c r="P1740">
        <f xml:space="preserve"> IF(Stock_Info[[#This Row],[Close Price]] &gt; Stock_Info[[#This Row],[Open Price]], 1, 0)</f>
        <v>0</v>
      </c>
      <c r="Q1740" t="str">
        <f>IF(AND(Stock_Info[[#This Row],[% Deli. Qty to Traded Qty]]&gt;80,Stock_Info[[#This Row],[No. of Trades]]&lt;3000),"Unusual Day","")</f>
        <v/>
      </c>
      <c r="R1740" t="str">
        <f>IF(AND(Stock_Info[[#This Row],[Spread High-Low]] &lt; 10, Stock_Info[[#This Row],[% Deli. Qty to Traded Qty]] &gt; 90), "Good Day", "")</f>
        <v/>
      </c>
    </row>
    <row r="1741" spans="1:18">
      <c r="A1741" t="s">
        <v>46</v>
      </c>
      <c r="B1741" s="1">
        <v>45559</v>
      </c>
      <c r="C1741" s="1" t="str">
        <f>"WEEK" &amp;" " &amp;  INT((DAY(Stock_Info[[#This Row],[Date]])+WEEKDAY(DATE(YEAR(Stock_Info[[#This Row],[Date]]),MONTH(Stock_Info[[#This Row],[Date]]),1))-1)/7)+1</f>
        <v>WEEK 4</v>
      </c>
      <c r="D1741" s="12">
        <v>109.75</v>
      </c>
      <c r="E1741" s="12">
        <v>110.45</v>
      </c>
      <c r="F1741" s="12">
        <v>108.7</v>
      </c>
      <c r="G1741" s="12">
        <v>109.3</v>
      </c>
      <c r="H1741" s="12">
        <v>109.70528749323573</v>
      </c>
      <c r="I1741">
        <v>1561515</v>
      </c>
      <c r="J1741">
        <v>15181</v>
      </c>
      <c r="K1741" s="12">
        <v>171306452</v>
      </c>
      <c r="L1741">
        <v>824279</v>
      </c>
      <c r="M1741">
        <v>52.79</v>
      </c>
      <c r="N1741">
        <v>1.75</v>
      </c>
      <c r="O1741">
        <v>-0.45</v>
      </c>
      <c r="P1741">
        <f xml:space="preserve"> IF(Stock_Info[[#This Row],[Close Price]] &gt; Stock_Info[[#This Row],[Open Price]], 1, 0)</f>
        <v>0</v>
      </c>
      <c r="Q1741" t="str">
        <f>IF(AND(Stock_Info[[#This Row],[% Deli. Qty to Traded Qty]]&gt;80,Stock_Info[[#This Row],[No. of Trades]]&lt;3000),"Unusual Day","")</f>
        <v/>
      </c>
      <c r="R1741" t="str">
        <f>IF(AND(Stock_Info[[#This Row],[Spread High-Low]] &lt; 10, Stock_Info[[#This Row],[% Deli. Qty to Traded Qty]] &gt; 90), "Good Day", "")</f>
        <v/>
      </c>
    </row>
    <row r="1742" spans="1:18">
      <c r="A1742" t="s">
        <v>46</v>
      </c>
      <c r="B1742" s="1">
        <v>45558</v>
      </c>
      <c r="C1742" s="1" t="str">
        <f>"WEEK" &amp;" " &amp;  INT((DAY(Stock_Info[[#This Row],[Date]])+WEEKDAY(DATE(YEAR(Stock_Info[[#This Row],[Date]]),MONTH(Stock_Info[[#This Row],[Date]]),1))-1)/7)+1</f>
        <v>WEEK 4</v>
      </c>
      <c r="D1742" s="12">
        <v>105.95</v>
      </c>
      <c r="E1742" s="12">
        <v>109.7</v>
      </c>
      <c r="F1742" s="12">
        <v>105.1</v>
      </c>
      <c r="G1742" s="12">
        <v>109.35</v>
      </c>
      <c r="H1742" s="12">
        <v>108.6103394759529</v>
      </c>
      <c r="I1742">
        <v>2119237</v>
      </c>
      <c r="J1742">
        <v>15992</v>
      </c>
      <c r="K1742" s="12">
        <v>230171050</v>
      </c>
      <c r="L1742">
        <v>963884</v>
      </c>
      <c r="M1742">
        <v>45.48</v>
      </c>
      <c r="N1742">
        <v>4.5999999999999996</v>
      </c>
      <c r="O1742">
        <v>3.4</v>
      </c>
      <c r="P1742">
        <f xml:space="preserve"> IF(Stock_Info[[#This Row],[Close Price]] &gt; Stock_Info[[#This Row],[Open Price]], 1, 0)</f>
        <v>1</v>
      </c>
      <c r="Q1742" t="str">
        <f>IF(AND(Stock_Info[[#This Row],[% Deli. Qty to Traded Qty]]&gt;80,Stock_Info[[#This Row],[No. of Trades]]&lt;3000),"Unusual Day","")</f>
        <v/>
      </c>
      <c r="R1742" t="str">
        <f>IF(AND(Stock_Info[[#This Row],[Spread High-Low]] &lt; 10, Stock_Info[[#This Row],[% Deli. Qty to Traded Qty]] &gt; 90), "Good Day", "")</f>
        <v/>
      </c>
    </row>
    <row r="1743" spans="1:18">
      <c r="A1743" t="s">
        <v>46</v>
      </c>
      <c r="B1743" s="1">
        <v>45555</v>
      </c>
      <c r="C1743" s="1" t="str">
        <f>"WEEK" &amp;" " &amp;  INT((DAY(Stock_Info[[#This Row],[Date]])+WEEKDAY(DATE(YEAR(Stock_Info[[#This Row],[Date]]),MONTH(Stock_Info[[#This Row],[Date]]),1))-1)/7)+1</f>
        <v>WEEK 3</v>
      </c>
      <c r="D1743" s="12">
        <v>105.25</v>
      </c>
      <c r="E1743" s="12">
        <v>106.35</v>
      </c>
      <c r="F1743" s="12">
        <v>104.7</v>
      </c>
      <c r="G1743" s="12">
        <v>104.95</v>
      </c>
      <c r="H1743" s="12">
        <v>105.45769899986874</v>
      </c>
      <c r="I1743">
        <v>716106</v>
      </c>
      <c r="J1743">
        <v>7512</v>
      </c>
      <c r="K1743" s="12">
        <v>75518891</v>
      </c>
      <c r="L1743">
        <v>295728</v>
      </c>
      <c r="M1743">
        <v>41.3</v>
      </c>
      <c r="N1743">
        <v>1.65</v>
      </c>
      <c r="O1743">
        <v>-0.3</v>
      </c>
      <c r="P1743">
        <f xml:space="preserve"> IF(Stock_Info[[#This Row],[Close Price]] &gt; Stock_Info[[#This Row],[Open Price]], 1, 0)</f>
        <v>0</v>
      </c>
      <c r="Q1743" t="str">
        <f>IF(AND(Stock_Info[[#This Row],[% Deli. Qty to Traded Qty]]&gt;80,Stock_Info[[#This Row],[No. of Trades]]&lt;3000),"Unusual Day","")</f>
        <v/>
      </c>
      <c r="R1743" t="str">
        <f>IF(AND(Stock_Info[[#This Row],[Spread High-Low]] &lt; 10, Stock_Info[[#This Row],[% Deli. Qty to Traded Qty]] &gt; 90), "Good Day", "")</f>
        <v/>
      </c>
    </row>
    <row r="1744" spans="1:18">
      <c r="A1744" t="s">
        <v>46</v>
      </c>
      <c r="B1744" s="1">
        <v>45554</v>
      </c>
      <c r="C1744" s="1" t="str">
        <f>"WEEK" &amp;" " &amp;  INT((DAY(Stock_Info[[#This Row],[Date]])+WEEKDAY(DATE(YEAR(Stock_Info[[#This Row],[Date]]),MONTH(Stock_Info[[#This Row],[Date]]),1))-1)/7)+1</f>
        <v>WEEK 3</v>
      </c>
      <c r="D1744" s="12">
        <v>106</v>
      </c>
      <c r="E1744" s="12">
        <v>106.9</v>
      </c>
      <c r="F1744" s="12">
        <v>102.6</v>
      </c>
      <c r="G1744" s="12">
        <v>104.7</v>
      </c>
      <c r="H1744" s="12">
        <v>104.472311675612</v>
      </c>
      <c r="I1744">
        <v>1799820</v>
      </c>
      <c r="J1744">
        <v>15862</v>
      </c>
      <c r="K1744" s="12">
        <v>188031356</v>
      </c>
      <c r="L1744">
        <v>775414</v>
      </c>
      <c r="M1744">
        <v>43.08</v>
      </c>
      <c r="N1744">
        <v>4.3</v>
      </c>
      <c r="O1744">
        <v>-1.3</v>
      </c>
      <c r="P1744">
        <f xml:space="preserve"> IF(Stock_Info[[#This Row],[Close Price]] &gt; Stock_Info[[#This Row],[Open Price]], 1, 0)</f>
        <v>0</v>
      </c>
      <c r="Q1744" t="str">
        <f>IF(AND(Stock_Info[[#This Row],[% Deli. Qty to Traded Qty]]&gt;80,Stock_Info[[#This Row],[No. of Trades]]&lt;3000),"Unusual Day","")</f>
        <v/>
      </c>
      <c r="R1744" t="str">
        <f>IF(AND(Stock_Info[[#This Row],[Spread High-Low]] &lt; 10, Stock_Info[[#This Row],[% Deli. Qty to Traded Qty]] &gt; 90), "Good Day", "")</f>
        <v/>
      </c>
    </row>
    <row r="1745" spans="1:18">
      <c r="A1745" t="s">
        <v>46</v>
      </c>
      <c r="B1745" s="1">
        <v>45553</v>
      </c>
      <c r="C1745" s="1" t="str">
        <f>"WEEK" &amp;" " &amp;  INT((DAY(Stock_Info[[#This Row],[Date]])+WEEKDAY(DATE(YEAR(Stock_Info[[#This Row],[Date]]),MONTH(Stock_Info[[#This Row],[Date]]),1))-1)/7)+1</f>
        <v>WEEK 3</v>
      </c>
      <c r="D1745" s="12">
        <v>105</v>
      </c>
      <c r="E1745" s="12">
        <v>106.55</v>
      </c>
      <c r="F1745" s="12">
        <v>105</v>
      </c>
      <c r="G1745" s="12">
        <v>105.5</v>
      </c>
      <c r="H1745" s="12">
        <v>105.73475612224991</v>
      </c>
      <c r="I1745">
        <v>1358365</v>
      </c>
      <c r="J1745">
        <v>12005</v>
      </c>
      <c r="K1745" s="12">
        <v>143626392</v>
      </c>
      <c r="L1745">
        <v>650389</v>
      </c>
      <c r="M1745">
        <v>47.88</v>
      </c>
      <c r="N1745">
        <v>1.55</v>
      </c>
      <c r="O1745">
        <v>0.5</v>
      </c>
      <c r="P1745">
        <f xml:space="preserve"> IF(Stock_Info[[#This Row],[Close Price]] &gt; Stock_Info[[#This Row],[Open Price]], 1, 0)</f>
        <v>1</v>
      </c>
      <c r="Q1745" t="str">
        <f>IF(AND(Stock_Info[[#This Row],[% Deli. Qty to Traded Qty]]&gt;80,Stock_Info[[#This Row],[No. of Trades]]&lt;3000),"Unusual Day","")</f>
        <v/>
      </c>
      <c r="R1745" t="str">
        <f>IF(AND(Stock_Info[[#This Row],[Spread High-Low]] &lt; 10, Stock_Info[[#This Row],[% Deli. Qty to Traded Qty]] &gt; 90), "Good Day", "")</f>
        <v/>
      </c>
    </row>
    <row r="1746" spans="1:18">
      <c r="A1746" t="s">
        <v>46</v>
      </c>
      <c r="B1746" s="1">
        <v>45552</v>
      </c>
      <c r="C1746" s="1" t="str">
        <f>"WEEK" &amp;" " &amp;  INT((DAY(Stock_Info[[#This Row],[Date]])+WEEKDAY(DATE(YEAR(Stock_Info[[#This Row],[Date]]),MONTH(Stock_Info[[#This Row],[Date]]),1))-1)/7)+1</f>
        <v>WEEK 3</v>
      </c>
      <c r="D1746" s="12">
        <v>106.95</v>
      </c>
      <c r="E1746" s="12">
        <v>106.95</v>
      </c>
      <c r="F1746" s="12">
        <v>105.35</v>
      </c>
      <c r="G1746" s="12">
        <v>105.55</v>
      </c>
      <c r="H1746" s="12">
        <v>106.0013049872852</v>
      </c>
      <c r="I1746">
        <v>850583</v>
      </c>
      <c r="J1746">
        <v>10351</v>
      </c>
      <c r="K1746" s="12">
        <v>90162908</v>
      </c>
      <c r="L1746">
        <v>376917</v>
      </c>
      <c r="M1746">
        <v>44.31</v>
      </c>
      <c r="N1746">
        <v>1.6</v>
      </c>
      <c r="O1746">
        <v>-1.4</v>
      </c>
      <c r="P1746">
        <f xml:space="preserve"> IF(Stock_Info[[#This Row],[Close Price]] &gt; Stock_Info[[#This Row],[Open Price]], 1, 0)</f>
        <v>0</v>
      </c>
      <c r="Q1746" t="str">
        <f>IF(AND(Stock_Info[[#This Row],[% Deli. Qty to Traded Qty]]&gt;80,Stock_Info[[#This Row],[No. of Trades]]&lt;3000),"Unusual Day","")</f>
        <v/>
      </c>
      <c r="R1746" t="str">
        <f>IF(AND(Stock_Info[[#This Row],[Spread High-Low]] &lt; 10, Stock_Info[[#This Row],[% Deli. Qty to Traded Qty]] &gt; 90), "Good Day", "")</f>
        <v/>
      </c>
    </row>
    <row r="1747" spans="1:18">
      <c r="A1747" t="s">
        <v>46</v>
      </c>
      <c r="B1747" s="1">
        <v>45551</v>
      </c>
      <c r="C1747" s="1" t="str">
        <f>"WEEK" &amp;" " &amp;  INT((DAY(Stock_Info[[#This Row],[Date]])+WEEKDAY(DATE(YEAR(Stock_Info[[#This Row],[Date]]),MONTH(Stock_Info[[#This Row],[Date]]),1))-1)/7)+1</f>
        <v>WEEK 3</v>
      </c>
      <c r="D1747" s="12">
        <v>107.05</v>
      </c>
      <c r="E1747" s="12">
        <v>108.15</v>
      </c>
      <c r="F1747" s="12">
        <v>106.4</v>
      </c>
      <c r="G1747" s="12">
        <v>106.7</v>
      </c>
      <c r="H1747" s="12">
        <v>107.19942363610842</v>
      </c>
      <c r="I1747">
        <v>1503217</v>
      </c>
      <c r="J1747">
        <v>18746</v>
      </c>
      <c r="K1747" s="12">
        <v>161143996</v>
      </c>
      <c r="L1747">
        <v>670129</v>
      </c>
      <c r="M1747">
        <v>44.58</v>
      </c>
      <c r="N1747">
        <v>1.75</v>
      </c>
      <c r="O1747">
        <v>-0.35</v>
      </c>
      <c r="P1747">
        <f xml:space="preserve"> IF(Stock_Info[[#This Row],[Close Price]] &gt; Stock_Info[[#This Row],[Open Price]], 1, 0)</f>
        <v>0</v>
      </c>
      <c r="Q1747" t="str">
        <f>IF(AND(Stock_Info[[#This Row],[% Deli. Qty to Traded Qty]]&gt;80,Stock_Info[[#This Row],[No. of Trades]]&lt;3000),"Unusual Day","")</f>
        <v/>
      </c>
      <c r="R1747" t="str">
        <f>IF(AND(Stock_Info[[#This Row],[Spread High-Low]] &lt; 10, Stock_Info[[#This Row],[% Deli. Qty to Traded Qty]] &gt; 90), "Good Day", "")</f>
        <v/>
      </c>
    </row>
    <row r="1748" spans="1:18">
      <c r="A1748" t="s">
        <v>46</v>
      </c>
      <c r="B1748" s="1">
        <v>45548</v>
      </c>
      <c r="C1748" s="1" t="str">
        <f>"WEEK" &amp;" " &amp;  INT((DAY(Stock_Info[[#This Row],[Date]])+WEEKDAY(DATE(YEAR(Stock_Info[[#This Row],[Date]]),MONTH(Stock_Info[[#This Row],[Date]]),1))-1)/7)+1</f>
        <v>WEEK 2</v>
      </c>
      <c r="D1748" s="12">
        <v>104.4</v>
      </c>
      <c r="E1748" s="12">
        <v>107.25</v>
      </c>
      <c r="F1748" s="12">
        <v>104</v>
      </c>
      <c r="G1748" s="12">
        <v>106.4</v>
      </c>
      <c r="H1748" s="12">
        <v>105.97547762521897</v>
      </c>
      <c r="I1748">
        <v>2180580</v>
      </c>
      <c r="J1748">
        <v>14251</v>
      </c>
      <c r="K1748" s="12">
        <v>231088007</v>
      </c>
      <c r="L1748">
        <v>1218826</v>
      </c>
      <c r="M1748">
        <v>55.89</v>
      </c>
      <c r="N1748">
        <v>3.25</v>
      </c>
      <c r="O1748">
        <v>2</v>
      </c>
      <c r="P1748">
        <f xml:space="preserve"> IF(Stock_Info[[#This Row],[Close Price]] &gt; Stock_Info[[#This Row],[Open Price]], 1, 0)</f>
        <v>1</v>
      </c>
      <c r="Q1748" t="str">
        <f>IF(AND(Stock_Info[[#This Row],[% Deli. Qty to Traded Qty]]&gt;80,Stock_Info[[#This Row],[No. of Trades]]&lt;3000),"Unusual Day","")</f>
        <v/>
      </c>
      <c r="R1748" t="str">
        <f>IF(AND(Stock_Info[[#This Row],[Spread High-Low]] &lt; 10, Stock_Info[[#This Row],[% Deli. Qty to Traded Qty]] &gt; 90), "Good Day", "")</f>
        <v/>
      </c>
    </row>
    <row r="1749" spans="1:18">
      <c r="A1749" t="s">
        <v>46</v>
      </c>
      <c r="B1749" s="1">
        <v>45547</v>
      </c>
      <c r="C1749" s="1" t="str">
        <f>"WEEK" &amp;" " &amp;  INT((DAY(Stock_Info[[#This Row],[Date]])+WEEKDAY(DATE(YEAR(Stock_Info[[#This Row],[Date]]),MONTH(Stock_Info[[#This Row],[Date]]),1))-1)/7)+1</f>
        <v>WEEK 2</v>
      </c>
      <c r="D1749" s="12">
        <v>102.3</v>
      </c>
      <c r="E1749" s="12">
        <v>104.35</v>
      </c>
      <c r="F1749" s="12">
        <v>101.9</v>
      </c>
      <c r="G1749" s="12">
        <v>104</v>
      </c>
      <c r="H1749" s="12">
        <v>102.98371672171123</v>
      </c>
      <c r="I1749">
        <v>1351632</v>
      </c>
      <c r="J1749">
        <v>9937</v>
      </c>
      <c r="K1749" s="12">
        <v>139196087</v>
      </c>
      <c r="L1749">
        <v>895001</v>
      </c>
      <c r="M1749">
        <v>66.22</v>
      </c>
      <c r="N1749">
        <v>2.4500000000000002</v>
      </c>
      <c r="O1749">
        <v>1.7</v>
      </c>
      <c r="P1749">
        <f xml:space="preserve"> IF(Stock_Info[[#This Row],[Close Price]] &gt; Stock_Info[[#This Row],[Open Price]], 1, 0)</f>
        <v>1</v>
      </c>
      <c r="Q1749" t="str">
        <f>IF(AND(Stock_Info[[#This Row],[% Deli. Qty to Traded Qty]]&gt;80,Stock_Info[[#This Row],[No. of Trades]]&lt;3000),"Unusual Day","")</f>
        <v/>
      </c>
      <c r="R1749" t="str">
        <f>IF(AND(Stock_Info[[#This Row],[Spread High-Low]] &lt; 10, Stock_Info[[#This Row],[% Deli. Qty to Traded Qty]] &gt; 90), "Good Day", "")</f>
        <v/>
      </c>
    </row>
    <row r="1750" spans="1:18">
      <c r="A1750" t="s">
        <v>46</v>
      </c>
      <c r="B1750" s="1">
        <v>45546</v>
      </c>
      <c r="C1750" s="1" t="str">
        <f>"WEEK" &amp;" " &amp;  INT((DAY(Stock_Info[[#This Row],[Date]])+WEEKDAY(DATE(YEAR(Stock_Info[[#This Row],[Date]]),MONTH(Stock_Info[[#This Row],[Date]]),1))-1)/7)+1</f>
        <v>WEEK 2</v>
      </c>
      <c r="D1750" s="12">
        <v>103.6</v>
      </c>
      <c r="E1750" s="12">
        <v>104.15</v>
      </c>
      <c r="F1750" s="12">
        <v>101.25</v>
      </c>
      <c r="G1750" s="12">
        <v>101.65</v>
      </c>
      <c r="H1750" s="12">
        <v>102.94740656499727</v>
      </c>
      <c r="I1750">
        <v>2033847</v>
      </c>
      <c r="J1750">
        <v>10284</v>
      </c>
      <c r="K1750" s="12">
        <v>209379274</v>
      </c>
      <c r="L1750">
        <v>1534110</v>
      </c>
      <c r="M1750">
        <v>75.430000000000007</v>
      </c>
      <c r="N1750">
        <v>2.9</v>
      </c>
      <c r="O1750">
        <v>-1.95</v>
      </c>
      <c r="P1750">
        <f xml:space="preserve"> IF(Stock_Info[[#This Row],[Close Price]] &gt; Stock_Info[[#This Row],[Open Price]], 1, 0)</f>
        <v>0</v>
      </c>
      <c r="Q1750" t="str">
        <f>IF(AND(Stock_Info[[#This Row],[% Deli. Qty to Traded Qty]]&gt;80,Stock_Info[[#This Row],[No. of Trades]]&lt;3000),"Unusual Day","")</f>
        <v/>
      </c>
      <c r="R1750" t="str">
        <f>IF(AND(Stock_Info[[#This Row],[Spread High-Low]] &lt; 10, Stock_Info[[#This Row],[% Deli. Qty to Traded Qty]] &gt; 90), "Good Day", "")</f>
        <v/>
      </c>
    </row>
    <row r="1751" spans="1:18">
      <c r="A1751" t="s">
        <v>46</v>
      </c>
      <c r="B1751" s="1">
        <v>45545</v>
      </c>
      <c r="C1751" s="1" t="str">
        <f>"WEEK" &amp;" " &amp;  INT((DAY(Stock_Info[[#This Row],[Date]])+WEEKDAY(DATE(YEAR(Stock_Info[[#This Row],[Date]]),MONTH(Stock_Info[[#This Row],[Date]]),1))-1)/7)+1</f>
        <v>WEEK 2</v>
      </c>
      <c r="D1751" s="12">
        <v>104.95</v>
      </c>
      <c r="E1751" s="12">
        <v>104.95</v>
      </c>
      <c r="F1751" s="12">
        <v>103.5</v>
      </c>
      <c r="G1751" s="12">
        <v>103.6</v>
      </c>
      <c r="H1751" s="12">
        <v>103.95643437592331</v>
      </c>
      <c r="I1751">
        <v>1665212</v>
      </c>
      <c r="J1751">
        <v>12983</v>
      </c>
      <c r="K1751" s="12">
        <v>173109502</v>
      </c>
      <c r="L1751">
        <v>999762</v>
      </c>
      <c r="M1751">
        <v>60.04</v>
      </c>
      <c r="N1751">
        <v>1.45</v>
      </c>
      <c r="O1751">
        <v>-1.35</v>
      </c>
      <c r="P1751">
        <f xml:space="preserve"> IF(Stock_Info[[#This Row],[Close Price]] &gt; Stock_Info[[#This Row],[Open Price]], 1, 0)</f>
        <v>0</v>
      </c>
      <c r="Q1751" t="str">
        <f>IF(AND(Stock_Info[[#This Row],[% Deli. Qty to Traded Qty]]&gt;80,Stock_Info[[#This Row],[No. of Trades]]&lt;3000),"Unusual Day","")</f>
        <v/>
      </c>
      <c r="R1751" t="str">
        <f>IF(AND(Stock_Info[[#This Row],[Spread High-Low]] &lt; 10, Stock_Info[[#This Row],[% Deli. Qty to Traded Qty]] &gt; 90), "Good Day", "")</f>
        <v/>
      </c>
    </row>
    <row r="1752" spans="1:18">
      <c r="A1752" t="s">
        <v>47</v>
      </c>
      <c r="B1752" s="1">
        <v>45910</v>
      </c>
      <c r="C1752" s="1" t="str">
        <f>"WEEK" &amp;" " &amp;  INT((DAY(Stock_Info[[#This Row],[Date]])+WEEKDAY(DATE(YEAR(Stock_Info[[#This Row],[Date]]),MONTH(Stock_Info[[#This Row],[Date]]),1))-1)/7)+1</f>
        <v>WEEK 2</v>
      </c>
      <c r="D1752" s="12">
        <v>35.659999999999997</v>
      </c>
      <c r="E1752" s="12">
        <v>36.5</v>
      </c>
      <c r="F1752" s="12">
        <v>35.659999999999997</v>
      </c>
      <c r="G1752" s="12">
        <v>36.18</v>
      </c>
      <c r="H1752" s="12">
        <v>36.146927289207618</v>
      </c>
      <c r="I1752">
        <v>800954</v>
      </c>
      <c r="J1752">
        <v>2627</v>
      </c>
      <c r="K1752" s="12">
        <v>28952026</v>
      </c>
      <c r="N1752">
        <v>0.84</v>
      </c>
      <c r="O1752">
        <v>0.52</v>
      </c>
      <c r="P1752">
        <f xml:space="preserve"> IF(Stock_Info[[#This Row],[Close Price]] &gt; Stock_Info[[#This Row],[Open Price]], 1, 0)</f>
        <v>1</v>
      </c>
      <c r="Q1752" t="str">
        <f>IF(AND(Stock_Info[[#This Row],[% Deli. Qty to Traded Qty]]&gt;80,Stock_Info[[#This Row],[No. of Trades]]&lt;3000),"Unusual Day","")</f>
        <v/>
      </c>
      <c r="R1752" t="str">
        <f>IF(AND(Stock_Info[[#This Row],[Spread High-Low]] &lt; 10, Stock_Info[[#This Row],[% Deli. Qty to Traded Qty]] &gt; 90), "Good Day", "")</f>
        <v/>
      </c>
    </row>
    <row r="1753" spans="1:18">
      <c r="A1753" t="s">
        <v>47</v>
      </c>
      <c r="B1753" s="1">
        <v>45909</v>
      </c>
      <c r="C1753" s="1" t="str">
        <f>"WEEK" &amp;" " &amp;  INT((DAY(Stock_Info[[#This Row],[Date]])+WEEKDAY(DATE(YEAR(Stock_Info[[#This Row],[Date]]),MONTH(Stock_Info[[#This Row],[Date]]),1))-1)/7)+1</f>
        <v>WEEK 2</v>
      </c>
      <c r="D1753" s="12">
        <v>35.74</v>
      </c>
      <c r="E1753" s="12">
        <v>35.950000000000003</v>
      </c>
      <c r="F1753" s="12">
        <v>35.5</v>
      </c>
      <c r="G1753" s="12">
        <v>35.56</v>
      </c>
      <c r="H1753" s="12">
        <v>35.67574256475978</v>
      </c>
      <c r="I1753">
        <v>260617</v>
      </c>
      <c r="J1753">
        <v>1775</v>
      </c>
      <c r="K1753" s="12">
        <v>9297705</v>
      </c>
      <c r="L1753">
        <v>173094</v>
      </c>
      <c r="M1753">
        <v>66.42</v>
      </c>
      <c r="N1753">
        <v>0.45</v>
      </c>
      <c r="O1753">
        <v>-0.18</v>
      </c>
      <c r="P1753">
        <f xml:space="preserve"> IF(Stock_Info[[#This Row],[Close Price]] &gt; Stock_Info[[#This Row],[Open Price]], 1, 0)</f>
        <v>0</v>
      </c>
      <c r="Q1753" t="str">
        <f>IF(AND(Stock_Info[[#This Row],[% Deli. Qty to Traded Qty]]&gt;80,Stock_Info[[#This Row],[No. of Trades]]&lt;3000),"Unusual Day","")</f>
        <v/>
      </c>
      <c r="R1753" t="str">
        <f>IF(AND(Stock_Info[[#This Row],[Spread High-Low]] &lt; 10, Stock_Info[[#This Row],[% Deli. Qty to Traded Qty]] &gt; 90), "Good Day", "")</f>
        <v/>
      </c>
    </row>
    <row r="1754" spans="1:18">
      <c r="A1754" t="s">
        <v>47</v>
      </c>
      <c r="B1754" s="1">
        <v>45908</v>
      </c>
      <c r="C1754" s="1" t="str">
        <f>"WEEK" &amp;" " &amp;  INT((DAY(Stock_Info[[#This Row],[Date]])+WEEKDAY(DATE(YEAR(Stock_Info[[#This Row],[Date]]),MONTH(Stock_Info[[#This Row],[Date]]),1))-1)/7)+1</f>
        <v>WEEK 2</v>
      </c>
      <c r="D1754" s="12">
        <v>35.28</v>
      </c>
      <c r="E1754" s="12">
        <v>36.15</v>
      </c>
      <c r="F1754" s="12">
        <v>35.28</v>
      </c>
      <c r="G1754" s="12">
        <v>35.75</v>
      </c>
      <c r="H1754" s="12">
        <v>35.801738077214232</v>
      </c>
      <c r="I1754">
        <v>495375</v>
      </c>
      <c r="J1754">
        <v>2055</v>
      </c>
      <c r="K1754" s="12">
        <v>17735286</v>
      </c>
      <c r="L1754">
        <v>308305</v>
      </c>
      <c r="M1754">
        <v>62.24</v>
      </c>
      <c r="N1754">
        <v>0.87</v>
      </c>
      <c r="O1754">
        <v>0.47</v>
      </c>
      <c r="P1754">
        <f xml:space="preserve"> IF(Stock_Info[[#This Row],[Close Price]] &gt; Stock_Info[[#This Row],[Open Price]], 1, 0)</f>
        <v>1</v>
      </c>
      <c r="Q1754" t="str">
        <f>IF(AND(Stock_Info[[#This Row],[% Deli. Qty to Traded Qty]]&gt;80,Stock_Info[[#This Row],[No. of Trades]]&lt;3000),"Unusual Day","")</f>
        <v/>
      </c>
      <c r="R1754" t="str">
        <f>IF(AND(Stock_Info[[#This Row],[Spread High-Low]] &lt; 10, Stock_Info[[#This Row],[% Deli. Qty to Traded Qty]] &gt; 90), "Good Day", "")</f>
        <v/>
      </c>
    </row>
    <row r="1755" spans="1:18">
      <c r="A1755" t="s">
        <v>47</v>
      </c>
      <c r="B1755" s="1">
        <v>45905</v>
      </c>
      <c r="C1755" s="1" t="str">
        <f>"WEEK" &amp;" " &amp;  INT((DAY(Stock_Info[[#This Row],[Date]])+WEEKDAY(DATE(YEAR(Stock_Info[[#This Row],[Date]]),MONTH(Stock_Info[[#This Row],[Date]]),1))-1)/7)+1</f>
        <v>WEEK 1</v>
      </c>
      <c r="D1755" s="12">
        <v>35.409999999999997</v>
      </c>
      <c r="E1755" s="12">
        <v>35.51</v>
      </c>
      <c r="F1755" s="12">
        <v>35.06</v>
      </c>
      <c r="G1755" s="12">
        <v>35.24</v>
      </c>
      <c r="H1755" s="12">
        <v>35.234307336141292</v>
      </c>
      <c r="I1755">
        <v>303661</v>
      </c>
      <c r="J1755">
        <v>1951</v>
      </c>
      <c r="K1755" s="12">
        <v>10699285</v>
      </c>
      <c r="L1755">
        <v>143165</v>
      </c>
      <c r="M1755">
        <v>47.15</v>
      </c>
      <c r="N1755">
        <v>0.45</v>
      </c>
      <c r="O1755">
        <v>-0.17</v>
      </c>
      <c r="P1755">
        <f xml:space="preserve"> IF(Stock_Info[[#This Row],[Close Price]] &gt; Stock_Info[[#This Row],[Open Price]], 1, 0)</f>
        <v>0</v>
      </c>
      <c r="Q1755" t="str">
        <f>IF(AND(Stock_Info[[#This Row],[% Deli. Qty to Traded Qty]]&gt;80,Stock_Info[[#This Row],[No. of Trades]]&lt;3000),"Unusual Day","")</f>
        <v/>
      </c>
      <c r="R1755" t="str">
        <f>IF(AND(Stock_Info[[#This Row],[Spread High-Low]] &lt; 10, Stock_Info[[#This Row],[% Deli. Qty to Traded Qty]] &gt; 90), "Good Day", "")</f>
        <v/>
      </c>
    </row>
    <row r="1756" spans="1:18">
      <c r="A1756" t="s">
        <v>47</v>
      </c>
      <c r="B1756" s="1">
        <v>45904</v>
      </c>
      <c r="C1756" s="1" t="str">
        <f>"WEEK" &amp;" " &amp;  INT((DAY(Stock_Info[[#This Row],[Date]])+WEEKDAY(DATE(YEAR(Stock_Info[[#This Row],[Date]]),MONTH(Stock_Info[[#This Row],[Date]]),1))-1)/7)+1</f>
        <v>WEEK 1</v>
      </c>
      <c r="D1756" s="12">
        <v>35.99</v>
      </c>
      <c r="E1756" s="12">
        <v>36.03</v>
      </c>
      <c r="F1756" s="12">
        <v>35.25</v>
      </c>
      <c r="G1756" s="12">
        <v>35.33</v>
      </c>
      <c r="H1756" s="12">
        <v>35.543313706446519</v>
      </c>
      <c r="I1756">
        <v>329480</v>
      </c>
      <c r="J1756">
        <v>1992</v>
      </c>
      <c r="K1756" s="12">
        <v>11710811</v>
      </c>
      <c r="L1756">
        <v>180887</v>
      </c>
      <c r="M1756">
        <v>54.9</v>
      </c>
      <c r="N1756">
        <v>0.78</v>
      </c>
      <c r="O1756">
        <v>-0.66</v>
      </c>
      <c r="P1756">
        <f xml:space="preserve"> IF(Stock_Info[[#This Row],[Close Price]] &gt; Stock_Info[[#This Row],[Open Price]], 1, 0)</f>
        <v>0</v>
      </c>
      <c r="Q1756" t="str">
        <f>IF(AND(Stock_Info[[#This Row],[% Deli. Qty to Traded Qty]]&gt;80,Stock_Info[[#This Row],[No. of Trades]]&lt;3000),"Unusual Day","")</f>
        <v/>
      </c>
      <c r="R1756" t="str">
        <f>IF(AND(Stock_Info[[#This Row],[Spread High-Low]] &lt; 10, Stock_Info[[#This Row],[% Deli. Qty to Traded Qty]] &gt; 90), "Good Day", "")</f>
        <v/>
      </c>
    </row>
    <row r="1757" spans="1:18">
      <c r="A1757" t="s">
        <v>47</v>
      </c>
      <c r="B1757" s="1">
        <v>45903</v>
      </c>
      <c r="C1757" s="1" t="str">
        <f>"WEEK" &amp;" " &amp;  INT((DAY(Stock_Info[[#This Row],[Date]])+WEEKDAY(DATE(YEAR(Stock_Info[[#This Row],[Date]]),MONTH(Stock_Info[[#This Row],[Date]]),1))-1)/7)+1</f>
        <v>WEEK 1</v>
      </c>
      <c r="D1757" s="12">
        <v>35.49</v>
      </c>
      <c r="E1757" s="12">
        <v>35.76</v>
      </c>
      <c r="F1757" s="12">
        <v>35.47</v>
      </c>
      <c r="G1757" s="12">
        <v>35.69</v>
      </c>
      <c r="H1757" s="12">
        <v>35.5945507957125</v>
      </c>
      <c r="I1757">
        <v>164758</v>
      </c>
      <c r="J1757">
        <v>785</v>
      </c>
      <c r="K1757" s="12">
        <v>5864487</v>
      </c>
      <c r="L1757">
        <v>80280</v>
      </c>
      <c r="M1757">
        <v>48.73</v>
      </c>
      <c r="N1757">
        <v>0.28999999999999998</v>
      </c>
      <c r="O1757">
        <v>0.2</v>
      </c>
      <c r="P1757">
        <f xml:space="preserve"> IF(Stock_Info[[#This Row],[Close Price]] &gt; Stock_Info[[#This Row],[Open Price]], 1, 0)</f>
        <v>1</v>
      </c>
      <c r="Q1757" t="str">
        <f>IF(AND(Stock_Info[[#This Row],[% Deli. Qty to Traded Qty]]&gt;80,Stock_Info[[#This Row],[No. of Trades]]&lt;3000),"Unusual Day","")</f>
        <v/>
      </c>
      <c r="R1757" t="str">
        <f>IF(AND(Stock_Info[[#This Row],[Spread High-Low]] &lt; 10, Stock_Info[[#This Row],[% Deli. Qty to Traded Qty]] &gt; 90), "Good Day", "")</f>
        <v/>
      </c>
    </row>
    <row r="1758" spans="1:18">
      <c r="A1758" t="s">
        <v>47</v>
      </c>
      <c r="B1758" s="1">
        <v>45902</v>
      </c>
      <c r="C1758" s="1" t="str">
        <f>"WEEK" &amp;" " &amp;  INT((DAY(Stock_Info[[#This Row],[Date]])+WEEKDAY(DATE(YEAR(Stock_Info[[#This Row],[Date]]),MONTH(Stock_Info[[#This Row],[Date]]),1))-1)/7)+1</f>
        <v>WEEK 1</v>
      </c>
      <c r="D1758" s="12">
        <v>35.049999999999997</v>
      </c>
      <c r="E1758" s="12">
        <v>35.78</v>
      </c>
      <c r="F1758" s="12">
        <v>34.96</v>
      </c>
      <c r="G1758" s="12">
        <v>35.36</v>
      </c>
      <c r="H1758" s="12">
        <v>35.513163771060285</v>
      </c>
      <c r="I1758">
        <v>456784</v>
      </c>
      <c r="J1758">
        <v>2035</v>
      </c>
      <c r="K1758" s="12">
        <v>16221845</v>
      </c>
      <c r="L1758">
        <v>220846</v>
      </c>
      <c r="M1758">
        <v>48.35</v>
      </c>
      <c r="N1758">
        <v>0.82</v>
      </c>
      <c r="O1758">
        <v>0.31</v>
      </c>
      <c r="P1758">
        <f xml:space="preserve"> IF(Stock_Info[[#This Row],[Close Price]] &gt; Stock_Info[[#This Row],[Open Price]], 1, 0)</f>
        <v>1</v>
      </c>
      <c r="Q1758" t="str">
        <f>IF(AND(Stock_Info[[#This Row],[% Deli. Qty to Traded Qty]]&gt;80,Stock_Info[[#This Row],[No. of Trades]]&lt;3000),"Unusual Day","")</f>
        <v/>
      </c>
      <c r="R1758" t="str">
        <f>IF(AND(Stock_Info[[#This Row],[Spread High-Low]] &lt; 10, Stock_Info[[#This Row],[% Deli. Qty to Traded Qty]] &gt; 90), "Good Day", "")</f>
        <v/>
      </c>
    </row>
    <row r="1759" spans="1:18">
      <c r="A1759" t="s">
        <v>47</v>
      </c>
      <c r="B1759" s="1">
        <v>45901</v>
      </c>
      <c r="C1759" s="1" t="str">
        <f>"WEEK" &amp;" " &amp;  INT((DAY(Stock_Info[[#This Row],[Date]])+WEEKDAY(DATE(YEAR(Stock_Info[[#This Row],[Date]]),MONTH(Stock_Info[[#This Row],[Date]]),1))-1)/7)+1</f>
        <v>WEEK 1</v>
      </c>
      <c r="D1759" s="12">
        <v>34.81</v>
      </c>
      <c r="E1759" s="12">
        <v>35.15</v>
      </c>
      <c r="F1759" s="12">
        <v>34.53</v>
      </c>
      <c r="G1759" s="12">
        <v>35.049999999999997</v>
      </c>
      <c r="H1759" s="12">
        <v>34.743694225989159</v>
      </c>
      <c r="I1759">
        <v>171787</v>
      </c>
      <c r="J1759">
        <v>976</v>
      </c>
      <c r="K1759" s="12">
        <v>5968515</v>
      </c>
      <c r="L1759">
        <v>75860</v>
      </c>
      <c r="M1759">
        <v>44.16</v>
      </c>
      <c r="N1759">
        <v>0.62</v>
      </c>
      <c r="O1759">
        <v>0.24</v>
      </c>
      <c r="P1759">
        <f xml:space="preserve"> IF(Stock_Info[[#This Row],[Close Price]] &gt; Stock_Info[[#This Row],[Open Price]], 1, 0)</f>
        <v>1</v>
      </c>
      <c r="Q1759" t="str">
        <f>IF(AND(Stock_Info[[#This Row],[% Deli. Qty to Traded Qty]]&gt;80,Stock_Info[[#This Row],[No. of Trades]]&lt;3000),"Unusual Day","")</f>
        <v/>
      </c>
      <c r="R1759" t="str">
        <f>IF(AND(Stock_Info[[#This Row],[Spread High-Low]] &lt; 10, Stock_Info[[#This Row],[% Deli. Qty to Traded Qty]] &gt; 90), "Good Day", "")</f>
        <v/>
      </c>
    </row>
    <row r="1760" spans="1:18">
      <c r="A1760" t="s">
        <v>47</v>
      </c>
      <c r="B1760" s="1">
        <v>45898</v>
      </c>
      <c r="C1760" s="1" t="str">
        <f>"WEEK" &amp;" " &amp;  INT((DAY(Stock_Info[[#This Row],[Date]])+WEEKDAY(DATE(YEAR(Stock_Info[[#This Row],[Date]]),MONTH(Stock_Info[[#This Row],[Date]]),1))-1)/7)+1</f>
        <v>WEEK 5</v>
      </c>
      <c r="D1760" s="12">
        <v>34.51</v>
      </c>
      <c r="E1760" s="12">
        <v>34.880000000000003</v>
      </c>
      <c r="F1760" s="12">
        <v>34.270000000000003</v>
      </c>
      <c r="G1760" s="12">
        <v>34.47</v>
      </c>
      <c r="H1760" s="12">
        <v>34.556997556053048</v>
      </c>
      <c r="I1760">
        <v>526198</v>
      </c>
      <c r="J1760">
        <v>2431</v>
      </c>
      <c r="K1760" s="12">
        <v>18183823</v>
      </c>
      <c r="L1760">
        <v>299622</v>
      </c>
      <c r="M1760">
        <v>56.94</v>
      </c>
      <c r="N1760">
        <v>0.61</v>
      </c>
      <c r="O1760">
        <v>-0.04</v>
      </c>
      <c r="P1760">
        <f xml:space="preserve"> IF(Stock_Info[[#This Row],[Close Price]] &gt; Stock_Info[[#This Row],[Open Price]], 1, 0)</f>
        <v>0</v>
      </c>
      <c r="Q1760" t="str">
        <f>IF(AND(Stock_Info[[#This Row],[% Deli. Qty to Traded Qty]]&gt;80,Stock_Info[[#This Row],[No. of Trades]]&lt;3000),"Unusual Day","")</f>
        <v/>
      </c>
      <c r="R1760" t="str">
        <f>IF(AND(Stock_Info[[#This Row],[Spread High-Low]] &lt; 10, Stock_Info[[#This Row],[% Deli. Qty to Traded Qty]] &gt; 90), "Good Day", "")</f>
        <v/>
      </c>
    </row>
    <row r="1761" spans="1:18">
      <c r="A1761" t="s">
        <v>47</v>
      </c>
      <c r="B1761" s="1">
        <v>45897</v>
      </c>
      <c r="C1761" s="1" t="str">
        <f>"WEEK" &amp;" " &amp;  INT((DAY(Stock_Info[[#This Row],[Date]])+WEEKDAY(DATE(YEAR(Stock_Info[[#This Row],[Date]]),MONTH(Stock_Info[[#This Row],[Date]]),1))-1)/7)+1</f>
        <v>WEEK 5</v>
      </c>
      <c r="D1761" s="12">
        <v>34.71</v>
      </c>
      <c r="E1761" s="12">
        <v>34.94</v>
      </c>
      <c r="F1761" s="12">
        <v>34.22</v>
      </c>
      <c r="G1761" s="12">
        <v>34.51</v>
      </c>
      <c r="H1761" s="12">
        <v>34.62575166431926</v>
      </c>
      <c r="I1761">
        <v>555933</v>
      </c>
      <c r="J1761">
        <v>2874</v>
      </c>
      <c r="K1761" s="12">
        <v>19249598</v>
      </c>
      <c r="L1761">
        <v>287533</v>
      </c>
      <c r="M1761">
        <v>51.72</v>
      </c>
      <c r="N1761">
        <v>0.72</v>
      </c>
      <c r="O1761">
        <v>-0.2</v>
      </c>
      <c r="P1761">
        <f xml:space="preserve"> IF(Stock_Info[[#This Row],[Close Price]] &gt; Stock_Info[[#This Row],[Open Price]], 1, 0)</f>
        <v>0</v>
      </c>
      <c r="Q1761" t="str">
        <f>IF(AND(Stock_Info[[#This Row],[% Deli. Qty to Traded Qty]]&gt;80,Stock_Info[[#This Row],[No. of Trades]]&lt;3000),"Unusual Day","")</f>
        <v/>
      </c>
      <c r="R1761" t="str">
        <f>IF(AND(Stock_Info[[#This Row],[Spread High-Low]] &lt; 10, Stock_Info[[#This Row],[% Deli. Qty to Traded Qty]] &gt; 90), "Good Day", "")</f>
        <v/>
      </c>
    </row>
    <row r="1762" spans="1:18">
      <c r="A1762" t="s">
        <v>47</v>
      </c>
      <c r="B1762" s="1">
        <v>45895</v>
      </c>
      <c r="C1762" s="1" t="str">
        <f>"WEEK" &amp;" " &amp;  INT((DAY(Stock_Info[[#This Row],[Date]])+WEEKDAY(DATE(YEAR(Stock_Info[[#This Row],[Date]]),MONTH(Stock_Info[[#This Row],[Date]]),1))-1)/7)+1</f>
        <v>WEEK 5</v>
      </c>
      <c r="D1762" s="12">
        <v>35.72</v>
      </c>
      <c r="E1762" s="12">
        <v>35.880000000000003</v>
      </c>
      <c r="F1762" s="12">
        <v>34.76</v>
      </c>
      <c r="G1762" s="12">
        <v>34.89</v>
      </c>
      <c r="H1762" s="12">
        <v>35.187623603735581</v>
      </c>
      <c r="I1762">
        <v>436880</v>
      </c>
      <c r="J1762">
        <v>1718</v>
      </c>
      <c r="K1762" s="12">
        <v>15372769</v>
      </c>
      <c r="L1762">
        <v>209425</v>
      </c>
      <c r="M1762">
        <v>47.94</v>
      </c>
      <c r="N1762">
        <v>1.1200000000000001</v>
      </c>
      <c r="O1762">
        <v>-0.83</v>
      </c>
      <c r="P1762">
        <f xml:space="preserve"> IF(Stock_Info[[#This Row],[Close Price]] &gt; Stock_Info[[#This Row],[Open Price]], 1, 0)</f>
        <v>0</v>
      </c>
      <c r="Q1762" t="str">
        <f>IF(AND(Stock_Info[[#This Row],[% Deli. Qty to Traded Qty]]&gt;80,Stock_Info[[#This Row],[No. of Trades]]&lt;3000),"Unusual Day","")</f>
        <v/>
      </c>
      <c r="R1762" t="str">
        <f>IF(AND(Stock_Info[[#This Row],[Spread High-Low]] &lt; 10, Stock_Info[[#This Row],[% Deli. Qty to Traded Qty]] &gt; 90), "Good Day", "")</f>
        <v/>
      </c>
    </row>
    <row r="1763" spans="1:18">
      <c r="A1763" t="s">
        <v>47</v>
      </c>
      <c r="B1763" s="1">
        <v>45894</v>
      </c>
      <c r="C1763" s="1" t="str">
        <f>"WEEK" &amp;" " &amp;  INT((DAY(Stock_Info[[#This Row],[Date]])+WEEKDAY(DATE(YEAR(Stock_Info[[#This Row],[Date]]),MONTH(Stock_Info[[#This Row],[Date]]),1))-1)/7)+1</f>
        <v>WEEK 5</v>
      </c>
      <c r="D1763" s="12">
        <v>35.94</v>
      </c>
      <c r="E1763" s="12">
        <v>36.08</v>
      </c>
      <c r="F1763" s="12">
        <v>35.53</v>
      </c>
      <c r="G1763" s="12">
        <v>35.61</v>
      </c>
      <c r="H1763" s="12">
        <v>35.749344805419568</v>
      </c>
      <c r="I1763">
        <v>283122</v>
      </c>
      <c r="J1763">
        <v>2275</v>
      </c>
      <c r="K1763" s="12">
        <v>10121426</v>
      </c>
      <c r="L1763">
        <v>157348</v>
      </c>
      <c r="M1763">
        <v>55.58</v>
      </c>
      <c r="N1763">
        <v>0.55000000000000004</v>
      </c>
      <c r="O1763">
        <v>-0.33</v>
      </c>
      <c r="P1763">
        <f xml:space="preserve"> IF(Stock_Info[[#This Row],[Close Price]] &gt; Stock_Info[[#This Row],[Open Price]], 1, 0)</f>
        <v>0</v>
      </c>
      <c r="Q1763" t="str">
        <f>IF(AND(Stock_Info[[#This Row],[% Deli. Qty to Traded Qty]]&gt;80,Stock_Info[[#This Row],[No. of Trades]]&lt;3000),"Unusual Day","")</f>
        <v/>
      </c>
      <c r="R1763" t="str">
        <f>IF(AND(Stock_Info[[#This Row],[Spread High-Low]] &lt; 10, Stock_Info[[#This Row],[% Deli. Qty to Traded Qty]] &gt; 90), "Good Day", "")</f>
        <v/>
      </c>
    </row>
    <row r="1764" spans="1:18">
      <c r="A1764" t="s">
        <v>47</v>
      </c>
      <c r="B1764" s="1">
        <v>45891</v>
      </c>
      <c r="C1764" s="1" t="str">
        <f>"WEEK" &amp;" " &amp;  INT((DAY(Stock_Info[[#This Row],[Date]])+WEEKDAY(DATE(YEAR(Stock_Info[[#This Row],[Date]]),MONTH(Stock_Info[[#This Row],[Date]]),1))-1)/7)+1</f>
        <v>WEEK 4</v>
      </c>
      <c r="D1764" s="12">
        <v>36.119999999999997</v>
      </c>
      <c r="E1764" s="12">
        <v>36.44</v>
      </c>
      <c r="F1764" s="12">
        <v>35.71</v>
      </c>
      <c r="G1764" s="12">
        <v>35.82</v>
      </c>
      <c r="H1764" s="12">
        <v>35.994630077277399</v>
      </c>
      <c r="I1764">
        <v>420304</v>
      </c>
      <c r="J1764">
        <v>2346</v>
      </c>
      <c r="K1764" s="12">
        <v>15128687</v>
      </c>
      <c r="L1764">
        <v>239663</v>
      </c>
      <c r="M1764">
        <v>57.02</v>
      </c>
      <c r="N1764">
        <v>0.73</v>
      </c>
      <c r="O1764">
        <v>-0.3</v>
      </c>
      <c r="P1764">
        <f xml:space="preserve"> IF(Stock_Info[[#This Row],[Close Price]] &gt; Stock_Info[[#This Row],[Open Price]], 1, 0)</f>
        <v>0</v>
      </c>
      <c r="Q1764" t="str">
        <f>IF(AND(Stock_Info[[#This Row],[% Deli. Qty to Traded Qty]]&gt;80,Stock_Info[[#This Row],[No. of Trades]]&lt;3000),"Unusual Day","")</f>
        <v/>
      </c>
      <c r="R1764" t="str">
        <f>IF(AND(Stock_Info[[#This Row],[Spread High-Low]] &lt; 10, Stock_Info[[#This Row],[% Deli. Qty to Traded Qty]] &gt; 90), "Good Day", "")</f>
        <v/>
      </c>
    </row>
    <row r="1765" spans="1:18">
      <c r="A1765" t="s">
        <v>47</v>
      </c>
      <c r="B1765" s="1">
        <v>45890</v>
      </c>
      <c r="C1765" s="1" t="str">
        <f>"WEEK" &amp;" " &amp;  INT((DAY(Stock_Info[[#This Row],[Date]])+WEEKDAY(DATE(YEAR(Stock_Info[[#This Row],[Date]]),MONTH(Stock_Info[[#This Row],[Date]]),1))-1)/7)+1</f>
        <v>WEEK 4</v>
      </c>
      <c r="D1765" s="12">
        <v>36.67</v>
      </c>
      <c r="E1765" s="12">
        <v>36.85</v>
      </c>
      <c r="F1765" s="12">
        <v>36.270000000000003</v>
      </c>
      <c r="G1765" s="12">
        <v>36.380000000000003</v>
      </c>
      <c r="H1765" s="12">
        <v>36.584134234148507</v>
      </c>
      <c r="I1765">
        <v>346797</v>
      </c>
      <c r="J1765">
        <v>1712</v>
      </c>
      <c r="K1765" s="12">
        <v>12687268</v>
      </c>
      <c r="L1765">
        <v>186127</v>
      </c>
      <c r="M1765">
        <v>53.67</v>
      </c>
      <c r="N1765">
        <v>0.57999999999999996</v>
      </c>
      <c r="O1765">
        <v>-0.28999999999999998</v>
      </c>
      <c r="P1765">
        <f xml:space="preserve"> IF(Stock_Info[[#This Row],[Close Price]] &gt; Stock_Info[[#This Row],[Open Price]], 1, 0)</f>
        <v>0</v>
      </c>
      <c r="Q1765" t="str">
        <f>IF(AND(Stock_Info[[#This Row],[% Deli. Qty to Traded Qty]]&gt;80,Stock_Info[[#This Row],[No. of Trades]]&lt;3000),"Unusual Day","")</f>
        <v/>
      </c>
      <c r="R1765" t="str">
        <f>IF(AND(Stock_Info[[#This Row],[Spread High-Low]] &lt; 10, Stock_Info[[#This Row],[% Deli. Qty to Traded Qty]] &gt; 90), "Good Day", "")</f>
        <v/>
      </c>
    </row>
    <row r="1766" spans="1:18">
      <c r="A1766" t="s">
        <v>47</v>
      </c>
      <c r="B1766" s="1">
        <v>45889</v>
      </c>
      <c r="C1766" s="1" t="str">
        <f>"WEEK" &amp;" " &amp;  INT((DAY(Stock_Info[[#This Row],[Date]])+WEEKDAY(DATE(YEAR(Stock_Info[[#This Row],[Date]]),MONTH(Stock_Info[[#This Row],[Date]]),1))-1)/7)+1</f>
        <v>WEEK 4</v>
      </c>
      <c r="D1766" s="12">
        <v>36.69</v>
      </c>
      <c r="E1766" s="12">
        <v>37.1</v>
      </c>
      <c r="F1766" s="12">
        <v>36.520000000000003</v>
      </c>
      <c r="G1766" s="12">
        <v>36.590000000000003</v>
      </c>
      <c r="H1766" s="12">
        <v>36.692029115851831</v>
      </c>
      <c r="I1766">
        <v>333564</v>
      </c>
      <c r="J1766">
        <v>1584</v>
      </c>
      <c r="K1766" s="12">
        <v>12239140</v>
      </c>
      <c r="L1766">
        <v>197171</v>
      </c>
      <c r="M1766">
        <v>59.11</v>
      </c>
      <c r="N1766">
        <v>0.57999999999999996</v>
      </c>
      <c r="O1766">
        <v>-0.1</v>
      </c>
      <c r="P1766">
        <f xml:space="preserve"> IF(Stock_Info[[#This Row],[Close Price]] &gt; Stock_Info[[#This Row],[Open Price]], 1, 0)</f>
        <v>0</v>
      </c>
      <c r="Q1766" t="str">
        <f>IF(AND(Stock_Info[[#This Row],[% Deli. Qty to Traded Qty]]&gt;80,Stock_Info[[#This Row],[No. of Trades]]&lt;3000),"Unusual Day","")</f>
        <v/>
      </c>
      <c r="R1766" t="str">
        <f>IF(AND(Stock_Info[[#This Row],[Spread High-Low]] &lt; 10, Stock_Info[[#This Row],[% Deli. Qty to Traded Qty]] &gt; 90), "Good Day", "")</f>
        <v/>
      </c>
    </row>
    <row r="1767" spans="1:18">
      <c r="A1767" t="s">
        <v>47</v>
      </c>
      <c r="B1767" s="1">
        <v>45888</v>
      </c>
      <c r="C1767" s="1" t="str">
        <f>"WEEK" &amp;" " &amp;  INT((DAY(Stock_Info[[#This Row],[Date]])+WEEKDAY(DATE(YEAR(Stock_Info[[#This Row],[Date]]),MONTH(Stock_Info[[#This Row],[Date]]),1))-1)/7)+1</f>
        <v>WEEK 4</v>
      </c>
      <c r="D1767" s="12">
        <v>36.619999999999997</v>
      </c>
      <c r="E1767" s="12">
        <v>36.81</v>
      </c>
      <c r="F1767" s="12">
        <v>36.35</v>
      </c>
      <c r="G1767" s="12">
        <v>36.64</v>
      </c>
      <c r="H1767" s="12">
        <v>36.625790893060888</v>
      </c>
      <c r="I1767">
        <v>192820</v>
      </c>
      <c r="J1767">
        <v>1085</v>
      </c>
      <c r="K1767" s="12">
        <v>7062185</v>
      </c>
      <c r="L1767">
        <v>117093</v>
      </c>
      <c r="M1767">
        <v>60.73</v>
      </c>
      <c r="N1767">
        <v>0.46</v>
      </c>
      <c r="O1767">
        <v>0.02</v>
      </c>
      <c r="P1767">
        <f xml:space="preserve"> IF(Stock_Info[[#This Row],[Close Price]] &gt; Stock_Info[[#This Row],[Open Price]], 1, 0)</f>
        <v>1</v>
      </c>
      <c r="Q1767" t="str">
        <f>IF(AND(Stock_Info[[#This Row],[% Deli. Qty to Traded Qty]]&gt;80,Stock_Info[[#This Row],[No. of Trades]]&lt;3000),"Unusual Day","")</f>
        <v/>
      </c>
      <c r="R1767" t="str">
        <f>IF(AND(Stock_Info[[#This Row],[Spread High-Low]] &lt; 10, Stock_Info[[#This Row],[% Deli. Qty to Traded Qty]] &gt; 90), "Good Day", "")</f>
        <v/>
      </c>
    </row>
    <row r="1768" spans="1:18">
      <c r="A1768" t="s">
        <v>47</v>
      </c>
      <c r="B1768" s="1">
        <v>45887</v>
      </c>
      <c r="C1768" s="1" t="str">
        <f>"WEEK" &amp;" " &amp;  INT((DAY(Stock_Info[[#This Row],[Date]])+WEEKDAY(DATE(YEAR(Stock_Info[[#This Row],[Date]]),MONTH(Stock_Info[[#This Row],[Date]]),1))-1)/7)+1</f>
        <v>WEEK 4</v>
      </c>
      <c r="D1768" s="12">
        <v>36.33</v>
      </c>
      <c r="E1768" s="12">
        <v>36.9</v>
      </c>
      <c r="F1768" s="12">
        <v>36.33</v>
      </c>
      <c r="G1768" s="12">
        <v>36.619999999999997</v>
      </c>
      <c r="H1768" s="12">
        <v>36.66584004547525</v>
      </c>
      <c r="I1768">
        <v>300823</v>
      </c>
      <c r="J1768">
        <v>1672</v>
      </c>
      <c r="K1768" s="12">
        <v>11029928</v>
      </c>
      <c r="L1768">
        <v>181628</v>
      </c>
      <c r="M1768">
        <v>60.38</v>
      </c>
      <c r="N1768">
        <v>0.56999999999999995</v>
      </c>
      <c r="O1768">
        <v>0.28999999999999998</v>
      </c>
      <c r="P1768">
        <f xml:space="preserve"> IF(Stock_Info[[#This Row],[Close Price]] &gt; Stock_Info[[#This Row],[Open Price]], 1, 0)</f>
        <v>1</v>
      </c>
      <c r="Q1768" t="str">
        <f>IF(AND(Stock_Info[[#This Row],[% Deli. Qty to Traded Qty]]&gt;80,Stock_Info[[#This Row],[No. of Trades]]&lt;3000),"Unusual Day","")</f>
        <v/>
      </c>
      <c r="R1768" t="str">
        <f>IF(AND(Stock_Info[[#This Row],[Spread High-Low]] &lt; 10, Stock_Info[[#This Row],[% Deli. Qty to Traded Qty]] &gt; 90), "Good Day", "")</f>
        <v/>
      </c>
    </row>
    <row r="1769" spans="1:18">
      <c r="A1769" t="s">
        <v>47</v>
      </c>
      <c r="B1769" s="1">
        <v>45883</v>
      </c>
      <c r="C1769" s="1" t="str">
        <f>"WEEK" &amp;" " &amp;  INT((DAY(Stock_Info[[#This Row],[Date]])+WEEKDAY(DATE(YEAR(Stock_Info[[#This Row],[Date]]),MONTH(Stock_Info[[#This Row],[Date]]),1))-1)/7)+1</f>
        <v>WEEK 3</v>
      </c>
      <c r="D1769" s="12">
        <v>36.06</v>
      </c>
      <c r="E1769" s="12">
        <v>36.19</v>
      </c>
      <c r="F1769" s="12">
        <v>35.86</v>
      </c>
      <c r="G1769" s="12">
        <v>36.11</v>
      </c>
      <c r="H1769" s="12">
        <v>36.024075221311072</v>
      </c>
      <c r="I1769">
        <v>245356</v>
      </c>
      <c r="J1769">
        <v>1758</v>
      </c>
      <c r="K1769" s="12">
        <v>8838723</v>
      </c>
      <c r="L1769">
        <v>169164</v>
      </c>
      <c r="M1769">
        <v>68.95</v>
      </c>
      <c r="N1769">
        <v>0.33</v>
      </c>
      <c r="O1769">
        <v>0.05</v>
      </c>
      <c r="P1769">
        <f xml:space="preserve"> IF(Stock_Info[[#This Row],[Close Price]] &gt; Stock_Info[[#This Row],[Open Price]], 1, 0)</f>
        <v>1</v>
      </c>
      <c r="Q1769" t="str">
        <f>IF(AND(Stock_Info[[#This Row],[% Deli. Qty to Traded Qty]]&gt;80,Stock_Info[[#This Row],[No. of Trades]]&lt;3000),"Unusual Day","")</f>
        <v/>
      </c>
      <c r="R1769" t="str">
        <f>IF(AND(Stock_Info[[#This Row],[Spread High-Low]] &lt; 10, Stock_Info[[#This Row],[% Deli. Qty to Traded Qty]] &gt; 90), "Good Day", "")</f>
        <v/>
      </c>
    </row>
    <row r="1770" spans="1:18">
      <c r="A1770" t="s">
        <v>47</v>
      </c>
      <c r="B1770" s="1">
        <v>45882</v>
      </c>
      <c r="C1770" s="1" t="str">
        <f>"WEEK" &amp;" " &amp;  INT((DAY(Stock_Info[[#This Row],[Date]])+WEEKDAY(DATE(YEAR(Stock_Info[[#This Row],[Date]]),MONTH(Stock_Info[[#This Row],[Date]]),1))-1)/7)+1</f>
        <v>WEEK 3</v>
      </c>
      <c r="D1770" s="12">
        <v>36.450000000000003</v>
      </c>
      <c r="E1770" s="12">
        <v>36.450000000000003</v>
      </c>
      <c r="F1770" s="12">
        <v>35.909999999999997</v>
      </c>
      <c r="G1770" s="12">
        <v>36.01</v>
      </c>
      <c r="H1770" s="12">
        <v>36.102158462221865</v>
      </c>
      <c r="I1770">
        <v>198104</v>
      </c>
      <c r="J1770">
        <v>971</v>
      </c>
      <c r="K1770" s="12">
        <v>7151982</v>
      </c>
      <c r="L1770">
        <v>110108</v>
      </c>
      <c r="M1770">
        <v>55.58</v>
      </c>
      <c r="N1770">
        <v>0.54</v>
      </c>
      <c r="O1770">
        <v>-0.44</v>
      </c>
      <c r="P1770">
        <f xml:space="preserve"> IF(Stock_Info[[#This Row],[Close Price]] &gt; Stock_Info[[#This Row],[Open Price]], 1, 0)</f>
        <v>0</v>
      </c>
      <c r="Q1770" t="str">
        <f>IF(AND(Stock_Info[[#This Row],[% Deli. Qty to Traded Qty]]&gt;80,Stock_Info[[#This Row],[No. of Trades]]&lt;3000),"Unusual Day","")</f>
        <v/>
      </c>
      <c r="R1770" t="str">
        <f>IF(AND(Stock_Info[[#This Row],[Spread High-Low]] &lt; 10, Stock_Info[[#This Row],[% Deli. Qty to Traded Qty]] &gt; 90), "Good Day", "")</f>
        <v/>
      </c>
    </row>
    <row r="1771" spans="1:18">
      <c r="A1771" t="s">
        <v>47</v>
      </c>
      <c r="B1771" s="1">
        <v>45881</v>
      </c>
      <c r="C1771" s="1" t="str">
        <f>"WEEK" &amp;" " &amp;  INT((DAY(Stock_Info[[#This Row],[Date]])+WEEKDAY(DATE(YEAR(Stock_Info[[#This Row],[Date]]),MONTH(Stock_Info[[#This Row],[Date]]),1))-1)/7)+1</f>
        <v>WEEK 3</v>
      </c>
      <c r="D1771" s="12">
        <v>35.950000000000003</v>
      </c>
      <c r="E1771" s="12">
        <v>36.26</v>
      </c>
      <c r="F1771" s="12">
        <v>35.880000000000003</v>
      </c>
      <c r="G1771" s="12">
        <v>36.18</v>
      </c>
      <c r="H1771" s="12">
        <v>36.073812005044338</v>
      </c>
      <c r="I1771">
        <v>246613</v>
      </c>
      <c r="J1771">
        <v>981</v>
      </c>
      <c r="K1771" s="12">
        <v>8896271</v>
      </c>
      <c r="L1771">
        <v>118968</v>
      </c>
      <c r="M1771">
        <v>48.24</v>
      </c>
      <c r="N1771">
        <v>0.38</v>
      </c>
      <c r="O1771">
        <v>0.23</v>
      </c>
      <c r="P1771">
        <f xml:space="preserve"> IF(Stock_Info[[#This Row],[Close Price]] &gt; Stock_Info[[#This Row],[Open Price]], 1, 0)</f>
        <v>1</v>
      </c>
      <c r="Q1771" t="str">
        <f>IF(AND(Stock_Info[[#This Row],[% Deli. Qty to Traded Qty]]&gt;80,Stock_Info[[#This Row],[No. of Trades]]&lt;3000),"Unusual Day","")</f>
        <v/>
      </c>
      <c r="R1771" t="str">
        <f>IF(AND(Stock_Info[[#This Row],[Spread High-Low]] &lt; 10, Stock_Info[[#This Row],[% Deli. Qty to Traded Qty]] &gt; 90), "Good Day", "")</f>
        <v/>
      </c>
    </row>
    <row r="1772" spans="1:18">
      <c r="A1772" t="s">
        <v>47</v>
      </c>
      <c r="B1772" s="1">
        <v>45880</v>
      </c>
      <c r="C1772" s="1" t="str">
        <f>"WEEK" &amp;" " &amp;  INT((DAY(Stock_Info[[#This Row],[Date]])+WEEKDAY(DATE(YEAR(Stock_Info[[#This Row],[Date]]),MONTH(Stock_Info[[#This Row],[Date]]),1))-1)/7)+1</f>
        <v>WEEK 3</v>
      </c>
      <c r="D1772" s="12">
        <v>35.81</v>
      </c>
      <c r="E1772" s="12">
        <v>36.049999999999997</v>
      </c>
      <c r="F1772" s="12">
        <v>35.5</v>
      </c>
      <c r="G1772" s="12">
        <v>35.880000000000003</v>
      </c>
      <c r="H1772" s="12">
        <v>35.796481405315042</v>
      </c>
      <c r="I1772">
        <v>376855</v>
      </c>
      <c r="J1772">
        <v>1961</v>
      </c>
      <c r="K1772" s="12">
        <v>13490083</v>
      </c>
      <c r="L1772">
        <v>180365</v>
      </c>
      <c r="M1772">
        <v>47.86</v>
      </c>
      <c r="N1772">
        <v>0.55000000000000004</v>
      </c>
      <c r="O1772">
        <v>7.0000000000000007E-2</v>
      </c>
      <c r="P1772">
        <f xml:space="preserve"> IF(Stock_Info[[#This Row],[Close Price]] &gt; Stock_Info[[#This Row],[Open Price]], 1, 0)</f>
        <v>1</v>
      </c>
      <c r="Q1772" t="str">
        <f>IF(AND(Stock_Info[[#This Row],[% Deli. Qty to Traded Qty]]&gt;80,Stock_Info[[#This Row],[No. of Trades]]&lt;3000),"Unusual Day","")</f>
        <v/>
      </c>
      <c r="R1772" t="str">
        <f>IF(AND(Stock_Info[[#This Row],[Spread High-Low]] &lt; 10, Stock_Info[[#This Row],[% Deli. Qty to Traded Qty]] &gt; 90), "Good Day", "")</f>
        <v/>
      </c>
    </row>
    <row r="1773" spans="1:18">
      <c r="A1773" t="s">
        <v>47</v>
      </c>
      <c r="B1773" s="1">
        <v>45877</v>
      </c>
      <c r="C1773" s="1" t="str">
        <f>"WEEK" &amp;" " &amp;  INT((DAY(Stock_Info[[#This Row],[Date]])+WEEKDAY(DATE(YEAR(Stock_Info[[#This Row],[Date]]),MONTH(Stock_Info[[#This Row],[Date]]),1))-1)/7)+1</f>
        <v>WEEK 2</v>
      </c>
      <c r="D1773" s="12">
        <v>35.28</v>
      </c>
      <c r="E1773" s="12">
        <v>35.880000000000003</v>
      </c>
      <c r="F1773" s="12">
        <v>35.21</v>
      </c>
      <c r="G1773" s="12">
        <v>35.79</v>
      </c>
      <c r="H1773" s="12">
        <v>35.663126653793896</v>
      </c>
      <c r="I1773">
        <v>335592</v>
      </c>
      <c r="J1773">
        <v>1514</v>
      </c>
      <c r="K1773" s="12">
        <v>11968260</v>
      </c>
      <c r="L1773">
        <v>185776</v>
      </c>
      <c r="M1773">
        <v>55.36</v>
      </c>
      <c r="N1773">
        <v>0.67</v>
      </c>
      <c r="O1773">
        <v>0.51</v>
      </c>
      <c r="P1773">
        <f xml:space="preserve"> IF(Stock_Info[[#This Row],[Close Price]] &gt; Stock_Info[[#This Row],[Open Price]], 1, 0)</f>
        <v>1</v>
      </c>
      <c r="Q1773" t="str">
        <f>IF(AND(Stock_Info[[#This Row],[% Deli. Qty to Traded Qty]]&gt;80,Stock_Info[[#This Row],[No. of Trades]]&lt;3000),"Unusual Day","")</f>
        <v/>
      </c>
      <c r="R1773" t="str">
        <f>IF(AND(Stock_Info[[#This Row],[Spread High-Low]] &lt; 10, Stock_Info[[#This Row],[% Deli. Qty to Traded Qty]] &gt; 90), "Good Day", "")</f>
        <v/>
      </c>
    </row>
    <row r="1774" spans="1:18">
      <c r="A1774" t="s">
        <v>47</v>
      </c>
      <c r="B1774" s="1">
        <v>45876</v>
      </c>
      <c r="C1774" s="1" t="str">
        <f>"WEEK" &amp;" " &amp;  INT((DAY(Stock_Info[[#This Row],[Date]])+WEEKDAY(DATE(YEAR(Stock_Info[[#This Row],[Date]]),MONTH(Stock_Info[[#This Row],[Date]]),1))-1)/7)+1</f>
        <v>WEEK 2</v>
      </c>
      <c r="D1774" s="12">
        <v>35.369999999999997</v>
      </c>
      <c r="E1774" s="12">
        <v>35.549999999999997</v>
      </c>
      <c r="F1774" s="12">
        <v>35</v>
      </c>
      <c r="G1774" s="12">
        <v>35.340000000000003</v>
      </c>
      <c r="H1774" s="12">
        <v>35.187179449498139</v>
      </c>
      <c r="I1774">
        <v>340235</v>
      </c>
      <c r="J1774">
        <v>1252</v>
      </c>
      <c r="K1774" s="12">
        <v>11971910</v>
      </c>
      <c r="L1774">
        <v>204395</v>
      </c>
      <c r="M1774">
        <v>60.07</v>
      </c>
      <c r="N1774">
        <v>0.55000000000000004</v>
      </c>
      <c r="O1774">
        <v>-0.03</v>
      </c>
      <c r="P1774">
        <f xml:space="preserve"> IF(Stock_Info[[#This Row],[Close Price]] &gt; Stock_Info[[#This Row],[Open Price]], 1, 0)</f>
        <v>0</v>
      </c>
      <c r="Q1774" t="str">
        <f>IF(AND(Stock_Info[[#This Row],[% Deli. Qty to Traded Qty]]&gt;80,Stock_Info[[#This Row],[No. of Trades]]&lt;3000),"Unusual Day","")</f>
        <v/>
      </c>
      <c r="R1774" t="str">
        <f>IF(AND(Stock_Info[[#This Row],[Spread High-Low]] &lt; 10, Stock_Info[[#This Row],[% Deli. Qty to Traded Qty]] &gt; 90), "Good Day", "")</f>
        <v/>
      </c>
    </row>
    <row r="1775" spans="1:18">
      <c r="A1775" t="s">
        <v>47</v>
      </c>
      <c r="B1775" s="1">
        <v>45875</v>
      </c>
      <c r="C1775" s="1" t="str">
        <f>"WEEK" &amp;" " &amp;  INT((DAY(Stock_Info[[#This Row],[Date]])+WEEKDAY(DATE(YEAR(Stock_Info[[#This Row],[Date]]),MONTH(Stock_Info[[#This Row],[Date]]),1))-1)/7)+1</f>
        <v>WEEK 2</v>
      </c>
      <c r="D1775" s="12">
        <v>36.04</v>
      </c>
      <c r="E1775" s="12">
        <v>36.04</v>
      </c>
      <c r="F1775" s="12">
        <v>35.5</v>
      </c>
      <c r="G1775" s="12">
        <v>35.67</v>
      </c>
      <c r="H1775" s="12">
        <v>35.749511753336776</v>
      </c>
      <c r="I1775">
        <v>395292</v>
      </c>
      <c r="J1775">
        <v>1941</v>
      </c>
      <c r="K1775" s="12">
        <v>14131496</v>
      </c>
      <c r="L1775">
        <v>170072</v>
      </c>
      <c r="M1775">
        <v>43.02</v>
      </c>
      <c r="N1775">
        <v>0.54</v>
      </c>
      <c r="O1775">
        <v>-0.37</v>
      </c>
      <c r="P1775">
        <f xml:space="preserve"> IF(Stock_Info[[#This Row],[Close Price]] &gt; Stock_Info[[#This Row],[Open Price]], 1, 0)</f>
        <v>0</v>
      </c>
      <c r="Q1775" t="str">
        <f>IF(AND(Stock_Info[[#This Row],[% Deli. Qty to Traded Qty]]&gt;80,Stock_Info[[#This Row],[No. of Trades]]&lt;3000),"Unusual Day","")</f>
        <v/>
      </c>
      <c r="R1775" t="str">
        <f>IF(AND(Stock_Info[[#This Row],[Spread High-Low]] &lt; 10, Stock_Info[[#This Row],[% Deli. Qty to Traded Qty]] &gt; 90), "Good Day", "")</f>
        <v/>
      </c>
    </row>
    <row r="1776" spans="1:18">
      <c r="A1776" t="s">
        <v>47</v>
      </c>
      <c r="B1776" s="1">
        <v>45874</v>
      </c>
      <c r="C1776" s="1" t="str">
        <f>"WEEK" &amp;" " &amp;  INT((DAY(Stock_Info[[#This Row],[Date]])+WEEKDAY(DATE(YEAR(Stock_Info[[#This Row],[Date]]),MONTH(Stock_Info[[#This Row],[Date]]),1))-1)/7)+1</f>
        <v>WEEK 2</v>
      </c>
      <c r="D1776" s="12">
        <v>36.08</v>
      </c>
      <c r="E1776" s="12">
        <v>36.17</v>
      </c>
      <c r="F1776" s="12">
        <v>35.61</v>
      </c>
      <c r="G1776" s="12">
        <v>35.729999999999997</v>
      </c>
      <c r="H1776" s="12">
        <v>35.936874311589769</v>
      </c>
      <c r="I1776">
        <v>122565</v>
      </c>
      <c r="J1776">
        <v>919</v>
      </c>
      <c r="K1776" s="12">
        <v>4404603</v>
      </c>
      <c r="L1776">
        <v>76759</v>
      </c>
      <c r="M1776">
        <v>62.63</v>
      </c>
      <c r="N1776">
        <v>0.56000000000000005</v>
      </c>
      <c r="O1776">
        <v>-0.35</v>
      </c>
      <c r="P1776">
        <f xml:space="preserve"> IF(Stock_Info[[#This Row],[Close Price]] &gt; Stock_Info[[#This Row],[Open Price]], 1, 0)</f>
        <v>0</v>
      </c>
      <c r="Q1776" t="str">
        <f>IF(AND(Stock_Info[[#This Row],[% Deli. Qty to Traded Qty]]&gt;80,Stock_Info[[#This Row],[No. of Trades]]&lt;3000),"Unusual Day","")</f>
        <v/>
      </c>
      <c r="R1776" t="str">
        <f>IF(AND(Stock_Info[[#This Row],[Spread High-Low]] &lt; 10, Stock_Info[[#This Row],[% Deli. Qty to Traded Qty]] &gt; 90), "Good Day", "")</f>
        <v/>
      </c>
    </row>
    <row r="1777" spans="1:18">
      <c r="A1777" t="s">
        <v>47</v>
      </c>
      <c r="B1777" s="1">
        <v>45873</v>
      </c>
      <c r="C1777" s="1" t="str">
        <f>"WEEK" &amp;" " &amp;  INT((DAY(Stock_Info[[#This Row],[Date]])+WEEKDAY(DATE(YEAR(Stock_Info[[#This Row],[Date]]),MONTH(Stock_Info[[#This Row],[Date]]),1))-1)/7)+1</f>
        <v>WEEK 2</v>
      </c>
      <c r="D1777" s="12">
        <v>35.68</v>
      </c>
      <c r="E1777" s="12">
        <v>36.11</v>
      </c>
      <c r="F1777" s="12">
        <v>35.68</v>
      </c>
      <c r="G1777" s="12">
        <v>35.979999999999997</v>
      </c>
      <c r="H1777" s="12">
        <v>35.880546330170617</v>
      </c>
      <c r="I1777">
        <v>521809</v>
      </c>
      <c r="J1777">
        <v>2110</v>
      </c>
      <c r="K1777" s="12">
        <v>18722792</v>
      </c>
      <c r="L1777">
        <v>307096</v>
      </c>
      <c r="M1777">
        <v>58.85</v>
      </c>
      <c r="N1777">
        <v>0.43</v>
      </c>
      <c r="O1777">
        <v>0.3</v>
      </c>
      <c r="P1777">
        <f xml:space="preserve"> IF(Stock_Info[[#This Row],[Close Price]] &gt; Stock_Info[[#This Row],[Open Price]], 1, 0)</f>
        <v>1</v>
      </c>
      <c r="Q1777" t="str">
        <f>IF(AND(Stock_Info[[#This Row],[% Deli. Qty to Traded Qty]]&gt;80,Stock_Info[[#This Row],[No. of Trades]]&lt;3000),"Unusual Day","")</f>
        <v/>
      </c>
      <c r="R1777" t="str">
        <f>IF(AND(Stock_Info[[#This Row],[Spread High-Low]] &lt; 10, Stock_Info[[#This Row],[% Deli. Qty to Traded Qty]] &gt; 90), "Good Day", "")</f>
        <v/>
      </c>
    </row>
    <row r="1778" spans="1:18">
      <c r="A1778" t="s">
        <v>47</v>
      </c>
      <c r="B1778" s="1">
        <v>45870</v>
      </c>
      <c r="C1778" s="1" t="str">
        <f>"WEEK" &amp;" " &amp;  INT((DAY(Stock_Info[[#This Row],[Date]])+WEEKDAY(DATE(YEAR(Stock_Info[[#This Row],[Date]]),MONTH(Stock_Info[[#This Row],[Date]]),1))-1)/7)+1</f>
        <v>WEEK 1</v>
      </c>
      <c r="D1778" s="12">
        <v>36.43</v>
      </c>
      <c r="E1778" s="12">
        <v>36.51</v>
      </c>
      <c r="F1778" s="12">
        <v>35.85</v>
      </c>
      <c r="G1778" s="12">
        <v>35.950000000000003</v>
      </c>
      <c r="H1778" s="12">
        <v>36.112048660307373</v>
      </c>
      <c r="I1778">
        <v>443236</v>
      </c>
      <c r="J1778">
        <v>2699</v>
      </c>
      <c r="K1778" s="12">
        <v>16006160</v>
      </c>
      <c r="L1778">
        <v>250475</v>
      </c>
      <c r="M1778">
        <v>56.51</v>
      </c>
      <c r="N1778">
        <v>0.66</v>
      </c>
      <c r="O1778">
        <v>-0.48</v>
      </c>
      <c r="P1778">
        <f xml:space="preserve"> IF(Stock_Info[[#This Row],[Close Price]] &gt; Stock_Info[[#This Row],[Open Price]], 1, 0)</f>
        <v>0</v>
      </c>
      <c r="Q1778" t="str">
        <f>IF(AND(Stock_Info[[#This Row],[% Deli. Qty to Traded Qty]]&gt;80,Stock_Info[[#This Row],[No. of Trades]]&lt;3000),"Unusual Day","")</f>
        <v/>
      </c>
      <c r="R1778" t="str">
        <f>IF(AND(Stock_Info[[#This Row],[Spread High-Low]] &lt; 10, Stock_Info[[#This Row],[% Deli. Qty to Traded Qty]] &gt; 90), "Good Day", "")</f>
        <v/>
      </c>
    </row>
    <row r="1779" spans="1:18">
      <c r="A1779" t="s">
        <v>47</v>
      </c>
      <c r="B1779" s="1">
        <v>45869</v>
      </c>
      <c r="C1779" s="1" t="str">
        <f>"WEEK" &amp;" " &amp;  INT((DAY(Stock_Info[[#This Row],[Date]])+WEEKDAY(DATE(YEAR(Stock_Info[[#This Row],[Date]]),MONTH(Stock_Info[[#This Row],[Date]]),1))-1)/7)+1</f>
        <v>WEEK 5</v>
      </c>
      <c r="D1779" s="12">
        <v>36.450000000000003</v>
      </c>
      <c r="E1779" s="12">
        <v>36.54</v>
      </c>
      <c r="F1779" s="12">
        <v>35.96</v>
      </c>
      <c r="G1779" s="12">
        <v>36.43</v>
      </c>
      <c r="H1779" s="12">
        <v>36.286309929988768</v>
      </c>
      <c r="I1779">
        <v>372226</v>
      </c>
      <c r="J1779">
        <v>837</v>
      </c>
      <c r="K1779" s="12">
        <v>13506708</v>
      </c>
      <c r="L1779">
        <v>153036</v>
      </c>
      <c r="M1779">
        <v>41.11</v>
      </c>
      <c r="N1779">
        <v>0.57999999999999996</v>
      </c>
      <c r="O1779">
        <v>-0.02</v>
      </c>
      <c r="P1779">
        <f xml:space="preserve"> IF(Stock_Info[[#This Row],[Close Price]] &gt; Stock_Info[[#This Row],[Open Price]], 1, 0)</f>
        <v>0</v>
      </c>
      <c r="Q1779" t="str">
        <f>IF(AND(Stock_Info[[#This Row],[% Deli. Qty to Traded Qty]]&gt;80,Stock_Info[[#This Row],[No. of Trades]]&lt;3000),"Unusual Day","")</f>
        <v/>
      </c>
      <c r="R1779" t="str">
        <f>IF(AND(Stock_Info[[#This Row],[Spread High-Low]] &lt; 10, Stock_Info[[#This Row],[% Deli. Qty to Traded Qty]] &gt; 90), "Good Day", "")</f>
        <v/>
      </c>
    </row>
    <row r="1780" spans="1:18">
      <c r="A1780" t="s">
        <v>47</v>
      </c>
      <c r="B1780" s="1">
        <v>45868</v>
      </c>
      <c r="C1780" s="1" t="str">
        <f>"WEEK" &amp;" " &amp;  INT((DAY(Stock_Info[[#This Row],[Date]])+WEEKDAY(DATE(YEAR(Stock_Info[[#This Row],[Date]]),MONTH(Stock_Info[[#This Row],[Date]]),1))-1)/7)+1</f>
        <v>WEEK 5</v>
      </c>
      <c r="D1780" s="12">
        <v>37.18</v>
      </c>
      <c r="E1780" s="12">
        <v>37.18</v>
      </c>
      <c r="F1780" s="12">
        <v>36.47</v>
      </c>
      <c r="G1780" s="12">
        <v>36.659999999999997</v>
      </c>
      <c r="H1780" s="12">
        <v>36.836110801336289</v>
      </c>
      <c r="I1780">
        <v>412486</v>
      </c>
      <c r="J1780">
        <v>1168</v>
      </c>
      <c r="K1780" s="12">
        <v>15194380</v>
      </c>
      <c r="L1780">
        <v>174715</v>
      </c>
      <c r="M1780">
        <v>42.36</v>
      </c>
      <c r="N1780">
        <v>0.71</v>
      </c>
      <c r="O1780">
        <v>-0.52</v>
      </c>
      <c r="P1780">
        <f xml:space="preserve"> IF(Stock_Info[[#This Row],[Close Price]] &gt; Stock_Info[[#This Row],[Open Price]], 1, 0)</f>
        <v>0</v>
      </c>
      <c r="Q1780" t="str">
        <f>IF(AND(Stock_Info[[#This Row],[% Deli. Qty to Traded Qty]]&gt;80,Stock_Info[[#This Row],[No. of Trades]]&lt;3000),"Unusual Day","")</f>
        <v/>
      </c>
      <c r="R1780" t="str">
        <f>IF(AND(Stock_Info[[#This Row],[Spread High-Low]] &lt; 10, Stock_Info[[#This Row],[% Deli. Qty to Traded Qty]] &gt; 90), "Good Day", "")</f>
        <v/>
      </c>
    </row>
    <row r="1781" spans="1:18">
      <c r="A1781" t="s">
        <v>47</v>
      </c>
      <c r="B1781" s="1">
        <v>45867</v>
      </c>
      <c r="C1781" s="1" t="str">
        <f>"WEEK" &amp;" " &amp;  INT((DAY(Stock_Info[[#This Row],[Date]])+WEEKDAY(DATE(YEAR(Stock_Info[[#This Row],[Date]]),MONTH(Stock_Info[[#This Row],[Date]]),1))-1)/7)+1</f>
        <v>WEEK 5</v>
      </c>
      <c r="D1781" s="12">
        <v>36.72</v>
      </c>
      <c r="E1781" s="12">
        <v>36.979999999999997</v>
      </c>
      <c r="F1781" s="12">
        <v>36.26</v>
      </c>
      <c r="G1781" s="12">
        <v>36.82</v>
      </c>
      <c r="H1781" s="12">
        <v>36.511572142808582</v>
      </c>
      <c r="I1781">
        <v>485433</v>
      </c>
      <c r="J1781">
        <v>1478</v>
      </c>
      <c r="K1781" s="12">
        <v>17723922</v>
      </c>
      <c r="L1781">
        <v>87345</v>
      </c>
      <c r="M1781">
        <v>17.989999999999998</v>
      </c>
      <c r="N1781">
        <v>0.72</v>
      </c>
      <c r="O1781">
        <v>0.1</v>
      </c>
      <c r="P1781">
        <f xml:space="preserve"> IF(Stock_Info[[#This Row],[Close Price]] &gt; Stock_Info[[#This Row],[Open Price]], 1, 0)</f>
        <v>1</v>
      </c>
      <c r="Q1781" t="str">
        <f>IF(AND(Stock_Info[[#This Row],[% Deli. Qty to Traded Qty]]&gt;80,Stock_Info[[#This Row],[No. of Trades]]&lt;3000),"Unusual Day","")</f>
        <v/>
      </c>
      <c r="R1781" t="str">
        <f>IF(AND(Stock_Info[[#This Row],[Spread High-Low]] &lt; 10, Stock_Info[[#This Row],[% Deli. Qty to Traded Qty]] &gt; 90), "Good Day", "")</f>
        <v/>
      </c>
    </row>
    <row r="1782" spans="1:18">
      <c r="A1782" t="s">
        <v>47</v>
      </c>
      <c r="B1782" s="1">
        <v>45866</v>
      </c>
      <c r="C1782" s="1" t="str">
        <f>"WEEK" &amp;" " &amp;  INT((DAY(Stock_Info[[#This Row],[Date]])+WEEKDAY(DATE(YEAR(Stock_Info[[#This Row],[Date]]),MONTH(Stock_Info[[#This Row],[Date]]),1))-1)/7)+1</f>
        <v>WEEK 5</v>
      </c>
      <c r="D1782" s="12">
        <v>37.049999999999997</v>
      </c>
      <c r="E1782" s="12">
        <v>37.28</v>
      </c>
      <c r="F1782" s="12">
        <v>36.57</v>
      </c>
      <c r="G1782" s="12">
        <v>36.72</v>
      </c>
      <c r="H1782" s="12">
        <v>36.809353066102872</v>
      </c>
      <c r="I1782">
        <v>420012</v>
      </c>
      <c r="J1782">
        <v>1772</v>
      </c>
      <c r="K1782" s="12">
        <v>15460370</v>
      </c>
      <c r="L1782">
        <v>169417</v>
      </c>
      <c r="M1782">
        <v>40.340000000000003</v>
      </c>
      <c r="N1782">
        <v>0.71</v>
      </c>
      <c r="O1782">
        <v>-0.33</v>
      </c>
      <c r="P1782">
        <f xml:space="preserve"> IF(Stock_Info[[#This Row],[Close Price]] &gt; Stock_Info[[#This Row],[Open Price]], 1, 0)</f>
        <v>0</v>
      </c>
      <c r="Q1782" t="str">
        <f>IF(AND(Stock_Info[[#This Row],[% Deli. Qty to Traded Qty]]&gt;80,Stock_Info[[#This Row],[No. of Trades]]&lt;3000),"Unusual Day","")</f>
        <v/>
      </c>
      <c r="R1782" t="str">
        <f>IF(AND(Stock_Info[[#This Row],[Spread High-Low]] &lt; 10, Stock_Info[[#This Row],[% Deli. Qty to Traded Qty]] &gt; 90), "Good Day", "")</f>
        <v/>
      </c>
    </row>
    <row r="1783" spans="1:18">
      <c r="A1783" t="s">
        <v>47</v>
      </c>
      <c r="B1783" s="1">
        <v>45863</v>
      </c>
      <c r="C1783" s="1" t="str">
        <f>"WEEK" &amp;" " &amp;  INT((DAY(Stock_Info[[#This Row],[Date]])+WEEKDAY(DATE(YEAR(Stock_Info[[#This Row],[Date]]),MONTH(Stock_Info[[#This Row],[Date]]),1))-1)/7)+1</f>
        <v>WEEK 4</v>
      </c>
      <c r="D1783" s="12">
        <v>37.770000000000003</v>
      </c>
      <c r="E1783" s="12">
        <v>37.840000000000003</v>
      </c>
      <c r="F1783" s="12">
        <v>36.630000000000003</v>
      </c>
      <c r="G1783" s="12">
        <v>36.85</v>
      </c>
      <c r="H1783" s="12">
        <v>37.221244216936832</v>
      </c>
      <c r="I1783">
        <v>720855</v>
      </c>
      <c r="J1783">
        <v>3805</v>
      </c>
      <c r="K1783" s="12">
        <v>26831120</v>
      </c>
      <c r="L1783">
        <v>414500</v>
      </c>
      <c r="M1783">
        <v>57.5</v>
      </c>
      <c r="N1783">
        <v>1.21</v>
      </c>
      <c r="O1783">
        <v>-0.92</v>
      </c>
      <c r="P1783">
        <f xml:space="preserve"> IF(Stock_Info[[#This Row],[Close Price]] &gt; Stock_Info[[#This Row],[Open Price]], 1, 0)</f>
        <v>0</v>
      </c>
      <c r="Q1783" t="str">
        <f>IF(AND(Stock_Info[[#This Row],[% Deli. Qty to Traded Qty]]&gt;80,Stock_Info[[#This Row],[No. of Trades]]&lt;3000),"Unusual Day","")</f>
        <v/>
      </c>
      <c r="R1783" t="str">
        <f>IF(AND(Stock_Info[[#This Row],[Spread High-Low]] &lt; 10, Stock_Info[[#This Row],[% Deli. Qty to Traded Qty]] &gt; 90), "Good Day", "")</f>
        <v/>
      </c>
    </row>
    <row r="1784" spans="1:18">
      <c r="A1784" t="s">
        <v>47</v>
      </c>
      <c r="B1784" s="1">
        <v>45862</v>
      </c>
      <c r="C1784" s="1" t="str">
        <f>"WEEK" &amp;" " &amp;  INT((DAY(Stock_Info[[#This Row],[Date]])+WEEKDAY(DATE(YEAR(Stock_Info[[#This Row],[Date]]),MONTH(Stock_Info[[#This Row],[Date]]),1))-1)/7)+1</f>
        <v>WEEK 4</v>
      </c>
      <c r="D1784" s="12">
        <v>37.79</v>
      </c>
      <c r="E1784" s="12">
        <v>37.99</v>
      </c>
      <c r="F1784" s="12">
        <v>37.51</v>
      </c>
      <c r="G1784" s="12">
        <v>37.67</v>
      </c>
      <c r="H1784" s="12">
        <v>37.697359164555579</v>
      </c>
      <c r="I1784">
        <v>274345</v>
      </c>
      <c r="J1784">
        <v>1109</v>
      </c>
      <c r="K1784" s="12">
        <v>10342082</v>
      </c>
      <c r="L1784">
        <v>124093</v>
      </c>
      <c r="M1784">
        <v>45.23</v>
      </c>
      <c r="N1784">
        <v>0.48</v>
      </c>
      <c r="O1784">
        <v>-0.12</v>
      </c>
      <c r="P1784">
        <f xml:space="preserve"> IF(Stock_Info[[#This Row],[Close Price]] &gt; Stock_Info[[#This Row],[Open Price]], 1, 0)</f>
        <v>0</v>
      </c>
      <c r="Q1784" t="str">
        <f>IF(AND(Stock_Info[[#This Row],[% Deli. Qty to Traded Qty]]&gt;80,Stock_Info[[#This Row],[No. of Trades]]&lt;3000),"Unusual Day","")</f>
        <v/>
      </c>
      <c r="R1784" t="str">
        <f>IF(AND(Stock_Info[[#This Row],[Spread High-Low]] &lt; 10, Stock_Info[[#This Row],[% Deli. Qty to Traded Qty]] &gt; 90), "Good Day", "")</f>
        <v/>
      </c>
    </row>
    <row r="1785" spans="1:18">
      <c r="A1785" t="s">
        <v>47</v>
      </c>
      <c r="B1785" s="1">
        <v>45861</v>
      </c>
      <c r="C1785" s="1" t="str">
        <f>"WEEK" &amp;" " &amp;  INT((DAY(Stock_Info[[#This Row],[Date]])+WEEKDAY(DATE(YEAR(Stock_Info[[#This Row],[Date]]),MONTH(Stock_Info[[#This Row],[Date]]),1))-1)/7)+1</f>
        <v>WEEK 4</v>
      </c>
      <c r="D1785" s="12">
        <v>38.01</v>
      </c>
      <c r="E1785" s="12">
        <v>38.090000000000003</v>
      </c>
      <c r="F1785" s="12">
        <v>37.56</v>
      </c>
      <c r="G1785" s="12">
        <v>37.71</v>
      </c>
      <c r="H1785" s="12">
        <v>37.820024993839546</v>
      </c>
      <c r="I1785">
        <v>568140</v>
      </c>
      <c r="J1785">
        <v>2590</v>
      </c>
      <c r="K1785" s="12">
        <v>21487069</v>
      </c>
      <c r="L1785">
        <v>316483</v>
      </c>
      <c r="M1785">
        <v>55.71</v>
      </c>
      <c r="N1785">
        <v>0.53</v>
      </c>
      <c r="O1785">
        <v>-0.3</v>
      </c>
      <c r="P1785">
        <f xml:space="preserve"> IF(Stock_Info[[#This Row],[Close Price]] &gt; Stock_Info[[#This Row],[Open Price]], 1, 0)</f>
        <v>0</v>
      </c>
      <c r="Q1785" t="str">
        <f>IF(AND(Stock_Info[[#This Row],[% Deli. Qty to Traded Qty]]&gt;80,Stock_Info[[#This Row],[No. of Trades]]&lt;3000),"Unusual Day","")</f>
        <v/>
      </c>
      <c r="R1785" t="str">
        <f>IF(AND(Stock_Info[[#This Row],[Spread High-Low]] &lt; 10, Stock_Info[[#This Row],[% Deli. Qty to Traded Qty]] &gt; 90), "Good Day", "")</f>
        <v/>
      </c>
    </row>
    <row r="1786" spans="1:18">
      <c r="A1786" t="s">
        <v>47</v>
      </c>
      <c r="B1786" s="1">
        <v>45860</v>
      </c>
      <c r="C1786" s="1" t="str">
        <f>"WEEK" &amp;" " &amp;  INT((DAY(Stock_Info[[#This Row],[Date]])+WEEKDAY(DATE(YEAR(Stock_Info[[#This Row],[Date]]),MONTH(Stock_Info[[#This Row],[Date]]),1))-1)/7)+1</f>
        <v>WEEK 4</v>
      </c>
      <c r="D1786" s="12">
        <v>38.24</v>
      </c>
      <c r="E1786" s="12">
        <v>38.44</v>
      </c>
      <c r="F1786" s="12">
        <v>37.82</v>
      </c>
      <c r="G1786" s="12">
        <v>38</v>
      </c>
      <c r="H1786" s="12">
        <v>38.06683726745208</v>
      </c>
      <c r="I1786">
        <v>495113</v>
      </c>
      <c r="J1786">
        <v>2422</v>
      </c>
      <c r="K1786" s="12">
        <v>18847386</v>
      </c>
      <c r="L1786">
        <v>285032</v>
      </c>
      <c r="M1786">
        <v>57.57</v>
      </c>
      <c r="N1786">
        <v>0.62</v>
      </c>
      <c r="O1786">
        <v>-0.24</v>
      </c>
      <c r="P1786">
        <f xml:space="preserve"> IF(Stock_Info[[#This Row],[Close Price]] &gt; Stock_Info[[#This Row],[Open Price]], 1, 0)</f>
        <v>0</v>
      </c>
      <c r="Q1786" t="str">
        <f>IF(AND(Stock_Info[[#This Row],[% Deli. Qty to Traded Qty]]&gt;80,Stock_Info[[#This Row],[No. of Trades]]&lt;3000),"Unusual Day","")</f>
        <v/>
      </c>
      <c r="R1786" t="str">
        <f>IF(AND(Stock_Info[[#This Row],[Spread High-Low]] &lt; 10, Stock_Info[[#This Row],[% Deli. Qty to Traded Qty]] &gt; 90), "Good Day", "")</f>
        <v/>
      </c>
    </row>
    <row r="1787" spans="1:18">
      <c r="A1787" t="s">
        <v>47</v>
      </c>
      <c r="B1787" s="1">
        <v>45859</v>
      </c>
      <c r="C1787" s="1" t="str">
        <f>"WEEK" &amp;" " &amp;  INT((DAY(Stock_Info[[#This Row],[Date]])+WEEKDAY(DATE(YEAR(Stock_Info[[#This Row],[Date]]),MONTH(Stock_Info[[#This Row],[Date]]),1))-1)/7)+1</f>
        <v>WEEK 4</v>
      </c>
      <c r="D1787" s="12">
        <v>38.520000000000003</v>
      </c>
      <c r="E1787" s="12">
        <v>38.729999999999997</v>
      </c>
      <c r="F1787" s="12">
        <v>37.96</v>
      </c>
      <c r="G1787" s="12">
        <v>38.15</v>
      </c>
      <c r="H1787" s="12">
        <v>38.173401879299291</v>
      </c>
      <c r="I1787">
        <v>425797</v>
      </c>
      <c r="J1787">
        <v>1302</v>
      </c>
      <c r="K1787" s="12">
        <v>16254120</v>
      </c>
      <c r="L1787">
        <v>179654</v>
      </c>
      <c r="M1787">
        <v>42.19</v>
      </c>
      <c r="N1787">
        <v>0.77</v>
      </c>
      <c r="O1787">
        <v>-0.37</v>
      </c>
      <c r="P1787">
        <f xml:space="preserve"> IF(Stock_Info[[#This Row],[Close Price]] &gt; Stock_Info[[#This Row],[Open Price]], 1, 0)</f>
        <v>0</v>
      </c>
      <c r="Q1787" t="str">
        <f>IF(AND(Stock_Info[[#This Row],[% Deli. Qty to Traded Qty]]&gt;80,Stock_Info[[#This Row],[No. of Trades]]&lt;3000),"Unusual Day","")</f>
        <v/>
      </c>
      <c r="R1787" t="str">
        <f>IF(AND(Stock_Info[[#This Row],[Spread High-Low]] &lt; 10, Stock_Info[[#This Row],[% Deli. Qty to Traded Qty]] &gt; 90), "Good Day", "")</f>
        <v/>
      </c>
    </row>
    <row r="1788" spans="1:18">
      <c r="A1788" t="s">
        <v>47</v>
      </c>
      <c r="B1788" s="1">
        <v>45856</v>
      </c>
      <c r="C1788" s="1" t="str">
        <f>"WEEK" &amp;" " &amp;  INT((DAY(Stock_Info[[#This Row],[Date]])+WEEKDAY(DATE(YEAR(Stock_Info[[#This Row],[Date]]),MONTH(Stock_Info[[#This Row],[Date]]),1))-1)/7)+1</f>
        <v>WEEK 3</v>
      </c>
      <c r="D1788" s="12">
        <v>38.799999999999997</v>
      </c>
      <c r="E1788" s="12">
        <v>38.799999999999997</v>
      </c>
      <c r="F1788" s="12">
        <v>37.85</v>
      </c>
      <c r="G1788" s="12">
        <v>38.130000000000003</v>
      </c>
      <c r="H1788" s="12">
        <v>38.107835515007274</v>
      </c>
      <c r="I1788">
        <v>567225</v>
      </c>
      <c r="J1788">
        <v>1284</v>
      </c>
      <c r="K1788" s="12">
        <v>21615717</v>
      </c>
      <c r="L1788">
        <v>269193</v>
      </c>
      <c r="M1788">
        <v>47.46</v>
      </c>
      <c r="N1788">
        <v>0.95</v>
      </c>
      <c r="O1788">
        <v>-0.67</v>
      </c>
      <c r="P1788">
        <f xml:space="preserve"> IF(Stock_Info[[#This Row],[Close Price]] &gt; Stock_Info[[#This Row],[Open Price]], 1, 0)</f>
        <v>0</v>
      </c>
      <c r="Q1788" t="str">
        <f>IF(AND(Stock_Info[[#This Row],[% Deli. Qty to Traded Qty]]&gt;80,Stock_Info[[#This Row],[No. of Trades]]&lt;3000),"Unusual Day","")</f>
        <v/>
      </c>
      <c r="R1788" t="str">
        <f>IF(AND(Stock_Info[[#This Row],[Spread High-Low]] &lt; 10, Stock_Info[[#This Row],[% Deli. Qty to Traded Qty]] &gt; 90), "Good Day", "")</f>
        <v/>
      </c>
    </row>
    <row r="1789" spans="1:18">
      <c r="A1789" t="s">
        <v>47</v>
      </c>
      <c r="B1789" s="1">
        <v>45855</v>
      </c>
      <c r="C1789" s="1" t="str">
        <f>"WEEK" &amp;" " &amp;  INT((DAY(Stock_Info[[#This Row],[Date]])+WEEKDAY(DATE(YEAR(Stock_Info[[#This Row],[Date]]),MONTH(Stock_Info[[#This Row],[Date]]),1))-1)/7)+1</f>
        <v>WEEK 3</v>
      </c>
      <c r="D1789" s="12">
        <v>38.799999999999997</v>
      </c>
      <c r="E1789" s="12">
        <v>39</v>
      </c>
      <c r="F1789" s="12">
        <v>38.54</v>
      </c>
      <c r="G1789" s="12">
        <v>38.61</v>
      </c>
      <c r="H1789" s="12">
        <v>38.747202055421006</v>
      </c>
      <c r="I1789">
        <v>732502</v>
      </c>
      <c r="J1789">
        <v>3022</v>
      </c>
      <c r="K1789" s="12">
        <v>28382403</v>
      </c>
      <c r="L1789">
        <v>362683</v>
      </c>
      <c r="M1789">
        <v>49.51</v>
      </c>
      <c r="N1789">
        <v>0.46</v>
      </c>
      <c r="O1789">
        <v>-0.19</v>
      </c>
      <c r="P1789">
        <f xml:space="preserve"> IF(Stock_Info[[#This Row],[Close Price]] &gt; Stock_Info[[#This Row],[Open Price]], 1, 0)</f>
        <v>0</v>
      </c>
      <c r="Q1789" t="str">
        <f>IF(AND(Stock_Info[[#This Row],[% Deli. Qty to Traded Qty]]&gt;80,Stock_Info[[#This Row],[No. of Trades]]&lt;3000),"Unusual Day","")</f>
        <v/>
      </c>
      <c r="R1789" t="str">
        <f>IF(AND(Stock_Info[[#This Row],[Spread High-Low]] &lt; 10, Stock_Info[[#This Row],[% Deli. Qty to Traded Qty]] &gt; 90), "Good Day", "")</f>
        <v/>
      </c>
    </row>
    <row r="1790" spans="1:18">
      <c r="A1790" t="s">
        <v>47</v>
      </c>
      <c r="B1790" s="1">
        <v>45854</v>
      </c>
      <c r="C1790" s="1" t="str">
        <f>"WEEK" &amp;" " &amp;  INT((DAY(Stock_Info[[#This Row],[Date]])+WEEKDAY(DATE(YEAR(Stock_Info[[#This Row],[Date]]),MONTH(Stock_Info[[#This Row],[Date]]),1))-1)/7)+1</f>
        <v>WEEK 3</v>
      </c>
      <c r="D1790" s="12">
        <v>38.32</v>
      </c>
      <c r="E1790" s="12">
        <v>39.39</v>
      </c>
      <c r="F1790" s="12">
        <v>38.32</v>
      </c>
      <c r="G1790" s="12">
        <v>38.549999999999997</v>
      </c>
      <c r="H1790" s="12">
        <v>38.741115078644583</v>
      </c>
      <c r="I1790">
        <v>892242</v>
      </c>
      <c r="J1790">
        <v>2903</v>
      </c>
      <c r="K1790" s="12">
        <v>34566450</v>
      </c>
      <c r="L1790">
        <v>413210</v>
      </c>
      <c r="M1790">
        <v>46.31</v>
      </c>
      <c r="N1790">
        <v>1.07</v>
      </c>
      <c r="O1790">
        <v>0.23</v>
      </c>
      <c r="P1790">
        <f xml:space="preserve"> IF(Stock_Info[[#This Row],[Close Price]] &gt; Stock_Info[[#This Row],[Open Price]], 1, 0)</f>
        <v>1</v>
      </c>
      <c r="Q1790" t="str">
        <f>IF(AND(Stock_Info[[#This Row],[% Deli. Qty to Traded Qty]]&gt;80,Stock_Info[[#This Row],[No. of Trades]]&lt;3000),"Unusual Day","")</f>
        <v/>
      </c>
      <c r="R1790" t="str">
        <f>IF(AND(Stock_Info[[#This Row],[Spread High-Low]] &lt; 10, Stock_Info[[#This Row],[% Deli. Qty to Traded Qty]] &gt; 90), "Good Day", "")</f>
        <v/>
      </c>
    </row>
    <row r="1791" spans="1:18">
      <c r="A1791" t="s">
        <v>47</v>
      </c>
      <c r="B1791" s="1">
        <v>45853</v>
      </c>
      <c r="C1791" s="1" t="str">
        <f>"WEEK" &amp;" " &amp;  INT((DAY(Stock_Info[[#This Row],[Date]])+WEEKDAY(DATE(YEAR(Stock_Info[[#This Row],[Date]]),MONTH(Stock_Info[[#This Row],[Date]]),1))-1)/7)+1</f>
        <v>WEEK 3</v>
      </c>
      <c r="D1791" s="12">
        <v>38.619999999999997</v>
      </c>
      <c r="E1791" s="12">
        <v>38.799999999999997</v>
      </c>
      <c r="F1791" s="12">
        <v>38.25</v>
      </c>
      <c r="G1791" s="12">
        <v>38.32</v>
      </c>
      <c r="H1791" s="12">
        <v>38.493607618145425</v>
      </c>
      <c r="I1791">
        <v>523592</v>
      </c>
      <c r="J1791">
        <v>2624</v>
      </c>
      <c r="K1791" s="12">
        <v>20154945</v>
      </c>
      <c r="L1791">
        <v>280728</v>
      </c>
      <c r="M1791">
        <v>53.62</v>
      </c>
      <c r="N1791">
        <v>0.55000000000000004</v>
      </c>
      <c r="O1791">
        <v>-0.3</v>
      </c>
      <c r="P1791">
        <f xml:space="preserve"> IF(Stock_Info[[#This Row],[Close Price]] &gt; Stock_Info[[#This Row],[Open Price]], 1, 0)</f>
        <v>0</v>
      </c>
      <c r="Q1791" t="str">
        <f>IF(AND(Stock_Info[[#This Row],[% Deli. Qty to Traded Qty]]&gt;80,Stock_Info[[#This Row],[No. of Trades]]&lt;3000),"Unusual Day","")</f>
        <v/>
      </c>
      <c r="R1791" t="str">
        <f>IF(AND(Stock_Info[[#This Row],[Spread High-Low]] &lt; 10, Stock_Info[[#This Row],[% Deli. Qty to Traded Qty]] &gt; 90), "Good Day", "")</f>
        <v/>
      </c>
    </row>
    <row r="1792" spans="1:18">
      <c r="A1792" t="s">
        <v>47</v>
      </c>
      <c r="B1792" s="1">
        <v>45852</v>
      </c>
      <c r="C1792" s="1" t="str">
        <f>"WEEK" &amp;" " &amp;  INT((DAY(Stock_Info[[#This Row],[Date]])+WEEKDAY(DATE(YEAR(Stock_Info[[#This Row],[Date]]),MONTH(Stock_Info[[#This Row],[Date]]),1))-1)/7)+1</f>
        <v>WEEK 3</v>
      </c>
      <c r="D1792" s="12">
        <v>38.229999999999997</v>
      </c>
      <c r="E1792" s="12">
        <v>38.82</v>
      </c>
      <c r="F1792" s="12">
        <v>38.049999999999997</v>
      </c>
      <c r="G1792" s="12">
        <v>38.36</v>
      </c>
      <c r="H1792" s="12">
        <v>38.342853104682938</v>
      </c>
      <c r="I1792">
        <v>636780</v>
      </c>
      <c r="J1792">
        <v>3125</v>
      </c>
      <c r="K1792" s="12">
        <v>24415962</v>
      </c>
      <c r="L1792">
        <v>352755</v>
      </c>
      <c r="M1792">
        <v>55.4</v>
      </c>
      <c r="N1792">
        <v>0.77</v>
      </c>
      <c r="O1792">
        <v>0.13</v>
      </c>
      <c r="P1792">
        <f xml:space="preserve"> IF(Stock_Info[[#This Row],[Close Price]] &gt; Stock_Info[[#This Row],[Open Price]], 1, 0)</f>
        <v>1</v>
      </c>
      <c r="Q1792" t="str">
        <f>IF(AND(Stock_Info[[#This Row],[% Deli. Qty to Traded Qty]]&gt;80,Stock_Info[[#This Row],[No. of Trades]]&lt;3000),"Unusual Day","")</f>
        <v/>
      </c>
      <c r="R1792" t="str">
        <f>IF(AND(Stock_Info[[#This Row],[Spread High-Low]] &lt; 10, Stock_Info[[#This Row],[% Deli. Qty to Traded Qty]] &gt; 90), "Good Day", "")</f>
        <v/>
      </c>
    </row>
    <row r="1793" spans="1:18">
      <c r="A1793" t="s">
        <v>47</v>
      </c>
      <c r="B1793" s="1">
        <v>45849</v>
      </c>
      <c r="C1793" s="1" t="str">
        <f>"WEEK" &amp;" " &amp;  INT((DAY(Stock_Info[[#This Row],[Date]])+WEEKDAY(DATE(YEAR(Stock_Info[[#This Row],[Date]]),MONTH(Stock_Info[[#This Row],[Date]]),1))-1)/7)+1</f>
        <v>WEEK 2</v>
      </c>
      <c r="D1793" s="12">
        <v>39.090000000000003</v>
      </c>
      <c r="E1793" s="12">
        <v>39.25</v>
      </c>
      <c r="F1793" s="12">
        <v>38.369999999999997</v>
      </c>
      <c r="G1793" s="12">
        <v>38.49</v>
      </c>
      <c r="H1793" s="12">
        <v>38.661656639411255</v>
      </c>
      <c r="I1793">
        <v>555486</v>
      </c>
      <c r="J1793">
        <v>2710</v>
      </c>
      <c r="K1793" s="12">
        <v>21476009</v>
      </c>
      <c r="L1793">
        <v>244379</v>
      </c>
      <c r="M1793">
        <v>43.99</v>
      </c>
      <c r="N1793">
        <v>0.88</v>
      </c>
      <c r="O1793">
        <v>-0.6</v>
      </c>
      <c r="P1793">
        <f xml:space="preserve"> IF(Stock_Info[[#This Row],[Close Price]] &gt; Stock_Info[[#This Row],[Open Price]], 1, 0)</f>
        <v>0</v>
      </c>
      <c r="Q1793" t="str">
        <f>IF(AND(Stock_Info[[#This Row],[% Deli. Qty to Traded Qty]]&gt;80,Stock_Info[[#This Row],[No. of Trades]]&lt;3000),"Unusual Day","")</f>
        <v/>
      </c>
      <c r="R1793" t="str">
        <f>IF(AND(Stock_Info[[#This Row],[Spread High-Low]] &lt; 10, Stock_Info[[#This Row],[% Deli. Qty to Traded Qty]] &gt; 90), "Good Day", "")</f>
        <v/>
      </c>
    </row>
    <row r="1794" spans="1:18">
      <c r="A1794" t="s">
        <v>47</v>
      </c>
      <c r="B1794" s="1">
        <v>45848</v>
      </c>
      <c r="C1794" s="1" t="str">
        <f>"WEEK" &amp;" " &amp;  INT((DAY(Stock_Info[[#This Row],[Date]])+WEEKDAY(DATE(YEAR(Stock_Info[[#This Row],[Date]]),MONTH(Stock_Info[[#This Row],[Date]]),1))-1)/7)+1</f>
        <v>WEEK 2</v>
      </c>
      <c r="D1794" s="12">
        <v>39.79</v>
      </c>
      <c r="E1794" s="12">
        <v>39.79</v>
      </c>
      <c r="F1794" s="12">
        <v>39.01</v>
      </c>
      <c r="G1794" s="12">
        <v>39.090000000000003</v>
      </c>
      <c r="H1794" s="12">
        <v>39.235549015115922</v>
      </c>
      <c r="I1794">
        <v>257543</v>
      </c>
      <c r="J1794">
        <v>912</v>
      </c>
      <c r="K1794" s="12">
        <v>10104841</v>
      </c>
      <c r="L1794">
        <v>140531</v>
      </c>
      <c r="M1794">
        <v>54.57</v>
      </c>
      <c r="N1794">
        <v>0.78</v>
      </c>
      <c r="O1794">
        <v>-0.7</v>
      </c>
      <c r="P1794">
        <f xml:space="preserve"> IF(Stock_Info[[#This Row],[Close Price]] &gt; Stock_Info[[#This Row],[Open Price]], 1, 0)</f>
        <v>0</v>
      </c>
      <c r="Q1794" t="str">
        <f>IF(AND(Stock_Info[[#This Row],[% Deli. Qty to Traded Qty]]&gt;80,Stock_Info[[#This Row],[No. of Trades]]&lt;3000),"Unusual Day","")</f>
        <v/>
      </c>
      <c r="R1794" t="str">
        <f>IF(AND(Stock_Info[[#This Row],[Spread High-Low]] &lt; 10, Stock_Info[[#This Row],[% Deli. Qty to Traded Qty]] &gt; 90), "Good Day", "")</f>
        <v/>
      </c>
    </row>
    <row r="1795" spans="1:18">
      <c r="A1795" t="s">
        <v>47</v>
      </c>
      <c r="B1795" s="1">
        <v>45847</v>
      </c>
      <c r="C1795" s="1" t="str">
        <f>"WEEK" &amp;" " &amp;  INT((DAY(Stock_Info[[#This Row],[Date]])+WEEKDAY(DATE(YEAR(Stock_Info[[#This Row],[Date]]),MONTH(Stock_Info[[#This Row],[Date]]),1))-1)/7)+1</f>
        <v>WEEK 2</v>
      </c>
      <c r="D1795" s="12">
        <v>39</v>
      </c>
      <c r="E1795" s="12">
        <v>39.700000000000003</v>
      </c>
      <c r="F1795" s="12">
        <v>39</v>
      </c>
      <c r="G1795" s="12">
        <v>39.4</v>
      </c>
      <c r="H1795" s="12">
        <v>39.371806236868011</v>
      </c>
      <c r="I1795">
        <v>469274</v>
      </c>
      <c r="J1795">
        <v>1597</v>
      </c>
      <c r="K1795" s="12">
        <v>18476165</v>
      </c>
      <c r="L1795">
        <v>251259</v>
      </c>
      <c r="M1795">
        <v>53.54</v>
      </c>
      <c r="N1795">
        <v>0.7</v>
      </c>
      <c r="O1795">
        <v>0.4</v>
      </c>
      <c r="P1795">
        <f xml:space="preserve"> IF(Stock_Info[[#This Row],[Close Price]] &gt; Stock_Info[[#This Row],[Open Price]], 1, 0)</f>
        <v>1</v>
      </c>
      <c r="Q1795" t="str">
        <f>IF(AND(Stock_Info[[#This Row],[% Deli. Qty to Traded Qty]]&gt;80,Stock_Info[[#This Row],[No. of Trades]]&lt;3000),"Unusual Day","")</f>
        <v/>
      </c>
      <c r="R1795" t="str">
        <f>IF(AND(Stock_Info[[#This Row],[Spread High-Low]] &lt; 10, Stock_Info[[#This Row],[% Deli. Qty to Traded Qty]] &gt; 90), "Good Day", "")</f>
        <v/>
      </c>
    </row>
    <row r="1796" spans="1:18">
      <c r="A1796" t="s">
        <v>47</v>
      </c>
      <c r="B1796" s="1">
        <v>45846</v>
      </c>
      <c r="C1796" s="1" t="str">
        <f>"WEEK" &amp;" " &amp;  INT((DAY(Stock_Info[[#This Row],[Date]])+WEEKDAY(DATE(YEAR(Stock_Info[[#This Row],[Date]]),MONTH(Stock_Info[[#This Row],[Date]]),1))-1)/7)+1</f>
        <v>WEEK 2</v>
      </c>
      <c r="D1796" s="12">
        <v>39.409999999999997</v>
      </c>
      <c r="E1796" s="12">
        <v>39.479999999999997</v>
      </c>
      <c r="F1796" s="12">
        <v>39</v>
      </c>
      <c r="G1796" s="12">
        <v>39.119999999999997</v>
      </c>
      <c r="H1796" s="12">
        <v>39.153888059521805</v>
      </c>
      <c r="I1796">
        <v>332248</v>
      </c>
      <c r="J1796">
        <v>1719</v>
      </c>
      <c r="K1796" s="12">
        <v>13008801</v>
      </c>
      <c r="L1796">
        <v>166868</v>
      </c>
      <c r="M1796">
        <v>50.22</v>
      </c>
      <c r="N1796">
        <v>0.48</v>
      </c>
      <c r="O1796">
        <v>-0.28999999999999998</v>
      </c>
      <c r="P1796">
        <f xml:space="preserve"> IF(Stock_Info[[#This Row],[Close Price]] &gt; Stock_Info[[#This Row],[Open Price]], 1, 0)</f>
        <v>0</v>
      </c>
      <c r="Q1796" t="str">
        <f>IF(AND(Stock_Info[[#This Row],[% Deli. Qty to Traded Qty]]&gt;80,Stock_Info[[#This Row],[No. of Trades]]&lt;3000),"Unusual Day","")</f>
        <v/>
      </c>
      <c r="R1796" t="str">
        <f>IF(AND(Stock_Info[[#This Row],[Spread High-Low]] &lt; 10, Stock_Info[[#This Row],[% Deli. Qty to Traded Qty]] &gt; 90), "Good Day", "")</f>
        <v/>
      </c>
    </row>
    <row r="1797" spans="1:18">
      <c r="A1797" t="s">
        <v>47</v>
      </c>
      <c r="B1797" s="1">
        <v>45845</v>
      </c>
      <c r="C1797" s="1" t="str">
        <f>"WEEK" &amp;" " &amp;  INT((DAY(Stock_Info[[#This Row],[Date]])+WEEKDAY(DATE(YEAR(Stock_Info[[#This Row],[Date]]),MONTH(Stock_Info[[#This Row],[Date]]),1))-1)/7)+1</f>
        <v>WEEK 2</v>
      </c>
      <c r="D1797" s="12">
        <v>39.49</v>
      </c>
      <c r="E1797" s="12">
        <v>39.700000000000003</v>
      </c>
      <c r="F1797" s="12">
        <v>39.270000000000003</v>
      </c>
      <c r="G1797" s="12">
        <v>39.369999999999997</v>
      </c>
      <c r="H1797" s="12">
        <v>39.445451675461143</v>
      </c>
      <c r="I1797">
        <v>177384</v>
      </c>
      <c r="J1797">
        <v>758</v>
      </c>
      <c r="K1797" s="12">
        <v>6996992</v>
      </c>
      <c r="L1797">
        <v>92299</v>
      </c>
      <c r="M1797">
        <v>52.03</v>
      </c>
      <c r="N1797">
        <v>0.43</v>
      </c>
      <c r="O1797">
        <v>-0.12</v>
      </c>
      <c r="P1797">
        <f xml:space="preserve"> IF(Stock_Info[[#This Row],[Close Price]] &gt; Stock_Info[[#This Row],[Open Price]], 1, 0)</f>
        <v>0</v>
      </c>
      <c r="Q1797" t="str">
        <f>IF(AND(Stock_Info[[#This Row],[% Deli. Qty to Traded Qty]]&gt;80,Stock_Info[[#This Row],[No. of Trades]]&lt;3000),"Unusual Day","")</f>
        <v/>
      </c>
      <c r="R1797" t="str">
        <f>IF(AND(Stock_Info[[#This Row],[Spread High-Low]] &lt; 10, Stock_Info[[#This Row],[% Deli. Qty to Traded Qty]] &gt; 90), "Good Day", "")</f>
        <v/>
      </c>
    </row>
    <row r="1798" spans="1:18">
      <c r="A1798" t="s">
        <v>47</v>
      </c>
      <c r="B1798" s="1">
        <v>45842</v>
      </c>
      <c r="C1798" s="1" t="str">
        <f>"WEEK" &amp;" " &amp;  INT((DAY(Stock_Info[[#This Row],[Date]])+WEEKDAY(DATE(YEAR(Stock_Info[[#This Row],[Date]]),MONTH(Stock_Info[[#This Row],[Date]]),1))-1)/7)+1</f>
        <v>WEEK 1</v>
      </c>
      <c r="D1798" s="12">
        <v>39.57</v>
      </c>
      <c r="E1798" s="12">
        <v>39.94</v>
      </c>
      <c r="F1798" s="12">
        <v>39.36</v>
      </c>
      <c r="G1798" s="12">
        <v>39.46</v>
      </c>
      <c r="H1798" s="12">
        <v>39.576939163419368</v>
      </c>
      <c r="I1798">
        <v>724449</v>
      </c>
      <c r="J1798">
        <v>2062</v>
      </c>
      <c r="K1798" s="12">
        <v>28671474</v>
      </c>
      <c r="L1798">
        <v>416471</v>
      </c>
      <c r="M1798">
        <v>57.49</v>
      </c>
      <c r="N1798">
        <v>0.57999999999999996</v>
      </c>
      <c r="O1798">
        <v>-0.11</v>
      </c>
      <c r="P1798">
        <f xml:space="preserve"> IF(Stock_Info[[#This Row],[Close Price]] &gt; Stock_Info[[#This Row],[Open Price]], 1, 0)</f>
        <v>0</v>
      </c>
      <c r="Q1798" t="str">
        <f>IF(AND(Stock_Info[[#This Row],[% Deli. Qty to Traded Qty]]&gt;80,Stock_Info[[#This Row],[No. of Trades]]&lt;3000),"Unusual Day","")</f>
        <v/>
      </c>
      <c r="R1798" t="str">
        <f>IF(AND(Stock_Info[[#This Row],[Spread High-Low]] &lt; 10, Stock_Info[[#This Row],[% Deli. Qty to Traded Qty]] &gt; 90), "Good Day", "")</f>
        <v/>
      </c>
    </row>
    <row r="1799" spans="1:18">
      <c r="A1799" t="s">
        <v>47</v>
      </c>
      <c r="B1799" s="1">
        <v>45841</v>
      </c>
      <c r="C1799" s="1" t="str">
        <f>"WEEK" &amp;" " &amp;  INT((DAY(Stock_Info[[#This Row],[Date]])+WEEKDAY(DATE(YEAR(Stock_Info[[#This Row],[Date]]),MONTH(Stock_Info[[#This Row],[Date]]),1))-1)/7)+1</f>
        <v>WEEK 1</v>
      </c>
      <c r="D1799" s="12">
        <v>40</v>
      </c>
      <c r="E1799" s="12">
        <v>40.11</v>
      </c>
      <c r="F1799" s="12">
        <v>39.31</v>
      </c>
      <c r="G1799" s="12">
        <v>39.61</v>
      </c>
      <c r="H1799" s="12">
        <v>39.570755285816709</v>
      </c>
      <c r="I1799">
        <v>912158</v>
      </c>
      <c r="J1799">
        <v>3172</v>
      </c>
      <c r="K1799" s="12">
        <v>36094781</v>
      </c>
      <c r="L1799">
        <v>449227</v>
      </c>
      <c r="M1799">
        <v>49.25</v>
      </c>
      <c r="N1799">
        <v>0.8</v>
      </c>
      <c r="O1799">
        <v>-0.39</v>
      </c>
      <c r="P1799">
        <f xml:space="preserve"> IF(Stock_Info[[#This Row],[Close Price]] &gt; Stock_Info[[#This Row],[Open Price]], 1, 0)</f>
        <v>0</v>
      </c>
      <c r="Q1799" t="str">
        <f>IF(AND(Stock_Info[[#This Row],[% Deli. Qty to Traded Qty]]&gt;80,Stock_Info[[#This Row],[No. of Trades]]&lt;3000),"Unusual Day","")</f>
        <v/>
      </c>
      <c r="R1799" t="str">
        <f>IF(AND(Stock_Info[[#This Row],[Spread High-Low]] &lt; 10, Stock_Info[[#This Row],[% Deli. Qty to Traded Qty]] &gt; 90), "Good Day", "")</f>
        <v/>
      </c>
    </row>
    <row r="1800" spans="1:18">
      <c r="A1800" t="s">
        <v>47</v>
      </c>
      <c r="B1800" s="1">
        <v>45840</v>
      </c>
      <c r="C1800" s="1" t="str">
        <f>"WEEK" &amp;" " &amp;  INT((DAY(Stock_Info[[#This Row],[Date]])+WEEKDAY(DATE(YEAR(Stock_Info[[#This Row],[Date]]),MONTH(Stock_Info[[#This Row],[Date]]),1))-1)/7)+1</f>
        <v>WEEK 1</v>
      </c>
      <c r="D1800" s="12">
        <v>40.51</v>
      </c>
      <c r="E1800" s="12">
        <v>40.700000000000003</v>
      </c>
      <c r="F1800" s="12">
        <v>39.79</v>
      </c>
      <c r="G1800" s="12">
        <v>39.97</v>
      </c>
      <c r="H1800" s="12">
        <v>40.035355849369466</v>
      </c>
      <c r="I1800">
        <v>1008348</v>
      </c>
      <c r="J1800">
        <v>3551</v>
      </c>
      <c r="K1800" s="12">
        <v>40369571</v>
      </c>
      <c r="L1800">
        <v>475576</v>
      </c>
      <c r="M1800">
        <v>47.16</v>
      </c>
      <c r="N1800">
        <v>0.91</v>
      </c>
      <c r="O1800">
        <v>-0.54</v>
      </c>
      <c r="P1800">
        <f xml:space="preserve"> IF(Stock_Info[[#This Row],[Close Price]] &gt; Stock_Info[[#This Row],[Open Price]], 1, 0)</f>
        <v>0</v>
      </c>
      <c r="Q1800" t="str">
        <f>IF(AND(Stock_Info[[#This Row],[% Deli. Qty to Traded Qty]]&gt;80,Stock_Info[[#This Row],[No. of Trades]]&lt;3000),"Unusual Day","")</f>
        <v/>
      </c>
      <c r="R1800" t="str">
        <f>IF(AND(Stock_Info[[#This Row],[Spread High-Low]] &lt; 10, Stock_Info[[#This Row],[% Deli. Qty to Traded Qty]] &gt; 90), "Good Day", "")</f>
        <v/>
      </c>
    </row>
    <row r="1801" spans="1:18">
      <c r="A1801" t="s">
        <v>47</v>
      </c>
      <c r="B1801" s="1">
        <v>45839</v>
      </c>
      <c r="C1801" s="1" t="str">
        <f>"WEEK" &amp;" " &amp;  INT((DAY(Stock_Info[[#This Row],[Date]])+WEEKDAY(DATE(YEAR(Stock_Info[[#This Row],[Date]]),MONTH(Stock_Info[[#This Row],[Date]]),1))-1)/7)+1</f>
        <v>WEEK 1</v>
      </c>
      <c r="D1801" s="12">
        <v>39.799999999999997</v>
      </c>
      <c r="E1801" s="12">
        <v>40.64</v>
      </c>
      <c r="F1801" s="12">
        <v>39.479999999999997</v>
      </c>
      <c r="G1801" s="12">
        <v>40.479999999999997</v>
      </c>
      <c r="H1801" s="12">
        <v>40.242883337071305</v>
      </c>
      <c r="I1801">
        <v>1676488</v>
      </c>
      <c r="J1801">
        <v>3795</v>
      </c>
      <c r="K1801" s="12">
        <v>67466711</v>
      </c>
      <c r="L1801">
        <v>881877</v>
      </c>
      <c r="M1801">
        <v>52.6</v>
      </c>
      <c r="N1801">
        <v>1.1599999999999999</v>
      </c>
      <c r="O1801">
        <v>0.68</v>
      </c>
      <c r="P1801">
        <f xml:space="preserve"> IF(Stock_Info[[#This Row],[Close Price]] &gt; Stock_Info[[#This Row],[Open Price]], 1, 0)</f>
        <v>1</v>
      </c>
      <c r="Q1801" t="str">
        <f>IF(AND(Stock_Info[[#This Row],[% Deli. Qty to Traded Qty]]&gt;80,Stock_Info[[#This Row],[No. of Trades]]&lt;3000),"Unusual Day","")</f>
        <v/>
      </c>
      <c r="R1801" t="str">
        <f>IF(AND(Stock_Info[[#This Row],[Spread High-Low]] &lt; 10, Stock_Info[[#This Row],[% Deli. Qty to Traded Qty]] &gt; 90), "Good Day", "")</f>
        <v/>
      </c>
    </row>
    <row r="1802" spans="1:18">
      <c r="A1802" t="s">
        <v>47</v>
      </c>
      <c r="B1802" s="1">
        <v>45838</v>
      </c>
      <c r="C1802" s="1" t="str">
        <f>"WEEK" &amp;" " &amp;  INT((DAY(Stock_Info[[#This Row],[Date]])+WEEKDAY(DATE(YEAR(Stock_Info[[#This Row],[Date]]),MONTH(Stock_Info[[#This Row],[Date]]),1))-1)/7)+1</f>
        <v>WEEK 5</v>
      </c>
      <c r="D1802" s="12">
        <v>39.67</v>
      </c>
      <c r="E1802" s="12">
        <v>40.15</v>
      </c>
      <c r="F1802" s="12">
        <v>39.29</v>
      </c>
      <c r="G1802" s="12">
        <v>39.69</v>
      </c>
      <c r="H1802" s="12">
        <v>39.732523737733445</v>
      </c>
      <c r="I1802">
        <v>829797</v>
      </c>
      <c r="J1802">
        <v>2250</v>
      </c>
      <c r="K1802" s="12">
        <v>32969929</v>
      </c>
      <c r="L1802">
        <v>362996</v>
      </c>
      <c r="M1802">
        <v>43.75</v>
      </c>
      <c r="N1802">
        <v>0.86</v>
      </c>
      <c r="O1802">
        <v>0.02</v>
      </c>
      <c r="P1802">
        <f xml:space="preserve"> IF(Stock_Info[[#This Row],[Close Price]] &gt; Stock_Info[[#This Row],[Open Price]], 1, 0)</f>
        <v>1</v>
      </c>
      <c r="Q1802" t="str">
        <f>IF(AND(Stock_Info[[#This Row],[% Deli. Qty to Traded Qty]]&gt;80,Stock_Info[[#This Row],[No. of Trades]]&lt;3000),"Unusual Day","")</f>
        <v/>
      </c>
      <c r="R1802" t="str">
        <f>IF(AND(Stock_Info[[#This Row],[Spread High-Low]] &lt; 10, Stock_Info[[#This Row],[% Deli. Qty to Traded Qty]] &gt; 90), "Good Day", "")</f>
        <v/>
      </c>
    </row>
    <row r="1803" spans="1:18">
      <c r="A1803" t="s">
        <v>47</v>
      </c>
      <c r="B1803" s="1">
        <v>45835</v>
      </c>
      <c r="C1803" s="1" t="str">
        <f>"WEEK" &amp;" " &amp;  INT((DAY(Stock_Info[[#This Row],[Date]])+WEEKDAY(DATE(YEAR(Stock_Info[[#This Row],[Date]]),MONTH(Stock_Info[[#This Row],[Date]]),1))-1)/7)+1</f>
        <v>WEEK 4</v>
      </c>
      <c r="D1803" s="12">
        <v>39</v>
      </c>
      <c r="E1803" s="12">
        <v>39.450000000000003</v>
      </c>
      <c r="F1803" s="12">
        <v>38.5</v>
      </c>
      <c r="G1803" s="12">
        <v>39.200000000000003</v>
      </c>
      <c r="H1803" s="12">
        <v>39.031252987545734</v>
      </c>
      <c r="I1803">
        <v>1265671</v>
      </c>
      <c r="J1803">
        <v>3969</v>
      </c>
      <c r="K1803" s="12">
        <v>49400725</v>
      </c>
      <c r="L1803">
        <v>506942</v>
      </c>
      <c r="M1803">
        <v>40.049999999999997</v>
      </c>
      <c r="N1803">
        <v>0.95</v>
      </c>
      <c r="O1803">
        <v>0.2</v>
      </c>
      <c r="P1803">
        <f xml:space="preserve"> IF(Stock_Info[[#This Row],[Close Price]] &gt; Stock_Info[[#This Row],[Open Price]], 1, 0)</f>
        <v>1</v>
      </c>
      <c r="Q1803" t="str">
        <f>IF(AND(Stock_Info[[#This Row],[% Deli. Qty to Traded Qty]]&gt;80,Stock_Info[[#This Row],[No. of Trades]]&lt;3000),"Unusual Day","")</f>
        <v/>
      </c>
      <c r="R1803" t="str">
        <f>IF(AND(Stock_Info[[#This Row],[Spread High-Low]] &lt; 10, Stock_Info[[#This Row],[% Deli. Qty to Traded Qty]] &gt; 90), "Good Day", "")</f>
        <v/>
      </c>
    </row>
    <row r="1804" spans="1:18">
      <c r="A1804" t="s">
        <v>47</v>
      </c>
      <c r="B1804" s="1">
        <v>45834</v>
      </c>
      <c r="C1804" s="1" t="str">
        <f>"WEEK" &amp;" " &amp;  INT((DAY(Stock_Info[[#This Row],[Date]])+WEEKDAY(DATE(YEAR(Stock_Info[[#This Row],[Date]]),MONTH(Stock_Info[[#This Row],[Date]]),1))-1)/7)+1</f>
        <v>WEEK 4</v>
      </c>
      <c r="D1804" s="12">
        <v>39.020000000000003</v>
      </c>
      <c r="E1804" s="12">
        <v>39.39</v>
      </c>
      <c r="F1804" s="12">
        <v>38.479999999999997</v>
      </c>
      <c r="G1804" s="12">
        <v>38.78</v>
      </c>
      <c r="H1804" s="12">
        <v>38.792649898330573</v>
      </c>
      <c r="I1804">
        <v>234092</v>
      </c>
      <c r="J1804">
        <v>1047</v>
      </c>
      <c r="K1804" s="12">
        <v>9081049</v>
      </c>
      <c r="L1804">
        <v>106585</v>
      </c>
      <c r="M1804">
        <v>45.53</v>
      </c>
      <c r="N1804">
        <v>0.91</v>
      </c>
      <c r="O1804">
        <v>-0.24</v>
      </c>
      <c r="P1804">
        <f xml:space="preserve"> IF(Stock_Info[[#This Row],[Close Price]] &gt; Stock_Info[[#This Row],[Open Price]], 1, 0)</f>
        <v>0</v>
      </c>
      <c r="Q1804" t="str">
        <f>IF(AND(Stock_Info[[#This Row],[% Deli. Qty to Traded Qty]]&gt;80,Stock_Info[[#This Row],[No. of Trades]]&lt;3000),"Unusual Day","")</f>
        <v/>
      </c>
      <c r="R1804" t="str">
        <f>IF(AND(Stock_Info[[#This Row],[Spread High-Low]] &lt; 10, Stock_Info[[#This Row],[% Deli. Qty to Traded Qty]] &gt; 90), "Good Day", "")</f>
        <v/>
      </c>
    </row>
    <row r="1805" spans="1:18">
      <c r="A1805" t="s">
        <v>47</v>
      </c>
      <c r="B1805" s="1">
        <v>45833</v>
      </c>
      <c r="C1805" s="1" t="str">
        <f>"WEEK" &amp;" " &amp;  INT((DAY(Stock_Info[[#This Row],[Date]])+WEEKDAY(DATE(YEAR(Stock_Info[[#This Row],[Date]]),MONTH(Stock_Info[[#This Row],[Date]]),1))-1)/7)+1</f>
        <v>WEEK 4</v>
      </c>
      <c r="D1805" s="12">
        <v>38.729999999999997</v>
      </c>
      <c r="E1805" s="12">
        <v>39.1</v>
      </c>
      <c r="F1805" s="12">
        <v>38.520000000000003</v>
      </c>
      <c r="G1805" s="12">
        <v>38.86</v>
      </c>
      <c r="H1805" s="12">
        <v>38.792711303509769</v>
      </c>
      <c r="I1805">
        <v>751218</v>
      </c>
      <c r="J1805">
        <v>2108</v>
      </c>
      <c r="K1805" s="12">
        <v>29141783</v>
      </c>
      <c r="L1805">
        <v>387298</v>
      </c>
      <c r="M1805">
        <v>51.56</v>
      </c>
      <c r="N1805">
        <v>0.57999999999999996</v>
      </c>
      <c r="O1805">
        <v>0.13</v>
      </c>
      <c r="P1805">
        <f xml:space="preserve"> IF(Stock_Info[[#This Row],[Close Price]] &gt; Stock_Info[[#This Row],[Open Price]], 1, 0)</f>
        <v>1</v>
      </c>
      <c r="Q1805" t="str">
        <f>IF(AND(Stock_Info[[#This Row],[% Deli. Qty to Traded Qty]]&gt;80,Stock_Info[[#This Row],[No. of Trades]]&lt;3000),"Unusual Day","")</f>
        <v/>
      </c>
      <c r="R1805" t="str">
        <f>IF(AND(Stock_Info[[#This Row],[Spread High-Low]] &lt; 10, Stock_Info[[#This Row],[% Deli. Qty to Traded Qty]] &gt; 90), "Good Day", "")</f>
        <v/>
      </c>
    </row>
    <row r="1806" spans="1:18">
      <c r="A1806" t="s">
        <v>47</v>
      </c>
      <c r="B1806" s="1">
        <v>45832</v>
      </c>
      <c r="C1806" s="1" t="str">
        <f>"WEEK" &amp;" " &amp;  INT((DAY(Stock_Info[[#This Row],[Date]])+WEEKDAY(DATE(YEAR(Stock_Info[[#This Row],[Date]]),MONTH(Stock_Info[[#This Row],[Date]]),1))-1)/7)+1</f>
        <v>WEEK 4</v>
      </c>
      <c r="D1806" s="12">
        <v>38.869999999999997</v>
      </c>
      <c r="E1806" s="12">
        <v>39.1</v>
      </c>
      <c r="F1806" s="12">
        <v>38.22</v>
      </c>
      <c r="G1806" s="12">
        <v>38.29</v>
      </c>
      <c r="H1806" s="12">
        <v>38.718935171690653</v>
      </c>
      <c r="I1806">
        <v>511181</v>
      </c>
      <c r="J1806">
        <v>1505</v>
      </c>
      <c r="K1806" s="12">
        <v>19792384</v>
      </c>
      <c r="L1806">
        <v>224827</v>
      </c>
      <c r="M1806">
        <v>43.98</v>
      </c>
      <c r="N1806">
        <v>0.88</v>
      </c>
      <c r="O1806">
        <v>-0.57999999999999996</v>
      </c>
      <c r="P1806">
        <f xml:space="preserve"> IF(Stock_Info[[#This Row],[Close Price]] &gt; Stock_Info[[#This Row],[Open Price]], 1, 0)</f>
        <v>0</v>
      </c>
      <c r="Q1806" t="str">
        <f>IF(AND(Stock_Info[[#This Row],[% Deli. Qty to Traded Qty]]&gt;80,Stock_Info[[#This Row],[No. of Trades]]&lt;3000),"Unusual Day","")</f>
        <v/>
      </c>
      <c r="R1806" t="str">
        <f>IF(AND(Stock_Info[[#This Row],[Spread High-Low]] &lt; 10, Stock_Info[[#This Row],[% Deli. Qty to Traded Qty]] &gt; 90), "Good Day", "")</f>
        <v/>
      </c>
    </row>
    <row r="1807" spans="1:18">
      <c r="A1807" t="s">
        <v>47</v>
      </c>
      <c r="B1807" s="1">
        <v>45831</v>
      </c>
      <c r="C1807" s="1" t="str">
        <f>"WEEK" &amp;" " &amp;  INT((DAY(Stock_Info[[#This Row],[Date]])+WEEKDAY(DATE(YEAR(Stock_Info[[#This Row],[Date]]),MONTH(Stock_Info[[#This Row],[Date]]),1))-1)/7)+1</f>
        <v>WEEK 4</v>
      </c>
      <c r="D1807" s="12">
        <v>37.31</v>
      </c>
      <c r="E1807" s="12">
        <v>38.25</v>
      </c>
      <c r="F1807" s="12">
        <v>37.31</v>
      </c>
      <c r="G1807" s="12">
        <v>38.07</v>
      </c>
      <c r="H1807" s="12">
        <v>37.769294876312635</v>
      </c>
      <c r="I1807">
        <v>567560</v>
      </c>
      <c r="J1807">
        <v>2051</v>
      </c>
      <c r="K1807" s="12">
        <v>21436341</v>
      </c>
      <c r="L1807">
        <v>345795</v>
      </c>
      <c r="M1807">
        <v>60.93</v>
      </c>
      <c r="N1807">
        <v>0.94</v>
      </c>
      <c r="O1807">
        <v>0.76</v>
      </c>
      <c r="P1807">
        <f xml:space="preserve"> IF(Stock_Info[[#This Row],[Close Price]] &gt; Stock_Info[[#This Row],[Open Price]], 1, 0)</f>
        <v>1</v>
      </c>
      <c r="Q1807" t="str">
        <f>IF(AND(Stock_Info[[#This Row],[% Deli. Qty to Traded Qty]]&gt;80,Stock_Info[[#This Row],[No. of Trades]]&lt;3000),"Unusual Day","")</f>
        <v/>
      </c>
      <c r="R1807" t="str">
        <f>IF(AND(Stock_Info[[#This Row],[Spread High-Low]] &lt; 10, Stock_Info[[#This Row],[% Deli. Qty to Traded Qty]] &gt; 90), "Good Day", "")</f>
        <v/>
      </c>
    </row>
    <row r="1808" spans="1:18">
      <c r="A1808" t="s">
        <v>47</v>
      </c>
      <c r="B1808" s="1">
        <v>45828</v>
      </c>
      <c r="C1808" s="1" t="str">
        <f>"WEEK" &amp;" " &amp;  INT((DAY(Stock_Info[[#This Row],[Date]])+WEEKDAY(DATE(YEAR(Stock_Info[[#This Row],[Date]]),MONTH(Stock_Info[[#This Row],[Date]]),1))-1)/7)+1</f>
        <v>WEEK 3</v>
      </c>
      <c r="D1808" s="12">
        <v>36.729999999999997</v>
      </c>
      <c r="E1808" s="12">
        <v>38.5</v>
      </c>
      <c r="F1808" s="12">
        <v>36.67</v>
      </c>
      <c r="G1808" s="12">
        <v>37.92</v>
      </c>
      <c r="H1808" s="12">
        <v>37.338051217271477</v>
      </c>
      <c r="I1808">
        <v>452816</v>
      </c>
      <c r="J1808">
        <v>1577</v>
      </c>
      <c r="K1808" s="12">
        <v>16907267</v>
      </c>
      <c r="L1808">
        <v>186778</v>
      </c>
      <c r="M1808">
        <v>41.25</v>
      </c>
      <c r="N1808">
        <v>1.83</v>
      </c>
      <c r="O1808">
        <v>1.19</v>
      </c>
      <c r="P1808">
        <f xml:space="preserve"> IF(Stock_Info[[#This Row],[Close Price]] &gt; Stock_Info[[#This Row],[Open Price]], 1, 0)</f>
        <v>1</v>
      </c>
      <c r="Q1808" t="str">
        <f>IF(AND(Stock_Info[[#This Row],[% Deli. Qty to Traded Qty]]&gt;80,Stock_Info[[#This Row],[No. of Trades]]&lt;3000),"Unusual Day","")</f>
        <v/>
      </c>
      <c r="R1808" t="str">
        <f>IF(AND(Stock_Info[[#This Row],[Spread High-Low]] &lt; 10, Stock_Info[[#This Row],[% Deli. Qty to Traded Qty]] &gt; 90), "Good Day", "")</f>
        <v/>
      </c>
    </row>
    <row r="1809" spans="1:18">
      <c r="A1809" t="s">
        <v>47</v>
      </c>
      <c r="B1809" s="1">
        <v>45827</v>
      </c>
      <c r="C1809" s="1" t="str">
        <f>"WEEK" &amp;" " &amp;  INT((DAY(Stock_Info[[#This Row],[Date]])+WEEKDAY(DATE(YEAR(Stock_Info[[#This Row],[Date]]),MONTH(Stock_Info[[#This Row],[Date]]),1))-1)/7)+1</f>
        <v>WEEK 3</v>
      </c>
      <c r="D1809" s="12">
        <v>37.840000000000003</v>
      </c>
      <c r="E1809" s="12">
        <v>38.28</v>
      </c>
      <c r="F1809" s="12">
        <v>36.409999999999997</v>
      </c>
      <c r="G1809" s="12">
        <v>36.64</v>
      </c>
      <c r="H1809" s="12">
        <v>36.942913696976667</v>
      </c>
      <c r="I1809">
        <v>556736</v>
      </c>
      <c r="J1809">
        <v>1839</v>
      </c>
      <c r="K1809" s="12">
        <v>20567450</v>
      </c>
      <c r="L1809">
        <v>244746</v>
      </c>
      <c r="M1809">
        <v>43.96</v>
      </c>
      <c r="N1809">
        <v>1.87</v>
      </c>
      <c r="O1809">
        <v>-1.2</v>
      </c>
      <c r="P1809">
        <f xml:space="preserve"> IF(Stock_Info[[#This Row],[Close Price]] &gt; Stock_Info[[#This Row],[Open Price]], 1, 0)</f>
        <v>0</v>
      </c>
      <c r="Q1809" t="str">
        <f>IF(AND(Stock_Info[[#This Row],[% Deli. Qty to Traded Qty]]&gt;80,Stock_Info[[#This Row],[No. of Trades]]&lt;3000),"Unusual Day","")</f>
        <v/>
      </c>
      <c r="R1809" t="str">
        <f>IF(AND(Stock_Info[[#This Row],[Spread High-Low]] &lt; 10, Stock_Info[[#This Row],[% Deli. Qty to Traded Qty]] &gt; 90), "Good Day", "")</f>
        <v/>
      </c>
    </row>
    <row r="1810" spans="1:18">
      <c r="A1810" t="s">
        <v>47</v>
      </c>
      <c r="B1810" s="1">
        <v>45826</v>
      </c>
      <c r="C1810" s="1" t="str">
        <f>"WEEK" &amp;" " &amp;  INT((DAY(Stock_Info[[#This Row],[Date]])+WEEKDAY(DATE(YEAR(Stock_Info[[#This Row],[Date]]),MONTH(Stock_Info[[#This Row],[Date]]),1))-1)/7)+1</f>
        <v>WEEK 3</v>
      </c>
      <c r="D1810" s="12">
        <v>38.1</v>
      </c>
      <c r="E1810" s="12">
        <v>38.54</v>
      </c>
      <c r="F1810" s="12">
        <v>37.6</v>
      </c>
      <c r="G1810" s="12">
        <v>38.03</v>
      </c>
      <c r="H1810" s="12">
        <v>38.076127728486995</v>
      </c>
      <c r="I1810">
        <v>433482</v>
      </c>
      <c r="J1810">
        <v>1568</v>
      </c>
      <c r="K1810" s="12">
        <v>16505316</v>
      </c>
      <c r="L1810">
        <v>260870</v>
      </c>
      <c r="M1810">
        <v>60.18</v>
      </c>
      <c r="N1810">
        <v>0.94</v>
      </c>
      <c r="O1810">
        <v>-7.0000000000000007E-2</v>
      </c>
      <c r="P1810">
        <f xml:space="preserve"> IF(Stock_Info[[#This Row],[Close Price]] &gt; Stock_Info[[#This Row],[Open Price]], 1, 0)</f>
        <v>0</v>
      </c>
      <c r="Q1810" t="str">
        <f>IF(AND(Stock_Info[[#This Row],[% Deli. Qty to Traded Qty]]&gt;80,Stock_Info[[#This Row],[No. of Trades]]&lt;3000),"Unusual Day","")</f>
        <v/>
      </c>
      <c r="R1810" t="str">
        <f>IF(AND(Stock_Info[[#This Row],[Spread High-Low]] &lt; 10, Stock_Info[[#This Row],[% Deli. Qty to Traded Qty]] &gt; 90), "Good Day", "")</f>
        <v/>
      </c>
    </row>
    <row r="1811" spans="1:18">
      <c r="A1811" t="s">
        <v>47</v>
      </c>
      <c r="B1811" s="1">
        <v>45825</v>
      </c>
      <c r="C1811" s="1" t="str">
        <f>"WEEK" &amp;" " &amp;  INT((DAY(Stock_Info[[#This Row],[Date]])+WEEKDAY(DATE(YEAR(Stock_Info[[#This Row],[Date]]),MONTH(Stock_Info[[#This Row],[Date]]),1))-1)/7)+1</f>
        <v>WEEK 3</v>
      </c>
      <c r="D1811" s="12">
        <v>38</v>
      </c>
      <c r="E1811" s="12">
        <v>39</v>
      </c>
      <c r="F1811" s="12">
        <v>37.71</v>
      </c>
      <c r="G1811" s="12">
        <v>37.96</v>
      </c>
      <c r="H1811" s="12">
        <v>38.380606063912644</v>
      </c>
      <c r="I1811">
        <v>733157</v>
      </c>
      <c r="J1811">
        <v>2707</v>
      </c>
      <c r="K1811" s="12">
        <v>28139010</v>
      </c>
      <c r="L1811">
        <v>240879</v>
      </c>
      <c r="M1811">
        <v>32.86</v>
      </c>
      <c r="N1811">
        <v>1.29</v>
      </c>
      <c r="O1811">
        <v>-0.04</v>
      </c>
      <c r="P1811">
        <f xml:space="preserve"> IF(Stock_Info[[#This Row],[Close Price]] &gt; Stock_Info[[#This Row],[Open Price]], 1, 0)</f>
        <v>0</v>
      </c>
      <c r="Q1811" t="str">
        <f>IF(AND(Stock_Info[[#This Row],[% Deli. Qty to Traded Qty]]&gt;80,Stock_Info[[#This Row],[No. of Trades]]&lt;3000),"Unusual Day","")</f>
        <v/>
      </c>
      <c r="R1811" t="str">
        <f>IF(AND(Stock_Info[[#This Row],[Spread High-Low]] &lt; 10, Stock_Info[[#This Row],[% Deli. Qty to Traded Qty]] &gt; 90), "Good Day", "")</f>
        <v/>
      </c>
    </row>
    <row r="1812" spans="1:18">
      <c r="A1812" t="s">
        <v>47</v>
      </c>
      <c r="B1812" s="1">
        <v>45824</v>
      </c>
      <c r="C1812" s="1" t="str">
        <f>"WEEK" &amp;" " &amp;  INT((DAY(Stock_Info[[#This Row],[Date]])+WEEKDAY(DATE(YEAR(Stock_Info[[#This Row],[Date]]),MONTH(Stock_Info[[#This Row],[Date]]),1))-1)/7)+1</f>
        <v>WEEK 3</v>
      </c>
      <c r="D1812" s="12">
        <v>38.04</v>
      </c>
      <c r="E1812" s="12">
        <v>38.130000000000003</v>
      </c>
      <c r="F1812" s="12">
        <v>37.11</v>
      </c>
      <c r="G1812" s="12">
        <v>37.979999999999997</v>
      </c>
      <c r="H1812" s="12">
        <v>37.680482968246729</v>
      </c>
      <c r="I1812">
        <v>760961</v>
      </c>
      <c r="J1812">
        <v>3006</v>
      </c>
      <c r="K1812" s="12">
        <v>28673378</v>
      </c>
      <c r="L1812">
        <v>301767</v>
      </c>
      <c r="M1812">
        <v>39.659999999999997</v>
      </c>
      <c r="N1812">
        <v>1.02</v>
      </c>
      <c r="O1812">
        <v>-0.06</v>
      </c>
      <c r="P1812">
        <f xml:space="preserve"> IF(Stock_Info[[#This Row],[Close Price]] &gt; Stock_Info[[#This Row],[Open Price]], 1, 0)</f>
        <v>0</v>
      </c>
      <c r="Q1812" t="str">
        <f>IF(AND(Stock_Info[[#This Row],[% Deli. Qty to Traded Qty]]&gt;80,Stock_Info[[#This Row],[No. of Trades]]&lt;3000),"Unusual Day","")</f>
        <v/>
      </c>
      <c r="R1812" t="str">
        <f>IF(AND(Stock_Info[[#This Row],[Spread High-Low]] &lt; 10, Stock_Info[[#This Row],[% Deli. Qty to Traded Qty]] &gt; 90), "Good Day", "")</f>
        <v/>
      </c>
    </row>
    <row r="1813" spans="1:18">
      <c r="A1813" t="s">
        <v>47</v>
      </c>
      <c r="B1813" s="1">
        <v>45821</v>
      </c>
      <c r="C1813" s="1" t="str">
        <f>"WEEK" &amp;" " &amp;  INT((DAY(Stock_Info[[#This Row],[Date]])+WEEKDAY(DATE(YEAR(Stock_Info[[#This Row],[Date]]),MONTH(Stock_Info[[#This Row],[Date]]),1))-1)/7)+1</f>
        <v>WEEK 2</v>
      </c>
      <c r="D1813" s="12">
        <v>37.67</v>
      </c>
      <c r="E1813" s="12">
        <v>38.380000000000003</v>
      </c>
      <c r="F1813" s="12">
        <v>37.06</v>
      </c>
      <c r="G1813" s="12">
        <v>38.11</v>
      </c>
      <c r="H1813" s="12">
        <v>37.812298748978726</v>
      </c>
      <c r="I1813">
        <v>478569</v>
      </c>
      <c r="J1813">
        <v>1419</v>
      </c>
      <c r="K1813" s="12">
        <v>18095794</v>
      </c>
      <c r="L1813">
        <v>267484</v>
      </c>
      <c r="M1813">
        <v>55.89</v>
      </c>
      <c r="N1813">
        <v>1.32</v>
      </c>
      <c r="O1813">
        <v>0.44</v>
      </c>
      <c r="P1813">
        <f xml:space="preserve"> IF(Stock_Info[[#This Row],[Close Price]] &gt; Stock_Info[[#This Row],[Open Price]], 1, 0)</f>
        <v>1</v>
      </c>
      <c r="Q1813" t="str">
        <f>IF(AND(Stock_Info[[#This Row],[% Deli. Qty to Traded Qty]]&gt;80,Stock_Info[[#This Row],[No. of Trades]]&lt;3000),"Unusual Day","")</f>
        <v/>
      </c>
      <c r="R1813" t="str">
        <f>IF(AND(Stock_Info[[#This Row],[Spread High-Low]] &lt; 10, Stock_Info[[#This Row],[% Deli. Qty to Traded Qty]] &gt; 90), "Good Day", "")</f>
        <v/>
      </c>
    </row>
    <row r="1814" spans="1:18">
      <c r="A1814" t="s">
        <v>47</v>
      </c>
      <c r="B1814" s="1">
        <v>45820</v>
      </c>
      <c r="C1814" s="1" t="str">
        <f>"WEEK" &amp;" " &amp;  INT((DAY(Stock_Info[[#This Row],[Date]])+WEEKDAY(DATE(YEAR(Stock_Info[[#This Row],[Date]]),MONTH(Stock_Info[[#This Row],[Date]]),1))-1)/7)+1</f>
        <v>WEEK 2</v>
      </c>
      <c r="D1814" s="12">
        <v>40.130000000000003</v>
      </c>
      <c r="E1814" s="12">
        <v>40.200000000000003</v>
      </c>
      <c r="F1814" s="12">
        <v>38.32</v>
      </c>
      <c r="G1814" s="12">
        <v>38.450000000000003</v>
      </c>
      <c r="H1814" s="12">
        <v>39.16137966035329</v>
      </c>
      <c r="I1814">
        <v>1190119</v>
      </c>
      <c r="J1814">
        <v>4473</v>
      </c>
      <c r="K1814" s="12">
        <v>46606702</v>
      </c>
      <c r="L1814">
        <v>593189</v>
      </c>
      <c r="M1814">
        <v>49.84</v>
      </c>
      <c r="N1814">
        <v>1.88</v>
      </c>
      <c r="O1814">
        <v>-1.68</v>
      </c>
      <c r="P1814">
        <f xml:space="preserve"> IF(Stock_Info[[#This Row],[Close Price]] &gt; Stock_Info[[#This Row],[Open Price]], 1, 0)</f>
        <v>0</v>
      </c>
      <c r="Q1814" t="str">
        <f>IF(AND(Stock_Info[[#This Row],[% Deli. Qty to Traded Qty]]&gt;80,Stock_Info[[#This Row],[No. of Trades]]&lt;3000),"Unusual Day","")</f>
        <v/>
      </c>
      <c r="R1814" t="str">
        <f>IF(AND(Stock_Info[[#This Row],[Spread High-Low]] &lt; 10, Stock_Info[[#This Row],[% Deli. Qty to Traded Qty]] &gt; 90), "Good Day", "")</f>
        <v/>
      </c>
    </row>
    <row r="1815" spans="1:18">
      <c r="A1815" t="s">
        <v>47</v>
      </c>
      <c r="B1815" s="1">
        <v>45819</v>
      </c>
      <c r="C1815" s="1" t="str">
        <f>"WEEK" &amp;" " &amp;  INT((DAY(Stock_Info[[#This Row],[Date]])+WEEKDAY(DATE(YEAR(Stock_Info[[#This Row],[Date]]),MONTH(Stock_Info[[#This Row],[Date]]),1))-1)/7)+1</f>
        <v>WEEK 2</v>
      </c>
      <c r="D1815" s="12">
        <v>40.22</v>
      </c>
      <c r="E1815" s="12">
        <v>40.68</v>
      </c>
      <c r="F1815" s="12">
        <v>39.67</v>
      </c>
      <c r="G1815" s="12">
        <v>40.14</v>
      </c>
      <c r="H1815" s="12">
        <v>40.231879124964394</v>
      </c>
      <c r="I1815">
        <v>414246</v>
      </c>
      <c r="J1815">
        <v>1172</v>
      </c>
      <c r="K1815" s="12">
        <v>16665895</v>
      </c>
      <c r="L1815">
        <v>225010</v>
      </c>
      <c r="M1815">
        <v>54.32</v>
      </c>
      <c r="N1815">
        <v>1.01</v>
      </c>
      <c r="O1815">
        <v>-0.08</v>
      </c>
      <c r="P1815">
        <f xml:space="preserve"> IF(Stock_Info[[#This Row],[Close Price]] &gt; Stock_Info[[#This Row],[Open Price]], 1, 0)</f>
        <v>0</v>
      </c>
      <c r="Q1815" t="str">
        <f>IF(AND(Stock_Info[[#This Row],[% Deli. Qty to Traded Qty]]&gt;80,Stock_Info[[#This Row],[No. of Trades]]&lt;3000),"Unusual Day","")</f>
        <v/>
      </c>
      <c r="R1815" t="str">
        <f>IF(AND(Stock_Info[[#This Row],[Spread High-Low]] &lt; 10, Stock_Info[[#This Row],[% Deli. Qty to Traded Qty]] &gt; 90), "Good Day", "")</f>
        <v/>
      </c>
    </row>
    <row r="1816" spans="1:18">
      <c r="A1816" t="s">
        <v>47</v>
      </c>
      <c r="B1816" s="1">
        <v>45818</v>
      </c>
      <c r="C1816" s="1" t="str">
        <f>"WEEK" &amp;" " &amp;  INT((DAY(Stock_Info[[#This Row],[Date]])+WEEKDAY(DATE(YEAR(Stock_Info[[#This Row],[Date]]),MONTH(Stock_Info[[#This Row],[Date]]),1))-1)/7)+1</f>
        <v>WEEK 2</v>
      </c>
      <c r="D1816" s="12">
        <v>40.700000000000003</v>
      </c>
      <c r="E1816" s="12">
        <v>40.76</v>
      </c>
      <c r="F1816" s="12">
        <v>40.049999999999997</v>
      </c>
      <c r="G1816" s="12">
        <v>40.15</v>
      </c>
      <c r="H1816" s="12">
        <v>40.255548360980285</v>
      </c>
      <c r="I1816">
        <v>1128937</v>
      </c>
      <c r="J1816">
        <v>3767</v>
      </c>
      <c r="K1816" s="12">
        <v>45445978</v>
      </c>
      <c r="L1816">
        <v>571969</v>
      </c>
      <c r="M1816">
        <v>50.66</v>
      </c>
      <c r="N1816">
        <v>0.71</v>
      </c>
      <c r="O1816">
        <v>-0.55000000000000004</v>
      </c>
      <c r="P1816">
        <f xml:space="preserve"> IF(Stock_Info[[#This Row],[Close Price]] &gt; Stock_Info[[#This Row],[Open Price]], 1, 0)</f>
        <v>0</v>
      </c>
      <c r="Q1816" t="str">
        <f>IF(AND(Stock_Info[[#This Row],[% Deli. Qty to Traded Qty]]&gt;80,Stock_Info[[#This Row],[No. of Trades]]&lt;3000),"Unusual Day","")</f>
        <v/>
      </c>
      <c r="R1816" t="str">
        <f>IF(AND(Stock_Info[[#This Row],[Spread High-Low]] &lt; 10, Stock_Info[[#This Row],[% Deli. Qty to Traded Qty]] &gt; 90), "Good Day", "")</f>
        <v/>
      </c>
    </row>
    <row r="1817" spans="1:18">
      <c r="A1817" t="s">
        <v>47</v>
      </c>
      <c r="B1817" s="1">
        <v>45817</v>
      </c>
      <c r="C1817" s="1" t="str">
        <f>"WEEK" &amp;" " &amp;  INT((DAY(Stock_Info[[#This Row],[Date]])+WEEKDAY(DATE(YEAR(Stock_Info[[#This Row],[Date]]),MONTH(Stock_Info[[#This Row],[Date]]),1))-1)/7)+1</f>
        <v>WEEK 2</v>
      </c>
      <c r="D1817" s="12">
        <v>40.04</v>
      </c>
      <c r="E1817" s="12">
        <v>41.1</v>
      </c>
      <c r="F1817" s="12">
        <v>40.04</v>
      </c>
      <c r="G1817" s="12">
        <v>40.35</v>
      </c>
      <c r="H1817" s="12">
        <v>40.615775494741477</v>
      </c>
      <c r="I1817">
        <v>1561371</v>
      </c>
      <c r="J1817">
        <v>4256</v>
      </c>
      <c r="K1817" s="12">
        <v>63416294</v>
      </c>
      <c r="L1817">
        <v>692646</v>
      </c>
      <c r="M1817">
        <v>44.36</v>
      </c>
      <c r="N1817">
        <v>1.06</v>
      </c>
      <c r="O1817">
        <v>0.31</v>
      </c>
      <c r="P1817">
        <f xml:space="preserve"> IF(Stock_Info[[#This Row],[Close Price]] &gt; Stock_Info[[#This Row],[Open Price]], 1, 0)</f>
        <v>1</v>
      </c>
      <c r="Q1817" t="str">
        <f>IF(AND(Stock_Info[[#This Row],[% Deli. Qty to Traded Qty]]&gt;80,Stock_Info[[#This Row],[No. of Trades]]&lt;3000),"Unusual Day","")</f>
        <v/>
      </c>
      <c r="R1817" t="str">
        <f>IF(AND(Stock_Info[[#This Row],[Spread High-Low]] &lt; 10, Stock_Info[[#This Row],[% Deli. Qty to Traded Qty]] &gt; 90), "Good Day", "")</f>
        <v/>
      </c>
    </row>
    <row r="1818" spans="1:18">
      <c r="A1818" t="s">
        <v>47</v>
      </c>
      <c r="B1818" s="1">
        <v>45814</v>
      </c>
      <c r="C1818" s="1" t="str">
        <f>"WEEK" &amp;" " &amp;  INT((DAY(Stock_Info[[#This Row],[Date]])+WEEKDAY(DATE(YEAR(Stock_Info[[#This Row],[Date]]),MONTH(Stock_Info[[#This Row],[Date]]),1))-1)/7)+1</f>
        <v>WEEK 1</v>
      </c>
      <c r="D1818" s="12">
        <v>40.54</v>
      </c>
      <c r="E1818" s="12">
        <v>41.14</v>
      </c>
      <c r="F1818" s="12">
        <v>38.9</v>
      </c>
      <c r="G1818" s="12">
        <v>39.869999999999997</v>
      </c>
      <c r="H1818" s="12">
        <v>39.886193500885462</v>
      </c>
      <c r="I1818">
        <v>2694644</v>
      </c>
      <c r="J1818">
        <v>6851</v>
      </c>
      <c r="K1818" s="12">
        <v>107479092</v>
      </c>
      <c r="L1818">
        <v>1011182</v>
      </c>
      <c r="M1818">
        <v>37.53</v>
      </c>
      <c r="N1818">
        <v>2.2400000000000002</v>
      </c>
      <c r="O1818">
        <v>-0.67</v>
      </c>
      <c r="P1818">
        <f xml:space="preserve"> IF(Stock_Info[[#This Row],[Close Price]] &gt; Stock_Info[[#This Row],[Open Price]], 1, 0)</f>
        <v>0</v>
      </c>
      <c r="Q1818" t="str">
        <f>IF(AND(Stock_Info[[#This Row],[% Deli. Qty to Traded Qty]]&gt;80,Stock_Info[[#This Row],[No. of Trades]]&lt;3000),"Unusual Day","")</f>
        <v/>
      </c>
      <c r="R1818" t="str">
        <f>IF(AND(Stock_Info[[#This Row],[Spread High-Low]] &lt; 10, Stock_Info[[#This Row],[% Deli. Qty to Traded Qty]] &gt; 90), "Good Day", "")</f>
        <v/>
      </c>
    </row>
    <row r="1819" spans="1:18">
      <c r="A1819" t="s">
        <v>47</v>
      </c>
      <c r="B1819" s="1">
        <v>45813</v>
      </c>
      <c r="C1819" s="1" t="str">
        <f>"WEEK" &amp;" " &amp;  INT((DAY(Stock_Info[[#This Row],[Date]])+WEEKDAY(DATE(YEAR(Stock_Info[[#This Row],[Date]]),MONTH(Stock_Info[[#This Row],[Date]]),1))-1)/7)+1</f>
        <v>WEEK 1</v>
      </c>
      <c r="D1819" s="12">
        <v>40.5</v>
      </c>
      <c r="E1819" s="12">
        <v>40.700000000000003</v>
      </c>
      <c r="F1819" s="12">
        <v>39.93</v>
      </c>
      <c r="G1819" s="12">
        <v>40.39</v>
      </c>
      <c r="H1819" s="12">
        <v>40.342061718980524</v>
      </c>
      <c r="I1819">
        <v>1304785</v>
      </c>
      <c r="J1819">
        <v>3642</v>
      </c>
      <c r="K1819" s="12">
        <v>52637717</v>
      </c>
      <c r="L1819">
        <v>709814</v>
      </c>
      <c r="M1819">
        <v>54.4</v>
      </c>
      <c r="N1819">
        <v>0.77</v>
      </c>
      <c r="O1819">
        <v>-0.11</v>
      </c>
      <c r="P1819">
        <f xml:space="preserve"> IF(Stock_Info[[#This Row],[Close Price]] &gt; Stock_Info[[#This Row],[Open Price]], 1, 0)</f>
        <v>0</v>
      </c>
      <c r="Q1819" t="str">
        <f>IF(AND(Stock_Info[[#This Row],[% Deli. Qty to Traded Qty]]&gt;80,Stock_Info[[#This Row],[No. of Trades]]&lt;3000),"Unusual Day","")</f>
        <v/>
      </c>
      <c r="R1819" t="str">
        <f>IF(AND(Stock_Info[[#This Row],[Spread High-Low]] &lt; 10, Stock_Info[[#This Row],[% Deli. Qty to Traded Qty]] &gt; 90), "Good Day", "")</f>
        <v/>
      </c>
    </row>
    <row r="1820" spans="1:18">
      <c r="A1820" t="s">
        <v>47</v>
      </c>
      <c r="B1820" s="1">
        <v>45812</v>
      </c>
      <c r="C1820" s="1" t="str">
        <f>"WEEK" &amp;" " &amp;  INT((DAY(Stock_Info[[#This Row],[Date]])+WEEKDAY(DATE(YEAR(Stock_Info[[#This Row],[Date]]),MONTH(Stock_Info[[#This Row],[Date]]),1))-1)/7)+1</f>
        <v>WEEK 1</v>
      </c>
      <c r="D1820" s="12">
        <v>40.1</v>
      </c>
      <c r="E1820" s="12">
        <v>40.58</v>
      </c>
      <c r="F1820" s="12">
        <v>39.65</v>
      </c>
      <c r="G1820" s="12">
        <v>40.24</v>
      </c>
      <c r="H1820" s="12">
        <v>40.244184429125426</v>
      </c>
      <c r="I1820">
        <v>539199</v>
      </c>
      <c r="J1820">
        <v>1327</v>
      </c>
      <c r="K1820" s="12">
        <v>21699624</v>
      </c>
      <c r="L1820">
        <v>255809</v>
      </c>
      <c r="M1820">
        <v>47.44</v>
      </c>
      <c r="N1820">
        <v>0.93</v>
      </c>
      <c r="O1820">
        <v>0.14000000000000001</v>
      </c>
      <c r="P1820">
        <f xml:space="preserve"> IF(Stock_Info[[#This Row],[Close Price]] &gt; Stock_Info[[#This Row],[Open Price]], 1, 0)</f>
        <v>1</v>
      </c>
      <c r="Q1820" t="str">
        <f>IF(AND(Stock_Info[[#This Row],[% Deli. Qty to Traded Qty]]&gt;80,Stock_Info[[#This Row],[No. of Trades]]&lt;3000),"Unusual Day","")</f>
        <v/>
      </c>
      <c r="R1820" t="str">
        <f>IF(AND(Stock_Info[[#This Row],[Spread High-Low]] &lt; 10, Stock_Info[[#This Row],[% Deli. Qty to Traded Qty]] &gt; 90), "Good Day", "")</f>
        <v/>
      </c>
    </row>
    <row r="1821" spans="1:18">
      <c r="A1821" t="s">
        <v>47</v>
      </c>
      <c r="B1821" s="1">
        <v>45811</v>
      </c>
      <c r="C1821" s="1" t="str">
        <f>"WEEK" &amp;" " &amp;  INT((DAY(Stock_Info[[#This Row],[Date]])+WEEKDAY(DATE(YEAR(Stock_Info[[#This Row],[Date]]),MONTH(Stock_Info[[#This Row],[Date]]),1))-1)/7)+1</f>
        <v>WEEK 1</v>
      </c>
      <c r="D1821" s="12">
        <v>40.65</v>
      </c>
      <c r="E1821" s="12">
        <v>40.68</v>
      </c>
      <c r="F1821" s="12">
        <v>39.5</v>
      </c>
      <c r="G1821" s="12">
        <v>40.1</v>
      </c>
      <c r="H1821" s="12">
        <v>40.070130061877897</v>
      </c>
      <c r="I1821">
        <v>2248622</v>
      </c>
      <c r="J1821">
        <v>5590</v>
      </c>
      <c r="K1821" s="12">
        <v>90102576</v>
      </c>
      <c r="L1821">
        <v>838522</v>
      </c>
      <c r="M1821">
        <v>37.29</v>
      </c>
      <c r="N1821">
        <v>1.18</v>
      </c>
      <c r="O1821">
        <v>-0.55000000000000004</v>
      </c>
      <c r="P1821">
        <f xml:space="preserve"> IF(Stock_Info[[#This Row],[Close Price]] &gt; Stock_Info[[#This Row],[Open Price]], 1, 0)</f>
        <v>0</v>
      </c>
      <c r="Q1821" t="str">
        <f>IF(AND(Stock_Info[[#This Row],[% Deli. Qty to Traded Qty]]&gt;80,Stock_Info[[#This Row],[No. of Trades]]&lt;3000),"Unusual Day","")</f>
        <v/>
      </c>
      <c r="R1821" t="str">
        <f>IF(AND(Stock_Info[[#This Row],[Spread High-Low]] &lt; 10, Stock_Info[[#This Row],[% Deli. Qty to Traded Qty]] &gt; 90), "Good Day", "")</f>
        <v/>
      </c>
    </row>
    <row r="1822" spans="1:18">
      <c r="A1822" t="s">
        <v>47</v>
      </c>
      <c r="B1822" s="1">
        <v>45810</v>
      </c>
      <c r="C1822" s="1" t="str">
        <f>"WEEK" &amp;" " &amp;  INT((DAY(Stock_Info[[#This Row],[Date]])+WEEKDAY(DATE(YEAR(Stock_Info[[#This Row],[Date]]),MONTH(Stock_Info[[#This Row],[Date]]),1))-1)/7)+1</f>
        <v>WEEK 1</v>
      </c>
      <c r="D1822" s="12">
        <v>39.11</v>
      </c>
      <c r="E1822" s="12">
        <v>41.18</v>
      </c>
      <c r="F1822" s="12">
        <v>39.1</v>
      </c>
      <c r="G1822" s="12">
        <v>40.479999999999997</v>
      </c>
      <c r="H1822" s="12">
        <v>40.368341625723353</v>
      </c>
      <c r="I1822">
        <v>4338315</v>
      </c>
      <c r="J1822">
        <v>10222</v>
      </c>
      <c r="K1822" s="12">
        <v>175130582</v>
      </c>
      <c r="L1822">
        <v>1704820</v>
      </c>
      <c r="M1822">
        <v>39.299999999999997</v>
      </c>
      <c r="N1822">
        <v>2.08</v>
      </c>
      <c r="O1822">
        <v>1.37</v>
      </c>
      <c r="P1822">
        <f xml:space="preserve"> IF(Stock_Info[[#This Row],[Close Price]] &gt; Stock_Info[[#This Row],[Open Price]], 1, 0)</f>
        <v>1</v>
      </c>
      <c r="Q1822" t="str">
        <f>IF(AND(Stock_Info[[#This Row],[% Deli. Qty to Traded Qty]]&gt;80,Stock_Info[[#This Row],[No. of Trades]]&lt;3000),"Unusual Day","")</f>
        <v/>
      </c>
      <c r="R1822" t="str">
        <f>IF(AND(Stock_Info[[#This Row],[Spread High-Low]] &lt; 10, Stock_Info[[#This Row],[% Deli. Qty to Traded Qty]] &gt; 90), "Good Day", "")</f>
        <v/>
      </c>
    </row>
    <row r="1823" spans="1:18">
      <c r="A1823" t="s">
        <v>47</v>
      </c>
      <c r="B1823" s="1">
        <v>45807</v>
      </c>
      <c r="C1823" s="1" t="str">
        <f>"WEEK" &amp;" " &amp;  INT((DAY(Stock_Info[[#This Row],[Date]])+WEEKDAY(DATE(YEAR(Stock_Info[[#This Row],[Date]]),MONTH(Stock_Info[[#This Row],[Date]]),1))-1)/7)+1</f>
        <v>WEEK 5</v>
      </c>
      <c r="D1823" s="12">
        <v>37.56</v>
      </c>
      <c r="E1823" s="12">
        <v>39.450000000000003</v>
      </c>
      <c r="F1823" s="12">
        <v>37.01</v>
      </c>
      <c r="G1823" s="12">
        <v>38.94</v>
      </c>
      <c r="H1823" s="12">
        <v>38.585452745987297</v>
      </c>
      <c r="I1823">
        <v>3336341</v>
      </c>
      <c r="J1823">
        <v>6953</v>
      </c>
      <c r="K1823" s="12">
        <v>128734228</v>
      </c>
      <c r="L1823">
        <v>1707780</v>
      </c>
      <c r="M1823">
        <v>51.19</v>
      </c>
      <c r="N1823">
        <v>2.44</v>
      </c>
      <c r="O1823">
        <v>1.38</v>
      </c>
      <c r="P1823">
        <f xml:space="preserve"> IF(Stock_Info[[#This Row],[Close Price]] &gt; Stock_Info[[#This Row],[Open Price]], 1, 0)</f>
        <v>1</v>
      </c>
      <c r="Q1823" t="str">
        <f>IF(AND(Stock_Info[[#This Row],[% Deli. Qty to Traded Qty]]&gt;80,Stock_Info[[#This Row],[No. of Trades]]&lt;3000),"Unusual Day","")</f>
        <v/>
      </c>
      <c r="R1823" t="str">
        <f>IF(AND(Stock_Info[[#This Row],[Spread High-Low]] &lt; 10, Stock_Info[[#This Row],[% Deli. Qty to Traded Qty]] &gt; 90), "Good Day", "")</f>
        <v/>
      </c>
    </row>
    <row r="1824" spans="1:18">
      <c r="A1824" t="s">
        <v>47</v>
      </c>
      <c r="B1824" s="1">
        <v>45806</v>
      </c>
      <c r="C1824" s="1" t="str">
        <f>"WEEK" &amp;" " &amp;  INT((DAY(Stock_Info[[#This Row],[Date]])+WEEKDAY(DATE(YEAR(Stock_Info[[#This Row],[Date]]),MONTH(Stock_Info[[#This Row],[Date]]),1))-1)/7)+1</f>
        <v>WEEK 5</v>
      </c>
      <c r="D1824" s="12">
        <v>37.51</v>
      </c>
      <c r="E1824" s="12">
        <v>37.880000000000003</v>
      </c>
      <c r="F1824" s="12">
        <v>37.299999999999997</v>
      </c>
      <c r="G1824" s="12">
        <v>37.51</v>
      </c>
      <c r="H1824" s="12">
        <v>37.535401442939026</v>
      </c>
      <c r="I1824">
        <v>582561</v>
      </c>
      <c r="J1824">
        <v>2040</v>
      </c>
      <c r="K1824" s="12">
        <v>21866661</v>
      </c>
      <c r="L1824">
        <v>263090</v>
      </c>
      <c r="M1824">
        <v>45.16</v>
      </c>
      <c r="N1824">
        <v>0.57999999999999996</v>
      </c>
      <c r="O1824">
        <v>0</v>
      </c>
      <c r="P1824">
        <f xml:space="preserve"> IF(Stock_Info[[#This Row],[Close Price]] &gt; Stock_Info[[#This Row],[Open Price]], 1, 0)</f>
        <v>0</v>
      </c>
      <c r="Q1824" t="str">
        <f>IF(AND(Stock_Info[[#This Row],[% Deli. Qty to Traded Qty]]&gt;80,Stock_Info[[#This Row],[No. of Trades]]&lt;3000),"Unusual Day","")</f>
        <v/>
      </c>
      <c r="R1824" t="str">
        <f>IF(AND(Stock_Info[[#This Row],[Spread High-Low]] &lt; 10, Stock_Info[[#This Row],[% Deli. Qty to Traded Qty]] &gt; 90), "Good Day", "")</f>
        <v/>
      </c>
    </row>
    <row r="1825" spans="1:18">
      <c r="A1825" t="s">
        <v>47</v>
      </c>
      <c r="B1825" s="1">
        <v>45805</v>
      </c>
      <c r="C1825" s="1" t="str">
        <f>"WEEK" &amp;" " &amp;  INT((DAY(Stock_Info[[#This Row],[Date]])+WEEKDAY(DATE(YEAR(Stock_Info[[#This Row],[Date]]),MONTH(Stock_Info[[#This Row],[Date]]),1))-1)/7)+1</f>
        <v>WEEK 5</v>
      </c>
      <c r="D1825" s="12">
        <v>37.340000000000003</v>
      </c>
      <c r="E1825" s="12">
        <v>37.82</v>
      </c>
      <c r="F1825" s="12">
        <v>37.299999999999997</v>
      </c>
      <c r="G1825" s="12">
        <v>37.5</v>
      </c>
      <c r="H1825" s="12">
        <v>37.512176307216365</v>
      </c>
      <c r="I1825">
        <v>749283</v>
      </c>
      <c r="J1825">
        <v>2680</v>
      </c>
      <c r="K1825" s="12">
        <v>28107236</v>
      </c>
      <c r="L1825">
        <v>320239</v>
      </c>
      <c r="M1825">
        <v>42.74</v>
      </c>
      <c r="N1825">
        <v>0.52</v>
      </c>
      <c r="O1825">
        <v>0.16</v>
      </c>
      <c r="P1825">
        <f xml:space="preserve"> IF(Stock_Info[[#This Row],[Close Price]] &gt; Stock_Info[[#This Row],[Open Price]], 1, 0)</f>
        <v>1</v>
      </c>
      <c r="Q1825" t="str">
        <f>IF(AND(Stock_Info[[#This Row],[% Deli. Qty to Traded Qty]]&gt;80,Stock_Info[[#This Row],[No. of Trades]]&lt;3000),"Unusual Day","")</f>
        <v/>
      </c>
      <c r="R1825" t="str">
        <f>IF(AND(Stock_Info[[#This Row],[Spread High-Low]] &lt; 10, Stock_Info[[#This Row],[% Deli. Qty to Traded Qty]] &gt; 90), "Good Day", "")</f>
        <v/>
      </c>
    </row>
    <row r="1826" spans="1:18">
      <c r="A1826" t="s">
        <v>47</v>
      </c>
      <c r="B1826" s="1">
        <v>45804</v>
      </c>
      <c r="C1826" s="1" t="str">
        <f>"WEEK" &amp;" " &amp;  INT((DAY(Stock_Info[[#This Row],[Date]])+WEEKDAY(DATE(YEAR(Stock_Info[[#This Row],[Date]]),MONTH(Stock_Info[[#This Row],[Date]]),1))-1)/7)+1</f>
        <v>WEEK 5</v>
      </c>
      <c r="D1826" s="12">
        <v>37.31</v>
      </c>
      <c r="E1826" s="12">
        <v>37.5</v>
      </c>
      <c r="F1826" s="12">
        <v>36.92</v>
      </c>
      <c r="G1826" s="12">
        <v>37.33</v>
      </c>
      <c r="H1826" s="12">
        <v>37.24188708618874</v>
      </c>
      <c r="I1826">
        <v>655190</v>
      </c>
      <c r="J1826">
        <v>2491</v>
      </c>
      <c r="K1826" s="12">
        <v>24400512</v>
      </c>
      <c r="L1826">
        <v>307566</v>
      </c>
      <c r="M1826">
        <v>46.94</v>
      </c>
      <c r="N1826">
        <v>0.57999999999999996</v>
      </c>
      <c r="O1826">
        <v>0.02</v>
      </c>
      <c r="P1826">
        <f xml:space="preserve"> IF(Stock_Info[[#This Row],[Close Price]] &gt; Stock_Info[[#This Row],[Open Price]], 1, 0)</f>
        <v>1</v>
      </c>
      <c r="Q1826" t="str">
        <f>IF(AND(Stock_Info[[#This Row],[% Deli. Qty to Traded Qty]]&gt;80,Stock_Info[[#This Row],[No. of Trades]]&lt;3000),"Unusual Day","")</f>
        <v/>
      </c>
      <c r="R1826" t="str">
        <f>IF(AND(Stock_Info[[#This Row],[Spread High-Low]] &lt; 10, Stock_Info[[#This Row],[% Deli. Qty to Traded Qty]] &gt; 90), "Good Day", "")</f>
        <v/>
      </c>
    </row>
    <row r="1827" spans="1:18">
      <c r="A1827" t="s">
        <v>47</v>
      </c>
      <c r="B1827" s="1">
        <v>45803</v>
      </c>
      <c r="C1827" s="1" t="str">
        <f>"WEEK" &amp;" " &amp;  INT((DAY(Stock_Info[[#This Row],[Date]])+WEEKDAY(DATE(YEAR(Stock_Info[[#This Row],[Date]]),MONTH(Stock_Info[[#This Row],[Date]]),1))-1)/7)+1</f>
        <v>WEEK 5</v>
      </c>
      <c r="D1827" s="12">
        <v>37.44</v>
      </c>
      <c r="E1827" s="12">
        <v>37.78</v>
      </c>
      <c r="F1827" s="12">
        <v>37.24</v>
      </c>
      <c r="G1827" s="12">
        <v>37.299999999999997</v>
      </c>
      <c r="H1827" s="12">
        <v>37.417843286771301</v>
      </c>
      <c r="I1827">
        <v>238678</v>
      </c>
      <c r="J1827">
        <v>1171</v>
      </c>
      <c r="K1827" s="12">
        <v>8930816</v>
      </c>
      <c r="L1827">
        <v>110328</v>
      </c>
      <c r="M1827">
        <v>46.22</v>
      </c>
      <c r="N1827">
        <v>0.54</v>
      </c>
      <c r="O1827">
        <v>-0.14000000000000001</v>
      </c>
      <c r="P1827">
        <f xml:space="preserve"> IF(Stock_Info[[#This Row],[Close Price]] &gt; Stock_Info[[#This Row],[Open Price]], 1, 0)</f>
        <v>0</v>
      </c>
      <c r="Q1827" t="str">
        <f>IF(AND(Stock_Info[[#This Row],[% Deli. Qty to Traded Qty]]&gt;80,Stock_Info[[#This Row],[No. of Trades]]&lt;3000),"Unusual Day","")</f>
        <v/>
      </c>
      <c r="R1827" t="str">
        <f>IF(AND(Stock_Info[[#This Row],[Spread High-Low]] &lt; 10, Stock_Info[[#This Row],[% Deli. Qty to Traded Qty]] &gt; 90), "Good Day", "")</f>
        <v/>
      </c>
    </row>
    <row r="1828" spans="1:18">
      <c r="A1828" t="s">
        <v>47</v>
      </c>
      <c r="B1828" s="1">
        <v>45800</v>
      </c>
      <c r="C1828" s="1" t="str">
        <f>"WEEK" &amp;" " &amp;  INT((DAY(Stock_Info[[#This Row],[Date]])+WEEKDAY(DATE(YEAR(Stock_Info[[#This Row],[Date]]),MONTH(Stock_Info[[#This Row],[Date]]),1))-1)/7)+1</f>
        <v>WEEK 4</v>
      </c>
      <c r="D1828" s="12">
        <v>37</v>
      </c>
      <c r="E1828" s="12">
        <v>37.4</v>
      </c>
      <c r="F1828" s="12">
        <v>36.6</v>
      </c>
      <c r="G1828" s="12">
        <v>37.26</v>
      </c>
      <c r="H1828" s="12">
        <v>37.160252100538216</v>
      </c>
      <c r="I1828">
        <v>278143</v>
      </c>
      <c r="J1828">
        <v>877</v>
      </c>
      <c r="K1828" s="12">
        <v>10335864</v>
      </c>
      <c r="L1828">
        <v>117708</v>
      </c>
      <c r="M1828">
        <v>42.32</v>
      </c>
      <c r="N1828">
        <v>0.8</v>
      </c>
      <c r="O1828">
        <v>0.26</v>
      </c>
      <c r="P1828">
        <f xml:space="preserve"> IF(Stock_Info[[#This Row],[Close Price]] &gt; Stock_Info[[#This Row],[Open Price]], 1, 0)</f>
        <v>1</v>
      </c>
      <c r="Q1828" t="str">
        <f>IF(AND(Stock_Info[[#This Row],[% Deli. Qty to Traded Qty]]&gt;80,Stock_Info[[#This Row],[No. of Trades]]&lt;3000),"Unusual Day","")</f>
        <v/>
      </c>
      <c r="R1828" t="str">
        <f>IF(AND(Stock_Info[[#This Row],[Spread High-Low]] &lt; 10, Stock_Info[[#This Row],[% Deli. Qty to Traded Qty]] &gt; 90), "Good Day", "")</f>
        <v/>
      </c>
    </row>
    <row r="1829" spans="1:18">
      <c r="A1829" t="s">
        <v>47</v>
      </c>
      <c r="B1829" s="1">
        <v>45799</v>
      </c>
      <c r="C1829" s="1" t="str">
        <f>"WEEK" &amp;" " &amp;  INT((DAY(Stock_Info[[#This Row],[Date]])+WEEKDAY(DATE(YEAR(Stock_Info[[#This Row],[Date]]),MONTH(Stock_Info[[#This Row],[Date]]),1))-1)/7)+1</f>
        <v>WEEK 4</v>
      </c>
      <c r="D1829" s="12">
        <v>36.869999999999997</v>
      </c>
      <c r="E1829" s="12">
        <v>37.21</v>
      </c>
      <c r="F1829" s="12">
        <v>36.520000000000003</v>
      </c>
      <c r="G1829" s="12">
        <v>36.81</v>
      </c>
      <c r="H1829" s="12">
        <v>36.921735877685634</v>
      </c>
      <c r="I1829">
        <v>379612</v>
      </c>
      <c r="J1829">
        <v>1062</v>
      </c>
      <c r="K1829" s="12">
        <v>14015934</v>
      </c>
      <c r="L1829">
        <v>170473</v>
      </c>
      <c r="M1829">
        <v>44.91</v>
      </c>
      <c r="N1829">
        <v>0.69</v>
      </c>
      <c r="O1829">
        <v>-0.06</v>
      </c>
      <c r="P1829">
        <f xml:space="preserve"> IF(Stock_Info[[#This Row],[Close Price]] &gt; Stock_Info[[#This Row],[Open Price]], 1, 0)</f>
        <v>0</v>
      </c>
      <c r="Q1829" t="str">
        <f>IF(AND(Stock_Info[[#This Row],[% Deli. Qty to Traded Qty]]&gt;80,Stock_Info[[#This Row],[No. of Trades]]&lt;3000),"Unusual Day","")</f>
        <v/>
      </c>
      <c r="R1829" t="str">
        <f>IF(AND(Stock_Info[[#This Row],[Spread High-Low]] &lt; 10, Stock_Info[[#This Row],[% Deli. Qty to Traded Qty]] &gt; 90), "Good Day", "")</f>
        <v/>
      </c>
    </row>
    <row r="1830" spans="1:18">
      <c r="A1830" t="s">
        <v>47</v>
      </c>
      <c r="B1830" s="1">
        <v>45798</v>
      </c>
      <c r="C1830" s="1" t="str">
        <f>"WEEK" &amp;" " &amp;  INT((DAY(Stock_Info[[#This Row],[Date]])+WEEKDAY(DATE(YEAR(Stock_Info[[#This Row],[Date]]),MONTH(Stock_Info[[#This Row],[Date]]),1))-1)/7)+1</f>
        <v>WEEK 4</v>
      </c>
      <c r="D1830" s="12">
        <v>37</v>
      </c>
      <c r="E1830" s="12">
        <v>37.1</v>
      </c>
      <c r="F1830" s="12">
        <v>36.31</v>
      </c>
      <c r="G1830" s="12">
        <v>36.770000000000003</v>
      </c>
      <c r="H1830" s="12">
        <v>36.707190697248116</v>
      </c>
      <c r="I1830">
        <v>1025589</v>
      </c>
      <c r="J1830">
        <v>3012</v>
      </c>
      <c r="K1830" s="12">
        <v>37646491</v>
      </c>
      <c r="L1830">
        <v>331028</v>
      </c>
      <c r="M1830">
        <v>32.28</v>
      </c>
      <c r="N1830">
        <v>0.79</v>
      </c>
      <c r="O1830">
        <v>-0.23</v>
      </c>
      <c r="P1830">
        <f xml:space="preserve"> IF(Stock_Info[[#This Row],[Close Price]] &gt; Stock_Info[[#This Row],[Open Price]], 1, 0)</f>
        <v>0</v>
      </c>
      <c r="Q1830" t="str">
        <f>IF(AND(Stock_Info[[#This Row],[% Deli. Qty to Traded Qty]]&gt;80,Stock_Info[[#This Row],[No. of Trades]]&lt;3000),"Unusual Day","")</f>
        <v/>
      </c>
      <c r="R1830" t="str">
        <f>IF(AND(Stock_Info[[#This Row],[Spread High-Low]] &lt; 10, Stock_Info[[#This Row],[% Deli. Qty to Traded Qty]] &gt; 90), "Good Day", "")</f>
        <v/>
      </c>
    </row>
    <row r="1831" spans="1:18">
      <c r="A1831" t="s">
        <v>47</v>
      </c>
      <c r="B1831" s="1">
        <v>45797</v>
      </c>
      <c r="C1831" s="1" t="str">
        <f>"WEEK" &amp;" " &amp;  INT((DAY(Stock_Info[[#This Row],[Date]])+WEEKDAY(DATE(YEAR(Stock_Info[[#This Row],[Date]]),MONTH(Stock_Info[[#This Row],[Date]]),1))-1)/7)+1</f>
        <v>WEEK 4</v>
      </c>
      <c r="D1831" s="12">
        <v>38.659999999999997</v>
      </c>
      <c r="E1831" s="12">
        <v>38.799999999999997</v>
      </c>
      <c r="F1831" s="12">
        <v>36.409999999999997</v>
      </c>
      <c r="G1831" s="12">
        <v>36.840000000000003</v>
      </c>
      <c r="H1831" s="12">
        <v>37.396119652027629</v>
      </c>
      <c r="I1831">
        <v>732357</v>
      </c>
      <c r="J1831">
        <v>1849</v>
      </c>
      <c r="K1831" s="12">
        <v>27387310</v>
      </c>
      <c r="L1831">
        <v>316719</v>
      </c>
      <c r="M1831">
        <v>43.25</v>
      </c>
      <c r="N1831">
        <v>2.39</v>
      </c>
      <c r="O1831">
        <v>-1.82</v>
      </c>
      <c r="P1831">
        <f xml:space="preserve"> IF(Stock_Info[[#This Row],[Close Price]] &gt; Stock_Info[[#This Row],[Open Price]], 1, 0)</f>
        <v>0</v>
      </c>
      <c r="Q1831" t="str">
        <f>IF(AND(Stock_Info[[#This Row],[% Deli. Qty to Traded Qty]]&gt;80,Stock_Info[[#This Row],[No. of Trades]]&lt;3000),"Unusual Day","")</f>
        <v/>
      </c>
      <c r="R1831" t="str">
        <f>IF(AND(Stock_Info[[#This Row],[Spread High-Low]] &lt; 10, Stock_Info[[#This Row],[% Deli. Qty to Traded Qty]] &gt; 90), "Good Day", "")</f>
        <v/>
      </c>
    </row>
    <row r="1832" spans="1:18">
      <c r="A1832" t="s">
        <v>47</v>
      </c>
      <c r="B1832" s="1">
        <v>45796</v>
      </c>
      <c r="C1832" s="1" t="str">
        <f>"WEEK" &amp;" " &amp;  INT((DAY(Stock_Info[[#This Row],[Date]])+WEEKDAY(DATE(YEAR(Stock_Info[[#This Row],[Date]]),MONTH(Stock_Info[[#This Row],[Date]]),1))-1)/7)+1</f>
        <v>WEEK 4</v>
      </c>
      <c r="D1832" s="12">
        <v>36.56</v>
      </c>
      <c r="E1832" s="12">
        <v>39.1</v>
      </c>
      <c r="F1832" s="12">
        <v>36.56</v>
      </c>
      <c r="G1832" s="12">
        <v>38.200000000000003</v>
      </c>
      <c r="H1832" s="12">
        <v>38.12989972186665</v>
      </c>
      <c r="I1832">
        <v>4009947</v>
      </c>
      <c r="J1832">
        <v>8559</v>
      </c>
      <c r="K1832" s="12">
        <v>152898877</v>
      </c>
      <c r="L1832">
        <v>2086822</v>
      </c>
      <c r="M1832">
        <v>52.04</v>
      </c>
      <c r="N1832">
        <v>2.54</v>
      </c>
      <c r="O1832">
        <v>1.64</v>
      </c>
      <c r="P1832">
        <f xml:space="preserve"> IF(Stock_Info[[#This Row],[Close Price]] &gt; Stock_Info[[#This Row],[Open Price]], 1, 0)</f>
        <v>1</v>
      </c>
      <c r="Q1832" t="str">
        <f>IF(AND(Stock_Info[[#This Row],[% Deli. Qty to Traded Qty]]&gt;80,Stock_Info[[#This Row],[No. of Trades]]&lt;3000),"Unusual Day","")</f>
        <v/>
      </c>
      <c r="R1832" t="str">
        <f>IF(AND(Stock_Info[[#This Row],[Spread High-Low]] &lt; 10, Stock_Info[[#This Row],[% Deli. Qty to Traded Qty]] &gt; 90), "Good Day", "")</f>
        <v/>
      </c>
    </row>
    <row r="1833" spans="1:18">
      <c r="A1833" t="s">
        <v>47</v>
      </c>
      <c r="B1833" s="1">
        <v>45793</v>
      </c>
      <c r="C1833" s="1" t="str">
        <f>"WEEK" &amp;" " &amp;  INT((DAY(Stock_Info[[#This Row],[Date]])+WEEKDAY(DATE(YEAR(Stock_Info[[#This Row],[Date]]),MONTH(Stock_Info[[#This Row],[Date]]),1))-1)/7)+1</f>
        <v>WEEK 3</v>
      </c>
      <c r="D1833" s="12">
        <v>36.61</v>
      </c>
      <c r="E1833" s="12">
        <v>36.99</v>
      </c>
      <c r="F1833" s="12">
        <v>36.36</v>
      </c>
      <c r="G1833" s="12">
        <v>36.5</v>
      </c>
      <c r="H1833" s="12">
        <v>36.54345918846937</v>
      </c>
      <c r="I1833">
        <v>1085110</v>
      </c>
      <c r="J1833">
        <v>4972</v>
      </c>
      <c r="K1833" s="12">
        <v>39653673</v>
      </c>
      <c r="L1833">
        <v>571386</v>
      </c>
      <c r="M1833">
        <v>52.66</v>
      </c>
      <c r="N1833">
        <v>0.63</v>
      </c>
      <c r="O1833">
        <v>-0.11</v>
      </c>
      <c r="P1833">
        <f xml:space="preserve"> IF(Stock_Info[[#This Row],[Close Price]] &gt; Stock_Info[[#This Row],[Open Price]], 1, 0)</f>
        <v>0</v>
      </c>
      <c r="Q1833" t="str">
        <f>IF(AND(Stock_Info[[#This Row],[% Deli. Qty to Traded Qty]]&gt;80,Stock_Info[[#This Row],[No. of Trades]]&lt;3000),"Unusual Day","")</f>
        <v/>
      </c>
      <c r="R1833" t="str">
        <f>IF(AND(Stock_Info[[#This Row],[Spread High-Low]] &lt; 10, Stock_Info[[#This Row],[% Deli. Qty to Traded Qty]] &gt; 90), "Good Day", "")</f>
        <v/>
      </c>
    </row>
    <row r="1834" spans="1:18">
      <c r="A1834" t="s">
        <v>47</v>
      </c>
      <c r="B1834" s="1">
        <v>45792</v>
      </c>
      <c r="C1834" s="1" t="str">
        <f>"WEEK" &amp;" " &amp;  INT((DAY(Stock_Info[[#This Row],[Date]])+WEEKDAY(DATE(YEAR(Stock_Info[[#This Row],[Date]]),MONTH(Stock_Info[[#This Row],[Date]]),1))-1)/7)+1</f>
        <v>WEEK 3</v>
      </c>
      <c r="D1834" s="12">
        <v>37.200000000000003</v>
      </c>
      <c r="E1834" s="12">
        <v>37.200000000000003</v>
      </c>
      <c r="F1834" s="12">
        <v>36.450000000000003</v>
      </c>
      <c r="G1834" s="12">
        <v>36.51</v>
      </c>
      <c r="H1834" s="12">
        <v>36.768510985411304</v>
      </c>
      <c r="I1834">
        <v>934148</v>
      </c>
      <c r="J1834">
        <v>3412</v>
      </c>
      <c r="K1834" s="12">
        <v>34347231</v>
      </c>
      <c r="L1834">
        <v>486751</v>
      </c>
      <c r="M1834">
        <v>52.11</v>
      </c>
      <c r="N1834">
        <v>0.75</v>
      </c>
      <c r="O1834">
        <v>-0.69</v>
      </c>
      <c r="P1834">
        <f xml:space="preserve"> IF(Stock_Info[[#This Row],[Close Price]] &gt; Stock_Info[[#This Row],[Open Price]], 1, 0)</f>
        <v>0</v>
      </c>
      <c r="Q1834" t="str">
        <f>IF(AND(Stock_Info[[#This Row],[% Deli. Qty to Traded Qty]]&gt;80,Stock_Info[[#This Row],[No. of Trades]]&lt;3000),"Unusual Day","")</f>
        <v/>
      </c>
      <c r="R1834" t="str">
        <f>IF(AND(Stock_Info[[#This Row],[Spread High-Low]] &lt; 10, Stock_Info[[#This Row],[% Deli. Qty to Traded Qty]] &gt; 90), "Good Day", "")</f>
        <v/>
      </c>
    </row>
    <row r="1835" spans="1:18">
      <c r="A1835" t="s">
        <v>47</v>
      </c>
      <c r="B1835" s="1">
        <v>45791</v>
      </c>
      <c r="C1835" s="1" t="str">
        <f>"WEEK" &amp;" " &amp;  INT((DAY(Stock_Info[[#This Row],[Date]])+WEEKDAY(DATE(YEAR(Stock_Info[[#This Row],[Date]]),MONTH(Stock_Info[[#This Row],[Date]]),1))-1)/7)+1</f>
        <v>WEEK 3</v>
      </c>
      <c r="D1835" s="12">
        <v>36.950000000000003</v>
      </c>
      <c r="E1835" s="12">
        <v>37.11</v>
      </c>
      <c r="F1835" s="12">
        <v>36.479999999999997</v>
      </c>
      <c r="G1835" s="12">
        <v>36.979999999999997</v>
      </c>
      <c r="H1835" s="12">
        <v>36.856538326100534</v>
      </c>
      <c r="I1835">
        <v>991087</v>
      </c>
      <c r="J1835">
        <v>2594</v>
      </c>
      <c r="K1835" s="12">
        <v>36528036</v>
      </c>
      <c r="L1835">
        <v>515067</v>
      </c>
      <c r="M1835">
        <v>51.97</v>
      </c>
      <c r="N1835">
        <v>0.63</v>
      </c>
      <c r="O1835">
        <v>0.03</v>
      </c>
      <c r="P1835">
        <f xml:space="preserve"> IF(Stock_Info[[#This Row],[Close Price]] &gt; Stock_Info[[#This Row],[Open Price]], 1, 0)</f>
        <v>1</v>
      </c>
      <c r="Q1835" t="str">
        <f>IF(AND(Stock_Info[[#This Row],[% Deli. Qty to Traded Qty]]&gt;80,Stock_Info[[#This Row],[No. of Trades]]&lt;3000),"Unusual Day","")</f>
        <v/>
      </c>
      <c r="R1835" t="str">
        <f>IF(AND(Stock_Info[[#This Row],[Spread High-Low]] &lt; 10, Stock_Info[[#This Row],[% Deli. Qty to Traded Qty]] &gt; 90), "Good Day", "")</f>
        <v/>
      </c>
    </row>
    <row r="1836" spans="1:18">
      <c r="A1836" t="s">
        <v>47</v>
      </c>
      <c r="B1836" s="1">
        <v>45790</v>
      </c>
      <c r="C1836" s="1" t="str">
        <f>"WEEK" &amp;" " &amp;  INT((DAY(Stock_Info[[#This Row],[Date]])+WEEKDAY(DATE(YEAR(Stock_Info[[#This Row],[Date]]),MONTH(Stock_Info[[#This Row],[Date]]),1))-1)/7)+1</f>
        <v>WEEK 3</v>
      </c>
      <c r="D1836" s="12">
        <v>36.11</v>
      </c>
      <c r="E1836" s="12">
        <v>37.06</v>
      </c>
      <c r="F1836" s="12">
        <v>36.04</v>
      </c>
      <c r="G1836" s="12">
        <v>36.69</v>
      </c>
      <c r="H1836" s="12">
        <v>36.627438442876361</v>
      </c>
      <c r="I1836">
        <v>919593</v>
      </c>
      <c r="J1836">
        <v>2929</v>
      </c>
      <c r="K1836" s="12">
        <v>33682336</v>
      </c>
      <c r="L1836">
        <v>511843</v>
      </c>
      <c r="M1836">
        <v>55.66</v>
      </c>
      <c r="N1836">
        <v>1.02</v>
      </c>
      <c r="O1836">
        <v>0.57999999999999996</v>
      </c>
      <c r="P1836">
        <f xml:space="preserve"> IF(Stock_Info[[#This Row],[Close Price]] &gt; Stock_Info[[#This Row],[Open Price]], 1, 0)</f>
        <v>1</v>
      </c>
      <c r="Q1836" t="str">
        <f>IF(AND(Stock_Info[[#This Row],[% Deli. Qty to Traded Qty]]&gt;80,Stock_Info[[#This Row],[No. of Trades]]&lt;3000),"Unusual Day","")</f>
        <v/>
      </c>
      <c r="R1836" t="str">
        <f>IF(AND(Stock_Info[[#This Row],[Spread High-Low]] &lt; 10, Stock_Info[[#This Row],[% Deli. Qty to Traded Qty]] &gt; 90), "Good Day", "")</f>
        <v/>
      </c>
    </row>
    <row r="1837" spans="1:18">
      <c r="A1837" t="s">
        <v>47</v>
      </c>
      <c r="B1837" s="1">
        <v>45789</v>
      </c>
      <c r="C1837" s="1" t="str">
        <f>"WEEK" &amp;" " &amp;  INT((DAY(Stock_Info[[#This Row],[Date]])+WEEKDAY(DATE(YEAR(Stock_Info[[#This Row],[Date]]),MONTH(Stock_Info[[#This Row],[Date]]),1))-1)/7)+1</f>
        <v>WEEK 3</v>
      </c>
      <c r="D1837" s="12">
        <v>36</v>
      </c>
      <c r="E1837" s="12">
        <v>36.46</v>
      </c>
      <c r="F1837" s="12">
        <v>35.409999999999997</v>
      </c>
      <c r="G1837" s="12">
        <v>36.22</v>
      </c>
      <c r="H1837" s="12">
        <v>35.954423777586555</v>
      </c>
      <c r="I1837">
        <v>1404987</v>
      </c>
      <c r="J1837">
        <v>3406</v>
      </c>
      <c r="K1837" s="12">
        <v>50515498</v>
      </c>
      <c r="L1837">
        <v>642629</v>
      </c>
      <c r="M1837">
        <v>45.74</v>
      </c>
      <c r="N1837">
        <v>1.05</v>
      </c>
      <c r="O1837">
        <v>0.22</v>
      </c>
      <c r="P1837">
        <f xml:space="preserve"> IF(Stock_Info[[#This Row],[Close Price]] &gt; Stock_Info[[#This Row],[Open Price]], 1, 0)</f>
        <v>1</v>
      </c>
      <c r="Q1837" t="str">
        <f>IF(AND(Stock_Info[[#This Row],[% Deli. Qty to Traded Qty]]&gt;80,Stock_Info[[#This Row],[No. of Trades]]&lt;3000),"Unusual Day","")</f>
        <v/>
      </c>
      <c r="R1837" t="str">
        <f>IF(AND(Stock_Info[[#This Row],[Spread High-Low]] &lt; 10, Stock_Info[[#This Row],[% Deli. Qty to Traded Qty]] &gt; 90), "Good Day", "")</f>
        <v/>
      </c>
    </row>
    <row r="1838" spans="1:18">
      <c r="A1838" t="s">
        <v>47</v>
      </c>
      <c r="B1838" s="1">
        <v>45786</v>
      </c>
      <c r="C1838" s="1" t="str">
        <f>"WEEK" &amp;" " &amp;  INT((DAY(Stock_Info[[#This Row],[Date]])+WEEKDAY(DATE(YEAR(Stock_Info[[#This Row],[Date]]),MONTH(Stock_Info[[#This Row],[Date]]),1))-1)/7)+1</f>
        <v>WEEK 2</v>
      </c>
      <c r="D1838" s="12">
        <v>32.99</v>
      </c>
      <c r="E1838" s="12">
        <v>34.4</v>
      </c>
      <c r="F1838" s="12">
        <v>32.81</v>
      </c>
      <c r="G1838" s="12">
        <v>34.18</v>
      </c>
      <c r="H1838" s="12">
        <v>33.533008759442112</v>
      </c>
      <c r="I1838">
        <v>394774</v>
      </c>
      <c r="J1838">
        <v>1200</v>
      </c>
      <c r="K1838" s="12">
        <v>13237960</v>
      </c>
      <c r="L1838">
        <v>150390</v>
      </c>
      <c r="M1838">
        <v>38.1</v>
      </c>
      <c r="N1838">
        <v>1.59</v>
      </c>
      <c r="O1838">
        <v>1.19</v>
      </c>
      <c r="P1838">
        <f xml:space="preserve"> IF(Stock_Info[[#This Row],[Close Price]] &gt; Stock_Info[[#This Row],[Open Price]], 1, 0)</f>
        <v>1</v>
      </c>
      <c r="Q1838" t="str">
        <f>IF(AND(Stock_Info[[#This Row],[% Deli. Qty to Traded Qty]]&gt;80,Stock_Info[[#This Row],[No. of Trades]]&lt;3000),"Unusual Day","")</f>
        <v/>
      </c>
      <c r="R1838" t="str">
        <f>IF(AND(Stock_Info[[#This Row],[Spread High-Low]] &lt; 10, Stock_Info[[#This Row],[% Deli. Qty to Traded Qty]] &gt; 90), "Good Day", "")</f>
        <v/>
      </c>
    </row>
    <row r="1839" spans="1:18">
      <c r="A1839" t="s">
        <v>47</v>
      </c>
      <c r="B1839" s="1">
        <v>45785</v>
      </c>
      <c r="C1839" s="1" t="str">
        <f>"WEEK" &amp;" " &amp;  INT((DAY(Stock_Info[[#This Row],[Date]])+WEEKDAY(DATE(YEAR(Stock_Info[[#This Row],[Date]]),MONTH(Stock_Info[[#This Row],[Date]]),1))-1)/7)+1</f>
        <v>WEEK 2</v>
      </c>
      <c r="D1839" s="12">
        <v>35.340000000000003</v>
      </c>
      <c r="E1839" s="12">
        <v>35.450000000000003</v>
      </c>
      <c r="F1839" s="12">
        <v>34.18</v>
      </c>
      <c r="G1839" s="12">
        <v>34.340000000000003</v>
      </c>
      <c r="H1839" s="12">
        <v>34.827947605084837</v>
      </c>
      <c r="I1839">
        <v>894896</v>
      </c>
      <c r="J1839">
        <v>2840</v>
      </c>
      <c r="K1839" s="12">
        <v>31167391</v>
      </c>
      <c r="L1839">
        <v>426693</v>
      </c>
      <c r="M1839">
        <v>47.68</v>
      </c>
      <c r="N1839">
        <v>1.27</v>
      </c>
      <c r="O1839">
        <v>-1</v>
      </c>
      <c r="P1839">
        <f xml:space="preserve"> IF(Stock_Info[[#This Row],[Close Price]] &gt; Stock_Info[[#This Row],[Open Price]], 1, 0)</f>
        <v>0</v>
      </c>
      <c r="Q1839" t="str">
        <f>IF(AND(Stock_Info[[#This Row],[% Deli. Qty to Traded Qty]]&gt;80,Stock_Info[[#This Row],[No. of Trades]]&lt;3000),"Unusual Day","")</f>
        <v/>
      </c>
      <c r="R1839" t="str">
        <f>IF(AND(Stock_Info[[#This Row],[Spread High-Low]] &lt; 10, Stock_Info[[#This Row],[% Deli. Qty to Traded Qty]] &gt; 90), "Good Day", "")</f>
        <v/>
      </c>
    </row>
    <row r="1840" spans="1:18">
      <c r="A1840" t="s">
        <v>47</v>
      </c>
      <c r="B1840" s="1">
        <v>45784</v>
      </c>
      <c r="C1840" s="1" t="str">
        <f>"WEEK" &amp;" " &amp;  INT((DAY(Stock_Info[[#This Row],[Date]])+WEEKDAY(DATE(YEAR(Stock_Info[[#This Row],[Date]]),MONTH(Stock_Info[[#This Row],[Date]]),1))-1)/7)+1</f>
        <v>WEEK 2</v>
      </c>
      <c r="D1840" s="12">
        <v>33.68</v>
      </c>
      <c r="E1840" s="12">
        <v>35.28</v>
      </c>
      <c r="F1840" s="12">
        <v>33.68</v>
      </c>
      <c r="G1840" s="12">
        <v>34.86</v>
      </c>
      <c r="H1840" s="12">
        <v>34.688231700933976</v>
      </c>
      <c r="I1840">
        <v>869293</v>
      </c>
      <c r="J1840">
        <v>3087</v>
      </c>
      <c r="K1840" s="12">
        <v>30154237</v>
      </c>
      <c r="L1840">
        <v>368771</v>
      </c>
      <c r="M1840">
        <v>42.42</v>
      </c>
      <c r="N1840">
        <v>1.6</v>
      </c>
      <c r="O1840">
        <v>1.18</v>
      </c>
      <c r="P1840">
        <f xml:space="preserve"> IF(Stock_Info[[#This Row],[Close Price]] &gt; Stock_Info[[#This Row],[Open Price]], 1, 0)</f>
        <v>1</v>
      </c>
      <c r="Q1840" t="str">
        <f>IF(AND(Stock_Info[[#This Row],[% Deli. Qty to Traded Qty]]&gt;80,Stock_Info[[#This Row],[No. of Trades]]&lt;3000),"Unusual Day","")</f>
        <v/>
      </c>
      <c r="R1840" t="str">
        <f>IF(AND(Stock_Info[[#This Row],[Spread High-Low]] &lt; 10, Stock_Info[[#This Row],[% Deli. Qty to Traded Qty]] &gt; 90), "Good Day", "")</f>
        <v/>
      </c>
    </row>
    <row r="1841" spans="1:18">
      <c r="A1841" t="s">
        <v>47</v>
      </c>
      <c r="B1841" s="1">
        <v>45783</v>
      </c>
      <c r="C1841" s="1" t="str">
        <f>"WEEK" &amp;" " &amp;  INT((DAY(Stock_Info[[#This Row],[Date]])+WEEKDAY(DATE(YEAR(Stock_Info[[#This Row],[Date]]),MONTH(Stock_Info[[#This Row],[Date]]),1))-1)/7)+1</f>
        <v>WEEK 2</v>
      </c>
      <c r="D1841" s="12">
        <v>36.58</v>
      </c>
      <c r="E1841" s="12">
        <v>36.83</v>
      </c>
      <c r="F1841" s="12">
        <v>34.4</v>
      </c>
      <c r="G1841" s="12">
        <v>34.909999999999997</v>
      </c>
      <c r="H1841" s="12">
        <v>35.679139598620182</v>
      </c>
      <c r="I1841">
        <v>1117246</v>
      </c>
      <c r="J1841">
        <v>4780</v>
      </c>
      <c r="K1841" s="12">
        <v>39862376</v>
      </c>
      <c r="L1841">
        <v>525177</v>
      </c>
      <c r="M1841">
        <v>47.01</v>
      </c>
      <c r="N1841">
        <v>2.4300000000000002</v>
      </c>
      <c r="O1841">
        <v>-1.67</v>
      </c>
      <c r="P1841">
        <f xml:space="preserve"> IF(Stock_Info[[#This Row],[Close Price]] &gt; Stock_Info[[#This Row],[Open Price]], 1, 0)</f>
        <v>0</v>
      </c>
      <c r="Q1841" t="str">
        <f>IF(AND(Stock_Info[[#This Row],[% Deli. Qty to Traded Qty]]&gt;80,Stock_Info[[#This Row],[No. of Trades]]&lt;3000),"Unusual Day","")</f>
        <v/>
      </c>
      <c r="R1841" t="str">
        <f>IF(AND(Stock_Info[[#This Row],[Spread High-Low]] &lt; 10, Stock_Info[[#This Row],[% Deli. Qty to Traded Qty]] &gt; 90), "Good Day", "")</f>
        <v/>
      </c>
    </row>
    <row r="1842" spans="1:18">
      <c r="A1842" t="s">
        <v>47</v>
      </c>
      <c r="B1842" s="1">
        <v>45782</v>
      </c>
      <c r="C1842" s="1" t="str">
        <f>"WEEK" &amp;" " &amp;  INT((DAY(Stock_Info[[#This Row],[Date]])+WEEKDAY(DATE(YEAR(Stock_Info[[#This Row],[Date]]),MONTH(Stock_Info[[#This Row],[Date]]),1))-1)/7)+1</f>
        <v>WEEK 2</v>
      </c>
      <c r="D1842" s="12">
        <v>36.93</v>
      </c>
      <c r="E1842" s="12">
        <v>36.99</v>
      </c>
      <c r="F1842" s="12">
        <v>36.29</v>
      </c>
      <c r="G1842" s="12">
        <v>36.81</v>
      </c>
      <c r="H1842" s="12">
        <v>36.68022852509722</v>
      </c>
      <c r="I1842">
        <v>666010</v>
      </c>
      <c r="J1842">
        <v>2481</v>
      </c>
      <c r="K1842" s="12">
        <v>24429399</v>
      </c>
      <c r="L1842">
        <v>211612</v>
      </c>
      <c r="M1842">
        <v>31.77</v>
      </c>
      <c r="N1842">
        <v>0.7</v>
      </c>
      <c r="O1842">
        <v>-0.12</v>
      </c>
      <c r="P1842">
        <f xml:space="preserve"> IF(Stock_Info[[#This Row],[Close Price]] &gt; Stock_Info[[#This Row],[Open Price]], 1, 0)</f>
        <v>0</v>
      </c>
      <c r="Q1842" t="str">
        <f>IF(AND(Stock_Info[[#This Row],[% Deli. Qty to Traded Qty]]&gt;80,Stock_Info[[#This Row],[No. of Trades]]&lt;3000),"Unusual Day","")</f>
        <v/>
      </c>
      <c r="R1842" t="str">
        <f>IF(AND(Stock_Info[[#This Row],[Spread High-Low]] &lt; 10, Stock_Info[[#This Row],[% Deli. Qty to Traded Qty]] &gt; 90), "Good Day", "")</f>
        <v/>
      </c>
    </row>
    <row r="1843" spans="1:18">
      <c r="A1843" t="s">
        <v>47</v>
      </c>
      <c r="B1843" s="1">
        <v>45779</v>
      </c>
      <c r="C1843" s="1" t="str">
        <f>"WEEK" &amp;" " &amp;  INT((DAY(Stock_Info[[#This Row],[Date]])+WEEKDAY(DATE(YEAR(Stock_Info[[#This Row],[Date]]),MONTH(Stock_Info[[#This Row],[Date]]),1))-1)/7)+1</f>
        <v>WEEK 1</v>
      </c>
      <c r="D1843" s="12">
        <v>37.340000000000003</v>
      </c>
      <c r="E1843" s="12">
        <v>37.35</v>
      </c>
      <c r="F1843" s="12">
        <v>36.58</v>
      </c>
      <c r="G1843" s="12">
        <v>36.76</v>
      </c>
      <c r="H1843" s="12">
        <v>36.91542501343951</v>
      </c>
      <c r="I1843">
        <v>846385</v>
      </c>
      <c r="J1843">
        <v>3032</v>
      </c>
      <c r="K1843" s="12">
        <v>31244662</v>
      </c>
      <c r="L1843">
        <v>323386</v>
      </c>
      <c r="M1843">
        <v>38.21</v>
      </c>
      <c r="N1843">
        <v>0.77</v>
      </c>
      <c r="O1843">
        <v>-0.57999999999999996</v>
      </c>
      <c r="P1843">
        <f xml:space="preserve"> IF(Stock_Info[[#This Row],[Close Price]] &gt; Stock_Info[[#This Row],[Open Price]], 1, 0)</f>
        <v>0</v>
      </c>
      <c r="Q1843" t="str">
        <f>IF(AND(Stock_Info[[#This Row],[% Deli. Qty to Traded Qty]]&gt;80,Stock_Info[[#This Row],[No. of Trades]]&lt;3000),"Unusual Day","")</f>
        <v/>
      </c>
      <c r="R1843" t="str">
        <f>IF(AND(Stock_Info[[#This Row],[Spread High-Low]] &lt; 10, Stock_Info[[#This Row],[% Deli. Qty to Traded Qty]] &gt; 90), "Good Day", "")</f>
        <v/>
      </c>
    </row>
    <row r="1844" spans="1:18">
      <c r="A1844" t="s">
        <v>47</v>
      </c>
      <c r="B1844" s="1">
        <v>45777</v>
      </c>
      <c r="C1844" s="1" t="str">
        <f>"WEEK" &amp;" " &amp;  INT((DAY(Stock_Info[[#This Row],[Date]])+WEEKDAY(DATE(YEAR(Stock_Info[[#This Row],[Date]]),MONTH(Stock_Info[[#This Row],[Date]]),1))-1)/7)+1</f>
        <v>WEEK 5</v>
      </c>
      <c r="D1844" s="12">
        <v>37.74</v>
      </c>
      <c r="E1844" s="12">
        <v>37.74</v>
      </c>
      <c r="F1844" s="12">
        <v>36.9</v>
      </c>
      <c r="G1844" s="12">
        <v>37.1</v>
      </c>
      <c r="H1844" s="12">
        <v>37.15068971051668</v>
      </c>
      <c r="I1844">
        <v>1040509</v>
      </c>
      <c r="J1844">
        <v>3632</v>
      </c>
      <c r="K1844" s="12">
        <v>38655627</v>
      </c>
      <c r="L1844">
        <v>456370</v>
      </c>
      <c r="M1844">
        <v>43.86</v>
      </c>
      <c r="N1844">
        <v>0.84</v>
      </c>
      <c r="O1844">
        <v>-0.64</v>
      </c>
      <c r="P1844">
        <f xml:space="preserve"> IF(Stock_Info[[#This Row],[Close Price]] &gt; Stock_Info[[#This Row],[Open Price]], 1, 0)</f>
        <v>0</v>
      </c>
      <c r="Q1844" t="str">
        <f>IF(AND(Stock_Info[[#This Row],[% Deli. Qty to Traded Qty]]&gt;80,Stock_Info[[#This Row],[No. of Trades]]&lt;3000),"Unusual Day","")</f>
        <v/>
      </c>
      <c r="R1844" t="str">
        <f>IF(AND(Stock_Info[[#This Row],[Spread High-Low]] &lt; 10, Stock_Info[[#This Row],[% Deli. Qty to Traded Qty]] &gt; 90), "Good Day", "")</f>
        <v/>
      </c>
    </row>
    <row r="1845" spans="1:18">
      <c r="A1845" t="s">
        <v>47</v>
      </c>
      <c r="B1845" s="1">
        <v>45776</v>
      </c>
      <c r="C1845" s="1" t="str">
        <f>"WEEK" &amp;" " &amp;  INT((DAY(Stock_Info[[#This Row],[Date]])+WEEKDAY(DATE(YEAR(Stock_Info[[#This Row],[Date]]),MONTH(Stock_Info[[#This Row],[Date]]),1))-1)/7)+1</f>
        <v>WEEK 5</v>
      </c>
      <c r="D1845" s="12">
        <v>38.56</v>
      </c>
      <c r="E1845" s="12">
        <v>39.25</v>
      </c>
      <c r="F1845" s="12">
        <v>37.630000000000003</v>
      </c>
      <c r="G1845" s="12">
        <v>37.869999999999997</v>
      </c>
      <c r="H1845" s="12">
        <v>38.428571586225772</v>
      </c>
      <c r="I1845">
        <v>1812283</v>
      </c>
      <c r="J1845">
        <v>4780</v>
      </c>
      <c r="K1845" s="12">
        <v>69643447</v>
      </c>
      <c r="L1845">
        <v>701399</v>
      </c>
      <c r="M1845">
        <v>38.700000000000003</v>
      </c>
      <c r="N1845">
        <v>1.62</v>
      </c>
      <c r="O1845">
        <v>-0.69</v>
      </c>
      <c r="P1845">
        <f xml:space="preserve"> IF(Stock_Info[[#This Row],[Close Price]] &gt; Stock_Info[[#This Row],[Open Price]], 1, 0)</f>
        <v>0</v>
      </c>
      <c r="Q1845" t="str">
        <f>IF(AND(Stock_Info[[#This Row],[% Deli. Qty to Traded Qty]]&gt;80,Stock_Info[[#This Row],[No. of Trades]]&lt;3000),"Unusual Day","")</f>
        <v/>
      </c>
      <c r="R1845" t="str">
        <f>IF(AND(Stock_Info[[#This Row],[Spread High-Low]] &lt; 10, Stock_Info[[#This Row],[% Deli. Qty to Traded Qty]] &gt; 90), "Good Day", "")</f>
        <v/>
      </c>
    </row>
    <row r="1846" spans="1:18">
      <c r="A1846" t="s">
        <v>47</v>
      </c>
      <c r="B1846" s="1">
        <v>45775</v>
      </c>
      <c r="C1846" s="1" t="str">
        <f>"WEEK" &amp;" " &amp;  INT((DAY(Stock_Info[[#This Row],[Date]])+WEEKDAY(DATE(YEAR(Stock_Info[[#This Row],[Date]]),MONTH(Stock_Info[[#This Row],[Date]]),1))-1)/7)+1</f>
        <v>WEEK 5</v>
      </c>
      <c r="D1846" s="12">
        <v>36.79</v>
      </c>
      <c r="E1846" s="12">
        <v>37.549999999999997</v>
      </c>
      <c r="F1846" s="12">
        <v>36.520000000000003</v>
      </c>
      <c r="G1846" s="12">
        <v>37.4</v>
      </c>
      <c r="H1846" s="12">
        <v>37.166141908382841</v>
      </c>
      <c r="I1846">
        <v>514205</v>
      </c>
      <c r="J1846">
        <v>1235</v>
      </c>
      <c r="K1846" s="12">
        <v>19111016</v>
      </c>
      <c r="L1846">
        <v>170397</v>
      </c>
      <c r="M1846">
        <v>33.14</v>
      </c>
      <c r="N1846">
        <v>1.03</v>
      </c>
      <c r="O1846">
        <v>0.61</v>
      </c>
      <c r="P1846">
        <f xml:space="preserve"> IF(Stock_Info[[#This Row],[Close Price]] &gt; Stock_Info[[#This Row],[Open Price]], 1, 0)</f>
        <v>1</v>
      </c>
      <c r="Q1846" t="str">
        <f>IF(AND(Stock_Info[[#This Row],[% Deli. Qty to Traded Qty]]&gt;80,Stock_Info[[#This Row],[No. of Trades]]&lt;3000),"Unusual Day","")</f>
        <v/>
      </c>
      <c r="R1846" t="str">
        <f>IF(AND(Stock_Info[[#This Row],[Spread High-Low]] &lt; 10, Stock_Info[[#This Row],[% Deli. Qty to Traded Qty]] &gt; 90), "Good Day", "")</f>
        <v/>
      </c>
    </row>
    <row r="1847" spans="1:18">
      <c r="A1847" t="s">
        <v>47</v>
      </c>
      <c r="B1847" s="1">
        <v>45772</v>
      </c>
      <c r="C1847" s="1" t="str">
        <f>"WEEK" &amp;" " &amp;  INT((DAY(Stock_Info[[#This Row],[Date]])+WEEKDAY(DATE(YEAR(Stock_Info[[#This Row],[Date]]),MONTH(Stock_Info[[#This Row],[Date]]),1))-1)/7)+1</f>
        <v>WEEK 4</v>
      </c>
      <c r="D1847" s="12">
        <v>38.119999999999997</v>
      </c>
      <c r="E1847" s="12">
        <v>38.39</v>
      </c>
      <c r="F1847" s="12">
        <v>36.520000000000003</v>
      </c>
      <c r="G1847" s="12">
        <v>36.83</v>
      </c>
      <c r="H1847" s="12">
        <v>37.079633208140507</v>
      </c>
      <c r="I1847">
        <v>1513665</v>
      </c>
      <c r="J1847">
        <v>5342</v>
      </c>
      <c r="K1847" s="12">
        <v>56126143</v>
      </c>
      <c r="L1847">
        <v>654793</v>
      </c>
      <c r="M1847">
        <v>43.26</v>
      </c>
      <c r="N1847">
        <v>1.87</v>
      </c>
      <c r="O1847">
        <v>-1.29</v>
      </c>
      <c r="P1847">
        <f xml:space="preserve"> IF(Stock_Info[[#This Row],[Close Price]] &gt; Stock_Info[[#This Row],[Open Price]], 1, 0)</f>
        <v>0</v>
      </c>
      <c r="Q1847" t="str">
        <f>IF(AND(Stock_Info[[#This Row],[% Deli. Qty to Traded Qty]]&gt;80,Stock_Info[[#This Row],[No. of Trades]]&lt;3000),"Unusual Day","")</f>
        <v/>
      </c>
      <c r="R1847" t="str">
        <f>IF(AND(Stock_Info[[#This Row],[Spread High-Low]] &lt; 10, Stock_Info[[#This Row],[% Deli. Qty to Traded Qty]] &gt; 90), "Good Day", "")</f>
        <v/>
      </c>
    </row>
    <row r="1848" spans="1:18">
      <c r="A1848" t="s">
        <v>47</v>
      </c>
      <c r="B1848" s="1">
        <v>45771</v>
      </c>
      <c r="C1848" s="1" t="str">
        <f>"WEEK" &amp;" " &amp;  INT((DAY(Stock_Info[[#This Row],[Date]])+WEEKDAY(DATE(YEAR(Stock_Info[[#This Row],[Date]]),MONTH(Stock_Info[[#This Row],[Date]]),1))-1)/7)+1</f>
        <v>WEEK 4</v>
      </c>
      <c r="D1848" s="12">
        <v>38.270000000000003</v>
      </c>
      <c r="E1848" s="12">
        <v>38.700000000000003</v>
      </c>
      <c r="F1848" s="12">
        <v>37.950000000000003</v>
      </c>
      <c r="G1848" s="12">
        <v>38.1</v>
      </c>
      <c r="H1848" s="12">
        <v>38.416563790924059</v>
      </c>
      <c r="I1848">
        <v>1151065</v>
      </c>
      <c r="J1848">
        <v>2903</v>
      </c>
      <c r="K1848" s="12">
        <v>44219962</v>
      </c>
      <c r="L1848">
        <v>524286</v>
      </c>
      <c r="M1848">
        <v>45.55</v>
      </c>
      <c r="N1848">
        <v>0.75</v>
      </c>
      <c r="O1848">
        <v>-0.17</v>
      </c>
      <c r="P1848">
        <f xml:space="preserve"> IF(Stock_Info[[#This Row],[Close Price]] &gt; Stock_Info[[#This Row],[Open Price]], 1, 0)</f>
        <v>0</v>
      </c>
      <c r="Q1848" t="str">
        <f>IF(AND(Stock_Info[[#This Row],[% Deli. Qty to Traded Qty]]&gt;80,Stock_Info[[#This Row],[No. of Trades]]&lt;3000),"Unusual Day","")</f>
        <v/>
      </c>
      <c r="R1848" t="str">
        <f>IF(AND(Stock_Info[[#This Row],[Spread High-Low]] &lt; 10, Stock_Info[[#This Row],[% Deli. Qty to Traded Qty]] &gt; 90), "Good Day", "")</f>
        <v/>
      </c>
    </row>
    <row r="1849" spans="1:18">
      <c r="A1849" t="s">
        <v>47</v>
      </c>
      <c r="B1849" s="1">
        <v>45770</v>
      </c>
      <c r="C1849" s="1" t="str">
        <f>"WEEK" &amp;" " &amp;  INT((DAY(Stock_Info[[#This Row],[Date]])+WEEKDAY(DATE(YEAR(Stock_Info[[#This Row],[Date]]),MONTH(Stock_Info[[#This Row],[Date]]),1))-1)/7)+1</f>
        <v>WEEK 4</v>
      </c>
      <c r="D1849" s="12">
        <v>38.950000000000003</v>
      </c>
      <c r="E1849" s="12">
        <v>39.01</v>
      </c>
      <c r="F1849" s="12">
        <v>37.44</v>
      </c>
      <c r="G1849" s="12">
        <v>38.270000000000003</v>
      </c>
      <c r="H1849" s="12">
        <v>38.135806653385245</v>
      </c>
      <c r="I1849">
        <v>1088739</v>
      </c>
      <c r="J1849">
        <v>2533</v>
      </c>
      <c r="K1849" s="12">
        <v>41519940</v>
      </c>
      <c r="L1849">
        <v>545959</v>
      </c>
      <c r="M1849">
        <v>50.15</v>
      </c>
      <c r="N1849">
        <v>1.57</v>
      </c>
      <c r="O1849">
        <v>-0.68</v>
      </c>
      <c r="P1849">
        <f xml:space="preserve"> IF(Stock_Info[[#This Row],[Close Price]] &gt; Stock_Info[[#This Row],[Open Price]], 1, 0)</f>
        <v>0</v>
      </c>
      <c r="Q1849" t="str">
        <f>IF(AND(Stock_Info[[#This Row],[% Deli. Qty to Traded Qty]]&gt;80,Stock_Info[[#This Row],[No. of Trades]]&lt;3000),"Unusual Day","")</f>
        <v/>
      </c>
      <c r="R1849" t="str">
        <f>IF(AND(Stock_Info[[#This Row],[Spread High-Low]] &lt; 10, Stock_Info[[#This Row],[% Deli. Qty to Traded Qty]] &gt; 90), "Good Day", "")</f>
        <v/>
      </c>
    </row>
    <row r="1850" spans="1:18">
      <c r="A1850" t="s">
        <v>47</v>
      </c>
      <c r="B1850" s="1">
        <v>45769</v>
      </c>
      <c r="C1850" s="1" t="str">
        <f>"WEEK" &amp;" " &amp;  INT((DAY(Stock_Info[[#This Row],[Date]])+WEEKDAY(DATE(YEAR(Stock_Info[[#This Row],[Date]]),MONTH(Stock_Info[[#This Row],[Date]]),1))-1)/7)+1</f>
        <v>WEEK 4</v>
      </c>
      <c r="D1850" s="12">
        <v>37.78</v>
      </c>
      <c r="E1850" s="12">
        <v>39.18</v>
      </c>
      <c r="F1850" s="12">
        <v>37.33</v>
      </c>
      <c r="G1850" s="12">
        <v>38.5</v>
      </c>
      <c r="H1850" s="12">
        <v>38.536732168230543</v>
      </c>
      <c r="I1850">
        <v>3054380</v>
      </c>
      <c r="J1850">
        <v>6856</v>
      </c>
      <c r="K1850" s="12">
        <v>117705824</v>
      </c>
      <c r="L1850">
        <v>1299471</v>
      </c>
      <c r="M1850">
        <v>42.54</v>
      </c>
      <c r="N1850">
        <v>1.85</v>
      </c>
      <c r="O1850">
        <v>0.72</v>
      </c>
      <c r="P1850">
        <f xml:space="preserve"> IF(Stock_Info[[#This Row],[Close Price]] &gt; Stock_Info[[#This Row],[Open Price]], 1, 0)</f>
        <v>1</v>
      </c>
      <c r="Q1850" t="str">
        <f>IF(AND(Stock_Info[[#This Row],[% Deli. Qty to Traded Qty]]&gt;80,Stock_Info[[#This Row],[No. of Trades]]&lt;3000),"Unusual Day","")</f>
        <v/>
      </c>
      <c r="R1850" t="str">
        <f>IF(AND(Stock_Info[[#This Row],[Spread High-Low]] &lt; 10, Stock_Info[[#This Row],[% Deli. Qty to Traded Qty]] &gt; 90), "Good Day", "")</f>
        <v/>
      </c>
    </row>
    <row r="1851" spans="1:18">
      <c r="A1851" t="s">
        <v>47</v>
      </c>
      <c r="B1851" s="1">
        <v>45768</v>
      </c>
      <c r="C1851" s="1" t="str">
        <f>"WEEK" &amp;" " &amp;  INT((DAY(Stock_Info[[#This Row],[Date]])+WEEKDAY(DATE(YEAR(Stock_Info[[#This Row],[Date]]),MONTH(Stock_Info[[#This Row],[Date]]),1))-1)/7)+1</f>
        <v>WEEK 4</v>
      </c>
      <c r="D1851" s="12">
        <v>36.56</v>
      </c>
      <c r="E1851" s="12">
        <v>38.06</v>
      </c>
      <c r="F1851" s="12">
        <v>36.56</v>
      </c>
      <c r="G1851" s="12">
        <v>37.47</v>
      </c>
      <c r="H1851" s="12">
        <v>37.397690939795446</v>
      </c>
      <c r="I1851">
        <v>2569357</v>
      </c>
      <c r="J1851">
        <v>5787</v>
      </c>
      <c r="K1851" s="12">
        <v>96088019</v>
      </c>
      <c r="L1851">
        <v>1174883</v>
      </c>
      <c r="M1851">
        <v>45.73</v>
      </c>
      <c r="N1851">
        <v>1.5</v>
      </c>
      <c r="O1851">
        <v>0.91</v>
      </c>
      <c r="P1851">
        <f xml:space="preserve"> IF(Stock_Info[[#This Row],[Close Price]] &gt; Stock_Info[[#This Row],[Open Price]], 1, 0)</f>
        <v>1</v>
      </c>
      <c r="Q1851" t="str">
        <f>IF(AND(Stock_Info[[#This Row],[% Deli. Qty to Traded Qty]]&gt;80,Stock_Info[[#This Row],[No. of Trades]]&lt;3000),"Unusual Day","")</f>
        <v/>
      </c>
      <c r="R1851" t="str">
        <f>IF(AND(Stock_Info[[#This Row],[Spread High-Low]] &lt; 10, Stock_Info[[#This Row],[% Deli. Qty to Traded Qty]] &gt; 90), "Good Day", "")</f>
        <v/>
      </c>
    </row>
    <row r="1852" spans="1:18">
      <c r="A1852" t="s">
        <v>47</v>
      </c>
      <c r="B1852" s="1">
        <v>45764</v>
      </c>
      <c r="C1852" s="1" t="str">
        <f>"WEEK" &amp;" " &amp;  INT((DAY(Stock_Info[[#This Row],[Date]])+WEEKDAY(DATE(YEAR(Stock_Info[[#This Row],[Date]]),MONTH(Stock_Info[[#This Row],[Date]]),1))-1)/7)+1</f>
        <v>WEEK 3</v>
      </c>
      <c r="D1852" s="12">
        <v>36.29</v>
      </c>
      <c r="E1852" s="12">
        <v>36.659999999999997</v>
      </c>
      <c r="F1852" s="12">
        <v>35.89</v>
      </c>
      <c r="G1852" s="12">
        <v>36.24</v>
      </c>
      <c r="H1852" s="12">
        <v>36.252028050658353</v>
      </c>
      <c r="I1852">
        <v>401987</v>
      </c>
      <c r="J1852">
        <v>1628</v>
      </c>
      <c r="K1852" s="12">
        <v>14572844</v>
      </c>
      <c r="L1852">
        <v>193679</v>
      </c>
      <c r="M1852">
        <v>48.18</v>
      </c>
      <c r="N1852">
        <v>0.77</v>
      </c>
      <c r="O1852">
        <v>-0.05</v>
      </c>
      <c r="P1852">
        <f xml:space="preserve"> IF(Stock_Info[[#This Row],[Close Price]] &gt; Stock_Info[[#This Row],[Open Price]], 1, 0)</f>
        <v>0</v>
      </c>
      <c r="Q1852" t="str">
        <f>IF(AND(Stock_Info[[#This Row],[% Deli. Qty to Traded Qty]]&gt;80,Stock_Info[[#This Row],[No. of Trades]]&lt;3000),"Unusual Day","")</f>
        <v/>
      </c>
      <c r="R1852" t="str">
        <f>IF(AND(Stock_Info[[#This Row],[Spread High-Low]] &lt; 10, Stock_Info[[#This Row],[% Deli. Qty to Traded Qty]] &gt; 90), "Good Day", "")</f>
        <v/>
      </c>
    </row>
    <row r="1853" spans="1:18">
      <c r="A1853" t="s">
        <v>47</v>
      </c>
      <c r="B1853" s="1">
        <v>45763</v>
      </c>
      <c r="C1853" s="1" t="str">
        <f>"WEEK" &amp;" " &amp;  INT((DAY(Stock_Info[[#This Row],[Date]])+WEEKDAY(DATE(YEAR(Stock_Info[[#This Row],[Date]]),MONTH(Stock_Info[[#This Row],[Date]]),1))-1)/7)+1</f>
        <v>WEEK 3</v>
      </c>
      <c r="D1853" s="12">
        <v>35.76</v>
      </c>
      <c r="E1853" s="12">
        <v>36.61</v>
      </c>
      <c r="F1853" s="12">
        <v>35.5</v>
      </c>
      <c r="G1853" s="12">
        <v>36.090000000000003</v>
      </c>
      <c r="H1853" s="12">
        <v>36.17579322684594</v>
      </c>
      <c r="I1853">
        <v>460524</v>
      </c>
      <c r="J1853">
        <v>1146</v>
      </c>
      <c r="K1853" s="12">
        <v>16659821</v>
      </c>
      <c r="L1853">
        <v>197930</v>
      </c>
      <c r="M1853">
        <v>42.98</v>
      </c>
      <c r="N1853">
        <v>1.1100000000000001</v>
      </c>
      <c r="O1853">
        <v>0.33</v>
      </c>
      <c r="P1853">
        <f xml:space="preserve"> IF(Stock_Info[[#This Row],[Close Price]] &gt; Stock_Info[[#This Row],[Open Price]], 1, 0)</f>
        <v>1</v>
      </c>
      <c r="Q1853" t="str">
        <f>IF(AND(Stock_Info[[#This Row],[% Deli. Qty to Traded Qty]]&gt;80,Stock_Info[[#This Row],[No. of Trades]]&lt;3000),"Unusual Day","")</f>
        <v/>
      </c>
      <c r="R1853" t="str">
        <f>IF(AND(Stock_Info[[#This Row],[Spread High-Low]] &lt; 10, Stock_Info[[#This Row],[% Deli. Qty to Traded Qty]] &gt; 90), "Good Day", "")</f>
        <v/>
      </c>
    </row>
    <row r="1854" spans="1:18">
      <c r="A1854" t="s">
        <v>47</v>
      </c>
      <c r="B1854" s="1">
        <v>45762</v>
      </c>
      <c r="C1854" s="1" t="str">
        <f>"WEEK" &amp;" " &amp;  INT((DAY(Stock_Info[[#This Row],[Date]])+WEEKDAY(DATE(YEAR(Stock_Info[[#This Row],[Date]]),MONTH(Stock_Info[[#This Row],[Date]]),1))-1)/7)+1</f>
        <v>WEEK 3</v>
      </c>
      <c r="D1854" s="12">
        <v>35.130000000000003</v>
      </c>
      <c r="E1854" s="12">
        <v>35.4</v>
      </c>
      <c r="F1854" s="12">
        <v>34.799999999999997</v>
      </c>
      <c r="G1854" s="12">
        <v>35.200000000000003</v>
      </c>
      <c r="H1854" s="12">
        <v>35.18030943012716</v>
      </c>
      <c r="I1854">
        <v>497883</v>
      </c>
      <c r="J1854">
        <v>1435</v>
      </c>
      <c r="K1854" s="12">
        <v>17515678</v>
      </c>
      <c r="L1854">
        <v>185520</v>
      </c>
      <c r="M1854">
        <v>37.26</v>
      </c>
      <c r="N1854">
        <v>0.6</v>
      </c>
      <c r="O1854">
        <v>7.0000000000000007E-2</v>
      </c>
      <c r="P1854">
        <f xml:space="preserve"> IF(Stock_Info[[#This Row],[Close Price]] &gt; Stock_Info[[#This Row],[Open Price]], 1, 0)</f>
        <v>1</v>
      </c>
      <c r="Q1854" t="str">
        <f>IF(AND(Stock_Info[[#This Row],[% Deli. Qty to Traded Qty]]&gt;80,Stock_Info[[#This Row],[No. of Trades]]&lt;3000),"Unusual Day","")</f>
        <v/>
      </c>
      <c r="R1854" t="str">
        <f>IF(AND(Stock_Info[[#This Row],[Spread High-Low]] &lt; 10, Stock_Info[[#This Row],[% Deli. Qty to Traded Qty]] &gt; 90), "Good Day", "")</f>
        <v/>
      </c>
    </row>
    <row r="1855" spans="1:18">
      <c r="A1855" t="s">
        <v>47</v>
      </c>
      <c r="B1855" s="1">
        <v>45758</v>
      </c>
      <c r="C1855" s="1" t="str">
        <f>"WEEK" &amp;" " &amp;  INT((DAY(Stock_Info[[#This Row],[Date]])+WEEKDAY(DATE(YEAR(Stock_Info[[#This Row],[Date]]),MONTH(Stock_Info[[#This Row],[Date]]),1))-1)/7)+1</f>
        <v>WEEK 2</v>
      </c>
      <c r="D1855" s="12">
        <v>35.11</v>
      </c>
      <c r="E1855" s="12">
        <v>35.5</v>
      </c>
      <c r="F1855" s="12">
        <v>34.15</v>
      </c>
      <c r="G1855" s="12">
        <v>34.369999999999997</v>
      </c>
      <c r="H1855" s="12">
        <v>34.478843336607767</v>
      </c>
      <c r="I1855">
        <v>820498</v>
      </c>
      <c r="J1855">
        <v>1755</v>
      </c>
      <c r="K1855" s="12">
        <v>28289822</v>
      </c>
      <c r="L1855">
        <v>380488</v>
      </c>
      <c r="M1855">
        <v>46.37</v>
      </c>
      <c r="N1855">
        <v>1.35</v>
      </c>
      <c r="O1855">
        <v>-0.74</v>
      </c>
      <c r="P1855">
        <f xml:space="preserve"> IF(Stock_Info[[#This Row],[Close Price]] &gt; Stock_Info[[#This Row],[Open Price]], 1, 0)</f>
        <v>0</v>
      </c>
      <c r="Q1855" t="str">
        <f>IF(AND(Stock_Info[[#This Row],[% Deli. Qty to Traded Qty]]&gt;80,Stock_Info[[#This Row],[No. of Trades]]&lt;3000),"Unusual Day","")</f>
        <v/>
      </c>
      <c r="R1855" t="str">
        <f>IF(AND(Stock_Info[[#This Row],[Spread High-Low]] &lt; 10, Stock_Info[[#This Row],[% Deli. Qty to Traded Qty]] &gt; 90), "Good Day", "")</f>
        <v/>
      </c>
    </row>
    <row r="1856" spans="1:18">
      <c r="A1856" t="s">
        <v>47</v>
      </c>
      <c r="B1856" s="1">
        <v>45756</v>
      </c>
      <c r="C1856" s="1" t="str">
        <f>"WEEK" &amp;" " &amp;  INT((DAY(Stock_Info[[#This Row],[Date]])+WEEKDAY(DATE(YEAR(Stock_Info[[#This Row],[Date]]),MONTH(Stock_Info[[#This Row],[Date]]),1))-1)/7)+1</f>
        <v>WEEK 2</v>
      </c>
      <c r="D1856" s="12">
        <v>35.1</v>
      </c>
      <c r="E1856" s="12">
        <v>35.22</v>
      </c>
      <c r="F1856" s="12">
        <v>33.76</v>
      </c>
      <c r="G1856" s="12">
        <v>33.85</v>
      </c>
      <c r="H1856" s="12">
        <v>34.112481862297102</v>
      </c>
      <c r="I1856">
        <v>960706</v>
      </c>
      <c r="J1856">
        <v>4815</v>
      </c>
      <c r="K1856" s="12">
        <v>32772066</v>
      </c>
      <c r="L1856">
        <v>386825</v>
      </c>
      <c r="M1856">
        <v>40.26</v>
      </c>
      <c r="N1856">
        <v>1.46</v>
      </c>
      <c r="O1856">
        <v>-1.25</v>
      </c>
      <c r="P1856">
        <f xml:space="preserve"> IF(Stock_Info[[#This Row],[Close Price]] &gt; Stock_Info[[#This Row],[Open Price]], 1, 0)</f>
        <v>0</v>
      </c>
      <c r="Q1856" t="str">
        <f>IF(AND(Stock_Info[[#This Row],[% Deli. Qty to Traded Qty]]&gt;80,Stock_Info[[#This Row],[No. of Trades]]&lt;3000),"Unusual Day","")</f>
        <v/>
      </c>
      <c r="R1856" t="str">
        <f>IF(AND(Stock_Info[[#This Row],[Spread High-Low]] &lt; 10, Stock_Info[[#This Row],[% Deli. Qty to Traded Qty]] &gt; 90), "Good Day", "")</f>
        <v/>
      </c>
    </row>
    <row r="1857" spans="1:18">
      <c r="A1857" t="s">
        <v>47</v>
      </c>
      <c r="B1857" s="1">
        <v>45755</v>
      </c>
      <c r="C1857" s="1" t="str">
        <f>"WEEK" &amp;" " &amp;  INT((DAY(Stock_Info[[#This Row],[Date]])+WEEKDAY(DATE(YEAR(Stock_Info[[#This Row],[Date]]),MONTH(Stock_Info[[#This Row],[Date]]),1))-1)/7)+1</f>
        <v>WEEK 2</v>
      </c>
      <c r="D1857" s="12">
        <v>35.24</v>
      </c>
      <c r="E1857" s="12">
        <v>35.76</v>
      </c>
      <c r="F1857" s="12">
        <v>34.299999999999997</v>
      </c>
      <c r="G1857" s="12">
        <v>35.11</v>
      </c>
      <c r="H1857" s="12">
        <v>34.885641048829704</v>
      </c>
      <c r="I1857">
        <v>707684</v>
      </c>
      <c r="J1857">
        <v>2120</v>
      </c>
      <c r="K1857" s="12">
        <v>24688010</v>
      </c>
      <c r="L1857">
        <v>246926</v>
      </c>
      <c r="M1857">
        <v>34.89</v>
      </c>
      <c r="N1857">
        <v>1.46</v>
      </c>
      <c r="O1857">
        <v>-0.13</v>
      </c>
      <c r="P1857">
        <f xml:space="preserve"> IF(Stock_Info[[#This Row],[Close Price]] &gt; Stock_Info[[#This Row],[Open Price]], 1, 0)</f>
        <v>0</v>
      </c>
      <c r="Q1857" t="str">
        <f>IF(AND(Stock_Info[[#This Row],[% Deli. Qty to Traded Qty]]&gt;80,Stock_Info[[#This Row],[No. of Trades]]&lt;3000),"Unusual Day","")</f>
        <v/>
      </c>
      <c r="R1857" t="str">
        <f>IF(AND(Stock_Info[[#This Row],[Spread High-Low]] &lt; 10, Stock_Info[[#This Row],[% Deli. Qty to Traded Qty]] &gt; 90), "Good Day", "")</f>
        <v/>
      </c>
    </row>
    <row r="1858" spans="1:18">
      <c r="A1858" t="s">
        <v>47</v>
      </c>
      <c r="B1858" s="1">
        <v>45754</v>
      </c>
      <c r="C1858" s="1" t="str">
        <f>"WEEK" &amp;" " &amp;  INT((DAY(Stock_Info[[#This Row],[Date]])+WEEKDAY(DATE(YEAR(Stock_Info[[#This Row],[Date]]),MONTH(Stock_Info[[#This Row],[Date]]),1))-1)/7)+1</f>
        <v>WEEK 2</v>
      </c>
      <c r="D1858" s="12">
        <v>34.61</v>
      </c>
      <c r="E1858" s="12">
        <v>35</v>
      </c>
      <c r="F1858" s="12">
        <v>33.18</v>
      </c>
      <c r="G1858" s="12">
        <v>34.479999999999997</v>
      </c>
      <c r="H1858" s="12">
        <v>33.885856100043561</v>
      </c>
      <c r="I1858">
        <v>1923642</v>
      </c>
      <c r="J1858">
        <v>7624</v>
      </c>
      <c r="K1858" s="12">
        <v>65184256</v>
      </c>
      <c r="L1858">
        <v>733097</v>
      </c>
      <c r="M1858">
        <v>38.11</v>
      </c>
      <c r="N1858">
        <v>1.82</v>
      </c>
      <c r="O1858">
        <v>-0.13</v>
      </c>
      <c r="P1858">
        <f xml:space="preserve"> IF(Stock_Info[[#This Row],[Close Price]] &gt; Stock_Info[[#This Row],[Open Price]], 1, 0)</f>
        <v>0</v>
      </c>
      <c r="Q1858" t="str">
        <f>IF(AND(Stock_Info[[#This Row],[% Deli. Qty to Traded Qty]]&gt;80,Stock_Info[[#This Row],[No. of Trades]]&lt;3000),"Unusual Day","")</f>
        <v/>
      </c>
      <c r="R1858" t="str">
        <f>IF(AND(Stock_Info[[#This Row],[Spread High-Low]] &lt; 10, Stock_Info[[#This Row],[% Deli. Qty to Traded Qty]] &gt; 90), "Good Day", "")</f>
        <v/>
      </c>
    </row>
    <row r="1859" spans="1:18">
      <c r="A1859" t="s">
        <v>47</v>
      </c>
      <c r="B1859" s="1">
        <v>45751</v>
      </c>
      <c r="C1859" s="1" t="str">
        <f>"WEEK" &amp;" " &amp;  INT((DAY(Stock_Info[[#This Row],[Date]])+WEEKDAY(DATE(YEAR(Stock_Info[[#This Row],[Date]]),MONTH(Stock_Info[[#This Row],[Date]]),1))-1)/7)+1</f>
        <v>WEEK 1</v>
      </c>
      <c r="D1859" s="12">
        <v>37.270000000000003</v>
      </c>
      <c r="E1859" s="12">
        <v>37.270000000000003</v>
      </c>
      <c r="F1859" s="12">
        <v>35.799999999999997</v>
      </c>
      <c r="G1859" s="12">
        <v>36.229999999999997</v>
      </c>
      <c r="H1859" s="12">
        <v>36.381983352571545</v>
      </c>
      <c r="I1859">
        <v>1920657</v>
      </c>
      <c r="J1859">
        <v>7405</v>
      </c>
      <c r="K1859" s="12">
        <v>69877311</v>
      </c>
      <c r="L1859">
        <v>803921</v>
      </c>
      <c r="M1859">
        <v>41.86</v>
      </c>
      <c r="N1859">
        <v>1.47</v>
      </c>
      <c r="O1859">
        <v>-1.04</v>
      </c>
      <c r="P1859">
        <f xml:space="preserve"> IF(Stock_Info[[#This Row],[Close Price]] &gt; Stock_Info[[#This Row],[Open Price]], 1, 0)</f>
        <v>0</v>
      </c>
      <c r="Q1859" t="str">
        <f>IF(AND(Stock_Info[[#This Row],[% Deli. Qty to Traded Qty]]&gt;80,Stock_Info[[#This Row],[No. of Trades]]&lt;3000),"Unusual Day","")</f>
        <v/>
      </c>
      <c r="R1859" t="str">
        <f>IF(AND(Stock_Info[[#This Row],[Spread High-Low]] &lt; 10, Stock_Info[[#This Row],[% Deli. Qty to Traded Qty]] &gt; 90), "Good Day", "")</f>
        <v/>
      </c>
    </row>
    <row r="1860" spans="1:18">
      <c r="A1860" t="s">
        <v>47</v>
      </c>
      <c r="B1860" s="1">
        <v>45750</v>
      </c>
      <c r="C1860" s="1" t="str">
        <f>"WEEK" &amp;" " &amp;  INT((DAY(Stock_Info[[#This Row],[Date]])+WEEKDAY(DATE(YEAR(Stock_Info[[#This Row],[Date]]),MONTH(Stock_Info[[#This Row],[Date]]),1))-1)/7)+1</f>
        <v>WEEK 1</v>
      </c>
      <c r="D1860" s="12">
        <v>37.19</v>
      </c>
      <c r="E1860" s="12">
        <v>37.6</v>
      </c>
      <c r="F1860" s="12">
        <v>35.950000000000003</v>
      </c>
      <c r="G1860" s="12">
        <v>36.840000000000003</v>
      </c>
      <c r="H1860" s="12">
        <v>36.801300418469992</v>
      </c>
      <c r="I1860">
        <v>3210505</v>
      </c>
      <c r="J1860">
        <v>12360</v>
      </c>
      <c r="K1860" s="12">
        <v>118150759</v>
      </c>
      <c r="L1860">
        <v>1269683</v>
      </c>
      <c r="M1860">
        <v>39.549999999999997</v>
      </c>
      <c r="N1860">
        <v>1.65</v>
      </c>
      <c r="O1860">
        <v>-0.35</v>
      </c>
      <c r="P1860">
        <f xml:space="preserve"> IF(Stock_Info[[#This Row],[Close Price]] &gt; Stock_Info[[#This Row],[Open Price]], 1, 0)</f>
        <v>0</v>
      </c>
      <c r="Q1860" t="str">
        <f>IF(AND(Stock_Info[[#This Row],[% Deli. Qty to Traded Qty]]&gt;80,Stock_Info[[#This Row],[No. of Trades]]&lt;3000),"Unusual Day","")</f>
        <v/>
      </c>
      <c r="R1860" t="str">
        <f>IF(AND(Stock_Info[[#This Row],[Spread High-Low]] &lt; 10, Stock_Info[[#This Row],[% Deli. Qty to Traded Qty]] &gt; 90), "Good Day", "")</f>
        <v/>
      </c>
    </row>
    <row r="1861" spans="1:18">
      <c r="A1861" t="s">
        <v>47</v>
      </c>
      <c r="B1861" s="1">
        <v>45749</v>
      </c>
      <c r="C1861" s="1" t="str">
        <f>"WEEK" &amp;" " &amp;  INT((DAY(Stock_Info[[#This Row],[Date]])+WEEKDAY(DATE(YEAR(Stock_Info[[#This Row],[Date]]),MONTH(Stock_Info[[#This Row],[Date]]),1))-1)/7)+1</f>
        <v>WEEK 1</v>
      </c>
      <c r="D1861" s="12">
        <v>40</v>
      </c>
      <c r="E1861" s="12">
        <v>40</v>
      </c>
      <c r="F1861" s="12">
        <v>36.46</v>
      </c>
      <c r="G1861" s="12">
        <v>36.880000000000003</v>
      </c>
      <c r="H1861" s="12">
        <v>37.342459655031341</v>
      </c>
      <c r="I1861">
        <v>4380224</v>
      </c>
      <c r="J1861">
        <v>17938</v>
      </c>
      <c r="K1861" s="12">
        <v>163568338</v>
      </c>
      <c r="L1861">
        <v>1829975</v>
      </c>
      <c r="M1861">
        <v>41.78</v>
      </c>
      <c r="N1861">
        <v>3.54</v>
      </c>
      <c r="O1861">
        <v>-3.12</v>
      </c>
      <c r="P1861">
        <f xml:space="preserve"> IF(Stock_Info[[#This Row],[Close Price]] &gt; Stock_Info[[#This Row],[Open Price]], 1, 0)</f>
        <v>0</v>
      </c>
      <c r="Q1861" t="str">
        <f>IF(AND(Stock_Info[[#This Row],[% Deli. Qty to Traded Qty]]&gt;80,Stock_Info[[#This Row],[No. of Trades]]&lt;3000),"Unusual Day","")</f>
        <v/>
      </c>
      <c r="R1861" t="str">
        <f>IF(AND(Stock_Info[[#This Row],[Spread High-Low]] &lt; 10, Stock_Info[[#This Row],[% Deli. Qty to Traded Qty]] &gt; 90), "Good Day", "")</f>
        <v/>
      </c>
    </row>
    <row r="1862" spans="1:18">
      <c r="A1862" t="s">
        <v>47</v>
      </c>
      <c r="B1862" s="1">
        <v>45748</v>
      </c>
      <c r="C1862" s="1" t="str">
        <f>"WEEK" &amp;" " &amp;  INT((DAY(Stock_Info[[#This Row],[Date]])+WEEKDAY(DATE(YEAR(Stock_Info[[#This Row],[Date]]),MONTH(Stock_Info[[#This Row],[Date]]),1))-1)/7)+1</f>
        <v>WEEK 1</v>
      </c>
      <c r="D1862" s="12">
        <v>43.51</v>
      </c>
      <c r="E1862" s="12">
        <v>43.51</v>
      </c>
      <c r="F1862" s="12">
        <v>40.340000000000003</v>
      </c>
      <c r="G1862" s="12">
        <v>41.38</v>
      </c>
      <c r="H1862" s="12">
        <v>41.839084438260585</v>
      </c>
      <c r="I1862">
        <v>583598</v>
      </c>
      <c r="J1862">
        <v>1817</v>
      </c>
      <c r="K1862" s="12">
        <v>24417206</v>
      </c>
      <c r="L1862">
        <v>177327</v>
      </c>
      <c r="M1862">
        <v>30.39</v>
      </c>
      <c r="N1862">
        <v>3.17</v>
      </c>
      <c r="O1862">
        <v>-2.13</v>
      </c>
      <c r="P1862">
        <f xml:space="preserve"> IF(Stock_Info[[#This Row],[Close Price]] &gt; Stock_Info[[#This Row],[Open Price]], 1, 0)</f>
        <v>0</v>
      </c>
      <c r="Q1862" t="str">
        <f>IF(AND(Stock_Info[[#This Row],[% Deli. Qty to Traded Qty]]&gt;80,Stock_Info[[#This Row],[No. of Trades]]&lt;3000),"Unusual Day","")</f>
        <v/>
      </c>
      <c r="R1862" t="str">
        <f>IF(AND(Stock_Info[[#This Row],[Spread High-Low]] &lt; 10, Stock_Info[[#This Row],[% Deli. Qty to Traded Qty]] &gt; 90), "Good Day", "")</f>
        <v/>
      </c>
    </row>
    <row r="1863" spans="1:18">
      <c r="A1863" t="s">
        <v>47</v>
      </c>
      <c r="B1863" s="1">
        <v>45744</v>
      </c>
      <c r="C1863" s="1" t="str">
        <f>"WEEK" &amp;" " &amp;  INT((DAY(Stock_Info[[#This Row],[Date]])+WEEKDAY(DATE(YEAR(Stock_Info[[#This Row],[Date]]),MONTH(Stock_Info[[#This Row],[Date]]),1))-1)/7)+1</f>
        <v>WEEK 5</v>
      </c>
      <c r="D1863" s="12">
        <v>43.96</v>
      </c>
      <c r="E1863" s="12">
        <v>44.59</v>
      </c>
      <c r="F1863" s="12">
        <v>42.56</v>
      </c>
      <c r="G1863" s="12">
        <v>42.68</v>
      </c>
      <c r="H1863" s="12">
        <v>43.435927048961027</v>
      </c>
      <c r="I1863">
        <v>448520</v>
      </c>
      <c r="J1863">
        <v>1211</v>
      </c>
      <c r="K1863" s="12">
        <v>19481882</v>
      </c>
      <c r="L1863">
        <v>237904</v>
      </c>
      <c r="M1863">
        <v>53.04</v>
      </c>
      <c r="N1863">
        <v>2.0299999999999998</v>
      </c>
      <c r="O1863">
        <v>-1.28</v>
      </c>
      <c r="P1863">
        <f xml:space="preserve"> IF(Stock_Info[[#This Row],[Close Price]] &gt; Stock_Info[[#This Row],[Open Price]], 1, 0)</f>
        <v>0</v>
      </c>
      <c r="Q1863" t="str">
        <f>IF(AND(Stock_Info[[#This Row],[% Deli. Qty to Traded Qty]]&gt;80,Stock_Info[[#This Row],[No. of Trades]]&lt;3000),"Unusual Day","")</f>
        <v/>
      </c>
      <c r="R1863" t="str">
        <f>IF(AND(Stock_Info[[#This Row],[Spread High-Low]] &lt; 10, Stock_Info[[#This Row],[% Deli. Qty to Traded Qty]] &gt; 90), "Good Day", "")</f>
        <v/>
      </c>
    </row>
    <row r="1864" spans="1:18">
      <c r="A1864" t="s">
        <v>47</v>
      </c>
      <c r="B1864" s="1">
        <v>45743</v>
      </c>
      <c r="C1864" s="1" t="str">
        <f>"WEEK" &amp;" " &amp;  INT((DAY(Stock_Info[[#This Row],[Date]])+WEEKDAY(DATE(YEAR(Stock_Info[[#This Row],[Date]]),MONTH(Stock_Info[[#This Row],[Date]]),1))-1)/7)+1</f>
        <v>WEEK 5</v>
      </c>
      <c r="D1864" s="12">
        <v>43.01</v>
      </c>
      <c r="E1864" s="12">
        <v>44.16</v>
      </c>
      <c r="F1864" s="12">
        <v>42.86</v>
      </c>
      <c r="G1864" s="12">
        <v>43.94</v>
      </c>
      <c r="H1864" s="12">
        <v>43.563061070563748</v>
      </c>
      <c r="I1864">
        <v>352674</v>
      </c>
      <c r="J1864">
        <v>1034</v>
      </c>
      <c r="K1864" s="12">
        <v>15363559</v>
      </c>
      <c r="L1864">
        <v>136159</v>
      </c>
      <c r="M1864">
        <v>38.61</v>
      </c>
      <c r="N1864">
        <v>1.3</v>
      </c>
      <c r="O1864">
        <v>0.93</v>
      </c>
      <c r="P1864">
        <f xml:space="preserve"> IF(Stock_Info[[#This Row],[Close Price]] &gt; Stock_Info[[#This Row],[Open Price]], 1, 0)</f>
        <v>1</v>
      </c>
      <c r="Q1864" t="str">
        <f>IF(AND(Stock_Info[[#This Row],[% Deli. Qty to Traded Qty]]&gt;80,Stock_Info[[#This Row],[No. of Trades]]&lt;3000),"Unusual Day","")</f>
        <v/>
      </c>
      <c r="R1864" t="str">
        <f>IF(AND(Stock_Info[[#This Row],[Spread High-Low]] &lt; 10, Stock_Info[[#This Row],[% Deli. Qty to Traded Qty]] &gt; 90), "Good Day", "")</f>
        <v/>
      </c>
    </row>
    <row r="1865" spans="1:18">
      <c r="A1865" t="s">
        <v>47</v>
      </c>
      <c r="B1865" s="1">
        <v>45742</v>
      </c>
      <c r="C1865" s="1" t="str">
        <f>"WEEK" &amp;" " &amp;  INT((DAY(Stock_Info[[#This Row],[Date]])+WEEKDAY(DATE(YEAR(Stock_Info[[#This Row],[Date]]),MONTH(Stock_Info[[#This Row],[Date]]),1))-1)/7)+1</f>
        <v>WEEK 5</v>
      </c>
      <c r="D1865" s="12">
        <v>44.72</v>
      </c>
      <c r="E1865" s="12">
        <v>45.16</v>
      </c>
      <c r="F1865" s="12">
        <v>43</v>
      </c>
      <c r="G1865" s="12">
        <v>43.11</v>
      </c>
      <c r="H1865" s="12">
        <v>44.04133946333895</v>
      </c>
      <c r="I1865">
        <v>315171</v>
      </c>
      <c r="J1865">
        <v>1261</v>
      </c>
      <c r="K1865" s="12">
        <v>13880553</v>
      </c>
      <c r="L1865">
        <v>156262</v>
      </c>
      <c r="M1865">
        <v>49.58</v>
      </c>
      <c r="N1865">
        <v>2.16</v>
      </c>
      <c r="O1865">
        <v>-1.61</v>
      </c>
      <c r="P1865">
        <f xml:space="preserve"> IF(Stock_Info[[#This Row],[Close Price]] &gt; Stock_Info[[#This Row],[Open Price]], 1, 0)</f>
        <v>0</v>
      </c>
      <c r="Q1865" t="str">
        <f>IF(AND(Stock_Info[[#This Row],[% Deli. Qty to Traded Qty]]&gt;80,Stock_Info[[#This Row],[No. of Trades]]&lt;3000),"Unusual Day","")</f>
        <v/>
      </c>
      <c r="R1865" t="str">
        <f>IF(AND(Stock_Info[[#This Row],[Spread High-Low]] &lt; 10, Stock_Info[[#This Row],[% Deli. Qty to Traded Qty]] &gt; 90), "Good Day", "")</f>
        <v/>
      </c>
    </row>
    <row r="1866" spans="1:18">
      <c r="A1866" t="s">
        <v>47</v>
      </c>
      <c r="B1866" s="1">
        <v>45741</v>
      </c>
      <c r="C1866" s="1" t="str">
        <f>"WEEK" &amp;" " &amp;  INT((DAY(Stock_Info[[#This Row],[Date]])+WEEKDAY(DATE(YEAR(Stock_Info[[#This Row],[Date]]),MONTH(Stock_Info[[#This Row],[Date]]),1))-1)/7)+1</f>
        <v>WEEK 5</v>
      </c>
      <c r="D1866" s="12">
        <v>46.9</v>
      </c>
      <c r="E1866" s="12">
        <v>46.96</v>
      </c>
      <c r="F1866" s="12">
        <v>44.5</v>
      </c>
      <c r="G1866" s="12">
        <v>44.65</v>
      </c>
      <c r="H1866" s="12">
        <v>45.385109806739223</v>
      </c>
      <c r="I1866">
        <v>435629</v>
      </c>
      <c r="J1866">
        <v>2031</v>
      </c>
      <c r="K1866" s="12">
        <v>19771070</v>
      </c>
      <c r="L1866">
        <v>215088</v>
      </c>
      <c r="M1866">
        <v>49.37</v>
      </c>
      <c r="N1866">
        <v>2.46</v>
      </c>
      <c r="O1866">
        <v>-2.25</v>
      </c>
      <c r="P1866">
        <f xml:space="preserve"> IF(Stock_Info[[#This Row],[Close Price]] &gt; Stock_Info[[#This Row],[Open Price]], 1, 0)</f>
        <v>0</v>
      </c>
      <c r="Q1866" t="str">
        <f>IF(AND(Stock_Info[[#This Row],[% Deli. Qty to Traded Qty]]&gt;80,Stock_Info[[#This Row],[No. of Trades]]&lt;3000),"Unusual Day","")</f>
        <v/>
      </c>
      <c r="R1866" t="str">
        <f>IF(AND(Stock_Info[[#This Row],[Spread High-Low]] &lt; 10, Stock_Info[[#This Row],[% Deli. Qty to Traded Qty]] &gt; 90), "Good Day", "")</f>
        <v/>
      </c>
    </row>
    <row r="1867" spans="1:18">
      <c r="A1867" t="s">
        <v>47</v>
      </c>
      <c r="B1867" s="1">
        <v>45740</v>
      </c>
      <c r="C1867" s="1" t="str">
        <f>"WEEK" &amp;" " &amp;  INT((DAY(Stock_Info[[#This Row],[Date]])+WEEKDAY(DATE(YEAR(Stock_Info[[#This Row],[Date]]),MONTH(Stock_Info[[#This Row],[Date]]),1))-1)/7)+1</f>
        <v>WEEK 5</v>
      </c>
      <c r="D1867" s="12">
        <v>45.3</v>
      </c>
      <c r="E1867" s="12">
        <v>47.28</v>
      </c>
      <c r="F1867" s="12">
        <v>45.22</v>
      </c>
      <c r="G1867" s="12">
        <v>46.85</v>
      </c>
      <c r="H1867" s="12">
        <v>46.25163522477412</v>
      </c>
      <c r="I1867">
        <v>649452</v>
      </c>
      <c r="J1867">
        <v>3161</v>
      </c>
      <c r="K1867" s="12">
        <v>30038217</v>
      </c>
      <c r="L1867">
        <v>315674</v>
      </c>
      <c r="M1867">
        <v>48.61</v>
      </c>
      <c r="N1867">
        <v>2.06</v>
      </c>
      <c r="O1867">
        <v>1.55</v>
      </c>
      <c r="P1867">
        <f xml:space="preserve"> IF(Stock_Info[[#This Row],[Close Price]] &gt; Stock_Info[[#This Row],[Open Price]], 1, 0)</f>
        <v>1</v>
      </c>
      <c r="Q1867" t="str">
        <f>IF(AND(Stock_Info[[#This Row],[% Deli. Qty to Traded Qty]]&gt;80,Stock_Info[[#This Row],[No. of Trades]]&lt;3000),"Unusual Day","")</f>
        <v/>
      </c>
      <c r="R1867" t="str">
        <f>IF(AND(Stock_Info[[#This Row],[Spread High-Low]] &lt; 10, Stock_Info[[#This Row],[% Deli. Qty to Traded Qty]] &gt; 90), "Good Day", "")</f>
        <v/>
      </c>
    </row>
    <row r="1868" spans="1:18">
      <c r="A1868" t="s">
        <v>47</v>
      </c>
      <c r="B1868" s="1">
        <v>45737</v>
      </c>
      <c r="C1868" s="1" t="str">
        <f>"WEEK" &amp;" " &amp;  INT((DAY(Stock_Info[[#This Row],[Date]])+WEEKDAY(DATE(YEAR(Stock_Info[[#This Row],[Date]]),MONTH(Stock_Info[[#This Row],[Date]]),1))-1)/7)+1</f>
        <v>WEEK 4</v>
      </c>
      <c r="D1868" s="12">
        <v>44.21</v>
      </c>
      <c r="E1868" s="12">
        <v>45.26</v>
      </c>
      <c r="F1868" s="12">
        <v>43.77</v>
      </c>
      <c r="G1868" s="12">
        <v>45.15</v>
      </c>
      <c r="H1868" s="12">
        <v>44.705783256747793</v>
      </c>
      <c r="I1868">
        <v>405429</v>
      </c>
      <c r="J1868">
        <v>1626</v>
      </c>
      <c r="K1868" s="12">
        <v>18125021</v>
      </c>
      <c r="L1868">
        <v>192131</v>
      </c>
      <c r="M1868">
        <v>47.39</v>
      </c>
      <c r="N1868">
        <v>1.49</v>
      </c>
      <c r="O1868">
        <v>0.94</v>
      </c>
      <c r="P1868">
        <f xml:space="preserve"> IF(Stock_Info[[#This Row],[Close Price]] &gt; Stock_Info[[#This Row],[Open Price]], 1, 0)</f>
        <v>1</v>
      </c>
      <c r="Q1868" t="str">
        <f>IF(AND(Stock_Info[[#This Row],[% Deli. Qty to Traded Qty]]&gt;80,Stock_Info[[#This Row],[No. of Trades]]&lt;3000),"Unusual Day","")</f>
        <v/>
      </c>
      <c r="R1868" t="str">
        <f>IF(AND(Stock_Info[[#This Row],[Spread High-Low]] &lt; 10, Stock_Info[[#This Row],[% Deli. Qty to Traded Qty]] &gt; 90), "Good Day", "")</f>
        <v/>
      </c>
    </row>
    <row r="1869" spans="1:18">
      <c r="A1869" t="s">
        <v>47</v>
      </c>
      <c r="B1869" s="1">
        <v>45736</v>
      </c>
      <c r="C1869" s="1" t="str">
        <f>"WEEK" &amp;" " &amp;  INT((DAY(Stock_Info[[#This Row],[Date]])+WEEKDAY(DATE(YEAR(Stock_Info[[#This Row],[Date]]),MONTH(Stock_Info[[#This Row],[Date]]),1))-1)/7)+1</f>
        <v>WEEK 4</v>
      </c>
      <c r="D1869" s="12">
        <v>44.22</v>
      </c>
      <c r="E1869" s="12">
        <v>45</v>
      </c>
      <c r="F1869" s="12">
        <v>43.74</v>
      </c>
      <c r="G1869" s="12">
        <v>44.02</v>
      </c>
      <c r="H1869" s="12">
        <v>44.231818490771857</v>
      </c>
      <c r="I1869">
        <v>603209</v>
      </c>
      <c r="J1869">
        <v>2455</v>
      </c>
      <c r="K1869" s="12">
        <v>26681031</v>
      </c>
      <c r="L1869">
        <v>187341</v>
      </c>
      <c r="M1869">
        <v>31.06</v>
      </c>
      <c r="N1869">
        <v>1.26</v>
      </c>
      <c r="O1869">
        <v>-0.2</v>
      </c>
      <c r="P1869">
        <f xml:space="preserve"> IF(Stock_Info[[#This Row],[Close Price]] &gt; Stock_Info[[#This Row],[Open Price]], 1, 0)</f>
        <v>0</v>
      </c>
      <c r="Q1869" t="str">
        <f>IF(AND(Stock_Info[[#This Row],[% Deli. Qty to Traded Qty]]&gt;80,Stock_Info[[#This Row],[No. of Trades]]&lt;3000),"Unusual Day","")</f>
        <v/>
      </c>
      <c r="R1869" t="str">
        <f>IF(AND(Stock_Info[[#This Row],[Spread High-Low]] &lt; 10, Stock_Info[[#This Row],[% Deli. Qty to Traded Qty]] &gt; 90), "Good Day", "")</f>
        <v/>
      </c>
    </row>
    <row r="1870" spans="1:18">
      <c r="A1870" t="s">
        <v>47</v>
      </c>
      <c r="B1870" s="1">
        <v>45735</v>
      </c>
      <c r="C1870" s="1" t="str">
        <f>"WEEK" &amp;" " &amp;  INT((DAY(Stock_Info[[#This Row],[Date]])+WEEKDAY(DATE(YEAR(Stock_Info[[#This Row],[Date]]),MONTH(Stock_Info[[#This Row],[Date]]),1))-1)/7)+1</f>
        <v>WEEK 4</v>
      </c>
      <c r="D1870" s="12">
        <v>42.79</v>
      </c>
      <c r="E1870" s="12">
        <v>43.85</v>
      </c>
      <c r="F1870" s="12">
        <v>42.5</v>
      </c>
      <c r="G1870" s="12">
        <v>43.67</v>
      </c>
      <c r="H1870" s="12">
        <v>43.398771116936864</v>
      </c>
      <c r="I1870">
        <v>487109</v>
      </c>
      <c r="J1870">
        <v>2406</v>
      </c>
      <c r="K1870" s="12">
        <v>21139932</v>
      </c>
      <c r="L1870">
        <v>208254</v>
      </c>
      <c r="M1870">
        <v>42.75</v>
      </c>
      <c r="N1870">
        <v>1.35</v>
      </c>
      <c r="O1870">
        <v>0.88</v>
      </c>
      <c r="P1870">
        <f xml:space="preserve"> IF(Stock_Info[[#This Row],[Close Price]] &gt; Stock_Info[[#This Row],[Open Price]], 1, 0)</f>
        <v>1</v>
      </c>
      <c r="Q1870" t="str">
        <f>IF(AND(Stock_Info[[#This Row],[% Deli. Qty to Traded Qty]]&gt;80,Stock_Info[[#This Row],[No. of Trades]]&lt;3000),"Unusual Day","")</f>
        <v/>
      </c>
      <c r="R1870" t="str">
        <f>IF(AND(Stock_Info[[#This Row],[Spread High-Low]] &lt; 10, Stock_Info[[#This Row],[% Deli. Qty to Traded Qty]] &gt; 90), "Good Day", "")</f>
        <v/>
      </c>
    </row>
    <row r="1871" spans="1:18">
      <c r="A1871" t="s">
        <v>47</v>
      </c>
      <c r="B1871" s="1">
        <v>45734</v>
      </c>
      <c r="C1871" s="1" t="str">
        <f>"WEEK" &amp;" " &amp;  INT((DAY(Stock_Info[[#This Row],[Date]])+WEEKDAY(DATE(YEAR(Stock_Info[[#This Row],[Date]]),MONTH(Stock_Info[[#This Row],[Date]]),1))-1)/7)+1</f>
        <v>WEEK 4</v>
      </c>
      <c r="D1871" s="12">
        <v>41.22</v>
      </c>
      <c r="E1871" s="12">
        <v>42.45</v>
      </c>
      <c r="F1871" s="12">
        <v>41.12</v>
      </c>
      <c r="G1871" s="12">
        <v>42.3</v>
      </c>
      <c r="H1871" s="12">
        <v>42.003198963998166</v>
      </c>
      <c r="I1871">
        <v>518918</v>
      </c>
      <c r="J1871">
        <v>2490</v>
      </c>
      <c r="K1871" s="12">
        <v>21796216</v>
      </c>
      <c r="L1871">
        <v>295758</v>
      </c>
      <c r="M1871">
        <v>57</v>
      </c>
      <c r="N1871">
        <v>1.33</v>
      </c>
      <c r="O1871">
        <v>1.08</v>
      </c>
      <c r="P1871">
        <f xml:space="preserve"> IF(Stock_Info[[#This Row],[Close Price]] &gt; Stock_Info[[#This Row],[Open Price]], 1, 0)</f>
        <v>1</v>
      </c>
      <c r="Q1871" t="str">
        <f>IF(AND(Stock_Info[[#This Row],[% Deli. Qty to Traded Qty]]&gt;80,Stock_Info[[#This Row],[No. of Trades]]&lt;3000),"Unusual Day","")</f>
        <v/>
      </c>
      <c r="R1871" t="str">
        <f>IF(AND(Stock_Info[[#This Row],[Spread High-Low]] &lt; 10, Stock_Info[[#This Row],[% Deli. Qty to Traded Qty]] &gt; 90), "Good Day", "")</f>
        <v/>
      </c>
    </row>
    <row r="1872" spans="1:18">
      <c r="A1872" t="s">
        <v>47</v>
      </c>
      <c r="B1872" s="1">
        <v>45733</v>
      </c>
      <c r="C1872" s="1" t="str">
        <f>"WEEK" &amp;" " &amp;  INT((DAY(Stock_Info[[#This Row],[Date]])+WEEKDAY(DATE(YEAR(Stock_Info[[#This Row],[Date]]),MONTH(Stock_Info[[#This Row],[Date]]),1))-1)/7)+1</f>
        <v>WEEK 4</v>
      </c>
      <c r="D1872" s="12">
        <v>41.99</v>
      </c>
      <c r="E1872" s="12">
        <v>41.99</v>
      </c>
      <c r="F1872" s="12">
        <v>40.86</v>
      </c>
      <c r="G1872" s="12">
        <v>41.01</v>
      </c>
      <c r="H1872" s="12">
        <v>41.318381236364019</v>
      </c>
      <c r="I1872">
        <v>379969</v>
      </c>
      <c r="J1872">
        <v>2517</v>
      </c>
      <c r="K1872" s="12">
        <v>15699704</v>
      </c>
      <c r="L1872">
        <v>151153</v>
      </c>
      <c r="M1872">
        <v>39.78</v>
      </c>
      <c r="N1872">
        <v>1.1299999999999999</v>
      </c>
      <c r="O1872">
        <v>-0.98</v>
      </c>
      <c r="P1872">
        <f xml:space="preserve"> IF(Stock_Info[[#This Row],[Close Price]] &gt; Stock_Info[[#This Row],[Open Price]], 1, 0)</f>
        <v>0</v>
      </c>
      <c r="Q1872" t="str">
        <f>IF(AND(Stock_Info[[#This Row],[% Deli. Qty to Traded Qty]]&gt;80,Stock_Info[[#This Row],[No. of Trades]]&lt;3000),"Unusual Day","")</f>
        <v/>
      </c>
      <c r="R1872" t="str">
        <f>IF(AND(Stock_Info[[#This Row],[Spread High-Low]] &lt; 10, Stock_Info[[#This Row],[% Deli. Qty to Traded Qty]] &gt; 90), "Good Day", "")</f>
        <v/>
      </c>
    </row>
    <row r="1873" spans="1:18">
      <c r="A1873" t="s">
        <v>47</v>
      </c>
      <c r="B1873" s="1">
        <v>45729</v>
      </c>
      <c r="C1873" s="1" t="str">
        <f>"WEEK" &amp;" " &amp;  INT((DAY(Stock_Info[[#This Row],[Date]])+WEEKDAY(DATE(YEAR(Stock_Info[[#This Row],[Date]]),MONTH(Stock_Info[[#This Row],[Date]]),1))-1)/7)+1</f>
        <v>WEEK 3</v>
      </c>
      <c r="D1873" s="12">
        <v>42</v>
      </c>
      <c r="E1873" s="12">
        <v>42.35</v>
      </c>
      <c r="F1873" s="12">
        <v>41.32</v>
      </c>
      <c r="G1873" s="12">
        <v>41.48</v>
      </c>
      <c r="H1873" s="12">
        <v>41.792061391637347</v>
      </c>
      <c r="I1873">
        <v>199506</v>
      </c>
      <c r="J1873">
        <v>1088</v>
      </c>
      <c r="K1873" s="12">
        <v>8337767</v>
      </c>
      <c r="L1873">
        <v>62031</v>
      </c>
      <c r="M1873">
        <v>31.09</v>
      </c>
      <c r="N1873">
        <v>1.03</v>
      </c>
      <c r="O1873">
        <v>-0.52</v>
      </c>
      <c r="P1873">
        <f xml:space="preserve"> IF(Stock_Info[[#This Row],[Close Price]] &gt; Stock_Info[[#This Row],[Open Price]], 1, 0)</f>
        <v>0</v>
      </c>
      <c r="Q1873" t="str">
        <f>IF(AND(Stock_Info[[#This Row],[% Deli. Qty to Traded Qty]]&gt;80,Stock_Info[[#This Row],[No. of Trades]]&lt;3000),"Unusual Day","")</f>
        <v/>
      </c>
      <c r="R1873" t="str">
        <f>IF(AND(Stock_Info[[#This Row],[Spread High-Low]] &lt; 10, Stock_Info[[#This Row],[% Deli. Qty to Traded Qty]] &gt; 90), "Good Day", "")</f>
        <v/>
      </c>
    </row>
    <row r="1874" spans="1:18">
      <c r="A1874" t="s">
        <v>47</v>
      </c>
      <c r="B1874" s="1">
        <v>45728</v>
      </c>
      <c r="C1874" s="1" t="str">
        <f>"WEEK" &amp;" " &amp;  INT((DAY(Stock_Info[[#This Row],[Date]])+WEEKDAY(DATE(YEAR(Stock_Info[[#This Row],[Date]]),MONTH(Stock_Info[[#This Row],[Date]]),1))-1)/7)+1</f>
        <v>WEEK 3</v>
      </c>
      <c r="D1874" s="12">
        <v>42.64</v>
      </c>
      <c r="E1874" s="12">
        <v>42.87</v>
      </c>
      <c r="F1874" s="12">
        <v>41.63</v>
      </c>
      <c r="G1874" s="12">
        <v>41.77</v>
      </c>
      <c r="H1874" s="12">
        <v>42.081860422215307</v>
      </c>
      <c r="I1874">
        <v>346932</v>
      </c>
      <c r="J1874">
        <v>2054</v>
      </c>
      <c r="K1874" s="12">
        <v>14599544</v>
      </c>
      <c r="L1874">
        <v>113824</v>
      </c>
      <c r="M1874">
        <v>32.81</v>
      </c>
      <c r="N1874">
        <v>1.24</v>
      </c>
      <c r="O1874">
        <v>-0.87</v>
      </c>
      <c r="P1874">
        <f xml:space="preserve"> IF(Stock_Info[[#This Row],[Close Price]] &gt; Stock_Info[[#This Row],[Open Price]], 1, 0)</f>
        <v>0</v>
      </c>
      <c r="Q1874" t="str">
        <f>IF(AND(Stock_Info[[#This Row],[% Deli. Qty to Traded Qty]]&gt;80,Stock_Info[[#This Row],[No. of Trades]]&lt;3000),"Unusual Day","")</f>
        <v/>
      </c>
      <c r="R1874" t="str">
        <f>IF(AND(Stock_Info[[#This Row],[Spread High-Low]] &lt; 10, Stock_Info[[#This Row],[% Deli. Qty to Traded Qty]] &gt; 90), "Good Day", "")</f>
        <v/>
      </c>
    </row>
    <row r="1875" spans="1:18">
      <c r="A1875" t="s">
        <v>47</v>
      </c>
      <c r="B1875" s="1">
        <v>45727</v>
      </c>
      <c r="C1875" s="1" t="str">
        <f>"WEEK" &amp;" " &amp;  INT((DAY(Stock_Info[[#This Row],[Date]])+WEEKDAY(DATE(YEAR(Stock_Info[[#This Row],[Date]]),MONTH(Stock_Info[[#This Row],[Date]]),1))-1)/7)+1</f>
        <v>WEEK 3</v>
      </c>
      <c r="D1875" s="12">
        <v>42.51</v>
      </c>
      <c r="E1875" s="12">
        <v>42.82</v>
      </c>
      <c r="F1875" s="12">
        <v>41.66</v>
      </c>
      <c r="G1875" s="12">
        <v>42.16</v>
      </c>
      <c r="H1875" s="12">
        <v>42.1613311163673</v>
      </c>
      <c r="I1875">
        <v>469711</v>
      </c>
      <c r="J1875">
        <v>2992</v>
      </c>
      <c r="K1875" s="12">
        <v>19803641</v>
      </c>
      <c r="L1875">
        <v>187852</v>
      </c>
      <c r="M1875">
        <v>39.99</v>
      </c>
      <c r="N1875">
        <v>1.1599999999999999</v>
      </c>
      <c r="O1875">
        <v>-0.35</v>
      </c>
      <c r="P1875">
        <f xml:space="preserve"> IF(Stock_Info[[#This Row],[Close Price]] &gt; Stock_Info[[#This Row],[Open Price]], 1, 0)</f>
        <v>0</v>
      </c>
      <c r="Q1875" t="str">
        <f>IF(AND(Stock_Info[[#This Row],[% Deli. Qty to Traded Qty]]&gt;80,Stock_Info[[#This Row],[No. of Trades]]&lt;3000),"Unusual Day","")</f>
        <v/>
      </c>
      <c r="R1875" t="str">
        <f>IF(AND(Stock_Info[[#This Row],[Spread High-Low]] &lt; 10, Stock_Info[[#This Row],[% Deli. Qty to Traded Qty]] &gt; 90), "Good Day", "")</f>
        <v/>
      </c>
    </row>
    <row r="1876" spans="1:18">
      <c r="A1876" t="s">
        <v>47</v>
      </c>
      <c r="B1876" s="1">
        <v>45726</v>
      </c>
      <c r="C1876" s="1" t="str">
        <f>"WEEK" &amp;" " &amp;  INT((DAY(Stock_Info[[#This Row],[Date]])+WEEKDAY(DATE(YEAR(Stock_Info[[#This Row],[Date]]),MONTH(Stock_Info[[#This Row],[Date]]),1))-1)/7)+1</f>
        <v>WEEK 3</v>
      </c>
      <c r="D1876" s="12">
        <v>44.75</v>
      </c>
      <c r="E1876" s="12">
        <v>44.75</v>
      </c>
      <c r="F1876" s="12">
        <v>42.7</v>
      </c>
      <c r="G1876" s="12">
        <v>42.85</v>
      </c>
      <c r="H1876" s="12">
        <v>43.45419073416484</v>
      </c>
      <c r="I1876">
        <v>384682</v>
      </c>
      <c r="J1876">
        <v>2474</v>
      </c>
      <c r="K1876" s="12">
        <v>16716045</v>
      </c>
      <c r="L1876">
        <v>120608</v>
      </c>
      <c r="M1876">
        <v>31.35</v>
      </c>
      <c r="N1876">
        <v>2.0499999999999998</v>
      </c>
      <c r="O1876">
        <v>-1.9</v>
      </c>
      <c r="P1876">
        <f xml:space="preserve"> IF(Stock_Info[[#This Row],[Close Price]] &gt; Stock_Info[[#This Row],[Open Price]], 1, 0)</f>
        <v>0</v>
      </c>
      <c r="Q1876" t="str">
        <f>IF(AND(Stock_Info[[#This Row],[% Deli. Qty to Traded Qty]]&gt;80,Stock_Info[[#This Row],[No. of Trades]]&lt;3000),"Unusual Day","")</f>
        <v/>
      </c>
      <c r="R1876" t="str">
        <f>IF(AND(Stock_Info[[#This Row],[Spread High-Low]] &lt; 10, Stock_Info[[#This Row],[% Deli. Qty to Traded Qty]] &gt; 90), "Good Day", "")</f>
        <v/>
      </c>
    </row>
    <row r="1877" spans="1:18">
      <c r="A1877" t="s">
        <v>47</v>
      </c>
      <c r="B1877" s="1">
        <v>45723</v>
      </c>
      <c r="C1877" s="1" t="str">
        <f>"WEEK" &amp;" " &amp;  INT((DAY(Stock_Info[[#This Row],[Date]])+WEEKDAY(DATE(YEAR(Stock_Info[[#This Row],[Date]]),MONTH(Stock_Info[[#This Row],[Date]]),1))-1)/7)+1</f>
        <v>WEEK 2</v>
      </c>
      <c r="D1877" s="12">
        <v>44.69</v>
      </c>
      <c r="E1877" s="12">
        <v>44.94</v>
      </c>
      <c r="F1877" s="12">
        <v>44.18</v>
      </c>
      <c r="G1877" s="12">
        <v>44.43</v>
      </c>
      <c r="H1877" s="12">
        <v>44.497044338656764</v>
      </c>
      <c r="I1877">
        <v>133811</v>
      </c>
      <c r="J1877">
        <v>967</v>
      </c>
      <c r="K1877" s="12">
        <v>5954194</v>
      </c>
      <c r="L1877">
        <v>44131</v>
      </c>
      <c r="M1877">
        <v>32.979999999999997</v>
      </c>
      <c r="N1877">
        <v>0.76</v>
      </c>
      <c r="O1877">
        <v>-0.26</v>
      </c>
      <c r="P1877">
        <f xml:space="preserve"> IF(Stock_Info[[#This Row],[Close Price]] &gt; Stock_Info[[#This Row],[Open Price]], 1, 0)</f>
        <v>0</v>
      </c>
      <c r="Q1877" t="str">
        <f>IF(AND(Stock_Info[[#This Row],[% Deli. Qty to Traded Qty]]&gt;80,Stock_Info[[#This Row],[No. of Trades]]&lt;3000),"Unusual Day","")</f>
        <v/>
      </c>
      <c r="R1877" t="str">
        <f>IF(AND(Stock_Info[[#This Row],[Spread High-Low]] &lt; 10, Stock_Info[[#This Row],[% Deli. Qty to Traded Qty]] &gt; 90), "Good Day", "")</f>
        <v/>
      </c>
    </row>
    <row r="1878" spans="1:18">
      <c r="A1878" t="s">
        <v>47</v>
      </c>
      <c r="B1878" s="1">
        <v>45722</v>
      </c>
      <c r="C1878" s="1" t="str">
        <f>"WEEK" &amp;" " &amp;  INT((DAY(Stock_Info[[#This Row],[Date]])+WEEKDAY(DATE(YEAR(Stock_Info[[#This Row],[Date]]),MONTH(Stock_Info[[#This Row],[Date]]),1))-1)/7)+1</f>
        <v>WEEK 2</v>
      </c>
      <c r="D1878" s="12">
        <v>44.79</v>
      </c>
      <c r="E1878" s="12">
        <v>45.3</v>
      </c>
      <c r="F1878" s="12">
        <v>44.03</v>
      </c>
      <c r="G1878" s="12">
        <v>44.3</v>
      </c>
      <c r="H1878" s="12">
        <v>44.597467209407505</v>
      </c>
      <c r="I1878">
        <v>289641</v>
      </c>
      <c r="J1878">
        <v>1206</v>
      </c>
      <c r="K1878" s="12">
        <v>12917255</v>
      </c>
      <c r="L1878">
        <v>122714</v>
      </c>
      <c r="M1878">
        <v>42.37</v>
      </c>
      <c r="N1878">
        <v>1.27</v>
      </c>
      <c r="O1878">
        <v>-0.49</v>
      </c>
      <c r="P1878">
        <f xml:space="preserve"> IF(Stock_Info[[#This Row],[Close Price]] &gt; Stock_Info[[#This Row],[Open Price]], 1, 0)</f>
        <v>0</v>
      </c>
      <c r="Q1878" t="str">
        <f>IF(AND(Stock_Info[[#This Row],[% Deli. Qty to Traded Qty]]&gt;80,Stock_Info[[#This Row],[No. of Trades]]&lt;3000),"Unusual Day","")</f>
        <v/>
      </c>
      <c r="R1878" t="str">
        <f>IF(AND(Stock_Info[[#This Row],[Spread High-Low]] &lt; 10, Stock_Info[[#This Row],[% Deli. Qty to Traded Qty]] &gt; 90), "Good Day", "")</f>
        <v/>
      </c>
    </row>
    <row r="1879" spans="1:18">
      <c r="A1879" t="s">
        <v>47</v>
      </c>
      <c r="B1879" s="1">
        <v>45721</v>
      </c>
      <c r="C1879" s="1" t="str">
        <f>"WEEK" &amp;" " &amp;  INT((DAY(Stock_Info[[#This Row],[Date]])+WEEKDAY(DATE(YEAR(Stock_Info[[#This Row],[Date]]),MONTH(Stock_Info[[#This Row],[Date]]),1))-1)/7)+1</f>
        <v>WEEK 2</v>
      </c>
      <c r="D1879" s="12">
        <v>43.37</v>
      </c>
      <c r="E1879" s="12">
        <v>44.21</v>
      </c>
      <c r="F1879" s="12">
        <v>43.36</v>
      </c>
      <c r="G1879" s="12">
        <v>44.09</v>
      </c>
      <c r="H1879" s="12">
        <v>43.858368868617049</v>
      </c>
      <c r="I1879">
        <v>242482</v>
      </c>
      <c r="J1879">
        <v>1086</v>
      </c>
      <c r="K1879" s="12">
        <v>10634865</v>
      </c>
      <c r="L1879">
        <v>66111</v>
      </c>
      <c r="M1879">
        <v>27.26</v>
      </c>
      <c r="N1879">
        <v>0.85</v>
      </c>
      <c r="O1879">
        <v>0.72</v>
      </c>
      <c r="P1879">
        <f xml:space="preserve"> IF(Stock_Info[[#This Row],[Close Price]] &gt; Stock_Info[[#This Row],[Open Price]], 1, 0)</f>
        <v>1</v>
      </c>
      <c r="Q1879" t="str">
        <f>IF(AND(Stock_Info[[#This Row],[% Deli. Qty to Traded Qty]]&gt;80,Stock_Info[[#This Row],[No. of Trades]]&lt;3000),"Unusual Day","")</f>
        <v/>
      </c>
      <c r="R1879" t="str">
        <f>IF(AND(Stock_Info[[#This Row],[Spread High-Low]] &lt; 10, Stock_Info[[#This Row],[% Deli. Qty to Traded Qty]] &gt; 90), "Good Day", "")</f>
        <v/>
      </c>
    </row>
    <row r="1880" spans="1:18">
      <c r="A1880" t="s">
        <v>47</v>
      </c>
      <c r="B1880" s="1">
        <v>45720</v>
      </c>
      <c r="C1880" s="1" t="str">
        <f>"WEEK" &amp;" " &amp;  INT((DAY(Stock_Info[[#This Row],[Date]])+WEEKDAY(DATE(YEAR(Stock_Info[[#This Row],[Date]]),MONTH(Stock_Info[[#This Row],[Date]]),1))-1)/7)+1</f>
        <v>WEEK 2</v>
      </c>
      <c r="D1880" s="12">
        <v>41.61</v>
      </c>
      <c r="E1880" s="12">
        <v>43.75</v>
      </c>
      <c r="F1880" s="12">
        <v>41.05</v>
      </c>
      <c r="G1880" s="12">
        <v>43.1</v>
      </c>
      <c r="H1880" s="12">
        <v>42.729721414090996</v>
      </c>
      <c r="I1880">
        <v>585026</v>
      </c>
      <c r="J1880">
        <v>2835</v>
      </c>
      <c r="K1880" s="12">
        <v>24997998</v>
      </c>
      <c r="L1880">
        <v>245251</v>
      </c>
      <c r="M1880">
        <v>41.92</v>
      </c>
      <c r="N1880">
        <v>2.7</v>
      </c>
      <c r="O1880">
        <v>1.49</v>
      </c>
      <c r="P1880">
        <f xml:space="preserve"> IF(Stock_Info[[#This Row],[Close Price]] &gt; Stock_Info[[#This Row],[Open Price]], 1, 0)</f>
        <v>1</v>
      </c>
      <c r="Q1880" t="str">
        <f>IF(AND(Stock_Info[[#This Row],[% Deli. Qty to Traded Qty]]&gt;80,Stock_Info[[#This Row],[No. of Trades]]&lt;3000),"Unusual Day","")</f>
        <v/>
      </c>
      <c r="R1880" t="str">
        <f>IF(AND(Stock_Info[[#This Row],[Spread High-Low]] &lt; 10, Stock_Info[[#This Row],[% Deli. Qty to Traded Qty]] &gt; 90), "Good Day", "")</f>
        <v/>
      </c>
    </row>
    <row r="1881" spans="1:18">
      <c r="A1881" t="s">
        <v>47</v>
      </c>
      <c r="B1881" s="1">
        <v>45719</v>
      </c>
      <c r="C1881" s="1" t="str">
        <f>"WEEK" &amp;" " &amp;  INT((DAY(Stock_Info[[#This Row],[Date]])+WEEKDAY(DATE(YEAR(Stock_Info[[#This Row],[Date]]),MONTH(Stock_Info[[#This Row],[Date]]),1))-1)/7)+1</f>
        <v>WEEK 2</v>
      </c>
      <c r="D1881" s="12">
        <v>43.96</v>
      </c>
      <c r="E1881" s="12">
        <v>44.37</v>
      </c>
      <c r="F1881" s="12">
        <v>41.49</v>
      </c>
      <c r="G1881" s="12">
        <v>42.01</v>
      </c>
      <c r="H1881" s="12">
        <v>42.172998525956977</v>
      </c>
      <c r="I1881">
        <v>868360</v>
      </c>
      <c r="J1881">
        <v>5084</v>
      </c>
      <c r="K1881" s="12">
        <v>36621345</v>
      </c>
      <c r="L1881">
        <v>351094</v>
      </c>
      <c r="M1881">
        <v>40.43</v>
      </c>
      <c r="N1881">
        <v>2.88</v>
      </c>
      <c r="O1881">
        <v>-1.95</v>
      </c>
      <c r="P1881">
        <f xml:space="preserve"> IF(Stock_Info[[#This Row],[Close Price]] &gt; Stock_Info[[#This Row],[Open Price]], 1, 0)</f>
        <v>0</v>
      </c>
      <c r="Q1881" t="str">
        <f>IF(AND(Stock_Info[[#This Row],[% Deli. Qty to Traded Qty]]&gt;80,Stock_Info[[#This Row],[No. of Trades]]&lt;3000),"Unusual Day","")</f>
        <v/>
      </c>
      <c r="R1881" t="str">
        <f>IF(AND(Stock_Info[[#This Row],[Spread High-Low]] &lt; 10, Stock_Info[[#This Row],[% Deli. Qty to Traded Qty]] &gt; 90), "Good Day", "")</f>
        <v/>
      </c>
    </row>
    <row r="1882" spans="1:18">
      <c r="A1882" t="s">
        <v>47</v>
      </c>
      <c r="B1882" s="1">
        <v>45716</v>
      </c>
      <c r="C1882" s="1" t="str">
        <f>"WEEK" &amp;" " &amp;  INT((DAY(Stock_Info[[#This Row],[Date]])+WEEKDAY(DATE(YEAR(Stock_Info[[#This Row],[Date]]),MONTH(Stock_Info[[#This Row],[Date]]),1))-1)/7)+1</f>
        <v>WEEK 5</v>
      </c>
      <c r="D1882" s="12">
        <v>45.3</v>
      </c>
      <c r="E1882" s="12">
        <v>45.35</v>
      </c>
      <c r="F1882" s="12">
        <v>43.25</v>
      </c>
      <c r="G1882" s="12">
        <v>44.08</v>
      </c>
      <c r="H1882" s="12">
        <v>44.024818264226489</v>
      </c>
      <c r="I1882">
        <v>571434</v>
      </c>
      <c r="J1882">
        <v>3953</v>
      </c>
      <c r="K1882" s="12">
        <v>25157278</v>
      </c>
      <c r="L1882">
        <v>236361</v>
      </c>
      <c r="M1882">
        <v>41.36</v>
      </c>
      <c r="N1882">
        <v>2.1</v>
      </c>
      <c r="O1882">
        <v>-1.22</v>
      </c>
      <c r="P1882">
        <f xml:space="preserve"> IF(Stock_Info[[#This Row],[Close Price]] &gt; Stock_Info[[#This Row],[Open Price]], 1, 0)</f>
        <v>0</v>
      </c>
      <c r="Q1882" t="str">
        <f>IF(AND(Stock_Info[[#This Row],[% Deli. Qty to Traded Qty]]&gt;80,Stock_Info[[#This Row],[No. of Trades]]&lt;3000),"Unusual Day","")</f>
        <v/>
      </c>
      <c r="R1882" t="str">
        <f>IF(AND(Stock_Info[[#This Row],[Spread High-Low]] &lt; 10, Stock_Info[[#This Row],[% Deli. Qty to Traded Qty]] &gt; 90), "Good Day", "")</f>
        <v/>
      </c>
    </row>
    <row r="1883" spans="1:18">
      <c r="A1883" t="s">
        <v>47</v>
      </c>
      <c r="B1883" s="1">
        <v>45715</v>
      </c>
      <c r="C1883" s="1" t="str">
        <f>"WEEK" &amp;" " &amp;  INT((DAY(Stock_Info[[#This Row],[Date]])+WEEKDAY(DATE(YEAR(Stock_Info[[#This Row],[Date]]),MONTH(Stock_Info[[#This Row],[Date]]),1))-1)/7)+1</f>
        <v>WEEK 5</v>
      </c>
      <c r="D1883" s="12">
        <v>46.34</v>
      </c>
      <c r="E1883" s="12">
        <v>46.88</v>
      </c>
      <c r="F1883" s="12">
        <v>45.09</v>
      </c>
      <c r="G1883" s="12">
        <v>45.35</v>
      </c>
      <c r="H1883" s="12">
        <v>45.617143218286806</v>
      </c>
      <c r="I1883">
        <v>300632</v>
      </c>
      <c r="J1883">
        <v>2343</v>
      </c>
      <c r="K1883" s="12">
        <v>13713973</v>
      </c>
      <c r="L1883">
        <v>146538</v>
      </c>
      <c r="M1883">
        <v>48.74</v>
      </c>
      <c r="N1883">
        <v>1.79</v>
      </c>
      <c r="O1883">
        <v>-0.99</v>
      </c>
      <c r="P1883">
        <f xml:space="preserve"> IF(Stock_Info[[#This Row],[Close Price]] &gt; Stock_Info[[#This Row],[Open Price]], 1, 0)</f>
        <v>0</v>
      </c>
      <c r="Q1883" t="str">
        <f>IF(AND(Stock_Info[[#This Row],[% Deli. Qty to Traded Qty]]&gt;80,Stock_Info[[#This Row],[No. of Trades]]&lt;3000),"Unusual Day","")</f>
        <v/>
      </c>
      <c r="R1883" t="str">
        <f>IF(AND(Stock_Info[[#This Row],[Spread High-Low]] &lt; 10, Stock_Info[[#This Row],[% Deli. Qty to Traded Qty]] &gt; 90), "Good Day", "")</f>
        <v/>
      </c>
    </row>
    <row r="1884" spans="1:18">
      <c r="A1884" t="s">
        <v>47</v>
      </c>
      <c r="B1884" s="1">
        <v>45713</v>
      </c>
      <c r="C1884" s="1" t="str">
        <f>"WEEK" &amp;" " &amp;  INT((DAY(Stock_Info[[#This Row],[Date]])+WEEKDAY(DATE(YEAR(Stock_Info[[#This Row],[Date]]),MONTH(Stock_Info[[#This Row],[Date]]),1))-1)/7)+1</f>
        <v>WEEK 5</v>
      </c>
      <c r="D1884" s="12">
        <v>47.73</v>
      </c>
      <c r="E1884" s="12">
        <v>47.9</v>
      </c>
      <c r="F1884" s="12">
        <v>46.11</v>
      </c>
      <c r="G1884" s="12">
        <v>46.31</v>
      </c>
      <c r="H1884" s="12">
        <v>46.657048450488681</v>
      </c>
      <c r="I1884">
        <v>431265</v>
      </c>
      <c r="J1884">
        <v>2296</v>
      </c>
      <c r="K1884" s="12">
        <v>20121552</v>
      </c>
      <c r="L1884">
        <v>100049</v>
      </c>
      <c r="M1884">
        <v>23.2</v>
      </c>
      <c r="N1884">
        <v>1.79</v>
      </c>
      <c r="O1884">
        <v>-1.42</v>
      </c>
      <c r="P1884">
        <f xml:space="preserve"> IF(Stock_Info[[#This Row],[Close Price]] &gt; Stock_Info[[#This Row],[Open Price]], 1, 0)</f>
        <v>0</v>
      </c>
      <c r="Q1884" t="str">
        <f>IF(AND(Stock_Info[[#This Row],[% Deli. Qty to Traded Qty]]&gt;80,Stock_Info[[#This Row],[No. of Trades]]&lt;3000),"Unusual Day","")</f>
        <v/>
      </c>
      <c r="R1884" t="str">
        <f>IF(AND(Stock_Info[[#This Row],[Spread High-Low]] &lt; 10, Stock_Info[[#This Row],[% Deli. Qty to Traded Qty]] &gt; 90), "Good Day", "")</f>
        <v/>
      </c>
    </row>
    <row r="1885" spans="1:18">
      <c r="A1885" t="s">
        <v>47</v>
      </c>
      <c r="B1885" s="1">
        <v>45712</v>
      </c>
      <c r="C1885" s="1" t="str">
        <f>"WEEK" &amp;" " &amp;  INT((DAY(Stock_Info[[#This Row],[Date]])+WEEKDAY(DATE(YEAR(Stock_Info[[#This Row],[Date]]),MONTH(Stock_Info[[#This Row],[Date]]),1))-1)/7)+1</f>
        <v>WEEK 5</v>
      </c>
      <c r="D1885" s="12">
        <v>46.5</v>
      </c>
      <c r="E1885" s="12">
        <v>46.5</v>
      </c>
      <c r="F1885" s="12">
        <v>45.6</v>
      </c>
      <c r="G1885" s="12">
        <v>45.99</v>
      </c>
      <c r="H1885" s="12">
        <v>46.02846018674844</v>
      </c>
      <c r="I1885">
        <v>116092</v>
      </c>
      <c r="J1885">
        <v>773</v>
      </c>
      <c r="K1885" s="12">
        <v>5343536</v>
      </c>
      <c r="L1885">
        <v>25636</v>
      </c>
      <c r="M1885">
        <v>22.08</v>
      </c>
      <c r="N1885">
        <v>0.9</v>
      </c>
      <c r="O1885">
        <v>-0.51</v>
      </c>
      <c r="P1885">
        <f xml:space="preserve"> IF(Stock_Info[[#This Row],[Close Price]] &gt; Stock_Info[[#This Row],[Open Price]], 1, 0)</f>
        <v>0</v>
      </c>
      <c r="Q1885" t="str">
        <f>IF(AND(Stock_Info[[#This Row],[% Deli. Qty to Traded Qty]]&gt;80,Stock_Info[[#This Row],[No. of Trades]]&lt;3000),"Unusual Day","")</f>
        <v/>
      </c>
      <c r="R1885" t="str">
        <f>IF(AND(Stock_Info[[#This Row],[Spread High-Low]] &lt; 10, Stock_Info[[#This Row],[% Deli. Qty to Traded Qty]] &gt; 90), "Good Day", "")</f>
        <v/>
      </c>
    </row>
    <row r="1886" spans="1:18">
      <c r="A1886" t="s">
        <v>47</v>
      </c>
      <c r="B1886" s="1">
        <v>45709</v>
      </c>
      <c r="C1886" s="1" t="str">
        <f>"WEEK" &amp;" " &amp;  INT((DAY(Stock_Info[[#This Row],[Date]])+WEEKDAY(DATE(YEAR(Stock_Info[[#This Row],[Date]]),MONTH(Stock_Info[[#This Row],[Date]]),1))-1)/7)+1</f>
        <v>WEEK 4</v>
      </c>
      <c r="D1886" s="12">
        <v>47.35</v>
      </c>
      <c r="E1886" s="12">
        <v>48.2</v>
      </c>
      <c r="F1886" s="12">
        <v>46.5</v>
      </c>
      <c r="G1886" s="12">
        <v>46.77</v>
      </c>
      <c r="H1886" s="12">
        <v>47.312908704315383</v>
      </c>
      <c r="I1886">
        <v>149558</v>
      </c>
      <c r="J1886">
        <v>903</v>
      </c>
      <c r="K1886" s="12">
        <v>7076024</v>
      </c>
      <c r="L1886">
        <v>49464</v>
      </c>
      <c r="M1886">
        <v>33.07</v>
      </c>
      <c r="N1886">
        <v>1.7</v>
      </c>
      <c r="O1886">
        <v>-0.57999999999999996</v>
      </c>
      <c r="P1886">
        <f xml:space="preserve"> IF(Stock_Info[[#This Row],[Close Price]] &gt; Stock_Info[[#This Row],[Open Price]], 1, 0)</f>
        <v>0</v>
      </c>
      <c r="Q1886" t="str">
        <f>IF(AND(Stock_Info[[#This Row],[% Deli. Qty to Traded Qty]]&gt;80,Stock_Info[[#This Row],[No. of Trades]]&lt;3000),"Unusual Day","")</f>
        <v/>
      </c>
      <c r="R1886" t="str">
        <f>IF(AND(Stock_Info[[#This Row],[Spread High-Low]] &lt; 10, Stock_Info[[#This Row],[% Deli. Qty to Traded Qty]] &gt; 90), "Good Day", "")</f>
        <v/>
      </c>
    </row>
    <row r="1887" spans="1:18">
      <c r="A1887" t="s">
        <v>47</v>
      </c>
      <c r="B1887" s="1">
        <v>45708</v>
      </c>
      <c r="C1887" s="1" t="str">
        <f>"WEEK" &amp;" " &amp;  INT((DAY(Stock_Info[[#This Row],[Date]])+WEEKDAY(DATE(YEAR(Stock_Info[[#This Row],[Date]]),MONTH(Stock_Info[[#This Row],[Date]]),1))-1)/7)+1</f>
        <v>WEEK 4</v>
      </c>
      <c r="D1887" s="12">
        <v>46.29</v>
      </c>
      <c r="E1887" s="12">
        <v>47.5</v>
      </c>
      <c r="F1887" s="12">
        <v>45.94</v>
      </c>
      <c r="G1887" s="12">
        <v>47.35</v>
      </c>
      <c r="H1887" s="12">
        <v>46.877305026425702</v>
      </c>
      <c r="I1887">
        <v>424019</v>
      </c>
      <c r="J1887">
        <v>2158</v>
      </c>
      <c r="K1887" s="12">
        <v>19876868</v>
      </c>
      <c r="L1887">
        <v>139577</v>
      </c>
      <c r="M1887">
        <v>32.92</v>
      </c>
      <c r="N1887">
        <v>1.56</v>
      </c>
      <c r="O1887">
        <v>1.06</v>
      </c>
      <c r="P1887">
        <f xml:space="preserve"> IF(Stock_Info[[#This Row],[Close Price]] &gt; Stock_Info[[#This Row],[Open Price]], 1, 0)</f>
        <v>1</v>
      </c>
      <c r="Q1887" t="str">
        <f>IF(AND(Stock_Info[[#This Row],[% Deli. Qty to Traded Qty]]&gt;80,Stock_Info[[#This Row],[No. of Trades]]&lt;3000),"Unusual Day","")</f>
        <v/>
      </c>
      <c r="R1887" t="str">
        <f>IF(AND(Stock_Info[[#This Row],[Spread High-Low]] &lt; 10, Stock_Info[[#This Row],[% Deli. Qty to Traded Qty]] &gt; 90), "Good Day", "")</f>
        <v/>
      </c>
    </row>
    <row r="1888" spans="1:18">
      <c r="A1888" t="s">
        <v>47</v>
      </c>
      <c r="B1888" s="1">
        <v>45707</v>
      </c>
      <c r="C1888" s="1" t="str">
        <f>"WEEK" &amp;" " &amp;  INT((DAY(Stock_Info[[#This Row],[Date]])+WEEKDAY(DATE(YEAR(Stock_Info[[#This Row],[Date]]),MONTH(Stock_Info[[#This Row],[Date]]),1))-1)/7)+1</f>
        <v>WEEK 4</v>
      </c>
      <c r="D1888" s="12">
        <v>45.39</v>
      </c>
      <c r="E1888" s="12">
        <v>46.73</v>
      </c>
      <c r="F1888" s="12">
        <v>44.95</v>
      </c>
      <c r="G1888" s="12">
        <v>46.31</v>
      </c>
      <c r="H1888" s="12">
        <v>46.338549226756307</v>
      </c>
      <c r="I1888">
        <v>366508</v>
      </c>
      <c r="J1888">
        <v>1201</v>
      </c>
      <c r="K1888" s="12">
        <v>16983449</v>
      </c>
      <c r="L1888">
        <v>165384</v>
      </c>
      <c r="M1888">
        <v>45.12</v>
      </c>
      <c r="N1888">
        <v>1.78</v>
      </c>
      <c r="O1888">
        <v>0.92</v>
      </c>
      <c r="P1888">
        <f xml:space="preserve"> IF(Stock_Info[[#This Row],[Close Price]] &gt; Stock_Info[[#This Row],[Open Price]], 1, 0)</f>
        <v>1</v>
      </c>
      <c r="Q1888" t="str">
        <f>IF(AND(Stock_Info[[#This Row],[% Deli. Qty to Traded Qty]]&gt;80,Stock_Info[[#This Row],[No. of Trades]]&lt;3000),"Unusual Day","")</f>
        <v/>
      </c>
      <c r="R1888" t="str">
        <f>IF(AND(Stock_Info[[#This Row],[Spread High-Low]] &lt; 10, Stock_Info[[#This Row],[% Deli. Qty to Traded Qty]] &gt; 90), "Good Day", "")</f>
        <v/>
      </c>
    </row>
    <row r="1889" spans="1:18">
      <c r="A1889" t="s">
        <v>47</v>
      </c>
      <c r="B1889" s="1">
        <v>45706</v>
      </c>
      <c r="C1889" s="1" t="str">
        <f>"WEEK" &amp;" " &amp;  INT((DAY(Stock_Info[[#This Row],[Date]])+WEEKDAY(DATE(YEAR(Stock_Info[[#This Row],[Date]]),MONTH(Stock_Info[[#This Row],[Date]]),1))-1)/7)+1</f>
        <v>WEEK 4</v>
      </c>
      <c r="D1889" s="12">
        <v>47.25</v>
      </c>
      <c r="E1889" s="12">
        <v>47.47</v>
      </c>
      <c r="F1889" s="12">
        <v>45.5</v>
      </c>
      <c r="G1889" s="12">
        <v>45.76</v>
      </c>
      <c r="H1889" s="12">
        <v>46.102150526008501</v>
      </c>
      <c r="I1889">
        <v>462445</v>
      </c>
      <c r="J1889">
        <v>2773</v>
      </c>
      <c r="K1889" s="12">
        <v>21319709</v>
      </c>
      <c r="L1889">
        <v>137860</v>
      </c>
      <c r="M1889">
        <v>29.81</v>
      </c>
      <c r="N1889">
        <v>1.97</v>
      </c>
      <c r="O1889">
        <v>-1.49</v>
      </c>
      <c r="P1889">
        <f xml:space="preserve"> IF(Stock_Info[[#This Row],[Close Price]] &gt; Stock_Info[[#This Row],[Open Price]], 1, 0)</f>
        <v>0</v>
      </c>
      <c r="Q1889" t="str">
        <f>IF(AND(Stock_Info[[#This Row],[% Deli. Qty to Traded Qty]]&gt;80,Stock_Info[[#This Row],[No. of Trades]]&lt;3000),"Unusual Day","")</f>
        <v/>
      </c>
      <c r="R1889" t="str">
        <f>IF(AND(Stock_Info[[#This Row],[Spread High-Low]] &lt; 10, Stock_Info[[#This Row],[% Deli. Qty to Traded Qty]] &gt; 90), "Good Day", "")</f>
        <v/>
      </c>
    </row>
    <row r="1890" spans="1:18">
      <c r="A1890" t="s">
        <v>47</v>
      </c>
      <c r="B1890" s="1">
        <v>45705</v>
      </c>
      <c r="C1890" s="1" t="str">
        <f>"WEEK" &amp;" " &amp;  INT((DAY(Stock_Info[[#This Row],[Date]])+WEEKDAY(DATE(YEAR(Stock_Info[[#This Row],[Date]]),MONTH(Stock_Info[[#This Row],[Date]]),1))-1)/7)+1</f>
        <v>WEEK 4</v>
      </c>
      <c r="D1890" s="12">
        <v>47.87</v>
      </c>
      <c r="E1890" s="12">
        <v>47.87</v>
      </c>
      <c r="F1890" s="12">
        <v>46.39</v>
      </c>
      <c r="G1890" s="12">
        <v>47.16</v>
      </c>
      <c r="H1890" s="12">
        <v>46.963867049017601</v>
      </c>
      <c r="I1890">
        <v>253868</v>
      </c>
      <c r="J1890">
        <v>1233</v>
      </c>
      <c r="K1890" s="12">
        <v>11922623</v>
      </c>
      <c r="L1890">
        <v>67155</v>
      </c>
      <c r="M1890">
        <v>26.45</v>
      </c>
      <c r="N1890">
        <v>1.48</v>
      </c>
      <c r="O1890">
        <v>-0.71</v>
      </c>
      <c r="P1890">
        <f xml:space="preserve"> IF(Stock_Info[[#This Row],[Close Price]] &gt; Stock_Info[[#This Row],[Open Price]], 1, 0)</f>
        <v>0</v>
      </c>
      <c r="Q1890" t="str">
        <f>IF(AND(Stock_Info[[#This Row],[% Deli. Qty to Traded Qty]]&gt;80,Stock_Info[[#This Row],[No. of Trades]]&lt;3000),"Unusual Day","")</f>
        <v/>
      </c>
      <c r="R1890" t="str">
        <f>IF(AND(Stock_Info[[#This Row],[Spread High-Low]] &lt; 10, Stock_Info[[#This Row],[% Deli. Qty to Traded Qty]] &gt; 90), "Good Day", "")</f>
        <v/>
      </c>
    </row>
    <row r="1891" spans="1:18">
      <c r="A1891" t="s">
        <v>47</v>
      </c>
      <c r="B1891" s="1">
        <v>45702</v>
      </c>
      <c r="C1891" s="1" t="str">
        <f>"WEEK" &amp;" " &amp;  INT((DAY(Stock_Info[[#This Row],[Date]])+WEEKDAY(DATE(YEAR(Stock_Info[[#This Row],[Date]]),MONTH(Stock_Info[[#This Row],[Date]]),1))-1)/7)+1</f>
        <v>WEEK 3</v>
      </c>
      <c r="D1891" s="12">
        <v>48.84</v>
      </c>
      <c r="E1891" s="12">
        <v>48.84</v>
      </c>
      <c r="F1891" s="12">
        <v>47.35</v>
      </c>
      <c r="G1891" s="12">
        <v>47.87</v>
      </c>
      <c r="H1891" s="12">
        <v>47.864918131065231</v>
      </c>
      <c r="I1891">
        <v>133445</v>
      </c>
      <c r="J1891">
        <v>939</v>
      </c>
      <c r="K1891" s="12">
        <v>6387334</v>
      </c>
      <c r="L1891">
        <v>37546</v>
      </c>
      <c r="M1891">
        <v>28.14</v>
      </c>
      <c r="N1891">
        <v>1.49</v>
      </c>
      <c r="O1891">
        <v>-0.97</v>
      </c>
      <c r="P1891">
        <f xml:space="preserve"> IF(Stock_Info[[#This Row],[Close Price]] &gt; Stock_Info[[#This Row],[Open Price]], 1, 0)</f>
        <v>0</v>
      </c>
      <c r="Q1891" t="str">
        <f>IF(AND(Stock_Info[[#This Row],[% Deli. Qty to Traded Qty]]&gt;80,Stock_Info[[#This Row],[No. of Trades]]&lt;3000),"Unusual Day","")</f>
        <v/>
      </c>
      <c r="R1891" t="str">
        <f>IF(AND(Stock_Info[[#This Row],[Spread High-Low]] &lt; 10, Stock_Info[[#This Row],[% Deli. Qty to Traded Qty]] &gt; 90), "Good Day", "")</f>
        <v/>
      </c>
    </row>
    <row r="1892" spans="1:18">
      <c r="A1892" t="s">
        <v>47</v>
      </c>
      <c r="B1892" s="1">
        <v>45701</v>
      </c>
      <c r="C1892" s="1" t="str">
        <f>"WEEK" &amp;" " &amp;  INT((DAY(Stock_Info[[#This Row],[Date]])+WEEKDAY(DATE(YEAR(Stock_Info[[#This Row],[Date]]),MONTH(Stock_Info[[#This Row],[Date]]),1))-1)/7)+1</f>
        <v>WEEK 3</v>
      </c>
      <c r="D1892" s="12">
        <v>49.19</v>
      </c>
      <c r="E1892" s="12">
        <v>49.4</v>
      </c>
      <c r="F1892" s="12">
        <v>48.51</v>
      </c>
      <c r="G1892" s="12">
        <v>48.66</v>
      </c>
      <c r="H1892" s="12">
        <v>48.912411173809872</v>
      </c>
      <c r="I1892">
        <v>157189</v>
      </c>
      <c r="J1892">
        <v>789</v>
      </c>
      <c r="K1892" s="12">
        <v>7688493</v>
      </c>
      <c r="L1892">
        <v>65733</v>
      </c>
      <c r="M1892">
        <v>41.82</v>
      </c>
      <c r="N1892">
        <v>0.89</v>
      </c>
      <c r="O1892">
        <v>-0.53</v>
      </c>
      <c r="P1892">
        <f xml:space="preserve"> IF(Stock_Info[[#This Row],[Close Price]] &gt; Stock_Info[[#This Row],[Open Price]], 1, 0)</f>
        <v>0</v>
      </c>
      <c r="Q1892" t="str">
        <f>IF(AND(Stock_Info[[#This Row],[% Deli. Qty to Traded Qty]]&gt;80,Stock_Info[[#This Row],[No. of Trades]]&lt;3000),"Unusual Day","")</f>
        <v/>
      </c>
      <c r="R1892" t="str">
        <f>IF(AND(Stock_Info[[#This Row],[Spread High-Low]] &lt; 10, Stock_Info[[#This Row],[% Deli. Qty to Traded Qty]] &gt; 90), "Good Day", "")</f>
        <v/>
      </c>
    </row>
    <row r="1893" spans="1:18">
      <c r="A1893" t="s">
        <v>47</v>
      </c>
      <c r="B1893" s="1">
        <v>45700</v>
      </c>
      <c r="C1893" s="1" t="str">
        <f>"WEEK" &amp;" " &amp;  INT((DAY(Stock_Info[[#This Row],[Date]])+WEEKDAY(DATE(YEAR(Stock_Info[[#This Row],[Date]]),MONTH(Stock_Info[[#This Row],[Date]]),1))-1)/7)+1</f>
        <v>WEEK 3</v>
      </c>
      <c r="D1893" s="12">
        <v>48.25</v>
      </c>
      <c r="E1893" s="12">
        <v>48.86</v>
      </c>
      <c r="F1893" s="12">
        <v>46.2</v>
      </c>
      <c r="G1893" s="12">
        <v>48.55</v>
      </c>
      <c r="H1893" s="12">
        <v>47.511844726349679</v>
      </c>
      <c r="I1893">
        <v>651598</v>
      </c>
      <c r="J1893">
        <v>3892</v>
      </c>
      <c r="K1893" s="12">
        <v>30958623</v>
      </c>
      <c r="L1893">
        <v>190268</v>
      </c>
      <c r="M1893">
        <v>29.2</v>
      </c>
      <c r="N1893">
        <v>2.66</v>
      </c>
      <c r="O1893">
        <v>0.3</v>
      </c>
      <c r="P1893">
        <f xml:space="preserve"> IF(Stock_Info[[#This Row],[Close Price]] &gt; Stock_Info[[#This Row],[Open Price]], 1, 0)</f>
        <v>1</v>
      </c>
      <c r="Q1893" t="str">
        <f>IF(AND(Stock_Info[[#This Row],[% Deli. Qty to Traded Qty]]&gt;80,Stock_Info[[#This Row],[No. of Trades]]&lt;3000),"Unusual Day","")</f>
        <v/>
      </c>
      <c r="R1893" t="str">
        <f>IF(AND(Stock_Info[[#This Row],[Spread High-Low]] &lt; 10, Stock_Info[[#This Row],[% Deli. Qty to Traded Qty]] &gt; 90), "Good Day", "")</f>
        <v/>
      </c>
    </row>
    <row r="1894" spans="1:18">
      <c r="A1894" t="s">
        <v>47</v>
      </c>
      <c r="B1894" s="1">
        <v>45699</v>
      </c>
      <c r="C1894" s="1" t="str">
        <f>"WEEK" &amp;" " &amp;  INT((DAY(Stock_Info[[#This Row],[Date]])+WEEKDAY(DATE(YEAR(Stock_Info[[#This Row],[Date]]),MONTH(Stock_Info[[#This Row],[Date]]),1))-1)/7)+1</f>
        <v>WEEK 3</v>
      </c>
      <c r="D1894" s="12">
        <v>50.94</v>
      </c>
      <c r="E1894" s="12">
        <v>50.94</v>
      </c>
      <c r="F1894" s="12">
        <v>47.72</v>
      </c>
      <c r="G1894" s="12">
        <v>48.21</v>
      </c>
      <c r="H1894" s="12">
        <v>48.639857237910952</v>
      </c>
      <c r="I1894">
        <v>425323</v>
      </c>
      <c r="J1894">
        <v>3238</v>
      </c>
      <c r="K1894" s="12">
        <v>20687650</v>
      </c>
      <c r="L1894">
        <v>149376</v>
      </c>
      <c r="M1894">
        <v>35.119999999999997</v>
      </c>
      <c r="N1894">
        <v>3.22</v>
      </c>
      <c r="O1894">
        <v>-2.73</v>
      </c>
      <c r="P1894">
        <f xml:space="preserve"> IF(Stock_Info[[#This Row],[Close Price]] &gt; Stock_Info[[#This Row],[Open Price]], 1, 0)</f>
        <v>0</v>
      </c>
      <c r="Q1894" t="str">
        <f>IF(AND(Stock_Info[[#This Row],[% Deli. Qty to Traded Qty]]&gt;80,Stock_Info[[#This Row],[No. of Trades]]&lt;3000),"Unusual Day","")</f>
        <v/>
      </c>
      <c r="R1894" t="str">
        <f>IF(AND(Stock_Info[[#This Row],[Spread High-Low]] &lt; 10, Stock_Info[[#This Row],[% Deli. Qty to Traded Qty]] &gt; 90), "Good Day", "")</f>
        <v/>
      </c>
    </row>
    <row r="1895" spans="1:18">
      <c r="A1895" t="s">
        <v>47</v>
      </c>
      <c r="B1895" s="1">
        <v>45698</v>
      </c>
      <c r="C1895" s="1" t="str">
        <f>"WEEK" &amp;" " &amp;  INT((DAY(Stock_Info[[#This Row],[Date]])+WEEKDAY(DATE(YEAR(Stock_Info[[#This Row],[Date]]),MONTH(Stock_Info[[#This Row],[Date]]),1))-1)/7)+1</f>
        <v>WEEK 3</v>
      </c>
      <c r="D1895" s="12">
        <v>50.56</v>
      </c>
      <c r="E1895" s="12">
        <v>51</v>
      </c>
      <c r="F1895" s="12">
        <v>49.99</v>
      </c>
      <c r="G1895" s="12">
        <v>50.08</v>
      </c>
      <c r="H1895" s="12">
        <v>50.314915852233398</v>
      </c>
      <c r="I1895">
        <v>134347</v>
      </c>
      <c r="J1895">
        <v>798</v>
      </c>
      <c r="K1895" s="12">
        <v>6759658</v>
      </c>
      <c r="L1895">
        <v>61757</v>
      </c>
      <c r="M1895">
        <v>45.97</v>
      </c>
      <c r="N1895">
        <v>1.01</v>
      </c>
      <c r="O1895">
        <v>-0.48</v>
      </c>
      <c r="P1895">
        <f xml:space="preserve"> IF(Stock_Info[[#This Row],[Close Price]] &gt; Stock_Info[[#This Row],[Open Price]], 1, 0)</f>
        <v>0</v>
      </c>
      <c r="Q1895" t="str">
        <f>IF(AND(Stock_Info[[#This Row],[% Deli. Qty to Traded Qty]]&gt;80,Stock_Info[[#This Row],[No. of Trades]]&lt;3000),"Unusual Day","")</f>
        <v/>
      </c>
      <c r="R1895" t="str">
        <f>IF(AND(Stock_Info[[#This Row],[Spread High-Low]] &lt; 10, Stock_Info[[#This Row],[% Deli. Qty to Traded Qty]] &gt; 90), "Good Day", "")</f>
        <v/>
      </c>
    </row>
    <row r="1896" spans="1:18">
      <c r="A1896" t="s">
        <v>47</v>
      </c>
      <c r="B1896" s="1">
        <v>45695</v>
      </c>
      <c r="C1896" s="1" t="str">
        <f>"WEEK" &amp;" " &amp;  INT((DAY(Stock_Info[[#This Row],[Date]])+WEEKDAY(DATE(YEAR(Stock_Info[[#This Row],[Date]]),MONTH(Stock_Info[[#This Row],[Date]]),1))-1)/7)+1</f>
        <v>WEEK 2</v>
      </c>
      <c r="D1896" s="12">
        <v>51.24</v>
      </c>
      <c r="E1896" s="12">
        <v>51.79</v>
      </c>
      <c r="F1896" s="12">
        <v>50.73</v>
      </c>
      <c r="G1896" s="12">
        <v>50.89</v>
      </c>
      <c r="H1896" s="12">
        <v>51.096154713972695</v>
      </c>
      <c r="I1896">
        <v>398878</v>
      </c>
      <c r="J1896">
        <v>2156</v>
      </c>
      <c r="K1896" s="12">
        <v>20381132</v>
      </c>
      <c r="L1896">
        <v>95012</v>
      </c>
      <c r="M1896">
        <v>23.82</v>
      </c>
      <c r="N1896">
        <v>1.06</v>
      </c>
      <c r="O1896">
        <v>-0.35</v>
      </c>
      <c r="P1896">
        <f xml:space="preserve"> IF(Stock_Info[[#This Row],[Close Price]] &gt; Stock_Info[[#This Row],[Open Price]], 1, 0)</f>
        <v>0</v>
      </c>
      <c r="Q1896" t="str">
        <f>IF(AND(Stock_Info[[#This Row],[% Deli. Qty to Traded Qty]]&gt;80,Stock_Info[[#This Row],[No. of Trades]]&lt;3000),"Unusual Day","")</f>
        <v/>
      </c>
      <c r="R1896" t="str">
        <f>IF(AND(Stock_Info[[#This Row],[Spread High-Low]] &lt; 10, Stock_Info[[#This Row],[% Deli. Qty to Traded Qty]] &gt; 90), "Good Day", "")</f>
        <v/>
      </c>
    </row>
    <row r="1897" spans="1:18">
      <c r="A1897" t="s">
        <v>47</v>
      </c>
      <c r="B1897" s="1">
        <v>45694</v>
      </c>
      <c r="C1897" s="1" t="str">
        <f>"WEEK" &amp;" " &amp;  INT((DAY(Stock_Info[[#This Row],[Date]])+WEEKDAY(DATE(YEAR(Stock_Info[[#This Row],[Date]]),MONTH(Stock_Info[[#This Row],[Date]]),1))-1)/7)+1</f>
        <v>WEEK 2</v>
      </c>
      <c r="D1897" s="12">
        <v>51.72</v>
      </c>
      <c r="E1897" s="12">
        <v>51.93</v>
      </c>
      <c r="F1897" s="12">
        <v>50.71</v>
      </c>
      <c r="G1897" s="12">
        <v>51.11</v>
      </c>
      <c r="H1897" s="12">
        <v>51.34107554285567</v>
      </c>
      <c r="I1897">
        <v>310764</v>
      </c>
      <c r="J1897">
        <v>1961</v>
      </c>
      <c r="K1897" s="12">
        <v>15954958</v>
      </c>
      <c r="L1897">
        <v>89692</v>
      </c>
      <c r="M1897">
        <v>28.86</v>
      </c>
      <c r="N1897">
        <v>1.22</v>
      </c>
      <c r="O1897">
        <v>-0.61</v>
      </c>
      <c r="P1897">
        <f xml:space="preserve"> IF(Stock_Info[[#This Row],[Close Price]] &gt; Stock_Info[[#This Row],[Open Price]], 1, 0)</f>
        <v>0</v>
      </c>
      <c r="Q1897" t="str">
        <f>IF(AND(Stock_Info[[#This Row],[% Deli. Qty to Traded Qty]]&gt;80,Stock_Info[[#This Row],[No. of Trades]]&lt;3000),"Unusual Day","")</f>
        <v/>
      </c>
      <c r="R1897" t="str">
        <f>IF(AND(Stock_Info[[#This Row],[Spread High-Low]] &lt; 10, Stock_Info[[#This Row],[% Deli. Qty to Traded Qty]] &gt; 90), "Good Day", "")</f>
        <v/>
      </c>
    </row>
    <row r="1898" spans="1:18">
      <c r="A1898" t="s">
        <v>47</v>
      </c>
      <c r="B1898" s="1">
        <v>45693</v>
      </c>
      <c r="C1898" s="1" t="str">
        <f>"WEEK" &amp;" " &amp;  INT((DAY(Stock_Info[[#This Row],[Date]])+WEEKDAY(DATE(YEAR(Stock_Info[[#This Row],[Date]]),MONTH(Stock_Info[[#This Row],[Date]]),1))-1)/7)+1</f>
        <v>WEEK 2</v>
      </c>
      <c r="D1898" s="12">
        <v>50.64</v>
      </c>
      <c r="E1898" s="12">
        <v>52.75</v>
      </c>
      <c r="F1898" s="12">
        <v>50.64</v>
      </c>
      <c r="G1898" s="12">
        <v>51.55</v>
      </c>
      <c r="H1898" s="12">
        <v>51.860578389288953</v>
      </c>
      <c r="I1898">
        <v>567265</v>
      </c>
      <c r="J1898">
        <v>2789</v>
      </c>
      <c r="K1898" s="12">
        <v>29418691</v>
      </c>
      <c r="L1898">
        <v>300295</v>
      </c>
      <c r="M1898">
        <v>52.94</v>
      </c>
      <c r="N1898">
        <v>2.11</v>
      </c>
      <c r="O1898">
        <v>0.91</v>
      </c>
      <c r="P1898">
        <f xml:space="preserve"> IF(Stock_Info[[#This Row],[Close Price]] &gt; Stock_Info[[#This Row],[Open Price]], 1, 0)</f>
        <v>1</v>
      </c>
      <c r="Q1898" t="str">
        <f>IF(AND(Stock_Info[[#This Row],[% Deli. Qty to Traded Qty]]&gt;80,Stock_Info[[#This Row],[No. of Trades]]&lt;3000),"Unusual Day","")</f>
        <v/>
      </c>
      <c r="R1898" t="str">
        <f>IF(AND(Stock_Info[[#This Row],[Spread High-Low]] &lt; 10, Stock_Info[[#This Row],[% Deli. Qty to Traded Qty]] &gt; 90), "Good Day", "")</f>
        <v/>
      </c>
    </row>
    <row r="1899" spans="1:18">
      <c r="A1899" t="s">
        <v>47</v>
      </c>
      <c r="B1899" s="1">
        <v>45692</v>
      </c>
      <c r="C1899" s="1" t="str">
        <f>"WEEK" &amp;" " &amp;  INT((DAY(Stock_Info[[#This Row],[Date]])+WEEKDAY(DATE(YEAR(Stock_Info[[#This Row],[Date]]),MONTH(Stock_Info[[#This Row],[Date]]),1))-1)/7)+1</f>
        <v>WEEK 2</v>
      </c>
      <c r="D1899" s="12">
        <v>50.93</v>
      </c>
      <c r="E1899" s="12">
        <v>51.32</v>
      </c>
      <c r="F1899" s="12">
        <v>50.29</v>
      </c>
      <c r="G1899" s="12">
        <v>50.6</v>
      </c>
      <c r="H1899" s="12">
        <v>50.69651917195538</v>
      </c>
      <c r="I1899">
        <v>339402</v>
      </c>
      <c r="J1899">
        <v>1841</v>
      </c>
      <c r="K1899" s="12">
        <v>17206500</v>
      </c>
      <c r="L1899">
        <v>109241</v>
      </c>
      <c r="M1899">
        <v>32.19</v>
      </c>
      <c r="N1899">
        <v>1.03</v>
      </c>
      <c r="O1899">
        <v>-0.33</v>
      </c>
      <c r="P1899">
        <f xml:space="preserve"> IF(Stock_Info[[#This Row],[Close Price]] &gt; Stock_Info[[#This Row],[Open Price]], 1, 0)</f>
        <v>0</v>
      </c>
      <c r="Q1899" t="str">
        <f>IF(AND(Stock_Info[[#This Row],[% Deli. Qty to Traded Qty]]&gt;80,Stock_Info[[#This Row],[No. of Trades]]&lt;3000),"Unusual Day","")</f>
        <v/>
      </c>
      <c r="R1899" t="str">
        <f>IF(AND(Stock_Info[[#This Row],[Spread High-Low]] &lt; 10, Stock_Info[[#This Row],[% Deli. Qty to Traded Qty]] &gt; 90), "Good Day", "")</f>
        <v/>
      </c>
    </row>
    <row r="1900" spans="1:18">
      <c r="A1900" t="s">
        <v>47</v>
      </c>
      <c r="B1900" s="1">
        <v>45691</v>
      </c>
      <c r="C1900" s="1" t="str">
        <f>"WEEK" &amp;" " &amp;  INT((DAY(Stock_Info[[#This Row],[Date]])+WEEKDAY(DATE(YEAR(Stock_Info[[#This Row],[Date]]),MONTH(Stock_Info[[#This Row],[Date]]),1))-1)/7)+1</f>
        <v>WEEK 2</v>
      </c>
      <c r="D1900" s="12">
        <v>50.59</v>
      </c>
      <c r="E1900" s="12">
        <v>50.78</v>
      </c>
      <c r="F1900" s="12">
        <v>49.78</v>
      </c>
      <c r="G1900" s="12">
        <v>49.99</v>
      </c>
      <c r="H1900" s="12">
        <v>50.107338947828943</v>
      </c>
      <c r="I1900">
        <v>182860</v>
      </c>
      <c r="J1900">
        <v>1107</v>
      </c>
      <c r="K1900" s="12">
        <v>9162628</v>
      </c>
      <c r="L1900">
        <v>78870</v>
      </c>
      <c r="M1900">
        <v>43.13</v>
      </c>
      <c r="N1900">
        <v>1</v>
      </c>
      <c r="O1900">
        <v>-0.6</v>
      </c>
      <c r="P1900">
        <f xml:space="preserve"> IF(Stock_Info[[#This Row],[Close Price]] &gt; Stock_Info[[#This Row],[Open Price]], 1, 0)</f>
        <v>0</v>
      </c>
      <c r="Q1900" t="str">
        <f>IF(AND(Stock_Info[[#This Row],[% Deli. Qty to Traded Qty]]&gt;80,Stock_Info[[#This Row],[No. of Trades]]&lt;3000),"Unusual Day","")</f>
        <v/>
      </c>
      <c r="R1900" t="str">
        <f>IF(AND(Stock_Info[[#This Row],[Spread High-Low]] &lt; 10, Stock_Info[[#This Row],[% Deli. Qty to Traded Qty]] &gt; 90), "Good Day", "")</f>
        <v/>
      </c>
    </row>
    <row r="1901" spans="1:18">
      <c r="A1901" t="s">
        <v>47</v>
      </c>
      <c r="B1901" s="1">
        <v>45689</v>
      </c>
      <c r="C1901" s="1" t="str">
        <f>"WEEK" &amp;" " &amp;  INT((DAY(Stock_Info[[#This Row],[Date]])+WEEKDAY(DATE(YEAR(Stock_Info[[#This Row],[Date]]),MONTH(Stock_Info[[#This Row],[Date]]),1))-1)/7)+1</f>
        <v>WEEK 2</v>
      </c>
      <c r="D1901" s="12">
        <v>52.38</v>
      </c>
      <c r="E1901" s="12">
        <v>52.75</v>
      </c>
      <c r="F1901" s="12">
        <v>50.15</v>
      </c>
      <c r="G1901" s="12">
        <v>50.5</v>
      </c>
      <c r="H1901" s="12">
        <v>50.986361298287122</v>
      </c>
      <c r="I1901">
        <v>777640</v>
      </c>
      <c r="J1901">
        <v>1973</v>
      </c>
      <c r="K1901" s="12">
        <v>39649034</v>
      </c>
      <c r="L1901">
        <v>415012</v>
      </c>
      <c r="M1901">
        <v>53.37</v>
      </c>
      <c r="N1901">
        <v>2.6</v>
      </c>
      <c r="O1901">
        <v>-1.88</v>
      </c>
      <c r="P1901">
        <f xml:space="preserve"> IF(Stock_Info[[#This Row],[Close Price]] &gt; Stock_Info[[#This Row],[Open Price]], 1, 0)</f>
        <v>0</v>
      </c>
      <c r="Q1901" t="str">
        <f>IF(AND(Stock_Info[[#This Row],[% Deli. Qty to Traded Qty]]&gt;80,Stock_Info[[#This Row],[No. of Trades]]&lt;3000),"Unusual Day","")</f>
        <v/>
      </c>
      <c r="R1901" t="str">
        <f>IF(AND(Stock_Info[[#This Row],[Spread High-Low]] &lt; 10, Stock_Info[[#This Row],[% Deli. Qty to Traded Qty]] &gt; 90), "Good Day", "")</f>
        <v/>
      </c>
    </row>
    <row r="1902" spans="1:18">
      <c r="A1902" t="s">
        <v>47</v>
      </c>
      <c r="B1902" s="1">
        <v>45688</v>
      </c>
      <c r="C1902" s="1" t="str">
        <f>"WEEK" &amp;" " &amp;  INT((DAY(Stock_Info[[#This Row],[Date]])+WEEKDAY(DATE(YEAR(Stock_Info[[#This Row],[Date]]),MONTH(Stock_Info[[#This Row],[Date]]),1))-1)/7)+1</f>
        <v>WEEK 5</v>
      </c>
      <c r="D1902" s="12">
        <v>51.79</v>
      </c>
      <c r="E1902" s="12">
        <v>52.64</v>
      </c>
      <c r="F1902" s="12">
        <v>50.68</v>
      </c>
      <c r="G1902" s="12">
        <v>52.02</v>
      </c>
      <c r="H1902" s="12">
        <v>51.814503140900271</v>
      </c>
      <c r="I1902">
        <v>405457</v>
      </c>
      <c r="J1902">
        <v>1448</v>
      </c>
      <c r="K1902" s="12">
        <v>21008553</v>
      </c>
      <c r="L1902">
        <v>95138</v>
      </c>
      <c r="M1902">
        <v>23.46</v>
      </c>
      <c r="N1902">
        <v>1.96</v>
      </c>
      <c r="O1902">
        <v>0.23</v>
      </c>
      <c r="P1902">
        <f xml:space="preserve"> IF(Stock_Info[[#This Row],[Close Price]] &gt; Stock_Info[[#This Row],[Open Price]], 1, 0)</f>
        <v>1</v>
      </c>
      <c r="Q1902" t="str">
        <f>IF(AND(Stock_Info[[#This Row],[% Deli. Qty to Traded Qty]]&gt;80,Stock_Info[[#This Row],[No. of Trades]]&lt;3000),"Unusual Day","")</f>
        <v/>
      </c>
      <c r="R1902" t="str">
        <f>IF(AND(Stock_Info[[#This Row],[Spread High-Low]] &lt; 10, Stock_Info[[#This Row],[% Deli. Qty to Traded Qty]] &gt; 90), "Good Day", "")</f>
        <v/>
      </c>
    </row>
    <row r="1903" spans="1:18">
      <c r="A1903" t="s">
        <v>47</v>
      </c>
      <c r="B1903" s="1">
        <v>45687</v>
      </c>
      <c r="C1903" s="1" t="str">
        <f>"WEEK" &amp;" " &amp;  INT((DAY(Stock_Info[[#This Row],[Date]])+WEEKDAY(DATE(YEAR(Stock_Info[[#This Row],[Date]]),MONTH(Stock_Info[[#This Row],[Date]]),1))-1)/7)+1</f>
        <v>WEEK 5</v>
      </c>
      <c r="D1903" s="12">
        <v>51.4</v>
      </c>
      <c r="E1903" s="12">
        <v>51.9</v>
      </c>
      <c r="F1903" s="12">
        <v>50.9</v>
      </c>
      <c r="G1903" s="12">
        <v>51.02</v>
      </c>
      <c r="H1903" s="12">
        <v>51.323672490806175</v>
      </c>
      <c r="I1903">
        <v>301561</v>
      </c>
      <c r="J1903">
        <v>1501</v>
      </c>
      <c r="K1903" s="12">
        <v>15477218</v>
      </c>
      <c r="L1903">
        <v>79791</v>
      </c>
      <c r="M1903">
        <v>26.46</v>
      </c>
      <c r="N1903">
        <v>1</v>
      </c>
      <c r="O1903">
        <v>-0.38</v>
      </c>
      <c r="P1903">
        <f xml:space="preserve"> IF(Stock_Info[[#This Row],[Close Price]] &gt; Stock_Info[[#This Row],[Open Price]], 1, 0)</f>
        <v>0</v>
      </c>
      <c r="Q1903" t="str">
        <f>IF(AND(Stock_Info[[#This Row],[% Deli. Qty to Traded Qty]]&gt;80,Stock_Info[[#This Row],[No. of Trades]]&lt;3000),"Unusual Day","")</f>
        <v/>
      </c>
      <c r="R1903" t="str">
        <f>IF(AND(Stock_Info[[#This Row],[Spread High-Low]] &lt; 10, Stock_Info[[#This Row],[% Deli. Qty to Traded Qty]] &gt; 90), "Good Day", "")</f>
        <v/>
      </c>
    </row>
    <row r="1904" spans="1:18">
      <c r="A1904" t="s">
        <v>47</v>
      </c>
      <c r="B1904" s="1">
        <v>45686</v>
      </c>
      <c r="C1904" s="1" t="str">
        <f>"WEEK" &amp;" " &amp;  INT((DAY(Stock_Info[[#This Row],[Date]])+WEEKDAY(DATE(YEAR(Stock_Info[[#This Row],[Date]]),MONTH(Stock_Info[[#This Row],[Date]]),1))-1)/7)+1</f>
        <v>WEEK 5</v>
      </c>
      <c r="D1904" s="12">
        <v>51.46</v>
      </c>
      <c r="E1904" s="12">
        <v>52</v>
      </c>
      <c r="F1904" s="12">
        <v>50.88</v>
      </c>
      <c r="G1904" s="12">
        <v>51.04</v>
      </c>
      <c r="H1904" s="12">
        <v>51.28970262923302</v>
      </c>
      <c r="I1904">
        <v>363452</v>
      </c>
      <c r="J1904">
        <v>1572</v>
      </c>
      <c r="K1904" s="12">
        <v>18641345</v>
      </c>
      <c r="L1904">
        <v>101409</v>
      </c>
      <c r="M1904">
        <v>27.9</v>
      </c>
      <c r="N1904">
        <v>1.1200000000000001</v>
      </c>
      <c r="O1904">
        <v>-0.42</v>
      </c>
      <c r="P1904">
        <f xml:space="preserve"> IF(Stock_Info[[#This Row],[Close Price]] &gt; Stock_Info[[#This Row],[Open Price]], 1, 0)</f>
        <v>0</v>
      </c>
      <c r="Q1904" t="str">
        <f>IF(AND(Stock_Info[[#This Row],[% Deli. Qty to Traded Qty]]&gt;80,Stock_Info[[#This Row],[No. of Trades]]&lt;3000),"Unusual Day","")</f>
        <v/>
      </c>
      <c r="R1904" t="str">
        <f>IF(AND(Stock_Info[[#This Row],[Spread High-Low]] &lt; 10, Stock_Info[[#This Row],[% Deli. Qty to Traded Qty]] &gt; 90), "Good Day", "")</f>
        <v/>
      </c>
    </row>
    <row r="1905" spans="1:18">
      <c r="A1905" t="s">
        <v>47</v>
      </c>
      <c r="B1905" s="1">
        <v>45685</v>
      </c>
      <c r="C1905" s="1" t="str">
        <f>"WEEK" &amp;" " &amp;  INT((DAY(Stock_Info[[#This Row],[Date]])+WEEKDAY(DATE(YEAR(Stock_Info[[#This Row],[Date]]),MONTH(Stock_Info[[#This Row],[Date]]),1))-1)/7)+1</f>
        <v>WEEK 5</v>
      </c>
      <c r="D1905" s="12">
        <v>51.95</v>
      </c>
      <c r="E1905" s="12">
        <v>52.7</v>
      </c>
      <c r="F1905" s="12">
        <v>50.5</v>
      </c>
      <c r="G1905" s="12">
        <v>51.03</v>
      </c>
      <c r="H1905" s="12">
        <v>51.62956977329975</v>
      </c>
      <c r="I1905">
        <v>744375</v>
      </c>
      <c r="J1905">
        <v>3990</v>
      </c>
      <c r="K1905" s="12">
        <v>38431761</v>
      </c>
      <c r="L1905">
        <v>172836</v>
      </c>
      <c r="M1905">
        <v>23.22</v>
      </c>
      <c r="N1905">
        <v>2.2000000000000002</v>
      </c>
      <c r="O1905">
        <v>-0.92</v>
      </c>
      <c r="P1905">
        <f xml:space="preserve"> IF(Stock_Info[[#This Row],[Close Price]] &gt; Stock_Info[[#This Row],[Open Price]], 1, 0)</f>
        <v>0</v>
      </c>
      <c r="Q1905" t="str">
        <f>IF(AND(Stock_Info[[#This Row],[% Deli. Qty to Traded Qty]]&gt;80,Stock_Info[[#This Row],[No. of Trades]]&lt;3000),"Unusual Day","")</f>
        <v/>
      </c>
      <c r="R1905" t="str">
        <f>IF(AND(Stock_Info[[#This Row],[Spread High-Low]] &lt; 10, Stock_Info[[#This Row],[% Deli. Qty to Traded Qty]] &gt; 90), "Good Day", "")</f>
        <v/>
      </c>
    </row>
    <row r="1906" spans="1:18">
      <c r="A1906" t="s">
        <v>47</v>
      </c>
      <c r="B1906" s="1">
        <v>45684</v>
      </c>
      <c r="C1906" s="1" t="str">
        <f>"WEEK" &amp;" " &amp;  INT((DAY(Stock_Info[[#This Row],[Date]])+WEEKDAY(DATE(YEAR(Stock_Info[[#This Row],[Date]]),MONTH(Stock_Info[[#This Row],[Date]]),1))-1)/7)+1</f>
        <v>WEEK 5</v>
      </c>
      <c r="D1906" s="12">
        <v>50.23</v>
      </c>
      <c r="E1906" s="12">
        <v>54.33</v>
      </c>
      <c r="F1906" s="12">
        <v>49</v>
      </c>
      <c r="G1906" s="12">
        <v>51.51</v>
      </c>
      <c r="H1906" s="12">
        <v>52.442196900051101</v>
      </c>
      <c r="I1906">
        <v>1459766</v>
      </c>
      <c r="J1906">
        <v>5973</v>
      </c>
      <c r="K1906" s="12">
        <v>76553336</v>
      </c>
      <c r="L1906">
        <v>181014</v>
      </c>
      <c r="M1906">
        <v>12.4</v>
      </c>
      <c r="N1906">
        <v>5.33</v>
      </c>
      <c r="O1906">
        <v>1.28</v>
      </c>
      <c r="P1906">
        <f xml:space="preserve"> IF(Stock_Info[[#This Row],[Close Price]] &gt; Stock_Info[[#This Row],[Open Price]], 1, 0)</f>
        <v>1</v>
      </c>
      <c r="Q1906" t="str">
        <f>IF(AND(Stock_Info[[#This Row],[% Deli. Qty to Traded Qty]]&gt;80,Stock_Info[[#This Row],[No. of Trades]]&lt;3000),"Unusual Day","")</f>
        <v/>
      </c>
      <c r="R1906" t="str">
        <f>IF(AND(Stock_Info[[#This Row],[Spread High-Low]] &lt; 10, Stock_Info[[#This Row],[% Deli. Qty to Traded Qty]] &gt; 90), "Good Day", "")</f>
        <v/>
      </c>
    </row>
    <row r="1907" spans="1:18">
      <c r="A1907" t="s">
        <v>47</v>
      </c>
      <c r="B1907" s="1">
        <v>45681</v>
      </c>
      <c r="C1907" s="1" t="str">
        <f>"WEEK" &amp;" " &amp;  INT((DAY(Stock_Info[[#This Row],[Date]])+WEEKDAY(DATE(YEAR(Stock_Info[[#This Row],[Date]]),MONTH(Stock_Info[[#This Row],[Date]]),1))-1)/7)+1</f>
        <v>WEEK 4</v>
      </c>
      <c r="D1907" s="12">
        <v>51.6</v>
      </c>
      <c r="E1907" s="12">
        <v>52.27</v>
      </c>
      <c r="F1907" s="12">
        <v>50.13</v>
      </c>
      <c r="G1907" s="12">
        <v>50.35</v>
      </c>
      <c r="H1907" s="12">
        <v>51.147255978895473</v>
      </c>
      <c r="I1907">
        <v>184984</v>
      </c>
      <c r="J1907">
        <v>1025</v>
      </c>
      <c r="K1907" s="12">
        <v>9461424</v>
      </c>
      <c r="L1907">
        <v>47492</v>
      </c>
      <c r="M1907">
        <v>25.67</v>
      </c>
      <c r="N1907">
        <v>2.14</v>
      </c>
      <c r="O1907">
        <v>-1.25</v>
      </c>
      <c r="P1907">
        <f xml:space="preserve"> IF(Stock_Info[[#This Row],[Close Price]] &gt; Stock_Info[[#This Row],[Open Price]], 1, 0)</f>
        <v>0</v>
      </c>
      <c r="Q1907" t="str">
        <f>IF(AND(Stock_Info[[#This Row],[% Deli. Qty to Traded Qty]]&gt;80,Stock_Info[[#This Row],[No. of Trades]]&lt;3000),"Unusual Day","")</f>
        <v/>
      </c>
      <c r="R1907" t="str">
        <f>IF(AND(Stock_Info[[#This Row],[Spread High-Low]] &lt; 10, Stock_Info[[#This Row],[% Deli. Qty to Traded Qty]] &gt; 90), "Good Day", "")</f>
        <v/>
      </c>
    </row>
    <row r="1908" spans="1:18">
      <c r="A1908" t="s">
        <v>47</v>
      </c>
      <c r="B1908" s="1">
        <v>45680</v>
      </c>
      <c r="C1908" s="1" t="str">
        <f>"WEEK" &amp;" " &amp;  INT((DAY(Stock_Info[[#This Row],[Date]])+WEEKDAY(DATE(YEAR(Stock_Info[[#This Row],[Date]]),MONTH(Stock_Info[[#This Row],[Date]]),1))-1)/7)+1</f>
        <v>WEEK 4</v>
      </c>
      <c r="D1908" s="12">
        <v>52.66</v>
      </c>
      <c r="E1908" s="12">
        <v>52.72</v>
      </c>
      <c r="F1908" s="12">
        <v>51.66</v>
      </c>
      <c r="G1908" s="12">
        <v>52.02</v>
      </c>
      <c r="H1908" s="12">
        <v>52.140703104018854</v>
      </c>
      <c r="I1908">
        <v>230862</v>
      </c>
      <c r="J1908">
        <v>842</v>
      </c>
      <c r="K1908" s="12">
        <v>12037307</v>
      </c>
      <c r="L1908">
        <v>49404</v>
      </c>
      <c r="M1908">
        <v>21.4</v>
      </c>
      <c r="N1908">
        <v>1.06</v>
      </c>
      <c r="O1908">
        <v>-0.64</v>
      </c>
      <c r="P1908">
        <f xml:space="preserve"> IF(Stock_Info[[#This Row],[Close Price]] &gt; Stock_Info[[#This Row],[Open Price]], 1, 0)</f>
        <v>0</v>
      </c>
      <c r="Q1908" t="str">
        <f>IF(AND(Stock_Info[[#This Row],[% Deli. Qty to Traded Qty]]&gt;80,Stock_Info[[#This Row],[No. of Trades]]&lt;3000),"Unusual Day","")</f>
        <v/>
      </c>
      <c r="R1908" t="str">
        <f>IF(AND(Stock_Info[[#This Row],[Spread High-Low]] &lt; 10, Stock_Info[[#This Row],[% Deli. Qty to Traded Qty]] &gt; 90), "Good Day", "")</f>
        <v/>
      </c>
    </row>
    <row r="1909" spans="1:18">
      <c r="A1909" t="s">
        <v>47</v>
      </c>
      <c r="B1909" s="1">
        <v>45679</v>
      </c>
      <c r="C1909" s="1" t="str">
        <f>"WEEK" &amp;" " &amp;  INT((DAY(Stock_Info[[#This Row],[Date]])+WEEKDAY(DATE(YEAR(Stock_Info[[#This Row],[Date]]),MONTH(Stock_Info[[#This Row],[Date]]),1))-1)/7)+1</f>
        <v>WEEK 4</v>
      </c>
      <c r="D1909" s="12">
        <v>53.49</v>
      </c>
      <c r="E1909" s="12">
        <v>53.49</v>
      </c>
      <c r="F1909" s="12">
        <v>51.42</v>
      </c>
      <c r="G1909" s="12">
        <v>52.31</v>
      </c>
      <c r="H1909" s="12">
        <v>51.93872293631599</v>
      </c>
      <c r="I1909">
        <v>260081</v>
      </c>
      <c r="J1909">
        <v>1945</v>
      </c>
      <c r="K1909" s="12">
        <v>13508275</v>
      </c>
      <c r="L1909">
        <v>99307</v>
      </c>
      <c r="M1909">
        <v>38.18</v>
      </c>
      <c r="N1909">
        <v>2.0699999999999998</v>
      </c>
      <c r="O1909">
        <v>-1.18</v>
      </c>
      <c r="P1909">
        <f xml:space="preserve"> IF(Stock_Info[[#This Row],[Close Price]] &gt; Stock_Info[[#This Row],[Open Price]], 1, 0)</f>
        <v>0</v>
      </c>
      <c r="Q1909" t="str">
        <f>IF(AND(Stock_Info[[#This Row],[% Deli. Qty to Traded Qty]]&gt;80,Stock_Info[[#This Row],[No. of Trades]]&lt;3000),"Unusual Day","")</f>
        <v/>
      </c>
      <c r="R1909" t="str">
        <f>IF(AND(Stock_Info[[#This Row],[Spread High-Low]] &lt; 10, Stock_Info[[#This Row],[% Deli. Qty to Traded Qty]] &gt; 90), "Good Day", "")</f>
        <v/>
      </c>
    </row>
    <row r="1910" spans="1:18">
      <c r="A1910" t="s">
        <v>47</v>
      </c>
      <c r="B1910" s="1">
        <v>45678</v>
      </c>
      <c r="C1910" s="1" t="str">
        <f>"WEEK" &amp;" " &amp;  INT((DAY(Stock_Info[[#This Row],[Date]])+WEEKDAY(DATE(YEAR(Stock_Info[[#This Row],[Date]]),MONTH(Stock_Info[[#This Row],[Date]]),1))-1)/7)+1</f>
        <v>WEEK 4</v>
      </c>
      <c r="D1910" s="12">
        <v>54.88</v>
      </c>
      <c r="E1910" s="12">
        <v>54.88</v>
      </c>
      <c r="F1910" s="12">
        <v>52.77</v>
      </c>
      <c r="G1910" s="12">
        <v>53.16</v>
      </c>
      <c r="H1910" s="12">
        <v>53.664554277190376</v>
      </c>
      <c r="I1910">
        <v>502117</v>
      </c>
      <c r="J1910">
        <v>2800</v>
      </c>
      <c r="K1910" s="12">
        <v>26945885</v>
      </c>
      <c r="L1910">
        <v>143237</v>
      </c>
      <c r="M1910">
        <v>28.53</v>
      </c>
      <c r="N1910">
        <v>2.11</v>
      </c>
      <c r="O1910">
        <v>-1.72</v>
      </c>
      <c r="P1910">
        <f xml:space="preserve"> IF(Stock_Info[[#This Row],[Close Price]] &gt; Stock_Info[[#This Row],[Open Price]], 1, 0)</f>
        <v>0</v>
      </c>
      <c r="Q1910" t="str">
        <f>IF(AND(Stock_Info[[#This Row],[% Deli. Qty to Traded Qty]]&gt;80,Stock_Info[[#This Row],[No. of Trades]]&lt;3000),"Unusual Day","")</f>
        <v/>
      </c>
      <c r="R1910" t="str">
        <f>IF(AND(Stock_Info[[#This Row],[Spread High-Low]] &lt; 10, Stock_Info[[#This Row],[% Deli. Qty to Traded Qty]] &gt; 90), "Good Day", "")</f>
        <v/>
      </c>
    </row>
    <row r="1911" spans="1:18">
      <c r="A1911" t="s">
        <v>47</v>
      </c>
      <c r="B1911" s="1">
        <v>45677</v>
      </c>
      <c r="C1911" s="1" t="str">
        <f>"WEEK" &amp;" " &amp;  INT((DAY(Stock_Info[[#This Row],[Date]])+WEEKDAY(DATE(YEAR(Stock_Info[[#This Row],[Date]]),MONTH(Stock_Info[[#This Row],[Date]]),1))-1)/7)+1</f>
        <v>WEEK 4</v>
      </c>
      <c r="D1911" s="12">
        <v>53.39</v>
      </c>
      <c r="E1911" s="12">
        <v>55.45</v>
      </c>
      <c r="F1911" s="12">
        <v>52.64</v>
      </c>
      <c r="G1911" s="12">
        <v>54.41</v>
      </c>
      <c r="H1911" s="12">
        <v>54.20104861302076</v>
      </c>
      <c r="I1911">
        <v>930944</v>
      </c>
      <c r="J1911">
        <v>4437</v>
      </c>
      <c r="K1911" s="12">
        <v>50458141</v>
      </c>
      <c r="L1911">
        <v>297301</v>
      </c>
      <c r="M1911">
        <v>31.94</v>
      </c>
      <c r="N1911">
        <v>2.81</v>
      </c>
      <c r="O1911">
        <v>1.02</v>
      </c>
      <c r="P1911">
        <f xml:space="preserve"> IF(Stock_Info[[#This Row],[Close Price]] &gt; Stock_Info[[#This Row],[Open Price]], 1, 0)</f>
        <v>1</v>
      </c>
      <c r="Q1911" t="str">
        <f>IF(AND(Stock_Info[[#This Row],[% Deli. Qty to Traded Qty]]&gt;80,Stock_Info[[#This Row],[No. of Trades]]&lt;3000),"Unusual Day","")</f>
        <v/>
      </c>
      <c r="R1911" t="str">
        <f>IF(AND(Stock_Info[[#This Row],[Spread High-Low]] &lt; 10, Stock_Info[[#This Row],[% Deli. Qty to Traded Qty]] &gt; 90), "Good Day", "")</f>
        <v/>
      </c>
    </row>
    <row r="1912" spans="1:18">
      <c r="A1912" t="s">
        <v>47</v>
      </c>
      <c r="B1912" s="1">
        <v>45674</v>
      </c>
      <c r="C1912" s="1" t="str">
        <f>"WEEK" &amp;" " &amp;  INT((DAY(Stock_Info[[#This Row],[Date]])+WEEKDAY(DATE(YEAR(Stock_Info[[#This Row],[Date]]),MONTH(Stock_Info[[#This Row],[Date]]),1))-1)/7)+1</f>
        <v>WEEK 3</v>
      </c>
      <c r="D1912" s="12">
        <v>52.3</v>
      </c>
      <c r="E1912" s="12">
        <v>53.18</v>
      </c>
      <c r="F1912" s="12">
        <v>51.67</v>
      </c>
      <c r="G1912" s="12">
        <v>52.78</v>
      </c>
      <c r="H1912" s="12">
        <v>52.392556976714424</v>
      </c>
      <c r="I1912">
        <v>468788</v>
      </c>
      <c r="J1912">
        <v>1195</v>
      </c>
      <c r="K1912" s="12">
        <v>24561002</v>
      </c>
      <c r="L1912">
        <v>73818</v>
      </c>
      <c r="M1912">
        <v>15.75</v>
      </c>
      <c r="N1912">
        <v>1.51</v>
      </c>
      <c r="O1912">
        <v>0.48</v>
      </c>
      <c r="P1912">
        <f xml:space="preserve"> IF(Stock_Info[[#This Row],[Close Price]] &gt; Stock_Info[[#This Row],[Open Price]], 1, 0)</f>
        <v>1</v>
      </c>
      <c r="Q1912" t="str">
        <f>IF(AND(Stock_Info[[#This Row],[% Deli. Qty to Traded Qty]]&gt;80,Stock_Info[[#This Row],[No. of Trades]]&lt;3000),"Unusual Day","")</f>
        <v/>
      </c>
      <c r="R1912" t="str">
        <f>IF(AND(Stock_Info[[#This Row],[Spread High-Low]] &lt; 10, Stock_Info[[#This Row],[% Deli. Qty to Traded Qty]] &gt; 90), "Good Day", "")</f>
        <v/>
      </c>
    </row>
    <row r="1913" spans="1:18">
      <c r="A1913" t="s">
        <v>47</v>
      </c>
      <c r="B1913" s="1">
        <v>45673</v>
      </c>
      <c r="C1913" s="1" t="str">
        <f>"WEEK" &amp;" " &amp;  INT((DAY(Stock_Info[[#This Row],[Date]])+WEEKDAY(DATE(YEAR(Stock_Info[[#This Row],[Date]]),MONTH(Stock_Info[[#This Row],[Date]]),1))-1)/7)+1</f>
        <v>WEEK 3</v>
      </c>
      <c r="D1913" s="12">
        <v>52.12</v>
      </c>
      <c r="E1913" s="12">
        <v>53.44</v>
      </c>
      <c r="F1913" s="12">
        <v>51.9</v>
      </c>
      <c r="G1913" s="12">
        <v>52.21</v>
      </c>
      <c r="H1913" s="12">
        <v>52.493380918176314</v>
      </c>
      <c r="I1913">
        <v>884035</v>
      </c>
      <c r="J1913">
        <v>3330</v>
      </c>
      <c r="K1913" s="12">
        <v>46405986</v>
      </c>
      <c r="L1913">
        <v>173140</v>
      </c>
      <c r="M1913">
        <v>19.59</v>
      </c>
      <c r="N1913">
        <v>1.54</v>
      </c>
      <c r="O1913">
        <v>0.09</v>
      </c>
      <c r="P1913">
        <f xml:space="preserve"> IF(Stock_Info[[#This Row],[Close Price]] &gt; Stock_Info[[#This Row],[Open Price]], 1, 0)</f>
        <v>1</v>
      </c>
      <c r="Q1913" t="str">
        <f>IF(AND(Stock_Info[[#This Row],[% Deli. Qty to Traded Qty]]&gt;80,Stock_Info[[#This Row],[No. of Trades]]&lt;3000),"Unusual Day","")</f>
        <v/>
      </c>
      <c r="R1913" t="str">
        <f>IF(AND(Stock_Info[[#This Row],[Spread High-Low]] &lt; 10, Stock_Info[[#This Row],[% Deli. Qty to Traded Qty]] &gt; 90), "Good Day", "")</f>
        <v/>
      </c>
    </row>
    <row r="1914" spans="1:18">
      <c r="A1914" t="s">
        <v>47</v>
      </c>
      <c r="B1914" s="1">
        <v>45672</v>
      </c>
      <c r="C1914" s="1" t="str">
        <f>"WEEK" &amp;" " &amp;  INT((DAY(Stock_Info[[#This Row],[Date]])+WEEKDAY(DATE(YEAR(Stock_Info[[#This Row],[Date]]),MONTH(Stock_Info[[#This Row],[Date]]),1))-1)/7)+1</f>
        <v>WEEK 3</v>
      </c>
      <c r="D1914" s="12">
        <v>54.23</v>
      </c>
      <c r="E1914" s="12">
        <v>54.23</v>
      </c>
      <c r="F1914" s="12">
        <v>50.72</v>
      </c>
      <c r="G1914" s="12">
        <v>51.33</v>
      </c>
      <c r="H1914" s="12">
        <v>51.545345849221015</v>
      </c>
      <c r="I1914">
        <v>2158643</v>
      </c>
      <c r="J1914">
        <v>9217</v>
      </c>
      <c r="K1914" s="12">
        <v>111268000</v>
      </c>
      <c r="L1914">
        <v>574554</v>
      </c>
      <c r="M1914">
        <v>26.62</v>
      </c>
      <c r="N1914">
        <v>3.51</v>
      </c>
      <c r="O1914">
        <v>-2.9</v>
      </c>
      <c r="P1914">
        <f xml:space="preserve"> IF(Stock_Info[[#This Row],[Close Price]] &gt; Stock_Info[[#This Row],[Open Price]], 1, 0)</f>
        <v>0</v>
      </c>
      <c r="Q1914" t="str">
        <f>IF(AND(Stock_Info[[#This Row],[% Deli. Qty to Traded Qty]]&gt;80,Stock_Info[[#This Row],[No. of Trades]]&lt;3000),"Unusual Day","")</f>
        <v/>
      </c>
      <c r="R1914" t="str">
        <f>IF(AND(Stock_Info[[#This Row],[Spread High-Low]] &lt; 10, Stock_Info[[#This Row],[% Deli. Qty to Traded Qty]] &gt; 90), "Good Day", "")</f>
        <v/>
      </c>
    </row>
    <row r="1915" spans="1:18">
      <c r="A1915" t="s">
        <v>47</v>
      </c>
      <c r="B1915" s="1">
        <v>45671</v>
      </c>
      <c r="C1915" s="1" t="str">
        <f>"WEEK" &amp;" " &amp;  INT((DAY(Stock_Info[[#This Row],[Date]])+WEEKDAY(DATE(YEAR(Stock_Info[[#This Row],[Date]]),MONTH(Stock_Info[[#This Row],[Date]]),1))-1)/7)+1</f>
        <v>WEEK 3</v>
      </c>
      <c r="D1915" s="12">
        <v>46.91</v>
      </c>
      <c r="E1915" s="12">
        <v>56.28</v>
      </c>
      <c r="F1915" s="12">
        <v>46.91</v>
      </c>
      <c r="G1915" s="12">
        <v>55.51</v>
      </c>
      <c r="H1915" s="12">
        <v>52.540527925509231</v>
      </c>
      <c r="I1915">
        <v>1934629</v>
      </c>
      <c r="J1915">
        <v>8876</v>
      </c>
      <c r="K1915" s="12">
        <v>101646429</v>
      </c>
      <c r="L1915">
        <v>739891</v>
      </c>
      <c r="M1915">
        <v>38.24</v>
      </c>
      <c r="N1915">
        <v>9.3699999999999992</v>
      </c>
      <c r="O1915">
        <v>8.6</v>
      </c>
      <c r="P1915">
        <f xml:space="preserve"> IF(Stock_Info[[#This Row],[Close Price]] &gt; Stock_Info[[#This Row],[Open Price]], 1, 0)</f>
        <v>1</v>
      </c>
      <c r="Q1915" t="str">
        <f>IF(AND(Stock_Info[[#This Row],[% Deli. Qty to Traded Qty]]&gt;80,Stock_Info[[#This Row],[No. of Trades]]&lt;3000),"Unusual Day","")</f>
        <v/>
      </c>
      <c r="R1915" t="str">
        <f>IF(AND(Stock_Info[[#This Row],[Spread High-Low]] &lt; 10, Stock_Info[[#This Row],[% Deli. Qty to Traded Qty]] &gt; 90), "Good Day", "")</f>
        <v/>
      </c>
    </row>
    <row r="1916" spans="1:18">
      <c r="A1916" t="s">
        <v>47</v>
      </c>
      <c r="B1916" s="1">
        <v>45670</v>
      </c>
      <c r="C1916" s="1" t="str">
        <f>"WEEK" &amp;" " &amp;  INT((DAY(Stock_Info[[#This Row],[Date]])+WEEKDAY(DATE(YEAR(Stock_Info[[#This Row],[Date]]),MONTH(Stock_Info[[#This Row],[Date]]),1))-1)/7)+1</f>
        <v>WEEK 3</v>
      </c>
      <c r="D1916" s="12">
        <v>50.88</v>
      </c>
      <c r="E1916" s="12">
        <v>50.88</v>
      </c>
      <c r="F1916" s="12">
        <v>46.65</v>
      </c>
      <c r="G1916" s="12">
        <v>46.9</v>
      </c>
      <c r="H1916" s="12">
        <v>47.989430281438878</v>
      </c>
      <c r="I1916">
        <v>745526</v>
      </c>
      <c r="J1916">
        <v>5292</v>
      </c>
      <c r="K1916" s="12">
        <v>35777368</v>
      </c>
      <c r="L1916">
        <v>228743</v>
      </c>
      <c r="M1916">
        <v>30.68</v>
      </c>
      <c r="N1916">
        <v>4.2300000000000004</v>
      </c>
      <c r="O1916">
        <v>-3.98</v>
      </c>
      <c r="P1916">
        <f xml:space="preserve"> IF(Stock_Info[[#This Row],[Close Price]] &gt; Stock_Info[[#This Row],[Open Price]], 1, 0)</f>
        <v>0</v>
      </c>
      <c r="Q1916" t="str">
        <f>IF(AND(Stock_Info[[#This Row],[% Deli. Qty to Traded Qty]]&gt;80,Stock_Info[[#This Row],[No. of Trades]]&lt;3000),"Unusual Day","")</f>
        <v/>
      </c>
      <c r="R1916" t="str">
        <f>IF(AND(Stock_Info[[#This Row],[Spread High-Low]] &lt; 10, Stock_Info[[#This Row],[% Deli. Qty to Traded Qty]] &gt; 90), "Good Day", "")</f>
        <v/>
      </c>
    </row>
    <row r="1917" spans="1:18">
      <c r="A1917" t="s">
        <v>47</v>
      </c>
      <c r="B1917" s="1">
        <v>45667</v>
      </c>
      <c r="C1917" s="1" t="str">
        <f>"WEEK" &amp;" " &amp;  INT((DAY(Stock_Info[[#This Row],[Date]])+WEEKDAY(DATE(YEAR(Stock_Info[[#This Row],[Date]]),MONTH(Stock_Info[[#This Row],[Date]]),1))-1)/7)+1</f>
        <v>WEEK 2</v>
      </c>
      <c r="D1917" s="12">
        <v>51.63</v>
      </c>
      <c r="E1917" s="12">
        <v>51.68</v>
      </c>
      <c r="F1917" s="12">
        <v>49.69</v>
      </c>
      <c r="G1917" s="12">
        <v>50</v>
      </c>
      <c r="H1917" s="12">
        <v>50.333808645515276</v>
      </c>
      <c r="I1917">
        <v>258076</v>
      </c>
      <c r="J1917">
        <v>2123</v>
      </c>
      <c r="K1917" s="12">
        <v>12989948</v>
      </c>
      <c r="L1917">
        <v>92573</v>
      </c>
      <c r="M1917">
        <v>35.869999999999997</v>
      </c>
      <c r="N1917">
        <v>1.99</v>
      </c>
      <c r="O1917">
        <v>-1.63</v>
      </c>
      <c r="P1917">
        <f xml:space="preserve"> IF(Stock_Info[[#This Row],[Close Price]] &gt; Stock_Info[[#This Row],[Open Price]], 1, 0)</f>
        <v>0</v>
      </c>
      <c r="Q1917" t="str">
        <f>IF(AND(Stock_Info[[#This Row],[% Deli. Qty to Traded Qty]]&gt;80,Stock_Info[[#This Row],[No. of Trades]]&lt;3000),"Unusual Day","")</f>
        <v/>
      </c>
      <c r="R1917" t="str">
        <f>IF(AND(Stock_Info[[#This Row],[Spread High-Low]] &lt; 10, Stock_Info[[#This Row],[% Deli. Qty to Traded Qty]] &gt; 90), "Good Day", "")</f>
        <v/>
      </c>
    </row>
    <row r="1918" spans="1:18">
      <c r="A1918" t="s">
        <v>47</v>
      </c>
      <c r="B1918" s="1">
        <v>45666</v>
      </c>
      <c r="C1918" s="1" t="str">
        <f>"WEEK" &amp;" " &amp;  INT((DAY(Stock_Info[[#This Row],[Date]])+WEEKDAY(DATE(YEAR(Stock_Info[[#This Row],[Date]]),MONTH(Stock_Info[[#This Row],[Date]]),1))-1)/7)+1</f>
        <v>WEEK 2</v>
      </c>
      <c r="D1918" s="12">
        <v>52.51</v>
      </c>
      <c r="E1918" s="12">
        <v>52.74</v>
      </c>
      <c r="F1918" s="12">
        <v>51.5</v>
      </c>
      <c r="G1918" s="12">
        <v>51.63</v>
      </c>
      <c r="H1918" s="12">
        <v>51.961074113655563</v>
      </c>
      <c r="I1918">
        <v>214279</v>
      </c>
      <c r="J1918">
        <v>1865</v>
      </c>
      <c r="K1918" s="12">
        <v>11134167</v>
      </c>
      <c r="L1918">
        <v>99766</v>
      </c>
      <c r="M1918">
        <v>46.56</v>
      </c>
      <c r="N1918">
        <v>1.24</v>
      </c>
      <c r="O1918">
        <v>-0.88</v>
      </c>
      <c r="P1918">
        <f xml:space="preserve"> IF(Stock_Info[[#This Row],[Close Price]] &gt; Stock_Info[[#This Row],[Open Price]], 1, 0)</f>
        <v>0</v>
      </c>
      <c r="Q1918" t="str">
        <f>IF(AND(Stock_Info[[#This Row],[% Deli. Qty to Traded Qty]]&gt;80,Stock_Info[[#This Row],[No. of Trades]]&lt;3000),"Unusual Day","")</f>
        <v/>
      </c>
      <c r="R1918" t="str">
        <f>IF(AND(Stock_Info[[#This Row],[Spread High-Low]] &lt; 10, Stock_Info[[#This Row],[% Deli. Qty to Traded Qty]] &gt; 90), "Good Day", "")</f>
        <v/>
      </c>
    </row>
    <row r="1919" spans="1:18">
      <c r="A1919" t="s">
        <v>47</v>
      </c>
      <c r="B1919" s="1">
        <v>45665</v>
      </c>
      <c r="C1919" s="1" t="str">
        <f>"WEEK" &amp;" " &amp;  INT((DAY(Stock_Info[[#This Row],[Date]])+WEEKDAY(DATE(YEAR(Stock_Info[[#This Row],[Date]]),MONTH(Stock_Info[[#This Row],[Date]]),1))-1)/7)+1</f>
        <v>WEEK 2</v>
      </c>
      <c r="D1919" s="12">
        <v>53.38</v>
      </c>
      <c r="E1919" s="12">
        <v>53.38</v>
      </c>
      <c r="F1919" s="12">
        <v>52.48</v>
      </c>
      <c r="G1919" s="12">
        <v>52.7</v>
      </c>
      <c r="H1919" s="12">
        <v>52.7392330955335</v>
      </c>
      <c r="I1919">
        <v>257920</v>
      </c>
      <c r="J1919">
        <v>1710</v>
      </c>
      <c r="K1919" s="12">
        <v>13602503</v>
      </c>
      <c r="L1919">
        <v>96511</v>
      </c>
      <c r="M1919">
        <v>37.42</v>
      </c>
      <c r="N1919">
        <v>0.9</v>
      </c>
      <c r="O1919">
        <v>-0.68</v>
      </c>
      <c r="P1919">
        <f xml:space="preserve"> IF(Stock_Info[[#This Row],[Close Price]] &gt; Stock_Info[[#This Row],[Open Price]], 1, 0)</f>
        <v>0</v>
      </c>
      <c r="Q1919" t="str">
        <f>IF(AND(Stock_Info[[#This Row],[% Deli. Qty to Traded Qty]]&gt;80,Stock_Info[[#This Row],[No. of Trades]]&lt;3000),"Unusual Day","")</f>
        <v/>
      </c>
      <c r="R1919" t="str">
        <f>IF(AND(Stock_Info[[#This Row],[Spread High-Low]] &lt; 10, Stock_Info[[#This Row],[% Deli. Qty to Traded Qty]] &gt; 90), "Good Day", "")</f>
        <v/>
      </c>
    </row>
    <row r="1920" spans="1:18">
      <c r="A1920" t="s">
        <v>47</v>
      </c>
      <c r="B1920" s="1">
        <v>45664</v>
      </c>
      <c r="C1920" s="1" t="str">
        <f>"WEEK" &amp;" " &amp;  INT((DAY(Stock_Info[[#This Row],[Date]])+WEEKDAY(DATE(YEAR(Stock_Info[[#This Row],[Date]]),MONTH(Stock_Info[[#This Row],[Date]]),1))-1)/7)+1</f>
        <v>WEEK 2</v>
      </c>
      <c r="D1920" s="12">
        <v>52.59</v>
      </c>
      <c r="E1920" s="12">
        <v>53.82</v>
      </c>
      <c r="F1920" s="12">
        <v>52.59</v>
      </c>
      <c r="G1920" s="12">
        <v>53.12</v>
      </c>
      <c r="H1920" s="12">
        <v>53.355894160486656</v>
      </c>
      <c r="I1920">
        <v>187567</v>
      </c>
      <c r="J1920">
        <v>1385</v>
      </c>
      <c r="K1920" s="12">
        <v>10007805</v>
      </c>
      <c r="L1920">
        <v>51037</v>
      </c>
      <c r="M1920">
        <v>27.21</v>
      </c>
      <c r="N1920">
        <v>1.23</v>
      </c>
      <c r="O1920">
        <v>0.53</v>
      </c>
      <c r="P1920">
        <f xml:space="preserve"> IF(Stock_Info[[#This Row],[Close Price]] &gt; Stock_Info[[#This Row],[Open Price]], 1, 0)</f>
        <v>1</v>
      </c>
      <c r="Q1920" t="str">
        <f>IF(AND(Stock_Info[[#This Row],[% Deli. Qty to Traded Qty]]&gt;80,Stock_Info[[#This Row],[No. of Trades]]&lt;3000),"Unusual Day","")</f>
        <v/>
      </c>
      <c r="R1920" t="str">
        <f>IF(AND(Stock_Info[[#This Row],[Spread High-Low]] &lt; 10, Stock_Info[[#This Row],[% Deli. Qty to Traded Qty]] &gt; 90), "Good Day", "")</f>
        <v/>
      </c>
    </row>
    <row r="1921" spans="1:18">
      <c r="A1921" t="s">
        <v>47</v>
      </c>
      <c r="B1921" s="1">
        <v>45663</v>
      </c>
      <c r="C1921" s="1" t="str">
        <f>"WEEK" &amp;" " &amp;  INT((DAY(Stock_Info[[#This Row],[Date]])+WEEKDAY(DATE(YEAR(Stock_Info[[#This Row],[Date]]),MONTH(Stock_Info[[#This Row],[Date]]),1))-1)/7)+1</f>
        <v>WEEK 2</v>
      </c>
      <c r="D1921" s="12">
        <v>55.1</v>
      </c>
      <c r="E1921" s="12">
        <v>55.23</v>
      </c>
      <c r="F1921" s="12">
        <v>52.55</v>
      </c>
      <c r="G1921" s="12">
        <v>53.12</v>
      </c>
      <c r="H1921" s="12">
        <v>53.400733074788391</v>
      </c>
      <c r="I1921">
        <v>460526</v>
      </c>
      <c r="J1921">
        <v>1970</v>
      </c>
      <c r="K1921" s="12">
        <v>24592426</v>
      </c>
      <c r="L1921">
        <v>148325</v>
      </c>
      <c r="M1921">
        <v>32.21</v>
      </c>
      <c r="N1921">
        <v>2.68</v>
      </c>
      <c r="O1921">
        <v>-1.98</v>
      </c>
      <c r="P1921">
        <f xml:space="preserve"> IF(Stock_Info[[#This Row],[Close Price]] &gt; Stock_Info[[#This Row],[Open Price]], 1, 0)</f>
        <v>0</v>
      </c>
      <c r="Q1921" t="str">
        <f>IF(AND(Stock_Info[[#This Row],[% Deli. Qty to Traded Qty]]&gt;80,Stock_Info[[#This Row],[No. of Trades]]&lt;3000),"Unusual Day","")</f>
        <v/>
      </c>
      <c r="R1921" t="str">
        <f>IF(AND(Stock_Info[[#This Row],[Spread High-Low]] &lt; 10, Stock_Info[[#This Row],[% Deli. Qty to Traded Qty]] &gt; 90), "Good Day", "")</f>
        <v/>
      </c>
    </row>
    <row r="1922" spans="1:18">
      <c r="A1922" t="s">
        <v>47</v>
      </c>
      <c r="B1922" s="1">
        <v>45660</v>
      </c>
      <c r="C1922" s="1" t="str">
        <f>"WEEK" &amp;" " &amp;  INT((DAY(Stock_Info[[#This Row],[Date]])+WEEKDAY(DATE(YEAR(Stock_Info[[#This Row],[Date]]),MONTH(Stock_Info[[#This Row],[Date]]),1))-1)/7)+1</f>
        <v>WEEK 1</v>
      </c>
      <c r="D1922" s="12">
        <v>54.05</v>
      </c>
      <c r="E1922" s="12">
        <v>56.4</v>
      </c>
      <c r="F1922" s="12">
        <v>54.03</v>
      </c>
      <c r="G1922" s="12">
        <v>55.09</v>
      </c>
      <c r="H1922" s="12">
        <v>55.503769350473938</v>
      </c>
      <c r="I1922">
        <v>627827</v>
      </c>
      <c r="J1922">
        <v>3116</v>
      </c>
      <c r="K1922" s="12">
        <v>34846765</v>
      </c>
      <c r="L1922">
        <v>201480</v>
      </c>
      <c r="M1922">
        <v>32.090000000000003</v>
      </c>
      <c r="N1922">
        <v>2.37</v>
      </c>
      <c r="O1922">
        <v>1.04</v>
      </c>
      <c r="P1922">
        <f xml:space="preserve"> IF(Stock_Info[[#This Row],[Close Price]] &gt; Stock_Info[[#This Row],[Open Price]], 1, 0)</f>
        <v>1</v>
      </c>
      <c r="Q1922" t="str">
        <f>IF(AND(Stock_Info[[#This Row],[% Deli. Qty to Traded Qty]]&gt;80,Stock_Info[[#This Row],[No. of Trades]]&lt;3000),"Unusual Day","")</f>
        <v/>
      </c>
      <c r="R1922" t="str">
        <f>IF(AND(Stock_Info[[#This Row],[Spread High-Low]] &lt; 10, Stock_Info[[#This Row],[% Deli. Qty to Traded Qty]] &gt; 90), "Good Day", "")</f>
        <v/>
      </c>
    </row>
    <row r="1923" spans="1:18">
      <c r="A1923" t="s">
        <v>47</v>
      </c>
      <c r="B1923" s="1">
        <v>45659</v>
      </c>
      <c r="C1923" s="1" t="str">
        <f>"WEEK" &amp;" " &amp;  INT((DAY(Stock_Info[[#This Row],[Date]])+WEEKDAY(DATE(YEAR(Stock_Info[[#This Row],[Date]]),MONTH(Stock_Info[[#This Row],[Date]]),1))-1)/7)+1</f>
        <v>WEEK 1</v>
      </c>
      <c r="D1923" s="12">
        <v>54.29</v>
      </c>
      <c r="E1923" s="12">
        <v>54.33</v>
      </c>
      <c r="F1923" s="12">
        <v>53.26</v>
      </c>
      <c r="G1923" s="12">
        <v>53.96</v>
      </c>
      <c r="H1923" s="12">
        <v>53.753431212615553</v>
      </c>
      <c r="I1923">
        <v>183900</v>
      </c>
      <c r="J1923">
        <v>863</v>
      </c>
      <c r="K1923" s="12">
        <v>9885256</v>
      </c>
      <c r="L1923">
        <v>55041</v>
      </c>
      <c r="M1923">
        <v>29.93</v>
      </c>
      <c r="N1923">
        <v>1.07</v>
      </c>
      <c r="O1923">
        <v>-0.33</v>
      </c>
      <c r="P1923">
        <f xml:space="preserve"> IF(Stock_Info[[#This Row],[Close Price]] &gt; Stock_Info[[#This Row],[Open Price]], 1, 0)</f>
        <v>0</v>
      </c>
      <c r="Q1923" t="str">
        <f>IF(AND(Stock_Info[[#This Row],[% Deli. Qty to Traded Qty]]&gt;80,Stock_Info[[#This Row],[No. of Trades]]&lt;3000),"Unusual Day","")</f>
        <v/>
      </c>
      <c r="R1923" t="str">
        <f>IF(AND(Stock_Info[[#This Row],[Spread High-Low]] &lt; 10, Stock_Info[[#This Row],[% Deli. Qty to Traded Qty]] &gt; 90), "Good Day", "")</f>
        <v/>
      </c>
    </row>
    <row r="1924" spans="1:18">
      <c r="A1924" t="s">
        <v>47</v>
      </c>
      <c r="B1924" s="1">
        <v>45658</v>
      </c>
      <c r="C1924" s="1" t="str">
        <f>"WEEK" &amp;" " &amp;  INT((DAY(Stock_Info[[#This Row],[Date]])+WEEKDAY(DATE(YEAR(Stock_Info[[#This Row],[Date]]),MONTH(Stock_Info[[#This Row],[Date]]),1))-1)/7)+1</f>
        <v>WEEK 1</v>
      </c>
      <c r="D1924" s="12">
        <v>53.25</v>
      </c>
      <c r="E1924" s="12">
        <v>53.95</v>
      </c>
      <c r="F1924" s="12">
        <v>52.98</v>
      </c>
      <c r="G1924" s="12">
        <v>53.72</v>
      </c>
      <c r="H1924" s="12">
        <v>53.520764581969438</v>
      </c>
      <c r="I1924">
        <v>224541</v>
      </c>
      <c r="J1924">
        <v>1326</v>
      </c>
      <c r="K1924" s="12">
        <v>12017606</v>
      </c>
      <c r="L1924">
        <v>89227</v>
      </c>
      <c r="M1924">
        <v>39.74</v>
      </c>
      <c r="N1924">
        <v>0.97</v>
      </c>
      <c r="O1924">
        <v>0.47</v>
      </c>
      <c r="P1924">
        <f xml:space="preserve"> IF(Stock_Info[[#This Row],[Close Price]] &gt; Stock_Info[[#This Row],[Open Price]], 1, 0)</f>
        <v>1</v>
      </c>
      <c r="Q1924" t="str">
        <f>IF(AND(Stock_Info[[#This Row],[% Deli. Qty to Traded Qty]]&gt;80,Stock_Info[[#This Row],[No. of Trades]]&lt;3000),"Unusual Day","")</f>
        <v/>
      </c>
      <c r="R1924" t="str">
        <f>IF(AND(Stock_Info[[#This Row],[Spread High-Low]] &lt; 10, Stock_Info[[#This Row],[% Deli. Qty to Traded Qty]] &gt; 90), "Good Day", "")</f>
        <v/>
      </c>
    </row>
    <row r="1925" spans="1:18">
      <c r="A1925" t="s">
        <v>47</v>
      </c>
      <c r="B1925" s="1">
        <v>45657</v>
      </c>
      <c r="C1925" s="1" t="str">
        <f>"WEEK" &amp;" " &amp;  INT((DAY(Stock_Info[[#This Row],[Date]])+WEEKDAY(DATE(YEAR(Stock_Info[[#This Row],[Date]]),MONTH(Stock_Info[[#This Row],[Date]]),1))-1)/7)+1</f>
        <v>WEEK 5</v>
      </c>
      <c r="D1925" s="12">
        <v>53.31</v>
      </c>
      <c r="E1925" s="12">
        <v>53.45</v>
      </c>
      <c r="F1925" s="12">
        <v>52.17</v>
      </c>
      <c r="G1925" s="12">
        <v>53.32</v>
      </c>
      <c r="H1925" s="12">
        <v>52.841097544186638</v>
      </c>
      <c r="I1925">
        <v>94429</v>
      </c>
      <c r="J1925">
        <v>803</v>
      </c>
      <c r="K1925" s="12">
        <v>4989732</v>
      </c>
      <c r="L1925">
        <v>22142</v>
      </c>
      <c r="M1925">
        <v>23.45</v>
      </c>
      <c r="N1925">
        <v>1.28</v>
      </c>
      <c r="O1925">
        <v>0.01</v>
      </c>
      <c r="P1925">
        <f xml:space="preserve"> IF(Stock_Info[[#This Row],[Close Price]] &gt; Stock_Info[[#This Row],[Open Price]], 1, 0)</f>
        <v>1</v>
      </c>
      <c r="Q1925" t="str">
        <f>IF(AND(Stock_Info[[#This Row],[% Deli. Qty to Traded Qty]]&gt;80,Stock_Info[[#This Row],[No. of Trades]]&lt;3000),"Unusual Day","")</f>
        <v/>
      </c>
      <c r="R1925" t="str">
        <f>IF(AND(Stock_Info[[#This Row],[Spread High-Low]] &lt; 10, Stock_Info[[#This Row],[% Deli. Qty to Traded Qty]] &gt; 90), "Good Day", "")</f>
        <v/>
      </c>
    </row>
    <row r="1926" spans="1:18">
      <c r="A1926" t="s">
        <v>47</v>
      </c>
      <c r="B1926" s="1">
        <v>45656</v>
      </c>
      <c r="C1926" s="1" t="str">
        <f>"WEEK" &amp;" " &amp;  INT((DAY(Stock_Info[[#This Row],[Date]])+WEEKDAY(DATE(YEAR(Stock_Info[[#This Row],[Date]]),MONTH(Stock_Info[[#This Row],[Date]]),1))-1)/7)+1</f>
        <v>WEEK 5</v>
      </c>
      <c r="D1926" s="12">
        <v>53.47</v>
      </c>
      <c r="E1926" s="12">
        <v>53.57</v>
      </c>
      <c r="F1926" s="12">
        <v>52.23</v>
      </c>
      <c r="G1926" s="12">
        <v>52.51</v>
      </c>
      <c r="H1926" s="12">
        <v>52.92722509102488</v>
      </c>
      <c r="I1926">
        <v>288932</v>
      </c>
      <c r="J1926">
        <v>2484</v>
      </c>
      <c r="K1926" s="12">
        <v>15292369</v>
      </c>
      <c r="L1926">
        <v>104894</v>
      </c>
      <c r="M1926">
        <v>36.299999999999997</v>
      </c>
      <c r="N1926">
        <v>1.34</v>
      </c>
      <c r="O1926">
        <v>-0.96</v>
      </c>
      <c r="P1926">
        <f xml:space="preserve"> IF(Stock_Info[[#This Row],[Close Price]] &gt; Stock_Info[[#This Row],[Open Price]], 1, 0)</f>
        <v>0</v>
      </c>
      <c r="Q1926" t="str">
        <f>IF(AND(Stock_Info[[#This Row],[% Deli. Qty to Traded Qty]]&gt;80,Stock_Info[[#This Row],[No. of Trades]]&lt;3000),"Unusual Day","")</f>
        <v/>
      </c>
      <c r="R1926" t="str">
        <f>IF(AND(Stock_Info[[#This Row],[Spread High-Low]] &lt; 10, Stock_Info[[#This Row],[% Deli. Qty to Traded Qty]] &gt; 90), "Good Day", "")</f>
        <v/>
      </c>
    </row>
    <row r="1927" spans="1:18">
      <c r="A1927" t="s">
        <v>47</v>
      </c>
      <c r="B1927" s="1">
        <v>45653</v>
      </c>
      <c r="C1927" s="1" t="str">
        <f>"WEEK" &amp;" " &amp;  INT((DAY(Stock_Info[[#This Row],[Date]])+WEEKDAY(DATE(YEAR(Stock_Info[[#This Row],[Date]]),MONTH(Stock_Info[[#This Row],[Date]]),1))-1)/7)+1</f>
        <v>WEEK 4</v>
      </c>
      <c r="D1927" s="12">
        <v>53.95</v>
      </c>
      <c r="E1927" s="12">
        <v>54.06</v>
      </c>
      <c r="F1927" s="12">
        <v>52.99</v>
      </c>
      <c r="G1927" s="12">
        <v>53.15</v>
      </c>
      <c r="H1927" s="12">
        <v>53.495496826358213</v>
      </c>
      <c r="I1927">
        <v>203079</v>
      </c>
      <c r="J1927">
        <v>1817</v>
      </c>
      <c r="K1927" s="12">
        <v>10863812</v>
      </c>
      <c r="L1927">
        <v>90945</v>
      </c>
      <c r="M1927">
        <v>44.78</v>
      </c>
      <c r="N1927">
        <v>1.07</v>
      </c>
      <c r="O1927">
        <v>-0.8</v>
      </c>
      <c r="P1927">
        <f xml:space="preserve"> IF(Stock_Info[[#This Row],[Close Price]] &gt; Stock_Info[[#This Row],[Open Price]], 1, 0)</f>
        <v>0</v>
      </c>
      <c r="Q1927" t="str">
        <f>IF(AND(Stock_Info[[#This Row],[% Deli. Qty to Traded Qty]]&gt;80,Stock_Info[[#This Row],[No. of Trades]]&lt;3000),"Unusual Day","")</f>
        <v/>
      </c>
      <c r="R1927" t="str">
        <f>IF(AND(Stock_Info[[#This Row],[Spread High-Low]] &lt; 10, Stock_Info[[#This Row],[% Deli. Qty to Traded Qty]] &gt; 90), "Good Day", "")</f>
        <v/>
      </c>
    </row>
    <row r="1928" spans="1:18">
      <c r="A1928" t="s">
        <v>47</v>
      </c>
      <c r="B1928" s="1">
        <v>45652</v>
      </c>
      <c r="C1928" s="1" t="str">
        <f>"WEEK" &amp;" " &amp;  INT((DAY(Stock_Info[[#This Row],[Date]])+WEEKDAY(DATE(YEAR(Stock_Info[[#This Row],[Date]]),MONTH(Stock_Info[[#This Row],[Date]]),1))-1)/7)+1</f>
        <v>WEEK 4</v>
      </c>
      <c r="D1928" s="12">
        <v>53.91</v>
      </c>
      <c r="E1928" s="12">
        <v>54.81</v>
      </c>
      <c r="F1928" s="12">
        <v>53.6</v>
      </c>
      <c r="G1928" s="12">
        <v>53.8</v>
      </c>
      <c r="H1928" s="12">
        <v>54.089774496217018</v>
      </c>
      <c r="I1928">
        <v>257601</v>
      </c>
      <c r="J1928">
        <v>2093</v>
      </c>
      <c r="K1928" s="12">
        <v>13933580</v>
      </c>
      <c r="L1928">
        <v>63991</v>
      </c>
      <c r="M1928">
        <v>24.84</v>
      </c>
      <c r="N1928">
        <v>1.21</v>
      </c>
      <c r="O1928">
        <v>-0.11</v>
      </c>
      <c r="P1928">
        <f xml:space="preserve"> IF(Stock_Info[[#This Row],[Close Price]] &gt; Stock_Info[[#This Row],[Open Price]], 1, 0)</f>
        <v>0</v>
      </c>
      <c r="Q1928" t="str">
        <f>IF(AND(Stock_Info[[#This Row],[% Deli. Qty to Traded Qty]]&gt;80,Stock_Info[[#This Row],[No. of Trades]]&lt;3000),"Unusual Day","")</f>
        <v/>
      </c>
      <c r="R1928" t="str">
        <f>IF(AND(Stock_Info[[#This Row],[Spread High-Low]] &lt; 10, Stock_Info[[#This Row],[% Deli. Qty to Traded Qty]] &gt; 90), "Good Day", "")</f>
        <v/>
      </c>
    </row>
    <row r="1929" spans="1:18">
      <c r="A1929" t="s">
        <v>47</v>
      </c>
      <c r="B1929" s="1">
        <v>45650</v>
      </c>
      <c r="C1929" s="1" t="str">
        <f>"WEEK" &amp;" " &amp;  INT((DAY(Stock_Info[[#This Row],[Date]])+WEEKDAY(DATE(YEAR(Stock_Info[[#This Row],[Date]]),MONTH(Stock_Info[[#This Row],[Date]]),1))-1)/7)+1</f>
        <v>WEEK 4</v>
      </c>
      <c r="D1929" s="12">
        <v>54.79</v>
      </c>
      <c r="E1929" s="12">
        <v>54.87</v>
      </c>
      <c r="F1929" s="12">
        <v>53.83</v>
      </c>
      <c r="G1929" s="12">
        <v>54.31</v>
      </c>
      <c r="H1929" s="12">
        <v>54.19378919908975</v>
      </c>
      <c r="I1929">
        <v>288272</v>
      </c>
      <c r="J1929">
        <v>1755</v>
      </c>
      <c r="K1929" s="12">
        <v>15622552</v>
      </c>
      <c r="L1929">
        <v>52552</v>
      </c>
      <c r="M1929">
        <v>18.23</v>
      </c>
      <c r="N1929">
        <v>1.04</v>
      </c>
      <c r="O1929">
        <v>-0.48</v>
      </c>
      <c r="P1929">
        <f xml:space="preserve"> IF(Stock_Info[[#This Row],[Close Price]] &gt; Stock_Info[[#This Row],[Open Price]], 1, 0)</f>
        <v>0</v>
      </c>
      <c r="Q1929" t="str">
        <f>IF(AND(Stock_Info[[#This Row],[% Deli. Qty to Traded Qty]]&gt;80,Stock_Info[[#This Row],[No. of Trades]]&lt;3000),"Unusual Day","")</f>
        <v/>
      </c>
      <c r="R1929" t="str">
        <f>IF(AND(Stock_Info[[#This Row],[Spread High-Low]] &lt; 10, Stock_Info[[#This Row],[% Deli. Qty to Traded Qty]] &gt; 90), "Good Day", "")</f>
        <v/>
      </c>
    </row>
    <row r="1930" spans="1:18">
      <c r="A1930" t="s">
        <v>47</v>
      </c>
      <c r="B1930" s="1">
        <v>45649</v>
      </c>
      <c r="C1930" s="1" t="str">
        <f>"WEEK" &amp;" " &amp;  INT((DAY(Stock_Info[[#This Row],[Date]])+WEEKDAY(DATE(YEAR(Stock_Info[[#This Row],[Date]]),MONTH(Stock_Info[[#This Row],[Date]]),1))-1)/7)+1</f>
        <v>WEEK 4</v>
      </c>
      <c r="D1930" s="12">
        <v>55.81</v>
      </c>
      <c r="E1930" s="12">
        <v>55.81</v>
      </c>
      <c r="F1930" s="12">
        <v>54</v>
      </c>
      <c r="G1930" s="12">
        <v>54.28</v>
      </c>
      <c r="H1930" s="12">
        <v>54.547617011429494</v>
      </c>
      <c r="I1930">
        <v>397568</v>
      </c>
      <c r="J1930">
        <v>3269</v>
      </c>
      <c r="K1930" s="12">
        <v>21686387</v>
      </c>
      <c r="L1930">
        <v>107572</v>
      </c>
      <c r="M1930">
        <v>27.06</v>
      </c>
      <c r="N1930">
        <v>1.81</v>
      </c>
      <c r="O1930">
        <v>-1.53</v>
      </c>
      <c r="P1930">
        <f xml:space="preserve"> IF(Stock_Info[[#This Row],[Close Price]] &gt; Stock_Info[[#This Row],[Open Price]], 1, 0)</f>
        <v>0</v>
      </c>
      <c r="Q1930" t="str">
        <f>IF(AND(Stock_Info[[#This Row],[% Deli. Qty to Traded Qty]]&gt;80,Stock_Info[[#This Row],[No. of Trades]]&lt;3000),"Unusual Day","")</f>
        <v/>
      </c>
      <c r="R1930" t="str">
        <f>IF(AND(Stock_Info[[#This Row],[Spread High-Low]] &lt; 10, Stock_Info[[#This Row],[% Deli. Qty to Traded Qty]] &gt; 90), "Good Day", "")</f>
        <v/>
      </c>
    </row>
    <row r="1931" spans="1:18">
      <c r="A1931" t="s">
        <v>47</v>
      </c>
      <c r="B1931" s="1">
        <v>45646</v>
      </c>
      <c r="C1931" s="1" t="str">
        <f>"WEEK" &amp;" " &amp;  INT((DAY(Stock_Info[[#This Row],[Date]])+WEEKDAY(DATE(YEAR(Stock_Info[[#This Row],[Date]]),MONTH(Stock_Info[[#This Row],[Date]]),1))-1)/7)+1</f>
        <v>WEEK 3</v>
      </c>
      <c r="D1931" s="12">
        <v>54.03</v>
      </c>
      <c r="E1931" s="12">
        <v>55.78</v>
      </c>
      <c r="F1931" s="12">
        <v>54.03</v>
      </c>
      <c r="G1931" s="12">
        <v>55.11</v>
      </c>
      <c r="H1931" s="12">
        <v>54.72647258067181</v>
      </c>
      <c r="I1931">
        <v>605230</v>
      </c>
      <c r="J1931">
        <v>2596</v>
      </c>
      <c r="K1931" s="12">
        <v>33122103</v>
      </c>
      <c r="L1931">
        <v>282090</v>
      </c>
      <c r="M1931">
        <v>46.61</v>
      </c>
      <c r="N1931">
        <v>1.75</v>
      </c>
      <c r="O1931">
        <v>1.08</v>
      </c>
      <c r="P1931">
        <f xml:space="preserve"> IF(Stock_Info[[#This Row],[Close Price]] &gt; Stock_Info[[#This Row],[Open Price]], 1, 0)</f>
        <v>1</v>
      </c>
      <c r="Q1931" t="str">
        <f>IF(AND(Stock_Info[[#This Row],[% Deli. Qty to Traded Qty]]&gt;80,Stock_Info[[#This Row],[No. of Trades]]&lt;3000),"Unusual Day","")</f>
        <v/>
      </c>
      <c r="R1931" t="str">
        <f>IF(AND(Stock_Info[[#This Row],[Spread High-Low]] &lt; 10, Stock_Info[[#This Row],[% Deli. Qty to Traded Qty]] &gt; 90), "Good Day", "")</f>
        <v/>
      </c>
    </row>
    <row r="1932" spans="1:18">
      <c r="A1932" t="s">
        <v>47</v>
      </c>
      <c r="B1932" s="1">
        <v>45645</v>
      </c>
      <c r="C1932" s="1" t="str">
        <f>"WEEK" &amp;" " &amp;  INT((DAY(Stock_Info[[#This Row],[Date]])+WEEKDAY(DATE(YEAR(Stock_Info[[#This Row],[Date]]),MONTH(Stock_Info[[#This Row],[Date]]),1))-1)/7)+1</f>
        <v>WEEK 3</v>
      </c>
      <c r="D1932" s="12">
        <v>53.88</v>
      </c>
      <c r="E1932" s="12">
        <v>55.19</v>
      </c>
      <c r="F1932" s="12">
        <v>53.15</v>
      </c>
      <c r="G1932" s="12">
        <v>54.89</v>
      </c>
      <c r="H1932" s="12">
        <v>54.639114093631783</v>
      </c>
      <c r="I1932">
        <v>245579</v>
      </c>
      <c r="J1932">
        <v>1074</v>
      </c>
      <c r="K1932" s="12">
        <v>13418219</v>
      </c>
      <c r="L1932">
        <v>97211</v>
      </c>
      <c r="M1932">
        <v>39.58</v>
      </c>
      <c r="N1932">
        <v>2.04</v>
      </c>
      <c r="O1932">
        <v>1.01</v>
      </c>
      <c r="P1932">
        <f xml:space="preserve"> IF(Stock_Info[[#This Row],[Close Price]] &gt; Stock_Info[[#This Row],[Open Price]], 1, 0)</f>
        <v>1</v>
      </c>
      <c r="Q1932" t="str">
        <f>IF(AND(Stock_Info[[#This Row],[% Deli. Qty to Traded Qty]]&gt;80,Stock_Info[[#This Row],[No. of Trades]]&lt;3000),"Unusual Day","")</f>
        <v/>
      </c>
      <c r="R1932" t="str">
        <f>IF(AND(Stock_Info[[#This Row],[Spread High-Low]] &lt; 10, Stock_Info[[#This Row],[% Deli. Qty to Traded Qty]] &gt; 90), "Good Day", "")</f>
        <v/>
      </c>
    </row>
    <row r="1933" spans="1:18">
      <c r="A1933" t="s">
        <v>47</v>
      </c>
      <c r="B1933" s="1">
        <v>45644</v>
      </c>
      <c r="C1933" s="1" t="str">
        <f>"WEEK" &amp;" " &amp;  INT((DAY(Stock_Info[[#This Row],[Date]])+WEEKDAY(DATE(YEAR(Stock_Info[[#This Row],[Date]]),MONTH(Stock_Info[[#This Row],[Date]]),1))-1)/7)+1</f>
        <v>WEEK 3</v>
      </c>
      <c r="D1933" s="12">
        <v>56.85</v>
      </c>
      <c r="E1933" s="12">
        <v>57.05</v>
      </c>
      <c r="F1933" s="12">
        <v>54.87</v>
      </c>
      <c r="G1933" s="12">
        <v>55.01</v>
      </c>
      <c r="H1933" s="12">
        <v>55.735180799962443</v>
      </c>
      <c r="I1933">
        <v>681582</v>
      </c>
      <c r="J1933">
        <v>4000</v>
      </c>
      <c r="K1933" s="12">
        <v>37988096</v>
      </c>
      <c r="L1933">
        <v>274387</v>
      </c>
      <c r="M1933">
        <v>40.26</v>
      </c>
      <c r="N1933">
        <v>2.1800000000000002</v>
      </c>
      <c r="O1933">
        <v>-1.84</v>
      </c>
      <c r="P1933">
        <f xml:space="preserve"> IF(Stock_Info[[#This Row],[Close Price]] &gt; Stock_Info[[#This Row],[Open Price]], 1, 0)</f>
        <v>0</v>
      </c>
      <c r="Q1933" t="str">
        <f>IF(AND(Stock_Info[[#This Row],[% Deli. Qty to Traded Qty]]&gt;80,Stock_Info[[#This Row],[No. of Trades]]&lt;3000),"Unusual Day","")</f>
        <v/>
      </c>
      <c r="R1933" t="str">
        <f>IF(AND(Stock_Info[[#This Row],[Spread High-Low]] &lt; 10, Stock_Info[[#This Row],[% Deli. Qty to Traded Qty]] &gt; 90), "Good Day", "")</f>
        <v/>
      </c>
    </row>
    <row r="1934" spans="1:18">
      <c r="A1934" t="s">
        <v>47</v>
      </c>
      <c r="B1934" s="1">
        <v>45643</v>
      </c>
      <c r="C1934" s="1" t="str">
        <f>"WEEK" &amp;" " &amp;  INT((DAY(Stock_Info[[#This Row],[Date]])+WEEKDAY(DATE(YEAR(Stock_Info[[#This Row],[Date]]),MONTH(Stock_Info[[#This Row],[Date]]),1))-1)/7)+1</f>
        <v>WEEK 3</v>
      </c>
      <c r="D1934" s="12">
        <v>58</v>
      </c>
      <c r="E1934" s="12">
        <v>58.1</v>
      </c>
      <c r="F1934" s="12">
        <v>56.6</v>
      </c>
      <c r="G1934" s="12">
        <v>56.95</v>
      </c>
      <c r="H1934" s="12">
        <v>57.299855977541021</v>
      </c>
      <c r="I1934">
        <v>328421</v>
      </c>
      <c r="J1934">
        <v>1814</v>
      </c>
      <c r="K1934" s="12">
        <v>18818476</v>
      </c>
      <c r="L1934">
        <v>139290</v>
      </c>
      <c r="M1934">
        <v>42.41</v>
      </c>
      <c r="N1934">
        <v>1.5</v>
      </c>
      <c r="O1934">
        <v>-1.05</v>
      </c>
      <c r="P1934">
        <f xml:space="preserve"> IF(Stock_Info[[#This Row],[Close Price]] &gt; Stock_Info[[#This Row],[Open Price]], 1, 0)</f>
        <v>0</v>
      </c>
      <c r="Q1934" t="str">
        <f>IF(AND(Stock_Info[[#This Row],[% Deli. Qty to Traded Qty]]&gt;80,Stock_Info[[#This Row],[No. of Trades]]&lt;3000),"Unusual Day","")</f>
        <v/>
      </c>
      <c r="R1934" t="str">
        <f>IF(AND(Stock_Info[[#This Row],[Spread High-Low]] &lt; 10, Stock_Info[[#This Row],[% Deli. Qty to Traded Qty]] &gt; 90), "Good Day", "")</f>
        <v/>
      </c>
    </row>
    <row r="1935" spans="1:18">
      <c r="A1935" t="s">
        <v>47</v>
      </c>
      <c r="B1935" s="1">
        <v>45642</v>
      </c>
      <c r="C1935" s="1" t="str">
        <f>"WEEK" &amp;" " &amp;  INT((DAY(Stock_Info[[#This Row],[Date]])+WEEKDAY(DATE(YEAR(Stock_Info[[#This Row],[Date]]),MONTH(Stock_Info[[#This Row],[Date]]),1))-1)/7)+1</f>
        <v>WEEK 3</v>
      </c>
      <c r="D1935" s="12">
        <v>58.06</v>
      </c>
      <c r="E1935" s="12">
        <v>58.96</v>
      </c>
      <c r="F1935" s="12">
        <v>57.88</v>
      </c>
      <c r="G1935" s="12">
        <v>58.08</v>
      </c>
      <c r="H1935" s="12">
        <v>58.223741837646976</v>
      </c>
      <c r="I1935">
        <v>176726</v>
      </c>
      <c r="J1935">
        <v>1017</v>
      </c>
      <c r="K1935" s="12">
        <v>10289649</v>
      </c>
      <c r="L1935">
        <v>32676</v>
      </c>
      <c r="M1935">
        <v>18.489999999999998</v>
      </c>
      <c r="N1935">
        <v>1.08</v>
      </c>
      <c r="O1935">
        <v>0.02</v>
      </c>
      <c r="P1935">
        <f xml:space="preserve"> IF(Stock_Info[[#This Row],[Close Price]] &gt; Stock_Info[[#This Row],[Open Price]], 1, 0)</f>
        <v>1</v>
      </c>
      <c r="Q1935" t="str">
        <f>IF(AND(Stock_Info[[#This Row],[% Deli. Qty to Traded Qty]]&gt;80,Stock_Info[[#This Row],[No. of Trades]]&lt;3000),"Unusual Day","")</f>
        <v/>
      </c>
      <c r="R1935" t="str">
        <f>IF(AND(Stock_Info[[#This Row],[Spread High-Low]] &lt; 10, Stock_Info[[#This Row],[% Deli. Qty to Traded Qty]] &gt; 90), "Good Day", "")</f>
        <v/>
      </c>
    </row>
    <row r="1936" spans="1:18">
      <c r="A1936" t="s">
        <v>47</v>
      </c>
      <c r="B1936" s="1">
        <v>45639</v>
      </c>
      <c r="C1936" s="1" t="str">
        <f>"WEEK" &amp;" " &amp;  INT((DAY(Stock_Info[[#This Row],[Date]])+WEEKDAY(DATE(YEAR(Stock_Info[[#This Row],[Date]]),MONTH(Stock_Info[[#This Row],[Date]]),1))-1)/7)+1</f>
        <v>WEEK 2</v>
      </c>
      <c r="D1936" s="12">
        <v>58.86</v>
      </c>
      <c r="E1936" s="12">
        <v>59.21</v>
      </c>
      <c r="F1936" s="12">
        <v>56.48</v>
      </c>
      <c r="G1936" s="12">
        <v>57.74</v>
      </c>
      <c r="H1936" s="12">
        <v>57.59901810076795</v>
      </c>
      <c r="I1936">
        <v>604339</v>
      </c>
      <c r="J1936">
        <v>3485</v>
      </c>
      <c r="K1936" s="12">
        <v>34809333</v>
      </c>
      <c r="L1936">
        <v>214275</v>
      </c>
      <c r="M1936">
        <v>35.46</v>
      </c>
      <c r="N1936">
        <v>2.73</v>
      </c>
      <c r="O1936">
        <v>-1.1200000000000001</v>
      </c>
      <c r="P1936">
        <f xml:space="preserve"> IF(Stock_Info[[#This Row],[Close Price]] &gt; Stock_Info[[#This Row],[Open Price]], 1, 0)</f>
        <v>0</v>
      </c>
      <c r="Q1936" t="str">
        <f>IF(AND(Stock_Info[[#This Row],[% Deli. Qty to Traded Qty]]&gt;80,Stock_Info[[#This Row],[No. of Trades]]&lt;3000),"Unusual Day","")</f>
        <v/>
      </c>
      <c r="R1936" t="str">
        <f>IF(AND(Stock_Info[[#This Row],[Spread High-Low]] &lt; 10, Stock_Info[[#This Row],[% Deli. Qty to Traded Qty]] &gt; 90), "Good Day", "")</f>
        <v/>
      </c>
    </row>
    <row r="1937" spans="1:18">
      <c r="A1937" t="s">
        <v>47</v>
      </c>
      <c r="B1937" s="1">
        <v>45638</v>
      </c>
      <c r="C1937" s="1" t="str">
        <f>"WEEK" &amp;" " &amp;  INT((DAY(Stock_Info[[#This Row],[Date]])+WEEKDAY(DATE(YEAR(Stock_Info[[#This Row],[Date]]),MONTH(Stock_Info[[#This Row],[Date]]),1))-1)/7)+1</f>
        <v>WEEK 2</v>
      </c>
      <c r="D1937" s="12">
        <v>59.48</v>
      </c>
      <c r="E1937" s="12">
        <v>60.05</v>
      </c>
      <c r="F1937" s="12">
        <v>58.1</v>
      </c>
      <c r="G1937" s="12">
        <v>59.44</v>
      </c>
      <c r="H1937" s="12">
        <v>59.079095989220036</v>
      </c>
      <c r="I1937">
        <v>302784</v>
      </c>
      <c r="J1937">
        <v>1369</v>
      </c>
      <c r="K1937" s="12">
        <v>17888205</v>
      </c>
      <c r="L1937">
        <v>67757</v>
      </c>
      <c r="M1937">
        <v>22.38</v>
      </c>
      <c r="N1937">
        <v>1.95</v>
      </c>
      <c r="O1937">
        <v>-0.04</v>
      </c>
      <c r="P1937">
        <f xml:space="preserve"> IF(Stock_Info[[#This Row],[Close Price]] &gt; Stock_Info[[#This Row],[Open Price]], 1, 0)</f>
        <v>0</v>
      </c>
      <c r="Q1937" t="str">
        <f>IF(AND(Stock_Info[[#This Row],[% Deli. Qty to Traded Qty]]&gt;80,Stock_Info[[#This Row],[No. of Trades]]&lt;3000),"Unusual Day","")</f>
        <v/>
      </c>
      <c r="R1937" t="str">
        <f>IF(AND(Stock_Info[[#This Row],[Spread High-Low]] &lt; 10, Stock_Info[[#This Row],[% Deli. Qty to Traded Qty]] &gt; 90), "Good Day", "")</f>
        <v/>
      </c>
    </row>
    <row r="1938" spans="1:18">
      <c r="A1938" t="s">
        <v>47</v>
      </c>
      <c r="B1938" s="1">
        <v>45637</v>
      </c>
      <c r="C1938" s="1" t="str">
        <f>"WEEK" &amp;" " &amp;  INT((DAY(Stock_Info[[#This Row],[Date]])+WEEKDAY(DATE(YEAR(Stock_Info[[#This Row],[Date]]),MONTH(Stock_Info[[#This Row],[Date]]),1))-1)/7)+1</f>
        <v>WEEK 2</v>
      </c>
      <c r="D1938" s="12">
        <v>59.02</v>
      </c>
      <c r="E1938" s="12">
        <v>60.13</v>
      </c>
      <c r="F1938" s="12">
        <v>58.77</v>
      </c>
      <c r="G1938" s="12">
        <v>58.92</v>
      </c>
      <c r="H1938" s="12">
        <v>59.350457338634897</v>
      </c>
      <c r="I1938">
        <v>254516</v>
      </c>
      <c r="J1938">
        <v>1701</v>
      </c>
      <c r="K1938" s="12">
        <v>15105641</v>
      </c>
      <c r="L1938">
        <v>115192</v>
      </c>
      <c r="M1938">
        <v>45.26</v>
      </c>
      <c r="N1938">
        <v>1.36</v>
      </c>
      <c r="O1938">
        <v>-0.1</v>
      </c>
      <c r="P1938">
        <f xml:space="preserve"> IF(Stock_Info[[#This Row],[Close Price]] &gt; Stock_Info[[#This Row],[Open Price]], 1, 0)</f>
        <v>0</v>
      </c>
      <c r="Q1938" t="str">
        <f>IF(AND(Stock_Info[[#This Row],[% Deli. Qty to Traded Qty]]&gt;80,Stock_Info[[#This Row],[No. of Trades]]&lt;3000),"Unusual Day","")</f>
        <v/>
      </c>
      <c r="R1938" t="str">
        <f>IF(AND(Stock_Info[[#This Row],[Spread High-Low]] &lt; 10, Stock_Info[[#This Row],[% Deli. Qty to Traded Qty]] &gt; 90), "Good Day", "")</f>
        <v/>
      </c>
    </row>
    <row r="1939" spans="1:18">
      <c r="A1939" t="s">
        <v>47</v>
      </c>
      <c r="B1939" s="1">
        <v>45636</v>
      </c>
      <c r="C1939" s="1" t="str">
        <f>"WEEK" &amp;" " &amp;  INT((DAY(Stock_Info[[#This Row],[Date]])+WEEKDAY(DATE(YEAR(Stock_Info[[#This Row],[Date]]),MONTH(Stock_Info[[#This Row],[Date]]),1))-1)/7)+1</f>
        <v>WEEK 2</v>
      </c>
      <c r="D1939" s="12">
        <v>59.6</v>
      </c>
      <c r="E1939" s="12">
        <v>59.7</v>
      </c>
      <c r="F1939" s="12">
        <v>58.69</v>
      </c>
      <c r="G1939" s="12">
        <v>58.94</v>
      </c>
      <c r="H1939" s="12">
        <v>59.071265327850796</v>
      </c>
      <c r="I1939">
        <v>217904</v>
      </c>
      <c r="J1939">
        <v>1084</v>
      </c>
      <c r="K1939" s="12">
        <v>12871865</v>
      </c>
      <c r="L1939">
        <v>66754</v>
      </c>
      <c r="M1939">
        <v>30.63</v>
      </c>
      <c r="N1939">
        <v>1.01</v>
      </c>
      <c r="O1939">
        <v>-0.66</v>
      </c>
      <c r="P1939">
        <f xml:space="preserve"> IF(Stock_Info[[#This Row],[Close Price]] &gt; Stock_Info[[#This Row],[Open Price]], 1, 0)</f>
        <v>0</v>
      </c>
      <c r="Q1939" t="str">
        <f>IF(AND(Stock_Info[[#This Row],[% Deli. Qty to Traded Qty]]&gt;80,Stock_Info[[#This Row],[No. of Trades]]&lt;3000),"Unusual Day","")</f>
        <v/>
      </c>
      <c r="R1939" t="str">
        <f>IF(AND(Stock_Info[[#This Row],[Spread High-Low]] &lt; 10, Stock_Info[[#This Row],[% Deli. Qty to Traded Qty]] &gt; 90), "Good Day", "")</f>
        <v/>
      </c>
    </row>
    <row r="1940" spans="1:18">
      <c r="A1940" t="s">
        <v>47</v>
      </c>
      <c r="B1940" s="1">
        <v>45635</v>
      </c>
      <c r="C1940" s="1" t="str">
        <f>"WEEK" &amp;" " &amp;  INT((DAY(Stock_Info[[#This Row],[Date]])+WEEKDAY(DATE(YEAR(Stock_Info[[#This Row],[Date]]),MONTH(Stock_Info[[#This Row],[Date]]),1))-1)/7)+1</f>
        <v>WEEK 2</v>
      </c>
      <c r="D1940" s="12">
        <v>60.01</v>
      </c>
      <c r="E1940" s="12">
        <v>60.28</v>
      </c>
      <c r="F1940" s="12">
        <v>58.84</v>
      </c>
      <c r="G1940" s="12">
        <v>59.27</v>
      </c>
      <c r="H1940" s="12">
        <v>59.710525061765502</v>
      </c>
      <c r="I1940">
        <v>545612</v>
      </c>
      <c r="J1940">
        <v>2592</v>
      </c>
      <c r="K1940" s="12">
        <v>32578779</v>
      </c>
      <c r="L1940">
        <v>147716</v>
      </c>
      <c r="M1940">
        <v>27.07</v>
      </c>
      <c r="N1940">
        <v>1.44</v>
      </c>
      <c r="O1940">
        <v>-0.74</v>
      </c>
      <c r="P1940">
        <f xml:space="preserve"> IF(Stock_Info[[#This Row],[Close Price]] &gt; Stock_Info[[#This Row],[Open Price]], 1, 0)</f>
        <v>0</v>
      </c>
      <c r="Q1940" t="str">
        <f>IF(AND(Stock_Info[[#This Row],[% Deli. Qty to Traded Qty]]&gt;80,Stock_Info[[#This Row],[No. of Trades]]&lt;3000),"Unusual Day","")</f>
        <v/>
      </c>
      <c r="R1940" t="str">
        <f>IF(AND(Stock_Info[[#This Row],[Spread High-Low]] &lt; 10, Stock_Info[[#This Row],[% Deli. Qty to Traded Qty]] &gt; 90), "Good Day", "")</f>
        <v/>
      </c>
    </row>
    <row r="1941" spans="1:18">
      <c r="A1941" t="s">
        <v>47</v>
      </c>
      <c r="B1941" s="1">
        <v>45632</v>
      </c>
      <c r="C1941" s="1" t="str">
        <f>"WEEK" &amp;" " &amp;  INT((DAY(Stock_Info[[#This Row],[Date]])+WEEKDAY(DATE(YEAR(Stock_Info[[#This Row],[Date]]),MONTH(Stock_Info[[#This Row],[Date]]),1))-1)/7)+1</f>
        <v>WEEK 1</v>
      </c>
      <c r="D1941" s="12">
        <v>60.74</v>
      </c>
      <c r="E1941" s="12">
        <v>61.89</v>
      </c>
      <c r="F1941" s="12">
        <v>59.08</v>
      </c>
      <c r="G1941" s="12">
        <v>59.98</v>
      </c>
      <c r="H1941" s="12">
        <v>60.50346826368807</v>
      </c>
      <c r="I1941">
        <v>779785</v>
      </c>
      <c r="J1941">
        <v>2617</v>
      </c>
      <c r="K1941" s="12">
        <v>47179697</v>
      </c>
      <c r="L1941">
        <v>110546</v>
      </c>
      <c r="M1941">
        <v>14.18</v>
      </c>
      <c r="N1941">
        <v>2.81</v>
      </c>
      <c r="O1941">
        <v>-0.76</v>
      </c>
      <c r="P1941">
        <f xml:space="preserve"> IF(Stock_Info[[#This Row],[Close Price]] &gt; Stock_Info[[#This Row],[Open Price]], 1, 0)</f>
        <v>0</v>
      </c>
      <c r="Q1941" t="str">
        <f>IF(AND(Stock_Info[[#This Row],[% Deli. Qty to Traded Qty]]&gt;80,Stock_Info[[#This Row],[No. of Trades]]&lt;3000),"Unusual Day","")</f>
        <v/>
      </c>
      <c r="R1941" t="str">
        <f>IF(AND(Stock_Info[[#This Row],[Spread High-Low]] &lt; 10, Stock_Info[[#This Row],[% Deli. Qty to Traded Qty]] &gt; 90), "Good Day", "")</f>
        <v/>
      </c>
    </row>
    <row r="1942" spans="1:18">
      <c r="A1942" t="s">
        <v>47</v>
      </c>
      <c r="B1942" s="1">
        <v>45631</v>
      </c>
      <c r="C1942" s="1" t="str">
        <f>"WEEK" &amp;" " &amp;  INT((DAY(Stock_Info[[#This Row],[Date]])+WEEKDAY(DATE(YEAR(Stock_Info[[#This Row],[Date]]),MONTH(Stock_Info[[#This Row],[Date]]),1))-1)/7)+1</f>
        <v>WEEK 1</v>
      </c>
      <c r="D1942" s="12">
        <v>61.37</v>
      </c>
      <c r="E1942" s="12">
        <v>61.37</v>
      </c>
      <c r="F1942" s="12">
        <v>59.61</v>
      </c>
      <c r="G1942" s="12">
        <v>60.11</v>
      </c>
      <c r="H1942" s="12">
        <v>60.231505504522822</v>
      </c>
      <c r="I1942">
        <v>456352</v>
      </c>
      <c r="J1942">
        <v>2240</v>
      </c>
      <c r="K1942" s="12">
        <v>27486768</v>
      </c>
      <c r="L1942">
        <v>122223</v>
      </c>
      <c r="M1942">
        <v>26.78</v>
      </c>
      <c r="N1942">
        <v>1.76</v>
      </c>
      <c r="O1942">
        <v>-1.26</v>
      </c>
      <c r="P1942">
        <f xml:space="preserve"> IF(Stock_Info[[#This Row],[Close Price]] &gt; Stock_Info[[#This Row],[Open Price]], 1, 0)</f>
        <v>0</v>
      </c>
      <c r="Q1942" t="str">
        <f>IF(AND(Stock_Info[[#This Row],[% Deli. Qty to Traded Qty]]&gt;80,Stock_Info[[#This Row],[No. of Trades]]&lt;3000),"Unusual Day","")</f>
        <v/>
      </c>
      <c r="R1942" t="str">
        <f>IF(AND(Stock_Info[[#This Row],[Spread High-Low]] &lt; 10, Stock_Info[[#This Row],[% Deli. Qty to Traded Qty]] &gt; 90), "Good Day", "")</f>
        <v/>
      </c>
    </row>
    <row r="1943" spans="1:18">
      <c r="A1943" t="s">
        <v>47</v>
      </c>
      <c r="B1943" s="1">
        <v>45630</v>
      </c>
      <c r="C1943" s="1" t="str">
        <f>"WEEK" &amp;" " &amp;  INT((DAY(Stock_Info[[#This Row],[Date]])+WEEKDAY(DATE(YEAR(Stock_Info[[#This Row],[Date]]),MONTH(Stock_Info[[#This Row],[Date]]),1))-1)/7)+1</f>
        <v>WEEK 1</v>
      </c>
      <c r="D1943" s="12">
        <v>57.49</v>
      </c>
      <c r="E1943" s="12">
        <v>61.51</v>
      </c>
      <c r="F1943" s="12">
        <v>56.92</v>
      </c>
      <c r="G1943" s="12">
        <v>60.97</v>
      </c>
      <c r="H1943" s="12">
        <v>60.337706835001569</v>
      </c>
      <c r="I1943">
        <v>1859151</v>
      </c>
      <c r="J1943">
        <v>6655</v>
      </c>
      <c r="K1943" s="12">
        <v>112176908</v>
      </c>
      <c r="L1943">
        <v>436503</v>
      </c>
      <c r="M1943">
        <v>23.48</v>
      </c>
      <c r="N1943">
        <v>4.59</v>
      </c>
      <c r="O1943">
        <v>3.48</v>
      </c>
      <c r="P1943">
        <f xml:space="preserve"> IF(Stock_Info[[#This Row],[Close Price]] &gt; Stock_Info[[#This Row],[Open Price]], 1, 0)</f>
        <v>1</v>
      </c>
      <c r="Q1943" t="str">
        <f>IF(AND(Stock_Info[[#This Row],[% Deli. Qty to Traded Qty]]&gt;80,Stock_Info[[#This Row],[No. of Trades]]&lt;3000),"Unusual Day","")</f>
        <v/>
      </c>
      <c r="R1943" t="str">
        <f>IF(AND(Stock_Info[[#This Row],[Spread High-Low]] &lt; 10, Stock_Info[[#This Row],[% Deli. Qty to Traded Qty]] &gt; 90), "Good Day", "")</f>
        <v/>
      </c>
    </row>
    <row r="1944" spans="1:18">
      <c r="A1944" t="s">
        <v>47</v>
      </c>
      <c r="B1944" s="1">
        <v>45629</v>
      </c>
      <c r="C1944" s="1" t="str">
        <f>"WEEK" &amp;" " &amp;  INT((DAY(Stock_Info[[#This Row],[Date]])+WEEKDAY(DATE(YEAR(Stock_Info[[#This Row],[Date]]),MONTH(Stock_Info[[#This Row],[Date]]),1))-1)/7)+1</f>
        <v>WEEK 1</v>
      </c>
      <c r="D1944" s="12">
        <v>55.59</v>
      </c>
      <c r="E1944" s="12">
        <v>57.17</v>
      </c>
      <c r="F1944" s="12">
        <v>55.59</v>
      </c>
      <c r="G1944" s="12">
        <v>56.7</v>
      </c>
      <c r="H1944" s="12">
        <v>56.621743132945653</v>
      </c>
      <c r="I1944">
        <v>308502</v>
      </c>
      <c r="J1944">
        <v>1360</v>
      </c>
      <c r="K1944" s="12">
        <v>17467921</v>
      </c>
      <c r="L1944">
        <v>112210</v>
      </c>
      <c r="M1944">
        <v>36.369999999999997</v>
      </c>
      <c r="N1944">
        <v>1.58</v>
      </c>
      <c r="O1944">
        <v>1.1100000000000001</v>
      </c>
      <c r="P1944">
        <f xml:space="preserve"> IF(Stock_Info[[#This Row],[Close Price]] &gt; Stock_Info[[#This Row],[Open Price]], 1, 0)</f>
        <v>1</v>
      </c>
      <c r="Q1944" t="str">
        <f>IF(AND(Stock_Info[[#This Row],[% Deli. Qty to Traded Qty]]&gt;80,Stock_Info[[#This Row],[No. of Trades]]&lt;3000),"Unusual Day","")</f>
        <v/>
      </c>
      <c r="R1944" t="str">
        <f>IF(AND(Stock_Info[[#This Row],[Spread High-Low]] &lt; 10, Stock_Info[[#This Row],[% Deli. Qty to Traded Qty]] &gt; 90), "Good Day", "")</f>
        <v/>
      </c>
    </row>
    <row r="1945" spans="1:18">
      <c r="A1945" t="s">
        <v>47</v>
      </c>
      <c r="B1945" s="1">
        <v>45628</v>
      </c>
      <c r="C1945" s="1" t="str">
        <f>"WEEK" &amp;" " &amp;  INT((DAY(Stock_Info[[#This Row],[Date]])+WEEKDAY(DATE(YEAR(Stock_Info[[#This Row],[Date]]),MONTH(Stock_Info[[#This Row],[Date]]),1))-1)/7)+1</f>
        <v>WEEK 1</v>
      </c>
      <c r="D1945" s="12">
        <v>55.81</v>
      </c>
      <c r="E1945" s="12">
        <v>55.91</v>
      </c>
      <c r="F1945" s="12">
        <v>55.01</v>
      </c>
      <c r="G1945" s="12">
        <v>55.45</v>
      </c>
      <c r="H1945" s="12">
        <v>55.509494978042525</v>
      </c>
      <c r="I1945">
        <v>367984</v>
      </c>
      <c r="J1945">
        <v>1919</v>
      </c>
      <c r="K1945" s="12">
        <v>20426606</v>
      </c>
      <c r="L1945">
        <v>165928</v>
      </c>
      <c r="M1945">
        <v>45.09</v>
      </c>
      <c r="N1945">
        <v>0.9</v>
      </c>
      <c r="O1945">
        <v>-0.36</v>
      </c>
      <c r="P1945">
        <f xml:space="preserve"> IF(Stock_Info[[#This Row],[Close Price]] &gt; Stock_Info[[#This Row],[Open Price]], 1, 0)</f>
        <v>0</v>
      </c>
      <c r="Q1945" t="str">
        <f>IF(AND(Stock_Info[[#This Row],[% Deli. Qty to Traded Qty]]&gt;80,Stock_Info[[#This Row],[No. of Trades]]&lt;3000),"Unusual Day","")</f>
        <v/>
      </c>
      <c r="R1945" t="str">
        <f>IF(AND(Stock_Info[[#This Row],[Spread High-Low]] &lt; 10, Stock_Info[[#This Row],[% Deli. Qty to Traded Qty]] &gt; 90), "Good Day", "")</f>
        <v/>
      </c>
    </row>
    <row r="1946" spans="1:18">
      <c r="A1946" t="s">
        <v>47</v>
      </c>
      <c r="B1946" s="1">
        <v>45625</v>
      </c>
      <c r="C1946" s="1" t="str">
        <f>"WEEK" &amp;" " &amp;  INT((DAY(Stock_Info[[#This Row],[Date]])+WEEKDAY(DATE(YEAR(Stock_Info[[#This Row],[Date]]),MONTH(Stock_Info[[#This Row],[Date]]),1))-1)/7)+1</f>
        <v>WEEK 5</v>
      </c>
      <c r="D1946" s="12">
        <v>56.65</v>
      </c>
      <c r="E1946" s="12">
        <v>56.98</v>
      </c>
      <c r="F1946" s="12">
        <v>54.86</v>
      </c>
      <c r="G1946" s="12">
        <v>55.92</v>
      </c>
      <c r="H1946" s="12">
        <v>55.812358377830556</v>
      </c>
      <c r="I1946">
        <v>330545</v>
      </c>
      <c r="J1946">
        <v>1891</v>
      </c>
      <c r="K1946" s="12">
        <v>18448496</v>
      </c>
      <c r="L1946">
        <v>85890</v>
      </c>
      <c r="M1946">
        <v>25.98</v>
      </c>
      <c r="N1946">
        <v>2.12</v>
      </c>
      <c r="O1946">
        <v>-0.73</v>
      </c>
      <c r="P1946">
        <f xml:space="preserve"> IF(Stock_Info[[#This Row],[Close Price]] &gt; Stock_Info[[#This Row],[Open Price]], 1, 0)</f>
        <v>0</v>
      </c>
      <c r="Q1946" t="str">
        <f>IF(AND(Stock_Info[[#This Row],[% Deli. Qty to Traded Qty]]&gt;80,Stock_Info[[#This Row],[No. of Trades]]&lt;3000),"Unusual Day","")</f>
        <v/>
      </c>
      <c r="R1946" t="str">
        <f>IF(AND(Stock_Info[[#This Row],[Spread High-Low]] &lt; 10, Stock_Info[[#This Row],[% Deli. Qty to Traded Qty]] &gt; 90), "Good Day", "")</f>
        <v/>
      </c>
    </row>
    <row r="1947" spans="1:18">
      <c r="A1947" t="s">
        <v>47</v>
      </c>
      <c r="B1947" s="1">
        <v>45624</v>
      </c>
      <c r="C1947" s="1" t="str">
        <f>"WEEK" &amp;" " &amp;  INT((DAY(Stock_Info[[#This Row],[Date]])+WEEKDAY(DATE(YEAR(Stock_Info[[#This Row],[Date]]),MONTH(Stock_Info[[#This Row],[Date]]),1))-1)/7)+1</f>
        <v>WEEK 5</v>
      </c>
      <c r="D1947" s="12">
        <v>56.58</v>
      </c>
      <c r="E1947" s="12">
        <v>57.55</v>
      </c>
      <c r="F1947" s="12">
        <v>55.66</v>
      </c>
      <c r="G1947" s="12">
        <v>56.13</v>
      </c>
      <c r="H1947" s="12">
        <v>56.662462082360385</v>
      </c>
      <c r="I1947">
        <v>412407</v>
      </c>
      <c r="J1947">
        <v>1567</v>
      </c>
      <c r="K1947" s="12">
        <v>23367996</v>
      </c>
      <c r="L1947">
        <v>80969</v>
      </c>
      <c r="M1947">
        <v>19.63</v>
      </c>
      <c r="N1947">
        <v>1.89</v>
      </c>
      <c r="O1947">
        <v>-0.45</v>
      </c>
      <c r="P1947">
        <f xml:space="preserve"> IF(Stock_Info[[#This Row],[Close Price]] &gt; Stock_Info[[#This Row],[Open Price]], 1, 0)</f>
        <v>0</v>
      </c>
      <c r="Q1947" t="str">
        <f>IF(AND(Stock_Info[[#This Row],[% Deli. Qty to Traded Qty]]&gt;80,Stock_Info[[#This Row],[No. of Trades]]&lt;3000),"Unusual Day","")</f>
        <v/>
      </c>
      <c r="R1947" t="str">
        <f>IF(AND(Stock_Info[[#This Row],[Spread High-Low]] &lt; 10, Stock_Info[[#This Row],[% Deli. Qty to Traded Qty]] &gt; 90), "Good Day", "")</f>
        <v/>
      </c>
    </row>
    <row r="1948" spans="1:18">
      <c r="A1948" t="s">
        <v>47</v>
      </c>
      <c r="B1948" s="1">
        <v>45623</v>
      </c>
      <c r="C1948" s="1" t="str">
        <f>"WEEK" &amp;" " &amp;  INT((DAY(Stock_Info[[#This Row],[Date]])+WEEKDAY(DATE(YEAR(Stock_Info[[#This Row],[Date]]),MONTH(Stock_Info[[#This Row],[Date]]),1))-1)/7)+1</f>
        <v>WEEK 5</v>
      </c>
      <c r="D1948" s="12">
        <v>56.09</v>
      </c>
      <c r="E1948" s="12">
        <v>56.83</v>
      </c>
      <c r="F1948" s="12">
        <v>55.82</v>
      </c>
      <c r="G1948" s="12">
        <v>56.35</v>
      </c>
      <c r="H1948" s="12">
        <v>56.354075878980993</v>
      </c>
      <c r="I1948">
        <v>320115</v>
      </c>
      <c r="J1948">
        <v>1109</v>
      </c>
      <c r="K1948" s="12">
        <v>18039785</v>
      </c>
      <c r="L1948">
        <v>46640</v>
      </c>
      <c r="M1948">
        <v>14.57</v>
      </c>
      <c r="N1948">
        <v>1.01</v>
      </c>
      <c r="O1948">
        <v>0.26</v>
      </c>
      <c r="P1948">
        <f xml:space="preserve"> IF(Stock_Info[[#This Row],[Close Price]] &gt; Stock_Info[[#This Row],[Open Price]], 1, 0)</f>
        <v>1</v>
      </c>
      <c r="Q1948" t="str">
        <f>IF(AND(Stock_Info[[#This Row],[% Deli. Qty to Traded Qty]]&gt;80,Stock_Info[[#This Row],[No. of Trades]]&lt;3000),"Unusual Day","")</f>
        <v/>
      </c>
      <c r="R1948" t="str">
        <f>IF(AND(Stock_Info[[#This Row],[Spread High-Low]] &lt; 10, Stock_Info[[#This Row],[% Deli. Qty to Traded Qty]] &gt; 90), "Good Day", "")</f>
        <v/>
      </c>
    </row>
    <row r="1949" spans="1:18">
      <c r="A1949" t="s">
        <v>47</v>
      </c>
      <c r="B1949" s="1">
        <v>45622</v>
      </c>
      <c r="C1949" s="1" t="str">
        <f>"WEEK" &amp;" " &amp;  INT((DAY(Stock_Info[[#This Row],[Date]])+WEEKDAY(DATE(YEAR(Stock_Info[[#This Row],[Date]]),MONTH(Stock_Info[[#This Row],[Date]]),1))-1)/7)+1</f>
        <v>WEEK 5</v>
      </c>
      <c r="D1949" s="12">
        <v>56.79</v>
      </c>
      <c r="E1949" s="12">
        <v>56.79</v>
      </c>
      <c r="F1949" s="12">
        <v>55.69</v>
      </c>
      <c r="G1949" s="12">
        <v>55.94</v>
      </c>
      <c r="H1949" s="12">
        <v>56.191568491220671</v>
      </c>
      <c r="I1949">
        <v>464899</v>
      </c>
      <c r="J1949">
        <v>2774</v>
      </c>
      <c r="K1949" s="12">
        <v>26123404</v>
      </c>
      <c r="L1949">
        <v>129306</v>
      </c>
      <c r="M1949">
        <v>27.81</v>
      </c>
      <c r="N1949">
        <v>1.1000000000000001</v>
      </c>
      <c r="O1949">
        <v>-0.85</v>
      </c>
      <c r="P1949">
        <f xml:space="preserve"> IF(Stock_Info[[#This Row],[Close Price]] &gt; Stock_Info[[#This Row],[Open Price]], 1, 0)</f>
        <v>0</v>
      </c>
      <c r="Q1949" t="str">
        <f>IF(AND(Stock_Info[[#This Row],[% Deli. Qty to Traded Qty]]&gt;80,Stock_Info[[#This Row],[No. of Trades]]&lt;3000),"Unusual Day","")</f>
        <v/>
      </c>
      <c r="R1949" t="str">
        <f>IF(AND(Stock_Info[[#This Row],[Spread High-Low]] &lt; 10, Stock_Info[[#This Row],[% Deli. Qty to Traded Qty]] &gt; 90), "Good Day", "")</f>
        <v/>
      </c>
    </row>
    <row r="1950" spans="1:18">
      <c r="A1950" t="s">
        <v>47</v>
      </c>
      <c r="B1950" s="1">
        <v>45621</v>
      </c>
      <c r="C1950" s="1" t="str">
        <f>"WEEK" &amp;" " &amp;  INT((DAY(Stock_Info[[#This Row],[Date]])+WEEKDAY(DATE(YEAR(Stock_Info[[#This Row],[Date]]),MONTH(Stock_Info[[#This Row],[Date]]),1))-1)/7)+1</f>
        <v>WEEK 5</v>
      </c>
      <c r="D1950" s="12">
        <v>53.9</v>
      </c>
      <c r="E1950" s="12">
        <v>57.86</v>
      </c>
      <c r="F1950" s="12">
        <v>53.63</v>
      </c>
      <c r="G1950" s="12">
        <v>56.89</v>
      </c>
      <c r="H1950" s="12">
        <v>56.158117825614916</v>
      </c>
      <c r="I1950">
        <v>1863313</v>
      </c>
      <c r="J1950">
        <v>7276</v>
      </c>
      <c r="K1950" s="12">
        <v>104640151</v>
      </c>
      <c r="L1950">
        <v>631529</v>
      </c>
      <c r="M1950">
        <v>33.89</v>
      </c>
      <c r="N1950">
        <v>4.2300000000000004</v>
      </c>
      <c r="O1950">
        <v>2.99</v>
      </c>
      <c r="P1950">
        <f xml:space="preserve"> IF(Stock_Info[[#This Row],[Close Price]] &gt; Stock_Info[[#This Row],[Open Price]], 1, 0)</f>
        <v>1</v>
      </c>
      <c r="Q1950" t="str">
        <f>IF(AND(Stock_Info[[#This Row],[% Deli. Qty to Traded Qty]]&gt;80,Stock_Info[[#This Row],[No. of Trades]]&lt;3000),"Unusual Day","")</f>
        <v/>
      </c>
      <c r="R1950" t="str">
        <f>IF(AND(Stock_Info[[#This Row],[Spread High-Low]] &lt; 10, Stock_Info[[#This Row],[% Deli. Qty to Traded Qty]] &gt; 90), "Good Day", "")</f>
        <v/>
      </c>
    </row>
    <row r="1951" spans="1:18">
      <c r="A1951" t="s">
        <v>47</v>
      </c>
      <c r="B1951" s="1">
        <v>45618</v>
      </c>
      <c r="C1951" s="1" t="str">
        <f>"WEEK" &amp;" " &amp;  INT((DAY(Stock_Info[[#This Row],[Date]])+WEEKDAY(DATE(YEAR(Stock_Info[[#This Row],[Date]]),MONTH(Stock_Info[[#This Row],[Date]]),1))-1)/7)+1</f>
        <v>WEEK 4</v>
      </c>
      <c r="D1951" s="12">
        <v>51.11</v>
      </c>
      <c r="E1951" s="12">
        <v>52.73</v>
      </c>
      <c r="F1951" s="12">
        <v>51.11</v>
      </c>
      <c r="G1951" s="12">
        <v>52.33</v>
      </c>
      <c r="H1951" s="12">
        <v>52.230734340676442</v>
      </c>
      <c r="I1951">
        <v>224882</v>
      </c>
      <c r="J1951">
        <v>1525</v>
      </c>
      <c r="K1951" s="12">
        <v>11745752</v>
      </c>
      <c r="L1951">
        <v>83682</v>
      </c>
      <c r="M1951">
        <v>37.21</v>
      </c>
      <c r="N1951">
        <v>1.62</v>
      </c>
      <c r="O1951">
        <v>1.22</v>
      </c>
      <c r="P1951">
        <f xml:space="preserve"> IF(Stock_Info[[#This Row],[Close Price]] &gt; Stock_Info[[#This Row],[Open Price]], 1, 0)</f>
        <v>1</v>
      </c>
      <c r="Q1951" t="str">
        <f>IF(AND(Stock_Info[[#This Row],[% Deli. Qty to Traded Qty]]&gt;80,Stock_Info[[#This Row],[No. of Trades]]&lt;3000),"Unusual Day","")</f>
        <v/>
      </c>
      <c r="R1951" t="str">
        <f>IF(AND(Stock_Info[[#This Row],[Spread High-Low]] &lt; 10, Stock_Info[[#This Row],[% Deli. Qty to Traded Qty]] &gt; 90), "Good Day", "")</f>
        <v/>
      </c>
    </row>
    <row r="1952" spans="1:18">
      <c r="A1952" t="s">
        <v>47</v>
      </c>
      <c r="B1952" s="1">
        <v>45617</v>
      </c>
      <c r="C1952" s="1" t="str">
        <f>"WEEK" &amp;" " &amp;  INT((DAY(Stock_Info[[#This Row],[Date]])+WEEKDAY(DATE(YEAR(Stock_Info[[#This Row],[Date]]),MONTH(Stock_Info[[#This Row],[Date]]),1))-1)/7)+1</f>
        <v>WEEK 4</v>
      </c>
      <c r="D1952" s="12">
        <v>52.64</v>
      </c>
      <c r="E1952" s="12">
        <v>52.64</v>
      </c>
      <c r="F1952" s="12">
        <v>50.98</v>
      </c>
      <c r="G1952" s="12">
        <v>51.53</v>
      </c>
      <c r="H1952" s="12">
        <v>51.562353050570529</v>
      </c>
      <c r="I1952">
        <v>150562</v>
      </c>
      <c r="J1952">
        <v>1107</v>
      </c>
      <c r="K1952" s="12">
        <v>7763331</v>
      </c>
      <c r="L1952">
        <v>40935</v>
      </c>
      <c r="M1952">
        <v>27.19</v>
      </c>
      <c r="N1952">
        <v>1.66</v>
      </c>
      <c r="O1952">
        <v>-1.1100000000000001</v>
      </c>
      <c r="P1952">
        <f xml:space="preserve"> IF(Stock_Info[[#This Row],[Close Price]] &gt; Stock_Info[[#This Row],[Open Price]], 1, 0)</f>
        <v>0</v>
      </c>
      <c r="Q1952" t="str">
        <f>IF(AND(Stock_Info[[#This Row],[% Deli. Qty to Traded Qty]]&gt;80,Stock_Info[[#This Row],[No. of Trades]]&lt;3000),"Unusual Day","")</f>
        <v/>
      </c>
      <c r="R1952" t="str">
        <f>IF(AND(Stock_Info[[#This Row],[Spread High-Low]] &lt; 10, Stock_Info[[#This Row],[% Deli. Qty to Traded Qty]] &gt; 90), "Good Day", "")</f>
        <v/>
      </c>
    </row>
    <row r="1953" spans="1:18">
      <c r="A1953" t="s">
        <v>47</v>
      </c>
      <c r="B1953" s="1">
        <v>45615</v>
      </c>
      <c r="C1953" s="1" t="str">
        <f>"WEEK" &amp;" " &amp;  INT((DAY(Stock_Info[[#This Row],[Date]])+WEEKDAY(DATE(YEAR(Stock_Info[[#This Row],[Date]]),MONTH(Stock_Info[[#This Row],[Date]]),1))-1)/7)+1</f>
        <v>WEEK 4</v>
      </c>
      <c r="D1953" s="12">
        <v>53.49</v>
      </c>
      <c r="E1953" s="12">
        <v>54.7</v>
      </c>
      <c r="F1953" s="12">
        <v>52.14</v>
      </c>
      <c r="G1953" s="12">
        <v>52.6</v>
      </c>
      <c r="H1953" s="12">
        <v>53.518233408598036</v>
      </c>
      <c r="I1953">
        <v>515071</v>
      </c>
      <c r="J1953">
        <v>1911</v>
      </c>
      <c r="K1953" s="12">
        <v>27565690</v>
      </c>
      <c r="L1953">
        <v>77845</v>
      </c>
      <c r="M1953">
        <v>15.11</v>
      </c>
      <c r="N1953">
        <v>2.56</v>
      </c>
      <c r="O1953">
        <v>-0.89</v>
      </c>
      <c r="P1953">
        <f xml:space="preserve"> IF(Stock_Info[[#This Row],[Close Price]] &gt; Stock_Info[[#This Row],[Open Price]], 1, 0)</f>
        <v>0</v>
      </c>
      <c r="Q1953" t="str">
        <f>IF(AND(Stock_Info[[#This Row],[% Deli. Qty to Traded Qty]]&gt;80,Stock_Info[[#This Row],[No. of Trades]]&lt;3000),"Unusual Day","")</f>
        <v/>
      </c>
      <c r="R1953" t="str">
        <f>IF(AND(Stock_Info[[#This Row],[Spread High-Low]] &lt; 10, Stock_Info[[#This Row],[% Deli. Qty to Traded Qty]] &gt; 90), "Good Day", "")</f>
        <v/>
      </c>
    </row>
    <row r="1954" spans="1:18">
      <c r="A1954" t="s">
        <v>47</v>
      </c>
      <c r="B1954" s="1">
        <v>45614</v>
      </c>
      <c r="C1954" s="1" t="str">
        <f>"WEEK" &amp;" " &amp;  INT((DAY(Stock_Info[[#This Row],[Date]])+WEEKDAY(DATE(YEAR(Stock_Info[[#This Row],[Date]]),MONTH(Stock_Info[[#This Row],[Date]]),1))-1)/7)+1</f>
        <v>WEEK 4</v>
      </c>
      <c r="D1954" s="12">
        <v>52.01</v>
      </c>
      <c r="E1954" s="12">
        <v>54.14</v>
      </c>
      <c r="F1954" s="12">
        <v>50.9</v>
      </c>
      <c r="G1954" s="12">
        <v>52.81</v>
      </c>
      <c r="H1954" s="12">
        <v>52.078119540860655</v>
      </c>
      <c r="I1954">
        <v>546675</v>
      </c>
      <c r="J1954">
        <v>2796</v>
      </c>
      <c r="K1954" s="12">
        <v>28469806</v>
      </c>
      <c r="L1954">
        <v>141052</v>
      </c>
      <c r="M1954">
        <v>25.8</v>
      </c>
      <c r="N1954">
        <v>3.24</v>
      </c>
      <c r="O1954">
        <v>0.8</v>
      </c>
      <c r="P1954">
        <f xml:space="preserve"> IF(Stock_Info[[#This Row],[Close Price]] &gt; Stock_Info[[#This Row],[Open Price]], 1, 0)</f>
        <v>1</v>
      </c>
      <c r="Q1954" t="str">
        <f>IF(AND(Stock_Info[[#This Row],[% Deli. Qty to Traded Qty]]&gt;80,Stock_Info[[#This Row],[No. of Trades]]&lt;3000),"Unusual Day","")</f>
        <v/>
      </c>
      <c r="R1954" t="str">
        <f>IF(AND(Stock_Info[[#This Row],[Spread High-Low]] &lt; 10, Stock_Info[[#This Row],[% Deli. Qty to Traded Qty]] &gt; 90), "Good Day", "")</f>
        <v/>
      </c>
    </row>
    <row r="1955" spans="1:18">
      <c r="A1955" t="s">
        <v>47</v>
      </c>
      <c r="B1955" s="1">
        <v>45610</v>
      </c>
      <c r="C1955" s="1" t="str">
        <f>"WEEK" &amp;" " &amp;  INT((DAY(Stock_Info[[#This Row],[Date]])+WEEKDAY(DATE(YEAR(Stock_Info[[#This Row],[Date]]),MONTH(Stock_Info[[#This Row],[Date]]),1))-1)/7)+1</f>
        <v>WEEK 3</v>
      </c>
      <c r="D1955" s="12">
        <v>52.32</v>
      </c>
      <c r="E1955" s="12">
        <v>53.19</v>
      </c>
      <c r="F1955" s="12">
        <v>51.76</v>
      </c>
      <c r="G1955" s="12">
        <v>51.95</v>
      </c>
      <c r="H1955" s="12">
        <v>52.403264899238344</v>
      </c>
      <c r="I1955">
        <v>306962</v>
      </c>
      <c r="J1955">
        <v>2310</v>
      </c>
      <c r="K1955" s="12">
        <v>16085811</v>
      </c>
      <c r="L1955">
        <v>128544</v>
      </c>
      <c r="M1955">
        <v>41.88</v>
      </c>
      <c r="N1955">
        <v>1.43</v>
      </c>
      <c r="O1955">
        <v>-0.37</v>
      </c>
      <c r="P1955">
        <f xml:space="preserve"> IF(Stock_Info[[#This Row],[Close Price]] &gt; Stock_Info[[#This Row],[Open Price]], 1, 0)</f>
        <v>0</v>
      </c>
      <c r="Q1955" t="str">
        <f>IF(AND(Stock_Info[[#This Row],[% Deli. Qty to Traded Qty]]&gt;80,Stock_Info[[#This Row],[No. of Trades]]&lt;3000),"Unusual Day","")</f>
        <v/>
      </c>
      <c r="R1955" t="str">
        <f>IF(AND(Stock_Info[[#This Row],[Spread High-Low]] &lt; 10, Stock_Info[[#This Row],[% Deli. Qty to Traded Qty]] &gt; 90), "Good Day", "")</f>
        <v/>
      </c>
    </row>
    <row r="1956" spans="1:18">
      <c r="A1956" t="s">
        <v>47</v>
      </c>
      <c r="B1956" s="1">
        <v>45609</v>
      </c>
      <c r="C1956" s="1" t="str">
        <f>"WEEK" &amp;" " &amp;  INT((DAY(Stock_Info[[#This Row],[Date]])+WEEKDAY(DATE(YEAR(Stock_Info[[#This Row],[Date]]),MONTH(Stock_Info[[#This Row],[Date]]),1))-1)/7)+1</f>
        <v>WEEK 3</v>
      </c>
      <c r="D1956" s="12">
        <v>53.59</v>
      </c>
      <c r="E1956" s="12">
        <v>54.62</v>
      </c>
      <c r="F1956" s="12">
        <v>51.8</v>
      </c>
      <c r="G1956" s="12">
        <v>52.08</v>
      </c>
      <c r="H1956" s="12">
        <v>52.790735128143346</v>
      </c>
      <c r="I1956">
        <v>315428</v>
      </c>
      <c r="J1956">
        <v>1818</v>
      </c>
      <c r="K1956" s="12">
        <v>16651676</v>
      </c>
      <c r="L1956">
        <v>72863</v>
      </c>
      <c r="M1956">
        <v>23.1</v>
      </c>
      <c r="N1956">
        <v>2.82</v>
      </c>
      <c r="O1956">
        <v>-1.51</v>
      </c>
      <c r="P1956">
        <f xml:space="preserve"> IF(Stock_Info[[#This Row],[Close Price]] &gt; Stock_Info[[#This Row],[Open Price]], 1, 0)</f>
        <v>0</v>
      </c>
      <c r="Q1956" t="str">
        <f>IF(AND(Stock_Info[[#This Row],[% Deli. Qty to Traded Qty]]&gt;80,Stock_Info[[#This Row],[No. of Trades]]&lt;3000),"Unusual Day","")</f>
        <v/>
      </c>
      <c r="R1956" t="str">
        <f>IF(AND(Stock_Info[[#This Row],[Spread High-Low]] &lt; 10, Stock_Info[[#This Row],[% Deli. Qty to Traded Qty]] &gt; 90), "Good Day", "")</f>
        <v/>
      </c>
    </row>
    <row r="1957" spans="1:18">
      <c r="A1957" t="s">
        <v>47</v>
      </c>
      <c r="B1957" s="1">
        <v>45608</v>
      </c>
      <c r="C1957" s="1" t="str">
        <f>"WEEK" &amp;" " &amp;  INT((DAY(Stock_Info[[#This Row],[Date]])+WEEKDAY(DATE(YEAR(Stock_Info[[#This Row],[Date]]),MONTH(Stock_Info[[#This Row],[Date]]),1))-1)/7)+1</f>
        <v>WEEK 3</v>
      </c>
      <c r="D1957" s="12">
        <v>55.69</v>
      </c>
      <c r="E1957" s="12">
        <v>56.58</v>
      </c>
      <c r="F1957" s="12">
        <v>54.5</v>
      </c>
      <c r="G1957" s="12">
        <v>54.89</v>
      </c>
      <c r="H1957" s="12">
        <v>55.812359780514271</v>
      </c>
      <c r="I1957">
        <v>258969</v>
      </c>
      <c r="J1957">
        <v>1851</v>
      </c>
      <c r="K1957" s="12">
        <v>14453671</v>
      </c>
      <c r="L1957">
        <v>76415</v>
      </c>
      <c r="M1957">
        <v>29.51</v>
      </c>
      <c r="N1957">
        <v>2.08</v>
      </c>
      <c r="O1957">
        <v>-0.8</v>
      </c>
      <c r="P1957">
        <f xml:space="preserve"> IF(Stock_Info[[#This Row],[Close Price]] &gt; Stock_Info[[#This Row],[Open Price]], 1, 0)</f>
        <v>0</v>
      </c>
      <c r="Q1957" t="str">
        <f>IF(AND(Stock_Info[[#This Row],[% Deli. Qty to Traded Qty]]&gt;80,Stock_Info[[#This Row],[No. of Trades]]&lt;3000),"Unusual Day","")</f>
        <v/>
      </c>
      <c r="R1957" t="str">
        <f>IF(AND(Stock_Info[[#This Row],[Spread High-Low]] &lt; 10, Stock_Info[[#This Row],[% Deli. Qty to Traded Qty]] &gt; 90), "Good Day", "")</f>
        <v/>
      </c>
    </row>
    <row r="1958" spans="1:18">
      <c r="A1958" t="s">
        <v>47</v>
      </c>
      <c r="B1958" s="1">
        <v>45607</v>
      </c>
      <c r="C1958" s="1" t="str">
        <f>"WEEK" &amp;" " &amp;  INT((DAY(Stock_Info[[#This Row],[Date]])+WEEKDAY(DATE(YEAR(Stock_Info[[#This Row],[Date]]),MONTH(Stock_Info[[#This Row],[Date]]),1))-1)/7)+1</f>
        <v>WEEK 3</v>
      </c>
      <c r="D1958" s="12">
        <v>55.94</v>
      </c>
      <c r="E1958" s="12">
        <v>56.46</v>
      </c>
      <c r="F1958" s="12">
        <v>54.98</v>
      </c>
      <c r="G1958" s="12">
        <v>55.69</v>
      </c>
      <c r="H1958" s="12">
        <v>55.7401334235715</v>
      </c>
      <c r="I1958">
        <v>258575</v>
      </c>
      <c r="J1958">
        <v>2193</v>
      </c>
      <c r="K1958" s="12">
        <v>14413005</v>
      </c>
      <c r="L1958">
        <v>81871</v>
      </c>
      <c r="M1958">
        <v>31.66</v>
      </c>
      <c r="N1958">
        <v>1.48</v>
      </c>
      <c r="O1958">
        <v>-0.25</v>
      </c>
      <c r="P1958">
        <f xml:space="preserve"> IF(Stock_Info[[#This Row],[Close Price]] &gt; Stock_Info[[#This Row],[Open Price]], 1, 0)</f>
        <v>0</v>
      </c>
      <c r="Q1958" t="str">
        <f>IF(AND(Stock_Info[[#This Row],[% Deli. Qty to Traded Qty]]&gt;80,Stock_Info[[#This Row],[No. of Trades]]&lt;3000),"Unusual Day","")</f>
        <v/>
      </c>
      <c r="R1958" t="str">
        <f>IF(AND(Stock_Info[[#This Row],[Spread High-Low]] &lt; 10, Stock_Info[[#This Row],[% Deli. Qty to Traded Qty]] &gt; 90), "Good Day", "")</f>
        <v/>
      </c>
    </row>
    <row r="1959" spans="1:18">
      <c r="A1959" t="s">
        <v>47</v>
      </c>
      <c r="B1959" s="1">
        <v>45604</v>
      </c>
      <c r="C1959" s="1" t="str">
        <f>"WEEK" &amp;" " &amp;  INT((DAY(Stock_Info[[#This Row],[Date]])+WEEKDAY(DATE(YEAR(Stock_Info[[#This Row],[Date]]),MONTH(Stock_Info[[#This Row],[Date]]),1))-1)/7)+1</f>
        <v>WEEK 2</v>
      </c>
      <c r="D1959" s="12">
        <v>57.4</v>
      </c>
      <c r="E1959" s="12">
        <v>57.52</v>
      </c>
      <c r="F1959" s="12">
        <v>55.63</v>
      </c>
      <c r="G1959" s="12">
        <v>55.81</v>
      </c>
      <c r="H1959" s="12">
        <v>56.539490439668327</v>
      </c>
      <c r="I1959">
        <v>205746</v>
      </c>
      <c r="J1959">
        <v>1208</v>
      </c>
      <c r="K1959" s="12">
        <v>11632774</v>
      </c>
      <c r="L1959">
        <v>46497</v>
      </c>
      <c r="M1959">
        <v>22.6</v>
      </c>
      <c r="N1959">
        <v>1.89</v>
      </c>
      <c r="O1959">
        <v>-1.59</v>
      </c>
      <c r="P1959">
        <f xml:space="preserve"> IF(Stock_Info[[#This Row],[Close Price]] &gt; Stock_Info[[#This Row],[Open Price]], 1, 0)</f>
        <v>0</v>
      </c>
      <c r="Q1959" t="str">
        <f>IF(AND(Stock_Info[[#This Row],[% Deli. Qty to Traded Qty]]&gt;80,Stock_Info[[#This Row],[No. of Trades]]&lt;3000),"Unusual Day","")</f>
        <v/>
      </c>
      <c r="R1959" t="str">
        <f>IF(AND(Stock_Info[[#This Row],[Spread High-Low]] &lt; 10, Stock_Info[[#This Row],[% Deli. Qty to Traded Qty]] &gt; 90), "Good Day", "")</f>
        <v/>
      </c>
    </row>
    <row r="1960" spans="1:18">
      <c r="A1960" t="s">
        <v>47</v>
      </c>
      <c r="B1960" s="1">
        <v>45603</v>
      </c>
      <c r="C1960" s="1" t="str">
        <f>"WEEK" &amp;" " &amp;  INT((DAY(Stock_Info[[#This Row],[Date]])+WEEKDAY(DATE(YEAR(Stock_Info[[#This Row],[Date]]),MONTH(Stock_Info[[#This Row],[Date]]),1))-1)/7)+1</f>
        <v>WEEK 2</v>
      </c>
      <c r="D1960" s="12">
        <v>59.69</v>
      </c>
      <c r="E1960" s="12">
        <v>59.69</v>
      </c>
      <c r="F1960" s="12">
        <v>57.37</v>
      </c>
      <c r="G1960" s="12">
        <v>57.6</v>
      </c>
      <c r="H1960" s="12">
        <v>58.593997919859277</v>
      </c>
      <c r="I1960">
        <v>560539</v>
      </c>
      <c r="J1960">
        <v>2991</v>
      </c>
      <c r="K1960" s="12">
        <v>32844221</v>
      </c>
      <c r="L1960">
        <v>165035</v>
      </c>
      <c r="M1960">
        <v>29.44</v>
      </c>
      <c r="N1960">
        <v>2.3199999999999998</v>
      </c>
      <c r="O1960">
        <v>-2.09</v>
      </c>
      <c r="P1960">
        <f xml:space="preserve"> IF(Stock_Info[[#This Row],[Close Price]] &gt; Stock_Info[[#This Row],[Open Price]], 1, 0)</f>
        <v>0</v>
      </c>
      <c r="Q1960" t="str">
        <f>IF(AND(Stock_Info[[#This Row],[% Deli. Qty to Traded Qty]]&gt;80,Stock_Info[[#This Row],[No. of Trades]]&lt;3000),"Unusual Day","")</f>
        <v/>
      </c>
      <c r="R1960" t="str">
        <f>IF(AND(Stock_Info[[#This Row],[Spread High-Low]] &lt; 10, Stock_Info[[#This Row],[% Deli. Qty to Traded Qty]] &gt; 90), "Good Day", "")</f>
        <v/>
      </c>
    </row>
    <row r="1961" spans="1:18">
      <c r="A1961" t="s">
        <v>47</v>
      </c>
      <c r="B1961" s="1">
        <v>45602</v>
      </c>
      <c r="C1961" s="1" t="str">
        <f>"WEEK" &amp;" " &amp;  INT((DAY(Stock_Info[[#This Row],[Date]])+WEEKDAY(DATE(YEAR(Stock_Info[[#This Row],[Date]]),MONTH(Stock_Info[[#This Row],[Date]]),1))-1)/7)+1</f>
        <v>WEEK 2</v>
      </c>
      <c r="D1961" s="12">
        <v>57.49</v>
      </c>
      <c r="E1961" s="12">
        <v>58.81</v>
      </c>
      <c r="F1961" s="12">
        <v>57.13</v>
      </c>
      <c r="G1961" s="12">
        <v>58.61</v>
      </c>
      <c r="H1961" s="12">
        <v>58.083497329210012</v>
      </c>
      <c r="I1961">
        <v>188521</v>
      </c>
      <c r="J1961">
        <v>1353</v>
      </c>
      <c r="K1961" s="12">
        <v>10949959</v>
      </c>
      <c r="L1961">
        <v>76372</v>
      </c>
      <c r="M1961">
        <v>40.51</v>
      </c>
      <c r="N1961">
        <v>1.68</v>
      </c>
      <c r="O1961">
        <v>1.1200000000000001</v>
      </c>
      <c r="P1961">
        <f xml:space="preserve"> IF(Stock_Info[[#This Row],[Close Price]] &gt; Stock_Info[[#This Row],[Open Price]], 1, 0)</f>
        <v>1</v>
      </c>
      <c r="Q1961" t="str">
        <f>IF(AND(Stock_Info[[#This Row],[% Deli. Qty to Traded Qty]]&gt;80,Stock_Info[[#This Row],[No. of Trades]]&lt;3000),"Unusual Day","")</f>
        <v/>
      </c>
      <c r="R1961" t="str">
        <f>IF(AND(Stock_Info[[#This Row],[Spread High-Low]] &lt; 10, Stock_Info[[#This Row],[% Deli. Qty to Traded Qty]] &gt; 90), "Good Day", "")</f>
        <v/>
      </c>
    </row>
    <row r="1962" spans="1:18">
      <c r="A1962" t="s">
        <v>47</v>
      </c>
      <c r="B1962" s="1">
        <v>45601</v>
      </c>
      <c r="C1962" s="1" t="str">
        <f>"WEEK" &amp;" " &amp;  INT((DAY(Stock_Info[[#This Row],[Date]])+WEEKDAY(DATE(YEAR(Stock_Info[[#This Row],[Date]]),MONTH(Stock_Info[[#This Row],[Date]]),1))-1)/7)+1</f>
        <v>WEEK 2</v>
      </c>
      <c r="D1962" s="12">
        <v>56.09</v>
      </c>
      <c r="E1962" s="12">
        <v>57.6</v>
      </c>
      <c r="F1962" s="12">
        <v>55.6</v>
      </c>
      <c r="G1962" s="12">
        <v>57.17</v>
      </c>
      <c r="H1962" s="12">
        <v>56.769225262240482</v>
      </c>
      <c r="I1962">
        <v>321270</v>
      </c>
      <c r="J1962">
        <v>1705</v>
      </c>
      <c r="K1962" s="12">
        <v>18238249</v>
      </c>
      <c r="L1962">
        <v>84403</v>
      </c>
      <c r="M1962">
        <v>26.27</v>
      </c>
      <c r="N1962">
        <v>2</v>
      </c>
      <c r="O1962">
        <v>1.08</v>
      </c>
      <c r="P1962">
        <f xml:space="preserve"> IF(Stock_Info[[#This Row],[Close Price]] &gt; Stock_Info[[#This Row],[Open Price]], 1, 0)</f>
        <v>1</v>
      </c>
      <c r="Q1962" t="str">
        <f>IF(AND(Stock_Info[[#This Row],[% Deli. Qty to Traded Qty]]&gt;80,Stock_Info[[#This Row],[No. of Trades]]&lt;3000),"Unusual Day","")</f>
        <v/>
      </c>
      <c r="R1962" t="str">
        <f>IF(AND(Stock_Info[[#This Row],[Spread High-Low]] &lt; 10, Stock_Info[[#This Row],[% Deli. Qty to Traded Qty]] &gt; 90), "Good Day", "")</f>
        <v/>
      </c>
    </row>
    <row r="1963" spans="1:18">
      <c r="A1963" t="s">
        <v>47</v>
      </c>
      <c r="B1963" s="1">
        <v>45600</v>
      </c>
      <c r="C1963" s="1" t="str">
        <f>"WEEK" &amp;" " &amp;  INT((DAY(Stock_Info[[#This Row],[Date]])+WEEKDAY(DATE(YEAR(Stock_Info[[#This Row],[Date]]),MONTH(Stock_Info[[#This Row],[Date]]),1))-1)/7)+1</f>
        <v>WEEK 2</v>
      </c>
      <c r="D1963" s="12">
        <v>57.92</v>
      </c>
      <c r="E1963" s="12">
        <v>57.92</v>
      </c>
      <c r="F1963" s="12">
        <v>55.61</v>
      </c>
      <c r="G1963" s="12">
        <v>55.97</v>
      </c>
      <c r="H1963" s="12">
        <v>56.307181942979838</v>
      </c>
      <c r="I1963">
        <v>471307</v>
      </c>
      <c r="J1963">
        <v>3077</v>
      </c>
      <c r="K1963" s="12">
        <v>26537969</v>
      </c>
      <c r="L1963">
        <v>161750</v>
      </c>
      <c r="M1963">
        <v>34.32</v>
      </c>
      <c r="N1963">
        <v>2.31</v>
      </c>
      <c r="O1963">
        <v>-1.95</v>
      </c>
      <c r="P1963">
        <f xml:space="preserve"> IF(Stock_Info[[#This Row],[Close Price]] &gt; Stock_Info[[#This Row],[Open Price]], 1, 0)</f>
        <v>0</v>
      </c>
      <c r="Q1963" t="str">
        <f>IF(AND(Stock_Info[[#This Row],[% Deli. Qty to Traded Qty]]&gt;80,Stock_Info[[#This Row],[No. of Trades]]&lt;3000),"Unusual Day","")</f>
        <v/>
      </c>
      <c r="R1963" t="str">
        <f>IF(AND(Stock_Info[[#This Row],[Spread High-Low]] &lt; 10, Stock_Info[[#This Row],[% Deli. Qty to Traded Qty]] &gt; 90), "Good Day", "")</f>
        <v/>
      </c>
    </row>
    <row r="1964" spans="1:18">
      <c r="A1964" t="s">
        <v>47</v>
      </c>
      <c r="B1964" s="1">
        <v>45597</v>
      </c>
      <c r="C1964" s="1" t="str">
        <f>"WEEK" &amp;" " &amp;  INT((DAY(Stock_Info[[#This Row],[Date]])+WEEKDAY(DATE(YEAR(Stock_Info[[#This Row],[Date]]),MONTH(Stock_Info[[#This Row],[Date]]),1))-1)/7)+1</f>
        <v>WEEK 1</v>
      </c>
      <c r="D1964" s="12">
        <v>58</v>
      </c>
      <c r="E1964" s="12">
        <v>58.54</v>
      </c>
      <c r="F1964" s="12">
        <v>57.76</v>
      </c>
      <c r="G1964" s="12">
        <v>58.13</v>
      </c>
      <c r="H1964" s="12">
        <v>58.175542559097309</v>
      </c>
      <c r="I1964">
        <v>77457</v>
      </c>
      <c r="J1964">
        <v>1074</v>
      </c>
      <c r="K1964" s="12">
        <v>4506103</v>
      </c>
      <c r="L1964">
        <v>47474</v>
      </c>
      <c r="M1964">
        <v>61.29</v>
      </c>
      <c r="N1964">
        <v>0.78</v>
      </c>
      <c r="O1964">
        <v>0.13</v>
      </c>
      <c r="P1964">
        <f xml:space="preserve"> IF(Stock_Info[[#This Row],[Close Price]] &gt; Stock_Info[[#This Row],[Open Price]], 1, 0)</f>
        <v>1</v>
      </c>
      <c r="Q1964" t="str">
        <f>IF(AND(Stock_Info[[#This Row],[% Deli. Qty to Traded Qty]]&gt;80,Stock_Info[[#This Row],[No. of Trades]]&lt;3000),"Unusual Day","")</f>
        <v/>
      </c>
      <c r="R1964" t="str">
        <f>IF(AND(Stock_Info[[#This Row],[Spread High-Low]] &lt; 10, Stock_Info[[#This Row],[% Deli. Qty to Traded Qty]] &gt; 90), "Good Day", "")</f>
        <v/>
      </c>
    </row>
    <row r="1965" spans="1:18">
      <c r="A1965" t="s">
        <v>47</v>
      </c>
      <c r="B1965" s="1">
        <v>45596</v>
      </c>
      <c r="C1965" s="1" t="str">
        <f>"WEEK" &amp;" " &amp;  INT((DAY(Stock_Info[[#This Row],[Date]])+WEEKDAY(DATE(YEAR(Stock_Info[[#This Row],[Date]]),MONTH(Stock_Info[[#This Row],[Date]]),1))-1)/7)+1</f>
        <v>WEEK 5</v>
      </c>
      <c r="D1965" s="12">
        <v>55.84</v>
      </c>
      <c r="E1965" s="12">
        <v>58.5</v>
      </c>
      <c r="F1965" s="12">
        <v>54.81</v>
      </c>
      <c r="G1965" s="12">
        <v>57.64</v>
      </c>
      <c r="H1965" s="12">
        <v>56.842824641819114</v>
      </c>
      <c r="I1965">
        <v>1013594</v>
      </c>
      <c r="J1965">
        <v>4310</v>
      </c>
      <c r="K1965" s="12">
        <v>57615546</v>
      </c>
      <c r="L1965">
        <v>233010</v>
      </c>
      <c r="M1965">
        <v>22.99</v>
      </c>
      <c r="N1965">
        <v>3.69</v>
      </c>
      <c r="O1965">
        <v>1.8</v>
      </c>
      <c r="P1965">
        <f xml:space="preserve"> IF(Stock_Info[[#This Row],[Close Price]] &gt; Stock_Info[[#This Row],[Open Price]], 1, 0)</f>
        <v>1</v>
      </c>
      <c r="Q1965" t="str">
        <f>IF(AND(Stock_Info[[#This Row],[% Deli. Qty to Traded Qty]]&gt;80,Stock_Info[[#This Row],[No. of Trades]]&lt;3000),"Unusual Day","")</f>
        <v/>
      </c>
      <c r="R1965" t="str">
        <f>IF(AND(Stock_Info[[#This Row],[Spread High-Low]] &lt; 10, Stock_Info[[#This Row],[% Deli. Qty to Traded Qty]] &gt; 90), "Good Day", "")</f>
        <v/>
      </c>
    </row>
    <row r="1966" spans="1:18">
      <c r="A1966" t="s">
        <v>47</v>
      </c>
      <c r="B1966" s="1">
        <v>45595</v>
      </c>
      <c r="C1966" s="1" t="str">
        <f>"WEEK" &amp;" " &amp;  INT((DAY(Stock_Info[[#This Row],[Date]])+WEEKDAY(DATE(YEAR(Stock_Info[[#This Row],[Date]]),MONTH(Stock_Info[[#This Row],[Date]]),1))-1)/7)+1</f>
        <v>WEEK 5</v>
      </c>
      <c r="D1966" s="12">
        <v>54.9</v>
      </c>
      <c r="E1966" s="12">
        <v>55.93</v>
      </c>
      <c r="F1966" s="12">
        <v>53.38</v>
      </c>
      <c r="G1966" s="12">
        <v>55.39</v>
      </c>
      <c r="H1966" s="12">
        <v>54.884790072128254</v>
      </c>
      <c r="I1966">
        <v>317490</v>
      </c>
      <c r="J1966">
        <v>1632</v>
      </c>
      <c r="K1966" s="12">
        <v>17425372</v>
      </c>
      <c r="L1966">
        <v>67113</v>
      </c>
      <c r="M1966">
        <v>21.14</v>
      </c>
      <c r="N1966">
        <v>2.5499999999999998</v>
      </c>
      <c r="O1966">
        <v>0.49</v>
      </c>
      <c r="P1966">
        <f xml:space="preserve"> IF(Stock_Info[[#This Row],[Close Price]] &gt; Stock_Info[[#This Row],[Open Price]], 1, 0)</f>
        <v>1</v>
      </c>
      <c r="Q1966" t="str">
        <f>IF(AND(Stock_Info[[#This Row],[% Deli. Qty to Traded Qty]]&gt;80,Stock_Info[[#This Row],[No. of Trades]]&lt;3000),"Unusual Day","")</f>
        <v/>
      </c>
      <c r="R1966" t="str">
        <f>IF(AND(Stock_Info[[#This Row],[Spread High-Low]] &lt; 10, Stock_Info[[#This Row],[% Deli. Qty to Traded Qty]] &gt; 90), "Good Day", "")</f>
        <v/>
      </c>
    </row>
    <row r="1967" spans="1:18">
      <c r="A1967" t="s">
        <v>47</v>
      </c>
      <c r="B1967" s="1">
        <v>45594</v>
      </c>
      <c r="C1967" s="1" t="str">
        <f>"WEEK" &amp;" " &amp;  INT((DAY(Stock_Info[[#This Row],[Date]])+WEEKDAY(DATE(YEAR(Stock_Info[[#This Row],[Date]]),MONTH(Stock_Info[[#This Row],[Date]]),1))-1)/7)+1</f>
        <v>WEEK 5</v>
      </c>
      <c r="D1967" s="12">
        <v>52.86</v>
      </c>
      <c r="E1967" s="12">
        <v>54.17</v>
      </c>
      <c r="F1967" s="12">
        <v>51.82</v>
      </c>
      <c r="G1967" s="12">
        <v>53.83</v>
      </c>
      <c r="H1967" s="12">
        <v>52.803483830587965</v>
      </c>
      <c r="I1967">
        <v>492102</v>
      </c>
      <c r="J1967">
        <v>2945</v>
      </c>
      <c r="K1967" s="12">
        <v>25984700</v>
      </c>
      <c r="L1967">
        <v>153762</v>
      </c>
      <c r="M1967">
        <v>31.25</v>
      </c>
      <c r="N1967">
        <v>2.35</v>
      </c>
      <c r="O1967">
        <v>0.97</v>
      </c>
      <c r="P1967">
        <f xml:space="preserve"> IF(Stock_Info[[#This Row],[Close Price]] &gt; Stock_Info[[#This Row],[Open Price]], 1, 0)</f>
        <v>1</v>
      </c>
      <c r="Q1967" t="str">
        <f>IF(AND(Stock_Info[[#This Row],[% Deli. Qty to Traded Qty]]&gt;80,Stock_Info[[#This Row],[No. of Trades]]&lt;3000),"Unusual Day","")</f>
        <v/>
      </c>
      <c r="R1967" t="str">
        <f>IF(AND(Stock_Info[[#This Row],[Spread High-Low]] &lt; 10, Stock_Info[[#This Row],[% Deli. Qty to Traded Qty]] &gt; 90), "Good Day", "")</f>
        <v/>
      </c>
    </row>
    <row r="1968" spans="1:18">
      <c r="A1968" t="s">
        <v>47</v>
      </c>
      <c r="B1968" s="1">
        <v>45593</v>
      </c>
      <c r="C1968" s="1" t="str">
        <f>"WEEK" &amp;" " &amp;  INT((DAY(Stock_Info[[#This Row],[Date]])+WEEKDAY(DATE(YEAR(Stock_Info[[#This Row],[Date]]),MONTH(Stock_Info[[#This Row],[Date]]),1))-1)/7)+1</f>
        <v>WEEK 5</v>
      </c>
      <c r="D1968" s="12">
        <v>50.99</v>
      </c>
      <c r="E1968" s="12">
        <v>53.04</v>
      </c>
      <c r="F1968" s="12">
        <v>50.2</v>
      </c>
      <c r="G1968" s="12">
        <v>52.33</v>
      </c>
      <c r="H1968" s="12">
        <v>51.788681813486299</v>
      </c>
      <c r="I1968">
        <v>329134</v>
      </c>
      <c r="J1968">
        <v>1696</v>
      </c>
      <c r="K1968" s="12">
        <v>17045416</v>
      </c>
      <c r="L1968">
        <v>51623</v>
      </c>
      <c r="M1968">
        <v>15.68</v>
      </c>
      <c r="N1968">
        <v>2.84</v>
      </c>
      <c r="O1968">
        <v>1.34</v>
      </c>
      <c r="P1968">
        <f xml:space="preserve"> IF(Stock_Info[[#This Row],[Close Price]] &gt; Stock_Info[[#This Row],[Open Price]], 1, 0)</f>
        <v>1</v>
      </c>
      <c r="Q1968" t="str">
        <f>IF(AND(Stock_Info[[#This Row],[% Deli. Qty to Traded Qty]]&gt;80,Stock_Info[[#This Row],[No. of Trades]]&lt;3000),"Unusual Day","")</f>
        <v/>
      </c>
      <c r="R1968" t="str">
        <f>IF(AND(Stock_Info[[#This Row],[Spread High-Low]] &lt; 10, Stock_Info[[#This Row],[% Deli. Qty to Traded Qty]] &gt; 90), "Good Day", "")</f>
        <v/>
      </c>
    </row>
    <row r="1969" spans="1:18">
      <c r="A1969" t="s">
        <v>47</v>
      </c>
      <c r="B1969" s="1">
        <v>45590</v>
      </c>
      <c r="C1969" s="1" t="str">
        <f>"WEEK" &amp;" " &amp;  INT((DAY(Stock_Info[[#This Row],[Date]])+WEEKDAY(DATE(YEAR(Stock_Info[[#This Row],[Date]]),MONTH(Stock_Info[[#This Row],[Date]]),1))-1)/7)+1</f>
        <v>WEEK 4</v>
      </c>
      <c r="D1969" s="12">
        <v>53.01</v>
      </c>
      <c r="E1969" s="12">
        <v>53.48</v>
      </c>
      <c r="F1969" s="12">
        <v>49.43</v>
      </c>
      <c r="G1969" s="12">
        <v>50.2</v>
      </c>
      <c r="H1969" s="12">
        <v>50.567047812663439</v>
      </c>
      <c r="I1969">
        <v>474184</v>
      </c>
      <c r="J1969">
        <v>2424</v>
      </c>
      <c r="K1969" s="12">
        <v>23978085</v>
      </c>
      <c r="L1969">
        <v>147760</v>
      </c>
      <c r="M1969">
        <v>31.16</v>
      </c>
      <c r="N1969">
        <v>4.05</v>
      </c>
      <c r="O1969">
        <v>-2.81</v>
      </c>
      <c r="P1969">
        <f xml:space="preserve"> IF(Stock_Info[[#This Row],[Close Price]] &gt; Stock_Info[[#This Row],[Open Price]], 1, 0)</f>
        <v>0</v>
      </c>
      <c r="Q1969" t="str">
        <f>IF(AND(Stock_Info[[#This Row],[% Deli. Qty to Traded Qty]]&gt;80,Stock_Info[[#This Row],[No. of Trades]]&lt;3000),"Unusual Day","")</f>
        <v/>
      </c>
      <c r="R1969" t="str">
        <f>IF(AND(Stock_Info[[#This Row],[Spread High-Low]] &lt; 10, Stock_Info[[#This Row],[% Deli. Qty to Traded Qty]] &gt; 90), "Good Day", "")</f>
        <v/>
      </c>
    </row>
    <row r="1970" spans="1:18">
      <c r="A1970" t="s">
        <v>47</v>
      </c>
      <c r="B1970" s="1">
        <v>45589</v>
      </c>
      <c r="C1970" s="1" t="str">
        <f>"WEEK" &amp;" " &amp;  INT((DAY(Stock_Info[[#This Row],[Date]])+WEEKDAY(DATE(YEAR(Stock_Info[[#This Row],[Date]]),MONTH(Stock_Info[[#This Row],[Date]]),1))-1)/7)+1</f>
        <v>WEEK 4</v>
      </c>
      <c r="D1970" s="12">
        <v>52.91</v>
      </c>
      <c r="E1970" s="12">
        <v>54.25</v>
      </c>
      <c r="F1970" s="12">
        <v>52.3</v>
      </c>
      <c r="G1970" s="12">
        <v>52.55</v>
      </c>
      <c r="H1970" s="12">
        <v>53.137614192969096</v>
      </c>
      <c r="I1970">
        <v>396478</v>
      </c>
      <c r="J1970">
        <v>2740</v>
      </c>
      <c r="K1970" s="12">
        <v>21067895</v>
      </c>
      <c r="L1970">
        <v>91970</v>
      </c>
      <c r="M1970">
        <v>23.2</v>
      </c>
      <c r="N1970">
        <v>1.95</v>
      </c>
      <c r="O1970">
        <v>-0.36</v>
      </c>
      <c r="P1970">
        <f xml:space="preserve"> IF(Stock_Info[[#This Row],[Close Price]] &gt; Stock_Info[[#This Row],[Open Price]], 1, 0)</f>
        <v>0</v>
      </c>
      <c r="Q1970" t="str">
        <f>IF(AND(Stock_Info[[#This Row],[% Deli. Qty to Traded Qty]]&gt;80,Stock_Info[[#This Row],[No. of Trades]]&lt;3000),"Unusual Day","")</f>
        <v/>
      </c>
      <c r="R1970" t="str">
        <f>IF(AND(Stock_Info[[#This Row],[Spread High-Low]] &lt; 10, Stock_Info[[#This Row],[% Deli. Qty to Traded Qty]] &gt; 90), "Good Day", "")</f>
        <v/>
      </c>
    </row>
    <row r="1971" spans="1:18">
      <c r="A1971" t="s">
        <v>47</v>
      </c>
      <c r="B1971" s="1">
        <v>45588</v>
      </c>
      <c r="C1971" s="1" t="str">
        <f>"WEEK" &amp;" " &amp;  INT((DAY(Stock_Info[[#This Row],[Date]])+WEEKDAY(DATE(YEAR(Stock_Info[[#This Row],[Date]]),MONTH(Stock_Info[[#This Row],[Date]]),1))-1)/7)+1</f>
        <v>WEEK 4</v>
      </c>
      <c r="D1971" s="12">
        <v>52.53</v>
      </c>
      <c r="E1971" s="12">
        <v>53.79</v>
      </c>
      <c r="F1971" s="12">
        <v>50.5</v>
      </c>
      <c r="G1971" s="12">
        <v>52.86</v>
      </c>
      <c r="H1971" s="12">
        <v>52.431726453454765</v>
      </c>
      <c r="I1971">
        <v>795828</v>
      </c>
      <c r="J1971">
        <v>4755</v>
      </c>
      <c r="K1971" s="12">
        <v>41726636</v>
      </c>
      <c r="L1971">
        <v>189185</v>
      </c>
      <c r="M1971">
        <v>23.77</v>
      </c>
      <c r="N1971">
        <v>3.29</v>
      </c>
      <c r="O1971">
        <v>0.33</v>
      </c>
      <c r="P1971">
        <f xml:space="preserve"> IF(Stock_Info[[#This Row],[Close Price]] &gt; Stock_Info[[#This Row],[Open Price]], 1, 0)</f>
        <v>1</v>
      </c>
      <c r="Q1971" t="str">
        <f>IF(AND(Stock_Info[[#This Row],[% Deli. Qty to Traded Qty]]&gt;80,Stock_Info[[#This Row],[No. of Trades]]&lt;3000),"Unusual Day","")</f>
        <v/>
      </c>
      <c r="R1971" t="str">
        <f>IF(AND(Stock_Info[[#This Row],[Spread High-Low]] &lt; 10, Stock_Info[[#This Row],[% Deli. Qty to Traded Qty]] &gt; 90), "Good Day", "")</f>
        <v/>
      </c>
    </row>
    <row r="1972" spans="1:18">
      <c r="A1972" t="s">
        <v>47</v>
      </c>
      <c r="B1972" s="1">
        <v>45587</v>
      </c>
      <c r="C1972" s="1" t="str">
        <f>"WEEK" &amp;" " &amp;  INT((DAY(Stock_Info[[#This Row],[Date]])+WEEKDAY(DATE(YEAR(Stock_Info[[#This Row],[Date]]),MONTH(Stock_Info[[#This Row],[Date]]),1))-1)/7)+1</f>
        <v>WEEK 4</v>
      </c>
      <c r="D1972" s="12">
        <v>56.69</v>
      </c>
      <c r="E1972" s="12">
        <v>56.69</v>
      </c>
      <c r="F1972" s="12">
        <v>52.56</v>
      </c>
      <c r="G1972" s="12">
        <v>53.02</v>
      </c>
      <c r="H1972" s="12">
        <v>53.954193202628993</v>
      </c>
      <c r="I1972">
        <v>304147</v>
      </c>
      <c r="J1972">
        <v>1957</v>
      </c>
      <c r="K1972" s="12">
        <v>16410006</v>
      </c>
      <c r="L1972">
        <v>105221</v>
      </c>
      <c r="M1972">
        <v>34.6</v>
      </c>
      <c r="N1972">
        <v>4.13</v>
      </c>
      <c r="O1972">
        <v>-3.67</v>
      </c>
      <c r="P1972">
        <f xml:space="preserve"> IF(Stock_Info[[#This Row],[Close Price]] &gt; Stock_Info[[#This Row],[Open Price]], 1, 0)</f>
        <v>0</v>
      </c>
      <c r="Q1972" t="str">
        <f>IF(AND(Stock_Info[[#This Row],[% Deli. Qty to Traded Qty]]&gt;80,Stock_Info[[#This Row],[No. of Trades]]&lt;3000),"Unusual Day","")</f>
        <v/>
      </c>
      <c r="R1972" t="str">
        <f>IF(AND(Stock_Info[[#This Row],[Spread High-Low]] &lt; 10, Stock_Info[[#This Row],[% Deli. Qty to Traded Qty]] &gt; 90), "Good Day", "")</f>
        <v/>
      </c>
    </row>
    <row r="1973" spans="1:18">
      <c r="A1973" t="s">
        <v>47</v>
      </c>
      <c r="B1973" s="1">
        <v>45586</v>
      </c>
      <c r="C1973" s="1" t="str">
        <f>"WEEK" &amp;" " &amp;  INT((DAY(Stock_Info[[#This Row],[Date]])+WEEKDAY(DATE(YEAR(Stock_Info[[#This Row],[Date]]),MONTH(Stock_Info[[#This Row],[Date]]),1))-1)/7)+1</f>
        <v>WEEK 4</v>
      </c>
      <c r="D1973" s="12">
        <v>59.03</v>
      </c>
      <c r="E1973" s="12">
        <v>59.21</v>
      </c>
      <c r="F1973" s="12">
        <v>56.01</v>
      </c>
      <c r="G1973" s="12">
        <v>56.41</v>
      </c>
      <c r="H1973" s="12">
        <v>57.360629088093205</v>
      </c>
      <c r="I1973">
        <v>546251</v>
      </c>
      <c r="J1973">
        <v>3330</v>
      </c>
      <c r="K1973" s="12">
        <v>31333301</v>
      </c>
      <c r="L1973">
        <v>272056</v>
      </c>
      <c r="M1973">
        <v>49.8</v>
      </c>
      <c r="N1973">
        <v>3.2</v>
      </c>
      <c r="O1973">
        <v>-2.62</v>
      </c>
      <c r="P1973">
        <f xml:space="preserve"> IF(Stock_Info[[#This Row],[Close Price]] &gt; Stock_Info[[#This Row],[Open Price]], 1, 0)</f>
        <v>0</v>
      </c>
      <c r="Q1973" t="str">
        <f>IF(AND(Stock_Info[[#This Row],[% Deli. Qty to Traded Qty]]&gt;80,Stock_Info[[#This Row],[No. of Trades]]&lt;3000),"Unusual Day","")</f>
        <v/>
      </c>
      <c r="R1973" t="str">
        <f>IF(AND(Stock_Info[[#This Row],[Spread High-Low]] &lt; 10, Stock_Info[[#This Row],[% Deli. Qty to Traded Qty]] &gt; 90), "Good Day", "")</f>
        <v/>
      </c>
    </row>
    <row r="1974" spans="1:18">
      <c r="A1974" t="s">
        <v>47</v>
      </c>
      <c r="B1974" s="1">
        <v>45583</v>
      </c>
      <c r="C1974" s="1" t="str">
        <f>"WEEK" &amp;" " &amp;  INT((DAY(Stock_Info[[#This Row],[Date]])+WEEKDAY(DATE(YEAR(Stock_Info[[#This Row],[Date]]),MONTH(Stock_Info[[#This Row],[Date]]),1))-1)/7)+1</f>
        <v>WEEK 3</v>
      </c>
      <c r="D1974" s="12">
        <v>59.24</v>
      </c>
      <c r="E1974" s="12">
        <v>59.72</v>
      </c>
      <c r="F1974" s="12">
        <v>57.95</v>
      </c>
      <c r="G1974" s="12">
        <v>59.03</v>
      </c>
      <c r="H1974" s="12">
        <v>58.687625032011908</v>
      </c>
      <c r="I1974">
        <v>538862</v>
      </c>
      <c r="J1974">
        <v>3468</v>
      </c>
      <c r="K1974" s="12">
        <v>31624531</v>
      </c>
      <c r="L1974">
        <v>199903</v>
      </c>
      <c r="M1974">
        <v>37.1</v>
      </c>
      <c r="N1974">
        <v>1.77</v>
      </c>
      <c r="O1974">
        <v>-0.21</v>
      </c>
      <c r="P1974">
        <f xml:space="preserve"> IF(Stock_Info[[#This Row],[Close Price]] &gt; Stock_Info[[#This Row],[Open Price]], 1, 0)</f>
        <v>0</v>
      </c>
      <c r="Q1974" t="str">
        <f>IF(AND(Stock_Info[[#This Row],[% Deli. Qty to Traded Qty]]&gt;80,Stock_Info[[#This Row],[No. of Trades]]&lt;3000),"Unusual Day","")</f>
        <v/>
      </c>
      <c r="R1974" t="str">
        <f>IF(AND(Stock_Info[[#This Row],[Spread High-Low]] &lt; 10, Stock_Info[[#This Row],[% Deli. Qty to Traded Qty]] &gt; 90), "Good Day", "")</f>
        <v/>
      </c>
    </row>
    <row r="1975" spans="1:18">
      <c r="A1975" t="s">
        <v>47</v>
      </c>
      <c r="B1975" s="1">
        <v>45582</v>
      </c>
      <c r="C1975" s="1" t="str">
        <f>"WEEK" &amp;" " &amp;  INT((DAY(Stock_Info[[#This Row],[Date]])+WEEKDAY(DATE(YEAR(Stock_Info[[#This Row],[Date]]),MONTH(Stock_Info[[#This Row],[Date]]),1))-1)/7)+1</f>
        <v>WEEK 3</v>
      </c>
      <c r="D1975" s="12">
        <v>57.98</v>
      </c>
      <c r="E1975" s="12">
        <v>60.34</v>
      </c>
      <c r="F1975" s="12">
        <v>57.1</v>
      </c>
      <c r="G1975" s="12">
        <v>58.97</v>
      </c>
      <c r="H1975" s="12">
        <v>58.880597588398651</v>
      </c>
      <c r="I1975">
        <v>1041051</v>
      </c>
      <c r="J1975">
        <v>3951</v>
      </c>
      <c r="K1975" s="12">
        <v>61297705</v>
      </c>
      <c r="L1975">
        <v>157880</v>
      </c>
      <c r="M1975">
        <v>15.17</v>
      </c>
      <c r="N1975">
        <v>3.24</v>
      </c>
      <c r="O1975">
        <v>0.99</v>
      </c>
      <c r="P1975">
        <f xml:space="preserve"> IF(Stock_Info[[#This Row],[Close Price]] &gt; Stock_Info[[#This Row],[Open Price]], 1, 0)</f>
        <v>1</v>
      </c>
      <c r="Q1975" t="str">
        <f>IF(AND(Stock_Info[[#This Row],[% Deli. Qty to Traded Qty]]&gt;80,Stock_Info[[#This Row],[No. of Trades]]&lt;3000),"Unusual Day","")</f>
        <v/>
      </c>
      <c r="R1975" t="str">
        <f>IF(AND(Stock_Info[[#This Row],[Spread High-Low]] &lt; 10, Stock_Info[[#This Row],[% Deli. Qty to Traded Qty]] &gt; 90), "Good Day", "")</f>
        <v/>
      </c>
    </row>
    <row r="1976" spans="1:18">
      <c r="A1976" t="s">
        <v>47</v>
      </c>
      <c r="B1976" s="1">
        <v>45581</v>
      </c>
      <c r="C1976" s="1" t="str">
        <f>"WEEK" &amp;" " &amp;  INT((DAY(Stock_Info[[#This Row],[Date]])+WEEKDAY(DATE(YEAR(Stock_Info[[#This Row],[Date]]),MONTH(Stock_Info[[#This Row],[Date]]),1))-1)/7)+1</f>
        <v>WEEK 3</v>
      </c>
      <c r="D1976" s="12">
        <v>57.04</v>
      </c>
      <c r="E1976" s="12">
        <v>57.94</v>
      </c>
      <c r="F1976" s="12">
        <v>57.04</v>
      </c>
      <c r="G1976" s="12">
        <v>57.39</v>
      </c>
      <c r="H1976" s="12">
        <v>57.476015674172132</v>
      </c>
      <c r="I1976">
        <v>246265</v>
      </c>
      <c r="J1976">
        <v>2131</v>
      </c>
      <c r="K1976" s="12">
        <v>14154331</v>
      </c>
      <c r="L1976">
        <v>87372</v>
      </c>
      <c r="M1976">
        <v>35.479999999999997</v>
      </c>
      <c r="N1976">
        <v>0.9</v>
      </c>
      <c r="O1976">
        <v>0.35</v>
      </c>
      <c r="P1976">
        <f xml:space="preserve"> IF(Stock_Info[[#This Row],[Close Price]] &gt; Stock_Info[[#This Row],[Open Price]], 1, 0)</f>
        <v>1</v>
      </c>
      <c r="Q1976" t="str">
        <f>IF(AND(Stock_Info[[#This Row],[% Deli. Qty to Traded Qty]]&gt;80,Stock_Info[[#This Row],[No. of Trades]]&lt;3000),"Unusual Day","")</f>
        <v/>
      </c>
      <c r="R1976" t="str">
        <f>IF(AND(Stock_Info[[#This Row],[Spread High-Low]] &lt; 10, Stock_Info[[#This Row],[% Deli. Qty to Traded Qty]] &gt; 90), "Good Day", "")</f>
        <v/>
      </c>
    </row>
    <row r="1977" spans="1:18">
      <c r="A1977" t="s">
        <v>47</v>
      </c>
      <c r="B1977" s="1">
        <v>45580</v>
      </c>
      <c r="C1977" s="1" t="str">
        <f>"WEEK" &amp;" " &amp;  INT((DAY(Stock_Info[[#This Row],[Date]])+WEEKDAY(DATE(YEAR(Stock_Info[[#This Row],[Date]]),MONTH(Stock_Info[[#This Row],[Date]]),1))-1)/7)+1</f>
        <v>WEEK 3</v>
      </c>
      <c r="D1977" s="12">
        <v>57.06</v>
      </c>
      <c r="E1977" s="12">
        <v>57.47</v>
      </c>
      <c r="F1977" s="12">
        <v>56.79</v>
      </c>
      <c r="G1977" s="12">
        <v>57.03</v>
      </c>
      <c r="H1977" s="12">
        <v>57.141994676583053</v>
      </c>
      <c r="I1977">
        <v>180711</v>
      </c>
      <c r="J1977">
        <v>1023</v>
      </c>
      <c r="K1977" s="12">
        <v>10326187</v>
      </c>
      <c r="L1977">
        <v>73872</v>
      </c>
      <c r="M1977">
        <v>40.880000000000003</v>
      </c>
      <c r="N1977">
        <v>0.68</v>
      </c>
      <c r="O1977">
        <v>-0.03</v>
      </c>
      <c r="P1977">
        <f xml:space="preserve"> IF(Stock_Info[[#This Row],[Close Price]] &gt; Stock_Info[[#This Row],[Open Price]], 1, 0)</f>
        <v>0</v>
      </c>
      <c r="Q1977" t="str">
        <f>IF(AND(Stock_Info[[#This Row],[% Deli. Qty to Traded Qty]]&gt;80,Stock_Info[[#This Row],[No. of Trades]]&lt;3000),"Unusual Day","")</f>
        <v/>
      </c>
      <c r="R1977" t="str">
        <f>IF(AND(Stock_Info[[#This Row],[Spread High-Low]] &lt; 10, Stock_Info[[#This Row],[% Deli. Qty to Traded Qty]] &gt; 90), "Good Day", "")</f>
        <v/>
      </c>
    </row>
    <row r="1978" spans="1:18">
      <c r="A1978" t="s">
        <v>47</v>
      </c>
      <c r="B1978" s="1">
        <v>45579</v>
      </c>
      <c r="C1978" s="1" t="str">
        <f>"WEEK" &amp;" " &amp;  INT((DAY(Stock_Info[[#This Row],[Date]])+WEEKDAY(DATE(YEAR(Stock_Info[[#This Row],[Date]]),MONTH(Stock_Info[[#This Row],[Date]]),1))-1)/7)+1</f>
        <v>WEEK 3</v>
      </c>
      <c r="D1978" s="12">
        <v>56.6</v>
      </c>
      <c r="E1978" s="12">
        <v>57.57</v>
      </c>
      <c r="F1978" s="12">
        <v>56.6</v>
      </c>
      <c r="G1978" s="12">
        <v>57.06</v>
      </c>
      <c r="H1978" s="12">
        <v>57.062626126732141</v>
      </c>
      <c r="I1978">
        <v>193258</v>
      </c>
      <c r="J1978">
        <v>1754</v>
      </c>
      <c r="K1978" s="12">
        <v>11027809</v>
      </c>
      <c r="L1978">
        <v>81091</v>
      </c>
      <c r="M1978">
        <v>41.96</v>
      </c>
      <c r="N1978">
        <v>0.97</v>
      </c>
      <c r="O1978">
        <v>0.46</v>
      </c>
      <c r="P1978">
        <f xml:space="preserve"> IF(Stock_Info[[#This Row],[Close Price]] &gt; Stock_Info[[#This Row],[Open Price]], 1, 0)</f>
        <v>1</v>
      </c>
      <c r="Q1978" t="str">
        <f>IF(AND(Stock_Info[[#This Row],[% Deli. Qty to Traded Qty]]&gt;80,Stock_Info[[#This Row],[No. of Trades]]&lt;3000),"Unusual Day","")</f>
        <v/>
      </c>
      <c r="R1978" t="str">
        <f>IF(AND(Stock_Info[[#This Row],[Spread High-Low]] &lt; 10, Stock_Info[[#This Row],[% Deli. Qty to Traded Qty]] &gt; 90), "Good Day", "")</f>
        <v/>
      </c>
    </row>
    <row r="1979" spans="1:18">
      <c r="A1979" t="s">
        <v>47</v>
      </c>
      <c r="B1979" s="1">
        <v>45576</v>
      </c>
      <c r="C1979" s="1" t="str">
        <f>"WEEK" &amp;" " &amp;  INT((DAY(Stock_Info[[#This Row],[Date]])+WEEKDAY(DATE(YEAR(Stock_Info[[#This Row],[Date]]),MONTH(Stock_Info[[#This Row],[Date]]),1))-1)/7)+1</f>
        <v>WEEK 2</v>
      </c>
      <c r="D1979" s="12">
        <v>57.03</v>
      </c>
      <c r="E1979" s="12">
        <v>57.27</v>
      </c>
      <c r="F1979" s="12">
        <v>56.71</v>
      </c>
      <c r="G1979" s="12">
        <v>56.99</v>
      </c>
      <c r="H1979" s="12">
        <v>57.010932695592757</v>
      </c>
      <c r="I1979">
        <v>64394</v>
      </c>
      <c r="J1979">
        <v>683</v>
      </c>
      <c r="K1979" s="12">
        <v>3671162</v>
      </c>
      <c r="L1979">
        <v>25152</v>
      </c>
      <c r="M1979">
        <v>39.06</v>
      </c>
      <c r="N1979">
        <v>0.56000000000000005</v>
      </c>
      <c r="O1979">
        <v>-0.04</v>
      </c>
      <c r="P1979">
        <f xml:space="preserve"> IF(Stock_Info[[#This Row],[Close Price]] &gt; Stock_Info[[#This Row],[Open Price]], 1, 0)</f>
        <v>0</v>
      </c>
      <c r="Q1979" t="str">
        <f>IF(AND(Stock_Info[[#This Row],[% Deli. Qty to Traded Qty]]&gt;80,Stock_Info[[#This Row],[No. of Trades]]&lt;3000),"Unusual Day","")</f>
        <v/>
      </c>
      <c r="R1979" t="str">
        <f>IF(AND(Stock_Info[[#This Row],[Spread High-Low]] &lt; 10, Stock_Info[[#This Row],[% Deli. Qty to Traded Qty]] &gt; 90), "Good Day", "")</f>
        <v/>
      </c>
    </row>
    <row r="1980" spans="1:18">
      <c r="A1980" t="s">
        <v>47</v>
      </c>
      <c r="B1980" s="1">
        <v>45575</v>
      </c>
      <c r="C1980" s="1" t="str">
        <f>"WEEK" &amp;" " &amp;  INT((DAY(Stock_Info[[#This Row],[Date]])+WEEKDAY(DATE(YEAR(Stock_Info[[#This Row],[Date]]),MONTH(Stock_Info[[#This Row],[Date]]),1))-1)/7)+1</f>
        <v>WEEK 2</v>
      </c>
      <c r="D1980" s="12">
        <v>58.34</v>
      </c>
      <c r="E1980" s="12">
        <v>58.34</v>
      </c>
      <c r="F1980" s="12">
        <v>56.83</v>
      </c>
      <c r="G1980" s="12">
        <v>57.04</v>
      </c>
      <c r="H1980" s="12">
        <v>57.605236557504632</v>
      </c>
      <c r="I1980">
        <v>223582</v>
      </c>
      <c r="J1980">
        <v>1773</v>
      </c>
      <c r="K1980" s="12">
        <v>12879494</v>
      </c>
      <c r="L1980">
        <v>110551</v>
      </c>
      <c r="M1980">
        <v>49.45</v>
      </c>
      <c r="N1980">
        <v>1.51</v>
      </c>
      <c r="O1980">
        <v>-1.3</v>
      </c>
      <c r="P1980">
        <f xml:space="preserve"> IF(Stock_Info[[#This Row],[Close Price]] &gt; Stock_Info[[#This Row],[Open Price]], 1, 0)</f>
        <v>0</v>
      </c>
      <c r="Q1980" t="str">
        <f>IF(AND(Stock_Info[[#This Row],[% Deli. Qty to Traded Qty]]&gt;80,Stock_Info[[#This Row],[No. of Trades]]&lt;3000),"Unusual Day","")</f>
        <v/>
      </c>
      <c r="R1980" t="str">
        <f>IF(AND(Stock_Info[[#This Row],[Spread High-Low]] &lt; 10, Stock_Info[[#This Row],[% Deli. Qty to Traded Qty]] &gt; 90), "Good Day", "")</f>
        <v/>
      </c>
    </row>
    <row r="1981" spans="1:18">
      <c r="A1981" t="s">
        <v>47</v>
      </c>
      <c r="B1981" s="1">
        <v>45574</v>
      </c>
      <c r="C1981" s="1" t="str">
        <f>"WEEK" &amp;" " &amp;  INT((DAY(Stock_Info[[#This Row],[Date]])+WEEKDAY(DATE(YEAR(Stock_Info[[#This Row],[Date]]),MONTH(Stock_Info[[#This Row],[Date]]),1))-1)/7)+1</f>
        <v>WEEK 2</v>
      </c>
      <c r="D1981" s="12">
        <v>56.46</v>
      </c>
      <c r="E1981" s="12">
        <v>58.27</v>
      </c>
      <c r="F1981" s="12">
        <v>56.46</v>
      </c>
      <c r="G1981" s="12">
        <v>57.84</v>
      </c>
      <c r="H1981" s="12">
        <v>57.674301572416198</v>
      </c>
      <c r="I1981">
        <v>183412</v>
      </c>
      <c r="J1981">
        <v>971</v>
      </c>
      <c r="K1981" s="12">
        <v>10578159</v>
      </c>
      <c r="L1981">
        <v>56641</v>
      </c>
      <c r="M1981">
        <v>30.88</v>
      </c>
      <c r="N1981">
        <v>1.81</v>
      </c>
      <c r="O1981">
        <v>1.38</v>
      </c>
      <c r="P1981">
        <f xml:space="preserve"> IF(Stock_Info[[#This Row],[Close Price]] &gt; Stock_Info[[#This Row],[Open Price]], 1, 0)</f>
        <v>1</v>
      </c>
      <c r="Q1981" t="str">
        <f>IF(AND(Stock_Info[[#This Row],[% Deli. Qty to Traded Qty]]&gt;80,Stock_Info[[#This Row],[No. of Trades]]&lt;3000),"Unusual Day","")</f>
        <v/>
      </c>
      <c r="R1981" t="str">
        <f>IF(AND(Stock_Info[[#This Row],[Spread High-Low]] &lt; 10, Stock_Info[[#This Row],[% Deli. Qty to Traded Qty]] &gt; 90), "Good Day", "")</f>
        <v/>
      </c>
    </row>
    <row r="1982" spans="1:18">
      <c r="A1982" t="s">
        <v>47</v>
      </c>
      <c r="B1982" s="1">
        <v>45573</v>
      </c>
      <c r="C1982" s="1" t="str">
        <f>"WEEK" &amp;" " &amp;  INT((DAY(Stock_Info[[#This Row],[Date]])+WEEKDAY(DATE(YEAR(Stock_Info[[#This Row],[Date]]),MONTH(Stock_Info[[#This Row],[Date]]),1))-1)/7)+1</f>
        <v>WEEK 2</v>
      </c>
      <c r="D1982" s="12">
        <v>55.17</v>
      </c>
      <c r="E1982" s="12">
        <v>56.61</v>
      </c>
      <c r="F1982" s="12">
        <v>54.66</v>
      </c>
      <c r="G1982" s="12">
        <v>56.34</v>
      </c>
      <c r="H1982" s="12">
        <v>55.856312430303461</v>
      </c>
      <c r="I1982">
        <v>337176</v>
      </c>
      <c r="J1982">
        <v>1324</v>
      </c>
      <c r="K1982" s="12">
        <v>18833408</v>
      </c>
      <c r="L1982">
        <v>56057</v>
      </c>
      <c r="M1982">
        <v>16.63</v>
      </c>
      <c r="N1982">
        <v>1.95</v>
      </c>
      <c r="O1982">
        <v>1.17</v>
      </c>
      <c r="P1982">
        <f xml:space="preserve"> IF(Stock_Info[[#This Row],[Close Price]] &gt; Stock_Info[[#This Row],[Open Price]], 1, 0)</f>
        <v>1</v>
      </c>
      <c r="Q1982" t="str">
        <f>IF(AND(Stock_Info[[#This Row],[% Deli. Qty to Traded Qty]]&gt;80,Stock_Info[[#This Row],[No. of Trades]]&lt;3000),"Unusual Day","")</f>
        <v/>
      </c>
      <c r="R1982" t="str">
        <f>IF(AND(Stock_Info[[#This Row],[Spread High-Low]] &lt; 10, Stock_Info[[#This Row],[% Deli. Qty to Traded Qty]] &gt; 90), "Good Day", "")</f>
        <v/>
      </c>
    </row>
    <row r="1983" spans="1:18">
      <c r="A1983" t="s">
        <v>47</v>
      </c>
      <c r="B1983" s="1">
        <v>45572</v>
      </c>
      <c r="C1983" s="1" t="str">
        <f>"WEEK" &amp;" " &amp;  INT((DAY(Stock_Info[[#This Row],[Date]])+WEEKDAY(DATE(YEAR(Stock_Info[[#This Row],[Date]]),MONTH(Stock_Info[[#This Row],[Date]]),1))-1)/7)+1</f>
        <v>WEEK 2</v>
      </c>
      <c r="D1983" s="12">
        <v>58.55</v>
      </c>
      <c r="E1983" s="12">
        <v>58.55</v>
      </c>
      <c r="F1983" s="12">
        <v>55.03</v>
      </c>
      <c r="G1983" s="12">
        <v>55.17</v>
      </c>
      <c r="H1983" s="12">
        <v>55.966797885788459</v>
      </c>
      <c r="I1983">
        <v>235738</v>
      </c>
      <c r="J1983">
        <v>1930</v>
      </c>
      <c r="K1983" s="12">
        <v>13193501</v>
      </c>
      <c r="L1983">
        <v>72921</v>
      </c>
      <c r="M1983">
        <v>30.93</v>
      </c>
      <c r="N1983">
        <v>3.52</v>
      </c>
      <c r="O1983">
        <v>-3.38</v>
      </c>
      <c r="P1983">
        <f xml:space="preserve"> IF(Stock_Info[[#This Row],[Close Price]] &gt; Stock_Info[[#This Row],[Open Price]], 1, 0)</f>
        <v>0</v>
      </c>
      <c r="Q1983" t="str">
        <f>IF(AND(Stock_Info[[#This Row],[% Deli. Qty to Traded Qty]]&gt;80,Stock_Info[[#This Row],[No. of Trades]]&lt;3000),"Unusual Day","")</f>
        <v/>
      </c>
      <c r="R1983" t="str">
        <f>IF(AND(Stock_Info[[#This Row],[Spread High-Low]] &lt; 10, Stock_Info[[#This Row],[% Deli. Qty to Traded Qty]] &gt; 90), "Good Day", "")</f>
        <v/>
      </c>
    </row>
    <row r="1984" spans="1:18">
      <c r="A1984" t="s">
        <v>47</v>
      </c>
      <c r="B1984" s="1">
        <v>45569</v>
      </c>
      <c r="C1984" s="1" t="str">
        <f>"WEEK" &amp;" " &amp;  INT((DAY(Stock_Info[[#This Row],[Date]])+WEEKDAY(DATE(YEAR(Stock_Info[[#This Row],[Date]]),MONTH(Stock_Info[[#This Row],[Date]]),1))-1)/7)+1</f>
        <v>WEEK 1</v>
      </c>
      <c r="D1984" s="12">
        <v>57.6</v>
      </c>
      <c r="E1984" s="12">
        <v>58.37</v>
      </c>
      <c r="F1984" s="12">
        <v>56.54</v>
      </c>
      <c r="G1984" s="12">
        <v>57.88</v>
      </c>
      <c r="H1984" s="12">
        <v>57.66353681505197</v>
      </c>
      <c r="I1984">
        <v>362637</v>
      </c>
      <c r="J1984">
        <v>2509</v>
      </c>
      <c r="K1984" s="12">
        <v>20910932</v>
      </c>
      <c r="L1984">
        <v>171696</v>
      </c>
      <c r="M1984">
        <v>47.35</v>
      </c>
      <c r="N1984">
        <v>1.83</v>
      </c>
      <c r="O1984">
        <v>0.28000000000000003</v>
      </c>
      <c r="P1984">
        <f xml:space="preserve"> IF(Stock_Info[[#This Row],[Close Price]] &gt; Stock_Info[[#This Row],[Open Price]], 1, 0)</f>
        <v>1</v>
      </c>
      <c r="Q1984" t="str">
        <f>IF(AND(Stock_Info[[#This Row],[% Deli. Qty to Traded Qty]]&gt;80,Stock_Info[[#This Row],[No. of Trades]]&lt;3000),"Unusual Day","")</f>
        <v/>
      </c>
      <c r="R1984" t="str">
        <f>IF(AND(Stock_Info[[#This Row],[Spread High-Low]] &lt; 10, Stock_Info[[#This Row],[% Deli. Qty to Traded Qty]] &gt; 90), "Good Day", "")</f>
        <v/>
      </c>
    </row>
    <row r="1985" spans="1:18">
      <c r="A1985" t="s">
        <v>47</v>
      </c>
      <c r="B1985" s="1">
        <v>45568</v>
      </c>
      <c r="C1985" s="1" t="str">
        <f>"WEEK" &amp;" " &amp;  INT((DAY(Stock_Info[[#This Row],[Date]])+WEEKDAY(DATE(YEAR(Stock_Info[[#This Row],[Date]]),MONTH(Stock_Info[[#This Row],[Date]]),1))-1)/7)+1</f>
        <v>WEEK 1</v>
      </c>
      <c r="D1985" s="12">
        <v>57.51</v>
      </c>
      <c r="E1985" s="12">
        <v>58.35</v>
      </c>
      <c r="F1985" s="12">
        <v>57.37</v>
      </c>
      <c r="G1985" s="12">
        <v>57.55</v>
      </c>
      <c r="H1985" s="12">
        <v>57.839171439304565</v>
      </c>
      <c r="I1985">
        <v>151733</v>
      </c>
      <c r="J1985">
        <v>1194</v>
      </c>
      <c r="K1985" s="12">
        <v>8776111</v>
      </c>
      <c r="L1985">
        <v>57325</v>
      </c>
      <c r="M1985">
        <v>37.78</v>
      </c>
      <c r="N1985">
        <v>0.98</v>
      </c>
      <c r="O1985">
        <v>0.04</v>
      </c>
      <c r="P1985">
        <f xml:space="preserve"> IF(Stock_Info[[#This Row],[Close Price]] &gt; Stock_Info[[#This Row],[Open Price]], 1, 0)</f>
        <v>1</v>
      </c>
      <c r="Q1985" t="str">
        <f>IF(AND(Stock_Info[[#This Row],[% Deli. Qty to Traded Qty]]&gt;80,Stock_Info[[#This Row],[No. of Trades]]&lt;3000),"Unusual Day","")</f>
        <v/>
      </c>
      <c r="R1985" t="str">
        <f>IF(AND(Stock_Info[[#This Row],[Spread High-Low]] &lt; 10, Stock_Info[[#This Row],[% Deli. Qty to Traded Qty]] &gt; 90), "Good Day", "")</f>
        <v/>
      </c>
    </row>
    <row r="1986" spans="1:18">
      <c r="A1986" t="s">
        <v>47</v>
      </c>
      <c r="B1986" s="1">
        <v>45566</v>
      </c>
      <c r="C1986" s="1" t="str">
        <f>"WEEK" &amp;" " &amp;  INT((DAY(Stock_Info[[#This Row],[Date]])+WEEKDAY(DATE(YEAR(Stock_Info[[#This Row],[Date]]),MONTH(Stock_Info[[#This Row],[Date]]),1))-1)/7)+1</f>
        <v>WEEK 1</v>
      </c>
      <c r="D1986" s="12">
        <v>58.21</v>
      </c>
      <c r="E1986" s="12">
        <v>59.16</v>
      </c>
      <c r="F1986" s="12">
        <v>58.21</v>
      </c>
      <c r="G1986" s="12">
        <v>58.63</v>
      </c>
      <c r="H1986" s="12">
        <v>58.821903382914307</v>
      </c>
      <c r="I1986">
        <v>159537</v>
      </c>
      <c r="J1986">
        <v>1591</v>
      </c>
      <c r="K1986" s="12">
        <v>9384270</v>
      </c>
      <c r="L1986">
        <v>60718</v>
      </c>
      <c r="M1986">
        <v>38.06</v>
      </c>
      <c r="N1986">
        <v>0.95</v>
      </c>
      <c r="O1986">
        <v>0.42</v>
      </c>
      <c r="P1986">
        <f xml:space="preserve"> IF(Stock_Info[[#This Row],[Close Price]] &gt; Stock_Info[[#This Row],[Open Price]], 1, 0)</f>
        <v>1</v>
      </c>
      <c r="Q1986" t="str">
        <f>IF(AND(Stock_Info[[#This Row],[% Deli. Qty to Traded Qty]]&gt;80,Stock_Info[[#This Row],[No. of Trades]]&lt;3000),"Unusual Day","")</f>
        <v/>
      </c>
      <c r="R1986" t="str">
        <f>IF(AND(Stock_Info[[#This Row],[Spread High-Low]] &lt; 10, Stock_Info[[#This Row],[% Deli. Qty to Traded Qty]] &gt; 90), "Good Day", "")</f>
        <v/>
      </c>
    </row>
    <row r="1987" spans="1:18">
      <c r="A1987" t="s">
        <v>47</v>
      </c>
      <c r="B1987" s="1">
        <v>45565</v>
      </c>
      <c r="C1987" s="1" t="str">
        <f>"WEEK" &amp;" " &amp;  INT((DAY(Stock_Info[[#This Row],[Date]])+WEEKDAY(DATE(YEAR(Stock_Info[[#This Row],[Date]]),MONTH(Stock_Info[[#This Row],[Date]]),1))-1)/7)+1</f>
        <v>WEEK 5</v>
      </c>
      <c r="D1987" s="12">
        <v>58.93</v>
      </c>
      <c r="E1987" s="12">
        <v>59.6</v>
      </c>
      <c r="F1987" s="12">
        <v>58.57</v>
      </c>
      <c r="G1987" s="12">
        <v>58.8</v>
      </c>
      <c r="H1987" s="12">
        <v>58.962194117519559</v>
      </c>
      <c r="I1987">
        <v>369096</v>
      </c>
      <c r="J1987">
        <v>3058</v>
      </c>
      <c r="K1987" s="12">
        <v>21762710</v>
      </c>
      <c r="L1987">
        <v>126004</v>
      </c>
      <c r="M1987">
        <v>34.14</v>
      </c>
      <c r="N1987">
        <v>1.03</v>
      </c>
      <c r="O1987">
        <v>-0.13</v>
      </c>
      <c r="P1987">
        <f xml:space="preserve"> IF(Stock_Info[[#This Row],[Close Price]] &gt; Stock_Info[[#This Row],[Open Price]], 1, 0)</f>
        <v>0</v>
      </c>
      <c r="Q1987" t="str">
        <f>IF(AND(Stock_Info[[#This Row],[% Deli. Qty to Traded Qty]]&gt;80,Stock_Info[[#This Row],[No. of Trades]]&lt;3000),"Unusual Day","")</f>
        <v/>
      </c>
      <c r="R1987" t="str">
        <f>IF(AND(Stock_Info[[#This Row],[Spread High-Low]] &lt; 10, Stock_Info[[#This Row],[% Deli. Qty to Traded Qty]] &gt; 90), "Good Day", "")</f>
        <v/>
      </c>
    </row>
    <row r="1988" spans="1:18">
      <c r="A1988" t="s">
        <v>47</v>
      </c>
      <c r="B1988" s="1">
        <v>45562</v>
      </c>
      <c r="C1988" s="1" t="str">
        <f>"WEEK" &amp;" " &amp;  INT((DAY(Stock_Info[[#This Row],[Date]])+WEEKDAY(DATE(YEAR(Stock_Info[[#This Row],[Date]]),MONTH(Stock_Info[[#This Row],[Date]]),1))-1)/7)+1</f>
        <v>WEEK 4</v>
      </c>
      <c r="D1988" s="12">
        <v>59.34</v>
      </c>
      <c r="E1988" s="12">
        <v>60.35</v>
      </c>
      <c r="F1988" s="12">
        <v>59.17</v>
      </c>
      <c r="G1988" s="12">
        <v>59.72</v>
      </c>
      <c r="H1988" s="12">
        <v>59.864217136663839</v>
      </c>
      <c r="I1988">
        <v>345073</v>
      </c>
      <c r="J1988">
        <v>2768</v>
      </c>
      <c r="K1988" s="12">
        <v>20657525</v>
      </c>
      <c r="L1988">
        <v>159555</v>
      </c>
      <c r="M1988">
        <v>46.24</v>
      </c>
      <c r="N1988">
        <v>1.18</v>
      </c>
      <c r="O1988">
        <v>0.38</v>
      </c>
      <c r="P1988">
        <f xml:space="preserve"> IF(Stock_Info[[#This Row],[Close Price]] &gt; Stock_Info[[#This Row],[Open Price]], 1, 0)</f>
        <v>1</v>
      </c>
      <c r="Q1988" t="str">
        <f>IF(AND(Stock_Info[[#This Row],[% Deli. Qty to Traded Qty]]&gt;80,Stock_Info[[#This Row],[No. of Trades]]&lt;3000),"Unusual Day","")</f>
        <v/>
      </c>
      <c r="R1988" t="str">
        <f>IF(AND(Stock_Info[[#This Row],[Spread High-Low]] &lt; 10, Stock_Info[[#This Row],[% Deli. Qty to Traded Qty]] &gt; 90), "Good Day", "")</f>
        <v/>
      </c>
    </row>
    <row r="1989" spans="1:18">
      <c r="A1989" t="s">
        <v>47</v>
      </c>
      <c r="B1989" s="1">
        <v>45561</v>
      </c>
      <c r="C1989" s="1" t="str">
        <f>"WEEK" &amp;" " &amp;  INT((DAY(Stock_Info[[#This Row],[Date]])+WEEKDAY(DATE(YEAR(Stock_Info[[#This Row],[Date]]),MONTH(Stock_Info[[#This Row],[Date]]),1))-1)/7)+1</f>
        <v>WEEK 4</v>
      </c>
      <c r="D1989" s="12">
        <v>59.33</v>
      </c>
      <c r="E1989" s="12">
        <v>60.68</v>
      </c>
      <c r="F1989" s="12">
        <v>58.87</v>
      </c>
      <c r="G1989" s="12">
        <v>59.48</v>
      </c>
      <c r="H1989" s="12">
        <v>59.773719032147895</v>
      </c>
      <c r="I1989">
        <v>456764</v>
      </c>
      <c r="J1989">
        <v>2552</v>
      </c>
      <c r="K1989" s="12">
        <v>27302483</v>
      </c>
      <c r="L1989">
        <v>79369</v>
      </c>
      <c r="M1989">
        <v>17.38</v>
      </c>
      <c r="N1989">
        <v>1.81</v>
      </c>
      <c r="O1989">
        <v>0.15</v>
      </c>
      <c r="P1989">
        <f xml:space="preserve"> IF(Stock_Info[[#This Row],[Close Price]] &gt; Stock_Info[[#This Row],[Open Price]], 1, 0)</f>
        <v>1</v>
      </c>
      <c r="Q1989" t="str">
        <f>IF(AND(Stock_Info[[#This Row],[% Deli. Qty to Traded Qty]]&gt;80,Stock_Info[[#This Row],[No. of Trades]]&lt;3000),"Unusual Day","")</f>
        <v/>
      </c>
      <c r="R1989" t="str">
        <f>IF(AND(Stock_Info[[#This Row],[Spread High-Low]] &lt; 10, Stock_Info[[#This Row],[% Deli. Qty to Traded Qty]] &gt; 90), "Good Day", "")</f>
        <v/>
      </c>
    </row>
    <row r="1990" spans="1:18">
      <c r="A1990" t="s">
        <v>47</v>
      </c>
      <c r="B1990" s="1">
        <v>45560</v>
      </c>
      <c r="C1990" s="1" t="str">
        <f>"WEEK" &amp;" " &amp;  INT((DAY(Stock_Info[[#This Row],[Date]])+WEEKDAY(DATE(YEAR(Stock_Info[[#This Row],[Date]]),MONTH(Stock_Info[[#This Row],[Date]]),1))-1)/7)+1</f>
        <v>WEEK 4</v>
      </c>
      <c r="D1990" s="12">
        <v>60.49</v>
      </c>
      <c r="E1990" s="12">
        <v>60.49</v>
      </c>
      <c r="F1990" s="12">
        <v>59.28</v>
      </c>
      <c r="G1990" s="12">
        <v>59.53</v>
      </c>
      <c r="H1990" s="12">
        <v>59.698327373601998</v>
      </c>
      <c r="I1990">
        <v>341738</v>
      </c>
      <c r="J1990">
        <v>2805</v>
      </c>
      <c r="K1990" s="12">
        <v>20401187</v>
      </c>
      <c r="L1990">
        <v>141590</v>
      </c>
      <c r="M1990">
        <v>41.43</v>
      </c>
      <c r="N1990">
        <v>1.21</v>
      </c>
      <c r="O1990">
        <v>-0.96</v>
      </c>
      <c r="P1990">
        <f xml:space="preserve"> IF(Stock_Info[[#This Row],[Close Price]] &gt; Stock_Info[[#This Row],[Open Price]], 1, 0)</f>
        <v>0</v>
      </c>
      <c r="Q1990" t="str">
        <f>IF(AND(Stock_Info[[#This Row],[% Deli. Qty to Traded Qty]]&gt;80,Stock_Info[[#This Row],[No. of Trades]]&lt;3000),"Unusual Day","")</f>
        <v/>
      </c>
      <c r="R1990" t="str">
        <f>IF(AND(Stock_Info[[#This Row],[Spread High-Low]] &lt; 10, Stock_Info[[#This Row],[% Deli. Qty to Traded Qty]] &gt; 90), "Good Day", "")</f>
        <v/>
      </c>
    </row>
    <row r="1991" spans="1:18">
      <c r="A1991" t="s">
        <v>47</v>
      </c>
      <c r="B1991" s="1">
        <v>45559</v>
      </c>
      <c r="C1991" s="1" t="str">
        <f>"WEEK" &amp;" " &amp;  INT((DAY(Stock_Info[[#This Row],[Date]])+WEEKDAY(DATE(YEAR(Stock_Info[[#This Row],[Date]]),MONTH(Stock_Info[[#This Row],[Date]]),1))-1)/7)+1</f>
        <v>WEEK 4</v>
      </c>
      <c r="D1991" s="12">
        <v>61.59</v>
      </c>
      <c r="E1991" s="12">
        <v>61.75</v>
      </c>
      <c r="F1991" s="12">
        <v>60.22</v>
      </c>
      <c r="G1991" s="12">
        <v>60.44</v>
      </c>
      <c r="H1991" s="12">
        <v>60.724797728320688</v>
      </c>
      <c r="I1991">
        <v>301451</v>
      </c>
      <c r="J1991">
        <v>2316</v>
      </c>
      <c r="K1991" s="12">
        <v>18305551</v>
      </c>
      <c r="L1991">
        <v>104531</v>
      </c>
      <c r="M1991">
        <v>34.68</v>
      </c>
      <c r="N1991">
        <v>1.53</v>
      </c>
      <c r="O1991">
        <v>-1.1499999999999999</v>
      </c>
      <c r="P1991">
        <f xml:space="preserve"> IF(Stock_Info[[#This Row],[Close Price]] &gt; Stock_Info[[#This Row],[Open Price]], 1, 0)</f>
        <v>0</v>
      </c>
      <c r="Q1991" t="str">
        <f>IF(AND(Stock_Info[[#This Row],[% Deli. Qty to Traded Qty]]&gt;80,Stock_Info[[#This Row],[No. of Trades]]&lt;3000),"Unusual Day","")</f>
        <v/>
      </c>
      <c r="R1991" t="str">
        <f>IF(AND(Stock_Info[[#This Row],[Spread High-Low]] &lt; 10, Stock_Info[[#This Row],[% Deli. Qty to Traded Qty]] &gt; 90), "Good Day", "")</f>
        <v/>
      </c>
    </row>
    <row r="1992" spans="1:18">
      <c r="A1992" t="s">
        <v>47</v>
      </c>
      <c r="B1992" s="1">
        <v>45558</v>
      </c>
      <c r="C1992" s="1" t="str">
        <f>"WEEK" &amp;" " &amp;  INT((DAY(Stock_Info[[#This Row],[Date]])+WEEKDAY(DATE(YEAR(Stock_Info[[#This Row],[Date]]),MONTH(Stock_Info[[#This Row],[Date]]),1))-1)/7)+1</f>
        <v>WEEK 4</v>
      </c>
      <c r="D1992" s="12">
        <v>59.87</v>
      </c>
      <c r="E1992" s="12">
        <v>61.74</v>
      </c>
      <c r="F1992" s="12">
        <v>59.19</v>
      </c>
      <c r="G1992" s="12">
        <v>61.56</v>
      </c>
      <c r="H1992" s="12">
        <v>60.88309186160312</v>
      </c>
      <c r="I1992">
        <v>1042220</v>
      </c>
      <c r="J1992">
        <v>6218</v>
      </c>
      <c r="K1992" s="12">
        <v>63453576</v>
      </c>
      <c r="L1992">
        <v>590504</v>
      </c>
      <c r="M1992">
        <v>56.66</v>
      </c>
      <c r="N1992">
        <v>2.5499999999999998</v>
      </c>
      <c r="O1992">
        <v>1.69</v>
      </c>
      <c r="P1992">
        <f xml:space="preserve"> IF(Stock_Info[[#This Row],[Close Price]] &gt; Stock_Info[[#This Row],[Open Price]], 1, 0)</f>
        <v>1</v>
      </c>
      <c r="Q1992" t="str">
        <f>IF(AND(Stock_Info[[#This Row],[% Deli. Qty to Traded Qty]]&gt;80,Stock_Info[[#This Row],[No. of Trades]]&lt;3000),"Unusual Day","")</f>
        <v/>
      </c>
      <c r="R1992" t="str">
        <f>IF(AND(Stock_Info[[#This Row],[Spread High-Low]] &lt; 10, Stock_Info[[#This Row],[% Deli. Qty to Traded Qty]] &gt; 90), "Good Day", "")</f>
        <v/>
      </c>
    </row>
    <row r="1993" spans="1:18">
      <c r="A1993" t="s">
        <v>47</v>
      </c>
      <c r="B1993" s="1">
        <v>45555</v>
      </c>
      <c r="C1993" s="1" t="str">
        <f>"WEEK" &amp;" " &amp;  INT((DAY(Stock_Info[[#This Row],[Date]])+WEEKDAY(DATE(YEAR(Stock_Info[[#This Row],[Date]]),MONTH(Stock_Info[[#This Row],[Date]]),1))-1)/7)+1</f>
        <v>WEEK 3</v>
      </c>
      <c r="D1993" s="12">
        <v>58</v>
      </c>
      <c r="E1993" s="12">
        <v>61.18</v>
      </c>
      <c r="F1993" s="12">
        <v>57.28</v>
      </c>
      <c r="G1993" s="12">
        <v>58.7</v>
      </c>
      <c r="H1993" s="12">
        <v>58.759594458000301</v>
      </c>
      <c r="I1993">
        <v>523349</v>
      </c>
      <c r="J1993">
        <v>3121</v>
      </c>
      <c r="K1993" s="12">
        <v>30751775</v>
      </c>
      <c r="L1993">
        <v>193156</v>
      </c>
      <c r="M1993">
        <v>36.909999999999997</v>
      </c>
      <c r="N1993">
        <v>3.9</v>
      </c>
      <c r="O1993">
        <v>0.7</v>
      </c>
      <c r="P1993">
        <f xml:space="preserve"> IF(Stock_Info[[#This Row],[Close Price]] &gt; Stock_Info[[#This Row],[Open Price]], 1, 0)</f>
        <v>1</v>
      </c>
      <c r="Q1993" t="str">
        <f>IF(AND(Stock_Info[[#This Row],[% Deli. Qty to Traded Qty]]&gt;80,Stock_Info[[#This Row],[No. of Trades]]&lt;3000),"Unusual Day","")</f>
        <v/>
      </c>
      <c r="R1993" t="str">
        <f>IF(AND(Stock_Info[[#This Row],[Spread High-Low]] &lt; 10, Stock_Info[[#This Row],[% Deli. Qty to Traded Qty]] &gt; 90), "Good Day", "")</f>
        <v/>
      </c>
    </row>
    <row r="1994" spans="1:18">
      <c r="A1994" t="s">
        <v>47</v>
      </c>
      <c r="B1994" s="1">
        <v>45554</v>
      </c>
      <c r="C1994" s="1" t="str">
        <f>"WEEK" &amp;" " &amp;  INT((DAY(Stock_Info[[#This Row],[Date]])+WEEKDAY(DATE(YEAR(Stock_Info[[#This Row],[Date]]),MONTH(Stock_Info[[#This Row],[Date]]),1))-1)/7)+1</f>
        <v>WEEK 3</v>
      </c>
      <c r="D1994" s="12">
        <v>59.65</v>
      </c>
      <c r="E1994" s="12">
        <v>59.94</v>
      </c>
      <c r="F1994" s="12">
        <v>57.39</v>
      </c>
      <c r="G1994" s="12">
        <v>58.21</v>
      </c>
      <c r="H1994" s="12">
        <v>58.291724046021947</v>
      </c>
      <c r="I1994">
        <v>292643</v>
      </c>
      <c r="J1994">
        <v>2172</v>
      </c>
      <c r="K1994" s="12">
        <v>17058665</v>
      </c>
      <c r="L1994">
        <v>86217</v>
      </c>
      <c r="M1994">
        <v>29.46</v>
      </c>
      <c r="N1994">
        <v>2.5499999999999998</v>
      </c>
      <c r="O1994">
        <v>-1.44</v>
      </c>
      <c r="P1994">
        <f xml:space="preserve"> IF(Stock_Info[[#This Row],[Close Price]] &gt; Stock_Info[[#This Row],[Open Price]], 1, 0)</f>
        <v>0</v>
      </c>
      <c r="Q1994" t="str">
        <f>IF(AND(Stock_Info[[#This Row],[% Deli. Qty to Traded Qty]]&gt;80,Stock_Info[[#This Row],[No. of Trades]]&lt;3000),"Unusual Day","")</f>
        <v/>
      </c>
      <c r="R1994" t="str">
        <f>IF(AND(Stock_Info[[#This Row],[Spread High-Low]] &lt; 10, Stock_Info[[#This Row],[% Deli. Qty to Traded Qty]] &gt; 90), "Good Day", "")</f>
        <v/>
      </c>
    </row>
    <row r="1995" spans="1:18">
      <c r="A1995" t="s">
        <v>47</v>
      </c>
      <c r="B1995" s="1">
        <v>45553</v>
      </c>
      <c r="C1995" s="1" t="str">
        <f>"WEEK" &amp;" " &amp;  INT((DAY(Stock_Info[[#This Row],[Date]])+WEEKDAY(DATE(YEAR(Stock_Info[[#This Row],[Date]]),MONTH(Stock_Info[[#This Row],[Date]]),1))-1)/7)+1</f>
        <v>WEEK 3</v>
      </c>
      <c r="D1995" s="12">
        <v>59.63</v>
      </c>
      <c r="E1995" s="12">
        <v>60.19</v>
      </c>
      <c r="F1995" s="12">
        <v>58.9</v>
      </c>
      <c r="G1995" s="12">
        <v>59.2</v>
      </c>
      <c r="H1995" s="12">
        <v>59.584942336541637</v>
      </c>
      <c r="I1995">
        <v>360627</v>
      </c>
      <c r="J1995">
        <v>2908</v>
      </c>
      <c r="K1995" s="12">
        <v>21487939</v>
      </c>
      <c r="L1995">
        <v>153196</v>
      </c>
      <c r="M1995">
        <v>42.48</v>
      </c>
      <c r="N1995">
        <v>1.29</v>
      </c>
      <c r="O1995">
        <v>-0.43</v>
      </c>
      <c r="P1995">
        <f xml:space="preserve"> IF(Stock_Info[[#This Row],[Close Price]] &gt; Stock_Info[[#This Row],[Open Price]], 1, 0)</f>
        <v>0</v>
      </c>
      <c r="Q1995" t="str">
        <f>IF(AND(Stock_Info[[#This Row],[% Deli. Qty to Traded Qty]]&gt;80,Stock_Info[[#This Row],[No. of Trades]]&lt;3000),"Unusual Day","")</f>
        <v/>
      </c>
      <c r="R1995" t="str">
        <f>IF(AND(Stock_Info[[#This Row],[Spread High-Low]] &lt; 10, Stock_Info[[#This Row],[% Deli. Qty to Traded Qty]] &gt; 90), "Good Day", "")</f>
        <v/>
      </c>
    </row>
    <row r="1996" spans="1:18">
      <c r="A1996" t="s">
        <v>47</v>
      </c>
      <c r="B1996" s="1">
        <v>45552</v>
      </c>
      <c r="C1996" s="1" t="str">
        <f>"WEEK" &amp;" " &amp;  INT((DAY(Stock_Info[[#This Row],[Date]])+WEEKDAY(DATE(YEAR(Stock_Info[[#This Row],[Date]]),MONTH(Stock_Info[[#This Row],[Date]]),1))-1)/7)+1</f>
        <v>WEEK 3</v>
      </c>
      <c r="D1996" s="12">
        <v>60.31</v>
      </c>
      <c r="E1996" s="12">
        <v>60.53</v>
      </c>
      <c r="F1996" s="12">
        <v>59.76</v>
      </c>
      <c r="G1996" s="12">
        <v>60.05</v>
      </c>
      <c r="H1996" s="12">
        <v>60.02903710214995</v>
      </c>
      <c r="I1996">
        <v>136515</v>
      </c>
      <c r="J1996">
        <v>1039</v>
      </c>
      <c r="K1996" s="12">
        <v>8194864</v>
      </c>
      <c r="L1996">
        <v>46607</v>
      </c>
      <c r="M1996">
        <v>34.14</v>
      </c>
      <c r="N1996">
        <v>0.77</v>
      </c>
      <c r="O1996">
        <v>-0.26</v>
      </c>
      <c r="P1996">
        <f xml:space="preserve"> IF(Stock_Info[[#This Row],[Close Price]] &gt; Stock_Info[[#This Row],[Open Price]], 1, 0)</f>
        <v>0</v>
      </c>
      <c r="Q1996" t="str">
        <f>IF(AND(Stock_Info[[#This Row],[% Deli. Qty to Traded Qty]]&gt;80,Stock_Info[[#This Row],[No. of Trades]]&lt;3000),"Unusual Day","")</f>
        <v/>
      </c>
      <c r="R1996" t="str">
        <f>IF(AND(Stock_Info[[#This Row],[Spread High-Low]] &lt; 10, Stock_Info[[#This Row],[% Deli. Qty to Traded Qty]] &gt; 90), "Good Day", "")</f>
        <v/>
      </c>
    </row>
    <row r="1997" spans="1:18">
      <c r="A1997" t="s">
        <v>47</v>
      </c>
      <c r="B1997" s="1">
        <v>45551</v>
      </c>
      <c r="C1997" s="1" t="str">
        <f>"WEEK" &amp;" " &amp;  INT((DAY(Stock_Info[[#This Row],[Date]])+WEEKDAY(DATE(YEAR(Stock_Info[[#This Row],[Date]]),MONTH(Stock_Info[[#This Row],[Date]]),1))-1)/7)+1</f>
        <v>WEEK 3</v>
      </c>
      <c r="D1997" s="12">
        <v>60.25</v>
      </c>
      <c r="E1997" s="12">
        <v>61.35</v>
      </c>
      <c r="F1997" s="12">
        <v>59.85</v>
      </c>
      <c r="G1997" s="12">
        <v>60.3</v>
      </c>
      <c r="H1997" s="12">
        <v>60.451926282618089</v>
      </c>
      <c r="I1997">
        <v>344939</v>
      </c>
      <c r="J1997">
        <v>2419</v>
      </c>
      <c r="K1997" s="12">
        <v>20852227</v>
      </c>
      <c r="L1997">
        <v>118373</v>
      </c>
      <c r="M1997">
        <v>34.32</v>
      </c>
      <c r="N1997">
        <v>1.5</v>
      </c>
      <c r="O1997">
        <v>0.05</v>
      </c>
      <c r="P1997">
        <f xml:space="preserve"> IF(Stock_Info[[#This Row],[Close Price]] &gt; Stock_Info[[#This Row],[Open Price]], 1, 0)</f>
        <v>1</v>
      </c>
      <c r="Q1997" t="str">
        <f>IF(AND(Stock_Info[[#This Row],[% Deli. Qty to Traded Qty]]&gt;80,Stock_Info[[#This Row],[No. of Trades]]&lt;3000),"Unusual Day","")</f>
        <v/>
      </c>
      <c r="R1997" t="str">
        <f>IF(AND(Stock_Info[[#This Row],[Spread High-Low]] &lt; 10, Stock_Info[[#This Row],[% Deli. Qty to Traded Qty]] &gt; 90), "Good Day", "")</f>
        <v/>
      </c>
    </row>
    <row r="1998" spans="1:18">
      <c r="A1998" t="s">
        <v>47</v>
      </c>
      <c r="B1998" s="1">
        <v>45548</v>
      </c>
      <c r="C1998" s="1" t="str">
        <f>"WEEK" &amp;" " &amp;  INT((DAY(Stock_Info[[#This Row],[Date]])+WEEKDAY(DATE(YEAR(Stock_Info[[#This Row],[Date]]),MONTH(Stock_Info[[#This Row],[Date]]),1))-1)/7)+1</f>
        <v>WEEK 2</v>
      </c>
      <c r="D1998" s="12">
        <v>58.74</v>
      </c>
      <c r="E1998" s="12">
        <v>60.75</v>
      </c>
      <c r="F1998" s="12">
        <v>58.69</v>
      </c>
      <c r="G1998" s="12">
        <v>59.81</v>
      </c>
      <c r="H1998" s="12">
        <v>59.879328854846811</v>
      </c>
      <c r="I1998">
        <v>637120</v>
      </c>
      <c r="J1998">
        <v>3846</v>
      </c>
      <c r="K1998" s="12">
        <v>38150318</v>
      </c>
      <c r="L1998">
        <v>270885</v>
      </c>
      <c r="M1998">
        <v>42.52</v>
      </c>
      <c r="N1998">
        <v>2.06</v>
      </c>
      <c r="O1998">
        <v>1.07</v>
      </c>
      <c r="P1998">
        <f xml:space="preserve"> IF(Stock_Info[[#This Row],[Close Price]] &gt; Stock_Info[[#This Row],[Open Price]], 1, 0)</f>
        <v>1</v>
      </c>
      <c r="Q1998" t="str">
        <f>IF(AND(Stock_Info[[#This Row],[% Deli. Qty to Traded Qty]]&gt;80,Stock_Info[[#This Row],[No. of Trades]]&lt;3000),"Unusual Day","")</f>
        <v/>
      </c>
      <c r="R1998" t="str">
        <f>IF(AND(Stock_Info[[#This Row],[Spread High-Low]] &lt; 10, Stock_Info[[#This Row],[% Deli. Qty to Traded Qty]] &gt; 90), "Good Day", "")</f>
        <v/>
      </c>
    </row>
    <row r="1999" spans="1:18">
      <c r="A1999" t="s">
        <v>47</v>
      </c>
      <c r="B1999" s="1">
        <v>45547</v>
      </c>
      <c r="C1999" s="1" t="str">
        <f>"WEEK" &amp;" " &amp;  INT((DAY(Stock_Info[[#This Row],[Date]])+WEEKDAY(DATE(YEAR(Stock_Info[[#This Row],[Date]]),MONTH(Stock_Info[[#This Row],[Date]]),1))-1)/7)+1</f>
        <v>WEEK 2</v>
      </c>
      <c r="D1999" s="12">
        <v>59.34</v>
      </c>
      <c r="E1999" s="12">
        <v>59.41</v>
      </c>
      <c r="F1999" s="12">
        <v>58.5</v>
      </c>
      <c r="G1999" s="12">
        <v>58.67</v>
      </c>
      <c r="H1999" s="12">
        <v>58.772230968291183</v>
      </c>
      <c r="I1999">
        <v>296006</v>
      </c>
      <c r="J1999">
        <v>2715</v>
      </c>
      <c r="K1999" s="12">
        <v>17396933</v>
      </c>
      <c r="L1999">
        <v>136845</v>
      </c>
      <c r="M1999">
        <v>46.23</v>
      </c>
      <c r="N1999">
        <v>0.91</v>
      </c>
      <c r="O1999">
        <v>-0.67</v>
      </c>
      <c r="P1999">
        <f xml:space="preserve"> IF(Stock_Info[[#This Row],[Close Price]] &gt; Stock_Info[[#This Row],[Open Price]], 1, 0)</f>
        <v>0</v>
      </c>
      <c r="Q1999" t="str">
        <f>IF(AND(Stock_Info[[#This Row],[% Deli. Qty to Traded Qty]]&gt;80,Stock_Info[[#This Row],[No. of Trades]]&lt;3000),"Unusual Day","")</f>
        <v/>
      </c>
      <c r="R1999" t="str">
        <f>IF(AND(Stock_Info[[#This Row],[Spread High-Low]] &lt; 10, Stock_Info[[#This Row],[% Deli. Qty to Traded Qty]] &gt; 90), "Good Day", "")</f>
        <v/>
      </c>
    </row>
    <row r="2000" spans="1:18">
      <c r="A2000" t="s">
        <v>47</v>
      </c>
      <c r="B2000" s="1">
        <v>45546</v>
      </c>
      <c r="C2000" s="1" t="str">
        <f>"WEEK" &amp;" " &amp;  INT((DAY(Stock_Info[[#This Row],[Date]])+WEEKDAY(DATE(YEAR(Stock_Info[[#This Row],[Date]]),MONTH(Stock_Info[[#This Row],[Date]]),1))-1)/7)+1</f>
        <v>WEEK 2</v>
      </c>
      <c r="D2000" s="12">
        <v>59.37</v>
      </c>
      <c r="E2000" s="12">
        <v>59.37</v>
      </c>
      <c r="F2000" s="12">
        <v>58.25</v>
      </c>
      <c r="G2000" s="12">
        <v>58.83</v>
      </c>
      <c r="H2000" s="12">
        <v>58.842566165187343</v>
      </c>
      <c r="I2000">
        <v>395563</v>
      </c>
      <c r="J2000">
        <v>3472</v>
      </c>
      <c r="K2000" s="12">
        <v>23275942</v>
      </c>
      <c r="L2000">
        <v>179386</v>
      </c>
      <c r="M2000">
        <v>45.35</v>
      </c>
      <c r="N2000">
        <v>1.1200000000000001</v>
      </c>
      <c r="O2000">
        <v>-0.54</v>
      </c>
      <c r="P2000">
        <f xml:space="preserve"> IF(Stock_Info[[#This Row],[Close Price]] &gt; Stock_Info[[#This Row],[Open Price]], 1, 0)</f>
        <v>0</v>
      </c>
      <c r="Q2000" t="str">
        <f>IF(AND(Stock_Info[[#This Row],[% Deli. Qty to Traded Qty]]&gt;80,Stock_Info[[#This Row],[No. of Trades]]&lt;3000),"Unusual Day","")</f>
        <v/>
      </c>
      <c r="R2000" t="str">
        <f>IF(AND(Stock_Info[[#This Row],[Spread High-Low]] &lt; 10, Stock_Info[[#This Row],[% Deli. Qty to Traded Qty]] &gt; 90), "Good Day", "")</f>
        <v/>
      </c>
    </row>
    <row r="2001" spans="1:18">
      <c r="A2001" t="s">
        <v>47</v>
      </c>
      <c r="B2001" s="1">
        <v>45545</v>
      </c>
      <c r="C2001" s="1" t="str">
        <f>"WEEK" &amp;" " &amp;  INT((DAY(Stock_Info[[#This Row],[Date]])+WEEKDAY(DATE(YEAR(Stock_Info[[#This Row],[Date]]),MONTH(Stock_Info[[#This Row],[Date]]),1))-1)/7)+1</f>
        <v>WEEK 2</v>
      </c>
      <c r="D2001" s="12">
        <v>58.59</v>
      </c>
      <c r="E2001" s="12">
        <v>59.34</v>
      </c>
      <c r="F2001" s="12">
        <v>58.41</v>
      </c>
      <c r="G2001" s="12">
        <v>58.66</v>
      </c>
      <c r="H2001" s="12">
        <v>58.750397167321879</v>
      </c>
      <c r="I2001">
        <v>297104</v>
      </c>
      <c r="J2001">
        <v>1561</v>
      </c>
      <c r="K2001" s="12">
        <v>17454978</v>
      </c>
      <c r="L2001">
        <v>64645</v>
      </c>
      <c r="M2001">
        <v>21.76</v>
      </c>
      <c r="N2001">
        <v>0.93</v>
      </c>
      <c r="O2001">
        <v>7.0000000000000007E-2</v>
      </c>
      <c r="P2001">
        <f xml:space="preserve"> IF(Stock_Info[[#This Row],[Close Price]] &gt; Stock_Info[[#This Row],[Open Price]], 1, 0)</f>
        <v>1</v>
      </c>
      <c r="Q2001" t="str">
        <f>IF(AND(Stock_Info[[#This Row],[% Deli. Qty to Traded Qty]]&gt;80,Stock_Info[[#This Row],[No. of Trades]]&lt;3000),"Unusual Day","")</f>
        <v/>
      </c>
      <c r="R2001" t="str">
        <f>IF(AND(Stock_Info[[#This Row],[Spread High-Low]] &lt; 10, Stock_Info[[#This Row],[% Deli. Qty to Traded Qty]] &gt; 90), "Good Day", "")</f>
        <v/>
      </c>
    </row>
    <row r="2002" spans="1:18">
      <c r="A2002" t="s">
        <v>48</v>
      </c>
      <c r="B2002" s="1">
        <v>45910</v>
      </c>
      <c r="C2002" s="1" t="str">
        <f>"WEEK" &amp;" " &amp;  INT((DAY(Stock_Info[[#This Row],[Date]])+WEEKDAY(DATE(YEAR(Stock_Info[[#This Row],[Date]]),MONTH(Stock_Info[[#This Row],[Date]]),1))-1)/7)+1</f>
        <v>WEEK 2</v>
      </c>
      <c r="D2002" s="12">
        <v>200.95</v>
      </c>
      <c r="E2002" s="12">
        <v>203.95</v>
      </c>
      <c r="F2002" s="12">
        <v>199.5</v>
      </c>
      <c r="G2002" s="12">
        <v>202.7</v>
      </c>
      <c r="H2002" s="12">
        <v>202.32900304357509</v>
      </c>
      <c r="I2002">
        <v>53884</v>
      </c>
      <c r="J2002">
        <v>1265</v>
      </c>
      <c r="K2002" s="12">
        <v>10902296</v>
      </c>
      <c r="N2002">
        <v>4.45</v>
      </c>
      <c r="O2002">
        <v>1.75</v>
      </c>
      <c r="P2002">
        <f xml:space="preserve"> IF(Stock_Info[[#This Row],[Close Price]] &gt; Stock_Info[[#This Row],[Open Price]], 1, 0)</f>
        <v>1</v>
      </c>
      <c r="Q2002" t="str">
        <f>IF(AND(Stock_Info[[#This Row],[% Deli. Qty to Traded Qty]]&gt;80,Stock_Info[[#This Row],[No. of Trades]]&lt;3000),"Unusual Day","")</f>
        <v/>
      </c>
      <c r="R2002" t="str">
        <f>IF(AND(Stock_Info[[#This Row],[Spread High-Low]] &lt; 10, Stock_Info[[#This Row],[% Deli. Qty to Traded Qty]] &gt; 90), "Good Day", "")</f>
        <v/>
      </c>
    </row>
    <row r="2003" spans="1:18">
      <c r="A2003" t="s">
        <v>48</v>
      </c>
      <c r="B2003" s="1">
        <v>45909</v>
      </c>
      <c r="C2003" s="1" t="str">
        <f>"WEEK" &amp;" " &amp;  INT((DAY(Stock_Info[[#This Row],[Date]])+WEEKDAY(DATE(YEAR(Stock_Info[[#This Row],[Date]]),MONTH(Stock_Info[[#This Row],[Date]]),1))-1)/7)+1</f>
        <v>WEEK 2</v>
      </c>
      <c r="D2003" s="12">
        <v>197.85</v>
      </c>
      <c r="E2003" s="12">
        <v>202.5</v>
      </c>
      <c r="F2003" s="12">
        <v>197.85</v>
      </c>
      <c r="G2003" s="12">
        <v>201.1</v>
      </c>
      <c r="H2003" s="12">
        <v>200.65861178480603</v>
      </c>
      <c r="I2003">
        <v>101843</v>
      </c>
      <c r="J2003">
        <v>2557</v>
      </c>
      <c r="K2003" s="12">
        <v>20435675</v>
      </c>
      <c r="L2003">
        <v>65864</v>
      </c>
      <c r="M2003">
        <v>64.67</v>
      </c>
      <c r="N2003">
        <v>4.6500000000000004</v>
      </c>
      <c r="O2003">
        <v>3.25</v>
      </c>
      <c r="P2003">
        <f xml:space="preserve"> IF(Stock_Info[[#This Row],[Close Price]] &gt; Stock_Info[[#This Row],[Open Price]], 1, 0)</f>
        <v>1</v>
      </c>
      <c r="Q2003" t="str">
        <f>IF(AND(Stock_Info[[#This Row],[% Deli. Qty to Traded Qty]]&gt;80,Stock_Info[[#This Row],[No. of Trades]]&lt;3000),"Unusual Day","")</f>
        <v/>
      </c>
      <c r="R2003" t="str">
        <f>IF(AND(Stock_Info[[#This Row],[Spread High-Low]] &lt; 10, Stock_Info[[#This Row],[% Deli. Qty to Traded Qty]] &gt; 90), "Good Day", "")</f>
        <v/>
      </c>
    </row>
    <row r="2004" spans="1:18">
      <c r="A2004" t="s">
        <v>48</v>
      </c>
      <c r="B2004" s="1">
        <v>45908</v>
      </c>
      <c r="C2004" s="1" t="str">
        <f>"WEEK" &amp;" " &amp;  INT((DAY(Stock_Info[[#This Row],[Date]])+WEEKDAY(DATE(YEAR(Stock_Info[[#This Row],[Date]]),MONTH(Stock_Info[[#This Row],[Date]]),1))-1)/7)+1</f>
        <v>WEEK 2</v>
      </c>
      <c r="D2004" s="12">
        <v>201</v>
      </c>
      <c r="E2004" s="12">
        <v>203.95</v>
      </c>
      <c r="F2004" s="12">
        <v>196.3</v>
      </c>
      <c r="G2004" s="12">
        <v>197.75</v>
      </c>
      <c r="H2004" s="12">
        <v>200.04740963855423</v>
      </c>
      <c r="I2004">
        <v>49800</v>
      </c>
      <c r="J2004">
        <v>1894</v>
      </c>
      <c r="K2004" s="12">
        <v>9962361</v>
      </c>
      <c r="L2004">
        <v>18689</v>
      </c>
      <c r="M2004">
        <v>37.53</v>
      </c>
      <c r="N2004">
        <v>7.65</v>
      </c>
      <c r="O2004">
        <v>-3.25</v>
      </c>
      <c r="P2004">
        <f xml:space="preserve"> IF(Stock_Info[[#This Row],[Close Price]] &gt; Stock_Info[[#This Row],[Open Price]], 1, 0)</f>
        <v>0</v>
      </c>
      <c r="Q2004" t="str">
        <f>IF(AND(Stock_Info[[#This Row],[% Deli. Qty to Traded Qty]]&gt;80,Stock_Info[[#This Row],[No. of Trades]]&lt;3000),"Unusual Day","")</f>
        <v/>
      </c>
      <c r="R2004" t="str">
        <f>IF(AND(Stock_Info[[#This Row],[Spread High-Low]] &lt; 10, Stock_Info[[#This Row],[% Deli. Qty to Traded Qty]] &gt; 90), "Good Day", "")</f>
        <v/>
      </c>
    </row>
    <row r="2005" spans="1:18">
      <c r="A2005" t="s">
        <v>48</v>
      </c>
      <c r="B2005" s="1">
        <v>45905</v>
      </c>
      <c r="C2005" s="1" t="str">
        <f>"WEEK" &amp;" " &amp;  INT((DAY(Stock_Info[[#This Row],[Date]])+WEEKDAY(DATE(YEAR(Stock_Info[[#This Row],[Date]]),MONTH(Stock_Info[[#This Row],[Date]]),1))-1)/7)+1</f>
        <v>WEEK 1</v>
      </c>
      <c r="D2005" s="12">
        <v>195.45</v>
      </c>
      <c r="E2005" s="12">
        <v>201.2</v>
      </c>
      <c r="F2005" s="12">
        <v>194.4</v>
      </c>
      <c r="G2005" s="12">
        <v>199.95</v>
      </c>
      <c r="H2005" s="12">
        <v>198.81782815426732</v>
      </c>
      <c r="I2005">
        <v>62463</v>
      </c>
      <c r="J2005">
        <v>2465</v>
      </c>
      <c r="K2005" s="12">
        <v>12418758</v>
      </c>
      <c r="L2005">
        <v>22209</v>
      </c>
      <c r="M2005">
        <v>35.56</v>
      </c>
      <c r="N2005">
        <v>6.8</v>
      </c>
      <c r="O2005">
        <v>4.5</v>
      </c>
      <c r="P2005">
        <f xml:space="preserve"> IF(Stock_Info[[#This Row],[Close Price]] &gt; Stock_Info[[#This Row],[Open Price]], 1, 0)</f>
        <v>1</v>
      </c>
      <c r="Q2005" t="str">
        <f>IF(AND(Stock_Info[[#This Row],[% Deli. Qty to Traded Qty]]&gt;80,Stock_Info[[#This Row],[No. of Trades]]&lt;3000),"Unusual Day","")</f>
        <v/>
      </c>
      <c r="R2005" t="str">
        <f>IF(AND(Stock_Info[[#This Row],[Spread High-Low]] &lt; 10, Stock_Info[[#This Row],[% Deli. Qty to Traded Qty]] &gt; 90), "Good Day", "")</f>
        <v/>
      </c>
    </row>
    <row r="2006" spans="1:18">
      <c r="A2006" t="s">
        <v>48</v>
      </c>
      <c r="B2006" s="1">
        <v>45904</v>
      </c>
      <c r="C2006" s="1" t="str">
        <f>"WEEK" &amp;" " &amp;  INT((DAY(Stock_Info[[#This Row],[Date]])+WEEKDAY(DATE(YEAR(Stock_Info[[#This Row],[Date]]),MONTH(Stock_Info[[#This Row],[Date]]),1))-1)/7)+1</f>
        <v>WEEK 1</v>
      </c>
      <c r="D2006" s="12">
        <v>198.15</v>
      </c>
      <c r="E2006" s="12">
        <v>199.5</v>
      </c>
      <c r="F2006" s="12">
        <v>193</v>
      </c>
      <c r="G2006" s="12">
        <v>193.8</v>
      </c>
      <c r="H2006" s="12">
        <v>194.99146848440773</v>
      </c>
      <c r="I2006">
        <v>92129</v>
      </c>
      <c r="J2006">
        <v>1836</v>
      </c>
      <c r="K2006" s="12">
        <v>17964369</v>
      </c>
      <c r="N2006">
        <v>6.5</v>
      </c>
      <c r="O2006">
        <v>-4.3499999999999996</v>
      </c>
      <c r="P2006">
        <f xml:space="preserve"> IF(Stock_Info[[#This Row],[Close Price]] &gt; Stock_Info[[#This Row],[Open Price]], 1, 0)</f>
        <v>0</v>
      </c>
      <c r="Q2006" t="str">
        <f>IF(AND(Stock_Info[[#This Row],[% Deli. Qty to Traded Qty]]&gt;80,Stock_Info[[#This Row],[No. of Trades]]&lt;3000),"Unusual Day","")</f>
        <v/>
      </c>
      <c r="R2006" t="str">
        <f>IF(AND(Stock_Info[[#This Row],[Spread High-Low]] &lt; 10, Stock_Info[[#This Row],[% Deli. Qty to Traded Qty]] &gt; 90), "Good Day", "")</f>
        <v/>
      </c>
    </row>
    <row r="2007" spans="1:18">
      <c r="A2007" t="s">
        <v>48</v>
      </c>
      <c r="B2007" s="1">
        <v>45903</v>
      </c>
      <c r="C2007" s="1" t="str">
        <f>"WEEK" &amp;" " &amp;  INT((DAY(Stock_Info[[#This Row],[Date]])+WEEKDAY(DATE(YEAR(Stock_Info[[#This Row],[Date]]),MONTH(Stock_Info[[#This Row],[Date]]),1))-1)/7)+1</f>
        <v>WEEK 1</v>
      </c>
      <c r="D2007" s="12">
        <v>204.95</v>
      </c>
      <c r="E2007" s="12">
        <v>204.95</v>
      </c>
      <c r="F2007" s="12">
        <v>195.85</v>
      </c>
      <c r="G2007" s="12">
        <v>198.1</v>
      </c>
      <c r="H2007" s="12">
        <v>198.4520273702453</v>
      </c>
      <c r="I2007">
        <v>33467</v>
      </c>
      <c r="J2007">
        <v>1090</v>
      </c>
      <c r="K2007" s="12">
        <v>6641594</v>
      </c>
      <c r="L2007">
        <v>21478</v>
      </c>
      <c r="M2007">
        <v>64.180000000000007</v>
      </c>
      <c r="N2007">
        <v>9.1</v>
      </c>
      <c r="O2007">
        <v>-6.85</v>
      </c>
      <c r="P2007">
        <f xml:space="preserve"> IF(Stock_Info[[#This Row],[Close Price]] &gt; Stock_Info[[#This Row],[Open Price]], 1, 0)</f>
        <v>0</v>
      </c>
      <c r="Q2007" t="str">
        <f>IF(AND(Stock_Info[[#This Row],[% Deli. Qty to Traded Qty]]&gt;80,Stock_Info[[#This Row],[No. of Trades]]&lt;3000),"Unusual Day","")</f>
        <v/>
      </c>
      <c r="R2007" t="str">
        <f>IF(AND(Stock_Info[[#This Row],[Spread High-Low]] &lt; 10, Stock_Info[[#This Row],[% Deli. Qty to Traded Qty]] &gt; 90), "Good Day", "")</f>
        <v/>
      </c>
    </row>
    <row r="2008" spans="1:18">
      <c r="A2008" t="s">
        <v>48</v>
      </c>
      <c r="B2008" s="1">
        <v>45902</v>
      </c>
      <c r="C2008" s="1" t="str">
        <f>"WEEK" &amp;" " &amp;  INT((DAY(Stock_Info[[#This Row],[Date]])+WEEKDAY(DATE(YEAR(Stock_Info[[#This Row],[Date]]),MONTH(Stock_Info[[#This Row],[Date]]),1))-1)/7)+1</f>
        <v>WEEK 1</v>
      </c>
      <c r="D2008" s="12">
        <v>203</v>
      </c>
      <c r="E2008" s="12">
        <v>203</v>
      </c>
      <c r="F2008" s="12">
        <v>197.25</v>
      </c>
      <c r="G2008" s="12">
        <v>200.7</v>
      </c>
      <c r="H2008" s="12">
        <v>200.08182503077856</v>
      </c>
      <c r="I2008">
        <v>54421</v>
      </c>
      <c r="J2008">
        <v>1951</v>
      </c>
      <c r="K2008" s="12">
        <v>10888653</v>
      </c>
      <c r="L2008">
        <v>35086</v>
      </c>
      <c r="M2008">
        <v>64.47</v>
      </c>
      <c r="N2008">
        <v>5.75</v>
      </c>
      <c r="O2008">
        <v>-2.2999999999999998</v>
      </c>
      <c r="P2008">
        <f xml:space="preserve"> IF(Stock_Info[[#This Row],[Close Price]] &gt; Stock_Info[[#This Row],[Open Price]], 1, 0)</f>
        <v>0</v>
      </c>
      <c r="Q2008" t="str">
        <f>IF(AND(Stock_Info[[#This Row],[% Deli. Qty to Traded Qty]]&gt;80,Stock_Info[[#This Row],[No. of Trades]]&lt;3000),"Unusual Day","")</f>
        <v/>
      </c>
      <c r="R2008" t="str">
        <f>IF(AND(Stock_Info[[#This Row],[Spread High-Low]] &lt; 10, Stock_Info[[#This Row],[% Deli. Qty to Traded Qty]] &gt; 90), "Good Day", "")</f>
        <v/>
      </c>
    </row>
    <row r="2009" spans="1:18">
      <c r="A2009" t="s">
        <v>48</v>
      </c>
      <c r="B2009" s="1">
        <v>45901</v>
      </c>
      <c r="C2009" s="1" t="str">
        <f>"WEEK" &amp;" " &amp;  INT((DAY(Stock_Info[[#This Row],[Date]])+WEEKDAY(DATE(YEAR(Stock_Info[[#This Row],[Date]]),MONTH(Stock_Info[[#This Row],[Date]]),1))-1)/7)+1</f>
        <v>WEEK 1</v>
      </c>
      <c r="D2009" s="12">
        <v>196</v>
      </c>
      <c r="E2009" s="12">
        <v>198.35</v>
      </c>
      <c r="F2009" s="12">
        <v>195.05</v>
      </c>
      <c r="G2009" s="12">
        <v>197.35</v>
      </c>
      <c r="H2009" s="12">
        <v>197.01365705614569</v>
      </c>
      <c r="I2009">
        <v>21747</v>
      </c>
      <c r="J2009">
        <v>1068</v>
      </c>
      <c r="K2009" s="12">
        <v>4284456</v>
      </c>
      <c r="L2009">
        <v>11246</v>
      </c>
      <c r="M2009">
        <v>51.71</v>
      </c>
      <c r="N2009">
        <v>3.3</v>
      </c>
      <c r="O2009">
        <v>1.35</v>
      </c>
      <c r="P2009">
        <f xml:space="preserve"> IF(Stock_Info[[#This Row],[Close Price]] &gt; Stock_Info[[#This Row],[Open Price]], 1, 0)</f>
        <v>1</v>
      </c>
      <c r="Q2009" t="str">
        <f>IF(AND(Stock_Info[[#This Row],[% Deli. Qty to Traded Qty]]&gt;80,Stock_Info[[#This Row],[No. of Trades]]&lt;3000),"Unusual Day","")</f>
        <v/>
      </c>
      <c r="R2009" t="str">
        <f>IF(AND(Stock_Info[[#This Row],[Spread High-Low]] &lt; 10, Stock_Info[[#This Row],[% Deli. Qty to Traded Qty]] &gt; 90), "Good Day", "")</f>
        <v/>
      </c>
    </row>
    <row r="2010" spans="1:18">
      <c r="A2010" t="s">
        <v>48</v>
      </c>
      <c r="B2010" s="1">
        <v>45898</v>
      </c>
      <c r="C2010" s="1" t="str">
        <f>"WEEK" &amp;" " &amp;  INT((DAY(Stock_Info[[#This Row],[Date]])+WEEKDAY(DATE(YEAR(Stock_Info[[#This Row],[Date]]),MONTH(Stock_Info[[#This Row],[Date]]),1))-1)/7)+1</f>
        <v>WEEK 5</v>
      </c>
      <c r="D2010" s="12">
        <v>199.95</v>
      </c>
      <c r="E2010" s="12">
        <v>200.05</v>
      </c>
      <c r="F2010" s="12">
        <v>195.8</v>
      </c>
      <c r="G2010" s="12">
        <v>196</v>
      </c>
      <c r="H2010" s="12">
        <v>198.27340590425626</v>
      </c>
      <c r="I2010">
        <v>56129</v>
      </c>
      <c r="J2010">
        <v>2028</v>
      </c>
      <c r="K2010" s="12">
        <v>11128888</v>
      </c>
      <c r="L2010">
        <v>27500</v>
      </c>
      <c r="M2010">
        <v>48.99</v>
      </c>
      <c r="N2010">
        <v>4.25</v>
      </c>
      <c r="O2010">
        <v>-3.95</v>
      </c>
      <c r="P2010">
        <f xml:space="preserve"> IF(Stock_Info[[#This Row],[Close Price]] &gt; Stock_Info[[#This Row],[Open Price]], 1, 0)</f>
        <v>0</v>
      </c>
      <c r="Q2010" t="str">
        <f>IF(AND(Stock_Info[[#This Row],[% Deli. Qty to Traded Qty]]&gt;80,Stock_Info[[#This Row],[No. of Trades]]&lt;3000),"Unusual Day","")</f>
        <v/>
      </c>
      <c r="R2010" t="str">
        <f>IF(AND(Stock_Info[[#This Row],[Spread High-Low]] &lt; 10, Stock_Info[[#This Row],[% Deli. Qty to Traded Qty]] &gt; 90), "Good Day", "")</f>
        <v/>
      </c>
    </row>
    <row r="2011" spans="1:18">
      <c r="A2011" t="s">
        <v>48</v>
      </c>
      <c r="B2011" s="1">
        <v>45897</v>
      </c>
      <c r="C2011" s="1" t="str">
        <f>"WEEK" &amp;" " &amp;  INT((DAY(Stock_Info[[#This Row],[Date]])+WEEKDAY(DATE(YEAR(Stock_Info[[#This Row],[Date]]),MONTH(Stock_Info[[#This Row],[Date]]),1))-1)/7)+1</f>
        <v>WEEK 5</v>
      </c>
      <c r="D2011" s="12">
        <v>198.55</v>
      </c>
      <c r="E2011" s="12">
        <v>202.35</v>
      </c>
      <c r="F2011" s="12">
        <v>197.4</v>
      </c>
      <c r="G2011" s="12">
        <v>198.25</v>
      </c>
      <c r="H2011" s="12">
        <v>199.59926002181203</v>
      </c>
      <c r="I2011">
        <v>98111</v>
      </c>
      <c r="J2011">
        <v>2303</v>
      </c>
      <c r="K2011" s="12">
        <v>19582883</v>
      </c>
      <c r="L2011">
        <v>54893</v>
      </c>
      <c r="M2011">
        <v>55.95</v>
      </c>
      <c r="N2011">
        <v>4.95</v>
      </c>
      <c r="O2011">
        <v>-0.3</v>
      </c>
      <c r="P2011">
        <f xml:space="preserve"> IF(Stock_Info[[#This Row],[Close Price]] &gt; Stock_Info[[#This Row],[Open Price]], 1, 0)</f>
        <v>0</v>
      </c>
      <c r="Q2011" t="str">
        <f>IF(AND(Stock_Info[[#This Row],[% Deli. Qty to Traded Qty]]&gt;80,Stock_Info[[#This Row],[No. of Trades]]&lt;3000),"Unusual Day","")</f>
        <v/>
      </c>
      <c r="R2011" t="str">
        <f>IF(AND(Stock_Info[[#This Row],[Spread High-Low]] &lt; 10, Stock_Info[[#This Row],[% Deli. Qty to Traded Qty]] &gt; 90), "Good Day", "")</f>
        <v/>
      </c>
    </row>
    <row r="2012" spans="1:18">
      <c r="A2012" t="s">
        <v>48</v>
      </c>
      <c r="B2012" s="1">
        <v>45895</v>
      </c>
      <c r="C2012" s="1" t="str">
        <f>"WEEK" &amp;" " &amp;  INT((DAY(Stock_Info[[#This Row],[Date]])+WEEKDAY(DATE(YEAR(Stock_Info[[#This Row],[Date]]),MONTH(Stock_Info[[#This Row],[Date]]),1))-1)/7)+1</f>
        <v>WEEK 5</v>
      </c>
      <c r="D2012" s="12">
        <v>204.2</v>
      </c>
      <c r="E2012" s="12">
        <v>204.8</v>
      </c>
      <c r="F2012" s="12">
        <v>199.75</v>
      </c>
      <c r="G2012" s="12">
        <v>202.6</v>
      </c>
      <c r="H2012" s="12">
        <v>202.52998245932378</v>
      </c>
      <c r="I2012">
        <v>82665</v>
      </c>
      <c r="J2012">
        <v>2491</v>
      </c>
      <c r="K2012" s="12">
        <v>16742141</v>
      </c>
      <c r="L2012">
        <v>33084</v>
      </c>
      <c r="M2012">
        <v>40.020000000000003</v>
      </c>
      <c r="N2012">
        <v>5.05</v>
      </c>
      <c r="O2012">
        <v>-1.6</v>
      </c>
      <c r="P2012">
        <f xml:space="preserve"> IF(Stock_Info[[#This Row],[Close Price]] &gt; Stock_Info[[#This Row],[Open Price]], 1, 0)</f>
        <v>0</v>
      </c>
      <c r="Q2012" t="str">
        <f>IF(AND(Stock_Info[[#This Row],[% Deli. Qty to Traded Qty]]&gt;80,Stock_Info[[#This Row],[No. of Trades]]&lt;3000),"Unusual Day","")</f>
        <v/>
      </c>
      <c r="R2012" t="str">
        <f>IF(AND(Stock_Info[[#This Row],[Spread High-Low]] &lt; 10, Stock_Info[[#This Row],[% Deli. Qty to Traded Qty]] &gt; 90), "Good Day", "")</f>
        <v/>
      </c>
    </row>
    <row r="2013" spans="1:18">
      <c r="A2013" t="s">
        <v>48</v>
      </c>
      <c r="B2013" s="1">
        <v>45894</v>
      </c>
      <c r="C2013" s="1" t="str">
        <f>"WEEK" &amp;" " &amp;  INT((DAY(Stock_Info[[#This Row],[Date]])+WEEKDAY(DATE(YEAR(Stock_Info[[#This Row],[Date]]),MONTH(Stock_Info[[#This Row],[Date]]),1))-1)/7)+1</f>
        <v>WEEK 5</v>
      </c>
      <c r="D2013" s="12">
        <v>211.65</v>
      </c>
      <c r="E2013" s="12">
        <v>212</v>
      </c>
      <c r="F2013" s="12">
        <v>203.95</v>
      </c>
      <c r="G2013" s="12">
        <v>204.75</v>
      </c>
      <c r="H2013" s="12">
        <v>206.67822038282463</v>
      </c>
      <c r="I2013">
        <v>88918</v>
      </c>
      <c r="J2013">
        <v>2014</v>
      </c>
      <c r="K2013" s="12">
        <v>18377414</v>
      </c>
      <c r="L2013">
        <v>49152</v>
      </c>
      <c r="M2013">
        <v>55.28</v>
      </c>
      <c r="N2013">
        <v>8.0500000000000007</v>
      </c>
      <c r="O2013">
        <v>-6.9</v>
      </c>
      <c r="P2013">
        <f xml:space="preserve"> IF(Stock_Info[[#This Row],[Close Price]] &gt; Stock_Info[[#This Row],[Open Price]], 1, 0)</f>
        <v>0</v>
      </c>
      <c r="Q2013" t="str">
        <f>IF(AND(Stock_Info[[#This Row],[% Deli. Qty to Traded Qty]]&gt;80,Stock_Info[[#This Row],[No. of Trades]]&lt;3000),"Unusual Day","")</f>
        <v/>
      </c>
      <c r="R2013" t="str">
        <f>IF(AND(Stock_Info[[#This Row],[Spread High-Low]] &lt; 10, Stock_Info[[#This Row],[% Deli. Qty to Traded Qty]] &gt; 90), "Good Day", "")</f>
        <v/>
      </c>
    </row>
    <row r="2014" spans="1:18">
      <c r="A2014" t="s">
        <v>48</v>
      </c>
      <c r="B2014" s="1">
        <v>45891</v>
      </c>
      <c r="C2014" s="1" t="str">
        <f>"WEEK" &amp;" " &amp;  INT((DAY(Stock_Info[[#This Row],[Date]])+WEEKDAY(DATE(YEAR(Stock_Info[[#This Row],[Date]]),MONTH(Stock_Info[[#This Row],[Date]]),1))-1)/7)+1</f>
        <v>WEEK 4</v>
      </c>
      <c r="D2014" s="12">
        <v>216.5</v>
      </c>
      <c r="E2014" s="12">
        <v>219.2</v>
      </c>
      <c r="F2014" s="12">
        <v>211</v>
      </c>
      <c r="G2014" s="12">
        <v>211.65</v>
      </c>
      <c r="H2014" s="12">
        <v>213.14065832708826</v>
      </c>
      <c r="I2014">
        <v>52041</v>
      </c>
      <c r="J2014">
        <v>1048</v>
      </c>
      <c r="K2014" s="12">
        <v>11092053</v>
      </c>
      <c r="L2014">
        <v>31071</v>
      </c>
      <c r="M2014">
        <v>59.7</v>
      </c>
      <c r="N2014">
        <v>8.1999999999999993</v>
      </c>
      <c r="O2014">
        <v>-4.8499999999999996</v>
      </c>
      <c r="P2014">
        <f xml:space="preserve"> IF(Stock_Info[[#This Row],[Close Price]] &gt; Stock_Info[[#This Row],[Open Price]], 1, 0)</f>
        <v>0</v>
      </c>
      <c r="Q2014" t="str">
        <f>IF(AND(Stock_Info[[#This Row],[% Deli. Qty to Traded Qty]]&gt;80,Stock_Info[[#This Row],[No. of Trades]]&lt;3000),"Unusual Day","")</f>
        <v/>
      </c>
      <c r="R2014" t="str">
        <f>IF(AND(Stock_Info[[#This Row],[Spread High-Low]] &lt; 10, Stock_Info[[#This Row],[% Deli. Qty to Traded Qty]] &gt; 90), "Good Day", "")</f>
        <v/>
      </c>
    </row>
    <row r="2015" spans="1:18">
      <c r="A2015" t="s">
        <v>48</v>
      </c>
      <c r="B2015" s="1">
        <v>45890</v>
      </c>
      <c r="C2015" s="1" t="str">
        <f>"WEEK" &amp;" " &amp;  INT((DAY(Stock_Info[[#This Row],[Date]])+WEEKDAY(DATE(YEAR(Stock_Info[[#This Row],[Date]]),MONTH(Stock_Info[[#This Row],[Date]]),1))-1)/7)+1</f>
        <v>WEEK 4</v>
      </c>
      <c r="D2015" s="12">
        <v>216.95</v>
      </c>
      <c r="E2015" s="12">
        <v>218</v>
      </c>
      <c r="F2015" s="12">
        <v>212.15</v>
      </c>
      <c r="G2015" s="12">
        <v>216.35</v>
      </c>
      <c r="H2015" s="12">
        <v>215.91282535401214</v>
      </c>
      <c r="I2015">
        <v>37075</v>
      </c>
      <c r="J2015">
        <v>925</v>
      </c>
      <c r="K2015" s="12">
        <v>8004968</v>
      </c>
      <c r="L2015">
        <v>18067</v>
      </c>
      <c r="M2015">
        <v>48.73</v>
      </c>
      <c r="N2015">
        <v>5.85</v>
      </c>
      <c r="O2015">
        <v>-0.6</v>
      </c>
      <c r="P2015">
        <f xml:space="preserve"> IF(Stock_Info[[#This Row],[Close Price]] &gt; Stock_Info[[#This Row],[Open Price]], 1, 0)</f>
        <v>0</v>
      </c>
      <c r="Q2015" t="str">
        <f>IF(AND(Stock_Info[[#This Row],[% Deli. Qty to Traded Qty]]&gt;80,Stock_Info[[#This Row],[No. of Trades]]&lt;3000),"Unusual Day","")</f>
        <v/>
      </c>
      <c r="R2015" t="str">
        <f>IF(AND(Stock_Info[[#This Row],[Spread High-Low]] &lt; 10, Stock_Info[[#This Row],[% Deli. Qty to Traded Qty]] &gt; 90), "Good Day", "")</f>
        <v/>
      </c>
    </row>
    <row r="2016" spans="1:18">
      <c r="A2016" t="s">
        <v>48</v>
      </c>
      <c r="B2016" s="1">
        <v>45889</v>
      </c>
      <c r="C2016" s="1" t="str">
        <f>"WEEK" &amp;" " &amp;  INT((DAY(Stock_Info[[#This Row],[Date]])+WEEKDAY(DATE(YEAR(Stock_Info[[#This Row],[Date]]),MONTH(Stock_Info[[#This Row],[Date]]),1))-1)/7)+1</f>
        <v>WEEK 4</v>
      </c>
      <c r="D2016" s="12">
        <v>215</v>
      </c>
      <c r="E2016" s="12">
        <v>216.9</v>
      </c>
      <c r="F2016" s="12">
        <v>212.5</v>
      </c>
      <c r="G2016" s="12">
        <v>213.5</v>
      </c>
      <c r="H2016" s="12">
        <v>214.2659770341115</v>
      </c>
      <c r="I2016">
        <v>71149</v>
      </c>
      <c r="J2016">
        <v>1548</v>
      </c>
      <c r="K2016" s="12">
        <v>15244810</v>
      </c>
      <c r="L2016">
        <v>29917</v>
      </c>
      <c r="M2016">
        <v>42.05</v>
      </c>
      <c r="N2016">
        <v>4.4000000000000004</v>
      </c>
      <c r="O2016">
        <v>-1.5</v>
      </c>
      <c r="P2016">
        <f xml:space="preserve"> IF(Stock_Info[[#This Row],[Close Price]] &gt; Stock_Info[[#This Row],[Open Price]], 1, 0)</f>
        <v>0</v>
      </c>
      <c r="Q2016" t="str">
        <f>IF(AND(Stock_Info[[#This Row],[% Deli. Qty to Traded Qty]]&gt;80,Stock_Info[[#This Row],[No. of Trades]]&lt;3000),"Unusual Day","")</f>
        <v/>
      </c>
      <c r="R2016" t="str">
        <f>IF(AND(Stock_Info[[#This Row],[Spread High-Low]] &lt; 10, Stock_Info[[#This Row],[% Deli. Qty to Traded Qty]] &gt; 90), "Good Day", "")</f>
        <v/>
      </c>
    </row>
    <row r="2017" spans="1:18">
      <c r="A2017" t="s">
        <v>48</v>
      </c>
      <c r="B2017" s="1">
        <v>45888</v>
      </c>
      <c r="C2017" s="1" t="str">
        <f>"WEEK" &amp;" " &amp;  INT((DAY(Stock_Info[[#This Row],[Date]])+WEEKDAY(DATE(YEAR(Stock_Info[[#This Row],[Date]]),MONTH(Stock_Info[[#This Row],[Date]]),1))-1)/7)+1</f>
        <v>WEEK 4</v>
      </c>
      <c r="D2017" s="12">
        <v>214.45</v>
      </c>
      <c r="E2017" s="12">
        <v>214.45</v>
      </c>
      <c r="F2017" s="12">
        <v>210.9</v>
      </c>
      <c r="G2017" s="12">
        <v>212.4</v>
      </c>
      <c r="H2017" s="12">
        <v>212.64604971772559</v>
      </c>
      <c r="I2017">
        <v>64122</v>
      </c>
      <c r="J2017">
        <v>1811</v>
      </c>
      <c r="K2017" s="12">
        <v>13635290</v>
      </c>
      <c r="L2017">
        <v>35619</v>
      </c>
      <c r="M2017">
        <v>55.55</v>
      </c>
      <c r="N2017">
        <v>3.55</v>
      </c>
      <c r="O2017">
        <v>-2.0499999999999998</v>
      </c>
      <c r="P2017">
        <f xml:space="preserve"> IF(Stock_Info[[#This Row],[Close Price]] &gt; Stock_Info[[#This Row],[Open Price]], 1, 0)</f>
        <v>0</v>
      </c>
      <c r="Q2017" t="str">
        <f>IF(AND(Stock_Info[[#This Row],[% Deli. Qty to Traded Qty]]&gt;80,Stock_Info[[#This Row],[No. of Trades]]&lt;3000),"Unusual Day","")</f>
        <v/>
      </c>
      <c r="R2017" t="str">
        <f>IF(AND(Stock_Info[[#This Row],[Spread High-Low]] &lt; 10, Stock_Info[[#This Row],[% Deli. Qty to Traded Qty]] &gt; 90), "Good Day", "")</f>
        <v/>
      </c>
    </row>
    <row r="2018" spans="1:18">
      <c r="A2018" t="s">
        <v>48</v>
      </c>
      <c r="B2018" s="1">
        <v>45887</v>
      </c>
      <c r="C2018" s="1" t="str">
        <f>"WEEK" &amp;" " &amp;  INT((DAY(Stock_Info[[#This Row],[Date]])+WEEKDAY(DATE(YEAR(Stock_Info[[#This Row],[Date]]),MONTH(Stock_Info[[#This Row],[Date]]),1))-1)/7)+1</f>
        <v>WEEK 4</v>
      </c>
      <c r="D2018" s="12">
        <v>212.3</v>
      </c>
      <c r="E2018" s="12">
        <v>217.15</v>
      </c>
      <c r="F2018" s="12">
        <v>211.6</v>
      </c>
      <c r="G2018" s="12">
        <v>213.85</v>
      </c>
      <c r="H2018" s="12">
        <v>213.94712372647595</v>
      </c>
      <c r="I2018">
        <v>44954</v>
      </c>
      <c r="J2018">
        <v>942</v>
      </c>
      <c r="K2018" s="12">
        <v>9617779</v>
      </c>
      <c r="L2018">
        <v>27179</v>
      </c>
      <c r="M2018">
        <v>60.46</v>
      </c>
      <c r="N2018">
        <v>5.55</v>
      </c>
      <c r="O2018">
        <v>1.55</v>
      </c>
      <c r="P2018">
        <f xml:space="preserve"> IF(Stock_Info[[#This Row],[Close Price]] &gt; Stock_Info[[#This Row],[Open Price]], 1, 0)</f>
        <v>1</v>
      </c>
      <c r="Q2018" t="str">
        <f>IF(AND(Stock_Info[[#This Row],[% Deli. Qty to Traded Qty]]&gt;80,Stock_Info[[#This Row],[No. of Trades]]&lt;3000),"Unusual Day","")</f>
        <v/>
      </c>
      <c r="R2018" t="str">
        <f>IF(AND(Stock_Info[[#This Row],[Spread High-Low]] &lt; 10, Stock_Info[[#This Row],[% Deli. Qty to Traded Qty]] &gt; 90), "Good Day", "")</f>
        <v/>
      </c>
    </row>
    <row r="2019" spans="1:18">
      <c r="A2019" t="s">
        <v>48</v>
      </c>
      <c r="B2019" s="1">
        <v>45883</v>
      </c>
      <c r="C2019" s="1" t="str">
        <f>"WEEK" &amp;" " &amp;  INT((DAY(Stock_Info[[#This Row],[Date]])+WEEKDAY(DATE(YEAR(Stock_Info[[#This Row],[Date]]),MONTH(Stock_Info[[#This Row],[Date]]),1))-1)/7)+1</f>
        <v>WEEK 3</v>
      </c>
      <c r="D2019" s="12">
        <v>214.2</v>
      </c>
      <c r="E2019" s="12">
        <v>214.2</v>
      </c>
      <c r="F2019" s="12">
        <v>209.7</v>
      </c>
      <c r="G2019" s="12">
        <v>211.3</v>
      </c>
      <c r="H2019" s="12">
        <v>211.36893872708484</v>
      </c>
      <c r="I2019">
        <v>52258</v>
      </c>
      <c r="J2019">
        <v>1756</v>
      </c>
      <c r="K2019" s="12">
        <v>11045718</v>
      </c>
      <c r="L2019">
        <v>30752</v>
      </c>
      <c r="M2019">
        <v>58.85</v>
      </c>
      <c r="N2019">
        <v>4.5</v>
      </c>
      <c r="O2019">
        <v>-2.9</v>
      </c>
      <c r="P2019">
        <f xml:space="preserve"> IF(Stock_Info[[#This Row],[Close Price]] &gt; Stock_Info[[#This Row],[Open Price]], 1, 0)</f>
        <v>0</v>
      </c>
      <c r="Q2019" t="str">
        <f>IF(AND(Stock_Info[[#This Row],[% Deli. Qty to Traded Qty]]&gt;80,Stock_Info[[#This Row],[No. of Trades]]&lt;3000),"Unusual Day","")</f>
        <v/>
      </c>
      <c r="R2019" t="str">
        <f>IF(AND(Stock_Info[[#This Row],[Spread High-Low]] &lt; 10, Stock_Info[[#This Row],[% Deli. Qty to Traded Qty]] &gt; 90), "Good Day", "")</f>
        <v/>
      </c>
    </row>
    <row r="2020" spans="1:18">
      <c r="A2020" t="s">
        <v>48</v>
      </c>
      <c r="B2020" s="1">
        <v>45882</v>
      </c>
      <c r="C2020" s="1" t="str">
        <f>"WEEK" &amp;" " &amp;  INT((DAY(Stock_Info[[#This Row],[Date]])+WEEKDAY(DATE(YEAR(Stock_Info[[#This Row],[Date]]),MONTH(Stock_Info[[#This Row],[Date]]),1))-1)/7)+1</f>
        <v>WEEK 3</v>
      </c>
      <c r="D2020" s="12">
        <v>211.6</v>
      </c>
      <c r="E2020" s="12">
        <v>215.1</v>
      </c>
      <c r="F2020" s="12">
        <v>209.85</v>
      </c>
      <c r="G2020" s="12">
        <v>210.5</v>
      </c>
      <c r="H2020" s="12">
        <v>212.32749777382011</v>
      </c>
      <c r="I2020">
        <v>56150</v>
      </c>
      <c r="J2020">
        <v>1445</v>
      </c>
      <c r="K2020" s="12">
        <v>11922189</v>
      </c>
      <c r="L2020">
        <v>28042</v>
      </c>
      <c r="M2020">
        <v>49.94</v>
      </c>
      <c r="N2020">
        <v>5.25</v>
      </c>
      <c r="O2020">
        <v>-1.1000000000000001</v>
      </c>
      <c r="P2020">
        <f xml:space="preserve"> IF(Stock_Info[[#This Row],[Close Price]] &gt; Stock_Info[[#This Row],[Open Price]], 1, 0)</f>
        <v>0</v>
      </c>
      <c r="Q2020" t="str">
        <f>IF(AND(Stock_Info[[#This Row],[% Deli. Qty to Traded Qty]]&gt;80,Stock_Info[[#This Row],[No. of Trades]]&lt;3000),"Unusual Day","")</f>
        <v/>
      </c>
      <c r="R2020" t="str">
        <f>IF(AND(Stock_Info[[#This Row],[Spread High-Low]] &lt; 10, Stock_Info[[#This Row],[% Deli. Qty to Traded Qty]] &gt; 90), "Good Day", "")</f>
        <v/>
      </c>
    </row>
    <row r="2021" spans="1:18">
      <c r="A2021" t="s">
        <v>48</v>
      </c>
      <c r="B2021" s="1">
        <v>45881</v>
      </c>
      <c r="C2021" s="1" t="str">
        <f>"WEEK" &amp;" " &amp;  INT((DAY(Stock_Info[[#This Row],[Date]])+WEEKDAY(DATE(YEAR(Stock_Info[[#This Row],[Date]]),MONTH(Stock_Info[[#This Row],[Date]]),1))-1)/7)+1</f>
        <v>WEEK 3</v>
      </c>
      <c r="D2021" s="12">
        <v>212.95</v>
      </c>
      <c r="E2021" s="12">
        <v>212.95</v>
      </c>
      <c r="F2021" s="12">
        <v>207.85</v>
      </c>
      <c r="G2021" s="12">
        <v>208.5</v>
      </c>
      <c r="H2021" s="12">
        <v>208.6015217149839</v>
      </c>
      <c r="I2021">
        <v>36012</v>
      </c>
      <c r="J2021">
        <v>1006</v>
      </c>
      <c r="K2021" s="12">
        <v>7512158</v>
      </c>
      <c r="L2021">
        <v>23482</v>
      </c>
      <c r="M2021">
        <v>65.209999999999994</v>
      </c>
      <c r="N2021">
        <v>5.0999999999999996</v>
      </c>
      <c r="O2021">
        <v>-4.45</v>
      </c>
      <c r="P2021">
        <f xml:space="preserve"> IF(Stock_Info[[#This Row],[Close Price]] &gt; Stock_Info[[#This Row],[Open Price]], 1, 0)</f>
        <v>0</v>
      </c>
      <c r="Q2021" t="str">
        <f>IF(AND(Stock_Info[[#This Row],[% Deli. Qty to Traded Qty]]&gt;80,Stock_Info[[#This Row],[No. of Trades]]&lt;3000),"Unusual Day","")</f>
        <v/>
      </c>
      <c r="R2021" t="str">
        <f>IF(AND(Stock_Info[[#This Row],[Spread High-Low]] &lt; 10, Stock_Info[[#This Row],[% Deli. Qty to Traded Qty]] &gt; 90), "Good Day", "")</f>
        <v/>
      </c>
    </row>
    <row r="2022" spans="1:18">
      <c r="A2022" t="s">
        <v>48</v>
      </c>
      <c r="B2022" s="1">
        <v>45880</v>
      </c>
      <c r="C2022" s="1" t="str">
        <f>"WEEK" &amp;" " &amp;  INT((DAY(Stock_Info[[#This Row],[Date]])+WEEKDAY(DATE(YEAR(Stock_Info[[#This Row],[Date]]),MONTH(Stock_Info[[#This Row],[Date]]),1))-1)/7)+1</f>
        <v>WEEK 3</v>
      </c>
      <c r="D2022" s="12">
        <v>209</v>
      </c>
      <c r="E2022" s="12">
        <v>213</v>
      </c>
      <c r="F2022" s="12">
        <v>207.6</v>
      </c>
      <c r="G2022" s="12">
        <v>208.95</v>
      </c>
      <c r="H2022" s="12">
        <v>209.42879287730037</v>
      </c>
      <c r="I2022">
        <v>25159</v>
      </c>
      <c r="J2022">
        <v>843</v>
      </c>
      <c r="K2022" s="12">
        <v>5269019</v>
      </c>
      <c r="L2022">
        <v>13321</v>
      </c>
      <c r="M2022">
        <v>52.95</v>
      </c>
      <c r="N2022">
        <v>5.4</v>
      </c>
      <c r="O2022">
        <v>-0.05</v>
      </c>
      <c r="P2022">
        <f xml:space="preserve"> IF(Stock_Info[[#This Row],[Close Price]] &gt; Stock_Info[[#This Row],[Open Price]], 1, 0)</f>
        <v>0</v>
      </c>
      <c r="Q2022" t="str">
        <f>IF(AND(Stock_Info[[#This Row],[% Deli. Qty to Traded Qty]]&gt;80,Stock_Info[[#This Row],[No. of Trades]]&lt;3000),"Unusual Day","")</f>
        <v/>
      </c>
      <c r="R2022" t="str">
        <f>IF(AND(Stock_Info[[#This Row],[Spread High-Low]] &lt; 10, Stock_Info[[#This Row],[% Deli. Qty to Traded Qty]] &gt; 90), "Good Day", "")</f>
        <v/>
      </c>
    </row>
    <row r="2023" spans="1:18">
      <c r="A2023" t="s">
        <v>48</v>
      </c>
      <c r="B2023" s="1">
        <v>45877</v>
      </c>
      <c r="C2023" s="1" t="str">
        <f>"WEEK" &amp;" " &amp;  INT((DAY(Stock_Info[[#This Row],[Date]])+WEEKDAY(DATE(YEAR(Stock_Info[[#This Row],[Date]]),MONTH(Stock_Info[[#This Row],[Date]]),1))-1)/7)+1</f>
        <v>WEEK 2</v>
      </c>
      <c r="D2023" s="12">
        <v>214.05</v>
      </c>
      <c r="E2023" s="12">
        <v>216.85</v>
      </c>
      <c r="F2023" s="12">
        <v>208.85</v>
      </c>
      <c r="G2023" s="12">
        <v>209.9</v>
      </c>
      <c r="H2023" s="12">
        <v>213.04446945220894</v>
      </c>
      <c r="I2023">
        <v>55094</v>
      </c>
      <c r="J2023">
        <v>1187</v>
      </c>
      <c r="K2023" s="12">
        <v>11737472</v>
      </c>
      <c r="L2023">
        <v>32365</v>
      </c>
      <c r="M2023">
        <v>58.74</v>
      </c>
      <c r="N2023">
        <v>8</v>
      </c>
      <c r="O2023">
        <v>-4.1500000000000004</v>
      </c>
      <c r="P2023">
        <f xml:space="preserve"> IF(Stock_Info[[#This Row],[Close Price]] &gt; Stock_Info[[#This Row],[Open Price]], 1, 0)</f>
        <v>0</v>
      </c>
      <c r="Q2023" t="str">
        <f>IF(AND(Stock_Info[[#This Row],[% Deli. Qty to Traded Qty]]&gt;80,Stock_Info[[#This Row],[No. of Trades]]&lt;3000),"Unusual Day","")</f>
        <v/>
      </c>
      <c r="R2023" t="str">
        <f>IF(AND(Stock_Info[[#This Row],[Spread High-Low]] &lt; 10, Stock_Info[[#This Row],[% Deli. Qty to Traded Qty]] &gt; 90), "Good Day", "")</f>
        <v/>
      </c>
    </row>
    <row r="2024" spans="1:18">
      <c r="A2024" t="s">
        <v>48</v>
      </c>
      <c r="B2024" s="1">
        <v>45876</v>
      </c>
      <c r="C2024" s="1" t="str">
        <f>"WEEK" &amp;" " &amp;  INT((DAY(Stock_Info[[#This Row],[Date]])+WEEKDAY(DATE(YEAR(Stock_Info[[#This Row],[Date]]),MONTH(Stock_Info[[#This Row],[Date]]),1))-1)/7)+1</f>
        <v>WEEK 2</v>
      </c>
      <c r="D2024" s="12">
        <v>216.7</v>
      </c>
      <c r="E2024" s="12">
        <v>216.7</v>
      </c>
      <c r="F2024" s="12">
        <v>213.05</v>
      </c>
      <c r="G2024" s="12">
        <v>215.85</v>
      </c>
      <c r="H2024" s="12">
        <v>214.82284183611347</v>
      </c>
      <c r="I2024">
        <v>16426</v>
      </c>
      <c r="J2024">
        <v>487</v>
      </c>
      <c r="K2024" s="12">
        <v>3528680</v>
      </c>
      <c r="L2024">
        <v>8682</v>
      </c>
      <c r="M2024">
        <v>52.86</v>
      </c>
      <c r="N2024">
        <v>3.65</v>
      </c>
      <c r="O2024">
        <v>-0.85</v>
      </c>
      <c r="P2024">
        <f xml:space="preserve"> IF(Stock_Info[[#This Row],[Close Price]] &gt; Stock_Info[[#This Row],[Open Price]], 1, 0)</f>
        <v>0</v>
      </c>
      <c r="Q2024" t="str">
        <f>IF(AND(Stock_Info[[#This Row],[% Deli. Qty to Traded Qty]]&gt;80,Stock_Info[[#This Row],[No. of Trades]]&lt;3000),"Unusual Day","")</f>
        <v/>
      </c>
      <c r="R2024" t="str">
        <f>IF(AND(Stock_Info[[#This Row],[Spread High-Low]] &lt; 10, Stock_Info[[#This Row],[% Deli. Qty to Traded Qty]] &gt; 90), "Good Day", "")</f>
        <v/>
      </c>
    </row>
    <row r="2025" spans="1:18">
      <c r="A2025" t="s">
        <v>48</v>
      </c>
      <c r="B2025" s="1">
        <v>45875</v>
      </c>
      <c r="C2025" s="1" t="str">
        <f>"WEEK" &amp;" " &amp;  INT((DAY(Stock_Info[[#This Row],[Date]])+WEEKDAY(DATE(YEAR(Stock_Info[[#This Row],[Date]]),MONTH(Stock_Info[[#This Row],[Date]]),1))-1)/7)+1</f>
        <v>WEEK 2</v>
      </c>
      <c r="D2025" s="12">
        <v>219</v>
      </c>
      <c r="E2025" s="12">
        <v>219</v>
      </c>
      <c r="F2025" s="12">
        <v>213.65</v>
      </c>
      <c r="G2025" s="12">
        <v>214.3</v>
      </c>
      <c r="H2025" s="12">
        <v>215.00789084333388</v>
      </c>
      <c r="I2025">
        <v>30415</v>
      </c>
      <c r="J2025">
        <v>1047</v>
      </c>
      <c r="K2025" s="12">
        <v>6539465</v>
      </c>
      <c r="L2025">
        <v>11426</v>
      </c>
      <c r="M2025">
        <v>37.57</v>
      </c>
      <c r="N2025">
        <v>5.35</v>
      </c>
      <c r="O2025">
        <v>-4.7</v>
      </c>
      <c r="P2025">
        <f xml:space="preserve"> IF(Stock_Info[[#This Row],[Close Price]] &gt; Stock_Info[[#This Row],[Open Price]], 1, 0)</f>
        <v>0</v>
      </c>
      <c r="Q2025" t="str">
        <f>IF(AND(Stock_Info[[#This Row],[% Deli. Qty to Traded Qty]]&gt;80,Stock_Info[[#This Row],[No. of Trades]]&lt;3000),"Unusual Day","")</f>
        <v/>
      </c>
      <c r="R2025" t="str">
        <f>IF(AND(Stock_Info[[#This Row],[Spread High-Low]] &lt; 10, Stock_Info[[#This Row],[% Deli. Qty to Traded Qty]] &gt; 90), "Good Day", "")</f>
        <v/>
      </c>
    </row>
    <row r="2026" spans="1:18">
      <c r="A2026" t="s">
        <v>48</v>
      </c>
      <c r="B2026" s="1">
        <v>45874</v>
      </c>
      <c r="C2026" s="1" t="str">
        <f>"WEEK" &amp;" " &amp;  INT((DAY(Stock_Info[[#This Row],[Date]])+WEEKDAY(DATE(YEAR(Stock_Info[[#This Row],[Date]]),MONTH(Stock_Info[[#This Row],[Date]]),1))-1)/7)+1</f>
        <v>WEEK 2</v>
      </c>
      <c r="D2026" s="12">
        <v>219.95</v>
      </c>
      <c r="E2026" s="12">
        <v>219.95</v>
      </c>
      <c r="F2026" s="12">
        <v>215</v>
      </c>
      <c r="G2026" s="12">
        <v>216.15</v>
      </c>
      <c r="H2026" s="12">
        <v>218.19380760550905</v>
      </c>
      <c r="I2026">
        <v>47413</v>
      </c>
      <c r="J2026">
        <v>1391</v>
      </c>
      <c r="K2026" s="12">
        <v>10345223</v>
      </c>
      <c r="L2026">
        <v>29939</v>
      </c>
      <c r="M2026">
        <v>63.15</v>
      </c>
      <c r="N2026">
        <v>4.95</v>
      </c>
      <c r="O2026">
        <v>-3.8</v>
      </c>
      <c r="P2026">
        <f xml:space="preserve"> IF(Stock_Info[[#This Row],[Close Price]] &gt; Stock_Info[[#This Row],[Open Price]], 1, 0)</f>
        <v>0</v>
      </c>
      <c r="Q2026" t="str">
        <f>IF(AND(Stock_Info[[#This Row],[% Deli. Qty to Traded Qty]]&gt;80,Stock_Info[[#This Row],[No. of Trades]]&lt;3000),"Unusual Day","")</f>
        <v/>
      </c>
      <c r="R2026" t="str">
        <f>IF(AND(Stock_Info[[#This Row],[Spread High-Low]] &lt; 10, Stock_Info[[#This Row],[% Deli. Qty to Traded Qty]] &gt; 90), "Good Day", "")</f>
        <v/>
      </c>
    </row>
    <row r="2027" spans="1:18">
      <c r="A2027" t="s">
        <v>48</v>
      </c>
      <c r="B2027" s="1">
        <v>45873</v>
      </c>
      <c r="C2027" s="1" t="str">
        <f>"WEEK" &amp;" " &amp;  INT((DAY(Stock_Info[[#This Row],[Date]])+WEEKDAY(DATE(YEAR(Stock_Info[[#This Row],[Date]]),MONTH(Stock_Info[[#This Row],[Date]]),1))-1)/7)+1</f>
        <v>WEEK 2</v>
      </c>
      <c r="D2027" s="12">
        <v>214.3</v>
      </c>
      <c r="E2027" s="12">
        <v>217.45</v>
      </c>
      <c r="F2027" s="12">
        <v>212.75</v>
      </c>
      <c r="G2027" s="12">
        <v>216.95</v>
      </c>
      <c r="H2027" s="12">
        <v>215.66556691601608</v>
      </c>
      <c r="I2027">
        <v>30613</v>
      </c>
      <c r="J2027">
        <v>720</v>
      </c>
      <c r="K2027" s="12">
        <v>6602170</v>
      </c>
      <c r="L2027">
        <v>16298</v>
      </c>
      <c r="M2027">
        <v>53.24</v>
      </c>
      <c r="N2027">
        <v>4.7</v>
      </c>
      <c r="O2027">
        <v>2.65</v>
      </c>
      <c r="P2027">
        <f xml:space="preserve"> IF(Stock_Info[[#This Row],[Close Price]] &gt; Stock_Info[[#This Row],[Open Price]], 1, 0)</f>
        <v>1</v>
      </c>
      <c r="Q2027" t="str">
        <f>IF(AND(Stock_Info[[#This Row],[% Deli. Qty to Traded Qty]]&gt;80,Stock_Info[[#This Row],[No. of Trades]]&lt;3000),"Unusual Day","")</f>
        <v/>
      </c>
      <c r="R2027" t="str">
        <f>IF(AND(Stock_Info[[#This Row],[Spread High-Low]] &lt; 10, Stock_Info[[#This Row],[% Deli. Qty to Traded Qty]] &gt; 90), "Good Day", "")</f>
        <v/>
      </c>
    </row>
    <row r="2028" spans="1:18">
      <c r="A2028" t="s">
        <v>48</v>
      </c>
      <c r="B2028" s="1">
        <v>45870</v>
      </c>
      <c r="C2028" s="1" t="str">
        <f>"WEEK" &amp;" " &amp;  INT((DAY(Stock_Info[[#This Row],[Date]])+WEEKDAY(DATE(YEAR(Stock_Info[[#This Row],[Date]]),MONTH(Stock_Info[[#This Row],[Date]]),1))-1)/7)+1</f>
        <v>WEEK 1</v>
      </c>
      <c r="D2028" s="12">
        <v>216</v>
      </c>
      <c r="E2028" s="12">
        <v>224.35</v>
      </c>
      <c r="F2028" s="12">
        <v>211.25</v>
      </c>
      <c r="G2028" s="12">
        <v>213.6</v>
      </c>
      <c r="H2028" s="12">
        <v>218.15712031689372</v>
      </c>
      <c r="I2028">
        <v>270627</v>
      </c>
      <c r="J2028">
        <v>5363</v>
      </c>
      <c r="K2028" s="12">
        <v>59039207</v>
      </c>
      <c r="L2028">
        <v>129312</v>
      </c>
      <c r="M2028">
        <v>47.78</v>
      </c>
      <c r="N2028">
        <v>13.1</v>
      </c>
      <c r="O2028">
        <v>-2.4</v>
      </c>
      <c r="P2028">
        <f xml:space="preserve"> IF(Stock_Info[[#This Row],[Close Price]] &gt; Stock_Info[[#This Row],[Open Price]], 1, 0)</f>
        <v>0</v>
      </c>
      <c r="Q2028" t="str">
        <f>IF(AND(Stock_Info[[#This Row],[% Deli. Qty to Traded Qty]]&gt;80,Stock_Info[[#This Row],[No. of Trades]]&lt;3000),"Unusual Day","")</f>
        <v/>
      </c>
      <c r="R2028" t="str">
        <f>IF(AND(Stock_Info[[#This Row],[Spread High-Low]] &lt; 10, Stock_Info[[#This Row],[% Deli. Qty to Traded Qty]] &gt; 90), "Good Day", "")</f>
        <v/>
      </c>
    </row>
    <row r="2029" spans="1:18">
      <c r="A2029" t="s">
        <v>48</v>
      </c>
      <c r="B2029" s="1">
        <v>45869</v>
      </c>
      <c r="C2029" s="1" t="str">
        <f>"WEEK" &amp;" " &amp;  INT((DAY(Stock_Info[[#This Row],[Date]])+WEEKDAY(DATE(YEAR(Stock_Info[[#This Row],[Date]]),MONTH(Stock_Info[[#This Row],[Date]]),1))-1)/7)+1</f>
        <v>WEEK 5</v>
      </c>
      <c r="D2029" s="12">
        <v>203.05</v>
      </c>
      <c r="E2029" s="12">
        <v>216</v>
      </c>
      <c r="F2029" s="12">
        <v>202.45</v>
      </c>
      <c r="G2029" s="12">
        <v>214.35</v>
      </c>
      <c r="H2029" s="12">
        <v>211.64485881269937</v>
      </c>
      <c r="I2029">
        <v>93422</v>
      </c>
      <c r="J2029">
        <v>2055</v>
      </c>
      <c r="K2029" s="12">
        <v>19772286</v>
      </c>
      <c r="L2029">
        <v>51381</v>
      </c>
      <c r="M2029">
        <v>55</v>
      </c>
      <c r="N2029">
        <v>13.55</v>
      </c>
      <c r="O2029">
        <v>11.3</v>
      </c>
      <c r="P2029">
        <f xml:space="preserve"> IF(Stock_Info[[#This Row],[Close Price]] &gt; Stock_Info[[#This Row],[Open Price]], 1, 0)</f>
        <v>1</v>
      </c>
      <c r="Q2029" t="str">
        <f>IF(AND(Stock_Info[[#This Row],[% Deli. Qty to Traded Qty]]&gt;80,Stock_Info[[#This Row],[No. of Trades]]&lt;3000),"Unusual Day","")</f>
        <v/>
      </c>
      <c r="R2029" t="str">
        <f>IF(AND(Stock_Info[[#This Row],[Spread High-Low]] &lt; 10, Stock_Info[[#This Row],[% Deli. Qty to Traded Qty]] &gt; 90), "Good Day", "")</f>
        <v/>
      </c>
    </row>
    <row r="2030" spans="1:18">
      <c r="A2030" t="s">
        <v>48</v>
      </c>
      <c r="B2030" s="1">
        <v>45868</v>
      </c>
      <c r="C2030" s="1" t="str">
        <f>"WEEK" &amp;" " &amp;  INT((DAY(Stock_Info[[#This Row],[Date]])+WEEKDAY(DATE(YEAR(Stock_Info[[#This Row],[Date]]),MONTH(Stock_Info[[#This Row],[Date]]),1))-1)/7)+1</f>
        <v>WEEK 5</v>
      </c>
      <c r="D2030" s="12">
        <v>200</v>
      </c>
      <c r="E2030" s="12">
        <v>209.35</v>
      </c>
      <c r="F2030" s="12">
        <v>199.95</v>
      </c>
      <c r="G2030" s="12">
        <v>207.4</v>
      </c>
      <c r="H2030" s="12">
        <v>206.45608708626887</v>
      </c>
      <c r="I2030">
        <v>77073</v>
      </c>
      <c r="J2030">
        <v>1773</v>
      </c>
      <c r="K2030" s="12">
        <v>15912190</v>
      </c>
      <c r="L2030">
        <v>37716</v>
      </c>
      <c r="M2030">
        <v>48.94</v>
      </c>
      <c r="N2030">
        <v>9.4</v>
      </c>
      <c r="O2030">
        <v>7.4</v>
      </c>
      <c r="P2030">
        <f xml:space="preserve"> IF(Stock_Info[[#This Row],[Close Price]] &gt; Stock_Info[[#This Row],[Open Price]], 1, 0)</f>
        <v>1</v>
      </c>
      <c r="Q2030" t="str">
        <f>IF(AND(Stock_Info[[#This Row],[% Deli. Qty to Traded Qty]]&gt;80,Stock_Info[[#This Row],[No. of Trades]]&lt;3000),"Unusual Day","")</f>
        <v/>
      </c>
      <c r="R2030" t="str">
        <f>IF(AND(Stock_Info[[#This Row],[Spread High-Low]] &lt; 10, Stock_Info[[#This Row],[% Deli. Qty to Traded Qty]] &gt; 90), "Good Day", "")</f>
        <v/>
      </c>
    </row>
    <row r="2031" spans="1:18">
      <c r="A2031" t="s">
        <v>48</v>
      </c>
      <c r="B2031" s="1">
        <v>45867</v>
      </c>
      <c r="C2031" s="1" t="str">
        <f>"WEEK" &amp;" " &amp;  INT((DAY(Stock_Info[[#This Row],[Date]])+WEEKDAY(DATE(YEAR(Stock_Info[[#This Row],[Date]]),MONTH(Stock_Info[[#This Row],[Date]]),1))-1)/7)+1</f>
        <v>WEEK 5</v>
      </c>
      <c r="D2031" s="12">
        <v>203.8</v>
      </c>
      <c r="E2031" s="12">
        <v>206.85</v>
      </c>
      <c r="F2031" s="12">
        <v>202.4</v>
      </c>
      <c r="G2031" s="12">
        <v>204.4</v>
      </c>
      <c r="H2031" s="12">
        <v>204.38757011084823</v>
      </c>
      <c r="I2031">
        <v>37619</v>
      </c>
      <c r="J2031">
        <v>952</v>
      </c>
      <c r="K2031" s="12">
        <v>7688856</v>
      </c>
      <c r="L2031">
        <v>19624</v>
      </c>
      <c r="M2031">
        <v>52.17</v>
      </c>
      <c r="N2031">
        <v>4.45</v>
      </c>
      <c r="O2031">
        <v>0.6</v>
      </c>
      <c r="P2031">
        <f xml:space="preserve"> IF(Stock_Info[[#This Row],[Close Price]] &gt; Stock_Info[[#This Row],[Open Price]], 1, 0)</f>
        <v>1</v>
      </c>
      <c r="Q2031" t="str">
        <f>IF(AND(Stock_Info[[#This Row],[% Deli. Qty to Traded Qty]]&gt;80,Stock_Info[[#This Row],[No. of Trades]]&lt;3000),"Unusual Day","")</f>
        <v/>
      </c>
      <c r="R2031" t="str">
        <f>IF(AND(Stock_Info[[#This Row],[Spread High-Low]] &lt; 10, Stock_Info[[#This Row],[% Deli. Qty to Traded Qty]] &gt; 90), "Good Day", "")</f>
        <v/>
      </c>
    </row>
    <row r="2032" spans="1:18">
      <c r="A2032" t="s">
        <v>48</v>
      </c>
      <c r="B2032" s="1">
        <v>45866</v>
      </c>
      <c r="C2032" s="1" t="str">
        <f>"WEEK" &amp;" " &amp;  INT((DAY(Stock_Info[[#This Row],[Date]])+WEEKDAY(DATE(YEAR(Stock_Info[[#This Row],[Date]]),MONTH(Stock_Info[[#This Row],[Date]]),1))-1)/7)+1</f>
        <v>WEEK 5</v>
      </c>
      <c r="D2032" s="12">
        <v>207.05</v>
      </c>
      <c r="E2032" s="12">
        <v>209.55</v>
      </c>
      <c r="F2032" s="12">
        <v>204</v>
      </c>
      <c r="G2032" s="12">
        <v>204.8</v>
      </c>
      <c r="H2032" s="12">
        <v>206.49593474046952</v>
      </c>
      <c r="I2032">
        <v>37144</v>
      </c>
      <c r="J2032">
        <v>1075</v>
      </c>
      <c r="K2032" s="12">
        <v>7670085</v>
      </c>
      <c r="L2032">
        <v>22991</v>
      </c>
      <c r="M2032">
        <v>61.9</v>
      </c>
      <c r="N2032">
        <v>5.55</v>
      </c>
      <c r="O2032">
        <v>-2.25</v>
      </c>
      <c r="P2032">
        <f xml:space="preserve"> IF(Stock_Info[[#This Row],[Close Price]] &gt; Stock_Info[[#This Row],[Open Price]], 1, 0)</f>
        <v>0</v>
      </c>
      <c r="Q2032" t="str">
        <f>IF(AND(Stock_Info[[#This Row],[% Deli. Qty to Traded Qty]]&gt;80,Stock_Info[[#This Row],[No. of Trades]]&lt;3000),"Unusual Day","")</f>
        <v/>
      </c>
      <c r="R2032" t="str">
        <f>IF(AND(Stock_Info[[#This Row],[Spread High-Low]] &lt; 10, Stock_Info[[#This Row],[% Deli. Qty to Traded Qty]] &gt; 90), "Good Day", "")</f>
        <v/>
      </c>
    </row>
    <row r="2033" spans="1:18">
      <c r="A2033" t="s">
        <v>48</v>
      </c>
      <c r="B2033" s="1">
        <v>45863</v>
      </c>
      <c r="C2033" s="1" t="str">
        <f>"WEEK" &amp;" " &amp;  INT((DAY(Stock_Info[[#This Row],[Date]])+WEEKDAY(DATE(YEAR(Stock_Info[[#This Row],[Date]]),MONTH(Stock_Info[[#This Row],[Date]]),1))-1)/7)+1</f>
        <v>WEEK 4</v>
      </c>
      <c r="D2033" s="12">
        <v>208.05</v>
      </c>
      <c r="E2033" s="12">
        <v>210.95</v>
      </c>
      <c r="F2033" s="12">
        <v>206.65</v>
      </c>
      <c r="G2033" s="12">
        <v>208.7</v>
      </c>
      <c r="H2033" s="12">
        <v>209.38664230689545</v>
      </c>
      <c r="I2033">
        <v>53093</v>
      </c>
      <c r="J2033">
        <v>1372</v>
      </c>
      <c r="K2033" s="12">
        <v>11116965</v>
      </c>
      <c r="L2033">
        <v>26070</v>
      </c>
      <c r="M2033">
        <v>49.1</v>
      </c>
      <c r="N2033">
        <v>4.3</v>
      </c>
      <c r="O2033">
        <v>0.65</v>
      </c>
      <c r="P2033">
        <f xml:space="preserve"> IF(Stock_Info[[#This Row],[Close Price]] &gt; Stock_Info[[#This Row],[Open Price]], 1, 0)</f>
        <v>1</v>
      </c>
      <c r="Q2033" t="str">
        <f>IF(AND(Stock_Info[[#This Row],[% Deli. Qty to Traded Qty]]&gt;80,Stock_Info[[#This Row],[No. of Trades]]&lt;3000),"Unusual Day","")</f>
        <v/>
      </c>
      <c r="R2033" t="str">
        <f>IF(AND(Stock_Info[[#This Row],[Spread High-Low]] &lt; 10, Stock_Info[[#This Row],[% Deli. Qty to Traded Qty]] &gt; 90), "Good Day", "")</f>
        <v/>
      </c>
    </row>
    <row r="2034" spans="1:18">
      <c r="A2034" t="s">
        <v>48</v>
      </c>
      <c r="B2034" s="1">
        <v>45862</v>
      </c>
      <c r="C2034" s="1" t="str">
        <f>"WEEK" &amp;" " &amp;  INT((DAY(Stock_Info[[#This Row],[Date]])+WEEKDAY(DATE(YEAR(Stock_Info[[#This Row],[Date]]),MONTH(Stock_Info[[#This Row],[Date]]),1))-1)/7)+1</f>
        <v>WEEK 4</v>
      </c>
      <c r="D2034" s="12">
        <v>214</v>
      </c>
      <c r="E2034" s="12">
        <v>214.35</v>
      </c>
      <c r="F2034" s="12">
        <v>208.25</v>
      </c>
      <c r="G2034" s="12">
        <v>209.75</v>
      </c>
      <c r="H2034" s="12">
        <v>210.49011919157022</v>
      </c>
      <c r="I2034">
        <v>57890</v>
      </c>
      <c r="J2034">
        <v>1950</v>
      </c>
      <c r="K2034" s="12">
        <v>12185273</v>
      </c>
      <c r="L2034">
        <v>35466</v>
      </c>
      <c r="M2034">
        <v>61.26</v>
      </c>
      <c r="N2034">
        <v>6.1</v>
      </c>
      <c r="O2034">
        <v>-4.25</v>
      </c>
      <c r="P2034">
        <f xml:space="preserve"> IF(Stock_Info[[#This Row],[Close Price]] &gt; Stock_Info[[#This Row],[Open Price]], 1, 0)</f>
        <v>0</v>
      </c>
      <c r="Q2034" t="str">
        <f>IF(AND(Stock_Info[[#This Row],[% Deli. Qty to Traded Qty]]&gt;80,Stock_Info[[#This Row],[No. of Trades]]&lt;3000),"Unusual Day","")</f>
        <v/>
      </c>
      <c r="R2034" t="str">
        <f>IF(AND(Stock_Info[[#This Row],[Spread High-Low]] &lt; 10, Stock_Info[[#This Row],[% Deli. Qty to Traded Qty]] &gt; 90), "Good Day", "")</f>
        <v/>
      </c>
    </row>
    <row r="2035" spans="1:18">
      <c r="A2035" t="s">
        <v>48</v>
      </c>
      <c r="B2035" s="1">
        <v>45861</v>
      </c>
      <c r="C2035" s="1" t="str">
        <f>"WEEK" &amp;" " &amp;  INT((DAY(Stock_Info[[#This Row],[Date]])+WEEKDAY(DATE(YEAR(Stock_Info[[#This Row],[Date]]),MONTH(Stock_Info[[#This Row],[Date]]),1))-1)/7)+1</f>
        <v>WEEK 4</v>
      </c>
      <c r="D2035" s="12">
        <v>211.15</v>
      </c>
      <c r="E2035" s="12">
        <v>214.75</v>
      </c>
      <c r="F2035" s="12">
        <v>209</v>
      </c>
      <c r="G2035" s="12">
        <v>214.15</v>
      </c>
      <c r="H2035" s="12">
        <v>212.17925878797519</v>
      </c>
      <c r="I2035">
        <v>37722</v>
      </c>
      <c r="J2035">
        <v>1008</v>
      </c>
      <c r="K2035" s="12">
        <v>8003826</v>
      </c>
      <c r="L2035">
        <v>19907</v>
      </c>
      <c r="M2035">
        <v>52.77</v>
      </c>
      <c r="N2035">
        <v>5.75</v>
      </c>
      <c r="O2035">
        <v>3</v>
      </c>
      <c r="P2035">
        <f xml:space="preserve"> IF(Stock_Info[[#This Row],[Close Price]] &gt; Stock_Info[[#This Row],[Open Price]], 1, 0)</f>
        <v>1</v>
      </c>
      <c r="Q2035" t="str">
        <f>IF(AND(Stock_Info[[#This Row],[% Deli. Qty to Traded Qty]]&gt;80,Stock_Info[[#This Row],[No. of Trades]]&lt;3000),"Unusual Day","")</f>
        <v/>
      </c>
      <c r="R2035" t="str">
        <f>IF(AND(Stock_Info[[#This Row],[Spread High-Low]] &lt; 10, Stock_Info[[#This Row],[% Deli. Qty to Traded Qty]] &gt; 90), "Good Day", "")</f>
        <v/>
      </c>
    </row>
    <row r="2036" spans="1:18">
      <c r="A2036" t="s">
        <v>48</v>
      </c>
      <c r="B2036" s="1">
        <v>45860</v>
      </c>
      <c r="C2036" s="1" t="str">
        <f>"WEEK" &amp;" " &amp;  INT((DAY(Stock_Info[[#This Row],[Date]])+WEEKDAY(DATE(YEAR(Stock_Info[[#This Row],[Date]]),MONTH(Stock_Info[[#This Row],[Date]]),1))-1)/7)+1</f>
        <v>WEEK 4</v>
      </c>
      <c r="D2036" s="12">
        <v>212.55</v>
      </c>
      <c r="E2036" s="12">
        <v>214.3</v>
      </c>
      <c r="F2036" s="12">
        <v>209.7</v>
      </c>
      <c r="G2036" s="12">
        <v>211.4</v>
      </c>
      <c r="H2036" s="12">
        <v>212.02864143751702</v>
      </c>
      <c r="I2036">
        <v>36730</v>
      </c>
      <c r="J2036">
        <v>1340</v>
      </c>
      <c r="K2036" s="12">
        <v>7787812</v>
      </c>
      <c r="L2036">
        <v>19582</v>
      </c>
      <c r="M2036">
        <v>53.31</v>
      </c>
      <c r="N2036">
        <v>4.5999999999999996</v>
      </c>
      <c r="O2036">
        <v>-1.1499999999999999</v>
      </c>
      <c r="P2036">
        <f xml:space="preserve"> IF(Stock_Info[[#This Row],[Close Price]] &gt; Stock_Info[[#This Row],[Open Price]], 1, 0)</f>
        <v>0</v>
      </c>
      <c r="Q2036" t="str">
        <f>IF(AND(Stock_Info[[#This Row],[% Deli. Qty to Traded Qty]]&gt;80,Stock_Info[[#This Row],[No. of Trades]]&lt;3000),"Unusual Day","")</f>
        <v/>
      </c>
      <c r="R2036" t="str">
        <f>IF(AND(Stock_Info[[#This Row],[Spread High-Low]] &lt; 10, Stock_Info[[#This Row],[% Deli. Qty to Traded Qty]] &gt; 90), "Good Day", "")</f>
        <v/>
      </c>
    </row>
    <row r="2037" spans="1:18">
      <c r="A2037" t="s">
        <v>48</v>
      </c>
      <c r="B2037" s="1">
        <v>45859</v>
      </c>
      <c r="C2037" s="1" t="str">
        <f>"WEEK" &amp;" " &amp;  INT((DAY(Stock_Info[[#This Row],[Date]])+WEEKDAY(DATE(YEAR(Stock_Info[[#This Row],[Date]]),MONTH(Stock_Info[[#This Row],[Date]]),1))-1)/7)+1</f>
        <v>WEEK 4</v>
      </c>
      <c r="D2037" s="12">
        <v>211.2</v>
      </c>
      <c r="E2037" s="12">
        <v>213.3</v>
      </c>
      <c r="F2037" s="12">
        <v>210.5</v>
      </c>
      <c r="G2037" s="12">
        <v>212.35</v>
      </c>
      <c r="H2037" s="12">
        <v>211.63727105525328</v>
      </c>
      <c r="I2037">
        <v>52196</v>
      </c>
      <c r="J2037">
        <v>1459</v>
      </c>
      <c r="K2037" s="12">
        <v>11046619</v>
      </c>
      <c r="L2037">
        <v>26989</v>
      </c>
      <c r="M2037">
        <v>51.71</v>
      </c>
      <c r="N2037">
        <v>2.8</v>
      </c>
      <c r="O2037">
        <v>1.1499999999999999</v>
      </c>
      <c r="P2037">
        <f xml:space="preserve"> IF(Stock_Info[[#This Row],[Close Price]] &gt; Stock_Info[[#This Row],[Open Price]], 1, 0)</f>
        <v>1</v>
      </c>
      <c r="Q2037" t="str">
        <f>IF(AND(Stock_Info[[#This Row],[% Deli. Qty to Traded Qty]]&gt;80,Stock_Info[[#This Row],[No. of Trades]]&lt;3000),"Unusual Day","")</f>
        <v/>
      </c>
      <c r="R2037" t="str">
        <f>IF(AND(Stock_Info[[#This Row],[Spread High-Low]] &lt; 10, Stock_Info[[#This Row],[% Deli. Qty to Traded Qty]] &gt; 90), "Good Day", "")</f>
        <v/>
      </c>
    </row>
    <row r="2038" spans="1:18">
      <c r="A2038" t="s">
        <v>48</v>
      </c>
      <c r="B2038" s="1">
        <v>45856</v>
      </c>
      <c r="C2038" s="1" t="str">
        <f>"WEEK" &amp;" " &amp;  INT((DAY(Stock_Info[[#This Row],[Date]])+WEEKDAY(DATE(YEAR(Stock_Info[[#This Row],[Date]]),MONTH(Stock_Info[[#This Row],[Date]]),1))-1)/7)+1</f>
        <v>WEEK 3</v>
      </c>
      <c r="D2038" s="12">
        <v>216.95</v>
      </c>
      <c r="E2038" s="12">
        <v>217.2</v>
      </c>
      <c r="F2038" s="12">
        <v>211.55</v>
      </c>
      <c r="G2038" s="12">
        <v>212.9</v>
      </c>
      <c r="H2038" s="12">
        <v>214.59949527993271</v>
      </c>
      <c r="I2038">
        <v>53495</v>
      </c>
      <c r="J2038">
        <v>1686</v>
      </c>
      <c r="K2038" s="12">
        <v>11480000</v>
      </c>
      <c r="L2038">
        <v>37272</v>
      </c>
      <c r="M2038">
        <v>69.67</v>
      </c>
      <c r="N2038">
        <v>5.65</v>
      </c>
      <c r="O2038">
        <v>-4.05</v>
      </c>
      <c r="P2038">
        <f xml:space="preserve"> IF(Stock_Info[[#This Row],[Close Price]] &gt; Stock_Info[[#This Row],[Open Price]], 1, 0)</f>
        <v>0</v>
      </c>
      <c r="Q2038" t="str">
        <f>IF(AND(Stock_Info[[#This Row],[% Deli. Qty to Traded Qty]]&gt;80,Stock_Info[[#This Row],[No. of Trades]]&lt;3000),"Unusual Day","")</f>
        <v/>
      </c>
      <c r="R2038" t="str">
        <f>IF(AND(Stock_Info[[#This Row],[Spread High-Low]] &lt; 10, Stock_Info[[#This Row],[% Deli. Qty to Traded Qty]] &gt; 90), "Good Day", "")</f>
        <v/>
      </c>
    </row>
    <row r="2039" spans="1:18">
      <c r="A2039" t="s">
        <v>48</v>
      </c>
      <c r="B2039" s="1">
        <v>45855</v>
      </c>
      <c r="C2039" s="1" t="str">
        <f>"WEEK" &amp;" " &amp;  INT((DAY(Stock_Info[[#This Row],[Date]])+WEEKDAY(DATE(YEAR(Stock_Info[[#This Row],[Date]]),MONTH(Stock_Info[[#This Row],[Date]]),1))-1)/7)+1</f>
        <v>WEEK 3</v>
      </c>
      <c r="D2039" s="12">
        <v>219</v>
      </c>
      <c r="E2039" s="12">
        <v>222.3</v>
      </c>
      <c r="F2039" s="12">
        <v>215.15</v>
      </c>
      <c r="G2039" s="12">
        <v>216.5</v>
      </c>
      <c r="H2039" s="12">
        <v>219.07917774965782</v>
      </c>
      <c r="I2039">
        <v>38723</v>
      </c>
      <c r="J2039">
        <v>666</v>
      </c>
      <c r="K2039" s="12">
        <v>8483403</v>
      </c>
      <c r="L2039">
        <v>26712</v>
      </c>
      <c r="M2039">
        <v>68.98</v>
      </c>
      <c r="N2039">
        <v>7.15</v>
      </c>
      <c r="O2039">
        <v>-2.5</v>
      </c>
      <c r="P2039">
        <f xml:space="preserve"> IF(Stock_Info[[#This Row],[Close Price]] &gt; Stock_Info[[#This Row],[Open Price]], 1, 0)</f>
        <v>0</v>
      </c>
      <c r="Q2039" t="str">
        <f>IF(AND(Stock_Info[[#This Row],[% Deli. Qty to Traded Qty]]&gt;80,Stock_Info[[#This Row],[No. of Trades]]&lt;3000),"Unusual Day","")</f>
        <v/>
      </c>
      <c r="R2039" t="str">
        <f>IF(AND(Stock_Info[[#This Row],[Spread High-Low]] &lt; 10, Stock_Info[[#This Row],[% Deli. Qty to Traded Qty]] &gt; 90), "Good Day", "")</f>
        <v/>
      </c>
    </row>
    <row r="2040" spans="1:18">
      <c r="A2040" t="s">
        <v>48</v>
      </c>
      <c r="B2040" s="1">
        <v>45854</v>
      </c>
      <c r="C2040" s="1" t="str">
        <f>"WEEK" &amp;" " &amp;  INT((DAY(Stock_Info[[#This Row],[Date]])+WEEKDAY(DATE(YEAR(Stock_Info[[#This Row],[Date]]),MONTH(Stock_Info[[#This Row],[Date]]),1))-1)/7)+1</f>
        <v>WEEK 3</v>
      </c>
      <c r="D2040" s="12">
        <v>218.85</v>
      </c>
      <c r="E2040" s="12">
        <v>219.2</v>
      </c>
      <c r="F2040" s="12">
        <v>216.05</v>
      </c>
      <c r="G2040" s="12">
        <v>217.85</v>
      </c>
      <c r="H2040" s="12">
        <v>217.69535475660197</v>
      </c>
      <c r="I2040">
        <v>44002</v>
      </c>
      <c r="J2040">
        <v>1278</v>
      </c>
      <c r="K2040" s="12">
        <v>9579031</v>
      </c>
      <c r="L2040">
        <v>20431</v>
      </c>
      <c r="M2040">
        <v>46.43</v>
      </c>
      <c r="N2040">
        <v>3.15</v>
      </c>
      <c r="O2040">
        <v>-1</v>
      </c>
      <c r="P2040">
        <f xml:space="preserve"> IF(Stock_Info[[#This Row],[Close Price]] &gt; Stock_Info[[#This Row],[Open Price]], 1, 0)</f>
        <v>0</v>
      </c>
      <c r="Q2040" t="str">
        <f>IF(AND(Stock_Info[[#This Row],[% Deli. Qty to Traded Qty]]&gt;80,Stock_Info[[#This Row],[No. of Trades]]&lt;3000),"Unusual Day","")</f>
        <v/>
      </c>
      <c r="R2040" t="str">
        <f>IF(AND(Stock_Info[[#This Row],[Spread High-Low]] &lt; 10, Stock_Info[[#This Row],[% Deli. Qty to Traded Qty]] &gt; 90), "Good Day", "")</f>
        <v/>
      </c>
    </row>
    <row r="2041" spans="1:18">
      <c r="A2041" t="s">
        <v>48</v>
      </c>
      <c r="B2041" s="1">
        <v>45853</v>
      </c>
      <c r="C2041" s="1" t="str">
        <f>"WEEK" &amp;" " &amp;  INT((DAY(Stock_Info[[#This Row],[Date]])+WEEKDAY(DATE(YEAR(Stock_Info[[#This Row],[Date]]),MONTH(Stock_Info[[#This Row],[Date]]),1))-1)/7)+1</f>
        <v>WEEK 3</v>
      </c>
      <c r="D2041" s="12">
        <v>213.05</v>
      </c>
      <c r="E2041" s="12">
        <v>218.95</v>
      </c>
      <c r="F2041" s="12">
        <v>213.05</v>
      </c>
      <c r="G2041" s="12">
        <v>218.1</v>
      </c>
      <c r="H2041" s="12">
        <v>217.05781903209805</v>
      </c>
      <c r="I2041">
        <v>42339</v>
      </c>
      <c r="J2041">
        <v>958</v>
      </c>
      <c r="K2041" s="12">
        <v>9190011</v>
      </c>
      <c r="L2041">
        <v>20167</v>
      </c>
      <c r="M2041">
        <v>47.63</v>
      </c>
      <c r="N2041">
        <v>5.9</v>
      </c>
      <c r="O2041">
        <v>5.05</v>
      </c>
      <c r="P2041">
        <f xml:space="preserve"> IF(Stock_Info[[#This Row],[Close Price]] &gt; Stock_Info[[#This Row],[Open Price]], 1, 0)</f>
        <v>1</v>
      </c>
      <c r="Q2041" t="str">
        <f>IF(AND(Stock_Info[[#This Row],[% Deli. Qty to Traded Qty]]&gt;80,Stock_Info[[#This Row],[No. of Trades]]&lt;3000),"Unusual Day","")</f>
        <v/>
      </c>
      <c r="R2041" t="str">
        <f>IF(AND(Stock_Info[[#This Row],[Spread High-Low]] &lt; 10, Stock_Info[[#This Row],[% Deli. Qty to Traded Qty]] &gt; 90), "Good Day", "")</f>
        <v/>
      </c>
    </row>
    <row r="2042" spans="1:18">
      <c r="A2042" t="s">
        <v>48</v>
      </c>
      <c r="B2042" s="1">
        <v>45852</v>
      </c>
      <c r="C2042" s="1" t="str">
        <f>"WEEK" &amp;" " &amp;  INT((DAY(Stock_Info[[#This Row],[Date]])+WEEKDAY(DATE(YEAR(Stock_Info[[#This Row],[Date]]),MONTH(Stock_Info[[#This Row],[Date]]),1))-1)/7)+1</f>
        <v>WEEK 3</v>
      </c>
      <c r="D2042" s="12">
        <v>203.05</v>
      </c>
      <c r="E2042" s="12">
        <v>216</v>
      </c>
      <c r="F2042" s="12">
        <v>203.05</v>
      </c>
      <c r="G2042" s="12">
        <v>213.85</v>
      </c>
      <c r="H2042" s="12">
        <v>213.66046831955921</v>
      </c>
      <c r="I2042">
        <v>71148</v>
      </c>
      <c r="J2042">
        <v>2325</v>
      </c>
      <c r="K2042" s="12">
        <v>15201515</v>
      </c>
      <c r="L2042">
        <v>46197</v>
      </c>
      <c r="M2042">
        <v>64.930000000000007</v>
      </c>
      <c r="N2042">
        <v>12.95</v>
      </c>
      <c r="O2042">
        <v>10.8</v>
      </c>
      <c r="P2042">
        <f xml:space="preserve"> IF(Stock_Info[[#This Row],[Close Price]] &gt; Stock_Info[[#This Row],[Open Price]], 1, 0)</f>
        <v>1</v>
      </c>
      <c r="Q2042" t="str">
        <f>IF(AND(Stock_Info[[#This Row],[% Deli. Qty to Traded Qty]]&gt;80,Stock_Info[[#This Row],[No. of Trades]]&lt;3000),"Unusual Day","")</f>
        <v/>
      </c>
      <c r="R2042" t="str">
        <f>IF(AND(Stock_Info[[#This Row],[Spread High-Low]] &lt; 10, Stock_Info[[#This Row],[% Deli. Qty to Traded Qty]] &gt; 90), "Good Day", "")</f>
        <v/>
      </c>
    </row>
    <row r="2043" spans="1:18">
      <c r="A2043" t="s">
        <v>48</v>
      </c>
      <c r="B2043" s="1">
        <v>45849</v>
      </c>
      <c r="C2043" s="1" t="str">
        <f>"WEEK" &amp;" " &amp;  INT((DAY(Stock_Info[[#This Row],[Date]])+WEEKDAY(DATE(YEAR(Stock_Info[[#This Row],[Date]]),MONTH(Stock_Info[[#This Row],[Date]]),1))-1)/7)+1</f>
        <v>WEEK 2</v>
      </c>
      <c r="D2043" s="12">
        <v>216</v>
      </c>
      <c r="E2043" s="12">
        <v>216.55</v>
      </c>
      <c r="F2043" s="12">
        <v>209.5</v>
      </c>
      <c r="G2043" s="12">
        <v>210.2</v>
      </c>
      <c r="H2043" s="12">
        <v>212.48941784885676</v>
      </c>
      <c r="I2043">
        <v>56463</v>
      </c>
      <c r="J2043">
        <v>1779</v>
      </c>
      <c r="K2043" s="12">
        <v>11997790</v>
      </c>
      <c r="L2043">
        <v>29227</v>
      </c>
      <c r="M2043">
        <v>51.76</v>
      </c>
      <c r="N2043">
        <v>7.05</v>
      </c>
      <c r="O2043">
        <v>-5.8</v>
      </c>
      <c r="P2043">
        <f xml:space="preserve"> IF(Stock_Info[[#This Row],[Close Price]] &gt; Stock_Info[[#This Row],[Open Price]], 1, 0)</f>
        <v>0</v>
      </c>
      <c r="Q2043" t="str">
        <f>IF(AND(Stock_Info[[#This Row],[% Deli. Qty to Traded Qty]]&gt;80,Stock_Info[[#This Row],[No. of Trades]]&lt;3000),"Unusual Day","")</f>
        <v/>
      </c>
      <c r="R2043" t="str">
        <f>IF(AND(Stock_Info[[#This Row],[Spread High-Low]] &lt; 10, Stock_Info[[#This Row],[% Deli. Qty to Traded Qty]] &gt; 90), "Good Day", "")</f>
        <v/>
      </c>
    </row>
    <row r="2044" spans="1:18">
      <c r="A2044" t="s">
        <v>48</v>
      </c>
      <c r="B2044" s="1">
        <v>45848</v>
      </c>
      <c r="C2044" s="1" t="str">
        <f>"WEEK" &amp;" " &amp;  INT((DAY(Stock_Info[[#This Row],[Date]])+WEEKDAY(DATE(YEAR(Stock_Info[[#This Row],[Date]]),MONTH(Stock_Info[[#This Row],[Date]]),1))-1)/7)+1</f>
        <v>WEEK 2</v>
      </c>
      <c r="D2044" s="12">
        <v>219</v>
      </c>
      <c r="E2044" s="12">
        <v>221</v>
      </c>
      <c r="F2044" s="12">
        <v>213.65</v>
      </c>
      <c r="G2044" s="12">
        <v>214.3</v>
      </c>
      <c r="H2044" s="12">
        <v>216.43160067554888</v>
      </c>
      <c r="I2044">
        <v>47961</v>
      </c>
      <c r="J2044">
        <v>1221</v>
      </c>
      <c r="K2044" s="12">
        <v>10380276</v>
      </c>
      <c r="L2044">
        <v>20556</v>
      </c>
      <c r="M2044">
        <v>42.86</v>
      </c>
      <c r="N2044">
        <v>7.35</v>
      </c>
      <c r="O2044">
        <v>-4.7</v>
      </c>
      <c r="P2044">
        <f xml:space="preserve"> IF(Stock_Info[[#This Row],[Close Price]] &gt; Stock_Info[[#This Row],[Open Price]], 1, 0)</f>
        <v>0</v>
      </c>
      <c r="Q2044" t="str">
        <f>IF(AND(Stock_Info[[#This Row],[% Deli. Qty to Traded Qty]]&gt;80,Stock_Info[[#This Row],[No. of Trades]]&lt;3000),"Unusual Day","")</f>
        <v/>
      </c>
      <c r="R2044" t="str">
        <f>IF(AND(Stock_Info[[#This Row],[Spread High-Low]] &lt; 10, Stock_Info[[#This Row],[% Deli. Qty to Traded Qty]] &gt; 90), "Good Day", "")</f>
        <v/>
      </c>
    </row>
    <row r="2045" spans="1:18">
      <c r="A2045" t="s">
        <v>48</v>
      </c>
      <c r="B2045" s="1">
        <v>45847</v>
      </c>
      <c r="C2045" s="1" t="str">
        <f>"WEEK" &amp;" " &amp;  INT((DAY(Stock_Info[[#This Row],[Date]])+WEEKDAY(DATE(YEAR(Stock_Info[[#This Row],[Date]]),MONTH(Stock_Info[[#This Row],[Date]]),1))-1)/7)+1</f>
        <v>WEEK 2</v>
      </c>
      <c r="D2045" s="12">
        <v>214.85</v>
      </c>
      <c r="E2045" s="12">
        <v>219.95</v>
      </c>
      <c r="F2045" s="12">
        <v>213.65</v>
      </c>
      <c r="G2045" s="12">
        <v>218.25</v>
      </c>
      <c r="H2045" s="12">
        <v>216.35705595034474</v>
      </c>
      <c r="I2045">
        <v>56711</v>
      </c>
      <c r="J2045">
        <v>1559</v>
      </c>
      <c r="K2045" s="12">
        <v>12269825</v>
      </c>
      <c r="L2045">
        <v>24643</v>
      </c>
      <c r="M2045">
        <v>43.45</v>
      </c>
      <c r="N2045">
        <v>6.3</v>
      </c>
      <c r="O2045">
        <v>3.4</v>
      </c>
      <c r="P2045">
        <f xml:space="preserve"> IF(Stock_Info[[#This Row],[Close Price]] &gt; Stock_Info[[#This Row],[Open Price]], 1, 0)</f>
        <v>1</v>
      </c>
      <c r="Q2045" t="str">
        <f>IF(AND(Stock_Info[[#This Row],[% Deli. Qty to Traded Qty]]&gt;80,Stock_Info[[#This Row],[No. of Trades]]&lt;3000),"Unusual Day","")</f>
        <v/>
      </c>
      <c r="R2045" t="str">
        <f>IF(AND(Stock_Info[[#This Row],[Spread High-Low]] &lt; 10, Stock_Info[[#This Row],[% Deli. Qty to Traded Qty]] &gt; 90), "Good Day", "")</f>
        <v/>
      </c>
    </row>
    <row r="2046" spans="1:18">
      <c r="A2046" t="s">
        <v>48</v>
      </c>
      <c r="B2046" s="1">
        <v>45846</v>
      </c>
      <c r="C2046" s="1" t="str">
        <f>"WEEK" &amp;" " &amp;  INT((DAY(Stock_Info[[#This Row],[Date]])+WEEKDAY(DATE(YEAR(Stock_Info[[#This Row],[Date]]),MONTH(Stock_Info[[#This Row],[Date]]),1))-1)/7)+1</f>
        <v>WEEK 2</v>
      </c>
      <c r="D2046" s="12">
        <v>218</v>
      </c>
      <c r="E2046" s="12">
        <v>219.7</v>
      </c>
      <c r="F2046" s="12">
        <v>213.45</v>
      </c>
      <c r="G2046" s="12">
        <v>215.5</v>
      </c>
      <c r="H2046" s="12">
        <v>215.91440795807037</v>
      </c>
      <c r="I2046">
        <v>46745</v>
      </c>
      <c r="J2046">
        <v>973</v>
      </c>
      <c r="K2046" s="12">
        <v>10092919</v>
      </c>
      <c r="L2046">
        <v>23942</v>
      </c>
      <c r="M2046">
        <v>51.22</v>
      </c>
      <c r="N2046">
        <v>6.25</v>
      </c>
      <c r="O2046">
        <v>-2.5</v>
      </c>
      <c r="P2046">
        <f xml:space="preserve"> IF(Stock_Info[[#This Row],[Close Price]] &gt; Stock_Info[[#This Row],[Open Price]], 1, 0)</f>
        <v>0</v>
      </c>
      <c r="Q2046" t="str">
        <f>IF(AND(Stock_Info[[#This Row],[% Deli. Qty to Traded Qty]]&gt;80,Stock_Info[[#This Row],[No. of Trades]]&lt;3000),"Unusual Day","")</f>
        <v/>
      </c>
      <c r="R2046" t="str">
        <f>IF(AND(Stock_Info[[#This Row],[Spread High-Low]] &lt; 10, Stock_Info[[#This Row],[% Deli. Qty to Traded Qty]] &gt; 90), "Good Day", "")</f>
        <v/>
      </c>
    </row>
    <row r="2047" spans="1:18">
      <c r="A2047" t="s">
        <v>48</v>
      </c>
      <c r="B2047" s="1">
        <v>45845</v>
      </c>
      <c r="C2047" s="1" t="str">
        <f>"WEEK" &amp;" " &amp;  INT((DAY(Stock_Info[[#This Row],[Date]])+WEEKDAY(DATE(YEAR(Stock_Info[[#This Row],[Date]]),MONTH(Stock_Info[[#This Row],[Date]]),1))-1)/7)+1</f>
        <v>WEEK 2</v>
      </c>
      <c r="D2047" s="12">
        <v>216.1</v>
      </c>
      <c r="E2047" s="12">
        <v>219.9</v>
      </c>
      <c r="F2047" s="12">
        <v>213.65</v>
      </c>
      <c r="G2047" s="12">
        <v>218.85</v>
      </c>
      <c r="H2047" s="12">
        <v>217.50267951537836</v>
      </c>
      <c r="I2047">
        <v>82291</v>
      </c>
      <c r="J2047">
        <v>1631</v>
      </c>
      <c r="K2047" s="12">
        <v>17898513</v>
      </c>
      <c r="L2047">
        <v>45884</v>
      </c>
      <c r="M2047">
        <v>55.76</v>
      </c>
      <c r="N2047">
        <v>6.25</v>
      </c>
      <c r="O2047">
        <v>2.75</v>
      </c>
      <c r="P2047">
        <f xml:space="preserve"> IF(Stock_Info[[#This Row],[Close Price]] &gt; Stock_Info[[#This Row],[Open Price]], 1, 0)</f>
        <v>1</v>
      </c>
      <c r="Q2047" t="str">
        <f>IF(AND(Stock_Info[[#This Row],[% Deli. Qty to Traded Qty]]&gt;80,Stock_Info[[#This Row],[No. of Trades]]&lt;3000),"Unusual Day","")</f>
        <v/>
      </c>
      <c r="R2047" t="str">
        <f>IF(AND(Stock_Info[[#This Row],[Spread High-Low]] &lt; 10, Stock_Info[[#This Row],[% Deli. Qty to Traded Qty]] &gt; 90), "Good Day", "")</f>
        <v/>
      </c>
    </row>
    <row r="2048" spans="1:18">
      <c r="A2048" t="s">
        <v>48</v>
      </c>
      <c r="B2048" s="1">
        <v>45842</v>
      </c>
      <c r="C2048" s="1" t="str">
        <f>"WEEK" &amp;" " &amp;  INT((DAY(Stock_Info[[#This Row],[Date]])+WEEKDAY(DATE(YEAR(Stock_Info[[#This Row],[Date]]),MONTH(Stock_Info[[#This Row],[Date]]),1))-1)/7)+1</f>
        <v>WEEK 1</v>
      </c>
      <c r="D2048" s="12">
        <v>216.7</v>
      </c>
      <c r="E2048" s="12">
        <v>220.5</v>
      </c>
      <c r="F2048" s="12">
        <v>212</v>
      </c>
      <c r="G2048" s="12">
        <v>217.35</v>
      </c>
      <c r="H2048" s="12">
        <v>216.04399695522801</v>
      </c>
      <c r="I2048">
        <v>144510</v>
      </c>
      <c r="J2048">
        <v>4902</v>
      </c>
      <c r="K2048" s="12">
        <v>31220518</v>
      </c>
      <c r="L2048">
        <v>69818</v>
      </c>
      <c r="M2048">
        <v>48.31</v>
      </c>
      <c r="N2048">
        <v>8.5</v>
      </c>
      <c r="O2048">
        <v>0.65</v>
      </c>
      <c r="P2048">
        <f xml:space="preserve"> IF(Stock_Info[[#This Row],[Close Price]] &gt; Stock_Info[[#This Row],[Open Price]], 1, 0)</f>
        <v>1</v>
      </c>
      <c r="Q2048" t="str">
        <f>IF(AND(Stock_Info[[#This Row],[% Deli. Qty to Traded Qty]]&gt;80,Stock_Info[[#This Row],[No. of Trades]]&lt;3000),"Unusual Day","")</f>
        <v/>
      </c>
      <c r="R2048" t="str">
        <f>IF(AND(Stock_Info[[#This Row],[Spread High-Low]] &lt; 10, Stock_Info[[#This Row],[% Deli. Qty to Traded Qty]] &gt; 90), "Good Day", "")</f>
        <v/>
      </c>
    </row>
    <row r="2049" spans="1:18">
      <c r="A2049" t="s">
        <v>48</v>
      </c>
      <c r="B2049" s="1">
        <v>45841</v>
      </c>
      <c r="C2049" s="1" t="str">
        <f>"WEEK" &amp;" " &amp;  INT((DAY(Stock_Info[[#This Row],[Date]])+WEEKDAY(DATE(YEAR(Stock_Info[[#This Row],[Date]]),MONTH(Stock_Info[[#This Row],[Date]]),1))-1)/7)+1</f>
        <v>WEEK 1</v>
      </c>
      <c r="D2049" s="12">
        <v>221.25</v>
      </c>
      <c r="E2049" s="12">
        <v>223.5</v>
      </c>
      <c r="F2049" s="12">
        <v>216.25</v>
      </c>
      <c r="G2049" s="12">
        <v>217.1</v>
      </c>
      <c r="H2049" s="12">
        <v>218.95785505836577</v>
      </c>
      <c r="I2049">
        <v>123360</v>
      </c>
      <c r="J2049">
        <v>4019</v>
      </c>
      <c r="K2049" s="12">
        <v>27010641</v>
      </c>
      <c r="L2049">
        <v>65826</v>
      </c>
      <c r="M2049">
        <v>53.36</v>
      </c>
      <c r="N2049">
        <v>7.25</v>
      </c>
      <c r="O2049">
        <v>-4.1500000000000004</v>
      </c>
      <c r="P2049">
        <f xml:space="preserve"> IF(Stock_Info[[#This Row],[Close Price]] &gt; Stock_Info[[#This Row],[Open Price]], 1, 0)</f>
        <v>0</v>
      </c>
      <c r="Q2049" t="str">
        <f>IF(AND(Stock_Info[[#This Row],[% Deli. Qty to Traded Qty]]&gt;80,Stock_Info[[#This Row],[No. of Trades]]&lt;3000),"Unusual Day","")</f>
        <v/>
      </c>
      <c r="R2049" t="str">
        <f>IF(AND(Stock_Info[[#This Row],[Spread High-Low]] &lt; 10, Stock_Info[[#This Row],[% Deli. Qty to Traded Qty]] &gt; 90), "Good Day", "")</f>
        <v/>
      </c>
    </row>
    <row r="2050" spans="1:18">
      <c r="A2050" t="s">
        <v>48</v>
      </c>
      <c r="B2050" s="1">
        <v>45840</v>
      </c>
      <c r="C2050" s="1" t="str">
        <f>"WEEK" &amp;" " &amp;  INT((DAY(Stock_Info[[#This Row],[Date]])+WEEKDAY(DATE(YEAR(Stock_Info[[#This Row],[Date]]),MONTH(Stock_Info[[#This Row],[Date]]),1))-1)/7)+1</f>
        <v>WEEK 1</v>
      </c>
      <c r="D2050" s="12">
        <v>227.5</v>
      </c>
      <c r="E2050" s="12">
        <v>232.7</v>
      </c>
      <c r="F2050" s="12">
        <v>219.65</v>
      </c>
      <c r="G2050" s="12">
        <v>222</v>
      </c>
      <c r="H2050" s="12">
        <v>226.58797510454312</v>
      </c>
      <c r="I2050">
        <v>236027</v>
      </c>
      <c r="J2050">
        <v>3730</v>
      </c>
      <c r="K2050" s="12">
        <v>53480880</v>
      </c>
      <c r="L2050">
        <v>68676</v>
      </c>
      <c r="M2050">
        <v>29.1</v>
      </c>
      <c r="N2050">
        <v>13.05</v>
      </c>
      <c r="O2050">
        <v>-5.5</v>
      </c>
      <c r="P2050">
        <f xml:space="preserve"> IF(Stock_Info[[#This Row],[Close Price]] &gt; Stock_Info[[#This Row],[Open Price]], 1, 0)</f>
        <v>0</v>
      </c>
      <c r="Q2050" t="str">
        <f>IF(AND(Stock_Info[[#This Row],[% Deli. Qty to Traded Qty]]&gt;80,Stock_Info[[#This Row],[No. of Trades]]&lt;3000),"Unusual Day","")</f>
        <v/>
      </c>
      <c r="R2050" t="str">
        <f>IF(AND(Stock_Info[[#This Row],[Spread High-Low]] &lt; 10, Stock_Info[[#This Row],[% Deli. Qty to Traded Qty]] &gt; 90), "Good Day", "")</f>
        <v/>
      </c>
    </row>
    <row r="2051" spans="1:18">
      <c r="A2051" t="s">
        <v>48</v>
      </c>
      <c r="B2051" s="1">
        <v>45839</v>
      </c>
      <c r="C2051" s="1" t="str">
        <f>"WEEK" &amp;" " &amp;  INT((DAY(Stock_Info[[#This Row],[Date]])+WEEKDAY(DATE(YEAR(Stock_Info[[#This Row],[Date]]),MONTH(Stock_Info[[#This Row],[Date]]),1))-1)/7)+1</f>
        <v>WEEK 1</v>
      </c>
      <c r="D2051" s="12">
        <v>213.05</v>
      </c>
      <c r="E2051" s="12">
        <v>232.35</v>
      </c>
      <c r="F2051" s="12">
        <v>213.05</v>
      </c>
      <c r="G2051" s="12">
        <v>230.35</v>
      </c>
      <c r="H2051" s="12">
        <v>222.74796974178747</v>
      </c>
      <c r="I2051">
        <v>672082</v>
      </c>
      <c r="J2051">
        <v>14191</v>
      </c>
      <c r="K2051" s="12">
        <v>149704901</v>
      </c>
      <c r="L2051">
        <v>393401</v>
      </c>
      <c r="M2051">
        <v>58.53</v>
      </c>
      <c r="N2051">
        <v>19.3</v>
      </c>
      <c r="O2051">
        <v>17.3</v>
      </c>
      <c r="P2051">
        <f xml:space="preserve"> IF(Stock_Info[[#This Row],[Close Price]] &gt; Stock_Info[[#This Row],[Open Price]], 1, 0)</f>
        <v>1</v>
      </c>
      <c r="Q2051" t="str">
        <f>IF(AND(Stock_Info[[#This Row],[% Deli. Qty to Traded Qty]]&gt;80,Stock_Info[[#This Row],[No. of Trades]]&lt;3000),"Unusual Day","")</f>
        <v/>
      </c>
      <c r="R2051" t="str">
        <f>IF(AND(Stock_Info[[#This Row],[Spread High-Low]] &lt; 10, Stock_Info[[#This Row],[% Deli. Qty to Traded Qty]] &gt; 90), "Good Day", "")</f>
        <v/>
      </c>
    </row>
    <row r="2052" spans="1:18">
      <c r="A2052" t="s">
        <v>48</v>
      </c>
      <c r="B2052" s="1">
        <v>45838</v>
      </c>
      <c r="C2052" s="1" t="str">
        <f>"WEEK" &amp;" " &amp;  INT((DAY(Stock_Info[[#This Row],[Date]])+WEEKDAY(DATE(YEAR(Stock_Info[[#This Row],[Date]]),MONTH(Stock_Info[[#This Row],[Date]]),1))-1)/7)+1</f>
        <v>WEEK 5</v>
      </c>
      <c r="D2052" s="12">
        <v>206.05</v>
      </c>
      <c r="E2052" s="12">
        <v>220.5</v>
      </c>
      <c r="F2052" s="12">
        <v>205.65</v>
      </c>
      <c r="G2052" s="12">
        <v>219.05</v>
      </c>
      <c r="H2052" s="12">
        <v>214.72260634852839</v>
      </c>
      <c r="I2052">
        <v>285641</v>
      </c>
      <c r="J2052">
        <v>5148</v>
      </c>
      <c r="K2052" s="12">
        <v>61333580</v>
      </c>
      <c r="L2052">
        <v>148358</v>
      </c>
      <c r="M2052">
        <v>51.94</v>
      </c>
      <c r="N2052">
        <v>14.85</v>
      </c>
      <c r="O2052">
        <v>13</v>
      </c>
      <c r="P2052">
        <f xml:space="preserve"> IF(Stock_Info[[#This Row],[Close Price]] &gt; Stock_Info[[#This Row],[Open Price]], 1, 0)</f>
        <v>1</v>
      </c>
      <c r="Q2052" t="str">
        <f>IF(AND(Stock_Info[[#This Row],[% Deli. Qty to Traded Qty]]&gt;80,Stock_Info[[#This Row],[No. of Trades]]&lt;3000),"Unusual Day","")</f>
        <v/>
      </c>
      <c r="R2052" t="str">
        <f>IF(AND(Stock_Info[[#This Row],[Spread High-Low]] &lt; 10, Stock_Info[[#This Row],[% Deli. Qty to Traded Qty]] &gt; 90), "Good Day", "")</f>
        <v/>
      </c>
    </row>
    <row r="2053" spans="1:18">
      <c r="A2053" t="s">
        <v>48</v>
      </c>
      <c r="B2053" s="1">
        <v>45835</v>
      </c>
      <c r="C2053" s="1" t="str">
        <f>"WEEK" &amp;" " &amp;  INT((DAY(Stock_Info[[#This Row],[Date]])+WEEKDAY(DATE(YEAR(Stock_Info[[#This Row],[Date]]),MONTH(Stock_Info[[#This Row],[Date]]),1))-1)/7)+1</f>
        <v>WEEK 4</v>
      </c>
      <c r="D2053" s="12">
        <v>206.6</v>
      </c>
      <c r="E2053" s="12">
        <v>206.65</v>
      </c>
      <c r="F2053" s="12">
        <v>202.45</v>
      </c>
      <c r="G2053" s="12">
        <v>205.85</v>
      </c>
      <c r="H2053" s="12">
        <v>204.71864615806243</v>
      </c>
      <c r="I2053">
        <v>29191</v>
      </c>
      <c r="J2053">
        <v>932</v>
      </c>
      <c r="K2053" s="12">
        <v>5975942</v>
      </c>
      <c r="L2053">
        <v>16705</v>
      </c>
      <c r="M2053">
        <v>57.23</v>
      </c>
      <c r="N2053">
        <v>4.2</v>
      </c>
      <c r="O2053">
        <v>-0.75</v>
      </c>
      <c r="P2053">
        <f xml:space="preserve"> IF(Stock_Info[[#This Row],[Close Price]] &gt; Stock_Info[[#This Row],[Open Price]], 1, 0)</f>
        <v>0</v>
      </c>
      <c r="Q2053" t="str">
        <f>IF(AND(Stock_Info[[#This Row],[% Deli. Qty to Traded Qty]]&gt;80,Stock_Info[[#This Row],[No. of Trades]]&lt;3000),"Unusual Day","")</f>
        <v/>
      </c>
      <c r="R2053" t="str">
        <f>IF(AND(Stock_Info[[#This Row],[Spread High-Low]] &lt; 10, Stock_Info[[#This Row],[% Deli. Qty to Traded Qty]] &gt; 90), "Good Day", "")</f>
        <v/>
      </c>
    </row>
    <row r="2054" spans="1:18">
      <c r="A2054" t="s">
        <v>48</v>
      </c>
      <c r="B2054" s="1">
        <v>45834</v>
      </c>
      <c r="C2054" s="1" t="str">
        <f>"WEEK" &amp;" " &amp;  INT((DAY(Stock_Info[[#This Row],[Date]])+WEEKDAY(DATE(YEAR(Stock_Info[[#This Row],[Date]]),MONTH(Stock_Info[[#This Row],[Date]]),1))-1)/7)+1</f>
        <v>WEEK 4</v>
      </c>
      <c r="D2054" s="12">
        <v>203.05</v>
      </c>
      <c r="E2054" s="12">
        <v>205.5</v>
      </c>
      <c r="F2054" s="12">
        <v>199</v>
      </c>
      <c r="G2054" s="12">
        <v>204.95</v>
      </c>
      <c r="H2054" s="12">
        <v>203.26776010934427</v>
      </c>
      <c r="I2054">
        <v>89991</v>
      </c>
      <c r="J2054">
        <v>2302</v>
      </c>
      <c r="K2054" s="12">
        <v>18292269</v>
      </c>
      <c r="L2054">
        <v>57767</v>
      </c>
      <c r="M2054">
        <v>64.19</v>
      </c>
      <c r="N2054">
        <v>6.5</v>
      </c>
      <c r="O2054">
        <v>1.9</v>
      </c>
      <c r="P2054">
        <f xml:space="preserve"> IF(Stock_Info[[#This Row],[Close Price]] &gt; Stock_Info[[#This Row],[Open Price]], 1, 0)</f>
        <v>1</v>
      </c>
      <c r="Q2054" t="str">
        <f>IF(AND(Stock_Info[[#This Row],[% Deli. Qty to Traded Qty]]&gt;80,Stock_Info[[#This Row],[No. of Trades]]&lt;3000),"Unusual Day","")</f>
        <v/>
      </c>
      <c r="R2054" t="str">
        <f>IF(AND(Stock_Info[[#This Row],[Spread High-Low]] &lt; 10, Stock_Info[[#This Row],[% Deli. Qty to Traded Qty]] &gt; 90), "Good Day", "")</f>
        <v/>
      </c>
    </row>
    <row r="2055" spans="1:18">
      <c r="A2055" t="s">
        <v>48</v>
      </c>
      <c r="B2055" s="1">
        <v>45833</v>
      </c>
      <c r="C2055" s="1" t="str">
        <f>"WEEK" &amp;" " &amp;  INT((DAY(Stock_Info[[#This Row],[Date]])+WEEKDAY(DATE(YEAR(Stock_Info[[#This Row],[Date]]),MONTH(Stock_Info[[#This Row],[Date]]),1))-1)/7)+1</f>
        <v>WEEK 4</v>
      </c>
      <c r="D2055" s="12">
        <v>193.9</v>
      </c>
      <c r="E2055" s="12">
        <v>199.95</v>
      </c>
      <c r="F2055" s="12">
        <v>193.25</v>
      </c>
      <c r="G2055" s="12">
        <v>198.95</v>
      </c>
      <c r="H2055" s="12">
        <v>196.68903744021983</v>
      </c>
      <c r="I2055">
        <v>75694</v>
      </c>
      <c r="J2055">
        <v>1500</v>
      </c>
      <c r="K2055" s="12">
        <v>14888180</v>
      </c>
      <c r="L2055">
        <v>40224</v>
      </c>
      <c r="M2055">
        <v>53.14</v>
      </c>
      <c r="N2055">
        <v>6.7</v>
      </c>
      <c r="O2055">
        <v>5.05</v>
      </c>
      <c r="P2055">
        <f xml:space="preserve"> IF(Stock_Info[[#This Row],[Close Price]] &gt; Stock_Info[[#This Row],[Open Price]], 1, 0)</f>
        <v>1</v>
      </c>
      <c r="Q2055" t="str">
        <f>IF(AND(Stock_Info[[#This Row],[% Deli. Qty to Traded Qty]]&gt;80,Stock_Info[[#This Row],[No. of Trades]]&lt;3000),"Unusual Day","")</f>
        <v/>
      </c>
      <c r="R2055" t="str">
        <f>IF(AND(Stock_Info[[#This Row],[Spread High-Low]] &lt; 10, Stock_Info[[#This Row],[% Deli. Qty to Traded Qty]] &gt; 90), "Good Day", "")</f>
        <v/>
      </c>
    </row>
    <row r="2056" spans="1:18">
      <c r="A2056" t="s">
        <v>48</v>
      </c>
      <c r="B2056" s="1">
        <v>45832</v>
      </c>
      <c r="C2056" s="1" t="str">
        <f>"WEEK" &amp;" " &amp;  INT((DAY(Stock_Info[[#This Row],[Date]])+WEEKDAY(DATE(YEAR(Stock_Info[[#This Row],[Date]]),MONTH(Stock_Info[[#This Row],[Date]]),1))-1)/7)+1</f>
        <v>WEEK 4</v>
      </c>
      <c r="D2056" s="12">
        <v>192</v>
      </c>
      <c r="E2056" s="12">
        <v>194.75</v>
      </c>
      <c r="F2056" s="12">
        <v>191.95</v>
      </c>
      <c r="G2056" s="12">
        <v>193.85</v>
      </c>
      <c r="H2056" s="12">
        <v>194.05272351105685</v>
      </c>
      <c r="I2056">
        <v>58968</v>
      </c>
      <c r="J2056">
        <v>785</v>
      </c>
      <c r="K2056" s="12">
        <v>11442901</v>
      </c>
      <c r="L2056">
        <v>21141</v>
      </c>
      <c r="M2056">
        <v>35.85</v>
      </c>
      <c r="N2056">
        <v>2.8</v>
      </c>
      <c r="O2056">
        <v>1.85</v>
      </c>
      <c r="P2056">
        <f xml:space="preserve"> IF(Stock_Info[[#This Row],[Close Price]] &gt; Stock_Info[[#This Row],[Open Price]], 1, 0)</f>
        <v>1</v>
      </c>
      <c r="Q2056" t="str">
        <f>IF(AND(Stock_Info[[#This Row],[% Deli. Qty to Traded Qty]]&gt;80,Stock_Info[[#This Row],[No. of Trades]]&lt;3000),"Unusual Day","")</f>
        <v/>
      </c>
      <c r="R2056" t="str">
        <f>IF(AND(Stock_Info[[#This Row],[Spread High-Low]] &lt; 10, Stock_Info[[#This Row],[% Deli. Qty to Traded Qty]] &gt; 90), "Good Day", "")</f>
        <v/>
      </c>
    </row>
    <row r="2057" spans="1:18">
      <c r="A2057" t="s">
        <v>48</v>
      </c>
      <c r="B2057" s="1">
        <v>45831</v>
      </c>
      <c r="C2057" s="1" t="str">
        <f>"WEEK" &amp;" " &amp;  INT((DAY(Stock_Info[[#This Row],[Date]])+WEEKDAY(DATE(YEAR(Stock_Info[[#This Row],[Date]]),MONTH(Stock_Info[[#This Row],[Date]]),1))-1)/7)+1</f>
        <v>WEEK 4</v>
      </c>
      <c r="D2057" s="12">
        <v>189.25</v>
      </c>
      <c r="E2057" s="12">
        <v>192.75</v>
      </c>
      <c r="F2057" s="12">
        <v>187.05</v>
      </c>
      <c r="G2057" s="12">
        <v>191.45</v>
      </c>
      <c r="H2057" s="12">
        <v>189.97256808569509</v>
      </c>
      <c r="I2057">
        <v>75897</v>
      </c>
      <c r="J2057">
        <v>2021</v>
      </c>
      <c r="K2057" s="12">
        <v>14418348</v>
      </c>
      <c r="L2057">
        <v>42867</v>
      </c>
      <c r="M2057">
        <v>56.48</v>
      </c>
      <c r="N2057">
        <v>5.7</v>
      </c>
      <c r="O2057">
        <v>2.2000000000000002</v>
      </c>
      <c r="P2057">
        <f xml:space="preserve"> IF(Stock_Info[[#This Row],[Close Price]] &gt; Stock_Info[[#This Row],[Open Price]], 1, 0)</f>
        <v>1</v>
      </c>
      <c r="Q2057" t="str">
        <f>IF(AND(Stock_Info[[#This Row],[% Deli. Qty to Traded Qty]]&gt;80,Stock_Info[[#This Row],[No. of Trades]]&lt;3000),"Unusual Day","")</f>
        <v/>
      </c>
      <c r="R2057" t="str">
        <f>IF(AND(Stock_Info[[#This Row],[Spread High-Low]] &lt; 10, Stock_Info[[#This Row],[% Deli. Qty to Traded Qty]] &gt; 90), "Good Day", "")</f>
        <v/>
      </c>
    </row>
    <row r="2058" spans="1:18">
      <c r="A2058" t="s">
        <v>48</v>
      </c>
      <c r="B2058" s="1">
        <v>45828</v>
      </c>
      <c r="C2058" s="1" t="str">
        <f>"WEEK" &amp;" " &amp;  INT((DAY(Stock_Info[[#This Row],[Date]])+WEEKDAY(DATE(YEAR(Stock_Info[[#This Row],[Date]]),MONTH(Stock_Info[[#This Row],[Date]]),1))-1)/7)+1</f>
        <v>WEEK 3</v>
      </c>
      <c r="D2058" s="12">
        <v>191.65</v>
      </c>
      <c r="E2058" s="12">
        <v>193.1</v>
      </c>
      <c r="F2058" s="12">
        <v>190.1</v>
      </c>
      <c r="G2058" s="12">
        <v>190.95</v>
      </c>
      <c r="H2058" s="12">
        <v>191.42987692145158</v>
      </c>
      <c r="I2058">
        <v>18931</v>
      </c>
      <c r="J2058">
        <v>644</v>
      </c>
      <c r="K2058" s="12">
        <v>3623959</v>
      </c>
      <c r="L2058">
        <v>9084</v>
      </c>
      <c r="M2058">
        <v>47.98</v>
      </c>
      <c r="N2058">
        <v>3</v>
      </c>
      <c r="O2058">
        <v>-0.7</v>
      </c>
      <c r="P2058">
        <f xml:space="preserve"> IF(Stock_Info[[#This Row],[Close Price]] &gt; Stock_Info[[#This Row],[Open Price]], 1, 0)</f>
        <v>0</v>
      </c>
      <c r="Q2058" t="str">
        <f>IF(AND(Stock_Info[[#This Row],[% Deli. Qty to Traded Qty]]&gt;80,Stock_Info[[#This Row],[No. of Trades]]&lt;3000),"Unusual Day","")</f>
        <v/>
      </c>
      <c r="R2058" t="str">
        <f>IF(AND(Stock_Info[[#This Row],[Spread High-Low]] &lt; 10, Stock_Info[[#This Row],[% Deli. Qty to Traded Qty]] &gt; 90), "Good Day", "")</f>
        <v/>
      </c>
    </row>
    <row r="2059" spans="1:18">
      <c r="A2059" t="s">
        <v>48</v>
      </c>
      <c r="B2059" s="1">
        <v>45827</v>
      </c>
      <c r="C2059" s="1" t="str">
        <f>"WEEK" &amp;" " &amp;  INT((DAY(Stock_Info[[#This Row],[Date]])+WEEKDAY(DATE(YEAR(Stock_Info[[#This Row],[Date]]),MONTH(Stock_Info[[#This Row],[Date]]),1))-1)/7)+1</f>
        <v>WEEK 3</v>
      </c>
      <c r="D2059" s="12">
        <v>189.75</v>
      </c>
      <c r="E2059" s="12">
        <v>195.1</v>
      </c>
      <c r="F2059" s="12">
        <v>189.05</v>
      </c>
      <c r="G2059" s="12">
        <v>191.4</v>
      </c>
      <c r="H2059" s="12">
        <v>191.70296550723236</v>
      </c>
      <c r="I2059">
        <v>62013</v>
      </c>
      <c r="J2059">
        <v>1787</v>
      </c>
      <c r="K2059" s="12">
        <v>11888076</v>
      </c>
      <c r="L2059">
        <v>33471</v>
      </c>
      <c r="M2059">
        <v>53.97</v>
      </c>
      <c r="N2059">
        <v>6.05</v>
      </c>
      <c r="O2059">
        <v>1.65</v>
      </c>
      <c r="P2059">
        <f xml:space="preserve"> IF(Stock_Info[[#This Row],[Close Price]] &gt; Stock_Info[[#This Row],[Open Price]], 1, 0)</f>
        <v>1</v>
      </c>
      <c r="Q2059" t="str">
        <f>IF(AND(Stock_Info[[#This Row],[% Deli. Qty to Traded Qty]]&gt;80,Stock_Info[[#This Row],[No. of Trades]]&lt;3000),"Unusual Day","")</f>
        <v/>
      </c>
      <c r="R2059" t="str">
        <f>IF(AND(Stock_Info[[#This Row],[Spread High-Low]] &lt; 10, Stock_Info[[#This Row],[% Deli. Qty to Traded Qty]] &gt; 90), "Good Day", "")</f>
        <v/>
      </c>
    </row>
    <row r="2060" spans="1:18">
      <c r="A2060" t="s">
        <v>48</v>
      </c>
      <c r="B2060" s="1">
        <v>45826</v>
      </c>
      <c r="C2060" s="1" t="str">
        <f>"WEEK" &amp;" " &amp;  INT((DAY(Stock_Info[[#This Row],[Date]])+WEEKDAY(DATE(YEAR(Stock_Info[[#This Row],[Date]]),MONTH(Stock_Info[[#This Row],[Date]]),1))-1)/7)+1</f>
        <v>WEEK 3</v>
      </c>
      <c r="D2060" s="12">
        <v>192.8</v>
      </c>
      <c r="E2060" s="12">
        <v>194.9</v>
      </c>
      <c r="F2060" s="12">
        <v>192.3</v>
      </c>
      <c r="G2060" s="12">
        <v>193.55</v>
      </c>
      <c r="H2060" s="12">
        <v>193.55757138852178</v>
      </c>
      <c r="I2060">
        <v>24969</v>
      </c>
      <c r="J2060">
        <v>823</v>
      </c>
      <c r="K2060" s="12">
        <v>4832939</v>
      </c>
      <c r="L2060">
        <v>10858</v>
      </c>
      <c r="M2060">
        <v>43.49</v>
      </c>
      <c r="N2060">
        <v>2.6</v>
      </c>
      <c r="O2060">
        <v>0.75</v>
      </c>
      <c r="P2060">
        <f xml:space="preserve"> IF(Stock_Info[[#This Row],[Close Price]] &gt; Stock_Info[[#This Row],[Open Price]], 1, 0)</f>
        <v>1</v>
      </c>
      <c r="Q2060" t="str">
        <f>IF(AND(Stock_Info[[#This Row],[% Deli. Qty to Traded Qty]]&gt;80,Stock_Info[[#This Row],[No. of Trades]]&lt;3000),"Unusual Day","")</f>
        <v/>
      </c>
      <c r="R2060" t="str">
        <f>IF(AND(Stock_Info[[#This Row],[Spread High-Low]] &lt; 10, Stock_Info[[#This Row],[% Deli. Qty to Traded Qty]] &gt; 90), "Good Day", "")</f>
        <v/>
      </c>
    </row>
    <row r="2061" spans="1:18">
      <c r="A2061" t="s">
        <v>48</v>
      </c>
      <c r="B2061" s="1">
        <v>45825</v>
      </c>
      <c r="C2061" s="1" t="str">
        <f>"WEEK" &amp;" " &amp;  INT((DAY(Stock_Info[[#This Row],[Date]])+WEEKDAY(DATE(YEAR(Stock_Info[[#This Row],[Date]]),MONTH(Stock_Info[[#This Row],[Date]]),1))-1)/7)+1</f>
        <v>WEEK 3</v>
      </c>
      <c r="D2061" s="12">
        <v>191.25</v>
      </c>
      <c r="E2061" s="12">
        <v>198.15</v>
      </c>
      <c r="F2061" s="12">
        <v>191.25</v>
      </c>
      <c r="G2061" s="12">
        <v>192.8</v>
      </c>
      <c r="H2061" s="12">
        <v>194.19887407639078</v>
      </c>
      <c r="I2061">
        <v>51158</v>
      </c>
      <c r="J2061">
        <v>1643</v>
      </c>
      <c r="K2061" s="12">
        <v>9934826</v>
      </c>
      <c r="L2061">
        <v>25466</v>
      </c>
      <c r="M2061">
        <v>49.78</v>
      </c>
      <c r="N2061">
        <v>6.9</v>
      </c>
      <c r="O2061">
        <v>1.55</v>
      </c>
      <c r="P2061">
        <f xml:space="preserve"> IF(Stock_Info[[#This Row],[Close Price]] &gt; Stock_Info[[#This Row],[Open Price]], 1, 0)</f>
        <v>1</v>
      </c>
      <c r="Q2061" t="str">
        <f>IF(AND(Stock_Info[[#This Row],[% Deli. Qty to Traded Qty]]&gt;80,Stock_Info[[#This Row],[No. of Trades]]&lt;3000),"Unusual Day","")</f>
        <v/>
      </c>
      <c r="R2061" t="str">
        <f>IF(AND(Stock_Info[[#This Row],[Spread High-Low]] &lt; 10, Stock_Info[[#This Row],[% Deli. Qty to Traded Qty]] &gt; 90), "Good Day", "")</f>
        <v/>
      </c>
    </row>
    <row r="2062" spans="1:18">
      <c r="A2062" t="s">
        <v>48</v>
      </c>
      <c r="B2062" s="1">
        <v>45824</v>
      </c>
      <c r="C2062" s="1" t="str">
        <f>"WEEK" &amp;" " &amp;  INT((DAY(Stock_Info[[#This Row],[Date]])+WEEKDAY(DATE(YEAR(Stock_Info[[#This Row],[Date]]),MONTH(Stock_Info[[#This Row],[Date]]),1))-1)/7)+1</f>
        <v>WEEK 3</v>
      </c>
      <c r="D2062" s="12">
        <v>196.05</v>
      </c>
      <c r="E2062" s="12">
        <v>196.55</v>
      </c>
      <c r="F2062" s="12">
        <v>192</v>
      </c>
      <c r="G2062" s="12">
        <v>195.35</v>
      </c>
      <c r="H2062" s="12">
        <v>193.67680652680653</v>
      </c>
      <c r="I2062">
        <v>25740</v>
      </c>
      <c r="J2062">
        <v>811</v>
      </c>
      <c r="K2062" s="12">
        <v>4985241</v>
      </c>
      <c r="L2062">
        <v>12034</v>
      </c>
      <c r="M2062">
        <v>46.75</v>
      </c>
      <c r="N2062">
        <v>4.55</v>
      </c>
      <c r="O2062">
        <v>-0.7</v>
      </c>
      <c r="P2062">
        <f xml:space="preserve"> IF(Stock_Info[[#This Row],[Close Price]] &gt; Stock_Info[[#This Row],[Open Price]], 1, 0)</f>
        <v>0</v>
      </c>
      <c r="Q2062" t="str">
        <f>IF(AND(Stock_Info[[#This Row],[% Deli. Qty to Traded Qty]]&gt;80,Stock_Info[[#This Row],[No. of Trades]]&lt;3000),"Unusual Day","")</f>
        <v/>
      </c>
      <c r="R2062" t="str">
        <f>IF(AND(Stock_Info[[#This Row],[Spread High-Low]] &lt; 10, Stock_Info[[#This Row],[% Deli. Qty to Traded Qty]] &gt; 90), "Good Day", "")</f>
        <v/>
      </c>
    </row>
    <row r="2063" spans="1:18">
      <c r="A2063" t="s">
        <v>48</v>
      </c>
      <c r="B2063" s="1">
        <v>45821</v>
      </c>
      <c r="C2063" s="1" t="str">
        <f>"WEEK" &amp;" " &amp;  INT((DAY(Stock_Info[[#This Row],[Date]])+WEEKDAY(DATE(YEAR(Stock_Info[[#This Row],[Date]]),MONTH(Stock_Info[[#This Row],[Date]]),1))-1)/7)+1</f>
        <v>WEEK 2</v>
      </c>
      <c r="D2063" s="12">
        <v>184</v>
      </c>
      <c r="E2063" s="12">
        <v>196.95</v>
      </c>
      <c r="F2063" s="12">
        <v>184</v>
      </c>
      <c r="G2063" s="12">
        <v>196.05</v>
      </c>
      <c r="H2063" s="12">
        <v>193.91417604052276</v>
      </c>
      <c r="I2063">
        <v>101079</v>
      </c>
      <c r="J2063">
        <v>2252</v>
      </c>
      <c r="K2063" s="12">
        <v>19600651</v>
      </c>
      <c r="L2063">
        <v>38653</v>
      </c>
      <c r="M2063">
        <v>38.24</v>
      </c>
      <c r="N2063">
        <v>12.95</v>
      </c>
      <c r="O2063">
        <v>12.05</v>
      </c>
      <c r="P2063">
        <f xml:space="preserve"> IF(Stock_Info[[#This Row],[Close Price]] &gt; Stock_Info[[#This Row],[Open Price]], 1, 0)</f>
        <v>1</v>
      </c>
      <c r="Q2063" t="str">
        <f>IF(AND(Stock_Info[[#This Row],[% Deli. Qty to Traded Qty]]&gt;80,Stock_Info[[#This Row],[No. of Trades]]&lt;3000),"Unusual Day","")</f>
        <v/>
      </c>
      <c r="R2063" t="str">
        <f>IF(AND(Stock_Info[[#This Row],[Spread High-Low]] &lt; 10, Stock_Info[[#This Row],[% Deli. Qty to Traded Qty]] &gt; 90), "Good Day", "")</f>
        <v/>
      </c>
    </row>
    <row r="2064" spans="1:18">
      <c r="A2064" t="s">
        <v>48</v>
      </c>
      <c r="B2064" s="1">
        <v>45820</v>
      </c>
      <c r="C2064" s="1" t="str">
        <f>"WEEK" &amp;" " &amp;  INT((DAY(Stock_Info[[#This Row],[Date]])+WEEKDAY(DATE(YEAR(Stock_Info[[#This Row],[Date]]),MONTH(Stock_Info[[#This Row],[Date]]),1))-1)/7)+1</f>
        <v>WEEK 2</v>
      </c>
      <c r="D2064" s="12">
        <v>200.65</v>
      </c>
      <c r="E2064" s="12">
        <v>203</v>
      </c>
      <c r="F2064" s="12">
        <v>194.5</v>
      </c>
      <c r="G2064" s="12">
        <v>195.3</v>
      </c>
      <c r="H2064" s="12">
        <v>198.05290645400882</v>
      </c>
      <c r="I2064">
        <v>127905</v>
      </c>
      <c r="J2064">
        <v>2149</v>
      </c>
      <c r="K2064" s="12">
        <v>25331957</v>
      </c>
      <c r="L2064">
        <v>54423</v>
      </c>
      <c r="M2064">
        <v>42.55</v>
      </c>
      <c r="N2064">
        <v>8.5</v>
      </c>
      <c r="O2064">
        <v>-5.35</v>
      </c>
      <c r="P2064">
        <f xml:space="preserve"> IF(Stock_Info[[#This Row],[Close Price]] &gt; Stock_Info[[#This Row],[Open Price]], 1, 0)</f>
        <v>0</v>
      </c>
      <c r="Q2064" t="str">
        <f>IF(AND(Stock_Info[[#This Row],[% Deli. Qty to Traded Qty]]&gt;80,Stock_Info[[#This Row],[No. of Trades]]&lt;3000),"Unusual Day","")</f>
        <v/>
      </c>
      <c r="R2064" t="str">
        <f>IF(AND(Stock_Info[[#This Row],[Spread High-Low]] &lt; 10, Stock_Info[[#This Row],[% Deli. Qty to Traded Qty]] &gt; 90), "Good Day", "")</f>
        <v/>
      </c>
    </row>
    <row r="2065" spans="1:18">
      <c r="A2065" t="s">
        <v>48</v>
      </c>
      <c r="B2065" s="1">
        <v>45819</v>
      </c>
      <c r="C2065" s="1" t="str">
        <f>"WEEK" &amp;" " &amp;  INT((DAY(Stock_Info[[#This Row],[Date]])+WEEKDAY(DATE(YEAR(Stock_Info[[#This Row],[Date]]),MONTH(Stock_Info[[#This Row],[Date]]),1))-1)/7)+1</f>
        <v>WEEK 2</v>
      </c>
      <c r="D2065" s="12">
        <v>205.65</v>
      </c>
      <c r="E2065" s="12">
        <v>206.05</v>
      </c>
      <c r="F2065" s="12">
        <v>199.6</v>
      </c>
      <c r="G2065" s="12">
        <v>199.95</v>
      </c>
      <c r="H2065" s="12">
        <v>202.26938243441421</v>
      </c>
      <c r="I2065">
        <v>30685</v>
      </c>
      <c r="J2065">
        <v>816</v>
      </c>
      <c r="K2065" s="12">
        <v>6206636</v>
      </c>
      <c r="L2065">
        <v>15728</v>
      </c>
      <c r="M2065">
        <v>51.26</v>
      </c>
      <c r="N2065">
        <v>6.45</v>
      </c>
      <c r="O2065">
        <v>-5.7</v>
      </c>
      <c r="P2065">
        <f xml:space="preserve"> IF(Stock_Info[[#This Row],[Close Price]] &gt; Stock_Info[[#This Row],[Open Price]], 1, 0)</f>
        <v>0</v>
      </c>
      <c r="Q2065" t="str">
        <f>IF(AND(Stock_Info[[#This Row],[% Deli. Qty to Traded Qty]]&gt;80,Stock_Info[[#This Row],[No. of Trades]]&lt;3000),"Unusual Day","")</f>
        <v/>
      </c>
      <c r="R2065" t="str">
        <f>IF(AND(Stock_Info[[#This Row],[Spread High-Low]] &lt; 10, Stock_Info[[#This Row],[% Deli. Qty to Traded Qty]] &gt; 90), "Good Day", "")</f>
        <v/>
      </c>
    </row>
    <row r="2066" spans="1:18">
      <c r="A2066" t="s">
        <v>48</v>
      </c>
      <c r="B2066" s="1">
        <v>45818</v>
      </c>
      <c r="C2066" s="1" t="str">
        <f>"WEEK" &amp;" " &amp;  INT((DAY(Stock_Info[[#This Row],[Date]])+WEEKDAY(DATE(YEAR(Stock_Info[[#This Row],[Date]]),MONTH(Stock_Info[[#This Row],[Date]]),1))-1)/7)+1</f>
        <v>WEEK 2</v>
      </c>
      <c r="D2066" s="12">
        <v>207.05</v>
      </c>
      <c r="E2066" s="12">
        <v>208.35</v>
      </c>
      <c r="F2066" s="12">
        <v>204.95</v>
      </c>
      <c r="G2066" s="12">
        <v>205.9</v>
      </c>
      <c r="H2066" s="12">
        <v>206.8018096362093</v>
      </c>
      <c r="I2066">
        <v>48297</v>
      </c>
      <c r="J2066">
        <v>904</v>
      </c>
      <c r="K2066" s="12">
        <v>9987907</v>
      </c>
      <c r="L2066">
        <v>26063</v>
      </c>
      <c r="M2066">
        <v>53.96</v>
      </c>
      <c r="N2066">
        <v>3.4</v>
      </c>
      <c r="O2066">
        <v>-1.1499999999999999</v>
      </c>
      <c r="P2066">
        <f xml:space="preserve"> IF(Stock_Info[[#This Row],[Close Price]] &gt; Stock_Info[[#This Row],[Open Price]], 1, 0)</f>
        <v>0</v>
      </c>
      <c r="Q2066" t="str">
        <f>IF(AND(Stock_Info[[#This Row],[% Deli. Qty to Traded Qty]]&gt;80,Stock_Info[[#This Row],[No. of Trades]]&lt;3000),"Unusual Day","")</f>
        <v/>
      </c>
      <c r="R2066" t="str">
        <f>IF(AND(Stock_Info[[#This Row],[Spread High-Low]] &lt; 10, Stock_Info[[#This Row],[% Deli. Qty to Traded Qty]] &gt; 90), "Good Day", "")</f>
        <v/>
      </c>
    </row>
    <row r="2067" spans="1:18">
      <c r="A2067" t="s">
        <v>48</v>
      </c>
      <c r="B2067" s="1">
        <v>45817</v>
      </c>
      <c r="C2067" s="1" t="str">
        <f>"WEEK" &amp;" " &amp;  INT((DAY(Stock_Info[[#This Row],[Date]])+WEEKDAY(DATE(YEAR(Stock_Info[[#This Row],[Date]]),MONTH(Stock_Info[[#This Row],[Date]]),1))-1)/7)+1</f>
        <v>WEEK 2</v>
      </c>
      <c r="D2067" s="12">
        <v>203.8</v>
      </c>
      <c r="E2067" s="12">
        <v>205</v>
      </c>
      <c r="F2067" s="12">
        <v>201.1</v>
      </c>
      <c r="G2067" s="12">
        <v>204.35</v>
      </c>
      <c r="H2067" s="12">
        <v>203.58286482944158</v>
      </c>
      <c r="I2067">
        <v>57986</v>
      </c>
      <c r="J2067">
        <v>919</v>
      </c>
      <c r="K2067" s="12">
        <v>11804956</v>
      </c>
      <c r="L2067">
        <v>29965</v>
      </c>
      <c r="M2067">
        <v>51.68</v>
      </c>
      <c r="N2067">
        <v>3.9</v>
      </c>
      <c r="O2067">
        <v>0.55000000000000004</v>
      </c>
      <c r="P2067">
        <f xml:space="preserve"> IF(Stock_Info[[#This Row],[Close Price]] &gt; Stock_Info[[#This Row],[Open Price]], 1, 0)</f>
        <v>1</v>
      </c>
      <c r="Q2067" t="str">
        <f>IF(AND(Stock_Info[[#This Row],[% Deli. Qty to Traded Qty]]&gt;80,Stock_Info[[#This Row],[No. of Trades]]&lt;3000),"Unusual Day","")</f>
        <v/>
      </c>
      <c r="R2067" t="str">
        <f>IF(AND(Stock_Info[[#This Row],[Spread High-Low]] &lt; 10, Stock_Info[[#This Row],[% Deli. Qty to Traded Qty]] &gt; 90), "Good Day", "")</f>
        <v/>
      </c>
    </row>
    <row r="2068" spans="1:18">
      <c r="A2068" t="s">
        <v>48</v>
      </c>
      <c r="B2068" s="1">
        <v>45814</v>
      </c>
      <c r="C2068" s="1" t="str">
        <f>"WEEK" &amp;" " &amp;  INT((DAY(Stock_Info[[#This Row],[Date]])+WEEKDAY(DATE(YEAR(Stock_Info[[#This Row],[Date]]),MONTH(Stock_Info[[#This Row],[Date]]),1))-1)/7)+1</f>
        <v>WEEK 1</v>
      </c>
      <c r="D2068" s="12">
        <v>201.45</v>
      </c>
      <c r="E2068" s="12">
        <v>202.25</v>
      </c>
      <c r="F2068" s="12">
        <v>198.3</v>
      </c>
      <c r="G2068" s="12">
        <v>200.5</v>
      </c>
      <c r="H2068" s="12">
        <v>199.93714960165241</v>
      </c>
      <c r="I2068">
        <v>27112</v>
      </c>
      <c r="J2068">
        <v>658</v>
      </c>
      <c r="K2068" s="12">
        <v>5420696</v>
      </c>
      <c r="L2068">
        <v>12899</v>
      </c>
      <c r="M2068">
        <v>47.58</v>
      </c>
      <c r="N2068">
        <v>3.95</v>
      </c>
      <c r="O2068">
        <v>-0.95</v>
      </c>
      <c r="P2068">
        <f xml:space="preserve"> IF(Stock_Info[[#This Row],[Close Price]] &gt; Stock_Info[[#This Row],[Open Price]], 1, 0)</f>
        <v>0</v>
      </c>
      <c r="Q2068" t="str">
        <f>IF(AND(Stock_Info[[#This Row],[% Deli. Qty to Traded Qty]]&gt;80,Stock_Info[[#This Row],[No. of Trades]]&lt;3000),"Unusual Day","")</f>
        <v/>
      </c>
      <c r="R2068" t="str">
        <f>IF(AND(Stock_Info[[#This Row],[Spread High-Low]] &lt; 10, Stock_Info[[#This Row],[% Deli. Qty to Traded Qty]] &gt; 90), "Good Day", "")</f>
        <v/>
      </c>
    </row>
    <row r="2069" spans="1:18">
      <c r="A2069" t="s">
        <v>48</v>
      </c>
      <c r="B2069" s="1">
        <v>45813</v>
      </c>
      <c r="C2069" s="1" t="str">
        <f>"WEEK" &amp;" " &amp;  INT((DAY(Stock_Info[[#This Row],[Date]])+WEEKDAY(DATE(YEAR(Stock_Info[[#This Row],[Date]]),MONTH(Stock_Info[[#This Row],[Date]]),1))-1)/7)+1</f>
        <v>WEEK 1</v>
      </c>
      <c r="D2069" s="12">
        <v>197.55</v>
      </c>
      <c r="E2069" s="12">
        <v>199.45</v>
      </c>
      <c r="F2069" s="12">
        <v>196.05</v>
      </c>
      <c r="G2069" s="12">
        <v>198.65</v>
      </c>
      <c r="H2069" s="12">
        <v>198.00238262088297</v>
      </c>
      <c r="I2069">
        <v>28540</v>
      </c>
      <c r="J2069">
        <v>587</v>
      </c>
      <c r="K2069" s="12">
        <v>5650988</v>
      </c>
      <c r="L2069">
        <v>8662</v>
      </c>
      <c r="M2069">
        <v>30.35</v>
      </c>
      <c r="N2069">
        <v>3.4</v>
      </c>
      <c r="O2069">
        <v>1.1000000000000001</v>
      </c>
      <c r="P2069">
        <f xml:space="preserve"> IF(Stock_Info[[#This Row],[Close Price]] &gt; Stock_Info[[#This Row],[Open Price]], 1, 0)</f>
        <v>1</v>
      </c>
      <c r="Q2069" t="str">
        <f>IF(AND(Stock_Info[[#This Row],[% Deli. Qty to Traded Qty]]&gt;80,Stock_Info[[#This Row],[No. of Trades]]&lt;3000),"Unusual Day","")</f>
        <v/>
      </c>
      <c r="R2069" t="str">
        <f>IF(AND(Stock_Info[[#This Row],[Spread High-Low]] &lt; 10, Stock_Info[[#This Row],[% Deli. Qty to Traded Qty]] &gt; 90), "Good Day", "")</f>
        <v/>
      </c>
    </row>
    <row r="2070" spans="1:18">
      <c r="A2070" t="s">
        <v>48</v>
      </c>
      <c r="B2070" s="1">
        <v>45812</v>
      </c>
      <c r="C2070" s="1" t="str">
        <f>"WEEK" &amp;" " &amp;  INT((DAY(Stock_Info[[#This Row],[Date]])+WEEKDAY(DATE(YEAR(Stock_Info[[#This Row],[Date]]),MONTH(Stock_Info[[#This Row],[Date]]),1))-1)/7)+1</f>
        <v>WEEK 1</v>
      </c>
      <c r="D2070" s="12">
        <v>202.25</v>
      </c>
      <c r="E2070" s="12">
        <v>203.95</v>
      </c>
      <c r="F2070" s="12">
        <v>196.9</v>
      </c>
      <c r="G2070" s="12">
        <v>197.6</v>
      </c>
      <c r="H2070" s="12">
        <v>199.7696741653991</v>
      </c>
      <c r="I2070">
        <v>37473</v>
      </c>
      <c r="J2070">
        <v>832</v>
      </c>
      <c r="K2070" s="12">
        <v>7485969</v>
      </c>
      <c r="L2070">
        <v>16515</v>
      </c>
      <c r="M2070">
        <v>44.07</v>
      </c>
      <c r="N2070">
        <v>7.05</v>
      </c>
      <c r="O2070">
        <v>-4.6500000000000004</v>
      </c>
      <c r="P2070">
        <f xml:space="preserve"> IF(Stock_Info[[#This Row],[Close Price]] &gt; Stock_Info[[#This Row],[Open Price]], 1, 0)</f>
        <v>0</v>
      </c>
      <c r="Q2070" t="str">
        <f>IF(AND(Stock_Info[[#This Row],[% Deli. Qty to Traded Qty]]&gt;80,Stock_Info[[#This Row],[No. of Trades]]&lt;3000),"Unusual Day","")</f>
        <v/>
      </c>
      <c r="R2070" t="str">
        <f>IF(AND(Stock_Info[[#This Row],[Spread High-Low]] &lt; 10, Stock_Info[[#This Row],[% Deli. Qty to Traded Qty]] &gt; 90), "Good Day", "")</f>
        <v/>
      </c>
    </row>
    <row r="2071" spans="1:18">
      <c r="A2071" t="s">
        <v>48</v>
      </c>
      <c r="B2071" s="1">
        <v>45811</v>
      </c>
      <c r="C2071" s="1" t="str">
        <f>"WEEK" &amp;" " &amp;  INT((DAY(Stock_Info[[#This Row],[Date]])+WEEKDAY(DATE(YEAR(Stock_Info[[#This Row],[Date]]),MONTH(Stock_Info[[#This Row],[Date]]),1))-1)/7)+1</f>
        <v>WEEK 1</v>
      </c>
      <c r="D2071" s="12">
        <v>199.95</v>
      </c>
      <c r="E2071" s="12">
        <v>203.95</v>
      </c>
      <c r="F2071" s="12">
        <v>197.6</v>
      </c>
      <c r="G2071" s="12">
        <v>202.2</v>
      </c>
      <c r="H2071" s="12">
        <v>202.04698518541818</v>
      </c>
      <c r="I2071">
        <v>158965</v>
      </c>
      <c r="J2071">
        <v>2463</v>
      </c>
      <c r="K2071" s="12">
        <v>32118399</v>
      </c>
      <c r="L2071">
        <v>70035</v>
      </c>
      <c r="M2071">
        <v>44.06</v>
      </c>
      <c r="N2071">
        <v>6.35</v>
      </c>
      <c r="O2071">
        <v>2.25</v>
      </c>
      <c r="P2071">
        <f xml:space="preserve"> IF(Stock_Info[[#This Row],[Close Price]] &gt; Stock_Info[[#This Row],[Open Price]], 1, 0)</f>
        <v>1</v>
      </c>
      <c r="Q2071" t="str">
        <f>IF(AND(Stock_Info[[#This Row],[% Deli. Qty to Traded Qty]]&gt;80,Stock_Info[[#This Row],[No. of Trades]]&lt;3000),"Unusual Day","")</f>
        <v/>
      </c>
      <c r="R2071" t="str">
        <f>IF(AND(Stock_Info[[#This Row],[Spread High-Low]] &lt; 10, Stock_Info[[#This Row],[% Deli. Qty to Traded Qty]] &gt; 90), "Good Day", "")</f>
        <v/>
      </c>
    </row>
    <row r="2072" spans="1:18">
      <c r="A2072" t="s">
        <v>48</v>
      </c>
      <c r="B2072" s="1">
        <v>45810</v>
      </c>
      <c r="C2072" s="1" t="str">
        <f>"WEEK" &amp;" " &amp;  INT((DAY(Stock_Info[[#This Row],[Date]])+WEEKDAY(DATE(YEAR(Stock_Info[[#This Row],[Date]]),MONTH(Stock_Info[[#This Row],[Date]]),1))-1)/7)+1</f>
        <v>WEEK 1</v>
      </c>
      <c r="D2072" s="12">
        <v>194.2</v>
      </c>
      <c r="E2072" s="12">
        <v>199.5</v>
      </c>
      <c r="F2072" s="12">
        <v>193.5</v>
      </c>
      <c r="G2072" s="12">
        <v>198.45</v>
      </c>
      <c r="H2072" s="12">
        <v>197.55378199597354</v>
      </c>
      <c r="I2072">
        <v>41724</v>
      </c>
      <c r="J2072">
        <v>1151</v>
      </c>
      <c r="K2072" s="12">
        <v>8242734</v>
      </c>
      <c r="L2072">
        <v>19806</v>
      </c>
      <c r="M2072">
        <v>47.47</v>
      </c>
      <c r="N2072">
        <v>6</v>
      </c>
      <c r="O2072">
        <v>4.25</v>
      </c>
      <c r="P2072">
        <f xml:space="preserve"> IF(Stock_Info[[#This Row],[Close Price]] &gt; Stock_Info[[#This Row],[Open Price]], 1, 0)</f>
        <v>1</v>
      </c>
      <c r="Q2072" t="str">
        <f>IF(AND(Stock_Info[[#This Row],[% Deli. Qty to Traded Qty]]&gt;80,Stock_Info[[#This Row],[No. of Trades]]&lt;3000),"Unusual Day","")</f>
        <v/>
      </c>
      <c r="R2072" t="str">
        <f>IF(AND(Stock_Info[[#This Row],[Spread High-Low]] &lt; 10, Stock_Info[[#This Row],[% Deli. Qty to Traded Qty]] &gt; 90), "Good Day", "")</f>
        <v/>
      </c>
    </row>
    <row r="2073" spans="1:18">
      <c r="A2073" t="s">
        <v>48</v>
      </c>
      <c r="B2073" s="1">
        <v>45807</v>
      </c>
      <c r="C2073" s="1" t="str">
        <f>"WEEK" &amp;" " &amp;  INT((DAY(Stock_Info[[#This Row],[Date]])+WEEKDAY(DATE(YEAR(Stock_Info[[#This Row],[Date]]),MONTH(Stock_Info[[#This Row],[Date]]),1))-1)/7)+1</f>
        <v>WEEK 5</v>
      </c>
      <c r="D2073" s="12">
        <v>194</v>
      </c>
      <c r="E2073" s="12">
        <v>197</v>
      </c>
      <c r="F2073" s="12">
        <v>192.55</v>
      </c>
      <c r="G2073" s="12">
        <v>195.65</v>
      </c>
      <c r="H2073" s="12">
        <v>195.27433988916658</v>
      </c>
      <c r="I2073">
        <v>36812</v>
      </c>
      <c r="J2073">
        <v>568</v>
      </c>
      <c r="K2073" s="12">
        <v>7188439</v>
      </c>
      <c r="L2073">
        <v>17201</v>
      </c>
      <c r="M2073">
        <v>46.73</v>
      </c>
      <c r="N2073">
        <v>4.45</v>
      </c>
      <c r="O2073">
        <v>1.65</v>
      </c>
      <c r="P2073">
        <f xml:space="preserve"> IF(Stock_Info[[#This Row],[Close Price]] &gt; Stock_Info[[#This Row],[Open Price]], 1, 0)</f>
        <v>1</v>
      </c>
      <c r="Q2073" t="str">
        <f>IF(AND(Stock_Info[[#This Row],[% Deli. Qty to Traded Qty]]&gt;80,Stock_Info[[#This Row],[No. of Trades]]&lt;3000),"Unusual Day","")</f>
        <v/>
      </c>
      <c r="R2073" t="str">
        <f>IF(AND(Stock_Info[[#This Row],[Spread High-Low]] &lt; 10, Stock_Info[[#This Row],[% Deli. Qty to Traded Qty]] &gt; 90), "Good Day", "")</f>
        <v/>
      </c>
    </row>
    <row r="2074" spans="1:18">
      <c r="A2074" t="s">
        <v>48</v>
      </c>
      <c r="B2074" s="1">
        <v>45806</v>
      </c>
      <c r="C2074" s="1" t="str">
        <f>"WEEK" &amp;" " &amp;  INT((DAY(Stock_Info[[#This Row],[Date]])+WEEKDAY(DATE(YEAR(Stock_Info[[#This Row],[Date]]),MONTH(Stock_Info[[#This Row],[Date]]),1))-1)/7)+1</f>
        <v>WEEK 5</v>
      </c>
      <c r="D2074" s="12">
        <v>192.05</v>
      </c>
      <c r="E2074" s="12">
        <v>195.75</v>
      </c>
      <c r="F2074" s="12">
        <v>192.05</v>
      </c>
      <c r="G2074" s="12">
        <v>193.95</v>
      </c>
      <c r="H2074" s="12">
        <v>194.41518558447558</v>
      </c>
      <c r="I2074">
        <v>32465</v>
      </c>
      <c r="J2074">
        <v>843</v>
      </c>
      <c r="K2074" s="12">
        <v>6311689</v>
      </c>
      <c r="L2074">
        <v>12255</v>
      </c>
      <c r="M2074">
        <v>37.75</v>
      </c>
      <c r="N2074">
        <v>3.7</v>
      </c>
      <c r="O2074">
        <v>1.9</v>
      </c>
      <c r="P2074">
        <f xml:space="preserve"> IF(Stock_Info[[#This Row],[Close Price]] &gt; Stock_Info[[#This Row],[Open Price]], 1, 0)</f>
        <v>1</v>
      </c>
      <c r="Q2074" t="str">
        <f>IF(AND(Stock_Info[[#This Row],[% Deli. Qty to Traded Qty]]&gt;80,Stock_Info[[#This Row],[No. of Trades]]&lt;3000),"Unusual Day","")</f>
        <v/>
      </c>
      <c r="R2074" t="str">
        <f>IF(AND(Stock_Info[[#This Row],[Spread High-Low]] &lt; 10, Stock_Info[[#This Row],[% Deli. Qty to Traded Qty]] &gt; 90), "Good Day", "")</f>
        <v/>
      </c>
    </row>
    <row r="2075" spans="1:18">
      <c r="A2075" t="s">
        <v>48</v>
      </c>
      <c r="B2075" s="1">
        <v>45805</v>
      </c>
      <c r="C2075" s="1" t="str">
        <f>"WEEK" &amp;" " &amp;  INT((DAY(Stock_Info[[#This Row],[Date]])+WEEKDAY(DATE(YEAR(Stock_Info[[#This Row],[Date]]),MONTH(Stock_Info[[#This Row],[Date]]),1))-1)/7)+1</f>
        <v>WEEK 5</v>
      </c>
      <c r="D2075" s="12">
        <v>193.3</v>
      </c>
      <c r="E2075" s="12">
        <v>195.5</v>
      </c>
      <c r="F2075" s="12">
        <v>192.95</v>
      </c>
      <c r="G2075" s="12">
        <v>194</v>
      </c>
      <c r="H2075" s="12">
        <v>194.10824628450106</v>
      </c>
      <c r="I2075">
        <v>58875</v>
      </c>
      <c r="J2075">
        <v>636</v>
      </c>
      <c r="K2075" s="12">
        <v>11428123</v>
      </c>
      <c r="L2075">
        <v>26873</v>
      </c>
      <c r="M2075">
        <v>45.64</v>
      </c>
      <c r="N2075">
        <v>2.5499999999999998</v>
      </c>
      <c r="O2075">
        <v>0.7</v>
      </c>
      <c r="P2075">
        <f xml:space="preserve"> IF(Stock_Info[[#This Row],[Close Price]] &gt; Stock_Info[[#This Row],[Open Price]], 1, 0)</f>
        <v>1</v>
      </c>
      <c r="Q2075" t="str">
        <f>IF(AND(Stock_Info[[#This Row],[% Deli. Qty to Traded Qty]]&gt;80,Stock_Info[[#This Row],[No. of Trades]]&lt;3000),"Unusual Day","")</f>
        <v/>
      </c>
      <c r="R2075" t="str">
        <f>IF(AND(Stock_Info[[#This Row],[Spread High-Low]] &lt; 10, Stock_Info[[#This Row],[% Deli. Qty to Traded Qty]] &gt; 90), "Good Day", "")</f>
        <v/>
      </c>
    </row>
    <row r="2076" spans="1:18">
      <c r="A2076" t="s">
        <v>48</v>
      </c>
      <c r="B2076" s="1">
        <v>45804</v>
      </c>
      <c r="C2076" s="1" t="str">
        <f>"WEEK" &amp;" " &amp;  INT((DAY(Stock_Info[[#This Row],[Date]])+WEEKDAY(DATE(YEAR(Stock_Info[[#This Row],[Date]]),MONTH(Stock_Info[[#This Row],[Date]]),1))-1)/7)+1</f>
        <v>WEEK 5</v>
      </c>
      <c r="D2076" s="12">
        <v>195.25</v>
      </c>
      <c r="E2076" s="12">
        <v>196.8</v>
      </c>
      <c r="F2076" s="12">
        <v>192.3</v>
      </c>
      <c r="G2076" s="12">
        <v>193.3</v>
      </c>
      <c r="H2076" s="12">
        <v>193.41965629207255</v>
      </c>
      <c r="I2076">
        <v>37881</v>
      </c>
      <c r="J2076">
        <v>780</v>
      </c>
      <c r="K2076" s="12">
        <v>7326930</v>
      </c>
      <c r="L2076">
        <v>16420</v>
      </c>
      <c r="M2076">
        <v>43.35</v>
      </c>
      <c r="N2076">
        <v>4.5</v>
      </c>
      <c r="O2076">
        <v>-1.95</v>
      </c>
      <c r="P2076">
        <f xml:space="preserve"> IF(Stock_Info[[#This Row],[Close Price]] &gt; Stock_Info[[#This Row],[Open Price]], 1, 0)</f>
        <v>0</v>
      </c>
      <c r="Q2076" t="str">
        <f>IF(AND(Stock_Info[[#This Row],[% Deli. Qty to Traded Qty]]&gt;80,Stock_Info[[#This Row],[No. of Trades]]&lt;3000),"Unusual Day","")</f>
        <v/>
      </c>
      <c r="R2076" t="str">
        <f>IF(AND(Stock_Info[[#This Row],[Spread High-Low]] &lt; 10, Stock_Info[[#This Row],[% Deli. Qty to Traded Qty]] &gt; 90), "Good Day", "")</f>
        <v/>
      </c>
    </row>
    <row r="2077" spans="1:18">
      <c r="A2077" t="s">
        <v>48</v>
      </c>
      <c r="B2077" s="1">
        <v>45803</v>
      </c>
      <c r="C2077" s="1" t="str">
        <f>"WEEK" &amp;" " &amp;  INT((DAY(Stock_Info[[#This Row],[Date]])+WEEKDAY(DATE(YEAR(Stock_Info[[#This Row],[Date]]),MONTH(Stock_Info[[#This Row],[Date]]),1))-1)/7)+1</f>
        <v>WEEK 5</v>
      </c>
      <c r="D2077" s="12">
        <v>195.25</v>
      </c>
      <c r="E2077" s="12">
        <v>197.7</v>
      </c>
      <c r="F2077" s="12">
        <v>194.85</v>
      </c>
      <c r="G2077" s="12">
        <v>196.1</v>
      </c>
      <c r="H2077" s="12">
        <v>196.30746257828937</v>
      </c>
      <c r="I2077">
        <v>82706</v>
      </c>
      <c r="J2077">
        <v>1789</v>
      </c>
      <c r="K2077" s="12">
        <v>16235805</v>
      </c>
      <c r="L2077">
        <v>50295</v>
      </c>
      <c r="M2077">
        <v>60.81</v>
      </c>
      <c r="N2077">
        <v>2.85</v>
      </c>
      <c r="O2077">
        <v>0.85</v>
      </c>
      <c r="P2077">
        <f xml:space="preserve"> IF(Stock_Info[[#This Row],[Close Price]] &gt; Stock_Info[[#This Row],[Open Price]], 1, 0)</f>
        <v>1</v>
      </c>
      <c r="Q2077" t="str">
        <f>IF(AND(Stock_Info[[#This Row],[% Deli. Qty to Traded Qty]]&gt;80,Stock_Info[[#This Row],[No. of Trades]]&lt;3000),"Unusual Day","")</f>
        <v/>
      </c>
      <c r="R2077" t="str">
        <f>IF(AND(Stock_Info[[#This Row],[Spread High-Low]] &lt; 10, Stock_Info[[#This Row],[% Deli. Qty to Traded Qty]] &gt; 90), "Good Day", "")</f>
        <v/>
      </c>
    </row>
    <row r="2078" spans="1:18">
      <c r="A2078" t="s">
        <v>48</v>
      </c>
      <c r="B2078" s="1">
        <v>45800</v>
      </c>
      <c r="C2078" s="1" t="str">
        <f>"WEEK" &amp;" " &amp;  INT((DAY(Stock_Info[[#This Row],[Date]])+WEEKDAY(DATE(YEAR(Stock_Info[[#This Row],[Date]]),MONTH(Stock_Info[[#This Row],[Date]]),1))-1)/7)+1</f>
        <v>WEEK 4</v>
      </c>
      <c r="D2078" s="12">
        <v>194.9</v>
      </c>
      <c r="E2078" s="12">
        <v>197</v>
      </c>
      <c r="F2078" s="12">
        <v>193.8</v>
      </c>
      <c r="G2078" s="12">
        <v>196.35</v>
      </c>
      <c r="H2078" s="12">
        <v>195.7841913676547</v>
      </c>
      <c r="I2078">
        <v>23076</v>
      </c>
      <c r="J2078">
        <v>646</v>
      </c>
      <c r="K2078" s="12">
        <v>4517916</v>
      </c>
      <c r="L2078">
        <v>12265</v>
      </c>
      <c r="M2078">
        <v>53.15</v>
      </c>
      <c r="N2078">
        <v>3.2</v>
      </c>
      <c r="O2078">
        <v>1.45</v>
      </c>
      <c r="P2078">
        <f xml:space="preserve"> IF(Stock_Info[[#This Row],[Close Price]] &gt; Stock_Info[[#This Row],[Open Price]], 1, 0)</f>
        <v>1</v>
      </c>
      <c r="Q2078" t="str">
        <f>IF(AND(Stock_Info[[#This Row],[% Deli. Qty to Traded Qty]]&gt;80,Stock_Info[[#This Row],[No. of Trades]]&lt;3000),"Unusual Day","")</f>
        <v/>
      </c>
      <c r="R2078" t="str">
        <f>IF(AND(Stock_Info[[#This Row],[Spread High-Low]] &lt; 10, Stock_Info[[#This Row],[% Deli. Qty to Traded Qty]] &gt; 90), "Good Day", "")</f>
        <v/>
      </c>
    </row>
    <row r="2079" spans="1:18">
      <c r="A2079" t="s">
        <v>48</v>
      </c>
      <c r="B2079" s="1">
        <v>45799</v>
      </c>
      <c r="C2079" s="1" t="str">
        <f>"WEEK" &amp;" " &amp;  INT((DAY(Stock_Info[[#This Row],[Date]])+WEEKDAY(DATE(YEAR(Stock_Info[[#This Row],[Date]]),MONTH(Stock_Info[[#This Row],[Date]]),1))-1)/7)+1</f>
        <v>WEEK 4</v>
      </c>
      <c r="D2079" s="12">
        <v>197.6</v>
      </c>
      <c r="E2079" s="12">
        <v>197.6</v>
      </c>
      <c r="F2079" s="12">
        <v>193.55</v>
      </c>
      <c r="G2079" s="12">
        <v>194.9</v>
      </c>
      <c r="H2079" s="12">
        <v>195.45174985656914</v>
      </c>
      <c r="I2079">
        <v>52290</v>
      </c>
      <c r="J2079">
        <v>953</v>
      </c>
      <c r="K2079" s="12">
        <v>10220172</v>
      </c>
      <c r="L2079">
        <v>19276</v>
      </c>
      <c r="M2079">
        <v>36.86</v>
      </c>
      <c r="N2079">
        <v>4.05</v>
      </c>
      <c r="O2079">
        <v>-2.7</v>
      </c>
      <c r="P2079">
        <f xml:space="preserve"> IF(Stock_Info[[#This Row],[Close Price]] &gt; Stock_Info[[#This Row],[Open Price]], 1, 0)</f>
        <v>0</v>
      </c>
      <c r="Q2079" t="str">
        <f>IF(AND(Stock_Info[[#This Row],[% Deli. Qty to Traded Qty]]&gt;80,Stock_Info[[#This Row],[No. of Trades]]&lt;3000),"Unusual Day","")</f>
        <v/>
      </c>
      <c r="R2079" t="str">
        <f>IF(AND(Stock_Info[[#This Row],[Spread High-Low]] &lt; 10, Stock_Info[[#This Row],[% Deli. Qty to Traded Qty]] &gt; 90), "Good Day", "")</f>
        <v/>
      </c>
    </row>
    <row r="2080" spans="1:18">
      <c r="A2080" t="s">
        <v>48</v>
      </c>
      <c r="B2080" s="1">
        <v>45798</v>
      </c>
      <c r="C2080" s="1" t="str">
        <f>"WEEK" &amp;" " &amp;  INT((DAY(Stock_Info[[#This Row],[Date]])+WEEKDAY(DATE(YEAR(Stock_Info[[#This Row],[Date]]),MONTH(Stock_Info[[#This Row],[Date]]),1))-1)/7)+1</f>
        <v>WEEK 4</v>
      </c>
      <c r="D2080" s="12">
        <v>194.6</v>
      </c>
      <c r="E2080" s="12">
        <v>197.5</v>
      </c>
      <c r="F2080" s="12">
        <v>192.6</v>
      </c>
      <c r="G2080" s="12">
        <v>196.95</v>
      </c>
      <c r="H2080" s="12">
        <v>196.16436620896522</v>
      </c>
      <c r="I2080">
        <v>167358</v>
      </c>
      <c r="J2080">
        <v>3667</v>
      </c>
      <c r="K2080" s="12">
        <v>32829676</v>
      </c>
      <c r="L2080">
        <v>101800</v>
      </c>
      <c r="M2080">
        <v>60.83</v>
      </c>
      <c r="N2080">
        <v>4.9000000000000004</v>
      </c>
      <c r="O2080">
        <v>2.35</v>
      </c>
      <c r="P2080">
        <f xml:space="preserve"> IF(Stock_Info[[#This Row],[Close Price]] &gt; Stock_Info[[#This Row],[Open Price]], 1, 0)</f>
        <v>1</v>
      </c>
      <c r="Q2080" t="str">
        <f>IF(AND(Stock_Info[[#This Row],[% Deli. Qty to Traded Qty]]&gt;80,Stock_Info[[#This Row],[No. of Trades]]&lt;3000),"Unusual Day","")</f>
        <v/>
      </c>
      <c r="R2080" t="str">
        <f>IF(AND(Stock_Info[[#This Row],[Spread High-Low]] &lt; 10, Stock_Info[[#This Row],[% Deli. Qty to Traded Qty]] &gt; 90), "Good Day", "")</f>
        <v/>
      </c>
    </row>
    <row r="2081" spans="1:18">
      <c r="A2081" t="s">
        <v>48</v>
      </c>
      <c r="B2081" s="1">
        <v>45797</v>
      </c>
      <c r="C2081" s="1" t="str">
        <f>"WEEK" &amp;" " &amp;  INT((DAY(Stock_Info[[#This Row],[Date]])+WEEKDAY(DATE(YEAR(Stock_Info[[#This Row],[Date]]),MONTH(Stock_Info[[#This Row],[Date]]),1))-1)/7)+1</f>
        <v>WEEK 4</v>
      </c>
      <c r="D2081" s="12">
        <v>190.3</v>
      </c>
      <c r="E2081" s="12">
        <v>194.5</v>
      </c>
      <c r="F2081" s="12">
        <v>190.3</v>
      </c>
      <c r="G2081" s="12">
        <v>193.55</v>
      </c>
      <c r="H2081" s="12">
        <v>192.29804643364798</v>
      </c>
      <c r="I2081">
        <v>54874</v>
      </c>
      <c r="J2081">
        <v>1294</v>
      </c>
      <c r="K2081" s="12">
        <v>10552163</v>
      </c>
      <c r="L2081">
        <v>24000</v>
      </c>
      <c r="M2081">
        <v>43.74</v>
      </c>
      <c r="N2081">
        <v>4.2</v>
      </c>
      <c r="O2081">
        <v>3.25</v>
      </c>
      <c r="P2081">
        <f xml:space="preserve"> IF(Stock_Info[[#This Row],[Close Price]] &gt; Stock_Info[[#This Row],[Open Price]], 1, 0)</f>
        <v>1</v>
      </c>
      <c r="Q2081" t="str">
        <f>IF(AND(Stock_Info[[#This Row],[% Deli. Qty to Traded Qty]]&gt;80,Stock_Info[[#This Row],[No. of Trades]]&lt;3000),"Unusual Day","")</f>
        <v/>
      </c>
      <c r="R2081" t="str">
        <f>IF(AND(Stock_Info[[#This Row],[Spread High-Low]] &lt; 10, Stock_Info[[#This Row],[% Deli. Qty to Traded Qty]] &gt; 90), "Good Day", "")</f>
        <v/>
      </c>
    </row>
    <row r="2082" spans="1:18">
      <c r="A2082" t="s">
        <v>48</v>
      </c>
      <c r="B2082" s="1">
        <v>45796</v>
      </c>
      <c r="C2082" s="1" t="str">
        <f>"WEEK" &amp;" " &amp;  INT((DAY(Stock_Info[[#This Row],[Date]])+WEEKDAY(DATE(YEAR(Stock_Info[[#This Row],[Date]]),MONTH(Stock_Info[[#This Row],[Date]]),1))-1)/7)+1</f>
        <v>WEEK 4</v>
      </c>
      <c r="D2082" s="12">
        <v>193.35</v>
      </c>
      <c r="E2082" s="12">
        <v>194</v>
      </c>
      <c r="F2082" s="12">
        <v>189</v>
      </c>
      <c r="G2082" s="12">
        <v>190.05</v>
      </c>
      <c r="H2082" s="12">
        <v>191.20102277250967</v>
      </c>
      <c r="I2082">
        <v>97969</v>
      </c>
      <c r="J2082">
        <v>1987</v>
      </c>
      <c r="K2082" s="12">
        <v>18731773</v>
      </c>
      <c r="L2082">
        <v>62888</v>
      </c>
      <c r="M2082">
        <v>64.19</v>
      </c>
      <c r="N2082">
        <v>5</v>
      </c>
      <c r="O2082">
        <v>-3.3</v>
      </c>
      <c r="P2082">
        <f xml:space="preserve"> IF(Stock_Info[[#This Row],[Close Price]] &gt; Stock_Info[[#This Row],[Open Price]], 1, 0)</f>
        <v>0</v>
      </c>
      <c r="Q2082" t="str">
        <f>IF(AND(Stock_Info[[#This Row],[% Deli. Qty to Traded Qty]]&gt;80,Stock_Info[[#This Row],[No. of Trades]]&lt;3000),"Unusual Day","")</f>
        <v/>
      </c>
      <c r="R2082" t="str">
        <f>IF(AND(Stock_Info[[#This Row],[Spread High-Low]] &lt; 10, Stock_Info[[#This Row],[% Deli. Qty to Traded Qty]] &gt; 90), "Good Day", "")</f>
        <v/>
      </c>
    </row>
    <row r="2083" spans="1:18">
      <c r="A2083" t="s">
        <v>48</v>
      </c>
      <c r="B2083" s="1">
        <v>45793</v>
      </c>
      <c r="C2083" s="1" t="str">
        <f>"WEEK" &amp;" " &amp;  INT((DAY(Stock_Info[[#This Row],[Date]])+WEEKDAY(DATE(YEAR(Stock_Info[[#This Row],[Date]]),MONTH(Stock_Info[[#This Row],[Date]]),1))-1)/7)+1</f>
        <v>WEEK 3</v>
      </c>
      <c r="D2083" s="12">
        <v>193.95</v>
      </c>
      <c r="E2083" s="12">
        <v>194</v>
      </c>
      <c r="F2083" s="12">
        <v>191.65</v>
      </c>
      <c r="G2083" s="12">
        <v>193.6</v>
      </c>
      <c r="H2083" s="12">
        <v>192.9872397256116</v>
      </c>
      <c r="I2083">
        <v>82365</v>
      </c>
      <c r="J2083">
        <v>1836</v>
      </c>
      <c r="K2083" s="12">
        <v>15895394</v>
      </c>
      <c r="L2083">
        <v>57694</v>
      </c>
      <c r="M2083">
        <v>70.05</v>
      </c>
      <c r="N2083">
        <v>2.35</v>
      </c>
      <c r="O2083">
        <v>-0.35</v>
      </c>
      <c r="P2083">
        <f xml:space="preserve"> IF(Stock_Info[[#This Row],[Close Price]] &gt; Stock_Info[[#This Row],[Open Price]], 1, 0)</f>
        <v>0</v>
      </c>
      <c r="Q2083" t="str">
        <f>IF(AND(Stock_Info[[#This Row],[% Deli. Qty to Traded Qty]]&gt;80,Stock_Info[[#This Row],[No. of Trades]]&lt;3000),"Unusual Day","")</f>
        <v/>
      </c>
      <c r="R2083" t="str">
        <f>IF(AND(Stock_Info[[#This Row],[Spread High-Low]] &lt; 10, Stock_Info[[#This Row],[% Deli. Qty to Traded Qty]] &gt; 90), "Good Day", "")</f>
        <v/>
      </c>
    </row>
    <row r="2084" spans="1:18">
      <c r="A2084" t="s">
        <v>48</v>
      </c>
      <c r="B2084" s="1">
        <v>45792</v>
      </c>
      <c r="C2084" s="1" t="str">
        <f>"WEEK" &amp;" " &amp;  INT((DAY(Stock_Info[[#This Row],[Date]])+WEEKDAY(DATE(YEAR(Stock_Info[[#This Row],[Date]]),MONTH(Stock_Info[[#This Row],[Date]]),1))-1)/7)+1</f>
        <v>WEEK 3</v>
      </c>
      <c r="D2084" s="12">
        <v>194.6</v>
      </c>
      <c r="E2084" s="12">
        <v>194.6</v>
      </c>
      <c r="F2084" s="12">
        <v>190.9</v>
      </c>
      <c r="G2084" s="12">
        <v>192.25</v>
      </c>
      <c r="H2084" s="12">
        <v>192.05951590665373</v>
      </c>
      <c r="I2084">
        <v>39166</v>
      </c>
      <c r="J2084">
        <v>619</v>
      </c>
      <c r="K2084" s="12">
        <v>7522203</v>
      </c>
      <c r="L2084">
        <v>16076</v>
      </c>
      <c r="M2084">
        <v>41.05</v>
      </c>
      <c r="N2084">
        <v>3.7</v>
      </c>
      <c r="O2084">
        <v>-2.35</v>
      </c>
      <c r="P2084">
        <f xml:space="preserve"> IF(Stock_Info[[#This Row],[Close Price]] &gt; Stock_Info[[#This Row],[Open Price]], 1, 0)</f>
        <v>0</v>
      </c>
      <c r="Q2084" t="str">
        <f>IF(AND(Stock_Info[[#This Row],[% Deli. Qty to Traded Qty]]&gt;80,Stock_Info[[#This Row],[No. of Trades]]&lt;3000),"Unusual Day","")</f>
        <v/>
      </c>
      <c r="R2084" t="str">
        <f>IF(AND(Stock_Info[[#This Row],[Spread High-Low]] &lt; 10, Stock_Info[[#This Row],[% Deli. Qty to Traded Qty]] &gt; 90), "Good Day", "")</f>
        <v/>
      </c>
    </row>
    <row r="2085" spans="1:18">
      <c r="A2085" t="s">
        <v>48</v>
      </c>
      <c r="B2085" s="1">
        <v>45791</v>
      </c>
      <c r="C2085" s="1" t="str">
        <f>"WEEK" &amp;" " &amp;  INT((DAY(Stock_Info[[#This Row],[Date]])+WEEKDAY(DATE(YEAR(Stock_Info[[#This Row],[Date]]),MONTH(Stock_Info[[#This Row],[Date]]),1))-1)/7)+1</f>
        <v>WEEK 3</v>
      </c>
      <c r="D2085" s="12">
        <v>191.55</v>
      </c>
      <c r="E2085" s="12">
        <v>196.2</v>
      </c>
      <c r="F2085" s="12">
        <v>190.9</v>
      </c>
      <c r="G2085" s="12">
        <v>194.3</v>
      </c>
      <c r="H2085" s="12">
        <v>193.84162301334351</v>
      </c>
      <c r="I2085">
        <v>280811</v>
      </c>
      <c r="J2085">
        <v>4551</v>
      </c>
      <c r="K2085" s="12">
        <v>54432860</v>
      </c>
      <c r="N2085">
        <v>5.3</v>
      </c>
      <c r="O2085">
        <v>2.75</v>
      </c>
      <c r="P2085">
        <f xml:space="preserve"> IF(Stock_Info[[#This Row],[Close Price]] &gt; Stock_Info[[#This Row],[Open Price]], 1, 0)</f>
        <v>1</v>
      </c>
      <c r="Q2085" t="str">
        <f>IF(AND(Stock_Info[[#This Row],[% Deli. Qty to Traded Qty]]&gt;80,Stock_Info[[#This Row],[No. of Trades]]&lt;3000),"Unusual Day","")</f>
        <v/>
      </c>
      <c r="R2085" t="str">
        <f>IF(AND(Stock_Info[[#This Row],[Spread High-Low]] &lt; 10, Stock_Info[[#This Row],[% Deli. Qty to Traded Qty]] &gt; 90), "Good Day", "")</f>
        <v/>
      </c>
    </row>
    <row r="2086" spans="1:18">
      <c r="A2086" t="s">
        <v>48</v>
      </c>
      <c r="B2086" s="1">
        <v>45790</v>
      </c>
      <c r="C2086" s="1" t="str">
        <f>"WEEK" &amp;" " &amp;  INT((DAY(Stock_Info[[#This Row],[Date]])+WEEKDAY(DATE(YEAR(Stock_Info[[#This Row],[Date]]),MONTH(Stock_Info[[#This Row],[Date]]),1))-1)/7)+1</f>
        <v>WEEK 3</v>
      </c>
      <c r="D2086" s="12">
        <v>181.55</v>
      </c>
      <c r="E2086" s="12">
        <v>191</v>
      </c>
      <c r="F2086" s="12">
        <v>181.55</v>
      </c>
      <c r="G2086" s="12">
        <v>190.8</v>
      </c>
      <c r="H2086" s="12">
        <v>188.33469594167474</v>
      </c>
      <c r="I2086">
        <v>142374</v>
      </c>
      <c r="J2086">
        <v>1767</v>
      </c>
      <c r="K2086" s="12">
        <v>26813964</v>
      </c>
      <c r="L2086">
        <v>72558</v>
      </c>
      <c r="M2086">
        <v>50.96</v>
      </c>
      <c r="N2086">
        <v>9.4499999999999993</v>
      </c>
      <c r="O2086">
        <v>9.25</v>
      </c>
      <c r="P2086">
        <f xml:space="preserve"> IF(Stock_Info[[#This Row],[Close Price]] &gt; Stock_Info[[#This Row],[Open Price]], 1, 0)</f>
        <v>1</v>
      </c>
      <c r="Q2086" t="str">
        <f>IF(AND(Stock_Info[[#This Row],[% Deli. Qty to Traded Qty]]&gt;80,Stock_Info[[#This Row],[No. of Trades]]&lt;3000),"Unusual Day","")</f>
        <v/>
      </c>
      <c r="R2086" t="str">
        <f>IF(AND(Stock_Info[[#This Row],[Spread High-Low]] &lt; 10, Stock_Info[[#This Row],[% Deli. Qty to Traded Qty]] &gt; 90), "Good Day", "")</f>
        <v/>
      </c>
    </row>
    <row r="2087" spans="1:18">
      <c r="A2087" t="s">
        <v>48</v>
      </c>
      <c r="B2087" s="1">
        <v>45789</v>
      </c>
      <c r="C2087" s="1" t="str">
        <f>"WEEK" &amp;" " &amp;  INT((DAY(Stock_Info[[#This Row],[Date]])+WEEKDAY(DATE(YEAR(Stock_Info[[#This Row],[Date]]),MONTH(Stock_Info[[#This Row],[Date]]),1))-1)/7)+1</f>
        <v>WEEK 3</v>
      </c>
      <c r="D2087" s="12">
        <v>181.05</v>
      </c>
      <c r="E2087" s="12">
        <v>184.9</v>
      </c>
      <c r="F2087" s="12">
        <v>179.4</v>
      </c>
      <c r="G2087" s="12">
        <v>183.85</v>
      </c>
      <c r="H2087" s="12">
        <v>182.30024466349903</v>
      </c>
      <c r="I2087">
        <v>112808</v>
      </c>
      <c r="J2087">
        <v>2332</v>
      </c>
      <c r="K2087" s="12">
        <v>20564926</v>
      </c>
      <c r="L2087">
        <v>79456</v>
      </c>
      <c r="M2087">
        <v>70.430000000000007</v>
      </c>
      <c r="N2087">
        <v>5.5</v>
      </c>
      <c r="O2087">
        <v>2.8</v>
      </c>
      <c r="P2087">
        <f xml:space="preserve"> IF(Stock_Info[[#This Row],[Close Price]] &gt; Stock_Info[[#This Row],[Open Price]], 1, 0)</f>
        <v>1</v>
      </c>
      <c r="Q2087" t="str">
        <f>IF(AND(Stock_Info[[#This Row],[% Deli. Qty to Traded Qty]]&gt;80,Stock_Info[[#This Row],[No. of Trades]]&lt;3000),"Unusual Day","")</f>
        <v/>
      </c>
      <c r="R2087" t="str">
        <f>IF(AND(Stock_Info[[#This Row],[Spread High-Low]] &lt; 10, Stock_Info[[#This Row],[% Deli. Qty to Traded Qty]] &gt; 90), "Good Day", "")</f>
        <v/>
      </c>
    </row>
    <row r="2088" spans="1:18">
      <c r="A2088" t="s">
        <v>48</v>
      </c>
      <c r="B2088" s="1">
        <v>45786</v>
      </c>
      <c r="C2088" s="1" t="str">
        <f>"WEEK" &amp;" " &amp;  INT((DAY(Stock_Info[[#This Row],[Date]])+WEEKDAY(DATE(YEAR(Stock_Info[[#This Row],[Date]]),MONTH(Stock_Info[[#This Row],[Date]]),1))-1)/7)+1</f>
        <v>WEEK 2</v>
      </c>
      <c r="D2088" s="12">
        <v>172.75</v>
      </c>
      <c r="E2088" s="12">
        <v>179.15</v>
      </c>
      <c r="F2088" s="12">
        <v>172.75</v>
      </c>
      <c r="G2088" s="12">
        <v>177.65</v>
      </c>
      <c r="H2088" s="12">
        <v>176.73964008079818</v>
      </c>
      <c r="I2088">
        <v>65348</v>
      </c>
      <c r="J2088">
        <v>1219</v>
      </c>
      <c r="K2088" s="12">
        <v>11549582</v>
      </c>
      <c r="L2088">
        <v>27604</v>
      </c>
      <c r="M2088">
        <v>42.24</v>
      </c>
      <c r="N2088">
        <v>6.4</v>
      </c>
      <c r="O2088">
        <v>4.9000000000000004</v>
      </c>
      <c r="P2088">
        <f xml:space="preserve"> IF(Stock_Info[[#This Row],[Close Price]] &gt; Stock_Info[[#This Row],[Open Price]], 1, 0)</f>
        <v>1</v>
      </c>
      <c r="Q2088" t="str">
        <f>IF(AND(Stock_Info[[#This Row],[% Deli. Qty to Traded Qty]]&gt;80,Stock_Info[[#This Row],[No. of Trades]]&lt;3000),"Unusual Day","")</f>
        <v/>
      </c>
      <c r="R2088" t="str">
        <f>IF(AND(Stock_Info[[#This Row],[Spread High-Low]] &lt; 10, Stock_Info[[#This Row],[% Deli. Qty to Traded Qty]] &gt; 90), "Good Day", "")</f>
        <v/>
      </c>
    </row>
    <row r="2089" spans="1:18">
      <c r="A2089" t="s">
        <v>48</v>
      </c>
      <c r="B2089" s="1">
        <v>45785</v>
      </c>
      <c r="C2089" s="1" t="str">
        <f>"WEEK" &amp;" " &amp;  INT((DAY(Stock_Info[[#This Row],[Date]])+WEEKDAY(DATE(YEAR(Stock_Info[[#This Row],[Date]]),MONTH(Stock_Info[[#This Row],[Date]]),1))-1)/7)+1</f>
        <v>WEEK 2</v>
      </c>
      <c r="D2089" s="12">
        <v>181.95</v>
      </c>
      <c r="E2089" s="12">
        <v>185</v>
      </c>
      <c r="F2089" s="12">
        <v>178</v>
      </c>
      <c r="G2089" s="12">
        <v>179.9</v>
      </c>
      <c r="H2089" s="12">
        <v>182.05078753413895</v>
      </c>
      <c r="I2089">
        <v>106916</v>
      </c>
      <c r="J2089">
        <v>2373</v>
      </c>
      <c r="K2089" s="12">
        <v>19464142</v>
      </c>
      <c r="L2089">
        <v>64802</v>
      </c>
      <c r="M2089">
        <v>60.61</v>
      </c>
      <c r="N2089">
        <v>7</v>
      </c>
      <c r="O2089">
        <v>-2.0499999999999998</v>
      </c>
      <c r="P2089">
        <f xml:space="preserve"> IF(Stock_Info[[#This Row],[Close Price]] &gt; Stock_Info[[#This Row],[Open Price]], 1, 0)</f>
        <v>0</v>
      </c>
      <c r="Q2089" t="str">
        <f>IF(AND(Stock_Info[[#This Row],[% Deli. Qty to Traded Qty]]&gt;80,Stock_Info[[#This Row],[No. of Trades]]&lt;3000),"Unusual Day","")</f>
        <v/>
      </c>
      <c r="R2089" t="str">
        <f>IF(AND(Stock_Info[[#This Row],[Spread High-Low]] &lt; 10, Stock_Info[[#This Row],[% Deli. Qty to Traded Qty]] &gt; 90), "Good Day", "")</f>
        <v/>
      </c>
    </row>
    <row r="2090" spans="1:18">
      <c r="A2090" t="s">
        <v>48</v>
      </c>
      <c r="B2090" s="1">
        <v>45784</v>
      </c>
      <c r="C2090" s="1" t="str">
        <f>"WEEK" &amp;" " &amp;  INT((DAY(Stock_Info[[#This Row],[Date]])+WEEKDAY(DATE(YEAR(Stock_Info[[#This Row],[Date]]),MONTH(Stock_Info[[#This Row],[Date]]),1))-1)/7)+1</f>
        <v>WEEK 2</v>
      </c>
      <c r="D2090" s="12">
        <v>176.35</v>
      </c>
      <c r="E2090" s="12">
        <v>182</v>
      </c>
      <c r="F2090" s="12">
        <v>176.35</v>
      </c>
      <c r="G2090" s="12">
        <v>181.5</v>
      </c>
      <c r="H2090" s="12">
        <v>180.33277797446738</v>
      </c>
      <c r="I2090">
        <v>48017</v>
      </c>
      <c r="J2090">
        <v>2575</v>
      </c>
      <c r="K2090" s="12">
        <v>8659039</v>
      </c>
      <c r="L2090">
        <v>22920</v>
      </c>
      <c r="M2090">
        <v>47.73</v>
      </c>
      <c r="N2090">
        <v>5.65</v>
      </c>
      <c r="O2090">
        <v>5.15</v>
      </c>
      <c r="P2090">
        <f xml:space="preserve"> IF(Stock_Info[[#This Row],[Close Price]] &gt; Stock_Info[[#This Row],[Open Price]], 1, 0)</f>
        <v>1</v>
      </c>
      <c r="Q2090" t="str">
        <f>IF(AND(Stock_Info[[#This Row],[% Deli. Qty to Traded Qty]]&gt;80,Stock_Info[[#This Row],[No. of Trades]]&lt;3000),"Unusual Day","")</f>
        <v/>
      </c>
      <c r="R2090" t="str">
        <f>IF(AND(Stock_Info[[#This Row],[Spread High-Low]] &lt; 10, Stock_Info[[#This Row],[% Deli. Qty to Traded Qty]] &gt; 90), "Good Day", "")</f>
        <v/>
      </c>
    </row>
    <row r="2091" spans="1:18">
      <c r="A2091" t="s">
        <v>48</v>
      </c>
      <c r="B2091" s="1">
        <v>45783</v>
      </c>
      <c r="C2091" s="1" t="str">
        <f>"WEEK" &amp;" " &amp;  INT((DAY(Stock_Info[[#This Row],[Date]])+WEEKDAY(DATE(YEAR(Stock_Info[[#This Row],[Date]]),MONTH(Stock_Info[[#This Row],[Date]]),1))-1)/7)+1</f>
        <v>WEEK 2</v>
      </c>
      <c r="D2091" s="12">
        <v>182.6</v>
      </c>
      <c r="E2091" s="12">
        <v>184</v>
      </c>
      <c r="F2091" s="12">
        <v>179.95</v>
      </c>
      <c r="G2091" s="12">
        <v>180.8</v>
      </c>
      <c r="H2091" s="12">
        <v>181.87021636948373</v>
      </c>
      <c r="I2091">
        <v>157647</v>
      </c>
      <c r="J2091">
        <v>3013</v>
      </c>
      <c r="K2091" s="12">
        <v>28671294</v>
      </c>
      <c r="L2091">
        <v>106082</v>
      </c>
      <c r="M2091">
        <v>67.290000000000006</v>
      </c>
      <c r="N2091">
        <v>4.05</v>
      </c>
      <c r="O2091">
        <v>-1.8</v>
      </c>
      <c r="P2091">
        <f xml:space="preserve"> IF(Stock_Info[[#This Row],[Close Price]] &gt; Stock_Info[[#This Row],[Open Price]], 1, 0)</f>
        <v>0</v>
      </c>
      <c r="Q2091" t="str">
        <f>IF(AND(Stock_Info[[#This Row],[% Deli. Qty to Traded Qty]]&gt;80,Stock_Info[[#This Row],[No. of Trades]]&lt;3000),"Unusual Day","")</f>
        <v/>
      </c>
      <c r="R2091" t="str">
        <f>IF(AND(Stock_Info[[#This Row],[Spread High-Low]] &lt; 10, Stock_Info[[#This Row],[% Deli. Qty to Traded Qty]] &gt; 90), "Good Day", "")</f>
        <v/>
      </c>
    </row>
    <row r="2092" spans="1:18">
      <c r="A2092" t="s">
        <v>48</v>
      </c>
      <c r="B2092" s="1">
        <v>45782</v>
      </c>
      <c r="C2092" s="1" t="str">
        <f>"WEEK" &amp;" " &amp;  INT((DAY(Stock_Info[[#This Row],[Date]])+WEEKDAY(DATE(YEAR(Stock_Info[[#This Row],[Date]]),MONTH(Stock_Info[[#This Row],[Date]]),1))-1)/7)+1</f>
        <v>WEEK 2</v>
      </c>
      <c r="D2092" s="12">
        <v>178.05</v>
      </c>
      <c r="E2092" s="12">
        <v>182.95</v>
      </c>
      <c r="F2092" s="12">
        <v>176.1</v>
      </c>
      <c r="G2092" s="12">
        <v>182.6</v>
      </c>
      <c r="H2092" s="12">
        <v>180.27213065639941</v>
      </c>
      <c r="I2092">
        <v>246999</v>
      </c>
      <c r="J2092">
        <v>4165</v>
      </c>
      <c r="K2092" s="12">
        <v>44527036</v>
      </c>
      <c r="L2092">
        <v>117064</v>
      </c>
      <c r="M2092">
        <v>47.39</v>
      </c>
      <c r="N2092">
        <v>6.85</v>
      </c>
      <c r="O2092">
        <v>4.55</v>
      </c>
      <c r="P2092">
        <f xml:space="preserve"> IF(Stock_Info[[#This Row],[Close Price]] &gt; Stock_Info[[#This Row],[Open Price]], 1, 0)</f>
        <v>1</v>
      </c>
      <c r="Q2092" t="str">
        <f>IF(AND(Stock_Info[[#This Row],[% Deli. Qty to Traded Qty]]&gt;80,Stock_Info[[#This Row],[No. of Trades]]&lt;3000),"Unusual Day","")</f>
        <v/>
      </c>
      <c r="R2092" t="str">
        <f>IF(AND(Stock_Info[[#This Row],[Spread High-Low]] &lt; 10, Stock_Info[[#This Row],[% Deli. Qty to Traded Qty]] &gt; 90), "Good Day", "")</f>
        <v/>
      </c>
    </row>
    <row r="2093" spans="1:18">
      <c r="A2093" t="s">
        <v>48</v>
      </c>
      <c r="B2093" s="1">
        <v>45779</v>
      </c>
      <c r="C2093" s="1" t="str">
        <f>"WEEK" &amp;" " &amp;  INT((DAY(Stock_Info[[#This Row],[Date]])+WEEKDAY(DATE(YEAR(Stock_Info[[#This Row],[Date]]),MONTH(Stock_Info[[#This Row],[Date]]),1))-1)/7)+1</f>
        <v>WEEK 1</v>
      </c>
      <c r="D2093" s="12">
        <v>176.55</v>
      </c>
      <c r="E2093" s="12">
        <v>178.75</v>
      </c>
      <c r="F2093" s="12">
        <v>172</v>
      </c>
      <c r="G2093" s="12">
        <v>173.55</v>
      </c>
      <c r="H2093" s="12">
        <v>174.14856893161459</v>
      </c>
      <c r="I2093">
        <v>36616</v>
      </c>
      <c r="J2093">
        <v>818</v>
      </c>
      <c r="K2093" s="12">
        <v>6376624</v>
      </c>
      <c r="L2093">
        <v>22632</v>
      </c>
      <c r="M2093">
        <v>61.81</v>
      </c>
      <c r="N2093">
        <v>6.75</v>
      </c>
      <c r="O2093">
        <v>-3</v>
      </c>
      <c r="P2093">
        <f xml:space="preserve"> IF(Stock_Info[[#This Row],[Close Price]] &gt; Stock_Info[[#This Row],[Open Price]], 1, 0)</f>
        <v>0</v>
      </c>
      <c r="Q2093" t="str">
        <f>IF(AND(Stock_Info[[#This Row],[% Deli. Qty to Traded Qty]]&gt;80,Stock_Info[[#This Row],[No. of Trades]]&lt;3000),"Unusual Day","")</f>
        <v/>
      </c>
      <c r="R2093" t="str">
        <f>IF(AND(Stock_Info[[#This Row],[Spread High-Low]] &lt; 10, Stock_Info[[#This Row],[% Deli. Qty to Traded Qty]] &gt; 90), "Good Day", "")</f>
        <v/>
      </c>
    </row>
    <row r="2094" spans="1:18">
      <c r="A2094" t="s">
        <v>48</v>
      </c>
      <c r="B2094" s="1">
        <v>45777</v>
      </c>
      <c r="C2094" s="1" t="str">
        <f>"WEEK" &amp;" " &amp;  INT((DAY(Stock_Info[[#This Row],[Date]])+WEEKDAY(DATE(YEAR(Stock_Info[[#This Row],[Date]]),MONTH(Stock_Info[[#This Row],[Date]]),1))-1)/7)+1</f>
        <v>WEEK 5</v>
      </c>
      <c r="D2094" s="12">
        <v>175.7</v>
      </c>
      <c r="E2094" s="12">
        <v>180.8</v>
      </c>
      <c r="F2094" s="12">
        <v>174.55</v>
      </c>
      <c r="G2094" s="12">
        <v>176.55</v>
      </c>
      <c r="H2094" s="12">
        <v>176.99497492775794</v>
      </c>
      <c r="I2094">
        <v>94128</v>
      </c>
      <c r="J2094">
        <v>2080</v>
      </c>
      <c r="K2094" s="12">
        <v>16660183</v>
      </c>
      <c r="L2094">
        <v>55285</v>
      </c>
      <c r="M2094">
        <v>58.73</v>
      </c>
      <c r="N2094">
        <v>6.25</v>
      </c>
      <c r="O2094">
        <v>0.85</v>
      </c>
      <c r="P2094">
        <f xml:space="preserve"> IF(Stock_Info[[#This Row],[Close Price]] &gt; Stock_Info[[#This Row],[Open Price]], 1, 0)</f>
        <v>1</v>
      </c>
      <c r="Q2094" t="str">
        <f>IF(AND(Stock_Info[[#This Row],[% Deli. Qty to Traded Qty]]&gt;80,Stock_Info[[#This Row],[No. of Trades]]&lt;3000),"Unusual Day","")</f>
        <v/>
      </c>
      <c r="R2094" t="str">
        <f>IF(AND(Stock_Info[[#This Row],[Spread High-Low]] &lt; 10, Stock_Info[[#This Row],[% Deli. Qty to Traded Qty]] &gt; 90), "Good Day", "")</f>
        <v/>
      </c>
    </row>
    <row r="2095" spans="1:18">
      <c r="A2095" t="s">
        <v>48</v>
      </c>
      <c r="B2095" s="1">
        <v>45776</v>
      </c>
      <c r="C2095" s="1" t="str">
        <f>"WEEK" &amp;" " &amp;  INT((DAY(Stock_Info[[#This Row],[Date]])+WEEKDAY(DATE(YEAR(Stock_Info[[#This Row],[Date]]),MONTH(Stock_Info[[#This Row],[Date]]),1))-1)/7)+1</f>
        <v>WEEK 5</v>
      </c>
      <c r="D2095" s="12">
        <v>175.6</v>
      </c>
      <c r="E2095" s="12">
        <v>182.7</v>
      </c>
      <c r="F2095" s="12">
        <v>175.6</v>
      </c>
      <c r="G2095" s="12">
        <v>180.55</v>
      </c>
      <c r="H2095" s="12">
        <v>180.59505010312284</v>
      </c>
      <c r="I2095">
        <v>48001</v>
      </c>
      <c r="J2095">
        <v>944</v>
      </c>
      <c r="K2095" s="12">
        <v>8668743</v>
      </c>
      <c r="L2095">
        <v>25902</v>
      </c>
      <c r="M2095">
        <v>53.96</v>
      </c>
      <c r="N2095">
        <v>7.1</v>
      </c>
      <c r="O2095">
        <v>4.95</v>
      </c>
      <c r="P2095">
        <f xml:space="preserve"> IF(Stock_Info[[#This Row],[Close Price]] &gt; Stock_Info[[#This Row],[Open Price]], 1, 0)</f>
        <v>1</v>
      </c>
      <c r="Q2095" t="str">
        <f>IF(AND(Stock_Info[[#This Row],[% Deli. Qty to Traded Qty]]&gt;80,Stock_Info[[#This Row],[No. of Trades]]&lt;3000),"Unusual Day","")</f>
        <v/>
      </c>
      <c r="R2095" t="str">
        <f>IF(AND(Stock_Info[[#This Row],[Spread High-Low]] &lt; 10, Stock_Info[[#This Row],[% Deli. Qty to Traded Qty]] &gt; 90), "Good Day", "")</f>
        <v/>
      </c>
    </row>
    <row r="2096" spans="1:18">
      <c r="A2096" t="s">
        <v>48</v>
      </c>
      <c r="B2096" s="1">
        <v>45775</v>
      </c>
      <c r="C2096" s="1" t="str">
        <f>"WEEK" &amp;" " &amp;  INT((DAY(Stock_Info[[#This Row],[Date]])+WEEKDAY(DATE(YEAR(Stock_Info[[#This Row],[Date]]),MONTH(Stock_Info[[#This Row],[Date]]),1))-1)/7)+1</f>
        <v>WEEK 5</v>
      </c>
      <c r="D2096" s="12">
        <v>174.05</v>
      </c>
      <c r="E2096" s="12">
        <v>180.3</v>
      </c>
      <c r="F2096" s="12">
        <v>174.05</v>
      </c>
      <c r="G2096" s="12">
        <v>178.4</v>
      </c>
      <c r="H2096" s="12">
        <v>178.34219685931683</v>
      </c>
      <c r="I2096">
        <v>24708</v>
      </c>
      <c r="J2096">
        <v>594</v>
      </c>
      <c r="K2096" s="12">
        <v>4406479</v>
      </c>
      <c r="L2096">
        <v>14081</v>
      </c>
      <c r="M2096">
        <v>56.99</v>
      </c>
      <c r="N2096">
        <v>6.25</v>
      </c>
      <c r="O2096">
        <v>4.3499999999999996</v>
      </c>
      <c r="P2096">
        <f xml:space="preserve"> IF(Stock_Info[[#This Row],[Close Price]] &gt; Stock_Info[[#This Row],[Open Price]], 1, 0)</f>
        <v>1</v>
      </c>
      <c r="Q2096" t="str">
        <f>IF(AND(Stock_Info[[#This Row],[% Deli. Qty to Traded Qty]]&gt;80,Stock_Info[[#This Row],[No. of Trades]]&lt;3000),"Unusual Day","")</f>
        <v/>
      </c>
      <c r="R2096" t="str">
        <f>IF(AND(Stock_Info[[#This Row],[Spread High-Low]] &lt; 10, Stock_Info[[#This Row],[% Deli. Qty to Traded Qty]] &gt; 90), "Good Day", "")</f>
        <v/>
      </c>
    </row>
    <row r="2097" spans="1:18">
      <c r="A2097" t="s">
        <v>48</v>
      </c>
      <c r="B2097" s="1">
        <v>45772</v>
      </c>
      <c r="C2097" s="1" t="str">
        <f>"WEEK" &amp;" " &amp;  INT((DAY(Stock_Info[[#This Row],[Date]])+WEEKDAY(DATE(YEAR(Stock_Info[[#This Row],[Date]]),MONTH(Stock_Info[[#This Row],[Date]]),1))-1)/7)+1</f>
        <v>WEEK 4</v>
      </c>
      <c r="D2097" s="12">
        <v>178.45</v>
      </c>
      <c r="E2097" s="12">
        <v>182.05</v>
      </c>
      <c r="F2097" s="12">
        <v>174</v>
      </c>
      <c r="G2097" s="12">
        <v>177.3</v>
      </c>
      <c r="H2097" s="12">
        <v>177.03189426332438</v>
      </c>
      <c r="I2097">
        <v>125822</v>
      </c>
      <c r="J2097">
        <v>2973</v>
      </c>
      <c r="K2097" s="12">
        <v>22274507</v>
      </c>
      <c r="L2097">
        <v>78555</v>
      </c>
      <c r="M2097">
        <v>62.43</v>
      </c>
      <c r="N2097">
        <v>8.0500000000000007</v>
      </c>
      <c r="O2097">
        <v>-1.1499999999999999</v>
      </c>
      <c r="P2097">
        <f xml:space="preserve"> IF(Stock_Info[[#This Row],[Close Price]] &gt; Stock_Info[[#This Row],[Open Price]], 1, 0)</f>
        <v>0</v>
      </c>
      <c r="Q2097" t="str">
        <f>IF(AND(Stock_Info[[#This Row],[% Deli. Qty to Traded Qty]]&gt;80,Stock_Info[[#This Row],[No. of Trades]]&lt;3000),"Unusual Day","")</f>
        <v/>
      </c>
      <c r="R2097" t="str">
        <f>IF(AND(Stock_Info[[#This Row],[Spread High-Low]] &lt; 10, Stock_Info[[#This Row],[% Deli. Qty to Traded Qty]] &gt; 90), "Good Day", "")</f>
        <v/>
      </c>
    </row>
    <row r="2098" spans="1:18">
      <c r="A2098" t="s">
        <v>48</v>
      </c>
      <c r="B2098" s="1">
        <v>45771</v>
      </c>
      <c r="C2098" s="1" t="str">
        <f>"WEEK" &amp;" " &amp;  INT((DAY(Stock_Info[[#This Row],[Date]])+WEEKDAY(DATE(YEAR(Stock_Info[[#This Row],[Date]]),MONTH(Stock_Info[[#This Row],[Date]]),1))-1)/7)+1</f>
        <v>WEEK 4</v>
      </c>
      <c r="D2098" s="12">
        <v>175.3</v>
      </c>
      <c r="E2098" s="12">
        <v>182.5</v>
      </c>
      <c r="F2098" s="12">
        <v>175.3</v>
      </c>
      <c r="G2098" s="12">
        <v>181.5</v>
      </c>
      <c r="H2098" s="12">
        <v>179.76578014323786</v>
      </c>
      <c r="I2098">
        <v>127201</v>
      </c>
      <c r="J2098">
        <v>2465</v>
      </c>
      <c r="K2098" s="12">
        <v>22866387</v>
      </c>
      <c r="L2098">
        <v>82547</v>
      </c>
      <c r="M2098">
        <v>64.89</v>
      </c>
      <c r="N2098">
        <v>7.2</v>
      </c>
      <c r="O2098">
        <v>6.2</v>
      </c>
      <c r="P2098">
        <f xml:space="preserve"> IF(Stock_Info[[#This Row],[Close Price]] &gt; Stock_Info[[#This Row],[Open Price]], 1, 0)</f>
        <v>1</v>
      </c>
      <c r="Q2098" t="str">
        <f>IF(AND(Stock_Info[[#This Row],[% Deli. Qty to Traded Qty]]&gt;80,Stock_Info[[#This Row],[No. of Trades]]&lt;3000),"Unusual Day","")</f>
        <v/>
      </c>
      <c r="R2098" t="str">
        <f>IF(AND(Stock_Info[[#This Row],[Spread High-Low]] &lt; 10, Stock_Info[[#This Row],[% Deli. Qty to Traded Qty]] &gt; 90), "Good Day", "")</f>
        <v/>
      </c>
    </row>
    <row r="2099" spans="1:18">
      <c r="A2099" t="s">
        <v>48</v>
      </c>
      <c r="B2099" s="1">
        <v>45770</v>
      </c>
      <c r="C2099" s="1" t="str">
        <f>"WEEK" &amp;" " &amp;  INT((DAY(Stock_Info[[#This Row],[Date]])+WEEKDAY(DATE(YEAR(Stock_Info[[#This Row],[Date]]),MONTH(Stock_Info[[#This Row],[Date]]),1))-1)/7)+1</f>
        <v>WEEK 4</v>
      </c>
      <c r="D2099" s="12">
        <v>183.55</v>
      </c>
      <c r="E2099" s="12">
        <v>184.55</v>
      </c>
      <c r="F2099" s="12">
        <v>176.35</v>
      </c>
      <c r="G2099" s="12">
        <v>176.9</v>
      </c>
      <c r="H2099" s="12">
        <v>179.41308251077754</v>
      </c>
      <c r="I2099">
        <v>109719</v>
      </c>
      <c r="J2099">
        <v>2668</v>
      </c>
      <c r="K2099" s="12">
        <v>19685024</v>
      </c>
      <c r="L2099">
        <v>67336</v>
      </c>
      <c r="M2099">
        <v>61.37</v>
      </c>
      <c r="N2099">
        <v>8.1999999999999993</v>
      </c>
      <c r="O2099">
        <v>-6.65</v>
      </c>
      <c r="P2099">
        <f xml:space="preserve"> IF(Stock_Info[[#This Row],[Close Price]] &gt; Stock_Info[[#This Row],[Open Price]], 1, 0)</f>
        <v>0</v>
      </c>
      <c r="Q2099" t="str">
        <f>IF(AND(Stock_Info[[#This Row],[% Deli. Qty to Traded Qty]]&gt;80,Stock_Info[[#This Row],[No. of Trades]]&lt;3000),"Unusual Day","")</f>
        <v/>
      </c>
      <c r="R2099" t="str">
        <f>IF(AND(Stock_Info[[#This Row],[Spread High-Low]] &lt; 10, Stock_Info[[#This Row],[% Deli. Qty to Traded Qty]] &gt; 90), "Good Day", "")</f>
        <v/>
      </c>
    </row>
    <row r="2100" spans="1:18">
      <c r="A2100" t="s">
        <v>48</v>
      </c>
      <c r="B2100" s="1">
        <v>45769</v>
      </c>
      <c r="C2100" s="1" t="str">
        <f>"WEEK" &amp;" " &amp;  INT((DAY(Stock_Info[[#This Row],[Date]])+WEEKDAY(DATE(YEAR(Stock_Info[[#This Row],[Date]]),MONTH(Stock_Info[[#This Row],[Date]]),1))-1)/7)+1</f>
        <v>WEEK 4</v>
      </c>
      <c r="D2100" s="12">
        <v>179.45</v>
      </c>
      <c r="E2100" s="12">
        <v>185.25</v>
      </c>
      <c r="F2100" s="12">
        <v>177.65</v>
      </c>
      <c r="G2100" s="12">
        <v>183.55</v>
      </c>
      <c r="H2100" s="12">
        <v>182.68910997579994</v>
      </c>
      <c r="I2100">
        <v>92975</v>
      </c>
      <c r="J2100">
        <v>1487</v>
      </c>
      <c r="K2100" s="12">
        <v>16985520</v>
      </c>
      <c r="L2100">
        <v>44263</v>
      </c>
      <c r="M2100">
        <v>47.61</v>
      </c>
      <c r="N2100">
        <v>7.6</v>
      </c>
      <c r="O2100">
        <v>4.0999999999999996</v>
      </c>
      <c r="P2100">
        <f xml:space="preserve"> IF(Stock_Info[[#This Row],[Close Price]] &gt; Stock_Info[[#This Row],[Open Price]], 1, 0)</f>
        <v>1</v>
      </c>
      <c r="Q2100" t="str">
        <f>IF(AND(Stock_Info[[#This Row],[% Deli. Qty to Traded Qty]]&gt;80,Stock_Info[[#This Row],[No. of Trades]]&lt;3000),"Unusual Day","")</f>
        <v/>
      </c>
      <c r="R2100" t="str">
        <f>IF(AND(Stock_Info[[#This Row],[Spread High-Low]] &lt; 10, Stock_Info[[#This Row],[% Deli. Qty to Traded Qty]] &gt; 90), "Good Day", "")</f>
        <v/>
      </c>
    </row>
    <row r="2101" spans="1:18">
      <c r="A2101" t="s">
        <v>48</v>
      </c>
      <c r="B2101" s="1">
        <v>45768</v>
      </c>
      <c r="C2101" s="1" t="str">
        <f>"WEEK" &amp;" " &amp;  INT((DAY(Stock_Info[[#This Row],[Date]])+WEEKDAY(DATE(YEAR(Stock_Info[[#This Row],[Date]]),MONTH(Stock_Info[[#This Row],[Date]]),1))-1)/7)+1</f>
        <v>WEEK 4</v>
      </c>
      <c r="D2101" s="12">
        <v>180.9</v>
      </c>
      <c r="E2101" s="12">
        <v>182.75</v>
      </c>
      <c r="F2101" s="12">
        <v>176.8</v>
      </c>
      <c r="G2101" s="12">
        <v>179.4</v>
      </c>
      <c r="H2101" s="12">
        <v>179.52597764597289</v>
      </c>
      <c r="I2101">
        <v>109421</v>
      </c>
      <c r="J2101">
        <v>1543</v>
      </c>
      <c r="K2101" s="12">
        <v>19643912</v>
      </c>
      <c r="L2101">
        <v>51489</v>
      </c>
      <c r="M2101">
        <v>47.06</v>
      </c>
      <c r="N2101">
        <v>5.95</v>
      </c>
      <c r="O2101">
        <v>-1.5</v>
      </c>
      <c r="P2101">
        <f xml:space="preserve"> IF(Stock_Info[[#This Row],[Close Price]] &gt; Stock_Info[[#This Row],[Open Price]], 1, 0)</f>
        <v>0</v>
      </c>
      <c r="Q2101" t="str">
        <f>IF(AND(Stock_Info[[#This Row],[% Deli. Qty to Traded Qty]]&gt;80,Stock_Info[[#This Row],[No. of Trades]]&lt;3000),"Unusual Day","")</f>
        <v/>
      </c>
      <c r="R2101" t="str">
        <f>IF(AND(Stock_Info[[#This Row],[Spread High-Low]] &lt; 10, Stock_Info[[#This Row],[% Deli. Qty to Traded Qty]] &gt; 90), "Good Day", "")</f>
        <v/>
      </c>
    </row>
    <row r="2102" spans="1:18">
      <c r="A2102" t="s">
        <v>48</v>
      </c>
      <c r="B2102" s="1">
        <v>45764</v>
      </c>
      <c r="C2102" s="1" t="str">
        <f>"WEEK" &amp;" " &amp;  INT((DAY(Stock_Info[[#This Row],[Date]])+WEEKDAY(DATE(YEAR(Stock_Info[[#This Row],[Date]]),MONTH(Stock_Info[[#This Row],[Date]]),1))-1)/7)+1</f>
        <v>WEEK 3</v>
      </c>
      <c r="D2102" s="12">
        <v>172.05</v>
      </c>
      <c r="E2102" s="12">
        <v>179.3</v>
      </c>
      <c r="F2102" s="12">
        <v>172.05</v>
      </c>
      <c r="G2102" s="12">
        <v>177.3</v>
      </c>
      <c r="H2102" s="12">
        <v>175.80489504950495</v>
      </c>
      <c r="I2102">
        <v>126250</v>
      </c>
      <c r="J2102">
        <v>3560</v>
      </c>
      <c r="K2102" s="12">
        <v>22195368</v>
      </c>
      <c r="L2102">
        <v>94134</v>
      </c>
      <c r="M2102">
        <v>74.56</v>
      </c>
      <c r="N2102">
        <v>7.25</v>
      </c>
      <c r="O2102">
        <v>5.25</v>
      </c>
      <c r="P2102">
        <f xml:space="preserve"> IF(Stock_Info[[#This Row],[Close Price]] &gt; Stock_Info[[#This Row],[Open Price]], 1, 0)</f>
        <v>1</v>
      </c>
      <c r="Q2102" t="str">
        <f>IF(AND(Stock_Info[[#This Row],[% Deli. Qty to Traded Qty]]&gt;80,Stock_Info[[#This Row],[No. of Trades]]&lt;3000),"Unusual Day","")</f>
        <v/>
      </c>
      <c r="R2102" t="str">
        <f>IF(AND(Stock_Info[[#This Row],[Spread High-Low]] &lt; 10, Stock_Info[[#This Row],[% Deli. Qty to Traded Qty]] &gt; 90), "Good Day", "")</f>
        <v/>
      </c>
    </row>
    <row r="2103" spans="1:18">
      <c r="A2103" t="s">
        <v>48</v>
      </c>
      <c r="B2103" s="1">
        <v>45763</v>
      </c>
      <c r="C2103" s="1" t="str">
        <f>"WEEK" &amp;" " &amp;  INT((DAY(Stock_Info[[#This Row],[Date]])+WEEKDAY(DATE(YEAR(Stock_Info[[#This Row],[Date]]),MONTH(Stock_Info[[#This Row],[Date]]),1))-1)/7)+1</f>
        <v>WEEK 3</v>
      </c>
      <c r="D2103" s="12">
        <v>168.6</v>
      </c>
      <c r="E2103" s="12">
        <v>173.6</v>
      </c>
      <c r="F2103" s="12">
        <v>168.6</v>
      </c>
      <c r="G2103" s="12">
        <v>173</v>
      </c>
      <c r="H2103" s="12">
        <v>171.65650715280415</v>
      </c>
      <c r="I2103">
        <v>31596</v>
      </c>
      <c r="J2103">
        <v>459</v>
      </c>
      <c r="K2103" s="12">
        <v>5423659</v>
      </c>
      <c r="L2103">
        <v>16896</v>
      </c>
      <c r="M2103">
        <v>53.48</v>
      </c>
      <c r="N2103">
        <v>5</v>
      </c>
      <c r="O2103">
        <v>4.4000000000000004</v>
      </c>
      <c r="P2103">
        <f xml:space="preserve"> IF(Stock_Info[[#This Row],[Close Price]] &gt; Stock_Info[[#This Row],[Open Price]], 1, 0)</f>
        <v>1</v>
      </c>
      <c r="Q2103" t="str">
        <f>IF(AND(Stock_Info[[#This Row],[% Deli. Qty to Traded Qty]]&gt;80,Stock_Info[[#This Row],[No. of Trades]]&lt;3000),"Unusual Day","")</f>
        <v/>
      </c>
      <c r="R2103" t="str">
        <f>IF(AND(Stock_Info[[#This Row],[Spread High-Low]] &lt; 10, Stock_Info[[#This Row],[% Deli. Qty to Traded Qty]] &gt; 90), "Good Day", "")</f>
        <v/>
      </c>
    </row>
    <row r="2104" spans="1:18">
      <c r="A2104" t="s">
        <v>48</v>
      </c>
      <c r="B2104" s="1">
        <v>45762</v>
      </c>
      <c r="C2104" s="1" t="str">
        <f>"WEEK" &amp;" " &amp;  INT((DAY(Stock_Info[[#This Row],[Date]])+WEEKDAY(DATE(YEAR(Stock_Info[[#This Row],[Date]]),MONTH(Stock_Info[[#This Row],[Date]]),1))-1)/7)+1</f>
        <v>WEEK 3</v>
      </c>
      <c r="D2104" s="12">
        <v>170</v>
      </c>
      <c r="E2104" s="12">
        <v>170.05</v>
      </c>
      <c r="F2104" s="12">
        <v>164</v>
      </c>
      <c r="G2104" s="12">
        <v>168.8</v>
      </c>
      <c r="H2104" s="12">
        <v>167.06958057734215</v>
      </c>
      <c r="I2104">
        <v>104167</v>
      </c>
      <c r="J2104">
        <v>3555</v>
      </c>
      <c r="K2104" s="12">
        <v>17403137</v>
      </c>
      <c r="L2104">
        <v>48312</v>
      </c>
      <c r="M2104">
        <v>46.38</v>
      </c>
      <c r="N2104">
        <v>6.05</v>
      </c>
      <c r="O2104">
        <v>-1.2</v>
      </c>
      <c r="P2104">
        <f xml:space="preserve"> IF(Stock_Info[[#This Row],[Close Price]] &gt; Stock_Info[[#This Row],[Open Price]], 1, 0)</f>
        <v>0</v>
      </c>
      <c r="Q2104" t="str">
        <f>IF(AND(Stock_Info[[#This Row],[% Deli. Qty to Traded Qty]]&gt;80,Stock_Info[[#This Row],[No. of Trades]]&lt;3000),"Unusual Day","")</f>
        <v/>
      </c>
      <c r="R2104" t="str">
        <f>IF(AND(Stock_Info[[#This Row],[Spread High-Low]] &lt; 10, Stock_Info[[#This Row],[% Deli. Qty to Traded Qty]] &gt; 90), "Good Day", "")</f>
        <v/>
      </c>
    </row>
    <row r="2105" spans="1:18">
      <c r="A2105" t="s">
        <v>48</v>
      </c>
      <c r="B2105" s="1">
        <v>45758</v>
      </c>
      <c r="C2105" s="1" t="str">
        <f>"WEEK" &amp;" " &amp;  INT((DAY(Stock_Info[[#This Row],[Date]])+WEEKDAY(DATE(YEAR(Stock_Info[[#This Row],[Date]]),MONTH(Stock_Info[[#This Row],[Date]]),1))-1)/7)+1</f>
        <v>WEEK 2</v>
      </c>
      <c r="D2105" s="12">
        <v>160.05000000000001</v>
      </c>
      <c r="E2105" s="12">
        <v>167.2</v>
      </c>
      <c r="F2105" s="12">
        <v>158.80000000000001</v>
      </c>
      <c r="G2105" s="12">
        <v>166.8</v>
      </c>
      <c r="H2105" s="12">
        <v>164.35674976650623</v>
      </c>
      <c r="I2105">
        <v>139190</v>
      </c>
      <c r="J2105">
        <v>2383</v>
      </c>
      <c r="K2105" s="12">
        <v>22876816</v>
      </c>
      <c r="L2105">
        <v>103408</v>
      </c>
      <c r="M2105">
        <v>74.290000000000006</v>
      </c>
      <c r="N2105">
        <v>8.4</v>
      </c>
      <c r="O2105">
        <v>6.75</v>
      </c>
      <c r="P2105">
        <f xml:space="preserve"> IF(Stock_Info[[#This Row],[Close Price]] &gt; Stock_Info[[#This Row],[Open Price]], 1, 0)</f>
        <v>1</v>
      </c>
      <c r="Q2105" t="str">
        <f>IF(AND(Stock_Info[[#This Row],[% Deli. Qty to Traded Qty]]&gt;80,Stock_Info[[#This Row],[No. of Trades]]&lt;3000),"Unusual Day","")</f>
        <v/>
      </c>
      <c r="R2105" t="str">
        <f>IF(AND(Stock_Info[[#This Row],[Spread High-Low]] &lt; 10, Stock_Info[[#This Row],[% Deli. Qty to Traded Qty]] &gt; 90), "Good Day", "")</f>
        <v/>
      </c>
    </row>
    <row r="2106" spans="1:18">
      <c r="A2106" t="s">
        <v>48</v>
      </c>
      <c r="B2106" s="1">
        <v>45756</v>
      </c>
      <c r="C2106" s="1" t="str">
        <f>"WEEK" &amp;" " &amp;  INT((DAY(Stock_Info[[#This Row],[Date]])+WEEKDAY(DATE(YEAR(Stock_Info[[#This Row],[Date]]),MONTH(Stock_Info[[#This Row],[Date]]),1))-1)/7)+1</f>
        <v>WEEK 2</v>
      </c>
      <c r="D2106" s="12">
        <v>162</v>
      </c>
      <c r="E2106" s="12">
        <v>162</v>
      </c>
      <c r="F2106" s="12">
        <v>157.6</v>
      </c>
      <c r="G2106" s="12">
        <v>160.05000000000001</v>
      </c>
      <c r="H2106" s="12">
        <v>159.42897193983276</v>
      </c>
      <c r="I2106">
        <v>41019</v>
      </c>
      <c r="J2106">
        <v>1080</v>
      </c>
      <c r="K2106" s="12">
        <v>6539617</v>
      </c>
      <c r="L2106">
        <v>14199</v>
      </c>
      <c r="M2106">
        <v>34.619999999999997</v>
      </c>
      <c r="N2106">
        <v>4.4000000000000004</v>
      </c>
      <c r="O2106">
        <v>-1.95</v>
      </c>
      <c r="P2106">
        <f xml:space="preserve"> IF(Stock_Info[[#This Row],[Close Price]] &gt; Stock_Info[[#This Row],[Open Price]], 1, 0)</f>
        <v>0</v>
      </c>
      <c r="Q2106" t="str">
        <f>IF(AND(Stock_Info[[#This Row],[% Deli. Qty to Traded Qty]]&gt;80,Stock_Info[[#This Row],[No. of Trades]]&lt;3000),"Unusual Day","")</f>
        <v/>
      </c>
      <c r="R2106" t="str">
        <f>IF(AND(Stock_Info[[#This Row],[Spread High-Low]] &lt; 10, Stock_Info[[#This Row],[% Deli. Qty to Traded Qty]] &gt; 90), "Good Day", "")</f>
        <v/>
      </c>
    </row>
    <row r="2107" spans="1:18">
      <c r="A2107" t="s">
        <v>48</v>
      </c>
      <c r="B2107" s="1">
        <v>45755</v>
      </c>
      <c r="C2107" s="1" t="str">
        <f>"WEEK" &amp;" " &amp;  INT((DAY(Stock_Info[[#This Row],[Date]])+WEEKDAY(DATE(YEAR(Stock_Info[[#This Row],[Date]]),MONTH(Stock_Info[[#This Row],[Date]]),1))-1)/7)+1</f>
        <v>WEEK 2</v>
      </c>
      <c r="D2107" s="12">
        <v>162</v>
      </c>
      <c r="E2107" s="12">
        <v>166.7</v>
      </c>
      <c r="F2107" s="12">
        <v>156.75</v>
      </c>
      <c r="G2107" s="12">
        <v>161.80000000000001</v>
      </c>
      <c r="H2107" s="12">
        <v>161.04005190165648</v>
      </c>
      <c r="I2107">
        <v>296715</v>
      </c>
      <c r="J2107">
        <v>912</v>
      </c>
      <c r="K2107" s="12">
        <v>47782999</v>
      </c>
      <c r="L2107">
        <v>260373</v>
      </c>
      <c r="M2107">
        <v>87.75</v>
      </c>
      <c r="N2107">
        <v>9.9499999999999993</v>
      </c>
      <c r="O2107">
        <v>-0.2</v>
      </c>
      <c r="P2107">
        <f xml:space="preserve"> IF(Stock_Info[[#This Row],[Close Price]] &gt; Stock_Info[[#This Row],[Open Price]], 1, 0)</f>
        <v>0</v>
      </c>
      <c r="Q2107" t="str">
        <f>IF(AND(Stock_Info[[#This Row],[% Deli. Qty to Traded Qty]]&gt;80,Stock_Info[[#This Row],[No. of Trades]]&lt;3000),"Unusual Day","")</f>
        <v>Unusual Day</v>
      </c>
      <c r="R2107" t="str">
        <f>IF(AND(Stock_Info[[#This Row],[Spread High-Low]] &lt; 10, Stock_Info[[#This Row],[% Deli. Qty to Traded Qty]] &gt; 90), "Good Day", "")</f>
        <v/>
      </c>
    </row>
    <row r="2108" spans="1:18">
      <c r="A2108" t="s">
        <v>48</v>
      </c>
      <c r="B2108" s="1">
        <v>45754</v>
      </c>
      <c r="C2108" s="1" t="str">
        <f>"WEEK" &amp;" " &amp;  INT((DAY(Stock_Info[[#This Row],[Date]])+WEEKDAY(DATE(YEAR(Stock_Info[[#This Row],[Date]]),MONTH(Stock_Info[[#This Row],[Date]]),1))-1)/7)+1</f>
        <v>WEEK 2</v>
      </c>
      <c r="D2108" s="12">
        <v>147</v>
      </c>
      <c r="E2108" s="12">
        <v>160.35</v>
      </c>
      <c r="F2108" s="12">
        <v>147</v>
      </c>
      <c r="G2108" s="12">
        <v>157.75</v>
      </c>
      <c r="H2108" s="12">
        <v>154.17941495450984</v>
      </c>
      <c r="I2108">
        <v>66388</v>
      </c>
      <c r="J2108">
        <v>1223</v>
      </c>
      <c r="K2108" s="12">
        <v>10235663</v>
      </c>
      <c r="L2108">
        <v>25253</v>
      </c>
      <c r="M2108">
        <v>38.04</v>
      </c>
      <c r="N2108">
        <v>13.35</v>
      </c>
      <c r="O2108">
        <v>10.75</v>
      </c>
      <c r="P2108">
        <f xml:space="preserve"> IF(Stock_Info[[#This Row],[Close Price]] &gt; Stock_Info[[#This Row],[Open Price]], 1, 0)</f>
        <v>1</v>
      </c>
      <c r="Q2108" t="str">
        <f>IF(AND(Stock_Info[[#This Row],[% Deli. Qty to Traded Qty]]&gt;80,Stock_Info[[#This Row],[No. of Trades]]&lt;3000),"Unusual Day","")</f>
        <v/>
      </c>
      <c r="R2108" t="str">
        <f>IF(AND(Stock_Info[[#This Row],[Spread High-Low]] &lt; 10, Stock_Info[[#This Row],[% Deli. Qty to Traded Qty]] &gt; 90), "Good Day", "")</f>
        <v/>
      </c>
    </row>
    <row r="2109" spans="1:18">
      <c r="A2109" t="s">
        <v>48</v>
      </c>
      <c r="B2109" s="1">
        <v>45751</v>
      </c>
      <c r="C2109" s="1" t="str">
        <f>"WEEK" &amp;" " &amp;  INT((DAY(Stock_Info[[#This Row],[Date]])+WEEKDAY(DATE(YEAR(Stock_Info[[#This Row],[Date]]),MONTH(Stock_Info[[#This Row],[Date]]),1))-1)/7)+1</f>
        <v>WEEK 1</v>
      </c>
      <c r="D2109" s="12">
        <v>164</v>
      </c>
      <c r="E2109" s="12">
        <v>165</v>
      </c>
      <c r="F2109" s="12">
        <v>161</v>
      </c>
      <c r="G2109" s="12">
        <v>162.85</v>
      </c>
      <c r="H2109" s="12">
        <v>162.84375359484642</v>
      </c>
      <c r="I2109">
        <v>34772</v>
      </c>
      <c r="J2109">
        <v>619</v>
      </c>
      <c r="K2109" s="12">
        <v>5662403</v>
      </c>
      <c r="L2109">
        <v>14515</v>
      </c>
      <c r="M2109">
        <v>41.74</v>
      </c>
      <c r="N2109">
        <v>4</v>
      </c>
      <c r="O2109">
        <v>-1.1499999999999999</v>
      </c>
      <c r="P2109">
        <f xml:space="preserve"> IF(Stock_Info[[#This Row],[Close Price]] &gt; Stock_Info[[#This Row],[Open Price]], 1, 0)</f>
        <v>0</v>
      </c>
      <c r="Q2109" t="str">
        <f>IF(AND(Stock_Info[[#This Row],[% Deli. Qty to Traded Qty]]&gt;80,Stock_Info[[#This Row],[No. of Trades]]&lt;3000),"Unusual Day","")</f>
        <v/>
      </c>
      <c r="R2109" t="str">
        <f>IF(AND(Stock_Info[[#This Row],[Spread High-Low]] &lt; 10, Stock_Info[[#This Row],[% Deli. Qty to Traded Qty]] &gt; 90), "Good Day", "")</f>
        <v/>
      </c>
    </row>
    <row r="2110" spans="1:18">
      <c r="A2110" t="s">
        <v>48</v>
      </c>
      <c r="B2110" s="1">
        <v>45750</v>
      </c>
      <c r="C2110" s="1" t="str">
        <f>"WEEK" &amp;" " &amp;  INT((DAY(Stock_Info[[#This Row],[Date]])+WEEKDAY(DATE(YEAR(Stock_Info[[#This Row],[Date]]),MONTH(Stock_Info[[#This Row],[Date]]),1))-1)/7)+1</f>
        <v>WEEK 1</v>
      </c>
      <c r="D2110" s="12">
        <v>159.30000000000001</v>
      </c>
      <c r="E2110" s="12">
        <v>165.7</v>
      </c>
      <c r="F2110" s="12">
        <v>159.30000000000001</v>
      </c>
      <c r="G2110" s="12">
        <v>164.3</v>
      </c>
      <c r="H2110" s="12">
        <v>162.82159198647923</v>
      </c>
      <c r="I2110">
        <v>72777</v>
      </c>
      <c r="J2110">
        <v>1496</v>
      </c>
      <c r="K2110" s="12">
        <v>11849667</v>
      </c>
      <c r="L2110">
        <v>32585</v>
      </c>
      <c r="M2110">
        <v>44.77</v>
      </c>
      <c r="N2110">
        <v>6.4</v>
      </c>
      <c r="O2110">
        <v>5</v>
      </c>
      <c r="P2110">
        <f xml:space="preserve"> IF(Stock_Info[[#This Row],[Close Price]] &gt; Stock_Info[[#This Row],[Open Price]], 1, 0)</f>
        <v>1</v>
      </c>
      <c r="Q2110" t="str">
        <f>IF(AND(Stock_Info[[#This Row],[% Deli. Qty to Traded Qty]]&gt;80,Stock_Info[[#This Row],[No. of Trades]]&lt;3000),"Unusual Day","")</f>
        <v/>
      </c>
      <c r="R2110" t="str">
        <f>IF(AND(Stock_Info[[#This Row],[Spread High-Low]] &lt; 10, Stock_Info[[#This Row],[% Deli. Qty to Traded Qty]] &gt; 90), "Good Day", "")</f>
        <v/>
      </c>
    </row>
    <row r="2111" spans="1:18">
      <c r="A2111" t="s">
        <v>48</v>
      </c>
      <c r="B2111" s="1">
        <v>45749</v>
      </c>
      <c r="C2111" s="1" t="str">
        <f>"WEEK" &amp;" " &amp;  INT((DAY(Stock_Info[[#This Row],[Date]])+WEEKDAY(DATE(YEAR(Stock_Info[[#This Row],[Date]]),MONTH(Stock_Info[[#This Row],[Date]]),1))-1)/7)+1</f>
        <v>WEEK 1</v>
      </c>
      <c r="D2111" s="12">
        <v>163</v>
      </c>
      <c r="E2111" s="12">
        <v>163</v>
      </c>
      <c r="F2111" s="12">
        <v>157.30000000000001</v>
      </c>
      <c r="G2111" s="12">
        <v>161.94999999999999</v>
      </c>
      <c r="H2111" s="12">
        <v>160.16196551380443</v>
      </c>
      <c r="I2111">
        <v>30099</v>
      </c>
      <c r="J2111">
        <v>636</v>
      </c>
      <c r="K2111" s="12">
        <v>4820715</v>
      </c>
      <c r="L2111">
        <v>10334</v>
      </c>
      <c r="M2111">
        <v>34.33</v>
      </c>
      <c r="N2111">
        <v>5.7</v>
      </c>
      <c r="O2111">
        <v>-1.05</v>
      </c>
      <c r="P2111">
        <f xml:space="preserve"> IF(Stock_Info[[#This Row],[Close Price]] &gt; Stock_Info[[#This Row],[Open Price]], 1, 0)</f>
        <v>0</v>
      </c>
      <c r="Q2111" t="str">
        <f>IF(AND(Stock_Info[[#This Row],[% Deli. Qty to Traded Qty]]&gt;80,Stock_Info[[#This Row],[No. of Trades]]&lt;3000),"Unusual Day","")</f>
        <v/>
      </c>
      <c r="R2111" t="str">
        <f>IF(AND(Stock_Info[[#This Row],[Spread High-Low]] &lt; 10, Stock_Info[[#This Row],[% Deli. Qty to Traded Qty]] &gt; 90), "Good Day", "")</f>
        <v/>
      </c>
    </row>
    <row r="2112" spans="1:18">
      <c r="A2112" t="s">
        <v>48</v>
      </c>
      <c r="B2112" s="1">
        <v>45748</v>
      </c>
      <c r="C2112" s="1" t="str">
        <f>"WEEK" &amp;" " &amp;  INT((DAY(Stock_Info[[#This Row],[Date]])+WEEKDAY(DATE(YEAR(Stock_Info[[#This Row],[Date]]),MONTH(Stock_Info[[#This Row],[Date]]),1))-1)/7)+1</f>
        <v>WEEK 1</v>
      </c>
      <c r="D2112" s="12">
        <v>155.15</v>
      </c>
      <c r="E2112" s="12">
        <v>161.55000000000001</v>
      </c>
      <c r="F2112" s="12">
        <v>152.25</v>
      </c>
      <c r="G2112" s="12">
        <v>159.85</v>
      </c>
      <c r="H2112" s="12">
        <v>157.38042266369348</v>
      </c>
      <c r="I2112">
        <v>39464</v>
      </c>
      <c r="J2112">
        <v>1278</v>
      </c>
      <c r="K2112" s="12">
        <v>6210861</v>
      </c>
      <c r="L2112">
        <v>15284</v>
      </c>
      <c r="M2112">
        <v>38.729999999999997</v>
      </c>
      <c r="N2112">
        <v>9.3000000000000007</v>
      </c>
      <c r="O2112">
        <v>4.7</v>
      </c>
      <c r="P2112">
        <f xml:space="preserve"> IF(Stock_Info[[#This Row],[Close Price]] &gt; Stock_Info[[#This Row],[Open Price]], 1, 0)</f>
        <v>1</v>
      </c>
      <c r="Q2112" t="str">
        <f>IF(AND(Stock_Info[[#This Row],[% Deli. Qty to Traded Qty]]&gt;80,Stock_Info[[#This Row],[No. of Trades]]&lt;3000),"Unusual Day","")</f>
        <v/>
      </c>
      <c r="R2112" t="str">
        <f>IF(AND(Stock_Info[[#This Row],[Spread High-Low]] &lt; 10, Stock_Info[[#This Row],[% Deli. Qty to Traded Qty]] &gt; 90), "Good Day", "")</f>
        <v/>
      </c>
    </row>
    <row r="2113" spans="1:18">
      <c r="A2113" t="s">
        <v>48</v>
      </c>
      <c r="B2113" s="1">
        <v>45744</v>
      </c>
      <c r="C2113" s="1" t="str">
        <f>"WEEK" &amp;" " &amp;  INT((DAY(Stock_Info[[#This Row],[Date]])+WEEKDAY(DATE(YEAR(Stock_Info[[#This Row],[Date]]),MONTH(Stock_Info[[#This Row],[Date]]),1))-1)/7)+1</f>
        <v>WEEK 5</v>
      </c>
      <c r="D2113" s="12">
        <v>156.9</v>
      </c>
      <c r="E2113" s="12">
        <v>160.69999999999999</v>
      </c>
      <c r="F2113" s="12">
        <v>154.5</v>
      </c>
      <c r="G2113" s="12">
        <v>157.15</v>
      </c>
      <c r="H2113" s="12">
        <v>157.07833520179372</v>
      </c>
      <c r="I2113">
        <v>156992</v>
      </c>
      <c r="J2113">
        <v>2616</v>
      </c>
      <c r="K2113" s="12">
        <v>24660042</v>
      </c>
      <c r="L2113">
        <v>59969</v>
      </c>
      <c r="M2113">
        <v>38.200000000000003</v>
      </c>
      <c r="N2113">
        <v>6.2</v>
      </c>
      <c r="O2113">
        <v>0.25</v>
      </c>
      <c r="P2113">
        <f xml:space="preserve"> IF(Stock_Info[[#This Row],[Close Price]] &gt; Stock_Info[[#This Row],[Open Price]], 1, 0)</f>
        <v>1</v>
      </c>
      <c r="Q2113" t="str">
        <f>IF(AND(Stock_Info[[#This Row],[% Deli. Qty to Traded Qty]]&gt;80,Stock_Info[[#This Row],[No. of Trades]]&lt;3000),"Unusual Day","")</f>
        <v/>
      </c>
      <c r="R2113" t="str">
        <f>IF(AND(Stock_Info[[#This Row],[Spread High-Low]] &lt; 10, Stock_Info[[#This Row],[% Deli. Qty to Traded Qty]] &gt; 90), "Good Day", "")</f>
        <v/>
      </c>
    </row>
    <row r="2114" spans="1:18">
      <c r="A2114" t="s">
        <v>48</v>
      </c>
      <c r="B2114" s="1">
        <v>45743</v>
      </c>
      <c r="C2114" s="1" t="str">
        <f>"WEEK" &amp;" " &amp;  INT((DAY(Stock_Info[[#This Row],[Date]])+WEEKDAY(DATE(YEAR(Stock_Info[[#This Row],[Date]]),MONTH(Stock_Info[[#This Row],[Date]]),1))-1)/7)+1</f>
        <v>WEEK 5</v>
      </c>
      <c r="D2114" s="12">
        <v>150.4</v>
      </c>
      <c r="E2114" s="12">
        <v>160.35</v>
      </c>
      <c r="F2114" s="12">
        <v>144</v>
      </c>
      <c r="G2114" s="12">
        <v>154.25</v>
      </c>
      <c r="H2114" s="12">
        <v>154.78620297536816</v>
      </c>
      <c r="I2114">
        <v>212814</v>
      </c>
      <c r="J2114">
        <v>3025</v>
      </c>
      <c r="K2114" s="12">
        <v>32940671</v>
      </c>
      <c r="L2114">
        <v>97559</v>
      </c>
      <c r="M2114">
        <v>45.84</v>
      </c>
      <c r="N2114">
        <v>16.350000000000001</v>
      </c>
      <c r="O2114">
        <v>3.85</v>
      </c>
      <c r="P2114">
        <f xml:space="preserve"> IF(Stock_Info[[#This Row],[Close Price]] &gt; Stock_Info[[#This Row],[Open Price]], 1, 0)</f>
        <v>1</v>
      </c>
      <c r="Q2114" t="str">
        <f>IF(AND(Stock_Info[[#This Row],[% Deli. Qty to Traded Qty]]&gt;80,Stock_Info[[#This Row],[No. of Trades]]&lt;3000),"Unusual Day","")</f>
        <v/>
      </c>
      <c r="R2114" t="str">
        <f>IF(AND(Stock_Info[[#This Row],[Spread High-Low]] &lt; 10, Stock_Info[[#This Row],[% Deli. Qty to Traded Qty]] &gt; 90), "Good Day", "")</f>
        <v/>
      </c>
    </row>
    <row r="2115" spans="1:18">
      <c r="A2115" t="s">
        <v>48</v>
      </c>
      <c r="B2115" s="1">
        <v>45742</v>
      </c>
      <c r="C2115" s="1" t="str">
        <f>"WEEK" &amp;" " &amp;  INT((DAY(Stock_Info[[#This Row],[Date]])+WEEKDAY(DATE(YEAR(Stock_Info[[#This Row],[Date]]),MONTH(Stock_Info[[#This Row],[Date]]),1))-1)/7)+1</f>
        <v>WEEK 5</v>
      </c>
      <c r="D2115" s="12">
        <v>158.19999999999999</v>
      </c>
      <c r="E2115" s="12">
        <v>160.55000000000001</v>
      </c>
      <c r="F2115" s="12">
        <v>157.69999999999999</v>
      </c>
      <c r="G2115" s="12">
        <v>158.65</v>
      </c>
      <c r="H2115" s="12">
        <v>159.37621924410936</v>
      </c>
      <c r="I2115">
        <v>61411</v>
      </c>
      <c r="J2115">
        <v>1213</v>
      </c>
      <c r="K2115" s="12">
        <v>9787453</v>
      </c>
      <c r="L2115">
        <v>43755</v>
      </c>
      <c r="M2115">
        <v>71.25</v>
      </c>
      <c r="N2115">
        <v>2.85</v>
      </c>
      <c r="O2115">
        <v>0.45</v>
      </c>
      <c r="P2115">
        <f xml:space="preserve"> IF(Stock_Info[[#This Row],[Close Price]] &gt; Stock_Info[[#This Row],[Open Price]], 1, 0)</f>
        <v>1</v>
      </c>
      <c r="Q2115" t="str">
        <f>IF(AND(Stock_Info[[#This Row],[% Deli. Qty to Traded Qty]]&gt;80,Stock_Info[[#This Row],[No. of Trades]]&lt;3000),"Unusual Day","")</f>
        <v/>
      </c>
      <c r="R2115" t="str">
        <f>IF(AND(Stock_Info[[#This Row],[Spread High-Low]] &lt; 10, Stock_Info[[#This Row],[% Deli. Qty to Traded Qty]] &gt; 90), "Good Day", "")</f>
        <v/>
      </c>
    </row>
    <row r="2116" spans="1:18">
      <c r="A2116" t="s">
        <v>48</v>
      </c>
      <c r="B2116" s="1">
        <v>45741</v>
      </c>
      <c r="C2116" s="1" t="str">
        <f>"WEEK" &amp;" " &amp;  INT((DAY(Stock_Info[[#This Row],[Date]])+WEEKDAY(DATE(YEAR(Stock_Info[[#This Row],[Date]]),MONTH(Stock_Info[[#This Row],[Date]]),1))-1)/7)+1</f>
        <v>WEEK 5</v>
      </c>
      <c r="D2116" s="12">
        <v>161.94999999999999</v>
      </c>
      <c r="E2116" s="12">
        <v>161.94999999999999</v>
      </c>
      <c r="F2116" s="12">
        <v>157.19999999999999</v>
      </c>
      <c r="G2116" s="12">
        <v>158.6</v>
      </c>
      <c r="H2116" s="12">
        <v>158.44287366290837</v>
      </c>
      <c r="I2116">
        <v>34590</v>
      </c>
      <c r="J2116">
        <v>451</v>
      </c>
      <c r="K2116" s="12">
        <v>5480539</v>
      </c>
      <c r="L2116">
        <v>19776</v>
      </c>
      <c r="M2116">
        <v>57.17</v>
      </c>
      <c r="N2116">
        <v>4.75</v>
      </c>
      <c r="O2116">
        <v>-3.35</v>
      </c>
      <c r="P2116">
        <f xml:space="preserve"> IF(Stock_Info[[#This Row],[Close Price]] &gt; Stock_Info[[#This Row],[Open Price]], 1, 0)</f>
        <v>0</v>
      </c>
      <c r="Q2116" t="str">
        <f>IF(AND(Stock_Info[[#This Row],[% Deli. Qty to Traded Qty]]&gt;80,Stock_Info[[#This Row],[No. of Trades]]&lt;3000),"Unusual Day","")</f>
        <v/>
      </c>
      <c r="R2116" t="str">
        <f>IF(AND(Stock_Info[[#This Row],[Spread High-Low]] &lt; 10, Stock_Info[[#This Row],[% Deli. Qty to Traded Qty]] &gt; 90), "Good Day", "")</f>
        <v/>
      </c>
    </row>
    <row r="2117" spans="1:18">
      <c r="A2117" t="s">
        <v>48</v>
      </c>
      <c r="B2117" s="1">
        <v>45740</v>
      </c>
      <c r="C2117" s="1" t="str">
        <f>"WEEK" &amp;" " &amp;  INT((DAY(Stock_Info[[#This Row],[Date]])+WEEKDAY(DATE(YEAR(Stock_Info[[#This Row],[Date]]),MONTH(Stock_Info[[#This Row],[Date]]),1))-1)/7)+1</f>
        <v>WEEK 5</v>
      </c>
      <c r="D2117" s="12">
        <v>160.1</v>
      </c>
      <c r="E2117" s="12">
        <v>161.85</v>
      </c>
      <c r="F2117" s="12">
        <v>157.85</v>
      </c>
      <c r="G2117" s="12">
        <v>158.65</v>
      </c>
      <c r="H2117" s="12">
        <v>160.02404714380762</v>
      </c>
      <c r="I2117">
        <v>31563</v>
      </c>
      <c r="J2117">
        <v>742</v>
      </c>
      <c r="K2117" s="12">
        <v>5050839</v>
      </c>
      <c r="L2117">
        <v>10736</v>
      </c>
      <c r="M2117">
        <v>34.01</v>
      </c>
      <c r="N2117">
        <v>4</v>
      </c>
      <c r="O2117">
        <v>-1.45</v>
      </c>
      <c r="P2117">
        <f xml:space="preserve"> IF(Stock_Info[[#This Row],[Close Price]] &gt; Stock_Info[[#This Row],[Open Price]], 1, 0)</f>
        <v>0</v>
      </c>
      <c r="Q2117" t="str">
        <f>IF(AND(Stock_Info[[#This Row],[% Deli. Qty to Traded Qty]]&gt;80,Stock_Info[[#This Row],[No. of Trades]]&lt;3000),"Unusual Day","")</f>
        <v/>
      </c>
      <c r="R2117" t="str">
        <f>IF(AND(Stock_Info[[#This Row],[Spread High-Low]] &lt; 10, Stock_Info[[#This Row],[% Deli. Qty to Traded Qty]] &gt; 90), "Good Day", "")</f>
        <v/>
      </c>
    </row>
    <row r="2118" spans="1:18">
      <c r="A2118" t="s">
        <v>48</v>
      </c>
      <c r="B2118" s="1">
        <v>45737</v>
      </c>
      <c r="C2118" s="1" t="str">
        <f>"WEEK" &amp;" " &amp;  INT((DAY(Stock_Info[[#This Row],[Date]])+WEEKDAY(DATE(YEAR(Stock_Info[[#This Row],[Date]]),MONTH(Stock_Info[[#This Row],[Date]]),1))-1)/7)+1</f>
        <v>WEEK 4</v>
      </c>
      <c r="D2118" s="12">
        <v>161.65</v>
      </c>
      <c r="E2118" s="12">
        <v>163.69999999999999</v>
      </c>
      <c r="F2118" s="12">
        <v>158.80000000000001</v>
      </c>
      <c r="G2118" s="12">
        <v>160</v>
      </c>
      <c r="H2118" s="12">
        <v>161.5052404722872</v>
      </c>
      <c r="I2118">
        <v>108578</v>
      </c>
      <c r="J2118">
        <v>1914</v>
      </c>
      <c r="K2118" s="12">
        <v>17535916</v>
      </c>
      <c r="L2118">
        <v>55036</v>
      </c>
      <c r="M2118">
        <v>50.69</v>
      </c>
      <c r="N2118">
        <v>4.9000000000000004</v>
      </c>
      <c r="O2118">
        <v>-1.65</v>
      </c>
      <c r="P2118">
        <f xml:space="preserve"> IF(Stock_Info[[#This Row],[Close Price]] &gt; Stock_Info[[#This Row],[Open Price]], 1, 0)</f>
        <v>0</v>
      </c>
      <c r="Q2118" t="str">
        <f>IF(AND(Stock_Info[[#This Row],[% Deli. Qty to Traded Qty]]&gt;80,Stock_Info[[#This Row],[No. of Trades]]&lt;3000),"Unusual Day","")</f>
        <v/>
      </c>
      <c r="R2118" t="str">
        <f>IF(AND(Stock_Info[[#This Row],[Spread High-Low]] &lt; 10, Stock_Info[[#This Row],[% Deli. Qty to Traded Qty]] &gt; 90), "Good Day", "")</f>
        <v/>
      </c>
    </row>
    <row r="2119" spans="1:18">
      <c r="A2119" t="s">
        <v>48</v>
      </c>
      <c r="B2119" s="1">
        <v>45736</v>
      </c>
      <c r="C2119" s="1" t="str">
        <f>"WEEK" &amp;" " &amp;  INT((DAY(Stock_Info[[#This Row],[Date]])+WEEKDAY(DATE(YEAR(Stock_Info[[#This Row],[Date]]),MONTH(Stock_Info[[#This Row],[Date]]),1))-1)/7)+1</f>
        <v>WEEK 4</v>
      </c>
      <c r="D2119" s="12">
        <v>155.9</v>
      </c>
      <c r="E2119" s="12">
        <v>159.1</v>
      </c>
      <c r="F2119" s="12">
        <v>155.44999999999999</v>
      </c>
      <c r="G2119" s="12">
        <v>158.44999999999999</v>
      </c>
      <c r="H2119" s="12">
        <v>157.3122783139487</v>
      </c>
      <c r="I2119">
        <v>48492</v>
      </c>
      <c r="J2119">
        <v>929</v>
      </c>
      <c r="K2119" s="12">
        <v>7628387</v>
      </c>
      <c r="L2119">
        <v>17985</v>
      </c>
      <c r="M2119">
        <v>37.090000000000003</v>
      </c>
      <c r="N2119">
        <v>3.65</v>
      </c>
      <c r="O2119">
        <v>2.5499999999999998</v>
      </c>
      <c r="P2119">
        <f xml:space="preserve"> IF(Stock_Info[[#This Row],[Close Price]] &gt; Stock_Info[[#This Row],[Open Price]], 1, 0)</f>
        <v>1</v>
      </c>
      <c r="Q2119" t="str">
        <f>IF(AND(Stock_Info[[#This Row],[% Deli. Qty to Traded Qty]]&gt;80,Stock_Info[[#This Row],[No. of Trades]]&lt;3000),"Unusual Day","")</f>
        <v/>
      </c>
      <c r="R2119" t="str">
        <f>IF(AND(Stock_Info[[#This Row],[Spread High-Low]] &lt; 10, Stock_Info[[#This Row],[% Deli. Qty to Traded Qty]] &gt; 90), "Good Day", "")</f>
        <v/>
      </c>
    </row>
    <row r="2120" spans="1:18">
      <c r="A2120" t="s">
        <v>48</v>
      </c>
      <c r="B2120" s="1">
        <v>45735</v>
      </c>
      <c r="C2120" s="1" t="str">
        <f>"WEEK" &amp;" " &amp;  INT((DAY(Stock_Info[[#This Row],[Date]])+WEEKDAY(DATE(YEAR(Stock_Info[[#This Row],[Date]]),MONTH(Stock_Info[[#This Row],[Date]]),1))-1)/7)+1</f>
        <v>WEEK 4</v>
      </c>
      <c r="D2120" s="12">
        <v>155.25</v>
      </c>
      <c r="E2120" s="12">
        <v>156.94999999999999</v>
      </c>
      <c r="F2120" s="12">
        <v>153.69999999999999</v>
      </c>
      <c r="G2120" s="12">
        <v>155.44999999999999</v>
      </c>
      <c r="H2120" s="12">
        <v>155.11790064933902</v>
      </c>
      <c r="I2120">
        <v>55903</v>
      </c>
      <c r="J2120">
        <v>1237</v>
      </c>
      <c r="K2120" s="12">
        <v>8671556</v>
      </c>
      <c r="L2120">
        <v>17917</v>
      </c>
      <c r="M2120">
        <v>32.049999999999997</v>
      </c>
      <c r="N2120">
        <v>3.25</v>
      </c>
      <c r="O2120">
        <v>0.2</v>
      </c>
      <c r="P2120">
        <f xml:space="preserve"> IF(Stock_Info[[#This Row],[Close Price]] &gt; Stock_Info[[#This Row],[Open Price]], 1, 0)</f>
        <v>1</v>
      </c>
      <c r="Q2120" t="str">
        <f>IF(AND(Stock_Info[[#This Row],[% Deli. Qty to Traded Qty]]&gt;80,Stock_Info[[#This Row],[No. of Trades]]&lt;3000),"Unusual Day","")</f>
        <v/>
      </c>
      <c r="R2120" t="str">
        <f>IF(AND(Stock_Info[[#This Row],[Spread High-Low]] &lt; 10, Stock_Info[[#This Row],[% Deli. Qty to Traded Qty]] &gt; 90), "Good Day", "")</f>
        <v/>
      </c>
    </row>
    <row r="2121" spans="1:18">
      <c r="A2121" t="s">
        <v>48</v>
      </c>
      <c r="B2121" s="1">
        <v>45734</v>
      </c>
      <c r="C2121" s="1" t="str">
        <f>"WEEK" &amp;" " &amp;  INT((DAY(Stock_Info[[#This Row],[Date]])+WEEKDAY(DATE(YEAR(Stock_Info[[#This Row],[Date]]),MONTH(Stock_Info[[#This Row],[Date]]),1))-1)/7)+1</f>
        <v>WEEK 4</v>
      </c>
      <c r="D2121" s="12">
        <v>154.1</v>
      </c>
      <c r="E2121" s="12">
        <v>156</v>
      </c>
      <c r="F2121" s="12">
        <v>150.35</v>
      </c>
      <c r="G2121" s="12">
        <v>154.35</v>
      </c>
      <c r="H2121" s="12">
        <v>153.27915972555553</v>
      </c>
      <c r="I2121">
        <v>70834</v>
      </c>
      <c r="J2121">
        <v>1118</v>
      </c>
      <c r="K2121" s="12">
        <v>10857376</v>
      </c>
      <c r="L2121">
        <v>23909</v>
      </c>
      <c r="M2121">
        <v>33.75</v>
      </c>
      <c r="N2121">
        <v>5.65</v>
      </c>
      <c r="O2121">
        <v>0.25</v>
      </c>
      <c r="P2121">
        <f xml:space="preserve"> IF(Stock_Info[[#This Row],[Close Price]] &gt; Stock_Info[[#This Row],[Open Price]], 1, 0)</f>
        <v>1</v>
      </c>
      <c r="Q2121" t="str">
        <f>IF(AND(Stock_Info[[#This Row],[% Deli. Qty to Traded Qty]]&gt;80,Stock_Info[[#This Row],[No. of Trades]]&lt;3000),"Unusual Day","")</f>
        <v/>
      </c>
      <c r="R2121" t="str">
        <f>IF(AND(Stock_Info[[#This Row],[Spread High-Low]] &lt; 10, Stock_Info[[#This Row],[% Deli. Qty to Traded Qty]] &gt; 90), "Good Day", "")</f>
        <v/>
      </c>
    </row>
    <row r="2122" spans="1:18">
      <c r="A2122" t="s">
        <v>48</v>
      </c>
      <c r="B2122" s="1">
        <v>45733</v>
      </c>
      <c r="C2122" s="1" t="str">
        <f>"WEEK" &amp;" " &amp;  INT((DAY(Stock_Info[[#This Row],[Date]])+WEEKDAY(DATE(YEAR(Stock_Info[[#This Row],[Date]]),MONTH(Stock_Info[[#This Row],[Date]]),1))-1)/7)+1</f>
        <v>WEEK 4</v>
      </c>
      <c r="D2122" s="12">
        <v>148.19999999999999</v>
      </c>
      <c r="E2122" s="12">
        <v>153.69999999999999</v>
      </c>
      <c r="F2122" s="12">
        <v>147.19999999999999</v>
      </c>
      <c r="G2122" s="12">
        <v>153</v>
      </c>
      <c r="H2122" s="12">
        <v>150.57318739580771</v>
      </c>
      <c r="I2122">
        <v>73182</v>
      </c>
      <c r="J2122">
        <v>1476</v>
      </c>
      <c r="K2122" s="12">
        <v>11019247</v>
      </c>
      <c r="L2122">
        <v>38304</v>
      </c>
      <c r="M2122">
        <v>52.34</v>
      </c>
      <c r="N2122">
        <v>6.5</v>
      </c>
      <c r="O2122">
        <v>4.8</v>
      </c>
      <c r="P2122">
        <f xml:space="preserve"> IF(Stock_Info[[#This Row],[Close Price]] &gt; Stock_Info[[#This Row],[Open Price]], 1, 0)</f>
        <v>1</v>
      </c>
      <c r="Q2122" t="str">
        <f>IF(AND(Stock_Info[[#This Row],[% Deli. Qty to Traded Qty]]&gt;80,Stock_Info[[#This Row],[No. of Trades]]&lt;3000),"Unusual Day","")</f>
        <v/>
      </c>
      <c r="R2122" t="str">
        <f>IF(AND(Stock_Info[[#This Row],[Spread High-Low]] &lt; 10, Stock_Info[[#This Row],[% Deli. Qty to Traded Qty]] &gt; 90), "Good Day", "")</f>
        <v/>
      </c>
    </row>
    <row r="2123" spans="1:18">
      <c r="A2123" t="s">
        <v>48</v>
      </c>
      <c r="B2123" s="1">
        <v>45729</v>
      </c>
      <c r="C2123" s="1" t="str">
        <f>"WEEK" &amp;" " &amp;  INT((DAY(Stock_Info[[#This Row],[Date]])+WEEKDAY(DATE(YEAR(Stock_Info[[#This Row],[Date]]),MONTH(Stock_Info[[#This Row],[Date]]),1))-1)/7)+1</f>
        <v>WEEK 3</v>
      </c>
      <c r="D2123" s="12">
        <v>147.1</v>
      </c>
      <c r="E2123" s="12">
        <v>150.5</v>
      </c>
      <c r="F2123" s="12">
        <v>147.1</v>
      </c>
      <c r="G2123" s="12">
        <v>149.1</v>
      </c>
      <c r="H2123" s="12">
        <v>149.04459870381177</v>
      </c>
      <c r="I2123">
        <v>65114</v>
      </c>
      <c r="J2123">
        <v>2091</v>
      </c>
      <c r="K2123" s="12">
        <v>9704890</v>
      </c>
      <c r="L2123">
        <v>39901</v>
      </c>
      <c r="M2123">
        <v>61.28</v>
      </c>
      <c r="N2123">
        <v>3.4</v>
      </c>
      <c r="O2123">
        <v>2</v>
      </c>
      <c r="P2123">
        <f xml:space="preserve"> IF(Stock_Info[[#This Row],[Close Price]] &gt; Stock_Info[[#This Row],[Open Price]], 1, 0)</f>
        <v>1</v>
      </c>
      <c r="Q2123" t="str">
        <f>IF(AND(Stock_Info[[#This Row],[% Deli. Qty to Traded Qty]]&gt;80,Stock_Info[[#This Row],[No. of Trades]]&lt;3000),"Unusual Day","")</f>
        <v/>
      </c>
      <c r="R2123" t="str">
        <f>IF(AND(Stock_Info[[#This Row],[Spread High-Low]] &lt; 10, Stock_Info[[#This Row],[% Deli. Qty to Traded Qty]] &gt; 90), "Good Day", "")</f>
        <v/>
      </c>
    </row>
    <row r="2124" spans="1:18">
      <c r="A2124" t="s">
        <v>48</v>
      </c>
      <c r="B2124" s="1">
        <v>45728</v>
      </c>
      <c r="C2124" s="1" t="str">
        <f>"WEEK" &amp;" " &amp;  INT((DAY(Stock_Info[[#This Row],[Date]])+WEEKDAY(DATE(YEAR(Stock_Info[[#This Row],[Date]]),MONTH(Stock_Info[[#This Row],[Date]]),1))-1)/7)+1</f>
        <v>WEEK 3</v>
      </c>
      <c r="D2124" s="12">
        <v>147.19999999999999</v>
      </c>
      <c r="E2124" s="12">
        <v>150.15</v>
      </c>
      <c r="F2124" s="12">
        <v>146</v>
      </c>
      <c r="G2124" s="12">
        <v>148.69999999999999</v>
      </c>
      <c r="H2124" s="12">
        <v>148.49001441655361</v>
      </c>
      <c r="I2124">
        <v>47168</v>
      </c>
      <c r="J2124">
        <v>1116</v>
      </c>
      <c r="K2124" s="12">
        <v>7003977</v>
      </c>
      <c r="L2124">
        <v>14184</v>
      </c>
      <c r="M2124">
        <v>30.07</v>
      </c>
      <c r="N2124">
        <v>4.1500000000000004</v>
      </c>
      <c r="O2124">
        <v>1.5</v>
      </c>
      <c r="P2124">
        <f xml:space="preserve"> IF(Stock_Info[[#This Row],[Close Price]] &gt; Stock_Info[[#This Row],[Open Price]], 1, 0)</f>
        <v>1</v>
      </c>
      <c r="Q2124" t="str">
        <f>IF(AND(Stock_Info[[#This Row],[% Deli. Qty to Traded Qty]]&gt;80,Stock_Info[[#This Row],[No. of Trades]]&lt;3000),"Unusual Day","")</f>
        <v/>
      </c>
      <c r="R2124" t="str">
        <f>IF(AND(Stock_Info[[#This Row],[Spread High-Low]] &lt; 10, Stock_Info[[#This Row],[% Deli. Qty to Traded Qty]] &gt; 90), "Good Day", "")</f>
        <v/>
      </c>
    </row>
    <row r="2125" spans="1:18">
      <c r="A2125" t="s">
        <v>48</v>
      </c>
      <c r="B2125" s="1">
        <v>45727</v>
      </c>
      <c r="C2125" s="1" t="str">
        <f>"WEEK" &amp;" " &amp;  INT((DAY(Stock_Info[[#This Row],[Date]])+WEEKDAY(DATE(YEAR(Stock_Info[[#This Row],[Date]]),MONTH(Stock_Info[[#This Row],[Date]]),1))-1)/7)+1</f>
        <v>WEEK 3</v>
      </c>
      <c r="D2125" s="12">
        <v>153.55000000000001</v>
      </c>
      <c r="E2125" s="12">
        <v>153.55000000000001</v>
      </c>
      <c r="F2125" s="12">
        <v>145.25</v>
      </c>
      <c r="G2125" s="12">
        <v>146.15</v>
      </c>
      <c r="H2125" s="12">
        <v>148.22765607932462</v>
      </c>
      <c r="I2125">
        <v>236194</v>
      </c>
      <c r="J2125">
        <v>3052</v>
      </c>
      <c r="K2125" s="12">
        <v>35010483</v>
      </c>
      <c r="L2125">
        <v>99131</v>
      </c>
      <c r="M2125">
        <v>41.97</v>
      </c>
      <c r="N2125">
        <v>8.3000000000000007</v>
      </c>
      <c r="O2125">
        <v>-7.4</v>
      </c>
      <c r="P2125">
        <f xml:space="preserve"> IF(Stock_Info[[#This Row],[Close Price]] &gt; Stock_Info[[#This Row],[Open Price]], 1, 0)</f>
        <v>0</v>
      </c>
      <c r="Q2125" t="str">
        <f>IF(AND(Stock_Info[[#This Row],[% Deli. Qty to Traded Qty]]&gt;80,Stock_Info[[#This Row],[No. of Trades]]&lt;3000),"Unusual Day","")</f>
        <v/>
      </c>
      <c r="R2125" t="str">
        <f>IF(AND(Stock_Info[[#This Row],[Spread High-Low]] &lt; 10, Stock_Info[[#This Row],[% Deli. Qty to Traded Qty]] &gt; 90), "Good Day", "")</f>
        <v/>
      </c>
    </row>
    <row r="2126" spans="1:18">
      <c r="A2126" t="s">
        <v>48</v>
      </c>
      <c r="B2126" s="1">
        <v>45726</v>
      </c>
      <c r="C2126" s="1" t="str">
        <f>"WEEK" &amp;" " &amp;  INT((DAY(Stock_Info[[#This Row],[Date]])+WEEKDAY(DATE(YEAR(Stock_Info[[#This Row],[Date]]),MONTH(Stock_Info[[#This Row],[Date]]),1))-1)/7)+1</f>
        <v>WEEK 3</v>
      </c>
      <c r="D2126" s="12">
        <v>157.19999999999999</v>
      </c>
      <c r="E2126" s="12">
        <v>158.44999999999999</v>
      </c>
      <c r="F2126" s="12">
        <v>153</v>
      </c>
      <c r="G2126" s="12">
        <v>154.94999999999999</v>
      </c>
      <c r="H2126" s="12">
        <v>155.36369337354793</v>
      </c>
      <c r="I2126">
        <v>33487</v>
      </c>
      <c r="J2126">
        <v>644</v>
      </c>
      <c r="K2126" s="12">
        <v>5202664</v>
      </c>
      <c r="L2126">
        <v>15259</v>
      </c>
      <c r="M2126">
        <v>45.57</v>
      </c>
      <c r="N2126">
        <v>5.45</v>
      </c>
      <c r="O2126">
        <v>-2.25</v>
      </c>
      <c r="P2126">
        <f xml:space="preserve"> IF(Stock_Info[[#This Row],[Close Price]] &gt; Stock_Info[[#This Row],[Open Price]], 1, 0)</f>
        <v>0</v>
      </c>
      <c r="Q2126" t="str">
        <f>IF(AND(Stock_Info[[#This Row],[% Deli. Qty to Traded Qty]]&gt;80,Stock_Info[[#This Row],[No. of Trades]]&lt;3000),"Unusual Day","")</f>
        <v/>
      </c>
      <c r="R2126" t="str">
        <f>IF(AND(Stock_Info[[#This Row],[Spread High-Low]] &lt; 10, Stock_Info[[#This Row],[% Deli. Qty to Traded Qty]] &gt; 90), "Good Day", "")</f>
        <v/>
      </c>
    </row>
    <row r="2127" spans="1:18">
      <c r="A2127" t="s">
        <v>48</v>
      </c>
      <c r="B2127" s="1">
        <v>45723</v>
      </c>
      <c r="C2127" s="1" t="str">
        <f>"WEEK" &amp;" " &amp;  INT((DAY(Stock_Info[[#This Row],[Date]])+WEEKDAY(DATE(YEAR(Stock_Info[[#This Row],[Date]]),MONTH(Stock_Info[[#This Row],[Date]]),1))-1)/7)+1</f>
        <v>WEEK 2</v>
      </c>
      <c r="D2127" s="12">
        <v>156.1</v>
      </c>
      <c r="E2127" s="12">
        <v>157.19999999999999</v>
      </c>
      <c r="F2127" s="12">
        <v>153.94999999999999</v>
      </c>
      <c r="G2127" s="12">
        <v>155.80000000000001</v>
      </c>
      <c r="H2127" s="12">
        <v>155.72529940119762</v>
      </c>
      <c r="I2127">
        <v>41416</v>
      </c>
      <c r="J2127">
        <v>998</v>
      </c>
      <c r="K2127" s="12">
        <v>6449519</v>
      </c>
      <c r="L2127">
        <v>18342</v>
      </c>
      <c r="M2127">
        <v>44.29</v>
      </c>
      <c r="N2127">
        <v>3.25</v>
      </c>
      <c r="O2127">
        <v>-0.3</v>
      </c>
      <c r="P2127">
        <f xml:space="preserve"> IF(Stock_Info[[#This Row],[Close Price]] &gt; Stock_Info[[#This Row],[Open Price]], 1, 0)</f>
        <v>0</v>
      </c>
      <c r="Q2127" t="str">
        <f>IF(AND(Stock_Info[[#This Row],[% Deli. Qty to Traded Qty]]&gt;80,Stock_Info[[#This Row],[No. of Trades]]&lt;3000),"Unusual Day","")</f>
        <v/>
      </c>
      <c r="R2127" t="str">
        <f>IF(AND(Stock_Info[[#This Row],[Spread High-Low]] &lt; 10, Stock_Info[[#This Row],[% Deli. Qty to Traded Qty]] &gt; 90), "Good Day", "")</f>
        <v/>
      </c>
    </row>
    <row r="2128" spans="1:18">
      <c r="A2128" t="s">
        <v>48</v>
      </c>
      <c r="B2128" s="1">
        <v>45722</v>
      </c>
      <c r="C2128" s="1" t="str">
        <f>"WEEK" &amp;" " &amp;  INT((DAY(Stock_Info[[#This Row],[Date]])+WEEKDAY(DATE(YEAR(Stock_Info[[#This Row],[Date]]),MONTH(Stock_Info[[#This Row],[Date]]),1))-1)/7)+1</f>
        <v>WEEK 2</v>
      </c>
      <c r="D2128" s="12">
        <v>153.6</v>
      </c>
      <c r="E2128" s="12">
        <v>157.6</v>
      </c>
      <c r="F2128" s="12">
        <v>153.6</v>
      </c>
      <c r="G2128" s="12">
        <v>156.5</v>
      </c>
      <c r="H2128" s="12">
        <v>155.52338123238579</v>
      </c>
      <c r="I2128">
        <v>57482</v>
      </c>
      <c r="J2128">
        <v>1075</v>
      </c>
      <c r="K2128" s="12">
        <v>8939795</v>
      </c>
      <c r="L2128">
        <v>22119</v>
      </c>
      <c r="M2128">
        <v>38.479999999999997</v>
      </c>
      <c r="N2128">
        <v>4</v>
      </c>
      <c r="O2128">
        <v>2.9</v>
      </c>
      <c r="P2128">
        <f xml:space="preserve"> IF(Stock_Info[[#This Row],[Close Price]] &gt; Stock_Info[[#This Row],[Open Price]], 1, 0)</f>
        <v>1</v>
      </c>
      <c r="Q2128" t="str">
        <f>IF(AND(Stock_Info[[#This Row],[% Deli. Qty to Traded Qty]]&gt;80,Stock_Info[[#This Row],[No. of Trades]]&lt;3000),"Unusual Day","")</f>
        <v/>
      </c>
      <c r="R2128" t="str">
        <f>IF(AND(Stock_Info[[#This Row],[Spread High-Low]] &lt; 10, Stock_Info[[#This Row],[% Deli. Qty to Traded Qty]] &gt; 90), "Good Day", "")</f>
        <v/>
      </c>
    </row>
    <row r="2129" spans="1:18">
      <c r="A2129" t="s">
        <v>48</v>
      </c>
      <c r="B2129" s="1">
        <v>45721</v>
      </c>
      <c r="C2129" s="1" t="str">
        <f>"WEEK" &amp;" " &amp;  INT((DAY(Stock_Info[[#This Row],[Date]])+WEEKDAY(DATE(YEAR(Stock_Info[[#This Row],[Date]]),MONTH(Stock_Info[[#This Row],[Date]]),1))-1)/7)+1</f>
        <v>WEEK 2</v>
      </c>
      <c r="D2129" s="12">
        <v>148.44999999999999</v>
      </c>
      <c r="E2129" s="12">
        <v>154.19999999999999</v>
      </c>
      <c r="F2129" s="12">
        <v>147.94999999999999</v>
      </c>
      <c r="G2129" s="12">
        <v>152.9</v>
      </c>
      <c r="H2129" s="12">
        <v>151.39422701542065</v>
      </c>
      <c r="I2129">
        <v>81968</v>
      </c>
      <c r="J2129">
        <v>1163</v>
      </c>
      <c r="K2129" s="12">
        <v>12409482</v>
      </c>
      <c r="L2129">
        <v>34267</v>
      </c>
      <c r="M2129">
        <v>41.81</v>
      </c>
      <c r="N2129">
        <v>6.25</v>
      </c>
      <c r="O2129">
        <v>4.45</v>
      </c>
      <c r="P2129">
        <f xml:space="preserve"> IF(Stock_Info[[#This Row],[Close Price]] &gt; Stock_Info[[#This Row],[Open Price]], 1, 0)</f>
        <v>1</v>
      </c>
      <c r="Q2129" t="str">
        <f>IF(AND(Stock_Info[[#This Row],[% Deli. Qty to Traded Qty]]&gt;80,Stock_Info[[#This Row],[No. of Trades]]&lt;3000),"Unusual Day","")</f>
        <v/>
      </c>
      <c r="R2129" t="str">
        <f>IF(AND(Stock_Info[[#This Row],[Spread High-Low]] &lt; 10, Stock_Info[[#This Row],[% Deli. Qty to Traded Qty]] &gt; 90), "Good Day", "")</f>
        <v/>
      </c>
    </row>
    <row r="2130" spans="1:18">
      <c r="A2130" t="s">
        <v>48</v>
      </c>
      <c r="B2130" s="1">
        <v>45720</v>
      </c>
      <c r="C2130" s="1" t="str">
        <f>"WEEK" &amp;" " &amp;  INT((DAY(Stock_Info[[#This Row],[Date]])+WEEKDAY(DATE(YEAR(Stock_Info[[#This Row],[Date]]),MONTH(Stock_Info[[#This Row],[Date]]),1))-1)/7)+1</f>
        <v>WEEK 2</v>
      </c>
      <c r="D2130" s="12">
        <v>148.35</v>
      </c>
      <c r="E2130" s="12">
        <v>151</v>
      </c>
      <c r="F2130" s="12">
        <v>146.35</v>
      </c>
      <c r="G2130" s="12">
        <v>147.05000000000001</v>
      </c>
      <c r="H2130" s="12">
        <v>148.27857151848542</v>
      </c>
      <c r="I2130">
        <v>79441</v>
      </c>
      <c r="J2130">
        <v>1599</v>
      </c>
      <c r="K2130" s="12">
        <v>11779398</v>
      </c>
      <c r="L2130">
        <v>39424</v>
      </c>
      <c r="M2130">
        <v>49.63</v>
      </c>
      <c r="N2130">
        <v>4.6500000000000004</v>
      </c>
      <c r="O2130">
        <v>-1.3</v>
      </c>
      <c r="P2130">
        <f xml:space="preserve"> IF(Stock_Info[[#This Row],[Close Price]] &gt; Stock_Info[[#This Row],[Open Price]], 1, 0)</f>
        <v>0</v>
      </c>
      <c r="Q2130" t="str">
        <f>IF(AND(Stock_Info[[#This Row],[% Deli. Qty to Traded Qty]]&gt;80,Stock_Info[[#This Row],[No. of Trades]]&lt;3000),"Unusual Day","")</f>
        <v/>
      </c>
      <c r="R2130" t="str">
        <f>IF(AND(Stock_Info[[#This Row],[Spread High-Low]] &lt; 10, Stock_Info[[#This Row],[% Deli. Qty to Traded Qty]] &gt; 90), "Good Day", "")</f>
        <v/>
      </c>
    </row>
    <row r="2131" spans="1:18">
      <c r="A2131" t="s">
        <v>48</v>
      </c>
      <c r="B2131" s="1">
        <v>45719</v>
      </c>
      <c r="C2131" s="1" t="str">
        <f>"WEEK" &amp;" " &amp;  INT((DAY(Stock_Info[[#This Row],[Date]])+WEEKDAY(DATE(YEAR(Stock_Info[[#This Row],[Date]]),MONTH(Stock_Info[[#This Row],[Date]]),1))-1)/7)+1</f>
        <v>WEEK 2</v>
      </c>
      <c r="D2131" s="12">
        <v>148.65</v>
      </c>
      <c r="E2131" s="12">
        <v>150</v>
      </c>
      <c r="F2131" s="12">
        <v>144.15</v>
      </c>
      <c r="G2131" s="12">
        <v>149.35</v>
      </c>
      <c r="H2131" s="12">
        <v>146.00444438193554</v>
      </c>
      <c r="I2131">
        <v>142202</v>
      </c>
      <c r="J2131">
        <v>1408</v>
      </c>
      <c r="K2131" s="12">
        <v>20762124</v>
      </c>
      <c r="L2131">
        <v>88558</v>
      </c>
      <c r="M2131">
        <v>62.28</v>
      </c>
      <c r="N2131">
        <v>5.85</v>
      </c>
      <c r="O2131">
        <v>0.7</v>
      </c>
      <c r="P2131">
        <f xml:space="preserve"> IF(Stock_Info[[#This Row],[Close Price]] &gt; Stock_Info[[#This Row],[Open Price]], 1, 0)</f>
        <v>1</v>
      </c>
      <c r="Q2131" t="str">
        <f>IF(AND(Stock_Info[[#This Row],[% Deli. Qty to Traded Qty]]&gt;80,Stock_Info[[#This Row],[No. of Trades]]&lt;3000),"Unusual Day","")</f>
        <v/>
      </c>
      <c r="R2131" t="str">
        <f>IF(AND(Stock_Info[[#This Row],[Spread High-Low]] &lt; 10, Stock_Info[[#This Row],[% Deli. Qty to Traded Qty]] &gt; 90), "Good Day", "")</f>
        <v/>
      </c>
    </row>
    <row r="2132" spans="1:18">
      <c r="A2132" t="s">
        <v>48</v>
      </c>
      <c r="B2132" s="1">
        <v>45716</v>
      </c>
      <c r="C2132" s="1" t="str">
        <f>"WEEK" &amp;" " &amp;  INT((DAY(Stock_Info[[#This Row],[Date]])+WEEKDAY(DATE(YEAR(Stock_Info[[#This Row],[Date]]),MONTH(Stock_Info[[#This Row],[Date]]),1))-1)/7)+1</f>
        <v>WEEK 5</v>
      </c>
      <c r="D2132" s="12">
        <v>146.75</v>
      </c>
      <c r="E2132" s="12">
        <v>151.35</v>
      </c>
      <c r="F2132" s="12">
        <v>146.35</v>
      </c>
      <c r="G2132" s="12">
        <v>147.5</v>
      </c>
      <c r="H2132" s="12">
        <v>148.46517502014299</v>
      </c>
      <c r="I2132">
        <v>156382</v>
      </c>
      <c r="J2132">
        <v>2272</v>
      </c>
      <c r="K2132" s="12">
        <v>23217281</v>
      </c>
      <c r="L2132">
        <v>90720</v>
      </c>
      <c r="M2132">
        <v>58.01</v>
      </c>
      <c r="N2132">
        <v>5</v>
      </c>
      <c r="O2132">
        <v>0.75</v>
      </c>
      <c r="P2132">
        <f xml:space="preserve"> IF(Stock_Info[[#This Row],[Close Price]] &gt; Stock_Info[[#This Row],[Open Price]], 1, 0)</f>
        <v>1</v>
      </c>
      <c r="Q2132" t="str">
        <f>IF(AND(Stock_Info[[#This Row],[% Deli. Qty to Traded Qty]]&gt;80,Stock_Info[[#This Row],[No. of Trades]]&lt;3000),"Unusual Day","")</f>
        <v/>
      </c>
      <c r="R2132" t="str">
        <f>IF(AND(Stock_Info[[#This Row],[Spread High-Low]] &lt; 10, Stock_Info[[#This Row],[% Deli. Qty to Traded Qty]] &gt; 90), "Good Day", "")</f>
        <v/>
      </c>
    </row>
    <row r="2133" spans="1:18">
      <c r="A2133" t="s">
        <v>48</v>
      </c>
      <c r="B2133" s="1">
        <v>45715</v>
      </c>
      <c r="C2133" s="1" t="str">
        <f>"WEEK" &amp;" " &amp;  INT((DAY(Stock_Info[[#This Row],[Date]])+WEEKDAY(DATE(YEAR(Stock_Info[[#This Row],[Date]]),MONTH(Stock_Info[[#This Row],[Date]]),1))-1)/7)+1</f>
        <v>WEEK 5</v>
      </c>
      <c r="D2133" s="12">
        <v>149.6</v>
      </c>
      <c r="E2133" s="12">
        <v>151.85</v>
      </c>
      <c r="F2133" s="12">
        <v>144.05000000000001</v>
      </c>
      <c r="G2133" s="12">
        <v>147.1</v>
      </c>
      <c r="H2133" s="12">
        <v>148.06778078029464</v>
      </c>
      <c r="I2133">
        <v>80303</v>
      </c>
      <c r="J2133">
        <v>2027</v>
      </c>
      <c r="K2133" s="12">
        <v>11890287</v>
      </c>
      <c r="L2133">
        <v>37202</v>
      </c>
      <c r="M2133">
        <v>46.33</v>
      </c>
      <c r="N2133">
        <v>7.8</v>
      </c>
      <c r="O2133">
        <v>-2.5</v>
      </c>
      <c r="P2133">
        <f xml:space="preserve"> IF(Stock_Info[[#This Row],[Close Price]] &gt; Stock_Info[[#This Row],[Open Price]], 1, 0)</f>
        <v>0</v>
      </c>
      <c r="Q2133" t="str">
        <f>IF(AND(Stock_Info[[#This Row],[% Deli. Qty to Traded Qty]]&gt;80,Stock_Info[[#This Row],[No. of Trades]]&lt;3000),"Unusual Day","")</f>
        <v/>
      </c>
      <c r="R2133" t="str">
        <f>IF(AND(Stock_Info[[#This Row],[Spread High-Low]] &lt; 10, Stock_Info[[#This Row],[% Deli. Qty to Traded Qty]] &gt; 90), "Good Day", "")</f>
        <v/>
      </c>
    </row>
    <row r="2134" spans="1:18">
      <c r="A2134" t="s">
        <v>48</v>
      </c>
      <c r="B2134" s="1">
        <v>45713</v>
      </c>
      <c r="C2134" s="1" t="str">
        <f>"WEEK" &amp;" " &amp;  INT((DAY(Stock_Info[[#This Row],[Date]])+WEEKDAY(DATE(YEAR(Stock_Info[[#This Row],[Date]]),MONTH(Stock_Info[[#This Row],[Date]]),1))-1)/7)+1</f>
        <v>WEEK 5</v>
      </c>
      <c r="D2134" s="12">
        <v>149.05000000000001</v>
      </c>
      <c r="E2134" s="12">
        <v>149.65</v>
      </c>
      <c r="F2134" s="12">
        <v>145.4</v>
      </c>
      <c r="G2134" s="12">
        <v>148.94999999999999</v>
      </c>
      <c r="H2134" s="12">
        <v>147.84675563736769</v>
      </c>
      <c r="I2134">
        <v>67363</v>
      </c>
      <c r="J2134">
        <v>1218</v>
      </c>
      <c r="K2134" s="12">
        <v>9959401</v>
      </c>
      <c r="L2134">
        <v>31200</v>
      </c>
      <c r="M2134">
        <v>46.32</v>
      </c>
      <c r="N2134">
        <v>4.25</v>
      </c>
      <c r="O2134">
        <v>-0.1</v>
      </c>
      <c r="P2134">
        <f xml:space="preserve"> IF(Stock_Info[[#This Row],[Close Price]] &gt; Stock_Info[[#This Row],[Open Price]], 1, 0)</f>
        <v>0</v>
      </c>
      <c r="Q2134" t="str">
        <f>IF(AND(Stock_Info[[#This Row],[% Deli. Qty to Traded Qty]]&gt;80,Stock_Info[[#This Row],[No. of Trades]]&lt;3000),"Unusual Day","")</f>
        <v/>
      </c>
      <c r="R2134" t="str">
        <f>IF(AND(Stock_Info[[#This Row],[Spread High-Low]] &lt; 10, Stock_Info[[#This Row],[% Deli. Qty to Traded Qty]] &gt; 90), "Good Day", "")</f>
        <v/>
      </c>
    </row>
    <row r="2135" spans="1:18">
      <c r="A2135" t="s">
        <v>48</v>
      </c>
      <c r="B2135" s="1">
        <v>45712</v>
      </c>
      <c r="C2135" s="1" t="str">
        <f>"WEEK" &amp;" " &amp;  INT((DAY(Stock_Info[[#This Row],[Date]])+WEEKDAY(DATE(YEAR(Stock_Info[[#This Row],[Date]]),MONTH(Stock_Info[[#This Row],[Date]]),1))-1)/7)+1</f>
        <v>WEEK 5</v>
      </c>
      <c r="D2135" s="12">
        <v>152.05000000000001</v>
      </c>
      <c r="E2135" s="12">
        <v>152.05000000000001</v>
      </c>
      <c r="F2135" s="12">
        <v>147.30000000000001</v>
      </c>
      <c r="G2135" s="12">
        <v>147.69999999999999</v>
      </c>
      <c r="H2135" s="12">
        <v>149.26795569142811</v>
      </c>
      <c r="I2135">
        <v>75561</v>
      </c>
      <c r="J2135">
        <v>2493</v>
      </c>
      <c r="K2135" s="12">
        <v>11278836</v>
      </c>
      <c r="L2135">
        <v>44023</v>
      </c>
      <c r="M2135">
        <v>58.26</v>
      </c>
      <c r="N2135">
        <v>4.75</v>
      </c>
      <c r="O2135">
        <v>-4.3499999999999996</v>
      </c>
      <c r="P2135">
        <f xml:space="preserve"> IF(Stock_Info[[#This Row],[Close Price]] &gt; Stock_Info[[#This Row],[Open Price]], 1, 0)</f>
        <v>0</v>
      </c>
      <c r="Q2135" t="str">
        <f>IF(AND(Stock_Info[[#This Row],[% Deli. Qty to Traded Qty]]&gt;80,Stock_Info[[#This Row],[No. of Trades]]&lt;3000),"Unusual Day","")</f>
        <v/>
      </c>
      <c r="R2135" t="str">
        <f>IF(AND(Stock_Info[[#This Row],[Spread High-Low]] &lt; 10, Stock_Info[[#This Row],[% Deli. Qty to Traded Qty]] &gt; 90), "Good Day", "")</f>
        <v/>
      </c>
    </row>
    <row r="2136" spans="1:18">
      <c r="A2136" t="s">
        <v>48</v>
      </c>
      <c r="B2136" s="1">
        <v>45709</v>
      </c>
      <c r="C2136" s="1" t="str">
        <f>"WEEK" &amp;" " &amp;  INT((DAY(Stock_Info[[#This Row],[Date]])+WEEKDAY(DATE(YEAR(Stock_Info[[#This Row],[Date]]),MONTH(Stock_Info[[#This Row],[Date]]),1))-1)/7)+1</f>
        <v>WEEK 4</v>
      </c>
      <c r="D2136" s="12">
        <v>155.5</v>
      </c>
      <c r="E2136" s="12">
        <v>156.55000000000001</v>
      </c>
      <c r="F2136" s="12">
        <v>150.4</v>
      </c>
      <c r="G2136" s="12">
        <v>151.1</v>
      </c>
      <c r="H2136" s="12">
        <v>152.92206406619999</v>
      </c>
      <c r="I2136">
        <v>38429</v>
      </c>
      <c r="J2136">
        <v>929</v>
      </c>
      <c r="K2136" s="12">
        <v>5876642</v>
      </c>
      <c r="L2136">
        <v>17008</v>
      </c>
      <c r="M2136">
        <v>44.26</v>
      </c>
      <c r="N2136">
        <v>6.15</v>
      </c>
      <c r="O2136">
        <v>-4.4000000000000004</v>
      </c>
      <c r="P2136">
        <f xml:space="preserve"> IF(Stock_Info[[#This Row],[Close Price]] &gt; Stock_Info[[#This Row],[Open Price]], 1, 0)</f>
        <v>0</v>
      </c>
      <c r="Q2136" t="str">
        <f>IF(AND(Stock_Info[[#This Row],[% Deli. Qty to Traded Qty]]&gt;80,Stock_Info[[#This Row],[No. of Trades]]&lt;3000),"Unusual Day","")</f>
        <v/>
      </c>
      <c r="R2136" t="str">
        <f>IF(AND(Stock_Info[[#This Row],[Spread High-Low]] &lt; 10, Stock_Info[[#This Row],[% Deli. Qty to Traded Qty]] &gt; 90), "Good Day", "")</f>
        <v/>
      </c>
    </row>
    <row r="2137" spans="1:18">
      <c r="A2137" t="s">
        <v>48</v>
      </c>
      <c r="B2137" s="1">
        <v>45708</v>
      </c>
      <c r="C2137" s="1" t="str">
        <f>"WEEK" &amp;" " &amp;  INT((DAY(Stock_Info[[#This Row],[Date]])+WEEKDAY(DATE(YEAR(Stock_Info[[#This Row],[Date]]),MONTH(Stock_Info[[#This Row],[Date]]),1))-1)/7)+1</f>
        <v>WEEK 4</v>
      </c>
      <c r="D2137" s="12">
        <v>156.80000000000001</v>
      </c>
      <c r="E2137" s="12">
        <v>157.69999999999999</v>
      </c>
      <c r="F2137" s="12">
        <v>154.44999999999999</v>
      </c>
      <c r="G2137" s="12">
        <v>155.19999999999999</v>
      </c>
      <c r="H2137" s="12">
        <v>155.81845567206864</v>
      </c>
      <c r="I2137">
        <v>52450</v>
      </c>
      <c r="J2137">
        <v>1458</v>
      </c>
      <c r="K2137" s="12">
        <v>8172678</v>
      </c>
      <c r="L2137">
        <v>22102</v>
      </c>
      <c r="M2137">
        <v>42.14</v>
      </c>
      <c r="N2137">
        <v>3.25</v>
      </c>
      <c r="O2137">
        <v>-1.6</v>
      </c>
      <c r="P2137">
        <f xml:space="preserve"> IF(Stock_Info[[#This Row],[Close Price]] &gt; Stock_Info[[#This Row],[Open Price]], 1, 0)</f>
        <v>0</v>
      </c>
      <c r="Q2137" t="str">
        <f>IF(AND(Stock_Info[[#This Row],[% Deli. Qty to Traded Qty]]&gt;80,Stock_Info[[#This Row],[No. of Trades]]&lt;3000),"Unusual Day","")</f>
        <v/>
      </c>
      <c r="R2137" t="str">
        <f>IF(AND(Stock_Info[[#This Row],[Spread High-Low]] &lt; 10, Stock_Info[[#This Row],[% Deli. Qty to Traded Qty]] &gt; 90), "Good Day", "")</f>
        <v/>
      </c>
    </row>
    <row r="2138" spans="1:18">
      <c r="A2138" t="s">
        <v>48</v>
      </c>
      <c r="B2138" s="1">
        <v>45707</v>
      </c>
      <c r="C2138" s="1" t="str">
        <f>"WEEK" &amp;" " &amp;  INT((DAY(Stock_Info[[#This Row],[Date]])+WEEKDAY(DATE(YEAR(Stock_Info[[#This Row],[Date]]),MONTH(Stock_Info[[#This Row],[Date]]),1))-1)/7)+1</f>
        <v>WEEK 4</v>
      </c>
      <c r="D2138" s="12">
        <v>157.4</v>
      </c>
      <c r="E2138" s="12">
        <v>159.55000000000001</v>
      </c>
      <c r="F2138" s="12">
        <v>155.15</v>
      </c>
      <c r="G2138" s="12">
        <v>158.05000000000001</v>
      </c>
      <c r="H2138" s="12">
        <v>157.52586327741693</v>
      </c>
      <c r="I2138">
        <v>21401</v>
      </c>
      <c r="J2138">
        <v>1605</v>
      </c>
      <c r="K2138" s="12">
        <v>3371211</v>
      </c>
      <c r="L2138">
        <v>9861</v>
      </c>
      <c r="M2138">
        <v>46.08</v>
      </c>
      <c r="N2138">
        <v>4.4000000000000004</v>
      </c>
      <c r="O2138">
        <v>0.65</v>
      </c>
      <c r="P2138">
        <f xml:space="preserve"> IF(Stock_Info[[#This Row],[Close Price]] &gt; Stock_Info[[#This Row],[Open Price]], 1, 0)</f>
        <v>1</v>
      </c>
      <c r="Q2138" t="str">
        <f>IF(AND(Stock_Info[[#This Row],[% Deli. Qty to Traded Qty]]&gt;80,Stock_Info[[#This Row],[No. of Trades]]&lt;3000),"Unusual Day","")</f>
        <v/>
      </c>
      <c r="R2138" t="str">
        <f>IF(AND(Stock_Info[[#This Row],[Spread High-Low]] &lt; 10, Stock_Info[[#This Row],[% Deli. Qty to Traded Qty]] &gt; 90), "Good Day", "")</f>
        <v/>
      </c>
    </row>
    <row r="2139" spans="1:18">
      <c r="A2139" t="s">
        <v>48</v>
      </c>
      <c r="B2139" s="1">
        <v>45706</v>
      </c>
      <c r="C2139" s="1" t="str">
        <f>"WEEK" &amp;" " &amp;  INT((DAY(Stock_Info[[#This Row],[Date]])+WEEKDAY(DATE(YEAR(Stock_Info[[#This Row],[Date]]),MONTH(Stock_Info[[#This Row],[Date]]),1))-1)/7)+1</f>
        <v>WEEK 4</v>
      </c>
      <c r="D2139" s="12">
        <v>161.19999999999999</v>
      </c>
      <c r="E2139" s="12">
        <v>161.19999999999999</v>
      </c>
      <c r="F2139" s="12">
        <v>155.69999999999999</v>
      </c>
      <c r="G2139" s="12">
        <v>157.75</v>
      </c>
      <c r="H2139" s="12">
        <v>157.65345832676854</v>
      </c>
      <c r="I2139">
        <v>25388</v>
      </c>
      <c r="J2139">
        <v>972</v>
      </c>
      <c r="K2139" s="12">
        <v>4002506</v>
      </c>
      <c r="L2139">
        <v>14020</v>
      </c>
      <c r="M2139">
        <v>55.22</v>
      </c>
      <c r="N2139">
        <v>5.5</v>
      </c>
      <c r="O2139">
        <v>-3.45</v>
      </c>
      <c r="P2139">
        <f xml:space="preserve"> IF(Stock_Info[[#This Row],[Close Price]] &gt; Stock_Info[[#This Row],[Open Price]], 1, 0)</f>
        <v>0</v>
      </c>
      <c r="Q2139" t="str">
        <f>IF(AND(Stock_Info[[#This Row],[% Deli. Qty to Traded Qty]]&gt;80,Stock_Info[[#This Row],[No. of Trades]]&lt;3000),"Unusual Day","")</f>
        <v/>
      </c>
      <c r="R2139" t="str">
        <f>IF(AND(Stock_Info[[#This Row],[Spread High-Low]] &lt; 10, Stock_Info[[#This Row],[% Deli. Qty to Traded Qty]] &gt; 90), "Good Day", "")</f>
        <v/>
      </c>
    </row>
    <row r="2140" spans="1:18">
      <c r="A2140" t="s">
        <v>48</v>
      </c>
      <c r="B2140" s="1">
        <v>45705</v>
      </c>
      <c r="C2140" s="1" t="str">
        <f>"WEEK" &amp;" " &amp;  INT((DAY(Stock_Info[[#This Row],[Date]])+WEEKDAY(DATE(YEAR(Stock_Info[[#This Row],[Date]]),MONTH(Stock_Info[[#This Row],[Date]]),1))-1)/7)+1</f>
        <v>WEEK 4</v>
      </c>
      <c r="D2140" s="12">
        <v>158.55000000000001</v>
      </c>
      <c r="E2140" s="12">
        <v>161.15</v>
      </c>
      <c r="F2140" s="12">
        <v>157.5</v>
      </c>
      <c r="G2140" s="12">
        <v>160.75</v>
      </c>
      <c r="H2140" s="12">
        <v>159.70896355309242</v>
      </c>
      <c r="I2140">
        <v>25983</v>
      </c>
      <c r="J2140">
        <v>936</v>
      </c>
      <c r="K2140" s="12">
        <v>4149718</v>
      </c>
      <c r="L2140">
        <v>15211</v>
      </c>
      <c r="M2140">
        <v>58.54</v>
      </c>
      <c r="N2140">
        <v>3.65</v>
      </c>
      <c r="O2140">
        <v>2.2000000000000002</v>
      </c>
      <c r="P2140">
        <f xml:space="preserve"> IF(Stock_Info[[#This Row],[Close Price]] &gt; Stock_Info[[#This Row],[Open Price]], 1, 0)</f>
        <v>1</v>
      </c>
      <c r="Q2140" t="str">
        <f>IF(AND(Stock_Info[[#This Row],[% Deli. Qty to Traded Qty]]&gt;80,Stock_Info[[#This Row],[No. of Trades]]&lt;3000),"Unusual Day","")</f>
        <v/>
      </c>
      <c r="R2140" t="str">
        <f>IF(AND(Stock_Info[[#This Row],[Spread High-Low]] &lt; 10, Stock_Info[[#This Row],[% Deli. Qty to Traded Qty]] &gt; 90), "Good Day", "")</f>
        <v/>
      </c>
    </row>
    <row r="2141" spans="1:18">
      <c r="A2141" t="s">
        <v>48</v>
      </c>
      <c r="B2141" s="1">
        <v>45702</v>
      </c>
      <c r="C2141" s="1" t="str">
        <f>"WEEK" &amp;" " &amp;  INT((DAY(Stock_Info[[#This Row],[Date]])+WEEKDAY(DATE(YEAR(Stock_Info[[#This Row],[Date]]),MONTH(Stock_Info[[#This Row],[Date]]),1))-1)/7)+1</f>
        <v>WEEK 3</v>
      </c>
      <c r="D2141" s="12">
        <v>165.6</v>
      </c>
      <c r="E2141" s="12">
        <v>166.35</v>
      </c>
      <c r="F2141" s="12">
        <v>159.55000000000001</v>
      </c>
      <c r="G2141" s="12">
        <v>160.30000000000001</v>
      </c>
      <c r="H2141" s="12">
        <v>162.27890556045895</v>
      </c>
      <c r="I2141">
        <v>66847</v>
      </c>
      <c r="J2141">
        <v>2437</v>
      </c>
      <c r="K2141" s="12">
        <v>10847858</v>
      </c>
      <c r="L2141">
        <v>41777</v>
      </c>
      <c r="M2141">
        <v>62.5</v>
      </c>
      <c r="N2141">
        <v>6.8</v>
      </c>
      <c r="O2141">
        <v>-5.3</v>
      </c>
      <c r="P2141">
        <f xml:space="preserve"> IF(Stock_Info[[#This Row],[Close Price]] &gt; Stock_Info[[#This Row],[Open Price]], 1, 0)</f>
        <v>0</v>
      </c>
      <c r="Q2141" t="str">
        <f>IF(AND(Stock_Info[[#This Row],[% Deli. Qty to Traded Qty]]&gt;80,Stock_Info[[#This Row],[No. of Trades]]&lt;3000),"Unusual Day","")</f>
        <v/>
      </c>
      <c r="R2141" t="str">
        <f>IF(AND(Stock_Info[[#This Row],[Spread High-Low]] &lt; 10, Stock_Info[[#This Row],[% Deli. Qty to Traded Qty]] &gt; 90), "Good Day", "")</f>
        <v/>
      </c>
    </row>
    <row r="2142" spans="1:18">
      <c r="A2142" t="s">
        <v>48</v>
      </c>
      <c r="B2142" s="1">
        <v>45701</v>
      </c>
      <c r="C2142" s="1" t="str">
        <f>"WEEK" &amp;" " &amp;  INT((DAY(Stock_Info[[#This Row],[Date]])+WEEKDAY(DATE(YEAR(Stock_Info[[#This Row],[Date]]),MONTH(Stock_Info[[#This Row],[Date]]),1))-1)/7)+1</f>
        <v>WEEK 3</v>
      </c>
      <c r="D2142" s="12">
        <v>167.85</v>
      </c>
      <c r="E2142" s="12">
        <v>171.1</v>
      </c>
      <c r="F2142" s="12">
        <v>162.6</v>
      </c>
      <c r="G2142" s="12">
        <v>166</v>
      </c>
      <c r="H2142" s="12">
        <v>168.03888230262467</v>
      </c>
      <c r="I2142">
        <v>66637</v>
      </c>
      <c r="J2142">
        <v>1670</v>
      </c>
      <c r="K2142" s="12">
        <v>11197607</v>
      </c>
      <c r="L2142">
        <v>27355</v>
      </c>
      <c r="M2142">
        <v>41.05</v>
      </c>
      <c r="N2142">
        <v>8.5</v>
      </c>
      <c r="O2142">
        <v>-1.85</v>
      </c>
      <c r="P2142">
        <f xml:space="preserve"> IF(Stock_Info[[#This Row],[Close Price]] &gt; Stock_Info[[#This Row],[Open Price]], 1, 0)</f>
        <v>0</v>
      </c>
      <c r="Q2142" t="str">
        <f>IF(AND(Stock_Info[[#This Row],[% Deli. Qty to Traded Qty]]&gt;80,Stock_Info[[#This Row],[No. of Trades]]&lt;3000),"Unusual Day","")</f>
        <v/>
      </c>
      <c r="R2142" t="str">
        <f>IF(AND(Stock_Info[[#This Row],[Spread High-Low]] &lt; 10, Stock_Info[[#This Row],[% Deli. Qty to Traded Qty]] &gt; 90), "Good Day", "")</f>
        <v/>
      </c>
    </row>
    <row r="2143" spans="1:18">
      <c r="A2143" t="s">
        <v>48</v>
      </c>
      <c r="B2143" s="1">
        <v>45700</v>
      </c>
      <c r="C2143" s="1" t="str">
        <f>"WEEK" &amp;" " &amp;  INT((DAY(Stock_Info[[#This Row],[Date]])+WEEKDAY(DATE(YEAR(Stock_Info[[#This Row],[Date]]),MONTH(Stock_Info[[#This Row],[Date]]),1))-1)/7)+1</f>
        <v>WEEK 3</v>
      </c>
      <c r="D2143" s="12">
        <v>166.1</v>
      </c>
      <c r="E2143" s="12">
        <v>167.55</v>
      </c>
      <c r="F2143" s="12">
        <v>162.19999999999999</v>
      </c>
      <c r="G2143" s="12">
        <v>166.7</v>
      </c>
      <c r="H2143" s="12">
        <v>165.41379310344828</v>
      </c>
      <c r="I2143">
        <v>22272</v>
      </c>
      <c r="J2143">
        <v>744</v>
      </c>
      <c r="K2143" s="12">
        <v>3684096</v>
      </c>
      <c r="L2143">
        <v>8025</v>
      </c>
      <c r="M2143">
        <v>36.03</v>
      </c>
      <c r="N2143">
        <v>5.35</v>
      </c>
      <c r="O2143">
        <v>0.6</v>
      </c>
      <c r="P2143">
        <f xml:space="preserve"> IF(Stock_Info[[#This Row],[Close Price]] &gt; Stock_Info[[#This Row],[Open Price]], 1, 0)</f>
        <v>1</v>
      </c>
      <c r="Q2143" t="str">
        <f>IF(AND(Stock_Info[[#This Row],[% Deli. Qty to Traded Qty]]&gt;80,Stock_Info[[#This Row],[No. of Trades]]&lt;3000),"Unusual Day","")</f>
        <v/>
      </c>
      <c r="R2143" t="str">
        <f>IF(AND(Stock_Info[[#This Row],[Spread High-Low]] &lt; 10, Stock_Info[[#This Row],[% Deli. Qty to Traded Qty]] &gt; 90), "Good Day", "")</f>
        <v/>
      </c>
    </row>
    <row r="2144" spans="1:18">
      <c r="A2144" t="s">
        <v>48</v>
      </c>
      <c r="B2144" s="1">
        <v>45699</v>
      </c>
      <c r="C2144" s="1" t="str">
        <f>"WEEK" &amp;" " &amp;  INT((DAY(Stock_Info[[#This Row],[Date]])+WEEKDAY(DATE(YEAR(Stock_Info[[#This Row],[Date]]),MONTH(Stock_Info[[#This Row],[Date]]),1))-1)/7)+1</f>
        <v>WEEK 3</v>
      </c>
      <c r="D2144" s="12">
        <v>169.75</v>
      </c>
      <c r="E2144" s="12">
        <v>171.2</v>
      </c>
      <c r="F2144" s="12">
        <v>164.75</v>
      </c>
      <c r="G2144" s="12">
        <v>166.1</v>
      </c>
      <c r="H2144" s="12">
        <v>166.86075666903338</v>
      </c>
      <c r="I2144">
        <v>49295</v>
      </c>
      <c r="J2144">
        <v>2126</v>
      </c>
      <c r="K2144" s="12">
        <v>8225401</v>
      </c>
      <c r="L2144">
        <v>27117</v>
      </c>
      <c r="M2144">
        <v>55.01</v>
      </c>
      <c r="N2144">
        <v>6.45</v>
      </c>
      <c r="O2144">
        <v>-3.65</v>
      </c>
      <c r="P2144">
        <f xml:space="preserve"> IF(Stock_Info[[#This Row],[Close Price]] &gt; Stock_Info[[#This Row],[Open Price]], 1, 0)</f>
        <v>0</v>
      </c>
      <c r="Q2144" t="str">
        <f>IF(AND(Stock_Info[[#This Row],[% Deli. Qty to Traded Qty]]&gt;80,Stock_Info[[#This Row],[No. of Trades]]&lt;3000),"Unusual Day","")</f>
        <v/>
      </c>
      <c r="R2144" t="str">
        <f>IF(AND(Stock_Info[[#This Row],[Spread High-Low]] &lt; 10, Stock_Info[[#This Row],[% Deli. Qty to Traded Qty]] &gt; 90), "Good Day", "")</f>
        <v/>
      </c>
    </row>
    <row r="2145" spans="1:18">
      <c r="A2145" t="s">
        <v>48</v>
      </c>
      <c r="B2145" s="1">
        <v>45698</v>
      </c>
      <c r="C2145" s="1" t="str">
        <f>"WEEK" &amp;" " &amp;  INT((DAY(Stock_Info[[#This Row],[Date]])+WEEKDAY(DATE(YEAR(Stock_Info[[#This Row],[Date]]),MONTH(Stock_Info[[#This Row],[Date]]),1))-1)/7)+1</f>
        <v>WEEK 3</v>
      </c>
      <c r="D2145" s="12">
        <v>174.05</v>
      </c>
      <c r="E2145" s="12">
        <v>175.8</v>
      </c>
      <c r="F2145" s="12">
        <v>170</v>
      </c>
      <c r="G2145" s="12">
        <v>171.75</v>
      </c>
      <c r="H2145" s="12">
        <v>172.09225236155646</v>
      </c>
      <c r="I2145">
        <v>23078</v>
      </c>
      <c r="J2145">
        <v>773</v>
      </c>
      <c r="K2145" s="12">
        <v>3971545</v>
      </c>
      <c r="L2145">
        <v>7761</v>
      </c>
      <c r="M2145">
        <v>33.630000000000003</v>
      </c>
      <c r="N2145">
        <v>5.8</v>
      </c>
      <c r="O2145">
        <v>-2.2999999999999998</v>
      </c>
      <c r="P2145">
        <f xml:space="preserve"> IF(Stock_Info[[#This Row],[Close Price]] &gt; Stock_Info[[#This Row],[Open Price]], 1, 0)</f>
        <v>0</v>
      </c>
      <c r="Q2145" t="str">
        <f>IF(AND(Stock_Info[[#This Row],[% Deli. Qty to Traded Qty]]&gt;80,Stock_Info[[#This Row],[No. of Trades]]&lt;3000),"Unusual Day","")</f>
        <v/>
      </c>
      <c r="R2145" t="str">
        <f>IF(AND(Stock_Info[[#This Row],[Spread High-Low]] &lt; 10, Stock_Info[[#This Row],[% Deli. Qty to Traded Qty]] &gt; 90), "Good Day", "")</f>
        <v/>
      </c>
    </row>
    <row r="2146" spans="1:18">
      <c r="A2146" t="s">
        <v>48</v>
      </c>
      <c r="B2146" s="1">
        <v>45695</v>
      </c>
      <c r="C2146" s="1" t="str">
        <f>"WEEK" &amp;" " &amp;  INT((DAY(Stock_Info[[#This Row],[Date]])+WEEKDAY(DATE(YEAR(Stock_Info[[#This Row],[Date]]),MONTH(Stock_Info[[#This Row],[Date]]),1))-1)/7)+1</f>
        <v>WEEK 2</v>
      </c>
      <c r="D2146" s="12">
        <v>172.5</v>
      </c>
      <c r="E2146" s="12">
        <v>174.75</v>
      </c>
      <c r="F2146" s="12">
        <v>171.3</v>
      </c>
      <c r="G2146" s="12">
        <v>174.05</v>
      </c>
      <c r="H2146" s="12">
        <v>173.38555114200597</v>
      </c>
      <c r="I2146">
        <v>12084</v>
      </c>
      <c r="J2146">
        <v>607</v>
      </c>
      <c r="K2146" s="12">
        <v>2095191</v>
      </c>
      <c r="L2146">
        <v>4970</v>
      </c>
      <c r="M2146">
        <v>41.13</v>
      </c>
      <c r="N2146">
        <v>3.45</v>
      </c>
      <c r="O2146">
        <v>1.55</v>
      </c>
      <c r="P2146">
        <f xml:space="preserve"> IF(Stock_Info[[#This Row],[Close Price]] &gt; Stock_Info[[#This Row],[Open Price]], 1, 0)</f>
        <v>1</v>
      </c>
      <c r="Q2146" t="str">
        <f>IF(AND(Stock_Info[[#This Row],[% Deli. Qty to Traded Qty]]&gt;80,Stock_Info[[#This Row],[No. of Trades]]&lt;3000),"Unusual Day","")</f>
        <v/>
      </c>
      <c r="R2146" t="str">
        <f>IF(AND(Stock_Info[[#This Row],[Spread High-Low]] &lt; 10, Stock_Info[[#This Row],[% Deli. Qty to Traded Qty]] &gt; 90), "Good Day", "")</f>
        <v/>
      </c>
    </row>
    <row r="2147" spans="1:18">
      <c r="A2147" t="s">
        <v>48</v>
      </c>
      <c r="B2147" s="1">
        <v>45694</v>
      </c>
      <c r="C2147" s="1" t="str">
        <f>"WEEK" &amp;" " &amp;  INT((DAY(Stock_Info[[#This Row],[Date]])+WEEKDAY(DATE(YEAR(Stock_Info[[#This Row],[Date]]),MONTH(Stock_Info[[#This Row],[Date]]),1))-1)/7)+1</f>
        <v>WEEK 2</v>
      </c>
      <c r="D2147" s="12">
        <v>180.9</v>
      </c>
      <c r="E2147" s="12">
        <v>180.95</v>
      </c>
      <c r="F2147" s="12">
        <v>171.65</v>
      </c>
      <c r="G2147" s="12">
        <v>172.9</v>
      </c>
      <c r="H2147" s="12">
        <v>175.52340537229853</v>
      </c>
      <c r="I2147">
        <v>45716</v>
      </c>
      <c r="J2147">
        <v>1552</v>
      </c>
      <c r="K2147" s="12">
        <v>8024228</v>
      </c>
      <c r="L2147">
        <v>20207</v>
      </c>
      <c r="M2147">
        <v>44.2</v>
      </c>
      <c r="N2147">
        <v>9.3000000000000007</v>
      </c>
      <c r="O2147">
        <v>-8</v>
      </c>
      <c r="P2147">
        <f xml:space="preserve"> IF(Stock_Info[[#This Row],[Close Price]] &gt; Stock_Info[[#This Row],[Open Price]], 1, 0)</f>
        <v>0</v>
      </c>
      <c r="Q2147" t="str">
        <f>IF(AND(Stock_Info[[#This Row],[% Deli. Qty to Traded Qty]]&gt;80,Stock_Info[[#This Row],[No. of Trades]]&lt;3000),"Unusual Day","")</f>
        <v/>
      </c>
      <c r="R2147" t="str">
        <f>IF(AND(Stock_Info[[#This Row],[Spread High-Low]] &lt; 10, Stock_Info[[#This Row],[% Deli. Qty to Traded Qty]] &gt; 90), "Good Day", "")</f>
        <v/>
      </c>
    </row>
    <row r="2148" spans="1:18">
      <c r="A2148" t="s">
        <v>48</v>
      </c>
      <c r="B2148" s="1">
        <v>45693</v>
      </c>
      <c r="C2148" s="1" t="str">
        <f>"WEEK" &amp;" " &amp;  INT((DAY(Stock_Info[[#This Row],[Date]])+WEEKDAY(DATE(YEAR(Stock_Info[[#This Row],[Date]]),MONTH(Stock_Info[[#This Row],[Date]]),1))-1)/7)+1</f>
        <v>WEEK 2</v>
      </c>
      <c r="D2148" s="12">
        <v>173.7</v>
      </c>
      <c r="E2148" s="12">
        <v>180.35</v>
      </c>
      <c r="F2148" s="12">
        <v>173.7</v>
      </c>
      <c r="G2148" s="12">
        <v>179.3</v>
      </c>
      <c r="H2148" s="12">
        <v>178.74769945280946</v>
      </c>
      <c r="I2148">
        <v>80959</v>
      </c>
      <c r="J2148">
        <v>2350</v>
      </c>
      <c r="K2148" s="12">
        <v>14471235</v>
      </c>
      <c r="L2148">
        <v>50417</v>
      </c>
      <c r="M2148">
        <v>62.27</v>
      </c>
      <c r="N2148">
        <v>6.65</v>
      </c>
      <c r="O2148">
        <v>5.6</v>
      </c>
      <c r="P2148">
        <f xml:space="preserve"> IF(Stock_Info[[#This Row],[Close Price]] &gt; Stock_Info[[#This Row],[Open Price]], 1, 0)</f>
        <v>1</v>
      </c>
      <c r="Q2148" t="str">
        <f>IF(AND(Stock_Info[[#This Row],[% Deli. Qty to Traded Qty]]&gt;80,Stock_Info[[#This Row],[No. of Trades]]&lt;3000),"Unusual Day","")</f>
        <v/>
      </c>
      <c r="R2148" t="str">
        <f>IF(AND(Stock_Info[[#This Row],[Spread High-Low]] &lt; 10, Stock_Info[[#This Row],[% Deli. Qty to Traded Qty]] &gt; 90), "Good Day", "")</f>
        <v/>
      </c>
    </row>
    <row r="2149" spans="1:18">
      <c r="A2149" t="s">
        <v>48</v>
      </c>
      <c r="B2149" s="1">
        <v>45692</v>
      </c>
      <c r="C2149" s="1" t="str">
        <f>"WEEK" &amp;" " &amp;  INT((DAY(Stock_Info[[#This Row],[Date]])+WEEKDAY(DATE(YEAR(Stock_Info[[#This Row],[Date]]),MONTH(Stock_Info[[#This Row],[Date]]),1))-1)/7)+1</f>
        <v>WEEK 2</v>
      </c>
      <c r="D2149" s="12">
        <v>175.1</v>
      </c>
      <c r="E2149" s="12">
        <v>177.7</v>
      </c>
      <c r="F2149" s="12">
        <v>171.1</v>
      </c>
      <c r="G2149" s="12">
        <v>176.9</v>
      </c>
      <c r="H2149" s="12">
        <v>175.92959398496239</v>
      </c>
      <c r="I2149">
        <v>66500</v>
      </c>
      <c r="J2149">
        <v>2888</v>
      </c>
      <c r="K2149" s="12">
        <v>11699318</v>
      </c>
      <c r="L2149">
        <v>38651</v>
      </c>
      <c r="M2149">
        <v>58.12</v>
      </c>
      <c r="N2149">
        <v>6.6</v>
      </c>
      <c r="O2149">
        <v>1.8</v>
      </c>
      <c r="P2149">
        <f xml:space="preserve"> IF(Stock_Info[[#This Row],[Close Price]] &gt; Stock_Info[[#This Row],[Open Price]], 1, 0)</f>
        <v>1</v>
      </c>
      <c r="Q2149" t="str">
        <f>IF(AND(Stock_Info[[#This Row],[% Deli. Qty to Traded Qty]]&gt;80,Stock_Info[[#This Row],[No. of Trades]]&lt;3000),"Unusual Day","")</f>
        <v/>
      </c>
      <c r="R2149" t="str">
        <f>IF(AND(Stock_Info[[#This Row],[Spread High-Low]] &lt; 10, Stock_Info[[#This Row],[% Deli. Qty to Traded Qty]] &gt; 90), "Good Day", "")</f>
        <v/>
      </c>
    </row>
    <row r="2150" spans="1:18">
      <c r="A2150" t="s">
        <v>48</v>
      </c>
      <c r="B2150" s="1">
        <v>45691</v>
      </c>
      <c r="C2150" s="1" t="str">
        <f>"WEEK" &amp;" " &amp;  INT((DAY(Stock_Info[[#This Row],[Date]])+WEEKDAY(DATE(YEAR(Stock_Info[[#This Row],[Date]]),MONTH(Stock_Info[[#This Row],[Date]]),1))-1)/7)+1</f>
        <v>WEEK 2</v>
      </c>
      <c r="D2150" s="12">
        <v>167.2</v>
      </c>
      <c r="E2150" s="12">
        <v>176.6</v>
      </c>
      <c r="F2150" s="12">
        <v>162.6</v>
      </c>
      <c r="G2150" s="12">
        <v>173.55</v>
      </c>
      <c r="H2150" s="12">
        <v>171.81915372918584</v>
      </c>
      <c r="I2150">
        <v>106538</v>
      </c>
      <c r="J2150">
        <v>2989</v>
      </c>
      <c r="K2150" s="12">
        <v>18305269</v>
      </c>
      <c r="L2150">
        <v>24198</v>
      </c>
      <c r="M2150">
        <v>22.71</v>
      </c>
      <c r="N2150">
        <v>14</v>
      </c>
      <c r="O2150">
        <v>6.35</v>
      </c>
      <c r="P2150">
        <f xml:space="preserve"> IF(Stock_Info[[#This Row],[Close Price]] &gt; Stock_Info[[#This Row],[Open Price]], 1, 0)</f>
        <v>1</v>
      </c>
      <c r="Q2150" t="str">
        <f>IF(AND(Stock_Info[[#This Row],[% Deli. Qty to Traded Qty]]&gt;80,Stock_Info[[#This Row],[No. of Trades]]&lt;3000),"Unusual Day","")</f>
        <v/>
      </c>
      <c r="R2150" t="str">
        <f>IF(AND(Stock_Info[[#This Row],[Spread High-Low]] &lt; 10, Stock_Info[[#This Row],[% Deli. Qty to Traded Qty]] &gt; 90), "Good Day", "")</f>
        <v/>
      </c>
    </row>
    <row r="2151" spans="1:18">
      <c r="A2151" t="s">
        <v>48</v>
      </c>
      <c r="B2151" s="1">
        <v>45689</v>
      </c>
      <c r="C2151" s="1" t="str">
        <f>"WEEK" &amp;" " &amp;  INT((DAY(Stock_Info[[#This Row],[Date]])+WEEKDAY(DATE(YEAR(Stock_Info[[#This Row],[Date]]),MONTH(Stock_Info[[#This Row],[Date]]),1))-1)/7)+1</f>
        <v>WEEK 2</v>
      </c>
      <c r="D2151" s="12">
        <v>178.85</v>
      </c>
      <c r="E2151" s="12">
        <v>179.65</v>
      </c>
      <c r="F2151" s="12">
        <v>169.65</v>
      </c>
      <c r="G2151" s="12">
        <v>170.65</v>
      </c>
      <c r="H2151" s="12">
        <v>175.60401065561641</v>
      </c>
      <c r="I2151">
        <v>135140</v>
      </c>
      <c r="J2151">
        <v>2512</v>
      </c>
      <c r="K2151" s="12">
        <v>23731126</v>
      </c>
      <c r="N2151">
        <v>10</v>
      </c>
      <c r="O2151">
        <v>-8.1999999999999993</v>
      </c>
      <c r="P2151">
        <f xml:space="preserve"> IF(Stock_Info[[#This Row],[Close Price]] &gt; Stock_Info[[#This Row],[Open Price]], 1, 0)</f>
        <v>0</v>
      </c>
      <c r="Q2151" t="str">
        <f>IF(AND(Stock_Info[[#This Row],[% Deli. Qty to Traded Qty]]&gt;80,Stock_Info[[#This Row],[No. of Trades]]&lt;3000),"Unusual Day","")</f>
        <v/>
      </c>
      <c r="R2151" t="str">
        <f>IF(AND(Stock_Info[[#This Row],[Spread High-Low]] &lt; 10, Stock_Info[[#This Row],[% Deli. Qty to Traded Qty]] &gt; 90), "Good Day", "")</f>
        <v/>
      </c>
    </row>
    <row r="2152" spans="1:18">
      <c r="A2152" t="s">
        <v>48</v>
      </c>
      <c r="B2152" s="1">
        <v>45688</v>
      </c>
      <c r="C2152" s="1" t="str">
        <f>"WEEK" &amp;" " &amp;  INT((DAY(Stock_Info[[#This Row],[Date]])+WEEKDAY(DATE(YEAR(Stock_Info[[#This Row],[Date]]),MONTH(Stock_Info[[#This Row],[Date]]),1))-1)/7)+1</f>
        <v>WEEK 5</v>
      </c>
      <c r="D2152" s="12">
        <v>170.6</v>
      </c>
      <c r="E2152" s="12">
        <v>174.6</v>
      </c>
      <c r="F2152" s="12">
        <v>170.6</v>
      </c>
      <c r="G2152" s="12">
        <v>173.9</v>
      </c>
      <c r="H2152" s="12">
        <v>173.6962565502526</v>
      </c>
      <c r="I2152">
        <v>31869</v>
      </c>
      <c r="J2152">
        <v>1327</v>
      </c>
      <c r="K2152" s="12">
        <v>5535526</v>
      </c>
      <c r="L2152">
        <v>20551</v>
      </c>
      <c r="M2152">
        <v>64.489999999999995</v>
      </c>
      <c r="N2152">
        <v>4</v>
      </c>
      <c r="O2152">
        <v>3.3</v>
      </c>
      <c r="P2152">
        <f xml:space="preserve"> IF(Stock_Info[[#This Row],[Close Price]] &gt; Stock_Info[[#This Row],[Open Price]], 1, 0)</f>
        <v>1</v>
      </c>
      <c r="Q2152" t="str">
        <f>IF(AND(Stock_Info[[#This Row],[% Deli. Qty to Traded Qty]]&gt;80,Stock_Info[[#This Row],[No. of Trades]]&lt;3000),"Unusual Day","")</f>
        <v/>
      </c>
      <c r="R2152" t="str">
        <f>IF(AND(Stock_Info[[#This Row],[Spread High-Low]] &lt; 10, Stock_Info[[#This Row],[% Deli. Qty to Traded Qty]] &gt; 90), "Good Day", "")</f>
        <v/>
      </c>
    </row>
    <row r="2153" spans="1:18">
      <c r="A2153" t="s">
        <v>48</v>
      </c>
      <c r="B2153" s="1">
        <v>45687</v>
      </c>
      <c r="C2153" s="1" t="str">
        <f>"WEEK" &amp;" " &amp;  INT((DAY(Stock_Info[[#This Row],[Date]])+WEEKDAY(DATE(YEAR(Stock_Info[[#This Row],[Date]]),MONTH(Stock_Info[[#This Row],[Date]]),1))-1)/7)+1</f>
        <v>WEEK 5</v>
      </c>
      <c r="D2153" s="12">
        <v>171.9</v>
      </c>
      <c r="E2153" s="12">
        <v>175</v>
      </c>
      <c r="F2153" s="12">
        <v>169.7</v>
      </c>
      <c r="G2153" s="12">
        <v>172.65</v>
      </c>
      <c r="H2153" s="12">
        <v>172.18688413183827</v>
      </c>
      <c r="I2153">
        <v>44145</v>
      </c>
      <c r="J2153">
        <v>1482</v>
      </c>
      <c r="K2153" s="12">
        <v>7601190</v>
      </c>
      <c r="L2153">
        <v>20788</v>
      </c>
      <c r="M2153">
        <v>47.09</v>
      </c>
      <c r="N2153">
        <v>5.3</v>
      </c>
      <c r="O2153">
        <v>0.75</v>
      </c>
      <c r="P2153">
        <f xml:space="preserve"> IF(Stock_Info[[#This Row],[Close Price]] &gt; Stock_Info[[#This Row],[Open Price]], 1, 0)</f>
        <v>1</v>
      </c>
      <c r="Q2153" t="str">
        <f>IF(AND(Stock_Info[[#This Row],[% Deli. Qty to Traded Qty]]&gt;80,Stock_Info[[#This Row],[No. of Trades]]&lt;3000),"Unusual Day","")</f>
        <v/>
      </c>
      <c r="R2153" t="str">
        <f>IF(AND(Stock_Info[[#This Row],[Spread High-Low]] &lt; 10, Stock_Info[[#This Row],[% Deli. Qty to Traded Qty]] &gt; 90), "Good Day", "")</f>
        <v/>
      </c>
    </row>
    <row r="2154" spans="1:18">
      <c r="A2154" t="s">
        <v>48</v>
      </c>
      <c r="B2154" s="1">
        <v>45686</v>
      </c>
      <c r="C2154" s="1" t="str">
        <f>"WEEK" &amp;" " &amp;  INT((DAY(Stock_Info[[#This Row],[Date]])+WEEKDAY(DATE(YEAR(Stock_Info[[#This Row],[Date]]),MONTH(Stock_Info[[#This Row],[Date]]),1))-1)/7)+1</f>
        <v>WEEK 5</v>
      </c>
      <c r="D2154" s="12">
        <v>165.7</v>
      </c>
      <c r="E2154" s="12">
        <v>173.45</v>
      </c>
      <c r="F2154" s="12">
        <v>165.7</v>
      </c>
      <c r="G2154" s="12">
        <v>173</v>
      </c>
      <c r="H2154" s="12">
        <v>172.26571678540182</v>
      </c>
      <c r="I2154">
        <v>32004</v>
      </c>
      <c r="J2154">
        <v>696</v>
      </c>
      <c r="K2154" s="12">
        <v>5513192</v>
      </c>
      <c r="L2154">
        <v>10036</v>
      </c>
      <c r="M2154">
        <v>31.36</v>
      </c>
      <c r="N2154">
        <v>7.75</v>
      </c>
      <c r="O2154">
        <v>7.3</v>
      </c>
      <c r="P2154">
        <f xml:space="preserve"> IF(Stock_Info[[#This Row],[Close Price]] &gt; Stock_Info[[#This Row],[Open Price]], 1, 0)</f>
        <v>1</v>
      </c>
      <c r="Q2154" t="str">
        <f>IF(AND(Stock_Info[[#This Row],[% Deli. Qty to Traded Qty]]&gt;80,Stock_Info[[#This Row],[No. of Trades]]&lt;3000),"Unusual Day","")</f>
        <v/>
      </c>
      <c r="R2154" t="str">
        <f>IF(AND(Stock_Info[[#This Row],[Spread High-Low]] &lt; 10, Stock_Info[[#This Row],[% Deli. Qty to Traded Qty]] &gt; 90), "Good Day", "")</f>
        <v/>
      </c>
    </row>
    <row r="2155" spans="1:18">
      <c r="A2155" t="s">
        <v>48</v>
      </c>
      <c r="B2155" s="1">
        <v>45685</v>
      </c>
      <c r="C2155" s="1" t="str">
        <f>"WEEK" &amp;" " &amp;  INT((DAY(Stock_Info[[#This Row],[Date]])+WEEKDAY(DATE(YEAR(Stock_Info[[#This Row],[Date]]),MONTH(Stock_Info[[#This Row],[Date]]),1))-1)/7)+1</f>
        <v>WEEK 5</v>
      </c>
      <c r="D2155" s="12">
        <v>164</v>
      </c>
      <c r="E2155" s="12">
        <v>168.1</v>
      </c>
      <c r="F2155" s="12">
        <v>161.25</v>
      </c>
      <c r="G2155" s="12">
        <v>167.15</v>
      </c>
      <c r="H2155" s="12">
        <v>164.8240171848293</v>
      </c>
      <c r="I2155">
        <v>43294</v>
      </c>
      <c r="J2155">
        <v>932</v>
      </c>
      <c r="K2155" s="12">
        <v>7135891</v>
      </c>
      <c r="L2155">
        <v>16626</v>
      </c>
      <c r="M2155">
        <v>38.4</v>
      </c>
      <c r="N2155">
        <v>6.85</v>
      </c>
      <c r="O2155">
        <v>3.15</v>
      </c>
      <c r="P2155">
        <f xml:space="preserve"> IF(Stock_Info[[#This Row],[Close Price]] &gt; Stock_Info[[#This Row],[Open Price]], 1, 0)</f>
        <v>1</v>
      </c>
      <c r="Q2155" t="str">
        <f>IF(AND(Stock_Info[[#This Row],[% Deli. Qty to Traded Qty]]&gt;80,Stock_Info[[#This Row],[No. of Trades]]&lt;3000),"Unusual Day","")</f>
        <v/>
      </c>
      <c r="R2155" t="str">
        <f>IF(AND(Stock_Info[[#This Row],[Spread High-Low]] &lt; 10, Stock_Info[[#This Row],[% Deli. Qty to Traded Qty]] &gt; 90), "Good Day", "")</f>
        <v/>
      </c>
    </row>
    <row r="2156" spans="1:18">
      <c r="A2156" t="s">
        <v>48</v>
      </c>
      <c r="B2156" s="1">
        <v>45684</v>
      </c>
      <c r="C2156" s="1" t="str">
        <f>"WEEK" &amp;" " &amp;  INT((DAY(Stock_Info[[#This Row],[Date]])+WEEKDAY(DATE(YEAR(Stock_Info[[#This Row],[Date]]),MONTH(Stock_Info[[#This Row],[Date]]),1))-1)/7)+1</f>
        <v>WEEK 5</v>
      </c>
      <c r="D2156" s="12">
        <v>166.65</v>
      </c>
      <c r="E2156" s="12">
        <v>168.65</v>
      </c>
      <c r="F2156" s="12">
        <v>162.80000000000001</v>
      </c>
      <c r="G2156" s="12">
        <v>163.4</v>
      </c>
      <c r="H2156" s="12">
        <v>164.60154680594616</v>
      </c>
      <c r="I2156">
        <v>59736</v>
      </c>
      <c r="J2156">
        <v>2018</v>
      </c>
      <c r="K2156" s="12">
        <v>9832638</v>
      </c>
      <c r="L2156">
        <v>34225</v>
      </c>
      <c r="M2156">
        <v>57.29</v>
      </c>
      <c r="N2156">
        <v>5.85</v>
      </c>
      <c r="O2156">
        <v>-3.25</v>
      </c>
      <c r="P2156">
        <f xml:space="preserve"> IF(Stock_Info[[#This Row],[Close Price]] &gt; Stock_Info[[#This Row],[Open Price]], 1, 0)</f>
        <v>0</v>
      </c>
      <c r="Q2156" t="str">
        <f>IF(AND(Stock_Info[[#This Row],[% Deli. Qty to Traded Qty]]&gt;80,Stock_Info[[#This Row],[No. of Trades]]&lt;3000),"Unusual Day","")</f>
        <v/>
      </c>
      <c r="R2156" t="str">
        <f>IF(AND(Stock_Info[[#This Row],[Spread High-Low]] &lt; 10, Stock_Info[[#This Row],[% Deli. Qty to Traded Qty]] &gt; 90), "Good Day", "")</f>
        <v/>
      </c>
    </row>
    <row r="2157" spans="1:18">
      <c r="A2157" t="s">
        <v>48</v>
      </c>
      <c r="B2157" s="1">
        <v>45681</v>
      </c>
      <c r="C2157" s="1" t="str">
        <f>"WEEK" &amp;" " &amp;  INT((DAY(Stock_Info[[#This Row],[Date]])+WEEKDAY(DATE(YEAR(Stock_Info[[#This Row],[Date]]),MONTH(Stock_Info[[#This Row],[Date]]),1))-1)/7)+1</f>
        <v>WEEK 4</v>
      </c>
      <c r="D2157" s="12">
        <v>170.25</v>
      </c>
      <c r="E2157" s="12">
        <v>170.95</v>
      </c>
      <c r="F2157" s="12">
        <v>166.1</v>
      </c>
      <c r="G2157" s="12">
        <v>167.75</v>
      </c>
      <c r="H2157" s="12">
        <v>168.54214315967809</v>
      </c>
      <c r="I2157">
        <v>33054</v>
      </c>
      <c r="J2157">
        <v>970</v>
      </c>
      <c r="K2157" s="12">
        <v>5570992</v>
      </c>
      <c r="L2157">
        <v>9529</v>
      </c>
      <c r="M2157">
        <v>28.83</v>
      </c>
      <c r="N2157">
        <v>4.8499999999999996</v>
      </c>
      <c r="O2157">
        <v>-2.5</v>
      </c>
      <c r="P2157">
        <f xml:space="preserve"> IF(Stock_Info[[#This Row],[Close Price]] &gt; Stock_Info[[#This Row],[Open Price]], 1, 0)</f>
        <v>0</v>
      </c>
      <c r="Q2157" t="str">
        <f>IF(AND(Stock_Info[[#This Row],[% Deli. Qty to Traded Qty]]&gt;80,Stock_Info[[#This Row],[No. of Trades]]&lt;3000),"Unusual Day","")</f>
        <v/>
      </c>
      <c r="R2157" t="str">
        <f>IF(AND(Stock_Info[[#This Row],[Spread High-Low]] &lt; 10, Stock_Info[[#This Row],[% Deli. Qty to Traded Qty]] &gt; 90), "Good Day", "")</f>
        <v/>
      </c>
    </row>
    <row r="2158" spans="1:18">
      <c r="A2158" t="s">
        <v>48</v>
      </c>
      <c r="B2158" s="1">
        <v>45680</v>
      </c>
      <c r="C2158" s="1" t="str">
        <f>"WEEK" &amp;" " &amp;  INT((DAY(Stock_Info[[#This Row],[Date]])+WEEKDAY(DATE(YEAR(Stock_Info[[#This Row],[Date]]),MONTH(Stock_Info[[#This Row],[Date]]),1))-1)/7)+1</f>
        <v>WEEK 4</v>
      </c>
      <c r="D2158" s="12">
        <v>171.55</v>
      </c>
      <c r="E2158" s="12">
        <v>172.2</v>
      </c>
      <c r="F2158" s="12">
        <v>168.7</v>
      </c>
      <c r="G2158" s="12">
        <v>170.2</v>
      </c>
      <c r="H2158" s="12">
        <v>170.03717061681144</v>
      </c>
      <c r="I2158">
        <v>27172</v>
      </c>
      <c r="J2158">
        <v>903</v>
      </c>
      <c r="K2158" s="12">
        <v>4620250</v>
      </c>
      <c r="L2158">
        <v>6233</v>
      </c>
      <c r="M2158">
        <v>22.94</v>
      </c>
      <c r="N2158">
        <v>3.5</v>
      </c>
      <c r="O2158">
        <v>-1.35</v>
      </c>
      <c r="P2158">
        <f xml:space="preserve"> IF(Stock_Info[[#This Row],[Close Price]] &gt; Stock_Info[[#This Row],[Open Price]], 1, 0)</f>
        <v>0</v>
      </c>
      <c r="Q2158" t="str">
        <f>IF(AND(Stock_Info[[#This Row],[% Deli. Qty to Traded Qty]]&gt;80,Stock_Info[[#This Row],[No. of Trades]]&lt;3000),"Unusual Day","")</f>
        <v/>
      </c>
      <c r="R2158" t="str">
        <f>IF(AND(Stock_Info[[#This Row],[Spread High-Low]] &lt; 10, Stock_Info[[#This Row],[% Deli. Qty to Traded Qty]] &gt; 90), "Good Day", "")</f>
        <v/>
      </c>
    </row>
    <row r="2159" spans="1:18">
      <c r="A2159" t="s">
        <v>48</v>
      </c>
      <c r="B2159" s="1">
        <v>45679</v>
      </c>
      <c r="C2159" s="1" t="str">
        <f>"WEEK" &amp;" " &amp;  INT((DAY(Stock_Info[[#This Row],[Date]])+WEEKDAY(DATE(YEAR(Stock_Info[[#This Row],[Date]]),MONTH(Stock_Info[[#This Row],[Date]]),1))-1)/7)+1</f>
        <v>WEEK 4</v>
      </c>
      <c r="D2159" s="12">
        <v>172.65</v>
      </c>
      <c r="E2159" s="12">
        <v>172.65</v>
      </c>
      <c r="F2159" s="12">
        <v>169.25</v>
      </c>
      <c r="G2159" s="12">
        <v>172.05</v>
      </c>
      <c r="H2159" s="12">
        <v>171.24516669659425</v>
      </c>
      <c r="I2159">
        <v>16707</v>
      </c>
      <c r="J2159">
        <v>411</v>
      </c>
      <c r="K2159" s="12">
        <v>2860993</v>
      </c>
      <c r="L2159">
        <v>8435</v>
      </c>
      <c r="M2159">
        <v>50.49</v>
      </c>
      <c r="N2159">
        <v>3.4</v>
      </c>
      <c r="O2159">
        <v>-0.6</v>
      </c>
      <c r="P2159">
        <f xml:space="preserve"> IF(Stock_Info[[#This Row],[Close Price]] &gt; Stock_Info[[#This Row],[Open Price]], 1, 0)</f>
        <v>0</v>
      </c>
      <c r="Q2159" t="str">
        <f>IF(AND(Stock_Info[[#This Row],[% Deli. Qty to Traded Qty]]&gt;80,Stock_Info[[#This Row],[No. of Trades]]&lt;3000),"Unusual Day","")</f>
        <v/>
      </c>
      <c r="R2159" t="str">
        <f>IF(AND(Stock_Info[[#This Row],[Spread High-Low]] &lt; 10, Stock_Info[[#This Row],[% Deli. Qty to Traded Qty]] &gt; 90), "Good Day", "")</f>
        <v/>
      </c>
    </row>
    <row r="2160" spans="1:18">
      <c r="A2160" t="s">
        <v>48</v>
      </c>
      <c r="B2160" s="1">
        <v>45678</v>
      </c>
      <c r="C2160" s="1" t="str">
        <f>"WEEK" &amp;" " &amp;  INT((DAY(Stock_Info[[#This Row],[Date]])+WEEKDAY(DATE(YEAR(Stock_Info[[#This Row],[Date]]),MONTH(Stock_Info[[#This Row],[Date]]),1))-1)/7)+1</f>
        <v>WEEK 4</v>
      </c>
      <c r="D2160" s="12">
        <v>174.05</v>
      </c>
      <c r="E2160" s="12">
        <v>175.8</v>
      </c>
      <c r="F2160" s="12">
        <v>172.4</v>
      </c>
      <c r="G2160" s="12">
        <v>172.65</v>
      </c>
      <c r="H2160" s="12">
        <v>174.4710968884047</v>
      </c>
      <c r="I2160">
        <v>29374</v>
      </c>
      <c r="J2160">
        <v>971</v>
      </c>
      <c r="K2160" s="12">
        <v>5124914</v>
      </c>
      <c r="L2160">
        <v>8163</v>
      </c>
      <c r="M2160">
        <v>27.79</v>
      </c>
      <c r="N2160">
        <v>3.4</v>
      </c>
      <c r="O2160">
        <v>-1.4</v>
      </c>
      <c r="P2160">
        <f xml:space="preserve"> IF(Stock_Info[[#This Row],[Close Price]] &gt; Stock_Info[[#This Row],[Open Price]], 1, 0)</f>
        <v>0</v>
      </c>
      <c r="Q2160" t="str">
        <f>IF(AND(Stock_Info[[#This Row],[% Deli. Qty to Traded Qty]]&gt;80,Stock_Info[[#This Row],[No. of Trades]]&lt;3000),"Unusual Day","")</f>
        <v/>
      </c>
      <c r="R2160" t="str">
        <f>IF(AND(Stock_Info[[#This Row],[Spread High-Low]] &lt; 10, Stock_Info[[#This Row],[% Deli. Qty to Traded Qty]] &gt; 90), "Good Day", "")</f>
        <v/>
      </c>
    </row>
    <row r="2161" spans="1:18">
      <c r="A2161" t="s">
        <v>48</v>
      </c>
      <c r="B2161" s="1">
        <v>45677</v>
      </c>
      <c r="C2161" s="1" t="str">
        <f>"WEEK" &amp;" " &amp;  INT((DAY(Stock_Info[[#This Row],[Date]])+WEEKDAY(DATE(YEAR(Stock_Info[[#This Row],[Date]]),MONTH(Stock_Info[[#This Row],[Date]]),1))-1)/7)+1</f>
        <v>WEEK 4</v>
      </c>
      <c r="D2161" s="12">
        <v>173.95</v>
      </c>
      <c r="E2161" s="12">
        <v>174.95</v>
      </c>
      <c r="F2161" s="12">
        <v>171.55</v>
      </c>
      <c r="G2161" s="12">
        <v>174.1</v>
      </c>
      <c r="H2161" s="12">
        <v>173.46406184402912</v>
      </c>
      <c r="I2161">
        <v>69077</v>
      </c>
      <c r="J2161">
        <v>973</v>
      </c>
      <c r="K2161" s="12">
        <v>11982377</v>
      </c>
      <c r="L2161">
        <v>54155</v>
      </c>
      <c r="M2161">
        <v>78.400000000000006</v>
      </c>
      <c r="N2161">
        <v>3.4</v>
      </c>
      <c r="O2161">
        <v>0.15</v>
      </c>
      <c r="P2161">
        <f xml:space="preserve"> IF(Stock_Info[[#This Row],[Close Price]] &gt; Stock_Info[[#This Row],[Open Price]], 1, 0)</f>
        <v>1</v>
      </c>
      <c r="Q2161" t="str">
        <f>IF(AND(Stock_Info[[#This Row],[% Deli. Qty to Traded Qty]]&gt;80,Stock_Info[[#This Row],[No. of Trades]]&lt;3000),"Unusual Day","")</f>
        <v/>
      </c>
      <c r="R2161" t="str">
        <f>IF(AND(Stock_Info[[#This Row],[Spread High-Low]] &lt; 10, Stock_Info[[#This Row],[% Deli. Qty to Traded Qty]] &gt; 90), "Good Day", "")</f>
        <v/>
      </c>
    </row>
    <row r="2162" spans="1:18">
      <c r="A2162" t="s">
        <v>48</v>
      </c>
      <c r="B2162" s="1">
        <v>45674</v>
      </c>
      <c r="C2162" s="1" t="str">
        <f>"WEEK" &amp;" " &amp;  INT((DAY(Stock_Info[[#This Row],[Date]])+WEEKDAY(DATE(YEAR(Stock_Info[[#This Row],[Date]]),MONTH(Stock_Info[[#This Row],[Date]]),1))-1)/7)+1</f>
        <v>WEEK 3</v>
      </c>
      <c r="D2162" s="12">
        <v>172</v>
      </c>
      <c r="E2162" s="12">
        <v>173.15</v>
      </c>
      <c r="F2162" s="12">
        <v>171.1</v>
      </c>
      <c r="G2162" s="12">
        <v>171.95</v>
      </c>
      <c r="H2162" s="12">
        <v>172.01713139211853</v>
      </c>
      <c r="I2162">
        <v>38876</v>
      </c>
      <c r="J2162">
        <v>449</v>
      </c>
      <c r="K2162" s="12">
        <v>6687338</v>
      </c>
      <c r="L2162">
        <v>15114</v>
      </c>
      <c r="M2162">
        <v>38.880000000000003</v>
      </c>
      <c r="N2162">
        <v>2.0499999999999998</v>
      </c>
      <c r="O2162">
        <v>-0.05</v>
      </c>
      <c r="P2162">
        <f xml:space="preserve"> IF(Stock_Info[[#This Row],[Close Price]] &gt; Stock_Info[[#This Row],[Open Price]], 1, 0)</f>
        <v>0</v>
      </c>
      <c r="Q2162" t="str">
        <f>IF(AND(Stock_Info[[#This Row],[% Deli. Qty to Traded Qty]]&gt;80,Stock_Info[[#This Row],[No. of Trades]]&lt;3000),"Unusual Day","")</f>
        <v/>
      </c>
      <c r="R2162" t="str">
        <f>IF(AND(Stock_Info[[#This Row],[Spread High-Low]] &lt; 10, Stock_Info[[#This Row],[% Deli. Qty to Traded Qty]] &gt; 90), "Good Day", "")</f>
        <v/>
      </c>
    </row>
    <row r="2163" spans="1:18">
      <c r="A2163" t="s">
        <v>48</v>
      </c>
      <c r="B2163" s="1">
        <v>45673</v>
      </c>
      <c r="C2163" s="1" t="str">
        <f>"WEEK" &amp;" " &amp;  INT((DAY(Stock_Info[[#This Row],[Date]])+WEEKDAY(DATE(YEAR(Stock_Info[[#This Row],[Date]]),MONTH(Stock_Info[[#This Row],[Date]]),1))-1)/7)+1</f>
        <v>WEEK 3</v>
      </c>
      <c r="D2163" s="12">
        <v>169.05</v>
      </c>
      <c r="E2163" s="12">
        <v>173</v>
      </c>
      <c r="F2163" s="12">
        <v>168.9</v>
      </c>
      <c r="G2163" s="12">
        <v>171.9</v>
      </c>
      <c r="H2163" s="12">
        <v>172.07369426017678</v>
      </c>
      <c r="I2163">
        <v>60751</v>
      </c>
      <c r="J2163">
        <v>744</v>
      </c>
      <c r="K2163" s="12">
        <v>10453649</v>
      </c>
      <c r="L2163">
        <v>20742</v>
      </c>
      <c r="M2163">
        <v>34.14</v>
      </c>
      <c r="N2163">
        <v>4.0999999999999996</v>
      </c>
      <c r="O2163">
        <v>2.85</v>
      </c>
      <c r="P2163">
        <f xml:space="preserve"> IF(Stock_Info[[#This Row],[Close Price]] &gt; Stock_Info[[#This Row],[Open Price]], 1, 0)</f>
        <v>1</v>
      </c>
      <c r="Q2163" t="str">
        <f>IF(AND(Stock_Info[[#This Row],[% Deli. Qty to Traded Qty]]&gt;80,Stock_Info[[#This Row],[No. of Trades]]&lt;3000),"Unusual Day","")</f>
        <v/>
      </c>
      <c r="R2163" t="str">
        <f>IF(AND(Stock_Info[[#This Row],[Spread High-Low]] &lt; 10, Stock_Info[[#This Row],[% Deli. Qty to Traded Qty]] &gt; 90), "Good Day", "")</f>
        <v/>
      </c>
    </row>
    <row r="2164" spans="1:18">
      <c r="A2164" t="s">
        <v>48</v>
      </c>
      <c r="B2164" s="1">
        <v>45672</v>
      </c>
      <c r="C2164" s="1" t="str">
        <f>"WEEK" &amp;" " &amp;  INT((DAY(Stock_Info[[#This Row],[Date]])+WEEKDAY(DATE(YEAR(Stock_Info[[#This Row],[Date]]),MONTH(Stock_Info[[#This Row],[Date]]),1))-1)/7)+1</f>
        <v>WEEK 3</v>
      </c>
      <c r="D2164" s="12">
        <v>169</v>
      </c>
      <c r="E2164" s="12">
        <v>169.75</v>
      </c>
      <c r="F2164" s="12">
        <v>167.6</v>
      </c>
      <c r="G2164" s="12">
        <v>168.75</v>
      </c>
      <c r="H2164" s="12">
        <v>168.80591935945097</v>
      </c>
      <c r="I2164">
        <v>34970</v>
      </c>
      <c r="J2164">
        <v>944</v>
      </c>
      <c r="K2164" s="12">
        <v>5903143</v>
      </c>
      <c r="L2164">
        <v>13714</v>
      </c>
      <c r="M2164">
        <v>39.22</v>
      </c>
      <c r="N2164">
        <v>2.15</v>
      </c>
      <c r="O2164">
        <v>-0.25</v>
      </c>
      <c r="P2164">
        <f xml:space="preserve"> IF(Stock_Info[[#This Row],[Close Price]] &gt; Stock_Info[[#This Row],[Open Price]], 1, 0)</f>
        <v>0</v>
      </c>
      <c r="Q2164" t="str">
        <f>IF(AND(Stock_Info[[#This Row],[% Deli. Qty to Traded Qty]]&gt;80,Stock_Info[[#This Row],[No. of Trades]]&lt;3000),"Unusual Day","")</f>
        <v/>
      </c>
      <c r="R2164" t="str">
        <f>IF(AND(Stock_Info[[#This Row],[Spread High-Low]] &lt; 10, Stock_Info[[#This Row],[% Deli. Qty to Traded Qty]] &gt; 90), "Good Day", "")</f>
        <v/>
      </c>
    </row>
    <row r="2165" spans="1:18">
      <c r="A2165" t="s">
        <v>48</v>
      </c>
      <c r="B2165" s="1">
        <v>45671</v>
      </c>
      <c r="C2165" s="1" t="str">
        <f>"WEEK" &amp;" " &amp;  INT((DAY(Stock_Info[[#This Row],[Date]])+WEEKDAY(DATE(YEAR(Stock_Info[[#This Row],[Date]]),MONTH(Stock_Info[[#This Row],[Date]]),1))-1)/7)+1</f>
        <v>WEEK 3</v>
      </c>
      <c r="D2165" s="12">
        <v>162</v>
      </c>
      <c r="E2165" s="12">
        <v>168.2</v>
      </c>
      <c r="F2165" s="12">
        <v>162</v>
      </c>
      <c r="G2165" s="12">
        <v>167.6</v>
      </c>
      <c r="H2165" s="12">
        <v>165.67500737028303</v>
      </c>
      <c r="I2165">
        <v>27136</v>
      </c>
      <c r="J2165">
        <v>701</v>
      </c>
      <c r="K2165" s="12">
        <v>4495757</v>
      </c>
      <c r="L2165">
        <v>10580</v>
      </c>
      <c r="M2165">
        <v>38.99</v>
      </c>
      <c r="N2165">
        <v>6.2</v>
      </c>
      <c r="O2165">
        <v>5.6</v>
      </c>
      <c r="P2165">
        <f xml:space="preserve"> IF(Stock_Info[[#This Row],[Close Price]] &gt; Stock_Info[[#This Row],[Open Price]], 1, 0)</f>
        <v>1</v>
      </c>
      <c r="Q2165" t="str">
        <f>IF(AND(Stock_Info[[#This Row],[% Deli. Qty to Traded Qty]]&gt;80,Stock_Info[[#This Row],[No. of Trades]]&lt;3000),"Unusual Day","")</f>
        <v/>
      </c>
      <c r="R2165" t="str">
        <f>IF(AND(Stock_Info[[#This Row],[Spread High-Low]] &lt; 10, Stock_Info[[#This Row],[% Deli. Qty to Traded Qty]] &gt; 90), "Good Day", "")</f>
        <v/>
      </c>
    </row>
    <row r="2166" spans="1:18">
      <c r="A2166" t="s">
        <v>48</v>
      </c>
      <c r="B2166" s="1">
        <v>45670</v>
      </c>
      <c r="C2166" s="1" t="str">
        <f>"WEEK" &amp;" " &amp;  INT((DAY(Stock_Info[[#This Row],[Date]])+WEEKDAY(DATE(YEAR(Stock_Info[[#This Row],[Date]]),MONTH(Stock_Info[[#This Row],[Date]]),1))-1)/7)+1</f>
        <v>WEEK 3</v>
      </c>
      <c r="D2166" s="12">
        <v>161.44999999999999</v>
      </c>
      <c r="E2166" s="12">
        <v>165</v>
      </c>
      <c r="F2166" s="12">
        <v>161.30000000000001</v>
      </c>
      <c r="G2166" s="12">
        <v>162</v>
      </c>
      <c r="H2166" s="12">
        <v>162.99612956638725</v>
      </c>
      <c r="I2166">
        <v>144945</v>
      </c>
      <c r="J2166">
        <v>3014</v>
      </c>
      <c r="K2166" s="12">
        <v>23625474</v>
      </c>
      <c r="L2166">
        <v>105072</v>
      </c>
      <c r="M2166">
        <v>72.489999999999995</v>
      </c>
      <c r="N2166">
        <v>3.7</v>
      </c>
      <c r="O2166">
        <v>0.55000000000000004</v>
      </c>
      <c r="P2166">
        <f xml:space="preserve"> IF(Stock_Info[[#This Row],[Close Price]] &gt; Stock_Info[[#This Row],[Open Price]], 1, 0)</f>
        <v>1</v>
      </c>
      <c r="Q2166" t="str">
        <f>IF(AND(Stock_Info[[#This Row],[% Deli. Qty to Traded Qty]]&gt;80,Stock_Info[[#This Row],[No. of Trades]]&lt;3000),"Unusual Day","")</f>
        <v/>
      </c>
      <c r="R2166" t="str">
        <f>IF(AND(Stock_Info[[#This Row],[Spread High-Low]] &lt; 10, Stock_Info[[#This Row],[% Deli. Qty to Traded Qty]] &gt; 90), "Good Day", "")</f>
        <v/>
      </c>
    </row>
    <row r="2167" spans="1:18">
      <c r="A2167" t="s">
        <v>48</v>
      </c>
      <c r="B2167" s="1">
        <v>45667</v>
      </c>
      <c r="C2167" s="1" t="str">
        <f>"WEEK" &amp;" " &amp;  INT((DAY(Stock_Info[[#This Row],[Date]])+WEEKDAY(DATE(YEAR(Stock_Info[[#This Row],[Date]]),MONTH(Stock_Info[[#This Row],[Date]]),1))-1)/7)+1</f>
        <v>WEEK 2</v>
      </c>
      <c r="D2167" s="12">
        <v>167.55</v>
      </c>
      <c r="E2167" s="12">
        <v>168.7</v>
      </c>
      <c r="F2167" s="12">
        <v>164.95</v>
      </c>
      <c r="G2167" s="12">
        <v>165.5</v>
      </c>
      <c r="H2167" s="12">
        <v>166.12733398047166</v>
      </c>
      <c r="I2167">
        <v>17513</v>
      </c>
      <c r="J2167">
        <v>524</v>
      </c>
      <c r="K2167" s="12">
        <v>2909388</v>
      </c>
      <c r="L2167">
        <v>6482</v>
      </c>
      <c r="M2167">
        <v>37.01</v>
      </c>
      <c r="N2167">
        <v>3.75</v>
      </c>
      <c r="O2167">
        <v>-2.0499999999999998</v>
      </c>
      <c r="P2167">
        <f xml:space="preserve"> IF(Stock_Info[[#This Row],[Close Price]] &gt; Stock_Info[[#This Row],[Open Price]], 1, 0)</f>
        <v>0</v>
      </c>
      <c r="Q2167" t="str">
        <f>IF(AND(Stock_Info[[#This Row],[% Deli. Qty to Traded Qty]]&gt;80,Stock_Info[[#This Row],[No. of Trades]]&lt;3000),"Unusual Day","")</f>
        <v/>
      </c>
      <c r="R2167" t="str">
        <f>IF(AND(Stock_Info[[#This Row],[Spread High-Low]] &lt; 10, Stock_Info[[#This Row],[% Deli. Qty to Traded Qty]] &gt; 90), "Good Day", "")</f>
        <v/>
      </c>
    </row>
    <row r="2168" spans="1:18">
      <c r="A2168" t="s">
        <v>48</v>
      </c>
      <c r="B2168" s="1">
        <v>45666</v>
      </c>
      <c r="C2168" s="1" t="str">
        <f>"WEEK" &amp;" " &amp;  INT((DAY(Stock_Info[[#This Row],[Date]])+WEEKDAY(DATE(YEAR(Stock_Info[[#This Row],[Date]]),MONTH(Stock_Info[[#This Row],[Date]]),1))-1)/7)+1</f>
        <v>WEEK 2</v>
      </c>
      <c r="D2168" s="12">
        <v>169.95</v>
      </c>
      <c r="E2168" s="12">
        <v>169.95</v>
      </c>
      <c r="F2168" s="12">
        <v>166.45</v>
      </c>
      <c r="G2168" s="12">
        <v>168.95</v>
      </c>
      <c r="H2168" s="12">
        <v>167.91841186736474</v>
      </c>
      <c r="I2168">
        <v>57300</v>
      </c>
      <c r="J2168">
        <v>1250</v>
      </c>
      <c r="K2168" s="12">
        <v>9621725</v>
      </c>
      <c r="L2168">
        <v>41019</v>
      </c>
      <c r="M2168">
        <v>71.59</v>
      </c>
      <c r="N2168">
        <v>3.5</v>
      </c>
      <c r="O2168">
        <v>-1</v>
      </c>
      <c r="P2168">
        <f xml:space="preserve"> IF(Stock_Info[[#This Row],[Close Price]] &gt; Stock_Info[[#This Row],[Open Price]], 1, 0)</f>
        <v>0</v>
      </c>
      <c r="Q2168" t="str">
        <f>IF(AND(Stock_Info[[#This Row],[% Deli. Qty to Traded Qty]]&gt;80,Stock_Info[[#This Row],[No. of Trades]]&lt;3000),"Unusual Day","")</f>
        <v/>
      </c>
      <c r="R2168" t="str">
        <f>IF(AND(Stock_Info[[#This Row],[Spread High-Low]] &lt; 10, Stock_Info[[#This Row],[% Deli. Qty to Traded Qty]] &gt; 90), "Good Day", "")</f>
        <v/>
      </c>
    </row>
    <row r="2169" spans="1:18">
      <c r="A2169" t="s">
        <v>48</v>
      </c>
      <c r="B2169" s="1">
        <v>45665</v>
      </c>
      <c r="C2169" s="1" t="str">
        <f>"WEEK" &amp;" " &amp;  INT((DAY(Stock_Info[[#This Row],[Date]])+WEEKDAY(DATE(YEAR(Stock_Info[[#This Row],[Date]]),MONTH(Stock_Info[[#This Row],[Date]]),1))-1)/7)+1</f>
        <v>WEEK 2</v>
      </c>
      <c r="D2169" s="12">
        <v>170.95</v>
      </c>
      <c r="E2169" s="12">
        <v>171.2</v>
      </c>
      <c r="F2169" s="12">
        <v>167.5</v>
      </c>
      <c r="G2169" s="12">
        <v>168.9</v>
      </c>
      <c r="H2169" s="12">
        <v>168.99821141820175</v>
      </c>
      <c r="I2169">
        <v>76597</v>
      </c>
      <c r="J2169">
        <v>1423</v>
      </c>
      <c r="K2169" s="12">
        <v>12944756</v>
      </c>
      <c r="L2169">
        <v>40669</v>
      </c>
      <c r="M2169">
        <v>53.09</v>
      </c>
      <c r="N2169">
        <v>3.7</v>
      </c>
      <c r="O2169">
        <v>-2.0499999999999998</v>
      </c>
      <c r="P2169">
        <f xml:space="preserve"> IF(Stock_Info[[#This Row],[Close Price]] &gt; Stock_Info[[#This Row],[Open Price]], 1, 0)</f>
        <v>0</v>
      </c>
      <c r="Q2169" t="str">
        <f>IF(AND(Stock_Info[[#This Row],[% Deli. Qty to Traded Qty]]&gt;80,Stock_Info[[#This Row],[No. of Trades]]&lt;3000),"Unusual Day","")</f>
        <v/>
      </c>
      <c r="R2169" t="str">
        <f>IF(AND(Stock_Info[[#This Row],[Spread High-Low]] &lt; 10, Stock_Info[[#This Row],[% Deli. Qty to Traded Qty]] &gt; 90), "Good Day", "")</f>
        <v/>
      </c>
    </row>
    <row r="2170" spans="1:18">
      <c r="A2170" t="s">
        <v>48</v>
      </c>
      <c r="B2170" s="1">
        <v>45664</v>
      </c>
      <c r="C2170" s="1" t="str">
        <f>"WEEK" &amp;" " &amp;  INT((DAY(Stock_Info[[#This Row],[Date]])+WEEKDAY(DATE(YEAR(Stock_Info[[#This Row],[Date]]),MONTH(Stock_Info[[#This Row],[Date]]),1))-1)/7)+1</f>
        <v>WEEK 2</v>
      </c>
      <c r="D2170" s="12">
        <v>169.4</v>
      </c>
      <c r="E2170" s="12">
        <v>172.05</v>
      </c>
      <c r="F2170" s="12">
        <v>169.4</v>
      </c>
      <c r="G2170" s="12">
        <v>170.4</v>
      </c>
      <c r="H2170" s="12">
        <v>170.54255213996245</v>
      </c>
      <c r="I2170">
        <v>30351</v>
      </c>
      <c r="J2170">
        <v>576</v>
      </c>
      <c r="K2170" s="12">
        <v>5176137</v>
      </c>
      <c r="L2170">
        <v>15202</v>
      </c>
      <c r="M2170">
        <v>50.09</v>
      </c>
      <c r="N2170">
        <v>2.65</v>
      </c>
      <c r="O2170">
        <v>1</v>
      </c>
      <c r="P2170">
        <f xml:space="preserve"> IF(Stock_Info[[#This Row],[Close Price]] &gt; Stock_Info[[#This Row],[Open Price]], 1, 0)</f>
        <v>1</v>
      </c>
      <c r="Q2170" t="str">
        <f>IF(AND(Stock_Info[[#This Row],[% Deli. Qty to Traded Qty]]&gt;80,Stock_Info[[#This Row],[No. of Trades]]&lt;3000),"Unusual Day","")</f>
        <v/>
      </c>
      <c r="R2170" t="str">
        <f>IF(AND(Stock_Info[[#This Row],[Spread High-Low]] &lt; 10, Stock_Info[[#This Row],[% Deli. Qty to Traded Qty]] &gt; 90), "Good Day", "")</f>
        <v/>
      </c>
    </row>
    <row r="2171" spans="1:18">
      <c r="A2171" t="s">
        <v>48</v>
      </c>
      <c r="B2171" s="1">
        <v>45663</v>
      </c>
      <c r="C2171" s="1" t="str">
        <f>"WEEK" &amp;" " &amp;  INT((DAY(Stock_Info[[#This Row],[Date]])+WEEKDAY(DATE(YEAR(Stock_Info[[#This Row],[Date]]),MONTH(Stock_Info[[#This Row],[Date]]),1))-1)/7)+1</f>
        <v>WEEK 2</v>
      </c>
      <c r="D2171" s="12">
        <v>175.45</v>
      </c>
      <c r="E2171" s="12">
        <v>175.45</v>
      </c>
      <c r="F2171" s="12">
        <v>168.1</v>
      </c>
      <c r="G2171" s="12">
        <v>168.75</v>
      </c>
      <c r="H2171" s="12">
        <v>171.10821947516808</v>
      </c>
      <c r="I2171">
        <v>41499</v>
      </c>
      <c r="J2171">
        <v>832</v>
      </c>
      <c r="K2171" s="12">
        <v>7100820</v>
      </c>
      <c r="L2171">
        <v>19832</v>
      </c>
      <c r="M2171">
        <v>47.79</v>
      </c>
      <c r="N2171">
        <v>7.35</v>
      </c>
      <c r="O2171">
        <v>-6.7</v>
      </c>
      <c r="P2171">
        <f xml:space="preserve"> IF(Stock_Info[[#This Row],[Close Price]] &gt; Stock_Info[[#This Row],[Open Price]], 1, 0)</f>
        <v>0</v>
      </c>
      <c r="Q2171" t="str">
        <f>IF(AND(Stock_Info[[#This Row],[% Deli. Qty to Traded Qty]]&gt;80,Stock_Info[[#This Row],[No. of Trades]]&lt;3000),"Unusual Day","")</f>
        <v/>
      </c>
      <c r="R2171" t="str">
        <f>IF(AND(Stock_Info[[#This Row],[Spread High-Low]] &lt; 10, Stock_Info[[#This Row],[% Deli. Qty to Traded Qty]] &gt; 90), "Good Day", "")</f>
        <v/>
      </c>
    </row>
    <row r="2172" spans="1:18">
      <c r="A2172" t="s">
        <v>48</v>
      </c>
      <c r="B2172" s="1">
        <v>45660</v>
      </c>
      <c r="C2172" s="1" t="str">
        <f>"WEEK" &amp;" " &amp;  INT((DAY(Stock_Info[[#This Row],[Date]])+WEEKDAY(DATE(YEAR(Stock_Info[[#This Row],[Date]]),MONTH(Stock_Info[[#This Row],[Date]]),1))-1)/7)+1</f>
        <v>WEEK 1</v>
      </c>
      <c r="D2172" s="12">
        <v>177</v>
      </c>
      <c r="E2172" s="12">
        <v>177.35</v>
      </c>
      <c r="F2172" s="12">
        <v>174.45</v>
      </c>
      <c r="G2172" s="12">
        <v>174.85</v>
      </c>
      <c r="H2172" s="12">
        <v>176.12836216694026</v>
      </c>
      <c r="I2172">
        <v>31676</v>
      </c>
      <c r="J2172">
        <v>579</v>
      </c>
      <c r="K2172" s="12">
        <v>5579042</v>
      </c>
      <c r="L2172">
        <v>13108</v>
      </c>
      <c r="M2172">
        <v>41.38</v>
      </c>
      <c r="N2172">
        <v>2.9</v>
      </c>
      <c r="O2172">
        <v>-2.15</v>
      </c>
      <c r="P2172">
        <f xml:space="preserve"> IF(Stock_Info[[#This Row],[Close Price]] &gt; Stock_Info[[#This Row],[Open Price]], 1, 0)</f>
        <v>0</v>
      </c>
      <c r="Q2172" t="str">
        <f>IF(AND(Stock_Info[[#This Row],[% Deli. Qty to Traded Qty]]&gt;80,Stock_Info[[#This Row],[No. of Trades]]&lt;3000),"Unusual Day","")</f>
        <v/>
      </c>
      <c r="R2172" t="str">
        <f>IF(AND(Stock_Info[[#This Row],[Spread High-Low]] &lt; 10, Stock_Info[[#This Row],[% Deli. Qty to Traded Qty]] &gt; 90), "Good Day", "")</f>
        <v/>
      </c>
    </row>
    <row r="2173" spans="1:18">
      <c r="A2173" t="s">
        <v>48</v>
      </c>
      <c r="B2173" s="1">
        <v>45659</v>
      </c>
      <c r="C2173" s="1" t="str">
        <f>"WEEK" &amp;" " &amp;  INT((DAY(Stock_Info[[#This Row],[Date]])+WEEKDAY(DATE(YEAR(Stock_Info[[#This Row],[Date]]),MONTH(Stock_Info[[#This Row],[Date]]),1))-1)/7)+1</f>
        <v>WEEK 1</v>
      </c>
      <c r="D2173" s="12">
        <v>174.05</v>
      </c>
      <c r="E2173" s="12">
        <v>176.85</v>
      </c>
      <c r="F2173" s="12">
        <v>172.25</v>
      </c>
      <c r="G2173" s="12">
        <v>176.15</v>
      </c>
      <c r="H2173" s="12">
        <v>174.33577512235428</v>
      </c>
      <c r="I2173">
        <v>62932</v>
      </c>
      <c r="J2173">
        <v>1127</v>
      </c>
      <c r="K2173" s="12">
        <v>10971299</v>
      </c>
      <c r="L2173">
        <v>28591</v>
      </c>
      <c r="M2173">
        <v>45.43</v>
      </c>
      <c r="N2173">
        <v>4.5999999999999996</v>
      </c>
      <c r="O2173">
        <v>2.1</v>
      </c>
      <c r="P2173">
        <f xml:space="preserve"> IF(Stock_Info[[#This Row],[Close Price]] &gt; Stock_Info[[#This Row],[Open Price]], 1, 0)</f>
        <v>1</v>
      </c>
      <c r="Q2173" t="str">
        <f>IF(AND(Stock_Info[[#This Row],[% Deli. Qty to Traded Qty]]&gt;80,Stock_Info[[#This Row],[No. of Trades]]&lt;3000),"Unusual Day","")</f>
        <v/>
      </c>
      <c r="R2173" t="str">
        <f>IF(AND(Stock_Info[[#This Row],[Spread High-Low]] &lt; 10, Stock_Info[[#This Row],[% Deli. Qty to Traded Qty]] &gt; 90), "Good Day", "")</f>
        <v/>
      </c>
    </row>
    <row r="2174" spans="1:18">
      <c r="A2174" t="s">
        <v>48</v>
      </c>
      <c r="B2174" s="1">
        <v>45658</v>
      </c>
      <c r="C2174" s="1" t="str">
        <f>"WEEK" &amp;" " &amp;  INT((DAY(Stock_Info[[#This Row],[Date]])+WEEKDAY(DATE(YEAR(Stock_Info[[#This Row],[Date]]),MONTH(Stock_Info[[#This Row],[Date]]),1))-1)/7)+1</f>
        <v>WEEK 1</v>
      </c>
      <c r="D2174" s="12">
        <v>172.55</v>
      </c>
      <c r="E2174" s="12">
        <v>174.1</v>
      </c>
      <c r="F2174" s="12">
        <v>170.4</v>
      </c>
      <c r="G2174" s="12">
        <v>173.9</v>
      </c>
      <c r="H2174" s="12">
        <v>172.11475207122541</v>
      </c>
      <c r="I2174">
        <v>24261</v>
      </c>
      <c r="J2174">
        <v>534</v>
      </c>
      <c r="K2174" s="12">
        <v>4175676</v>
      </c>
      <c r="L2174">
        <v>6568</v>
      </c>
      <c r="M2174">
        <v>27.07</v>
      </c>
      <c r="N2174">
        <v>3.7</v>
      </c>
      <c r="O2174">
        <v>1.35</v>
      </c>
      <c r="P2174">
        <f xml:space="preserve"> IF(Stock_Info[[#This Row],[Close Price]] &gt; Stock_Info[[#This Row],[Open Price]], 1, 0)</f>
        <v>1</v>
      </c>
      <c r="Q2174" t="str">
        <f>IF(AND(Stock_Info[[#This Row],[% Deli. Qty to Traded Qty]]&gt;80,Stock_Info[[#This Row],[No. of Trades]]&lt;3000),"Unusual Day","")</f>
        <v/>
      </c>
      <c r="R2174" t="str">
        <f>IF(AND(Stock_Info[[#This Row],[Spread High-Low]] &lt; 10, Stock_Info[[#This Row],[% Deli. Qty to Traded Qty]] &gt; 90), "Good Day", "")</f>
        <v/>
      </c>
    </row>
    <row r="2175" spans="1:18">
      <c r="A2175" t="s">
        <v>48</v>
      </c>
      <c r="B2175" s="1">
        <v>45657</v>
      </c>
      <c r="C2175" s="1" t="str">
        <f>"WEEK" &amp;" " &amp;  INT((DAY(Stock_Info[[#This Row],[Date]])+WEEKDAY(DATE(YEAR(Stock_Info[[#This Row],[Date]]),MONTH(Stock_Info[[#This Row],[Date]]),1))-1)/7)+1</f>
        <v>WEEK 5</v>
      </c>
      <c r="D2175" s="12">
        <v>171.4</v>
      </c>
      <c r="E2175" s="12">
        <v>172.55</v>
      </c>
      <c r="F2175" s="12">
        <v>170.15</v>
      </c>
      <c r="G2175" s="12">
        <v>172.25</v>
      </c>
      <c r="H2175" s="12">
        <v>171.3700685114334</v>
      </c>
      <c r="I2175">
        <v>56195</v>
      </c>
      <c r="J2175">
        <v>913</v>
      </c>
      <c r="K2175" s="12">
        <v>9630141</v>
      </c>
      <c r="L2175">
        <v>31410</v>
      </c>
      <c r="M2175">
        <v>55.89</v>
      </c>
      <c r="N2175">
        <v>2.4</v>
      </c>
      <c r="O2175">
        <v>0.85</v>
      </c>
      <c r="P2175">
        <f xml:space="preserve"> IF(Stock_Info[[#This Row],[Close Price]] &gt; Stock_Info[[#This Row],[Open Price]], 1, 0)</f>
        <v>1</v>
      </c>
      <c r="Q2175" t="str">
        <f>IF(AND(Stock_Info[[#This Row],[% Deli. Qty to Traded Qty]]&gt;80,Stock_Info[[#This Row],[No. of Trades]]&lt;3000),"Unusual Day","")</f>
        <v/>
      </c>
      <c r="R2175" t="str">
        <f>IF(AND(Stock_Info[[#This Row],[Spread High-Low]] &lt; 10, Stock_Info[[#This Row],[% Deli. Qty to Traded Qty]] &gt; 90), "Good Day", "")</f>
        <v/>
      </c>
    </row>
    <row r="2176" spans="1:18">
      <c r="A2176" t="s">
        <v>48</v>
      </c>
      <c r="B2176" s="1">
        <v>45656</v>
      </c>
      <c r="C2176" s="1" t="str">
        <f>"WEEK" &amp;" " &amp;  INT((DAY(Stock_Info[[#This Row],[Date]])+WEEKDAY(DATE(YEAR(Stock_Info[[#This Row],[Date]]),MONTH(Stock_Info[[#This Row],[Date]]),1))-1)/7)+1</f>
        <v>WEEK 5</v>
      </c>
      <c r="D2176" s="12">
        <v>172.15</v>
      </c>
      <c r="E2176" s="12">
        <v>174.75</v>
      </c>
      <c r="F2176" s="12">
        <v>171.25</v>
      </c>
      <c r="G2176" s="12">
        <v>172.55</v>
      </c>
      <c r="H2176" s="12">
        <v>172.83689493281528</v>
      </c>
      <c r="I2176">
        <v>24708</v>
      </c>
      <c r="J2176">
        <v>575</v>
      </c>
      <c r="K2176" s="12">
        <v>4270454</v>
      </c>
      <c r="L2176">
        <v>6604</v>
      </c>
      <c r="M2176">
        <v>26.73</v>
      </c>
      <c r="N2176">
        <v>3.5</v>
      </c>
      <c r="O2176">
        <v>0.4</v>
      </c>
      <c r="P2176">
        <f xml:space="preserve"> IF(Stock_Info[[#This Row],[Close Price]] &gt; Stock_Info[[#This Row],[Open Price]], 1, 0)</f>
        <v>1</v>
      </c>
      <c r="Q2176" t="str">
        <f>IF(AND(Stock_Info[[#This Row],[% Deli. Qty to Traded Qty]]&gt;80,Stock_Info[[#This Row],[No. of Trades]]&lt;3000),"Unusual Day","")</f>
        <v/>
      </c>
      <c r="R2176" t="str">
        <f>IF(AND(Stock_Info[[#This Row],[Spread High-Low]] &lt; 10, Stock_Info[[#This Row],[% Deli. Qty to Traded Qty]] &gt; 90), "Good Day", "")</f>
        <v/>
      </c>
    </row>
    <row r="2177" spans="1:18">
      <c r="A2177" t="s">
        <v>48</v>
      </c>
      <c r="B2177" s="1">
        <v>45653</v>
      </c>
      <c r="C2177" s="1" t="str">
        <f>"WEEK" &amp;" " &amp;  INT((DAY(Stock_Info[[#This Row],[Date]])+WEEKDAY(DATE(YEAR(Stock_Info[[#This Row],[Date]]),MONTH(Stock_Info[[#This Row],[Date]]),1))-1)/7)+1</f>
        <v>WEEK 4</v>
      </c>
      <c r="D2177" s="12">
        <v>172.95</v>
      </c>
      <c r="E2177" s="12">
        <v>176.55</v>
      </c>
      <c r="F2177" s="12">
        <v>172.25</v>
      </c>
      <c r="G2177" s="12">
        <v>172.6</v>
      </c>
      <c r="H2177" s="12">
        <v>174.45900065459307</v>
      </c>
      <c r="I2177">
        <v>45830</v>
      </c>
      <c r="J2177">
        <v>971</v>
      </c>
      <c r="K2177" s="12">
        <v>7995456</v>
      </c>
      <c r="L2177">
        <v>16247</v>
      </c>
      <c r="M2177">
        <v>35.450000000000003</v>
      </c>
      <c r="N2177">
        <v>4.3</v>
      </c>
      <c r="O2177">
        <v>-0.35</v>
      </c>
      <c r="P2177">
        <f xml:space="preserve"> IF(Stock_Info[[#This Row],[Close Price]] &gt; Stock_Info[[#This Row],[Open Price]], 1, 0)</f>
        <v>0</v>
      </c>
      <c r="Q2177" t="str">
        <f>IF(AND(Stock_Info[[#This Row],[% Deli. Qty to Traded Qty]]&gt;80,Stock_Info[[#This Row],[No. of Trades]]&lt;3000),"Unusual Day","")</f>
        <v/>
      </c>
      <c r="R2177" t="str">
        <f>IF(AND(Stock_Info[[#This Row],[Spread High-Low]] &lt; 10, Stock_Info[[#This Row],[% Deli. Qty to Traded Qty]] &gt; 90), "Good Day", "")</f>
        <v/>
      </c>
    </row>
    <row r="2178" spans="1:18">
      <c r="A2178" t="s">
        <v>48</v>
      </c>
      <c r="B2178" s="1">
        <v>45652</v>
      </c>
      <c r="C2178" s="1" t="str">
        <f>"WEEK" &amp;" " &amp;  INT((DAY(Stock_Info[[#This Row],[Date]])+WEEKDAY(DATE(YEAR(Stock_Info[[#This Row],[Date]]),MONTH(Stock_Info[[#This Row],[Date]]),1))-1)/7)+1</f>
        <v>WEEK 4</v>
      </c>
      <c r="D2178" s="12">
        <v>174.55</v>
      </c>
      <c r="E2178" s="12">
        <v>176.4</v>
      </c>
      <c r="F2178" s="12">
        <v>172.7</v>
      </c>
      <c r="G2178" s="12">
        <v>173.7</v>
      </c>
      <c r="H2178" s="12">
        <v>174.24888941538825</v>
      </c>
      <c r="I2178">
        <v>33766</v>
      </c>
      <c r="J2178">
        <v>658</v>
      </c>
      <c r="K2178" s="12">
        <v>5883688</v>
      </c>
      <c r="L2178">
        <v>11115</v>
      </c>
      <c r="M2178">
        <v>32.92</v>
      </c>
      <c r="N2178">
        <v>3.7</v>
      </c>
      <c r="O2178">
        <v>-0.85</v>
      </c>
      <c r="P2178">
        <f xml:space="preserve"> IF(Stock_Info[[#This Row],[Close Price]] &gt; Stock_Info[[#This Row],[Open Price]], 1, 0)</f>
        <v>0</v>
      </c>
      <c r="Q2178" t="str">
        <f>IF(AND(Stock_Info[[#This Row],[% Deli. Qty to Traded Qty]]&gt;80,Stock_Info[[#This Row],[No. of Trades]]&lt;3000),"Unusual Day","")</f>
        <v/>
      </c>
      <c r="R2178" t="str">
        <f>IF(AND(Stock_Info[[#This Row],[Spread High-Low]] &lt; 10, Stock_Info[[#This Row],[% Deli. Qty to Traded Qty]] &gt; 90), "Good Day", "")</f>
        <v/>
      </c>
    </row>
    <row r="2179" spans="1:18">
      <c r="A2179" t="s">
        <v>48</v>
      </c>
      <c r="B2179" s="1">
        <v>45650</v>
      </c>
      <c r="C2179" s="1" t="str">
        <f>"WEEK" &amp;" " &amp;  INT((DAY(Stock_Info[[#This Row],[Date]])+WEEKDAY(DATE(YEAR(Stock_Info[[#This Row],[Date]]),MONTH(Stock_Info[[#This Row],[Date]]),1))-1)/7)+1</f>
        <v>WEEK 4</v>
      </c>
      <c r="D2179" s="12">
        <v>173.5</v>
      </c>
      <c r="E2179" s="12">
        <v>174.9</v>
      </c>
      <c r="F2179" s="12">
        <v>172.3</v>
      </c>
      <c r="G2179" s="12">
        <v>174.55</v>
      </c>
      <c r="H2179" s="12">
        <v>173.37417316260357</v>
      </c>
      <c r="I2179">
        <v>138933</v>
      </c>
      <c r="J2179">
        <v>1643</v>
      </c>
      <c r="K2179" s="12">
        <v>24087394</v>
      </c>
      <c r="L2179">
        <v>31099</v>
      </c>
      <c r="M2179">
        <v>22.38</v>
      </c>
      <c r="N2179">
        <v>2.6</v>
      </c>
      <c r="O2179">
        <v>1.05</v>
      </c>
      <c r="P2179">
        <f xml:space="preserve"> IF(Stock_Info[[#This Row],[Close Price]] &gt; Stock_Info[[#This Row],[Open Price]], 1, 0)</f>
        <v>1</v>
      </c>
      <c r="Q2179" t="str">
        <f>IF(AND(Stock_Info[[#This Row],[% Deli. Qty to Traded Qty]]&gt;80,Stock_Info[[#This Row],[No. of Trades]]&lt;3000),"Unusual Day","")</f>
        <v/>
      </c>
      <c r="R2179" t="str">
        <f>IF(AND(Stock_Info[[#This Row],[Spread High-Low]] &lt; 10, Stock_Info[[#This Row],[% Deli. Qty to Traded Qty]] &gt; 90), "Good Day", "")</f>
        <v/>
      </c>
    </row>
    <row r="2180" spans="1:18">
      <c r="A2180" t="s">
        <v>48</v>
      </c>
      <c r="B2180" s="1">
        <v>45649</v>
      </c>
      <c r="C2180" s="1" t="str">
        <f>"WEEK" &amp;" " &amp;  INT((DAY(Stock_Info[[#This Row],[Date]])+WEEKDAY(DATE(YEAR(Stock_Info[[#This Row],[Date]]),MONTH(Stock_Info[[#This Row],[Date]]),1))-1)/7)+1</f>
        <v>WEEK 4</v>
      </c>
      <c r="D2180" s="12">
        <v>176.8</v>
      </c>
      <c r="E2180" s="12">
        <v>177</v>
      </c>
      <c r="F2180" s="12">
        <v>174.2</v>
      </c>
      <c r="G2180" s="12">
        <v>174.55</v>
      </c>
      <c r="H2180" s="12">
        <v>175.75122361980948</v>
      </c>
      <c r="I2180">
        <v>57003</v>
      </c>
      <c r="J2180">
        <v>1321</v>
      </c>
      <c r="K2180" s="12">
        <v>10018347</v>
      </c>
      <c r="L2180">
        <v>28337</v>
      </c>
      <c r="M2180">
        <v>49.71</v>
      </c>
      <c r="N2180">
        <v>2.8</v>
      </c>
      <c r="O2180">
        <v>-2.25</v>
      </c>
      <c r="P2180">
        <f xml:space="preserve"> IF(Stock_Info[[#This Row],[Close Price]] &gt; Stock_Info[[#This Row],[Open Price]], 1, 0)</f>
        <v>0</v>
      </c>
      <c r="Q2180" t="str">
        <f>IF(AND(Stock_Info[[#This Row],[% Deli. Qty to Traded Qty]]&gt;80,Stock_Info[[#This Row],[No. of Trades]]&lt;3000),"Unusual Day","")</f>
        <v/>
      </c>
      <c r="R2180" t="str">
        <f>IF(AND(Stock_Info[[#This Row],[Spread High-Low]] &lt; 10, Stock_Info[[#This Row],[% Deli. Qty to Traded Qty]] &gt; 90), "Good Day", "")</f>
        <v/>
      </c>
    </row>
    <row r="2181" spans="1:18">
      <c r="A2181" t="s">
        <v>48</v>
      </c>
      <c r="B2181" s="1">
        <v>45646</v>
      </c>
      <c r="C2181" s="1" t="str">
        <f>"WEEK" &amp;" " &amp;  INT((DAY(Stock_Info[[#This Row],[Date]])+WEEKDAY(DATE(YEAR(Stock_Info[[#This Row],[Date]]),MONTH(Stock_Info[[#This Row],[Date]]),1))-1)/7)+1</f>
        <v>WEEK 3</v>
      </c>
      <c r="D2181" s="12">
        <v>178.45</v>
      </c>
      <c r="E2181" s="12">
        <v>181.05</v>
      </c>
      <c r="F2181" s="12">
        <v>174.45</v>
      </c>
      <c r="G2181" s="12">
        <v>175.9</v>
      </c>
      <c r="H2181" s="12">
        <v>177.60210141617176</v>
      </c>
      <c r="I2181">
        <v>70048</v>
      </c>
      <c r="J2181">
        <v>863</v>
      </c>
      <c r="K2181" s="12">
        <v>12440672</v>
      </c>
      <c r="L2181">
        <v>23113</v>
      </c>
      <c r="M2181">
        <v>33</v>
      </c>
      <c r="N2181">
        <v>6.6</v>
      </c>
      <c r="O2181">
        <v>-2.5499999999999998</v>
      </c>
      <c r="P2181">
        <f xml:space="preserve"> IF(Stock_Info[[#This Row],[Close Price]] &gt; Stock_Info[[#This Row],[Open Price]], 1, 0)</f>
        <v>0</v>
      </c>
      <c r="Q2181" t="str">
        <f>IF(AND(Stock_Info[[#This Row],[% Deli. Qty to Traded Qty]]&gt;80,Stock_Info[[#This Row],[No. of Trades]]&lt;3000),"Unusual Day","")</f>
        <v/>
      </c>
      <c r="R2181" t="str">
        <f>IF(AND(Stock_Info[[#This Row],[Spread High-Low]] &lt; 10, Stock_Info[[#This Row],[% Deli. Qty to Traded Qty]] &gt; 90), "Good Day", "")</f>
        <v/>
      </c>
    </row>
    <row r="2182" spans="1:18">
      <c r="A2182" t="s">
        <v>48</v>
      </c>
      <c r="B2182" s="1">
        <v>45645</v>
      </c>
      <c r="C2182" s="1" t="str">
        <f>"WEEK" &amp;" " &amp;  INT((DAY(Stock_Info[[#This Row],[Date]])+WEEKDAY(DATE(YEAR(Stock_Info[[#This Row],[Date]]),MONTH(Stock_Info[[#This Row],[Date]]),1))-1)/7)+1</f>
        <v>WEEK 3</v>
      </c>
      <c r="D2182" s="12">
        <v>176.55</v>
      </c>
      <c r="E2182" s="12">
        <v>180.8</v>
      </c>
      <c r="F2182" s="12">
        <v>176.55</v>
      </c>
      <c r="G2182" s="12">
        <v>180.05</v>
      </c>
      <c r="H2182" s="12">
        <v>178.76584098107691</v>
      </c>
      <c r="I2182">
        <v>61565</v>
      </c>
      <c r="J2182">
        <v>642</v>
      </c>
      <c r="K2182" s="12">
        <v>11005719</v>
      </c>
      <c r="L2182">
        <v>18209</v>
      </c>
      <c r="M2182">
        <v>29.58</v>
      </c>
      <c r="N2182">
        <v>4.25</v>
      </c>
      <c r="O2182">
        <v>3.5</v>
      </c>
      <c r="P2182">
        <f xml:space="preserve"> IF(Stock_Info[[#This Row],[Close Price]] &gt; Stock_Info[[#This Row],[Open Price]], 1, 0)</f>
        <v>1</v>
      </c>
      <c r="Q2182" t="str">
        <f>IF(AND(Stock_Info[[#This Row],[% Deli. Qty to Traded Qty]]&gt;80,Stock_Info[[#This Row],[No. of Trades]]&lt;3000),"Unusual Day","")</f>
        <v/>
      </c>
      <c r="R2182" t="str">
        <f>IF(AND(Stock_Info[[#This Row],[Spread High-Low]] &lt; 10, Stock_Info[[#This Row],[% Deli. Qty to Traded Qty]] &gt; 90), "Good Day", "")</f>
        <v/>
      </c>
    </row>
    <row r="2183" spans="1:18">
      <c r="A2183" t="s">
        <v>48</v>
      </c>
      <c r="B2183" s="1">
        <v>45644</v>
      </c>
      <c r="C2183" s="1" t="str">
        <f>"WEEK" &amp;" " &amp;  INT((DAY(Stock_Info[[#This Row],[Date]])+WEEKDAY(DATE(YEAR(Stock_Info[[#This Row],[Date]]),MONTH(Stock_Info[[#This Row],[Date]]),1))-1)/7)+1</f>
        <v>WEEK 3</v>
      </c>
      <c r="D2183" s="12">
        <v>185.75</v>
      </c>
      <c r="E2183" s="12">
        <v>185.75</v>
      </c>
      <c r="F2183" s="12">
        <v>179</v>
      </c>
      <c r="G2183" s="12">
        <v>179.25</v>
      </c>
      <c r="H2183" s="12">
        <v>180.663664057126</v>
      </c>
      <c r="I2183">
        <v>30529</v>
      </c>
      <c r="J2183">
        <v>600</v>
      </c>
      <c r="K2183" s="12">
        <v>5515481</v>
      </c>
      <c r="L2183">
        <v>11803</v>
      </c>
      <c r="M2183">
        <v>38.659999999999997</v>
      </c>
      <c r="N2183">
        <v>6.75</v>
      </c>
      <c r="O2183">
        <v>-6.5</v>
      </c>
      <c r="P2183">
        <f xml:space="preserve"> IF(Stock_Info[[#This Row],[Close Price]] &gt; Stock_Info[[#This Row],[Open Price]], 1, 0)</f>
        <v>0</v>
      </c>
      <c r="Q2183" t="str">
        <f>IF(AND(Stock_Info[[#This Row],[% Deli. Qty to Traded Qty]]&gt;80,Stock_Info[[#This Row],[No. of Trades]]&lt;3000),"Unusual Day","")</f>
        <v/>
      </c>
      <c r="R2183" t="str">
        <f>IF(AND(Stock_Info[[#This Row],[Spread High-Low]] &lt; 10, Stock_Info[[#This Row],[% Deli. Qty to Traded Qty]] &gt; 90), "Good Day", "")</f>
        <v/>
      </c>
    </row>
    <row r="2184" spans="1:18">
      <c r="A2184" t="s">
        <v>48</v>
      </c>
      <c r="B2184" s="1">
        <v>45643</v>
      </c>
      <c r="C2184" s="1" t="str">
        <f>"WEEK" &amp;" " &amp;  INT((DAY(Stock_Info[[#This Row],[Date]])+WEEKDAY(DATE(YEAR(Stock_Info[[#This Row],[Date]]),MONTH(Stock_Info[[#This Row],[Date]]),1))-1)/7)+1</f>
        <v>WEEK 3</v>
      </c>
      <c r="D2184" s="12">
        <v>186</v>
      </c>
      <c r="E2184" s="12">
        <v>187.1</v>
      </c>
      <c r="F2184" s="12">
        <v>181.7</v>
      </c>
      <c r="G2184" s="12">
        <v>182.1</v>
      </c>
      <c r="H2184" s="12">
        <v>183.05742112027136</v>
      </c>
      <c r="I2184">
        <v>114383</v>
      </c>
      <c r="J2184">
        <v>1607</v>
      </c>
      <c r="K2184" s="12">
        <v>20938657</v>
      </c>
      <c r="L2184">
        <v>82642</v>
      </c>
      <c r="M2184">
        <v>72.25</v>
      </c>
      <c r="N2184">
        <v>5.4</v>
      </c>
      <c r="O2184">
        <v>-3.9</v>
      </c>
      <c r="P2184">
        <f xml:space="preserve"> IF(Stock_Info[[#This Row],[Close Price]] &gt; Stock_Info[[#This Row],[Open Price]], 1, 0)</f>
        <v>0</v>
      </c>
      <c r="Q2184" t="str">
        <f>IF(AND(Stock_Info[[#This Row],[% Deli. Qty to Traded Qty]]&gt;80,Stock_Info[[#This Row],[No. of Trades]]&lt;3000),"Unusual Day","")</f>
        <v/>
      </c>
      <c r="R2184" t="str">
        <f>IF(AND(Stock_Info[[#This Row],[Spread High-Low]] &lt; 10, Stock_Info[[#This Row],[% Deli. Qty to Traded Qty]] &gt; 90), "Good Day", "")</f>
        <v/>
      </c>
    </row>
    <row r="2185" spans="1:18">
      <c r="A2185" t="s">
        <v>48</v>
      </c>
      <c r="B2185" s="1">
        <v>45642</v>
      </c>
      <c r="C2185" s="1" t="str">
        <f>"WEEK" &amp;" " &amp;  INT((DAY(Stock_Info[[#This Row],[Date]])+WEEKDAY(DATE(YEAR(Stock_Info[[#This Row],[Date]]),MONTH(Stock_Info[[#This Row],[Date]]),1))-1)/7)+1</f>
        <v>WEEK 3</v>
      </c>
      <c r="D2185" s="12">
        <v>181.5</v>
      </c>
      <c r="E2185" s="12">
        <v>187.7</v>
      </c>
      <c r="F2185" s="12">
        <v>181.5</v>
      </c>
      <c r="G2185" s="12">
        <v>187</v>
      </c>
      <c r="H2185" s="12">
        <v>185.51472554656684</v>
      </c>
      <c r="I2185">
        <v>59828</v>
      </c>
      <c r="J2185">
        <v>930</v>
      </c>
      <c r="K2185" s="12">
        <v>11098975</v>
      </c>
      <c r="L2185">
        <v>27417</v>
      </c>
      <c r="M2185">
        <v>45.83</v>
      </c>
      <c r="N2185">
        <v>6.2</v>
      </c>
      <c r="O2185">
        <v>5.5</v>
      </c>
      <c r="P2185">
        <f xml:space="preserve"> IF(Stock_Info[[#This Row],[Close Price]] &gt; Stock_Info[[#This Row],[Open Price]], 1, 0)</f>
        <v>1</v>
      </c>
      <c r="Q2185" t="str">
        <f>IF(AND(Stock_Info[[#This Row],[% Deli. Qty to Traded Qty]]&gt;80,Stock_Info[[#This Row],[No. of Trades]]&lt;3000),"Unusual Day","")</f>
        <v/>
      </c>
      <c r="R2185" t="str">
        <f>IF(AND(Stock_Info[[#This Row],[Spread High-Low]] &lt; 10, Stock_Info[[#This Row],[% Deli. Qty to Traded Qty]] &gt; 90), "Good Day", "")</f>
        <v/>
      </c>
    </row>
    <row r="2186" spans="1:18">
      <c r="A2186" t="s">
        <v>48</v>
      </c>
      <c r="B2186" s="1">
        <v>45639</v>
      </c>
      <c r="C2186" s="1" t="str">
        <f>"WEEK" &amp;" " &amp;  INT((DAY(Stock_Info[[#This Row],[Date]])+WEEKDAY(DATE(YEAR(Stock_Info[[#This Row],[Date]]),MONTH(Stock_Info[[#This Row],[Date]]),1))-1)/7)+1</f>
        <v>WEEK 2</v>
      </c>
      <c r="D2186" s="12">
        <v>182.1</v>
      </c>
      <c r="E2186" s="12">
        <v>183.6</v>
      </c>
      <c r="F2186" s="12">
        <v>179.8</v>
      </c>
      <c r="G2186" s="12">
        <v>183.25</v>
      </c>
      <c r="H2186" s="12">
        <v>181.68578912417914</v>
      </c>
      <c r="I2186">
        <v>27106</v>
      </c>
      <c r="J2186">
        <v>438</v>
      </c>
      <c r="K2186" s="12">
        <v>4924775</v>
      </c>
      <c r="L2186">
        <v>14409</v>
      </c>
      <c r="M2186">
        <v>53.16</v>
      </c>
      <c r="N2186">
        <v>3.8</v>
      </c>
      <c r="O2186">
        <v>1.1499999999999999</v>
      </c>
      <c r="P2186">
        <f xml:space="preserve"> IF(Stock_Info[[#This Row],[Close Price]] &gt; Stock_Info[[#This Row],[Open Price]], 1, 0)</f>
        <v>1</v>
      </c>
      <c r="Q2186" t="str">
        <f>IF(AND(Stock_Info[[#This Row],[% Deli. Qty to Traded Qty]]&gt;80,Stock_Info[[#This Row],[No. of Trades]]&lt;3000),"Unusual Day","")</f>
        <v/>
      </c>
      <c r="R2186" t="str">
        <f>IF(AND(Stock_Info[[#This Row],[Spread High-Low]] &lt; 10, Stock_Info[[#This Row],[% Deli. Qty to Traded Qty]] &gt; 90), "Good Day", "")</f>
        <v/>
      </c>
    </row>
    <row r="2187" spans="1:18">
      <c r="A2187" t="s">
        <v>48</v>
      </c>
      <c r="B2187" s="1">
        <v>45638</v>
      </c>
      <c r="C2187" s="1" t="str">
        <f>"WEEK" &amp;" " &amp;  INT((DAY(Stock_Info[[#This Row],[Date]])+WEEKDAY(DATE(YEAR(Stock_Info[[#This Row],[Date]]),MONTH(Stock_Info[[#This Row],[Date]]),1))-1)/7)+1</f>
        <v>WEEK 2</v>
      </c>
      <c r="D2187" s="12">
        <v>186.85</v>
      </c>
      <c r="E2187" s="12">
        <v>186.85</v>
      </c>
      <c r="F2187" s="12">
        <v>181.9</v>
      </c>
      <c r="G2187" s="12">
        <v>182.3</v>
      </c>
      <c r="H2187" s="12">
        <v>183.72057683182297</v>
      </c>
      <c r="I2187">
        <v>86403</v>
      </c>
      <c r="J2187">
        <v>1637</v>
      </c>
      <c r="K2187" s="12">
        <v>15874009</v>
      </c>
      <c r="L2187">
        <v>64861</v>
      </c>
      <c r="M2187">
        <v>75.069999999999993</v>
      </c>
      <c r="N2187">
        <v>4.95</v>
      </c>
      <c r="O2187">
        <v>-4.55</v>
      </c>
      <c r="P2187">
        <f xml:space="preserve"> IF(Stock_Info[[#This Row],[Close Price]] &gt; Stock_Info[[#This Row],[Open Price]], 1, 0)</f>
        <v>0</v>
      </c>
      <c r="Q2187" t="str">
        <f>IF(AND(Stock_Info[[#This Row],[% Deli. Qty to Traded Qty]]&gt;80,Stock_Info[[#This Row],[No. of Trades]]&lt;3000),"Unusual Day","")</f>
        <v/>
      </c>
      <c r="R2187" t="str">
        <f>IF(AND(Stock_Info[[#This Row],[Spread High-Low]] &lt; 10, Stock_Info[[#This Row],[% Deli. Qty to Traded Qty]] &gt; 90), "Good Day", "")</f>
        <v/>
      </c>
    </row>
    <row r="2188" spans="1:18">
      <c r="A2188" t="s">
        <v>48</v>
      </c>
      <c r="B2188" s="1">
        <v>45637</v>
      </c>
      <c r="C2188" s="1" t="str">
        <f>"WEEK" &amp;" " &amp;  INT((DAY(Stock_Info[[#This Row],[Date]])+WEEKDAY(DATE(YEAR(Stock_Info[[#This Row],[Date]]),MONTH(Stock_Info[[#This Row],[Date]]),1))-1)/7)+1</f>
        <v>WEEK 2</v>
      </c>
      <c r="D2188" s="12">
        <v>185.6</v>
      </c>
      <c r="E2188" s="12">
        <v>187.5</v>
      </c>
      <c r="F2188" s="12">
        <v>185.25</v>
      </c>
      <c r="G2188" s="12">
        <v>185.9</v>
      </c>
      <c r="H2188" s="12">
        <v>186.37641893339045</v>
      </c>
      <c r="I2188">
        <v>18676</v>
      </c>
      <c r="J2188">
        <v>407</v>
      </c>
      <c r="K2188" s="12">
        <v>3480766</v>
      </c>
      <c r="L2188">
        <v>6072</v>
      </c>
      <c r="M2188">
        <v>32.51</v>
      </c>
      <c r="N2188">
        <v>2.25</v>
      </c>
      <c r="O2188">
        <v>0.3</v>
      </c>
      <c r="P2188">
        <f xml:space="preserve"> IF(Stock_Info[[#This Row],[Close Price]] &gt; Stock_Info[[#This Row],[Open Price]], 1, 0)</f>
        <v>1</v>
      </c>
      <c r="Q2188" t="str">
        <f>IF(AND(Stock_Info[[#This Row],[% Deli. Qty to Traded Qty]]&gt;80,Stock_Info[[#This Row],[No. of Trades]]&lt;3000),"Unusual Day","")</f>
        <v/>
      </c>
      <c r="R2188" t="str">
        <f>IF(AND(Stock_Info[[#This Row],[Spread High-Low]] &lt; 10, Stock_Info[[#This Row],[% Deli. Qty to Traded Qty]] &gt; 90), "Good Day", "")</f>
        <v/>
      </c>
    </row>
    <row r="2189" spans="1:18">
      <c r="A2189" t="s">
        <v>48</v>
      </c>
      <c r="B2189" s="1">
        <v>45636</v>
      </c>
      <c r="C2189" s="1" t="str">
        <f>"WEEK" &amp;" " &amp;  INT((DAY(Stock_Info[[#This Row],[Date]])+WEEKDAY(DATE(YEAR(Stock_Info[[#This Row],[Date]]),MONTH(Stock_Info[[#This Row],[Date]]),1))-1)/7)+1</f>
        <v>WEEK 2</v>
      </c>
      <c r="D2189" s="12">
        <v>185.05</v>
      </c>
      <c r="E2189" s="12">
        <v>187.35</v>
      </c>
      <c r="F2189" s="12">
        <v>185.05</v>
      </c>
      <c r="G2189" s="12">
        <v>186.1</v>
      </c>
      <c r="H2189" s="12">
        <v>186.05689586842365</v>
      </c>
      <c r="I2189">
        <v>40372</v>
      </c>
      <c r="J2189">
        <v>693</v>
      </c>
      <c r="K2189" s="12">
        <v>7511489</v>
      </c>
      <c r="L2189">
        <v>18225</v>
      </c>
      <c r="M2189">
        <v>45.14</v>
      </c>
      <c r="N2189">
        <v>2.2999999999999998</v>
      </c>
      <c r="O2189">
        <v>1.05</v>
      </c>
      <c r="P2189">
        <f xml:space="preserve"> IF(Stock_Info[[#This Row],[Close Price]] &gt; Stock_Info[[#This Row],[Open Price]], 1, 0)</f>
        <v>1</v>
      </c>
      <c r="Q2189" t="str">
        <f>IF(AND(Stock_Info[[#This Row],[% Deli. Qty to Traded Qty]]&gt;80,Stock_Info[[#This Row],[No. of Trades]]&lt;3000),"Unusual Day","")</f>
        <v/>
      </c>
      <c r="R2189" t="str">
        <f>IF(AND(Stock_Info[[#This Row],[Spread High-Low]] &lt; 10, Stock_Info[[#This Row],[% Deli. Qty to Traded Qty]] &gt; 90), "Good Day", "")</f>
        <v/>
      </c>
    </row>
    <row r="2190" spans="1:18">
      <c r="A2190" t="s">
        <v>48</v>
      </c>
      <c r="B2190" s="1">
        <v>45635</v>
      </c>
      <c r="C2190" s="1" t="str">
        <f>"WEEK" &amp;" " &amp;  INT((DAY(Stock_Info[[#This Row],[Date]])+WEEKDAY(DATE(YEAR(Stock_Info[[#This Row],[Date]]),MONTH(Stock_Info[[#This Row],[Date]]),1))-1)/7)+1</f>
        <v>WEEK 2</v>
      </c>
      <c r="D2190" s="12">
        <v>184.8</v>
      </c>
      <c r="E2190" s="12">
        <v>187.8</v>
      </c>
      <c r="F2190" s="12">
        <v>184.3</v>
      </c>
      <c r="G2190" s="12">
        <v>186.2</v>
      </c>
      <c r="H2190" s="12">
        <v>186.25629072221713</v>
      </c>
      <c r="I2190">
        <v>54485</v>
      </c>
      <c r="J2190">
        <v>1111</v>
      </c>
      <c r="K2190" s="12">
        <v>10148174</v>
      </c>
      <c r="L2190">
        <v>21885</v>
      </c>
      <c r="M2190">
        <v>40.17</v>
      </c>
      <c r="N2190">
        <v>3.5</v>
      </c>
      <c r="O2190">
        <v>1.4</v>
      </c>
      <c r="P2190">
        <f xml:space="preserve"> IF(Stock_Info[[#This Row],[Close Price]] &gt; Stock_Info[[#This Row],[Open Price]], 1, 0)</f>
        <v>1</v>
      </c>
      <c r="Q2190" t="str">
        <f>IF(AND(Stock_Info[[#This Row],[% Deli. Qty to Traded Qty]]&gt;80,Stock_Info[[#This Row],[No. of Trades]]&lt;3000),"Unusual Day","")</f>
        <v/>
      </c>
      <c r="R2190" t="str">
        <f>IF(AND(Stock_Info[[#This Row],[Spread High-Low]] &lt; 10, Stock_Info[[#This Row],[% Deli. Qty to Traded Qty]] &gt; 90), "Good Day", "")</f>
        <v/>
      </c>
    </row>
    <row r="2191" spans="1:18">
      <c r="A2191" t="s">
        <v>48</v>
      </c>
      <c r="B2191" s="1">
        <v>45632</v>
      </c>
      <c r="C2191" s="1" t="str">
        <f>"WEEK" &amp;" " &amp;  INT((DAY(Stock_Info[[#This Row],[Date]])+WEEKDAY(DATE(YEAR(Stock_Info[[#This Row],[Date]]),MONTH(Stock_Info[[#This Row],[Date]]),1))-1)/7)+1</f>
        <v>WEEK 1</v>
      </c>
      <c r="D2191" s="12">
        <v>186.55</v>
      </c>
      <c r="E2191" s="12">
        <v>187.15</v>
      </c>
      <c r="F2191" s="12">
        <v>183.2</v>
      </c>
      <c r="G2191" s="12">
        <v>184.8</v>
      </c>
      <c r="H2191" s="12">
        <v>185.44095670271929</v>
      </c>
      <c r="I2191">
        <v>234472</v>
      </c>
      <c r="J2191">
        <v>2728</v>
      </c>
      <c r="K2191" s="12">
        <v>43480712</v>
      </c>
      <c r="L2191">
        <v>64479</v>
      </c>
      <c r="M2191">
        <v>27.5</v>
      </c>
      <c r="N2191">
        <v>3.95</v>
      </c>
      <c r="O2191">
        <v>-1.75</v>
      </c>
      <c r="P2191">
        <f xml:space="preserve"> IF(Stock_Info[[#This Row],[Close Price]] &gt; Stock_Info[[#This Row],[Open Price]], 1, 0)</f>
        <v>0</v>
      </c>
      <c r="Q2191" t="str">
        <f>IF(AND(Stock_Info[[#This Row],[% Deli. Qty to Traded Qty]]&gt;80,Stock_Info[[#This Row],[No. of Trades]]&lt;3000),"Unusual Day","")</f>
        <v/>
      </c>
      <c r="R2191" t="str">
        <f>IF(AND(Stock_Info[[#This Row],[Spread High-Low]] &lt; 10, Stock_Info[[#This Row],[% Deli. Qty to Traded Qty]] &gt; 90), "Good Day", "")</f>
        <v/>
      </c>
    </row>
    <row r="2192" spans="1:18">
      <c r="A2192" t="s">
        <v>48</v>
      </c>
      <c r="B2192" s="1">
        <v>45631</v>
      </c>
      <c r="C2192" s="1" t="str">
        <f>"WEEK" &amp;" " &amp;  INT((DAY(Stock_Info[[#This Row],[Date]])+WEEKDAY(DATE(YEAR(Stock_Info[[#This Row],[Date]]),MONTH(Stock_Info[[#This Row],[Date]]),1))-1)/7)+1</f>
        <v>WEEK 1</v>
      </c>
      <c r="D2192" s="12">
        <v>184.25</v>
      </c>
      <c r="E2192" s="12">
        <v>186.5</v>
      </c>
      <c r="F2192" s="12">
        <v>183.55</v>
      </c>
      <c r="G2192" s="12">
        <v>185.55</v>
      </c>
      <c r="H2192" s="12">
        <v>185.14226267880363</v>
      </c>
      <c r="I2192">
        <v>184560</v>
      </c>
      <c r="J2192">
        <v>2371</v>
      </c>
      <c r="K2192" s="12">
        <v>34169856</v>
      </c>
      <c r="L2192">
        <v>58169</v>
      </c>
      <c r="M2192">
        <v>31.52</v>
      </c>
      <c r="N2192">
        <v>2.95</v>
      </c>
      <c r="O2192">
        <v>1.3</v>
      </c>
      <c r="P2192">
        <f xml:space="preserve"> IF(Stock_Info[[#This Row],[Close Price]] &gt; Stock_Info[[#This Row],[Open Price]], 1, 0)</f>
        <v>1</v>
      </c>
      <c r="Q2192" t="str">
        <f>IF(AND(Stock_Info[[#This Row],[% Deli. Qty to Traded Qty]]&gt;80,Stock_Info[[#This Row],[No. of Trades]]&lt;3000),"Unusual Day","")</f>
        <v/>
      </c>
      <c r="R2192" t="str">
        <f>IF(AND(Stock_Info[[#This Row],[Spread High-Low]] &lt; 10, Stock_Info[[#This Row],[% Deli. Qty to Traded Qty]] &gt; 90), "Good Day", "")</f>
        <v/>
      </c>
    </row>
    <row r="2193" spans="1:18">
      <c r="A2193" t="s">
        <v>48</v>
      </c>
      <c r="B2193" s="1">
        <v>45630</v>
      </c>
      <c r="C2193" s="1" t="str">
        <f>"WEEK" &amp;" " &amp;  INT((DAY(Stock_Info[[#This Row],[Date]])+WEEKDAY(DATE(YEAR(Stock_Info[[#This Row],[Date]]),MONTH(Stock_Info[[#This Row],[Date]]),1))-1)/7)+1</f>
        <v>WEEK 1</v>
      </c>
      <c r="D2193" s="12">
        <v>184.45</v>
      </c>
      <c r="E2193" s="12">
        <v>186.2</v>
      </c>
      <c r="F2193" s="12">
        <v>182.75</v>
      </c>
      <c r="G2193" s="12">
        <v>184.8</v>
      </c>
      <c r="H2193" s="12">
        <v>184.85251118160502</v>
      </c>
      <c r="I2193">
        <v>101506</v>
      </c>
      <c r="J2193">
        <v>1678</v>
      </c>
      <c r="K2193" s="12">
        <v>18763639</v>
      </c>
      <c r="L2193">
        <v>49472</v>
      </c>
      <c r="M2193">
        <v>48.74</v>
      </c>
      <c r="N2193">
        <v>3.45</v>
      </c>
      <c r="O2193">
        <v>0.35</v>
      </c>
      <c r="P2193">
        <f xml:space="preserve"> IF(Stock_Info[[#This Row],[Close Price]] &gt; Stock_Info[[#This Row],[Open Price]], 1, 0)</f>
        <v>1</v>
      </c>
      <c r="Q2193" t="str">
        <f>IF(AND(Stock_Info[[#This Row],[% Deli. Qty to Traded Qty]]&gt;80,Stock_Info[[#This Row],[No. of Trades]]&lt;3000),"Unusual Day","")</f>
        <v/>
      </c>
      <c r="R2193" t="str">
        <f>IF(AND(Stock_Info[[#This Row],[Spread High-Low]] &lt; 10, Stock_Info[[#This Row],[% Deli. Qty to Traded Qty]] &gt; 90), "Good Day", "")</f>
        <v/>
      </c>
    </row>
    <row r="2194" spans="1:18">
      <c r="A2194" t="s">
        <v>48</v>
      </c>
      <c r="B2194" s="1">
        <v>45629</v>
      </c>
      <c r="C2194" s="1" t="str">
        <f>"WEEK" &amp;" " &amp;  INT((DAY(Stock_Info[[#This Row],[Date]])+WEEKDAY(DATE(YEAR(Stock_Info[[#This Row],[Date]]),MONTH(Stock_Info[[#This Row],[Date]]),1))-1)/7)+1</f>
        <v>WEEK 1</v>
      </c>
      <c r="D2194" s="12">
        <v>182</v>
      </c>
      <c r="E2194" s="12">
        <v>184</v>
      </c>
      <c r="F2194" s="12">
        <v>181.25</v>
      </c>
      <c r="G2194" s="12">
        <v>182.8</v>
      </c>
      <c r="H2194" s="12">
        <v>182.89786235819454</v>
      </c>
      <c r="I2194">
        <v>132576</v>
      </c>
      <c r="J2194">
        <v>3155</v>
      </c>
      <c r="K2194" s="12">
        <v>24247867</v>
      </c>
      <c r="L2194">
        <v>82947</v>
      </c>
      <c r="M2194">
        <v>62.57</v>
      </c>
      <c r="N2194">
        <v>2.75</v>
      </c>
      <c r="O2194">
        <v>0.8</v>
      </c>
      <c r="P2194">
        <f xml:space="preserve"> IF(Stock_Info[[#This Row],[Close Price]] &gt; Stock_Info[[#This Row],[Open Price]], 1, 0)</f>
        <v>1</v>
      </c>
      <c r="Q2194" t="str">
        <f>IF(AND(Stock_Info[[#This Row],[% Deli. Qty to Traded Qty]]&gt;80,Stock_Info[[#This Row],[No. of Trades]]&lt;3000),"Unusual Day","")</f>
        <v/>
      </c>
      <c r="R2194" t="str">
        <f>IF(AND(Stock_Info[[#This Row],[Spread High-Low]] &lt; 10, Stock_Info[[#This Row],[% Deli. Qty to Traded Qty]] &gt; 90), "Good Day", "")</f>
        <v/>
      </c>
    </row>
    <row r="2195" spans="1:18">
      <c r="A2195" t="s">
        <v>48</v>
      </c>
      <c r="B2195" s="1">
        <v>45628</v>
      </c>
      <c r="C2195" s="1" t="str">
        <f>"WEEK" &amp;" " &amp;  INT((DAY(Stock_Info[[#This Row],[Date]])+WEEKDAY(DATE(YEAR(Stock_Info[[#This Row],[Date]]),MONTH(Stock_Info[[#This Row],[Date]]),1))-1)/7)+1</f>
        <v>WEEK 1</v>
      </c>
      <c r="D2195" s="12">
        <v>180.95</v>
      </c>
      <c r="E2195" s="12">
        <v>181.65</v>
      </c>
      <c r="F2195" s="12">
        <v>176.9</v>
      </c>
      <c r="G2195" s="12">
        <v>181.1</v>
      </c>
      <c r="H2195" s="12">
        <v>179.23769314143121</v>
      </c>
      <c r="I2195">
        <v>119019</v>
      </c>
      <c r="J2195">
        <v>2130</v>
      </c>
      <c r="K2195" s="12">
        <v>21332691</v>
      </c>
      <c r="L2195">
        <v>66041</v>
      </c>
      <c r="M2195">
        <v>55.49</v>
      </c>
      <c r="N2195">
        <v>4.75</v>
      </c>
      <c r="O2195">
        <v>0.15</v>
      </c>
      <c r="P2195">
        <f xml:space="preserve"> IF(Stock_Info[[#This Row],[Close Price]] &gt; Stock_Info[[#This Row],[Open Price]], 1, 0)</f>
        <v>1</v>
      </c>
      <c r="Q2195" t="str">
        <f>IF(AND(Stock_Info[[#This Row],[% Deli. Qty to Traded Qty]]&gt;80,Stock_Info[[#This Row],[No. of Trades]]&lt;3000),"Unusual Day","")</f>
        <v/>
      </c>
      <c r="R2195" t="str">
        <f>IF(AND(Stock_Info[[#This Row],[Spread High-Low]] &lt; 10, Stock_Info[[#This Row],[% Deli. Qty to Traded Qty]] &gt; 90), "Good Day", "")</f>
        <v/>
      </c>
    </row>
    <row r="2196" spans="1:18">
      <c r="A2196" t="s">
        <v>48</v>
      </c>
      <c r="B2196" s="1">
        <v>45625</v>
      </c>
      <c r="C2196" s="1" t="str">
        <f>"WEEK" &amp;" " &amp;  INT((DAY(Stock_Info[[#This Row],[Date]])+WEEKDAY(DATE(YEAR(Stock_Info[[#This Row],[Date]]),MONTH(Stock_Info[[#This Row],[Date]]),1))-1)/7)+1</f>
        <v>WEEK 5</v>
      </c>
      <c r="D2196" s="12">
        <v>178.65</v>
      </c>
      <c r="E2196" s="12">
        <v>180.65</v>
      </c>
      <c r="F2196" s="12">
        <v>178.1</v>
      </c>
      <c r="G2196" s="12">
        <v>179.65</v>
      </c>
      <c r="H2196" s="12">
        <v>179.37942694429614</v>
      </c>
      <c r="I2196">
        <v>22476</v>
      </c>
      <c r="J2196">
        <v>517</v>
      </c>
      <c r="K2196" s="12">
        <v>4031732</v>
      </c>
      <c r="L2196">
        <v>5967</v>
      </c>
      <c r="M2196">
        <v>26.55</v>
      </c>
      <c r="N2196">
        <v>2.5499999999999998</v>
      </c>
      <c r="O2196">
        <v>1</v>
      </c>
      <c r="P2196">
        <f xml:space="preserve"> IF(Stock_Info[[#This Row],[Close Price]] &gt; Stock_Info[[#This Row],[Open Price]], 1, 0)</f>
        <v>1</v>
      </c>
      <c r="Q2196" t="str">
        <f>IF(AND(Stock_Info[[#This Row],[% Deli. Qty to Traded Qty]]&gt;80,Stock_Info[[#This Row],[No. of Trades]]&lt;3000),"Unusual Day","")</f>
        <v/>
      </c>
      <c r="R2196" t="str">
        <f>IF(AND(Stock_Info[[#This Row],[Spread High-Low]] &lt; 10, Stock_Info[[#This Row],[% Deli. Qty to Traded Qty]] &gt; 90), "Good Day", "")</f>
        <v/>
      </c>
    </row>
    <row r="2197" spans="1:18">
      <c r="A2197" t="s">
        <v>48</v>
      </c>
      <c r="B2197" s="1">
        <v>45624</v>
      </c>
      <c r="C2197" s="1" t="str">
        <f>"WEEK" &amp;" " &amp;  INT((DAY(Stock_Info[[#This Row],[Date]])+WEEKDAY(DATE(YEAR(Stock_Info[[#This Row],[Date]]),MONTH(Stock_Info[[#This Row],[Date]]),1))-1)/7)+1</f>
        <v>WEEK 5</v>
      </c>
      <c r="D2197" s="12">
        <v>177.5</v>
      </c>
      <c r="E2197" s="12">
        <v>181.55</v>
      </c>
      <c r="F2197" s="12">
        <v>177.5</v>
      </c>
      <c r="G2197" s="12">
        <v>179.55</v>
      </c>
      <c r="H2197" s="12">
        <v>180.03709679921803</v>
      </c>
      <c r="I2197">
        <v>64453</v>
      </c>
      <c r="J2197">
        <v>1044</v>
      </c>
      <c r="K2197" s="12">
        <v>11603931</v>
      </c>
      <c r="L2197">
        <v>25073</v>
      </c>
      <c r="M2197">
        <v>38.9</v>
      </c>
      <c r="N2197">
        <v>4.05</v>
      </c>
      <c r="O2197">
        <v>2.0499999999999998</v>
      </c>
      <c r="P2197">
        <f xml:space="preserve"> IF(Stock_Info[[#This Row],[Close Price]] &gt; Stock_Info[[#This Row],[Open Price]], 1, 0)</f>
        <v>1</v>
      </c>
      <c r="Q2197" t="str">
        <f>IF(AND(Stock_Info[[#This Row],[% Deli. Qty to Traded Qty]]&gt;80,Stock_Info[[#This Row],[No. of Trades]]&lt;3000),"Unusual Day","")</f>
        <v/>
      </c>
      <c r="R2197" t="str">
        <f>IF(AND(Stock_Info[[#This Row],[Spread High-Low]] &lt; 10, Stock_Info[[#This Row],[% Deli. Qty to Traded Qty]] &gt; 90), "Good Day", "")</f>
        <v/>
      </c>
    </row>
    <row r="2198" spans="1:18">
      <c r="A2198" t="s">
        <v>48</v>
      </c>
      <c r="B2198" s="1">
        <v>45623</v>
      </c>
      <c r="C2198" s="1" t="str">
        <f>"WEEK" &amp;" " &amp;  INT((DAY(Stock_Info[[#This Row],[Date]])+WEEKDAY(DATE(YEAR(Stock_Info[[#This Row],[Date]]),MONTH(Stock_Info[[#This Row],[Date]]),1))-1)/7)+1</f>
        <v>WEEK 5</v>
      </c>
      <c r="D2198" s="12">
        <v>180.95</v>
      </c>
      <c r="E2198" s="12">
        <v>181.8</v>
      </c>
      <c r="F2198" s="12">
        <v>177.05</v>
      </c>
      <c r="G2198" s="12">
        <v>178.05</v>
      </c>
      <c r="H2198" s="12">
        <v>178.60405863721726</v>
      </c>
      <c r="I2198">
        <v>107031</v>
      </c>
      <c r="J2198">
        <v>2287</v>
      </c>
      <c r="K2198" s="12">
        <v>19116171</v>
      </c>
      <c r="L2198">
        <v>46511</v>
      </c>
      <c r="M2198">
        <v>43.46</v>
      </c>
      <c r="N2198">
        <v>4.75</v>
      </c>
      <c r="O2198">
        <v>-2.9</v>
      </c>
      <c r="P2198">
        <f xml:space="preserve"> IF(Stock_Info[[#This Row],[Close Price]] &gt; Stock_Info[[#This Row],[Open Price]], 1, 0)</f>
        <v>0</v>
      </c>
      <c r="Q2198" t="str">
        <f>IF(AND(Stock_Info[[#This Row],[% Deli. Qty to Traded Qty]]&gt;80,Stock_Info[[#This Row],[No. of Trades]]&lt;3000),"Unusual Day","")</f>
        <v/>
      </c>
      <c r="R2198" t="str">
        <f>IF(AND(Stock_Info[[#This Row],[Spread High-Low]] &lt; 10, Stock_Info[[#This Row],[% Deli. Qty to Traded Qty]] &gt; 90), "Good Day", "")</f>
        <v/>
      </c>
    </row>
    <row r="2199" spans="1:18">
      <c r="A2199" t="s">
        <v>48</v>
      </c>
      <c r="B2199" s="1">
        <v>45622</v>
      </c>
      <c r="C2199" s="1" t="str">
        <f>"WEEK" &amp;" " &amp;  INT((DAY(Stock_Info[[#This Row],[Date]])+WEEKDAY(DATE(YEAR(Stock_Info[[#This Row],[Date]]),MONTH(Stock_Info[[#This Row],[Date]]),1))-1)/7)+1</f>
        <v>WEEK 5</v>
      </c>
      <c r="D2199" s="12">
        <v>173.3</v>
      </c>
      <c r="E2199" s="12">
        <v>179.7</v>
      </c>
      <c r="F2199" s="12">
        <v>173.3</v>
      </c>
      <c r="G2199" s="12">
        <v>179.25</v>
      </c>
      <c r="H2199" s="12">
        <v>177.85774885234471</v>
      </c>
      <c r="I2199">
        <v>86045</v>
      </c>
      <c r="J2199">
        <v>2308</v>
      </c>
      <c r="K2199" s="12">
        <v>15303770</v>
      </c>
      <c r="L2199">
        <v>17681</v>
      </c>
      <c r="M2199">
        <v>20.55</v>
      </c>
      <c r="N2199">
        <v>6.4</v>
      </c>
      <c r="O2199">
        <v>5.95</v>
      </c>
      <c r="P2199">
        <f xml:space="preserve"> IF(Stock_Info[[#This Row],[Close Price]] &gt; Stock_Info[[#This Row],[Open Price]], 1, 0)</f>
        <v>1</v>
      </c>
      <c r="Q2199" t="str">
        <f>IF(AND(Stock_Info[[#This Row],[% Deli. Qty to Traded Qty]]&gt;80,Stock_Info[[#This Row],[No. of Trades]]&lt;3000),"Unusual Day","")</f>
        <v/>
      </c>
      <c r="R2199" t="str">
        <f>IF(AND(Stock_Info[[#This Row],[Spread High-Low]] &lt; 10, Stock_Info[[#This Row],[% Deli. Qty to Traded Qty]] &gt; 90), "Good Day", "")</f>
        <v/>
      </c>
    </row>
    <row r="2200" spans="1:18">
      <c r="A2200" t="s">
        <v>48</v>
      </c>
      <c r="B2200" s="1">
        <v>45621</v>
      </c>
      <c r="C2200" s="1" t="str">
        <f>"WEEK" &amp;" " &amp;  INT((DAY(Stock_Info[[#This Row],[Date]])+WEEKDAY(DATE(YEAR(Stock_Info[[#This Row],[Date]]),MONTH(Stock_Info[[#This Row],[Date]]),1))-1)/7)+1</f>
        <v>WEEK 5</v>
      </c>
      <c r="D2200" s="12">
        <v>172.45</v>
      </c>
      <c r="E2200" s="12">
        <v>174.6</v>
      </c>
      <c r="F2200" s="12">
        <v>172.45</v>
      </c>
      <c r="G2200" s="12">
        <v>173.65</v>
      </c>
      <c r="H2200" s="12">
        <v>173.54425958513303</v>
      </c>
      <c r="I2200">
        <v>37506</v>
      </c>
      <c r="J2200">
        <v>646</v>
      </c>
      <c r="K2200" s="12">
        <v>6508951</v>
      </c>
      <c r="L2200">
        <v>15200</v>
      </c>
      <c r="M2200">
        <v>40.53</v>
      </c>
      <c r="N2200">
        <v>2.15</v>
      </c>
      <c r="O2200">
        <v>1.2</v>
      </c>
      <c r="P2200">
        <f xml:space="preserve"> IF(Stock_Info[[#This Row],[Close Price]] &gt; Stock_Info[[#This Row],[Open Price]], 1, 0)</f>
        <v>1</v>
      </c>
      <c r="Q2200" t="str">
        <f>IF(AND(Stock_Info[[#This Row],[% Deli. Qty to Traded Qty]]&gt;80,Stock_Info[[#This Row],[No. of Trades]]&lt;3000),"Unusual Day","")</f>
        <v/>
      </c>
      <c r="R2200" t="str">
        <f>IF(AND(Stock_Info[[#This Row],[Spread High-Low]] &lt; 10, Stock_Info[[#This Row],[% Deli. Qty to Traded Qty]] &gt; 90), "Good Day", "")</f>
        <v/>
      </c>
    </row>
    <row r="2201" spans="1:18">
      <c r="A2201" t="s">
        <v>48</v>
      </c>
      <c r="B2201" s="1">
        <v>45618</v>
      </c>
      <c r="C2201" s="1" t="str">
        <f>"WEEK" &amp;" " &amp;  INT((DAY(Stock_Info[[#This Row],[Date]])+WEEKDAY(DATE(YEAR(Stock_Info[[#This Row],[Date]]),MONTH(Stock_Info[[#This Row],[Date]]),1))-1)/7)+1</f>
        <v>WEEK 4</v>
      </c>
      <c r="D2201" s="12">
        <v>169.65</v>
      </c>
      <c r="E2201" s="12">
        <v>173.15</v>
      </c>
      <c r="F2201" s="12">
        <v>169.65</v>
      </c>
      <c r="G2201" s="12">
        <v>171.7</v>
      </c>
      <c r="H2201" s="12">
        <v>172.07401714528504</v>
      </c>
      <c r="I2201">
        <v>80022</v>
      </c>
      <c r="J2201">
        <v>1676</v>
      </c>
      <c r="K2201" s="12">
        <v>13769707</v>
      </c>
      <c r="L2201">
        <v>33925</v>
      </c>
      <c r="M2201">
        <v>42.39</v>
      </c>
      <c r="N2201">
        <v>3.5</v>
      </c>
      <c r="O2201">
        <v>2.0499999999999998</v>
      </c>
      <c r="P2201">
        <f xml:space="preserve"> IF(Stock_Info[[#This Row],[Close Price]] &gt; Stock_Info[[#This Row],[Open Price]], 1, 0)</f>
        <v>1</v>
      </c>
      <c r="Q2201" t="str">
        <f>IF(AND(Stock_Info[[#This Row],[% Deli. Qty to Traded Qty]]&gt;80,Stock_Info[[#This Row],[No. of Trades]]&lt;3000),"Unusual Day","")</f>
        <v/>
      </c>
      <c r="R2201" t="str">
        <f>IF(AND(Stock_Info[[#This Row],[Spread High-Low]] &lt; 10, Stock_Info[[#This Row],[% Deli. Qty to Traded Qty]] &gt; 90), "Good Day", "")</f>
        <v/>
      </c>
    </row>
    <row r="2202" spans="1:18">
      <c r="A2202" t="s">
        <v>48</v>
      </c>
      <c r="B2202" s="1">
        <v>45617</v>
      </c>
      <c r="C2202" s="1" t="str">
        <f>"WEEK" &amp;" " &amp;  INT((DAY(Stock_Info[[#This Row],[Date]])+WEEKDAY(DATE(YEAR(Stock_Info[[#This Row],[Date]]),MONTH(Stock_Info[[#This Row],[Date]]),1))-1)/7)+1</f>
        <v>WEEK 4</v>
      </c>
      <c r="D2202" s="12">
        <v>169.55</v>
      </c>
      <c r="E2202" s="12">
        <v>171.2</v>
      </c>
      <c r="F2202" s="12">
        <v>166.75</v>
      </c>
      <c r="G2202" s="12">
        <v>170.15</v>
      </c>
      <c r="H2202" s="12">
        <v>169.29924336701677</v>
      </c>
      <c r="I2202">
        <v>40178</v>
      </c>
      <c r="J2202">
        <v>676</v>
      </c>
      <c r="K2202" s="12">
        <v>6802105</v>
      </c>
      <c r="L2202">
        <v>10924</v>
      </c>
      <c r="M2202">
        <v>27.19</v>
      </c>
      <c r="N2202">
        <v>4.45</v>
      </c>
      <c r="O2202">
        <v>0.6</v>
      </c>
      <c r="P2202">
        <f xml:space="preserve"> IF(Stock_Info[[#This Row],[Close Price]] &gt; Stock_Info[[#This Row],[Open Price]], 1, 0)</f>
        <v>1</v>
      </c>
      <c r="Q2202" t="str">
        <f>IF(AND(Stock_Info[[#This Row],[% Deli. Qty to Traded Qty]]&gt;80,Stock_Info[[#This Row],[No. of Trades]]&lt;3000),"Unusual Day","")</f>
        <v/>
      </c>
      <c r="R2202" t="str">
        <f>IF(AND(Stock_Info[[#This Row],[Spread High-Low]] &lt; 10, Stock_Info[[#This Row],[% Deli. Qty to Traded Qty]] &gt; 90), "Good Day", "")</f>
        <v/>
      </c>
    </row>
    <row r="2203" spans="1:18">
      <c r="A2203" t="s">
        <v>48</v>
      </c>
      <c r="B2203" s="1">
        <v>45615</v>
      </c>
      <c r="C2203" s="1" t="str">
        <f>"WEEK" &amp;" " &amp;  INT((DAY(Stock_Info[[#This Row],[Date]])+WEEKDAY(DATE(YEAR(Stock_Info[[#This Row],[Date]]),MONTH(Stock_Info[[#This Row],[Date]]),1))-1)/7)+1</f>
        <v>WEEK 4</v>
      </c>
      <c r="D2203" s="12">
        <v>172.9</v>
      </c>
      <c r="E2203" s="12">
        <v>174.5</v>
      </c>
      <c r="F2203" s="12">
        <v>169.65</v>
      </c>
      <c r="G2203" s="12">
        <v>170.5</v>
      </c>
      <c r="H2203" s="12">
        <v>171.97937990446945</v>
      </c>
      <c r="I2203">
        <v>93792</v>
      </c>
      <c r="J2203">
        <v>1656</v>
      </c>
      <c r="K2203" s="12">
        <v>16130290</v>
      </c>
      <c r="L2203">
        <v>38250</v>
      </c>
      <c r="M2203">
        <v>40.78</v>
      </c>
      <c r="N2203">
        <v>4.8499999999999996</v>
      </c>
      <c r="O2203">
        <v>-2.4</v>
      </c>
      <c r="P2203">
        <f xml:space="preserve"> IF(Stock_Info[[#This Row],[Close Price]] &gt; Stock_Info[[#This Row],[Open Price]], 1, 0)</f>
        <v>0</v>
      </c>
      <c r="Q2203" t="str">
        <f>IF(AND(Stock_Info[[#This Row],[% Deli. Qty to Traded Qty]]&gt;80,Stock_Info[[#This Row],[No. of Trades]]&lt;3000),"Unusual Day","")</f>
        <v/>
      </c>
      <c r="R2203" t="str">
        <f>IF(AND(Stock_Info[[#This Row],[Spread High-Low]] &lt; 10, Stock_Info[[#This Row],[% Deli. Qty to Traded Qty]] &gt; 90), "Good Day", "")</f>
        <v/>
      </c>
    </row>
    <row r="2204" spans="1:18">
      <c r="A2204" t="s">
        <v>48</v>
      </c>
      <c r="B2204" s="1">
        <v>45614</v>
      </c>
      <c r="C2204" s="1" t="str">
        <f>"WEEK" &amp;" " &amp;  INT((DAY(Stock_Info[[#This Row],[Date]])+WEEKDAY(DATE(YEAR(Stock_Info[[#This Row],[Date]]),MONTH(Stock_Info[[#This Row],[Date]]),1))-1)/7)+1</f>
        <v>WEEK 4</v>
      </c>
      <c r="D2204" s="12">
        <v>172</v>
      </c>
      <c r="E2204" s="12">
        <v>173</v>
      </c>
      <c r="F2204" s="12">
        <v>168.45</v>
      </c>
      <c r="G2204" s="12">
        <v>171.25</v>
      </c>
      <c r="H2204" s="12">
        <v>170.70841418453477</v>
      </c>
      <c r="I2204">
        <v>82456</v>
      </c>
      <c r="J2204">
        <v>1633</v>
      </c>
      <c r="K2204" s="12">
        <v>14075933</v>
      </c>
      <c r="L2204">
        <v>53352</v>
      </c>
      <c r="M2204">
        <v>64.7</v>
      </c>
      <c r="N2204">
        <v>4.55</v>
      </c>
      <c r="O2204">
        <v>-0.75</v>
      </c>
      <c r="P2204">
        <f xml:space="preserve"> IF(Stock_Info[[#This Row],[Close Price]] &gt; Stock_Info[[#This Row],[Open Price]], 1, 0)</f>
        <v>0</v>
      </c>
      <c r="Q2204" t="str">
        <f>IF(AND(Stock_Info[[#This Row],[% Deli. Qty to Traded Qty]]&gt;80,Stock_Info[[#This Row],[No. of Trades]]&lt;3000),"Unusual Day","")</f>
        <v/>
      </c>
      <c r="R2204" t="str">
        <f>IF(AND(Stock_Info[[#This Row],[Spread High-Low]] &lt; 10, Stock_Info[[#This Row],[% Deli. Qty to Traded Qty]] &gt; 90), "Good Day", "")</f>
        <v/>
      </c>
    </row>
    <row r="2205" spans="1:18">
      <c r="A2205" t="s">
        <v>48</v>
      </c>
      <c r="B2205" s="1">
        <v>45610</v>
      </c>
      <c r="C2205" s="1" t="str">
        <f>"WEEK" &amp;" " &amp;  INT((DAY(Stock_Info[[#This Row],[Date]])+WEEKDAY(DATE(YEAR(Stock_Info[[#This Row],[Date]]),MONTH(Stock_Info[[#This Row],[Date]]),1))-1)/7)+1</f>
        <v>WEEK 3</v>
      </c>
      <c r="D2205" s="12">
        <v>170.85</v>
      </c>
      <c r="E2205" s="12">
        <v>173.25</v>
      </c>
      <c r="F2205" s="12">
        <v>170.7</v>
      </c>
      <c r="G2205" s="12">
        <v>172.35</v>
      </c>
      <c r="H2205" s="12">
        <v>172.05345128689626</v>
      </c>
      <c r="I2205">
        <v>34929</v>
      </c>
      <c r="J2205">
        <v>700</v>
      </c>
      <c r="K2205" s="12">
        <v>6009655</v>
      </c>
      <c r="L2205">
        <v>11242</v>
      </c>
      <c r="M2205">
        <v>32.19</v>
      </c>
      <c r="N2205">
        <v>2.5499999999999998</v>
      </c>
      <c r="O2205">
        <v>1.5</v>
      </c>
      <c r="P2205">
        <f xml:space="preserve"> IF(Stock_Info[[#This Row],[Close Price]] &gt; Stock_Info[[#This Row],[Open Price]], 1, 0)</f>
        <v>1</v>
      </c>
      <c r="Q2205" t="str">
        <f>IF(AND(Stock_Info[[#This Row],[% Deli. Qty to Traded Qty]]&gt;80,Stock_Info[[#This Row],[No. of Trades]]&lt;3000),"Unusual Day","")</f>
        <v/>
      </c>
      <c r="R2205" t="str">
        <f>IF(AND(Stock_Info[[#This Row],[Spread High-Low]] &lt; 10, Stock_Info[[#This Row],[% Deli. Qty to Traded Qty]] &gt; 90), "Good Day", "")</f>
        <v/>
      </c>
    </row>
    <row r="2206" spans="1:18">
      <c r="A2206" t="s">
        <v>48</v>
      </c>
      <c r="B2206" s="1">
        <v>45609</v>
      </c>
      <c r="C2206" s="1" t="str">
        <f>"WEEK" &amp;" " &amp;  INT((DAY(Stock_Info[[#This Row],[Date]])+WEEKDAY(DATE(YEAR(Stock_Info[[#This Row],[Date]]),MONTH(Stock_Info[[#This Row],[Date]]),1))-1)/7)+1</f>
        <v>WEEK 3</v>
      </c>
      <c r="D2206" s="12">
        <v>173.95</v>
      </c>
      <c r="E2206" s="12">
        <v>174.85</v>
      </c>
      <c r="F2206" s="12">
        <v>169.2</v>
      </c>
      <c r="G2206" s="12">
        <v>170.45</v>
      </c>
      <c r="H2206" s="12">
        <v>171.79451992753624</v>
      </c>
      <c r="I2206">
        <v>176640</v>
      </c>
      <c r="J2206">
        <v>3467</v>
      </c>
      <c r="K2206" s="12">
        <v>30345784</v>
      </c>
      <c r="L2206">
        <v>114484</v>
      </c>
      <c r="M2206">
        <v>64.81</v>
      </c>
      <c r="N2206">
        <v>5.65</v>
      </c>
      <c r="O2206">
        <v>-3.5</v>
      </c>
      <c r="P2206">
        <f xml:space="preserve"> IF(Stock_Info[[#This Row],[Close Price]] &gt; Stock_Info[[#This Row],[Open Price]], 1, 0)</f>
        <v>0</v>
      </c>
      <c r="Q2206" t="str">
        <f>IF(AND(Stock_Info[[#This Row],[% Deli. Qty to Traded Qty]]&gt;80,Stock_Info[[#This Row],[No. of Trades]]&lt;3000),"Unusual Day","")</f>
        <v/>
      </c>
      <c r="R2206" t="str">
        <f>IF(AND(Stock_Info[[#This Row],[Spread High-Low]] &lt; 10, Stock_Info[[#This Row],[% Deli. Qty to Traded Qty]] &gt; 90), "Good Day", "")</f>
        <v/>
      </c>
    </row>
    <row r="2207" spans="1:18">
      <c r="A2207" t="s">
        <v>48</v>
      </c>
      <c r="B2207" s="1">
        <v>45608</v>
      </c>
      <c r="C2207" s="1" t="str">
        <f>"WEEK" &amp;" " &amp;  INT((DAY(Stock_Info[[#This Row],[Date]])+WEEKDAY(DATE(YEAR(Stock_Info[[#This Row],[Date]]),MONTH(Stock_Info[[#This Row],[Date]]),1))-1)/7)+1</f>
        <v>WEEK 3</v>
      </c>
      <c r="D2207" s="12">
        <v>176.8</v>
      </c>
      <c r="E2207" s="12">
        <v>176.8</v>
      </c>
      <c r="F2207" s="12">
        <v>173.45</v>
      </c>
      <c r="G2207" s="12">
        <v>174.25</v>
      </c>
      <c r="H2207" s="12">
        <v>174.87522060102907</v>
      </c>
      <c r="I2207">
        <v>40231</v>
      </c>
      <c r="J2207">
        <v>701</v>
      </c>
      <c r="K2207" s="12">
        <v>7035405</v>
      </c>
      <c r="L2207">
        <v>12739</v>
      </c>
      <c r="M2207">
        <v>31.66</v>
      </c>
      <c r="N2207">
        <v>3.35</v>
      </c>
      <c r="O2207">
        <v>-2.5499999999999998</v>
      </c>
      <c r="P2207">
        <f xml:space="preserve"> IF(Stock_Info[[#This Row],[Close Price]] &gt; Stock_Info[[#This Row],[Open Price]], 1, 0)</f>
        <v>0</v>
      </c>
      <c r="Q2207" t="str">
        <f>IF(AND(Stock_Info[[#This Row],[% Deli. Qty to Traded Qty]]&gt;80,Stock_Info[[#This Row],[No. of Trades]]&lt;3000),"Unusual Day","")</f>
        <v/>
      </c>
      <c r="R2207" t="str">
        <f>IF(AND(Stock_Info[[#This Row],[Spread High-Low]] &lt; 10, Stock_Info[[#This Row],[% Deli. Qty to Traded Qty]] &gt; 90), "Good Day", "")</f>
        <v/>
      </c>
    </row>
    <row r="2208" spans="1:18">
      <c r="A2208" t="s">
        <v>48</v>
      </c>
      <c r="B2208" s="1">
        <v>45607</v>
      </c>
      <c r="C2208" s="1" t="str">
        <f>"WEEK" &amp;" " &amp;  INT((DAY(Stock_Info[[#This Row],[Date]])+WEEKDAY(DATE(YEAR(Stock_Info[[#This Row],[Date]]),MONTH(Stock_Info[[#This Row],[Date]]),1))-1)/7)+1</f>
        <v>WEEK 3</v>
      </c>
      <c r="D2208" s="12">
        <v>179</v>
      </c>
      <c r="E2208" s="12">
        <v>179</v>
      </c>
      <c r="F2208" s="12">
        <v>173.65</v>
      </c>
      <c r="G2208" s="12">
        <v>174.25</v>
      </c>
      <c r="H2208" s="12">
        <v>175.38594874384546</v>
      </c>
      <c r="I2208">
        <v>79210</v>
      </c>
      <c r="J2208">
        <v>1106</v>
      </c>
      <c r="K2208" s="12">
        <v>13892321</v>
      </c>
      <c r="L2208">
        <v>35180</v>
      </c>
      <c r="M2208">
        <v>44.41</v>
      </c>
      <c r="N2208">
        <v>5.35</v>
      </c>
      <c r="O2208">
        <v>-4.75</v>
      </c>
      <c r="P2208">
        <f xml:space="preserve"> IF(Stock_Info[[#This Row],[Close Price]] &gt; Stock_Info[[#This Row],[Open Price]], 1, 0)</f>
        <v>0</v>
      </c>
      <c r="Q2208" t="str">
        <f>IF(AND(Stock_Info[[#This Row],[% Deli. Qty to Traded Qty]]&gt;80,Stock_Info[[#This Row],[No. of Trades]]&lt;3000),"Unusual Day","")</f>
        <v/>
      </c>
      <c r="R2208" t="str">
        <f>IF(AND(Stock_Info[[#This Row],[Spread High-Low]] &lt; 10, Stock_Info[[#This Row],[% Deli. Qty to Traded Qty]] &gt; 90), "Good Day", "")</f>
        <v/>
      </c>
    </row>
    <row r="2209" spans="1:18">
      <c r="A2209" t="s">
        <v>48</v>
      </c>
      <c r="B2209" s="1">
        <v>45604</v>
      </c>
      <c r="C2209" s="1" t="str">
        <f>"WEEK" &amp;" " &amp;  INT((DAY(Stock_Info[[#This Row],[Date]])+WEEKDAY(DATE(YEAR(Stock_Info[[#This Row],[Date]]),MONTH(Stock_Info[[#This Row],[Date]]),1))-1)/7)+1</f>
        <v>WEEK 2</v>
      </c>
      <c r="D2209" s="12">
        <v>180.85</v>
      </c>
      <c r="E2209" s="12">
        <v>182.05</v>
      </c>
      <c r="F2209" s="12">
        <v>177.8</v>
      </c>
      <c r="G2209" s="12">
        <v>178.65</v>
      </c>
      <c r="H2209" s="12">
        <v>179.88184366939552</v>
      </c>
      <c r="I2209">
        <v>44585</v>
      </c>
      <c r="J2209">
        <v>894</v>
      </c>
      <c r="K2209" s="12">
        <v>8020032</v>
      </c>
      <c r="L2209">
        <v>18960</v>
      </c>
      <c r="M2209">
        <v>42.53</v>
      </c>
      <c r="N2209">
        <v>4.25</v>
      </c>
      <c r="O2209">
        <v>-2.2000000000000002</v>
      </c>
      <c r="P2209">
        <f xml:space="preserve"> IF(Stock_Info[[#This Row],[Close Price]] &gt; Stock_Info[[#This Row],[Open Price]], 1, 0)</f>
        <v>0</v>
      </c>
      <c r="Q2209" t="str">
        <f>IF(AND(Stock_Info[[#This Row],[% Deli. Qty to Traded Qty]]&gt;80,Stock_Info[[#This Row],[No. of Trades]]&lt;3000),"Unusual Day","")</f>
        <v/>
      </c>
      <c r="R2209" t="str">
        <f>IF(AND(Stock_Info[[#This Row],[Spread High-Low]] &lt; 10, Stock_Info[[#This Row],[% Deli. Qty to Traded Qty]] &gt; 90), "Good Day", "")</f>
        <v/>
      </c>
    </row>
    <row r="2210" spans="1:18">
      <c r="A2210" t="s">
        <v>48</v>
      </c>
      <c r="B2210" s="1">
        <v>45603</v>
      </c>
      <c r="C2210" s="1" t="str">
        <f>"WEEK" &amp;" " &amp;  INT((DAY(Stock_Info[[#This Row],[Date]])+WEEKDAY(DATE(YEAR(Stock_Info[[#This Row],[Date]]),MONTH(Stock_Info[[#This Row],[Date]]),1))-1)/7)+1</f>
        <v>WEEK 2</v>
      </c>
      <c r="D2210" s="12">
        <v>179.05</v>
      </c>
      <c r="E2210" s="12">
        <v>181.95</v>
      </c>
      <c r="F2210" s="12">
        <v>178.95</v>
      </c>
      <c r="G2210" s="12">
        <v>180.85</v>
      </c>
      <c r="H2210" s="12">
        <v>180.59920229272387</v>
      </c>
      <c r="I2210">
        <v>109564</v>
      </c>
      <c r="J2210">
        <v>2694</v>
      </c>
      <c r="K2210" s="12">
        <v>19787171</v>
      </c>
      <c r="L2210">
        <v>66158</v>
      </c>
      <c r="M2210">
        <v>60.38</v>
      </c>
      <c r="N2210">
        <v>3</v>
      </c>
      <c r="O2210">
        <v>1.8</v>
      </c>
      <c r="P2210">
        <f xml:space="preserve"> IF(Stock_Info[[#This Row],[Close Price]] &gt; Stock_Info[[#This Row],[Open Price]], 1, 0)</f>
        <v>1</v>
      </c>
      <c r="Q2210" t="str">
        <f>IF(AND(Stock_Info[[#This Row],[% Deli. Qty to Traded Qty]]&gt;80,Stock_Info[[#This Row],[No. of Trades]]&lt;3000),"Unusual Day","")</f>
        <v/>
      </c>
      <c r="R2210" t="str">
        <f>IF(AND(Stock_Info[[#This Row],[Spread High-Low]] &lt; 10, Stock_Info[[#This Row],[% Deli. Qty to Traded Qty]] &gt; 90), "Good Day", "")</f>
        <v/>
      </c>
    </row>
    <row r="2211" spans="1:18">
      <c r="A2211" t="s">
        <v>48</v>
      </c>
      <c r="B2211" s="1">
        <v>45602</v>
      </c>
      <c r="C2211" s="1" t="str">
        <f>"WEEK" &amp;" " &amp;  INT((DAY(Stock_Info[[#This Row],[Date]])+WEEKDAY(DATE(YEAR(Stock_Info[[#This Row],[Date]]),MONTH(Stock_Info[[#This Row],[Date]]),1))-1)/7)+1</f>
        <v>WEEK 2</v>
      </c>
      <c r="D2211" s="12">
        <v>179.45</v>
      </c>
      <c r="E2211" s="12">
        <v>181.25</v>
      </c>
      <c r="F2211" s="12">
        <v>177.55</v>
      </c>
      <c r="G2211" s="12">
        <v>179.5</v>
      </c>
      <c r="H2211" s="12">
        <v>179.63979649367735</v>
      </c>
      <c r="I2211">
        <v>74494</v>
      </c>
      <c r="J2211">
        <v>998</v>
      </c>
      <c r="K2211" s="12">
        <v>13382087</v>
      </c>
      <c r="L2211">
        <v>24231</v>
      </c>
      <c r="M2211">
        <v>32.53</v>
      </c>
      <c r="N2211">
        <v>3.7</v>
      </c>
      <c r="O2211">
        <v>0.05</v>
      </c>
      <c r="P2211">
        <f xml:space="preserve"> IF(Stock_Info[[#This Row],[Close Price]] &gt; Stock_Info[[#This Row],[Open Price]], 1, 0)</f>
        <v>1</v>
      </c>
      <c r="Q2211" t="str">
        <f>IF(AND(Stock_Info[[#This Row],[% Deli. Qty to Traded Qty]]&gt;80,Stock_Info[[#This Row],[No. of Trades]]&lt;3000),"Unusual Day","")</f>
        <v/>
      </c>
      <c r="R2211" t="str">
        <f>IF(AND(Stock_Info[[#This Row],[Spread High-Low]] &lt; 10, Stock_Info[[#This Row],[% Deli. Qty to Traded Qty]] &gt; 90), "Good Day", "")</f>
        <v/>
      </c>
    </row>
    <row r="2212" spans="1:18">
      <c r="A2212" t="s">
        <v>48</v>
      </c>
      <c r="B2212" s="1">
        <v>45601</v>
      </c>
      <c r="C2212" s="1" t="str">
        <f>"WEEK" &amp;" " &amp;  INT((DAY(Stock_Info[[#This Row],[Date]])+WEEKDAY(DATE(YEAR(Stock_Info[[#This Row],[Date]]),MONTH(Stock_Info[[#This Row],[Date]]),1))-1)/7)+1</f>
        <v>WEEK 2</v>
      </c>
      <c r="D2212" s="12">
        <v>177.8</v>
      </c>
      <c r="E2212" s="12">
        <v>180.15</v>
      </c>
      <c r="F2212" s="12">
        <v>175.75</v>
      </c>
      <c r="G2212" s="12">
        <v>178.7</v>
      </c>
      <c r="H2212" s="12">
        <v>178.30861439952349</v>
      </c>
      <c r="I2212">
        <v>120879</v>
      </c>
      <c r="J2212">
        <v>1404</v>
      </c>
      <c r="K2212" s="12">
        <v>21553767</v>
      </c>
      <c r="L2212">
        <v>50247</v>
      </c>
      <c r="M2212">
        <v>41.57</v>
      </c>
      <c r="N2212">
        <v>4.4000000000000004</v>
      </c>
      <c r="O2212">
        <v>0.9</v>
      </c>
      <c r="P2212">
        <f xml:space="preserve"> IF(Stock_Info[[#This Row],[Close Price]] &gt; Stock_Info[[#This Row],[Open Price]], 1, 0)</f>
        <v>1</v>
      </c>
      <c r="Q2212" t="str">
        <f>IF(AND(Stock_Info[[#This Row],[% Deli. Qty to Traded Qty]]&gt;80,Stock_Info[[#This Row],[No. of Trades]]&lt;3000),"Unusual Day","")</f>
        <v/>
      </c>
      <c r="R2212" t="str">
        <f>IF(AND(Stock_Info[[#This Row],[Spread High-Low]] &lt; 10, Stock_Info[[#This Row],[% Deli. Qty to Traded Qty]] &gt; 90), "Good Day", "")</f>
        <v/>
      </c>
    </row>
    <row r="2213" spans="1:18">
      <c r="A2213" t="s">
        <v>48</v>
      </c>
      <c r="B2213" s="1">
        <v>45600</v>
      </c>
      <c r="C2213" s="1" t="str">
        <f>"WEEK" &amp;" " &amp;  INT((DAY(Stock_Info[[#This Row],[Date]])+WEEKDAY(DATE(YEAR(Stock_Info[[#This Row],[Date]]),MONTH(Stock_Info[[#This Row],[Date]]),1))-1)/7)+1</f>
        <v>WEEK 2</v>
      </c>
      <c r="D2213" s="12">
        <v>178.1</v>
      </c>
      <c r="E2213" s="12">
        <v>180.15</v>
      </c>
      <c r="F2213" s="12">
        <v>174.55</v>
      </c>
      <c r="G2213" s="12">
        <v>178.4</v>
      </c>
      <c r="H2213" s="12">
        <v>177.26120969862325</v>
      </c>
      <c r="I2213">
        <v>262429</v>
      </c>
      <c r="J2213">
        <v>4175</v>
      </c>
      <c r="K2213" s="12">
        <v>46518482</v>
      </c>
      <c r="L2213">
        <v>134946</v>
      </c>
      <c r="M2213">
        <v>51.42</v>
      </c>
      <c r="N2213">
        <v>5.6</v>
      </c>
      <c r="O2213">
        <v>0.3</v>
      </c>
      <c r="P2213">
        <f xml:space="preserve"> IF(Stock_Info[[#This Row],[Close Price]] &gt; Stock_Info[[#This Row],[Open Price]], 1, 0)</f>
        <v>1</v>
      </c>
      <c r="Q2213" t="str">
        <f>IF(AND(Stock_Info[[#This Row],[% Deli. Qty to Traded Qty]]&gt;80,Stock_Info[[#This Row],[No. of Trades]]&lt;3000),"Unusual Day","")</f>
        <v/>
      </c>
      <c r="R2213" t="str">
        <f>IF(AND(Stock_Info[[#This Row],[Spread High-Low]] &lt; 10, Stock_Info[[#This Row],[% Deli. Qty to Traded Qty]] &gt; 90), "Good Day", "")</f>
        <v/>
      </c>
    </row>
    <row r="2214" spans="1:18">
      <c r="A2214" t="s">
        <v>48</v>
      </c>
      <c r="B2214" s="1">
        <v>45597</v>
      </c>
      <c r="C2214" s="1" t="str">
        <f>"WEEK" &amp;" " &amp;  INT((DAY(Stock_Info[[#This Row],[Date]])+WEEKDAY(DATE(YEAR(Stock_Info[[#This Row],[Date]]),MONTH(Stock_Info[[#This Row],[Date]]),1))-1)/7)+1</f>
        <v>WEEK 1</v>
      </c>
      <c r="D2214" s="12">
        <v>177</v>
      </c>
      <c r="E2214" s="12">
        <v>179</v>
      </c>
      <c r="F2214" s="12">
        <v>176.45</v>
      </c>
      <c r="G2214" s="12">
        <v>177.85</v>
      </c>
      <c r="H2214" s="12">
        <v>177.79282554914161</v>
      </c>
      <c r="I2214">
        <v>26678</v>
      </c>
      <c r="J2214">
        <v>847</v>
      </c>
      <c r="K2214" s="12">
        <v>4743157</v>
      </c>
      <c r="L2214">
        <v>12570</v>
      </c>
      <c r="M2214">
        <v>47.12</v>
      </c>
      <c r="N2214">
        <v>2.5499999999999998</v>
      </c>
      <c r="O2214">
        <v>0.85</v>
      </c>
      <c r="P2214">
        <f xml:space="preserve"> IF(Stock_Info[[#This Row],[Close Price]] &gt; Stock_Info[[#This Row],[Open Price]], 1, 0)</f>
        <v>1</v>
      </c>
      <c r="Q2214" t="str">
        <f>IF(AND(Stock_Info[[#This Row],[% Deli. Qty to Traded Qty]]&gt;80,Stock_Info[[#This Row],[No. of Trades]]&lt;3000),"Unusual Day","")</f>
        <v/>
      </c>
      <c r="R2214" t="str">
        <f>IF(AND(Stock_Info[[#This Row],[Spread High-Low]] &lt; 10, Stock_Info[[#This Row],[% Deli. Qty to Traded Qty]] &gt; 90), "Good Day", "")</f>
        <v/>
      </c>
    </row>
    <row r="2215" spans="1:18">
      <c r="A2215" t="s">
        <v>48</v>
      </c>
      <c r="B2215" s="1">
        <v>45596</v>
      </c>
      <c r="C2215" s="1" t="str">
        <f>"WEEK" &amp;" " &amp;  INT((DAY(Stock_Info[[#This Row],[Date]])+WEEKDAY(DATE(YEAR(Stock_Info[[#This Row],[Date]]),MONTH(Stock_Info[[#This Row],[Date]]),1))-1)/7)+1</f>
        <v>WEEK 5</v>
      </c>
      <c r="D2215" s="12">
        <v>173</v>
      </c>
      <c r="E2215" s="12">
        <v>176.2</v>
      </c>
      <c r="F2215" s="12">
        <v>172.95</v>
      </c>
      <c r="G2215" s="12">
        <v>175.6</v>
      </c>
      <c r="H2215" s="12">
        <v>174.86242537645904</v>
      </c>
      <c r="I2215">
        <v>44892</v>
      </c>
      <c r="J2215">
        <v>922</v>
      </c>
      <c r="K2215" s="12">
        <v>7849924</v>
      </c>
      <c r="L2215">
        <v>11698</v>
      </c>
      <c r="M2215">
        <v>26.06</v>
      </c>
      <c r="N2215">
        <v>3.25</v>
      </c>
      <c r="O2215">
        <v>2.6</v>
      </c>
      <c r="P2215">
        <f xml:space="preserve"> IF(Stock_Info[[#This Row],[Close Price]] &gt; Stock_Info[[#This Row],[Open Price]], 1, 0)</f>
        <v>1</v>
      </c>
      <c r="Q2215" t="str">
        <f>IF(AND(Stock_Info[[#This Row],[% Deli. Qty to Traded Qty]]&gt;80,Stock_Info[[#This Row],[No. of Trades]]&lt;3000),"Unusual Day","")</f>
        <v/>
      </c>
      <c r="R2215" t="str">
        <f>IF(AND(Stock_Info[[#This Row],[Spread High-Low]] &lt; 10, Stock_Info[[#This Row],[% Deli. Qty to Traded Qty]] &gt; 90), "Good Day", "")</f>
        <v/>
      </c>
    </row>
    <row r="2216" spans="1:18">
      <c r="A2216" t="s">
        <v>48</v>
      </c>
      <c r="B2216" s="1">
        <v>45595</v>
      </c>
      <c r="C2216" s="1" t="str">
        <f>"WEEK" &amp;" " &amp;  INT((DAY(Stock_Info[[#This Row],[Date]])+WEEKDAY(DATE(YEAR(Stock_Info[[#This Row],[Date]]),MONTH(Stock_Info[[#This Row],[Date]]),1))-1)/7)+1</f>
        <v>WEEK 5</v>
      </c>
      <c r="D2216" s="12">
        <v>177.2</v>
      </c>
      <c r="E2216" s="12">
        <v>179.3</v>
      </c>
      <c r="F2216" s="12">
        <v>173.65</v>
      </c>
      <c r="G2216" s="12">
        <v>174.35</v>
      </c>
      <c r="H2216" s="12">
        <v>176.98636756618157</v>
      </c>
      <c r="I2216">
        <v>304201</v>
      </c>
      <c r="J2216">
        <v>4010</v>
      </c>
      <c r="K2216" s="12">
        <v>53839430</v>
      </c>
      <c r="L2216">
        <v>131746</v>
      </c>
      <c r="M2216">
        <v>43.31</v>
      </c>
      <c r="N2216">
        <v>5.65</v>
      </c>
      <c r="O2216">
        <v>-2.85</v>
      </c>
      <c r="P2216">
        <f xml:space="preserve"> IF(Stock_Info[[#This Row],[Close Price]] &gt; Stock_Info[[#This Row],[Open Price]], 1, 0)</f>
        <v>0</v>
      </c>
      <c r="Q2216" t="str">
        <f>IF(AND(Stock_Info[[#This Row],[% Deli. Qty to Traded Qty]]&gt;80,Stock_Info[[#This Row],[No. of Trades]]&lt;3000),"Unusual Day","")</f>
        <v/>
      </c>
      <c r="R2216" t="str">
        <f>IF(AND(Stock_Info[[#This Row],[Spread High-Low]] &lt; 10, Stock_Info[[#This Row],[% Deli. Qty to Traded Qty]] &gt; 90), "Good Day", "")</f>
        <v/>
      </c>
    </row>
    <row r="2217" spans="1:18">
      <c r="A2217" t="s">
        <v>48</v>
      </c>
      <c r="B2217" s="1">
        <v>45594</v>
      </c>
      <c r="C2217" s="1" t="str">
        <f>"WEEK" &amp;" " &amp;  INT((DAY(Stock_Info[[#This Row],[Date]])+WEEKDAY(DATE(YEAR(Stock_Info[[#This Row],[Date]]),MONTH(Stock_Info[[#This Row],[Date]]),1))-1)/7)+1</f>
        <v>WEEK 5</v>
      </c>
      <c r="D2217" s="12">
        <v>172.8</v>
      </c>
      <c r="E2217" s="12">
        <v>177.8</v>
      </c>
      <c r="F2217" s="12">
        <v>171.5</v>
      </c>
      <c r="G2217" s="12">
        <v>176.95</v>
      </c>
      <c r="H2217" s="12">
        <v>175.38776269930312</v>
      </c>
      <c r="I2217">
        <v>585603</v>
      </c>
      <c r="J2217">
        <v>5222</v>
      </c>
      <c r="K2217" s="12">
        <v>102707600</v>
      </c>
      <c r="L2217">
        <v>410770</v>
      </c>
      <c r="M2217">
        <v>70.14</v>
      </c>
      <c r="N2217">
        <v>6.3</v>
      </c>
      <c r="O2217">
        <v>4.1500000000000004</v>
      </c>
      <c r="P2217">
        <f xml:space="preserve"> IF(Stock_Info[[#This Row],[Close Price]] &gt; Stock_Info[[#This Row],[Open Price]], 1, 0)</f>
        <v>1</v>
      </c>
      <c r="Q2217" t="str">
        <f>IF(AND(Stock_Info[[#This Row],[% Deli. Qty to Traded Qty]]&gt;80,Stock_Info[[#This Row],[No. of Trades]]&lt;3000),"Unusual Day","")</f>
        <v/>
      </c>
      <c r="R2217" t="str">
        <f>IF(AND(Stock_Info[[#This Row],[Spread High-Low]] &lt; 10, Stock_Info[[#This Row],[% Deli. Qty to Traded Qty]] &gt; 90), "Good Day", "")</f>
        <v/>
      </c>
    </row>
    <row r="2218" spans="1:18">
      <c r="A2218" t="s">
        <v>48</v>
      </c>
      <c r="B2218" s="1">
        <v>45593</v>
      </c>
      <c r="C2218" s="1" t="str">
        <f>"WEEK" &amp;" " &amp;  INT((DAY(Stock_Info[[#This Row],[Date]])+WEEKDAY(DATE(YEAR(Stock_Info[[#This Row],[Date]]),MONTH(Stock_Info[[#This Row],[Date]]),1))-1)/7)+1</f>
        <v>WEEK 5</v>
      </c>
      <c r="D2218" s="12">
        <v>171.05</v>
      </c>
      <c r="E2218" s="12">
        <v>175.75</v>
      </c>
      <c r="F2218" s="12">
        <v>171.05</v>
      </c>
      <c r="G2218" s="12">
        <v>171.75</v>
      </c>
      <c r="H2218" s="12">
        <v>173.48051569190233</v>
      </c>
      <c r="I2218">
        <v>212530</v>
      </c>
      <c r="J2218">
        <v>2143</v>
      </c>
      <c r="K2218" s="12">
        <v>36869814</v>
      </c>
      <c r="L2218">
        <v>58521</v>
      </c>
      <c r="M2218">
        <v>27.54</v>
      </c>
      <c r="N2218">
        <v>4.7</v>
      </c>
      <c r="O2218">
        <v>0.7</v>
      </c>
      <c r="P2218">
        <f xml:space="preserve"> IF(Stock_Info[[#This Row],[Close Price]] &gt; Stock_Info[[#This Row],[Open Price]], 1, 0)</f>
        <v>1</v>
      </c>
      <c r="Q2218" t="str">
        <f>IF(AND(Stock_Info[[#This Row],[% Deli. Qty to Traded Qty]]&gt;80,Stock_Info[[#This Row],[No. of Trades]]&lt;3000),"Unusual Day","")</f>
        <v/>
      </c>
      <c r="R2218" t="str">
        <f>IF(AND(Stock_Info[[#This Row],[Spread High-Low]] &lt; 10, Stock_Info[[#This Row],[% Deli. Qty to Traded Qty]] &gt; 90), "Good Day", "")</f>
        <v/>
      </c>
    </row>
    <row r="2219" spans="1:18">
      <c r="A2219" t="s">
        <v>48</v>
      </c>
      <c r="B2219" s="1">
        <v>45590</v>
      </c>
      <c r="C2219" s="1" t="str">
        <f>"WEEK" &amp;" " &amp;  INT((DAY(Stock_Info[[#This Row],[Date]])+WEEKDAY(DATE(YEAR(Stock_Info[[#This Row],[Date]]),MONTH(Stock_Info[[#This Row],[Date]]),1))-1)/7)+1</f>
        <v>WEEK 4</v>
      </c>
      <c r="D2219" s="12">
        <v>170.05</v>
      </c>
      <c r="E2219" s="12">
        <v>171.5</v>
      </c>
      <c r="F2219" s="12">
        <v>167.3</v>
      </c>
      <c r="G2219" s="12">
        <v>170.9</v>
      </c>
      <c r="H2219" s="12">
        <v>169.34836104140527</v>
      </c>
      <c r="I2219">
        <v>127520</v>
      </c>
      <c r="J2219">
        <v>1324</v>
      </c>
      <c r="K2219" s="12">
        <v>21595303</v>
      </c>
      <c r="L2219">
        <v>55593</v>
      </c>
      <c r="M2219">
        <v>43.6</v>
      </c>
      <c r="N2219">
        <v>4.2</v>
      </c>
      <c r="O2219">
        <v>0.85</v>
      </c>
      <c r="P2219">
        <f xml:space="preserve"> IF(Stock_Info[[#This Row],[Close Price]] &gt; Stock_Info[[#This Row],[Open Price]], 1, 0)</f>
        <v>1</v>
      </c>
      <c r="Q2219" t="str">
        <f>IF(AND(Stock_Info[[#This Row],[% Deli. Qty to Traded Qty]]&gt;80,Stock_Info[[#This Row],[No. of Trades]]&lt;3000),"Unusual Day","")</f>
        <v/>
      </c>
      <c r="R2219" t="str">
        <f>IF(AND(Stock_Info[[#This Row],[Spread High-Low]] &lt; 10, Stock_Info[[#This Row],[% Deli. Qty to Traded Qty]] &gt; 90), "Good Day", "")</f>
        <v/>
      </c>
    </row>
    <row r="2220" spans="1:18">
      <c r="A2220" t="s">
        <v>48</v>
      </c>
      <c r="B2220" s="1">
        <v>45589</v>
      </c>
      <c r="C2220" s="1" t="str">
        <f>"WEEK" &amp;" " &amp;  INT((DAY(Stock_Info[[#This Row],[Date]])+WEEKDAY(DATE(YEAR(Stock_Info[[#This Row],[Date]]),MONTH(Stock_Info[[#This Row],[Date]]),1))-1)/7)+1</f>
        <v>WEEK 4</v>
      </c>
      <c r="D2220" s="12">
        <v>168.55</v>
      </c>
      <c r="E2220" s="12">
        <v>172.5</v>
      </c>
      <c r="F2220" s="12">
        <v>167</v>
      </c>
      <c r="G2220" s="12">
        <v>169.65</v>
      </c>
      <c r="H2220" s="12">
        <v>169.20363545883714</v>
      </c>
      <c r="I2220">
        <v>297404</v>
      </c>
      <c r="J2220">
        <v>4906</v>
      </c>
      <c r="K2220" s="12">
        <v>50321838</v>
      </c>
      <c r="L2220">
        <v>159125</v>
      </c>
      <c r="M2220">
        <v>53.5</v>
      </c>
      <c r="N2220">
        <v>5.5</v>
      </c>
      <c r="O2220">
        <v>1.1000000000000001</v>
      </c>
      <c r="P2220">
        <f xml:space="preserve"> IF(Stock_Info[[#This Row],[Close Price]] &gt; Stock_Info[[#This Row],[Open Price]], 1, 0)</f>
        <v>1</v>
      </c>
      <c r="Q2220" t="str">
        <f>IF(AND(Stock_Info[[#This Row],[% Deli. Qty to Traded Qty]]&gt;80,Stock_Info[[#This Row],[No. of Trades]]&lt;3000),"Unusual Day","")</f>
        <v/>
      </c>
      <c r="R2220" t="str">
        <f>IF(AND(Stock_Info[[#This Row],[Spread High-Low]] &lt; 10, Stock_Info[[#This Row],[% Deli. Qty to Traded Qty]] &gt; 90), "Good Day", "")</f>
        <v/>
      </c>
    </row>
    <row r="2221" spans="1:18">
      <c r="A2221" t="s">
        <v>48</v>
      </c>
      <c r="B2221" s="1">
        <v>45588</v>
      </c>
      <c r="C2221" s="1" t="str">
        <f>"WEEK" &amp;" " &amp;  INT((DAY(Stock_Info[[#This Row],[Date]])+WEEKDAY(DATE(YEAR(Stock_Info[[#This Row],[Date]]),MONTH(Stock_Info[[#This Row],[Date]]),1))-1)/7)+1</f>
        <v>WEEK 4</v>
      </c>
      <c r="D2221" s="12">
        <v>164.35</v>
      </c>
      <c r="E2221" s="12">
        <v>171.45</v>
      </c>
      <c r="F2221" s="12">
        <v>164</v>
      </c>
      <c r="G2221" s="12">
        <v>167</v>
      </c>
      <c r="H2221" s="12">
        <v>167.08347125634509</v>
      </c>
      <c r="I2221">
        <v>667643</v>
      </c>
      <c r="J2221">
        <v>4432</v>
      </c>
      <c r="K2221" s="12">
        <v>111552110</v>
      </c>
      <c r="L2221">
        <v>176216</v>
      </c>
      <c r="M2221">
        <v>26.39</v>
      </c>
      <c r="N2221">
        <v>7.45</v>
      </c>
      <c r="O2221">
        <v>2.65</v>
      </c>
      <c r="P2221">
        <f xml:space="preserve"> IF(Stock_Info[[#This Row],[Close Price]] &gt; Stock_Info[[#This Row],[Open Price]], 1, 0)</f>
        <v>1</v>
      </c>
      <c r="Q2221" t="str">
        <f>IF(AND(Stock_Info[[#This Row],[% Deli. Qty to Traded Qty]]&gt;80,Stock_Info[[#This Row],[No. of Trades]]&lt;3000),"Unusual Day","")</f>
        <v/>
      </c>
      <c r="R2221" t="str">
        <f>IF(AND(Stock_Info[[#This Row],[Spread High-Low]] &lt; 10, Stock_Info[[#This Row],[% Deli. Qty to Traded Qty]] &gt; 90), "Good Day", "")</f>
        <v/>
      </c>
    </row>
    <row r="2222" spans="1:18">
      <c r="A2222" t="s">
        <v>48</v>
      </c>
      <c r="B2222" s="1">
        <v>45587</v>
      </c>
      <c r="C2222" s="1" t="str">
        <f>"WEEK" &amp;" " &amp;  INT((DAY(Stock_Info[[#This Row],[Date]])+WEEKDAY(DATE(YEAR(Stock_Info[[#This Row],[Date]]),MONTH(Stock_Info[[#This Row],[Date]]),1))-1)/7)+1</f>
        <v>WEEK 4</v>
      </c>
      <c r="D2222" s="12">
        <v>162</v>
      </c>
      <c r="E2222" s="12">
        <v>172.95</v>
      </c>
      <c r="F2222" s="12">
        <v>161.55000000000001</v>
      </c>
      <c r="G2222" s="12">
        <v>168.5</v>
      </c>
      <c r="H2222" s="12">
        <v>168.4148495438713</v>
      </c>
      <c r="I2222">
        <v>3783362</v>
      </c>
      <c r="J2222">
        <v>20761</v>
      </c>
      <c r="K2222" s="12">
        <v>637174342</v>
      </c>
      <c r="L2222">
        <v>1317731</v>
      </c>
      <c r="M2222">
        <v>34.83</v>
      </c>
      <c r="N2222">
        <v>11.4</v>
      </c>
      <c r="O2222">
        <v>6.5</v>
      </c>
      <c r="P2222">
        <f xml:space="preserve"> IF(Stock_Info[[#This Row],[Close Price]] &gt; Stock_Info[[#This Row],[Open Price]], 1, 0)</f>
        <v>1</v>
      </c>
      <c r="Q2222" t="str">
        <f>IF(AND(Stock_Info[[#This Row],[% Deli. Qty to Traded Qty]]&gt;80,Stock_Info[[#This Row],[No. of Trades]]&lt;3000),"Unusual Day","")</f>
        <v/>
      </c>
      <c r="R2222" t="str">
        <f>IF(AND(Stock_Info[[#This Row],[Spread High-Low]] &lt; 10, Stock_Info[[#This Row],[% Deli. Qty to Traded Qty]] &gt; 90), "Good Day", "")</f>
        <v/>
      </c>
    </row>
    <row r="2223" spans="1:18">
      <c r="A2223" t="s">
        <v>48</v>
      </c>
      <c r="B2223" s="1">
        <v>45586</v>
      </c>
      <c r="C2223" s="1" t="str">
        <f>"WEEK" &amp;" " &amp;  INT((DAY(Stock_Info[[#This Row],[Date]])+WEEKDAY(DATE(YEAR(Stock_Info[[#This Row],[Date]]),MONTH(Stock_Info[[#This Row],[Date]]),1))-1)/7)+1</f>
        <v>WEEK 4</v>
      </c>
      <c r="D2223" s="12">
        <v>154.5</v>
      </c>
      <c r="E2223" s="12">
        <v>157.94999999999999</v>
      </c>
      <c r="F2223" s="12">
        <v>150.35</v>
      </c>
      <c r="G2223" s="12">
        <v>150.75</v>
      </c>
      <c r="H2223" s="12">
        <v>152.5712482609257</v>
      </c>
      <c r="I2223">
        <v>69721</v>
      </c>
      <c r="J2223">
        <v>1015</v>
      </c>
      <c r="K2223" s="12">
        <v>10637420</v>
      </c>
      <c r="L2223">
        <v>28323</v>
      </c>
      <c r="M2223">
        <v>40.619999999999997</v>
      </c>
      <c r="N2223">
        <v>7.6</v>
      </c>
      <c r="O2223">
        <v>-3.75</v>
      </c>
      <c r="P2223">
        <f xml:space="preserve"> IF(Stock_Info[[#This Row],[Close Price]] &gt; Stock_Info[[#This Row],[Open Price]], 1, 0)</f>
        <v>0</v>
      </c>
      <c r="Q2223" t="str">
        <f>IF(AND(Stock_Info[[#This Row],[% Deli. Qty to Traded Qty]]&gt;80,Stock_Info[[#This Row],[No. of Trades]]&lt;3000),"Unusual Day","")</f>
        <v/>
      </c>
      <c r="R2223" t="str">
        <f>IF(AND(Stock_Info[[#This Row],[Spread High-Low]] &lt; 10, Stock_Info[[#This Row],[% Deli. Qty to Traded Qty]] &gt; 90), "Good Day", "")</f>
        <v/>
      </c>
    </row>
    <row r="2224" spans="1:18">
      <c r="A2224" t="s">
        <v>48</v>
      </c>
      <c r="B2224" s="1">
        <v>45583</v>
      </c>
      <c r="C2224" s="1" t="str">
        <f>"WEEK" &amp;" " &amp;  INT((DAY(Stock_Info[[#This Row],[Date]])+WEEKDAY(DATE(YEAR(Stock_Info[[#This Row],[Date]]),MONTH(Stock_Info[[#This Row],[Date]]),1))-1)/7)+1</f>
        <v>WEEK 3</v>
      </c>
      <c r="D2224" s="12">
        <v>152.94999999999999</v>
      </c>
      <c r="E2224" s="12">
        <v>154.9</v>
      </c>
      <c r="F2224" s="12">
        <v>151.35</v>
      </c>
      <c r="G2224" s="12">
        <v>154.35</v>
      </c>
      <c r="H2224" s="12">
        <v>153.47500907660657</v>
      </c>
      <c r="I2224">
        <v>24789</v>
      </c>
      <c r="J2224">
        <v>517</v>
      </c>
      <c r="K2224" s="12">
        <v>3804492</v>
      </c>
      <c r="L2224">
        <v>7098</v>
      </c>
      <c r="M2224">
        <v>28.63</v>
      </c>
      <c r="N2224">
        <v>3.55</v>
      </c>
      <c r="O2224">
        <v>1.4</v>
      </c>
      <c r="P2224">
        <f xml:space="preserve"> IF(Stock_Info[[#This Row],[Close Price]] &gt; Stock_Info[[#This Row],[Open Price]], 1, 0)</f>
        <v>1</v>
      </c>
      <c r="Q2224" t="str">
        <f>IF(AND(Stock_Info[[#This Row],[% Deli. Qty to Traded Qty]]&gt;80,Stock_Info[[#This Row],[No. of Trades]]&lt;3000),"Unusual Day","")</f>
        <v/>
      </c>
      <c r="R2224" t="str">
        <f>IF(AND(Stock_Info[[#This Row],[Spread High-Low]] &lt; 10, Stock_Info[[#This Row],[% Deli. Qty to Traded Qty]] &gt; 90), "Good Day", "")</f>
        <v/>
      </c>
    </row>
    <row r="2225" spans="1:18">
      <c r="A2225" t="s">
        <v>48</v>
      </c>
      <c r="B2225" s="1">
        <v>45582</v>
      </c>
      <c r="C2225" s="1" t="str">
        <f>"WEEK" &amp;" " &amp;  INT((DAY(Stock_Info[[#This Row],[Date]])+WEEKDAY(DATE(YEAR(Stock_Info[[#This Row],[Date]]),MONTH(Stock_Info[[#This Row],[Date]]),1))-1)/7)+1</f>
        <v>WEEK 3</v>
      </c>
      <c r="D2225" s="12">
        <v>155.69999999999999</v>
      </c>
      <c r="E2225" s="12">
        <v>155.75</v>
      </c>
      <c r="F2225" s="12">
        <v>153</v>
      </c>
      <c r="G2225" s="12">
        <v>153.15</v>
      </c>
      <c r="H2225" s="12">
        <v>153.89054593874835</v>
      </c>
      <c r="I2225">
        <v>22530</v>
      </c>
      <c r="J2225">
        <v>402</v>
      </c>
      <c r="K2225" s="12">
        <v>3467154</v>
      </c>
      <c r="L2225">
        <v>10565</v>
      </c>
      <c r="M2225">
        <v>46.89</v>
      </c>
      <c r="N2225">
        <v>2.75</v>
      </c>
      <c r="O2225">
        <v>-2.5499999999999998</v>
      </c>
      <c r="P2225">
        <f xml:space="preserve"> IF(Stock_Info[[#This Row],[Close Price]] &gt; Stock_Info[[#This Row],[Open Price]], 1, 0)</f>
        <v>0</v>
      </c>
      <c r="Q2225" t="str">
        <f>IF(AND(Stock_Info[[#This Row],[% Deli. Qty to Traded Qty]]&gt;80,Stock_Info[[#This Row],[No. of Trades]]&lt;3000),"Unusual Day","")</f>
        <v/>
      </c>
      <c r="R2225" t="str">
        <f>IF(AND(Stock_Info[[#This Row],[Spread High-Low]] &lt; 10, Stock_Info[[#This Row],[% Deli. Qty to Traded Qty]] &gt; 90), "Good Day", "")</f>
        <v/>
      </c>
    </row>
    <row r="2226" spans="1:18">
      <c r="A2226" t="s">
        <v>48</v>
      </c>
      <c r="B2226" s="1">
        <v>45581</v>
      </c>
      <c r="C2226" s="1" t="str">
        <f>"WEEK" &amp;" " &amp;  INT((DAY(Stock_Info[[#This Row],[Date]])+WEEKDAY(DATE(YEAR(Stock_Info[[#This Row],[Date]]),MONTH(Stock_Info[[#This Row],[Date]]),1))-1)/7)+1</f>
        <v>WEEK 3</v>
      </c>
      <c r="D2226" s="12">
        <v>155.19999999999999</v>
      </c>
      <c r="E2226" s="12">
        <v>155.65</v>
      </c>
      <c r="F2226" s="12">
        <v>153.9</v>
      </c>
      <c r="G2226" s="12">
        <v>155.30000000000001</v>
      </c>
      <c r="H2226" s="12">
        <v>154.66594171378861</v>
      </c>
      <c r="I2226">
        <v>50578</v>
      </c>
      <c r="J2226">
        <v>850</v>
      </c>
      <c r="K2226" s="12">
        <v>7822694</v>
      </c>
      <c r="L2226">
        <v>36487</v>
      </c>
      <c r="M2226">
        <v>72.14</v>
      </c>
      <c r="N2226">
        <v>1.75</v>
      </c>
      <c r="O2226">
        <v>0.1</v>
      </c>
      <c r="P2226">
        <f xml:space="preserve"> IF(Stock_Info[[#This Row],[Close Price]] &gt; Stock_Info[[#This Row],[Open Price]], 1, 0)</f>
        <v>1</v>
      </c>
      <c r="Q2226" t="str">
        <f>IF(AND(Stock_Info[[#This Row],[% Deli. Qty to Traded Qty]]&gt;80,Stock_Info[[#This Row],[No. of Trades]]&lt;3000),"Unusual Day","")</f>
        <v/>
      </c>
      <c r="R2226" t="str">
        <f>IF(AND(Stock_Info[[#This Row],[Spread High-Low]] &lt; 10, Stock_Info[[#This Row],[% Deli. Qty to Traded Qty]] &gt; 90), "Good Day", "")</f>
        <v/>
      </c>
    </row>
    <row r="2227" spans="1:18">
      <c r="A2227" t="s">
        <v>48</v>
      </c>
      <c r="B2227" s="1">
        <v>45580</v>
      </c>
      <c r="C2227" s="1" t="str">
        <f>"WEEK" &amp;" " &amp;  INT((DAY(Stock_Info[[#This Row],[Date]])+WEEKDAY(DATE(YEAR(Stock_Info[[#This Row],[Date]]),MONTH(Stock_Info[[#This Row],[Date]]),1))-1)/7)+1</f>
        <v>WEEK 3</v>
      </c>
      <c r="D2227" s="12">
        <v>154.15</v>
      </c>
      <c r="E2227" s="12">
        <v>155.94999999999999</v>
      </c>
      <c r="F2227" s="12">
        <v>153.19999999999999</v>
      </c>
      <c r="G2227" s="12">
        <v>155.05000000000001</v>
      </c>
      <c r="H2227" s="12">
        <v>154.51561192926482</v>
      </c>
      <c r="I2227">
        <v>102806</v>
      </c>
      <c r="J2227">
        <v>1431</v>
      </c>
      <c r="K2227" s="12">
        <v>15885132</v>
      </c>
      <c r="L2227">
        <v>70709</v>
      </c>
      <c r="M2227">
        <v>68.78</v>
      </c>
      <c r="N2227">
        <v>2.75</v>
      </c>
      <c r="O2227">
        <v>0.9</v>
      </c>
      <c r="P2227">
        <f xml:space="preserve"> IF(Stock_Info[[#This Row],[Close Price]] &gt; Stock_Info[[#This Row],[Open Price]], 1, 0)</f>
        <v>1</v>
      </c>
      <c r="Q2227" t="str">
        <f>IF(AND(Stock_Info[[#This Row],[% Deli. Qty to Traded Qty]]&gt;80,Stock_Info[[#This Row],[No. of Trades]]&lt;3000),"Unusual Day","")</f>
        <v/>
      </c>
      <c r="R2227" t="str">
        <f>IF(AND(Stock_Info[[#This Row],[Spread High-Low]] &lt; 10, Stock_Info[[#This Row],[% Deli. Qty to Traded Qty]] &gt; 90), "Good Day", "")</f>
        <v/>
      </c>
    </row>
    <row r="2228" spans="1:18">
      <c r="A2228" t="s">
        <v>48</v>
      </c>
      <c r="B2228" s="1">
        <v>45579</v>
      </c>
      <c r="C2228" s="1" t="str">
        <f>"WEEK" &amp;" " &amp;  INT((DAY(Stock_Info[[#This Row],[Date]])+WEEKDAY(DATE(YEAR(Stock_Info[[#This Row],[Date]]),MONTH(Stock_Info[[#This Row],[Date]]),1))-1)/7)+1</f>
        <v>WEEK 3</v>
      </c>
      <c r="D2228" s="12">
        <v>153</v>
      </c>
      <c r="E2228" s="12">
        <v>155.1</v>
      </c>
      <c r="F2228" s="12">
        <v>151.65</v>
      </c>
      <c r="G2228" s="12">
        <v>154.15</v>
      </c>
      <c r="H2228" s="12">
        <v>153.21787148594379</v>
      </c>
      <c r="I2228">
        <v>30876</v>
      </c>
      <c r="J2228">
        <v>655</v>
      </c>
      <c r="K2228" s="12">
        <v>4730755</v>
      </c>
      <c r="L2228">
        <v>13579</v>
      </c>
      <c r="M2228">
        <v>43.98</v>
      </c>
      <c r="N2228">
        <v>3.45</v>
      </c>
      <c r="O2228">
        <v>1.1499999999999999</v>
      </c>
      <c r="P2228">
        <f xml:space="preserve"> IF(Stock_Info[[#This Row],[Close Price]] &gt; Stock_Info[[#This Row],[Open Price]], 1, 0)</f>
        <v>1</v>
      </c>
      <c r="Q2228" t="str">
        <f>IF(AND(Stock_Info[[#This Row],[% Deli. Qty to Traded Qty]]&gt;80,Stock_Info[[#This Row],[No. of Trades]]&lt;3000),"Unusual Day","")</f>
        <v/>
      </c>
      <c r="R2228" t="str">
        <f>IF(AND(Stock_Info[[#This Row],[Spread High-Low]] &lt; 10, Stock_Info[[#This Row],[% Deli. Qty to Traded Qty]] &gt; 90), "Good Day", "")</f>
        <v/>
      </c>
    </row>
    <row r="2229" spans="1:18">
      <c r="A2229" t="s">
        <v>48</v>
      </c>
      <c r="B2229" s="1">
        <v>45576</v>
      </c>
      <c r="C2229" s="1" t="str">
        <f>"WEEK" &amp;" " &amp;  INT((DAY(Stock_Info[[#This Row],[Date]])+WEEKDAY(DATE(YEAR(Stock_Info[[#This Row],[Date]]),MONTH(Stock_Info[[#This Row],[Date]]),1))-1)/7)+1</f>
        <v>WEEK 2</v>
      </c>
      <c r="D2229" s="12">
        <v>154.65</v>
      </c>
      <c r="E2229" s="12">
        <v>155.19999999999999</v>
      </c>
      <c r="F2229" s="12">
        <v>153</v>
      </c>
      <c r="G2229" s="12">
        <v>153.85</v>
      </c>
      <c r="H2229" s="12">
        <v>153.69714996571028</v>
      </c>
      <c r="I2229">
        <v>62701</v>
      </c>
      <c r="J2229">
        <v>1493</v>
      </c>
      <c r="K2229" s="12">
        <v>9636965</v>
      </c>
      <c r="L2229">
        <v>35775</v>
      </c>
      <c r="M2229">
        <v>57.06</v>
      </c>
      <c r="N2229">
        <v>2.2000000000000002</v>
      </c>
      <c r="O2229">
        <v>-0.8</v>
      </c>
      <c r="P2229">
        <f xml:space="preserve"> IF(Stock_Info[[#This Row],[Close Price]] &gt; Stock_Info[[#This Row],[Open Price]], 1, 0)</f>
        <v>0</v>
      </c>
      <c r="Q2229" t="str">
        <f>IF(AND(Stock_Info[[#This Row],[% Deli. Qty to Traded Qty]]&gt;80,Stock_Info[[#This Row],[No. of Trades]]&lt;3000),"Unusual Day","")</f>
        <v/>
      </c>
      <c r="R2229" t="str">
        <f>IF(AND(Stock_Info[[#This Row],[Spread High-Low]] &lt; 10, Stock_Info[[#This Row],[% Deli. Qty to Traded Qty]] &gt; 90), "Good Day", "")</f>
        <v/>
      </c>
    </row>
    <row r="2230" spans="1:18">
      <c r="A2230" t="s">
        <v>48</v>
      </c>
      <c r="B2230" s="1">
        <v>45575</v>
      </c>
      <c r="C2230" s="1" t="str">
        <f>"WEEK" &amp;" " &amp;  INT((DAY(Stock_Info[[#This Row],[Date]])+WEEKDAY(DATE(YEAR(Stock_Info[[#This Row],[Date]]),MONTH(Stock_Info[[#This Row],[Date]]),1))-1)/7)+1</f>
        <v>WEEK 2</v>
      </c>
      <c r="D2230" s="12">
        <v>154.94999999999999</v>
      </c>
      <c r="E2230" s="12">
        <v>156.85</v>
      </c>
      <c r="F2230" s="12">
        <v>153.75</v>
      </c>
      <c r="G2230" s="12">
        <v>154.15</v>
      </c>
      <c r="H2230" s="12">
        <v>154.85554488171027</v>
      </c>
      <c r="I2230">
        <v>61417</v>
      </c>
      <c r="J2230">
        <v>1445</v>
      </c>
      <c r="K2230" s="12">
        <v>9510763</v>
      </c>
      <c r="L2230">
        <v>36303</v>
      </c>
      <c r="M2230">
        <v>59.11</v>
      </c>
      <c r="N2230">
        <v>3.1</v>
      </c>
      <c r="O2230">
        <v>-0.8</v>
      </c>
      <c r="P2230">
        <f xml:space="preserve"> IF(Stock_Info[[#This Row],[Close Price]] &gt; Stock_Info[[#This Row],[Open Price]], 1, 0)</f>
        <v>0</v>
      </c>
      <c r="Q2230" t="str">
        <f>IF(AND(Stock_Info[[#This Row],[% Deli. Qty to Traded Qty]]&gt;80,Stock_Info[[#This Row],[No. of Trades]]&lt;3000),"Unusual Day","")</f>
        <v/>
      </c>
      <c r="R2230" t="str">
        <f>IF(AND(Stock_Info[[#This Row],[Spread High-Low]] &lt; 10, Stock_Info[[#This Row],[% Deli. Qty to Traded Qty]] &gt; 90), "Good Day", "")</f>
        <v/>
      </c>
    </row>
    <row r="2231" spans="1:18">
      <c r="A2231" t="s">
        <v>48</v>
      </c>
      <c r="B2231" s="1">
        <v>45574</v>
      </c>
      <c r="C2231" s="1" t="str">
        <f>"WEEK" &amp;" " &amp;  INT((DAY(Stock_Info[[#This Row],[Date]])+WEEKDAY(DATE(YEAR(Stock_Info[[#This Row],[Date]]),MONTH(Stock_Info[[#This Row],[Date]]),1))-1)/7)+1</f>
        <v>WEEK 2</v>
      </c>
      <c r="D2231" s="12">
        <v>158.44999999999999</v>
      </c>
      <c r="E2231" s="12">
        <v>158.94999999999999</v>
      </c>
      <c r="F2231" s="12">
        <v>154</v>
      </c>
      <c r="G2231" s="12">
        <v>154.30000000000001</v>
      </c>
      <c r="H2231" s="12">
        <v>156.24367999291627</v>
      </c>
      <c r="I2231">
        <v>22587</v>
      </c>
      <c r="J2231">
        <v>566</v>
      </c>
      <c r="K2231" s="12">
        <v>3529076</v>
      </c>
      <c r="L2231">
        <v>8591</v>
      </c>
      <c r="M2231">
        <v>38.04</v>
      </c>
      <c r="N2231">
        <v>4.95</v>
      </c>
      <c r="O2231">
        <v>-4.1500000000000004</v>
      </c>
      <c r="P2231">
        <f xml:space="preserve"> IF(Stock_Info[[#This Row],[Close Price]] &gt; Stock_Info[[#This Row],[Open Price]], 1, 0)</f>
        <v>0</v>
      </c>
      <c r="Q2231" t="str">
        <f>IF(AND(Stock_Info[[#This Row],[% Deli. Qty to Traded Qty]]&gt;80,Stock_Info[[#This Row],[No. of Trades]]&lt;3000),"Unusual Day","")</f>
        <v/>
      </c>
      <c r="R2231" t="str">
        <f>IF(AND(Stock_Info[[#This Row],[Spread High-Low]] &lt; 10, Stock_Info[[#This Row],[% Deli. Qty to Traded Qty]] &gt; 90), "Good Day", "")</f>
        <v/>
      </c>
    </row>
    <row r="2232" spans="1:18">
      <c r="A2232" t="s">
        <v>48</v>
      </c>
      <c r="B2232" s="1">
        <v>45573</v>
      </c>
      <c r="C2232" s="1" t="str">
        <f>"WEEK" &amp;" " &amp;  INT((DAY(Stock_Info[[#This Row],[Date]])+WEEKDAY(DATE(YEAR(Stock_Info[[#This Row],[Date]]),MONTH(Stock_Info[[#This Row],[Date]]),1))-1)/7)+1</f>
        <v>WEEK 2</v>
      </c>
      <c r="D2232" s="12">
        <v>153</v>
      </c>
      <c r="E2232" s="12">
        <v>158.85</v>
      </c>
      <c r="F2232" s="12">
        <v>152.15</v>
      </c>
      <c r="G2232" s="12">
        <v>157.30000000000001</v>
      </c>
      <c r="H2232" s="12">
        <v>156.71187911696634</v>
      </c>
      <c r="I2232">
        <v>44936</v>
      </c>
      <c r="J2232">
        <v>925</v>
      </c>
      <c r="K2232" s="12">
        <v>7042005</v>
      </c>
      <c r="L2232">
        <v>28416</v>
      </c>
      <c r="M2232">
        <v>63.24</v>
      </c>
      <c r="N2232">
        <v>6.7</v>
      </c>
      <c r="O2232">
        <v>4.3</v>
      </c>
      <c r="P2232">
        <f xml:space="preserve"> IF(Stock_Info[[#This Row],[Close Price]] &gt; Stock_Info[[#This Row],[Open Price]], 1, 0)</f>
        <v>1</v>
      </c>
      <c r="Q2232" t="str">
        <f>IF(AND(Stock_Info[[#This Row],[% Deli. Qty to Traded Qty]]&gt;80,Stock_Info[[#This Row],[No. of Trades]]&lt;3000),"Unusual Day","")</f>
        <v/>
      </c>
      <c r="R2232" t="str">
        <f>IF(AND(Stock_Info[[#This Row],[Spread High-Low]] &lt; 10, Stock_Info[[#This Row],[% Deli. Qty to Traded Qty]] &gt; 90), "Good Day", "")</f>
        <v/>
      </c>
    </row>
    <row r="2233" spans="1:18">
      <c r="A2233" t="s">
        <v>48</v>
      </c>
      <c r="B2233" s="1">
        <v>45572</v>
      </c>
      <c r="C2233" s="1" t="str">
        <f>"WEEK" &amp;" " &amp;  INT((DAY(Stock_Info[[#This Row],[Date]])+WEEKDAY(DATE(YEAR(Stock_Info[[#This Row],[Date]]),MONTH(Stock_Info[[#This Row],[Date]]),1))-1)/7)+1</f>
        <v>WEEK 2</v>
      </c>
      <c r="D2233" s="12">
        <v>158.05000000000001</v>
      </c>
      <c r="E2233" s="12">
        <v>160.65</v>
      </c>
      <c r="F2233" s="12">
        <v>152.5</v>
      </c>
      <c r="G2233" s="12">
        <v>153.5</v>
      </c>
      <c r="H2233" s="12">
        <v>154.82388483732186</v>
      </c>
      <c r="I2233">
        <v>147131</v>
      </c>
      <c r="J2233">
        <v>3543</v>
      </c>
      <c r="K2233" s="12">
        <v>22779393</v>
      </c>
      <c r="L2233">
        <v>74262</v>
      </c>
      <c r="M2233">
        <v>50.47</v>
      </c>
      <c r="N2233">
        <v>8.15</v>
      </c>
      <c r="O2233">
        <v>-4.55</v>
      </c>
      <c r="P2233">
        <f xml:space="preserve"> IF(Stock_Info[[#This Row],[Close Price]] &gt; Stock_Info[[#This Row],[Open Price]], 1, 0)</f>
        <v>0</v>
      </c>
      <c r="Q2233" t="str">
        <f>IF(AND(Stock_Info[[#This Row],[% Deli. Qty to Traded Qty]]&gt;80,Stock_Info[[#This Row],[No. of Trades]]&lt;3000),"Unusual Day","")</f>
        <v/>
      </c>
      <c r="R2233" t="str">
        <f>IF(AND(Stock_Info[[#This Row],[Spread High-Low]] &lt; 10, Stock_Info[[#This Row],[% Deli. Qty to Traded Qty]] &gt; 90), "Good Day", "")</f>
        <v/>
      </c>
    </row>
    <row r="2234" spans="1:18">
      <c r="A2234" t="s">
        <v>48</v>
      </c>
      <c r="B2234" s="1">
        <v>45569</v>
      </c>
      <c r="C2234" s="1" t="str">
        <f>"WEEK" &amp;" " &amp;  INT((DAY(Stock_Info[[#This Row],[Date]])+WEEKDAY(DATE(YEAR(Stock_Info[[#This Row],[Date]]),MONTH(Stock_Info[[#This Row],[Date]]),1))-1)/7)+1</f>
        <v>WEEK 1</v>
      </c>
      <c r="D2234" s="12">
        <v>160.69999999999999</v>
      </c>
      <c r="E2234" s="12">
        <v>161.80000000000001</v>
      </c>
      <c r="F2234" s="12">
        <v>157.9</v>
      </c>
      <c r="G2234" s="12">
        <v>158.44999999999999</v>
      </c>
      <c r="H2234" s="12">
        <v>160.0234778834392</v>
      </c>
      <c r="I2234">
        <v>50686</v>
      </c>
      <c r="J2234">
        <v>827</v>
      </c>
      <c r="K2234" s="12">
        <v>8110950</v>
      </c>
      <c r="L2234">
        <v>19256</v>
      </c>
      <c r="M2234">
        <v>37.99</v>
      </c>
      <c r="N2234">
        <v>3.9</v>
      </c>
      <c r="O2234">
        <v>-2.25</v>
      </c>
      <c r="P2234">
        <f xml:space="preserve"> IF(Stock_Info[[#This Row],[Close Price]] &gt; Stock_Info[[#This Row],[Open Price]], 1, 0)</f>
        <v>0</v>
      </c>
      <c r="Q2234" t="str">
        <f>IF(AND(Stock_Info[[#This Row],[% Deli. Qty to Traded Qty]]&gt;80,Stock_Info[[#This Row],[No. of Trades]]&lt;3000),"Unusual Day","")</f>
        <v/>
      </c>
      <c r="R2234" t="str">
        <f>IF(AND(Stock_Info[[#This Row],[Spread High-Low]] &lt; 10, Stock_Info[[#This Row],[% Deli. Qty to Traded Qty]] &gt; 90), "Good Day", "")</f>
        <v/>
      </c>
    </row>
    <row r="2235" spans="1:18">
      <c r="A2235" t="s">
        <v>48</v>
      </c>
      <c r="B2235" s="1">
        <v>45568</v>
      </c>
      <c r="C2235" s="1" t="str">
        <f>"WEEK" &amp;" " &amp;  INT((DAY(Stock_Info[[#This Row],[Date]])+WEEKDAY(DATE(YEAR(Stock_Info[[#This Row],[Date]]),MONTH(Stock_Info[[#This Row],[Date]]),1))-1)/7)+1</f>
        <v>WEEK 1</v>
      </c>
      <c r="D2235" s="12">
        <v>161</v>
      </c>
      <c r="E2235" s="12">
        <v>163.9</v>
      </c>
      <c r="F2235" s="12">
        <v>159.35</v>
      </c>
      <c r="G2235" s="12">
        <v>161</v>
      </c>
      <c r="H2235" s="12">
        <v>161.31860048477185</v>
      </c>
      <c r="I2235">
        <v>142335</v>
      </c>
      <c r="J2235">
        <v>3377</v>
      </c>
      <c r="K2235" s="12">
        <v>22961283</v>
      </c>
      <c r="L2235">
        <v>55006</v>
      </c>
      <c r="M2235">
        <v>38.65</v>
      </c>
      <c r="N2235">
        <v>4.55</v>
      </c>
      <c r="O2235">
        <v>0</v>
      </c>
      <c r="P2235">
        <f xml:space="preserve"> IF(Stock_Info[[#This Row],[Close Price]] &gt; Stock_Info[[#This Row],[Open Price]], 1, 0)</f>
        <v>0</v>
      </c>
      <c r="Q2235" t="str">
        <f>IF(AND(Stock_Info[[#This Row],[% Deli. Qty to Traded Qty]]&gt;80,Stock_Info[[#This Row],[No. of Trades]]&lt;3000),"Unusual Day","")</f>
        <v/>
      </c>
      <c r="R2235" t="str">
        <f>IF(AND(Stock_Info[[#This Row],[Spread High-Low]] &lt; 10, Stock_Info[[#This Row],[% Deli. Qty to Traded Qty]] &gt; 90), "Good Day", "")</f>
        <v/>
      </c>
    </row>
    <row r="2236" spans="1:18">
      <c r="A2236" t="s">
        <v>48</v>
      </c>
      <c r="B2236" s="1">
        <v>45566</v>
      </c>
      <c r="C2236" s="1" t="str">
        <f>"WEEK" &amp;" " &amp;  INT((DAY(Stock_Info[[#This Row],[Date]])+WEEKDAY(DATE(YEAR(Stock_Info[[#This Row],[Date]]),MONTH(Stock_Info[[#This Row],[Date]]),1))-1)/7)+1</f>
        <v>WEEK 1</v>
      </c>
      <c r="D2236" s="12">
        <v>164</v>
      </c>
      <c r="E2236" s="12">
        <v>165.5</v>
      </c>
      <c r="F2236" s="12">
        <v>162.69999999999999</v>
      </c>
      <c r="G2236" s="12">
        <v>164.05</v>
      </c>
      <c r="H2236" s="12">
        <v>164.32346163599678</v>
      </c>
      <c r="I2236">
        <v>90697</v>
      </c>
      <c r="J2236">
        <v>1263</v>
      </c>
      <c r="K2236" s="12">
        <v>14903645</v>
      </c>
      <c r="L2236">
        <v>35904</v>
      </c>
      <c r="M2236">
        <v>39.590000000000003</v>
      </c>
      <c r="N2236">
        <v>2.8</v>
      </c>
      <c r="O2236">
        <v>0.05</v>
      </c>
      <c r="P2236">
        <f xml:space="preserve"> IF(Stock_Info[[#This Row],[Close Price]] &gt; Stock_Info[[#This Row],[Open Price]], 1, 0)</f>
        <v>1</v>
      </c>
      <c r="Q2236" t="str">
        <f>IF(AND(Stock_Info[[#This Row],[% Deli. Qty to Traded Qty]]&gt;80,Stock_Info[[#This Row],[No. of Trades]]&lt;3000),"Unusual Day","")</f>
        <v/>
      </c>
      <c r="R2236" t="str">
        <f>IF(AND(Stock_Info[[#This Row],[Spread High-Low]] &lt; 10, Stock_Info[[#This Row],[% Deli. Qty to Traded Qty]] &gt; 90), "Good Day", "")</f>
        <v/>
      </c>
    </row>
    <row r="2237" spans="1:18">
      <c r="A2237" t="s">
        <v>48</v>
      </c>
      <c r="B2237" s="1">
        <v>45565</v>
      </c>
      <c r="C2237" s="1" t="str">
        <f>"WEEK" &amp;" " &amp;  INT((DAY(Stock_Info[[#This Row],[Date]])+WEEKDAY(DATE(YEAR(Stock_Info[[#This Row],[Date]]),MONTH(Stock_Info[[#This Row],[Date]]),1))-1)/7)+1</f>
        <v>WEEK 5</v>
      </c>
      <c r="D2237" s="12">
        <v>162.15</v>
      </c>
      <c r="E2237" s="12">
        <v>165.85</v>
      </c>
      <c r="F2237" s="12">
        <v>162.15</v>
      </c>
      <c r="G2237" s="12">
        <v>163.9</v>
      </c>
      <c r="H2237" s="12">
        <v>164.2034103341843</v>
      </c>
      <c r="I2237">
        <v>112423</v>
      </c>
      <c r="J2237">
        <v>2056</v>
      </c>
      <c r="K2237" s="12">
        <v>18460240</v>
      </c>
      <c r="L2237">
        <v>44723</v>
      </c>
      <c r="M2237">
        <v>39.78</v>
      </c>
      <c r="N2237">
        <v>3.7</v>
      </c>
      <c r="O2237">
        <v>1.75</v>
      </c>
      <c r="P2237">
        <f xml:space="preserve"> IF(Stock_Info[[#This Row],[Close Price]] &gt; Stock_Info[[#This Row],[Open Price]], 1, 0)</f>
        <v>1</v>
      </c>
      <c r="Q2237" t="str">
        <f>IF(AND(Stock_Info[[#This Row],[% Deli. Qty to Traded Qty]]&gt;80,Stock_Info[[#This Row],[No. of Trades]]&lt;3000),"Unusual Day","")</f>
        <v/>
      </c>
      <c r="R2237" t="str">
        <f>IF(AND(Stock_Info[[#This Row],[Spread High-Low]] &lt; 10, Stock_Info[[#This Row],[% Deli. Qty to Traded Qty]] &gt; 90), "Good Day", "")</f>
        <v/>
      </c>
    </row>
    <row r="2238" spans="1:18">
      <c r="A2238" t="s">
        <v>48</v>
      </c>
      <c r="B2238" s="1">
        <v>45562</v>
      </c>
      <c r="C2238" s="1" t="str">
        <f>"WEEK" &amp;" " &amp;  INT((DAY(Stock_Info[[#This Row],[Date]])+WEEKDAY(DATE(YEAR(Stock_Info[[#This Row],[Date]]),MONTH(Stock_Info[[#This Row],[Date]]),1))-1)/7)+1</f>
        <v>WEEK 4</v>
      </c>
      <c r="D2238" s="12">
        <v>166</v>
      </c>
      <c r="E2238" s="12">
        <v>167.65</v>
      </c>
      <c r="F2238" s="12">
        <v>163.44999999999999</v>
      </c>
      <c r="G2238" s="12">
        <v>163.9</v>
      </c>
      <c r="H2238" s="12">
        <v>165.29697087486466</v>
      </c>
      <c r="I2238">
        <v>72034</v>
      </c>
      <c r="J2238">
        <v>1527</v>
      </c>
      <c r="K2238" s="12">
        <v>11907002</v>
      </c>
      <c r="L2238">
        <v>42511</v>
      </c>
      <c r="M2238">
        <v>59.02</v>
      </c>
      <c r="N2238">
        <v>4.2</v>
      </c>
      <c r="O2238">
        <v>-2.1</v>
      </c>
      <c r="P2238">
        <f xml:space="preserve"> IF(Stock_Info[[#This Row],[Close Price]] &gt; Stock_Info[[#This Row],[Open Price]], 1, 0)</f>
        <v>0</v>
      </c>
      <c r="Q2238" t="str">
        <f>IF(AND(Stock_Info[[#This Row],[% Deli. Qty to Traded Qty]]&gt;80,Stock_Info[[#This Row],[No. of Trades]]&lt;3000),"Unusual Day","")</f>
        <v/>
      </c>
      <c r="R2238" t="str">
        <f>IF(AND(Stock_Info[[#This Row],[Spread High-Low]] &lt; 10, Stock_Info[[#This Row],[% Deli. Qty to Traded Qty]] &gt; 90), "Good Day", "")</f>
        <v/>
      </c>
    </row>
    <row r="2239" spans="1:18">
      <c r="A2239" t="s">
        <v>48</v>
      </c>
      <c r="B2239" s="1">
        <v>45561</v>
      </c>
      <c r="C2239" s="1" t="str">
        <f>"WEEK" &amp;" " &amp;  INT((DAY(Stock_Info[[#This Row],[Date]])+WEEKDAY(DATE(YEAR(Stock_Info[[#This Row],[Date]]),MONTH(Stock_Info[[#This Row],[Date]]),1))-1)/7)+1</f>
        <v>WEEK 4</v>
      </c>
      <c r="D2239" s="12">
        <v>166.95</v>
      </c>
      <c r="E2239" s="12">
        <v>167.75</v>
      </c>
      <c r="F2239" s="12">
        <v>164.95</v>
      </c>
      <c r="G2239" s="12">
        <v>165.95</v>
      </c>
      <c r="H2239" s="12">
        <v>166.00445389716</v>
      </c>
      <c r="I2239">
        <v>39965</v>
      </c>
      <c r="J2239">
        <v>716</v>
      </c>
      <c r="K2239" s="12">
        <v>6634368</v>
      </c>
      <c r="L2239">
        <v>12768</v>
      </c>
      <c r="M2239">
        <v>31.95</v>
      </c>
      <c r="N2239">
        <v>2.8</v>
      </c>
      <c r="O2239">
        <v>-1</v>
      </c>
      <c r="P2239">
        <f xml:space="preserve"> IF(Stock_Info[[#This Row],[Close Price]] &gt; Stock_Info[[#This Row],[Open Price]], 1, 0)</f>
        <v>0</v>
      </c>
      <c r="Q2239" t="str">
        <f>IF(AND(Stock_Info[[#This Row],[% Deli. Qty to Traded Qty]]&gt;80,Stock_Info[[#This Row],[No. of Trades]]&lt;3000),"Unusual Day","")</f>
        <v/>
      </c>
      <c r="R2239" t="str">
        <f>IF(AND(Stock_Info[[#This Row],[Spread High-Low]] &lt; 10, Stock_Info[[#This Row],[% Deli. Qty to Traded Qty]] &gt; 90), "Good Day", "")</f>
        <v/>
      </c>
    </row>
    <row r="2240" spans="1:18">
      <c r="A2240" t="s">
        <v>48</v>
      </c>
      <c r="B2240" s="1">
        <v>45560</v>
      </c>
      <c r="C2240" s="1" t="str">
        <f>"WEEK" &amp;" " &amp;  INT((DAY(Stock_Info[[#This Row],[Date]])+WEEKDAY(DATE(YEAR(Stock_Info[[#This Row],[Date]]),MONTH(Stock_Info[[#This Row],[Date]]),1))-1)/7)+1</f>
        <v>WEEK 4</v>
      </c>
      <c r="D2240" s="12">
        <v>168.55</v>
      </c>
      <c r="E2240" s="12">
        <v>168.8</v>
      </c>
      <c r="F2240" s="12">
        <v>166.2</v>
      </c>
      <c r="G2240" s="12">
        <v>166.95</v>
      </c>
      <c r="H2240" s="12">
        <v>167.39513782730904</v>
      </c>
      <c r="I2240">
        <v>40558</v>
      </c>
      <c r="J2240">
        <v>726</v>
      </c>
      <c r="K2240" s="12">
        <v>6789212</v>
      </c>
      <c r="L2240">
        <v>10621</v>
      </c>
      <c r="M2240">
        <v>26.19</v>
      </c>
      <c r="N2240">
        <v>2.6</v>
      </c>
      <c r="O2240">
        <v>-1.6</v>
      </c>
      <c r="P2240">
        <f xml:space="preserve"> IF(Stock_Info[[#This Row],[Close Price]] &gt; Stock_Info[[#This Row],[Open Price]], 1, 0)</f>
        <v>0</v>
      </c>
      <c r="Q2240" t="str">
        <f>IF(AND(Stock_Info[[#This Row],[% Deli. Qty to Traded Qty]]&gt;80,Stock_Info[[#This Row],[No. of Trades]]&lt;3000),"Unusual Day","")</f>
        <v/>
      </c>
      <c r="R2240" t="str">
        <f>IF(AND(Stock_Info[[#This Row],[Spread High-Low]] &lt; 10, Stock_Info[[#This Row],[% Deli. Qty to Traded Qty]] &gt; 90), "Good Day", "")</f>
        <v/>
      </c>
    </row>
    <row r="2241" spans="1:18">
      <c r="A2241" t="s">
        <v>48</v>
      </c>
      <c r="B2241" s="1">
        <v>45559</v>
      </c>
      <c r="C2241" s="1" t="str">
        <f>"WEEK" &amp;" " &amp;  INT((DAY(Stock_Info[[#This Row],[Date]])+WEEKDAY(DATE(YEAR(Stock_Info[[#This Row],[Date]]),MONTH(Stock_Info[[#This Row],[Date]]),1))-1)/7)+1</f>
        <v>WEEK 4</v>
      </c>
      <c r="D2241" s="12">
        <v>170.35</v>
      </c>
      <c r="E2241" s="12">
        <v>170.65</v>
      </c>
      <c r="F2241" s="12">
        <v>166.25</v>
      </c>
      <c r="G2241" s="12">
        <v>166.9</v>
      </c>
      <c r="H2241" s="12">
        <v>167.89152017046831</v>
      </c>
      <c r="I2241">
        <v>61947</v>
      </c>
      <c r="J2241">
        <v>1555</v>
      </c>
      <c r="K2241" s="12">
        <v>10400376</v>
      </c>
      <c r="L2241">
        <v>34865</v>
      </c>
      <c r="M2241">
        <v>56.28</v>
      </c>
      <c r="N2241">
        <v>4.4000000000000004</v>
      </c>
      <c r="O2241">
        <v>-3.45</v>
      </c>
      <c r="P2241">
        <f xml:space="preserve"> IF(Stock_Info[[#This Row],[Close Price]] &gt; Stock_Info[[#This Row],[Open Price]], 1, 0)</f>
        <v>0</v>
      </c>
      <c r="Q2241" t="str">
        <f>IF(AND(Stock_Info[[#This Row],[% Deli. Qty to Traded Qty]]&gt;80,Stock_Info[[#This Row],[No. of Trades]]&lt;3000),"Unusual Day","")</f>
        <v/>
      </c>
      <c r="R2241" t="str">
        <f>IF(AND(Stock_Info[[#This Row],[Spread High-Low]] &lt; 10, Stock_Info[[#This Row],[% Deli. Qty to Traded Qty]] &gt; 90), "Good Day", "")</f>
        <v/>
      </c>
    </row>
    <row r="2242" spans="1:18">
      <c r="A2242" t="s">
        <v>48</v>
      </c>
      <c r="B2242" s="1">
        <v>45558</v>
      </c>
      <c r="C2242" s="1" t="str">
        <f>"WEEK" &amp;" " &amp;  INT((DAY(Stock_Info[[#This Row],[Date]])+WEEKDAY(DATE(YEAR(Stock_Info[[#This Row],[Date]]),MONTH(Stock_Info[[#This Row],[Date]]),1))-1)/7)+1</f>
        <v>WEEK 4</v>
      </c>
      <c r="D2242" s="12">
        <v>168.55</v>
      </c>
      <c r="E2242" s="12">
        <v>171.3</v>
      </c>
      <c r="F2242" s="12">
        <v>167.6</v>
      </c>
      <c r="G2242" s="12">
        <v>170.05</v>
      </c>
      <c r="H2242" s="12">
        <v>169.90706011430905</v>
      </c>
      <c r="I2242">
        <v>156768</v>
      </c>
      <c r="J2242">
        <v>2080</v>
      </c>
      <c r="K2242" s="12">
        <v>26635990</v>
      </c>
      <c r="L2242">
        <v>89952</v>
      </c>
      <c r="M2242">
        <v>57.38</v>
      </c>
      <c r="N2242">
        <v>3.7</v>
      </c>
      <c r="O2242">
        <v>1.5</v>
      </c>
      <c r="P2242">
        <f xml:space="preserve"> IF(Stock_Info[[#This Row],[Close Price]] &gt; Stock_Info[[#This Row],[Open Price]], 1, 0)</f>
        <v>1</v>
      </c>
      <c r="Q2242" t="str">
        <f>IF(AND(Stock_Info[[#This Row],[% Deli. Qty to Traded Qty]]&gt;80,Stock_Info[[#This Row],[No. of Trades]]&lt;3000),"Unusual Day","")</f>
        <v/>
      </c>
      <c r="R2242" t="str">
        <f>IF(AND(Stock_Info[[#This Row],[Spread High-Low]] &lt; 10, Stock_Info[[#This Row],[% Deli. Qty to Traded Qty]] &gt; 90), "Good Day", "")</f>
        <v/>
      </c>
    </row>
    <row r="2243" spans="1:18">
      <c r="A2243" t="s">
        <v>48</v>
      </c>
      <c r="B2243" s="1">
        <v>45555</v>
      </c>
      <c r="C2243" s="1" t="str">
        <f>"WEEK" &amp;" " &amp;  INT((DAY(Stock_Info[[#This Row],[Date]])+WEEKDAY(DATE(YEAR(Stock_Info[[#This Row],[Date]]),MONTH(Stock_Info[[#This Row],[Date]]),1))-1)/7)+1</f>
        <v>WEEK 3</v>
      </c>
      <c r="D2243" s="12">
        <v>168.15</v>
      </c>
      <c r="E2243" s="12">
        <v>168.3</v>
      </c>
      <c r="F2243" s="12">
        <v>165.75</v>
      </c>
      <c r="G2243" s="12">
        <v>167.85</v>
      </c>
      <c r="H2243" s="12">
        <v>167.42358119941306</v>
      </c>
      <c r="I2243">
        <v>21127</v>
      </c>
      <c r="J2243">
        <v>560</v>
      </c>
      <c r="K2243" s="12">
        <v>3537158</v>
      </c>
      <c r="L2243">
        <v>6873</v>
      </c>
      <c r="M2243">
        <v>32.53</v>
      </c>
      <c r="N2243">
        <v>2.5499999999999998</v>
      </c>
      <c r="O2243">
        <v>-0.3</v>
      </c>
      <c r="P2243">
        <f xml:space="preserve"> IF(Stock_Info[[#This Row],[Close Price]] &gt; Stock_Info[[#This Row],[Open Price]], 1, 0)</f>
        <v>0</v>
      </c>
      <c r="Q2243" t="str">
        <f>IF(AND(Stock_Info[[#This Row],[% Deli. Qty to Traded Qty]]&gt;80,Stock_Info[[#This Row],[No. of Trades]]&lt;3000),"Unusual Day","")</f>
        <v/>
      </c>
      <c r="R2243" t="str">
        <f>IF(AND(Stock_Info[[#This Row],[Spread High-Low]] &lt; 10, Stock_Info[[#This Row],[% Deli. Qty to Traded Qty]] &gt; 90), "Good Day", "")</f>
        <v/>
      </c>
    </row>
    <row r="2244" spans="1:18">
      <c r="A2244" t="s">
        <v>48</v>
      </c>
      <c r="B2244" s="1">
        <v>45554</v>
      </c>
      <c r="C2244" s="1" t="str">
        <f>"WEEK" &amp;" " &amp;  INT((DAY(Stock_Info[[#This Row],[Date]])+WEEKDAY(DATE(YEAR(Stock_Info[[#This Row],[Date]]),MONTH(Stock_Info[[#This Row],[Date]]),1))-1)/7)+1</f>
        <v>WEEK 3</v>
      </c>
      <c r="D2244" s="12">
        <v>168.55</v>
      </c>
      <c r="E2244" s="12">
        <v>170.25</v>
      </c>
      <c r="F2244" s="12">
        <v>163.1</v>
      </c>
      <c r="G2244" s="12">
        <v>167.5</v>
      </c>
      <c r="H2244" s="12">
        <v>165.40676306931374</v>
      </c>
      <c r="I2244">
        <v>58228</v>
      </c>
      <c r="J2244">
        <v>1033</v>
      </c>
      <c r="K2244" s="12">
        <v>9631305</v>
      </c>
      <c r="L2244">
        <v>26383</v>
      </c>
      <c r="M2244">
        <v>45.31</v>
      </c>
      <c r="N2244">
        <v>7.15</v>
      </c>
      <c r="O2244">
        <v>-1.05</v>
      </c>
      <c r="P2244">
        <f xml:space="preserve"> IF(Stock_Info[[#This Row],[Close Price]] &gt; Stock_Info[[#This Row],[Open Price]], 1, 0)</f>
        <v>0</v>
      </c>
      <c r="Q2244" t="str">
        <f>IF(AND(Stock_Info[[#This Row],[% Deli. Qty to Traded Qty]]&gt;80,Stock_Info[[#This Row],[No. of Trades]]&lt;3000),"Unusual Day","")</f>
        <v/>
      </c>
      <c r="R2244" t="str">
        <f>IF(AND(Stock_Info[[#This Row],[Spread High-Low]] &lt; 10, Stock_Info[[#This Row],[% Deli. Qty to Traded Qty]] &gt; 90), "Good Day", "")</f>
        <v/>
      </c>
    </row>
    <row r="2245" spans="1:18">
      <c r="A2245" t="s">
        <v>48</v>
      </c>
      <c r="B2245" s="1">
        <v>45553</v>
      </c>
      <c r="C2245" s="1" t="str">
        <f>"WEEK" &amp;" " &amp;  INT((DAY(Stock_Info[[#This Row],[Date]])+WEEKDAY(DATE(YEAR(Stock_Info[[#This Row],[Date]]),MONTH(Stock_Info[[#This Row],[Date]]),1))-1)/7)+1</f>
        <v>WEEK 3</v>
      </c>
      <c r="D2245" s="12">
        <v>169.55</v>
      </c>
      <c r="E2245" s="12">
        <v>170.75</v>
      </c>
      <c r="F2245" s="12">
        <v>167.4</v>
      </c>
      <c r="G2245" s="12">
        <v>168.05</v>
      </c>
      <c r="H2245" s="12">
        <v>169.22141521645332</v>
      </c>
      <c r="I2245">
        <v>69530</v>
      </c>
      <c r="J2245">
        <v>1602</v>
      </c>
      <c r="K2245" s="12">
        <v>11765965</v>
      </c>
      <c r="L2245">
        <v>43861</v>
      </c>
      <c r="M2245">
        <v>63.08</v>
      </c>
      <c r="N2245">
        <v>3.35</v>
      </c>
      <c r="O2245">
        <v>-1.5</v>
      </c>
      <c r="P2245">
        <f xml:space="preserve"> IF(Stock_Info[[#This Row],[Close Price]] &gt; Stock_Info[[#This Row],[Open Price]], 1, 0)</f>
        <v>0</v>
      </c>
      <c r="Q2245" t="str">
        <f>IF(AND(Stock_Info[[#This Row],[% Deli. Qty to Traded Qty]]&gt;80,Stock_Info[[#This Row],[No. of Trades]]&lt;3000),"Unusual Day","")</f>
        <v/>
      </c>
      <c r="R2245" t="str">
        <f>IF(AND(Stock_Info[[#This Row],[Spread High-Low]] &lt; 10, Stock_Info[[#This Row],[% Deli. Qty to Traded Qty]] &gt; 90), "Good Day", "")</f>
        <v/>
      </c>
    </row>
    <row r="2246" spans="1:18">
      <c r="A2246" t="s">
        <v>48</v>
      </c>
      <c r="B2246" s="1">
        <v>45552</v>
      </c>
      <c r="C2246" s="1" t="str">
        <f>"WEEK" &amp;" " &amp;  INT((DAY(Stock_Info[[#This Row],[Date]])+WEEKDAY(DATE(YEAR(Stock_Info[[#This Row],[Date]]),MONTH(Stock_Info[[#This Row],[Date]]),1))-1)/7)+1</f>
        <v>WEEK 3</v>
      </c>
      <c r="D2246" s="12">
        <v>169.75</v>
      </c>
      <c r="E2246" s="12">
        <v>171.35</v>
      </c>
      <c r="F2246" s="12">
        <v>168.45</v>
      </c>
      <c r="G2246" s="12">
        <v>170.5</v>
      </c>
      <c r="H2246" s="12">
        <v>170.33419012304063</v>
      </c>
      <c r="I2246">
        <v>47464</v>
      </c>
      <c r="J2246">
        <v>817</v>
      </c>
      <c r="K2246" s="12">
        <v>8084742</v>
      </c>
      <c r="L2246">
        <v>9362</v>
      </c>
      <c r="M2246">
        <v>19.72</v>
      </c>
      <c r="N2246">
        <v>2.9</v>
      </c>
      <c r="O2246">
        <v>0.75</v>
      </c>
      <c r="P2246">
        <f xml:space="preserve"> IF(Stock_Info[[#This Row],[Close Price]] &gt; Stock_Info[[#This Row],[Open Price]], 1, 0)</f>
        <v>1</v>
      </c>
      <c r="Q2246" t="str">
        <f>IF(AND(Stock_Info[[#This Row],[% Deli. Qty to Traded Qty]]&gt;80,Stock_Info[[#This Row],[No. of Trades]]&lt;3000),"Unusual Day","")</f>
        <v/>
      </c>
      <c r="R2246" t="str">
        <f>IF(AND(Stock_Info[[#This Row],[Spread High-Low]] &lt; 10, Stock_Info[[#This Row],[% Deli. Qty to Traded Qty]] &gt; 90), "Good Day", "")</f>
        <v/>
      </c>
    </row>
    <row r="2247" spans="1:18">
      <c r="A2247" t="s">
        <v>48</v>
      </c>
      <c r="B2247" s="1">
        <v>45551</v>
      </c>
      <c r="C2247" s="1" t="str">
        <f>"WEEK" &amp;" " &amp;  INT((DAY(Stock_Info[[#This Row],[Date]])+WEEKDAY(DATE(YEAR(Stock_Info[[#This Row],[Date]]),MONTH(Stock_Info[[#This Row],[Date]]),1))-1)/7)+1</f>
        <v>WEEK 3</v>
      </c>
      <c r="D2247" s="12">
        <v>172.75</v>
      </c>
      <c r="E2247" s="12">
        <v>172.75</v>
      </c>
      <c r="F2247" s="12">
        <v>168.5</v>
      </c>
      <c r="G2247" s="12">
        <v>169.25</v>
      </c>
      <c r="H2247" s="12">
        <v>170.2423037838484</v>
      </c>
      <c r="I2247">
        <v>33458</v>
      </c>
      <c r="J2247">
        <v>755</v>
      </c>
      <c r="K2247" s="12">
        <v>5695967</v>
      </c>
      <c r="L2247">
        <v>13829</v>
      </c>
      <c r="M2247">
        <v>41.33</v>
      </c>
      <c r="N2247">
        <v>4.25</v>
      </c>
      <c r="O2247">
        <v>-3.5</v>
      </c>
      <c r="P2247">
        <f xml:space="preserve"> IF(Stock_Info[[#This Row],[Close Price]] &gt; Stock_Info[[#This Row],[Open Price]], 1, 0)</f>
        <v>0</v>
      </c>
      <c r="Q2247" t="str">
        <f>IF(AND(Stock_Info[[#This Row],[% Deli. Qty to Traded Qty]]&gt;80,Stock_Info[[#This Row],[No. of Trades]]&lt;3000),"Unusual Day","")</f>
        <v/>
      </c>
      <c r="R2247" t="str">
        <f>IF(AND(Stock_Info[[#This Row],[Spread High-Low]] &lt; 10, Stock_Info[[#This Row],[% Deli. Qty to Traded Qty]] &gt; 90), "Good Day", "")</f>
        <v/>
      </c>
    </row>
    <row r="2248" spans="1:18">
      <c r="A2248" t="s">
        <v>48</v>
      </c>
      <c r="B2248" s="1">
        <v>45548</v>
      </c>
      <c r="C2248" s="1" t="str">
        <f>"WEEK" &amp;" " &amp;  INT((DAY(Stock_Info[[#This Row],[Date]])+WEEKDAY(DATE(YEAR(Stock_Info[[#This Row],[Date]]),MONTH(Stock_Info[[#This Row],[Date]]),1))-1)/7)+1</f>
        <v>WEEK 2</v>
      </c>
      <c r="D2248" s="12">
        <v>165.9</v>
      </c>
      <c r="E2248" s="12">
        <v>172.2</v>
      </c>
      <c r="F2248" s="12">
        <v>165.8</v>
      </c>
      <c r="G2248" s="12">
        <v>171.05</v>
      </c>
      <c r="H2248" s="12">
        <v>170.44704343275771</v>
      </c>
      <c r="I2248">
        <v>210210</v>
      </c>
      <c r="J2248">
        <v>3202</v>
      </c>
      <c r="K2248" s="12">
        <v>35829673</v>
      </c>
      <c r="L2248">
        <v>121109</v>
      </c>
      <c r="M2248">
        <v>57.61</v>
      </c>
      <c r="N2248">
        <v>6.4</v>
      </c>
      <c r="O2248">
        <v>5.15</v>
      </c>
      <c r="P2248">
        <f xml:space="preserve"> IF(Stock_Info[[#This Row],[Close Price]] &gt; Stock_Info[[#This Row],[Open Price]], 1, 0)</f>
        <v>1</v>
      </c>
      <c r="Q2248" t="str">
        <f>IF(AND(Stock_Info[[#This Row],[% Deli. Qty to Traded Qty]]&gt;80,Stock_Info[[#This Row],[No. of Trades]]&lt;3000),"Unusual Day","")</f>
        <v/>
      </c>
      <c r="R2248" t="str">
        <f>IF(AND(Stock_Info[[#This Row],[Spread High-Low]] &lt; 10, Stock_Info[[#This Row],[% Deli. Qty to Traded Qty]] &gt; 90), "Good Day", "")</f>
        <v/>
      </c>
    </row>
    <row r="2249" spans="1:18">
      <c r="A2249" t="s">
        <v>48</v>
      </c>
      <c r="B2249" s="1">
        <v>45547</v>
      </c>
      <c r="C2249" s="1" t="str">
        <f>"WEEK" &amp;" " &amp;  INT((DAY(Stock_Info[[#This Row],[Date]])+WEEKDAY(DATE(YEAR(Stock_Info[[#This Row],[Date]]),MONTH(Stock_Info[[#This Row],[Date]]),1))-1)/7)+1</f>
        <v>WEEK 2</v>
      </c>
      <c r="D2249" s="12">
        <v>165.5</v>
      </c>
      <c r="E2249" s="12">
        <v>167.5</v>
      </c>
      <c r="F2249" s="12">
        <v>164.15</v>
      </c>
      <c r="G2249" s="12">
        <v>165.7</v>
      </c>
      <c r="H2249" s="12">
        <v>165.90357289674526</v>
      </c>
      <c r="I2249">
        <v>55949</v>
      </c>
      <c r="J2249">
        <v>1018</v>
      </c>
      <c r="K2249" s="12">
        <v>9282139</v>
      </c>
      <c r="L2249">
        <v>14972</v>
      </c>
      <c r="M2249">
        <v>26.76</v>
      </c>
      <c r="N2249">
        <v>3.35</v>
      </c>
      <c r="O2249">
        <v>0.2</v>
      </c>
      <c r="P2249">
        <f xml:space="preserve"> IF(Stock_Info[[#This Row],[Close Price]] &gt; Stock_Info[[#This Row],[Open Price]], 1, 0)</f>
        <v>1</v>
      </c>
      <c r="Q2249" t="str">
        <f>IF(AND(Stock_Info[[#This Row],[% Deli. Qty to Traded Qty]]&gt;80,Stock_Info[[#This Row],[No. of Trades]]&lt;3000),"Unusual Day","")</f>
        <v/>
      </c>
      <c r="R2249" t="str">
        <f>IF(AND(Stock_Info[[#This Row],[Spread High-Low]] &lt; 10, Stock_Info[[#This Row],[% Deli. Qty to Traded Qty]] &gt; 90), "Good Day", "")</f>
        <v/>
      </c>
    </row>
    <row r="2250" spans="1:18">
      <c r="A2250" t="s">
        <v>48</v>
      </c>
      <c r="B2250" s="1">
        <v>45546</v>
      </c>
      <c r="C2250" s="1" t="str">
        <f>"WEEK" &amp;" " &amp;  INT((DAY(Stock_Info[[#This Row],[Date]])+WEEKDAY(DATE(YEAR(Stock_Info[[#This Row],[Date]]),MONTH(Stock_Info[[#This Row],[Date]]),1))-1)/7)+1</f>
        <v>WEEK 2</v>
      </c>
      <c r="D2250" s="12">
        <v>169</v>
      </c>
      <c r="E2250" s="12">
        <v>169.25</v>
      </c>
      <c r="F2250" s="12">
        <v>163.30000000000001</v>
      </c>
      <c r="G2250" s="12">
        <v>163.85</v>
      </c>
      <c r="H2250" s="12">
        <v>165.73331795817958</v>
      </c>
      <c r="I2250">
        <v>91056</v>
      </c>
      <c r="J2250">
        <v>1920</v>
      </c>
      <c r="K2250" s="12">
        <v>15091013</v>
      </c>
      <c r="L2250">
        <v>46327</v>
      </c>
      <c r="M2250">
        <v>50.88</v>
      </c>
      <c r="N2250">
        <v>5.95</v>
      </c>
      <c r="O2250">
        <v>-5.15</v>
      </c>
      <c r="P2250">
        <f xml:space="preserve"> IF(Stock_Info[[#This Row],[Close Price]] &gt; Stock_Info[[#This Row],[Open Price]], 1, 0)</f>
        <v>0</v>
      </c>
      <c r="Q2250" t="str">
        <f>IF(AND(Stock_Info[[#This Row],[% Deli. Qty to Traded Qty]]&gt;80,Stock_Info[[#This Row],[No. of Trades]]&lt;3000),"Unusual Day","")</f>
        <v/>
      </c>
      <c r="R2250" t="str">
        <f>IF(AND(Stock_Info[[#This Row],[Spread High-Low]] &lt; 10, Stock_Info[[#This Row],[% Deli. Qty to Traded Qty]] &gt; 90), "Good Day", "")</f>
        <v/>
      </c>
    </row>
    <row r="2251" spans="1:18">
      <c r="A2251" t="s">
        <v>48</v>
      </c>
      <c r="B2251" s="1">
        <v>45545</v>
      </c>
      <c r="C2251" s="1" t="str">
        <f>"WEEK" &amp;" " &amp;  INT((DAY(Stock_Info[[#This Row],[Date]])+WEEKDAY(DATE(YEAR(Stock_Info[[#This Row],[Date]]),MONTH(Stock_Info[[#This Row],[Date]]),1))-1)/7)+1</f>
        <v>WEEK 2</v>
      </c>
      <c r="D2251" s="12">
        <v>168.5</v>
      </c>
      <c r="E2251" s="12">
        <v>169.05</v>
      </c>
      <c r="F2251" s="12">
        <v>167.15</v>
      </c>
      <c r="G2251" s="12">
        <v>168.2</v>
      </c>
      <c r="H2251" s="12">
        <v>168.11561946031119</v>
      </c>
      <c r="I2251">
        <v>20308</v>
      </c>
      <c r="J2251">
        <v>509</v>
      </c>
      <c r="K2251" s="12">
        <v>3414092</v>
      </c>
      <c r="L2251">
        <v>7805</v>
      </c>
      <c r="M2251">
        <v>38.43</v>
      </c>
      <c r="N2251">
        <v>1.9</v>
      </c>
      <c r="O2251">
        <v>-0.3</v>
      </c>
      <c r="P2251">
        <f xml:space="preserve"> IF(Stock_Info[[#This Row],[Close Price]] &gt; Stock_Info[[#This Row],[Open Price]], 1, 0)</f>
        <v>0</v>
      </c>
      <c r="Q2251" t="str">
        <f>IF(AND(Stock_Info[[#This Row],[% Deli. Qty to Traded Qty]]&gt;80,Stock_Info[[#This Row],[No. of Trades]]&lt;3000),"Unusual Day","")</f>
        <v/>
      </c>
      <c r="R2251" t="str">
        <f>IF(AND(Stock_Info[[#This Row],[Spread High-Low]] &lt; 10, Stock_Info[[#This Row],[% Deli. Qty to Traded Qty]] &gt; 90), "Good Day", "")</f>
        <v/>
      </c>
    </row>
    <row r="2252" spans="1:18">
      <c r="A2252" t="s">
        <v>49</v>
      </c>
      <c r="B2252" s="1">
        <v>45910</v>
      </c>
      <c r="C2252" s="1" t="str">
        <f>"WEEK" &amp;" " &amp;  INT((DAY(Stock_Info[[#This Row],[Date]])+WEEKDAY(DATE(YEAR(Stock_Info[[#This Row],[Date]]),MONTH(Stock_Info[[#This Row],[Date]]),1))-1)/7)+1</f>
        <v>WEEK 2</v>
      </c>
      <c r="D2252" s="12">
        <v>362.8</v>
      </c>
      <c r="E2252" s="12">
        <v>371.75</v>
      </c>
      <c r="F2252" s="12">
        <v>362</v>
      </c>
      <c r="G2252" s="12">
        <v>366.45</v>
      </c>
      <c r="H2252" s="12">
        <v>367.62247879359097</v>
      </c>
      <c r="I2252">
        <v>21220</v>
      </c>
      <c r="J2252">
        <v>631</v>
      </c>
      <c r="K2252" s="12">
        <v>7800949</v>
      </c>
      <c r="N2252">
        <v>9.75</v>
      </c>
      <c r="O2252">
        <v>3.65</v>
      </c>
      <c r="P2252">
        <f xml:space="preserve"> IF(Stock_Info[[#This Row],[Close Price]] &gt; Stock_Info[[#This Row],[Open Price]], 1, 0)</f>
        <v>1</v>
      </c>
      <c r="Q2252" t="str">
        <f>IF(AND(Stock_Info[[#This Row],[% Deli. Qty to Traded Qty]]&gt;80,Stock_Info[[#This Row],[No. of Trades]]&lt;3000),"Unusual Day","")</f>
        <v/>
      </c>
      <c r="R2252" t="str">
        <f>IF(AND(Stock_Info[[#This Row],[Spread High-Low]] &lt; 10, Stock_Info[[#This Row],[% Deli. Qty to Traded Qty]] &gt; 90), "Good Day", "")</f>
        <v/>
      </c>
    </row>
    <row r="2253" spans="1:18">
      <c r="A2253" t="s">
        <v>49</v>
      </c>
      <c r="B2253" s="1">
        <v>45909</v>
      </c>
      <c r="C2253" s="1" t="str">
        <f>"WEEK" &amp;" " &amp;  INT((DAY(Stock_Info[[#This Row],[Date]])+WEEKDAY(DATE(YEAR(Stock_Info[[#This Row],[Date]]),MONTH(Stock_Info[[#This Row],[Date]]),1))-1)/7)+1</f>
        <v>WEEK 2</v>
      </c>
      <c r="D2253" s="12">
        <v>357.35</v>
      </c>
      <c r="E2253" s="12">
        <v>363.85</v>
      </c>
      <c r="F2253" s="12">
        <v>356.35</v>
      </c>
      <c r="G2253" s="12">
        <v>361.65</v>
      </c>
      <c r="H2253" s="12">
        <v>359.89684388900656</v>
      </c>
      <c r="I2253">
        <v>4721</v>
      </c>
      <c r="J2253">
        <v>347</v>
      </c>
      <c r="K2253" s="12">
        <v>1699073</v>
      </c>
      <c r="L2253">
        <v>1564</v>
      </c>
      <c r="M2253">
        <v>33.130000000000003</v>
      </c>
      <c r="N2253">
        <v>7.5</v>
      </c>
      <c r="O2253">
        <v>4.3</v>
      </c>
      <c r="P2253">
        <f xml:space="preserve"> IF(Stock_Info[[#This Row],[Close Price]] &gt; Stock_Info[[#This Row],[Open Price]], 1, 0)</f>
        <v>1</v>
      </c>
      <c r="Q2253" t="str">
        <f>IF(AND(Stock_Info[[#This Row],[% Deli. Qty to Traded Qty]]&gt;80,Stock_Info[[#This Row],[No. of Trades]]&lt;3000),"Unusual Day","")</f>
        <v/>
      </c>
      <c r="R2253" t="str">
        <f>IF(AND(Stock_Info[[#This Row],[Spread High-Low]] &lt; 10, Stock_Info[[#This Row],[% Deli. Qty to Traded Qty]] &gt; 90), "Good Day", "")</f>
        <v/>
      </c>
    </row>
    <row r="2254" spans="1:18">
      <c r="A2254" t="s">
        <v>49</v>
      </c>
      <c r="B2254" s="1">
        <v>45908</v>
      </c>
      <c r="C2254" s="1" t="str">
        <f>"WEEK" &amp;" " &amp;  INT((DAY(Stock_Info[[#This Row],[Date]])+WEEKDAY(DATE(YEAR(Stock_Info[[#This Row],[Date]]),MONTH(Stock_Info[[#This Row],[Date]]),1))-1)/7)+1</f>
        <v>WEEK 2</v>
      </c>
      <c r="D2254" s="12">
        <v>359</v>
      </c>
      <c r="E2254" s="12">
        <v>360.15</v>
      </c>
      <c r="F2254" s="12">
        <v>354.65</v>
      </c>
      <c r="G2254" s="12">
        <v>355.8</v>
      </c>
      <c r="H2254" s="12">
        <v>357.32046979865771</v>
      </c>
      <c r="I2254">
        <v>15496</v>
      </c>
      <c r="J2254">
        <v>646</v>
      </c>
      <c r="K2254" s="12">
        <v>5537038</v>
      </c>
      <c r="L2254">
        <v>6549</v>
      </c>
      <c r="M2254">
        <v>42.26</v>
      </c>
      <c r="N2254">
        <v>5.5</v>
      </c>
      <c r="O2254">
        <v>-3.2</v>
      </c>
      <c r="P2254">
        <f xml:space="preserve"> IF(Stock_Info[[#This Row],[Close Price]] &gt; Stock_Info[[#This Row],[Open Price]], 1, 0)</f>
        <v>0</v>
      </c>
      <c r="Q2254" t="str">
        <f>IF(AND(Stock_Info[[#This Row],[% Deli. Qty to Traded Qty]]&gt;80,Stock_Info[[#This Row],[No. of Trades]]&lt;3000),"Unusual Day","")</f>
        <v/>
      </c>
      <c r="R2254" t="str">
        <f>IF(AND(Stock_Info[[#This Row],[Spread High-Low]] &lt; 10, Stock_Info[[#This Row],[% Deli. Qty to Traded Qty]] &gt; 90), "Good Day", "")</f>
        <v/>
      </c>
    </row>
    <row r="2255" spans="1:18">
      <c r="A2255" t="s">
        <v>49</v>
      </c>
      <c r="B2255" s="1">
        <v>45905</v>
      </c>
      <c r="C2255" s="1" t="str">
        <f>"WEEK" &amp;" " &amp;  INT((DAY(Stock_Info[[#This Row],[Date]])+WEEKDAY(DATE(YEAR(Stock_Info[[#This Row],[Date]]),MONTH(Stock_Info[[#This Row],[Date]]),1))-1)/7)+1</f>
        <v>WEEK 1</v>
      </c>
      <c r="D2255" s="12">
        <v>363.55</v>
      </c>
      <c r="E2255" s="12">
        <v>368.25</v>
      </c>
      <c r="F2255" s="12">
        <v>355.35</v>
      </c>
      <c r="G2255" s="12">
        <v>357.75</v>
      </c>
      <c r="H2255" s="12">
        <v>361.04461039599096</v>
      </c>
      <c r="I2255">
        <v>10177</v>
      </c>
      <c r="J2255">
        <v>509</v>
      </c>
      <c r="K2255" s="12">
        <v>3674351</v>
      </c>
      <c r="L2255">
        <v>3885</v>
      </c>
      <c r="M2255">
        <v>38.17</v>
      </c>
      <c r="N2255">
        <v>12.9</v>
      </c>
      <c r="O2255">
        <v>-5.8</v>
      </c>
      <c r="P2255">
        <f xml:space="preserve"> IF(Stock_Info[[#This Row],[Close Price]] &gt; Stock_Info[[#This Row],[Open Price]], 1, 0)</f>
        <v>0</v>
      </c>
      <c r="Q2255" t="str">
        <f>IF(AND(Stock_Info[[#This Row],[% Deli. Qty to Traded Qty]]&gt;80,Stock_Info[[#This Row],[No. of Trades]]&lt;3000),"Unusual Day","")</f>
        <v/>
      </c>
      <c r="R2255" t="str">
        <f>IF(AND(Stock_Info[[#This Row],[Spread High-Low]] &lt; 10, Stock_Info[[#This Row],[% Deli. Qty to Traded Qty]] &gt; 90), "Good Day", "")</f>
        <v/>
      </c>
    </row>
    <row r="2256" spans="1:18">
      <c r="A2256" t="s">
        <v>49</v>
      </c>
      <c r="B2256" s="1">
        <v>45904</v>
      </c>
      <c r="C2256" s="1" t="str">
        <f>"WEEK" &amp;" " &amp;  INT((DAY(Stock_Info[[#This Row],[Date]])+WEEKDAY(DATE(YEAR(Stock_Info[[#This Row],[Date]]),MONTH(Stock_Info[[#This Row],[Date]]),1))-1)/7)+1</f>
        <v>WEEK 1</v>
      </c>
      <c r="D2256" s="12">
        <v>363.4</v>
      </c>
      <c r="E2256" s="12">
        <v>367.3</v>
      </c>
      <c r="F2256" s="12">
        <v>360</v>
      </c>
      <c r="G2256" s="12">
        <v>361.6</v>
      </c>
      <c r="H2256" s="12">
        <v>362.61180564505736</v>
      </c>
      <c r="I2256">
        <v>46554</v>
      </c>
      <c r="J2256">
        <v>931</v>
      </c>
      <c r="K2256" s="12">
        <v>16881030</v>
      </c>
      <c r="L2256">
        <v>29727</v>
      </c>
      <c r="M2256">
        <v>63.85</v>
      </c>
      <c r="N2256">
        <v>7.3</v>
      </c>
      <c r="O2256">
        <v>-1.8</v>
      </c>
      <c r="P2256">
        <f xml:space="preserve"> IF(Stock_Info[[#This Row],[Close Price]] &gt; Stock_Info[[#This Row],[Open Price]], 1, 0)</f>
        <v>0</v>
      </c>
      <c r="Q2256" t="str">
        <f>IF(AND(Stock_Info[[#This Row],[% Deli. Qty to Traded Qty]]&gt;80,Stock_Info[[#This Row],[No. of Trades]]&lt;3000),"Unusual Day","")</f>
        <v/>
      </c>
      <c r="R2256" t="str">
        <f>IF(AND(Stock_Info[[#This Row],[Spread High-Low]] &lt; 10, Stock_Info[[#This Row],[% Deli. Qty to Traded Qty]] &gt; 90), "Good Day", "")</f>
        <v/>
      </c>
    </row>
    <row r="2257" spans="1:18">
      <c r="A2257" t="s">
        <v>49</v>
      </c>
      <c r="B2257" s="1">
        <v>45903</v>
      </c>
      <c r="C2257" s="1" t="str">
        <f>"WEEK" &amp;" " &amp;  INT((DAY(Stock_Info[[#This Row],[Date]])+WEEKDAY(DATE(YEAR(Stock_Info[[#This Row],[Date]]),MONTH(Stock_Info[[#This Row],[Date]]),1))-1)/7)+1</f>
        <v>WEEK 1</v>
      </c>
      <c r="D2257" s="12">
        <v>370.45</v>
      </c>
      <c r="E2257" s="12">
        <v>379</v>
      </c>
      <c r="F2257" s="12">
        <v>361.95</v>
      </c>
      <c r="G2257" s="12">
        <v>362.7</v>
      </c>
      <c r="H2257" s="12">
        <v>369.14909194637255</v>
      </c>
      <c r="I2257">
        <v>10517</v>
      </c>
      <c r="J2257">
        <v>1033</v>
      </c>
      <c r="K2257" s="12">
        <v>3882341</v>
      </c>
      <c r="L2257">
        <v>3863</v>
      </c>
      <c r="M2257">
        <v>36.729999999999997</v>
      </c>
      <c r="N2257">
        <v>17.05</v>
      </c>
      <c r="O2257">
        <v>-7.75</v>
      </c>
      <c r="P2257">
        <f xml:space="preserve"> IF(Stock_Info[[#This Row],[Close Price]] &gt; Stock_Info[[#This Row],[Open Price]], 1, 0)</f>
        <v>0</v>
      </c>
      <c r="Q2257" t="str">
        <f>IF(AND(Stock_Info[[#This Row],[% Deli. Qty to Traded Qty]]&gt;80,Stock_Info[[#This Row],[No. of Trades]]&lt;3000),"Unusual Day","")</f>
        <v/>
      </c>
      <c r="R2257" t="str">
        <f>IF(AND(Stock_Info[[#This Row],[Spread High-Low]] &lt; 10, Stock_Info[[#This Row],[% Deli. Qty to Traded Qty]] &gt; 90), "Good Day", "")</f>
        <v/>
      </c>
    </row>
    <row r="2258" spans="1:18">
      <c r="A2258" t="s">
        <v>49</v>
      </c>
      <c r="B2258" s="1">
        <v>45902</v>
      </c>
      <c r="C2258" s="1" t="str">
        <f>"WEEK" &amp;" " &amp;  INT((DAY(Stock_Info[[#This Row],[Date]])+WEEKDAY(DATE(YEAR(Stock_Info[[#This Row],[Date]]),MONTH(Stock_Info[[#This Row],[Date]]),1))-1)/7)+1</f>
        <v>WEEK 1</v>
      </c>
      <c r="D2258" s="12">
        <v>366.95</v>
      </c>
      <c r="E2258" s="12">
        <v>378.65</v>
      </c>
      <c r="F2258" s="12">
        <v>366.95</v>
      </c>
      <c r="G2258" s="12">
        <v>370.9</v>
      </c>
      <c r="H2258" s="12">
        <v>374.5963839404414</v>
      </c>
      <c r="I2258">
        <v>15044</v>
      </c>
      <c r="J2258">
        <v>803</v>
      </c>
      <c r="K2258" s="12">
        <v>5635428</v>
      </c>
      <c r="L2258">
        <v>6195</v>
      </c>
      <c r="M2258">
        <v>41.18</v>
      </c>
      <c r="N2258">
        <v>11.7</v>
      </c>
      <c r="O2258">
        <v>3.95</v>
      </c>
      <c r="P2258">
        <f xml:space="preserve"> IF(Stock_Info[[#This Row],[Close Price]] &gt; Stock_Info[[#This Row],[Open Price]], 1, 0)</f>
        <v>1</v>
      </c>
      <c r="Q2258" t="str">
        <f>IF(AND(Stock_Info[[#This Row],[% Deli. Qty to Traded Qty]]&gt;80,Stock_Info[[#This Row],[No. of Trades]]&lt;3000),"Unusual Day","")</f>
        <v/>
      </c>
      <c r="R2258" t="str">
        <f>IF(AND(Stock_Info[[#This Row],[Spread High-Low]] &lt; 10, Stock_Info[[#This Row],[% Deli. Qty to Traded Qty]] &gt; 90), "Good Day", "")</f>
        <v/>
      </c>
    </row>
    <row r="2259" spans="1:18">
      <c r="A2259" t="s">
        <v>49</v>
      </c>
      <c r="B2259" s="1">
        <v>45901</v>
      </c>
      <c r="C2259" s="1" t="str">
        <f>"WEEK" &amp;" " &amp;  INT((DAY(Stock_Info[[#This Row],[Date]])+WEEKDAY(DATE(YEAR(Stock_Info[[#This Row],[Date]]),MONTH(Stock_Info[[#This Row],[Date]]),1))-1)/7)+1</f>
        <v>WEEK 1</v>
      </c>
      <c r="D2259" s="12">
        <v>362.05</v>
      </c>
      <c r="E2259" s="12">
        <v>377.55</v>
      </c>
      <c r="F2259" s="12">
        <v>362</v>
      </c>
      <c r="G2259" s="12">
        <v>373.6</v>
      </c>
      <c r="H2259" s="12">
        <v>374.20669466717578</v>
      </c>
      <c r="I2259">
        <v>31428</v>
      </c>
      <c r="J2259">
        <v>2303</v>
      </c>
      <c r="K2259" s="12">
        <v>11760568</v>
      </c>
      <c r="L2259">
        <v>16918</v>
      </c>
      <c r="M2259">
        <v>53.83</v>
      </c>
      <c r="N2259">
        <v>15.55</v>
      </c>
      <c r="O2259">
        <v>11.55</v>
      </c>
      <c r="P2259">
        <f xml:space="preserve"> IF(Stock_Info[[#This Row],[Close Price]] &gt; Stock_Info[[#This Row],[Open Price]], 1, 0)</f>
        <v>1</v>
      </c>
      <c r="Q2259" t="str">
        <f>IF(AND(Stock_Info[[#This Row],[% Deli. Qty to Traded Qty]]&gt;80,Stock_Info[[#This Row],[No. of Trades]]&lt;3000),"Unusual Day","")</f>
        <v/>
      </c>
      <c r="R2259" t="str">
        <f>IF(AND(Stock_Info[[#This Row],[Spread High-Low]] &lt; 10, Stock_Info[[#This Row],[% Deli. Qty to Traded Qty]] &gt; 90), "Good Day", "")</f>
        <v/>
      </c>
    </row>
    <row r="2260" spans="1:18">
      <c r="A2260" t="s">
        <v>49</v>
      </c>
      <c r="B2260" s="1">
        <v>45898</v>
      </c>
      <c r="C2260" s="1" t="str">
        <f>"WEEK" &amp;" " &amp;  INT((DAY(Stock_Info[[#This Row],[Date]])+WEEKDAY(DATE(YEAR(Stock_Info[[#This Row],[Date]]),MONTH(Stock_Info[[#This Row],[Date]]),1))-1)/7)+1</f>
        <v>WEEK 5</v>
      </c>
      <c r="D2260" s="12">
        <v>371.5</v>
      </c>
      <c r="E2260" s="12">
        <v>375.85</v>
      </c>
      <c r="F2260" s="12">
        <v>361.5</v>
      </c>
      <c r="G2260" s="12">
        <v>363.4</v>
      </c>
      <c r="H2260" s="12">
        <v>369.00933218314827</v>
      </c>
      <c r="I2260">
        <v>89261</v>
      </c>
      <c r="J2260">
        <v>9802</v>
      </c>
      <c r="K2260" s="12">
        <v>32938142</v>
      </c>
      <c r="L2260">
        <v>66536</v>
      </c>
      <c r="M2260">
        <v>74.540000000000006</v>
      </c>
      <c r="N2260">
        <v>14.35</v>
      </c>
      <c r="O2260">
        <v>-8.1</v>
      </c>
      <c r="P2260">
        <f xml:space="preserve"> IF(Stock_Info[[#This Row],[Close Price]] &gt; Stock_Info[[#This Row],[Open Price]], 1, 0)</f>
        <v>0</v>
      </c>
      <c r="Q2260" t="str">
        <f>IF(AND(Stock_Info[[#This Row],[% Deli. Qty to Traded Qty]]&gt;80,Stock_Info[[#This Row],[No. of Trades]]&lt;3000),"Unusual Day","")</f>
        <v/>
      </c>
      <c r="R2260" t="str">
        <f>IF(AND(Stock_Info[[#This Row],[Spread High-Low]] &lt; 10, Stock_Info[[#This Row],[% Deli. Qty to Traded Qty]] &gt; 90), "Good Day", "")</f>
        <v/>
      </c>
    </row>
    <row r="2261" spans="1:18">
      <c r="A2261" t="s">
        <v>49</v>
      </c>
      <c r="B2261" s="1">
        <v>45897</v>
      </c>
      <c r="C2261" s="1" t="str">
        <f>"WEEK" &amp;" " &amp;  INT((DAY(Stock_Info[[#This Row],[Date]])+WEEKDAY(DATE(YEAR(Stock_Info[[#This Row],[Date]]),MONTH(Stock_Info[[#This Row],[Date]]),1))-1)/7)+1</f>
        <v>WEEK 5</v>
      </c>
      <c r="D2261" s="12">
        <v>386.05</v>
      </c>
      <c r="E2261" s="12">
        <v>386.25</v>
      </c>
      <c r="F2261" s="12">
        <v>370</v>
      </c>
      <c r="G2261" s="12">
        <v>371.45</v>
      </c>
      <c r="H2261" s="12">
        <v>375.27806125812532</v>
      </c>
      <c r="I2261">
        <v>75843</v>
      </c>
      <c r="J2261">
        <v>1547</v>
      </c>
      <c r="K2261" s="12">
        <v>28462214</v>
      </c>
      <c r="L2261">
        <v>53420</v>
      </c>
      <c r="M2261">
        <v>70.430000000000007</v>
      </c>
      <c r="N2261">
        <v>16.25</v>
      </c>
      <c r="O2261">
        <v>-14.6</v>
      </c>
      <c r="P2261">
        <f xml:space="preserve"> IF(Stock_Info[[#This Row],[Close Price]] &gt; Stock_Info[[#This Row],[Open Price]], 1, 0)</f>
        <v>0</v>
      </c>
      <c r="Q2261" t="str">
        <f>IF(AND(Stock_Info[[#This Row],[% Deli. Qty to Traded Qty]]&gt;80,Stock_Info[[#This Row],[No. of Trades]]&lt;3000),"Unusual Day","")</f>
        <v/>
      </c>
      <c r="R2261" t="str">
        <f>IF(AND(Stock_Info[[#This Row],[Spread High-Low]] &lt; 10, Stock_Info[[#This Row],[% Deli. Qty to Traded Qty]] &gt; 90), "Good Day", "")</f>
        <v/>
      </c>
    </row>
    <row r="2262" spans="1:18">
      <c r="A2262" t="s">
        <v>49</v>
      </c>
      <c r="B2262" s="1">
        <v>45895</v>
      </c>
      <c r="C2262" s="1" t="str">
        <f>"WEEK" &amp;" " &amp;  INT((DAY(Stock_Info[[#This Row],[Date]])+WEEKDAY(DATE(YEAR(Stock_Info[[#This Row],[Date]]),MONTH(Stock_Info[[#This Row],[Date]]),1))-1)/7)+1</f>
        <v>WEEK 5</v>
      </c>
      <c r="D2262" s="12">
        <v>380.35</v>
      </c>
      <c r="E2262" s="12">
        <v>400.2</v>
      </c>
      <c r="F2262" s="12">
        <v>380.35</v>
      </c>
      <c r="G2262" s="12">
        <v>393.2</v>
      </c>
      <c r="H2262" s="12">
        <v>392.52835093419986</v>
      </c>
      <c r="I2262">
        <v>36930</v>
      </c>
      <c r="J2262">
        <v>1312</v>
      </c>
      <c r="K2262" s="12">
        <v>14496072</v>
      </c>
      <c r="L2262">
        <v>14425</v>
      </c>
      <c r="M2262">
        <v>39.06</v>
      </c>
      <c r="N2262">
        <v>19.850000000000001</v>
      </c>
      <c r="O2262">
        <v>12.85</v>
      </c>
      <c r="P2262">
        <f xml:space="preserve"> IF(Stock_Info[[#This Row],[Close Price]] &gt; Stock_Info[[#This Row],[Open Price]], 1, 0)</f>
        <v>1</v>
      </c>
      <c r="Q2262" t="str">
        <f>IF(AND(Stock_Info[[#This Row],[% Deli. Qty to Traded Qty]]&gt;80,Stock_Info[[#This Row],[No. of Trades]]&lt;3000),"Unusual Day","")</f>
        <v/>
      </c>
      <c r="R2262" t="str">
        <f>IF(AND(Stock_Info[[#This Row],[Spread High-Low]] &lt; 10, Stock_Info[[#This Row],[% Deli. Qty to Traded Qty]] &gt; 90), "Good Day", "")</f>
        <v/>
      </c>
    </row>
    <row r="2263" spans="1:18">
      <c r="A2263" t="s">
        <v>49</v>
      </c>
      <c r="B2263" s="1">
        <v>45894</v>
      </c>
      <c r="C2263" s="1" t="str">
        <f>"WEEK" &amp;" " &amp;  INT((DAY(Stock_Info[[#This Row],[Date]])+WEEKDAY(DATE(YEAR(Stock_Info[[#This Row],[Date]]),MONTH(Stock_Info[[#This Row],[Date]]),1))-1)/7)+1</f>
        <v>WEEK 5</v>
      </c>
      <c r="D2263" s="12">
        <v>401.05</v>
      </c>
      <c r="E2263" s="12">
        <v>401.05</v>
      </c>
      <c r="F2263" s="12">
        <v>381.9</v>
      </c>
      <c r="G2263" s="12">
        <v>386.15</v>
      </c>
      <c r="H2263" s="12">
        <v>387.5660765183074</v>
      </c>
      <c r="I2263">
        <v>36488</v>
      </c>
      <c r="J2263">
        <v>1626</v>
      </c>
      <c r="K2263" s="12">
        <v>14141511</v>
      </c>
      <c r="L2263">
        <v>13947</v>
      </c>
      <c r="M2263">
        <v>38.22</v>
      </c>
      <c r="N2263">
        <v>19.149999999999999</v>
      </c>
      <c r="O2263">
        <v>-14.9</v>
      </c>
      <c r="P2263">
        <f xml:space="preserve"> IF(Stock_Info[[#This Row],[Close Price]] &gt; Stock_Info[[#This Row],[Open Price]], 1, 0)</f>
        <v>0</v>
      </c>
      <c r="Q2263" t="str">
        <f>IF(AND(Stock_Info[[#This Row],[% Deli. Qty to Traded Qty]]&gt;80,Stock_Info[[#This Row],[No. of Trades]]&lt;3000),"Unusual Day","")</f>
        <v/>
      </c>
      <c r="R2263" t="str">
        <f>IF(AND(Stock_Info[[#This Row],[Spread High-Low]] &lt; 10, Stock_Info[[#This Row],[% Deli. Qty to Traded Qty]] &gt; 90), "Good Day", "")</f>
        <v/>
      </c>
    </row>
    <row r="2264" spans="1:18">
      <c r="A2264" t="s">
        <v>49</v>
      </c>
      <c r="B2264" s="1">
        <v>45891</v>
      </c>
      <c r="C2264" s="1" t="str">
        <f>"WEEK" &amp;" " &amp;  INT((DAY(Stock_Info[[#This Row],[Date]])+WEEKDAY(DATE(YEAR(Stock_Info[[#This Row],[Date]]),MONTH(Stock_Info[[#This Row],[Date]]),1))-1)/7)+1</f>
        <v>WEEK 4</v>
      </c>
      <c r="D2264" s="12">
        <v>415</v>
      </c>
      <c r="E2264" s="12">
        <v>415</v>
      </c>
      <c r="F2264" s="12">
        <v>401.5</v>
      </c>
      <c r="G2264" s="12">
        <v>403</v>
      </c>
      <c r="H2264" s="12">
        <v>404.45870568594717</v>
      </c>
      <c r="I2264">
        <v>10183</v>
      </c>
      <c r="J2264">
        <v>514</v>
      </c>
      <c r="K2264" s="12">
        <v>4118603</v>
      </c>
      <c r="L2264">
        <v>4911</v>
      </c>
      <c r="M2264">
        <v>48.23</v>
      </c>
      <c r="N2264">
        <v>13.5</v>
      </c>
      <c r="O2264">
        <v>-12</v>
      </c>
      <c r="P2264">
        <f xml:space="preserve"> IF(Stock_Info[[#This Row],[Close Price]] &gt; Stock_Info[[#This Row],[Open Price]], 1, 0)</f>
        <v>0</v>
      </c>
      <c r="Q2264" t="str">
        <f>IF(AND(Stock_Info[[#This Row],[% Deli. Qty to Traded Qty]]&gt;80,Stock_Info[[#This Row],[No. of Trades]]&lt;3000),"Unusual Day","")</f>
        <v/>
      </c>
      <c r="R2264" t="str">
        <f>IF(AND(Stock_Info[[#This Row],[Spread High-Low]] &lt; 10, Stock_Info[[#This Row],[% Deli. Qty to Traded Qty]] &gt; 90), "Good Day", "")</f>
        <v/>
      </c>
    </row>
    <row r="2265" spans="1:18">
      <c r="A2265" t="s">
        <v>49</v>
      </c>
      <c r="B2265" s="1">
        <v>45890</v>
      </c>
      <c r="C2265" s="1" t="str">
        <f>"WEEK" &amp;" " &amp;  INT((DAY(Stock_Info[[#This Row],[Date]])+WEEKDAY(DATE(YEAR(Stock_Info[[#This Row],[Date]]),MONTH(Stock_Info[[#This Row],[Date]]),1))-1)/7)+1</f>
        <v>WEEK 4</v>
      </c>
      <c r="D2265" s="12">
        <v>399.25</v>
      </c>
      <c r="E2265" s="12">
        <v>417</v>
      </c>
      <c r="F2265" s="12">
        <v>399.25</v>
      </c>
      <c r="G2265" s="12">
        <v>415.55</v>
      </c>
      <c r="H2265" s="12">
        <v>414.30640614990392</v>
      </c>
      <c r="I2265">
        <v>15610</v>
      </c>
      <c r="J2265">
        <v>667</v>
      </c>
      <c r="K2265" s="12">
        <v>6467323</v>
      </c>
      <c r="L2265">
        <v>5492</v>
      </c>
      <c r="M2265">
        <v>35.18</v>
      </c>
      <c r="N2265">
        <v>17.75</v>
      </c>
      <c r="O2265">
        <v>16.3</v>
      </c>
      <c r="P2265">
        <f xml:space="preserve"> IF(Stock_Info[[#This Row],[Close Price]] &gt; Stock_Info[[#This Row],[Open Price]], 1, 0)</f>
        <v>1</v>
      </c>
      <c r="Q2265" t="str">
        <f>IF(AND(Stock_Info[[#This Row],[% Deli. Qty to Traded Qty]]&gt;80,Stock_Info[[#This Row],[No. of Trades]]&lt;3000),"Unusual Day","")</f>
        <v/>
      </c>
      <c r="R2265" t="str">
        <f>IF(AND(Stock_Info[[#This Row],[Spread High-Low]] &lt; 10, Stock_Info[[#This Row],[% Deli. Qty to Traded Qty]] &gt; 90), "Good Day", "")</f>
        <v/>
      </c>
    </row>
    <row r="2266" spans="1:18">
      <c r="A2266" t="s">
        <v>49</v>
      </c>
      <c r="B2266" s="1">
        <v>45889</v>
      </c>
      <c r="C2266" s="1" t="str">
        <f>"WEEK" &amp;" " &amp;  INT((DAY(Stock_Info[[#This Row],[Date]])+WEEKDAY(DATE(YEAR(Stock_Info[[#This Row],[Date]]),MONTH(Stock_Info[[#This Row],[Date]]),1))-1)/7)+1</f>
        <v>WEEK 4</v>
      </c>
      <c r="D2266" s="12">
        <v>389.3</v>
      </c>
      <c r="E2266" s="12">
        <v>404.75</v>
      </c>
      <c r="F2266" s="12">
        <v>389.3</v>
      </c>
      <c r="G2266" s="12">
        <v>403.45</v>
      </c>
      <c r="H2266" s="12">
        <v>399.80930833872009</v>
      </c>
      <c r="I2266">
        <v>18564</v>
      </c>
      <c r="J2266">
        <v>1084</v>
      </c>
      <c r="K2266" s="12">
        <v>7422060</v>
      </c>
      <c r="L2266">
        <v>8282</v>
      </c>
      <c r="M2266">
        <v>44.61</v>
      </c>
      <c r="N2266">
        <v>15.45</v>
      </c>
      <c r="O2266">
        <v>14.15</v>
      </c>
      <c r="P2266">
        <f xml:space="preserve"> IF(Stock_Info[[#This Row],[Close Price]] &gt; Stock_Info[[#This Row],[Open Price]], 1, 0)</f>
        <v>1</v>
      </c>
      <c r="Q2266" t="str">
        <f>IF(AND(Stock_Info[[#This Row],[% Deli. Qty to Traded Qty]]&gt;80,Stock_Info[[#This Row],[No. of Trades]]&lt;3000),"Unusual Day","")</f>
        <v/>
      </c>
      <c r="R2266" t="str">
        <f>IF(AND(Stock_Info[[#This Row],[Spread High-Low]] &lt; 10, Stock_Info[[#This Row],[% Deli. Qty to Traded Qty]] &gt; 90), "Good Day", "")</f>
        <v/>
      </c>
    </row>
    <row r="2267" spans="1:18">
      <c r="A2267" t="s">
        <v>49</v>
      </c>
      <c r="B2267" s="1">
        <v>45888</v>
      </c>
      <c r="C2267" s="1" t="str">
        <f>"WEEK" &amp;" " &amp;  INT((DAY(Stock_Info[[#This Row],[Date]])+WEEKDAY(DATE(YEAR(Stock_Info[[#This Row],[Date]]),MONTH(Stock_Info[[#This Row],[Date]]),1))-1)/7)+1</f>
        <v>WEEK 4</v>
      </c>
      <c r="D2267" s="12">
        <v>380.5</v>
      </c>
      <c r="E2267" s="12">
        <v>400</v>
      </c>
      <c r="F2267" s="12">
        <v>379.1</v>
      </c>
      <c r="G2267" s="12">
        <v>397.55</v>
      </c>
      <c r="H2267" s="12">
        <v>392.28064627414903</v>
      </c>
      <c r="I2267">
        <v>17392</v>
      </c>
      <c r="J2267">
        <v>895</v>
      </c>
      <c r="K2267" s="12">
        <v>6822545</v>
      </c>
      <c r="L2267">
        <v>6886</v>
      </c>
      <c r="M2267">
        <v>39.590000000000003</v>
      </c>
      <c r="N2267">
        <v>20.9</v>
      </c>
      <c r="O2267">
        <v>17.05</v>
      </c>
      <c r="P2267">
        <f xml:space="preserve"> IF(Stock_Info[[#This Row],[Close Price]] &gt; Stock_Info[[#This Row],[Open Price]], 1, 0)</f>
        <v>1</v>
      </c>
      <c r="Q2267" t="str">
        <f>IF(AND(Stock_Info[[#This Row],[% Deli. Qty to Traded Qty]]&gt;80,Stock_Info[[#This Row],[No. of Trades]]&lt;3000),"Unusual Day","")</f>
        <v/>
      </c>
      <c r="R2267" t="str">
        <f>IF(AND(Stock_Info[[#This Row],[Spread High-Low]] &lt; 10, Stock_Info[[#This Row],[% Deli. Qty to Traded Qty]] &gt; 90), "Good Day", "")</f>
        <v/>
      </c>
    </row>
    <row r="2268" spans="1:18">
      <c r="A2268" t="s">
        <v>49</v>
      </c>
      <c r="B2268" s="1">
        <v>45887</v>
      </c>
      <c r="C2268" s="1" t="str">
        <f>"WEEK" &amp;" " &amp;  INT((DAY(Stock_Info[[#This Row],[Date]])+WEEKDAY(DATE(YEAR(Stock_Info[[#This Row],[Date]]),MONTH(Stock_Info[[#This Row],[Date]]),1))-1)/7)+1</f>
        <v>WEEK 4</v>
      </c>
      <c r="D2268" s="12">
        <v>375</v>
      </c>
      <c r="E2268" s="12">
        <v>382.1</v>
      </c>
      <c r="F2268" s="12">
        <v>365</v>
      </c>
      <c r="G2268" s="12">
        <v>380.7</v>
      </c>
      <c r="H2268" s="12">
        <v>372.43554355222864</v>
      </c>
      <c r="I2268">
        <v>47024</v>
      </c>
      <c r="J2268">
        <v>2500</v>
      </c>
      <c r="K2268" s="12">
        <v>17513409</v>
      </c>
      <c r="L2268">
        <v>28318</v>
      </c>
      <c r="M2268">
        <v>60.22</v>
      </c>
      <c r="N2268">
        <v>17.100000000000001</v>
      </c>
      <c r="O2268">
        <v>5.7</v>
      </c>
      <c r="P2268">
        <f xml:space="preserve"> IF(Stock_Info[[#This Row],[Close Price]] &gt; Stock_Info[[#This Row],[Open Price]], 1, 0)</f>
        <v>1</v>
      </c>
      <c r="Q2268" t="str">
        <f>IF(AND(Stock_Info[[#This Row],[% Deli. Qty to Traded Qty]]&gt;80,Stock_Info[[#This Row],[No. of Trades]]&lt;3000),"Unusual Day","")</f>
        <v/>
      </c>
      <c r="R2268" t="str">
        <f>IF(AND(Stock_Info[[#This Row],[Spread High-Low]] &lt; 10, Stock_Info[[#This Row],[% Deli. Qty to Traded Qty]] &gt; 90), "Good Day", "")</f>
        <v/>
      </c>
    </row>
    <row r="2269" spans="1:18">
      <c r="A2269" t="s">
        <v>49</v>
      </c>
      <c r="B2269" s="1">
        <v>45883</v>
      </c>
      <c r="C2269" s="1" t="str">
        <f>"WEEK" &amp;" " &amp;  INT((DAY(Stock_Info[[#This Row],[Date]])+WEEKDAY(DATE(YEAR(Stock_Info[[#This Row],[Date]]),MONTH(Stock_Info[[#This Row],[Date]]),1))-1)/7)+1</f>
        <v>WEEK 3</v>
      </c>
      <c r="D2269" s="12">
        <v>379.95</v>
      </c>
      <c r="E2269" s="12">
        <v>379.95</v>
      </c>
      <c r="F2269" s="12">
        <v>352.3</v>
      </c>
      <c r="G2269" s="12">
        <v>376.9</v>
      </c>
      <c r="H2269" s="12">
        <v>365.85331169333023</v>
      </c>
      <c r="I2269">
        <v>90573</v>
      </c>
      <c r="J2269">
        <v>3334</v>
      </c>
      <c r="K2269" s="12">
        <v>33136432</v>
      </c>
      <c r="L2269">
        <v>27289</v>
      </c>
      <c r="M2269">
        <v>30.13</v>
      </c>
      <c r="N2269">
        <v>27.65</v>
      </c>
      <c r="O2269">
        <v>-3.05</v>
      </c>
      <c r="P2269">
        <f xml:space="preserve"> IF(Stock_Info[[#This Row],[Close Price]] &gt; Stock_Info[[#This Row],[Open Price]], 1, 0)</f>
        <v>0</v>
      </c>
      <c r="Q2269" t="str">
        <f>IF(AND(Stock_Info[[#This Row],[% Deli. Qty to Traded Qty]]&gt;80,Stock_Info[[#This Row],[No. of Trades]]&lt;3000),"Unusual Day","")</f>
        <v/>
      </c>
      <c r="R2269" t="str">
        <f>IF(AND(Stock_Info[[#This Row],[Spread High-Low]] &lt; 10, Stock_Info[[#This Row],[% Deli. Qty to Traded Qty]] &gt; 90), "Good Day", "")</f>
        <v/>
      </c>
    </row>
    <row r="2270" spans="1:18">
      <c r="A2270" t="s">
        <v>49</v>
      </c>
      <c r="B2270" s="1">
        <v>45882</v>
      </c>
      <c r="C2270" s="1" t="str">
        <f>"WEEK" &amp;" " &amp;  INT((DAY(Stock_Info[[#This Row],[Date]])+WEEKDAY(DATE(YEAR(Stock_Info[[#This Row],[Date]]),MONTH(Stock_Info[[#This Row],[Date]]),1))-1)/7)+1</f>
        <v>WEEK 3</v>
      </c>
      <c r="D2270" s="12">
        <v>418</v>
      </c>
      <c r="E2270" s="12">
        <v>418</v>
      </c>
      <c r="F2270" s="12">
        <v>379</v>
      </c>
      <c r="G2270" s="12">
        <v>385.2</v>
      </c>
      <c r="H2270" s="12">
        <v>398.27249455754776</v>
      </c>
      <c r="I2270">
        <v>91411</v>
      </c>
      <c r="J2270">
        <v>3297</v>
      </c>
      <c r="K2270" s="12">
        <v>36406487</v>
      </c>
      <c r="L2270">
        <v>20506</v>
      </c>
      <c r="M2270">
        <v>22.43</v>
      </c>
      <c r="N2270">
        <v>39</v>
      </c>
      <c r="O2270">
        <v>-32.799999999999997</v>
      </c>
      <c r="P2270">
        <f xml:space="preserve"> IF(Stock_Info[[#This Row],[Close Price]] &gt; Stock_Info[[#This Row],[Open Price]], 1, 0)</f>
        <v>0</v>
      </c>
      <c r="Q2270" t="str">
        <f>IF(AND(Stock_Info[[#This Row],[% Deli. Qty to Traded Qty]]&gt;80,Stock_Info[[#This Row],[No. of Trades]]&lt;3000),"Unusual Day","")</f>
        <v/>
      </c>
      <c r="R2270" t="str">
        <f>IF(AND(Stock_Info[[#This Row],[Spread High-Low]] &lt; 10, Stock_Info[[#This Row],[% Deli. Qty to Traded Qty]] &gt; 90), "Good Day", "")</f>
        <v/>
      </c>
    </row>
    <row r="2271" spans="1:18">
      <c r="A2271" t="s">
        <v>49</v>
      </c>
      <c r="B2271" s="1">
        <v>45881</v>
      </c>
      <c r="C2271" s="1" t="str">
        <f>"WEEK" &amp;" " &amp;  INT((DAY(Stock_Info[[#This Row],[Date]])+WEEKDAY(DATE(YEAR(Stock_Info[[#This Row],[Date]]),MONTH(Stock_Info[[#This Row],[Date]]),1))-1)/7)+1</f>
        <v>WEEK 3</v>
      </c>
      <c r="D2271" s="12">
        <v>432.7</v>
      </c>
      <c r="E2271" s="12">
        <v>435.8</v>
      </c>
      <c r="F2271" s="12">
        <v>402.5</v>
      </c>
      <c r="G2271" s="12">
        <v>405.55</v>
      </c>
      <c r="H2271" s="12">
        <v>412.47322610404717</v>
      </c>
      <c r="I2271">
        <v>24931</v>
      </c>
      <c r="J2271">
        <v>1718</v>
      </c>
      <c r="K2271" s="12">
        <v>10283370</v>
      </c>
      <c r="L2271">
        <v>12488</v>
      </c>
      <c r="M2271">
        <v>50.09</v>
      </c>
      <c r="N2271">
        <v>33.299999999999997</v>
      </c>
      <c r="O2271">
        <v>-27.15</v>
      </c>
      <c r="P2271">
        <f xml:space="preserve"> IF(Stock_Info[[#This Row],[Close Price]] &gt; Stock_Info[[#This Row],[Open Price]], 1, 0)</f>
        <v>0</v>
      </c>
      <c r="Q2271" t="str">
        <f>IF(AND(Stock_Info[[#This Row],[% Deli. Qty to Traded Qty]]&gt;80,Stock_Info[[#This Row],[No. of Trades]]&lt;3000),"Unusual Day","")</f>
        <v/>
      </c>
      <c r="R2271" t="str">
        <f>IF(AND(Stock_Info[[#This Row],[Spread High-Low]] &lt; 10, Stock_Info[[#This Row],[% Deli. Qty to Traded Qty]] &gt; 90), "Good Day", "")</f>
        <v/>
      </c>
    </row>
    <row r="2272" spans="1:18">
      <c r="A2272" t="s">
        <v>49</v>
      </c>
      <c r="B2272" s="1">
        <v>45880</v>
      </c>
      <c r="C2272" s="1" t="str">
        <f>"WEEK" &amp;" " &amp;  INT((DAY(Stock_Info[[#This Row],[Date]])+WEEKDAY(DATE(YEAR(Stock_Info[[#This Row],[Date]]),MONTH(Stock_Info[[#This Row],[Date]]),1))-1)/7)+1</f>
        <v>WEEK 3</v>
      </c>
      <c r="D2272" s="12">
        <v>430</v>
      </c>
      <c r="E2272" s="12">
        <v>440.45</v>
      </c>
      <c r="F2272" s="12">
        <v>430</v>
      </c>
      <c r="G2272" s="12">
        <v>432.7</v>
      </c>
      <c r="H2272" s="12">
        <v>435.37059927160357</v>
      </c>
      <c r="I2272">
        <v>18122</v>
      </c>
      <c r="J2272">
        <v>1279</v>
      </c>
      <c r="K2272" s="12">
        <v>7889786</v>
      </c>
      <c r="L2272">
        <v>8911</v>
      </c>
      <c r="M2272">
        <v>49.17</v>
      </c>
      <c r="N2272">
        <v>10.45</v>
      </c>
      <c r="O2272">
        <v>2.7</v>
      </c>
      <c r="P2272">
        <f xml:space="preserve"> IF(Stock_Info[[#This Row],[Close Price]] &gt; Stock_Info[[#This Row],[Open Price]], 1, 0)</f>
        <v>1</v>
      </c>
      <c r="Q2272" t="str">
        <f>IF(AND(Stock_Info[[#This Row],[% Deli. Qty to Traded Qty]]&gt;80,Stock_Info[[#This Row],[No. of Trades]]&lt;3000),"Unusual Day","")</f>
        <v/>
      </c>
      <c r="R2272" t="str">
        <f>IF(AND(Stock_Info[[#This Row],[Spread High-Low]] &lt; 10, Stock_Info[[#This Row],[% Deli. Qty to Traded Qty]] &gt; 90), "Good Day", "")</f>
        <v/>
      </c>
    </row>
    <row r="2273" spans="1:18">
      <c r="A2273" t="s">
        <v>49</v>
      </c>
      <c r="B2273" s="1">
        <v>45877</v>
      </c>
      <c r="C2273" s="1" t="str">
        <f>"WEEK" &amp;" " &amp;  INT((DAY(Stock_Info[[#This Row],[Date]])+WEEKDAY(DATE(YEAR(Stock_Info[[#This Row],[Date]]),MONTH(Stock_Info[[#This Row],[Date]]),1))-1)/7)+1</f>
        <v>WEEK 2</v>
      </c>
      <c r="D2273" s="12">
        <v>437</v>
      </c>
      <c r="E2273" s="12">
        <v>442</v>
      </c>
      <c r="F2273" s="12">
        <v>430.1</v>
      </c>
      <c r="G2273" s="12">
        <v>432.55</v>
      </c>
      <c r="H2273" s="12">
        <v>435.44633667072145</v>
      </c>
      <c r="I2273">
        <v>10687</v>
      </c>
      <c r="J2273">
        <v>958</v>
      </c>
      <c r="K2273" s="12">
        <v>4653615</v>
      </c>
      <c r="L2273">
        <v>4532</v>
      </c>
      <c r="M2273">
        <v>42.41</v>
      </c>
      <c r="N2273">
        <v>11.9</v>
      </c>
      <c r="O2273">
        <v>-4.45</v>
      </c>
      <c r="P2273">
        <f xml:space="preserve"> IF(Stock_Info[[#This Row],[Close Price]] &gt; Stock_Info[[#This Row],[Open Price]], 1, 0)</f>
        <v>0</v>
      </c>
      <c r="Q2273" t="str">
        <f>IF(AND(Stock_Info[[#This Row],[% Deli. Qty to Traded Qty]]&gt;80,Stock_Info[[#This Row],[No. of Trades]]&lt;3000),"Unusual Day","")</f>
        <v/>
      </c>
      <c r="R2273" t="str">
        <f>IF(AND(Stock_Info[[#This Row],[Spread High-Low]] &lt; 10, Stock_Info[[#This Row],[% Deli. Qty to Traded Qty]] &gt; 90), "Good Day", "")</f>
        <v/>
      </c>
    </row>
    <row r="2274" spans="1:18">
      <c r="A2274" t="s">
        <v>49</v>
      </c>
      <c r="B2274" s="1">
        <v>45876</v>
      </c>
      <c r="C2274" s="1" t="str">
        <f>"WEEK" &amp;" " &amp;  INT((DAY(Stock_Info[[#This Row],[Date]])+WEEKDAY(DATE(YEAR(Stock_Info[[#This Row],[Date]]),MONTH(Stock_Info[[#This Row],[Date]]),1))-1)/7)+1</f>
        <v>WEEK 2</v>
      </c>
      <c r="D2274" s="12">
        <v>429.05</v>
      </c>
      <c r="E2274" s="12">
        <v>438.45</v>
      </c>
      <c r="F2274" s="12">
        <v>429.05</v>
      </c>
      <c r="G2274" s="12">
        <v>434.3</v>
      </c>
      <c r="H2274" s="12">
        <v>434.57513297872339</v>
      </c>
      <c r="I2274">
        <v>16544</v>
      </c>
      <c r="J2274">
        <v>864</v>
      </c>
      <c r="K2274" s="12">
        <v>7189611</v>
      </c>
      <c r="L2274">
        <v>6318</v>
      </c>
      <c r="M2274">
        <v>38.19</v>
      </c>
      <c r="N2274">
        <v>9.4</v>
      </c>
      <c r="O2274">
        <v>5.25</v>
      </c>
      <c r="P2274">
        <f xml:space="preserve"> IF(Stock_Info[[#This Row],[Close Price]] &gt; Stock_Info[[#This Row],[Open Price]], 1, 0)</f>
        <v>1</v>
      </c>
      <c r="Q2274" t="str">
        <f>IF(AND(Stock_Info[[#This Row],[% Deli. Qty to Traded Qty]]&gt;80,Stock_Info[[#This Row],[No. of Trades]]&lt;3000),"Unusual Day","")</f>
        <v/>
      </c>
      <c r="R2274" t="str">
        <f>IF(AND(Stock_Info[[#This Row],[Spread High-Low]] &lt; 10, Stock_Info[[#This Row],[% Deli. Qty to Traded Qty]] &gt; 90), "Good Day", "")</f>
        <v/>
      </c>
    </row>
    <row r="2275" spans="1:18">
      <c r="A2275" t="s">
        <v>49</v>
      </c>
      <c r="B2275" s="1">
        <v>45875</v>
      </c>
      <c r="C2275" s="1" t="str">
        <f>"WEEK" &amp;" " &amp;  INT((DAY(Stock_Info[[#This Row],[Date]])+WEEKDAY(DATE(YEAR(Stock_Info[[#This Row],[Date]]),MONTH(Stock_Info[[#This Row],[Date]]),1))-1)/7)+1</f>
        <v>WEEK 2</v>
      </c>
      <c r="D2275" s="12">
        <v>430.45</v>
      </c>
      <c r="E2275" s="12">
        <v>441.95</v>
      </c>
      <c r="F2275" s="12">
        <v>426.6</v>
      </c>
      <c r="G2275" s="12">
        <v>435.25</v>
      </c>
      <c r="H2275" s="12">
        <v>434.73512861736333</v>
      </c>
      <c r="I2275">
        <v>32344</v>
      </c>
      <c r="J2275">
        <v>2378</v>
      </c>
      <c r="K2275" s="12">
        <v>14061073</v>
      </c>
      <c r="L2275">
        <v>14279</v>
      </c>
      <c r="M2275">
        <v>44.15</v>
      </c>
      <c r="N2275">
        <v>15.35</v>
      </c>
      <c r="O2275">
        <v>4.8</v>
      </c>
      <c r="P2275">
        <f xml:space="preserve"> IF(Stock_Info[[#This Row],[Close Price]] &gt; Stock_Info[[#This Row],[Open Price]], 1, 0)</f>
        <v>1</v>
      </c>
      <c r="Q2275" t="str">
        <f>IF(AND(Stock_Info[[#This Row],[% Deli. Qty to Traded Qty]]&gt;80,Stock_Info[[#This Row],[No. of Trades]]&lt;3000),"Unusual Day","")</f>
        <v/>
      </c>
      <c r="R2275" t="str">
        <f>IF(AND(Stock_Info[[#This Row],[Spread High-Low]] &lt; 10, Stock_Info[[#This Row],[% Deli. Qty to Traded Qty]] &gt; 90), "Good Day", "")</f>
        <v/>
      </c>
    </row>
    <row r="2276" spans="1:18">
      <c r="A2276" t="s">
        <v>49</v>
      </c>
      <c r="B2276" s="1">
        <v>45874</v>
      </c>
      <c r="C2276" s="1" t="str">
        <f>"WEEK" &amp;" " &amp;  INT((DAY(Stock_Info[[#This Row],[Date]])+WEEKDAY(DATE(YEAR(Stock_Info[[#This Row],[Date]]),MONTH(Stock_Info[[#This Row],[Date]]),1))-1)/7)+1</f>
        <v>WEEK 2</v>
      </c>
      <c r="D2276" s="12">
        <v>426.95</v>
      </c>
      <c r="E2276" s="12">
        <v>445</v>
      </c>
      <c r="F2276" s="12">
        <v>425.25</v>
      </c>
      <c r="G2276" s="12">
        <v>428.65</v>
      </c>
      <c r="H2276" s="12">
        <v>433.22833950944062</v>
      </c>
      <c r="I2276">
        <v>28335</v>
      </c>
      <c r="J2276">
        <v>974</v>
      </c>
      <c r="K2276" s="12">
        <v>12275525</v>
      </c>
      <c r="L2276">
        <v>10743</v>
      </c>
      <c r="M2276">
        <v>37.909999999999997</v>
      </c>
      <c r="N2276">
        <v>19.75</v>
      </c>
      <c r="O2276">
        <v>1.7</v>
      </c>
      <c r="P2276">
        <f xml:space="preserve"> IF(Stock_Info[[#This Row],[Close Price]] &gt; Stock_Info[[#This Row],[Open Price]], 1, 0)</f>
        <v>1</v>
      </c>
      <c r="Q2276" t="str">
        <f>IF(AND(Stock_Info[[#This Row],[% Deli. Qty to Traded Qty]]&gt;80,Stock_Info[[#This Row],[No. of Trades]]&lt;3000),"Unusual Day","")</f>
        <v/>
      </c>
      <c r="R2276" t="str">
        <f>IF(AND(Stock_Info[[#This Row],[Spread High-Low]] &lt; 10, Stock_Info[[#This Row],[% Deli. Qty to Traded Qty]] &gt; 90), "Good Day", "")</f>
        <v/>
      </c>
    </row>
    <row r="2277" spans="1:18">
      <c r="A2277" t="s">
        <v>49</v>
      </c>
      <c r="B2277" s="1">
        <v>45873</v>
      </c>
      <c r="C2277" s="1" t="str">
        <f>"WEEK" &amp;" " &amp;  INT((DAY(Stock_Info[[#This Row],[Date]])+WEEKDAY(DATE(YEAR(Stock_Info[[#This Row],[Date]]),MONTH(Stock_Info[[#This Row],[Date]]),1))-1)/7)+1</f>
        <v>WEEK 2</v>
      </c>
      <c r="D2277" s="12">
        <v>416.75</v>
      </c>
      <c r="E2277" s="12">
        <v>429.9</v>
      </c>
      <c r="F2277" s="12">
        <v>416.3</v>
      </c>
      <c r="G2277" s="12">
        <v>423.8</v>
      </c>
      <c r="H2277" s="12">
        <v>424.51621747754052</v>
      </c>
      <c r="I2277">
        <v>17142</v>
      </c>
      <c r="J2277">
        <v>707</v>
      </c>
      <c r="K2277" s="12">
        <v>7277057</v>
      </c>
      <c r="L2277">
        <v>9111</v>
      </c>
      <c r="M2277">
        <v>53.15</v>
      </c>
      <c r="N2277">
        <v>13.6</v>
      </c>
      <c r="O2277">
        <v>7.05</v>
      </c>
      <c r="P2277">
        <f xml:space="preserve"> IF(Stock_Info[[#This Row],[Close Price]] &gt; Stock_Info[[#This Row],[Open Price]], 1, 0)</f>
        <v>1</v>
      </c>
      <c r="Q2277" t="str">
        <f>IF(AND(Stock_Info[[#This Row],[% Deli. Qty to Traded Qty]]&gt;80,Stock_Info[[#This Row],[No. of Trades]]&lt;3000),"Unusual Day","")</f>
        <v/>
      </c>
      <c r="R2277" t="str">
        <f>IF(AND(Stock_Info[[#This Row],[Spread High-Low]] &lt; 10, Stock_Info[[#This Row],[% Deli. Qty to Traded Qty]] &gt; 90), "Good Day", "")</f>
        <v/>
      </c>
    </row>
    <row r="2278" spans="1:18">
      <c r="A2278" t="s">
        <v>49</v>
      </c>
      <c r="B2278" s="1">
        <v>45870</v>
      </c>
      <c r="C2278" s="1" t="str">
        <f>"WEEK" &amp;" " &amp;  INT((DAY(Stock_Info[[#This Row],[Date]])+WEEKDAY(DATE(YEAR(Stock_Info[[#This Row],[Date]]),MONTH(Stock_Info[[#This Row],[Date]]),1))-1)/7)+1</f>
        <v>WEEK 1</v>
      </c>
      <c r="D2278" s="12">
        <v>412.05</v>
      </c>
      <c r="E2278" s="12">
        <v>426.6</v>
      </c>
      <c r="F2278" s="12">
        <v>412.05</v>
      </c>
      <c r="G2278" s="12">
        <v>419.55</v>
      </c>
      <c r="H2278" s="12">
        <v>421.05206249999998</v>
      </c>
      <c r="I2278">
        <v>16000</v>
      </c>
      <c r="J2278">
        <v>519</v>
      </c>
      <c r="K2278" s="12">
        <v>6736833</v>
      </c>
      <c r="L2278">
        <v>12033</v>
      </c>
      <c r="M2278">
        <v>75.209999999999994</v>
      </c>
      <c r="N2278">
        <v>14.55</v>
      </c>
      <c r="O2278">
        <v>7.5</v>
      </c>
      <c r="P2278">
        <f xml:space="preserve"> IF(Stock_Info[[#This Row],[Close Price]] &gt; Stock_Info[[#This Row],[Open Price]], 1, 0)</f>
        <v>1</v>
      </c>
      <c r="Q2278" t="str">
        <f>IF(AND(Stock_Info[[#This Row],[% Deli. Qty to Traded Qty]]&gt;80,Stock_Info[[#This Row],[No. of Trades]]&lt;3000),"Unusual Day","")</f>
        <v/>
      </c>
      <c r="R2278" t="str">
        <f>IF(AND(Stock_Info[[#This Row],[Spread High-Low]] &lt; 10, Stock_Info[[#This Row],[% Deli. Qty to Traded Qty]] &gt; 90), "Good Day", "")</f>
        <v/>
      </c>
    </row>
    <row r="2279" spans="1:18">
      <c r="A2279" t="s">
        <v>49</v>
      </c>
      <c r="B2279" s="1">
        <v>45869</v>
      </c>
      <c r="C2279" s="1" t="str">
        <f>"WEEK" &amp;" " &amp;  INT((DAY(Stock_Info[[#This Row],[Date]])+WEEKDAY(DATE(YEAR(Stock_Info[[#This Row],[Date]]),MONTH(Stock_Info[[#This Row],[Date]]),1))-1)/7)+1</f>
        <v>WEEK 5</v>
      </c>
      <c r="D2279" s="12">
        <v>421.8</v>
      </c>
      <c r="E2279" s="12">
        <v>432.25</v>
      </c>
      <c r="F2279" s="12">
        <v>418.25</v>
      </c>
      <c r="G2279" s="12">
        <v>420.55</v>
      </c>
      <c r="H2279" s="12">
        <v>422.7753644972193</v>
      </c>
      <c r="I2279">
        <v>13306</v>
      </c>
      <c r="J2279">
        <v>683</v>
      </c>
      <c r="K2279" s="12">
        <v>5625449</v>
      </c>
      <c r="L2279">
        <v>4399</v>
      </c>
      <c r="M2279">
        <v>33.06</v>
      </c>
      <c r="N2279">
        <v>14</v>
      </c>
      <c r="O2279">
        <v>-1.25</v>
      </c>
      <c r="P2279">
        <f xml:space="preserve"> IF(Stock_Info[[#This Row],[Close Price]] &gt; Stock_Info[[#This Row],[Open Price]], 1, 0)</f>
        <v>0</v>
      </c>
      <c r="Q2279" t="str">
        <f>IF(AND(Stock_Info[[#This Row],[% Deli. Qty to Traded Qty]]&gt;80,Stock_Info[[#This Row],[No. of Trades]]&lt;3000),"Unusual Day","")</f>
        <v/>
      </c>
      <c r="R2279" t="str">
        <f>IF(AND(Stock_Info[[#This Row],[Spread High-Low]] &lt; 10, Stock_Info[[#This Row],[% Deli. Qty to Traded Qty]] &gt; 90), "Good Day", "")</f>
        <v/>
      </c>
    </row>
    <row r="2280" spans="1:18">
      <c r="A2280" t="s">
        <v>49</v>
      </c>
      <c r="B2280" s="1">
        <v>45868</v>
      </c>
      <c r="C2280" s="1" t="str">
        <f>"WEEK" &amp;" " &amp;  INT((DAY(Stock_Info[[#This Row],[Date]])+WEEKDAY(DATE(YEAR(Stock_Info[[#This Row],[Date]]),MONTH(Stock_Info[[#This Row],[Date]]),1))-1)/7)+1</f>
        <v>WEEK 5</v>
      </c>
      <c r="D2280" s="12">
        <v>423.95</v>
      </c>
      <c r="E2280" s="12">
        <v>425.5</v>
      </c>
      <c r="F2280" s="12">
        <v>419.8</v>
      </c>
      <c r="G2280" s="12">
        <v>420.4</v>
      </c>
      <c r="H2280" s="12">
        <v>422.14938928906986</v>
      </c>
      <c r="I2280">
        <v>3193</v>
      </c>
      <c r="J2280">
        <v>203</v>
      </c>
      <c r="K2280" s="12">
        <v>1347923</v>
      </c>
      <c r="L2280">
        <v>1413</v>
      </c>
      <c r="M2280">
        <v>44.25</v>
      </c>
      <c r="N2280">
        <v>5.7</v>
      </c>
      <c r="O2280">
        <v>-3.55</v>
      </c>
      <c r="P2280">
        <f xml:space="preserve"> IF(Stock_Info[[#This Row],[Close Price]] &gt; Stock_Info[[#This Row],[Open Price]], 1, 0)</f>
        <v>0</v>
      </c>
      <c r="Q2280" t="str">
        <f>IF(AND(Stock_Info[[#This Row],[% Deli. Qty to Traded Qty]]&gt;80,Stock_Info[[#This Row],[No. of Trades]]&lt;3000),"Unusual Day","")</f>
        <v/>
      </c>
      <c r="R2280" t="str">
        <f>IF(AND(Stock_Info[[#This Row],[Spread High-Low]] &lt; 10, Stock_Info[[#This Row],[% Deli. Qty to Traded Qty]] &gt; 90), "Good Day", "")</f>
        <v/>
      </c>
    </row>
    <row r="2281" spans="1:18">
      <c r="A2281" t="s">
        <v>49</v>
      </c>
      <c r="B2281" s="1">
        <v>45867</v>
      </c>
      <c r="C2281" s="1" t="str">
        <f>"WEEK" &amp;" " &amp;  INT((DAY(Stock_Info[[#This Row],[Date]])+WEEKDAY(DATE(YEAR(Stock_Info[[#This Row],[Date]]),MONTH(Stock_Info[[#This Row],[Date]]),1))-1)/7)+1</f>
        <v>WEEK 5</v>
      </c>
      <c r="D2281" s="12">
        <v>422.85</v>
      </c>
      <c r="E2281" s="12">
        <v>425.3</v>
      </c>
      <c r="F2281" s="12">
        <v>420.45</v>
      </c>
      <c r="G2281" s="12">
        <v>421.6</v>
      </c>
      <c r="H2281" s="12">
        <v>422.60088495575224</v>
      </c>
      <c r="I2281">
        <v>3390</v>
      </c>
      <c r="J2281">
        <v>350</v>
      </c>
      <c r="K2281" s="12">
        <v>1432617</v>
      </c>
      <c r="L2281">
        <v>1126</v>
      </c>
      <c r="M2281">
        <v>33.22</v>
      </c>
      <c r="N2281">
        <v>4.8499999999999996</v>
      </c>
      <c r="O2281">
        <v>-1.25</v>
      </c>
      <c r="P2281">
        <f xml:space="preserve"> IF(Stock_Info[[#This Row],[Close Price]] &gt; Stock_Info[[#This Row],[Open Price]], 1, 0)</f>
        <v>0</v>
      </c>
      <c r="Q2281" t="str">
        <f>IF(AND(Stock_Info[[#This Row],[% Deli. Qty to Traded Qty]]&gt;80,Stock_Info[[#This Row],[No. of Trades]]&lt;3000),"Unusual Day","")</f>
        <v/>
      </c>
      <c r="R2281" t="str">
        <f>IF(AND(Stock_Info[[#This Row],[Spread High-Low]] &lt; 10, Stock_Info[[#This Row],[% Deli. Qty to Traded Qty]] &gt; 90), "Good Day", "")</f>
        <v/>
      </c>
    </row>
    <row r="2282" spans="1:18">
      <c r="A2282" t="s">
        <v>49</v>
      </c>
      <c r="B2282" s="1">
        <v>45866</v>
      </c>
      <c r="C2282" s="1" t="str">
        <f>"WEEK" &amp;" " &amp;  INT((DAY(Stock_Info[[#This Row],[Date]])+WEEKDAY(DATE(YEAR(Stock_Info[[#This Row],[Date]]),MONTH(Stock_Info[[#This Row],[Date]]),1))-1)/7)+1</f>
        <v>WEEK 5</v>
      </c>
      <c r="D2282" s="12">
        <v>427.55</v>
      </c>
      <c r="E2282" s="12">
        <v>427.6</v>
      </c>
      <c r="F2282" s="12">
        <v>418.3</v>
      </c>
      <c r="G2282" s="12">
        <v>422.85</v>
      </c>
      <c r="H2282" s="12">
        <v>421.53997606223817</v>
      </c>
      <c r="I2282">
        <v>16710</v>
      </c>
      <c r="J2282">
        <v>644</v>
      </c>
      <c r="K2282" s="12">
        <v>7043933</v>
      </c>
      <c r="L2282">
        <v>9728</v>
      </c>
      <c r="M2282">
        <v>58.22</v>
      </c>
      <c r="N2282">
        <v>9.3000000000000007</v>
      </c>
      <c r="O2282">
        <v>-4.7</v>
      </c>
      <c r="P2282">
        <f xml:space="preserve"> IF(Stock_Info[[#This Row],[Close Price]] &gt; Stock_Info[[#This Row],[Open Price]], 1, 0)</f>
        <v>0</v>
      </c>
      <c r="Q2282" t="str">
        <f>IF(AND(Stock_Info[[#This Row],[% Deli. Qty to Traded Qty]]&gt;80,Stock_Info[[#This Row],[No. of Trades]]&lt;3000),"Unusual Day","")</f>
        <v/>
      </c>
      <c r="R2282" t="str">
        <f>IF(AND(Stock_Info[[#This Row],[Spread High-Low]] &lt; 10, Stock_Info[[#This Row],[% Deli. Qty to Traded Qty]] &gt; 90), "Good Day", "")</f>
        <v/>
      </c>
    </row>
    <row r="2283" spans="1:18">
      <c r="A2283" t="s">
        <v>49</v>
      </c>
      <c r="B2283" s="1">
        <v>45863</v>
      </c>
      <c r="C2283" s="1" t="str">
        <f>"WEEK" &amp;" " &amp;  INT((DAY(Stock_Info[[#This Row],[Date]])+WEEKDAY(DATE(YEAR(Stock_Info[[#This Row],[Date]]),MONTH(Stock_Info[[#This Row],[Date]]),1))-1)/7)+1</f>
        <v>WEEK 4</v>
      </c>
      <c r="D2283" s="12">
        <v>418.05</v>
      </c>
      <c r="E2283" s="12">
        <v>428.85</v>
      </c>
      <c r="F2283" s="12">
        <v>418.05</v>
      </c>
      <c r="G2283" s="12">
        <v>427.6</v>
      </c>
      <c r="H2283" s="12">
        <v>424.54603387556597</v>
      </c>
      <c r="I2283">
        <v>5963</v>
      </c>
      <c r="J2283">
        <v>819</v>
      </c>
      <c r="K2283" s="12">
        <v>2531568</v>
      </c>
      <c r="L2283">
        <v>3821</v>
      </c>
      <c r="M2283">
        <v>64.08</v>
      </c>
      <c r="N2283">
        <v>10.8</v>
      </c>
      <c r="O2283">
        <v>9.5500000000000007</v>
      </c>
      <c r="P2283">
        <f xml:space="preserve"> IF(Stock_Info[[#This Row],[Close Price]] &gt; Stock_Info[[#This Row],[Open Price]], 1, 0)</f>
        <v>1</v>
      </c>
      <c r="Q2283" t="str">
        <f>IF(AND(Stock_Info[[#This Row],[% Deli. Qty to Traded Qty]]&gt;80,Stock_Info[[#This Row],[No. of Trades]]&lt;3000),"Unusual Day","")</f>
        <v/>
      </c>
      <c r="R2283" t="str">
        <f>IF(AND(Stock_Info[[#This Row],[Spread High-Low]] &lt; 10, Stock_Info[[#This Row],[% Deli. Qty to Traded Qty]] &gt; 90), "Good Day", "")</f>
        <v/>
      </c>
    </row>
    <row r="2284" spans="1:18">
      <c r="A2284" t="s">
        <v>49</v>
      </c>
      <c r="B2284" s="1">
        <v>45862</v>
      </c>
      <c r="C2284" s="1" t="str">
        <f>"WEEK" &amp;" " &amp;  INT((DAY(Stock_Info[[#This Row],[Date]])+WEEKDAY(DATE(YEAR(Stock_Info[[#This Row],[Date]]),MONTH(Stock_Info[[#This Row],[Date]]),1))-1)/7)+1</f>
        <v>WEEK 4</v>
      </c>
      <c r="D2284" s="12">
        <v>431</v>
      </c>
      <c r="E2284" s="12">
        <v>431</v>
      </c>
      <c r="F2284" s="12">
        <v>424</v>
      </c>
      <c r="G2284" s="12">
        <v>425.5</v>
      </c>
      <c r="H2284" s="12">
        <v>426.39651250947685</v>
      </c>
      <c r="I2284">
        <v>9233</v>
      </c>
      <c r="J2284">
        <v>550</v>
      </c>
      <c r="K2284" s="12">
        <v>3936919</v>
      </c>
      <c r="L2284">
        <v>3392</v>
      </c>
      <c r="M2284">
        <v>36.74</v>
      </c>
      <c r="N2284">
        <v>7</v>
      </c>
      <c r="O2284">
        <v>-5.5</v>
      </c>
      <c r="P2284">
        <f xml:space="preserve"> IF(Stock_Info[[#This Row],[Close Price]] &gt; Stock_Info[[#This Row],[Open Price]], 1, 0)</f>
        <v>0</v>
      </c>
      <c r="Q2284" t="str">
        <f>IF(AND(Stock_Info[[#This Row],[% Deli. Qty to Traded Qty]]&gt;80,Stock_Info[[#This Row],[No. of Trades]]&lt;3000),"Unusual Day","")</f>
        <v/>
      </c>
      <c r="R2284" t="str">
        <f>IF(AND(Stock_Info[[#This Row],[Spread High-Low]] &lt; 10, Stock_Info[[#This Row],[% Deli. Qty to Traded Qty]] &gt; 90), "Good Day", "")</f>
        <v/>
      </c>
    </row>
    <row r="2285" spans="1:18">
      <c r="A2285" t="s">
        <v>49</v>
      </c>
      <c r="B2285" s="1">
        <v>45861</v>
      </c>
      <c r="C2285" s="1" t="str">
        <f>"WEEK" &amp;" " &amp;  INT((DAY(Stock_Info[[#This Row],[Date]])+WEEKDAY(DATE(YEAR(Stock_Info[[#This Row],[Date]]),MONTH(Stock_Info[[#This Row],[Date]]),1))-1)/7)+1</f>
        <v>WEEK 4</v>
      </c>
      <c r="D2285" s="12">
        <v>422.5</v>
      </c>
      <c r="E2285" s="12">
        <v>431</v>
      </c>
      <c r="F2285" s="12">
        <v>420.45</v>
      </c>
      <c r="G2285" s="12">
        <v>428.9</v>
      </c>
      <c r="H2285" s="12">
        <v>426.46189208807164</v>
      </c>
      <c r="I2285">
        <v>8266</v>
      </c>
      <c r="J2285">
        <v>530</v>
      </c>
      <c r="K2285" s="12">
        <v>3525134</v>
      </c>
      <c r="L2285">
        <v>4030</v>
      </c>
      <c r="M2285">
        <v>48.75</v>
      </c>
      <c r="N2285">
        <v>10.55</v>
      </c>
      <c r="O2285">
        <v>6.4</v>
      </c>
      <c r="P2285">
        <f xml:space="preserve"> IF(Stock_Info[[#This Row],[Close Price]] &gt; Stock_Info[[#This Row],[Open Price]], 1, 0)</f>
        <v>1</v>
      </c>
      <c r="Q2285" t="str">
        <f>IF(AND(Stock_Info[[#This Row],[% Deli. Qty to Traded Qty]]&gt;80,Stock_Info[[#This Row],[No. of Trades]]&lt;3000),"Unusual Day","")</f>
        <v/>
      </c>
      <c r="R2285" t="str">
        <f>IF(AND(Stock_Info[[#This Row],[Spread High-Low]] &lt; 10, Stock_Info[[#This Row],[% Deli. Qty to Traded Qty]] &gt; 90), "Good Day", "")</f>
        <v/>
      </c>
    </row>
    <row r="2286" spans="1:18">
      <c r="A2286" t="s">
        <v>49</v>
      </c>
      <c r="B2286" s="1">
        <v>45860</v>
      </c>
      <c r="C2286" s="1" t="str">
        <f>"WEEK" &amp;" " &amp;  INT((DAY(Stock_Info[[#This Row],[Date]])+WEEKDAY(DATE(YEAR(Stock_Info[[#This Row],[Date]]),MONTH(Stock_Info[[#This Row],[Date]]),1))-1)/7)+1</f>
        <v>WEEK 4</v>
      </c>
      <c r="D2286" s="12">
        <v>416.45</v>
      </c>
      <c r="E2286" s="12">
        <v>429.9</v>
      </c>
      <c r="F2286" s="12">
        <v>416.45</v>
      </c>
      <c r="G2286" s="12">
        <v>424.85</v>
      </c>
      <c r="H2286" s="12">
        <v>426.31503878007101</v>
      </c>
      <c r="I2286">
        <v>15214</v>
      </c>
      <c r="J2286">
        <v>694</v>
      </c>
      <c r="K2286" s="12">
        <v>6485957</v>
      </c>
      <c r="L2286">
        <v>6185</v>
      </c>
      <c r="M2286">
        <v>40.65</v>
      </c>
      <c r="N2286">
        <v>13.45</v>
      </c>
      <c r="O2286">
        <v>8.4</v>
      </c>
      <c r="P2286">
        <f xml:space="preserve"> IF(Stock_Info[[#This Row],[Close Price]] &gt; Stock_Info[[#This Row],[Open Price]], 1, 0)</f>
        <v>1</v>
      </c>
      <c r="Q2286" t="str">
        <f>IF(AND(Stock_Info[[#This Row],[% Deli. Qty to Traded Qty]]&gt;80,Stock_Info[[#This Row],[No. of Trades]]&lt;3000),"Unusual Day","")</f>
        <v/>
      </c>
      <c r="R2286" t="str">
        <f>IF(AND(Stock_Info[[#This Row],[Spread High-Low]] &lt; 10, Stock_Info[[#This Row],[% Deli. Qty to Traded Qty]] &gt; 90), "Good Day", "")</f>
        <v/>
      </c>
    </row>
    <row r="2287" spans="1:18">
      <c r="A2287" t="s">
        <v>49</v>
      </c>
      <c r="B2287" s="1">
        <v>45859</v>
      </c>
      <c r="C2287" s="1" t="str">
        <f>"WEEK" &amp;" " &amp;  INT((DAY(Stock_Info[[#This Row],[Date]])+WEEKDAY(DATE(YEAR(Stock_Info[[#This Row],[Date]]),MONTH(Stock_Info[[#This Row],[Date]]),1))-1)/7)+1</f>
        <v>WEEK 4</v>
      </c>
      <c r="D2287" s="12">
        <v>351.05</v>
      </c>
      <c r="E2287" s="12">
        <v>425.65</v>
      </c>
      <c r="F2287" s="12">
        <v>351.05</v>
      </c>
      <c r="G2287" s="12">
        <v>422.4</v>
      </c>
      <c r="H2287" s="12">
        <v>411.89443248730964</v>
      </c>
      <c r="I2287">
        <v>123125</v>
      </c>
      <c r="J2287">
        <v>6872</v>
      </c>
      <c r="K2287" s="12">
        <v>50714502</v>
      </c>
      <c r="L2287">
        <v>85004</v>
      </c>
      <c r="M2287">
        <v>69.040000000000006</v>
      </c>
      <c r="N2287">
        <v>74.599999999999994</v>
      </c>
      <c r="O2287">
        <v>71.349999999999994</v>
      </c>
      <c r="P2287">
        <f xml:space="preserve"> IF(Stock_Info[[#This Row],[Close Price]] &gt; Stock_Info[[#This Row],[Open Price]], 1, 0)</f>
        <v>1</v>
      </c>
      <c r="Q2287" t="str">
        <f>IF(AND(Stock_Info[[#This Row],[% Deli. Qty to Traded Qty]]&gt;80,Stock_Info[[#This Row],[No. of Trades]]&lt;3000),"Unusual Day","")</f>
        <v/>
      </c>
      <c r="R2287" t="str">
        <f>IF(AND(Stock_Info[[#This Row],[Spread High-Low]] &lt; 10, Stock_Info[[#This Row],[% Deli. Qty to Traded Qty]] &gt; 90), "Good Day", "")</f>
        <v/>
      </c>
    </row>
    <row r="2288" spans="1:18">
      <c r="A2288" t="s">
        <v>49</v>
      </c>
      <c r="B2288" s="1">
        <v>45856</v>
      </c>
      <c r="C2288" s="1" t="str">
        <f>"WEEK" &amp;" " &amp;  INT((DAY(Stock_Info[[#This Row],[Date]])+WEEKDAY(DATE(YEAR(Stock_Info[[#This Row],[Date]]),MONTH(Stock_Info[[#This Row],[Date]]),1))-1)/7)+1</f>
        <v>WEEK 3</v>
      </c>
      <c r="D2288" s="12">
        <v>429.8</v>
      </c>
      <c r="E2288" s="12">
        <v>433.55</v>
      </c>
      <c r="F2288" s="12">
        <v>423.05</v>
      </c>
      <c r="G2288" s="12">
        <v>431.5</v>
      </c>
      <c r="H2288" s="12">
        <v>428.91208292350763</v>
      </c>
      <c r="I2288">
        <v>13217</v>
      </c>
      <c r="J2288">
        <v>564</v>
      </c>
      <c r="K2288" s="12">
        <v>5668931</v>
      </c>
      <c r="L2288">
        <v>7362</v>
      </c>
      <c r="M2288">
        <v>55.7</v>
      </c>
      <c r="N2288">
        <v>10.5</v>
      </c>
      <c r="O2288">
        <v>1.7</v>
      </c>
      <c r="P2288">
        <f xml:space="preserve"> IF(Stock_Info[[#This Row],[Close Price]] &gt; Stock_Info[[#This Row],[Open Price]], 1, 0)</f>
        <v>1</v>
      </c>
      <c r="Q2288" t="str">
        <f>IF(AND(Stock_Info[[#This Row],[% Deli. Qty to Traded Qty]]&gt;80,Stock_Info[[#This Row],[No. of Trades]]&lt;3000),"Unusual Day","")</f>
        <v/>
      </c>
      <c r="R2288" t="str">
        <f>IF(AND(Stock_Info[[#This Row],[Spread High-Low]] &lt; 10, Stock_Info[[#This Row],[% Deli. Qty to Traded Qty]] &gt; 90), "Good Day", "")</f>
        <v/>
      </c>
    </row>
    <row r="2289" spans="1:18">
      <c r="A2289" t="s">
        <v>49</v>
      </c>
      <c r="B2289" s="1">
        <v>45855</v>
      </c>
      <c r="C2289" s="1" t="str">
        <f>"WEEK" &amp;" " &amp;  INT((DAY(Stock_Info[[#This Row],[Date]])+WEEKDAY(DATE(YEAR(Stock_Info[[#This Row],[Date]]),MONTH(Stock_Info[[#This Row],[Date]]),1))-1)/7)+1</f>
        <v>WEEK 3</v>
      </c>
      <c r="D2289" s="12">
        <v>424.3</v>
      </c>
      <c r="E2289" s="12">
        <v>429</v>
      </c>
      <c r="F2289" s="12">
        <v>421.8</v>
      </c>
      <c r="G2289" s="12">
        <v>427.65</v>
      </c>
      <c r="H2289" s="12">
        <v>424.93048294747325</v>
      </c>
      <c r="I2289">
        <v>16068</v>
      </c>
      <c r="J2289">
        <v>810</v>
      </c>
      <c r="K2289" s="12">
        <v>6827783</v>
      </c>
      <c r="L2289">
        <v>9517</v>
      </c>
      <c r="M2289">
        <v>59.23</v>
      </c>
      <c r="N2289">
        <v>7.2</v>
      </c>
      <c r="O2289">
        <v>3.35</v>
      </c>
      <c r="P2289">
        <f xml:space="preserve"> IF(Stock_Info[[#This Row],[Close Price]] &gt; Stock_Info[[#This Row],[Open Price]], 1, 0)</f>
        <v>1</v>
      </c>
      <c r="Q2289" t="str">
        <f>IF(AND(Stock_Info[[#This Row],[% Deli. Qty to Traded Qty]]&gt;80,Stock_Info[[#This Row],[No. of Trades]]&lt;3000),"Unusual Day","")</f>
        <v/>
      </c>
      <c r="R2289" t="str">
        <f>IF(AND(Stock_Info[[#This Row],[Spread High-Low]] &lt; 10, Stock_Info[[#This Row],[% Deli. Qty to Traded Qty]] &gt; 90), "Good Day", "")</f>
        <v/>
      </c>
    </row>
    <row r="2290" spans="1:18">
      <c r="A2290" t="s">
        <v>49</v>
      </c>
      <c r="B2290" s="1">
        <v>45854</v>
      </c>
      <c r="C2290" s="1" t="str">
        <f>"WEEK" &amp;" " &amp;  INT((DAY(Stock_Info[[#This Row],[Date]])+WEEKDAY(DATE(YEAR(Stock_Info[[#This Row],[Date]]),MONTH(Stock_Info[[#This Row],[Date]]),1))-1)/7)+1</f>
        <v>WEEK 3</v>
      </c>
      <c r="D2290" s="12">
        <v>431.95</v>
      </c>
      <c r="E2290" s="12">
        <v>431.95</v>
      </c>
      <c r="F2290" s="12">
        <v>423.5</v>
      </c>
      <c r="G2290" s="12">
        <v>426</v>
      </c>
      <c r="H2290" s="12">
        <v>426.27635933806147</v>
      </c>
      <c r="I2290">
        <v>8460</v>
      </c>
      <c r="J2290">
        <v>468</v>
      </c>
      <c r="K2290" s="12">
        <v>3606298</v>
      </c>
      <c r="L2290">
        <v>2939</v>
      </c>
      <c r="M2290">
        <v>34.74</v>
      </c>
      <c r="N2290">
        <v>8.4499999999999993</v>
      </c>
      <c r="O2290">
        <v>-5.95</v>
      </c>
      <c r="P2290">
        <f xml:space="preserve"> IF(Stock_Info[[#This Row],[Close Price]] &gt; Stock_Info[[#This Row],[Open Price]], 1, 0)</f>
        <v>0</v>
      </c>
      <c r="Q2290" t="str">
        <f>IF(AND(Stock_Info[[#This Row],[% Deli. Qty to Traded Qty]]&gt;80,Stock_Info[[#This Row],[No. of Trades]]&lt;3000),"Unusual Day","")</f>
        <v/>
      </c>
      <c r="R2290" t="str">
        <f>IF(AND(Stock_Info[[#This Row],[Spread High-Low]] &lt; 10, Stock_Info[[#This Row],[% Deli. Qty to Traded Qty]] &gt; 90), "Good Day", "")</f>
        <v/>
      </c>
    </row>
    <row r="2291" spans="1:18">
      <c r="A2291" t="s">
        <v>49</v>
      </c>
      <c r="B2291" s="1">
        <v>45853</v>
      </c>
      <c r="C2291" s="1" t="str">
        <f>"WEEK" &amp;" " &amp;  INT((DAY(Stock_Info[[#This Row],[Date]])+WEEKDAY(DATE(YEAR(Stock_Info[[#This Row],[Date]]),MONTH(Stock_Info[[#This Row],[Date]]),1))-1)/7)+1</f>
        <v>WEEK 3</v>
      </c>
      <c r="D2291" s="12">
        <v>424.75</v>
      </c>
      <c r="E2291" s="12">
        <v>432</v>
      </c>
      <c r="F2291" s="12">
        <v>422.45</v>
      </c>
      <c r="G2291" s="12">
        <v>430.25</v>
      </c>
      <c r="H2291" s="12">
        <v>429.08406824363306</v>
      </c>
      <c r="I2291">
        <v>24266</v>
      </c>
      <c r="J2291">
        <v>1482</v>
      </c>
      <c r="K2291" s="12">
        <v>10412154</v>
      </c>
      <c r="L2291">
        <v>18066</v>
      </c>
      <c r="M2291">
        <v>74.45</v>
      </c>
      <c r="N2291">
        <v>9.5500000000000007</v>
      </c>
      <c r="O2291">
        <v>5.5</v>
      </c>
      <c r="P2291">
        <f xml:space="preserve"> IF(Stock_Info[[#This Row],[Close Price]] &gt; Stock_Info[[#This Row],[Open Price]], 1, 0)</f>
        <v>1</v>
      </c>
      <c r="Q2291" t="str">
        <f>IF(AND(Stock_Info[[#This Row],[% Deli. Qty to Traded Qty]]&gt;80,Stock_Info[[#This Row],[No. of Trades]]&lt;3000),"Unusual Day","")</f>
        <v/>
      </c>
      <c r="R2291" t="str">
        <f>IF(AND(Stock_Info[[#This Row],[Spread High-Low]] &lt; 10, Stock_Info[[#This Row],[% Deli. Qty to Traded Qty]] &gt; 90), "Good Day", "")</f>
        <v/>
      </c>
    </row>
    <row r="2292" spans="1:18">
      <c r="A2292" t="s">
        <v>49</v>
      </c>
      <c r="B2292" s="1">
        <v>45852</v>
      </c>
      <c r="C2292" s="1" t="str">
        <f>"WEEK" &amp;" " &amp;  INT((DAY(Stock_Info[[#This Row],[Date]])+WEEKDAY(DATE(YEAR(Stock_Info[[#This Row],[Date]]),MONTH(Stock_Info[[#This Row],[Date]]),1))-1)/7)+1</f>
        <v>WEEK 3</v>
      </c>
      <c r="D2292" s="12">
        <v>415.7</v>
      </c>
      <c r="E2292" s="12">
        <v>425.45</v>
      </c>
      <c r="F2292" s="12">
        <v>412.6</v>
      </c>
      <c r="G2292" s="12">
        <v>424.15</v>
      </c>
      <c r="H2292" s="12">
        <v>420.15226407590478</v>
      </c>
      <c r="I2292">
        <v>17601</v>
      </c>
      <c r="J2292">
        <v>1062</v>
      </c>
      <c r="K2292" s="12">
        <v>7395100</v>
      </c>
      <c r="L2292">
        <v>7640</v>
      </c>
      <c r="M2292">
        <v>43.41</v>
      </c>
      <c r="N2292">
        <v>12.85</v>
      </c>
      <c r="O2292">
        <v>8.4499999999999993</v>
      </c>
      <c r="P2292">
        <f xml:space="preserve"> IF(Stock_Info[[#This Row],[Close Price]] &gt; Stock_Info[[#This Row],[Open Price]], 1, 0)</f>
        <v>1</v>
      </c>
      <c r="Q2292" t="str">
        <f>IF(AND(Stock_Info[[#This Row],[% Deli. Qty to Traded Qty]]&gt;80,Stock_Info[[#This Row],[No. of Trades]]&lt;3000),"Unusual Day","")</f>
        <v/>
      </c>
      <c r="R2292" t="str">
        <f>IF(AND(Stock_Info[[#This Row],[Spread High-Low]] &lt; 10, Stock_Info[[#This Row],[% Deli. Qty to Traded Qty]] &gt; 90), "Good Day", "")</f>
        <v/>
      </c>
    </row>
    <row r="2293" spans="1:18">
      <c r="A2293" t="s">
        <v>49</v>
      </c>
      <c r="B2293" s="1">
        <v>45849</v>
      </c>
      <c r="C2293" s="1" t="str">
        <f>"WEEK" &amp;" " &amp;  INT((DAY(Stock_Info[[#This Row],[Date]])+WEEKDAY(DATE(YEAR(Stock_Info[[#This Row],[Date]]),MONTH(Stock_Info[[#This Row],[Date]]),1))-1)/7)+1</f>
        <v>WEEK 2</v>
      </c>
      <c r="D2293" s="12">
        <v>415</v>
      </c>
      <c r="E2293" s="12">
        <v>415.5</v>
      </c>
      <c r="F2293" s="12">
        <v>410.7</v>
      </c>
      <c r="G2293" s="12">
        <v>414.8</v>
      </c>
      <c r="H2293" s="12">
        <v>413.94312149249203</v>
      </c>
      <c r="I2293">
        <v>6593</v>
      </c>
      <c r="J2293">
        <v>493</v>
      </c>
      <c r="K2293" s="12">
        <v>2729127</v>
      </c>
      <c r="L2293">
        <v>3246</v>
      </c>
      <c r="M2293">
        <v>49.23</v>
      </c>
      <c r="N2293">
        <v>4.8</v>
      </c>
      <c r="O2293">
        <v>-0.2</v>
      </c>
      <c r="P2293">
        <f xml:space="preserve"> IF(Stock_Info[[#This Row],[Close Price]] &gt; Stock_Info[[#This Row],[Open Price]], 1, 0)</f>
        <v>0</v>
      </c>
      <c r="Q2293" t="str">
        <f>IF(AND(Stock_Info[[#This Row],[% Deli. Qty to Traded Qty]]&gt;80,Stock_Info[[#This Row],[No. of Trades]]&lt;3000),"Unusual Day","")</f>
        <v/>
      </c>
      <c r="R2293" t="str">
        <f>IF(AND(Stock_Info[[#This Row],[Spread High-Low]] &lt; 10, Stock_Info[[#This Row],[% Deli. Qty to Traded Qty]] &gt; 90), "Good Day", "")</f>
        <v/>
      </c>
    </row>
    <row r="2294" spans="1:18">
      <c r="A2294" t="s">
        <v>49</v>
      </c>
      <c r="B2294" s="1">
        <v>45848</v>
      </c>
      <c r="C2294" s="1" t="str">
        <f>"WEEK" &amp;" " &amp;  INT((DAY(Stock_Info[[#This Row],[Date]])+WEEKDAY(DATE(YEAR(Stock_Info[[#This Row],[Date]]),MONTH(Stock_Info[[#This Row],[Date]]),1))-1)/7)+1</f>
        <v>WEEK 2</v>
      </c>
      <c r="D2294" s="12">
        <v>410</v>
      </c>
      <c r="E2294" s="12">
        <v>419.35</v>
      </c>
      <c r="F2294" s="12">
        <v>410</v>
      </c>
      <c r="G2294" s="12">
        <v>412.35</v>
      </c>
      <c r="H2294" s="12">
        <v>415.07077182077182</v>
      </c>
      <c r="I2294">
        <v>15444</v>
      </c>
      <c r="J2294">
        <v>1575</v>
      </c>
      <c r="K2294" s="12">
        <v>6410353</v>
      </c>
      <c r="L2294">
        <v>7367</v>
      </c>
      <c r="M2294">
        <v>47.7</v>
      </c>
      <c r="N2294">
        <v>9.35</v>
      </c>
      <c r="O2294">
        <v>2.35</v>
      </c>
      <c r="P2294">
        <f xml:space="preserve"> IF(Stock_Info[[#This Row],[Close Price]] &gt; Stock_Info[[#This Row],[Open Price]], 1, 0)</f>
        <v>1</v>
      </c>
      <c r="Q2294" t="str">
        <f>IF(AND(Stock_Info[[#This Row],[% Deli. Qty to Traded Qty]]&gt;80,Stock_Info[[#This Row],[No. of Trades]]&lt;3000),"Unusual Day","")</f>
        <v/>
      </c>
      <c r="R2294" t="str">
        <f>IF(AND(Stock_Info[[#This Row],[Spread High-Low]] &lt; 10, Stock_Info[[#This Row],[% Deli. Qty to Traded Qty]] &gt; 90), "Good Day", "")</f>
        <v/>
      </c>
    </row>
    <row r="2295" spans="1:18">
      <c r="A2295" t="s">
        <v>49</v>
      </c>
      <c r="B2295" s="1">
        <v>45847</v>
      </c>
      <c r="C2295" s="1" t="str">
        <f>"WEEK" &amp;" " &amp;  INT((DAY(Stock_Info[[#This Row],[Date]])+WEEKDAY(DATE(YEAR(Stock_Info[[#This Row],[Date]]),MONTH(Stock_Info[[#This Row],[Date]]),1))-1)/7)+1</f>
        <v>WEEK 2</v>
      </c>
      <c r="D2295" s="12">
        <v>410.15</v>
      </c>
      <c r="E2295" s="12">
        <v>416.65</v>
      </c>
      <c r="F2295" s="12">
        <v>408.9</v>
      </c>
      <c r="G2295" s="12">
        <v>410.2</v>
      </c>
      <c r="H2295" s="12">
        <v>412.46681922196797</v>
      </c>
      <c r="I2295">
        <v>12673</v>
      </c>
      <c r="J2295">
        <v>630</v>
      </c>
      <c r="K2295" s="12">
        <v>5227192</v>
      </c>
      <c r="L2295">
        <v>5882</v>
      </c>
      <c r="M2295">
        <v>46.41</v>
      </c>
      <c r="N2295">
        <v>7.75</v>
      </c>
      <c r="O2295">
        <v>0.05</v>
      </c>
      <c r="P2295">
        <f xml:space="preserve"> IF(Stock_Info[[#This Row],[Close Price]] &gt; Stock_Info[[#This Row],[Open Price]], 1, 0)</f>
        <v>1</v>
      </c>
      <c r="Q2295" t="str">
        <f>IF(AND(Stock_Info[[#This Row],[% Deli. Qty to Traded Qty]]&gt;80,Stock_Info[[#This Row],[No. of Trades]]&lt;3000),"Unusual Day","")</f>
        <v/>
      </c>
      <c r="R2295" t="str">
        <f>IF(AND(Stock_Info[[#This Row],[Spread High-Low]] &lt; 10, Stock_Info[[#This Row],[% Deli. Qty to Traded Qty]] &gt; 90), "Good Day", "")</f>
        <v/>
      </c>
    </row>
    <row r="2296" spans="1:18">
      <c r="A2296" t="s">
        <v>49</v>
      </c>
      <c r="B2296" s="1">
        <v>45846</v>
      </c>
      <c r="C2296" s="1" t="str">
        <f>"WEEK" &amp;" " &amp;  INT((DAY(Stock_Info[[#This Row],[Date]])+WEEKDAY(DATE(YEAR(Stock_Info[[#This Row],[Date]]),MONTH(Stock_Info[[#This Row],[Date]]),1))-1)/7)+1</f>
        <v>WEEK 2</v>
      </c>
      <c r="D2296" s="12">
        <v>412</v>
      </c>
      <c r="E2296" s="12">
        <v>416.85</v>
      </c>
      <c r="F2296" s="12">
        <v>408.8</v>
      </c>
      <c r="G2296" s="12">
        <v>412.7</v>
      </c>
      <c r="H2296" s="12">
        <v>412.6076521248059</v>
      </c>
      <c r="I2296">
        <v>14166</v>
      </c>
      <c r="J2296">
        <v>842</v>
      </c>
      <c r="K2296" s="12">
        <v>5845000</v>
      </c>
      <c r="L2296">
        <v>5175</v>
      </c>
      <c r="M2296">
        <v>36.53</v>
      </c>
      <c r="N2296">
        <v>8.0500000000000007</v>
      </c>
      <c r="O2296">
        <v>0.7</v>
      </c>
      <c r="P2296">
        <f xml:space="preserve"> IF(Stock_Info[[#This Row],[Close Price]] &gt; Stock_Info[[#This Row],[Open Price]], 1, 0)</f>
        <v>1</v>
      </c>
      <c r="Q2296" t="str">
        <f>IF(AND(Stock_Info[[#This Row],[% Deli. Qty to Traded Qty]]&gt;80,Stock_Info[[#This Row],[No. of Trades]]&lt;3000),"Unusual Day","")</f>
        <v/>
      </c>
      <c r="R2296" t="str">
        <f>IF(AND(Stock_Info[[#This Row],[Spread High-Low]] &lt; 10, Stock_Info[[#This Row],[% Deli. Qty to Traded Qty]] &gt; 90), "Good Day", "")</f>
        <v/>
      </c>
    </row>
    <row r="2297" spans="1:18">
      <c r="A2297" t="s">
        <v>49</v>
      </c>
      <c r="B2297" s="1">
        <v>45845</v>
      </c>
      <c r="C2297" s="1" t="str">
        <f>"WEEK" &amp;" " &amp;  INT((DAY(Stock_Info[[#This Row],[Date]])+WEEKDAY(DATE(YEAR(Stock_Info[[#This Row],[Date]]),MONTH(Stock_Info[[#This Row],[Date]]),1))-1)/7)+1</f>
        <v>WEEK 2</v>
      </c>
      <c r="D2297" s="12">
        <v>415</v>
      </c>
      <c r="E2297" s="12">
        <v>425.4</v>
      </c>
      <c r="F2297" s="12">
        <v>407.2</v>
      </c>
      <c r="G2297" s="12">
        <v>411.8</v>
      </c>
      <c r="H2297" s="12">
        <v>415.63562461411811</v>
      </c>
      <c r="I2297">
        <v>38872</v>
      </c>
      <c r="J2297">
        <v>1844</v>
      </c>
      <c r="K2297" s="12">
        <v>16156588</v>
      </c>
      <c r="L2297">
        <v>17229</v>
      </c>
      <c r="M2297">
        <v>44.32</v>
      </c>
      <c r="N2297">
        <v>18.2</v>
      </c>
      <c r="O2297">
        <v>-3.2</v>
      </c>
      <c r="P2297">
        <f xml:space="preserve"> IF(Stock_Info[[#This Row],[Close Price]] &gt; Stock_Info[[#This Row],[Open Price]], 1, 0)</f>
        <v>0</v>
      </c>
      <c r="Q2297" t="str">
        <f>IF(AND(Stock_Info[[#This Row],[% Deli. Qty to Traded Qty]]&gt;80,Stock_Info[[#This Row],[No. of Trades]]&lt;3000),"Unusual Day","")</f>
        <v/>
      </c>
      <c r="R2297" t="str">
        <f>IF(AND(Stock_Info[[#This Row],[Spread High-Low]] &lt; 10, Stock_Info[[#This Row],[% Deli. Qty to Traded Qty]] &gt; 90), "Good Day", "")</f>
        <v/>
      </c>
    </row>
    <row r="2298" spans="1:18">
      <c r="A2298" t="s">
        <v>49</v>
      </c>
      <c r="B2298" s="1">
        <v>45842</v>
      </c>
      <c r="C2298" s="1" t="str">
        <f>"WEEK" &amp;" " &amp;  INT((DAY(Stock_Info[[#This Row],[Date]])+WEEKDAY(DATE(YEAR(Stock_Info[[#This Row],[Date]]),MONTH(Stock_Info[[#This Row],[Date]]),1))-1)/7)+1</f>
        <v>WEEK 1</v>
      </c>
      <c r="D2298" s="12">
        <v>394.45</v>
      </c>
      <c r="E2298" s="12">
        <v>419.95</v>
      </c>
      <c r="F2298" s="12">
        <v>394.45</v>
      </c>
      <c r="G2298" s="12">
        <v>412.7</v>
      </c>
      <c r="H2298" s="12">
        <v>409.45133959812057</v>
      </c>
      <c r="I2298">
        <v>80024</v>
      </c>
      <c r="J2298">
        <v>2840</v>
      </c>
      <c r="K2298" s="12">
        <v>32765934</v>
      </c>
      <c r="L2298">
        <v>49856</v>
      </c>
      <c r="M2298">
        <v>62.3</v>
      </c>
      <c r="N2298">
        <v>25.5</v>
      </c>
      <c r="O2298">
        <v>18.25</v>
      </c>
      <c r="P2298">
        <f xml:space="preserve"> IF(Stock_Info[[#This Row],[Close Price]] &gt; Stock_Info[[#This Row],[Open Price]], 1, 0)</f>
        <v>1</v>
      </c>
      <c r="Q2298" t="str">
        <f>IF(AND(Stock_Info[[#This Row],[% Deli. Qty to Traded Qty]]&gt;80,Stock_Info[[#This Row],[No. of Trades]]&lt;3000),"Unusual Day","")</f>
        <v/>
      </c>
      <c r="R2298" t="str">
        <f>IF(AND(Stock_Info[[#This Row],[Spread High-Low]] &lt; 10, Stock_Info[[#This Row],[% Deli. Qty to Traded Qty]] &gt; 90), "Good Day", "")</f>
        <v/>
      </c>
    </row>
    <row r="2299" spans="1:18">
      <c r="A2299" t="s">
        <v>49</v>
      </c>
      <c r="B2299" s="1">
        <v>45841</v>
      </c>
      <c r="C2299" s="1" t="str">
        <f>"WEEK" &amp;" " &amp;  INT((DAY(Stock_Info[[#This Row],[Date]])+WEEKDAY(DATE(YEAR(Stock_Info[[#This Row],[Date]]),MONTH(Stock_Info[[#This Row],[Date]]),1))-1)/7)+1</f>
        <v>WEEK 1</v>
      </c>
      <c r="D2299" s="12">
        <v>401.85</v>
      </c>
      <c r="E2299" s="12">
        <v>401.85</v>
      </c>
      <c r="F2299" s="12">
        <v>391.1</v>
      </c>
      <c r="G2299" s="12">
        <v>394.45</v>
      </c>
      <c r="H2299" s="12">
        <v>394.96022996680892</v>
      </c>
      <c r="I2299">
        <v>16872</v>
      </c>
      <c r="J2299">
        <v>761</v>
      </c>
      <c r="K2299" s="12">
        <v>6663769</v>
      </c>
      <c r="L2299">
        <v>7123</v>
      </c>
      <c r="M2299">
        <v>42.22</v>
      </c>
      <c r="N2299">
        <v>10.75</v>
      </c>
      <c r="O2299">
        <v>-7.4</v>
      </c>
      <c r="P2299">
        <f xml:space="preserve"> IF(Stock_Info[[#This Row],[Close Price]] &gt; Stock_Info[[#This Row],[Open Price]], 1, 0)</f>
        <v>0</v>
      </c>
      <c r="Q2299" t="str">
        <f>IF(AND(Stock_Info[[#This Row],[% Deli. Qty to Traded Qty]]&gt;80,Stock_Info[[#This Row],[No. of Trades]]&lt;3000),"Unusual Day","")</f>
        <v/>
      </c>
      <c r="R2299" t="str">
        <f>IF(AND(Stock_Info[[#This Row],[Spread High-Low]] &lt; 10, Stock_Info[[#This Row],[% Deli. Qty to Traded Qty]] &gt; 90), "Good Day", "")</f>
        <v/>
      </c>
    </row>
    <row r="2300" spans="1:18">
      <c r="A2300" t="s">
        <v>49</v>
      </c>
      <c r="B2300" s="1">
        <v>45840</v>
      </c>
      <c r="C2300" s="1" t="str">
        <f>"WEEK" &amp;" " &amp;  INT((DAY(Stock_Info[[#This Row],[Date]])+WEEKDAY(DATE(YEAR(Stock_Info[[#This Row],[Date]]),MONTH(Stock_Info[[#This Row],[Date]]),1))-1)/7)+1</f>
        <v>WEEK 1</v>
      </c>
      <c r="D2300" s="12">
        <v>392.15</v>
      </c>
      <c r="E2300" s="12">
        <v>399.2</v>
      </c>
      <c r="F2300" s="12">
        <v>390.05</v>
      </c>
      <c r="G2300" s="12">
        <v>391</v>
      </c>
      <c r="H2300" s="12">
        <v>393.91876347951114</v>
      </c>
      <c r="I2300">
        <v>11128</v>
      </c>
      <c r="J2300">
        <v>362</v>
      </c>
      <c r="K2300" s="12">
        <v>4383528</v>
      </c>
      <c r="L2300">
        <v>6486</v>
      </c>
      <c r="M2300">
        <v>58.29</v>
      </c>
      <c r="N2300">
        <v>9.15</v>
      </c>
      <c r="O2300">
        <v>-1.1499999999999999</v>
      </c>
      <c r="P2300">
        <f xml:space="preserve"> IF(Stock_Info[[#This Row],[Close Price]] &gt; Stock_Info[[#This Row],[Open Price]], 1, 0)</f>
        <v>0</v>
      </c>
      <c r="Q2300" t="str">
        <f>IF(AND(Stock_Info[[#This Row],[% Deli. Qty to Traded Qty]]&gt;80,Stock_Info[[#This Row],[No. of Trades]]&lt;3000),"Unusual Day","")</f>
        <v/>
      </c>
      <c r="R2300" t="str">
        <f>IF(AND(Stock_Info[[#This Row],[Spread High-Low]] &lt; 10, Stock_Info[[#This Row],[% Deli. Qty to Traded Qty]] &gt; 90), "Good Day", "")</f>
        <v/>
      </c>
    </row>
    <row r="2301" spans="1:18">
      <c r="A2301" t="s">
        <v>49</v>
      </c>
      <c r="B2301" s="1">
        <v>45839</v>
      </c>
      <c r="C2301" s="1" t="str">
        <f>"WEEK" &amp;" " &amp;  INT((DAY(Stock_Info[[#This Row],[Date]])+WEEKDAY(DATE(YEAR(Stock_Info[[#This Row],[Date]]),MONTH(Stock_Info[[#This Row],[Date]]),1))-1)/7)+1</f>
        <v>WEEK 1</v>
      </c>
      <c r="D2301" s="12">
        <v>395</v>
      </c>
      <c r="E2301" s="12">
        <v>408.65</v>
      </c>
      <c r="F2301" s="12">
        <v>395</v>
      </c>
      <c r="G2301" s="12">
        <v>396.9</v>
      </c>
      <c r="H2301" s="12">
        <v>400.01869257022838</v>
      </c>
      <c r="I2301">
        <v>19045</v>
      </c>
      <c r="J2301">
        <v>1022</v>
      </c>
      <c r="K2301" s="12">
        <v>7618356</v>
      </c>
      <c r="L2301">
        <v>10029</v>
      </c>
      <c r="M2301">
        <v>52.66</v>
      </c>
      <c r="N2301">
        <v>13.65</v>
      </c>
      <c r="O2301">
        <v>1.9</v>
      </c>
      <c r="P2301">
        <f xml:space="preserve"> IF(Stock_Info[[#This Row],[Close Price]] &gt; Stock_Info[[#This Row],[Open Price]], 1, 0)</f>
        <v>1</v>
      </c>
      <c r="Q2301" t="str">
        <f>IF(AND(Stock_Info[[#This Row],[% Deli. Qty to Traded Qty]]&gt;80,Stock_Info[[#This Row],[No. of Trades]]&lt;3000),"Unusual Day","")</f>
        <v/>
      </c>
      <c r="R2301" t="str">
        <f>IF(AND(Stock_Info[[#This Row],[Spread High-Low]] &lt; 10, Stock_Info[[#This Row],[% Deli. Qty to Traded Qty]] &gt; 90), "Good Day", "")</f>
        <v/>
      </c>
    </row>
    <row r="2302" spans="1:18">
      <c r="A2302" t="s">
        <v>49</v>
      </c>
      <c r="B2302" s="1">
        <v>45838</v>
      </c>
      <c r="C2302" s="1" t="str">
        <f>"WEEK" &amp;" " &amp;  INT((DAY(Stock_Info[[#This Row],[Date]])+WEEKDAY(DATE(YEAR(Stock_Info[[#This Row],[Date]]),MONTH(Stock_Info[[#This Row],[Date]]),1))-1)/7)+1</f>
        <v>WEEK 5</v>
      </c>
      <c r="D2302" s="12">
        <v>402.25</v>
      </c>
      <c r="E2302" s="12">
        <v>402.25</v>
      </c>
      <c r="F2302" s="12">
        <v>393.65</v>
      </c>
      <c r="G2302" s="12">
        <v>394.2</v>
      </c>
      <c r="H2302" s="12">
        <v>396.41995155252147</v>
      </c>
      <c r="I2302">
        <v>4541</v>
      </c>
      <c r="J2302">
        <v>301</v>
      </c>
      <c r="K2302" s="12">
        <v>1800143</v>
      </c>
      <c r="L2302">
        <v>1901</v>
      </c>
      <c r="M2302">
        <v>41.86</v>
      </c>
      <c r="N2302">
        <v>8.6</v>
      </c>
      <c r="O2302">
        <v>-8.0500000000000007</v>
      </c>
      <c r="P2302">
        <f xml:space="preserve"> IF(Stock_Info[[#This Row],[Close Price]] &gt; Stock_Info[[#This Row],[Open Price]], 1, 0)</f>
        <v>0</v>
      </c>
      <c r="Q2302" t="str">
        <f>IF(AND(Stock_Info[[#This Row],[% Deli. Qty to Traded Qty]]&gt;80,Stock_Info[[#This Row],[No. of Trades]]&lt;3000),"Unusual Day","")</f>
        <v/>
      </c>
      <c r="R2302" t="str">
        <f>IF(AND(Stock_Info[[#This Row],[Spread High-Low]] &lt; 10, Stock_Info[[#This Row],[% Deli. Qty to Traded Qty]] &gt; 90), "Good Day", "")</f>
        <v/>
      </c>
    </row>
    <row r="2303" spans="1:18">
      <c r="A2303" t="s">
        <v>49</v>
      </c>
      <c r="B2303" s="1">
        <v>45835</v>
      </c>
      <c r="C2303" s="1" t="str">
        <f>"WEEK" &amp;" " &amp;  INT((DAY(Stock_Info[[#This Row],[Date]])+WEEKDAY(DATE(YEAR(Stock_Info[[#This Row],[Date]]),MONTH(Stock_Info[[#This Row],[Date]]),1))-1)/7)+1</f>
        <v>WEEK 4</v>
      </c>
      <c r="D2303" s="12">
        <v>392.55</v>
      </c>
      <c r="E2303" s="12">
        <v>400.6</v>
      </c>
      <c r="F2303" s="12">
        <v>392.05</v>
      </c>
      <c r="G2303" s="12">
        <v>393.4</v>
      </c>
      <c r="H2303" s="12">
        <v>398.66979307677434</v>
      </c>
      <c r="I2303">
        <v>10342</v>
      </c>
      <c r="J2303">
        <v>554</v>
      </c>
      <c r="K2303" s="12">
        <v>4123043</v>
      </c>
      <c r="L2303">
        <v>6662</v>
      </c>
      <c r="M2303">
        <v>64.42</v>
      </c>
      <c r="N2303">
        <v>8.5500000000000007</v>
      </c>
      <c r="O2303">
        <v>0.85</v>
      </c>
      <c r="P2303">
        <f xml:space="preserve"> IF(Stock_Info[[#This Row],[Close Price]] &gt; Stock_Info[[#This Row],[Open Price]], 1, 0)</f>
        <v>1</v>
      </c>
      <c r="Q2303" t="str">
        <f>IF(AND(Stock_Info[[#This Row],[% Deli. Qty to Traded Qty]]&gt;80,Stock_Info[[#This Row],[No. of Trades]]&lt;3000),"Unusual Day","")</f>
        <v/>
      </c>
      <c r="R2303" t="str">
        <f>IF(AND(Stock_Info[[#This Row],[Spread High-Low]] &lt; 10, Stock_Info[[#This Row],[% Deli. Qty to Traded Qty]] &gt; 90), "Good Day", "")</f>
        <v/>
      </c>
    </row>
    <row r="2304" spans="1:18">
      <c r="A2304" t="s">
        <v>49</v>
      </c>
      <c r="B2304" s="1">
        <v>45834</v>
      </c>
      <c r="C2304" s="1" t="str">
        <f>"WEEK" &amp;" " &amp;  INT((DAY(Stock_Info[[#This Row],[Date]])+WEEKDAY(DATE(YEAR(Stock_Info[[#This Row],[Date]]),MONTH(Stock_Info[[#This Row],[Date]]),1))-1)/7)+1</f>
        <v>WEEK 4</v>
      </c>
      <c r="D2304" s="12">
        <v>397.1</v>
      </c>
      <c r="E2304" s="12">
        <v>399.8</v>
      </c>
      <c r="F2304" s="12">
        <v>389.25</v>
      </c>
      <c r="G2304" s="12">
        <v>392.55</v>
      </c>
      <c r="H2304" s="12">
        <v>394.12330297782</v>
      </c>
      <c r="I2304">
        <v>17899</v>
      </c>
      <c r="J2304">
        <v>797</v>
      </c>
      <c r="K2304" s="12">
        <v>7054413</v>
      </c>
      <c r="L2304">
        <v>8841</v>
      </c>
      <c r="M2304">
        <v>49.39</v>
      </c>
      <c r="N2304">
        <v>10.55</v>
      </c>
      <c r="O2304">
        <v>-4.55</v>
      </c>
      <c r="P2304">
        <f xml:space="preserve"> IF(Stock_Info[[#This Row],[Close Price]] &gt; Stock_Info[[#This Row],[Open Price]], 1, 0)</f>
        <v>0</v>
      </c>
      <c r="Q2304" t="str">
        <f>IF(AND(Stock_Info[[#This Row],[% Deli. Qty to Traded Qty]]&gt;80,Stock_Info[[#This Row],[No. of Trades]]&lt;3000),"Unusual Day","")</f>
        <v/>
      </c>
      <c r="R2304" t="str">
        <f>IF(AND(Stock_Info[[#This Row],[Spread High-Low]] &lt; 10, Stock_Info[[#This Row],[% Deli. Qty to Traded Qty]] &gt; 90), "Good Day", "")</f>
        <v/>
      </c>
    </row>
    <row r="2305" spans="1:18">
      <c r="A2305" t="s">
        <v>49</v>
      </c>
      <c r="B2305" s="1">
        <v>45833</v>
      </c>
      <c r="C2305" s="1" t="str">
        <f>"WEEK" &amp;" " &amp;  INT((DAY(Stock_Info[[#This Row],[Date]])+WEEKDAY(DATE(YEAR(Stock_Info[[#This Row],[Date]]),MONTH(Stock_Info[[#This Row],[Date]]),1))-1)/7)+1</f>
        <v>WEEK 4</v>
      </c>
      <c r="D2305" s="12">
        <v>393.95</v>
      </c>
      <c r="E2305" s="12">
        <v>399.65</v>
      </c>
      <c r="F2305" s="12">
        <v>392.8</v>
      </c>
      <c r="G2305" s="12">
        <v>397.15</v>
      </c>
      <c r="H2305" s="12">
        <v>397.00335064499916</v>
      </c>
      <c r="I2305">
        <v>5969</v>
      </c>
      <c r="J2305">
        <v>426</v>
      </c>
      <c r="K2305" s="12">
        <v>2369713</v>
      </c>
      <c r="L2305">
        <v>3386</v>
      </c>
      <c r="M2305">
        <v>56.73</v>
      </c>
      <c r="N2305">
        <v>6.85</v>
      </c>
      <c r="O2305">
        <v>3.2</v>
      </c>
      <c r="P2305">
        <f xml:space="preserve"> IF(Stock_Info[[#This Row],[Close Price]] &gt; Stock_Info[[#This Row],[Open Price]], 1, 0)</f>
        <v>1</v>
      </c>
      <c r="Q2305" t="str">
        <f>IF(AND(Stock_Info[[#This Row],[% Deli. Qty to Traded Qty]]&gt;80,Stock_Info[[#This Row],[No. of Trades]]&lt;3000),"Unusual Day","")</f>
        <v/>
      </c>
      <c r="R2305" t="str">
        <f>IF(AND(Stock_Info[[#This Row],[Spread High-Low]] &lt; 10, Stock_Info[[#This Row],[% Deli. Qty to Traded Qty]] &gt; 90), "Good Day", "")</f>
        <v/>
      </c>
    </row>
    <row r="2306" spans="1:18">
      <c r="A2306" t="s">
        <v>49</v>
      </c>
      <c r="B2306" s="1">
        <v>45832</v>
      </c>
      <c r="C2306" s="1" t="str">
        <f>"WEEK" &amp;" " &amp;  INT((DAY(Stock_Info[[#This Row],[Date]])+WEEKDAY(DATE(YEAR(Stock_Info[[#This Row],[Date]]),MONTH(Stock_Info[[#This Row],[Date]]),1))-1)/7)+1</f>
        <v>WEEK 4</v>
      </c>
      <c r="D2306" s="12">
        <v>397</v>
      </c>
      <c r="E2306" s="12">
        <v>397</v>
      </c>
      <c r="F2306" s="12">
        <v>388.65</v>
      </c>
      <c r="G2306" s="12">
        <v>395.35</v>
      </c>
      <c r="H2306" s="12">
        <v>393.5670358736981</v>
      </c>
      <c r="I2306">
        <v>18147</v>
      </c>
      <c r="J2306">
        <v>990</v>
      </c>
      <c r="K2306" s="12">
        <v>7142061</v>
      </c>
      <c r="L2306">
        <v>9831</v>
      </c>
      <c r="M2306">
        <v>54.17</v>
      </c>
      <c r="N2306">
        <v>8.35</v>
      </c>
      <c r="O2306">
        <v>-1.65</v>
      </c>
      <c r="P2306">
        <f xml:space="preserve"> IF(Stock_Info[[#This Row],[Close Price]] &gt; Stock_Info[[#This Row],[Open Price]], 1, 0)</f>
        <v>0</v>
      </c>
      <c r="Q2306" t="str">
        <f>IF(AND(Stock_Info[[#This Row],[% Deli. Qty to Traded Qty]]&gt;80,Stock_Info[[#This Row],[No. of Trades]]&lt;3000),"Unusual Day","")</f>
        <v/>
      </c>
      <c r="R2306" t="str">
        <f>IF(AND(Stock_Info[[#This Row],[Spread High-Low]] &lt; 10, Stock_Info[[#This Row],[% Deli. Qty to Traded Qty]] &gt; 90), "Good Day", "")</f>
        <v/>
      </c>
    </row>
    <row r="2307" spans="1:18">
      <c r="A2307" t="s">
        <v>49</v>
      </c>
      <c r="B2307" s="1">
        <v>45831</v>
      </c>
      <c r="C2307" s="1" t="str">
        <f>"WEEK" &amp;" " &amp;  INT((DAY(Stock_Info[[#This Row],[Date]])+WEEKDAY(DATE(YEAR(Stock_Info[[#This Row],[Date]]),MONTH(Stock_Info[[#This Row],[Date]]),1))-1)/7)+1</f>
        <v>WEEK 4</v>
      </c>
      <c r="D2307" s="12">
        <v>391.1</v>
      </c>
      <c r="E2307" s="12">
        <v>392.5</v>
      </c>
      <c r="F2307" s="12">
        <v>383.95</v>
      </c>
      <c r="G2307" s="12">
        <v>385.8</v>
      </c>
      <c r="H2307" s="12">
        <v>388.343557168784</v>
      </c>
      <c r="I2307">
        <v>5510</v>
      </c>
      <c r="J2307">
        <v>435</v>
      </c>
      <c r="K2307" s="12">
        <v>2139773</v>
      </c>
      <c r="L2307">
        <v>2521</v>
      </c>
      <c r="M2307">
        <v>45.75</v>
      </c>
      <c r="N2307">
        <v>8.5500000000000007</v>
      </c>
      <c r="O2307">
        <v>-5.3</v>
      </c>
      <c r="P2307">
        <f xml:space="preserve"> IF(Stock_Info[[#This Row],[Close Price]] &gt; Stock_Info[[#This Row],[Open Price]], 1, 0)</f>
        <v>0</v>
      </c>
      <c r="Q2307" t="str">
        <f>IF(AND(Stock_Info[[#This Row],[% Deli. Qty to Traded Qty]]&gt;80,Stock_Info[[#This Row],[No. of Trades]]&lt;3000),"Unusual Day","")</f>
        <v/>
      </c>
      <c r="R2307" t="str">
        <f>IF(AND(Stock_Info[[#This Row],[Spread High-Low]] &lt; 10, Stock_Info[[#This Row],[% Deli. Qty to Traded Qty]] &gt; 90), "Good Day", "")</f>
        <v/>
      </c>
    </row>
    <row r="2308" spans="1:18">
      <c r="A2308" t="s">
        <v>49</v>
      </c>
      <c r="B2308" s="1">
        <v>45828</v>
      </c>
      <c r="C2308" s="1" t="str">
        <f>"WEEK" &amp;" " &amp;  INT((DAY(Stock_Info[[#This Row],[Date]])+WEEKDAY(DATE(YEAR(Stock_Info[[#This Row],[Date]]),MONTH(Stock_Info[[#This Row],[Date]]),1))-1)/7)+1</f>
        <v>WEEK 3</v>
      </c>
      <c r="D2308" s="12">
        <v>368.05</v>
      </c>
      <c r="E2308" s="12">
        <v>398</v>
      </c>
      <c r="F2308" s="12">
        <v>368.05</v>
      </c>
      <c r="G2308" s="12">
        <v>388.65</v>
      </c>
      <c r="H2308" s="12">
        <v>393.24267468069121</v>
      </c>
      <c r="I2308">
        <v>13310</v>
      </c>
      <c r="J2308">
        <v>621</v>
      </c>
      <c r="K2308" s="12">
        <v>5234060</v>
      </c>
      <c r="L2308">
        <v>5142</v>
      </c>
      <c r="M2308">
        <v>38.630000000000003</v>
      </c>
      <c r="N2308">
        <v>29.95</v>
      </c>
      <c r="O2308">
        <v>20.6</v>
      </c>
      <c r="P2308">
        <f xml:space="preserve"> IF(Stock_Info[[#This Row],[Close Price]] &gt; Stock_Info[[#This Row],[Open Price]], 1, 0)</f>
        <v>1</v>
      </c>
      <c r="Q2308" t="str">
        <f>IF(AND(Stock_Info[[#This Row],[% Deli. Qty to Traded Qty]]&gt;80,Stock_Info[[#This Row],[No. of Trades]]&lt;3000),"Unusual Day","")</f>
        <v/>
      </c>
      <c r="R2308" t="str">
        <f>IF(AND(Stock_Info[[#This Row],[Spread High-Low]] &lt; 10, Stock_Info[[#This Row],[% Deli. Qty to Traded Qty]] &gt; 90), "Good Day", "")</f>
        <v/>
      </c>
    </row>
    <row r="2309" spans="1:18">
      <c r="A2309" t="s">
        <v>49</v>
      </c>
      <c r="B2309" s="1">
        <v>45827</v>
      </c>
      <c r="C2309" s="1" t="str">
        <f>"WEEK" &amp;" " &amp;  INT((DAY(Stock_Info[[#This Row],[Date]])+WEEKDAY(DATE(YEAR(Stock_Info[[#This Row],[Date]]),MONTH(Stock_Info[[#This Row],[Date]]),1))-1)/7)+1</f>
        <v>WEEK 3</v>
      </c>
      <c r="D2309" s="12">
        <v>386.75</v>
      </c>
      <c r="E2309" s="12">
        <v>388.45</v>
      </c>
      <c r="F2309" s="12">
        <v>382</v>
      </c>
      <c r="G2309" s="12">
        <v>384.4</v>
      </c>
      <c r="H2309" s="12">
        <v>385.55270475227502</v>
      </c>
      <c r="I2309">
        <v>7912</v>
      </c>
      <c r="J2309">
        <v>519</v>
      </c>
      <c r="K2309" s="12">
        <v>3050493</v>
      </c>
      <c r="L2309">
        <v>3565</v>
      </c>
      <c r="M2309">
        <v>45.06</v>
      </c>
      <c r="N2309">
        <v>6.45</v>
      </c>
      <c r="O2309">
        <v>-2.35</v>
      </c>
      <c r="P2309">
        <f xml:space="preserve"> IF(Stock_Info[[#This Row],[Close Price]] &gt; Stock_Info[[#This Row],[Open Price]], 1, 0)</f>
        <v>0</v>
      </c>
      <c r="Q2309" t="str">
        <f>IF(AND(Stock_Info[[#This Row],[% Deli. Qty to Traded Qty]]&gt;80,Stock_Info[[#This Row],[No. of Trades]]&lt;3000),"Unusual Day","")</f>
        <v/>
      </c>
      <c r="R2309" t="str">
        <f>IF(AND(Stock_Info[[#This Row],[Spread High-Low]] &lt; 10, Stock_Info[[#This Row],[% Deli. Qty to Traded Qty]] &gt; 90), "Good Day", "")</f>
        <v/>
      </c>
    </row>
    <row r="2310" spans="1:18">
      <c r="A2310" t="s">
        <v>49</v>
      </c>
      <c r="B2310" s="1">
        <v>45826</v>
      </c>
      <c r="C2310" s="1" t="str">
        <f>"WEEK" &amp;" " &amp;  INT((DAY(Stock_Info[[#This Row],[Date]])+WEEKDAY(DATE(YEAR(Stock_Info[[#This Row],[Date]]),MONTH(Stock_Info[[#This Row],[Date]]),1))-1)/7)+1</f>
        <v>WEEK 3</v>
      </c>
      <c r="D2310" s="12">
        <v>395.7</v>
      </c>
      <c r="E2310" s="12">
        <v>395.7</v>
      </c>
      <c r="F2310" s="12">
        <v>385.35</v>
      </c>
      <c r="G2310" s="12">
        <v>389</v>
      </c>
      <c r="H2310" s="12">
        <v>390.17205414318033</v>
      </c>
      <c r="I2310">
        <v>26079</v>
      </c>
      <c r="J2310">
        <v>1286</v>
      </c>
      <c r="K2310" s="12">
        <v>10175297</v>
      </c>
      <c r="L2310">
        <v>15571</v>
      </c>
      <c r="M2310">
        <v>59.71</v>
      </c>
      <c r="N2310">
        <v>10.35</v>
      </c>
      <c r="O2310">
        <v>-6.7</v>
      </c>
      <c r="P2310">
        <f xml:space="preserve"> IF(Stock_Info[[#This Row],[Close Price]] &gt; Stock_Info[[#This Row],[Open Price]], 1, 0)</f>
        <v>0</v>
      </c>
      <c r="Q2310" t="str">
        <f>IF(AND(Stock_Info[[#This Row],[% Deli. Qty to Traded Qty]]&gt;80,Stock_Info[[#This Row],[No. of Trades]]&lt;3000),"Unusual Day","")</f>
        <v/>
      </c>
      <c r="R2310" t="str">
        <f>IF(AND(Stock_Info[[#This Row],[Spread High-Low]] &lt; 10, Stock_Info[[#This Row],[% Deli. Qty to Traded Qty]] &gt; 90), "Good Day", "")</f>
        <v/>
      </c>
    </row>
    <row r="2311" spans="1:18">
      <c r="A2311" t="s">
        <v>49</v>
      </c>
      <c r="B2311" s="1">
        <v>45825</v>
      </c>
      <c r="C2311" s="1" t="str">
        <f>"WEEK" &amp;" " &amp;  INT((DAY(Stock_Info[[#This Row],[Date]])+WEEKDAY(DATE(YEAR(Stock_Info[[#This Row],[Date]]),MONTH(Stock_Info[[#This Row],[Date]]),1))-1)/7)+1</f>
        <v>WEEK 3</v>
      </c>
      <c r="D2311" s="12">
        <v>386.6</v>
      </c>
      <c r="E2311" s="12">
        <v>400</v>
      </c>
      <c r="F2311" s="12">
        <v>385.1</v>
      </c>
      <c r="G2311" s="12">
        <v>395.7</v>
      </c>
      <c r="H2311" s="12">
        <v>392.41779425393884</v>
      </c>
      <c r="I2311">
        <v>5395</v>
      </c>
      <c r="J2311">
        <v>389</v>
      </c>
      <c r="K2311" s="12">
        <v>2117094</v>
      </c>
      <c r="L2311">
        <v>2931</v>
      </c>
      <c r="M2311">
        <v>54.33</v>
      </c>
      <c r="N2311">
        <v>14.9</v>
      </c>
      <c r="O2311">
        <v>9.1</v>
      </c>
      <c r="P2311">
        <f xml:space="preserve"> IF(Stock_Info[[#This Row],[Close Price]] &gt; Stock_Info[[#This Row],[Open Price]], 1, 0)</f>
        <v>1</v>
      </c>
      <c r="Q2311" t="str">
        <f>IF(AND(Stock_Info[[#This Row],[% Deli. Qty to Traded Qty]]&gt;80,Stock_Info[[#This Row],[No. of Trades]]&lt;3000),"Unusual Day","")</f>
        <v/>
      </c>
      <c r="R2311" t="str">
        <f>IF(AND(Stock_Info[[#This Row],[Spread High-Low]] &lt; 10, Stock_Info[[#This Row],[% Deli. Qty to Traded Qty]] &gt; 90), "Good Day", "")</f>
        <v/>
      </c>
    </row>
    <row r="2312" spans="1:18">
      <c r="A2312" t="s">
        <v>49</v>
      </c>
      <c r="B2312" s="1">
        <v>45824</v>
      </c>
      <c r="C2312" s="1" t="str">
        <f>"WEEK" &amp;" " &amp;  INT((DAY(Stock_Info[[#This Row],[Date]])+WEEKDAY(DATE(YEAR(Stock_Info[[#This Row],[Date]]),MONTH(Stock_Info[[#This Row],[Date]]),1))-1)/7)+1</f>
        <v>WEEK 3</v>
      </c>
      <c r="D2312" s="12">
        <v>387.5</v>
      </c>
      <c r="E2312" s="12">
        <v>388</v>
      </c>
      <c r="F2312" s="12">
        <v>380.95</v>
      </c>
      <c r="G2312" s="12">
        <v>384.55</v>
      </c>
      <c r="H2312" s="12">
        <v>383.68721678988788</v>
      </c>
      <c r="I2312">
        <v>16772</v>
      </c>
      <c r="J2312">
        <v>591</v>
      </c>
      <c r="K2312" s="12">
        <v>6435202</v>
      </c>
      <c r="L2312">
        <v>13899</v>
      </c>
      <c r="M2312">
        <v>82.87</v>
      </c>
      <c r="N2312">
        <v>7.05</v>
      </c>
      <c r="O2312">
        <v>-2.95</v>
      </c>
      <c r="P2312">
        <f xml:space="preserve"> IF(Stock_Info[[#This Row],[Close Price]] &gt; Stock_Info[[#This Row],[Open Price]], 1, 0)</f>
        <v>0</v>
      </c>
      <c r="Q2312" t="str">
        <f>IF(AND(Stock_Info[[#This Row],[% Deli. Qty to Traded Qty]]&gt;80,Stock_Info[[#This Row],[No. of Trades]]&lt;3000),"Unusual Day","")</f>
        <v>Unusual Day</v>
      </c>
      <c r="R2312" t="str">
        <f>IF(AND(Stock_Info[[#This Row],[Spread High-Low]] &lt; 10, Stock_Info[[#This Row],[% Deli. Qty to Traded Qty]] &gt; 90), "Good Day", "")</f>
        <v/>
      </c>
    </row>
    <row r="2313" spans="1:18">
      <c r="A2313" t="s">
        <v>49</v>
      </c>
      <c r="B2313" s="1">
        <v>45821</v>
      </c>
      <c r="C2313" s="1" t="str">
        <f>"WEEK" &amp;" " &amp;  INT((DAY(Stock_Info[[#This Row],[Date]])+WEEKDAY(DATE(YEAR(Stock_Info[[#This Row],[Date]]),MONTH(Stock_Info[[#This Row],[Date]]),1))-1)/7)+1</f>
        <v>WEEK 2</v>
      </c>
      <c r="D2313" s="12">
        <v>385</v>
      </c>
      <c r="E2313" s="12">
        <v>386.7</v>
      </c>
      <c r="F2313" s="12">
        <v>377.25</v>
      </c>
      <c r="G2313" s="12">
        <v>384.6</v>
      </c>
      <c r="H2313" s="12">
        <v>382.68172213417853</v>
      </c>
      <c r="I2313">
        <v>11358</v>
      </c>
      <c r="J2313">
        <v>704</v>
      </c>
      <c r="K2313" s="12">
        <v>4346499</v>
      </c>
      <c r="L2313">
        <v>6019</v>
      </c>
      <c r="M2313">
        <v>52.99</v>
      </c>
      <c r="N2313">
        <v>9.4499999999999993</v>
      </c>
      <c r="O2313">
        <v>-0.4</v>
      </c>
      <c r="P2313">
        <f xml:space="preserve"> IF(Stock_Info[[#This Row],[Close Price]] &gt; Stock_Info[[#This Row],[Open Price]], 1, 0)</f>
        <v>0</v>
      </c>
      <c r="Q2313" t="str">
        <f>IF(AND(Stock_Info[[#This Row],[% Deli. Qty to Traded Qty]]&gt;80,Stock_Info[[#This Row],[No. of Trades]]&lt;3000),"Unusual Day","")</f>
        <v/>
      </c>
      <c r="R2313" t="str">
        <f>IF(AND(Stock_Info[[#This Row],[Spread High-Low]] &lt; 10, Stock_Info[[#This Row],[% Deli. Qty to Traded Qty]] &gt; 90), "Good Day", "")</f>
        <v/>
      </c>
    </row>
    <row r="2314" spans="1:18">
      <c r="A2314" t="s">
        <v>49</v>
      </c>
      <c r="B2314" s="1">
        <v>45820</v>
      </c>
      <c r="C2314" s="1" t="str">
        <f>"WEEK" &amp;" " &amp;  INT((DAY(Stock_Info[[#This Row],[Date]])+WEEKDAY(DATE(YEAR(Stock_Info[[#This Row],[Date]]),MONTH(Stock_Info[[#This Row],[Date]]),1))-1)/7)+1</f>
        <v>WEEK 2</v>
      </c>
      <c r="D2314" s="12">
        <v>388.25</v>
      </c>
      <c r="E2314" s="12">
        <v>394</v>
      </c>
      <c r="F2314" s="12">
        <v>386.25</v>
      </c>
      <c r="G2314" s="12">
        <v>388.95</v>
      </c>
      <c r="H2314" s="12">
        <v>390.12719436560496</v>
      </c>
      <c r="I2314">
        <v>9513</v>
      </c>
      <c r="J2314">
        <v>570</v>
      </c>
      <c r="K2314" s="12">
        <v>3711280</v>
      </c>
      <c r="L2314">
        <v>5240</v>
      </c>
      <c r="M2314">
        <v>55.08</v>
      </c>
      <c r="N2314">
        <v>7.75</v>
      </c>
      <c r="O2314">
        <v>0.7</v>
      </c>
      <c r="P2314">
        <f xml:space="preserve"> IF(Stock_Info[[#This Row],[Close Price]] &gt; Stock_Info[[#This Row],[Open Price]], 1, 0)</f>
        <v>1</v>
      </c>
      <c r="Q2314" t="str">
        <f>IF(AND(Stock_Info[[#This Row],[% Deli. Qty to Traded Qty]]&gt;80,Stock_Info[[#This Row],[No. of Trades]]&lt;3000),"Unusual Day","")</f>
        <v/>
      </c>
      <c r="R2314" t="str">
        <f>IF(AND(Stock_Info[[#This Row],[Spread High-Low]] &lt; 10, Stock_Info[[#This Row],[% Deli. Qty to Traded Qty]] &gt; 90), "Good Day", "")</f>
        <v/>
      </c>
    </row>
    <row r="2315" spans="1:18">
      <c r="A2315" t="s">
        <v>49</v>
      </c>
      <c r="B2315" s="1">
        <v>45819</v>
      </c>
      <c r="C2315" s="1" t="str">
        <f>"WEEK" &amp;" " &amp;  INT((DAY(Stock_Info[[#This Row],[Date]])+WEEKDAY(DATE(YEAR(Stock_Info[[#This Row],[Date]]),MONTH(Stock_Info[[#This Row],[Date]]),1))-1)/7)+1</f>
        <v>WEEK 2</v>
      </c>
      <c r="D2315" s="12">
        <v>388</v>
      </c>
      <c r="E2315" s="12">
        <v>391</v>
      </c>
      <c r="F2315" s="12">
        <v>385.25</v>
      </c>
      <c r="G2315" s="12">
        <v>388.25</v>
      </c>
      <c r="H2315" s="12">
        <v>388.21095387840671</v>
      </c>
      <c r="I2315">
        <v>3816</v>
      </c>
      <c r="J2315">
        <v>358</v>
      </c>
      <c r="K2315" s="12">
        <v>1481413</v>
      </c>
      <c r="L2315">
        <v>2106</v>
      </c>
      <c r="M2315">
        <v>55.19</v>
      </c>
      <c r="N2315">
        <v>5.75</v>
      </c>
      <c r="O2315">
        <v>0.25</v>
      </c>
      <c r="P2315">
        <f xml:space="preserve"> IF(Stock_Info[[#This Row],[Close Price]] &gt; Stock_Info[[#This Row],[Open Price]], 1, 0)</f>
        <v>1</v>
      </c>
      <c r="Q2315" t="str">
        <f>IF(AND(Stock_Info[[#This Row],[% Deli. Qty to Traded Qty]]&gt;80,Stock_Info[[#This Row],[No. of Trades]]&lt;3000),"Unusual Day","")</f>
        <v/>
      </c>
      <c r="R2315" t="str">
        <f>IF(AND(Stock_Info[[#This Row],[Spread High-Low]] &lt; 10, Stock_Info[[#This Row],[% Deli. Qty to Traded Qty]] &gt; 90), "Good Day", "")</f>
        <v/>
      </c>
    </row>
    <row r="2316" spans="1:18">
      <c r="A2316" t="s">
        <v>49</v>
      </c>
      <c r="B2316" s="1">
        <v>45818</v>
      </c>
      <c r="C2316" s="1" t="str">
        <f>"WEEK" &amp;" " &amp;  INT((DAY(Stock_Info[[#This Row],[Date]])+WEEKDAY(DATE(YEAR(Stock_Info[[#This Row],[Date]]),MONTH(Stock_Info[[#This Row],[Date]]),1))-1)/7)+1</f>
        <v>WEEK 2</v>
      </c>
      <c r="D2316" s="12">
        <v>392.2</v>
      </c>
      <c r="E2316" s="12">
        <v>394.2</v>
      </c>
      <c r="F2316" s="12">
        <v>383.65</v>
      </c>
      <c r="G2316" s="12">
        <v>388.45</v>
      </c>
      <c r="H2316" s="12">
        <v>387.05861941675897</v>
      </c>
      <c r="I2316">
        <v>27090</v>
      </c>
      <c r="J2316">
        <v>1437</v>
      </c>
      <c r="K2316" s="12">
        <v>10485418</v>
      </c>
      <c r="L2316">
        <v>15365</v>
      </c>
      <c r="M2316">
        <v>56.72</v>
      </c>
      <c r="N2316">
        <v>10.55</v>
      </c>
      <c r="O2316">
        <v>-3.75</v>
      </c>
      <c r="P2316">
        <f xml:space="preserve"> IF(Stock_Info[[#This Row],[Close Price]] &gt; Stock_Info[[#This Row],[Open Price]], 1, 0)</f>
        <v>0</v>
      </c>
      <c r="Q2316" t="str">
        <f>IF(AND(Stock_Info[[#This Row],[% Deli. Qty to Traded Qty]]&gt;80,Stock_Info[[#This Row],[No. of Trades]]&lt;3000),"Unusual Day","")</f>
        <v/>
      </c>
      <c r="R2316" t="str">
        <f>IF(AND(Stock_Info[[#This Row],[Spread High-Low]] &lt; 10, Stock_Info[[#This Row],[% Deli. Qty to Traded Qty]] &gt; 90), "Good Day", "")</f>
        <v/>
      </c>
    </row>
    <row r="2317" spans="1:18">
      <c r="A2317" t="s">
        <v>49</v>
      </c>
      <c r="B2317" s="1">
        <v>45817</v>
      </c>
      <c r="C2317" s="1" t="str">
        <f>"WEEK" &amp;" " &amp;  INT((DAY(Stock_Info[[#This Row],[Date]])+WEEKDAY(DATE(YEAR(Stock_Info[[#This Row],[Date]]),MONTH(Stock_Info[[#This Row],[Date]]),1))-1)/7)+1</f>
        <v>WEEK 2</v>
      </c>
      <c r="D2317" s="12">
        <v>379.95</v>
      </c>
      <c r="E2317" s="12">
        <v>394</v>
      </c>
      <c r="F2317" s="12">
        <v>374.5</v>
      </c>
      <c r="G2317" s="12">
        <v>390.65</v>
      </c>
      <c r="H2317" s="12">
        <v>385.269554218515</v>
      </c>
      <c r="I2317">
        <v>29252</v>
      </c>
      <c r="J2317">
        <v>1016</v>
      </c>
      <c r="K2317" s="12">
        <v>11269905</v>
      </c>
      <c r="L2317">
        <v>16289</v>
      </c>
      <c r="M2317">
        <v>55.68</v>
      </c>
      <c r="N2317">
        <v>19.5</v>
      </c>
      <c r="O2317">
        <v>10.7</v>
      </c>
      <c r="P2317">
        <f xml:space="preserve"> IF(Stock_Info[[#This Row],[Close Price]] &gt; Stock_Info[[#This Row],[Open Price]], 1, 0)</f>
        <v>1</v>
      </c>
      <c r="Q2317" t="str">
        <f>IF(AND(Stock_Info[[#This Row],[% Deli. Qty to Traded Qty]]&gt;80,Stock_Info[[#This Row],[No. of Trades]]&lt;3000),"Unusual Day","")</f>
        <v/>
      </c>
      <c r="R2317" t="str">
        <f>IF(AND(Stock_Info[[#This Row],[Spread High-Low]] &lt; 10, Stock_Info[[#This Row],[% Deli. Qty to Traded Qty]] &gt; 90), "Good Day", "")</f>
        <v/>
      </c>
    </row>
    <row r="2318" spans="1:18">
      <c r="A2318" t="s">
        <v>49</v>
      </c>
      <c r="B2318" s="1">
        <v>45814</v>
      </c>
      <c r="C2318" s="1" t="str">
        <f>"WEEK" &amp;" " &amp;  INT((DAY(Stock_Info[[#This Row],[Date]])+WEEKDAY(DATE(YEAR(Stock_Info[[#This Row],[Date]]),MONTH(Stock_Info[[#This Row],[Date]]),1))-1)/7)+1</f>
        <v>WEEK 1</v>
      </c>
      <c r="D2318" s="12">
        <v>375</v>
      </c>
      <c r="E2318" s="12">
        <v>379.8</v>
      </c>
      <c r="F2318" s="12">
        <v>370.05</v>
      </c>
      <c r="G2318" s="12">
        <v>371.2</v>
      </c>
      <c r="H2318" s="12">
        <v>374.82536141352847</v>
      </c>
      <c r="I2318">
        <v>22412</v>
      </c>
      <c r="J2318">
        <v>605</v>
      </c>
      <c r="K2318" s="12">
        <v>8400586</v>
      </c>
      <c r="L2318">
        <v>14094</v>
      </c>
      <c r="M2318">
        <v>62.89</v>
      </c>
      <c r="N2318">
        <v>9.75</v>
      </c>
      <c r="O2318">
        <v>-3.8</v>
      </c>
      <c r="P2318">
        <f xml:space="preserve"> IF(Stock_Info[[#This Row],[Close Price]] &gt; Stock_Info[[#This Row],[Open Price]], 1, 0)</f>
        <v>0</v>
      </c>
      <c r="Q2318" t="str">
        <f>IF(AND(Stock_Info[[#This Row],[% Deli. Qty to Traded Qty]]&gt;80,Stock_Info[[#This Row],[No. of Trades]]&lt;3000),"Unusual Day","")</f>
        <v/>
      </c>
      <c r="R2318" t="str">
        <f>IF(AND(Stock_Info[[#This Row],[Spread High-Low]] &lt; 10, Stock_Info[[#This Row],[% Deli. Qty to Traded Qty]] &gt; 90), "Good Day", "")</f>
        <v/>
      </c>
    </row>
    <row r="2319" spans="1:18">
      <c r="A2319" t="s">
        <v>49</v>
      </c>
      <c r="B2319" s="1">
        <v>45813</v>
      </c>
      <c r="C2319" s="1" t="str">
        <f>"WEEK" &amp;" " &amp;  INT((DAY(Stock_Info[[#This Row],[Date]])+WEEKDAY(DATE(YEAR(Stock_Info[[#This Row],[Date]]),MONTH(Stock_Info[[#This Row],[Date]]),1))-1)/7)+1</f>
        <v>WEEK 1</v>
      </c>
      <c r="D2319" s="12">
        <v>374.55</v>
      </c>
      <c r="E2319" s="12">
        <v>374.55</v>
      </c>
      <c r="F2319" s="12">
        <v>367.9</v>
      </c>
      <c r="G2319" s="12">
        <v>369.7</v>
      </c>
      <c r="H2319" s="12">
        <v>370.63081452404316</v>
      </c>
      <c r="I2319">
        <v>5095</v>
      </c>
      <c r="J2319">
        <v>221</v>
      </c>
      <c r="K2319" s="12">
        <v>1888364</v>
      </c>
      <c r="L2319">
        <v>2469</v>
      </c>
      <c r="M2319">
        <v>48.46</v>
      </c>
      <c r="N2319">
        <v>6.65</v>
      </c>
      <c r="O2319">
        <v>-4.8499999999999996</v>
      </c>
      <c r="P2319">
        <f xml:space="preserve"> IF(Stock_Info[[#This Row],[Close Price]] &gt; Stock_Info[[#This Row],[Open Price]], 1, 0)</f>
        <v>0</v>
      </c>
      <c r="Q2319" t="str">
        <f>IF(AND(Stock_Info[[#This Row],[% Deli. Qty to Traded Qty]]&gt;80,Stock_Info[[#This Row],[No. of Trades]]&lt;3000),"Unusual Day","")</f>
        <v/>
      </c>
      <c r="R2319" t="str">
        <f>IF(AND(Stock_Info[[#This Row],[Spread High-Low]] &lt; 10, Stock_Info[[#This Row],[% Deli. Qty to Traded Qty]] &gt; 90), "Good Day", "")</f>
        <v/>
      </c>
    </row>
    <row r="2320" spans="1:18">
      <c r="A2320" t="s">
        <v>49</v>
      </c>
      <c r="B2320" s="1">
        <v>45812</v>
      </c>
      <c r="C2320" s="1" t="str">
        <f>"WEEK" &amp;" " &amp;  INT((DAY(Stock_Info[[#This Row],[Date]])+WEEKDAY(DATE(YEAR(Stock_Info[[#This Row],[Date]]),MONTH(Stock_Info[[#This Row],[Date]]),1))-1)/7)+1</f>
        <v>WEEK 1</v>
      </c>
      <c r="D2320" s="12">
        <v>375</v>
      </c>
      <c r="E2320" s="12">
        <v>375</v>
      </c>
      <c r="F2320" s="12">
        <v>364.6</v>
      </c>
      <c r="G2320" s="12">
        <v>370.35</v>
      </c>
      <c r="H2320" s="12">
        <v>369.57150025087805</v>
      </c>
      <c r="I2320">
        <v>3986</v>
      </c>
      <c r="J2320">
        <v>335</v>
      </c>
      <c r="K2320" s="12">
        <v>1473112</v>
      </c>
      <c r="L2320">
        <v>1643</v>
      </c>
      <c r="M2320">
        <v>41.22</v>
      </c>
      <c r="N2320">
        <v>10.4</v>
      </c>
      <c r="O2320">
        <v>-4.6500000000000004</v>
      </c>
      <c r="P2320">
        <f xml:space="preserve"> IF(Stock_Info[[#This Row],[Close Price]] &gt; Stock_Info[[#This Row],[Open Price]], 1, 0)</f>
        <v>0</v>
      </c>
      <c r="Q2320" t="str">
        <f>IF(AND(Stock_Info[[#This Row],[% Deli. Qty to Traded Qty]]&gt;80,Stock_Info[[#This Row],[No. of Trades]]&lt;3000),"Unusual Day","")</f>
        <v/>
      </c>
      <c r="R2320" t="str">
        <f>IF(AND(Stock_Info[[#This Row],[Spread High-Low]] &lt; 10, Stock_Info[[#This Row],[% Deli. Qty to Traded Qty]] &gt; 90), "Good Day", "")</f>
        <v/>
      </c>
    </row>
    <row r="2321" spans="1:18">
      <c r="A2321" t="s">
        <v>49</v>
      </c>
      <c r="B2321" s="1">
        <v>45811</v>
      </c>
      <c r="C2321" s="1" t="str">
        <f>"WEEK" &amp;" " &amp;  INT((DAY(Stock_Info[[#This Row],[Date]])+WEEKDAY(DATE(YEAR(Stock_Info[[#This Row],[Date]]),MONTH(Stock_Info[[#This Row],[Date]]),1))-1)/7)+1</f>
        <v>WEEK 1</v>
      </c>
      <c r="D2321" s="12">
        <v>350.1</v>
      </c>
      <c r="E2321" s="12">
        <v>374.15</v>
      </c>
      <c r="F2321" s="12">
        <v>350.1</v>
      </c>
      <c r="G2321" s="12">
        <v>369.3</v>
      </c>
      <c r="H2321" s="12">
        <v>371.31396148555706</v>
      </c>
      <c r="I2321">
        <v>8724</v>
      </c>
      <c r="J2321">
        <v>445</v>
      </c>
      <c r="K2321" s="12">
        <v>3239343</v>
      </c>
      <c r="L2321">
        <v>2265</v>
      </c>
      <c r="M2321">
        <v>25.96</v>
      </c>
      <c r="N2321">
        <v>24.05</v>
      </c>
      <c r="O2321">
        <v>19.2</v>
      </c>
      <c r="P2321">
        <f xml:space="preserve"> IF(Stock_Info[[#This Row],[Close Price]] &gt; Stock_Info[[#This Row],[Open Price]], 1, 0)</f>
        <v>1</v>
      </c>
      <c r="Q2321" t="str">
        <f>IF(AND(Stock_Info[[#This Row],[% Deli. Qty to Traded Qty]]&gt;80,Stock_Info[[#This Row],[No. of Trades]]&lt;3000),"Unusual Day","")</f>
        <v/>
      </c>
      <c r="R2321" t="str">
        <f>IF(AND(Stock_Info[[#This Row],[Spread High-Low]] &lt; 10, Stock_Info[[#This Row],[% Deli. Qty to Traded Qty]] &gt; 90), "Good Day", "")</f>
        <v/>
      </c>
    </row>
    <row r="2322" spans="1:18">
      <c r="A2322" t="s">
        <v>49</v>
      </c>
      <c r="B2322" s="1">
        <v>45810</v>
      </c>
      <c r="C2322" s="1" t="str">
        <f>"WEEK" &amp;" " &amp;  INT((DAY(Stock_Info[[#This Row],[Date]])+WEEKDAY(DATE(YEAR(Stock_Info[[#This Row],[Date]]),MONTH(Stock_Info[[#This Row],[Date]]),1))-1)/7)+1</f>
        <v>WEEK 1</v>
      </c>
      <c r="D2322" s="12">
        <v>368.95</v>
      </c>
      <c r="E2322" s="12">
        <v>373.4</v>
      </c>
      <c r="F2322" s="12">
        <v>365.1</v>
      </c>
      <c r="G2322" s="12">
        <v>366.95</v>
      </c>
      <c r="H2322" s="12">
        <v>368.97734544989123</v>
      </c>
      <c r="I2322">
        <v>7813</v>
      </c>
      <c r="J2322">
        <v>451</v>
      </c>
      <c r="K2322" s="12">
        <v>2882820</v>
      </c>
      <c r="L2322">
        <v>4036</v>
      </c>
      <c r="M2322">
        <v>51.66</v>
      </c>
      <c r="N2322">
        <v>8.3000000000000007</v>
      </c>
      <c r="O2322">
        <v>-2</v>
      </c>
      <c r="P2322">
        <f xml:space="preserve"> IF(Stock_Info[[#This Row],[Close Price]] &gt; Stock_Info[[#This Row],[Open Price]], 1, 0)</f>
        <v>0</v>
      </c>
      <c r="Q2322" t="str">
        <f>IF(AND(Stock_Info[[#This Row],[% Deli. Qty to Traded Qty]]&gt;80,Stock_Info[[#This Row],[No. of Trades]]&lt;3000),"Unusual Day","")</f>
        <v/>
      </c>
      <c r="R2322" t="str">
        <f>IF(AND(Stock_Info[[#This Row],[Spread High-Low]] &lt; 10, Stock_Info[[#This Row],[% Deli. Qty to Traded Qty]] &gt; 90), "Good Day", "")</f>
        <v/>
      </c>
    </row>
    <row r="2323" spans="1:18">
      <c r="A2323" t="s">
        <v>49</v>
      </c>
      <c r="B2323" s="1">
        <v>45807</v>
      </c>
      <c r="C2323" s="1" t="str">
        <f>"WEEK" &amp;" " &amp;  INT((DAY(Stock_Info[[#This Row],[Date]])+WEEKDAY(DATE(YEAR(Stock_Info[[#This Row],[Date]]),MONTH(Stock_Info[[#This Row],[Date]]),1))-1)/7)+1</f>
        <v>WEEK 5</v>
      </c>
      <c r="D2323" s="12">
        <v>366.2</v>
      </c>
      <c r="E2323" s="12">
        <v>368.5</v>
      </c>
      <c r="F2323" s="12">
        <v>357.95</v>
      </c>
      <c r="G2323" s="12">
        <v>364.25</v>
      </c>
      <c r="H2323" s="12">
        <v>362.44868560807225</v>
      </c>
      <c r="I2323">
        <v>15064</v>
      </c>
      <c r="J2323">
        <v>589</v>
      </c>
      <c r="K2323" s="12">
        <v>5459927</v>
      </c>
      <c r="L2323">
        <v>4835</v>
      </c>
      <c r="M2323">
        <v>32.1</v>
      </c>
      <c r="N2323">
        <v>10.55</v>
      </c>
      <c r="O2323">
        <v>-1.95</v>
      </c>
      <c r="P2323">
        <f xml:space="preserve"> IF(Stock_Info[[#This Row],[Close Price]] &gt; Stock_Info[[#This Row],[Open Price]], 1, 0)</f>
        <v>0</v>
      </c>
      <c r="Q2323" t="str">
        <f>IF(AND(Stock_Info[[#This Row],[% Deli. Qty to Traded Qty]]&gt;80,Stock_Info[[#This Row],[No. of Trades]]&lt;3000),"Unusual Day","")</f>
        <v/>
      </c>
      <c r="R2323" t="str">
        <f>IF(AND(Stock_Info[[#This Row],[Spread High-Low]] &lt; 10, Stock_Info[[#This Row],[% Deli. Qty to Traded Qty]] &gt; 90), "Good Day", "")</f>
        <v/>
      </c>
    </row>
    <row r="2324" spans="1:18">
      <c r="A2324" t="s">
        <v>49</v>
      </c>
      <c r="B2324" s="1">
        <v>45806</v>
      </c>
      <c r="C2324" s="1" t="str">
        <f>"WEEK" &amp;" " &amp;  INT((DAY(Stock_Info[[#This Row],[Date]])+WEEKDAY(DATE(YEAR(Stock_Info[[#This Row],[Date]]),MONTH(Stock_Info[[#This Row],[Date]]),1))-1)/7)+1</f>
        <v>WEEK 5</v>
      </c>
      <c r="D2324" s="12">
        <v>373.95</v>
      </c>
      <c r="E2324" s="12">
        <v>375.45</v>
      </c>
      <c r="F2324" s="12">
        <v>364.05</v>
      </c>
      <c r="G2324" s="12">
        <v>365.75</v>
      </c>
      <c r="H2324" s="12">
        <v>369.32823736939707</v>
      </c>
      <c r="I2324">
        <v>22109</v>
      </c>
      <c r="J2324">
        <v>936</v>
      </c>
      <c r="K2324" s="12">
        <v>8165478</v>
      </c>
      <c r="L2324">
        <v>10626</v>
      </c>
      <c r="M2324">
        <v>48.06</v>
      </c>
      <c r="N2324">
        <v>11.4</v>
      </c>
      <c r="O2324">
        <v>-8.1999999999999993</v>
      </c>
      <c r="P2324">
        <f xml:space="preserve"> IF(Stock_Info[[#This Row],[Close Price]] &gt; Stock_Info[[#This Row],[Open Price]], 1, 0)</f>
        <v>0</v>
      </c>
      <c r="Q2324" t="str">
        <f>IF(AND(Stock_Info[[#This Row],[% Deli. Qty to Traded Qty]]&gt;80,Stock_Info[[#This Row],[No. of Trades]]&lt;3000),"Unusual Day","")</f>
        <v/>
      </c>
      <c r="R2324" t="str">
        <f>IF(AND(Stock_Info[[#This Row],[Spread High-Low]] &lt; 10, Stock_Info[[#This Row],[% Deli. Qty to Traded Qty]] &gt; 90), "Good Day", "")</f>
        <v/>
      </c>
    </row>
    <row r="2325" spans="1:18">
      <c r="A2325" t="s">
        <v>49</v>
      </c>
      <c r="B2325" s="1">
        <v>45805</v>
      </c>
      <c r="C2325" s="1" t="str">
        <f>"WEEK" &amp;" " &amp;  INT((DAY(Stock_Info[[#This Row],[Date]])+WEEKDAY(DATE(YEAR(Stock_Info[[#This Row],[Date]]),MONTH(Stock_Info[[#This Row],[Date]]),1))-1)/7)+1</f>
        <v>WEEK 5</v>
      </c>
      <c r="D2325" s="12">
        <v>361.65</v>
      </c>
      <c r="E2325" s="12">
        <v>375.9</v>
      </c>
      <c r="F2325" s="12">
        <v>360.45</v>
      </c>
      <c r="G2325" s="12">
        <v>372.75</v>
      </c>
      <c r="H2325" s="12">
        <v>369.32657892624991</v>
      </c>
      <c r="I2325">
        <v>49844</v>
      </c>
      <c r="J2325">
        <v>1234</v>
      </c>
      <c r="K2325" s="12">
        <v>18408714</v>
      </c>
      <c r="L2325">
        <v>27786</v>
      </c>
      <c r="M2325">
        <v>55.75</v>
      </c>
      <c r="N2325">
        <v>15.45</v>
      </c>
      <c r="O2325">
        <v>11.1</v>
      </c>
      <c r="P2325">
        <f xml:space="preserve"> IF(Stock_Info[[#This Row],[Close Price]] &gt; Stock_Info[[#This Row],[Open Price]], 1, 0)</f>
        <v>1</v>
      </c>
      <c r="Q2325" t="str">
        <f>IF(AND(Stock_Info[[#This Row],[% Deli. Qty to Traded Qty]]&gt;80,Stock_Info[[#This Row],[No. of Trades]]&lt;3000),"Unusual Day","")</f>
        <v/>
      </c>
      <c r="R2325" t="str">
        <f>IF(AND(Stock_Info[[#This Row],[Spread High-Low]] &lt; 10, Stock_Info[[#This Row],[% Deli. Qty to Traded Qty]] &gt; 90), "Good Day", "")</f>
        <v/>
      </c>
    </row>
    <row r="2326" spans="1:18">
      <c r="A2326" t="s">
        <v>49</v>
      </c>
      <c r="B2326" s="1">
        <v>45804</v>
      </c>
      <c r="C2326" s="1" t="str">
        <f>"WEEK" &amp;" " &amp;  INT((DAY(Stock_Info[[#This Row],[Date]])+WEEKDAY(DATE(YEAR(Stock_Info[[#This Row],[Date]]),MONTH(Stock_Info[[#This Row],[Date]]),1))-1)/7)+1</f>
        <v>WEEK 5</v>
      </c>
      <c r="D2326" s="12">
        <v>368</v>
      </c>
      <c r="E2326" s="12">
        <v>368</v>
      </c>
      <c r="F2326" s="12">
        <v>360.6</v>
      </c>
      <c r="G2326" s="12">
        <v>361.9</v>
      </c>
      <c r="H2326" s="12">
        <v>365.02380280365037</v>
      </c>
      <c r="I2326">
        <v>42516</v>
      </c>
      <c r="J2326">
        <v>816</v>
      </c>
      <c r="K2326" s="12">
        <v>15519352</v>
      </c>
      <c r="L2326">
        <v>32982</v>
      </c>
      <c r="M2326">
        <v>77.58</v>
      </c>
      <c r="N2326">
        <v>7.4</v>
      </c>
      <c r="O2326">
        <v>-6.1</v>
      </c>
      <c r="P2326">
        <f xml:space="preserve"> IF(Stock_Info[[#This Row],[Close Price]] &gt; Stock_Info[[#This Row],[Open Price]], 1, 0)</f>
        <v>0</v>
      </c>
      <c r="Q2326" t="str">
        <f>IF(AND(Stock_Info[[#This Row],[% Deli. Qty to Traded Qty]]&gt;80,Stock_Info[[#This Row],[No. of Trades]]&lt;3000),"Unusual Day","")</f>
        <v/>
      </c>
      <c r="R2326" t="str">
        <f>IF(AND(Stock_Info[[#This Row],[Spread High-Low]] &lt; 10, Stock_Info[[#This Row],[% Deli. Qty to Traded Qty]] &gt; 90), "Good Day", "")</f>
        <v/>
      </c>
    </row>
    <row r="2327" spans="1:18">
      <c r="A2327" t="s">
        <v>49</v>
      </c>
      <c r="B2327" s="1">
        <v>45803</v>
      </c>
      <c r="C2327" s="1" t="str">
        <f>"WEEK" &amp;" " &amp;  INT((DAY(Stock_Info[[#This Row],[Date]])+WEEKDAY(DATE(YEAR(Stock_Info[[#This Row],[Date]]),MONTH(Stock_Info[[#This Row],[Date]]),1))-1)/7)+1</f>
        <v>WEEK 5</v>
      </c>
      <c r="D2327" s="12">
        <v>361</v>
      </c>
      <c r="E2327" s="12">
        <v>367.95</v>
      </c>
      <c r="F2327" s="12">
        <v>361</v>
      </c>
      <c r="G2327" s="12">
        <v>365.15</v>
      </c>
      <c r="H2327" s="12">
        <v>365.18691641994991</v>
      </c>
      <c r="I2327">
        <v>17564</v>
      </c>
      <c r="J2327">
        <v>732</v>
      </c>
      <c r="K2327" s="12">
        <v>6414143</v>
      </c>
      <c r="L2327">
        <v>12592</v>
      </c>
      <c r="M2327">
        <v>71.69</v>
      </c>
      <c r="N2327">
        <v>6.95</v>
      </c>
      <c r="O2327">
        <v>4.1500000000000004</v>
      </c>
      <c r="P2327">
        <f xml:space="preserve"> IF(Stock_Info[[#This Row],[Close Price]] &gt; Stock_Info[[#This Row],[Open Price]], 1, 0)</f>
        <v>1</v>
      </c>
      <c r="Q2327" t="str">
        <f>IF(AND(Stock_Info[[#This Row],[% Deli. Qty to Traded Qty]]&gt;80,Stock_Info[[#This Row],[No. of Trades]]&lt;3000),"Unusual Day","")</f>
        <v/>
      </c>
      <c r="R2327" t="str">
        <f>IF(AND(Stock_Info[[#This Row],[Spread High-Low]] &lt; 10, Stock_Info[[#This Row],[% Deli. Qty to Traded Qty]] &gt; 90), "Good Day", "")</f>
        <v/>
      </c>
    </row>
    <row r="2328" spans="1:18">
      <c r="A2328" t="s">
        <v>49</v>
      </c>
      <c r="B2328" s="1">
        <v>45800</v>
      </c>
      <c r="C2328" s="1" t="str">
        <f>"WEEK" &amp;" " &amp;  INT((DAY(Stock_Info[[#This Row],[Date]])+WEEKDAY(DATE(YEAR(Stock_Info[[#This Row],[Date]]),MONTH(Stock_Info[[#This Row],[Date]]),1))-1)/7)+1</f>
        <v>WEEK 4</v>
      </c>
      <c r="D2328" s="12">
        <v>355.8</v>
      </c>
      <c r="E2328" s="12">
        <v>362.5</v>
      </c>
      <c r="F2328" s="12">
        <v>355.3</v>
      </c>
      <c r="G2328" s="12">
        <v>361.15</v>
      </c>
      <c r="H2328" s="12">
        <v>360.31655081720834</v>
      </c>
      <c r="I2328">
        <v>5323</v>
      </c>
      <c r="J2328">
        <v>366</v>
      </c>
      <c r="K2328" s="12">
        <v>1917965</v>
      </c>
      <c r="L2328">
        <v>2292</v>
      </c>
      <c r="M2328">
        <v>43.06</v>
      </c>
      <c r="N2328">
        <v>7.2</v>
      </c>
      <c r="O2328">
        <v>5.35</v>
      </c>
      <c r="P2328">
        <f xml:space="preserve"> IF(Stock_Info[[#This Row],[Close Price]] &gt; Stock_Info[[#This Row],[Open Price]], 1, 0)</f>
        <v>1</v>
      </c>
      <c r="Q2328" t="str">
        <f>IF(AND(Stock_Info[[#This Row],[% Deli. Qty to Traded Qty]]&gt;80,Stock_Info[[#This Row],[No. of Trades]]&lt;3000),"Unusual Day","")</f>
        <v/>
      </c>
      <c r="R2328" t="str">
        <f>IF(AND(Stock_Info[[#This Row],[Spread High-Low]] &lt; 10, Stock_Info[[#This Row],[% Deli. Qty to Traded Qty]] &gt; 90), "Good Day", "")</f>
        <v/>
      </c>
    </row>
    <row r="2329" spans="1:18">
      <c r="A2329" t="s">
        <v>49</v>
      </c>
      <c r="B2329" s="1">
        <v>45799</v>
      </c>
      <c r="C2329" s="1" t="str">
        <f>"WEEK" &amp;" " &amp;  INT((DAY(Stock_Info[[#This Row],[Date]])+WEEKDAY(DATE(YEAR(Stock_Info[[#This Row],[Date]]),MONTH(Stock_Info[[#This Row],[Date]]),1))-1)/7)+1</f>
        <v>WEEK 4</v>
      </c>
      <c r="D2329" s="12">
        <v>356.95</v>
      </c>
      <c r="E2329" s="12">
        <v>357</v>
      </c>
      <c r="F2329" s="12">
        <v>347.6</v>
      </c>
      <c r="G2329" s="12">
        <v>353.15</v>
      </c>
      <c r="H2329" s="12">
        <v>352.65700483091786</v>
      </c>
      <c r="I2329">
        <v>4347</v>
      </c>
      <c r="J2329">
        <v>323</v>
      </c>
      <c r="K2329" s="12">
        <v>1533000</v>
      </c>
      <c r="L2329">
        <v>1414</v>
      </c>
      <c r="M2329">
        <v>32.53</v>
      </c>
      <c r="N2329">
        <v>9.4</v>
      </c>
      <c r="O2329">
        <v>-3.8</v>
      </c>
      <c r="P2329">
        <f xml:space="preserve"> IF(Stock_Info[[#This Row],[Close Price]] &gt; Stock_Info[[#This Row],[Open Price]], 1, 0)</f>
        <v>0</v>
      </c>
      <c r="Q2329" t="str">
        <f>IF(AND(Stock_Info[[#This Row],[% Deli. Qty to Traded Qty]]&gt;80,Stock_Info[[#This Row],[No. of Trades]]&lt;3000),"Unusual Day","")</f>
        <v/>
      </c>
      <c r="R2329" t="str">
        <f>IF(AND(Stock_Info[[#This Row],[Spread High-Low]] &lt; 10, Stock_Info[[#This Row],[% Deli. Qty to Traded Qty]] &gt; 90), "Good Day", "")</f>
        <v/>
      </c>
    </row>
    <row r="2330" spans="1:18">
      <c r="A2330" t="s">
        <v>49</v>
      </c>
      <c r="B2330" s="1">
        <v>45798</v>
      </c>
      <c r="C2330" s="1" t="str">
        <f>"WEEK" &amp;" " &amp;  INT((DAY(Stock_Info[[#This Row],[Date]])+WEEKDAY(DATE(YEAR(Stock_Info[[#This Row],[Date]]),MONTH(Stock_Info[[#This Row],[Date]]),1))-1)/7)+1</f>
        <v>WEEK 4</v>
      </c>
      <c r="D2330" s="12">
        <v>353.05</v>
      </c>
      <c r="E2330" s="12">
        <v>357.15</v>
      </c>
      <c r="F2330" s="12">
        <v>349.55</v>
      </c>
      <c r="G2330" s="12">
        <v>356.1</v>
      </c>
      <c r="H2330" s="12">
        <v>353.37143295489415</v>
      </c>
      <c r="I2330">
        <v>6518</v>
      </c>
      <c r="J2330">
        <v>426</v>
      </c>
      <c r="K2330" s="12">
        <v>2303275</v>
      </c>
      <c r="L2330">
        <v>3443</v>
      </c>
      <c r="M2330">
        <v>52.82</v>
      </c>
      <c r="N2330">
        <v>7.6</v>
      </c>
      <c r="O2330">
        <v>3.05</v>
      </c>
      <c r="P2330">
        <f xml:space="preserve"> IF(Stock_Info[[#This Row],[Close Price]] &gt; Stock_Info[[#This Row],[Open Price]], 1, 0)</f>
        <v>1</v>
      </c>
      <c r="Q2330" t="str">
        <f>IF(AND(Stock_Info[[#This Row],[% Deli. Qty to Traded Qty]]&gt;80,Stock_Info[[#This Row],[No. of Trades]]&lt;3000),"Unusual Day","")</f>
        <v/>
      </c>
      <c r="R2330" t="str">
        <f>IF(AND(Stock_Info[[#This Row],[Spread High-Low]] &lt; 10, Stock_Info[[#This Row],[% Deli. Qty to Traded Qty]] &gt; 90), "Good Day", "")</f>
        <v/>
      </c>
    </row>
    <row r="2331" spans="1:18">
      <c r="A2331" t="s">
        <v>49</v>
      </c>
      <c r="B2331" s="1">
        <v>45797</v>
      </c>
      <c r="C2331" s="1" t="str">
        <f>"WEEK" &amp;" " &amp;  INT((DAY(Stock_Info[[#This Row],[Date]])+WEEKDAY(DATE(YEAR(Stock_Info[[#This Row],[Date]]),MONTH(Stock_Info[[#This Row],[Date]]),1))-1)/7)+1</f>
        <v>WEEK 4</v>
      </c>
      <c r="D2331" s="12">
        <v>329.35</v>
      </c>
      <c r="E2331" s="12">
        <v>358.55</v>
      </c>
      <c r="F2331" s="12">
        <v>329.35</v>
      </c>
      <c r="G2331" s="12">
        <v>354.2</v>
      </c>
      <c r="H2331" s="12">
        <v>356.03238047052872</v>
      </c>
      <c r="I2331">
        <v>3953</v>
      </c>
      <c r="J2331">
        <v>185</v>
      </c>
      <c r="K2331" s="12">
        <v>1407396</v>
      </c>
      <c r="L2331">
        <v>1597</v>
      </c>
      <c r="M2331">
        <v>40.4</v>
      </c>
      <c r="N2331">
        <v>29.2</v>
      </c>
      <c r="O2331">
        <v>24.85</v>
      </c>
      <c r="P2331">
        <f xml:space="preserve"> IF(Stock_Info[[#This Row],[Close Price]] &gt; Stock_Info[[#This Row],[Open Price]], 1, 0)</f>
        <v>1</v>
      </c>
      <c r="Q2331" t="str">
        <f>IF(AND(Stock_Info[[#This Row],[% Deli. Qty to Traded Qty]]&gt;80,Stock_Info[[#This Row],[No. of Trades]]&lt;3000),"Unusual Day","")</f>
        <v/>
      </c>
      <c r="R2331" t="str">
        <f>IF(AND(Stock_Info[[#This Row],[Spread High-Low]] &lt; 10, Stock_Info[[#This Row],[% Deli. Qty to Traded Qty]] &gt; 90), "Good Day", "")</f>
        <v/>
      </c>
    </row>
    <row r="2332" spans="1:18">
      <c r="A2332" t="s">
        <v>49</v>
      </c>
      <c r="B2332" s="1">
        <v>45796</v>
      </c>
      <c r="C2332" s="1" t="str">
        <f>"WEEK" &amp;" " &amp;  INT((DAY(Stock_Info[[#This Row],[Date]])+WEEKDAY(DATE(YEAR(Stock_Info[[#This Row],[Date]]),MONTH(Stock_Info[[#This Row],[Date]]),1))-1)/7)+1</f>
        <v>WEEK 4</v>
      </c>
      <c r="D2332" s="12">
        <v>350.05</v>
      </c>
      <c r="E2332" s="12">
        <v>364</v>
      </c>
      <c r="F2332" s="12">
        <v>350.05</v>
      </c>
      <c r="G2332" s="12">
        <v>354.85</v>
      </c>
      <c r="H2332" s="12">
        <v>358.52529572338489</v>
      </c>
      <c r="I2332">
        <v>10990</v>
      </c>
      <c r="J2332">
        <v>422</v>
      </c>
      <c r="K2332" s="12">
        <v>3940193</v>
      </c>
      <c r="L2332">
        <v>5104</v>
      </c>
      <c r="M2332">
        <v>46.44</v>
      </c>
      <c r="N2332">
        <v>13.95</v>
      </c>
      <c r="O2332">
        <v>4.8</v>
      </c>
      <c r="P2332">
        <f xml:space="preserve"> IF(Stock_Info[[#This Row],[Close Price]] &gt; Stock_Info[[#This Row],[Open Price]], 1, 0)</f>
        <v>1</v>
      </c>
      <c r="Q2332" t="str">
        <f>IF(AND(Stock_Info[[#This Row],[% Deli. Qty to Traded Qty]]&gt;80,Stock_Info[[#This Row],[No. of Trades]]&lt;3000),"Unusual Day","")</f>
        <v/>
      </c>
      <c r="R2332" t="str">
        <f>IF(AND(Stock_Info[[#This Row],[Spread High-Low]] &lt; 10, Stock_Info[[#This Row],[% Deli. Qty to Traded Qty]] &gt; 90), "Good Day", "")</f>
        <v/>
      </c>
    </row>
    <row r="2333" spans="1:18">
      <c r="A2333" t="s">
        <v>49</v>
      </c>
      <c r="B2333" s="1">
        <v>45793</v>
      </c>
      <c r="C2333" s="1" t="str">
        <f>"WEEK" &amp;" " &amp;  INT((DAY(Stock_Info[[#This Row],[Date]])+WEEKDAY(DATE(YEAR(Stock_Info[[#This Row],[Date]]),MONTH(Stock_Info[[#This Row],[Date]]),1))-1)/7)+1</f>
        <v>WEEK 3</v>
      </c>
      <c r="D2333" s="12">
        <v>360</v>
      </c>
      <c r="E2333" s="12">
        <v>369.35</v>
      </c>
      <c r="F2333" s="12">
        <v>356.05</v>
      </c>
      <c r="G2333" s="12">
        <v>357.9</v>
      </c>
      <c r="H2333" s="12">
        <v>361.26461305951904</v>
      </c>
      <c r="I2333">
        <v>22497</v>
      </c>
      <c r="J2333">
        <v>724</v>
      </c>
      <c r="K2333" s="12">
        <v>8127370</v>
      </c>
      <c r="L2333">
        <v>10487</v>
      </c>
      <c r="M2333">
        <v>46.62</v>
      </c>
      <c r="N2333">
        <v>13.3</v>
      </c>
      <c r="O2333">
        <v>-2.1</v>
      </c>
      <c r="P2333">
        <f xml:space="preserve"> IF(Stock_Info[[#This Row],[Close Price]] &gt; Stock_Info[[#This Row],[Open Price]], 1, 0)</f>
        <v>0</v>
      </c>
      <c r="Q2333" t="str">
        <f>IF(AND(Stock_Info[[#This Row],[% Deli. Qty to Traded Qty]]&gt;80,Stock_Info[[#This Row],[No. of Trades]]&lt;3000),"Unusual Day","")</f>
        <v/>
      </c>
      <c r="R2333" t="str">
        <f>IF(AND(Stock_Info[[#This Row],[Spread High-Low]] &lt; 10, Stock_Info[[#This Row],[% Deli. Qty to Traded Qty]] &gt; 90), "Good Day", "")</f>
        <v/>
      </c>
    </row>
    <row r="2334" spans="1:18">
      <c r="A2334" t="s">
        <v>49</v>
      </c>
      <c r="B2334" s="1">
        <v>45792</v>
      </c>
      <c r="C2334" s="1" t="str">
        <f>"WEEK" &amp;" " &amp;  INT((DAY(Stock_Info[[#This Row],[Date]])+WEEKDAY(DATE(YEAR(Stock_Info[[#This Row],[Date]]),MONTH(Stock_Info[[#This Row],[Date]]),1))-1)/7)+1</f>
        <v>WEEK 3</v>
      </c>
      <c r="D2334" s="12">
        <v>353.9</v>
      </c>
      <c r="E2334" s="12">
        <v>361.7</v>
      </c>
      <c r="F2334" s="12">
        <v>353.6</v>
      </c>
      <c r="G2334" s="12">
        <v>359.5</v>
      </c>
      <c r="H2334" s="12">
        <v>359.36793279653938</v>
      </c>
      <c r="I2334">
        <v>390218</v>
      </c>
      <c r="J2334">
        <v>1332</v>
      </c>
      <c r="K2334" s="12">
        <v>140231836</v>
      </c>
      <c r="L2334">
        <v>370756</v>
      </c>
      <c r="M2334">
        <v>95.01</v>
      </c>
      <c r="N2334">
        <v>8.1</v>
      </c>
      <c r="O2334">
        <v>5.6</v>
      </c>
      <c r="P2334">
        <f xml:space="preserve"> IF(Stock_Info[[#This Row],[Close Price]] &gt; Stock_Info[[#This Row],[Open Price]], 1, 0)</f>
        <v>1</v>
      </c>
      <c r="Q2334" t="str">
        <f>IF(AND(Stock_Info[[#This Row],[% Deli. Qty to Traded Qty]]&gt;80,Stock_Info[[#This Row],[No. of Trades]]&lt;3000),"Unusual Day","")</f>
        <v>Unusual Day</v>
      </c>
      <c r="R2334" t="str">
        <f>IF(AND(Stock_Info[[#This Row],[Spread High-Low]] &lt; 10, Stock_Info[[#This Row],[% Deli. Qty to Traded Qty]] &gt; 90), "Good Day", "")</f>
        <v>Good Day</v>
      </c>
    </row>
    <row r="2335" spans="1:18">
      <c r="A2335" t="s">
        <v>49</v>
      </c>
      <c r="B2335" s="1">
        <v>45791</v>
      </c>
      <c r="C2335" s="1" t="str">
        <f>"WEEK" &amp;" " &amp;  INT((DAY(Stock_Info[[#This Row],[Date]])+WEEKDAY(DATE(YEAR(Stock_Info[[#This Row],[Date]]),MONTH(Stock_Info[[#This Row],[Date]]),1))-1)/7)+1</f>
        <v>WEEK 3</v>
      </c>
      <c r="D2335" s="12">
        <v>354.1</v>
      </c>
      <c r="E2335" s="12">
        <v>360.15</v>
      </c>
      <c r="F2335" s="12">
        <v>348.8</v>
      </c>
      <c r="G2335" s="12">
        <v>352.2</v>
      </c>
      <c r="H2335" s="12">
        <v>352.13501118568234</v>
      </c>
      <c r="I2335">
        <v>8940</v>
      </c>
      <c r="J2335">
        <v>488</v>
      </c>
      <c r="K2335" s="12">
        <v>3148087</v>
      </c>
      <c r="L2335">
        <v>4031</v>
      </c>
      <c r="M2335">
        <v>45.09</v>
      </c>
      <c r="N2335">
        <v>11.35</v>
      </c>
      <c r="O2335">
        <v>-1.9</v>
      </c>
      <c r="P2335">
        <f xml:space="preserve"> IF(Stock_Info[[#This Row],[Close Price]] &gt; Stock_Info[[#This Row],[Open Price]], 1, 0)</f>
        <v>0</v>
      </c>
      <c r="Q2335" t="str">
        <f>IF(AND(Stock_Info[[#This Row],[% Deli. Qty to Traded Qty]]&gt;80,Stock_Info[[#This Row],[No. of Trades]]&lt;3000),"Unusual Day","")</f>
        <v/>
      </c>
      <c r="R2335" t="str">
        <f>IF(AND(Stock_Info[[#This Row],[Spread High-Low]] &lt; 10, Stock_Info[[#This Row],[% Deli. Qty to Traded Qty]] &gt; 90), "Good Day", "")</f>
        <v/>
      </c>
    </row>
    <row r="2336" spans="1:18">
      <c r="A2336" t="s">
        <v>49</v>
      </c>
      <c r="B2336" s="1">
        <v>45790</v>
      </c>
      <c r="C2336" s="1" t="str">
        <f>"WEEK" &amp;" " &amp;  INT((DAY(Stock_Info[[#This Row],[Date]])+WEEKDAY(DATE(YEAR(Stock_Info[[#This Row],[Date]]),MONTH(Stock_Info[[#This Row],[Date]]),1))-1)/7)+1</f>
        <v>WEEK 3</v>
      </c>
      <c r="D2336" s="12">
        <v>354.35</v>
      </c>
      <c r="E2336" s="12">
        <v>359.8</v>
      </c>
      <c r="F2336" s="12">
        <v>353.25</v>
      </c>
      <c r="G2336" s="12">
        <v>355.8</v>
      </c>
      <c r="H2336" s="12">
        <v>356.39254726459035</v>
      </c>
      <c r="I2336">
        <v>10949</v>
      </c>
      <c r="J2336">
        <v>548</v>
      </c>
      <c r="K2336" s="12">
        <v>3902142</v>
      </c>
      <c r="L2336">
        <v>5703</v>
      </c>
      <c r="M2336">
        <v>52.09</v>
      </c>
      <c r="N2336">
        <v>6.55</v>
      </c>
      <c r="O2336">
        <v>1.45</v>
      </c>
      <c r="P2336">
        <f xml:space="preserve"> IF(Stock_Info[[#This Row],[Close Price]] &gt; Stock_Info[[#This Row],[Open Price]], 1, 0)</f>
        <v>1</v>
      </c>
      <c r="Q2336" t="str">
        <f>IF(AND(Stock_Info[[#This Row],[% Deli. Qty to Traded Qty]]&gt;80,Stock_Info[[#This Row],[No. of Trades]]&lt;3000),"Unusual Day","")</f>
        <v/>
      </c>
      <c r="R2336" t="str">
        <f>IF(AND(Stock_Info[[#This Row],[Spread High-Low]] &lt; 10, Stock_Info[[#This Row],[% Deli. Qty to Traded Qty]] &gt; 90), "Good Day", "")</f>
        <v/>
      </c>
    </row>
    <row r="2337" spans="1:18">
      <c r="A2337" t="s">
        <v>49</v>
      </c>
      <c r="B2337" s="1">
        <v>45789</v>
      </c>
      <c r="C2337" s="1" t="str">
        <f>"WEEK" &amp;" " &amp;  INT((DAY(Stock_Info[[#This Row],[Date]])+WEEKDAY(DATE(YEAR(Stock_Info[[#This Row],[Date]]),MONTH(Stock_Info[[#This Row],[Date]]),1))-1)/7)+1</f>
        <v>WEEK 3</v>
      </c>
      <c r="D2337" s="12">
        <v>344.05</v>
      </c>
      <c r="E2337" s="12">
        <v>361.7</v>
      </c>
      <c r="F2337" s="12">
        <v>344.05</v>
      </c>
      <c r="G2337" s="12">
        <v>357.5</v>
      </c>
      <c r="H2337" s="12">
        <v>357.38239154894364</v>
      </c>
      <c r="I2337">
        <v>31996</v>
      </c>
      <c r="J2337">
        <v>1437</v>
      </c>
      <c r="K2337" s="12">
        <v>11434807</v>
      </c>
      <c r="L2337">
        <v>19833</v>
      </c>
      <c r="M2337">
        <v>61.99</v>
      </c>
      <c r="N2337">
        <v>17.649999999999999</v>
      </c>
      <c r="O2337">
        <v>13.45</v>
      </c>
      <c r="P2337">
        <f xml:space="preserve"> IF(Stock_Info[[#This Row],[Close Price]] &gt; Stock_Info[[#This Row],[Open Price]], 1, 0)</f>
        <v>1</v>
      </c>
      <c r="Q2337" t="str">
        <f>IF(AND(Stock_Info[[#This Row],[% Deli. Qty to Traded Qty]]&gt;80,Stock_Info[[#This Row],[No. of Trades]]&lt;3000),"Unusual Day","")</f>
        <v/>
      </c>
      <c r="R2337" t="str">
        <f>IF(AND(Stock_Info[[#This Row],[Spread High-Low]] &lt; 10, Stock_Info[[#This Row],[% Deli. Qty to Traded Qty]] &gt; 90), "Good Day", "")</f>
        <v/>
      </c>
    </row>
    <row r="2338" spans="1:18">
      <c r="A2338" t="s">
        <v>49</v>
      </c>
      <c r="B2338" s="1">
        <v>45786</v>
      </c>
      <c r="C2338" s="1" t="str">
        <f>"WEEK" &amp;" " &amp;  INT((DAY(Stock_Info[[#This Row],[Date]])+WEEKDAY(DATE(YEAR(Stock_Info[[#This Row],[Date]]),MONTH(Stock_Info[[#This Row],[Date]]),1))-1)/7)+1</f>
        <v>WEEK 2</v>
      </c>
      <c r="D2338" s="12">
        <v>334.3</v>
      </c>
      <c r="E2338" s="12">
        <v>346.2</v>
      </c>
      <c r="F2338" s="12">
        <v>334.3</v>
      </c>
      <c r="G2338" s="12">
        <v>345.4</v>
      </c>
      <c r="H2338" s="12">
        <v>339.52165464830085</v>
      </c>
      <c r="I2338">
        <v>23159</v>
      </c>
      <c r="J2338">
        <v>2102</v>
      </c>
      <c r="K2338" s="12">
        <v>7862982</v>
      </c>
      <c r="L2338">
        <v>12664</v>
      </c>
      <c r="M2338">
        <v>54.68</v>
      </c>
      <c r="N2338">
        <v>11.9</v>
      </c>
      <c r="O2338">
        <v>11.1</v>
      </c>
      <c r="P2338">
        <f xml:space="preserve"> IF(Stock_Info[[#This Row],[Close Price]] &gt; Stock_Info[[#This Row],[Open Price]], 1, 0)</f>
        <v>1</v>
      </c>
      <c r="Q2338" t="str">
        <f>IF(AND(Stock_Info[[#This Row],[% Deli. Qty to Traded Qty]]&gt;80,Stock_Info[[#This Row],[No. of Trades]]&lt;3000),"Unusual Day","")</f>
        <v/>
      </c>
      <c r="R2338" t="str">
        <f>IF(AND(Stock_Info[[#This Row],[Spread High-Low]] &lt; 10, Stock_Info[[#This Row],[% Deli. Qty to Traded Qty]] &gt; 90), "Good Day", "")</f>
        <v/>
      </c>
    </row>
    <row r="2339" spans="1:18">
      <c r="A2339" t="s">
        <v>49</v>
      </c>
      <c r="B2339" s="1">
        <v>45785</v>
      </c>
      <c r="C2339" s="1" t="str">
        <f>"WEEK" &amp;" " &amp;  INT((DAY(Stock_Info[[#This Row],[Date]])+WEEKDAY(DATE(YEAR(Stock_Info[[#This Row],[Date]]),MONTH(Stock_Info[[#This Row],[Date]]),1))-1)/7)+1</f>
        <v>WEEK 2</v>
      </c>
      <c r="D2339" s="12">
        <v>353.5</v>
      </c>
      <c r="E2339" s="12">
        <v>358.6</v>
      </c>
      <c r="F2339" s="12">
        <v>342.5</v>
      </c>
      <c r="G2339" s="12">
        <v>344</v>
      </c>
      <c r="H2339" s="12">
        <v>352.04505044711527</v>
      </c>
      <c r="I2339">
        <v>38357</v>
      </c>
      <c r="J2339">
        <v>1465</v>
      </c>
      <c r="K2339" s="12">
        <v>13503392</v>
      </c>
      <c r="L2339">
        <v>19128</v>
      </c>
      <c r="M2339">
        <v>49.87</v>
      </c>
      <c r="N2339">
        <v>16.100000000000001</v>
      </c>
      <c r="O2339">
        <v>-9.5</v>
      </c>
      <c r="P2339">
        <f xml:space="preserve"> IF(Stock_Info[[#This Row],[Close Price]] &gt; Stock_Info[[#This Row],[Open Price]], 1, 0)</f>
        <v>0</v>
      </c>
      <c r="Q2339" t="str">
        <f>IF(AND(Stock_Info[[#This Row],[% Deli. Qty to Traded Qty]]&gt;80,Stock_Info[[#This Row],[No. of Trades]]&lt;3000),"Unusual Day","")</f>
        <v/>
      </c>
      <c r="R2339" t="str">
        <f>IF(AND(Stock_Info[[#This Row],[Spread High-Low]] &lt; 10, Stock_Info[[#This Row],[% Deli. Qty to Traded Qty]] &gt; 90), "Good Day", "")</f>
        <v/>
      </c>
    </row>
    <row r="2340" spans="1:18">
      <c r="A2340" t="s">
        <v>49</v>
      </c>
      <c r="B2340" s="1">
        <v>45784</v>
      </c>
      <c r="C2340" s="1" t="str">
        <f>"WEEK" &amp;" " &amp;  INT((DAY(Stock_Info[[#This Row],[Date]])+WEEKDAY(DATE(YEAR(Stock_Info[[#This Row],[Date]]),MONTH(Stock_Info[[#This Row],[Date]]),1))-1)/7)+1</f>
        <v>WEEK 2</v>
      </c>
      <c r="D2340" s="12">
        <v>366.9</v>
      </c>
      <c r="E2340" s="12">
        <v>366.9</v>
      </c>
      <c r="F2340" s="12">
        <v>342</v>
      </c>
      <c r="G2340" s="12">
        <v>351.3</v>
      </c>
      <c r="H2340" s="12">
        <v>347.51506404474111</v>
      </c>
      <c r="I2340">
        <v>5543</v>
      </c>
      <c r="J2340">
        <v>459</v>
      </c>
      <c r="K2340" s="12">
        <v>1926276</v>
      </c>
      <c r="L2340">
        <v>2144</v>
      </c>
      <c r="M2340">
        <v>38.68</v>
      </c>
      <c r="N2340">
        <v>24.9</v>
      </c>
      <c r="O2340">
        <v>-15.6</v>
      </c>
      <c r="P2340">
        <f xml:space="preserve"> IF(Stock_Info[[#This Row],[Close Price]] &gt; Stock_Info[[#This Row],[Open Price]], 1, 0)</f>
        <v>0</v>
      </c>
      <c r="Q2340" t="str">
        <f>IF(AND(Stock_Info[[#This Row],[% Deli. Qty to Traded Qty]]&gt;80,Stock_Info[[#This Row],[No. of Trades]]&lt;3000),"Unusual Day","")</f>
        <v/>
      </c>
      <c r="R2340" t="str">
        <f>IF(AND(Stock_Info[[#This Row],[Spread High-Low]] &lt; 10, Stock_Info[[#This Row],[% Deli. Qty to Traded Qty]] &gt; 90), "Good Day", "")</f>
        <v/>
      </c>
    </row>
    <row r="2341" spans="1:18">
      <c r="A2341" t="s">
        <v>49</v>
      </c>
      <c r="B2341" s="1">
        <v>45783</v>
      </c>
      <c r="C2341" s="1" t="str">
        <f>"WEEK" &amp;" " &amp;  INT((DAY(Stock_Info[[#This Row],[Date]])+WEEKDAY(DATE(YEAR(Stock_Info[[#This Row],[Date]]),MONTH(Stock_Info[[#This Row],[Date]]),1))-1)/7)+1</f>
        <v>WEEK 2</v>
      </c>
      <c r="D2341" s="12">
        <v>347.55</v>
      </c>
      <c r="E2341" s="12">
        <v>355.6</v>
      </c>
      <c r="F2341" s="12">
        <v>346.9</v>
      </c>
      <c r="G2341" s="12">
        <v>348</v>
      </c>
      <c r="H2341" s="12">
        <v>349.91091499824375</v>
      </c>
      <c r="I2341">
        <v>22776</v>
      </c>
      <c r="J2341">
        <v>1038</v>
      </c>
      <c r="K2341" s="12">
        <v>7969571</v>
      </c>
      <c r="L2341">
        <v>13438</v>
      </c>
      <c r="M2341">
        <v>59</v>
      </c>
      <c r="N2341">
        <v>8.6999999999999993</v>
      </c>
      <c r="O2341">
        <v>0.45</v>
      </c>
      <c r="P2341">
        <f xml:space="preserve"> IF(Stock_Info[[#This Row],[Close Price]] &gt; Stock_Info[[#This Row],[Open Price]], 1, 0)</f>
        <v>1</v>
      </c>
      <c r="Q2341" t="str">
        <f>IF(AND(Stock_Info[[#This Row],[% Deli. Qty to Traded Qty]]&gt;80,Stock_Info[[#This Row],[No. of Trades]]&lt;3000),"Unusual Day","")</f>
        <v/>
      </c>
      <c r="R2341" t="str">
        <f>IF(AND(Stock_Info[[#This Row],[Spread High-Low]] &lt; 10, Stock_Info[[#This Row],[% Deli. Qty to Traded Qty]] &gt; 90), "Good Day", "")</f>
        <v/>
      </c>
    </row>
    <row r="2342" spans="1:18">
      <c r="A2342" t="s">
        <v>49</v>
      </c>
      <c r="B2342" s="1">
        <v>45782</v>
      </c>
      <c r="C2342" s="1" t="str">
        <f>"WEEK" &amp;" " &amp;  INT((DAY(Stock_Info[[#This Row],[Date]])+WEEKDAY(DATE(YEAR(Stock_Info[[#This Row],[Date]]),MONTH(Stock_Info[[#This Row],[Date]]),1))-1)/7)+1</f>
        <v>WEEK 2</v>
      </c>
      <c r="D2342" s="12">
        <v>354</v>
      </c>
      <c r="E2342" s="12">
        <v>354</v>
      </c>
      <c r="F2342" s="12">
        <v>346.35</v>
      </c>
      <c r="G2342" s="12">
        <v>350.6</v>
      </c>
      <c r="H2342" s="12">
        <v>350.34152843601896</v>
      </c>
      <c r="I2342">
        <v>13504</v>
      </c>
      <c r="J2342">
        <v>500</v>
      </c>
      <c r="K2342" s="12">
        <v>4731012</v>
      </c>
      <c r="L2342">
        <v>6343</v>
      </c>
      <c r="M2342">
        <v>46.97</v>
      </c>
      <c r="N2342">
        <v>7.65</v>
      </c>
      <c r="O2342">
        <v>-3.4</v>
      </c>
      <c r="P2342">
        <f xml:space="preserve"> IF(Stock_Info[[#This Row],[Close Price]] &gt; Stock_Info[[#This Row],[Open Price]], 1, 0)</f>
        <v>0</v>
      </c>
      <c r="Q2342" t="str">
        <f>IF(AND(Stock_Info[[#This Row],[% Deli. Qty to Traded Qty]]&gt;80,Stock_Info[[#This Row],[No. of Trades]]&lt;3000),"Unusual Day","")</f>
        <v/>
      </c>
      <c r="R2342" t="str">
        <f>IF(AND(Stock_Info[[#This Row],[Spread High-Low]] &lt; 10, Stock_Info[[#This Row],[% Deli. Qty to Traded Qty]] &gt; 90), "Good Day", "")</f>
        <v/>
      </c>
    </row>
    <row r="2343" spans="1:18">
      <c r="A2343" t="s">
        <v>49</v>
      </c>
      <c r="B2343" s="1">
        <v>45779</v>
      </c>
      <c r="C2343" s="1" t="str">
        <f>"WEEK" &amp;" " &amp;  INT((DAY(Stock_Info[[#This Row],[Date]])+WEEKDAY(DATE(YEAR(Stock_Info[[#This Row],[Date]]),MONTH(Stock_Info[[#This Row],[Date]]),1))-1)/7)+1</f>
        <v>WEEK 1</v>
      </c>
      <c r="D2343" s="12">
        <v>352.7</v>
      </c>
      <c r="E2343" s="12">
        <v>356.15</v>
      </c>
      <c r="F2343" s="12">
        <v>346.8</v>
      </c>
      <c r="G2343" s="12">
        <v>353.95</v>
      </c>
      <c r="H2343" s="12">
        <v>352.32696390658174</v>
      </c>
      <c r="I2343">
        <v>18840</v>
      </c>
      <c r="J2343">
        <v>1002</v>
      </c>
      <c r="K2343" s="12">
        <v>6637840</v>
      </c>
      <c r="L2343">
        <v>9622</v>
      </c>
      <c r="M2343">
        <v>51.07</v>
      </c>
      <c r="N2343">
        <v>9.35</v>
      </c>
      <c r="O2343">
        <v>1.25</v>
      </c>
      <c r="P2343">
        <f xml:space="preserve"> IF(Stock_Info[[#This Row],[Close Price]] &gt; Stock_Info[[#This Row],[Open Price]], 1, 0)</f>
        <v>1</v>
      </c>
      <c r="Q2343" t="str">
        <f>IF(AND(Stock_Info[[#This Row],[% Deli. Qty to Traded Qty]]&gt;80,Stock_Info[[#This Row],[No. of Trades]]&lt;3000),"Unusual Day","")</f>
        <v/>
      </c>
      <c r="R2343" t="str">
        <f>IF(AND(Stock_Info[[#This Row],[Spread High-Low]] &lt; 10, Stock_Info[[#This Row],[% Deli. Qty to Traded Qty]] &gt; 90), "Good Day", "")</f>
        <v/>
      </c>
    </row>
    <row r="2344" spans="1:18">
      <c r="A2344" t="s">
        <v>49</v>
      </c>
      <c r="B2344" s="1">
        <v>45777</v>
      </c>
      <c r="C2344" s="1" t="str">
        <f>"WEEK" &amp;" " &amp;  INT((DAY(Stock_Info[[#This Row],[Date]])+WEEKDAY(DATE(YEAR(Stock_Info[[#This Row],[Date]]),MONTH(Stock_Info[[#This Row],[Date]]),1))-1)/7)+1</f>
        <v>WEEK 5</v>
      </c>
      <c r="D2344" s="12">
        <v>350.1</v>
      </c>
      <c r="E2344" s="12">
        <v>360.75</v>
      </c>
      <c r="F2344" s="12">
        <v>347.5</v>
      </c>
      <c r="G2344" s="12">
        <v>352.75</v>
      </c>
      <c r="H2344" s="12">
        <v>354.51271120353522</v>
      </c>
      <c r="I2344">
        <v>38470</v>
      </c>
      <c r="J2344">
        <v>1926</v>
      </c>
      <c r="K2344" s="12">
        <v>13638104</v>
      </c>
      <c r="L2344">
        <v>22622</v>
      </c>
      <c r="M2344">
        <v>58.8</v>
      </c>
      <c r="N2344">
        <v>13.25</v>
      </c>
      <c r="O2344">
        <v>2.65</v>
      </c>
      <c r="P2344">
        <f xml:space="preserve"> IF(Stock_Info[[#This Row],[Close Price]] &gt; Stock_Info[[#This Row],[Open Price]], 1, 0)</f>
        <v>1</v>
      </c>
      <c r="Q2344" t="str">
        <f>IF(AND(Stock_Info[[#This Row],[% Deli. Qty to Traded Qty]]&gt;80,Stock_Info[[#This Row],[No. of Trades]]&lt;3000),"Unusual Day","")</f>
        <v/>
      </c>
      <c r="R2344" t="str">
        <f>IF(AND(Stock_Info[[#This Row],[Spread High-Low]] &lt; 10, Stock_Info[[#This Row],[% Deli. Qty to Traded Qty]] &gt; 90), "Good Day", "")</f>
        <v/>
      </c>
    </row>
    <row r="2345" spans="1:18">
      <c r="A2345" t="s">
        <v>49</v>
      </c>
      <c r="B2345" s="1">
        <v>45776</v>
      </c>
      <c r="C2345" s="1" t="str">
        <f>"WEEK" &amp;" " &amp;  INT((DAY(Stock_Info[[#This Row],[Date]])+WEEKDAY(DATE(YEAR(Stock_Info[[#This Row],[Date]]),MONTH(Stock_Info[[#This Row],[Date]]),1))-1)/7)+1</f>
        <v>WEEK 5</v>
      </c>
      <c r="D2345" s="12">
        <v>362.45</v>
      </c>
      <c r="E2345" s="12">
        <v>367.45</v>
      </c>
      <c r="F2345" s="12">
        <v>346.8</v>
      </c>
      <c r="G2345" s="12">
        <v>352.5</v>
      </c>
      <c r="H2345" s="12">
        <v>353.95003118178983</v>
      </c>
      <c r="I2345">
        <v>64140</v>
      </c>
      <c r="J2345">
        <v>3084</v>
      </c>
      <c r="K2345" s="12">
        <v>22702355</v>
      </c>
      <c r="L2345">
        <v>25670</v>
      </c>
      <c r="M2345">
        <v>40.020000000000003</v>
      </c>
      <c r="N2345">
        <v>20.65</v>
      </c>
      <c r="O2345">
        <v>-9.9499999999999993</v>
      </c>
      <c r="P2345">
        <f xml:space="preserve"> IF(Stock_Info[[#This Row],[Close Price]] &gt; Stock_Info[[#This Row],[Open Price]], 1, 0)</f>
        <v>0</v>
      </c>
      <c r="Q2345" t="str">
        <f>IF(AND(Stock_Info[[#This Row],[% Deli. Qty to Traded Qty]]&gt;80,Stock_Info[[#This Row],[No. of Trades]]&lt;3000),"Unusual Day","")</f>
        <v/>
      </c>
      <c r="R2345" t="str">
        <f>IF(AND(Stock_Info[[#This Row],[Spread High-Low]] &lt; 10, Stock_Info[[#This Row],[% Deli. Qty to Traded Qty]] &gt; 90), "Good Day", "")</f>
        <v/>
      </c>
    </row>
    <row r="2346" spans="1:18">
      <c r="A2346" t="s">
        <v>49</v>
      </c>
      <c r="B2346" s="1">
        <v>45775</v>
      </c>
      <c r="C2346" s="1" t="str">
        <f>"WEEK" &amp;" " &amp;  INT((DAY(Stock_Info[[#This Row],[Date]])+WEEKDAY(DATE(YEAR(Stock_Info[[#This Row],[Date]]),MONTH(Stock_Info[[#This Row],[Date]]),1))-1)/7)+1</f>
        <v>WEEK 5</v>
      </c>
      <c r="D2346" s="12">
        <v>358</v>
      </c>
      <c r="E2346" s="12">
        <v>367.85</v>
      </c>
      <c r="F2346" s="12">
        <v>347.8</v>
      </c>
      <c r="G2346" s="12">
        <v>362.35</v>
      </c>
      <c r="H2346" s="12">
        <v>358.158691920031</v>
      </c>
      <c r="I2346">
        <v>36114</v>
      </c>
      <c r="J2346">
        <v>1831</v>
      </c>
      <c r="K2346" s="12">
        <v>12934543</v>
      </c>
      <c r="L2346">
        <v>11520</v>
      </c>
      <c r="M2346">
        <v>31.9</v>
      </c>
      <c r="N2346">
        <v>20.05</v>
      </c>
      <c r="O2346">
        <v>4.3499999999999996</v>
      </c>
      <c r="P2346">
        <f xml:space="preserve"> IF(Stock_Info[[#This Row],[Close Price]] &gt; Stock_Info[[#This Row],[Open Price]], 1, 0)</f>
        <v>1</v>
      </c>
      <c r="Q2346" t="str">
        <f>IF(AND(Stock_Info[[#This Row],[% Deli. Qty to Traded Qty]]&gt;80,Stock_Info[[#This Row],[No. of Trades]]&lt;3000),"Unusual Day","")</f>
        <v/>
      </c>
      <c r="R2346" t="str">
        <f>IF(AND(Stock_Info[[#This Row],[Spread High-Low]] &lt; 10, Stock_Info[[#This Row],[% Deli. Qty to Traded Qty]] &gt; 90), "Good Day", "")</f>
        <v/>
      </c>
    </row>
    <row r="2347" spans="1:18">
      <c r="A2347" t="s">
        <v>49</v>
      </c>
      <c r="B2347" s="1">
        <v>45772</v>
      </c>
      <c r="C2347" s="1" t="str">
        <f>"WEEK" &amp;" " &amp;  INT((DAY(Stock_Info[[#This Row],[Date]])+WEEKDAY(DATE(YEAR(Stock_Info[[#This Row],[Date]]),MONTH(Stock_Info[[#This Row],[Date]]),1))-1)/7)+1</f>
        <v>WEEK 4</v>
      </c>
      <c r="D2347" s="12">
        <v>362.6</v>
      </c>
      <c r="E2347" s="12">
        <v>365.2</v>
      </c>
      <c r="F2347" s="12">
        <v>350.8</v>
      </c>
      <c r="G2347" s="12">
        <v>355.6</v>
      </c>
      <c r="H2347" s="12">
        <v>356.14161243771611</v>
      </c>
      <c r="I2347">
        <v>36727</v>
      </c>
      <c r="J2347">
        <v>1570</v>
      </c>
      <c r="K2347" s="12">
        <v>13080013</v>
      </c>
      <c r="L2347">
        <v>18882</v>
      </c>
      <c r="M2347">
        <v>51.41</v>
      </c>
      <c r="N2347">
        <v>14.4</v>
      </c>
      <c r="O2347">
        <v>-7</v>
      </c>
      <c r="P2347">
        <f xml:space="preserve"> IF(Stock_Info[[#This Row],[Close Price]] &gt; Stock_Info[[#This Row],[Open Price]], 1, 0)</f>
        <v>0</v>
      </c>
      <c r="Q2347" t="str">
        <f>IF(AND(Stock_Info[[#This Row],[% Deli. Qty to Traded Qty]]&gt;80,Stock_Info[[#This Row],[No. of Trades]]&lt;3000),"Unusual Day","")</f>
        <v/>
      </c>
      <c r="R2347" t="str">
        <f>IF(AND(Stock_Info[[#This Row],[Spread High-Low]] &lt; 10, Stock_Info[[#This Row],[% Deli. Qty to Traded Qty]] &gt; 90), "Good Day", "")</f>
        <v/>
      </c>
    </row>
    <row r="2348" spans="1:18">
      <c r="A2348" t="s">
        <v>49</v>
      </c>
      <c r="B2348" s="1">
        <v>45771</v>
      </c>
      <c r="C2348" s="1" t="str">
        <f>"WEEK" &amp;" " &amp;  INT((DAY(Stock_Info[[#This Row],[Date]])+WEEKDAY(DATE(YEAR(Stock_Info[[#This Row],[Date]]),MONTH(Stock_Info[[#This Row],[Date]]),1))-1)/7)+1</f>
        <v>WEEK 4</v>
      </c>
      <c r="D2348" s="12">
        <v>351.8</v>
      </c>
      <c r="E2348" s="12">
        <v>368.6</v>
      </c>
      <c r="F2348" s="12">
        <v>351.8</v>
      </c>
      <c r="G2348" s="12">
        <v>363.05</v>
      </c>
      <c r="H2348" s="12">
        <v>362.78730240329008</v>
      </c>
      <c r="I2348">
        <v>15562</v>
      </c>
      <c r="J2348">
        <v>706</v>
      </c>
      <c r="K2348" s="12">
        <v>5645696</v>
      </c>
      <c r="L2348">
        <v>6695</v>
      </c>
      <c r="M2348">
        <v>43.02</v>
      </c>
      <c r="N2348">
        <v>16.8</v>
      </c>
      <c r="O2348">
        <v>11.25</v>
      </c>
      <c r="P2348">
        <f xml:space="preserve"> IF(Stock_Info[[#This Row],[Close Price]] &gt; Stock_Info[[#This Row],[Open Price]], 1, 0)</f>
        <v>1</v>
      </c>
      <c r="Q2348" t="str">
        <f>IF(AND(Stock_Info[[#This Row],[% Deli. Qty to Traded Qty]]&gt;80,Stock_Info[[#This Row],[No. of Trades]]&lt;3000),"Unusual Day","")</f>
        <v/>
      </c>
      <c r="R2348" t="str">
        <f>IF(AND(Stock_Info[[#This Row],[Spread High-Low]] &lt; 10, Stock_Info[[#This Row],[% Deli. Qty to Traded Qty]] &gt; 90), "Good Day", "")</f>
        <v/>
      </c>
    </row>
    <row r="2349" spans="1:18">
      <c r="A2349" t="s">
        <v>49</v>
      </c>
      <c r="B2349" s="1">
        <v>45770</v>
      </c>
      <c r="C2349" s="1" t="str">
        <f>"WEEK" &amp;" " &amp;  INT((DAY(Stock_Info[[#This Row],[Date]])+WEEKDAY(DATE(YEAR(Stock_Info[[#This Row],[Date]]),MONTH(Stock_Info[[#This Row],[Date]]),1))-1)/7)+1</f>
        <v>WEEK 4</v>
      </c>
      <c r="D2349" s="12">
        <v>355.1</v>
      </c>
      <c r="E2349" s="12">
        <v>360.75</v>
      </c>
      <c r="F2349" s="12">
        <v>347.7</v>
      </c>
      <c r="G2349" s="12">
        <v>359.35</v>
      </c>
      <c r="H2349" s="12">
        <v>355.43668696071131</v>
      </c>
      <c r="I2349">
        <v>22831</v>
      </c>
      <c r="J2349">
        <v>1008</v>
      </c>
      <c r="K2349" s="12">
        <v>8114975</v>
      </c>
      <c r="L2349">
        <v>9844</v>
      </c>
      <c r="M2349">
        <v>43.12</v>
      </c>
      <c r="N2349">
        <v>13.05</v>
      </c>
      <c r="O2349">
        <v>4.25</v>
      </c>
      <c r="P2349">
        <f xml:space="preserve"> IF(Stock_Info[[#This Row],[Close Price]] &gt; Stock_Info[[#This Row],[Open Price]], 1, 0)</f>
        <v>1</v>
      </c>
      <c r="Q2349" t="str">
        <f>IF(AND(Stock_Info[[#This Row],[% Deli. Qty to Traded Qty]]&gt;80,Stock_Info[[#This Row],[No. of Trades]]&lt;3000),"Unusual Day","")</f>
        <v/>
      </c>
      <c r="R2349" t="str">
        <f>IF(AND(Stock_Info[[#This Row],[Spread High-Low]] &lt; 10, Stock_Info[[#This Row],[% Deli. Qty to Traded Qty]] &gt; 90), "Good Day", "")</f>
        <v/>
      </c>
    </row>
    <row r="2350" spans="1:18">
      <c r="A2350" t="s">
        <v>49</v>
      </c>
      <c r="B2350" s="1">
        <v>45769</v>
      </c>
      <c r="C2350" s="1" t="str">
        <f>"WEEK" &amp;" " &amp;  INT((DAY(Stock_Info[[#This Row],[Date]])+WEEKDAY(DATE(YEAR(Stock_Info[[#This Row],[Date]]),MONTH(Stock_Info[[#This Row],[Date]]),1))-1)/7)+1</f>
        <v>WEEK 4</v>
      </c>
      <c r="D2350" s="12">
        <v>364.55</v>
      </c>
      <c r="E2350" s="12">
        <v>364.55</v>
      </c>
      <c r="F2350" s="12">
        <v>349.6</v>
      </c>
      <c r="G2350" s="12">
        <v>354.95</v>
      </c>
      <c r="H2350" s="12">
        <v>356.69394503502667</v>
      </c>
      <c r="I2350">
        <v>40826</v>
      </c>
      <c r="J2350">
        <v>1465</v>
      </c>
      <c r="K2350" s="12">
        <v>14562387</v>
      </c>
      <c r="L2350">
        <v>14838</v>
      </c>
      <c r="M2350">
        <v>36.340000000000003</v>
      </c>
      <c r="N2350">
        <v>14.95</v>
      </c>
      <c r="O2350">
        <v>-9.6</v>
      </c>
      <c r="P2350">
        <f xml:space="preserve"> IF(Stock_Info[[#This Row],[Close Price]] &gt; Stock_Info[[#This Row],[Open Price]], 1, 0)</f>
        <v>0</v>
      </c>
      <c r="Q2350" t="str">
        <f>IF(AND(Stock_Info[[#This Row],[% Deli. Qty to Traded Qty]]&gt;80,Stock_Info[[#This Row],[No. of Trades]]&lt;3000),"Unusual Day","")</f>
        <v/>
      </c>
      <c r="R2350" t="str">
        <f>IF(AND(Stock_Info[[#This Row],[Spread High-Low]] &lt; 10, Stock_Info[[#This Row],[% Deli. Qty to Traded Qty]] &gt; 90), "Good Day", "")</f>
        <v/>
      </c>
    </row>
    <row r="2351" spans="1:18">
      <c r="A2351" t="s">
        <v>49</v>
      </c>
      <c r="B2351" s="1">
        <v>45768</v>
      </c>
      <c r="C2351" s="1" t="str">
        <f>"WEEK" &amp;" " &amp;  INT((DAY(Stock_Info[[#This Row],[Date]])+WEEKDAY(DATE(YEAR(Stock_Info[[#This Row],[Date]]),MONTH(Stock_Info[[#This Row],[Date]]),1))-1)/7)+1</f>
        <v>WEEK 4</v>
      </c>
      <c r="D2351" s="12">
        <v>345.45</v>
      </c>
      <c r="E2351" s="12">
        <v>363.6</v>
      </c>
      <c r="F2351" s="12">
        <v>341.05</v>
      </c>
      <c r="G2351" s="12">
        <v>360.5</v>
      </c>
      <c r="H2351" s="12">
        <v>354.07837248529228</v>
      </c>
      <c r="I2351">
        <v>48614</v>
      </c>
      <c r="J2351">
        <v>1417</v>
      </c>
      <c r="K2351" s="12">
        <v>17213166</v>
      </c>
      <c r="L2351">
        <v>15761</v>
      </c>
      <c r="M2351">
        <v>32.42</v>
      </c>
      <c r="N2351">
        <v>22.55</v>
      </c>
      <c r="O2351">
        <v>15.05</v>
      </c>
      <c r="P2351">
        <f xml:space="preserve"> IF(Stock_Info[[#This Row],[Close Price]] &gt; Stock_Info[[#This Row],[Open Price]], 1, 0)</f>
        <v>1</v>
      </c>
      <c r="Q2351" t="str">
        <f>IF(AND(Stock_Info[[#This Row],[% Deli. Qty to Traded Qty]]&gt;80,Stock_Info[[#This Row],[No. of Trades]]&lt;3000),"Unusual Day","")</f>
        <v/>
      </c>
      <c r="R2351" t="str">
        <f>IF(AND(Stock_Info[[#This Row],[Spread High-Low]] &lt; 10, Stock_Info[[#This Row],[% Deli. Qty to Traded Qty]] &gt; 90), "Good Day", "")</f>
        <v/>
      </c>
    </row>
    <row r="2352" spans="1:18">
      <c r="A2352" t="s">
        <v>49</v>
      </c>
      <c r="B2352" s="1">
        <v>45764</v>
      </c>
      <c r="C2352" s="1" t="str">
        <f>"WEEK" &amp;" " &amp;  INT((DAY(Stock_Info[[#This Row],[Date]])+WEEKDAY(DATE(YEAR(Stock_Info[[#This Row],[Date]]),MONTH(Stock_Info[[#This Row],[Date]]),1))-1)/7)+1</f>
        <v>WEEK 3</v>
      </c>
      <c r="D2352" s="12">
        <v>329.4</v>
      </c>
      <c r="E2352" s="12">
        <v>345</v>
      </c>
      <c r="F2352" s="12">
        <v>325.39999999999998</v>
      </c>
      <c r="G2352" s="12">
        <v>343.45</v>
      </c>
      <c r="H2352" s="12">
        <v>340.95697944297081</v>
      </c>
      <c r="I2352">
        <v>48256</v>
      </c>
      <c r="J2352">
        <v>2053</v>
      </c>
      <c r="K2352" s="12">
        <v>16453220</v>
      </c>
      <c r="L2352">
        <v>31791</v>
      </c>
      <c r="M2352">
        <v>65.88</v>
      </c>
      <c r="N2352">
        <v>19.600000000000001</v>
      </c>
      <c r="O2352">
        <v>14.05</v>
      </c>
      <c r="P2352">
        <f xml:space="preserve"> IF(Stock_Info[[#This Row],[Close Price]] &gt; Stock_Info[[#This Row],[Open Price]], 1, 0)</f>
        <v>1</v>
      </c>
      <c r="Q2352" t="str">
        <f>IF(AND(Stock_Info[[#This Row],[% Deli. Qty to Traded Qty]]&gt;80,Stock_Info[[#This Row],[No. of Trades]]&lt;3000),"Unusual Day","")</f>
        <v/>
      </c>
      <c r="R2352" t="str">
        <f>IF(AND(Stock_Info[[#This Row],[Spread High-Low]] &lt; 10, Stock_Info[[#This Row],[% Deli. Qty to Traded Qty]] &gt; 90), "Good Day", "")</f>
        <v/>
      </c>
    </row>
    <row r="2353" spans="1:18">
      <c r="A2353" t="s">
        <v>49</v>
      </c>
      <c r="B2353" s="1">
        <v>45763</v>
      </c>
      <c r="C2353" s="1" t="str">
        <f>"WEEK" &amp;" " &amp;  INT((DAY(Stock_Info[[#This Row],[Date]])+WEEKDAY(DATE(YEAR(Stock_Info[[#This Row],[Date]]),MONTH(Stock_Info[[#This Row],[Date]]),1))-1)/7)+1</f>
        <v>WEEK 3</v>
      </c>
      <c r="D2353" s="12">
        <v>330.15</v>
      </c>
      <c r="E2353" s="12">
        <v>336.6</v>
      </c>
      <c r="F2353" s="12">
        <v>327.5</v>
      </c>
      <c r="G2353" s="12">
        <v>329.9</v>
      </c>
      <c r="H2353" s="12">
        <v>331.45853849597137</v>
      </c>
      <c r="I2353">
        <v>17872</v>
      </c>
      <c r="J2353">
        <v>958</v>
      </c>
      <c r="K2353" s="12">
        <v>5923827</v>
      </c>
      <c r="L2353">
        <v>10693</v>
      </c>
      <c r="M2353">
        <v>59.83</v>
      </c>
      <c r="N2353">
        <v>9.1</v>
      </c>
      <c r="O2353">
        <v>-0.25</v>
      </c>
      <c r="P2353">
        <f xml:space="preserve"> IF(Stock_Info[[#This Row],[Close Price]] &gt; Stock_Info[[#This Row],[Open Price]], 1, 0)</f>
        <v>0</v>
      </c>
      <c r="Q2353" t="str">
        <f>IF(AND(Stock_Info[[#This Row],[% Deli. Qty to Traded Qty]]&gt;80,Stock_Info[[#This Row],[No. of Trades]]&lt;3000),"Unusual Day","")</f>
        <v/>
      </c>
      <c r="R2353" t="str">
        <f>IF(AND(Stock_Info[[#This Row],[Spread High-Low]] &lt; 10, Stock_Info[[#This Row],[% Deli. Qty to Traded Qty]] &gt; 90), "Good Day", "")</f>
        <v/>
      </c>
    </row>
    <row r="2354" spans="1:18">
      <c r="A2354" t="s">
        <v>49</v>
      </c>
      <c r="B2354" s="1">
        <v>45762</v>
      </c>
      <c r="C2354" s="1" t="str">
        <f>"WEEK" &amp;" " &amp;  INT((DAY(Stock_Info[[#This Row],[Date]])+WEEKDAY(DATE(YEAR(Stock_Info[[#This Row],[Date]]),MONTH(Stock_Info[[#This Row],[Date]]),1))-1)/7)+1</f>
        <v>WEEK 3</v>
      </c>
      <c r="D2354" s="12">
        <v>326.10000000000002</v>
      </c>
      <c r="E2354" s="12">
        <v>340.95</v>
      </c>
      <c r="F2354" s="12">
        <v>326.10000000000002</v>
      </c>
      <c r="G2354" s="12">
        <v>331.6</v>
      </c>
      <c r="H2354" s="12">
        <v>335.84001522939275</v>
      </c>
      <c r="I2354">
        <v>52530</v>
      </c>
      <c r="J2354">
        <v>2735</v>
      </c>
      <c r="K2354" s="12">
        <v>17641676</v>
      </c>
      <c r="L2354">
        <v>33062</v>
      </c>
      <c r="M2354">
        <v>62.94</v>
      </c>
      <c r="N2354">
        <v>14.85</v>
      </c>
      <c r="O2354">
        <v>5.5</v>
      </c>
      <c r="P2354">
        <f xml:space="preserve"> IF(Stock_Info[[#This Row],[Close Price]] &gt; Stock_Info[[#This Row],[Open Price]], 1, 0)</f>
        <v>1</v>
      </c>
      <c r="Q2354" t="str">
        <f>IF(AND(Stock_Info[[#This Row],[% Deli. Qty to Traded Qty]]&gt;80,Stock_Info[[#This Row],[No. of Trades]]&lt;3000),"Unusual Day","")</f>
        <v/>
      </c>
      <c r="R2354" t="str">
        <f>IF(AND(Stock_Info[[#This Row],[Spread High-Low]] &lt; 10, Stock_Info[[#This Row],[% Deli. Qty to Traded Qty]] &gt; 90), "Good Day", "")</f>
        <v/>
      </c>
    </row>
    <row r="2355" spans="1:18">
      <c r="A2355" t="s">
        <v>49</v>
      </c>
      <c r="B2355" s="1">
        <v>45758</v>
      </c>
      <c r="C2355" s="1" t="str">
        <f>"WEEK" &amp;" " &amp;  INT((DAY(Stock_Info[[#This Row],[Date]])+WEEKDAY(DATE(YEAR(Stock_Info[[#This Row],[Date]]),MONTH(Stock_Info[[#This Row],[Date]]),1))-1)/7)+1</f>
        <v>WEEK 2</v>
      </c>
      <c r="D2355" s="12">
        <v>339</v>
      </c>
      <c r="E2355" s="12">
        <v>339</v>
      </c>
      <c r="F2355" s="12">
        <v>320</v>
      </c>
      <c r="G2355" s="12">
        <v>323.3</v>
      </c>
      <c r="H2355" s="12">
        <v>323.93626468060728</v>
      </c>
      <c r="I2355">
        <v>6982</v>
      </c>
      <c r="J2355">
        <v>480</v>
      </c>
      <c r="K2355" s="12">
        <v>2261723</v>
      </c>
      <c r="L2355">
        <v>2389</v>
      </c>
      <c r="M2355">
        <v>34.22</v>
      </c>
      <c r="N2355">
        <v>19</v>
      </c>
      <c r="O2355">
        <v>-15.7</v>
      </c>
      <c r="P2355">
        <f xml:space="preserve"> IF(Stock_Info[[#This Row],[Close Price]] &gt; Stock_Info[[#This Row],[Open Price]], 1, 0)</f>
        <v>0</v>
      </c>
      <c r="Q2355" t="str">
        <f>IF(AND(Stock_Info[[#This Row],[% Deli. Qty to Traded Qty]]&gt;80,Stock_Info[[#This Row],[No. of Trades]]&lt;3000),"Unusual Day","")</f>
        <v/>
      </c>
      <c r="R2355" t="str">
        <f>IF(AND(Stock_Info[[#This Row],[Spread High-Low]] &lt; 10, Stock_Info[[#This Row],[% Deli. Qty to Traded Qty]] &gt; 90), "Good Day", "")</f>
        <v/>
      </c>
    </row>
    <row r="2356" spans="1:18">
      <c r="A2356" t="s">
        <v>49</v>
      </c>
      <c r="B2356" s="1">
        <v>45756</v>
      </c>
      <c r="C2356" s="1" t="str">
        <f>"WEEK" &amp;" " &amp;  INT((DAY(Stock_Info[[#This Row],[Date]])+WEEKDAY(DATE(YEAR(Stock_Info[[#This Row],[Date]]),MONTH(Stock_Info[[#This Row],[Date]]),1))-1)/7)+1</f>
        <v>WEEK 2</v>
      </c>
      <c r="D2356" s="12">
        <v>325</v>
      </c>
      <c r="E2356" s="12">
        <v>331.4</v>
      </c>
      <c r="F2356" s="12">
        <v>312.55</v>
      </c>
      <c r="G2356" s="12">
        <v>318.60000000000002</v>
      </c>
      <c r="H2356" s="12">
        <v>321.56969276167331</v>
      </c>
      <c r="I2356">
        <v>28805</v>
      </c>
      <c r="J2356">
        <v>2273</v>
      </c>
      <c r="K2356" s="12">
        <v>9262815</v>
      </c>
      <c r="L2356">
        <v>10261</v>
      </c>
      <c r="M2356">
        <v>35.619999999999997</v>
      </c>
      <c r="N2356">
        <v>18.850000000000001</v>
      </c>
      <c r="O2356">
        <v>-6.4</v>
      </c>
      <c r="P2356">
        <f xml:space="preserve"> IF(Stock_Info[[#This Row],[Close Price]] &gt; Stock_Info[[#This Row],[Open Price]], 1, 0)</f>
        <v>0</v>
      </c>
      <c r="Q2356" t="str">
        <f>IF(AND(Stock_Info[[#This Row],[% Deli. Qty to Traded Qty]]&gt;80,Stock_Info[[#This Row],[No. of Trades]]&lt;3000),"Unusual Day","")</f>
        <v/>
      </c>
      <c r="R2356" t="str">
        <f>IF(AND(Stock_Info[[#This Row],[Spread High-Low]] &lt; 10, Stock_Info[[#This Row],[% Deli. Qty to Traded Qty]] &gt; 90), "Good Day", "")</f>
        <v/>
      </c>
    </row>
    <row r="2357" spans="1:18">
      <c r="A2357" t="s">
        <v>49</v>
      </c>
      <c r="B2357" s="1">
        <v>45755</v>
      </c>
      <c r="C2357" s="1" t="str">
        <f>"WEEK" &amp;" " &amp;  INT((DAY(Stock_Info[[#This Row],[Date]])+WEEKDAY(DATE(YEAR(Stock_Info[[#This Row],[Date]]),MONTH(Stock_Info[[#This Row],[Date]]),1))-1)/7)+1</f>
        <v>WEEK 2</v>
      </c>
      <c r="D2357" s="12">
        <v>324.10000000000002</v>
      </c>
      <c r="E2357" s="12">
        <v>335.35</v>
      </c>
      <c r="F2357" s="12">
        <v>322.64999999999998</v>
      </c>
      <c r="G2357" s="12">
        <v>323.85000000000002</v>
      </c>
      <c r="H2357" s="12">
        <v>328.09877775006237</v>
      </c>
      <c r="I2357">
        <v>20045</v>
      </c>
      <c r="J2357">
        <v>1237</v>
      </c>
      <c r="K2357" s="12">
        <v>6576740</v>
      </c>
      <c r="L2357">
        <v>8726</v>
      </c>
      <c r="M2357">
        <v>43.53</v>
      </c>
      <c r="N2357">
        <v>12.7</v>
      </c>
      <c r="O2357">
        <v>-0.25</v>
      </c>
      <c r="P2357">
        <f xml:space="preserve"> IF(Stock_Info[[#This Row],[Close Price]] &gt; Stock_Info[[#This Row],[Open Price]], 1, 0)</f>
        <v>0</v>
      </c>
      <c r="Q2357" t="str">
        <f>IF(AND(Stock_Info[[#This Row],[% Deli. Qty to Traded Qty]]&gt;80,Stock_Info[[#This Row],[No. of Trades]]&lt;3000),"Unusual Day","")</f>
        <v/>
      </c>
      <c r="R2357" t="str">
        <f>IF(AND(Stock_Info[[#This Row],[Spread High-Low]] &lt; 10, Stock_Info[[#This Row],[% Deli. Qty to Traded Qty]] &gt; 90), "Good Day", "")</f>
        <v/>
      </c>
    </row>
    <row r="2358" spans="1:18">
      <c r="A2358" t="s">
        <v>49</v>
      </c>
      <c r="B2358" s="1">
        <v>45754</v>
      </c>
      <c r="C2358" s="1" t="str">
        <f>"WEEK" &amp;" " &amp;  INT((DAY(Stock_Info[[#This Row],[Date]])+WEEKDAY(DATE(YEAR(Stock_Info[[#This Row],[Date]]),MONTH(Stock_Info[[#This Row],[Date]]),1))-1)/7)+1</f>
        <v>WEEK 2</v>
      </c>
      <c r="D2358" s="12">
        <v>270</v>
      </c>
      <c r="E2358" s="12">
        <v>335.85</v>
      </c>
      <c r="F2358" s="12">
        <v>270</v>
      </c>
      <c r="G2358" s="12">
        <v>324.10000000000002</v>
      </c>
      <c r="H2358" s="12">
        <v>321.38768820577167</v>
      </c>
      <c r="I2358">
        <v>63760</v>
      </c>
      <c r="J2358">
        <v>3040</v>
      </c>
      <c r="K2358" s="12">
        <v>20491679</v>
      </c>
      <c r="L2358">
        <v>28150</v>
      </c>
      <c r="M2358">
        <v>44.15</v>
      </c>
      <c r="N2358">
        <v>65.849999999999994</v>
      </c>
      <c r="O2358">
        <v>54.1</v>
      </c>
      <c r="P2358">
        <f xml:space="preserve"> IF(Stock_Info[[#This Row],[Close Price]] &gt; Stock_Info[[#This Row],[Open Price]], 1, 0)</f>
        <v>1</v>
      </c>
      <c r="Q2358" t="str">
        <f>IF(AND(Stock_Info[[#This Row],[% Deli. Qty to Traded Qty]]&gt;80,Stock_Info[[#This Row],[No. of Trades]]&lt;3000),"Unusual Day","")</f>
        <v/>
      </c>
      <c r="R2358" t="str">
        <f>IF(AND(Stock_Info[[#This Row],[Spread High-Low]] &lt; 10, Stock_Info[[#This Row],[% Deli. Qty to Traded Qty]] &gt; 90), "Good Day", "")</f>
        <v/>
      </c>
    </row>
    <row r="2359" spans="1:18">
      <c r="A2359" t="s">
        <v>49</v>
      </c>
      <c r="B2359" s="1">
        <v>45751</v>
      </c>
      <c r="C2359" s="1" t="str">
        <f>"WEEK" &amp;" " &amp;  INT((DAY(Stock_Info[[#This Row],[Date]])+WEEKDAY(DATE(YEAR(Stock_Info[[#This Row],[Date]]),MONTH(Stock_Info[[#This Row],[Date]]),1))-1)/7)+1</f>
        <v>WEEK 1</v>
      </c>
      <c r="D2359" s="12">
        <v>332.05</v>
      </c>
      <c r="E2359" s="12">
        <v>344.6</v>
      </c>
      <c r="F2359" s="12">
        <v>332.05</v>
      </c>
      <c r="G2359" s="12">
        <v>337.5</v>
      </c>
      <c r="H2359" s="12">
        <v>339.9099272421995</v>
      </c>
      <c r="I2359">
        <v>28588</v>
      </c>
      <c r="J2359">
        <v>1119</v>
      </c>
      <c r="K2359" s="12">
        <v>9717345</v>
      </c>
      <c r="L2359">
        <v>10611</v>
      </c>
      <c r="M2359">
        <v>37.119999999999997</v>
      </c>
      <c r="N2359">
        <v>12.55</v>
      </c>
      <c r="O2359">
        <v>5.45</v>
      </c>
      <c r="P2359">
        <f xml:space="preserve"> IF(Stock_Info[[#This Row],[Close Price]] &gt; Stock_Info[[#This Row],[Open Price]], 1, 0)</f>
        <v>1</v>
      </c>
      <c r="Q2359" t="str">
        <f>IF(AND(Stock_Info[[#This Row],[% Deli. Qty to Traded Qty]]&gt;80,Stock_Info[[#This Row],[No. of Trades]]&lt;3000),"Unusual Day","")</f>
        <v/>
      </c>
      <c r="R2359" t="str">
        <f>IF(AND(Stock_Info[[#This Row],[Spread High-Low]] &lt; 10, Stock_Info[[#This Row],[% Deli. Qty to Traded Qty]] &gt; 90), "Good Day", "")</f>
        <v/>
      </c>
    </row>
    <row r="2360" spans="1:18">
      <c r="A2360" t="s">
        <v>49</v>
      </c>
      <c r="B2360" s="1">
        <v>45750</v>
      </c>
      <c r="C2360" s="1" t="str">
        <f>"WEEK" &amp;" " &amp;  INT((DAY(Stock_Info[[#This Row],[Date]])+WEEKDAY(DATE(YEAR(Stock_Info[[#This Row],[Date]]),MONTH(Stock_Info[[#This Row],[Date]]),1))-1)/7)+1</f>
        <v>WEEK 1</v>
      </c>
      <c r="D2360" s="12">
        <v>319.2</v>
      </c>
      <c r="E2360" s="12">
        <v>353.05</v>
      </c>
      <c r="F2360" s="12">
        <v>315.7</v>
      </c>
      <c r="G2360" s="12">
        <v>341.7</v>
      </c>
      <c r="H2360" s="12">
        <v>338.50612413956333</v>
      </c>
      <c r="I2360">
        <v>50701</v>
      </c>
      <c r="J2360">
        <v>2313</v>
      </c>
      <c r="K2360" s="12">
        <v>17162599</v>
      </c>
      <c r="L2360">
        <v>18152</v>
      </c>
      <c r="M2360">
        <v>35.799999999999997</v>
      </c>
      <c r="N2360">
        <v>37.35</v>
      </c>
      <c r="O2360">
        <v>22.5</v>
      </c>
      <c r="P2360">
        <f xml:space="preserve"> IF(Stock_Info[[#This Row],[Close Price]] &gt; Stock_Info[[#This Row],[Open Price]], 1, 0)</f>
        <v>1</v>
      </c>
      <c r="Q2360" t="str">
        <f>IF(AND(Stock_Info[[#This Row],[% Deli. Qty to Traded Qty]]&gt;80,Stock_Info[[#This Row],[No. of Trades]]&lt;3000),"Unusual Day","")</f>
        <v/>
      </c>
      <c r="R2360" t="str">
        <f>IF(AND(Stock_Info[[#This Row],[Spread High-Low]] &lt; 10, Stock_Info[[#This Row],[% Deli. Qty to Traded Qty]] &gt; 90), "Good Day", "")</f>
        <v/>
      </c>
    </row>
    <row r="2361" spans="1:18">
      <c r="A2361" t="s">
        <v>49</v>
      </c>
      <c r="B2361" s="1">
        <v>45749</v>
      </c>
      <c r="C2361" s="1" t="str">
        <f>"WEEK" &amp;" " &amp;  INT((DAY(Stock_Info[[#This Row],[Date]])+WEEKDAY(DATE(YEAR(Stock_Info[[#This Row],[Date]]),MONTH(Stock_Info[[#This Row],[Date]]),1))-1)/7)+1</f>
        <v>WEEK 1</v>
      </c>
      <c r="D2361" s="12">
        <v>314.35000000000002</v>
      </c>
      <c r="E2361" s="12">
        <v>324.5</v>
      </c>
      <c r="F2361" s="12">
        <v>306.35000000000002</v>
      </c>
      <c r="G2361" s="12">
        <v>319.2</v>
      </c>
      <c r="H2361" s="12">
        <v>316.55989301598748</v>
      </c>
      <c r="I2361">
        <v>66552</v>
      </c>
      <c r="J2361">
        <v>2014</v>
      </c>
      <c r="K2361" s="12">
        <v>21067694</v>
      </c>
      <c r="L2361">
        <v>28744</v>
      </c>
      <c r="M2361">
        <v>43.19</v>
      </c>
      <c r="N2361">
        <v>18.149999999999999</v>
      </c>
      <c r="O2361">
        <v>4.8499999999999996</v>
      </c>
      <c r="P2361">
        <f xml:space="preserve"> IF(Stock_Info[[#This Row],[Close Price]] &gt; Stock_Info[[#This Row],[Open Price]], 1, 0)</f>
        <v>1</v>
      </c>
      <c r="Q2361" t="str">
        <f>IF(AND(Stock_Info[[#This Row],[% Deli. Qty to Traded Qty]]&gt;80,Stock_Info[[#This Row],[No. of Trades]]&lt;3000),"Unusual Day","")</f>
        <v/>
      </c>
      <c r="R2361" t="str">
        <f>IF(AND(Stock_Info[[#This Row],[Spread High-Low]] &lt; 10, Stock_Info[[#This Row],[% Deli. Qty to Traded Qty]] &gt; 90), "Good Day", "")</f>
        <v/>
      </c>
    </row>
    <row r="2362" spans="1:18">
      <c r="A2362" t="s">
        <v>49</v>
      </c>
      <c r="B2362" s="1">
        <v>45748</v>
      </c>
      <c r="C2362" s="1" t="str">
        <f>"WEEK" &amp;" " &amp;  INT((DAY(Stock_Info[[#This Row],[Date]])+WEEKDAY(DATE(YEAR(Stock_Info[[#This Row],[Date]]),MONTH(Stock_Info[[#This Row],[Date]]),1))-1)/7)+1</f>
        <v>WEEK 1</v>
      </c>
      <c r="D2362" s="12">
        <v>291.14999999999998</v>
      </c>
      <c r="E2362" s="12">
        <v>304.8</v>
      </c>
      <c r="F2362" s="12">
        <v>291.14999999999998</v>
      </c>
      <c r="G2362" s="12">
        <v>300.85000000000002</v>
      </c>
      <c r="H2362" s="12">
        <v>301.38582677165357</v>
      </c>
      <c r="I2362">
        <v>8255</v>
      </c>
      <c r="J2362">
        <v>493</v>
      </c>
      <c r="K2362" s="12">
        <v>2487940</v>
      </c>
      <c r="L2362">
        <v>4167</v>
      </c>
      <c r="M2362">
        <v>50.48</v>
      </c>
      <c r="N2362">
        <v>13.65</v>
      </c>
      <c r="O2362">
        <v>9.6999999999999993</v>
      </c>
      <c r="P2362">
        <f xml:space="preserve"> IF(Stock_Info[[#This Row],[Close Price]] &gt; Stock_Info[[#This Row],[Open Price]], 1, 0)</f>
        <v>1</v>
      </c>
      <c r="Q2362" t="str">
        <f>IF(AND(Stock_Info[[#This Row],[% Deli. Qty to Traded Qty]]&gt;80,Stock_Info[[#This Row],[No. of Trades]]&lt;3000),"Unusual Day","")</f>
        <v/>
      </c>
      <c r="R2362" t="str">
        <f>IF(AND(Stock_Info[[#This Row],[Spread High-Low]] &lt; 10, Stock_Info[[#This Row],[% Deli. Qty to Traded Qty]] &gt; 90), "Good Day", "")</f>
        <v/>
      </c>
    </row>
    <row r="2363" spans="1:18">
      <c r="A2363" t="s">
        <v>49</v>
      </c>
      <c r="B2363" s="1">
        <v>45744</v>
      </c>
      <c r="C2363" s="1" t="str">
        <f>"WEEK" &amp;" " &amp;  INT((DAY(Stock_Info[[#This Row],[Date]])+WEEKDAY(DATE(YEAR(Stock_Info[[#This Row],[Date]]),MONTH(Stock_Info[[#This Row],[Date]]),1))-1)/7)+1</f>
        <v>WEEK 5</v>
      </c>
      <c r="D2363" s="12">
        <v>300.45</v>
      </c>
      <c r="E2363" s="12">
        <v>303.7</v>
      </c>
      <c r="F2363" s="12">
        <v>297.89999999999998</v>
      </c>
      <c r="G2363" s="12">
        <v>302.25</v>
      </c>
      <c r="H2363" s="12">
        <v>301.41976840363935</v>
      </c>
      <c r="I2363">
        <v>9672</v>
      </c>
      <c r="J2363">
        <v>511</v>
      </c>
      <c r="K2363" s="12">
        <v>2915332</v>
      </c>
      <c r="L2363">
        <v>6295</v>
      </c>
      <c r="M2363">
        <v>65.08</v>
      </c>
      <c r="N2363">
        <v>5.8</v>
      </c>
      <c r="O2363">
        <v>1.8</v>
      </c>
      <c r="P2363">
        <f xml:space="preserve"> IF(Stock_Info[[#This Row],[Close Price]] &gt; Stock_Info[[#This Row],[Open Price]], 1, 0)</f>
        <v>1</v>
      </c>
      <c r="Q2363" t="str">
        <f>IF(AND(Stock_Info[[#This Row],[% Deli. Qty to Traded Qty]]&gt;80,Stock_Info[[#This Row],[No. of Trades]]&lt;3000),"Unusual Day","")</f>
        <v/>
      </c>
      <c r="R2363" t="str">
        <f>IF(AND(Stock_Info[[#This Row],[Spread High-Low]] &lt; 10, Stock_Info[[#This Row],[% Deli. Qty to Traded Qty]] &gt; 90), "Good Day", "")</f>
        <v/>
      </c>
    </row>
    <row r="2364" spans="1:18">
      <c r="A2364" t="s">
        <v>49</v>
      </c>
      <c r="B2364" s="1">
        <v>45743</v>
      </c>
      <c r="C2364" s="1" t="str">
        <f>"WEEK" &amp;" " &amp;  INT((DAY(Stock_Info[[#This Row],[Date]])+WEEKDAY(DATE(YEAR(Stock_Info[[#This Row],[Date]]),MONTH(Stock_Info[[#This Row],[Date]]),1))-1)/7)+1</f>
        <v>WEEK 5</v>
      </c>
      <c r="D2364" s="12">
        <v>296.5</v>
      </c>
      <c r="E2364" s="12">
        <v>301.89999999999998</v>
      </c>
      <c r="F2364" s="12">
        <v>295.35000000000002</v>
      </c>
      <c r="G2364" s="12">
        <v>296.3</v>
      </c>
      <c r="H2364" s="12">
        <v>297.69033914125703</v>
      </c>
      <c r="I2364">
        <v>12856</v>
      </c>
      <c r="J2364">
        <v>622</v>
      </c>
      <c r="K2364" s="12">
        <v>3827107</v>
      </c>
      <c r="L2364">
        <v>8071</v>
      </c>
      <c r="M2364">
        <v>62.78</v>
      </c>
      <c r="N2364">
        <v>6.55</v>
      </c>
      <c r="O2364">
        <v>-0.2</v>
      </c>
      <c r="P2364">
        <f xml:space="preserve"> IF(Stock_Info[[#This Row],[Close Price]] &gt; Stock_Info[[#This Row],[Open Price]], 1, 0)</f>
        <v>0</v>
      </c>
      <c r="Q2364" t="str">
        <f>IF(AND(Stock_Info[[#This Row],[% Deli. Qty to Traded Qty]]&gt;80,Stock_Info[[#This Row],[No. of Trades]]&lt;3000),"Unusual Day","")</f>
        <v/>
      </c>
      <c r="R2364" t="str">
        <f>IF(AND(Stock_Info[[#This Row],[Spread High-Low]] &lt; 10, Stock_Info[[#This Row],[% Deli. Qty to Traded Qty]] &gt; 90), "Good Day", "")</f>
        <v/>
      </c>
    </row>
    <row r="2365" spans="1:18">
      <c r="A2365" t="s">
        <v>49</v>
      </c>
      <c r="B2365" s="1">
        <v>45742</v>
      </c>
      <c r="C2365" s="1" t="str">
        <f>"WEEK" &amp;" " &amp;  INT((DAY(Stock_Info[[#This Row],[Date]])+WEEKDAY(DATE(YEAR(Stock_Info[[#This Row],[Date]]),MONTH(Stock_Info[[#This Row],[Date]]),1))-1)/7)+1</f>
        <v>WEEK 5</v>
      </c>
      <c r="D2365" s="12">
        <v>294.60000000000002</v>
      </c>
      <c r="E2365" s="12">
        <v>304.45</v>
      </c>
      <c r="F2365" s="12">
        <v>294.60000000000002</v>
      </c>
      <c r="G2365" s="12">
        <v>298.35000000000002</v>
      </c>
      <c r="H2365" s="12">
        <v>299.56050420168066</v>
      </c>
      <c r="I2365">
        <v>15470</v>
      </c>
      <c r="J2365">
        <v>587</v>
      </c>
      <c r="K2365" s="12">
        <v>4634201</v>
      </c>
      <c r="L2365">
        <v>8202</v>
      </c>
      <c r="M2365">
        <v>53.02</v>
      </c>
      <c r="N2365">
        <v>9.85</v>
      </c>
      <c r="O2365">
        <v>3.75</v>
      </c>
      <c r="P2365">
        <f xml:space="preserve"> IF(Stock_Info[[#This Row],[Close Price]] &gt; Stock_Info[[#This Row],[Open Price]], 1, 0)</f>
        <v>1</v>
      </c>
      <c r="Q2365" t="str">
        <f>IF(AND(Stock_Info[[#This Row],[% Deli. Qty to Traded Qty]]&gt;80,Stock_Info[[#This Row],[No. of Trades]]&lt;3000),"Unusual Day","")</f>
        <v/>
      </c>
      <c r="R2365" t="str">
        <f>IF(AND(Stock_Info[[#This Row],[Spread High-Low]] &lt; 10, Stock_Info[[#This Row],[% Deli. Qty to Traded Qty]] &gt; 90), "Good Day", "")</f>
        <v/>
      </c>
    </row>
    <row r="2366" spans="1:18">
      <c r="A2366" t="s">
        <v>49</v>
      </c>
      <c r="B2366" s="1">
        <v>45741</v>
      </c>
      <c r="C2366" s="1" t="str">
        <f>"WEEK" &amp;" " &amp;  INT((DAY(Stock_Info[[#This Row],[Date]])+WEEKDAY(DATE(YEAR(Stock_Info[[#This Row],[Date]]),MONTH(Stock_Info[[#This Row],[Date]]),1))-1)/7)+1</f>
        <v>WEEK 5</v>
      </c>
      <c r="D2366" s="12">
        <v>307.85000000000002</v>
      </c>
      <c r="E2366" s="12">
        <v>307.85000000000002</v>
      </c>
      <c r="F2366" s="12">
        <v>296</v>
      </c>
      <c r="G2366" s="12">
        <v>299.60000000000002</v>
      </c>
      <c r="H2366" s="12">
        <v>301.78485254691691</v>
      </c>
      <c r="I2366">
        <v>19396</v>
      </c>
      <c r="J2366">
        <v>805</v>
      </c>
      <c r="K2366" s="12">
        <v>5853419</v>
      </c>
      <c r="L2366">
        <v>10473</v>
      </c>
      <c r="M2366">
        <v>54</v>
      </c>
      <c r="N2366">
        <v>11.85</v>
      </c>
      <c r="O2366">
        <v>-8.25</v>
      </c>
      <c r="P2366">
        <f xml:space="preserve"> IF(Stock_Info[[#This Row],[Close Price]] &gt; Stock_Info[[#This Row],[Open Price]], 1, 0)</f>
        <v>0</v>
      </c>
      <c r="Q2366" t="str">
        <f>IF(AND(Stock_Info[[#This Row],[% Deli. Qty to Traded Qty]]&gt;80,Stock_Info[[#This Row],[No. of Trades]]&lt;3000),"Unusual Day","")</f>
        <v/>
      </c>
      <c r="R2366" t="str">
        <f>IF(AND(Stock_Info[[#This Row],[Spread High-Low]] &lt; 10, Stock_Info[[#This Row],[% Deli. Qty to Traded Qty]] &gt; 90), "Good Day", "")</f>
        <v/>
      </c>
    </row>
    <row r="2367" spans="1:18">
      <c r="A2367" t="s">
        <v>49</v>
      </c>
      <c r="B2367" s="1">
        <v>45740</v>
      </c>
      <c r="C2367" s="1" t="str">
        <f>"WEEK" &amp;" " &amp;  INT((DAY(Stock_Info[[#This Row],[Date]])+WEEKDAY(DATE(YEAR(Stock_Info[[#This Row],[Date]]),MONTH(Stock_Info[[#This Row],[Date]]),1))-1)/7)+1</f>
        <v>WEEK 5</v>
      </c>
      <c r="D2367" s="12">
        <v>305.89999999999998</v>
      </c>
      <c r="E2367" s="12">
        <v>309.8</v>
      </c>
      <c r="F2367" s="12">
        <v>300</v>
      </c>
      <c r="G2367" s="12">
        <v>302.89999999999998</v>
      </c>
      <c r="H2367" s="12">
        <v>305.39455521472394</v>
      </c>
      <c r="I2367">
        <v>41728</v>
      </c>
      <c r="J2367">
        <v>1423</v>
      </c>
      <c r="K2367" s="12">
        <v>12743504</v>
      </c>
      <c r="L2367">
        <v>24191</v>
      </c>
      <c r="M2367">
        <v>57.97</v>
      </c>
      <c r="N2367">
        <v>9.8000000000000007</v>
      </c>
      <c r="O2367">
        <v>-3</v>
      </c>
      <c r="P2367">
        <f xml:space="preserve"> IF(Stock_Info[[#This Row],[Close Price]] &gt; Stock_Info[[#This Row],[Open Price]], 1, 0)</f>
        <v>0</v>
      </c>
      <c r="Q2367" t="str">
        <f>IF(AND(Stock_Info[[#This Row],[% Deli. Qty to Traded Qty]]&gt;80,Stock_Info[[#This Row],[No. of Trades]]&lt;3000),"Unusual Day","")</f>
        <v/>
      </c>
      <c r="R2367" t="str">
        <f>IF(AND(Stock_Info[[#This Row],[Spread High-Low]] &lt; 10, Stock_Info[[#This Row],[% Deli. Qty to Traded Qty]] &gt; 90), "Good Day", "")</f>
        <v/>
      </c>
    </row>
    <row r="2368" spans="1:18">
      <c r="A2368" t="s">
        <v>49</v>
      </c>
      <c r="B2368" s="1">
        <v>45737</v>
      </c>
      <c r="C2368" s="1" t="str">
        <f>"WEEK" &amp;" " &amp;  INT((DAY(Stock_Info[[#This Row],[Date]])+WEEKDAY(DATE(YEAR(Stock_Info[[#This Row],[Date]]),MONTH(Stock_Info[[#This Row],[Date]]),1))-1)/7)+1</f>
        <v>WEEK 4</v>
      </c>
      <c r="D2368" s="12">
        <v>295.25</v>
      </c>
      <c r="E2368" s="12">
        <v>303.45</v>
      </c>
      <c r="F2368" s="12">
        <v>295.25</v>
      </c>
      <c r="G2368" s="12">
        <v>301.25</v>
      </c>
      <c r="H2368" s="12">
        <v>301.33543103448278</v>
      </c>
      <c r="I2368">
        <v>11600</v>
      </c>
      <c r="J2368">
        <v>518</v>
      </c>
      <c r="K2368" s="12">
        <v>3495491</v>
      </c>
      <c r="L2368">
        <v>7591</v>
      </c>
      <c r="M2368">
        <v>65.44</v>
      </c>
      <c r="N2368">
        <v>8.1999999999999993</v>
      </c>
      <c r="O2368">
        <v>6</v>
      </c>
      <c r="P2368">
        <f xml:space="preserve"> IF(Stock_Info[[#This Row],[Close Price]] &gt; Stock_Info[[#This Row],[Open Price]], 1, 0)</f>
        <v>1</v>
      </c>
      <c r="Q2368" t="str">
        <f>IF(AND(Stock_Info[[#This Row],[% Deli. Qty to Traded Qty]]&gt;80,Stock_Info[[#This Row],[No. of Trades]]&lt;3000),"Unusual Day","")</f>
        <v/>
      </c>
      <c r="R2368" t="str">
        <f>IF(AND(Stock_Info[[#This Row],[Spread High-Low]] &lt; 10, Stock_Info[[#This Row],[% Deli. Qty to Traded Qty]] &gt; 90), "Good Day", "")</f>
        <v/>
      </c>
    </row>
    <row r="2369" spans="1:18">
      <c r="A2369" t="s">
        <v>49</v>
      </c>
      <c r="B2369" s="1">
        <v>45736</v>
      </c>
      <c r="C2369" s="1" t="str">
        <f>"WEEK" &amp;" " &amp;  INT((DAY(Stock_Info[[#This Row],[Date]])+WEEKDAY(DATE(YEAR(Stock_Info[[#This Row],[Date]]),MONTH(Stock_Info[[#This Row],[Date]]),1))-1)/7)+1</f>
        <v>WEEK 4</v>
      </c>
      <c r="D2369" s="12">
        <v>297</v>
      </c>
      <c r="E2369" s="12">
        <v>303.39999999999998</v>
      </c>
      <c r="F2369" s="12">
        <v>295.89999999999998</v>
      </c>
      <c r="G2369" s="12">
        <v>298.45</v>
      </c>
      <c r="H2369" s="12">
        <v>298.86254158349965</v>
      </c>
      <c r="I2369">
        <v>7515</v>
      </c>
      <c r="J2369">
        <v>324</v>
      </c>
      <c r="K2369" s="12">
        <v>2245952</v>
      </c>
      <c r="L2369">
        <v>3496</v>
      </c>
      <c r="M2369">
        <v>46.52</v>
      </c>
      <c r="N2369">
        <v>7.5</v>
      </c>
      <c r="O2369">
        <v>1.45</v>
      </c>
      <c r="P2369">
        <f xml:space="preserve"> IF(Stock_Info[[#This Row],[Close Price]] &gt; Stock_Info[[#This Row],[Open Price]], 1, 0)</f>
        <v>1</v>
      </c>
      <c r="Q2369" t="str">
        <f>IF(AND(Stock_Info[[#This Row],[% Deli. Qty to Traded Qty]]&gt;80,Stock_Info[[#This Row],[No. of Trades]]&lt;3000),"Unusual Day","")</f>
        <v/>
      </c>
      <c r="R2369" t="str">
        <f>IF(AND(Stock_Info[[#This Row],[Spread High-Low]] &lt; 10, Stock_Info[[#This Row],[% Deli. Qty to Traded Qty]] &gt; 90), "Good Day", "")</f>
        <v/>
      </c>
    </row>
    <row r="2370" spans="1:18">
      <c r="A2370" t="s">
        <v>49</v>
      </c>
      <c r="B2370" s="1">
        <v>45735</v>
      </c>
      <c r="C2370" s="1" t="str">
        <f>"WEEK" &amp;" " &amp;  INT((DAY(Stock_Info[[#This Row],[Date]])+WEEKDAY(DATE(YEAR(Stock_Info[[#This Row],[Date]]),MONTH(Stock_Info[[#This Row],[Date]]),1))-1)/7)+1</f>
        <v>WEEK 4</v>
      </c>
      <c r="D2370" s="12">
        <v>288</v>
      </c>
      <c r="E2370" s="12">
        <v>297.64999999999998</v>
      </c>
      <c r="F2370" s="12">
        <v>286.95</v>
      </c>
      <c r="G2370" s="12">
        <v>296.85000000000002</v>
      </c>
      <c r="H2370" s="12">
        <v>292.10166865315853</v>
      </c>
      <c r="I2370">
        <v>8390</v>
      </c>
      <c r="J2370">
        <v>309</v>
      </c>
      <c r="K2370" s="12">
        <v>2450733</v>
      </c>
      <c r="L2370">
        <v>4269</v>
      </c>
      <c r="M2370">
        <v>50.88</v>
      </c>
      <c r="N2370">
        <v>10.7</v>
      </c>
      <c r="O2370">
        <v>8.85</v>
      </c>
      <c r="P2370">
        <f xml:space="preserve"> IF(Stock_Info[[#This Row],[Close Price]] &gt; Stock_Info[[#This Row],[Open Price]], 1, 0)</f>
        <v>1</v>
      </c>
      <c r="Q2370" t="str">
        <f>IF(AND(Stock_Info[[#This Row],[% Deli. Qty to Traded Qty]]&gt;80,Stock_Info[[#This Row],[No. of Trades]]&lt;3000),"Unusual Day","")</f>
        <v/>
      </c>
      <c r="R2370" t="str">
        <f>IF(AND(Stock_Info[[#This Row],[Spread High-Low]] &lt; 10, Stock_Info[[#This Row],[% Deli. Qty to Traded Qty]] &gt; 90), "Good Day", "")</f>
        <v/>
      </c>
    </row>
    <row r="2371" spans="1:18">
      <c r="A2371" t="s">
        <v>49</v>
      </c>
      <c r="B2371" s="1">
        <v>45734</v>
      </c>
      <c r="C2371" s="1" t="str">
        <f>"WEEK" &amp;" " &amp;  INT((DAY(Stock_Info[[#This Row],[Date]])+WEEKDAY(DATE(YEAR(Stock_Info[[#This Row],[Date]]),MONTH(Stock_Info[[#This Row],[Date]]),1))-1)/7)+1</f>
        <v>WEEK 4</v>
      </c>
      <c r="D2371" s="12">
        <v>279.95</v>
      </c>
      <c r="E2371" s="12">
        <v>287.95</v>
      </c>
      <c r="F2371" s="12">
        <v>276.05</v>
      </c>
      <c r="G2371" s="12">
        <v>285.39999999999998</v>
      </c>
      <c r="H2371" s="12">
        <v>282.74511487204643</v>
      </c>
      <c r="I2371">
        <v>24462</v>
      </c>
      <c r="J2371">
        <v>770</v>
      </c>
      <c r="K2371" s="12">
        <v>6916511</v>
      </c>
      <c r="L2371">
        <v>17227</v>
      </c>
      <c r="M2371">
        <v>70.42</v>
      </c>
      <c r="N2371">
        <v>11.9</v>
      </c>
      <c r="O2371">
        <v>5.45</v>
      </c>
      <c r="P2371">
        <f xml:space="preserve"> IF(Stock_Info[[#This Row],[Close Price]] &gt; Stock_Info[[#This Row],[Open Price]], 1, 0)</f>
        <v>1</v>
      </c>
      <c r="Q2371" t="str">
        <f>IF(AND(Stock_Info[[#This Row],[% Deli. Qty to Traded Qty]]&gt;80,Stock_Info[[#This Row],[No. of Trades]]&lt;3000),"Unusual Day","")</f>
        <v/>
      </c>
      <c r="R2371" t="str">
        <f>IF(AND(Stock_Info[[#This Row],[Spread High-Low]] &lt; 10, Stock_Info[[#This Row],[% Deli. Qty to Traded Qty]] &gt; 90), "Good Day", "")</f>
        <v/>
      </c>
    </row>
    <row r="2372" spans="1:18">
      <c r="A2372" t="s">
        <v>49</v>
      </c>
      <c r="B2372" s="1">
        <v>45733</v>
      </c>
      <c r="C2372" s="1" t="str">
        <f>"WEEK" &amp;" " &amp;  INT((DAY(Stock_Info[[#This Row],[Date]])+WEEKDAY(DATE(YEAR(Stock_Info[[#This Row],[Date]]),MONTH(Stock_Info[[#This Row],[Date]]),1))-1)/7)+1</f>
        <v>WEEK 4</v>
      </c>
      <c r="D2372" s="12">
        <v>283.95</v>
      </c>
      <c r="E2372" s="12">
        <v>283.95</v>
      </c>
      <c r="F2372" s="12">
        <v>275.05</v>
      </c>
      <c r="G2372" s="12">
        <v>276.60000000000002</v>
      </c>
      <c r="H2372" s="12">
        <v>279.11740552049275</v>
      </c>
      <c r="I2372">
        <v>13151</v>
      </c>
      <c r="J2372">
        <v>603</v>
      </c>
      <c r="K2372" s="12">
        <v>3670673</v>
      </c>
      <c r="L2372">
        <v>9284</v>
      </c>
      <c r="M2372">
        <v>70.599999999999994</v>
      </c>
      <c r="N2372">
        <v>8.9</v>
      </c>
      <c r="O2372">
        <v>-7.35</v>
      </c>
      <c r="P2372">
        <f xml:space="preserve"> IF(Stock_Info[[#This Row],[Close Price]] &gt; Stock_Info[[#This Row],[Open Price]], 1, 0)</f>
        <v>0</v>
      </c>
      <c r="Q2372" t="str">
        <f>IF(AND(Stock_Info[[#This Row],[% Deli. Qty to Traded Qty]]&gt;80,Stock_Info[[#This Row],[No. of Trades]]&lt;3000),"Unusual Day","")</f>
        <v/>
      </c>
      <c r="R2372" t="str">
        <f>IF(AND(Stock_Info[[#This Row],[Spread High-Low]] &lt; 10, Stock_Info[[#This Row],[% Deli. Qty to Traded Qty]] &gt; 90), "Good Day", "")</f>
        <v/>
      </c>
    </row>
    <row r="2373" spans="1:18">
      <c r="A2373" t="s">
        <v>49</v>
      </c>
      <c r="B2373" s="1">
        <v>45729</v>
      </c>
      <c r="C2373" s="1" t="str">
        <f>"WEEK" &amp;" " &amp;  INT((DAY(Stock_Info[[#This Row],[Date]])+WEEKDAY(DATE(YEAR(Stock_Info[[#This Row],[Date]]),MONTH(Stock_Info[[#This Row],[Date]]),1))-1)/7)+1</f>
        <v>WEEK 3</v>
      </c>
      <c r="D2373" s="12">
        <v>278.35000000000002</v>
      </c>
      <c r="E2373" s="12">
        <v>287.3</v>
      </c>
      <c r="F2373" s="12">
        <v>278.35000000000002</v>
      </c>
      <c r="G2373" s="12">
        <v>281.39999999999998</v>
      </c>
      <c r="H2373" s="12">
        <v>283.00888581462169</v>
      </c>
      <c r="I2373">
        <v>18794</v>
      </c>
      <c r="J2373">
        <v>786</v>
      </c>
      <c r="K2373" s="12">
        <v>5318869</v>
      </c>
      <c r="L2373">
        <v>8057</v>
      </c>
      <c r="M2373">
        <v>42.87</v>
      </c>
      <c r="N2373">
        <v>8.9499999999999993</v>
      </c>
      <c r="O2373">
        <v>3.05</v>
      </c>
      <c r="P2373">
        <f xml:space="preserve"> IF(Stock_Info[[#This Row],[Close Price]] &gt; Stock_Info[[#This Row],[Open Price]], 1, 0)</f>
        <v>1</v>
      </c>
      <c r="Q2373" t="str">
        <f>IF(AND(Stock_Info[[#This Row],[% Deli. Qty to Traded Qty]]&gt;80,Stock_Info[[#This Row],[No. of Trades]]&lt;3000),"Unusual Day","")</f>
        <v/>
      </c>
      <c r="R2373" t="str">
        <f>IF(AND(Stock_Info[[#This Row],[Spread High-Low]] &lt; 10, Stock_Info[[#This Row],[% Deli. Qty to Traded Qty]] &gt; 90), "Good Day", "")</f>
        <v/>
      </c>
    </row>
    <row r="2374" spans="1:18">
      <c r="A2374" t="s">
        <v>49</v>
      </c>
      <c r="B2374" s="1">
        <v>45728</v>
      </c>
      <c r="C2374" s="1" t="str">
        <f>"WEEK" &amp;" " &amp;  INT((DAY(Stock_Info[[#This Row],[Date]])+WEEKDAY(DATE(YEAR(Stock_Info[[#This Row],[Date]]),MONTH(Stock_Info[[#This Row],[Date]]),1))-1)/7)+1</f>
        <v>WEEK 3</v>
      </c>
      <c r="D2374" s="12">
        <v>289.64999999999998</v>
      </c>
      <c r="E2374" s="12">
        <v>289.64999999999998</v>
      </c>
      <c r="F2374" s="12">
        <v>274.05</v>
      </c>
      <c r="G2374" s="12">
        <v>278.35000000000002</v>
      </c>
      <c r="H2374" s="12">
        <v>282.35158247862074</v>
      </c>
      <c r="I2374">
        <v>109101</v>
      </c>
      <c r="J2374">
        <v>1085</v>
      </c>
      <c r="K2374" s="12">
        <v>30804840</v>
      </c>
      <c r="L2374">
        <v>99464</v>
      </c>
      <c r="M2374">
        <v>91.17</v>
      </c>
      <c r="N2374">
        <v>15.6</v>
      </c>
      <c r="O2374">
        <v>-11.3</v>
      </c>
      <c r="P2374">
        <f xml:space="preserve"> IF(Stock_Info[[#This Row],[Close Price]] &gt; Stock_Info[[#This Row],[Open Price]], 1, 0)</f>
        <v>0</v>
      </c>
      <c r="Q2374" t="str">
        <f>IF(AND(Stock_Info[[#This Row],[% Deli. Qty to Traded Qty]]&gt;80,Stock_Info[[#This Row],[No. of Trades]]&lt;3000),"Unusual Day","")</f>
        <v>Unusual Day</v>
      </c>
      <c r="R2374" t="str">
        <f>IF(AND(Stock_Info[[#This Row],[Spread High-Low]] &lt; 10, Stock_Info[[#This Row],[% Deli. Qty to Traded Qty]] &gt; 90), "Good Day", "")</f>
        <v/>
      </c>
    </row>
    <row r="2375" spans="1:18">
      <c r="A2375" t="s">
        <v>49</v>
      </c>
      <c r="B2375" s="1">
        <v>45727</v>
      </c>
      <c r="C2375" s="1" t="str">
        <f>"WEEK" &amp;" " &amp;  INT((DAY(Stock_Info[[#This Row],[Date]])+WEEKDAY(DATE(YEAR(Stock_Info[[#This Row],[Date]]),MONTH(Stock_Info[[#This Row],[Date]]),1))-1)/7)+1</f>
        <v>WEEK 3</v>
      </c>
      <c r="D2375" s="12">
        <v>284.5</v>
      </c>
      <c r="E2375" s="12">
        <v>292</v>
      </c>
      <c r="F2375" s="12">
        <v>281.45</v>
      </c>
      <c r="G2375" s="12">
        <v>284.75</v>
      </c>
      <c r="H2375" s="12">
        <v>285.62420174638345</v>
      </c>
      <c r="I2375">
        <v>15346</v>
      </c>
      <c r="J2375">
        <v>527</v>
      </c>
      <c r="K2375" s="12">
        <v>4383189</v>
      </c>
      <c r="L2375">
        <v>7055</v>
      </c>
      <c r="M2375">
        <v>45.97</v>
      </c>
      <c r="N2375">
        <v>10.55</v>
      </c>
      <c r="O2375">
        <v>0.25</v>
      </c>
      <c r="P2375">
        <f xml:space="preserve"> IF(Stock_Info[[#This Row],[Close Price]] &gt; Stock_Info[[#This Row],[Open Price]], 1, 0)</f>
        <v>1</v>
      </c>
      <c r="Q2375" t="str">
        <f>IF(AND(Stock_Info[[#This Row],[% Deli. Qty to Traded Qty]]&gt;80,Stock_Info[[#This Row],[No. of Trades]]&lt;3000),"Unusual Day","")</f>
        <v/>
      </c>
      <c r="R2375" t="str">
        <f>IF(AND(Stock_Info[[#This Row],[Spread High-Low]] &lt; 10, Stock_Info[[#This Row],[% Deli. Qty to Traded Qty]] &gt; 90), "Good Day", "")</f>
        <v/>
      </c>
    </row>
    <row r="2376" spans="1:18">
      <c r="A2376" t="s">
        <v>49</v>
      </c>
      <c r="B2376" s="1">
        <v>45726</v>
      </c>
      <c r="C2376" s="1" t="str">
        <f>"WEEK" &amp;" " &amp;  INT((DAY(Stock_Info[[#This Row],[Date]])+WEEKDAY(DATE(YEAR(Stock_Info[[#This Row],[Date]]),MONTH(Stock_Info[[#This Row],[Date]]),1))-1)/7)+1</f>
        <v>WEEK 3</v>
      </c>
      <c r="D2376" s="12">
        <v>290</v>
      </c>
      <c r="E2376" s="12">
        <v>292.14999999999998</v>
      </c>
      <c r="F2376" s="12">
        <v>285</v>
      </c>
      <c r="G2376" s="12">
        <v>291.14999999999998</v>
      </c>
      <c r="H2376" s="12">
        <v>289.91127588851958</v>
      </c>
      <c r="I2376">
        <v>7822</v>
      </c>
      <c r="J2376">
        <v>527</v>
      </c>
      <c r="K2376" s="12">
        <v>2267686</v>
      </c>
      <c r="L2376">
        <v>6204</v>
      </c>
      <c r="M2376">
        <v>79.31</v>
      </c>
      <c r="N2376">
        <v>7.15</v>
      </c>
      <c r="O2376">
        <v>1.1499999999999999</v>
      </c>
      <c r="P2376">
        <f xml:space="preserve"> IF(Stock_Info[[#This Row],[Close Price]] &gt; Stock_Info[[#This Row],[Open Price]], 1, 0)</f>
        <v>1</v>
      </c>
      <c r="Q2376" t="str">
        <f>IF(AND(Stock_Info[[#This Row],[% Deli. Qty to Traded Qty]]&gt;80,Stock_Info[[#This Row],[No. of Trades]]&lt;3000),"Unusual Day","")</f>
        <v/>
      </c>
      <c r="R2376" t="str">
        <f>IF(AND(Stock_Info[[#This Row],[Spread High-Low]] &lt; 10, Stock_Info[[#This Row],[% Deli. Qty to Traded Qty]] &gt; 90), "Good Day", "")</f>
        <v/>
      </c>
    </row>
    <row r="2377" spans="1:18">
      <c r="A2377" t="s">
        <v>49</v>
      </c>
      <c r="B2377" s="1">
        <v>45723</v>
      </c>
      <c r="C2377" s="1" t="str">
        <f>"WEEK" &amp;" " &amp;  INT((DAY(Stock_Info[[#This Row],[Date]])+WEEKDAY(DATE(YEAR(Stock_Info[[#This Row],[Date]]),MONTH(Stock_Info[[#This Row],[Date]]),1))-1)/7)+1</f>
        <v>WEEK 2</v>
      </c>
      <c r="D2377" s="12">
        <v>281.75</v>
      </c>
      <c r="E2377" s="12">
        <v>289.64999999999998</v>
      </c>
      <c r="F2377" s="12">
        <v>281.75</v>
      </c>
      <c r="G2377" s="12">
        <v>288.64999999999998</v>
      </c>
      <c r="H2377" s="12">
        <v>286.84082477784489</v>
      </c>
      <c r="I2377">
        <v>11591</v>
      </c>
      <c r="J2377">
        <v>722</v>
      </c>
      <c r="K2377" s="12">
        <v>3324772</v>
      </c>
      <c r="L2377">
        <v>8258</v>
      </c>
      <c r="M2377">
        <v>71.239999999999995</v>
      </c>
      <c r="N2377">
        <v>7.9</v>
      </c>
      <c r="O2377">
        <v>6.9</v>
      </c>
      <c r="P2377">
        <f xml:space="preserve"> IF(Stock_Info[[#This Row],[Close Price]] &gt; Stock_Info[[#This Row],[Open Price]], 1, 0)</f>
        <v>1</v>
      </c>
      <c r="Q2377" t="str">
        <f>IF(AND(Stock_Info[[#This Row],[% Deli. Qty to Traded Qty]]&gt;80,Stock_Info[[#This Row],[No. of Trades]]&lt;3000),"Unusual Day","")</f>
        <v/>
      </c>
      <c r="R2377" t="str">
        <f>IF(AND(Stock_Info[[#This Row],[Spread High-Low]] &lt; 10, Stock_Info[[#This Row],[% Deli. Qty to Traded Qty]] &gt; 90), "Good Day", "")</f>
        <v/>
      </c>
    </row>
    <row r="2378" spans="1:18">
      <c r="A2378" t="s">
        <v>49</v>
      </c>
      <c r="B2378" s="1">
        <v>45722</v>
      </c>
      <c r="C2378" s="1" t="str">
        <f>"WEEK" &amp;" " &amp;  INT((DAY(Stock_Info[[#This Row],[Date]])+WEEKDAY(DATE(YEAR(Stock_Info[[#This Row],[Date]]),MONTH(Stock_Info[[#This Row],[Date]]),1))-1)/7)+1</f>
        <v>WEEK 2</v>
      </c>
      <c r="D2378" s="12">
        <v>287.10000000000002</v>
      </c>
      <c r="E2378" s="12">
        <v>287.10000000000002</v>
      </c>
      <c r="F2378" s="12">
        <v>279.64999999999998</v>
      </c>
      <c r="G2378" s="12">
        <v>281.35000000000002</v>
      </c>
      <c r="H2378" s="12">
        <v>281.64369971568567</v>
      </c>
      <c r="I2378">
        <v>16531</v>
      </c>
      <c r="J2378">
        <v>476</v>
      </c>
      <c r="K2378" s="12">
        <v>4655852</v>
      </c>
      <c r="L2378">
        <v>10022</v>
      </c>
      <c r="M2378">
        <v>60.63</v>
      </c>
      <c r="N2378">
        <v>7.45</v>
      </c>
      <c r="O2378">
        <v>-5.75</v>
      </c>
      <c r="P2378">
        <f xml:space="preserve"> IF(Stock_Info[[#This Row],[Close Price]] &gt; Stock_Info[[#This Row],[Open Price]], 1, 0)</f>
        <v>0</v>
      </c>
      <c r="Q2378" t="str">
        <f>IF(AND(Stock_Info[[#This Row],[% Deli. Qty to Traded Qty]]&gt;80,Stock_Info[[#This Row],[No. of Trades]]&lt;3000),"Unusual Day","")</f>
        <v/>
      </c>
      <c r="R2378" t="str">
        <f>IF(AND(Stock_Info[[#This Row],[Spread High-Low]] &lt; 10, Stock_Info[[#This Row],[% Deli. Qty to Traded Qty]] &gt; 90), "Good Day", "")</f>
        <v/>
      </c>
    </row>
    <row r="2379" spans="1:18">
      <c r="A2379" t="s">
        <v>49</v>
      </c>
      <c r="B2379" s="1">
        <v>45721</v>
      </c>
      <c r="C2379" s="1" t="str">
        <f>"WEEK" &amp;" " &amp;  INT((DAY(Stock_Info[[#This Row],[Date]])+WEEKDAY(DATE(YEAR(Stock_Info[[#This Row],[Date]]),MONTH(Stock_Info[[#This Row],[Date]]),1))-1)/7)+1</f>
        <v>WEEK 2</v>
      </c>
      <c r="D2379" s="12">
        <v>266.05</v>
      </c>
      <c r="E2379" s="12">
        <v>281</v>
      </c>
      <c r="F2379" s="12">
        <v>266.05</v>
      </c>
      <c r="G2379" s="12">
        <v>280.10000000000002</v>
      </c>
      <c r="H2379" s="12">
        <v>279.08038716250638</v>
      </c>
      <c r="I2379">
        <v>9815</v>
      </c>
      <c r="J2379">
        <v>397</v>
      </c>
      <c r="K2379" s="12">
        <v>2739174</v>
      </c>
      <c r="L2379">
        <v>5926</v>
      </c>
      <c r="M2379">
        <v>60.38</v>
      </c>
      <c r="N2379">
        <v>14.95</v>
      </c>
      <c r="O2379">
        <v>14.05</v>
      </c>
      <c r="P2379">
        <f xml:space="preserve"> IF(Stock_Info[[#This Row],[Close Price]] &gt; Stock_Info[[#This Row],[Open Price]], 1, 0)</f>
        <v>1</v>
      </c>
      <c r="Q2379" t="str">
        <f>IF(AND(Stock_Info[[#This Row],[% Deli. Qty to Traded Qty]]&gt;80,Stock_Info[[#This Row],[No. of Trades]]&lt;3000),"Unusual Day","")</f>
        <v/>
      </c>
      <c r="R2379" t="str">
        <f>IF(AND(Stock_Info[[#This Row],[Spread High-Low]] &lt; 10, Stock_Info[[#This Row],[% Deli. Qty to Traded Qty]] &gt; 90), "Good Day", "")</f>
        <v/>
      </c>
    </row>
    <row r="2380" spans="1:18">
      <c r="A2380" t="s">
        <v>49</v>
      </c>
      <c r="B2380" s="1">
        <v>45720</v>
      </c>
      <c r="C2380" s="1" t="str">
        <f>"WEEK" &amp;" " &amp;  INT((DAY(Stock_Info[[#This Row],[Date]])+WEEKDAY(DATE(YEAR(Stock_Info[[#This Row],[Date]]),MONTH(Stock_Info[[#This Row],[Date]]),1))-1)/7)+1</f>
        <v>WEEK 2</v>
      </c>
      <c r="D2380" s="12">
        <v>274.60000000000002</v>
      </c>
      <c r="E2380" s="12">
        <v>284.3</v>
      </c>
      <c r="F2380" s="12">
        <v>272.85000000000002</v>
      </c>
      <c r="G2380" s="12">
        <v>275.10000000000002</v>
      </c>
      <c r="H2380" s="12">
        <v>276.33079796264855</v>
      </c>
      <c r="I2380">
        <v>14725</v>
      </c>
      <c r="J2380">
        <v>750</v>
      </c>
      <c r="K2380" s="12">
        <v>4068971</v>
      </c>
      <c r="L2380">
        <v>10402</v>
      </c>
      <c r="M2380">
        <v>70.64</v>
      </c>
      <c r="N2380">
        <v>11.45</v>
      </c>
      <c r="O2380">
        <v>0.5</v>
      </c>
      <c r="P2380">
        <f xml:space="preserve"> IF(Stock_Info[[#This Row],[Close Price]] &gt; Stock_Info[[#This Row],[Open Price]], 1, 0)</f>
        <v>1</v>
      </c>
      <c r="Q2380" t="str">
        <f>IF(AND(Stock_Info[[#This Row],[% Deli. Qty to Traded Qty]]&gt;80,Stock_Info[[#This Row],[No. of Trades]]&lt;3000),"Unusual Day","")</f>
        <v/>
      </c>
      <c r="R2380" t="str">
        <f>IF(AND(Stock_Info[[#This Row],[Spread High-Low]] &lt; 10, Stock_Info[[#This Row],[% Deli. Qty to Traded Qty]] &gt; 90), "Good Day", "")</f>
        <v/>
      </c>
    </row>
    <row r="2381" spans="1:18">
      <c r="A2381" t="s">
        <v>49</v>
      </c>
      <c r="B2381" s="1">
        <v>45719</v>
      </c>
      <c r="C2381" s="1" t="str">
        <f>"WEEK" &amp;" " &amp;  INT((DAY(Stock_Info[[#This Row],[Date]])+WEEKDAY(DATE(YEAR(Stock_Info[[#This Row],[Date]]),MONTH(Stock_Info[[#This Row],[Date]]),1))-1)/7)+1</f>
        <v>WEEK 2</v>
      </c>
      <c r="D2381" s="12">
        <v>283</v>
      </c>
      <c r="E2381" s="12">
        <v>283</v>
      </c>
      <c r="F2381" s="12">
        <v>276.5</v>
      </c>
      <c r="G2381" s="12">
        <v>280.64999999999998</v>
      </c>
      <c r="H2381" s="12">
        <v>280.11220779220781</v>
      </c>
      <c r="I2381">
        <v>5775</v>
      </c>
      <c r="J2381">
        <v>454</v>
      </c>
      <c r="K2381" s="12">
        <v>1617648</v>
      </c>
      <c r="L2381">
        <v>3797</v>
      </c>
      <c r="M2381">
        <v>65.75</v>
      </c>
      <c r="N2381">
        <v>6.5</v>
      </c>
      <c r="O2381">
        <v>-2.35</v>
      </c>
      <c r="P2381">
        <f xml:space="preserve"> IF(Stock_Info[[#This Row],[Close Price]] &gt; Stock_Info[[#This Row],[Open Price]], 1, 0)</f>
        <v>0</v>
      </c>
      <c r="Q2381" t="str">
        <f>IF(AND(Stock_Info[[#This Row],[% Deli. Qty to Traded Qty]]&gt;80,Stock_Info[[#This Row],[No. of Trades]]&lt;3000),"Unusual Day","")</f>
        <v/>
      </c>
      <c r="R2381" t="str">
        <f>IF(AND(Stock_Info[[#This Row],[Spread High-Low]] &lt; 10, Stock_Info[[#This Row],[% Deli. Qty to Traded Qty]] &gt; 90), "Good Day", "")</f>
        <v/>
      </c>
    </row>
    <row r="2382" spans="1:18">
      <c r="A2382" t="s">
        <v>49</v>
      </c>
      <c r="B2382" s="1">
        <v>45716</v>
      </c>
      <c r="C2382" s="1" t="str">
        <f>"WEEK" &amp;" " &amp;  INT((DAY(Stock_Info[[#This Row],[Date]])+WEEKDAY(DATE(YEAR(Stock_Info[[#This Row],[Date]]),MONTH(Stock_Info[[#This Row],[Date]]),1))-1)/7)+1</f>
        <v>WEEK 5</v>
      </c>
      <c r="D2382" s="12">
        <v>278.45</v>
      </c>
      <c r="E2382" s="12">
        <v>284.85000000000002</v>
      </c>
      <c r="F2382" s="12">
        <v>275.3</v>
      </c>
      <c r="G2382" s="12">
        <v>282.14999999999998</v>
      </c>
      <c r="H2382" s="12">
        <v>279.19615491780439</v>
      </c>
      <c r="I2382">
        <v>3589</v>
      </c>
      <c r="J2382">
        <v>234</v>
      </c>
      <c r="K2382" s="12">
        <v>1002035</v>
      </c>
      <c r="L2382">
        <v>1506</v>
      </c>
      <c r="M2382">
        <v>41.96</v>
      </c>
      <c r="N2382">
        <v>9.5500000000000007</v>
      </c>
      <c r="O2382">
        <v>3.7</v>
      </c>
      <c r="P2382">
        <f xml:space="preserve"> IF(Stock_Info[[#This Row],[Close Price]] &gt; Stock_Info[[#This Row],[Open Price]], 1, 0)</f>
        <v>1</v>
      </c>
      <c r="Q2382" t="str">
        <f>IF(AND(Stock_Info[[#This Row],[% Deli. Qty to Traded Qty]]&gt;80,Stock_Info[[#This Row],[No. of Trades]]&lt;3000),"Unusual Day","")</f>
        <v/>
      </c>
      <c r="R2382" t="str">
        <f>IF(AND(Stock_Info[[#This Row],[Spread High-Low]] &lt; 10, Stock_Info[[#This Row],[% Deli. Qty to Traded Qty]] &gt; 90), "Good Day", "")</f>
        <v/>
      </c>
    </row>
    <row r="2383" spans="1:18">
      <c r="A2383" t="s">
        <v>49</v>
      </c>
      <c r="B2383" s="1">
        <v>45715</v>
      </c>
      <c r="C2383" s="1" t="str">
        <f>"WEEK" &amp;" " &amp;  INT((DAY(Stock_Info[[#This Row],[Date]])+WEEKDAY(DATE(YEAR(Stock_Info[[#This Row],[Date]]),MONTH(Stock_Info[[#This Row],[Date]]),1))-1)/7)+1</f>
        <v>WEEK 5</v>
      </c>
      <c r="D2383" s="12">
        <v>289.60000000000002</v>
      </c>
      <c r="E2383" s="12">
        <v>289.60000000000002</v>
      </c>
      <c r="F2383" s="12">
        <v>277</v>
      </c>
      <c r="G2383" s="12">
        <v>278.95</v>
      </c>
      <c r="H2383" s="12">
        <v>279.71605964311902</v>
      </c>
      <c r="I2383">
        <v>20455</v>
      </c>
      <c r="J2383">
        <v>692</v>
      </c>
      <c r="K2383" s="12">
        <v>5721592</v>
      </c>
      <c r="L2383">
        <v>14829</v>
      </c>
      <c r="M2383">
        <v>72.5</v>
      </c>
      <c r="N2383">
        <v>12.6</v>
      </c>
      <c r="O2383">
        <v>-10.65</v>
      </c>
      <c r="P2383">
        <f xml:space="preserve"> IF(Stock_Info[[#This Row],[Close Price]] &gt; Stock_Info[[#This Row],[Open Price]], 1, 0)</f>
        <v>0</v>
      </c>
      <c r="Q2383" t="str">
        <f>IF(AND(Stock_Info[[#This Row],[% Deli. Qty to Traded Qty]]&gt;80,Stock_Info[[#This Row],[No. of Trades]]&lt;3000),"Unusual Day","")</f>
        <v/>
      </c>
      <c r="R2383" t="str">
        <f>IF(AND(Stock_Info[[#This Row],[Spread High-Low]] &lt; 10, Stock_Info[[#This Row],[% Deli. Qty to Traded Qty]] &gt; 90), "Good Day", "")</f>
        <v/>
      </c>
    </row>
    <row r="2384" spans="1:18">
      <c r="A2384" t="s">
        <v>49</v>
      </c>
      <c r="B2384" s="1">
        <v>45713</v>
      </c>
      <c r="C2384" s="1" t="str">
        <f>"WEEK" &amp;" " &amp;  INT((DAY(Stock_Info[[#This Row],[Date]])+WEEKDAY(DATE(YEAR(Stock_Info[[#This Row],[Date]]),MONTH(Stock_Info[[#This Row],[Date]]),1))-1)/7)+1</f>
        <v>WEEK 5</v>
      </c>
      <c r="D2384" s="12">
        <v>284</v>
      </c>
      <c r="E2384" s="12">
        <v>289.3</v>
      </c>
      <c r="F2384" s="12">
        <v>282.89999999999998</v>
      </c>
      <c r="G2384" s="12">
        <v>287.64999999999998</v>
      </c>
      <c r="H2384" s="12">
        <v>285.63031771674747</v>
      </c>
      <c r="I2384">
        <v>3714</v>
      </c>
      <c r="J2384">
        <v>266</v>
      </c>
      <c r="K2384" s="12">
        <v>1060831</v>
      </c>
      <c r="L2384">
        <v>2052</v>
      </c>
      <c r="M2384">
        <v>55.25</v>
      </c>
      <c r="N2384">
        <v>6.4</v>
      </c>
      <c r="O2384">
        <v>3.65</v>
      </c>
      <c r="P2384">
        <f xml:space="preserve"> IF(Stock_Info[[#This Row],[Close Price]] &gt; Stock_Info[[#This Row],[Open Price]], 1, 0)</f>
        <v>1</v>
      </c>
      <c r="Q2384" t="str">
        <f>IF(AND(Stock_Info[[#This Row],[% Deli. Qty to Traded Qty]]&gt;80,Stock_Info[[#This Row],[No. of Trades]]&lt;3000),"Unusual Day","")</f>
        <v/>
      </c>
      <c r="R2384" t="str">
        <f>IF(AND(Stock_Info[[#This Row],[Spread High-Low]] &lt; 10, Stock_Info[[#This Row],[% Deli. Qty to Traded Qty]] &gt; 90), "Good Day", "")</f>
        <v/>
      </c>
    </row>
    <row r="2385" spans="1:18">
      <c r="A2385" t="s">
        <v>49</v>
      </c>
      <c r="B2385" s="1">
        <v>45712</v>
      </c>
      <c r="C2385" s="1" t="str">
        <f>"WEEK" &amp;" " &amp;  INT((DAY(Stock_Info[[#This Row],[Date]])+WEEKDAY(DATE(YEAR(Stock_Info[[#This Row],[Date]]),MONTH(Stock_Info[[#This Row],[Date]]),1))-1)/7)+1</f>
        <v>WEEK 5</v>
      </c>
      <c r="D2385" s="12">
        <v>280.25</v>
      </c>
      <c r="E2385" s="12">
        <v>286</v>
      </c>
      <c r="F2385" s="12">
        <v>280.05</v>
      </c>
      <c r="G2385" s="12">
        <v>284.64999999999998</v>
      </c>
      <c r="H2385" s="12">
        <v>282.81351526965562</v>
      </c>
      <c r="I2385">
        <v>1539</v>
      </c>
      <c r="J2385">
        <v>174</v>
      </c>
      <c r="K2385" s="12">
        <v>435250</v>
      </c>
      <c r="L2385">
        <v>900</v>
      </c>
      <c r="M2385">
        <v>58.48</v>
      </c>
      <c r="N2385">
        <v>5.95</v>
      </c>
      <c r="O2385">
        <v>4.4000000000000004</v>
      </c>
      <c r="P2385">
        <f xml:space="preserve"> IF(Stock_Info[[#This Row],[Close Price]] &gt; Stock_Info[[#This Row],[Open Price]], 1, 0)</f>
        <v>1</v>
      </c>
      <c r="Q2385" t="str">
        <f>IF(AND(Stock_Info[[#This Row],[% Deli. Qty to Traded Qty]]&gt;80,Stock_Info[[#This Row],[No. of Trades]]&lt;3000),"Unusual Day","")</f>
        <v/>
      </c>
      <c r="R2385" t="str">
        <f>IF(AND(Stock_Info[[#This Row],[Spread High-Low]] &lt; 10, Stock_Info[[#This Row],[% Deli. Qty to Traded Qty]] &gt; 90), "Good Day", "")</f>
        <v/>
      </c>
    </row>
    <row r="2386" spans="1:18">
      <c r="A2386" t="s">
        <v>49</v>
      </c>
      <c r="B2386" s="1">
        <v>45709</v>
      </c>
      <c r="C2386" s="1" t="str">
        <f>"WEEK" &amp;" " &amp;  INT((DAY(Stock_Info[[#This Row],[Date]])+WEEKDAY(DATE(YEAR(Stock_Info[[#This Row],[Date]]),MONTH(Stock_Info[[#This Row],[Date]]),1))-1)/7)+1</f>
        <v>WEEK 4</v>
      </c>
      <c r="D2386" s="12">
        <v>292.5</v>
      </c>
      <c r="E2386" s="12">
        <v>293.8</v>
      </c>
      <c r="F2386" s="12">
        <v>285</v>
      </c>
      <c r="G2386" s="12">
        <v>285.95</v>
      </c>
      <c r="H2386" s="12">
        <v>286.94849679645148</v>
      </c>
      <c r="I2386">
        <v>4058</v>
      </c>
      <c r="J2386">
        <v>198</v>
      </c>
      <c r="K2386" s="12">
        <v>1164437</v>
      </c>
      <c r="L2386">
        <v>3178</v>
      </c>
      <c r="M2386">
        <v>78.31</v>
      </c>
      <c r="N2386">
        <v>8.8000000000000007</v>
      </c>
      <c r="O2386">
        <v>-6.55</v>
      </c>
      <c r="P2386">
        <f xml:space="preserve"> IF(Stock_Info[[#This Row],[Close Price]] &gt; Stock_Info[[#This Row],[Open Price]], 1, 0)</f>
        <v>0</v>
      </c>
      <c r="Q2386" t="str">
        <f>IF(AND(Stock_Info[[#This Row],[% Deli. Qty to Traded Qty]]&gt;80,Stock_Info[[#This Row],[No. of Trades]]&lt;3000),"Unusual Day","")</f>
        <v/>
      </c>
      <c r="R2386" t="str">
        <f>IF(AND(Stock_Info[[#This Row],[Spread High-Low]] &lt; 10, Stock_Info[[#This Row],[% Deli. Qty to Traded Qty]] &gt; 90), "Good Day", "")</f>
        <v/>
      </c>
    </row>
    <row r="2387" spans="1:18">
      <c r="A2387" t="s">
        <v>49</v>
      </c>
      <c r="B2387" s="1">
        <v>45708</v>
      </c>
      <c r="C2387" s="1" t="str">
        <f>"WEEK" &amp;" " &amp;  INT((DAY(Stock_Info[[#This Row],[Date]])+WEEKDAY(DATE(YEAR(Stock_Info[[#This Row],[Date]]),MONTH(Stock_Info[[#This Row],[Date]]),1))-1)/7)+1</f>
        <v>WEEK 4</v>
      </c>
      <c r="D2387" s="12">
        <v>288.14999999999998</v>
      </c>
      <c r="E2387" s="12">
        <v>292.5</v>
      </c>
      <c r="F2387" s="12">
        <v>286</v>
      </c>
      <c r="G2387" s="12">
        <v>290.85000000000002</v>
      </c>
      <c r="H2387" s="12">
        <v>288.89373007438894</v>
      </c>
      <c r="I2387">
        <v>2823</v>
      </c>
      <c r="J2387">
        <v>168</v>
      </c>
      <c r="K2387" s="12">
        <v>815547</v>
      </c>
      <c r="L2387">
        <v>1722</v>
      </c>
      <c r="M2387">
        <v>61</v>
      </c>
      <c r="N2387">
        <v>6.5</v>
      </c>
      <c r="O2387">
        <v>2.7</v>
      </c>
      <c r="P2387">
        <f xml:space="preserve"> IF(Stock_Info[[#This Row],[Close Price]] &gt; Stock_Info[[#This Row],[Open Price]], 1, 0)</f>
        <v>1</v>
      </c>
      <c r="Q2387" t="str">
        <f>IF(AND(Stock_Info[[#This Row],[% Deli. Qty to Traded Qty]]&gt;80,Stock_Info[[#This Row],[No. of Trades]]&lt;3000),"Unusual Day","")</f>
        <v/>
      </c>
      <c r="R2387" t="str">
        <f>IF(AND(Stock_Info[[#This Row],[Spread High-Low]] &lt; 10, Stock_Info[[#This Row],[% Deli. Qty to Traded Qty]] &gt; 90), "Good Day", "")</f>
        <v/>
      </c>
    </row>
    <row r="2388" spans="1:18">
      <c r="A2388" t="s">
        <v>49</v>
      </c>
      <c r="B2388" s="1">
        <v>45707</v>
      </c>
      <c r="C2388" s="1" t="str">
        <f>"WEEK" &amp;" " &amp;  INT((DAY(Stock_Info[[#This Row],[Date]])+WEEKDAY(DATE(YEAR(Stock_Info[[#This Row],[Date]]),MONTH(Stock_Info[[#This Row],[Date]]),1))-1)/7)+1</f>
        <v>WEEK 4</v>
      </c>
      <c r="D2388" s="12">
        <v>283.64999999999998</v>
      </c>
      <c r="E2388" s="12">
        <v>292.3</v>
      </c>
      <c r="F2388" s="12">
        <v>275.7</v>
      </c>
      <c r="G2388" s="12">
        <v>289.89999999999998</v>
      </c>
      <c r="H2388" s="12">
        <v>285.61967418546368</v>
      </c>
      <c r="I2388">
        <v>4788</v>
      </c>
      <c r="J2388">
        <v>379</v>
      </c>
      <c r="K2388" s="12">
        <v>1367547</v>
      </c>
      <c r="L2388">
        <v>2933</v>
      </c>
      <c r="M2388">
        <v>61.26</v>
      </c>
      <c r="N2388">
        <v>16.600000000000001</v>
      </c>
      <c r="O2388">
        <v>6.25</v>
      </c>
      <c r="P2388">
        <f xml:space="preserve"> IF(Stock_Info[[#This Row],[Close Price]] &gt; Stock_Info[[#This Row],[Open Price]], 1, 0)</f>
        <v>1</v>
      </c>
      <c r="Q2388" t="str">
        <f>IF(AND(Stock_Info[[#This Row],[% Deli. Qty to Traded Qty]]&gt;80,Stock_Info[[#This Row],[No. of Trades]]&lt;3000),"Unusual Day","")</f>
        <v/>
      </c>
      <c r="R2388" t="str">
        <f>IF(AND(Stock_Info[[#This Row],[Spread High-Low]] &lt; 10, Stock_Info[[#This Row],[% Deli. Qty to Traded Qty]] &gt; 90), "Good Day", "")</f>
        <v/>
      </c>
    </row>
    <row r="2389" spans="1:18">
      <c r="A2389" t="s">
        <v>49</v>
      </c>
      <c r="B2389" s="1">
        <v>45706</v>
      </c>
      <c r="C2389" s="1" t="str">
        <f>"WEEK" &amp;" " &amp;  INT((DAY(Stock_Info[[#This Row],[Date]])+WEEKDAY(DATE(YEAR(Stock_Info[[#This Row],[Date]]),MONTH(Stock_Info[[#This Row],[Date]]),1))-1)/7)+1</f>
        <v>WEEK 4</v>
      </c>
      <c r="D2389" s="12">
        <v>283</v>
      </c>
      <c r="E2389" s="12">
        <v>286.25</v>
      </c>
      <c r="F2389" s="12">
        <v>272.8</v>
      </c>
      <c r="G2389" s="12">
        <v>276.5</v>
      </c>
      <c r="H2389" s="12">
        <v>277.56744122095421</v>
      </c>
      <c r="I2389">
        <v>29092</v>
      </c>
      <c r="J2389">
        <v>678</v>
      </c>
      <c r="K2389" s="12">
        <v>8074992</v>
      </c>
      <c r="L2389">
        <v>24475</v>
      </c>
      <c r="M2389">
        <v>84.13</v>
      </c>
      <c r="N2389">
        <v>13.45</v>
      </c>
      <c r="O2389">
        <v>-6.5</v>
      </c>
      <c r="P2389">
        <f xml:space="preserve"> IF(Stock_Info[[#This Row],[Close Price]] &gt; Stock_Info[[#This Row],[Open Price]], 1, 0)</f>
        <v>0</v>
      </c>
      <c r="Q2389" t="str">
        <f>IF(AND(Stock_Info[[#This Row],[% Deli. Qty to Traded Qty]]&gt;80,Stock_Info[[#This Row],[No. of Trades]]&lt;3000),"Unusual Day","")</f>
        <v>Unusual Day</v>
      </c>
      <c r="R2389" t="str">
        <f>IF(AND(Stock_Info[[#This Row],[Spread High-Low]] &lt; 10, Stock_Info[[#This Row],[% Deli. Qty to Traded Qty]] &gt; 90), "Good Day", "")</f>
        <v/>
      </c>
    </row>
    <row r="2390" spans="1:18">
      <c r="A2390" t="s">
        <v>49</v>
      </c>
      <c r="B2390" s="1">
        <v>45705</v>
      </c>
      <c r="C2390" s="1" t="str">
        <f>"WEEK" &amp;" " &amp;  INT((DAY(Stock_Info[[#This Row],[Date]])+WEEKDAY(DATE(YEAR(Stock_Info[[#This Row],[Date]]),MONTH(Stock_Info[[#This Row],[Date]]),1))-1)/7)+1</f>
        <v>WEEK 4</v>
      </c>
      <c r="D2390" s="12">
        <v>294.89999999999998</v>
      </c>
      <c r="E2390" s="12">
        <v>294.89999999999998</v>
      </c>
      <c r="F2390" s="12">
        <v>277.85000000000002</v>
      </c>
      <c r="G2390" s="12">
        <v>280.10000000000002</v>
      </c>
      <c r="H2390" s="12">
        <v>281.77028602784827</v>
      </c>
      <c r="I2390">
        <v>14579</v>
      </c>
      <c r="J2390">
        <v>920</v>
      </c>
      <c r="K2390" s="12">
        <v>4107929</v>
      </c>
      <c r="L2390">
        <v>7052</v>
      </c>
      <c r="M2390">
        <v>48.37</v>
      </c>
      <c r="N2390">
        <v>17.05</v>
      </c>
      <c r="O2390">
        <v>-14.8</v>
      </c>
      <c r="P2390">
        <f xml:space="preserve"> IF(Stock_Info[[#This Row],[Close Price]] &gt; Stock_Info[[#This Row],[Open Price]], 1, 0)</f>
        <v>0</v>
      </c>
      <c r="Q2390" t="str">
        <f>IF(AND(Stock_Info[[#This Row],[% Deli. Qty to Traded Qty]]&gt;80,Stock_Info[[#This Row],[No. of Trades]]&lt;3000),"Unusual Day","")</f>
        <v/>
      </c>
      <c r="R2390" t="str">
        <f>IF(AND(Stock_Info[[#This Row],[Spread High-Low]] &lt; 10, Stock_Info[[#This Row],[% Deli. Qty to Traded Qty]] &gt; 90), "Good Day", "")</f>
        <v/>
      </c>
    </row>
    <row r="2391" spans="1:18">
      <c r="A2391" t="s">
        <v>49</v>
      </c>
      <c r="B2391" s="1">
        <v>45702</v>
      </c>
      <c r="C2391" s="1" t="str">
        <f>"WEEK" &amp;" " &amp;  INT((DAY(Stock_Info[[#This Row],[Date]])+WEEKDAY(DATE(YEAR(Stock_Info[[#This Row],[Date]]),MONTH(Stock_Info[[#This Row],[Date]]),1))-1)/7)+1</f>
        <v>WEEK 3</v>
      </c>
      <c r="D2391" s="12">
        <v>292.3</v>
      </c>
      <c r="E2391" s="12">
        <v>297.64999999999998</v>
      </c>
      <c r="F2391" s="12">
        <v>285</v>
      </c>
      <c r="G2391" s="12">
        <v>289.25</v>
      </c>
      <c r="H2391" s="12">
        <v>289.32880195599023</v>
      </c>
      <c r="I2391">
        <v>20450</v>
      </c>
      <c r="J2391">
        <v>1125</v>
      </c>
      <c r="K2391" s="12">
        <v>5916774</v>
      </c>
      <c r="L2391">
        <v>10160</v>
      </c>
      <c r="M2391">
        <v>49.68</v>
      </c>
      <c r="N2391">
        <v>12.65</v>
      </c>
      <c r="O2391">
        <v>-3.05</v>
      </c>
      <c r="P2391">
        <f xml:space="preserve"> IF(Stock_Info[[#This Row],[Close Price]] &gt; Stock_Info[[#This Row],[Open Price]], 1, 0)</f>
        <v>0</v>
      </c>
      <c r="Q2391" t="str">
        <f>IF(AND(Stock_Info[[#This Row],[% Deli. Qty to Traded Qty]]&gt;80,Stock_Info[[#This Row],[No. of Trades]]&lt;3000),"Unusual Day","")</f>
        <v/>
      </c>
      <c r="R2391" t="str">
        <f>IF(AND(Stock_Info[[#This Row],[Spread High-Low]] &lt; 10, Stock_Info[[#This Row],[% Deli. Qty to Traded Qty]] &gt; 90), "Good Day", "")</f>
        <v/>
      </c>
    </row>
    <row r="2392" spans="1:18">
      <c r="A2392" t="s">
        <v>49</v>
      </c>
      <c r="B2392" s="1">
        <v>45701</v>
      </c>
      <c r="C2392" s="1" t="str">
        <f>"WEEK" &amp;" " &amp;  INT((DAY(Stock_Info[[#This Row],[Date]])+WEEKDAY(DATE(YEAR(Stock_Info[[#This Row],[Date]]),MONTH(Stock_Info[[#This Row],[Date]]),1))-1)/7)+1</f>
        <v>WEEK 3</v>
      </c>
      <c r="D2392" s="12">
        <v>289.05</v>
      </c>
      <c r="E2392" s="12">
        <v>301</v>
      </c>
      <c r="F2392" s="12">
        <v>289.05</v>
      </c>
      <c r="G2392" s="12">
        <v>297.64999999999998</v>
      </c>
      <c r="H2392" s="12">
        <v>297.05561189993239</v>
      </c>
      <c r="I2392">
        <v>11832</v>
      </c>
      <c r="J2392">
        <v>912</v>
      </c>
      <c r="K2392" s="12">
        <v>3514762</v>
      </c>
      <c r="L2392">
        <v>5921</v>
      </c>
      <c r="M2392">
        <v>50.04</v>
      </c>
      <c r="N2392">
        <v>11.95</v>
      </c>
      <c r="O2392">
        <v>8.6</v>
      </c>
      <c r="P2392">
        <f xml:space="preserve"> IF(Stock_Info[[#This Row],[Close Price]] &gt; Stock_Info[[#This Row],[Open Price]], 1, 0)</f>
        <v>1</v>
      </c>
      <c r="Q2392" t="str">
        <f>IF(AND(Stock_Info[[#This Row],[% Deli. Qty to Traded Qty]]&gt;80,Stock_Info[[#This Row],[No. of Trades]]&lt;3000),"Unusual Day","")</f>
        <v/>
      </c>
      <c r="R2392" t="str">
        <f>IF(AND(Stock_Info[[#This Row],[Spread High-Low]] &lt; 10, Stock_Info[[#This Row],[% Deli. Qty to Traded Qty]] &gt; 90), "Good Day", "")</f>
        <v/>
      </c>
    </row>
    <row r="2393" spans="1:18">
      <c r="A2393" t="s">
        <v>49</v>
      </c>
      <c r="B2393" s="1">
        <v>45700</v>
      </c>
      <c r="C2393" s="1" t="str">
        <f>"WEEK" &amp;" " &amp;  INT((DAY(Stock_Info[[#This Row],[Date]])+WEEKDAY(DATE(YEAR(Stock_Info[[#This Row],[Date]]),MONTH(Stock_Info[[#This Row],[Date]]),1))-1)/7)+1</f>
        <v>WEEK 3</v>
      </c>
      <c r="D2393" s="12">
        <v>296.95</v>
      </c>
      <c r="E2393" s="12">
        <v>296.95</v>
      </c>
      <c r="F2393" s="12">
        <v>274.7</v>
      </c>
      <c r="G2393" s="12">
        <v>290.8</v>
      </c>
      <c r="H2393" s="12">
        <v>282.74826801027081</v>
      </c>
      <c r="I2393">
        <v>20641</v>
      </c>
      <c r="J2393">
        <v>1305</v>
      </c>
      <c r="K2393" s="12">
        <v>5836207</v>
      </c>
      <c r="L2393">
        <v>10067</v>
      </c>
      <c r="M2393">
        <v>48.77</v>
      </c>
      <c r="N2393">
        <v>22.25</v>
      </c>
      <c r="O2393">
        <v>-6.15</v>
      </c>
      <c r="P2393">
        <f xml:space="preserve"> IF(Stock_Info[[#This Row],[Close Price]] &gt; Stock_Info[[#This Row],[Open Price]], 1, 0)</f>
        <v>0</v>
      </c>
      <c r="Q2393" t="str">
        <f>IF(AND(Stock_Info[[#This Row],[% Deli. Qty to Traded Qty]]&gt;80,Stock_Info[[#This Row],[No. of Trades]]&lt;3000),"Unusual Day","")</f>
        <v/>
      </c>
      <c r="R2393" t="str">
        <f>IF(AND(Stock_Info[[#This Row],[Spread High-Low]] &lt; 10, Stock_Info[[#This Row],[% Deli. Qty to Traded Qty]] &gt; 90), "Good Day", "")</f>
        <v/>
      </c>
    </row>
    <row r="2394" spans="1:18">
      <c r="A2394" t="s">
        <v>49</v>
      </c>
      <c r="B2394" s="1">
        <v>45699</v>
      </c>
      <c r="C2394" s="1" t="str">
        <f>"WEEK" &amp;" " &amp;  INT((DAY(Stock_Info[[#This Row],[Date]])+WEEKDAY(DATE(YEAR(Stock_Info[[#This Row],[Date]]),MONTH(Stock_Info[[#This Row],[Date]]),1))-1)/7)+1</f>
        <v>WEEK 3</v>
      </c>
      <c r="D2394" s="12">
        <v>296.2</v>
      </c>
      <c r="E2394" s="12">
        <v>299.7</v>
      </c>
      <c r="F2394" s="12">
        <v>287.3</v>
      </c>
      <c r="G2394" s="12">
        <v>291.60000000000002</v>
      </c>
      <c r="H2394" s="12">
        <v>292.14763671756191</v>
      </c>
      <c r="I2394">
        <v>16439</v>
      </c>
      <c r="J2394">
        <v>1086</v>
      </c>
      <c r="K2394" s="12">
        <v>4802615</v>
      </c>
      <c r="L2394">
        <v>9739</v>
      </c>
      <c r="M2394">
        <v>59.24</v>
      </c>
      <c r="N2394">
        <v>12.4</v>
      </c>
      <c r="O2394">
        <v>-4.5999999999999996</v>
      </c>
      <c r="P2394">
        <f xml:space="preserve"> IF(Stock_Info[[#This Row],[Close Price]] &gt; Stock_Info[[#This Row],[Open Price]], 1, 0)</f>
        <v>0</v>
      </c>
      <c r="Q2394" t="str">
        <f>IF(AND(Stock_Info[[#This Row],[% Deli. Qty to Traded Qty]]&gt;80,Stock_Info[[#This Row],[No. of Trades]]&lt;3000),"Unusual Day","")</f>
        <v/>
      </c>
      <c r="R2394" t="str">
        <f>IF(AND(Stock_Info[[#This Row],[Spread High-Low]] &lt; 10, Stock_Info[[#This Row],[% Deli. Qty to Traded Qty]] &gt; 90), "Good Day", "")</f>
        <v/>
      </c>
    </row>
    <row r="2395" spans="1:18">
      <c r="A2395" t="s">
        <v>49</v>
      </c>
      <c r="B2395" s="1">
        <v>45698</v>
      </c>
      <c r="C2395" s="1" t="str">
        <f>"WEEK" &amp;" " &amp;  INT((DAY(Stock_Info[[#This Row],[Date]])+WEEKDAY(DATE(YEAR(Stock_Info[[#This Row],[Date]]),MONTH(Stock_Info[[#This Row],[Date]]),1))-1)/7)+1</f>
        <v>WEEK 3</v>
      </c>
      <c r="D2395" s="12">
        <v>312.95</v>
      </c>
      <c r="E2395" s="12">
        <v>312.95</v>
      </c>
      <c r="F2395" s="12">
        <v>298.45</v>
      </c>
      <c r="G2395" s="12">
        <v>299.95</v>
      </c>
      <c r="H2395" s="12">
        <v>301.36963509169976</v>
      </c>
      <c r="I2395">
        <v>5289</v>
      </c>
      <c r="J2395">
        <v>396</v>
      </c>
      <c r="K2395" s="12">
        <v>1593944</v>
      </c>
      <c r="L2395">
        <v>2800</v>
      </c>
      <c r="M2395">
        <v>52.94</v>
      </c>
      <c r="N2395">
        <v>14.5</v>
      </c>
      <c r="O2395">
        <v>-13</v>
      </c>
      <c r="P2395">
        <f xml:space="preserve"> IF(Stock_Info[[#This Row],[Close Price]] &gt; Stock_Info[[#This Row],[Open Price]], 1, 0)</f>
        <v>0</v>
      </c>
      <c r="Q2395" t="str">
        <f>IF(AND(Stock_Info[[#This Row],[% Deli. Qty to Traded Qty]]&gt;80,Stock_Info[[#This Row],[No. of Trades]]&lt;3000),"Unusual Day","")</f>
        <v/>
      </c>
      <c r="R2395" t="str">
        <f>IF(AND(Stock_Info[[#This Row],[Spread High-Low]] &lt; 10, Stock_Info[[#This Row],[% Deli. Qty to Traded Qty]] &gt; 90), "Good Day", "")</f>
        <v/>
      </c>
    </row>
    <row r="2396" spans="1:18">
      <c r="A2396" t="s">
        <v>49</v>
      </c>
      <c r="B2396" s="1">
        <v>45695</v>
      </c>
      <c r="C2396" s="1" t="str">
        <f>"WEEK" &amp;" " &amp;  INT((DAY(Stock_Info[[#This Row],[Date]])+WEEKDAY(DATE(YEAR(Stock_Info[[#This Row],[Date]]),MONTH(Stock_Info[[#This Row],[Date]]),1))-1)/7)+1</f>
        <v>WEEK 2</v>
      </c>
      <c r="D2396" s="12">
        <v>308.95</v>
      </c>
      <c r="E2396" s="12">
        <v>310.05</v>
      </c>
      <c r="F2396" s="12">
        <v>303.75</v>
      </c>
      <c r="G2396" s="12">
        <v>305.8</v>
      </c>
      <c r="H2396" s="12">
        <v>307.14473537604459</v>
      </c>
      <c r="I2396">
        <v>8975</v>
      </c>
      <c r="J2396">
        <v>396</v>
      </c>
      <c r="K2396" s="12">
        <v>2756624</v>
      </c>
      <c r="L2396">
        <v>5599</v>
      </c>
      <c r="M2396">
        <v>62.38</v>
      </c>
      <c r="N2396">
        <v>6.3</v>
      </c>
      <c r="O2396">
        <v>-3.15</v>
      </c>
      <c r="P2396">
        <f xml:space="preserve"> IF(Stock_Info[[#This Row],[Close Price]] &gt; Stock_Info[[#This Row],[Open Price]], 1, 0)</f>
        <v>0</v>
      </c>
      <c r="Q2396" t="str">
        <f>IF(AND(Stock_Info[[#This Row],[% Deli. Qty to Traded Qty]]&gt;80,Stock_Info[[#This Row],[No. of Trades]]&lt;3000),"Unusual Day","")</f>
        <v/>
      </c>
      <c r="R2396" t="str">
        <f>IF(AND(Stock_Info[[#This Row],[Spread High-Low]] &lt; 10, Stock_Info[[#This Row],[% Deli. Qty to Traded Qty]] &gt; 90), "Good Day", "")</f>
        <v/>
      </c>
    </row>
    <row r="2397" spans="1:18">
      <c r="A2397" t="s">
        <v>49</v>
      </c>
      <c r="B2397" s="1">
        <v>45694</v>
      </c>
      <c r="C2397" s="1" t="str">
        <f>"WEEK" &amp;" " &amp;  INT((DAY(Stock_Info[[#This Row],[Date]])+WEEKDAY(DATE(YEAR(Stock_Info[[#This Row],[Date]]),MONTH(Stock_Info[[#This Row],[Date]]),1))-1)/7)+1</f>
        <v>WEEK 2</v>
      </c>
      <c r="D2397" s="12">
        <v>311.05</v>
      </c>
      <c r="E2397" s="12">
        <v>311.05</v>
      </c>
      <c r="F2397" s="12">
        <v>306.05</v>
      </c>
      <c r="G2397" s="12">
        <v>308.45</v>
      </c>
      <c r="H2397" s="12">
        <v>308.43831640058056</v>
      </c>
      <c r="I2397">
        <v>7579</v>
      </c>
      <c r="J2397">
        <v>431</v>
      </c>
      <c r="K2397" s="12">
        <v>2337654</v>
      </c>
      <c r="L2397">
        <v>5200</v>
      </c>
      <c r="M2397">
        <v>68.61</v>
      </c>
      <c r="N2397">
        <v>5</v>
      </c>
      <c r="O2397">
        <v>-2.6</v>
      </c>
      <c r="P2397">
        <f xml:space="preserve"> IF(Stock_Info[[#This Row],[Close Price]] &gt; Stock_Info[[#This Row],[Open Price]], 1, 0)</f>
        <v>0</v>
      </c>
      <c r="Q2397" t="str">
        <f>IF(AND(Stock_Info[[#This Row],[% Deli. Qty to Traded Qty]]&gt;80,Stock_Info[[#This Row],[No. of Trades]]&lt;3000),"Unusual Day","")</f>
        <v/>
      </c>
      <c r="R2397" t="str">
        <f>IF(AND(Stock_Info[[#This Row],[Spread High-Low]] &lt; 10, Stock_Info[[#This Row],[% Deli. Qty to Traded Qty]] &gt; 90), "Good Day", "")</f>
        <v/>
      </c>
    </row>
    <row r="2398" spans="1:18">
      <c r="A2398" t="s">
        <v>49</v>
      </c>
      <c r="B2398" s="1">
        <v>45693</v>
      </c>
      <c r="C2398" s="1" t="str">
        <f>"WEEK" &amp;" " &amp;  INT((DAY(Stock_Info[[#This Row],[Date]])+WEEKDAY(DATE(YEAR(Stock_Info[[#This Row],[Date]]),MONTH(Stock_Info[[#This Row],[Date]]),1))-1)/7)+1</f>
        <v>WEEK 2</v>
      </c>
      <c r="D2398" s="12">
        <v>301.10000000000002</v>
      </c>
      <c r="E2398" s="12">
        <v>311.39999999999998</v>
      </c>
      <c r="F2398" s="12">
        <v>301.10000000000002</v>
      </c>
      <c r="G2398" s="12">
        <v>310.05</v>
      </c>
      <c r="H2398" s="12">
        <v>309.38801562351148</v>
      </c>
      <c r="I2398">
        <v>10497</v>
      </c>
      <c r="J2398">
        <v>509</v>
      </c>
      <c r="K2398" s="12">
        <v>3247646</v>
      </c>
      <c r="L2398">
        <v>5979</v>
      </c>
      <c r="M2398">
        <v>56.96</v>
      </c>
      <c r="N2398">
        <v>10.3</v>
      </c>
      <c r="O2398">
        <v>8.9499999999999993</v>
      </c>
      <c r="P2398">
        <f xml:space="preserve"> IF(Stock_Info[[#This Row],[Close Price]] &gt; Stock_Info[[#This Row],[Open Price]], 1, 0)</f>
        <v>1</v>
      </c>
      <c r="Q2398" t="str">
        <f>IF(AND(Stock_Info[[#This Row],[% Deli. Qty to Traded Qty]]&gt;80,Stock_Info[[#This Row],[No. of Trades]]&lt;3000),"Unusual Day","")</f>
        <v/>
      </c>
      <c r="R2398" t="str">
        <f>IF(AND(Stock_Info[[#This Row],[Spread High-Low]] &lt; 10, Stock_Info[[#This Row],[% Deli. Qty to Traded Qty]] &gt; 90), "Good Day", "")</f>
        <v/>
      </c>
    </row>
    <row r="2399" spans="1:18">
      <c r="A2399" t="s">
        <v>49</v>
      </c>
      <c r="B2399" s="1">
        <v>45692</v>
      </c>
      <c r="C2399" s="1" t="str">
        <f>"WEEK" &amp;" " &amp;  INT((DAY(Stock_Info[[#This Row],[Date]])+WEEKDAY(DATE(YEAR(Stock_Info[[#This Row],[Date]]),MONTH(Stock_Info[[#This Row],[Date]]),1))-1)/7)+1</f>
        <v>WEEK 2</v>
      </c>
      <c r="D2399" s="12">
        <v>310.35000000000002</v>
      </c>
      <c r="E2399" s="12">
        <v>310.35000000000002</v>
      </c>
      <c r="F2399" s="12">
        <v>303.64999999999998</v>
      </c>
      <c r="G2399" s="12">
        <v>306.39999999999998</v>
      </c>
      <c r="H2399" s="12">
        <v>304.85719696969699</v>
      </c>
      <c r="I2399">
        <v>7920</v>
      </c>
      <c r="J2399">
        <v>365</v>
      </c>
      <c r="K2399" s="12">
        <v>2414469</v>
      </c>
      <c r="L2399">
        <v>5361</v>
      </c>
      <c r="M2399">
        <v>67.69</v>
      </c>
      <c r="N2399">
        <v>6.7</v>
      </c>
      <c r="O2399">
        <v>-3.95</v>
      </c>
      <c r="P2399">
        <f xml:space="preserve"> IF(Stock_Info[[#This Row],[Close Price]] &gt; Stock_Info[[#This Row],[Open Price]], 1, 0)</f>
        <v>0</v>
      </c>
      <c r="Q2399" t="str">
        <f>IF(AND(Stock_Info[[#This Row],[% Deli. Qty to Traded Qty]]&gt;80,Stock_Info[[#This Row],[No. of Trades]]&lt;3000),"Unusual Day","")</f>
        <v/>
      </c>
      <c r="R2399" t="str">
        <f>IF(AND(Stock_Info[[#This Row],[Spread High-Low]] &lt; 10, Stock_Info[[#This Row],[% Deli. Qty to Traded Qty]] &gt; 90), "Good Day", "")</f>
        <v/>
      </c>
    </row>
    <row r="2400" spans="1:18">
      <c r="A2400" t="s">
        <v>49</v>
      </c>
      <c r="B2400" s="1">
        <v>45691</v>
      </c>
      <c r="C2400" s="1" t="str">
        <f>"WEEK" &amp;" " &amp;  INT((DAY(Stock_Info[[#This Row],[Date]])+WEEKDAY(DATE(YEAR(Stock_Info[[#This Row],[Date]]),MONTH(Stock_Info[[#This Row],[Date]]),1))-1)/7)+1</f>
        <v>WEEK 2</v>
      </c>
      <c r="D2400" s="12">
        <v>304.85000000000002</v>
      </c>
      <c r="E2400" s="12">
        <v>305.2</v>
      </c>
      <c r="F2400" s="12">
        <v>301.05</v>
      </c>
      <c r="G2400" s="12">
        <v>303.45</v>
      </c>
      <c r="H2400" s="12">
        <v>302.72733004097933</v>
      </c>
      <c r="I2400">
        <v>9517</v>
      </c>
      <c r="J2400">
        <v>408</v>
      </c>
      <c r="K2400" s="12">
        <v>2881056</v>
      </c>
      <c r="L2400">
        <v>7057</v>
      </c>
      <c r="M2400">
        <v>74.150000000000006</v>
      </c>
      <c r="N2400">
        <v>4.1500000000000004</v>
      </c>
      <c r="O2400">
        <v>-1.4</v>
      </c>
      <c r="P2400">
        <f xml:space="preserve"> IF(Stock_Info[[#This Row],[Close Price]] &gt; Stock_Info[[#This Row],[Open Price]], 1, 0)</f>
        <v>0</v>
      </c>
      <c r="Q2400" t="str">
        <f>IF(AND(Stock_Info[[#This Row],[% Deli. Qty to Traded Qty]]&gt;80,Stock_Info[[#This Row],[No. of Trades]]&lt;3000),"Unusual Day","")</f>
        <v/>
      </c>
      <c r="R2400" t="str">
        <f>IF(AND(Stock_Info[[#This Row],[Spread High-Low]] &lt; 10, Stock_Info[[#This Row],[% Deli. Qty to Traded Qty]] &gt; 90), "Good Day", "")</f>
        <v/>
      </c>
    </row>
    <row r="2401" spans="1:18">
      <c r="A2401" t="s">
        <v>49</v>
      </c>
      <c r="B2401" s="1">
        <v>45689</v>
      </c>
      <c r="C2401" s="1" t="str">
        <f>"WEEK" &amp;" " &amp;  INT((DAY(Stock_Info[[#This Row],[Date]])+WEEKDAY(DATE(YEAR(Stock_Info[[#This Row],[Date]]),MONTH(Stock_Info[[#This Row],[Date]]),1))-1)/7)+1</f>
        <v>WEEK 2</v>
      </c>
      <c r="D2401" s="12">
        <v>300</v>
      </c>
      <c r="E2401" s="12">
        <v>307.75</v>
      </c>
      <c r="F2401" s="12">
        <v>300</v>
      </c>
      <c r="G2401" s="12">
        <v>306.05</v>
      </c>
      <c r="H2401" s="12">
        <v>304.76031343627562</v>
      </c>
      <c r="I2401">
        <v>4339</v>
      </c>
      <c r="J2401">
        <v>302</v>
      </c>
      <c r="K2401" s="12">
        <v>1322355</v>
      </c>
      <c r="L2401">
        <v>1189</v>
      </c>
      <c r="M2401">
        <v>27.4</v>
      </c>
      <c r="N2401">
        <v>7.75</v>
      </c>
      <c r="O2401">
        <v>6.05</v>
      </c>
      <c r="P2401">
        <f xml:space="preserve"> IF(Stock_Info[[#This Row],[Close Price]] &gt; Stock_Info[[#This Row],[Open Price]], 1, 0)</f>
        <v>1</v>
      </c>
      <c r="Q2401" t="str">
        <f>IF(AND(Stock_Info[[#This Row],[% Deli. Qty to Traded Qty]]&gt;80,Stock_Info[[#This Row],[No. of Trades]]&lt;3000),"Unusual Day","")</f>
        <v/>
      </c>
      <c r="R2401" t="str">
        <f>IF(AND(Stock_Info[[#This Row],[Spread High-Low]] &lt; 10, Stock_Info[[#This Row],[% Deli. Qty to Traded Qty]] &gt; 90), "Good Day", "")</f>
        <v/>
      </c>
    </row>
    <row r="2402" spans="1:18">
      <c r="A2402" t="s">
        <v>49</v>
      </c>
      <c r="B2402" s="1">
        <v>45688</v>
      </c>
      <c r="C2402" s="1" t="str">
        <f>"WEEK" &amp;" " &amp;  INT((DAY(Stock_Info[[#This Row],[Date]])+WEEKDAY(DATE(YEAR(Stock_Info[[#This Row],[Date]]),MONTH(Stock_Info[[#This Row],[Date]]),1))-1)/7)+1</f>
        <v>WEEK 5</v>
      </c>
      <c r="D2402" s="12">
        <v>302.10000000000002</v>
      </c>
      <c r="E2402" s="12">
        <v>306.85000000000002</v>
      </c>
      <c r="F2402" s="12">
        <v>300.64999999999998</v>
      </c>
      <c r="G2402" s="12">
        <v>305.85000000000002</v>
      </c>
      <c r="H2402" s="12">
        <v>304.31558935361215</v>
      </c>
      <c r="I2402">
        <v>6049</v>
      </c>
      <c r="J2402">
        <v>438</v>
      </c>
      <c r="K2402" s="12">
        <v>1840805</v>
      </c>
      <c r="L2402">
        <v>4202</v>
      </c>
      <c r="M2402">
        <v>69.47</v>
      </c>
      <c r="N2402">
        <v>6.2</v>
      </c>
      <c r="O2402">
        <v>3.75</v>
      </c>
      <c r="P2402">
        <f xml:space="preserve"> IF(Stock_Info[[#This Row],[Close Price]] &gt; Stock_Info[[#This Row],[Open Price]], 1, 0)</f>
        <v>1</v>
      </c>
      <c r="Q2402" t="str">
        <f>IF(AND(Stock_Info[[#This Row],[% Deli. Qty to Traded Qty]]&gt;80,Stock_Info[[#This Row],[No. of Trades]]&lt;3000),"Unusual Day","")</f>
        <v/>
      </c>
      <c r="R2402" t="str">
        <f>IF(AND(Stock_Info[[#This Row],[Spread High-Low]] &lt; 10, Stock_Info[[#This Row],[% Deli. Qty to Traded Qty]] &gt; 90), "Good Day", "")</f>
        <v/>
      </c>
    </row>
    <row r="2403" spans="1:18">
      <c r="A2403" t="s">
        <v>49</v>
      </c>
      <c r="B2403" s="1">
        <v>45687</v>
      </c>
      <c r="C2403" s="1" t="str">
        <f>"WEEK" &amp;" " &amp;  INT((DAY(Stock_Info[[#This Row],[Date]])+WEEKDAY(DATE(YEAR(Stock_Info[[#This Row],[Date]]),MONTH(Stock_Info[[#This Row],[Date]]),1))-1)/7)+1</f>
        <v>WEEK 5</v>
      </c>
      <c r="D2403" s="12">
        <v>298.85000000000002</v>
      </c>
      <c r="E2403" s="12">
        <v>303.95</v>
      </c>
      <c r="F2403" s="12">
        <v>296.14999999999998</v>
      </c>
      <c r="G2403" s="12">
        <v>303.10000000000002</v>
      </c>
      <c r="H2403" s="12">
        <v>301.9546835443038</v>
      </c>
      <c r="I2403">
        <v>3950</v>
      </c>
      <c r="J2403">
        <v>205</v>
      </c>
      <c r="K2403" s="12">
        <v>1192721</v>
      </c>
      <c r="L2403">
        <v>1801</v>
      </c>
      <c r="M2403">
        <v>45.59</v>
      </c>
      <c r="N2403">
        <v>7.8</v>
      </c>
      <c r="O2403">
        <v>4.25</v>
      </c>
      <c r="P2403">
        <f xml:space="preserve"> IF(Stock_Info[[#This Row],[Close Price]] &gt; Stock_Info[[#This Row],[Open Price]], 1, 0)</f>
        <v>1</v>
      </c>
      <c r="Q2403" t="str">
        <f>IF(AND(Stock_Info[[#This Row],[% Deli. Qty to Traded Qty]]&gt;80,Stock_Info[[#This Row],[No. of Trades]]&lt;3000),"Unusual Day","")</f>
        <v/>
      </c>
      <c r="R2403" t="str">
        <f>IF(AND(Stock_Info[[#This Row],[Spread High-Low]] &lt; 10, Stock_Info[[#This Row],[% Deli. Qty to Traded Qty]] &gt; 90), "Good Day", "")</f>
        <v/>
      </c>
    </row>
    <row r="2404" spans="1:18">
      <c r="A2404" t="s">
        <v>49</v>
      </c>
      <c r="B2404" s="1">
        <v>45686</v>
      </c>
      <c r="C2404" s="1" t="str">
        <f>"WEEK" &amp;" " &amp;  INT((DAY(Stock_Info[[#This Row],[Date]])+WEEKDAY(DATE(YEAR(Stock_Info[[#This Row],[Date]]),MONTH(Stock_Info[[#This Row],[Date]]),1))-1)/7)+1</f>
        <v>WEEK 5</v>
      </c>
      <c r="D2404" s="12">
        <v>300.05</v>
      </c>
      <c r="E2404" s="12">
        <v>305.35000000000002</v>
      </c>
      <c r="F2404" s="12">
        <v>298.55</v>
      </c>
      <c r="G2404" s="12">
        <v>302.14999999999998</v>
      </c>
      <c r="H2404" s="12">
        <v>301.76169526323508</v>
      </c>
      <c r="I2404">
        <v>6819</v>
      </c>
      <c r="J2404">
        <v>361</v>
      </c>
      <c r="K2404" s="12">
        <v>2057713</v>
      </c>
      <c r="L2404">
        <v>2558</v>
      </c>
      <c r="M2404">
        <v>37.51</v>
      </c>
      <c r="N2404">
        <v>6.8</v>
      </c>
      <c r="O2404">
        <v>2.1</v>
      </c>
      <c r="P2404">
        <f xml:space="preserve"> IF(Stock_Info[[#This Row],[Close Price]] &gt; Stock_Info[[#This Row],[Open Price]], 1, 0)</f>
        <v>1</v>
      </c>
      <c r="Q2404" t="str">
        <f>IF(AND(Stock_Info[[#This Row],[% Deli. Qty to Traded Qty]]&gt;80,Stock_Info[[#This Row],[No. of Trades]]&lt;3000),"Unusual Day","")</f>
        <v/>
      </c>
      <c r="R2404" t="str">
        <f>IF(AND(Stock_Info[[#This Row],[Spread High-Low]] &lt; 10, Stock_Info[[#This Row],[% Deli. Qty to Traded Qty]] &gt; 90), "Good Day", "")</f>
        <v/>
      </c>
    </row>
    <row r="2405" spans="1:18">
      <c r="A2405" t="s">
        <v>49</v>
      </c>
      <c r="B2405" s="1">
        <v>45685</v>
      </c>
      <c r="C2405" s="1" t="str">
        <f>"WEEK" &amp;" " &amp;  INT((DAY(Stock_Info[[#This Row],[Date]])+WEEKDAY(DATE(YEAR(Stock_Info[[#This Row],[Date]]),MONTH(Stock_Info[[#This Row],[Date]]),1))-1)/7)+1</f>
        <v>WEEK 5</v>
      </c>
      <c r="D2405" s="12">
        <v>306.39999999999998</v>
      </c>
      <c r="E2405" s="12">
        <v>309.5</v>
      </c>
      <c r="F2405" s="12">
        <v>296.85000000000002</v>
      </c>
      <c r="G2405" s="12">
        <v>304.8</v>
      </c>
      <c r="H2405" s="12">
        <v>302.93548387096774</v>
      </c>
      <c r="I2405">
        <v>17236</v>
      </c>
      <c r="J2405">
        <v>917</v>
      </c>
      <c r="K2405" s="12">
        <v>5221396</v>
      </c>
      <c r="L2405">
        <v>8098</v>
      </c>
      <c r="M2405">
        <v>46.98</v>
      </c>
      <c r="N2405">
        <v>12.65</v>
      </c>
      <c r="O2405">
        <v>-1.6</v>
      </c>
      <c r="P2405">
        <f xml:space="preserve"> IF(Stock_Info[[#This Row],[Close Price]] &gt; Stock_Info[[#This Row],[Open Price]], 1, 0)</f>
        <v>0</v>
      </c>
      <c r="Q2405" t="str">
        <f>IF(AND(Stock_Info[[#This Row],[% Deli. Qty to Traded Qty]]&gt;80,Stock_Info[[#This Row],[No. of Trades]]&lt;3000),"Unusual Day","")</f>
        <v/>
      </c>
      <c r="R2405" t="str">
        <f>IF(AND(Stock_Info[[#This Row],[Spread High-Low]] &lt; 10, Stock_Info[[#This Row],[% Deli. Qty to Traded Qty]] &gt; 90), "Good Day", "")</f>
        <v/>
      </c>
    </row>
    <row r="2406" spans="1:18">
      <c r="A2406" t="s">
        <v>49</v>
      </c>
      <c r="B2406" s="1">
        <v>45684</v>
      </c>
      <c r="C2406" s="1" t="str">
        <f>"WEEK" &amp;" " &amp;  INT((DAY(Stock_Info[[#This Row],[Date]])+WEEKDAY(DATE(YEAR(Stock_Info[[#This Row],[Date]]),MONTH(Stock_Info[[#This Row],[Date]]),1))-1)/7)+1</f>
        <v>WEEK 5</v>
      </c>
      <c r="D2406" s="12">
        <v>309.45</v>
      </c>
      <c r="E2406" s="12">
        <v>309.45</v>
      </c>
      <c r="F2406" s="12">
        <v>299</v>
      </c>
      <c r="G2406" s="12">
        <v>300.45</v>
      </c>
      <c r="H2406" s="12">
        <v>301.50659681800545</v>
      </c>
      <c r="I2406">
        <v>10308</v>
      </c>
      <c r="J2406">
        <v>746</v>
      </c>
      <c r="K2406" s="12">
        <v>3107930</v>
      </c>
      <c r="L2406">
        <v>4682</v>
      </c>
      <c r="M2406">
        <v>45.42</v>
      </c>
      <c r="N2406">
        <v>10.45</v>
      </c>
      <c r="O2406">
        <v>-9</v>
      </c>
      <c r="P2406">
        <f xml:space="preserve"> IF(Stock_Info[[#This Row],[Close Price]] &gt; Stock_Info[[#This Row],[Open Price]], 1, 0)</f>
        <v>0</v>
      </c>
      <c r="Q2406" t="str">
        <f>IF(AND(Stock_Info[[#This Row],[% Deli. Qty to Traded Qty]]&gt;80,Stock_Info[[#This Row],[No. of Trades]]&lt;3000),"Unusual Day","")</f>
        <v/>
      </c>
      <c r="R2406" t="str">
        <f>IF(AND(Stock_Info[[#This Row],[Spread High-Low]] &lt; 10, Stock_Info[[#This Row],[% Deli. Qty to Traded Qty]] &gt; 90), "Good Day", "")</f>
        <v/>
      </c>
    </row>
    <row r="2407" spans="1:18">
      <c r="A2407" t="s">
        <v>49</v>
      </c>
      <c r="B2407" s="1">
        <v>45681</v>
      </c>
      <c r="C2407" s="1" t="str">
        <f>"WEEK" &amp;" " &amp;  INT((DAY(Stock_Info[[#This Row],[Date]])+WEEKDAY(DATE(YEAR(Stock_Info[[#This Row],[Date]]),MONTH(Stock_Info[[#This Row],[Date]]),1))-1)/7)+1</f>
        <v>WEEK 4</v>
      </c>
      <c r="D2407" s="12">
        <v>311.2</v>
      </c>
      <c r="E2407" s="12">
        <v>313.14999999999998</v>
      </c>
      <c r="F2407" s="12">
        <v>308.7</v>
      </c>
      <c r="G2407" s="12">
        <v>309.75</v>
      </c>
      <c r="H2407" s="12">
        <v>310.66777509068925</v>
      </c>
      <c r="I2407">
        <v>3308</v>
      </c>
      <c r="J2407">
        <v>239</v>
      </c>
      <c r="K2407" s="12">
        <v>1027689</v>
      </c>
      <c r="L2407">
        <v>1143</v>
      </c>
      <c r="M2407">
        <v>34.549999999999997</v>
      </c>
      <c r="N2407">
        <v>4.45</v>
      </c>
      <c r="O2407">
        <v>-1.45</v>
      </c>
      <c r="P2407">
        <f xml:space="preserve"> IF(Stock_Info[[#This Row],[Close Price]] &gt; Stock_Info[[#This Row],[Open Price]], 1, 0)</f>
        <v>0</v>
      </c>
      <c r="Q2407" t="str">
        <f>IF(AND(Stock_Info[[#This Row],[% Deli. Qty to Traded Qty]]&gt;80,Stock_Info[[#This Row],[No. of Trades]]&lt;3000),"Unusual Day","")</f>
        <v/>
      </c>
      <c r="R2407" t="str">
        <f>IF(AND(Stock_Info[[#This Row],[Spread High-Low]] &lt; 10, Stock_Info[[#This Row],[% Deli. Qty to Traded Qty]] &gt; 90), "Good Day", "")</f>
        <v/>
      </c>
    </row>
    <row r="2408" spans="1:18">
      <c r="A2408" t="s">
        <v>49</v>
      </c>
      <c r="B2408" s="1">
        <v>45680</v>
      </c>
      <c r="C2408" s="1" t="str">
        <f>"WEEK" &amp;" " &amp;  INT((DAY(Stock_Info[[#This Row],[Date]])+WEEKDAY(DATE(YEAR(Stock_Info[[#This Row],[Date]]),MONTH(Stock_Info[[#This Row],[Date]]),1))-1)/7)+1</f>
        <v>WEEK 4</v>
      </c>
      <c r="D2408" s="12">
        <v>308.95</v>
      </c>
      <c r="E2408" s="12">
        <v>314</v>
      </c>
      <c r="F2408" s="12">
        <v>305</v>
      </c>
      <c r="G2408" s="12">
        <v>312.39999999999998</v>
      </c>
      <c r="H2408" s="12">
        <v>310.89609880415605</v>
      </c>
      <c r="I2408">
        <v>5101</v>
      </c>
      <c r="J2408">
        <v>219</v>
      </c>
      <c r="K2408" s="12">
        <v>1585881</v>
      </c>
      <c r="L2408">
        <v>2421</v>
      </c>
      <c r="M2408">
        <v>47.46</v>
      </c>
      <c r="N2408">
        <v>9</v>
      </c>
      <c r="O2408">
        <v>3.45</v>
      </c>
      <c r="P2408">
        <f xml:space="preserve"> IF(Stock_Info[[#This Row],[Close Price]] &gt; Stock_Info[[#This Row],[Open Price]], 1, 0)</f>
        <v>1</v>
      </c>
      <c r="Q2408" t="str">
        <f>IF(AND(Stock_Info[[#This Row],[% Deli. Qty to Traded Qty]]&gt;80,Stock_Info[[#This Row],[No. of Trades]]&lt;3000),"Unusual Day","")</f>
        <v/>
      </c>
      <c r="R2408" t="str">
        <f>IF(AND(Stock_Info[[#This Row],[Spread High-Low]] &lt; 10, Stock_Info[[#This Row],[% Deli. Qty to Traded Qty]] &gt; 90), "Good Day", "")</f>
        <v/>
      </c>
    </row>
    <row r="2409" spans="1:18">
      <c r="A2409" t="s">
        <v>49</v>
      </c>
      <c r="B2409" s="1">
        <v>45679</v>
      </c>
      <c r="C2409" s="1" t="str">
        <f>"WEEK" &amp;" " &amp;  INT((DAY(Stock_Info[[#This Row],[Date]])+WEEKDAY(DATE(YEAR(Stock_Info[[#This Row],[Date]]),MONTH(Stock_Info[[#This Row],[Date]]),1))-1)/7)+1</f>
        <v>WEEK 4</v>
      </c>
      <c r="D2409" s="12">
        <v>309.64999999999998</v>
      </c>
      <c r="E2409" s="12">
        <v>311.95</v>
      </c>
      <c r="F2409" s="12">
        <v>307</v>
      </c>
      <c r="G2409" s="12">
        <v>308.64999999999998</v>
      </c>
      <c r="H2409" s="12">
        <v>308.83699598700554</v>
      </c>
      <c r="I2409">
        <v>5233</v>
      </c>
      <c r="J2409">
        <v>285</v>
      </c>
      <c r="K2409" s="12">
        <v>1616144</v>
      </c>
      <c r="L2409">
        <v>2071</v>
      </c>
      <c r="M2409">
        <v>39.58</v>
      </c>
      <c r="N2409">
        <v>4.95</v>
      </c>
      <c r="O2409">
        <v>-1</v>
      </c>
      <c r="P2409">
        <f xml:space="preserve"> IF(Stock_Info[[#This Row],[Close Price]] &gt; Stock_Info[[#This Row],[Open Price]], 1, 0)</f>
        <v>0</v>
      </c>
      <c r="Q2409" t="str">
        <f>IF(AND(Stock_Info[[#This Row],[% Deli. Qty to Traded Qty]]&gt;80,Stock_Info[[#This Row],[No. of Trades]]&lt;3000),"Unusual Day","")</f>
        <v/>
      </c>
      <c r="R2409" t="str">
        <f>IF(AND(Stock_Info[[#This Row],[Spread High-Low]] &lt; 10, Stock_Info[[#This Row],[% Deli. Qty to Traded Qty]] &gt; 90), "Good Day", "")</f>
        <v/>
      </c>
    </row>
    <row r="2410" spans="1:18">
      <c r="A2410" t="s">
        <v>49</v>
      </c>
      <c r="B2410" s="1">
        <v>45678</v>
      </c>
      <c r="C2410" s="1" t="str">
        <f>"WEEK" &amp;" " &amp;  INT((DAY(Stock_Info[[#This Row],[Date]])+WEEKDAY(DATE(YEAR(Stock_Info[[#This Row],[Date]]),MONTH(Stock_Info[[#This Row],[Date]]),1))-1)/7)+1</f>
        <v>WEEK 4</v>
      </c>
      <c r="D2410" s="12">
        <v>312.3</v>
      </c>
      <c r="E2410" s="12">
        <v>315.14999999999998</v>
      </c>
      <c r="F2410" s="12">
        <v>310.45</v>
      </c>
      <c r="G2410" s="12">
        <v>312.2</v>
      </c>
      <c r="H2410" s="12">
        <v>312.80263157894734</v>
      </c>
      <c r="I2410">
        <v>5928</v>
      </c>
      <c r="J2410">
        <v>274</v>
      </c>
      <c r="K2410" s="12">
        <v>1854294</v>
      </c>
      <c r="L2410">
        <v>2663</v>
      </c>
      <c r="M2410">
        <v>44.92</v>
      </c>
      <c r="N2410">
        <v>4.7</v>
      </c>
      <c r="O2410">
        <v>-0.1</v>
      </c>
      <c r="P2410">
        <f xml:space="preserve"> IF(Stock_Info[[#This Row],[Close Price]] &gt; Stock_Info[[#This Row],[Open Price]], 1, 0)</f>
        <v>0</v>
      </c>
      <c r="Q2410" t="str">
        <f>IF(AND(Stock_Info[[#This Row],[% Deli. Qty to Traded Qty]]&gt;80,Stock_Info[[#This Row],[No. of Trades]]&lt;3000),"Unusual Day","")</f>
        <v/>
      </c>
      <c r="R2410" t="str">
        <f>IF(AND(Stock_Info[[#This Row],[Spread High-Low]] &lt; 10, Stock_Info[[#This Row],[% Deli. Qty to Traded Qty]] &gt; 90), "Good Day", "")</f>
        <v/>
      </c>
    </row>
    <row r="2411" spans="1:18">
      <c r="A2411" t="s">
        <v>49</v>
      </c>
      <c r="B2411" s="1">
        <v>45677</v>
      </c>
      <c r="C2411" s="1" t="str">
        <f>"WEEK" &amp;" " &amp;  INT((DAY(Stock_Info[[#This Row],[Date]])+WEEKDAY(DATE(YEAR(Stock_Info[[#This Row],[Date]]),MONTH(Stock_Info[[#This Row],[Date]]),1))-1)/7)+1</f>
        <v>WEEK 4</v>
      </c>
      <c r="D2411" s="12">
        <v>312.89999999999998</v>
      </c>
      <c r="E2411" s="12">
        <v>314.95</v>
      </c>
      <c r="F2411" s="12">
        <v>309.7</v>
      </c>
      <c r="G2411" s="12">
        <v>312.45</v>
      </c>
      <c r="H2411" s="12">
        <v>311.75894367113307</v>
      </c>
      <c r="I2411">
        <v>7687</v>
      </c>
      <c r="J2411">
        <v>333</v>
      </c>
      <c r="K2411" s="12">
        <v>2396491</v>
      </c>
      <c r="L2411">
        <v>4173</v>
      </c>
      <c r="M2411">
        <v>54.29</v>
      </c>
      <c r="N2411">
        <v>5.25</v>
      </c>
      <c r="O2411">
        <v>-0.45</v>
      </c>
      <c r="P2411">
        <f xml:space="preserve"> IF(Stock_Info[[#This Row],[Close Price]] &gt; Stock_Info[[#This Row],[Open Price]], 1, 0)</f>
        <v>0</v>
      </c>
      <c r="Q2411" t="str">
        <f>IF(AND(Stock_Info[[#This Row],[% Deli. Qty to Traded Qty]]&gt;80,Stock_Info[[#This Row],[No. of Trades]]&lt;3000),"Unusual Day","")</f>
        <v/>
      </c>
      <c r="R2411" t="str">
        <f>IF(AND(Stock_Info[[#This Row],[Spread High-Low]] &lt; 10, Stock_Info[[#This Row],[% Deli. Qty to Traded Qty]] &gt; 90), "Good Day", "")</f>
        <v/>
      </c>
    </row>
    <row r="2412" spans="1:18">
      <c r="A2412" t="s">
        <v>49</v>
      </c>
      <c r="B2412" s="1">
        <v>45674</v>
      </c>
      <c r="C2412" s="1" t="str">
        <f>"WEEK" &amp;" " &amp;  INT((DAY(Stock_Info[[#This Row],[Date]])+WEEKDAY(DATE(YEAR(Stock_Info[[#This Row],[Date]]),MONTH(Stock_Info[[#This Row],[Date]]),1))-1)/7)+1</f>
        <v>WEEK 3</v>
      </c>
      <c r="D2412" s="12">
        <v>318.14999999999998</v>
      </c>
      <c r="E2412" s="12">
        <v>318.85000000000002</v>
      </c>
      <c r="F2412" s="12">
        <v>311.05</v>
      </c>
      <c r="G2412" s="12">
        <v>312.25</v>
      </c>
      <c r="H2412" s="12">
        <v>313.07901774860198</v>
      </c>
      <c r="I2412">
        <v>4113</v>
      </c>
      <c r="J2412">
        <v>179</v>
      </c>
      <c r="K2412" s="12">
        <v>1287694</v>
      </c>
      <c r="L2412">
        <v>1636</v>
      </c>
      <c r="M2412">
        <v>39.78</v>
      </c>
      <c r="N2412">
        <v>7.8</v>
      </c>
      <c r="O2412">
        <v>-5.9</v>
      </c>
      <c r="P2412">
        <f xml:space="preserve"> IF(Stock_Info[[#This Row],[Close Price]] &gt; Stock_Info[[#This Row],[Open Price]], 1, 0)</f>
        <v>0</v>
      </c>
      <c r="Q2412" t="str">
        <f>IF(AND(Stock_Info[[#This Row],[% Deli. Qty to Traded Qty]]&gt;80,Stock_Info[[#This Row],[No. of Trades]]&lt;3000),"Unusual Day","")</f>
        <v/>
      </c>
      <c r="R2412" t="str">
        <f>IF(AND(Stock_Info[[#This Row],[Spread High-Low]] &lt; 10, Stock_Info[[#This Row],[% Deli. Qty to Traded Qty]] &gt; 90), "Good Day", "")</f>
        <v/>
      </c>
    </row>
    <row r="2413" spans="1:18">
      <c r="A2413" t="s">
        <v>49</v>
      </c>
      <c r="B2413" s="1">
        <v>45673</v>
      </c>
      <c r="C2413" s="1" t="str">
        <f>"WEEK" &amp;" " &amp;  INT((DAY(Stock_Info[[#This Row],[Date]])+WEEKDAY(DATE(YEAR(Stock_Info[[#This Row],[Date]]),MONTH(Stock_Info[[#This Row],[Date]]),1))-1)/7)+1</f>
        <v>WEEK 3</v>
      </c>
      <c r="D2413" s="12">
        <v>309</v>
      </c>
      <c r="E2413" s="12">
        <v>320.39999999999998</v>
      </c>
      <c r="F2413" s="12">
        <v>308</v>
      </c>
      <c r="G2413" s="12">
        <v>318.05</v>
      </c>
      <c r="H2413" s="12">
        <v>315.3361833406787</v>
      </c>
      <c r="I2413">
        <v>11345</v>
      </c>
      <c r="J2413">
        <v>376</v>
      </c>
      <c r="K2413" s="12">
        <v>3577489</v>
      </c>
      <c r="L2413">
        <v>3993</v>
      </c>
      <c r="M2413">
        <v>35.200000000000003</v>
      </c>
      <c r="N2413">
        <v>12.4</v>
      </c>
      <c r="O2413">
        <v>9.0500000000000007</v>
      </c>
      <c r="P2413">
        <f xml:space="preserve"> IF(Stock_Info[[#This Row],[Close Price]] &gt; Stock_Info[[#This Row],[Open Price]], 1, 0)</f>
        <v>1</v>
      </c>
      <c r="Q2413" t="str">
        <f>IF(AND(Stock_Info[[#This Row],[% Deli. Qty to Traded Qty]]&gt;80,Stock_Info[[#This Row],[No. of Trades]]&lt;3000),"Unusual Day","")</f>
        <v/>
      </c>
      <c r="R2413" t="str">
        <f>IF(AND(Stock_Info[[#This Row],[Spread High-Low]] &lt; 10, Stock_Info[[#This Row],[% Deli. Qty to Traded Qty]] &gt; 90), "Good Day", "")</f>
        <v/>
      </c>
    </row>
    <row r="2414" spans="1:18">
      <c r="A2414" t="s">
        <v>49</v>
      </c>
      <c r="B2414" s="1">
        <v>45672</v>
      </c>
      <c r="C2414" s="1" t="str">
        <f>"WEEK" &amp;" " &amp;  INT((DAY(Stock_Info[[#This Row],[Date]])+WEEKDAY(DATE(YEAR(Stock_Info[[#This Row],[Date]]),MONTH(Stock_Info[[#This Row],[Date]]),1))-1)/7)+1</f>
        <v>WEEK 3</v>
      </c>
      <c r="D2414" s="12">
        <v>303</v>
      </c>
      <c r="E2414" s="12">
        <v>313.95</v>
      </c>
      <c r="F2414" s="12">
        <v>297.60000000000002</v>
      </c>
      <c r="G2414" s="12">
        <v>311.35000000000002</v>
      </c>
      <c r="H2414" s="12">
        <v>307.66338373789625</v>
      </c>
      <c r="I2414">
        <v>30156</v>
      </c>
      <c r="J2414">
        <v>979</v>
      </c>
      <c r="K2414" s="12">
        <v>9277897</v>
      </c>
      <c r="L2414">
        <v>21527</v>
      </c>
      <c r="M2414">
        <v>71.39</v>
      </c>
      <c r="N2414">
        <v>16.350000000000001</v>
      </c>
      <c r="O2414">
        <v>8.35</v>
      </c>
      <c r="P2414">
        <f xml:space="preserve"> IF(Stock_Info[[#This Row],[Close Price]] &gt; Stock_Info[[#This Row],[Open Price]], 1, 0)</f>
        <v>1</v>
      </c>
      <c r="Q2414" t="str">
        <f>IF(AND(Stock_Info[[#This Row],[% Deli. Qty to Traded Qty]]&gt;80,Stock_Info[[#This Row],[No. of Trades]]&lt;3000),"Unusual Day","")</f>
        <v/>
      </c>
      <c r="R2414" t="str">
        <f>IF(AND(Stock_Info[[#This Row],[Spread High-Low]] &lt; 10, Stock_Info[[#This Row],[% Deli. Qty to Traded Qty]] &gt; 90), "Good Day", "")</f>
        <v/>
      </c>
    </row>
    <row r="2415" spans="1:18">
      <c r="A2415" t="s">
        <v>49</v>
      </c>
      <c r="B2415" s="1">
        <v>45671</v>
      </c>
      <c r="C2415" s="1" t="str">
        <f>"WEEK" &amp;" " &amp;  INT((DAY(Stock_Info[[#This Row],[Date]])+WEEKDAY(DATE(YEAR(Stock_Info[[#This Row],[Date]]),MONTH(Stock_Info[[#This Row],[Date]]),1))-1)/7)+1</f>
        <v>WEEK 3</v>
      </c>
      <c r="D2415" s="12">
        <v>295.64999999999998</v>
      </c>
      <c r="E2415" s="12">
        <v>301.10000000000002</v>
      </c>
      <c r="F2415" s="12">
        <v>293.14999999999998</v>
      </c>
      <c r="G2415" s="12">
        <v>297.25</v>
      </c>
      <c r="H2415" s="12">
        <v>295.60701856148489</v>
      </c>
      <c r="I2415">
        <v>13792</v>
      </c>
      <c r="J2415">
        <v>722</v>
      </c>
      <c r="K2415" s="12">
        <v>4077012</v>
      </c>
      <c r="L2415">
        <v>6594</v>
      </c>
      <c r="M2415">
        <v>47.81</v>
      </c>
      <c r="N2415">
        <v>7.95</v>
      </c>
      <c r="O2415">
        <v>1.6</v>
      </c>
      <c r="P2415">
        <f xml:space="preserve"> IF(Stock_Info[[#This Row],[Close Price]] &gt; Stock_Info[[#This Row],[Open Price]], 1, 0)</f>
        <v>1</v>
      </c>
      <c r="Q2415" t="str">
        <f>IF(AND(Stock_Info[[#This Row],[% Deli. Qty to Traded Qty]]&gt;80,Stock_Info[[#This Row],[No. of Trades]]&lt;3000),"Unusual Day","")</f>
        <v/>
      </c>
      <c r="R2415" t="str">
        <f>IF(AND(Stock_Info[[#This Row],[Spread High-Low]] &lt; 10, Stock_Info[[#This Row],[% Deli. Qty to Traded Qty]] &gt; 90), "Good Day", "")</f>
        <v/>
      </c>
    </row>
    <row r="2416" spans="1:18">
      <c r="A2416" t="s">
        <v>49</v>
      </c>
      <c r="B2416" s="1">
        <v>45670</v>
      </c>
      <c r="C2416" s="1" t="str">
        <f>"WEEK" &amp;" " &amp;  INT((DAY(Stock_Info[[#This Row],[Date]])+WEEKDAY(DATE(YEAR(Stock_Info[[#This Row],[Date]]),MONTH(Stock_Info[[#This Row],[Date]]),1))-1)/7)+1</f>
        <v>WEEK 3</v>
      </c>
      <c r="D2416" s="12">
        <v>302.5</v>
      </c>
      <c r="E2416" s="12">
        <v>305.35000000000002</v>
      </c>
      <c r="F2416" s="12">
        <v>288.95</v>
      </c>
      <c r="G2416" s="12">
        <v>295.55</v>
      </c>
      <c r="H2416" s="12">
        <v>297.12515169902912</v>
      </c>
      <c r="I2416">
        <v>13184</v>
      </c>
      <c r="J2416">
        <v>705</v>
      </c>
      <c r="K2416" s="12">
        <v>3917298</v>
      </c>
      <c r="L2416">
        <v>5407</v>
      </c>
      <c r="M2416">
        <v>41.01</v>
      </c>
      <c r="N2416">
        <v>16.399999999999999</v>
      </c>
      <c r="O2416">
        <v>-6.95</v>
      </c>
      <c r="P2416">
        <f xml:space="preserve"> IF(Stock_Info[[#This Row],[Close Price]] &gt; Stock_Info[[#This Row],[Open Price]], 1, 0)</f>
        <v>0</v>
      </c>
      <c r="Q2416" t="str">
        <f>IF(AND(Stock_Info[[#This Row],[% Deli. Qty to Traded Qty]]&gt;80,Stock_Info[[#This Row],[No. of Trades]]&lt;3000),"Unusual Day","")</f>
        <v/>
      </c>
      <c r="R2416" t="str">
        <f>IF(AND(Stock_Info[[#This Row],[Spread High-Low]] &lt; 10, Stock_Info[[#This Row],[% Deli. Qty to Traded Qty]] &gt; 90), "Good Day", "")</f>
        <v/>
      </c>
    </row>
    <row r="2417" spans="1:18">
      <c r="A2417" t="s">
        <v>49</v>
      </c>
      <c r="B2417" s="1">
        <v>45667</v>
      </c>
      <c r="C2417" s="1" t="str">
        <f>"WEEK" &amp;" " &amp;  INT((DAY(Stock_Info[[#This Row],[Date]])+WEEKDAY(DATE(YEAR(Stock_Info[[#This Row],[Date]]),MONTH(Stock_Info[[#This Row],[Date]]),1))-1)/7)+1</f>
        <v>WEEK 2</v>
      </c>
      <c r="D2417" s="12">
        <v>304.45</v>
      </c>
      <c r="E2417" s="12">
        <v>312.2</v>
      </c>
      <c r="F2417" s="12">
        <v>300.45</v>
      </c>
      <c r="G2417" s="12">
        <v>307.7</v>
      </c>
      <c r="H2417" s="12">
        <v>307.08642838125667</v>
      </c>
      <c r="I2417">
        <v>30048</v>
      </c>
      <c r="J2417">
        <v>969</v>
      </c>
      <c r="K2417" s="12">
        <v>9227333</v>
      </c>
      <c r="L2417">
        <v>13855</v>
      </c>
      <c r="M2417">
        <v>46.11</v>
      </c>
      <c r="N2417">
        <v>11.75</v>
      </c>
      <c r="O2417">
        <v>3.25</v>
      </c>
      <c r="P2417">
        <f xml:space="preserve"> IF(Stock_Info[[#This Row],[Close Price]] &gt; Stock_Info[[#This Row],[Open Price]], 1, 0)</f>
        <v>1</v>
      </c>
      <c r="Q2417" t="str">
        <f>IF(AND(Stock_Info[[#This Row],[% Deli. Qty to Traded Qty]]&gt;80,Stock_Info[[#This Row],[No. of Trades]]&lt;3000),"Unusual Day","")</f>
        <v/>
      </c>
      <c r="R2417" t="str">
        <f>IF(AND(Stock_Info[[#This Row],[Spread High-Low]] &lt; 10, Stock_Info[[#This Row],[% Deli. Qty to Traded Qty]] &gt; 90), "Good Day", "")</f>
        <v/>
      </c>
    </row>
    <row r="2418" spans="1:18">
      <c r="A2418" t="s">
        <v>49</v>
      </c>
      <c r="B2418" s="1">
        <v>45666</v>
      </c>
      <c r="C2418" s="1" t="str">
        <f>"WEEK" &amp;" " &amp;  INT((DAY(Stock_Info[[#This Row],[Date]])+WEEKDAY(DATE(YEAR(Stock_Info[[#This Row],[Date]]),MONTH(Stock_Info[[#This Row],[Date]]),1))-1)/7)+1</f>
        <v>WEEK 2</v>
      </c>
      <c r="D2418" s="12">
        <v>307.25</v>
      </c>
      <c r="E2418" s="12">
        <v>307.25</v>
      </c>
      <c r="F2418" s="12">
        <v>301.55</v>
      </c>
      <c r="G2418" s="12">
        <v>304.45</v>
      </c>
      <c r="H2418" s="12">
        <v>304.15233118971059</v>
      </c>
      <c r="I2418">
        <v>12440</v>
      </c>
      <c r="J2418">
        <v>714</v>
      </c>
      <c r="K2418" s="12">
        <v>3783655</v>
      </c>
      <c r="L2418">
        <v>5253</v>
      </c>
      <c r="M2418">
        <v>42.23</v>
      </c>
      <c r="N2418">
        <v>5.7</v>
      </c>
      <c r="O2418">
        <v>-2.8</v>
      </c>
      <c r="P2418">
        <f xml:space="preserve"> IF(Stock_Info[[#This Row],[Close Price]] &gt; Stock_Info[[#This Row],[Open Price]], 1, 0)</f>
        <v>0</v>
      </c>
      <c r="Q2418" t="str">
        <f>IF(AND(Stock_Info[[#This Row],[% Deli. Qty to Traded Qty]]&gt;80,Stock_Info[[#This Row],[No. of Trades]]&lt;3000),"Unusual Day","")</f>
        <v/>
      </c>
      <c r="R2418" t="str">
        <f>IF(AND(Stock_Info[[#This Row],[Spread High-Low]] &lt; 10, Stock_Info[[#This Row],[% Deli. Qty to Traded Qty]] &gt; 90), "Good Day", "")</f>
        <v/>
      </c>
    </row>
    <row r="2419" spans="1:18">
      <c r="A2419" t="s">
        <v>49</v>
      </c>
      <c r="B2419" s="1">
        <v>45665</v>
      </c>
      <c r="C2419" s="1" t="str">
        <f>"WEEK" &amp;" " &amp;  INT((DAY(Stock_Info[[#This Row],[Date]])+WEEKDAY(DATE(YEAR(Stock_Info[[#This Row],[Date]]),MONTH(Stock_Info[[#This Row],[Date]]),1))-1)/7)+1</f>
        <v>WEEK 2</v>
      </c>
      <c r="D2419" s="12">
        <v>310.3</v>
      </c>
      <c r="E2419" s="12">
        <v>311</v>
      </c>
      <c r="F2419" s="12">
        <v>303.8</v>
      </c>
      <c r="G2419" s="12">
        <v>307.25</v>
      </c>
      <c r="H2419" s="12">
        <v>306.93863319386332</v>
      </c>
      <c r="I2419">
        <v>16491</v>
      </c>
      <c r="J2419">
        <v>395</v>
      </c>
      <c r="K2419" s="12">
        <v>5061725</v>
      </c>
      <c r="L2419">
        <v>7159</v>
      </c>
      <c r="M2419">
        <v>43.41</v>
      </c>
      <c r="N2419">
        <v>7.2</v>
      </c>
      <c r="O2419">
        <v>-3.05</v>
      </c>
      <c r="P2419">
        <f xml:space="preserve"> IF(Stock_Info[[#This Row],[Close Price]] &gt; Stock_Info[[#This Row],[Open Price]], 1, 0)</f>
        <v>0</v>
      </c>
      <c r="Q2419" t="str">
        <f>IF(AND(Stock_Info[[#This Row],[% Deli. Qty to Traded Qty]]&gt;80,Stock_Info[[#This Row],[No. of Trades]]&lt;3000),"Unusual Day","")</f>
        <v/>
      </c>
      <c r="R2419" t="str">
        <f>IF(AND(Stock_Info[[#This Row],[Spread High-Low]] &lt; 10, Stock_Info[[#This Row],[% Deli. Qty to Traded Qty]] &gt; 90), "Good Day", "")</f>
        <v/>
      </c>
    </row>
    <row r="2420" spans="1:18">
      <c r="A2420" t="s">
        <v>49</v>
      </c>
      <c r="B2420" s="1">
        <v>45664</v>
      </c>
      <c r="C2420" s="1" t="str">
        <f>"WEEK" &amp;" " &amp;  INT((DAY(Stock_Info[[#This Row],[Date]])+WEEKDAY(DATE(YEAR(Stock_Info[[#This Row],[Date]]),MONTH(Stock_Info[[#This Row],[Date]]),1))-1)/7)+1</f>
        <v>WEEK 2</v>
      </c>
      <c r="D2420" s="12">
        <v>317.95</v>
      </c>
      <c r="E2420" s="12">
        <v>317.95</v>
      </c>
      <c r="F2420" s="12">
        <v>307</v>
      </c>
      <c r="G2420" s="12">
        <v>309.2</v>
      </c>
      <c r="H2420" s="12">
        <v>310.11442267611505</v>
      </c>
      <c r="I2420">
        <v>19192</v>
      </c>
      <c r="J2420">
        <v>590</v>
      </c>
      <c r="K2420" s="12">
        <v>5951716</v>
      </c>
      <c r="L2420">
        <v>8246</v>
      </c>
      <c r="M2420">
        <v>42.97</v>
      </c>
      <c r="N2420">
        <v>10.95</v>
      </c>
      <c r="O2420">
        <v>-8.75</v>
      </c>
      <c r="P2420">
        <f xml:space="preserve"> IF(Stock_Info[[#This Row],[Close Price]] &gt; Stock_Info[[#This Row],[Open Price]], 1, 0)</f>
        <v>0</v>
      </c>
      <c r="Q2420" t="str">
        <f>IF(AND(Stock_Info[[#This Row],[% Deli. Qty to Traded Qty]]&gt;80,Stock_Info[[#This Row],[No. of Trades]]&lt;3000),"Unusual Day","")</f>
        <v/>
      </c>
      <c r="R2420" t="str">
        <f>IF(AND(Stock_Info[[#This Row],[Spread High-Low]] &lt; 10, Stock_Info[[#This Row],[% Deli. Qty to Traded Qty]] &gt; 90), "Good Day", "")</f>
        <v/>
      </c>
    </row>
    <row r="2421" spans="1:18">
      <c r="A2421" t="s">
        <v>49</v>
      </c>
      <c r="B2421" s="1">
        <v>45663</v>
      </c>
      <c r="C2421" s="1" t="str">
        <f>"WEEK" &amp;" " &amp;  INT((DAY(Stock_Info[[#This Row],[Date]])+WEEKDAY(DATE(YEAR(Stock_Info[[#This Row],[Date]]),MONTH(Stock_Info[[#This Row],[Date]]),1))-1)/7)+1</f>
        <v>WEEK 2</v>
      </c>
      <c r="D2421" s="12">
        <v>324</v>
      </c>
      <c r="E2421" s="12">
        <v>324</v>
      </c>
      <c r="F2421" s="12">
        <v>309.89999999999998</v>
      </c>
      <c r="G2421" s="12">
        <v>312.39999999999998</v>
      </c>
      <c r="H2421" s="12">
        <v>314.7140108448487</v>
      </c>
      <c r="I2421">
        <v>22868</v>
      </c>
      <c r="J2421">
        <v>963</v>
      </c>
      <c r="K2421" s="12">
        <v>7196880</v>
      </c>
      <c r="L2421">
        <v>13760</v>
      </c>
      <c r="M2421">
        <v>60.17</v>
      </c>
      <c r="N2421">
        <v>14.1</v>
      </c>
      <c r="O2421">
        <v>-11.6</v>
      </c>
      <c r="P2421">
        <f xml:space="preserve"> IF(Stock_Info[[#This Row],[Close Price]] &gt; Stock_Info[[#This Row],[Open Price]], 1, 0)</f>
        <v>0</v>
      </c>
      <c r="Q2421" t="str">
        <f>IF(AND(Stock_Info[[#This Row],[% Deli. Qty to Traded Qty]]&gt;80,Stock_Info[[#This Row],[No. of Trades]]&lt;3000),"Unusual Day","")</f>
        <v/>
      </c>
      <c r="R2421" t="str">
        <f>IF(AND(Stock_Info[[#This Row],[Spread High-Low]] &lt; 10, Stock_Info[[#This Row],[% Deli. Qty to Traded Qty]] &gt; 90), "Good Day", "")</f>
        <v/>
      </c>
    </row>
    <row r="2422" spans="1:18">
      <c r="A2422" t="s">
        <v>49</v>
      </c>
      <c r="B2422" s="1">
        <v>45660</v>
      </c>
      <c r="C2422" s="1" t="str">
        <f>"WEEK" &amp;" " &amp;  INT((DAY(Stock_Info[[#This Row],[Date]])+WEEKDAY(DATE(YEAR(Stock_Info[[#This Row],[Date]]),MONTH(Stock_Info[[#This Row],[Date]]),1))-1)/7)+1</f>
        <v>WEEK 1</v>
      </c>
      <c r="D2422" s="12">
        <v>323.64999999999998</v>
      </c>
      <c r="E2422" s="12">
        <v>325.35000000000002</v>
      </c>
      <c r="F2422" s="12">
        <v>317.45</v>
      </c>
      <c r="G2422" s="12">
        <v>319.60000000000002</v>
      </c>
      <c r="H2422" s="12">
        <v>320.38832165130526</v>
      </c>
      <c r="I2422">
        <v>18119</v>
      </c>
      <c r="J2422">
        <v>763</v>
      </c>
      <c r="K2422" s="12">
        <v>5805116</v>
      </c>
      <c r="L2422">
        <v>6011</v>
      </c>
      <c r="M2422">
        <v>33.18</v>
      </c>
      <c r="N2422">
        <v>7.9</v>
      </c>
      <c r="O2422">
        <v>-4.05</v>
      </c>
      <c r="P2422">
        <f xml:space="preserve"> IF(Stock_Info[[#This Row],[Close Price]] &gt; Stock_Info[[#This Row],[Open Price]], 1, 0)</f>
        <v>0</v>
      </c>
      <c r="Q2422" t="str">
        <f>IF(AND(Stock_Info[[#This Row],[% Deli. Qty to Traded Qty]]&gt;80,Stock_Info[[#This Row],[No. of Trades]]&lt;3000),"Unusual Day","")</f>
        <v/>
      </c>
      <c r="R2422" t="str">
        <f>IF(AND(Stock_Info[[#This Row],[Spread High-Low]] &lt; 10, Stock_Info[[#This Row],[% Deli. Qty to Traded Qty]] &gt; 90), "Good Day", "")</f>
        <v/>
      </c>
    </row>
    <row r="2423" spans="1:18">
      <c r="A2423" t="s">
        <v>49</v>
      </c>
      <c r="B2423" s="1">
        <v>45659</v>
      </c>
      <c r="C2423" s="1" t="str">
        <f>"WEEK" &amp;" " &amp;  INT((DAY(Stock_Info[[#This Row],[Date]])+WEEKDAY(DATE(YEAR(Stock_Info[[#This Row],[Date]]),MONTH(Stock_Info[[#This Row],[Date]]),1))-1)/7)+1</f>
        <v>WEEK 1</v>
      </c>
      <c r="D2423" s="12">
        <v>331.6</v>
      </c>
      <c r="E2423" s="12">
        <v>334.15</v>
      </c>
      <c r="F2423" s="12">
        <v>318.60000000000002</v>
      </c>
      <c r="G2423" s="12">
        <v>320.5</v>
      </c>
      <c r="H2423" s="12">
        <v>327.12627934101181</v>
      </c>
      <c r="I2423">
        <v>137180</v>
      </c>
      <c r="J2423">
        <v>2821</v>
      </c>
      <c r="K2423" s="12">
        <v>44875183</v>
      </c>
      <c r="L2423">
        <v>30943</v>
      </c>
      <c r="M2423">
        <v>22.56</v>
      </c>
      <c r="N2423">
        <v>15.55</v>
      </c>
      <c r="O2423">
        <v>-11.1</v>
      </c>
      <c r="P2423">
        <f xml:space="preserve"> IF(Stock_Info[[#This Row],[Close Price]] &gt; Stock_Info[[#This Row],[Open Price]], 1, 0)</f>
        <v>0</v>
      </c>
      <c r="Q2423" t="str">
        <f>IF(AND(Stock_Info[[#This Row],[% Deli. Qty to Traded Qty]]&gt;80,Stock_Info[[#This Row],[No. of Trades]]&lt;3000),"Unusual Day","")</f>
        <v/>
      </c>
      <c r="R2423" t="str">
        <f>IF(AND(Stock_Info[[#This Row],[Spread High-Low]] &lt; 10, Stock_Info[[#This Row],[% Deli. Qty to Traded Qty]] &gt; 90), "Good Day", "")</f>
        <v/>
      </c>
    </row>
    <row r="2424" spans="1:18">
      <c r="A2424" t="s">
        <v>49</v>
      </c>
      <c r="B2424" s="1">
        <v>45658</v>
      </c>
      <c r="C2424" s="1" t="str">
        <f>"WEEK" &amp;" " &amp;  INT((DAY(Stock_Info[[#This Row],[Date]])+WEEKDAY(DATE(YEAR(Stock_Info[[#This Row],[Date]]),MONTH(Stock_Info[[#This Row],[Date]]),1))-1)/7)+1</f>
        <v>WEEK 1</v>
      </c>
      <c r="D2424" s="12">
        <v>310</v>
      </c>
      <c r="E2424" s="12">
        <v>315.3</v>
      </c>
      <c r="F2424" s="12">
        <v>310</v>
      </c>
      <c r="G2424" s="12">
        <v>313.64999999999998</v>
      </c>
      <c r="H2424" s="12">
        <v>312.33066447171507</v>
      </c>
      <c r="I2424">
        <v>13364</v>
      </c>
      <c r="J2424">
        <v>1625</v>
      </c>
      <c r="K2424" s="12">
        <v>4173987</v>
      </c>
      <c r="L2424">
        <v>7572</v>
      </c>
      <c r="M2424">
        <v>56.66</v>
      </c>
      <c r="N2424">
        <v>5.3</v>
      </c>
      <c r="O2424">
        <v>3.65</v>
      </c>
      <c r="P2424">
        <f xml:space="preserve"> IF(Stock_Info[[#This Row],[Close Price]] &gt; Stock_Info[[#This Row],[Open Price]], 1, 0)</f>
        <v>1</v>
      </c>
      <c r="Q2424" t="str">
        <f>IF(AND(Stock_Info[[#This Row],[% Deli. Qty to Traded Qty]]&gt;80,Stock_Info[[#This Row],[No. of Trades]]&lt;3000),"Unusual Day","")</f>
        <v/>
      </c>
      <c r="R2424" t="str">
        <f>IF(AND(Stock_Info[[#This Row],[Spread High-Low]] &lt; 10, Stock_Info[[#This Row],[% Deli. Qty to Traded Qty]] &gt; 90), "Good Day", "")</f>
        <v/>
      </c>
    </row>
    <row r="2425" spans="1:18">
      <c r="A2425" t="s">
        <v>49</v>
      </c>
      <c r="B2425" s="1">
        <v>45657</v>
      </c>
      <c r="C2425" s="1" t="str">
        <f>"WEEK" &amp;" " &amp;  INT((DAY(Stock_Info[[#This Row],[Date]])+WEEKDAY(DATE(YEAR(Stock_Info[[#This Row],[Date]]),MONTH(Stock_Info[[#This Row],[Date]]),1))-1)/7)+1</f>
        <v>WEEK 5</v>
      </c>
      <c r="D2425" s="12">
        <v>321</v>
      </c>
      <c r="E2425" s="12">
        <v>322.14999999999998</v>
      </c>
      <c r="F2425" s="12">
        <v>312</v>
      </c>
      <c r="G2425" s="12">
        <v>313.7</v>
      </c>
      <c r="H2425" s="12">
        <v>316.42497396572941</v>
      </c>
      <c r="I2425">
        <v>10563</v>
      </c>
      <c r="J2425">
        <v>698</v>
      </c>
      <c r="K2425" s="12">
        <v>3342397</v>
      </c>
      <c r="L2425">
        <v>6641</v>
      </c>
      <c r="M2425">
        <v>62.87</v>
      </c>
      <c r="N2425">
        <v>10.15</v>
      </c>
      <c r="O2425">
        <v>-7.3</v>
      </c>
      <c r="P2425">
        <f xml:space="preserve"> IF(Stock_Info[[#This Row],[Close Price]] &gt; Stock_Info[[#This Row],[Open Price]], 1, 0)</f>
        <v>0</v>
      </c>
      <c r="Q2425" t="str">
        <f>IF(AND(Stock_Info[[#This Row],[% Deli. Qty to Traded Qty]]&gt;80,Stock_Info[[#This Row],[No. of Trades]]&lt;3000),"Unusual Day","")</f>
        <v/>
      </c>
      <c r="R2425" t="str">
        <f>IF(AND(Stock_Info[[#This Row],[Spread High-Low]] &lt; 10, Stock_Info[[#This Row],[% Deli. Qty to Traded Qty]] &gt; 90), "Good Day", "")</f>
        <v/>
      </c>
    </row>
    <row r="2426" spans="1:18">
      <c r="A2426" t="s">
        <v>49</v>
      </c>
      <c r="B2426" s="1">
        <v>45656</v>
      </c>
      <c r="C2426" s="1" t="str">
        <f>"WEEK" &amp;" " &amp;  INT((DAY(Stock_Info[[#This Row],[Date]])+WEEKDAY(DATE(YEAR(Stock_Info[[#This Row],[Date]]),MONTH(Stock_Info[[#This Row],[Date]]),1))-1)/7)+1</f>
        <v>WEEK 5</v>
      </c>
      <c r="D2426" s="12">
        <v>332.8</v>
      </c>
      <c r="E2426" s="12">
        <v>332.8</v>
      </c>
      <c r="F2426" s="12">
        <v>319.3</v>
      </c>
      <c r="G2426" s="12">
        <v>321.7</v>
      </c>
      <c r="H2426" s="12">
        <v>322.07056410256411</v>
      </c>
      <c r="I2426">
        <v>4875</v>
      </c>
      <c r="J2426">
        <v>237</v>
      </c>
      <c r="K2426" s="12">
        <v>1570094</v>
      </c>
      <c r="L2426">
        <v>1763</v>
      </c>
      <c r="M2426">
        <v>36.159999999999997</v>
      </c>
      <c r="N2426">
        <v>13.5</v>
      </c>
      <c r="O2426">
        <v>-11.1</v>
      </c>
      <c r="P2426">
        <f xml:space="preserve"> IF(Stock_Info[[#This Row],[Close Price]] &gt; Stock_Info[[#This Row],[Open Price]], 1, 0)</f>
        <v>0</v>
      </c>
      <c r="Q2426" t="str">
        <f>IF(AND(Stock_Info[[#This Row],[% Deli. Qty to Traded Qty]]&gt;80,Stock_Info[[#This Row],[No. of Trades]]&lt;3000),"Unusual Day","")</f>
        <v/>
      </c>
      <c r="R2426" t="str">
        <f>IF(AND(Stock_Info[[#This Row],[Spread High-Low]] &lt; 10, Stock_Info[[#This Row],[% Deli. Qty to Traded Qty]] &gt; 90), "Good Day", "")</f>
        <v/>
      </c>
    </row>
    <row r="2427" spans="1:18">
      <c r="A2427" t="s">
        <v>49</v>
      </c>
      <c r="B2427" s="1">
        <v>45653</v>
      </c>
      <c r="C2427" s="1" t="str">
        <f>"WEEK" &amp;" " &amp;  INT((DAY(Stock_Info[[#This Row],[Date]])+WEEKDAY(DATE(YEAR(Stock_Info[[#This Row],[Date]]),MONTH(Stock_Info[[#This Row],[Date]]),1))-1)/7)+1</f>
        <v>WEEK 4</v>
      </c>
      <c r="D2427" s="12">
        <v>329.9</v>
      </c>
      <c r="E2427" s="12">
        <v>329.9</v>
      </c>
      <c r="F2427" s="12">
        <v>325.3</v>
      </c>
      <c r="G2427" s="12">
        <v>326.25</v>
      </c>
      <c r="H2427" s="12">
        <v>326.33774442030415</v>
      </c>
      <c r="I2427">
        <v>5063</v>
      </c>
      <c r="J2427">
        <v>332</v>
      </c>
      <c r="K2427" s="12">
        <v>1652248</v>
      </c>
      <c r="L2427">
        <v>2849</v>
      </c>
      <c r="M2427">
        <v>56.27</v>
      </c>
      <c r="N2427">
        <v>4.5999999999999996</v>
      </c>
      <c r="O2427">
        <v>-3.65</v>
      </c>
      <c r="P2427">
        <f xml:space="preserve"> IF(Stock_Info[[#This Row],[Close Price]] &gt; Stock_Info[[#This Row],[Open Price]], 1, 0)</f>
        <v>0</v>
      </c>
      <c r="Q2427" t="str">
        <f>IF(AND(Stock_Info[[#This Row],[% Deli. Qty to Traded Qty]]&gt;80,Stock_Info[[#This Row],[No. of Trades]]&lt;3000),"Unusual Day","")</f>
        <v/>
      </c>
      <c r="R2427" t="str">
        <f>IF(AND(Stock_Info[[#This Row],[Spread High-Low]] &lt; 10, Stock_Info[[#This Row],[% Deli. Qty to Traded Qty]] &gt; 90), "Good Day", "")</f>
        <v/>
      </c>
    </row>
    <row r="2428" spans="1:18">
      <c r="A2428" t="s">
        <v>49</v>
      </c>
      <c r="B2428" s="1">
        <v>45652</v>
      </c>
      <c r="C2428" s="1" t="str">
        <f>"WEEK" &amp;" " &amp;  INT((DAY(Stock_Info[[#This Row],[Date]])+WEEKDAY(DATE(YEAR(Stock_Info[[#This Row],[Date]]),MONTH(Stock_Info[[#This Row],[Date]]),1))-1)/7)+1</f>
        <v>WEEK 4</v>
      </c>
      <c r="D2428" s="12">
        <v>327.95</v>
      </c>
      <c r="E2428" s="12">
        <v>332.65</v>
      </c>
      <c r="F2428" s="12">
        <v>323.35000000000002</v>
      </c>
      <c r="G2428" s="12">
        <v>329.2</v>
      </c>
      <c r="H2428" s="12">
        <v>328.97830710336029</v>
      </c>
      <c r="I2428">
        <v>23510</v>
      </c>
      <c r="J2428">
        <v>1052</v>
      </c>
      <c r="K2428" s="12">
        <v>7734280</v>
      </c>
      <c r="L2428">
        <v>9834</v>
      </c>
      <c r="M2428">
        <v>41.83</v>
      </c>
      <c r="N2428">
        <v>9.3000000000000007</v>
      </c>
      <c r="O2428">
        <v>1.25</v>
      </c>
      <c r="P2428">
        <f xml:space="preserve"> IF(Stock_Info[[#This Row],[Close Price]] &gt; Stock_Info[[#This Row],[Open Price]], 1, 0)</f>
        <v>1</v>
      </c>
      <c r="Q2428" t="str">
        <f>IF(AND(Stock_Info[[#This Row],[% Deli. Qty to Traded Qty]]&gt;80,Stock_Info[[#This Row],[No. of Trades]]&lt;3000),"Unusual Day","")</f>
        <v/>
      </c>
      <c r="R2428" t="str">
        <f>IF(AND(Stock_Info[[#This Row],[Spread High-Low]] &lt; 10, Stock_Info[[#This Row],[% Deli. Qty to Traded Qty]] &gt; 90), "Good Day", "")</f>
        <v/>
      </c>
    </row>
    <row r="2429" spans="1:18">
      <c r="A2429" t="s">
        <v>49</v>
      </c>
      <c r="B2429" s="1">
        <v>45650</v>
      </c>
      <c r="C2429" s="1" t="str">
        <f>"WEEK" &amp;" " &amp;  INT((DAY(Stock_Info[[#This Row],[Date]])+WEEKDAY(DATE(YEAR(Stock_Info[[#This Row],[Date]]),MONTH(Stock_Info[[#This Row],[Date]]),1))-1)/7)+1</f>
        <v>WEEK 4</v>
      </c>
      <c r="D2429" s="12">
        <v>314.05</v>
      </c>
      <c r="E2429" s="12">
        <v>324.95</v>
      </c>
      <c r="F2429" s="12">
        <v>314.05</v>
      </c>
      <c r="G2429" s="12">
        <v>322.85000000000002</v>
      </c>
      <c r="H2429" s="12">
        <v>320.48092018839509</v>
      </c>
      <c r="I2429">
        <v>31211</v>
      </c>
      <c r="J2429">
        <v>1303</v>
      </c>
      <c r="K2429" s="12">
        <v>10002530</v>
      </c>
      <c r="L2429">
        <v>26820</v>
      </c>
      <c r="M2429">
        <v>85.93</v>
      </c>
      <c r="N2429">
        <v>10.9</v>
      </c>
      <c r="O2429">
        <v>8.8000000000000007</v>
      </c>
      <c r="P2429">
        <f xml:space="preserve"> IF(Stock_Info[[#This Row],[Close Price]] &gt; Stock_Info[[#This Row],[Open Price]], 1, 0)</f>
        <v>1</v>
      </c>
      <c r="Q2429" t="str">
        <f>IF(AND(Stock_Info[[#This Row],[% Deli. Qty to Traded Qty]]&gt;80,Stock_Info[[#This Row],[No. of Trades]]&lt;3000),"Unusual Day","")</f>
        <v>Unusual Day</v>
      </c>
      <c r="R2429" t="str">
        <f>IF(AND(Stock_Info[[#This Row],[Spread High-Low]] &lt; 10, Stock_Info[[#This Row],[% Deli. Qty to Traded Qty]] &gt; 90), "Good Day", "")</f>
        <v/>
      </c>
    </row>
    <row r="2430" spans="1:18">
      <c r="A2430" t="s">
        <v>49</v>
      </c>
      <c r="B2430" s="1">
        <v>45649</v>
      </c>
      <c r="C2430" s="1" t="str">
        <f>"WEEK" &amp;" " &amp;  INT((DAY(Stock_Info[[#This Row],[Date]])+WEEKDAY(DATE(YEAR(Stock_Info[[#This Row],[Date]]),MONTH(Stock_Info[[#This Row],[Date]]),1))-1)/7)+1</f>
        <v>WEEK 4</v>
      </c>
      <c r="D2430" s="12">
        <v>313</v>
      </c>
      <c r="E2430" s="12">
        <v>320</v>
      </c>
      <c r="F2430" s="12">
        <v>313</v>
      </c>
      <c r="G2430" s="12">
        <v>314.89999999999998</v>
      </c>
      <c r="H2430" s="12">
        <v>316.53176418505126</v>
      </c>
      <c r="I2430">
        <v>13553</v>
      </c>
      <c r="J2430">
        <v>616</v>
      </c>
      <c r="K2430" s="12">
        <v>4289955</v>
      </c>
      <c r="L2430">
        <v>6130</v>
      </c>
      <c r="M2430">
        <v>45.23</v>
      </c>
      <c r="N2430">
        <v>7</v>
      </c>
      <c r="O2430">
        <v>1.9</v>
      </c>
      <c r="P2430">
        <f xml:space="preserve"> IF(Stock_Info[[#This Row],[Close Price]] &gt; Stock_Info[[#This Row],[Open Price]], 1, 0)</f>
        <v>1</v>
      </c>
      <c r="Q2430" t="str">
        <f>IF(AND(Stock_Info[[#This Row],[% Deli. Qty to Traded Qty]]&gt;80,Stock_Info[[#This Row],[No. of Trades]]&lt;3000),"Unusual Day","")</f>
        <v/>
      </c>
      <c r="R2430" t="str">
        <f>IF(AND(Stock_Info[[#This Row],[Spread High-Low]] &lt; 10, Stock_Info[[#This Row],[% Deli. Qty to Traded Qty]] &gt; 90), "Good Day", "")</f>
        <v/>
      </c>
    </row>
    <row r="2431" spans="1:18">
      <c r="A2431" t="s">
        <v>49</v>
      </c>
      <c r="B2431" s="1">
        <v>45646</v>
      </c>
      <c r="C2431" s="1" t="str">
        <f>"WEEK" &amp;" " &amp;  INT((DAY(Stock_Info[[#This Row],[Date]])+WEEKDAY(DATE(YEAR(Stock_Info[[#This Row],[Date]]),MONTH(Stock_Info[[#This Row],[Date]]),1))-1)/7)+1</f>
        <v>WEEK 3</v>
      </c>
      <c r="D2431" s="12">
        <v>315.3</v>
      </c>
      <c r="E2431" s="12">
        <v>320.45</v>
      </c>
      <c r="F2431" s="12">
        <v>311</v>
      </c>
      <c r="G2431" s="12">
        <v>312.55</v>
      </c>
      <c r="H2431" s="12">
        <v>315.5585481713785</v>
      </c>
      <c r="I2431">
        <v>21683</v>
      </c>
      <c r="J2431">
        <v>847</v>
      </c>
      <c r="K2431" s="12">
        <v>6842256</v>
      </c>
      <c r="L2431">
        <v>10887</v>
      </c>
      <c r="M2431">
        <v>50.21</v>
      </c>
      <c r="N2431">
        <v>9.4499999999999993</v>
      </c>
      <c r="O2431">
        <v>-2.75</v>
      </c>
      <c r="P2431">
        <f xml:space="preserve"> IF(Stock_Info[[#This Row],[Close Price]] &gt; Stock_Info[[#This Row],[Open Price]], 1, 0)</f>
        <v>0</v>
      </c>
      <c r="Q2431" t="str">
        <f>IF(AND(Stock_Info[[#This Row],[% Deli. Qty to Traded Qty]]&gt;80,Stock_Info[[#This Row],[No. of Trades]]&lt;3000),"Unusual Day","")</f>
        <v/>
      </c>
      <c r="R2431" t="str">
        <f>IF(AND(Stock_Info[[#This Row],[Spread High-Low]] &lt; 10, Stock_Info[[#This Row],[% Deli. Qty to Traded Qty]] &gt; 90), "Good Day", "")</f>
        <v/>
      </c>
    </row>
    <row r="2432" spans="1:18">
      <c r="A2432" t="s">
        <v>49</v>
      </c>
      <c r="B2432" s="1">
        <v>45645</v>
      </c>
      <c r="C2432" s="1" t="str">
        <f>"WEEK" &amp;" " &amp;  INT((DAY(Stock_Info[[#This Row],[Date]])+WEEKDAY(DATE(YEAR(Stock_Info[[#This Row],[Date]]),MONTH(Stock_Info[[#This Row],[Date]]),1))-1)/7)+1</f>
        <v>WEEK 3</v>
      </c>
      <c r="D2432" s="12">
        <v>315.05</v>
      </c>
      <c r="E2432" s="12">
        <v>321.14999999999998</v>
      </c>
      <c r="F2432" s="12">
        <v>314</v>
      </c>
      <c r="G2432" s="12">
        <v>315.25</v>
      </c>
      <c r="H2432" s="12">
        <v>316.09519597802813</v>
      </c>
      <c r="I2432">
        <v>21482</v>
      </c>
      <c r="J2432">
        <v>986</v>
      </c>
      <c r="K2432" s="12">
        <v>6790357</v>
      </c>
      <c r="L2432">
        <v>9874</v>
      </c>
      <c r="M2432">
        <v>45.96</v>
      </c>
      <c r="N2432">
        <v>7.15</v>
      </c>
      <c r="O2432">
        <v>0.2</v>
      </c>
      <c r="P2432">
        <f xml:space="preserve"> IF(Stock_Info[[#This Row],[Close Price]] &gt; Stock_Info[[#This Row],[Open Price]], 1, 0)</f>
        <v>1</v>
      </c>
      <c r="Q2432" t="str">
        <f>IF(AND(Stock_Info[[#This Row],[% Deli. Qty to Traded Qty]]&gt;80,Stock_Info[[#This Row],[No. of Trades]]&lt;3000),"Unusual Day","")</f>
        <v/>
      </c>
      <c r="R2432" t="str">
        <f>IF(AND(Stock_Info[[#This Row],[Spread High-Low]] &lt; 10, Stock_Info[[#This Row],[% Deli. Qty to Traded Qty]] &gt; 90), "Good Day", "")</f>
        <v/>
      </c>
    </row>
    <row r="2433" spans="1:18">
      <c r="A2433" t="s">
        <v>49</v>
      </c>
      <c r="B2433" s="1">
        <v>45644</v>
      </c>
      <c r="C2433" s="1" t="str">
        <f>"WEEK" &amp;" " &amp;  INT((DAY(Stock_Info[[#This Row],[Date]])+WEEKDAY(DATE(YEAR(Stock_Info[[#This Row],[Date]]),MONTH(Stock_Info[[#This Row],[Date]]),1))-1)/7)+1</f>
        <v>WEEK 3</v>
      </c>
      <c r="D2433" s="12">
        <v>317</v>
      </c>
      <c r="E2433" s="12">
        <v>326.10000000000002</v>
      </c>
      <c r="F2433" s="12">
        <v>313.7</v>
      </c>
      <c r="G2433" s="12">
        <v>322.25</v>
      </c>
      <c r="H2433" s="12">
        <v>321.85950802139035</v>
      </c>
      <c r="I2433">
        <v>46750</v>
      </c>
      <c r="J2433">
        <v>1546</v>
      </c>
      <c r="K2433" s="12">
        <v>15046932</v>
      </c>
      <c r="L2433">
        <v>39655</v>
      </c>
      <c r="M2433">
        <v>84.82</v>
      </c>
      <c r="N2433">
        <v>12.4</v>
      </c>
      <c r="O2433">
        <v>5.25</v>
      </c>
      <c r="P2433">
        <f xml:space="preserve"> IF(Stock_Info[[#This Row],[Close Price]] &gt; Stock_Info[[#This Row],[Open Price]], 1, 0)</f>
        <v>1</v>
      </c>
      <c r="Q2433" t="str">
        <f>IF(AND(Stock_Info[[#This Row],[% Deli. Qty to Traded Qty]]&gt;80,Stock_Info[[#This Row],[No. of Trades]]&lt;3000),"Unusual Day","")</f>
        <v>Unusual Day</v>
      </c>
      <c r="R2433" t="str">
        <f>IF(AND(Stock_Info[[#This Row],[Spread High-Low]] &lt; 10, Stock_Info[[#This Row],[% Deli. Qty to Traded Qty]] &gt; 90), "Good Day", "")</f>
        <v/>
      </c>
    </row>
    <row r="2434" spans="1:18">
      <c r="A2434" t="s">
        <v>49</v>
      </c>
      <c r="B2434" s="1">
        <v>45643</v>
      </c>
      <c r="C2434" s="1" t="str">
        <f>"WEEK" &amp;" " &amp;  INT((DAY(Stock_Info[[#This Row],[Date]])+WEEKDAY(DATE(YEAR(Stock_Info[[#This Row],[Date]]),MONTH(Stock_Info[[#This Row],[Date]]),1))-1)/7)+1</f>
        <v>WEEK 3</v>
      </c>
      <c r="D2434" s="12">
        <v>312</v>
      </c>
      <c r="E2434" s="12">
        <v>331</v>
      </c>
      <c r="F2434" s="12">
        <v>312</v>
      </c>
      <c r="G2434" s="12">
        <v>317.25</v>
      </c>
      <c r="H2434" s="12">
        <v>325.64824426053212</v>
      </c>
      <c r="I2434">
        <v>128322</v>
      </c>
      <c r="J2434">
        <v>3555</v>
      </c>
      <c r="K2434" s="12">
        <v>41787834</v>
      </c>
      <c r="L2434">
        <v>43518</v>
      </c>
      <c r="M2434">
        <v>33.909999999999997</v>
      </c>
      <c r="N2434">
        <v>19</v>
      </c>
      <c r="O2434">
        <v>5.25</v>
      </c>
      <c r="P2434">
        <f xml:space="preserve"> IF(Stock_Info[[#This Row],[Close Price]] &gt; Stock_Info[[#This Row],[Open Price]], 1, 0)</f>
        <v>1</v>
      </c>
      <c r="Q2434" t="str">
        <f>IF(AND(Stock_Info[[#This Row],[% Deli. Qty to Traded Qty]]&gt;80,Stock_Info[[#This Row],[No. of Trades]]&lt;3000),"Unusual Day","")</f>
        <v/>
      </c>
      <c r="R2434" t="str">
        <f>IF(AND(Stock_Info[[#This Row],[Spread High-Low]] &lt; 10, Stock_Info[[#This Row],[% Deli. Qty to Traded Qty]] &gt; 90), "Good Day", "")</f>
        <v/>
      </c>
    </row>
    <row r="2435" spans="1:18">
      <c r="A2435" t="s">
        <v>49</v>
      </c>
      <c r="B2435" s="1">
        <v>45642</v>
      </c>
      <c r="C2435" s="1" t="str">
        <f>"WEEK" &amp;" " &amp;  INT((DAY(Stock_Info[[#This Row],[Date]])+WEEKDAY(DATE(YEAR(Stock_Info[[#This Row],[Date]]),MONTH(Stock_Info[[#This Row],[Date]]),1))-1)/7)+1</f>
        <v>WEEK 3</v>
      </c>
      <c r="D2435" s="12">
        <v>307</v>
      </c>
      <c r="E2435" s="12">
        <v>312.3</v>
      </c>
      <c r="F2435" s="12">
        <v>306.5</v>
      </c>
      <c r="G2435" s="12">
        <v>307.25</v>
      </c>
      <c r="H2435" s="12">
        <v>308.81517277902822</v>
      </c>
      <c r="I2435">
        <v>7553</v>
      </c>
      <c r="J2435">
        <v>581</v>
      </c>
      <c r="K2435" s="12">
        <v>2332481</v>
      </c>
      <c r="L2435">
        <v>5260</v>
      </c>
      <c r="M2435">
        <v>69.64</v>
      </c>
      <c r="N2435">
        <v>5.8</v>
      </c>
      <c r="O2435">
        <v>0.25</v>
      </c>
      <c r="P2435">
        <f xml:space="preserve"> IF(Stock_Info[[#This Row],[Close Price]] &gt; Stock_Info[[#This Row],[Open Price]], 1, 0)</f>
        <v>1</v>
      </c>
      <c r="Q2435" t="str">
        <f>IF(AND(Stock_Info[[#This Row],[% Deli. Qty to Traded Qty]]&gt;80,Stock_Info[[#This Row],[No. of Trades]]&lt;3000),"Unusual Day","")</f>
        <v/>
      </c>
      <c r="R2435" t="str">
        <f>IF(AND(Stock_Info[[#This Row],[Spread High-Low]] &lt; 10, Stock_Info[[#This Row],[% Deli. Qty to Traded Qty]] &gt; 90), "Good Day", "")</f>
        <v/>
      </c>
    </row>
    <row r="2436" spans="1:18">
      <c r="A2436" t="s">
        <v>49</v>
      </c>
      <c r="B2436" s="1">
        <v>45639</v>
      </c>
      <c r="C2436" s="1" t="str">
        <f>"WEEK" &amp;" " &amp;  INT((DAY(Stock_Info[[#This Row],[Date]])+WEEKDAY(DATE(YEAR(Stock_Info[[#This Row],[Date]]),MONTH(Stock_Info[[#This Row],[Date]]),1))-1)/7)+1</f>
        <v>WEEK 2</v>
      </c>
      <c r="D2436" s="12">
        <v>315.35000000000002</v>
      </c>
      <c r="E2436" s="12">
        <v>315.35000000000002</v>
      </c>
      <c r="F2436" s="12">
        <v>309.25</v>
      </c>
      <c r="G2436" s="12">
        <v>311</v>
      </c>
      <c r="H2436" s="12">
        <v>311.33856345885636</v>
      </c>
      <c r="I2436">
        <v>5736</v>
      </c>
      <c r="J2436">
        <v>222</v>
      </c>
      <c r="K2436" s="12">
        <v>1785838</v>
      </c>
      <c r="L2436">
        <v>4567</v>
      </c>
      <c r="M2436">
        <v>79.62</v>
      </c>
      <c r="N2436">
        <v>6.1</v>
      </c>
      <c r="O2436">
        <v>-4.3499999999999996</v>
      </c>
      <c r="P2436">
        <f xml:space="preserve"> IF(Stock_Info[[#This Row],[Close Price]] &gt; Stock_Info[[#This Row],[Open Price]], 1, 0)</f>
        <v>0</v>
      </c>
      <c r="Q2436" t="str">
        <f>IF(AND(Stock_Info[[#This Row],[% Deli. Qty to Traded Qty]]&gt;80,Stock_Info[[#This Row],[No. of Trades]]&lt;3000),"Unusual Day","")</f>
        <v/>
      </c>
      <c r="R2436" t="str">
        <f>IF(AND(Stock_Info[[#This Row],[Spread High-Low]] &lt; 10, Stock_Info[[#This Row],[% Deli. Qty to Traded Qty]] &gt; 90), "Good Day", "")</f>
        <v/>
      </c>
    </row>
    <row r="2437" spans="1:18">
      <c r="A2437" t="s">
        <v>49</v>
      </c>
      <c r="B2437" s="1">
        <v>45638</v>
      </c>
      <c r="C2437" s="1" t="str">
        <f>"WEEK" &amp;" " &amp;  INT((DAY(Stock_Info[[#This Row],[Date]])+WEEKDAY(DATE(YEAR(Stock_Info[[#This Row],[Date]]),MONTH(Stock_Info[[#This Row],[Date]]),1))-1)/7)+1</f>
        <v>WEEK 2</v>
      </c>
      <c r="D2437" s="12">
        <v>322.55</v>
      </c>
      <c r="E2437" s="12">
        <v>322.55</v>
      </c>
      <c r="F2437" s="12">
        <v>314.05</v>
      </c>
      <c r="G2437" s="12">
        <v>316.85000000000002</v>
      </c>
      <c r="H2437" s="12">
        <v>316.97555791710948</v>
      </c>
      <c r="I2437">
        <v>6587</v>
      </c>
      <c r="J2437">
        <v>433</v>
      </c>
      <c r="K2437" s="12">
        <v>2087918</v>
      </c>
      <c r="L2437">
        <v>2984</v>
      </c>
      <c r="M2437">
        <v>45.3</v>
      </c>
      <c r="N2437">
        <v>8.5</v>
      </c>
      <c r="O2437">
        <v>-5.7</v>
      </c>
      <c r="P2437">
        <f xml:space="preserve"> IF(Stock_Info[[#This Row],[Close Price]] &gt; Stock_Info[[#This Row],[Open Price]], 1, 0)</f>
        <v>0</v>
      </c>
      <c r="Q2437" t="str">
        <f>IF(AND(Stock_Info[[#This Row],[% Deli. Qty to Traded Qty]]&gt;80,Stock_Info[[#This Row],[No. of Trades]]&lt;3000),"Unusual Day","")</f>
        <v/>
      </c>
      <c r="R2437" t="str">
        <f>IF(AND(Stock_Info[[#This Row],[Spread High-Low]] &lt; 10, Stock_Info[[#This Row],[% Deli. Qty to Traded Qty]] &gt; 90), "Good Day", "")</f>
        <v/>
      </c>
    </row>
    <row r="2438" spans="1:18">
      <c r="A2438" t="s">
        <v>49</v>
      </c>
      <c r="B2438" s="1">
        <v>45637</v>
      </c>
      <c r="C2438" s="1" t="str">
        <f>"WEEK" &amp;" " &amp;  INT((DAY(Stock_Info[[#This Row],[Date]])+WEEKDAY(DATE(YEAR(Stock_Info[[#This Row],[Date]]),MONTH(Stock_Info[[#This Row],[Date]]),1))-1)/7)+1</f>
        <v>WEEK 2</v>
      </c>
      <c r="D2438" s="12">
        <v>324.95</v>
      </c>
      <c r="E2438" s="12">
        <v>326.7</v>
      </c>
      <c r="F2438" s="12">
        <v>320.45</v>
      </c>
      <c r="G2438" s="12">
        <v>321.60000000000002</v>
      </c>
      <c r="H2438" s="12">
        <v>322.3512033531639</v>
      </c>
      <c r="I2438">
        <v>14792</v>
      </c>
      <c r="J2438">
        <v>695</v>
      </c>
      <c r="K2438" s="12">
        <v>4768219</v>
      </c>
      <c r="L2438">
        <v>7031</v>
      </c>
      <c r="M2438">
        <v>47.53</v>
      </c>
      <c r="N2438">
        <v>6.25</v>
      </c>
      <c r="O2438">
        <v>-3.35</v>
      </c>
      <c r="P2438">
        <f xml:space="preserve"> IF(Stock_Info[[#This Row],[Close Price]] &gt; Stock_Info[[#This Row],[Open Price]], 1, 0)</f>
        <v>0</v>
      </c>
      <c r="Q2438" t="str">
        <f>IF(AND(Stock_Info[[#This Row],[% Deli. Qty to Traded Qty]]&gt;80,Stock_Info[[#This Row],[No. of Trades]]&lt;3000),"Unusual Day","")</f>
        <v/>
      </c>
      <c r="R2438" t="str">
        <f>IF(AND(Stock_Info[[#This Row],[Spread High-Low]] &lt; 10, Stock_Info[[#This Row],[% Deli. Qty to Traded Qty]] &gt; 90), "Good Day", "")</f>
        <v/>
      </c>
    </row>
    <row r="2439" spans="1:18">
      <c r="A2439" t="s">
        <v>49</v>
      </c>
      <c r="B2439" s="1">
        <v>45636</v>
      </c>
      <c r="C2439" s="1" t="str">
        <f>"WEEK" &amp;" " &amp;  INT((DAY(Stock_Info[[#This Row],[Date]])+WEEKDAY(DATE(YEAR(Stock_Info[[#This Row],[Date]]),MONTH(Stock_Info[[#This Row],[Date]]),1))-1)/7)+1</f>
        <v>WEEK 2</v>
      </c>
      <c r="D2439" s="12">
        <v>308.2</v>
      </c>
      <c r="E2439" s="12">
        <v>328</v>
      </c>
      <c r="F2439" s="12">
        <v>306.7</v>
      </c>
      <c r="G2439" s="12">
        <v>325.85000000000002</v>
      </c>
      <c r="H2439" s="12">
        <v>318.1311439661564</v>
      </c>
      <c r="I2439">
        <v>22929</v>
      </c>
      <c r="J2439">
        <v>875</v>
      </c>
      <c r="K2439" s="12">
        <v>7294429</v>
      </c>
      <c r="L2439">
        <v>9656</v>
      </c>
      <c r="M2439">
        <v>42.11</v>
      </c>
      <c r="N2439">
        <v>21.3</v>
      </c>
      <c r="O2439">
        <v>17.649999999999999</v>
      </c>
      <c r="P2439">
        <f xml:space="preserve"> IF(Stock_Info[[#This Row],[Close Price]] &gt; Stock_Info[[#This Row],[Open Price]], 1, 0)</f>
        <v>1</v>
      </c>
      <c r="Q2439" t="str">
        <f>IF(AND(Stock_Info[[#This Row],[% Deli. Qty to Traded Qty]]&gt;80,Stock_Info[[#This Row],[No. of Trades]]&lt;3000),"Unusual Day","")</f>
        <v/>
      </c>
      <c r="R2439" t="str">
        <f>IF(AND(Stock_Info[[#This Row],[Spread High-Low]] &lt; 10, Stock_Info[[#This Row],[% Deli. Qty to Traded Qty]] &gt; 90), "Good Day", "")</f>
        <v/>
      </c>
    </row>
    <row r="2440" spans="1:18">
      <c r="A2440" t="s">
        <v>49</v>
      </c>
      <c r="B2440" s="1">
        <v>45635</v>
      </c>
      <c r="C2440" s="1" t="str">
        <f>"WEEK" &amp;" " &amp;  INT((DAY(Stock_Info[[#This Row],[Date]])+WEEKDAY(DATE(YEAR(Stock_Info[[#This Row],[Date]]),MONTH(Stock_Info[[#This Row],[Date]]),1))-1)/7)+1</f>
        <v>WEEK 2</v>
      </c>
      <c r="D2440" s="12">
        <v>307.2</v>
      </c>
      <c r="E2440" s="12">
        <v>309.95</v>
      </c>
      <c r="F2440" s="12">
        <v>305.3</v>
      </c>
      <c r="G2440" s="12">
        <v>306.35000000000002</v>
      </c>
      <c r="H2440" s="12">
        <v>307.4855756956855</v>
      </c>
      <c r="I2440">
        <v>3917</v>
      </c>
      <c r="J2440">
        <v>172</v>
      </c>
      <c r="K2440" s="12">
        <v>1204421</v>
      </c>
      <c r="L2440">
        <v>1962</v>
      </c>
      <c r="M2440">
        <v>50.09</v>
      </c>
      <c r="N2440">
        <v>4.6500000000000004</v>
      </c>
      <c r="O2440">
        <v>-0.85</v>
      </c>
      <c r="P2440">
        <f xml:space="preserve"> IF(Stock_Info[[#This Row],[Close Price]] &gt; Stock_Info[[#This Row],[Open Price]], 1, 0)</f>
        <v>0</v>
      </c>
      <c r="Q2440" t="str">
        <f>IF(AND(Stock_Info[[#This Row],[% Deli. Qty to Traded Qty]]&gt;80,Stock_Info[[#This Row],[No. of Trades]]&lt;3000),"Unusual Day","")</f>
        <v/>
      </c>
      <c r="R2440" t="str">
        <f>IF(AND(Stock_Info[[#This Row],[Spread High-Low]] &lt; 10, Stock_Info[[#This Row],[% Deli. Qty to Traded Qty]] &gt; 90), "Good Day", "")</f>
        <v/>
      </c>
    </row>
    <row r="2441" spans="1:18">
      <c r="A2441" t="s">
        <v>49</v>
      </c>
      <c r="B2441" s="1">
        <v>45632</v>
      </c>
      <c r="C2441" s="1" t="str">
        <f>"WEEK" &amp;" " &amp;  INT((DAY(Stock_Info[[#This Row],[Date]])+WEEKDAY(DATE(YEAR(Stock_Info[[#This Row],[Date]]),MONTH(Stock_Info[[#This Row],[Date]]),1))-1)/7)+1</f>
        <v>WEEK 1</v>
      </c>
      <c r="D2441" s="12">
        <v>302.2</v>
      </c>
      <c r="E2441" s="12">
        <v>309.14999999999998</v>
      </c>
      <c r="F2441" s="12">
        <v>302.2</v>
      </c>
      <c r="G2441" s="12">
        <v>307.10000000000002</v>
      </c>
      <c r="H2441" s="12">
        <v>306.64929993332697</v>
      </c>
      <c r="I2441">
        <v>10499</v>
      </c>
      <c r="J2441">
        <v>448</v>
      </c>
      <c r="K2441" s="12">
        <v>3219511</v>
      </c>
      <c r="L2441">
        <v>5738</v>
      </c>
      <c r="M2441">
        <v>54.65</v>
      </c>
      <c r="N2441">
        <v>6.95</v>
      </c>
      <c r="O2441">
        <v>4.9000000000000004</v>
      </c>
      <c r="P2441">
        <f xml:space="preserve"> IF(Stock_Info[[#This Row],[Close Price]] &gt; Stock_Info[[#This Row],[Open Price]], 1, 0)</f>
        <v>1</v>
      </c>
      <c r="Q2441" t="str">
        <f>IF(AND(Stock_Info[[#This Row],[% Deli. Qty to Traded Qty]]&gt;80,Stock_Info[[#This Row],[No. of Trades]]&lt;3000),"Unusual Day","")</f>
        <v/>
      </c>
      <c r="R2441" t="str">
        <f>IF(AND(Stock_Info[[#This Row],[Spread High-Low]] &lt; 10, Stock_Info[[#This Row],[% Deli. Qty to Traded Qty]] &gt; 90), "Good Day", "")</f>
        <v/>
      </c>
    </row>
    <row r="2442" spans="1:18">
      <c r="A2442" t="s">
        <v>49</v>
      </c>
      <c r="B2442" s="1">
        <v>45631</v>
      </c>
      <c r="C2442" s="1" t="str">
        <f>"WEEK" &amp;" " &amp;  INT((DAY(Stock_Info[[#This Row],[Date]])+WEEKDAY(DATE(YEAR(Stock_Info[[#This Row],[Date]]),MONTH(Stock_Info[[#This Row],[Date]]),1))-1)/7)+1</f>
        <v>WEEK 1</v>
      </c>
      <c r="D2442" s="12">
        <v>304.7</v>
      </c>
      <c r="E2442" s="12">
        <v>308.8</v>
      </c>
      <c r="F2442" s="12">
        <v>303.85000000000002</v>
      </c>
      <c r="G2442" s="12">
        <v>306.05</v>
      </c>
      <c r="H2442" s="12">
        <v>306.13799687554246</v>
      </c>
      <c r="I2442">
        <v>5761</v>
      </c>
      <c r="J2442">
        <v>423</v>
      </c>
      <c r="K2442" s="12">
        <v>1763661</v>
      </c>
      <c r="L2442">
        <v>3370</v>
      </c>
      <c r="M2442">
        <v>58.5</v>
      </c>
      <c r="N2442">
        <v>4.95</v>
      </c>
      <c r="O2442">
        <v>1.35</v>
      </c>
      <c r="P2442">
        <f xml:space="preserve"> IF(Stock_Info[[#This Row],[Close Price]] &gt; Stock_Info[[#This Row],[Open Price]], 1, 0)</f>
        <v>1</v>
      </c>
      <c r="Q2442" t="str">
        <f>IF(AND(Stock_Info[[#This Row],[% Deli. Qty to Traded Qty]]&gt;80,Stock_Info[[#This Row],[No. of Trades]]&lt;3000),"Unusual Day","")</f>
        <v/>
      </c>
      <c r="R2442" t="str">
        <f>IF(AND(Stock_Info[[#This Row],[Spread High-Low]] &lt; 10, Stock_Info[[#This Row],[% Deli. Qty to Traded Qty]] &gt; 90), "Good Day", "")</f>
        <v/>
      </c>
    </row>
    <row r="2443" spans="1:18">
      <c r="A2443" t="s">
        <v>49</v>
      </c>
      <c r="B2443" s="1">
        <v>45630</v>
      </c>
      <c r="C2443" s="1" t="str">
        <f>"WEEK" &amp;" " &amp;  INT((DAY(Stock_Info[[#This Row],[Date]])+WEEKDAY(DATE(YEAR(Stock_Info[[#This Row],[Date]]),MONTH(Stock_Info[[#This Row],[Date]]),1))-1)/7)+1</f>
        <v>WEEK 1</v>
      </c>
      <c r="D2443" s="12">
        <v>309.89999999999998</v>
      </c>
      <c r="E2443" s="12">
        <v>309.89999999999998</v>
      </c>
      <c r="F2443" s="12">
        <v>304.39999999999998</v>
      </c>
      <c r="G2443" s="12">
        <v>306.39999999999998</v>
      </c>
      <c r="H2443" s="12">
        <v>306.80308719232374</v>
      </c>
      <c r="I2443">
        <v>7191</v>
      </c>
      <c r="J2443">
        <v>371</v>
      </c>
      <c r="K2443" s="12">
        <v>2206221</v>
      </c>
      <c r="L2443">
        <v>4215</v>
      </c>
      <c r="M2443">
        <v>58.61</v>
      </c>
      <c r="N2443">
        <v>5.5</v>
      </c>
      <c r="O2443">
        <v>-3.5</v>
      </c>
      <c r="P2443">
        <f xml:space="preserve"> IF(Stock_Info[[#This Row],[Close Price]] &gt; Stock_Info[[#This Row],[Open Price]], 1, 0)</f>
        <v>0</v>
      </c>
      <c r="Q2443" t="str">
        <f>IF(AND(Stock_Info[[#This Row],[% Deli. Qty to Traded Qty]]&gt;80,Stock_Info[[#This Row],[No. of Trades]]&lt;3000),"Unusual Day","")</f>
        <v/>
      </c>
      <c r="R2443" t="str">
        <f>IF(AND(Stock_Info[[#This Row],[Spread High-Low]] &lt; 10, Stock_Info[[#This Row],[% Deli. Qty to Traded Qty]] &gt; 90), "Good Day", "")</f>
        <v/>
      </c>
    </row>
    <row r="2444" spans="1:18">
      <c r="A2444" t="s">
        <v>49</v>
      </c>
      <c r="B2444" s="1">
        <v>45629</v>
      </c>
      <c r="C2444" s="1" t="str">
        <f>"WEEK" &amp;" " &amp;  INT((DAY(Stock_Info[[#This Row],[Date]])+WEEKDAY(DATE(YEAR(Stock_Info[[#This Row],[Date]]),MONTH(Stock_Info[[#This Row],[Date]]),1))-1)/7)+1</f>
        <v>WEEK 1</v>
      </c>
      <c r="D2444" s="12">
        <v>304.89999999999998</v>
      </c>
      <c r="E2444" s="12">
        <v>308.55</v>
      </c>
      <c r="F2444" s="12">
        <v>304.89999999999998</v>
      </c>
      <c r="G2444" s="12">
        <v>306.7</v>
      </c>
      <c r="H2444" s="12">
        <v>306.63941102756894</v>
      </c>
      <c r="I2444">
        <v>3192</v>
      </c>
      <c r="J2444">
        <v>173</v>
      </c>
      <c r="K2444" s="12">
        <v>978793</v>
      </c>
      <c r="L2444">
        <v>2333</v>
      </c>
      <c r="M2444">
        <v>73.09</v>
      </c>
      <c r="N2444">
        <v>3.65</v>
      </c>
      <c r="O2444">
        <v>1.8</v>
      </c>
      <c r="P2444">
        <f xml:space="preserve"> IF(Stock_Info[[#This Row],[Close Price]] &gt; Stock_Info[[#This Row],[Open Price]], 1, 0)</f>
        <v>1</v>
      </c>
      <c r="Q2444" t="str">
        <f>IF(AND(Stock_Info[[#This Row],[% Deli. Qty to Traded Qty]]&gt;80,Stock_Info[[#This Row],[No. of Trades]]&lt;3000),"Unusual Day","")</f>
        <v/>
      </c>
      <c r="R2444" t="str">
        <f>IF(AND(Stock_Info[[#This Row],[Spread High-Low]] &lt; 10, Stock_Info[[#This Row],[% Deli. Qty to Traded Qty]] &gt; 90), "Good Day", "")</f>
        <v/>
      </c>
    </row>
    <row r="2445" spans="1:18">
      <c r="A2445" t="s">
        <v>49</v>
      </c>
      <c r="B2445" s="1">
        <v>45628</v>
      </c>
      <c r="C2445" s="1" t="str">
        <f>"WEEK" &amp;" " &amp;  INT((DAY(Stock_Info[[#This Row],[Date]])+WEEKDAY(DATE(YEAR(Stock_Info[[#This Row],[Date]]),MONTH(Stock_Info[[#This Row],[Date]]),1))-1)/7)+1</f>
        <v>WEEK 1</v>
      </c>
      <c r="D2445" s="12">
        <v>309.95</v>
      </c>
      <c r="E2445" s="12">
        <v>310</v>
      </c>
      <c r="F2445" s="12">
        <v>300.55</v>
      </c>
      <c r="G2445" s="12">
        <v>303.2</v>
      </c>
      <c r="H2445" s="12">
        <v>304.05636160714283</v>
      </c>
      <c r="I2445">
        <v>5376</v>
      </c>
      <c r="J2445">
        <v>224</v>
      </c>
      <c r="K2445" s="12">
        <v>1634607</v>
      </c>
      <c r="L2445">
        <v>2656</v>
      </c>
      <c r="M2445">
        <v>49.4</v>
      </c>
      <c r="N2445">
        <v>9.4499999999999993</v>
      </c>
      <c r="O2445">
        <v>-6.75</v>
      </c>
      <c r="P2445">
        <f xml:space="preserve"> IF(Stock_Info[[#This Row],[Close Price]] &gt; Stock_Info[[#This Row],[Open Price]], 1, 0)</f>
        <v>0</v>
      </c>
      <c r="Q2445" t="str">
        <f>IF(AND(Stock_Info[[#This Row],[% Deli. Qty to Traded Qty]]&gt;80,Stock_Info[[#This Row],[No. of Trades]]&lt;3000),"Unusual Day","")</f>
        <v/>
      </c>
      <c r="R2445" t="str">
        <f>IF(AND(Stock_Info[[#This Row],[Spread High-Low]] &lt; 10, Stock_Info[[#This Row],[% Deli. Qty to Traded Qty]] &gt; 90), "Good Day", "")</f>
        <v/>
      </c>
    </row>
    <row r="2446" spans="1:18">
      <c r="A2446" t="s">
        <v>49</v>
      </c>
      <c r="B2446" s="1">
        <v>45625</v>
      </c>
      <c r="C2446" s="1" t="str">
        <f>"WEEK" &amp;" " &amp;  INT((DAY(Stock_Info[[#This Row],[Date]])+WEEKDAY(DATE(YEAR(Stock_Info[[#This Row],[Date]]),MONTH(Stock_Info[[#This Row],[Date]]),1))-1)/7)+1</f>
        <v>WEEK 5</v>
      </c>
      <c r="D2446" s="12">
        <v>308.14999999999998</v>
      </c>
      <c r="E2446" s="12">
        <v>310.5</v>
      </c>
      <c r="F2446" s="12">
        <v>305.2</v>
      </c>
      <c r="G2446" s="12">
        <v>306.35000000000002</v>
      </c>
      <c r="H2446" s="12">
        <v>306.67762906309753</v>
      </c>
      <c r="I2446">
        <v>2615</v>
      </c>
      <c r="J2446">
        <v>149</v>
      </c>
      <c r="K2446" s="12">
        <v>801962</v>
      </c>
      <c r="L2446">
        <v>2192</v>
      </c>
      <c r="M2446">
        <v>83.82</v>
      </c>
      <c r="N2446">
        <v>5.3</v>
      </c>
      <c r="O2446">
        <v>-1.8</v>
      </c>
      <c r="P2446">
        <f xml:space="preserve"> IF(Stock_Info[[#This Row],[Close Price]] &gt; Stock_Info[[#This Row],[Open Price]], 1, 0)</f>
        <v>0</v>
      </c>
      <c r="Q2446" t="str">
        <f>IF(AND(Stock_Info[[#This Row],[% Deli. Qty to Traded Qty]]&gt;80,Stock_Info[[#This Row],[No. of Trades]]&lt;3000),"Unusual Day","")</f>
        <v>Unusual Day</v>
      </c>
      <c r="R2446" t="str">
        <f>IF(AND(Stock_Info[[#This Row],[Spread High-Low]] &lt; 10, Stock_Info[[#This Row],[% Deli. Qty to Traded Qty]] &gt; 90), "Good Day", "")</f>
        <v/>
      </c>
    </row>
    <row r="2447" spans="1:18">
      <c r="A2447" t="s">
        <v>49</v>
      </c>
      <c r="B2447" s="1">
        <v>45624</v>
      </c>
      <c r="C2447" s="1" t="str">
        <f>"WEEK" &amp;" " &amp;  INT((DAY(Stock_Info[[#This Row],[Date]])+WEEKDAY(DATE(YEAR(Stock_Info[[#This Row],[Date]]),MONTH(Stock_Info[[#This Row],[Date]]),1))-1)/7)+1</f>
        <v>WEEK 5</v>
      </c>
      <c r="D2447" s="12">
        <v>308.3</v>
      </c>
      <c r="E2447" s="12">
        <v>312.75</v>
      </c>
      <c r="F2447" s="12">
        <v>305.39999999999998</v>
      </c>
      <c r="G2447" s="12">
        <v>309.05</v>
      </c>
      <c r="H2447" s="12">
        <v>309.67879486335198</v>
      </c>
      <c r="I2447">
        <v>6074</v>
      </c>
      <c r="J2447">
        <v>181</v>
      </c>
      <c r="K2447" s="12">
        <v>1880989</v>
      </c>
      <c r="L2447">
        <v>3580</v>
      </c>
      <c r="M2447">
        <v>58.94</v>
      </c>
      <c r="N2447">
        <v>7.35</v>
      </c>
      <c r="O2447">
        <v>0.75</v>
      </c>
      <c r="P2447">
        <f xml:space="preserve"> IF(Stock_Info[[#This Row],[Close Price]] &gt; Stock_Info[[#This Row],[Open Price]], 1, 0)</f>
        <v>1</v>
      </c>
      <c r="Q2447" t="str">
        <f>IF(AND(Stock_Info[[#This Row],[% Deli. Qty to Traded Qty]]&gt;80,Stock_Info[[#This Row],[No. of Trades]]&lt;3000),"Unusual Day","")</f>
        <v/>
      </c>
      <c r="R2447" t="str">
        <f>IF(AND(Stock_Info[[#This Row],[Spread High-Low]] &lt; 10, Stock_Info[[#This Row],[% Deli. Qty to Traded Qty]] &gt; 90), "Good Day", "")</f>
        <v/>
      </c>
    </row>
    <row r="2448" spans="1:18">
      <c r="A2448" t="s">
        <v>49</v>
      </c>
      <c r="B2448" s="1">
        <v>45623</v>
      </c>
      <c r="C2448" s="1" t="str">
        <f>"WEEK" &amp;" " &amp;  INT((DAY(Stock_Info[[#This Row],[Date]])+WEEKDAY(DATE(YEAR(Stock_Info[[#This Row],[Date]]),MONTH(Stock_Info[[#This Row],[Date]]),1))-1)/7)+1</f>
        <v>WEEK 5</v>
      </c>
      <c r="D2448" s="12">
        <v>306</v>
      </c>
      <c r="E2448" s="12">
        <v>310.2</v>
      </c>
      <c r="F2448" s="12">
        <v>303.35000000000002</v>
      </c>
      <c r="G2448" s="12">
        <v>308.35000000000002</v>
      </c>
      <c r="H2448" s="12">
        <v>306.77934407364785</v>
      </c>
      <c r="I2448">
        <v>3476</v>
      </c>
      <c r="J2448">
        <v>219</v>
      </c>
      <c r="K2448" s="12">
        <v>1066365</v>
      </c>
      <c r="L2448">
        <v>1308</v>
      </c>
      <c r="M2448">
        <v>37.630000000000003</v>
      </c>
      <c r="N2448">
        <v>6.85</v>
      </c>
      <c r="O2448">
        <v>2.35</v>
      </c>
      <c r="P2448">
        <f xml:space="preserve"> IF(Stock_Info[[#This Row],[Close Price]] &gt; Stock_Info[[#This Row],[Open Price]], 1, 0)</f>
        <v>1</v>
      </c>
      <c r="Q2448" t="str">
        <f>IF(AND(Stock_Info[[#This Row],[% Deli. Qty to Traded Qty]]&gt;80,Stock_Info[[#This Row],[No. of Trades]]&lt;3000),"Unusual Day","")</f>
        <v/>
      </c>
      <c r="R2448" t="str">
        <f>IF(AND(Stock_Info[[#This Row],[Spread High-Low]] &lt; 10, Stock_Info[[#This Row],[% Deli. Qty to Traded Qty]] &gt; 90), "Good Day", "")</f>
        <v/>
      </c>
    </row>
    <row r="2449" spans="1:18">
      <c r="A2449" t="s">
        <v>49</v>
      </c>
      <c r="B2449" s="1">
        <v>45622</v>
      </c>
      <c r="C2449" s="1" t="str">
        <f>"WEEK" &amp;" " &amp;  INT((DAY(Stock_Info[[#This Row],[Date]])+WEEKDAY(DATE(YEAR(Stock_Info[[#This Row],[Date]]),MONTH(Stock_Info[[#This Row],[Date]]),1))-1)/7)+1</f>
        <v>WEEK 5</v>
      </c>
      <c r="D2449" s="12">
        <v>306.95</v>
      </c>
      <c r="E2449" s="12">
        <v>308.25</v>
      </c>
      <c r="F2449" s="12">
        <v>303.05</v>
      </c>
      <c r="G2449" s="12">
        <v>305.7</v>
      </c>
      <c r="H2449" s="12">
        <v>305.22990527740188</v>
      </c>
      <c r="I2449">
        <v>7390</v>
      </c>
      <c r="J2449">
        <v>290</v>
      </c>
      <c r="K2449" s="12">
        <v>2255649</v>
      </c>
      <c r="L2449">
        <v>4152</v>
      </c>
      <c r="M2449">
        <v>56.18</v>
      </c>
      <c r="N2449">
        <v>5.2</v>
      </c>
      <c r="O2449">
        <v>-1.25</v>
      </c>
      <c r="P2449">
        <f xml:space="preserve"> IF(Stock_Info[[#This Row],[Close Price]] &gt; Stock_Info[[#This Row],[Open Price]], 1, 0)</f>
        <v>0</v>
      </c>
      <c r="Q2449" t="str">
        <f>IF(AND(Stock_Info[[#This Row],[% Deli. Qty to Traded Qty]]&gt;80,Stock_Info[[#This Row],[No. of Trades]]&lt;3000),"Unusual Day","")</f>
        <v/>
      </c>
      <c r="R2449" t="str">
        <f>IF(AND(Stock_Info[[#This Row],[Spread High-Low]] &lt; 10, Stock_Info[[#This Row],[% Deli. Qty to Traded Qty]] &gt; 90), "Good Day", "")</f>
        <v/>
      </c>
    </row>
    <row r="2450" spans="1:18">
      <c r="A2450" t="s">
        <v>49</v>
      </c>
      <c r="B2450" s="1">
        <v>45621</v>
      </c>
      <c r="C2450" s="1" t="str">
        <f>"WEEK" &amp;" " &amp;  INT((DAY(Stock_Info[[#This Row],[Date]])+WEEKDAY(DATE(YEAR(Stock_Info[[#This Row],[Date]]),MONTH(Stock_Info[[#This Row],[Date]]),1))-1)/7)+1</f>
        <v>WEEK 5</v>
      </c>
      <c r="D2450" s="12">
        <v>308.2</v>
      </c>
      <c r="E2450" s="12">
        <v>311.14999999999998</v>
      </c>
      <c r="F2450" s="12">
        <v>301.95</v>
      </c>
      <c r="G2450" s="12">
        <v>302.3</v>
      </c>
      <c r="H2450" s="12">
        <v>305.41363592280089</v>
      </c>
      <c r="I2450">
        <v>10311</v>
      </c>
      <c r="J2450">
        <v>460</v>
      </c>
      <c r="K2450" s="12">
        <v>3149120</v>
      </c>
      <c r="L2450">
        <v>5943</v>
      </c>
      <c r="M2450">
        <v>57.64</v>
      </c>
      <c r="N2450">
        <v>9.1999999999999993</v>
      </c>
      <c r="O2450">
        <v>-5.9</v>
      </c>
      <c r="P2450">
        <f xml:space="preserve"> IF(Stock_Info[[#This Row],[Close Price]] &gt; Stock_Info[[#This Row],[Open Price]], 1, 0)</f>
        <v>0</v>
      </c>
      <c r="Q2450" t="str">
        <f>IF(AND(Stock_Info[[#This Row],[% Deli. Qty to Traded Qty]]&gt;80,Stock_Info[[#This Row],[No. of Trades]]&lt;3000),"Unusual Day","")</f>
        <v/>
      </c>
      <c r="R2450" t="str">
        <f>IF(AND(Stock_Info[[#This Row],[Spread High-Low]] &lt; 10, Stock_Info[[#This Row],[% Deli. Qty to Traded Qty]] &gt; 90), "Good Day", "")</f>
        <v/>
      </c>
    </row>
    <row r="2451" spans="1:18">
      <c r="A2451" t="s">
        <v>49</v>
      </c>
      <c r="B2451" s="1">
        <v>45618</v>
      </c>
      <c r="C2451" s="1" t="str">
        <f>"WEEK" &amp;" " &amp;  INT((DAY(Stock_Info[[#This Row],[Date]])+WEEKDAY(DATE(YEAR(Stock_Info[[#This Row],[Date]]),MONTH(Stock_Info[[#This Row],[Date]]),1))-1)/7)+1</f>
        <v>WEEK 4</v>
      </c>
      <c r="D2451" s="12">
        <v>305</v>
      </c>
      <c r="E2451" s="12">
        <v>310.10000000000002</v>
      </c>
      <c r="F2451" s="12">
        <v>301.25</v>
      </c>
      <c r="G2451" s="12">
        <v>308.2</v>
      </c>
      <c r="H2451" s="12">
        <v>305.38490434174895</v>
      </c>
      <c r="I2451">
        <v>11447</v>
      </c>
      <c r="J2451">
        <v>534</v>
      </c>
      <c r="K2451" s="12">
        <v>3495741</v>
      </c>
      <c r="L2451">
        <v>5942</v>
      </c>
      <c r="M2451">
        <v>51.91</v>
      </c>
      <c r="N2451">
        <v>8.85</v>
      </c>
      <c r="O2451">
        <v>3.2</v>
      </c>
      <c r="P2451">
        <f xml:space="preserve"> IF(Stock_Info[[#This Row],[Close Price]] &gt; Stock_Info[[#This Row],[Open Price]], 1, 0)</f>
        <v>1</v>
      </c>
      <c r="Q2451" t="str">
        <f>IF(AND(Stock_Info[[#This Row],[% Deli. Qty to Traded Qty]]&gt;80,Stock_Info[[#This Row],[No. of Trades]]&lt;3000),"Unusual Day","")</f>
        <v/>
      </c>
      <c r="R2451" t="str">
        <f>IF(AND(Stock_Info[[#This Row],[Spread High-Low]] &lt; 10, Stock_Info[[#This Row],[% Deli. Qty to Traded Qty]] &gt; 90), "Good Day", "")</f>
        <v/>
      </c>
    </row>
    <row r="2452" spans="1:18">
      <c r="A2452" t="s">
        <v>49</v>
      </c>
      <c r="B2452" s="1">
        <v>45617</v>
      </c>
      <c r="C2452" s="1" t="str">
        <f>"WEEK" &amp;" " &amp;  INT((DAY(Stock_Info[[#This Row],[Date]])+WEEKDAY(DATE(YEAR(Stock_Info[[#This Row],[Date]]),MONTH(Stock_Info[[#This Row],[Date]]),1))-1)/7)+1</f>
        <v>WEEK 4</v>
      </c>
      <c r="D2452" s="12">
        <v>308</v>
      </c>
      <c r="E2452" s="12">
        <v>308</v>
      </c>
      <c r="F2452" s="12">
        <v>300.45</v>
      </c>
      <c r="G2452" s="12">
        <v>305.85000000000002</v>
      </c>
      <c r="H2452" s="12">
        <v>304.01091753774682</v>
      </c>
      <c r="I2452">
        <v>4305</v>
      </c>
      <c r="J2452">
        <v>251</v>
      </c>
      <c r="K2452" s="12">
        <v>1308767</v>
      </c>
      <c r="L2452">
        <v>2109</v>
      </c>
      <c r="M2452">
        <v>48.99</v>
      </c>
      <c r="N2452">
        <v>7.55</v>
      </c>
      <c r="O2452">
        <v>-2.15</v>
      </c>
      <c r="P2452">
        <f xml:space="preserve"> IF(Stock_Info[[#This Row],[Close Price]] &gt; Stock_Info[[#This Row],[Open Price]], 1, 0)</f>
        <v>0</v>
      </c>
      <c r="Q2452" t="str">
        <f>IF(AND(Stock_Info[[#This Row],[% Deli. Qty to Traded Qty]]&gt;80,Stock_Info[[#This Row],[No. of Trades]]&lt;3000),"Unusual Day","")</f>
        <v/>
      </c>
      <c r="R2452" t="str">
        <f>IF(AND(Stock_Info[[#This Row],[Spread High-Low]] &lt; 10, Stock_Info[[#This Row],[% Deli. Qty to Traded Qty]] &gt; 90), "Good Day", "")</f>
        <v/>
      </c>
    </row>
    <row r="2453" spans="1:18">
      <c r="A2453" t="s">
        <v>49</v>
      </c>
      <c r="B2453" s="1">
        <v>45615</v>
      </c>
      <c r="C2453" s="1" t="str">
        <f>"WEEK" &amp;" " &amp;  INT((DAY(Stock_Info[[#This Row],[Date]])+WEEKDAY(DATE(YEAR(Stock_Info[[#This Row],[Date]]),MONTH(Stock_Info[[#This Row],[Date]]),1))-1)/7)+1</f>
        <v>WEEK 4</v>
      </c>
      <c r="D2453" s="12">
        <v>304.95</v>
      </c>
      <c r="E2453" s="12">
        <v>307.75</v>
      </c>
      <c r="F2453" s="12">
        <v>301.8</v>
      </c>
      <c r="G2453" s="12">
        <v>307</v>
      </c>
      <c r="H2453" s="12">
        <v>305.17342248223986</v>
      </c>
      <c r="I2453">
        <v>2393</v>
      </c>
      <c r="J2453">
        <v>117</v>
      </c>
      <c r="K2453" s="12">
        <v>730280</v>
      </c>
      <c r="L2453">
        <v>1156</v>
      </c>
      <c r="M2453">
        <v>48.31</v>
      </c>
      <c r="N2453">
        <v>5.95</v>
      </c>
      <c r="O2453">
        <v>2.0499999999999998</v>
      </c>
      <c r="P2453">
        <f xml:space="preserve"> IF(Stock_Info[[#This Row],[Close Price]] &gt; Stock_Info[[#This Row],[Open Price]], 1, 0)</f>
        <v>1</v>
      </c>
      <c r="Q2453" t="str">
        <f>IF(AND(Stock_Info[[#This Row],[% Deli. Qty to Traded Qty]]&gt;80,Stock_Info[[#This Row],[No. of Trades]]&lt;3000),"Unusual Day","")</f>
        <v/>
      </c>
      <c r="R2453" t="str">
        <f>IF(AND(Stock_Info[[#This Row],[Spread High-Low]] &lt; 10, Stock_Info[[#This Row],[% Deli. Qty to Traded Qty]] &gt; 90), "Good Day", "")</f>
        <v/>
      </c>
    </row>
    <row r="2454" spans="1:18">
      <c r="A2454" t="s">
        <v>49</v>
      </c>
      <c r="B2454" s="1">
        <v>45614</v>
      </c>
      <c r="C2454" s="1" t="str">
        <f>"WEEK" &amp;" " &amp;  INT((DAY(Stock_Info[[#This Row],[Date]])+WEEKDAY(DATE(YEAR(Stock_Info[[#This Row],[Date]]),MONTH(Stock_Info[[#This Row],[Date]]),1))-1)/7)+1</f>
        <v>WEEK 4</v>
      </c>
      <c r="D2454" s="12">
        <v>297.05</v>
      </c>
      <c r="E2454" s="12">
        <v>307.14999999999998</v>
      </c>
      <c r="F2454" s="12">
        <v>297.05</v>
      </c>
      <c r="G2454" s="12">
        <v>301.75</v>
      </c>
      <c r="H2454" s="12">
        <v>302.44130894383676</v>
      </c>
      <c r="I2454">
        <v>10879</v>
      </c>
      <c r="J2454">
        <v>471</v>
      </c>
      <c r="K2454" s="12">
        <v>3290259</v>
      </c>
      <c r="L2454">
        <v>5091</v>
      </c>
      <c r="M2454">
        <v>46.8</v>
      </c>
      <c r="N2454">
        <v>10.1</v>
      </c>
      <c r="O2454">
        <v>4.7</v>
      </c>
      <c r="P2454">
        <f xml:space="preserve"> IF(Stock_Info[[#This Row],[Close Price]] &gt; Stock_Info[[#This Row],[Open Price]], 1, 0)</f>
        <v>1</v>
      </c>
      <c r="Q2454" t="str">
        <f>IF(AND(Stock_Info[[#This Row],[% Deli. Qty to Traded Qty]]&gt;80,Stock_Info[[#This Row],[No. of Trades]]&lt;3000),"Unusual Day","")</f>
        <v/>
      </c>
      <c r="R2454" t="str">
        <f>IF(AND(Stock_Info[[#This Row],[Spread High-Low]] &lt; 10, Stock_Info[[#This Row],[% Deli. Qty to Traded Qty]] &gt; 90), "Good Day", "")</f>
        <v/>
      </c>
    </row>
    <row r="2455" spans="1:18">
      <c r="A2455" t="s">
        <v>49</v>
      </c>
      <c r="B2455" s="1">
        <v>45610</v>
      </c>
      <c r="C2455" s="1" t="str">
        <f>"WEEK" &amp;" " &amp;  INT((DAY(Stock_Info[[#This Row],[Date]])+WEEKDAY(DATE(YEAR(Stock_Info[[#This Row],[Date]]),MONTH(Stock_Info[[#This Row],[Date]]),1))-1)/7)+1</f>
        <v>WEEK 3</v>
      </c>
      <c r="D2455" s="12">
        <v>305.45</v>
      </c>
      <c r="E2455" s="12">
        <v>308.75</v>
      </c>
      <c r="F2455" s="12">
        <v>297.25</v>
      </c>
      <c r="G2455" s="12">
        <v>299.95</v>
      </c>
      <c r="H2455" s="12">
        <v>303.07359119223526</v>
      </c>
      <c r="I2455">
        <v>6903</v>
      </c>
      <c r="J2455">
        <v>313</v>
      </c>
      <c r="K2455" s="12">
        <v>2092117</v>
      </c>
      <c r="L2455">
        <v>2312</v>
      </c>
      <c r="M2455">
        <v>33.49</v>
      </c>
      <c r="N2455">
        <v>11.5</v>
      </c>
      <c r="O2455">
        <v>-5.5</v>
      </c>
      <c r="P2455">
        <f xml:space="preserve"> IF(Stock_Info[[#This Row],[Close Price]] &gt; Stock_Info[[#This Row],[Open Price]], 1, 0)</f>
        <v>0</v>
      </c>
      <c r="Q2455" t="str">
        <f>IF(AND(Stock_Info[[#This Row],[% Deli. Qty to Traded Qty]]&gt;80,Stock_Info[[#This Row],[No. of Trades]]&lt;3000),"Unusual Day","")</f>
        <v/>
      </c>
      <c r="R2455" t="str">
        <f>IF(AND(Stock_Info[[#This Row],[Spread High-Low]] &lt; 10, Stock_Info[[#This Row],[% Deli. Qty to Traded Qty]] &gt; 90), "Good Day", "")</f>
        <v/>
      </c>
    </row>
    <row r="2456" spans="1:18">
      <c r="A2456" t="s">
        <v>49</v>
      </c>
      <c r="B2456" s="1">
        <v>45609</v>
      </c>
      <c r="C2456" s="1" t="str">
        <f>"WEEK" &amp;" " &amp;  INT((DAY(Stock_Info[[#This Row],[Date]])+WEEKDAY(DATE(YEAR(Stock_Info[[#This Row],[Date]]),MONTH(Stock_Info[[#This Row],[Date]]),1))-1)/7)+1</f>
        <v>WEEK 3</v>
      </c>
      <c r="D2456" s="12">
        <v>315</v>
      </c>
      <c r="E2456" s="12">
        <v>315.64999999999998</v>
      </c>
      <c r="F2456" s="12">
        <v>305</v>
      </c>
      <c r="G2456" s="12">
        <v>307</v>
      </c>
      <c r="H2456" s="12">
        <v>309.2657989058668</v>
      </c>
      <c r="I2456">
        <v>5301</v>
      </c>
      <c r="J2456">
        <v>181</v>
      </c>
      <c r="K2456" s="12">
        <v>1639418</v>
      </c>
      <c r="L2456">
        <v>3044</v>
      </c>
      <c r="M2456">
        <v>57.42</v>
      </c>
      <c r="N2456">
        <v>10.65</v>
      </c>
      <c r="O2456">
        <v>-8</v>
      </c>
      <c r="P2456">
        <f xml:space="preserve"> IF(Stock_Info[[#This Row],[Close Price]] &gt; Stock_Info[[#This Row],[Open Price]], 1, 0)</f>
        <v>0</v>
      </c>
      <c r="Q2456" t="str">
        <f>IF(AND(Stock_Info[[#This Row],[% Deli. Qty to Traded Qty]]&gt;80,Stock_Info[[#This Row],[No. of Trades]]&lt;3000),"Unusual Day","")</f>
        <v/>
      </c>
      <c r="R2456" t="str">
        <f>IF(AND(Stock_Info[[#This Row],[Spread High-Low]] &lt; 10, Stock_Info[[#This Row],[% Deli. Qty to Traded Qty]] &gt; 90), "Good Day", "")</f>
        <v/>
      </c>
    </row>
    <row r="2457" spans="1:18">
      <c r="A2457" t="s">
        <v>49</v>
      </c>
      <c r="B2457" s="1">
        <v>45608</v>
      </c>
      <c r="C2457" s="1" t="str">
        <f>"WEEK" &amp;" " &amp;  INT((DAY(Stock_Info[[#This Row],[Date]])+WEEKDAY(DATE(YEAR(Stock_Info[[#This Row],[Date]]),MONTH(Stock_Info[[#This Row],[Date]]),1))-1)/7)+1</f>
        <v>WEEK 3</v>
      </c>
      <c r="D2457" s="12">
        <v>310.05</v>
      </c>
      <c r="E2457" s="12">
        <v>321.3</v>
      </c>
      <c r="F2457" s="12">
        <v>310.05</v>
      </c>
      <c r="G2457" s="12">
        <v>316.95</v>
      </c>
      <c r="H2457" s="12">
        <v>317.781915678654</v>
      </c>
      <c r="I2457">
        <v>20327</v>
      </c>
      <c r="J2457">
        <v>1254</v>
      </c>
      <c r="K2457" s="12">
        <v>6459553</v>
      </c>
      <c r="L2457">
        <v>14997</v>
      </c>
      <c r="M2457">
        <v>73.78</v>
      </c>
      <c r="N2457">
        <v>11.25</v>
      </c>
      <c r="O2457">
        <v>6.9</v>
      </c>
      <c r="P2457">
        <f xml:space="preserve"> IF(Stock_Info[[#This Row],[Close Price]] &gt; Stock_Info[[#This Row],[Open Price]], 1, 0)</f>
        <v>1</v>
      </c>
      <c r="Q2457" t="str">
        <f>IF(AND(Stock_Info[[#This Row],[% Deli. Qty to Traded Qty]]&gt;80,Stock_Info[[#This Row],[No. of Trades]]&lt;3000),"Unusual Day","")</f>
        <v/>
      </c>
      <c r="R2457" t="str">
        <f>IF(AND(Stock_Info[[#This Row],[Spread High-Low]] &lt; 10, Stock_Info[[#This Row],[% Deli. Qty to Traded Qty]] &gt; 90), "Good Day", "")</f>
        <v/>
      </c>
    </row>
    <row r="2458" spans="1:18">
      <c r="A2458" t="s">
        <v>49</v>
      </c>
      <c r="B2458" s="1">
        <v>45607</v>
      </c>
      <c r="C2458" s="1" t="str">
        <f>"WEEK" &amp;" " &amp;  INT((DAY(Stock_Info[[#This Row],[Date]])+WEEKDAY(DATE(YEAR(Stock_Info[[#This Row],[Date]]),MONTH(Stock_Info[[#This Row],[Date]]),1))-1)/7)+1</f>
        <v>WEEK 3</v>
      </c>
      <c r="D2458" s="12">
        <v>313.39999999999998</v>
      </c>
      <c r="E2458" s="12">
        <v>317.95</v>
      </c>
      <c r="F2458" s="12">
        <v>308.05</v>
      </c>
      <c r="G2458" s="12">
        <v>315.14999999999998</v>
      </c>
      <c r="H2458" s="12">
        <v>313.92891975764741</v>
      </c>
      <c r="I2458">
        <v>6767</v>
      </c>
      <c r="J2458">
        <v>279</v>
      </c>
      <c r="K2458" s="12">
        <v>2124357</v>
      </c>
      <c r="L2458">
        <v>4020</v>
      </c>
      <c r="M2458">
        <v>59.41</v>
      </c>
      <c r="N2458">
        <v>9.9</v>
      </c>
      <c r="O2458">
        <v>1.75</v>
      </c>
      <c r="P2458">
        <f xml:space="preserve"> IF(Stock_Info[[#This Row],[Close Price]] &gt; Stock_Info[[#This Row],[Open Price]], 1, 0)</f>
        <v>1</v>
      </c>
      <c r="Q2458" t="str">
        <f>IF(AND(Stock_Info[[#This Row],[% Deli. Qty to Traded Qty]]&gt;80,Stock_Info[[#This Row],[No. of Trades]]&lt;3000),"Unusual Day","")</f>
        <v/>
      </c>
      <c r="R2458" t="str">
        <f>IF(AND(Stock_Info[[#This Row],[Spread High-Low]] &lt; 10, Stock_Info[[#This Row],[% Deli. Qty to Traded Qty]] &gt; 90), "Good Day", "")</f>
        <v/>
      </c>
    </row>
    <row r="2459" spans="1:18">
      <c r="A2459" t="s">
        <v>49</v>
      </c>
      <c r="B2459" s="1">
        <v>45604</v>
      </c>
      <c r="C2459" s="1" t="str">
        <f>"WEEK" &amp;" " &amp;  INT((DAY(Stock_Info[[#This Row],[Date]])+WEEKDAY(DATE(YEAR(Stock_Info[[#This Row],[Date]]),MONTH(Stock_Info[[#This Row],[Date]]),1))-1)/7)+1</f>
        <v>WEEK 2</v>
      </c>
      <c r="D2459" s="12">
        <v>306.25</v>
      </c>
      <c r="E2459" s="12">
        <v>315</v>
      </c>
      <c r="F2459" s="12">
        <v>305.8</v>
      </c>
      <c r="G2459" s="12">
        <v>312.95</v>
      </c>
      <c r="H2459" s="12">
        <v>311.62010785824344</v>
      </c>
      <c r="I2459">
        <v>12980</v>
      </c>
      <c r="J2459">
        <v>825</v>
      </c>
      <c r="K2459" s="12">
        <v>4044829</v>
      </c>
      <c r="L2459">
        <v>9200</v>
      </c>
      <c r="M2459">
        <v>70.88</v>
      </c>
      <c r="N2459">
        <v>9.1999999999999993</v>
      </c>
      <c r="O2459">
        <v>6.7</v>
      </c>
      <c r="P2459">
        <f xml:space="preserve"> IF(Stock_Info[[#This Row],[Close Price]] &gt; Stock_Info[[#This Row],[Open Price]], 1, 0)</f>
        <v>1</v>
      </c>
      <c r="Q2459" t="str">
        <f>IF(AND(Stock_Info[[#This Row],[% Deli. Qty to Traded Qty]]&gt;80,Stock_Info[[#This Row],[No. of Trades]]&lt;3000),"Unusual Day","")</f>
        <v/>
      </c>
      <c r="R2459" t="str">
        <f>IF(AND(Stock_Info[[#This Row],[Spread High-Low]] &lt; 10, Stock_Info[[#This Row],[% Deli. Qty to Traded Qty]] &gt; 90), "Good Day", "")</f>
        <v/>
      </c>
    </row>
    <row r="2460" spans="1:18">
      <c r="A2460" t="s">
        <v>49</v>
      </c>
      <c r="B2460" s="1">
        <v>45603</v>
      </c>
      <c r="C2460" s="1" t="str">
        <f>"WEEK" &amp;" " &amp;  INT((DAY(Stock_Info[[#This Row],[Date]])+WEEKDAY(DATE(YEAR(Stock_Info[[#This Row],[Date]]),MONTH(Stock_Info[[#This Row],[Date]]),1))-1)/7)+1</f>
        <v>WEEK 2</v>
      </c>
      <c r="D2460" s="12">
        <v>313.85000000000002</v>
      </c>
      <c r="E2460" s="12">
        <v>314.7</v>
      </c>
      <c r="F2460" s="12">
        <v>308.75</v>
      </c>
      <c r="G2460" s="12">
        <v>309.45</v>
      </c>
      <c r="H2460" s="12">
        <v>312.92963365977511</v>
      </c>
      <c r="I2460">
        <v>2757</v>
      </c>
      <c r="J2460">
        <v>100</v>
      </c>
      <c r="K2460" s="12">
        <v>862747</v>
      </c>
      <c r="L2460">
        <v>1919</v>
      </c>
      <c r="M2460">
        <v>69.599999999999994</v>
      </c>
      <c r="N2460">
        <v>5.95</v>
      </c>
      <c r="O2460">
        <v>-4.4000000000000004</v>
      </c>
      <c r="P2460">
        <f xml:space="preserve"> IF(Stock_Info[[#This Row],[Close Price]] &gt; Stock_Info[[#This Row],[Open Price]], 1, 0)</f>
        <v>0</v>
      </c>
      <c r="Q2460" t="str">
        <f>IF(AND(Stock_Info[[#This Row],[% Deli. Qty to Traded Qty]]&gt;80,Stock_Info[[#This Row],[No. of Trades]]&lt;3000),"Unusual Day","")</f>
        <v/>
      </c>
      <c r="R2460" t="str">
        <f>IF(AND(Stock_Info[[#This Row],[Spread High-Low]] &lt; 10, Stock_Info[[#This Row],[% Deli. Qty to Traded Qty]] &gt; 90), "Good Day", "")</f>
        <v/>
      </c>
    </row>
    <row r="2461" spans="1:18">
      <c r="A2461" t="s">
        <v>49</v>
      </c>
      <c r="B2461" s="1">
        <v>45602</v>
      </c>
      <c r="C2461" s="1" t="str">
        <f>"WEEK" &amp;" " &amp;  INT((DAY(Stock_Info[[#This Row],[Date]])+WEEKDAY(DATE(YEAR(Stock_Info[[#This Row],[Date]]),MONTH(Stock_Info[[#This Row],[Date]]),1))-1)/7)+1</f>
        <v>WEEK 2</v>
      </c>
      <c r="D2461" s="12">
        <v>314.8</v>
      </c>
      <c r="E2461" s="12">
        <v>315.89999999999998</v>
      </c>
      <c r="F2461" s="12">
        <v>310.3</v>
      </c>
      <c r="G2461" s="12">
        <v>311.5</v>
      </c>
      <c r="H2461" s="12">
        <v>312.47214854111405</v>
      </c>
      <c r="I2461">
        <v>5278</v>
      </c>
      <c r="J2461">
        <v>200</v>
      </c>
      <c r="K2461" s="12">
        <v>1649228</v>
      </c>
      <c r="L2461">
        <v>2391</v>
      </c>
      <c r="M2461">
        <v>45.3</v>
      </c>
      <c r="N2461">
        <v>5.6</v>
      </c>
      <c r="O2461">
        <v>-3.3</v>
      </c>
      <c r="P2461">
        <f xml:space="preserve"> IF(Stock_Info[[#This Row],[Close Price]] &gt; Stock_Info[[#This Row],[Open Price]], 1, 0)</f>
        <v>0</v>
      </c>
      <c r="Q2461" t="str">
        <f>IF(AND(Stock_Info[[#This Row],[% Deli. Qty to Traded Qty]]&gt;80,Stock_Info[[#This Row],[No. of Trades]]&lt;3000),"Unusual Day","")</f>
        <v/>
      </c>
      <c r="R2461" t="str">
        <f>IF(AND(Stock_Info[[#This Row],[Spread High-Low]] &lt; 10, Stock_Info[[#This Row],[% Deli. Qty to Traded Qty]] &gt; 90), "Good Day", "")</f>
        <v/>
      </c>
    </row>
    <row r="2462" spans="1:18">
      <c r="A2462" t="s">
        <v>49</v>
      </c>
      <c r="B2462" s="1">
        <v>45601</v>
      </c>
      <c r="C2462" s="1" t="str">
        <f>"WEEK" &amp;" " &amp;  INT((DAY(Stock_Info[[#This Row],[Date]])+WEEKDAY(DATE(YEAR(Stock_Info[[#This Row],[Date]]),MONTH(Stock_Info[[#This Row],[Date]]),1))-1)/7)+1</f>
        <v>WEEK 2</v>
      </c>
      <c r="D2462" s="12">
        <v>309.05</v>
      </c>
      <c r="E2462" s="12">
        <v>311.39999999999998</v>
      </c>
      <c r="F2462" s="12">
        <v>307.64999999999998</v>
      </c>
      <c r="G2462" s="12">
        <v>309</v>
      </c>
      <c r="H2462" s="12">
        <v>309.82081645372392</v>
      </c>
      <c r="I2462">
        <v>3209</v>
      </c>
      <c r="J2462">
        <v>141</v>
      </c>
      <c r="K2462" s="12">
        <v>994215</v>
      </c>
      <c r="L2462">
        <v>1556</v>
      </c>
      <c r="M2462">
        <v>48.49</v>
      </c>
      <c r="N2462">
        <v>3.75</v>
      </c>
      <c r="O2462">
        <v>-0.05</v>
      </c>
      <c r="P2462">
        <f xml:space="preserve"> IF(Stock_Info[[#This Row],[Close Price]] &gt; Stock_Info[[#This Row],[Open Price]], 1, 0)</f>
        <v>0</v>
      </c>
      <c r="Q2462" t="str">
        <f>IF(AND(Stock_Info[[#This Row],[% Deli. Qty to Traded Qty]]&gt;80,Stock_Info[[#This Row],[No. of Trades]]&lt;3000),"Unusual Day","")</f>
        <v/>
      </c>
      <c r="R2462" t="str">
        <f>IF(AND(Stock_Info[[#This Row],[Spread High-Low]] &lt; 10, Stock_Info[[#This Row],[% Deli. Qty to Traded Qty]] &gt; 90), "Good Day", "")</f>
        <v/>
      </c>
    </row>
    <row r="2463" spans="1:18">
      <c r="A2463" t="s">
        <v>49</v>
      </c>
      <c r="B2463" s="1">
        <v>45600</v>
      </c>
      <c r="C2463" s="1" t="str">
        <f>"WEEK" &amp;" " &amp;  INT((DAY(Stock_Info[[#This Row],[Date]])+WEEKDAY(DATE(YEAR(Stock_Info[[#This Row],[Date]]),MONTH(Stock_Info[[#This Row],[Date]]),1))-1)/7)+1</f>
        <v>WEEK 2</v>
      </c>
      <c r="D2463" s="12">
        <v>315.7</v>
      </c>
      <c r="E2463" s="12">
        <v>315.7</v>
      </c>
      <c r="F2463" s="12">
        <v>307.85000000000002</v>
      </c>
      <c r="G2463" s="12">
        <v>308.7</v>
      </c>
      <c r="H2463" s="12">
        <v>309.263147566719</v>
      </c>
      <c r="I2463">
        <v>5096</v>
      </c>
      <c r="J2463">
        <v>226</v>
      </c>
      <c r="K2463" s="12">
        <v>1576005</v>
      </c>
      <c r="L2463">
        <v>3982</v>
      </c>
      <c r="M2463">
        <v>78.14</v>
      </c>
      <c r="N2463">
        <v>7.85</v>
      </c>
      <c r="O2463">
        <v>-7</v>
      </c>
      <c r="P2463">
        <f xml:space="preserve"> IF(Stock_Info[[#This Row],[Close Price]] &gt; Stock_Info[[#This Row],[Open Price]], 1, 0)</f>
        <v>0</v>
      </c>
      <c r="Q2463" t="str">
        <f>IF(AND(Stock_Info[[#This Row],[% Deli. Qty to Traded Qty]]&gt;80,Stock_Info[[#This Row],[No. of Trades]]&lt;3000),"Unusual Day","")</f>
        <v/>
      </c>
      <c r="R2463" t="str">
        <f>IF(AND(Stock_Info[[#This Row],[Spread High-Low]] &lt; 10, Stock_Info[[#This Row],[% Deli. Qty to Traded Qty]] &gt; 90), "Good Day", "")</f>
        <v/>
      </c>
    </row>
    <row r="2464" spans="1:18">
      <c r="A2464" t="s">
        <v>49</v>
      </c>
      <c r="B2464" s="1">
        <v>45597</v>
      </c>
      <c r="C2464" s="1" t="str">
        <f>"WEEK" &amp;" " &amp;  INT((DAY(Stock_Info[[#This Row],[Date]])+WEEKDAY(DATE(YEAR(Stock_Info[[#This Row],[Date]]),MONTH(Stock_Info[[#This Row],[Date]]),1))-1)/7)+1</f>
        <v>WEEK 1</v>
      </c>
      <c r="D2464" s="12">
        <v>316.7</v>
      </c>
      <c r="E2464" s="12">
        <v>318</v>
      </c>
      <c r="F2464" s="12">
        <v>314.5</v>
      </c>
      <c r="G2464" s="12">
        <v>316.45</v>
      </c>
      <c r="H2464" s="12">
        <v>316.19960861056751</v>
      </c>
      <c r="I2464">
        <v>3577</v>
      </c>
      <c r="J2464">
        <v>360</v>
      </c>
      <c r="K2464" s="12">
        <v>1131046</v>
      </c>
      <c r="L2464">
        <v>2888</v>
      </c>
      <c r="M2464">
        <v>80.739999999999995</v>
      </c>
      <c r="N2464">
        <v>3.5</v>
      </c>
      <c r="O2464">
        <v>-0.25</v>
      </c>
      <c r="P2464">
        <f xml:space="preserve"> IF(Stock_Info[[#This Row],[Close Price]] &gt; Stock_Info[[#This Row],[Open Price]], 1, 0)</f>
        <v>0</v>
      </c>
      <c r="Q2464" t="str">
        <f>IF(AND(Stock_Info[[#This Row],[% Deli. Qty to Traded Qty]]&gt;80,Stock_Info[[#This Row],[No. of Trades]]&lt;3000),"Unusual Day","")</f>
        <v>Unusual Day</v>
      </c>
      <c r="R2464" t="str">
        <f>IF(AND(Stock_Info[[#This Row],[Spread High-Low]] &lt; 10, Stock_Info[[#This Row],[% Deli. Qty to Traded Qty]] &gt; 90), "Good Day", "")</f>
        <v/>
      </c>
    </row>
    <row r="2465" spans="1:18">
      <c r="A2465" t="s">
        <v>49</v>
      </c>
      <c r="B2465" s="1">
        <v>45596</v>
      </c>
      <c r="C2465" s="1" t="str">
        <f>"WEEK" &amp;" " &amp;  INT((DAY(Stock_Info[[#This Row],[Date]])+WEEKDAY(DATE(YEAR(Stock_Info[[#This Row],[Date]]),MONTH(Stock_Info[[#This Row],[Date]]),1))-1)/7)+1</f>
        <v>WEEK 5</v>
      </c>
      <c r="D2465" s="12">
        <v>313.35000000000002</v>
      </c>
      <c r="E2465" s="12">
        <v>315</v>
      </c>
      <c r="F2465" s="12">
        <v>310.89999999999998</v>
      </c>
      <c r="G2465" s="12">
        <v>314.64999999999998</v>
      </c>
      <c r="H2465" s="12">
        <v>313.28711611848081</v>
      </c>
      <c r="I2465">
        <v>5503</v>
      </c>
      <c r="J2465">
        <v>240</v>
      </c>
      <c r="K2465" s="12">
        <v>1724019</v>
      </c>
      <c r="L2465">
        <v>2551</v>
      </c>
      <c r="M2465">
        <v>46.36</v>
      </c>
      <c r="N2465">
        <v>4.0999999999999996</v>
      </c>
      <c r="O2465">
        <v>1.3</v>
      </c>
      <c r="P2465">
        <f xml:space="preserve"> IF(Stock_Info[[#This Row],[Close Price]] &gt; Stock_Info[[#This Row],[Open Price]], 1, 0)</f>
        <v>1</v>
      </c>
      <c r="Q2465" t="str">
        <f>IF(AND(Stock_Info[[#This Row],[% Deli. Qty to Traded Qty]]&gt;80,Stock_Info[[#This Row],[No. of Trades]]&lt;3000),"Unusual Day","")</f>
        <v/>
      </c>
      <c r="R2465" t="str">
        <f>IF(AND(Stock_Info[[#This Row],[Spread High-Low]] &lt; 10, Stock_Info[[#This Row],[% Deli. Qty to Traded Qty]] &gt; 90), "Good Day", "")</f>
        <v/>
      </c>
    </row>
    <row r="2466" spans="1:18">
      <c r="A2466" t="s">
        <v>49</v>
      </c>
      <c r="B2466" s="1">
        <v>45595</v>
      </c>
      <c r="C2466" s="1" t="str">
        <f>"WEEK" &amp;" " &amp;  INT((DAY(Stock_Info[[#This Row],[Date]])+WEEKDAY(DATE(YEAR(Stock_Info[[#This Row],[Date]]),MONTH(Stock_Info[[#This Row],[Date]]),1))-1)/7)+1</f>
        <v>WEEK 5</v>
      </c>
      <c r="D2466" s="12">
        <v>310.5</v>
      </c>
      <c r="E2466" s="12">
        <v>314.3</v>
      </c>
      <c r="F2466" s="12">
        <v>308.05</v>
      </c>
      <c r="G2466" s="12">
        <v>313.35000000000002</v>
      </c>
      <c r="H2466" s="12">
        <v>310.92771331758905</v>
      </c>
      <c r="I2466">
        <v>9739</v>
      </c>
      <c r="J2466">
        <v>300</v>
      </c>
      <c r="K2466" s="12">
        <v>3028125</v>
      </c>
      <c r="L2466">
        <v>4337</v>
      </c>
      <c r="M2466">
        <v>44.53</v>
      </c>
      <c r="N2466">
        <v>6.25</v>
      </c>
      <c r="O2466">
        <v>2.85</v>
      </c>
      <c r="P2466">
        <f xml:space="preserve"> IF(Stock_Info[[#This Row],[Close Price]] &gt; Stock_Info[[#This Row],[Open Price]], 1, 0)</f>
        <v>1</v>
      </c>
      <c r="Q2466" t="str">
        <f>IF(AND(Stock_Info[[#This Row],[% Deli. Qty to Traded Qty]]&gt;80,Stock_Info[[#This Row],[No. of Trades]]&lt;3000),"Unusual Day","")</f>
        <v/>
      </c>
      <c r="R2466" t="str">
        <f>IF(AND(Stock_Info[[#This Row],[Spread High-Low]] &lt; 10, Stock_Info[[#This Row],[% Deli. Qty to Traded Qty]] &gt; 90), "Good Day", "")</f>
        <v/>
      </c>
    </row>
    <row r="2467" spans="1:18">
      <c r="A2467" t="s">
        <v>49</v>
      </c>
      <c r="B2467" s="1">
        <v>45594</v>
      </c>
      <c r="C2467" s="1" t="str">
        <f>"WEEK" &amp;" " &amp;  INT((DAY(Stock_Info[[#This Row],[Date]])+WEEKDAY(DATE(YEAR(Stock_Info[[#This Row],[Date]]),MONTH(Stock_Info[[#This Row],[Date]]),1))-1)/7)+1</f>
        <v>WEEK 5</v>
      </c>
      <c r="D2467" s="12">
        <v>310</v>
      </c>
      <c r="E2467" s="12">
        <v>314.3</v>
      </c>
      <c r="F2467" s="12">
        <v>307.05</v>
      </c>
      <c r="G2467" s="12">
        <v>309.14999999999998</v>
      </c>
      <c r="H2467" s="12">
        <v>310.00583600817043</v>
      </c>
      <c r="I2467">
        <v>13708</v>
      </c>
      <c r="J2467">
        <v>665</v>
      </c>
      <c r="K2467" s="12">
        <v>4249560</v>
      </c>
      <c r="L2467">
        <v>5658</v>
      </c>
      <c r="M2467">
        <v>41.28</v>
      </c>
      <c r="N2467">
        <v>7.25</v>
      </c>
      <c r="O2467">
        <v>-0.85</v>
      </c>
      <c r="P2467">
        <f xml:space="preserve"> IF(Stock_Info[[#This Row],[Close Price]] &gt; Stock_Info[[#This Row],[Open Price]], 1, 0)</f>
        <v>0</v>
      </c>
      <c r="Q2467" t="str">
        <f>IF(AND(Stock_Info[[#This Row],[% Deli. Qty to Traded Qty]]&gt;80,Stock_Info[[#This Row],[No. of Trades]]&lt;3000),"Unusual Day","")</f>
        <v/>
      </c>
      <c r="R2467" t="str">
        <f>IF(AND(Stock_Info[[#This Row],[Spread High-Low]] &lt; 10, Stock_Info[[#This Row],[% Deli. Qty to Traded Qty]] &gt; 90), "Good Day", "")</f>
        <v/>
      </c>
    </row>
    <row r="2468" spans="1:18">
      <c r="A2468" t="s">
        <v>49</v>
      </c>
      <c r="B2468" s="1">
        <v>45593</v>
      </c>
      <c r="C2468" s="1" t="str">
        <f>"WEEK" &amp;" " &amp;  INT((DAY(Stock_Info[[#This Row],[Date]])+WEEKDAY(DATE(YEAR(Stock_Info[[#This Row],[Date]]),MONTH(Stock_Info[[#This Row],[Date]]),1))-1)/7)+1</f>
        <v>WEEK 5</v>
      </c>
      <c r="D2468" s="12">
        <v>303.3</v>
      </c>
      <c r="E2468" s="12">
        <v>311.89999999999998</v>
      </c>
      <c r="F2468" s="12">
        <v>298.05</v>
      </c>
      <c r="G2468" s="12">
        <v>310.2</v>
      </c>
      <c r="H2468" s="12">
        <v>303.17732817613808</v>
      </c>
      <c r="I2468">
        <v>6722</v>
      </c>
      <c r="J2468">
        <v>342</v>
      </c>
      <c r="K2468" s="12">
        <v>2037958</v>
      </c>
      <c r="L2468">
        <v>3105</v>
      </c>
      <c r="M2468">
        <v>46.19</v>
      </c>
      <c r="N2468">
        <v>13.85</v>
      </c>
      <c r="O2468">
        <v>6.9</v>
      </c>
      <c r="P2468">
        <f xml:space="preserve"> IF(Stock_Info[[#This Row],[Close Price]] &gt; Stock_Info[[#This Row],[Open Price]], 1, 0)</f>
        <v>1</v>
      </c>
      <c r="Q2468" t="str">
        <f>IF(AND(Stock_Info[[#This Row],[% Deli. Qty to Traded Qty]]&gt;80,Stock_Info[[#This Row],[No. of Trades]]&lt;3000),"Unusual Day","")</f>
        <v/>
      </c>
      <c r="R2468" t="str">
        <f>IF(AND(Stock_Info[[#This Row],[Spread High-Low]] &lt; 10, Stock_Info[[#This Row],[% Deli. Qty to Traded Qty]] &gt; 90), "Good Day", "")</f>
        <v/>
      </c>
    </row>
    <row r="2469" spans="1:18">
      <c r="A2469" t="s">
        <v>49</v>
      </c>
      <c r="B2469" s="1">
        <v>45590</v>
      </c>
      <c r="C2469" s="1" t="str">
        <f>"WEEK" &amp;" " &amp;  INT((DAY(Stock_Info[[#This Row],[Date]])+WEEKDAY(DATE(YEAR(Stock_Info[[#This Row],[Date]]),MONTH(Stock_Info[[#This Row],[Date]]),1))-1)/7)+1</f>
        <v>WEEK 4</v>
      </c>
      <c r="D2469" s="12">
        <v>309.3</v>
      </c>
      <c r="E2469" s="12">
        <v>310</v>
      </c>
      <c r="F2469" s="12">
        <v>292.5</v>
      </c>
      <c r="G2469" s="12">
        <v>307.10000000000002</v>
      </c>
      <c r="H2469" s="12">
        <v>301.88715923566878</v>
      </c>
      <c r="I2469">
        <v>39250</v>
      </c>
      <c r="J2469">
        <v>1659</v>
      </c>
      <c r="K2469" s="12">
        <v>11849071</v>
      </c>
      <c r="L2469">
        <v>19507</v>
      </c>
      <c r="M2469">
        <v>49.7</v>
      </c>
      <c r="N2469">
        <v>17.5</v>
      </c>
      <c r="O2469">
        <v>-2.2000000000000002</v>
      </c>
      <c r="P2469">
        <f xml:space="preserve"> IF(Stock_Info[[#This Row],[Close Price]] &gt; Stock_Info[[#This Row],[Open Price]], 1, 0)</f>
        <v>0</v>
      </c>
      <c r="Q2469" t="str">
        <f>IF(AND(Stock_Info[[#This Row],[% Deli. Qty to Traded Qty]]&gt;80,Stock_Info[[#This Row],[No. of Trades]]&lt;3000),"Unusual Day","")</f>
        <v/>
      </c>
      <c r="R2469" t="str">
        <f>IF(AND(Stock_Info[[#This Row],[Spread High-Low]] &lt; 10, Stock_Info[[#This Row],[% Deli. Qty to Traded Qty]] &gt; 90), "Good Day", "")</f>
        <v/>
      </c>
    </row>
    <row r="2470" spans="1:18">
      <c r="A2470" t="s">
        <v>49</v>
      </c>
      <c r="B2470" s="1">
        <v>45589</v>
      </c>
      <c r="C2470" s="1" t="str">
        <f>"WEEK" &amp;" " &amp;  INT((DAY(Stock_Info[[#This Row],[Date]])+WEEKDAY(DATE(YEAR(Stock_Info[[#This Row],[Date]]),MONTH(Stock_Info[[#This Row],[Date]]),1))-1)/7)+1</f>
        <v>WEEK 4</v>
      </c>
      <c r="D2470" s="12">
        <v>304.75</v>
      </c>
      <c r="E2470" s="12">
        <v>311.14999999999998</v>
      </c>
      <c r="F2470" s="12">
        <v>301.25</v>
      </c>
      <c r="G2470" s="12">
        <v>309.3</v>
      </c>
      <c r="H2470" s="12">
        <v>306.70051468362095</v>
      </c>
      <c r="I2470">
        <v>16515</v>
      </c>
      <c r="J2470">
        <v>601</v>
      </c>
      <c r="K2470" s="12">
        <v>5065159</v>
      </c>
      <c r="L2470">
        <v>7138</v>
      </c>
      <c r="M2470">
        <v>43.22</v>
      </c>
      <c r="N2470">
        <v>9.9</v>
      </c>
      <c r="O2470">
        <v>4.55</v>
      </c>
      <c r="P2470">
        <f xml:space="preserve"> IF(Stock_Info[[#This Row],[Close Price]] &gt; Stock_Info[[#This Row],[Open Price]], 1, 0)</f>
        <v>1</v>
      </c>
      <c r="Q2470" t="str">
        <f>IF(AND(Stock_Info[[#This Row],[% Deli. Qty to Traded Qty]]&gt;80,Stock_Info[[#This Row],[No. of Trades]]&lt;3000),"Unusual Day","")</f>
        <v/>
      </c>
      <c r="R2470" t="str">
        <f>IF(AND(Stock_Info[[#This Row],[Spread High-Low]] &lt; 10, Stock_Info[[#This Row],[% Deli. Qty to Traded Qty]] &gt; 90), "Good Day", "")</f>
        <v/>
      </c>
    </row>
    <row r="2471" spans="1:18">
      <c r="A2471" t="s">
        <v>49</v>
      </c>
      <c r="B2471" s="1">
        <v>45588</v>
      </c>
      <c r="C2471" s="1" t="str">
        <f>"WEEK" &amp;" " &amp;  INT((DAY(Stock_Info[[#This Row],[Date]])+WEEKDAY(DATE(YEAR(Stock_Info[[#This Row],[Date]]),MONTH(Stock_Info[[#This Row],[Date]]),1))-1)/7)+1</f>
        <v>WEEK 4</v>
      </c>
      <c r="D2471" s="12">
        <v>304</v>
      </c>
      <c r="E2471" s="12">
        <v>305.25</v>
      </c>
      <c r="F2471" s="12">
        <v>297.89999999999998</v>
      </c>
      <c r="G2471" s="12">
        <v>302.89999999999998</v>
      </c>
      <c r="H2471" s="12">
        <v>302.89914797426536</v>
      </c>
      <c r="I2471">
        <v>5751</v>
      </c>
      <c r="J2471">
        <v>372</v>
      </c>
      <c r="K2471" s="12">
        <v>1741973</v>
      </c>
      <c r="L2471">
        <v>1620</v>
      </c>
      <c r="M2471">
        <v>28.17</v>
      </c>
      <c r="N2471">
        <v>7.35</v>
      </c>
      <c r="O2471">
        <v>-1.1000000000000001</v>
      </c>
      <c r="P2471">
        <f xml:space="preserve"> IF(Stock_Info[[#This Row],[Close Price]] &gt; Stock_Info[[#This Row],[Open Price]], 1, 0)</f>
        <v>0</v>
      </c>
      <c r="Q2471" t="str">
        <f>IF(AND(Stock_Info[[#This Row],[% Deli. Qty to Traded Qty]]&gt;80,Stock_Info[[#This Row],[No. of Trades]]&lt;3000),"Unusual Day","")</f>
        <v/>
      </c>
      <c r="R2471" t="str">
        <f>IF(AND(Stock_Info[[#This Row],[Spread High-Low]] &lt; 10, Stock_Info[[#This Row],[% Deli. Qty to Traded Qty]] &gt; 90), "Good Day", "")</f>
        <v/>
      </c>
    </row>
    <row r="2472" spans="1:18">
      <c r="A2472" t="s">
        <v>49</v>
      </c>
      <c r="B2472" s="1">
        <v>45587</v>
      </c>
      <c r="C2472" s="1" t="str">
        <f>"WEEK" &amp;" " &amp;  INT((DAY(Stock_Info[[#This Row],[Date]])+WEEKDAY(DATE(YEAR(Stock_Info[[#This Row],[Date]]),MONTH(Stock_Info[[#This Row],[Date]]),1))-1)/7)+1</f>
        <v>WEEK 4</v>
      </c>
      <c r="D2472" s="12">
        <v>307</v>
      </c>
      <c r="E2472" s="12">
        <v>308.64999999999998</v>
      </c>
      <c r="F2472" s="12">
        <v>296.45</v>
      </c>
      <c r="G2472" s="12">
        <v>302.39999999999998</v>
      </c>
      <c r="H2472" s="12">
        <v>301.24059417297548</v>
      </c>
      <c r="I2472">
        <v>17436</v>
      </c>
      <c r="J2472">
        <v>1051</v>
      </c>
      <c r="K2472" s="12">
        <v>5252431</v>
      </c>
      <c r="L2472">
        <v>8160</v>
      </c>
      <c r="M2472">
        <v>46.8</v>
      </c>
      <c r="N2472">
        <v>12.2</v>
      </c>
      <c r="O2472">
        <v>-4.5999999999999996</v>
      </c>
      <c r="P2472">
        <f xml:space="preserve"> IF(Stock_Info[[#This Row],[Close Price]] &gt; Stock_Info[[#This Row],[Open Price]], 1, 0)</f>
        <v>0</v>
      </c>
      <c r="Q2472" t="str">
        <f>IF(AND(Stock_Info[[#This Row],[% Deli. Qty to Traded Qty]]&gt;80,Stock_Info[[#This Row],[No. of Trades]]&lt;3000),"Unusual Day","")</f>
        <v/>
      </c>
      <c r="R2472" t="str">
        <f>IF(AND(Stock_Info[[#This Row],[Spread High-Low]] &lt; 10, Stock_Info[[#This Row],[% Deli. Qty to Traded Qty]] &gt; 90), "Good Day", "")</f>
        <v/>
      </c>
    </row>
    <row r="2473" spans="1:18">
      <c r="A2473" t="s">
        <v>49</v>
      </c>
      <c r="B2473" s="1">
        <v>45586</v>
      </c>
      <c r="C2473" s="1" t="str">
        <f>"WEEK" &amp;" " &amp;  INT((DAY(Stock_Info[[#This Row],[Date]])+WEEKDAY(DATE(YEAR(Stock_Info[[#This Row],[Date]]),MONTH(Stock_Info[[#This Row],[Date]]),1))-1)/7)+1</f>
        <v>WEEK 4</v>
      </c>
      <c r="D2473" s="12">
        <v>306.14999999999998</v>
      </c>
      <c r="E2473" s="12">
        <v>312.25</v>
      </c>
      <c r="F2473" s="12">
        <v>303.3</v>
      </c>
      <c r="G2473" s="12">
        <v>306.14999999999998</v>
      </c>
      <c r="H2473" s="12">
        <v>306.56270867622857</v>
      </c>
      <c r="I2473">
        <v>21265</v>
      </c>
      <c r="J2473">
        <v>1071</v>
      </c>
      <c r="K2473" s="12">
        <v>6519056</v>
      </c>
      <c r="L2473">
        <v>11870</v>
      </c>
      <c r="M2473">
        <v>55.82</v>
      </c>
      <c r="N2473">
        <v>8.9499999999999993</v>
      </c>
      <c r="O2473">
        <v>0</v>
      </c>
      <c r="P2473">
        <f xml:space="preserve"> IF(Stock_Info[[#This Row],[Close Price]] &gt; Stock_Info[[#This Row],[Open Price]], 1, 0)</f>
        <v>0</v>
      </c>
      <c r="Q2473" t="str">
        <f>IF(AND(Stock_Info[[#This Row],[% Deli. Qty to Traded Qty]]&gt;80,Stock_Info[[#This Row],[No. of Trades]]&lt;3000),"Unusual Day","")</f>
        <v/>
      </c>
      <c r="R2473" t="str">
        <f>IF(AND(Stock_Info[[#This Row],[Spread High-Low]] &lt; 10, Stock_Info[[#This Row],[% Deli. Qty to Traded Qty]] &gt; 90), "Good Day", "")</f>
        <v/>
      </c>
    </row>
    <row r="2474" spans="1:18">
      <c r="A2474" t="s">
        <v>49</v>
      </c>
      <c r="B2474" s="1">
        <v>45583</v>
      </c>
      <c r="C2474" s="1" t="str">
        <f>"WEEK" &amp;" " &amp;  INT((DAY(Stock_Info[[#This Row],[Date]])+WEEKDAY(DATE(YEAR(Stock_Info[[#This Row],[Date]]),MONTH(Stock_Info[[#This Row],[Date]]),1))-1)/7)+1</f>
        <v>WEEK 3</v>
      </c>
      <c r="D2474" s="12">
        <v>309</v>
      </c>
      <c r="E2474" s="12">
        <v>314.75</v>
      </c>
      <c r="F2474" s="12">
        <v>307.25</v>
      </c>
      <c r="G2474" s="12">
        <v>310</v>
      </c>
      <c r="H2474" s="12">
        <v>311.49062180288735</v>
      </c>
      <c r="I2474">
        <v>8797</v>
      </c>
      <c r="J2474">
        <v>579</v>
      </c>
      <c r="K2474" s="12">
        <v>2740183</v>
      </c>
      <c r="L2474">
        <v>2986</v>
      </c>
      <c r="M2474">
        <v>33.94</v>
      </c>
      <c r="N2474">
        <v>7.5</v>
      </c>
      <c r="O2474">
        <v>1</v>
      </c>
      <c r="P2474">
        <f xml:space="preserve"> IF(Stock_Info[[#This Row],[Close Price]] &gt; Stock_Info[[#This Row],[Open Price]], 1, 0)</f>
        <v>1</v>
      </c>
      <c r="Q2474" t="str">
        <f>IF(AND(Stock_Info[[#This Row],[% Deli. Qty to Traded Qty]]&gt;80,Stock_Info[[#This Row],[No. of Trades]]&lt;3000),"Unusual Day","")</f>
        <v/>
      </c>
      <c r="R2474" t="str">
        <f>IF(AND(Stock_Info[[#This Row],[Spread High-Low]] &lt; 10, Stock_Info[[#This Row],[% Deli. Qty to Traded Qty]] &gt; 90), "Good Day", "")</f>
        <v/>
      </c>
    </row>
    <row r="2475" spans="1:18">
      <c r="A2475" t="s">
        <v>49</v>
      </c>
      <c r="B2475" s="1">
        <v>45582</v>
      </c>
      <c r="C2475" s="1" t="str">
        <f>"WEEK" &amp;" " &amp;  INT((DAY(Stock_Info[[#This Row],[Date]])+WEEKDAY(DATE(YEAR(Stock_Info[[#This Row],[Date]]),MONTH(Stock_Info[[#This Row],[Date]]),1))-1)/7)+1</f>
        <v>WEEK 3</v>
      </c>
      <c r="D2475" s="12">
        <v>311.95</v>
      </c>
      <c r="E2475" s="12">
        <v>319.10000000000002</v>
      </c>
      <c r="F2475" s="12">
        <v>310</v>
      </c>
      <c r="G2475" s="12">
        <v>311.25</v>
      </c>
      <c r="H2475" s="12">
        <v>316.97562687330947</v>
      </c>
      <c r="I2475">
        <v>68395</v>
      </c>
      <c r="J2475">
        <v>559</v>
      </c>
      <c r="K2475" s="12">
        <v>21679548</v>
      </c>
      <c r="L2475">
        <v>57892</v>
      </c>
      <c r="M2475">
        <v>84.64</v>
      </c>
      <c r="N2475">
        <v>9.1</v>
      </c>
      <c r="O2475">
        <v>-0.7</v>
      </c>
      <c r="P2475">
        <f xml:space="preserve"> IF(Stock_Info[[#This Row],[Close Price]] &gt; Stock_Info[[#This Row],[Open Price]], 1, 0)</f>
        <v>0</v>
      </c>
      <c r="Q2475" t="str">
        <f>IF(AND(Stock_Info[[#This Row],[% Deli. Qty to Traded Qty]]&gt;80,Stock_Info[[#This Row],[No. of Trades]]&lt;3000),"Unusual Day","")</f>
        <v>Unusual Day</v>
      </c>
      <c r="R2475" t="str">
        <f>IF(AND(Stock_Info[[#This Row],[Spread High-Low]] &lt; 10, Stock_Info[[#This Row],[% Deli. Qty to Traded Qty]] &gt; 90), "Good Day", "")</f>
        <v/>
      </c>
    </row>
    <row r="2476" spans="1:18">
      <c r="A2476" t="s">
        <v>49</v>
      </c>
      <c r="B2476" s="1">
        <v>45581</v>
      </c>
      <c r="C2476" s="1" t="str">
        <f>"WEEK" &amp;" " &amp;  INT((DAY(Stock_Info[[#This Row],[Date]])+WEEKDAY(DATE(YEAR(Stock_Info[[#This Row],[Date]]),MONTH(Stock_Info[[#This Row],[Date]]),1))-1)/7)+1</f>
        <v>WEEK 3</v>
      </c>
      <c r="D2476" s="12">
        <v>306.2</v>
      </c>
      <c r="E2476" s="12">
        <v>309.60000000000002</v>
      </c>
      <c r="F2476" s="12">
        <v>302.5</v>
      </c>
      <c r="G2476" s="12">
        <v>308.55</v>
      </c>
      <c r="H2476" s="12">
        <v>306.71881574221356</v>
      </c>
      <c r="I2476">
        <v>19489</v>
      </c>
      <c r="J2476">
        <v>741</v>
      </c>
      <c r="K2476" s="12">
        <v>5977643</v>
      </c>
      <c r="L2476">
        <v>11717</v>
      </c>
      <c r="M2476">
        <v>60.12</v>
      </c>
      <c r="N2476">
        <v>7.1</v>
      </c>
      <c r="O2476">
        <v>2.35</v>
      </c>
      <c r="P2476">
        <f xml:space="preserve"> IF(Stock_Info[[#This Row],[Close Price]] &gt; Stock_Info[[#This Row],[Open Price]], 1, 0)</f>
        <v>1</v>
      </c>
      <c r="Q2476" t="str">
        <f>IF(AND(Stock_Info[[#This Row],[% Deli. Qty to Traded Qty]]&gt;80,Stock_Info[[#This Row],[No. of Trades]]&lt;3000),"Unusual Day","")</f>
        <v/>
      </c>
      <c r="R2476" t="str">
        <f>IF(AND(Stock_Info[[#This Row],[Spread High-Low]] &lt; 10, Stock_Info[[#This Row],[% Deli. Qty to Traded Qty]] &gt; 90), "Good Day", "")</f>
        <v/>
      </c>
    </row>
    <row r="2477" spans="1:18">
      <c r="A2477" t="s">
        <v>49</v>
      </c>
      <c r="B2477" s="1">
        <v>45580</v>
      </c>
      <c r="C2477" s="1" t="str">
        <f>"WEEK" &amp;" " &amp;  INT((DAY(Stock_Info[[#This Row],[Date]])+WEEKDAY(DATE(YEAR(Stock_Info[[#This Row],[Date]]),MONTH(Stock_Info[[#This Row],[Date]]),1))-1)/7)+1</f>
        <v>WEEK 3</v>
      </c>
      <c r="D2477" s="12">
        <v>305.7</v>
      </c>
      <c r="E2477" s="12">
        <v>308</v>
      </c>
      <c r="F2477" s="12">
        <v>303.85000000000002</v>
      </c>
      <c r="G2477" s="12">
        <v>306.39999999999998</v>
      </c>
      <c r="H2477" s="12">
        <v>305.35529157667389</v>
      </c>
      <c r="I2477">
        <v>12964</v>
      </c>
      <c r="J2477">
        <v>671</v>
      </c>
      <c r="K2477" s="12">
        <v>3958626</v>
      </c>
      <c r="L2477">
        <v>9244</v>
      </c>
      <c r="M2477">
        <v>71.31</v>
      </c>
      <c r="N2477">
        <v>4.1500000000000004</v>
      </c>
      <c r="O2477">
        <v>0.7</v>
      </c>
      <c r="P2477">
        <f xml:space="preserve"> IF(Stock_Info[[#This Row],[Close Price]] &gt; Stock_Info[[#This Row],[Open Price]], 1, 0)</f>
        <v>1</v>
      </c>
      <c r="Q2477" t="str">
        <f>IF(AND(Stock_Info[[#This Row],[% Deli. Qty to Traded Qty]]&gt;80,Stock_Info[[#This Row],[No. of Trades]]&lt;3000),"Unusual Day","")</f>
        <v/>
      </c>
      <c r="R2477" t="str">
        <f>IF(AND(Stock_Info[[#This Row],[Spread High-Low]] &lt; 10, Stock_Info[[#This Row],[% Deli. Qty to Traded Qty]] &gt; 90), "Good Day", "")</f>
        <v/>
      </c>
    </row>
    <row r="2478" spans="1:18">
      <c r="A2478" t="s">
        <v>49</v>
      </c>
      <c r="B2478" s="1">
        <v>45579</v>
      </c>
      <c r="C2478" s="1" t="str">
        <f>"WEEK" &amp;" " &amp;  INT((DAY(Stock_Info[[#This Row],[Date]])+WEEKDAY(DATE(YEAR(Stock_Info[[#This Row],[Date]]),MONTH(Stock_Info[[#This Row],[Date]]),1))-1)/7)+1</f>
        <v>WEEK 3</v>
      </c>
      <c r="D2478" s="12">
        <v>307.39999999999998</v>
      </c>
      <c r="E2478" s="12">
        <v>310.85000000000002</v>
      </c>
      <c r="F2478" s="12">
        <v>304.60000000000002</v>
      </c>
      <c r="G2478" s="12">
        <v>305.5</v>
      </c>
      <c r="H2478" s="12">
        <v>306.35525708719945</v>
      </c>
      <c r="I2478">
        <v>19507</v>
      </c>
      <c r="J2478">
        <v>892</v>
      </c>
      <c r="K2478" s="12">
        <v>5976072</v>
      </c>
      <c r="L2478">
        <v>13123</v>
      </c>
      <c r="M2478">
        <v>67.27</v>
      </c>
      <c r="N2478">
        <v>6.25</v>
      </c>
      <c r="O2478">
        <v>-1.9</v>
      </c>
      <c r="P2478">
        <f xml:space="preserve"> IF(Stock_Info[[#This Row],[Close Price]] &gt; Stock_Info[[#This Row],[Open Price]], 1, 0)</f>
        <v>0</v>
      </c>
      <c r="Q2478" t="str">
        <f>IF(AND(Stock_Info[[#This Row],[% Deli. Qty to Traded Qty]]&gt;80,Stock_Info[[#This Row],[No. of Trades]]&lt;3000),"Unusual Day","")</f>
        <v/>
      </c>
      <c r="R2478" t="str">
        <f>IF(AND(Stock_Info[[#This Row],[Spread High-Low]] &lt; 10, Stock_Info[[#This Row],[% Deli. Qty to Traded Qty]] &gt; 90), "Good Day", "")</f>
        <v/>
      </c>
    </row>
    <row r="2479" spans="1:18">
      <c r="A2479" t="s">
        <v>49</v>
      </c>
      <c r="B2479" s="1">
        <v>45576</v>
      </c>
      <c r="C2479" s="1" t="str">
        <f>"WEEK" &amp;" " &amp;  INT((DAY(Stock_Info[[#This Row],[Date]])+WEEKDAY(DATE(YEAR(Stock_Info[[#This Row],[Date]]),MONTH(Stock_Info[[#This Row],[Date]]),1))-1)/7)+1</f>
        <v>WEEK 2</v>
      </c>
      <c r="D2479" s="12">
        <v>311.39999999999998</v>
      </c>
      <c r="E2479" s="12">
        <v>312.95</v>
      </c>
      <c r="F2479" s="12">
        <v>306.85000000000002</v>
      </c>
      <c r="G2479" s="12">
        <v>307.35000000000002</v>
      </c>
      <c r="H2479" s="12">
        <v>309.03573061100104</v>
      </c>
      <c r="I2479">
        <v>13126</v>
      </c>
      <c r="J2479">
        <v>1315</v>
      </c>
      <c r="K2479" s="12">
        <v>4056403</v>
      </c>
      <c r="L2479">
        <v>8544</v>
      </c>
      <c r="M2479">
        <v>65.09</v>
      </c>
      <c r="N2479">
        <v>6.1</v>
      </c>
      <c r="O2479">
        <v>-4.05</v>
      </c>
      <c r="P2479">
        <f xml:space="preserve"> IF(Stock_Info[[#This Row],[Close Price]] &gt; Stock_Info[[#This Row],[Open Price]], 1, 0)</f>
        <v>0</v>
      </c>
      <c r="Q2479" t="str">
        <f>IF(AND(Stock_Info[[#This Row],[% Deli. Qty to Traded Qty]]&gt;80,Stock_Info[[#This Row],[No. of Trades]]&lt;3000),"Unusual Day","")</f>
        <v/>
      </c>
      <c r="R2479" t="str">
        <f>IF(AND(Stock_Info[[#This Row],[Spread High-Low]] &lt; 10, Stock_Info[[#This Row],[% Deli. Qty to Traded Qty]] &gt; 90), "Good Day", "")</f>
        <v/>
      </c>
    </row>
    <row r="2480" spans="1:18">
      <c r="A2480" t="s">
        <v>49</v>
      </c>
      <c r="B2480" s="1">
        <v>45575</v>
      </c>
      <c r="C2480" s="1" t="str">
        <f>"WEEK" &amp;" " &amp;  INT((DAY(Stock_Info[[#This Row],[Date]])+WEEKDAY(DATE(YEAR(Stock_Info[[#This Row],[Date]]),MONTH(Stock_Info[[#This Row],[Date]]),1))-1)/7)+1</f>
        <v>WEEK 2</v>
      </c>
      <c r="D2480" s="12">
        <v>315.89999999999998</v>
      </c>
      <c r="E2480" s="12">
        <v>316.75</v>
      </c>
      <c r="F2480" s="12">
        <v>309.39999999999998</v>
      </c>
      <c r="G2480" s="12">
        <v>311.5</v>
      </c>
      <c r="H2480" s="12">
        <v>313.12505852364353</v>
      </c>
      <c r="I2480">
        <v>19223</v>
      </c>
      <c r="J2480">
        <v>986</v>
      </c>
      <c r="K2480" s="12">
        <v>6019203</v>
      </c>
      <c r="L2480">
        <v>12977</v>
      </c>
      <c r="M2480">
        <v>67.510000000000005</v>
      </c>
      <c r="N2480">
        <v>7.35</v>
      </c>
      <c r="O2480">
        <v>-4.4000000000000004</v>
      </c>
      <c r="P2480">
        <f xml:space="preserve"> IF(Stock_Info[[#This Row],[Close Price]] &gt; Stock_Info[[#This Row],[Open Price]], 1, 0)</f>
        <v>0</v>
      </c>
      <c r="Q2480" t="str">
        <f>IF(AND(Stock_Info[[#This Row],[% Deli. Qty to Traded Qty]]&gt;80,Stock_Info[[#This Row],[No. of Trades]]&lt;3000),"Unusual Day","")</f>
        <v/>
      </c>
      <c r="R2480" t="str">
        <f>IF(AND(Stock_Info[[#This Row],[Spread High-Low]] &lt; 10, Stock_Info[[#This Row],[% Deli. Qty to Traded Qty]] &gt; 90), "Good Day", "")</f>
        <v/>
      </c>
    </row>
    <row r="2481" spans="1:18">
      <c r="A2481" t="s">
        <v>49</v>
      </c>
      <c r="B2481" s="1">
        <v>45574</v>
      </c>
      <c r="C2481" s="1" t="str">
        <f>"WEEK" &amp;" " &amp;  INT((DAY(Stock_Info[[#This Row],[Date]])+WEEKDAY(DATE(YEAR(Stock_Info[[#This Row],[Date]]),MONTH(Stock_Info[[#This Row],[Date]]),1))-1)/7)+1</f>
        <v>WEEK 2</v>
      </c>
      <c r="D2481" s="12">
        <v>320.55</v>
      </c>
      <c r="E2481" s="12">
        <v>320.55</v>
      </c>
      <c r="F2481" s="12">
        <v>313.45</v>
      </c>
      <c r="G2481" s="12">
        <v>315.89999999999998</v>
      </c>
      <c r="H2481" s="12">
        <v>315.90753237278864</v>
      </c>
      <c r="I2481">
        <v>16449</v>
      </c>
      <c r="J2481">
        <v>775</v>
      </c>
      <c r="K2481" s="12">
        <v>5196363</v>
      </c>
      <c r="L2481">
        <v>9301</v>
      </c>
      <c r="M2481">
        <v>56.54</v>
      </c>
      <c r="N2481">
        <v>7.1</v>
      </c>
      <c r="O2481">
        <v>-4.6500000000000004</v>
      </c>
      <c r="P2481">
        <f xml:space="preserve"> IF(Stock_Info[[#This Row],[Close Price]] &gt; Stock_Info[[#This Row],[Open Price]], 1, 0)</f>
        <v>0</v>
      </c>
      <c r="Q2481" t="str">
        <f>IF(AND(Stock_Info[[#This Row],[% Deli. Qty to Traded Qty]]&gt;80,Stock_Info[[#This Row],[No. of Trades]]&lt;3000),"Unusual Day","")</f>
        <v/>
      </c>
      <c r="R2481" t="str">
        <f>IF(AND(Stock_Info[[#This Row],[Spread High-Low]] &lt; 10, Stock_Info[[#This Row],[% Deli. Qty to Traded Qty]] &gt; 90), "Good Day", "")</f>
        <v/>
      </c>
    </row>
    <row r="2482" spans="1:18">
      <c r="A2482" t="s">
        <v>49</v>
      </c>
      <c r="B2482" s="1">
        <v>45573</v>
      </c>
      <c r="C2482" s="1" t="str">
        <f>"WEEK" &amp;" " &amp;  INT((DAY(Stock_Info[[#This Row],[Date]])+WEEKDAY(DATE(YEAR(Stock_Info[[#This Row],[Date]]),MONTH(Stock_Info[[#This Row],[Date]]),1))-1)/7)+1</f>
        <v>WEEK 2</v>
      </c>
      <c r="D2482" s="12">
        <v>308.85000000000002</v>
      </c>
      <c r="E2482" s="12">
        <v>321</v>
      </c>
      <c r="F2482" s="12">
        <v>307.89999999999998</v>
      </c>
      <c r="G2482" s="12">
        <v>318.95</v>
      </c>
      <c r="H2482" s="12">
        <v>313.06195370953083</v>
      </c>
      <c r="I2482">
        <v>14301</v>
      </c>
      <c r="J2482">
        <v>582</v>
      </c>
      <c r="K2482" s="12">
        <v>4477099</v>
      </c>
      <c r="L2482">
        <v>7353</v>
      </c>
      <c r="M2482">
        <v>51.42</v>
      </c>
      <c r="N2482">
        <v>13.1</v>
      </c>
      <c r="O2482">
        <v>10.1</v>
      </c>
      <c r="P2482">
        <f xml:space="preserve"> IF(Stock_Info[[#This Row],[Close Price]] &gt; Stock_Info[[#This Row],[Open Price]], 1, 0)</f>
        <v>1</v>
      </c>
      <c r="Q2482" t="str">
        <f>IF(AND(Stock_Info[[#This Row],[% Deli. Qty to Traded Qty]]&gt;80,Stock_Info[[#This Row],[No. of Trades]]&lt;3000),"Unusual Day","")</f>
        <v/>
      </c>
      <c r="R2482" t="str">
        <f>IF(AND(Stock_Info[[#This Row],[Spread High-Low]] &lt; 10, Stock_Info[[#This Row],[% Deli. Qty to Traded Qty]] &gt; 90), "Good Day", "")</f>
        <v/>
      </c>
    </row>
    <row r="2483" spans="1:18">
      <c r="A2483" t="s">
        <v>49</v>
      </c>
      <c r="B2483" s="1">
        <v>45572</v>
      </c>
      <c r="C2483" s="1" t="str">
        <f>"WEEK" &amp;" " &amp;  INT((DAY(Stock_Info[[#This Row],[Date]])+WEEKDAY(DATE(YEAR(Stock_Info[[#This Row],[Date]]),MONTH(Stock_Info[[#This Row],[Date]]),1))-1)/7)+1</f>
        <v>WEEK 2</v>
      </c>
      <c r="D2483" s="12">
        <v>320.39999999999998</v>
      </c>
      <c r="E2483" s="12">
        <v>320.39999999999998</v>
      </c>
      <c r="F2483" s="12">
        <v>306.85000000000002</v>
      </c>
      <c r="G2483" s="12">
        <v>309.05</v>
      </c>
      <c r="H2483" s="12">
        <v>310.61310166199007</v>
      </c>
      <c r="I2483">
        <v>9266</v>
      </c>
      <c r="J2483">
        <v>424</v>
      </c>
      <c r="K2483" s="12">
        <v>2878141</v>
      </c>
      <c r="L2483">
        <v>4867</v>
      </c>
      <c r="M2483">
        <v>52.53</v>
      </c>
      <c r="N2483">
        <v>13.55</v>
      </c>
      <c r="O2483">
        <v>-11.35</v>
      </c>
      <c r="P2483">
        <f xml:space="preserve"> IF(Stock_Info[[#This Row],[Close Price]] &gt; Stock_Info[[#This Row],[Open Price]], 1, 0)</f>
        <v>0</v>
      </c>
      <c r="Q2483" t="str">
        <f>IF(AND(Stock_Info[[#This Row],[% Deli. Qty to Traded Qty]]&gt;80,Stock_Info[[#This Row],[No. of Trades]]&lt;3000),"Unusual Day","")</f>
        <v/>
      </c>
      <c r="R2483" t="str">
        <f>IF(AND(Stock_Info[[#This Row],[Spread High-Low]] &lt; 10, Stock_Info[[#This Row],[% Deli. Qty to Traded Qty]] &gt; 90), "Good Day", "")</f>
        <v/>
      </c>
    </row>
    <row r="2484" spans="1:18">
      <c r="A2484" t="s">
        <v>49</v>
      </c>
      <c r="B2484" s="1">
        <v>45569</v>
      </c>
      <c r="C2484" s="1" t="str">
        <f>"WEEK" &amp;" " &amp;  INT((DAY(Stock_Info[[#This Row],[Date]])+WEEKDAY(DATE(YEAR(Stock_Info[[#This Row],[Date]]),MONTH(Stock_Info[[#This Row],[Date]]),1))-1)/7)+1</f>
        <v>WEEK 1</v>
      </c>
      <c r="D2484" s="12">
        <v>318.39999999999998</v>
      </c>
      <c r="E2484" s="12">
        <v>320.60000000000002</v>
      </c>
      <c r="F2484" s="12">
        <v>311.25</v>
      </c>
      <c r="G2484" s="12">
        <v>319</v>
      </c>
      <c r="H2484" s="12">
        <v>317.62511992018113</v>
      </c>
      <c r="I2484">
        <v>26059</v>
      </c>
      <c r="J2484">
        <v>1032</v>
      </c>
      <c r="K2484" s="12">
        <v>8276993</v>
      </c>
      <c r="L2484">
        <v>15306</v>
      </c>
      <c r="M2484">
        <v>58.74</v>
      </c>
      <c r="N2484">
        <v>9.35</v>
      </c>
      <c r="O2484">
        <v>0.6</v>
      </c>
      <c r="P2484">
        <f xml:space="preserve"> IF(Stock_Info[[#This Row],[Close Price]] &gt; Stock_Info[[#This Row],[Open Price]], 1, 0)</f>
        <v>1</v>
      </c>
      <c r="Q2484" t="str">
        <f>IF(AND(Stock_Info[[#This Row],[% Deli. Qty to Traded Qty]]&gt;80,Stock_Info[[#This Row],[No. of Trades]]&lt;3000),"Unusual Day","")</f>
        <v/>
      </c>
      <c r="R2484" t="str">
        <f>IF(AND(Stock_Info[[#This Row],[Spread High-Low]] &lt; 10, Stock_Info[[#This Row],[% Deli. Qty to Traded Qty]] &gt; 90), "Good Day", "")</f>
        <v/>
      </c>
    </row>
    <row r="2485" spans="1:18">
      <c r="A2485" t="s">
        <v>49</v>
      </c>
      <c r="B2485" s="1">
        <v>45568</v>
      </c>
      <c r="C2485" s="1" t="str">
        <f>"WEEK" &amp;" " &amp;  INT((DAY(Stock_Info[[#This Row],[Date]])+WEEKDAY(DATE(YEAR(Stock_Info[[#This Row],[Date]]),MONTH(Stock_Info[[#This Row],[Date]]),1))-1)/7)+1</f>
        <v>WEEK 1</v>
      </c>
      <c r="D2485" s="12">
        <v>318</v>
      </c>
      <c r="E2485" s="12">
        <v>318.89999999999998</v>
      </c>
      <c r="F2485" s="12">
        <v>311.2</v>
      </c>
      <c r="G2485" s="12">
        <v>316.55</v>
      </c>
      <c r="H2485" s="12">
        <v>314.87343090500468</v>
      </c>
      <c r="I2485">
        <v>36486</v>
      </c>
      <c r="J2485">
        <v>874</v>
      </c>
      <c r="K2485" s="12">
        <v>11488472</v>
      </c>
      <c r="L2485">
        <v>21305</v>
      </c>
      <c r="M2485">
        <v>58.39</v>
      </c>
      <c r="N2485">
        <v>7.7</v>
      </c>
      <c r="O2485">
        <v>-1.45</v>
      </c>
      <c r="P2485">
        <f xml:space="preserve"> IF(Stock_Info[[#This Row],[Close Price]] &gt; Stock_Info[[#This Row],[Open Price]], 1, 0)</f>
        <v>0</v>
      </c>
      <c r="Q2485" t="str">
        <f>IF(AND(Stock_Info[[#This Row],[% Deli. Qty to Traded Qty]]&gt;80,Stock_Info[[#This Row],[No. of Trades]]&lt;3000),"Unusual Day","")</f>
        <v/>
      </c>
      <c r="R2485" t="str">
        <f>IF(AND(Stock_Info[[#This Row],[Spread High-Low]] &lt; 10, Stock_Info[[#This Row],[% Deli. Qty to Traded Qty]] &gt; 90), "Good Day", "")</f>
        <v/>
      </c>
    </row>
    <row r="2486" spans="1:18">
      <c r="A2486" t="s">
        <v>49</v>
      </c>
      <c r="B2486" s="1">
        <v>45566</v>
      </c>
      <c r="C2486" s="1" t="str">
        <f>"WEEK" &amp;" " &amp;  INT((DAY(Stock_Info[[#This Row],[Date]])+WEEKDAY(DATE(YEAR(Stock_Info[[#This Row],[Date]]),MONTH(Stock_Info[[#This Row],[Date]]),1))-1)/7)+1</f>
        <v>WEEK 1</v>
      </c>
      <c r="D2486" s="12">
        <v>313.14999999999998</v>
      </c>
      <c r="E2486" s="12">
        <v>315.05</v>
      </c>
      <c r="F2486" s="12">
        <v>312.10000000000002</v>
      </c>
      <c r="G2486" s="12">
        <v>314.2</v>
      </c>
      <c r="H2486" s="12">
        <v>313.90608310537971</v>
      </c>
      <c r="I2486">
        <v>7677</v>
      </c>
      <c r="J2486">
        <v>366</v>
      </c>
      <c r="K2486" s="12">
        <v>2409857</v>
      </c>
      <c r="L2486">
        <v>4403</v>
      </c>
      <c r="M2486">
        <v>57.35</v>
      </c>
      <c r="N2486">
        <v>2.95</v>
      </c>
      <c r="O2486">
        <v>1.05</v>
      </c>
      <c r="P2486">
        <f xml:space="preserve"> IF(Stock_Info[[#This Row],[Close Price]] &gt; Stock_Info[[#This Row],[Open Price]], 1, 0)</f>
        <v>1</v>
      </c>
      <c r="Q2486" t="str">
        <f>IF(AND(Stock_Info[[#This Row],[% Deli. Qty to Traded Qty]]&gt;80,Stock_Info[[#This Row],[No. of Trades]]&lt;3000),"Unusual Day","")</f>
        <v/>
      </c>
      <c r="R2486" t="str">
        <f>IF(AND(Stock_Info[[#This Row],[Spread High-Low]] &lt; 10, Stock_Info[[#This Row],[% Deli. Qty to Traded Qty]] &gt; 90), "Good Day", "")</f>
        <v/>
      </c>
    </row>
    <row r="2487" spans="1:18">
      <c r="A2487" t="s">
        <v>49</v>
      </c>
      <c r="B2487" s="1">
        <v>45565</v>
      </c>
      <c r="C2487" s="1" t="str">
        <f>"WEEK" &amp;" " &amp;  INT((DAY(Stock_Info[[#This Row],[Date]])+WEEKDAY(DATE(YEAR(Stock_Info[[#This Row],[Date]]),MONTH(Stock_Info[[#This Row],[Date]]),1))-1)/7)+1</f>
        <v>WEEK 5</v>
      </c>
      <c r="D2487" s="12">
        <v>307.3</v>
      </c>
      <c r="E2487" s="12">
        <v>314.45</v>
      </c>
      <c r="F2487" s="12">
        <v>305.85000000000002</v>
      </c>
      <c r="G2487" s="12">
        <v>313.14999999999998</v>
      </c>
      <c r="H2487" s="12">
        <v>308.80754191440354</v>
      </c>
      <c r="I2487">
        <v>18669</v>
      </c>
      <c r="J2487">
        <v>696</v>
      </c>
      <c r="K2487" s="12">
        <v>5765128</v>
      </c>
      <c r="L2487">
        <v>11112</v>
      </c>
      <c r="M2487">
        <v>59.52</v>
      </c>
      <c r="N2487">
        <v>8.6</v>
      </c>
      <c r="O2487">
        <v>5.85</v>
      </c>
      <c r="P2487">
        <f xml:space="preserve"> IF(Stock_Info[[#This Row],[Close Price]] &gt; Stock_Info[[#This Row],[Open Price]], 1, 0)</f>
        <v>1</v>
      </c>
      <c r="Q2487" t="str">
        <f>IF(AND(Stock_Info[[#This Row],[% Deli. Qty to Traded Qty]]&gt;80,Stock_Info[[#This Row],[No. of Trades]]&lt;3000),"Unusual Day","")</f>
        <v/>
      </c>
      <c r="R2487" t="str">
        <f>IF(AND(Stock_Info[[#This Row],[Spread High-Low]] &lt; 10, Stock_Info[[#This Row],[% Deli. Qty to Traded Qty]] &gt; 90), "Good Day", "")</f>
        <v/>
      </c>
    </row>
    <row r="2488" spans="1:18">
      <c r="A2488" t="s">
        <v>49</v>
      </c>
      <c r="B2488" s="1">
        <v>45562</v>
      </c>
      <c r="C2488" s="1" t="str">
        <f>"WEEK" &amp;" " &amp;  INT((DAY(Stock_Info[[#This Row],[Date]])+WEEKDAY(DATE(YEAR(Stock_Info[[#This Row],[Date]]),MONTH(Stock_Info[[#This Row],[Date]]),1))-1)/7)+1</f>
        <v>WEEK 4</v>
      </c>
      <c r="D2488" s="12">
        <v>315.05</v>
      </c>
      <c r="E2488" s="12">
        <v>315.05</v>
      </c>
      <c r="F2488" s="12">
        <v>307.05</v>
      </c>
      <c r="G2488" s="12">
        <v>308.8</v>
      </c>
      <c r="H2488" s="12">
        <v>310.59296402419614</v>
      </c>
      <c r="I2488">
        <v>31410</v>
      </c>
      <c r="J2488">
        <v>1708</v>
      </c>
      <c r="K2488" s="12">
        <v>9755725</v>
      </c>
      <c r="L2488">
        <v>19762</v>
      </c>
      <c r="M2488">
        <v>62.92</v>
      </c>
      <c r="N2488">
        <v>8</v>
      </c>
      <c r="O2488">
        <v>-6.25</v>
      </c>
      <c r="P2488">
        <f xml:space="preserve"> IF(Stock_Info[[#This Row],[Close Price]] &gt; Stock_Info[[#This Row],[Open Price]], 1, 0)</f>
        <v>0</v>
      </c>
      <c r="Q2488" t="str">
        <f>IF(AND(Stock_Info[[#This Row],[% Deli. Qty to Traded Qty]]&gt;80,Stock_Info[[#This Row],[No. of Trades]]&lt;3000),"Unusual Day","")</f>
        <v/>
      </c>
      <c r="R2488" t="str">
        <f>IF(AND(Stock_Info[[#This Row],[Spread High-Low]] &lt; 10, Stock_Info[[#This Row],[% Deli. Qty to Traded Qty]] &gt; 90), "Good Day", "")</f>
        <v/>
      </c>
    </row>
    <row r="2489" spans="1:18">
      <c r="A2489" t="s">
        <v>49</v>
      </c>
      <c r="B2489" s="1">
        <v>45561</v>
      </c>
      <c r="C2489" s="1" t="str">
        <f>"WEEK" &amp;" " &amp;  INT((DAY(Stock_Info[[#This Row],[Date]])+WEEKDAY(DATE(YEAR(Stock_Info[[#This Row],[Date]]),MONTH(Stock_Info[[#This Row],[Date]]),1))-1)/7)+1</f>
        <v>WEEK 4</v>
      </c>
      <c r="D2489" s="12">
        <v>324</v>
      </c>
      <c r="E2489" s="12">
        <v>324</v>
      </c>
      <c r="F2489" s="12">
        <v>314.14999999999998</v>
      </c>
      <c r="G2489" s="12">
        <v>314.95</v>
      </c>
      <c r="H2489" s="12">
        <v>316.29884972717889</v>
      </c>
      <c r="I2489">
        <v>13562</v>
      </c>
      <c r="J2489">
        <v>979</v>
      </c>
      <c r="K2489" s="12">
        <v>4289645</v>
      </c>
      <c r="L2489">
        <v>7791</v>
      </c>
      <c r="M2489">
        <v>57.45</v>
      </c>
      <c r="N2489">
        <v>9.85</v>
      </c>
      <c r="O2489">
        <v>-9.0500000000000007</v>
      </c>
      <c r="P2489">
        <f xml:space="preserve"> IF(Stock_Info[[#This Row],[Close Price]] &gt; Stock_Info[[#This Row],[Open Price]], 1, 0)</f>
        <v>0</v>
      </c>
      <c r="Q2489" t="str">
        <f>IF(AND(Stock_Info[[#This Row],[% Deli. Qty to Traded Qty]]&gt;80,Stock_Info[[#This Row],[No. of Trades]]&lt;3000),"Unusual Day","")</f>
        <v/>
      </c>
      <c r="R2489" t="str">
        <f>IF(AND(Stock_Info[[#This Row],[Spread High-Low]] &lt; 10, Stock_Info[[#This Row],[% Deli. Qty to Traded Qty]] &gt; 90), "Good Day", "")</f>
        <v/>
      </c>
    </row>
    <row r="2490" spans="1:18">
      <c r="A2490" t="s">
        <v>49</v>
      </c>
      <c r="B2490" s="1">
        <v>45560</v>
      </c>
      <c r="C2490" s="1" t="str">
        <f>"WEEK" &amp;" " &amp;  INT((DAY(Stock_Info[[#This Row],[Date]])+WEEKDAY(DATE(YEAR(Stock_Info[[#This Row],[Date]]),MONTH(Stock_Info[[#This Row],[Date]]),1))-1)/7)+1</f>
        <v>WEEK 4</v>
      </c>
      <c r="D2490" s="12">
        <v>322.2</v>
      </c>
      <c r="E2490" s="12">
        <v>324</v>
      </c>
      <c r="F2490" s="12">
        <v>318.60000000000002</v>
      </c>
      <c r="G2490" s="12">
        <v>320.8</v>
      </c>
      <c r="H2490" s="12">
        <v>321.15256880018711</v>
      </c>
      <c r="I2490">
        <v>12827</v>
      </c>
      <c r="J2490">
        <v>604</v>
      </c>
      <c r="K2490" s="12">
        <v>4119424</v>
      </c>
      <c r="L2490">
        <v>6773</v>
      </c>
      <c r="M2490">
        <v>52.8</v>
      </c>
      <c r="N2490">
        <v>5.4</v>
      </c>
      <c r="O2490">
        <v>-1.4</v>
      </c>
      <c r="P2490">
        <f xml:space="preserve"> IF(Stock_Info[[#This Row],[Close Price]] &gt; Stock_Info[[#This Row],[Open Price]], 1, 0)</f>
        <v>0</v>
      </c>
      <c r="Q2490" t="str">
        <f>IF(AND(Stock_Info[[#This Row],[% Deli. Qty to Traded Qty]]&gt;80,Stock_Info[[#This Row],[No. of Trades]]&lt;3000),"Unusual Day","")</f>
        <v/>
      </c>
      <c r="R2490" t="str">
        <f>IF(AND(Stock_Info[[#This Row],[Spread High-Low]] &lt; 10, Stock_Info[[#This Row],[% Deli. Qty to Traded Qty]] &gt; 90), "Good Day", "")</f>
        <v/>
      </c>
    </row>
    <row r="2491" spans="1:18">
      <c r="A2491" t="s">
        <v>49</v>
      </c>
      <c r="B2491" s="1">
        <v>45559</v>
      </c>
      <c r="C2491" s="1" t="str">
        <f>"WEEK" &amp;" " &amp;  INT((DAY(Stock_Info[[#This Row],[Date]])+WEEKDAY(DATE(YEAR(Stock_Info[[#This Row],[Date]]),MONTH(Stock_Info[[#This Row],[Date]]),1))-1)/7)+1</f>
        <v>WEEK 4</v>
      </c>
      <c r="D2491" s="12">
        <v>322</v>
      </c>
      <c r="E2491" s="12">
        <v>325.05</v>
      </c>
      <c r="F2491" s="12">
        <v>320.55</v>
      </c>
      <c r="G2491" s="12">
        <v>322.35000000000002</v>
      </c>
      <c r="H2491" s="12">
        <v>322.44726220394489</v>
      </c>
      <c r="I2491">
        <v>13131</v>
      </c>
      <c r="J2491">
        <v>882</v>
      </c>
      <c r="K2491" s="12">
        <v>4234055</v>
      </c>
      <c r="L2491">
        <v>7003</v>
      </c>
      <c r="M2491">
        <v>53.33</v>
      </c>
      <c r="N2491">
        <v>4.5</v>
      </c>
      <c r="O2491">
        <v>0.35</v>
      </c>
      <c r="P2491">
        <f xml:space="preserve"> IF(Stock_Info[[#This Row],[Close Price]] &gt; Stock_Info[[#This Row],[Open Price]], 1, 0)</f>
        <v>1</v>
      </c>
      <c r="Q2491" t="str">
        <f>IF(AND(Stock_Info[[#This Row],[% Deli. Qty to Traded Qty]]&gt;80,Stock_Info[[#This Row],[No. of Trades]]&lt;3000),"Unusual Day","")</f>
        <v/>
      </c>
      <c r="R2491" t="str">
        <f>IF(AND(Stock_Info[[#This Row],[Spread High-Low]] &lt; 10, Stock_Info[[#This Row],[% Deli. Qty to Traded Qty]] &gt; 90), "Good Day", "")</f>
        <v/>
      </c>
    </row>
    <row r="2492" spans="1:18">
      <c r="A2492" t="s">
        <v>49</v>
      </c>
      <c r="B2492" s="1">
        <v>45558</v>
      </c>
      <c r="C2492" s="1" t="str">
        <f>"WEEK" &amp;" " &amp;  INT((DAY(Stock_Info[[#This Row],[Date]])+WEEKDAY(DATE(YEAR(Stock_Info[[#This Row],[Date]]),MONTH(Stock_Info[[#This Row],[Date]]),1))-1)/7)+1</f>
        <v>WEEK 4</v>
      </c>
      <c r="D2492" s="12">
        <v>327.8</v>
      </c>
      <c r="E2492" s="12">
        <v>332.75</v>
      </c>
      <c r="F2492" s="12">
        <v>320</v>
      </c>
      <c r="G2492" s="12">
        <v>322.8</v>
      </c>
      <c r="H2492" s="12">
        <v>327.50087926443251</v>
      </c>
      <c r="I2492">
        <v>19903</v>
      </c>
      <c r="J2492">
        <v>707</v>
      </c>
      <c r="K2492" s="12">
        <v>6518250</v>
      </c>
      <c r="L2492">
        <v>9718</v>
      </c>
      <c r="M2492">
        <v>48.83</v>
      </c>
      <c r="N2492">
        <v>12.75</v>
      </c>
      <c r="O2492">
        <v>-5</v>
      </c>
      <c r="P2492">
        <f xml:space="preserve"> IF(Stock_Info[[#This Row],[Close Price]] &gt; Stock_Info[[#This Row],[Open Price]], 1, 0)</f>
        <v>0</v>
      </c>
      <c r="Q2492" t="str">
        <f>IF(AND(Stock_Info[[#This Row],[% Deli. Qty to Traded Qty]]&gt;80,Stock_Info[[#This Row],[No. of Trades]]&lt;3000),"Unusual Day","")</f>
        <v/>
      </c>
      <c r="R2492" t="str">
        <f>IF(AND(Stock_Info[[#This Row],[Spread High-Low]] &lt; 10, Stock_Info[[#This Row],[% Deli. Qty to Traded Qty]] &gt; 90), "Good Day", "")</f>
        <v/>
      </c>
    </row>
    <row r="2493" spans="1:18">
      <c r="A2493" t="s">
        <v>49</v>
      </c>
      <c r="B2493" s="1">
        <v>45555</v>
      </c>
      <c r="C2493" s="1" t="str">
        <f>"WEEK" &amp;" " &amp;  INT((DAY(Stock_Info[[#This Row],[Date]])+WEEKDAY(DATE(YEAR(Stock_Info[[#This Row],[Date]]),MONTH(Stock_Info[[#This Row],[Date]]),1))-1)/7)+1</f>
        <v>WEEK 3</v>
      </c>
      <c r="D2493" s="12">
        <v>320.85000000000002</v>
      </c>
      <c r="E2493" s="12">
        <v>330.5</v>
      </c>
      <c r="F2493" s="12">
        <v>320.85000000000002</v>
      </c>
      <c r="G2493" s="12">
        <v>323.05</v>
      </c>
      <c r="H2493" s="12">
        <v>326.58063529514573</v>
      </c>
      <c r="I2493">
        <v>22887</v>
      </c>
      <c r="J2493">
        <v>768</v>
      </c>
      <c r="K2493" s="12">
        <v>7474451</v>
      </c>
      <c r="L2493">
        <v>15318</v>
      </c>
      <c r="M2493">
        <v>66.930000000000007</v>
      </c>
      <c r="N2493">
        <v>9.65</v>
      </c>
      <c r="O2493">
        <v>2.2000000000000002</v>
      </c>
      <c r="P2493">
        <f xml:space="preserve"> IF(Stock_Info[[#This Row],[Close Price]] &gt; Stock_Info[[#This Row],[Open Price]], 1, 0)</f>
        <v>1</v>
      </c>
      <c r="Q2493" t="str">
        <f>IF(AND(Stock_Info[[#This Row],[% Deli. Qty to Traded Qty]]&gt;80,Stock_Info[[#This Row],[No. of Trades]]&lt;3000),"Unusual Day","")</f>
        <v/>
      </c>
      <c r="R2493" t="str">
        <f>IF(AND(Stock_Info[[#This Row],[Spread High-Low]] &lt; 10, Stock_Info[[#This Row],[% Deli. Qty to Traded Qty]] &gt; 90), "Good Day", "")</f>
        <v/>
      </c>
    </row>
    <row r="2494" spans="1:18">
      <c r="A2494" t="s">
        <v>49</v>
      </c>
      <c r="B2494" s="1">
        <v>45554</v>
      </c>
      <c r="C2494" s="1" t="str">
        <f>"WEEK" &amp;" " &amp;  INT((DAY(Stock_Info[[#This Row],[Date]])+WEEKDAY(DATE(YEAR(Stock_Info[[#This Row],[Date]]),MONTH(Stock_Info[[#This Row],[Date]]),1))-1)/7)+1</f>
        <v>WEEK 3</v>
      </c>
      <c r="D2494" s="12">
        <v>322</v>
      </c>
      <c r="E2494" s="12">
        <v>322.75</v>
      </c>
      <c r="F2494" s="12">
        <v>314.39999999999998</v>
      </c>
      <c r="G2494" s="12">
        <v>320.85000000000002</v>
      </c>
      <c r="H2494" s="12">
        <v>318.90906483075156</v>
      </c>
      <c r="I2494">
        <v>10458</v>
      </c>
      <c r="J2494">
        <v>499</v>
      </c>
      <c r="K2494" s="12">
        <v>3335151</v>
      </c>
      <c r="L2494">
        <v>5915</v>
      </c>
      <c r="M2494">
        <v>56.56</v>
      </c>
      <c r="N2494">
        <v>8.35</v>
      </c>
      <c r="O2494">
        <v>-1.1499999999999999</v>
      </c>
      <c r="P2494">
        <f xml:space="preserve"> IF(Stock_Info[[#This Row],[Close Price]] &gt; Stock_Info[[#This Row],[Open Price]], 1, 0)</f>
        <v>0</v>
      </c>
      <c r="Q2494" t="str">
        <f>IF(AND(Stock_Info[[#This Row],[% Deli. Qty to Traded Qty]]&gt;80,Stock_Info[[#This Row],[No. of Trades]]&lt;3000),"Unusual Day","")</f>
        <v/>
      </c>
      <c r="R2494" t="str">
        <f>IF(AND(Stock_Info[[#This Row],[Spread High-Low]] &lt; 10, Stock_Info[[#This Row],[% Deli. Qty to Traded Qty]] &gt; 90), "Good Day", "")</f>
        <v/>
      </c>
    </row>
    <row r="2495" spans="1:18">
      <c r="A2495" t="s">
        <v>49</v>
      </c>
      <c r="B2495" s="1">
        <v>45553</v>
      </c>
      <c r="C2495" s="1" t="str">
        <f>"WEEK" &amp;" " &amp;  INT((DAY(Stock_Info[[#This Row],[Date]])+WEEKDAY(DATE(YEAR(Stock_Info[[#This Row],[Date]]),MONTH(Stock_Info[[#This Row],[Date]]),1))-1)/7)+1</f>
        <v>WEEK 3</v>
      </c>
      <c r="D2495" s="12">
        <v>325.75</v>
      </c>
      <c r="E2495" s="12">
        <v>325.75</v>
      </c>
      <c r="F2495" s="12">
        <v>318</v>
      </c>
      <c r="G2495" s="12">
        <v>319.14999999999998</v>
      </c>
      <c r="H2495" s="12">
        <v>320.62113861082111</v>
      </c>
      <c r="I2495">
        <v>16283</v>
      </c>
      <c r="J2495">
        <v>676</v>
      </c>
      <c r="K2495" s="12">
        <v>5220674</v>
      </c>
      <c r="L2495">
        <v>11332</v>
      </c>
      <c r="M2495">
        <v>69.59</v>
      </c>
      <c r="N2495">
        <v>7.75</v>
      </c>
      <c r="O2495">
        <v>-6.6</v>
      </c>
      <c r="P2495">
        <f xml:space="preserve"> IF(Stock_Info[[#This Row],[Close Price]] &gt; Stock_Info[[#This Row],[Open Price]], 1, 0)</f>
        <v>0</v>
      </c>
      <c r="Q2495" t="str">
        <f>IF(AND(Stock_Info[[#This Row],[% Deli. Qty to Traded Qty]]&gt;80,Stock_Info[[#This Row],[No. of Trades]]&lt;3000),"Unusual Day","")</f>
        <v/>
      </c>
      <c r="R2495" t="str">
        <f>IF(AND(Stock_Info[[#This Row],[Spread High-Low]] &lt; 10, Stock_Info[[#This Row],[% Deli. Qty to Traded Qty]] &gt; 90), "Good Day", "")</f>
        <v/>
      </c>
    </row>
    <row r="2496" spans="1:18">
      <c r="A2496" t="s">
        <v>49</v>
      </c>
      <c r="B2496" s="1">
        <v>45552</v>
      </c>
      <c r="C2496" s="1" t="str">
        <f>"WEEK" &amp;" " &amp;  INT((DAY(Stock_Info[[#This Row],[Date]])+WEEKDAY(DATE(YEAR(Stock_Info[[#This Row],[Date]]),MONTH(Stock_Info[[#This Row],[Date]]),1))-1)/7)+1</f>
        <v>WEEK 3</v>
      </c>
      <c r="D2496" s="12">
        <v>320.95</v>
      </c>
      <c r="E2496" s="12">
        <v>324.75</v>
      </c>
      <c r="F2496" s="12">
        <v>319</v>
      </c>
      <c r="G2496" s="12">
        <v>323.39999999999998</v>
      </c>
      <c r="H2496" s="12">
        <v>322.40687361419072</v>
      </c>
      <c r="I2496">
        <v>13530</v>
      </c>
      <c r="J2496">
        <v>856</v>
      </c>
      <c r="K2496" s="12">
        <v>4362165</v>
      </c>
      <c r="L2496">
        <v>8573</v>
      </c>
      <c r="M2496">
        <v>63.36</v>
      </c>
      <c r="N2496">
        <v>5.75</v>
      </c>
      <c r="O2496">
        <v>2.4500000000000002</v>
      </c>
      <c r="P2496">
        <f xml:space="preserve"> IF(Stock_Info[[#This Row],[Close Price]] &gt; Stock_Info[[#This Row],[Open Price]], 1, 0)</f>
        <v>1</v>
      </c>
      <c r="Q2496" t="str">
        <f>IF(AND(Stock_Info[[#This Row],[% Deli. Qty to Traded Qty]]&gt;80,Stock_Info[[#This Row],[No. of Trades]]&lt;3000),"Unusual Day","")</f>
        <v/>
      </c>
      <c r="R2496" t="str">
        <f>IF(AND(Stock_Info[[#This Row],[Spread High-Low]] &lt; 10, Stock_Info[[#This Row],[% Deli. Qty to Traded Qty]] &gt; 90), "Good Day", "")</f>
        <v/>
      </c>
    </row>
    <row r="2497" spans="1:18">
      <c r="A2497" t="s">
        <v>49</v>
      </c>
      <c r="B2497" s="1">
        <v>45551</v>
      </c>
      <c r="C2497" s="1" t="str">
        <f>"WEEK" &amp;" " &amp;  INT((DAY(Stock_Info[[#This Row],[Date]])+WEEKDAY(DATE(YEAR(Stock_Info[[#This Row],[Date]]),MONTH(Stock_Info[[#This Row],[Date]]),1))-1)/7)+1</f>
        <v>WEEK 3</v>
      </c>
      <c r="D2497" s="12">
        <v>323</v>
      </c>
      <c r="E2497" s="12">
        <v>325.2</v>
      </c>
      <c r="F2497" s="12">
        <v>318</v>
      </c>
      <c r="G2497" s="12">
        <v>320.2</v>
      </c>
      <c r="H2497" s="12">
        <v>321.39707137402866</v>
      </c>
      <c r="I2497">
        <v>22263</v>
      </c>
      <c r="J2497">
        <v>917</v>
      </c>
      <c r="K2497" s="12">
        <v>7155263</v>
      </c>
      <c r="L2497">
        <v>15375</v>
      </c>
      <c r="M2497">
        <v>69.06</v>
      </c>
      <c r="N2497">
        <v>7.2</v>
      </c>
      <c r="O2497">
        <v>-2.8</v>
      </c>
      <c r="P2497">
        <f xml:space="preserve"> IF(Stock_Info[[#This Row],[Close Price]] &gt; Stock_Info[[#This Row],[Open Price]], 1, 0)</f>
        <v>0</v>
      </c>
      <c r="Q2497" t="str">
        <f>IF(AND(Stock_Info[[#This Row],[% Deli. Qty to Traded Qty]]&gt;80,Stock_Info[[#This Row],[No. of Trades]]&lt;3000),"Unusual Day","")</f>
        <v/>
      </c>
      <c r="R2497" t="str">
        <f>IF(AND(Stock_Info[[#This Row],[Spread High-Low]] &lt; 10, Stock_Info[[#This Row],[% Deli. Qty to Traded Qty]] &gt; 90), "Good Day", "")</f>
        <v/>
      </c>
    </row>
    <row r="2498" spans="1:18">
      <c r="A2498" t="s">
        <v>49</v>
      </c>
      <c r="B2498" s="1">
        <v>45548</v>
      </c>
      <c r="C2498" s="1" t="str">
        <f>"WEEK" &amp;" " &amp;  INT((DAY(Stock_Info[[#This Row],[Date]])+WEEKDAY(DATE(YEAR(Stock_Info[[#This Row],[Date]]),MONTH(Stock_Info[[#This Row],[Date]]),1))-1)/7)+1</f>
        <v>WEEK 2</v>
      </c>
      <c r="D2498" s="12">
        <v>329.9</v>
      </c>
      <c r="E2498" s="12">
        <v>330.3</v>
      </c>
      <c r="F2498" s="12">
        <v>320</v>
      </c>
      <c r="G2498" s="12">
        <v>322.25</v>
      </c>
      <c r="H2498" s="12">
        <v>324.50403108305005</v>
      </c>
      <c r="I2498">
        <v>10295</v>
      </c>
      <c r="J2498">
        <v>706</v>
      </c>
      <c r="K2498" s="12">
        <v>3340769</v>
      </c>
      <c r="L2498">
        <v>5894</v>
      </c>
      <c r="M2498">
        <v>57.25</v>
      </c>
      <c r="N2498">
        <v>10.3</v>
      </c>
      <c r="O2498">
        <v>-7.65</v>
      </c>
      <c r="P2498">
        <f xml:space="preserve"> IF(Stock_Info[[#This Row],[Close Price]] &gt; Stock_Info[[#This Row],[Open Price]], 1, 0)</f>
        <v>0</v>
      </c>
      <c r="Q2498" t="str">
        <f>IF(AND(Stock_Info[[#This Row],[% Deli. Qty to Traded Qty]]&gt;80,Stock_Info[[#This Row],[No. of Trades]]&lt;3000),"Unusual Day","")</f>
        <v/>
      </c>
      <c r="R2498" t="str">
        <f>IF(AND(Stock_Info[[#This Row],[Spread High-Low]] &lt; 10, Stock_Info[[#This Row],[% Deli. Qty to Traded Qty]] &gt; 90), "Good Day", "")</f>
        <v/>
      </c>
    </row>
    <row r="2499" spans="1:18">
      <c r="A2499" t="s">
        <v>49</v>
      </c>
      <c r="B2499" s="1">
        <v>45547</v>
      </c>
      <c r="C2499" s="1" t="str">
        <f>"WEEK" &amp;" " &amp;  INT((DAY(Stock_Info[[#This Row],[Date]])+WEEKDAY(DATE(YEAR(Stock_Info[[#This Row],[Date]]),MONTH(Stock_Info[[#This Row],[Date]]),1))-1)/7)+1</f>
        <v>WEEK 2</v>
      </c>
      <c r="D2499" s="12">
        <v>333.5</v>
      </c>
      <c r="E2499" s="12">
        <v>334.7</v>
      </c>
      <c r="F2499" s="12">
        <v>322.64999999999998</v>
      </c>
      <c r="G2499" s="12">
        <v>324.8</v>
      </c>
      <c r="H2499" s="12">
        <v>328.18165233255149</v>
      </c>
      <c r="I2499">
        <v>19185</v>
      </c>
      <c r="J2499">
        <v>992</v>
      </c>
      <c r="K2499" s="12">
        <v>6296165</v>
      </c>
      <c r="L2499">
        <v>8540</v>
      </c>
      <c r="M2499">
        <v>44.51</v>
      </c>
      <c r="N2499">
        <v>12.05</v>
      </c>
      <c r="O2499">
        <v>-8.6999999999999993</v>
      </c>
      <c r="P2499">
        <f xml:space="preserve"> IF(Stock_Info[[#This Row],[Close Price]] &gt; Stock_Info[[#This Row],[Open Price]], 1, 0)</f>
        <v>0</v>
      </c>
      <c r="Q2499" t="str">
        <f>IF(AND(Stock_Info[[#This Row],[% Deli. Qty to Traded Qty]]&gt;80,Stock_Info[[#This Row],[No. of Trades]]&lt;3000),"Unusual Day","")</f>
        <v/>
      </c>
      <c r="R2499" t="str">
        <f>IF(AND(Stock_Info[[#This Row],[Spread High-Low]] &lt; 10, Stock_Info[[#This Row],[% Deli. Qty to Traded Qty]] &gt; 90), "Good Day", "")</f>
        <v/>
      </c>
    </row>
    <row r="2500" spans="1:18">
      <c r="A2500" t="s">
        <v>49</v>
      </c>
      <c r="B2500" s="1">
        <v>45546</v>
      </c>
      <c r="C2500" s="1" t="str">
        <f>"WEEK" &amp;" " &amp;  INT((DAY(Stock_Info[[#This Row],[Date]])+WEEKDAY(DATE(YEAR(Stock_Info[[#This Row],[Date]]),MONTH(Stock_Info[[#This Row],[Date]]),1))-1)/7)+1</f>
        <v>WEEK 2</v>
      </c>
      <c r="D2500" s="12">
        <v>328.85</v>
      </c>
      <c r="E2500" s="12">
        <v>331.5</v>
      </c>
      <c r="F2500" s="12">
        <v>325.25</v>
      </c>
      <c r="G2500" s="12">
        <v>330.6</v>
      </c>
      <c r="H2500" s="12">
        <v>329.52376006961015</v>
      </c>
      <c r="I2500">
        <v>35627</v>
      </c>
      <c r="J2500">
        <v>909</v>
      </c>
      <c r="K2500" s="12">
        <v>11739943</v>
      </c>
      <c r="L2500">
        <v>18637</v>
      </c>
      <c r="M2500">
        <v>52.31</v>
      </c>
      <c r="N2500">
        <v>6.25</v>
      </c>
      <c r="O2500">
        <v>1.75</v>
      </c>
      <c r="P2500">
        <f xml:space="preserve"> IF(Stock_Info[[#This Row],[Close Price]] &gt; Stock_Info[[#This Row],[Open Price]], 1, 0)</f>
        <v>1</v>
      </c>
      <c r="Q2500" t="str">
        <f>IF(AND(Stock_Info[[#This Row],[% Deli. Qty to Traded Qty]]&gt;80,Stock_Info[[#This Row],[No. of Trades]]&lt;3000),"Unusual Day","")</f>
        <v/>
      </c>
      <c r="R2500" t="str">
        <f>IF(AND(Stock_Info[[#This Row],[Spread High-Low]] &lt; 10, Stock_Info[[#This Row],[% Deli. Qty to Traded Qty]] &gt; 90), "Good Day", "")</f>
        <v/>
      </c>
    </row>
    <row r="2501" spans="1:18">
      <c r="A2501" t="s">
        <v>49</v>
      </c>
      <c r="B2501" s="1">
        <v>45545</v>
      </c>
      <c r="C2501" s="1" t="str">
        <f>"WEEK" &amp;" " &amp;  INT((DAY(Stock_Info[[#This Row],[Date]])+WEEKDAY(DATE(YEAR(Stock_Info[[#This Row],[Date]]),MONTH(Stock_Info[[#This Row],[Date]]),1))-1)/7)+1</f>
        <v>WEEK 2</v>
      </c>
      <c r="D2501" s="12">
        <v>314</v>
      </c>
      <c r="E2501" s="12">
        <v>327.5</v>
      </c>
      <c r="F2501" s="12">
        <v>311.89999999999998</v>
      </c>
      <c r="G2501" s="12">
        <v>324.2</v>
      </c>
      <c r="H2501" s="12">
        <v>320.41681199860483</v>
      </c>
      <c r="I2501">
        <v>40138</v>
      </c>
      <c r="J2501">
        <v>1364</v>
      </c>
      <c r="K2501" s="12">
        <v>12860890</v>
      </c>
      <c r="L2501">
        <v>28214</v>
      </c>
      <c r="M2501">
        <v>70.290000000000006</v>
      </c>
      <c r="N2501">
        <v>15.6</v>
      </c>
      <c r="O2501">
        <v>10.199999999999999</v>
      </c>
      <c r="P2501">
        <f xml:space="preserve"> IF(Stock_Info[[#This Row],[Close Price]] &gt; Stock_Info[[#This Row],[Open Price]], 1, 0)</f>
        <v>1</v>
      </c>
      <c r="Q2501" t="str">
        <f>IF(AND(Stock_Info[[#This Row],[% Deli. Qty to Traded Qty]]&gt;80,Stock_Info[[#This Row],[No. of Trades]]&lt;3000),"Unusual Day","")</f>
        <v/>
      </c>
      <c r="R2501" t="str">
        <f>IF(AND(Stock_Info[[#This Row],[Spread High-Low]] &lt; 10, Stock_Info[[#This Row],[% Deli. Qty to Traded Qty]] &gt; 90), "Good Day", "")</f>
        <v/>
      </c>
    </row>
    <row r="2502" spans="1:18">
      <c r="A2502" t="s">
        <v>50</v>
      </c>
      <c r="B2502" s="1">
        <v>45910</v>
      </c>
      <c r="C2502" s="1" t="str">
        <f>"WEEK" &amp;" " &amp;  INT((DAY(Stock_Info[[#This Row],[Date]])+WEEKDAY(DATE(YEAR(Stock_Info[[#This Row],[Date]]),MONTH(Stock_Info[[#This Row],[Date]]),1))-1)/7)+1</f>
        <v>WEEK 2</v>
      </c>
      <c r="D2502" s="12">
        <v>124.05</v>
      </c>
      <c r="E2502" s="12">
        <v>126.25</v>
      </c>
      <c r="F2502" s="12">
        <v>123.7</v>
      </c>
      <c r="G2502" s="12">
        <v>125.5</v>
      </c>
      <c r="H2502" s="12">
        <v>125.45035768856786</v>
      </c>
      <c r="I2502">
        <v>57592</v>
      </c>
      <c r="J2502">
        <v>884</v>
      </c>
      <c r="K2502" s="12">
        <v>7224937</v>
      </c>
      <c r="N2502">
        <v>2.5499999999999998</v>
      </c>
      <c r="O2502">
        <v>1.45</v>
      </c>
      <c r="P2502">
        <f xml:space="preserve"> IF(Stock_Info[[#This Row],[Close Price]] &gt; Stock_Info[[#This Row],[Open Price]], 1, 0)</f>
        <v>1</v>
      </c>
      <c r="Q2502" t="str">
        <f>IF(AND(Stock_Info[[#This Row],[% Deli. Qty to Traded Qty]]&gt;80,Stock_Info[[#This Row],[No. of Trades]]&lt;3000),"Unusual Day","")</f>
        <v/>
      </c>
      <c r="R2502" t="str">
        <f>IF(AND(Stock_Info[[#This Row],[Spread High-Low]] &lt; 10, Stock_Info[[#This Row],[% Deli. Qty to Traded Qty]] &gt; 90), "Good Day", "")</f>
        <v/>
      </c>
    </row>
    <row r="2503" spans="1:18">
      <c r="A2503" t="s">
        <v>50</v>
      </c>
      <c r="B2503" s="1">
        <v>45909</v>
      </c>
      <c r="C2503" s="1" t="str">
        <f>"WEEK" &amp;" " &amp;  INT((DAY(Stock_Info[[#This Row],[Date]])+WEEKDAY(DATE(YEAR(Stock_Info[[#This Row],[Date]]),MONTH(Stock_Info[[#This Row],[Date]]),1))-1)/7)+1</f>
        <v>WEEK 2</v>
      </c>
      <c r="D2503" s="12">
        <v>125.55</v>
      </c>
      <c r="E2503" s="12">
        <v>126.2</v>
      </c>
      <c r="F2503" s="12">
        <v>122.95</v>
      </c>
      <c r="G2503" s="12">
        <v>124.2</v>
      </c>
      <c r="H2503" s="12">
        <v>124.49786295051985</v>
      </c>
      <c r="I2503">
        <v>50303</v>
      </c>
      <c r="J2503">
        <v>1166</v>
      </c>
      <c r="K2503" s="12">
        <v>6262616</v>
      </c>
      <c r="L2503">
        <v>25176</v>
      </c>
      <c r="M2503">
        <v>50.05</v>
      </c>
      <c r="N2503">
        <v>3.25</v>
      </c>
      <c r="O2503">
        <v>-1.35</v>
      </c>
      <c r="P2503">
        <f xml:space="preserve"> IF(Stock_Info[[#This Row],[Close Price]] &gt; Stock_Info[[#This Row],[Open Price]], 1, 0)</f>
        <v>0</v>
      </c>
      <c r="Q2503" t="str">
        <f>IF(AND(Stock_Info[[#This Row],[% Deli. Qty to Traded Qty]]&gt;80,Stock_Info[[#This Row],[No. of Trades]]&lt;3000),"Unusual Day","")</f>
        <v/>
      </c>
      <c r="R2503" t="str">
        <f>IF(AND(Stock_Info[[#This Row],[Spread High-Low]] &lt; 10, Stock_Info[[#This Row],[% Deli. Qty to Traded Qty]] &gt; 90), "Good Day", "")</f>
        <v/>
      </c>
    </row>
    <row r="2504" spans="1:18">
      <c r="A2504" t="s">
        <v>50</v>
      </c>
      <c r="B2504" s="1">
        <v>45908</v>
      </c>
      <c r="C2504" s="1" t="str">
        <f>"WEEK" &amp;" " &amp;  INT((DAY(Stock_Info[[#This Row],[Date]])+WEEKDAY(DATE(YEAR(Stock_Info[[#This Row],[Date]]),MONTH(Stock_Info[[#This Row],[Date]]),1))-1)/7)+1</f>
        <v>WEEK 2</v>
      </c>
      <c r="D2504" s="12">
        <v>124.55</v>
      </c>
      <c r="E2504" s="12">
        <v>126.8</v>
      </c>
      <c r="F2504" s="12">
        <v>123.4</v>
      </c>
      <c r="G2504" s="12">
        <v>126</v>
      </c>
      <c r="H2504" s="12">
        <v>125.35895397976195</v>
      </c>
      <c r="I2504">
        <v>51586</v>
      </c>
      <c r="J2504">
        <v>708</v>
      </c>
      <c r="K2504" s="12">
        <v>6466767</v>
      </c>
      <c r="L2504">
        <v>28542</v>
      </c>
      <c r="M2504">
        <v>55.33</v>
      </c>
      <c r="N2504">
        <v>3.4</v>
      </c>
      <c r="O2504">
        <v>1.45</v>
      </c>
      <c r="P2504">
        <f xml:space="preserve"> IF(Stock_Info[[#This Row],[Close Price]] &gt; Stock_Info[[#This Row],[Open Price]], 1, 0)</f>
        <v>1</v>
      </c>
      <c r="Q2504" t="str">
        <f>IF(AND(Stock_Info[[#This Row],[% Deli. Qty to Traded Qty]]&gt;80,Stock_Info[[#This Row],[No. of Trades]]&lt;3000),"Unusual Day","")</f>
        <v/>
      </c>
      <c r="R2504" t="str">
        <f>IF(AND(Stock_Info[[#This Row],[Spread High-Low]] &lt; 10, Stock_Info[[#This Row],[% Deli. Qty to Traded Qty]] &gt; 90), "Good Day", "")</f>
        <v/>
      </c>
    </row>
    <row r="2505" spans="1:18">
      <c r="A2505" t="s">
        <v>50</v>
      </c>
      <c r="B2505" s="1">
        <v>45905</v>
      </c>
      <c r="C2505" s="1" t="str">
        <f>"WEEK" &amp;" " &amp;  INT((DAY(Stock_Info[[#This Row],[Date]])+WEEKDAY(DATE(YEAR(Stock_Info[[#This Row],[Date]]),MONTH(Stock_Info[[#This Row],[Date]]),1))-1)/7)+1</f>
        <v>WEEK 1</v>
      </c>
      <c r="D2505" s="12">
        <v>126.4</v>
      </c>
      <c r="E2505" s="12">
        <v>126.75</v>
      </c>
      <c r="F2505" s="12">
        <v>124</v>
      </c>
      <c r="G2505" s="12">
        <v>124.8</v>
      </c>
      <c r="H2505" s="12">
        <v>125.06243489288464</v>
      </c>
      <c r="I2505">
        <v>44158</v>
      </c>
      <c r="J2505">
        <v>446</v>
      </c>
      <c r="K2505" s="12">
        <v>5522507</v>
      </c>
      <c r="L2505">
        <v>19917</v>
      </c>
      <c r="M2505">
        <v>45.1</v>
      </c>
      <c r="N2505">
        <v>2.75</v>
      </c>
      <c r="O2505">
        <v>-1.6</v>
      </c>
      <c r="P2505">
        <f xml:space="preserve"> IF(Stock_Info[[#This Row],[Close Price]] &gt; Stock_Info[[#This Row],[Open Price]], 1, 0)</f>
        <v>0</v>
      </c>
      <c r="Q2505" t="str">
        <f>IF(AND(Stock_Info[[#This Row],[% Deli. Qty to Traded Qty]]&gt;80,Stock_Info[[#This Row],[No. of Trades]]&lt;3000),"Unusual Day","")</f>
        <v/>
      </c>
      <c r="R2505" t="str">
        <f>IF(AND(Stock_Info[[#This Row],[Spread High-Low]] &lt; 10, Stock_Info[[#This Row],[% Deli. Qty to Traded Qty]] &gt; 90), "Good Day", "")</f>
        <v/>
      </c>
    </row>
    <row r="2506" spans="1:18">
      <c r="A2506" t="s">
        <v>50</v>
      </c>
      <c r="B2506" s="1">
        <v>45904</v>
      </c>
      <c r="C2506" s="1" t="str">
        <f>"WEEK" &amp;" " &amp;  INT((DAY(Stock_Info[[#This Row],[Date]])+WEEKDAY(DATE(YEAR(Stock_Info[[#This Row],[Date]]),MONTH(Stock_Info[[#This Row],[Date]]),1))-1)/7)+1</f>
        <v>WEEK 1</v>
      </c>
      <c r="D2506" s="12">
        <v>126.15</v>
      </c>
      <c r="E2506" s="12">
        <v>127.3</v>
      </c>
      <c r="F2506" s="12">
        <v>124.4</v>
      </c>
      <c r="G2506" s="12">
        <v>126.7</v>
      </c>
      <c r="H2506" s="12">
        <v>125.80520688052069</v>
      </c>
      <c r="I2506">
        <v>40869</v>
      </c>
      <c r="J2506">
        <v>700</v>
      </c>
      <c r="K2506" s="12">
        <v>5141533</v>
      </c>
      <c r="L2506">
        <v>15527</v>
      </c>
      <c r="M2506">
        <v>37.99</v>
      </c>
      <c r="N2506">
        <v>2.9</v>
      </c>
      <c r="O2506">
        <v>0.55000000000000004</v>
      </c>
      <c r="P2506">
        <f xml:space="preserve"> IF(Stock_Info[[#This Row],[Close Price]] &gt; Stock_Info[[#This Row],[Open Price]], 1, 0)</f>
        <v>1</v>
      </c>
      <c r="Q2506" t="str">
        <f>IF(AND(Stock_Info[[#This Row],[% Deli. Qty to Traded Qty]]&gt;80,Stock_Info[[#This Row],[No. of Trades]]&lt;3000),"Unusual Day","")</f>
        <v/>
      </c>
      <c r="R2506" t="str">
        <f>IF(AND(Stock_Info[[#This Row],[Spread High-Low]] &lt; 10, Stock_Info[[#This Row],[% Deli. Qty to Traded Qty]] &gt; 90), "Good Day", "")</f>
        <v/>
      </c>
    </row>
    <row r="2507" spans="1:18">
      <c r="A2507" t="s">
        <v>50</v>
      </c>
      <c r="B2507" s="1">
        <v>45903</v>
      </c>
      <c r="C2507" s="1" t="str">
        <f>"WEEK" &amp;" " &amp;  INT((DAY(Stock_Info[[#This Row],[Date]])+WEEKDAY(DATE(YEAR(Stock_Info[[#This Row],[Date]]),MONTH(Stock_Info[[#This Row],[Date]]),1))-1)/7)+1</f>
        <v>WEEK 1</v>
      </c>
      <c r="D2507" s="12">
        <v>123.9</v>
      </c>
      <c r="E2507" s="12">
        <v>126.1</v>
      </c>
      <c r="F2507" s="12">
        <v>123</v>
      </c>
      <c r="G2507" s="12">
        <v>125.8</v>
      </c>
      <c r="H2507" s="12">
        <v>124.96058731460089</v>
      </c>
      <c r="I2507">
        <v>67085</v>
      </c>
      <c r="J2507">
        <v>676</v>
      </c>
      <c r="K2507" s="12">
        <v>8382981</v>
      </c>
      <c r="L2507">
        <v>36870</v>
      </c>
      <c r="M2507">
        <v>54.96</v>
      </c>
      <c r="N2507">
        <v>3.1</v>
      </c>
      <c r="O2507">
        <v>1.9</v>
      </c>
      <c r="P2507">
        <f xml:space="preserve"> IF(Stock_Info[[#This Row],[Close Price]] &gt; Stock_Info[[#This Row],[Open Price]], 1, 0)</f>
        <v>1</v>
      </c>
      <c r="Q2507" t="str">
        <f>IF(AND(Stock_Info[[#This Row],[% Deli. Qty to Traded Qty]]&gt;80,Stock_Info[[#This Row],[No. of Trades]]&lt;3000),"Unusual Day","")</f>
        <v/>
      </c>
      <c r="R2507" t="str">
        <f>IF(AND(Stock_Info[[#This Row],[Spread High-Low]] &lt; 10, Stock_Info[[#This Row],[% Deli. Qty to Traded Qty]] &gt; 90), "Good Day", "")</f>
        <v/>
      </c>
    </row>
    <row r="2508" spans="1:18">
      <c r="A2508" t="s">
        <v>50</v>
      </c>
      <c r="B2508" s="1">
        <v>45902</v>
      </c>
      <c r="C2508" s="1" t="str">
        <f>"WEEK" &amp;" " &amp;  INT((DAY(Stock_Info[[#This Row],[Date]])+WEEKDAY(DATE(YEAR(Stock_Info[[#This Row],[Date]]),MONTH(Stock_Info[[#This Row],[Date]]),1))-1)/7)+1</f>
        <v>WEEK 1</v>
      </c>
      <c r="D2508" s="12">
        <v>122.7</v>
      </c>
      <c r="E2508" s="12">
        <v>125.2</v>
      </c>
      <c r="F2508" s="12">
        <v>122.7</v>
      </c>
      <c r="G2508" s="12">
        <v>123.65</v>
      </c>
      <c r="H2508" s="12">
        <v>123.91004288976772</v>
      </c>
      <c r="I2508">
        <v>53859</v>
      </c>
      <c r="J2508">
        <v>819</v>
      </c>
      <c r="K2508" s="12">
        <v>6673671</v>
      </c>
      <c r="L2508">
        <v>33627</v>
      </c>
      <c r="M2508">
        <v>62.44</v>
      </c>
      <c r="N2508">
        <v>2.5</v>
      </c>
      <c r="O2508">
        <v>0.95</v>
      </c>
      <c r="P2508">
        <f xml:space="preserve"> IF(Stock_Info[[#This Row],[Close Price]] &gt; Stock_Info[[#This Row],[Open Price]], 1, 0)</f>
        <v>1</v>
      </c>
      <c r="Q2508" t="str">
        <f>IF(AND(Stock_Info[[#This Row],[% Deli. Qty to Traded Qty]]&gt;80,Stock_Info[[#This Row],[No. of Trades]]&lt;3000),"Unusual Day","")</f>
        <v/>
      </c>
      <c r="R2508" t="str">
        <f>IF(AND(Stock_Info[[#This Row],[Spread High-Low]] &lt; 10, Stock_Info[[#This Row],[% Deli. Qty to Traded Qty]] &gt; 90), "Good Day", "")</f>
        <v/>
      </c>
    </row>
    <row r="2509" spans="1:18">
      <c r="A2509" t="s">
        <v>50</v>
      </c>
      <c r="B2509" s="1">
        <v>45901</v>
      </c>
      <c r="C2509" s="1" t="str">
        <f>"WEEK" &amp;" " &amp;  INT((DAY(Stock_Info[[#This Row],[Date]])+WEEKDAY(DATE(YEAR(Stock_Info[[#This Row],[Date]]),MONTH(Stock_Info[[#This Row],[Date]]),1))-1)/7)+1</f>
        <v>WEEK 1</v>
      </c>
      <c r="D2509" s="12">
        <v>123</v>
      </c>
      <c r="E2509" s="12">
        <v>123.45</v>
      </c>
      <c r="F2509" s="12">
        <v>122.3</v>
      </c>
      <c r="G2509" s="12">
        <v>123.05</v>
      </c>
      <c r="H2509" s="12">
        <v>122.90461307168856</v>
      </c>
      <c r="I2509">
        <v>50552</v>
      </c>
      <c r="J2509">
        <v>782</v>
      </c>
      <c r="K2509" s="12">
        <v>6213074</v>
      </c>
      <c r="L2509">
        <v>31086</v>
      </c>
      <c r="M2509">
        <v>61.49</v>
      </c>
      <c r="N2509">
        <v>1.1499999999999999</v>
      </c>
      <c r="O2509">
        <v>0.05</v>
      </c>
      <c r="P2509">
        <f xml:space="preserve"> IF(Stock_Info[[#This Row],[Close Price]] &gt; Stock_Info[[#This Row],[Open Price]], 1, 0)</f>
        <v>1</v>
      </c>
      <c r="Q2509" t="str">
        <f>IF(AND(Stock_Info[[#This Row],[% Deli. Qty to Traded Qty]]&gt;80,Stock_Info[[#This Row],[No. of Trades]]&lt;3000),"Unusual Day","")</f>
        <v/>
      </c>
      <c r="R2509" t="str">
        <f>IF(AND(Stock_Info[[#This Row],[Spread High-Low]] &lt; 10, Stock_Info[[#This Row],[% Deli. Qty to Traded Qty]] &gt; 90), "Good Day", "")</f>
        <v/>
      </c>
    </row>
    <row r="2510" spans="1:18">
      <c r="A2510" t="s">
        <v>50</v>
      </c>
      <c r="B2510" s="1">
        <v>45898</v>
      </c>
      <c r="C2510" s="1" t="str">
        <f>"WEEK" &amp;" " &amp;  INT((DAY(Stock_Info[[#This Row],[Date]])+WEEKDAY(DATE(YEAR(Stock_Info[[#This Row],[Date]]),MONTH(Stock_Info[[#This Row],[Date]]),1))-1)/7)+1</f>
        <v>WEEK 5</v>
      </c>
      <c r="D2510" s="12">
        <v>119.4</v>
      </c>
      <c r="E2510" s="12">
        <v>123.05</v>
      </c>
      <c r="F2510" s="12">
        <v>119.4</v>
      </c>
      <c r="G2510" s="12">
        <v>122.4</v>
      </c>
      <c r="H2510" s="12">
        <v>122.27908962109929</v>
      </c>
      <c r="I2510">
        <v>55054</v>
      </c>
      <c r="J2510">
        <v>848</v>
      </c>
      <c r="K2510" s="12">
        <v>6731953</v>
      </c>
      <c r="L2510">
        <v>28697</v>
      </c>
      <c r="M2510">
        <v>52.13</v>
      </c>
      <c r="N2510">
        <v>3.65</v>
      </c>
      <c r="O2510">
        <v>3</v>
      </c>
      <c r="P2510">
        <f xml:space="preserve"> IF(Stock_Info[[#This Row],[Close Price]] &gt; Stock_Info[[#This Row],[Open Price]], 1, 0)</f>
        <v>1</v>
      </c>
      <c r="Q2510" t="str">
        <f>IF(AND(Stock_Info[[#This Row],[% Deli. Qty to Traded Qty]]&gt;80,Stock_Info[[#This Row],[No. of Trades]]&lt;3000),"Unusual Day","")</f>
        <v/>
      </c>
      <c r="R2510" t="str">
        <f>IF(AND(Stock_Info[[#This Row],[Spread High-Low]] &lt; 10, Stock_Info[[#This Row],[% Deli. Qty to Traded Qty]] &gt; 90), "Good Day", "")</f>
        <v/>
      </c>
    </row>
    <row r="2511" spans="1:18">
      <c r="A2511" t="s">
        <v>50</v>
      </c>
      <c r="B2511" s="1">
        <v>45897</v>
      </c>
      <c r="C2511" s="1" t="str">
        <f>"WEEK" &amp;" " &amp;  INT((DAY(Stock_Info[[#This Row],[Date]])+WEEKDAY(DATE(YEAR(Stock_Info[[#This Row],[Date]]),MONTH(Stock_Info[[#This Row],[Date]]),1))-1)/7)+1</f>
        <v>WEEK 5</v>
      </c>
      <c r="D2511" s="12">
        <v>124.15</v>
      </c>
      <c r="E2511" s="12">
        <v>124.15</v>
      </c>
      <c r="F2511" s="12">
        <v>119.7</v>
      </c>
      <c r="G2511" s="12">
        <v>120.3</v>
      </c>
      <c r="H2511" s="12">
        <v>121.01974018135176</v>
      </c>
      <c r="I2511">
        <v>72897</v>
      </c>
      <c r="J2511">
        <v>874</v>
      </c>
      <c r="K2511" s="12">
        <v>8821976</v>
      </c>
      <c r="L2511">
        <v>39497</v>
      </c>
      <c r="M2511">
        <v>54.18</v>
      </c>
      <c r="N2511">
        <v>4.45</v>
      </c>
      <c r="O2511">
        <v>-3.85</v>
      </c>
      <c r="P2511">
        <f xml:space="preserve"> IF(Stock_Info[[#This Row],[Close Price]] &gt; Stock_Info[[#This Row],[Open Price]], 1, 0)</f>
        <v>0</v>
      </c>
      <c r="Q2511" t="str">
        <f>IF(AND(Stock_Info[[#This Row],[% Deli. Qty to Traded Qty]]&gt;80,Stock_Info[[#This Row],[No. of Trades]]&lt;3000),"Unusual Day","")</f>
        <v/>
      </c>
      <c r="R2511" t="str">
        <f>IF(AND(Stock_Info[[#This Row],[Spread High-Low]] &lt; 10, Stock_Info[[#This Row],[% Deli. Qty to Traded Qty]] &gt; 90), "Good Day", "")</f>
        <v/>
      </c>
    </row>
    <row r="2512" spans="1:18">
      <c r="A2512" t="s">
        <v>50</v>
      </c>
      <c r="B2512" s="1">
        <v>45895</v>
      </c>
      <c r="C2512" s="1" t="str">
        <f>"WEEK" &amp;" " &amp;  INT((DAY(Stock_Info[[#This Row],[Date]])+WEEKDAY(DATE(YEAR(Stock_Info[[#This Row],[Date]]),MONTH(Stock_Info[[#This Row],[Date]]),1))-1)/7)+1</f>
        <v>WEEK 5</v>
      </c>
      <c r="D2512" s="12">
        <v>121.65</v>
      </c>
      <c r="E2512" s="12">
        <v>124.2</v>
      </c>
      <c r="F2512" s="12">
        <v>121.2</v>
      </c>
      <c r="G2512" s="12">
        <v>121.8</v>
      </c>
      <c r="H2512" s="12">
        <v>122.71633091068728</v>
      </c>
      <c r="I2512">
        <v>41002</v>
      </c>
      <c r="J2512">
        <v>552</v>
      </c>
      <c r="K2512" s="12">
        <v>5031615</v>
      </c>
      <c r="L2512">
        <v>17947</v>
      </c>
      <c r="M2512">
        <v>43.77</v>
      </c>
      <c r="N2512">
        <v>3</v>
      </c>
      <c r="O2512">
        <v>0.15</v>
      </c>
      <c r="P2512">
        <f xml:space="preserve"> IF(Stock_Info[[#This Row],[Close Price]] &gt; Stock_Info[[#This Row],[Open Price]], 1, 0)</f>
        <v>1</v>
      </c>
      <c r="Q2512" t="str">
        <f>IF(AND(Stock_Info[[#This Row],[% Deli. Qty to Traded Qty]]&gt;80,Stock_Info[[#This Row],[No. of Trades]]&lt;3000),"Unusual Day","")</f>
        <v/>
      </c>
      <c r="R2512" t="str">
        <f>IF(AND(Stock_Info[[#This Row],[Spread High-Low]] &lt; 10, Stock_Info[[#This Row],[% Deli. Qty to Traded Qty]] &gt; 90), "Good Day", "")</f>
        <v/>
      </c>
    </row>
    <row r="2513" spans="1:18">
      <c r="A2513" t="s">
        <v>50</v>
      </c>
      <c r="B2513" s="1">
        <v>45894</v>
      </c>
      <c r="C2513" s="1" t="str">
        <f>"WEEK" &amp;" " &amp;  INT((DAY(Stock_Info[[#This Row],[Date]])+WEEKDAY(DATE(YEAR(Stock_Info[[#This Row],[Date]]),MONTH(Stock_Info[[#This Row],[Date]]),1))-1)/7)+1</f>
        <v>WEEK 5</v>
      </c>
      <c r="D2513" s="12">
        <v>122.2</v>
      </c>
      <c r="E2513" s="12">
        <v>122.8</v>
      </c>
      <c r="F2513" s="12">
        <v>121.3</v>
      </c>
      <c r="G2513" s="12">
        <v>122</v>
      </c>
      <c r="H2513" s="12">
        <v>121.98849297553996</v>
      </c>
      <c r="I2513">
        <v>65699</v>
      </c>
      <c r="J2513">
        <v>727</v>
      </c>
      <c r="K2513" s="12">
        <v>8014522</v>
      </c>
      <c r="L2513">
        <v>43664</v>
      </c>
      <c r="M2513">
        <v>66.459999999999994</v>
      </c>
      <c r="N2513">
        <v>1.5</v>
      </c>
      <c r="O2513">
        <v>-0.2</v>
      </c>
      <c r="P2513">
        <f xml:space="preserve"> IF(Stock_Info[[#This Row],[Close Price]] &gt; Stock_Info[[#This Row],[Open Price]], 1, 0)</f>
        <v>0</v>
      </c>
      <c r="Q2513" t="str">
        <f>IF(AND(Stock_Info[[#This Row],[% Deli. Qty to Traded Qty]]&gt;80,Stock_Info[[#This Row],[No. of Trades]]&lt;3000),"Unusual Day","")</f>
        <v/>
      </c>
      <c r="R2513" t="str">
        <f>IF(AND(Stock_Info[[#This Row],[Spread High-Low]] &lt; 10, Stock_Info[[#This Row],[% Deli. Qty to Traded Qty]] &gt; 90), "Good Day", "")</f>
        <v/>
      </c>
    </row>
    <row r="2514" spans="1:18">
      <c r="A2514" t="s">
        <v>50</v>
      </c>
      <c r="B2514" s="1">
        <v>45891</v>
      </c>
      <c r="C2514" s="1" t="str">
        <f>"WEEK" &amp;" " &amp;  INT((DAY(Stock_Info[[#This Row],[Date]])+WEEKDAY(DATE(YEAR(Stock_Info[[#This Row],[Date]]),MONTH(Stock_Info[[#This Row],[Date]]),1))-1)/7)+1</f>
        <v>WEEK 4</v>
      </c>
      <c r="D2514" s="12">
        <v>122.4</v>
      </c>
      <c r="E2514" s="12">
        <v>123.05</v>
      </c>
      <c r="F2514" s="12">
        <v>121.55</v>
      </c>
      <c r="G2514" s="12">
        <v>122.15</v>
      </c>
      <c r="H2514" s="12">
        <v>122.28241643078913</v>
      </c>
      <c r="I2514">
        <v>102101</v>
      </c>
      <c r="J2514">
        <v>845</v>
      </c>
      <c r="K2514" s="12">
        <v>12485157</v>
      </c>
      <c r="L2514">
        <v>74757</v>
      </c>
      <c r="M2514">
        <v>73.22</v>
      </c>
      <c r="N2514">
        <v>1.5</v>
      </c>
      <c r="O2514">
        <v>-0.25</v>
      </c>
      <c r="P2514">
        <f xml:space="preserve"> IF(Stock_Info[[#This Row],[Close Price]] &gt; Stock_Info[[#This Row],[Open Price]], 1, 0)</f>
        <v>0</v>
      </c>
      <c r="Q2514" t="str">
        <f>IF(AND(Stock_Info[[#This Row],[% Deli. Qty to Traded Qty]]&gt;80,Stock_Info[[#This Row],[No. of Trades]]&lt;3000),"Unusual Day","")</f>
        <v/>
      </c>
      <c r="R2514" t="str">
        <f>IF(AND(Stock_Info[[#This Row],[Spread High-Low]] &lt; 10, Stock_Info[[#This Row],[% Deli. Qty to Traded Qty]] &gt; 90), "Good Day", "")</f>
        <v/>
      </c>
    </row>
    <row r="2515" spans="1:18">
      <c r="A2515" t="s">
        <v>50</v>
      </c>
      <c r="B2515" s="1">
        <v>45890</v>
      </c>
      <c r="C2515" s="1" t="str">
        <f>"WEEK" &amp;" " &amp;  INT((DAY(Stock_Info[[#This Row],[Date]])+WEEKDAY(DATE(YEAR(Stock_Info[[#This Row],[Date]]),MONTH(Stock_Info[[#This Row],[Date]]),1))-1)/7)+1</f>
        <v>WEEK 4</v>
      </c>
      <c r="D2515" s="12">
        <v>122.5</v>
      </c>
      <c r="E2515" s="12">
        <v>124.45</v>
      </c>
      <c r="F2515" s="12">
        <v>121.45</v>
      </c>
      <c r="G2515" s="12">
        <v>122.3</v>
      </c>
      <c r="H2515" s="12">
        <v>123.05532454856028</v>
      </c>
      <c r="I2515">
        <v>51225</v>
      </c>
      <c r="J2515">
        <v>684</v>
      </c>
      <c r="K2515" s="12">
        <v>6303509</v>
      </c>
      <c r="L2515">
        <v>24007</v>
      </c>
      <c r="M2515">
        <v>46.87</v>
      </c>
      <c r="N2515">
        <v>3</v>
      </c>
      <c r="O2515">
        <v>-0.2</v>
      </c>
      <c r="P2515">
        <f xml:space="preserve"> IF(Stock_Info[[#This Row],[Close Price]] &gt; Stock_Info[[#This Row],[Open Price]], 1, 0)</f>
        <v>0</v>
      </c>
      <c r="Q2515" t="str">
        <f>IF(AND(Stock_Info[[#This Row],[% Deli. Qty to Traded Qty]]&gt;80,Stock_Info[[#This Row],[No. of Trades]]&lt;3000),"Unusual Day","")</f>
        <v/>
      </c>
      <c r="R2515" t="str">
        <f>IF(AND(Stock_Info[[#This Row],[Spread High-Low]] &lt; 10, Stock_Info[[#This Row],[% Deli. Qty to Traded Qty]] &gt; 90), "Good Day", "")</f>
        <v/>
      </c>
    </row>
    <row r="2516" spans="1:18">
      <c r="A2516" t="s">
        <v>50</v>
      </c>
      <c r="B2516" s="1">
        <v>45889</v>
      </c>
      <c r="C2516" s="1" t="str">
        <f>"WEEK" &amp;" " &amp;  INT((DAY(Stock_Info[[#This Row],[Date]])+WEEKDAY(DATE(YEAR(Stock_Info[[#This Row],[Date]]),MONTH(Stock_Info[[#This Row],[Date]]),1))-1)/7)+1</f>
        <v>WEEK 4</v>
      </c>
      <c r="D2516" s="12">
        <v>123.05</v>
      </c>
      <c r="E2516" s="12">
        <v>124</v>
      </c>
      <c r="F2516" s="12">
        <v>122.2</v>
      </c>
      <c r="G2516" s="12">
        <v>122.5</v>
      </c>
      <c r="H2516" s="12">
        <v>122.79364745804925</v>
      </c>
      <c r="I2516">
        <v>128484</v>
      </c>
      <c r="J2516">
        <v>1534</v>
      </c>
      <c r="K2516" s="12">
        <v>15777019</v>
      </c>
      <c r="L2516">
        <v>57381</v>
      </c>
      <c r="M2516">
        <v>44.66</v>
      </c>
      <c r="N2516">
        <v>1.8</v>
      </c>
      <c r="O2516">
        <v>-0.55000000000000004</v>
      </c>
      <c r="P2516">
        <f xml:space="preserve"> IF(Stock_Info[[#This Row],[Close Price]] &gt; Stock_Info[[#This Row],[Open Price]], 1, 0)</f>
        <v>0</v>
      </c>
      <c r="Q2516" t="str">
        <f>IF(AND(Stock_Info[[#This Row],[% Deli. Qty to Traded Qty]]&gt;80,Stock_Info[[#This Row],[No. of Trades]]&lt;3000),"Unusual Day","")</f>
        <v/>
      </c>
      <c r="R2516" t="str">
        <f>IF(AND(Stock_Info[[#This Row],[Spread High-Low]] &lt; 10, Stock_Info[[#This Row],[% Deli. Qty to Traded Qty]] &gt; 90), "Good Day", "")</f>
        <v/>
      </c>
    </row>
    <row r="2517" spans="1:18">
      <c r="A2517" t="s">
        <v>50</v>
      </c>
      <c r="B2517" s="1">
        <v>45888</v>
      </c>
      <c r="C2517" s="1" t="str">
        <f>"WEEK" &amp;" " &amp;  INT((DAY(Stock_Info[[#This Row],[Date]])+WEEKDAY(DATE(YEAR(Stock_Info[[#This Row],[Date]]),MONTH(Stock_Info[[#This Row],[Date]]),1))-1)/7)+1</f>
        <v>WEEK 4</v>
      </c>
      <c r="D2517" s="12">
        <v>122.25</v>
      </c>
      <c r="E2517" s="12">
        <v>123.7</v>
      </c>
      <c r="F2517" s="12">
        <v>121.6</v>
      </c>
      <c r="G2517" s="12">
        <v>123.35</v>
      </c>
      <c r="H2517" s="12">
        <v>122.82372721261925</v>
      </c>
      <c r="I2517">
        <v>105870</v>
      </c>
      <c r="J2517">
        <v>1196</v>
      </c>
      <c r="K2517" s="12">
        <v>13003348</v>
      </c>
      <c r="L2517">
        <v>57876</v>
      </c>
      <c r="M2517">
        <v>54.67</v>
      </c>
      <c r="N2517">
        <v>2.1</v>
      </c>
      <c r="O2517">
        <v>1.1000000000000001</v>
      </c>
      <c r="P2517">
        <f xml:space="preserve"> IF(Stock_Info[[#This Row],[Close Price]] &gt; Stock_Info[[#This Row],[Open Price]], 1, 0)</f>
        <v>1</v>
      </c>
      <c r="Q2517" t="str">
        <f>IF(AND(Stock_Info[[#This Row],[% Deli. Qty to Traded Qty]]&gt;80,Stock_Info[[#This Row],[No. of Trades]]&lt;3000),"Unusual Day","")</f>
        <v/>
      </c>
      <c r="R2517" t="str">
        <f>IF(AND(Stock_Info[[#This Row],[Spread High-Low]] &lt; 10, Stock_Info[[#This Row],[% Deli. Qty to Traded Qty]] &gt; 90), "Good Day", "")</f>
        <v/>
      </c>
    </row>
    <row r="2518" spans="1:18">
      <c r="A2518" t="s">
        <v>50</v>
      </c>
      <c r="B2518" s="1">
        <v>45887</v>
      </c>
      <c r="C2518" s="1" t="str">
        <f>"WEEK" &amp;" " &amp;  INT((DAY(Stock_Info[[#This Row],[Date]])+WEEKDAY(DATE(YEAR(Stock_Info[[#This Row],[Date]]),MONTH(Stock_Info[[#This Row],[Date]]),1))-1)/7)+1</f>
        <v>WEEK 4</v>
      </c>
      <c r="D2518" s="12">
        <v>121.05</v>
      </c>
      <c r="E2518" s="12">
        <v>124</v>
      </c>
      <c r="F2518" s="12">
        <v>120.65</v>
      </c>
      <c r="G2518" s="12">
        <v>123.05</v>
      </c>
      <c r="H2518" s="12">
        <v>122.72807282453945</v>
      </c>
      <c r="I2518">
        <v>115895</v>
      </c>
      <c r="J2518">
        <v>1883</v>
      </c>
      <c r="K2518" s="12">
        <v>14223570</v>
      </c>
      <c r="L2518">
        <v>47353</v>
      </c>
      <c r="M2518">
        <v>40.86</v>
      </c>
      <c r="N2518">
        <v>3.35</v>
      </c>
      <c r="O2518">
        <v>2</v>
      </c>
      <c r="P2518">
        <f xml:space="preserve"> IF(Stock_Info[[#This Row],[Close Price]] &gt; Stock_Info[[#This Row],[Open Price]], 1, 0)</f>
        <v>1</v>
      </c>
      <c r="Q2518" t="str">
        <f>IF(AND(Stock_Info[[#This Row],[% Deli. Qty to Traded Qty]]&gt;80,Stock_Info[[#This Row],[No. of Trades]]&lt;3000),"Unusual Day","")</f>
        <v/>
      </c>
      <c r="R2518" t="str">
        <f>IF(AND(Stock_Info[[#This Row],[Spread High-Low]] &lt; 10, Stock_Info[[#This Row],[% Deli. Qty to Traded Qty]] &gt; 90), "Good Day", "")</f>
        <v/>
      </c>
    </row>
    <row r="2519" spans="1:18">
      <c r="A2519" t="s">
        <v>50</v>
      </c>
      <c r="B2519" s="1">
        <v>45883</v>
      </c>
      <c r="C2519" s="1" t="str">
        <f>"WEEK" &amp;" " &amp;  INT((DAY(Stock_Info[[#This Row],[Date]])+WEEKDAY(DATE(YEAR(Stock_Info[[#This Row],[Date]]),MONTH(Stock_Info[[#This Row],[Date]]),1))-1)/7)+1</f>
        <v>WEEK 3</v>
      </c>
      <c r="D2519" s="12">
        <v>122.35</v>
      </c>
      <c r="E2519" s="12">
        <v>122.65</v>
      </c>
      <c r="F2519" s="12">
        <v>120.6</v>
      </c>
      <c r="G2519" s="12">
        <v>121.05</v>
      </c>
      <c r="H2519" s="12">
        <v>121.46216196300936</v>
      </c>
      <c r="I2519">
        <v>81426</v>
      </c>
      <c r="J2519">
        <v>1094</v>
      </c>
      <c r="K2519" s="12">
        <v>9890178</v>
      </c>
      <c r="L2519">
        <v>38420</v>
      </c>
      <c r="M2519">
        <v>47.18</v>
      </c>
      <c r="N2519">
        <v>2.0499999999999998</v>
      </c>
      <c r="O2519">
        <v>-1.3</v>
      </c>
      <c r="P2519">
        <f xml:space="preserve"> IF(Stock_Info[[#This Row],[Close Price]] &gt; Stock_Info[[#This Row],[Open Price]], 1, 0)</f>
        <v>0</v>
      </c>
      <c r="Q2519" t="str">
        <f>IF(AND(Stock_Info[[#This Row],[% Deli. Qty to Traded Qty]]&gt;80,Stock_Info[[#This Row],[No. of Trades]]&lt;3000),"Unusual Day","")</f>
        <v/>
      </c>
      <c r="R2519" t="str">
        <f>IF(AND(Stock_Info[[#This Row],[Spread High-Low]] &lt; 10, Stock_Info[[#This Row],[% Deli. Qty to Traded Qty]] &gt; 90), "Good Day", "")</f>
        <v/>
      </c>
    </row>
    <row r="2520" spans="1:18">
      <c r="A2520" t="s">
        <v>50</v>
      </c>
      <c r="B2520" s="1">
        <v>45882</v>
      </c>
      <c r="C2520" s="1" t="str">
        <f>"WEEK" &amp;" " &amp;  INT((DAY(Stock_Info[[#This Row],[Date]])+WEEKDAY(DATE(YEAR(Stock_Info[[#This Row],[Date]]),MONTH(Stock_Info[[#This Row],[Date]]),1))-1)/7)+1</f>
        <v>WEEK 3</v>
      </c>
      <c r="D2520" s="12">
        <v>127.75</v>
      </c>
      <c r="E2520" s="12">
        <v>127.75</v>
      </c>
      <c r="F2520" s="12">
        <v>121.8</v>
      </c>
      <c r="G2520" s="12">
        <v>122.2</v>
      </c>
      <c r="H2520" s="12">
        <v>123.36765744611802</v>
      </c>
      <c r="I2520">
        <v>52383</v>
      </c>
      <c r="J2520">
        <v>1204</v>
      </c>
      <c r="K2520" s="12">
        <v>6462368</v>
      </c>
      <c r="L2520">
        <v>31776</v>
      </c>
      <c r="M2520">
        <v>60.66</v>
      </c>
      <c r="N2520">
        <v>5.95</v>
      </c>
      <c r="O2520">
        <v>-5.55</v>
      </c>
      <c r="P2520">
        <f xml:space="preserve"> IF(Stock_Info[[#This Row],[Close Price]] &gt; Stock_Info[[#This Row],[Open Price]], 1, 0)</f>
        <v>0</v>
      </c>
      <c r="Q2520" t="str">
        <f>IF(AND(Stock_Info[[#This Row],[% Deli. Qty to Traded Qty]]&gt;80,Stock_Info[[#This Row],[No. of Trades]]&lt;3000),"Unusual Day","")</f>
        <v/>
      </c>
      <c r="R2520" t="str">
        <f>IF(AND(Stock_Info[[#This Row],[Spread High-Low]] &lt; 10, Stock_Info[[#This Row],[% Deli. Qty to Traded Qty]] &gt; 90), "Good Day", "")</f>
        <v/>
      </c>
    </row>
    <row r="2521" spans="1:18">
      <c r="A2521" t="s">
        <v>50</v>
      </c>
      <c r="B2521" s="1">
        <v>45881</v>
      </c>
      <c r="C2521" s="1" t="str">
        <f>"WEEK" &amp;" " &amp;  INT((DAY(Stock_Info[[#This Row],[Date]])+WEEKDAY(DATE(YEAR(Stock_Info[[#This Row],[Date]]),MONTH(Stock_Info[[#This Row],[Date]]),1))-1)/7)+1</f>
        <v>WEEK 3</v>
      </c>
      <c r="D2521" s="12">
        <v>124.3</v>
      </c>
      <c r="E2521" s="12">
        <v>125.95</v>
      </c>
      <c r="F2521" s="12">
        <v>123.95</v>
      </c>
      <c r="G2521" s="12">
        <v>125.35</v>
      </c>
      <c r="H2521" s="12">
        <v>124.67281624964167</v>
      </c>
      <c r="I2521">
        <v>97676</v>
      </c>
      <c r="J2521">
        <v>998</v>
      </c>
      <c r="K2521" s="12">
        <v>12177542</v>
      </c>
      <c r="L2521">
        <v>61698</v>
      </c>
      <c r="M2521">
        <v>63.17</v>
      </c>
      <c r="N2521">
        <v>2</v>
      </c>
      <c r="O2521">
        <v>1.05</v>
      </c>
      <c r="P2521">
        <f xml:space="preserve"> IF(Stock_Info[[#This Row],[Close Price]] &gt; Stock_Info[[#This Row],[Open Price]], 1, 0)</f>
        <v>1</v>
      </c>
      <c r="Q2521" t="str">
        <f>IF(AND(Stock_Info[[#This Row],[% Deli. Qty to Traded Qty]]&gt;80,Stock_Info[[#This Row],[No. of Trades]]&lt;3000),"Unusual Day","")</f>
        <v/>
      </c>
      <c r="R2521" t="str">
        <f>IF(AND(Stock_Info[[#This Row],[Spread High-Low]] &lt; 10, Stock_Info[[#This Row],[% Deli. Qty to Traded Qty]] &gt; 90), "Good Day", "")</f>
        <v/>
      </c>
    </row>
    <row r="2522" spans="1:18">
      <c r="A2522" t="s">
        <v>50</v>
      </c>
      <c r="B2522" s="1">
        <v>45880</v>
      </c>
      <c r="C2522" s="1" t="str">
        <f>"WEEK" &amp;" " &amp;  INT((DAY(Stock_Info[[#This Row],[Date]])+WEEKDAY(DATE(YEAR(Stock_Info[[#This Row],[Date]]),MONTH(Stock_Info[[#This Row],[Date]]),1))-1)/7)+1</f>
        <v>WEEK 3</v>
      </c>
      <c r="D2522" s="12">
        <v>127.2</v>
      </c>
      <c r="E2522" s="12">
        <v>127.2</v>
      </c>
      <c r="F2522" s="12">
        <v>123.45</v>
      </c>
      <c r="G2522" s="12">
        <v>124.8</v>
      </c>
      <c r="H2522" s="12">
        <v>125.15507819587067</v>
      </c>
      <c r="I2522">
        <v>137795</v>
      </c>
      <c r="J2522">
        <v>1776</v>
      </c>
      <c r="K2522" s="12">
        <v>17245744</v>
      </c>
      <c r="L2522">
        <v>80050</v>
      </c>
      <c r="M2522">
        <v>58.09</v>
      </c>
      <c r="N2522">
        <v>3.75</v>
      </c>
      <c r="O2522">
        <v>-2.4</v>
      </c>
      <c r="P2522">
        <f xml:space="preserve"> IF(Stock_Info[[#This Row],[Close Price]] &gt; Stock_Info[[#This Row],[Open Price]], 1, 0)</f>
        <v>0</v>
      </c>
      <c r="Q2522" t="str">
        <f>IF(AND(Stock_Info[[#This Row],[% Deli. Qty to Traded Qty]]&gt;80,Stock_Info[[#This Row],[No. of Trades]]&lt;3000),"Unusual Day","")</f>
        <v/>
      </c>
      <c r="R2522" t="str">
        <f>IF(AND(Stock_Info[[#This Row],[Spread High-Low]] &lt; 10, Stock_Info[[#This Row],[% Deli. Qty to Traded Qty]] &gt; 90), "Good Day", "")</f>
        <v/>
      </c>
    </row>
    <row r="2523" spans="1:18">
      <c r="A2523" t="s">
        <v>50</v>
      </c>
      <c r="B2523" s="1">
        <v>45877</v>
      </c>
      <c r="C2523" s="1" t="str">
        <f>"WEEK" &amp;" " &amp;  INT((DAY(Stock_Info[[#This Row],[Date]])+WEEKDAY(DATE(YEAR(Stock_Info[[#This Row],[Date]]),MONTH(Stock_Info[[#This Row],[Date]]),1))-1)/7)+1</f>
        <v>WEEK 2</v>
      </c>
      <c r="D2523" s="12">
        <v>126.05</v>
      </c>
      <c r="E2523" s="12">
        <v>128.69999999999999</v>
      </c>
      <c r="F2523" s="12">
        <v>126.05</v>
      </c>
      <c r="G2523" s="12">
        <v>127.15</v>
      </c>
      <c r="H2523" s="12">
        <v>127.66612045805309</v>
      </c>
      <c r="I2523">
        <v>52483</v>
      </c>
      <c r="J2523">
        <v>531</v>
      </c>
      <c r="K2523" s="12">
        <v>6700301</v>
      </c>
      <c r="L2523">
        <v>32411</v>
      </c>
      <c r="M2523">
        <v>61.76</v>
      </c>
      <c r="N2523">
        <v>2.65</v>
      </c>
      <c r="O2523">
        <v>1.1000000000000001</v>
      </c>
      <c r="P2523">
        <f xml:space="preserve"> IF(Stock_Info[[#This Row],[Close Price]] &gt; Stock_Info[[#This Row],[Open Price]], 1, 0)</f>
        <v>1</v>
      </c>
      <c r="Q2523" t="str">
        <f>IF(AND(Stock_Info[[#This Row],[% Deli. Qty to Traded Qty]]&gt;80,Stock_Info[[#This Row],[No. of Trades]]&lt;3000),"Unusual Day","")</f>
        <v/>
      </c>
      <c r="R2523" t="str">
        <f>IF(AND(Stock_Info[[#This Row],[Spread High-Low]] &lt; 10, Stock_Info[[#This Row],[% Deli. Qty to Traded Qty]] &gt; 90), "Good Day", "")</f>
        <v/>
      </c>
    </row>
    <row r="2524" spans="1:18">
      <c r="A2524" t="s">
        <v>50</v>
      </c>
      <c r="B2524" s="1">
        <v>45876</v>
      </c>
      <c r="C2524" s="1" t="str">
        <f>"WEEK" &amp;" " &amp;  INT((DAY(Stock_Info[[#This Row],[Date]])+WEEKDAY(DATE(YEAR(Stock_Info[[#This Row],[Date]]),MONTH(Stock_Info[[#This Row],[Date]]),1))-1)/7)+1</f>
        <v>WEEK 2</v>
      </c>
      <c r="D2524" s="12">
        <v>127.65</v>
      </c>
      <c r="E2524" s="12">
        <v>129.25</v>
      </c>
      <c r="F2524" s="12">
        <v>126.25</v>
      </c>
      <c r="G2524" s="12">
        <v>128</v>
      </c>
      <c r="H2524" s="12">
        <v>127.86453979449669</v>
      </c>
      <c r="I2524">
        <v>91872</v>
      </c>
      <c r="J2524">
        <v>1033</v>
      </c>
      <c r="K2524" s="12">
        <v>11747171</v>
      </c>
      <c r="L2524">
        <v>56731</v>
      </c>
      <c r="M2524">
        <v>61.75</v>
      </c>
      <c r="N2524">
        <v>3</v>
      </c>
      <c r="O2524">
        <v>0.35</v>
      </c>
      <c r="P2524">
        <f xml:space="preserve"> IF(Stock_Info[[#This Row],[Close Price]] &gt; Stock_Info[[#This Row],[Open Price]], 1, 0)</f>
        <v>1</v>
      </c>
      <c r="Q2524" t="str">
        <f>IF(AND(Stock_Info[[#This Row],[% Deli. Qty to Traded Qty]]&gt;80,Stock_Info[[#This Row],[No. of Trades]]&lt;3000),"Unusual Day","")</f>
        <v/>
      </c>
      <c r="R2524" t="str">
        <f>IF(AND(Stock_Info[[#This Row],[Spread High-Low]] &lt; 10, Stock_Info[[#This Row],[% Deli. Qty to Traded Qty]] &gt; 90), "Good Day", "")</f>
        <v/>
      </c>
    </row>
    <row r="2525" spans="1:18">
      <c r="A2525" t="s">
        <v>50</v>
      </c>
      <c r="B2525" s="1">
        <v>45875</v>
      </c>
      <c r="C2525" s="1" t="str">
        <f>"WEEK" &amp;" " &amp;  INT((DAY(Stock_Info[[#This Row],[Date]])+WEEKDAY(DATE(YEAR(Stock_Info[[#This Row],[Date]]),MONTH(Stock_Info[[#This Row],[Date]]),1))-1)/7)+1</f>
        <v>WEEK 2</v>
      </c>
      <c r="D2525" s="12">
        <v>131</v>
      </c>
      <c r="E2525" s="12">
        <v>132.9</v>
      </c>
      <c r="F2525" s="12">
        <v>127.7</v>
      </c>
      <c r="G2525" s="12">
        <v>129.19999999999999</v>
      </c>
      <c r="H2525" s="12">
        <v>129.20785883867853</v>
      </c>
      <c r="I2525">
        <v>49702</v>
      </c>
      <c r="J2525">
        <v>518</v>
      </c>
      <c r="K2525" s="12">
        <v>6421889</v>
      </c>
      <c r="L2525">
        <v>19146</v>
      </c>
      <c r="M2525">
        <v>38.520000000000003</v>
      </c>
      <c r="N2525">
        <v>5.2</v>
      </c>
      <c r="O2525">
        <v>-1.8</v>
      </c>
      <c r="P2525">
        <f xml:space="preserve"> IF(Stock_Info[[#This Row],[Close Price]] &gt; Stock_Info[[#This Row],[Open Price]], 1, 0)</f>
        <v>0</v>
      </c>
      <c r="Q2525" t="str">
        <f>IF(AND(Stock_Info[[#This Row],[% Deli. Qty to Traded Qty]]&gt;80,Stock_Info[[#This Row],[No. of Trades]]&lt;3000),"Unusual Day","")</f>
        <v/>
      </c>
      <c r="R2525" t="str">
        <f>IF(AND(Stock_Info[[#This Row],[Spread High-Low]] &lt; 10, Stock_Info[[#This Row],[% Deli. Qty to Traded Qty]] &gt; 90), "Good Day", "")</f>
        <v/>
      </c>
    </row>
    <row r="2526" spans="1:18">
      <c r="A2526" t="s">
        <v>50</v>
      </c>
      <c r="B2526" s="1">
        <v>45874</v>
      </c>
      <c r="C2526" s="1" t="str">
        <f>"WEEK" &amp;" " &amp;  INT((DAY(Stock_Info[[#This Row],[Date]])+WEEKDAY(DATE(YEAR(Stock_Info[[#This Row],[Date]]),MONTH(Stock_Info[[#This Row],[Date]]),1))-1)/7)+1</f>
        <v>WEEK 2</v>
      </c>
      <c r="D2526" s="12">
        <v>136.80000000000001</v>
      </c>
      <c r="E2526" s="12">
        <v>136.80000000000001</v>
      </c>
      <c r="F2526" s="12">
        <v>130.25</v>
      </c>
      <c r="G2526" s="12">
        <v>131.4</v>
      </c>
      <c r="H2526" s="12">
        <v>131.38467423570094</v>
      </c>
      <c r="I2526">
        <v>32677</v>
      </c>
      <c r="J2526">
        <v>446</v>
      </c>
      <c r="K2526" s="12">
        <v>4293257</v>
      </c>
      <c r="L2526">
        <v>18686</v>
      </c>
      <c r="M2526">
        <v>57.18</v>
      </c>
      <c r="N2526">
        <v>6.55</v>
      </c>
      <c r="O2526">
        <v>-5.4</v>
      </c>
      <c r="P2526">
        <f xml:space="preserve"> IF(Stock_Info[[#This Row],[Close Price]] &gt; Stock_Info[[#This Row],[Open Price]], 1, 0)</f>
        <v>0</v>
      </c>
      <c r="Q2526" t="str">
        <f>IF(AND(Stock_Info[[#This Row],[% Deli. Qty to Traded Qty]]&gt;80,Stock_Info[[#This Row],[No. of Trades]]&lt;3000),"Unusual Day","")</f>
        <v/>
      </c>
      <c r="R2526" t="str">
        <f>IF(AND(Stock_Info[[#This Row],[Spread High-Low]] &lt; 10, Stock_Info[[#This Row],[% Deli. Qty to Traded Qty]] &gt; 90), "Good Day", "")</f>
        <v/>
      </c>
    </row>
    <row r="2527" spans="1:18">
      <c r="A2527" t="s">
        <v>50</v>
      </c>
      <c r="B2527" s="1">
        <v>45873</v>
      </c>
      <c r="C2527" s="1" t="str">
        <f>"WEEK" &amp;" " &amp;  INT((DAY(Stock_Info[[#This Row],[Date]])+WEEKDAY(DATE(YEAR(Stock_Info[[#This Row],[Date]]),MONTH(Stock_Info[[#This Row],[Date]]),1))-1)/7)+1</f>
        <v>WEEK 2</v>
      </c>
      <c r="D2527" s="12">
        <v>133.05000000000001</v>
      </c>
      <c r="E2527" s="12">
        <v>134.1</v>
      </c>
      <c r="F2527" s="12">
        <v>129.6</v>
      </c>
      <c r="G2527" s="12">
        <v>132.5</v>
      </c>
      <c r="H2527" s="12">
        <v>131.2518803154195</v>
      </c>
      <c r="I2527">
        <v>164733</v>
      </c>
      <c r="J2527">
        <v>1819</v>
      </c>
      <c r="K2527" s="12">
        <v>21621516</v>
      </c>
      <c r="L2527">
        <v>93584</v>
      </c>
      <c r="M2527">
        <v>56.81</v>
      </c>
      <c r="N2527">
        <v>4.5</v>
      </c>
      <c r="O2527">
        <v>-0.55000000000000004</v>
      </c>
      <c r="P2527">
        <f xml:space="preserve"> IF(Stock_Info[[#This Row],[Close Price]] &gt; Stock_Info[[#This Row],[Open Price]], 1, 0)</f>
        <v>0</v>
      </c>
      <c r="Q2527" t="str">
        <f>IF(AND(Stock_Info[[#This Row],[% Deli. Qty to Traded Qty]]&gt;80,Stock_Info[[#This Row],[No. of Trades]]&lt;3000),"Unusual Day","")</f>
        <v/>
      </c>
      <c r="R2527" t="str">
        <f>IF(AND(Stock_Info[[#This Row],[Spread High-Low]] &lt; 10, Stock_Info[[#This Row],[% Deli. Qty to Traded Qty]] &gt; 90), "Good Day", "")</f>
        <v/>
      </c>
    </row>
    <row r="2528" spans="1:18">
      <c r="A2528" t="s">
        <v>50</v>
      </c>
      <c r="B2528" s="1">
        <v>45870</v>
      </c>
      <c r="C2528" s="1" t="str">
        <f>"WEEK" &amp;" " &amp;  INT((DAY(Stock_Info[[#This Row],[Date]])+WEEKDAY(DATE(YEAR(Stock_Info[[#This Row],[Date]]),MONTH(Stock_Info[[#This Row],[Date]]),1))-1)/7)+1</f>
        <v>WEEK 1</v>
      </c>
      <c r="D2528" s="12">
        <v>133.30000000000001</v>
      </c>
      <c r="E2528" s="12">
        <v>137.6</v>
      </c>
      <c r="F2528" s="12">
        <v>131.25</v>
      </c>
      <c r="G2528" s="12">
        <v>135.19999999999999</v>
      </c>
      <c r="H2528" s="12">
        <v>134.2672664756447</v>
      </c>
      <c r="I2528">
        <v>87250</v>
      </c>
      <c r="J2528">
        <v>967</v>
      </c>
      <c r="K2528" s="12">
        <v>11714819</v>
      </c>
      <c r="L2528">
        <v>52977</v>
      </c>
      <c r="M2528">
        <v>60.72</v>
      </c>
      <c r="N2528">
        <v>6.35</v>
      </c>
      <c r="O2528">
        <v>1.9</v>
      </c>
      <c r="P2528">
        <f xml:space="preserve"> IF(Stock_Info[[#This Row],[Close Price]] &gt; Stock_Info[[#This Row],[Open Price]], 1, 0)</f>
        <v>1</v>
      </c>
      <c r="Q2528" t="str">
        <f>IF(AND(Stock_Info[[#This Row],[% Deli. Qty to Traded Qty]]&gt;80,Stock_Info[[#This Row],[No. of Trades]]&lt;3000),"Unusual Day","")</f>
        <v/>
      </c>
      <c r="R2528" t="str">
        <f>IF(AND(Stock_Info[[#This Row],[Spread High-Low]] &lt; 10, Stock_Info[[#This Row],[% Deli. Qty to Traded Qty]] &gt; 90), "Good Day", "")</f>
        <v/>
      </c>
    </row>
    <row r="2529" spans="1:18">
      <c r="A2529" t="s">
        <v>50</v>
      </c>
      <c r="B2529" s="1">
        <v>45869</v>
      </c>
      <c r="C2529" s="1" t="str">
        <f>"WEEK" &amp;" " &amp;  INT((DAY(Stock_Info[[#This Row],[Date]])+WEEKDAY(DATE(YEAR(Stock_Info[[#This Row],[Date]]),MONTH(Stock_Info[[#This Row],[Date]]),1))-1)/7)+1</f>
        <v>WEEK 5</v>
      </c>
      <c r="D2529" s="12">
        <v>139.55000000000001</v>
      </c>
      <c r="E2529" s="12">
        <v>143.80000000000001</v>
      </c>
      <c r="F2529" s="12">
        <v>131.5</v>
      </c>
      <c r="G2529" s="12">
        <v>134.5</v>
      </c>
      <c r="H2529" s="12">
        <v>135.67459800380118</v>
      </c>
      <c r="I2529">
        <v>518786</v>
      </c>
      <c r="J2529">
        <v>6238</v>
      </c>
      <c r="K2529" s="12">
        <v>70386082</v>
      </c>
      <c r="L2529">
        <v>212931</v>
      </c>
      <c r="M2529">
        <v>41.04</v>
      </c>
      <c r="N2529">
        <v>12.3</v>
      </c>
      <c r="O2529">
        <v>-5.05</v>
      </c>
      <c r="P2529">
        <f xml:space="preserve"> IF(Stock_Info[[#This Row],[Close Price]] &gt; Stock_Info[[#This Row],[Open Price]], 1, 0)</f>
        <v>0</v>
      </c>
      <c r="Q2529" t="str">
        <f>IF(AND(Stock_Info[[#This Row],[% Deli. Qty to Traded Qty]]&gt;80,Stock_Info[[#This Row],[No. of Trades]]&lt;3000),"Unusual Day","")</f>
        <v/>
      </c>
      <c r="R2529" t="str">
        <f>IF(AND(Stock_Info[[#This Row],[Spread High-Low]] &lt; 10, Stock_Info[[#This Row],[% Deli. Qty to Traded Qty]] &gt; 90), "Good Day", "")</f>
        <v/>
      </c>
    </row>
    <row r="2530" spans="1:18">
      <c r="A2530" t="s">
        <v>50</v>
      </c>
      <c r="B2530" s="1">
        <v>45868</v>
      </c>
      <c r="C2530" s="1" t="str">
        <f>"WEEK" &amp;" " &amp;  INT((DAY(Stock_Info[[#This Row],[Date]])+WEEKDAY(DATE(YEAR(Stock_Info[[#This Row],[Date]]),MONTH(Stock_Info[[#This Row],[Date]]),1))-1)/7)+1</f>
        <v>WEEK 5</v>
      </c>
      <c r="D2530" s="12">
        <v>134.85</v>
      </c>
      <c r="E2530" s="12">
        <v>143.35</v>
      </c>
      <c r="F2530" s="12">
        <v>134.4</v>
      </c>
      <c r="G2530" s="12">
        <v>141.94999999999999</v>
      </c>
      <c r="H2530" s="12">
        <v>140.76919286806285</v>
      </c>
      <c r="I2530">
        <v>217164</v>
      </c>
      <c r="J2530">
        <v>3230</v>
      </c>
      <c r="K2530" s="12">
        <v>30570001</v>
      </c>
      <c r="L2530">
        <v>90089</v>
      </c>
      <c r="M2530">
        <v>41.48</v>
      </c>
      <c r="N2530">
        <v>8.9499999999999993</v>
      </c>
      <c r="O2530">
        <v>7.1</v>
      </c>
      <c r="P2530">
        <f xml:space="preserve"> IF(Stock_Info[[#This Row],[Close Price]] &gt; Stock_Info[[#This Row],[Open Price]], 1, 0)</f>
        <v>1</v>
      </c>
      <c r="Q2530" t="str">
        <f>IF(AND(Stock_Info[[#This Row],[% Deli. Qty to Traded Qty]]&gt;80,Stock_Info[[#This Row],[No. of Trades]]&lt;3000),"Unusual Day","")</f>
        <v/>
      </c>
      <c r="R2530" t="str">
        <f>IF(AND(Stock_Info[[#This Row],[Spread High-Low]] &lt; 10, Stock_Info[[#This Row],[% Deli. Qty to Traded Qty]] &gt; 90), "Good Day", "")</f>
        <v/>
      </c>
    </row>
    <row r="2531" spans="1:18">
      <c r="A2531" t="s">
        <v>50</v>
      </c>
      <c r="B2531" s="1">
        <v>45867</v>
      </c>
      <c r="C2531" s="1" t="str">
        <f>"WEEK" &amp;" " &amp;  INT((DAY(Stock_Info[[#This Row],[Date]])+WEEKDAY(DATE(YEAR(Stock_Info[[#This Row],[Date]]),MONTH(Stock_Info[[#This Row],[Date]]),1))-1)/7)+1</f>
        <v>WEEK 5</v>
      </c>
      <c r="D2531" s="12">
        <v>134.05000000000001</v>
      </c>
      <c r="E2531" s="12">
        <v>136.80000000000001</v>
      </c>
      <c r="F2531" s="12">
        <v>133.55000000000001</v>
      </c>
      <c r="G2531" s="12">
        <v>134.4</v>
      </c>
      <c r="H2531" s="12">
        <v>134.74748931176126</v>
      </c>
      <c r="I2531">
        <v>59645</v>
      </c>
      <c r="J2531">
        <v>980</v>
      </c>
      <c r="K2531" s="12">
        <v>8037014</v>
      </c>
      <c r="L2531">
        <v>33433</v>
      </c>
      <c r="M2531">
        <v>56.05</v>
      </c>
      <c r="N2531">
        <v>3.25</v>
      </c>
      <c r="O2531">
        <v>0.35</v>
      </c>
      <c r="P2531">
        <f xml:space="preserve"> IF(Stock_Info[[#This Row],[Close Price]] &gt; Stock_Info[[#This Row],[Open Price]], 1, 0)</f>
        <v>1</v>
      </c>
      <c r="Q2531" t="str">
        <f>IF(AND(Stock_Info[[#This Row],[% Deli. Qty to Traded Qty]]&gt;80,Stock_Info[[#This Row],[No. of Trades]]&lt;3000),"Unusual Day","")</f>
        <v/>
      </c>
      <c r="R2531" t="str">
        <f>IF(AND(Stock_Info[[#This Row],[Spread High-Low]] &lt; 10, Stock_Info[[#This Row],[% Deli. Qty to Traded Qty]] &gt; 90), "Good Day", "")</f>
        <v/>
      </c>
    </row>
    <row r="2532" spans="1:18">
      <c r="A2532" t="s">
        <v>50</v>
      </c>
      <c r="B2532" s="1">
        <v>45866</v>
      </c>
      <c r="C2532" s="1" t="str">
        <f>"WEEK" &amp;" " &amp;  INT((DAY(Stock_Info[[#This Row],[Date]])+WEEKDAY(DATE(YEAR(Stock_Info[[#This Row],[Date]]),MONTH(Stock_Info[[#This Row],[Date]]),1))-1)/7)+1</f>
        <v>WEEK 5</v>
      </c>
      <c r="D2532" s="12">
        <v>137.25</v>
      </c>
      <c r="E2532" s="12">
        <v>139.15</v>
      </c>
      <c r="F2532" s="12">
        <v>135.5</v>
      </c>
      <c r="G2532" s="12">
        <v>136</v>
      </c>
      <c r="H2532" s="12">
        <v>137.66881379904072</v>
      </c>
      <c r="I2532">
        <v>65048</v>
      </c>
      <c r="J2532">
        <v>1036</v>
      </c>
      <c r="K2532" s="12">
        <v>8955081</v>
      </c>
      <c r="L2532">
        <v>28555</v>
      </c>
      <c r="M2532">
        <v>43.9</v>
      </c>
      <c r="N2532">
        <v>3.65</v>
      </c>
      <c r="O2532">
        <v>-1.25</v>
      </c>
      <c r="P2532">
        <f xml:space="preserve"> IF(Stock_Info[[#This Row],[Close Price]] &gt; Stock_Info[[#This Row],[Open Price]], 1, 0)</f>
        <v>0</v>
      </c>
      <c r="Q2532" t="str">
        <f>IF(AND(Stock_Info[[#This Row],[% Deli. Qty to Traded Qty]]&gt;80,Stock_Info[[#This Row],[No. of Trades]]&lt;3000),"Unusual Day","")</f>
        <v/>
      </c>
      <c r="R2532" t="str">
        <f>IF(AND(Stock_Info[[#This Row],[Spread High-Low]] &lt; 10, Stock_Info[[#This Row],[% Deli. Qty to Traded Qty]] &gt; 90), "Good Day", "")</f>
        <v/>
      </c>
    </row>
    <row r="2533" spans="1:18">
      <c r="A2533" t="s">
        <v>50</v>
      </c>
      <c r="B2533" s="1">
        <v>45863</v>
      </c>
      <c r="C2533" s="1" t="str">
        <f>"WEEK" &amp;" " &amp;  INT((DAY(Stock_Info[[#This Row],[Date]])+WEEKDAY(DATE(YEAR(Stock_Info[[#This Row],[Date]]),MONTH(Stock_Info[[#This Row],[Date]]),1))-1)/7)+1</f>
        <v>WEEK 4</v>
      </c>
      <c r="D2533" s="12">
        <v>140</v>
      </c>
      <c r="E2533" s="12">
        <v>142.15</v>
      </c>
      <c r="F2533" s="12">
        <v>136.94999999999999</v>
      </c>
      <c r="G2533" s="12">
        <v>137.9</v>
      </c>
      <c r="H2533" s="12">
        <v>138.55007576883079</v>
      </c>
      <c r="I2533">
        <v>168275</v>
      </c>
      <c r="J2533">
        <v>1627</v>
      </c>
      <c r="K2533" s="12">
        <v>23314514</v>
      </c>
      <c r="L2533">
        <v>107607</v>
      </c>
      <c r="M2533">
        <v>63.95</v>
      </c>
      <c r="N2533">
        <v>5.2</v>
      </c>
      <c r="O2533">
        <v>-2.1</v>
      </c>
      <c r="P2533">
        <f xml:space="preserve"> IF(Stock_Info[[#This Row],[Close Price]] &gt; Stock_Info[[#This Row],[Open Price]], 1, 0)</f>
        <v>0</v>
      </c>
      <c r="Q2533" t="str">
        <f>IF(AND(Stock_Info[[#This Row],[% Deli. Qty to Traded Qty]]&gt;80,Stock_Info[[#This Row],[No. of Trades]]&lt;3000),"Unusual Day","")</f>
        <v/>
      </c>
      <c r="R2533" t="str">
        <f>IF(AND(Stock_Info[[#This Row],[Spread High-Low]] &lt; 10, Stock_Info[[#This Row],[% Deli. Qty to Traded Qty]] &gt; 90), "Good Day", "")</f>
        <v/>
      </c>
    </row>
    <row r="2534" spans="1:18">
      <c r="A2534" t="s">
        <v>50</v>
      </c>
      <c r="B2534" s="1">
        <v>45862</v>
      </c>
      <c r="C2534" s="1" t="str">
        <f>"WEEK" &amp;" " &amp;  INT((DAY(Stock_Info[[#This Row],[Date]])+WEEKDAY(DATE(YEAR(Stock_Info[[#This Row],[Date]]),MONTH(Stock_Info[[#This Row],[Date]]),1))-1)/7)+1</f>
        <v>WEEK 4</v>
      </c>
      <c r="D2534" s="12">
        <v>146</v>
      </c>
      <c r="E2534" s="12">
        <v>146</v>
      </c>
      <c r="F2534" s="12">
        <v>139.69999999999999</v>
      </c>
      <c r="G2534" s="12">
        <v>140.6</v>
      </c>
      <c r="H2534" s="12">
        <v>140.65688769019388</v>
      </c>
      <c r="I2534">
        <v>39302</v>
      </c>
      <c r="J2534">
        <v>730</v>
      </c>
      <c r="K2534" s="12">
        <v>5528097</v>
      </c>
      <c r="L2534">
        <v>21304</v>
      </c>
      <c r="M2534">
        <v>54.21</v>
      </c>
      <c r="N2534">
        <v>6.3</v>
      </c>
      <c r="O2534">
        <v>-5.4</v>
      </c>
      <c r="P2534">
        <f xml:space="preserve"> IF(Stock_Info[[#This Row],[Close Price]] &gt; Stock_Info[[#This Row],[Open Price]], 1, 0)</f>
        <v>0</v>
      </c>
      <c r="Q2534" t="str">
        <f>IF(AND(Stock_Info[[#This Row],[% Deli. Qty to Traded Qty]]&gt;80,Stock_Info[[#This Row],[No. of Trades]]&lt;3000),"Unusual Day","")</f>
        <v/>
      </c>
      <c r="R2534" t="str">
        <f>IF(AND(Stock_Info[[#This Row],[Spread High-Low]] &lt; 10, Stock_Info[[#This Row],[% Deli. Qty to Traded Qty]] &gt; 90), "Good Day", "")</f>
        <v/>
      </c>
    </row>
    <row r="2535" spans="1:18">
      <c r="A2535" t="s">
        <v>50</v>
      </c>
      <c r="B2535" s="1">
        <v>45861</v>
      </c>
      <c r="C2535" s="1" t="str">
        <f>"WEEK" &amp;" " &amp;  INT((DAY(Stock_Info[[#This Row],[Date]])+WEEKDAY(DATE(YEAR(Stock_Info[[#This Row],[Date]]),MONTH(Stock_Info[[#This Row],[Date]]),1))-1)/7)+1</f>
        <v>WEEK 4</v>
      </c>
      <c r="D2535" s="12">
        <v>141.85</v>
      </c>
      <c r="E2535" s="12">
        <v>143</v>
      </c>
      <c r="F2535" s="12">
        <v>140.65</v>
      </c>
      <c r="G2535" s="12">
        <v>141.65</v>
      </c>
      <c r="H2535" s="12">
        <v>141.3886154198386</v>
      </c>
      <c r="I2535">
        <v>69884</v>
      </c>
      <c r="J2535">
        <v>704</v>
      </c>
      <c r="K2535" s="12">
        <v>9880802</v>
      </c>
      <c r="L2535">
        <v>26483</v>
      </c>
      <c r="M2535">
        <v>37.9</v>
      </c>
      <c r="N2535">
        <v>2.35</v>
      </c>
      <c r="O2535">
        <v>-0.2</v>
      </c>
      <c r="P2535">
        <f xml:space="preserve"> IF(Stock_Info[[#This Row],[Close Price]] &gt; Stock_Info[[#This Row],[Open Price]], 1, 0)</f>
        <v>0</v>
      </c>
      <c r="Q2535" t="str">
        <f>IF(AND(Stock_Info[[#This Row],[% Deli. Qty to Traded Qty]]&gt;80,Stock_Info[[#This Row],[No. of Trades]]&lt;3000),"Unusual Day","")</f>
        <v/>
      </c>
      <c r="R2535" t="str">
        <f>IF(AND(Stock_Info[[#This Row],[Spread High-Low]] &lt; 10, Stock_Info[[#This Row],[% Deli. Qty to Traded Qty]] &gt; 90), "Good Day", "")</f>
        <v/>
      </c>
    </row>
    <row r="2536" spans="1:18">
      <c r="A2536" t="s">
        <v>50</v>
      </c>
      <c r="B2536" s="1">
        <v>45860</v>
      </c>
      <c r="C2536" s="1" t="str">
        <f>"WEEK" &amp;" " &amp;  INT((DAY(Stock_Info[[#This Row],[Date]])+WEEKDAY(DATE(YEAR(Stock_Info[[#This Row],[Date]]),MONTH(Stock_Info[[#This Row],[Date]]),1))-1)/7)+1</f>
        <v>WEEK 4</v>
      </c>
      <c r="D2536" s="12">
        <v>146.35</v>
      </c>
      <c r="E2536" s="12">
        <v>147.69999999999999</v>
      </c>
      <c r="F2536" s="12">
        <v>141.55000000000001</v>
      </c>
      <c r="G2536" s="12">
        <v>142.25</v>
      </c>
      <c r="H2536" s="12">
        <v>143.64080103462527</v>
      </c>
      <c r="I2536">
        <v>75003</v>
      </c>
      <c r="J2536">
        <v>1394</v>
      </c>
      <c r="K2536" s="12">
        <v>10773491</v>
      </c>
      <c r="L2536">
        <v>34051</v>
      </c>
      <c r="M2536">
        <v>45.4</v>
      </c>
      <c r="N2536">
        <v>6.15</v>
      </c>
      <c r="O2536">
        <v>-4.0999999999999996</v>
      </c>
      <c r="P2536">
        <f xml:space="preserve"> IF(Stock_Info[[#This Row],[Close Price]] &gt; Stock_Info[[#This Row],[Open Price]], 1, 0)</f>
        <v>0</v>
      </c>
      <c r="Q2536" t="str">
        <f>IF(AND(Stock_Info[[#This Row],[% Deli. Qty to Traded Qty]]&gt;80,Stock_Info[[#This Row],[No. of Trades]]&lt;3000),"Unusual Day","")</f>
        <v/>
      </c>
      <c r="R2536" t="str">
        <f>IF(AND(Stock_Info[[#This Row],[Spread High-Low]] &lt; 10, Stock_Info[[#This Row],[% Deli. Qty to Traded Qty]] &gt; 90), "Good Day", "")</f>
        <v/>
      </c>
    </row>
    <row r="2537" spans="1:18">
      <c r="A2537" t="s">
        <v>50</v>
      </c>
      <c r="B2537" s="1">
        <v>45859</v>
      </c>
      <c r="C2537" s="1" t="str">
        <f>"WEEK" &amp;" " &amp;  INT((DAY(Stock_Info[[#This Row],[Date]])+WEEKDAY(DATE(YEAR(Stock_Info[[#This Row],[Date]]),MONTH(Stock_Info[[#This Row],[Date]]),1))-1)/7)+1</f>
        <v>WEEK 4</v>
      </c>
      <c r="D2537" s="12">
        <v>145.35</v>
      </c>
      <c r="E2537" s="12">
        <v>147</v>
      </c>
      <c r="F2537" s="12">
        <v>144.5</v>
      </c>
      <c r="G2537" s="12">
        <v>146.35</v>
      </c>
      <c r="H2537" s="12">
        <v>145.78617536309844</v>
      </c>
      <c r="I2537">
        <v>40898</v>
      </c>
      <c r="J2537">
        <v>574</v>
      </c>
      <c r="K2537" s="12">
        <v>5962363</v>
      </c>
      <c r="L2537">
        <v>23394</v>
      </c>
      <c r="M2537">
        <v>57.2</v>
      </c>
      <c r="N2537">
        <v>2.5</v>
      </c>
      <c r="O2537">
        <v>1</v>
      </c>
      <c r="P2537">
        <f xml:space="preserve"> IF(Stock_Info[[#This Row],[Close Price]] &gt; Stock_Info[[#This Row],[Open Price]], 1, 0)</f>
        <v>1</v>
      </c>
      <c r="Q2537" t="str">
        <f>IF(AND(Stock_Info[[#This Row],[% Deli. Qty to Traded Qty]]&gt;80,Stock_Info[[#This Row],[No. of Trades]]&lt;3000),"Unusual Day","")</f>
        <v/>
      </c>
      <c r="R2537" t="str">
        <f>IF(AND(Stock_Info[[#This Row],[Spread High-Low]] &lt; 10, Stock_Info[[#This Row],[% Deli. Qty to Traded Qty]] &gt; 90), "Good Day", "")</f>
        <v/>
      </c>
    </row>
    <row r="2538" spans="1:18">
      <c r="A2538" t="s">
        <v>50</v>
      </c>
      <c r="B2538" s="1">
        <v>45856</v>
      </c>
      <c r="C2538" s="1" t="str">
        <f>"WEEK" &amp;" " &amp;  INT((DAY(Stock_Info[[#This Row],[Date]])+WEEKDAY(DATE(YEAR(Stock_Info[[#This Row],[Date]]),MONTH(Stock_Info[[#This Row],[Date]]),1))-1)/7)+1</f>
        <v>WEEK 3</v>
      </c>
      <c r="D2538" s="12">
        <v>147.4</v>
      </c>
      <c r="E2538" s="12">
        <v>148.35</v>
      </c>
      <c r="F2538" s="12">
        <v>146.5</v>
      </c>
      <c r="G2538" s="12">
        <v>147</v>
      </c>
      <c r="H2538" s="12">
        <v>147.21428571428572</v>
      </c>
      <c r="I2538">
        <v>43078</v>
      </c>
      <c r="J2538">
        <v>809</v>
      </c>
      <c r="K2538" s="12">
        <v>6341697</v>
      </c>
      <c r="L2538">
        <v>20311</v>
      </c>
      <c r="M2538">
        <v>47.15</v>
      </c>
      <c r="N2538">
        <v>1.85</v>
      </c>
      <c r="O2538">
        <v>-0.4</v>
      </c>
      <c r="P2538">
        <f xml:space="preserve"> IF(Stock_Info[[#This Row],[Close Price]] &gt; Stock_Info[[#This Row],[Open Price]], 1, 0)</f>
        <v>0</v>
      </c>
      <c r="Q2538" t="str">
        <f>IF(AND(Stock_Info[[#This Row],[% Deli. Qty to Traded Qty]]&gt;80,Stock_Info[[#This Row],[No. of Trades]]&lt;3000),"Unusual Day","")</f>
        <v/>
      </c>
      <c r="R2538" t="str">
        <f>IF(AND(Stock_Info[[#This Row],[Spread High-Low]] &lt; 10, Stock_Info[[#This Row],[% Deli. Qty to Traded Qty]] &gt; 90), "Good Day", "")</f>
        <v/>
      </c>
    </row>
    <row r="2539" spans="1:18">
      <c r="A2539" t="s">
        <v>50</v>
      </c>
      <c r="B2539" s="1">
        <v>45855</v>
      </c>
      <c r="C2539" s="1" t="str">
        <f>"WEEK" &amp;" " &amp;  INT((DAY(Stock_Info[[#This Row],[Date]])+WEEKDAY(DATE(YEAR(Stock_Info[[#This Row],[Date]]),MONTH(Stock_Info[[#This Row],[Date]]),1))-1)/7)+1</f>
        <v>WEEK 3</v>
      </c>
      <c r="D2539" s="12">
        <v>146.44999999999999</v>
      </c>
      <c r="E2539" s="12">
        <v>149.1</v>
      </c>
      <c r="F2539" s="12">
        <v>146.44999999999999</v>
      </c>
      <c r="G2539" s="12">
        <v>147.9</v>
      </c>
      <c r="H2539" s="12">
        <v>148.12581947553565</v>
      </c>
      <c r="I2539">
        <v>50032</v>
      </c>
      <c r="J2539">
        <v>856</v>
      </c>
      <c r="K2539" s="12">
        <v>7411031</v>
      </c>
      <c r="L2539">
        <v>25701</v>
      </c>
      <c r="M2539">
        <v>51.37</v>
      </c>
      <c r="N2539">
        <v>2.65</v>
      </c>
      <c r="O2539">
        <v>1.45</v>
      </c>
      <c r="P2539">
        <f xml:space="preserve"> IF(Stock_Info[[#This Row],[Close Price]] &gt; Stock_Info[[#This Row],[Open Price]], 1, 0)</f>
        <v>1</v>
      </c>
      <c r="Q2539" t="str">
        <f>IF(AND(Stock_Info[[#This Row],[% Deli. Qty to Traded Qty]]&gt;80,Stock_Info[[#This Row],[No. of Trades]]&lt;3000),"Unusual Day","")</f>
        <v/>
      </c>
      <c r="R2539" t="str">
        <f>IF(AND(Stock_Info[[#This Row],[Spread High-Low]] &lt; 10, Stock_Info[[#This Row],[% Deli. Qty to Traded Qty]] &gt; 90), "Good Day", "")</f>
        <v/>
      </c>
    </row>
    <row r="2540" spans="1:18">
      <c r="A2540" t="s">
        <v>50</v>
      </c>
      <c r="B2540" s="1">
        <v>45854</v>
      </c>
      <c r="C2540" s="1" t="str">
        <f>"WEEK" &amp;" " &amp;  INT((DAY(Stock_Info[[#This Row],[Date]])+WEEKDAY(DATE(YEAR(Stock_Info[[#This Row],[Date]]),MONTH(Stock_Info[[#This Row],[Date]]),1))-1)/7)+1</f>
        <v>WEEK 3</v>
      </c>
      <c r="D2540" s="12">
        <v>149.75</v>
      </c>
      <c r="E2540" s="12">
        <v>149.75</v>
      </c>
      <c r="F2540" s="12">
        <v>146.19999999999999</v>
      </c>
      <c r="G2540" s="12">
        <v>146.44999999999999</v>
      </c>
      <c r="H2540" s="12">
        <v>147.29896286208159</v>
      </c>
      <c r="I2540">
        <v>38182</v>
      </c>
      <c r="J2540">
        <v>720</v>
      </c>
      <c r="K2540" s="12">
        <v>5624169</v>
      </c>
      <c r="L2540">
        <v>18559</v>
      </c>
      <c r="M2540">
        <v>48.61</v>
      </c>
      <c r="N2540">
        <v>3.55</v>
      </c>
      <c r="O2540">
        <v>-3.3</v>
      </c>
      <c r="P2540">
        <f xml:space="preserve"> IF(Stock_Info[[#This Row],[Close Price]] &gt; Stock_Info[[#This Row],[Open Price]], 1, 0)</f>
        <v>0</v>
      </c>
      <c r="Q2540" t="str">
        <f>IF(AND(Stock_Info[[#This Row],[% Deli. Qty to Traded Qty]]&gt;80,Stock_Info[[#This Row],[No. of Trades]]&lt;3000),"Unusual Day","")</f>
        <v/>
      </c>
      <c r="R2540" t="str">
        <f>IF(AND(Stock_Info[[#This Row],[Spread High-Low]] &lt; 10, Stock_Info[[#This Row],[% Deli. Qty to Traded Qty]] &gt; 90), "Good Day", "")</f>
        <v/>
      </c>
    </row>
    <row r="2541" spans="1:18">
      <c r="A2541" t="s">
        <v>50</v>
      </c>
      <c r="B2541" s="1">
        <v>45853</v>
      </c>
      <c r="C2541" s="1" t="str">
        <f>"WEEK" &amp;" " &amp;  INT((DAY(Stock_Info[[#This Row],[Date]])+WEEKDAY(DATE(YEAR(Stock_Info[[#This Row],[Date]]),MONTH(Stock_Info[[#This Row],[Date]]),1))-1)/7)+1</f>
        <v>WEEK 3</v>
      </c>
      <c r="D2541" s="12">
        <v>141.75</v>
      </c>
      <c r="E2541" s="12">
        <v>149.69999999999999</v>
      </c>
      <c r="F2541" s="12">
        <v>141.75</v>
      </c>
      <c r="G2541" s="12">
        <v>149.05000000000001</v>
      </c>
      <c r="H2541" s="12">
        <v>148.15529259780922</v>
      </c>
      <c r="I2541">
        <v>111467</v>
      </c>
      <c r="J2541">
        <v>1716</v>
      </c>
      <c r="K2541" s="12">
        <v>16514426</v>
      </c>
      <c r="L2541">
        <v>64517</v>
      </c>
      <c r="M2541">
        <v>57.88</v>
      </c>
      <c r="N2541">
        <v>7.95</v>
      </c>
      <c r="O2541">
        <v>7.3</v>
      </c>
      <c r="P2541">
        <f xml:space="preserve"> IF(Stock_Info[[#This Row],[Close Price]] &gt; Stock_Info[[#This Row],[Open Price]], 1, 0)</f>
        <v>1</v>
      </c>
      <c r="Q2541" t="str">
        <f>IF(AND(Stock_Info[[#This Row],[% Deli. Qty to Traded Qty]]&gt;80,Stock_Info[[#This Row],[No. of Trades]]&lt;3000),"Unusual Day","")</f>
        <v/>
      </c>
      <c r="R2541" t="str">
        <f>IF(AND(Stock_Info[[#This Row],[Spread High-Low]] &lt; 10, Stock_Info[[#This Row],[% Deli. Qty to Traded Qty]] &gt; 90), "Good Day", "")</f>
        <v/>
      </c>
    </row>
    <row r="2542" spans="1:18">
      <c r="A2542" t="s">
        <v>50</v>
      </c>
      <c r="B2542" s="1">
        <v>45852</v>
      </c>
      <c r="C2542" s="1" t="str">
        <f>"WEEK" &amp;" " &amp;  INT((DAY(Stock_Info[[#This Row],[Date]])+WEEKDAY(DATE(YEAR(Stock_Info[[#This Row],[Date]]),MONTH(Stock_Info[[#This Row],[Date]]),1))-1)/7)+1</f>
        <v>WEEK 3</v>
      </c>
      <c r="D2542" s="12">
        <v>142.69999999999999</v>
      </c>
      <c r="E2542" s="12">
        <v>144.5</v>
      </c>
      <c r="F2542" s="12">
        <v>141.44999999999999</v>
      </c>
      <c r="G2542" s="12">
        <v>142.94999999999999</v>
      </c>
      <c r="H2542" s="12">
        <v>143.0486024468818</v>
      </c>
      <c r="I2542">
        <v>53701</v>
      </c>
      <c r="J2542">
        <v>786</v>
      </c>
      <c r="K2542" s="12">
        <v>7681853</v>
      </c>
      <c r="L2542">
        <v>37113</v>
      </c>
      <c r="M2542">
        <v>69.11</v>
      </c>
      <c r="N2542">
        <v>3.05</v>
      </c>
      <c r="O2542">
        <v>0.25</v>
      </c>
      <c r="P2542">
        <f xml:space="preserve"> IF(Stock_Info[[#This Row],[Close Price]] &gt; Stock_Info[[#This Row],[Open Price]], 1, 0)</f>
        <v>1</v>
      </c>
      <c r="Q2542" t="str">
        <f>IF(AND(Stock_Info[[#This Row],[% Deli. Qty to Traded Qty]]&gt;80,Stock_Info[[#This Row],[No. of Trades]]&lt;3000),"Unusual Day","")</f>
        <v/>
      </c>
      <c r="R2542" t="str">
        <f>IF(AND(Stock_Info[[#This Row],[Spread High-Low]] &lt; 10, Stock_Info[[#This Row],[% Deli. Qty to Traded Qty]] &gt; 90), "Good Day", "")</f>
        <v/>
      </c>
    </row>
    <row r="2543" spans="1:18">
      <c r="A2543" t="s">
        <v>50</v>
      </c>
      <c r="B2543" s="1">
        <v>45849</v>
      </c>
      <c r="C2543" s="1" t="str">
        <f>"WEEK" &amp;" " &amp;  INT((DAY(Stock_Info[[#This Row],[Date]])+WEEKDAY(DATE(YEAR(Stock_Info[[#This Row],[Date]]),MONTH(Stock_Info[[#This Row],[Date]]),1))-1)/7)+1</f>
        <v>WEEK 2</v>
      </c>
      <c r="D2543" s="12">
        <v>139.05000000000001</v>
      </c>
      <c r="E2543" s="12">
        <v>145.5</v>
      </c>
      <c r="F2543" s="12">
        <v>139.05000000000001</v>
      </c>
      <c r="G2543" s="12">
        <v>142.80000000000001</v>
      </c>
      <c r="H2543" s="12">
        <v>143.11709206475319</v>
      </c>
      <c r="I2543">
        <v>80552</v>
      </c>
      <c r="J2543">
        <v>1052</v>
      </c>
      <c r="K2543" s="12">
        <v>11528368</v>
      </c>
      <c r="L2543">
        <v>41859</v>
      </c>
      <c r="M2543">
        <v>51.97</v>
      </c>
      <c r="N2543">
        <v>6.45</v>
      </c>
      <c r="O2543">
        <v>3.75</v>
      </c>
      <c r="P2543">
        <f xml:space="preserve"> IF(Stock_Info[[#This Row],[Close Price]] &gt; Stock_Info[[#This Row],[Open Price]], 1, 0)</f>
        <v>1</v>
      </c>
      <c r="Q2543" t="str">
        <f>IF(AND(Stock_Info[[#This Row],[% Deli. Qty to Traded Qty]]&gt;80,Stock_Info[[#This Row],[No. of Trades]]&lt;3000),"Unusual Day","")</f>
        <v/>
      </c>
      <c r="R2543" t="str">
        <f>IF(AND(Stock_Info[[#This Row],[Spread High-Low]] &lt; 10, Stock_Info[[#This Row],[% Deli. Qty to Traded Qty]] &gt; 90), "Good Day", "")</f>
        <v/>
      </c>
    </row>
    <row r="2544" spans="1:18">
      <c r="A2544" t="s">
        <v>50</v>
      </c>
      <c r="B2544" s="1">
        <v>45848</v>
      </c>
      <c r="C2544" s="1" t="str">
        <f>"WEEK" &amp;" " &amp;  INT((DAY(Stock_Info[[#This Row],[Date]])+WEEKDAY(DATE(YEAR(Stock_Info[[#This Row],[Date]]),MONTH(Stock_Info[[#This Row],[Date]]),1))-1)/7)+1</f>
        <v>WEEK 2</v>
      </c>
      <c r="D2544" s="12">
        <v>143.94999999999999</v>
      </c>
      <c r="E2544" s="12">
        <v>144.85</v>
      </c>
      <c r="F2544" s="12">
        <v>140.80000000000001</v>
      </c>
      <c r="G2544" s="12">
        <v>141</v>
      </c>
      <c r="H2544" s="12">
        <v>141.02350876111655</v>
      </c>
      <c r="I2544">
        <v>1525091</v>
      </c>
      <c r="J2544">
        <v>430</v>
      </c>
      <c r="K2544" s="12">
        <v>215073684</v>
      </c>
      <c r="L2544">
        <v>1515109</v>
      </c>
      <c r="M2544">
        <v>99.35</v>
      </c>
      <c r="N2544">
        <v>4.05</v>
      </c>
      <c r="O2544">
        <v>-2.95</v>
      </c>
      <c r="P2544">
        <f xml:space="preserve"> IF(Stock_Info[[#This Row],[Close Price]] &gt; Stock_Info[[#This Row],[Open Price]], 1, 0)</f>
        <v>0</v>
      </c>
      <c r="Q2544" t="str">
        <f>IF(AND(Stock_Info[[#This Row],[% Deli. Qty to Traded Qty]]&gt;80,Stock_Info[[#This Row],[No. of Trades]]&lt;3000),"Unusual Day","")</f>
        <v>Unusual Day</v>
      </c>
      <c r="R2544" t="str">
        <f>IF(AND(Stock_Info[[#This Row],[Spread High-Low]] &lt; 10, Stock_Info[[#This Row],[% Deli. Qty to Traded Qty]] &gt; 90), "Good Day", "")</f>
        <v>Good Day</v>
      </c>
    </row>
    <row r="2545" spans="1:18">
      <c r="A2545" t="s">
        <v>50</v>
      </c>
      <c r="B2545" s="1">
        <v>45847</v>
      </c>
      <c r="C2545" s="1" t="str">
        <f>"WEEK" &amp;" " &amp;  INT((DAY(Stock_Info[[#This Row],[Date]])+WEEKDAY(DATE(YEAR(Stock_Info[[#This Row],[Date]]),MONTH(Stock_Info[[#This Row],[Date]]),1))-1)/7)+1</f>
        <v>WEEK 2</v>
      </c>
      <c r="D2545" s="12">
        <v>144.69999999999999</v>
      </c>
      <c r="E2545" s="12">
        <v>145</v>
      </c>
      <c r="F2545" s="12">
        <v>140.75</v>
      </c>
      <c r="G2545" s="12">
        <v>144.30000000000001</v>
      </c>
      <c r="H2545" s="12">
        <v>143.44370824663235</v>
      </c>
      <c r="I2545">
        <v>54786</v>
      </c>
      <c r="J2545">
        <v>641</v>
      </c>
      <c r="K2545" s="12">
        <v>7858707</v>
      </c>
      <c r="L2545">
        <v>37213</v>
      </c>
      <c r="M2545">
        <v>67.92</v>
      </c>
      <c r="N2545">
        <v>4.25</v>
      </c>
      <c r="O2545">
        <v>-0.4</v>
      </c>
      <c r="P2545">
        <f xml:space="preserve"> IF(Stock_Info[[#This Row],[Close Price]] &gt; Stock_Info[[#This Row],[Open Price]], 1, 0)</f>
        <v>0</v>
      </c>
      <c r="Q2545" t="str">
        <f>IF(AND(Stock_Info[[#This Row],[% Deli. Qty to Traded Qty]]&gt;80,Stock_Info[[#This Row],[No. of Trades]]&lt;3000),"Unusual Day","")</f>
        <v/>
      </c>
      <c r="R2545" t="str">
        <f>IF(AND(Stock_Info[[#This Row],[Spread High-Low]] &lt; 10, Stock_Info[[#This Row],[% Deli. Qty to Traded Qty]] &gt; 90), "Good Day", "")</f>
        <v/>
      </c>
    </row>
    <row r="2546" spans="1:18">
      <c r="A2546" t="s">
        <v>50</v>
      </c>
      <c r="B2546" s="1">
        <v>45846</v>
      </c>
      <c r="C2546" s="1" t="str">
        <f>"WEEK" &amp;" " &amp;  INT((DAY(Stock_Info[[#This Row],[Date]])+WEEKDAY(DATE(YEAR(Stock_Info[[#This Row],[Date]]),MONTH(Stock_Info[[#This Row],[Date]]),1))-1)/7)+1</f>
        <v>WEEK 2</v>
      </c>
      <c r="D2546" s="12">
        <v>141.25</v>
      </c>
      <c r="E2546" s="12">
        <v>144.15</v>
      </c>
      <c r="F2546" s="12">
        <v>139.9</v>
      </c>
      <c r="G2546" s="12">
        <v>142.1</v>
      </c>
      <c r="H2546" s="12">
        <v>141.13631431337851</v>
      </c>
      <c r="I2546">
        <v>119804</v>
      </c>
      <c r="J2546">
        <v>661</v>
      </c>
      <c r="K2546" s="12">
        <v>16908695</v>
      </c>
      <c r="L2546">
        <v>93527</v>
      </c>
      <c r="M2546">
        <v>78.069999999999993</v>
      </c>
      <c r="N2546">
        <v>4.25</v>
      </c>
      <c r="O2546">
        <v>0.85</v>
      </c>
      <c r="P2546">
        <f xml:space="preserve"> IF(Stock_Info[[#This Row],[Close Price]] &gt; Stock_Info[[#This Row],[Open Price]], 1, 0)</f>
        <v>1</v>
      </c>
      <c r="Q2546" t="str">
        <f>IF(AND(Stock_Info[[#This Row],[% Deli. Qty to Traded Qty]]&gt;80,Stock_Info[[#This Row],[No. of Trades]]&lt;3000),"Unusual Day","")</f>
        <v/>
      </c>
      <c r="R2546" t="str">
        <f>IF(AND(Stock_Info[[#This Row],[Spread High-Low]] &lt; 10, Stock_Info[[#This Row],[% Deli. Qty to Traded Qty]] &gt; 90), "Good Day", "")</f>
        <v/>
      </c>
    </row>
    <row r="2547" spans="1:18">
      <c r="A2547" t="s">
        <v>50</v>
      </c>
      <c r="B2547" s="1">
        <v>45845</v>
      </c>
      <c r="C2547" s="1" t="str">
        <f>"WEEK" &amp;" " &amp;  INT((DAY(Stock_Info[[#This Row],[Date]])+WEEKDAY(DATE(YEAR(Stock_Info[[#This Row],[Date]]),MONTH(Stock_Info[[#This Row],[Date]]),1))-1)/7)+1</f>
        <v>WEEK 2</v>
      </c>
      <c r="D2547" s="12">
        <v>141.80000000000001</v>
      </c>
      <c r="E2547" s="12">
        <v>144.05000000000001</v>
      </c>
      <c r="F2547" s="12">
        <v>141.55000000000001</v>
      </c>
      <c r="G2547" s="12">
        <v>142</v>
      </c>
      <c r="H2547" s="12">
        <v>142.39413484145643</v>
      </c>
      <c r="I2547">
        <v>31474</v>
      </c>
      <c r="J2547">
        <v>416</v>
      </c>
      <c r="K2547" s="12">
        <v>4481713</v>
      </c>
      <c r="L2547">
        <v>19022</v>
      </c>
      <c r="M2547">
        <v>60.44</v>
      </c>
      <c r="N2547">
        <v>2.5</v>
      </c>
      <c r="O2547">
        <v>0.2</v>
      </c>
      <c r="P2547">
        <f xml:space="preserve"> IF(Stock_Info[[#This Row],[Close Price]] &gt; Stock_Info[[#This Row],[Open Price]], 1, 0)</f>
        <v>1</v>
      </c>
      <c r="Q2547" t="str">
        <f>IF(AND(Stock_Info[[#This Row],[% Deli. Qty to Traded Qty]]&gt;80,Stock_Info[[#This Row],[No. of Trades]]&lt;3000),"Unusual Day","")</f>
        <v/>
      </c>
      <c r="R2547" t="str">
        <f>IF(AND(Stock_Info[[#This Row],[Spread High-Low]] &lt; 10, Stock_Info[[#This Row],[% Deli. Qty to Traded Qty]] &gt; 90), "Good Day", "")</f>
        <v/>
      </c>
    </row>
    <row r="2548" spans="1:18">
      <c r="A2548" t="s">
        <v>50</v>
      </c>
      <c r="B2548" s="1">
        <v>45842</v>
      </c>
      <c r="C2548" s="1" t="str">
        <f>"WEEK" &amp;" " &amp;  INT((DAY(Stock_Info[[#This Row],[Date]])+WEEKDAY(DATE(YEAR(Stock_Info[[#This Row],[Date]]),MONTH(Stock_Info[[#This Row],[Date]]),1))-1)/7)+1</f>
        <v>WEEK 1</v>
      </c>
      <c r="D2548" s="12">
        <v>143.94999999999999</v>
      </c>
      <c r="E2548" s="12">
        <v>144.15</v>
      </c>
      <c r="F2548" s="12">
        <v>142</v>
      </c>
      <c r="G2548" s="12">
        <v>142.69999999999999</v>
      </c>
      <c r="H2548" s="12">
        <v>143.0897884019893</v>
      </c>
      <c r="I2548">
        <v>85256</v>
      </c>
      <c r="J2548">
        <v>1153</v>
      </c>
      <c r="K2548" s="12">
        <v>12199263</v>
      </c>
      <c r="L2548">
        <v>43590</v>
      </c>
      <c r="M2548">
        <v>51.13</v>
      </c>
      <c r="N2548">
        <v>2.15</v>
      </c>
      <c r="O2548">
        <v>-1.25</v>
      </c>
      <c r="P2548">
        <f xml:space="preserve"> IF(Stock_Info[[#This Row],[Close Price]] &gt; Stock_Info[[#This Row],[Open Price]], 1, 0)</f>
        <v>0</v>
      </c>
      <c r="Q2548" t="str">
        <f>IF(AND(Stock_Info[[#This Row],[% Deli. Qty to Traded Qty]]&gt;80,Stock_Info[[#This Row],[No. of Trades]]&lt;3000),"Unusual Day","")</f>
        <v/>
      </c>
      <c r="R2548" t="str">
        <f>IF(AND(Stock_Info[[#This Row],[Spread High-Low]] &lt; 10, Stock_Info[[#This Row],[% Deli. Qty to Traded Qty]] &gt; 90), "Good Day", "")</f>
        <v/>
      </c>
    </row>
    <row r="2549" spans="1:18">
      <c r="A2549" t="s">
        <v>50</v>
      </c>
      <c r="B2549" s="1">
        <v>45841</v>
      </c>
      <c r="C2549" s="1" t="str">
        <f>"WEEK" &amp;" " &amp;  INT((DAY(Stock_Info[[#This Row],[Date]])+WEEKDAY(DATE(YEAR(Stock_Info[[#This Row],[Date]]),MONTH(Stock_Info[[#This Row],[Date]]),1))-1)/7)+1</f>
        <v>WEEK 1</v>
      </c>
      <c r="D2549" s="12">
        <v>145.9</v>
      </c>
      <c r="E2549" s="12">
        <v>146.15</v>
      </c>
      <c r="F2549" s="12">
        <v>144.15</v>
      </c>
      <c r="G2549" s="12">
        <v>144.35</v>
      </c>
      <c r="H2549" s="12">
        <v>144.75929458480942</v>
      </c>
      <c r="I2549">
        <v>25687</v>
      </c>
      <c r="J2549">
        <v>536</v>
      </c>
      <c r="K2549" s="12">
        <v>3718432</v>
      </c>
      <c r="L2549">
        <v>19633</v>
      </c>
      <c r="M2549">
        <v>76.430000000000007</v>
      </c>
      <c r="N2549">
        <v>2</v>
      </c>
      <c r="O2549">
        <v>-1.55</v>
      </c>
      <c r="P2549">
        <f xml:space="preserve"> IF(Stock_Info[[#This Row],[Close Price]] &gt; Stock_Info[[#This Row],[Open Price]], 1, 0)</f>
        <v>0</v>
      </c>
      <c r="Q2549" t="str">
        <f>IF(AND(Stock_Info[[#This Row],[% Deli. Qty to Traded Qty]]&gt;80,Stock_Info[[#This Row],[No. of Trades]]&lt;3000),"Unusual Day","")</f>
        <v/>
      </c>
      <c r="R2549" t="str">
        <f>IF(AND(Stock_Info[[#This Row],[Spread High-Low]] &lt; 10, Stock_Info[[#This Row],[% Deli. Qty to Traded Qty]] &gt; 90), "Good Day", "")</f>
        <v/>
      </c>
    </row>
    <row r="2550" spans="1:18">
      <c r="A2550" t="s">
        <v>50</v>
      </c>
      <c r="B2550" s="1">
        <v>45840</v>
      </c>
      <c r="C2550" s="1" t="str">
        <f>"WEEK" &amp;" " &amp;  INT((DAY(Stock_Info[[#This Row],[Date]])+WEEKDAY(DATE(YEAR(Stock_Info[[#This Row],[Date]]),MONTH(Stock_Info[[#This Row],[Date]]),1))-1)/7)+1</f>
        <v>WEEK 1</v>
      </c>
      <c r="D2550" s="12">
        <v>147.1</v>
      </c>
      <c r="E2550" s="12">
        <v>148.80000000000001</v>
      </c>
      <c r="F2550" s="12">
        <v>145.35</v>
      </c>
      <c r="G2550" s="12">
        <v>145.80000000000001</v>
      </c>
      <c r="H2550" s="12">
        <v>146.48467241748057</v>
      </c>
      <c r="I2550">
        <v>84162</v>
      </c>
      <c r="J2550">
        <v>1674</v>
      </c>
      <c r="K2550" s="12">
        <v>12328443</v>
      </c>
      <c r="L2550">
        <v>49619</v>
      </c>
      <c r="M2550">
        <v>58.96</v>
      </c>
      <c r="N2550">
        <v>3.45</v>
      </c>
      <c r="O2550">
        <v>-1.3</v>
      </c>
      <c r="P2550">
        <f xml:space="preserve"> IF(Stock_Info[[#This Row],[Close Price]] &gt; Stock_Info[[#This Row],[Open Price]], 1, 0)</f>
        <v>0</v>
      </c>
      <c r="Q2550" t="str">
        <f>IF(AND(Stock_Info[[#This Row],[% Deli. Qty to Traded Qty]]&gt;80,Stock_Info[[#This Row],[No. of Trades]]&lt;3000),"Unusual Day","")</f>
        <v/>
      </c>
      <c r="R2550" t="str">
        <f>IF(AND(Stock_Info[[#This Row],[Spread High-Low]] &lt; 10, Stock_Info[[#This Row],[% Deli. Qty to Traded Qty]] &gt; 90), "Good Day", "")</f>
        <v/>
      </c>
    </row>
    <row r="2551" spans="1:18">
      <c r="A2551" t="s">
        <v>50</v>
      </c>
      <c r="B2551" s="1">
        <v>45839</v>
      </c>
      <c r="C2551" s="1" t="str">
        <f>"WEEK" &amp;" " &amp;  INT((DAY(Stock_Info[[#This Row],[Date]])+WEEKDAY(DATE(YEAR(Stock_Info[[#This Row],[Date]]),MONTH(Stock_Info[[#This Row],[Date]]),1))-1)/7)+1</f>
        <v>WEEK 1</v>
      </c>
      <c r="D2551" s="12">
        <v>145.94999999999999</v>
      </c>
      <c r="E2551" s="12">
        <v>148.94999999999999</v>
      </c>
      <c r="F2551" s="12">
        <v>144.80000000000001</v>
      </c>
      <c r="G2551" s="12">
        <v>147</v>
      </c>
      <c r="H2551" s="12">
        <v>146.96880989346326</v>
      </c>
      <c r="I2551">
        <v>93395</v>
      </c>
      <c r="J2551">
        <v>1894</v>
      </c>
      <c r="K2551" s="12">
        <v>13726152</v>
      </c>
      <c r="L2551">
        <v>48571</v>
      </c>
      <c r="M2551">
        <v>52.01</v>
      </c>
      <c r="N2551">
        <v>4.1500000000000004</v>
      </c>
      <c r="O2551">
        <v>1.05</v>
      </c>
      <c r="P2551">
        <f xml:space="preserve"> IF(Stock_Info[[#This Row],[Close Price]] &gt; Stock_Info[[#This Row],[Open Price]], 1, 0)</f>
        <v>1</v>
      </c>
      <c r="Q2551" t="str">
        <f>IF(AND(Stock_Info[[#This Row],[% Deli. Qty to Traded Qty]]&gt;80,Stock_Info[[#This Row],[No. of Trades]]&lt;3000),"Unusual Day","")</f>
        <v/>
      </c>
      <c r="R2551" t="str">
        <f>IF(AND(Stock_Info[[#This Row],[Spread High-Low]] &lt; 10, Stock_Info[[#This Row],[% Deli. Qty to Traded Qty]] &gt; 90), "Good Day", "")</f>
        <v/>
      </c>
    </row>
    <row r="2552" spans="1:18">
      <c r="A2552" t="s">
        <v>50</v>
      </c>
      <c r="B2552" s="1">
        <v>45838</v>
      </c>
      <c r="C2552" s="1" t="str">
        <f>"WEEK" &amp;" " &amp;  INT((DAY(Stock_Info[[#This Row],[Date]])+WEEKDAY(DATE(YEAR(Stock_Info[[#This Row],[Date]]),MONTH(Stock_Info[[#This Row],[Date]]),1))-1)/7)+1</f>
        <v>WEEK 5</v>
      </c>
      <c r="D2552" s="12">
        <v>145.9</v>
      </c>
      <c r="E2552" s="12">
        <v>147.19999999999999</v>
      </c>
      <c r="F2552" s="12">
        <v>144.80000000000001</v>
      </c>
      <c r="G2552" s="12">
        <v>145.15</v>
      </c>
      <c r="H2552" s="12">
        <v>146.03112233528933</v>
      </c>
      <c r="I2552">
        <v>53852</v>
      </c>
      <c r="J2552">
        <v>739</v>
      </c>
      <c r="K2552" s="12">
        <v>7864068</v>
      </c>
      <c r="L2552">
        <v>33990</v>
      </c>
      <c r="M2552">
        <v>63.12</v>
      </c>
      <c r="N2552">
        <v>2.4</v>
      </c>
      <c r="O2552">
        <v>-0.75</v>
      </c>
      <c r="P2552">
        <f xml:space="preserve"> IF(Stock_Info[[#This Row],[Close Price]] &gt; Stock_Info[[#This Row],[Open Price]], 1, 0)</f>
        <v>0</v>
      </c>
      <c r="Q2552" t="str">
        <f>IF(AND(Stock_Info[[#This Row],[% Deli. Qty to Traded Qty]]&gt;80,Stock_Info[[#This Row],[No. of Trades]]&lt;3000),"Unusual Day","")</f>
        <v/>
      </c>
      <c r="R2552" t="str">
        <f>IF(AND(Stock_Info[[#This Row],[Spread High-Low]] &lt; 10, Stock_Info[[#This Row],[% Deli. Qty to Traded Qty]] &gt; 90), "Good Day", "")</f>
        <v/>
      </c>
    </row>
    <row r="2553" spans="1:18">
      <c r="A2553" t="s">
        <v>50</v>
      </c>
      <c r="B2553" s="1">
        <v>45835</v>
      </c>
      <c r="C2553" s="1" t="str">
        <f>"WEEK" &amp;" " &amp;  INT((DAY(Stock_Info[[#This Row],[Date]])+WEEKDAY(DATE(YEAR(Stock_Info[[#This Row],[Date]]),MONTH(Stock_Info[[#This Row],[Date]]),1))-1)/7)+1</f>
        <v>WEEK 4</v>
      </c>
      <c r="D2553" s="12">
        <v>144.6</v>
      </c>
      <c r="E2553" s="12">
        <v>146.6</v>
      </c>
      <c r="F2553" s="12">
        <v>144.15</v>
      </c>
      <c r="G2553" s="12">
        <v>144.80000000000001</v>
      </c>
      <c r="H2553" s="12">
        <v>145.48375958234206</v>
      </c>
      <c r="I2553">
        <v>60528</v>
      </c>
      <c r="J2553">
        <v>1230</v>
      </c>
      <c r="K2553" s="12">
        <v>8805841</v>
      </c>
      <c r="L2553">
        <v>35565</v>
      </c>
      <c r="M2553">
        <v>58.76</v>
      </c>
      <c r="N2553">
        <v>2.4500000000000002</v>
      </c>
      <c r="O2553">
        <v>0.2</v>
      </c>
      <c r="P2553">
        <f xml:space="preserve"> IF(Stock_Info[[#This Row],[Close Price]] &gt; Stock_Info[[#This Row],[Open Price]], 1, 0)</f>
        <v>1</v>
      </c>
      <c r="Q2553" t="str">
        <f>IF(AND(Stock_Info[[#This Row],[% Deli. Qty to Traded Qty]]&gt;80,Stock_Info[[#This Row],[No. of Trades]]&lt;3000),"Unusual Day","")</f>
        <v/>
      </c>
      <c r="R2553" t="str">
        <f>IF(AND(Stock_Info[[#This Row],[Spread High-Low]] &lt; 10, Stock_Info[[#This Row],[% Deli. Qty to Traded Qty]] &gt; 90), "Good Day", "")</f>
        <v/>
      </c>
    </row>
    <row r="2554" spans="1:18">
      <c r="A2554" t="s">
        <v>50</v>
      </c>
      <c r="B2554" s="1">
        <v>45834</v>
      </c>
      <c r="C2554" s="1" t="str">
        <f>"WEEK" &amp;" " &amp;  INT((DAY(Stock_Info[[#This Row],[Date]])+WEEKDAY(DATE(YEAR(Stock_Info[[#This Row],[Date]]),MONTH(Stock_Info[[#This Row],[Date]]),1))-1)/7)+1</f>
        <v>WEEK 4</v>
      </c>
      <c r="D2554" s="12">
        <v>144.4</v>
      </c>
      <c r="E2554" s="12">
        <v>145.6</v>
      </c>
      <c r="F2554" s="12">
        <v>143.15</v>
      </c>
      <c r="G2554" s="12">
        <v>143.6</v>
      </c>
      <c r="H2554" s="12">
        <v>144.30548108430145</v>
      </c>
      <c r="I2554">
        <v>33570</v>
      </c>
      <c r="J2554">
        <v>427</v>
      </c>
      <c r="K2554" s="12">
        <v>4844335</v>
      </c>
      <c r="L2554">
        <v>21867</v>
      </c>
      <c r="M2554">
        <v>65.14</v>
      </c>
      <c r="N2554">
        <v>2.4500000000000002</v>
      </c>
      <c r="O2554">
        <v>-0.8</v>
      </c>
      <c r="P2554">
        <f xml:space="preserve"> IF(Stock_Info[[#This Row],[Close Price]] &gt; Stock_Info[[#This Row],[Open Price]], 1, 0)</f>
        <v>0</v>
      </c>
      <c r="Q2554" t="str">
        <f>IF(AND(Stock_Info[[#This Row],[% Deli. Qty to Traded Qty]]&gt;80,Stock_Info[[#This Row],[No. of Trades]]&lt;3000),"Unusual Day","")</f>
        <v/>
      </c>
      <c r="R2554" t="str">
        <f>IF(AND(Stock_Info[[#This Row],[Spread High-Low]] &lt; 10, Stock_Info[[#This Row],[% Deli. Qty to Traded Qty]] &gt; 90), "Good Day", "")</f>
        <v/>
      </c>
    </row>
    <row r="2555" spans="1:18">
      <c r="A2555" t="s">
        <v>50</v>
      </c>
      <c r="B2555" s="1">
        <v>45833</v>
      </c>
      <c r="C2555" s="1" t="str">
        <f>"WEEK" &amp;" " &amp;  INT((DAY(Stock_Info[[#This Row],[Date]])+WEEKDAY(DATE(YEAR(Stock_Info[[#This Row],[Date]]),MONTH(Stock_Info[[#This Row],[Date]]),1))-1)/7)+1</f>
        <v>WEEK 4</v>
      </c>
      <c r="D2555" s="12">
        <v>143</v>
      </c>
      <c r="E2555" s="12">
        <v>143.9</v>
      </c>
      <c r="F2555" s="12">
        <v>141.69999999999999</v>
      </c>
      <c r="G2555" s="12">
        <v>143.05000000000001</v>
      </c>
      <c r="H2555" s="12">
        <v>142.49026672090184</v>
      </c>
      <c r="I2555">
        <v>34418</v>
      </c>
      <c r="J2555">
        <v>461</v>
      </c>
      <c r="K2555" s="12">
        <v>4904230</v>
      </c>
      <c r="L2555">
        <v>21898</v>
      </c>
      <c r="M2555">
        <v>63.62</v>
      </c>
      <c r="N2555">
        <v>2.2000000000000002</v>
      </c>
      <c r="O2555">
        <v>0.05</v>
      </c>
      <c r="P2555">
        <f xml:space="preserve"> IF(Stock_Info[[#This Row],[Close Price]] &gt; Stock_Info[[#This Row],[Open Price]], 1, 0)</f>
        <v>1</v>
      </c>
      <c r="Q2555" t="str">
        <f>IF(AND(Stock_Info[[#This Row],[% Deli. Qty to Traded Qty]]&gt;80,Stock_Info[[#This Row],[No. of Trades]]&lt;3000),"Unusual Day","")</f>
        <v/>
      </c>
      <c r="R2555" t="str">
        <f>IF(AND(Stock_Info[[#This Row],[Spread High-Low]] &lt; 10, Stock_Info[[#This Row],[% Deli. Qty to Traded Qty]] &gt; 90), "Good Day", "")</f>
        <v/>
      </c>
    </row>
    <row r="2556" spans="1:18">
      <c r="A2556" t="s">
        <v>50</v>
      </c>
      <c r="B2556" s="1">
        <v>45832</v>
      </c>
      <c r="C2556" s="1" t="str">
        <f>"WEEK" &amp;" " &amp;  INT((DAY(Stock_Info[[#This Row],[Date]])+WEEKDAY(DATE(YEAR(Stock_Info[[#This Row],[Date]]),MONTH(Stock_Info[[#This Row],[Date]]),1))-1)/7)+1</f>
        <v>WEEK 4</v>
      </c>
      <c r="D2556" s="12">
        <v>145.75</v>
      </c>
      <c r="E2556" s="12">
        <v>145.75</v>
      </c>
      <c r="F2556" s="12">
        <v>141.4</v>
      </c>
      <c r="G2556" s="12">
        <v>142</v>
      </c>
      <c r="H2556" s="12">
        <v>143.64588656106284</v>
      </c>
      <c r="I2556">
        <v>31312</v>
      </c>
      <c r="J2556">
        <v>468</v>
      </c>
      <c r="K2556" s="12">
        <v>4497840</v>
      </c>
      <c r="L2556">
        <v>13287</v>
      </c>
      <c r="M2556">
        <v>42.43</v>
      </c>
      <c r="N2556">
        <v>4.3499999999999996</v>
      </c>
      <c r="O2556">
        <v>-3.75</v>
      </c>
      <c r="P2556">
        <f xml:space="preserve"> IF(Stock_Info[[#This Row],[Close Price]] &gt; Stock_Info[[#This Row],[Open Price]], 1, 0)</f>
        <v>0</v>
      </c>
      <c r="Q2556" t="str">
        <f>IF(AND(Stock_Info[[#This Row],[% Deli. Qty to Traded Qty]]&gt;80,Stock_Info[[#This Row],[No. of Trades]]&lt;3000),"Unusual Day","")</f>
        <v/>
      </c>
      <c r="R2556" t="str">
        <f>IF(AND(Stock_Info[[#This Row],[Spread High-Low]] &lt; 10, Stock_Info[[#This Row],[% Deli. Qty to Traded Qty]] &gt; 90), "Good Day", "")</f>
        <v/>
      </c>
    </row>
    <row r="2557" spans="1:18">
      <c r="A2557" t="s">
        <v>50</v>
      </c>
      <c r="B2557" s="1">
        <v>45831</v>
      </c>
      <c r="C2557" s="1" t="str">
        <f>"WEEK" &amp;" " &amp;  INT((DAY(Stock_Info[[#This Row],[Date]])+WEEKDAY(DATE(YEAR(Stock_Info[[#This Row],[Date]]),MONTH(Stock_Info[[#This Row],[Date]]),1))-1)/7)+1</f>
        <v>WEEK 4</v>
      </c>
      <c r="D2557" s="12">
        <v>140.9</v>
      </c>
      <c r="E2557" s="12">
        <v>145.44999999999999</v>
      </c>
      <c r="F2557" s="12">
        <v>138.1</v>
      </c>
      <c r="G2557" s="12">
        <v>143.9</v>
      </c>
      <c r="H2557" s="12">
        <v>140.87037427994088</v>
      </c>
      <c r="I2557">
        <v>99471</v>
      </c>
      <c r="J2557">
        <v>1729</v>
      </c>
      <c r="K2557" s="12">
        <v>14012517</v>
      </c>
      <c r="L2557">
        <v>51384</v>
      </c>
      <c r="M2557">
        <v>51.66</v>
      </c>
      <c r="N2557">
        <v>7.35</v>
      </c>
      <c r="O2557">
        <v>3</v>
      </c>
      <c r="P2557">
        <f xml:space="preserve"> IF(Stock_Info[[#This Row],[Close Price]] &gt; Stock_Info[[#This Row],[Open Price]], 1, 0)</f>
        <v>1</v>
      </c>
      <c r="Q2557" t="str">
        <f>IF(AND(Stock_Info[[#This Row],[% Deli. Qty to Traded Qty]]&gt;80,Stock_Info[[#This Row],[No. of Trades]]&lt;3000),"Unusual Day","")</f>
        <v/>
      </c>
      <c r="R2557" t="str">
        <f>IF(AND(Stock_Info[[#This Row],[Spread High-Low]] &lt; 10, Stock_Info[[#This Row],[% Deli. Qty to Traded Qty]] &gt; 90), "Good Day", "")</f>
        <v/>
      </c>
    </row>
    <row r="2558" spans="1:18">
      <c r="A2558" t="s">
        <v>50</v>
      </c>
      <c r="B2558" s="1">
        <v>45828</v>
      </c>
      <c r="C2558" s="1" t="str">
        <f>"WEEK" &amp;" " &amp;  INT((DAY(Stock_Info[[#This Row],[Date]])+WEEKDAY(DATE(YEAR(Stock_Info[[#This Row],[Date]]),MONTH(Stock_Info[[#This Row],[Date]]),1))-1)/7)+1</f>
        <v>WEEK 3</v>
      </c>
      <c r="D2558" s="12">
        <v>141</v>
      </c>
      <c r="E2558" s="12">
        <v>143.30000000000001</v>
      </c>
      <c r="F2558" s="12">
        <v>140.65</v>
      </c>
      <c r="G2558" s="12">
        <v>142.69999999999999</v>
      </c>
      <c r="H2558" s="12">
        <v>142.23863682853988</v>
      </c>
      <c r="I2558">
        <v>24443</v>
      </c>
      <c r="J2558">
        <v>420</v>
      </c>
      <c r="K2558" s="12">
        <v>3476739</v>
      </c>
      <c r="L2558">
        <v>9751</v>
      </c>
      <c r="M2558">
        <v>39.89</v>
      </c>
      <c r="N2558">
        <v>2.65</v>
      </c>
      <c r="O2558">
        <v>1.7</v>
      </c>
      <c r="P2558">
        <f xml:space="preserve"> IF(Stock_Info[[#This Row],[Close Price]] &gt; Stock_Info[[#This Row],[Open Price]], 1, 0)</f>
        <v>1</v>
      </c>
      <c r="Q2558" t="str">
        <f>IF(AND(Stock_Info[[#This Row],[% Deli. Qty to Traded Qty]]&gt;80,Stock_Info[[#This Row],[No. of Trades]]&lt;3000),"Unusual Day","")</f>
        <v/>
      </c>
      <c r="R2558" t="str">
        <f>IF(AND(Stock_Info[[#This Row],[Spread High-Low]] &lt; 10, Stock_Info[[#This Row],[% Deli. Qty to Traded Qty]] &gt; 90), "Good Day", "")</f>
        <v/>
      </c>
    </row>
    <row r="2559" spans="1:18">
      <c r="A2559" t="s">
        <v>50</v>
      </c>
      <c r="B2559" s="1">
        <v>45827</v>
      </c>
      <c r="C2559" s="1" t="str">
        <f>"WEEK" &amp;" " &amp;  INT((DAY(Stock_Info[[#This Row],[Date]])+WEEKDAY(DATE(YEAR(Stock_Info[[#This Row],[Date]]),MONTH(Stock_Info[[#This Row],[Date]]),1))-1)/7)+1</f>
        <v>WEEK 3</v>
      </c>
      <c r="D2559" s="12">
        <v>145</v>
      </c>
      <c r="E2559" s="12">
        <v>145</v>
      </c>
      <c r="F2559" s="12">
        <v>140.44999999999999</v>
      </c>
      <c r="G2559" s="12">
        <v>141</v>
      </c>
      <c r="H2559" s="12">
        <v>141.79184512592084</v>
      </c>
      <c r="I2559">
        <v>64207</v>
      </c>
      <c r="J2559">
        <v>962</v>
      </c>
      <c r="K2559" s="12">
        <v>9104029</v>
      </c>
      <c r="L2559">
        <v>51905</v>
      </c>
      <c r="M2559">
        <v>80.84</v>
      </c>
      <c r="N2559">
        <v>4.55</v>
      </c>
      <c r="O2559">
        <v>-4</v>
      </c>
      <c r="P2559">
        <f xml:space="preserve"> IF(Stock_Info[[#This Row],[Close Price]] &gt; Stock_Info[[#This Row],[Open Price]], 1, 0)</f>
        <v>0</v>
      </c>
      <c r="Q2559" t="str">
        <f>IF(AND(Stock_Info[[#This Row],[% Deli. Qty to Traded Qty]]&gt;80,Stock_Info[[#This Row],[No. of Trades]]&lt;3000),"Unusual Day","")</f>
        <v>Unusual Day</v>
      </c>
      <c r="R2559" t="str">
        <f>IF(AND(Stock_Info[[#This Row],[Spread High-Low]] &lt; 10, Stock_Info[[#This Row],[% Deli. Qty to Traded Qty]] &gt; 90), "Good Day", "")</f>
        <v/>
      </c>
    </row>
    <row r="2560" spans="1:18">
      <c r="A2560" t="s">
        <v>50</v>
      </c>
      <c r="B2560" s="1">
        <v>45826</v>
      </c>
      <c r="C2560" s="1" t="str">
        <f>"WEEK" &amp;" " &amp;  INT((DAY(Stock_Info[[#This Row],[Date]])+WEEKDAY(DATE(YEAR(Stock_Info[[#This Row],[Date]]),MONTH(Stock_Info[[#This Row],[Date]]),1))-1)/7)+1</f>
        <v>WEEK 3</v>
      </c>
      <c r="D2560" s="12">
        <v>141.65</v>
      </c>
      <c r="E2560" s="12">
        <v>145</v>
      </c>
      <c r="F2560" s="12">
        <v>141.15</v>
      </c>
      <c r="G2560" s="12">
        <v>143.5</v>
      </c>
      <c r="H2560" s="12">
        <v>143.44429058732143</v>
      </c>
      <c r="I2560">
        <v>29609</v>
      </c>
      <c r="J2560">
        <v>702</v>
      </c>
      <c r="K2560" s="12">
        <v>4247242</v>
      </c>
      <c r="L2560">
        <v>16150</v>
      </c>
      <c r="M2560">
        <v>54.54</v>
      </c>
      <c r="N2560">
        <v>3.85</v>
      </c>
      <c r="O2560">
        <v>1.85</v>
      </c>
      <c r="P2560">
        <f xml:space="preserve"> IF(Stock_Info[[#This Row],[Close Price]] &gt; Stock_Info[[#This Row],[Open Price]], 1, 0)</f>
        <v>1</v>
      </c>
      <c r="Q2560" t="str">
        <f>IF(AND(Stock_Info[[#This Row],[% Deli. Qty to Traded Qty]]&gt;80,Stock_Info[[#This Row],[No. of Trades]]&lt;3000),"Unusual Day","")</f>
        <v/>
      </c>
      <c r="R2560" t="str">
        <f>IF(AND(Stock_Info[[#This Row],[Spread High-Low]] &lt; 10, Stock_Info[[#This Row],[% Deli. Qty to Traded Qty]] &gt; 90), "Good Day", "")</f>
        <v/>
      </c>
    </row>
    <row r="2561" spans="1:18">
      <c r="A2561" t="s">
        <v>50</v>
      </c>
      <c r="B2561" s="1">
        <v>45825</v>
      </c>
      <c r="C2561" s="1" t="str">
        <f>"WEEK" &amp;" " &amp;  INT((DAY(Stock_Info[[#This Row],[Date]])+WEEKDAY(DATE(YEAR(Stock_Info[[#This Row],[Date]]),MONTH(Stock_Info[[#This Row],[Date]]),1))-1)/7)+1</f>
        <v>WEEK 3</v>
      </c>
      <c r="D2561" s="12">
        <v>143</v>
      </c>
      <c r="E2561" s="12">
        <v>144.5</v>
      </c>
      <c r="F2561" s="12">
        <v>140.5</v>
      </c>
      <c r="G2561" s="12">
        <v>141.6</v>
      </c>
      <c r="H2561" s="12">
        <v>142.03535156250001</v>
      </c>
      <c r="I2561">
        <v>61440</v>
      </c>
      <c r="J2561">
        <v>1116</v>
      </c>
      <c r="K2561" s="12">
        <v>8726652</v>
      </c>
      <c r="L2561">
        <v>38835</v>
      </c>
      <c r="M2561">
        <v>63.21</v>
      </c>
      <c r="N2561">
        <v>4</v>
      </c>
      <c r="O2561">
        <v>-1.4</v>
      </c>
      <c r="P2561">
        <f xml:space="preserve"> IF(Stock_Info[[#This Row],[Close Price]] &gt; Stock_Info[[#This Row],[Open Price]], 1, 0)</f>
        <v>0</v>
      </c>
      <c r="Q2561" t="str">
        <f>IF(AND(Stock_Info[[#This Row],[% Deli. Qty to Traded Qty]]&gt;80,Stock_Info[[#This Row],[No. of Trades]]&lt;3000),"Unusual Day","")</f>
        <v/>
      </c>
      <c r="R2561" t="str">
        <f>IF(AND(Stock_Info[[#This Row],[Spread High-Low]] &lt; 10, Stock_Info[[#This Row],[% Deli. Qty to Traded Qty]] &gt; 90), "Good Day", "")</f>
        <v/>
      </c>
    </row>
    <row r="2562" spans="1:18">
      <c r="A2562" t="s">
        <v>50</v>
      </c>
      <c r="B2562" s="1">
        <v>45824</v>
      </c>
      <c r="C2562" s="1" t="str">
        <f>"WEEK" &amp;" " &amp;  INT((DAY(Stock_Info[[#This Row],[Date]])+WEEKDAY(DATE(YEAR(Stock_Info[[#This Row],[Date]]),MONTH(Stock_Info[[#This Row],[Date]]),1))-1)/7)+1</f>
        <v>WEEK 3</v>
      </c>
      <c r="D2562" s="12">
        <v>145</v>
      </c>
      <c r="E2562" s="12">
        <v>145.25</v>
      </c>
      <c r="F2562" s="12">
        <v>142.55000000000001</v>
      </c>
      <c r="G2562" s="12">
        <v>143.15</v>
      </c>
      <c r="H2562" s="12">
        <v>143.55170301813604</v>
      </c>
      <c r="I2562">
        <v>29389</v>
      </c>
      <c r="J2562">
        <v>735</v>
      </c>
      <c r="K2562" s="12">
        <v>4218841</v>
      </c>
      <c r="L2562">
        <v>16766</v>
      </c>
      <c r="M2562">
        <v>57.05</v>
      </c>
      <c r="N2562">
        <v>2.7</v>
      </c>
      <c r="O2562">
        <v>-1.85</v>
      </c>
      <c r="P2562">
        <f xml:space="preserve"> IF(Stock_Info[[#This Row],[Close Price]] &gt; Stock_Info[[#This Row],[Open Price]], 1, 0)</f>
        <v>0</v>
      </c>
      <c r="Q2562" t="str">
        <f>IF(AND(Stock_Info[[#This Row],[% Deli. Qty to Traded Qty]]&gt;80,Stock_Info[[#This Row],[No. of Trades]]&lt;3000),"Unusual Day","")</f>
        <v/>
      </c>
      <c r="R2562" t="str">
        <f>IF(AND(Stock_Info[[#This Row],[Spread High-Low]] &lt; 10, Stock_Info[[#This Row],[% Deli. Qty to Traded Qty]] &gt; 90), "Good Day", "")</f>
        <v/>
      </c>
    </row>
    <row r="2563" spans="1:18">
      <c r="A2563" t="s">
        <v>50</v>
      </c>
      <c r="B2563" s="1">
        <v>45821</v>
      </c>
      <c r="C2563" s="1" t="str">
        <f>"WEEK" &amp;" " &amp;  INT((DAY(Stock_Info[[#This Row],[Date]])+WEEKDAY(DATE(YEAR(Stock_Info[[#This Row],[Date]]),MONTH(Stock_Info[[#This Row],[Date]]),1))-1)/7)+1</f>
        <v>WEEK 2</v>
      </c>
      <c r="D2563" s="12">
        <v>142.94999999999999</v>
      </c>
      <c r="E2563" s="12">
        <v>146</v>
      </c>
      <c r="F2563" s="12">
        <v>141</v>
      </c>
      <c r="G2563" s="12">
        <v>144.94999999999999</v>
      </c>
      <c r="H2563" s="12">
        <v>144.50736957854892</v>
      </c>
      <c r="I2563">
        <v>47289</v>
      </c>
      <c r="J2563">
        <v>615</v>
      </c>
      <c r="K2563" s="12">
        <v>6833609</v>
      </c>
      <c r="L2563">
        <v>28091</v>
      </c>
      <c r="M2563">
        <v>59.4</v>
      </c>
      <c r="N2563">
        <v>5</v>
      </c>
      <c r="O2563">
        <v>2</v>
      </c>
      <c r="P2563">
        <f xml:space="preserve"> IF(Stock_Info[[#This Row],[Close Price]] &gt; Stock_Info[[#This Row],[Open Price]], 1, 0)</f>
        <v>1</v>
      </c>
      <c r="Q2563" t="str">
        <f>IF(AND(Stock_Info[[#This Row],[% Deli. Qty to Traded Qty]]&gt;80,Stock_Info[[#This Row],[No. of Trades]]&lt;3000),"Unusual Day","")</f>
        <v/>
      </c>
      <c r="R2563" t="str">
        <f>IF(AND(Stock_Info[[#This Row],[Spread High-Low]] &lt; 10, Stock_Info[[#This Row],[% Deli. Qty to Traded Qty]] &gt; 90), "Good Day", "")</f>
        <v/>
      </c>
    </row>
    <row r="2564" spans="1:18">
      <c r="A2564" t="s">
        <v>50</v>
      </c>
      <c r="B2564" s="1">
        <v>45820</v>
      </c>
      <c r="C2564" s="1" t="str">
        <f>"WEEK" &amp;" " &amp;  INT((DAY(Stock_Info[[#This Row],[Date]])+WEEKDAY(DATE(YEAR(Stock_Info[[#This Row],[Date]]),MONTH(Stock_Info[[#This Row],[Date]]),1))-1)/7)+1</f>
        <v>WEEK 2</v>
      </c>
      <c r="D2564" s="12">
        <v>146</v>
      </c>
      <c r="E2564" s="12">
        <v>148.19999999999999</v>
      </c>
      <c r="F2564" s="12">
        <v>145.19999999999999</v>
      </c>
      <c r="G2564" s="12">
        <v>145.69999999999999</v>
      </c>
      <c r="H2564" s="12">
        <v>147.05667723635108</v>
      </c>
      <c r="I2564">
        <v>92718</v>
      </c>
      <c r="J2564">
        <v>1401</v>
      </c>
      <c r="K2564" s="12">
        <v>13634801</v>
      </c>
      <c r="L2564">
        <v>72317</v>
      </c>
      <c r="M2564">
        <v>78</v>
      </c>
      <c r="N2564">
        <v>3</v>
      </c>
      <c r="O2564">
        <v>-0.3</v>
      </c>
      <c r="P2564">
        <f xml:space="preserve"> IF(Stock_Info[[#This Row],[Close Price]] &gt; Stock_Info[[#This Row],[Open Price]], 1, 0)</f>
        <v>0</v>
      </c>
      <c r="Q2564" t="str">
        <f>IF(AND(Stock_Info[[#This Row],[% Deli. Qty to Traded Qty]]&gt;80,Stock_Info[[#This Row],[No. of Trades]]&lt;3000),"Unusual Day","")</f>
        <v/>
      </c>
      <c r="R2564" t="str">
        <f>IF(AND(Stock_Info[[#This Row],[Spread High-Low]] &lt; 10, Stock_Info[[#This Row],[% Deli. Qty to Traded Qty]] &gt; 90), "Good Day", "")</f>
        <v/>
      </c>
    </row>
    <row r="2565" spans="1:18">
      <c r="A2565" t="s">
        <v>50</v>
      </c>
      <c r="B2565" s="1">
        <v>45819</v>
      </c>
      <c r="C2565" s="1" t="str">
        <f>"WEEK" &amp;" " &amp;  INT((DAY(Stock_Info[[#This Row],[Date]])+WEEKDAY(DATE(YEAR(Stock_Info[[#This Row],[Date]]),MONTH(Stock_Info[[#This Row],[Date]]),1))-1)/7)+1</f>
        <v>WEEK 2</v>
      </c>
      <c r="D2565" s="12">
        <v>149.4</v>
      </c>
      <c r="E2565" s="12">
        <v>150</v>
      </c>
      <c r="F2565" s="12">
        <v>144.6</v>
      </c>
      <c r="G2565" s="12">
        <v>146.1</v>
      </c>
      <c r="H2565" s="12">
        <v>146.58900422477626</v>
      </c>
      <c r="I2565">
        <v>88052</v>
      </c>
      <c r="J2565">
        <v>757</v>
      </c>
      <c r="K2565" s="12">
        <v>12907455</v>
      </c>
      <c r="L2565">
        <v>41068</v>
      </c>
      <c r="M2565">
        <v>46.64</v>
      </c>
      <c r="N2565">
        <v>5.4</v>
      </c>
      <c r="O2565">
        <v>-3.3</v>
      </c>
      <c r="P2565">
        <f xml:space="preserve"> IF(Stock_Info[[#This Row],[Close Price]] &gt; Stock_Info[[#This Row],[Open Price]], 1, 0)</f>
        <v>0</v>
      </c>
      <c r="Q2565" t="str">
        <f>IF(AND(Stock_Info[[#This Row],[% Deli. Qty to Traded Qty]]&gt;80,Stock_Info[[#This Row],[No. of Trades]]&lt;3000),"Unusual Day","")</f>
        <v/>
      </c>
      <c r="R2565" t="str">
        <f>IF(AND(Stock_Info[[#This Row],[Spread High-Low]] &lt; 10, Stock_Info[[#This Row],[% Deli. Qty to Traded Qty]] &gt; 90), "Good Day", "")</f>
        <v/>
      </c>
    </row>
    <row r="2566" spans="1:18">
      <c r="A2566" t="s">
        <v>50</v>
      </c>
      <c r="B2566" s="1">
        <v>45818</v>
      </c>
      <c r="C2566" s="1" t="str">
        <f>"WEEK" &amp;" " &amp;  INT((DAY(Stock_Info[[#This Row],[Date]])+WEEKDAY(DATE(YEAR(Stock_Info[[#This Row],[Date]]),MONTH(Stock_Info[[#This Row],[Date]]),1))-1)/7)+1</f>
        <v>WEEK 2</v>
      </c>
      <c r="D2566" s="12">
        <v>146.4</v>
      </c>
      <c r="E2566" s="12">
        <v>150.69999999999999</v>
      </c>
      <c r="F2566" s="12">
        <v>146.4</v>
      </c>
      <c r="G2566" s="12">
        <v>149.44999999999999</v>
      </c>
      <c r="H2566" s="12">
        <v>148.9500033503403</v>
      </c>
      <c r="I2566">
        <v>104467</v>
      </c>
      <c r="J2566">
        <v>1087</v>
      </c>
      <c r="K2566" s="12">
        <v>15560360</v>
      </c>
      <c r="L2566">
        <v>47435</v>
      </c>
      <c r="M2566">
        <v>45.41</v>
      </c>
      <c r="N2566">
        <v>4.3</v>
      </c>
      <c r="O2566">
        <v>3.05</v>
      </c>
      <c r="P2566">
        <f xml:space="preserve"> IF(Stock_Info[[#This Row],[Close Price]] &gt; Stock_Info[[#This Row],[Open Price]], 1, 0)</f>
        <v>1</v>
      </c>
      <c r="Q2566" t="str">
        <f>IF(AND(Stock_Info[[#This Row],[% Deli. Qty to Traded Qty]]&gt;80,Stock_Info[[#This Row],[No. of Trades]]&lt;3000),"Unusual Day","")</f>
        <v/>
      </c>
      <c r="R2566" t="str">
        <f>IF(AND(Stock_Info[[#This Row],[Spread High-Low]] &lt; 10, Stock_Info[[#This Row],[% Deli. Qty to Traded Qty]] &gt; 90), "Good Day", "")</f>
        <v/>
      </c>
    </row>
    <row r="2567" spans="1:18">
      <c r="A2567" t="s">
        <v>50</v>
      </c>
      <c r="B2567" s="1">
        <v>45817</v>
      </c>
      <c r="C2567" s="1" t="str">
        <f>"WEEK" &amp;" " &amp;  INT((DAY(Stock_Info[[#This Row],[Date]])+WEEKDAY(DATE(YEAR(Stock_Info[[#This Row],[Date]]),MONTH(Stock_Info[[#This Row],[Date]]),1))-1)/7)+1</f>
        <v>WEEK 2</v>
      </c>
      <c r="D2567" s="12">
        <v>147.05000000000001</v>
      </c>
      <c r="E2567" s="12">
        <v>148.1</v>
      </c>
      <c r="F2567" s="12">
        <v>145.69999999999999</v>
      </c>
      <c r="G2567" s="12">
        <v>146.35</v>
      </c>
      <c r="H2567" s="12">
        <v>147.29162635708911</v>
      </c>
      <c r="I2567">
        <v>65121</v>
      </c>
      <c r="J2567">
        <v>835</v>
      </c>
      <c r="K2567" s="12">
        <v>9591778</v>
      </c>
      <c r="L2567">
        <v>33260</v>
      </c>
      <c r="M2567">
        <v>51.07</v>
      </c>
      <c r="N2567">
        <v>2.4</v>
      </c>
      <c r="O2567">
        <v>-0.7</v>
      </c>
      <c r="P2567">
        <f xml:space="preserve"> IF(Stock_Info[[#This Row],[Close Price]] &gt; Stock_Info[[#This Row],[Open Price]], 1, 0)</f>
        <v>0</v>
      </c>
      <c r="Q2567" t="str">
        <f>IF(AND(Stock_Info[[#This Row],[% Deli. Qty to Traded Qty]]&gt;80,Stock_Info[[#This Row],[No. of Trades]]&lt;3000),"Unusual Day","")</f>
        <v/>
      </c>
      <c r="R2567" t="str">
        <f>IF(AND(Stock_Info[[#This Row],[Spread High-Low]] &lt; 10, Stock_Info[[#This Row],[% Deli. Qty to Traded Qty]] &gt; 90), "Good Day", "")</f>
        <v/>
      </c>
    </row>
    <row r="2568" spans="1:18">
      <c r="A2568" t="s">
        <v>50</v>
      </c>
      <c r="B2568" s="1">
        <v>45814</v>
      </c>
      <c r="C2568" s="1" t="str">
        <f>"WEEK" &amp;" " &amp;  INT((DAY(Stock_Info[[#This Row],[Date]])+WEEKDAY(DATE(YEAR(Stock_Info[[#This Row],[Date]]),MONTH(Stock_Info[[#This Row],[Date]]),1))-1)/7)+1</f>
        <v>WEEK 1</v>
      </c>
      <c r="D2568" s="12">
        <v>141.30000000000001</v>
      </c>
      <c r="E2568" s="12">
        <v>147.5</v>
      </c>
      <c r="F2568" s="12">
        <v>140.94999999999999</v>
      </c>
      <c r="G2568" s="12">
        <v>146.85</v>
      </c>
      <c r="H2568" s="12">
        <v>145.63682849966355</v>
      </c>
      <c r="I2568">
        <v>300186</v>
      </c>
      <c r="J2568">
        <v>7866</v>
      </c>
      <c r="K2568" s="12">
        <v>43718137</v>
      </c>
      <c r="L2568">
        <v>169745</v>
      </c>
      <c r="M2568">
        <v>56.55</v>
      </c>
      <c r="N2568">
        <v>6.55</v>
      </c>
      <c r="O2568">
        <v>5.55</v>
      </c>
      <c r="P2568">
        <f xml:space="preserve"> IF(Stock_Info[[#This Row],[Close Price]] &gt; Stock_Info[[#This Row],[Open Price]], 1, 0)</f>
        <v>1</v>
      </c>
      <c r="Q2568" t="str">
        <f>IF(AND(Stock_Info[[#This Row],[% Deli. Qty to Traded Qty]]&gt;80,Stock_Info[[#This Row],[No. of Trades]]&lt;3000),"Unusual Day","")</f>
        <v/>
      </c>
      <c r="R2568" t="str">
        <f>IF(AND(Stock_Info[[#This Row],[Spread High-Low]] &lt; 10, Stock_Info[[#This Row],[% Deli. Qty to Traded Qty]] &gt; 90), "Good Day", "")</f>
        <v/>
      </c>
    </row>
    <row r="2569" spans="1:18">
      <c r="A2569" t="s">
        <v>50</v>
      </c>
      <c r="B2569" s="1">
        <v>45813</v>
      </c>
      <c r="C2569" s="1" t="str">
        <f>"WEEK" &amp;" " &amp;  INT((DAY(Stock_Info[[#This Row],[Date]])+WEEKDAY(DATE(YEAR(Stock_Info[[#This Row],[Date]]),MONTH(Stock_Info[[#This Row],[Date]]),1))-1)/7)+1</f>
        <v>WEEK 1</v>
      </c>
      <c r="D2569" s="12">
        <v>146.15</v>
      </c>
      <c r="E2569" s="12">
        <v>147.15</v>
      </c>
      <c r="F2569" s="12">
        <v>140.80000000000001</v>
      </c>
      <c r="G2569" s="12">
        <v>141.25</v>
      </c>
      <c r="H2569" s="12">
        <v>143.43052913544781</v>
      </c>
      <c r="I2569">
        <v>51518</v>
      </c>
      <c r="J2569">
        <v>691</v>
      </c>
      <c r="K2569" s="12">
        <v>7389254</v>
      </c>
      <c r="L2569">
        <v>32327</v>
      </c>
      <c r="M2569">
        <v>62.75</v>
      </c>
      <c r="N2569">
        <v>6.35</v>
      </c>
      <c r="O2569">
        <v>-4.9000000000000004</v>
      </c>
      <c r="P2569">
        <f xml:space="preserve"> IF(Stock_Info[[#This Row],[Close Price]] &gt; Stock_Info[[#This Row],[Open Price]], 1, 0)</f>
        <v>0</v>
      </c>
      <c r="Q2569" t="str">
        <f>IF(AND(Stock_Info[[#This Row],[% Deli. Qty to Traded Qty]]&gt;80,Stock_Info[[#This Row],[No. of Trades]]&lt;3000),"Unusual Day","")</f>
        <v/>
      </c>
      <c r="R2569" t="str">
        <f>IF(AND(Stock_Info[[#This Row],[Spread High-Low]] &lt; 10, Stock_Info[[#This Row],[% Deli. Qty to Traded Qty]] &gt; 90), "Good Day", "")</f>
        <v/>
      </c>
    </row>
    <row r="2570" spans="1:18">
      <c r="A2570" t="s">
        <v>50</v>
      </c>
      <c r="B2570" s="1">
        <v>45812</v>
      </c>
      <c r="C2570" s="1" t="str">
        <f>"WEEK" &amp;" " &amp;  INT((DAY(Stock_Info[[#This Row],[Date]])+WEEKDAY(DATE(YEAR(Stock_Info[[#This Row],[Date]]),MONTH(Stock_Info[[#This Row],[Date]]),1))-1)/7)+1</f>
        <v>WEEK 1</v>
      </c>
      <c r="D2570" s="12">
        <v>146</v>
      </c>
      <c r="E2570" s="12">
        <v>147.85</v>
      </c>
      <c r="F2570" s="12">
        <v>145</v>
      </c>
      <c r="G2570" s="12">
        <v>145.4</v>
      </c>
      <c r="H2570" s="12">
        <v>146.31843197019728</v>
      </c>
      <c r="I2570">
        <v>82677</v>
      </c>
      <c r="J2570">
        <v>1943</v>
      </c>
      <c r="K2570" s="12">
        <v>12097169</v>
      </c>
      <c r="L2570">
        <v>51113</v>
      </c>
      <c r="M2570">
        <v>61.82</v>
      </c>
      <c r="N2570">
        <v>2.85</v>
      </c>
      <c r="O2570">
        <v>-0.6</v>
      </c>
      <c r="P2570">
        <f xml:space="preserve"> IF(Stock_Info[[#This Row],[Close Price]] &gt; Stock_Info[[#This Row],[Open Price]], 1, 0)</f>
        <v>0</v>
      </c>
      <c r="Q2570" t="str">
        <f>IF(AND(Stock_Info[[#This Row],[% Deli. Qty to Traded Qty]]&gt;80,Stock_Info[[#This Row],[No. of Trades]]&lt;3000),"Unusual Day","")</f>
        <v/>
      </c>
      <c r="R2570" t="str">
        <f>IF(AND(Stock_Info[[#This Row],[Spread High-Low]] &lt; 10, Stock_Info[[#This Row],[% Deli. Qty to Traded Qty]] &gt; 90), "Good Day", "")</f>
        <v/>
      </c>
    </row>
    <row r="2571" spans="1:18">
      <c r="A2571" t="s">
        <v>50</v>
      </c>
      <c r="B2571" s="1">
        <v>45811</v>
      </c>
      <c r="C2571" s="1" t="str">
        <f>"WEEK" &amp;" " &amp;  INT((DAY(Stock_Info[[#This Row],[Date]])+WEEKDAY(DATE(YEAR(Stock_Info[[#This Row],[Date]]),MONTH(Stock_Info[[#This Row],[Date]]),1))-1)/7)+1</f>
        <v>WEEK 1</v>
      </c>
      <c r="D2571" s="12">
        <v>148.44999999999999</v>
      </c>
      <c r="E2571" s="12">
        <v>148.55000000000001</v>
      </c>
      <c r="F2571" s="12">
        <v>145.19999999999999</v>
      </c>
      <c r="G2571" s="12">
        <v>146.44999999999999</v>
      </c>
      <c r="H2571" s="12">
        <v>146.85503307522691</v>
      </c>
      <c r="I2571">
        <v>58503</v>
      </c>
      <c r="J2571">
        <v>656</v>
      </c>
      <c r="K2571" s="12">
        <v>8591460</v>
      </c>
      <c r="L2571">
        <v>33779</v>
      </c>
      <c r="M2571">
        <v>57.74</v>
      </c>
      <c r="N2571">
        <v>3.35</v>
      </c>
      <c r="O2571">
        <v>-2</v>
      </c>
      <c r="P2571">
        <f xml:space="preserve"> IF(Stock_Info[[#This Row],[Close Price]] &gt; Stock_Info[[#This Row],[Open Price]], 1, 0)</f>
        <v>0</v>
      </c>
      <c r="Q2571" t="str">
        <f>IF(AND(Stock_Info[[#This Row],[% Deli. Qty to Traded Qty]]&gt;80,Stock_Info[[#This Row],[No. of Trades]]&lt;3000),"Unusual Day","")</f>
        <v/>
      </c>
      <c r="R2571" t="str">
        <f>IF(AND(Stock_Info[[#This Row],[Spread High-Low]] &lt; 10, Stock_Info[[#This Row],[% Deli. Qty to Traded Qty]] &gt; 90), "Good Day", "")</f>
        <v/>
      </c>
    </row>
    <row r="2572" spans="1:18">
      <c r="A2572" t="s">
        <v>50</v>
      </c>
      <c r="B2572" s="1">
        <v>45810</v>
      </c>
      <c r="C2572" s="1" t="str">
        <f>"WEEK" &amp;" " &amp;  INT((DAY(Stock_Info[[#This Row],[Date]])+WEEKDAY(DATE(YEAR(Stock_Info[[#This Row],[Date]]),MONTH(Stock_Info[[#This Row],[Date]]),1))-1)/7)+1</f>
        <v>WEEK 1</v>
      </c>
      <c r="D2572" s="12">
        <v>146.85</v>
      </c>
      <c r="E2572" s="12">
        <v>148.4</v>
      </c>
      <c r="F2572" s="12">
        <v>145</v>
      </c>
      <c r="G2572" s="12">
        <v>147.05000000000001</v>
      </c>
      <c r="H2572" s="12">
        <v>146.96116436918339</v>
      </c>
      <c r="I2572">
        <v>71455</v>
      </c>
      <c r="J2572">
        <v>939</v>
      </c>
      <c r="K2572" s="12">
        <v>10501110</v>
      </c>
      <c r="L2572">
        <v>39936</v>
      </c>
      <c r="M2572">
        <v>55.89</v>
      </c>
      <c r="N2572">
        <v>3.4</v>
      </c>
      <c r="O2572">
        <v>0.2</v>
      </c>
      <c r="P2572">
        <f xml:space="preserve"> IF(Stock_Info[[#This Row],[Close Price]] &gt; Stock_Info[[#This Row],[Open Price]], 1, 0)</f>
        <v>1</v>
      </c>
      <c r="Q2572" t="str">
        <f>IF(AND(Stock_Info[[#This Row],[% Deli. Qty to Traded Qty]]&gt;80,Stock_Info[[#This Row],[No. of Trades]]&lt;3000),"Unusual Day","")</f>
        <v/>
      </c>
      <c r="R2572" t="str">
        <f>IF(AND(Stock_Info[[#This Row],[Spread High-Low]] &lt; 10, Stock_Info[[#This Row],[% Deli. Qty to Traded Qty]] &gt; 90), "Good Day", "")</f>
        <v/>
      </c>
    </row>
    <row r="2573" spans="1:18">
      <c r="A2573" t="s">
        <v>50</v>
      </c>
      <c r="B2573" s="1">
        <v>45807</v>
      </c>
      <c r="C2573" s="1" t="str">
        <f>"WEEK" &amp;" " &amp;  INT((DAY(Stock_Info[[#This Row],[Date]])+WEEKDAY(DATE(YEAR(Stock_Info[[#This Row],[Date]]),MONTH(Stock_Info[[#This Row],[Date]]),1))-1)/7)+1</f>
        <v>WEEK 5</v>
      </c>
      <c r="D2573" s="12">
        <v>145.6</v>
      </c>
      <c r="E2573" s="12">
        <v>147.9</v>
      </c>
      <c r="F2573" s="12">
        <v>145.1</v>
      </c>
      <c r="G2573" s="12">
        <v>146.9</v>
      </c>
      <c r="H2573" s="12">
        <v>146.89963535122084</v>
      </c>
      <c r="I2573">
        <v>162348</v>
      </c>
      <c r="J2573">
        <v>2524</v>
      </c>
      <c r="K2573" s="12">
        <v>23848862</v>
      </c>
      <c r="L2573">
        <v>105621</v>
      </c>
      <c r="M2573">
        <v>65.06</v>
      </c>
      <c r="N2573">
        <v>2.8</v>
      </c>
      <c r="O2573">
        <v>1.3</v>
      </c>
      <c r="P2573">
        <f xml:space="preserve"> IF(Stock_Info[[#This Row],[Close Price]] &gt; Stock_Info[[#This Row],[Open Price]], 1, 0)</f>
        <v>1</v>
      </c>
      <c r="Q2573" t="str">
        <f>IF(AND(Stock_Info[[#This Row],[% Deli. Qty to Traded Qty]]&gt;80,Stock_Info[[#This Row],[No. of Trades]]&lt;3000),"Unusual Day","")</f>
        <v/>
      </c>
      <c r="R2573" t="str">
        <f>IF(AND(Stock_Info[[#This Row],[Spread High-Low]] &lt; 10, Stock_Info[[#This Row],[% Deli. Qty to Traded Qty]] &gt; 90), "Good Day", "")</f>
        <v/>
      </c>
    </row>
    <row r="2574" spans="1:18">
      <c r="A2574" t="s">
        <v>50</v>
      </c>
      <c r="B2574" s="1">
        <v>45806</v>
      </c>
      <c r="C2574" s="1" t="str">
        <f>"WEEK" &amp;" " &amp;  INT((DAY(Stock_Info[[#This Row],[Date]])+WEEKDAY(DATE(YEAR(Stock_Info[[#This Row],[Date]]),MONTH(Stock_Info[[#This Row],[Date]]),1))-1)/7)+1</f>
        <v>WEEK 5</v>
      </c>
      <c r="D2574" s="12">
        <v>142.94999999999999</v>
      </c>
      <c r="E2574" s="12">
        <v>147.4</v>
      </c>
      <c r="F2574" s="12">
        <v>142.19999999999999</v>
      </c>
      <c r="G2574" s="12">
        <v>145.6</v>
      </c>
      <c r="H2574" s="12">
        <v>145.16072345203722</v>
      </c>
      <c r="I2574">
        <v>249360</v>
      </c>
      <c r="J2574">
        <v>2807</v>
      </c>
      <c r="K2574" s="12">
        <v>36197278</v>
      </c>
      <c r="L2574">
        <v>155326</v>
      </c>
      <c r="M2574">
        <v>62.29</v>
      </c>
      <c r="N2574">
        <v>5.2</v>
      </c>
      <c r="O2574">
        <v>2.65</v>
      </c>
      <c r="P2574">
        <f xml:space="preserve"> IF(Stock_Info[[#This Row],[Close Price]] &gt; Stock_Info[[#This Row],[Open Price]], 1, 0)</f>
        <v>1</v>
      </c>
      <c r="Q2574" t="str">
        <f>IF(AND(Stock_Info[[#This Row],[% Deli. Qty to Traded Qty]]&gt;80,Stock_Info[[#This Row],[No. of Trades]]&lt;3000),"Unusual Day","")</f>
        <v/>
      </c>
      <c r="R2574" t="str">
        <f>IF(AND(Stock_Info[[#This Row],[Spread High-Low]] &lt; 10, Stock_Info[[#This Row],[% Deli. Qty to Traded Qty]] &gt; 90), "Good Day", "")</f>
        <v/>
      </c>
    </row>
    <row r="2575" spans="1:18">
      <c r="A2575" t="s">
        <v>50</v>
      </c>
      <c r="B2575" s="1">
        <v>45805</v>
      </c>
      <c r="C2575" s="1" t="str">
        <f>"WEEK" &amp;" " &amp;  INT((DAY(Stock_Info[[#This Row],[Date]])+WEEKDAY(DATE(YEAR(Stock_Info[[#This Row],[Date]]),MONTH(Stock_Info[[#This Row],[Date]]),1))-1)/7)+1</f>
        <v>WEEK 5</v>
      </c>
      <c r="D2575" s="12">
        <v>141</v>
      </c>
      <c r="E2575" s="12">
        <v>143.69999999999999</v>
      </c>
      <c r="F2575" s="12">
        <v>141</v>
      </c>
      <c r="G2575" s="12">
        <v>143</v>
      </c>
      <c r="H2575" s="12">
        <v>143.0088818344534</v>
      </c>
      <c r="I2575">
        <v>29611</v>
      </c>
      <c r="J2575">
        <v>502</v>
      </c>
      <c r="K2575" s="12">
        <v>4234636</v>
      </c>
      <c r="L2575">
        <v>19187</v>
      </c>
      <c r="M2575">
        <v>64.8</v>
      </c>
      <c r="N2575">
        <v>2.7</v>
      </c>
      <c r="O2575">
        <v>2</v>
      </c>
      <c r="P2575">
        <f xml:space="preserve"> IF(Stock_Info[[#This Row],[Close Price]] &gt; Stock_Info[[#This Row],[Open Price]], 1, 0)</f>
        <v>1</v>
      </c>
      <c r="Q2575" t="str">
        <f>IF(AND(Stock_Info[[#This Row],[% Deli. Qty to Traded Qty]]&gt;80,Stock_Info[[#This Row],[No. of Trades]]&lt;3000),"Unusual Day","")</f>
        <v/>
      </c>
      <c r="R2575" t="str">
        <f>IF(AND(Stock_Info[[#This Row],[Spread High-Low]] &lt; 10, Stock_Info[[#This Row],[% Deli. Qty to Traded Qty]] &gt; 90), "Good Day", "")</f>
        <v/>
      </c>
    </row>
    <row r="2576" spans="1:18">
      <c r="A2576" t="s">
        <v>50</v>
      </c>
      <c r="B2576" s="1">
        <v>45804</v>
      </c>
      <c r="C2576" s="1" t="str">
        <f>"WEEK" &amp;" " &amp;  INT((DAY(Stock_Info[[#This Row],[Date]])+WEEKDAY(DATE(YEAR(Stock_Info[[#This Row],[Date]]),MONTH(Stock_Info[[#This Row],[Date]]),1))-1)/7)+1</f>
        <v>WEEK 5</v>
      </c>
      <c r="D2576" s="12">
        <v>138</v>
      </c>
      <c r="E2576" s="12">
        <v>142.5</v>
      </c>
      <c r="F2576" s="12">
        <v>138</v>
      </c>
      <c r="G2576" s="12">
        <v>141.94999999999999</v>
      </c>
      <c r="H2576" s="12">
        <v>141.92706531277423</v>
      </c>
      <c r="I2576">
        <v>79770</v>
      </c>
      <c r="J2576">
        <v>3029</v>
      </c>
      <c r="K2576" s="12">
        <v>11321522</v>
      </c>
      <c r="L2576">
        <v>56009</v>
      </c>
      <c r="M2576">
        <v>70.209999999999994</v>
      </c>
      <c r="N2576">
        <v>4.5</v>
      </c>
      <c r="O2576">
        <v>3.95</v>
      </c>
      <c r="P2576">
        <f xml:space="preserve"> IF(Stock_Info[[#This Row],[Close Price]] &gt; Stock_Info[[#This Row],[Open Price]], 1, 0)</f>
        <v>1</v>
      </c>
      <c r="Q2576" t="str">
        <f>IF(AND(Stock_Info[[#This Row],[% Deli. Qty to Traded Qty]]&gt;80,Stock_Info[[#This Row],[No. of Trades]]&lt;3000),"Unusual Day","")</f>
        <v/>
      </c>
      <c r="R2576" t="str">
        <f>IF(AND(Stock_Info[[#This Row],[Spread High-Low]] &lt; 10, Stock_Info[[#This Row],[% Deli. Qty to Traded Qty]] &gt; 90), "Good Day", "")</f>
        <v/>
      </c>
    </row>
    <row r="2577" spans="1:18">
      <c r="A2577" t="s">
        <v>50</v>
      </c>
      <c r="B2577" s="1">
        <v>45803</v>
      </c>
      <c r="C2577" s="1" t="str">
        <f>"WEEK" &amp;" " &amp;  INT((DAY(Stock_Info[[#This Row],[Date]])+WEEKDAY(DATE(YEAR(Stock_Info[[#This Row],[Date]]),MONTH(Stock_Info[[#This Row],[Date]]),1))-1)/7)+1</f>
        <v>WEEK 5</v>
      </c>
      <c r="D2577" s="12">
        <v>140.85</v>
      </c>
      <c r="E2577" s="12">
        <v>142.44999999999999</v>
      </c>
      <c r="F2577" s="12">
        <v>140.35</v>
      </c>
      <c r="G2577" s="12">
        <v>142</v>
      </c>
      <c r="H2577" s="12">
        <v>141.88686389486401</v>
      </c>
      <c r="I2577">
        <v>67874</v>
      </c>
      <c r="J2577">
        <v>734</v>
      </c>
      <c r="K2577" s="12">
        <v>9630429</v>
      </c>
      <c r="L2577">
        <v>42319</v>
      </c>
      <c r="M2577">
        <v>62.35</v>
      </c>
      <c r="N2577">
        <v>2.1</v>
      </c>
      <c r="O2577">
        <v>1.1499999999999999</v>
      </c>
      <c r="P2577">
        <f xml:space="preserve"> IF(Stock_Info[[#This Row],[Close Price]] &gt; Stock_Info[[#This Row],[Open Price]], 1, 0)</f>
        <v>1</v>
      </c>
      <c r="Q2577" t="str">
        <f>IF(AND(Stock_Info[[#This Row],[% Deli. Qty to Traded Qty]]&gt;80,Stock_Info[[#This Row],[No. of Trades]]&lt;3000),"Unusual Day","")</f>
        <v/>
      </c>
      <c r="R2577" t="str">
        <f>IF(AND(Stock_Info[[#This Row],[Spread High-Low]] &lt; 10, Stock_Info[[#This Row],[% Deli. Qty to Traded Qty]] &gt; 90), "Good Day", "")</f>
        <v/>
      </c>
    </row>
    <row r="2578" spans="1:18">
      <c r="A2578" t="s">
        <v>50</v>
      </c>
      <c r="B2578" s="1">
        <v>45800</v>
      </c>
      <c r="C2578" s="1" t="str">
        <f>"WEEK" &amp;" " &amp;  INT((DAY(Stock_Info[[#This Row],[Date]])+WEEKDAY(DATE(YEAR(Stock_Info[[#This Row],[Date]]),MONTH(Stock_Info[[#This Row],[Date]]),1))-1)/7)+1</f>
        <v>WEEK 4</v>
      </c>
      <c r="D2578" s="12">
        <v>138.05000000000001</v>
      </c>
      <c r="E2578" s="12">
        <v>141</v>
      </c>
      <c r="F2578" s="12">
        <v>137.9</v>
      </c>
      <c r="G2578" s="12">
        <v>140</v>
      </c>
      <c r="H2578" s="12">
        <v>139.93741484342451</v>
      </c>
      <c r="I2578">
        <v>88807</v>
      </c>
      <c r="J2578">
        <v>1460</v>
      </c>
      <c r="K2578" s="12">
        <v>12427422</v>
      </c>
      <c r="L2578">
        <v>43939</v>
      </c>
      <c r="M2578">
        <v>49.48</v>
      </c>
      <c r="N2578">
        <v>3.1</v>
      </c>
      <c r="O2578">
        <v>1.95</v>
      </c>
      <c r="P2578">
        <f xml:space="preserve"> IF(Stock_Info[[#This Row],[Close Price]] &gt; Stock_Info[[#This Row],[Open Price]], 1, 0)</f>
        <v>1</v>
      </c>
      <c r="Q2578" t="str">
        <f>IF(AND(Stock_Info[[#This Row],[% Deli. Qty to Traded Qty]]&gt;80,Stock_Info[[#This Row],[No. of Trades]]&lt;3000),"Unusual Day","")</f>
        <v/>
      </c>
      <c r="R2578" t="str">
        <f>IF(AND(Stock_Info[[#This Row],[Spread High-Low]] &lt; 10, Stock_Info[[#This Row],[% Deli. Qty to Traded Qty]] &gt; 90), "Good Day", "")</f>
        <v/>
      </c>
    </row>
    <row r="2579" spans="1:18">
      <c r="A2579" t="s">
        <v>50</v>
      </c>
      <c r="B2579" s="1">
        <v>45799</v>
      </c>
      <c r="C2579" s="1" t="str">
        <f>"WEEK" &amp;" " &amp;  INT((DAY(Stock_Info[[#This Row],[Date]])+WEEKDAY(DATE(YEAR(Stock_Info[[#This Row],[Date]]),MONTH(Stock_Info[[#This Row],[Date]]),1))-1)/7)+1</f>
        <v>WEEK 4</v>
      </c>
      <c r="D2579" s="12">
        <v>139.80000000000001</v>
      </c>
      <c r="E2579" s="12">
        <v>141</v>
      </c>
      <c r="F2579" s="12">
        <v>137.44999999999999</v>
      </c>
      <c r="G2579" s="12">
        <v>138.69999999999999</v>
      </c>
      <c r="H2579" s="12">
        <v>139.24986370868149</v>
      </c>
      <c r="I2579">
        <v>89881</v>
      </c>
      <c r="J2579">
        <v>1681</v>
      </c>
      <c r="K2579" s="12">
        <v>12515917</v>
      </c>
      <c r="L2579">
        <v>54057</v>
      </c>
      <c r="M2579">
        <v>60.14</v>
      </c>
      <c r="N2579">
        <v>3.55</v>
      </c>
      <c r="O2579">
        <v>-1.1000000000000001</v>
      </c>
      <c r="P2579">
        <f xml:space="preserve"> IF(Stock_Info[[#This Row],[Close Price]] &gt; Stock_Info[[#This Row],[Open Price]], 1, 0)</f>
        <v>0</v>
      </c>
      <c r="Q2579" t="str">
        <f>IF(AND(Stock_Info[[#This Row],[% Deli. Qty to Traded Qty]]&gt;80,Stock_Info[[#This Row],[No. of Trades]]&lt;3000),"Unusual Day","")</f>
        <v/>
      </c>
      <c r="R2579" t="str">
        <f>IF(AND(Stock_Info[[#This Row],[Spread High-Low]] &lt; 10, Stock_Info[[#This Row],[% Deli. Qty to Traded Qty]] &gt; 90), "Good Day", "")</f>
        <v/>
      </c>
    </row>
    <row r="2580" spans="1:18">
      <c r="A2580" t="s">
        <v>50</v>
      </c>
      <c r="B2580" s="1">
        <v>45798</v>
      </c>
      <c r="C2580" s="1" t="str">
        <f>"WEEK" &amp;" " &amp;  INT((DAY(Stock_Info[[#This Row],[Date]])+WEEKDAY(DATE(YEAR(Stock_Info[[#This Row],[Date]]),MONTH(Stock_Info[[#This Row],[Date]]),1))-1)/7)+1</f>
        <v>WEEK 4</v>
      </c>
      <c r="D2580" s="12">
        <v>136.65</v>
      </c>
      <c r="E2580" s="12">
        <v>140.44999999999999</v>
      </c>
      <c r="F2580" s="12">
        <v>136.65</v>
      </c>
      <c r="G2580" s="12">
        <v>140.19999999999999</v>
      </c>
      <c r="H2580" s="12">
        <v>139.23497467813777</v>
      </c>
      <c r="I2580">
        <v>32778</v>
      </c>
      <c r="J2580">
        <v>1119</v>
      </c>
      <c r="K2580" s="12">
        <v>4563844</v>
      </c>
      <c r="L2580">
        <v>11831</v>
      </c>
      <c r="M2580">
        <v>36.090000000000003</v>
      </c>
      <c r="N2580">
        <v>3.8</v>
      </c>
      <c r="O2580">
        <v>3.55</v>
      </c>
      <c r="P2580">
        <f xml:space="preserve"> IF(Stock_Info[[#This Row],[Close Price]] &gt; Stock_Info[[#This Row],[Open Price]], 1, 0)</f>
        <v>1</v>
      </c>
      <c r="Q2580" t="str">
        <f>IF(AND(Stock_Info[[#This Row],[% Deli. Qty to Traded Qty]]&gt;80,Stock_Info[[#This Row],[No. of Trades]]&lt;3000),"Unusual Day","")</f>
        <v/>
      </c>
      <c r="R2580" t="str">
        <f>IF(AND(Stock_Info[[#This Row],[Spread High-Low]] &lt; 10, Stock_Info[[#This Row],[% Deli. Qty to Traded Qty]] &gt; 90), "Good Day", "")</f>
        <v/>
      </c>
    </row>
    <row r="2581" spans="1:18">
      <c r="A2581" t="s">
        <v>50</v>
      </c>
      <c r="B2581" s="1">
        <v>45797</v>
      </c>
      <c r="C2581" s="1" t="str">
        <f>"WEEK" &amp;" " &amp;  INT((DAY(Stock_Info[[#This Row],[Date]])+WEEKDAY(DATE(YEAR(Stock_Info[[#This Row],[Date]]),MONTH(Stock_Info[[#This Row],[Date]]),1))-1)/7)+1</f>
        <v>WEEK 4</v>
      </c>
      <c r="D2581" s="12">
        <v>141.05000000000001</v>
      </c>
      <c r="E2581" s="12">
        <v>143</v>
      </c>
      <c r="F2581" s="12">
        <v>137.80000000000001</v>
      </c>
      <c r="G2581" s="12">
        <v>138.35</v>
      </c>
      <c r="H2581" s="12">
        <v>140.32227435136505</v>
      </c>
      <c r="I2581">
        <v>151973</v>
      </c>
      <c r="J2581">
        <v>2745</v>
      </c>
      <c r="K2581" s="12">
        <v>21325197</v>
      </c>
      <c r="L2581">
        <v>64111</v>
      </c>
      <c r="M2581">
        <v>42.19</v>
      </c>
      <c r="N2581">
        <v>5.2</v>
      </c>
      <c r="O2581">
        <v>-2.7</v>
      </c>
      <c r="P2581">
        <f xml:space="preserve"> IF(Stock_Info[[#This Row],[Close Price]] &gt; Stock_Info[[#This Row],[Open Price]], 1, 0)</f>
        <v>0</v>
      </c>
      <c r="Q2581" t="str">
        <f>IF(AND(Stock_Info[[#This Row],[% Deli. Qty to Traded Qty]]&gt;80,Stock_Info[[#This Row],[No. of Trades]]&lt;3000),"Unusual Day","")</f>
        <v/>
      </c>
      <c r="R2581" t="str">
        <f>IF(AND(Stock_Info[[#This Row],[Spread High-Low]] &lt; 10, Stock_Info[[#This Row],[% Deli. Qty to Traded Qty]] &gt; 90), "Good Day", "")</f>
        <v/>
      </c>
    </row>
    <row r="2582" spans="1:18">
      <c r="A2582" t="s">
        <v>50</v>
      </c>
      <c r="B2582" s="1">
        <v>45796</v>
      </c>
      <c r="C2582" s="1" t="str">
        <f>"WEEK" &amp;" " &amp;  INT((DAY(Stock_Info[[#This Row],[Date]])+WEEKDAY(DATE(YEAR(Stock_Info[[#This Row],[Date]]),MONTH(Stock_Info[[#This Row],[Date]]),1))-1)/7)+1</f>
        <v>WEEK 4</v>
      </c>
      <c r="D2582" s="12">
        <v>142.55000000000001</v>
      </c>
      <c r="E2582" s="12">
        <v>144.65</v>
      </c>
      <c r="F2582" s="12">
        <v>141.9</v>
      </c>
      <c r="G2582" s="12">
        <v>142.6</v>
      </c>
      <c r="H2582" s="12">
        <v>143.11464152001122</v>
      </c>
      <c r="I2582">
        <v>49947</v>
      </c>
      <c r="J2582">
        <v>648</v>
      </c>
      <c r="K2582" s="12">
        <v>7148147</v>
      </c>
      <c r="L2582">
        <v>27131</v>
      </c>
      <c r="M2582">
        <v>54.32</v>
      </c>
      <c r="N2582">
        <v>2.75</v>
      </c>
      <c r="O2582">
        <v>0.05</v>
      </c>
      <c r="P2582">
        <f xml:space="preserve"> IF(Stock_Info[[#This Row],[Close Price]] &gt; Stock_Info[[#This Row],[Open Price]], 1, 0)</f>
        <v>1</v>
      </c>
      <c r="Q2582" t="str">
        <f>IF(AND(Stock_Info[[#This Row],[% Deli. Qty to Traded Qty]]&gt;80,Stock_Info[[#This Row],[No. of Trades]]&lt;3000),"Unusual Day","")</f>
        <v/>
      </c>
      <c r="R2582" t="str">
        <f>IF(AND(Stock_Info[[#This Row],[Spread High-Low]] &lt; 10, Stock_Info[[#This Row],[% Deli. Qty to Traded Qty]] &gt; 90), "Good Day", "")</f>
        <v/>
      </c>
    </row>
    <row r="2583" spans="1:18">
      <c r="A2583" t="s">
        <v>50</v>
      </c>
      <c r="B2583" s="1">
        <v>45793</v>
      </c>
      <c r="C2583" s="1" t="str">
        <f>"WEEK" &amp;" " &amp;  INT((DAY(Stock_Info[[#This Row],[Date]])+WEEKDAY(DATE(YEAR(Stock_Info[[#This Row],[Date]]),MONTH(Stock_Info[[#This Row],[Date]]),1))-1)/7)+1</f>
        <v>WEEK 3</v>
      </c>
      <c r="D2583" s="12">
        <v>140</v>
      </c>
      <c r="E2583" s="12">
        <v>143.55000000000001</v>
      </c>
      <c r="F2583" s="12">
        <v>140</v>
      </c>
      <c r="G2583" s="12">
        <v>142.19999999999999</v>
      </c>
      <c r="H2583" s="12">
        <v>142.04607269135519</v>
      </c>
      <c r="I2583">
        <v>139714</v>
      </c>
      <c r="J2583">
        <v>1676</v>
      </c>
      <c r="K2583" s="12">
        <v>19845825</v>
      </c>
      <c r="L2583">
        <v>93789</v>
      </c>
      <c r="M2583">
        <v>67.13</v>
      </c>
      <c r="N2583">
        <v>3.55</v>
      </c>
      <c r="O2583">
        <v>2.2000000000000002</v>
      </c>
      <c r="P2583">
        <f xml:space="preserve"> IF(Stock_Info[[#This Row],[Close Price]] &gt; Stock_Info[[#This Row],[Open Price]], 1, 0)</f>
        <v>1</v>
      </c>
      <c r="Q2583" t="str">
        <f>IF(AND(Stock_Info[[#This Row],[% Deli. Qty to Traded Qty]]&gt;80,Stock_Info[[#This Row],[No. of Trades]]&lt;3000),"Unusual Day","")</f>
        <v/>
      </c>
      <c r="R2583" t="str">
        <f>IF(AND(Stock_Info[[#This Row],[Spread High-Low]] &lt; 10, Stock_Info[[#This Row],[% Deli. Qty to Traded Qty]] &gt; 90), "Good Day", "")</f>
        <v/>
      </c>
    </row>
    <row r="2584" spans="1:18">
      <c r="A2584" t="s">
        <v>50</v>
      </c>
      <c r="B2584" s="1">
        <v>45792</v>
      </c>
      <c r="C2584" s="1" t="str">
        <f>"WEEK" &amp;" " &amp;  INT((DAY(Stock_Info[[#This Row],[Date]])+WEEKDAY(DATE(YEAR(Stock_Info[[#This Row],[Date]]),MONTH(Stock_Info[[#This Row],[Date]]),1))-1)/7)+1</f>
        <v>WEEK 3</v>
      </c>
      <c r="D2584" s="12">
        <v>141.80000000000001</v>
      </c>
      <c r="E2584" s="12">
        <v>142.65</v>
      </c>
      <c r="F2584" s="12">
        <v>139.30000000000001</v>
      </c>
      <c r="G2584" s="12">
        <v>140.55000000000001</v>
      </c>
      <c r="H2584" s="12">
        <v>140.96932262232809</v>
      </c>
      <c r="I2584">
        <v>128466</v>
      </c>
      <c r="J2584">
        <v>1715</v>
      </c>
      <c r="K2584" s="12">
        <v>18109765</v>
      </c>
      <c r="L2584">
        <v>64516</v>
      </c>
      <c r="M2584">
        <v>50.22</v>
      </c>
      <c r="N2584">
        <v>3.35</v>
      </c>
      <c r="O2584">
        <v>-1.25</v>
      </c>
      <c r="P2584">
        <f xml:space="preserve"> IF(Stock_Info[[#This Row],[Close Price]] &gt; Stock_Info[[#This Row],[Open Price]], 1, 0)</f>
        <v>0</v>
      </c>
      <c r="Q2584" t="str">
        <f>IF(AND(Stock_Info[[#This Row],[% Deli. Qty to Traded Qty]]&gt;80,Stock_Info[[#This Row],[No. of Trades]]&lt;3000),"Unusual Day","")</f>
        <v/>
      </c>
      <c r="R2584" t="str">
        <f>IF(AND(Stock_Info[[#This Row],[Spread High-Low]] &lt; 10, Stock_Info[[#This Row],[% Deli. Qty to Traded Qty]] &gt; 90), "Good Day", "")</f>
        <v/>
      </c>
    </row>
    <row r="2585" spans="1:18">
      <c r="A2585" t="s">
        <v>50</v>
      </c>
      <c r="B2585" s="1">
        <v>45791</v>
      </c>
      <c r="C2585" s="1" t="str">
        <f>"WEEK" &amp;" " &amp;  INT((DAY(Stock_Info[[#This Row],[Date]])+WEEKDAY(DATE(YEAR(Stock_Info[[#This Row],[Date]]),MONTH(Stock_Info[[#This Row],[Date]]),1))-1)/7)+1</f>
        <v>WEEK 3</v>
      </c>
      <c r="D2585" s="12">
        <v>142.85</v>
      </c>
      <c r="E2585" s="12">
        <v>144.30000000000001</v>
      </c>
      <c r="F2585" s="12">
        <v>139.80000000000001</v>
      </c>
      <c r="G2585" s="12">
        <v>140.94999999999999</v>
      </c>
      <c r="H2585" s="12">
        <v>142.06091306616761</v>
      </c>
      <c r="I2585">
        <v>111142</v>
      </c>
      <c r="J2585">
        <v>1553</v>
      </c>
      <c r="K2585" s="12">
        <v>15788934</v>
      </c>
      <c r="L2585">
        <v>61593</v>
      </c>
      <c r="M2585">
        <v>55.42</v>
      </c>
      <c r="N2585">
        <v>4.5</v>
      </c>
      <c r="O2585">
        <v>-1.9</v>
      </c>
      <c r="P2585">
        <f xml:space="preserve"> IF(Stock_Info[[#This Row],[Close Price]] &gt; Stock_Info[[#This Row],[Open Price]], 1, 0)</f>
        <v>0</v>
      </c>
      <c r="Q2585" t="str">
        <f>IF(AND(Stock_Info[[#This Row],[% Deli. Qty to Traded Qty]]&gt;80,Stock_Info[[#This Row],[No. of Trades]]&lt;3000),"Unusual Day","")</f>
        <v/>
      </c>
      <c r="R2585" t="str">
        <f>IF(AND(Stock_Info[[#This Row],[Spread High-Low]] &lt; 10, Stock_Info[[#This Row],[% Deli. Qty to Traded Qty]] &gt; 90), "Good Day", "")</f>
        <v/>
      </c>
    </row>
    <row r="2586" spans="1:18">
      <c r="A2586" t="s">
        <v>50</v>
      </c>
      <c r="B2586" s="1">
        <v>45790</v>
      </c>
      <c r="C2586" s="1" t="str">
        <f>"WEEK" &amp;" " &amp;  INT((DAY(Stock_Info[[#This Row],[Date]])+WEEKDAY(DATE(YEAR(Stock_Info[[#This Row],[Date]]),MONTH(Stock_Info[[#This Row],[Date]]),1))-1)/7)+1</f>
        <v>WEEK 3</v>
      </c>
      <c r="D2586" s="12">
        <v>137.1</v>
      </c>
      <c r="E2586" s="12">
        <v>143</v>
      </c>
      <c r="F2586" s="12">
        <v>136.35</v>
      </c>
      <c r="G2586" s="12">
        <v>142.6</v>
      </c>
      <c r="H2586" s="12">
        <v>141.2043237651371</v>
      </c>
      <c r="I2586">
        <v>558726</v>
      </c>
      <c r="J2586">
        <v>6620</v>
      </c>
      <c r="K2586" s="12">
        <v>78894527</v>
      </c>
      <c r="L2586">
        <v>349130</v>
      </c>
      <c r="M2586">
        <v>62.49</v>
      </c>
      <c r="N2586">
        <v>6.65</v>
      </c>
      <c r="O2586">
        <v>5.5</v>
      </c>
      <c r="P2586">
        <f xml:space="preserve"> IF(Stock_Info[[#This Row],[Close Price]] &gt; Stock_Info[[#This Row],[Open Price]], 1, 0)</f>
        <v>1</v>
      </c>
      <c r="Q2586" t="str">
        <f>IF(AND(Stock_Info[[#This Row],[% Deli. Qty to Traded Qty]]&gt;80,Stock_Info[[#This Row],[No. of Trades]]&lt;3000),"Unusual Day","")</f>
        <v/>
      </c>
      <c r="R2586" t="str">
        <f>IF(AND(Stock_Info[[#This Row],[Spread High-Low]] &lt; 10, Stock_Info[[#This Row],[% Deli. Qty to Traded Qty]] &gt; 90), "Good Day", "")</f>
        <v/>
      </c>
    </row>
    <row r="2587" spans="1:18">
      <c r="A2587" t="s">
        <v>50</v>
      </c>
      <c r="B2587" s="1">
        <v>45789</v>
      </c>
      <c r="C2587" s="1" t="str">
        <f>"WEEK" &amp;" " &amp;  INT((DAY(Stock_Info[[#This Row],[Date]])+WEEKDAY(DATE(YEAR(Stock_Info[[#This Row],[Date]]),MONTH(Stock_Info[[#This Row],[Date]]),1))-1)/7)+1</f>
        <v>WEEK 3</v>
      </c>
      <c r="D2587" s="12">
        <v>136.75</v>
      </c>
      <c r="E2587" s="12">
        <v>138.75</v>
      </c>
      <c r="F2587" s="12">
        <v>136.1</v>
      </c>
      <c r="G2587" s="12">
        <v>136.69999999999999</v>
      </c>
      <c r="H2587" s="12">
        <v>137.55435767084467</v>
      </c>
      <c r="I2587">
        <v>68454</v>
      </c>
      <c r="J2587">
        <v>3044</v>
      </c>
      <c r="K2587" s="12">
        <v>9416146</v>
      </c>
      <c r="L2587">
        <v>29920</v>
      </c>
      <c r="M2587">
        <v>43.71</v>
      </c>
      <c r="N2587">
        <v>2.65</v>
      </c>
      <c r="O2587">
        <v>-0.05</v>
      </c>
      <c r="P2587">
        <f xml:space="preserve"> IF(Stock_Info[[#This Row],[Close Price]] &gt; Stock_Info[[#This Row],[Open Price]], 1, 0)</f>
        <v>0</v>
      </c>
      <c r="Q2587" t="str">
        <f>IF(AND(Stock_Info[[#This Row],[% Deli. Qty to Traded Qty]]&gt;80,Stock_Info[[#This Row],[No. of Trades]]&lt;3000),"Unusual Day","")</f>
        <v/>
      </c>
      <c r="R2587" t="str">
        <f>IF(AND(Stock_Info[[#This Row],[Spread High-Low]] &lt; 10, Stock_Info[[#This Row],[% Deli. Qty to Traded Qty]] &gt; 90), "Good Day", "")</f>
        <v/>
      </c>
    </row>
    <row r="2588" spans="1:18">
      <c r="A2588" t="s">
        <v>50</v>
      </c>
      <c r="B2588" s="1">
        <v>45786</v>
      </c>
      <c r="C2588" s="1" t="str">
        <f>"WEEK" &amp;" " &amp;  INT((DAY(Stock_Info[[#This Row],[Date]])+WEEKDAY(DATE(YEAR(Stock_Info[[#This Row],[Date]]),MONTH(Stock_Info[[#This Row],[Date]]),1))-1)/7)+1</f>
        <v>WEEK 2</v>
      </c>
      <c r="D2588" s="12">
        <v>127.05</v>
      </c>
      <c r="E2588" s="12">
        <v>133.5</v>
      </c>
      <c r="F2588" s="12">
        <v>127.05</v>
      </c>
      <c r="G2588" s="12">
        <v>132.69999999999999</v>
      </c>
      <c r="H2588" s="12">
        <v>131.68261058775343</v>
      </c>
      <c r="I2588">
        <v>156256</v>
      </c>
      <c r="J2588">
        <v>3158</v>
      </c>
      <c r="K2588" s="12">
        <v>20576198</v>
      </c>
      <c r="L2588">
        <v>110038</v>
      </c>
      <c r="M2588">
        <v>70.42</v>
      </c>
      <c r="N2588">
        <v>6.45</v>
      </c>
      <c r="O2588">
        <v>5.65</v>
      </c>
      <c r="P2588">
        <f xml:space="preserve"> IF(Stock_Info[[#This Row],[Close Price]] &gt; Stock_Info[[#This Row],[Open Price]], 1, 0)</f>
        <v>1</v>
      </c>
      <c r="Q2588" t="str">
        <f>IF(AND(Stock_Info[[#This Row],[% Deli. Qty to Traded Qty]]&gt;80,Stock_Info[[#This Row],[No. of Trades]]&lt;3000),"Unusual Day","")</f>
        <v/>
      </c>
      <c r="R2588" t="str">
        <f>IF(AND(Stock_Info[[#This Row],[Spread High-Low]] &lt; 10, Stock_Info[[#This Row],[% Deli. Qty to Traded Qty]] &gt; 90), "Good Day", "")</f>
        <v/>
      </c>
    </row>
    <row r="2589" spans="1:18">
      <c r="A2589" t="s">
        <v>50</v>
      </c>
      <c r="B2589" s="1">
        <v>45785</v>
      </c>
      <c r="C2589" s="1" t="str">
        <f>"WEEK" &amp;" " &amp;  INT((DAY(Stock_Info[[#This Row],[Date]])+WEEKDAY(DATE(YEAR(Stock_Info[[#This Row],[Date]]),MONTH(Stock_Info[[#This Row],[Date]]),1))-1)/7)+1</f>
        <v>WEEK 2</v>
      </c>
      <c r="D2589" s="12">
        <v>134</v>
      </c>
      <c r="E2589" s="12">
        <v>137.1</v>
      </c>
      <c r="F2589" s="12">
        <v>131.85</v>
      </c>
      <c r="G2589" s="12">
        <v>132.30000000000001</v>
      </c>
      <c r="H2589" s="12">
        <v>134.26379105526462</v>
      </c>
      <c r="I2589">
        <v>119534</v>
      </c>
      <c r="J2589">
        <v>2131</v>
      </c>
      <c r="K2589" s="12">
        <v>16049088</v>
      </c>
      <c r="L2589">
        <v>77656</v>
      </c>
      <c r="M2589">
        <v>64.97</v>
      </c>
      <c r="N2589">
        <v>5.25</v>
      </c>
      <c r="O2589">
        <v>-1.7</v>
      </c>
      <c r="P2589">
        <f xml:space="preserve"> IF(Stock_Info[[#This Row],[Close Price]] &gt; Stock_Info[[#This Row],[Open Price]], 1, 0)</f>
        <v>0</v>
      </c>
      <c r="Q2589" t="str">
        <f>IF(AND(Stock_Info[[#This Row],[% Deli. Qty to Traded Qty]]&gt;80,Stock_Info[[#This Row],[No. of Trades]]&lt;3000),"Unusual Day","")</f>
        <v/>
      </c>
      <c r="R2589" t="str">
        <f>IF(AND(Stock_Info[[#This Row],[Spread High-Low]] &lt; 10, Stock_Info[[#This Row],[% Deli. Qty to Traded Qty]] &gt; 90), "Good Day", "")</f>
        <v/>
      </c>
    </row>
    <row r="2590" spans="1:18">
      <c r="A2590" t="s">
        <v>50</v>
      </c>
      <c r="B2590" s="1">
        <v>45784</v>
      </c>
      <c r="C2590" s="1" t="str">
        <f>"WEEK" &amp;" " &amp;  INT((DAY(Stock_Info[[#This Row],[Date]])+WEEKDAY(DATE(YEAR(Stock_Info[[#This Row],[Date]]),MONTH(Stock_Info[[#This Row],[Date]]),1))-1)/7)+1</f>
        <v>WEEK 2</v>
      </c>
      <c r="D2590" s="12">
        <v>131.94999999999999</v>
      </c>
      <c r="E2590" s="12">
        <v>135.4</v>
      </c>
      <c r="F2590" s="12">
        <v>130.05000000000001</v>
      </c>
      <c r="G2590" s="12">
        <v>135.15</v>
      </c>
      <c r="H2590" s="12">
        <v>133.02994051121135</v>
      </c>
      <c r="I2590">
        <v>45891</v>
      </c>
      <c r="J2590">
        <v>701</v>
      </c>
      <c r="K2590" s="12">
        <v>6104877</v>
      </c>
      <c r="L2590">
        <v>23970</v>
      </c>
      <c r="M2590">
        <v>52.23</v>
      </c>
      <c r="N2590">
        <v>5.35</v>
      </c>
      <c r="O2590">
        <v>3.2</v>
      </c>
      <c r="P2590">
        <f xml:space="preserve"> IF(Stock_Info[[#This Row],[Close Price]] &gt; Stock_Info[[#This Row],[Open Price]], 1, 0)</f>
        <v>1</v>
      </c>
      <c r="Q2590" t="str">
        <f>IF(AND(Stock_Info[[#This Row],[% Deli. Qty to Traded Qty]]&gt;80,Stock_Info[[#This Row],[No. of Trades]]&lt;3000),"Unusual Day","")</f>
        <v/>
      </c>
      <c r="R2590" t="str">
        <f>IF(AND(Stock_Info[[#This Row],[Spread High-Low]] &lt; 10, Stock_Info[[#This Row],[% Deli. Qty to Traded Qty]] &gt; 90), "Good Day", "")</f>
        <v/>
      </c>
    </row>
    <row r="2591" spans="1:18">
      <c r="A2591" t="s">
        <v>50</v>
      </c>
      <c r="B2591" s="1">
        <v>45783</v>
      </c>
      <c r="C2591" s="1" t="str">
        <f>"WEEK" &amp;" " &amp;  INT((DAY(Stock_Info[[#This Row],[Date]])+WEEKDAY(DATE(YEAR(Stock_Info[[#This Row],[Date]]),MONTH(Stock_Info[[#This Row],[Date]]),1))-1)/7)+1</f>
        <v>WEEK 2</v>
      </c>
      <c r="D2591" s="12">
        <v>137.19999999999999</v>
      </c>
      <c r="E2591" s="12">
        <v>137.19999999999999</v>
      </c>
      <c r="F2591" s="12">
        <v>132</v>
      </c>
      <c r="G2591" s="12">
        <v>132.69999999999999</v>
      </c>
      <c r="H2591" s="12">
        <v>134.17672294325342</v>
      </c>
      <c r="I2591">
        <v>82983</v>
      </c>
      <c r="J2591">
        <v>863</v>
      </c>
      <c r="K2591" s="12">
        <v>11134387</v>
      </c>
      <c r="L2591">
        <v>37867</v>
      </c>
      <c r="M2591">
        <v>45.63</v>
      </c>
      <c r="N2591">
        <v>5.2</v>
      </c>
      <c r="O2591">
        <v>-4.5</v>
      </c>
      <c r="P2591">
        <f xml:space="preserve"> IF(Stock_Info[[#This Row],[Close Price]] &gt; Stock_Info[[#This Row],[Open Price]], 1, 0)</f>
        <v>0</v>
      </c>
      <c r="Q2591" t="str">
        <f>IF(AND(Stock_Info[[#This Row],[% Deli. Qty to Traded Qty]]&gt;80,Stock_Info[[#This Row],[No. of Trades]]&lt;3000),"Unusual Day","")</f>
        <v/>
      </c>
      <c r="R2591" t="str">
        <f>IF(AND(Stock_Info[[#This Row],[Spread High-Low]] &lt; 10, Stock_Info[[#This Row],[% Deli. Qty to Traded Qty]] &gt; 90), "Good Day", "")</f>
        <v/>
      </c>
    </row>
    <row r="2592" spans="1:18">
      <c r="A2592" t="s">
        <v>50</v>
      </c>
      <c r="B2592" s="1">
        <v>45782</v>
      </c>
      <c r="C2592" s="1" t="str">
        <f>"WEEK" &amp;" " &amp;  INT((DAY(Stock_Info[[#This Row],[Date]])+WEEKDAY(DATE(YEAR(Stock_Info[[#This Row],[Date]]),MONTH(Stock_Info[[#This Row],[Date]]),1))-1)/7)+1</f>
        <v>WEEK 2</v>
      </c>
      <c r="D2592" s="12">
        <v>134.1</v>
      </c>
      <c r="E2592" s="12">
        <v>139.30000000000001</v>
      </c>
      <c r="F2592" s="12">
        <v>134.1</v>
      </c>
      <c r="G2592" s="12">
        <v>137.25</v>
      </c>
      <c r="H2592" s="12">
        <v>137.91805110808156</v>
      </c>
      <c r="I2592">
        <v>126164</v>
      </c>
      <c r="J2592">
        <v>2455</v>
      </c>
      <c r="K2592" s="12">
        <v>17400293</v>
      </c>
      <c r="L2592">
        <v>99962</v>
      </c>
      <c r="M2592">
        <v>79.23</v>
      </c>
      <c r="N2592">
        <v>5.2</v>
      </c>
      <c r="O2592">
        <v>3.15</v>
      </c>
      <c r="P2592">
        <f xml:space="preserve"> IF(Stock_Info[[#This Row],[Close Price]] &gt; Stock_Info[[#This Row],[Open Price]], 1, 0)</f>
        <v>1</v>
      </c>
      <c r="Q2592" t="str">
        <f>IF(AND(Stock_Info[[#This Row],[% Deli. Qty to Traded Qty]]&gt;80,Stock_Info[[#This Row],[No. of Trades]]&lt;3000),"Unusual Day","")</f>
        <v/>
      </c>
      <c r="R2592" t="str">
        <f>IF(AND(Stock_Info[[#This Row],[Spread High-Low]] &lt; 10, Stock_Info[[#This Row],[% Deli. Qty to Traded Qty]] &gt; 90), "Good Day", "")</f>
        <v/>
      </c>
    </row>
    <row r="2593" spans="1:18">
      <c r="A2593" t="s">
        <v>50</v>
      </c>
      <c r="B2593" s="1">
        <v>45779</v>
      </c>
      <c r="C2593" s="1" t="str">
        <f>"WEEK" &amp;" " &amp;  INT((DAY(Stock_Info[[#This Row],[Date]])+WEEKDAY(DATE(YEAR(Stock_Info[[#This Row],[Date]]),MONTH(Stock_Info[[#This Row],[Date]]),1))-1)/7)+1</f>
        <v>WEEK 1</v>
      </c>
      <c r="D2593" s="12">
        <v>135.1</v>
      </c>
      <c r="E2593" s="12">
        <v>138.69999999999999</v>
      </c>
      <c r="F2593" s="12">
        <v>133.05000000000001</v>
      </c>
      <c r="G2593" s="12">
        <v>137.35</v>
      </c>
      <c r="H2593" s="12">
        <v>137.30887972383621</v>
      </c>
      <c r="I2593">
        <v>362973</v>
      </c>
      <c r="J2593">
        <v>3148</v>
      </c>
      <c r="K2593" s="12">
        <v>49839416</v>
      </c>
      <c r="L2593">
        <v>171626</v>
      </c>
      <c r="M2593">
        <v>47.28</v>
      </c>
      <c r="N2593">
        <v>5.65</v>
      </c>
      <c r="O2593">
        <v>2.25</v>
      </c>
      <c r="P2593">
        <f xml:space="preserve"> IF(Stock_Info[[#This Row],[Close Price]] &gt; Stock_Info[[#This Row],[Open Price]], 1, 0)</f>
        <v>1</v>
      </c>
      <c r="Q2593" t="str">
        <f>IF(AND(Stock_Info[[#This Row],[% Deli. Qty to Traded Qty]]&gt;80,Stock_Info[[#This Row],[No. of Trades]]&lt;3000),"Unusual Day","")</f>
        <v/>
      </c>
      <c r="R2593" t="str">
        <f>IF(AND(Stock_Info[[#This Row],[Spread High-Low]] &lt; 10, Stock_Info[[#This Row],[% Deli. Qty to Traded Qty]] &gt; 90), "Good Day", "")</f>
        <v/>
      </c>
    </row>
    <row r="2594" spans="1:18">
      <c r="A2594" t="s">
        <v>50</v>
      </c>
      <c r="B2594" s="1">
        <v>45777</v>
      </c>
      <c r="C2594" s="1" t="str">
        <f>"WEEK" &amp;" " &amp;  INT((DAY(Stock_Info[[#This Row],[Date]])+WEEKDAY(DATE(YEAR(Stock_Info[[#This Row],[Date]]),MONTH(Stock_Info[[#This Row],[Date]]),1))-1)/7)+1</f>
        <v>WEEK 5</v>
      </c>
      <c r="D2594" s="12">
        <v>137.05000000000001</v>
      </c>
      <c r="E2594" s="12">
        <v>137.69999999999999</v>
      </c>
      <c r="F2594" s="12">
        <v>133.80000000000001</v>
      </c>
      <c r="G2594" s="12">
        <v>135.1</v>
      </c>
      <c r="H2594" s="12">
        <v>135.62344043281439</v>
      </c>
      <c r="I2594">
        <v>72456</v>
      </c>
      <c r="J2594">
        <v>1727</v>
      </c>
      <c r="K2594" s="12">
        <v>9826732</v>
      </c>
      <c r="L2594">
        <v>24869</v>
      </c>
      <c r="M2594">
        <v>34.32</v>
      </c>
      <c r="N2594">
        <v>3.9</v>
      </c>
      <c r="O2594">
        <v>-1.95</v>
      </c>
      <c r="P2594">
        <f xml:space="preserve"> IF(Stock_Info[[#This Row],[Close Price]] &gt; Stock_Info[[#This Row],[Open Price]], 1, 0)</f>
        <v>0</v>
      </c>
      <c r="Q2594" t="str">
        <f>IF(AND(Stock_Info[[#This Row],[% Deli. Qty to Traded Qty]]&gt;80,Stock_Info[[#This Row],[No. of Trades]]&lt;3000),"Unusual Day","")</f>
        <v/>
      </c>
      <c r="R2594" t="str">
        <f>IF(AND(Stock_Info[[#This Row],[Spread High-Low]] &lt; 10, Stock_Info[[#This Row],[% Deli. Qty to Traded Qty]] &gt; 90), "Good Day", "")</f>
        <v/>
      </c>
    </row>
    <row r="2595" spans="1:18">
      <c r="A2595" t="s">
        <v>50</v>
      </c>
      <c r="B2595" s="1">
        <v>45776</v>
      </c>
      <c r="C2595" s="1" t="str">
        <f>"WEEK" &amp;" " &amp;  INT((DAY(Stock_Info[[#This Row],[Date]])+WEEKDAY(DATE(YEAR(Stock_Info[[#This Row],[Date]]),MONTH(Stock_Info[[#This Row],[Date]]),1))-1)/7)+1</f>
        <v>WEEK 5</v>
      </c>
      <c r="D2595" s="12">
        <v>140</v>
      </c>
      <c r="E2595" s="12">
        <v>140.1</v>
      </c>
      <c r="F2595" s="12">
        <v>136.15</v>
      </c>
      <c r="G2595" s="12">
        <v>137.30000000000001</v>
      </c>
      <c r="H2595" s="12">
        <v>138.10956072701643</v>
      </c>
      <c r="I2595">
        <v>147562</v>
      </c>
      <c r="J2595">
        <v>4404</v>
      </c>
      <c r="K2595" s="12">
        <v>20379723</v>
      </c>
      <c r="L2595">
        <v>52806</v>
      </c>
      <c r="M2595">
        <v>35.79</v>
      </c>
      <c r="N2595">
        <v>3.95</v>
      </c>
      <c r="O2595">
        <v>-2.7</v>
      </c>
      <c r="P2595">
        <f xml:space="preserve"> IF(Stock_Info[[#This Row],[Close Price]] &gt; Stock_Info[[#This Row],[Open Price]], 1, 0)</f>
        <v>0</v>
      </c>
      <c r="Q2595" t="str">
        <f>IF(AND(Stock_Info[[#This Row],[% Deli. Qty to Traded Qty]]&gt;80,Stock_Info[[#This Row],[No. of Trades]]&lt;3000),"Unusual Day","")</f>
        <v/>
      </c>
      <c r="R2595" t="str">
        <f>IF(AND(Stock_Info[[#This Row],[Spread High-Low]] &lt; 10, Stock_Info[[#This Row],[% Deli. Qty to Traded Qty]] &gt; 90), "Good Day", "")</f>
        <v/>
      </c>
    </row>
    <row r="2596" spans="1:18">
      <c r="A2596" t="s">
        <v>50</v>
      </c>
      <c r="B2596" s="1">
        <v>45775</v>
      </c>
      <c r="C2596" s="1" t="str">
        <f>"WEEK" &amp;" " &amp;  INT((DAY(Stock_Info[[#This Row],[Date]])+WEEKDAY(DATE(YEAR(Stock_Info[[#This Row],[Date]]),MONTH(Stock_Info[[#This Row],[Date]]),1))-1)/7)+1</f>
        <v>WEEK 5</v>
      </c>
      <c r="D2596" s="12">
        <v>132.55000000000001</v>
      </c>
      <c r="E2596" s="12">
        <v>140</v>
      </c>
      <c r="F2596" s="12">
        <v>132.55000000000001</v>
      </c>
      <c r="G2596" s="12">
        <v>139.4</v>
      </c>
      <c r="H2596" s="12">
        <v>137.78446888522328</v>
      </c>
      <c r="I2596">
        <v>2188510</v>
      </c>
      <c r="J2596">
        <v>24073</v>
      </c>
      <c r="K2596" s="12">
        <v>301542688</v>
      </c>
      <c r="L2596">
        <v>1041908</v>
      </c>
      <c r="M2596">
        <v>47.61</v>
      </c>
      <c r="N2596">
        <v>7.45</v>
      </c>
      <c r="O2596">
        <v>6.85</v>
      </c>
      <c r="P2596">
        <f xml:space="preserve"> IF(Stock_Info[[#This Row],[Close Price]] &gt; Stock_Info[[#This Row],[Open Price]], 1, 0)</f>
        <v>1</v>
      </c>
      <c r="Q2596" t="str">
        <f>IF(AND(Stock_Info[[#This Row],[% Deli. Qty to Traded Qty]]&gt;80,Stock_Info[[#This Row],[No. of Trades]]&lt;3000),"Unusual Day","")</f>
        <v/>
      </c>
      <c r="R2596" t="str">
        <f>IF(AND(Stock_Info[[#This Row],[Spread High-Low]] &lt; 10, Stock_Info[[#This Row],[% Deli. Qty to Traded Qty]] &gt; 90), "Good Day", "")</f>
        <v/>
      </c>
    </row>
    <row r="2597" spans="1:18">
      <c r="A2597" t="s">
        <v>50</v>
      </c>
      <c r="B2597" s="1">
        <v>45772</v>
      </c>
      <c r="C2597" s="1" t="str">
        <f>"WEEK" &amp;" " &amp;  INT((DAY(Stock_Info[[#This Row],[Date]])+WEEKDAY(DATE(YEAR(Stock_Info[[#This Row],[Date]]),MONTH(Stock_Info[[#This Row],[Date]]),1))-1)/7)+1</f>
        <v>WEEK 4</v>
      </c>
      <c r="D2597" s="12">
        <v>129</v>
      </c>
      <c r="E2597" s="12">
        <v>129.69999999999999</v>
      </c>
      <c r="F2597" s="12">
        <v>124.9</v>
      </c>
      <c r="G2597" s="12">
        <v>127.1</v>
      </c>
      <c r="H2597" s="12">
        <v>126.77906124129895</v>
      </c>
      <c r="I2597">
        <v>99557</v>
      </c>
      <c r="J2597">
        <v>1630</v>
      </c>
      <c r="K2597" s="12">
        <v>12621743</v>
      </c>
      <c r="L2597">
        <v>59902</v>
      </c>
      <c r="M2597">
        <v>60.17</v>
      </c>
      <c r="N2597">
        <v>4.8</v>
      </c>
      <c r="O2597">
        <v>-1.9</v>
      </c>
      <c r="P2597">
        <f xml:space="preserve"> IF(Stock_Info[[#This Row],[Close Price]] &gt; Stock_Info[[#This Row],[Open Price]], 1, 0)</f>
        <v>0</v>
      </c>
      <c r="Q2597" t="str">
        <f>IF(AND(Stock_Info[[#This Row],[% Deli. Qty to Traded Qty]]&gt;80,Stock_Info[[#This Row],[No. of Trades]]&lt;3000),"Unusual Day","")</f>
        <v/>
      </c>
      <c r="R2597" t="str">
        <f>IF(AND(Stock_Info[[#This Row],[Spread High-Low]] &lt; 10, Stock_Info[[#This Row],[% Deli. Qty to Traded Qty]] &gt; 90), "Good Day", "")</f>
        <v/>
      </c>
    </row>
    <row r="2598" spans="1:18">
      <c r="A2598" t="s">
        <v>50</v>
      </c>
      <c r="B2598" s="1">
        <v>45771</v>
      </c>
      <c r="C2598" s="1" t="str">
        <f>"WEEK" &amp;" " &amp;  INT((DAY(Stock_Info[[#This Row],[Date]])+WEEKDAY(DATE(YEAR(Stock_Info[[#This Row],[Date]]),MONTH(Stock_Info[[#This Row],[Date]]),1))-1)/7)+1</f>
        <v>WEEK 4</v>
      </c>
      <c r="D2598" s="12">
        <v>129.6</v>
      </c>
      <c r="E2598" s="12">
        <v>130.1</v>
      </c>
      <c r="F2598" s="12">
        <v>127.9</v>
      </c>
      <c r="G2598" s="12">
        <v>129.1</v>
      </c>
      <c r="H2598" s="12">
        <v>129.25001999904003</v>
      </c>
      <c r="I2598">
        <v>62503</v>
      </c>
      <c r="J2598">
        <v>894</v>
      </c>
      <c r="K2598" s="12">
        <v>8078514</v>
      </c>
      <c r="L2598">
        <v>37295</v>
      </c>
      <c r="M2598">
        <v>59.67</v>
      </c>
      <c r="N2598">
        <v>2.2000000000000002</v>
      </c>
      <c r="O2598">
        <v>-0.5</v>
      </c>
      <c r="P2598">
        <f xml:space="preserve"> IF(Stock_Info[[#This Row],[Close Price]] &gt; Stock_Info[[#This Row],[Open Price]], 1, 0)</f>
        <v>0</v>
      </c>
      <c r="Q2598" t="str">
        <f>IF(AND(Stock_Info[[#This Row],[% Deli. Qty to Traded Qty]]&gt;80,Stock_Info[[#This Row],[No. of Trades]]&lt;3000),"Unusual Day","")</f>
        <v/>
      </c>
      <c r="R2598" t="str">
        <f>IF(AND(Stock_Info[[#This Row],[Spread High-Low]] &lt; 10, Stock_Info[[#This Row],[% Deli. Qty to Traded Qty]] &gt; 90), "Good Day", "")</f>
        <v/>
      </c>
    </row>
    <row r="2599" spans="1:18">
      <c r="A2599" t="s">
        <v>50</v>
      </c>
      <c r="B2599" s="1">
        <v>45770</v>
      </c>
      <c r="C2599" s="1" t="str">
        <f>"WEEK" &amp;" " &amp;  INT((DAY(Stock_Info[[#This Row],[Date]])+WEEKDAY(DATE(YEAR(Stock_Info[[#This Row],[Date]]),MONTH(Stock_Info[[#This Row],[Date]]),1))-1)/7)+1</f>
        <v>WEEK 4</v>
      </c>
      <c r="D2599" s="12">
        <v>130.05000000000001</v>
      </c>
      <c r="E2599" s="12">
        <v>130.15</v>
      </c>
      <c r="F2599" s="12">
        <v>126.2</v>
      </c>
      <c r="G2599" s="12">
        <v>127.75</v>
      </c>
      <c r="H2599" s="12">
        <v>127.58903376967351</v>
      </c>
      <c r="I2599">
        <v>78532</v>
      </c>
      <c r="J2599">
        <v>1270</v>
      </c>
      <c r="K2599" s="12">
        <v>10019822</v>
      </c>
      <c r="L2599">
        <v>41835</v>
      </c>
      <c r="M2599">
        <v>53.27</v>
      </c>
      <c r="N2599">
        <v>3.95</v>
      </c>
      <c r="O2599">
        <v>-2.2999999999999998</v>
      </c>
      <c r="P2599">
        <f xml:space="preserve"> IF(Stock_Info[[#This Row],[Close Price]] &gt; Stock_Info[[#This Row],[Open Price]], 1, 0)</f>
        <v>0</v>
      </c>
      <c r="Q2599" t="str">
        <f>IF(AND(Stock_Info[[#This Row],[% Deli. Qty to Traded Qty]]&gt;80,Stock_Info[[#This Row],[No. of Trades]]&lt;3000),"Unusual Day","")</f>
        <v/>
      </c>
      <c r="R2599" t="str">
        <f>IF(AND(Stock_Info[[#This Row],[Spread High-Low]] &lt; 10, Stock_Info[[#This Row],[% Deli. Qty to Traded Qty]] &gt; 90), "Good Day", "")</f>
        <v/>
      </c>
    </row>
    <row r="2600" spans="1:18">
      <c r="A2600" t="s">
        <v>50</v>
      </c>
      <c r="B2600" s="1">
        <v>45769</v>
      </c>
      <c r="C2600" s="1" t="str">
        <f>"WEEK" &amp;" " &amp;  INT((DAY(Stock_Info[[#This Row],[Date]])+WEEKDAY(DATE(YEAR(Stock_Info[[#This Row],[Date]]),MONTH(Stock_Info[[#This Row],[Date]]),1))-1)/7)+1</f>
        <v>WEEK 4</v>
      </c>
      <c r="D2600" s="12">
        <v>128.6</v>
      </c>
      <c r="E2600" s="12">
        <v>131.5</v>
      </c>
      <c r="F2600" s="12">
        <v>128.55000000000001</v>
      </c>
      <c r="G2600" s="12">
        <v>129.25</v>
      </c>
      <c r="H2600" s="12">
        <v>130.09635233499631</v>
      </c>
      <c r="I2600">
        <v>122270</v>
      </c>
      <c r="J2600">
        <v>2074</v>
      </c>
      <c r="K2600" s="12">
        <v>15906881</v>
      </c>
      <c r="L2600">
        <v>75503</v>
      </c>
      <c r="M2600">
        <v>61.75</v>
      </c>
      <c r="N2600">
        <v>2.95</v>
      </c>
      <c r="O2600">
        <v>0.65</v>
      </c>
      <c r="P2600">
        <f xml:space="preserve"> IF(Stock_Info[[#This Row],[Close Price]] &gt; Stock_Info[[#This Row],[Open Price]], 1, 0)</f>
        <v>1</v>
      </c>
      <c r="Q2600" t="str">
        <f>IF(AND(Stock_Info[[#This Row],[% Deli. Qty to Traded Qty]]&gt;80,Stock_Info[[#This Row],[No. of Trades]]&lt;3000),"Unusual Day","")</f>
        <v/>
      </c>
      <c r="R2600" t="str">
        <f>IF(AND(Stock_Info[[#This Row],[Spread High-Low]] &lt; 10, Stock_Info[[#This Row],[% Deli. Qty to Traded Qty]] &gt; 90), "Good Day", "")</f>
        <v/>
      </c>
    </row>
    <row r="2601" spans="1:18">
      <c r="A2601" t="s">
        <v>50</v>
      </c>
      <c r="B2601" s="1">
        <v>45768</v>
      </c>
      <c r="C2601" s="1" t="str">
        <f>"WEEK" &amp;" " &amp;  INT((DAY(Stock_Info[[#This Row],[Date]])+WEEKDAY(DATE(YEAR(Stock_Info[[#This Row],[Date]]),MONTH(Stock_Info[[#This Row],[Date]]),1))-1)/7)+1</f>
        <v>WEEK 4</v>
      </c>
      <c r="D2601" s="12">
        <v>127.6</v>
      </c>
      <c r="E2601" s="12">
        <v>130.65</v>
      </c>
      <c r="F2601" s="12">
        <v>127.35</v>
      </c>
      <c r="G2601" s="12">
        <v>128.25</v>
      </c>
      <c r="H2601" s="12">
        <v>128.81374590895567</v>
      </c>
      <c r="I2601">
        <v>63859</v>
      </c>
      <c r="J2601">
        <v>827</v>
      </c>
      <c r="K2601" s="12">
        <v>8225917</v>
      </c>
      <c r="L2601">
        <v>31606</v>
      </c>
      <c r="M2601">
        <v>49.49</v>
      </c>
      <c r="N2601">
        <v>3.3</v>
      </c>
      <c r="O2601">
        <v>0.65</v>
      </c>
      <c r="P2601">
        <f xml:space="preserve"> IF(Stock_Info[[#This Row],[Close Price]] &gt; Stock_Info[[#This Row],[Open Price]], 1, 0)</f>
        <v>1</v>
      </c>
      <c r="Q2601" t="str">
        <f>IF(AND(Stock_Info[[#This Row],[% Deli. Qty to Traded Qty]]&gt;80,Stock_Info[[#This Row],[No. of Trades]]&lt;3000),"Unusual Day","")</f>
        <v/>
      </c>
      <c r="R2601" t="str">
        <f>IF(AND(Stock_Info[[#This Row],[Spread High-Low]] &lt; 10, Stock_Info[[#This Row],[% Deli. Qty to Traded Qty]] &gt; 90), "Good Day", "")</f>
        <v/>
      </c>
    </row>
    <row r="2602" spans="1:18">
      <c r="A2602" t="s">
        <v>50</v>
      </c>
      <c r="B2602" s="1">
        <v>45764</v>
      </c>
      <c r="C2602" s="1" t="str">
        <f>"WEEK" &amp;" " &amp;  INT((DAY(Stock_Info[[#This Row],[Date]])+WEEKDAY(DATE(YEAR(Stock_Info[[#This Row],[Date]]),MONTH(Stock_Info[[#This Row],[Date]]),1))-1)/7)+1</f>
        <v>WEEK 3</v>
      </c>
      <c r="D2602" s="12">
        <v>123.4</v>
      </c>
      <c r="E2602" s="12">
        <v>127.55</v>
      </c>
      <c r="F2602" s="12">
        <v>123</v>
      </c>
      <c r="G2602" s="12">
        <v>127</v>
      </c>
      <c r="H2602" s="12">
        <v>126.12859085643289</v>
      </c>
      <c r="I2602">
        <v>178683</v>
      </c>
      <c r="J2602">
        <v>2960</v>
      </c>
      <c r="K2602" s="12">
        <v>22537035</v>
      </c>
      <c r="L2602">
        <v>136151</v>
      </c>
      <c r="M2602">
        <v>76.2</v>
      </c>
      <c r="N2602">
        <v>4.55</v>
      </c>
      <c r="O2602">
        <v>3.6</v>
      </c>
      <c r="P2602">
        <f xml:space="preserve"> IF(Stock_Info[[#This Row],[Close Price]] &gt; Stock_Info[[#This Row],[Open Price]], 1, 0)</f>
        <v>1</v>
      </c>
      <c r="Q2602" t="str">
        <f>IF(AND(Stock_Info[[#This Row],[% Deli. Qty to Traded Qty]]&gt;80,Stock_Info[[#This Row],[No. of Trades]]&lt;3000),"Unusual Day","")</f>
        <v/>
      </c>
      <c r="R2602" t="str">
        <f>IF(AND(Stock_Info[[#This Row],[Spread High-Low]] &lt; 10, Stock_Info[[#This Row],[% Deli. Qty to Traded Qty]] &gt; 90), "Good Day", "")</f>
        <v/>
      </c>
    </row>
    <row r="2603" spans="1:18">
      <c r="A2603" t="s">
        <v>50</v>
      </c>
      <c r="B2603" s="1">
        <v>45763</v>
      </c>
      <c r="C2603" s="1" t="str">
        <f>"WEEK" &amp;" " &amp;  INT((DAY(Stock_Info[[#This Row],[Date]])+WEEKDAY(DATE(YEAR(Stock_Info[[#This Row],[Date]]),MONTH(Stock_Info[[#This Row],[Date]]),1))-1)/7)+1</f>
        <v>WEEK 3</v>
      </c>
      <c r="D2603" s="12">
        <v>118</v>
      </c>
      <c r="E2603" s="12">
        <v>124</v>
      </c>
      <c r="F2603" s="12">
        <v>117.85</v>
      </c>
      <c r="G2603" s="12">
        <v>123.8</v>
      </c>
      <c r="H2603" s="12">
        <v>122.34625135260472</v>
      </c>
      <c r="I2603">
        <v>64690</v>
      </c>
      <c r="J2603">
        <v>764</v>
      </c>
      <c r="K2603" s="12">
        <v>7914579</v>
      </c>
      <c r="L2603">
        <v>34681</v>
      </c>
      <c r="M2603">
        <v>53.61</v>
      </c>
      <c r="N2603">
        <v>6.15</v>
      </c>
      <c r="O2603">
        <v>5.8</v>
      </c>
      <c r="P2603">
        <f xml:space="preserve"> IF(Stock_Info[[#This Row],[Close Price]] &gt; Stock_Info[[#This Row],[Open Price]], 1, 0)</f>
        <v>1</v>
      </c>
      <c r="Q2603" t="str">
        <f>IF(AND(Stock_Info[[#This Row],[% Deli. Qty to Traded Qty]]&gt;80,Stock_Info[[#This Row],[No. of Trades]]&lt;3000),"Unusual Day","")</f>
        <v/>
      </c>
      <c r="R2603" t="str">
        <f>IF(AND(Stock_Info[[#This Row],[Spread High-Low]] &lt; 10, Stock_Info[[#This Row],[% Deli. Qty to Traded Qty]] &gt; 90), "Good Day", "")</f>
        <v/>
      </c>
    </row>
    <row r="2604" spans="1:18">
      <c r="A2604" t="s">
        <v>50</v>
      </c>
      <c r="B2604" s="1">
        <v>45762</v>
      </c>
      <c r="C2604" s="1" t="str">
        <f>"WEEK" &amp;" " &amp;  INT((DAY(Stock_Info[[#This Row],[Date]])+WEEKDAY(DATE(YEAR(Stock_Info[[#This Row],[Date]]),MONTH(Stock_Info[[#This Row],[Date]]),1))-1)/7)+1</f>
        <v>WEEK 3</v>
      </c>
      <c r="D2604" s="12">
        <v>117.7</v>
      </c>
      <c r="E2604" s="12">
        <v>119.3</v>
      </c>
      <c r="F2604" s="12">
        <v>117.7</v>
      </c>
      <c r="G2604" s="12">
        <v>118</v>
      </c>
      <c r="H2604" s="12">
        <v>118.75810091163463</v>
      </c>
      <c r="I2604">
        <v>11079</v>
      </c>
      <c r="J2604">
        <v>301</v>
      </c>
      <c r="K2604" s="12">
        <v>1315721</v>
      </c>
      <c r="L2604">
        <v>7208</v>
      </c>
      <c r="M2604">
        <v>65.06</v>
      </c>
      <c r="N2604">
        <v>1.6</v>
      </c>
      <c r="O2604">
        <v>0.3</v>
      </c>
      <c r="P2604">
        <f xml:space="preserve"> IF(Stock_Info[[#This Row],[Close Price]] &gt; Stock_Info[[#This Row],[Open Price]], 1, 0)</f>
        <v>1</v>
      </c>
      <c r="Q2604" t="str">
        <f>IF(AND(Stock_Info[[#This Row],[% Deli. Qty to Traded Qty]]&gt;80,Stock_Info[[#This Row],[No. of Trades]]&lt;3000),"Unusual Day","")</f>
        <v/>
      </c>
      <c r="R2604" t="str">
        <f>IF(AND(Stock_Info[[#This Row],[Spread High-Low]] &lt; 10, Stock_Info[[#This Row],[% Deli. Qty to Traded Qty]] &gt; 90), "Good Day", "")</f>
        <v/>
      </c>
    </row>
    <row r="2605" spans="1:18">
      <c r="A2605" t="s">
        <v>50</v>
      </c>
      <c r="B2605" s="1">
        <v>45758</v>
      </c>
      <c r="C2605" s="1" t="str">
        <f>"WEEK" &amp;" " &amp;  INT((DAY(Stock_Info[[#This Row],[Date]])+WEEKDAY(DATE(YEAR(Stock_Info[[#This Row],[Date]]),MONTH(Stock_Info[[#This Row],[Date]]),1))-1)/7)+1</f>
        <v>WEEK 2</v>
      </c>
      <c r="D2605" s="12">
        <v>115.5</v>
      </c>
      <c r="E2605" s="12">
        <v>118.75</v>
      </c>
      <c r="F2605" s="12">
        <v>115.5</v>
      </c>
      <c r="G2605" s="12">
        <v>117.7</v>
      </c>
      <c r="H2605" s="12">
        <v>117.97578327851826</v>
      </c>
      <c r="I2605">
        <v>57770</v>
      </c>
      <c r="J2605">
        <v>978</v>
      </c>
      <c r="K2605" s="12">
        <v>6815461</v>
      </c>
      <c r="L2605">
        <v>31774</v>
      </c>
      <c r="M2605">
        <v>55</v>
      </c>
      <c r="N2605">
        <v>3.25</v>
      </c>
      <c r="O2605">
        <v>2.2000000000000002</v>
      </c>
      <c r="P2605">
        <f xml:space="preserve"> IF(Stock_Info[[#This Row],[Close Price]] &gt; Stock_Info[[#This Row],[Open Price]], 1, 0)</f>
        <v>1</v>
      </c>
      <c r="Q2605" t="str">
        <f>IF(AND(Stock_Info[[#This Row],[% Deli. Qty to Traded Qty]]&gt;80,Stock_Info[[#This Row],[No. of Trades]]&lt;3000),"Unusual Day","")</f>
        <v/>
      </c>
      <c r="R2605" t="str">
        <f>IF(AND(Stock_Info[[#This Row],[Spread High-Low]] &lt; 10, Stock_Info[[#This Row],[% Deli. Qty to Traded Qty]] &gt; 90), "Good Day", "")</f>
        <v/>
      </c>
    </row>
    <row r="2606" spans="1:18">
      <c r="A2606" t="s">
        <v>50</v>
      </c>
      <c r="B2606" s="1">
        <v>45756</v>
      </c>
      <c r="C2606" s="1" t="str">
        <f>"WEEK" &amp;" " &amp;  INT((DAY(Stock_Info[[#This Row],[Date]])+WEEKDAY(DATE(YEAR(Stock_Info[[#This Row],[Date]]),MONTH(Stock_Info[[#This Row],[Date]]),1))-1)/7)+1</f>
        <v>WEEK 2</v>
      </c>
      <c r="D2606" s="12">
        <v>114.35</v>
      </c>
      <c r="E2606" s="12">
        <v>115.7</v>
      </c>
      <c r="F2606" s="12">
        <v>113.7</v>
      </c>
      <c r="G2606" s="12">
        <v>115.05</v>
      </c>
      <c r="H2606" s="12">
        <v>114.53506113135579</v>
      </c>
      <c r="I2606">
        <v>29363</v>
      </c>
      <c r="J2606">
        <v>534</v>
      </c>
      <c r="K2606" s="12">
        <v>3363093</v>
      </c>
      <c r="L2606">
        <v>19681</v>
      </c>
      <c r="M2606">
        <v>67.03</v>
      </c>
      <c r="N2606">
        <v>2</v>
      </c>
      <c r="O2606">
        <v>0.7</v>
      </c>
      <c r="P2606">
        <f xml:space="preserve"> IF(Stock_Info[[#This Row],[Close Price]] &gt; Stock_Info[[#This Row],[Open Price]], 1, 0)</f>
        <v>1</v>
      </c>
      <c r="Q2606" t="str">
        <f>IF(AND(Stock_Info[[#This Row],[% Deli. Qty to Traded Qty]]&gt;80,Stock_Info[[#This Row],[No. of Trades]]&lt;3000),"Unusual Day","")</f>
        <v/>
      </c>
      <c r="R2606" t="str">
        <f>IF(AND(Stock_Info[[#This Row],[Spread High-Low]] &lt; 10, Stock_Info[[#This Row],[% Deli. Qty to Traded Qty]] &gt; 90), "Good Day", "")</f>
        <v/>
      </c>
    </row>
    <row r="2607" spans="1:18">
      <c r="A2607" t="s">
        <v>50</v>
      </c>
      <c r="B2607" s="1">
        <v>45755</v>
      </c>
      <c r="C2607" s="1" t="str">
        <f>"WEEK" &amp;" " &amp;  INT((DAY(Stock_Info[[#This Row],[Date]])+WEEKDAY(DATE(YEAR(Stock_Info[[#This Row],[Date]]),MONTH(Stock_Info[[#This Row],[Date]]),1))-1)/7)+1</f>
        <v>WEEK 2</v>
      </c>
      <c r="D2607" s="12">
        <v>116.7</v>
      </c>
      <c r="E2607" s="12">
        <v>116.7</v>
      </c>
      <c r="F2607" s="12">
        <v>113.7</v>
      </c>
      <c r="G2607" s="12">
        <v>114.3</v>
      </c>
      <c r="H2607" s="12">
        <v>114.45349706773723</v>
      </c>
      <c r="I2607">
        <v>50814</v>
      </c>
      <c r="J2607">
        <v>617</v>
      </c>
      <c r="K2607" s="12">
        <v>5815840</v>
      </c>
      <c r="L2607">
        <v>35364</v>
      </c>
      <c r="M2607">
        <v>69.59</v>
      </c>
      <c r="N2607">
        <v>3</v>
      </c>
      <c r="O2607">
        <v>-2.4</v>
      </c>
      <c r="P2607">
        <f xml:space="preserve"> IF(Stock_Info[[#This Row],[Close Price]] &gt; Stock_Info[[#This Row],[Open Price]], 1, 0)</f>
        <v>0</v>
      </c>
      <c r="Q2607" t="str">
        <f>IF(AND(Stock_Info[[#This Row],[% Deli. Qty to Traded Qty]]&gt;80,Stock_Info[[#This Row],[No. of Trades]]&lt;3000),"Unusual Day","")</f>
        <v/>
      </c>
      <c r="R2607" t="str">
        <f>IF(AND(Stock_Info[[#This Row],[Spread High-Low]] &lt; 10, Stock_Info[[#This Row],[% Deli. Qty to Traded Qty]] &gt; 90), "Good Day", "")</f>
        <v/>
      </c>
    </row>
    <row r="2608" spans="1:18">
      <c r="A2608" t="s">
        <v>50</v>
      </c>
      <c r="B2608" s="1">
        <v>45754</v>
      </c>
      <c r="C2608" s="1" t="str">
        <f>"WEEK" &amp;" " &amp;  INT((DAY(Stock_Info[[#This Row],[Date]])+WEEKDAY(DATE(YEAR(Stock_Info[[#This Row],[Date]]),MONTH(Stock_Info[[#This Row],[Date]]),1))-1)/7)+1</f>
        <v>WEEK 2</v>
      </c>
      <c r="D2608" s="12">
        <v>102</v>
      </c>
      <c r="E2608" s="12">
        <v>113.35</v>
      </c>
      <c r="F2608" s="12">
        <v>102</v>
      </c>
      <c r="G2608" s="12">
        <v>113.2</v>
      </c>
      <c r="H2608" s="12">
        <v>111.73033473530536</v>
      </c>
      <c r="I2608">
        <v>28769</v>
      </c>
      <c r="J2608">
        <v>509</v>
      </c>
      <c r="K2608" s="12">
        <v>3214370</v>
      </c>
      <c r="L2608">
        <v>15081</v>
      </c>
      <c r="M2608">
        <v>52.42</v>
      </c>
      <c r="N2608">
        <v>11.35</v>
      </c>
      <c r="O2608">
        <v>11.2</v>
      </c>
      <c r="P2608">
        <f xml:space="preserve"> IF(Stock_Info[[#This Row],[Close Price]] &gt; Stock_Info[[#This Row],[Open Price]], 1, 0)</f>
        <v>1</v>
      </c>
      <c r="Q2608" t="str">
        <f>IF(AND(Stock_Info[[#This Row],[% Deli. Qty to Traded Qty]]&gt;80,Stock_Info[[#This Row],[No. of Trades]]&lt;3000),"Unusual Day","")</f>
        <v/>
      </c>
      <c r="R2608" t="str">
        <f>IF(AND(Stock_Info[[#This Row],[Spread High-Low]] &lt; 10, Stock_Info[[#This Row],[% Deli. Qty to Traded Qty]] &gt; 90), "Good Day", "")</f>
        <v/>
      </c>
    </row>
    <row r="2609" spans="1:18">
      <c r="A2609" t="s">
        <v>50</v>
      </c>
      <c r="B2609" s="1">
        <v>45751</v>
      </c>
      <c r="C2609" s="1" t="str">
        <f>"WEEK" &amp;" " &amp;  INT((DAY(Stock_Info[[#This Row],[Date]])+WEEKDAY(DATE(YEAR(Stock_Info[[#This Row],[Date]]),MONTH(Stock_Info[[#This Row],[Date]]),1))-1)/7)+1</f>
        <v>WEEK 1</v>
      </c>
      <c r="D2609" s="12">
        <v>117.25</v>
      </c>
      <c r="E2609" s="12">
        <v>118.85</v>
      </c>
      <c r="F2609" s="12">
        <v>115.8</v>
      </c>
      <c r="G2609" s="12">
        <v>116.7</v>
      </c>
      <c r="H2609" s="12">
        <v>116.94007566938301</v>
      </c>
      <c r="I2609">
        <v>68720</v>
      </c>
      <c r="J2609">
        <v>1224</v>
      </c>
      <c r="K2609" s="12">
        <v>8036122</v>
      </c>
      <c r="L2609">
        <v>41213</v>
      </c>
      <c r="M2609">
        <v>59.97</v>
      </c>
      <c r="N2609">
        <v>3.05</v>
      </c>
      <c r="O2609">
        <v>-0.55000000000000004</v>
      </c>
      <c r="P2609">
        <f xml:space="preserve"> IF(Stock_Info[[#This Row],[Close Price]] &gt; Stock_Info[[#This Row],[Open Price]], 1, 0)</f>
        <v>0</v>
      </c>
      <c r="Q2609" t="str">
        <f>IF(AND(Stock_Info[[#This Row],[% Deli. Qty to Traded Qty]]&gt;80,Stock_Info[[#This Row],[No. of Trades]]&lt;3000),"Unusual Day","")</f>
        <v/>
      </c>
      <c r="R2609" t="str">
        <f>IF(AND(Stock_Info[[#This Row],[Spread High-Low]] &lt; 10, Stock_Info[[#This Row],[% Deli. Qty to Traded Qty]] &gt; 90), "Good Day", "")</f>
        <v/>
      </c>
    </row>
    <row r="2610" spans="1:18">
      <c r="A2610" t="s">
        <v>50</v>
      </c>
      <c r="B2610" s="1">
        <v>45750</v>
      </c>
      <c r="C2610" s="1" t="str">
        <f>"WEEK" &amp;" " &amp;  INT((DAY(Stock_Info[[#This Row],[Date]])+WEEKDAY(DATE(YEAR(Stock_Info[[#This Row],[Date]]),MONTH(Stock_Info[[#This Row],[Date]]),1))-1)/7)+1</f>
        <v>WEEK 1</v>
      </c>
      <c r="D2610" s="12">
        <v>113.95</v>
      </c>
      <c r="E2610" s="12">
        <v>117.65</v>
      </c>
      <c r="F2610" s="12">
        <v>113.6</v>
      </c>
      <c r="G2610" s="12">
        <v>117.4</v>
      </c>
      <c r="H2610" s="12">
        <v>116.15678672303994</v>
      </c>
      <c r="I2610">
        <v>57001</v>
      </c>
      <c r="J2610">
        <v>1129</v>
      </c>
      <c r="K2610" s="12">
        <v>6621053</v>
      </c>
      <c r="L2610">
        <v>35865</v>
      </c>
      <c r="M2610">
        <v>62.92</v>
      </c>
      <c r="N2610">
        <v>4.05</v>
      </c>
      <c r="O2610">
        <v>3.45</v>
      </c>
      <c r="P2610">
        <f xml:space="preserve"> IF(Stock_Info[[#This Row],[Close Price]] &gt; Stock_Info[[#This Row],[Open Price]], 1, 0)</f>
        <v>1</v>
      </c>
      <c r="Q2610" t="str">
        <f>IF(AND(Stock_Info[[#This Row],[% Deli. Qty to Traded Qty]]&gt;80,Stock_Info[[#This Row],[No. of Trades]]&lt;3000),"Unusual Day","")</f>
        <v/>
      </c>
      <c r="R2610" t="str">
        <f>IF(AND(Stock_Info[[#This Row],[Spread High-Low]] &lt; 10, Stock_Info[[#This Row],[% Deli. Qty to Traded Qty]] &gt; 90), "Good Day", "")</f>
        <v/>
      </c>
    </row>
    <row r="2611" spans="1:18">
      <c r="A2611" t="s">
        <v>50</v>
      </c>
      <c r="B2611" s="1">
        <v>45749</v>
      </c>
      <c r="C2611" s="1" t="str">
        <f>"WEEK" &amp;" " &amp;  INT((DAY(Stock_Info[[#This Row],[Date]])+WEEKDAY(DATE(YEAR(Stock_Info[[#This Row],[Date]]),MONTH(Stock_Info[[#This Row],[Date]]),1))-1)/7)+1</f>
        <v>WEEK 1</v>
      </c>
      <c r="D2611" s="12">
        <v>114.05</v>
      </c>
      <c r="E2611" s="12">
        <v>115.55</v>
      </c>
      <c r="F2611" s="12">
        <v>113</v>
      </c>
      <c r="G2611" s="12">
        <v>114.75</v>
      </c>
      <c r="H2611" s="12">
        <v>114.50229233040641</v>
      </c>
      <c r="I2611">
        <v>38607</v>
      </c>
      <c r="J2611">
        <v>565</v>
      </c>
      <c r="K2611" s="12">
        <v>4420590</v>
      </c>
      <c r="L2611">
        <v>19338</v>
      </c>
      <c r="M2611">
        <v>50.09</v>
      </c>
      <c r="N2611">
        <v>2.5499999999999998</v>
      </c>
      <c r="O2611">
        <v>0.7</v>
      </c>
      <c r="P2611">
        <f xml:space="preserve"> IF(Stock_Info[[#This Row],[Close Price]] &gt; Stock_Info[[#This Row],[Open Price]], 1, 0)</f>
        <v>1</v>
      </c>
      <c r="Q2611" t="str">
        <f>IF(AND(Stock_Info[[#This Row],[% Deli. Qty to Traded Qty]]&gt;80,Stock_Info[[#This Row],[No. of Trades]]&lt;3000),"Unusual Day","")</f>
        <v/>
      </c>
      <c r="R2611" t="str">
        <f>IF(AND(Stock_Info[[#This Row],[Spread High-Low]] &lt; 10, Stock_Info[[#This Row],[% Deli. Qty to Traded Qty]] &gt; 90), "Good Day", "")</f>
        <v/>
      </c>
    </row>
    <row r="2612" spans="1:18">
      <c r="A2612" t="s">
        <v>50</v>
      </c>
      <c r="B2612" s="1">
        <v>45748</v>
      </c>
      <c r="C2612" s="1" t="str">
        <f>"WEEK" &amp;" " &amp;  INT((DAY(Stock_Info[[#This Row],[Date]])+WEEKDAY(DATE(YEAR(Stock_Info[[#This Row],[Date]]),MONTH(Stock_Info[[#This Row],[Date]]),1))-1)/7)+1</f>
        <v>WEEK 1</v>
      </c>
      <c r="D2612" s="12">
        <v>112</v>
      </c>
      <c r="E2612" s="12">
        <v>115.7</v>
      </c>
      <c r="F2612" s="12">
        <v>112</v>
      </c>
      <c r="G2612" s="12">
        <v>113.95</v>
      </c>
      <c r="H2612" s="12">
        <v>114.02469308035714</v>
      </c>
      <c r="I2612">
        <v>21504</v>
      </c>
      <c r="J2612">
        <v>429</v>
      </c>
      <c r="K2612" s="12">
        <v>2451987</v>
      </c>
      <c r="L2612">
        <v>10258</v>
      </c>
      <c r="M2612">
        <v>47.7</v>
      </c>
      <c r="N2612">
        <v>3.7</v>
      </c>
      <c r="O2612">
        <v>1.95</v>
      </c>
      <c r="P2612">
        <f xml:space="preserve"> IF(Stock_Info[[#This Row],[Close Price]] &gt; Stock_Info[[#This Row],[Open Price]], 1, 0)</f>
        <v>1</v>
      </c>
      <c r="Q2612" t="str">
        <f>IF(AND(Stock_Info[[#This Row],[% Deli. Qty to Traded Qty]]&gt;80,Stock_Info[[#This Row],[No. of Trades]]&lt;3000),"Unusual Day","")</f>
        <v/>
      </c>
      <c r="R2612" t="str">
        <f>IF(AND(Stock_Info[[#This Row],[Spread High-Low]] &lt; 10, Stock_Info[[#This Row],[% Deli. Qty to Traded Qty]] &gt; 90), "Good Day", "")</f>
        <v/>
      </c>
    </row>
    <row r="2613" spans="1:18">
      <c r="A2613" t="s">
        <v>50</v>
      </c>
      <c r="B2613" s="1">
        <v>45744</v>
      </c>
      <c r="C2613" s="1" t="str">
        <f>"WEEK" &amp;" " &amp;  INT((DAY(Stock_Info[[#This Row],[Date]])+WEEKDAY(DATE(YEAR(Stock_Info[[#This Row],[Date]]),MONTH(Stock_Info[[#This Row],[Date]]),1))-1)/7)+1</f>
        <v>WEEK 5</v>
      </c>
      <c r="D2613" s="12">
        <v>114</v>
      </c>
      <c r="E2613" s="12">
        <v>115.55</v>
      </c>
      <c r="F2613" s="12">
        <v>111.7</v>
      </c>
      <c r="G2613" s="12">
        <v>112</v>
      </c>
      <c r="H2613" s="12">
        <v>113.80998284199033</v>
      </c>
      <c r="I2613">
        <v>64110</v>
      </c>
      <c r="J2613">
        <v>858</v>
      </c>
      <c r="K2613" s="12">
        <v>7296358</v>
      </c>
      <c r="L2613">
        <v>44512</v>
      </c>
      <c r="M2613">
        <v>69.430000000000007</v>
      </c>
      <c r="N2613">
        <v>3.85</v>
      </c>
      <c r="O2613">
        <v>-2</v>
      </c>
      <c r="P2613">
        <f xml:space="preserve"> IF(Stock_Info[[#This Row],[Close Price]] &gt; Stock_Info[[#This Row],[Open Price]], 1, 0)</f>
        <v>0</v>
      </c>
      <c r="Q2613" t="str">
        <f>IF(AND(Stock_Info[[#This Row],[% Deli. Qty to Traded Qty]]&gt;80,Stock_Info[[#This Row],[No. of Trades]]&lt;3000),"Unusual Day","")</f>
        <v/>
      </c>
      <c r="R2613" t="str">
        <f>IF(AND(Stock_Info[[#This Row],[Spread High-Low]] &lt; 10, Stock_Info[[#This Row],[% Deli. Qty to Traded Qty]] &gt; 90), "Good Day", "")</f>
        <v/>
      </c>
    </row>
    <row r="2614" spans="1:18">
      <c r="A2614" t="s">
        <v>50</v>
      </c>
      <c r="B2614" s="1">
        <v>45743</v>
      </c>
      <c r="C2614" s="1" t="str">
        <f>"WEEK" &amp;" " &amp;  INT((DAY(Stock_Info[[#This Row],[Date]])+WEEKDAY(DATE(YEAR(Stock_Info[[#This Row],[Date]]),MONTH(Stock_Info[[#This Row],[Date]]),1))-1)/7)+1</f>
        <v>WEEK 5</v>
      </c>
      <c r="D2614" s="12">
        <v>111.3</v>
      </c>
      <c r="E2614" s="12">
        <v>115.1</v>
      </c>
      <c r="F2614" s="12">
        <v>111.3</v>
      </c>
      <c r="G2614" s="12">
        <v>114.45</v>
      </c>
      <c r="H2614" s="12">
        <v>114.15496154996744</v>
      </c>
      <c r="I2614">
        <v>56827</v>
      </c>
      <c r="J2614">
        <v>743</v>
      </c>
      <c r="K2614" s="12">
        <v>6487084</v>
      </c>
      <c r="L2614">
        <v>35331</v>
      </c>
      <c r="M2614">
        <v>62.17</v>
      </c>
      <c r="N2614">
        <v>3.8</v>
      </c>
      <c r="O2614">
        <v>3.15</v>
      </c>
      <c r="P2614">
        <f xml:space="preserve"> IF(Stock_Info[[#This Row],[Close Price]] &gt; Stock_Info[[#This Row],[Open Price]], 1, 0)</f>
        <v>1</v>
      </c>
      <c r="Q2614" t="str">
        <f>IF(AND(Stock_Info[[#This Row],[% Deli. Qty to Traded Qty]]&gt;80,Stock_Info[[#This Row],[No. of Trades]]&lt;3000),"Unusual Day","")</f>
        <v/>
      </c>
      <c r="R2614" t="str">
        <f>IF(AND(Stock_Info[[#This Row],[Spread High-Low]] &lt; 10, Stock_Info[[#This Row],[% Deli. Qty to Traded Qty]] &gt; 90), "Good Day", "")</f>
        <v/>
      </c>
    </row>
    <row r="2615" spans="1:18">
      <c r="A2615" t="s">
        <v>50</v>
      </c>
      <c r="B2615" s="1">
        <v>45742</v>
      </c>
      <c r="C2615" s="1" t="str">
        <f>"WEEK" &amp;" " &amp;  INT((DAY(Stock_Info[[#This Row],[Date]])+WEEKDAY(DATE(YEAR(Stock_Info[[#This Row],[Date]]),MONTH(Stock_Info[[#This Row],[Date]]),1))-1)/7)+1</f>
        <v>WEEK 5</v>
      </c>
      <c r="D2615" s="12">
        <v>113.5</v>
      </c>
      <c r="E2615" s="12">
        <v>115</v>
      </c>
      <c r="F2615" s="12">
        <v>111.1</v>
      </c>
      <c r="G2615" s="12">
        <v>111.25</v>
      </c>
      <c r="H2615" s="12">
        <v>113.10377706466011</v>
      </c>
      <c r="I2615">
        <v>54222</v>
      </c>
      <c r="J2615">
        <v>695</v>
      </c>
      <c r="K2615" s="12">
        <v>6132713</v>
      </c>
      <c r="L2615">
        <v>30042</v>
      </c>
      <c r="M2615">
        <v>55.41</v>
      </c>
      <c r="N2615">
        <v>3.9</v>
      </c>
      <c r="O2615">
        <v>-2.25</v>
      </c>
      <c r="P2615">
        <f xml:space="preserve"> IF(Stock_Info[[#This Row],[Close Price]] &gt; Stock_Info[[#This Row],[Open Price]], 1, 0)</f>
        <v>0</v>
      </c>
      <c r="Q2615" t="str">
        <f>IF(AND(Stock_Info[[#This Row],[% Deli. Qty to Traded Qty]]&gt;80,Stock_Info[[#This Row],[No. of Trades]]&lt;3000),"Unusual Day","")</f>
        <v/>
      </c>
      <c r="R2615" t="str">
        <f>IF(AND(Stock_Info[[#This Row],[Spread High-Low]] &lt; 10, Stock_Info[[#This Row],[% Deli. Qty to Traded Qty]] &gt; 90), "Good Day", "")</f>
        <v/>
      </c>
    </row>
    <row r="2616" spans="1:18">
      <c r="A2616" t="s">
        <v>50</v>
      </c>
      <c r="B2616" s="1">
        <v>45741</v>
      </c>
      <c r="C2616" s="1" t="str">
        <f>"WEEK" &amp;" " &amp;  INT((DAY(Stock_Info[[#This Row],[Date]])+WEEKDAY(DATE(YEAR(Stock_Info[[#This Row],[Date]]),MONTH(Stock_Info[[#This Row],[Date]]),1))-1)/7)+1</f>
        <v>WEEK 5</v>
      </c>
      <c r="D2616" s="12">
        <v>115.05</v>
      </c>
      <c r="E2616" s="12">
        <v>116.75</v>
      </c>
      <c r="F2616" s="12">
        <v>113</v>
      </c>
      <c r="G2616" s="12">
        <v>113.15</v>
      </c>
      <c r="H2616" s="12">
        <v>114.24403042557289</v>
      </c>
      <c r="I2616">
        <v>41544</v>
      </c>
      <c r="J2616">
        <v>626</v>
      </c>
      <c r="K2616" s="12">
        <v>4746154</v>
      </c>
      <c r="L2616">
        <v>27634</v>
      </c>
      <c r="M2616">
        <v>66.52</v>
      </c>
      <c r="N2616">
        <v>3.75</v>
      </c>
      <c r="O2616">
        <v>-1.9</v>
      </c>
      <c r="P2616">
        <f xml:space="preserve"> IF(Stock_Info[[#This Row],[Close Price]] &gt; Stock_Info[[#This Row],[Open Price]], 1, 0)</f>
        <v>0</v>
      </c>
      <c r="Q2616" t="str">
        <f>IF(AND(Stock_Info[[#This Row],[% Deli. Qty to Traded Qty]]&gt;80,Stock_Info[[#This Row],[No. of Trades]]&lt;3000),"Unusual Day","")</f>
        <v/>
      </c>
      <c r="R2616" t="str">
        <f>IF(AND(Stock_Info[[#This Row],[Spread High-Low]] &lt; 10, Stock_Info[[#This Row],[% Deli. Qty to Traded Qty]] &gt; 90), "Good Day", "")</f>
        <v/>
      </c>
    </row>
    <row r="2617" spans="1:18">
      <c r="A2617" t="s">
        <v>50</v>
      </c>
      <c r="B2617" s="1">
        <v>45740</v>
      </c>
      <c r="C2617" s="1" t="str">
        <f>"WEEK" &amp;" " &amp;  INT((DAY(Stock_Info[[#This Row],[Date]])+WEEKDAY(DATE(YEAR(Stock_Info[[#This Row],[Date]]),MONTH(Stock_Info[[#This Row],[Date]]),1))-1)/7)+1</f>
        <v>WEEK 5</v>
      </c>
      <c r="D2617" s="12">
        <v>117.6</v>
      </c>
      <c r="E2617" s="12">
        <v>117.6</v>
      </c>
      <c r="F2617" s="12">
        <v>112.9</v>
      </c>
      <c r="G2617" s="12">
        <v>115.6</v>
      </c>
      <c r="H2617" s="12">
        <v>114.10328702266376</v>
      </c>
      <c r="I2617">
        <v>51536</v>
      </c>
      <c r="J2617">
        <v>616</v>
      </c>
      <c r="K2617" s="12">
        <v>5880427</v>
      </c>
      <c r="L2617">
        <v>30014</v>
      </c>
      <c r="M2617">
        <v>58.24</v>
      </c>
      <c r="N2617">
        <v>4.7</v>
      </c>
      <c r="O2617">
        <v>-2</v>
      </c>
      <c r="P2617">
        <f xml:space="preserve"> IF(Stock_Info[[#This Row],[Close Price]] &gt; Stock_Info[[#This Row],[Open Price]], 1, 0)</f>
        <v>0</v>
      </c>
      <c r="Q2617" t="str">
        <f>IF(AND(Stock_Info[[#This Row],[% Deli. Qty to Traded Qty]]&gt;80,Stock_Info[[#This Row],[No. of Trades]]&lt;3000),"Unusual Day","")</f>
        <v/>
      </c>
      <c r="R2617" t="str">
        <f>IF(AND(Stock_Info[[#This Row],[Spread High-Low]] &lt; 10, Stock_Info[[#This Row],[% Deli. Qty to Traded Qty]] &gt; 90), "Good Day", "")</f>
        <v/>
      </c>
    </row>
    <row r="2618" spans="1:18">
      <c r="A2618" t="s">
        <v>50</v>
      </c>
      <c r="B2618" s="1">
        <v>45737</v>
      </c>
      <c r="C2618" s="1" t="str">
        <f>"WEEK" &amp;" " &amp;  INT((DAY(Stock_Info[[#This Row],[Date]])+WEEKDAY(DATE(YEAR(Stock_Info[[#This Row],[Date]]),MONTH(Stock_Info[[#This Row],[Date]]),1))-1)/7)+1</f>
        <v>WEEK 4</v>
      </c>
      <c r="D2618" s="12">
        <v>108.6</v>
      </c>
      <c r="E2618" s="12">
        <v>113.2</v>
      </c>
      <c r="F2618" s="12">
        <v>108.6</v>
      </c>
      <c r="G2618" s="12">
        <v>112.7</v>
      </c>
      <c r="H2618" s="12">
        <v>111.43723876195605</v>
      </c>
      <c r="I2618">
        <v>116991</v>
      </c>
      <c r="J2618">
        <v>1221</v>
      </c>
      <c r="K2618" s="12">
        <v>13037154</v>
      </c>
      <c r="L2618">
        <v>84869</v>
      </c>
      <c r="M2618">
        <v>72.540000000000006</v>
      </c>
      <c r="N2618">
        <v>4.5999999999999996</v>
      </c>
      <c r="O2618">
        <v>4.0999999999999996</v>
      </c>
      <c r="P2618">
        <f xml:space="preserve"> IF(Stock_Info[[#This Row],[Close Price]] &gt; Stock_Info[[#This Row],[Open Price]], 1, 0)</f>
        <v>1</v>
      </c>
      <c r="Q2618" t="str">
        <f>IF(AND(Stock_Info[[#This Row],[% Deli. Qty to Traded Qty]]&gt;80,Stock_Info[[#This Row],[No. of Trades]]&lt;3000),"Unusual Day","")</f>
        <v/>
      </c>
      <c r="R2618" t="str">
        <f>IF(AND(Stock_Info[[#This Row],[Spread High-Low]] &lt; 10, Stock_Info[[#This Row],[% Deli. Qty to Traded Qty]] &gt; 90), "Good Day", "")</f>
        <v/>
      </c>
    </row>
    <row r="2619" spans="1:18">
      <c r="A2619" t="s">
        <v>50</v>
      </c>
      <c r="B2619" s="1">
        <v>45736</v>
      </c>
      <c r="C2619" s="1" t="str">
        <f>"WEEK" &amp;" " &amp;  INT((DAY(Stock_Info[[#This Row],[Date]])+WEEKDAY(DATE(YEAR(Stock_Info[[#This Row],[Date]]),MONTH(Stock_Info[[#This Row],[Date]]),1))-1)/7)+1</f>
        <v>WEEK 4</v>
      </c>
      <c r="D2619" s="12">
        <v>113.05</v>
      </c>
      <c r="E2619" s="12">
        <v>113.05</v>
      </c>
      <c r="F2619" s="12">
        <v>107.95</v>
      </c>
      <c r="G2619" s="12">
        <v>108.8</v>
      </c>
      <c r="H2619" s="12">
        <v>111.28581304247638</v>
      </c>
      <c r="I2619">
        <v>39057</v>
      </c>
      <c r="J2619">
        <v>524</v>
      </c>
      <c r="K2619" s="12">
        <v>4346490</v>
      </c>
      <c r="L2619">
        <v>20068</v>
      </c>
      <c r="M2619">
        <v>51.38</v>
      </c>
      <c r="N2619">
        <v>5.0999999999999996</v>
      </c>
      <c r="O2619">
        <v>-4.25</v>
      </c>
      <c r="P2619">
        <f xml:space="preserve"> IF(Stock_Info[[#This Row],[Close Price]] &gt; Stock_Info[[#This Row],[Open Price]], 1, 0)</f>
        <v>0</v>
      </c>
      <c r="Q2619" t="str">
        <f>IF(AND(Stock_Info[[#This Row],[% Deli. Qty to Traded Qty]]&gt;80,Stock_Info[[#This Row],[No. of Trades]]&lt;3000),"Unusual Day","")</f>
        <v/>
      </c>
      <c r="R2619" t="str">
        <f>IF(AND(Stock_Info[[#This Row],[Spread High-Low]] &lt; 10, Stock_Info[[#This Row],[% Deli. Qty to Traded Qty]] &gt; 90), "Good Day", "")</f>
        <v/>
      </c>
    </row>
    <row r="2620" spans="1:18">
      <c r="A2620" t="s">
        <v>50</v>
      </c>
      <c r="B2620" s="1">
        <v>45735</v>
      </c>
      <c r="C2620" s="1" t="str">
        <f>"WEEK" &amp;" " &amp;  INT((DAY(Stock_Info[[#This Row],[Date]])+WEEKDAY(DATE(YEAR(Stock_Info[[#This Row],[Date]]),MONTH(Stock_Info[[#This Row],[Date]]),1))-1)/7)+1</f>
        <v>WEEK 4</v>
      </c>
      <c r="D2620" s="12">
        <v>107.45</v>
      </c>
      <c r="E2620" s="12">
        <v>111.9</v>
      </c>
      <c r="F2620" s="12">
        <v>107.45</v>
      </c>
      <c r="G2620" s="12">
        <v>111.1</v>
      </c>
      <c r="H2620" s="12">
        <v>110.17735723850265</v>
      </c>
      <c r="I2620">
        <v>84389</v>
      </c>
      <c r="J2620">
        <v>922</v>
      </c>
      <c r="K2620" s="12">
        <v>9297757</v>
      </c>
      <c r="L2620">
        <v>64053</v>
      </c>
      <c r="M2620">
        <v>75.900000000000006</v>
      </c>
      <c r="N2620">
        <v>4.45</v>
      </c>
      <c r="O2620">
        <v>3.65</v>
      </c>
      <c r="P2620">
        <f xml:space="preserve"> IF(Stock_Info[[#This Row],[Close Price]] &gt; Stock_Info[[#This Row],[Open Price]], 1, 0)</f>
        <v>1</v>
      </c>
      <c r="Q2620" t="str">
        <f>IF(AND(Stock_Info[[#This Row],[% Deli. Qty to Traded Qty]]&gt;80,Stock_Info[[#This Row],[No. of Trades]]&lt;3000),"Unusual Day","")</f>
        <v/>
      </c>
      <c r="R2620" t="str">
        <f>IF(AND(Stock_Info[[#This Row],[Spread High-Low]] &lt; 10, Stock_Info[[#This Row],[% Deli. Qty to Traded Qty]] &gt; 90), "Good Day", "")</f>
        <v/>
      </c>
    </row>
    <row r="2621" spans="1:18">
      <c r="A2621" t="s">
        <v>50</v>
      </c>
      <c r="B2621" s="1">
        <v>45734</v>
      </c>
      <c r="C2621" s="1" t="str">
        <f>"WEEK" &amp;" " &amp;  INT((DAY(Stock_Info[[#This Row],[Date]])+WEEKDAY(DATE(YEAR(Stock_Info[[#This Row],[Date]]),MONTH(Stock_Info[[#This Row],[Date]]),1))-1)/7)+1</f>
        <v>WEEK 4</v>
      </c>
      <c r="D2621" s="12">
        <v>106.8</v>
      </c>
      <c r="E2621" s="12">
        <v>108.2</v>
      </c>
      <c r="F2621" s="12">
        <v>106.3</v>
      </c>
      <c r="G2621" s="12">
        <v>107.2</v>
      </c>
      <c r="H2621" s="12">
        <v>107.28825744608011</v>
      </c>
      <c r="I2621">
        <v>32131</v>
      </c>
      <c r="J2621">
        <v>305</v>
      </c>
      <c r="K2621" s="12">
        <v>3447279</v>
      </c>
      <c r="L2621">
        <v>22346</v>
      </c>
      <c r="M2621">
        <v>69.55</v>
      </c>
      <c r="N2621">
        <v>1.9</v>
      </c>
      <c r="O2621">
        <v>0.4</v>
      </c>
      <c r="P2621">
        <f xml:space="preserve"> IF(Stock_Info[[#This Row],[Close Price]] &gt; Stock_Info[[#This Row],[Open Price]], 1, 0)</f>
        <v>1</v>
      </c>
      <c r="Q2621" t="str">
        <f>IF(AND(Stock_Info[[#This Row],[% Deli. Qty to Traded Qty]]&gt;80,Stock_Info[[#This Row],[No. of Trades]]&lt;3000),"Unusual Day","")</f>
        <v/>
      </c>
      <c r="R2621" t="str">
        <f>IF(AND(Stock_Info[[#This Row],[Spread High-Low]] &lt; 10, Stock_Info[[#This Row],[% Deli. Qty to Traded Qty]] &gt; 90), "Good Day", "")</f>
        <v/>
      </c>
    </row>
    <row r="2622" spans="1:18">
      <c r="A2622" t="s">
        <v>50</v>
      </c>
      <c r="B2622" s="1">
        <v>45733</v>
      </c>
      <c r="C2622" s="1" t="str">
        <f>"WEEK" &amp;" " &amp;  INT((DAY(Stock_Info[[#This Row],[Date]])+WEEKDAY(DATE(YEAR(Stock_Info[[#This Row],[Date]]),MONTH(Stock_Info[[#This Row],[Date]]),1))-1)/7)+1</f>
        <v>WEEK 4</v>
      </c>
      <c r="D2622" s="12">
        <v>104.4</v>
      </c>
      <c r="E2622" s="12">
        <v>107</v>
      </c>
      <c r="F2622" s="12">
        <v>104.4</v>
      </c>
      <c r="G2622" s="12">
        <v>106</v>
      </c>
      <c r="H2622" s="12">
        <v>106.16599171964435</v>
      </c>
      <c r="I2622">
        <v>44201</v>
      </c>
      <c r="J2622">
        <v>343</v>
      </c>
      <c r="K2622" s="12">
        <v>4692643</v>
      </c>
      <c r="L2622">
        <v>28437</v>
      </c>
      <c r="M2622">
        <v>64.34</v>
      </c>
      <c r="N2622">
        <v>2.6</v>
      </c>
      <c r="O2622">
        <v>1.6</v>
      </c>
      <c r="P2622">
        <f xml:space="preserve"> IF(Stock_Info[[#This Row],[Close Price]] &gt; Stock_Info[[#This Row],[Open Price]], 1, 0)</f>
        <v>1</v>
      </c>
      <c r="Q2622" t="str">
        <f>IF(AND(Stock_Info[[#This Row],[% Deli. Qty to Traded Qty]]&gt;80,Stock_Info[[#This Row],[No. of Trades]]&lt;3000),"Unusual Day","")</f>
        <v/>
      </c>
      <c r="R2622" t="str">
        <f>IF(AND(Stock_Info[[#This Row],[Spread High-Low]] &lt; 10, Stock_Info[[#This Row],[% Deli. Qty to Traded Qty]] &gt; 90), "Good Day", "")</f>
        <v/>
      </c>
    </row>
    <row r="2623" spans="1:18">
      <c r="A2623" t="s">
        <v>50</v>
      </c>
      <c r="B2623" s="1">
        <v>45729</v>
      </c>
      <c r="C2623" s="1" t="str">
        <f>"WEEK" &amp;" " &amp;  INT((DAY(Stock_Info[[#This Row],[Date]])+WEEKDAY(DATE(YEAR(Stock_Info[[#This Row],[Date]]),MONTH(Stock_Info[[#This Row],[Date]]),1))-1)/7)+1</f>
        <v>WEEK 3</v>
      </c>
      <c r="D2623" s="12">
        <v>104.45</v>
      </c>
      <c r="E2623" s="12">
        <v>106.3</v>
      </c>
      <c r="F2623" s="12">
        <v>104</v>
      </c>
      <c r="G2623" s="12">
        <v>104.8</v>
      </c>
      <c r="H2623" s="12">
        <v>105.59659381821122</v>
      </c>
      <c r="I2623">
        <v>37109</v>
      </c>
      <c r="J2623">
        <v>511</v>
      </c>
      <c r="K2623" s="12">
        <v>3918584</v>
      </c>
      <c r="L2623">
        <v>23945</v>
      </c>
      <c r="M2623">
        <v>64.53</v>
      </c>
      <c r="N2623">
        <v>2.2999999999999998</v>
      </c>
      <c r="O2623">
        <v>0.35</v>
      </c>
      <c r="P2623">
        <f xml:space="preserve"> IF(Stock_Info[[#This Row],[Close Price]] &gt; Stock_Info[[#This Row],[Open Price]], 1, 0)</f>
        <v>1</v>
      </c>
      <c r="Q2623" t="str">
        <f>IF(AND(Stock_Info[[#This Row],[% Deli. Qty to Traded Qty]]&gt;80,Stock_Info[[#This Row],[No. of Trades]]&lt;3000),"Unusual Day","")</f>
        <v/>
      </c>
      <c r="R2623" t="str">
        <f>IF(AND(Stock_Info[[#This Row],[Spread High-Low]] &lt; 10, Stock_Info[[#This Row],[% Deli. Qty to Traded Qty]] &gt; 90), "Good Day", "")</f>
        <v/>
      </c>
    </row>
    <row r="2624" spans="1:18">
      <c r="A2624" t="s">
        <v>50</v>
      </c>
      <c r="B2624" s="1">
        <v>45728</v>
      </c>
      <c r="C2624" s="1" t="str">
        <f>"WEEK" &amp;" " &amp;  INT((DAY(Stock_Info[[#This Row],[Date]])+WEEKDAY(DATE(YEAR(Stock_Info[[#This Row],[Date]]),MONTH(Stock_Info[[#This Row],[Date]]),1))-1)/7)+1</f>
        <v>WEEK 3</v>
      </c>
      <c r="D2624" s="12">
        <v>106.25</v>
      </c>
      <c r="E2624" s="12">
        <v>106.6</v>
      </c>
      <c r="F2624" s="12">
        <v>104</v>
      </c>
      <c r="G2624" s="12">
        <v>104.45</v>
      </c>
      <c r="H2624" s="12">
        <v>105.5692185353864</v>
      </c>
      <c r="I2624">
        <v>55332</v>
      </c>
      <c r="J2624">
        <v>772</v>
      </c>
      <c r="K2624" s="12">
        <v>5841356</v>
      </c>
      <c r="L2624">
        <v>33463</v>
      </c>
      <c r="M2624">
        <v>60.48</v>
      </c>
      <c r="N2624">
        <v>2.6</v>
      </c>
      <c r="O2624">
        <v>-1.8</v>
      </c>
      <c r="P2624">
        <f xml:space="preserve"> IF(Stock_Info[[#This Row],[Close Price]] &gt; Stock_Info[[#This Row],[Open Price]], 1, 0)</f>
        <v>0</v>
      </c>
      <c r="Q2624" t="str">
        <f>IF(AND(Stock_Info[[#This Row],[% Deli. Qty to Traded Qty]]&gt;80,Stock_Info[[#This Row],[No. of Trades]]&lt;3000),"Unusual Day","")</f>
        <v/>
      </c>
      <c r="R2624" t="str">
        <f>IF(AND(Stock_Info[[#This Row],[Spread High-Low]] &lt; 10, Stock_Info[[#This Row],[% Deli. Qty to Traded Qty]] &gt; 90), "Good Day", "")</f>
        <v/>
      </c>
    </row>
    <row r="2625" spans="1:18">
      <c r="A2625" t="s">
        <v>50</v>
      </c>
      <c r="B2625" s="1">
        <v>45727</v>
      </c>
      <c r="C2625" s="1" t="str">
        <f>"WEEK" &amp;" " &amp;  INT((DAY(Stock_Info[[#This Row],[Date]])+WEEKDAY(DATE(YEAR(Stock_Info[[#This Row],[Date]]),MONTH(Stock_Info[[#This Row],[Date]]),1))-1)/7)+1</f>
        <v>WEEK 3</v>
      </c>
      <c r="D2625" s="12">
        <v>109</v>
      </c>
      <c r="E2625" s="12">
        <v>109</v>
      </c>
      <c r="F2625" s="12">
        <v>105.25</v>
      </c>
      <c r="G2625" s="12">
        <v>105.5</v>
      </c>
      <c r="H2625" s="12">
        <v>106.6237108240713</v>
      </c>
      <c r="I2625">
        <v>39948</v>
      </c>
      <c r="J2625">
        <v>506</v>
      </c>
      <c r="K2625" s="12">
        <v>4259404</v>
      </c>
      <c r="L2625">
        <v>19198</v>
      </c>
      <c r="M2625">
        <v>48.06</v>
      </c>
      <c r="N2625">
        <v>3.75</v>
      </c>
      <c r="O2625">
        <v>-3.5</v>
      </c>
      <c r="P2625">
        <f xml:space="preserve"> IF(Stock_Info[[#This Row],[Close Price]] &gt; Stock_Info[[#This Row],[Open Price]], 1, 0)</f>
        <v>0</v>
      </c>
      <c r="Q2625" t="str">
        <f>IF(AND(Stock_Info[[#This Row],[% Deli. Qty to Traded Qty]]&gt;80,Stock_Info[[#This Row],[No. of Trades]]&lt;3000),"Unusual Day","")</f>
        <v/>
      </c>
      <c r="R2625" t="str">
        <f>IF(AND(Stock_Info[[#This Row],[Spread High-Low]] &lt; 10, Stock_Info[[#This Row],[% Deli. Qty to Traded Qty]] &gt; 90), "Good Day", "")</f>
        <v/>
      </c>
    </row>
    <row r="2626" spans="1:18">
      <c r="A2626" t="s">
        <v>50</v>
      </c>
      <c r="B2626" s="1">
        <v>45726</v>
      </c>
      <c r="C2626" s="1" t="str">
        <f>"WEEK" &amp;" " &amp;  INT((DAY(Stock_Info[[#This Row],[Date]])+WEEKDAY(DATE(YEAR(Stock_Info[[#This Row],[Date]]),MONTH(Stock_Info[[#This Row],[Date]]),1))-1)/7)+1</f>
        <v>WEEK 3</v>
      </c>
      <c r="D2626" s="12">
        <v>111.15</v>
      </c>
      <c r="E2626" s="12">
        <v>111.15</v>
      </c>
      <c r="F2626" s="12">
        <v>106.4</v>
      </c>
      <c r="G2626" s="12">
        <v>109</v>
      </c>
      <c r="H2626" s="12">
        <v>107.5582591900706</v>
      </c>
      <c r="I2626">
        <v>63166</v>
      </c>
      <c r="J2626">
        <v>637</v>
      </c>
      <c r="K2626" s="12">
        <v>6794025</v>
      </c>
      <c r="L2626">
        <v>36317</v>
      </c>
      <c r="M2626">
        <v>57.49</v>
      </c>
      <c r="N2626">
        <v>4.75</v>
      </c>
      <c r="O2626">
        <v>-2.15</v>
      </c>
      <c r="P2626">
        <f xml:space="preserve"> IF(Stock_Info[[#This Row],[Close Price]] &gt; Stock_Info[[#This Row],[Open Price]], 1, 0)</f>
        <v>0</v>
      </c>
      <c r="Q2626" t="str">
        <f>IF(AND(Stock_Info[[#This Row],[% Deli. Qty to Traded Qty]]&gt;80,Stock_Info[[#This Row],[No. of Trades]]&lt;3000),"Unusual Day","")</f>
        <v/>
      </c>
      <c r="R2626" t="str">
        <f>IF(AND(Stock_Info[[#This Row],[Spread High-Low]] &lt; 10, Stock_Info[[#This Row],[% Deli. Qty to Traded Qty]] &gt; 90), "Good Day", "")</f>
        <v/>
      </c>
    </row>
    <row r="2627" spans="1:18">
      <c r="A2627" t="s">
        <v>50</v>
      </c>
      <c r="B2627" s="1">
        <v>45723</v>
      </c>
      <c r="C2627" s="1" t="str">
        <f>"WEEK" &amp;" " &amp;  INT((DAY(Stock_Info[[#This Row],[Date]])+WEEKDAY(DATE(YEAR(Stock_Info[[#This Row],[Date]]),MONTH(Stock_Info[[#This Row],[Date]]),1))-1)/7)+1</f>
        <v>WEEK 2</v>
      </c>
      <c r="D2627" s="12">
        <v>107.65</v>
      </c>
      <c r="E2627" s="12">
        <v>109.6</v>
      </c>
      <c r="F2627" s="12">
        <v>107.05</v>
      </c>
      <c r="G2627" s="12">
        <v>108.9</v>
      </c>
      <c r="H2627" s="12">
        <v>108.49437363340621</v>
      </c>
      <c r="I2627">
        <v>37502</v>
      </c>
      <c r="J2627">
        <v>1426</v>
      </c>
      <c r="K2627" s="12">
        <v>4068756</v>
      </c>
      <c r="L2627">
        <v>20940</v>
      </c>
      <c r="M2627">
        <v>55.84</v>
      </c>
      <c r="N2627">
        <v>2.5499999999999998</v>
      </c>
      <c r="O2627">
        <v>1.25</v>
      </c>
      <c r="P2627">
        <f xml:space="preserve"> IF(Stock_Info[[#This Row],[Close Price]] &gt; Stock_Info[[#This Row],[Open Price]], 1, 0)</f>
        <v>1</v>
      </c>
      <c r="Q2627" t="str">
        <f>IF(AND(Stock_Info[[#This Row],[% Deli. Qty to Traded Qty]]&gt;80,Stock_Info[[#This Row],[No. of Trades]]&lt;3000),"Unusual Day","")</f>
        <v/>
      </c>
      <c r="R2627" t="str">
        <f>IF(AND(Stock_Info[[#This Row],[Spread High-Low]] &lt; 10, Stock_Info[[#This Row],[% Deli. Qty to Traded Qty]] &gt; 90), "Good Day", "")</f>
        <v/>
      </c>
    </row>
    <row r="2628" spans="1:18">
      <c r="A2628" t="s">
        <v>50</v>
      </c>
      <c r="B2628" s="1">
        <v>45722</v>
      </c>
      <c r="C2628" s="1" t="str">
        <f>"WEEK" &amp;" " &amp;  INT((DAY(Stock_Info[[#This Row],[Date]])+WEEKDAY(DATE(YEAR(Stock_Info[[#This Row],[Date]]),MONTH(Stock_Info[[#This Row],[Date]]),1))-1)/7)+1</f>
        <v>WEEK 2</v>
      </c>
      <c r="D2628" s="12">
        <v>104.4</v>
      </c>
      <c r="E2628" s="12">
        <v>107.8</v>
      </c>
      <c r="F2628" s="12">
        <v>104.4</v>
      </c>
      <c r="G2628" s="12">
        <v>107.05</v>
      </c>
      <c r="H2628" s="12">
        <v>106.08209852151866</v>
      </c>
      <c r="I2628">
        <v>121476</v>
      </c>
      <c r="J2628">
        <v>1040</v>
      </c>
      <c r="K2628" s="12">
        <v>12886429</v>
      </c>
      <c r="L2628">
        <v>95983</v>
      </c>
      <c r="M2628">
        <v>79.010000000000005</v>
      </c>
      <c r="N2628">
        <v>3.4</v>
      </c>
      <c r="O2628">
        <v>2.65</v>
      </c>
      <c r="P2628">
        <f xml:space="preserve"> IF(Stock_Info[[#This Row],[Close Price]] &gt; Stock_Info[[#This Row],[Open Price]], 1, 0)</f>
        <v>1</v>
      </c>
      <c r="Q2628" t="str">
        <f>IF(AND(Stock_Info[[#This Row],[% Deli. Qty to Traded Qty]]&gt;80,Stock_Info[[#This Row],[No. of Trades]]&lt;3000),"Unusual Day","")</f>
        <v/>
      </c>
      <c r="R2628" t="str">
        <f>IF(AND(Stock_Info[[#This Row],[Spread High-Low]] &lt; 10, Stock_Info[[#This Row],[% Deli. Qty to Traded Qty]] &gt; 90), "Good Day", "")</f>
        <v/>
      </c>
    </row>
    <row r="2629" spans="1:18">
      <c r="A2629" t="s">
        <v>50</v>
      </c>
      <c r="B2629" s="1">
        <v>45721</v>
      </c>
      <c r="C2629" s="1" t="str">
        <f>"WEEK" &amp;" " &amp;  INT((DAY(Stock_Info[[#This Row],[Date]])+WEEKDAY(DATE(YEAR(Stock_Info[[#This Row],[Date]]),MONTH(Stock_Info[[#This Row],[Date]]),1))-1)/7)+1</f>
        <v>WEEK 2</v>
      </c>
      <c r="D2629" s="12">
        <v>102</v>
      </c>
      <c r="E2629" s="12">
        <v>104.75</v>
      </c>
      <c r="F2629" s="12">
        <v>101.55</v>
      </c>
      <c r="G2629" s="12">
        <v>104.35</v>
      </c>
      <c r="H2629" s="12">
        <v>103.75714162671184</v>
      </c>
      <c r="I2629">
        <v>104493</v>
      </c>
      <c r="J2629">
        <v>1003</v>
      </c>
      <c r="K2629" s="12">
        <v>10841895</v>
      </c>
      <c r="L2629">
        <v>41252</v>
      </c>
      <c r="M2629">
        <v>39.479999999999997</v>
      </c>
      <c r="N2629">
        <v>3.2</v>
      </c>
      <c r="O2629">
        <v>2.35</v>
      </c>
      <c r="P2629">
        <f xml:space="preserve"> IF(Stock_Info[[#This Row],[Close Price]] &gt; Stock_Info[[#This Row],[Open Price]], 1, 0)</f>
        <v>1</v>
      </c>
      <c r="Q2629" t="str">
        <f>IF(AND(Stock_Info[[#This Row],[% Deli. Qty to Traded Qty]]&gt;80,Stock_Info[[#This Row],[No. of Trades]]&lt;3000),"Unusual Day","")</f>
        <v/>
      </c>
      <c r="R2629" t="str">
        <f>IF(AND(Stock_Info[[#This Row],[Spread High-Low]] &lt; 10, Stock_Info[[#This Row],[% Deli. Qty to Traded Qty]] &gt; 90), "Good Day", "")</f>
        <v/>
      </c>
    </row>
    <row r="2630" spans="1:18">
      <c r="A2630" t="s">
        <v>50</v>
      </c>
      <c r="B2630" s="1">
        <v>45720</v>
      </c>
      <c r="C2630" s="1" t="str">
        <f>"WEEK" &amp;" " &amp;  INT((DAY(Stock_Info[[#This Row],[Date]])+WEEKDAY(DATE(YEAR(Stock_Info[[#This Row],[Date]]),MONTH(Stock_Info[[#This Row],[Date]]),1))-1)/7)+1</f>
        <v>WEEK 2</v>
      </c>
      <c r="D2630" s="12">
        <v>101.55</v>
      </c>
      <c r="E2630" s="12">
        <v>103.8</v>
      </c>
      <c r="F2630" s="12">
        <v>101.55</v>
      </c>
      <c r="G2630" s="12">
        <v>101.95</v>
      </c>
      <c r="H2630" s="12">
        <v>102.32786441412172</v>
      </c>
      <c r="I2630">
        <v>73872</v>
      </c>
      <c r="J2630">
        <v>1071</v>
      </c>
      <c r="K2630" s="12">
        <v>7559164</v>
      </c>
      <c r="L2630">
        <v>44478</v>
      </c>
      <c r="M2630">
        <v>60.21</v>
      </c>
      <c r="N2630">
        <v>2.25</v>
      </c>
      <c r="O2630">
        <v>0.4</v>
      </c>
      <c r="P2630">
        <f xml:space="preserve"> IF(Stock_Info[[#This Row],[Close Price]] &gt; Stock_Info[[#This Row],[Open Price]], 1, 0)</f>
        <v>1</v>
      </c>
      <c r="Q2630" t="str">
        <f>IF(AND(Stock_Info[[#This Row],[% Deli. Qty to Traded Qty]]&gt;80,Stock_Info[[#This Row],[No. of Trades]]&lt;3000),"Unusual Day","")</f>
        <v/>
      </c>
      <c r="R2630" t="str">
        <f>IF(AND(Stock_Info[[#This Row],[Spread High-Low]] &lt; 10, Stock_Info[[#This Row],[% Deli. Qty to Traded Qty]] &gt; 90), "Good Day", "")</f>
        <v/>
      </c>
    </row>
    <row r="2631" spans="1:18">
      <c r="A2631" t="s">
        <v>50</v>
      </c>
      <c r="B2631" s="1">
        <v>45719</v>
      </c>
      <c r="C2631" s="1" t="str">
        <f>"WEEK" &amp;" " &amp;  INT((DAY(Stock_Info[[#This Row],[Date]])+WEEKDAY(DATE(YEAR(Stock_Info[[#This Row],[Date]]),MONTH(Stock_Info[[#This Row],[Date]]),1))-1)/7)+1</f>
        <v>WEEK 2</v>
      </c>
      <c r="D2631" s="12">
        <v>103.7</v>
      </c>
      <c r="E2631" s="12">
        <v>105.45</v>
      </c>
      <c r="F2631" s="12">
        <v>101.35</v>
      </c>
      <c r="G2631" s="12">
        <v>103.4</v>
      </c>
      <c r="H2631" s="12">
        <v>102.64417345574603</v>
      </c>
      <c r="I2631">
        <v>135389</v>
      </c>
      <c r="J2631">
        <v>2303</v>
      </c>
      <c r="K2631" s="12">
        <v>13896892</v>
      </c>
      <c r="L2631">
        <v>86050</v>
      </c>
      <c r="M2631">
        <v>63.56</v>
      </c>
      <c r="N2631">
        <v>4.0999999999999996</v>
      </c>
      <c r="O2631">
        <v>-0.3</v>
      </c>
      <c r="P2631">
        <f xml:space="preserve"> IF(Stock_Info[[#This Row],[Close Price]] &gt; Stock_Info[[#This Row],[Open Price]], 1, 0)</f>
        <v>0</v>
      </c>
      <c r="Q2631" t="str">
        <f>IF(AND(Stock_Info[[#This Row],[% Deli. Qty to Traded Qty]]&gt;80,Stock_Info[[#This Row],[No. of Trades]]&lt;3000),"Unusual Day","")</f>
        <v/>
      </c>
      <c r="R2631" t="str">
        <f>IF(AND(Stock_Info[[#This Row],[Spread High-Low]] &lt; 10, Stock_Info[[#This Row],[% Deli. Qty to Traded Qty]] &gt; 90), "Good Day", "")</f>
        <v/>
      </c>
    </row>
    <row r="2632" spans="1:18">
      <c r="A2632" t="s">
        <v>50</v>
      </c>
      <c r="B2632" s="1">
        <v>45716</v>
      </c>
      <c r="C2632" s="1" t="str">
        <f>"WEEK" &amp;" " &amp;  INT((DAY(Stock_Info[[#This Row],[Date]])+WEEKDAY(DATE(YEAR(Stock_Info[[#This Row],[Date]]),MONTH(Stock_Info[[#This Row],[Date]]),1))-1)/7)+1</f>
        <v>WEEK 5</v>
      </c>
      <c r="D2632" s="12">
        <v>105.9</v>
      </c>
      <c r="E2632" s="12">
        <v>106.95</v>
      </c>
      <c r="F2632" s="12">
        <v>103.55</v>
      </c>
      <c r="G2632" s="12">
        <v>104.4</v>
      </c>
      <c r="H2632" s="12">
        <v>105.06802743015544</v>
      </c>
      <c r="I2632">
        <v>124097</v>
      </c>
      <c r="J2632">
        <v>1905</v>
      </c>
      <c r="K2632" s="12">
        <v>13038627</v>
      </c>
      <c r="L2632">
        <v>55301</v>
      </c>
      <c r="M2632">
        <v>44.56</v>
      </c>
      <c r="N2632">
        <v>3.4</v>
      </c>
      <c r="O2632">
        <v>-1.5</v>
      </c>
      <c r="P2632">
        <f xml:space="preserve"> IF(Stock_Info[[#This Row],[Close Price]] &gt; Stock_Info[[#This Row],[Open Price]], 1, 0)</f>
        <v>0</v>
      </c>
      <c r="Q2632" t="str">
        <f>IF(AND(Stock_Info[[#This Row],[% Deli. Qty to Traded Qty]]&gt;80,Stock_Info[[#This Row],[No. of Trades]]&lt;3000),"Unusual Day","")</f>
        <v/>
      </c>
      <c r="R2632" t="str">
        <f>IF(AND(Stock_Info[[#This Row],[Spread High-Low]] &lt; 10, Stock_Info[[#This Row],[% Deli. Qty to Traded Qty]] &gt; 90), "Good Day", "")</f>
        <v/>
      </c>
    </row>
    <row r="2633" spans="1:18">
      <c r="A2633" t="s">
        <v>50</v>
      </c>
      <c r="B2633" s="1">
        <v>45715</v>
      </c>
      <c r="C2633" s="1" t="str">
        <f>"WEEK" &amp;" " &amp;  INT((DAY(Stock_Info[[#This Row],[Date]])+WEEKDAY(DATE(YEAR(Stock_Info[[#This Row],[Date]]),MONTH(Stock_Info[[#This Row],[Date]]),1))-1)/7)+1</f>
        <v>WEEK 5</v>
      </c>
      <c r="D2633" s="12">
        <v>108.7</v>
      </c>
      <c r="E2633" s="12">
        <v>108.7</v>
      </c>
      <c r="F2633" s="12">
        <v>106.45</v>
      </c>
      <c r="G2633" s="12">
        <v>106.9</v>
      </c>
      <c r="H2633" s="12">
        <v>107.72542335605894</v>
      </c>
      <c r="I2633">
        <v>36376</v>
      </c>
      <c r="J2633">
        <v>451</v>
      </c>
      <c r="K2633" s="12">
        <v>3918620</v>
      </c>
      <c r="L2633">
        <v>16219</v>
      </c>
      <c r="M2633">
        <v>44.59</v>
      </c>
      <c r="N2633">
        <v>2.25</v>
      </c>
      <c r="O2633">
        <v>-1.8</v>
      </c>
      <c r="P2633">
        <f xml:space="preserve"> IF(Stock_Info[[#This Row],[Close Price]] &gt; Stock_Info[[#This Row],[Open Price]], 1, 0)</f>
        <v>0</v>
      </c>
      <c r="Q2633" t="str">
        <f>IF(AND(Stock_Info[[#This Row],[% Deli. Qty to Traded Qty]]&gt;80,Stock_Info[[#This Row],[No. of Trades]]&lt;3000),"Unusual Day","")</f>
        <v/>
      </c>
      <c r="R2633" t="str">
        <f>IF(AND(Stock_Info[[#This Row],[Spread High-Low]] &lt; 10, Stock_Info[[#This Row],[% Deli. Qty to Traded Qty]] &gt; 90), "Good Day", "")</f>
        <v/>
      </c>
    </row>
    <row r="2634" spans="1:18">
      <c r="A2634" t="s">
        <v>50</v>
      </c>
      <c r="B2634" s="1">
        <v>45713</v>
      </c>
      <c r="C2634" s="1" t="str">
        <f>"WEEK" &amp;" " &amp;  INT((DAY(Stock_Info[[#This Row],[Date]])+WEEKDAY(DATE(YEAR(Stock_Info[[#This Row],[Date]]),MONTH(Stock_Info[[#This Row],[Date]]),1))-1)/7)+1</f>
        <v>WEEK 5</v>
      </c>
      <c r="D2634" s="12">
        <v>109.9</v>
      </c>
      <c r="E2634" s="12">
        <v>109.9</v>
      </c>
      <c r="F2634" s="12">
        <v>107</v>
      </c>
      <c r="G2634" s="12">
        <v>107.4</v>
      </c>
      <c r="H2634" s="12">
        <v>107.8611766743899</v>
      </c>
      <c r="I2634">
        <v>92362</v>
      </c>
      <c r="J2634">
        <v>1130</v>
      </c>
      <c r="K2634" s="12">
        <v>9962274</v>
      </c>
      <c r="L2634">
        <v>72531</v>
      </c>
      <c r="M2634">
        <v>78.53</v>
      </c>
      <c r="N2634">
        <v>2.9</v>
      </c>
      <c r="O2634">
        <v>-2.5</v>
      </c>
      <c r="P2634">
        <f xml:space="preserve"> IF(Stock_Info[[#This Row],[Close Price]] &gt; Stock_Info[[#This Row],[Open Price]], 1, 0)</f>
        <v>0</v>
      </c>
      <c r="Q2634" t="str">
        <f>IF(AND(Stock_Info[[#This Row],[% Deli. Qty to Traded Qty]]&gt;80,Stock_Info[[#This Row],[No. of Trades]]&lt;3000),"Unusual Day","")</f>
        <v/>
      </c>
      <c r="R2634" t="str">
        <f>IF(AND(Stock_Info[[#This Row],[Spread High-Low]] &lt; 10, Stock_Info[[#This Row],[% Deli. Qty to Traded Qty]] &gt; 90), "Good Day", "")</f>
        <v/>
      </c>
    </row>
    <row r="2635" spans="1:18">
      <c r="A2635" t="s">
        <v>50</v>
      </c>
      <c r="B2635" s="1">
        <v>45712</v>
      </c>
      <c r="C2635" s="1" t="str">
        <f>"WEEK" &amp;" " &amp;  INT((DAY(Stock_Info[[#This Row],[Date]])+WEEKDAY(DATE(YEAR(Stock_Info[[#This Row],[Date]]),MONTH(Stock_Info[[#This Row],[Date]]),1))-1)/7)+1</f>
        <v>WEEK 5</v>
      </c>
      <c r="D2635" s="12">
        <v>108.6</v>
      </c>
      <c r="E2635" s="12">
        <v>110.9</v>
      </c>
      <c r="F2635" s="12">
        <v>106.85</v>
      </c>
      <c r="G2635" s="12">
        <v>108.9</v>
      </c>
      <c r="H2635" s="12">
        <v>108.26152234636872</v>
      </c>
      <c r="I2635">
        <v>37232</v>
      </c>
      <c r="J2635">
        <v>741</v>
      </c>
      <c r="K2635" s="12">
        <v>4030793</v>
      </c>
      <c r="L2635">
        <v>20529</v>
      </c>
      <c r="M2635">
        <v>55.14</v>
      </c>
      <c r="N2635">
        <v>4.05</v>
      </c>
      <c r="O2635">
        <v>0.3</v>
      </c>
      <c r="P2635">
        <f xml:space="preserve"> IF(Stock_Info[[#This Row],[Close Price]] &gt; Stock_Info[[#This Row],[Open Price]], 1, 0)</f>
        <v>1</v>
      </c>
      <c r="Q2635" t="str">
        <f>IF(AND(Stock_Info[[#This Row],[% Deli. Qty to Traded Qty]]&gt;80,Stock_Info[[#This Row],[No. of Trades]]&lt;3000),"Unusual Day","")</f>
        <v/>
      </c>
      <c r="R2635" t="str">
        <f>IF(AND(Stock_Info[[#This Row],[Spread High-Low]] &lt; 10, Stock_Info[[#This Row],[% Deli. Qty to Traded Qty]] &gt; 90), "Good Day", "")</f>
        <v/>
      </c>
    </row>
    <row r="2636" spans="1:18">
      <c r="A2636" t="s">
        <v>50</v>
      </c>
      <c r="B2636" s="1">
        <v>45709</v>
      </c>
      <c r="C2636" s="1" t="str">
        <f>"WEEK" &amp;" " &amp;  INT((DAY(Stock_Info[[#This Row],[Date]])+WEEKDAY(DATE(YEAR(Stock_Info[[#This Row],[Date]]),MONTH(Stock_Info[[#This Row],[Date]]),1))-1)/7)+1</f>
        <v>WEEK 4</v>
      </c>
      <c r="D2636" s="12">
        <v>109</v>
      </c>
      <c r="E2636" s="12">
        <v>113.4</v>
      </c>
      <c r="F2636" s="12">
        <v>108.9</v>
      </c>
      <c r="G2636" s="12">
        <v>110.95</v>
      </c>
      <c r="H2636" s="12">
        <v>111.11388067239015</v>
      </c>
      <c r="I2636">
        <v>83166</v>
      </c>
      <c r="J2636">
        <v>1091</v>
      </c>
      <c r="K2636" s="12">
        <v>9240897</v>
      </c>
      <c r="L2636">
        <v>33433</v>
      </c>
      <c r="M2636">
        <v>40.200000000000003</v>
      </c>
      <c r="N2636">
        <v>4.5</v>
      </c>
      <c r="O2636">
        <v>1.95</v>
      </c>
      <c r="P2636">
        <f xml:space="preserve"> IF(Stock_Info[[#This Row],[Close Price]] &gt; Stock_Info[[#This Row],[Open Price]], 1, 0)</f>
        <v>1</v>
      </c>
      <c r="Q2636" t="str">
        <f>IF(AND(Stock_Info[[#This Row],[% Deli. Qty to Traded Qty]]&gt;80,Stock_Info[[#This Row],[No. of Trades]]&lt;3000),"Unusual Day","")</f>
        <v/>
      </c>
      <c r="R2636" t="str">
        <f>IF(AND(Stock_Info[[#This Row],[Spread High-Low]] &lt; 10, Stock_Info[[#This Row],[% Deli. Qty to Traded Qty]] &gt; 90), "Good Day", "")</f>
        <v/>
      </c>
    </row>
    <row r="2637" spans="1:18">
      <c r="A2637" t="s">
        <v>50</v>
      </c>
      <c r="B2637" s="1">
        <v>45708</v>
      </c>
      <c r="C2637" s="1" t="str">
        <f>"WEEK" &amp;" " &amp;  INT((DAY(Stock_Info[[#This Row],[Date]])+WEEKDAY(DATE(YEAR(Stock_Info[[#This Row],[Date]]),MONTH(Stock_Info[[#This Row],[Date]]),1))-1)/7)+1</f>
        <v>WEEK 4</v>
      </c>
      <c r="D2637" s="12">
        <v>105.8</v>
      </c>
      <c r="E2637" s="12">
        <v>110</v>
      </c>
      <c r="F2637" s="12">
        <v>105.8</v>
      </c>
      <c r="G2637" s="12">
        <v>109.7</v>
      </c>
      <c r="H2637" s="12">
        <v>108.59065243250568</v>
      </c>
      <c r="I2637">
        <v>66413</v>
      </c>
      <c r="J2637">
        <v>939</v>
      </c>
      <c r="K2637" s="12">
        <v>7211831</v>
      </c>
      <c r="L2637">
        <v>29751</v>
      </c>
      <c r="M2637">
        <v>44.8</v>
      </c>
      <c r="N2637">
        <v>4.2</v>
      </c>
      <c r="O2637">
        <v>3.9</v>
      </c>
      <c r="P2637">
        <f xml:space="preserve"> IF(Stock_Info[[#This Row],[Close Price]] &gt; Stock_Info[[#This Row],[Open Price]], 1, 0)</f>
        <v>1</v>
      </c>
      <c r="Q2637" t="str">
        <f>IF(AND(Stock_Info[[#This Row],[% Deli. Qty to Traded Qty]]&gt;80,Stock_Info[[#This Row],[No. of Trades]]&lt;3000),"Unusual Day","")</f>
        <v/>
      </c>
      <c r="R2637" t="str">
        <f>IF(AND(Stock_Info[[#This Row],[Spread High-Low]] &lt; 10, Stock_Info[[#This Row],[% Deli. Qty to Traded Qty]] &gt; 90), "Good Day", "")</f>
        <v/>
      </c>
    </row>
    <row r="2638" spans="1:18">
      <c r="A2638" t="s">
        <v>50</v>
      </c>
      <c r="B2638" s="1">
        <v>45707</v>
      </c>
      <c r="C2638" s="1" t="str">
        <f>"WEEK" &amp;" " &amp;  INT((DAY(Stock_Info[[#This Row],[Date]])+WEEKDAY(DATE(YEAR(Stock_Info[[#This Row],[Date]]),MONTH(Stock_Info[[#This Row],[Date]]),1))-1)/7)+1</f>
        <v>WEEK 4</v>
      </c>
      <c r="D2638" s="12">
        <v>106.45</v>
      </c>
      <c r="E2638" s="12">
        <v>109.5</v>
      </c>
      <c r="F2638" s="12">
        <v>105.65</v>
      </c>
      <c r="G2638" s="12">
        <v>109.05</v>
      </c>
      <c r="H2638" s="12">
        <v>108.60432009505554</v>
      </c>
      <c r="I2638">
        <v>89211</v>
      </c>
      <c r="J2638">
        <v>972</v>
      </c>
      <c r="K2638" s="12">
        <v>9688700</v>
      </c>
      <c r="L2638">
        <v>57433</v>
      </c>
      <c r="M2638">
        <v>64.38</v>
      </c>
      <c r="N2638">
        <v>3.85</v>
      </c>
      <c r="O2638">
        <v>2.6</v>
      </c>
      <c r="P2638">
        <f xml:space="preserve"> IF(Stock_Info[[#This Row],[Close Price]] &gt; Stock_Info[[#This Row],[Open Price]], 1, 0)</f>
        <v>1</v>
      </c>
      <c r="Q2638" t="str">
        <f>IF(AND(Stock_Info[[#This Row],[% Deli. Qty to Traded Qty]]&gt;80,Stock_Info[[#This Row],[No. of Trades]]&lt;3000),"Unusual Day","")</f>
        <v/>
      </c>
      <c r="R2638" t="str">
        <f>IF(AND(Stock_Info[[#This Row],[Spread High-Low]] &lt; 10, Stock_Info[[#This Row],[% Deli. Qty to Traded Qty]] &gt; 90), "Good Day", "")</f>
        <v/>
      </c>
    </row>
    <row r="2639" spans="1:18">
      <c r="A2639" t="s">
        <v>50</v>
      </c>
      <c r="B2639" s="1">
        <v>45706</v>
      </c>
      <c r="C2639" s="1" t="str">
        <f>"WEEK" &amp;" " &amp;  INT((DAY(Stock_Info[[#This Row],[Date]])+WEEKDAY(DATE(YEAR(Stock_Info[[#This Row],[Date]]),MONTH(Stock_Info[[#This Row],[Date]]),1))-1)/7)+1</f>
        <v>WEEK 4</v>
      </c>
      <c r="D2639" s="12">
        <v>110.35</v>
      </c>
      <c r="E2639" s="12">
        <v>110.35</v>
      </c>
      <c r="F2639" s="12">
        <v>104.05</v>
      </c>
      <c r="G2639" s="12">
        <v>106.05</v>
      </c>
      <c r="H2639" s="12">
        <v>105.63718156614532</v>
      </c>
      <c r="I2639">
        <v>76468</v>
      </c>
      <c r="J2639">
        <v>1406</v>
      </c>
      <c r="K2639" s="12">
        <v>8077864</v>
      </c>
      <c r="L2639">
        <v>40431</v>
      </c>
      <c r="M2639">
        <v>52.87</v>
      </c>
      <c r="N2639">
        <v>6.3</v>
      </c>
      <c r="O2639">
        <v>-4.3</v>
      </c>
      <c r="P2639">
        <f xml:space="preserve"> IF(Stock_Info[[#This Row],[Close Price]] &gt; Stock_Info[[#This Row],[Open Price]], 1, 0)</f>
        <v>0</v>
      </c>
      <c r="Q2639" t="str">
        <f>IF(AND(Stock_Info[[#This Row],[% Deli. Qty to Traded Qty]]&gt;80,Stock_Info[[#This Row],[No. of Trades]]&lt;3000),"Unusual Day","")</f>
        <v/>
      </c>
      <c r="R2639" t="str">
        <f>IF(AND(Stock_Info[[#This Row],[Spread High-Low]] &lt; 10, Stock_Info[[#This Row],[% Deli. Qty to Traded Qty]] &gt; 90), "Good Day", "")</f>
        <v/>
      </c>
    </row>
    <row r="2640" spans="1:18">
      <c r="A2640" t="s">
        <v>50</v>
      </c>
      <c r="B2640" s="1">
        <v>45705</v>
      </c>
      <c r="C2640" s="1" t="str">
        <f>"WEEK" &amp;" " &amp;  INT((DAY(Stock_Info[[#This Row],[Date]])+WEEKDAY(DATE(YEAR(Stock_Info[[#This Row],[Date]]),MONTH(Stock_Info[[#This Row],[Date]]),1))-1)/7)+1</f>
        <v>WEEK 4</v>
      </c>
      <c r="D2640" s="12">
        <v>110.5</v>
      </c>
      <c r="E2640" s="12">
        <v>111.05</v>
      </c>
      <c r="F2640" s="12">
        <v>107</v>
      </c>
      <c r="G2640" s="12">
        <v>108.25</v>
      </c>
      <c r="H2640" s="12">
        <v>108.43834501180044</v>
      </c>
      <c r="I2640">
        <v>109318</v>
      </c>
      <c r="J2640">
        <v>1459</v>
      </c>
      <c r="K2640" s="12">
        <v>11854263</v>
      </c>
      <c r="L2640">
        <v>72742</v>
      </c>
      <c r="M2640">
        <v>66.540000000000006</v>
      </c>
      <c r="N2640">
        <v>4.05</v>
      </c>
      <c r="O2640">
        <v>-2.25</v>
      </c>
      <c r="P2640">
        <f xml:space="preserve"> IF(Stock_Info[[#This Row],[Close Price]] &gt; Stock_Info[[#This Row],[Open Price]], 1, 0)</f>
        <v>0</v>
      </c>
      <c r="Q2640" t="str">
        <f>IF(AND(Stock_Info[[#This Row],[% Deli. Qty to Traded Qty]]&gt;80,Stock_Info[[#This Row],[No. of Trades]]&lt;3000),"Unusual Day","")</f>
        <v/>
      </c>
      <c r="R2640" t="str">
        <f>IF(AND(Stock_Info[[#This Row],[Spread High-Low]] &lt; 10, Stock_Info[[#This Row],[% Deli. Qty to Traded Qty]] &gt; 90), "Good Day", "")</f>
        <v/>
      </c>
    </row>
    <row r="2641" spans="1:18">
      <c r="A2641" t="s">
        <v>50</v>
      </c>
      <c r="B2641" s="1">
        <v>45702</v>
      </c>
      <c r="C2641" s="1" t="str">
        <f>"WEEK" &amp;" " &amp;  INT((DAY(Stock_Info[[#This Row],[Date]])+WEEKDAY(DATE(YEAR(Stock_Info[[#This Row],[Date]]),MONTH(Stock_Info[[#This Row],[Date]]),1))-1)/7)+1</f>
        <v>WEEK 3</v>
      </c>
      <c r="D2641" s="12">
        <v>115.4</v>
      </c>
      <c r="E2641" s="12">
        <v>115.4</v>
      </c>
      <c r="F2641" s="12">
        <v>110.35</v>
      </c>
      <c r="G2641" s="12">
        <v>111.9</v>
      </c>
      <c r="H2641" s="12">
        <v>111.44258507834019</v>
      </c>
      <c r="I2641">
        <v>33763</v>
      </c>
      <c r="J2641">
        <v>541</v>
      </c>
      <c r="K2641" s="12">
        <v>3762636</v>
      </c>
      <c r="L2641">
        <v>9275</v>
      </c>
      <c r="M2641">
        <v>27.47</v>
      </c>
      <c r="N2641">
        <v>5.05</v>
      </c>
      <c r="O2641">
        <v>-3.5</v>
      </c>
      <c r="P2641">
        <f xml:space="preserve"> IF(Stock_Info[[#This Row],[Close Price]] &gt; Stock_Info[[#This Row],[Open Price]], 1, 0)</f>
        <v>0</v>
      </c>
      <c r="Q2641" t="str">
        <f>IF(AND(Stock_Info[[#This Row],[% Deli. Qty to Traded Qty]]&gt;80,Stock_Info[[#This Row],[No. of Trades]]&lt;3000),"Unusual Day","")</f>
        <v/>
      </c>
      <c r="R2641" t="str">
        <f>IF(AND(Stock_Info[[#This Row],[Spread High-Low]] &lt; 10, Stock_Info[[#This Row],[% Deli. Qty to Traded Qty]] &gt; 90), "Good Day", "")</f>
        <v/>
      </c>
    </row>
    <row r="2642" spans="1:18">
      <c r="A2642" t="s">
        <v>50</v>
      </c>
      <c r="B2642" s="1">
        <v>45701</v>
      </c>
      <c r="C2642" s="1" t="str">
        <f>"WEEK" &amp;" " &amp;  INT((DAY(Stock_Info[[#This Row],[Date]])+WEEKDAY(DATE(YEAR(Stock_Info[[#This Row],[Date]]),MONTH(Stock_Info[[#This Row],[Date]]),1))-1)/7)+1</f>
        <v>WEEK 3</v>
      </c>
      <c r="D2642" s="12">
        <v>113.85</v>
      </c>
      <c r="E2642" s="12">
        <v>114.7</v>
      </c>
      <c r="F2642" s="12">
        <v>112.7</v>
      </c>
      <c r="G2642" s="12">
        <v>113.25</v>
      </c>
      <c r="H2642" s="12">
        <v>113.6607171314741</v>
      </c>
      <c r="I2642">
        <v>18825</v>
      </c>
      <c r="J2642">
        <v>450</v>
      </c>
      <c r="K2642" s="12">
        <v>2139663</v>
      </c>
      <c r="L2642">
        <v>6681</v>
      </c>
      <c r="M2642">
        <v>35.49</v>
      </c>
      <c r="N2642">
        <v>2</v>
      </c>
      <c r="O2642">
        <v>-0.6</v>
      </c>
      <c r="P2642">
        <f xml:space="preserve"> IF(Stock_Info[[#This Row],[Close Price]] &gt; Stock_Info[[#This Row],[Open Price]], 1, 0)</f>
        <v>0</v>
      </c>
      <c r="Q2642" t="str">
        <f>IF(AND(Stock_Info[[#This Row],[% Deli. Qty to Traded Qty]]&gt;80,Stock_Info[[#This Row],[No. of Trades]]&lt;3000),"Unusual Day","")</f>
        <v/>
      </c>
      <c r="R2642" t="str">
        <f>IF(AND(Stock_Info[[#This Row],[Spread High-Low]] &lt; 10, Stock_Info[[#This Row],[% Deli. Qty to Traded Qty]] &gt; 90), "Good Day", "")</f>
        <v/>
      </c>
    </row>
    <row r="2643" spans="1:18">
      <c r="A2643" t="s">
        <v>50</v>
      </c>
      <c r="B2643" s="1">
        <v>45700</v>
      </c>
      <c r="C2643" s="1" t="str">
        <f>"WEEK" &amp;" " &amp;  INT((DAY(Stock_Info[[#This Row],[Date]])+WEEKDAY(DATE(YEAR(Stock_Info[[#This Row],[Date]]),MONTH(Stock_Info[[#This Row],[Date]]),1))-1)/7)+1</f>
        <v>WEEK 3</v>
      </c>
      <c r="D2643" s="12">
        <v>116.4</v>
      </c>
      <c r="E2643" s="12">
        <v>116.4</v>
      </c>
      <c r="F2643" s="12">
        <v>110.05</v>
      </c>
      <c r="G2643" s="12">
        <v>113.85</v>
      </c>
      <c r="H2643" s="12">
        <v>111.86283151173268</v>
      </c>
      <c r="I2643">
        <v>51054</v>
      </c>
      <c r="J2643">
        <v>593</v>
      </c>
      <c r="K2643" s="12">
        <v>5711045</v>
      </c>
      <c r="L2643">
        <v>15074</v>
      </c>
      <c r="M2643">
        <v>29.53</v>
      </c>
      <c r="N2643">
        <v>6.35</v>
      </c>
      <c r="O2643">
        <v>-2.5499999999999998</v>
      </c>
      <c r="P2643">
        <f xml:space="preserve"> IF(Stock_Info[[#This Row],[Close Price]] &gt; Stock_Info[[#This Row],[Open Price]], 1, 0)</f>
        <v>0</v>
      </c>
      <c r="Q2643" t="str">
        <f>IF(AND(Stock_Info[[#This Row],[% Deli. Qty to Traded Qty]]&gt;80,Stock_Info[[#This Row],[No. of Trades]]&lt;3000),"Unusual Day","")</f>
        <v/>
      </c>
      <c r="R2643" t="str">
        <f>IF(AND(Stock_Info[[#This Row],[Spread High-Low]] &lt; 10, Stock_Info[[#This Row],[% Deli. Qty to Traded Qty]] &gt; 90), "Good Day", "")</f>
        <v/>
      </c>
    </row>
    <row r="2644" spans="1:18">
      <c r="A2644" t="s">
        <v>50</v>
      </c>
      <c r="B2644" s="1">
        <v>45699</v>
      </c>
      <c r="C2644" s="1" t="str">
        <f>"WEEK" &amp;" " &amp;  INT((DAY(Stock_Info[[#This Row],[Date]])+WEEKDAY(DATE(YEAR(Stock_Info[[#This Row],[Date]]),MONTH(Stock_Info[[#This Row],[Date]]),1))-1)/7)+1</f>
        <v>WEEK 3</v>
      </c>
      <c r="D2644" s="12">
        <v>117.5</v>
      </c>
      <c r="E2644" s="12">
        <v>117.65</v>
      </c>
      <c r="F2644" s="12">
        <v>113.15</v>
      </c>
      <c r="G2644" s="12">
        <v>113.8</v>
      </c>
      <c r="H2644" s="12">
        <v>114.55735642750012</v>
      </c>
      <c r="I2644">
        <v>20669</v>
      </c>
      <c r="J2644">
        <v>417</v>
      </c>
      <c r="K2644" s="12">
        <v>2367786</v>
      </c>
      <c r="L2644">
        <v>9143</v>
      </c>
      <c r="M2644">
        <v>44.24</v>
      </c>
      <c r="N2644">
        <v>4.5</v>
      </c>
      <c r="O2644">
        <v>-3.7</v>
      </c>
      <c r="P2644">
        <f xml:space="preserve"> IF(Stock_Info[[#This Row],[Close Price]] &gt; Stock_Info[[#This Row],[Open Price]], 1, 0)</f>
        <v>0</v>
      </c>
      <c r="Q2644" t="str">
        <f>IF(AND(Stock_Info[[#This Row],[% Deli. Qty to Traded Qty]]&gt;80,Stock_Info[[#This Row],[No. of Trades]]&lt;3000),"Unusual Day","")</f>
        <v/>
      </c>
      <c r="R2644" t="str">
        <f>IF(AND(Stock_Info[[#This Row],[Spread High-Low]] &lt; 10, Stock_Info[[#This Row],[% Deli. Qty to Traded Qty]] &gt; 90), "Good Day", "")</f>
        <v/>
      </c>
    </row>
    <row r="2645" spans="1:18">
      <c r="A2645" t="s">
        <v>50</v>
      </c>
      <c r="B2645" s="1">
        <v>45698</v>
      </c>
      <c r="C2645" s="1" t="str">
        <f>"WEEK" &amp;" " &amp;  INT((DAY(Stock_Info[[#This Row],[Date]])+WEEKDAY(DATE(YEAR(Stock_Info[[#This Row],[Date]]),MONTH(Stock_Info[[#This Row],[Date]]),1))-1)/7)+1</f>
        <v>WEEK 3</v>
      </c>
      <c r="D2645" s="12">
        <v>121</v>
      </c>
      <c r="E2645" s="12">
        <v>121</v>
      </c>
      <c r="F2645" s="12">
        <v>117</v>
      </c>
      <c r="G2645" s="12">
        <v>117.4</v>
      </c>
      <c r="H2645" s="12">
        <v>118.37947790235386</v>
      </c>
      <c r="I2645">
        <v>47539</v>
      </c>
      <c r="J2645">
        <v>797</v>
      </c>
      <c r="K2645" s="12">
        <v>5627642</v>
      </c>
      <c r="L2645">
        <v>21828</v>
      </c>
      <c r="M2645">
        <v>45.92</v>
      </c>
      <c r="N2645">
        <v>4</v>
      </c>
      <c r="O2645">
        <v>-3.6</v>
      </c>
      <c r="P2645">
        <f xml:space="preserve"> IF(Stock_Info[[#This Row],[Close Price]] &gt; Stock_Info[[#This Row],[Open Price]], 1, 0)</f>
        <v>0</v>
      </c>
      <c r="Q2645" t="str">
        <f>IF(AND(Stock_Info[[#This Row],[% Deli. Qty to Traded Qty]]&gt;80,Stock_Info[[#This Row],[No. of Trades]]&lt;3000),"Unusual Day","")</f>
        <v/>
      </c>
      <c r="R2645" t="str">
        <f>IF(AND(Stock_Info[[#This Row],[Spread High-Low]] &lt; 10, Stock_Info[[#This Row],[% Deli. Qty to Traded Qty]] &gt; 90), "Good Day", "")</f>
        <v/>
      </c>
    </row>
    <row r="2646" spans="1:18">
      <c r="A2646" t="s">
        <v>50</v>
      </c>
      <c r="B2646" s="1">
        <v>45695</v>
      </c>
      <c r="C2646" s="1" t="str">
        <f>"WEEK" &amp;" " &amp;  INT((DAY(Stock_Info[[#This Row],[Date]])+WEEKDAY(DATE(YEAR(Stock_Info[[#This Row],[Date]]),MONTH(Stock_Info[[#This Row],[Date]]),1))-1)/7)+1</f>
        <v>WEEK 2</v>
      </c>
      <c r="D2646" s="12">
        <v>120.35</v>
      </c>
      <c r="E2646" s="12">
        <v>124.9</v>
      </c>
      <c r="F2646" s="12">
        <v>119.7</v>
      </c>
      <c r="G2646" s="12">
        <v>120.1</v>
      </c>
      <c r="H2646" s="12">
        <v>122.67842763808191</v>
      </c>
      <c r="I2646">
        <v>82958</v>
      </c>
      <c r="J2646">
        <v>1287</v>
      </c>
      <c r="K2646" s="12">
        <v>10177157</v>
      </c>
      <c r="L2646">
        <v>36970</v>
      </c>
      <c r="M2646">
        <v>44.56</v>
      </c>
      <c r="N2646">
        <v>5.2</v>
      </c>
      <c r="O2646">
        <v>-0.25</v>
      </c>
      <c r="P2646">
        <f xml:space="preserve"> IF(Stock_Info[[#This Row],[Close Price]] &gt; Stock_Info[[#This Row],[Open Price]], 1, 0)</f>
        <v>0</v>
      </c>
      <c r="Q2646" t="str">
        <f>IF(AND(Stock_Info[[#This Row],[% Deli. Qty to Traded Qty]]&gt;80,Stock_Info[[#This Row],[No. of Trades]]&lt;3000),"Unusual Day","")</f>
        <v/>
      </c>
      <c r="R2646" t="str">
        <f>IF(AND(Stock_Info[[#This Row],[Spread High-Low]] &lt; 10, Stock_Info[[#This Row],[% Deli. Qty to Traded Qty]] &gt; 90), "Good Day", "")</f>
        <v/>
      </c>
    </row>
    <row r="2647" spans="1:18">
      <c r="A2647" t="s">
        <v>50</v>
      </c>
      <c r="B2647" s="1">
        <v>45694</v>
      </c>
      <c r="C2647" s="1" t="str">
        <f>"WEEK" &amp;" " &amp;  INT((DAY(Stock_Info[[#This Row],[Date]])+WEEKDAY(DATE(YEAR(Stock_Info[[#This Row],[Date]]),MONTH(Stock_Info[[#This Row],[Date]]),1))-1)/7)+1</f>
        <v>WEEK 2</v>
      </c>
      <c r="D2647" s="12">
        <v>117.2</v>
      </c>
      <c r="E2647" s="12">
        <v>123</v>
      </c>
      <c r="F2647" s="12">
        <v>117.2</v>
      </c>
      <c r="G2647" s="12">
        <v>122.8</v>
      </c>
      <c r="H2647" s="12">
        <v>121.54730118771843</v>
      </c>
      <c r="I2647">
        <v>74681</v>
      </c>
      <c r="J2647">
        <v>1451</v>
      </c>
      <c r="K2647" s="12">
        <v>9077274</v>
      </c>
      <c r="L2647">
        <v>45113</v>
      </c>
      <c r="M2647">
        <v>60.41</v>
      </c>
      <c r="N2647">
        <v>5.8</v>
      </c>
      <c r="O2647">
        <v>5.6</v>
      </c>
      <c r="P2647">
        <f xml:space="preserve"> IF(Stock_Info[[#This Row],[Close Price]] &gt; Stock_Info[[#This Row],[Open Price]], 1, 0)</f>
        <v>1</v>
      </c>
      <c r="Q2647" t="str">
        <f>IF(AND(Stock_Info[[#This Row],[% Deli. Qty to Traded Qty]]&gt;80,Stock_Info[[#This Row],[No. of Trades]]&lt;3000),"Unusual Day","")</f>
        <v/>
      </c>
      <c r="R2647" t="str">
        <f>IF(AND(Stock_Info[[#This Row],[Spread High-Low]] &lt; 10, Stock_Info[[#This Row],[% Deli. Qty to Traded Qty]] &gt; 90), "Good Day", "")</f>
        <v/>
      </c>
    </row>
    <row r="2648" spans="1:18">
      <c r="A2648" t="s">
        <v>50</v>
      </c>
      <c r="B2648" s="1">
        <v>45693</v>
      </c>
      <c r="C2648" s="1" t="str">
        <f>"WEEK" &amp;" " &amp;  INT((DAY(Stock_Info[[#This Row],[Date]])+WEEKDAY(DATE(YEAR(Stock_Info[[#This Row],[Date]]),MONTH(Stock_Info[[#This Row],[Date]]),1))-1)/7)+1</f>
        <v>WEEK 2</v>
      </c>
      <c r="D2648" s="12">
        <v>117.8</v>
      </c>
      <c r="E2648" s="12">
        <v>119.8</v>
      </c>
      <c r="F2648" s="12">
        <v>117.8</v>
      </c>
      <c r="G2648" s="12">
        <v>118.7</v>
      </c>
      <c r="H2648" s="12">
        <v>118.71067784624709</v>
      </c>
      <c r="I2648">
        <v>19798</v>
      </c>
      <c r="J2648">
        <v>236</v>
      </c>
      <c r="K2648" s="12">
        <v>2350234</v>
      </c>
      <c r="L2648">
        <v>10866</v>
      </c>
      <c r="M2648">
        <v>54.88</v>
      </c>
      <c r="N2648">
        <v>2</v>
      </c>
      <c r="O2648">
        <v>0.9</v>
      </c>
      <c r="P2648">
        <f xml:space="preserve"> IF(Stock_Info[[#This Row],[Close Price]] &gt; Stock_Info[[#This Row],[Open Price]], 1, 0)</f>
        <v>1</v>
      </c>
      <c r="Q2648" t="str">
        <f>IF(AND(Stock_Info[[#This Row],[% Deli. Qty to Traded Qty]]&gt;80,Stock_Info[[#This Row],[No. of Trades]]&lt;3000),"Unusual Day","")</f>
        <v/>
      </c>
      <c r="R2648" t="str">
        <f>IF(AND(Stock_Info[[#This Row],[Spread High-Low]] &lt; 10, Stock_Info[[#This Row],[% Deli. Qty to Traded Qty]] &gt; 90), "Good Day", "")</f>
        <v/>
      </c>
    </row>
    <row r="2649" spans="1:18">
      <c r="A2649" t="s">
        <v>50</v>
      </c>
      <c r="B2649" s="1">
        <v>45692</v>
      </c>
      <c r="C2649" s="1" t="str">
        <f>"WEEK" &amp;" " &amp;  INT((DAY(Stock_Info[[#This Row],[Date]])+WEEKDAY(DATE(YEAR(Stock_Info[[#This Row],[Date]]),MONTH(Stock_Info[[#This Row],[Date]]),1))-1)/7)+1</f>
        <v>WEEK 2</v>
      </c>
      <c r="D2649" s="12">
        <v>117.05</v>
      </c>
      <c r="E2649" s="12">
        <v>119.65</v>
      </c>
      <c r="F2649" s="12">
        <v>117.05</v>
      </c>
      <c r="G2649" s="12">
        <v>118.1</v>
      </c>
      <c r="H2649" s="12">
        <v>118.62436426446598</v>
      </c>
      <c r="I2649">
        <v>20842</v>
      </c>
      <c r="J2649">
        <v>388</v>
      </c>
      <c r="K2649" s="12">
        <v>2472369</v>
      </c>
      <c r="L2649">
        <v>7910</v>
      </c>
      <c r="M2649">
        <v>37.950000000000003</v>
      </c>
      <c r="N2649">
        <v>2.6</v>
      </c>
      <c r="O2649">
        <v>1.05</v>
      </c>
      <c r="P2649">
        <f xml:space="preserve"> IF(Stock_Info[[#This Row],[Close Price]] &gt; Stock_Info[[#This Row],[Open Price]], 1, 0)</f>
        <v>1</v>
      </c>
      <c r="Q2649" t="str">
        <f>IF(AND(Stock_Info[[#This Row],[% Deli. Qty to Traded Qty]]&gt;80,Stock_Info[[#This Row],[No. of Trades]]&lt;3000),"Unusual Day","")</f>
        <v/>
      </c>
      <c r="R2649" t="str">
        <f>IF(AND(Stock_Info[[#This Row],[Spread High-Low]] &lt; 10, Stock_Info[[#This Row],[% Deli. Qty to Traded Qty]] &gt; 90), "Good Day", "")</f>
        <v/>
      </c>
    </row>
    <row r="2650" spans="1:18">
      <c r="A2650" t="s">
        <v>50</v>
      </c>
      <c r="B2650" s="1">
        <v>45691</v>
      </c>
      <c r="C2650" s="1" t="str">
        <f>"WEEK" &amp;" " &amp;  INT((DAY(Stock_Info[[#This Row],[Date]])+WEEKDAY(DATE(YEAR(Stock_Info[[#This Row],[Date]]),MONTH(Stock_Info[[#This Row],[Date]]),1))-1)/7)+1</f>
        <v>WEEK 2</v>
      </c>
      <c r="D2650" s="12">
        <v>119.5</v>
      </c>
      <c r="E2650" s="12">
        <v>119.5</v>
      </c>
      <c r="F2650" s="12">
        <v>116.65</v>
      </c>
      <c r="G2650" s="12">
        <v>117</v>
      </c>
      <c r="H2650" s="12">
        <v>117.42561276838305</v>
      </c>
      <c r="I2650">
        <v>21052</v>
      </c>
      <c r="J2650">
        <v>397</v>
      </c>
      <c r="K2650" s="12">
        <v>2472044</v>
      </c>
      <c r="L2650">
        <v>7508</v>
      </c>
      <c r="M2650">
        <v>35.659999999999997</v>
      </c>
      <c r="N2650">
        <v>2.85</v>
      </c>
      <c r="O2650">
        <v>-2.5</v>
      </c>
      <c r="P2650">
        <f xml:space="preserve"> IF(Stock_Info[[#This Row],[Close Price]] &gt; Stock_Info[[#This Row],[Open Price]], 1, 0)</f>
        <v>0</v>
      </c>
      <c r="Q2650" t="str">
        <f>IF(AND(Stock_Info[[#This Row],[% Deli. Qty to Traded Qty]]&gt;80,Stock_Info[[#This Row],[No. of Trades]]&lt;3000),"Unusual Day","")</f>
        <v/>
      </c>
      <c r="R2650" t="str">
        <f>IF(AND(Stock_Info[[#This Row],[Spread High-Low]] &lt; 10, Stock_Info[[#This Row],[% Deli. Qty to Traded Qty]] &gt; 90), "Good Day", "")</f>
        <v/>
      </c>
    </row>
    <row r="2651" spans="1:18">
      <c r="A2651" t="s">
        <v>50</v>
      </c>
      <c r="B2651" s="1">
        <v>45689</v>
      </c>
      <c r="C2651" s="1" t="str">
        <f>"WEEK" &amp;" " &amp;  INT((DAY(Stock_Info[[#This Row],[Date]])+WEEKDAY(DATE(YEAR(Stock_Info[[#This Row],[Date]]),MONTH(Stock_Info[[#This Row],[Date]]),1))-1)/7)+1</f>
        <v>WEEK 2</v>
      </c>
      <c r="D2651" s="12">
        <v>117.85</v>
      </c>
      <c r="E2651" s="12">
        <v>119.45</v>
      </c>
      <c r="F2651" s="12">
        <v>117.5</v>
      </c>
      <c r="G2651" s="12">
        <v>118.45</v>
      </c>
      <c r="H2651" s="12">
        <v>118.15424461504062</v>
      </c>
      <c r="I2651">
        <v>26834</v>
      </c>
      <c r="J2651">
        <v>538</v>
      </c>
      <c r="K2651" s="12">
        <v>3170551</v>
      </c>
      <c r="L2651">
        <v>11268</v>
      </c>
      <c r="M2651">
        <v>41.99</v>
      </c>
      <c r="N2651">
        <v>1.95</v>
      </c>
      <c r="O2651">
        <v>0.6</v>
      </c>
      <c r="P2651">
        <f xml:space="preserve"> IF(Stock_Info[[#This Row],[Close Price]] &gt; Stock_Info[[#This Row],[Open Price]], 1, 0)</f>
        <v>1</v>
      </c>
      <c r="Q2651" t="str">
        <f>IF(AND(Stock_Info[[#This Row],[% Deli. Qty to Traded Qty]]&gt;80,Stock_Info[[#This Row],[No. of Trades]]&lt;3000),"Unusual Day","")</f>
        <v/>
      </c>
      <c r="R2651" t="str">
        <f>IF(AND(Stock_Info[[#This Row],[Spread High-Low]] &lt; 10, Stock_Info[[#This Row],[% Deli. Qty to Traded Qty]] &gt; 90), "Good Day", "")</f>
        <v/>
      </c>
    </row>
    <row r="2652" spans="1:18">
      <c r="A2652" t="s">
        <v>50</v>
      </c>
      <c r="B2652" s="1">
        <v>45688</v>
      </c>
      <c r="C2652" s="1" t="str">
        <f>"WEEK" &amp;" " &amp;  INT((DAY(Stock_Info[[#This Row],[Date]])+WEEKDAY(DATE(YEAR(Stock_Info[[#This Row],[Date]]),MONTH(Stock_Info[[#This Row],[Date]]),1))-1)/7)+1</f>
        <v>WEEK 5</v>
      </c>
      <c r="D2652" s="12">
        <v>115.2</v>
      </c>
      <c r="E2652" s="12">
        <v>120</v>
      </c>
      <c r="F2652" s="12">
        <v>115.2</v>
      </c>
      <c r="G2652" s="12">
        <v>119.2</v>
      </c>
      <c r="H2652" s="12">
        <v>118.67630410953981</v>
      </c>
      <c r="I2652">
        <v>55651</v>
      </c>
      <c r="J2652">
        <v>890</v>
      </c>
      <c r="K2652" s="12">
        <v>6604455</v>
      </c>
      <c r="L2652">
        <v>30823</v>
      </c>
      <c r="M2652">
        <v>55.39</v>
      </c>
      <c r="N2652">
        <v>4.8</v>
      </c>
      <c r="O2652">
        <v>4</v>
      </c>
      <c r="P2652">
        <f xml:space="preserve"> IF(Stock_Info[[#This Row],[Close Price]] &gt; Stock_Info[[#This Row],[Open Price]], 1, 0)</f>
        <v>1</v>
      </c>
      <c r="Q2652" t="str">
        <f>IF(AND(Stock_Info[[#This Row],[% Deli. Qty to Traded Qty]]&gt;80,Stock_Info[[#This Row],[No. of Trades]]&lt;3000),"Unusual Day","")</f>
        <v/>
      </c>
      <c r="R2652" t="str">
        <f>IF(AND(Stock_Info[[#This Row],[Spread High-Low]] &lt; 10, Stock_Info[[#This Row],[% Deli. Qty to Traded Qty]] &gt; 90), "Good Day", "")</f>
        <v/>
      </c>
    </row>
    <row r="2653" spans="1:18">
      <c r="A2653" t="s">
        <v>50</v>
      </c>
      <c r="B2653" s="1">
        <v>45687</v>
      </c>
      <c r="C2653" s="1" t="str">
        <f>"WEEK" &amp;" " &amp;  INT((DAY(Stock_Info[[#This Row],[Date]])+WEEKDAY(DATE(YEAR(Stock_Info[[#This Row],[Date]]),MONTH(Stock_Info[[#This Row],[Date]]),1))-1)/7)+1</f>
        <v>WEEK 5</v>
      </c>
      <c r="D2653" s="12">
        <v>118.8</v>
      </c>
      <c r="E2653" s="12">
        <v>119.85</v>
      </c>
      <c r="F2653" s="12">
        <v>117.3</v>
      </c>
      <c r="G2653" s="12">
        <v>117.65</v>
      </c>
      <c r="H2653" s="12">
        <v>118.6094752426386</v>
      </c>
      <c r="I2653">
        <v>18237</v>
      </c>
      <c r="J2653">
        <v>470</v>
      </c>
      <c r="K2653" s="12">
        <v>2163081</v>
      </c>
      <c r="L2653">
        <v>7884</v>
      </c>
      <c r="M2653">
        <v>43.23</v>
      </c>
      <c r="N2653">
        <v>2.5499999999999998</v>
      </c>
      <c r="O2653">
        <v>-1.1499999999999999</v>
      </c>
      <c r="P2653">
        <f xml:space="preserve"> IF(Stock_Info[[#This Row],[Close Price]] &gt; Stock_Info[[#This Row],[Open Price]], 1, 0)</f>
        <v>0</v>
      </c>
      <c r="Q2653" t="str">
        <f>IF(AND(Stock_Info[[#This Row],[% Deli. Qty to Traded Qty]]&gt;80,Stock_Info[[#This Row],[No. of Trades]]&lt;3000),"Unusual Day","")</f>
        <v/>
      </c>
      <c r="R2653" t="str">
        <f>IF(AND(Stock_Info[[#This Row],[Spread High-Low]] &lt; 10, Stock_Info[[#This Row],[% Deli. Qty to Traded Qty]] &gt; 90), "Good Day", "")</f>
        <v/>
      </c>
    </row>
    <row r="2654" spans="1:18">
      <c r="A2654" t="s">
        <v>50</v>
      </c>
      <c r="B2654" s="1">
        <v>45686</v>
      </c>
      <c r="C2654" s="1" t="str">
        <f>"WEEK" &amp;" " &amp;  INT((DAY(Stock_Info[[#This Row],[Date]])+WEEKDAY(DATE(YEAR(Stock_Info[[#This Row],[Date]]),MONTH(Stock_Info[[#This Row],[Date]]),1))-1)/7)+1</f>
        <v>WEEK 5</v>
      </c>
      <c r="D2654" s="12">
        <v>117</v>
      </c>
      <c r="E2654" s="12">
        <v>120.65</v>
      </c>
      <c r="F2654" s="12">
        <v>116.05</v>
      </c>
      <c r="G2654" s="12">
        <v>118.8</v>
      </c>
      <c r="H2654" s="12">
        <v>119.49694465381717</v>
      </c>
      <c r="I2654">
        <v>74296</v>
      </c>
      <c r="J2654">
        <v>841</v>
      </c>
      <c r="K2654" s="12">
        <v>8878145</v>
      </c>
      <c r="L2654">
        <v>59644</v>
      </c>
      <c r="M2654">
        <v>80.28</v>
      </c>
      <c r="N2654">
        <v>4.5999999999999996</v>
      </c>
      <c r="O2654">
        <v>1.8</v>
      </c>
      <c r="P2654">
        <f xml:space="preserve"> IF(Stock_Info[[#This Row],[Close Price]] &gt; Stock_Info[[#This Row],[Open Price]], 1, 0)</f>
        <v>1</v>
      </c>
      <c r="Q2654" t="str">
        <f>IF(AND(Stock_Info[[#This Row],[% Deli. Qty to Traded Qty]]&gt;80,Stock_Info[[#This Row],[No. of Trades]]&lt;3000),"Unusual Day","")</f>
        <v>Unusual Day</v>
      </c>
      <c r="R2654" t="str">
        <f>IF(AND(Stock_Info[[#This Row],[Spread High-Low]] &lt; 10, Stock_Info[[#This Row],[% Deli. Qty to Traded Qty]] &gt; 90), "Good Day", "")</f>
        <v/>
      </c>
    </row>
    <row r="2655" spans="1:18">
      <c r="A2655" t="s">
        <v>50</v>
      </c>
      <c r="B2655" s="1">
        <v>45685</v>
      </c>
      <c r="C2655" s="1" t="str">
        <f>"WEEK" &amp;" " &amp;  INT((DAY(Stock_Info[[#This Row],[Date]])+WEEKDAY(DATE(YEAR(Stock_Info[[#This Row],[Date]]),MONTH(Stock_Info[[#This Row],[Date]]),1))-1)/7)+1</f>
        <v>WEEK 5</v>
      </c>
      <c r="D2655" s="12">
        <v>118</v>
      </c>
      <c r="E2655" s="12">
        <v>119</v>
      </c>
      <c r="F2655" s="12">
        <v>115.45</v>
      </c>
      <c r="G2655" s="12">
        <v>116.6</v>
      </c>
      <c r="H2655" s="12">
        <v>117.05501921828981</v>
      </c>
      <c r="I2655">
        <v>100165</v>
      </c>
      <c r="J2655">
        <v>817</v>
      </c>
      <c r="K2655" s="12">
        <v>11724816</v>
      </c>
      <c r="L2655">
        <v>57201</v>
      </c>
      <c r="M2655">
        <v>57.11</v>
      </c>
      <c r="N2655">
        <v>3.55</v>
      </c>
      <c r="O2655">
        <v>-1.4</v>
      </c>
      <c r="P2655">
        <f xml:space="preserve"> IF(Stock_Info[[#This Row],[Close Price]] &gt; Stock_Info[[#This Row],[Open Price]], 1, 0)</f>
        <v>0</v>
      </c>
      <c r="Q2655" t="str">
        <f>IF(AND(Stock_Info[[#This Row],[% Deli. Qty to Traded Qty]]&gt;80,Stock_Info[[#This Row],[No. of Trades]]&lt;3000),"Unusual Day","")</f>
        <v/>
      </c>
      <c r="R2655" t="str">
        <f>IF(AND(Stock_Info[[#This Row],[Spread High-Low]] &lt; 10, Stock_Info[[#This Row],[% Deli. Qty to Traded Qty]] &gt; 90), "Good Day", "")</f>
        <v/>
      </c>
    </row>
    <row r="2656" spans="1:18">
      <c r="A2656" t="s">
        <v>50</v>
      </c>
      <c r="B2656" s="1">
        <v>45684</v>
      </c>
      <c r="C2656" s="1" t="str">
        <f>"WEEK" &amp;" " &amp;  INT((DAY(Stock_Info[[#This Row],[Date]])+WEEKDAY(DATE(YEAR(Stock_Info[[#This Row],[Date]]),MONTH(Stock_Info[[#This Row],[Date]]),1))-1)/7)+1</f>
        <v>WEEK 5</v>
      </c>
      <c r="D2656" s="12">
        <v>115.7</v>
      </c>
      <c r="E2656" s="12">
        <v>123.55</v>
      </c>
      <c r="F2656" s="12">
        <v>115.7</v>
      </c>
      <c r="G2656" s="12">
        <v>117.4</v>
      </c>
      <c r="H2656" s="12">
        <v>119.34275427182001</v>
      </c>
      <c r="I2656">
        <v>299404</v>
      </c>
      <c r="J2656">
        <v>3560</v>
      </c>
      <c r="K2656" s="12">
        <v>35731698</v>
      </c>
      <c r="L2656">
        <v>114076</v>
      </c>
      <c r="M2656">
        <v>38.1</v>
      </c>
      <c r="N2656">
        <v>7.85</v>
      </c>
      <c r="O2656">
        <v>1.7</v>
      </c>
      <c r="P2656">
        <f xml:space="preserve"> IF(Stock_Info[[#This Row],[Close Price]] &gt; Stock_Info[[#This Row],[Open Price]], 1, 0)</f>
        <v>1</v>
      </c>
      <c r="Q2656" t="str">
        <f>IF(AND(Stock_Info[[#This Row],[% Deli. Qty to Traded Qty]]&gt;80,Stock_Info[[#This Row],[No. of Trades]]&lt;3000),"Unusual Day","")</f>
        <v/>
      </c>
      <c r="R2656" t="str">
        <f>IF(AND(Stock_Info[[#This Row],[Spread High-Low]] &lt; 10, Stock_Info[[#This Row],[% Deli. Qty to Traded Qty]] &gt; 90), "Good Day", "")</f>
        <v/>
      </c>
    </row>
    <row r="2657" spans="1:18">
      <c r="A2657" t="s">
        <v>50</v>
      </c>
      <c r="B2657" s="1">
        <v>45681</v>
      </c>
      <c r="C2657" s="1" t="str">
        <f>"WEEK" &amp;" " &amp;  INT((DAY(Stock_Info[[#This Row],[Date]])+WEEKDAY(DATE(YEAR(Stock_Info[[#This Row],[Date]]),MONTH(Stock_Info[[#This Row],[Date]]),1))-1)/7)+1</f>
        <v>WEEK 4</v>
      </c>
      <c r="D2657" s="12">
        <v>115.4</v>
      </c>
      <c r="E2657" s="12">
        <v>117</v>
      </c>
      <c r="F2657" s="12">
        <v>112.25</v>
      </c>
      <c r="G2657" s="12">
        <v>113.55</v>
      </c>
      <c r="H2657" s="12">
        <v>114.8169887225483</v>
      </c>
      <c r="I2657">
        <v>45489</v>
      </c>
      <c r="J2657">
        <v>754</v>
      </c>
      <c r="K2657" s="12">
        <v>5222910</v>
      </c>
      <c r="L2657">
        <v>22884</v>
      </c>
      <c r="M2657">
        <v>50.31</v>
      </c>
      <c r="N2657">
        <v>4.75</v>
      </c>
      <c r="O2657">
        <v>-1.85</v>
      </c>
      <c r="P2657">
        <f xml:space="preserve"> IF(Stock_Info[[#This Row],[Close Price]] &gt; Stock_Info[[#This Row],[Open Price]], 1, 0)</f>
        <v>0</v>
      </c>
      <c r="Q2657" t="str">
        <f>IF(AND(Stock_Info[[#This Row],[% Deli. Qty to Traded Qty]]&gt;80,Stock_Info[[#This Row],[No. of Trades]]&lt;3000),"Unusual Day","")</f>
        <v/>
      </c>
      <c r="R2657" t="str">
        <f>IF(AND(Stock_Info[[#This Row],[Spread High-Low]] &lt; 10, Stock_Info[[#This Row],[% Deli. Qty to Traded Qty]] &gt; 90), "Good Day", "")</f>
        <v/>
      </c>
    </row>
    <row r="2658" spans="1:18">
      <c r="A2658" t="s">
        <v>50</v>
      </c>
      <c r="B2658" s="1">
        <v>45680</v>
      </c>
      <c r="C2658" s="1" t="str">
        <f>"WEEK" &amp;" " &amp;  INT((DAY(Stock_Info[[#This Row],[Date]])+WEEKDAY(DATE(YEAR(Stock_Info[[#This Row],[Date]]),MONTH(Stock_Info[[#This Row],[Date]]),1))-1)/7)+1</f>
        <v>WEEK 4</v>
      </c>
      <c r="D2658" s="12">
        <v>115.5</v>
      </c>
      <c r="E2658" s="12">
        <v>117.5</v>
      </c>
      <c r="F2658" s="12">
        <v>114.8</v>
      </c>
      <c r="G2658" s="12">
        <v>115.4</v>
      </c>
      <c r="H2658" s="12">
        <v>115.55912799067663</v>
      </c>
      <c r="I2658">
        <v>14587</v>
      </c>
      <c r="J2658">
        <v>223</v>
      </c>
      <c r="K2658" s="12">
        <v>1685661</v>
      </c>
      <c r="L2658">
        <v>6593</v>
      </c>
      <c r="M2658">
        <v>45.2</v>
      </c>
      <c r="N2658">
        <v>2.7</v>
      </c>
      <c r="O2658">
        <v>-0.1</v>
      </c>
      <c r="P2658">
        <f xml:space="preserve"> IF(Stock_Info[[#This Row],[Close Price]] &gt; Stock_Info[[#This Row],[Open Price]], 1, 0)</f>
        <v>0</v>
      </c>
      <c r="Q2658" t="str">
        <f>IF(AND(Stock_Info[[#This Row],[% Deli. Qty to Traded Qty]]&gt;80,Stock_Info[[#This Row],[No. of Trades]]&lt;3000),"Unusual Day","")</f>
        <v/>
      </c>
      <c r="R2658" t="str">
        <f>IF(AND(Stock_Info[[#This Row],[Spread High-Low]] &lt; 10, Stock_Info[[#This Row],[% Deli. Qty to Traded Qty]] &gt; 90), "Good Day", "")</f>
        <v/>
      </c>
    </row>
    <row r="2659" spans="1:18">
      <c r="A2659" t="s">
        <v>50</v>
      </c>
      <c r="B2659" s="1">
        <v>45679</v>
      </c>
      <c r="C2659" s="1" t="str">
        <f>"WEEK" &amp;" " &amp;  INT((DAY(Stock_Info[[#This Row],[Date]])+WEEKDAY(DATE(YEAR(Stock_Info[[#This Row],[Date]]),MONTH(Stock_Info[[#This Row],[Date]]),1))-1)/7)+1</f>
        <v>WEEK 4</v>
      </c>
      <c r="D2659" s="12">
        <v>114.9</v>
      </c>
      <c r="E2659" s="12">
        <v>115.5</v>
      </c>
      <c r="F2659" s="12">
        <v>112.65</v>
      </c>
      <c r="G2659" s="12">
        <v>115.1</v>
      </c>
      <c r="H2659" s="12">
        <v>114.18985664947722</v>
      </c>
      <c r="I2659">
        <v>42274</v>
      </c>
      <c r="J2659">
        <v>650</v>
      </c>
      <c r="K2659" s="12">
        <v>4827262</v>
      </c>
      <c r="L2659">
        <v>28262</v>
      </c>
      <c r="M2659">
        <v>66.849999999999994</v>
      </c>
      <c r="N2659">
        <v>2.85</v>
      </c>
      <c r="O2659">
        <v>0.2</v>
      </c>
      <c r="P2659">
        <f xml:space="preserve"> IF(Stock_Info[[#This Row],[Close Price]] &gt; Stock_Info[[#This Row],[Open Price]], 1, 0)</f>
        <v>1</v>
      </c>
      <c r="Q2659" t="str">
        <f>IF(AND(Stock_Info[[#This Row],[% Deli. Qty to Traded Qty]]&gt;80,Stock_Info[[#This Row],[No. of Trades]]&lt;3000),"Unusual Day","")</f>
        <v/>
      </c>
      <c r="R2659" t="str">
        <f>IF(AND(Stock_Info[[#This Row],[Spread High-Low]] &lt; 10, Stock_Info[[#This Row],[% Deli. Qty to Traded Qty]] &gt; 90), "Good Day", "")</f>
        <v/>
      </c>
    </row>
    <row r="2660" spans="1:18">
      <c r="A2660" t="s">
        <v>50</v>
      </c>
      <c r="B2660" s="1">
        <v>45678</v>
      </c>
      <c r="C2660" s="1" t="str">
        <f>"WEEK" &amp;" " &amp;  INT((DAY(Stock_Info[[#This Row],[Date]])+WEEKDAY(DATE(YEAR(Stock_Info[[#This Row],[Date]]),MONTH(Stock_Info[[#This Row],[Date]]),1))-1)/7)+1</f>
        <v>WEEK 4</v>
      </c>
      <c r="D2660" s="12">
        <v>116.65</v>
      </c>
      <c r="E2660" s="12">
        <v>117.95</v>
      </c>
      <c r="F2660" s="12">
        <v>115.3</v>
      </c>
      <c r="G2660" s="12">
        <v>115.85</v>
      </c>
      <c r="H2660" s="12">
        <v>116.4762092430572</v>
      </c>
      <c r="I2660">
        <v>38061</v>
      </c>
      <c r="J2660">
        <v>543</v>
      </c>
      <c r="K2660" s="12">
        <v>4433201</v>
      </c>
      <c r="L2660">
        <v>14627</v>
      </c>
      <c r="M2660">
        <v>38.43</v>
      </c>
      <c r="N2660">
        <v>2.65</v>
      </c>
      <c r="O2660">
        <v>-0.8</v>
      </c>
      <c r="P2660">
        <f xml:space="preserve"> IF(Stock_Info[[#This Row],[Close Price]] &gt; Stock_Info[[#This Row],[Open Price]], 1, 0)</f>
        <v>0</v>
      </c>
      <c r="Q2660" t="str">
        <f>IF(AND(Stock_Info[[#This Row],[% Deli. Qty to Traded Qty]]&gt;80,Stock_Info[[#This Row],[No. of Trades]]&lt;3000),"Unusual Day","")</f>
        <v/>
      </c>
      <c r="R2660" t="str">
        <f>IF(AND(Stock_Info[[#This Row],[Spread High-Low]] &lt; 10, Stock_Info[[#This Row],[% Deli. Qty to Traded Qty]] &gt; 90), "Good Day", "")</f>
        <v/>
      </c>
    </row>
    <row r="2661" spans="1:18">
      <c r="A2661" t="s">
        <v>50</v>
      </c>
      <c r="B2661" s="1">
        <v>45677</v>
      </c>
      <c r="C2661" s="1" t="str">
        <f>"WEEK" &amp;" " &amp;  INT((DAY(Stock_Info[[#This Row],[Date]])+WEEKDAY(DATE(YEAR(Stock_Info[[#This Row],[Date]]),MONTH(Stock_Info[[#This Row],[Date]]),1))-1)/7)+1</f>
        <v>WEEK 4</v>
      </c>
      <c r="D2661" s="12">
        <v>117</v>
      </c>
      <c r="E2661" s="12">
        <v>118.1</v>
      </c>
      <c r="F2661" s="12">
        <v>115.65</v>
      </c>
      <c r="G2661" s="12">
        <v>116.65</v>
      </c>
      <c r="H2661" s="12">
        <v>116.81936416184971</v>
      </c>
      <c r="I2661">
        <v>20760</v>
      </c>
      <c r="J2661">
        <v>616</v>
      </c>
      <c r="K2661" s="12">
        <v>2425170</v>
      </c>
      <c r="L2661">
        <v>8596</v>
      </c>
      <c r="M2661">
        <v>41.41</v>
      </c>
      <c r="N2661">
        <v>2.4500000000000002</v>
      </c>
      <c r="O2661">
        <v>-0.35</v>
      </c>
      <c r="P2661">
        <f xml:space="preserve"> IF(Stock_Info[[#This Row],[Close Price]] &gt; Stock_Info[[#This Row],[Open Price]], 1, 0)</f>
        <v>0</v>
      </c>
      <c r="Q2661" t="str">
        <f>IF(AND(Stock_Info[[#This Row],[% Deli. Qty to Traded Qty]]&gt;80,Stock_Info[[#This Row],[No. of Trades]]&lt;3000),"Unusual Day","")</f>
        <v/>
      </c>
      <c r="R2661" t="str">
        <f>IF(AND(Stock_Info[[#This Row],[Spread High-Low]] &lt; 10, Stock_Info[[#This Row],[% Deli. Qty to Traded Qty]] &gt; 90), "Good Day", "")</f>
        <v/>
      </c>
    </row>
    <row r="2662" spans="1:18">
      <c r="A2662" t="s">
        <v>50</v>
      </c>
      <c r="B2662" s="1">
        <v>45674</v>
      </c>
      <c r="C2662" s="1" t="str">
        <f>"WEEK" &amp;" " &amp;  INT((DAY(Stock_Info[[#This Row],[Date]])+WEEKDAY(DATE(YEAR(Stock_Info[[#This Row],[Date]]),MONTH(Stock_Info[[#This Row],[Date]]),1))-1)/7)+1</f>
        <v>WEEK 3</v>
      </c>
      <c r="D2662" s="12">
        <v>118</v>
      </c>
      <c r="E2662" s="12">
        <v>118</v>
      </c>
      <c r="F2662" s="12">
        <v>114.45</v>
      </c>
      <c r="G2662" s="12">
        <v>116.8</v>
      </c>
      <c r="H2662" s="12">
        <v>115.81564488592271</v>
      </c>
      <c r="I2662">
        <v>32215</v>
      </c>
      <c r="J2662">
        <v>424</v>
      </c>
      <c r="K2662" s="12">
        <v>3731001</v>
      </c>
      <c r="L2662">
        <v>17580</v>
      </c>
      <c r="M2662">
        <v>54.57</v>
      </c>
      <c r="N2662">
        <v>3.55</v>
      </c>
      <c r="O2662">
        <v>-1.2</v>
      </c>
      <c r="P2662">
        <f xml:space="preserve"> IF(Stock_Info[[#This Row],[Close Price]] &gt; Stock_Info[[#This Row],[Open Price]], 1, 0)</f>
        <v>0</v>
      </c>
      <c r="Q2662" t="str">
        <f>IF(AND(Stock_Info[[#This Row],[% Deli. Qty to Traded Qty]]&gt;80,Stock_Info[[#This Row],[No. of Trades]]&lt;3000),"Unusual Day","")</f>
        <v/>
      </c>
      <c r="R2662" t="str">
        <f>IF(AND(Stock_Info[[#This Row],[Spread High-Low]] &lt; 10, Stock_Info[[#This Row],[% Deli. Qty to Traded Qty]] &gt; 90), "Good Day", "")</f>
        <v/>
      </c>
    </row>
    <row r="2663" spans="1:18">
      <c r="A2663" t="s">
        <v>50</v>
      </c>
      <c r="B2663" s="1">
        <v>45673</v>
      </c>
      <c r="C2663" s="1" t="str">
        <f>"WEEK" &amp;" " &amp;  INT((DAY(Stock_Info[[#This Row],[Date]])+WEEKDAY(DATE(YEAR(Stock_Info[[#This Row],[Date]]),MONTH(Stock_Info[[#This Row],[Date]]),1))-1)/7)+1</f>
        <v>WEEK 3</v>
      </c>
      <c r="D2663" s="12">
        <v>114.05</v>
      </c>
      <c r="E2663" s="12">
        <v>116.75</v>
      </c>
      <c r="F2663" s="12">
        <v>113.95</v>
      </c>
      <c r="G2663" s="12">
        <v>115.3</v>
      </c>
      <c r="H2663" s="12">
        <v>115.12541112541112</v>
      </c>
      <c r="I2663">
        <v>41958</v>
      </c>
      <c r="J2663">
        <v>414</v>
      </c>
      <c r="K2663" s="12">
        <v>4830432</v>
      </c>
      <c r="L2663">
        <v>23605</v>
      </c>
      <c r="M2663">
        <v>56.26</v>
      </c>
      <c r="N2663">
        <v>2.8</v>
      </c>
      <c r="O2663">
        <v>1.25</v>
      </c>
      <c r="P2663">
        <f xml:space="preserve"> IF(Stock_Info[[#This Row],[Close Price]] &gt; Stock_Info[[#This Row],[Open Price]], 1, 0)</f>
        <v>1</v>
      </c>
      <c r="Q2663" t="str">
        <f>IF(AND(Stock_Info[[#This Row],[% Deli. Qty to Traded Qty]]&gt;80,Stock_Info[[#This Row],[No. of Trades]]&lt;3000),"Unusual Day","")</f>
        <v/>
      </c>
      <c r="R2663" t="str">
        <f>IF(AND(Stock_Info[[#This Row],[Spread High-Low]] &lt; 10, Stock_Info[[#This Row],[% Deli. Qty to Traded Qty]] &gt; 90), "Good Day", "")</f>
        <v/>
      </c>
    </row>
    <row r="2664" spans="1:18">
      <c r="A2664" t="s">
        <v>50</v>
      </c>
      <c r="B2664" s="1">
        <v>45672</v>
      </c>
      <c r="C2664" s="1" t="str">
        <f>"WEEK" &amp;" " &amp;  INT((DAY(Stock_Info[[#This Row],[Date]])+WEEKDAY(DATE(YEAR(Stock_Info[[#This Row],[Date]]),MONTH(Stock_Info[[#This Row],[Date]]),1))-1)/7)+1</f>
        <v>WEEK 3</v>
      </c>
      <c r="D2664" s="12">
        <v>113.4</v>
      </c>
      <c r="E2664" s="12">
        <v>114.3</v>
      </c>
      <c r="F2664" s="12">
        <v>112.35</v>
      </c>
      <c r="G2664" s="12">
        <v>113.8</v>
      </c>
      <c r="H2664" s="12">
        <v>113.04727535575191</v>
      </c>
      <c r="I2664">
        <v>92691</v>
      </c>
      <c r="J2664">
        <v>1445</v>
      </c>
      <c r="K2664" s="12">
        <v>10478465</v>
      </c>
      <c r="L2664">
        <v>54250</v>
      </c>
      <c r="M2664">
        <v>58.53</v>
      </c>
      <c r="N2664">
        <v>1.95</v>
      </c>
      <c r="O2664">
        <v>0.4</v>
      </c>
      <c r="P2664">
        <f xml:space="preserve"> IF(Stock_Info[[#This Row],[Close Price]] &gt; Stock_Info[[#This Row],[Open Price]], 1, 0)</f>
        <v>1</v>
      </c>
      <c r="Q2664" t="str">
        <f>IF(AND(Stock_Info[[#This Row],[% Deli. Qty to Traded Qty]]&gt;80,Stock_Info[[#This Row],[No. of Trades]]&lt;3000),"Unusual Day","")</f>
        <v/>
      </c>
      <c r="R2664" t="str">
        <f>IF(AND(Stock_Info[[#This Row],[Spread High-Low]] &lt; 10, Stock_Info[[#This Row],[% Deli. Qty to Traded Qty]] &gt; 90), "Good Day", "")</f>
        <v/>
      </c>
    </row>
    <row r="2665" spans="1:18">
      <c r="A2665" t="s">
        <v>50</v>
      </c>
      <c r="B2665" s="1">
        <v>45671</v>
      </c>
      <c r="C2665" s="1" t="str">
        <f>"WEEK" &amp;" " &amp;  INT((DAY(Stock_Info[[#This Row],[Date]])+WEEKDAY(DATE(YEAR(Stock_Info[[#This Row],[Date]]),MONTH(Stock_Info[[#This Row],[Date]]),1))-1)/7)+1</f>
        <v>WEEK 3</v>
      </c>
      <c r="D2665" s="12">
        <v>110</v>
      </c>
      <c r="E2665" s="12">
        <v>112.7</v>
      </c>
      <c r="F2665" s="12">
        <v>109.45</v>
      </c>
      <c r="G2665" s="12">
        <v>112.05</v>
      </c>
      <c r="H2665" s="12">
        <v>110.74004991124032</v>
      </c>
      <c r="I2665">
        <v>77738</v>
      </c>
      <c r="J2665">
        <v>1018</v>
      </c>
      <c r="K2665" s="12">
        <v>8608710</v>
      </c>
      <c r="L2665">
        <v>51845</v>
      </c>
      <c r="M2665">
        <v>66.69</v>
      </c>
      <c r="N2665">
        <v>3.25</v>
      </c>
      <c r="O2665">
        <v>2.0499999999999998</v>
      </c>
      <c r="P2665">
        <f xml:space="preserve"> IF(Stock_Info[[#This Row],[Close Price]] &gt; Stock_Info[[#This Row],[Open Price]], 1, 0)</f>
        <v>1</v>
      </c>
      <c r="Q2665" t="str">
        <f>IF(AND(Stock_Info[[#This Row],[% Deli. Qty to Traded Qty]]&gt;80,Stock_Info[[#This Row],[No. of Trades]]&lt;3000),"Unusual Day","")</f>
        <v/>
      </c>
      <c r="R2665" t="str">
        <f>IF(AND(Stock_Info[[#This Row],[Spread High-Low]] &lt; 10, Stock_Info[[#This Row],[% Deli. Qty to Traded Qty]] &gt; 90), "Good Day", "")</f>
        <v/>
      </c>
    </row>
    <row r="2666" spans="1:18">
      <c r="A2666" t="s">
        <v>50</v>
      </c>
      <c r="B2666" s="1">
        <v>45670</v>
      </c>
      <c r="C2666" s="1" t="str">
        <f>"WEEK" &amp;" " &amp;  INT((DAY(Stock_Info[[#This Row],[Date]])+WEEKDAY(DATE(YEAR(Stock_Info[[#This Row],[Date]]),MONTH(Stock_Info[[#This Row],[Date]]),1))-1)/7)+1</f>
        <v>WEEK 3</v>
      </c>
      <c r="D2666" s="12">
        <v>113.7</v>
      </c>
      <c r="E2666" s="12">
        <v>113.7</v>
      </c>
      <c r="F2666" s="12">
        <v>108.1</v>
      </c>
      <c r="G2666" s="12">
        <v>109.3</v>
      </c>
      <c r="H2666" s="12">
        <v>110.82382764980575</v>
      </c>
      <c r="I2666">
        <v>127415</v>
      </c>
      <c r="J2666">
        <v>1900</v>
      </c>
      <c r="K2666" s="12">
        <v>14120618</v>
      </c>
      <c r="L2666">
        <v>64989</v>
      </c>
      <c r="M2666">
        <v>51.01</v>
      </c>
      <c r="N2666">
        <v>5.6</v>
      </c>
      <c r="O2666">
        <v>-4.4000000000000004</v>
      </c>
      <c r="P2666">
        <f xml:space="preserve"> IF(Stock_Info[[#This Row],[Close Price]] &gt; Stock_Info[[#This Row],[Open Price]], 1, 0)</f>
        <v>0</v>
      </c>
      <c r="Q2666" t="str">
        <f>IF(AND(Stock_Info[[#This Row],[% Deli. Qty to Traded Qty]]&gt;80,Stock_Info[[#This Row],[No. of Trades]]&lt;3000),"Unusual Day","")</f>
        <v/>
      </c>
      <c r="R2666" t="str">
        <f>IF(AND(Stock_Info[[#This Row],[Spread High-Low]] &lt; 10, Stock_Info[[#This Row],[% Deli. Qty to Traded Qty]] &gt; 90), "Good Day", "")</f>
        <v/>
      </c>
    </row>
    <row r="2667" spans="1:18">
      <c r="A2667" t="s">
        <v>50</v>
      </c>
      <c r="B2667" s="1">
        <v>45667</v>
      </c>
      <c r="C2667" s="1" t="str">
        <f>"WEEK" &amp;" " &amp;  INT((DAY(Stock_Info[[#This Row],[Date]])+WEEKDAY(DATE(YEAR(Stock_Info[[#This Row],[Date]]),MONTH(Stock_Info[[#This Row],[Date]]),1))-1)/7)+1</f>
        <v>WEEK 2</v>
      </c>
      <c r="D2667" s="12">
        <v>116.1</v>
      </c>
      <c r="E2667" s="12">
        <v>116.1</v>
      </c>
      <c r="F2667" s="12">
        <v>111.9</v>
      </c>
      <c r="G2667" s="12">
        <v>114.05</v>
      </c>
      <c r="H2667" s="12">
        <v>113.9299272156415</v>
      </c>
      <c r="I2667">
        <v>70070</v>
      </c>
      <c r="J2667">
        <v>1338</v>
      </c>
      <c r="K2667" s="12">
        <v>7983070</v>
      </c>
      <c r="L2667">
        <v>29975</v>
      </c>
      <c r="M2667">
        <v>42.78</v>
      </c>
      <c r="N2667">
        <v>4.2</v>
      </c>
      <c r="O2667">
        <v>-2.0499999999999998</v>
      </c>
      <c r="P2667">
        <f xml:space="preserve"> IF(Stock_Info[[#This Row],[Close Price]] &gt; Stock_Info[[#This Row],[Open Price]], 1, 0)</f>
        <v>0</v>
      </c>
      <c r="Q2667" t="str">
        <f>IF(AND(Stock_Info[[#This Row],[% Deli. Qty to Traded Qty]]&gt;80,Stock_Info[[#This Row],[No. of Trades]]&lt;3000),"Unusual Day","")</f>
        <v/>
      </c>
      <c r="R2667" t="str">
        <f>IF(AND(Stock_Info[[#This Row],[Spread High-Low]] &lt; 10, Stock_Info[[#This Row],[% Deli. Qty to Traded Qty]] &gt; 90), "Good Day", "")</f>
        <v/>
      </c>
    </row>
    <row r="2668" spans="1:18">
      <c r="A2668" t="s">
        <v>50</v>
      </c>
      <c r="B2668" s="1">
        <v>45666</v>
      </c>
      <c r="C2668" s="1" t="str">
        <f>"WEEK" &amp;" " &amp;  INT((DAY(Stock_Info[[#This Row],[Date]])+WEEKDAY(DATE(YEAR(Stock_Info[[#This Row],[Date]]),MONTH(Stock_Info[[#This Row],[Date]]),1))-1)/7)+1</f>
        <v>WEEK 2</v>
      </c>
      <c r="D2668" s="12">
        <v>116.3</v>
      </c>
      <c r="E2668" s="12">
        <v>117.25</v>
      </c>
      <c r="F2668" s="12">
        <v>114.9</v>
      </c>
      <c r="G2668" s="12">
        <v>115.4</v>
      </c>
      <c r="H2668" s="12">
        <v>115.58128470705684</v>
      </c>
      <c r="I2668">
        <v>64108</v>
      </c>
      <c r="J2668">
        <v>907</v>
      </c>
      <c r="K2668" s="12">
        <v>7409685</v>
      </c>
      <c r="L2668">
        <v>41724</v>
      </c>
      <c r="M2668">
        <v>65.08</v>
      </c>
      <c r="N2668">
        <v>2.35</v>
      </c>
      <c r="O2668">
        <v>-0.9</v>
      </c>
      <c r="P2668">
        <f xml:space="preserve"> IF(Stock_Info[[#This Row],[Close Price]] &gt; Stock_Info[[#This Row],[Open Price]], 1, 0)</f>
        <v>0</v>
      </c>
      <c r="Q2668" t="str">
        <f>IF(AND(Stock_Info[[#This Row],[% Deli. Qty to Traded Qty]]&gt;80,Stock_Info[[#This Row],[No. of Trades]]&lt;3000),"Unusual Day","")</f>
        <v/>
      </c>
      <c r="R2668" t="str">
        <f>IF(AND(Stock_Info[[#This Row],[Spread High-Low]] &lt; 10, Stock_Info[[#This Row],[% Deli. Qty to Traded Qty]] &gt; 90), "Good Day", "")</f>
        <v/>
      </c>
    </row>
    <row r="2669" spans="1:18">
      <c r="A2669" t="s">
        <v>50</v>
      </c>
      <c r="B2669" s="1">
        <v>45665</v>
      </c>
      <c r="C2669" s="1" t="str">
        <f>"WEEK" &amp;" " &amp;  INT((DAY(Stock_Info[[#This Row],[Date]])+WEEKDAY(DATE(YEAR(Stock_Info[[#This Row],[Date]]),MONTH(Stock_Info[[#This Row],[Date]]),1))-1)/7)+1</f>
        <v>WEEK 2</v>
      </c>
      <c r="D2669" s="12">
        <v>117.7</v>
      </c>
      <c r="E2669" s="12">
        <v>117.7</v>
      </c>
      <c r="F2669" s="12">
        <v>115.55</v>
      </c>
      <c r="G2669" s="12">
        <v>116.6</v>
      </c>
      <c r="H2669" s="12">
        <v>116.25976365852367</v>
      </c>
      <c r="I2669">
        <v>37742</v>
      </c>
      <c r="J2669">
        <v>532</v>
      </c>
      <c r="K2669" s="12">
        <v>4387876</v>
      </c>
      <c r="L2669">
        <v>22826</v>
      </c>
      <c r="M2669">
        <v>60.48</v>
      </c>
      <c r="N2669">
        <v>2.15</v>
      </c>
      <c r="O2669">
        <v>-1.1000000000000001</v>
      </c>
      <c r="P2669">
        <f xml:space="preserve"> IF(Stock_Info[[#This Row],[Close Price]] &gt; Stock_Info[[#This Row],[Open Price]], 1, 0)</f>
        <v>0</v>
      </c>
      <c r="Q2669" t="str">
        <f>IF(AND(Stock_Info[[#This Row],[% Deli. Qty to Traded Qty]]&gt;80,Stock_Info[[#This Row],[No. of Trades]]&lt;3000),"Unusual Day","")</f>
        <v/>
      </c>
      <c r="R2669" t="str">
        <f>IF(AND(Stock_Info[[#This Row],[Spread High-Low]] &lt; 10, Stock_Info[[#This Row],[% Deli. Qty to Traded Qty]] &gt; 90), "Good Day", "")</f>
        <v/>
      </c>
    </row>
    <row r="2670" spans="1:18">
      <c r="A2670" t="s">
        <v>50</v>
      </c>
      <c r="B2670" s="1">
        <v>45664</v>
      </c>
      <c r="C2670" s="1" t="str">
        <f>"WEEK" &amp;" " &amp;  INT((DAY(Stock_Info[[#This Row],[Date]])+WEEKDAY(DATE(YEAR(Stock_Info[[#This Row],[Date]]),MONTH(Stock_Info[[#This Row],[Date]]),1))-1)/7)+1</f>
        <v>WEEK 2</v>
      </c>
      <c r="D2670" s="12">
        <v>116.05</v>
      </c>
      <c r="E2670" s="12">
        <v>117.85</v>
      </c>
      <c r="F2670" s="12">
        <v>116.05</v>
      </c>
      <c r="G2670" s="12">
        <v>117.15</v>
      </c>
      <c r="H2670" s="12">
        <v>117.13434533755199</v>
      </c>
      <c r="I2670">
        <v>28129</v>
      </c>
      <c r="J2670">
        <v>547</v>
      </c>
      <c r="K2670" s="12">
        <v>3294872</v>
      </c>
      <c r="L2670">
        <v>10473</v>
      </c>
      <c r="M2670">
        <v>37.229999999999997</v>
      </c>
      <c r="N2670">
        <v>1.8</v>
      </c>
      <c r="O2670">
        <v>1.1000000000000001</v>
      </c>
      <c r="P2670">
        <f xml:space="preserve"> IF(Stock_Info[[#This Row],[Close Price]] &gt; Stock_Info[[#This Row],[Open Price]], 1, 0)</f>
        <v>1</v>
      </c>
      <c r="Q2670" t="str">
        <f>IF(AND(Stock_Info[[#This Row],[% Deli. Qty to Traded Qty]]&gt;80,Stock_Info[[#This Row],[No. of Trades]]&lt;3000),"Unusual Day","")</f>
        <v/>
      </c>
      <c r="R2670" t="str">
        <f>IF(AND(Stock_Info[[#This Row],[Spread High-Low]] &lt; 10, Stock_Info[[#This Row],[% Deli. Qty to Traded Qty]] &gt; 90), "Good Day", "")</f>
        <v/>
      </c>
    </row>
    <row r="2671" spans="1:18">
      <c r="A2671" t="s">
        <v>50</v>
      </c>
      <c r="B2671" s="1">
        <v>45663</v>
      </c>
      <c r="C2671" s="1" t="str">
        <f>"WEEK" &amp;" " &amp;  INT((DAY(Stock_Info[[#This Row],[Date]])+WEEKDAY(DATE(YEAR(Stock_Info[[#This Row],[Date]]),MONTH(Stock_Info[[#This Row],[Date]]),1))-1)/7)+1</f>
        <v>WEEK 2</v>
      </c>
      <c r="D2671" s="12">
        <v>121.05</v>
      </c>
      <c r="E2671" s="12">
        <v>122.35</v>
      </c>
      <c r="F2671" s="12">
        <v>115.4</v>
      </c>
      <c r="G2671" s="12">
        <v>116.8</v>
      </c>
      <c r="H2671" s="12">
        <v>117.70056281962155</v>
      </c>
      <c r="I2671">
        <v>105007</v>
      </c>
      <c r="J2671">
        <v>1491</v>
      </c>
      <c r="K2671" s="12">
        <v>12359383</v>
      </c>
      <c r="L2671">
        <v>52579</v>
      </c>
      <c r="M2671">
        <v>50.07</v>
      </c>
      <c r="N2671">
        <v>6.95</v>
      </c>
      <c r="O2671">
        <v>-4.25</v>
      </c>
      <c r="P2671">
        <f xml:space="preserve"> IF(Stock_Info[[#This Row],[Close Price]] &gt; Stock_Info[[#This Row],[Open Price]], 1, 0)</f>
        <v>0</v>
      </c>
      <c r="Q2671" t="str">
        <f>IF(AND(Stock_Info[[#This Row],[% Deli. Qty to Traded Qty]]&gt;80,Stock_Info[[#This Row],[No. of Trades]]&lt;3000),"Unusual Day","")</f>
        <v/>
      </c>
      <c r="R2671" t="str">
        <f>IF(AND(Stock_Info[[#This Row],[Spread High-Low]] &lt; 10, Stock_Info[[#This Row],[% Deli. Qty to Traded Qty]] &gt; 90), "Good Day", "")</f>
        <v/>
      </c>
    </row>
    <row r="2672" spans="1:18">
      <c r="A2672" t="s">
        <v>50</v>
      </c>
      <c r="B2672" s="1">
        <v>45660</v>
      </c>
      <c r="C2672" s="1" t="str">
        <f>"WEEK" &amp;" " &amp;  INT((DAY(Stock_Info[[#This Row],[Date]])+WEEKDAY(DATE(YEAR(Stock_Info[[#This Row],[Date]]),MONTH(Stock_Info[[#This Row],[Date]]),1))-1)/7)+1</f>
        <v>WEEK 1</v>
      </c>
      <c r="D2672" s="12">
        <v>120.6</v>
      </c>
      <c r="E2672" s="12">
        <v>123.2</v>
      </c>
      <c r="F2672" s="12">
        <v>120.6</v>
      </c>
      <c r="G2672" s="12">
        <v>121.3</v>
      </c>
      <c r="H2672" s="12">
        <v>122.19836497734072</v>
      </c>
      <c r="I2672">
        <v>33761</v>
      </c>
      <c r="J2672">
        <v>714</v>
      </c>
      <c r="K2672" s="12">
        <v>4125539</v>
      </c>
      <c r="L2672">
        <v>17139</v>
      </c>
      <c r="M2672">
        <v>50.77</v>
      </c>
      <c r="N2672">
        <v>2.6</v>
      </c>
      <c r="O2672">
        <v>0.7</v>
      </c>
      <c r="P2672">
        <f xml:space="preserve"> IF(Stock_Info[[#This Row],[Close Price]] &gt; Stock_Info[[#This Row],[Open Price]], 1, 0)</f>
        <v>1</v>
      </c>
      <c r="Q2672" t="str">
        <f>IF(AND(Stock_Info[[#This Row],[% Deli. Qty to Traded Qty]]&gt;80,Stock_Info[[#This Row],[No. of Trades]]&lt;3000),"Unusual Day","")</f>
        <v/>
      </c>
      <c r="R2672" t="str">
        <f>IF(AND(Stock_Info[[#This Row],[Spread High-Low]] &lt; 10, Stock_Info[[#This Row],[% Deli. Qty to Traded Qty]] &gt; 90), "Good Day", "")</f>
        <v/>
      </c>
    </row>
    <row r="2673" spans="1:18">
      <c r="A2673" t="s">
        <v>50</v>
      </c>
      <c r="B2673" s="1">
        <v>45659</v>
      </c>
      <c r="C2673" s="1" t="str">
        <f>"WEEK" &amp;" " &amp;  INT((DAY(Stock_Info[[#This Row],[Date]])+WEEKDAY(DATE(YEAR(Stock_Info[[#This Row],[Date]]),MONTH(Stock_Info[[#This Row],[Date]]),1))-1)/7)+1</f>
        <v>WEEK 1</v>
      </c>
      <c r="D2673" s="12">
        <v>120.15</v>
      </c>
      <c r="E2673" s="12">
        <v>121.7</v>
      </c>
      <c r="F2673" s="12">
        <v>120</v>
      </c>
      <c r="G2673" s="12">
        <v>121.2</v>
      </c>
      <c r="H2673" s="12">
        <v>120.88251268491389</v>
      </c>
      <c r="I2673">
        <v>27986</v>
      </c>
      <c r="J2673">
        <v>431</v>
      </c>
      <c r="K2673" s="12">
        <v>3383018</v>
      </c>
      <c r="L2673">
        <v>11948</v>
      </c>
      <c r="M2673">
        <v>42.69</v>
      </c>
      <c r="N2673">
        <v>1.7</v>
      </c>
      <c r="O2673">
        <v>1.05</v>
      </c>
      <c r="P2673">
        <f xml:space="preserve"> IF(Stock_Info[[#This Row],[Close Price]] &gt; Stock_Info[[#This Row],[Open Price]], 1, 0)</f>
        <v>1</v>
      </c>
      <c r="Q2673" t="str">
        <f>IF(AND(Stock_Info[[#This Row],[% Deli. Qty to Traded Qty]]&gt;80,Stock_Info[[#This Row],[No. of Trades]]&lt;3000),"Unusual Day","")</f>
        <v/>
      </c>
      <c r="R2673" t="str">
        <f>IF(AND(Stock_Info[[#This Row],[Spread High-Low]] &lt; 10, Stock_Info[[#This Row],[% Deli. Qty to Traded Qty]] &gt; 90), "Good Day", "")</f>
        <v/>
      </c>
    </row>
    <row r="2674" spans="1:18">
      <c r="A2674" t="s">
        <v>50</v>
      </c>
      <c r="B2674" s="1">
        <v>45658</v>
      </c>
      <c r="C2674" s="1" t="str">
        <f>"WEEK" &amp;" " &amp;  INT((DAY(Stock_Info[[#This Row],[Date]])+WEEKDAY(DATE(YEAR(Stock_Info[[#This Row],[Date]]),MONTH(Stock_Info[[#This Row],[Date]]),1))-1)/7)+1</f>
        <v>WEEK 1</v>
      </c>
      <c r="D2674" s="12">
        <v>121</v>
      </c>
      <c r="E2674" s="12">
        <v>121.05</v>
      </c>
      <c r="F2674" s="12">
        <v>119.9</v>
      </c>
      <c r="G2674" s="12">
        <v>120.65</v>
      </c>
      <c r="H2674" s="12">
        <v>120.40598530727769</v>
      </c>
      <c r="I2674">
        <v>48051</v>
      </c>
      <c r="J2674">
        <v>340</v>
      </c>
      <c r="K2674" s="12">
        <v>5785628</v>
      </c>
      <c r="L2674">
        <v>11935</v>
      </c>
      <c r="M2674">
        <v>24.84</v>
      </c>
      <c r="N2674">
        <v>1.1499999999999999</v>
      </c>
      <c r="O2674">
        <v>-0.35</v>
      </c>
      <c r="P2674">
        <f xml:space="preserve"> IF(Stock_Info[[#This Row],[Close Price]] &gt; Stock_Info[[#This Row],[Open Price]], 1, 0)</f>
        <v>0</v>
      </c>
      <c r="Q2674" t="str">
        <f>IF(AND(Stock_Info[[#This Row],[% Deli. Qty to Traded Qty]]&gt;80,Stock_Info[[#This Row],[No. of Trades]]&lt;3000),"Unusual Day","")</f>
        <v/>
      </c>
      <c r="R2674" t="str">
        <f>IF(AND(Stock_Info[[#This Row],[Spread High-Low]] &lt; 10, Stock_Info[[#This Row],[% Deli. Qty to Traded Qty]] &gt; 90), "Good Day", "")</f>
        <v/>
      </c>
    </row>
    <row r="2675" spans="1:18">
      <c r="A2675" t="s">
        <v>50</v>
      </c>
      <c r="B2675" s="1">
        <v>45657</v>
      </c>
      <c r="C2675" s="1" t="str">
        <f>"WEEK" &amp;" " &amp;  INT((DAY(Stock_Info[[#This Row],[Date]])+WEEKDAY(DATE(YEAR(Stock_Info[[#This Row],[Date]]),MONTH(Stock_Info[[#This Row],[Date]]),1))-1)/7)+1</f>
        <v>WEEK 5</v>
      </c>
      <c r="D2675" s="12">
        <v>120</v>
      </c>
      <c r="E2675" s="12">
        <v>121.85</v>
      </c>
      <c r="F2675" s="12">
        <v>119.1</v>
      </c>
      <c r="G2675" s="12">
        <v>121</v>
      </c>
      <c r="H2675" s="12">
        <v>120.38751644767324</v>
      </c>
      <c r="I2675">
        <v>53959</v>
      </c>
      <c r="J2675">
        <v>573</v>
      </c>
      <c r="K2675" s="12">
        <v>6495990</v>
      </c>
      <c r="L2675">
        <v>36756</v>
      </c>
      <c r="M2675">
        <v>68.12</v>
      </c>
      <c r="N2675">
        <v>2.75</v>
      </c>
      <c r="O2675">
        <v>1</v>
      </c>
      <c r="P2675">
        <f xml:space="preserve"> IF(Stock_Info[[#This Row],[Close Price]] &gt; Stock_Info[[#This Row],[Open Price]], 1, 0)</f>
        <v>1</v>
      </c>
      <c r="Q2675" t="str">
        <f>IF(AND(Stock_Info[[#This Row],[% Deli. Qty to Traded Qty]]&gt;80,Stock_Info[[#This Row],[No. of Trades]]&lt;3000),"Unusual Day","")</f>
        <v/>
      </c>
      <c r="R2675" t="str">
        <f>IF(AND(Stock_Info[[#This Row],[Spread High-Low]] &lt; 10, Stock_Info[[#This Row],[% Deli. Qty to Traded Qty]] &gt; 90), "Good Day", "")</f>
        <v/>
      </c>
    </row>
    <row r="2676" spans="1:18">
      <c r="A2676" t="s">
        <v>50</v>
      </c>
      <c r="B2676" s="1">
        <v>45656</v>
      </c>
      <c r="C2676" s="1" t="str">
        <f>"WEEK" &amp;" " &amp;  INT((DAY(Stock_Info[[#This Row],[Date]])+WEEKDAY(DATE(YEAR(Stock_Info[[#This Row],[Date]]),MONTH(Stock_Info[[#This Row],[Date]]),1))-1)/7)+1</f>
        <v>WEEK 5</v>
      </c>
      <c r="D2676" s="12">
        <v>120.75</v>
      </c>
      <c r="E2676" s="12">
        <v>122.05</v>
      </c>
      <c r="F2676" s="12">
        <v>120</v>
      </c>
      <c r="G2676" s="12">
        <v>120.25</v>
      </c>
      <c r="H2676" s="12">
        <v>120.86018361499328</v>
      </c>
      <c r="I2676">
        <v>68404</v>
      </c>
      <c r="J2676">
        <v>811</v>
      </c>
      <c r="K2676" s="12">
        <v>8267320</v>
      </c>
      <c r="L2676">
        <v>32749</v>
      </c>
      <c r="M2676">
        <v>47.88</v>
      </c>
      <c r="N2676">
        <v>2.0499999999999998</v>
      </c>
      <c r="O2676">
        <v>-0.5</v>
      </c>
      <c r="P2676">
        <f xml:space="preserve"> IF(Stock_Info[[#This Row],[Close Price]] &gt; Stock_Info[[#This Row],[Open Price]], 1, 0)</f>
        <v>0</v>
      </c>
      <c r="Q2676" t="str">
        <f>IF(AND(Stock_Info[[#This Row],[% Deli. Qty to Traded Qty]]&gt;80,Stock_Info[[#This Row],[No. of Trades]]&lt;3000),"Unusual Day","")</f>
        <v/>
      </c>
      <c r="R2676" t="str">
        <f>IF(AND(Stock_Info[[#This Row],[Spread High-Low]] &lt; 10, Stock_Info[[#This Row],[% Deli. Qty to Traded Qty]] &gt; 90), "Good Day", "")</f>
        <v/>
      </c>
    </row>
    <row r="2677" spans="1:18">
      <c r="A2677" t="s">
        <v>50</v>
      </c>
      <c r="B2677" s="1">
        <v>45653</v>
      </c>
      <c r="C2677" s="1" t="str">
        <f>"WEEK" &amp;" " &amp;  INT((DAY(Stock_Info[[#This Row],[Date]])+WEEKDAY(DATE(YEAR(Stock_Info[[#This Row],[Date]]),MONTH(Stock_Info[[#This Row],[Date]]),1))-1)/7)+1</f>
        <v>WEEK 4</v>
      </c>
      <c r="D2677" s="12">
        <v>122.95</v>
      </c>
      <c r="E2677" s="12">
        <v>124.4</v>
      </c>
      <c r="F2677" s="12">
        <v>121.8</v>
      </c>
      <c r="G2677" s="12">
        <v>122.3</v>
      </c>
      <c r="H2677" s="12">
        <v>122.89763759926315</v>
      </c>
      <c r="I2677">
        <v>40171</v>
      </c>
      <c r="J2677">
        <v>605</v>
      </c>
      <c r="K2677" s="12">
        <v>4936921</v>
      </c>
      <c r="L2677">
        <v>20184</v>
      </c>
      <c r="M2677">
        <v>50.25</v>
      </c>
      <c r="N2677">
        <v>2.6</v>
      </c>
      <c r="O2677">
        <v>-0.65</v>
      </c>
      <c r="P2677">
        <f xml:space="preserve"> IF(Stock_Info[[#This Row],[Close Price]] &gt; Stock_Info[[#This Row],[Open Price]], 1, 0)</f>
        <v>0</v>
      </c>
      <c r="Q2677" t="str">
        <f>IF(AND(Stock_Info[[#This Row],[% Deli. Qty to Traded Qty]]&gt;80,Stock_Info[[#This Row],[No. of Trades]]&lt;3000),"Unusual Day","")</f>
        <v/>
      </c>
      <c r="R2677" t="str">
        <f>IF(AND(Stock_Info[[#This Row],[Spread High-Low]] &lt; 10, Stock_Info[[#This Row],[% Deli. Qty to Traded Qty]] &gt; 90), "Good Day", "")</f>
        <v/>
      </c>
    </row>
    <row r="2678" spans="1:18">
      <c r="A2678" t="s">
        <v>50</v>
      </c>
      <c r="B2678" s="1">
        <v>45652</v>
      </c>
      <c r="C2678" s="1" t="str">
        <f>"WEEK" &amp;" " &amp;  INT((DAY(Stock_Info[[#This Row],[Date]])+WEEKDAY(DATE(YEAR(Stock_Info[[#This Row],[Date]]),MONTH(Stock_Info[[#This Row],[Date]]),1))-1)/7)+1</f>
        <v>WEEK 4</v>
      </c>
      <c r="D2678" s="12">
        <v>122.5</v>
      </c>
      <c r="E2678" s="12">
        <v>123.75</v>
      </c>
      <c r="F2678" s="12">
        <v>121.4</v>
      </c>
      <c r="G2678" s="12">
        <v>122.1</v>
      </c>
      <c r="H2678" s="12">
        <v>122.45618475166087</v>
      </c>
      <c r="I2678">
        <v>25288</v>
      </c>
      <c r="J2678">
        <v>436</v>
      </c>
      <c r="K2678" s="12">
        <v>3096672</v>
      </c>
      <c r="L2678">
        <v>10160</v>
      </c>
      <c r="M2678">
        <v>40.18</v>
      </c>
      <c r="N2678">
        <v>2.35</v>
      </c>
      <c r="O2678">
        <v>-0.4</v>
      </c>
      <c r="P2678">
        <f xml:space="preserve"> IF(Stock_Info[[#This Row],[Close Price]] &gt; Stock_Info[[#This Row],[Open Price]], 1, 0)</f>
        <v>0</v>
      </c>
      <c r="Q2678" t="str">
        <f>IF(AND(Stock_Info[[#This Row],[% Deli. Qty to Traded Qty]]&gt;80,Stock_Info[[#This Row],[No. of Trades]]&lt;3000),"Unusual Day","")</f>
        <v/>
      </c>
      <c r="R2678" t="str">
        <f>IF(AND(Stock_Info[[#This Row],[Spread High-Low]] &lt; 10, Stock_Info[[#This Row],[% Deli. Qty to Traded Qty]] &gt; 90), "Good Day", "")</f>
        <v/>
      </c>
    </row>
    <row r="2679" spans="1:18">
      <c r="A2679" t="s">
        <v>50</v>
      </c>
      <c r="B2679" s="1">
        <v>45650</v>
      </c>
      <c r="C2679" s="1" t="str">
        <f>"WEEK" &amp;" " &amp;  INT((DAY(Stock_Info[[#This Row],[Date]])+WEEKDAY(DATE(YEAR(Stock_Info[[#This Row],[Date]]),MONTH(Stock_Info[[#This Row],[Date]]),1))-1)/7)+1</f>
        <v>WEEK 4</v>
      </c>
      <c r="D2679" s="12">
        <v>125.45</v>
      </c>
      <c r="E2679" s="12">
        <v>125.45</v>
      </c>
      <c r="F2679" s="12">
        <v>122</v>
      </c>
      <c r="G2679" s="12">
        <v>122.35</v>
      </c>
      <c r="H2679" s="12">
        <v>122.85592459605027</v>
      </c>
      <c r="I2679">
        <v>24508</v>
      </c>
      <c r="J2679">
        <v>413</v>
      </c>
      <c r="K2679" s="12">
        <v>3010953</v>
      </c>
      <c r="L2679">
        <v>8132</v>
      </c>
      <c r="M2679">
        <v>33.18</v>
      </c>
      <c r="N2679">
        <v>3.45</v>
      </c>
      <c r="O2679">
        <v>-3.1</v>
      </c>
      <c r="P2679">
        <f xml:space="preserve"> IF(Stock_Info[[#This Row],[Close Price]] &gt; Stock_Info[[#This Row],[Open Price]], 1, 0)</f>
        <v>0</v>
      </c>
      <c r="Q2679" t="str">
        <f>IF(AND(Stock_Info[[#This Row],[% Deli. Qty to Traded Qty]]&gt;80,Stock_Info[[#This Row],[No. of Trades]]&lt;3000),"Unusual Day","")</f>
        <v/>
      </c>
      <c r="R2679" t="str">
        <f>IF(AND(Stock_Info[[#This Row],[Spread High-Low]] &lt; 10, Stock_Info[[#This Row],[% Deli. Qty to Traded Qty]] &gt; 90), "Good Day", "")</f>
        <v/>
      </c>
    </row>
    <row r="2680" spans="1:18">
      <c r="A2680" t="s">
        <v>50</v>
      </c>
      <c r="B2680" s="1">
        <v>45649</v>
      </c>
      <c r="C2680" s="1" t="str">
        <f>"WEEK" &amp;" " &amp;  INT((DAY(Stock_Info[[#This Row],[Date]])+WEEKDAY(DATE(YEAR(Stock_Info[[#This Row],[Date]]),MONTH(Stock_Info[[#This Row],[Date]]),1))-1)/7)+1</f>
        <v>WEEK 4</v>
      </c>
      <c r="D2680" s="12">
        <v>122.15</v>
      </c>
      <c r="E2680" s="12">
        <v>123.55</v>
      </c>
      <c r="F2680" s="12">
        <v>120.35</v>
      </c>
      <c r="G2680" s="12">
        <v>122.95</v>
      </c>
      <c r="H2680" s="12">
        <v>121.56869146483299</v>
      </c>
      <c r="I2680">
        <v>49009</v>
      </c>
      <c r="J2680">
        <v>637</v>
      </c>
      <c r="K2680" s="12">
        <v>5957960</v>
      </c>
      <c r="L2680">
        <v>16542</v>
      </c>
      <c r="M2680">
        <v>33.75</v>
      </c>
      <c r="N2680">
        <v>3.2</v>
      </c>
      <c r="O2680">
        <v>0.8</v>
      </c>
      <c r="P2680">
        <f xml:space="preserve"> IF(Stock_Info[[#This Row],[Close Price]] &gt; Stock_Info[[#This Row],[Open Price]], 1, 0)</f>
        <v>1</v>
      </c>
      <c r="Q2680" t="str">
        <f>IF(AND(Stock_Info[[#This Row],[% Deli. Qty to Traded Qty]]&gt;80,Stock_Info[[#This Row],[No. of Trades]]&lt;3000),"Unusual Day","")</f>
        <v/>
      </c>
      <c r="R2680" t="str">
        <f>IF(AND(Stock_Info[[#This Row],[Spread High-Low]] &lt; 10, Stock_Info[[#This Row],[% Deli. Qty to Traded Qty]] &gt; 90), "Good Day", "")</f>
        <v/>
      </c>
    </row>
    <row r="2681" spans="1:18">
      <c r="A2681" t="s">
        <v>50</v>
      </c>
      <c r="B2681" s="1">
        <v>45646</v>
      </c>
      <c r="C2681" s="1" t="str">
        <f>"WEEK" &amp;" " &amp;  INT((DAY(Stock_Info[[#This Row],[Date]])+WEEKDAY(DATE(YEAR(Stock_Info[[#This Row],[Date]]),MONTH(Stock_Info[[#This Row],[Date]]),1))-1)/7)+1</f>
        <v>WEEK 3</v>
      </c>
      <c r="D2681" s="12">
        <v>125</v>
      </c>
      <c r="E2681" s="12">
        <v>125.6</v>
      </c>
      <c r="F2681" s="12">
        <v>120.75</v>
      </c>
      <c r="G2681" s="12">
        <v>121.4</v>
      </c>
      <c r="H2681" s="12">
        <v>123.09705695233158</v>
      </c>
      <c r="I2681">
        <v>42439</v>
      </c>
      <c r="J2681">
        <v>690</v>
      </c>
      <c r="K2681" s="12">
        <v>5224116</v>
      </c>
      <c r="L2681">
        <v>14122</v>
      </c>
      <c r="M2681">
        <v>33.28</v>
      </c>
      <c r="N2681">
        <v>4.8499999999999996</v>
      </c>
      <c r="O2681">
        <v>-3.6</v>
      </c>
      <c r="P2681">
        <f xml:space="preserve"> IF(Stock_Info[[#This Row],[Close Price]] &gt; Stock_Info[[#This Row],[Open Price]], 1, 0)</f>
        <v>0</v>
      </c>
      <c r="Q2681" t="str">
        <f>IF(AND(Stock_Info[[#This Row],[% Deli. Qty to Traded Qty]]&gt;80,Stock_Info[[#This Row],[No. of Trades]]&lt;3000),"Unusual Day","")</f>
        <v/>
      </c>
      <c r="R2681" t="str">
        <f>IF(AND(Stock_Info[[#This Row],[Spread High-Low]] &lt; 10, Stock_Info[[#This Row],[% Deli. Qty to Traded Qty]] &gt; 90), "Good Day", "")</f>
        <v/>
      </c>
    </row>
    <row r="2682" spans="1:18">
      <c r="A2682" t="s">
        <v>50</v>
      </c>
      <c r="B2682" s="1">
        <v>45645</v>
      </c>
      <c r="C2682" s="1" t="str">
        <f>"WEEK" &amp;" " &amp;  INT((DAY(Stock_Info[[#This Row],[Date]])+WEEKDAY(DATE(YEAR(Stock_Info[[#This Row],[Date]]),MONTH(Stock_Info[[#This Row],[Date]]),1))-1)/7)+1</f>
        <v>WEEK 3</v>
      </c>
      <c r="D2682" s="12">
        <v>123.35</v>
      </c>
      <c r="E2682" s="12">
        <v>125.35</v>
      </c>
      <c r="F2682" s="12">
        <v>123</v>
      </c>
      <c r="G2682" s="12">
        <v>124.95</v>
      </c>
      <c r="H2682" s="12">
        <v>124.21762800173674</v>
      </c>
      <c r="I2682">
        <v>59882</v>
      </c>
      <c r="J2682">
        <v>946</v>
      </c>
      <c r="K2682" s="12">
        <v>7438400</v>
      </c>
      <c r="L2682">
        <v>30659</v>
      </c>
      <c r="M2682">
        <v>51.2</v>
      </c>
      <c r="N2682">
        <v>2.35</v>
      </c>
      <c r="O2682">
        <v>1.6</v>
      </c>
      <c r="P2682">
        <f xml:space="preserve"> IF(Stock_Info[[#This Row],[Close Price]] &gt; Stock_Info[[#This Row],[Open Price]], 1, 0)</f>
        <v>1</v>
      </c>
      <c r="Q2682" t="str">
        <f>IF(AND(Stock_Info[[#This Row],[% Deli. Qty to Traded Qty]]&gt;80,Stock_Info[[#This Row],[No. of Trades]]&lt;3000),"Unusual Day","")</f>
        <v/>
      </c>
      <c r="R2682" t="str">
        <f>IF(AND(Stock_Info[[#This Row],[Spread High-Low]] &lt; 10, Stock_Info[[#This Row],[% Deli. Qty to Traded Qty]] &gt; 90), "Good Day", "")</f>
        <v/>
      </c>
    </row>
    <row r="2683" spans="1:18">
      <c r="A2683" t="s">
        <v>50</v>
      </c>
      <c r="B2683" s="1">
        <v>45644</v>
      </c>
      <c r="C2683" s="1" t="str">
        <f>"WEEK" &amp;" " &amp;  INT((DAY(Stock_Info[[#This Row],[Date]])+WEEKDAY(DATE(YEAR(Stock_Info[[#This Row],[Date]]),MONTH(Stock_Info[[#This Row],[Date]]),1))-1)/7)+1</f>
        <v>WEEK 3</v>
      </c>
      <c r="D2683" s="12">
        <v>125.85</v>
      </c>
      <c r="E2683" s="12">
        <v>126.3</v>
      </c>
      <c r="F2683" s="12">
        <v>123.6</v>
      </c>
      <c r="G2683" s="12">
        <v>125.05</v>
      </c>
      <c r="H2683" s="12">
        <v>124.97461176060024</v>
      </c>
      <c r="I2683">
        <v>57310</v>
      </c>
      <c r="J2683">
        <v>802</v>
      </c>
      <c r="K2683" s="12">
        <v>7162295</v>
      </c>
      <c r="L2683">
        <v>16860</v>
      </c>
      <c r="M2683">
        <v>29.42</v>
      </c>
      <c r="N2683">
        <v>2.7</v>
      </c>
      <c r="O2683">
        <v>-0.8</v>
      </c>
      <c r="P2683">
        <f xml:space="preserve"> IF(Stock_Info[[#This Row],[Close Price]] &gt; Stock_Info[[#This Row],[Open Price]], 1, 0)</f>
        <v>0</v>
      </c>
      <c r="Q2683" t="str">
        <f>IF(AND(Stock_Info[[#This Row],[% Deli. Qty to Traded Qty]]&gt;80,Stock_Info[[#This Row],[No. of Trades]]&lt;3000),"Unusual Day","")</f>
        <v/>
      </c>
      <c r="R2683" t="str">
        <f>IF(AND(Stock_Info[[#This Row],[Spread High-Low]] &lt; 10, Stock_Info[[#This Row],[% Deli. Qty to Traded Qty]] &gt; 90), "Good Day", "")</f>
        <v/>
      </c>
    </row>
    <row r="2684" spans="1:18">
      <c r="A2684" t="s">
        <v>50</v>
      </c>
      <c r="B2684" s="1">
        <v>45643</v>
      </c>
      <c r="C2684" s="1" t="str">
        <f>"WEEK" &amp;" " &amp;  INT((DAY(Stock_Info[[#This Row],[Date]])+WEEKDAY(DATE(YEAR(Stock_Info[[#This Row],[Date]]),MONTH(Stock_Info[[#This Row],[Date]]),1))-1)/7)+1</f>
        <v>WEEK 3</v>
      </c>
      <c r="D2684" s="12">
        <v>126.4</v>
      </c>
      <c r="E2684" s="12">
        <v>128.55000000000001</v>
      </c>
      <c r="F2684" s="12">
        <v>125.45</v>
      </c>
      <c r="G2684" s="12">
        <v>126.65</v>
      </c>
      <c r="H2684" s="12">
        <v>126.9271710543793</v>
      </c>
      <c r="I2684">
        <v>75286</v>
      </c>
      <c r="J2684">
        <v>1099</v>
      </c>
      <c r="K2684" s="12">
        <v>9555839</v>
      </c>
      <c r="L2684">
        <v>34819</v>
      </c>
      <c r="M2684">
        <v>46.25</v>
      </c>
      <c r="N2684">
        <v>3.1</v>
      </c>
      <c r="O2684">
        <v>0.25</v>
      </c>
      <c r="P2684">
        <f xml:space="preserve"> IF(Stock_Info[[#This Row],[Close Price]] &gt; Stock_Info[[#This Row],[Open Price]], 1, 0)</f>
        <v>1</v>
      </c>
      <c r="Q2684" t="str">
        <f>IF(AND(Stock_Info[[#This Row],[% Deli. Qty to Traded Qty]]&gt;80,Stock_Info[[#This Row],[No. of Trades]]&lt;3000),"Unusual Day","")</f>
        <v/>
      </c>
      <c r="R2684" t="str">
        <f>IF(AND(Stock_Info[[#This Row],[Spread High-Low]] &lt; 10, Stock_Info[[#This Row],[% Deli. Qty to Traded Qty]] &gt; 90), "Good Day", "")</f>
        <v/>
      </c>
    </row>
    <row r="2685" spans="1:18">
      <c r="A2685" t="s">
        <v>50</v>
      </c>
      <c r="B2685" s="1">
        <v>45642</v>
      </c>
      <c r="C2685" s="1" t="str">
        <f>"WEEK" &amp;" " &amp;  INT((DAY(Stock_Info[[#This Row],[Date]])+WEEKDAY(DATE(YEAR(Stock_Info[[#This Row],[Date]]),MONTH(Stock_Info[[#This Row],[Date]]),1))-1)/7)+1</f>
        <v>WEEK 3</v>
      </c>
      <c r="D2685" s="12">
        <v>126.3</v>
      </c>
      <c r="E2685" s="12">
        <v>128.80000000000001</v>
      </c>
      <c r="F2685" s="12">
        <v>126.3</v>
      </c>
      <c r="G2685" s="12">
        <v>127.2</v>
      </c>
      <c r="H2685" s="12">
        <v>127.40851196716558</v>
      </c>
      <c r="I2685">
        <v>44831</v>
      </c>
      <c r="J2685">
        <v>444</v>
      </c>
      <c r="K2685" s="12">
        <v>5711851</v>
      </c>
      <c r="L2685">
        <v>16563</v>
      </c>
      <c r="M2685">
        <v>36.950000000000003</v>
      </c>
      <c r="N2685">
        <v>2.5</v>
      </c>
      <c r="O2685">
        <v>0.9</v>
      </c>
      <c r="P2685">
        <f xml:space="preserve"> IF(Stock_Info[[#This Row],[Close Price]] &gt; Stock_Info[[#This Row],[Open Price]], 1, 0)</f>
        <v>1</v>
      </c>
      <c r="Q2685" t="str">
        <f>IF(AND(Stock_Info[[#This Row],[% Deli. Qty to Traded Qty]]&gt;80,Stock_Info[[#This Row],[No. of Trades]]&lt;3000),"Unusual Day","")</f>
        <v/>
      </c>
      <c r="R2685" t="str">
        <f>IF(AND(Stock_Info[[#This Row],[Spread High-Low]] &lt; 10, Stock_Info[[#This Row],[% Deli. Qty to Traded Qty]] &gt; 90), "Good Day", "")</f>
        <v/>
      </c>
    </row>
    <row r="2686" spans="1:18">
      <c r="A2686" t="s">
        <v>50</v>
      </c>
      <c r="B2686" s="1">
        <v>45639</v>
      </c>
      <c r="C2686" s="1" t="str">
        <f>"WEEK" &amp;" " &amp;  INT((DAY(Stock_Info[[#This Row],[Date]])+WEEKDAY(DATE(YEAR(Stock_Info[[#This Row],[Date]]),MONTH(Stock_Info[[#This Row],[Date]]),1))-1)/7)+1</f>
        <v>WEEK 2</v>
      </c>
      <c r="D2686" s="12">
        <v>126.85</v>
      </c>
      <c r="E2686" s="12">
        <v>128.65</v>
      </c>
      <c r="F2686" s="12">
        <v>124.6</v>
      </c>
      <c r="G2686" s="12">
        <v>128.1</v>
      </c>
      <c r="H2686" s="12">
        <v>126.35531076626197</v>
      </c>
      <c r="I2686">
        <v>111933</v>
      </c>
      <c r="J2686">
        <v>1306</v>
      </c>
      <c r="K2686" s="12">
        <v>14143329</v>
      </c>
      <c r="L2686">
        <v>35518</v>
      </c>
      <c r="M2686">
        <v>31.73</v>
      </c>
      <c r="N2686">
        <v>4.05</v>
      </c>
      <c r="O2686">
        <v>1.25</v>
      </c>
      <c r="P2686">
        <f xml:space="preserve"> IF(Stock_Info[[#This Row],[Close Price]] &gt; Stock_Info[[#This Row],[Open Price]], 1, 0)</f>
        <v>1</v>
      </c>
      <c r="Q2686" t="str">
        <f>IF(AND(Stock_Info[[#This Row],[% Deli. Qty to Traded Qty]]&gt;80,Stock_Info[[#This Row],[No. of Trades]]&lt;3000),"Unusual Day","")</f>
        <v/>
      </c>
      <c r="R2686" t="str">
        <f>IF(AND(Stock_Info[[#This Row],[Spread High-Low]] &lt; 10, Stock_Info[[#This Row],[% Deli. Qty to Traded Qty]] &gt; 90), "Good Day", "")</f>
        <v/>
      </c>
    </row>
    <row r="2687" spans="1:18">
      <c r="A2687" t="s">
        <v>50</v>
      </c>
      <c r="B2687" s="1">
        <v>45638</v>
      </c>
      <c r="C2687" s="1" t="str">
        <f>"WEEK" &amp;" " &amp;  INT((DAY(Stock_Info[[#This Row],[Date]])+WEEKDAY(DATE(YEAR(Stock_Info[[#This Row],[Date]]),MONTH(Stock_Info[[#This Row],[Date]]),1))-1)/7)+1</f>
        <v>WEEK 2</v>
      </c>
      <c r="D2687" s="12">
        <v>130.85</v>
      </c>
      <c r="E2687" s="12">
        <v>130.85</v>
      </c>
      <c r="F2687" s="12">
        <v>126.7</v>
      </c>
      <c r="G2687" s="12">
        <v>127.1</v>
      </c>
      <c r="H2687" s="12">
        <v>128.19260337649732</v>
      </c>
      <c r="I2687">
        <v>39153</v>
      </c>
      <c r="J2687">
        <v>466</v>
      </c>
      <c r="K2687" s="12">
        <v>5019125</v>
      </c>
      <c r="L2687">
        <v>21765</v>
      </c>
      <c r="M2687">
        <v>55.59</v>
      </c>
      <c r="N2687">
        <v>4.1500000000000004</v>
      </c>
      <c r="O2687">
        <v>-3.75</v>
      </c>
      <c r="P2687">
        <f xml:space="preserve"> IF(Stock_Info[[#This Row],[Close Price]] &gt; Stock_Info[[#This Row],[Open Price]], 1, 0)</f>
        <v>0</v>
      </c>
      <c r="Q2687" t="str">
        <f>IF(AND(Stock_Info[[#This Row],[% Deli. Qty to Traded Qty]]&gt;80,Stock_Info[[#This Row],[No. of Trades]]&lt;3000),"Unusual Day","")</f>
        <v/>
      </c>
      <c r="R2687" t="str">
        <f>IF(AND(Stock_Info[[#This Row],[Spread High-Low]] &lt; 10, Stock_Info[[#This Row],[% Deli. Qty to Traded Qty]] &gt; 90), "Good Day", "")</f>
        <v/>
      </c>
    </row>
    <row r="2688" spans="1:18">
      <c r="A2688" t="s">
        <v>50</v>
      </c>
      <c r="B2688" s="1">
        <v>45637</v>
      </c>
      <c r="C2688" s="1" t="str">
        <f>"WEEK" &amp;" " &amp;  INT((DAY(Stock_Info[[#This Row],[Date]])+WEEKDAY(DATE(YEAR(Stock_Info[[#This Row],[Date]]),MONTH(Stock_Info[[#This Row],[Date]]),1))-1)/7)+1</f>
        <v>WEEK 2</v>
      </c>
      <c r="D2688" s="12">
        <v>125.4</v>
      </c>
      <c r="E2688" s="12">
        <v>130.69999999999999</v>
      </c>
      <c r="F2688" s="12">
        <v>125.4</v>
      </c>
      <c r="G2688" s="12">
        <v>130.19999999999999</v>
      </c>
      <c r="H2688" s="12">
        <v>129.09246873031819</v>
      </c>
      <c r="I2688">
        <v>192119</v>
      </c>
      <c r="J2688">
        <v>4532</v>
      </c>
      <c r="K2688" s="12">
        <v>24801116</v>
      </c>
      <c r="L2688">
        <v>133110</v>
      </c>
      <c r="M2688">
        <v>69.290000000000006</v>
      </c>
      <c r="N2688">
        <v>5.3</v>
      </c>
      <c r="O2688">
        <v>4.8</v>
      </c>
      <c r="P2688">
        <f xml:space="preserve"> IF(Stock_Info[[#This Row],[Close Price]] &gt; Stock_Info[[#This Row],[Open Price]], 1, 0)</f>
        <v>1</v>
      </c>
      <c r="Q2688" t="str">
        <f>IF(AND(Stock_Info[[#This Row],[% Deli. Qty to Traded Qty]]&gt;80,Stock_Info[[#This Row],[No. of Trades]]&lt;3000),"Unusual Day","")</f>
        <v/>
      </c>
      <c r="R2688" t="str">
        <f>IF(AND(Stock_Info[[#This Row],[Spread High-Low]] &lt; 10, Stock_Info[[#This Row],[% Deli. Qty to Traded Qty]] &gt; 90), "Good Day", "")</f>
        <v/>
      </c>
    </row>
    <row r="2689" spans="1:18">
      <c r="A2689" t="s">
        <v>50</v>
      </c>
      <c r="B2689" s="1">
        <v>45636</v>
      </c>
      <c r="C2689" s="1" t="str">
        <f>"WEEK" &amp;" " &amp;  INT((DAY(Stock_Info[[#This Row],[Date]])+WEEKDAY(DATE(YEAR(Stock_Info[[#This Row],[Date]]),MONTH(Stock_Info[[#This Row],[Date]]),1))-1)/7)+1</f>
        <v>WEEK 2</v>
      </c>
      <c r="D2689" s="12">
        <v>129.94999999999999</v>
      </c>
      <c r="E2689" s="12">
        <v>129.94999999999999</v>
      </c>
      <c r="F2689" s="12">
        <v>126.25</v>
      </c>
      <c r="G2689" s="12">
        <v>126.9</v>
      </c>
      <c r="H2689" s="12">
        <v>127.98637693272043</v>
      </c>
      <c r="I2689">
        <v>71790</v>
      </c>
      <c r="J2689">
        <v>588</v>
      </c>
      <c r="K2689" s="12">
        <v>9188142</v>
      </c>
      <c r="L2689">
        <v>35044</v>
      </c>
      <c r="M2689">
        <v>48.81</v>
      </c>
      <c r="N2689">
        <v>3.7</v>
      </c>
      <c r="O2689">
        <v>-3.05</v>
      </c>
      <c r="P2689">
        <f xml:space="preserve"> IF(Stock_Info[[#This Row],[Close Price]] &gt; Stock_Info[[#This Row],[Open Price]], 1, 0)</f>
        <v>0</v>
      </c>
      <c r="Q2689" t="str">
        <f>IF(AND(Stock_Info[[#This Row],[% Deli. Qty to Traded Qty]]&gt;80,Stock_Info[[#This Row],[No. of Trades]]&lt;3000),"Unusual Day","")</f>
        <v/>
      </c>
      <c r="R2689" t="str">
        <f>IF(AND(Stock_Info[[#This Row],[Spread High-Low]] &lt; 10, Stock_Info[[#This Row],[% Deli. Qty to Traded Qty]] &gt; 90), "Good Day", "")</f>
        <v/>
      </c>
    </row>
    <row r="2690" spans="1:18">
      <c r="A2690" t="s">
        <v>50</v>
      </c>
      <c r="B2690" s="1">
        <v>45635</v>
      </c>
      <c r="C2690" s="1" t="str">
        <f>"WEEK" &amp;" " &amp;  INT((DAY(Stock_Info[[#This Row],[Date]])+WEEKDAY(DATE(YEAR(Stock_Info[[#This Row],[Date]]),MONTH(Stock_Info[[#This Row],[Date]]),1))-1)/7)+1</f>
        <v>WEEK 2</v>
      </c>
      <c r="D2690" s="12">
        <v>129.94999999999999</v>
      </c>
      <c r="E2690" s="12">
        <v>130.25</v>
      </c>
      <c r="F2690" s="12">
        <v>128.75</v>
      </c>
      <c r="G2690" s="12">
        <v>129.65</v>
      </c>
      <c r="H2690" s="12">
        <v>129.5128364905284</v>
      </c>
      <c r="I2690">
        <v>56168</v>
      </c>
      <c r="J2690">
        <v>613</v>
      </c>
      <c r="K2690" s="12">
        <v>7274477</v>
      </c>
      <c r="L2690">
        <v>22627</v>
      </c>
      <c r="M2690">
        <v>40.28</v>
      </c>
      <c r="N2690">
        <v>1.5</v>
      </c>
      <c r="O2690">
        <v>-0.3</v>
      </c>
      <c r="P2690">
        <f xml:space="preserve"> IF(Stock_Info[[#This Row],[Close Price]] &gt; Stock_Info[[#This Row],[Open Price]], 1, 0)</f>
        <v>0</v>
      </c>
      <c r="Q2690" t="str">
        <f>IF(AND(Stock_Info[[#This Row],[% Deli. Qty to Traded Qty]]&gt;80,Stock_Info[[#This Row],[No. of Trades]]&lt;3000),"Unusual Day","")</f>
        <v/>
      </c>
      <c r="R2690" t="str">
        <f>IF(AND(Stock_Info[[#This Row],[Spread High-Low]] &lt; 10, Stock_Info[[#This Row],[% Deli. Qty to Traded Qty]] &gt; 90), "Good Day", "")</f>
        <v/>
      </c>
    </row>
    <row r="2691" spans="1:18">
      <c r="A2691" t="s">
        <v>50</v>
      </c>
      <c r="B2691" s="1">
        <v>45632</v>
      </c>
      <c r="C2691" s="1" t="str">
        <f>"WEEK" &amp;" " &amp;  INT((DAY(Stock_Info[[#This Row],[Date]])+WEEKDAY(DATE(YEAR(Stock_Info[[#This Row],[Date]]),MONTH(Stock_Info[[#This Row],[Date]]),1))-1)/7)+1</f>
        <v>WEEK 1</v>
      </c>
      <c r="D2691" s="12">
        <v>129.94999999999999</v>
      </c>
      <c r="E2691" s="12">
        <v>131.75</v>
      </c>
      <c r="F2691" s="12">
        <v>128.9</v>
      </c>
      <c r="G2691" s="12">
        <v>129.35</v>
      </c>
      <c r="H2691" s="12">
        <v>130.49905712092973</v>
      </c>
      <c r="I2691">
        <v>182420</v>
      </c>
      <c r="J2691">
        <v>2039</v>
      </c>
      <c r="K2691" s="12">
        <v>23805638</v>
      </c>
      <c r="L2691">
        <v>89540</v>
      </c>
      <c r="M2691">
        <v>49.08</v>
      </c>
      <c r="N2691">
        <v>2.85</v>
      </c>
      <c r="O2691">
        <v>-0.6</v>
      </c>
      <c r="P2691">
        <f xml:space="preserve"> IF(Stock_Info[[#This Row],[Close Price]] &gt; Stock_Info[[#This Row],[Open Price]], 1, 0)</f>
        <v>0</v>
      </c>
      <c r="Q2691" t="str">
        <f>IF(AND(Stock_Info[[#This Row],[% Deli. Qty to Traded Qty]]&gt;80,Stock_Info[[#This Row],[No. of Trades]]&lt;3000),"Unusual Day","")</f>
        <v/>
      </c>
      <c r="R2691" t="str">
        <f>IF(AND(Stock_Info[[#This Row],[Spread High-Low]] &lt; 10, Stock_Info[[#This Row],[% Deli. Qty to Traded Qty]] &gt; 90), "Good Day", "")</f>
        <v/>
      </c>
    </row>
    <row r="2692" spans="1:18">
      <c r="A2692" t="s">
        <v>50</v>
      </c>
      <c r="B2692" s="1">
        <v>45631</v>
      </c>
      <c r="C2692" s="1" t="str">
        <f>"WEEK" &amp;" " &amp;  INT((DAY(Stock_Info[[#This Row],[Date]])+WEEKDAY(DATE(YEAR(Stock_Info[[#This Row],[Date]]),MONTH(Stock_Info[[#This Row],[Date]]),1))-1)/7)+1</f>
        <v>WEEK 1</v>
      </c>
      <c r="D2692" s="12">
        <v>129.5</v>
      </c>
      <c r="E2692" s="12">
        <v>131.55000000000001</v>
      </c>
      <c r="F2692" s="12">
        <v>127.45</v>
      </c>
      <c r="G2692" s="12">
        <v>130.35</v>
      </c>
      <c r="H2692" s="12">
        <v>129.87386241142272</v>
      </c>
      <c r="I2692">
        <v>113178</v>
      </c>
      <c r="J2692">
        <v>1206</v>
      </c>
      <c r="K2692" s="12">
        <v>14698864</v>
      </c>
      <c r="L2692">
        <v>55099</v>
      </c>
      <c r="M2692">
        <v>48.68</v>
      </c>
      <c r="N2692">
        <v>4.0999999999999996</v>
      </c>
      <c r="O2692">
        <v>0.85</v>
      </c>
      <c r="P2692">
        <f xml:space="preserve"> IF(Stock_Info[[#This Row],[Close Price]] &gt; Stock_Info[[#This Row],[Open Price]], 1, 0)</f>
        <v>1</v>
      </c>
      <c r="Q2692" t="str">
        <f>IF(AND(Stock_Info[[#This Row],[% Deli. Qty to Traded Qty]]&gt;80,Stock_Info[[#This Row],[No. of Trades]]&lt;3000),"Unusual Day","")</f>
        <v/>
      </c>
      <c r="R2692" t="str">
        <f>IF(AND(Stock_Info[[#This Row],[Spread High-Low]] &lt; 10, Stock_Info[[#This Row],[% Deli. Qty to Traded Qty]] &gt; 90), "Good Day", "")</f>
        <v/>
      </c>
    </row>
    <row r="2693" spans="1:18">
      <c r="A2693" t="s">
        <v>50</v>
      </c>
      <c r="B2693" s="1">
        <v>45630</v>
      </c>
      <c r="C2693" s="1" t="str">
        <f>"WEEK" &amp;" " &amp;  INT((DAY(Stock_Info[[#This Row],[Date]])+WEEKDAY(DATE(YEAR(Stock_Info[[#This Row],[Date]]),MONTH(Stock_Info[[#This Row],[Date]]),1))-1)/7)+1</f>
        <v>WEEK 1</v>
      </c>
      <c r="D2693" s="12">
        <v>128.35</v>
      </c>
      <c r="E2693" s="12">
        <v>130.85</v>
      </c>
      <c r="F2693" s="12">
        <v>128.35</v>
      </c>
      <c r="G2693" s="12">
        <v>129.35</v>
      </c>
      <c r="H2693" s="12">
        <v>129.70945945945945</v>
      </c>
      <c r="I2693">
        <v>74148</v>
      </c>
      <c r="J2693">
        <v>919</v>
      </c>
      <c r="K2693" s="12">
        <v>9617697</v>
      </c>
      <c r="L2693">
        <v>41576</v>
      </c>
      <c r="M2693">
        <v>56.07</v>
      </c>
      <c r="N2693">
        <v>2.5</v>
      </c>
      <c r="O2693">
        <v>1</v>
      </c>
      <c r="P2693">
        <f xml:space="preserve"> IF(Stock_Info[[#This Row],[Close Price]] &gt; Stock_Info[[#This Row],[Open Price]], 1, 0)</f>
        <v>1</v>
      </c>
      <c r="Q2693" t="str">
        <f>IF(AND(Stock_Info[[#This Row],[% Deli. Qty to Traded Qty]]&gt;80,Stock_Info[[#This Row],[No. of Trades]]&lt;3000),"Unusual Day","")</f>
        <v/>
      </c>
      <c r="R2693" t="str">
        <f>IF(AND(Stock_Info[[#This Row],[Spread High-Low]] &lt; 10, Stock_Info[[#This Row],[% Deli. Qty to Traded Qty]] &gt; 90), "Good Day", "")</f>
        <v/>
      </c>
    </row>
    <row r="2694" spans="1:18">
      <c r="A2694" t="s">
        <v>50</v>
      </c>
      <c r="B2694" s="1">
        <v>45629</v>
      </c>
      <c r="C2694" s="1" t="str">
        <f>"WEEK" &amp;" " &amp;  INT((DAY(Stock_Info[[#This Row],[Date]])+WEEKDAY(DATE(YEAR(Stock_Info[[#This Row],[Date]]),MONTH(Stock_Info[[#This Row],[Date]]),1))-1)/7)+1</f>
        <v>WEEK 1</v>
      </c>
      <c r="D2694" s="12">
        <v>128.85</v>
      </c>
      <c r="E2694" s="12">
        <v>130.6</v>
      </c>
      <c r="F2694" s="12">
        <v>127.65</v>
      </c>
      <c r="G2694" s="12">
        <v>129.1</v>
      </c>
      <c r="H2694" s="12">
        <v>129.41286797922612</v>
      </c>
      <c r="I2694">
        <v>307694</v>
      </c>
      <c r="J2694">
        <v>8639</v>
      </c>
      <c r="K2694" s="12">
        <v>39819563</v>
      </c>
      <c r="L2694">
        <v>253180</v>
      </c>
      <c r="M2694">
        <v>82.28</v>
      </c>
      <c r="N2694">
        <v>2.95</v>
      </c>
      <c r="O2694">
        <v>0.25</v>
      </c>
      <c r="P2694">
        <f xml:space="preserve"> IF(Stock_Info[[#This Row],[Close Price]] &gt; Stock_Info[[#This Row],[Open Price]], 1, 0)</f>
        <v>1</v>
      </c>
      <c r="Q2694" t="str">
        <f>IF(AND(Stock_Info[[#This Row],[% Deli. Qty to Traded Qty]]&gt;80,Stock_Info[[#This Row],[No. of Trades]]&lt;3000),"Unusual Day","")</f>
        <v/>
      </c>
      <c r="R2694" t="str">
        <f>IF(AND(Stock_Info[[#This Row],[Spread High-Low]] &lt; 10, Stock_Info[[#This Row],[% Deli. Qty to Traded Qty]] &gt; 90), "Good Day", "")</f>
        <v/>
      </c>
    </row>
    <row r="2695" spans="1:18">
      <c r="A2695" t="s">
        <v>50</v>
      </c>
      <c r="B2695" s="1">
        <v>45628</v>
      </c>
      <c r="C2695" s="1" t="str">
        <f>"WEEK" &amp;" " &amp;  INT((DAY(Stock_Info[[#This Row],[Date]])+WEEKDAY(DATE(YEAR(Stock_Info[[#This Row],[Date]]),MONTH(Stock_Info[[#This Row],[Date]]),1))-1)/7)+1</f>
        <v>WEEK 1</v>
      </c>
      <c r="D2695" s="12">
        <v>122.05</v>
      </c>
      <c r="E2695" s="12">
        <v>128.25</v>
      </c>
      <c r="F2695" s="12">
        <v>122.05</v>
      </c>
      <c r="G2695" s="12">
        <v>127.6</v>
      </c>
      <c r="H2695" s="12">
        <v>125.816021746289</v>
      </c>
      <c r="I2695">
        <v>154877</v>
      </c>
      <c r="J2695">
        <v>1570</v>
      </c>
      <c r="K2695" s="12">
        <v>19486008</v>
      </c>
      <c r="L2695">
        <v>93631</v>
      </c>
      <c r="M2695">
        <v>60.46</v>
      </c>
      <c r="N2695">
        <v>6.2</v>
      </c>
      <c r="O2695">
        <v>5.55</v>
      </c>
      <c r="P2695">
        <f xml:space="preserve"> IF(Stock_Info[[#This Row],[Close Price]] &gt; Stock_Info[[#This Row],[Open Price]], 1, 0)</f>
        <v>1</v>
      </c>
      <c r="Q2695" t="str">
        <f>IF(AND(Stock_Info[[#This Row],[% Deli. Qty to Traded Qty]]&gt;80,Stock_Info[[#This Row],[No. of Trades]]&lt;3000),"Unusual Day","")</f>
        <v/>
      </c>
      <c r="R2695" t="str">
        <f>IF(AND(Stock_Info[[#This Row],[Spread High-Low]] &lt; 10, Stock_Info[[#This Row],[% Deli. Qty to Traded Qty]] &gt; 90), "Good Day", "")</f>
        <v/>
      </c>
    </row>
    <row r="2696" spans="1:18">
      <c r="A2696" t="s">
        <v>50</v>
      </c>
      <c r="B2696" s="1">
        <v>45625</v>
      </c>
      <c r="C2696" s="1" t="str">
        <f>"WEEK" &amp;" " &amp;  INT((DAY(Stock_Info[[#This Row],[Date]])+WEEKDAY(DATE(YEAR(Stock_Info[[#This Row],[Date]]),MONTH(Stock_Info[[#This Row],[Date]]),1))-1)/7)+1</f>
        <v>WEEK 5</v>
      </c>
      <c r="D2696" s="12">
        <v>121.05</v>
      </c>
      <c r="E2696" s="12">
        <v>124.3</v>
      </c>
      <c r="F2696" s="12">
        <v>120.65</v>
      </c>
      <c r="G2696" s="12">
        <v>123.85</v>
      </c>
      <c r="H2696" s="12">
        <v>123.08572999837054</v>
      </c>
      <c r="I2696">
        <v>196384</v>
      </c>
      <c r="J2696">
        <v>3314</v>
      </c>
      <c r="K2696" s="12">
        <v>24172068</v>
      </c>
      <c r="L2696">
        <v>156073</v>
      </c>
      <c r="M2696">
        <v>79.47</v>
      </c>
      <c r="N2696">
        <v>3.65</v>
      </c>
      <c r="O2696">
        <v>2.8</v>
      </c>
      <c r="P2696">
        <f xml:space="preserve"> IF(Stock_Info[[#This Row],[Close Price]] &gt; Stock_Info[[#This Row],[Open Price]], 1, 0)</f>
        <v>1</v>
      </c>
      <c r="Q2696" t="str">
        <f>IF(AND(Stock_Info[[#This Row],[% Deli. Qty to Traded Qty]]&gt;80,Stock_Info[[#This Row],[No. of Trades]]&lt;3000),"Unusual Day","")</f>
        <v/>
      </c>
      <c r="R2696" t="str">
        <f>IF(AND(Stock_Info[[#This Row],[Spread High-Low]] &lt; 10, Stock_Info[[#This Row],[% Deli. Qty to Traded Qty]] &gt; 90), "Good Day", "")</f>
        <v/>
      </c>
    </row>
    <row r="2697" spans="1:18">
      <c r="A2697" t="s">
        <v>50</v>
      </c>
      <c r="B2697" s="1">
        <v>45624</v>
      </c>
      <c r="C2697" s="1" t="str">
        <f>"WEEK" &amp;" " &amp;  INT((DAY(Stock_Info[[#This Row],[Date]])+WEEKDAY(DATE(YEAR(Stock_Info[[#This Row],[Date]]),MONTH(Stock_Info[[#This Row],[Date]]),1))-1)/7)+1</f>
        <v>WEEK 5</v>
      </c>
      <c r="D2697" s="12">
        <v>123.75</v>
      </c>
      <c r="E2697" s="12">
        <v>123.75</v>
      </c>
      <c r="F2697" s="12">
        <v>120.15</v>
      </c>
      <c r="G2697" s="12">
        <v>121.4</v>
      </c>
      <c r="H2697" s="12">
        <v>121.34244897959184</v>
      </c>
      <c r="I2697">
        <v>149450</v>
      </c>
      <c r="J2697">
        <v>1994</v>
      </c>
      <c r="K2697" s="12">
        <v>18134629</v>
      </c>
      <c r="L2697">
        <v>65850</v>
      </c>
      <c r="M2697">
        <v>44.06</v>
      </c>
      <c r="N2697">
        <v>3.6</v>
      </c>
      <c r="O2697">
        <v>-2.35</v>
      </c>
      <c r="P2697">
        <f xml:space="preserve"> IF(Stock_Info[[#This Row],[Close Price]] &gt; Stock_Info[[#This Row],[Open Price]], 1, 0)</f>
        <v>0</v>
      </c>
      <c r="Q2697" t="str">
        <f>IF(AND(Stock_Info[[#This Row],[% Deli. Qty to Traded Qty]]&gt;80,Stock_Info[[#This Row],[No. of Trades]]&lt;3000),"Unusual Day","")</f>
        <v/>
      </c>
      <c r="R2697" t="str">
        <f>IF(AND(Stock_Info[[#This Row],[Spread High-Low]] &lt; 10, Stock_Info[[#This Row],[% Deli. Qty to Traded Qty]] &gt; 90), "Good Day", "")</f>
        <v/>
      </c>
    </row>
    <row r="2698" spans="1:18">
      <c r="A2698" t="s">
        <v>50</v>
      </c>
      <c r="B2698" s="1">
        <v>45623</v>
      </c>
      <c r="C2698" s="1" t="str">
        <f>"WEEK" &amp;" " &amp;  INT((DAY(Stock_Info[[#This Row],[Date]])+WEEKDAY(DATE(YEAR(Stock_Info[[#This Row],[Date]]),MONTH(Stock_Info[[#This Row],[Date]]),1))-1)/7)+1</f>
        <v>WEEK 5</v>
      </c>
      <c r="D2698" s="12">
        <v>121</v>
      </c>
      <c r="E2698" s="12">
        <v>123.25</v>
      </c>
      <c r="F2698" s="12">
        <v>118.8</v>
      </c>
      <c r="G2698" s="12">
        <v>123.05</v>
      </c>
      <c r="H2698" s="12">
        <v>122.12407271584242</v>
      </c>
      <c r="I2698">
        <v>190880</v>
      </c>
      <c r="J2698">
        <v>3231</v>
      </c>
      <c r="K2698" s="12">
        <v>23311043</v>
      </c>
      <c r="L2698">
        <v>121592</v>
      </c>
      <c r="M2698">
        <v>63.7</v>
      </c>
      <c r="N2698">
        <v>4.45</v>
      </c>
      <c r="O2698">
        <v>2.0499999999999998</v>
      </c>
      <c r="P2698">
        <f xml:space="preserve"> IF(Stock_Info[[#This Row],[Close Price]] &gt; Stock_Info[[#This Row],[Open Price]], 1, 0)</f>
        <v>1</v>
      </c>
      <c r="Q2698" t="str">
        <f>IF(AND(Stock_Info[[#This Row],[% Deli. Qty to Traded Qty]]&gt;80,Stock_Info[[#This Row],[No. of Trades]]&lt;3000),"Unusual Day","")</f>
        <v/>
      </c>
      <c r="R2698" t="str">
        <f>IF(AND(Stock_Info[[#This Row],[Spread High-Low]] &lt; 10, Stock_Info[[#This Row],[% Deli. Qty to Traded Qty]] &gt; 90), "Good Day", "")</f>
        <v/>
      </c>
    </row>
    <row r="2699" spans="1:18">
      <c r="A2699" t="s">
        <v>50</v>
      </c>
      <c r="B2699" s="1">
        <v>45622</v>
      </c>
      <c r="C2699" s="1" t="str">
        <f>"WEEK" &amp;" " &amp;  INT((DAY(Stock_Info[[#This Row],[Date]])+WEEKDAY(DATE(YEAR(Stock_Info[[#This Row],[Date]]),MONTH(Stock_Info[[#This Row],[Date]]),1))-1)/7)+1</f>
        <v>WEEK 5</v>
      </c>
      <c r="D2699" s="12">
        <v>119.65</v>
      </c>
      <c r="E2699" s="12">
        <v>120.25</v>
      </c>
      <c r="F2699" s="12">
        <v>117.05</v>
      </c>
      <c r="G2699" s="12">
        <v>120</v>
      </c>
      <c r="H2699" s="12">
        <v>119.16793344903944</v>
      </c>
      <c r="I2699">
        <v>33418</v>
      </c>
      <c r="J2699">
        <v>471</v>
      </c>
      <c r="K2699" s="12">
        <v>3982354</v>
      </c>
      <c r="L2699">
        <v>13181</v>
      </c>
      <c r="M2699">
        <v>39.44</v>
      </c>
      <c r="N2699">
        <v>3.2</v>
      </c>
      <c r="O2699">
        <v>0.35</v>
      </c>
      <c r="P2699">
        <f xml:space="preserve"> IF(Stock_Info[[#This Row],[Close Price]] &gt; Stock_Info[[#This Row],[Open Price]], 1, 0)</f>
        <v>1</v>
      </c>
      <c r="Q2699" t="str">
        <f>IF(AND(Stock_Info[[#This Row],[% Deli. Qty to Traded Qty]]&gt;80,Stock_Info[[#This Row],[No. of Trades]]&lt;3000),"Unusual Day","")</f>
        <v/>
      </c>
      <c r="R2699" t="str">
        <f>IF(AND(Stock_Info[[#This Row],[Spread High-Low]] &lt; 10, Stock_Info[[#This Row],[% Deli. Qty to Traded Qty]] &gt; 90), "Good Day", "")</f>
        <v/>
      </c>
    </row>
    <row r="2700" spans="1:18">
      <c r="A2700" t="s">
        <v>50</v>
      </c>
      <c r="B2700" s="1">
        <v>45621</v>
      </c>
      <c r="C2700" s="1" t="str">
        <f>"WEEK" &amp;" " &amp;  INT((DAY(Stock_Info[[#This Row],[Date]])+WEEKDAY(DATE(YEAR(Stock_Info[[#This Row],[Date]]),MONTH(Stock_Info[[#This Row],[Date]]),1))-1)/7)+1</f>
        <v>WEEK 5</v>
      </c>
      <c r="D2700" s="12">
        <v>116.6</v>
      </c>
      <c r="E2700" s="12">
        <v>121</v>
      </c>
      <c r="F2700" s="12">
        <v>116.3</v>
      </c>
      <c r="G2700" s="12">
        <v>116.9</v>
      </c>
      <c r="H2700" s="12">
        <v>118.56862870775915</v>
      </c>
      <c r="I2700">
        <v>140415</v>
      </c>
      <c r="J2700">
        <v>509</v>
      </c>
      <c r="K2700" s="12">
        <v>16648814</v>
      </c>
      <c r="L2700">
        <v>29286</v>
      </c>
      <c r="M2700">
        <v>20.86</v>
      </c>
      <c r="N2700">
        <v>4.7</v>
      </c>
      <c r="O2700">
        <v>0.3</v>
      </c>
      <c r="P2700">
        <f xml:space="preserve"> IF(Stock_Info[[#This Row],[Close Price]] &gt; Stock_Info[[#This Row],[Open Price]], 1, 0)</f>
        <v>1</v>
      </c>
      <c r="Q2700" t="str">
        <f>IF(AND(Stock_Info[[#This Row],[% Deli. Qty to Traded Qty]]&gt;80,Stock_Info[[#This Row],[No. of Trades]]&lt;3000),"Unusual Day","")</f>
        <v/>
      </c>
      <c r="R2700" t="str">
        <f>IF(AND(Stock_Info[[#This Row],[Spread High-Low]] &lt; 10, Stock_Info[[#This Row],[% Deli. Qty to Traded Qty]] &gt; 90), "Good Day", "")</f>
        <v/>
      </c>
    </row>
    <row r="2701" spans="1:18">
      <c r="A2701" t="s">
        <v>50</v>
      </c>
      <c r="B2701" s="1">
        <v>45618</v>
      </c>
      <c r="C2701" s="1" t="str">
        <f>"WEEK" &amp;" " &amp;  INT((DAY(Stock_Info[[#This Row],[Date]])+WEEKDAY(DATE(YEAR(Stock_Info[[#This Row],[Date]]),MONTH(Stock_Info[[#This Row],[Date]]),1))-1)/7)+1</f>
        <v>WEEK 4</v>
      </c>
      <c r="D2701" s="12">
        <v>111.35</v>
      </c>
      <c r="E2701" s="12">
        <v>117.3</v>
      </c>
      <c r="F2701" s="12">
        <v>111.35</v>
      </c>
      <c r="G2701" s="12">
        <v>116.4</v>
      </c>
      <c r="H2701" s="12">
        <v>116.09361776534359</v>
      </c>
      <c r="I2701">
        <v>28595</v>
      </c>
      <c r="J2701">
        <v>434</v>
      </c>
      <c r="K2701" s="12">
        <v>3319697</v>
      </c>
      <c r="L2701">
        <v>8700</v>
      </c>
      <c r="M2701">
        <v>30.42</v>
      </c>
      <c r="N2701">
        <v>5.95</v>
      </c>
      <c r="O2701">
        <v>5.05</v>
      </c>
      <c r="P2701">
        <f xml:space="preserve"> IF(Stock_Info[[#This Row],[Close Price]] &gt; Stock_Info[[#This Row],[Open Price]], 1, 0)</f>
        <v>1</v>
      </c>
      <c r="Q2701" t="str">
        <f>IF(AND(Stock_Info[[#This Row],[% Deli. Qty to Traded Qty]]&gt;80,Stock_Info[[#This Row],[No. of Trades]]&lt;3000),"Unusual Day","")</f>
        <v/>
      </c>
      <c r="R2701" t="str">
        <f>IF(AND(Stock_Info[[#This Row],[Spread High-Low]] &lt; 10, Stock_Info[[#This Row],[% Deli. Qty to Traded Qty]] &gt; 90), "Good Day", "")</f>
        <v/>
      </c>
    </row>
    <row r="2702" spans="1:18">
      <c r="A2702" t="s">
        <v>50</v>
      </c>
      <c r="B2702" s="1">
        <v>45617</v>
      </c>
      <c r="C2702" s="1" t="str">
        <f>"WEEK" &amp;" " &amp;  INT((DAY(Stock_Info[[#This Row],[Date]])+WEEKDAY(DATE(YEAR(Stock_Info[[#This Row],[Date]]),MONTH(Stock_Info[[#This Row],[Date]]),1))-1)/7)+1</f>
        <v>WEEK 4</v>
      </c>
      <c r="D2702" s="12">
        <v>115.15</v>
      </c>
      <c r="E2702" s="12">
        <v>115.15</v>
      </c>
      <c r="F2702" s="12">
        <v>111.95</v>
      </c>
      <c r="G2702" s="12">
        <v>114.05</v>
      </c>
      <c r="H2702" s="12">
        <v>113.33284699931913</v>
      </c>
      <c r="I2702">
        <v>41124</v>
      </c>
      <c r="J2702">
        <v>622</v>
      </c>
      <c r="K2702" s="12">
        <v>4660700</v>
      </c>
      <c r="L2702">
        <v>12046</v>
      </c>
      <c r="M2702">
        <v>29.29</v>
      </c>
      <c r="N2702">
        <v>3.2</v>
      </c>
      <c r="O2702">
        <v>-1.1000000000000001</v>
      </c>
      <c r="P2702">
        <f xml:space="preserve"> IF(Stock_Info[[#This Row],[Close Price]] &gt; Stock_Info[[#This Row],[Open Price]], 1, 0)</f>
        <v>0</v>
      </c>
      <c r="Q2702" t="str">
        <f>IF(AND(Stock_Info[[#This Row],[% Deli. Qty to Traded Qty]]&gt;80,Stock_Info[[#This Row],[No. of Trades]]&lt;3000),"Unusual Day","")</f>
        <v/>
      </c>
      <c r="R2702" t="str">
        <f>IF(AND(Stock_Info[[#This Row],[Spread High-Low]] &lt; 10, Stock_Info[[#This Row],[% Deli. Qty to Traded Qty]] &gt; 90), "Good Day", "")</f>
        <v/>
      </c>
    </row>
    <row r="2703" spans="1:18">
      <c r="A2703" t="s">
        <v>50</v>
      </c>
      <c r="B2703" s="1">
        <v>45615</v>
      </c>
      <c r="C2703" s="1" t="str">
        <f>"WEEK" &amp;" " &amp;  INT((DAY(Stock_Info[[#This Row],[Date]])+WEEKDAY(DATE(YEAR(Stock_Info[[#This Row],[Date]]),MONTH(Stock_Info[[#This Row],[Date]]),1))-1)/7)+1</f>
        <v>WEEK 4</v>
      </c>
      <c r="D2703" s="12">
        <v>114.5</v>
      </c>
      <c r="E2703" s="12">
        <v>116.4</v>
      </c>
      <c r="F2703" s="12">
        <v>113.65</v>
      </c>
      <c r="G2703" s="12">
        <v>114.85</v>
      </c>
      <c r="H2703" s="12">
        <v>115.61162326308057</v>
      </c>
      <c r="I2703">
        <v>96651</v>
      </c>
      <c r="J2703">
        <v>969</v>
      </c>
      <c r="K2703" s="12">
        <v>11173979</v>
      </c>
      <c r="L2703">
        <v>60636</v>
      </c>
      <c r="M2703">
        <v>62.74</v>
      </c>
      <c r="N2703">
        <v>2.75</v>
      </c>
      <c r="O2703">
        <v>0.35</v>
      </c>
      <c r="P2703">
        <f xml:space="preserve"> IF(Stock_Info[[#This Row],[Close Price]] &gt; Stock_Info[[#This Row],[Open Price]], 1, 0)</f>
        <v>1</v>
      </c>
      <c r="Q2703" t="str">
        <f>IF(AND(Stock_Info[[#This Row],[% Deli. Qty to Traded Qty]]&gt;80,Stock_Info[[#This Row],[No. of Trades]]&lt;3000),"Unusual Day","")</f>
        <v/>
      </c>
      <c r="R2703" t="str">
        <f>IF(AND(Stock_Info[[#This Row],[Spread High-Low]] &lt; 10, Stock_Info[[#This Row],[% Deli. Qty to Traded Qty]] &gt; 90), "Good Day", "")</f>
        <v/>
      </c>
    </row>
    <row r="2704" spans="1:18">
      <c r="A2704" t="s">
        <v>50</v>
      </c>
      <c r="B2704" s="1">
        <v>45614</v>
      </c>
      <c r="C2704" s="1" t="str">
        <f>"WEEK" &amp;" " &amp;  INT((DAY(Stock_Info[[#This Row],[Date]])+WEEKDAY(DATE(YEAR(Stock_Info[[#This Row],[Date]]),MONTH(Stock_Info[[#This Row],[Date]]),1))-1)/7)+1</f>
        <v>WEEK 4</v>
      </c>
      <c r="D2704" s="12">
        <v>113.9</v>
      </c>
      <c r="E2704" s="12">
        <v>114.5</v>
      </c>
      <c r="F2704" s="12">
        <v>110.9</v>
      </c>
      <c r="G2704" s="12">
        <v>113.25</v>
      </c>
      <c r="H2704" s="12">
        <v>112.62185162031902</v>
      </c>
      <c r="I2704">
        <v>49589</v>
      </c>
      <c r="J2704">
        <v>741</v>
      </c>
      <c r="K2704" s="12">
        <v>5584805</v>
      </c>
      <c r="L2704">
        <v>19597</v>
      </c>
      <c r="M2704">
        <v>39.520000000000003</v>
      </c>
      <c r="N2704">
        <v>3.6</v>
      </c>
      <c r="O2704">
        <v>-0.65</v>
      </c>
      <c r="P2704">
        <f xml:space="preserve"> IF(Stock_Info[[#This Row],[Close Price]] &gt; Stock_Info[[#This Row],[Open Price]], 1, 0)</f>
        <v>0</v>
      </c>
      <c r="Q2704" t="str">
        <f>IF(AND(Stock_Info[[#This Row],[% Deli. Qty to Traded Qty]]&gt;80,Stock_Info[[#This Row],[No. of Trades]]&lt;3000),"Unusual Day","")</f>
        <v/>
      </c>
      <c r="R2704" t="str">
        <f>IF(AND(Stock_Info[[#This Row],[Spread High-Low]] &lt; 10, Stock_Info[[#This Row],[% Deli. Qty to Traded Qty]] &gt; 90), "Good Day", "")</f>
        <v/>
      </c>
    </row>
    <row r="2705" spans="1:18">
      <c r="A2705" t="s">
        <v>50</v>
      </c>
      <c r="B2705" s="1">
        <v>45610</v>
      </c>
      <c r="C2705" s="1" t="str">
        <f>"WEEK" &amp;" " &amp;  INT((DAY(Stock_Info[[#This Row],[Date]])+WEEKDAY(DATE(YEAR(Stock_Info[[#This Row],[Date]]),MONTH(Stock_Info[[#This Row],[Date]]),1))-1)/7)+1</f>
        <v>WEEK 3</v>
      </c>
      <c r="D2705" s="12">
        <v>115</v>
      </c>
      <c r="E2705" s="12">
        <v>115.45</v>
      </c>
      <c r="F2705" s="12">
        <v>112.9</v>
      </c>
      <c r="G2705" s="12">
        <v>113.3</v>
      </c>
      <c r="H2705" s="12">
        <v>113.75203388690916</v>
      </c>
      <c r="I2705">
        <v>29746</v>
      </c>
      <c r="J2705">
        <v>564</v>
      </c>
      <c r="K2705" s="12">
        <v>3383668</v>
      </c>
      <c r="L2705">
        <v>12675</v>
      </c>
      <c r="M2705">
        <v>42.61</v>
      </c>
      <c r="N2705">
        <v>2.5499999999999998</v>
      </c>
      <c r="O2705">
        <v>-1.7</v>
      </c>
      <c r="P2705">
        <f xml:space="preserve"> IF(Stock_Info[[#This Row],[Close Price]] &gt; Stock_Info[[#This Row],[Open Price]], 1, 0)</f>
        <v>0</v>
      </c>
      <c r="Q2705" t="str">
        <f>IF(AND(Stock_Info[[#This Row],[% Deli. Qty to Traded Qty]]&gt;80,Stock_Info[[#This Row],[No. of Trades]]&lt;3000),"Unusual Day","")</f>
        <v/>
      </c>
      <c r="R2705" t="str">
        <f>IF(AND(Stock_Info[[#This Row],[Spread High-Low]] &lt; 10, Stock_Info[[#This Row],[% Deli. Qty to Traded Qty]] &gt; 90), "Good Day", "")</f>
        <v/>
      </c>
    </row>
    <row r="2706" spans="1:18">
      <c r="A2706" t="s">
        <v>50</v>
      </c>
      <c r="B2706" s="1">
        <v>45609</v>
      </c>
      <c r="C2706" s="1" t="str">
        <f>"WEEK" &amp;" " &amp;  INT((DAY(Stock_Info[[#This Row],[Date]])+WEEKDAY(DATE(YEAR(Stock_Info[[#This Row],[Date]]),MONTH(Stock_Info[[#This Row],[Date]]),1))-1)/7)+1</f>
        <v>WEEK 3</v>
      </c>
      <c r="D2706" s="12">
        <v>117.1</v>
      </c>
      <c r="E2706" s="12">
        <v>119.95</v>
      </c>
      <c r="F2706" s="12">
        <v>113.05</v>
      </c>
      <c r="G2706" s="12">
        <v>113.65</v>
      </c>
      <c r="H2706" s="12">
        <v>115.21046029442256</v>
      </c>
      <c r="I2706">
        <v>96460</v>
      </c>
      <c r="J2706">
        <v>1187</v>
      </c>
      <c r="K2706" s="12">
        <v>11113201</v>
      </c>
      <c r="L2706">
        <v>46711</v>
      </c>
      <c r="M2706">
        <v>48.43</v>
      </c>
      <c r="N2706">
        <v>6.9</v>
      </c>
      <c r="O2706">
        <v>-3.45</v>
      </c>
      <c r="P2706">
        <f xml:space="preserve"> IF(Stock_Info[[#This Row],[Close Price]] &gt; Stock_Info[[#This Row],[Open Price]], 1, 0)</f>
        <v>0</v>
      </c>
      <c r="Q2706" t="str">
        <f>IF(AND(Stock_Info[[#This Row],[% Deli. Qty to Traded Qty]]&gt;80,Stock_Info[[#This Row],[No. of Trades]]&lt;3000),"Unusual Day","")</f>
        <v/>
      </c>
      <c r="R2706" t="str">
        <f>IF(AND(Stock_Info[[#This Row],[Spread High-Low]] &lt; 10, Stock_Info[[#This Row],[% Deli. Qty to Traded Qty]] &gt; 90), "Good Day", "")</f>
        <v/>
      </c>
    </row>
    <row r="2707" spans="1:18">
      <c r="A2707" t="s">
        <v>50</v>
      </c>
      <c r="B2707" s="1">
        <v>45608</v>
      </c>
      <c r="C2707" s="1" t="str">
        <f>"WEEK" &amp;" " &amp;  INT((DAY(Stock_Info[[#This Row],[Date]])+WEEKDAY(DATE(YEAR(Stock_Info[[#This Row],[Date]]),MONTH(Stock_Info[[#This Row],[Date]]),1))-1)/7)+1</f>
        <v>WEEK 3</v>
      </c>
      <c r="D2707" s="12">
        <v>119.95</v>
      </c>
      <c r="E2707" s="12">
        <v>121.35</v>
      </c>
      <c r="F2707" s="12">
        <v>118.15</v>
      </c>
      <c r="G2707" s="12">
        <v>118.55</v>
      </c>
      <c r="H2707" s="12">
        <v>120.03378615762971</v>
      </c>
      <c r="I2707">
        <v>68312</v>
      </c>
      <c r="J2707">
        <v>1285</v>
      </c>
      <c r="K2707" s="12">
        <v>8199748</v>
      </c>
      <c r="L2707">
        <v>38609</v>
      </c>
      <c r="M2707">
        <v>56.52</v>
      </c>
      <c r="N2707">
        <v>3.2</v>
      </c>
      <c r="O2707">
        <v>-1.4</v>
      </c>
      <c r="P2707">
        <f xml:space="preserve"> IF(Stock_Info[[#This Row],[Close Price]] &gt; Stock_Info[[#This Row],[Open Price]], 1, 0)</f>
        <v>0</v>
      </c>
      <c r="Q2707" t="str">
        <f>IF(AND(Stock_Info[[#This Row],[% Deli. Qty to Traded Qty]]&gt;80,Stock_Info[[#This Row],[No. of Trades]]&lt;3000),"Unusual Day","")</f>
        <v/>
      </c>
      <c r="R2707" t="str">
        <f>IF(AND(Stock_Info[[#This Row],[Spread High-Low]] &lt; 10, Stock_Info[[#This Row],[% Deli. Qty to Traded Qty]] &gt; 90), "Good Day", "")</f>
        <v/>
      </c>
    </row>
    <row r="2708" spans="1:18">
      <c r="A2708" t="s">
        <v>50</v>
      </c>
      <c r="B2708" s="1">
        <v>45607</v>
      </c>
      <c r="C2708" s="1" t="str">
        <f>"WEEK" &amp;" " &amp;  INT((DAY(Stock_Info[[#This Row],[Date]])+WEEKDAY(DATE(YEAR(Stock_Info[[#This Row],[Date]]),MONTH(Stock_Info[[#This Row],[Date]]),1))-1)/7)+1</f>
        <v>WEEK 3</v>
      </c>
      <c r="D2708" s="12">
        <v>118.05</v>
      </c>
      <c r="E2708" s="12">
        <v>121</v>
      </c>
      <c r="F2708" s="12">
        <v>118.05</v>
      </c>
      <c r="G2708" s="12">
        <v>119.85</v>
      </c>
      <c r="H2708" s="12">
        <v>119.8350718917395</v>
      </c>
      <c r="I2708">
        <v>81581</v>
      </c>
      <c r="J2708">
        <v>1271</v>
      </c>
      <c r="K2708" s="12">
        <v>9776265</v>
      </c>
      <c r="L2708">
        <v>51299</v>
      </c>
      <c r="M2708">
        <v>62.88</v>
      </c>
      <c r="N2708">
        <v>2.95</v>
      </c>
      <c r="O2708">
        <v>1.8</v>
      </c>
      <c r="P2708">
        <f xml:space="preserve"> IF(Stock_Info[[#This Row],[Close Price]] &gt; Stock_Info[[#This Row],[Open Price]], 1, 0)</f>
        <v>1</v>
      </c>
      <c r="Q2708" t="str">
        <f>IF(AND(Stock_Info[[#This Row],[% Deli. Qty to Traded Qty]]&gt;80,Stock_Info[[#This Row],[No. of Trades]]&lt;3000),"Unusual Day","")</f>
        <v/>
      </c>
      <c r="R2708" t="str">
        <f>IF(AND(Stock_Info[[#This Row],[Spread High-Low]] &lt; 10, Stock_Info[[#This Row],[% Deli. Qty to Traded Qty]] &gt; 90), "Good Day", "")</f>
        <v/>
      </c>
    </row>
    <row r="2709" spans="1:18">
      <c r="A2709" t="s">
        <v>50</v>
      </c>
      <c r="B2709" s="1">
        <v>45604</v>
      </c>
      <c r="C2709" s="1" t="str">
        <f>"WEEK" &amp;" " &amp;  INT((DAY(Stock_Info[[#This Row],[Date]])+WEEKDAY(DATE(YEAR(Stock_Info[[#This Row],[Date]]),MONTH(Stock_Info[[#This Row],[Date]]),1))-1)/7)+1</f>
        <v>WEEK 2</v>
      </c>
      <c r="D2709" s="12">
        <v>122</v>
      </c>
      <c r="E2709" s="12">
        <v>122</v>
      </c>
      <c r="F2709" s="12">
        <v>119</v>
      </c>
      <c r="G2709" s="12">
        <v>119.6</v>
      </c>
      <c r="H2709" s="12">
        <v>119.98936194446343</v>
      </c>
      <c r="I2709">
        <v>43899</v>
      </c>
      <c r="J2709">
        <v>609</v>
      </c>
      <c r="K2709" s="12">
        <v>5267413</v>
      </c>
      <c r="L2709">
        <v>17232</v>
      </c>
      <c r="M2709">
        <v>39.25</v>
      </c>
      <c r="N2709">
        <v>3</v>
      </c>
      <c r="O2709">
        <v>-2.4</v>
      </c>
      <c r="P2709">
        <f xml:space="preserve"> IF(Stock_Info[[#This Row],[Close Price]] &gt; Stock_Info[[#This Row],[Open Price]], 1, 0)</f>
        <v>0</v>
      </c>
      <c r="Q2709" t="str">
        <f>IF(AND(Stock_Info[[#This Row],[% Deli. Qty to Traded Qty]]&gt;80,Stock_Info[[#This Row],[No. of Trades]]&lt;3000),"Unusual Day","")</f>
        <v/>
      </c>
      <c r="R2709" t="str">
        <f>IF(AND(Stock_Info[[#This Row],[Spread High-Low]] &lt; 10, Stock_Info[[#This Row],[% Deli. Qty to Traded Qty]] &gt; 90), "Good Day", "")</f>
        <v/>
      </c>
    </row>
    <row r="2710" spans="1:18">
      <c r="A2710" t="s">
        <v>50</v>
      </c>
      <c r="B2710" s="1">
        <v>45603</v>
      </c>
      <c r="C2710" s="1" t="str">
        <f>"WEEK" &amp;" " &amp;  INT((DAY(Stock_Info[[#This Row],[Date]])+WEEKDAY(DATE(YEAR(Stock_Info[[#This Row],[Date]]),MONTH(Stock_Info[[#This Row],[Date]]),1))-1)/7)+1</f>
        <v>WEEK 2</v>
      </c>
      <c r="D2710" s="12">
        <v>122</v>
      </c>
      <c r="E2710" s="12">
        <v>122.85</v>
      </c>
      <c r="F2710" s="12">
        <v>121.3</v>
      </c>
      <c r="G2710" s="12">
        <v>121.6</v>
      </c>
      <c r="H2710" s="12">
        <v>121.98447463265872</v>
      </c>
      <c r="I2710">
        <v>21642</v>
      </c>
      <c r="J2710">
        <v>293</v>
      </c>
      <c r="K2710" s="12">
        <v>2639988</v>
      </c>
      <c r="L2710">
        <v>11558</v>
      </c>
      <c r="M2710">
        <v>53.41</v>
      </c>
      <c r="N2710">
        <v>1.55</v>
      </c>
      <c r="O2710">
        <v>-0.4</v>
      </c>
      <c r="P2710">
        <f xml:space="preserve"> IF(Stock_Info[[#This Row],[Close Price]] &gt; Stock_Info[[#This Row],[Open Price]], 1, 0)</f>
        <v>0</v>
      </c>
      <c r="Q2710" t="str">
        <f>IF(AND(Stock_Info[[#This Row],[% Deli. Qty to Traded Qty]]&gt;80,Stock_Info[[#This Row],[No. of Trades]]&lt;3000),"Unusual Day","")</f>
        <v/>
      </c>
      <c r="R2710" t="str">
        <f>IF(AND(Stock_Info[[#This Row],[Spread High-Low]] &lt; 10, Stock_Info[[#This Row],[% Deli. Qty to Traded Qty]] &gt; 90), "Good Day", "")</f>
        <v/>
      </c>
    </row>
    <row r="2711" spans="1:18">
      <c r="A2711" t="s">
        <v>50</v>
      </c>
      <c r="B2711" s="1">
        <v>45602</v>
      </c>
      <c r="C2711" s="1" t="str">
        <f>"WEEK" &amp;" " &amp;  INT((DAY(Stock_Info[[#This Row],[Date]])+WEEKDAY(DATE(YEAR(Stock_Info[[#This Row],[Date]]),MONTH(Stock_Info[[#This Row],[Date]]),1))-1)/7)+1</f>
        <v>WEEK 2</v>
      </c>
      <c r="D2711" s="12">
        <v>121</v>
      </c>
      <c r="E2711" s="12">
        <v>123.05</v>
      </c>
      <c r="F2711" s="12">
        <v>120.95</v>
      </c>
      <c r="G2711" s="12">
        <v>122.15</v>
      </c>
      <c r="H2711" s="12">
        <v>122.13175657813574</v>
      </c>
      <c r="I2711">
        <v>56741</v>
      </c>
      <c r="J2711">
        <v>603</v>
      </c>
      <c r="K2711" s="12">
        <v>6929878</v>
      </c>
      <c r="L2711">
        <v>29911</v>
      </c>
      <c r="M2711">
        <v>52.71</v>
      </c>
      <c r="N2711">
        <v>2.1</v>
      </c>
      <c r="O2711">
        <v>1.1499999999999999</v>
      </c>
      <c r="P2711">
        <f xml:space="preserve"> IF(Stock_Info[[#This Row],[Close Price]] &gt; Stock_Info[[#This Row],[Open Price]], 1, 0)</f>
        <v>1</v>
      </c>
      <c r="Q2711" t="str">
        <f>IF(AND(Stock_Info[[#This Row],[% Deli. Qty to Traded Qty]]&gt;80,Stock_Info[[#This Row],[No. of Trades]]&lt;3000),"Unusual Day","")</f>
        <v/>
      </c>
      <c r="R2711" t="str">
        <f>IF(AND(Stock_Info[[#This Row],[Spread High-Low]] &lt; 10, Stock_Info[[#This Row],[% Deli. Qty to Traded Qty]] &gt; 90), "Good Day", "")</f>
        <v/>
      </c>
    </row>
    <row r="2712" spans="1:18">
      <c r="A2712" t="s">
        <v>50</v>
      </c>
      <c r="B2712" s="1">
        <v>45601</v>
      </c>
      <c r="C2712" s="1" t="str">
        <f>"WEEK" &amp;" " &amp;  INT((DAY(Stock_Info[[#This Row],[Date]])+WEEKDAY(DATE(YEAR(Stock_Info[[#This Row],[Date]]),MONTH(Stock_Info[[#This Row],[Date]]),1))-1)/7)+1</f>
        <v>WEEK 2</v>
      </c>
      <c r="D2712" s="12">
        <v>118.8</v>
      </c>
      <c r="E2712" s="12">
        <v>122.15</v>
      </c>
      <c r="F2712" s="12">
        <v>118.8</v>
      </c>
      <c r="G2712" s="12">
        <v>120.7</v>
      </c>
      <c r="H2712" s="12">
        <v>120.64408350101299</v>
      </c>
      <c r="I2712">
        <v>144621</v>
      </c>
      <c r="J2712">
        <v>1907</v>
      </c>
      <c r="K2712" s="12">
        <v>17447668</v>
      </c>
      <c r="L2712">
        <v>53340</v>
      </c>
      <c r="M2712">
        <v>36.880000000000003</v>
      </c>
      <c r="N2712">
        <v>3.35</v>
      </c>
      <c r="O2712">
        <v>1.9</v>
      </c>
      <c r="P2712">
        <f xml:space="preserve"> IF(Stock_Info[[#This Row],[Close Price]] &gt; Stock_Info[[#This Row],[Open Price]], 1, 0)</f>
        <v>1</v>
      </c>
      <c r="Q2712" t="str">
        <f>IF(AND(Stock_Info[[#This Row],[% Deli. Qty to Traded Qty]]&gt;80,Stock_Info[[#This Row],[No. of Trades]]&lt;3000),"Unusual Day","")</f>
        <v/>
      </c>
      <c r="R2712" t="str">
        <f>IF(AND(Stock_Info[[#This Row],[Spread High-Low]] &lt; 10, Stock_Info[[#This Row],[% Deli. Qty to Traded Qty]] &gt; 90), "Good Day", "")</f>
        <v/>
      </c>
    </row>
    <row r="2713" spans="1:18">
      <c r="A2713" t="s">
        <v>50</v>
      </c>
      <c r="B2713" s="1">
        <v>45600</v>
      </c>
      <c r="C2713" s="1" t="str">
        <f>"WEEK" &amp;" " &amp;  INT((DAY(Stock_Info[[#This Row],[Date]])+WEEKDAY(DATE(YEAR(Stock_Info[[#This Row],[Date]]),MONTH(Stock_Info[[#This Row],[Date]]),1))-1)/7)+1</f>
        <v>WEEK 2</v>
      </c>
      <c r="D2713" s="12">
        <v>123.65</v>
      </c>
      <c r="E2713" s="12">
        <v>123.65</v>
      </c>
      <c r="F2713" s="12">
        <v>119.3</v>
      </c>
      <c r="G2713" s="12">
        <v>120.15</v>
      </c>
      <c r="H2713" s="12">
        <v>120.51950157494905</v>
      </c>
      <c r="I2713">
        <v>43176</v>
      </c>
      <c r="J2713">
        <v>565</v>
      </c>
      <c r="K2713" s="12">
        <v>5203550</v>
      </c>
      <c r="L2713">
        <v>22165</v>
      </c>
      <c r="M2713">
        <v>51.34</v>
      </c>
      <c r="N2713">
        <v>4.3499999999999996</v>
      </c>
      <c r="O2713">
        <v>-3.5</v>
      </c>
      <c r="P2713">
        <f xml:space="preserve"> IF(Stock_Info[[#This Row],[Close Price]] &gt; Stock_Info[[#This Row],[Open Price]], 1, 0)</f>
        <v>0</v>
      </c>
      <c r="Q2713" t="str">
        <f>IF(AND(Stock_Info[[#This Row],[% Deli. Qty to Traded Qty]]&gt;80,Stock_Info[[#This Row],[No. of Trades]]&lt;3000),"Unusual Day","")</f>
        <v/>
      </c>
      <c r="R2713" t="str">
        <f>IF(AND(Stock_Info[[#This Row],[Spread High-Low]] &lt; 10, Stock_Info[[#This Row],[% Deli. Qty to Traded Qty]] &gt; 90), "Good Day", "")</f>
        <v/>
      </c>
    </row>
    <row r="2714" spans="1:18">
      <c r="A2714" t="s">
        <v>50</v>
      </c>
      <c r="B2714" s="1">
        <v>45597</v>
      </c>
      <c r="C2714" s="1" t="str">
        <f>"WEEK" &amp;" " &amp;  INT((DAY(Stock_Info[[#This Row],[Date]])+WEEKDAY(DATE(YEAR(Stock_Info[[#This Row],[Date]]),MONTH(Stock_Info[[#This Row],[Date]]),1))-1)/7)+1</f>
        <v>WEEK 1</v>
      </c>
      <c r="D2714" s="12">
        <v>125.25</v>
      </c>
      <c r="E2714" s="12">
        <v>125.25</v>
      </c>
      <c r="F2714" s="12">
        <v>122.7</v>
      </c>
      <c r="G2714" s="12">
        <v>122.95</v>
      </c>
      <c r="H2714" s="12">
        <v>123.27771224995787</v>
      </c>
      <c r="I2714">
        <v>41543</v>
      </c>
      <c r="J2714">
        <v>963</v>
      </c>
      <c r="K2714" s="12">
        <v>5121326</v>
      </c>
      <c r="L2714">
        <v>24610</v>
      </c>
      <c r="M2714">
        <v>59.24</v>
      </c>
      <c r="N2714">
        <v>2.5499999999999998</v>
      </c>
      <c r="O2714">
        <v>-2.2999999999999998</v>
      </c>
      <c r="P2714">
        <f xml:space="preserve"> IF(Stock_Info[[#This Row],[Close Price]] &gt; Stock_Info[[#This Row],[Open Price]], 1, 0)</f>
        <v>0</v>
      </c>
      <c r="Q2714" t="str">
        <f>IF(AND(Stock_Info[[#This Row],[% Deli. Qty to Traded Qty]]&gt;80,Stock_Info[[#This Row],[No. of Trades]]&lt;3000),"Unusual Day","")</f>
        <v/>
      </c>
      <c r="R2714" t="str">
        <f>IF(AND(Stock_Info[[#This Row],[Spread High-Low]] &lt; 10, Stock_Info[[#This Row],[% Deli. Qty to Traded Qty]] &gt; 90), "Good Day", "")</f>
        <v/>
      </c>
    </row>
    <row r="2715" spans="1:18">
      <c r="A2715" t="s">
        <v>50</v>
      </c>
      <c r="B2715" s="1">
        <v>45596</v>
      </c>
      <c r="C2715" s="1" t="str">
        <f>"WEEK" &amp;" " &amp;  INT((DAY(Stock_Info[[#This Row],[Date]])+WEEKDAY(DATE(YEAR(Stock_Info[[#This Row],[Date]]),MONTH(Stock_Info[[#This Row],[Date]]),1))-1)/7)+1</f>
        <v>WEEK 5</v>
      </c>
      <c r="D2715" s="12">
        <v>119.65</v>
      </c>
      <c r="E2715" s="12">
        <v>123.8</v>
      </c>
      <c r="F2715" s="12">
        <v>118.8</v>
      </c>
      <c r="G2715" s="12">
        <v>122.8</v>
      </c>
      <c r="H2715" s="12">
        <v>122.13874082695988</v>
      </c>
      <c r="I2715">
        <v>200179</v>
      </c>
      <c r="J2715">
        <v>2548</v>
      </c>
      <c r="K2715" s="12">
        <v>24449611</v>
      </c>
      <c r="L2715">
        <v>111612</v>
      </c>
      <c r="M2715">
        <v>55.76</v>
      </c>
      <c r="N2715">
        <v>5</v>
      </c>
      <c r="O2715">
        <v>3.15</v>
      </c>
      <c r="P2715">
        <f xml:space="preserve"> IF(Stock_Info[[#This Row],[Close Price]] &gt; Stock_Info[[#This Row],[Open Price]], 1, 0)</f>
        <v>1</v>
      </c>
      <c r="Q2715" t="str">
        <f>IF(AND(Stock_Info[[#This Row],[% Deli. Qty to Traded Qty]]&gt;80,Stock_Info[[#This Row],[No. of Trades]]&lt;3000),"Unusual Day","")</f>
        <v/>
      </c>
      <c r="R2715" t="str">
        <f>IF(AND(Stock_Info[[#This Row],[Spread High-Low]] &lt; 10, Stock_Info[[#This Row],[% Deli. Qty to Traded Qty]] &gt; 90), "Good Day", "")</f>
        <v/>
      </c>
    </row>
    <row r="2716" spans="1:18">
      <c r="A2716" t="s">
        <v>50</v>
      </c>
      <c r="B2716" s="1">
        <v>45595</v>
      </c>
      <c r="C2716" s="1" t="str">
        <f>"WEEK" &amp;" " &amp;  INT((DAY(Stock_Info[[#This Row],[Date]])+WEEKDAY(DATE(YEAR(Stock_Info[[#This Row],[Date]]),MONTH(Stock_Info[[#This Row],[Date]]),1))-1)/7)+1</f>
        <v>WEEK 5</v>
      </c>
      <c r="D2716" s="12">
        <v>116.1</v>
      </c>
      <c r="E2716" s="12">
        <v>121.95</v>
      </c>
      <c r="F2716" s="12">
        <v>116.1</v>
      </c>
      <c r="G2716" s="12">
        <v>119.7</v>
      </c>
      <c r="H2716" s="12">
        <v>119.70461368136431</v>
      </c>
      <c r="I2716">
        <v>46969</v>
      </c>
      <c r="J2716">
        <v>723</v>
      </c>
      <c r="K2716" s="12">
        <v>5622406</v>
      </c>
      <c r="L2716">
        <v>21159</v>
      </c>
      <c r="M2716">
        <v>45.05</v>
      </c>
      <c r="N2716">
        <v>5.85</v>
      </c>
      <c r="O2716">
        <v>3.6</v>
      </c>
      <c r="P2716">
        <f xml:space="preserve"> IF(Stock_Info[[#This Row],[Close Price]] &gt; Stock_Info[[#This Row],[Open Price]], 1, 0)</f>
        <v>1</v>
      </c>
      <c r="Q2716" t="str">
        <f>IF(AND(Stock_Info[[#This Row],[% Deli. Qty to Traded Qty]]&gt;80,Stock_Info[[#This Row],[No. of Trades]]&lt;3000),"Unusual Day","")</f>
        <v/>
      </c>
      <c r="R2716" t="str">
        <f>IF(AND(Stock_Info[[#This Row],[Spread High-Low]] &lt; 10, Stock_Info[[#This Row],[% Deli. Qty to Traded Qty]] &gt; 90), "Good Day", "")</f>
        <v/>
      </c>
    </row>
    <row r="2717" spans="1:18">
      <c r="A2717" t="s">
        <v>50</v>
      </c>
      <c r="B2717" s="1">
        <v>45594</v>
      </c>
      <c r="C2717" s="1" t="str">
        <f>"WEEK" &amp;" " &amp;  INT((DAY(Stock_Info[[#This Row],[Date]])+WEEKDAY(DATE(YEAR(Stock_Info[[#This Row],[Date]]),MONTH(Stock_Info[[#This Row],[Date]]),1))-1)/7)+1</f>
        <v>WEEK 5</v>
      </c>
      <c r="D2717" s="12">
        <v>116.85</v>
      </c>
      <c r="E2717" s="12">
        <v>118.45</v>
      </c>
      <c r="F2717" s="12">
        <v>116.2</v>
      </c>
      <c r="G2717" s="12">
        <v>117.15</v>
      </c>
      <c r="H2717" s="12">
        <v>117.11752450261166</v>
      </c>
      <c r="I2717">
        <v>34078</v>
      </c>
      <c r="J2717">
        <v>481</v>
      </c>
      <c r="K2717" s="12">
        <v>3991131</v>
      </c>
      <c r="L2717">
        <v>9705</v>
      </c>
      <c r="M2717">
        <v>28.48</v>
      </c>
      <c r="N2717">
        <v>2.25</v>
      </c>
      <c r="O2717">
        <v>0.3</v>
      </c>
      <c r="P2717">
        <f xml:space="preserve"> IF(Stock_Info[[#This Row],[Close Price]] &gt; Stock_Info[[#This Row],[Open Price]], 1, 0)</f>
        <v>1</v>
      </c>
      <c r="Q2717" t="str">
        <f>IF(AND(Stock_Info[[#This Row],[% Deli. Qty to Traded Qty]]&gt;80,Stock_Info[[#This Row],[No. of Trades]]&lt;3000),"Unusual Day","")</f>
        <v/>
      </c>
      <c r="R2717" t="str">
        <f>IF(AND(Stock_Info[[#This Row],[Spread High-Low]] &lt; 10, Stock_Info[[#This Row],[% Deli. Qty to Traded Qty]] &gt; 90), "Good Day", "")</f>
        <v/>
      </c>
    </row>
    <row r="2718" spans="1:18">
      <c r="A2718" t="s">
        <v>50</v>
      </c>
      <c r="B2718" s="1">
        <v>45593</v>
      </c>
      <c r="C2718" s="1" t="str">
        <f>"WEEK" &amp;" " &amp;  INT((DAY(Stock_Info[[#This Row],[Date]])+WEEKDAY(DATE(YEAR(Stock_Info[[#This Row],[Date]]),MONTH(Stock_Info[[#This Row],[Date]]),1))-1)/7)+1</f>
        <v>WEEK 5</v>
      </c>
      <c r="D2718" s="12">
        <v>116.2</v>
      </c>
      <c r="E2718" s="12">
        <v>119.9</v>
      </c>
      <c r="F2718" s="12">
        <v>116.2</v>
      </c>
      <c r="G2718" s="12">
        <v>118.5</v>
      </c>
      <c r="H2718" s="12">
        <v>118.55377374776265</v>
      </c>
      <c r="I2718">
        <v>220126</v>
      </c>
      <c r="J2718">
        <v>3405</v>
      </c>
      <c r="K2718" s="12">
        <v>26096768</v>
      </c>
      <c r="L2718">
        <v>136779</v>
      </c>
      <c r="M2718">
        <v>62.14</v>
      </c>
      <c r="N2718">
        <v>3.7</v>
      </c>
      <c r="O2718">
        <v>2.2999999999999998</v>
      </c>
      <c r="P2718">
        <f xml:space="preserve"> IF(Stock_Info[[#This Row],[Close Price]] &gt; Stock_Info[[#This Row],[Open Price]], 1, 0)</f>
        <v>1</v>
      </c>
      <c r="Q2718" t="str">
        <f>IF(AND(Stock_Info[[#This Row],[% Deli. Qty to Traded Qty]]&gt;80,Stock_Info[[#This Row],[No. of Trades]]&lt;3000),"Unusual Day","")</f>
        <v/>
      </c>
      <c r="R2718" t="str">
        <f>IF(AND(Stock_Info[[#This Row],[Spread High-Low]] &lt; 10, Stock_Info[[#This Row],[% Deli. Qty to Traded Qty]] &gt; 90), "Good Day", "")</f>
        <v/>
      </c>
    </row>
    <row r="2719" spans="1:18">
      <c r="A2719" t="s">
        <v>50</v>
      </c>
      <c r="B2719" s="1">
        <v>45590</v>
      </c>
      <c r="C2719" s="1" t="str">
        <f>"WEEK" &amp;" " &amp;  INT((DAY(Stock_Info[[#This Row],[Date]])+WEEKDAY(DATE(YEAR(Stock_Info[[#This Row],[Date]]),MONTH(Stock_Info[[#This Row],[Date]]),1))-1)/7)+1</f>
        <v>WEEK 4</v>
      </c>
      <c r="D2719" s="12">
        <v>118.65</v>
      </c>
      <c r="E2719" s="12">
        <v>121</v>
      </c>
      <c r="F2719" s="12">
        <v>112.3</v>
      </c>
      <c r="G2719" s="12">
        <v>116.35</v>
      </c>
      <c r="H2719" s="12">
        <v>116.72689480577262</v>
      </c>
      <c r="I2719">
        <v>797905</v>
      </c>
      <c r="J2719">
        <v>5864</v>
      </c>
      <c r="K2719" s="12">
        <v>93136973</v>
      </c>
      <c r="L2719">
        <v>381339</v>
      </c>
      <c r="M2719">
        <v>47.79</v>
      </c>
      <c r="N2719">
        <v>8.6999999999999993</v>
      </c>
      <c r="O2719">
        <v>-2.2999999999999998</v>
      </c>
      <c r="P2719">
        <f xml:space="preserve"> IF(Stock_Info[[#This Row],[Close Price]] &gt; Stock_Info[[#This Row],[Open Price]], 1, 0)</f>
        <v>0</v>
      </c>
      <c r="Q2719" t="str">
        <f>IF(AND(Stock_Info[[#This Row],[% Deli. Qty to Traded Qty]]&gt;80,Stock_Info[[#This Row],[No. of Trades]]&lt;3000),"Unusual Day","")</f>
        <v/>
      </c>
      <c r="R2719" t="str">
        <f>IF(AND(Stock_Info[[#This Row],[Spread High-Low]] &lt; 10, Stock_Info[[#This Row],[% Deli. Qty to Traded Qty]] &gt; 90), "Good Day", "")</f>
        <v/>
      </c>
    </row>
    <row r="2720" spans="1:18">
      <c r="A2720" t="s">
        <v>50</v>
      </c>
      <c r="B2720" s="1">
        <v>45589</v>
      </c>
      <c r="C2720" s="1" t="str">
        <f>"WEEK" &amp;" " &amp;  INT((DAY(Stock_Info[[#This Row],[Date]])+WEEKDAY(DATE(YEAR(Stock_Info[[#This Row],[Date]]),MONTH(Stock_Info[[#This Row],[Date]]),1))-1)/7)+1</f>
        <v>WEEK 4</v>
      </c>
      <c r="D2720" s="12">
        <v>112.95</v>
      </c>
      <c r="E2720" s="12">
        <v>112.95</v>
      </c>
      <c r="F2720" s="12">
        <v>109</v>
      </c>
      <c r="G2720" s="12">
        <v>110.25</v>
      </c>
      <c r="H2720" s="12">
        <v>110.35698120774607</v>
      </c>
      <c r="I2720">
        <v>69816</v>
      </c>
      <c r="J2720">
        <v>772</v>
      </c>
      <c r="K2720" s="12">
        <v>7704683</v>
      </c>
      <c r="L2720">
        <v>37852</v>
      </c>
      <c r="M2720">
        <v>54.22</v>
      </c>
      <c r="N2720">
        <v>3.95</v>
      </c>
      <c r="O2720">
        <v>-2.7</v>
      </c>
      <c r="P2720">
        <f xml:space="preserve"> IF(Stock_Info[[#This Row],[Close Price]] &gt; Stock_Info[[#This Row],[Open Price]], 1, 0)</f>
        <v>0</v>
      </c>
      <c r="Q2720" t="str">
        <f>IF(AND(Stock_Info[[#This Row],[% Deli. Qty to Traded Qty]]&gt;80,Stock_Info[[#This Row],[No. of Trades]]&lt;3000),"Unusual Day","")</f>
        <v/>
      </c>
      <c r="R2720" t="str">
        <f>IF(AND(Stock_Info[[#This Row],[Spread High-Low]] &lt; 10, Stock_Info[[#This Row],[% Deli. Qty to Traded Qty]] &gt; 90), "Good Day", "")</f>
        <v/>
      </c>
    </row>
    <row r="2721" spans="1:18">
      <c r="A2721" t="s">
        <v>50</v>
      </c>
      <c r="B2721" s="1">
        <v>45588</v>
      </c>
      <c r="C2721" s="1" t="str">
        <f>"WEEK" &amp;" " &amp;  INT((DAY(Stock_Info[[#This Row],[Date]])+WEEKDAY(DATE(YEAR(Stock_Info[[#This Row],[Date]]),MONTH(Stock_Info[[#This Row],[Date]]),1))-1)/7)+1</f>
        <v>WEEK 4</v>
      </c>
      <c r="D2721" s="12">
        <v>111.7</v>
      </c>
      <c r="E2721" s="12">
        <v>113.6</v>
      </c>
      <c r="F2721" s="12">
        <v>110</v>
      </c>
      <c r="G2721" s="12">
        <v>111.75</v>
      </c>
      <c r="H2721" s="12">
        <v>111.68606872659653</v>
      </c>
      <c r="I2721">
        <v>157028</v>
      </c>
      <c r="J2721">
        <v>2000</v>
      </c>
      <c r="K2721" s="12">
        <v>17537840</v>
      </c>
      <c r="L2721">
        <v>54264</v>
      </c>
      <c r="M2721">
        <v>34.56</v>
      </c>
      <c r="N2721">
        <v>3.6</v>
      </c>
      <c r="O2721">
        <v>0.05</v>
      </c>
      <c r="P2721">
        <f xml:space="preserve"> IF(Stock_Info[[#This Row],[Close Price]] &gt; Stock_Info[[#This Row],[Open Price]], 1, 0)</f>
        <v>1</v>
      </c>
      <c r="Q2721" t="str">
        <f>IF(AND(Stock_Info[[#This Row],[% Deli. Qty to Traded Qty]]&gt;80,Stock_Info[[#This Row],[No. of Trades]]&lt;3000),"Unusual Day","")</f>
        <v/>
      </c>
      <c r="R2721" t="str">
        <f>IF(AND(Stock_Info[[#This Row],[Spread High-Low]] &lt; 10, Stock_Info[[#This Row],[% Deli. Qty to Traded Qty]] &gt; 90), "Good Day", "")</f>
        <v/>
      </c>
    </row>
    <row r="2722" spans="1:18">
      <c r="A2722" t="s">
        <v>50</v>
      </c>
      <c r="B2722" s="1">
        <v>45587</v>
      </c>
      <c r="C2722" s="1" t="str">
        <f>"WEEK" &amp;" " &amp;  INT((DAY(Stock_Info[[#This Row],[Date]])+WEEKDAY(DATE(YEAR(Stock_Info[[#This Row],[Date]]),MONTH(Stock_Info[[#This Row],[Date]]),1))-1)/7)+1</f>
        <v>WEEK 4</v>
      </c>
      <c r="D2722" s="12">
        <v>115</v>
      </c>
      <c r="E2722" s="12">
        <v>115</v>
      </c>
      <c r="F2722" s="12">
        <v>111.85</v>
      </c>
      <c r="G2722" s="12">
        <v>112.05</v>
      </c>
      <c r="H2722" s="12">
        <v>112.88143513886602</v>
      </c>
      <c r="I2722">
        <v>78961</v>
      </c>
      <c r="J2722">
        <v>1365</v>
      </c>
      <c r="K2722" s="12">
        <v>8913231</v>
      </c>
      <c r="L2722">
        <v>40761</v>
      </c>
      <c r="M2722">
        <v>51.62</v>
      </c>
      <c r="N2722">
        <v>3.15</v>
      </c>
      <c r="O2722">
        <v>-2.95</v>
      </c>
      <c r="P2722">
        <f xml:space="preserve"> IF(Stock_Info[[#This Row],[Close Price]] &gt; Stock_Info[[#This Row],[Open Price]], 1, 0)</f>
        <v>0</v>
      </c>
      <c r="Q2722" t="str">
        <f>IF(AND(Stock_Info[[#This Row],[% Deli. Qty to Traded Qty]]&gt;80,Stock_Info[[#This Row],[No. of Trades]]&lt;3000),"Unusual Day","")</f>
        <v/>
      </c>
      <c r="R2722" t="str">
        <f>IF(AND(Stock_Info[[#This Row],[Spread High-Low]] &lt; 10, Stock_Info[[#This Row],[% Deli. Qty to Traded Qty]] &gt; 90), "Good Day", "")</f>
        <v/>
      </c>
    </row>
    <row r="2723" spans="1:18">
      <c r="A2723" t="s">
        <v>50</v>
      </c>
      <c r="B2723" s="1">
        <v>45586</v>
      </c>
      <c r="C2723" s="1" t="str">
        <f>"WEEK" &amp;" " &amp;  INT((DAY(Stock_Info[[#This Row],[Date]])+WEEKDAY(DATE(YEAR(Stock_Info[[#This Row],[Date]]),MONTH(Stock_Info[[#This Row],[Date]]),1))-1)/7)+1</f>
        <v>WEEK 4</v>
      </c>
      <c r="D2723" s="12">
        <v>115.85</v>
      </c>
      <c r="E2723" s="12">
        <v>115.85</v>
      </c>
      <c r="F2723" s="12">
        <v>112.95</v>
      </c>
      <c r="G2723" s="12">
        <v>114</v>
      </c>
      <c r="H2723" s="12">
        <v>114.30749369703229</v>
      </c>
      <c r="I2723">
        <v>65842</v>
      </c>
      <c r="J2723">
        <v>486</v>
      </c>
      <c r="K2723" s="12">
        <v>7526234</v>
      </c>
      <c r="L2723">
        <v>44568</v>
      </c>
      <c r="M2723">
        <v>67.69</v>
      </c>
      <c r="N2723">
        <v>2.9</v>
      </c>
      <c r="O2723">
        <v>-1.85</v>
      </c>
      <c r="P2723">
        <f xml:space="preserve"> IF(Stock_Info[[#This Row],[Close Price]] &gt; Stock_Info[[#This Row],[Open Price]], 1, 0)</f>
        <v>0</v>
      </c>
      <c r="Q2723" t="str">
        <f>IF(AND(Stock_Info[[#This Row],[% Deli. Qty to Traded Qty]]&gt;80,Stock_Info[[#This Row],[No. of Trades]]&lt;3000),"Unusual Day","")</f>
        <v/>
      </c>
      <c r="R2723" t="str">
        <f>IF(AND(Stock_Info[[#This Row],[Spread High-Low]] &lt; 10, Stock_Info[[#This Row],[% Deli. Qty to Traded Qty]] &gt; 90), "Good Day", "")</f>
        <v/>
      </c>
    </row>
    <row r="2724" spans="1:18">
      <c r="A2724" t="s">
        <v>50</v>
      </c>
      <c r="B2724" s="1">
        <v>45583</v>
      </c>
      <c r="C2724" s="1" t="str">
        <f>"WEEK" &amp;" " &amp;  INT((DAY(Stock_Info[[#This Row],[Date]])+WEEKDAY(DATE(YEAR(Stock_Info[[#This Row],[Date]]),MONTH(Stock_Info[[#This Row],[Date]]),1))-1)/7)+1</f>
        <v>WEEK 3</v>
      </c>
      <c r="D2724" s="12">
        <v>114.25</v>
      </c>
      <c r="E2724" s="12">
        <v>114.8</v>
      </c>
      <c r="F2724" s="12">
        <v>112.7</v>
      </c>
      <c r="G2724" s="12">
        <v>114.45</v>
      </c>
      <c r="H2724" s="12">
        <v>113.59925408915062</v>
      </c>
      <c r="I2724">
        <v>273223</v>
      </c>
      <c r="J2724">
        <v>11576</v>
      </c>
      <c r="K2724" s="12">
        <v>31037929</v>
      </c>
      <c r="L2724">
        <v>220177</v>
      </c>
      <c r="M2724">
        <v>80.58</v>
      </c>
      <c r="N2724">
        <v>2.1</v>
      </c>
      <c r="O2724">
        <v>0.2</v>
      </c>
      <c r="P2724">
        <f xml:space="preserve"> IF(Stock_Info[[#This Row],[Close Price]] &gt; Stock_Info[[#This Row],[Open Price]], 1, 0)</f>
        <v>1</v>
      </c>
      <c r="Q2724" t="str">
        <f>IF(AND(Stock_Info[[#This Row],[% Deli. Qty to Traded Qty]]&gt;80,Stock_Info[[#This Row],[No. of Trades]]&lt;3000),"Unusual Day","")</f>
        <v/>
      </c>
      <c r="R2724" t="str">
        <f>IF(AND(Stock_Info[[#This Row],[Spread High-Low]] &lt; 10, Stock_Info[[#This Row],[% Deli. Qty to Traded Qty]] &gt; 90), "Good Day", "")</f>
        <v/>
      </c>
    </row>
    <row r="2725" spans="1:18">
      <c r="A2725" t="s">
        <v>50</v>
      </c>
      <c r="B2725" s="1">
        <v>45582</v>
      </c>
      <c r="C2725" s="1" t="str">
        <f>"WEEK" &amp;" " &amp;  INT((DAY(Stock_Info[[#This Row],[Date]])+WEEKDAY(DATE(YEAR(Stock_Info[[#This Row],[Date]]),MONTH(Stock_Info[[#This Row],[Date]]),1))-1)/7)+1</f>
        <v>WEEK 3</v>
      </c>
      <c r="D2725" s="12">
        <v>114.95</v>
      </c>
      <c r="E2725" s="12">
        <v>115.55</v>
      </c>
      <c r="F2725" s="12">
        <v>113.9</v>
      </c>
      <c r="G2725" s="12">
        <v>114.4</v>
      </c>
      <c r="H2725" s="12">
        <v>114.38832773418753</v>
      </c>
      <c r="I2725">
        <v>89597</v>
      </c>
      <c r="J2725">
        <v>1241</v>
      </c>
      <c r="K2725" s="12">
        <v>10248851</v>
      </c>
      <c r="L2725">
        <v>61086</v>
      </c>
      <c r="M2725">
        <v>68.180000000000007</v>
      </c>
      <c r="N2725">
        <v>1.65</v>
      </c>
      <c r="O2725">
        <v>-0.55000000000000004</v>
      </c>
      <c r="P2725">
        <f xml:space="preserve"> IF(Stock_Info[[#This Row],[Close Price]] &gt; Stock_Info[[#This Row],[Open Price]], 1, 0)</f>
        <v>0</v>
      </c>
      <c r="Q2725" t="str">
        <f>IF(AND(Stock_Info[[#This Row],[% Deli. Qty to Traded Qty]]&gt;80,Stock_Info[[#This Row],[No. of Trades]]&lt;3000),"Unusual Day","")</f>
        <v/>
      </c>
      <c r="R2725" t="str">
        <f>IF(AND(Stock_Info[[#This Row],[Spread High-Low]] &lt; 10, Stock_Info[[#This Row],[% Deli. Qty to Traded Qty]] &gt; 90), "Good Day", "")</f>
        <v/>
      </c>
    </row>
    <row r="2726" spans="1:18">
      <c r="A2726" t="s">
        <v>50</v>
      </c>
      <c r="B2726" s="1">
        <v>45581</v>
      </c>
      <c r="C2726" s="1" t="str">
        <f>"WEEK" &amp;" " &amp;  INT((DAY(Stock_Info[[#This Row],[Date]])+WEEKDAY(DATE(YEAR(Stock_Info[[#This Row],[Date]]),MONTH(Stock_Info[[#This Row],[Date]]),1))-1)/7)+1</f>
        <v>WEEK 3</v>
      </c>
      <c r="D2726" s="12">
        <v>116.8</v>
      </c>
      <c r="E2726" s="12">
        <v>116.8</v>
      </c>
      <c r="F2726" s="12">
        <v>114.1</v>
      </c>
      <c r="G2726" s="12">
        <v>114.6</v>
      </c>
      <c r="H2726" s="12">
        <v>114.5764824120603</v>
      </c>
      <c r="I2726">
        <v>84575</v>
      </c>
      <c r="J2726">
        <v>1275</v>
      </c>
      <c r="K2726" s="12">
        <v>9690306</v>
      </c>
      <c r="L2726">
        <v>44132</v>
      </c>
      <c r="M2726">
        <v>52.18</v>
      </c>
      <c r="N2726">
        <v>2.7</v>
      </c>
      <c r="O2726">
        <v>-2.2000000000000002</v>
      </c>
      <c r="P2726">
        <f xml:space="preserve"> IF(Stock_Info[[#This Row],[Close Price]] &gt; Stock_Info[[#This Row],[Open Price]], 1, 0)</f>
        <v>0</v>
      </c>
      <c r="Q2726" t="str">
        <f>IF(AND(Stock_Info[[#This Row],[% Deli. Qty to Traded Qty]]&gt;80,Stock_Info[[#This Row],[No. of Trades]]&lt;3000),"Unusual Day","")</f>
        <v/>
      </c>
      <c r="R2726" t="str">
        <f>IF(AND(Stock_Info[[#This Row],[Spread High-Low]] &lt; 10, Stock_Info[[#This Row],[% Deli. Qty to Traded Qty]] &gt; 90), "Good Day", "")</f>
        <v/>
      </c>
    </row>
    <row r="2727" spans="1:18">
      <c r="A2727" t="s">
        <v>50</v>
      </c>
      <c r="B2727" s="1">
        <v>45580</v>
      </c>
      <c r="C2727" s="1" t="str">
        <f>"WEEK" &amp;" " &amp;  INT((DAY(Stock_Info[[#This Row],[Date]])+WEEKDAY(DATE(YEAR(Stock_Info[[#This Row],[Date]]),MONTH(Stock_Info[[#This Row],[Date]]),1))-1)/7)+1</f>
        <v>WEEK 3</v>
      </c>
      <c r="D2727" s="12">
        <v>116.2</v>
      </c>
      <c r="E2727" s="12">
        <v>117.1</v>
      </c>
      <c r="F2727" s="12">
        <v>115.2</v>
      </c>
      <c r="G2727" s="12">
        <v>115.45</v>
      </c>
      <c r="H2727" s="12">
        <v>115.69808163994607</v>
      </c>
      <c r="I2727">
        <v>61563</v>
      </c>
      <c r="J2727">
        <v>1070</v>
      </c>
      <c r="K2727" s="12">
        <v>7122721</v>
      </c>
      <c r="L2727">
        <v>39300</v>
      </c>
      <c r="M2727">
        <v>63.84</v>
      </c>
      <c r="N2727">
        <v>1.9</v>
      </c>
      <c r="O2727">
        <v>-0.75</v>
      </c>
      <c r="P2727">
        <f xml:space="preserve"> IF(Stock_Info[[#This Row],[Close Price]] &gt; Stock_Info[[#This Row],[Open Price]], 1, 0)</f>
        <v>0</v>
      </c>
      <c r="Q2727" t="str">
        <f>IF(AND(Stock_Info[[#This Row],[% Deli. Qty to Traded Qty]]&gt;80,Stock_Info[[#This Row],[No. of Trades]]&lt;3000),"Unusual Day","")</f>
        <v/>
      </c>
      <c r="R2727" t="str">
        <f>IF(AND(Stock_Info[[#This Row],[Spread High-Low]] &lt; 10, Stock_Info[[#This Row],[% Deli. Qty to Traded Qty]] &gt; 90), "Good Day", "")</f>
        <v/>
      </c>
    </row>
    <row r="2728" spans="1:18">
      <c r="A2728" t="s">
        <v>50</v>
      </c>
      <c r="B2728" s="1">
        <v>45579</v>
      </c>
      <c r="C2728" s="1" t="str">
        <f>"WEEK" &amp;" " &amp;  INT((DAY(Stock_Info[[#This Row],[Date]])+WEEKDAY(DATE(YEAR(Stock_Info[[#This Row],[Date]]),MONTH(Stock_Info[[#This Row],[Date]]),1))-1)/7)+1</f>
        <v>WEEK 3</v>
      </c>
      <c r="D2728" s="12">
        <v>118</v>
      </c>
      <c r="E2728" s="12">
        <v>118.35</v>
      </c>
      <c r="F2728" s="12">
        <v>115.25</v>
      </c>
      <c r="G2728" s="12">
        <v>116.5</v>
      </c>
      <c r="H2728" s="12">
        <v>116.27966702089975</v>
      </c>
      <c r="I2728">
        <v>56460</v>
      </c>
      <c r="J2728">
        <v>1045</v>
      </c>
      <c r="K2728" s="12">
        <v>6565150</v>
      </c>
      <c r="L2728">
        <v>23232</v>
      </c>
      <c r="M2728">
        <v>41.15</v>
      </c>
      <c r="N2728">
        <v>3.1</v>
      </c>
      <c r="O2728">
        <v>-1.5</v>
      </c>
      <c r="P2728">
        <f xml:space="preserve"> IF(Stock_Info[[#This Row],[Close Price]] &gt; Stock_Info[[#This Row],[Open Price]], 1, 0)</f>
        <v>0</v>
      </c>
      <c r="Q2728" t="str">
        <f>IF(AND(Stock_Info[[#This Row],[% Deli. Qty to Traded Qty]]&gt;80,Stock_Info[[#This Row],[No. of Trades]]&lt;3000),"Unusual Day","")</f>
        <v/>
      </c>
      <c r="R2728" t="str">
        <f>IF(AND(Stock_Info[[#This Row],[Spread High-Low]] &lt; 10, Stock_Info[[#This Row],[% Deli. Qty to Traded Qty]] &gt; 90), "Good Day", "")</f>
        <v/>
      </c>
    </row>
    <row r="2729" spans="1:18">
      <c r="A2729" t="s">
        <v>50</v>
      </c>
      <c r="B2729" s="1">
        <v>45576</v>
      </c>
      <c r="C2729" s="1" t="str">
        <f>"WEEK" &amp;" " &amp;  INT((DAY(Stock_Info[[#This Row],[Date]])+WEEKDAY(DATE(YEAR(Stock_Info[[#This Row],[Date]]),MONTH(Stock_Info[[#This Row],[Date]]),1))-1)/7)+1</f>
        <v>WEEK 2</v>
      </c>
      <c r="D2729" s="12">
        <v>116.95</v>
      </c>
      <c r="E2729" s="12">
        <v>118.05</v>
      </c>
      <c r="F2729" s="12">
        <v>116.5</v>
      </c>
      <c r="G2729" s="12">
        <v>117.25</v>
      </c>
      <c r="H2729" s="12">
        <v>117.3866019317184</v>
      </c>
      <c r="I2729">
        <v>58083</v>
      </c>
      <c r="J2729">
        <v>935</v>
      </c>
      <c r="K2729" s="12">
        <v>6818166</v>
      </c>
      <c r="L2729">
        <v>27338</v>
      </c>
      <c r="M2729">
        <v>47.07</v>
      </c>
      <c r="N2729">
        <v>1.55</v>
      </c>
      <c r="O2729">
        <v>0.3</v>
      </c>
      <c r="P2729">
        <f xml:space="preserve"> IF(Stock_Info[[#This Row],[Close Price]] &gt; Stock_Info[[#This Row],[Open Price]], 1, 0)</f>
        <v>1</v>
      </c>
      <c r="Q2729" t="str">
        <f>IF(AND(Stock_Info[[#This Row],[% Deli. Qty to Traded Qty]]&gt;80,Stock_Info[[#This Row],[No. of Trades]]&lt;3000),"Unusual Day","")</f>
        <v/>
      </c>
      <c r="R2729" t="str">
        <f>IF(AND(Stock_Info[[#This Row],[Spread High-Low]] &lt; 10, Stock_Info[[#This Row],[% Deli. Qty to Traded Qty]] &gt; 90), "Good Day", "")</f>
        <v/>
      </c>
    </row>
    <row r="2730" spans="1:18">
      <c r="A2730" t="s">
        <v>50</v>
      </c>
      <c r="B2730" s="1">
        <v>45575</v>
      </c>
      <c r="C2730" s="1" t="str">
        <f>"WEEK" &amp;" " &amp;  INT((DAY(Stock_Info[[#This Row],[Date]])+WEEKDAY(DATE(YEAR(Stock_Info[[#This Row],[Date]]),MONTH(Stock_Info[[#This Row],[Date]]),1))-1)/7)+1</f>
        <v>WEEK 2</v>
      </c>
      <c r="D2730" s="12">
        <v>119.45</v>
      </c>
      <c r="E2730" s="12">
        <v>119.45</v>
      </c>
      <c r="F2730" s="12">
        <v>116.85</v>
      </c>
      <c r="G2730" s="12">
        <v>118</v>
      </c>
      <c r="H2730" s="12">
        <v>118.13053265597907</v>
      </c>
      <c r="I2730">
        <v>65746</v>
      </c>
      <c r="J2730">
        <v>855</v>
      </c>
      <c r="K2730" s="12">
        <v>7766610</v>
      </c>
      <c r="L2730">
        <v>38516</v>
      </c>
      <c r="M2730">
        <v>58.58</v>
      </c>
      <c r="N2730">
        <v>2.6</v>
      </c>
      <c r="O2730">
        <v>-1.45</v>
      </c>
      <c r="P2730">
        <f xml:space="preserve"> IF(Stock_Info[[#This Row],[Close Price]] &gt; Stock_Info[[#This Row],[Open Price]], 1, 0)</f>
        <v>0</v>
      </c>
      <c r="Q2730" t="str">
        <f>IF(AND(Stock_Info[[#This Row],[% Deli. Qty to Traded Qty]]&gt;80,Stock_Info[[#This Row],[No. of Trades]]&lt;3000),"Unusual Day","")</f>
        <v/>
      </c>
      <c r="R2730" t="str">
        <f>IF(AND(Stock_Info[[#This Row],[Spread High-Low]] &lt; 10, Stock_Info[[#This Row],[% Deli. Qty to Traded Qty]] &gt; 90), "Good Day", "")</f>
        <v/>
      </c>
    </row>
    <row r="2731" spans="1:18">
      <c r="A2731" t="s">
        <v>50</v>
      </c>
      <c r="B2731" s="1">
        <v>45574</v>
      </c>
      <c r="C2731" s="1" t="str">
        <f>"WEEK" &amp;" " &amp;  INT((DAY(Stock_Info[[#This Row],[Date]])+WEEKDAY(DATE(YEAR(Stock_Info[[#This Row],[Date]]),MONTH(Stock_Info[[#This Row],[Date]]),1))-1)/7)+1</f>
        <v>WEEK 2</v>
      </c>
      <c r="D2731" s="12">
        <v>117.9</v>
      </c>
      <c r="E2731" s="12">
        <v>119.6</v>
      </c>
      <c r="F2731" s="12">
        <v>117</v>
      </c>
      <c r="G2731" s="12">
        <v>117.15</v>
      </c>
      <c r="H2731" s="12">
        <v>118.26153738839285</v>
      </c>
      <c r="I2731">
        <v>71680</v>
      </c>
      <c r="J2731">
        <v>1218</v>
      </c>
      <c r="K2731" s="12">
        <v>8476987</v>
      </c>
      <c r="L2731">
        <v>28631</v>
      </c>
      <c r="M2731">
        <v>39.94</v>
      </c>
      <c r="N2731">
        <v>2.6</v>
      </c>
      <c r="O2731">
        <v>-0.75</v>
      </c>
      <c r="P2731">
        <f xml:space="preserve"> IF(Stock_Info[[#This Row],[Close Price]] &gt; Stock_Info[[#This Row],[Open Price]], 1, 0)</f>
        <v>0</v>
      </c>
      <c r="Q2731" t="str">
        <f>IF(AND(Stock_Info[[#This Row],[% Deli. Qty to Traded Qty]]&gt;80,Stock_Info[[#This Row],[No. of Trades]]&lt;3000),"Unusual Day","")</f>
        <v/>
      </c>
      <c r="R2731" t="str">
        <f>IF(AND(Stock_Info[[#This Row],[Spread High-Low]] &lt; 10, Stock_Info[[#This Row],[% Deli. Qty to Traded Qty]] &gt; 90), "Good Day", "")</f>
        <v/>
      </c>
    </row>
    <row r="2732" spans="1:18">
      <c r="A2732" t="s">
        <v>50</v>
      </c>
      <c r="B2732" s="1">
        <v>45573</v>
      </c>
      <c r="C2732" s="1" t="str">
        <f>"WEEK" &amp;" " &amp;  INT((DAY(Stock_Info[[#This Row],[Date]])+WEEKDAY(DATE(YEAR(Stock_Info[[#This Row],[Date]]),MONTH(Stock_Info[[#This Row],[Date]]),1))-1)/7)+1</f>
        <v>WEEK 2</v>
      </c>
      <c r="D2732" s="12">
        <v>113</v>
      </c>
      <c r="E2732" s="12">
        <v>118</v>
      </c>
      <c r="F2732" s="12">
        <v>113</v>
      </c>
      <c r="G2732" s="12">
        <v>117.55</v>
      </c>
      <c r="H2732" s="12">
        <v>116.04124288112008</v>
      </c>
      <c r="I2732">
        <v>69709</v>
      </c>
      <c r="J2732">
        <v>1124</v>
      </c>
      <c r="K2732" s="12">
        <v>8089119</v>
      </c>
      <c r="L2732">
        <v>35380</v>
      </c>
      <c r="M2732">
        <v>50.75</v>
      </c>
      <c r="N2732">
        <v>5</v>
      </c>
      <c r="O2732">
        <v>4.55</v>
      </c>
      <c r="P2732">
        <f xml:space="preserve"> IF(Stock_Info[[#This Row],[Close Price]] &gt; Stock_Info[[#This Row],[Open Price]], 1, 0)</f>
        <v>1</v>
      </c>
      <c r="Q2732" t="str">
        <f>IF(AND(Stock_Info[[#This Row],[% Deli. Qty to Traded Qty]]&gt;80,Stock_Info[[#This Row],[No. of Trades]]&lt;3000),"Unusual Day","")</f>
        <v/>
      </c>
      <c r="R2732" t="str">
        <f>IF(AND(Stock_Info[[#This Row],[Spread High-Low]] &lt; 10, Stock_Info[[#This Row],[% Deli. Qty to Traded Qty]] &gt; 90), "Good Day", "")</f>
        <v/>
      </c>
    </row>
    <row r="2733" spans="1:18">
      <c r="A2733" t="s">
        <v>50</v>
      </c>
      <c r="B2733" s="1">
        <v>45572</v>
      </c>
      <c r="C2733" s="1" t="str">
        <f>"WEEK" &amp;" " &amp;  INT((DAY(Stock_Info[[#This Row],[Date]])+WEEKDAY(DATE(YEAR(Stock_Info[[#This Row],[Date]]),MONTH(Stock_Info[[#This Row],[Date]]),1))-1)/7)+1</f>
        <v>WEEK 2</v>
      </c>
      <c r="D2733" s="12">
        <v>118.5</v>
      </c>
      <c r="E2733" s="12">
        <v>119.35</v>
      </c>
      <c r="F2733" s="12">
        <v>113.1</v>
      </c>
      <c r="G2733" s="12">
        <v>115.05</v>
      </c>
      <c r="H2733" s="12">
        <v>114.79524992948458</v>
      </c>
      <c r="I2733">
        <v>262354</v>
      </c>
      <c r="J2733">
        <v>1993</v>
      </c>
      <c r="K2733" s="12">
        <v>30116993</v>
      </c>
      <c r="L2733">
        <v>154590</v>
      </c>
      <c r="M2733">
        <v>58.92</v>
      </c>
      <c r="N2733">
        <v>6.25</v>
      </c>
      <c r="O2733">
        <v>-3.45</v>
      </c>
      <c r="P2733">
        <f xml:space="preserve"> IF(Stock_Info[[#This Row],[Close Price]] &gt; Stock_Info[[#This Row],[Open Price]], 1, 0)</f>
        <v>0</v>
      </c>
      <c r="Q2733" t="str">
        <f>IF(AND(Stock_Info[[#This Row],[% Deli. Qty to Traded Qty]]&gt;80,Stock_Info[[#This Row],[No. of Trades]]&lt;3000),"Unusual Day","")</f>
        <v/>
      </c>
      <c r="R2733" t="str">
        <f>IF(AND(Stock_Info[[#This Row],[Spread High-Low]] &lt; 10, Stock_Info[[#This Row],[% Deli. Qty to Traded Qty]] &gt; 90), "Good Day", "")</f>
        <v/>
      </c>
    </row>
    <row r="2734" spans="1:18">
      <c r="A2734" t="s">
        <v>50</v>
      </c>
      <c r="B2734" s="1">
        <v>45569</v>
      </c>
      <c r="C2734" s="1" t="str">
        <f>"WEEK" &amp;" " &amp;  INT((DAY(Stock_Info[[#This Row],[Date]])+WEEKDAY(DATE(YEAR(Stock_Info[[#This Row],[Date]]),MONTH(Stock_Info[[#This Row],[Date]]),1))-1)/7)+1</f>
        <v>WEEK 1</v>
      </c>
      <c r="D2734" s="12">
        <v>118.95</v>
      </c>
      <c r="E2734" s="12">
        <v>119.4</v>
      </c>
      <c r="F2734" s="12">
        <v>117.2</v>
      </c>
      <c r="G2734" s="12">
        <v>118.8</v>
      </c>
      <c r="H2734" s="12">
        <v>118.39417960088691</v>
      </c>
      <c r="I2734">
        <v>108240</v>
      </c>
      <c r="J2734">
        <v>1704</v>
      </c>
      <c r="K2734" s="12">
        <v>12814986</v>
      </c>
      <c r="L2734">
        <v>58199</v>
      </c>
      <c r="M2734">
        <v>53.77</v>
      </c>
      <c r="N2734">
        <v>2.2000000000000002</v>
      </c>
      <c r="O2734">
        <v>-0.15</v>
      </c>
      <c r="P2734">
        <f xml:space="preserve"> IF(Stock_Info[[#This Row],[Close Price]] &gt; Stock_Info[[#This Row],[Open Price]], 1, 0)</f>
        <v>0</v>
      </c>
      <c r="Q2734" t="str">
        <f>IF(AND(Stock_Info[[#This Row],[% Deli. Qty to Traded Qty]]&gt;80,Stock_Info[[#This Row],[No. of Trades]]&lt;3000),"Unusual Day","")</f>
        <v/>
      </c>
      <c r="R2734" t="str">
        <f>IF(AND(Stock_Info[[#This Row],[Spread High-Low]] &lt; 10, Stock_Info[[#This Row],[% Deli. Qty to Traded Qty]] &gt; 90), "Good Day", "")</f>
        <v/>
      </c>
    </row>
    <row r="2735" spans="1:18">
      <c r="A2735" t="s">
        <v>50</v>
      </c>
      <c r="B2735" s="1">
        <v>45568</v>
      </c>
      <c r="C2735" s="1" t="str">
        <f>"WEEK" &amp;" " &amp;  INT((DAY(Stock_Info[[#This Row],[Date]])+WEEKDAY(DATE(YEAR(Stock_Info[[#This Row],[Date]]),MONTH(Stock_Info[[#This Row],[Date]]),1))-1)/7)+1</f>
        <v>WEEK 1</v>
      </c>
      <c r="D2735" s="12">
        <v>121.1</v>
      </c>
      <c r="E2735" s="12">
        <v>121.1</v>
      </c>
      <c r="F2735" s="12">
        <v>117.55</v>
      </c>
      <c r="G2735" s="12">
        <v>119.1</v>
      </c>
      <c r="H2735" s="12">
        <v>119.00498994732581</v>
      </c>
      <c r="I2735">
        <v>219842</v>
      </c>
      <c r="J2735">
        <v>3166</v>
      </c>
      <c r="K2735" s="12">
        <v>26162295</v>
      </c>
      <c r="L2735">
        <v>138349</v>
      </c>
      <c r="M2735">
        <v>62.93</v>
      </c>
      <c r="N2735">
        <v>3.55</v>
      </c>
      <c r="O2735">
        <v>-2</v>
      </c>
      <c r="P2735">
        <f xml:space="preserve"> IF(Stock_Info[[#This Row],[Close Price]] &gt; Stock_Info[[#This Row],[Open Price]], 1, 0)</f>
        <v>0</v>
      </c>
      <c r="Q2735" t="str">
        <f>IF(AND(Stock_Info[[#This Row],[% Deli. Qty to Traded Qty]]&gt;80,Stock_Info[[#This Row],[No. of Trades]]&lt;3000),"Unusual Day","")</f>
        <v/>
      </c>
      <c r="R2735" t="str">
        <f>IF(AND(Stock_Info[[#This Row],[Spread High-Low]] &lt; 10, Stock_Info[[#This Row],[% Deli. Qty to Traded Qty]] &gt; 90), "Good Day", "")</f>
        <v/>
      </c>
    </row>
    <row r="2736" spans="1:18">
      <c r="A2736" t="s">
        <v>50</v>
      </c>
      <c r="B2736" s="1">
        <v>45566</v>
      </c>
      <c r="C2736" s="1" t="str">
        <f>"WEEK" &amp;" " &amp;  INT((DAY(Stock_Info[[#This Row],[Date]])+WEEKDAY(DATE(YEAR(Stock_Info[[#This Row],[Date]]),MONTH(Stock_Info[[#This Row],[Date]]),1))-1)/7)+1</f>
        <v>WEEK 1</v>
      </c>
      <c r="D2736" s="12">
        <v>122.25</v>
      </c>
      <c r="E2736" s="12">
        <v>123.55</v>
      </c>
      <c r="F2736" s="12">
        <v>121.05</v>
      </c>
      <c r="G2736" s="12">
        <v>121.25</v>
      </c>
      <c r="H2736" s="12">
        <v>122.60701925156825</v>
      </c>
      <c r="I2736">
        <v>36984</v>
      </c>
      <c r="J2736">
        <v>563</v>
      </c>
      <c r="K2736" s="12">
        <v>4534498</v>
      </c>
      <c r="L2736">
        <v>18339</v>
      </c>
      <c r="M2736">
        <v>49.59</v>
      </c>
      <c r="N2736">
        <v>2.5</v>
      </c>
      <c r="O2736">
        <v>-1</v>
      </c>
      <c r="P2736">
        <f xml:space="preserve"> IF(Stock_Info[[#This Row],[Close Price]] &gt; Stock_Info[[#This Row],[Open Price]], 1, 0)</f>
        <v>0</v>
      </c>
      <c r="Q2736" t="str">
        <f>IF(AND(Stock_Info[[#This Row],[% Deli. Qty to Traded Qty]]&gt;80,Stock_Info[[#This Row],[No. of Trades]]&lt;3000),"Unusual Day","")</f>
        <v/>
      </c>
      <c r="R2736" t="str">
        <f>IF(AND(Stock_Info[[#This Row],[Spread High-Low]] &lt; 10, Stock_Info[[#This Row],[% Deli. Qty to Traded Qty]] &gt; 90), "Good Day", "")</f>
        <v/>
      </c>
    </row>
    <row r="2737" spans="1:18">
      <c r="A2737" t="s">
        <v>50</v>
      </c>
      <c r="B2737" s="1">
        <v>45565</v>
      </c>
      <c r="C2737" s="1" t="str">
        <f>"WEEK" &amp;" " &amp;  INT((DAY(Stock_Info[[#This Row],[Date]])+WEEKDAY(DATE(YEAR(Stock_Info[[#This Row],[Date]]),MONTH(Stock_Info[[#This Row],[Date]]),1))-1)/7)+1</f>
        <v>WEEK 5</v>
      </c>
      <c r="D2737" s="12">
        <v>123.05</v>
      </c>
      <c r="E2737" s="12">
        <v>123.35</v>
      </c>
      <c r="F2737" s="12">
        <v>121.25</v>
      </c>
      <c r="G2737" s="12">
        <v>122.6</v>
      </c>
      <c r="H2737" s="12">
        <v>122.58077516429596</v>
      </c>
      <c r="I2737">
        <v>147143</v>
      </c>
      <c r="J2737">
        <v>1680</v>
      </c>
      <c r="K2737" s="12">
        <v>18036903</v>
      </c>
      <c r="L2737">
        <v>91383</v>
      </c>
      <c r="M2737">
        <v>62.1</v>
      </c>
      <c r="N2737">
        <v>2.1</v>
      </c>
      <c r="O2737">
        <v>-0.45</v>
      </c>
      <c r="P2737">
        <f xml:space="preserve"> IF(Stock_Info[[#This Row],[Close Price]] &gt; Stock_Info[[#This Row],[Open Price]], 1, 0)</f>
        <v>0</v>
      </c>
      <c r="Q2737" t="str">
        <f>IF(AND(Stock_Info[[#This Row],[% Deli. Qty to Traded Qty]]&gt;80,Stock_Info[[#This Row],[No. of Trades]]&lt;3000),"Unusual Day","")</f>
        <v/>
      </c>
      <c r="R2737" t="str">
        <f>IF(AND(Stock_Info[[#This Row],[Spread High-Low]] &lt; 10, Stock_Info[[#This Row],[% Deli. Qty to Traded Qty]] &gt; 90), "Good Day", "")</f>
        <v/>
      </c>
    </row>
    <row r="2738" spans="1:18">
      <c r="A2738" t="s">
        <v>50</v>
      </c>
      <c r="B2738" s="1">
        <v>45562</v>
      </c>
      <c r="C2738" s="1" t="str">
        <f>"WEEK" &amp;" " &amp;  INT((DAY(Stock_Info[[#This Row],[Date]])+WEEKDAY(DATE(YEAR(Stock_Info[[#This Row],[Date]]),MONTH(Stock_Info[[#This Row],[Date]]),1))-1)/7)+1</f>
        <v>WEEK 4</v>
      </c>
      <c r="D2738" s="12">
        <v>122.25</v>
      </c>
      <c r="E2738" s="12">
        <v>123.25</v>
      </c>
      <c r="F2738" s="12">
        <v>122</v>
      </c>
      <c r="G2738" s="12">
        <v>123.05</v>
      </c>
      <c r="H2738" s="12">
        <v>122.93213662773908</v>
      </c>
      <c r="I2738">
        <v>86571</v>
      </c>
      <c r="J2738">
        <v>811</v>
      </c>
      <c r="K2738" s="12">
        <v>10642358</v>
      </c>
      <c r="L2738">
        <v>34741</v>
      </c>
      <c r="M2738">
        <v>40.130000000000003</v>
      </c>
      <c r="N2738">
        <v>1.25</v>
      </c>
      <c r="O2738">
        <v>0.8</v>
      </c>
      <c r="P2738">
        <f xml:space="preserve"> IF(Stock_Info[[#This Row],[Close Price]] &gt; Stock_Info[[#This Row],[Open Price]], 1, 0)</f>
        <v>1</v>
      </c>
      <c r="Q2738" t="str">
        <f>IF(AND(Stock_Info[[#This Row],[% Deli. Qty to Traded Qty]]&gt;80,Stock_Info[[#This Row],[No. of Trades]]&lt;3000),"Unusual Day","")</f>
        <v/>
      </c>
      <c r="R2738" t="str">
        <f>IF(AND(Stock_Info[[#This Row],[Spread High-Low]] &lt; 10, Stock_Info[[#This Row],[% Deli. Qty to Traded Qty]] &gt; 90), "Good Day", "")</f>
        <v/>
      </c>
    </row>
    <row r="2739" spans="1:18">
      <c r="A2739" t="s">
        <v>50</v>
      </c>
      <c r="B2739" s="1">
        <v>45561</v>
      </c>
      <c r="C2739" s="1" t="str">
        <f>"WEEK" &amp;" " &amp;  INT((DAY(Stock_Info[[#This Row],[Date]])+WEEKDAY(DATE(YEAR(Stock_Info[[#This Row],[Date]]),MONTH(Stock_Info[[#This Row],[Date]]),1))-1)/7)+1</f>
        <v>WEEK 4</v>
      </c>
      <c r="D2739" s="12">
        <v>123.4</v>
      </c>
      <c r="E2739" s="12">
        <v>123.45</v>
      </c>
      <c r="F2739" s="12">
        <v>121.6</v>
      </c>
      <c r="G2739" s="12">
        <v>122.15</v>
      </c>
      <c r="H2739" s="12">
        <v>122.47008503357932</v>
      </c>
      <c r="I2739">
        <v>156644</v>
      </c>
      <c r="J2739">
        <v>1498</v>
      </c>
      <c r="K2739" s="12">
        <v>19184204</v>
      </c>
      <c r="L2739">
        <v>100305</v>
      </c>
      <c r="M2739">
        <v>64.03</v>
      </c>
      <c r="N2739">
        <v>1.85</v>
      </c>
      <c r="O2739">
        <v>-1.25</v>
      </c>
      <c r="P2739">
        <f xml:space="preserve"> IF(Stock_Info[[#This Row],[Close Price]] &gt; Stock_Info[[#This Row],[Open Price]], 1, 0)</f>
        <v>0</v>
      </c>
      <c r="Q2739" t="str">
        <f>IF(AND(Stock_Info[[#This Row],[% Deli. Qty to Traded Qty]]&gt;80,Stock_Info[[#This Row],[No. of Trades]]&lt;3000),"Unusual Day","")</f>
        <v/>
      </c>
      <c r="R2739" t="str">
        <f>IF(AND(Stock_Info[[#This Row],[Spread High-Low]] &lt; 10, Stock_Info[[#This Row],[% Deli. Qty to Traded Qty]] &gt; 90), "Good Day", "")</f>
        <v/>
      </c>
    </row>
    <row r="2740" spans="1:18">
      <c r="A2740" t="s">
        <v>50</v>
      </c>
      <c r="B2740" s="1">
        <v>45560</v>
      </c>
      <c r="C2740" s="1" t="str">
        <f>"WEEK" &amp;" " &amp;  INT((DAY(Stock_Info[[#This Row],[Date]])+WEEKDAY(DATE(YEAR(Stock_Info[[#This Row],[Date]]),MONTH(Stock_Info[[#This Row],[Date]]),1))-1)/7)+1</f>
        <v>WEEK 4</v>
      </c>
      <c r="D2740" s="12">
        <v>124.85</v>
      </c>
      <c r="E2740" s="12">
        <v>124.85</v>
      </c>
      <c r="F2740" s="12">
        <v>122.55</v>
      </c>
      <c r="G2740" s="12">
        <v>123.4</v>
      </c>
      <c r="H2740" s="12">
        <v>124.14784376602246</v>
      </c>
      <c r="I2740">
        <v>337417</v>
      </c>
      <c r="J2740">
        <v>2754</v>
      </c>
      <c r="K2740" s="12">
        <v>41889593</v>
      </c>
      <c r="L2740">
        <v>226269</v>
      </c>
      <c r="M2740">
        <v>67.06</v>
      </c>
      <c r="N2740">
        <v>2.2999999999999998</v>
      </c>
      <c r="O2740">
        <v>-1.45</v>
      </c>
      <c r="P2740">
        <f xml:space="preserve"> IF(Stock_Info[[#This Row],[Close Price]] &gt; Stock_Info[[#This Row],[Open Price]], 1, 0)</f>
        <v>0</v>
      </c>
      <c r="Q2740" t="str">
        <f>IF(AND(Stock_Info[[#This Row],[% Deli. Qty to Traded Qty]]&gt;80,Stock_Info[[#This Row],[No. of Trades]]&lt;3000),"Unusual Day","")</f>
        <v/>
      </c>
      <c r="R2740" t="str">
        <f>IF(AND(Stock_Info[[#This Row],[Spread High-Low]] &lt; 10, Stock_Info[[#This Row],[% Deli. Qty to Traded Qty]] &gt; 90), "Good Day", "")</f>
        <v/>
      </c>
    </row>
    <row r="2741" spans="1:18">
      <c r="A2741" t="s">
        <v>50</v>
      </c>
      <c r="B2741" s="1">
        <v>45559</v>
      </c>
      <c r="C2741" s="1" t="str">
        <f>"WEEK" &amp;" " &amp;  INT((DAY(Stock_Info[[#This Row],[Date]])+WEEKDAY(DATE(YEAR(Stock_Info[[#This Row],[Date]]),MONTH(Stock_Info[[#This Row],[Date]]),1))-1)/7)+1</f>
        <v>WEEK 4</v>
      </c>
      <c r="D2741" s="12">
        <v>120.5</v>
      </c>
      <c r="E2741" s="12">
        <v>124.25</v>
      </c>
      <c r="F2741" s="12">
        <v>120.5</v>
      </c>
      <c r="G2741" s="12">
        <v>123.15</v>
      </c>
      <c r="H2741" s="12">
        <v>122.33769723671276</v>
      </c>
      <c r="I2741">
        <v>278726</v>
      </c>
      <c r="J2741">
        <v>3399</v>
      </c>
      <c r="K2741" s="12">
        <v>34098697</v>
      </c>
      <c r="L2741">
        <v>214599</v>
      </c>
      <c r="M2741">
        <v>76.989999999999995</v>
      </c>
      <c r="N2741">
        <v>3.75</v>
      </c>
      <c r="O2741">
        <v>2.65</v>
      </c>
      <c r="P2741">
        <f xml:space="preserve"> IF(Stock_Info[[#This Row],[Close Price]] &gt; Stock_Info[[#This Row],[Open Price]], 1, 0)</f>
        <v>1</v>
      </c>
      <c r="Q2741" t="str">
        <f>IF(AND(Stock_Info[[#This Row],[% Deli. Qty to Traded Qty]]&gt;80,Stock_Info[[#This Row],[No. of Trades]]&lt;3000),"Unusual Day","")</f>
        <v/>
      </c>
      <c r="R2741" t="str">
        <f>IF(AND(Stock_Info[[#This Row],[Spread High-Low]] &lt; 10, Stock_Info[[#This Row],[% Deli. Qty to Traded Qty]] &gt; 90), "Good Day", "")</f>
        <v/>
      </c>
    </row>
    <row r="2742" spans="1:18">
      <c r="A2742" t="s">
        <v>50</v>
      </c>
      <c r="B2742" s="1">
        <v>45558</v>
      </c>
      <c r="C2742" s="1" t="str">
        <f>"WEEK" &amp;" " &amp;  INT((DAY(Stock_Info[[#This Row],[Date]])+WEEKDAY(DATE(YEAR(Stock_Info[[#This Row],[Date]]),MONTH(Stock_Info[[#This Row],[Date]]),1))-1)/7)+1</f>
        <v>WEEK 4</v>
      </c>
      <c r="D2742" s="12">
        <v>119.75</v>
      </c>
      <c r="E2742" s="12">
        <v>122</v>
      </c>
      <c r="F2742" s="12">
        <v>119.7</v>
      </c>
      <c r="G2742" s="12">
        <v>121.15</v>
      </c>
      <c r="H2742" s="12">
        <v>121.14690729755742</v>
      </c>
      <c r="I2742">
        <v>158971</v>
      </c>
      <c r="J2742">
        <v>2343</v>
      </c>
      <c r="K2742" s="12">
        <v>19258845</v>
      </c>
      <c r="L2742">
        <v>92044</v>
      </c>
      <c r="M2742">
        <v>57.9</v>
      </c>
      <c r="N2742">
        <v>2.2999999999999998</v>
      </c>
      <c r="O2742">
        <v>1.4</v>
      </c>
      <c r="P2742">
        <f xml:space="preserve"> IF(Stock_Info[[#This Row],[Close Price]] &gt; Stock_Info[[#This Row],[Open Price]], 1, 0)</f>
        <v>1</v>
      </c>
      <c r="Q2742" t="str">
        <f>IF(AND(Stock_Info[[#This Row],[% Deli. Qty to Traded Qty]]&gt;80,Stock_Info[[#This Row],[No. of Trades]]&lt;3000),"Unusual Day","")</f>
        <v/>
      </c>
      <c r="R2742" t="str">
        <f>IF(AND(Stock_Info[[#This Row],[Spread High-Low]] &lt; 10, Stock_Info[[#This Row],[% Deli. Qty to Traded Qty]] &gt; 90), "Good Day", "")</f>
        <v/>
      </c>
    </row>
    <row r="2743" spans="1:18">
      <c r="A2743" t="s">
        <v>50</v>
      </c>
      <c r="B2743" s="1">
        <v>45555</v>
      </c>
      <c r="C2743" s="1" t="str">
        <f>"WEEK" &amp;" " &amp;  INT((DAY(Stock_Info[[#This Row],[Date]])+WEEKDAY(DATE(YEAR(Stock_Info[[#This Row],[Date]]),MONTH(Stock_Info[[#This Row],[Date]]),1))-1)/7)+1</f>
        <v>WEEK 3</v>
      </c>
      <c r="D2743" s="12">
        <v>122</v>
      </c>
      <c r="E2743" s="12">
        <v>122</v>
      </c>
      <c r="F2743" s="12">
        <v>119.1</v>
      </c>
      <c r="G2743" s="12">
        <v>119.6</v>
      </c>
      <c r="H2743" s="12">
        <v>119.55144657908725</v>
      </c>
      <c r="I2743">
        <v>131690</v>
      </c>
      <c r="J2743">
        <v>2253</v>
      </c>
      <c r="K2743" s="12">
        <v>15743730</v>
      </c>
      <c r="L2743">
        <v>86986</v>
      </c>
      <c r="M2743">
        <v>66.05</v>
      </c>
      <c r="N2743">
        <v>2.9</v>
      </c>
      <c r="O2743">
        <v>-2.4</v>
      </c>
      <c r="P2743">
        <f xml:space="preserve"> IF(Stock_Info[[#This Row],[Close Price]] &gt; Stock_Info[[#This Row],[Open Price]], 1, 0)</f>
        <v>0</v>
      </c>
      <c r="Q2743" t="str">
        <f>IF(AND(Stock_Info[[#This Row],[% Deli. Qty to Traded Qty]]&gt;80,Stock_Info[[#This Row],[No. of Trades]]&lt;3000),"Unusual Day","")</f>
        <v/>
      </c>
      <c r="R2743" t="str">
        <f>IF(AND(Stock_Info[[#This Row],[Spread High-Low]] &lt; 10, Stock_Info[[#This Row],[% Deli. Qty to Traded Qty]] &gt; 90), "Good Day", "")</f>
        <v/>
      </c>
    </row>
    <row r="2744" spans="1:18">
      <c r="A2744" t="s">
        <v>50</v>
      </c>
      <c r="B2744" s="1">
        <v>45554</v>
      </c>
      <c r="C2744" s="1" t="str">
        <f>"WEEK" &amp;" " &amp;  INT((DAY(Stock_Info[[#This Row],[Date]])+WEEKDAY(DATE(YEAR(Stock_Info[[#This Row],[Date]]),MONTH(Stock_Info[[#This Row],[Date]]),1))-1)/7)+1</f>
        <v>WEEK 3</v>
      </c>
      <c r="D2744" s="12">
        <v>122</v>
      </c>
      <c r="E2744" s="12">
        <v>122.45</v>
      </c>
      <c r="F2744" s="12">
        <v>118.7</v>
      </c>
      <c r="G2744" s="12">
        <v>120.25</v>
      </c>
      <c r="H2744" s="12">
        <v>120.20246026817929</v>
      </c>
      <c r="I2744">
        <v>119174</v>
      </c>
      <c r="J2744">
        <v>2176</v>
      </c>
      <c r="K2744" s="12">
        <v>14325008</v>
      </c>
      <c r="L2744">
        <v>73476</v>
      </c>
      <c r="M2744">
        <v>61.65</v>
      </c>
      <c r="N2744">
        <v>3.75</v>
      </c>
      <c r="O2744">
        <v>-1.75</v>
      </c>
      <c r="P2744">
        <f xml:space="preserve"> IF(Stock_Info[[#This Row],[Close Price]] &gt; Stock_Info[[#This Row],[Open Price]], 1, 0)</f>
        <v>0</v>
      </c>
      <c r="Q2744" t="str">
        <f>IF(AND(Stock_Info[[#This Row],[% Deli. Qty to Traded Qty]]&gt;80,Stock_Info[[#This Row],[No. of Trades]]&lt;3000),"Unusual Day","")</f>
        <v/>
      </c>
      <c r="R2744" t="str">
        <f>IF(AND(Stock_Info[[#This Row],[Spread High-Low]] &lt; 10, Stock_Info[[#This Row],[% Deli. Qty to Traded Qty]] &gt; 90), "Good Day", "")</f>
        <v/>
      </c>
    </row>
    <row r="2745" spans="1:18">
      <c r="A2745" t="s">
        <v>50</v>
      </c>
      <c r="B2745" s="1">
        <v>45553</v>
      </c>
      <c r="C2745" s="1" t="str">
        <f>"WEEK" &amp;" " &amp;  INT((DAY(Stock_Info[[#This Row],[Date]])+WEEKDAY(DATE(YEAR(Stock_Info[[#This Row],[Date]]),MONTH(Stock_Info[[#This Row],[Date]]),1))-1)/7)+1</f>
        <v>WEEK 3</v>
      </c>
      <c r="D2745" s="12">
        <v>123</v>
      </c>
      <c r="E2745" s="12">
        <v>123</v>
      </c>
      <c r="F2745" s="12">
        <v>120.7</v>
      </c>
      <c r="G2745" s="12">
        <v>121.2</v>
      </c>
      <c r="H2745" s="12">
        <v>121.54801875517146</v>
      </c>
      <c r="I2745">
        <v>54385</v>
      </c>
      <c r="J2745">
        <v>946</v>
      </c>
      <c r="K2745" s="12">
        <v>6610389</v>
      </c>
      <c r="L2745">
        <v>39772</v>
      </c>
      <c r="M2745">
        <v>73.13</v>
      </c>
      <c r="N2745">
        <v>2.2999999999999998</v>
      </c>
      <c r="O2745">
        <v>-1.8</v>
      </c>
      <c r="P2745">
        <f xml:space="preserve"> IF(Stock_Info[[#This Row],[Close Price]] &gt; Stock_Info[[#This Row],[Open Price]], 1, 0)</f>
        <v>0</v>
      </c>
      <c r="Q2745" t="str">
        <f>IF(AND(Stock_Info[[#This Row],[% Deli. Qty to Traded Qty]]&gt;80,Stock_Info[[#This Row],[No. of Trades]]&lt;3000),"Unusual Day","")</f>
        <v/>
      </c>
      <c r="R2745" t="str">
        <f>IF(AND(Stock_Info[[#This Row],[Spread High-Low]] &lt; 10, Stock_Info[[#This Row],[% Deli. Qty to Traded Qty]] &gt; 90), "Good Day", "")</f>
        <v/>
      </c>
    </row>
    <row r="2746" spans="1:18">
      <c r="A2746" t="s">
        <v>50</v>
      </c>
      <c r="B2746" s="1">
        <v>45552</v>
      </c>
      <c r="C2746" s="1" t="str">
        <f>"WEEK" &amp;" " &amp;  INT((DAY(Stock_Info[[#This Row],[Date]])+WEEKDAY(DATE(YEAR(Stock_Info[[#This Row],[Date]]),MONTH(Stock_Info[[#This Row],[Date]]),1))-1)/7)+1</f>
        <v>WEEK 3</v>
      </c>
      <c r="D2746" s="12">
        <v>121</v>
      </c>
      <c r="E2746" s="12">
        <v>122.7</v>
      </c>
      <c r="F2746" s="12">
        <v>120.85</v>
      </c>
      <c r="G2746" s="12">
        <v>122.2</v>
      </c>
      <c r="H2746" s="12">
        <v>121.82213676555224</v>
      </c>
      <c r="I2746">
        <v>38226</v>
      </c>
      <c r="J2746">
        <v>818</v>
      </c>
      <c r="K2746" s="12">
        <v>4656773</v>
      </c>
      <c r="L2746">
        <v>20401</v>
      </c>
      <c r="M2746">
        <v>53.37</v>
      </c>
      <c r="N2746">
        <v>1.85</v>
      </c>
      <c r="O2746">
        <v>1.2</v>
      </c>
      <c r="P2746">
        <f xml:space="preserve"> IF(Stock_Info[[#This Row],[Close Price]] &gt; Stock_Info[[#This Row],[Open Price]], 1, 0)</f>
        <v>1</v>
      </c>
      <c r="Q2746" t="str">
        <f>IF(AND(Stock_Info[[#This Row],[% Deli. Qty to Traded Qty]]&gt;80,Stock_Info[[#This Row],[No. of Trades]]&lt;3000),"Unusual Day","")</f>
        <v/>
      </c>
      <c r="R2746" t="str">
        <f>IF(AND(Stock_Info[[#This Row],[Spread High-Low]] &lt; 10, Stock_Info[[#This Row],[% Deli. Qty to Traded Qty]] &gt; 90), "Good Day", "")</f>
        <v/>
      </c>
    </row>
    <row r="2747" spans="1:18">
      <c r="A2747" t="s">
        <v>50</v>
      </c>
      <c r="B2747" s="1">
        <v>45551</v>
      </c>
      <c r="C2747" s="1" t="str">
        <f>"WEEK" &amp;" " &amp;  INT((DAY(Stock_Info[[#This Row],[Date]])+WEEKDAY(DATE(YEAR(Stock_Info[[#This Row],[Date]]),MONTH(Stock_Info[[#This Row],[Date]]),1))-1)/7)+1</f>
        <v>WEEK 3</v>
      </c>
      <c r="D2747" s="12">
        <v>121.35</v>
      </c>
      <c r="E2747" s="12">
        <v>122.8</v>
      </c>
      <c r="F2747" s="12">
        <v>121.1</v>
      </c>
      <c r="G2747" s="12">
        <v>121.35</v>
      </c>
      <c r="H2747" s="12">
        <v>121.77666137387094</v>
      </c>
      <c r="I2747">
        <v>76834</v>
      </c>
      <c r="J2747">
        <v>911</v>
      </c>
      <c r="K2747" s="12">
        <v>9356588</v>
      </c>
      <c r="L2747">
        <v>43274</v>
      </c>
      <c r="M2747">
        <v>56.32</v>
      </c>
      <c r="N2747">
        <v>1.7</v>
      </c>
      <c r="O2747">
        <v>0</v>
      </c>
      <c r="P2747">
        <f xml:space="preserve"> IF(Stock_Info[[#This Row],[Close Price]] &gt; Stock_Info[[#This Row],[Open Price]], 1, 0)</f>
        <v>0</v>
      </c>
      <c r="Q2747" t="str">
        <f>IF(AND(Stock_Info[[#This Row],[% Deli. Qty to Traded Qty]]&gt;80,Stock_Info[[#This Row],[No. of Trades]]&lt;3000),"Unusual Day","")</f>
        <v/>
      </c>
      <c r="R2747" t="str">
        <f>IF(AND(Stock_Info[[#This Row],[Spread High-Low]] &lt; 10, Stock_Info[[#This Row],[% Deli. Qty to Traded Qty]] &gt; 90), "Good Day", "")</f>
        <v/>
      </c>
    </row>
    <row r="2748" spans="1:18">
      <c r="A2748" t="s">
        <v>50</v>
      </c>
      <c r="B2748" s="1">
        <v>45548</v>
      </c>
      <c r="C2748" s="1" t="str">
        <f>"WEEK" &amp;" " &amp;  INT((DAY(Stock_Info[[#This Row],[Date]])+WEEKDAY(DATE(YEAR(Stock_Info[[#This Row],[Date]]),MONTH(Stock_Info[[#This Row],[Date]]),1))-1)/7)+1</f>
        <v>WEEK 2</v>
      </c>
      <c r="D2748" s="12">
        <v>120.05</v>
      </c>
      <c r="E2748" s="12">
        <v>122.5</v>
      </c>
      <c r="F2748" s="12">
        <v>119.65</v>
      </c>
      <c r="G2748" s="12">
        <v>120.7</v>
      </c>
      <c r="H2748" s="12">
        <v>120.86351989347106</v>
      </c>
      <c r="I2748">
        <v>99128</v>
      </c>
      <c r="J2748">
        <v>1477</v>
      </c>
      <c r="K2748" s="12">
        <v>11980959</v>
      </c>
      <c r="L2748">
        <v>39910</v>
      </c>
      <c r="M2748">
        <v>40.26</v>
      </c>
      <c r="N2748">
        <v>2.85</v>
      </c>
      <c r="O2748">
        <v>0.65</v>
      </c>
      <c r="P2748">
        <f xml:space="preserve"> IF(Stock_Info[[#This Row],[Close Price]] &gt; Stock_Info[[#This Row],[Open Price]], 1, 0)</f>
        <v>1</v>
      </c>
      <c r="Q2748" t="str">
        <f>IF(AND(Stock_Info[[#This Row],[% Deli. Qty to Traded Qty]]&gt;80,Stock_Info[[#This Row],[No. of Trades]]&lt;3000),"Unusual Day","")</f>
        <v/>
      </c>
      <c r="R2748" t="str">
        <f>IF(AND(Stock_Info[[#This Row],[Spread High-Low]] &lt; 10, Stock_Info[[#This Row],[% Deli. Qty to Traded Qty]] &gt; 90), "Good Day", "")</f>
        <v/>
      </c>
    </row>
    <row r="2749" spans="1:18">
      <c r="A2749" t="s">
        <v>50</v>
      </c>
      <c r="B2749" s="1">
        <v>45547</v>
      </c>
      <c r="C2749" s="1" t="str">
        <f>"WEEK" &amp;" " &amp;  INT((DAY(Stock_Info[[#This Row],[Date]])+WEEKDAY(DATE(YEAR(Stock_Info[[#This Row],[Date]]),MONTH(Stock_Info[[#This Row],[Date]]),1))-1)/7)+1</f>
        <v>WEEK 2</v>
      </c>
      <c r="D2749" s="12">
        <v>120.9</v>
      </c>
      <c r="E2749" s="12">
        <v>120.9</v>
      </c>
      <c r="F2749" s="12">
        <v>119.45</v>
      </c>
      <c r="G2749" s="12">
        <v>120.1</v>
      </c>
      <c r="H2749" s="12">
        <v>119.97313188448943</v>
      </c>
      <c r="I2749">
        <v>26872</v>
      </c>
      <c r="J2749">
        <v>544</v>
      </c>
      <c r="K2749" s="12">
        <v>3223918</v>
      </c>
      <c r="L2749">
        <v>15361</v>
      </c>
      <c r="M2749">
        <v>57.16</v>
      </c>
      <c r="N2749">
        <v>1.45</v>
      </c>
      <c r="O2749">
        <v>-0.8</v>
      </c>
      <c r="P2749">
        <f xml:space="preserve"> IF(Stock_Info[[#This Row],[Close Price]] &gt; Stock_Info[[#This Row],[Open Price]], 1, 0)</f>
        <v>0</v>
      </c>
      <c r="Q2749" t="str">
        <f>IF(AND(Stock_Info[[#This Row],[% Deli. Qty to Traded Qty]]&gt;80,Stock_Info[[#This Row],[No. of Trades]]&lt;3000),"Unusual Day","")</f>
        <v/>
      </c>
      <c r="R2749" t="str">
        <f>IF(AND(Stock_Info[[#This Row],[Spread High-Low]] &lt; 10, Stock_Info[[#This Row],[% Deli. Qty to Traded Qty]] &gt; 90), "Good Day", "")</f>
        <v/>
      </c>
    </row>
    <row r="2750" spans="1:18">
      <c r="A2750" t="s">
        <v>50</v>
      </c>
      <c r="B2750" s="1">
        <v>45546</v>
      </c>
      <c r="C2750" s="1" t="str">
        <f>"WEEK" &amp;" " &amp;  INT((DAY(Stock_Info[[#This Row],[Date]])+WEEKDAY(DATE(YEAR(Stock_Info[[#This Row],[Date]]),MONTH(Stock_Info[[#This Row],[Date]]),1))-1)/7)+1</f>
        <v>WEEK 2</v>
      </c>
      <c r="D2750" s="12">
        <v>122.25</v>
      </c>
      <c r="E2750" s="12">
        <v>122.25</v>
      </c>
      <c r="F2750" s="12">
        <v>119.75</v>
      </c>
      <c r="G2750" s="12">
        <v>119.9</v>
      </c>
      <c r="H2750" s="12">
        <v>120.58287602072176</v>
      </c>
      <c r="I2750">
        <v>91112</v>
      </c>
      <c r="J2750">
        <v>1386</v>
      </c>
      <c r="K2750" s="12">
        <v>10986547</v>
      </c>
      <c r="L2750">
        <v>57172</v>
      </c>
      <c r="M2750">
        <v>62.75</v>
      </c>
      <c r="N2750">
        <v>2.5</v>
      </c>
      <c r="O2750">
        <v>-2.35</v>
      </c>
      <c r="P2750">
        <f xml:space="preserve"> IF(Stock_Info[[#This Row],[Close Price]] &gt; Stock_Info[[#This Row],[Open Price]], 1, 0)</f>
        <v>0</v>
      </c>
      <c r="Q2750" t="str">
        <f>IF(AND(Stock_Info[[#This Row],[% Deli. Qty to Traded Qty]]&gt;80,Stock_Info[[#This Row],[No. of Trades]]&lt;3000),"Unusual Day","")</f>
        <v/>
      </c>
      <c r="R2750" t="str">
        <f>IF(AND(Stock_Info[[#This Row],[Spread High-Low]] &lt; 10, Stock_Info[[#This Row],[% Deli. Qty to Traded Qty]] &gt; 90), "Good Day", "")</f>
        <v/>
      </c>
    </row>
    <row r="2751" spans="1:18">
      <c r="A2751" t="s">
        <v>50</v>
      </c>
      <c r="B2751" s="1">
        <v>45545</v>
      </c>
      <c r="C2751" s="1" t="str">
        <f>"WEEK" &amp;" " &amp;  INT((DAY(Stock_Info[[#This Row],[Date]])+WEEKDAY(DATE(YEAR(Stock_Info[[#This Row],[Date]]),MONTH(Stock_Info[[#This Row],[Date]]),1))-1)/7)+1</f>
        <v>WEEK 2</v>
      </c>
      <c r="D2751" s="12">
        <v>121.05</v>
      </c>
      <c r="E2751" s="12">
        <v>121.95</v>
      </c>
      <c r="F2751" s="12">
        <v>120.2</v>
      </c>
      <c r="G2751" s="12">
        <v>121.65</v>
      </c>
      <c r="H2751" s="12">
        <v>120.9997165747109</v>
      </c>
      <c r="I2751">
        <v>52924</v>
      </c>
      <c r="J2751">
        <v>717</v>
      </c>
      <c r="K2751" s="12">
        <v>6403789</v>
      </c>
      <c r="L2751">
        <v>23604</v>
      </c>
      <c r="M2751">
        <v>44.6</v>
      </c>
      <c r="N2751">
        <v>1.75</v>
      </c>
      <c r="O2751">
        <v>0.6</v>
      </c>
      <c r="P2751">
        <f xml:space="preserve"> IF(Stock_Info[[#This Row],[Close Price]] &gt; Stock_Info[[#This Row],[Open Price]], 1, 0)</f>
        <v>1</v>
      </c>
      <c r="Q2751" t="str">
        <f>IF(AND(Stock_Info[[#This Row],[% Deli. Qty to Traded Qty]]&gt;80,Stock_Info[[#This Row],[No. of Trades]]&lt;3000),"Unusual Day","")</f>
        <v/>
      </c>
      <c r="R2751" t="str">
        <f>IF(AND(Stock_Info[[#This Row],[Spread High-Low]] &lt; 10, Stock_Info[[#This Row],[% Deli. Qty to Traded Qty]] &gt; 90), "Good Day", "")</f>
        <v/>
      </c>
    </row>
    <row r="2752" spans="1:18">
      <c r="A2752" t="s">
        <v>51</v>
      </c>
      <c r="B2752" s="1">
        <v>45910</v>
      </c>
      <c r="C2752" s="1" t="str">
        <f>"WEEK" &amp;" " &amp;  INT((DAY(Stock_Info[[#This Row],[Date]])+WEEKDAY(DATE(YEAR(Stock_Info[[#This Row],[Date]]),MONTH(Stock_Info[[#This Row],[Date]]),1))-1)/7)+1</f>
        <v>WEEK 2</v>
      </c>
      <c r="D2752" s="12">
        <v>24.99</v>
      </c>
      <c r="E2752" s="12">
        <v>25.54</v>
      </c>
      <c r="F2752" s="12">
        <v>24.99</v>
      </c>
      <c r="G2752" s="12">
        <v>25.33</v>
      </c>
      <c r="H2752" s="12">
        <v>25.33296200750469</v>
      </c>
      <c r="I2752">
        <v>34112</v>
      </c>
      <c r="J2752">
        <v>187</v>
      </c>
      <c r="K2752" s="12">
        <v>864158</v>
      </c>
      <c r="N2752">
        <v>0.55000000000000004</v>
      </c>
      <c r="O2752">
        <v>0.34</v>
      </c>
      <c r="P2752">
        <f xml:space="preserve"> IF(Stock_Info[[#This Row],[Close Price]] &gt; Stock_Info[[#This Row],[Open Price]], 1, 0)</f>
        <v>1</v>
      </c>
      <c r="Q2752" t="str">
        <f>IF(AND(Stock_Info[[#This Row],[% Deli. Qty to Traded Qty]]&gt;80,Stock_Info[[#This Row],[No. of Trades]]&lt;3000),"Unusual Day","")</f>
        <v/>
      </c>
      <c r="R2752" t="str">
        <f>IF(AND(Stock_Info[[#This Row],[Spread High-Low]] &lt; 10, Stock_Info[[#This Row],[% Deli. Qty to Traded Qty]] &gt; 90), "Good Day", "")</f>
        <v/>
      </c>
    </row>
    <row r="2753" spans="1:18">
      <c r="A2753" t="s">
        <v>51</v>
      </c>
      <c r="B2753" s="1">
        <v>45909</v>
      </c>
      <c r="C2753" s="1" t="str">
        <f>"WEEK" &amp;" " &amp;  INT((DAY(Stock_Info[[#This Row],[Date]])+WEEKDAY(DATE(YEAR(Stock_Info[[#This Row],[Date]]),MONTH(Stock_Info[[#This Row],[Date]]),1))-1)/7)+1</f>
        <v>WEEK 2</v>
      </c>
      <c r="D2753" s="12">
        <v>25.22</v>
      </c>
      <c r="E2753" s="12">
        <v>25.32</v>
      </c>
      <c r="F2753" s="12">
        <v>24.83</v>
      </c>
      <c r="G2753" s="12">
        <v>24.99</v>
      </c>
      <c r="H2753" s="12">
        <v>25.122345063299967</v>
      </c>
      <c r="I2753">
        <v>57346</v>
      </c>
      <c r="J2753">
        <v>399</v>
      </c>
      <c r="K2753" s="12">
        <v>1440666</v>
      </c>
      <c r="L2753">
        <v>38668</v>
      </c>
      <c r="M2753">
        <v>67.430000000000007</v>
      </c>
      <c r="N2753">
        <v>0.49</v>
      </c>
      <c r="O2753">
        <v>-0.23</v>
      </c>
      <c r="P2753">
        <f xml:space="preserve"> IF(Stock_Info[[#This Row],[Close Price]] &gt; Stock_Info[[#This Row],[Open Price]], 1, 0)</f>
        <v>0</v>
      </c>
      <c r="Q2753" t="str">
        <f>IF(AND(Stock_Info[[#This Row],[% Deli. Qty to Traded Qty]]&gt;80,Stock_Info[[#This Row],[No. of Trades]]&lt;3000),"Unusual Day","")</f>
        <v/>
      </c>
      <c r="R2753" t="str">
        <f>IF(AND(Stock_Info[[#This Row],[Spread High-Low]] &lt; 10, Stock_Info[[#This Row],[% Deli. Qty to Traded Qty]] &gt; 90), "Good Day", "")</f>
        <v/>
      </c>
    </row>
    <row r="2754" spans="1:18">
      <c r="A2754" t="s">
        <v>51</v>
      </c>
      <c r="B2754" s="1">
        <v>45908</v>
      </c>
      <c r="C2754" s="1" t="str">
        <f>"WEEK" &amp;" " &amp;  INT((DAY(Stock_Info[[#This Row],[Date]])+WEEKDAY(DATE(YEAR(Stock_Info[[#This Row],[Date]]),MONTH(Stock_Info[[#This Row],[Date]]),1))-1)/7)+1</f>
        <v>WEEK 2</v>
      </c>
      <c r="D2754" s="12">
        <v>25.01</v>
      </c>
      <c r="E2754" s="12">
        <v>25.79</v>
      </c>
      <c r="F2754" s="12">
        <v>24.93</v>
      </c>
      <c r="G2754" s="12">
        <v>25.16</v>
      </c>
      <c r="H2754" s="12">
        <v>25.408769581494571</v>
      </c>
      <c r="I2754">
        <v>95626</v>
      </c>
      <c r="J2754">
        <v>397</v>
      </c>
      <c r="K2754" s="12">
        <v>2429739</v>
      </c>
      <c r="L2754">
        <v>79769</v>
      </c>
      <c r="M2754">
        <v>83.42</v>
      </c>
      <c r="N2754">
        <v>0.86</v>
      </c>
      <c r="O2754">
        <v>0.15</v>
      </c>
      <c r="P2754">
        <f xml:space="preserve"> IF(Stock_Info[[#This Row],[Close Price]] &gt; Stock_Info[[#This Row],[Open Price]], 1, 0)</f>
        <v>1</v>
      </c>
      <c r="Q2754" t="str">
        <f>IF(AND(Stock_Info[[#This Row],[% Deli. Qty to Traded Qty]]&gt;80,Stock_Info[[#This Row],[No. of Trades]]&lt;3000),"Unusual Day","")</f>
        <v>Unusual Day</v>
      </c>
      <c r="R2754" t="str">
        <f>IF(AND(Stock_Info[[#This Row],[Spread High-Low]] &lt; 10, Stock_Info[[#This Row],[% Deli. Qty to Traded Qty]] &gt; 90), "Good Day", "")</f>
        <v/>
      </c>
    </row>
    <row r="2755" spans="1:18">
      <c r="A2755" t="s">
        <v>51</v>
      </c>
      <c r="B2755" s="1">
        <v>45905</v>
      </c>
      <c r="C2755" s="1" t="str">
        <f>"WEEK" &amp;" " &amp;  INT((DAY(Stock_Info[[#This Row],[Date]])+WEEKDAY(DATE(YEAR(Stock_Info[[#This Row],[Date]]),MONTH(Stock_Info[[#This Row],[Date]]),1))-1)/7)+1</f>
        <v>WEEK 1</v>
      </c>
      <c r="D2755" s="12">
        <v>25.12</v>
      </c>
      <c r="E2755" s="12">
        <v>25.19</v>
      </c>
      <c r="F2755" s="12">
        <v>24.75</v>
      </c>
      <c r="G2755" s="12">
        <v>24.91</v>
      </c>
      <c r="H2755" s="12">
        <v>24.90191704104868</v>
      </c>
      <c r="I2755">
        <v>64996</v>
      </c>
      <c r="J2755">
        <v>534</v>
      </c>
      <c r="K2755" s="12">
        <v>1618525</v>
      </c>
      <c r="L2755">
        <v>36556</v>
      </c>
      <c r="M2755">
        <v>56.24</v>
      </c>
      <c r="N2755">
        <v>0.44</v>
      </c>
      <c r="O2755">
        <v>-0.21</v>
      </c>
      <c r="P2755">
        <f xml:space="preserve"> IF(Stock_Info[[#This Row],[Close Price]] &gt; Stock_Info[[#This Row],[Open Price]], 1, 0)</f>
        <v>0</v>
      </c>
      <c r="Q2755" t="str">
        <f>IF(AND(Stock_Info[[#This Row],[% Deli. Qty to Traded Qty]]&gt;80,Stock_Info[[#This Row],[No. of Trades]]&lt;3000),"Unusual Day","")</f>
        <v/>
      </c>
      <c r="R2755" t="str">
        <f>IF(AND(Stock_Info[[#This Row],[Spread High-Low]] &lt; 10, Stock_Info[[#This Row],[% Deli. Qty to Traded Qty]] &gt; 90), "Good Day", "")</f>
        <v/>
      </c>
    </row>
    <row r="2756" spans="1:18">
      <c r="A2756" t="s">
        <v>51</v>
      </c>
      <c r="B2756" s="1">
        <v>45904</v>
      </c>
      <c r="C2756" s="1" t="str">
        <f>"WEEK" &amp;" " &amp;  INT((DAY(Stock_Info[[#This Row],[Date]])+WEEKDAY(DATE(YEAR(Stock_Info[[#This Row],[Date]]),MONTH(Stock_Info[[#This Row],[Date]]),1))-1)/7)+1</f>
        <v>WEEK 1</v>
      </c>
      <c r="D2756" s="12">
        <v>25.06</v>
      </c>
      <c r="E2756" s="12">
        <v>25.4</v>
      </c>
      <c r="F2756" s="12">
        <v>24.99</v>
      </c>
      <c r="G2756" s="12">
        <v>25.1</v>
      </c>
      <c r="H2756" s="12">
        <v>25.17750619255256</v>
      </c>
      <c r="I2756">
        <v>48849</v>
      </c>
      <c r="J2756">
        <v>212</v>
      </c>
      <c r="K2756" s="12">
        <v>1229896</v>
      </c>
      <c r="L2756">
        <v>36899</v>
      </c>
      <c r="M2756">
        <v>75.540000000000006</v>
      </c>
      <c r="N2756">
        <v>0.41</v>
      </c>
      <c r="O2756">
        <v>0.04</v>
      </c>
      <c r="P2756">
        <f xml:space="preserve"> IF(Stock_Info[[#This Row],[Close Price]] &gt; Stock_Info[[#This Row],[Open Price]], 1, 0)</f>
        <v>1</v>
      </c>
      <c r="Q2756" t="str">
        <f>IF(AND(Stock_Info[[#This Row],[% Deli. Qty to Traded Qty]]&gt;80,Stock_Info[[#This Row],[No. of Trades]]&lt;3000),"Unusual Day","")</f>
        <v/>
      </c>
      <c r="R2756" t="str">
        <f>IF(AND(Stock_Info[[#This Row],[Spread High-Low]] &lt; 10, Stock_Info[[#This Row],[% Deli. Qty to Traded Qty]] &gt; 90), "Good Day", "")</f>
        <v/>
      </c>
    </row>
    <row r="2757" spans="1:18">
      <c r="A2757" t="s">
        <v>51</v>
      </c>
      <c r="B2757" s="1">
        <v>45903</v>
      </c>
      <c r="C2757" s="1" t="str">
        <f>"WEEK" &amp;" " &amp;  INT((DAY(Stock_Info[[#This Row],[Date]])+WEEKDAY(DATE(YEAR(Stock_Info[[#This Row],[Date]]),MONTH(Stock_Info[[#This Row],[Date]]),1))-1)/7)+1</f>
        <v>WEEK 1</v>
      </c>
      <c r="D2757" s="12">
        <v>25.03</v>
      </c>
      <c r="E2757" s="12">
        <v>25.27</v>
      </c>
      <c r="F2757" s="12">
        <v>24.7</v>
      </c>
      <c r="G2757" s="12">
        <v>24.96</v>
      </c>
      <c r="H2757" s="12">
        <v>24.888701087150785</v>
      </c>
      <c r="I2757">
        <v>195833</v>
      </c>
      <c r="J2757">
        <v>522</v>
      </c>
      <c r="K2757" s="12">
        <v>4874029</v>
      </c>
      <c r="L2757">
        <v>133047</v>
      </c>
      <c r="M2757">
        <v>67.94</v>
      </c>
      <c r="N2757">
        <v>0.56999999999999995</v>
      </c>
      <c r="O2757">
        <v>-7.0000000000000007E-2</v>
      </c>
      <c r="P2757">
        <f xml:space="preserve"> IF(Stock_Info[[#This Row],[Close Price]] &gt; Stock_Info[[#This Row],[Open Price]], 1, 0)</f>
        <v>0</v>
      </c>
      <c r="Q2757" t="str">
        <f>IF(AND(Stock_Info[[#This Row],[% Deli. Qty to Traded Qty]]&gt;80,Stock_Info[[#This Row],[No. of Trades]]&lt;3000),"Unusual Day","")</f>
        <v/>
      </c>
      <c r="R2757" t="str">
        <f>IF(AND(Stock_Info[[#This Row],[Spread High-Low]] &lt; 10, Stock_Info[[#This Row],[% Deli. Qty to Traded Qty]] &gt; 90), "Good Day", "")</f>
        <v/>
      </c>
    </row>
    <row r="2758" spans="1:18">
      <c r="A2758" t="s">
        <v>51</v>
      </c>
      <c r="B2758" s="1">
        <v>45902</v>
      </c>
      <c r="C2758" s="1" t="str">
        <f>"WEEK" &amp;" " &amp;  INT((DAY(Stock_Info[[#This Row],[Date]])+WEEKDAY(DATE(YEAR(Stock_Info[[#This Row],[Date]]),MONTH(Stock_Info[[#This Row],[Date]]),1))-1)/7)+1</f>
        <v>WEEK 1</v>
      </c>
      <c r="D2758" s="12">
        <v>25.46</v>
      </c>
      <c r="E2758" s="12">
        <v>25.58</v>
      </c>
      <c r="F2758" s="12">
        <v>24.97</v>
      </c>
      <c r="G2758" s="12">
        <v>25.07</v>
      </c>
      <c r="H2758" s="12">
        <v>25.304608076009501</v>
      </c>
      <c r="I2758">
        <v>157875</v>
      </c>
      <c r="J2758">
        <v>779</v>
      </c>
      <c r="K2758" s="12">
        <v>3994965</v>
      </c>
      <c r="L2758">
        <v>102595</v>
      </c>
      <c r="M2758">
        <v>64.98</v>
      </c>
      <c r="N2758">
        <v>0.61</v>
      </c>
      <c r="O2758">
        <v>-0.39</v>
      </c>
      <c r="P2758">
        <f xml:space="preserve"> IF(Stock_Info[[#This Row],[Close Price]] &gt; Stock_Info[[#This Row],[Open Price]], 1, 0)</f>
        <v>0</v>
      </c>
      <c r="Q2758" t="str">
        <f>IF(AND(Stock_Info[[#This Row],[% Deli. Qty to Traded Qty]]&gt;80,Stock_Info[[#This Row],[No. of Trades]]&lt;3000),"Unusual Day","")</f>
        <v/>
      </c>
      <c r="R2758" t="str">
        <f>IF(AND(Stock_Info[[#This Row],[Spread High-Low]] &lt; 10, Stock_Info[[#This Row],[% Deli. Qty to Traded Qty]] &gt; 90), "Good Day", "")</f>
        <v/>
      </c>
    </row>
    <row r="2759" spans="1:18">
      <c r="A2759" t="s">
        <v>51</v>
      </c>
      <c r="B2759" s="1">
        <v>45901</v>
      </c>
      <c r="C2759" s="1" t="str">
        <f>"WEEK" &amp;" " &amp;  INT((DAY(Stock_Info[[#This Row],[Date]])+WEEKDAY(DATE(YEAR(Stock_Info[[#This Row],[Date]]),MONTH(Stock_Info[[#This Row],[Date]]),1))-1)/7)+1</f>
        <v>WEEK 1</v>
      </c>
      <c r="D2759" s="12">
        <v>25.6</v>
      </c>
      <c r="E2759" s="12">
        <v>25.78</v>
      </c>
      <c r="F2759" s="12">
        <v>24.71</v>
      </c>
      <c r="G2759" s="12">
        <v>24.98</v>
      </c>
      <c r="H2759" s="12">
        <v>25.107717018218089</v>
      </c>
      <c r="I2759">
        <v>272696</v>
      </c>
      <c r="J2759">
        <v>1359</v>
      </c>
      <c r="K2759" s="12">
        <v>6846774</v>
      </c>
      <c r="L2759">
        <v>207651</v>
      </c>
      <c r="M2759">
        <v>76.150000000000006</v>
      </c>
      <c r="N2759">
        <v>1.07</v>
      </c>
      <c r="O2759">
        <v>-0.62</v>
      </c>
      <c r="P2759">
        <f xml:space="preserve"> IF(Stock_Info[[#This Row],[Close Price]] &gt; Stock_Info[[#This Row],[Open Price]], 1, 0)</f>
        <v>0</v>
      </c>
      <c r="Q2759" t="str">
        <f>IF(AND(Stock_Info[[#This Row],[% Deli. Qty to Traded Qty]]&gt;80,Stock_Info[[#This Row],[No. of Trades]]&lt;3000),"Unusual Day","")</f>
        <v/>
      </c>
      <c r="R2759" t="str">
        <f>IF(AND(Stock_Info[[#This Row],[Spread High-Low]] &lt; 10, Stock_Info[[#This Row],[% Deli. Qty to Traded Qty]] &gt; 90), "Good Day", "")</f>
        <v/>
      </c>
    </row>
    <row r="2760" spans="1:18">
      <c r="A2760" t="s">
        <v>51</v>
      </c>
      <c r="B2760" s="1">
        <v>45898</v>
      </c>
      <c r="C2760" s="1" t="str">
        <f>"WEEK" &amp;" " &amp;  INT((DAY(Stock_Info[[#This Row],[Date]])+WEEKDAY(DATE(YEAR(Stock_Info[[#This Row],[Date]]),MONTH(Stock_Info[[#This Row],[Date]]),1))-1)/7)+1</f>
        <v>WEEK 5</v>
      </c>
      <c r="D2760" s="12">
        <v>25.9</v>
      </c>
      <c r="E2760" s="12">
        <v>26.23</v>
      </c>
      <c r="F2760" s="12">
        <v>25.54</v>
      </c>
      <c r="G2760" s="12">
        <v>25.62</v>
      </c>
      <c r="H2760" s="12">
        <v>25.77677768916233</v>
      </c>
      <c r="I2760">
        <v>78993</v>
      </c>
      <c r="J2760">
        <v>473</v>
      </c>
      <c r="K2760" s="12">
        <v>2036185</v>
      </c>
      <c r="L2760">
        <v>42883</v>
      </c>
      <c r="M2760">
        <v>54.29</v>
      </c>
      <c r="N2760">
        <v>0.69</v>
      </c>
      <c r="O2760">
        <v>-0.28000000000000003</v>
      </c>
      <c r="P2760">
        <f xml:space="preserve"> IF(Stock_Info[[#This Row],[Close Price]] &gt; Stock_Info[[#This Row],[Open Price]], 1, 0)</f>
        <v>0</v>
      </c>
      <c r="Q2760" t="str">
        <f>IF(AND(Stock_Info[[#This Row],[% Deli. Qty to Traded Qty]]&gt;80,Stock_Info[[#This Row],[No. of Trades]]&lt;3000),"Unusual Day","")</f>
        <v/>
      </c>
      <c r="R2760" t="str">
        <f>IF(AND(Stock_Info[[#This Row],[Spread High-Low]] &lt; 10, Stock_Info[[#This Row],[% Deli. Qty to Traded Qty]] &gt; 90), "Good Day", "")</f>
        <v/>
      </c>
    </row>
    <row r="2761" spans="1:18">
      <c r="A2761" t="s">
        <v>51</v>
      </c>
      <c r="B2761" s="1">
        <v>45897</v>
      </c>
      <c r="C2761" s="1" t="str">
        <f>"WEEK" &amp;" " &amp;  INT((DAY(Stock_Info[[#This Row],[Date]])+WEEKDAY(DATE(YEAR(Stock_Info[[#This Row],[Date]]),MONTH(Stock_Info[[#This Row],[Date]]),1))-1)/7)+1</f>
        <v>WEEK 5</v>
      </c>
      <c r="D2761" s="12">
        <v>26.77</v>
      </c>
      <c r="E2761" s="12">
        <v>26.77</v>
      </c>
      <c r="F2761" s="12">
        <v>25.86</v>
      </c>
      <c r="G2761" s="12">
        <v>25.93</v>
      </c>
      <c r="H2761" s="12">
        <v>26.157135596247098</v>
      </c>
      <c r="I2761">
        <v>72797</v>
      </c>
      <c r="J2761">
        <v>554</v>
      </c>
      <c r="K2761" s="12">
        <v>1904161</v>
      </c>
      <c r="L2761">
        <v>39454</v>
      </c>
      <c r="M2761">
        <v>54.2</v>
      </c>
      <c r="N2761">
        <v>0.91</v>
      </c>
      <c r="O2761">
        <v>-0.84</v>
      </c>
      <c r="P2761">
        <f xml:space="preserve"> IF(Stock_Info[[#This Row],[Close Price]] &gt; Stock_Info[[#This Row],[Open Price]], 1, 0)</f>
        <v>0</v>
      </c>
      <c r="Q2761" t="str">
        <f>IF(AND(Stock_Info[[#This Row],[% Deli. Qty to Traded Qty]]&gt;80,Stock_Info[[#This Row],[No. of Trades]]&lt;3000),"Unusual Day","")</f>
        <v/>
      </c>
      <c r="R2761" t="str">
        <f>IF(AND(Stock_Info[[#This Row],[Spread High-Low]] &lt; 10, Stock_Info[[#This Row],[% Deli. Qty to Traded Qty]] &gt; 90), "Good Day", "")</f>
        <v/>
      </c>
    </row>
    <row r="2762" spans="1:18">
      <c r="A2762" t="s">
        <v>51</v>
      </c>
      <c r="B2762" s="1">
        <v>45895</v>
      </c>
      <c r="C2762" s="1" t="str">
        <f>"WEEK" &amp;" " &amp;  INT((DAY(Stock_Info[[#This Row],[Date]])+WEEKDAY(DATE(YEAR(Stock_Info[[#This Row],[Date]]),MONTH(Stock_Info[[#This Row],[Date]]),1))-1)/7)+1</f>
        <v>WEEK 5</v>
      </c>
      <c r="D2762" s="12">
        <v>26.77</v>
      </c>
      <c r="E2762" s="12">
        <v>26.8</v>
      </c>
      <c r="F2762" s="12">
        <v>26.15</v>
      </c>
      <c r="G2762" s="12">
        <v>26.25</v>
      </c>
      <c r="H2762" s="12">
        <v>26.294180144020778</v>
      </c>
      <c r="I2762">
        <v>42355</v>
      </c>
      <c r="J2762">
        <v>217</v>
      </c>
      <c r="K2762" s="12">
        <v>1113690</v>
      </c>
      <c r="L2762">
        <v>33935</v>
      </c>
      <c r="M2762">
        <v>80.12</v>
      </c>
      <c r="N2762">
        <v>0.65</v>
      </c>
      <c r="O2762">
        <v>-0.52</v>
      </c>
      <c r="P2762">
        <f xml:space="preserve"> IF(Stock_Info[[#This Row],[Close Price]] &gt; Stock_Info[[#This Row],[Open Price]], 1, 0)</f>
        <v>0</v>
      </c>
      <c r="Q2762" t="str">
        <f>IF(AND(Stock_Info[[#This Row],[% Deli. Qty to Traded Qty]]&gt;80,Stock_Info[[#This Row],[No. of Trades]]&lt;3000),"Unusual Day","")</f>
        <v>Unusual Day</v>
      </c>
      <c r="R2762" t="str">
        <f>IF(AND(Stock_Info[[#This Row],[Spread High-Low]] &lt; 10, Stock_Info[[#This Row],[% Deli. Qty to Traded Qty]] &gt; 90), "Good Day", "")</f>
        <v/>
      </c>
    </row>
    <row r="2763" spans="1:18">
      <c r="A2763" t="s">
        <v>51</v>
      </c>
      <c r="B2763" s="1">
        <v>45894</v>
      </c>
      <c r="C2763" s="1" t="str">
        <f>"WEEK" &amp;" " &amp;  INT((DAY(Stock_Info[[#This Row],[Date]])+WEEKDAY(DATE(YEAR(Stock_Info[[#This Row],[Date]]),MONTH(Stock_Info[[#This Row],[Date]]),1))-1)/7)+1</f>
        <v>WEEK 5</v>
      </c>
      <c r="D2763" s="12">
        <v>27.03</v>
      </c>
      <c r="E2763" s="12">
        <v>27.21</v>
      </c>
      <c r="F2763" s="12">
        <v>26.8</v>
      </c>
      <c r="G2763" s="12">
        <v>26.86</v>
      </c>
      <c r="H2763" s="12">
        <v>26.992557953865017</v>
      </c>
      <c r="I2763">
        <v>35071</v>
      </c>
      <c r="J2763">
        <v>354</v>
      </c>
      <c r="K2763" s="12">
        <v>946656</v>
      </c>
      <c r="L2763">
        <v>25165</v>
      </c>
      <c r="M2763">
        <v>71.75</v>
      </c>
      <c r="N2763">
        <v>0.41</v>
      </c>
      <c r="O2763">
        <v>-0.17</v>
      </c>
      <c r="P2763">
        <f xml:space="preserve"> IF(Stock_Info[[#This Row],[Close Price]] &gt; Stock_Info[[#This Row],[Open Price]], 1, 0)</f>
        <v>0</v>
      </c>
      <c r="Q2763" t="str">
        <f>IF(AND(Stock_Info[[#This Row],[% Deli. Qty to Traded Qty]]&gt;80,Stock_Info[[#This Row],[No. of Trades]]&lt;3000),"Unusual Day","")</f>
        <v/>
      </c>
      <c r="R2763" t="str">
        <f>IF(AND(Stock_Info[[#This Row],[Spread High-Low]] &lt; 10, Stock_Info[[#This Row],[% Deli. Qty to Traded Qty]] &gt; 90), "Good Day", "")</f>
        <v/>
      </c>
    </row>
    <row r="2764" spans="1:18">
      <c r="A2764" t="s">
        <v>51</v>
      </c>
      <c r="B2764" s="1">
        <v>45891</v>
      </c>
      <c r="C2764" s="1" t="str">
        <f>"WEEK" &amp;" " &amp;  INT((DAY(Stock_Info[[#This Row],[Date]])+WEEKDAY(DATE(YEAR(Stock_Info[[#This Row],[Date]]),MONTH(Stock_Info[[#This Row],[Date]]),1))-1)/7)+1</f>
        <v>WEEK 4</v>
      </c>
      <c r="D2764" s="12">
        <v>26.87</v>
      </c>
      <c r="E2764" s="12">
        <v>27.29</v>
      </c>
      <c r="F2764" s="12">
        <v>26.87</v>
      </c>
      <c r="G2764" s="12">
        <v>27.11</v>
      </c>
      <c r="H2764" s="12">
        <v>27.078709326389632</v>
      </c>
      <c r="I2764">
        <v>102923</v>
      </c>
      <c r="J2764">
        <v>358</v>
      </c>
      <c r="K2764" s="12">
        <v>2787022</v>
      </c>
      <c r="L2764">
        <v>75941</v>
      </c>
      <c r="M2764">
        <v>73.78</v>
      </c>
      <c r="N2764">
        <v>0.42</v>
      </c>
      <c r="O2764">
        <v>0.24</v>
      </c>
      <c r="P2764">
        <f xml:space="preserve"> IF(Stock_Info[[#This Row],[Close Price]] &gt; Stock_Info[[#This Row],[Open Price]], 1, 0)</f>
        <v>1</v>
      </c>
      <c r="Q2764" t="str">
        <f>IF(AND(Stock_Info[[#This Row],[% Deli. Qty to Traded Qty]]&gt;80,Stock_Info[[#This Row],[No. of Trades]]&lt;3000),"Unusual Day","")</f>
        <v/>
      </c>
      <c r="R2764" t="str">
        <f>IF(AND(Stock_Info[[#This Row],[Spread High-Low]] &lt; 10, Stock_Info[[#This Row],[% Deli. Qty to Traded Qty]] &gt; 90), "Good Day", "")</f>
        <v/>
      </c>
    </row>
    <row r="2765" spans="1:18">
      <c r="A2765" t="s">
        <v>51</v>
      </c>
      <c r="B2765" s="1">
        <v>45890</v>
      </c>
      <c r="C2765" s="1" t="str">
        <f>"WEEK" &amp;" " &amp;  INT((DAY(Stock_Info[[#This Row],[Date]])+WEEKDAY(DATE(YEAR(Stock_Info[[#This Row],[Date]]),MONTH(Stock_Info[[#This Row],[Date]]),1))-1)/7)+1</f>
        <v>WEEK 4</v>
      </c>
      <c r="D2765" s="12">
        <v>27.35</v>
      </c>
      <c r="E2765" s="12">
        <v>27.5</v>
      </c>
      <c r="F2765" s="12">
        <v>27</v>
      </c>
      <c r="G2765" s="12">
        <v>27.13</v>
      </c>
      <c r="H2765" s="12">
        <v>27.276007418647783</v>
      </c>
      <c r="I2765">
        <v>35586</v>
      </c>
      <c r="J2765">
        <v>163</v>
      </c>
      <c r="K2765" s="12">
        <v>970644</v>
      </c>
      <c r="L2765">
        <v>24926</v>
      </c>
      <c r="M2765">
        <v>70.040000000000006</v>
      </c>
      <c r="N2765">
        <v>0.5</v>
      </c>
      <c r="O2765">
        <v>-0.22</v>
      </c>
      <c r="P2765">
        <f xml:space="preserve"> IF(Stock_Info[[#This Row],[Close Price]] &gt; Stock_Info[[#This Row],[Open Price]], 1, 0)</f>
        <v>0</v>
      </c>
      <c r="Q2765" t="str">
        <f>IF(AND(Stock_Info[[#This Row],[% Deli. Qty to Traded Qty]]&gt;80,Stock_Info[[#This Row],[No. of Trades]]&lt;3000),"Unusual Day","")</f>
        <v/>
      </c>
      <c r="R2765" t="str">
        <f>IF(AND(Stock_Info[[#This Row],[Spread High-Low]] &lt; 10, Stock_Info[[#This Row],[% Deli. Qty to Traded Qty]] &gt; 90), "Good Day", "")</f>
        <v/>
      </c>
    </row>
    <row r="2766" spans="1:18">
      <c r="A2766" t="s">
        <v>51</v>
      </c>
      <c r="B2766" s="1">
        <v>45889</v>
      </c>
      <c r="C2766" s="1" t="str">
        <f>"WEEK" &amp;" " &amp;  INT((DAY(Stock_Info[[#This Row],[Date]])+WEEKDAY(DATE(YEAR(Stock_Info[[#This Row],[Date]]),MONTH(Stock_Info[[#This Row],[Date]]),1))-1)/7)+1</f>
        <v>WEEK 4</v>
      </c>
      <c r="D2766" s="12">
        <v>27.05</v>
      </c>
      <c r="E2766" s="12">
        <v>27.48</v>
      </c>
      <c r="F2766" s="12">
        <v>27.05</v>
      </c>
      <c r="G2766" s="12">
        <v>27.35</v>
      </c>
      <c r="H2766" s="12">
        <v>27.314822763933758</v>
      </c>
      <c r="I2766">
        <v>44263</v>
      </c>
      <c r="J2766">
        <v>215</v>
      </c>
      <c r="K2766" s="12">
        <v>1209036</v>
      </c>
      <c r="L2766">
        <v>34758</v>
      </c>
      <c r="M2766">
        <v>78.53</v>
      </c>
      <c r="N2766">
        <v>0.43</v>
      </c>
      <c r="O2766">
        <v>0.3</v>
      </c>
      <c r="P2766">
        <f xml:space="preserve"> IF(Stock_Info[[#This Row],[Close Price]] &gt; Stock_Info[[#This Row],[Open Price]], 1, 0)</f>
        <v>1</v>
      </c>
      <c r="Q2766" t="str">
        <f>IF(AND(Stock_Info[[#This Row],[% Deli. Qty to Traded Qty]]&gt;80,Stock_Info[[#This Row],[No. of Trades]]&lt;3000),"Unusual Day","")</f>
        <v/>
      </c>
      <c r="R2766" t="str">
        <f>IF(AND(Stock_Info[[#This Row],[Spread High-Low]] &lt; 10, Stock_Info[[#This Row],[% Deli. Qty to Traded Qty]] &gt; 90), "Good Day", "")</f>
        <v/>
      </c>
    </row>
    <row r="2767" spans="1:18">
      <c r="A2767" t="s">
        <v>51</v>
      </c>
      <c r="B2767" s="1">
        <v>45888</v>
      </c>
      <c r="C2767" s="1" t="str">
        <f>"WEEK" &amp;" " &amp;  INT((DAY(Stock_Info[[#This Row],[Date]])+WEEKDAY(DATE(YEAR(Stock_Info[[#This Row],[Date]]),MONTH(Stock_Info[[#This Row],[Date]]),1))-1)/7)+1</f>
        <v>WEEK 4</v>
      </c>
      <c r="D2767" s="12">
        <v>26.76</v>
      </c>
      <c r="E2767" s="12">
        <v>27.28</v>
      </c>
      <c r="F2767" s="12">
        <v>26.69</v>
      </c>
      <c r="G2767" s="12">
        <v>27.05</v>
      </c>
      <c r="H2767" s="12">
        <v>26.897309135755219</v>
      </c>
      <c r="I2767">
        <v>94059</v>
      </c>
      <c r="J2767">
        <v>584</v>
      </c>
      <c r="K2767" s="12">
        <v>2529934</v>
      </c>
      <c r="L2767">
        <v>52794</v>
      </c>
      <c r="M2767">
        <v>56.13</v>
      </c>
      <c r="N2767">
        <v>0.59</v>
      </c>
      <c r="O2767">
        <v>0.28999999999999998</v>
      </c>
      <c r="P2767">
        <f xml:space="preserve"> IF(Stock_Info[[#This Row],[Close Price]] &gt; Stock_Info[[#This Row],[Open Price]], 1, 0)</f>
        <v>1</v>
      </c>
      <c r="Q2767" t="str">
        <f>IF(AND(Stock_Info[[#This Row],[% Deli. Qty to Traded Qty]]&gt;80,Stock_Info[[#This Row],[No. of Trades]]&lt;3000),"Unusual Day","")</f>
        <v/>
      </c>
      <c r="R2767" t="str">
        <f>IF(AND(Stock_Info[[#This Row],[Spread High-Low]] &lt; 10, Stock_Info[[#This Row],[% Deli. Qty to Traded Qty]] &gt; 90), "Good Day", "")</f>
        <v/>
      </c>
    </row>
    <row r="2768" spans="1:18">
      <c r="A2768" t="s">
        <v>51</v>
      </c>
      <c r="B2768" s="1">
        <v>45887</v>
      </c>
      <c r="C2768" s="1" t="str">
        <f>"WEEK" &amp;" " &amp;  INT((DAY(Stock_Info[[#This Row],[Date]])+WEEKDAY(DATE(YEAR(Stock_Info[[#This Row],[Date]]),MONTH(Stock_Info[[#This Row],[Date]]),1))-1)/7)+1</f>
        <v>WEEK 4</v>
      </c>
      <c r="D2768" s="12">
        <v>26.73</v>
      </c>
      <c r="E2768" s="12">
        <v>26.98</v>
      </c>
      <c r="F2768" s="12">
        <v>26.71</v>
      </c>
      <c r="G2768" s="12">
        <v>26.82</v>
      </c>
      <c r="H2768" s="12">
        <v>26.810443880490123</v>
      </c>
      <c r="I2768">
        <v>64229</v>
      </c>
      <c r="J2768">
        <v>437</v>
      </c>
      <c r="K2768" s="12">
        <v>1722008</v>
      </c>
      <c r="L2768">
        <v>41249</v>
      </c>
      <c r="M2768">
        <v>64.22</v>
      </c>
      <c r="N2768">
        <v>0.27</v>
      </c>
      <c r="O2768">
        <v>0.09</v>
      </c>
      <c r="P2768">
        <f xml:space="preserve"> IF(Stock_Info[[#This Row],[Close Price]] &gt; Stock_Info[[#This Row],[Open Price]], 1, 0)</f>
        <v>1</v>
      </c>
      <c r="Q2768" t="str">
        <f>IF(AND(Stock_Info[[#This Row],[% Deli. Qty to Traded Qty]]&gt;80,Stock_Info[[#This Row],[No. of Trades]]&lt;3000),"Unusual Day","")</f>
        <v/>
      </c>
      <c r="R2768" t="str">
        <f>IF(AND(Stock_Info[[#This Row],[Spread High-Low]] &lt; 10, Stock_Info[[#This Row],[% Deli. Qty to Traded Qty]] &gt; 90), "Good Day", "")</f>
        <v/>
      </c>
    </row>
    <row r="2769" spans="1:18">
      <c r="A2769" t="s">
        <v>51</v>
      </c>
      <c r="B2769" s="1">
        <v>45883</v>
      </c>
      <c r="C2769" s="1" t="str">
        <f>"WEEK" &amp;" " &amp;  INT((DAY(Stock_Info[[#This Row],[Date]])+WEEKDAY(DATE(YEAR(Stock_Info[[#This Row],[Date]]),MONTH(Stock_Info[[#This Row],[Date]]),1))-1)/7)+1</f>
        <v>WEEK 3</v>
      </c>
      <c r="D2769" s="12">
        <v>26.94</v>
      </c>
      <c r="E2769" s="12">
        <v>27</v>
      </c>
      <c r="F2769" s="12">
        <v>26.65</v>
      </c>
      <c r="G2769" s="12">
        <v>26.73</v>
      </c>
      <c r="H2769" s="12">
        <v>26.789286479537175</v>
      </c>
      <c r="I2769">
        <v>70005</v>
      </c>
      <c r="J2769">
        <v>336</v>
      </c>
      <c r="K2769" s="12">
        <v>1875384</v>
      </c>
      <c r="L2769">
        <v>59208</v>
      </c>
      <c r="M2769">
        <v>84.58</v>
      </c>
      <c r="N2769">
        <v>0.35</v>
      </c>
      <c r="O2769">
        <v>-0.21</v>
      </c>
      <c r="P2769">
        <f xml:space="preserve"> IF(Stock_Info[[#This Row],[Close Price]] &gt; Stock_Info[[#This Row],[Open Price]], 1, 0)</f>
        <v>0</v>
      </c>
      <c r="Q2769" t="str">
        <f>IF(AND(Stock_Info[[#This Row],[% Deli. Qty to Traded Qty]]&gt;80,Stock_Info[[#This Row],[No. of Trades]]&lt;3000),"Unusual Day","")</f>
        <v>Unusual Day</v>
      </c>
      <c r="R2769" t="str">
        <f>IF(AND(Stock_Info[[#This Row],[Spread High-Low]] &lt; 10, Stock_Info[[#This Row],[% Deli. Qty to Traded Qty]] &gt; 90), "Good Day", "")</f>
        <v/>
      </c>
    </row>
    <row r="2770" spans="1:18">
      <c r="A2770" t="s">
        <v>51</v>
      </c>
      <c r="B2770" s="1">
        <v>45882</v>
      </c>
      <c r="C2770" s="1" t="str">
        <f>"WEEK" &amp;" " &amp;  INT((DAY(Stock_Info[[#This Row],[Date]])+WEEKDAY(DATE(YEAR(Stock_Info[[#This Row],[Date]]),MONTH(Stock_Info[[#This Row],[Date]]),1))-1)/7)+1</f>
        <v>WEEK 3</v>
      </c>
      <c r="D2770" s="12">
        <v>27.05</v>
      </c>
      <c r="E2770" s="12">
        <v>27.33</v>
      </c>
      <c r="F2770" s="12">
        <v>26.86</v>
      </c>
      <c r="G2770" s="12">
        <v>26.91</v>
      </c>
      <c r="H2770" s="12">
        <v>27.210082516761219</v>
      </c>
      <c r="I2770">
        <v>77560</v>
      </c>
      <c r="J2770">
        <v>253</v>
      </c>
      <c r="K2770" s="12">
        <v>2110414</v>
      </c>
      <c r="L2770">
        <v>65581</v>
      </c>
      <c r="M2770">
        <v>84.56</v>
      </c>
      <c r="N2770">
        <v>0.47</v>
      </c>
      <c r="O2770">
        <v>-0.14000000000000001</v>
      </c>
      <c r="P2770">
        <f xml:space="preserve"> IF(Stock_Info[[#This Row],[Close Price]] &gt; Stock_Info[[#This Row],[Open Price]], 1, 0)</f>
        <v>0</v>
      </c>
      <c r="Q2770" t="str">
        <f>IF(AND(Stock_Info[[#This Row],[% Deli. Qty to Traded Qty]]&gt;80,Stock_Info[[#This Row],[No. of Trades]]&lt;3000),"Unusual Day","")</f>
        <v>Unusual Day</v>
      </c>
      <c r="R2770" t="str">
        <f>IF(AND(Stock_Info[[#This Row],[Spread High-Low]] &lt; 10, Stock_Info[[#This Row],[% Deli. Qty to Traded Qty]] &gt; 90), "Good Day", "")</f>
        <v/>
      </c>
    </row>
    <row r="2771" spans="1:18">
      <c r="A2771" t="s">
        <v>51</v>
      </c>
      <c r="B2771" s="1">
        <v>45881</v>
      </c>
      <c r="C2771" s="1" t="str">
        <f>"WEEK" &amp;" " &amp;  INT((DAY(Stock_Info[[#This Row],[Date]])+WEEKDAY(DATE(YEAR(Stock_Info[[#This Row],[Date]]),MONTH(Stock_Info[[#This Row],[Date]]),1))-1)/7)+1</f>
        <v>WEEK 3</v>
      </c>
      <c r="D2771" s="12">
        <v>27</v>
      </c>
      <c r="E2771" s="12">
        <v>27.14</v>
      </c>
      <c r="F2771" s="12">
        <v>26.89</v>
      </c>
      <c r="G2771" s="12">
        <v>26.95</v>
      </c>
      <c r="H2771" s="12">
        <v>27.01440640883234</v>
      </c>
      <c r="I2771">
        <v>29709</v>
      </c>
      <c r="J2771">
        <v>178</v>
      </c>
      <c r="K2771" s="12">
        <v>802571</v>
      </c>
      <c r="L2771">
        <v>18845</v>
      </c>
      <c r="M2771">
        <v>63.43</v>
      </c>
      <c r="N2771">
        <v>0.25</v>
      </c>
      <c r="O2771">
        <v>-0.05</v>
      </c>
      <c r="P2771">
        <f xml:space="preserve"> IF(Stock_Info[[#This Row],[Close Price]] &gt; Stock_Info[[#This Row],[Open Price]], 1, 0)</f>
        <v>0</v>
      </c>
      <c r="Q2771" t="str">
        <f>IF(AND(Stock_Info[[#This Row],[% Deli. Qty to Traded Qty]]&gt;80,Stock_Info[[#This Row],[No. of Trades]]&lt;3000),"Unusual Day","")</f>
        <v/>
      </c>
      <c r="R2771" t="str">
        <f>IF(AND(Stock_Info[[#This Row],[Spread High-Low]] &lt; 10, Stock_Info[[#This Row],[% Deli. Qty to Traded Qty]] &gt; 90), "Good Day", "")</f>
        <v/>
      </c>
    </row>
    <row r="2772" spans="1:18">
      <c r="A2772" t="s">
        <v>51</v>
      </c>
      <c r="B2772" s="1">
        <v>45880</v>
      </c>
      <c r="C2772" s="1" t="str">
        <f>"WEEK" &amp;" " &amp;  INT((DAY(Stock_Info[[#This Row],[Date]])+WEEKDAY(DATE(YEAR(Stock_Info[[#This Row],[Date]]),MONTH(Stock_Info[[#This Row],[Date]]),1))-1)/7)+1</f>
        <v>WEEK 3</v>
      </c>
      <c r="D2772" s="12">
        <v>26.54</v>
      </c>
      <c r="E2772" s="12">
        <v>27.15</v>
      </c>
      <c r="F2772" s="12">
        <v>26.33</v>
      </c>
      <c r="G2772" s="12">
        <v>27.04</v>
      </c>
      <c r="H2772" s="12">
        <v>26.817809813417426</v>
      </c>
      <c r="I2772">
        <v>26637</v>
      </c>
      <c r="J2772">
        <v>235</v>
      </c>
      <c r="K2772" s="12">
        <v>714346</v>
      </c>
      <c r="L2772">
        <v>15502</v>
      </c>
      <c r="M2772">
        <v>58.2</v>
      </c>
      <c r="N2772">
        <v>0.82</v>
      </c>
      <c r="O2772">
        <v>0.5</v>
      </c>
      <c r="P2772">
        <f xml:space="preserve"> IF(Stock_Info[[#This Row],[Close Price]] &gt; Stock_Info[[#This Row],[Open Price]], 1, 0)</f>
        <v>1</v>
      </c>
      <c r="Q2772" t="str">
        <f>IF(AND(Stock_Info[[#This Row],[% Deli. Qty to Traded Qty]]&gt;80,Stock_Info[[#This Row],[No. of Trades]]&lt;3000),"Unusual Day","")</f>
        <v/>
      </c>
      <c r="R2772" t="str">
        <f>IF(AND(Stock_Info[[#This Row],[Spread High-Low]] &lt; 10, Stock_Info[[#This Row],[% Deli. Qty to Traded Qty]] &gt; 90), "Good Day", "")</f>
        <v/>
      </c>
    </row>
    <row r="2773" spans="1:18">
      <c r="A2773" t="s">
        <v>51</v>
      </c>
      <c r="B2773" s="1">
        <v>45877</v>
      </c>
      <c r="C2773" s="1" t="str">
        <f>"WEEK" &amp;" " &amp;  INT((DAY(Stock_Info[[#This Row],[Date]])+WEEKDAY(DATE(YEAR(Stock_Info[[#This Row],[Date]]),MONTH(Stock_Info[[#This Row],[Date]]),1))-1)/7)+1</f>
        <v>WEEK 2</v>
      </c>
      <c r="D2773" s="12">
        <v>26.79</v>
      </c>
      <c r="E2773" s="12">
        <v>26.79</v>
      </c>
      <c r="F2773" s="12">
        <v>26.29</v>
      </c>
      <c r="G2773" s="12">
        <v>26.39</v>
      </c>
      <c r="H2773" s="12">
        <v>26.489106269453089</v>
      </c>
      <c r="I2773">
        <v>80964</v>
      </c>
      <c r="J2773">
        <v>471</v>
      </c>
      <c r="K2773" s="12">
        <v>2144664</v>
      </c>
      <c r="L2773">
        <v>57646</v>
      </c>
      <c r="M2773">
        <v>71.2</v>
      </c>
      <c r="N2773">
        <v>0.5</v>
      </c>
      <c r="O2773">
        <v>-0.4</v>
      </c>
      <c r="P2773">
        <f xml:space="preserve"> IF(Stock_Info[[#This Row],[Close Price]] &gt; Stock_Info[[#This Row],[Open Price]], 1, 0)</f>
        <v>0</v>
      </c>
      <c r="Q2773" t="str">
        <f>IF(AND(Stock_Info[[#This Row],[% Deli. Qty to Traded Qty]]&gt;80,Stock_Info[[#This Row],[No. of Trades]]&lt;3000),"Unusual Day","")</f>
        <v/>
      </c>
      <c r="R2773" t="str">
        <f>IF(AND(Stock_Info[[#This Row],[Spread High-Low]] &lt; 10, Stock_Info[[#This Row],[% Deli. Qty to Traded Qty]] &gt; 90), "Good Day", "")</f>
        <v/>
      </c>
    </row>
    <row r="2774" spans="1:18">
      <c r="A2774" t="s">
        <v>51</v>
      </c>
      <c r="B2774" s="1">
        <v>45876</v>
      </c>
      <c r="C2774" s="1" t="str">
        <f>"WEEK" &amp;" " &amp;  INT((DAY(Stock_Info[[#This Row],[Date]])+WEEKDAY(DATE(YEAR(Stock_Info[[#This Row],[Date]]),MONTH(Stock_Info[[#This Row],[Date]]),1))-1)/7)+1</f>
        <v>WEEK 2</v>
      </c>
      <c r="D2774" s="12">
        <v>26.51</v>
      </c>
      <c r="E2774" s="12">
        <v>26.95</v>
      </c>
      <c r="F2774" s="12">
        <v>26.29</v>
      </c>
      <c r="G2774" s="12">
        <v>26.76</v>
      </c>
      <c r="H2774" s="12">
        <v>26.581667295360241</v>
      </c>
      <c r="I2774">
        <v>71577</v>
      </c>
      <c r="J2774">
        <v>655</v>
      </c>
      <c r="K2774" s="12">
        <v>1902636</v>
      </c>
      <c r="L2774">
        <v>51988</v>
      </c>
      <c r="M2774">
        <v>72.63</v>
      </c>
      <c r="N2774">
        <v>0.66</v>
      </c>
      <c r="O2774">
        <v>0.25</v>
      </c>
      <c r="P2774">
        <f xml:space="preserve"> IF(Stock_Info[[#This Row],[Close Price]] &gt; Stock_Info[[#This Row],[Open Price]], 1, 0)</f>
        <v>1</v>
      </c>
      <c r="Q2774" t="str">
        <f>IF(AND(Stock_Info[[#This Row],[% Deli. Qty to Traded Qty]]&gt;80,Stock_Info[[#This Row],[No. of Trades]]&lt;3000),"Unusual Day","")</f>
        <v/>
      </c>
      <c r="R2774" t="str">
        <f>IF(AND(Stock_Info[[#This Row],[Spread High-Low]] &lt; 10, Stock_Info[[#This Row],[% Deli. Qty to Traded Qty]] &gt; 90), "Good Day", "")</f>
        <v/>
      </c>
    </row>
    <row r="2775" spans="1:18">
      <c r="A2775" t="s">
        <v>51</v>
      </c>
      <c r="B2775" s="1">
        <v>45875</v>
      </c>
      <c r="C2775" s="1" t="str">
        <f>"WEEK" &amp;" " &amp;  INT((DAY(Stock_Info[[#This Row],[Date]])+WEEKDAY(DATE(YEAR(Stock_Info[[#This Row],[Date]]),MONTH(Stock_Info[[#This Row],[Date]]),1))-1)/7)+1</f>
        <v>WEEK 2</v>
      </c>
      <c r="D2775" s="12">
        <v>26.63</v>
      </c>
      <c r="E2775" s="12">
        <v>27.02</v>
      </c>
      <c r="F2775" s="12">
        <v>26.43</v>
      </c>
      <c r="G2775" s="12">
        <v>26.99</v>
      </c>
      <c r="H2775" s="12">
        <v>26.68303645746629</v>
      </c>
      <c r="I2775">
        <v>54063</v>
      </c>
      <c r="J2775">
        <v>421</v>
      </c>
      <c r="K2775" s="12">
        <v>1442565</v>
      </c>
      <c r="L2775">
        <v>32140</v>
      </c>
      <c r="M2775">
        <v>59.45</v>
      </c>
      <c r="N2775">
        <v>0.59</v>
      </c>
      <c r="O2775">
        <v>0.36</v>
      </c>
      <c r="P2775">
        <f xml:space="preserve"> IF(Stock_Info[[#This Row],[Close Price]] &gt; Stock_Info[[#This Row],[Open Price]], 1, 0)</f>
        <v>1</v>
      </c>
      <c r="Q2775" t="str">
        <f>IF(AND(Stock_Info[[#This Row],[% Deli. Qty to Traded Qty]]&gt;80,Stock_Info[[#This Row],[No. of Trades]]&lt;3000),"Unusual Day","")</f>
        <v/>
      </c>
      <c r="R2775" t="str">
        <f>IF(AND(Stock_Info[[#This Row],[Spread High-Low]] &lt; 10, Stock_Info[[#This Row],[% Deli. Qty to Traded Qty]] &gt; 90), "Good Day", "")</f>
        <v/>
      </c>
    </row>
    <row r="2776" spans="1:18">
      <c r="A2776" t="s">
        <v>51</v>
      </c>
      <c r="B2776" s="1">
        <v>45874</v>
      </c>
      <c r="C2776" s="1" t="str">
        <f>"WEEK" &amp;" " &amp;  INT((DAY(Stock_Info[[#This Row],[Date]])+WEEKDAY(DATE(YEAR(Stock_Info[[#This Row],[Date]]),MONTH(Stock_Info[[#This Row],[Date]]),1))-1)/7)+1</f>
        <v>WEEK 2</v>
      </c>
      <c r="D2776" s="12">
        <v>27</v>
      </c>
      <c r="E2776" s="12">
        <v>27</v>
      </c>
      <c r="F2776" s="12">
        <v>26.45</v>
      </c>
      <c r="G2776" s="12">
        <v>26.64</v>
      </c>
      <c r="H2776" s="12">
        <v>26.71562133725843</v>
      </c>
      <c r="I2776">
        <v>73374</v>
      </c>
      <c r="J2776">
        <v>492</v>
      </c>
      <c r="K2776" s="12">
        <v>1960232</v>
      </c>
      <c r="L2776">
        <v>48351</v>
      </c>
      <c r="M2776">
        <v>65.900000000000006</v>
      </c>
      <c r="N2776">
        <v>0.55000000000000004</v>
      </c>
      <c r="O2776">
        <v>-0.36</v>
      </c>
      <c r="P2776">
        <f xml:space="preserve"> IF(Stock_Info[[#This Row],[Close Price]] &gt; Stock_Info[[#This Row],[Open Price]], 1, 0)</f>
        <v>0</v>
      </c>
      <c r="Q2776" t="str">
        <f>IF(AND(Stock_Info[[#This Row],[% Deli. Qty to Traded Qty]]&gt;80,Stock_Info[[#This Row],[No. of Trades]]&lt;3000),"Unusual Day","")</f>
        <v/>
      </c>
      <c r="R2776" t="str">
        <f>IF(AND(Stock_Info[[#This Row],[Spread High-Low]] &lt; 10, Stock_Info[[#This Row],[% Deli. Qty to Traded Qty]] &gt; 90), "Good Day", "")</f>
        <v/>
      </c>
    </row>
    <row r="2777" spans="1:18">
      <c r="A2777" t="s">
        <v>51</v>
      </c>
      <c r="B2777" s="1">
        <v>45873</v>
      </c>
      <c r="C2777" s="1" t="str">
        <f>"WEEK" &amp;" " &amp;  INT((DAY(Stock_Info[[#This Row],[Date]])+WEEKDAY(DATE(YEAR(Stock_Info[[#This Row],[Date]]),MONTH(Stock_Info[[#This Row],[Date]]),1))-1)/7)+1</f>
        <v>WEEK 2</v>
      </c>
      <c r="D2777" s="12">
        <v>25.88</v>
      </c>
      <c r="E2777" s="12">
        <v>26.92</v>
      </c>
      <c r="F2777" s="12">
        <v>25.88</v>
      </c>
      <c r="G2777" s="12">
        <v>26.81</v>
      </c>
      <c r="H2777" s="12">
        <v>26.566235753378976</v>
      </c>
      <c r="I2777">
        <v>50977</v>
      </c>
      <c r="J2777">
        <v>272</v>
      </c>
      <c r="K2777" s="12">
        <v>1354267</v>
      </c>
      <c r="L2777">
        <v>28087</v>
      </c>
      <c r="M2777">
        <v>55.1</v>
      </c>
      <c r="N2777">
        <v>1.04</v>
      </c>
      <c r="O2777">
        <v>0.93</v>
      </c>
      <c r="P2777">
        <f xml:space="preserve"> IF(Stock_Info[[#This Row],[Close Price]] &gt; Stock_Info[[#This Row],[Open Price]], 1, 0)</f>
        <v>1</v>
      </c>
      <c r="Q2777" t="str">
        <f>IF(AND(Stock_Info[[#This Row],[% Deli. Qty to Traded Qty]]&gt;80,Stock_Info[[#This Row],[No. of Trades]]&lt;3000),"Unusual Day","")</f>
        <v/>
      </c>
      <c r="R2777" t="str">
        <f>IF(AND(Stock_Info[[#This Row],[Spread High-Low]] &lt; 10, Stock_Info[[#This Row],[% Deli. Qty to Traded Qty]] &gt; 90), "Good Day", "")</f>
        <v/>
      </c>
    </row>
    <row r="2778" spans="1:18">
      <c r="A2778" t="s">
        <v>51</v>
      </c>
      <c r="B2778" s="1">
        <v>45870</v>
      </c>
      <c r="C2778" s="1" t="str">
        <f>"WEEK" &amp;" " &amp;  INT((DAY(Stock_Info[[#This Row],[Date]])+WEEKDAY(DATE(YEAR(Stock_Info[[#This Row],[Date]]),MONTH(Stock_Info[[#This Row],[Date]]),1))-1)/7)+1</f>
        <v>WEEK 1</v>
      </c>
      <c r="D2778" s="12">
        <v>26.75</v>
      </c>
      <c r="E2778" s="12">
        <v>27.08</v>
      </c>
      <c r="F2778" s="12">
        <v>26.35</v>
      </c>
      <c r="G2778" s="12">
        <v>26.4</v>
      </c>
      <c r="H2778" s="12">
        <v>26.636370368998907</v>
      </c>
      <c r="I2778">
        <v>54011</v>
      </c>
      <c r="J2778">
        <v>282</v>
      </c>
      <c r="K2778" s="12">
        <v>1438657</v>
      </c>
      <c r="L2778">
        <v>42753</v>
      </c>
      <c r="M2778">
        <v>79.16</v>
      </c>
      <c r="N2778">
        <v>0.73</v>
      </c>
      <c r="O2778">
        <v>-0.35</v>
      </c>
      <c r="P2778">
        <f xml:space="preserve"> IF(Stock_Info[[#This Row],[Close Price]] &gt; Stock_Info[[#This Row],[Open Price]], 1, 0)</f>
        <v>0</v>
      </c>
      <c r="Q2778" t="str">
        <f>IF(AND(Stock_Info[[#This Row],[% Deli. Qty to Traded Qty]]&gt;80,Stock_Info[[#This Row],[No. of Trades]]&lt;3000),"Unusual Day","")</f>
        <v/>
      </c>
      <c r="R2778" t="str">
        <f>IF(AND(Stock_Info[[#This Row],[Spread High-Low]] &lt; 10, Stock_Info[[#This Row],[% Deli. Qty to Traded Qty]] &gt; 90), "Good Day", "")</f>
        <v/>
      </c>
    </row>
    <row r="2779" spans="1:18">
      <c r="A2779" t="s">
        <v>51</v>
      </c>
      <c r="B2779" s="1">
        <v>45869</v>
      </c>
      <c r="C2779" s="1" t="str">
        <f>"WEEK" &amp;" " &amp;  INT((DAY(Stock_Info[[#This Row],[Date]])+WEEKDAY(DATE(YEAR(Stock_Info[[#This Row],[Date]]),MONTH(Stock_Info[[#This Row],[Date]]),1))-1)/7)+1</f>
        <v>WEEK 5</v>
      </c>
      <c r="D2779" s="12">
        <v>26.69</v>
      </c>
      <c r="E2779" s="12">
        <v>27.23</v>
      </c>
      <c r="F2779" s="12">
        <v>26.53</v>
      </c>
      <c r="G2779" s="12">
        <v>26.98</v>
      </c>
      <c r="H2779" s="12">
        <v>26.933419992712732</v>
      </c>
      <c r="I2779">
        <v>101547</v>
      </c>
      <c r="J2779">
        <v>648</v>
      </c>
      <c r="K2779" s="12">
        <v>2735008</v>
      </c>
      <c r="L2779">
        <v>59222</v>
      </c>
      <c r="M2779">
        <v>58.32</v>
      </c>
      <c r="N2779">
        <v>0.7</v>
      </c>
      <c r="O2779">
        <v>0.28999999999999998</v>
      </c>
      <c r="P2779">
        <f xml:space="preserve"> IF(Stock_Info[[#This Row],[Close Price]] &gt; Stock_Info[[#This Row],[Open Price]], 1, 0)</f>
        <v>1</v>
      </c>
      <c r="Q2779" t="str">
        <f>IF(AND(Stock_Info[[#This Row],[% Deli. Qty to Traded Qty]]&gt;80,Stock_Info[[#This Row],[No. of Trades]]&lt;3000),"Unusual Day","")</f>
        <v/>
      </c>
      <c r="R2779" t="str">
        <f>IF(AND(Stock_Info[[#This Row],[Spread High-Low]] &lt; 10, Stock_Info[[#This Row],[% Deli. Qty to Traded Qty]] &gt; 90), "Good Day", "")</f>
        <v/>
      </c>
    </row>
    <row r="2780" spans="1:18">
      <c r="A2780" t="s">
        <v>51</v>
      </c>
      <c r="B2780" s="1">
        <v>45868</v>
      </c>
      <c r="C2780" s="1" t="str">
        <f>"WEEK" &amp;" " &amp;  INT((DAY(Stock_Info[[#This Row],[Date]])+WEEKDAY(DATE(YEAR(Stock_Info[[#This Row],[Date]]),MONTH(Stock_Info[[#This Row],[Date]]),1))-1)/7)+1</f>
        <v>WEEK 5</v>
      </c>
      <c r="D2780" s="12">
        <v>27.79</v>
      </c>
      <c r="E2780" s="12">
        <v>27.92</v>
      </c>
      <c r="F2780" s="12">
        <v>27.03</v>
      </c>
      <c r="G2780" s="12">
        <v>27.17</v>
      </c>
      <c r="H2780" s="12">
        <v>27.283391203703705</v>
      </c>
      <c r="I2780">
        <v>51840</v>
      </c>
      <c r="J2780">
        <v>460</v>
      </c>
      <c r="K2780" s="12">
        <v>1414371</v>
      </c>
      <c r="L2780">
        <v>29473</v>
      </c>
      <c r="M2780">
        <v>56.85</v>
      </c>
      <c r="N2780">
        <v>0.89</v>
      </c>
      <c r="O2780">
        <v>-0.62</v>
      </c>
      <c r="P2780">
        <f xml:space="preserve"> IF(Stock_Info[[#This Row],[Close Price]] &gt; Stock_Info[[#This Row],[Open Price]], 1, 0)</f>
        <v>0</v>
      </c>
      <c r="Q2780" t="str">
        <f>IF(AND(Stock_Info[[#This Row],[% Deli. Qty to Traded Qty]]&gt;80,Stock_Info[[#This Row],[No. of Trades]]&lt;3000),"Unusual Day","")</f>
        <v/>
      </c>
      <c r="R2780" t="str">
        <f>IF(AND(Stock_Info[[#This Row],[Spread High-Low]] &lt; 10, Stock_Info[[#This Row],[% Deli. Qty to Traded Qty]] &gt; 90), "Good Day", "")</f>
        <v/>
      </c>
    </row>
    <row r="2781" spans="1:18">
      <c r="A2781" t="s">
        <v>51</v>
      </c>
      <c r="B2781" s="1">
        <v>45867</v>
      </c>
      <c r="C2781" s="1" t="str">
        <f>"WEEK" &amp;" " &amp;  INT((DAY(Stock_Info[[#This Row],[Date]])+WEEKDAY(DATE(YEAR(Stock_Info[[#This Row],[Date]]),MONTH(Stock_Info[[#This Row],[Date]]),1))-1)/7)+1</f>
        <v>WEEK 5</v>
      </c>
      <c r="D2781" s="12">
        <v>27.41</v>
      </c>
      <c r="E2781" s="12">
        <v>27.64</v>
      </c>
      <c r="F2781" s="12">
        <v>26.86</v>
      </c>
      <c r="G2781" s="12">
        <v>27.59</v>
      </c>
      <c r="H2781" s="12">
        <v>27.095721293526335</v>
      </c>
      <c r="I2781">
        <v>115993</v>
      </c>
      <c r="J2781">
        <v>378</v>
      </c>
      <c r="K2781" s="12">
        <v>3142914</v>
      </c>
      <c r="L2781">
        <v>62316</v>
      </c>
      <c r="M2781">
        <v>53.72</v>
      </c>
      <c r="N2781">
        <v>0.78</v>
      </c>
      <c r="O2781">
        <v>0.18</v>
      </c>
      <c r="P2781">
        <f xml:space="preserve"> IF(Stock_Info[[#This Row],[Close Price]] &gt; Stock_Info[[#This Row],[Open Price]], 1, 0)</f>
        <v>1</v>
      </c>
      <c r="Q2781" t="str">
        <f>IF(AND(Stock_Info[[#This Row],[% Deli. Qty to Traded Qty]]&gt;80,Stock_Info[[#This Row],[No. of Trades]]&lt;3000),"Unusual Day","")</f>
        <v/>
      </c>
      <c r="R2781" t="str">
        <f>IF(AND(Stock_Info[[#This Row],[Spread High-Low]] &lt; 10, Stock_Info[[#This Row],[% Deli. Qty to Traded Qty]] &gt; 90), "Good Day", "")</f>
        <v/>
      </c>
    </row>
    <row r="2782" spans="1:18">
      <c r="A2782" t="s">
        <v>51</v>
      </c>
      <c r="B2782" s="1">
        <v>45866</v>
      </c>
      <c r="C2782" s="1" t="str">
        <f>"WEEK" &amp;" " &amp;  INT((DAY(Stock_Info[[#This Row],[Date]])+WEEKDAY(DATE(YEAR(Stock_Info[[#This Row],[Date]]),MONTH(Stock_Info[[#This Row],[Date]]),1))-1)/7)+1</f>
        <v>WEEK 5</v>
      </c>
      <c r="D2782" s="12">
        <v>28.23</v>
      </c>
      <c r="E2782" s="12">
        <v>28.23</v>
      </c>
      <c r="F2782" s="12">
        <v>26.78</v>
      </c>
      <c r="G2782" s="12">
        <v>27.25</v>
      </c>
      <c r="H2782" s="12">
        <v>27.481270575673992</v>
      </c>
      <c r="I2782">
        <v>101151</v>
      </c>
      <c r="J2782">
        <v>624</v>
      </c>
      <c r="K2782" s="12">
        <v>2779758</v>
      </c>
      <c r="L2782">
        <v>57121</v>
      </c>
      <c r="M2782">
        <v>56.47</v>
      </c>
      <c r="N2782">
        <v>1.45</v>
      </c>
      <c r="O2782">
        <v>-0.98</v>
      </c>
      <c r="P2782">
        <f xml:space="preserve"> IF(Stock_Info[[#This Row],[Close Price]] &gt; Stock_Info[[#This Row],[Open Price]], 1, 0)</f>
        <v>0</v>
      </c>
      <c r="Q2782" t="str">
        <f>IF(AND(Stock_Info[[#This Row],[% Deli. Qty to Traded Qty]]&gt;80,Stock_Info[[#This Row],[No. of Trades]]&lt;3000),"Unusual Day","")</f>
        <v/>
      </c>
      <c r="R2782" t="str">
        <f>IF(AND(Stock_Info[[#This Row],[Spread High-Low]] &lt; 10, Stock_Info[[#This Row],[% Deli. Qty to Traded Qty]] &gt; 90), "Good Day", "")</f>
        <v/>
      </c>
    </row>
    <row r="2783" spans="1:18">
      <c r="A2783" t="s">
        <v>51</v>
      </c>
      <c r="B2783" s="1">
        <v>45863</v>
      </c>
      <c r="C2783" s="1" t="str">
        <f>"WEEK" &amp;" " &amp;  INT((DAY(Stock_Info[[#This Row],[Date]])+WEEKDAY(DATE(YEAR(Stock_Info[[#This Row],[Date]]),MONTH(Stock_Info[[#This Row],[Date]]),1))-1)/7)+1</f>
        <v>WEEK 4</v>
      </c>
      <c r="D2783" s="12">
        <v>28.8</v>
      </c>
      <c r="E2783" s="12">
        <v>28.8</v>
      </c>
      <c r="F2783" s="12">
        <v>27.74</v>
      </c>
      <c r="G2783" s="12">
        <v>27.83</v>
      </c>
      <c r="H2783" s="12">
        <v>28.141070672541669</v>
      </c>
      <c r="I2783">
        <v>127546</v>
      </c>
      <c r="J2783">
        <v>899</v>
      </c>
      <c r="K2783" s="12">
        <v>3589281</v>
      </c>
      <c r="L2783">
        <v>67464</v>
      </c>
      <c r="M2783">
        <v>52.89</v>
      </c>
      <c r="N2783">
        <v>1.06</v>
      </c>
      <c r="O2783">
        <v>-0.97</v>
      </c>
      <c r="P2783">
        <f xml:space="preserve"> IF(Stock_Info[[#This Row],[Close Price]] &gt; Stock_Info[[#This Row],[Open Price]], 1, 0)</f>
        <v>0</v>
      </c>
      <c r="Q2783" t="str">
        <f>IF(AND(Stock_Info[[#This Row],[% Deli. Qty to Traded Qty]]&gt;80,Stock_Info[[#This Row],[No. of Trades]]&lt;3000),"Unusual Day","")</f>
        <v/>
      </c>
      <c r="R2783" t="str">
        <f>IF(AND(Stock_Info[[#This Row],[Spread High-Low]] &lt; 10, Stock_Info[[#This Row],[% Deli. Qty to Traded Qty]] &gt; 90), "Good Day", "")</f>
        <v/>
      </c>
    </row>
    <row r="2784" spans="1:18">
      <c r="A2784" t="s">
        <v>51</v>
      </c>
      <c r="B2784" s="1">
        <v>45862</v>
      </c>
      <c r="C2784" s="1" t="str">
        <f>"WEEK" &amp;" " &amp;  INT((DAY(Stock_Info[[#This Row],[Date]])+WEEKDAY(DATE(YEAR(Stock_Info[[#This Row],[Date]]),MONTH(Stock_Info[[#This Row],[Date]]),1))-1)/7)+1</f>
        <v>WEEK 4</v>
      </c>
      <c r="D2784" s="12">
        <v>28.76</v>
      </c>
      <c r="E2784" s="12">
        <v>29.05</v>
      </c>
      <c r="F2784" s="12">
        <v>28.55</v>
      </c>
      <c r="G2784" s="12">
        <v>28.64</v>
      </c>
      <c r="H2784" s="12">
        <v>28.692362501925743</v>
      </c>
      <c r="I2784">
        <v>103856</v>
      </c>
      <c r="J2784">
        <v>643</v>
      </c>
      <c r="K2784" s="12">
        <v>2979874</v>
      </c>
      <c r="L2784">
        <v>65979</v>
      </c>
      <c r="M2784">
        <v>63.53</v>
      </c>
      <c r="N2784">
        <v>0.5</v>
      </c>
      <c r="O2784">
        <v>-0.12</v>
      </c>
      <c r="P2784">
        <f xml:space="preserve"> IF(Stock_Info[[#This Row],[Close Price]] &gt; Stock_Info[[#This Row],[Open Price]], 1, 0)</f>
        <v>0</v>
      </c>
      <c r="Q2784" t="str">
        <f>IF(AND(Stock_Info[[#This Row],[% Deli. Qty to Traded Qty]]&gt;80,Stock_Info[[#This Row],[No. of Trades]]&lt;3000),"Unusual Day","")</f>
        <v/>
      </c>
      <c r="R2784" t="str">
        <f>IF(AND(Stock_Info[[#This Row],[Spread High-Low]] &lt; 10, Stock_Info[[#This Row],[% Deli. Qty to Traded Qty]] &gt; 90), "Good Day", "")</f>
        <v/>
      </c>
    </row>
    <row r="2785" spans="1:18">
      <c r="A2785" t="s">
        <v>51</v>
      </c>
      <c r="B2785" s="1">
        <v>45861</v>
      </c>
      <c r="C2785" s="1" t="str">
        <f>"WEEK" &amp;" " &amp;  INT((DAY(Stock_Info[[#This Row],[Date]])+WEEKDAY(DATE(YEAR(Stock_Info[[#This Row],[Date]]),MONTH(Stock_Info[[#This Row],[Date]]),1))-1)/7)+1</f>
        <v>WEEK 4</v>
      </c>
      <c r="D2785" s="12">
        <v>29.21</v>
      </c>
      <c r="E2785" s="12">
        <v>29.42</v>
      </c>
      <c r="F2785" s="12">
        <v>28.78</v>
      </c>
      <c r="G2785" s="12">
        <v>28.93</v>
      </c>
      <c r="H2785" s="12">
        <v>28.976978965254585</v>
      </c>
      <c r="I2785">
        <v>170670</v>
      </c>
      <c r="J2785">
        <v>842</v>
      </c>
      <c r="K2785" s="12">
        <v>4945501</v>
      </c>
      <c r="L2785">
        <v>90829</v>
      </c>
      <c r="M2785">
        <v>53.22</v>
      </c>
      <c r="N2785">
        <v>0.64</v>
      </c>
      <c r="O2785">
        <v>-0.28000000000000003</v>
      </c>
      <c r="P2785">
        <f xml:space="preserve"> IF(Stock_Info[[#This Row],[Close Price]] &gt; Stock_Info[[#This Row],[Open Price]], 1, 0)</f>
        <v>0</v>
      </c>
      <c r="Q2785" t="str">
        <f>IF(AND(Stock_Info[[#This Row],[% Deli. Qty to Traded Qty]]&gt;80,Stock_Info[[#This Row],[No. of Trades]]&lt;3000),"Unusual Day","")</f>
        <v/>
      </c>
      <c r="R2785" t="str">
        <f>IF(AND(Stock_Info[[#This Row],[Spread High-Low]] &lt; 10, Stock_Info[[#This Row],[% Deli. Qty to Traded Qty]] &gt; 90), "Good Day", "")</f>
        <v/>
      </c>
    </row>
    <row r="2786" spans="1:18">
      <c r="A2786" t="s">
        <v>51</v>
      </c>
      <c r="B2786" s="1">
        <v>45860</v>
      </c>
      <c r="C2786" s="1" t="str">
        <f>"WEEK" &amp;" " &amp;  INT((DAY(Stock_Info[[#This Row],[Date]])+WEEKDAY(DATE(YEAR(Stock_Info[[#This Row],[Date]]),MONTH(Stock_Info[[#This Row],[Date]]),1))-1)/7)+1</f>
        <v>WEEK 4</v>
      </c>
      <c r="D2786" s="12">
        <v>29.71</v>
      </c>
      <c r="E2786" s="12">
        <v>30.72</v>
      </c>
      <c r="F2786" s="12">
        <v>29.05</v>
      </c>
      <c r="G2786" s="12">
        <v>29.15</v>
      </c>
      <c r="H2786" s="12">
        <v>29.672610209550221</v>
      </c>
      <c r="I2786">
        <v>458649</v>
      </c>
      <c r="J2786">
        <v>2101</v>
      </c>
      <c r="K2786" s="12">
        <v>13609313</v>
      </c>
      <c r="L2786">
        <v>187371</v>
      </c>
      <c r="M2786">
        <v>40.85</v>
      </c>
      <c r="N2786">
        <v>1.67</v>
      </c>
      <c r="O2786">
        <v>-0.56000000000000005</v>
      </c>
      <c r="P2786">
        <f xml:space="preserve"> IF(Stock_Info[[#This Row],[Close Price]] &gt; Stock_Info[[#This Row],[Open Price]], 1, 0)</f>
        <v>0</v>
      </c>
      <c r="Q2786" t="str">
        <f>IF(AND(Stock_Info[[#This Row],[% Deli. Qty to Traded Qty]]&gt;80,Stock_Info[[#This Row],[No. of Trades]]&lt;3000),"Unusual Day","")</f>
        <v/>
      </c>
      <c r="R2786" t="str">
        <f>IF(AND(Stock_Info[[#This Row],[Spread High-Low]] &lt; 10, Stock_Info[[#This Row],[% Deli. Qty to Traded Qty]] &gt; 90), "Good Day", "")</f>
        <v/>
      </c>
    </row>
    <row r="2787" spans="1:18">
      <c r="A2787" t="s">
        <v>51</v>
      </c>
      <c r="B2787" s="1">
        <v>45859</v>
      </c>
      <c r="C2787" s="1" t="str">
        <f>"WEEK" &amp;" " &amp;  INT((DAY(Stock_Info[[#This Row],[Date]])+WEEKDAY(DATE(YEAR(Stock_Info[[#This Row],[Date]]),MONTH(Stock_Info[[#This Row],[Date]]),1))-1)/7)+1</f>
        <v>WEEK 4</v>
      </c>
      <c r="D2787" s="12">
        <v>30.46</v>
      </c>
      <c r="E2787" s="12">
        <v>30.46</v>
      </c>
      <c r="F2787" s="12">
        <v>28.96</v>
      </c>
      <c r="G2787" s="12">
        <v>29.23</v>
      </c>
      <c r="H2787" s="12">
        <v>29.517073352179736</v>
      </c>
      <c r="I2787">
        <v>80652</v>
      </c>
      <c r="J2787">
        <v>450</v>
      </c>
      <c r="K2787" s="12">
        <v>2380611</v>
      </c>
      <c r="L2787">
        <v>32577</v>
      </c>
      <c r="M2787">
        <v>40.39</v>
      </c>
      <c r="N2787">
        <v>1.5</v>
      </c>
      <c r="O2787">
        <v>-1.23</v>
      </c>
      <c r="P2787">
        <f xml:space="preserve"> IF(Stock_Info[[#This Row],[Close Price]] &gt; Stock_Info[[#This Row],[Open Price]], 1, 0)</f>
        <v>0</v>
      </c>
      <c r="Q2787" t="str">
        <f>IF(AND(Stock_Info[[#This Row],[% Deli. Qty to Traded Qty]]&gt;80,Stock_Info[[#This Row],[No. of Trades]]&lt;3000),"Unusual Day","")</f>
        <v/>
      </c>
      <c r="R2787" t="str">
        <f>IF(AND(Stock_Info[[#This Row],[Spread High-Low]] &lt; 10, Stock_Info[[#This Row],[% Deli. Qty to Traded Qty]] &gt; 90), "Good Day", "")</f>
        <v/>
      </c>
    </row>
    <row r="2788" spans="1:18">
      <c r="A2788" t="s">
        <v>51</v>
      </c>
      <c r="B2788" s="1">
        <v>45856</v>
      </c>
      <c r="C2788" s="1" t="str">
        <f>"WEEK" &amp;" " &amp;  INT((DAY(Stock_Info[[#This Row],[Date]])+WEEKDAY(DATE(YEAR(Stock_Info[[#This Row],[Date]]),MONTH(Stock_Info[[#This Row],[Date]]),1))-1)/7)+1</f>
        <v>WEEK 3</v>
      </c>
      <c r="D2788" s="12">
        <v>29.75</v>
      </c>
      <c r="E2788" s="12">
        <v>30.17</v>
      </c>
      <c r="F2788" s="12">
        <v>29.57</v>
      </c>
      <c r="G2788" s="12">
        <v>30.06</v>
      </c>
      <c r="H2788" s="12">
        <v>29.825152777237165</v>
      </c>
      <c r="I2788">
        <v>51382</v>
      </c>
      <c r="J2788">
        <v>323</v>
      </c>
      <c r="K2788" s="12">
        <v>1532476</v>
      </c>
      <c r="L2788">
        <v>28065</v>
      </c>
      <c r="M2788">
        <v>54.62</v>
      </c>
      <c r="N2788">
        <v>0.6</v>
      </c>
      <c r="O2788">
        <v>0.31</v>
      </c>
      <c r="P2788">
        <f xml:space="preserve"> IF(Stock_Info[[#This Row],[Close Price]] &gt; Stock_Info[[#This Row],[Open Price]], 1, 0)</f>
        <v>1</v>
      </c>
      <c r="Q2788" t="str">
        <f>IF(AND(Stock_Info[[#This Row],[% Deli. Qty to Traded Qty]]&gt;80,Stock_Info[[#This Row],[No. of Trades]]&lt;3000),"Unusual Day","")</f>
        <v/>
      </c>
      <c r="R2788" t="str">
        <f>IF(AND(Stock_Info[[#This Row],[Spread High-Low]] &lt; 10, Stock_Info[[#This Row],[% Deli. Qty to Traded Qty]] &gt; 90), "Good Day", "")</f>
        <v/>
      </c>
    </row>
    <row r="2789" spans="1:18">
      <c r="A2789" t="s">
        <v>51</v>
      </c>
      <c r="B2789" s="1">
        <v>45855</v>
      </c>
      <c r="C2789" s="1" t="str">
        <f>"WEEK" &amp;" " &amp;  INT((DAY(Stock_Info[[#This Row],[Date]])+WEEKDAY(DATE(YEAR(Stock_Info[[#This Row],[Date]]),MONTH(Stock_Info[[#This Row],[Date]]),1))-1)/7)+1</f>
        <v>WEEK 3</v>
      </c>
      <c r="D2789" s="12">
        <v>29.6</v>
      </c>
      <c r="E2789" s="12">
        <v>30.67</v>
      </c>
      <c r="F2789" s="12">
        <v>29.6</v>
      </c>
      <c r="G2789" s="12">
        <v>29.98</v>
      </c>
      <c r="H2789" s="12">
        <v>30.31270223106894</v>
      </c>
      <c r="I2789">
        <v>224063</v>
      </c>
      <c r="J2789">
        <v>1021</v>
      </c>
      <c r="K2789" s="12">
        <v>6791955</v>
      </c>
      <c r="L2789">
        <v>131163</v>
      </c>
      <c r="M2789">
        <v>58.54</v>
      </c>
      <c r="N2789">
        <v>1.07</v>
      </c>
      <c r="O2789">
        <v>0.38</v>
      </c>
      <c r="P2789">
        <f xml:space="preserve"> IF(Stock_Info[[#This Row],[Close Price]] &gt; Stock_Info[[#This Row],[Open Price]], 1, 0)</f>
        <v>1</v>
      </c>
      <c r="Q2789" t="str">
        <f>IF(AND(Stock_Info[[#This Row],[% Deli. Qty to Traded Qty]]&gt;80,Stock_Info[[#This Row],[No. of Trades]]&lt;3000),"Unusual Day","")</f>
        <v/>
      </c>
      <c r="R2789" t="str">
        <f>IF(AND(Stock_Info[[#This Row],[Spread High-Low]] &lt; 10, Stock_Info[[#This Row],[% Deli. Qty to Traded Qty]] &gt; 90), "Good Day", "")</f>
        <v/>
      </c>
    </row>
    <row r="2790" spans="1:18">
      <c r="A2790" t="s">
        <v>51</v>
      </c>
      <c r="B2790" s="1">
        <v>45854</v>
      </c>
      <c r="C2790" s="1" t="str">
        <f>"WEEK" &amp;" " &amp;  INT((DAY(Stock_Info[[#This Row],[Date]])+WEEKDAY(DATE(YEAR(Stock_Info[[#This Row],[Date]]),MONTH(Stock_Info[[#This Row],[Date]]),1))-1)/7)+1</f>
        <v>WEEK 3</v>
      </c>
      <c r="D2790" s="12">
        <v>29.26</v>
      </c>
      <c r="E2790" s="12">
        <v>30.42</v>
      </c>
      <c r="F2790" s="12">
        <v>29.26</v>
      </c>
      <c r="G2790" s="12">
        <v>29.96</v>
      </c>
      <c r="H2790" s="12">
        <v>29.976648954044002</v>
      </c>
      <c r="I2790">
        <v>175581</v>
      </c>
      <c r="J2790">
        <v>835</v>
      </c>
      <c r="K2790" s="12">
        <v>5263330</v>
      </c>
      <c r="L2790">
        <v>87536</v>
      </c>
      <c r="M2790">
        <v>49.86</v>
      </c>
      <c r="N2790">
        <v>1.1599999999999999</v>
      </c>
      <c r="O2790">
        <v>0.7</v>
      </c>
      <c r="P2790">
        <f xml:space="preserve"> IF(Stock_Info[[#This Row],[Close Price]] &gt; Stock_Info[[#This Row],[Open Price]], 1, 0)</f>
        <v>1</v>
      </c>
      <c r="Q2790" t="str">
        <f>IF(AND(Stock_Info[[#This Row],[% Deli. Qty to Traded Qty]]&gt;80,Stock_Info[[#This Row],[No. of Trades]]&lt;3000),"Unusual Day","")</f>
        <v/>
      </c>
      <c r="R2790" t="str">
        <f>IF(AND(Stock_Info[[#This Row],[Spread High-Low]] &lt; 10, Stock_Info[[#This Row],[% Deli. Qty to Traded Qty]] &gt; 90), "Good Day", "")</f>
        <v/>
      </c>
    </row>
    <row r="2791" spans="1:18">
      <c r="A2791" t="s">
        <v>51</v>
      </c>
      <c r="B2791" s="1">
        <v>45853</v>
      </c>
      <c r="C2791" s="1" t="str">
        <f>"WEEK" &amp;" " &amp;  INT((DAY(Stock_Info[[#This Row],[Date]])+WEEKDAY(DATE(YEAR(Stock_Info[[#This Row],[Date]]),MONTH(Stock_Info[[#This Row],[Date]]),1))-1)/7)+1</f>
        <v>WEEK 3</v>
      </c>
      <c r="D2791" s="12">
        <v>29.66</v>
      </c>
      <c r="E2791" s="12">
        <v>30.19</v>
      </c>
      <c r="F2791" s="12">
        <v>29.29</v>
      </c>
      <c r="G2791" s="12">
        <v>29.64</v>
      </c>
      <c r="H2791" s="12">
        <v>29.738581826272128</v>
      </c>
      <c r="I2791">
        <v>62926</v>
      </c>
      <c r="J2791">
        <v>626</v>
      </c>
      <c r="K2791" s="12">
        <v>1871330</v>
      </c>
      <c r="L2791">
        <v>22574</v>
      </c>
      <c r="M2791">
        <v>35.869999999999997</v>
      </c>
      <c r="N2791">
        <v>0.9</v>
      </c>
      <c r="O2791">
        <v>-0.02</v>
      </c>
      <c r="P2791">
        <f xml:space="preserve"> IF(Stock_Info[[#This Row],[Close Price]] &gt; Stock_Info[[#This Row],[Open Price]], 1, 0)</f>
        <v>0</v>
      </c>
      <c r="Q2791" t="str">
        <f>IF(AND(Stock_Info[[#This Row],[% Deli. Qty to Traded Qty]]&gt;80,Stock_Info[[#This Row],[No. of Trades]]&lt;3000),"Unusual Day","")</f>
        <v/>
      </c>
      <c r="R2791" t="str">
        <f>IF(AND(Stock_Info[[#This Row],[Spread High-Low]] &lt; 10, Stock_Info[[#This Row],[% Deli. Qty to Traded Qty]] &gt; 90), "Good Day", "")</f>
        <v/>
      </c>
    </row>
    <row r="2792" spans="1:18">
      <c r="A2792" t="s">
        <v>51</v>
      </c>
      <c r="B2792" s="1">
        <v>45852</v>
      </c>
      <c r="C2792" s="1" t="str">
        <f>"WEEK" &amp;" " &amp;  INT((DAY(Stock_Info[[#This Row],[Date]])+WEEKDAY(DATE(YEAR(Stock_Info[[#This Row],[Date]]),MONTH(Stock_Info[[#This Row],[Date]]),1))-1)/7)+1</f>
        <v>WEEK 3</v>
      </c>
      <c r="D2792" s="12">
        <v>29.49</v>
      </c>
      <c r="E2792" s="12">
        <v>29.7</v>
      </c>
      <c r="F2792" s="12">
        <v>29</v>
      </c>
      <c r="G2792" s="12">
        <v>29.08</v>
      </c>
      <c r="H2792" s="12">
        <v>29.340646551724138</v>
      </c>
      <c r="I2792">
        <v>139200</v>
      </c>
      <c r="J2792">
        <v>1233</v>
      </c>
      <c r="K2792" s="12">
        <v>4084218</v>
      </c>
      <c r="L2792">
        <v>66823</v>
      </c>
      <c r="M2792">
        <v>48</v>
      </c>
      <c r="N2792">
        <v>0.7</v>
      </c>
      <c r="O2792">
        <v>-0.41</v>
      </c>
      <c r="P2792">
        <f xml:space="preserve"> IF(Stock_Info[[#This Row],[Close Price]] &gt; Stock_Info[[#This Row],[Open Price]], 1, 0)</f>
        <v>0</v>
      </c>
      <c r="Q2792" t="str">
        <f>IF(AND(Stock_Info[[#This Row],[% Deli. Qty to Traded Qty]]&gt;80,Stock_Info[[#This Row],[No. of Trades]]&lt;3000),"Unusual Day","")</f>
        <v/>
      </c>
      <c r="R2792" t="str">
        <f>IF(AND(Stock_Info[[#This Row],[Spread High-Low]] &lt; 10, Stock_Info[[#This Row],[% Deli. Qty to Traded Qty]] &gt; 90), "Good Day", "")</f>
        <v/>
      </c>
    </row>
    <row r="2793" spans="1:18">
      <c r="A2793" t="s">
        <v>51</v>
      </c>
      <c r="B2793" s="1">
        <v>45849</v>
      </c>
      <c r="C2793" s="1" t="str">
        <f>"WEEK" &amp;" " &amp;  INT((DAY(Stock_Info[[#This Row],[Date]])+WEEKDAY(DATE(YEAR(Stock_Info[[#This Row],[Date]]),MONTH(Stock_Info[[#This Row],[Date]]),1))-1)/7)+1</f>
        <v>WEEK 2</v>
      </c>
      <c r="D2793" s="12">
        <v>30.29</v>
      </c>
      <c r="E2793" s="12">
        <v>30.37</v>
      </c>
      <c r="F2793" s="12">
        <v>29.34</v>
      </c>
      <c r="G2793" s="12">
        <v>29.45</v>
      </c>
      <c r="H2793" s="12">
        <v>29.824293905525568</v>
      </c>
      <c r="I2793">
        <v>178588</v>
      </c>
      <c r="J2793">
        <v>1341</v>
      </c>
      <c r="K2793" s="12">
        <v>5326261</v>
      </c>
      <c r="L2793">
        <v>99546</v>
      </c>
      <c r="M2793">
        <v>55.74</v>
      </c>
      <c r="N2793">
        <v>1.03</v>
      </c>
      <c r="O2793">
        <v>-0.84</v>
      </c>
      <c r="P2793">
        <f xml:space="preserve"> IF(Stock_Info[[#This Row],[Close Price]] &gt; Stock_Info[[#This Row],[Open Price]], 1, 0)</f>
        <v>0</v>
      </c>
      <c r="Q2793" t="str">
        <f>IF(AND(Stock_Info[[#This Row],[% Deli. Qty to Traded Qty]]&gt;80,Stock_Info[[#This Row],[No. of Trades]]&lt;3000),"Unusual Day","")</f>
        <v/>
      </c>
      <c r="R2793" t="str">
        <f>IF(AND(Stock_Info[[#This Row],[Spread High-Low]] &lt; 10, Stock_Info[[#This Row],[% Deli. Qty to Traded Qty]] &gt; 90), "Good Day", "")</f>
        <v/>
      </c>
    </row>
    <row r="2794" spans="1:18">
      <c r="A2794" t="s">
        <v>51</v>
      </c>
      <c r="B2794" s="1">
        <v>45848</v>
      </c>
      <c r="C2794" s="1" t="str">
        <f>"WEEK" &amp;" " &amp;  INT((DAY(Stock_Info[[#This Row],[Date]])+WEEKDAY(DATE(YEAR(Stock_Info[[#This Row],[Date]]),MONTH(Stock_Info[[#This Row],[Date]]),1))-1)/7)+1</f>
        <v>WEEK 2</v>
      </c>
      <c r="D2794" s="12">
        <v>29.63</v>
      </c>
      <c r="E2794" s="12">
        <v>30.67</v>
      </c>
      <c r="F2794" s="12">
        <v>29.63</v>
      </c>
      <c r="G2794" s="12">
        <v>30.15</v>
      </c>
      <c r="H2794" s="12">
        <v>30.30115594086918</v>
      </c>
      <c r="I2794">
        <v>179940</v>
      </c>
      <c r="J2794">
        <v>1076</v>
      </c>
      <c r="K2794" s="12">
        <v>5452390</v>
      </c>
      <c r="L2794">
        <v>95587</v>
      </c>
      <c r="M2794">
        <v>53.12</v>
      </c>
      <c r="N2794">
        <v>1.04</v>
      </c>
      <c r="O2794">
        <v>0.52</v>
      </c>
      <c r="P2794">
        <f xml:space="preserve"> IF(Stock_Info[[#This Row],[Close Price]] &gt; Stock_Info[[#This Row],[Open Price]], 1, 0)</f>
        <v>1</v>
      </c>
      <c r="Q2794" t="str">
        <f>IF(AND(Stock_Info[[#This Row],[% Deli. Qty to Traded Qty]]&gt;80,Stock_Info[[#This Row],[No. of Trades]]&lt;3000),"Unusual Day","")</f>
        <v/>
      </c>
      <c r="R2794" t="str">
        <f>IF(AND(Stock_Info[[#This Row],[Spread High-Low]] &lt; 10, Stock_Info[[#This Row],[% Deli. Qty to Traded Qty]] &gt; 90), "Good Day", "")</f>
        <v/>
      </c>
    </row>
    <row r="2795" spans="1:18">
      <c r="A2795" t="s">
        <v>51</v>
      </c>
      <c r="B2795" s="1">
        <v>45847</v>
      </c>
      <c r="C2795" s="1" t="str">
        <f>"WEEK" &amp;" " &amp;  INT((DAY(Stock_Info[[#This Row],[Date]])+WEEKDAY(DATE(YEAR(Stock_Info[[#This Row],[Date]]),MONTH(Stock_Info[[#This Row],[Date]]),1))-1)/7)+1</f>
        <v>WEEK 2</v>
      </c>
      <c r="D2795" s="12">
        <v>29.6</v>
      </c>
      <c r="E2795" s="12">
        <v>30.15</v>
      </c>
      <c r="F2795" s="12">
        <v>29.52</v>
      </c>
      <c r="G2795" s="12">
        <v>29.74</v>
      </c>
      <c r="H2795" s="12">
        <v>29.901437250545605</v>
      </c>
      <c r="I2795">
        <v>101722</v>
      </c>
      <c r="J2795">
        <v>999</v>
      </c>
      <c r="K2795" s="12">
        <v>3041634</v>
      </c>
      <c r="L2795">
        <v>40202</v>
      </c>
      <c r="M2795">
        <v>39.520000000000003</v>
      </c>
      <c r="N2795">
        <v>0.63</v>
      </c>
      <c r="O2795">
        <v>0.14000000000000001</v>
      </c>
      <c r="P2795">
        <f xml:space="preserve"> IF(Stock_Info[[#This Row],[Close Price]] &gt; Stock_Info[[#This Row],[Open Price]], 1, 0)</f>
        <v>1</v>
      </c>
      <c r="Q2795" t="str">
        <f>IF(AND(Stock_Info[[#This Row],[% Deli. Qty to Traded Qty]]&gt;80,Stock_Info[[#This Row],[No. of Trades]]&lt;3000),"Unusual Day","")</f>
        <v/>
      </c>
      <c r="R2795" t="str">
        <f>IF(AND(Stock_Info[[#This Row],[Spread High-Low]] &lt; 10, Stock_Info[[#This Row],[% Deli. Qty to Traded Qty]] &gt; 90), "Good Day", "")</f>
        <v/>
      </c>
    </row>
    <row r="2796" spans="1:18">
      <c r="A2796" t="s">
        <v>51</v>
      </c>
      <c r="B2796" s="1">
        <v>45846</v>
      </c>
      <c r="C2796" s="1" t="str">
        <f>"WEEK" &amp;" " &amp;  INT((DAY(Stock_Info[[#This Row],[Date]])+WEEKDAY(DATE(YEAR(Stock_Info[[#This Row],[Date]]),MONTH(Stock_Info[[#This Row],[Date]]),1))-1)/7)+1</f>
        <v>WEEK 2</v>
      </c>
      <c r="D2796" s="12">
        <v>30.49</v>
      </c>
      <c r="E2796" s="12">
        <v>30.61</v>
      </c>
      <c r="F2796" s="12">
        <v>29.9</v>
      </c>
      <c r="G2796" s="12">
        <v>30.02</v>
      </c>
      <c r="H2796" s="12">
        <v>30.151892178502287</v>
      </c>
      <c r="I2796">
        <v>81097</v>
      </c>
      <c r="J2796">
        <v>551</v>
      </c>
      <c r="K2796" s="12">
        <v>2445228</v>
      </c>
      <c r="L2796">
        <v>43169</v>
      </c>
      <c r="M2796">
        <v>53.23</v>
      </c>
      <c r="N2796">
        <v>0.71</v>
      </c>
      <c r="O2796">
        <v>-0.47</v>
      </c>
      <c r="P2796">
        <f xml:space="preserve"> IF(Stock_Info[[#This Row],[Close Price]] &gt; Stock_Info[[#This Row],[Open Price]], 1, 0)</f>
        <v>0</v>
      </c>
      <c r="Q2796" t="str">
        <f>IF(AND(Stock_Info[[#This Row],[% Deli. Qty to Traded Qty]]&gt;80,Stock_Info[[#This Row],[No. of Trades]]&lt;3000),"Unusual Day","")</f>
        <v/>
      </c>
      <c r="R2796" t="str">
        <f>IF(AND(Stock_Info[[#This Row],[Spread High-Low]] &lt; 10, Stock_Info[[#This Row],[% Deli. Qty to Traded Qty]] &gt; 90), "Good Day", "")</f>
        <v/>
      </c>
    </row>
    <row r="2797" spans="1:18">
      <c r="A2797" t="s">
        <v>51</v>
      </c>
      <c r="B2797" s="1">
        <v>45845</v>
      </c>
      <c r="C2797" s="1" t="str">
        <f>"WEEK" &amp;" " &amp;  INT((DAY(Stock_Info[[#This Row],[Date]])+WEEKDAY(DATE(YEAR(Stock_Info[[#This Row],[Date]]),MONTH(Stock_Info[[#This Row],[Date]]),1))-1)/7)+1</f>
        <v>WEEK 2</v>
      </c>
      <c r="D2797" s="12">
        <v>30.41</v>
      </c>
      <c r="E2797" s="12">
        <v>31.6</v>
      </c>
      <c r="F2797" s="12">
        <v>30.24</v>
      </c>
      <c r="G2797" s="12">
        <v>30.38</v>
      </c>
      <c r="H2797" s="12">
        <v>31.046145389637001</v>
      </c>
      <c r="I2797">
        <v>514851</v>
      </c>
      <c r="J2797">
        <v>2492</v>
      </c>
      <c r="K2797" s="12">
        <v>15984139</v>
      </c>
      <c r="L2797">
        <v>203028</v>
      </c>
      <c r="M2797">
        <v>39.43</v>
      </c>
      <c r="N2797">
        <v>1.36</v>
      </c>
      <c r="O2797">
        <v>-0.03</v>
      </c>
      <c r="P2797">
        <f xml:space="preserve"> IF(Stock_Info[[#This Row],[Close Price]] &gt; Stock_Info[[#This Row],[Open Price]], 1, 0)</f>
        <v>0</v>
      </c>
      <c r="Q2797" t="str">
        <f>IF(AND(Stock_Info[[#This Row],[% Deli. Qty to Traded Qty]]&gt;80,Stock_Info[[#This Row],[No. of Trades]]&lt;3000),"Unusual Day","")</f>
        <v/>
      </c>
      <c r="R2797" t="str">
        <f>IF(AND(Stock_Info[[#This Row],[Spread High-Low]] &lt; 10, Stock_Info[[#This Row],[% Deli. Qty to Traded Qty]] &gt; 90), "Good Day", "")</f>
        <v/>
      </c>
    </row>
    <row r="2798" spans="1:18">
      <c r="A2798" t="s">
        <v>51</v>
      </c>
      <c r="B2798" s="1">
        <v>45842</v>
      </c>
      <c r="C2798" s="1" t="str">
        <f>"WEEK" &amp;" " &amp;  INT((DAY(Stock_Info[[#This Row],[Date]])+WEEKDAY(DATE(YEAR(Stock_Info[[#This Row],[Date]]),MONTH(Stock_Info[[#This Row],[Date]]),1))-1)/7)+1</f>
        <v>WEEK 1</v>
      </c>
      <c r="D2798" s="12">
        <v>30.25</v>
      </c>
      <c r="E2798" s="12">
        <v>30.35</v>
      </c>
      <c r="F2798" s="12">
        <v>29.66</v>
      </c>
      <c r="G2798" s="12">
        <v>29.96</v>
      </c>
      <c r="H2798" s="12">
        <v>29.995239483143884</v>
      </c>
      <c r="I2798">
        <v>61758</v>
      </c>
      <c r="J2798">
        <v>661</v>
      </c>
      <c r="K2798" s="12">
        <v>1852446</v>
      </c>
      <c r="L2798">
        <v>25646</v>
      </c>
      <c r="M2798">
        <v>41.53</v>
      </c>
      <c r="N2798">
        <v>0.69</v>
      </c>
      <c r="O2798">
        <v>-0.28999999999999998</v>
      </c>
      <c r="P2798">
        <f xml:space="preserve"> IF(Stock_Info[[#This Row],[Close Price]] &gt; Stock_Info[[#This Row],[Open Price]], 1, 0)</f>
        <v>0</v>
      </c>
      <c r="Q2798" t="str">
        <f>IF(AND(Stock_Info[[#This Row],[% Deli. Qty to Traded Qty]]&gt;80,Stock_Info[[#This Row],[No. of Trades]]&lt;3000),"Unusual Day","")</f>
        <v/>
      </c>
      <c r="R2798" t="str">
        <f>IF(AND(Stock_Info[[#This Row],[Spread High-Low]] &lt; 10, Stock_Info[[#This Row],[% Deli. Qty to Traded Qty]] &gt; 90), "Good Day", "")</f>
        <v/>
      </c>
    </row>
    <row r="2799" spans="1:18">
      <c r="A2799" t="s">
        <v>51</v>
      </c>
      <c r="B2799" s="1">
        <v>45841</v>
      </c>
      <c r="C2799" s="1" t="str">
        <f>"WEEK" &amp;" " &amp;  INT((DAY(Stock_Info[[#This Row],[Date]])+WEEKDAY(DATE(YEAR(Stock_Info[[#This Row],[Date]]),MONTH(Stock_Info[[#This Row],[Date]]),1))-1)/7)+1</f>
        <v>WEEK 1</v>
      </c>
      <c r="D2799" s="12">
        <v>30.33</v>
      </c>
      <c r="E2799" s="12">
        <v>30.63</v>
      </c>
      <c r="F2799" s="12">
        <v>30.12</v>
      </c>
      <c r="G2799" s="12">
        <v>30.25</v>
      </c>
      <c r="H2799" s="12">
        <v>30.36657612913239</v>
      </c>
      <c r="I2799">
        <v>128860</v>
      </c>
      <c r="J2799">
        <v>860</v>
      </c>
      <c r="K2799" s="12">
        <v>3913037</v>
      </c>
      <c r="L2799">
        <v>73078</v>
      </c>
      <c r="M2799">
        <v>56.71</v>
      </c>
      <c r="N2799">
        <v>0.51</v>
      </c>
      <c r="O2799">
        <v>-0.08</v>
      </c>
      <c r="P2799">
        <f xml:space="preserve"> IF(Stock_Info[[#This Row],[Close Price]] &gt; Stock_Info[[#This Row],[Open Price]], 1, 0)</f>
        <v>0</v>
      </c>
      <c r="Q2799" t="str">
        <f>IF(AND(Stock_Info[[#This Row],[% Deli. Qty to Traded Qty]]&gt;80,Stock_Info[[#This Row],[No. of Trades]]&lt;3000),"Unusual Day","")</f>
        <v/>
      </c>
      <c r="R2799" t="str">
        <f>IF(AND(Stock_Info[[#This Row],[Spread High-Low]] &lt; 10, Stock_Info[[#This Row],[% Deli. Qty to Traded Qty]] &gt; 90), "Good Day", "")</f>
        <v/>
      </c>
    </row>
    <row r="2800" spans="1:18">
      <c r="A2800" t="s">
        <v>51</v>
      </c>
      <c r="B2800" s="1">
        <v>45840</v>
      </c>
      <c r="C2800" s="1" t="str">
        <f>"WEEK" &amp;" " &amp;  INT((DAY(Stock_Info[[#This Row],[Date]])+WEEKDAY(DATE(YEAR(Stock_Info[[#This Row],[Date]]),MONTH(Stock_Info[[#This Row],[Date]]),1))-1)/7)+1</f>
        <v>WEEK 1</v>
      </c>
      <c r="D2800" s="12">
        <v>31.49</v>
      </c>
      <c r="E2800" s="12">
        <v>31.5</v>
      </c>
      <c r="F2800" s="12">
        <v>30.4</v>
      </c>
      <c r="G2800" s="12">
        <v>30.58</v>
      </c>
      <c r="H2800" s="12">
        <v>30.864948765143815</v>
      </c>
      <c r="I2800">
        <v>109203</v>
      </c>
      <c r="J2800">
        <v>778</v>
      </c>
      <c r="K2800" s="12">
        <v>3370545</v>
      </c>
      <c r="L2800">
        <v>62457</v>
      </c>
      <c r="M2800">
        <v>57.19</v>
      </c>
      <c r="N2800">
        <v>1.1000000000000001</v>
      </c>
      <c r="O2800">
        <v>-0.91</v>
      </c>
      <c r="P2800">
        <f xml:space="preserve"> IF(Stock_Info[[#This Row],[Close Price]] &gt; Stock_Info[[#This Row],[Open Price]], 1, 0)</f>
        <v>0</v>
      </c>
      <c r="Q2800" t="str">
        <f>IF(AND(Stock_Info[[#This Row],[% Deli. Qty to Traded Qty]]&gt;80,Stock_Info[[#This Row],[No. of Trades]]&lt;3000),"Unusual Day","")</f>
        <v/>
      </c>
      <c r="R2800" t="str">
        <f>IF(AND(Stock_Info[[#This Row],[Spread High-Low]] &lt; 10, Stock_Info[[#This Row],[% Deli. Qty to Traded Qty]] &gt; 90), "Good Day", "")</f>
        <v/>
      </c>
    </row>
    <row r="2801" spans="1:18">
      <c r="A2801" t="s">
        <v>51</v>
      </c>
      <c r="B2801" s="1">
        <v>45839</v>
      </c>
      <c r="C2801" s="1" t="str">
        <f>"WEEK" &amp;" " &amp;  INT((DAY(Stock_Info[[#This Row],[Date]])+WEEKDAY(DATE(YEAR(Stock_Info[[#This Row],[Date]]),MONTH(Stock_Info[[#This Row],[Date]]),1))-1)/7)+1</f>
        <v>WEEK 1</v>
      </c>
      <c r="D2801" s="12">
        <v>31</v>
      </c>
      <c r="E2801" s="12">
        <v>31.35</v>
      </c>
      <c r="F2801" s="12">
        <v>30.24</v>
      </c>
      <c r="G2801" s="12">
        <v>31.16</v>
      </c>
      <c r="H2801" s="12">
        <v>30.902619713486672</v>
      </c>
      <c r="I2801">
        <v>87605</v>
      </c>
      <c r="J2801">
        <v>540</v>
      </c>
      <c r="K2801" s="12">
        <v>2707224</v>
      </c>
      <c r="L2801">
        <v>36765</v>
      </c>
      <c r="M2801">
        <v>41.97</v>
      </c>
      <c r="N2801">
        <v>1.1100000000000001</v>
      </c>
      <c r="O2801">
        <v>0.16</v>
      </c>
      <c r="P2801">
        <f xml:space="preserve"> IF(Stock_Info[[#This Row],[Close Price]] &gt; Stock_Info[[#This Row],[Open Price]], 1, 0)</f>
        <v>1</v>
      </c>
      <c r="Q2801" t="str">
        <f>IF(AND(Stock_Info[[#This Row],[% Deli. Qty to Traded Qty]]&gt;80,Stock_Info[[#This Row],[No. of Trades]]&lt;3000),"Unusual Day","")</f>
        <v/>
      </c>
      <c r="R2801" t="str">
        <f>IF(AND(Stock_Info[[#This Row],[Spread High-Low]] &lt; 10, Stock_Info[[#This Row],[% Deli. Qty to Traded Qty]] &gt; 90), "Good Day", "")</f>
        <v/>
      </c>
    </row>
    <row r="2802" spans="1:18">
      <c r="A2802" t="s">
        <v>51</v>
      </c>
      <c r="B2802" s="1">
        <v>45838</v>
      </c>
      <c r="C2802" s="1" t="str">
        <f>"WEEK" &amp;" " &amp;  INT((DAY(Stock_Info[[#This Row],[Date]])+WEEKDAY(DATE(YEAR(Stock_Info[[#This Row],[Date]]),MONTH(Stock_Info[[#This Row],[Date]]),1))-1)/7)+1</f>
        <v>WEEK 5</v>
      </c>
      <c r="D2802" s="12">
        <v>29.92</v>
      </c>
      <c r="E2802" s="12">
        <v>31.18</v>
      </c>
      <c r="F2802" s="12">
        <v>29.83</v>
      </c>
      <c r="G2802" s="12">
        <v>30.54</v>
      </c>
      <c r="H2802" s="12">
        <v>30.665091486239632</v>
      </c>
      <c r="I2802">
        <v>166965</v>
      </c>
      <c r="J2802">
        <v>983</v>
      </c>
      <c r="K2802" s="12">
        <v>5119997</v>
      </c>
      <c r="L2802">
        <v>64505</v>
      </c>
      <c r="M2802">
        <v>38.630000000000003</v>
      </c>
      <c r="N2802">
        <v>1.35</v>
      </c>
      <c r="O2802">
        <v>0.62</v>
      </c>
      <c r="P2802">
        <f xml:space="preserve"> IF(Stock_Info[[#This Row],[Close Price]] &gt; Stock_Info[[#This Row],[Open Price]], 1, 0)</f>
        <v>1</v>
      </c>
      <c r="Q2802" t="str">
        <f>IF(AND(Stock_Info[[#This Row],[% Deli. Qty to Traded Qty]]&gt;80,Stock_Info[[#This Row],[No. of Trades]]&lt;3000),"Unusual Day","")</f>
        <v/>
      </c>
      <c r="R2802" t="str">
        <f>IF(AND(Stock_Info[[#This Row],[Spread High-Low]] &lt; 10, Stock_Info[[#This Row],[% Deli. Qty to Traded Qty]] &gt; 90), "Good Day", "")</f>
        <v/>
      </c>
    </row>
    <row r="2803" spans="1:18">
      <c r="A2803" t="s">
        <v>51</v>
      </c>
      <c r="B2803" s="1">
        <v>45835</v>
      </c>
      <c r="C2803" s="1" t="str">
        <f>"WEEK" &amp;" " &amp;  INT((DAY(Stock_Info[[#This Row],[Date]])+WEEKDAY(DATE(YEAR(Stock_Info[[#This Row],[Date]]),MONTH(Stock_Info[[#This Row],[Date]]),1))-1)/7)+1</f>
        <v>WEEK 4</v>
      </c>
      <c r="D2803" s="12">
        <v>29.84</v>
      </c>
      <c r="E2803" s="12">
        <v>30.4</v>
      </c>
      <c r="F2803" s="12">
        <v>29.55</v>
      </c>
      <c r="G2803" s="12">
        <v>29.7</v>
      </c>
      <c r="H2803" s="12">
        <v>29.968379838429897</v>
      </c>
      <c r="I2803">
        <v>221947</v>
      </c>
      <c r="J2803">
        <v>933</v>
      </c>
      <c r="K2803" s="12">
        <v>6651392</v>
      </c>
      <c r="L2803">
        <v>129543</v>
      </c>
      <c r="M2803">
        <v>58.37</v>
      </c>
      <c r="N2803">
        <v>0.85</v>
      </c>
      <c r="O2803">
        <v>-0.14000000000000001</v>
      </c>
      <c r="P2803">
        <f xml:space="preserve"> IF(Stock_Info[[#This Row],[Close Price]] &gt; Stock_Info[[#This Row],[Open Price]], 1, 0)</f>
        <v>0</v>
      </c>
      <c r="Q2803" t="str">
        <f>IF(AND(Stock_Info[[#This Row],[% Deli. Qty to Traded Qty]]&gt;80,Stock_Info[[#This Row],[No. of Trades]]&lt;3000),"Unusual Day","")</f>
        <v/>
      </c>
      <c r="R2803" t="str">
        <f>IF(AND(Stock_Info[[#This Row],[Spread High-Low]] &lt; 10, Stock_Info[[#This Row],[% Deli. Qty to Traded Qty]] &gt; 90), "Good Day", "")</f>
        <v/>
      </c>
    </row>
    <row r="2804" spans="1:18">
      <c r="A2804" t="s">
        <v>51</v>
      </c>
      <c r="B2804" s="1">
        <v>45834</v>
      </c>
      <c r="C2804" s="1" t="str">
        <f>"WEEK" &amp;" " &amp;  INT((DAY(Stock_Info[[#This Row],[Date]])+WEEKDAY(DATE(YEAR(Stock_Info[[#This Row],[Date]]),MONTH(Stock_Info[[#This Row],[Date]]),1))-1)/7)+1</f>
        <v>WEEK 4</v>
      </c>
      <c r="D2804" s="12">
        <v>29.99</v>
      </c>
      <c r="E2804" s="12">
        <v>30.01</v>
      </c>
      <c r="F2804" s="12">
        <v>29.17</v>
      </c>
      <c r="G2804" s="12">
        <v>29.53</v>
      </c>
      <c r="H2804" s="12">
        <v>29.513925559298468</v>
      </c>
      <c r="I2804">
        <v>120821</v>
      </c>
      <c r="J2804">
        <v>598</v>
      </c>
      <c r="K2804" s="12">
        <v>3565902</v>
      </c>
      <c r="L2804">
        <v>44886</v>
      </c>
      <c r="M2804">
        <v>37.15</v>
      </c>
      <c r="N2804">
        <v>0.84</v>
      </c>
      <c r="O2804">
        <v>-0.46</v>
      </c>
      <c r="P2804">
        <f xml:space="preserve"> IF(Stock_Info[[#This Row],[Close Price]] &gt; Stock_Info[[#This Row],[Open Price]], 1, 0)</f>
        <v>0</v>
      </c>
      <c r="Q2804" t="str">
        <f>IF(AND(Stock_Info[[#This Row],[% Deli. Qty to Traded Qty]]&gt;80,Stock_Info[[#This Row],[No. of Trades]]&lt;3000),"Unusual Day","")</f>
        <v/>
      </c>
      <c r="R2804" t="str">
        <f>IF(AND(Stock_Info[[#This Row],[Spread High-Low]] &lt; 10, Stock_Info[[#This Row],[% Deli. Qty to Traded Qty]] &gt; 90), "Good Day", "")</f>
        <v/>
      </c>
    </row>
    <row r="2805" spans="1:18">
      <c r="A2805" t="s">
        <v>51</v>
      </c>
      <c r="B2805" s="1">
        <v>45833</v>
      </c>
      <c r="C2805" s="1" t="str">
        <f>"WEEK" &amp;" " &amp;  INT((DAY(Stock_Info[[#This Row],[Date]])+WEEKDAY(DATE(YEAR(Stock_Info[[#This Row],[Date]]),MONTH(Stock_Info[[#This Row],[Date]]),1))-1)/7)+1</f>
        <v>WEEK 4</v>
      </c>
      <c r="D2805" s="12">
        <v>29.02</v>
      </c>
      <c r="E2805" s="12">
        <v>30.14</v>
      </c>
      <c r="F2805" s="12">
        <v>28.85</v>
      </c>
      <c r="G2805" s="12">
        <v>29.74</v>
      </c>
      <c r="H2805" s="12">
        <v>29.461926404508862</v>
      </c>
      <c r="I2805">
        <v>116393</v>
      </c>
      <c r="J2805">
        <v>837</v>
      </c>
      <c r="K2805" s="12">
        <v>3429162</v>
      </c>
      <c r="L2805">
        <v>66083</v>
      </c>
      <c r="M2805">
        <v>56.78</v>
      </c>
      <c r="N2805">
        <v>1.29</v>
      </c>
      <c r="O2805">
        <v>0.72</v>
      </c>
      <c r="P2805">
        <f xml:space="preserve"> IF(Stock_Info[[#This Row],[Close Price]] &gt; Stock_Info[[#This Row],[Open Price]], 1, 0)</f>
        <v>1</v>
      </c>
      <c r="Q2805" t="str">
        <f>IF(AND(Stock_Info[[#This Row],[% Deli. Qty to Traded Qty]]&gt;80,Stock_Info[[#This Row],[No. of Trades]]&lt;3000),"Unusual Day","")</f>
        <v/>
      </c>
      <c r="R2805" t="str">
        <f>IF(AND(Stock_Info[[#This Row],[Spread High-Low]] &lt; 10, Stock_Info[[#This Row],[% Deli. Qty to Traded Qty]] &gt; 90), "Good Day", "")</f>
        <v/>
      </c>
    </row>
    <row r="2806" spans="1:18">
      <c r="A2806" t="s">
        <v>51</v>
      </c>
      <c r="B2806" s="1">
        <v>45832</v>
      </c>
      <c r="C2806" s="1" t="str">
        <f>"WEEK" &amp;" " &amp;  INT((DAY(Stock_Info[[#This Row],[Date]])+WEEKDAY(DATE(YEAR(Stock_Info[[#This Row],[Date]]),MONTH(Stock_Info[[#This Row],[Date]]),1))-1)/7)+1</f>
        <v>WEEK 4</v>
      </c>
      <c r="D2806" s="12">
        <v>28.99</v>
      </c>
      <c r="E2806" s="12">
        <v>29.31</v>
      </c>
      <c r="F2806" s="12">
        <v>28.71</v>
      </c>
      <c r="G2806" s="12">
        <v>28.97</v>
      </c>
      <c r="H2806" s="12">
        <v>29.058138366296831</v>
      </c>
      <c r="I2806">
        <v>99504</v>
      </c>
      <c r="J2806">
        <v>870</v>
      </c>
      <c r="K2806" s="12">
        <v>2891401</v>
      </c>
      <c r="L2806">
        <v>51305</v>
      </c>
      <c r="M2806">
        <v>51.56</v>
      </c>
      <c r="N2806">
        <v>0.6</v>
      </c>
      <c r="O2806">
        <v>-0.02</v>
      </c>
      <c r="P2806">
        <f xml:space="preserve"> IF(Stock_Info[[#This Row],[Close Price]] &gt; Stock_Info[[#This Row],[Open Price]], 1, 0)</f>
        <v>0</v>
      </c>
      <c r="Q2806" t="str">
        <f>IF(AND(Stock_Info[[#This Row],[% Deli. Qty to Traded Qty]]&gt;80,Stock_Info[[#This Row],[No. of Trades]]&lt;3000),"Unusual Day","")</f>
        <v/>
      </c>
      <c r="R2806" t="str">
        <f>IF(AND(Stock_Info[[#This Row],[Spread High-Low]] &lt; 10, Stock_Info[[#This Row],[% Deli. Qty to Traded Qty]] &gt; 90), "Good Day", "")</f>
        <v/>
      </c>
    </row>
    <row r="2807" spans="1:18">
      <c r="A2807" t="s">
        <v>51</v>
      </c>
      <c r="B2807" s="1">
        <v>45831</v>
      </c>
      <c r="C2807" s="1" t="str">
        <f>"WEEK" &amp;" " &amp;  INT((DAY(Stock_Info[[#This Row],[Date]])+WEEKDAY(DATE(YEAR(Stock_Info[[#This Row],[Date]]),MONTH(Stock_Info[[#This Row],[Date]]),1))-1)/7)+1</f>
        <v>WEEK 4</v>
      </c>
      <c r="D2807" s="12">
        <v>28.99</v>
      </c>
      <c r="E2807" s="12">
        <v>28.99</v>
      </c>
      <c r="F2807" s="12">
        <v>28.3</v>
      </c>
      <c r="G2807" s="12">
        <v>28.57</v>
      </c>
      <c r="H2807" s="12">
        <v>28.518903088391905</v>
      </c>
      <c r="I2807">
        <v>60096</v>
      </c>
      <c r="J2807">
        <v>468</v>
      </c>
      <c r="K2807" s="12">
        <v>1713872</v>
      </c>
      <c r="L2807">
        <v>16932</v>
      </c>
      <c r="M2807">
        <v>28.17</v>
      </c>
      <c r="N2807">
        <v>0.69</v>
      </c>
      <c r="O2807">
        <v>-0.42</v>
      </c>
      <c r="P2807">
        <f xml:space="preserve"> IF(Stock_Info[[#This Row],[Close Price]] &gt; Stock_Info[[#This Row],[Open Price]], 1, 0)</f>
        <v>0</v>
      </c>
      <c r="Q2807" t="str">
        <f>IF(AND(Stock_Info[[#This Row],[% Deli. Qty to Traded Qty]]&gt;80,Stock_Info[[#This Row],[No. of Trades]]&lt;3000),"Unusual Day","")</f>
        <v/>
      </c>
      <c r="R2807" t="str">
        <f>IF(AND(Stock_Info[[#This Row],[Spread High-Low]] &lt; 10, Stock_Info[[#This Row],[% Deli. Qty to Traded Qty]] &gt; 90), "Good Day", "")</f>
        <v/>
      </c>
    </row>
    <row r="2808" spans="1:18">
      <c r="A2808" t="s">
        <v>51</v>
      </c>
      <c r="B2808" s="1">
        <v>45828</v>
      </c>
      <c r="C2808" s="1" t="str">
        <f>"WEEK" &amp;" " &amp;  INT((DAY(Stock_Info[[#This Row],[Date]])+WEEKDAY(DATE(YEAR(Stock_Info[[#This Row],[Date]]),MONTH(Stock_Info[[#This Row],[Date]]),1))-1)/7)+1</f>
        <v>WEEK 3</v>
      </c>
      <c r="D2808" s="12">
        <v>28.36</v>
      </c>
      <c r="E2808" s="12">
        <v>28.99</v>
      </c>
      <c r="F2808" s="12">
        <v>28.03</v>
      </c>
      <c r="G2808" s="12">
        <v>28.67</v>
      </c>
      <c r="H2808" s="12">
        <v>28.593859370028635</v>
      </c>
      <c r="I2808">
        <v>62860</v>
      </c>
      <c r="J2808">
        <v>637</v>
      </c>
      <c r="K2808" s="12">
        <v>1797410</v>
      </c>
      <c r="L2808">
        <v>22348</v>
      </c>
      <c r="M2808">
        <v>35.549999999999997</v>
      </c>
      <c r="N2808">
        <v>0.96</v>
      </c>
      <c r="O2808">
        <v>0.31</v>
      </c>
      <c r="P2808">
        <f xml:space="preserve"> IF(Stock_Info[[#This Row],[Close Price]] &gt; Stock_Info[[#This Row],[Open Price]], 1, 0)</f>
        <v>1</v>
      </c>
      <c r="Q2808" t="str">
        <f>IF(AND(Stock_Info[[#This Row],[% Deli. Qty to Traded Qty]]&gt;80,Stock_Info[[#This Row],[No. of Trades]]&lt;3000),"Unusual Day","")</f>
        <v/>
      </c>
      <c r="R2808" t="str">
        <f>IF(AND(Stock_Info[[#This Row],[Spread High-Low]] &lt; 10, Stock_Info[[#This Row],[% Deli. Qty to Traded Qty]] &gt; 90), "Good Day", "")</f>
        <v/>
      </c>
    </row>
    <row r="2809" spans="1:18">
      <c r="A2809" t="s">
        <v>51</v>
      </c>
      <c r="B2809" s="1">
        <v>45827</v>
      </c>
      <c r="C2809" s="1" t="str">
        <f>"WEEK" &amp;" " &amp;  INT((DAY(Stock_Info[[#This Row],[Date]])+WEEKDAY(DATE(YEAR(Stock_Info[[#This Row],[Date]]),MONTH(Stock_Info[[#This Row],[Date]]),1))-1)/7)+1</f>
        <v>WEEK 3</v>
      </c>
      <c r="D2809" s="12">
        <v>29.39</v>
      </c>
      <c r="E2809" s="12">
        <v>29.39</v>
      </c>
      <c r="F2809" s="12">
        <v>27.28</v>
      </c>
      <c r="G2809" s="12">
        <v>27.7</v>
      </c>
      <c r="H2809" s="12">
        <v>28.16946270451859</v>
      </c>
      <c r="I2809">
        <v>144669</v>
      </c>
      <c r="J2809">
        <v>940</v>
      </c>
      <c r="K2809" s="12">
        <v>4075248</v>
      </c>
      <c r="L2809">
        <v>92189</v>
      </c>
      <c r="M2809">
        <v>63.72</v>
      </c>
      <c r="N2809">
        <v>2.11</v>
      </c>
      <c r="O2809">
        <v>-1.69</v>
      </c>
      <c r="P2809">
        <f xml:space="preserve"> IF(Stock_Info[[#This Row],[Close Price]] &gt; Stock_Info[[#This Row],[Open Price]], 1, 0)</f>
        <v>0</v>
      </c>
      <c r="Q2809" t="str">
        <f>IF(AND(Stock_Info[[#This Row],[% Deli. Qty to Traded Qty]]&gt;80,Stock_Info[[#This Row],[No. of Trades]]&lt;3000),"Unusual Day","")</f>
        <v/>
      </c>
      <c r="R2809" t="str">
        <f>IF(AND(Stock_Info[[#This Row],[Spread High-Low]] &lt; 10, Stock_Info[[#This Row],[% Deli. Qty to Traded Qty]] &gt; 90), "Good Day", "")</f>
        <v/>
      </c>
    </row>
    <row r="2810" spans="1:18">
      <c r="A2810" t="s">
        <v>51</v>
      </c>
      <c r="B2810" s="1">
        <v>45826</v>
      </c>
      <c r="C2810" s="1" t="str">
        <f>"WEEK" &amp;" " &amp;  INT((DAY(Stock_Info[[#This Row],[Date]])+WEEKDAY(DATE(YEAR(Stock_Info[[#This Row],[Date]]),MONTH(Stock_Info[[#This Row],[Date]]),1))-1)/7)+1</f>
        <v>WEEK 3</v>
      </c>
      <c r="D2810" s="12">
        <v>29.49</v>
      </c>
      <c r="E2810" s="12">
        <v>29.5</v>
      </c>
      <c r="F2810" s="12">
        <v>28.87</v>
      </c>
      <c r="G2810" s="12">
        <v>28.98</v>
      </c>
      <c r="H2810" s="12">
        <v>29.138931336165641</v>
      </c>
      <c r="I2810">
        <v>119102</v>
      </c>
      <c r="J2810">
        <v>971</v>
      </c>
      <c r="K2810" s="12">
        <v>3470505</v>
      </c>
      <c r="L2810">
        <v>61053</v>
      </c>
      <c r="M2810">
        <v>51.26</v>
      </c>
      <c r="N2810">
        <v>0.63</v>
      </c>
      <c r="O2810">
        <v>-0.51</v>
      </c>
      <c r="P2810">
        <f xml:space="preserve"> IF(Stock_Info[[#This Row],[Close Price]] &gt; Stock_Info[[#This Row],[Open Price]], 1, 0)</f>
        <v>0</v>
      </c>
      <c r="Q2810" t="str">
        <f>IF(AND(Stock_Info[[#This Row],[% Deli. Qty to Traded Qty]]&gt;80,Stock_Info[[#This Row],[No. of Trades]]&lt;3000),"Unusual Day","")</f>
        <v/>
      </c>
      <c r="R2810" t="str">
        <f>IF(AND(Stock_Info[[#This Row],[Spread High-Low]] &lt; 10, Stock_Info[[#This Row],[% Deli. Qty to Traded Qty]] &gt; 90), "Good Day", "")</f>
        <v/>
      </c>
    </row>
    <row r="2811" spans="1:18">
      <c r="A2811" t="s">
        <v>51</v>
      </c>
      <c r="B2811" s="1">
        <v>45825</v>
      </c>
      <c r="C2811" s="1" t="str">
        <f>"WEEK" &amp;" " &amp;  INT((DAY(Stock_Info[[#This Row],[Date]])+WEEKDAY(DATE(YEAR(Stock_Info[[#This Row],[Date]]),MONTH(Stock_Info[[#This Row],[Date]]),1))-1)/7)+1</f>
        <v>WEEK 3</v>
      </c>
      <c r="D2811" s="12">
        <v>29.13</v>
      </c>
      <c r="E2811" s="12">
        <v>29.96</v>
      </c>
      <c r="F2811" s="12">
        <v>29.13</v>
      </c>
      <c r="G2811" s="12">
        <v>29.26</v>
      </c>
      <c r="H2811" s="12">
        <v>29.637675122229286</v>
      </c>
      <c r="I2811">
        <v>45611</v>
      </c>
      <c r="J2811">
        <v>424</v>
      </c>
      <c r="K2811" s="12">
        <v>1351804</v>
      </c>
      <c r="L2811">
        <v>23418</v>
      </c>
      <c r="M2811">
        <v>51.34</v>
      </c>
      <c r="N2811">
        <v>0.83</v>
      </c>
      <c r="O2811">
        <v>0.13</v>
      </c>
      <c r="P2811">
        <f xml:space="preserve"> IF(Stock_Info[[#This Row],[Close Price]] &gt; Stock_Info[[#This Row],[Open Price]], 1, 0)</f>
        <v>1</v>
      </c>
      <c r="Q2811" t="str">
        <f>IF(AND(Stock_Info[[#This Row],[% Deli. Qty to Traded Qty]]&gt;80,Stock_Info[[#This Row],[No. of Trades]]&lt;3000),"Unusual Day","")</f>
        <v/>
      </c>
      <c r="R2811" t="str">
        <f>IF(AND(Stock_Info[[#This Row],[Spread High-Low]] &lt; 10, Stock_Info[[#This Row],[% Deli. Qty to Traded Qty]] &gt; 90), "Good Day", "")</f>
        <v/>
      </c>
    </row>
    <row r="2812" spans="1:18">
      <c r="A2812" t="s">
        <v>51</v>
      </c>
      <c r="B2812" s="1">
        <v>45824</v>
      </c>
      <c r="C2812" s="1" t="str">
        <f>"WEEK" &amp;" " &amp;  INT((DAY(Stock_Info[[#This Row],[Date]])+WEEKDAY(DATE(YEAR(Stock_Info[[#This Row],[Date]]),MONTH(Stock_Info[[#This Row],[Date]]),1))-1)/7)+1</f>
        <v>WEEK 3</v>
      </c>
      <c r="D2812" s="12">
        <v>29.33</v>
      </c>
      <c r="E2812" s="12">
        <v>30.24</v>
      </c>
      <c r="F2812" s="12">
        <v>29.29</v>
      </c>
      <c r="G2812" s="12">
        <v>29.62</v>
      </c>
      <c r="H2812" s="12">
        <v>29.63377138919968</v>
      </c>
      <c r="I2812">
        <v>158199</v>
      </c>
      <c r="J2812">
        <v>997</v>
      </c>
      <c r="K2812" s="12">
        <v>4688033</v>
      </c>
      <c r="L2812">
        <v>61264</v>
      </c>
      <c r="M2812">
        <v>38.729999999999997</v>
      </c>
      <c r="N2812">
        <v>0.95</v>
      </c>
      <c r="O2812">
        <v>0.28999999999999998</v>
      </c>
      <c r="P2812">
        <f xml:space="preserve"> IF(Stock_Info[[#This Row],[Close Price]] &gt; Stock_Info[[#This Row],[Open Price]], 1, 0)</f>
        <v>1</v>
      </c>
      <c r="Q2812" t="str">
        <f>IF(AND(Stock_Info[[#This Row],[% Deli. Qty to Traded Qty]]&gt;80,Stock_Info[[#This Row],[No. of Trades]]&lt;3000),"Unusual Day","")</f>
        <v/>
      </c>
      <c r="R2812" t="str">
        <f>IF(AND(Stock_Info[[#This Row],[Spread High-Low]] &lt; 10, Stock_Info[[#This Row],[% Deli. Qty to Traded Qty]] &gt; 90), "Good Day", "")</f>
        <v/>
      </c>
    </row>
    <row r="2813" spans="1:18">
      <c r="A2813" t="s">
        <v>51</v>
      </c>
      <c r="B2813" s="1">
        <v>45821</v>
      </c>
      <c r="C2813" s="1" t="str">
        <f>"WEEK" &amp;" " &amp;  INT((DAY(Stock_Info[[#This Row],[Date]])+WEEKDAY(DATE(YEAR(Stock_Info[[#This Row],[Date]]),MONTH(Stock_Info[[#This Row],[Date]]),1))-1)/7)+1</f>
        <v>WEEK 2</v>
      </c>
      <c r="D2813" s="12">
        <v>30.2</v>
      </c>
      <c r="E2813" s="12">
        <v>30.2</v>
      </c>
      <c r="F2813" s="12">
        <v>29.5</v>
      </c>
      <c r="G2813" s="12">
        <v>30.11</v>
      </c>
      <c r="H2813" s="12">
        <v>29.866428165435153</v>
      </c>
      <c r="I2813">
        <v>89727</v>
      </c>
      <c r="J2813">
        <v>377</v>
      </c>
      <c r="K2813" s="12">
        <v>2679825</v>
      </c>
      <c r="L2813">
        <v>42888</v>
      </c>
      <c r="M2813">
        <v>47.8</v>
      </c>
      <c r="N2813">
        <v>0.7</v>
      </c>
      <c r="O2813">
        <v>-0.09</v>
      </c>
      <c r="P2813">
        <f xml:space="preserve"> IF(Stock_Info[[#This Row],[Close Price]] &gt; Stock_Info[[#This Row],[Open Price]], 1, 0)</f>
        <v>0</v>
      </c>
      <c r="Q2813" t="str">
        <f>IF(AND(Stock_Info[[#This Row],[% Deli. Qty to Traded Qty]]&gt;80,Stock_Info[[#This Row],[No. of Trades]]&lt;3000),"Unusual Day","")</f>
        <v/>
      </c>
      <c r="R2813" t="str">
        <f>IF(AND(Stock_Info[[#This Row],[Spread High-Low]] &lt; 10, Stock_Info[[#This Row],[% Deli. Qty to Traded Qty]] &gt; 90), "Good Day", "")</f>
        <v/>
      </c>
    </row>
    <row r="2814" spans="1:18">
      <c r="A2814" t="s">
        <v>51</v>
      </c>
      <c r="B2814" s="1">
        <v>45820</v>
      </c>
      <c r="C2814" s="1" t="str">
        <f>"WEEK" &amp;" " &amp;  INT((DAY(Stock_Info[[#This Row],[Date]])+WEEKDAY(DATE(YEAR(Stock_Info[[#This Row],[Date]]),MONTH(Stock_Info[[#This Row],[Date]]),1))-1)/7)+1</f>
        <v>WEEK 2</v>
      </c>
      <c r="D2814" s="12">
        <v>31.4</v>
      </c>
      <c r="E2814" s="12">
        <v>31.4</v>
      </c>
      <c r="F2814" s="12">
        <v>30.06</v>
      </c>
      <c r="G2814" s="12">
        <v>30.27</v>
      </c>
      <c r="H2814" s="12">
        <v>30.569443585345965</v>
      </c>
      <c r="I2814">
        <v>177835</v>
      </c>
      <c r="J2814">
        <v>895</v>
      </c>
      <c r="K2814" s="12">
        <v>5436317</v>
      </c>
      <c r="L2814">
        <v>113835</v>
      </c>
      <c r="M2814">
        <v>64.010000000000005</v>
      </c>
      <c r="N2814">
        <v>1.34</v>
      </c>
      <c r="O2814">
        <v>-1.1299999999999999</v>
      </c>
      <c r="P2814">
        <f xml:space="preserve"> IF(Stock_Info[[#This Row],[Close Price]] &gt; Stock_Info[[#This Row],[Open Price]], 1, 0)</f>
        <v>0</v>
      </c>
      <c r="Q2814" t="str">
        <f>IF(AND(Stock_Info[[#This Row],[% Deli. Qty to Traded Qty]]&gt;80,Stock_Info[[#This Row],[No. of Trades]]&lt;3000),"Unusual Day","")</f>
        <v/>
      </c>
      <c r="R2814" t="str">
        <f>IF(AND(Stock_Info[[#This Row],[Spread High-Low]] &lt; 10, Stock_Info[[#This Row],[% Deli. Qty to Traded Qty]] &gt; 90), "Good Day", "")</f>
        <v/>
      </c>
    </row>
    <row r="2815" spans="1:18">
      <c r="A2815" t="s">
        <v>51</v>
      </c>
      <c r="B2815" s="1">
        <v>45819</v>
      </c>
      <c r="C2815" s="1" t="str">
        <f>"WEEK" &amp;" " &amp;  INT((DAY(Stock_Info[[#This Row],[Date]])+WEEKDAY(DATE(YEAR(Stock_Info[[#This Row],[Date]]),MONTH(Stock_Info[[#This Row],[Date]]),1))-1)/7)+1</f>
        <v>WEEK 2</v>
      </c>
      <c r="D2815" s="12">
        <v>31.51</v>
      </c>
      <c r="E2815" s="12">
        <v>31.9</v>
      </c>
      <c r="F2815" s="12">
        <v>30.71</v>
      </c>
      <c r="G2815" s="12">
        <v>30.96</v>
      </c>
      <c r="H2815" s="12">
        <v>31.257398655276347</v>
      </c>
      <c r="I2815">
        <v>280355</v>
      </c>
      <c r="J2815">
        <v>1378</v>
      </c>
      <c r="K2815" s="12">
        <v>8763168</v>
      </c>
      <c r="L2815">
        <v>190051</v>
      </c>
      <c r="M2815">
        <v>67.790000000000006</v>
      </c>
      <c r="N2815">
        <v>1.19</v>
      </c>
      <c r="O2815">
        <v>-0.55000000000000004</v>
      </c>
      <c r="P2815">
        <f xml:space="preserve"> IF(Stock_Info[[#This Row],[Close Price]] &gt; Stock_Info[[#This Row],[Open Price]], 1, 0)</f>
        <v>0</v>
      </c>
      <c r="Q2815" t="str">
        <f>IF(AND(Stock_Info[[#This Row],[% Deli. Qty to Traded Qty]]&gt;80,Stock_Info[[#This Row],[No. of Trades]]&lt;3000),"Unusual Day","")</f>
        <v/>
      </c>
      <c r="R2815" t="str">
        <f>IF(AND(Stock_Info[[#This Row],[Spread High-Low]] &lt; 10, Stock_Info[[#This Row],[% Deli. Qty to Traded Qty]] &gt; 90), "Good Day", "")</f>
        <v/>
      </c>
    </row>
    <row r="2816" spans="1:18">
      <c r="A2816" t="s">
        <v>51</v>
      </c>
      <c r="B2816" s="1">
        <v>45818</v>
      </c>
      <c r="C2816" s="1" t="str">
        <f>"WEEK" &amp;" " &amp;  INT((DAY(Stock_Info[[#This Row],[Date]])+WEEKDAY(DATE(YEAR(Stock_Info[[#This Row],[Date]]),MONTH(Stock_Info[[#This Row],[Date]]),1))-1)/7)+1</f>
        <v>WEEK 2</v>
      </c>
      <c r="D2816" s="12">
        <v>32.5</v>
      </c>
      <c r="E2816" s="12">
        <v>32.5</v>
      </c>
      <c r="F2816" s="12">
        <v>31.5</v>
      </c>
      <c r="G2816" s="12">
        <v>31.63</v>
      </c>
      <c r="H2816" s="12">
        <v>31.788686056341245</v>
      </c>
      <c r="I2816">
        <v>87538</v>
      </c>
      <c r="J2816">
        <v>583</v>
      </c>
      <c r="K2816" s="12">
        <v>2782718</v>
      </c>
      <c r="L2816">
        <v>66490</v>
      </c>
      <c r="M2816">
        <v>75.959999999999994</v>
      </c>
      <c r="N2816">
        <v>1</v>
      </c>
      <c r="O2816">
        <v>-0.87</v>
      </c>
      <c r="P2816">
        <f xml:space="preserve"> IF(Stock_Info[[#This Row],[Close Price]] &gt; Stock_Info[[#This Row],[Open Price]], 1, 0)</f>
        <v>0</v>
      </c>
      <c r="Q2816" t="str">
        <f>IF(AND(Stock_Info[[#This Row],[% Deli. Qty to Traded Qty]]&gt;80,Stock_Info[[#This Row],[No. of Trades]]&lt;3000),"Unusual Day","")</f>
        <v/>
      </c>
      <c r="R2816" t="str">
        <f>IF(AND(Stock_Info[[#This Row],[Spread High-Low]] &lt; 10, Stock_Info[[#This Row],[% Deli. Qty to Traded Qty]] &gt; 90), "Good Day", "")</f>
        <v/>
      </c>
    </row>
    <row r="2817" spans="1:18">
      <c r="A2817" t="s">
        <v>51</v>
      </c>
      <c r="B2817" s="1">
        <v>45817</v>
      </c>
      <c r="C2817" s="1" t="str">
        <f>"WEEK" &amp;" " &amp;  INT((DAY(Stock_Info[[#This Row],[Date]])+WEEKDAY(DATE(YEAR(Stock_Info[[#This Row],[Date]]),MONTH(Stock_Info[[#This Row],[Date]]),1))-1)/7)+1</f>
        <v>WEEK 2</v>
      </c>
      <c r="D2817" s="12">
        <v>31.86</v>
      </c>
      <c r="E2817" s="12">
        <v>33.380000000000003</v>
      </c>
      <c r="F2817" s="12">
        <v>31.77</v>
      </c>
      <c r="G2817" s="12">
        <v>32.15</v>
      </c>
      <c r="H2817" s="12">
        <v>32.467712674260142</v>
      </c>
      <c r="I2817">
        <v>354427</v>
      </c>
      <c r="J2817">
        <v>2082</v>
      </c>
      <c r="K2817" s="12">
        <v>11507434</v>
      </c>
      <c r="L2817">
        <v>228682</v>
      </c>
      <c r="M2817">
        <v>64.52</v>
      </c>
      <c r="N2817">
        <v>1.61</v>
      </c>
      <c r="O2817">
        <v>0.28999999999999998</v>
      </c>
      <c r="P2817">
        <f xml:space="preserve"> IF(Stock_Info[[#This Row],[Close Price]] &gt; Stock_Info[[#This Row],[Open Price]], 1, 0)</f>
        <v>1</v>
      </c>
      <c r="Q2817" t="str">
        <f>IF(AND(Stock_Info[[#This Row],[% Deli. Qty to Traded Qty]]&gt;80,Stock_Info[[#This Row],[No. of Trades]]&lt;3000),"Unusual Day","")</f>
        <v/>
      </c>
      <c r="R2817" t="str">
        <f>IF(AND(Stock_Info[[#This Row],[Spread High-Low]] &lt; 10, Stock_Info[[#This Row],[% Deli. Qty to Traded Qty]] &gt; 90), "Good Day", "")</f>
        <v/>
      </c>
    </row>
    <row r="2818" spans="1:18">
      <c r="A2818" t="s">
        <v>51</v>
      </c>
      <c r="B2818" s="1">
        <v>45814</v>
      </c>
      <c r="C2818" s="1" t="str">
        <f>"WEEK" &amp;" " &amp;  INT((DAY(Stock_Info[[#This Row],[Date]])+WEEKDAY(DATE(YEAR(Stock_Info[[#This Row],[Date]]),MONTH(Stock_Info[[#This Row],[Date]]),1))-1)/7)+1</f>
        <v>WEEK 1</v>
      </c>
      <c r="D2818" s="12">
        <v>33.1</v>
      </c>
      <c r="E2818" s="12">
        <v>33.1</v>
      </c>
      <c r="F2818" s="12">
        <v>31.56</v>
      </c>
      <c r="G2818" s="12">
        <v>31.77</v>
      </c>
      <c r="H2818" s="12">
        <v>32.075900677422119</v>
      </c>
      <c r="I2818">
        <v>163266</v>
      </c>
      <c r="J2818">
        <v>1290</v>
      </c>
      <c r="K2818" s="12">
        <v>5236904</v>
      </c>
      <c r="L2818">
        <v>81336</v>
      </c>
      <c r="M2818">
        <v>49.82</v>
      </c>
      <c r="N2818">
        <v>1.54</v>
      </c>
      <c r="O2818">
        <v>-1.33</v>
      </c>
      <c r="P2818">
        <f xml:space="preserve"> IF(Stock_Info[[#This Row],[Close Price]] &gt; Stock_Info[[#This Row],[Open Price]], 1, 0)</f>
        <v>0</v>
      </c>
      <c r="Q2818" t="str">
        <f>IF(AND(Stock_Info[[#This Row],[% Deli. Qty to Traded Qty]]&gt;80,Stock_Info[[#This Row],[No. of Trades]]&lt;3000),"Unusual Day","")</f>
        <v/>
      </c>
      <c r="R2818" t="str">
        <f>IF(AND(Stock_Info[[#This Row],[Spread High-Low]] &lt; 10, Stock_Info[[#This Row],[% Deli. Qty to Traded Qty]] &gt; 90), "Good Day", "")</f>
        <v/>
      </c>
    </row>
    <row r="2819" spans="1:18">
      <c r="A2819" t="s">
        <v>51</v>
      </c>
      <c r="B2819" s="1">
        <v>45813</v>
      </c>
      <c r="C2819" s="1" t="str">
        <f>"WEEK" &amp;" " &amp;  INT((DAY(Stock_Info[[#This Row],[Date]])+WEEKDAY(DATE(YEAR(Stock_Info[[#This Row],[Date]]),MONTH(Stock_Info[[#This Row],[Date]]),1))-1)/7)+1</f>
        <v>WEEK 1</v>
      </c>
      <c r="D2819" s="12">
        <v>32.380000000000003</v>
      </c>
      <c r="E2819" s="12">
        <v>32.880000000000003</v>
      </c>
      <c r="F2819" s="12">
        <v>32.119999999999997</v>
      </c>
      <c r="G2819" s="12">
        <v>32.39</v>
      </c>
      <c r="H2819" s="12">
        <v>32.378955814699907</v>
      </c>
      <c r="I2819">
        <v>93470</v>
      </c>
      <c r="J2819">
        <v>723</v>
      </c>
      <c r="K2819" s="12">
        <v>3026461</v>
      </c>
      <c r="L2819">
        <v>47728</v>
      </c>
      <c r="M2819">
        <v>51.06</v>
      </c>
      <c r="N2819">
        <v>0.76</v>
      </c>
      <c r="O2819">
        <v>0.01</v>
      </c>
      <c r="P2819">
        <f xml:space="preserve"> IF(Stock_Info[[#This Row],[Close Price]] &gt; Stock_Info[[#This Row],[Open Price]], 1, 0)</f>
        <v>1</v>
      </c>
      <c r="Q2819" t="str">
        <f>IF(AND(Stock_Info[[#This Row],[% Deli. Qty to Traded Qty]]&gt;80,Stock_Info[[#This Row],[No. of Trades]]&lt;3000),"Unusual Day","")</f>
        <v/>
      </c>
      <c r="R2819" t="str">
        <f>IF(AND(Stock_Info[[#This Row],[Spread High-Low]] &lt; 10, Stock_Info[[#This Row],[% Deli. Qty to Traded Qty]] &gt; 90), "Good Day", "")</f>
        <v/>
      </c>
    </row>
    <row r="2820" spans="1:18">
      <c r="A2820" t="s">
        <v>51</v>
      </c>
      <c r="B2820" s="1">
        <v>45812</v>
      </c>
      <c r="C2820" s="1" t="str">
        <f>"WEEK" &amp;" " &amp;  INT((DAY(Stock_Info[[#This Row],[Date]])+WEEKDAY(DATE(YEAR(Stock_Info[[#This Row],[Date]]),MONTH(Stock_Info[[#This Row],[Date]]),1))-1)/7)+1</f>
        <v>WEEK 1</v>
      </c>
      <c r="D2820" s="12">
        <v>32.29</v>
      </c>
      <c r="E2820" s="12">
        <v>32.94</v>
      </c>
      <c r="F2820" s="12">
        <v>30.71</v>
      </c>
      <c r="G2820" s="12">
        <v>32</v>
      </c>
      <c r="H2820" s="12">
        <v>32.202742952830583</v>
      </c>
      <c r="I2820">
        <v>499243</v>
      </c>
      <c r="J2820">
        <v>2026</v>
      </c>
      <c r="K2820" s="12">
        <v>16076994</v>
      </c>
      <c r="L2820">
        <v>280830</v>
      </c>
      <c r="M2820">
        <v>56.25</v>
      </c>
      <c r="N2820">
        <v>2.23</v>
      </c>
      <c r="O2820">
        <v>-0.28999999999999998</v>
      </c>
      <c r="P2820">
        <f xml:space="preserve"> IF(Stock_Info[[#This Row],[Close Price]] &gt; Stock_Info[[#This Row],[Open Price]], 1, 0)</f>
        <v>0</v>
      </c>
      <c r="Q2820" t="str">
        <f>IF(AND(Stock_Info[[#This Row],[% Deli. Qty to Traded Qty]]&gt;80,Stock_Info[[#This Row],[No. of Trades]]&lt;3000),"Unusual Day","")</f>
        <v/>
      </c>
      <c r="R2820" t="str">
        <f>IF(AND(Stock_Info[[#This Row],[Spread High-Low]] &lt; 10, Stock_Info[[#This Row],[% Deli. Qty to Traded Qty]] &gt; 90), "Good Day", "")</f>
        <v/>
      </c>
    </row>
    <row r="2821" spans="1:18">
      <c r="A2821" t="s">
        <v>51</v>
      </c>
      <c r="B2821" s="1">
        <v>45811</v>
      </c>
      <c r="C2821" s="1" t="str">
        <f>"WEEK" &amp;" " &amp;  INT((DAY(Stock_Info[[#This Row],[Date]])+WEEKDAY(DATE(YEAR(Stock_Info[[#This Row],[Date]]),MONTH(Stock_Info[[#This Row],[Date]]),1))-1)/7)+1</f>
        <v>WEEK 1</v>
      </c>
      <c r="D2821" s="12">
        <v>32.700000000000003</v>
      </c>
      <c r="E2821" s="12">
        <v>33.270000000000003</v>
      </c>
      <c r="F2821" s="12">
        <v>31.21</v>
      </c>
      <c r="G2821" s="12">
        <v>31.38</v>
      </c>
      <c r="H2821" s="12">
        <v>32.1160164799794</v>
      </c>
      <c r="I2821">
        <v>233010</v>
      </c>
      <c r="J2821">
        <v>2544</v>
      </c>
      <c r="K2821" s="12">
        <v>7483353</v>
      </c>
      <c r="L2821">
        <v>136761</v>
      </c>
      <c r="M2821">
        <v>58.69</v>
      </c>
      <c r="N2821">
        <v>2.06</v>
      </c>
      <c r="O2821">
        <v>-1.32</v>
      </c>
      <c r="P2821">
        <f xml:space="preserve"> IF(Stock_Info[[#This Row],[Close Price]] &gt; Stock_Info[[#This Row],[Open Price]], 1, 0)</f>
        <v>0</v>
      </c>
      <c r="Q2821" t="str">
        <f>IF(AND(Stock_Info[[#This Row],[% Deli. Qty to Traded Qty]]&gt;80,Stock_Info[[#This Row],[No. of Trades]]&lt;3000),"Unusual Day","")</f>
        <v/>
      </c>
      <c r="R2821" t="str">
        <f>IF(AND(Stock_Info[[#This Row],[Spread High-Low]] &lt; 10, Stock_Info[[#This Row],[% Deli. Qty to Traded Qty]] &gt; 90), "Good Day", "")</f>
        <v/>
      </c>
    </row>
    <row r="2822" spans="1:18">
      <c r="A2822" t="s">
        <v>51</v>
      </c>
      <c r="B2822" s="1">
        <v>45810</v>
      </c>
      <c r="C2822" s="1" t="str">
        <f>"WEEK" &amp;" " &amp;  INT((DAY(Stock_Info[[#This Row],[Date]])+WEEKDAY(DATE(YEAR(Stock_Info[[#This Row],[Date]]),MONTH(Stock_Info[[#This Row],[Date]]),1))-1)/7)+1</f>
        <v>WEEK 1</v>
      </c>
      <c r="D2822" s="12">
        <v>32.659999999999997</v>
      </c>
      <c r="E2822" s="12">
        <v>32.659999999999997</v>
      </c>
      <c r="F2822" s="12">
        <v>31.34</v>
      </c>
      <c r="G2822" s="12">
        <v>31.96</v>
      </c>
      <c r="H2822" s="12">
        <v>32.050999337977998</v>
      </c>
      <c r="I2822">
        <v>126884</v>
      </c>
      <c r="J2822">
        <v>1014</v>
      </c>
      <c r="K2822" s="12">
        <v>4066759</v>
      </c>
      <c r="L2822">
        <v>72186</v>
      </c>
      <c r="M2822">
        <v>56.89</v>
      </c>
      <c r="N2822">
        <v>1.32</v>
      </c>
      <c r="O2822">
        <v>-0.7</v>
      </c>
      <c r="P2822">
        <f xml:space="preserve"> IF(Stock_Info[[#This Row],[Close Price]] &gt; Stock_Info[[#This Row],[Open Price]], 1, 0)</f>
        <v>0</v>
      </c>
      <c r="Q2822" t="str">
        <f>IF(AND(Stock_Info[[#This Row],[% Deli. Qty to Traded Qty]]&gt;80,Stock_Info[[#This Row],[No. of Trades]]&lt;3000),"Unusual Day","")</f>
        <v/>
      </c>
      <c r="R2822" t="str">
        <f>IF(AND(Stock_Info[[#This Row],[Spread High-Low]] &lt; 10, Stock_Info[[#This Row],[% Deli. Qty to Traded Qty]] &gt; 90), "Good Day", "")</f>
        <v/>
      </c>
    </row>
    <row r="2823" spans="1:18">
      <c r="A2823" t="s">
        <v>51</v>
      </c>
      <c r="B2823" s="1">
        <v>45807</v>
      </c>
      <c r="C2823" s="1" t="str">
        <f>"WEEK" &amp;" " &amp;  INT((DAY(Stock_Info[[#This Row],[Date]])+WEEKDAY(DATE(YEAR(Stock_Info[[#This Row],[Date]]),MONTH(Stock_Info[[#This Row],[Date]]),1))-1)/7)+1</f>
        <v>WEEK 5</v>
      </c>
      <c r="D2823" s="12">
        <v>30.95</v>
      </c>
      <c r="E2823" s="12">
        <v>31.66</v>
      </c>
      <c r="F2823" s="12">
        <v>30.49</v>
      </c>
      <c r="G2823" s="12">
        <v>31.66</v>
      </c>
      <c r="H2823" s="12">
        <v>31.2946545598105</v>
      </c>
      <c r="I2823">
        <v>189975</v>
      </c>
      <c r="J2823">
        <v>774</v>
      </c>
      <c r="K2823" s="12">
        <v>5945202</v>
      </c>
      <c r="L2823">
        <v>108820</v>
      </c>
      <c r="M2823">
        <v>57.28</v>
      </c>
      <c r="N2823">
        <v>1.17</v>
      </c>
      <c r="O2823">
        <v>0.71</v>
      </c>
      <c r="P2823">
        <f xml:space="preserve"> IF(Stock_Info[[#This Row],[Close Price]] &gt; Stock_Info[[#This Row],[Open Price]], 1, 0)</f>
        <v>1</v>
      </c>
      <c r="Q2823" t="str">
        <f>IF(AND(Stock_Info[[#This Row],[% Deli. Qty to Traded Qty]]&gt;80,Stock_Info[[#This Row],[No. of Trades]]&lt;3000),"Unusual Day","")</f>
        <v/>
      </c>
      <c r="R2823" t="str">
        <f>IF(AND(Stock_Info[[#This Row],[Spread High-Low]] &lt; 10, Stock_Info[[#This Row],[% Deli. Qty to Traded Qty]] &gt; 90), "Good Day", "")</f>
        <v/>
      </c>
    </row>
    <row r="2824" spans="1:18">
      <c r="A2824" t="s">
        <v>51</v>
      </c>
      <c r="B2824" s="1">
        <v>45806</v>
      </c>
      <c r="C2824" s="1" t="str">
        <f>"WEEK" &amp;" " &amp;  INT((DAY(Stock_Info[[#This Row],[Date]])+WEEKDAY(DATE(YEAR(Stock_Info[[#This Row],[Date]]),MONTH(Stock_Info[[#This Row],[Date]]),1))-1)/7)+1</f>
        <v>WEEK 5</v>
      </c>
      <c r="D2824" s="12">
        <v>30.11</v>
      </c>
      <c r="E2824" s="12">
        <v>30.94</v>
      </c>
      <c r="F2824" s="12">
        <v>30.02</v>
      </c>
      <c r="G2824" s="12">
        <v>30.16</v>
      </c>
      <c r="H2824" s="12">
        <v>30.207482848254998</v>
      </c>
      <c r="I2824">
        <v>117335</v>
      </c>
      <c r="J2824">
        <v>714</v>
      </c>
      <c r="K2824" s="12">
        <v>3544395</v>
      </c>
      <c r="L2824">
        <v>80591</v>
      </c>
      <c r="M2824">
        <v>68.680000000000007</v>
      </c>
      <c r="N2824">
        <v>0.92</v>
      </c>
      <c r="O2824">
        <v>0.05</v>
      </c>
      <c r="P2824">
        <f xml:space="preserve"> IF(Stock_Info[[#This Row],[Close Price]] &gt; Stock_Info[[#This Row],[Open Price]], 1, 0)</f>
        <v>1</v>
      </c>
      <c r="Q2824" t="str">
        <f>IF(AND(Stock_Info[[#This Row],[% Deli. Qty to Traded Qty]]&gt;80,Stock_Info[[#This Row],[No. of Trades]]&lt;3000),"Unusual Day","")</f>
        <v/>
      </c>
      <c r="R2824" t="str">
        <f>IF(AND(Stock_Info[[#This Row],[Spread High-Low]] &lt; 10, Stock_Info[[#This Row],[% Deli. Qty to Traded Qty]] &gt; 90), "Good Day", "")</f>
        <v/>
      </c>
    </row>
    <row r="2825" spans="1:18">
      <c r="A2825" t="s">
        <v>51</v>
      </c>
      <c r="B2825" s="1">
        <v>45805</v>
      </c>
      <c r="C2825" s="1" t="str">
        <f>"WEEK" &amp;" " &amp;  INT((DAY(Stock_Info[[#This Row],[Date]])+WEEKDAY(DATE(YEAR(Stock_Info[[#This Row],[Date]]),MONTH(Stock_Info[[#This Row],[Date]]),1))-1)/7)+1</f>
        <v>WEEK 5</v>
      </c>
      <c r="D2825" s="12">
        <v>30.37</v>
      </c>
      <c r="E2825" s="12">
        <v>30.96</v>
      </c>
      <c r="F2825" s="12">
        <v>30.26</v>
      </c>
      <c r="G2825" s="12">
        <v>30.45</v>
      </c>
      <c r="H2825" s="12">
        <v>30.560961089457969</v>
      </c>
      <c r="I2825">
        <v>107503</v>
      </c>
      <c r="J2825">
        <v>766</v>
      </c>
      <c r="K2825" s="12">
        <v>3285395</v>
      </c>
      <c r="L2825">
        <v>75637</v>
      </c>
      <c r="M2825">
        <v>70.36</v>
      </c>
      <c r="N2825">
        <v>0.7</v>
      </c>
      <c r="O2825">
        <v>0.08</v>
      </c>
      <c r="P2825">
        <f xml:space="preserve"> IF(Stock_Info[[#This Row],[Close Price]] &gt; Stock_Info[[#This Row],[Open Price]], 1, 0)</f>
        <v>1</v>
      </c>
      <c r="Q2825" t="str">
        <f>IF(AND(Stock_Info[[#This Row],[% Deli. Qty to Traded Qty]]&gt;80,Stock_Info[[#This Row],[No. of Trades]]&lt;3000),"Unusual Day","")</f>
        <v/>
      </c>
      <c r="R2825" t="str">
        <f>IF(AND(Stock_Info[[#This Row],[Spread High-Low]] &lt; 10, Stock_Info[[#This Row],[% Deli. Qty to Traded Qty]] &gt; 90), "Good Day", "")</f>
        <v/>
      </c>
    </row>
    <row r="2826" spans="1:18">
      <c r="A2826" t="s">
        <v>51</v>
      </c>
      <c r="B2826" s="1">
        <v>45804</v>
      </c>
      <c r="C2826" s="1" t="str">
        <f>"WEEK" &amp;" " &amp;  INT((DAY(Stock_Info[[#This Row],[Date]])+WEEKDAY(DATE(YEAR(Stock_Info[[#This Row],[Date]]),MONTH(Stock_Info[[#This Row],[Date]]),1))-1)/7)+1</f>
        <v>WEEK 5</v>
      </c>
      <c r="D2826" s="12">
        <v>29.64</v>
      </c>
      <c r="E2826" s="12">
        <v>30.96</v>
      </c>
      <c r="F2826" s="12">
        <v>29.6</v>
      </c>
      <c r="G2826" s="12">
        <v>30.36</v>
      </c>
      <c r="H2826" s="12">
        <v>30.324812004549234</v>
      </c>
      <c r="I2826">
        <v>58911</v>
      </c>
      <c r="J2826">
        <v>312</v>
      </c>
      <c r="K2826" s="12">
        <v>1786465</v>
      </c>
      <c r="L2826">
        <v>39424</v>
      </c>
      <c r="M2826">
        <v>66.92</v>
      </c>
      <c r="N2826">
        <v>1.36</v>
      </c>
      <c r="O2826">
        <v>0.72</v>
      </c>
      <c r="P2826">
        <f xml:space="preserve"> IF(Stock_Info[[#This Row],[Close Price]] &gt; Stock_Info[[#This Row],[Open Price]], 1, 0)</f>
        <v>1</v>
      </c>
      <c r="Q2826" t="str">
        <f>IF(AND(Stock_Info[[#This Row],[% Deli. Qty to Traded Qty]]&gt;80,Stock_Info[[#This Row],[No. of Trades]]&lt;3000),"Unusual Day","")</f>
        <v/>
      </c>
      <c r="R2826" t="str">
        <f>IF(AND(Stock_Info[[#This Row],[Spread High-Low]] &lt; 10, Stock_Info[[#This Row],[% Deli. Qty to Traded Qty]] &gt; 90), "Good Day", "")</f>
        <v/>
      </c>
    </row>
    <row r="2827" spans="1:18">
      <c r="A2827" t="s">
        <v>51</v>
      </c>
      <c r="B2827" s="1">
        <v>45803</v>
      </c>
      <c r="C2827" s="1" t="str">
        <f>"WEEK" &amp;" " &amp;  INT((DAY(Stock_Info[[#This Row],[Date]])+WEEKDAY(DATE(YEAR(Stock_Info[[#This Row],[Date]]),MONTH(Stock_Info[[#This Row],[Date]]),1))-1)/7)+1</f>
        <v>WEEK 5</v>
      </c>
      <c r="D2827" s="12">
        <v>29.64</v>
      </c>
      <c r="E2827" s="12">
        <v>29.97</v>
      </c>
      <c r="F2827" s="12">
        <v>29.64</v>
      </c>
      <c r="G2827" s="12">
        <v>29.76</v>
      </c>
      <c r="H2827" s="12">
        <v>29.797730278595502</v>
      </c>
      <c r="I2827">
        <v>23439</v>
      </c>
      <c r="J2827">
        <v>165</v>
      </c>
      <c r="K2827" s="12">
        <v>698429</v>
      </c>
      <c r="L2827">
        <v>15970</v>
      </c>
      <c r="M2827">
        <v>68.13</v>
      </c>
      <c r="N2827">
        <v>0.33</v>
      </c>
      <c r="O2827">
        <v>0.12</v>
      </c>
      <c r="P2827">
        <f xml:space="preserve"> IF(Stock_Info[[#This Row],[Close Price]] &gt; Stock_Info[[#This Row],[Open Price]], 1, 0)</f>
        <v>1</v>
      </c>
      <c r="Q2827" t="str">
        <f>IF(AND(Stock_Info[[#This Row],[% Deli. Qty to Traded Qty]]&gt;80,Stock_Info[[#This Row],[No. of Trades]]&lt;3000),"Unusual Day","")</f>
        <v/>
      </c>
      <c r="R2827" t="str">
        <f>IF(AND(Stock_Info[[#This Row],[Spread High-Low]] &lt; 10, Stock_Info[[#This Row],[% Deli. Qty to Traded Qty]] &gt; 90), "Good Day", "")</f>
        <v/>
      </c>
    </row>
    <row r="2828" spans="1:18">
      <c r="A2828" t="s">
        <v>51</v>
      </c>
      <c r="B2828" s="1">
        <v>45800</v>
      </c>
      <c r="C2828" s="1" t="str">
        <f>"WEEK" &amp;" " &amp;  INT((DAY(Stock_Info[[#This Row],[Date]])+WEEKDAY(DATE(YEAR(Stock_Info[[#This Row],[Date]]),MONTH(Stock_Info[[#This Row],[Date]]),1))-1)/7)+1</f>
        <v>WEEK 4</v>
      </c>
      <c r="D2828" s="12">
        <v>30</v>
      </c>
      <c r="E2828" s="12">
        <v>30</v>
      </c>
      <c r="F2828" s="12">
        <v>29.65</v>
      </c>
      <c r="G2828" s="12">
        <v>29.74</v>
      </c>
      <c r="H2828" s="12">
        <v>29.836216377576672</v>
      </c>
      <c r="I2828">
        <v>127296</v>
      </c>
      <c r="J2828">
        <v>559</v>
      </c>
      <c r="K2828" s="12">
        <v>3798031</v>
      </c>
      <c r="L2828">
        <v>92948</v>
      </c>
      <c r="M2828">
        <v>73.02</v>
      </c>
      <c r="N2828">
        <v>0.35</v>
      </c>
      <c r="O2828">
        <v>-0.26</v>
      </c>
      <c r="P2828">
        <f xml:space="preserve"> IF(Stock_Info[[#This Row],[Close Price]] &gt; Stock_Info[[#This Row],[Open Price]], 1, 0)</f>
        <v>0</v>
      </c>
      <c r="Q2828" t="str">
        <f>IF(AND(Stock_Info[[#This Row],[% Deli. Qty to Traded Qty]]&gt;80,Stock_Info[[#This Row],[No. of Trades]]&lt;3000),"Unusual Day","")</f>
        <v/>
      </c>
      <c r="R2828" t="str">
        <f>IF(AND(Stock_Info[[#This Row],[Spread High-Low]] &lt; 10, Stock_Info[[#This Row],[% Deli. Qty to Traded Qty]] &gt; 90), "Good Day", "")</f>
        <v/>
      </c>
    </row>
    <row r="2829" spans="1:18">
      <c r="A2829" t="s">
        <v>51</v>
      </c>
      <c r="B2829" s="1">
        <v>45799</v>
      </c>
      <c r="C2829" s="1" t="str">
        <f>"WEEK" &amp;" " &amp;  INT((DAY(Stock_Info[[#This Row],[Date]])+WEEKDAY(DATE(YEAR(Stock_Info[[#This Row],[Date]]),MONTH(Stock_Info[[#This Row],[Date]]),1))-1)/7)+1</f>
        <v>WEEK 4</v>
      </c>
      <c r="D2829" s="12">
        <v>30.06</v>
      </c>
      <c r="E2829" s="12">
        <v>30.38</v>
      </c>
      <c r="F2829" s="12">
        <v>29.65</v>
      </c>
      <c r="G2829" s="12">
        <v>29.97</v>
      </c>
      <c r="H2829" s="12">
        <v>29.980770012190167</v>
      </c>
      <c r="I2829">
        <v>98440</v>
      </c>
      <c r="J2829">
        <v>426</v>
      </c>
      <c r="K2829" s="12">
        <v>2951307</v>
      </c>
      <c r="L2829">
        <v>63092</v>
      </c>
      <c r="M2829">
        <v>64.09</v>
      </c>
      <c r="N2829">
        <v>0.73</v>
      </c>
      <c r="O2829">
        <v>-0.09</v>
      </c>
      <c r="P2829">
        <f xml:space="preserve"> IF(Stock_Info[[#This Row],[Close Price]] &gt; Stock_Info[[#This Row],[Open Price]], 1, 0)</f>
        <v>0</v>
      </c>
      <c r="Q2829" t="str">
        <f>IF(AND(Stock_Info[[#This Row],[% Deli. Qty to Traded Qty]]&gt;80,Stock_Info[[#This Row],[No. of Trades]]&lt;3000),"Unusual Day","")</f>
        <v/>
      </c>
      <c r="R2829" t="str">
        <f>IF(AND(Stock_Info[[#This Row],[Spread High-Low]] &lt; 10, Stock_Info[[#This Row],[% Deli. Qty to Traded Qty]] &gt; 90), "Good Day", "")</f>
        <v/>
      </c>
    </row>
    <row r="2830" spans="1:18">
      <c r="A2830" t="s">
        <v>51</v>
      </c>
      <c r="B2830" s="1">
        <v>45798</v>
      </c>
      <c r="C2830" s="1" t="str">
        <f>"WEEK" &amp;" " &amp;  INT((DAY(Stock_Info[[#This Row],[Date]])+WEEKDAY(DATE(YEAR(Stock_Info[[#This Row],[Date]]),MONTH(Stock_Info[[#This Row],[Date]]),1))-1)/7)+1</f>
        <v>WEEK 4</v>
      </c>
      <c r="D2830" s="12">
        <v>30.16</v>
      </c>
      <c r="E2830" s="12">
        <v>30.83</v>
      </c>
      <c r="F2830" s="12">
        <v>30</v>
      </c>
      <c r="G2830" s="12">
        <v>30.44</v>
      </c>
      <c r="H2830" s="12">
        <v>30.363800825264754</v>
      </c>
      <c r="I2830">
        <v>147589</v>
      </c>
      <c r="J2830">
        <v>755</v>
      </c>
      <c r="K2830" s="12">
        <v>4481363</v>
      </c>
      <c r="L2830">
        <v>95915</v>
      </c>
      <c r="M2830">
        <v>64.989999999999995</v>
      </c>
      <c r="N2830">
        <v>0.83</v>
      </c>
      <c r="O2830">
        <v>0.28000000000000003</v>
      </c>
      <c r="P2830">
        <f xml:space="preserve"> IF(Stock_Info[[#This Row],[Close Price]] &gt; Stock_Info[[#This Row],[Open Price]], 1, 0)</f>
        <v>1</v>
      </c>
      <c r="Q2830" t="str">
        <f>IF(AND(Stock_Info[[#This Row],[% Deli. Qty to Traded Qty]]&gt;80,Stock_Info[[#This Row],[No. of Trades]]&lt;3000),"Unusual Day","")</f>
        <v/>
      </c>
      <c r="R2830" t="str">
        <f>IF(AND(Stock_Info[[#This Row],[Spread High-Low]] &lt; 10, Stock_Info[[#This Row],[% Deli. Qty to Traded Qty]] &gt; 90), "Good Day", "")</f>
        <v/>
      </c>
    </row>
    <row r="2831" spans="1:18">
      <c r="A2831" t="s">
        <v>51</v>
      </c>
      <c r="B2831" s="1">
        <v>45797</v>
      </c>
      <c r="C2831" s="1" t="str">
        <f>"WEEK" &amp;" " &amp;  INT((DAY(Stock_Info[[#This Row],[Date]])+WEEKDAY(DATE(YEAR(Stock_Info[[#This Row],[Date]]),MONTH(Stock_Info[[#This Row],[Date]]),1))-1)/7)+1</f>
        <v>WEEK 4</v>
      </c>
      <c r="D2831" s="12">
        <v>30.96</v>
      </c>
      <c r="E2831" s="12">
        <v>31.17</v>
      </c>
      <c r="F2831" s="12">
        <v>30.35</v>
      </c>
      <c r="G2831" s="12">
        <v>30.48</v>
      </c>
      <c r="H2831" s="12">
        <v>30.713602460592082</v>
      </c>
      <c r="I2831">
        <v>65025</v>
      </c>
      <c r="J2831">
        <v>347</v>
      </c>
      <c r="K2831" s="12">
        <v>1997152</v>
      </c>
      <c r="L2831">
        <v>35775</v>
      </c>
      <c r="M2831">
        <v>55.02</v>
      </c>
      <c r="N2831">
        <v>0.82</v>
      </c>
      <c r="O2831">
        <v>-0.48</v>
      </c>
      <c r="P2831">
        <f xml:space="preserve"> IF(Stock_Info[[#This Row],[Close Price]] &gt; Stock_Info[[#This Row],[Open Price]], 1, 0)</f>
        <v>0</v>
      </c>
      <c r="Q2831" t="str">
        <f>IF(AND(Stock_Info[[#This Row],[% Deli. Qty to Traded Qty]]&gt;80,Stock_Info[[#This Row],[No. of Trades]]&lt;3000),"Unusual Day","")</f>
        <v/>
      </c>
      <c r="R2831" t="str">
        <f>IF(AND(Stock_Info[[#This Row],[Spread High-Low]] &lt; 10, Stock_Info[[#This Row],[% Deli. Qty to Traded Qty]] &gt; 90), "Good Day", "")</f>
        <v/>
      </c>
    </row>
    <row r="2832" spans="1:18">
      <c r="A2832" t="s">
        <v>51</v>
      </c>
      <c r="B2832" s="1">
        <v>45796</v>
      </c>
      <c r="C2832" s="1" t="str">
        <f>"WEEK" &amp;" " &amp;  INT((DAY(Stock_Info[[#This Row],[Date]])+WEEKDAY(DATE(YEAR(Stock_Info[[#This Row],[Date]]),MONTH(Stock_Info[[#This Row],[Date]]),1))-1)/7)+1</f>
        <v>WEEK 4</v>
      </c>
      <c r="D2832" s="12">
        <v>30.49</v>
      </c>
      <c r="E2832" s="12">
        <v>31.49</v>
      </c>
      <c r="F2832" s="12">
        <v>30.4</v>
      </c>
      <c r="G2832" s="12">
        <v>30.94</v>
      </c>
      <c r="H2832" s="12">
        <v>30.916620826556969</v>
      </c>
      <c r="I2832">
        <v>167248</v>
      </c>
      <c r="J2832">
        <v>969</v>
      </c>
      <c r="K2832" s="12">
        <v>5170743</v>
      </c>
      <c r="L2832">
        <v>86251</v>
      </c>
      <c r="M2832">
        <v>51.57</v>
      </c>
      <c r="N2832">
        <v>1.0900000000000001</v>
      </c>
      <c r="O2832">
        <v>0.45</v>
      </c>
      <c r="P2832">
        <f xml:space="preserve"> IF(Stock_Info[[#This Row],[Close Price]] &gt; Stock_Info[[#This Row],[Open Price]], 1, 0)</f>
        <v>1</v>
      </c>
      <c r="Q2832" t="str">
        <f>IF(AND(Stock_Info[[#This Row],[% Deli. Qty to Traded Qty]]&gt;80,Stock_Info[[#This Row],[No. of Trades]]&lt;3000),"Unusual Day","")</f>
        <v/>
      </c>
      <c r="R2832" t="str">
        <f>IF(AND(Stock_Info[[#This Row],[Spread High-Low]] &lt; 10, Stock_Info[[#This Row],[% Deli. Qty to Traded Qty]] &gt; 90), "Good Day", "")</f>
        <v/>
      </c>
    </row>
    <row r="2833" spans="1:18">
      <c r="A2833" t="s">
        <v>51</v>
      </c>
      <c r="B2833" s="1">
        <v>45793</v>
      </c>
      <c r="C2833" s="1" t="str">
        <f>"WEEK" &amp;" " &amp;  INT((DAY(Stock_Info[[#This Row],[Date]])+WEEKDAY(DATE(YEAR(Stock_Info[[#This Row],[Date]]),MONTH(Stock_Info[[#This Row],[Date]]),1))-1)/7)+1</f>
        <v>WEEK 3</v>
      </c>
      <c r="D2833" s="12">
        <v>30.01</v>
      </c>
      <c r="E2833" s="12">
        <v>30.5</v>
      </c>
      <c r="F2833" s="12">
        <v>29.57</v>
      </c>
      <c r="G2833" s="12">
        <v>30.07</v>
      </c>
      <c r="H2833" s="12">
        <v>29.931848428263404</v>
      </c>
      <c r="I2833">
        <v>290793</v>
      </c>
      <c r="J2833">
        <v>1262</v>
      </c>
      <c r="K2833" s="12">
        <v>8703972</v>
      </c>
      <c r="L2833">
        <v>215684</v>
      </c>
      <c r="M2833">
        <v>74.17</v>
      </c>
      <c r="N2833">
        <v>0.93</v>
      </c>
      <c r="O2833">
        <v>0.06</v>
      </c>
      <c r="P2833">
        <f xml:space="preserve"> IF(Stock_Info[[#This Row],[Close Price]] &gt; Stock_Info[[#This Row],[Open Price]], 1, 0)</f>
        <v>1</v>
      </c>
      <c r="Q2833" t="str">
        <f>IF(AND(Stock_Info[[#This Row],[% Deli. Qty to Traded Qty]]&gt;80,Stock_Info[[#This Row],[No. of Trades]]&lt;3000),"Unusual Day","")</f>
        <v/>
      </c>
      <c r="R2833" t="str">
        <f>IF(AND(Stock_Info[[#This Row],[Spread High-Low]] &lt; 10, Stock_Info[[#This Row],[% Deli. Qty to Traded Qty]] &gt; 90), "Good Day", "")</f>
        <v/>
      </c>
    </row>
    <row r="2834" spans="1:18">
      <c r="A2834" t="s">
        <v>51</v>
      </c>
      <c r="B2834" s="1">
        <v>45792</v>
      </c>
      <c r="C2834" s="1" t="str">
        <f>"WEEK" &amp;" " &amp;  INT((DAY(Stock_Info[[#This Row],[Date]])+WEEKDAY(DATE(YEAR(Stock_Info[[#This Row],[Date]]),MONTH(Stock_Info[[#This Row],[Date]]),1))-1)/7)+1</f>
        <v>WEEK 3</v>
      </c>
      <c r="D2834" s="12">
        <v>29.6</v>
      </c>
      <c r="E2834" s="12">
        <v>30.5</v>
      </c>
      <c r="F2834" s="12">
        <v>29.6</v>
      </c>
      <c r="G2834" s="12">
        <v>30.02</v>
      </c>
      <c r="H2834" s="12">
        <v>29.984877524119135</v>
      </c>
      <c r="I2834">
        <v>123657</v>
      </c>
      <c r="J2834">
        <v>459</v>
      </c>
      <c r="K2834" s="12">
        <v>3707840</v>
      </c>
      <c r="L2834">
        <v>77354</v>
      </c>
      <c r="M2834">
        <v>62.56</v>
      </c>
      <c r="N2834">
        <v>0.9</v>
      </c>
      <c r="O2834">
        <v>0.42</v>
      </c>
      <c r="P2834">
        <f xml:space="preserve"> IF(Stock_Info[[#This Row],[Close Price]] &gt; Stock_Info[[#This Row],[Open Price]], 1, 0)</f>
        <v>1</v>
      </c>
      <c r="Q2834" t="str">
        <f>IF(AND(Stock_Info[[#This Row],[% Deli. Qty to Traded Qty]]&gt;80,Stock_Info[[#This Row],[No. of Trades]]&lt;3000),"Unusual Day","")</f>
        <v/>
      </c>
      <c r="R2834" t="str">
        <f>IF(AND(Stock_Info[[#This Row],[Spread High-Low]] &lt; 10, Stock_Info[[#This Row],[% Deli. Qty to Traded Qty]] &gt; 90), "Good Day", "")</f>
        <v/>
      </c>
    </row>
    <row r="2835" spans="1:18">
      <c r="A2835" t="s">
        <v>51</v>
      </c>
      <c r="B2835" s="1">
        <v>45791</v>
      </c>
      <c r="C2835" s="1" t="str">
        <f>"WEEK" &amp;" " &amp;  INT((DAY(Stock_Info[[#This Row],[Date]])+WEEKDAY(DATE(YEAR(Stock_Info[[#This Row],[Date]]),MONTH(Stock_Info[[#This Row],[Date]]),1))-1)/7)+1</f>
        <v>WEEK 3</v>
      </c>
      <c r="D2835" s="12">
        <v>30.27</v>
      </c>
      <c r="E2835" s="12">
        <v>30.4</v>
      </c>
      <c r="F2835" s="12">
        <v>29.76</v>
      </c>
      <c r="G2835" s="12">
        <v>30.03</v>
      </c>
      <c r="H2835" s="12">
        <v>30.056901962267006</v>
      </c>
      <c r="I2835">
        <v>132245</v>
      </c>
      <c r="J2835">
        <v>765</v>
      </c>
      <c r="K2835" s="12">
        <v>3974875</v>
      </c>
      <c r="L2835">
        <v>83842</v>
      </c>
      <c r="M2835">
        <v>63.4</v>
      </c>
      <c r="N2835">
        <v>0.64</v>
      </c>
      <c r="O2835">
        <v>-0.24</v>
      </c>
      <c r="P2835">
        <f xml:space="preserve"> IF(Stock_Info[[#This Row],[Close Price]] &gt; Stock_Info[[#This Row],[Open Price]], 1, 0)</f>
        <v>0</v>
      </c>
      <c r="Q2835" t="str">
        <f>IF(AND(Stock_Info[[#This Row],[% Deli. Qty to Traded Qty]]&gt;80,Stock_Info[[#This Row],[No. of Trades]]&lt;3000),"Unusual Day","")</f>
        <v/>
      </c>
      <c r="R2835" t="str">
        <f>IF(AND(Stock_Info[[#This Row],[Spread High-Low]] &lt; 10, Stock_Info[[#This Row],[% Deli. Qty to Traded Qty]] &gt; 90), "Good Day", "")</f>
        <v/>
      </c>
    </row>
    <row r="2836" spans="1:18">
      <c r="A2836" t="s">
        <v>51</v>
      </c>
      <c r="B2836" s="1">
        <v>45790</v>
      </c>
      <c r="C2836" s="1" t="str">
        <f>"WEEK" &amp;" " &amp;  INT((DAY(Stock_Info[[#This Row],[Date]])+WEEKDAY(DATE(YEAR(Stock_Info[[#This Row],[Date]]),MONTH(Stock_Info[[#This Row],[Date]]),1))-1)/7)+1</f>
        <v>WEEK 3</v>
      </c>
      <c r="D2836" s="12">
        <v>29.9</v>
      </c>
      <c r="E2836" s="12">
        <v>30.13</v>
      </c>
      <c r="F2836" s="12">
        <v>29.27</v>
      </c>
      <c r="G2836" s="12">
        <v>30.1</v>
      </c>
      <c r="H2836" s="12">
        <v>29.936041274907954</v>
      </c>
      <c r="I2836">
        <v>126566</v>
      </c>
      <c r="J2836">
        <v>481</v>
      </c>
      <c r="K2836" s="12">
        <v>3788885</v>
      </c>
      <c r="L2836">
        <v>92282</v>
      </c>
      <c r="M2836">
        <v>72.91</v>
      </c>
      <c r="N2836">
        <v>0.86</v>
      </c>
      <c r="O2836">
        <v>0.2</v>
      </c>
      <c r="P2836">
        <f xml:space="preserve"> IF(Stock_Info[[#This Row],[Close Price]] &gt; Stock_Info[[#This Row],[Open Price]], 1, 0)</f>
        <v>1</v>
      </c>
      <c r="Q2836" t="str">
        <f>IF(AND(Stock_Info[[#This Row],[% Deli. Qty to Traded Qty]]&gt;80,Stock_Info[[#This Row],[No. of Trades]]&lt;3000),"Unusual Day","")</f>
        <v/>
      </c>
      <c r="R2836" t="str">
        <f>IF(AND(Stock_Info[[#This Row],[Spread High-Low]] &lt; 10, Stock_Info[[#This Row],[% Deli. Qty to Traded Qty]] &gt; 90), "Good Day", "")</f>
        <v/>
      </c>
    </row>
    <row r="2837" spans="1:18">
      <c r="A2837" t="s">
        <v>51</v>
      </c>
      <c r="B2837" s="1">
        <v>45789</v>
      </c>
      <c r="C2837" s="1" t="str">
        <f>"WEEK" &amp;" " &amp;  INT((DAY(Stock_Info[[#This Row],[Date]])+WEEKDAY(DATE(YEAR(Stock_Info[[#This Row],[Date]]),MONTH(Stock_Info[[#This Row],[Date]]),1))-1)/7)+1</f>
        <v>WEEK 3</v>
      </c>
      <c r="D2837" s="12">
        <v>28.7</v>
      </c>
      <c r="E2837" s="12">
        <v>28.7</v>
      </c>
      <c r="F2837" s="12">
        <v>28.3</v>
      </c>
      <c r="G2837" s="12">
        <v>28.7</v>
      </c>
      <c r="H2837" s="12">
        <v>28.698394092134567</v>
      </c>
      <c r="I2837">
        <v>25593</v>
      </c>
      <c r="J2837">
        <v>117</v>
      </c>
      <c r="K2837" s="12">
        <v>734478</v>
      </c>
      <c r="L2837">
        <v>23583</v>
      </c>
      <c r="M2837">
        <v>92.15</v>
      </c>
      <c r="N2837">
        <v>0.4</v>
      </c>
      <c r="O2837">
        <v>0</v>
      </c>
      <c r="P2837">
        <f xml:space="preserve"> IF(Stock_Info[[#This Row],[Close Price]] &gt; Stock_Info[[#This Row],[Open Price]], 1, 0)</f>
        <v>0</v>
      </c>
      <c r="Q2837" t="str">
        <f>IF(AND(Stock_Info[[#This Row],[% Deli. Qty to Traded Qty]]&gt;80,Stock_Info[[#This Row],[No. of Trades]]&lt;3000),"Unusual Day","")</f>
        <v>Unusual Day</v>
      </c>
      <c r="R2837" t="str">
        <f>IF(AND(Stock_Info[[#This Row],[Spread High-Low]] &lt; 10, Stock_Info[[#This Row],[% Deli. Qty to Traded Qty]] &gt; 90), "Good Day", "")</f>
        <v>Good Day</v>
      </c>
    </row>
    <row r="2838" spans="1:18">
      <c r="A2838" t="s">
        <v>51</v>
      </c>
      <c r="B2838" s="1">
        <v>45786</v>
      </c>
      <c r="C2838" s="1" t="str">
        <f>"WEEK" &amp;" " &amp;  INT((DAY(Stock_Info[[#This Row],[Date]])+WEEKDAY(DATE(YEAR(Stock_Info[[#This Row],[Date]]),MONTH(Stock_Info[[#This Row],[Date]]),1))-1)/7)+1</f>
        <v>WEEK 2</v>
      </c>
      <c r="D2838" s="12">
        <v>26.21</v>
      </c>
      <c r="E2838" s="12">
        <v>28.53</v>
      </c>
      <c r="F2838" s="12">
        <v>25.91</v>
      </c>
      <c r="G2838" s="12">
        <v>27.34</v>
      </c>
      <c r="H2838" s="12">
        <v>26.848827403777872</v>
      </c>
      <c r="I2838">
        <v>225312</v>
      </c>
      <c r="J2838">
        <v>1822</v>
      </c>
      <c r="K2838" s="12">
        <v>6049363</v>
      </c>
      <c r="L2838">
        <v>118760</v>
      </c>
      <c r="M2838">
        <v>52.71</v>
      </c>
      <c r="N2838">
        <v>2.62</v>
      </c>
      <c r="O2838">
        <v>1.1299999999999999</v>
      </c>
      <c r="P2838">
        <f xml:space="preserve"> IF(Stock_Info[[#This Row],[Close Price]] &gt; Stock_Info[[#This Row],[Open Price]], 1, 0)</f>
        <v>1</v>
      </c>
      <c r="Q2838" t="str">
        <f>IF(AND(Stock_Info[[#This Row],[% Deli. Qty to Traded Qty]]&gt;80,Stock_Info[[#This Row],[No. of Trades]]&lt;3000),"Unusual Day","")</f>
        <v/>
      </c>
      <c r="R2838" t="str">
        <f>IF(AND(Stock_Info[[#This Row],[Spread High-Low]] &lt; 10, Stock_Info[[#This Row],[% Deli. Qty to Traded Qty]] &gt; 90), "Good Day", "")</f>
        <v/>
      </c>
    </row>
    <row r="2839" spans="1:18">
      <c r="A2839" t="s">
        <v>51</v>
      </c>
      <c r="B2839" s="1">
        <v>45785</v>
      </c>
      <c r="C2839" s="1" t="str">
        <f>"WEEK" &amp;" " &amp;  INT((DAY(Stock_Info[[#This Row],[Date]])+WEEKDAY(DATE(YEAR(Stock_Info[[#This Row],[Date]]),MONTH(Stock_Info[[#This Row],[Date]]),1))-1)/7)+1</f>
        <v>WEEK 2</v>
      </c>
      <c r="D2839" s="12">
        <v>27.04</v>
      </c>
      <c r="E2839" s="12">
        <v>27.69</v>
      </c>
      <c r="F2839" s="12">
        <v>27</v>
      </c>
      <c r="G2839" s="12">
        <v>27.27</v>
      </c>
      <c r="H2839" s="12">
        <v>27.310963138039181</v>
      </c>
      <c r="I2839">
        <v>88004</v>
      </c>
      <c r="J2839">
        <v>578</v>
      </c>
      <c r="K2839" s="12">
        <v>2403474</v>
      </c>
      <c r="L2839">
        <v>64221</v>
      </c>
      <c r="M2839">
        <v>72.98</v>
      </c>
      <c r="N2839">
        <v>0.69</v>
      </c>
      <c r="O2839">
        <v>0.23</v>
      </c>
      <c r="P2839">
        <f xml:space="preserve"> IF(Stock_Info[[#This Row],[Close Price]] &gt; Stock_Info[[#This Row],[Open Price]], 1, 0)</f>
        <v>1</v>
      </c>
      <c r="Q2839" t="str">
        <f>IF(AND(Stock_Info[[#This Row],[% Deli. Qty to Traded Qty]]&gt;80,Stock_Info[[#This Row],[No. of Trades]]&lt;3000),"Unusual Day","")</f>
        <v/>
      </c>
      <c r="R2839" t="str">
        <f>IF(AND(Stock_Info[[#This Row],[Spread High-Low]] &lt; 10, Stock_Info[[#This Row],[% Deli. Qty to Traded Qty]] &gt; 90), "Good Day", "")</f>
        <v/>
      </c>
    </row>
    <row r="2840" spans="1:18">
      <c r="A2840" t="s">
        <v>51</v>
      </c>
      <c r="B2840" s="1">
        <v>45784</v>
      </c>
      <c r="C2840" s="1" t="str">
        <f>"WEEK" &amp;" " &amp;  INT((DAY(Stock_Info[[#This Row],[Date]])+WEEKDAY(DATE(YEAR(Stock_Info[[#This Row],[Date]]),MONTH(Stock_Info[[#This Row],[Date]]),1))-1)/7)+1</f>
        <v>WEEK 2</v>
      </c>
      <c r="D2840" s="12">
        <v>26.1</v>
      </c>
      <c r="E2840" s="12">
        <v>27.4</v>
      </c>
      <c r="F2840" s="12">
        <v>26.1</v>
      </c>
      <c r="G2840" s="12">
        <v>27.04</v>
      </c>
      <c r="H2840" s="12">
        <v>26.911756920149099</v>
      </c>
      <c r="I2840">
        <v>139773</v>
      </c>
      <c r="J2840">
        <v>901</v>
      </c>
      <c r="K2840" s="12">
        <v>3761537</v>
      </c>
      <c r="L2840">
        <v>87200</v>
      </c>
      <c r="M2840">
        <v>62.39</v>
      </c>
      <c r="N2840">
        <v>1.3</v>
      </c>
      <c r="O2840">
        <v>0.94</v>
      </c>
      <c r="P2840">
        <f xml:space="preserve"> IF(Stock_Info[[#This Row],[Close Price]] &gt; Stock_Info[[#This Row],[Open Price]], 1, 0)</f>
        <v>1</v>
      </c>
      <c r="Q2840" t="str">
        <f>IF(AND(Stock_Info[[#This Row],[% Deli. Qty to Traded Qty]]&gt;80,Stock_Info[[#This Row],[No. of Trades]]&lt;3000),"Unusual Day","")</f>
        <v/>
      </c>
      <c r="R2840" t="str">
        <f>IF(AND(Stock_Info[[#This Row],[Spread High-Low]] &lt; 10, Stock_Info[[#This Row],[% Deli. Qty to Traded Qty]] &gt; 90), "Good Day", "")</f>
        <v/>
      </c>
    </row>
    <row r="2841" spans="1:18">
      <c r="A2841" t="s">
        <v>51</v>
      </c>
      <c r="B2841" s="1">
        <v>45783</v>
      </c>
      <c r="C2841" s="1" t="str">
        <f>"WEEK" &amp;" " &amp;  INT((DAY(Stock_Info[[#This Row],[Date]])+WEEKDAY(DATE(YEAR(Stock_Info[[#This Row],[Date]]),MONTH(Stock_Info[[#This Row],[Date]]),1))-1)/7)+1</f>
        <v>WEEK 2</v>
      </c>
      <c r="D2841" s="12">
        <v>28.3</v>
      </c>
      <c r="E2841" s="12">
        <v>28.55</v>
      </c>
      <c r="F2841" s="12">
        <v>27.18</v>
      </c>
      <c r="G2841" s="12">
        <v>27.18</v>
      </c>
      <c r="H2841" s="12">
        <v>27.647701459105942</v>
      </c>
      <c r="I2841">
        <v>94647</v>
      </c>
      <c r="J2841">
        <v>897</v>
      </c>
      <c r="K2841" s="12">
        <v>2616772</v>
      </c>
      <c r="L2841">
        <v>67122</v>
      </c>
      <c r="M2841">
        <v>70.92</v>
      </c>
      <c r="N2841">
        <v>1.37</v>
      </c>
      <c r="O2841">
        <v>-1.1200000000000001</v>
      </c>
      <c r="P2841">
        <f xml:space="preserve"> IF(Stock_Info[[#This Row],[Close Price]] &gt; Stock_Info[[#This Row],[Open Price]], 1, 0)</f>
        <v>0</v>
      </c>
      <c r="Q2841" t="str">
        <f>IF(AND(Stock_Info[[#This Row],[% Deli. Qty to Traded Qty]]&gt;80,Stock_Info[[#This Row],[No. of Trades]]&lt;3000),"Unusual Day","")</f>
        <v/>
      </c>
      <c r="R2841" t="str">
        <f>IF(AND(Stock_Info[[#This Row],[Spread High-Low]] &lt; 10, Stock_Info[[#This Row],[% Deli. Qty to Traded Qty]] &gt; 90), "Good Day", "")</f>
        <v/>
      </c>
    </row>
    <row r="2842" spans="1:18">
      <c r="A2842" t="s">
        <v>51</v>
      </c>
      <c r="B2842" s="1">
        <v>45782</v>
      </c>
      <c r="C2842" s="1" t="str">
        <f>"WEEK" &amp;" " &amp;  INT((DAY(Stock_Info[[#This Row],[Date]])+WEEKDAY(DATE(YEAR(Stock_Info[[#This Row],[Date]]),MONTH(Stock_Info[[#This Row],[Date]]),1))-1)/7)+1</f>
        <v>WEEK 2</v>
      </c>
      <c r="D2842" s="12">
        <v>29.1</v>
      </c>
      <c r="E2842" s="12">
        <v>29.1</v>
      </c>
      <c r="F2842" s="12">
        <v>28.31</v>
      </c>
      <c r="G2842" s="12">
        <v>28.61</v>
      </c>
      <c r="H2842" s="12">
        <v>28.781219332105838</v>
      </c>
      <c r="I2842">
        <v>106993</v>
      </c>
      <c r="J2842">
        <v>734</v>
      </c>
      <c r="K2842" s="12">
        <v>3079389</v>
      </c>
      <c r="L2842">
        <v>77277</v>
      </c>
      <c r="M2842">
        <v>72.23</v>
      </c>
      <c r="N2842">
        <v>0.79</v>
      </c>
      <c r="O2842">
        <v>-0.49</v>
      </c>
      <c r="P2842">
        <f xml:space="preserve"> IF(Stock_Info[[#This Row],[Close Price]] &gt; Stock_Info[[#This Row],[Open Price]], 1, 0)</f>
        <v>0</v>
      </c>
      <c r="Q2842" t="str">
        <f>IF(AND(Stock_Info[[#This Row],[% Deli. Qty to Traded Qty]]&gt;80,Stock_Info[[#This Row],[No. of Trades]]&lt;3000),"Unusual Day","")</f>
        <v/>
      </c>
      <c r="R2842" t="str">
        <f>IF(AND(Stock_Info[[#This Row],[Spread High-Low]] &lt; 10, Stock_Info[[#This Row],[% Deli. Qty to Traded Qty]] &gt; 90), "Good Day", "")</f>
        <v/>
      </c>
    </row>
    <row r="2843" spans="1:18">
      <c r="A2843" t="s">
        <v>51</v>
      </c>
      <c r="B2843" s="1">
        <v>45779</v>
      </c>
      <c r="C2843" s="1" t="str">
        <f>"WEEK" &amp;" " &amp;  INT((DAY(Stock_Info[[#This Row],[Date]])+WEEKDAY(DATE(YEAR(Stock_Info[[#This Row],[Date]]),MONTH(Stock_Info[[#This Row],[Date]]),1))-1)/7)+1</f>
        <v>WEEK 1</v>
      </c>
      <c r="D2843" s="12">
        <v>28.3</v>
      </c>
      <c r="E2843" s="12">
        <v>28.77</v>
      </c>
      <c r="F2843" s="12">
        <v>28.05</v>
      </c>
      <c r="G2843" s="12">
        <v>28.53</v>
      </c>
      <c r="H2843" s="12">
        <v>28.328453193248535</v>
      </c>
      <c r="I2843">
        <v>119737</v>
      </c>
      <c r="J2843">
        <v>681</v>
      </c>
      <c r="K2843" s="12">
        <v>3391964</v>
      </c>
      <c r="L2843">
        <v>47719</v>
      </c>
      <c r="M2843">
        <v>39.85</v>
      </c>
      <c r="N2843">
        <v>0.72</v>
      </c>
      <c r="O2843">
        <v>0.23</v>
      </c>
      <c r="P2843">
        <f xml:space="preserve"> IF(Stock_Info[[#This Row],[Close Price]] &gt; Stock_Info[[#This Row],[Open Price]], 1, 0)</f>
        <v>1</v>
      </c>
      <c r="Q2843" t="str">
        <f>IF(AND(Stock_Info[[#This Row],[% Deli. Qty to Traded Qty]]&gt;80,Stock_Info[[#This Row],[No. of Trades]]&lt;3000),"Unusual Day","")</f>
        <v/>
      </c>
      <c r="R2843" t="str">
        <f>IF(AND(Stock_Info[[#This Row],[Spread High-Low]] &lt; 10, Stock_Info[[#This Row],[% Deli. Qty to Traded Qty]] &gt; 90), "Good Day", "")</f>
        <v/>
      </c>
    </row>
    <row r="2844" spans="1:18">
      <c r="A2844" t="s">
        <v>51</v>
      </c>
      <c r="B2844" s="1">
        <v>45777</v>
      </c>
      <c r="C2844" s="1" t="str">
        <f>"WEEK" &amp;" " &amp;  INT((DAY(Stock_Info[[#This Row],[Date]])+WEEKDAY(DATE(YEAR(Stock_Info[[#This Row],[Date]]),MONTH(Stock_Info[[#This Row],[Date]]),1))-1)/7)+1</f>
        <v>WEEK 5</v>
      </c>
      <c r="D2844" s="12">
        <v>29.5</v>
      </c>
      <c r="E2844" s="12">
        <v>29.5</v>
      </c>
      <c r="F2844" s="12">
        <v>28.01</v>
      </c>
      <c r="G2844" s="12">
        <v>28.18</v>
      </c>
      <c r="H2844" s="12">
        <v>28.504219782813976</v>
      </c>
      <c r="I2844">
        <v>33888</v>
      </c>
      <c r="J2844">
        <v>459</v>
      </c>
      <c r="K2844" s="12">
        <v>965951</v>
      </c>
      <c r="L2844">
        <v>23743</v>
      </c>
      <c r="M2844">
        <v>70.06</v>
      </c>
      <c r="N2844">
        <v>1.49</v>
      </c>
      <c r="O2844">
        <v>-1.32</v>
      </c>
      <c r="P2844">
        <f xml:space="preserve"> IF(Stock_Info[[#This Row],[Close Price]] &gt; Stock_Info[[#This Row],[Open Price]], 1, 0)</f>
        <v>0</v>
      </c>
      <c r="Q2844" t="str">
        <f>IF(AND(Stock_Info[[#This Row],[% Deli. Qty to Traded Qty]]&gt;80,Stock_Info[[#This Row],[No. of Trades]]&lt;3000),"Unusual Day","")</f>
        <v/>
      </c>
      <c r="R2844" t="str">
        <f>IF(AND(Stock_Info[[#This Row],[Spread High-Low]] &lt; 10, Stock_Info[[#This Row],[% Deli. Qty to Traded Qty]] &gt; 90), "Good Day", "")</f>
        <v/>
      </c>
    </row>
    <row r="2845" spans="1:18">
      <c r="A2845" t="s">
        <v>51</v>
      </c>
      <c r="B2845" s="1">
        <v>45776</v>
      </c>
      <c r="C2845" s="1" t="str">
        <f>"WEEK" &amp;" " &amp;  INT((DAY(Stock_Info[[#This Row],[Date]])+WEEKDAY(DATE(YEAR(Stock_Info[[#This Row],[Date]]),MONTH(Stock_Info[[#This Row],[Date]]),1))-1)/7)+1</f>
        <v>WEEK 5</v>
      </c>
      <c r="D2845" s="12">
        <v>28.8</v>
      </c>
      <c r="E2845" s="12">
        <v>29.99</v>
      </c>
      <c r="F2845" s="12">
        <v>28.8</v>
      </c>
      <c r="G2845" s="12">
        <v>29.04</v>
      </c>
      <c r="H2845" s="12">
        <v>29.167063116092486</v>
      </c>
      <c r="I2845">
        <v>99214</v>
      </c>
      <c r="J2845">
        <v>830</v>
      </c>
      <c r="K2845" s="12">
        <v>2893781</v>
      </c>
      <c r="L2845">
        <v>52422</v>
      </c>
      <c r="M2845">
        <v>52.84</v>
      </c>
      <c r="N2845">
        <v>1.19</v>
      </c>
      <c r="O2845">
        <v>0.24</v>
      </c>
      <c r="P2845">
        <f xml:space="preserve"> IF(Stock_Info[[#This Row],[Close Price]] &gt; Stock_Info[[#This Row],[Open Price]], 1, 0)</f>
        <v>1</v>
      </c>
      <c r="Q2845" t="str">
        <f>IF(AND(Stock_Info[[#This Row],[% Deli. Qty to Traded Qty]]&gt;80,Stock_Info[[#This Row],[No. of Trades]]&lt;3000),"Unusual Day","")</f>
        <v/>
      </c>
      <c r="R2845" t="str">
        <f>IF(AND(Stock_Info[[#This Row],[Spread High-Low]] &lt; 10, Stock_Info[[#This Row],[% Deli. Qty to Traded Qty]] &gt; 90), "Good Day", "")</f>
        <v/>
      </c>
    </row>
    <row r="2846" spans="1:18">
      <c r="A2846" t="s">
        <v>51</v>
      </c>
      <c r="B2846" s="1">
        <v>45775</v>
      </c>
      <c r="C2846" s="1" t="str">
        <f>"WEEK" &amp;" " &amp;  INT((DAY(Stock_Info[[#This Row],[Date]])+WEEKDAY(DATE(YEAR(Stock_Info[[#This Row],[Date]]),MONTH(Stock_Info[[#This Row],[Date]]),1))-1)/7)+1</f>
        <v>WEEK 5</v>
      </c>
      <c r="D2846" s="12">
        <v>28.1</v>
      </c>
      <c r="E2846" s="12">
        <v>29.9</v>
      </c>
      <c r="F2846" s="12">
        <v>28.1</v>
      </c>
      <c r="G2846" s="12">
        <v>28.72</v>
      </c>
      <c r="H2846" s="12">
        <v>29.001806140878987</v>
      </c>
      <c r="I2846">
        <v>176066</v>
      </c>
      <c r="J2846">
        <v>1051</v>
      </c>
      <c r="K2846" s="12">
        <v>5106232</v>
      </c>
      <c r="L2846">
        <v>78437</v>
      </c>
      <c r="M2846">
        <v>44.55</v>
      </c>
      <c r="N2846">
        <v>1.8</v>
      </c>
      <c r="O2846">
        <v>0.62</v>
      </c>
      <c r="P2846">
        <f xml:space="preserve"> IF(Stock_Info[[#This Row],[Close Price]] &gt; Stock_Info[[#This Row],[Open Price]], 1, 0)</f>
        <v>1</v>
      </c>
      <c r="Q2846" t="str">
        <f>IF(AND(Stock_Info[[#This Row],[% Deli. Qty to Traded Qty]]&gt;80,Stock_Info[[#This Row],[No. of Trades]]&lt;3000),"Unusual Day","")</f>
        <v/>
      </c>
      <c r="R2846" t="str">
        <f>IF(AND(Stock_Info[[#This Row],[Spread High-Low]] &lt; 10, Stock_Info[[#This Row],[% Deli. Qty to Traded Qty]] &gt; 90), "Good Day", "")</f>
        <v/>
      </c>
    </row>
    <row r="2847" spans="1:18">
      <c r="A2847" t="s">
        <v>51</v>
      </c>
      <c r="B2847" s="1">
        <v>45772</v>
      </c>
      <c r="C2847" s="1" t="str">
        <f>"WEEK" &amp;" " &amp;  INT((DAY(Stock_Info[[#This Row],[Date]])+WEEKDAY(DATE(YEAR(Stock_Info[[#This Row],[Date]]),MONTH(Stock_Info[[#This Row],[Date]]),1))-1)/7)+1</f>
        <v>WEEK 4</v>
      </c>
      <c r="D2847" s="12">
        <v>29.09</v>
      </c>
      <c r="E2847" s="12">
        <v>29.73</v>
      </c>
      <c r="F2847" s="12">
        <v>28.49</v>
      </c>
      <c r="G2847" s="12">
        <v>28.97</v>
      </c>
      <c r="H2847" s="12">
        <v>28.979296566818519</v>
      </c>
      <c r="I2847">
        <v>78586</v>
      </c>
      <c r="J2847">
        <v>485</v>
      </c>
      <c r="K2847" s="12">
        <v>2277367</v>
      </c>
      <c r="L2847">
        <v>45427</v>
      </c>
      <c r="M2847">
        <v>57.81</v>
      </c>
      <c r="N2847">
        <v>1.24</v>
      </c>
      <c r="O2847">
        <v>-0.12</v>
      </c>
      <c r="P2847">
        <f xml:space="preserve"> IF(Stock_Info[[#This Row],[Close Price]] &gt; Stock_Info[[#This Row],[Open Price]], 1, 0)</f>
        <v>0</v>
      </c>
      <c r="Q2847" t="str">
        <f>IF(AND(Stock_Info[[#This Row],[% Deli. Qty to Traded Qty]]&gt;80,Stock_Info[[#This Row],[No. of Trades]]&lt;3000),"Unusual Day","")</f>
        <v/>
      </c>
      <c r="R2847" t="str">
        <f>IF(AND(Stock_Info[[#This Row],[Spread High-Low]] &lt; 10, Stock_Info[[#This Row],[% Deli. Qty to Traded Qty]] &gt; 90), "Good Day", "")</f>
        <v/>
      </c>
    </row>
    <row r="2848" spans="1:18">
      <c r="A2848" t="s">
        <v>51</v>
      </c>
      <c r="B2848" s="1">
        <v>45771</v>
      </c>
      <c r="C2848" s="1" t="str">
        <f>"WEEK" &amp;" " &amp;  INT((DAY(Stock_Info[[#This Row],[Date]])+WEEKDAY(DATE(YEAR(Stock_Info[[#This Row],[Date]]),MONTH(Stock_Info[[#This Row],[Date]]),1))-1)/7)+1</f>
        <v>WEEK 4</v>
      </c>
      <c r="D2848" s="12">
        <v>29.95</v>
      </c>
      <c r="E2848" s="12">
        <v>30.75</v>
      </c>
      <c r="F2848" s="12">
        <v>29.7</v>
      </c>
      <c r="G2848" s="12">
        <v>29.73</v>
      </c>
      <c r="H2848" s="12">
        <v>29.979137594679219</v>
      </c>
      <c r="I2848">
        <v>144039</v>
      </c>
      <c r="J2848">
        <v>928</v>
      </c>
      <c r="K2848" s="12">
        <v>4318165</v>
      </c>
      <c r="L2848">
        <v>62540</v>
      </c>
      <c r="M2848">
        <v>43.42</v>
      </c>
      <c r="N2848">
        <v>1.05</v>
      </c>
      <c r="O2848">
        <v>-0.22</v>
      </c>
      <c r="P2848">
        <f xml:space="preserve"> IF(Stock_Info[[#This Row],[Close Price]] &gt; Stock_Info[[#This Row],[Open Price]], 1, 0)</f>
        <v>0</v>
      </c>
      <c r="Q2848" t="str">
        <f>IF(AND(Stock_Info[[#This Row],[% Deli. Qty to Traded Qty]]&gt;80,Stock_Info[[#This Row],[No. of Trades]]&lt;3000),"Unusual Day","")</f>
        <v/>
      </c>
      <c r="R2848" t="str">
        <f>IF(AND(Stock_Info[[#This Row],[Spread High-Low]] &lt; 10, Stock_Info[[#This Row],[% Deli. Qty to Traded Qty]] &gt; 90), "Good Day", "")</f>
        <v/>
      </c>
    </row>
    <row r="2849" spans="1:18">
      <c r="A2849" t="s">
        <v>51</v>
      </c>
      <c r="B2849" s="1">
        <v>45770</v>
      </c>
      <c r="C2849" s="1" t="str">
        <f>"WEEK" &amp;" " &amp;  INT((DAY(Stock_Info[[#This Row],[Date]])+WEEKDAY(DATE(YEAR(Stock_Info[[#This Row],[Date]]),MONTH(Stock_Info[[#This Row],[Date]]),1))-1)/7)+1</f>
        <v>WEEK 4</v>
      </c>
      <c r="D2849" s="12">
        <v>29.95</v>
      </c>
      <c r="E2849" s="12">
        <v>30.15</v>
      </c>
      <c r="F2849" s="12">
        <v>29.2</v>
      </c>
      <c r="G2849" s="12">
        <v>29.98</v>
      </c>
      <c r="H2849" s="12">
        <v>29.616950722026179</v>
      </c>
      <c r="I2849">
        <v>79914</v>
      </c>
      <c r="J2849">
        <v>512</v>
      </c>
      <c r="K2849" s="12">
        <v>2366809</v>
      </c>
      <c r="L2849">
        <v>42827</v>
      </c>
      <c r="M2849">
        <v>53.59</v>
      </c>
      <c r="N2849">
        <v>0.95</v>
      </c>
      <c r="O2849">
        <v>0.03</v>
      </c>
      <c r="P2849">
        <f xml:space="preserve"> IF(Stock_Info[[#This Row],[Close Price]] &gt; Stock_Info[[#This Row],[Open Price]], 1, 0)</f>
        <v>1</v>
      </c>
      <c r="Q2849" t="str">
        <f>IF(AND(Stock_Info[[#This Row],[% Deli. Qty to Traded Qty]]&gt;80,Stock_Info[[#This Row],[No. of Trades]]&lt;3000),"Unusual Day","")</f>
        <v/>
      </c>
      <c r="R2849" t="str">
        <f>IF(AND(Stock_Info[[#This Row],[Spread High-Low]] &lt; 10, Stock_Info[[#This Row],[% Deli. Qty to Traded Qty]] &gt; 90), "Good Day", "")</f>
        <v/>
      </c>
    </row>
    <row r="2850" spans="1:18">
      <c r="A2850" t="s">
        <v>51</v>
      </c>
      <c r="B2850" s="1">
        <v>45769</v>
      </c>
      <c r="C2850" s="1" t="str">
        <f>"WEEK" &amp;" " &amp;  INT((DAY(Stock_Info[[#This Row],[Date]])+WEEKDAY(DATE(YEAR(Stock_Info[[#This Row],[Date]]),MONTH(Stock_Info[[#This Row],[Date]]),1))-1)/7)+1</f>
        <v>WEEK 4</v>
      </c>
      <c r="D2850" s="12">
        <v>29.02</v>
      </c>
      <c r="E2850" s="12">
        <v>30.3</v>
      </c>
      <c r="F2850" s="12">
        <v>28.97</v>
      </c>
      <c r="G2850" s="12">
        <v>29.77</v>
      </c>
      <c r="H2850" s="12">
        <v>29.769995454219202</v>
      </c>
      <c r="I2850">
        <v>83594</v>
      </c>
      <c r="J2850">
        <v>637</v>
      </c>
      <c r="K2850" s="12">
        <v>2488593</v>
      </c>
      <c r="L2850">
        <v>56062</v>
      </c>
      <c r="M2850">
        <v>67.06</v>
      </c>
      <c r="N2850">
        <v>1.33</v>
      </c>
      <c r="O2850">
        <v>0.75</v>
      </c>
      <c r="P2850">
        <f xml:space="preserve"> IF(Stock_Info[[#This Row],[Close Price]] &gt; Stock_Info[[#This Row],[Open Price]], 1, 0)</f>
        <v>1</v>
      </c>
      <c r="Q2850" t="str">
        <f>IF(AND(Stock_Info[[#This Row],[% Deli. Qty to Traded Qty]]&gt;80,Stock_Info[[#This Row],[No. of Trades]]&lt;3000),"Unusual Day","")</f>
        <v/>
      </c>
      <c r="R2850" t="str">
        <f>IF(AND(Stock_Info[[#This Row],[Spread High-Low]] &lt; 10, Stock_Info[[#This Row],[% Deli. Qty to Traded Qty]] &gt; 90), "Good Day", "")</f>
        <v/>
      </c>
    </row>
    <row r="2851" spans="1:18">
      <c r="A2851" t="s">
        <v>51</v>
      </c>
      <c r="B2851" s="1">
        <v>45768</v>
      </c>
      <c r="C2851" s="1" t="str">
        <f>"WEEK" &amp;" " &amp;  INT((DAY(Stock_Info[[#This Row],[Date]])+WEEKDAY(DATE(YEAR(Stock_Info[[#This Row],[Date]]),MONTH(Stock_Info[[#This Row],[Date]]),1))-1)/7)+1</f>
        <v>WEEK 4</v>
      </c>
      <c r="D2851" s="12">
        <v>29</v>
      </c>
      <c r="E2851" s="12">
        <v>29.8</v>
      </c>
      <c r="F2851" s="12">
        <v>29</v>
      </c>
      <c r="G2851" s="12">
        <v>29.2</v>
      </c>
      <c r="H2851" s="12">
        <v>29.282681427957389</v>
      </c>
      <c r="I2851">
        <v>172162</v>
      </c>
      <c r="J2851">
        <v>1118</v>
      </c>
      <c r="K2851" s="12">
        <v>5041365</v>
      </c>
      <c r="L2851">
        <v>106604</v>
      </c>
      <c r="M2851">
        <v>61.92</v>
      </c>
      <c r="N2851">
        <v>0.8</v>
      </c>
      <c r="O2851">
        <v>0.2</v>
      </c>
      <c r="P2851">
        <f xml:space="preserve"> IF(Stock_Info[[#This Row],[Close Price]] &gt; Stock_Info[[#This Row],[Open Price]], 1, 0)</f>
        <v>1</v>
      </c>
      <c r="Q2851" t="str">
        <f>IF(AND(Stock_Info[[#This Row],[% Deli. Qty to Traded Qty]]&gt;80,Stock_Info[[#This Row],[No. of Trades]]&lt;3000),"Unusual Day","")</f>
        <v/>
      </c>
      <c r="R2851" t="str">
        <f>IF(AND(Stock_Info[[#This Row],[Spread High-Low]] &lt; 10, Stock_Info[[#This Row],[% Deli. Qty to Traded Qty]] &gt; 90), "Good Day", "")</f>
        <v/>
      </c>
    </row>
    <row r="2852" spans="1:18">
      <c r="A2852" t="s">
        <v>51</v>
      </c>
      <c r="B2852" s="1">
        <v>45764</v>
      </c>
      <c r="C2852" s="1" t="str">
        <f>"WEEK" &amp;" " &amp;  INT((DAY(Stock_Info[[#This Row],[Date]])+WEEKDAY(DATE(YEAR(Stock_Info[[#This Row],[Date]]),MONTH(Stock_Info[[#This Row],[Date]]),1))-1)/7)+1</f>
        <v>WEEK 3</v>
      </c>
      <c r="D2852" s="12">
        <v>29.2</v>
      </c>
      <c r="E2852" s="12">
        <v>29.63</v>
      </c>
      <c r="F2852" s="12">
        <v>28.95</v>
      </c>
      <c r="G2852" s="12">
        <v>29.01</v>
      </c>
      <c r="H2852" s="12">
        <v>29.207330028328613</v>
      </c>
      <c r="I2852">
        <v>180736</v>
      </c>
      <c r="J2852">
        <v>1330</v>
      </c>
      <c r="K2852" s="12">
        <v>5278816</v>
      </c>
      <c r="L2852">
        <v>105515</v>
      </c>
      <c r="M2852">
        <v>58.38</v>
      </c>
      <c r="N2852">
        <v>0.68</v>
      </c>
      <c r="O2852">
        <v>-0.19</v>
      </c>
      <c r="P2852">
        <f xml:space="preserve"> IF(Stock_Info[[#This Row],[Close Price]] &gt; Stock_Info[[#This Row],[Open Price]], 1, 0)</f>
        <v>0</v>
      </c>
      <c r="Q2852" t="str">
        <f>IF(AND(Stock_Info[[#This Row],[% Deli. Qty to Traded Qty]]&gt;80,Stock_Info[[#This Row],[No. of Trades]]&lt;3000),"Unusual Day","")</f>
        <v/>
      </c>
      <c r="R2852" t="str">
        <f>IF(AND(Stock_Info[[#This Row],[Spread High-Low]] &lt; 10, Stock_Info[[#This Row],[% Deli. Qty to Traded Qty]] &gt; 90), "Good Day", "")</f>
        <v/>
      </c>
    </row>
    <row r="2853" spans="1:18">
      <c r="A2853" t="s">
        <v>51</v>
      </c>
      <c r="B2853" s="1">
        <v>45763</v>
      </c>
      <c r="C2853" s="1" t="str">
        <f>"WEEK" &amp;" " &amp;  INT((DAY(Stock_Info[[#This Row],[Date]])+WEEKDAY(DATE(YEAR(Stock_Info[[#This Row],[Date]]),MONTH(Stock_Info[[#This Row],[Date]]),1))-1)/7)+1</f>
        <v>WEEK 3</v>
      </c>
      <c r="D2853" s="12">
        <v>29.25</v>
      </c>
      <c r="E2853" s="12">
        <v>29.75</v>
      </c>
      <c r="F2853" s="12">
        <v>28.82</v>
      </c>
      <c r="G2853" s="12">
        <v>29.13</v>
      </c>
      <c r="H2853" s="12">
        <v>29.101687981089764</v>
      </c>
      <c r="I2853">
        <v>131992</v>
      </c>
      <c r="J2853">
        <v>872</v>
      </c>
      <c r="K2853" s="12">
        <v>3841190</v>
      </c>
      <c r="L2853">
        <v>99071</v>
      </c>
      <c r="M2853">
        <v>75.06</v>
      </c>
      <c r="N2853">
        <v>0.93</v>
      </c>
      <c r="O2853">
        <v>-0.12</v>
      </c>
      <c r="P2853">
        <f xml:space="preserve"> IF(Stock_Info[[#This Row],[Close Price]] &gt; Stock_Info[[#This Row],[Open Price]], 1, 0)</f>
        <v>0</v>
      </c>
      <c r="Q2853" t="str">
        <f>IF(AND(Stock_Info[[#This Row],[% Deli. Qty to Traded Qty]]&gt;80,Stock_Info[[#This Row],[No. of Trades]]&lt;3000),"Unusual Day","")</f>
        <v/>
      </c>
      <c r="R2853" t="str">
        <f>IF(AND(Stock_Info[[#This Row],[Spread High-Low]] &lt; 10, Stock_Info[[#This Row],[% Deli. Qty to Traded Qty]] &gt; 90), "Good Day", "")</f>
        <v/>
      </c>
    </row>
    <row r="2854" spans="1:18">
      <c r="A2854" t="s">
        <v>51</v>
      </c>
      <c r="B2854" s="1">
        <v>45762</v>
      </c>
      <c r="C2854" s="1" t="str">
        <f>"WEEK" &amp;" " &amp;  INT((DAY(Stock_Info[[#This Row],[Date]])+WEEKDAY(DATE(YEAR(Stock_Info[[#This Row],[Date]]),MONTH(Stock_Info[[#This Row],[Date]]),1))-1)/7)+1</f>
        <v>WEEK 3</v>
      </c>
      <c r="D2854" s="12">
        <v>29.44</v>
      </c>
      <c r="E2854" s="12">
        <v>29.44</v>
      </c>
      <c r="F2854" s="12">
        <v>28.51</v>
      </c>
      <c r="G2854" s="12">
        <v>29.02</v>
      </c>
      <c r="H2854" s="12">
        <v>28.932597395540906</v>
      </c>
      <c r="I2854">
        <v>110426</v>
      </c>
      <c r="J2854">
        <v>1013</v>
      </c>
      <c r="K2854" s="12">
        <v>3194911</v>
      </c>
      <c r="L2854">
        <v>67958</v>
      </c>
      <c r="M2854">
        <v>61.54</v>
      </c>
      <c r="N2854">
        <v>0.93</v>
      </c>
      <c r="O2854">
        <v>-0.42</v>
      </c>
      <c r="P2854">
        <f xml:space="preserve"> IF(Stock_Info[[#This Row],[Close Price]] &gt; Stock_Info[[#This Row],[Open Price]], 1, 0)</f>
        <v>0</v>
      </c>
      <c r="Q2854" t="str">
        <f>IF(AND(Stock_Info[[#This Row],[% Deli. Qty to Traded Qty]]&gt;80,Stock_Info[[#This Row],[No. of Trades]]&lt;3000),"Unusual Day","")</f>
        <v/>
      </c>
      <c r="R2854" t="str">
        <f>IF(AND(Stock_Info[[#This Row],[Spread High-Low]] &lt; 10, Stock_Info[[#This Row],[% Deli. Qty to Traded Qty]] &gt; 90), "Good Day", "")</f>
        <v/>
      </c>
    </row>
    <row r="2855" spans="1:18">
      <c r="A2855" t="s">
        <v>51</v>
      </c>
      <c r="B2855" s="1">
        <v>45758</v>
      </c>
      <c r="C2855" s="1" t="str">
        <f>"WEEK" &amp;" " &amp;  INT((DAY(Stock_Info[[#This Row],[Date]])+WEEKDAY(DATE(YEAR(Stock_Info[[#This Row],[Date]]),MONTH(Stock_Info[[#This Row],[Date]]),1))-1)/7)+1</f>
        <v>WEEK 2</v>
      </c>
      <c r="D2855" s="12">
        <v>29.48</v>
      </c>
      <c r="E2855" s="12">
        <v>29.48</v>
      </c>
      <c r="F2855" s="12">
        <v>28.05</v>
      </c>
      <c r="G2855" s="12">
        <v>28.23</v>
      </c>
      <c r="H2855" s="12">
        <v>28.711009015055954</v>
      </c>
      <c r="I2855">
        <v>86411</v>
      </c>
      <c r="J2855">
        <v>558</v>
      </c>
      <c r="K2855" s="12">
        <v>2480947</v>
      </c>
      <c r="L2855">
        <v>59454</v>
      </c>
      <c r="M2855">
        <v>68.8</v>
      </c>
      <c r="N2855">
        <v>1.43</v>
      </c>
      <c r="O2855">
        <v>-1.25</v>
      </c>
      <c r="P2855">
        <f xml:space="preserve"> IF(Stock_Info[[#This Row],[Close Price]] &gt; Stock_Info[[#This Row],[Open Price]], 1, 0)</f>
        <v>0</v>
      </c>
      <c r="Q2855" t="str">
        <f>IF(AND(Stock_Info[[#This Row],[% Deli. Qty to Traded Qty]]&gt;80,Stock_Info[[#This Row],[No. of Trades]]&lt;3000),"Unusual Day","")</f>
        <v/>
      </c>
      <c r="R2855" t="str">
        <f>IF(AND(Stock_Info[[#This Row],[Spread High-Low]] &lt; 10, Stock_Info[[#This Row],[% Deli. Qty to Traded Qty]] &gt; 90), "Good Day", "")</f>
        <v/>
      </c>
    </row>
    <row r="2856" spans="1:18">
      <c r="A2856" t="s">
        <v>51</v>
      </c>
      <c r="B2856" s="1">
        <v>45756</v>
      </c>
      <c r="C2856" s="1" t="str">
        <f>"WEEK" &amp;" " &amp;  INT((DAY(Stock_Info[[#This Row],[Date]])+WEEKDAY(DATE(YEAR(Stock_Info[[#This Row],[Date]]),MONTH(Stock_Info[[#This Row],[Date]]),1))-1)/7)+1</f>
        <v>WEEK 2</v>
      </c>
      <c r="D2856" s="12">
        <v>28.2</v>
      </c>
      <c r="E2856" s="12">
        <v>29.43</v>
      </c>
      <c r="F2856" s="12">
        <v>27.5</v>
      </c>
      <c r="G2856" s="12">
        <v>28.18</v>
      </c>
      <c r="H2856" s="12">
        <v>28.264797606924642</v>
      </c>
      <c r="I2856">
        <v>157120</v>
      </c>
      <c r="J2856">
        <v>1690</v>
      </c>
      <c r="K2856" s="12">
        <v>4440965</v>
      </c>
      <c r="L2856">
        <v>109746</v>
      </c>
      <c r="M2856">
        <v>69.849999999999994</v>
      </c>
      <c r="N2856">
        <v>1.93</v>
      </c>
      <c r="O2856">
        <v>-0.02</v>
      </c>
      <c r="P2856">
        <f xml:space="preserve"> IF(Stock_Info[[#This Row],[Close Price]] &gt; Stock_Info[[#This Row],[Open Price]], 1, 0)</f>
        <v>0</v>
      </c>
      <c r="Q2856" t="str">
        <f>IF(AND(Stock_Info[[#This Row],[% Deli. Qty to Traded Qty]]&gt;80,Stock_Info[[#This Row],[No. of Trades]]&lt;3000),"Unusual Day","")</f>
        <v/>
      </c>
      <c r="R2856" t="str">
        <f>IF(AND(Stock_Info[[#This Row],[Spread High-Low]] &lt; 10, Stock_Info[[#This Row],[% Deli. Qty to Traded Qty]] &gt; 90), "Good Day", "")</f>
        <v/>
      </c>
    </row>
    <row r="2857" spans="1:18">
      <c r="A2857" t="s">
        <v>51</v>
      </c>
      <c r="B2857" s="1">
        <v>45755</v>
      </c>
      <c r="C2857" s="1" t="str">
        <f>"WEEK" &amp;" " &amp;  INT((DAY(Stock_Info[[#This Row],[Date]])+WEEKDAY(DATE(YEAR(Stock_Info[[#This Row],[Date]]),MONTH(Stock_Info[[#This Row],[Date]]),1))-1)/7)+1</f>
        <v>WEEK 2</v>
      </c>
      <c r="D2857" s="12">
        <v>28.39</v>
      </c>
      <c r="E2857" s="12">
        <v>29.1</v>
      </c>
      <c r="F2857" s="12">
        <v>27.92</v>
      </c>
      <c r="G2857" s="12">
        <v>28.92</v>
      </c>
      <c r="H2857" s="12">
        <v>28.341700094534861</v>
      </c>
      <c r="I2857">
        <v>195695</v>
      </c>
      <c r="J2857">
        <v>972</v>
      </c>
      <c r="K2857" s="12">
        <v>5546329</v>
      </c>
      <c r="L2857">
        <v>131754</v>
      </c>
      <c r="M2857">
        <v>67.33</v>
      </c>
      <c r="N2857">
        <v>1.18</v>
      </c>
      <c r="O2857">
        <v>0.53</v>
      </c>
      <c r="P2857">
        <f xml:space="preserve"> IF(Stock_Info[[#This Row],[Close Price]] &gt; Stock_Info[[#This Row],[Open Price]], 1, 0)</f>
        <v>1</v>
      </c>
      <c r="Q2857" t="str">
        <f>IF(AND(Stock_Info[[#This Row],[% Deli. Qty to Traded Qty]]&gt;80,Stock_Info[[#This Row],[No. of Trades]]&lt;3000),"Unusual Day","")</f>
        <v/>
      </c>
      <c r="R2857" t="str">
        <f>IF(AND(Stock_Info[[#This Row],[Spread High-Low]] &lt; 10, Stock_Info[[#This Row],[% Deli. Qty to Traded Qty]] &gt; 90), "Good Day", "")</f>
        <v/>
      </c>
    </row>
    <row r="2858" spans="1:18">
      <c r="A2858" t="s">
        <v>51</v>
      </c>
      <c r="B2858" s="1">
        <v>45754</v>
      </c>
      <c r="C2858" s="1" t="str">
        <f>"WEEK" &amp;" " &amp;  INT((DAY(Stock_Info[[#This Row],[Date]])+WEEKDAY(DATE(YEAR(Stock_Info[[#This Row],[Date]]),MONTH(Stock_Info[[#This Row],[Date]]),1))-1)/7)+1</f>
        <v>WEEK 2</v>
      </c>
      <c r="D2858" s="12">
        <v>28.4</v>
      </c>
      <c r="E2858" s="12">
        <v>29.3</v>
      </c>
      <c r="F2858" s="12">
        <v>28.4</v>
      </c>
      <c r="G2858" s="12">
        <v>28.4</v>
      </c>
      <c r="H2858" s="12">
        <v>28.444889972412909</v>
      </c>
      <c r="I2858">
        <v>31174</v>
      </c>
      <c r="J2858">
        <v>257</v>
      </c>
      <c r="K2858" s="12">
        <v>886741</v>
      </c>
      <c r="L2858">
        <v>29838</v>
      </c>
      <c r="M2858">
        <v>95.71</v>
      </c>
      <c r="N2858">
        <v>0.9</v>
      </c>
      <c r="O2858">
        <v>0</v>
      </c>
      <c r="P2858">
        <f xml:space="preserve"> IF(Stock_Info[[#This Row],[Close Price]] &gt; Stock_Info[[#This Row],[Open Price]], 1, 0)</f>
        <v>0</v>
      </c>
      <c r="Q2858" t="str">
        <f>IF(AND(Stock_Info[[#This Row],[% Deli. Qty to Traded Qty]]&gt;80,Stock_Info[[#This Row],[No. of Trades]]&lt;3000),"Unusual Day","")</f>
        <v>Unusual Day</v>
      </c>
      <c r="R2858" t="str">
        <f>IF(AND(Stock_Info[[#This Row],[Spread High-Low]] &lt; 10, Stock_Info[[#This Row],[% Deli. Qty to Traded Qty]] &gt; 90), "Good Day", "")</f>
        <v>Good Day</v>
      </c>
    </row>
    <row r="2859" spans="1:18">
      <c r="A2859" t="s">
        <v>51</v>
      </c>
      <c r="B2859" s="1">
        <v>45751</v>
      </c>
      <c r="C2859" s="1" t="str">
        <f>"WEEK" &amp;" " &amp;  INT((DAY(Stock_Info[[#This Row],[Date]])+WEEKDAY(DATE(YEAR(Stock_Info[[#This Row],[Date]]),MONTH(Stock_Info[[#This Row],[Date]]),1))-1)/7)+1</f>
        <v>WEEK 1</v>
      </c>
      <c r="D2859" s="12">
        <v>29.7</v>
      </c>
      <c r="E2859" s="12">
        <v>30.43</v>
      </c>
      <c r="F2859" s="12">
        <v>29.11</v>
      </c>
      <c r="G2859" s="12">
        <v>29.89</v>
      </c>
      <c r="H2859" s="12">
        <v>29.760594869747479</v>
      </c>
      <c r="I2859">
        <v>250475</v>
      </c>
      <c r="J2859">
        <v>948</v>
      </c>
      <c r="K2859" s="12">
        <v>7454285</v>
      </c>
      <c r="L2859">
        <v>149657</v>
      </c>
      <c r="M2859">
        <v>59.75</v>
      </c>
      <c r="N2859">
        <v>1.32</v>
      </c>
      <c r="O2859">
        <v>0.19</v>
      </c>
      <c r="P2859">
        <f xml:space="preserve"> IF(Stock_Info[[#This Row],[Close Price]] &gt; Stock_Info[[#This Row],[Open Price]], 1, 0)</f>
        <v>1</v>
      </c>
      <c r="Q2859" t="str">
        <f>IF(AND(Stock_Info[[#This Row],[% Deli. Qty to Traded Qty]]&gt;80,Stock_Info[[#This Row],[No. of Trades]]&lt;3000),"Unusual Day","")</f>
        <v/>
      </c>
      <c r="R2859" t="str">
        <f>IF(AND(Stock_Info[[#This Row],[Spread High-Low]] &lt; 10, Stock_Info[[#This Row],[% Deli. Qty to Traded Qty]] &gt; 90), "Good Day", "")</f>
        <v/>
      </c>
    </row>
    <row r="2860" spans="1:18">
      <c r="A2860" t="s">
        <v>51</v>
      </c>
      <c r="B2860" s="1">
        <v>45750</v>
      </c>
      <c r="C2860" s="1" t="str">
        <f>"WEEK" &amp;" " &amp;  INT((DAY(Stock_Info[[#This Row],[Date]])+WEEKDAY(DATE(YEAR(Stock_Info[[#This Row],[Date]]),MONTH(Stock_Info[[#This Row],[Date]]),1))-1)/7)+1</f>
        <v>WEEK 1</v>
      </c>
      <c r="D2860" s="12">
        <v>29.21</v>
      </c>
      <c r="E2860" s="12">
        <v>31.2</v>
      </c>
      <c r="F2860" s="12">
        <v>29.21</v>
      </c>
      <c r="G2860" s="12">
        <v>30.44</v>
      </c>
      <c r="H2860" s="12">
        <v>30.300946156011701</v>
      </c>
      <c r="I2860">
        <v>245097</v>
      </c>
      <c r="J2860">
        <v>1310</v>
      </c>
      <c r="K2860" s="12">
        <v>7426671</v>
      </c>
      <c r="L2860">
        <v>126389</v>
      </c>
      <c r="M2860">
        <v>51.57</v>
      </c>
      <c r="N2860">
        <v>1.99</v>
      </c>
      <c r="O2860">
        <v>1.23</v>
      </c>
      <c r="P2860">
        <f xml:space="preserve"> IF(Stock_Info[[#This Row],[Close Price]] &gt; Stock_Info[[#This Row],[Open Price]], 1, 0)</f>
        <v>1</v>
      </c>
      <c r="Q2860" t="str">
        <f>IF(AND(Stock_Info[[#This Row],[% Deli. Qty to Traded Qty]]&gt;80,Stock_Info[[#This Row],[No. of Trades]]&lt;3000),"Unusual Day","")</f>
        <v/>
      </c>
      <c r="R2860" t="str">
        <f>IF(AND(Stock_Info[[#This Row],[Spread High-Low]] &lt; 10, Stock_Info[[#This Row],[% Deli. Qty to Traded Qty]] &gt; 90), "Good Day", "")</f>
        <v/>
      </c>
    </row>
    <row r="2861" spans="1:18">
      <c r="A2861" t="s">
        <v>51</v>
      </c>
      <c r="B2861" s="1">
        <v>45749</v>
      </c>
      <c r="C2861" s="1" t="str">
        <f>"WEEK" &amp;" " &amp;  INT((DAY(Stock_Info[[#This Row],[Date]])+WEEKDAY(DATE(YEAR(Stock_Info[[#This Row],[Date]]),MONTH(Stock_Info[[#This Row],[Date]]),1))-1)/7)+1</f>
        <v>WEEK 1</v>
      </c>
      <c r="D2861" s="12">
        <v>31.65</v>
      </c>
      <c r="E2861" s="12">
        <v>31.65</v>
      </c>
      <c r="F2861" s="12">
        <v>29.85</v>
      </c>
      <c r="G2861" s="12">
        <v>29.96</v>
      </c>
      <c r="H2861" s="12">
        <v>30.226297487449688</v>
      </c>
      <c r="I2861">
        <v>160753</v>
      </c>
      <c r="J2861">
        <v>1142</v>
      </c>
      <c r="K2861" s="12">
        <v>4858968</v>
      </c>
      <c r="L2861">
        <v>89029</v>
      </c>
      <c r="M2861">
        <v>55.38</v>
      </c>
      <c r="N2861">
        <v>1.8</v>
      </c>
      <c r="O2861">
        <v>-1.69</v>
      </c>
      <c r="P2861">
        <f xml:space="preserve"> IF(Stock_Info[[#This Row],[Close Price]] &gt; Stock_Info[[#This Row],[Open Price]], 1, 0)</f>
        <v>0</v>
      </c>
      <c r="Q2861" t="str">
        <f>IF(AND(Stock_Info[[#This Row],[% Deli. Qty to Traded Qty]]&gt;80,Stock_Info[[#This Row],[No. of Trades]]&lt;3000),"Unusual Day","")</f>
        <v/>
      </c>
      <c r="R2861" t="str">
        <f>IF(AND(Stock_Info[[#This Row],[Spread High-Low]] &lt; 10, Stock_Info[[#This Row],[% Deli. Qty to Traded Qty]] &gt; 90), "Good Day", "")</f>
        <v/>
      </c>
    </row>
    <row r="2862" spans="1:18">
      <c r="A2862" t="s">
        <v>51</v>
      </c>
      <c r="B2862" s="1">
        <v>45748</v>
      </c>
      <c r="C2862" s="1" t="str">
        <f>"WEEK" &amp;" " &amp;  INT((DAY(Stock_Info[[#This Row],[Date]])+WEEKDAY(DATE(YEAR(Stock_Info[[#This Row],[Date]]),MONTH(Stock_Info[[#This Row],[Date]]),1))-1)/7)+1</f>
        <v>WEEK 1</v>
      </c>
      <c r="D2862" s="12">
        <v>31.12</v>
      </c>
      <c r="E2862" s="12">
        <v>31.14</v>
      </c>
      <c r="F2862" s="12">
        <v>29.63</v>
      </c>
      <c r="G2862" s="12">
        <v>31.03</v>
      </c>
      <c r="H2862" s="12">
        <v>30.569445700193612</v>
      </c>
      <c r="I2862">
        <v>320747</v>
      </c>
      <c r="J2862">
        <v>1191</v>
      </c>
      <c r="K2862" s="12">
        <v>9805058</v>
      </c>
      <c r="L2862">
        <v>159494</v>
      </c>
      <c r="M2862">
        <v>49.73</v>
      </c>
      <c r="N2862">
        <v>1.51</v>
      </c>
      <c r="O2862">
        <v>-0.09</v>
      </c>
      <c r="P2862">
        <f xml:space="preserve"> IF(Stock_Info[[#This Row],[Close Price]] &gt; Stock_Info[[#This Row],[Open Price]], 1, 0)</f>
        <v>0</v>
      </c>
      <c r="Q2862" t="str">
        <f>IF(AND(Stock_Info[[#This Row],[% Deli. Qty to Traded Qty]]&gt;80,Stock_Info[[#This Row],[No. of Trades]]&lt;3000),"Unusual Day","")</f>
        <v/>
      </c>
      <c r="R2862" t="str">
        <f>IF(AND(Stock_Info[[#This Row],[Spread High-Low]] &lt; 10, Stock_Info[[#This Row],[% Deli. Qty to Traded Qty]] &gt; 90), "Good Day", "")</f>
        <v/>
      </c>
    </row>
    <row r="2863" spans="1:18">
      <c r="A2863" t="s">
        <v>51</v>
      </c>
      <c r="B2863" s="1">
        <v>45744</v>
      </c>
      <c r="C2863" s="1" t="str">
        <f>"WEEK" &amp;" " &amp;  INT((DAY(Stock_Info[[#This Row],[Date]])+WEEKDAY(DATE(YEAR(Stock_Info[[#This Row],[Date]]),MONTH(Stock_Info[[#This Row],[Date]]),1))-1)/7)+1</f>
        <v>WEEK 5</v>
      </c>
      <c r="D2863" s="12">
        <v>31.49</v>
      </c>
      <c r="E2863" s="12">
        <v>31.49</v>
      </c>
      <c r="F2863" s="12">
        <v>29.03</v>
      </c>
      <c r="G2863" s="12">
        <v>29.66</v>
      </c>
      <c r="H2863" s="12">
        <v>29.775890249144034</v>
      </c>
      <c r="I2863">
        <v>342011</v>
      </c>
      <c r="J2863">
        <v>1912</v>
      </c>
      <c r="K2863" s="12">
        <v>10183682</v>
      </c>
      <c r="L2863">
        <v>221554</v>
      </c>
      <c r="M2863">
        <v>64.78</v>
      </c>
      <c r="N2863">
        <v>2.46</v>
      </c>
      <c r="O2863">
        <v>-1.83</v>
      </c>
      <c r="P2863">
        <f xml:space="preserve"> IF(Stock_Info[[#This Row],[Close Price]] &gt; Stock_Info[[#This Row],[Open Price]], 1, 0)</f>
        <v>0</v>
      </c>
      <c r="Q2863" t="str">
        <f>IF(AND(Stock_Info[[#This Row],[% Deli. Qty to Traded Qty]]&gt;80,Stock_Info[[#This Row],[No. of Trades]]&lt;3000),"Unusual Day","")</f>
        <v/>
      </c>
      <c r="R2863" t="str">
        <f>IF(AND(Stock_Info[[#This Row],[Spread High-Low]] &lt; 10, Stock_Info[[#This Row],[% Deli. Qty to Traded Qty]] &gt; 90), "Good Day", "")</f>
        <v/>
      </c>
    </row>
    <row r="2864" spans="1:18">
      <c r="A2864" t="s">
        <v>51</v>
      </c>
      <c r="B2864" s="1">
        <v>45743</v>
      </c>
      <c r="C2864" s="1" t="str">
        <f>"WEEK" &amp;" " &amp;  INT((DAY(Stock_Info[[#This Row],[Date]])+WEEKDAY(DATE(YEAR(Stock_Info[[#This Row],[Date]]),MONTH(Stock_Info[[#This Row],[Date]]),1))-1)/7)+1</f>
        <v>WEEK 5</v>
      </c>
      <c r="D2864" s="12">
        <v>30.75</v>
      </c>
      <c r="E2864" s="12">
        <v>31.35</v>
      </c>
      <c r="F2864" s="12">
        <v>30.28</v>
      </c>
      <c r="G2864" s="12">
        <v>30.55</v>
      </c>
      <c r="H2864" s="12">
        <v>30.824969918919262</v>
      </c>
      <c r="I2864">
        <v>705593</v>
      </c>
      <c r="J2864">
        <v>3269</v>
      </c>
      <c r="K2864" s="12">
        <v>21749883</v>
      </c>
      <c r="L2864">
        <v>528089</v>
      </c>
      <c r="M2864">
        <v>74.84</v>
      </c>
      <c r="N2864">
        <v>1.07</v>
      </c>
      <c r="O2864">
        <v>-0.2</v>
      </c>
      <c r="P2864">
        <f xml:space="preserve"> IF(Stock_Info[[#This Row],[Close Price]] &gt; Stock_Info[[#This Row],[Open Price]], 1, 0)</f>
        <v>0</v>
      </c>
      <c r="Q2864" t="str">
        <f>IF(AND(Stock_Info[[#This Row],[% Deli. Qty to Traded Qty]]&gt;80,Stock_Info[[#This Row],[No. of Trades]]&lt;3000),"Unusual Day","")</f>
        <v/>
      </c>
      <c r="R2864" t="str">
        <f>IF(AND(Stock_Info[[#This Row],[Spread High-Low]] &lt; 10, Stock_Info[[#This Row],[% Deli. Qty to Traded Qty]] &gt; 90), "Good Day", "")</f>
        <v/>
      </c>
    </row>
    <row r="2865" spans="1:18">
      <c r="A2865" t="s">
        <v>51</v>
      </c>
      <c r="B2865" s="1">
        <v>45742</v>
      </c>
      <c r="C2865" s="1" t="str">
        <f>"WEEK" &amp;" " &amp;  INT((DAY(Stock_Info[[#This Row],[Date]])+WEEKDAY(DATE(YEAR(Stock_Info[[#This Row],[Date]]),MONTH(Stock_Info[[#This Row],[Date]]),1))-1)/7)+1</f>
        <v>WEEK 5</v>
      </c>
      <c r="D2865" s="12">
        <v>30.05</v>
      </c>
      <c r="E2865" s="12">
        <v>30.06</v>
      </c>
      <c r="F2865" s="12">
        <v>29.25</v>
      </c>
      <c r="G2865" s="12">
        <v>29.92</v>
      </c>
      <c r="H2865" s="12">
        <v>29.975221663354159</v>
      </c>
      <c r="I2865">
        <v>679747</v>
      </c>
      <c r="J2865">
        <v>2413</v>
      </c>
      <c r="K2865" s="12">
        <v>20375567</v>
      </c>
      <c r="L2865">
        <v>448856</v>
      </c>
      <c r="M2865">
        <v>66.03</v>
      </c>
      <c r="N2865">
        <v>0.81</v>
      </c>
      <c r="O2865">
        <v>-0.13</v>
      </c>
      <c r="P2865">
        <f xml:space="preserve"> IF(Stock_Info[[#This Row],[Close Price]] &gt; Stock_Info[[#This Row],[Open Price]], 1, 0)</f>
        <v>0</v>
      </c>
      <c r="Q2865" t="str">
        <f>IF(AND(Stock_Info[[#This Row],[% Deli. Qty to Traded Qty]]&gt;80,Stock_Info[[#This Row],[No. of Trades]]&lt;3000),"Unusual Day","")</f>
        <v/>
      </c>
      <c r="R2865" t="str">
        <f>IF(AND(Stock_Info[[#This Row],[Spread High-Low]] &lt; 10, Stock_Info[[#This Row],[% Deli. Qty to Traded Qty]] &gt; 90), "Good Day", "")</f>
        <v/>
      </c>
    </row>
    <row r="2866" spans="1:18">
      <c r="A2866" t="s">
        <v>51</v>
      </c>
      <c r="B2866" s="1">
        <v>45741</v>
      </c>
      <c r="C2866" s="1" t="str">
        <f>"WEEK" &amp;" " &amp;  INT((DAY(Stock_Info[[#This Row],[Date]])+WEEKDAY(DATE(YEAR(Stock_Info[[#This Row],[Date]]),MONTH(Stock_Info[[#This Row],[Date]]),1))-1)/7)+1</f>
        <v>WEEK 5</v>
      </c>
      <c r="D2866" s="12">
        <v>28.63</v>
      </c>
      <c r="E2866" s="12">
        <v>28.63</v>
      </c>
      <c r="F2866" s="12">
        <v>28.63</v>
      </c>
      <c r="G2866" s="12">
        <v>28.63</v>
      </c>
      <c r="H2866" s="12">
        <v>28.629989000628534</v>
      </c>
      <c r="I2866">
        <v>50912</v>
      </c>
      <c r="J2866">
        <v>74</v>
      </c>
      <c r="K2866" s="12">
        <v>1457610</v>
      </c>
      <c r="L2866">
        <v>50912</v>
      </c>
      <c r="M2866">
        <v>100</v>
      </c>
      <c r="N2866">
        <v>0</v>
      </c>
      <c r="O2866">
        <v>0</v>
      </c>
      <c r="P2866">
        <f xml:space="preserve"> IF(Stock_Info[[#This Row],[Close Price]] &gt; Stock_Info[[#This Row],[Open Price]], 1, 0)</f>
        <v>0</v>
      </c>
      <c r="Q2866" t="str">
        <f>IF(AND(Stock_Info[[#This Row],[% Deli. Qty to Traded Qty]]&gt;80,Stock_Info[[#This Row],[No. of Trades]]&lt;3000),"Unusual Day","")</f>
        <v>Unusual Day</v>
      </c>
      <c r="R2866" t="str">
        <f>IF(AND(Stock_Info[[#This Row],[Spread High-Low]] &lt; 10, Stock_Info[[#This Row],[% Deli. Qty to Traded Qty]] &gt; 90), "Good Day", "")</f>
        <v>Good Day</v>
      </c>
    </row>
    <row r="2867" spans="1:18">
      <c r="A2867" t="s">
        <v>51</v>
      </c>
      <c r="B2867" s="1">
        <v>45740</v>
      </c>
      <c r="C2867" s="1" t="str">
        <f>"WEEK" &amp;" " &amp;  INT((DAY(Stock_Info[[#This Row],[Date]])+WEEKDAY(DATE(YEAR(Stock_Info[[#This Row],[Date]]),MONTH(Stock_Info[[#This Row],[Date]]),1))-1)/7)+1</f>
        <v>WEEK 5</v>
      </c>
      <c r="D2867" s="12">
        <v>25.62</v>
      </c>
      <c r="E2867" s="12">
        <v>27.27</v>
      </c>
      <c r="F2867" s="12">
        <v>25.62</v>
      </c>
      <c r="G2867" s="12">
        <v>27.27</v>
      </c>
      <c r="H2867" s="12">
        <v>26.601957859798752</v>
      </c>
      <c r="I2867">
        <v>95206</v>
      </c>
      <c r="J2867">
        <v>219</v>
      </c>
      <c r="K2867" s="12">
        <v>2532666</v>
      </c>
      <c r="L2867">
        <v>95206</v>
      </c>
      <c r="M2867">
        <v>100</v>
      </c>
      <c r="N2867">
        <v>1.65</v>
      </c>
      <c r="O2867">
        <v>1.65</v>
      </c>
      <c r="P2867">
        <f xml:space="preserve"> IF(Stock_Info[[#This Row],[Close Price]] &gt; Stock_Info[[#This Row],[Open Price]], 1, 0)</f>
        <v>1</v>
      </c>
      <c r="Q2867" t="str">
        <f>IF(AND(Stock_Info[[#This Row],[% Deli. Qty to Traded Qty]]&gt;80,Stock_Info[[#This Row],[No. of Trades]]&lt;3000),"Unusual Day","")</f>
        <v>Unusual Day</v>
      </c>
      <c r="R2867" t="str">
        <f>IF(AND(Stock_Info[[#This Row],[Spread High-Low]] &lt; 10, Stock_Info[[#This Row],[% Deli. Qty to Traded Qty]] &gt; 90), "Good Day", "")</f>
        <v>Good Day</v>
      </c>
    </row>
    <row r="2868" spans="1:18">
      <c r="A2868" t="s">
        <v>51</v>
      </c>
      <c r="B2868" s="1">
        <v>45737</v>
      </c>
      <c r="C2868" s="1" t="str">
        <f>"WEEK" &amp;" " &amp;  INT((DAY(Stock_Info[[#This Row],[Date]])+WEEKDAY(DATE(YEAR(Stock_Info[[#This Row],[Date]]),MONTH(Stock_Info[[#This Row],[Date]]),1))-1)/7)+1</f>
        <v>WEEK 4</v>
      </c>
      <c r="D2868" s="12">
        <v>25.24</v>
      </c>
      <c r="E2868" s="12">
        <v>26.31</v>
      </c>
      <c r="F2868" s="12">
        <v>24.01</v>
      </c>
      <c r="G2868" s="12">
        <v>25.98</v>
      </c>
      <c r="H2868" s="12">
        <v>25.309527868219035</v>
      </c>
      <c r="I2868">
        <v>351978</v>
      </c>
      <c r="J2868">
        <v>705</v>
      </c>
      <c r="K2868" s="12">
        <v>8908397</v>
      </c>
      <c r="L2868">
        <v>351978</v>
      </c>
      <c r="M2868">
        <v>100</v>
      </c>
      <c r="N2868">
        <v>2.2999999999999998</v>
      </c>
      <c r="O2868">
        <v>0.74</v>
      </c>
      <c r="P2868">
        <f xml:space="preserve"> IF(Stock_Info[[#This Row],[Close Price]] &gt; Stock_Info[[#This Row],[Open Price]], 1, 0)</f>
        <v>1</v>
      </c>
      <c r="Q2868" t="str">
        <f>IF(AND(Stock_Info[[#This Row],[% Deli. Qty to Traded Qty]]&gt;80,Stock_Info[[#This Row],[No. of Trades]]&lt;3000),"Unusual Day","")</f>
        <v>Unusual Day</v>
      </c>
      <c r="R2868" t="str">
        <f>IF(AND(Stock_Info[[#This Row],[Spread High-Low]] &lt; 10, Stock_Info[[#This Row],[% Deli. Qty to Traded Qty]] &gt; 90), "Good Day", "")</f>
        <v>Good Day</v>
      </c>
    </row>
    <row r="2869" spans="1:18">
      <c r="A2869" t="s">
        <v>51</v>
      </c>
      <c r="B2869" s="1">
        <v>45736</v>
      </c>
      <c r="C2869" s="1" t="str">
        <f>"WEEK" &amp;" " &amp;  INT((DAY(Stock_Info[[#This Row],[Date]])+WEEKDAY(DATE(YEAR(Stock_Info[[#This Row],[Date]]),MONTH(Stock_Info[[#This Row],[Date]]),1))-1)/7)+1</f>
        <v>WEEK 4</v>
      </c>
      <c r="D2869" s="12">
        <v>24.6</v>
      </c>
      <c r="E2869" s="12">
        <v>25.06</v>
      </c>
      <c r="F2869" s="12">
        <v>23.9</v>
      </c>
      <c r="G2869" s="12">
        <v>25.06</v>
      </c>
      <c r="H2869" s="12">
        <v>24.428012069661907</v>
      </c>
      <c r="I2869">
        <v>420890</v>
      </c>
      <c r="J2869">
        <v>563</v>
      </c>
      <c r="K2869" s="12">
        <v>10281506</v>
      </c>
      <c r="L2869">
        <v>420890</v>
      </c>
      <c r="M2869">
        <v>100</v>
      </c>
      <c r="N2869">
        <v>1.1599999999999999</v>
      </c>
      <c r="O2869">
        <v>0.46</v>
      </c>
      <c r="P2869">
        <f xml:space="preserve"> IF(Stock_Info[[#This Row],[Close Price]] &gt; Stock_Info[[#This Row],[Open Price]], 1, 0)</f>
        <v>1</v>
      </c>
      <c r="Q2869" t="str">
        <f>IF(AND(Stock_Info[[#This Row],[% Deli. Qty to Traded Qty]]&gt;80,Stock_Info[[#This Row],[No. of Trades]]&lt;3000),"Unusual Day","")</f>
        <v>Unusual Day</v>
      </c>
      <c r="R2869" t="str">
        <f>IF(AND(Stock_Info[[#This Row],[Spread High-Low]] &lt; 10, Stock_Info[[#This Row],[% Deli. Qty to Traded Qty]] &gt; 90), "Good Day", "")</f>
        <v>Good Day</v>
      </c>
    </row>
    <row r="2870" spans="1:18">
      <c r="A2870" t="s">
        <v>51</v>
      </c>
      <c r="B2870" s="1">
        <v>45735</v>
      </c>
      <c r="C2870" s="1" t="str">
        <f>"WEEK" &amp;" " &amp;  INT((DAY(Stock_Info[[#This Row],[Date]])+WEEKDAY(DATE(YEAR(Stock_Info[[#This Row],[Date]]),MONTH(Stock_Info[[#This Row],[Date]]),1))-1)/7)+1</f>
        <v>WEEK 4</v>
      </c>
      <c r="D2870" s="12">
        <v>22.5</v>
      </c>
      <c r="E2870" s="12">
        <v>23.87</v>
      </c>
      <c r="F2870" s="12">
        <v>22.5</v>
      </c>
      <c r="G2870" s="12">
        <v>23.87</v>
      </c>
      <c r="H2870" s="12">
        <v>23.548128294148334</v>
      </c>
      <c r="I2870">
        <v>111182</v>
      </c>
      <c r="J2870">
        <v>353</v>
      </c>
      <c r="K2870" s="12">
        <v>2618128</v>
      </c>
      <c r="L2870">
        <v>111182</v>
      </c>
      <c r="M2870">
        <v>100</v>
      </c>
      <c r="N2870">
        <v>1.37</v>
      </c>
      <c r="O2870">
        <v>1.37</v>
      </c>
      <c r="P2870">
        <f xml:space="preserve"> IF(Stock_Info[[#This Row],[Close Price]] &gt; Stock_Info[[#This Row],[Open Price]], 1, 0)</f>
        <v>1</v>
      </c>
      <c r="Q2870" t="str">
        <f>IF(AND(Stock_Info[[#This Row],[% Deli. Qty to Traded Qty]]&gt;80,Stock_Info[[#This Row],[No. of Trades]]&lt;3000),"Unusual Day","")</f>
        <v>Unusual Day</v>
      </c>
      <c r="R2870" t="str">
        <f>IF(AND(Stock_Info[[#This Row],[Spread High-Low]] &lt; 10, Stock_Info[[#This Row],[% Deli. Qty to Traded Qty]] &gt; 90), "Good Day", "")</f>
        <v>Good Day</v>
      </c>
    </row>
    <row r="2871" spans="1:18">
      <c r="A2871" t="s">
        <v>51</v>
      </c>
      <c r="B2871" s="1">
        <v>45734</v>
      </c>
      <c r="C2871" s="1" t="str">
        <f>"WEEK" &amp;" " &amp;  INT((DAY(Stock_Info[[#This Row],[Date]])+WEEKDAY(DATE(YEAR(Stock_Info[[#This Row],[Date]]),MONTH(Stock_Info[[#This Row],[Date]]),1))-1)/7)+1</f>
        <v>WEEK 4</v>
      </c>
      <c r="D2871" s="12">
        <v>22.22</v>
      </c>
      <c r="E2871" s="12">
        <v>23</v>
      </c>
      <c r="F2871" s="12">
        <v>22.22</v>
      </c>
      <c r="G2871" s="12">
        <v>22.74</v>
      </c>
      <c r="H2871" s="12">
        <v>22.666727091452913</v>
      </c>
      <c r="I2871">
        <v>22066</v>
      </c>
      <c r="J2871">
        <v>131</v>
      </c>
      <c r="K2871" s="12">
        <v>500164</v>
      </c>
      <c r="L2871">
        <v>22066</v>
      </c>
      <c r="M2871">
        <v>100</v>
      </c>
      <c r="N2871">
        <v>0.78</v>
      </c>
      <c r="O2871">
        <v>0.52</v>
      </c>
      <c r="P2871">
        <f xml:space="preserve"> IF(Stock_Info[[#This Row],[Close Price]] &gt; Stock_Info[[#This Row],[Open Price]], 1, 0)</f>
        <v>1</v>
      </c>
      <c r="Q2871" t="str">
        <f>IF(AND(Stock_Info[[#This Row],[% Deli. Qty to Traded Qty]]&gt;80,Stock_Info[[#This Row],[No. of Trades]]&lt;3000),"Unusual Day","")</f>
        <v>Unusual Day</v>
      </c>
      <c r="R2871" t="str">
        <f>IF(AND(Stock_Info[[#This Row],[Spread High-Low]] &lt; 10, Stock_Info[[#This Row],[% Deli. Qty to Traded Qty]] &gt; 90), "Good Day", "")</f>
        <v>Good Day</v>
      </c>
    </row>
    <row r="2872" spans="1:18">
      <c r="A2872" t="s">
        <v>51</v>
      </c>
      <c r="B2872" s="1">
        <v>45733</v>
      </c>
      <c r="C2872" s="1" t="str">
        <f>"WEEK" &amp;" " &amp;  INT((DAY(Stock_Info[[#This Row],[Date]])+WEEKDAY(DATE(YEAR(Stock_Info[[#This Row],[Date]]),MONTH(Stock_Info[[#This Row],[Date]]),1))-1)/7)+1</f>
        <v>WEEK 4</v>
      </c>
      <c r="D2872" s="12">
        <v>23.4</v>
      </c>
      <c r="E2872" s="12">
        <v>23.83</v>
      </c>
      <c r="F2872" s="12">
        <v>22.4</v>
      </c>
      <c r="G2872" s="12">
        <v>22.51</v>
      </c>
      <c r="H2872" s="12">
        <v>22.526288925046824</v>
      </c>
      <c r="I2872">
        <v>479993</v>
      </c>
      <c r="J2872">
        <v>518</v>
      </c>
      <c r="K2872" s="12">
        <v>10812461</v>
      </c>
      <c r="L2872">
        <v>479993</v>
      </c>
      <c r="M2872">
        <v>100</v>
      </c>
      <c r="N2872">
        <v>1.43</v>
      </c>
      <c r="O2872">
        <v>-0.89</v>
      </c>
      <c r="P2872">
        <f xml:space="preserve"> IF(Stock_Info[[#This Row],[Close Price]] &gt; Stock_Info[[#This Row],[Open Price]], 1, 0)</f>
        <v>0</v>
      </c>
      <c r="Q2872" t="str">
        <f>IF(AND(Stock_Info[[#This Row],[% Deli. Qty to Traded Qty]]&gt;80,Stock_Info[[#This Row],[No. of Trades]]&lt;3000),"Unusual Day","")</f>
        <v>Unusual Day</v>
      </c>
      <c r="R2872" t="str">
        <f>IF(AND(Stock_Info[[#This Row],[Spread High-Low]] &lt; 10, Stock_Info[[#This Row],[% Deli. Qty to Traded Qty]] &gt; 90), "Good Day", "")</f>
        <v>Good Day</v>
      </c>
    </row>
    <row r="2873" spans="1:18">
      <c r="A2873" t="s">
        <v>51</v>
      </c>
      <c r="B2873" s="1">
        <v>45729</v>
      </c>
      <c r="C2873" s="1" t="str">
        <f>"WEEK" &amp;" " &amp;  INT((DAY(Stock_Info[[#This Row],[Date]])+WEEKDAY(DATE(YEAR(Stock_Info[[#This Row],[Date]]),MONTH(Stock_Info[[#This Row],[Date]]),1))-1)/7)+1</f>
        <v>WEEK 3</v>
      </c>
      <c r="D2873" s="12">
        <v>23.92</v>
      </c>
      <c r="E2873" s="12">
        <v>23.92</v>
      </c>
      <c r="F2873" s="12">
        <v>23.1</v>
      </c>
      <c r="G2873" s="12">
        <v>23.31</v>
      </c>
      <c r="H2873" s="12">
        <v>23.332077523594982</v>
      </c>
      <c r="I2873">
        <v>51494</v>
      </c>
      <c r="J2873">
        <v>203</v>
      </c>
      <c r="K2873" s="12">
        <v>1201462</v>
      </c>
      <c r="L2873">
        <v>51494</v>
      </c>
      <c r="M2873">
        <v>100</v>
      </c>
      <c r="N2873">
        <v>0.82</v>
      </c>
      <c r="O2873">
        <v>-0.61</v>
      </c>
      <c r="P2873">
        <f xml:space="preserve"> IF(Stock_Info[[#This Row],[Close Price]] &gt; Stock_Info[[#This Row],[Open Price]], 1, 0)</f>
        <v>0</v>
      </c>
      <c r="Q2873" t="str">
        <f>IF(AND(Stock_Info[[#This Row],[% Deli. Qty to Traded Qty]]&gt;80,Stock_Info[[#This Row],[No. of Trades]]&lt;3000),"Unusual Day","")</f>
        <v>Unusual Day</v>
      </c>
      <c r="R2873" t="str">
        <f>IF(AND(Stock_Info[[#This Row],[Spread High-Low]] &lt; 10, Stock_Info[[#This Row],[% Deli. Qty to Traded Qty]] &gt; 90), "Good Day", "")</f>
        <v>Good Day</v>
      </c>
    </row>
    <row r="2874" spans="1:18">
      <c r="A2874" t="s">
        <v>51</v>
      </c>
      <c r="B2874" s="1">
        <v>45728</v>
      </c>
      <c r="C2874" s="1" t="str">
        <f>"WEEK" &amp;" " &amp;  INT((DAY(Stock_Info[[#This Row],[Date]])+WEEKDAY(DATE(YEAR(Stock_Info[[#This Row],[Date]]),MONTH(Stock_Info[[#This Row],[Date]]),1))-1)/7)+1</f>
        <v>WEEK 3</v>
      </c>
      <c r="D2874" s="12">
        <v>23.95</v>
      </c>
      <c r="E2874" s="12">
        <v>23.97</v>
      </c>
      <c r="F2874" s="12">
        <v>23.25</v>
      </c>
      <c r="G2874" s="12">
        <v>23.5</v>
      </c>
      <c r="H2874" s="12">
        <v>23.511152187307456</v>
      </c>
      <c r="I2874">
        <v>113610</v>
      </c>
      <c r="J2874">
        <v>88</v>
      </c>
      <c r="K2874" s="12">
        <v>2671102</v>
      </c>
      <c r="L2874">
        <v>113610</v>
      </c>
      <c r="M2874">
        <v>100</v>
      </c>
      <c r="N2874">
        <v>0.72</v>
      </c>
      <c r="O2874">
        <v>-0.45</v>
      </c>
      <c r="P2874">
        <f xml:space="preserve"> IF(Stock_Info[[#This Row],[Close Price]] &gt; Stock_Info[[#This Row],[Open Price]], 1, 0)</f>
        <v>0</v>
      </c>
      <c r="Q2874" t="str">
        <f>IF(AND(Stock_Info[[#This Row],[% Deli. Qty to Traded Qty]]&gt;80,Stock_Info[[#This Row],[No. of Trades]]&lt;3000),"Unusual Day","")</f>
        <v>Unusual Day</v>
      </c>
      <c r="R2874" t="str">
        <f>IF(AND(Stock_Info[[#This Row],[Spread High-Low]] &lt; 10, Stock_Info[[#This Row],[% Deli. Qty to Traded Qty]] &gt; 90), "Good Day", "")</f>
        <v>Good Day</v>
      </c>
    </row>
    <row r="2875" spans="1:18">
      <c r="A2875" t="s">
        <v>51</v>
      </c>
      <c r="B2875" s="1">
        <v>45727</v>
      </c>
      <c r="C2875" s="1" t="str">
        <f>"WEEK" &amp;" " &amp;  INT((DAY(Stock_Info[[#This Row],[Date]])+WEEKDAY(DATE(YEAR(Stock_Info[[#This Row],[Date]]),MONTH(Stock_Info[[#This Row],[Date]]),1))-1)/7)+1</f>
        <v>WEEK 3</v>
      </c>
      <c r="D2875" s="12">
        <v>23.99</v>
      </c>
      <c r="E2875" s="12">
        <v>24</v>
      </c>
      <c r="F2875" s="12">
        <v>22.87</v>
      </c>
      <c r="G2875" s="12">
        <v>23.63</v>
      </c>
      <c r="H2875" s="12">
        <v>23.614278936678083</v>
      </c>
      <c r="I2875">
        <v>134898</v>
      </c>
      <c r="J2875">
        <v>246</v>
      </c>
      <c r="K2875" s="12">
        <v>3185519</v>
      </c>
      <c r="L2875">
        <v>134898</v>
      </c>
      <c r="M2875">
        <v>100</v>
      </c>
      <c r="N2875">
        <v>1.1299999999999999</v>
      </c>
      <c r="O2875">
        <v>-0.36</v>
      </c>
      <c r="P2875">
        <f xml:space="preserve"> IF(Stock_Info[[#This Row],[Close Price]] &gt; Stock_Info[[#This Row],[Open Price]], 1, 0)</f>
        <v>0</v>
      </c>
      <c r="Q2875" t="str">
        <f>IF(AND(Stock_Info[[#This Row],[% Deli. Qty to Traded Qty]]&gt;80,Stock_Info[[#This Row],[No. of Trades]]&lt;3000),"Unusual Day","")</f>
        <v>Unusual Day</v>
      </c>
      <c r="R2875" t="str">
        <f>IF(AND(Stock_Info[[#This Row],[Spread High-Low]] &lt; 10, Stock_Info[[#This Row],[% Deli. Qty to Traded Qty]] &gt; 90), "Good Day", "")</f>
        <v>Good Day</v>
      </c>
    </row>
    <row r="2876" spans="1:18">
      <c r="A2876" t="s">
        <v>51</v>
      </c>
      <c r="B2876" s="1">
        <v>45726</v>
      </c>
      <c r="C2876" s="1" t="str">
        <f>"WEEK" &amp;" " &amp;  INT((DAY(Stock_Info[[#This Row],[Date]])+WEEKDAY(DATE(YEAR(Stock_Info[[#This Row],[Date]]),MONTH(Stock_Info[[#This Row],[Date]]),1))-1)/7)+1</f>
        <v>WEEK 3</v>
      </c>
      <c r="D2876" s="12">
        <v>24</v>
      </c>
      <c r="E2876" s="12">
        <v>24.84</v>
      </c>
      <c r="F2876" s="12">
        <v>23.8</v>
      </c>
      <c r="G2876" s="12">
        <v>24.06</v>
      </c>
      <c r="H2876" s="12">
        <v>24.001921774708872</v>
      </c>
      <c r="I2876">
        <v>209702</v>
      </c>
      <c r="J2876">
        <v>75</v>
      </c>
      <c r="K2876" s="12">
        <v>5033251</v>
      </c>
      <c r="L2876">
        <v>209702</v>
      </c>
      <c r="M2876">
        <v>100</v>
      </c>
      <c r="N2876">
        <v>1.04</v>
      </c>
      <c r="O2876">
        <v>0.06</v>
      </c>
      <c r="P2876">
        <f xml:space="preserve"> IF(Stock_Info[[#This Row],[Close Price]] &gt; Stock_Info[[#This Row],[Open Price]], 1, 0)</f>
        <v>1</v>
      </c>
      <c r="Q2876" t="str">
        <f>IF(AND(Stock_Info[[#This Row],[% Deli. Qty to Traded Qty]]&gt;80,Stock_Info[[#This Row],[No. of Trades]]&lt;3000),"Unusual Day","")</f>
        <v>Unusual Day</v>
      </c>
      <c r="R2876" t="str">
        <f>IF(AND(Stock_Info[[#This Row],[Spread High-Low]] &lt; 10, Stock_Info[[#This Row],[% Deli. Qty to Traded Qty]] &gt; 90), "Good Day", "")</f>
        <v>Good Day</v>
      </c>
    </row>
    <row r="2877" spans="1:18">
      <c r="A2877" t="s">
        <v>51</v>
      </c>
      <c r="B2877" s="1">
        <v>45723</v>
      </c>
      <c r="C2877" s="1" t="str">
        <f>"WEEK" &amp;" " &amp;  INT((DAY(Stock_Info[[#This Row],[Date]])+WEEKDAY(DATE(YEAR(Stock_Info[[#This Row],[Date]]),MONTH(Stock_Info[[#This Row],[Date]]),1))-1)/7)+1</f>
        <v>WEEK 2</v>
      </c>
      <c r="D2877" s="12">
        <v>24</v>
      </c>
      <c r="E2877" s="12">
        <v>24.5</v>
      </c>
      <c r="F2877" s="12">
        <v>23.42</v>
      </c>
      <c r="G2877" s="12">
        <v>24.03</v>
      </c>
      <c r="H2877" s="12">
        <v>24.046898638426626</v>
      </c>
      <c r="I2877">
        <v>42304</v>
      </c>
      <c r="J2877">
        <v>140</v>
      </c>
      <c r="K2877" s="12">
        <v>1017280</v>
      </c>
      <c r="L2877">
        <v>42304</v>
      </c>
      <c r="M2877">
        <v>100</v>
      </c>
      <c r="N2877">
        <v>1.08</v>
      </c>
      <c r="O2877">
        <v>0.03</v>
      </c>
      <c r="P2877">
        <f xml:space="preserve"> IF(Stock_Info[[#This Row],[Close Price]] &gt; Stock_Info[[#This Row],[Open Price]], 1, 0)</f>
        <v>1</v>
      </c>
      <c r="Q2877" t="str">
        <f>IF(AND(Stock_Info[[#This Row],[% Deli. Qty to Traded Qty]]&gt;80,Stock_Info[[#This Row],[No. of Trades]]&lt;3000),"Unusual Day","")</f>
        <v>Unusual Day</v>
      </c>
      <c r="R2877" t="str">
        <f>IF(AND(Stock_Info[[#This Row],[Spread High-Low]] &lt; 10, Stock_Info[[#This Row],[% Deli. Qty to Traded Qty]] &gt; 90), "Good Day", "")</f>
        <v>Good Day</v>
      </c>
    </row>
    <row r="2878" spans="1:18">
      <c r="A2878" t="s">
        <v>51</v>
      </c>
      <c r="B2878" s="1">
        <v>45722</v>
      </c>
      <c r="C2878" s="1" t="str">
        <f>"WEEK" &amp;" " &amp;  INT((DAY(Stock_Info[[#This Row],[Date]])+WEEKDAY(DATE(YEAR(Stock_Info[[#This Row],[Date]]),MONTH(Stock_Info[[#This Row],[Date]]),1))-1)/7)+1</f>
        <v>WEEK 2</v>
      </c>
      <c r="D2878" s="12">
        <v>23.8</v>
      </c>
      <c r="E2878" s="12">
        <v>23.84</v>
      </c>
      <c r="F2878" s="12">
        <v>23.2</v>
      </c>
      <c r="G2878" s="12">
        <v>23.52</v>
      </c>
      <c r="H2878" s="12">
        <v>23.425403114853339</v>
      </c>
      <c r="I2878">
        <v>54513</v>
      </c>
      <c r="J2878">
        <v>128</v>
      </c>
      <c r="K2878" s="12">
        <v>1276989</v>
      </c>
      <c r="L2878">
        <v>54513</v>
      </c>
      <c r="M2878">
        <v>100</v>
      </c>
      <c r="N2878">
        <v>0.64</v>
      </c>
      <c r="O2878">
        <v>-0.28000000000000003</v>
      </c>
      <c r="P2878">
        <f xml:space="preserve"> IF(Stock_Info[[#This Row],[Close Price]] &gt; Stock_Info[[#This Row],[Open Price]], 1, 0)</f>
        <v>0</v>
      </c>
      <c r="Q2878" t="str">
        <f>IF(AND(Stock_Info[[#This Row],[% Deli. Qty to Traded Qty]]&gt;80,Stock_Info[[#This Row],[No. of Trades]]&lt;3000),"Unusual Day","")</f>
        <v>Unusual Day</v>
      </c>
      <c r="R2878" t="str">
        <f>IF(AND(Stock_Info[[#This Row],[Spread High-Low]] &lt; 10, Stock_Info[[#This Row],[% Deli. Qty to Traded Qty]] &gt; 90), "Good Day", "")</f>
        <v>Good Day</v>
      </c>
    </row>
    <row r="2879" spans="1:18">
      <c r="A2879" t="s">
        <v>51</v>
      </c>
      <c r="B2879" s="1">
        <v>45721</v>
      </c>
      <c r="C2879" s="1" t="str">
        <f>"WEEK" &amp;" " &amp;  INT((DAY(Stock_Info[[#This Row],[Date]])+WEEKDAY(DATE(YEAR(Stock_Info[[#This Row],[Date]]),MONTH(Stock_Info[[#This Row],[Date]]),1))-1)/7)+1</f>
        <v>WEEK 2</v>
      </c>
      <c r="D2879" s="12">
        <v>22.5</v>
      </c>
      <c r="E2879" s="12">
        <v>23.4</v>
      </c>
      <c r="F2879" s="12">
        <v>22.5</v>
      </c>
      <c r="G2879" s="12">
        <v>23.21</v>
      </c>
      <c r="H2879" s="12">
        <v>23.195819194675064</v>
      </c>
      <c r="I2879">
        <v>306783</v>
      </c>
      <c r="J2879">
        <v>307</v>
      </c>
      <c r="K2879" s="12">
        <v>7116083</v>
      </c>
      <c r="L2879">
        <v>306783</v>
      </c>
      <c r="M2879">
        <v>100</v>
      </c>
      <c r="N2879">
        <v>0.9</v>
      </c>
      <c r="O2879">
        <v>0.71</v>
      </c>
      <c r="P2879">
        <f xml:space="preserve"> IF(Stock_Info[[#This Row],[Close Price]] &gt; Stock_Info[[#This Row],[Open Price]], 1, 0)</f>
        <v>1</v>
      </c>
      <c r="Q2879" t="str">
        <f>IF(AND(Stock_Info[[#This Row],[% Deli. Qty to Traded Qty]]&gt;80,Stock_Info[[#This Row],[No. of Trades]]&lt;3000),"Unusual Day","")</f>
        <v>Unusual Day</v>
      </c>
      <c r="R2879" t="str">
        <f>IF(AND(Stock_Info[[#This Row],[Spread High-Low]] &lt; 10, Stock_Info[[#This Row],[% Deli. Qty to Traded Qty]] &gt; 90), "Good Day", "")</f>
        <v>Good Day</v>
      </c>
    </row>
    <row r="2880" spans="1:18">
      <c r="A2880" t="s">
        <v>51</v>
      </c>
      <c r="B2880" s="1">
        <v>45720</v>
      </c>
      <c r="C2880" s="1" t="str">
        <f>"WEEK" &amp;" " &amp;  INT((DAY(Stock_Info[[#This Row],[Date]])+WEEKDAY(DATE(YEAR(Stock_Info[[#This Row],[Date]]),MONTH(Stock_Info[[#This Row],[Date]]),1))-1)/7)+1</f>
        <v>WEEK 2</v>
      </c>
      <c r="D2880" s="12">
        <v>22.8</v>
      </c>
      <c r="E2880" s="12">
        <v>23.12</v>
      </c>
      <c r="F2880" s="12">
        <v>22.1</v>
      </c>
      <c r="G2880" s="12">
        <v>23.02</v>
      </c>
      <c r="H2880" s="12">
        <v>22.896649542490444</v>
      </c>
      <c r="I2880">
        <v>115626</v>
      </c>
      <c r="J2880">
        <v>335</v>
      </c>
      <c r="K2880" s="12">
        <v>2647448</v>
      </c>
      <c r="L2880">
        <v>115626</v>
      </c>
      <c r="M2880">
        <v>100</v>
      </c>
      <c r="N2880">
        <v>1.02</v>
      </c>
      <c r="O2880">
        <v>0.22</v>
      </c>
      <c r="P2880">
        <f xml:space="preserve"> IF(Stock_Info[[#This Row],[Close Price]] &gt; Stock_Info[[#This Row],[Open Price]], 1, 0)</f>
        <v>1</v>
      </c>
      <c r="Q2880" t="str">
        <f>IF(AND(Stock_Info[[#This Row],[% Deli. Qty to Traded Qty]]&gt;80,Stock_Info[[#This Row],[No. of Trades]]&lt;3000),"Unusual Day","")</f>
        <v>Unusual Day</v>
      </c>
      <c r="R2880" t="str">
        <f>IF(AND(Stock_Info[[#This Row],[Spread High-Low]] &lt; 10, Stock_Info[[#This Row],[% Deli. Qty to Traded Qty]] &gt; 90), "Good Day", "")</f>
        <v>Good Day</v>
      </c>
    </row>
    <row r="2881" spans="1:18">
      <c r="A2881" t="s">
        <v>51</v>
      </c>
      <c r="B2881" s="1">
        <v>45719</v>
      </c>
      <c r="C2881" s="1" t="str">
        <f>"WEEK" &amp;" " &amp;  INT((DAY(Stock_Info[[#This Row],[Date]])+WEEKDAY(DATE(YEAR(Stock_Info[[#This Row],[Date]]),MONTH(Stock_Info[[#This Row],[Date]]),1))-1)/7)+1</f>
        <v>WEEK 2</v>
      </c>
      <c r="D2881" s="12">
        <v>23.06</v>
      </c>
      <c r="E2881" s="12">
        <v>23.95</v>
      </c>
      <c r="F2881" s="12">
        <v>22.41</v>
      </c>
      <c r="G2881" s="12">
        <v>22.83</v>
      </c>
      <c r="H2881" s="12">
        <v>22.805091823800492</v>
      </c>
      <c r="I2881">
        <v>101771</v>
      </c>
      <c r="J2881">
        <v>445</v>
      </c>
      <c r="K2881" s="12">
        <v>2320897</v>
      </c>
      <c r="L2881">
        <v>101771</v>
      </c>
      <c r="M2881">
        <v>100</v>
      </c>
      <c r="N2881">
        <v>1.54</v>
      </c>
      <c r="O2881">
        <v>-0.23</v>
      </c>
      <c r="P2881">
        <f xml:space="preserve"> IF(Stock_Info[[#This Row],[Close Price]] &gt; Stock_Info[[#This Row],[Open Price]], 1, 0)</f>
        <v>0</v>
      </c>
      <c r="Q2881" t="str">
        <f>IF(AND(Stock_Info[[#This Row],[% Deli. Qty to Traded Qty]]&gt;80,Stock_Info[[#This Row],[No. of Trades]]&lt;3000),"Unusual Day","")</f>
        <v>Unusual Day</v>
      </c>
      <c r="R2881" t="str">
        <f>IF(AND(Stock_Info[[#This Row],[Spread High-Low]] &lt; 10, Stock_Info[[#This Row],[% Deli. Qty to Traded Qty]] &gt; 90), "Good Day", "")</f>
        <v>Good Day</v>
      </c>
    </row>
    <row r="2882" spans="1:18">
      <c r="A2882" t="s">
        <v>51</v>
      </c>
      <c r="B2882" s="1">
        <v>45716</v>
      </c>
      <c r="C2882" s="1" t="str">
        <f>"WEEK" &amp;" " &amp;  INT((DAY(Stock_Info[[#This Row],[Date]])+WEEKDAY(DATE(YEAR(Stock_Info[[#This Row],[Date]]),MONTH(Stock_Info[[#This Row],[Date]]),1))-1)/7)+1</f>
        <v>WEEK 5</v>
      </c>
      <c r="D2882" s="12">
        <v>23.9</v>
      </c>
      <c r="E2882" s="12">
        <v>23.9</v>
      </c>
      <c r="F2882" s="12">
        <v>22.85</v>
      </c>
      <c r="G2882" s="12">
        <v>23.51</v>
      </c>
      <c r="H2882" s="12">
        <v>23.484783540505788</v>
      </c>
      <c r="I2882">
        <v>111984</v>
      </c>
      <c r="J2882">
        <v>340</v>
      </c>
      <c r="K2882" s="12">
        <v>2629920</v>
      </c>
      <c r="L2882">
        <v>111984</v>
      </c>
      <c r="M2882">
        <v>100</v>
      </c>
      <c r="N2882">
        <v>1.05</v>
      </c>
      <c r="O2882">
        <v>-0.39</v>
      </c>
      <c r="P2882">
        <f xml:space="preserve"> IF(Stock_Info[[#This Row],[Close Price]] &gt; Stock_Info[[#This Row],[Open Price]], 1, 0)</f>
        <v>0</v>
      </c>
      <c r="Q2882" t="str">
        <f>IF(AND(Stock_Info[[#This Row],[% Deli. Qty to Traded Qty]]&gt;80,Stock_Info[[#This Row],[No. of Trades]]&lt;3000),"Unusual Day","")</f>
        <v>Unusual Day</v>
      </c>
      <c r="R2882" t="str">
        <f>IF(AND(Stock_Info[[#This Row],[Spread High-Low]] &lt; 10, Stock_Info[[#This Row],[% Deli. Qty to Traded Qty]] &gt; 90), "Good Day", "")</f>
        <v>Good Day</v>
      </c>
    </row>
    <row r="2883" spans="1:18">
      <c r="A2883" t="s">
        <v>51</v>
      </c>
      <c r="B2883" s="1">
        <v>45715</v>
      </c>
      <c r="C2883" s="1" t="str">
        <f>"WEEK" &amp;" " &amp;  INT((DAY(Stock_Info[[#This Row],[Date]])+WEEKDAY(DATE(YEAR(Stock_Info[[#This Row],[Date]]),MONTH(Stock_Info[[#This Row],[Date]]),1))-1)/7)+1</f>
        <v>WEEK 5</v>
      </c>
      <c r="D2883" s="12">
        <v>24.29</v>
      </c>
      <c r="E2883" s="12">
        <v>24.29</v>
      </c>
      <c r="F2883" s="12">
        <v>23.4</v>
      </c>
      <c r="G2883" s="12">
        <v>23.9</v>
      </c>
      <c r="H2883" s="12">
        <v>23.88672484685743</v>
      </c>
      <c r="I2883">
        <v>119170</v>
      </c>
      <c r="J2883">
        <v>269</v>
      </c>
      <c r="K2883" s="12">
        <v>2846581</v>
      </c>
      <c r="L2883">
        <v>119170</v>
      </c>
      <c r="M2883">
        <v>100</v>
      </c>
      <c r="N2883">
        <v>0.89</v>
      </c>
      <c r="O2883">
        <v>-0.39</v>
      </c>
      <c r="P2883">
        <f xml:space="preserve"> IF(Stock_Info[[#This Row],[Close Price]] &gt; Stock_Info[[#This Row],[Open Price]], 1, 0)</f>
        <v>0</v>
      </c>
      <c r="Q2883" t="str">
        <f>IF(AND(Stock_Info[[#This Row],[% Deli. Qty to Traded Qty]]&gt;80,Stock_Info[[#This Row],[No. of Trades]]&lt;3000),"Unusual Day","")</f>
        <v>Unusual Day</v>
      </c>
      <c r="R2883" t="str">
        <f>IF(AND(Stock_Info[[#This Row],[Spread High-Low]] &lt; 10, Stock_Info[[#This Row],[% Deli. Qty to Traded Qty]] &gt; 90), "Good Day", "")</f>
        <v>Good Day</v>
      </c>
    </row>
    <row r="2884" spans="1:18">
      <c r="A2884" t="s">
        <v>51</v>
      </c>
      <c r="B2884" s="1">
        <v>45713</v>
      </c>
      <c r="C2884" s="1" t="str">
        <f>"WEEK" &amp;" " &amp;  INT((DAY(Stock_Info[[#This Row],[Date]])+WEEKDAY(DATE(YEAR(Stock_Info[[#This Row],[Date]]),MONTH(Stock_Info[[#This Row],[Date]]),1))-1)/7)+1</f>
        <v>WEEK 5</v>
      </c>
      <c r="D2884" s="12">
        <v>24</v>
      </c>
      <c r="E2884" s="12">
        <v>24.4</v>
      </c>
      <c r="F2884" s="12">
        <v>23.31</v>
      </c>
      <c r="G2884" s="12">
        <v>23.87</v>
      </c>
      <c r="H2884" s="12">
        <v>23.753914899079035</v>
      </c>
      <c r="I2884">
        <v>249304</v>
      </c>
      <c r="J2884">
        <v>212</v>
      </c>
      <c r="K2884" s="12">
        <v>5921946</v>
      </c>
      <c r="L2884">
        <v>249304</v>
      </c>
      <c r="M2884">
        <v>100</v>
      </c>
      <c r="N2884">
        <v>1.0900000000000001</v>
      </c>
      <c r="O2884">
        <v>-0.13</v>
      </c>
      <c r="P2884">
        <f xml:space="preserve"> IF(Stock_Info[[#This Row],[Close Price]] &gt; Stock_Info[[#This Row],[Open Price]], 1, 0)</f>
        <v>0</v>
      </c>
      <c r="Q2884" t="str">
        <f>IF(AND(Stock_Info[[#This Row],[% Deli. Qty to Traded Qty]]&gt;80,Stock_Info[[#This Row],[No. of Trades]]&lt;3000),"Unusual Day","")</f>
        <v>Unusual Day</v>
      </c>
      <c r="R2884" t="str">
        <f>IF(AND(Stock_Info[[#This Row],[Spread High-Low]] &lt; 10, Stock_Info[[#This Row],[% Deli. Qty to Traded Qty]] &gt; 90), "Good Day", "")</f>
        <v>Good Day</v>
      </c>
    </row>
    <row r="2885" spans="1:18">
      <c r="A2885" t="s">
        <v>51</v>
      </c>
      <c r="B2885" s="1">
        <v>45712</v>
      </c>
      <c r="C2885" s="1" t="str">
        <f>"WEEK" &amp;" " &amp;  INT((DAY(Stock_Info[[#This Row],[Date]])+WEEKDAY(DATE(YEAR(Stock_Info[[#This Row],[Date]]),MONTH(Stock_Info[[#This Row],[Date]]),1))-1)/7)+1</f>
        <v>WEEK 5</v>
      </c>
      <c r="D2885" s="12">
        <v>23.26</v>
      </c>
      <c r="E2885" s="12">
        <v>24.69</v>
      </c>
      <c r="F2885" s="12">
        <v>23.01</v>
      </c>
      <c r="G2885" s="12">
        <v>23.86</v>
      </c>
      <c r="H2885" s="12">
        <v>23.748248635532132</v>
      </c>
      <c r="I2885">
        <v>532442</v>
      </c>
      <c r="J2885">
        <v>269</v>
      </c>
      <c r="K2885" s="12">
        <v>12644565</v>
      </c>
      <c r="L2885">
        <v>532442</v>
      </c>
      <c r="M2885">
        <v>100</v>
      </c>
      <c r="N2885">
        <v>1.68</v>
      </c>
      <c r="O2885">
        <v>0.6</v>
      </c>
      <c r="P2885">
        <f xml:space="preserve"> IF(Stock_Info[[#This Row],[Close Price]] &gt; Stock_Info[[#This Row],[Open Price]], 1, 0)</f>
        <v>1</v>
      </c>
      <c r="Q2885" t="str">
        <f>IF(AND(Stock_Info[[#This Row],[% Deli. Qty to Traded Qty]]&gt;80,Stock_Info[[#This Row],[No. of Trades]]&lt;3000),"Unusual Day","")</f>
        <v>Unusual Day</v>
      </c>
      <c r="R2885" t="str">
        <f>IF(AND(Stock_Info[[#This Row],[Spread High-Low]] &lt; 10, Stock_Info[[#This Row],[% Deli. Qty to Traded Qty]] &gt; 90), "Good Day", "")</f>
        <v>Good Day</v>
      </c>
    </row>
    <row r="2886" spans="1:18">
      <c r="A2886" t="s">
        <v>51</v>
      </c>
      <c r="B2886" s="1">
        <v>45709</v>
      </c>
      <c r="C2886" s="1" t="str">
        <f>"WEEK" &amp;" " &amp;  INT((DAY(Stock_Info[[#This Row],[Date]])+WEEKDAY(DATE(YEAR(Stock_Info[[#This Row],[Date]]),MONTH(Stock_Info[[#This Row],[Date]]),1))-1)/7)+1</f>
        <v>WEEK 4</v>
      </c>
      <c r="D2886" s="12">
        <v>24.48</v>
      </c>
      <c r="E2886" s="12">
        <v>24.8</v>
      </c>
      <c r="F2886" s="12">
        <v>23.85</v>
      </c>
      <c r="G2886" s="12">
        <v>24.09</v>
      </c>
      <c r="H2886" s="12">
        <v>24.249659736412891</v>
      </c>
      <c r="I2886">
        <v>533410</v>
      </c>
      <c r="J2886">
        <v>275</v>
      </c>
      <c r="K2886" s="12">
        <v>12935011</v>
      </c>
      <c r="L2886">
        <v>533410</v>
      </c>
      <c r="M2886">
        <v>100</v>
      </c>
      <c r="N2886">
        <v>0.95</v>
      </c>
      <c r="O2886">
        <v>-0.39</v>
      </c>
      <c r="P2886">
        <f xml:space="preserve"> IF(Stock_Info[[#This Row],[Close Price]] &gt; Stock_Info[[#This Row],[Open Price]], 1, 0)</f>
        <v>0</v>
      </c>
      <c r="Q2886" t="str">
        <f>IF(AND(Stock_Info[[#This Row],[% Deli. Qty to Traded Qty]]&gt;80,Stock_Info[[#This Row],[No. of Trades]]&lt;3000),"Unusual Day","")</f>
        <v>Unusual Day</v>
      </c>
      <c r="R2886" t="str">
        <f>IF(AND(Stock_Info[[#This Row],[Spread High-Low]] &lt; 10, Stock_Info[[#This Row],[% Deli. Qty to Traded Qty]] &gt; 90), "Good Day", "")</f>
        <v>Good Day</v>
      </c>
    </row>
    <row r="2887" spans="1:18">
      <c r="A2887" t="s">
        <v>51</v>
      </c>
      <c r="B2887" s="1">
        <v>45708</v>
      </c>
      <c r="C2887" s="1" t="str">
        <f>"WEEK" &amp;" " &amp;  INT((DAY(Stock_Info[[#This Row],[Date]])+WEEKDAY(DATE(YEAR(Stock_Info[[#This Row],[Date]]),MONTH(Stock_Info[[#This Row],[Date]]),1))-1)/7)+1</f>
        <v>WEEK 4</v>
      </c>
      <c r="D2887" s="12">
        <v>24.5</v>
      </c>
      <c r="E2887" s="12">
        <v>24.5</v>
      </c>
      <c r="F2887" s="12">
        <v>23.1</v>
      </c>
      <c r="G2887" s="12">
        <v>24.01</v>
      </c>
      <c r="H2887" s="12">
        <v>23.904826797541336</v>
      </c>
      <c r="I2887">
        <v>734545</v>
      </c>
      <c r="J2887">
        <v>296</v>
      </c>
      <c r="K2887" s="12">
        <v>17559171</v>
      </c>
      <c r="L2887">
        <v>734545</v>
      </c>
      <c r="M2887">
        <v>100</v>
      </c>
      <c r="N2887">
        <v>1.4</v>
      </c>
      <c r="O2887">
        <v>-0.49</v>
      </c>
      <c r="P2887">
        <f xml:space="preserve"> IF(Stock_Info[[#This Row],[Close Price]] &gt; Stock_Info[[#This Row],[Open Price]], 1, 0)</f>
        <v>0</v>
      </c>
      <c r="Q2887" t="str">
        <f>IF(AND(Stock_Info[[#This Row],[% Deli. Qty to Traded Qty]]&gt;80,Stock_Info[[#This Row],[No. of Trades]]&lt;3000),"Unusual Day","")</f>
        <v>Unusual Day</v>
      </c>
      <c r="R2887" t="str">
        <f>IF(AND(Stock_Info[[#This Row],[Spread High-Low]] &lt; 10, Stock_Info[[#This Row],[% Deli. Qty to Traded Qty]] &gt; 90), "Good Day", "")</f>
        <v>Good Day</v>
      </c>
    </row>
    <row r="2888" spans="1:18">
      <c r="A2888" t="s">
        <v>51</v>
      </c>
      <c r="B2888" s="1">
        <v>45707</v>
      </c>
      <c r="C2888" s="1" t="str">
        <f>"WEEK" &amp;" " &amp;  INT((DAY(Stock_Info[[#This Row],[Date]])+WEEKDAY(DATE(YEAR(Stock_Info[[#This Row],[Date]]),MONTH(Stock_Info[[#This Row],[Date]]),1))-1)/7)+1</f>
        <v>WEEK 4</v>
      </c>
      <c r="D2888" s="12">
        <v>23.01</v>
      </c>
      <c r="E2888" s="12">
        <v>23.99</v>
      </c>
      <c r="F2888" s="12">
        <v>23.01</v>
      </c>
      <c r="G2888" s="12">
        <v>23.8</v>
      </c>
      <c r="H2888" s="12">
        <v>23.754145465778414</v>
      </c>
      <c r="I2888">
        <v>514719</v>
      </c>
      <c r="J2888">
        <v>136</v>
      </c>
      <c r="K2888" s="12">
        <v>12226710</v>
      </c>
      <c r="L2888">
        <v>514719</v>
      </c>
      <c r="M2888">
        <v>100</v>
      </c>
      <c r="N2888">
        <v>0.98</v>
      </c>
      <c r="O2888">
        <v>0.79</v>
      </c>
      <c r="P2888">
        <f xml:space="preserve"> IF(Stock_Info[[#This Row],[Close Price]] &gt; Stock_Info[[#This Row],[Open Price]], 1, 0)</f>
        <v>1</v>
      </c>
      <c r="Q2888" t="str">
        <f>IF(AND(Stock_Info[[#This Row],[% Deli. Qty to Traded Qty]]&gt;80,Stock_Info[[#This Row],[No. of Trades]]&lt;3000),"Unusual Day","")</f>
        <v>Unusual Day</v>
      </c>
      <c r="R2888" t="str">
        <f>IF(AND(Stock_Info[[#This Row],[Spread High-Low]] &lt; 10, Stock_Info[[#This Row],[% Deli. Qty to Traded Qty]] &gt; 90), "Good Day", "")</f>
        <v>Good Day</v>
      </c>
    </row>
    <row r="2889" spans="1:18">
      <c r="A2889" t="s">
        <v>51</v>
      </c>
      <c r="B2889" s="1">
        <v>45706</v>
      </c>
      <c r="C2889" s="1" t="str">
        <f>"WEEK" &amp;" " &amp;  INT((DAY(Stock_Info[[#This Row],[Date]])+WEEKDAY(DATE(YEAR(Stock_Info[[#This Row],[Date]]),MONTH(Stock_Info[[#This Row],[Date]]),1))-1)/7)+1</f>
        <v>WEEK 4</v>
      </c>
      <c r="D2889" s="12">
        <v>23.19</v>
      </c>
      <c r="E2889" s="12">
        <v>23.49</v>
      </c>
      <c r="F2889" s="12">
        <v>23</v>
      </c>
      <c r="G2889" s="12">
        <v>23.02</v>
      </c>
      <c r="H2889" s="12">
        <v>23.011455979875038</v>
      </c>
      <c r="I2889">
        <v>464299</v>
      </c>
      <c r="J2889">
        <v>174</v>
      </c>
      <c r="K2889" s="12">
        <v>10684196</v>
      </c>
      <c r="L2889">
        <v>464299</v>
      </c>
      <c r="M2889">
        <v>100</v>
      </c>
      <c r="N2889">
        <v>0.49</v>
      </c>
      <c r="O2889">
        <v>-0.17</v>
      </c>
      <c r="P2889">
        <f xml:space="preserve"> IF(Stock_Info[[#This Row],[Close Price]] &gt; Stock_Info[[#This Row],[Open Price]], 1, 0)</f>
        <v>0</v>
      </c>
      <c r="Q2889" t="str">
        <f>IF(AND(Stock_Info[[#This Row],[% Deli. Qty to Traded Qty]]&gt;80,Stock_Info[[#This Row],[No. of Trades]]&lt;3000),"Unusual Day","")</f>
        <v>Unusual Day</v>
      </c>
      <c r="R2889" t="str">
        <f>IF(AND(Stock_Info[[#This Row],[Spread High-Low]] &lt; 10, Stock_Info[[#This Row],[% Deli. Qty to Traded Qty]] &gt; 90), "Good Day", "")</f>
        <v>Good Day</v>
      </c>
    </row>
    <row r="2890" spans="1:18">
      <c r="A2890" t="s">
        <v>51</v>
      </c>
      <c r="B2890" s="1">
        <v>45705</v>
      </c>
      <c r="C2890" s="1" t="str">
        <f>"WEEK" &amp;" " &amp;  INT((DAY(Stock_Info[[#This Row],[Date]])+WEEKDAY(DATE(YEAR(Stock_Info[[#This Row],[Date]]),MONTH(Stock_Info[[#This Row],[Date]]),1))-1)/7)+1</f>
        <v>WEEK 4</v>
      </c>
      <c r="D2890" s="12">
        <v>23.89</v>
      </c>
      <c r="E2890" s="12">
        <v>24.15</v>
      </c>
      <c r="F2890" s="12">
        <v>22.55</v>
      </c>
      <c r="G2890" s="12">
        <v>23.01</v>
      </c>
      <c r="H2890" s="12">
        <v>23.001913413628579</v>
      </c>
      <c r="I2890">
        <v>567572</v>
      </c>
      <c r="J2890">
        <v>174</v>
      </c>
      <c r="K2890" s="12">
        <v>13055242</v>
      </c>
      <c r="L2890">
        <v>567572</v>
      </c>
      <c r="M2890">
        <v>100</v>
      </c>
      <c r="N2890">
        <v>1.6</v>
      </c>
      <c r="O2890">
        <v>-0.88</v>
      </c>
      <c r="P2890">
        <f xml:space="preserve"> IF(Stock_Info[[#This Row],[Close Price]] &gt; Stock_Info[[#This Row],[Open Price]], 1, 0)</f>
        <v>0</v>
      </c>
      <c r="Q2890" t="str">
        <f>IF(AND(Stock_Info[[#This Row],[% Deli. Qty to Traded Qty]]&gt;80,Stock_Info[[#This Row],[No. of Trades]]&lt;3000),"Unusual Day","")</f>
        <v>Unusual Day</v>
      </c>
      <c r="R2890" t="str">
        <f>IF(AND(Stock_Info[[#This Row],[Spread High-Low]] &lt; 10, Stock_Info[[#This Row],[% Deli. Qty to Traded Qty]] &gt; 90), "Good Day", "")</f>
        <v>Good Day</v>
      </c>
    </row>
    <row r="2891" spans="1:18">
      <c r="A2891" t="s">
        <v>51</v>
      </c>
      <c r="B2891" s="1">
        <v>45702</v>
      </c>
      <c r="C2891" s="1" t="str">
        <f>"WEEK" &amp;" " &amp;  INT((DAY(Stock_Info[[#This Row],[Date]])+WEEKDAY(DATE(YEAR(Stock_Info[[#This Row],[Date]]),MONTH(Stock_Info[[#This Row],[Date]]),1))-1)/7)+1</f>
        <v>WEEK 3</v>
      </c>
      <c r="D2891" s="12">
        <v>25.4</v>
      </c>
      <c r="E2891" s="12">
        <v>25.4</v>
      </c>
      <c r="F2891" s="12">
        <v>23.66</v>
      </c>
      <c r="G2891" s="12">
        <v>23.68</v>
      </c>
      <c r="H2891" s="12">
        <v>23.86462060932654</v>
      </c>
      <c r="I2891">
        <v>71259</v>
      </c>
      <c r="J2891">
        <v>240</v>
      </c>
      <c r="K2891" s="12">
        <v>1700569</v>
      </c>
      <c r="L2891">
        <v>71259</v>
      </c>
      <c r="M2891">
        <v>100</v>
      </c>
      <c r="N2891">
        <v>1.74</v>
      </c>
      <c r="O2891">
        <v>-1.72</v>
      </c>
      <c r="P2891">
        <f xml:space="preserve"> IF(Stock_Info[[#This Row],[Close Price]] &gt; Stock_Info[[#This Row],[Open Price]], 1, 0)</f>
        <v>0</v>
      </c>
      <c r="Q2891" t="str">
        <f>IF(AND(Stock_Info[[#This Row],[% Deli. Qty to Traded Qty]]&gt;80,Stock_Info[[#This Row],[No. of Trades]]&lt;3000),"Unusual Day","")</f>
        <v>Unusual Day</v>
      </c>
      <c r="R2891" t="str">
        <f>IF(AND(Stock_Info[[#This Row],[Spread High-Low]] &lt; 10, Stock_Info[[#This Row],[% Deli. Qty to Traded Qty]] &gt; 90), "Good Day", "")</f>
        <v>Good Day</v>
      </c>
    </row>
    <row r="2892" spans="1:18">
      <c r="A2892" t="s">
        <v>51</v>
      </c>
      <c r="B2892" s="1">
        <v>45701</v>
      </c>
      <c r="C2892" s="1" t="str">
        <f>"WEEK" &amp;" " &amp;  INT((DAY(Stock_Info[[#This Row],[Date]])+WEEKDAY(DATE(YEAR(Stock_Info[[#This Row],[Date]]),MONTH(Stock_Info[[#This Row],[Date]]),1))-1)/7)+1</f>
        <v>WEEK 3</v>
      </c>
      <c r="D2892" s="12">
        <v>24.52</v>
      </c>
      <c r="E2892" s="12">
        <v>25.13</v>
      </c>
      <c r="F2892" s="12">
        <v>23.51</v>
      </c>
      <c r="G2892" s="12">
        <v>24.9</v>
      </c>
      <c r="H2892" s="12">
        <v>24.992017599694783</v>
      </c>
      <c r="I2892">
        <v>1525481</v>
      </c>
      <c r="J2892">
        <v>143</v>
      </c>
      <c r="K2892" s="12">
        <v>38124848</v>
      </c>
      <c r="L2892">
        <v>1525481</v>
      </c>
      <c r="M2892">
        <v>100</v>
      </c>
      <c r="N2892">
        <v>1.62</v>
      </c>
      <c r="O2892">
        <v>0.38</v>
      </c>
      <c r="P2892">
        <f xml:space="preserve"> IF(Stock_Info[[#This Row],[Close Price]] &gt; Stock_Info[[#This Row],[Open Price]], 1, 0)</f>
        <v>1</v>
      </c>
      <c r="Q2892" t="str">
        <f>IF(AND(Stock_Info[[#This Row],[% Deli. Qty to Traded Qty]]&gt;80,Stock_Info[[#This Row],[No. of Trades]]&lt;3000),"Unusual Day","")</f>
        <v>Unusual Day</v>
      </c>
      <c r="R2892" t="str">
        <f>IF(AND(Stock_Info[[#This Row],[Spread High-Low]] &lt; 10, Stock_Info[[#This Row],[% Deli. Qty to Traded Qty]] &gt; 90), "Good Day", "")</f>
        <v>Good Day</v>
      </c>
    </row>
    <row r="2893" spans="1:18">
      <c r="A2893" t="s">
        <v>51</v>
      </c>
      <c r="B2893" s="1">
        <v>45700</v>
      </c>
      <c r="C2893" s="1" t="str">
        <f>"WEEK" &amp;" " &amp;  INT((DAY(Stock_Info[[#This Row],[Date]])+WEEKDAY(DATE(YEAR(Stock_Info[[#This Row],[Date]]),MONTH(Stock_Info[[#This Row],[Date]]),1))-1)/7)+1</f>
        <v>WEEK 3</v>
      </c>
      <c r="D2893" s="12">
        <v>24.01</v>
      </c>
      <c r="E2893" s="12">
        <v>24.75</v>
      </c>
      <c r="F2893" s="12">
        <v>23.95</v>
      </c>
      <c r="G2893" s="12">
        <v>24.52</v>
      </c>
      <c r="H2893" s="12">
        <v>24.364638058079873</v>
      </c>
      <c r="I2893">
        <v>2054791</v>
      </c>
      <c r="J2893">
        <v>335</v>
      </c>
      <c r="K2893" s="12">
        <v>50064239</v>
      </c>
      <c r="L2893">
        <v>2054791</v>
      </c>
      <c r="M2893">
        <v>100</v>
      </c>
      <c r="N2893">
        <v>0.8</v>
      </c>
      <c r="O2893">
        <v>0.51</v>
      </c>
      <c r="P2893">
        <f xml:space="preserve"> IF(Stock_Info[[#This Row],[Close Price]] &gt; Stock_Info[[#This Row],[Open Price]], 1, 0)</f>
        <v>1</v>
      </c>
      <c r="Q2893" t="str">
        <f>IF(AND(Stock_Info[[#This Row],[% Deli. Qty to Traded Qty]]&gt;80,Stock_Info[[#This Row],[No. of Trades]]&lt;3000),"Unusual Day","")</f>
        <v>Unusual Day</v>
      </c>
      <c r="R2893" t="str">
        <f>IF(AND(Stock_Info[[#This Row],[Spread High-Low]] &lt; 10, Stock_Info[[#This Row],[% Deli. Qty to Traded Qty]] &gt; 90), "Good Day", "")</f>
        <v>Good Day</v>
      </c>
    </row>
    <row r="2894" spans="1:18">
      <c r="A2894" t="s">
        <v>51</v>
      </c>
      <c r="B2894" s="1">
        <v>45699</v>
      </c>
      <c r="C2894" s="1" t="str">
        <f>"WEEK" &amp;" " &amp;  INT((DAY(Stock_Info[[#This Row],[Date]])+WEEKDAY(DATE(YEAR(Stock_Info[[#This Row],[Date]]),MONTH(Stock_Info[[#This Row],[Date]]),1))-1)/7)+1</f>
        <v>WEEK 3</v>
      </c>
      <c r="D2894" s="12">
        <v>25.21</v>
      </c>
      <c r="E2894" s="12">
        <v>25.4</v>
      </c>
      <c r="F2894" s="12">
        <v>25.21</v>
      </c>
      <c r="G2894" s="12">
        <v>25.21</v>
      </c>
      <c r="H2894" s="12">
        <v>25.212983460420809</v>
      </c>
      <c r="I2894">
        <v>1144225</v>
      </c>
      <c r="J2894">
        <v>417</v>
      </c>
      <c r="K2894" s="12">
        <v>28849326</v>
      </c>
      <c r="L2894">
        <v>1144225</v>
      </c>
      <c r="M2894">
        <v>100</v>
      </c>
      <c r="N2894">
        <v>0.19</v>
      </c>
      <c r="O2894">
        <v>0</v>
      </c>
      <c r="P2894">
        <f xml:space="preserve"> IF(Stock_Info[[#This Row],[Close Price]] &gt; Stock_Info[[#This Row],[Open Price]], 1, 0)</f>
        <v>0</v>
      </c>
      <c r="Q2894" t="str">
        <f>IF(AND(Stock_Info[[#This Row],[% Deli. Qty to Traded Qty]]&gt;80,Stock_Info[[#This Row],[No. of Trades]]&lt;3000),"Unusual Day","")</f>
        <v>Unusual Day</v>
      </c>
      <c r="R2894" t="str">
        <f>IF(AND(Stock_Info[[#This Row],[Spread High-Low]] &lt; 10, Stock_Info[[#This Row],[% Deli. Qty to Traded Qty]] &gt; 90), "Good Day", "")</f>
        <v>Good Day</v>
      </c>
    </row>
    <row r="2895" spans="1:18">
      <c r="A2895" t="s">
        <v>51</v>
      </c>
      <c r="B2895" s="1">
        <v>45698</v>
      </c>
      <c r="C2895" s="1" t="str">
        <f>"WEEK" &amp;" " &amp;  INT((DAY(Stock_Info[[#This Row],[Date]])+WEEKDAY(DATE(YEAR(Stock_Info[[#This Row],[Date]]),MONTH(Stock_Info[[#This Row],[Date]]),1))-1)/7)+1</f>
        <v>WEEK 3</v>
      </c>
      <c r="D2895" s="12">
        <v>26.47</v>
      </c>
      <c r="E2895" s="12">
        <v>27.1</v>
      </c>
      <c r="F2895" s="12">
        <v>25.8</v>
      </c>
      <c r="G2895" s="12">
        <v>26.53</v>
      </c>
      <c r="H2895" s="12">
        <v>26.943635584031814</v>
      </c>
      <c r="I2895">
        <v>366153</v>
      </c>
      <c r="J2895">
        <v>461</v>
      </c>
      <c r="K2895" s="12">
        <v>9865493</v>
      </c>
      <c r="L2895">
        <v>366153</v>
      </c>
      <c r="M2895">
        <v>100</v>
      </c>
      <c r="N2895">
        <v>1.3</v>
      </c>
      <c r="O2895">
        <v>0.06</v>
      </c>
      <c r="P2895">
        <f xml:space="preserve"> IF(Stock_Info[[#This Row],[Close Price]] &gt; Stock_Info[[#This Row],[Open Price]], 1, 0)</f>
        <v>1</v>
      </c>
      <c r="Q2895" t="str">
        <f>IF(AND(Stock_Info[[#This Row],[% Deli. Qty to Traded Qty]]&gt;80,Stock_Info[[#This Row],[No. of Trades]]&lt;3000),"Unusual Day","")</f>
        <v>Unusual Day</v>
      </c>
      <c r="R2895" t="str">
        <f>IF(AND(Stock_Info[[#This Row],[Spread High-Low]] &lt; 10, Stock_Info[[#This Row],[% Deli. Qty to Traded Qty]] &gt; 90), "Good Day", "")</f>
        <v>Good Day</v>
      </c>
    </row>
    <row r="2896" spans="1:18">
      <c r="A2896" t="s">
        <v>51</v>
      </c>
      <c r="B2896" s="1">
        <v>45695</v>
      </c>
      <c r="C2896" s="1" t="str">
        <f>"WEEK" &amp;" " &amp;  INT((DAY(Stock_Info[[#This Row],[Date]])+WEEKDAY(DATE(YEAR(Stock_Info[[#This Row],[Date]]),MONTH(Stock_Info[[#This Row],[Date]]),1))-1)/7)+1</f>
        <v>WEEK 2</v>
      </c>
      <c r="D2896" s="12">
        <v>27</v>
      </c>
      <c r="E2896" s="12">
        <v>27.5</v>
      </c>
      <c r="F2896" s="12">
        <v>26.11</v>
      </c>
      <c r="G2896" s="12">
        <v>27.09</v>
      </c>
      <c r="H2896" s="12">
        <v>26.996739628616268</v>
      </c>
      <c r="I2896">
        <v>288004</v>
      </c>
      <c r="J2896">
        <v>180</v>
      </c>
      <c r="K2896" s="12">
        <v>7775169</v>
      </c>
      <c r="L2896">
        <v>288004</v>
      </c>
      <c r="M2896">
        <v>100</v>
      </c>
      <c r="N2896">
        <v>1.39</v>
      </c>
      <c r="O2896">
        <v>0.09</v>
      </c>
      <c r="P2896">
        <f xml:space="preserve"> IF(Stock_Info[[#This Row],[Close Price]] &gt; Stock_Info[[#This Row],[Open Price]], 1, 0)</f>
        <v>1</v>
      </c>
      <c r="Q2896" t="str">
        <f>IF(AND(Stock_Info[[#This Row],[% Deli. Qty to Traded Qty]]&gt;80,Stock_Info[[#This Row],[No. of Trades]]&lt;3000),"Unusual Day","")</f>
        <v>Unusual Day</v>
      </c>
      <c r="R2896" t="str">
        <f>IF(AND(Stock_Info[[#This Row],[Spread High-Low]] &lt; 10, Stock_Info[[#This Row],[% Deli. Qty to Traded Qty]] &gt; 90), "Good Day", "")</f>
        <v>Good Day</v>
      </c>
    </row>
    <row r="2897" spans="1:18">
      <c r="A2897" t="s">
        <v>51</v>
      </c>
      <c r="B2897" s="1">
        <v>45694</v>
      </c>
      <c r="C2897" s="1" t="str">
        <f>"WEEK" &amp;" " &amp;  INT((DAY(Stock_Info[[#This Row],[Date]])+WEEKDAY(DATE(YEAR(Stock_Info[[#This Row],[Date]]),MONTH(Stock_Info[[#This Row],[Date]]),1))-1)/7)+1</f>
        <v>WEEK 2</v>
      </c>
      <c r="D2897" s="12">
        <v>27</v>
      </c>
      <c r="E2897" s="12">
        <v>27.15</v>
      </c>
      <c r="F2897" s="12">
        <v>26.5</v>
      </c>
      <c r="G2897" s="12">
        <v>27</v>
      </c>
      <c r="H2897" s="12">
        <v>26.821976422249886</v>
      </c>
      <c r="I2897">
        <v>882018</v>
      </c>
      <c r="J2897">
        <v>320</v>
      </c>
      <c r="K2897" s="12">
        <v>23657466</v>
      </c>
      <c r="L2897">
        <v>882018</v>
      </c>
      <c r="M2897">
        <v>100</v>
      </c>
      <c r="N2897">
        <v>0.65</v>
      </c>
      <c r="O2897">
        <v>0</v>
      </c>
      <c r="P2897">
        <f xml:space="preserve"> IF(Stock_Info[[#This Row],[Close Price]] &gt; Stock_Info[[#This Row],[Open Price]], 1, 0)</f>
        <v>0</v>
      </c>
      <c r="Q2897" t="str">
        <f>IF(AND(Stock_Info[[#This Row],[% Deli. Qty to Traded Qty]]&gt;80,Stock_Info[[#This Row],[No. of Trades]]&lt;3000),"Unusual Day","")</f>
        <v>Unusual Day</v>
      </c>
      <c r="R2897" t="str">
        <f>IF(AND(Stock_Info[[#This Row],[Spread High-Low]] &lt; 10, Stock_Info[[#This Row],[% Deli. Qty to Traded Qty]] &gt; 90), "Good Day", "")</f>
        <v>Good Day</v>
      </c>
    </row>
    <row r="2898" spans="1:18">
      <c r="A2898" t="s">
        <v>51</v>
      </c>
      <c r="B2898" s="1">
        <v>45693</v>
      </c>
      <c r="C2898" s="1" t="str">
        <f>"WEEK" &amp;" " &amp;  INT((DAY(Stock_Info[[#This Row],[Date]])+WEEKDAY(DATE(YEAR(Stock_Info[[#This Row],[Date]]),MONTH(Stock_Info[[#This Row],[Date]]),1))-1)/7)+1</f>
        <v>WEEK 2</v>
      </c>
      <c r="D2898" s="12">
        <v>25.86</v>
      </c>
      <c r="E2898" s="12">
        <v>25.86</v>
      </c>
      <c r="F2898" s="12">
        <v>25.5</v>
      </c>
      <c r="G2898" s="12">
        <v>25.86</v>
      </c>
      <c r="H2898" s="12">
        <v>25.834999020184206</v>
      </c>
      <c r="I2898">
        <v>15309</v>
      </c>
      <c r="J2898">
        <v>93</v>
      </c>
      <c r="K2898" s="12">
        <v>395508</v>
      </c>
      <c r="L2898">
        <v>15309</v>
      </c>
      <c r="M2898">
        <v>100</v>
      </c>
      <c r="N2898">
        <v>0.36</v>
      </c>
      <c r="O2898">
        <v>0</v>
      </c>
      <c r="P2898">
        <f xml:space="preserve"> IF(Stock_Info[[#This Row],[Close Price]] &gt; Stock_Info[[#This Row],[Open Price]], 1, 0)</f>
        <v>0</v>
      </c>
      <c r="Q2898" t="str">
        <f>IF(AND(Stock_Info[[#This Row],[% Deli. Qty to Traded Qty]]&gt;80,Stock_Info[[#This Row],[No. of Trades]]&lt;3000),"Unusual Day","")</f>
        <v>Unusual Day</v>
      </c>
      <c r="R2898" t="str">
        <f>IF(AND(Stock_Info[[#This Row],[Spread High-Low]] &lt; 10, Stock_Info[[#This Row],[% Deli. Qty to Traded Qty]] &gt; 90), "Good Day", "")</f>
        <v>Good Day</v>
      </c>
    </row>
    <row r="2899" spans="1:18">
      <c r="A2899" t="s">
        <v>51</v>
      </c>
      <c r="B2899" s="1">
        <v>45692</v>
      </c>
      <c r="C2899" s="1" t="str">
        <f>"WEEK" &amp;" " &amp;  INT((DAY(Stock_Info[[#This Row],[Date]])+WEEKDAY(DATE(YEAR(Stock_Info[[#This Row],[Date]]),MONTH(Stock_Info[[#This Row],[Date]]),1))-1)/7)+1</f>
        <v>WEEK 2</v>
      </c>
      <c r="D2899" s="12">
        <v>25.49</v>
      </c>
      <c r="E2899" s="12">
        <v>26.7</v>
      </c>
      <c r="F2899" s="12">
        <v>24.33</v>
      </c>
      <c r="G2899" s="12">
        <v>24.63</v>
      </c>
      <c r="H2899" s="12">
        <v>25.032022972776844</v>
      </c>
      <c r="I2899">
        <v>96462</v>
      </c>
      <c r="J2899">
        <v>643</v>
      </c>
      <c r="K2899" s="12">
        <v>2414639</v>
      </c>
      <c r="L2899">
        <v>96462</v>
      </c>
      <c r="M2899">
        <v>100</v>
      </c>
      <c r="N2899">
        <v>2.37</v>
      </c>
      <c r="O2899">
        <v>-0.86</v>
      </c>
      <c r="P2899">
        <f xml:space="preserve"> IF(Stock_Info[[#This Row],[Close Price]] &gt; Stock_Info[[#This Row],[Open Price]], 1, 0)</f>
        <v>0</v>
      </c>
      <c r="Q2899" t="str">
        <f>IF(AND(Stock_Info[[#This Row],[% Deli. Qty to Traded Qty]]&gt;80,Stock_Info[[#This Row],[No. of Trades]]&lt;3000),"Unusual Day","")</f>
        <v>Unusual Day</v>
      </c>
      <c r="R2899" t="str">
        <f>IF(AND(Stock_Info[[#This Row],[Spread High-Low]] &lt; 10, Stock_Info[[#This Row],[% Deli. Qty to Traded Qty]] &gt; 90), "Good Day", "")</f>
        <v>Good Day</v>
      </c>
    </row>
    <row r="2900" spans="1:18">
      <c r="A2900" t="s">
        <v>51</v>
      </c>
      <c r="B2900" s="1">
        <v>45691</v>
      </c>
      <c r="C2900" s="1" t="str">
        <f>"WEEK" &amp;" " &amp;  INT((DAY(Stock_Info[[#This Row],[Date]])+WEEKDAY(DATE(YEAR(Stock_Info[[#This Row],[Date]]),MONTH(Stock_Info[[#This Row],[Date]]),1))-1)/7)+1</f>
        <v>WEEK 2</v>
      </c>
      <c r="D2900" s="12">
        <v>25.99</v>
      </c>
      <c r="E2900" s="12">
        <v>25.99</v>
      </c>
      <c r="F2900" s="12">
        <v>25.02</v>
      </c>
      <c r="G2900" s="12">
        <v>25.61</v>
      </c>
      <c r="H2900" s="12">
        <v>25.326785139210116</v>
      </c>
      <c r="I2900">
        <v>34157</v>
      </c>
      <c r="J2900">
        <v>373</v>
      </c>
      <c r="K2900" s="12">
        <v>865087</v>
      </c>
      <c r="L2900">
        <v>34157</v>
      </c>
      <c r="M2900">
        <v>100</v>
      </c>
      <c r="N2900">
        <v>0.97</v>
      </c>
      <c r="O2900">
        <v>-0.38</v>
      </c>
      <c r="P2900">
        <f xml:space="preserve"> IF(Stock_Info[[#This Row],[Close Price]] &gt; Stock_Info[[#This Row],[Open Price]], 1, 0)</f>
        <v>0</v>
      </c>
      <c r="Q2900" t="str">
        <f>IF(AND(Stock_Info[[#This Row],[% Deli. Qty to Traded Qty]]&gt;80,Stock_Info[[#This Row],[No. of Trades]]&lt;3000),"Unusual Day","")</f>
        <v>Unusual Day</v>
      </c>
      <c r="R2900" t="str">
        <f>IF(AND(Stock_Info[[#This Row],[Spread High-Low]] &lt; 10, Stock_Info[[#This Row],[% Deli. Qty to Traded Qty]] &gt; 90), "Good Day", "")</f>
        <v>Good Day</v>
      </c>
    </row>
    <row r="2901" spans="1:18">
      <c r="A2901" t="s">
        <v>51</v>
      </c>
      <c r="B2901" s="1">
        <v>45689</v>
      </c>
      <c r="C2901" s="1" t="str">
        <f>"WEEK" &amp;" " &amp;  INT((DAY(Stock_Info[[#This Row],[Date]])+WEEKDAY(DATE(YEAR(Stock_Info[[#This Row],[Date]]),MONTH(Stock_Info[[#This Row],[Date]]),1))-1)/7)+1</f>
        <v>WEEK 2</v>
      </c>
      <c r="D2901" s="12">
        <v>26.14</v>
      </c>
      <c r="E2901" s="12">
        <v>26.98</v>
      </c>
      <c r="F2901" s="12">
        <v>25.55</v>
      </c>
      <c r="G2901" s="12">
        <v>26.33</v>
      </c>
      <c r="H2901" s="12">
        <v>26.46903298541659</v>
      </c>
      <c r="I2901">
        <v>27497</v>
      </c>
      <c r="J2901">
        <v>162</v>
      </c>
      <c r="K2901" s="12">
        <v>727819</v>
      </c>
      <c r="L2901">
        <v>27497</v>
      </c>
      <c r="M2901">
        <v>100</v>
      </c>
      <c r="N2901">
        <v>1.43</v>
      </c>
      <c r="O2901">
        <v>0.19</v>
      </c>
      <c r="P2901">
        <f xml:space="preserve"> IF(Stock_Info[[#This Row],[Close Price]] &gt; Stock_Info[[#This Row],[Open Price]], 1, 0)</f>
        <v>1</v>
      </c>
      <c r="Q2901" t="str">
        <f>IF(AND(Stock_Info[[#This Row],[% Deli. Qty to Traded Qty]]&gt;80,Stock_Info[[#This Row],[No. of Trades]]&lt;3000),"Unusual Day","")</f>
        <v>Unusual Day</v>
      </c>
      <c r="R2901" t="str">
        <f>IF(AND(Stock_Info[[#This Row],[Spread High-Low]] &lt; 10, Stock_Info[[#This Row],[% Deli. Qty to Traded Qty]] &gt; 90), "Good Day", "")</f>
        <v>Good Day</v>
      </c>
    </row>
    <row r="2902" spans="1:18">
      <c r="A2902" t="s">
        <v>51</v>
      </c>
      <c r="B2902" s="1">
        <v>45688</v>
      </c>
      <c r="C2902" s="1" t="str">
        <f>"WEEK" &amp;" " &amp;  INT((DAY(Stock_Info[[#This Row],[Date]])+WEEKDAY(DATE(YEAR(Stock_Info[[#This Row],[Date]]),MONTH(Stock_Info[[#This Row],[Date]]),1))-1)/7)+1</f>
        <v>WEEK 5</v>
      </c>
      <c r="D2902" s="12">
        <v>25.78</v>
      </c>
      <c r="E2902" s="12">
        <v>26.49</v>
      </c>
      <c r="F2902" s="12">
        <v>24.9</v>
      </c>
      <c r="G2902" s="12">
        <v>26</v>
      </c>
      <c r="H2902" s="12">
        <v>25.716311632359982</v>
      </c>
      <c r="I2902">
        <v>16712</v>
      </c>
      <c r="J2902">
        <v>140</v>
      </c>
      <c r="K2902" s="12">
        <v>429771</v>
      </c>
      <c r="L2902">
        <v>16712</v>
      </c>
      <c r="M2902">
        <v>100</v>
      </c>
      <c r="N2902">
        <v>1.59</v>
      </c>
      <c r="O2902">
        <v>0.22</v>
      </c>
      <c r="P2902">
        <f xml:space="preserve"> IF(Stock_Info[[#This Row],[Close Price]] &gt; Stock_Info[[#This Row],[Open Price]], 1, 0)</f>
        <v>1</v>
      </c>
      <c r="Q2902" t="str">
        <f>IF(AND(Stock_Info[[#This Row],[% Deli. Qty to Traded Qty]]&gt;80,Stock_Info[[#This Row],[No. of Trades]]&lt;3000),"Unusual Day","")</f>
        <v>Unusual Day</v>
      </c>
      <c r="R2902" t="str">
        <f>IF(AND(Stock_Info[[#This Row],[Spread High-Low]] &lt; 10, Stock_Info[[#This Row],[% Deli. Qty to Traded Qty]] &gt; 90), "Good Day", "")</f>
        <v>Good Day</v>
      </c>
    </row>
    <row r="2903" spans="1:18">
      <c r="A2903" t="s">
        <v>51</v>
      </c>
      <c r="B2903" s="1">
        <v>45687</v>
      </c>
      <c r="C2903" s="1" t="str">
        <f>"WEEK" &amp;" " &amp;  INT((DAY(Stock_Info[[#This Row],[Date]])+WEEKDAY(DATE(YEAR(Stock_Info[[#This Row],[Date]]),MONTH(Stock_Info[[#This Row],[Date]]),1))-1)/7)+1</f>
        <v>WEEK 5</v>
      </c>
      <c r="D2903" s="12">
        <v>25.42</v>
      </c>
      <c r="E2903" s="12">
        <v>25.42</v>
      </c>
      <c r="F2903" s="12">
        <v>24</v>
      </c>
      <c r="G2903" s="12">
        <v>25.4</v>
      </c>
      <c r="H2903" s="12">
        <v>25.138309996743732</v>
      </c>
      <c r="I2903">
        <v>61420</v>
      </c>
      <c r="J2903">
        <v>231</v>
      </c>
      <c r="K2903" s="12">
        <v>1543995</v>
      </c>
      <c r="L2903">
        <v>61420</v>
      </c>
      <c r="M2903">
        <v>100</v>
      </c>
      <c r="N2903">
        <v>1.42</v>
      </c>
      <c r="O2903">
        <v>-0.02</v>
      </c>
      <c r="P2903">
        <f xml:space="preserve"> IF(Stock_Info[[#This Row],[Close Price]] &gt; Stock_Info[[#This Row],[Open Price]], 1, 0)</f>
        <v>0</v>
      </c>
      <c r="Q2903" t="str">
        <f>IF(AND(Stock_Info[[#This Row],[% Deli. Qty to Traded Qty]]&gt;80,Stock_Info[[#This Row],[No. of Trades]]&lt;3000),"Unusual Day","")</f>
        <v>Unusual Day</v>
      </c>
      <c r="R2903" t="str">
        <f>IF(AND(Stock_Info[[#This Row],[Spread High-Low]] &lt; 10, Stock_Info[[#This Row],[% Deli. Qty to Traded Qty]] &gt; 90), "Good Day", "")</f>
        <v>Good Day</v>
      </c>
    </row>
    <row r="2904" spans="1:18">
      <c r="A2904" t="s">
        <v>51</v>
      </c>
      <c r="B2904" s="1">
        <v>45686</v>
      </c>
      <c r="C2904" s="1" t="str">
        <f>"WEEK" &amp;" " &amp;  INT((DAY(Stock_Info[[#This Row],[Date]])+WEEKDAY(DATE(YEAR(Stock_Info[[#This Row],[Date]]),MONTH(Stock_Info[[#This Row],[Date]]),1))-1)/7)+1</f>
        <v>WEEK 5</v>
      </c>
      <c r="D2904" s="12">
        <v>23</v>
      </c>
      <c r="E2904" s="12">
        <v>24.21</v>
      </c>
      <c r="F2904" s="12">
        <v>23</v>
      </c>
      <c r="G2904" s="12">
        <v>24.21</v>
      </c>
      <c r="H2904" s="12">
        <v>23.914340344168259</v>
      </c>
      <c r="I2904">
        <v>18305</v>
      </c>
      <c r="J2904">
        <v>98</v>
      </c>
      <c r="K2904" s="12">
        <v>437752</v>
      </c>
      <c r="L2904">
        <v>18305</v>
      </c>
      <c r="M2904">
        <v>100</v>
      </c>
      <c r="N2904">
        <v>1.21</v>
      </c>
      <c r="O2904">
        <v>1.21</v>
      </c>
      <c r="P2904">
        <f xml:space="preserve"> IF(Stock_Info[[#This Row],[Close Price]] &gt; Stock_Info[[#This Row],[Open Price]], 1, 0)</f>
        <v>1</v>
      </c>
      <c r="Q2904" t="str">
        <f>IF(AND(Stock_Info[[#This Row],[% Deli. Qty to Traded Qty]]&gt;80,Stock_Info[[#This Row],[No. of Trades]]&lt;3000),"Unusual Day","")</f>
        <v>Unusual Day</v>
      </c>
      <c r="R2904" t="str">
        <f>IF(AND(Stock_Info[[#This Row],[Spread High-Low]] &lt; 10, Stock_Info[[#This Row],[% Deli. Qty to Traded Qty]] &gt; 90), "Good Day", "")</f>
        <v>Good Day</v>
      </c>
    </row>
    <row r="2905" spans="1:18">
      <c r="A2905" t="s">
        <v>51</v>
      </c>
      <c r="B2905" s="1">
        <v>45685</v>
      </c>
      <c r="C2905" s="1" t="str">
        <f>"WEEK" &amp;" " &amp;  INT((DAY(Stock_Info[[#This Row],[Date]])+WEEKDAY(DATE(YEAR(Stock_Info[[#This Row],[Date]]),MONTH(Stock_Info[[#This Row],[Date]]),1))-1)/7)+1</f>
        <v>WEEK 5</v>
      </c>
      <c r="D2905" s="12">
        <v>23.4</v>
      </c>
      <c r="E2905" s="12">
        <v>23.4</v>
      </c>
      <c r="F2905" s="12">
        <v>22.01</v>
      </c>
      <c r="G2905" s="12">
        <v>23.06</v>
      </c>
      <c r="H2905" s="12">
        <v>22.683410599962642</v>
      </c>
      <c r="I2905">
        <v>117774</v>
      </c>
      <c r="J2905">
        <v>882</v>
      </c>
      <c r="K2905" s="12">
        <v>2671516</v>
      </c>
      <c r="L2905">
        <v>117774</v>
      </c>
      <c r="M2905">
        <v>100</v>
      </c>
      <c r="N2905">
        <v>1.39</v>
      </c>
      <c r="O2905">
        <v>-0.34</v>
      </c>
      <c r="P2905">
        <f xml:space="preserve"> IF(Stock_Info[[#This Row],[Close Price]] &gt; Stock_Info[[#This Row],[Open Price]], 1, 0)</f>
        <v>0</v>
      </c>
      <c r="Q2905" t="str">
        <f>IF(AND(Stock_Info[[#This Row],[% Deli. Qty to Traded Qty]]&gt;80,Stock_Info[[#This Row],[No. of Trades]]&lt;3000),"Unusual Day","")</f>
        <v>Unusual Day</v>
      </c>
      <c r="R2905" t="str">
        <f>IF(AND(Stock_Info[[#This Row],[Spread High-Low]] &lt; 10, Stock_Info[[#This Row],[% Deli. Qty to Traded Qty]] &gt; 90), "Good Day", "")</f>
        <v>Good Day</v>
      </c>
    </row>
    <row r="2906" spans="1:18">
      <c r="A2906" t="s">
        <v>51</v>
      </c>
      <c r="B2906" s="1">
        <v>45684</v>
      </c>
      <c r="C2906" s="1" t="str">
        <f>"WEEK" &amp;" " &amp;  INT((DAY(Stock_Info[[#This Row],[Date]])+WEEKDAY(DATE(YEAR(Stock_Info[[#This Row],[Date]]),MONTH(Stock_Info[[#This Row],[Date]]),1))-1)/7)+1</f>
        <v>WEEK 5</v>
      </c>
      <c r="D2906" s="12">
        <v>24.15</v>
      </c>
      <c r="E2906" s="12">
        <v>24.15</v>
      </c>
      <c r="F2906" s="12">
        <v>22.96</v>
      </c>
      <c r="G2906" s="12">
        <v>23</v>
      </c>
      <c r="H2906" s="12">
        <v>23.045652760147068</v>
      </c>
      <c r="I2906">
        <v>152039</v>
      </c>
      <c r="J2906">
        <v>1112</v>
      </c>
      <c r="K2906" s="12">
        <v>3503838</v>
      </c>
      <c r="L2906">
        <v>152039</v>
      </c>
      <c r="M2906">
        <v>100</v>
      </c>
      <c r="N2906">
        <v>1.19</v>
      </c>
      <c r="O2906">
        <v>-1.1499999999999999</v>
      </c>
      <c r="P2906">
        <f xml:space="preserve"> IF(Stock_Info[[#This Row],[Close Price]] &gt; Stock_Info[[#This Row],[Open Price]], 1, 0)</f>
        <v>0</v>
      </c>
      <c r="Q2906" t="str">
        <f>IF(AND(Stock_Info[[#This Row],[% Deli. Qty to Traded Qty]]&gt;80,Stock_Info[[#This Row],[No. of Trades]]&lt;3000),"Unusual Day","")</f>
        <v>Unusual Day</v>
      </c>
      <c r="R2906" t="str">
        <f>IF(AND(Stock_Info[[#This Row],[Spread High-Low]] &lt; 10, Stock_Info[[#This Row],[% Deli. Qty to Traded Qty]] &gt; 90), "Good Day", "")</f>
        <v>Good Day</v>
      </c>
    </row>
    <row r="2907" spans="1:18">
      <c r="A2907" t="s">
        <v>51</v>
      </c>
      <c r="B2907" s="1">
        <v>45681</v>
      </c>
      <c r="C2907" s="1" t="str">
        <f>"WEEK" &amp;" " &amp;  INT((DAY(Stock_Info[[#This Row],[Date]])+WEEKDAY(DATE(YEAR(Stock_Info[[#This Row],[Date]]),MONTH(Stock_Info[[#This Row],[Date]]),1))-1)/7)+1</f>
        <v>WEEK 4</v>
      </c>
      <c r="D2907" s="12">
        <v>25.1</v>
      </c>
      <c r="E2907" s="12">
        <v>25.45</v>
      </c>
      <c r="F2907" s="12">
        <v>23.94</v>
      </c>
      <c r="G2907" s="12">
        <v>24.16</v>
      </c>
      <c r="H2907" s="12">
        <v>24.409999382076087</v>
      </c>
      <c r="I2907">
        <v>145649</v>
      </c>
      <c r="J2907">
        <v>754</v>
      </c>
      <c r="K2907" s="12">
        <v>3555292</v>
      </c>
      <c r="L2907">
        <v>145649</v>
      </c>
      <c r="M2907">
        <v>100</v>
      </c>
      <c r="N2907">
        <v>1.51</v>
      </c>
      <c r="O2907">
        <v>-0.94</v>
      </c>
      <c r="P2907">
        <f xml:space="preserve"> IF(Stock_Info[[#This Row],[Close Price]] &gt; Stock_Info[[#This Row],[Open Price]], 1, 0)</f>
        <v>0</v>
      </c>
      <c r="Q2907" t="str">
        <f>IF(AND(Stock_Info[[#This Row],[% Deli. Qty to Traded Qty]]&gt;80,Stock_Info[[#This Row],[No. of Trades]]&lt;3000),"Unusual Day","")</f>
        <v>Unusual Day</v>
      </c>
      <c r="R2907" t="str">
        <f>IF(AND(Stock_Info[[#This Row],[Spread High-Low]] &lt; 10, Stock_Info[[#This Row],[% Deli. Qty to Traded Qty]] &gt; 90), "Good Day", "")</f>
        <v>Good Day</v>
      </c>
    </row>
    <row r="2908" spans="1:18">
      <c r="A2908" t="s">
        <v>51</v>
      </c>
      <c r="B2908" s="1">
        <v>45680</v>
      </c>
      <c r="C2908" s="1" t="str">
        <f>"WEEK" &amp;" " &amp;  INT((DAY(Stock_Info[[#This Row],[Date]])+WEEKDAY(DATE(YEAR(Stock_Info[[#This Row],[Date]]),MONTH(Stock_Info[[#This Row],[Date]]),1))-1)/7)+1</f>
        <v>WEEK 4</v>
      </c>
      <c r="D2908" s="12">
        <v>25.5</v>
      </c>
      <c r="E2908" s="12">
        <v>25.57</v>
      </c>
      <c r="F2908" s="12">
        <v>24.6</v>
      </c>
      <c r="G2908" s="12">
        <v>25.16</v>
      </c>
      <c r="H2908" s="12">
        <v>25.179287734636151</v>
      </c>
      <c r="I2908">
        <v>62224</v>
      </c>
      <c r="J2908">
        <v>539</v>
      </c>
      <c r="K2908" s="12">
        <v>1566756</v>
      </c>
      <c r="L2908">
        <v>62224</v>
      </c>
      <c r="M2908">
        <v>100</v>
      </c>
      <c r="N2908">
        <v>0.97</v>
      </c>
      <c r="O2908">
        <v>-0.34</v>
      </c>
      <c r="P2908">
        <f xml:space="preserve"> IF(Stock_Info[[#This Row],[Close Price]] &gt; Stock_Info[[#This Row],[Open Price]], 1, 0)</f>
        <v>0</v>
      </c>
      <c r="Q2908" t="str">
        <f>IF(AND(Stock_Info[[#This Row],[% Deli. Qty to Traded Qty]]&gt;80,Stock_Info[[#This Row],[No. of Trades]]&lt;3000),"Unusual Day","")</f>
        <v>Unusual Day</v>
      </c>
      <c r="R2908" t="str">
        <f>IF(AND(Stock_Info[[#This Row],[Spread High-Low]] &lt; 10, Stock_Info[[#This Row],[% Deli. Qty to Traded Qty]] &gt; 90), "Good Day", "")</f>
        <v>Good Day</v>
      </c>
    </row>
    <row r="2909" spans="1:18">
      <c r="A2909" t="s">
        <v>51</v>
      </c>
      <c r="B2909" s="1">
        <v>45679</v>
      </c>
      <c r="C2909" s="1" t="str">
        <f>"WEEK" &amp;" " &amp;  INT((DAY(Stock_Info[[#This Row],[Date]])+WEEKDAY(DATE(YEAR(Stock_Info[[#This Row],[Date]]),MONTH(Stock_Info[[#This Row],[Date]]),1))-1)/7)+1</f>
        <v>WEEK 4</v>
      </c>
      <c r="D2909" s="12">
        <v>26.3</v>
      </c>
      <c r="E2909" s="12">
        <v>26.3</v>
      </c>
      <c r="F2909" s="12">
        <v>25.11</v>
      </c>
      <c r="G2909" s="12">
        <v>25.11</v>
      </c>
      <c r="H2909" s="12">
        <v>25.271897293880375</v>
      </c>
      <c r="I2909">
        <v>664420</v>
      </c>
      <c r="J2909">
        <v>687</v>
      </c>
      <c r="K2909" s="12">
        <v>16791154</v>
      </c>
      <c r="L2909">
        <v>664420</v>
      </c>
      <c r="M2909">
        <v>100</v>
      </c>
      <c r="N2909">
        <v>1.19</v>
      </c>
      <c r="O2909">
        <v>-1.19</v>
      </c>
      <c r="P2909">
        <f xml:space="preserve"> IF(Stock_Info[[#This Row],[Close Price]] &gt; Stock_Info[[#This Row],[Open Price]], 1, 0)</f>
        <v>0</v>
      </c>
      <c r="Q2909" t="str">
        <f>IF(AND(Stock_Info[[#This Row],[% Deli. Qty to Traded Qty]]&gt;80,Stock_Info[[#This Row],[No. of Trades]]&lt;3000),"Unusual Day","")</f>
        <v>Unusual Day</v>
      </c>
      <c r="R2909" t="str">
        <f>IF(AND(Stock_Info[[#This Row],[Spread High-Low]] &lt; 10, Stock_Info[[#This Row],[% Deli. Qty to Traded Qty]] &gt; 90), "Good Day", "")</f>
        <v>Good Day</v>
      </c>
    </row>
    <row r="2910" spans="1:18">
      <c r="A2910" t="s">
        <v>51</v>
      </c>
      <c r="B2910" s="1">
        <v>45678</v>
      </c>
      <c r="C2910" s="1" t="str">
        <f>"WEEK" &amp;" " &amp;  INT((DAY(Stock_Info[[#This Row],[Date]])+WEEKDAY(DATE(YEAR(Stock_Info[[#This Row],[Date]]),MONTH(Stock_Info[[#This Row],[Date]]),1))-1)/7)+1</f>
        <v>WEEK 4</v>
      </c>
      <c r="D2910" s="12">
        <v>28</v>
      </c>
      <c r="E2910" s="12">
        <v>28</v>
      </c>
      <c r="F2910" s="12">
        <v>26.42</v>
      </c>
      <c r="G2910" s="12">
        <v>26.43</v>
      </c>
      <c r="H2910" s="12">
        <v>26.781646623894424</v>
      </c>
      <c r="I2910">
        <v>93051</v>
      </c>
      <c r="J2910">
        <v>622</v>
      </c>
      <c r="K2910" s="12">
        <v>2492059</v>
      </c>
      <c r="L2910">
        <v>93051</v>
      </c>
      <c r="M2910">
        <v>100</v>
      </c>
      <c r="N2910">
        <v>1.58</v>
      </c>
      <c r="O2910">
        <v>-1.57</v>
      </c>
      <c r="P2910">
        <f xml:space="preserve"> IF(Stock_Info[[#This Row],[Close Price]] &gt; Stock_Info[[#This Row],[Open Price]], 1, 0)</f>
        <v>0</v>
      </c>
      <c r="Q2910" t="str">
        <f>IF(AND(Stock_Info[[#This Row],[% Deli. Qty to Traded Qty]]&gt;80,Stock_Info[[#This Row],[No. of Trades]]&lt;3000),"Unusual Day","")</f>
        <v>Unusual Day</v>
      </c>
      <c r="R2910" t="str">
        <f>IF(AND(Stock_Info[[#This Row],[Spread High-Low]] &lt; 10, Stock_Info[[#This Row],[% Deli. Qty to Traded Qty]] &gt; 90), "Good Day", "")</f>
        <v>Good Day</v>
      </c>
    </row>
    <row r="2911" spans="1:18">
      <c r="A2911" t="s">
        <v>51</v>
      </c>
      <c r="B2911" s="1">
        <v>45677</v>
      </c>
      <c r="C2911" s="1" t="str">
        <f>"WEEK" &amp;" " &amp;  INT((DAY(Stock_Info[[#This Row],[Date]])+WEEKDAY(DATE(YEAR(Stock_Info[[#This Row],[Date]]),MONTH(Stock_Info[[#This Row],[Date]]),1))-1)/7)+1</f>
        <v>WEEK 4</v>
      </c>
      <c r="D2911" s="12">
        <v>28.6</v>
      </c>
      <c r="E2911" s="12">
        <v>28.6</v>
      </c>
      <c r="F2911" s="12">
        <v>27</v>
      </c>
      <c r="G2911" s="12">
        <v>27.81</v>
      </c>
      <c r="H2911" s="12">
        <v>27.848962994363589</v>
      </c>
      <c r="I2911">
        <v>127386</v>
      </c>
      <c r="J2911">
        <v>563</v>
      </c>
      <c r="K2911" s="12">
        <v>3547568</v>
      </c>
      <c r="L2911">
        <v>127386</v>
      </c>
      <c r="M2911">
        <v>100</v>
      </c>
      <c r="N2911">
        <v>1.6</v>
      </c>
      <c r="O2911">
        <v>-0.79</v>
      </c>
      <c r="P2911">
        <f xml:space="preserve"> IF(Stock_Info[[#This Row],[Close Price]] &gt; Stock_Info[[#This Row],[Open Price]], 1, 0)</f>
        <v>0</v>
      </c>
      <c r="Q2911" t="str">
        <f>IF(AND(Stock_Info[[#This Row],[% Deli. Qty to Traded Qty]]&gt;80,Stock_Info[[#This Row],[No. of Trades]]&lt;3000),"Unusual Day","")</f>
        <v>Unusual Day</v>
      </c>
      <c r="R2911" t="str">
        <f>IF(AND(Stock_Info[[#This Row],[Spread High-Low]] &lt; 10, Stock_Info[[#This Row],[% Deli. Qty to Traded Qty]] &gt; 90), "Good Day", "")</f>
        <v>Good Day</v>
      </c>
    </row>
    <row r="2912" spans="1:18">
      <c r="A2912" t="s">
        <v>51</v>
      </c>
      <c r="B2912" s="1">
        <v>45674</v>
      </c>
      <c r="C2912" s="1" t="str">
        <f>"WEEK" &amp;" " &amp;  INT((DAY(Stock_Info[[#This Row],[Date]])+WEEKDAY(DATE(YEAR(Stock_Info[[#This Row],[Date]]),MONTH(Stock_Info[[#This Row],[Date]]),1))-1)/7)+1</f>
        <v>WEEK 3</v>
      </c>
      <c r="D2912" s="12">
        <v>27.08</v>
      </c>
      <c r="E2912" s="12">
        <v>27.87</v>
      </c>
      <c r="F2912" s="12">
        <v>26.55</v>
      </c>
      <c r="G2912" s="12">
        <v>27.82</v>
      </c>
      <c r="H2912" s="12">
        <v>27.57553493003779</v>
      </c>
      <c r="I2912">
        <v>156656</v>
      </c>
      <c r="J2912">
        <v>819</v>
      </c>
      <c r="K2912" s="12">
        <v>4319873</v>
      </c>
      <c r="L2912">
        <v>156656</v>
      </c>
      <c r="M2912">
        <v>100</v>
      </c>
      <c r="N2912">
        <v>1.32</v>
      </c>
      <c r="O2912">
        <v>0.74</v>
      </c>
      <c r="P2912">
        <f xml:space="preserve"> IF(Stock_Info[[#This Row],[Close Price]] &gt; Stock_Info[[#This Row],[Open Price]], 1, 0)</f>
        <v>1</v>
      </c>
      <c r="Q2912" t="str">
        <f>IF(AND(Stock_Info[[#This Row],[% Deli. Qty to Traded Qty]]&gt;80,Stock_Info[[#This Row],[No. of Trades]]&lt;3000),"Unusual Day","")</f>
        <v>Unusual Day</v>
      </c>
      <c r="R2912" t="str">
        <f>IF(AND(Stock_Info[[#This Row],[Spread High-Low]] &lt; 10, Stock_Info[[#This Row],[% Deli. Qty to Traded Qty]] &gt; 90), "Good Day", "")</f>
        <v>Good Day</v>
      </c>
    </row>
    <row r="2913" spans="1:18">
      <c r="A2913" t="s">
        <v>51</v>
      </c>
      <c r="B2913" s="1">
        <v>45673</v>
      </c>
      <c r="C2913" s="1" t="str">
        <f>"WEEK" &amp;" " &amp;  INT((DAY(Stock_Info[[#This Row],[Date]])+WEEKDAY(DATE(YEAR(Stock_Info[[#This Row],[Date]]),MONTH(Stock_Info[[#This Row],[Date]]),1))-1)/7)+1</f>
        <v>WEEK 3</v>
      </c>
      <c r="D2913" s="12">
        <v>25.33</v>
      </c>
      <c r="E2913" s="12">
        <v>26.59</v>
      </c>
      <c r="F2913" s="12">
        <v>25.33</v>
      </c>
      <c r="G2913" s="12">
        <v>26.55</v>
      </c>
      <c r="H2913" s="12">
        <v>26.363303613017035</v>
      </c>
      <c r="I2913">
        <v>302711</v>
      </c>
      <c r="J2913">
        <v>695</v>
      </c>
      <c r="K2913" s="12">
        <v>7980462</v>
      </c>
      <c r="L2913">
        <v>302711</v>
      </c>
      <c r="M2913">
        <v>100</v>
      </c>
      <c r="N2913">
        <v>1.26</v>
      </c>
      <c r="O2913">
        <v>1.22</v>
      </c>
      <c r="P2913">
        <f xml:space="preserve"> IF(Stock_Info[[#This Row],[Close Price]] &gt; Stock_Info[[#This Row],[Open Price]], 1, 0)</f>
        <v>1</v>
      </c>
      <c r="Q2913" t="str">
        <f>IF(AND(Stock_Info[[#This Row],[% Deli. Qty to Traded Qty]]&gt;80,Stock_Info[[#This Row],[No. of Trades]]&lt;3000),"Unusual Day","")</f>
        <v>Unusual Day</v>
      </c>
      <c r="R2913" t="str">
        <f>IF(AND(Stock_Info[[#This Row],[Spread High-Low]] &lt; 10, Stock_Info[[#This Row],[% Deli. Qty to Traded Qty]] &gt; 90), "Good Day", "")</f>
        <v>Good Day</v>
      </c>
    </row>
    <row r="2914" spans="1:18">
      <c r="A2914" t="s">
        <v>51</v>
      </c>
      <c r="B2914" s="1">
        <v>45672</v>
      </c>
      <c r="C2914" s="1" t="str">
        <f>"WEEK" &amp;" " &amp;  INT((DAY(Stock_Info[[#This Row],[Date]])+WEEKDAY(DATE(YEAR(Stock_Info[[#This Row],[Date]]),MONTH(Stock_Info[[#This Row],[Date]]),1))-1)/7)+1</f>
        <v>WEEK 3</v>
      </c>
      <c r="D2914" s="12">
        <v>25.02</v>
      </c>
      <c r="E2914" s="12">
        <v>25.62</v>
      </c>
      <c r="F2914" s="12">
        <v>24.19</v>
      </c>
      <c r="G2914" s="12">
        <v>25.33</v>
      </c>
      <c r="H2914" s="12">
        <v>25.256504074930056</v>
      </c>
      <c r="I2914">
        <v>205525</v>
      </c>
      <c r="J2914">
        <v>520</v>
      </c>
      <c r="K2914" s="12">
        <v>5190843</v>
      </c>
      <c r="L2914">
        <v>205525</v>
      </c>
      <c r="M2914">
        <v>100</v>
      </c>
      <c r="N2914">
        <v>1.43</v>
      </c>
      <c r="O2914">
        <v>0.31</v>
      </c>
      <c r="P2914">
        <f xml:space="preserve"> IF(Stock_Info[[#This Row],[Close Price]] &gt; Stock_Info[[#This Row],[Open Price]], 1, 0)</f>
        <v>1</v>
      </c>
      <c r="Q2914" t="str">
        <f>IF(AND(Stock_Info[[#This Row],[% Deli. Qty to Traded Qty]]&gt;80,Stock_Info[[#This Row],[No. of Trades]]&lt;3000),"Unusual Day","")</f>
        <v>Unusual Day</v>
      </c>
      <c r="R2914" t="str">
        <f>IF(AND(Stock_Info[[#This Row],[Spread High-Low]] &lt; 10, Stock_Info[[#This Row],[% Deli. Qty to Traded Qty]] &gt; 90), "Good Day", "")</f>
        <v>Good Day</v>
      </c>
    </row>
    <row r="2915" spans="1:18">
      <c r="A2915" t="s">
        <v>51</v>
      </c>
      <c r="B2915" s="1">
        <v>45671</v>
      </c>
      <c r="C2915" s="1" t="str">
        <f>"WEEK" &amp;" " &amp;  INT((DAY(Stock_Info[[#This Row],[Date]])+WEEKDAY(DATE(YEAR(Stock_Info[[#This Row],[Date]]),MONTH(Stock_Info[[#This Row],[Date]]),1))-1)/7)+1</f>
        <v>WEEK 3</v>
      </c>
      <c r="D2915" s="12">
        <v>24.8</v>
      </c>
      <c r="E2915" s="12">
        <v>25.5</v>
      </c>
      <c r="F2915" s="12">
        <v>24.01</v>
      </c>
      <c r="G2915" s="12">
        <v>25.02</v>
      </c>
      <c r="H2915" s="12">
        <v>24.749757435262811</v>
      </c>
      <c r="I2915">
        <v>344238</v>
      </c>
      <c r="J2915">
        <v>638</v>
      </c>
      <c r="K2915" s="12">
        <v>8519807</v>
      </c>
      <c r="L2915">
        <v>344238</v>
      </c>
      <c r="M2915">
        <v>100</v>
      </c>
      <c r="N2915">
        <v>1.49</v>
      </c>
      <c r="O2915">
        <v>0.22</v>
      </c>
      <c r="P2915">
        <f xml:space="preserve"> IF(Stock_Info[[#This Row],[Close Price]] &gt; Stock_Info[[#This Row],[Open Price]], 1, 0)</f>
        <v>1</v>
      </c>
      <c r="Q2915" t="str">
        <f>IF(AND(Stock_Info[[#This Row],[% Deli. Qty to Traded Qty]]&gt;80,Stock_Info[[#This Row],[No. of Trades]]&lt;3000),"Unusual Day","")</f>
        <v>Unusual Day</v>
      </c>
      <c r="R2915" t="str">
        <f>IF(AND(Stock_Info[[#This Row],[Spread High-Low]] &lt; 10, Stock_Info[[#This Row],[% Deli. Qty to Traded Qty]] &gt; 90), "Good Day", "")</f>
        <v>Good Day</v>
      </c>
    </row>
    <row r="2916" spans="1:18">
      <c r="A2916" t="s">
        <v>51</v>
      </c>
      <c r="B2916" s="1">
        <v>45670</v>
      </c>
      <c r="C2916" s="1" t="str">
        <f>"WEEK" &amp;" " &amp;  INT((DAY(Stock_Info[[#This Row],[Date]])+WEEKDAY(DATE(YEAR(Stock_Info[[#This Row],[Date]]),MONTH(Stock_Info[[#This Row],[Date]]),1))-1)/7)+1</f>
        <v>WEEK 3</v>
      </c>
      <c r="D2916" s="12">
        <v>26.06</v>
      </c>
      <c r="E2916" s="12">
        <v>26.06</v>
      </c>
      <c r="F2916" s="12">
        <v>24.28</v>
      </c>
      <c r="G2916" s="12">
        <v>24.4</v>
      </c>
      <c r="H2916" s="12">
        <v>24.957402446677147</v>
      </c>
      <c r="I2916">
        <v>148201</v>
      </c>
      <c r="J2916">
        <v>980</v>
      </c>
      <c r="K2916" s="12">
        <v>3698712</v>
      </c>
      <c r="L2916">
        <v>148201</v>
      </c>
      <c r="M2916">
        <v>100</v>
      </c>
      <c r="N2916">
        <v>1.78</v>
      </c>
      <c r="O2916">
        <v>-1.66</v>
      </c>
      <c r="P2916">
        <f xml:space="preserve"> IF(Stock_Info[[#This Row],[Close Price]] &gt; Stock_Info[[#This Row],[Open Price]], 1, 0)</f>
        <v>0</v>
      </c>
      <c r="Q2916" t="str">
        <f>IF(AND(Stock_Info[[#This Row],[% Deli. Qty to Traded Qty]]&gt;80,Stock_Info[[#This Row],[No. of Trades]]&lt;3000),"Unusual Day","")</f>
        <v>Unusual Day</v>
      </c>
      <c r="R2916" t="str">
        <f>IF(AND(Stock_Info[[#This Row],[Spread High-Low]] &lt; 10, Stock_Info[[#This Row],[% Deli. Qty to Traded Qty]] &gt; 90), "Good Day", "")</f>
        <v>Good Day</v>
      </c>
    </row>
    <row r="2917" spans="1:18">
      <c r="A2917" t="s">
        <v>51</v>
      </c>
      <c r="B2917" s="1">
        <v>45667</v>
      </c>
      <c r="C2917" s="1" t="str">
        <f>"WEEK" &amp;" " &amp;  INT((DAY(Stock_Info[[#This Row],[Date]])+WEEKDAY(DATE(YEAR(Stock_Info[[#This Row],[Date]]),MONTH(Stock_Info[[#This Row],[Date]]),1))-1)/7)+1</f>
        <v>WEEK 2</v>
      </c>
      <c r="D2917" s="12">
        <v>26.66</v>
      </c>
      <c r="E2917" s="12">
        <v>26.8</v>
      </c>
      <c r="F2917" s="12">
        <v>25.47</v>
      </c>
      <c r="G2917" s="12">
        <v>25.55</v>
      </c>
      <c r="H2917" s="12">
        <v>25.906166161123949</v>
      </c>
      <c r="I2917">
        <v>91321</v>
      </c>
      <c r="J2917">
        <v>959</v>
      </c>
      <c r="K2917" s="12">
        <v>2365777</v>
      </c>
      <c r="L2917">
        <v>91321</v>
      </c>
      <c r="M2917">
        <v>100</v>
      </c>
      <c r="N2917">
        <v>1.33</v>
      </c>
      <c r="O2917">
        <v>-1.1100000000000001</v>
      </c>
      <c r="P2917">
        <f xml:space="preserve"> IF(Stock_Info[[#This Row],[Close Price]] &gt; Stock_Info[[#This Row],[Open Price]], 1, 0)</f>
        <v>0</v>
      </c>
      <c r="Q2917" t="str">
        <f>IF(AND(Stock_Info[[#This Row],[% Deli. Qty to Traded Qty]]&gt;80,Stock_Info[[#This Row],[No. of Trades]]&lt;3000),"Unusual Day","")</f>
        <v>Unusual Day</v>
      </c>
      <c r="R2917" t="str">
        <f>IF(AND(Stock_Info[[#This Row],[Spread High-Low]] &lt; 10, Stock_Info[[#This Row],[% Deli. Qty to Traded Qty]] &gt; 90), "Good Day", "")</f>
        <v>Good Day</v>
      </c>
    </row>
    <row r="2918" spans="1:18">
      <c r="A2918" t="s">
        <v>51</v>
      </c>
      <c r="B2918" s="1">
        <v>45666</v>
      </c>
      <c r="C2918" s="1" t="str">
        <f>"WEEK" &amp;" " &amp;  INT((DAY(Stock_Info[[#This Row],[Date]])+WEEKDAY(DATE(YEAR(Stock_Info[[#This Row],[Date]]),MONTH(Stock_Info[[#This Row],[Date]]),1))-1)/7)+1</f>
        <v>WEEK 2</v>
      </c>
      <c r="D2918" s="12">
        <v>27.59</v>
      </c>
      <c r="E2918" s="12">
        <v>27.59</v>
      </c>
      <c r="F2918" s="12">
        <v>26.25</v>
      </c>
      <c r="G2918" s="12">
        <v>26.81</v>
      </c>
      <c r="H2918" s="12">
        <v>26.732085962391455</v>
      </c>
      <c r="I2918">
        <v>64028</v>
      </c>
      <c r="J2918">
        <v>271</v>
      </c>
      <c r="K2918" s="12">
        <v>1711602</v>
      </c>
      <c r="L2918">
        <v>64028</v>
      </c>
      <c r="M2918">
        <v>100</v>
      </c>
      <c r="N2918">
        <v>1.34</v>
      </c>
      <c r="O2918">
        <v>-0.78</v>
      </c>
      <c r="P2918">
        <f xml:space="preserve"> IF(Stock_Info[[#This Row],[Close Price]] &gt; Stock_Info[[#This Row],[Open Price]], 1, 0)</f>
        <v>0</v>
      </c>
      <c r="Q2918" t="str">
        <f>IF(AND(Stock_Info[[#This Row],[% Deli. Qty to Traded Qty]]&gt;80,Stock_Info[[#This Row],[No. of Trades]]&lt;3000),"Unusual Day","")</f>
        <v>Unusual Day</v>
      </c>
      <c r="R2918" t="str">
        <f>IF(AND(Stock_Info[[#This Row],[Spread High-Low]] &lt; 10, Stock_Info[[#This Row],[% Deli. Qty to Traded Qty]] &gt; 90), "Good Day", "")</f>
        <v>Good Day</v>
      </c>
    </row>
    <row r="2919" spans="1:18">
      <c r="A2919" t="s">
        <v>51</v>
      </c>
      <c r="B2919" s="1">
        <v>45665</v>
      </c>
      <c r="C2919" s="1" t="str">
        <f>"WEEK" &amp;" " &amp;  INT((DAY(Stock_Info[[#This Row],[Date]])+WEEKDAY(DATE(YEAR(Stock_Info[[#This Row],[Date]]),MONTH(Stock_Info[[#This Row],[Date]]),1))-1)/7)+1</f>
        <v>WEEK 2</v>
      </c>
      <c r="D2919" s="12">
        <v>29.19</v>
      </c>
      <c r="E2919" s="12">
        <v>29.19</v>
      </c>
      <c r="F2919" s="12">
        <v>27.59</v>
      </c>
      <c r="G2919" s="12">
        <v>27.59</v>
      </c>
      <c r="H2919" s="12">
        <v>27.772528771384138</v>
      </c>
      <c r="I2919">
        <v>80375</v>
      </c>
      <c r="J2919">
        <v>393</v>
      </c>
      <c r="K2919" s="12">
        <v>2232217</v>
      </c>
      <c r="L2919">
        <v>80375</v>
      </c>
      <c r="M2919">
        <v>100</v>
      </c>
      <c r="N2919">
        <v>1.6</v>
      </c>
      <c r="O2919">
        <v>-1.6</v>
      </c>
      <c r="P2919">
        <f xml:space="preserve"> IF(Stock_Info[[#This Row],[Close Price]] &gt; Stock_Info[[#This Row],[Open Price]], 1, 0)</f>
        <v>0</v>
      </c>
      <c r="Q2919" t="str">
        <f>IF(AND(Stock_Info[[#This Row],[% Deli. Qty to Traded Qty]]&gt;80,Stock_Info[[#This Row],[No. of Trades]]&lt;3000),"Unusual Day","")</f>
        <v>Unusual Day</v>
      </c>
      <c r="R2919" t="str">
        <f>IF(AND(Stock_Info[[#This Row],[Spread High-Low]] &lt; 10, Stock_Info[[#This Row],[% Deli. Qty to Traded Qty]] &gt; 90), "Good Day", "")</f>
        <v>Good Day</v>
      </c>
    </row>
    <row r="2920" spans="1:18">
      <c r="A2920" t="s">
        <v>51</v>
      </c>
      <c r="B2920" s="1">
        <v>45664</v>
      </c>
      <c r="C2920" s="1" t="str">
        <f>"WEEK" &amp;" " &amp;  INT((DAY(Stock_Info[[#This Row],[Date]])+WEEKDAY(DATE(YEAR(Stock_Info[[#This Row],[Date]]),MONTH(Stock_Info[[#This Row],[Date]]),1))-1)/7)+1</f>
        <v>WEEK 2</v>
      </c>
      <c r="D2920" s="12">
        <v>29.89</v>
      </c>
      <c r="E2920" s="12">
        <v>30.48</v>
      </c>
      <c r="F2920" s="12">
        <v>28.7</v>
      </c>
      <c r="G2920" s="12">
        <v>29.04</v>
      </c>
      <c r="H2920" s="12">
        <v>29.512620734063102</v>
      </c>
      <c r="I2920">
        <v>31060</v>
      </c>
      <c r="J2920">
        <v>197</v>
      </c>
      <c r="K2920" s="12">
        <v>916662</v>
      </c>
      <c r="L2920">
        <v>31060</v>
      </c>
      <c r="M2920">
        <v>100</v>
      </c>
      <c r="N2920">
        <v>1.78</v>
      </c>
      <c r="O2920">
        <v>-0.85</v>
      </c>
      <c r="P2920">
        <f xml:space="preserve"> IF(Stock_Info[[#This Row],[Close Price]] &gt; Stock_Info[[#This Row],[Open Price]], 1, 0)</f>
        <v>0</v>
      </c>
      <c r="Q2920" t="str">
        <f>IF(AND(Stock_Info[[#This Row],[% Deli. Qty to Traded Qty]]&gt;80,Stock_Info[[#This Row],[No. of Trades]]&lt;3000),"Unusual Day","")</f>
        <v>Unusual Day</v>
      </c>
      <c r="R2920" t="str">
        <f>IF(AND(Stock_Info[[#This Row],[Spread High-Low]] &lt; 10, Stock_Info[[#This Row],[% Deli. Qty to Traded Qty]] &gt; 90), "Good Day", "")</f>
        <v>Good Day</v>
      </c>
    </row>
    <row r="2921" spans="1:18">
      <c r="A2921" t="s">
        <v>51</v>
      </c>
      <c r="B2921" s="1">
        <v>45663</v>
      </c>
      <c r="C2921" s="1" t="str">
        <f>"WEEK" &amp;" " &amp;  INT((DAY(Stock_Info[[#This Row],[Date]])+WEEKDAY(DATE(YEAR(Stock_Info[[#This Row],[Date]]),MONTH(Stock_Info[[#This Row],[Date]]),1))-1)/7)+1</f>
        <v>WEEK 2</v>
      </c>
      <c r="D2921" s="12">
        <v>31.99</v>
      </c>
      <c r="E2921" s="12">
        <v>32.19</v>
      </c>
      <c r="F2921" s="12">
        <v>29.89</v>
      </c>
      <c r="G2921" s="12">
        <v>29.91</v>
      </c>
      <c r="H2921" s="12">
        <v>30.193242693429173</v>
      </c>
      <c r="I2921">
        <v>58988</v>
      </c>
      <c r="J2921">
        <v>270</v>
      </c>
      <c r="K2921" s="12">
        <v>1781039</v>
      </c>
      <c r="L2921">
        <v>58988</v>
      </c>
      <c r="M2921">
        <v>100</v>
      </c>
      <c r="N2921">
        <v>2.2999999999999998</v>
      </c>
      <c r="O2921">
        <v>-2.08</v>
      </c>
      <c r="P2921">
        <f xml:space="preserve"> IF(Stock_Info[[#This Row],[Close Price]] &gt; Stock_Info[[#This Row],[Open Price]], 1, 0)</f>
        <v>0</v>
      </c>
      <c r="Q2921" t="str">
        <f>IF(AND(Stock_Info[[#This Row],[% Deli. Qty to Traded Qty]]&gt;80,Stock_Info[[#This Row],[No. of Trades]]&lt;3000),"Unusual Day","")</f>
        <v>Unusual Day</v>
      </c>
      <c r="R2921" t="str">
        <f>IF(AND(Stock_Info[[#This Row],[Spread High-Low]] &lt; 10, Stock_Info[[#This Row],[% Deli. Qty to Traded Qty]] &gt; 90), "Good Day", "")</f>
        <v>Good Day</v>
      </c>
    </row>
    <row r="2922" spans="1:18">
      <c r="A2922" t="s">
        <v>51</v>
      </c>
      <c r="B2922" s="1">
        <v>45660</v>
      </c>
      <c r="C2922" s="1" t="str">
        <f>"WEEK" &amp;" " &amp;  INT((DAY(Stock_Info[[#This Row],[Date]])+WEEKDAY(DATE(YEAR(Stock_Info[[#This Row],[Date]]),MONTH(Stock_Info[[#This Row],[Date]]),1))-1)/7)+1</f>
        <v>WEEK 1</v>
      </c>
      <c r="D2922" s="12">
        <v>32.15</v>
      </c>
      <c r="E2922" s="12">
        <v>32.28</v>
      </c>
      <c r="F2922" s="12">
        <v>31.26</v>
      </c>
      <c r="G2922" s="12">
        <v>31.46</v>
      </c>
      <c r="H2922" s="12">
        <v>31.743161047773327</v>
      </c>
      <c r="I2922">
        <v>32717</v>
      </c>
      <c r="J2922">
        <v>199</v>
      </c>
      <c r="K2922" s="12">
        <v>1038541</v>
      </c>
      <c r="L2922">
        <v>32717</v>
      </c>
      <c r="M2922">
        <v>100</v>
      </c>
      <c r="N2922">
        <v>1.02</v>
      </c>
      <c r="O2922">
        <v>-0.69</v>
      </c>
      <c r="P2922">
        <f xml:space="preserve"> IF(Stock_Info[[#This Row],[Close Price]] &gt; Stock_Info[[#This Row],[Open Price]], 1, 0)</f>
        <v>0</v>
      </c>
      <c r="Q2922" t="str">
        <f>IF(AND(Stock_Info[[#This Row],[% Deli. Qty to Traded Qty]]&gt;80,Stock_Info[[#This Row],[No. of Trades]]&lt;3000),"Unusual Day","")</f>
        <v>Unusual Day</v>
      </c>
      <c r="R2922" t="str">
        <f>IF(AND(Stock_Info[[#This Row],[Spread High-Low]] &lt; 10, Stock_Info[[#This Row],[% Deli. Qty to Traded Qty]] &gt; 90), "Good Day", "")</f>
        <v>Good Day</v>
      </c>
    </row>
    <row r="2923" spans="1:18">
      <c r="A2923" t="s">
        <v>51</v>
      </c>
      <c r="B2923" s="1">
        <v>45659</v>
      </c>
      <c r="C2923" s="1" t="str">
        <f>"WEEK" &amp;" " &amp;  INT((DAY(Stock_Info[[#This Row],[Date]])+WEEKDAY(DATE(YEAR(Stock_Info[[#This Row],[Date]]),MONTH(Stock_Info[[#This Row],[Date]]),1))-1)/7)+1</f>
        <v>WEEK 1</v>
      </c>
      <c r="D2923" s="12">
        <v>33.090000000000003</v>
      </c>
      <c r="E2923" s="12">
        <v>33.090000000000003</v>
      </c>
      <c r="F2923" s="12">
        <v>31.31</v>
      </c>
      <c r="G2923" s="12">
        <v>31.55</v>
      </c>
      <c r="H2923" s="12">
        <v>31.563059946729393</v>
      </c>
      <c r="I2923">
        <v>57818</v>
      </c>
      <c r="J2923">
        <v>206</v>
      </c>
      <c r="K2923" s="12">
        <v>1824913</v>
      </c>
      <c r="L2923">
        <v>57818</v>
      </c>
      <c r="M2923">
        <v>100</v>
      </c>
      <c r="N2923">
        <v>1.78</v>
      </c>
      <c r="O2923">
        <v>-1.54</v>
      </c>
      <c r="P2923">
        <f xml:space="preserve"> IF(Stock_Info[[#This Row],[Close Price]] &gt; Stock_Info[[#This Row],[Open Price]], 1, 0)</f>
        <v>0</v>
      </c>
      <c r="Q2923" t="str">
        <f>IF(AND(Stock_Info[[#This Row],[% Deli. Qty to Traded Qty]]&gt;80,Stock_Info[[#This Row],[No. of Trades]]&lt;3000),"Unusual Day","")</f>
        <v>Unusual Day</v>
      </c>
      <c r="R2923" t="str">
        <f>IF(AND(Stock_Info[[#This Row],[Spread High-Low]] &lt; 10, Stock_Info[[#This Row],[% Deli. Qty to Traded Qty]] &gt; 90), "Good Day", "")</f>
        <v>Good Day</v>
      </c>
    </row>
    <row r="2924" spans="1:18">
      <c r="A2924" t="s">
        <v>51</v>
      </c>
      <c r="B2924" s="1">
        <v>45658</v>
      </c>
      <c r="C2924" s="1" t="str">
        <f>"WEEK" &amp;" " &amp;  INT((DAY(Stock_Info[[#This Row],[Date]])+WEEKDAY(DATE(YEAR(Stock_Info[[#This Row],[Date]]),MONTH(Stock_Info[[#This Row],[Date]]),1))-1)/7)+1</f>
        <v>WEEK 1</v>
      </c>
      <c r="D2924" s="12">
        <v>31.25</v>
      </c>
      <c r="E2924" s="12">
        <v>31.99</v>
      </c>
      <c r="F2924" s="12">
        <v>31</v>
      </c>
      <c r="G2924" s="12">
        <v>31.63</v>
      </c>
      <c r="H2924" s="12">
        <v>31.545522492642593</v>
      </c>
      <c r="I2924">
        <v>363919</v>
      </c>
      <c r="J2924">
        <v>328</v>
      </c>
      <c r="K2924" s="12">
        <v>11480015</v>
      </c>
      <c r="L2924">
        <v>363919</v>
      </c>
      <c r="M2924">
        <v>100</v>
      </c>
      <c r="N2924">
        <v>0.99</v>
      </c>
      <c r="O2924">
        <v>0.38</v>
      </c>
      <c r="P2924">
        <f xml:space="preserve"> IF(Stock_Info[[#This Row],[Close Price]] &gt; Stock_Info[[#This Row],[Open Price]], 1, 0)</f>
        <v>1</v>
      </c>
      <c r="Q2924" t="str">
        <f>IF(AND(Stock_Info[[#This Row],[% Deli. Qty to Traded Qty]]&gt;80,Stock_Info[[#This Row],[No. of Trades]]&lt;3000),"Unusual Day","")</f>
        <v>Unusual Day</v>
      </c>
      <c r="R2924" t="str">
        <f>IF(AND(Stock_Info[[#This Row],[Spread High-Low]] &lt; 10, Stock_Info[[#This Row],[% Deli. Qty to Traded Qty]] &gt; 90), "Good Day", "")</f>
        <v>Good Day</v>
      </c>
    </row>
    <row r="2925" spans="1:18">
      <c r="A2925" t="s">
        <v>51</v>
      </c>
      <c r="B2925" s="1">
        <v>45657</v>
      </c>
      <c r="C2925" s="1" t="str">
        <f>"WEEK" &amp;" " &amp;  INT((DAY(Stock_Info[[#This Row],[Date]])+WEEKDAY(DATE(YEAR(Stock_Info[[#This Row],[Date]]),MONTH(Stock_Info[[#This Row],[Date]]),1))-1)/7)+1</f>
        <v>WEEK 5</v>
      </c>
      <c r="D2925" s="12">
        <v>30.7</v>
      </c>
      <c r="E2925" s="12">
        <v>31.64</v>
      </c>
      <c r="F2925" s="12">
        <v>29.52</v>
      </c>
      <c r="G2925" s="12">
        <v>31.27</v>
      </c>
      <c r="H2925" s="12">
        <v>30.268603404933998</v>
      </c>
      <c r="I2925">
        <v>510377</v>
      </c>
      <c r="J2925">
        <v>274</v>
      </c>
      <c r="K2925" s="12">
        <v>15448399</v>
      </c>
      <c r="L2925">
        <v>510377</v>
      </c>
      <c r="M2925">
        <v>100</v>
      </c>
      <c r="N2925">
        <v>2.12</v>
      </c>
      <c r="O2925">
        <v>0.56999999999999995</v>
      </c>
      <c r="P2925">
        <f xml:space="preserve"> IF(Stock_Info[[#This Row],[Close Price]] &gt; Stock_Info[[#This Row],[Open Price]], 1, 0)</f>
        <v>1</v>
      </c>
      <c r="Q2925" t="str">
        <f>IF(AND(Stock_Info[[#This Row],[% Deli. Qty to Traded Qty]]&gt;80,Stock_Info[[#This Row],[No. of Trades]]&lt;3000),"Unusual Day","")</f>
        <v>Unusual Day</v>
      </c>
      <c r="R2925" t="str">
        <f>IF(AND(Stock_Info[[#This Row],[Spread High-Low]] &lt; 10, Stock_Info[[#This Row],[% Deli. Qty to Traded Qty]] &gt; 90), "Good Day", "")</f>
        <v>Good Day</v>
      </c>
    </row>
    <row r="2926" spans="1:18">
      <c r="A2926" t="s">
        <v>51</v>
      </c>
      <c r="B2926" s="1">
        <v>45656</v>
      </c>
      <c r="C2926" s="1" t="str">
        <f>"WEEK" &amp;" " &amp;  INT((DAY(Stock_Info[[#This Row],[Date]])+WEEKDAY(DATE(YEAR(Stock_Info[[#This Row],[Date]]),MONTH(Stock_Info[[#This Row],[Date]]),1))-1)/7)+1</f>
        <v>WEEK 5</v>
      </c>
      <c r="D2926" s="12">
        <v>32.200000000000003</v>
      </c>
      <c r="E2926" s="12">
        <v>32.200000000000003</v>
      </c>
      <c r="F2926" s="12">
        <v>30.6</v>
      </c>
      <c r="G2926" s="12">
        <v>30.84</v>
      </c>
      <c r="H2926" s="12">
        <v>31.079329337998406</v>
      </c>
      <c r="I2926">
        <v>288670</v>
      </c>
      <c r="J2926">
        <v>2016</v>
      </c>
      <c r="K2926" s="12">
        <v>8971670</v>
      </c>
      <c r="L2926">
        <v>97139</v>
      </c>
      <c r="M2926">
        <v>33.65</v>
      </c>
      <c r="N2926">
        <v>1.6</v>
      </c>
      <c r="O2926">
        <v>-1.36</v>
      </c>
      <c r="P2926">
        <f xml:space="preserve"> IF(Stock_Info[[#This Row],[Close Price]] &gt; Stock_Info[[#This Row],[Open Price]], 1, 0)</f>
        <v>0</v>
      </c>
      <c r="Q2926" t="str">
        <f>IF(AND(Stock_Info[[#This Row],[% Deli. Qty to Traded Qty]]&gt;80,Stock_Info[[#This Row],[No. of Trades]]&lt;3000),"Unusual Day","")</f>
        <v/>
      </c>
      <c r="R2926" t="str">
        <f>IF(AND(Stock_Info[[#This Row],[Spread High-Low]] &lt; 10, Stock_Info[[#This Row],[% Deli. Qty to Traded Qty]] &gt; 90), "Good Day", "")</f>
        <v/>
      </c>
    </row>
    <row r="2927" spans="1:18">
      <c r="A2927" t="s">
        <v>51</v>
      </c>
      <c r="B2927" s="1">
        <v>45653</v>
      </c>
      <c r="C2927" s="1" t="str">
        <f>"WEEK" &amp;" " &amp;  INT((DAY(Stock_Info[[#This Row],[Date]])+WEEKDAY(DATE(YEAR(Stock_Info[[#This Row],[Date]]),MONTH(Stock_Info[[#This Row],[Date]]),1))-1)/7)+1</f>
        <v>WEEK 4</v>
      </c>
      <c r="D2927" s="12">
        <v>32.57</v>
      </c>
      <c r="E2927" s="12">
        <v>33.799999999999997</v>
      </c>
      <c r="F2927" s="12">
        <v>31.6</v>
      </c>
      <c r="G2927" s="12">
        <v>32.19</v>
      </c>
      <c r="H2927" s="12">
        <v>32.869970495876323</v>
      </c>
      <c r="I2927">
        <v>927328</v>
      </c>
      <c r="J2927">
        <v>4589</v>
      </c>
      <c r="K2927" s="12">
        <v>30481244</v>
      </c>
      <c r="L2927">
        <v>369805</v>
      </c>
      <c r="M2927">
        <v>39.880000000000003</v>
      </c>
      <c r="N2927">
        <v>2.2000000000000002</v>
      </c>
      <c r="O2927">
        <v>-0.38</v>
      </c>
      <c r="P2927">
        <f xml:space="preserve"> IF(Stock_Info[[#This Row],[Close Price]] &gt; Stock_Info[[#This Row],[Open Price]], 1, 0)</f>
        <v>0</v>
      </c>
      <c r="Q2927" t="str">
        <f>IF(AND(Stock_Info[[#This Row],[% Deli. Qty to Traded Qty]]&gt;80,Stock_Info[[#This Row],[No. of Trades]]&lt;3000),"Unusual Day","")</f>
        <v/>
      </c>
      <c r="R2927" t="str">
        <f>IF(AND(Stock_Info[[#This Row],[Spread High-Low]] &lt; 10, Stock_Info[[#This Row],[% Deli. Qty to Traded Qty]] &gt; 90), "Good Day", "")</f>
        <v/>
      </c>
    </row>
    <row r="2928" spans="1:18">
      <c r="A2928" t="s">
        <v>51</v>
      </c>
      <c r="B2928" s="1">
        <v>45652</v>
      </c>
      <c r="C2928" s="1" t="str">
        <f>"WEEK" &amp;" " &amp;  INT((DAY(Stock_Info[[#This Row],[Date]])+WEEKDAY(DATE(YEAR(Stock_Info[[#This Row],[Date]]),MONTH(Stock_Info[[#This Row],[Date]]),1))-1)/7)+1</f>
        <v>WEEK 4</v>
      </c>
      <c r="D2928" s="12">
        <v>42.63</v>
      </c>
      <c r="E2928" s="12">
        <v>45.04</v>
      </c>
      <c r="F2928" s="12">
        <v>41.96</v>
      </c>
      <c r="G2928" s="12">
        <v>44.36</v>
      </c>
      <c r="H2928" s="12">
        <v>43.204959824863053</v>
      </c>
      <c r="I2928">
        <v>2483999</v>
      </c>
      <c r="J2928">
        <v>3881</v>
      </c>
      <c r="K2928" s="12">
        <v>107321077</v>
      </c>
      <c r="L2928">
        <v>2083346</v>
      </c>
      <c r="M2928">
        <v>83.87</v>
      </c>
      <c r="N2928">
        <v>3.08</v>
      </c>
      <c r="O2928">
        <v>1.73</v>
      </c>
      <c r="P2928">
        <f xml:space="preserve"> IF(Stock_Info[[#This Row],[Close Price]] &gt; Stock_Info[[#This Row],[Open Price]], 1, 0)</f>
        <v>1</v>
      </c>
      <c r="Q2928" t="str">
        <f>IF(AND(Stock_Info[[#This Row],[% Deli. Qty to Traded Qty]]&gt;80,Stock_Info[[#This Row],[No. of Trades]]&lt;3000),"Unusual Day","")</f>
        <v/>
      </c>
      <c r="R2928" t="str">
        <f>IF(AND(Stock_Info[[#This Row],[Spread High-Low]] &lt; 10, Stock_Info[[#This Row],[% Deli. Qty to Traded Qty]] &gt; 90), "Good Day", "")</f>
        <v/>
      </c>
    </row>
    <row r="2929" spans="1:18">
      <c r="A2929" t="s">
        <v>51</v>
      </c>
      <c r="B2929" s="1">
        <v>45650</v>
      </c>
      <c r="C2929" s="1" t="str">
        <f>"WEEK" &amp;" " &amp;  INT((DAY(Stock_Info[[#This Row],[Date]])+WEEKDAY(DATE(YEAR(Stock_Info[[#This Row],[Date]]),MONTH(Stock_Info[[#This Row],[Date]]),1))-1)/7)+1</f>
        <v>WEEK 4</v>
      </c>
      <c r="D2929" s="12">
        <v>42.04</v>
      </c>
      <c r="E2929" s="12">
        <v>42.34</v>
      </c>
      <c r="F2929" s="12">
        <v>41.39</v>
      </c>
      <c r="G2929" s="12">
        <v>41.79</v>
      </c>
      <c r="H2929" s="12">
        <v>41.8290901823325</v>
      </c>
      <c r="I2929">
        <v>195138</v>
      </c>
      <c r="J2929">
        <v>1469</v>
      </c>
      <c r="K2929" s="12">
        <v>8162445</v>
      </c>
      <c r="L2929">
        <v>117098</v>
      </c>
      <c r="M2929">
        <v>60.01</v>
      </c>
      <c r="N2929">
        <v>0.95</v>
      </c>
      <c r="O2929">
        <v>-0.25</v>
      </c>
      <c r="P2929">
        <f xml:space="preserve"> IF(Stock_Info[[#This Row],[Close Price]] &gt; Stock_Info[[#This Row],[Open Price]], 1, 0)</f>
        <v>0</v>
      </c>
      <c r="Q2929" t="str">
        <f>IF(AND(Stock_Info[[#This Row],[% Deli. Qty to Traded Qty]]&gt;80,Stock_Info[[#This Row],[No. of Trades]]&lt;3000),"Unusual Day","")</f>
        <v/>
      </c>
      <c r="R2929" t="str">
        <f>IF(AND(Stock_Info[[#This Row],[Spread High-Low]] &lt; 10, Stock_Info[[#This Row],[% Deli. Qty to Traded Qty]] &gt; 90), "Good Day", "")</f>
        <v/>
      </c>
    </row>
    <row r="2930" spans="1:18">
      <c r="A2930" t="s">
        <v>51</v>
      </c>
      <c r="B2930" s="1">
        <v>45649</v>
      </c>
      <c r="C2930" s="1" t="str">
        <f>"WEEK" &amp;" " &amp;  INT((DAY(Stock_Info[[#This Row],[Date]])+WEEKDAY(DATE(YEAR(Stock_Info[[#This Row],[Date]]),MONTH(Stock_Info[[#This Row],[Date]]),1))-1)/7)+1</f>
        <v>WEEK 4</v>
      </c>
      <c r="D2930" s="12">
        <v>42.49</v>
      </c>
      <c r="E2930" s="12">
        <v>43</v>
      </c>
      <c r="F2930" s="12">
        <v>41.15</v>
      </c>
      <c r="G2930" s="12">
        <v>42.07</v>
      </c>
      <c r="H2930" s="12">
        <v>42.037345194684967</v>
      </c>
      <c r="I2930">
        <v>265737</v>
      </c>
      <c r="J2930">
        <v>1842</v>
      </c>
      <c r="K2930" s="12">
        <v>11170878</v>
      </c>
      <c r="L2930">
        <v>150247</v>
      </c>
      <c r="M2930">
        <v>56.54</v>
      </c>
      <c r="N2930">
        <v>1.85</v>
      </c>
      <c r="O2930">
        <v>-0.42</v>
      </c>
      <c r="P2930">
        <f xml:space="preserve"> IF(Stock_Info[[#This Row],[Close Price]] &gt; Stock_Info[[#This Row],[Open Price]], 1, 0)</f>
        <v>0</v>
      </c>
      <c r="Q2930" t="str">
        <f>IF(AND(Stock_Info[[#This Row],[% Deli. Qty to Traded Qty]]&gt;80,Stock_Info[[#This Row],[No. of Trades]]&lt;3000),"Unusual Day","")</f>
        <v/>
      </c>
      <c r="R2930" t="str">
        <f>IF(AND(Stock_Info[[#This Row],[Spread High-Low]] &lt; 10, Stock_Info[[#This Row],[% Deli. Qty to Traded Qty]] &gt; 90), "Good Day", "")</f>
        <v/>
      </c>
    </row>
    <row r="2931" spans="1:18">
      <c r="A2931" t="s">
        <v>51</v>
      </c>
      <c r="B2931" s="1">
        <v>45646</v>
      </c>
      <c r="C2931" s="1" t="str">
        <f>"WEEK" &amp;" " &amp;  INT((DAY(Stock_Info[[#This Row],[Date]])+WEEKDAY(DATE(YEAR(Stock_Info[[#This Row],[Date]]),MONTH(Stock_Info[[#This Row],[Date]]),1))-1)/7)+1</f>
        <v>WEEK 3</v>
      </c>
      <c r="D2931" s="12">
        <v>42.01</v>
      </c>
      <c r="E2931" s="12">
        <v>42.78</v>
      </c>
      <c r="F2931" s="12">
        <v>41.14</v>
      </c>
      <c r="G2931" s="12">
        <v>41.76</v>
      </c>
      <c r="H2931" s="12">
        <v>42.014224531298282</v>
      </c>
      <c r="I2931">
        <v>278322</v>
      </c>
      <c r="J2931">
        <v>2396</v>
      </c>
      <c r="K2931" s="12">
        <v>11693483</v>
      </c>
      <c r="L2931">
        <v>126389</v>
      </c>
      <c r="M2931">
        <v>45.41</v>
      </c>
      <c r="N2931">
        <v>1.64</v>
      </c>
      <c r="O2931">
        <v>-0.25</v>
      </c>
      <c r="P2931">
        <f xml:space="preserve"> IF(Stock_Info[[#This Row],[Close Price]] &gt; Stock_Info[[#This Row],[Open Price]], 1, 0)</f>
        <v>0</v>
      </c>
      <c r="Q2931" t="str">
        <f>IF(AND(Stock_Info[[#This Row],[% Deli. Qty to Traded Qty]]&gt;80,Stock_Info[[#This Row],[No. of Trades]]&lt;3000),"Unusual Day","")</f>
        <v/>
      </c>
      <c r="R2931" t="str">
        <f>IF(AND(Stock_Info[[#This Row],[Spread High-Low]] &lt; 10, Stock_Info[[#This Row],[% Deli. Qty to Traded Qty]] &gt; 90), "Good Day", "")</f>
        <v/>
      </c>
    </row>
    <row r="2932" spans="1:18">
      <c r="A2932" t="s">
        <v>51</v>
      </c>
      <c r="B2932" s="1">
        <v>45645</v>
      </c>
      <c r="C2932" s="1" t="str">
        <f>"WEEK" &amp;" " &amp;  INT((DAY(Stock_Info[[#This Row],[Date]])+WEEKDAY(DATE(YEAR(Stock_Info[[#This Row],[Date]]),MONTH(Stock_Info[[#This Row],[Date]]),1))-1)/7)+1</f>
        <v>WEEK 3</v>
      </c>
      <c r="D2932" s="12">
        <v>40.049999999999997</v>
      </c>
      <c r="E2932" s="12">
        <v>41.16</v>
      </c>
      <c r="F2932" s="12">
        <v>39.1</v>
      </c>
      <c r="G2932" s="12">
        <v>40.33</v>
      </c>
      <c r="H2932" s="12">
        <v>40.167617504158208</v>
      </c>
      <c r="I2932">
        <v>304819</v>
      </c>
      <c r="J2932">
        <v>1612</v>
      </c>
      <c r="K2932" s="12">
        <v>12243853</v>
      </c>
      <c r="L2932">
        <v>112504</v>
      </c>
      <c r="M2932">
        <v>36.909999999999997</v>
      </c>
      <c r="N2932">
        <v>2.06</v>
      </c>
      <c r="O2932">
        <v>0.28000000000000003</v>
      </c>
      <c r="P2932">
        <f xml:space="preserve"> IF(Stock_Info[[#This Row],[Close Price]] &gt; Stock_Info[[#This Row],[Open Price]], 1, 0)</f>
        <v>1</v>
      </c>
      <c r="Q2932" t="str">
        <f>IF(AND(Stock_Info[[#This Row],[% Deli. Qty to Traded Qty]]&gt;80,Stock_Info[[#This Row],[No. of Trades]]&lt;3000),"Unusual Day","")</f>
        <v/>
      </c>
      <c r="R2932" t="str">
        <f>IF(AND(Stock_Info[[#This Row],[Spread High-Low]] &lt; 10, Stock_Info[[#This Row],[% Deli. Qty to Traded Qty]] &gt; 90), "Good Day", "")</f>
        <v/>
      </c>
    </row>
    <row r="2933" spans="1:18">
      <c r="A2933" t="s">
        <v>51</v>
      </c>
      <c r="B2933" s="1">
        <v>45644</v>
      </c>
      <c r="C2933" s="1" t="str">
        <f>"WEEK" &amp;" " &amp;  INT((DAY(Stock_Info[[#This Row],[Date]])+WEEKDAY(DATE(YEAR(Stock_Info[[#This Row],[Date]]),MONTH(Stock_Info[[#This Row],[Date]]),1))-1)/7)+1</f>
        <v>WEEK 3</v>
      </c>
      <c r="D2933" s="12">
        <v>43.09</v>
      </c>
      <c r="E2933" s="12">
        <v>43.09</v>
      </c>
      <c r="F2933" s="12">
        <v>40.17</v>
      </c>
      <c r="G2933" s="12">
        <v>40.56</v>
      </c>
      <c r="H2933" s="12">
        <v>41.154313012649098</v>
      </c>
      <c r="I2933">
        <v>166415</v>
      </c>
      <c r="J2933">
        <v>1688</v>
      </c>
      <c r="K2933" s="12">
        <v>6848695</v>
      </c>
      <c r="L2933">
        <v>85189</v>
      </c>
      <c r="M2933">
        <v>51.19</v>
      </c>
      <c r="N2933">
        <v>2.92</v>
      </c>
      <c r="O2933">
        <v>-2.5299999999999998</v>
      </c>
      <c r="P2933">
        <f xml:space="preserve"> IF(Stock_Info[[#This Row],[Close Price]] &gt; Stock_Info[[#This Row],[Open Price]], 1, 0)</f>
        <v>0</v>
      </c>
      <c r="Q2933" t="str">
        <f>IF(AND(Stock_Info[[#This Row],[% Deli. Qty to Traded Qty]]&gt;80,Stock_Info[[#This Row],[No. of Trades]]&lt;3000),"Unusual Day","")</f>
        <v/>
      </c>
      <c r="R2933" t="str">
        <f>IF(AND(Stock_Info[[#This Row],[Spread High-Low]] &lt; 10, Stock_Info[[#This Row],[% Deli. Qty to Traded Qty]] &gt; 90), "Good Day", "")</f>
        <v/>
      </c>
    </row>
    <row r="2934" spans="1:18">
      <c r="A2934" t="s">
        <v>51</v>
      </c>
      <c r="B2934" s="1">
        <v>45643</v>
      </c>
      <c r="C2934" s="1" t="str">
        <f>"WEEK" &amp;" " &amp;  INT((DAY(Stock_Info[[#This Row],[Date]])+WEEKDAY(DATE(YEAR(Stock_Info[[#This Row],[Date]]),MONTH(Stock_Info[[#This Row],[Date]]),1))-1)/7)+1</f>
        <v>WEEK 3</v>
      </c>
      <c r="D2934" s="12">
        <v>40.53</v>
      </c>
      <c r="E2934" s="12">
        <v>43.2</v>
      </c>
      <c r="F2934" s="12">
        <v>39.549999999999997</v>
      </c>
      <c r="G2934" s="12">
        <v>42.5</v>
      </c>
      <c r="H2934" s="12">
        <v>41.945582688840901</v>
      </c>
      <c r="I2934">
        <v>325062</v>
      </c>
      <c r="J2934">
        <v>2323</v>
      </c>
      <c r="K2934" s="12">
        <v>13634915</v>
      </c>
      <c r="L2934">
        <v>152834</v>
      </c>
      <c r="M2934">
        <v>47.02</v>
      </c>
      <c r="N2934">
        <v>3.65</v>
      </c>
      <c r="O2934">
        <v>1.97</v>
      </c>
      <c r="P2934">
        <f xml:space="preserve"> IF(Stock_Info[[#This Row],[Close Price]] &gt; Stock_Info[[#This Row],[Open Price]], 1, 0)</f>
        <v>1</v>
      </c>
      <c r="Q2934" t="str">
        <f>IF(AND(Stock_Info[[#This Row],[% Deli. Qty to Traded Qty]]&gt;80,Stock_Info[[#This Row],[No. of Trades]]&lt;3000),"Unusual Day","")</f>
        <v/>
      </c>
      <c r="R2934" t="str">
        <f>IF(AND(Stock_Info[[#This Row],[Spread High-Low]] &lt; 10, Stock_Info[[#This Row],[% Deli. Qty to Traded Qty]] &gt; 90), "Good Day", "")</f>
        <v/>
      </c>
    </row>
    <row r="2935" spans="1:18">
      <c r="A2935" t="s">
        <v>51</v>
      </c>
      <c r="B2935" s="1">
        <v>45642</v>
      </c>
      <c r="C2935" s="1" t="str">
        <f>"WEEK" &amp;" " &amp;  INT((DAY(Stock_Info[[#This Row],[Date]])+WEEKDAY(DATE(YEAR(Stock_Info[[#This Row],[Date]]),MONTH(Stock_Info[[#This Row],[Date]]),1))-1)/7)+1</f>
        <v>WEEK 3</v>
      </c>
      <c r="D2935" s="12">
        <v>40.049999999999997</v>
      </c>
      <c r="E2935" s="12">
        <v>41.55</v>
      </c>
      <c r="F2935" s="12">
        <v>39.75</v>
      </c>
      <c r="G2935" s="12">
        <v>40.020000000000003</v>
      </c>
      <c r="H2935" s="12">
        <v>40.477565271991381</v>
      </c>
      <c r="I2935">
        <v>235706</v>
      </c>
      <c r="J2935">
        <v>1469</v>
      </c>
      <c r="K2935" s="12">
        <v>9540805</v>
      </c>
      <c r="L2935">
        <v>119748</v>
      </c>
      <c r="M2935">
        <v>50.8</v>
      </c>
      <c r="N2935">
        <v>1.8</v>
      </c>
      <c r="O2935">
        <v>-0.03</v>
      </c>
      <c r="P2935">
        <f xml:space="preserve"> IF(Stock_Info[[#This Row],[Close Price]] &gt; Stock_Info[[#This Row],[Open Price]], 1, 0)</f>
        <v>0</v>
      </c>
      <c r="Q2935" t="str">
        <f>IF(AND(Stock_Info[[#This Row],[% Deli. Qty to Traded Qty]]&gt;80,Stock_Info[[#This Row],[No. of Trades]]&lt;3000),"Unusual Day","")</f>
        <v/>
      </c>
      <c r="R2935" t="str">
        <f>IF(AND(Stock_Info[[#This Row],[Spread High-Low]] &lt; 10, Stock_Info[[#This Row],[% Deli. Qty to Traded Qty]] &gt; 90), "Good Day", "")</f>
        <v/>
      </c>
    </row>
    <row r="2936" spans="1:18">
      <c r="A2936" t="s">
        <v>51</v>
      </c>
      <c r="B2936" s="1">
        <v>45639</v>
      </c>
      <c r="C2936" s="1" t="str">
        <f>"WEEK" &amp;" " &amp;  INT((DAY(Stock_Info[[#This Row],[Date]])+WEEKDAY(DATE(YEAR(Stock_Info[[#This Row],[Date]]),MONTH(Stock_Info[[#This Row],[Date]]),1))-1)/7)+1</f>
        <v>WEEK 2</v>
      </c>
      <c r="D2936" s="12">
        <v>39.11</v>
      </c>
      <c r="E2936" s="12">
        <v>39.96</v>
      </c>
      <c r="F2936" s="12">
        <v>38.299999999999997</v>
      </c>
      <c r="G2936" s="12">
        <v>39.86</v>
      </c>
      <c r="H2936" s="12">
        <v>39.403853486119409</v>
      </c>
      <c r="I2936">
        <v>388168</v>
      </c>
      <c r="J2936">
        <v>3070</v>
      </c>
      <c r="K2936" s="12">
        <v>15295315</v>
      </c>
      <c r="L2936">
        <v>237282</v>
      </c>
      <c r="M2936">
        <v>61.13</v>
      </c>
      <c r="N2936">
        <v>1.66</v>
      </c>
      <c r="O2936">
        <v>0.75</v>
      </c>
      <c r="P2936">
        <f xml:space="preserve"> IF(Stock_Info[[#This Row],[Close Price]] &gt; Stock_Info[[#This Row],[Open Price]], 1, 0)</f>
        <v>1</v>
      </c>
      <c r="Q2936" t="str">
        <f>IF(AND(Stock_Info[[#This Row],[% Deli. Qty to Traded Qty]]&gt;80,Stock_Info[[#This Row],[No. of Trades]]&lt;3000),"Unusual Day","")</f>
        <v/>
      </c>
      <c r="R2936" t="str">
        <f>IF(AND(Stock_Info[[#This Row],[Spread High-Low]] &lt; 10, Stock_Info[[#This Row],[% Deli. Qty to Traded Qty]] &gt; 90), "Good Day", "")</f>
        <v/>
      </c>
    </row>
    <row r="2937" spans="1:18">
      <c r="A2937" t="s">
        <v>51</v>
      </c>
      <c r="B2937" s="1">
        <v>45638</v>
      </c>
      <c r="C2937" s="1" t="str">
        <f>"WEEK" &amp;" " &amp;  INT((DAY(Stock_Info[[#This Row],[Date]])+WEEKDAY(DATE(YEAR(Stock_Info[[#This Row],[Date]]),MONTH(Stock_Info[[#This Row],[Date]]),1))-1)/7)+1</f>
        <v>WEEK 2</v>
      </c>
      <c r="D2937" s="12">
        <v>36.6</v>
      </c>
      <c r="E2937" s="12">
        <v>39.65</v>
      </c>
      <c r="F2937" s="12">
        <v>36.46</v>
      </c>
      <c r="G2937" s="12">
        <v>39.229999999999997</v>
      </c>
      <c r="H2937" s="12">
        <v>38.651436965610756</v>
      </c>
      <c r="I2937">
        <v>398235</v>
      </c>
      <c r="J2937">
        <v>2823</v>
      </c>
      <c r="K2937" s="12">
        <v>15392355</v>
      </c>
      <c r="L2937">
        <v>218861</v>
      </c>
      <c r="M2937">
        <v>54.96</v>
      </c>
      <c r="N2937">
        <v>3.19</v>
      </c>
      <c r="O2937">
        <v>2.63</v>
      </c>
      <c r="P2937">
        <f xml:space="preserve"> IF(Stock_Info[[#This Row],[Close Price]] &gt; Stock_Info[[#This Row],[Open Price]], 1, 0)</f>
        <v>1</v>
      </c>
      <c r="Q2937" t="str">
        <f>IF(AND(Stock_Info[[#This Row],[% Deli. Qty to Traded Qty]]&gt;80,Stock_Info[[#This Row],[No. of Trades]]&lt;3000),"Unusual Day","")</f>
        <v/>
      </c>
      <c r="R2937" t="str">
        <f>IF(AND(Stock_Info[[#This Row],[Spread High-Low]] &lt; 10, Stock_Info[[#This Row],[% Deli. Qty to Traded Qty]] &gt; 90), "Good Day", "")</f>
        <v/>
      </c>
    </row>
    <row r="2938" spans="1:18">
      <c r="A2938" t="s">
        <v>51</v>
      </c>
      <c r="B2938" s="1">
        <v>45637</v>
      </c>
      <c r="C2938" s="1" t="str">
        <f>"WEEK" &amp;" " &amp;  INT((DAY(Stock_Info[[#This Row],[Date]])+WEEKDAY(DATE(YEAR(Stock_Info[[#This Row],[Date]]),MONTH(Stock_Info[[#This Row],[Date]]),1))-1)/7)+1</f>
        <v>WEEK 2</v>
      </c>
      <c r="D2938" s="12">
        <v>37.049999999999997</v>
      </c>
      <c r="E2938" s="12">
        <v>37.57</v>
      </c>
      <c r="F2938" s="12">
        <v>36.619999999999997</v>
      </c>
      <c r="G2938" s="12">
        <v>36.979999999999997</v>
      </c>
      <c r="H2938" s="12">
        <v>37.128681121473328</v>
      </c>
      <c r="I2938">
        <v>33991</v>
      </c>
      <c r="J2938">
        <v>327</v>
      </c>
      <c r="K2938" s="12">
        <v>1262041</v>
      </c>
      <c r="L2938">
        <v>21733</v>
      </c>
      <c r="M2938">
        <v>63.94</v>
      </c>
      <c r="N2938">
        <v>0.95</v>
      </c>
      <c r="O2938">
        <v>-7.0000000000000007E-2</v>
      </c>
      <c r="P2938">
        <f xml:space="preserve"> IF(Stock_Info[[#This Row],[Close Price]] &gt; Stock_Info[[#This Row],[Open Price]], 1, 0)</f>
        <v>0</v>
      </c>
      <c r="Q2938" t="str">
        <f>IF(AND(Stock_Info[[#This Row],[% Deli. Qty to Traded Qty]]&gt;80,Stock_Info[[#This Row],[No. of Trades]]&lt;3000),"Unusual Day","")</f>
        <v/>
      </c>
      <c r="R2938" t="str">
        <f>IF(AND(Stock_Info[[#This Row],[Spread High-Low]] &lt; 10, Stock_Info[[#This Row],[% Deli. Qty to Traded Qty]] &gt; 90), "Good Day", "")</f>
        <v/>
      </c>
    </row>
    <row r="2939" spans="1:18">
      <c r="A2939" t="s">
        <v>51</v>
      </c>
      <c r="B2939" s="1">
        <v>45636</v>
      </c>
      <c r="C2939" s="1" t="str">
        <f>"WEEK" &amp;" " &amp;  INT((DAY(Stock_Info[[#This Row],[Date]])+WEEKDAY(DATE(YEAR(Stock_Info[[#This Row],[Date]]),MONTH(Stock_Info[[#This Row],[Date]]),1))-1)/7)+1</f>
        <v>WEEK 2</v>
      </c>
      <c r="D2939" s="12">
        <v>38.14</v>
      </c>
      <c r="E2939" s="12">
        <v>38.14</v>
      </c>
      <c r="F2939" s="12">
        <v>36.799999999999997</v>
      </c>
      <c r="G2939" s="12">
        <v>37.03</v>
      </c>
      <c r="H2939" s="12">
        <v>37.135959854128352</v>
      </c>
      <c r="I2939">
        <v>32083</v>
      </c>
      <c r="J2939">
        <v>405</v>
      </c>
      <c r="K2939" s="12">
        <v>1191433</v>
      </c>
      <c r="L2939">
        <v>15734</v>
      </c>
      <c r="M2939">
        <v>49.04</v>
      </c>
      <c r="N2939">
        <v>1.34</v>
      </c>
      <c r="O2939">
        <v>-1.1100000000000001</v>
      </c>
      <c r="P2939">
        <f xml:space="preserve"> IF(Stock_Info[[#This Row],[Close Price]] &gt; Stock_Info[[#This Row],[Open Price]], 1, 0)</f>
        <v>0</v>
      </c>
      <c r="Q2939" t="str">
        <f>IF(AND(Stock_Info[[#This Row],[% Deli. Qty to Traded Qty]]&gt;80,Stock_Info[[#This Row],[No. of Trades]]&lt;3000),"Unusual Day","")</f>
        <v/>
      </c>
      <c r="R2939" t="str">
        <f>IF(AND(Stock_Info[[#This Row],[Spread High-Low]] &lt; 10, Stock_Info[[#This Row],[% Deli. Qty to Traded Qty]] &gt; 90), "Good Day", "")</f>
        <v/>
      </c>
    </row>
    <row r="2940" spans="1:18">
      <c r="A2940" t="s">
        <v>51</v>
      </c>
      <c r="B2940" s="1">
        <v>45635</v>
      </c>
      <c r="C2940" s="1" t="str">
        <f>"WEEK" &amp;" " &amp;  INT((DAY(Stock_Info[[#This Row],[Date]])+WEEKDAY(DATE(YEAR(Stock_Info[[#This Row],[Date]]),MONTH(Stock_Info[[#This Row],[Date]]),1))-1)/7)+1</f>
        <v>WEEK 2</v>
      </c>
      <c r="D2940" s="12">
        <v>38.08</v>
      </c>
      <c r="E2940" s="12">
        <v>38.25</v>
      </c>
      <c r="F2940" s="12">
        <v>37.29</v>
      </c>
      <c r="G2940" s="12">
        <v>37.56</v>
      </c>
      <c r="H2940" s="12">
        <v>37.704420535169</v>
      </c>
      <c r="I2940">
        <v>132631</v>
      </c>
      <c r="J2940">
        <v>1118</v>
      </c>
      <c r="K2940" s="12">
        <v>5000775</v>
      </c>
      <c r="L2940">
        <v>56957</v>
      </c>
      <c r="M2940">
        <v>42.94</v>
      </c>
      <c r="N2940">
        <v>0.96</v>
      </c>
      <c r="O2940">
        <v>-0.52</v>
      </c>
      <c r="P2940">
        <f xml:space="preserve"> IF(Stock_Info[[#This Row],[Close Price]] &gt; Stock_Info[[#This Row],[Open Price]], 1, 0)</f>
        <v>0</v>
      </c>
      <c r="Q2940" t="str">
        <f>IF(AND(Stock_Info[[#This Row],[% Deli. Qty to Traded Qty]]&gt;80,Stock_Info[[#This Row],[No. of Trades]]&lt;3000),"Unusual Day","")</f>
        <v/>
      </c>
      <c r="R2940" t="str">
        <f>IF(AND(Stock_Info[[#This Row],[Spread High-Low]] &lt; 10, Stock_Info[[#This Row],[% Deli. Qty to Traded Qty]] &gt; 90), "Good Day", "")</f>
        <v/>
      </c>
    </row>
    <row r="2941" spans="1:18">
      <c r="A2941" t="s">
        <v>51</v>
      </c>
      <c r="B2941" s="1">
        <v>45632</v>
      </c>
      <c r="C2941" s="1" t="str">
        <f>"WEEK" &amp;" " &amp;  INT((DAY(Stock_Info[[#This Row],[Date]])+WEEKDAY(DATE(YEAR(Stock_Info[[#This Row],[Date]]),MONTH(Stock_Info[[#This Row],[Date]]),1))-1)/7)+1</f>
        <v>WEEK 1</v>
      </c>
      <c r="D2941" s="12">
        <v>38</v>
      </c>
      <c r="E2941" s="12">
        <v>39.15</v>
      </c>
      <c r="F2941" s="12">
        <v>37.130000000000003</v>
      </c>
      <c r="G2941" s="12">
        <v>38.08</v>
      </c>
      <c r="H2941" s="12">
        <v>38.173026672383529</v>
      </c>
      <c r="I2941">
        <v>247222</v>
      </c>
      <c r="J2941">
        <v>1952</v>
      </c>
      <c r="K2941" s="12">
        <v>9437212</v>
      </c>
      <c r="L2941">
        <v>94496</v>
      </c>
      <c r="M2941">
        <v>38.22</v>
      </c>
      <c r="N2941">
        <v>2.02</v>
      </c>
      <c r="O2941">
        <v>0.08</v>
      </c>
      <c r="P2941">
        <f xml:space="preserve"> IF(Stock_Info[[#This Row],[Close Price]] &gt; Stock_Info[[#This Row],[Open Price]], 1, 0)</f>
        <v>1</v>
      </c>
      <c r="Q2941" t="str">
        <f>IF(AND(Stock_Info[[#This Row],[% Deli. Qty to Traded Qty]]&gt;80,Stock_Info[[#This Row],[No. of Trades]]&lt;3000),"Unusual Day","")</f>
        <v/>
      </c>
      <c r="R2941" t="str">
        <f>IF(AND(Stock_Info[[#This Row],[Spread High-Low]] &lt; 10, Stock_Info[[#This Row],[% Deli. Qty to Traded Qty]] &gt; 90), "Good Day", "")</f>
        <v/>
      </c>
    </row>
    <row r="2942" spans="1:18">
      <c r="A2942" t="s">
        <v>51</v>
      </c>
      <c r="B2942" s="1">
        <v>45631</v>
      </c>
      <c r="C2942" s="1" t="str">
        <f>"WEEK" &amp;" " &amp;  INT((DAY(Stock_Info[[#This Row],[Date]])+WEEKDAY(DATE(YEAR(Stock_Info[[#This Row],[Date]]),MONTH(Stock_Info[[#This Row],[Date]]),1))-1)/7)+1</f>
        <v>WEEK 1</v>
      </c>
      <c r="D2942" s="12">
        <v>39.07</v>
      </c>
      <c r="E2942" s="12">
        <v>39.42</v>
      </c>
      <c r="F2942" s="12">
        <v>37.43</v>
      </c>
      <c r="G2942" s="12">
        <v>37.64</v>
      </c>
      <c r="H2942" s="12">
        <v>38.248628019933136</v>
      </c>
      <c r="I2942">
        <v>317060</v>
      </c>
      <c r="J2942">
        <v>1984</v>
      </c>
      <c r="K2942" s="12">
        <v>12127110</v>
      </c>
      <c r="L2942">
        <v>150410</v>
      </c>
      <c r="M2942">
        <v>47.44</v>
      </c>
      <c r="N2942">
        <v>1.99</v>
      </c>
      <c r="O2942">
        <v>-1.43</v>
      </c>
      <c r="P2942">
        <f xml:space="preserve"> IF(Stock_Info[[#This Row],[Close Price]] &gt; Stock_Info[[#This Row],[Open Price]], 1, 0)</f>
        <v>0</v>
      </c>
      <c r="Q2942" t="str">
        <f>IF(AND(Stock_Info[[#This Row],[% Deli. Qty to Traded Qty]]&gt;80,Stock_Info[[#This Row],[No. of Trades]]&lt;3000),"Unusual Day","")</f>
        <v/>
      </c>
      <c r="R2942" t="str">
        <f>IF(AND(Stock_Info[[#This Row],[Spread High-Low]] &lt; 10, Stock_Info[[#This Row],[% Deli. Qty to Traded Qty]] &gt; 90), "Good Day", "")</f>
        <v/>
      </c>
    </row>
    <row r="2943" spans="1:18">
      <c r="A2943" t="s">
        <v>51</v>
      </c>
      <c r="B2943" s="1">
        <v>45630</v>
      </c>
      <c r="C2943" s="1" t="str">
        <f>"WEEK" &amp;" " &amp;  INT((DAY(Stock_Info[[#This Row],[Date]])+WEEKDAY(DATE(YEAR(Stock_Info[[#This Row],[Date]]),MONTH(Stock_Info[[#This Row],[Date]]),1))-1)/7)+1</f>
        <v>WEEK 1</v>
      </c>
      <c r="D2943" s="12">
        <v>34.67</v>
      </c>
      <c r="E2943" s="12">
        <v>39</v>
      </c>
      <c r="F2943" s="12">
        <v>34.11</v>
      </c>
      <c r="G2943" s="12">
        <v>38.29</v>
      </c>
      <c r="H2943" s="12">
        <v>37.536020298211611</v>
      </c>
      <c r="I2943">
        <v>520637</v>
      </c>
      <c r="J2943">
        <v>2517</v>
      </c>
      <c r="K2943" s="12">
        <v>19542641</v>
      </c>
      <c r="L2943">
        <v>142631</v>
      </c>
      <c r="M2943">
        <v>27.4</v>
      </c>
      <c r="N2943">
        <v>4.8899999999999997</v>
      </c>
      <c r="O2943">
        <v>3.62</v>
      </c>
      <c r="P2943">
        <f xml:space="preserve"> IF(Stock_Info[[#This Row],[Close Price]] &gt; Stock_Info[[#This Row],[Open Price]], 1, 0)</f>
        <v>1</v>
      </c>
      <c r="Q2943" t="str">
        <f>IF(AND(Stock_Info[[#This Row],[% Deli. Qty to Traded Qty]]&gt;80,Stock_Info[[#This Row],[No. of Trades]]&lt;3000),"Unusual Day","")</f>
        <v/>
      </c>
      <c r="R2943" t="str">
        <f>IF(AND(Stock_Info[[#This Row],[Spread High-Low]] &lt; 10, Stock_Info[[#This Row],[% Deli. Qty to Traded Qty]] &gt; 90), "Good Day", "")</f>
        <v/>
      </c>
    </row>
    <row r="2944" spans="1:18">
      <c r="A2944" t="s">
        <v>51</v>
      </c>
      <c r="B2944" s="1">
        <v>45629</v>
      </c>
      <c r="C2944" s="1" t="str">
        <f>"WEEK" &amp;" " &amp;  INT((DAY(Stock_Info[[#This Row],[Date]])+WEEKDAY(DATE(YEAR(Stock_Info[[#This Row],[Date]]),MONTH(Stock_Info[[#This Row],[Date]]),1))-1)/7)+1</f>
        <v>WEEK 1</v>
      </c>
      <c r="D2944" s="12">
        <v>33.869999999999997</v>
      </c>
      <c r="E2944" s="12">
        <v>34.15</v>
      </c>
      <c r="F2944" s="12">
        <v>33.32</v>
      </c>
      <c r="G2944" s="12">
        <v>33.97</v>
      </c>
      <c r="H2944" s="12">
        <v>33.842075651345972</v>
      </c>
      <c r="I2944">
        <v>46212</v>
      </c>
      <c r="J2944">
        <v>259</v>
      </c>
      <c r="K2944" s="12">
        <v>1563910</v>
      </c>
      <c r="L2944">
        <v>19373</v>
      </c>
      <c r="M2944">
        <v>41.92</v>
      </c>
      <c r="N2944">
        <v>0.83</v>
      </c>
      <c r="O2944">
        <v>0.1</v>
      </c>
      <c r="P2944">
        <f xml:space="preserve"> IF(Stock_Info[[#This Row],[Close Price]] &gt; Stock_Info[[#This Row],[Open Price]], 1, 0)</f>
        <v>1</v>
      </c>
      <c r="Q2944" t="str">
        <f>IF(AND(Stock_Info[[#This Row],[% Deli. Qty to Traded Qty]]&gt;80,Stock_Info[[#This Row],[No. of Trades]]&lt;3000),"Unusual Day","")</f>
        <v/>
      </c>
      <c r="R2944" t="str">
        <f>IF(AND(Stock_Info[[#This Row],[Spread High-Low]] &lt; 10, Stock_Info[[#This Row],[% Deli. Qty to Traded Qty]] &gt; 90), "Good Day", "")</f>
        <v/>
      </c>
    </row>
    <row r="2945" spans="1:18">
      <c r="A2945" t="s">
        <v>51</v>
      </c>
      <c r="B2945" s="1">
        <v>45628</v>
      </c>
      <c r="C2945" s="1" t="str">
        <f>"WEEK" &amp;" " &amp;  INT((DAY(Stock_Info[[#This Row],[Date]])+WEEKDAY(DATE(YEAR(Stock_Info[[#This Row],[Date]]),MONTH(Stock_Info[[#This Row],[Date]]),1))-1)/7)+1</f>
        <v>WEEK 1</v>
      </c>
      <c r="D2945" s="12">
        <v>33.49</v>
      </c>
      <c r="E2945" s="12">
        <v>33.99</v>
      </c>
      <c r="F2945" s="12">
        <v>32.47</v>
      </c>
      <c r="G2945" s="12">
        <v>33.21</v>
      </c>
      <c r="H2945" s="12">
        <v>33.1834297903441</v>
      </c>
      <c r="I2945">
        <v>117669</v>
      </c>
      <c r="J2945">
        <v>647</v>
      </c>
      <c r="K2945" s="12">
        <v>3904661</v>
      </c>
      <c r="L2945">
        <v>43238</v>
      </c>
      <c r="M2945">
        <v>36.75</v>
      </c>
      <c r="N2945">
        <v>1.52</v>
      </c>
      <c r="O2945">
        <v>-0.28000000000000003</v>
      </c>
      <c r="P2945">
        <f xml:space="preserve"> IF(Stock_Info[[#This Row],[Close Price]] &gt; Stock_Info[[#This Row],[Open Price]], 1, 0)</f>
        <v>0</v>
      </c>
      <c r="Q2945" t="str">
        <f>IF(AND(Stock_Info[[#This Row],[% Deli. Qty to Traded Qty]]&gt;80,Stock_Info[[#This Row],[No. of Trades]]&lt;3000),"Unusual Day","")</f>
        <v/>
      </c>
      <c r="R2945" t="str">
        <f>IF(AND(Stock_Info[[#This Row],[Spread High-Low]] &lt; 10, Stock_Info[[#This Row],[% Deli. Qty to Traded Qty]] &gt; 90), "Good Day", "")</f>
        <v/>
      </c>
    </row>
    <row r="2946" spans="1:18">
      <c r="A2946" t="s">
        <v>51</v>
      </c>
      <c r="B2946" s="1">
        <v>45625</v>
      </c>
      <c r="C2946" s="1" t="str">
        <f>"WEEK" &amp;" " &amp;  INT((DAY(Stock_Info[[#This Row],[Date]])+WEEKDAY(DATE(YEAR(Stock_Info[[#This Row],[Date]]),MONTH(Stock_Info[[#This Row],[Date]]),1))-1)/7)+1</f>
        <v>WEEK 5</v>
      </c>
      <c r="D2946" s="12">
        <v>33.979999999999997</v>
      </c>
      <c r="E2946" s="12">
        <v>33.979999999999997</v>
      </c>
      <c r="F2946" s="12">
        <v>32.799999999999997</v>
      </c>
      <c r="G2946" s="12">
        <v>33.18</v>
      </c>
      <c r="H2946" s="12">
        <v>33.180859107133436</v>
      </c>
      <c r="I2946">
        <v>56873</v>
      </c>
      <c r="J2946">
        <v>634</v>
      </c>
      <c r="K2946" s="12">
        <v>1887095</v>
      </c>
      <c r="L2946">
        <v>30097</v>
      </c>
      <c r="M2946">
        <v>52.92</v>
      </c>
      <c r="N2946">
        <v>1.18</v>
      </c>
      <c r="O2946">
        <v>-0.8</v>
      </c>
      <c r="P2946">
        <f xml:space="preserve"> IF(Stock_Info[[#This Row],[Close Price]] &gt; Stock_Info[[#This Row],[Open Price]], 1, 0)</f>
        <v>0</v>
      </c>
      <c r="Q2946" t="str">
        <f>IF(AND(Stock_Info[[#This Row],[% Deli. Qty to Traded Qty]]&gt;80,Stock_Info[[#This Row],[No. of Trades]]&lt;3000),"Unusual Day","")</f>
        <v/>
      </c>
      <c r="R2946" t="str">
        <f>IF(AND(Stock_Info[[#This Row],[Spread High-Low]] &lt; 10, Stock_Info[[#This Row],[% Deli. Qty to Traded Qty]] &gt; 90), "Good Day", "")</f>
        <v/>
      </c>
    </row>
    <row r="2947" spans="1:18">
      <c r="A2947" t="s">
        <v>51</v>
      </c>
      <c r="B2947" s="1">
        <v>45624</v>
      </c>
      <c r="C2947" s="1" t="str">
        <f>"WEEK" &amp;" " &amp;  INT((DAY(Stock_Info[[#This Row],[Date]])+WEEKDAY(DATE(YEAR(Stock_Info[[#This Row],[Date]]),MONTH(Stock_Info[[#This Row],[Date]]),1))-1)/7)+1</f>
        <v>WEEK 5</v>
      </c>
      <c r="D2947" s="12">
        <v>33.130000000000003</v>
      </c>
      <c r="E2947" s="12">
        <v>33.72</v>
      </c>
      <c r="F2947" s="12">
        <v>32.840000000000003</v>
      </c>
      <c r="G2947" s="12">
        <v>33.299999999999997</v>
      </c>
      <c r="H2947" s="12">
        <v>33.304819626914423</v>
      </c>
      <c r="I2947">
        <v>27554</v>
      </c>
      <c r="J2947">
        <v>298</v>
      </c>
      <c r="K2947" s="12">
        <v>917681</v>
      </c>
      <c r="L2947">
        <v>13380</v>
      </c>
      <c r="M2947">
        <v>48.56</v>
      </c>
      <c r="N2947">
        <v>0.88</v>
      </c>
      <c r="O2947">
        <v>0.17</v>
      </c>
      <c r="P2947">
        <f xml:space="preserve"> IF(Stock_Info[[#This Row],[Close Price]] &gt; Stock_Info[[#This Row],[Open Price]], 1, 0)</f>
        <v>1</v>
      </c>
      <c r="Q2947" t="str">
        <f>IF(AND(Stock_Info[[#This Row],[% Deli. Qty to Traded Qty]]&gt;80,Stock_Info[[#This Row],[No. of Trades]]&lt;3000),"Unusual Day","")</f>
        <v/>
      </c>
      <c r="R2947" t="str">
        <f>IF(AND(Stock_Info[[#This Row],[Spread High-Low]] &lt; 10, Stock_Info[[#This Row],[% Deli. Qty to Traded Qty]] &gt; 90), "Good Day", "")</f>
        <v/>
      </c>
    </row>
    <row r="2948" spans="1:18">
      <c r="A2948" t="s">
        <v>51</v>
      </c>
      <c r="B2948" s="1">
        <v>45623</v>
      </c>
      <c r="C2948" s="1" t="str">
        <f>"WEEK" &amp;" " &amp;  INT((DAY(Stock_Info[[#This Row],[Date]])+WEEKDAY(DATE(YEAR(Stock_Info[[#This Row],[Date]]),MONTH(Stock_Info[[#This Row],[Date]]),1))-1)/7)+1</f>
        <v>WEEK 5</v>
      </c>
      <c r="D2948" s="12">
        <v>33.49</v>
      </c>
      <c r="E2948" s="12">
        <v>33.49</v>
      </c>
      <c r="F2948" s="12">
        <v>32.07</v>
      </c>
      <c r="G2948" s="12">
        <v>32.68</v>
      </c>
      <c r="H2948" s="12">
        <v>32.610397295012682</v>
      </c>
      <c r="I2948">
        <v>59150</v>
      </c>
      <c r="J2948">
        <v>592</v>
      </c>
      <c r="K2948" s="12">
        <v>1928905</v>
      </c>
      <c r="L2948">
        <v>38480</v>
      </c>
      <c r="M2948">
        <v>65.05</v>
      </c>
      <c r="N2948">
        <v>1.42</v>
      </c>
      <c r="O2948">
        <v>-0.81</v>
      </c>
      <c r="P2948">
        <f xml:space="preserve"> IF(Stock_Info[[#This Row],[Close Price]] &gt; Stock_Info[[#This Row],[Open Price]], 1, 0)</f>
        <v>0</v>
      </c>
      <c r="Q2948" t="str">
        <f>IF(AND(Stock_Info[[#This Row],[% Deli. Qty to Traded Qty]]&gt;80,Stock_Info[[#This Row],[No. of Trades]]&lt;3000),"Unusual Day","")</f>
        <v/>
      </c>
      <c r="R2948" t="str">
        <f>IF(AND(Stock_Info[[#This Row],[Spread High-Low]] &lt; 10, Stock_Info[[#This Row],[% Deli. Qty to Traded Qty]] &gt; 90), "Good Day", "")</f>
        <v/>
      </c>
    </row>
    <row r="2949" spans="1:18">
      <c r="A2949" t="s">
        <v>51</v>
      </c>
      <c r="B2949" s="1">
        <v>45622</v>
      </c>
      <c r="C2949" s="1" t="str">
        <f>"WEEK" &amp;" " &amp;  INT((DAY(Stock_Info[[#This Row],[Date]])+WEEKDAY(DATE(YEAR(Stock_Info[[#This Row],[Date]]),MONTH(Stock_Info[[#This Row],[Date]]),1))-1)/7)+1</f>
        <v>WEEK 5</v>
      </c>
      <c r="D2949" s="12">
        <v>32.5</v>
      </c>
      <c r="E2949" s="12">
        <v>32.75</v>
      </c>
      <c r="F2949" s="12">
        <v>31.82</v>
      </c>
      <c r="G2949" s="12">
        <v>32.409999999999997</v>
      </c>
      <c r="H2949" s="12">
        <v>32.42547273330441</v>
      </c>
      <c r="I2949">
        <v>39187</v>
      </c>
      <c r="J2949">
        <v>310</v>
      </c>
      <c r="K2949" s="12">
        <v>1270657</v>
      </c>
      <c r="L2949">
        <v>13199</v>
      </c>
      <c r="M2949">
        <v>33.68</v>
      </c>
      <c r="N2949">
        <v>0.93</v>
      </c>
      <c r="O2949">
        <v>-0.09</v>
      </c>
      <c r="P2949">
        <f xml:space="preserve"> IF(Stock_Info[[#This Row],[Close Price]] &gt; Stock_Info[[#This Row],[Open Price]], 1, 0)</f>
        <v>0</v>
      </c>
      <c r="Q2949" t="str">
        <f>IF(AND(Stock_Info[[#This Row],[% Deli. Qty to Traded Qty]]&gt;80,Stock_Info[[#This Row],[No. of Trades]]&lt;3000),"Unusual Day","")</f>
        <v/>
      </c>
      <c r="R2949" t="str">
        <f>IF(AND(Stock_Info[[#This Row],[Spread High-Low]] &lt; 10, Stock_Info[[#This Row],[% Deli. Qty to Traded Qty]] &gt; 90), "Good Day", "")</f>
        <v/>
      </c>
    </row>
    <row r="2950" spans="1:18">
      <c r="A2950" t="s">
        <v>51</v>
      </c>
      <c r="B2950" s="1">
        <v>45621</v>
      </c>
      <c r="C2950" s="1" t="str">
        <f>"WEEK" &amp;" " &amp;  INT((DAY(Stock_Info[[#This Row],[Date]])+WEEKDAY(DATE(YEAR(Stock_Info[[#This Row],[Date]]),MONTH(Stock_Info[[#This Row],[Date]]),1))-1)/7)+1</f>
        <v>WEEK 5</v>
      </c>
      <c r="D2950" s="12">
        <v>33.11</v>
      </c>
      <c r="E2950" s="12">
        <v>33.340000000000003</v>
      </c>
      <c r="F2950" s="12">
        <v>31.53</v>
      </c>
      <c r="G2950" s="12">
        <v>31.86</v>
      </c>
      <c r="H2950" s="12">
        <v>32.162250792170745</v>
      </c>
      <c r="I2950">
        <v>126551</v>
      </c>
      <c r="J2950">
        <v>826</v>
      </c>
      <c r="K2950" s="12">
        <v>4070165</v>
      </c>
      <c r="L2950">
        <v>50507</v>
      </c>
      <c r="M2950">
        <v>39.909999999999997</v>
      </c>
      <c r="N2950">
        <v>1.81</v>
      </c>
      <c r="O2950">
        <v>-1.25</v>
      </c>
      <c r="P2950">
        <f xml:space="preserve"> IF(Stock_Info[[#This Row],[Close Price]] &gt; Stock_Info[[#This Row],[Open Price]], 1, 0)</f>
        <v>0</v>
      </c>
      <c r="Q2950" t="str">
        <f>IF(AND(Stock_Info[[#This Row],[% Deli. Qty to Traded Qty]]&gt;80,Stock_Info[[#This Row],[No. of Trades]]&lt;3000),"Unusual Day","")</f>
        <v/>
      </c>
      <c r="R2950" t="str">
        <f>IF(AND(Stock_Info[[#This Row],[Spread High-Low]] &lt; 10, Stock_Info[[#This Row],[% Deli. Qty to Traded Qty]] &gt; 90), "Good Day", "")</f>
        <v/>
      </c>
    </row>
    <row r="2951" spans="1:18">
      <c r="A2951" t="s">
        <v>51</v>
      </c>
      <c r="B2951" s="1">
        <v>45618</v>
      </c>
      <c r="C2951" s="1" t="str">
        <f>"WEEK" &amp;" " &amp;  INT((DAY(Stock_Info[[#This Row],[Date]])+WEEKDAY(DATE(YEAR(Stock_Info[[#This Row],[Date]]),MONTH(Stock_Info[[#This Row],[Date]]),1))-1)/7)+1</f>
        <v>WEEK 4</v>
      </c>
      <c r="D2951" s="12">
        <v>30.46</v>
      </c>
      <c r="E2951" s="12">
        <v>31.33</v>
      </c>
      <c r="F2951" s="12">
        <v>30.46</v>
      </c>
      <c r="G2951" s="12">
        <v>31.07</v>
      </c>
      <c r="H2951" s="12">
        <v>30.942497140222976</v>
      </c>
      <c r="I2951">
        <v>58571</v>
      </c>
      <c r="J2951">
        <v>362</v>
      </c>
      <c r="K2951" s="12">
        <v>1812333</v>
      </c>
      <c r="L2951">
        <v>21633</v>
      </c>
      <c r="M2951">
        <v>36.93</v>
      </c>
      <c r="N2951">
        <v>0.87</v>
      </c>
      <c r="O2951">
        <v>0.61</v>
      </c>
      <c r="P2951">
        <f xml:space="preserve"> IF(Stock_Info[[#This Row],[Close Price]] &gt; Stock_Info[[#This Row],[Open Price]], 1, 0)</f>
        <v>1</v>
      </c>
      <c r="Q2951" t="str">
        <f>IF(AND(Stock_Info[[#This Row],[% Deli. Qty to Traded Qty]]&gt;80,Stock_Info[[#This Row],[No. of Trades]]&lt;3000),"Unusual Day","")</f>
        <v/>
      </c>
      <c r="R2951" t="str">
        <f>IF(AND(Stock_Info[[#This Row],[Spread High-Low]] &lt; 10, Stock_Info[[#This Row],[% Deli. Qty to Traded Qty]] &gt; 90), "Good Day", "")</f>
        <v/>
      </c>
    </row>
    <row r="2952" spans="1:18">
      <c r="A2952" t="s">
        <v>51</v>
      </c>
      <c r="B2952" s="1">
        <v>45617</v>
      </c>
      <c r="C2952" s="1" t="str">
        <f>"WEEK" &amp;" " &amp;  INT((DAY(Stock_Info[[#This Row],[Date]])+WEEKDAY(DATE(YEAR(Stock_Info[[#This Row],[Date]]),MONTH(Stock_Info[[#This Row],[Date]]),1))-1)/7)+1</f>
        <v>WEEK 4</v>
      </c>
      <c r="D2952" s="12">
        <v>31.5</v>
      </c>
      <c r="E2952" s="12">
        <v>31.73</v>
      </c>
      <c r="F2952" s="12">
        <v>30.6</v>
      </c>
      <c r="G2952" s="12">
        <v>30.89</v>
      </c>
      <c r="H2952" s="12">
        <v>30.986792187719544</v>
      </c>
      <c r="I2952">
        <v>85404</v>
      </c>
      <c r="J2952">
        <v>1022</v>
      </c>
      <c r="K2952" s="12">
        <v>2646396</v>
      </c>
      <c r="L2952">
        <v>42592</v>
      </c>
      <c r="M2952">
        <v>49.87</v>
      </c>
      <c r="N2952">
        <v>1.1299999999999999</v>
      </c>
      <c r="O2952">
        <v>-0.61</v>
      </c>
      <c r="P2952">
        <f xml:space="preserve"> IF(Stock_Info[[#This Row],[Close Price]] &gt; Stock_Info[[#This Row],[Open Price]], 1, 0)</f>
        <v>0</v>
      </c>
      <c r="Q2952" t="str">
        <f>IF(AND(Stock_Info[[#This Row],[% Deli. Qty to Traded Qty]]&gt;80,Stock_Info[[#This Row],[No. of Trades]]&lt;3000),"Unusual Day","")</f>
        <v/>
      </c>
      <c r="R2952" t="str">
        <f>IF(AND(Stock_Info[[#This Row],[Spread High-Low]] &lt; 10, Stock_Info[[#This Row],[% Deli. Qty to Traded Qty]] &gt; 90), "Good Day", "")</f>
        <v/>
      </c>
    </row>
    <row r="2953" spans="1:18">
      <c r="A2953" t="s">
        <v>51</v>
      </c>
      <c r="B2953" s="1">
        <v>45615</v>
      </c>
      <c r="C2953" s="1" t="str">
        <f>"WEEK" &amp;" " &amp;  INT((DAY(Stock_Info[[#This Row],[Date]])+WEEKDAY(DATE(YEAR(Stock_Info[[#This Row],[Date]]),MONTH(Stock_Info[[#This Row],[Date]]),1))-1)/7)+1</f>
        <v>WEEK 4</v>
      </c>
      <c r="D2953" s="12">
        <v>32.19</v>
      </c>
      <c r="E2953" s="12">
        <v>32.299999999999997</v>
      </c>
      <c r="F2953" s="12">
        <v>31.24</v>
      </c>
      <c r="G2953" s="12">
        <v>31.6</v>
      </c>
      <c r="H2953" s="12">
        <v>31.885744671520044</v>
      </c>
      <c r="I2953">
        <v>91208</v>
      </c>
      <c r="J2953">
        <v>904</v>
      </c>
      <c r="K2953" s="12">
        <v>2908235</v>
      </c>
      <c r="L2953">
        <v>45573</v>
      </c>
      <c r="M2953">
        <v>49.97</v>
      </c>
      <c r="N2953">
        <v>1.06</v>
      </c>
      <c r="O2953">
        <v>-0.59</v>
      </c>
      <c r="P2953">
        <f xml:space="preserve"> IF(Stock_Info[[#This Row],[Close Price]] &gt; Stock_Info[[#This Row],[Open Price]], 1, 0)</f>
        <v>0</v>
      </c>
      <c r="Q2953" t="str">
        <f>IF(AND(Stock_Info[[#This Row],[% Deli. Qty to Traded Qty]]&gt;80,Stock_Info[[#This Row],[No. of Trades]]&lt;3000),"Unusual Day","")</f>
        <v/>
      </c>
      <c r="R2953" t="str">
        <f>IF(AND(Stock_Info[[#This Row],[Spread High-Low]] &lt; 10, Stock_Info[[#This Row],[% Deli. Qty to Traded Qty]] &gt; 90), "Good Day", "")</f>
        <v/>
      </c>
    </row>
    <row r="2954" spans="1:18">
      <c r="A2954" t="s">
        <v>51</v>
      </c>
      <c r="B2954" s="1">
        <v>45614</v>
      </c>
      <c r="C2954" s="1" t="str">
        <f>"WEEK" &amp;" " &amp;  INT((DAY(Stock_Info[[#This Row],[Date]])+WEEKDAY(DATE(YEAR(Stock_Info[[#This Row],[Date]]),MONTH(Stock_Info[[#This Row],[Date]]),1))-1)/7)+1</f>
        <v>WEEK 4</v>
      </c>
      <c r="D2954" s="12">
        <v>31.51</v>
      </c>
      <c r="E2954" s="12">
        <v>31.73</v>
      </c>
      <c r="F2954" s="12">
        <v>30.32</v>
      </c>
      <c r="G2954" s="12">
        <v>31.01</v>
      </c>
      <c r="H2954" s="12">
        <v>30.870424024386896</v>
      </c>
      <c r="I2954">
        <v>145652</v>
      </c>
      <c r="J2954">
        <v>1070</v>
      </c>
      <c r="K2954" s="12">
        <v>4496339</v>
      </c>
      <c r="L2954">
        <v>110197</v>
      </c>
      <c r="M2954">
        <v>75.66</v>
      </c>
      <c r="N2954">
        <v>1.41</v>
      </c>
      <c r="O2954">
        <v>-0.5</v>
      </c>
      <c r="P2954">
        <f xml:space="preserve"> IF(Stock_Info[[#This Row],[Close Price]] &gt; Stock_Info[[#This Row],[Open Price]], 1, 0)</f>
        <v>0</v>
      </c>
      <c r="Q2954" t="str">
        <f>IF(AND(Stock_Info[[#This Row],[% Deli. Qty to Traded Qty]]&gt;80,Stock_Info[[#This Row],[No. of Trades]]&lt;3000),"Unusual Day","")</f>
        <v/>
      </c>
      <c r="R2954" t="str">
        <f>IF(AND(Stock_Info[[#This Row],[Spread High-Low]] &lt; 10, Stock_Info[[#This Row],[% Deli. Qty to Traded Qty]] &gt; 90), "Good Day", "")</f>
        <v/>
      </c>
    </row>
    <row r="2955" spans="1:18">
      <c r="A2955" t="s">
        <v>51</v>
      </c>
      <c r="B2955" s="1">
        <v>45610</v>
      </c>
      <c r="C2955" s="1" t="str">
        <f>"WEEK" &amp;" " &amp;  INT((DAY(Stock_Info[[#This Row],[Date]])+WEEKDAY(DATE(YEAR(Stock_Info[[#This Row],[Date]]),MONTH(Stock_Info[[#This Row],[Date]]),1))-1)/7)+1</f>
        <v>WEEK 3</v>
      </c>
      <c r="D2955" s="12">
        <v>31.01</v>
      </c>
      <c r="E2955" s="12">
        <v>31.95</v>
      </c>
      <c r="F2955" s="12">
        <v>31.01</v>
      </c>
      <c r="G2955" s="12">
        <v>31.8</v>
      </c>
      <c r="H2955" s="12">
        <v>31.649494850630212</v>
      </c>
      <c r="I2955">
        <v>91953</v>
      </c>
      <c r="J2955">
        <v>865</v>
      </c>
      <c r="K2955" s="12">
        <v>2910266</v>
      </c>
      <c r="L2955">
        <v>31829</v>
      </c>
      <c r="M2955">
        <v>34.61</v>
      </c>
      <c r="N2955">
        <v>0.94</v>
      </c>
      <c r="O2955">
        <v>0.79</v>
      </c>
      <c r="P2955">
        <f xml:space="preserve"> IF(Stock_Info[[#This Row],[Close Price]] &gt; Stock_Info[[#This Row],[Open Price]], 1, 0)</f>
        <v>1</v>
      </c>
      <c r="Q2955" t="str">
        <f>IF(AND(Stock_Info[[#This Row],[% Deli. Qty to Traded Qty]]&gt;80,Stock_Info[[#This Row],[No. of Trades]]&lt;3000),"Unusual Day","")</f>
        <v/>
      </c>
      <c r="R2955" t="str">
        <f>IF(AND(Stock_Info[[#This Row],[Spread High-Low]] &lt; 10, Stock_Info[[#This Row],[% Deli. Qty to Traded Qty]] &gt; 90), "Good Day", "")</f>
        <v/>
      </c>
    </row>
    <row r="2956" spans="1:18">
      <c r="A2956" t="s">
        <v>51</v>
      </c>
      <c r="B2956" s="1">
        <v>45609</v>
      </c>
      <c r="C2956" s="1" t="str">
        <f>"WEEK" &amp;" " &amp;  INT((DAY(Stock_Info[[#This Row],[Date]])+WEEKDAY(DATE(YEAR(Stock_Info[[#This Row],[Date]]),MONTH(Stock_Info[[#This Row],[Date]]),1))-1)/7)+1</f>
        <v>WEEK 3</v>
      </c>
      <c r="D2956" s="12">
        <v>32.39</v>
      </c>
      <c r="E2956" s="12">
        <v>32.450000000000003</v>
      </c>
      <c r="F2956" s="12">
        <v>31</v>
      </c>
      <c r="G2956" s="12">
        <v>31.16</v>
      </c>
      <c r="H2956" s="12">
        <v>31.512332816079212</v>
      </c>
      <c r="I2956">
        <v>135330</v>
      </c>
      <c r="J2956">
        <v>1553</v>
      </c>
      <c r="K2956" s="12">
        <v>4264564</v>
      </c>
      <c r="L2956">
        <v>67553</v>
      </c>
      <c r="M2956">
        <v>49.92</v>
      </c>
      <c r="N2956">
        <v>1.45</v>
      </c>
      <c r="O2956">
        <v>-1.23</v>
      </c>
      <c r="P2956">
        <f xml:space="preserve"> IF(Stock_Info[[#This Row],[Close Price]] &gt; Stock_Info[[#This Row],[Open Price]], 1, 0)</f>
        <v>0</v>
      </c>
      <c r="Q2956" t="str">
        <f>IF(AND(Stock_Info[[#This Row],[% Deli. Qty to Traded Qty]]&gt;80,Stock_Info[[#This Row],[No. of Trades]]&lt;3000),"Unusual Day","")</f>
        <v/>
      </c>
      <c r="R2956" t="str">
        <f>IF(AND(Stock_Info[[#This Row],[Spread High-Low]] &lt; 10, Stock_Info[[#This Row],[% Deli. Qty to Traded Qty]] &gt; 90), "Good Day", "")</f>
        <v/>
      </c>
    </row>
    <row r="2957" spans="1:18">
      <c r="A2957" t="s">
        <v>51</v>
      </c>
      <c r="B2957" s="1">
        <v>45608</v>
      </c>
      <c r="C2957" s="1" t="str">
        <f>"WEEK" &amp;" " &amp;  INT((DAY(Stock_Info[[#This Row],[Date]])+WEEKDAY(DATE(YEAR(Stock_Info[[#This Row],[Date]]),MONTH(Stock_Info[[#This Row],[Date]]),1))-1)/7)+1</f>
        <v>WEEK 3</v>
      </c>
      <c r="D2957" s="12">
        <v>33.85</v>
      </c>
      <c r="E2957" s="12">
        <v>33.85</v>
      </c>
      <c r="F2957" s="12">
        <v>32.5</v>
      </c>
      <c r="G2957" s="12">
        <v>32.65</v>
      </c>
      <c r="H2957" s="12">
        <v>32.995756612299566</v>
      </c>
      <c r="I2957">
        <v>79889</v>
      </c>
      <c r="J2957">
        <v>951</v>
      </c>
      <c r="K2957" s="12">
        <v>2635998</v>
      </c>
      <c r="L2957">
        <v>43089</v>
      </c>
      <c r="M2957">
        <v>53.94</v>
      </c>
      <c r="N2957">
        <v>1.35</v>
      </c>
      <c r="O2957">
        <v>-1.2</v>
      </c>
      <c r="P2957">
        <f xml:space="preserve"> IF(Stock_Info[[#This Row],[Close Price]] &gt; Stock_Info[[#This Row],[Open Price]], 1, 0)</f>
        <v>0</v>
      </c>
      <c r="Q2957" t="str">
        <f>IF(AND(Stock_Info[[#This Row],[% Deli. Qty to Traded Qty]]&gt;80,Stock_Info[[#This Row],[No. of Trades]]&lt;3000),"Unusual Day","")</f>
        <v/>
      </c>
      <c r="R2957" t="str">
        <f>IF(AND(Stock_Info[[#This Row],[Spread High-Low]] &lt; 10, Stock_Info[[#This Row],[% Deli. Qty to Traded Qty]] &gt; 90), "Good Day", "")</f>
        <v/>
      </c>
    </row>
    <row r="2958" spans="1:18">
      <c r="A2958" t="s">
        <v>51</v>
      </c>
      <c r="B2958" s="1">
        <v>45607</v>
      </c>
      <c r="C2958" s="1" t="str">
        <f>"WEEK" &amp;" " &amp;  INT((DAY(Stock_Info[[#This Row],[Date]])+WEEKDAY(DATE(YEAR(Stock_Info[[#This Row],[Date]]),MONTH(Stock_Info[[#This Row],[Date]]),1))-1)/7)+1</f>
        <v>WEEK 3</v>
      </c>
      <c r="D2958" s="12">
        <v>33.630000000000003</v>
      </c>
      <c r="E2958" s="12">
        <v>33.630000000000003</v>
      </c>
      <c r="F2958" s="12">
        <v>33.15</v>
      </c>
      <c r="G2958" s="12">
        <v>33.21</v>
      </c>
      <c r="H2958" s="12">
        <v>33.346503679861122</v>
      </c>
      <c r="I2958">
        <v>55301</v>
      </c>
      <c r="J2958">
        <v>681</v>
      </c>
      <c r="K2958" s="12">
        <v>1844095</v>
      </c>
      <c r="L2958">
        <v>30470</v>
      </c>
      <c r="M2958">
        <v>55.1</v>
      </c>
      <c r="N2958">
        <v>0.48</v>
      </c>
      <c r="O2958">
        <v>-0.42</v>
      </c>
      <c r="P2958">
        <f xml:space="preserve"> IF(Stock_Info[[#This Row],[Close Price]] &gt; Stock_Info[[#This Row],[Open Price]], 1, 0)</f>
        <v>0</v>
      </c>
      <c r="Q2958" t="str">
        <f>IF(AND(Stock_Info[[#This Row],[% Deli. Qty to Traded Qty]]&gt;80,Stock_Info[[#This Row],[No. of Trades]]&lt;3000),"Unusual Day","")</f>
        <v/>
      </c>
      <c r="R2958" t="str">
        <f>IF(AND(Stock_Info[[#This Row],[Spread High-Low]] &lt; 10, Stock_Info[[#This Row],[% Deli. Qty to Traded Qty]] &gt; 90), "Good Day", "")</f>
        <v/>
      </c>
    </row>
    <row r="2959" spans="1:18">
      <c r="A2959" t="s">
        <v>51</v>
      </c>
      <c r="B2959" s="1">
        <v>45604</v>
      </c>
      <c r="C2959" s="1" t="str">
        <f>"WEEK" &amp;" " &amp;  INT((DAY(Stock_Info[[#This Row],[Date]])+WEEKDAY(DATE(YEAR(Stock_Info[[#This Row],[Date]]),MONTH(Stock_Info[[#This Row],[Date]]),1))-1)/7)+1</f>
        <v>WEEK 2</v>
      </c>
      <c r="D2959" s="12">
        <v>35.119999999999997</v>
      </c>
      <c r="E2959" s="12">
        <v>35.29</v>
      </c>
      <c r="F2959" s="12">
        <v>33.6</v>
      </c>
      <c r="G2959" s="12">
        <v>33.659999999999997</v>
      </c>
      <c r="H2959" s="12">
        <v>34.190314358538657</v>
      </c>
      <c r="I2959">
        <v>96514</v>
      </c>
      <c r="J2959">
        <v>1540</v>
      </c>
      <c r="K2959" s="12">
        <v>3299844</v>
      </c>
      <c r="L2959">
        <v>59596</v>
      </c>
      <c r="M2959">
        <v>61.75</v>
      </c>
      <c r="N2959">
        <v>1.69</v>
      </c>
      <c r="O2959">
        <v>-1.46</v>
      </c>
      <c r="P2959">
        <f xml:space="preserve"> IF(Stock_Info[[#This Row],[Close Price]] &gt; Stock_Info[[#This Row],[Open Price]], 1, 0)</f>
        <v>0</v>
      </c>
      <c r="Q2959" t="str">
        <f>IF(AND(Stock_Info[[#This Row],[% Deli. Qty to Traded Qty]]&gt;80,Stock_Info[[#This Row],[No. of Trades]]&lt;3000),"Unusual Day","")</f>
        <v/>
      </c>
      <c r="R2959" t="str">
        <f>IF(AND(Stock_Info[[#This Row],[Spread High-Low]] &lt; 10, Stock_Info[[#This Row],[% Deli. Qty to Traded Qty]] &gt; 90), "Good Day", "")</f>
        <v/>
      </c>
    </row>
    <row r="2960" spans="1:18">
      <c r="A2960" t="s">
        <v>51</v>
      </c>
      <c r="B2960" s="1">
        <v>45603</v>
      </c>
      <c r="C2960" s="1" t="str">
        <f>"WEEK" &amp;" " &amp;  INT((DAY(Stock_Info[[#This Row],[Date]])+WEEKDAY(DATE(YEAR(Stock_Info[[#This Row],[Date]]),MONTH(Stock_Info[[#This Row],[Date]]),1))-1)/7)+1</f>
        <v>WEEK 2</v>
      </c>
      <c r="D2960" s="12">
        <v>35.840000000000003</v>
      </c>
      <c r="E2960" s="12">
        <v>35.840000000000003</v>
      </c>
      <c r="F2960" s="12">
        <v>35</v>
      </c>
      <c r="G2960" s="12">
        <v>35.04</v>
      </c>
      <c r="H2960" s="12">
        <v>35.199690519323674</v>
      </c>
      <c r="I2960">
        <v>26496</v>
      </c>
      <c r="J2960">
        <v>306</v>
      </c>
      <c r="K2960" s="12">
        <v>932651</v>
      </c>
      <c r="L2960">
        <v>13232</v>
      </c>
      <c r="M2960">
        <v>49.94</v>
      </c>
      <c r="N2960">
        <v>0.84</v>
      </c>
      <c r="O2960">
        <v>-0.8</v>
      </c>
      <c r="P2960">
        <f xml:space="preserve"> IF(Stock_Info[[#This Row],[Close Price]] &gt; Stock_Info[[#This Row],[Open Price]], 1, 0)</f>
        <v>0</v>
      </c>
      <c r="Q2960" t="str">
        <f>IF(AND(Stock_Info[[#This Row],[% Deli. Qty to Traded Qty]]&gt;80,Stock_Info[[#This Row],[No. of Trades]]&lt;3000),"Unusual Day","")</f>
        <v/>
      </c>
      <c r="R2960" t="str">
        <f>IF(AND(Stock_Info[[#This Row],[Spread High-Low]] &lt; 10, Stock_Info[[#This Row],[% Deli. Qty to Traded Qty]] &gt; 90), "Good Day", "")</f>
        <v/>
      </c>
    </row>
    <row r="2961" spans="1:18">
      <c r="A2961" t="s">
        <v>51</v>
      </c>
      <c r="B2961" s="1">
        <v>45602</v>
      </c>
      <c r="C2961" s="1" t="str">
        <f>"WEEK" &amp;" " &amp;  INT((DAY(Stock_Info[[#This Row],[Date]])+WEEKDAY(DATE(YEAR(Stock_Info[[#This Row],[Date]]),MONTH(Stock_Info[[#This Row],[Date]]),1))-1)/7)+1</f>
        <v>WEEK 2</v>
      </c>
      <c r="D2961" s="12">
        <v>34.9</v>
      </c>
      <c r="E2961" s="12">
        <v>35.4</v>
      </c>
      <c r="F2961" s="12">
        <v>34.450000000000003</v>
      </c>
      <c r="G2961" s="12">
        <v>35.17</v>
      </c>
      <c r="H2961" s="12">
        <v>34.905551768537457</v>
      </c>
      <c r="I2961">
        <v>79218</v>
      </c>
      <c r="J2961">
        <v>837</v>
      </c>
      <c r="K2961" s="12">
        <v>2765148</v>
      </c>
      <c r="L2961">
        <v>42576</v>
      </c>
      <c r="M2961">
        <v>53.75</v>
      </c>
      <c r="N2961">
        <v>0.95</v>
      </c>
      <c r="O2961">
        <v>0.27</v>
      </c>
      <c r="P2961">
        <f xml:space="preserve"> IF(Stock_Info[[#This Row],[Close Price]] &gt; Stock_Info[[#This Row],[Open Price]], 1, 0)</f>
        <v>1</v>
      </c>
      <c r="Q2961" t="str">
        <f>IF(AND(Stock_Info[[#This Row],[% Deli. Qty to Traded Qty]]&gt;80,Stock_Info[[#This Row],[No. of Trades]]&lt;3000),"Unusual Day","")</f>
        <v/>
      </c>
      <c r="R2961" t="str">
        <f>IF(AND(Stock_Info[[#This Row],[Spread High-Low]] &lt; 10, Stock_Info[[#This Row],[% Deli. Qty to Traded Qty]] &gt; 90), "Good Day", "")</f>
        <v/>
      </c>
    </row>
    <row r="2962" spans="1:18">
      <c r="A2962" t="s">
        <v>51</v>
      </c>
      <c r="B2962" s="1">
        <v>45601</v>
      </c>
      <c r="C2962" s="1" t="str">
        <f>"WEEK" &amp;" " &amp;  INT((DAY(Stock_Info[[#This Row],[Date]])+WEEKDAY(DATE(YEAR(Stock_Info[[#This Row],[Date]]),MONTH(Stock_Info[[#This Row],[Date]]),1))-1)/7)+1</f>
        <v>WEEK 2</v>
      </c>
      <c r="D2962" s="12">
        <v>34.4</v>
      </c>
      <c r="E2962" s="12">
        <v>34.65</v>
      </c>
      <c r="F2962" s="12">
        <v>33.799999999999997</v>
      </c>
      <c r="G2962" s="12">
        <v>34.51</v>
      </c>
      <c r="H2962" s="12">
        <v>34.339826179766717</v>
      </c>
      <c r="I2962">
        <v>26234</v>
      </c>
      <c r="J2962">
        <v>349</v>
      </c>
      <c r="K2962" s="12">
        <v>900871</v>
      </c>
      <c r="L2962">
        <v>15122</v>
      </c>
      <c r="M2962">
        <v>57.64</v>
      </c>
      <c r="N2962">
        <v>0.85</v>
      </c>
      <c r="O2962">
        <v>0.11</v>
      </c>
      <c r="P2962">
        <f xml:space="preserve"> IF(Stock_Info[[#This Row],[Close Price]] &gt; Stock_Info[[#This Row],[Open Price]], 1, 0)</f>
        <v>1</v>
      </c>
      <c r="Q2962" t="str">
        <f>IF(AND(Stock_Info[[#This Row],[% Deli. Qty to Traded Qty]]&gt;80,Stock_Info[[#This Row],[No. of Trades]]&lt;3000),"Unusual Day","")</f>
        <v/>
      </c>
      <c r="R2962" t="str">
        <f>IF(AND(Stock_Info[[#This Row],[Spread High-Low]] &lt; 10, Stock_Info[[#This Row],[% Deli. Qty to Traded Qty]] &gt; 90), "Good Day", "")</f>
        <v/>
      </c>
    </row>
    <row r="2963" spans="1:18">
      <c r="A2963" t="s">
        <v>51</v>
      </c>
      <c r="B2963" s="1">
        <v>45600</v>
      </c>
      <c r="C2963" s="1" t="str">
        <f>"WEEK" &amp;" " &amp;  INT((DAY(Stock_Info[[#This Row],[Date]])+WEEKDAY(DATE(YEAR(Stock_Info[[#This Row],[Date]]),MONTH(Stock_Info[[#This Row],[Date]]),1))-1)/7)+1</f>
        <v>WEEK 2</v>
      </c>
      <c r="D2963" s="12">
        <v>35.79</v>
      </c>
      <c r="E2963" s="12">
        <v>35.79</v>
      </c>
      <c r="F2963" s="12">
        <v>34.090000000000003</v>
      </c>
      <c r="G2963" s="12">
        <v>34.32</v>
      </c>
      <c r="H2963" s="12">
        <v>34.526635031978543</v>
      </c>
      <c r="I2963">
        <v>24235</v>
      </c>
      <c r="J2963">
        <v>350</v>
      </c>
      <c r="K2963" s="12">
        <v>836753</v>
      </c>
      <c r="L2963">
        <v>12914</v>
      </c>
      <c r="M2963">
        <v>53.29</v>
      </c>
      <c r="N2963">
        <v>1.7</v>
      </c>
      <c r="O2963">
        <v>-1.47</v>
      </c>
      <c r="P2963">
        <f xml:space="preserve"> IF(Stock_Info[[#This Row],[Close Price]] &gt; Stock_Info[[#This Row],[Open Price]], 1, 0)</f>
        <v>0</v>
      </c>
      <c r="Q2963" t="str">
        <f>IF(AND(Stock_Info[[#This Row],[% Deli. Qty to Traded Qty]]&gt;80,Stock_Info[[#This Row],[No. of Trades]]&lt;3000),"Unusual Day","")</f>
        <v/>
      </c>
      <c r="R2963" t="str">
        <f>IF(AND(Stock_Info[[#This Row],[Spread High-Low]] &lt; 10, Stock_Info[[#This Row],[% Deli. Qty to Traded Qty]] &gt; 90), "Good Day", "")</f>
        <v/>
      </c>
    </row>
    <row r="2964" spans="1:18">
      <c r="A2964" t="s">
        <v>51</v>
      </c>
      <c r="B2964" s="1">
        <v>45597</v>
      </c>
      <c r="C2964" s="1" t="str">
        <f>"WEEK" &amp;" " &amp;  INT((DAY(Stock_Info[[#This Row],[Date]])+WEEKDAY(DATE(YEAR(Stock_Info[[#This Row],[Date]]),MONTH(Stock_Info[[#This Row],[Date]]),1))-1)/7)+1</f>
        <v>WEEK 1</v>
      </c>
      <c r="D2964" s="12">
        <v>35</v>
      </c>
      <c r="E2964" s="12">
        <v>35.549999999999997</v>
      </c>
      <c r="F2964" s="12">
        <v>35</v>
      </c>
      <c r="G2964" s="12">
        <v>35.44</v>
      </c>
      <c r="H2964" s="12">
        <v>35.43632869765046</v>
      </c>
      <c r="I2964">
        <v>50478</v>
      </c>
      <c r="J2964">
        <v>654</v>
      </c>
      <c r="K2964" s="12">
        <v>1788755</v>
      </c>
      <c r="L2964">
        <v>47634</v>
      </c>
      <c r="M2964">
        <v>94.37</v>
      </c>
      <c r="N2964">
        <v>0.55000000000000004</v>
      </c>
      <c r="O2964">
        <v>0.44</v>
      </c>
      <c r="P2964">
        <f xml:space="preserve"> IF(Stock_Info[[#This Row],[Close Price]] &gt; Stock_Info[[#This Row],[Open Price]], 1, 0)</f>
        <v>1</v>
      </c>
      <c r="Q2964" t="str">
        <f>IF(AND(Stock_Info[[#This Row],[% Deli. Qty to Traded Qty]]&gt;80,Stock_Info[[#This Row],[No. of Trades]]&lt;3000),"Unusual Day","")</f>
        <v>Unusual Day</v>
      </c>
      <c r="R2964" t="str">
        <f>IF(AND(Stock_Info[[#This Row],[Spread High-Low]] &lt; 10, Stock_Info[[#This Row],[% Deli. Qty to Traded Qty]] &gt; 90), "Good Day", "")</f>
        <v>Good Day</v>
      </c>
    </row>
    <row r="2965" spans="1:18">
      <c r="A2965" t="s">
        <v>51</v>
      </c>
      <c r="B2965" s="1">
        <v>45596</v>
      </c>
      <c r="C2965" s="1" t="str">
        <f>"WEEK" &amp;" " &amp;  INT((DAY(Stock_Info[[#This Row],[Date]])+WEEKDAY(DATE(YEAR(Stock_Info[[#This Row],[Date]]),MONTH(Stock_Info[[#This Row],[Date]]),1))-1)/7)+1</f>
        <v>WEEK 5</v>
      </c>
      <c r="D2965" s="12">
        <v>34.94</v>
      </c>
      <c r="E2965" s="12">
        <v>35.450000000000003</v>
      </c>
      <c r="F2965" s="12">
        <v>34.659999999999997</v>
      </c>
      <c r="G2965" s="12">
        <v>34.92</v>
      </c>
      <c r="H2965" s="12">
        <v>35.034280699767876</v>
      </c>
      <c r="I2965">
        <v>70652</v>
      </c>
      <c r="J2965">
        <v>679</v>
      </c>
      <c r="K2965" s="12">
        <v>2475242</v>
      </c>
      <c r="L2965">
        <v>27422</v>
      </c>
      <c r="M2965">
        <v>38.81</v>
      </c>
      <c r="N2965">
        <v>0.79</v>
      </c>
      <c r="O2965">
        <v>-0.02</v>
      </c>
      <c r="P2965">
        <f xml:space="preserve"> IF(Stock_Info[[#This Row],[Close Price]] &gt; Stock_Info[[#This Row],[Open Price]], 1, 0)</f>
        <v>0</v>
      </c>
      <c r="Q2965" t="str">
        <f>IF(AND(Stock_Info[[#This Row],[% Deli. Qty to Traded Qty]]&gt;80,Stock_Info[[#This Row],[No. of Trades]]&lt;3000),"Unusual Day","")</f>
        <v/>
      </c>
      <c r="R2965" t="str">
        <f>IF(AND(Stock_Info[[#This Row],[Spread High-Low]] &lt; 10, Stock_Info[[#This Row],[% Deli. Qty to Traded Qty]] &gt; 90), "Good Day", "")</f>
        <v/>
      </c>
    </row>
    <row r="2966" spans="1:18">
      <c r="A2966" t="s">
        <v>51</v>
      </c>
      <c r="B2966" s="1">
        <v>45595</v>
      </c>
      <c r="C2966" s="1" t="str">
        <f>"WEEK" &amp;" " &amp;  INT((DAY(Stock_Info[[#This Row],[Date]])+WEEKDAY(DATE(YEAR(Stock_Info[[#This Row],[Date]]),MONTH(Stock_Info[[#This Row],[Date]]),1))-1)/7)+1</f>
        <v>WEEK 5</v>
      </c>
      <c r="D2966" s="12">
        <v>34.58</v>
      </c>
      <c r="E2966" s="12">
        <v>35.43</v>
      </c>
      <c r="F2966" s="12">
        <v>34.28</v>
      </c>
      <c r="G2966" s="12">
        <v>34.94</v>
      </c>
      <c r="H2966" s="12">
        <v>34.960658103214122</v>
      </c>
      <c r="I2966">
        <v>141376</v>
      </c>
      <c r="J2966">
        <v>748</v>
      </c>
      <c r="K2966" s="12">
        <v>4942598</v>
      </c>
      <c r="L2966">
        <v>66614</v>
      </c>
      <c r="M2966">
        <v>47.12</v>
      </c>
      <c r="N2966">
        <v>1.1499999999999999</v>
      </c>
      <c r="O2966">
        <v>0.36</v>
      </c>
      <c r="P2966">
        <f xml:space="preserve"> IF(Stock_Info[[#This Row],[Close Price]] &gt; Stock_Info[[#This Row],[Open Price]], 1, 0)</f>
        <v>1</v>
      </c>
      <c r="Q2966" t="str">
        <f>IF(AND(Stock_Info[[#This Row],[% Deli. Qty to Traded Qty]]&gt;80,Stock_Info[[#This Row],[No. of Trades]]&lt;3000),"Unusual Day","")</f>
        <v/>
      </c>
      <c r="R2966" t="str">
        <f>IF(AND(Stock_Info[[#This Row],[Spread High-Low]] &lt; 10, Stock_Info[[#This Row],[% Deli. Qty to Traded Qty]] &gt; 90), "Good Day", "")</f>
        <v/>
      </c>
    </row>
    <row r="2967" spans="1:18">
      <c r="A2967" t="s">
        <v>51</v>
      </c>
      <c r="B2967" s="1">
        <v>45594</v>
      </c>
      <c r="C2967" s="1" t="str">
        <f>"WEEK" &amp;" " &amp;  INT((DAY(Stock_Info[[#This Row],[Date]])+WEEKDAY(DATE(YEAR(Stock_Info[[#This Row],[Date]]),MONTH(Stock_Info[[#This Row],[Date]]),1))-1)/7)+1</f>
        <v>WEEK 5</v>
      </c>
      <c r="D2967" s="12">
        <v>33.799999999999997</v>
      </c>
      <c r="E2967" s="12">
        <v>34.47</v>
      </c>
      <c r="F2967" s="12">
        <v>33.69</v>
      </c>
      <c r="G2967" s="12">
        <v>34.090000000000003</v>
      </c>
      <c r="H2967" s="12">
        <v>33.97818745568388</v>
      </c>
      <c r="I2967">
        <v>83209</v>
      </c>
      <c r="J2967">
        <v>487</v>
      </c>
      <c r="K2967" s="12">
        <v>2827291</v>
      </c>
      <c r="L2967">
        <v>16189</v>
      </c>
      <c r="M2967">
        <v>19.46</v>
      </c>
      <c r="N2967">
        <v>0.78</v>
      </c>
      <c r="O2967">
        <v>0.28999999999999998</v>
      </c>
      <c r="P2967">
        <f xml:space="preserve"> IF(Stock_Info[[#This Row],[Close Price]] &gt; Stock_Info[[#This Row],[Open Price]], 1, 0)</f>
        <v>1</v>
      </c>
      <c r="Q2967" t="str">
        <f>IF(AND(Stock_Info[[#This Row],[% Deli. Qty to Traded Qty]]&gt;80,Stock_Info[[#This Row],[No. of Trades]]&lt;3000),"Unusual Day","")</f>
        <v/>
      </c>
      <c r="R2967" t="str">
        <f>IF(AND(Stock_Info[[#This Row],[Spread High-Low]] &lt; 10, Stock_Info[[#This Row],[% Deli. Qty to Traded Qty]] &gt; 90), "Good Day", "")</f>
        <v/>
      </c>
    </row>
    <row r="2968" spans="1:18">
      <c r="A2968" t="s">
        <v>51</v>
      </c>
      <c r="B2968" s="1">
        <v>45593</v>
      </c>
      <c r="C2968" s="1" t="str">
        <f>"WEEK" &amp;" " &amp;  INT((DAY(Stock_Info[[#This Row],[Date]])+WEEKDAY(DATE(YEAR(Stock_Info[[#This Row],[Date]]),MONTH(Stock_Info[[#This Row],[Date]]),1))-1)/7)+1</f>
        <v>WEEK 5</v>
      </c>
      <c r="D2968" s="12">
        <v>33.520000000000003</v>
      </c>
      <c r="E2968" s="12">
        <v>34.5</v>
      </c>
      <c r="F2968" s="12">
        <v>33.5</v>
      </c>
      <c r="G2968" s="12">
        <v>33.979999999999997</v>
      </c>
      <c r="H2968" s="12">
        <v>33.982419264852801</v>
      </c>
      <c r="I2968">
        <v>77073</v>
      </c>
      <c r="J2968">
        <v>441</v>
      </c>
      <c r="K2968" s="12">
        <v>2619127</v>
      </c>
      <c r="L2968">
        <v>12810</v>
      </c>
      <c r="M2968">
        <v>16.62</v>
      </c>
      <c r="N2968">
        <v>1</v>
      </c>
      <c r="O2968">
        <v>0.46</v>
      </c>
      <c r="P2968">
        <f xml:space="preserve"> IF(Stock_Info[[#This Row],[Close Price]] &gt; Stock_Info[[#This Row],[Open Price]], 1, 0)</f>
        <v>1</v>
      </c>
      <c r="Q2968" t="str">
        <f>IF(AND(Stock_Info[[#This Row],[% Deli. Qty to Traded Qty]]&gt;80,Stock_Info[[#This Row],[No. of Trades]]&lt;3000),"Unusual Day","")</f>
        <v/>
      </c>
      <c r="R2968" t="str">
        <f>IF(AND(Stock_Info[[#This Row],[Spread High-Low]] &lt; 10, Stock_Info[[#This Row],[% Deli. Qty to Traded Qty]] &gt; 90), "Good Day", "")</f>
        <v/>
      </c>
    </row>
    <row r="2969" spans="1:18">
      <c r="A2969" t="s">
        <v>51</v>
      </c>
      <c r="B2969" s="1">
        <v>45590</v>
      </c>
      <c r="C2969" s="1" t="str">
        <f>"WEEK" &amp;" " &amp;  INT((DAY(Stock_Info[[#This Row],[Date]])+WEEKDAY(DATE(YEAR(Stock_Info[[#This Row],[Date]]),MONTH(Stock_Info[[#This Row],[Date]]),1))-1)/7)+1</f>
        <v>WEEK 4</v>
      </c>
      <c r="D2969" s="12">
        <v>34.22</v>
      </c>
      <c r="E2969" s="12">
        <v>34.799999999999997</v>
      </c>
      <c r="F2969" s="12">
        <v>33.01</v>
      </c>
      <c r="G2969" s="12">
        <v>33.409999999999997</v>
      </c>
      <c r="H2969" s="12">
        <v>33.53312635038219</v>
      </c>
      <c r="I2969">
        <v>110154</v>
      </c>
      <c r="J2969">
        <v>1453</v>
      </c>
      <c r="K2969" s="12">
        <v>3693808</v>
      </c>
      <c r="L2969">
        <v>56902</v>
      </c>
      <c r="M2969">
        <v>51.66</v>
      </c>
      <c r="N2969">
        <v>1.79</v>
      </c>
      <c r="O2969">
        <v>-0.81</v>
      </c>
      <c r="P2969">
        <f xml:space="preserve"> IF(Stock_Info[[#This Row],[Close Price]] &gt; Stock_Info[[#This Row],[Open Price]], 1, 0)</f>
        <v>0</v>
      </c>
      <c r="Q2969" t="str">
        <f>IF(AND(Stock_Info[[#This Row],[% Deli. Qty to Traded Qty]]&gt;80,Stock_Info[[#This Row],[No. of Trades]]&lt;3000),"Unusual Day","")</f>
        <v/>
      </c>
      <c r="R2969" t="str">
        <f>IF(AND(Stock_Info[[#This Row],[Spread High-Low]] &lt; 10, Stock_Info[[#This Row],[% Deli. Qty to Traded Qty]] &gt; 90), "Good Day", "")</f>
        <v/>
      </c>
    </row>
    <row r="2970" spans="1:18">
      <c r="A2970" t="s">
        <v>51</v>
      </c>
      <c r="B2970" s="1">
        <v>45589</v>
      </c>
      <c r="C2970" s="1" t="str">
        <f>"WEEK" &amp;" " &amp;  INT((DAY(Stock_Info[[#This Row],[Date]])+WEEKDAY(DATE(YEAR(Stock_Info[[#This Row],[Date]]),MONTH(Stock_Info[[#This Row],[Date]]),1))-1)/7)+1</f>
        <v>WEEK 4</v>
      </c>
      <c r="D2970" s="12">
        <v>35.64</v>
      </c>
      <c r="E2970" s="12">
        <v>35.869999999999997</v>
      </c>
      <c r="F2970" s="12">
        <v>34.75</v>
      </c>
      <c r="G2970" s="12">
        <v>34.86</v>
      </c>
      <c r="H2970" s="12">
        <v>35.135044415813383</v>
      </c>
      <c r="I2970">
        <v>29494</v>
      </c>
      <c r="J2970">
        <v>403</v>
      </c>
      <c r="K2970" s="12">
        <v>1036273</v>
      </c>
      <c r="L2970">
        <v>15051</v>
      </c>
      <c r="M2970">
        <v>51.03</v>
      </c>
      <c r="N2970">
        <v>1.1200000000000001</v>
      </c>
      <c r="O2970">
        <v>-0.78</v>
      </c>
      <c r="P2970">
        <f xml:space="preserve"> IF(Stock_Info[[#This Row],[Close Price]] &gt; Stock_Info[[#This Row],[Open Price]], 1, 0)</f>
        <v>0</v>
      </c>
      <c r="Q2970" t="str">
        <f>IF(AND(Stock_Info[[#This Row],[% Deli. Qty to Traded Qty]]&gt;80,Stock_Info[[#This Row],[No. of Trades]]&lt;3000),"Unusual Day","")</f>
        <v/>
      </c>
      <c r="R2970" t="str">
        <f>IF(AND(Stock_Info[[#This Row],[Spread High-Low]] &lt; 10, Stock_Info[[#This Row],[% Deli. Qty to Traded Qty]] &gt; 90), "Good Day", "")</f>
        <v/>
      </c>
    </row>
    <row r="2971" spans="1:18">
      <c r="A2971" t="s">
        <v>51</v>
      </c>
      <c r="B2971" s="1">
        <v>45588</v>
      </c>
      <c r="C2971" s="1" t="str">
        <f>"WEEK" &amp;" " &amp;  INT((DAY(Stock_Info[[#This Row],[Date]])+WEEKDAY(DATE(YEAR(Stock_Info[[#This Row],[Date]]),MONTH(Stock_Info[[#This Row],[Date]]),1))-1)/7)+1</f>
        <v>WEEK 4</v>
      </c>
      <c r="D2971" s="12">
        <v>34.51</v>
      </c>
      <c r="E2971" s="12">
        <v>36.6</v>
      </c>
      <c r="F2971" s="12">
        <v>32.97</v>
      </c>
      <c r="G2971" s="12">
        <v>35.64</v>
      </c>
      <c r="H2971" s="12">
        <v>34.717219270384994</v>
      </c>
      <c r="I2971">
        <v>168445</v>
      </c>
      <c r="J2971">
        <v>1806</v>
      </c>
      <c r="K2971" s="12">
        <v>5847942</v>
      </c>
      <c r="L2971">
        <v>60762</v>
      </c>
      <c r="M2971">
        <v>36.07</v>
      </c>
      <c r="N2971">
        <v>3.63</v>
      </c>
      <c r="O2971">
        <v>1.1299999999999999</v>
      </c>
      <c r="P2971">
        <f xml:space="preserve"> IF(Stock_Info[[#This Row],[Close Price]] &gt; Stock_Info[[#This Row],[Open Price]], 1, 0)</f>
        <v>1</v>
      </c>
      <c r="Q2971" t="str">
        <f>IF(AND(Stock_Info[[#This Row],[% Deli. Qty to Traded Qty]]&gt;80,Stock_Info[[#This Row],[No. of Trades]]&lt;3000),"Unusual Day","")</f>
        <v/>
      </c>
      <c r="R2971" t="str">
        <f>IF(AND(Stock_Info[[#This Row],[Spread High-Low]] &lt; 10, Stock_Info[[#This Row],[% Deli. Qty to Traded Qty]] &gt; 90), "Good Day", "")</f>
        <v/>
      </c>
    </row>
    <row r="2972" spans="1:18">
      <c r="A2972" t="s">
        <v>51</v>
      </c>
      <c r="B2972" s="1">
        <v>45587</v>
      </c>
      <c r="C2972" s="1" t="str">
        <f>"WEEK" &amp;" " &amp;  INT((DAY(Stock_Info[[#This Row],[Date]])+WEEKDAY(DATE(YEAR(Stock_Info[[#This Row],[Date]]),MONTH(Stock_Info[[#This Row],[Date]]),1))-1)/7)+1</f>
        <v>WEEK 4</v>
      </c>
      <c r="D2972" s="12">
        <v>36.79</v>
      </c>
      <c r="E2972" s="12">
        <v>36.79</v>
      </c>
      <c r="F2972" s="12">
        <v>34.08</v>
      </c>
      <c r="G2972" s="12">
        <v>34.29</v>
      </c>
      <c r="H2972" s="12">
        <v>35.144605817294448</v>
      </c>
      <c r="I2972">
        <v>177849</v>
      </c>
      <c r="J2972">
        <v>1678</v>
      </c>
      <c r="K2972" s="12">
        <v>6250433</v>
      </c>
      <c r="L2972">
        <v>106915</v>
      </c>
      <c r="M2972">
        <v>60.12</v>
      </c>
      <c r="N2972">
        <v>2.71</v>
      </c>
      <c r="O2972">
        <v>-2.5</v>
      </c>
      <c r="P2972">
        <f xml:space="preserve"> IF(Stock_Info[[#This Row],[Close Price]] &gt; Stock_Info[[#This Row],[Open Price]], 1, 0)</f>
        <v>0</v>
      </c>
      <c r="Q2972" t="str">
        <f>IF(AND(Stock_Info[[#This Row],[% Deli. Qty to Traded Qty]]&gt;80,Stock_Info[[#This Row],[No. of Trades]]&lt;3000),"Unusual Day","")</f>
        <v/>
      </c>
      <c r="R2972" t="str">
        <f>IF(AND(Stock_Info[[#This Row],[Spread High-Low]] &lt; 10, Stock_Info[[#This Row],[% Deli. Qty to Traded Qty]] &gt; 90), "Good Day", "")</f>
        <v/>
      </c>
    </row>
    <row r="2973" spans="1:18">
      <c r="A2973" t="s">
        <v>51</v>
      </c>
      <c r="B2973" s="1">
        <v>45586</v>
      </c>
      <c r="C2973" s="1" t="str">
        <f>"WEEK" &amp;" " &amp;  INT((DAY(Stock_Info[[#This Row],[Date]])+WEEKDAY(DATE(YEAR(Stock_Info[[#This Row],[Date]]),MONTH(Stock_Info[[#This Row],[Date]]),1))-1)/7)+1</f>
        <v>WEEK 4</v>
      </c>
      <c r="D2973" s="12">
        <v>38.479999999999997</v>
      </c>
      <c r="E2973" s="12">
        <v>38.479999999999997</v>
      </c>
      <c r="F2973" s="12">
        <v>36.450000000000003</v>
      </c>
      <c r="G2973" s="12">
        <v>36.85</v>
      </c>
      <c r="H2973" s="12">
        <v>37.17186748780879</v>
      </c>
      <c r="I2973">
        <v>43679</v>
      </c>
      <c r="J2973">
        <v>805</v>
      </c>
      <c r="K2973" s="12">
        <v>1623630</v>
      </c>
      <c r="L2973">
        <v>24078</v>
      </c>
      <c r="M2973">
        <v>55.12</v>
      </c>
      <c r="N2973">
        <v>2.0299999999999998</v>
      </c>
      <c r="O2973">
        <v>-1.63</v>
      </c>
      <c r="P2973">
        <f xml:space="preserve"> IF(Stock_Info[[#This Row],[Close Price]] &gt; Stock_Info[[#This Row],[Open Price]], 1, 0)</f>
        <v>0</v>
      </c>
      <c r="Q2973" t="str">
        <f>IF(AND(Stock_Info[[#This Row],[% Deli. Qty to Traded Qty]]&gt;80,Stock_Info[[#This Row],[No. of Trades]]&lt;3000),"Unusual Day","")</f>
        <v/>
      </c>
      <c r="R2973" t="str">
        <f>IF(AND(Stock_Info[[#This Row],[Spread High-Low]] &lt; 10, Stock_Info[[#This Row],[% Deli. Qty to Traded Qty]] &gt; 90), "Good Day", "")</f>
        <v/>
      </c>
    </row>
    <row r="2974" spans="1:18">
      <c r="A2974" t="s">
        <v>51</v>
      </c>
      <c r="B2974" s="1">
        <v>45583</v>
      </c>
      <c r="C2974" s="1" t="str">
        <f>"WEEK" &amp;" " &amp;  INT((DAY(Stock_Info[[#This Row],[Date]])+WEEKDAY(DATE(YEAR(Stock_Info[[#This Row],[Date]]),MONTH(Stock_Info[[#This Row],[Date]]),1))-1)/7)+1</f>
        <v>WEEK 3</v>
      </c>
      <c r="D2974" s="12">
        <v>36.81</v>
      </c>
      <c r="E2974" s="12">
        <v>38.299999999999997</v>
      </c>
      <c r="F2974" s="12">
        <v>35.65</v>
      </c>
      <c r="G2974" s="12">
        <v>37.729999999999997</v>
      </c>
      <c r="H2974" s="12">
        <v>36.945379896402741</v>
      </c>
      <c r="I2974">
        <v>209465</v>
      </c>
      <c r="J2974">
        <v>1432</v>
      </c>
      <c r="K2974" s="12">
        <v>7738764</v>
      </c>
      <c r="L2974">
        <v>105193</v>
      </c>
      <c r="M2974">
        <v>50.22</v>
      </c>
      <c r="N2974">
        <v>2.65</v>
      </c>
      <c r="O2974">
        <v>0.92</v>
      </c>
      <c r="P2974">
        <f xml:space="preserve"> IF(Stock_Info[[#This Row],[Close Price]] &gt; Stock_Info[[#This Row],[Open Price]], 1, 0)</f>
        <v>1</v>
      </c>
      <c r="Q2974" t="str">
        <f>IF(AND(Stock_Info[[#This Row],[% Deli. Qty to Traded Qty]]&gt;80,Stock_Info[[#This Row],[No. of Trades]]&lt;3000),"Unusual Day","")</f>
        <v/>
      </c>
      <c r="R2974" t="str">
        <f>IF(AND(Stock_Info[[#This Row],[Spread High-Low]] &lt; 10, Stock_Info[[#This Row],[% Deli. Qty to Traded Qty]] &gt; 90), "Good Day", "")</f>
        <v/>
      </c>
    </row>
    <row r="2975" spans="1:18">
      <c r="A2975" t="s">
        <v>51</v>
      </c>
      <c r="B2975" s="1">
        <v>45582</v>
      </c>
      <c r="C2975" s="1" t="str">
        <f>"WEEK" &amp;" " &amp;  INT((DAY(Stock_Info[[#This Row],[Date]])+WEEKDAY(DATE(YEAR(Stock_Info[[#This Row],[Date]]),MONTH(Stock_Info[[#This Row],[Date]]),1))-1)/7)+1</f>
        <v>WEEK 3</v>
      </c>
      <c r="D2975" s="12">
        <v>35.729999999999997</v>
      </c>
      <c r="E2975" s="12">
        <v>38.01</v>
      </c>
      <c r="F2975" s="12">
        <v>35.729999999999997</v>
      </c>
      <c r="G2975" s="12">
        <v>37.130000000000003</v>
      </c>
      <c r="H2975" s="12">
        <v>37.186498437540806</v>
      </c>
      <c r="I2975">
        <v>229766</v>
      </c>
      <c r="J2975">
        <v>1427</v>
      </c>
      <c r="K2975" s="12">
        <v>8544193</v>
      </c>
      <c r="L2975">
        <v>133347</v>
      </c>
      <c r="M2975">
        <v>58.04</v>
      </c>
      <c r="N2975">
        <v>2.2799999999999998</v>
      </c>
      <c r="O2975">
        <v>1.4</v>
      </c>
      <c r="P2975">
        <f xml:space="preserve"> IF(Stock_Info[[#This Row],[Close Price]] &gt; Stock_Info[[#This Row],[Open Price]], 1, 0)</f>
        <v>1</v>
      </c>
      <c r="Q2975" t="str">
        <f>IF(AND(Stock_Info[[#This Row],[% Deli. Qty to Traded Qty]]&gt;80,Stock_Info[[#This Row],[No. of Trades]]&lt;3000),"Unusual Day","")</f>
        <v/>
      </c>
      <c r="R2975" t="str">
        <f>IF(AND(Stock_Info[[#This Row],[Spread High-Low]] &lt; 10, Stock_Info[[#This Row],[% Deli. Qty to Traded Qty]] &gt; 90), "Good Day", "")</f>
        <v/>
      </c>
    </row>
    <row r="2976" spans="1:18">
      <c r="A2976" t="s">
        <v>51</v>
      </c>
      <c r="B2976" s="1">
        <v>45581</v>
      </c>
      <c r="C2976" s="1" t="str">
        <f>"WEEK" &amp;" " &amp;  INT((DAY(Stock_Info[[#This Row],[Date]])+WEEKDAY(DATE(YEAR(Stock_Info[[#This Row],[Date]]),MONTH(Stock_Info[[#This Row],[Date]]),1))-1)/7)+1</f>
        <v>WEEK 3</v>
      </c>
      <c r="D2976" s="12">
        <v>35.92</v>
      </c>
      <c r="E2976" s="12">
        <v>36.14</v>
      </c>
      <c r="F2976" s="12">
        <v>35.549999999999997</v>
      </c>
      <c r="G2976" s="12">
        <v>35.909999999999997</v>
      </c>
      <c r="H2976" s="12">
        <v>35.816434076591655</v>
      </c>
      <c r="I2976">
        <v>58257</v>
      </c>
      <c r="J2976">
        <v>564</v>
      </c>
      <c r="K2976" s="12">
        <v>2086558</v>
      </c>
      <c r="L2976">
        <v>31435</v>
      </c>
      <c r="M2976">
        <v>53.96</v>
      </c>
      <c r="N2976">
        <v>0.59</v>
      </c>
      <c r="O2976">
        <v>-0.01</v>
      </c>
      <c r="P2976">
        <f xml:space="preserve"> IF(Stock_Info[[#This Row],[Close Price]] &gt; Stock_Info[[#This Row],[Open Price]], 1, 0)</f>
        <v>0</v>
      </c>
      <c r="Q2976" t="str">
        <f>IF(AND(Stock_Info[[#This Row],[% Deli. Qty to Traded Qty]]&gt;80,Stock_Info[[#This Row],[No. of Trades]]&lt;3000),"Unusual Day","")</f>
        <v/>
      </c>
      <c r="R2976" t="str">
        <f>IF(AND(Stock_Info[[#This Row],[Spread High-Low]] &lt; 10, Stock_Info[[#This Row],[% Deli. Qty to Traded Qty]] &gt; 90), "Good Day", "")</f>
        <v/>
      </c>
    </row>
    <row r="2977" spans="1:18">
      <c r="A2977" t="s">
        <v>51</v>
      </c>
      <c r="B2977" s="1">
        <v>45580</v>
      </c>
      <c r="C2977" s="1" t="str">
        <f>"WEEK" &amp;" " &amp;  INT((DAY(Stock_Info[[#This Row],[Date]])+WEEKDAY(DATE(YEAR(Stock_Info[[#This Row],[Date]]),MONTH(Stock_Info[[#This Row],[Date]]),1))-1)/7)+1</f>
        <v>WEEK 3</v>
      </c>
      <c r="D2977" s="12">
        <v>35.51</v>
      </c>
      <c r="E2977" s="12">
        <v>36.200000000000003</v>
      </c>
      <c r="F2977" s="12">
        <v>35.51</v>
      </c>
      <c r="G2977" s="12">
        <v>35.78</v>
      </c>
      <c r="H2977" s="12">
        <v>35.739031841516805</v>
      </c>
      <c r="I2977">
        <v>63502</v>
      </c>
      <c r="J2977">
        <v>664</v>
      </c>
      <c r="K2977" s="12">
        <v>2269500</v>
      </c>
      <c r="L2977">
        <v>36004</v>
      </c>
      <c r="M2977">
        <v>56.7</v>
      </c>
      <c r="N2977">
        <v>0.69</v>
      </c>
      <c r="O2977">
        <v>0.27</v>
      </c>
      <c r="P2977">
        <f xml:space="preserve"> IF(Stock_Info[[#This Row],[Close Price]] &gt; Stock_Info[[#This Row],[Open Price]], 1, 0)</f>
        <v>1</v>
      </c>
      <c r="Q2977" t="str">
        <f>IF(AND(Stock_Info[[#This Row],[% Deli. Qty to Traded Qty]]&gt;80,Stock_Info[[#This Row],[No. of Trades]]&lt;3000),"Unusual Day","")</f>
        <v/>
      </c>
      <c r="R2977" t="str">
        <f>IF(AND(Stock_Info[[#This Row],[Spread High-Low]] &lt; 10, Stock_Info[[#This Row],[% Deli. Qty to Traded Qty]] &gt; 90), "Good Day", "")</f>
        <v/>
      </c>
    </row>
    <row r="2978" spans="1:18">
      <c r="A2978" t="s">
        <v>51</v>
      </c>
      <c r="B2978" s="1">
        <v>45579</v>
      </c>
      <c r="C2978" s="1" t="str">
        <f>"WEEK" &amp;" " &amp;  INT((DAY(Stock_Info[[#This Row],[Date]])+WEEKDAY(DATE(YEAR(Stock_Info[[#This Row],[Date]]),MONTH(Stock_Info[[#This Row],[Date]]),1))-1)/7)+1</f>
        <v>WEEK 3</v>
      </c>
      <c r="D2978" s="12">
        <v>36.18</v>
      </c>
      <c r="E2978" s="12">
        <v>36.75</v>
      </c>
      <c r="F2978" s="12">
        <v>35.700000000000003</v>
      </c>
      <c r="G2978" s="12">
        <v>35.9</v>
      </c>
      <c r="H2978" s="12">
        <v>36.071922353721931</v>
      </c>
      <c r="I2978">
        <v>72328</v>
      </c>
      <c r="J2978">
        <v>393</v>
      </c>
      <c r="K2978" s="12">
        <v>2609010</v>
      </c>
      <c r="L2978">
        <v>45527</v>
      </c>
      <c r="M2978">
        <v>62.95</v>
      </c>
      <c r="N2978">
        <v>1.05</v>
      </c>
      <c r="O2978">
        <v>-0.28000000000000003</v>
      </c>
      <c r="P2978">
        <f xml:space="preserve"> IF(Stock_Info[[#This Row],[Close Price]] &gt; Stock_Info[[#This Row],[Open Price]], 1, 0)</f>
        <v>0</v>
      </c>
      <c r="Q2978" t="str">
        <f>IF(AND(Stock_Info[[#This Row],[% Deli. Qty to Traded Qty]]&gt;80,Stock_Info[[#This Row],[No. of Trades]]&lt;3000),"Unusual Day","")</f>
        <v/>
      </c>
      <c r="R2978" t="str">
        <f>IF(AND(Stock_Info[[#This Row],[Spread High-Low]] &lt; 10, Stock_Info[[#This Row],[% Deli. Qty to Traded Qty]] &gt; 90), "Good Day", "")</f>
        <v/>
      </c>
    </row>
    <row r="2979" spans="1:18">
      <c r="A2979" t="s">
        <v>51</v>
      </c>
      <c r="B2979" s="1">
        <v>45576</v>
      </c>
      <c r="C2979" s="1" t="str">
        <f>"WEEK" &amp;" " &amp;  INT((DAY(Stock_Info[[#This Row],[Date]])+WEEKDAY(DATE(YEAR(Stock_Info[[#This Row],[Date]]),MONTH(Stock_Info[[#This Row],[Date]]),1))-1)/7)+1</f>
        <v>WEEK 2</v>
      </c>
      <c r="D2979" s="12">
        <v>35.799999999999997</v>
      </c>
      <c r="E2979" s="12">
        <v>36.42</v>
      </c>
      <c r="F2979" s="12">
        <v>35.35</v>
      </c>
      <c r="G2979" s="12">
        <v>35.56</v>
      </c>
      <c r="H2979" s="12">
        <v>35.87740966585104</v>
      </c>
      <c r="I2979">
        <v>77241</v>
      </c>
      <c r="J2979">
        <v>1024</v>
      </c>
      <c r="K2979" s="12">
        <v>2771207</v>
      </c>
      <c r="L2979">
        <v>50722</v>
      </c>
      <c r="M2979">
        <v>65.67</v>
      </c>
      <c r="N2979">
        <v>1.07</v>
      </c>
      <c r="O2979">
        <v>-0.24</v>
      </c>
      <c r="P2979">
        <f xml:space="preserve"> IF(Stock_Info[[#This Row],[Close Price]] &gt; Stock_Info[[#This Row],[Open Price]], 1, 0)</f>
        <v>0</v>
      </c>
      <c r="Q2979" t="str">
        <f>IF(AND(Stock_Info[[#This Row],[% Deli. Qty to Traded Qty]]&gt;80,Stock_Info[[#This Row],[No. of Trades]]&lt;3000),"Unusual Day","")</f>
        <v/>
      </c>
      <c r="R2979" t="str">
        <f>IF(AND(Stock_Info[[#This Row],[Spread High-Low]] &lt; 10, Stock_Info[[#This Row],[% Deli. Qty to Traded Qty]] &gt; 90), "Good Day", "")</f>
        <v/>
      </c>
    </row>
    <row r="2980" spans="1:18">
      <c r="A2980" t="s">
        <v>51</v>
      </c>
      <c r="B2980" s="1">
        <v>45575</v>
      </c>
      <c r="C2980" s="1" t="str">
        <f>"WEEK" &amp;" " &amp;  INT((DAY(Stock_Info[[#This Row],[Date]])+WEEKDAY(DATE(YEAR(Stock_Info[[#This Row],[Date]]),MONTH(Stock_Info[[#This Row],[Date]]),1))-1)/7)+1</f>
        <v>WEEK 2</v>
      </c>
      <c r="D2980" s="12">
        <v>36.729999999999997</v>
      </c>
      <c r="E2980" s="12">
        <v>36.82</v>
      </c>
      <c r="F2980" s="12">
        <v>36.1</v>
      </c>
      <c r="G2980" s="12">
        <v>36.369999999999997</v>
      </c>
      <c r="H2980" s="12">
        <v>36.416902458213137</v>
      </c>
      <c r="I2980">
        <v>72451</v>
      </c>
      <c r="J2980">
        <v>730</v>
      </c>
      <c r="K2980" s="12">
        <v>2638441</v>
      </c>
      <c r="L2980">
        <v>32032</v>
      </c>
      <c r="M2980">
        <v>44.21</v>
      </c>
      <c r="N2980">
        <v>0.72</v>
      </c>
      <c r="O2980">
        <v>-0.36</v>
      </c>
      <c r="P2980">
        <f xml:space="preserve"> IF(Stock_Info[[#This Row],[Close Price]] &gt; Stock_Info[[#This Row],[Open Price]], 1, 0)</f>
        <v>0</v>
      </c>
      <c r="Q2980" t="str">
        <f>IF(AND(Stock_Info[[#This Row],[% Deli. Qty to Traded Qty]]&gt;80,Stock_Info[[#This Row],[No. of Trades]]&lt;3000),"Unusual Day","")</f>
        <v/>
      </c>
      <c r="R2980" t="str">
        <f>IF(AND(Stock_Info[[#This Row],[Spread High-Low]] &lt; 10, Stock_Info[[#This Row],[% Deli. Qty to Traded Qty]] &gt; 90), "Good Day", "")</f>
        <v/>
      </c>
    </row>
    <row r="2981" spans="1:18">
      <c r="A2981" t="s">
        <v>51</v>
      </c>
      <c r="B2981" s="1">
        <v>45574</v>
      </c>
      <c r="C2981" s="1" t="str">
        <f>"WEEK" &amp;" " &amp;  INT((DAY(Stock_Info[[#This Row],[Date]])+WEEKDAY(DATE(YEAR(Stock_Info[[#This Row],[Date]]),MONTH(Stock_Info[[#This Row],[Date]]),1))-1)/7)+1</f>
        <v>WEEK 2</v>
      </c>
      <c r="D2981" s="12">
        <v>35.57</v>
      </c>
      <c r="E2981" s="12">
        <v>38.07</v>
      </c>
      <c r="F2981" s="12">
        <v>35.17</v>
      </c>
      <c r="G2981" s="12">
        <v>36.409999999999997</v>
      </c>
      <c r="H2981" s="12">
        <v>36.851926522330388</v>
      </c>
      <c r="I2981">
        <v>231635</v>
      </c>
      <c r="J2981">
        <v>1653</v>
      </c>
      <c r="K2981" s="12">
        <v>8536196</v>
      </c>
      <c r="L2981">
        <v>114425</v>
      </c>
      <c r="M2981">
        <v>49.4</v>
      </c>
      <c r="N2981">
        <v>2.9</v>
      </c>
      <c r="O2981">
        <v>0.84</v>
      </c>
      <c r="P2981">
        <f xml:space="preserve"> IF(Stock_Info[[#This Row],[Close Price]] &gt; Stock_Info[[#This Row],[Open Price]], 1, 0)</f>
        <v>1</v>
      </c>
      <c r="Q2981" t="str">
        <f>IF(AND(Stock_Info[[#This Row],[% Deli. Qty to Traded Qty]]&gt;80,Stock_Info[[#This Row],[No. of Trades]]&lt;3000),"Unusual Day","")</f>
        <v/>
      </c>
      <c r="R2981" t="str">
        <f>IF(AND(Stock_Info[[#This Row],[Spread High-Low]] &lt; 10, Stock_Info[[#This Row],[% Deli. Qty to Traded Qty]] &gt; 90), "Good Day", "")</f>
        <v/>
      </c>
    </row>
    <row r="2982" spans="1:18">
      <c r="A2982" t="s">
        <v>51</v>
      </c>
      <c r="B2982" s="1">
        <v>45573</v>
      </c>
      <c r="C2982" s="1" t="str">
        <f>"WEEK" &amp;" " &amp;  INT((DAY(Stock_Info[[#This Row],[Date]])+WEEKDAY(DATE(YEAR(Stock_Info[[#This Row],[Date]]),MONTH(Stock_Info[[#This Row],[Date]]),1))-1)/7)+1</f>
        <v>WEEK 2</v>
      </c>
      <c r="D2982" s="12">
        <v>34.74</v>
      </c>
      <c r="E2982" s="12">
        <v>35.26</v>
      </c>
      <c r="F2982" s="12">
        <v>34.520000000000003</v>
      </c>
      <c r="G2982" s="12">
        <v>35.22</v>
      </c>
      <c r="H2982" s="12">
        <v>34.994078227889339</v>
      </c>
      <c r="I2982">
        <v>85954</v>
      </c>
      <c r="J2982">
        <v>923</v>
      </c>
      <c r="K2982" s="12">
        <v>3007881</v>
      </c>
      <c r="L2982">
        <v>43191</v>
      </c>
      <c r="M2982">
        <v>50.25</v>
      </c>
      <c r="N2982">
        <v>0.74</v>
      </c>
      <c r="O2982">
        <v>0.48</v>
      </c>
      <c r="P2982">
        <f xml:space="preserve"> IF(Stock_Info[[#This Row],[Close Price]] &gt; Stock_Info[[#This Row],[Open Price]], 1, 0)</f>
        <v>1</v>
      </c>
      <c r="Q2982" t="str">
        <f>IF(AND(Stock_Info[[#This Row],[% Deli. Qty to Traded Qty]]&gt;80,Stock_Info[[#This Row],[No. of Trades]]&lt;3000),"Unusual Day","")</f>
        <v/>
      </c>
      <c r="R2982" t="str">
        <f>IF(AND(Stock_Info[[#This Row],[Spread High-Low]] &lt; 10, Stock_Info[[#This Row],[% Deli. Qty to Traded Qty]] &gt; 90), "Good Day", "")</f>
        <v/>
      </c>
    </row>
    <row r="2983" spans="1:18">
      <c r="A2983" t="s">
        <v>51</v>
      </c>
      <c r="B2983" s="1">
        <v>45572</v>
      </c>
      <c r="C2983" s="1" t="str">
        <f>"WEEK" &amp;" " &amp;  INT((DAY(Stock_Info[[#This Row],[Date]])+WEEKDAY(DATE(YEAR(Stock_Info[[#This Row],[Date]]),MONTH(Stock_Info[[#This Row],[Date]]),1))-1)/7)+1</f>
        <v>WEEK 2</v>
      </c>
      <c r="D2983" s="12">
        <v>36.5</v>
      </c>
      <c r="E2983" s="12">
        <v>36.51</v>
      </c>
      <c r="F2983" s="12">
        <v>34.200000000000003</v>
      </c>
      <c r="G2983" s="12">
        <v>34.549999999999997</v>
      </c>
      <c r="H2983" s="12">
        <v>34.95637901367045</v>
      </c>
      <c r="I2983">
        <v>314986</v>
      </c>
      <c r="J2983">
        <v>2263</v>
      </c>
      <c r="K2983" s="12">
        <v>11010770</v>
      </c>
      <c r="L2983">
        <v>161862</v>
      </c>
      <c r="M2983">
        <v>51.39</v>
      </c>
      <c r="N2983">
        <v>2.31</v>
      </c>
      <c r="O2983">
        <v>-1.95</v>
      </c>
      <c r="P2983">
        <f xml:space="preserve"> IF(Stock_Info[[#This Row],[Close Price]] &gt; Stock_Info[[#This Row],[Open Price]], 1, 0)</f>
        <v>0</v>
      </c>
      <c r="Q2983" t="str">
        <f>IF(AND(Stock_Info[[#This Row],[% Deli. Qty to Traded Qty]]&gt;80,Stock_Info[[#This Row],[No. of Trades]]&lt;3000),"Unusual Day","")</f>
        <v/>
      </c>
      <c r="R2983" t="str">
        <f>IF(AND(Stock_Info[[#This Row],[Spread High-Low]] &lt; 10, Stock_Info[[#This Row],[% Deli. Qty to Traded Qty]] &gt; 90), "Good Day", "")</f>
        <v/>
      </c>
    </row>
    <row r="2984" spans="1:18">
      <c r="A2984" t="s">
        <v>51</v>
      </c>
      <c r="B2984" s="1">
        <v>45569</v>
      </c>
      <c r="C2984" s="1" t="str">
        <f>"WEEK" &amp;" " &amp;  INT((DAY(Stock_Info[[#This Row],[Date]])+WEEKDAY(DATE(YEAR(Stock_Info[[#This Row],[Date]]),MONTH(Stock_Info[[#This Row],[Date]]),1))-1)/7)+1</f>
        <v>WEEK 1</v>
      </c>
      <c r="D2984" s="12">
        <v>36.74</v>
      </c>
      <c r="E2984" s="12">
        <v>36.85</v>
      </c>
      <c r="F2984" s="12">
        <v>35.799999999999997</v>
      </c>
      <c r="G2984" s="12">
        <v>36.21</v>
      </c>
      <c r="H2984" s="12">
        <v>36.273576391375975</v>
      </c>
      <c r="I2984">
        <v>139610</v>
      </c>
      <c r="J2984">
        <v>1402</v>
      </c>
      <c r="K2984" s="12">
        <v>5064154</v>
      </c>
      <c r="L2984">
        <v>83541</v>
      </c>
      <c r="M2984">
        <v>59.84</v>
      </c>
      <c r="N2984">
        <v>1.05</v>
      </c>
      <c r="O2984">
        <v>-0.53</v>
      </c>
      <c r="P2984">
        <f xml:space="preserve"> IF(Stock_Info[[#This Row],[Close Price]] &gt; Stock_Info[[#This Row],[Open Price]], 1, 0)</f>
        <v>0</v>
      </c>
      <c r="Q2984" t="str">
        <f>IF(AND(Stock_Info[[#This Row],[% Deli. Qty to Traded Qty]]&gt;80,Stock_Info[[#This Row],[No. of Trades]]&lt;3000),"Unusual Day","")</f>
        <v/>
      </c>
      <c r="R2984" t="str">
        <f>IF(AND(Stock_Info[[#This Row],[Spread High-Low]] &lt; 10, Stock_Info[[#This Row],[% Deli. Qty to Traded Qty]] &gt; 90), "Good Day", "")</f>
        <v/>
      </c>
    </row>
    <row r="2985" spans="1:18">
      <c r="A2985" t="s">
        <v>51</v>
      </c>
      <c r="B2985" s="1">
        <v>45568</v>
      </c>
      <c r="C2985" s="1" t="str">
        <f>"WEEK" &amp;" " &amp;  INT((DAY(Stock_Info[[#This Row],[Date]])+WEEKDAY(DATE(YEAR(Stock_Info[[#This Row],[Date]]),MONTH(Stock_Info[[#This Row],[Date]]),1))-1)/7)+1</f>
        <v>WEEK 1</v>
      </c>
      <c r="D2985" s="12">
        <v>37.4</v>
      </c>
      <c r="E2985" s="12">
        <v>37.4</v>
      </c>
      <c r="F2985" s="12">
        <v>36.1</v>
      </c>
      <c r="G2985" s="12">
        <v>36.56</v>
      </c>
      <c r="H2985" s="12">
        <v>36.842136389964331</v>
      </c>
      <c r="I2985">
        <v>164015</v>
      </c>
      <c r="J2985">
        <v>1615</v>
      </c>
      <c r="K2985" s="12">
        <v>6042663</v>
      </c>
      <c r="L2985">
        <v>106199</v>
      </c>
      <c r="M2985">
        <v>64.75</v>
      </c>
      <c r="N2985">
        <v>1.3</v>
      </c>
      <c r="O2985">
        <v>-0.84</v>
      </c>
      <c r="P2985">
        <f xml:space="preserve"> IF(Stock_Info[[#This Row],[Close Price]] &gt; Stock_Info[[#This Row],[Open Price]], 1, 0)</f>
        <v>0</v>
      </c>
      <c r="Q2985" t="str">
        <f>IF(AND(Stock_Info[[#This Row],[% Deli. Qty to Traded Qty]]&gt;80,Stock_Info[[#This Row],[No. of Trades]]&lt;3000),"Unusual Day","")</f>
        <v/>
      </c>
      <c r="R2985" t="str">
        <f>IF(AND(Stock_Info[[#This Row],[Spread High-Low]] &lt; 10, Stock_Info[[#This Row],[% Deli. Qty to Traded Qty]] &gt; 90), "Good Day", "")</f>
        <v/>
      </c>
    </row>
    <row r="2986" spans="1:18">
      <c r="A2986" t="s">
        <v>51</v>
      </c>
      <c r="B2986" s="1">
        <v>45566</v>
      </c>
      <c r="C2986" s="1" t="str">
        <f>"WEEK" &amp;" " &amp;  INT((DAY(Stock_Info[[#This Row],[Date]])+WEEKDAY(DATE(YEAR(Stock_Info[[#This Row],[Date]]),MONTH(Stock_Info[[#This Row],[Date]]),1))-1)/7)+1</f>
        <v>WEEK 1</v>
      </c>
      <c r="D2986" s="12">
        <v>37.619999999999997</v>
      </c>
      <c r="E2986" s="12">
        <v>37.82</v>
      </c>
      <c r="F2986" s="12">
        <v>37.51</v>
      </c>
      <c r="G2986" s="12">
        <v>37.54</v>
      </c>
      <c r="H2986" s="12">
        <v>37.626793868232227</v>
      </c>
      <c r="I2986">
        <v>85848</v>
      </c>
      <c r="J2986">
        <v>684</v>
      </c>
      <c r="K2986" s="12">
        <v>3230185</v>
      </c>
      <c r="L2986">
        <v>61972</v>
      </c>
      <c r="M2986">
        <v>72.19</v>
      </c>
      <c r="N2986">
        <v>0.31</v>
      </c>
      <c r="O2986">
        <v>-0.08</v>
      </c>
      <c r="P2986">
        <f xml:space="preserve"> IF(Stock_Info[[#This Row],[Close Price]] &gt; Stock_Info[[#This Row],[Open Price]], 1, 0)</f>
        <v>0</v>
      </c>
      <c r="Q2986" t="str">
        <f>IF(AND(Stock_Info[[#This Row],[% Deli. Qty to Traded Qty]]&gt;80,Stock_Info[[#This Row],[No. of Trades]]&lt;3000),"Unusual Day","")</f>
        <v/>
      </c>
      <c r="R2986" t="str">
        <f>IF(AND(Stock_Info[[#This Row],[Spread High-Low]] &lt; 10, Stock_Info[[#This Row],[% Deli. Qty to Traded Qty]] &gt; 90), "Good Day", "")</f>
        <v/>
      </c>
    </row>
    <row r="2987" spans="1:18">
      <c r="A2987" t="s">
        <v>51</v>
      </c>
      <c r="B2987" s="1">
        <v>45565</v>
      </c>
      <c r="C2987" s="1" t="str">
        <f>"WEEK" &amp;" " &amp;  INT((DAY(Stock_Info[[#This Row],[Date]])+WEEKDAY(DATE(YEAR(Stock_Info[[#This Row],[Date]]),MONTH(Stock_Info[[#This Row],[Date]]),1))-1)/7)+1</f>
        <v>WEEK 5</v>
      </c>
      <c r="D2987" s="12">
        <v>37.93</v>
      </c>
      <c r="E2987" s="12">
        <v>38.29</v>
      </c>
      <c r="F2987" s="12">
        <v>37.56</v>
      </c>
      <c r="G2987" s="12">
        <v>37.79</v>
      </c>
      <c r="H2987" s="12">
        <v>37.793183258237114</v>
      </c>
      <c r="I2987">
        <v>113632</v>
      </c>
      <c r="J2987">
        <v>1015</v>
      </c>
      <c r="K2987" s="12">
        <v>4294515</v>
      </c>
      <c r="L2987">
        <v>66339</v>
      </c>
      <c r="M2987">
        <v>58.38</v>
      </c>
      <c r="N2987">
        <v>0.73</v>
      </c>
      <c r="O2987">
        <v>-0.14000000000000001</v>
      </c>
      <c r="P2987">
        <f xml:space="preserve"> IF(Stock_Info[[#This Row],[Close Price]] &gt; Stock_Info[[#This Row],[Open Price]], 1, 0)</f>
        <v>0</v>
      </c>
      <c r="Q2987" t="str">
        <f>IF(AND(Stock_Info[[#This Row],[% Deli. Qty to Traded Qty]]&gt;80,Stock_Info[[#This Row],[No. of Trades]]&lt;3000),"Unusual Day","")</f>
        <v/>
      </c>
      <c r="R2987" t="str">
        <f>IF(AND(Stock_Info[[#This Row],[Spread High-Low]] &lt; 10, Stock_Info[[#This Row],[% Deli. Qty to Traded Qty]] &gt; 90), "Good Day", "")</f>
        <v/>
      </c>
    </row>
    <row r="2988" spans="1:18">
      <c r="A2988" t="s">
        <v>51</v>
      </c>
      <c r="B2988" s="1">
        <v>45562</v>
      </c>
      <c r="C2988" s="1" t="str">
        <f>"WEEK" &amp;" " &amp;  INT((DAY(Stock_Info[[#This Row],[Date]])+WEEKDAY(DATE(YEAR(Stock_Info[[#This Row],[Date]]),MONTH(Stock_Info[[#This Row],[Date]]),1))-1)/7)+1</f>
        <v>WEEK 4</v>
      </c>
      <c r="D2988" s="12">
        <v>37.89</v>
      </c>
      <c r="E2988" s="12">
        <v>38.57</v>
      </c>
      <c r="F2988" s="12">
        <v>37.51</v>
      </c>
      <c r="G2988" s="12">
        <v>38.21</v>
      </c>
      <c r="H2988" s="12">
        <v>38.020959582348368</v>
      </c>
      <c r="I2988">
        <v>129869</v>
      </c>
      <c r="J2988">
        <v>1114</v>
      </c>
      <c r="K2988" s="12">
        <v>4937744</v>
      </c>
      <c r="L2988">
        <v>78642</v>
      </c>
      <c r="M2988">
        <v>60.55</v>
      </c>
      <c r="N2988">
        <v>1.06</v>
      </c>
      <c r="O2988">
        <v>0.32</v>
      </c>
      <c r="P2988">
        <f xml:space="preserve"> IF(Stock_Info[[#This Row],[Close Price]] &gt; Stock_Info[[#This Row],[Open Price]], 1, 0)</f>
        <v>1</v>
      </c>
      <c r="Q2988" t="str">
        <f>IF(AND(Stock_Info[[#This Row],[% Deli. Qty to Traded Qty]]&gt;80,Stock_Info[[#This Row],[No. of Trades]]&lt;3000),"Unusual Day","")</f>
        <v/>
      </c>
      <c r="R2988" t="str">
        <f>IF(AND(Stock_Info[[#This Row],[Spread High-Low]] &lt; 10, Stock_Info[[#This Row],[% Deli. Qty to Traded Qty]] &gt; 90), "Good Day", "")</f>
        <v/>
      </c>
    </row>
    <row r="2989" spans="1:18">
      <c r="A2989" t="s">
        <v>51</v>
      </c>
      <c r="B2989" s="1">
        <v>45561</v>
      </c>
      <c r="C2989" s="1" t="str">
        <f>"WEEK" &amp;" " &amp;  INT((DAY(Stock_Info[[#This Row],[Date]])+WEEKDAY(DATE(YEAR(Stock_Info[[#This Row],[Date]]),MONTH(Stock_Info[[#This Row],[Date]]),1))-1)/7)+1</f>
        <v>WEEK 4</v>
      </c>
      <c r="D2989" s="12">
        <v>37.57</v>
      </c>
      <c r="E2989" s="12">
        <v>37.97</v>
      </c>
      <c r="F2989" s="12">
        <v>37.35</v>
      </c>
      <c r="G2989" s="12">
        <v>37.75</v>
      </c>
      <c r="H2989" s="12">
        <v>37.652253012048192</v>
      </c>
      <c r="I2989">
        <v>83000</v>
      </c>
      <c r="J2989">
        <v>868</v>
      </c>
      <c r="K2989" s="12">
        <v>3125137</v>
      </c>
      <c r="L2989">
        <v>40206</v>
      </c>
      <c r="M2989">
        <v>48.44</v>
      </c>
      <c r="N2989">
        <v>0.62</v>
      </c>
      <c r="O2989">
        <v>0.18</v>
      </c>
      <c r="P2989">
        <f xml:space="preserve"> IF(Stock_Info[[#This Row],[Close Price]] &gt; Stock_Info[[#This Row],[Open Price]], 1, 0)</f>
        <v>1</v>
      </c>
      <c r="Q2989" t="str">
        <f>IF(AND(Stock_Info[[#This Row],[% Deli. Qty to Traded Qty]]&gt;80,Stock_Info[[#This Row],[No. of Trades]]&lt;3000),"Unusual Day","")</f>
        <v/>
      </c>
      <c r="R2989" t="str">
        <f>IF(AND(Stock_Info[[#This Row],[Spread High-Low]] &lt; 10, Stock_Info[[#This Row],[% Deli. Qty to Traded Qty]] &gt; 90), "Good Day", "")</f>
        <v/>
      </c>
    </row>
    <row r="2990" spans="1:18">
      <c r="A2990" t="s">
        <v>51</v>
      </c>
      <c r="B2990" s="1">
        <v>45560</v>
      </c>
      <c r="C2990" s="1" t="str">
        <f>"WEEK" &amp;" " &amp;  INT((DAY(Stock_Info[[#This Row],[Date]])+WEEKDAY(DATE(YEAR(Stock_Info[[#This Row],[Date]]),MONTH(Stock_Info[[#This Row],[Date]]),1))-1)/7)+1</f>
        <v>WEEK 4</v>
      </c>
      <c r="D2990" s="12">
        <v>38.18</v>
      </c>
      <c r="E2990" s="12">
        <v>38.18</v>
      </c>
      <c r="F2990" s="12">
        <v>37.520000000000003</v>
      </c>
      <c r="G2990" s="12">
        <v>37.700000000000003</v>
      </c>
      <c r="H2990" s="12">
        <v>37.740685711712928</v>
      </c>
      <c r="I2990">
        <v>88842</v>
      </c>
      <c r="J2990">
        <v>781</v>
      </c>
      <c r="K2990" s="12">
        <v>3352958</v>
      </c>
      <c r="L2990">
        <v>58138</v>
      </c>
      <c r="M2990">
        <v>65.44</v>
      </c>
      <c r="N2990">
        <v>0.66</v>
      </c>
      <c r="O2990">
        <v>-0.48</v>
      </c>
      <c r="P2990">
        <f xml:space="preserve"> IF(Stock_Info[[#This Row],[Close Price]] &gt; Stock_Info[[#This Row],[Open Price]], 1, 0)</f>
        <v>0</v>
      </c>
      <c r="Q2990" t="str">
        <f>IF(AND(Stock_Info[[#This Row],[% Deli. Qty to Traded Qty]]&gt;80,Stock_Info[[#This Row],[No. of Trades]]&lt;3000),"Unusual Day","")</f>
        <v/>
      </c>
      <c r="R2990" t="str">
        <f>IF(AND(Stock_Info[[#This Row],[Spread High-Low]] &lt; 10, Stock_Info[[#This Row],[% Deli. Qty to Traded Qty]] &gt; 90), "Good Day", "")</f>
        <v/>
      </c>
    </row>
    <row r="2991" spans="1:18">
      <c r="A2991" t="s">
        <v>51</v>
      </c>
      <c r="B2991" s="1">
        <v>45559</v>
      </c>
      <c r="C2991" s="1" t="str">
        <f>"WEEK" &amp;" " &amp;  INT((DAY(Stock_Info[[#This Row],[Date]])+WEEKDAY(DATE(YEAR(Stock_Info[[#This Row],[Date]]),MONTH(Stock_Info[[#This Row],[Date]]),1))-1)/7)+1</f>
        <v>WEEK 4</v>
      </c>
      <c r="D2991" s="12">
        <v>38.58</v>
      </c>
      <c r="E2991" s="12">
        <v>38.76</v>
      </c>
      <c r="F2991" s="12">
        <v>37.799999999999997</v>
      </c>
      <c r="G2991" s="12">
        <v>37.950000000000003</v>
      </c>
      <c r="H2991" s="12">
        <v>38.098874074788434</v>
      </c>
      <c r="I2991">
        <v>124431</v>
      </c>
      <c r="J2991">
        <v>965</v>
      </c>
      <c r="K2991" s="12">
        <v>4740681</v>
      </c>
      <c r="L2991">
        <v>79306</v>
      </c>
      <c r="M2991">
        <v>63.73</v>
      </c>
      <c r="N2991">
        <v>0.96</v>
      </c>
      <c r="O2991">
        <v>-0.63</v>
      </c>
      <c r="P2991">
        <f xml:space="preserve"> IF(Stock_Info[[#This Row],[Close Price]] &gt; Stock_Info[[#This Row],[Open Price]], 1, 0)</f>
        <v>0</v>
      </c>
      <c r="Q2991" t="str">
        <f>IF(AND(Stock_Info[[#This Row],[% Deli. Qty to Traded Qty]]&gt;80,Stock_Info[[#This Row],[No. of Trades]]&lt;3000),"Unusual Day","")</f>
        <v/>
      </c>
      <c r="R2991" t="str">
        <f>IF(AND(Stock_Info[[#This Row],[Spread High-Low]] &lt; 10, Stock_Info[[#This Row],[% Deli. Qty to Traded Qty]] &gt; 90), "Good Day", "")</f>
        <v/>
      </c>
    </row>
    <row r="2992" spans="1:18">
      <c r="A2992" t="s">
        <v>51</v>
      </c>
      <c r="B2992" s="1">
        <v>45558</v>
      </c>
      <c r="C2992" s="1" t="str">
        <f>"WEEK" &amp;" " &amp;  INT((DAY(Stock_Info[[#This Row],[Date]])+WEEKDAY(DATE(YEAR(Stock_Info[[#This Row],[Date]]),MONTH(Stock_Info[[#This Row],[Date]]),1))-1)/7)+1</f>
        <v>WEEK 4</v>
      </c>
      <c r="D2992" s="12">
        <v>37.31</v>
      </c>
      <c r="E2992" s="12">
        <v>39.15</v>
      </c>
      <c r="F2992" s="12">
        <v>37.090000000000003</v>
      </c>
      <c r="G2992" s="12">
        <v>38.58</v>
      </c>
      <c r="H2992" s="12">
        <v>38.10600885259818</v>
      </c>
      <c r="I2992">
        <v>98954</v>
      </c>
      <c r="J2992">
        <v>505</v>
      </c>
      <c r="K2992" s="12">
        <v>3770742</v>
      </c>
      <c r="L2992">
        <v>46343</v>
      </c>
      <c r="M2992">
        <v>46.83</v>
      </c>
      <c r="N2992">
        <v>2.06</v>
      </c>
      <c r="O2992">
        <v>1.27</v>
      </c>
      <c r="P2992">
        <f xml:space="preserve"> IF(Stock_Info[[#This Row],[Close Price]] &gt; Stock_Info[[#This Row],[Open Price]], 1, 0)</f>
        <v>1</v>
      </c>
      <c r="Q2992" t="str">
        <f>IF(AND(Stock_Info[[#This Row],[% Deli. Qty to Traded Qty]]&gt;80,Stock_Info[[#This Row],[No. of Trades]]&lt;3000),"Unusual Day","")</f>
        <v/>
      </c>
      <c r="R2992" t="str">
        <f>IF(AND(Stock_Info[[#This Row],[Spread High-Low]] &lt; 10, Stock_Info[[#This Row],[% Deli. Qty to Traded Qty]] &gt; 90), "Good Day", "")</f>
        <v/>
      </c>
    </row>
    <row r="2993" spans="1:18">
      <c r="A2993" t="s">
        <v>51</v>
      </c>
      <c r="B2993" s="1">
        <v>45555</v>
      </c>
      <c r="C2993" s="1" t="str">
        <f>"WEEK" &amp;" " &amp;  INT((DAY(Stock_Info[[#This Row],[Date]])+WEEKDAY(DATE(YEAR(Stock_Info[[#This Row],[Date]]),MONTH(Stock_Info[[#This Row],[Date]]),1))-1)/7)+1</f>
        <v>WEEK 3</v>
      </c>
      <c r="D2993" s="12">
        <v>36.85</v>
      </c>
      <c r="E2993" s="12">
        <v>37.75</v>
      </c>
      <c r="F2993" s="12">
        <v>36.82</v>
      </c>
      <c r="G2993" s="12">
        <v>37.159999999999997</v>
      </c>
      <c r="H2993" s="12">
        <v>37.28233244923004</v>
      </c>
      <c r="I2993">
        <v>75783</v>
      </c>
      <c r="J2993">
        <v>619</v>
      </c>
      <c r="K2993" s="12">
        <v>2825367</v>
      </c>
      <c r="L2993">
        <v>22530</v>
      </c>
      <c r="M2993">
        <v>29.73</v>
      </c>
      <c r="N2993">
        <v>0.93</v>
      </c>
      <c r="O2993">
        <v>0.31</v>
      </c>
      <c r="P2993">
        <f xml:space="preserve"> IF(Stock_Info[[#This Row],[Close Price]] &gt; Stock_Info[[#This Row],[Open Price]], 1, 0)</f>
        <v>1</v>
      </c>
      <c r="Q2993" t="str">
        <f>IF(AND(Stock_Info[[#This Row],[% Deli. Qty to Traded Qty]]&gt;80,Stock_Info[[#This Row],[No. of Trades]]&lt;3000),"Unusual Day","")</f>
        <v/>
      </c>
      <c r="R2993" t="str">
        <f>IF(AND(Stock_Info[[#This Row],[Spread High-Low]] &lt; 10, Stock_Info[[#This Row],[% Deli. Qty to Traded Qty]] &gt; 90), "Good Day", "")</f>
        <v/>
      </c>
    </row>
    <row r="2994" spans="1:18">
      <c r="A2994" t="s">
        <v>51</v>
      </c>
      <c r="B2994" s="1">
        <v>45554</v>
      </c>
      <c r="C2994" s="1" t="str">
        <f>"WEEK" &amp;" " &amp;  INT((DAY(Stock_Info[[#This Row],[Date]])+WEEKDAY(DATE(YEAR(Stock_Info[[#This Row],[Date]]),MONTH(Stock_Info[[#This Row],[Date]]),1))-1)/7)+1</f>
        <v>WEEK 3</v>
      </c>
      <c r="D2994" s="12">
        <v>37.9</v>
      </c>
      <c r="E2994" s="12">
        <v>38.25</v>
      </c>
      <c r="F2994" s="12">
        <v>36.53</v>
      </c>
      <c r="G2994" s="12">
        <v>36.909999999999997</v>
      </c>
      <c r="H2994" s="12">
        <v>37.18180023037683</v>
      </c>
      <c r="I2994">
        <v>60770</v>
      </c>
      <c r="J2994">
        <v>689</v>
      </c>
      <c r="K2994" s="12">
        <v>2259538</v>
      </c>
      <c r="L2994">
        <v>27571</v>
      </c>
      <c r="M2994">
        <v>45.37</v>
      </c>
      <c r="N2994">
        <v>1.72</v>
      </c>
      <c r="O2994">
        <v>-0.99</v>
      </c>
      <c r="P2994">
        <f xml:space="preserve"> IF(Stock_Info[[#This Row],[Close Price]] &gt; Stock_Info[[#This Row],[Open Price]], 1, 0)</f>
        <v>0</v>
      </c>
      <c r="Q2994" t="str">
        <f>IF(AND(Stock_Info[[#This Row],[% Deli. Qty to Traded Qty]]&gt;80,Stock_Info[[#This Row],[No. of Trades]]&lt;3000),"Unusual Day","")</f>
        <v/>
      </c>
      <c r="R2994" t="str">
        <f>IF(AND(Stock_Info[[#This Row],[Spread High-Low]] &lt; 10, Stock_Info[[#This Row],[% Deli. Qty to Traded Qty]] &gt; 90), "Good Day", "")</f>
        <v/>
      </c>
    </row>
    <row r="2995" spans="1:18">
      <c r="A2995" t="s">
        <v>51</v>
      </c>
      <c r="B2995" s="1">
        <v>45553</v>
      </c>
      <c r="C2995" s="1" t="str">
        <f>"WEEK" &amp;" " &amp;  INT((DAY(Stock_Info[[#This Row],[Date]])+WEEKDAY(DATE(YEAR(Stock_Info[[#This Row],[Date]]),MONTH(Stock_Info[[#This Row],[Date]]),1))-1)/7)+1</f>
        <v>WEEK 3</v>
      </c>
      <c r="D2995" s="12">
        <v>38.25</v>
      </c>
      <c r="E2995" s="12">
        <v>38.42</v>
      </c>
      <c r="F2995" s="12">
        <v>37.630000000000003</v>
      </c>
      <c r="G2995" s="12">
        <v>37.76</v>
      </c>
      <c r="H2995" s="12">
        <v>37.891860137892216</v>
      </c>
      <c r="I2995">
        <v>142140</v>
      </c>
      <c r="J2995">
        <v>1269</v>
      </c>
      <c r="K2995" s="12">
        <v>5385949</v>
      </c>
      <c r="L2995">
        <v>81868</v>
      </c>
      <c r="M2995">
        <v>57.6</v>
      </c>
      <c r="N2995">
        <v>0.79</v>
      </c>
      <c r="O2995">
        <v>-0.49</v>
      </c>
      <c r="P2995">
        <f xml:space="preserve"> IF(Stock_Info[[#This Row],[Close Price]] &gt; Stock_Info[[#This Row],[Open Price]], 1, 0)</f>
        <v>0</v>
      </c>
      <c r="Q2995" t="str">
        <f>IF(AND(Stock_Info[[#This Row],[% Deli. Qty to Traded Qty]]&gt;80,Stock_Info[[#This Row],[No. of Trades]]&lt;3000),"Unusual Day","")</f>
        <v/>
      </c>
      <c r="R2995" t="str">
        <f>IF(AND(Stock_Info[[#This Row],[Spread High-Low]] &lt; 10, Stock_Info[[#This Row],[% Deli. Qty to Traded Qty]] &gt; 90), "Good Day", "")</f>
        <v/>
      </c>
    </row>
    <row r="2996" spans="1:18">
      <c r="A2996" t="s">
        <v>51</v>
      </c>
      <c r="B2996" s="1">
        <v>45552</v>
      </c>
      <c r="C2996" s="1" t="str">
        <f>"WEEK" &amp;" " &amp;  INT((DAY(Stock_Info[[#This Row],[Date]])+WEEKDAY(DATE(YEAR(Stock_Info[[#This Row],[Date]]),MONTH(Stock_Info[[#This Row],[Date]]),1))-1)/7)+1</f>
        <v>WEEK 3</v>
      </c>
      <c r="D2996" s="12">
        <v>38.979999999999997</v>
      </c>
      <c r="E2996" s="12">
        <v>38.979999999999997</v>
      </c>
      <c r="F2996" s="12">
        <v>38.090000000000003</v>
      </c>
      <c r="G2996" s="12">
        <v>38.17</v>
      </c>
      <c r="H2996" s="12">
        <v>38.346054432111906</v>
      </c>
      <c r="I2996">
        <v>85501</v>
      </c>
      <c r="J2996">
        <v>1022</v>
      </c>
      <c r="K2996" s="12">
        <v>3278626</v>
      </c>
      <c r="L2996">
        <v>59115</v>
      </c>
      <c r="M2996">
        <v>69.14</v>
      </c>
      <c r="N2996">
        <v>0.89</v>
      </c>
      <c r="O2996">
        <v>-0.81</v>
      </c>
      <c r="P2996">
        <f xml:space="preserve"> IF(Stock_Info[[#This Row],[Close Price]] &gt; Stock_Info[[#This Row],[Open Price]], 1, 0)</f>
        <v>0</v>
      </c>
      <c r="Q2996" t="str">
        <f>IF(AND(Stock_Info[[#This Row],[% Deli. Qty to Traded Qty]]&gt;80,Stock_Info[[#This Row],[No. of Trades]]&lt;3000),"Unusual Day","")</f>
        <v/>
      </c>
      <c r="R2996" t="str">
        <f>IF(AND(Stock_Info[[#This Row],[Spread High-Low]] &lt; 10, Stock_Info[[#This Row],[% Deli. Qty to Traded Qty]] &gt; 90), "Good Day", "")</f>
        <v/>
      </c>
    </row>
    <row r="2997" spans="1:18">
      <c r="A2997" t="s">
        <v>51</v>
      </c>
      <c r="B2997" s="1">
        <v>45551</v>
      </c>
      <c r="C2997" s="1" t="str">
        <f>"WEEK" &amp;" " &amp;  INT((DAY(Stock_Info[[#This Row],[Date]])+WEEKDAY(DATE(YEAR(Stock_Info[[#This Row],[Date]]),MONTH(Stock_Info[[#This Row],[Date]]),1))-1)/7)+1</f>
        <v>WEEK 3</v>
      </c>
      <c r="D2997" s="12">
        <v>39.49</v>
      </c>
      <c r="E2997" s="12">
        <v>39.49</v>
      </c>
      <c r="F2997" s="12">
        <v>38.4</v>
      </c>
      <c r="G2997" s="12">
        <v>38.75</v>
      </c>
      <c r="H2997" s="12">
        <v>38.811896082071854</v>
      </c>
      <c r="I2997">
        <v>73789</v>
      </c>
      <c r="J2997">
        <v>678</v>
      </c>
      <c r="K2997" s="12">
        <v>2863891</v>
      </c>
      <c r="L2997">
        <v>38016</v>
      </c>
      <c r="M2997">
        <v>51.52</v>
      </c>
      <c r="N2997">
        <v>1.0900000000000001</v>
      </c>
      <c r="O2997">
        <v>-0.74</v>
      </c>
      <c r="P2997">
        <f xml:space="preserve"> IF(Stock_Info[[#This Row],[Close Price]] &gt; Stock_Info[[#This Row],[Open Price]], 1, 0)</f>
        <v>0</v>
      </c>
      <c r="Q2997" t="str">
        <f>IF(AND(Stock_Info[[#This Row],[% Deli. Qty to Traded Qty]]&gt;80,Stock_Info[[#This Row],[No. of Trades]]&lt;3000),"Unusual Day","")</f>
        <v/>
      </c>
      <c r="R2997" t="str">
        <f>IF(AND(Stock_Info[[#This Row],[Spread High-Low]] &lt; 10, Stock_Info[[#This Row],[% Deli. Qty to Traded Qty]] &gt; 90), "Good Day", "")</f>
        <v/>
      </c>
    </row>
    <row r="2998" spans="1:18">
      <c r="A2998" t="s">
        <v>51</v>
      </c>
      <c r="B2998" s="1">
        <v>45548</v>
      </c>
      <c r="C2998" s="1" t="str">
        <f>"WEEK" &amp;" " &amp;  INT((DAY(Stock_Info[[#This Row],[Date]])+WEEKDAY(DATE(YEAR(Stock_Info[[#This Row],[Date]]),MONTH(Stock_Info[[#This Row],[Date]]),1))-1)/7)+1</f>
        <v>WEEK 2</v>
      </c>
      <c r="D2998" s="12">
        <v>38.479999999999997</v>
      </c>
      <c r="E2998" s="12">
        <v>39.450000000000003</v>
      </c>
      <c r="F2998" s="12">
        <v>38.43</v>
      </c>
      <c r="G2998" s="12">
        <v>39.17</v>
      </c>
      <c r="H2998" s="12">
        <v>39.037656388027202</v>
      </c>
      <c r="I2998">
        <v>194708</v>
      </c>
      <c r="J2998">
        <v>1551</v>
      </c>
      <c r="K2998" s="12">
        <v>7600944</v>
      </c>
      <c r="L2998">
        <v>134267</v>
      </c>
      <c r="M2998">
        <v>68.959999999999994</v>
      </c>
      <c r="N2998">
        <v>1.02</v>
      </c>
      <c r="O2998">
        <v>0.69</v>
      </c>
      <c r="P2998">
        <f xml:space="preserve"> IF(Stock_Info[[#This Row],[Close Price]] &gt; Stock_Info[[#This Row],[Open Price]], 1, 0)</f>
        <v>1</v>
      </c>
      <c r="Q2998" t="str">
        <f>IF(AND(Stock_Info[[#This Row],[% Deli. Qty to Traded Qty]]&gt;80,Stock_Info[[#This Row],[No. of Trades]]&lt;3000),"Unusual Day","")</f>
        <v/>
      </c>
      <c r="R2998" t="str">
        <f>IF(AND(Stock_Info[[#This Row],[Spread High-Low]] &lt; 10, Stock_Info[[#This Row],[% Deli. Qty to Traded Qty]] &gt; 90), "Good Day", "")</f>
        <v/>
      </c>
    </row>
    <row r="2999" spans="1:18">
      <c r="A2999" t="s">
        <v>51</v>
      </c>
      <c r="B2999" s="1">
        <v>45547</v>
      </c>
      <c r="C2999" s="1" t="str">
        <f>"WEEK" &amp;" " &amp;  INT((DAY(Stock_Info[[#This Row],[Date]])+WEEKDAY(DATE(YEAR(Stock_Info[[#This Row],[Date]]),MONTH(Stock_Info[[#This Row],[Date]]),1))-1)/7)+1</f>
        <v>WEEK 2</v>
      </c>
      <c r="D2999" s="12">
        <v>38.21</v>
      </c>
      <c r="E2999" s="12">
        <v>38.67</v>
      </c>
      <c r="F2999" s="12">
        <v>38.01</v>
      </c>
      <c r="G2999" s="12">
        <v>38.380000000000003</v>
      </c>
      <c r="H2999" s="12">
        <v>38.318180834721652</v>
      </c>
      <c r="I2999">
        <v>92438</v>
      </c>
      <c r="J2999">
        <v>426</v>
      </c>
      <c r="K2999" s="12">
        <v>3542056</v>
      </c>
      <c r="L2999">
        <v>61912</v>
      </c>
      <c r="M2999">
        <v>66.98</v>
      </c>
      <c r="N2999">
        <v>0.66</v>
      </c>
      <c r="O2999">
        <v>0.17</v>
      </c>
      <c r="P2999">
        <f xml:space="preserve"> IF(Stock_Info[[#This Row],[Close Price]] &gt; Stock_Info[[#This Row],[Open Price]], 1, 0)</f>
        <v>1</v>
      </c>
      <c r="Q2999" t="str">
        <f>IF(AND(Stock_Info[[#This Row],[% Deli. Qty to Traded Qty]]&gt;80,Stock_Info[[#This Row],[No. of Trades]]&lt;3000),"Unusual Day","")</f>
        <v/>
      </c>
      <c r="R2999" t="str">
        <f>IF(AND(Stock_Info[[#This Row],[Spread High-Low]] &lt; 10, Stock_Info[[#This Row],[% Deli. Qty to Traded Qty]] &gt; 90), "Good Day", "")</f>
        <v/>
      </c>
    </row>
    <row r="3000" spans="1:18">
      <c r="A3000" t="s">
        <v>51</v>
      </c>
      <c r="B3000" s="1">
        <v>45546</v>
      </c>
      <c r="C3000" s="1" t="str">
        <f>"WEEK" &amp;" " &amp;  INT((DAY(Stock_Info[[#This Row],[Date]])+WEEKDAY(DATE(YEAR(Stock_Info[[#This Row],[Date]]),MONTH(Stock_Info[[#This Row],[Date]]),1))-1)/7)+1</f>
        <v>WEEK 2</v>
      </c>
      <c r="D3000" s="12">
        <v>38.39</v>
      </c>
      <c r="E3000" s="12">
        <v>38.5</v>
      </c>
      <c r="F3000" s="12">
        <v>37.75</v>
      </c>
      <c r="G3000" s="12">
        <v>37.99</v>
      </c>
      <c r="H3000" s="12">
        <v>38.182951424060739</v>
      </c>
      <c r="I3000">
        <v>109581</v>
      </c>
      <c r="J3000">
        <v>1089</v>
      </c>
      <c r="K3000" s="12">
        <v>4184126</v>
      </c>
      <c r="L3000">
        <v>54406</v>
      </c>
      <c r="M3000">
        <v>49.65</v>
      </c>
      <c r="N3000">
        <v>0.75</v>
      </c>
      <c r="O3000">
        <v>-0.4</v>
      </c>
      <c r="P3000">
        <f xml:space="preserve"> IF(Stock_Info[[#This Row],[Close Price]] &gt; Stock_Info[[#This Row],[Open Price]], 1, 0)</f>
        <v>0</v>
      </c>
      <c r="Q3000" t="str">
        <f>IF(AND(Stock_Info[[#This Row],[% Deli. Qty to Traded Qty]]&gt;80,Stock_Info[[#This Row],[No. of Trades]]&lt;3000),"Unusual Day","")</f>
        <v/>
      </c>
      <c r="R3000" t="str">
        <f>IF(AND(Stock_Info[[#This Row],[Spread High-Low]] &lt; 10, Stock_Info[[#This Row],[% Deli. Qty to Traded Qty]] &gt; 90), "Good Day", "")</f>
        <v/>
      </c>
    </row>
    <row r="3001" spans="1:18">
      <c r="A3001" t="s">
        <v>51</v>
      </c>
      <c r="B3001" s="1">
        <v>45545</v>
      </c>
      <c r="C3001" s="1" t="str">
        <f>"WEEK" &amp;" " &amp;  INT((DAY(Stock_Info[[#This Row],[Date]])+WEEKDAY(DATE(YEAR(Stock_Info[[#This Row],[Date]]),MONTH(Stock_Info[[#This Row],[Date]]),1))-1)/7)+1</f>
        <v>WEEK 2</v>
      </c>
      <c r="D3001" s="12">
        <v>38.69</v>
      </c>
      <c r="E3001" s="12">
        <v>38.69</v>
      </c>
      <c r="F3001" s="12">
        <v>38.11</v>
      </c>
      <c r="G3001" s="12">
        <v>38.32</v>
      </c>
      <c r="H3001" s="12">
        <v>38.357149651613518</v>
      </c>
      <c r="I3001">
        <v>84102</v>
      </c>
      <c r="J3001">
        <v>968</v>
      </c>
      <c r="K3001" s="12">
        <v>3225913</v>
      </c>
      <c r="L3001">
        <v>40668</v>
      </c>
      <c r="M3001">
        <v>48.36</v>
      </c>
      <c r="N3001">
        <v>0.57999999999999996</v>
      </c>
      <c r="O3001">
        <v>-0.37</v>
      </c>
      <c r="P3001">
        <f xml:space="preserve"> IF(Stock_Info[[#This Row],[Close Price]] &gt; Stock_Info[[#This Row],[Open Price]], 1, 0)</f>
        <v>0</v>
      </c>
      <c r="Q3001" t="str">
        <f>IF(AND(Stock_Info[[#This Row],[% Deli. Qty to Traded Qty]]&gt;80,Stock_Info[[#This Row],[No. of Trades]]&lt;3000),"Unusual Day","")</f>
        <v/>
      </c>
      <c r="R3001" t="str">
        <f>IF(AND(Stock_Info[[#This Row],[Spread High-Low]] &lt; 10, Stock_Info[[#This Row],[% Deli. Qty to Traded Qty]] &gt; 90), "Good Day", "")</f>
        <v/>
      </c>
    </row>
    <row r="3002" spans="1:18">
      <c r="A3002" t="s">
        <v>52</v>
      </c>
      <c r="B3002" s="1">
        <v>45910</v>
      </c>
      <c r="C3002" s="1" t="str">
        <f>"WEEK" &amp;" " &amp;  INT((DAY(Stock_Info[[#This Row],[Date]])+WEEKDAY(DATE(YEAR(Stock_Info[[#This Row],[Date]]),MONTH(Stock_Info[[#This Row],[Date]]),1))-1)/7)+1</f>
        <v>WEEK 2</v>
      </c>
      <c r="D3002" s="12">
        <v>143</v>
      </c>
      <c r="E3002" s="12">
        <v>144.25</v>
      </c>
      <c r="F3002" s="12">
        <v>140.19999999999999</v>
      </c>
      <c r="G3002" s="12">
        <v>141.15</v>
      </c>
      <c r="H3002" s="12">
        <v>142.59735298377751</v>
      </c>
      <c r="I3002">
        <v>55232</v>
      </c>
      <c r="J3002">
        <v>846</v>
      </c>
      <c r="K3002" s="12">
        <v>7875937</v>
      </c>
      <c r="N3002">
        <v>4.05</v>
      </c>
      <c r="O3002">
        <v>-1.85</v>
      </c>
      <c r="P3002">
        <f xml:space="preserve"> IF(Stock_Info[[#This Row],[Close Price]] &gt; Stock_Info[[#This Row],[Open Price]], 1, 0)</f>
        <v>0</v>
      </c>
      <c r="Q3002" t="str">
        <f>IF(AND(Stock_Info[[#This Row],[% Deli. Qty to Traded Qty]]&gt;80,Stock_Info[[#This Row],[No. of Trades]]&lt;3000),"Unusual Day","")</f>
        <v/>
      </c>
      <c r="R3002" t="str">
        <f>IF(AND(Stock_Info[[#This Row],[Spread High-Low]] &lt; 10, Stock_Info[[#This Row],[% Deli. Qty to Traded Qty]] &gt; 90), "Good Day", "")</f>
        <v/>
      </c>
    </row>
    <row r="3003" spans="1:18">
      <c r="A3003" t="s">
        <v>52</v>
      </c>
      <c r="B3003" s="1">
        <v>45909</v>
      </c>
      <c r="C3003" s="1" t="str">
        <f>"WEEK" &amp;" " &amp;  INT((DAY(Stock_Info[[#This Row],[Date]])+WEEKDAY(DATE(YEAR(Stock_Info[[#This Row],[Date]]),MONTH(Stock_Info[[#This Row],[Date]]),1))-1)/7)+1</f>
        <v>WEEK 2</v>
      </c>
      <c r="D3003" s="12">
        <v>142.55000000000001</v>
      </c>
      <c r="E3003" s="12">
        <v>144.4</v>
      </c>
      <c r="F3003" s="12">
        <v>139.69999999999999</v>
      </c>
      <c r="G3003" s="12">
        <v>142.44999999999999</v>
      </c>
      <c r="H3003" s="12">
        <v>142.6357172144414</v>
      </c>
      <c r="I3003">
        <v>92678</v>
      </c>
      <c r="J3003">
        <v>1360</v>
      </c>
      <c r="K3003" s="12">
        <v>13219193</v>
      </c>
      <c r="L3003">
        <v>53822</v>
      </c>
      <c r="M3003">
        <v>58.07</v>
      </c>
      <c r="N3003">
        <v>4.7</v>
      </c>
      <c r="O3003">
        <v>-0.1</v>
      </c>
      <c r="P3003">
        <f xml:space="preserve"> IF(Stock_Info[[#This Row],[Close Price]] &gt; Stock_Info[[#This Row],[Open Price]], 1, 0)</f>
        <v>0</v>
      </c>
      <c r="Q3003" t="str">
        <f>IF(AND(Stock_Info[[#This Row],[% Deli. Qty to Traded Qty]]&gt;80,Stock_Info[[#This Row],[No. of Trades]]&lt;3000),"Unusual Day","")</f>
        <v/>
      </c>
      <c r="R3003" t="str">
        <f>IF(AND(Stock_Info[[#This Row],[Spread High-Low]] &lt; 10, Stock_Info[[#This Row],[% Deli. Qty to Traded Qty]] &gt; 90), "Good Day", "")</f>
        <v/>
      </c>
    </row>
    <row r="3004" spans="1:18">
      <c r="A3004" t="s">
        <v>52</v>
      </c>
      <c r="B3004" s="1">
        <v>45908</v>
      </c>
      <c r="C3004" s="1" t="str">
        <f>"WEEK" &amp;" " &amp;  INT((DAY(Stock_Info[[#This Row],[Date]])+WEEKDAY(DATE(YEAR(Stock_Info[[#This Row],[Date]]),MONTH(Stock_Info[[#This Row],[Date]]),1))-1)/7)+1</f>
        <v>WEEK 2</v>
      </c>
      <c r="D3004" s="12">
        <v>137.05000000000001</v>
      </c>
      <c r="E3004" s="12">
        <v>143.5</v>
      </c>
      <c r="F3004" s="12">
        <v>135.75</v>
      </c>
      <c r="G3004" s="12">
        <v>142.30000000000001</v>
      </c>
      <c r="H3004" s="12">
        <v>140.31540668745438</v>
      </c>
      <c r="I3004">
        <v>120584</v>
      </c>
      <c r="J3004">
        <v>1639</v>
      </c>
      <c r="K3004" s="12">
        <v>16919793</v>
      </c>
      <c r="L3004">
        <v>92239</v>
      </c>
      <c r="M3004">
        <v>76.489999999999995</v>
      </c>
      <c r="N3004">
        <v>7.75</v>
      </c>
      <c r="O3004">
        <v>5.25</v>
      </c>
      <c r="P3004">
        <f xml:space="preserve"> IF(Stock_Info[[#This Row],[Close Price]] &gt; Stock_Info[[#This Row],[Open Price]], 1, 0)</f>
        <v>1</v>
      </c>
      <c r="Q3004" t="str">
        <f>IF(AND(Stock_Info[[#This Row],[% Deli. Qty to Traded Qty]]&gt;80,Stock_Info[[#This Row],[No. of Trades]]&lt;3000),"Unusual Day","")</f>
        <v/>
      </c>
      <c r="R3004" t="str">
        <f>IF(AND(Stock_Info[[#This Row],[Spread High-Low]] &lt; 10, Stock_Info[[#This Row],[% Deli. Qty to Traded Qty]] &gt; 90), "Good Day", "")</f>
        <v/>
      </c>
    </row>
    <row r="3005" spans="1:18">
      <c r="A3005" t="s">
        <v>52</v>
      </c>
      <c r="B3005" s="1">
        <v>45905</v>
      </c>
      <c r="C3005" s="1" t="str">
        <f>"WEEK" &amp;" " &amp;  INT((DAY(Stock_Info[[#This Row],[Date]])+WEEKDAY(DATE(YEAR(Stock_Info[[#This Row],[Date]]),MONTH(Stock_Info[[#This Row],[Date]]),1))-1)/7)+1</f>
        <v>WEEK 1</v>
      </c>
      <c r="D3005" s="12">
        <v>137.15</v>
      </c>
      <c r="E3005" s="12">
        <v>139.9</v>
      </c>
      <c r="F3005" s="12">
        <v>131.05000000000001</v>
      </c>
      <c r="G3005" s="12">
        <v>136.75</v>
      </c>
      <c r="H3005" s="12">
        <v>136.09739013301902</v>
      </c>
      <c r="I3005">
        <v>89085</v>
      </c>
      <c r="J3005">
        <v>1367</v>
      </c>
      <c r="K3005" s="12">
        <v>12124236</v>
      </c>
      <c r="L3005">
        <v>45832</v>
      </c>
      <c r="M3005">
        <v>51.45</v>
      </c>
      <c r="N3005">
        <v>8.85</v>
      </c>
      <c r="O3005">
        <v>-0.4</v>
      </c>
      <c r="P3005">
        <f xml:space="preserve"> IF(Stock_Info[[#This Row],[Close Price]] &gt; Stock_Info[[#This Row],[Open Price]], 1, 0)</f>
        <v>0</v>
      </c>
      <c r="Q3005" t="str">
        <f>IF(AND(Stock_Info[[#This Row],[% Deli. Qty to Traded Qty]]&gt;80,Stock_Info[[#This Row],[No. of Trades]]&lt;3000),"Unusual Day","")</f>
        <v/>
      </c>
      <c r="R3005" t="str">
        <f>IF(AND(Stock_Info[[#This Row],[Spread High-Low]] &lt; 10, Stock_Info[[#This Row],[% Deli. Qty to Traded Qty]] &gt; 90), "Good Day", "")</f>
        <v/>
      </c>
    </row>
    <row r="3006" spans="1:18">
      <c r="A3006" t="s">
        <v>52</v>
      </c>
      <c r="B3006" s="1">
        <v>45904</v>
      </c>
      <c r="C3006" s="1" t="str">
        <f>"WEEK" &amp;" " &amp;  INT((DAY(Stock_Info[[#This Row],[Date]])+WEEKDAY(DATE(YEAR(Stock_Info[[#This Row],[Date]]),MONTH(Stock_Info[[#This Row],[Date]]),1))-1)/7)+1</f>
        <v>WEEK 1</v>
      </c>
      <c r="D3006" s="12">
        <v>140.5</v>
      </c>
      <c r="E3006" s="12">
        <v>141.94999999999999</v>
      </c>
      <c r="F3006" s="12">
        <v>137.4</v>
      </c>
      <c r="G3006" s="12">
        <v>138.65</v>
      </c>
      <c r="H3006" s="12">
        <v>138.84344889689328</v>
      </c>
      <c r="I3006">
        <v>22210</v>
      </c>
      <c r="J3006">
        <v>471</v>
      </c>
      <c r="K3006" s="12">
        <v>3083713</v>
      </c>
      <c r="L3006">
        <v>9693</v>
      </c>
      <c r="M3006">
        <v>43.64</v>
      </c>
      <c r="N3006">
        <v>4.55</v>
      </c>
      <c r="O3006">
        <v>-1.85</v>
      </c>
      <c r="P3006">
        <f xml:space="preserve"> IF(Stock_Info[[#This Row],[Close Price]] &gt; Stock_Info[[#This Row],[Open Price]], 1, 0)</f>
        <v>0</v>
      </c>
      <c r="Q3006" t="str">
        <f>IF(AND(Stock_Info[[#This Row],[% Deli. Qty to Traded Qty]]&gt;80,Stock_Info[[#This Row],[No. of Trades]]&lt;3000),"Unusual Day","")</f>
        <v/>
      </c>
      <c r="R3006" t="str">
        <f>IF(AND(Stock_Info[[#This Row],[Spread High-Low]] &lt; 10, Stock_Info[[#This Row],[% Deli. Qty to Traded Qty]] &gt; 90), "Good Day", "")</f>
        <v/>
      </c>
    </row>
    <row r="3007" spans="1:18">
      <c r="A3007" t="s">
        <v>52</v>
      </c>
      <c r="B3007" s="1">
        <v>45903</v>
      </c>
      <c r="C3007" s="1" t="str">
        <f>"WEEK" &amp;" " &amp;  INT((DAY(Stock_Info[[#This Row],[Date]])+WEEKDAY(DATE(YEAR(Stock_Info[[#This Row],[Date]]),MONTH(Stock_Info[[#This Row],[Date]]),1))-1)/7)+1</f>
        <v>WEEK 1</v>
      </c>
      <c r="D3007" s="12">
        <v>133.5</v>
      </c>
      <c r="E3007" s="12">
        <v>141.19999999999999</v>
      </c>
      <c r="F3007" s="12">
        <v>133.5</v>
      </c>
      <c r="G3007" s="12">
        <v>139.85</v>
      </c>
      <c r="H3007" s="12">
        <v>139.52405433968912</v>
      </c>
      <c r="I3007">
        <v>90836</v>
      </c>
      <c r="J3007">
        <v>1788</v>
      </c>
      <c r="K3007" s="12">
        <v>12673807</v>
      </c>
      <c r="L3007">
        <v>58438</v>
      </c>
      <c r="M3007">
        <v>64.33</v>
      </c>
      <c r="N3007">
        <v>7.7</v>
      </c>
      <c r="O3007">
        <v>6.35</v>
      </c>
      <c r="P3007">
        <f xml:space="preserve"> IF(Stock_Info[[#This Row],[Close Price]] &gt; Stock_Info[[#This Row],[Open Price]], 1, 0)</f>
        <v>1</v>
      </c>
      <c r="Q3007" t="str">
        <f>IF(AND(Stock_Info[[#This Row],[% Deli. Qty to Traded Qty]]&gt;80,Stock_Info[[#This Row],[No. of Trades]]&lt;3000),"Unusual Day","")</f>
        <v/>
      </c>
      <c r="R3007" t="str">
        <f>IF(AND(Stock_Info[[#This Row],[Spread High-Low]] &lt; 10, Stock_Info[[#This Row],[% Deli. Qty to Traded Qty]] &gt; 90), "Good Day", "")</f>
        <v/>
      </c>
    </row>
    <row r="3008" spans="1:18">
      <c r="A3008" t="s">
        <v>52</v>
      </c>
      <c r="B3008" s="1">
        <v>45902</v>
      </c>
      <c r="C3008" s="1" t="str">
        <f>"WEEK" &amp;" " &amp;  INT((DAY(Stock_Info[[#This Row],[Date]])+WEEKDAY(DATE(YEAR(Stock_Info[[#This Row],[Date]]),MONTH(Stock_Info[[#This Row],[Date]]),1))-1)/7)+1</f>
        <v>WEEK 1</v>
      </c>
      <c r="D3008" s="12">
        <v>137.85</v>
      </c>
      <c r="E3008" s="12">
        <v>138.4</v>
      </c>
      <c r="F3008" s="12">
        <v>134.1</v>
      </c>
      <c r="G3008" s="12">
        <v>135.9</v>
      </c>
      <c r="H3008" s="12">
        <v>136.57983745176915</v>
      </c>
      <c r="I3008">
        <v>24362</v>
      </c>
      <c r="J3008">
        <v>524</v>
      </c>
      <c r="K3008" s="12">
        <v>3327358</v>
      </c>
      <c r="L3008">
        <v>10153</v>
      </c>
      <c r="M3008">
        <v>41.68</v>
      </c>
      <c r="N3008">
        <v>4.3</v>
      </c>
      <c r="O3008">
        <v>-1.95</v>
      </c>
      <c r="P3008">
        <f xml:space="preserve"> IF(Stock_Info[[#This Row],[Close Price]] &gt; Stock_Info[[#This Row],[Open Price]], 1, 0)</f>
        <v>0</v>
      </c>
      <c r="Q3008" t="str">
        <f>IF(AND(Stock_Info[[#This Row],[% Deli. Qty to Traded Qty]]&gt;80,Stock_Info[[#This Row],[No. of Trades]]&lt;3000),"Unusual Day","")</f>
        <v/>
      </c>
      <c r="R3008" t="str">
        <f>IF(AND(Stock_Info[[#This Row],[Spread High-Low]] &lt; 10, Stock_Info[[#This Row],[% Deli. Qty to Traded Qty]] &gt; 90), "Good Day", "")</f>
        <v/>
      </c>
    </row>
    <row r="3009" spans="1:18">
      <c r="A3009" t="s">
        <v>52</v>
      </c>
      <c r="B3009" s="1">
        <v>45901</v>
      </c>
      <c r="C3009" s="1" t="str">
        <f>"WEEK" &amp;" " &amp;  INT((DAY(Stock_Info[[#This Row],[Date]])+WEEKDAY(DATE(YEAR(Stock_Info[[#This Row],[Date]]),MONTH(Stock_Info[[#This Row],[Date]]),1))-1)/7)+1</f>
        <v>WEEK 1</v>
      </c>
      <c r="D3009" s="12">
        <v>135.9</v>
      </c>
      <c r="E3009" s="12">
        <v>138.19999999999999</v>
      </c>
      <c r="F3009" s="12">
        <v>135.75</v>
      </c>
      <c r="G3009" s="12">
        <v>137.94999999999999</v>
      </c>
      <c r="H3009" s="12">
        <v>137.39291530944627</v>
      </c>
      <c r="I3009">
        <v>19648</v>
      </c>
      <c r="J3009">
        <v>509</v>
      </c>
      <c r="K3009" s="12">
        <v>2699496</v>
      </c>
      <c r="L3009">
        <v>9150</v>
      </c>
      <c r="M3009">
        <v>46.57</v>
      </c>
      <c r="N3009">
        <v>2.4500000000000002</v>
      </c>
      <c r="O3009">
        <v>2.0499999999999998</v>
      </c>
      <c r="P3009">
        <f xml:space="preserve"> IF(Stock_Info[[#This Row],[Close Price]] &gt; Stock_Info[[#This Row],[Open Price]], 1, 0)</f>
        <v>1</v>
      </c>
      <c r="Q3009" t="str">
        <f>IF(AND(Stock_Info[[#This Row],[% Deli. Qty to Traded Qty]]&gt;80,Stock_Info[[#This Row],[No. of Trades]]&lt;3000),"Unusual Day","")</f>
        <v/>
      </c>
      <c r="R3009" t="str">
        <f>IF(AND(Stock_Info[[#This Row],[Spread High-Low]] &lt; 10, Stock_Info[[#This Row],[% Deli. Qty to Traded Qty]] &gt; 90), "Good Day", "")</f>
        <v/>
      </c>
    </row>
    <row r="3010" spans="1:18">
      <c r="A3010" t="s">
        <v>52</v>
      </c>
      <c r="B3010" s="1">
        <v>45898</v>
      </c>
      <c r="C3010" s="1" t="str">
        <f>"WEEK" &amp;" " &amp;  INT((DAY(Stock_Info[[#This Row],[Date]])+WEEKDAY(DATE(YEAR(Stock_Info[[#This Row],[Date]]),MONTH(Stock_Info[[#This Row],[Date]]),1))-1)/7)+1</f>
        <v>WEEK 5</v>
      </c>
      <c r="D3010" s="12">
        <v>134.9</v>
      </c>
      <c r="E3010" s="12">
        <v>136.94999999999999</v>
      </c>
      <c r="F3010" s="12">
        <v>133.05000000000001</v>
      </c>
      <c r="G3010" s="12">
        <v>135.65</v>
      </c>
      <c r="H3010" s="12">
        <v>135.3406342182891</v>
      </c>
      <c r="I3010">
        <v>40680</v>
      </c>
      <c r="J3010">
        <v>611</v>
      </c>
      <c r="K3010" s="12">
        <v>5505657</v>
      </c>
      <c r="L3010">
        <v>16594</v>
      </c>
      <c r="M3010">
        <v>40.79</v>
      </c>
      <c r="N3010">
        <v>3.9</v>
      </c>
      <c r="O3010">
        <v>0.75</v>
      </c>
      <c r="P3010">
        <f xml:space="preserve"> IF(Stock_Info[[#This Row],[Close Price]] &gt; Stock_Info[[#This Row],[Open Price]], 1, 0)</f>
        <v>1</v>
      </c>
      <c r="Q3010" t="str">
        <f>IF(AND(Stock_Info[[#This Row],[% Deli. Qty to Traded Qty]]&gt;80,Stock_Info[[#This Row],[No. of Trades]]&lt;3000),"Unusual Day","")</f>
        <v/>
      </c>
      <c r="R3010" t="str">
        <f>IF(AND(Stock_Info[[#This Row],[Spread High-Low]] &lt; 10, Stock_Info[[#This Row],[% Deli. Qty to Traded Qty]] &gt; 90), "Good Day", "")</f>
        <v/>
      </c>
    </row>
    <row r="3011" spans="1:18">
      <c r="A3011" t="s">
        <v>52</v>
      </c>
      <c r="B3011" s="1">
        <v>45897</v>
      </c>
      <c r="C3011" s="1" t="str">
        <f>"WEEK" &amp;" " &amp;  INT((DAY(Stock_Info[[#This Row],[Date]])+WEEKDAY(DATE(YEAR(Stock_Info[[#This Row],[Date]]),MONTH(Stock_Info[[#This Row],[Date]]),1))-1)/7)+1</f>
        <v>WEEK 5</v>
      </c>
      <c r="D3011" s="12">
        <v>135.25</v>
      </c>
      <c r="E3011" s="12">
        <v>137.19999999999999</v>
      </c>
      <c r="F3011" s="12">
        <v>133.5</v>
      </c>
      <c r="G3011" s="12">
        <v>134.9</v>
      </c>
      <c r="H3011" s="12">
        <v>134.75562072336265</v>
      </c>
      <c r="I3011">
        <v>51150</v>
      </c>
      <c r="J3011">
        <v>1022</v>
      </c>
      <c r="K3011" s="12">
        <v>6892750</v>
      </c>
      <c r="L3011">
        <v>15324</v>
      </c>
      <c r="M3011">
        <v>29.96</v>
      </c>
      <c r="N3011">
        <v>3.7</v>
      </c>
      <c r="O3011">
        <v>-0.35</v>
      </c>
      <c r="P3011">
        <f xml:space="preserve"> IF(Stock_Info[[#This Row],[Close Price]] &gt; Stock_Info[[#This Row],[Open Price]], 1, 0)</f>
        <v>0</v>
      </c>
      <c r="Q3011" t="str">
        <f>IF(AND(Stock_Info[[#This Row],[% Deli. Qty to Traded Qty]]&gt;80,Stock_Info[[#This Row],[No. of Trades]]&lt;3000),"Unusual Day","")</f>
        <v/>
      </c>
      <c r="R3011" t="str">
        <f>IF(AND(Stock_Info[[#This Row],[Spread High-Low]] &lt; 10, Stock_Info[[#This Row],[% Deli. Qty to Traded Qty]] &gt; 90), "Good Day", "")</f>
        <v/>
      </c>
    </row>
    <row r="3012" spans="1:18">
      <c r="A3012" t="s">
        <v>52</v>
      </c>
      <c r="B3012" s="1">
        <v>45895</v>
      </c>
      <c r="C3012" s="1" t="str">
        <f>"WEEK" &amp;" " &amp;  INT((DAY(Stock_Info[[#This Row],[Date]])+WEEKDAY(DATE(YEAR(Stock_Info[[#This Row],[Date]]),MONTH(Stock_Info[[#This Row],[Date]]),1))-1)/7)+1</f>
        <v>WEEK 5</v>
      </c>
      <c r="D3012" s="12">
        <v>141.80000000000001</v>
      </c>
      <c r="E3012" s="12">
        <v>141.80000000000001</v>
      </c>
      <c r="F3012" s="12">
        <v>137</v>
      </c>
      <c r="G3012" s="12">
        <v>137.25</v>
      </c>
      <c r="H3012" s="12">
        <v>138.61544061080826</v>
      </c>
      <c r="I3012">
        <v>120889</v>
      </c>
      <c r="J3012">
        <v>2027</v>
      </c>
      <c r="K3012" s="12">
        <v>16757082</v>
      </c>
      <c r="L3012">
        <v>82068</v>
      </c>
      <c r="M3012">
        <v>67.89</v>
      </c>
      <c r="N3012">
        <v>4.8</v>
      </c>
      <c r="O3012">
        <v>-4.55</v>
      </c>
      <c r="P3012">
        <f xml:space="preserve"> IF(Stock_Info[[#This Row],[Close Price]] &gt; Stock_Info[[#This Row],[Open Price]], 1, 0)</f>
        <v>0</v>
      </c>
      <c r="Q3012" t="str">
        <f>IF(AND(Stock_Info[[#This Row],[% Deli. Qty to Traded Qty]]&gt;80,Stock_Info[[#This Row],[No. of Trades]]&lt;3000),"Unusual Day","")</f>
        <v/>
      </c>
      <c r="R3012" t="str">
        <f>IF(AND(Stock_Info[[#This Row],[Spread High-Low]] &lt; 10, Stock_Info[[#This Row],[% Deli. Qty to Traded Qty]] &gt; 90), "Good Day", "")</f>
        <v/>
      </c>
    </row>
    <row r="3013" spans="1:18">
      <c r="A3013" t="s">
        <v>52</v>
      </c>
      <c r="B3013" s="1">
        <v>45894</v>
      </c>
      <c r="C3013" s="1" t="str">
        <f>"WEEK" &amp;" " &amp;  INT((DAY(Stock_Info[[#This Row],[Date]])+WEEKDAY(DATE(YEAR(Stock_Info[[#This Row],[Date]]),MONTH(Stock_Info[[#This Row],[Date]]),1))-1)/7)+1</f>
        <v>WEEK 5</v>
      </c>
      <c r="D3013" s="12">
        <v>142.55000000000001</v>
      </c>
      <c r="E3013" s="12">
        <v>144.5</v>
      </c>
      <c r="F3013" s="12">
        <v>140.05000000000001</v>
      </c>
      <c r="G3013" s="12">
        <v>141</v>
      </c>
      <c r="H3013" s="12">
        <v>142.58484961010026</v>
      </c>
      <c r="I3013">
        <v>96948</v>
      </c>
      <c r="J3013">
        <v>2095</v>
      </c>
      <c r="K3013" s="12">
        <v>13823316</v>
      </c>
      <c r="L3013">
        <v>45695</v>
      </c>
      <c r="M3013">
        <v>47.13</v>
      </c>
      <c r="N3013">
        <v>4.45</v>
      </c>
      <c r="O3013">
        <v>-1.55</v>
      </c>
      <c r="P3013">
        <f xml:space="preserve"> IF(Stock_Info[[#This Row],[Close Price]] &gt; Stock_Info[[#This Row],[Open Price]], 1, 0)</f>
        <v>0</v>
      </c>
      <c r="Q3013" t="str">
        <f>IF(AND(Stock_Info[[#This Row],[% Deli. Qty to Traded Qty]]&gt;80,Stock_Info[[#This Row],[No. of Trades]]&lt;3000),"Unusual Day","")</f>
        <v/>
      </c>
      <c r="R3013" t="str">
        <f>IF(AND(Stock_Info[[#This Row],[Spread High-Low]] &lt; 10, Stock_Info[[#This Row],[% Deli. Qty to Traded Qty]] &gt; 90), "Good Day", "")</f>
        <v/>
      </c>
    </row>
    <row r="3014" spans="1:18">
      <c r="A3014" t="s">
        <v>52</v>
      </c>
      <c r="B3014" s="1">
        <v>45891</v>
      </c>
      <c r="C3014" s="1" t="str">
        <f>"WEEK" &amp;" " &amp;  INT((DAY(Stock_Info[[#This Row],[Date]])+WEEKDAY(DATE(YEAR(Stock_Info[[#This Row],[Date]]),MONTH(Stock_Info[[#This Row],[Date]]),1))-1)/7)+1</f>
        <v>WEEK 4</v>
      </c>
      <c r="D3014" s="12">
        <v>132.19999999999999</v>
      </c>
      <c r="E3014" s="12">
        <v>143</v>
      </c>
      <c r="F3014" s="12">
        <v>132.19999999999999</v>
      </c>
      <c r="G3014" s="12">
        <v>141.9</v>
      </c>
      <c r="H3014" s="12">
        <v>140.52164241511957</v>
      </c>
      <c r="I3014">
        <v>119580</v>
      </c>
      <c r="J3014">
        <v>1770</v>
      </c>
      <c r="K3014" s="12">
        <v>16803578</v>
      </c>
      <c r="L3014">
        <v>68109</v>
      </c>
      <c r="M3014">
        <v>56.96</v>
      </c>
      <c r="N3014">
        <v>10.8</v>
      </c>
      <c r="O3014">
        <v>9.6999999999999993</v>
      </c>
      <c r="P3014">
        <f xml:space="preserve"> IF(Stock_Info[[#This Row],[Close Price]] &gt; Stock_Info[[#This Row],[Open Price]], 1, 0)</f>
        <v>1</v>
      </c>
      <c r="Q3014" t="str">
        <f>IF(AND(Stock_Info[[#This Row],[% Deli. Qty to Traded Qty]]&gt;80,Stock_Info[[#This Row],[No. of Trades]]&lt;3000),"Unusual Day","")</f>
        <v/>
      </c>
      <c r="R3014" t="str">
        <f>IF(AND(Stock_Info[[#This Row],[Spread High-Low]] &lt; 10, Stock_Info[[#This Row],[% Deli. Qty to Traded Qty]] &gt; 90), "Good Day", "")</f>
        <v/>
      </c>
    </row>
    <row r="3015" spans="1:18">
      <c r="A3015" t="s">
        <v>52</v>
      </c>
      <c r="B3015" s="1">
        <v>45890</v>
      </c>
      <c r="C3015" s="1" t="str">
        <f>"WEEK" &amp;" " &amp;  INT((DAY(Stock_Info[[#This Row],[Date]])+WEEKDAY(DATE(YEAR(Stock_Info[[#This Row],[Date]]),MONTH(Stock_Info[[#This Row],[Date]]),1))-1)/7)+1</f>
        <v>WEEK 4</v>
      </c>
      <c r="D3015" s="12">
        <v>135</v>
      </c>
      <c r="E3015" s="12">
        <v>138.85</v>
      </c>
      <c r="F3015" s="12">
        <v>134.30000000000001</v>
      </c>
      <c r="G3015" s="12">
        <v>137.25</v>
      </c>
      <c r="H3015" s="12">
        <v>136.53212857042598</v>
      </c>
      <c r="I3015">
        <v>142490</v>
      </c>
      <c r="J3015">
        <v>1618</v>
      </c>
      <c r="K3015" s="12">
        <v>19454463</v>
      </c>
      <c r="L3015">
        <v>65205</v>
      </c>
      <c r="M3015">
        <v>45.76</v>
      </c>
      <c r="N3015">
        <v>4.55</v>
      </c>
      <c r="O3015">
        <v>2.25</v>
      </c>
      <c r="P3015">
        <f xml:space="preserve"> IF(Stock_Info[[#This Row],[Close Price]] &gt; Stock_Info[[#This Row],[Open Price]], 1, 0)</f>
        <v>1</v>
      </c>
      <c r="Q3015" t="str">
        <f>IF(AND(Stock_Info[[#This Row],[% Deli. Qty to Traded Qty]]&gt;80,Stock_Info[[#This Row],[No. of Trades]]&lt;3000),"Unusual Day","")</f>
        <v/>
      </c>
      <c r="R3015" t="str">
        <f>IF(AND(Stock_Info[[#This Row],[Spread High-Low]] &lt; 10, Stock_Info[[#This Row],[% Deli. Qty to Traded Qty]] &gt; 90), "Good Day", "")</f>
        <v/>
      </c>
    </row>
    <row r="3016" spans="1:18">
      <c r="A3016" t="s">
        <v>52</v>
      </c>
      <c r="B3016" s="1">
        <v>45889</v>
      </c>
      <c r="C3016" s="1" t="str">
        <f>"WEEK" &amp;" " &amp;  INT((DAY(Stock_Info[[#This Row],[Date]])+WEEKDAY(DATE(YEAR(Stock_Info[[#This Row],[Date]]),MONTH(Stock_Info[[#This Row],[Date]]),1))-1)/7)+1</f>
        <v>WEEK 4</v>
      </c>
      <c r="D3016" s="12">
        <v>137.19999999999999</v>
      </c>
      <c r="E3016" s="12">
        <v>137.5</v>
      </c>
      <c r="F3016" s="12">
        <v>133.55000000000001</v>
      </c>
      <c r="G3016" s="12">
        <v>134.4</v>
      </c>
      <c r="H3016" s="12">
        <v>135.39006856674024</v>
      </c>
      <c r="I3016">
        <v>51191</v>
      </c>
      <c r="J3016">
        <v>626</v>
      </c>
      <c r="K3016" s="12">
        <v>6930753</v>
      </c>
      <c r="L3016">
        <v>27680</v>
      </c>
      <c r="M3016">
        <v>54.07</v>
      </c>
      <c r="N3016">
        <v>3.95</v>
      </c>
      <c r="O3016">
        <v>-2.8</v>
      </c>
      <c r="P3016">
        <f xml:space="preserve"> IF(Stock_Info[[#This Row],[Close Price]] &gt; Stock_Info[[#This Row],[Open Price]], 1, 0)</f>
        <v>0</v>
      </c>
      <c r="Q3016" t="str">
        <f>IF(AND(Stock_Info[[#This Row],[% Deli. Qty to Traded Qty]]&gt;80,Stock_Info[[#This Row],[No. of Trades]]&lt;3000),"Unusual Day","")</f>
        <v/>
      </c>
      <c r="R3016" t="str">
        <f>IF(AND(Stock_Info[[#This Row],[Spread High-Low]] &lt; 10, Stock_Info[[#This Row],[% Deli. Qty to Traded Qty]] &gt; 90), "Good Day", "")</f>
        <v/>
      </c>
    </row>
    <row r="3017" spans="1:18">
      <c r="A3017" t="s">
        <v>52</v>
      </c>
      <c r="B3017" s="1">
        <v>45888</v>
      </c>
      <c r="C3017" s="1" t="str">
        <f>"WEEK" &amp;" " &amp;  INT((DAY(Stock_Info[[#This Row],[Date]])+WEEKDAY(DATE(YEAR(Stock_Info[[#This Row],[Date]]),MONTH(Stock_Info[[#This Row],[Date]]),1))-1)/7)+1</f>
        <v>WEEK 4</v>
      </c>
      <c r="D3017" s="12">
        <v>132.05000000000001</v>
      </c>
      <c r="E3017" s="12">
        <v>138.35</v>
      </c>
      <c r="F3017" s="12">
        <v>132.05000000000001</v>
      </c>
      <c r="G3017" s="12">
        <v>137.25</v>
      </c>
      <c r="H3017" s="12">
        <v>136.69827603864405</v>
      </c>
      <c r="I3017">
        <v>146465</v>
      </c>
      <c r="J3017">
        <v>2102</v>
      </c>
      <c r="K3017" s="12">
        <v>20021513</v>
      </c>
      <c r="L3017">
        <v>76528</v>
      </c>
      <c r="M3017">
        <v>52.25</v>
      </c>
      <c r="N3017">
        <v>6.3</v>
      </c>
      <c r="O3017">
        <v>5.2</v>
      </c>
      <c r="P3017">
        <f xml:space="preserve"> IF(Stock_Info[[#This Row],[Close Price]] &gt; Stock_Info[[#This Row],[Open Price]], 1, 0)</f>
        <v>1</v>
      </c>
      <c r="Q3017" t="str">
        <f>IF(AND(Stock_Info[[#This Row],[% Deli. Qty to Traded Qty]]&gt;80,Stock_Info[[#This Row],[No. of Trades]]&lt;3000),"Unusual Day","")</f>
        <v/>
      </c>
      <c r="R3017" t="str">
        <f>IF(AND(Stock_Info[[#This Row],[Spread High-Low]] &lt; 10, Stock_Info[[#This Row],[% Deli. Qty to Traded Qty]] &gt; 90), "Good Day", "")</f>
        <v/>
      </c>
    </row>
    <row r="3018" spans="1:18">
      <c r="A3018" t="s">
        <v>52</v>
      </c>
      <c r="B3018" s="1">
        <v>45887</v>
      </c>
      <c r="C3018" s="1" t="str">
        <f>"WEEK" &amp;" " &amp;  INT((DAY(Stock_Info[[#This Row],[Date]])+WEEKDAY(DATE(YEAR(Stock_Info[[#This Row],[Date]]),MONTH(Stock_Info[[#This Row],[Date]]),1))-1)/7)+1</f>
        <v>WEEK 4</v>
      </c>
      <c r="D3018" s="12">
        <v>133.05000000000001</v>
      </c>
      <c r="E3018" s="12">
        <v>138.65</v>
      </c>
      <c r="F3018" s="12">
        <v>133.05000000000001</v>
      </c>
      <c r="G3018" s="12">
        <v>134.85</v>
      </c>
      <c r="H3018" s="12">
        <v>135.94548645609009</v>
      </c>
      <c r="I3018">
        <v>198281</v>
      </c>
      <c r="J3018">
        <v>2777</v>
      </c>
      <c r="K3018" s="12">
        <v>26955407</v>
      </c>
      <c r="L3018">
        <v>105054</v>
      </c>
      <c r="M3018">
        <v>52.98</v>
      </c>
      <c r="N3018">
        <v>5.6</v>
      </c>
      <c r="O3018">
        <v>1.8</v>
      </c>
      <c r="P3018">
        <f xml:space="preserve"> IF(Stock_Info[[#This Row],[Close Price]] &gt; Stock_Info[[#This Row],[Open Price]], 1, 0)</f>
        <v>1</v>
      </c>
      <c r="Q3018" t="str">
        <f>IF(AND(Stock_Info[[#This Row],[% Deli. Qty to Traded Qty]]&gt;80,Stock_Info[[#This Row],[No. of Trades]]&lt;3000),"Unusual Day","")</f>
        <v/>
      </c>
      <c r="R3018" t="str">
        <f>IF(AND(Stock_Info[[#This Row],[Spread High-Low]] &lt; 10, Stock_Info[[#This Row],[% Deli. Qty to Traded Qty]] &gt; 90), "Good Day", "")</f>
        <v/>
      </c>
    </row>
    <row r="3019" spans="1:18">
      <c r="A3019" t="s">
        <v>52</v>
      </c>
      <c r="B3019" s="1">
        <v>45883</v>
      </c>
      <c r="C3019" s="1" t="str">
        <f>"WEEK" &amp;" " &amp;  INT((DAY(Stock_Info[[#This Row],[Date]])+WEEKDAY(DATE(YEAR(Stock_Info[[#This Row],[Date]]),MONTH(Stock_Info[[#This Row],[Date]]),1))-1)/7)+1</f>
        <v>WEEK 3</v>
      </c>
      <c r="D3019" s="12">
        <v>128.65</v>
      </c>
      <c r="E3019" s="12">
        <v>137</v>
      </c>
      <c r="F3019" s="12">
        <v>127.65</v>
      </c>
      <c r="G3019" s="12">
        <v>135.25</v>
      </c>
      <c r="H3019" s="12">
        <v>134.25539799376327</v>
      </c>
      <c r="I3019">
        <v>236662</v>
      </c>
      <c r="J3019">
        <v>3534</v>
      </c>
      <c r="K3019" s="12">
        <v>31773151</v>
      </c>
      <c r="L3019">
        <v>141276</v>
      </c>
      <c r="M3019">
        <v>59.7</v>
      </c>
      <c r="N3019">
        <v>9.35</v>
      </c>
      <c r="O3019">
        <v>6.6</v>
      </c>
      <c r="P3019">
        <f xml:space="preserve"> IF(Stock_Info[[#This Row],[Close Price]] &gt; Stock_Info[[#This Row],[Open Price]], 1, 0)</f>
        <v>1</v>
      </c>
      <c r="Q3019" t="str">
        <f>IF(AND(Stock_Info[[#This Row],[% Deli. Qty to Traded Qty]]&gt;80,Stock_Info[[#This Row],[No. of Trades]]&lt;3000),"Unusual Day","")</f>
        <v/>
      </c>
      <c r="R3019" t="str">
        <f>IF(AND(Stock_Info[[#This Row],[Spread High-Low]] &lt; 10, Stock_Info[[#This Row],[% Deli. Qty to Traded Qty]] &gt; 90), "Good Day", "")</f>
        <v/>
      </c>
    </row>
    <row r="3020" spans="1:18">
      <c r="A3020" t="s">
        <v>52</v>
      </c>
      <c r="B3020" s="1">
        <v>45882</v>
      </c>
      <c r="C3020" s="1" t="str">
        <f>"WEEK" &amp;" " &amp;  INT((DAY(Stock_Info[[#This Row],[Date]])+WEEKDAY(DATE(YEAR(Stock_Info[[#This Row],[Date]]),MONTH(Stock_Info[[#This Row],[Date]]),1))-1)/7)+1</f>
        <v>WEEK 3</v>
      </c>
      <c r="D3020" s="12">
        <v>130.1</v>
      </c>
      <c r="E3020" s="12">
        <v>131.25</v>
      </c>
      <c r="F3020" s="12">
        <v>128</v>
      </c>
      <c r="G3020" s="12">
        <v>129.05000000000001</v>
      </c>
      <c r="H3020" s="12">
        <v>129.8240571931909</v>
      </c>
      <c r="I3020">
        <v>48817</v>
      </c>
      <c r="J3020">
        <v>915</v>
      </c>
      <c r="K3020" s="12">
        <v>6337621</v>
      </c>
      <c r="L3020">
        <v>26609</v>
      </c>
      <c r="M3020">
        <v>54.51</v>
      </c>
      <c r="N3020">
        <v>3.25</v>
      </c>
      <c r="O3020">
        <v>-1.05</v>
      </c>
      <c r="P3020">
        <f xml:space="preserve"> IF(Stock_Info[[#This Row],[Close Price]] &gt; Stock_Info[[#This Row],[Open Price]], 1, 0)</f>
        <v>0</v>
      </c>
      <c r="Q3020" t="str">
        <f>IF(AND(Stock_Info[[#This Row],[% Deli. Qty to Traded Qty]]&gt;80,Stock_Info[[#This Row],[No. of Trades]]&lt;3000),"Unusual Day","")</f>
        <v/>
      </c>
      <c r="R3020" t="str">
        <f>IF(AND(Stock_Info[[#This Row],[Spread High-Low]] &lt; 10, Stock_Info[[#This Row],[% Deli. Qty to Traded Qty]] &gt; 90), "Good Day", "")</f>
        <v/>
      </c>
    </row>
    <row r="3021" spans="1:18">
      <c r="A3021" t="s">
        <v>52</v>
      </c>
      <c r="B3021" s="1">
        <v>45881</v>
      </c>
      <c r="C3021" s="1" t="str">
        <f>"WEEK" &amp;" " &amp;  INT((DAY(Stock_Info[[#This Row],[Date]])+WEEKDAY(DATE(YEAR(Stock_Info[[#This Row],[Date]]),MONTH(Stock_Info[[#This Row],[Date]]),1))-1)/7)+1</f>
        <v>WEEK 3</v>
      </c>
      <c r="D3021" s="12">
        <v>132.1</v>
      </c>
      <c r="E3021" s="12">
        <v>132.1</v>
      </c>
      <c r="F3021" s="12">
        <v>128.85</v>
      </c>
      <c r="G3021" s="12">
        <v>130</v>
      </c>
      <c r="H3021" s="12">
        <v>130.54881183773279</v>
      </c>
      <c r="I3021">
        <v>47847</v>
      </c>
      <c r="J3021">
        <v>850</v>
      </c>
      <c r="K3021" s="12">
        <v>6246369</v>
      </c>
      <c r="L3021">
        <v>26666</v>
      </c>
      <c r="M3021">
        <v>55.73</v>
      </c>
      <c r="N3021">
        <v>3.25</v>
      </c>
      <c r="O3021">
        <v>-2.1</v>
      </c>
      <c r="P3021">
        <f xml:space="preserve"> IF(Stock_Info[[#This Row],[Close Price]] &gt; Stock_Info[[#This Row],[Open Price]], 1, 0)</f>
        <v>0</v>
      </c>
      <c r="Q3021" t="str">
        <f>IF(AND(Stock_Info[[#This Row],[% Deli. Qty to Traded Qty]]&gt;80,Stock_Info[[#This Row],[No. of Trades]]&lt;3000),"Unusual Day","")</f>
        <v/>
      </c>
      <c r="R3021" t="str">
        <f>IF(AND(Stock_Info[[#This Row],[Spread High-Low]] &lt; 10, Stock_Info[[#This Row],[% Deli. Qty to Traded Qty]] &gt; 90), "Good Day", "")</f>
        <v/>
      </c>
    </row>
    <row r="3022" spans="1:18">
      <c r="A3022" t="s">
        <v>52</v>
      </c>
      <c r="B3022" s="1">
        <v>45880</v>
      </c>
      <c r="C3022" s="1" t="str">
        <f>"WEEK" &amp;" " &amp;  INT((DAY(Stock_Info[[#This Row],[Date]])+WEEKDAY(DATE(YEAR(Stock_Info[[#This Row],[Date]]),MONTH(Stock_Info[[#This Row],[Date]]),1))-1)/7)+1</f>
        <v>WEEK 3</v>
      </c>
      <c r="D3022" s="12">
        <v>127.35</v>
      </c>
      <c r="E3022" s="12">
        <v>130</v>
      </c>
      <c r="F3022" s="12">
        <v>124.75</v>
      </c>
      <c r="G3022" s="12">
        <v>129.1</v>
      </c>
      <c r="H3022" s="12">
        <v>126.80904906580312</v>
      </c>
      <c r="I3022">
        <v>54967</v>
      </c>
      <c r="J3022">
        <v>1386</v>
      </c>
      <c r="K3022" s="12">
        <v>6970313</v>
      </c>
      <c r="L3022">
        <v>26848</v>
      </c>
      <c r="M3022">
        <v>48.84</v>
      </c>
      <c r="N3022">
        <v>5.25</v>
      </c>
      <c r="O3022">
        <v>1.75</v>
      </c>
      <c r="P3022">
        <f xml:space="preserve"> IF(Stock_Info[[#This Row],[Close Price]] &gt; Stock_Info[[#This Row],[Open Price]], 1, 0)</f>
        <v>1</v>
      </c>
      <c r="Q3022" t="str">
        <f>IF(AND(Stock_Info[[#This Row],[% Deli. Qty to Traded Qty]]&gt;80,Stock_Info[[#This Row],[No. of Trades]]&lt;3000),"Unusual Day","")</f>
        <v/>
      </c>
      <c r="R3022" t="str">
        <f>IF(AND(Stock_Info[[#This Row],[Spread High-Low]] &lt; 10, Stock_Info[[#This Row],[% Deli. Qty to Traded Qty]] &gt; 90), "Good Day", "")</f>
        <v/>
      </c>
    </row>
    <row r="3023" spans="1:18">
      <c r="A3023" t="s">
        <v>52</v>
      </c>
      <c r="B3023" s="1">
        <v>45877</v>
      </c>
      <c r="C3023" s="1" t="str">
        <f>"WEEK" &amp;" " &amp;  INT((DAY(Stock_Info[[#This Row],[Date]])+WEEKDAY(DATE(YEAR(Stock_Info[[#This Row],[Date]]),MONTH(Stock_Info[[#This Row],[Date]]),1))-1)/7)+1</f>
        <v>WEEK 2</v>
      </c>
      <c r="D3023" s="12">
        <v>127.3</v>
      </c>
      <c r="E3023" s="12">
        <v>129.1</v>
      </c>
      <c r="F3023" s="12">
        <v>125</v>
      </c>
      <c r="G3023" s="12">
        <v>125.8</v>
      </c>
      <c r="H3023" s="12">
        <v>127.0249547074981</v>
      </c>
      <c r="I3023">
        <v>34222</v>
      </c>
      <c r="J3023">
        <v>570</v>
      </c>
      <c r="K3023" s="12">
        <v>4347048</v>
      </c>
      <c r="L3023">
        <v>14634</v>
      </c>
      <c r="M3023">
        <v>42.76</v>
      </c>
      <c r="N3023">
        <v>4.0999999999999996</v>
      </c>
      <c r="O3023">
        <v>-1.5</v>
      </c>
      <c r="P3023">
        <f xml:space="preserve"> IF(Stock_Info[[#This Row],[Close Price]] &gt; Stock_Info[[#This Row],[Open Price]], 1, 0)</f>
        <v>0</v>
      </c>
      <c r="Q3023" t="str">
        <f>IF(AND(Stock_Info[[#This Row],[% Deli. Qty to Traded Qty]]&gt;80,Stock_Info[[#This Row],[No. of Trades]]&lt;3000),"Unusual Day","")</f>
        <v/>
      </c>
      <c r="R3023" t="str">
        <f>IF(AND(Stock_Info[[#This Row],[Spread High-Low]] &lt; 10, Stock_Info[[#This Row],[% Deli. Qty to Traded Qty]] &gt; 90), "Good Day", "")</f>
        <v/>
      </c>
    </row>
    <row r="3024" spans="1:18">
      <c r="A3024" t="s">
        <v>52</v>
      </c>
      <c r="B3024" s="1">
        <v>45876</v>
      </c>
      <c r="C3024" s="1" t="str">
        <f>"WEEK" &amp;" " &amp;  INT((DAY(Stock_Info[[#This Row],[Date]])+WEEKDAY(DATE(YEAR(Stock_Info[[#This Row],[Date]]),MONTH(Stock_Info[[#This Row],[Date]]),1))-1)/7)+1</f>
        <v>WEEK 2</v>
      </c>
      <c r="D3024" s="12">
        <v>126.55</v>
      </c>
      <c r="E3024" s="12">
        <v>128.85</v>
      </c>
      <c r="F3024" s="12">
        <v>125.7</v>
      </c>
      <c r="G3024" s="12">
        <v>127.25</v>
      </c>
      <c r="H3024" s="12">
        <v>127.4339981390833</v>
      </c>
      <c r="I3024">
        <v>98876</v>
      </c>
      <c r="J3024">
        <v>1255</v>
      </c>
      <c r="K3024" s="12">
        <v>12600164</v>
      </c>
      <c r="L3024">
        <v>58487</v>
      </c>
      <c r="M3024">
        <v>59.15</v>
      </c>
      <c r="N3024">
        <v>3.15</v>
      </c>
      <c r="O3024">
        <v>0.7</v>
      </c>
      <c r="P3024">
        <f xml:space="preserve"> IF(Stock_Info[[#This Row],[Close Price]] &gt; Stock_Info[[#This Row],[Open Price]], 1, 0)</f>
        <v>1</v>
      </c>
      <c r="Q3024" t="str">
        <f>IF(AND(Stock_Info[[#This Row],[% Deli. Qty to Traded Qty]]&gt;80,Stock_Info[[#This Row],[No. of Trades]]&lt;3000),"Unusual Day","")</f>
        <v/>
      </c>
      <c r="R3024" t="str">
        <f>IF(AND(Stock_Info[[#This Row],[Spread High-Low]] &lt; 10, Stock_Info[[#This Row],[% Deli. Qty to Traded Qty]] &gt; 90), "Good Day", "")</f>
        <v/>
      </c>
    </row>
    <row r="3025" spans="1:18">
      <c r="A3025" t="s">
        <v>52</v>
      </c>
      <c r="B3025" s="1">
        <v>45875</v>
      </c>
      <c r="C3025" s="1" t="str">
        <f>"WEEK" &amp;" " &amp;  INT((DAY(Stock_Info[[#This Row],[Date]])+WEEKDAY(DATE(YEAR(Stock_Info[[#This Row],[Date]]),MONTH(Stock_Info[[#This Row],[Date]]),1))-1)/7)+1</f>
        <v>WEEK 2</v>
      </c>
      <c r="D3025" s="12">
        <v>126.75</v>
      </c>
      <c r="E3025" s="12">
        <v>128.55000000000001</v>
      </c>
      <c r="F3025" s="12">
        <v>124.1</v>
      </c>
      <c r="G3025" s="12">
        <v>126.4</v>
      </c>
      <c r="H3025" s="12">
        <v>126.34563285915425</v>
      </c>
      <c r="I3025">
        <v>102985</v>
      </c>
      <c r="J3025">
        <v>1656</v>
      </c>
      <c r="K3025" s="12">
        <v>13011705</v>
      </c>
      <c r="L3025">
        <v>56833</v>
      </c>
      <c r="M3025">
        <v>55.19</v>
      </c>
      <c r="N3025">
        <v>4.45</v>
      </c>
      <c r="O3025">
        <v>-0.35</v>
      </c>
      <c r="P3025">
        <f xml:space="preserve"> IF(Stock_Info[[#This Row],[Close Price]] &gt; Stock_Info[[#This Row],[Open Price]], 1, 0)</f>
        <v>0</v>
      </c>
      <c r="Q3025" t="str">
        <f>IF(AND(Stock_Info[[#This Row],[% Deli. Qty to Traded Qty]]&gt;80,Stock_Info[[#This Row],[No. of Trades]]&lt;3000),"Unusual Day","")</f>
        <v/>
      </c>
      <c r="R3025" t="str">
        <f>IF(AND(Stock_Info[[#This Row],[Spread High-Low]] &lt; 10, Stock_Info[[#This Row],[% Deli. Qty to Traded Qty]] &gt; 90), "Good Day", "")</f>
        <v/>
      </c>
    </row>
    <row r="3026" spans="1:18">
      <c r="A3026" t="s">
        <v>52</v>
      </c>
      <c r="B3026" s="1">
        <v>45874</v>
      </c>
      <c r="C3026" s="1" t="str">
        <f>"WEEK" &amp;" " &amp;  INT((DAY(Stock_Info[[#This Row],[Date]])+WEEKDAY(DATE(YEAR(Stock_Info[[#This Row],[Date]]),MONTH(Stock_Info[[#This Row],[Date]]),1))-1)/7)+1</f>
        <v>WEEK 2</v>
      </c>
      <c r="D3026" s="12">
        <v>128.5</v>
      </c>
      <c r="E3026" s="12">
        <v>130.44999999999999</v>
      </c>
      <c r="F3026" s="12">
        <v>125.45</v>
      </c>
      <c r="G3026" s="12">
        <v>126.95</v>
      </c>
      <c r="H3026" s="12">
        <v>127.13040967722993</v>
      </c>
      <c r="I3026">
        <v>102178</v>
      </c>
      <c r="J3026">
        <v>1684</v>
      </c>
      <c r="K3026" s="12">
        <v>12989931</v>
      </c>
      <c r="L3026">
        <v>48419</v>
      </c>
      <c r="M3026">
        <v>47.39</v>
      </c>
      <c r="N3026">
        <v>5</v>
      </c>
      <c r="O3026">
        <v>-1.55</v>
      </c>
      <c r="P3026">
        <f xml:space="preserve"> IF(Stock_Info[[#This Row],[Close Price]] &gt; Stock_Info[[#This Row],[Open Price]], 1, 0)</f>
        <v>0</v>
      </c>
      <c r="Q3026" t="str">
        <f>IF(AND(Stock_Info[[#This Row],[% Deli. Qty to Traded Qty]]&gt;80,Stock_Info[[#This Row],[No. of Trades]]&lt;3000),"Unusual Day","")</f>
        <v/>
      </c>
      <c r="R3026" t="str">
        <f>IF(AND(Stock_Info[[#This Row],[Spread High-Low]] &lt; 10, Stock_Info[[#This Row],[% Deli. Qty to Traded Qty]] &gt; 90), "Good Day", "")</f>
        <v/>
      </c>
    </row>
    <row r="3027" spans="1:18">
      <c r="A3027" t="s">
        <v>52</v>
      </c>
      <c r="B3027" s="1">
        <v>45873</v>
      </c>
      <c r="C3027" s="1" t="str">
        <f>"WEEK" &amp;" " &amp;  INT((DAY(Stock_Info[[#This Row],[Date]])+WEEKDAY(DATE(YEAR(Stock_Info[[#This Row],[Date]]),MONTH(Stock_Info[[#This Row],[Date]]),1))-1)/7)+1</f>
        <v>WEEK 2</v>
      </c>
      <c r="D3027" s="12">
        <v>132</v>
      </c>
      <c r="E3027" s="12">
        <v>132</v>
      </c>
      <c r="F3027" s="12">
        <v>126.7</v>
      </c>
      <c r="G3027" s="12">
        <v>129.4</v>
      </c>
      <c r="H3027" s="12">
        <v>128.60682554969276</v>
      </c>
      <c r="I3027">
        <v>73723</v>
      </c>
      <c r="J3027">
        <v>1172</v>
      </c>
      <c r="K3027" s="12">
        <v>9481281</v>
      </c>
      <c r="L3027">
        <v>21407</v>
      </c>
      <c r="M3027">
        <v>29.04</v>
      </c>
      <c r="N3027">
        <v>5.3</v>
      </c>
      <c r="O3027">
        <v>-2.6</v>
      </c>
      <c r="P3027">
        <f xml:space="preserve"> IF(Stock_Info[[#This Row],[Close Price]] &gt; Stock_Info[[#This Row],[Open Price]], 1, 0)</f>
        <v>0</v>
      </c>
      <c r="Q3027" t="str">
        <f>IF(AND(Stock_Info[[#This Row],[% Deli. Qty to Traded Qty]]&gt;80,Stock_Info[[#This Row],[No. of Trades]]&lt;3000),"Unusual Day","")</f>
        <v/>
      </c>
      <c r="R3027" t="str">
        <f>IF(AND(Stock_Info[[#This Row],[Spread High-Low]] &lt; 10, Stock_Info[[#This Row],[% Deli. Qty to Traded Qty]] &gt; 90), "Good Day", "")</f>
        <v/>
      </c>
    </row>
    <row r="3028" spans="1:18">
      <c r="A3028" t="s">
        <v>52</v>
      </c>
      <c r="B3028" s="1">
        <v>45870</v>
      </c>
      <c r="C3028" s="1" t="str">
        <f>"WEEK" &amp;" " &amp;  INT((DAY(Stock_Info[[#This Row],[Date]])+WEEKDAY(DATE(YEAR(Stock_Info[[#This Row],[Date]]),MONTH(Stock_Info[[#This Row],[Date]]),1))-1)/7)+1</f>
        <v>WEEK 1</v>
      </c>
      <c r="D3028" s="12">
        <v>135.05000000000001</v>
      </c>
      <c r="E3028" s="12">
        <v>135.30000000000001</v>
      </c>
      <c r="F3028" s="12">
        <v>130.05000000000001</v>
      </c>
      <c r="G3028" s="12">
        <v>130.9</v>
      </c>
      <c r="H3028" s="12">
        <v>132.1430337936529</v>
      </c>
      <c r="I3028">
        <v>120496</v>
      </c>
      <c r="J3028">
        <v>1708</v>
      </c>
      <c r="K3028" s="12">
        <v>15922707</v>
      </c>
      <c r="L3028">
        <v>61036</v>
      </c>
      <c r="M3028">
        <v>50.65</v>
      </c>
      <c r="N3028">
        <v>5.25</v>
      </c>
      <c r="O3028">
        <v>-4.1500000000000004</v>
      </c>
      <c r="P3028">
        <f xml:space="preserve"> IF(Stock_Info[[#This Row],[Close Price]] &gt; Stock_Info[[#This Row],[Open Price]], 1, 0)</f>
        <v>0</v>
      </c>
      <c r="Q3028" t="str">
        <f>IF(AND(Stock_Info[[#This Row],[% Deli. Qty to Traded Qty]]&gt;80,Stock_Info[[#This Row],[No. of Trades]]&lt;3000),"Unusual Day","")</f>
        <v/>
      </c>
      <c r="R3028" t="str">
        <f>IF(AND(Stock_Info[[#This Row],[Spread High-Low]] &lt; 10, Stock_Info[[#This Row],[% Deli. Qty to Traded Qty]] &gt; 90), "Good Day", "")</f>
        <v/>
      </c>
    </row>
    <row r="3029" spans="1:18">
      <c r="A3029" t="s">
        <v>52</v>
      </c>
      <c r="B3029" s="1">
        <v>45869</v>
      </c>
      <c r="C3029" s="1" t="str">
        <f>"WEEK" &amp;" " &amp;  INT((DAY(Stock_Info[[#This Row],[Date]])+WEEKDAY(DATE(YEAR(Stock_Info[[#This Row],[Date]]),MONTH(Stock_Info[[#This Row],[Date]]),1))-1)/7)+1</f>
        <v>WEEK 5</v>
      </c>
      <c r="D3029" s="12">
        <v>124</v>
      </c>
      <c r="E3029" s="12">
        <v>137.6</v>
      </c>
      <c r="F3029" s="12">
        <v>124</v>
      </c>
      <c r="G3029" s="12">
        <v>135.55000000000001</v>
      </c>
      <c r="H3029" s="12">
        <v>133.78823153217843</v>
      </c>
      <c r="I3029">
        <v>356512</v>
      </c>
      <c r="J3029">
        <v>4393</v>
      </c>
      <c r="K3029" s="12">
        <v>47697110</v>
      </c>
      <c r="L3029">
        <v>214485</v>
      </c>
      <c r="M3029">
        <v>60.16</v>
      </c>
      <c r="N3029">
        <v>13.6</v>
      </c>
      <c r="O3029">
        <v>11.55</v>
      </c>
      <c r="P3029">
        <f xml:space="preserve"> IF(Stock_Info[[#This Row],[Close Price]] &gt; Stock_Info[[#This Row],[Open Price]], 1, 0)</f>
        <v>1</v>
      </c>
      <c r="Q3029" t="str">
        <f>IF(AND(Stock_Info[[#This Row],[% Deli. Qty to Traded Qty]]&gt;80,Stock_Info[[#This Row],[No. of Trades]]&lt;3000),"Unusual Day","")</f>
        <v/>
      </c>
      <c r="R3029" t="str">
        <f>IF(AND(Stock_Info[[#This Row],[Spread High-Low]] &lt; 10, Stock_Info[[#This Row],[% Deli. Qty to Traded Qty]] &gt; 90), "Good Day", "")</f>
        <v/>
      </c>
    </row>
    <row r="3030" spans="1:18">
      <c r="A3030" t="s">
        <v>52</v>
      </c>
      <c r="B3030" s="1">
        <v>45868</v>
      </c>
      <c r="C3030" s="1" t="str">
        <f>"WEEK" &amp;" " &amp;  INT((DAY(Stock_Info[[#This Row],[Date]])+WEEKDAY(DATE(YEAR(Stock_Info[[#This Row],[Date]]),MONTH(Stock_Info[[#This Row],[Date]]),1))-1)/7)+1</f>
        <v>WEEK 5</v>
      </c>
      <c r="D3030" s="12">
        <v>132.19999999999999</v>
      </c>
      <c r="E3030" s="12">
        <v>134.05000000000001</v>
      </c>
      <c r="F3030" s="12">
        <v>128.80000000000001</v>
      </c>
      <c r="G3030" s="12">
        <v>130.4</v>
      </c>
      <c r="H3030" s="12">
        <v>131.62828530196353</v>
      </c>
      <c r="I3030">
        <v>137202</v>
      </c>
      <c r="J3030">
        <v>2107</v>
      </c>
      <c r="K3030" s="12">
        <v>18059664</v>
      </c>
      <c r="L3030">
        <v>36885</v>
      </c>
      <c r="M3030">
        <v>26.88</v>
      </c>
      <c r="N3030">
        <v>5.25</v>
      </c>
      <c r="O3030">
        <v>-1.8</v>
      </c>
      <c r="P3030">
        <f xml:space="preserve"> IF(Stock_Info[[#This Row],[Close Price]] &gt; Stock_Info[[#This Row],[Open Price]], 1, 0)</f>
        <v>0</v>
      </c>
      <c r="Q3030" t="str">
        <f>IF(AND(Stock_Info[[#This Row],[% Deli. Qty to Traded Qty]]&gt;80,Stock_Info[[#This Row],[No. of Trades]]&lt;3000),"Unusual Day","")</f>
        <v/>
      </c>
      <c r="R3030" t="str">
        <f>IF(AND(Stock_Info[[#This Row],[Spread High-Low]] &lt; 10, Stock_Info[[#This Row],[% Deli. Qty to Traded Qty]] &gt; 90), "Good Day", "")</f>
        <v/>
      </c>
    </row>
    <row r="3031" spans="1:18">
      <c r="A3031" t="s">
        <v>52</v>
      </c>
      <c r="B3031" s="1">
        <v>45867</v>
      </c>
      <c r="C3031" s="1" t="str">
        <f>"WEEK" &amp;" " &amp;  INT((DAY(Stock_Info[[#This Row],[Date]])+WEEKDAY(DATE(YEAR(Stock_Info[[#This Row],[Date]]),MONTH(Stock_Info[[#This Row],[Date]]),1))-1)/7)+1</f>
        <v>WEEK 5</v>
      </c>
      <c r="D3031" s="12">
        <v>127.8</v>
      </c>
      <c r="E3031" s="12">
        <v>133.19999999999999</v>
      </c>
      <c r="F3031" s="12">
        <v>126.75</v>
      </c>
      <c r="G3031" s="12">
        <v>132.15</v>
      </c>
      <c r="H3031" s="12">
        <v>130.49200803828728</v>
      </c>
      <c r="I3031">
        <v>626004</v>
      </c>
      <c r="J3031">
        <v>8122</v>
      </c>
      <c r="K3031" s="12">
        <v>81688519</v>
      </c>
      <c r="L3031">
        <v>340616</v>
      </c>
      <c r="M3031">
        <v>54.41</v>
      </c>
      <c r="N3031">
        <v>6.45</v>
      </c>
      <c r="O3031">
        <v>4.3499999999999996</v>
      </c>
      <c r="P3031">
        <f xml:space="preserve"> IF(Stock_Info[[#This Row],[Close Price]] &gt; Stock_Info[[#This Row],[Open Price]], 1, 0)</f>
        <v>1</v>
      </c>
      <c r="Q3031" t="str">
        <f>IF(AND(Stock_Info[[#This Row],[% Deli. Qty to Traded Qty]]&gt;80,Stock_Info[[#This Row],[No. of Trades]]&lt;3000),"Unusual Day","")</f>
        <v/>
      </c>
      <c r="R3031" t="str">
        <f>IF(AND(Stock_Info[[#This Row],[Spread High-Low]] &lt; 10, Stock_Info[[#This Row],[% Deli. Qty to Traded Qty]] &gt; 90), "Good Day", "")</f>
        <v/>
      </c>
    </row>
    <row r="3032" spans="1:18">
      <c r="A3032" t="s">
        <v>52</v>
      </c>
      <c r="B3032" s="1">
        <v>45866</v>
      </c>
      <c r="C3032" s="1" t="str">
        <f>"WEEK" &amp;" " &amp;  INT((DAY(Stock_Info[[#This Row],[Date]])+WEEKDAY(DATE(YEAR(Stock_Info[[#This Row],[Date]]),MONTH(Stock_Info[[#This Row],[Date]]),1))-1)/7)+1</f>
        <v>WEEK 5</v>
      </c>
      <c r="D3032" s="12">
        <v>127.15</v>
      </c>
      <c r="E3032" s="12">
        <v>127.5</v>
      </c>
      <c r="F3032" s="12">
        <v>122.25</v>
      </c>
      <c r="G3032" s="12">
        <v>123.8</v>
      </c>
      <c r="H3032" s="12">
        <v>125.12674426000127</v>
      </c>
      <c r="I3032">
        <v>78615</v>
      </c>
      <c r="J3032">
        <v>1353</v>
      </c>
      <c r="K3032" s="12">
        <v>9836839</v>
      </c>
      <c r="L3032">
        <v>40606</v>
      </c>
      <c r="M3032">
        <v>51.65</v>
      </c>
      <c r="N3032">
        <v>5.25</v>
      </c>
      <c r="O3032">
        <v>-3.35</v>
      </c>
      <c r="P3032">
        <f xml:space="preserve"> IF(Stock_Info[[#This Row],[Close Price]] &gt; Stock_Info[[#This Row],[Open Price]], 1, 0)</f>
        <v>0</v>
      </c>
      <c r="Q3032" t="str">
        <f>IF(AND(Stock_Info[[#This Row],[% Deli. Qty to Traded Qty]]&gt;80,Stock_Info[[#This Row],[No. of Trades]]&lt;3000),"Unusual Day","")</f>
        <v/>
      </c>
      <c r="R3032" t="str">
        <f>IF(AND(Stock_Info[[#This Row],[Spread High-Low]] &lt; 10, Stock_Info[[#This Row],[% Deli. Qty to Traded Qty]] &gt; 90), "Good Day", "")</f>
        <v/>
      </c>
    </row>
    <row r="3033" spans="1:18">
      <c r="A3033" t="s">
        <v>52</v>
      </c>
      <c r="B3033" s="1">
        <v>45863</v>
      </c>
      <c r="C3033" s="1" t="str">
        <f>"WEEK" &amp;" " &amp;  INT((DAY(Stock_Info[[#This Row],[Date]])+WEEKDAY(DATE(YEAR(Stock_Info[[#This Row],[Date]]),MONTH(Stock_Info[[#This Row],[Date]]),1))-1)/7)+1</f>
        <v>WEEK 4</v>
      </c>
      <c r="D3033" s="12">
        <v>129.75</v>
      </c>
      <c r="E3033" s="12">
        <v>131.9</v>
      </c>
      <c r="F3033" s="12">
        <v>124.65</v>
      </c>
      <c r="G3033" s="12">
        <v>125.95</v>
      </c>
      <c r="H3033" s="12">
        <v>128.6574050400738</v>
      </c>
      <c r="I3033">
        <v>179918</v>
      </c>
      <c r="J3033">
        <v>2987</v>
      </c>
      <c r="K3033" s="12">
        <v>23147783</v>
      </c>
      <c r="L3033">
        <v>84557</v>
      </c>
      <c r="M3033">
        <v>47</v>
      </c>
      <c r="N3033">
        <v>7.25</v>
      </c>
      <c r="O3033">
        <v>-3.8</v>
      </c>
      <c r="P3033">
        <f xml:space="preserve"> IF(Stock_Info[[#This Row],[Close Price]] &gt; Stock_Info[[#This Row],[Open Price]], 1, 0)</f>
        <v>0</v>
      </c>
      <c r="Q3033" t="str">
        <f>IF(AND(Stock_Info[[#This Row],[% Deli. Qty to Traded Qty]]&gt;80,Stock_Info[[#This Row],[No. of Trades]]&lt;3000),"Unusual Day","")</f>
        <v/>
      </c>
      <c r="R3033" t="str">
        <f>IF(AND(Stock_Info[[#This Row],[Spread High-Low]] &lt; 10, Stock_Info[[#This Row],[% Deli. Qty to Traded Qty]] &gt; 90), "Good Day", "")</f>
        <v/>
      </c>
    </row>
    <row r="3034" spans="1:18">
      <c r="A3034" t="s">
        <v>52</v>
      </c>
      <c r="B3034" s="1">
        <v>45862</v>
      </c>
      <c r="C3034" s="1" t="str">
        <f>"WEEK" &amp;" " &amp;  INT((DAY(Stock_Info[[#This Row],[Date]])+WEEKDAY(DATE(YEAR(Stock_Info[[#This Row],[Date]]),MONTH(Stock_Info[[#This Row],[Date]]),1))-1)/7)+1</f>
        <v>WEEK 4</v>
      </c>
      <c r="D3034" s="12">
        <v>125.75</v>
      </c>
      <c r="E3034" s="12">
        <v>125.75</v>
      </c>
      <c r="F3034" s="12">
        <v>122.8</v>
      </c>
      <c r="G3034" s="12">
        <v>123.55</v>
      </c>
      <c r="H3034" s="12">
        <v>124.16994187655688</v>
      </c>
      <c r="I3034">
        <v>36130</v>
      </c>
      <c r="J3034">
        <v>355</v>
      </c>
      <c r="K3034" s="12">
        <v>4486260</v>
      </c>
      <c r="L3034">
        <v>24654</v>
      </c>
      <c r="M3034">
        <v>68.239999999999995</v>
      </c>
      <c r="N3034">
        <v>2.95</v>
      </c>
      <c r="O3034">
        <v>-2.2000000000000002</v>
      </c>
      <c r="P3034">
        <f xml:space="preserve"> IF(Stock_Info[[#This Row],[Close Price]] &gt; Stock_Info[[#This Row],[Open Price]], 1, 0)</f>
        <v>0</v>
      </c>
      <c r="Q3034" t="str">
        <f>IF(AND(Stock_Info[[#This Row],[% Deli. Qty to Traded Qty]]&gt;80,Stock_Info[[#This Row],[No. of Trades]]&lt;3000),"Unusual Day","")</f>
        <v/>
      </c>
      <c r="R3034" t="str">
        <f>IF(AND(Stock_Info[[#This Row],[Spread High-Low]] &lt; 10, Stock_Info[[#This Row],[% Deli. Qty to Traded Qty]] &gt; 90), "Good Day", "")</f>
        <v/>
      </c>
    </row>
    <row r="3035" spans="1:18">
      <c r="A3035" t="s">
        <v>52</v>
      </c>
      <c r="B3035" s="1">
        <v>45861</v>
      </c>
      <c r="C3035" s="1" t="str">
        <f>"WEEK" &amp;" " &amp;  INT((DAY(Stock_Info[[#This Row],[Date]])+WEEKDAY(DATE(YEAR(Stock_Info[[#This Row],[Date]]),MONTH(Stock_Info[[#This Row],[Date]]),1))-1)/7)+1</f>
        <v>WEEK 4</v>
      </c>
      <c r="D3035" s="12">
        <v>124.5</v>
      </c>
      <c r="E3035" s="12">
        <v>125.9</v>
      </c>
      <c r="F3035" s="12">
        <v>123.05</v>
      </c>
      <c r="G3035" s="12">
        <v>124.3</v>
      </c>
      <c r="H3035" s="12">
        <v>124.46331021027531</v>
      </c>
      <c r="I3035">
        <v>18452</v>
      </c>
      <c r="J3035">
        <v>546</v>
      </c>
      <c r="K3035" s="12">
        <v>2296597</v>
      </c>
      <c r="L3035">
        <v>6890</v>
      </c>
      <c r="M3035">
        <v>37.340000000000003</v>
      </c>
      <c r="N3035">
        <v>2.85</v>
      </c>
      <c r="O3035">
        <v>-0.2</v>
      </c>
      <c r="P3035">
        <f xml:space="preserve"> IF(Stock_Info[[#This Row],[Close Price]] &gt; Stock_Info[[#This Row],[Open Price]], 1, 0)</f>
        <v>0</v>
      </c>
      <c r="Q3035" t="str">
        <f>IF(AND(Stock_Info[[#This Row],[% Deli. Qty to Traded Qty]]&gt;80,Stock_Info[[#This Row],[No. of Trades]]&lt;3000),"Unusual Day","")</f>
        <v/>
      </c>
      <c r="R3035" t="str">
        <f>IF(AND(Stock_Info[[#This Row],[Spread High-Low]] &lt; 10, Stock_Info[[#This Row],[% Deli. Qty to Traded Qty]] &gt; 90), "Good Day", "")</f>
        <v/>
      </c>
    </row>
    <row r="3036" spans="1:18">
      <c r="A3036" t="s">
        <v>52</v>
      </c>
      <c r="B3036" s="1">
        <v>45860</v>
      </c>
      <c r="C3036" s="1" t="str">
        <f>"WEEK" &amp;" " &amp;  INT((DAY(Stock_Info[[#This Row],[Date]])+WEEKDAY(DATE(YEAR(Stock_Info[[#This Row],[Date]]),MONTH(Stock_Info[[#This Row],[Date]]),1))-1)/7)+1</f>
        <v>WEEK 4</v>
      </c>
      <c r="D3036" s="12">
        <v>125</v>
      </c>
      <c r="E3036" s="12">
        <v>126.35</v>
      </c>
      <c r="F3036" s="12">
        <v>123.2</v>
      </c>
      <c r="G3036" s="12">
        <v>123.75</v>
      </c>
      <c r="H3036" s="12">
        <v>124.80146025841429</v>
      </c>
      <c r="I3036">
        <v>50539</v>
      </c>
      <c r="J3036">
        <v>941</v>
      </c>
      <c r="K3036" s="12">
        <v>6307341</v>
      </c>
      <c r="L3036">
        <v>28777</v>
      </c>
      <c r="M3036">
        <v>56.94</v>
      </c>
      <c r="N3036">
        <v>3.15</v>
      </c>
      <c r="O3036">
        <v>-1.25</v>
      </c>
      <c r="P3036">
        <f xml:space="preserve"> IF(Stock_Info[[#This Row],[Close Price]] &gt; Stock_Info[[#This Row],[Open Price]], 1, 0)</f>
        <v>0</v>
      </c>
      <c r="Q3036" t="str">
        <f>IF(AND(Stock_Info[[#This Row],[% Deli. Qty to Traded Qty]]&gt;80,Stock_Info[[#This Row],[No. of Trades]]&lt;3000),"Unusual Day","")</f>
        <v/>
      </c>
      <c r="R3036" t="str">
        <f>IF(AND(Stock_Info[[#This Row],[Spread High-Low]] &lt; 10, Stock_Info[[#This Row],[% Deli. Qty to Traded Qty]] &gt; 90), "Good Day", "")</f>
        <v/>
      </c>
    </row>
    <row r="3037" spans="1:18">
      <c r="A3037" t="s">
        <v>52</v>
      </c>
      <c r="B3037" s="1">
        <v>45859</v>
      </c>
      <c r="C3037" s="1" t="str">
        <f>"WEEK" &amp;" " &amp;  INT((DAY(Stock_Info[[#This Row],[Date]])+WEEKDAY(DATE(YEAR(Stock_Info[[#This Row],[Date]]),MONTH(Stock_Info[[#This Row],[Date]]),1))-1)/7)+1</f>
        <v>WEEK 4</v>
      </c>
      <c r="D3037" s="12">
        <v>126.25</v>
      </c>
      <c r="E3037" s="12">
        <v>127.15</v>
      </c>
      <c r="F3037" s="12">
        <v>121.5</v>
      </c>
      <c r="G3037" s="12">
        <v>125.55</v>
      </c>
      <c r="H3037" s="12">
        <v>124.60838646034247</v>
      </c>
      <c r="I3037">
        <v>67919</v>
      </c>
      <c r="J3037">
        <v>1303</v>
      </c>
      <c r="K3037" s="12">
        <v>8463277</v>
      </c>
      <c r="L3037">
        <v>25735</v>
      </c>
      <c r="M3037">
        <v>37.89</v>
      </c>
      <c r="N3037">
        <v>5.65</v>
      </c>
      <c r="O3037">
        <v>-0.7</v>
      </c>
      <c r="P3037">
        <f xml:space="preserve"> IF(Stock_Info[[#This Row],[Close Price]] &gt; Stock_Info[[#This Row],[Open Price]], 1, 0)</f>
        <v>0</v>
      </c>
      <c r="Q3037" t="str">
        <f>IF(AND(Stock_Info[[#This Row],[% Deli. Qty to Traded Qty]]&gt;80,Stock_Info[[#This Row],[No. of Trades]]&lt;3000),"Unusual Day","")</f>
        <v/>
      </c>
      <c r="R3037" t="str">
        <f>IF(AND(Stock_Info[[#This Row],[Spread High-Low]] &lt; 10, Stock_Info[[#This Row],[% Deli. Qty to Traded Qty]] &gt; 90), "Good Day", "")</f>
        <v/>
      </c>
    </row>
    <row r="3038" spans="1:18">
      <c r="A3038" t="s">
        <v>52</v>
      </c>
      <c r="B3038" s="1">
        <v>45856</v>
      </c>
      <c r="C3038" s="1" t="str">
        <f>"WEEK" &amp;" " &amp;  INT((DAY(Stock_Info[[#This Row],[Date]])+WEEKDAY(DATE(YEAR(Stock_Info[[#This Row],[Date]]),MONTH(Stock_Info[[#This Row],[Date]]),1))-1)/7)+1</f>
        <v>WEEK 3</v>
      </c>
      <c r="D3038" s="12">
        <v>126.7</v>
      </c>
      <c r="E3038" s="12">
        <v>126.75</v>
      </c>
      <c r="F3038" s="12">
        <v>123.7</v>
      </c>
      <c r="G3038" s="12">
        <v>125.95</v>
      </c>
      <c r="H3038" s="12">
        <v>125.55198272560949</v>
      </c>
      <c r="I3038">
        <v>94012</v>
      </c>
      <c r="J3038">
        <v>1525</v>
      </c>
      <c r="K3038" s="12">
        <v>11803393</v>
      </c>
      <c r="L3038">
        <v>62297</v>
      </c>
      <c r="M3038">
        <v>66.260000000000005</v>
      </c>
      <c r="N3038">
        <v>3.05</v>
      </c>
      <c r="O3038">
        <v>-0.75</v>
      </c>
      <c r="P3038">
        <f xml:space="preserve"> IF(Stock_Info[[#This Row],[Close Price]] &gt; Stock_Info[[#This Row],[Open Price]], 1, 0)</f>
        <v>0</v>
      </c>
      <c r="Q3038" t="str">
        <f>IF(AND(Stock_Info[[#This Row],[% Deli. Qty to Traded Qty]]&gt;80,Stock_Info[[#This Row],[No. of Trades]]&lt;3000),"Unusual Day","")</f>
        <v/>
      </c>
      <c r="R3038" t="str">
        <f>IF(AND(Stock_Info[[#This Row],[Spread High-Low]] &lt; 10, Stock_Info[[#This Row],[% Deli. Qty to Traded Qty]] &gt; 90), "Good Day", "")</f>
        <v/>
      </c>
    </row>
    <row r="3039" spans="1:18">
      <c r="A3039" t="s">
        <v>52</v>
      </c>
      <c r="B3039" s="1">
        <v>45855</v>
      </c>
      <c r="C3039" s="1" t="str">
        <f>"WEEK" &amp;" " &amp;  INT((DAY(Stock_Info[[#This Row],[Date]])+WEEKDAY(DATE(YEAR(Stock_Info[[#This Row],[Date]]),MONTH(Stock_Info[[#This Row],[Date]]),1))-1)/7)+1</f>
        <v>WEEK 3</v>
      </c>
      <c r="D3039" s="12">
        <v>121.95</v>
      </c>
      <c r="E3039" s="12">
        <v>126.7</v>
      </c>
      <c r="F3039" s="12">
        <v>121.6</v>
      </c>
      <c r="G3039" s="12">
        <v>126.1</v>
      </c>
      <c r="H3039" s="12">
        <v>124.38291778085464</v>
      </c>
      <c r="I3039">
        <v>189226</v>
      </c>
      <c r="J3039">
        <v>2402</v>
      </c>
      <c r="K3039" s="12">
        <v>23536482</v>
      </c>
      <c r="L3039">
        <v>118661</v>
      </c>
      <c r="M3039">
        <v>62.71</v>
      </c>
      <c r="N3039">
        <v>5.0999999999999996</v>
      </c>
      <c r="O3039">
        <v>4.1500000000000004</v>
      </c>
      <c r="P3039">
        <f xml:space="preserve"> IF(Stock_Info[[#This Row],[Close Price]] &gt; Stock_Info[[#This Row],[Open Price]], 1, 0)</f>
        <v>1</v>
      </c>
      <c r="Q3039" t="str">
        <f>IF(AND(Stock_Info[[#This Row],[% Deli. Qty to Traded Qty]]&gt;80,Stock_Info[[#This Row],[No. of Trades]]&lt;3000),"Unusual Day","")</f>
        <v/>
      </c>
      <c r="R3039" t="str">
        <f>IF(AND(Stock_Info[[#This Row],[Spread High-Low]] &lt; 10, Stock_Info[[#This Row],[% Deli. Qty to Traded Qty]] &gt; 90), "Good Day", "")</f>
        <v/>
      </c>
    </row>
    <row r="3040" spans="1:18">
      <c r="A3040" t="s">
        <v>52</v>
      </c>
      <c r="B3040" s="1">
        <v>45854</v>
      </c>
      <c r="C3040" s="1" t="str">
        <f>"WEEK" &amp;" " &amp;  INT((DAY(Stock_Info[[#This Row],[Date]])+WEEKDAY(DATE(YEAR(Stock_Info[[#This Row],[Date]]),MONTH(Stock_Info[[#This Row],[Date]]),1))-1)/7)+1</f>
        <v>WEEK 3</v>
      </c>
      <c r="D3040" s="12">
        <v>120.35</v>
      </c>
      <c r="E3040" s="12">
        <v>122.5</v>
      </c>
      <c r="F3040" s="12">
        <v>120</v>
      </c>
      <c r="G3040" s="12">
        <v>121.35</v>
      </c>
      <c r="H3040" s="12">
        <v>121.32329115513831</v>
      </c>
      <c r="I3040">
        <v>63698</v>
      </c>
      <c r="J3040">
        <v>812</v>
      </c>
      <c r="K3040" s="12">
        <v>7728051</v>
      </c>
      <c r="L3040">
        <v>44633</v>
      </c>
      <c r="M3040">
        <v>70.069999999999993</v>
      </c>
      <c r="N3040">
        <v>2.5</v>
      </c>
      <c r="O3040">
        <v>1</v>
      </c>
      <c r="P3040">
        <f xml:space="preserve"> IF(Stock_Info[[#This Row],[Close Price]] &gt; Stock_Info[[#This Row],[Open Price]], 1, 0)</f>
        <v>1</v>
      </c>
      <c r="Q3040" t="str">
        <f>IF(AND(Stock_Info[[#This Row],[% Deli. Qty to Traded Qty]]&gt;80,Stock_Info[[#This Row],[No. of Trades]]&lt;3000),"Unusual Day","")</f>
        <v/>
      </c>
      <c r="R3040" t="str">
        <f>IF(AND(Stock_Info[[#This Row],[Spread High-Low]] &lt; 10, Stock_Info[[#This Row],[% Deli. Qty to Traded Qty]] &gt; 90), "Good Day", "")</f>
        <v/>
      </c>
    </row>
    <row r="3041" spans="1:18">
      <c r="A3041" t="s">
        <v>52</v>
      </c>
      <c r="B3041" s="1">
        <v>45853</v>
      </c>
      <c r="C3041" s="1" t="str">
        <f>"WEEK" &amp;" " &amp;  INT((DAY(Stock_Info[[#This Row],[Date]])+WEEKDAY(DATE(YEAR(Stock_Info[[#This Row],[Date]]),MONTH(Stock_Info[[#This Row],[Date]]),1))-1)/7)+1</f>
        <v>WEEK 3</v>
      </c>
      <c r="D3041" s="12">
        <v>119</v>
      </c>
      <c r="E3041" s="12">
        <v>122.5</v>
      </c>
      <c r="F3041" s="12">
        <v>118.35</v>
      </c>
      <c r="G3041" s="12">
        <v>120.6</v>
      </c>
      <c r="H3041" s="12">
        <v>120.95172060773866</v>
      </c>
      <c r="I3041">
        <v>128937</v>
      </c>
      <c r="J3041">
        <v>2511</v>
      </c>
      <c r="K3041" s="12">
        <v>15595152</v>
      </c>
      <c r="L3041">
        <v>56989</v>
      </c>
      <c r="M3041">
        <v>44.2</v>
      </c>
      <c r="N3041">
        <v>4.1500000000000004</v>
      </c>
      <c r="O3041">
        <v>1.6</v>
      </c>
      <c r="P3041">
        <f xml:space="preserve"> IF(Stock_Info[[#This Row],[Close Price]] &gt; Stock_Info[[#This Row],[Open Price]], 1, 0)</f>
        <v>1</v>
      </c>
      <c r="Q3041" t="str">
        <f>IF(AND(Stock_Info[[#This Row],[% Deli. Qty to Traded Qty]]&gt;80,Stock_Info[[#This Row],[No. of Trades]]&lt;3000),"Unusual Day","")</f>
        <v/>
      </c>
      <c r="R3041" t="str">
        <f>IF(AND(Stock_Info[[#This Row],[Spread High-Low]] &lt; 10, Stock_Info[[#This Row],[% Deli. Qty to Traded Qty]] &gt; 90), "Good Day", "")</f>
        <v/>
      </c>
    </row>
    <row r="3042" spans="1:18">
      <c r="A3042" t="s">
        <v>52</v>
      </c>
      <c r="B3042" s="1">
        <v>45852</v>
      </c>
      <c r="C3042" s="1" t="str">
        <f>"WEEK" &amp;" " &amp;  INT((DAY(Stock_Info[[#This Row],[Date]])+WEEKDAY(DATE(YEAR(Stock_Info[[#This Row],[Date]]),MONTH(Stock_Info[[#This Row],[Date]]),1))-1)/7)+1</f>
        <v>WEEK 3</v>
      </c>
      <c r="D3042" s="12">
        <v>115.65</v>
      </c>
      <c r="E3042" s="12">
        <v>120.6</v>
      </c>
      <c r="F3042" s="12">
        <v>115.4</v>
      </c>
      <c r="G3042" s="12">
        <v>118.55</v>
      </c>
      <c r="H3042" s="12">
        <v>118.59937444754199</v>
      </c>
      <c r="I3042">
        <v>73535</v>
      </c>
      <c r="J3042">
        <v>1294</v>
      </c>
      <c r="K3042" s="12">
        <v>8721205</v>
      </c>
      <c r="L3042">
        <v>41816</v>
      </c>
      <c r="M3042">
        <v>56.87</v>
      </c>
      <c r="N3042">
        <v>5.2</v>
      </c>
      <c r="O3042">
        <v>2.9</v>
      </c>
      <c r="P3042">
        <f xml:space="preserve"> IF(Stock_Info[[#This Row],[Close Price]] &gt; Stock_Info[[#This Row],[Open Price]], 1, 0)</f>
        <v>1</v>
      </c>
      <c r="Q3042" t="str">
        <f>IF(AND(Stock_Info[[#This Row],[% Deli. Qty to Traded Qty]]&gt;80,Stock_Info[[#This Row],[No. of Trades]]&lt;3000),"Unusual Day","")</f>
        <v/>
      </c>
      <c r="R3042" t="str">
        <f>IF(AND(Stock_Info[[#This Row],[Spread High-Low]] &lt; 10, Stock_Info[[#This Row],[% Deli. Qty to Traded Qty]] &gt; 90), "Good Day", "")</f>
        <v/>
      </c>
    </row>
    <row r="3043" spans="1:18">
      <c r="A3043" t="s">
        <v>52</v>
      </c>
      <c r="B3043" s="1">
        <v>45849</v>
      </c>
      <c r="C3043" s="1" t="str">
        <f>"WEEK" &amp;" " &amp;  INT((DAY(Stock_Info[[#This Row],[Date]])+WEEKDAY(DATE(YEAR(Stock_Info[[#This Row],[Date]]),MONTH(Stock_Info[[#This Row],[Date]]),1))-1)/7)+1</f>
        <v>WEEK 2</v>
      </c>
      <c r="D3043" s="12">
        <v>115.05</v>
      </c>
      <c r="E3043" s="12">
        <v>116</v>
      </c>
      <c r="F3043" s="12">
        <v>114.35</v>
      </c>
      <c r="G3043" s="12">
        <v>114.85</v>
      </c>
      <c r="H3043" s="12">
        <v>114.92719755980741</v>
      </c>
      <c r="I3043">
        <v>39669</v>
      </c>
      <c r="J3043">
        <v>1474</v>
      </c>
      <c r="K3043" s="12">
        <v>4559047</v>
      </c>
      <c r="L3043">
        <v>28511</v>
      </c>
      <c r="M3043">
        <v>71.87</v>
      </c>
      <c r="N3043">
        <v>1.65</v>
      </c>
      <c r="O3043">
        <v>-0.2</v>
      </c>
      <c r="P3043">
        <f xml:space="preserve"> IF(Stock_Info[[#This Row],[Close Price]] &gt; Stock_Info[[#This Row],[Open Price]], 1, 0)</f>
        <v>0</v>
      </c>
      <c r="Q3043" t="str">
        <f>IF(AND(Stock_Info[[#This Row],[% Deli. Qty to Traded Qty]]&gt;80,Stock_Info[[#This Row],[No. of Trades]]&lt;3000),"Unusual Day","")</f>
        <v/>
      </c>
      <c r="R3043" t="str">
        <f>IF(AND(Stock_Info[[#This Row],[Spread High-Low]] &lt; 10, Stock_Info[[#This Row],[% Deli. Qty to Traded Qty]] &gt; 90), "Good Day", "")</f>
        <v/>
      </c>
    </row>
    <row r="3044" spans="1:18">
      <c r="A3044" t="s">
        <v>52</v>
      </c>
      <c r="B3044" s="1">
        <v>45848</v>
      </c>
      <c r="C3044" s="1" t="str">
        <f>"WEEK" &amp;" " &amp;  INT((DAY(Stock_Info[[#This Row],[Date]])+WEEKDAY(DATE(YEAR(Stock_Info[[#This Row],[Date]]),MONTH(Stock_Info[[#This Row],[Date]]),1))-1)/7)+1</f>
        <v>WEEK 2</v>
      </c>
      <c r="D3044" s="12">
        <v>116.95</v>
      </c>
      <c r="E3044" s="12">
        <v>117</v>
      </c>
      <c r="F3044" s="12">
        <v>114.4</v>
      </c>
      <c r="G3044" s="12">
        <v>115.05</v>
      </c>
      <c r="H3044" s="12">
        <v>115.79715689884259</v>
      </c>
      <c r="I3044">
        <v>62467</v>
      </c>
      <c r="J3044">
        <v>1171</v>
      </c>
      <c r="K3044" s="12">
        <v>7233501</v>
      </c>
      <c r="L3044">
        <v>24439</v>
      </c>
      <c r="M3044">
        <v>39.119999999999997</v>
      </c>
      <c r="N3044">
        <v>2.6</v>
      </c>
      <c r="O3044">
        <v>-1.9</v>
      </c>
      <c r="P3044">
        <f xml:space="preserve"> IF(Stock_Info[[#This Row],[Close Price]] &gt; Stock_Info[[#This Row],[Open Price]], 1, 0)</f>
        <v>0</v>
      </c>
      <c r="Q3044" t="str">
        <f>IF(AND(Stock_Info[[#This Row],[% Deli. Qty to Traded Qty]]&gt;80,Stock_Info[[#This Row],[No. of Trades]]&lt;3000),"Unusual Day","")</f>
        <v/>
      </c>
      <c r="R3044" t="str">
        <f>IF(AND(Stock_Info[[#This Row],[Spread High-Low]] &lt; 10, Stock_Info[[#This Row],[% Deli. Qty to Traded Qty]] &gt; 90), "Good Day", "")</f>
        <v/>
      </c>
    </row>
    <row r="3045" spans="1:18">
      <c r="A3045" t="s">
        <v>52</v>
      </c>
      <c r="B3045" s="1">
        <v>45847</v>
      </c>
      <c r="C3045" s="1" t="str">
        <f>"WEEK" &amp;" " &amp;  INT((DAY(Stock_Info[[#This Row],[Date]])+WEEKDAY(DATE(YEAR(Stock_Info[[#This Row],[Date]]),MONTH(Stock_Info[[#This Row],[Date]]),1))-1)/7)+1</f>
        <v>WEEK 2</v>
      </c>
      <c r="D3045" s="12">
        <v>115.1</v>
      </c>
      <c r="E3045" s="12">
        <v>116.25</v>
      </c>
      <c r="F3045" s="12">
        <v>113.5</v>
      </c>
      <c r="G3045" s="12">
        <v>114.2</v>
      </c>
      <c r="H3045" s="12">
        <v>114.9509058521962</v>
      </c>
      <c r="I3045">
        <v>23017</v>
      </c>
      <c r="J3045">
        <v>525</v>
      </c>
      <c r="K3045" s="12">
        <v>2645825</v>
      </c>
      <c r="L3045">
        <v>15646</v>
      </c>
      <c r="M3045">
        <v>67.98</v>
      </c>
      <c r="N3045">
        <v>2.75</v>
      </c>
      <c r="O3045">
        <v>-0.9</v>
      </c>
      <c r="P3045">
        <f xml:space="preserve"> IF(Stock_Info[[#This Row],[Close Price]] &gt; Stock_Info[[#This Row],[Open Price]], 1, 0)</f>
        <v>0</v>
      </c>
      <c r="Q3045" t="str">
        <f>IF(AND(Stock_Info[[#This Row],[% Deli. Qty to Traded Qty]]&gt;80,Stock_Info[[#This Row],[No. of Trades]]&lt;3000),"Unusual Day","")</f>
        <v/>
      </c>
      <c r="R3045" t="str">
        <f>IF(AND(Stock_Info[[#This Row],[Spread High-Low]] &lt; 10, Stock_Info[[#This Row],[% Deli. Qty to Traded Qty]] &gt; 90), "Good Day", "")</f>
        <v/>
      </c>
    </row>
    <row r="3046" spans="1:18">
      <c r="A3046" t="s">
        <v>52</v>
      </c>
      <c r="B3046" s="1">
        <v>45846</v>
      </c>
      <c r="C3046" s="1" t="str">
        <f>"WEEK" &amp;" " &amp;  INT((DAY(Stock_Info[[#This Row],[Date]])+WEEKDAY(DATE(YEAR(Stock_Info[[#This Row],[Date]]),MONTH(Stock_Info[[#This Row],[Date]]),1))-1)/7)+1</f>
        <v>WEEK 2</v>
      </c>
      <c r="D3046" s="12">
        <v>115.65</v>
      </c>
      <c r="E3046" s="12">
        <v>116.05</v>
      </c>
      <c r="F3046" s="12">
        <v>113.65</v>
      </c>
      <c r="G3046" s="12">
        <v>115.1</v>
      </c>
      <c r="H3046" s="12">
        <v>114.35185982170304</v>
      </c>
      <c r="I3046">
        <v>16265</v>
      </c>
      <c r="J3046">
        <v>395</v>
      </c>
      <c r="K3046" s="12">
        <v>1859933</v>
      </c>
      <c r="L3046">
        <v>9991</v>
      </c>
      <c r="M3046">
        <v>61.43</v>
      </c>
      <c r="N3046">
        <v>2.4</v>
      </c>
      <c r="O3046">
        <v>-0.55000000000000004</v>
      </c>
      <c r="P3046">
        <f xml:space="preserve"> IF(Stock_Info[[#This Row],[Close Price]] &gt; Stock_Info[[#This Row],[Open Price]], 1, 0)</f>
        <v>0</v>
      </c>
      <c r="Q3046" t="str">
        <f>IF(AND(Stock_Info[[#This Row],[% Deli. Qty to Traded Qty]]&gt;80,Stock_Info[[#This Row],[No. of Trades]]&lt;3000),"Unusual Day","")</f>
        <v/>
      </c>
      <c r="R3046" t="str">
        <f>IF(AND(Stock_Info[[#This Row],[Spread High-Low]] &lt; 10, Stock_Info[[#This Row],[% Deli. Qty to Traded Qty]] &gt; 90), "Good Day", "")</f>
        <v/>
      </c>
    </row>
    <row r="3047" spans="1:18">
      <c r="A3047" t="s">
        <v>52</v>
      </c>
      <c r="B3047" s="1">
        <v>45845</v>
      </c>
      <c r="C3047" s="1" t="str">
        <f>"WEEK" &amp;" " &amp;  INT((DAY(Stock_Info[[#This Row],[Date]])+WEEKDAY(DATE(YEAR(Stock_Info[[#This Row],[Date]]),MONTH(Stock_Info[[#This Row],[Date]]),1))-1)/7)+1</f>
        <v>WEEK 2</v>
      </c>
      <c r="D3047" s="12">
        <v>117.6</v>
      </c>
      <c r="E3047" s="12">
        <v>119.1</v>
      </c>
      <c r="F3047" s="12">
        <v>115.1</v>
      </c>
      <c r="G3047" s="12">
        <v>115.8</v>
      </c>
      <c r="H3047" s="12">
        <v>117.02826924589132</v>
      </c>
      <c r="I3047">
        <v>25434</v>
      </c>
      <c r="J3047">
        <v>601</v>
      </c>
      <c r="K3047" s="12">
        <v>2976497</v>
      </c>
      <c r="L3047">
        <v>13305</v>
      </c>
      <c r="M3047">
        <v>52.31</v>
      </c>
      <c r="N3047">
        <v>4</v>
      </c>
      <c r="O3047">
        <v>-1.8</v>
      </c>
      <c r="P3047">
        <f xml:space="preserve"> IF(Stock_Info[[#This Row],[Close Price]] &gt; Stock_Info[[#This Row],[Open Price]], 1, 0)</f>
        <v>0</v>
      </c>
      <c r="Q3047" t="str">
        <f>IF(AND(Stock_Info[[#This Row],[% Deli. Qty to Traded Qty]]&gt;80,Stock_Info[[#This Row],[No. of Trades]]&lt;3000),"Unusual Day","")</f>
        <v/>
      </c>
      <c r="R3047" t="str">
        <f>IF(AND(Stock_Info[[#This Row],[Spread High-Low]] &lt; 10, Stock_Info[[#This Row],[% Deli. Qty to Traded Qty]] &gt; 90), "Good Day", "")</f>
        <v/>
      </c>
    </row>
    <row r="3048" spans="1:18">
      <c r="A3048" t="s">
        <v>52</v>
      </c>
      <c r="B3048" s="1">
        <v>45842</v>
      </c>
      <c r="C3048" s="1" t="str">
        <f>"WEEK" &amp;" " &amp;  INT((DAY(Stock_Info[[#This Row],[Date]])+WEEKDAY(DATE(YEAR(Stock_Info[[#This Row],[Date]]),MONTH(Stock_Info[[#This Row],[Date]]),1))-1)/7)+1</f>
        <v>WEEK 1</v>
      </c>
      <c r="D3048" s="12">
        <v>119.25</v>
      </c>
      <c r="E3048" s="12">
        <v>120.05</v>
      </c>
      <c r="F3048" s="12">
        <v>117.05</v>
      </c>
      <c r="G3048" s="12">
        <v>117.6</v>
      </c>
      <c r="H3048" s="12">
        <v>118.78476063322525</v>
      </c>
      <c r="I3048">
        <v>20972</v>
      </c>
      <c r="J3048">
        <v>498</v>
      </c>
      <c r="K3048" s="12">
        <v>2491154</v>
      </c>
      <c r="L3048">
        <v>9986</v>
      </c>
      <c r="M3048">
        <v>47.62</v>
      </c>
      <c r="N3048">
        <v>3</v>
      </c>
      <c r="O3048">
        <v>-1.65</v>
      </c>
      <c r="P3048">
        <f xml:space="preserve"> IF(Stock_Info[[#This Row],[Close Price]] &gt; Stock_Info[[#This Row],[Open Price]], 1, 0)</f>
        <v>0</v>
      </c>
      <c r="Q3048" t="str">
        <f>IF(AND(Stock_Info[[#This Row],[% Deli. Qty to Traded Qty]]&gt;80,Stock_Info[[#This Row],[No. of Trades]]&lt;3000),"Unusual Day","")</f>
        <v/>
      </c>
      <c r="R3048" t="str">
        <f>IF(AND(Stock_Info[[#This Row],[Spread High-Low]] &lt; 10, Stock_Info[[#This Row],[% Deli. Qty to Traded Qty]] &gt; 90), "Good Day", "")</f>
        <v/>
      </c>
    </row>
    <row r="3049" spans="1:18">
      <c r="A3049" t="s">
        <v>52</v>
      </c>
      <c r="B3049" s="1">
        <v>45841</v>
      </c>
      <c r="C3049" s="1" t="str">
        <f>"WEEK" &amp;" " &amp;  INT((DAY(Stock_Info[[#This Row],[Date]])+WEEKDAY(DATE(YEAR(Stock_Info[[#This Row],[Date]]),MONTH(Stock_Info[[#This Row],[Date]]),1))-1)/7)+1</f>
        <v>WEEK 1</v>
      </c>
      <c r="D3049" s="12">
        <v>115</v>
      </c>
      <c r="E3049" s="12">
        <v>118.4</v>
      </c>
      <c r="F3049" s="12">
        <v>115</v>
      </c>
      <c r="G3049" s="12">
        <v>117.2</v>
      </c>
      <c r="H3049" s="12">
        <v>117.42327206188139</v>
      </c>
      <c r="I3049">
        <v>24046</v>
      </c>
      <c r="J3049">
        <v>407</v>
      </c>
      <c r="K3049" s="12">
        <v>2823560</v>
      </c>
      <c r="L3049">
        <v>16681</v>
      </c>
      <c r="M3049">
        <v>69.37</v>
      </c>
      <c r="N3049">
        <v>3.4</v>
      </c>
      <c r="O3049">
        <v>2.2000000000000002</v>
      </c>
      <c r="P3049">
        <f xml:space="preserve"> IF(Stock_Info[[#This Row],[Close Price]] &gt; Stock_Info[[#This Row],[Open Price]], 1, 0)</f>
        <v>1</v>
      </c>
      <c r="Q3049" t="str">
        <f>IF(AND(Stock_Info[[#This Row],[% Deli. Qty to Traded Qty]]&gt;80,Stock_Info[[#This Row],[No. of Trades]]&lt;3000),"Unusual Day","")</f>
        <v/>
      </c>
      <c r="R3049" t="str">
        <f>IF(AND(Stock_Info[[#This Row],[Spread High-Low]] &lt; 10, Stock_Info[[#This Row],[% Deli. Qty to Traded Qty]] &gt; 90), "Good Day", "")</f>
        <v/>
      </c>
    </row>
    <row r="3050" spans="1:18">
      <c r="A3050" t="s">
        <v>52</v>
      </c>
      <c r="B3050" s="1">
        <v>45840</v>
      </c>
      <c r="C3050" s="1" t="str">
        <f>"WEEK" &amp;" " &amp;  INT((DAY(Stock_Info[[#This Row],[Date]])+WEEKDAY(DATE(YEAR(Stock_Info[[#This Row],[Date]]),MONTH(Stock_Info[[#This Row],[Date]]),1))-1)/7)+1</f>
        <v>WEEK 1</v>
      </c>
      <c r="D3050" s="12">
        <v>119.9</v>
      </c>
      <c r="E3050" s="12">
        <v>120.4</v>
      </c>
      <c r="F3050" s="12">
        <v>117</v>
      </c>
      <c r="G3050" s="12">
        <v>117.45</v>
      </c>
      <c r="H3050" s="12">
        <v>118.1954237062658</v>
      </c>
      <c r="I3050">
        <v>15034</v>
      </c>
      <c r="J3050">
        <v>484</v>
      </c>
      <c r="K3050" s="12">
        <v>1776950</v>
      </c>
      <c r="L3050">
        <v>6974</v>
      </c>
      <c r="M3050">
        <v>46.39</v>
      </c>
      <c r="N3050">
        <v>3.4</v>
      </c>
      <c r="O3050">
        <v>-2.4500000000000002</v>
      </c>
      <c r="P3050">
        <f xml:space="preserve"> IF(Stock_Info[[#This Row],[Close Price]] &gt; Stock_Info[[#This Row],[Open Price]], 1, 0)</f>
        <v>0</v>
      </c>
      <c r="Q3050" t="str">
        <f>IF(AND(Stock_Info[[#This Row],[% Deli. Qty to Traded Qty]]&gt;80,Stock_Info[[#This Row],[No. of Trades]]&lt;3000),"Unusual Day","")</f>
        <v/>
      </c>
      <c r="R3050" t="str">
        <f>IF(AND(Stock_Info[[#This Row],[Spread High-Low]] &lt; 10, Stock_Info[[#This Row],[% Deli. Qty to Traded Qty]] &gt; 90), "Good Day", "")</f>
        <v/>
      </c>
    </row>
    <row r="3051" spans="1:18">
      <c r="A3051" t="s">
        <v>52</v>
      </c>
      <c r="B3051" s="1">
        <v>45839</v>
      </c>
      <c r="C3051" s="1" t="str">
        <f>"WEEK" &amp;" " &amp;  INT((DAY(Stock_Info[[#This Row],[Date]])+WEEKDAY(DATE(YEAR(Stock_Info[[#This Row],[Date]]),MONTH(Stock_Info[[#This Row],[Date]]),1))-1)/7)+1</f>
        <v>WEEK 1</v>
      </c>
      <c r="D3051" s="12">
        <v>114</v>
      </c>
      <c r="E3051" s="12">
        <v>120.25</v>
      </c>
      <c r="F3051" s="12">
        <v>114</v>
      </c>
      <c r="G3051" s="12">
        <v>119.65</v>
      </c>
      <c r="H3051" s="12">
        <v>118.96658328021456</v>
      </c>
      <c r="I3051">
        <v>166294</v>
      </c>
      <c r="J3051">
        <v>2935</v>
      </c>
      <c r="K3051" s="12">
        <v>19783429</v>
      </c>
      <c r="L3051">
        <v>127633</v>
      </c>
      <c r="M3051">
        <v>76.75</v>
      </c>
      <c r="N3051">
        <v>6.25</v>
      </c>
      <c r="O3051">
        <v>5.65</v>
      </c>
      <c r="P3051">
        <f xml:space="preserve"> IF(Stock_Info[[#This Row],[Close Price]] &gt; Stock_Info[[#This Row],[Open Price]], 1, 0)</f>
        <v>1</v>
      </c>
      <c r="Q3051" t="str">
        <f>IF(AND(Stock_Info[[#This Row],[% Deli. Qty to Traded Qty]]&gt;80,Stock_Info[[#This Row],[No. of Trades]]&lt;3000),"Unusual Day","")</f>
        <v/>
      </c>
      <c r="R3051" t="str">
        <f>IF(AND(Stock_Info[[#This Row],[Spread High-Low]] &lt; 10, Stock_Info[[#This Row],[% Deli. Qty to Traded Qty]] &gt; 90), "Good Day", "")</f>
        <v/>
      </c>
    </row>
    <row r="3052" spans="1:18">
      <c r="A3052" t="s">
        <v>52</v>
      </c>
      <c r="B3052" s="1">
        <v>45838</v>
      </c>
      <c r="C3052" s="1" t="str">
        <f>"WEEK" &amp;" " &amp;  INT((DAY(Stock_Info[[#This Row],[Date]])+WEEKDAY(DATE(YEAR(Stock_Info[[#This Row],[Date]]),MONTH(Stock_Info[[#This Row],[Date]]),1))-1)/7)+1</f>
        <v>WEEK 5</v>
      </c>
      <c r="D3052" s="12">
        <v>114.01</v>
      </c>
      <c r="E3052" s="12">
        <v>116.74</v>
      </c>
      <c r="F3052" s="12">
        <v>113.64</v>
      </c>
      <c r="G3052" s="12">
        <v>114.72</v>
      </c>
      <c r="H3052" s="12">
        <v>114.69111022584501</v>
      </c>
      <c r="I3052">
        <v>32633</v>
      </c>
      <c r="J3052">
        <v>665</v>
      </c>
      <c r="K3052" s="12">
        <v>3742715</v>
      </c>
      <c r="L3052">
        <v>17158</v>
      </c>
      <c r="M3052">
        <v>52.58</v>
      </c>
      <c r="N3052">
        <v>3.1</v>
      </c>
      <c r="O3052">
        <v>0.71</v>
      </c>
      <c r="P3052">
        <f xml:space="preserve"> IF(Stock_Info[[#This Row],[Close Price]] &gt; Stock_Info[[#This Row],[Open Price]], 1, 0)</f>
        <v>1</v>
      </c>
      <c r="Q3052" t="str">
        <f>IF(AND(Stock_Info[[#This Row],[% Deli. Qty to Traded Qty]]&gt;80,Stock_Info[[#This Row],[No. of Trades]]&lt;3000),"Unusual Day","")</f>
        <v/>
      </c>
      <c r="R3052" t="str">
        <f>IF(AND(Stock_Info[[#This Row],[Spread High-Low]] &lt; 10, Stock_Info[[#This Row],[% Deli. Qty to Traded Qty]] &gt; 90), "Good Day", "")</f>
        <v/>
      </c>
    </row>
    <row r="3053" spans="1:18">
      <c r="A3053" t="s">
        <v>52</v>
      </c>
      <c r="B3053" s="1">
        <v>45835</v>
      </c>
      <c r="C3053" s="1" t="str">
        <f>"WEEK" &amp;" " &amp;  INT((DAY(Stock_Info[[#This Row],[Date]])+WEEKDAY(DATE(YEAR(Stock_Info[[#This Row],[Date]]),MONTH(Stock_Info[[#This Row],[Date]]),1))-1)/7)+1</f>
        <v>WEEK 4</v>
      </c>
      <c r="D3053" s="12">
        <v>117.05</v>
      </c>
      <c r="E3053" s="12">
        <v>117.46</v>
      </c>
      <c r="F3053" s="12">
        <v>114.3</v>
      </c>
      <c r="G3053" s="12">
        <v>114.85</v>
      </c>
      <c r="H3053" s="12">
        <v>115.39234826688588</v>
      </c>
      <c r="I3053">
        <v>29196</v>
      </c>
      <c r="J3053">
        <v>791</v>
      </c>
      <c r="K3053" s="12">
        <v>3368995</v>
      </c>
      <c r="L3053">
        <v>15720</v>
      </c>
      <c r="M3053">
        <v>53.84</v>
      </c>
      <c r="N3053">
        <v>3.16</v>
      </c>
      <c r="O3053">
        <v>-2.2000000000000002</v>
      </c>
      <c r="P3053">
        <f xml:space="preserve"> IF(Stock_Info[[#This Row],[Close Price]] &gt; Stock_Info[[#This Row],[Open Price]], 1, 0)</f>
        <v>0</v>
      </c>
      <c r="Q3053" t="str">
        <f>IF(AND(Stock_Info[[#This Row],[% Deli. Qty to Traded Qty]]&gt;80,Stock_Info[[#This Row],[No. of Trades]]&lt;3000),"Unusual Day","")</f>
        <v/>
      </c>
      <c r="R3053" t="str">
        <f>IF(AND(Stock_Info[[#This Row],[Spread High-Low]] &lt; 10, Stock_Info[[#This Row],[% Deli. Qty to Traded Qty]] &gt; 90), "Good Day", "")</f>
        <v/>
      </c>
    </row>
    <row r="3054" spans="1:18">
      <c r="A3054" t="s">
        <v>52</v>
      </c>
      <c r="B3054" s="1">
        <v>45834</v>
      </c>
      <c r="C3054" s="1" t="str">
        <f>"WEEK" &amp;" " &amp;  INT((DAY(Stock_Info[[#This Row],[Date]])+WEEKDAY(DATE(YEAR(Stock_Info[[#This Row],[Date]]),MONTH(Stock_Info[[#This Row],[Date]]),1))-1)/7)+1</f>
        <v>WEEK 4</v>
      </c>
      <c r="D3054" s="12">
        <v>119.82</v>
      </c>
      <c r="E3054" s="12">
        <v>119.82</v>
      </c>
      <c r="F3054" s="12">
        <v>115.73</v>
      </c>
      <c r="G3054" s="12">
        <v>116.06</v>
      </c>
      <c r="H3054" s="12">
        <v>116.85742943115059</v>
      </c>
      <c r="I3054">
        <v>13958</v>
      </c>
      <c r="J3054">
        <v>298</v>
      </c>
      <c r="K3054" s="12">
        <v>1631096</v>
      </c>
      <c r="L3054">
        <v>10957</v>
      </c>
      <c r="M3054">
        <v>78.5</v>
      </c>
      <c r="N3054">
        <v>4.09</v>
      </c>
      <c r="O3054">
        <v>-3.76</v>
      </c>
      <c r="P3054">
        <f xml:space="preserve"> IF(Stock_Info[[#This Row],[Close Price]] &gt; Stock_Info[[#This Row],[Open Price]], 1, 0)</f>
        <v>0</v>
      </c>
      <c r="Q3054" t="str">
        <f>IF(AND(Stock_Info[[#This Row],[% Deli. Qty to Traded Qty]]&gt;80,Stock_Info[[#This Row],[No. of Trades]]&lt;3000),"Unusual Day","")</f>
        <v/>
      </c>
      <c r="R3054" t="str">
        <f>IF(AND(Stock_Info[[#This Row],[Spread High-Low]] &lt; 10, Stock_Info[[#This Row],[% Deli. Qty to Traded Qty]] &gt; 90), "Good Day", "")</f>
        <v/>
      </c>
    </row>
    <row r="3055" spans="1:18">
      <c r="A3055" t="s">
        <v>52</v>
      </c>
      <c r="B3055" s="1">
        <v>45833</v>
      </c>
      <c r="C3055" s="1" t="str">
        <f>"WEEK" &amp;" " &amp;  INT((DAY(Stock_Info[[#This Row],[Date]])+WEEKDAY(DATE(YEAR(Stock_Info[[#This Row],[Date]]),MONTH(Stock_Info[[#This Row],[Date]]),1))-1)/7)+1</f>
        <v>WEEK 4</v>
      </c>
      <c r="D3055" s="12">
        <v>119</v>
      </c>
      <c r="E3055" s="12">
        <v>122.5</v>
      </c>
      <c r="F3055" s="12">
        <v>116.59</v>
      </c>
      <c r="G3055" s="12">
        <v>116.87</v>
      </c>
      <c r="H3055" s="12">
        <v>120.00315055637485</v>
      </c>
      <c r="I3055">
        <v>59672</v>
      </c>
      <c r="J3055">
        <v>822</v>
      </c>
      <c r="K3055" s="12">
        <v>7160828</v>
      </c>
      <c r="L3055">
        <v>29347</v>
      </c>
      <c r="M3055">
        <v>49.18</v>
      </c>
      <c r="N3055">
        <v>5.91</v>
      </c>
      <c r="O3055">
        <v>-2.13</v>
      </c>
      <c r="P3055">
        <f xml:space="preserve"> IF(Stock_Info[[#This Row],[Close Price]] &gt; Stock_Info[[#This Row],[Open Price]], 1, 0)</f>
        <v>0</v>
      </c>
      <c r="Q3055" t="str">
        <f>IF(AND(Stock_Info[[#This Row],[% Deli. Qty to Traded Qty]]&gt;80,Stock_Info[[#This Row],[No. of Trades]]&lt;3000),"Unusual Day","")</f>
        <v/>
      </c>
      <c r="R3055" t="str">
        <f>IF(AND(Stock_Info[[#This Row],[Spread High-Low]] &lt; 10, Stock_Info[[#This Row],[% Deli. Qty to Traded Qty]] &gt; 90), "Good Day", "")</f>
        <v/>
      </c>
    </row>
    <row r="3056" spans="1:18">
      <c r="A3056" t="s">
        <v>52</v>
      </c>
      <c r="B3056" s="1">
        <v>45832</v>
      </c>
      <c r="C3056" s="1" t="str">
        <f>"WEEK" &amp;" " &amp;  INT((DAY(Stock_Info[[#This Row],[Date]])+WEEKDAY(DATE(YEAR(Stock_Info[[#This Row],[Date]]),MONTH(Stock_Info[[#This Row],[Date]]),1))-1)/7)+1</f>
        <v>WEEK 4</v>
      </c>
      <c r="D3056" s="12">
        <v>115.59</v>
      </c>
      <c r="E3056" s="12">
        <v>118.6</v>
      </c>
      <c r="F3056" s="12">
        <v>115.5</v>
      </c>
      <c r="G3056" s="12">
        <v>118.02</v>
      </c>
      <c r="H3056" s="12">
        <v>116.98540287421282</v>
      </c>
      <c r="I3056">
        <v>30965</v>
      </c>
      <c r="J3056">
        <v>667</v>
      </c>
      <c r="K3056" s="12">
        <v>3622453</v>
      </c>
      <c r="L3056">
        <v>21124</v>
      </c>
      <c r="M3056">
        <v>68.22</v>
      </c>
      <c r="N3056">
        <v>3.1</v>
      </c>
      <c r="O3056">
        <v>2.4300000000000002</v>
      </c>
      <c r="P3056">
        <f xml:space="preserve"> IF(Stock_Info[[#This Row],[Close Price]] &gt; Stock_Info[[#This Row],[Open Price]], 1, 0)</f>
        <v>1</v>
      </c>
      <c r="Q3056" t="str">
        <f>IF(AND(Stock_Info[[#This Row],[% Deli. Qty to Traded Qty]]&gt;80,Stock_Info[[#This Row],[No. of Trades]]&lt;3000),"Unusual Day","")</f>
        <v/>
      </c>
      <c r="R3056" t="str">
        <f>IF(AND(Stock_Info[[#This Row],[Spread High-Low]] &lt; 10, Stock_Info[[#This Row],[% Deli. Qty to Traded Qty]] &gt; 90), "Good Day", "")</f>
        <v/>
      </c>
    </row>
    <row r="3057" spans="1:18">
      <c r="A3057" t="s">
        <v>52</v>
      </c>
      <c r="B3057" s="1">
        <v>45831</v>
      </c>
      <c r="C3057" s="1" t="str">
        <f>"WEEK" &amp;" " &amp;  INT((DAY(Stock_Info[[#This Row],[Date]])+WEEKDAY(DATE(YEAR(Stock_Info[[#This Row],[Date]]),MONTH(Stock_Info[[#This Row],[Date]]),1))-1)/7)+1</f>
        <v>WEEK 4</v>
      </c>
      <c r="D3057" s="12">
        <v>112</v>
      </c>
      <c r="E3057" s="12">
        <v>117.13</v>
      </c>
      <c r="F3057" s="12">
        <v>112</v>
      </c>
      <c r="G3057" s="12">
        <v>113.41</v>
      </c>
      <c r="H3057" s="12">
        <v>114.05309795490876</v>
      </c>
      <c r="I3057">
        <v>72564</v>
      </c>
      <c r="J3057">
        <v>1101</v>
      </c>
      <c r="K3057" s="12">
        <v>8276149</v>
      </c>
      <c r="L3057">
        <v>37254</v>
      </c>
      <c r="M3057">
        <v>51.34</v>
      </c>
      <c r="N3057">
        <v>5.13</v>
      </c>
      <c r="O3057">
        <v>1.41</v>
      </c>
      <c r="P3057">
        <f xml:space="preserve"> IF(Stock_Info[[#This Row],[Close Price]] &gt; Stock_Info[[#This Row],[Open Price]], 1, 0)</f>
        <v>1</v>
      </c>
      <c r="Q3057" t="str">
        <f>IF(AND(Stock_Info[[#This Row],[% Deli. Qty to Traded Qty]]&gt;80,Stock_Info[[#This Row],[No. of Trades]]&lt;3000),"Unusual Day","")</f>
        <v/>
      </c>
      <c r="R3057" t="str">
        <f>IF(AND(Stock_Info[[#This Row],[Spread High-Low]] &lt; 10, Stock_Info[[#This Row],[% Deli. Qty to Traded Qty]] &gt; 90), "Good Day", "")</f>
        <v/>
      </c>
    </row>
    <row r="3058" spans="1:18">
      <c r="A3058" t="s">
        <v>52</v>
      </c>
      <c r="B3058" s="1">
        <v>45828</v>
      </c>
      <c r="C3058" s="1" t="str">
        <f>"WEEK" &amp;" " &amp;  INT((DAY(Stock_Info[[#This Row],[Date]])+WEEKDAY(DATE(YEAR(Stock_Info[[#This Row],[Date]]),MONTH(Stock_Info[[#This Row],[Date]]),1))-1)/7)+1</f>
        <v>WEEK 3</v>
      </c>
      <c r="D3058" s="12">
        <v>111</v>
      </c>
      <c r="E3058" s="12">
        <v>117.3</v>
      </c>
      <c r="F3058" s="12">
        <v>111</v>
      </c>
      <c r="G3058" s="12">
        <v>115.24</v>
      </c>
      <c r="H3058" s="12">
        <v>116.00204209437199</v>
      </c>
      <c r="I3058">
        <v>36727</v>
      </c>
      <c r="J3058">
        <v>949</v>
      </c>
      <c r="K3058" s="12">
        <v>4260407</v>
      </c>
      <c r="L3058">
        <v>22209</v>
      </c>
      <c r="M3058">
        <v>60.47</v>
      </c>
      <c r="N3058">
        <v>6.3</v>
      </c>
      <c r="O3058">
        <v>4.24</v>
      </c>
      <c r="P3058">
        <f xml:space="preserve"> IF(Stock_Info[[#This Row],[Close Price]] &gt; Stock_Info[[#This Row],[Open Price]], 1, 0)</f>
        <v>1</v>
      </c>
      <c r="Q3058" t="str">
        <f>IF(AND(Stock_Info[[#This Row],[% Deli. Qty to Traded Qty]]&gt;80,Stock_Info[[#This Row],[No. of Trades]]&lt;3000),"Unusual Day","")</f>
        <v/>
      </c>
      <c r="R3058" t="str">
        <f>IF(AND(Stock_Info[[#This Row],[Spread High-Low]] &lt; 10, Stock_Info[[#This Row],[% Deli. Qty to Traded Qty]] &gt; 90), "Good Day", "")</f>
        <v/>
      </c>
    </row>
    <row r="3059" spans="1:18">
      <c r="A3059" t="s">
        <v>52</v>
      </c>
      <c r="B3059" s="1">
        <v>45827</v>
      </c>
      <c r="C3059" s="1" t="str">
        <f>"WEEK" &amp;" " &amp;  INT((DAY(Stock_Info[[#This Row],[Date]])+WEEKDAY(DATE(YEAR(Stock_Info[[#This Row],[Date]]),MONTH(Stock_Info[[#This Row],[Date]]),1))-1)/7)+1</f>
        <v>WEEK 3</v>
      </c>
      <c r="D3059" s="12">
        <v>115.13</v>
      </c>
      <c r="E3059" s="12">
        <v>117.08</v>
      </c>
      <c r="F3059" s="12">
        <v>112.48</v>
      </c>
      <c r="G3059" s="12">
        <v>113.75</v>
      </c>
      <c r="H3059" s="12">
        <v>114.64653993112883</v>
      </c>
      <c r="I3059">
        <v>21199</v>
      </c>
      <c r="J3059">
        <v>742</v>
      </c>
      <c r="K3059" s="12">
        <v>2430392</v>
      </c>
      <c r="L3059">
        <v>8669</v>
      </c>
      <c r="M3059">
        <v>40.89</v>
      </c>
      <c r="N3059">
        <v>4.5999999999999996</v>
      </c>
      <c r="O3059">
        <v>-1.38</v>
      </c>
      <c r="P3059">
        <f xml:space="preserve"> IF(Stock_Info[[#This Row],[Close Price]] &gt; Stock_Info[[#This Row],[Open Price]], 1, 0)</f>
        <v>0</v>
      </c>
      <c r="Q3059" t="str">
        <f>IF(AND(Stock_Info[[#This Row],[% Deli. Qty to Traded Qty]]&gt;80,Stock_Info[[#This Row],[No. of Trades]]&lt;3000),"Unusual Day","")</f>
        <v/>
      </c>
      <c r="R3059" t="str">
        <f>IF(AND(Stock_Info[[#This Row],[Spread High-Low]] &lt; 10, Stock_Info[[#This Row],[% Deli. Qty to Traded Qty]] &gt; 90), "Good Day", "")</f>
        <v/>
      </c>
    </row>
    <row r="3060" spans="1:18">
      <c r="A3060" t="s">
        <v>52</v>
      </c>
      <c r="B3060" s="1">
        <v>45826</v>
      </c>
      <c r="C3060" s="1" t="str">
        <f>"WEEK" &amp;" " &amp;  INT((DAY(Stock_Info[[#This Row],[Date]])+WEEKDAY(DATE(YEAR(Stock_Info[[#This Row],[Date]]),MONTH(Stock_Info[[#This Row],[Date]]),1))-1)/7)+1</f>
        <v>WEEK 3</v>
      </c>
      <c r="D3060" s="12">
        <v>116.11</v>
      </c>
      <c r="E3060" s="12">
        <v>118.67</v>
      </c>
      <c r="F3060" s="12">
        <v>115.22</v>
      </c>
      <c r="G3060" s="12">
        <v>115.79</v>
      </c>
      <c r="H3060" s="12">
        <v>116.95262090935418</v>
      </c>
      <c r="I3060">
        <v>17265</v>
      </c>
      <c r="J3060">
        <v>711</v>
      </c>
      <c r="K3060" s="12">
        <v>2019187</v>
      </c>
      <c r="L3060">
        <v>6136</v>
      </c>
      <c r="M3060">
        <v>35.54</v>
      </c>
      <c r="N3060">
        <v>3.45</v>
      </c>
      <c r="O3060">
        <v>-0.32</v>
      </c>
      <c r="P3060">
        <f xml:space="preserve"> IF(Stock_Info[[#This Row],[Close Price]] &gt; Stock_Info[[#This Row],[Open Price]], 1, 0)</f>
        <v>0</v>
      </c>
      <c r="Q3060" t="str">
        <f>IF(AND(Stock_Info[[#This Row],[% Deli. Qty to Traded Qty]]&gt;80,Stock_Info[[#This Row],[No. of Trades]]&lt;3000),"Unusual Day","")</f>
        <v/>
      </c>
      <c r="R3060" t="str">
        <f>IF(AND(Stock_Info[[#This Row],[Spread High-Low]] &lt; 10, Stock_Info[[#This Row],[% Deli. Qty to Traded Qty]] &gt; 90), "Good Day", "")</f>
        <v/>
      </c>
    </row>
    <row r="3061" spans="1:18">
      <c r="A3061" t="s">
        <v>52</v>
      </c>
      <c r="B3061" s="1">
        <v>45825</v>
      </c>
      <c r="C3061" s="1" t="str">
        <f>"WEEK" &amp;" " &amp;  INT((DAY(Stock_Info[[#This Row],[Date]])+WEEKDAY(DATE(YEAR(Stock_Info[[#This Row],[Date]]),MONTH(Stock_Info[[#This Row],[Date]]),1))-1)/7)+1</f>
        <v>WEEK 3</v>
      </c>
      <c r="D3061" s="12">
        <v>116.13</v>
      </c>
      <c r="E3061" s="12">
        <v>119.5</v>
      </c>
      <c r="F3061" s="12">
        <v>116.04</v>
      </c>
      <c r="G3061" s="12">
        <v>117.49</v>
      </c>
      <c r="H3061" s="12">
        <v>118.23805204929091</v>
      </c>
      <c r="I3061">
        <v>133412</v>
      </c>
      <c r="J3061">
        <v>2335</v>
      </c>
      <c r="K3061" s="12">
        <v>15774375</v>
      </c>
      <c r="L3061">
        <v>74212</v>
      </c>
      <c r="M3061">
        <v>55.63</v>
      </c>
      <c r="N3061">
        <v>3.46</v>
      </c>
      <c r="O3061">
        <v>1.36</v>
      </c>
      <c r="P3061">
        <f xml:space="preserve"> IF(Stock_Info[[#This Row],[Close Price]] &gt; Stock_Info[[#This Row],[Open Price]], 1, 0)</f>
        <v>1</v>
      </c>
      <c r="Q3061" t="str">
        <f>IF(AND(Stock_Info[[#This Row],[% Deli. Qty to Traded Qty]]&gt;80,Stock_Info[[#This Row],[No. of Trades]]&lt;3000),"Unusual Day","")</f>
        <v/>
      </c>
      <c r="R3061" t="str">
        <f>IF(AND(Stock_Info[[#This Row],[Spread High-Low]] &lt; 10, Stock_Info[[#This Row],[% Deli. Qty to Traded Qty]] &gt; 90), "Good Day", "")</f>
        <v/>
      </c>
    </row>
    <row r="3062" spans="1:18">
      <c r="A3062" t="s">
        <v>52</v>
      </c>
      <c r="B3062" s="1">
        <v>45824</v>
      </c>
      <c r="C3062" s="1" t="str">
        <f>"WEEK" &amp;" " &amp;  INT((DAY(Stock_Info[[#This Row],[Date]])+WEEKDAY(DATE(YEAR(Stock_Info[[#This Row],[Date]]),MONTH(Stock_Info[[#This Row],[Date]]),1))-1)/7)+1</f>
        <v>WEEK 3</v>
      </c>
      <c r="D3062" s="12">
        <v>115.01</v>
      </c>
      <c r="E3062" s="12">
        <v>117.61</v>
      </c>
      <c r="F3062" s="12">
        <v>113.04</v>
      </c>
      <c r="G3062" s="12">
        <v>114.98</v>
      </c>
      <c r="H3062" s="12">
        <v>114.95861348098762</v>
      </c>
      <c r="I3062">
        <v>70796</v>
      </c>
      <c r="J3062">
        <v>1513</v>
      </c>
      <c r="K3062" s="12">
        <v>8138610</v>
      </c>
      <c r="L3062">
        <v>33576</v>
      </c>
      <c r="M3062">
        <v>47.43</v>
      </c>
      <c r="N3062">
        <v>4.57</v>
      </c>
      <c r="O3062">
        <v>-0.03</v>
      </c>
      <c r="P3062">
        <f xml:space="preserve"> IF(Stock_Info[[#This Row],[Close Price]] &gt; Stock_Info[[#This Row],[Open Price]], 1, 0)</f>
        <v>0</v>
      </c>
      <c r="Q3062" t="str">
        <f>IF(AND(Stock_Info[[#This Row],[% Deli. Qty to Traded Qty]]&gt;80,Stock_Info[[#This Row],[No. of Trades]]&lt;3000),"Unusual Day","")</f>
        <v/>
      </c>
      <c r="R3062" t="str">
        <f>IF(AND(Stock_Info[[#This Row],[Spread High-Low]] &lt; 10, Stock_Info[[#This Row],[% Deli. Qty to Traded Qty]] &gt; 90), "Good Day", "")</f>
        <v/>
      </c>
    </row>
    <row r="3063" spans="1:18">
      <c r="A3063" t="s">
        <v>52</v>
      </c>
      <c r="B3063" s="1">
        <v>45821</v>
      </c>
      <c r="C3063" s="1" t="str">
        <f>"WEEK" &amp;" " &amp;  INT((DAY(Stock_Info[[#This Row],[Date]])+WEEKDAY(DATE(YEAR(Stock_Info[[#This Row],[Date]]),MONTH(Stock_Info[[#This Row],[Date]]),1))-1)/7)+1</f>
        <v>WEEK 2</v>
      </c>
      <c r="D3063" s="12">
        <v>112.5</v>
      </c>
      <c r="E3063" s="12">
        <v>118</v>
      </c>
      <c r="F3063" s="12">
        <v>111.17</v>
      </c>
      <c r="G3063" s="12">
        <v>117.21</v>
      </c>
      <c r="H3063" s="12">
        <v>115.2604460241382</v>
      </c>
      <c r="I3063">
        <v>167121</v>
      </c>
      <c r="J3063">
        <v>2833</v>
      </c>
      <c r="K3063" s="12">
        <v>19262441</v>
      </c>
      <c r="L3063">
        <v>101913</v>
      </c>
      <c r="M3063">
        <v>60.98</v>
      </c>
      <c r="N3063">
        <v>6.83</v>
      </c>
      <c r="O3063">
        <v>4.71</v>
      </c>
      <c r="P3063">
        <f xml:space="preserve"> IF(Stock_Info[[#This Row],[Close Price]] &gt; Stock_Info[[#This Row],[Open Price]], 1, 0)</f>
        <v>1</v>
      </c>
      <c r="Q3063" t="str">
        <f>IF(AND(Stock_Info[[#This Row],[% Deli. Qty to Traded Qty]]&gt;80,Stock_Info[[#This Row],[No. of Trades]]&lt;3000),"Unusual Day","")</f>
        <v/>
      </c>
      <c r="R3063" t="str">
        <f>IF(AND(Stock_Info[[#This Row],[Spread High-Low]] &lt; 10, Stock_Info[[#This Row],[% Deli. Qty to Traded Qty]] &gt; 90), "Good Day", "")</f>
        <v/>
      </c>
    </row>
    <row r="3064" spans="1:18">
      <c r="A3064" t="s">
        <v>52</v>
      </c>
      <c r="B3064" s="1">
        <v>45820</v>
      </c>
      <c r="C3064" s="1" t="str">
        <f>"WEEK" &amp;" " &amp;  INT((DAY(Stock_Info[[#This Row],[Date]])+WEEKDAY(DATE(YEAR(Stock_Info[[#This Row],[Date]]),MONTH(Stock_Info[[#This Row],[Date]]),1))-1)/7)+1</f>
        <v>WEEK 2</v>
      </c>
      <c r="D3064" s="12">
        <v>115.2</v>
      </c>
      <c r="E3064" s="12">
        <v>117</v>
      </c>
      <c r="F3064" s="12">
        <v>112.5</v>
      </c>
      <c r="G3064" s="12">
        <v>115.17</v>
      </c>
      <c r="H3064" s="12">
        <v>114.89200918573876</v>
      </c>
      <c r="I3064">
        <v>205536</v>
      </c>
      <c r="J3064">
        <v>3723</v>
      </c>
      <c r="K3064" s="12">
        <v>23614444</v>
      </c>
      <c r="L3064">
        <v>101893</v>
      </c>
      <c r="M3064">
        <v>49.57</v>
      </c>
      <c r="N3064">
        <v>4.5</v>
      </c>
      <c r="O3064">
        <v>-0.03</v>
      </c>
      <c r="P3064">
        <f xml:space="preserve"> IF(Stock_Info[[#This Row],[Close Price]] &gt; Stock_Info[[#This Row],[Open Price]], 1, 0)</f>
        <v>0</v>
      </c>
      <c r="Q3064" t="str">
        <f>IF(AND(Stock_Info[[#This Row],[% Deli. Qty to Traded Qty]]&gt;80,Stock_Info[[#This Row],[No. of Trades]]&lt;3000),"Unusual Day","")</f>
        <v/>
      </c>
      <c r="R3064" t="str">
        <f>IF(AND(Stock_Info[[#This Row],[Spread High-Low]] &lt; 10, Stock_Info[[#This Row],[% Deli. Qty to Traded Qty]] &gt; 90), "Good Day", "")</f>
        <v/>
      </c>
    </row>
    <row r="3065" spans="1:18">
      <c r="A3065" t="s">
        <v>52</v>
      </c>
      <c r="B3065" s="1">
        <v>45819</v>
      </c>
      <c r="C3065" s="1" t="str">
        <f>"WEEK" &amp;" " &amp;  INT((DAY(Stock_Info[[#This Row],[Date]])+WEEKDAY(DATE(YEAR(Stock_Info[[#This Row],[Date]]),MONTH(Stock_Info[[#This Row],[Date]]),1))-1)/7)+1</f>
        <v>WEEK 2</v>
      </c>
      <c r="D3065" s="12">
        <v>113</v>
      </c>
      <c r="E3065" s="12">
        <v>116</v>
      </c>
      <c r="F3065" s="12">
        <v>112.33</v>
      </c>
      <c r="G3065" s="12">
        <v>115.19</v>
      </c>
      <c r="H3065" s="12">
        <v>114.44279655504384</v>
      </c>
      <c r="I3065">
        <v>115299</v>
      </c>
      <c r="J3065">
        <v>2410</v>
      </c>
      <c r="K3065" s="12">
        <v>13195140</v>
      </c>
      <c r="L3065">
        <v>62445</v>
      </c>
      <c r="M3065">
        <v>54.16</v>
      </c>
      <c r="N3065">
        <v>3.67</v>
      </c>
      <c r="O3065">
        <v>2.19</v>
      </c>
      <c r="P3065">
        <f xml:space="preserve"> IF(Stock_Info[[#This Row],[Close Price]] &gt; Stock_Info[[#This Row],[Open Price]], 1, 0)</f>
        <v>1</v>
      </c>
      <c r="Q3065" t="str">
        <f>IF(AND(Stock_Info[[#This Row],[% Deli. Qty to Traded Qty]]&gt;80,Stock_Info[[#This Row],[No. of Trades]]&lt;3000),"Unusual Day","")</f>
        <v/>
      </c>
      <c r="R3065" t="str">
        <f>IF(AND(Stock_Info[[#This Row],[Spread High-Low]] &lt; 10, Stock_Info[[#This Row],[% Deli. Qty to Traded Qty]] &gt; 90), "Good Day", "")</f>
        <v/>
      </c>
    </row>
    <row r="3066" spans="1:18">
      <c r="A3066" t="s">
        <v>52</v>
      </c>
      <c r="B3066" s="1">
        <v>45818</v>
      </c>
      <c r="C3066" s="1" t="str">
        <f>"WEEK" &amp;" " &amp;  INT((DAY(Stock_Info[[#This Row],[Date]])+WEEKDAY(DATE(YEAR(Stock_Info[[#This Row],[Date]]),MONTH(Stock_Info[[#This Row],[Date]]),1))-1)/7)+1</f>
        <v>WEEK 2</v>
      </c>
      <c r="D3066" s="12">
        <v>112.05</v>
      </c>
      <c r="E3066" s="12">
        <v>113.99</v>
      </c>
      <c r="F3066" s="12">
        <v>111.45</v>
      </c>
      <c r="G3066" s="12">
        <v>112.69</v>
      </c>
      <c r="H3066" s="12">
        <v>112.77284641541513</v>
      </c>
      <c r="I3066">
        <v>141160</v>
      </c>
      <c r="J3066">
        <v>2682</v>
      </c>
      <c r="K3066" s="12">
        <v>15919015</v>
      </c>
      <c r="L3066">
        <v>76789</v>
      </c>
      <c r="M3066">
        <v>54.4</v>
      </c>
      <c r="N3066">
        <v>2.54</v>
      </c>
      <c r="O3066">
        <v>0.64</v>
      </c>
      <c r="P3066">
        <f xml:space="preserve"> IF(Stock_Info[[#This Row],[Close Price]] &gt; Stock_Info[[#This Row],[Open Price]], 1, 0)</f>
        <v>1</v>
      </c>
      <c r="Q3066" t="str">
        <f>IF(AND(Stock_Info[[#This Row],[% Deli. Qty to Traded Qty]]&gt;80,Stock_Info[[#This Row],[No. of Trades]]&lt;3000),"Unusual Day","")</f>
        <v/>
      </c>
      <c r="R3066" t="str">
        <f>IF(AND(Stock_Info[[#This Row],[Spread High-Low]] &lt; 10, Stock_Info[[#This Row],[% Deli. Qty to Traded Qty]] &gt; 90), "Good Day", "")</f>
        <v/>
      </c>
    </row>
    <row r="3067" spans="1:18">
      <c r="A3067" t="s">
        <v>52</v>
      </c>
      <c r="B3067" s="1">
        <v>45817</v>
      </c>
      <c r="C3067" s="1" t="str">
        <f>"WEEK" &amp;" " &amp;  INT((DAY(Stock_Info[[#This Row],[Date]])+WEEKDAY(DATE(YEAR(Stock_Info[[#This Row],[Date]]),MONTH(Stock_Info[[#This Row],[Date]]),1))-1)/7)+1</f>
        <v>WEEK 2</v>
      </c>
      <c r="D3067" s="12">
        <v>102.06</v>
      </c>
      <c r="E3067" s="12">
        <v>112</v>
      </c>
      <c r="F3067" s="12">
        <v>102.06</v>
      </c>
      <c r="G3067" s="12">
        <v>111.21</v>
      </c>
      <c r="H3067" s="12">
        <v>109.29049224884236</v>
      </c>
      <c r="I3067">
        <v>119208</v>
      </c>
      <c r="J3067">
        <v>1882</v>
      </c>
      <c r="K3067" s="12">
        <v>13028301</v>
      </c>
      <c r="L3067">
        <v>58085</v>
      </c>
      <c r="M3067">
        <v>48.73</v>
      </c>
      <c r="N3067">
        <v>9.94</v>
      </c>
      <c r="O3067">
        <v>9.15</v>
      </c>
      <c r="P3067">
        <f xml:space="preserve"> IF(Stock_Info[[#This Row],[Close Price]] &gt; Stock_Info[[#This Row],[Open Price]], 1, 0)</f>
        <v>1</v>
      </c>
      <c r="Q3067" t="str">
        <f>IF(AND(Stock_Info[[#This Row],[% Deli. Qty to Traded Qty]]&gt;80,Stock_Info[[#This Row],[No. of Trades]]&lt;3000),"Unusual Day","")</f>
        <v/>
      </c>
      <c r="R3067" t="str">
        <f>IF(AND(Stock_Info[[#This Row],[Spread High-Low]] &lt; 10, Stock_Info[[#This Row],[% Deli. Qty to Traded Qty]] &gt; 90), "Good Day", "")</f>
        <v/>
      </c>
    </row>
    <row r="3068" spans="1:18">
      <c r="A3068" t="s">
        <v>52</v>
      </c>
      <c r="B3068" s="1">
        <v>45814</v>
      </c>
      <c r="C3068" s="1" t="str">
        <f>"WEEK" &amp;" " &amp;  INT((DAY(Stock_Info[[#This Row],[Date]])+WEEKDAY(DATE(YEAR(Stock_Info[[#This Row],[Date]]),MONTH(Stock_Info[[#This Row],[Date]]),1))-1)/7)+1</f>
        <v>WEEK 1</v>
      </c>
      <c r="D3068" s="12">
        <v>101</v>
      </c>
      <c r="E3068" s="12">
        <v>105.3</v>
      </c>
      <c r="F3068" s="12">
        <v>100.96</v>
      </c>
      <c r="G3068" s="12">
        <v>103.82</v>
      </c>
      <c r="H3068" s="12">
        <v>103.56046948851755</v>
      </c>
      <c r="I3068">
        <v>113826</v>
      </c>
      <c r="J3068">
        <v>2030</v>
      </c>
      <c r="K3068" s="12">
        <v>11787874</v>
      </c>
      <c r="L3068">
        <v>69155</v>
      </c>
      <c r="M3068">
        <v>60.76</v>
      </c>
      <c r="N3068">
        <v>4.34</v>
      </c>
      <c r="O3068">
        <v>2.82</v>
      </c>
      <c r="P3068">
        <f xml:space="preserve"> IF(Stock_Info[[#This Row],[Close Price]] &gt; Stock_Info[[#This Row],[Open Price]], 1, 0)</f>
        <v>1</v>
      </c>
      <c r="Q3068" t="str">
        <f>IF(AND(Stock_Info[[#This Row],[% Deli. Qty to Traded Qty]]&gt;80,Stock_Info[[#This Row],[No. of Trades]]&lt;3000),"Unusual Day","")</f>
        <v/>
      </c>
      <c r="R3068" t="str">
        <f>IF(AND(Stock_Info[[#This Row],[Spread High-Low]] &lt; 10, Stock_Info[[#This Row],[% Deli. Qty to Traded Qty]] &gt; 90), "Good Day", "")</f>
        <v/>
      </c>
    </row>
    <row r="3069" spans="1:18">
      <c r="A3069" t="s">
        <v>52</v>
      </c>
      <c r="B3069" s="1">
        <v>45813</v>
      </c>
      <c r="C3069" s="1" t="str">
        <f>"WEEK" &amp;" " &amp;  INT((DAY(Stock_Info[[#This Row],[Date]])+WEEKDAY(DATE(YEAR(Stock_Info[[#This Row],[Date]]),MONTH(Stock_Info[[#This Row],[Date]]),1))-1)/7)+1</f>
        <v>WEEK 1</v>
      </c>
      <c r="D3069" s="12">
        <v>104</v>
      </c>
      <c r="E3069" s="12">
        <v>104</v>
      </c>
      <c r="F3069" s="12">
        <v>100.5</v>
      </c>
      <c r="G3069" s="12">
        <v>100.9</v>
      </c>
      <c r="H3069" s="12">
        <v>101.91152001967133</v>
      </c>
      <c r="I3069">
        <v>48802</v>
      </c>
      <c r="J3069">
        <v>864</v>
      </c>
      <c r="K3069" s="12">
        <v>4973486</v>
      </c>
      <c r="L3069">
        <v>28023</v>
      </c>
      <c r="M3069">
        <v>57.42</v>
      </c>
      <c r="N3069">
        <v>3.5</v>
      </c>
      <c r="O3069">
        <v>-3.1</v>
      </c>
      <c r="P3069">
        <f xml:space="preserve"> IF(Stock_Info[[#This Row],[Close Price]] &gt; Stock_Info[[#This Row],[Open Price]], 1, 0)</f>
        <v>0</v>
      </c>
      <c r="Q3069" t="str">
        <f>IF(AND(Stock_Info[[#This Row],[% Deli. Qty to Traded Qty]]&gt;80,Stock_Info[[#This Row],[No. of Trades]]&lt;3000),"Unusual Day","")</f>
        <v/>
      </c>
      <c r="R3069" t="str">
        <f>IF(AND(Stock_Info[[#This Row],[Spread High-Low]] &lt; 10, Stock_Info[[#This Row],[% Deli. Qty to Traded Qty]] &gt; 90), "Good Day", "")</f>
        <v/>
      </c>
    </row>
    <row r="3070" spans="1:18">
      <c r="A3070" t="s">
        <v>52</v>
      </c>
      <c r="B3070" s="1">
        <v>45812</v>
      </c>
      <c r="C3070" s="1" t="str">
        <f>"WEEK" &amp;" " &amp;  INT((DAY(Stock_Info[[#This Row],[Date]])+WEEKDAY(DATE(YEAR(Stock_Info[[#This Row],[Date]]),MONTH(Stock_Info[[#This Row],[Date]]),1))-1)/7)+1</f>
        <v>WEEK 1</v>
      </c>
      <c r="D3070" s="12">
        <v>101.4</v>
      </c>
      <c r="E3070" s="12">
        <v>103.82</v>
      </c>
      <c r="F3070" s="12">
        <v>100.1</v>
      </c>
      <c r="G3070" s="12">
        <v>102.7</v>
      </c>
      <c r="H3070" s="12">
        <v>101.75019811873342</v>
      </c>
      <c r="I3070">
        <v>29023</v>
      </c>
      <c r="J3070">
        <v>659</v>
      </c>
      <c r="K3070" s="12">
        <v>2953096</v>
      </c>
      <c r="L3070">
        <v>16276</v>
      </c>
      <c r="M3070">
        <v>56.08</v>
      </c>
      <c r="N3070">
        <v>3.72</v>
      </c>
      <c r="O3070">
        <v>1.3</v>
      </c>
      <c r="P3070">
        <f xml:space="preserve"> IF(Stock_Info[[#This Row],[Close Price]] &gt; Stock_Info[[#This Row],[Open Price]], 1, 0)</f>
        <v>1</v>
      </c>
      <c r="Q3070" t="str">
        <f>IF(AND(Stock_Info[[#This Row],[% Deli. Qty to Traded Qty]]&gt;80,Stock_Info[[#This Row],[No. of Trades]]&lt;3000),"Unusual Day","")</f>
        <v/>
      </c>
      <c r="R3070" t="str">
        <f>IF(AND(Stock_Info[[#This Row],[Spread High-Low]] &lt; 10, Stock_Info[[#This Row],[% Deli. Qty to Traded Qty]] &gt; 90), "Good Day", "")</f>
        <v/>
      </c>
    </row>
    <row r="3071" spans="1:18">
      <c r="A3071" t="s">
        <v>52</v>
      </c>
      <c r="B3071" s="1">
        <v>45811</v>
      </c>
      <c r="C3071" s="1" t="str">
        <f>"WEEK" &amp;" " &amp;  INT((DAY(Stock_Info[[#This Row],[Date]])+WEEKDAY(DATE(YEAR(Stock_Info[[#This Row],[Date]]),MONTH(Stock_Info[[#This Row],[Date]]),1))-1)/7)+1</f>
        <v>WEEK 1</v>
      </c>
      <c r="D3071" s="12">
        <v>100</v>
      </c>
      <c r="E3071" s="12">
        <v>103</v>
      </c>
      <c r="F3071" s="12">
        <v>99.9</v>
      </c>
      <c r="G3071" s="12">
        <v>100.95</v>
      </c>
      <c r="H3071" s="12">
        <v>101.7844959520905</v>
      </c>
      <c r="I3071">
        <v>45085</v>
      </c>
      <c r="J3071">
        <v>968</v>
      </c>
      <c r="K3071" s="12">
        <v>4588954</v>
      </c>
      <c r="L3071">
        <v>26204</v>
      </c>
      <c r="M3071">
        <v>58.12</v>
      </c>
      <c r="N3071">
        <v>3.1</v>
      </c>
      <c r="O3071">
        <v>0.95</v>
      </c>
      <c r="P3071">
        <f xml:space="preserve"> IF(Stock_Info[[#This Row],[Close Price]] &gt; Stock_Info[[#This Row],[Open Price]], 1, 0)</f>
        <v>1</v>
      </c>
      <c r="Q3071" t="str">
        <f>IF(AND(Stock_Info[[#This Row],[% Deli. Qty to Traded Qty]]&gt;80,Stock_Info[[#This Row],[No. of Trades]]&lt;3000),"Unusual Day","")</f>
        <v/>
      </c>
      <c r="R3071" t="str">
        <f>IF(AND(Stock_Info[[#This Row],[Spread High-Low]] &lt; 10, Stock_Info[[#This Row],[% Deli. Qty to Traded Qty]] &gt; 90), "Good Day", "")</f>
        <v/>
      </c>
    </row>
    <row r="3072" spans="1:18">
      <c r="A3072" t="s">
        <v>52</v>
      </c>
      <c r="B3072" s="1">
        <v>45810</v>
      </c>
      <c r="C3072" s="1" t="str">
        <f>"WEEK" &amp;" " &amp;  INT((DAY(Stock_Info[[#This Row],[Date]])+WEEKDAY(DATE(YEAR(Stock_Info[[#This Row],[Date]]),MONTH(Stock_Info[[#This Row],[Date]]),1))-1)/7)+1</f>
        <v>WEEK 1</v>
      </c>
      <c r="D3072" s="12">
        <v>96.41</v>
      </c>
      <c r="E3072" s="12">
        <v>103.17</v>
      </c>
      <c r="F3072" s="12">
        <v>96.41</v>
      </c>
      <c r="G3072" s="12">
        <v>101.32</v>
      </c>
      <c r="H3072" s="12">
        <v>101.35279580440688</v>
      </c>
      <c r="I3072">
        <v>53008</v>
      </c>
      <c r="J3072">
        <v>1244</v>
      </c>
      <c r="K3072" s="12">
        <v>5372509</v>
      </c>
      <c r="L3072">
        <v>32685</v>
      </c>
      <c r="M3072">
        <v>61.66</v>
      </c>
      <c r="N3072">
        <v>6.76</v>
      </c>
      <c r="O3072">
        <v>4.91</v>
      </c>
      <c r="P3072">
        <f xml:space="preserve"> IF(Stock_Info[[#This Row],[Close Price]] &gt; Stock_Info[[#This Row],[Open Price]], 1, 0)</f>
        <v>1</v>
      </c>
      <c r="Q3072" t="str">
        <f>IF(AND(Stock_Info[[#This Row],[% Deli. Qty to Traded Qty]]&gt;80,Stock_Info[[#This Row],[No. of Trades]]&lt;3000),"Unusual Day","")</f>
        <v/>
      </c>
      <c r="R3072" t="str">
        <f>IF(AND(Stock_Info[[#This Row],[Spread High-Low]] &lt; 10, Stock_Info[[#This Row],[% Deli. Qty to Traded Qty]] &gt; 90), "Good Day", "")</f>
        <v/>
      </c>
    </row>
    <row r="3073" spans="1:18">
      <c r="A3073" t="s">
        <v>52</v>
      </c>
      <c r="B3073" s="1">
        <v>45807</v>
      </c>
      <c r="C3073" s="1" t="str">
        <f>"WEEK" &amp;" " &amp;  INT((DAY(Stock_Info[[#This Row],[Date]])+WEEKDAY(DATE(YEAR(Stock_Info[[#This Row],[Date]]),MONTH(Stock_Info[[#This Row],[Date]]),1))-1)/7)+1</f>
        <v>WEEK 5</v>
      </c>
      <c r="D3073" s="12">
        <v>93.51</v>
      </c>
      <c r="E3073" s="12">
        <v>99.3</v>
      </c>
      <c r="F3073" s="12">
        <v>93.51</v>
      </c>
      <c r="G3073" s="12">
        <v>98</v>
      </c>
      <c r="H3073" s="12">
        <v>97.075720789074353</v>
      </c>
      <c r="I3073">
        <v>59310</v>
      </c>
      <c r="J3073">
        <v>888</v>
      </c>
      <c r="K3073" s="12">
        <v>5757561</v>
      </c>
      <c r="L3073">
        <v>43690</v>
      </c>
      <c r="M3073">
        <v>73.66</v>
      </c>
      <c r="N3073">
        <v>5.79</v>
      </c>
      <c r="O3073">
        <v>4.49</v>
      </c>
      <c r="P3073">
        <f xml:space="preserve"> IF(Stock_Info[[#This Row],[Close Price]] &gt; Stock_Info[[#This Row],[Open Price]], 1, 0)</f>
        <v>1</v>
      </c>
      <c r="Q3073" t="str">
        <f>IF(AND(Stock_Info[[#This Row],[% Deli. Qty to Traded Qty]]&gt;80,Stock_Info[[#This Row],[No. of Trades]]&lt;3000),"Unusual Day","")</f>
        <v/>
      </c>
      <c r="R3073" t="str">
        <f>IF(AND(Stock_Info[[#This Row],[Spread High-Low]] &lt; 10, Stock_Info[[#This Row],[% Deli. Qty to Traded Qty]] &gt; 90), "Good Day", "")</f>
        <v/>
      </c>
    </row>
    <row r="3074" spans="1:18">
      <c r="A3074" t="s">
        <v>52</v>
      </c>
      <c r="B3074" s="1">
        <v>45806</v>
      </c>
      <c r="C3074" s="1" t="str">
        <f>"WEEK" &amp;" " &amp;  INT((DAY(Stock_Info[[#This Row],[Date]])+WEEKDAY(DATE(YEAR(Stock_Info[[#This Row],[Date]]),MONTH(Stock_Info[[#This Row],[Date]]),1))-1)/7)+1</f>
        <v>WEEK 5</v>
      </c>
      <c r="D3074" s="12">
        <v>96.5</v>
      </c>
      <c r="E3074" s="12">
        <v>96.5</v>
      </c>
      <c r="F3074" s="12">
        <v>93.9</v>
      </c>
      <c r="G3074" s="12">
        <v>95.11</v>
      </c>
      <c r="H3074" s="12">
        <v>95.052082419991237</v>
      </c>
      <c r="I3074">
        <v>11405</v>
      </c>
      <c r="J3074">
        <v>327</v>
      </c>
      <c r="K3074" s="12">
        <v>1084069</v>
      </c>
      <c r="L3074">
        <v>5933</v>
      </c>
      <c r="M3074">
        <v>52.02</v>
      </c>
      <c r="N3074">
        <v>2.6</v>
      </c>
      <c r="O3074">
        <v>-1.39</v>
      </c>
      <c r="P3074">
        <f xml:space="preserve"> IF(Stock_Info[[#This Row],[Close Price]] &gt; Stock_Info[[#This Row],[Open Price]], 1, 0)</f>
        <v>0</v>
      </c>
      <c r="Q3074" t="str">
        <f>IF(AND(Stock_Info[[#This Row],[% Deli. Qty to Traded Qty]]&gt;80,Stock_Info[[#This Row],[No. of Trades]]&lt;3000),"Unusual Day","")</f>
        <v/>
      </c>
      <c r="R3074" t="str">
        <f>IF(AND(Stock_Info[[#This Row],[Spread High-Low]] &lt; 10, Stock_Info[[#This Row],[% Deli. Qty to Traded Qty]] &gt; 90), "Good Day", "")</f>
        <v/>
      </c>
    </row>
    <row r="3075" spans="1:18">
      <c r="A3075" t="s">
        <v>52</v>
      </c>
      <c r="B3075" s="1">
        <v>45805</v>
      </c>
      <c r="C3075" s="1" t="str">
        <f>"WEEK" &amp;" " &amp;  INT((DAY(Stock_Info[[#This Row],[Date]])+WEEKDAY(DATE(YEAR(Stock_Info[[#This Row],[Date]]),MONTH(Stock_Info[[#This Row],[Date]]),1))-1)/7)+1</f>
        <v>WEEK 5</v>
      </c>
      <c r="D3075" s="12">
        <v>93.55</v>
      </c>
      <c r="E3075" s="12">
        <v>95.75</v>
      </c>
      <c r="F3075" s="12">
        <v>93.35</v>
      </c>
      <c r="G3075" s="12">
        <v>95.11</v>
      </c>
      <c r="H3075" s="12">
        <v>94.093590491468575</v>
      </c>
      <c r="I3075">
        <v>27428</v>
      </c>
      <c r="J3075">
        <v>579</v>
      </c>
      <c r="K3075" s="12">
        <v>2580799</v>
      </c>
      <c r="L3075">
        <v>17055</v>
      </c>
      <c r="M3075">
        <v>62.18</v>
      </c>
      <c r="N3075">
        <v>2.4</v>
      </c>
      <c r="O3075">
        <v>1.56</v>
      </c>
      <c r="P3075">
        <f xml:space="preserve"> IF(Stock_Info[[#This Row],[Close Price]] &gt; Stock_Info[[#This Row],[Open Price]], 1, 0)</f>
        <v>1</v>
      </c>
      <c r="Q3075" t="str">
        <f>IF(AND(Stock_Info[[#This Row],[% Deli. Qty to Traded Qty]]&gt;80,Stock_Info[[#This Row],[No. of Trades]]&lt;3000),"Unusual Day","")</f>
        <v/>
      </c>
      <c r="R3075" t="str">
        <f>IF(AND(Stock_Info[[#This Row],[Spread High-Low]] &lt; 10, Stock_Info[[#This Row],[% Deli. Qty to Traded Qty]] &gt; 90), "Good Day", "")</f>
        <v/>
      </c>
    </row>
    <row r="3076" spans="1:18">
      <c r="A3076" t="s">
        <v>52</v>
      </c>
      <c r="B3076" s="1">
        <v>45804</v>
      </c>
      <c r="C3076" s="1" t="str">
        <f>"WEEK" &amp;" " &amp;  INT((DAY(Stock_Info[[#This Row],[Date]])+WEEKDAY(DATE(YEAR(Stock_Info[[#This Row],[Date]]),MONTH(Stock_Info[[#This Row],[Date]]),1))-1)/7)+1</f>
        <v>WEEK 5</v>
      </c>
      <c r="D3076" s="12">
        <v>93.4</v>
      </c>
      <c r="E3076" s="12">
        <v>95.04</v>
      </c>
      <c r="F3076" s="12">
        <v>92.17</v>
      </c>
      <c r="G3076" s="12">
        <v>93.71</v>
      </c>
      <c r="H3076" s="12">
        <v>93.484497348340014</v>
      </c>
      <c r="I3076">
        <v>60151</v>
      </c>
      <c r="J3076">
        <v>842</v>
      </c>
      <c r="K3076" s="12">
        <v>5623186</v>
      </c>
      <c r="L3076">
        <v>36167</v>
      </c>
      <c r="M3076">
        <v>60.13</v>
      </c>
      <c r="N3076">
        <v>2.87</v>
      </c>
      <c r="O3076">
        <v>0.31</v>
      </c>
      <c r="P3076">
        <f xml:space="preserve"> IF(Stock_Info[[#This Row],[Close Price]] &gt; Stock_Info[[#This Row],[Open Price]], 1, 0)</f>
        <v>1</v>
      </c>
      <c r="Q3076" t="str">
        <f>IF(AND(Stock_Info[[#This Row],[% Deli. Qty to Traded Qty]]&gt;80,Stock_Info[[#This Row],[No. of Trades]]&lt;3000),"Unusual Day","")</f>
        <v/>
      </c>
      <c r="R3076" t="str">
        <f>IF(AND(Stock_Info[[#This Row],[Spread High-Low]] &lt; 10, Stock_Info[[#This Row],[% Deli. Qty to Traded Qty]] &gt; 90), "Good Day", "")</f>
        <v/>
      </c>
    </row>
    <row r="3077" spans="1:18">
      <c r="A3077" t="s">
        <v>52</v>
      </c>
      <c r="B3077" s="1">
        <v>45803</v>
      </c>
      <c r="C3077" s="1" t="str">
        <f>"WEEK" &amp;" " &amp;  INT((DAY(Stock_Info[[#This Row],[Date]])+WEEKDAY(DATE(YEAR(Stock_Info[[#This Row],[Date]]),MONTH(Stock_Info[[#This Row],[Date]]),1))-1)/7)+1</f>
        <v>WEEK 5</v>
      </c>
      <c r="D3077" s="12">
        <v>91.92</v>
      </c>
      <c r="E3077" s="12">
        <v>94.52</v>
      </c>
      <c r="F3077" s="12">
        <v>91.92</v>
      </c>
      <c r="G3077" s="12">
        <v>93.46</v>
      </c>
      <c r="H3077" s="12">
        <v>93.818055297828906</v>
      </c>
      <c r="I3077">
        <v>10778</v>
      </c>
      <c r="J3077">
        <v>277</v>
      </c>
      <c r="K3077" s="12">
        <v>1011171</v>
      </c>
      <c r="L3077">
        <v>5345</v>
      </c>
      <c r="M3077">
        <v>49.59</v>
      </c>
      <c r="N3077">
        <v>2.6</v>
      </c>
      <c r="O3077">
        <v>1.54</v>
      </c>
      <c r="P3077">
        <f xml:space="preserve"> IF(Stock_Info[[#This Row],[Close Price]] &gt; Stock_Info[[#This Row],[Open Price]], 1, 0)</f>
        <v>1</v>
      </c>
      <c r="Q3077" t="str">
        <f>IF(AND(Stock_Info[[#This Row],[% Deli. Qty to Traded Qty]]&gt;80,Stock_Info[[#This Row],[No. of Trades]]&lt;3000),"Unusual Day","")</f>
        <v/>
      </c>
      <c r="R3077" t="str">
        <f>IF(AND(Stock_Info[[#This Row],[Spread High-Low]] &lt; 10, Stock_Info[[#This Row],[% Deli. Qty to Traded Qty]] &gt; 90), "Good Day", "")</f>
        <v/>
      </c>
    </row>
    <row r="3078" spans="1:18">
      <c r="A3078" t="s">
        <v>52</v>
      </c>
      <c r="B3078" s="1">
        <v>45800</v>
      </c>
      <c r="C3078" s="1" t="str">
        <f>"WEEK" &amp;" " &amp;  INT((DAY(Stock_Info[[#This Row],[Date]])+WEEKDAY(DATE(YEAR(Stock_Info[[#This Row],[Date]]),MONTH(Stock_Info[[#This Row],[Date]]),1))-1)/7)+1</f>
        <v>WEEK 4</v>
      </c>
      <c r="D3078" s="12">
        <v>93.01</v>
      </c>
      <c r="E3078" s="12">
        <v>95.31</v>
      </c>
      <c r="F3078" s="12">
        <v>93.01</v>
      </c>
      <c r="G3078" s="12">
        <v>93.58</v>
      </c>
      <c r="H3078" s="12">
        <v>94.339525258066118</v>
      </c>
      <c r="I3078">
        <v>40106</v>
      </c>
      <c r="J3078">
        <v>993</v>
      </c>
      <c r="K3078" s="12">
        <v>3783581</v>
      </c>
      <c r="L3078">
        <v>21878</v>
      </c>
      <c r="M3078">
        <v>54.55</v>
      </c>
      <c r="N3078">
        <v>2.2999999999999998</v>
      </c>
      <c r="O3078">
        <v>0.56999999999999995</v>
      </c>
      <c r="P3078">
        <f xml:space="preserve"> IF(Stock_Info[[#This Row],[Close Price]] &gt; Stock_Info[[#This Row],[Open Price]], 1, 0)</f>
        <v>1</v>
      </c>
      <c r="Q3078" t="str">
        <f>IF(AND(Stock_Info[[#This Row],[% Deli. Qty to Traded Qty]]&gt;80,Stock_Info[[#This Row],[No. of Trades]]&lt;3000),"Unusual Day","")</f>
        <v/>
      </c>
      <c r="R3078" t="str">
        <f>IF(AND(Stock_Info[[#This Row],[Spread High-Low]] &lt; 10, Stock_Info[[#This Row],[% Deli. Qty to Traded Qty]] &gt; 90), "Good Day", "")</f>
        <v/>
      </c>
    </row>
    <row r="3079" spans="1:18">
      <c r="A3079" t="s">
        <v>52</v>
      </c>
      <c r="B3079" s="1">
        <v>45799</v>
      </c>
      <c r="C3079" s="1" t="str">
        <f>"WEEK" &amp;" " &amp;  INT((DAY(Stock_Info[[#This Row],[Date]])+WEEKDAY(DATE(YEAR(Stock_Info[[#This Row],[Date]]),MONTH(Stock_Info[[#This Row],[Date]]),1))-1)/7)+1</f>
        <v>WEEK 4</v>
      </c>
      <c r="D3079" s="12">
        <v>94.9</v>
      </c>
      <c r="E3079" s="12">
        <v>95</v>
      </c>
      <c r="F3079" s="12">
        <v>93.12</v>
      </c>
      <c r="G3079" s="12">
        <v>93.85</v>
      </c>
      <c r="H3079" s="12">
        <v>93.963921034717501</v>
      </c>
      <c r="I3079">
        <v>42601</v>
      </c>
      <c r="J3079">
        <v>941</v>
      </c>
      <c r="K3079" s="12">
        <v>4002957</v>
      </c>
      <c r="L3079">
        <v>20939</v>
      </c>
      <c r="M3079">
        <v>49.15</v>
      </c>
      <c r="N3079">
        <v>1.88</v>
      </c>
      <c r="O3079">
        <v>-1.05</v>
      </c>
      <c r="P3079">
        <f xml:space="preserve"> IF(Stock_Info[[#This Row],[Close Price]] &gt; Stock_Info[[#This Row],[Open Price]], 1, 0)</f>
        <v>0</v>
      </c>
      <c r="Q3079" t="str">
        <f>IF(AND(Stock_Info[[#This Row],[% Deli. Qty to Traded Qty]]&gt;80,Stock_Info[[#This Row],[No. of Trades]]&lt;3000),"Unusual Day","")</f>
        <v/>
      </c>
      <c r="R3079" t="str">
        <f>IF(AND(Stock_Info[[#This Row],[Spread High-Low]] &lt; 10, Stock_Info[[#This Row],[% Deli. Qty to Traded Qty]] &gt; 90), "Good Day", "")</f>
        <v/>
      </c>
    </row>
    <row r="3080" spans="1:18">
      <c r="A3080" t="s">
        <v>52</v>
      </c>
      <c r="B3080" s="1">
        <v>45798</v>
      </c>
      <c r="C3080" s="1" t="str">
        <f>"WEEK" &amp;" " &amp;  INT((DAY(Stock_Info[[#This Row],[Date]])+WEEKDAY(DATE(YEAR(Stock_Info[[#This Row],[Date]]),MONTH(Stock_Info[[#This Row],[Date]]),1))-1)/7)+1</f>
        <v>WEEK 4</v>
      </c>
      <c r="D3080" s="12">
        <v>91.5</v>
      </c>
      <c r="E3080" s="12">
        <v>95.43</v>
      </c>
      <c r="F3080" s="12">
        <v>91.5</v>
      </c>
      <c r="G3080" s="12">
        <v>94.53</v>
      </c>
      <c r="H3080" s="12">
        <v>93.967214846638726</v>
      </c>
      <c r="I3080">
        <v>56794</v>
      </c>
      <c r="J3080">
        <v>981</v>
      </c>
      <c r="K3080" s="12">
        <v>5336774</v>
      </c>
      <c r="L3080">
        <v>22534</v>
      </c>
      <c r="M3080">
        <v>39.68</v>
      </c>
      <c r="N3080">
        <v>3.93</v>
      </c>
      <c r="O3080">
        <v>3.03</v>
      </c>
      <c r="P3080">
        <f xml:space="preserve"> IF(Stock_Info[[#This Row],[Close Price]] &gt; Stock_Info[[#This Row],[Open Price]], 1, 0)</f>
        <v>1</v>
      </c>
      <c r="Q3080" t="str">
        <f>IF(AND(Stock_Info[[#This Row],[% Deli. Qty to Traded Qty]]&gt;80,Stock_Info[[#This Row],[No. of Trades]]&lt;3000),"Unusual Day","")</f>
        <v/>
      </c>
      <c r="R3080" t="str">
        <f>IF(AND(Stock_Info[[#This Row],[Spread High-Low]] &lt; 10, Stock_Info[[#This Row],[% Deli. Qty to Traded Qty]] &gt; 90), "Good Day", "")</f>
        <v/>
      </c>
    </row>
    <row r="3081" spans="1:18">
      <c r="A3081" t="s">
        <v>52</v>
      </c>
      <c r="B3081" s="1">
        <v>45797</v>
      </c>
      <c r="C3081" s="1" t="str">
        <f>"WEEK" &amp;" " &amp;  INT((DAY(Stock_Info[[#This Row],[Date]])+WEEKDAY(DATE(YEAR(Stock_Info[[#This Row],[Date]]),MONTH(Stock_Info[[#This Row],[Date]]),1))-1)/7)+1</f>
        <v>WEEK 4</v>
      </c>
      <c r="D3081" s="12">
        <v>93.39</v>
      </c>
      <c r="E3081" s="12">
        <v>93.39</v>
      </c>
      <c r="F3081" s="12">
        <v>90.43</v>
      </c>
      <c r="G3081" s="12">
        <v>90.91</v>
      </c>
      <c r="H3081" s="12">
        <v>91.659106016961104</v>
      </c>
      <c r="I3081">
        <v>49643</v>
      </c>
      <c r="J3081">
        <v>783</v>
      </c>
      <c r="K3081" s="12">
        <v>4550233</v>
      </c>
      <c r="L3081">
        <v>30675</v>
      </c>
      <c r="M3081">
        <v>61.79</v>
      </c>
      <c r="N3081">
        <v>2.96</v>
      </c>
      <c r="O3081">
        <v>-2.48</v>
      </c>
      <c r="P3081">
        <f xml:space="preserve"> IF(Stock_Info[[#This Row],[Close Price]] &gt; Stock_Info[[#This Row],[Open Price]], 1, 0)</f>
        <v>0</v>
      </c>
      <c r="Q3081" t="str">
        <f>IF(AND(Stock_Info[[#This Row],[% Deli. Qty to Traded Qty]]&gt;80,Stock_Info[[#This Row],[No. of Trades]]&lt;3000),"Unusual Day","")</f>
        <v/>
      </c>
      <c r="R3081" t="str">
        <f>IF(AND(Stock_Info[[#This Row],[Spread High-Low]] &lt; 10, Stock_Info[[#This Row],[% Deli. Qty to Traded Qty]] &gt; 90), "Good Day", "")</f>
        <v/>
      </c>
    </row>
    <row r="3082" spans="1:18">
      <c r="A3082" t="s">
        <v>52</v>
      </c>
      <c r="B3082" s="1">
        <v>45796</v>
      </c>
      <c r="C3082" s="1" t="str">
        <f>"WEEK" &amp;" " &amp;  INT((DAY(Stock_Info[[#This Row],[Date]])+WEEKDAY(DATE(YEAR(Stock_Info[[#This Row],[Date]]),MONTH(Stock_Info[[#This Row],[Date]]),1))-1)/7)+1</f>
        <v>WEEK 4</v>
      </c>
      <c r="D3082" s="12">
        <v>92.05</v>
      </c>
      <c r="E3082" s="12">
        <v>94.6</v>
      </c>
      <c r="F3082" s="12">
        <v>90.9</v>
      </c>
      <c r="G3082" s="12">
        <v>92.06</v>
      </c>
      <c r="H3082" s="12">
        <v>92.618071166182361</v>
      </c>
      <c r="I3082">
        <v>91195</v>
      </c>
      <c r="J3082">
        <v>1209</v>
      </c>
      <c r="K3082" s="12">
        <v>8446305</v>
      </c>
      <c r="L3082">
        <v>47082</v>
      </c>
      <c r="M3082">
        <v>51.63</v>
      </c>
      <c r="N3082">
        <v>3.7</v>
      </c>
      <c r="O3082">
        <v>0.01</v>
      </c>
      <c r="P3082">
        <f xml:space="preserve"> IF(Stock_Info[[#This Row],[Close Price]] &gt; Stock_Info[[#This Row],[Open Price]], 1, 0)</f>
        <v>1</v>
      </c>
      <c r="Q3082" t="str">
        <f>IF(AND(Stock_Info[[#This Row],[% Deli. Qty to Traded Qty]]&gt;80,Stock_Info[[#This Row],[No. of Trades]]&lt;3000),"Unusual Day","")</f>
        <v/>
      </c>
      <c r="R3082" t="str">
        <f>IF(AND(Stock_Info[[#This Row],[Spread High-Low]] &lt; 10, Stock_Info[[#This Row],[% Deli. Qty to Traded Qty]] &gt; 90), "Good Day", "")</f>
        <v/>
      </c>
    </row>
    <row r="3083" spans="1:18">
      <c r="A3083" t="s">
        <v>52</v>
      </c>
      <c r="B3083" s="1">
        <v>45793</v>
      </c>
      <c r="C3083" s="1" t="str">
        <f>"WEEK" &amp;" " &amp;  INT((DAY(Stock_Info[[#This Row],[Date]])+WEEKDAY(DATE(YEAR(Stock_Info[[#This Row],[Date]]),MONTH(Stock_Info[[#This Row],[Date]]),1))-1)/7)+1</f>
        <v>WEEK 3</v>
      </c>
      <c r="D3083" s="12">
        <v>89.44</v>
      </c>
      <c r="E3083" s="12">
        <v>92</v>
      </c>
      <c r="F3083" s="12">
        <v>89.01</v>
      </c>
      <c r="G3083" s="12">
        <v>90.69</v>
      </c>
      <c r="H3083" s="12">
        <v>89.731091095352767</v>
      </c>
      <c r="I3083">
        <v>75163</v>
      </c>
      <c r="J3083">
        <v>1145</v>
      </c>
      <c r="K3083" s="12">
        <v>6744458</v>
      </c>
      <c r="L3083">
        <v>38210</v>
      </c>
      <c r="M3083">
        <v>50.84</v>
      </c>
      <c r="N3083">
        <v>2.99</v>
      </c>
      <c r="O3083">
        <v>1.25</v>
      </c>
      <c r="P3083">
        <f xml:space="preserve"> IF(Stock_Info[[#This Row],[Close Price]] &gt; Stock_Info[[#This Row],[Open Price]], 1, 0)</f>
        <v>1</v>
      </c>
      <c r="Q3083" t="str">
        <f>IF(AND(Stock_Info[[#This Row],[% Deli. Qty to Traded Qty]]&gt;80,Stock_Info[[#This Row],[No. of Trades]]&lt;3000),"Unusual Day","")</f>
        <v/>
      </c>
      <c r="R3083" t="str">
        <f>IF(AND(Stock_Info[[#This Row],[Spread High-Low]] &lt; 10, Stock_Info[[#This Row],[% Deli. Qty to Traded Qty]] &gt; 90), "Good Day", "")</f>
        <v/>
      </c>
    </row>
    <row r="3084" spans="1:18">
      <c r="A3084" t="s">
        <v>52</v>
      </c>
      <c r="B3084" s="1">
        <v>45792</v>
      </c>
      <c r="C3084" s="1" t="str">
        <f>"WEEK" &amp;" " &amp;  INT((DAY(Stock_Info[[#This Row],[Date]])+WEEKDAY(DATE(YEAR(Stock_Info[[#This Row],[Date]]),MONTH(Stock_Info[[#This Row],[Date]]),1))-1)/7)+1</f>
        <v>WEEK 3</v>
      </c>
      <c r="D3084" s="12">
        <v>90</v>
      </c>
      <c r="E3084" s="12">
        <v>90</v>
      </c>
      <c r="F3084" s="12">
        <v>87.4</v>
      </c>
      <c r="G3084" s="12">
        <v>88.71</v>
      </c>
      <c r="H3084" s="12">
        <v>88.592471997916121</v>
      </c>
      <c r="I3084">
        <v>46068</v>
      </c>
      <c r="J3084">
        <v>1143</v>
      </c>
      <c r="K3084" s="12">
        <v>4081278</v>
      </c>
      <c r="L3084">
        <v>32348</v>
      </c>
      <c r="M3084">
        <v>70.22</v>
      </c>
      <c r="N3084">
        <v>2.6</v>
      </c>
      <c r="O3084">
        <v>-1.29</v>
      </c>
      <c r="P3084">
        <f xml:space="preserve"> IF(Stock_Info[[#This Row],[Close Price]] &gt; Stock_Info[[#This Row],[Open Price]], 1, 0)</f>
        <v>0</v>
      </c>
      <c r="Q3084" t="str">
        <f>IF(AND(Stock_Info[[#This Row],[% Deli. Qty to Traded Qty]]&gt;80,Stock_Info[[#This Row],[No. of Trades]]&lt;3000),"Unusual Day","")</f>
        <v/>
      </c>
      <c r="R3084" t="str">
        <f>IF(AND(Stock_Info[[#This Row],[Spread High-Low]] &lt; 10, Stock_Info[[#This Row],[% Deli. Qty to Traded Qty]] &gt; 90), "Good Day", "")</f>
        <v/>
      </c>
    </row>
    <row r="3085" spans="1:18">
      <c r="A3085" t="s">
        <v>52</v>
      </c>
      <c r="B3085" s="1">
        <v>45791</v>
      </c>
      <c r="C3085" s="1" t="str">
        <f>"WEEK" &amp;" " &amp;  INT((DAY(Stock_Info[[#This Row],[Date]])+WEEKDAY(DATE(YEAR(Stock_Info[[#This Row],[Date]]),MONTH(Stock_Info[[#This Row],[Date]]),1))-1)/7)+1</f>
        <v>WEEK 3</v>
      </c>
      <c r="D3085" s="12">
        <v>88.25</v>
      </c>
      <c r="E3085" s="12">
        <v>90.3</v>
      </c>
      <c r="F3085" s="12">
        <v>88.11</v>
      </c>
      <c r="G3085" s="12">
        <v>89.08</v>
      </c>
      <c r="H3085" s="12">
        <v>89.184739600042775</v>
      </c>
      <c r="I3085">
        <v>18702</v>
      </c>
      <c r="J3085">
        <v>294</v>
      </c>
      <c r="K3085" s="12">
        <v>1667933</v>
      </c>
      <c r="L3085">
        <v>11297</v>
      </c>
      <c r="M3085">
        <v>60.41</v>
      </c>
      <c r="N3085">
        <v>2.19</v>
      </c>
      <c r="O3085">
        <v>0.83</v>
      </c>
      <c r="P3085">
        <f xml:space="preserve"> IF(Stock_Info[[#This Row],[Close Price]] &gt; Stock_Info[[#This Row],[Open Price]], 1, 0)</f>
        <v>1</v>
      </c>
      <c r="Q3085" t="str">
        <f>IF(AND(Stock_Info[[#This Row],[% Deli. Qty to Traded Qty]]&gt;80,Stock_Info[[#This Row],[No. of Trades]]&lt;3000),"Unusual Day","")</f>
        <v/>
      </c>
      <c r="R3085" t="str">
        <f>IF(AND(Stock_Info[[#This Row],[Spread High-Low]] &lt; 10, Stock_Info[[#This Row],[% Deli. Qty to Traded Qty]] &gt; 90), "Good Day", "")</f>
        <v/>
      </c>
    </row>
    <row r="3086" spans="1:18">
      <c r="A3086" t="s">
        <v>52</v>
      </c>
      <c r="B3086" s="1">
        <v>45790</v>
      </c>
      <c r="C3086" s="1" t="str">
        <f>"WEEK" &amp;" " &amp;  INT((DAY(Stock_Info[[#This Row],[Date]])+WEEKDAY(DATE(YEAR(Stock_Info[[#This Row],[Date]]),MONTH(Stock_Info[[#This Row],[Date]]),1))-1)/7)+1</f>
        <v>WEEK 3</v>
      </c>
      <c r="D3086" s="12">
        <v>85.2</v>
      </c>
      <c r="E3086" s="12">
        <v>88.5</v>
      </c>
      <c r="F3086" s="12">
        <v>85.2</v>
      </c>
      <c r="G3086" s="12">
        <v>87.98</v>
      </c>
      <c r="H3086" s="12">
        <v>87.322088008958133</v>
      </c>
      <c r="I3086">
        <v>41973</v>
      </c>
      <c r="J3086">
        <v>789</v>
      </c>
      <c r="K3086" s="12">
        <v>3665170</v>
      </c>
      <c r="L3086">
        <v>25680</v>
      </c>
      <c r="M3086">
        <v>61.18</v>
      </c>
      <c r="N3086">
        <v>3.3</v>
      </c>
      <c r="O3086">
        <v>2.78</v>
      </c>
      <c r="P3086">
        <f xml:space="preserve"> IF(Stock_Info[[#This Row],[Close Price]] &gt; Stock_Info[[#This Row],[Open Price]], 1, 0)</f>
        <v>1</v>
      </c>
      <c r="Q3086" t="str">
        <f>IF(AND(Stock_Info[[#This Row],[% Deli. Qty to Traded Qty]]&gt;80,Stock_Info[[#This Row],[No. of Trades]]&lt;3000),"Unusual Day","")</f>
        <v/>
      </c>
      <c r="R3086" t="str">
        <f>IF(AND(Stock_Info[[#This Row],[Spread High-Low]] &lt; 10, Stock_Info[[#This Row],[% Deli. Qty to Traded Qty]] &gt; 90), "Good Day", "")</f>
        <v/>
      </c>
    </row>
    <row r="3087" spans="1:18">
      <c r="A3087" t="s">
        <v>52</v>
      </c>
      <c r="B3087" s="1">
        <v>45789</v>
      </c>
      <c r="C3087" s="1" t="str">
        <f>"WEEK" &amp;" " &amp;  INT((DAY(Stock_Info[[#This Row],[Date]])+WEEKDAY(DATE(YEAR(Stock_Info[[#This Row],[Date]]),MONTH(Stock_Info[[#This Row],[Date]]),1))-1)/7)+1</f>
        <v>WEEK 3</v>
      </c>
      <c r="D3087" s="12">
        <v>87.99</v>
      </c>
      <c r="E3087" s="12">
        <v>87.99</v>
      </c>
      <c r="F3087" s="12">
        <v>85.2</v>
      </c>
      <c r="G3087" s="12">
        <v>85.57</v>
      </c>
      <c r="H3087" s="12">
        <v>85.961925343811401</v>
      </c>
      <c r="I3087">
        <v>50900</v>
      </c>
      <c r="J3087">
        <v>1318</v>
      </c>
      <c r="K3087" s="12">
        <v>4375462</v>
      </c>
      <c r="L3087">
        <v>34364</v>
      </c>
      <c r="M3087">
        <v>67.510000000000005</v>
      </c>
      <c r="N3087">
        <v>2.79</v>
      </c>
      <c r="O3087">
        <v>-2.42</v>
      </c>
      <c r="P3087">
        <f xml:space="preserve"> IF(Stock_Info[[#This Row],[Close Price]] &gt; Stock_Info[[#This Row],[Open Price]], 1, 0)</f>
        <v>0</v>
      </c>
      <c r="Q3087" t="str">
        <f>IF(AND(Stock_Info[[#This Row],[% Deli. Qty to Traded Qty]]&gt;80,Stock_Info[[#This Row],[No. of Trades]]&lt;3000),"Unusual Day","")</f>
        <v/>
      </c>
      <c r="R3087" t="str">
        <f>IF(AND(Stock_Info[[#This Row],[Spread High-Low]] &lt; 10, Stock_Info[[#This Row],[% Deli. Qty to Traded Qty]] &gt; 90), "Good Day", "")</f>
        <v/>
      </c>
    </row>
    <row r="3088" spans="1:18">
      <c r="A3088" t="s">
        <v>52</v>
      </c>
      <c r="B3088" s="1">
        <v>45786</v>
      </c>
      <c r="C3088" s="1" t="str">
        <f>"WEEK" &amp;" " &amp;  INT((DAY(Stock_Info[[#This Row],[Date]])+WEEKDAY(DATE(YEAR(Stock_Info[[#This Row],[Date]]),MONTH(Stock_Info[[#This Row],[Date]]),1))-1)/7)+1</f>
        <v>WEEK 2</v>
      </c>
      <c r="D3088" s="12">
        <v>84.97</v>
      </c>
      <c r="E3088" s="12">
        <v>85.22</v>
      </c>
      <c r="F3088" s="12">
        <v>83.79</v>
      </c>
      <c r="G3088" s="12">
        <v>84.05</v>
      </c>
      <c r="H3088" s="12">
        <v>84.218360096632082</v>
      </c>
      <c r="I3088">
        <v>35185</v>
      </c>
      <c r="J3088">
        <v>1047</v>
      </c>
      <c r="K3088" s="12">
        <v>2963223</v>
      </c>
      <c r="L3088">
        <v>19985</v>
      </c>
      <c r="M3088">
        <v>56.8</v>
      </c>
      <c r="N3088">
        <v>1.43</v>
      </c>
      <c r="O3088">
        <v>-0.92</v>
      </c>
      <c r="P3088">
        <f xml:space="preserve"> IF(Stock_Info[[#This Row],[Close Price]] &gt; Stock_Info[[#This Row],[Open Price]], 1, 0)</f>
        <v>0</v>
      </c>
      <c r="Q3088" t="str">
        <f>IF(AND(Stock_Info[[#This Row],[% Deli. Qty to Traded Qty]]&gt;80,Stock_Info[[#This Row],[No. of Trades]]&lt;3000),"Unusual Day","")</f>
        <v/>
      </c>
      <c r="R3088" t="str">
        <f>IF(AND(Stock_Info[[#This Row],[Spread High-Low]] &lt; 10, Stock_Info[[#This Row],[% Deli. Qty to Traded Qty]] &gt; 90), "Good Day", "")</f>
        <v/>
      </c>
    </row>
    <row r="3089" spans="1:18">
      <c r="A3089" t="s">
        <v>52</v>
      </c>
      <c r="B3089" s="1">
        <v>45785</v>
      </c>
      <c r="C3089" s="1" t="str">
        <f>"WEEK" &amp;" " &amp;  INT((DAY(Stock_Info[[#This Row],[Date]])+WEEKDAY(DATE(YEAR(Stock_Info[[#This Row],[Date]]),MONTH(Stock_Info[[#This Row],[Date]]),1))-1)/7)+1</f>
        <v>WEEK 2</v>
      </c>
      <c r="D3089" s="12">
        <v>85.51</v>
      </c>
      <c r="E3089" s="12">
        <v>87.8</v>
      </c>
      <c r="F3089" s="12">
        <v>84.8</v>
      </c>
      <c r="G3089" s="12">
        <v>84.97</v>
      </c>
      <c r="H3089" s="12">
        <v>86.038184892612875</v>
      </c>
      <c r="I3089">
        <v>39623</v>
      </c>
      <c r="J3089">
        <v>1468</v>
      </c>
      <c r="K3089" s="12">
        <v>3409091</v>
      </c>
      <c r="L3089">
        <v>18048</v>
      </c>
      <c r="M3089">
        <v>45.55</v>
      </c>
      <c r="N3089">
        <v>3</v>
      </c>
      <c r="O3089">
        <v>-0.54</v>
      </c>
      <c r="P3089">
        <f xml:space="preserve"> IF(Stock_Info[[#This Row],[Close Price]] &gt; Stock_Info[[#This Row],[Open Price]], 1, 0)</f>
        <v>0</v>
      </c>
      <c r="Q3089" t="str">
        <f>IF(AND(Stock_Info[[#This Row],[% Deli. Qty to Traded Qty]]&gt;80,Stock_Info[[#This Row],[No. of Trades]]&lt;3000),"Unusual Day","")</f>
        <v/>
      </c>
      <c r="R3089" t="str">
        <f>IF(AND(Stock_Info[[#This Row],[Spread High-Low]] &lt; 10, Stock_Info[[#This Row],[% Deli. Qty to Traded Qty]] &gt; 90), "Good Day", "")</f>
        <v/>
      </c>
    </row>
    <row r="3090" spans="1:18">
      <c r="A3090" t="s">
        <v>52</v>
      </c>
      <c r="B3090" s="1">
        <v>45784</v>
      </c>
      <c r="C3090" s="1" t="str">
        <f>"WEEK" &amp;" " &amp;  INT((DAY(Stock_Info[[#This Row],[Date]])+WEEKDAY(DATE(YEAR(Stock_Info[[#This Row],[Date]]),MONTH(Stock_Info[[#This Row],[Date]]),1))-1)/7)+1</f>
        <v>WEEK 2</v>
      </c>
      <c r="D3090" s="12">
        <v>83.51</v>
      </c>
      <c r="E3090" s="12">
        <v>85.94</v>
      </c>
      <c r="F3090" s="12">
        <v>83.51</v>
      </c>
      <c r="G3090" s="12">
        <v>84.69</v>
      </c>
      <c r="H3090" s="12">
        <v>84.330786751447278</v>
      </c>
      <c r="I3090">
        <v>42148</v>
      </c>
      <c r="J3090">
        <v>1039</v>
      </c>
      <c r="K3090" s="12">
        <v>3554374</v>
      </c>
      <c r="L3090">
        <v>28945</v>
      </c>
      <c r="M3090">
        <v>68.67</v>
      </c>
      <c r="N3090">
        <v>2.4300000000000002</v>
      </c>
      <c r="O3090">
        <v>1.18</v>
      </c>
      <c r="P3090">
        <f xml:space="preserve"> IF(Stock_Info[[#This Row],[Close Price]] &gt; Stock_Info[[#This Row],[Open Price]], 1, 0)</f>
        <v>1</v>
      </c>
      <c r="Q3090" t="str">
        <f>IF(AND(Stock_Info[[#This Row],[% Deli. Qty to Traded Qty]]&gt;80,Stock_Info[[#This Row],[No. of Trades]]&lt;3000),"Unusual Day","")</f>
        <v/>
      </c>
      <c r="R3090" t="str">
        <f>IF(AND(Stock_Info[[#This Row],[Spread High-Low]] &lt; 10, Stock_Info[[#This Row],[% Deli. Qty to Traded Qty]] &gt; 90), "Good Day", "")</f>
        <v/>
      </c>
    </row>
    <row r="3091" spans="1:18">
      <c r="A3091" t="s">
        <v>52</v>
      </c>
      <c r="B3091" s="1">
        <v>45783</v>
      </c>
      <c r="C3091" s="1" t="str">
        <f>"WEEK" &amp;" " &amp;  INT((DAY(Stock_Info[[#This Row],[Date]])+WEEKDAY(DATE(YEAR(Stock_Info[[#This Row],[Date]]),MONTH(Stock_Info[[#This Row],[Date]]),1))-1)/7)+1</f>
        <v>WEEK 2</v>
      </c>
      <c r="D3091" s="12">
        <v>86.38</v>
      </c>
      <c r="E3091" s="12">
        <v>88.18</v>
      </c>
      <c r="F3091" s="12">
        <v>84.71</v>
      </c>
      <c r="G3091" s="12">
        <v>85.19</v>
      </c>
      <c r="H3091" s="12">
        <v>85.832190102890735</v>
      </c>
      <c r="I3091">
        <v>40820</v>
      </c>
      <c r="J3091">
        <v>966</v>
      </c>
      <c r="K3091" s="12">
        <v>3503670</v>
      </c>
      <c r="L3091">
        <v>26009</v>
      </c>
      <c r="M3091">
        <v>63.72</v>
      </c>
      <c r="N3091">
        <v>3.47</v>
      </c>
      <c r="O3091">
        <v>-1.19</v>
      </c>
      <c r="P3091">
        <f xml:space="preserve"> IF(Stock_Info[[#This Row],[Close Price]] &gt; Stock_Info[[#This Row],[Open Price]], 1, 0)</f>
        <v>0</v>
      </c>
      <c r="Q3091" t="str">
        <f>IF(AND(Stock_Info[[#This Row],[% Deli. Qty to Traded Qty]]&gt;80,Stock_Info[[#This Row],[No. of Trades]]&lt;3000),"Unusual Day","")</f>
        <v/>
      </c>
      <c r="R3091" t="str">
        <f>IF(AND(Stock_Info[[#This Row],[Spread High-Low]] &lt; 10, Stock_Info[[#This Row],[% Deli. Qty to Traded Qty]] &gt; 90), "Good Day", "")</f>
        <v/>
      </c>
    </row>
    <row r="3092" spans="1:18">
      <c r="A3092" t="s">
        <v>52</v>
      </c>
      <c r="B3092" s="1">
        <v>45782</v>
      </c>
      <c r="C3092" s="1" t="str">
        <f>"WEEK" &amp;" " &amp;  INT((DAY(Stock_Info[[#This Row],[Date]])+WEEKDAY(DATE(YEAR(Stock_Info[[#This Row],[Date]]),MONTH(Stock_Info[[#This Row],[Date]]),1))-1)/7)+1</f>
        <v>WEEK 2</v>
      </c>
      <c r="D3092" s="12">
        <v>86.29</v>
      </c>
      <c r="E3092" s="12">
        <v>88.8</v>
      </c>
      <c r="F3092" s="12">
        <v>86.29</v>
      </c>
      <c r="G3092" s="12">
        <v>87.4</v>
      </c>
      <c r="H3092" s="12">
        <v>88.057372346528979</v>
      </c>
      <c r="I3092">
        <v>24402</v>
      </c>
      <c r="J3092">
        <v>605</v>
      </c>
      <c r="K3092" s="12">
        <v>2148776</v>
      </c>
      <c r="L3092">
        <v>14475</v>
      </c>
      <c r="M3092">
        <v>59.32</v>
      </c>
      <c r="N3092">
        <v>2.5099999999999998</v>
      </c>
      <c r="O3092">
        <v>1.1100000000000001</v>
      </c>
      <c r="P3092">
        <f xml:space="preserve"> IF(Stock_Info[[#This Row],[Close Price]] &gt; Stock_Info[[#This Row],[Open Price]], 1, 0)</f>
        <v>1</v>
      </c>
      <c r="Q3092" t="str">
        <f>IF(AND(Stock_Info[[#This Row],[% Deli. Qty to Traded Qty]]&gt;80,Stock_Info[[#This Row],[No. of Trades]]&lt;3000),"Unusual Day","")</f>
        <v/>
      </c>
      <c r="R3092" t="str">
        <f>IF(AND(Stock_Info[[#This Row],[Spread High-Low]] &lt; 10, Stock_Info[[#This Row],[% Deli. Qty to Traded Qty]] &gt; 90), "Good Day", "")</f>
        <v/>
      </c>
    </row>
    <row r="3093" spans="1:18">
      <c r="A3093" t="s">
        <v>52</v>
      </c>
      <c r="B3093" s="1">
        <v>45779</v>
      </c>
      <c r="C3093" s="1" t="str">
        <f>"WEEK" &amp;" " &amp;  INT((DAY(Stock_Info[[#This Row],[Date]])+WEEKDAY(DATE(YEAR(Stock_Info[[#This Row],[Date]]),MONTH(Stock_Info[[#This Row],[Date]]),1))-1)/7)+1</f>
        <v>WEEK 1</v>
      </c>
      <c r="D3093" s="12">
        <v>88.86</v>
      </c>
      <c r="E3093" s="12">
        <v>90.37</v>
      </c>
      <c r="F3093" s="12">
        <v>87.44</v>
      </c>
      <c r="G3093" s="12">
        <v>88.14</v>
      </c>
      <c r="H3093" s="12">
        <v>89.049385450116262</v>
      </c>
      <c r="I3093">
        <v>18062</v>
      </c>
      <c r="J3093">
        <v>571</v>
      </c>
      <c r="K3093" s="12">
        <v>1608410</v>
      </c>
      <c r="L3093">
        <v>10843</v>
      </c>
      <c r="M3093">
        <v>60.03</v>
      </c>
      <c r="N3093">
        <v>2.93</v>
      </c>
      <c r="O3093">
        <v>-0.72</v>
      </c>
      <c r="P3093">
        <f xml:space="preserve"> IF(Stock_Info[[#This Row],[Close Price]] &gt; Stock_Info[[#This Row],[Open Price]], 1, 0)</f>
        <v>0</v>
      </c>
      <c r="Q3093" t="str">
        <f>IF(AND(Stock_Info[[#This Row],[% Deli. Qty to Traded Qty]]&gt;80,Stock_Info[[#This Row],[No. of Trades]]&lt;3000),"Unusual Day","")</f>
        <v/>
      </c>
      <c r="R3093" t="str">
        <f>IF(AND(Stock_Info[[#This Row],[Spread High-Low]] &lt; 10, Stock_Info[[#This Row],[% Deli. Qty to Traded Qty]] &gt; 90), "Good Day", "")</f>
        <v/>
      </c>
    </row>
    <row r="3094" spans="1:18">
      <c r="A3094" t="s">
        <v>52</v>
      </c>
      <c r="B3094" s="1">
        <v>45777</v>
      </c>
      <c r="C3094" s="1" t="str">
        <f>"WEEK" &amp;" " &amp;  INT((DAY(Stock_Info[[#This Row],[Date]])+WEEKDAY(DATE(YEAR(Stock_Info[[#This Row],[Date]]),MONTH(Stock_Info[[#This Row],[Date]]),1))-1)/7)+1</f>
        <v>WEEK 5</v>
      </c>
      <c r="D3094" s="12">
        <v>92.25</v>
      </c>
      <c r="E3094" s="12">
        <v>93.66</v>
      </c>
      <c r="F3094" s="12">
        <v>88.5</v>
      </c>
      <c r="G3094" s="12">
        <v>88.8</v>
      </c>
      <c r="H3094" s="12">
        <v>90.426584218014668</v>
      </c>
      <c r="I3094">
        <v>91370</v>
      </c>
      <c r="J3094">
        <v>1441</v>
      </c>
      <c r="K3094" s="12">
        <v>8262277</v>
      </c>
      <c r="L3094">
        <v>34572</v>
      </c>
      <c r="M3094">
        <v>37.840000000000003</v>
      </c>
      <c r="N3094">
        <v>5.16</v>
      </c>
      <c r="O3094">
        <v>-3.45</v>
      </c>
      <c r="P3094">
        <f xml:space="preserve"> IF(Stock_Info[[#This Row],[Close Price]] &gt; Stock_Info[[#This Row],[Open Price]], 1, 0)</f>
        <v>0</v>
      </c>
      <c r="Q3094" t="str">
        <f>IF(AND(Stock_Info[[#This Row],[% Deli. Qty to Traded Qty]]&gt;80,Stock_Info[[#This Row],[No. of Trades]]&lt;3000),"Unusual Day","")</f>
        <v/>
      </c>
      <c r="R3094" t="str">
        <f>IF(AND(Stock_Info[[#This Row],[Spread High-Low]] &lt; 10, Stock_Info[[#This Row],[% Deli. Qty to Traded Qty]] &gt; 90), "Good Day", "")</f>
        <v/>
      </c>
    </row>
    <row r="3095" spans="1:18">
      <c r="A3095" t="s">
        <v>52</v>
      </c>
      <c r="B3095" s="1">
        <v>45776</v>
      </c>
      <c r="C3095" s="1" t="str">
        <f>"WEEK" &amp;" " &amp;  INT((DAY(Stock_Info[[#This Row],[Date]])+WEEKDAY(DATE(YEAR(Stock_Info[[#This Row],[Date]]),MONTH(Stock_Info[[#This Row],[Date]]),1))-1)/7)+1</f>
        <v>WEEK 5</v>
      </c>
      <c r="D3095" s="12">
        <v>91</v>
      </c>
      <c r="E3095" s="12">
        <v>91.7</v>
      </c>
      <c r="F3095" s="12">
        <v>89.02</v>
      </c>
      <c r="G3095" s="12">
        <v>89.62</v>
      </c>
      <c r="H3095" s="12">
        <v>90.248652841280204</v>
      </c>
      <c r="I3095">
        <v>24496</v>
      </c>
      <c r="J3095">
        <v>532</v>
      </c>
      <c r="K3095" s="12">
        <v>2210731</v>
      </c>
      <c r="L3095">
        <v>17211</v>
      </c>
      <c r="M3095">
        <v>70.260000000000005</v>
      </c>
      <c r="N3095">
        <v>2.68</v>
      </c>
      <c r="O3095">
        <v>-1.38</v>
      </c>
      <c r="P3095">
        <f xml:space="preserve"> IF(Stock_Info[[#This Row],[Close Price]] &gt; Stock_Info[[#This Row],[Open Price]], 1, 0)</f>
        <v>0</v>
      </c>
      <c r="Q3095" t="str">
        <f>IF(AND(Stock_Info[[#This Row],[% Deli. Qty to Traded Qty]]&gt;80,Stock_Info[[#This Row],[No. of Trades]]&lt;3000),"Unusual Day","")</f>
        <v/>
      </c>
      <c r="R3095" t="str">
        <f>IF(AND(Stock_Info[[#This Row],[Spread High-Low]] &lt; 10, Stock_Info[[#This Row],[% Deli. Qty to Traded Qty]] &gt; 90), "Good Day", "")</f>
        <v/>
      </c>
    </row>
    <row r="3096" spans="1:18">
      <c r="A3096" t="s">
        <v>52</v>
      </c>
      <c r="B3096" s="1">
        <v>45775</v>
      </c>
      <c r="C3096" s="1" t="str">
        <f>"WEEK" &amp;" " &amp;  INT((DAY(Stock_Info[[#This Row],[Date]])+WEEKDAY(DATE(YEAR(Stock_Info[[#This Row],[Date]]),MONTH(Stock_Info[[#This Row],[Date]]),1))-1)/7)+1</f>
        <v>WEEK 5</v>
      </c>
      <c r="D3096" s="12">
        <v>90.9</v>
      </c>
      <c r="E3096" s="12">
        <v>90.9</v>
      </c>
      <c r="F3096" s="12">
        <v>89</v>
      </c>
      <c r="G3096" s="12">
        <v>89.31</v>
      </c>
      <c r="H3096" s="12">
        <v>89.604790626733219</v>
      </c>
      <c r="I3096">
        <v>28848</v>
      </c>
      <c r="J3096">
        <v>884</v>
      </c>
      <c r="K3096" s="12">
        <v>2584919</v>
      </c>
      <c r="L3096">
        <v>18142</v>
      </c>
      <c r="M3096">
        <v>62.89</v>
      </c>
      <c r="N3096">
        <v>1.9</v>
      </c>
      <c r="O3096">
        <v>-1.59</v>
      </c>
      <c r="P3096">
        <f xml:space="preserve"> IF(Stock_Info[[#This Row],[Close Price]] &gt; Stock_Info[[#This Row],[Open Price]], 1, 0)</f>
        <v>0</v>
      </c>
      <c r="Q3096" t="str">
        <f>IF(AND(Stock_Info[[#This Row],[% Deli. Qty to Traded Qty]]&gt;80,Stock_Info[[#This Row],[No. of Trades]]&lt;3000),"Unusual Day","")</f>
        <v/>
      </c>
      <c r="R3096" t="str">
        <f>IF(AND(Stock_Info[[#This Row],[Spread High-Low]] &lt; 10, Stock_Info[[#This Row],[% Deli. Qty to Traded Qty]] &gt; 90), "Good Day", "")</f>
        <v/>
      </c>
    </row>
    <row r="3097" spans="1:18">
      <c r="A3097" t="s">
        <v>52</v>
      </c>
      <c r="B3097" s="1">
        <v>45772</v>
      </c>
      <c r="C3097" s="1" t="str">
        <f>"WEEK" &amp;" " &amp;  INT((DAY(Stock_Info[[#This Row],[Date]])+WEEKDAY(DATE(YEAR(Stock_Info[[#This Row],[Date]]),MONTH(Stock_Info[[#This Row],[Date]]),1))-1)/7)+1</f>
        <v>WEEK 4</v>
      </c>
      <c r="D3097" s="12">
        <v>93</v>
      </c>
      <c r="E3097" s="12">
        <v>93</v>
      </c>
      <c r="F3097" s="12">
        <v>89.43</v>
      </c>
      <c r="G3097" s="12">
        <v>90.02</v>
      </c>
      <c r="H3097" s="12">
        <v>90.416935729515686</v>
      </c>
      <c r="I3097">
        <v>16415</v>
      </c>
      <c r="J3097">
        <v>774</v>
      </c>
      <c r="K3097" s="12">
        <v>1484194</v>
      </c>
      <c r="L3097">
        <v>9219</v>
      </c>
      <c r="M3097">
        <v>56.16</v>
      </c>
      <c r="N3097">
        <v>3.57</v>
      </c>
      <c r="O3097">
        <v>-2.98</v>
      </c>
      <c r="P3097">
        <f xml:space="preserve"> IF(Stock_Info[[#This Row],[Close Price]] &gt; Stock_Info[[#This Row],[Open Price]], 1, 0)</f>
        <v>0</v>
      </c>
      <c r="Q3097" t="str">
        <f>IF(AND(Stock_Info[[#This Row],[% Deli. Qty to Traded Qty]]&gt;80,Stock_Info[[#This Row],[No. of Trades]]&lt;3000),"Unusual Day","")</f>
        <v/>
      </c>
      <c r="R3097" t="str">
        <f>IF(AND(Stock_Info[[#This Row],[Spread High-Low]] &lt; 10, Stock_Info[[#This Row],[% Deli. Qty to Traded Qty]] &gt; 90), "Good Day", "")</f>
        <v/>
      </c>
    </row>
    <row r="3098" spans="1:18">
      <c r="A3098" t="s">
        <v>52</v>
      </c>
      <c r="B3098" s="1">
        <v>45771</v>
      </c>
      <c r="C3098" s="1" t="str">
        <f>"WEEK" &amp;" " &amp;  INT((DAY(Stock_Info[[#This Row],[Date]])+WEEKDAY(DATE(YEAR(Stock_Info[[#This Row],[Date]]),MONTH(Stock_Info[[#This Row],[Date]]),1))-1)/7)+1</f>
        <v>WEEK 4</v>
      </c>
      <c r="D3098" s="12">
        <v>93.98</v>
      </c>
      <c r="E3098" s="12">
        <v>93.98</v>
      </c>
      <c r="F3098" s="12">
        <v>91.45</v>
      </c>
      <c r="G3098" s="12">
        <v>92.29</v>
      </c>
      <c r="H3098" s="12">
        <v>92.784442318015266</v>
      </c>
      <c r="I3098">
        <v>42847</v>
      </c>
      <c r="J3098">
        <v>539</v>
      </c>
      <c r="K3098" s="12">
        <v>3975535</v>
      </c>
      <c r="L3098">
        <v>26076</v>
      </c>
      <c r="M3098">
        <v>60.86</v>
      </c>
      <c r="N3098">
        <v>2.5299999999999998</v>
      </c>
      <c r="O3098">
        <v>-1.69</v>
      </c>
      <c r="P3098">
        <f xml:space="preserve"> IF(Stock_Info[[#This Row],[Close Price]] &gt; Stock_Info[[#This Row],[Open Price]], 1, 0)</f>
        <v>0</v>
      </c>
      <c r="Q3098" t="str">
        <f>IF(AND(Stock_Info[[#This Row],[% Deli. Qty to Traded Qty]]&gt;80,Stock_Info[[#This Row],[No. of Trades]]&lt;3000),"Unusual Day","")</f>
        <v/>
      </c>
      <c r="R3098" t="str">
        <f>IF(AND(Stock_Info[[#This Row],[Spread High-Low]] &lt; 10, Stock_Info[[#This Row],[% Deli. Qty to Traded Qty]] &gt; 90), "Good Day", "")</f>
        <v/>
      </c>
    </row>
    <row r="3099" spans="1:18">
      <c r="A3099" t="s">
        <v>52</v>
      </c>
      <c r="B3099" s="1">
        <v>45770</v>
      </c>
      <c r="C3099" s="1" t="str">
        <f>"WEEK" &amp;" " &amp;  INT((DAY(Stock_Info[[#This Row],[Date]])+WEEKDAY(DATE(YEAR(Stock_Info[[#This Row],[Date]]),MONTH(Stock_Info[[#This Row],[Date]]),1))-1)/7)+1</f>
        <v>WEEK 4</v>
      </c>
      <c r="D3099" s="12">
        <v>93.89</v>
      </c>
      <c r="E3099" s="12">
        <v>94.29</v>
      </c>
      <c r="F3099" s="12">
        <v>90.17</v>
      </c>
      <c r="G3099" s="12">
        <v>92.75</v>
      </c>
      <c r="H3099" s="12">
        <v>92.142301038062286</v>
      </c>
      <c r="I3099">
        <v>16184</v>
      </c>
      <c r="J3099">
        <v>553</v>
      </c>
      <c r="K3099" s="12">
        <v>1491231</v>
      </c>
      <c r="L3099">
        <v>6451</v>
      </c>
      <c r="M3099">
        <v>39.86</v>
      </c>
      <c r="N3099">
        <v>4.12</v>
      </c>
      <c r="O3099">
        <v>-1.1399999999999999</v>
      </c>
      <c r="P3099">
        <f xml:space="preserve"> IF(Stock_Info[[#This Row],[Close Price]] &gt; Stock_Info[[#This Row],[Open Price]], 1, 0)</f>
        <v>0</v>
      </c>
      <c r="Q3099" t="str">
        <f>IF(AND(Stock_Info[[#This Row],[% Deli. Qty to Traded Qty]]&gt;80,Stock_Info[[#This Row],[No. of Trades]]&lt;3000),"Unusual Day","")</f>
        <v/>
      </c>
      <c r="R3099" t="str">
        <f>IF(AND(Stock_Info[[#This Row],[Spread High-Low]] &lt; 10, Stock_Info[[#This Row],[% Deli. Qty to Traded Qty]] &gt; 90), "Good Day", "")</f>
        <v/>
      </c>
    </row>
    <row r="3100" spans="1:18">
      <c r="A3100" t="s">
        <v>52</v>
      </c>
      <c r="B3100" s="1">
        <v>45769</v>
      </c>
      <c r="C3100" s="1" t="str">
        <f>"WEEK" &amp;" " &amp;  INT((DAY(Stock_Info[[#This Row],[Date]])+WEEKDAY(DATE(YEAR(Stock_Info[[#This Row],[Date]]),MONTH(Stock_Info[[#This Row],[Date]]),1))-1)/7)+1</f>
        <v>WEEK 4</v>
      </c>
      <c r="D3100" s="12">
        <v>95</v>
      </c>
      <c r="E3100" s="12">
        <v>95</v>
      </c>
      <c r="F3100" s="12">
        <v>92.78</v>
      </c>
      <c r="G3100" s="12">
        <v>93.01</v>
      </c>
      <c r="H3100" s="12">
        <v>93.110747847520585</v>
      </c>
      <c r="I3100">
        <v>58421</v>
      </c>
      <c r="J3100">
        <v>713</v>
      </c>
      <c r="K3100" s="12">
        <v>5439623</v>
      </c>
      <c r="L3100">
        <v>38163</v>
      </c>
      <c r="M3100">
        <v>65.319999999999993</v>
      </c>
      <c r="N3100">
        <v>2.2200000000000002</v>
      </c>
      <c r="O3100">
        <v>-1.99</v>
      </c>
      <c r="P3100">
        <f xml:space="preserve"> IF(Stock_Info[[#This Row],[Close Price]] &gt; Stock_Info[[#This Row],[Open Price]], 1, 0)</f>
        <v>0</v>
      </c>
      <c r="Q3100" t="str">
        <f>IF(AND(Stock_Info[[#This Row],[% Deli. Qty to Traded Qty]]&gt;80,Stock_Info[[#This Row],[No. of Trades]]&lt;3000),"Unusual Day","")</f>
        <v/>
      </c>
      <c r="R3100" t="str">
        <f>IF(AND(Stock_Info[[#This Row],[Spread High-Low]] &lt; 10, Stock_Info[[#This Row],[% Deli. Qty to Traded Qty]] &gt; 90), "Good Day", "")</f>
        <v/>
      </c>
    </row>
    <row r="3101" spans="1:18">
      <c r="A3101" t="s">
        <v>52</v>
      </c>
      <c r="B3101" s="1">
        <v>45768</v>
      </c>
      <c r="C3101" s="1" t="str">
        <f>"WEEK" &amp;" " &amp;  INT((DAY(Stock_Info[[#This Row],[Date]])+WEEKDAY(DATE(YEAR(Stock_Info[[#This Row],[Date]]),MONTH(Stock_Info[[#This Row],[Date]]),1))-1)/7)+1</f>
        <v>WEEK 4</v>
      </c>
      <c r="D3101" s="12">
        <v>91.79</v>
      </c>
      <c r="E3101" s="12">
        <v>93.9</v>
      </c>
      <c r="F3101" s="12">
        <v>91.79</v>
      </c>
      <c r="G3101" s="12">
        <v>93.23</v>
      </c>
      <c r="H3101" s="12">
        <v>93.092775584249281</v>
      </c>
      <c r="I3101">
        <v>93710</v>
      </c>
      <c r="J3101">
        <v>1297</v>
      </c>
      <c r="K3101" s="12">
        <v>8723724</v>
      </c>
      <c r="L3101">
        <v>51111</v>
      </c>
      <c r="M3101">
        <v>54.54</v>
      </c>
      <c r="N3101">
        <v>2.11</v>
      </c>
      <c r="O3101">
        <v>1.44</v>
      </c>
      <c r="P3101">
        <f xml:space="preserve"> IF(Stock_Info[[#This Row],[Close Price]] &gt; Stock_Info[[#This Row],[Open Price]], 1, 0)</f>
        <v>1</v>
      </c>
      <c r="Q3101" t="str">
        <f>IF(AND(Stock_Info[[#This Row],[% Deli. Qty to Traded Qty]]&gt;80,Stock_Info[[#This Row],[No. of Trades]]&lt;3000),"Unusual Day","")</f>
        <v/>
      </c>
      <c r="R3101" t="str">
        <f>IF(AND(Stock_Info[[#This Row],[Spread High-Low]] &lt; 10, Stock_Info[[#This Row],[% Deli. Qty to Traded Qty]] &gt; 90), "Good Day", "")</f>
        <v/>
      </c>
    </row>
    <row r="3102" spans="1:18">
      <c r="A3102" t="s">
        <v>52</v>
      </c>
      <c r="B3102" s="1">
        <v>45764</v>
      </c>
      <c r="C3102" s="1" t="str">
        <f>"WEEK" &amp;" " &amp;  INT((DAY(Stock_Info[[#This Row],[Date]])+WEEKDAY(DATE(YEAR(Stock_Info[[#This Row],[Date]]),MONTH(Stock_Info[[#This Row],[Date]]),1))-1)/7)+1</f>
        <v>WEEK 3</v>
      </c>
      <c r="D3102" s="12">
        <v>88.91</v>
      </c>
      <c r="E3102" s="12">
        <v>91.81</v>
      </c>
      <c r="F3102" s="12">
        <v>88.91</v>
      </c>
      <c r="G3102" s="12">
        <v>90.78</v>
      </c>
      <c r="H3102" s="12">
        <v>90.152718715164525</v>
      </c>
      <c r="I3102">
        <v>48442</v>
      </c>
      <c r="J3102">
        <v>1228</v>
      </c>
      <c r="K3102" s="12">
        <v>4367178</v>
      </c>
      <c r="L3102">
        <v>23415</v>
      </c>
      <c r="M3102">
        <v>48.34</v>
      </c>
      <c r="N3102">
        <v>2.9</v>
      </c>
      <c r="O3102">
        <v>1.87</v>
      </c>
      <c r="P3102">
        <f xml:space="preserve"> IF(Stock_Info[[#This Row],[Close Price]] &gt; Stock_Info[[#This Row],[Open Price]], 1, 0)</f>
        <v>1</v>
      </c>
      <c r="Q3102" t="str">
        <f>IF(AND(Stock_Info[[#This Row],[% Deli. Qty to Traded Qty]]&gt;80,Stock_Info[[#This Row],[No. of Trades]]&lt;3000),"Unusual Day","")</f>
        <v/>
      </c>
      <c r="R3102" t="str">
        <f>IF(AND(Stock_Info[[#This Row],[Spread High-Low]] &lt; 10, Stock_Info[[#This Row],[% Deli. Qty to Traded Qty]] &gt; 90), "Good Day", "")</f>
        <v/>
      </c>
    </row>
    <row r="3103" spans="1:18">
      <c r="A3103" t="s">
        <v>52</v>
      </c>
      <c r="B3103" s="1">
        <v>45763</v>
      </c>
      <c r="C3103" s="1" t="str">
        <f>"WEEK" &amp;" " &amp;  INT((DAY(Stock_Info[[#This Row],[Date]])+WEEKDAY(DATE(YEAR(Stock_Info[[#This Row],[Date]]),MONTH(Stock_Info[[#This Row],[Date]]),1))-1)/7)+1</f>
        <v>WEEK 3</v>
      </c>
      <c r="D3103" s="12">
        <v>88</v>
      </c>
      <c r="E3103" s="12">
        <v>90.9</v>
      </c>
      <c r="F3103" s="12">
        <v>88</v>
      </c>
      <c r="G3103" s="12">
        <v>89.5</v>
      </c>
      <c r="H3103" s="12">
        <v>89.331312269135111</v>
      </c>
      <c r="I3103">
        <v>67951</v>
      </c>
      <c r="J3103">
        <v>989</v>
      </c>
      <c r="K3103" s="12">
        <v>6070152</v>
      </c>
      <c r="L3103">
        <v>40939</v>
      </c>
      <c r="M3103">
        <v>60.25</v>
      </c>
      <c r="N3103">
        <v>2.9</v>
      </c>
      <c r="O3103">
        <v>1.5</v>
      </c>
      <c r="P3103">
        <f xml:space="preserve"> IF(Stock_Info[[#This Row],[Close Price]] &gt; Stock_Info[[#This Row],[Open Price]], 1, 0)</f>
        <v>1</v>
      </c>
      <c r="Q3103" t="str">
        <f>IF(AND(Stock_Info[[#This Row],[% Deli. Qty to Traded Qty]]&gt;80,Stock_Info[[#This Row],[No. of Trades]]&lt;3000),"Unusual Day","")</f>
        <v/>
      </c>
      <c r="R3103" t="str">
        <f>IF(AND(Stock_Info[[#This Row],[Spread High-Low]] &lt; 10, Stock_Info[[#This Row],[% Deli. Qty to Traded Qty]] &gt; 90), "Good Day", "")</f>
        <v/>
      </c>
    </row>
    <row r="3104" spans="1:18">
      <c r="A3104" t="s">
        <v>52</v>
      </c>
      <c r="B3104" s="1">
        <v>45762</v>
      </c>
      <c r="C3104" s="1" t="str">
        <f>"WEEK" &amp;" " &amp;  INT((DAY(Stock_Info[[#This Row],[Date]])+WEEKDAY(DATE(YEAR(Stock_Info[[#This Row],[Date]]),MONTH(Stock_Info[[#This Row],[Date]]),1))-1)/7)+1</f>
        <v>WEEK 3</v>
      </c>
      <c r="D3104" s="12">
        <v>84.9</v>
      </c>
      <c r="E3104" s="12">
        <v>87.88</v>
      </c>
      <c r="F3104" s="12">
        <v>84.9</v>
      </c>
      <c r="G3104" s="12">
        <v>87.07</v>
      </c>
      <c r="H3104" s="12">
        <v>87.321104585780333</v>
      </c>
      <c r="I3104">
        <v>40015</v>
      </c>
      <c r="J3104">
        <v>1567</v>
      </c>
      <c r="K3104" s="12">
        <v>3494154</v>
      </c>
      <c r="L3104">
        <v>18124</v>
      </c>
      <c r="M3104">
        <v>45.29</v>
      </c>
      <c r="N3104">
        <v>2.98</v>
      </c>
      <c r="O3104">
        <v>2.17</v>
      </c>
      <c r="P3104">
        <f xml:space="preserve"> IF(Stock_Info[[#This Row],[Close Price]] &gt; Stock_Info[[#This Row],[Open Price]], 1, 0)</f>
        <v>1</v>
      </c>
      <c r="Q3104" t="str">
        <f>IF(AND(Stock_Info[[#This Row],[% Deli. Qty to Traded Qty]]&gt;80,Stock_Info[[#This Row],[No. of Trades]]&lt;3000),"Unusual Day","")</f>
        <v/>
      </c>
      <c r="R3104" t="str">
        <f>IF(AND(Stock_Info[[#This Row],[Spread High-Low]] &lt; 10, Stock_Info[[#This Row],[% Deli. Qty to Traded Qty]] &gt; 90), "Good Day", "")</f>
        <v/>
      </c>
    </row>
    <row r="3105" spans="1:18">
      <c r="A3105" t="s">
        <v>52</v>
      </c>
      <c r="B3105" s="1">
        <v>45758</v>
      </c>
      <c r="C3105" s="1" t="str">
        <f>"WEEK" &amp;" " &amp;  INT((DAY(Stock_Info[[#This Row],[Date]])+WEEKDAY(DATE(YEAR(Stock_Info[[#This Row],[Date]]),MONTH(Stock_Info[[#This Row],[Date]]),1))-1)/7)+1</f>
        <v>WEEK 2</v>
      </c>
      <c r="D3105" s="12">
        <v>86.77</v>
      </c>
      <c r="E3105" s="12">
        <v>86.77</v>
      </c>
      <c r="F3105" s="12">
        <v>83.91</v>
      </c>
      <c r="G3105" s="12">
        <v>84.09</v>
      </c>
      <c r="H3105" s="12">
        <v>84.662326664549596</v>
      </c>
      <c r="I3105">
        <v>18894</v>
      </c>
      <c r="J3105">
        <v>520</v>
      </c>
      <c r="K3105" s="12">
        <v>1599610</v>
      </c>
      <c r="L3105">
        <v>9666</v>
      </c>
      <c r="M3105">
        <v>51.16</v>
      </c>
      <c r="N3105">
        <v>2.86</v>
      </c>
      <c r="O3105">
        <v>-2.68</v>
      </c>
      <c r="P3105">
        <f xml:space="preserve"> IF(Stock_Info[[#This Row],[Close Price]] &gt; Stock_Info[[#This Row],[Open Price]], 1, 0)</f>
        <v>0</v>
      </c>
      <c r="Q3105" t="str">
        <f>IF(AND(Stock_Info[[#This Row],[% Deli. Qty to Traded Qty]]&gt;80,Stock_Info[[#This Row],[No. of Trades]]&lt;3000),"Unusual Day","")</f>
        <v/>
      </c>
      <c r="R3105" t="str">
        <f>IF(AND(Stock_Info[[#This Row],[Spread High-Low]] &lt; 10, Stock_Info[[#This Row],[% Deli. Qty to Traded Qty]] &gt; 90), "Good Day", "")</f>
        <v/>
      </c>
    </row>
    <row r="3106" spans="1:18">
      <c r="A3106" t="s">
        <v>52</v>
      </c>
      <c r="B3106" s="1">
        <v>45756</v>
      </c>
      <c r="C3106" s="1" t="str">
        <f>"WEEK" &amp;" " &amp;  INT((DAY(Stock_Info[[#This Row],[Date]])+WEEKDAY(DATE(YEAR(Stock_Info[[#This Row],[Date]]),MONTH(Stock_Info[[#This Row],[Date]]),1))-1)/7)+1</f>
        <v>WEEK 2</v>
      </c>
      <c r="D3106" s="12">
        <v>85.53</v>
      </c>
      <c r="E3106" s="12">
        <v>86.16</v>
      </c>
      <c r="F3106" s="12">
        <v>83.8</v>
      </c>
      <c r="G3106" s="12">
        <v>83.97</v>
      </c>
      <c r="H3106" s="12">
        <v>84.768616704396521</v>
      </c>
      <c r="I3106">
        <v>8393</v>
      </c>
      <c r="J3106">
        <v>584</v>
      </c>
      <c r="K3106" s="12">
        <v>711463</v>
      </c>
      <c r="L3106">
        <v>4552</v>
      </c>
      <c r="M3106">
        <v>54.24</v>
      </c>
      <c r="N3106">
        <v>2.36</v>
      </c>
      <c r="O3106">
        <v>-1.56</v>
      </c>
      <c r="P3106">
        <f xml:space="preserve"> IF(Stock_Info[[#This Row],[Close Price]] &gt; Stock_Info[[#This Row],[Open Price]], 1, 0)</f>
        <v>0</v>
      </c>
      <c r="Q3106" t="str">
        <f>IF(AND(Stock_Info[[#This Row],[% Deli. Qty to Traded Qty]]&gt;80,Stock_Info[[#This Row],[No. of Trades]]&lt;3000),"Unusual Day","")</f>
        <v/>
      </c>
      <c r="R3106" t="str">
        <f>IF(AND(Stock_Info[[#This Row],[Spread High-Low]] &lt; 10, Stock_Info[[#This Row],[% Deli. Qty to Traded Qty]] &gt; 90), "Good Day", "")</f>
        <v/>
      </c>
    </row>
    <row r="3107" spans="1:18">
      <c r="A3107" t="s">
        <v>52</v>
      </c>
      <c r="B3107" s="1">
        <v>45755</v>
      </c>
      <c r="C3107" s="1" t="str">
        <f>"WEEK" &amp;" " &amp;  INT((DAY(Stock_Info[[#This Row],[Date]])+WEEKDAY(DATE(YEAR(Stock_Info[[#This Row],[Date]]),MONTH(Stock_Info[[#This Row],[Date]]),1))-1)/7)+1</f>
        <v>WEEK 2</v>
      </c>
      <c r="D3107" s="12">
        <v>86.5</v>
      </c>
      <c r="E3107" s="12">
        <v>87.76</v>
      </c>
      <c r="F3107" s="12">
        <v>84.39</v>
      </c>
      <c r="G3107" s="12">
        <v>85.61</v>
      </c>
      <c r="H3107" s="12">
        <v>86.105401135436381</v>
      </c>
      <c r="I3107">
        <v>57599</v>
      </c>
      <c r="J3107">
        <v>573</v>
      </c>
      <c r="K3107" s="12">
        <v>4959585</v>
      </c>
      <c r="L3107">
        <v>43745</v>
      </c>
      <c r="M3107">
        <v>75.95</v>
      </c>
      <c r="N3107">
        <v>3.37</v>
      </c>
      <c r="O3107">
        <v>-0.89</v>
      </c>
      <c r="P3107">
        <f xml:space="preserve"> IF(Stock_Info[[#This Row],[Close Price]] &gt; Stock_Info[[#This Row],[Open Price]], 1, 0)</f>
        <v>0</v>
      </c>
      <c r="Q3107" t="str">
        <f>IF(AND(Stock_Info[[#This Row],[% Deli. Qty to Traded Qty]]&gt;80,Stock_Info[[#This Row],[No. of Trades]]&lt;3000),"Unusual Day","")</f>
        <v/>
      </c>
      <c r="R3107" t="str">
        <f>IF(AND(Stock_Info[[#This Row],[Spread High-Low]] &lt; 10, Stock_Info[[#This Row],[% Deli. Qty to Traded Qty]] &gt; 90), "Good Day", "")</f>
        <v/>
      </c>
    </row>
    <row r="3108" spans="1:18">
      <c r="A3108" t="s">
        <v>52</v>
      </c>
      <c r="B3108" s="1">
        <v>45754</v>
      </c>
      <c r="C3108" s="1" t="str">
        <f>"WEEK" &amp;" " &amp;  INT((DAY(Stock_Info[[#This Row],[Date]])+WEEKDAY(DATE(YEAR(Stock_Info[[#This Row],[Date]]),MONTH(Stock_Info[[#This Row],[Date]]),1))-1)/7)+1</f>
        <v>WEEK 2</v>
      </c>
      <c r="D3108" s="12">
        <v>80.72</v>
      </c>
      <c r="E3108" s="12">
        <v>86.95</v>
      </c>
      <c r="F3108" s="12">
        <v>80.72</v>
      </c>
      <c r="G3108" s="12">
        <v>86.12</v>
      </c>
      <c r="H3108" s="12">
        <v>83.948201897384351</v>
      </c>
      <c r="I3108">
        <v>40793</v>
      </c>
      <c r="J3108">
        <v>462</v>
      </c>
      <c r="K3108" s="12">
        <v>3424499</v>
      </c>
      <c r="L3108">
        <v>21824</v>
      </c>
      <c r="M3108">
        <v>53.5</v>
      </c>
      <c r="N3108">
        <v>6.23</v>
      </c>
      <c r="O3108">
        <v>5.4</v>
      </c>
      <c r="P3108">
        <f xml:space="preserve"> IF(Stock_Info[[#This Row],[Close Price]] &gt; Stock_Info[[#This Row],[Open Price]], 1, 0)</f>
        <v>1</v>
      </c>
      <c r="Q3108" t="str">
        <f>IF(AND(Stock_Info[[#This Row],[% Deli. Qty to Traded Qty]]&gt;80,Stock_Info[[#This Row],[No. of Trades]]&lt;3000),"Unusual Day","")</f>
        <v/>
      </c>
      <c r="R3108" t="str">
        <f>IF(AND(Stock_Info[[#This Row],[Spread High-Low]] &lt; 10, Stock_Info[[#This Row],[% Deli. Qty to Traded Qty]] &gt; 90), "Good Day", "")</f>
        <v/>
      </c>
    </row>
    <row r="3109" spans="1:18">
      <c r="A3109" t="s">
        <v>52</v>
      </c>
      <c r="B3109" s="1">
        <v>45751</v>
      </c>
      <c r="C3109" s="1" t="str">
        <f>"WEEK" &amp;" " &amp;  INT((DAY(Stock_Info[[#This Row],[Date]])+WEEKDAY(DATE(YEAR(Stock_Info[[#This Row],[Date]]),MONTH(Stock_Info[[#This Row],[Date]]),1))-1)/7)+1</f>
        <v>WEEK 1</v>
      </c>
      <c r="D3109" s="12">
        <v>90.91</v>
      </c>
      <c r="E3109" s="12">
        <v>90.91</v>
      </c>
      <c r="F3109" s="12">
        <v>86.49</v>
      </c>
      <c r="G3109" s="12">
        <v>87.72</v>
      </c>
      <c r="H3109" s="12">
        <v>87.831856811162965</v>
      </c>
      <c r="I3109">
        <v>44361</v>
      </c>
      <c r="J3109">
        <v>834</v>
      </c>
      <c r="K3109" s="12">
        <v>3896309</v>
      </c>
      <c r="L3109">
        <v>27419</v>
      </c>
      <c r="M3109">
        <v>61.81</v>
      </c>
      <c r="N3109">
        <v>4.42</v>
      </c>
      <c r="O3109">
        <v>-3.19</v>
      </c>
      <c r="P3109">
        <f xml:space="preserve"> IF(Stock_Info[[#This Row],[Close Price]] &gt; Stock_Info[[#This Row],[Open Price]], 1, 0)</f>
        <v>0</v>
      </c>
      <c r="Q3109" t="str">
        <f>IF(AND(Stock_Info[[#This Row],[% Deli. Qty to Traded Qty]]&gt;80,Stock_Info[[#This Row],[No. of Trades]]&lt;3000),"Unusual Day","")</f>
        <v/>
      </c>
      <c r="R3109" t="str">
        <f>IF(AND(Stock_Info[[#This Row],[Spread High-Low]] &lt; 10, Stock_Info[[#This Row],[% Deli. Qty to Traded Qty]] &gt; 90), "Good Day", "")</f>
        <v/>
      </c>
    </row>
    <row r="3110" spans="1:18">
      <c r="A3110" t="s">
        <v>52</v>
      </c>
      <c r="B3110" s="1">
        <v>45750</v>
      </c>
      <c r="C3110" s="1" t="str">
        <f>"WEEK" &amp;" " &amp;  INT((DAY(Stock_Info[[#This Row],[Date]])+WEEKDAY(DATE(YEAR(Stock_Info[[#This Row],[Date]]),MONTH(Stock_Info[[#This Row],[Date]]),1))-1)/7)+1</f>
        <v>WEEK 1</v>
      </c>
      <c r="D3110" s="12">
        <v>86.05</v>
      </c>
      <c r="E3110" s="12">
        <v>88.75</v>
      </c>
      <c r="F3110" s="12">
        <v>86.05</v>
      </c>
      <c r="G3110" s="12">
        <v>88.34</v>
      </c>
      <c r="H3110" s="12">
        <v>87.39209699674133</v>
      </c>
      <c r="I3110">
        <v>34063</v>
      </c>
      <c r="J3110">
        <v>676</v>
      </c>
      <c r="K3110" s="12">
        <v>2976837</v>
      </c>
      <c r="L3110">
        <v>19749</v>
      </c>
      <c r="M3110">
        <v>57.98</v>
      </c>
      <c r="N3110">
        <v>2.7</v>
      </c>
      <c r="O3110">
        <v>2.29</v>
      </c>
      <c r="P3110">
        <f xml:space="preserve"> IF(Stock_Info[[#This Row],[Close Price]] &gt; Stock_Info[[#This Row],[Open Price]], 1, 0)</f>
        <v>1</v>
      </c>
      <c r="Q3110" t="str">
        <f>IF(AND(Stock_Info[[#This Row],[% Deli. Qty to Traded Qty]]&gt;80,Stock_Info[[#This Row],[No. of Trades]]&lt;3000),"Unusual Day","")</f>
        <v/>
      </c>
      <c r="R3110" t="str">
        <f>IF(AND(Stock_Info[[#This Row],[Spread High-Low]] &lt; 10, Stock_Info[[#This Row],[% Deli. Qty to Traded Qty]] &gt; 90), "Good Day", "")</f>
        <v/>
      </c>
    </row>
    <row r="3111" spans="1:18">
      <c r="A3111" t="s">
        <v>52</v>
      </c>
      <c r="B3111" s="1">
        <v>45749</v>
      </c>
      <c r="C3111" s="1" t="str">
        <f>"WEEK" &amp;" " &amp;  INT((DAY(Stock_Info[[#This Row],[Date]])+WEEKDAY(DATE(YEAR(Stock_Info[[#This Row],[Date]]),MONTH(Stock_Info[[#This Row],[Date]]),1))-1)/7)+1</f>
        <v>WEEK 1</v>
      </c>
      <c r="D3111" s="12">
        <v>85</v>
      </c>
      <c r="E3111" s="12">
        <v>86.89</v>
      </c>
      <c r="F3111" s="12">
        <v>84.69</v>
      </c>
      <c r="G3111" s="12">
        <v>86.2</v>
      </c>
      <c r="H3111" s="12">
        <v>85.922418570285075</v>
      </c>
      <c r="I3111">
        <v>16241</v>
      </c>
      <c r="J3111">
        <v>282</v>
      </c>
      <c r="K3111" s="12">
        <v>1395466</v>
      </c>
      <c r="L3111">
        <v>7539</v>
      </c>
      <c r="M3111">
        <v>46.42</v>
      </c>
      <c r="N3111">
        <v>2.2000000000000002</v>
      </c>
      <c r="O3111">
        <v>1.2</v>
      </c>
      <c r="P3111">
        <f xml:space="preserve"> IF(Stock_Info[[#This Row],[Close Price]] &gt; Stock_Info[[#This Row],[Open Price]], 1, 0)</f>
        <v>1</v>
      </c>
      <c r="Q3111" t="str">
        <f>IF(AND(Stock_Info[[#This Row],[% Deli. Qty to Traded Qty]]&gt;80,Stock_Info[[#This Row],[No. of Trades]]&lt;3000),"Unusual Day","")</f>
        <v/>
      </c>
      <c r="R3111" t="str">
        <f>IF(AND(Stock_Info[[#This Row],[Spread High-Low]] &lt; 10, Stock_Info[[#This Row],[% Deli. Qty to Traded Qty]] &gt; 90), "Good Day", "")</f>
        <v/>
      </c>
    </row>
    <row r="3112" spans="1:18">
      <c r="A3112" t="s">
        <v>52</v>
      </c>
      <c r="B3112" s="1">
        <v>45748</v>
      </c>
      <c r="C3112" s="1" t="str">
        <f>"WEEK" &amp;" " &amp;  INT((DAY(Stock_Info[[#This Row],[Date]])+WEEKDAY(DATE(YEAR(Stock_Info[[#This Row],[Date]]),MONTH(Stock_Info[[#This Row],[Date]]),1))-1)/7)+1</f>
        <v>WEEK 1</v>
      </c>
      <c r="D3112" s="12">
        <v>83.5</v>
      </c>
      <c r="E3112" s="12">
        <v>86.15</v>
      </c>
      <c r="F3112" s="12">
        <v>83.27</v>
      </c>
      <c r="G3112" s="12">
        <v>85.77</v>
      </c>
      <c r="H3112" s="12">
        <v>85.436437515548548</v>
      </c>
      <c r="I3112">
        <v>12059</v>
      </c>
      <c r="J3112">
        <v>427</v>
      </c>
      <c r="K3112" s="12">
        <v>1030278</v>
      </c>
      <c r="L3112">
        <v>7036</v>
      </c>
      <c r="M3112">
        <v>58.35</v>
      </c>
      <c r="N3112">
        <v>2.88</v>
      </c>
      <c r="O3112">
        <v>2.27</v>
      </c>
      <c r="P3112">
        <f xml:space="preserve"> IF(Stock_Info[[#This Row],[Close Price]] &gt; Stock_Info[[#This Row],[Open Price]], 1, 0)</f>
        <v>1</v>
      </c>
      <c r="Q3112" t="str">
        <f>IF(AND(Stock_Info[[#This Row],[% Deli. Qty to Traded Qty]]&gt;80,Stock_Info[[#This Row],[No. of Trades]]&lt;3000),"Unusual Day","")</f>
        <v/>
      </c>
      <c r="R3112" t="str">
        <f>IF(AND(Stock_Info[[#This Row],[Spread High-Low]] &lt; 10, Stock_Info[[#This Row],[% Deli. Qty to Traded Qty]] &gt; 90), "Good Day", "")</f>
        <v/>
      </c>
    </row>
    <row r="3113" spans="1:18">
      <c r="A3113" t="s">
        <v>52</v>
      </c>
      <c r="B3113" s="1">
        <v>45744</v>
      </c>
      <c r="C3113" s="1" t="str">
        <f>"WEEK" &amp;" " &amp;  INT((DAY(Stock_Info[[#This Row],[Date]])+WEEKDAY(DATE(YEAR(Stock_Info[[#This Row],[Date]]),MONTH(Stock_Info[[#This Row],[Date]]),1))-1)/7)+1</f>
        <v>WEEK 5</v>
      </c>
      <c r="D3113" s="12">
        <v>84.6</v>
      </c>
      <c r="E3113" s="12">
        <v>85.56</v>
      </c>
      <c r="F3113" s="12">
        <v>82</v>
      </c>
      <c r="G3113" s="12">
        <v>82.5</v>
      </c>
      <c r="H3113" s="12">
        <v>83.69528441944054</v>
      </c>
      <c r="I3113">
        <v>51192</v>
      </c>
      <c r="J3113">
        <v>886</v>
      </c>
      <c r="K3113" s="12">
        <v>4284529</v>
      </c>
      <c r="L3113">
        <v>31022</v>
      </c>
      <c r="M3113">
        <v>60.6</v>
      </c>
      <c r="N3113">
        <v>3.56</v>
      </c>
      <c r="O3113">
        <v>-2.1</v>
      </c>
      <c r="P3113">
        <f xml:space="preserve"> IF(Stock_Info[[#This Row],[Close Price]] &gt; Stock_Info[[#This Row],[Open Price]], 1, 0)</f>
        <v>0</v>
      </c>
      <c r="Q3113" t="str">
        <f>IF(AND(Stock_Info[[#This Row],[% Deli. Qty to Traded Qty]]&gt;80,Stock_Info[[#This Row],[No. of Trades]]&lt;3000),"Unusual Day","")</f>
        <v/>
      </c>
      <c r="R3113" t="str">
        <f>IF(AND(Stock_Info[[#This Row],[Spread High-Low]] &lt; 10, Stock_Info[[#This Row],[% Deli. Qty to Traded Qty]] &gt; 90), "Good Day", "")</f>
        <v/>
      </c>
    </row>
    <row r="3114" spans="1:18">
      <c r="A3114" t="s">
        <v>52</v>
      </c>
      <c r="B3114" s="1">
        <v>45743</v>
      </c>
      <c r="C3114" s="1" t="str">
        <f>"WEEK" &amp;" " &amp;  INT((DAY(Stock_Info[[#This Row],[Date]])+WEEKDAY(DATE(YEAR(Stock_Info[[#This Row],[Date]]),MONTH(Stock_Info[[#This Row],[Date]]),1))-1)/7)+1</f>
        <v>WEEK 5</v>
      </c>
      <c r="D3114" s="12">
        <v>85.63</v>
      </c>
      <c r="E3114" s="12">
        <v>87.24</v>
      </c>
      <c r="F3114" s="12">
        <v>83.72</v>
      </c>
      <c r="G3114" s="12">
        <v>84.2</v>
      </c>
      <c r="H3114" s="12">
        <v>84.865004621418407</v>
      </c>
      <c r="I3114">
        <v>160124</v>
      </c>
      <c r="J3114">
        <v>2221</v>
      </c>
      <c r="K3114" s="12">
        <v>13588924</v>
      </c>
      <c r="L3114">
        <v>114759</v>
      </c>
      <c r="M3114">
        <v>71.67</v>
      </c>
      <c r="N3114">
        <v>3.52</v>
      </c>
      <c r="O3114">
        <v>-1.43</v>
      </c>
      <c r="P3114">
        <f xml:space="preserve"> IF(Stock_Info[[#This Row],[Close Price]] &gt; Stock_Info[[#This Row],[Open Price]], 1, 0)</f>
        <v>0</v>
      </c>
      <c r="Q3114" t="str">
        <f>IF(AND(Stock_Info[[#This Row],[% Deli. Qty to Traded Qty]]&gt;80,Stock_Info[[#This Row],[No. of Trades]]&lt;3000),"Unusual Day","")</f>
        <v/>
      </c>
      <c r="R3114" t="str">
        <f>IF(AND(Stock_Info[[#This Row],[Spread High-Low]] &lt; 10, Stock_Info[[#This Row],[% Deli. Qty to Traded Qty]] &gt; 90), "Good Day", "")</f>
        <v/>
      </c>
    </row>
    <row r="3115" spans="1:18">
      <c r="A3115" t="s">
        <v>52</v>
      </c>
      <c r="B3115" s="1">
        <v>45742</v>
      </c>
      <c r="C3115" s="1" t="str">
        <f>"WEEK" &amp;" " &amp;  INT((DAY(Stock_Info[[#This Row],[Date]])+WEEKDAY(DATE(YEAR(Stock_Info[[#This Row],[Date]]),MONTH(Stock_Info[[#This Row],[Date]]),1))-1)/7)+1</f>
        <v>WEEK 5</v>
      </c>
      <c r="D3115" s="12">
        <v>89.32</v>
      </c>
      <c r="E3115" s="12">
        <v>89.32</v>
      </c>
      <c r="F3115" s="12">
        <v>86.88</v>
      </c>
      <c r="G3115" s="12">
        <v>87.24</v>
      </c>
      <c r="H3115" s="12">
        <v>87.576320798057367</v>
      </c>
      <c r="I3115">
        <v>76185</v>
      </c>
      <c r="J3115">
        <v>986</v>
      </c>
      <c r="K3115" s="12">
        <v>6672002</v>
      </c>
      <c r="L3115">
        <v>52329</v>
      </c>
      <c r="M3115">
        <v>68.69</v>
      </c>
      <c r="N3115">
        <v>2.44</v>
      </c>
      <c r="O3115">
        <v>-2.08</v>
      </c>
      <c r="P3115">
        <f xml:space="preserve"> IF(Stock_Info[[#This Row],[Close Price]] &gt; Stock_Info[[#This Row],[Open Price]], 1, 0)</f>
        <v>0</v>
      </c>
      <c r="Q3115" t="str">
        <f>IF(AND(Stock_Info[[#This Row],[% Deli. Qty to Traded Qty]]&gt;80,Stock_Info[[#This Row],[No. of Trades]]&lt;3000),"Unusual Day","")</f>
        <v/>
      </c>
      <c r="R3115" t="str">
        <f>IF(AND(Stock_Info[[#This Row],[Spread High-Low]] &lt; 10, Stock_Info[[#This Row],[% Deli. Qty to Traded Qty]] &gt; 90), "Good Day", "")</f>
        <v/>
      </c>
    </row>
    <row r="3116" spans="1:18">
      <c r="A3116" t="s">
        <v>52</v>
      </c>
      <c r="B3116" s="1">
        <v>45741</v>
      </c>
      <c r="C3116" s="1" t="str">
        <f>"WEEK" &amp;" " &amp;  INT((DAY(Stock_Info[[#This Row],[Date]])+WEEKDAY(DATE(YEAR(Stock_Info[[#This Row],[Date]]),MONTH(Stock_Info[[#This Row],[Date]]),1))-1)/7)+1</f>
        <v>WEEK 5</v>
      </c>
      <c r="D3116" s="12">
        <v>90.51</v>
      </c>
      <c r="E3116" s="12">
        <v>91.18</v>
      </c>
      <c r="F3116" s="12">
        <v>88.47</v>
      </c>
      <c r="G3116" s="12">
        <v>88.74</v>
      </c>
      <c r="H3116" s="12">
        <v>89.835486071504462</v>
      </c>
      <c r="I3116">
        <v>89421</v>
      </c>
      <c r="J3116">
        <v>1488</v>
      </c>
      <c r="K3116" s="12">
        <v>8033179</v>
      </c>
      <c r="L3116">
        <v>50263</v>
      </c>
      <c r="M3116">
        <v>56.21</v>
      </c>
      <c r="N3116">
        <v>2.71</v>
      </c>
      <c r="O3116">
        <v>-1.77</v>
      </c>
      <c r="P3116">
        <f xml:space="preserve"> IF(Stock_Info[[#This Row],[Close Price]] &gt; Stock_Info[[#This Row],[Open Price]], 1, 0)</f>
        <v>0</v>
      </c>
      <c r="Q3116" t="str">
        <f>IF(AND(Stock_Info[[#This Row],[% Deli. Qty to Traded Qty]]&gt;80,Stock_Info[[#This Row],[No. of Trades]]&lt;3000),"Unusual Day","")</f>
        <v/>
      </c>
      <c r="R3116" t="str">
        <f>IF(AND(Stock_Info[[#This Row],[Spread High-Low]] &lt; 10, Stock_Info[[#This Row],[% Deli. Qty to Traded Qty]] &gt; 90), "Good Day", "")</f>
        <v/>
      </c>
    </row>
    <row r="3117" spans="1:18">
      <c r="A3117" t="s">
        <v>52</v>
      </c>
      <c r="B3117" s="1">
        <v>45740</v>
      </c>
      <c r="C3117" s="1" t="str">
        <f>"WEEK" &amp;" " &amp;  INT((DAY(Stock_Info[[#This Row],[Date]])+WEEKDAY(DATE(YEAR(Stock_Info[[#This Row],[Date]]),MONTH(Stock_Info[[#This Row],[Date]]),1))-1)/7)+1</f>
        <v>WEEK 5</v>
      </c>
      <c r="D3117" s="12">
        <v>90.89</v>
      </c>
      <c r="E3117" s="12">
        <v>92.7</v>
      </c>
      <c r="F3117" s="12">
        <v>89.91</v>
      </c>
      <c r="G3117" s="12">
        <v>90.38</v>
      </c>
      <c r="H3117" s="12">
        <v>91.194697041085561</v>
      </c>
      <c r="I3117">
        <v>84896</v>
      </c>
      <c r="J3117">
        <v>1008</v>
      </c>
      <c r="K3117" s="12">
        <v>7742065</v>
      </c>
      <c r="L3117">
        <v>70243</v>
      </c>
      <c r="M3117">
        <v>82.74</v>
      </c>
      <c r="N3117">
        <v>2.79</v>
      </c>
      <c r="O3117">
        <v>-0.51</v>
      </c>
      <c r="P3117">
        <f xml:space="preserve"> IF(Stock_Info[[#This Row],[Close Price]] &gt; Stock_Info[[#This Row],[Open Price]], 1, 0)</f>
        <v>0</v>
      </c>
      <c r="Q3117" t="str">
        <f>IF(AND(Stock_Info[[#This Row],[% Deli. Qty to Traded Qty]]&gt;80,Stock_Info[[#This Row],[No. of Trades]]&lt;3000),"Unusual Day","")</f>
        <v>Unusual Day</v>
      </c>
      <c r="R3117" t="str">
        <f>IF(AND(Stock_Info[[#This Row],[Spread High-Low]] &lt; 10, Stock_Info[[#This Row],[% Deli. Qty to Traded Qty]] &gt; 90), "Good Day", "")</f>
        <v/>
      </c>
    </row>
    <row r="3118" spans="1:18">
      <c r="A3118" t="s">
        <v>52</v>
      </c>
      <c r="B3118" s="1">
        <v>45737</v>
      </c>
      <c r="C3118" s="1" t="str">
        <f>"WEEK" &amp;" " &amp;  INT((DAY(Stock_Info[[#This Row],[Date]])+WEEKDAY(DATE(YEAR(Stock_Info[[#This Row],[Date]]),MONTH(Stock_Info[[#This Row],[Date]]),1))-1)/7)+1</f>
        <v>WEEK 4</v>
      </c>
      <c r="D3118" s="12">
        <v>91.14</v>
      </c>
      <c r="E3118" s="12">
        <v>91.83</v>
      </c>
      <c r="F3118" s="12">
        <v>88.99</v>
      </c>
      <c r="G3118" s="12">
        <v>90.83</v>
      </c>
      <c r="H3118" s="12">
        <v>90.655822203175958</v>
      </c>
      <c r="I3118">
        <v>84006</v>
      </c>
      <c r="J3118">
        <v>859</v>
      </c>
      <c r="K3118" s="12">
        <v>7615633</v>
      </c>
      <c r="L3118">
        <v>52719</v>
      </c>
      <c r="M3118">
        <v>62.76</v>
      </c>
      <c r="N3118">
        <v>2.84</v>
      </c>
      <c r="O3118">
        <v>-0.31</v>
      </c>
      <c r="P3118">
        <f xml:space="preserve"> IF(Stock_Info[[#This Row],[Close Price]] &gt; Stock_Info[[#This Row],[Open Price]], 1, 0)</f>
        <v>0</v>
      </c>
      <c r="Q3118" t="str">
        <f>IF(AND(Stock_Info[[#This Row],[% Deli. Qty to Traded Qty]]&gt;80,Stock_Info[[#This Row],[No. of Trades]]&lt;3000),"Unusual Day","")</f>
        <v/>
      </c>
      <c r="R3118" t="str">
        <f>IF(AND(Stock_Info[[#This Row],[Spread High-Low]] &lt; 10, Stock_Info[[#This Row],[% Deli. Qty to Traded Qty]] &gt; 90), "Good Day", "")</f>
        <v/>
      </c>
    </row>
    <row r="3119" spans="1:18">
      <c r="A3119" t="s">
        <v>52</v>
      </c>
      <c r="B3119" s="1">
        <v>45736</v>
      </c>
      <c r="C3119" s="1" t="str">
        <f>"WEEK" &amp;" " &amp;  INT((DAY(Stock_Info[[#This Row],[Date]])+WEEKDAY(DATE(YEAR(Stock_Info[[#This Row],[Date]]),MONTH(Stock_Info[[#This Row],[Date]]),1))-1)/7)+1</f>
        <v>WEEK 4</v>
      </c>
      <c r="D3119" s="12">
        <v>90.5</v>
      </c>
      <c r="E3119" s="12">
        <v>90.66</v>
      </c>
      <c r="F3119" s="12">
        <v>88.6</v>
      </c>
      <c r="G3119" s="12">
        <v>89.35</v>
      </c>
      <c r="H3119" s="12">
        <v>89.583090312062268</v>
      </c>
      <c r="I3119">
        <v>43549</v>
      </c>
      <c r="J3119">
        <v>293</v>
      </c>
      <c r="K3119" s="12">
        <v>3901254</v>
      </c>
      <c r="L3119">
        <v>38840</v>
      </c>
      <c r="M3119">
        <v>89.19</v>
      </c>
      <c r="N3119">
        <v>2.06</v>
      </c>
      <c r="O3119">
        <v>-1.1499999999999999</v>
      </c>
      <c r="P3119">
        <f xml:space="preserve"> IF(Stock_Info[[#This Row],[Close Price]] &gt; Stock_Info[[#This Row],[Open Price]], 1, 0)</f>
        <v>0</v>
      </c>
      <c r="Q3119" t="str">
        <f>IF(AND(Stock_Info[[#This Row],[% Deli. Qty to Traded Qty]]&gt;80,Stock_Info[[#This Row],[No. of Trades]]&lt;3000),"Unusual Day","")</f>
        <v>Unusual Day</v>
      </c>
      <c r="R3119" t="str">
        <f>IF(AND(Stock_Info[[#This Row],[Spread High-Low]] &lt; 10, Stock_Info[[#This Row],[% Deli. Qty to Traded Qty]] &gt; 90), "Good Day", "")</f>
        <v/>
      </c>
    </row>
    <row r="3120" spans="1:18">
      <c r="A3120" t="s">
        <v>52</v>
      </c>
      <c r="B3120" s="1">
        <v>45735</v>
      </c>
      <c r="C3120" s="1" t="str">
        <f>"WEEK" &amp;" " &amp;  INT((DAY(Stock_Info[[#This Row],[Date]])+WEEKDAY(DATE(YEAR(Stock_Info[[#This Row],[Date]]),MONTH(Stock_Info[[#This Row],[Date]]),1))-1)/7)+1</f>
        <v>WEEK 4</v>
      </c>
      <c r="D3120" s="12">
        <v>87.2</v>
      </c>
      <c r="E3120" s="12">
        <v>90.09</v>
      </c>
      <c r="F3120" s="12">
        <v>86.72</v>
      </c>
      <c r="G3120" s="12">
        <v>89.58</v>
      </c>
      <c r="H3120" s="12">
        <v>88.923231239820439</v>
      </c>
      <c r="I3120">
        <v>50346</v>
      </c>
      <c r="J3120">
        <v>1017</v>
      </c>
      <c r="K3120" s="12">
        <v>4476929</v>
      </c>
      <c r="L3120">
        <v>32595</v>
      </c>
      <c r="M3120">
        <v>64.739999999999995</v>
      </c>
      <c r="N3120">
        <v>3.37</v>
      </c>
      <c r="O3120">
        <v>2.38</v>
      </c>
      <c r="P3120">
        <f xml:space="preserve"> IF(Stock_Info[[#This Row],[Close Price]] &gt; Stock_Info[[#This Row],[Open Price]], 1, 0)</f>
        <v>1</v>
      </c>
      <c r="Q3120" t="str">
        <f>IF(AND(Stock_Info[[#This Row],[% Deli. Qty to Traded Qty]]&gt;80,Stock_Info[[#This Row],[No. of Trades]]&lt;3000),"Unusual Day","")</f>
        <v/>
      </c>
      <c r="R3120" t="str">
        <f>IF(AND(Stock_Info[[#This Row],[Spread High-Low]] &lt; 10, Stock_Info[[#This Row],[% Deli. Qty to Traded Qty]] &gt; 90), "Good Day", "")</f>
        <v/>
      </c>
    </row>
    <row r="3121" spans="1:18">
      <c r="A3121" t="s">
        <v>52</v>
      </c>
      <c r="B3121" s="1">
        <v>45734</v>
      </c>
      <c r="C3121" s="1" t="str">
        <f>"WEEK" &amp;" " &amp;  INT((DAY(Stock_Info[[#This Row],[Date]])+WEEKDAY(DATE(YEAR(Stock_Info[[#This Row],[Date]]),MONTH(Stock_Info[[#This Row],[Date]]),1))-1)/7)+1</f>
        <v>WEEK 4</v>
      </c>
      <c r="D3121" s="12">
        <v>85.15</v>
      </c>
      <c r="E3121" s="12">
        <v>87.25</v>
      </c>
      <c r="F3121" s="12">
        <v>84.54</v>
      </c>
      <c r="G3121" s="12">
        <v>86.45</v>
      </c>
      <c r="H3121" s="12">
        <v>86.441689347992252</v>
      </c>
      <c r="I3121">
        <v>139983</v>
      </c>
      <c r="J3121">
        <v>1009</v>
      </c>
      <c r="K3121" s="12">
        <v>12100367</v>
      </c>
      <c r="L3121">
        <v>113001</v>
      </c>
      <c r="M3121">
        <v>80.72</v>
      </c>
      <c r="N3121">
        <v>2.71</v>
      </c>
      <c r="O3121">
        <v>1.3</v>
      </c>
      <c r="P3121">
        <f xml:space="preserve"> IF(Stock_Info[[#This Row],[Close Price]] &gt; Stock_Info[[#This Row],[Open Price]], 1, 0)</f>
        <v>1</v>
      </c>
      <c r="Q3121" t="str">
        <f>IF(AND(Stock_Info[[#This Row],[% Deli. Qty to Traded Qty]]&gt;80,Stock_Info[[#This Row],[No. of Trades]]&lt;3000),"Unusual Day","")</f>
        <v>Unusual Day</v>
      </c>
      <c r="R3121" t="str">
        <f>IF(AND(Stock_Info[[#This Row],[Spread High-Low]] &lt; 10, Stock_Info[[#This Row],[% Deli. Qty to Traded Qty]] &gt; 90), "Good Day", "")</f>
        <v/>
      </c>
    </row>
    <row r="3122" spans="1:18">
      <c r="A3122" t="s">
        <v>52</v>
      </c>
      <c r="B3122" s="1">
        <v>45733</v>
      </c>
      <c r="C3122" s="1" t="str">
        <f>"WEEK" &amp;" " &amp;  INT((DAY(Stock_Info[[#This Row],[Date]])+WEEKDAY(DATE(YEAR(Stock_Info[[#This Row],[Date]]),MONTH(Stock_Info[[#This Row],[Date]]),1))-1)/7)+1</f>
        <v>WEEK 4</v>
      </c>
      <c r="D3122" s="12">
        <v>85.51</v>
      </c>
      <c r="E3122" s="12">
        <v>87.32</v>
      </c>
      <c r="F3122" s="12">
        <v>85.01</v>
      </c>
      <c r="G3122" s="12">
        <v>85.29</v>
      </c>
      <c r="H3122" s="12">
        <v>85.642580326944753</v>
      </c>
      <c r="I3122">
        <v>28384</v>
      </c>
      <c r="J3122">
        <v>600</v>
      </c>
      <c r="K3122" s="12">
        <v>2430879</v>
      </c>
      <c r="L3122">
        <v>18311</v>
      </c>
      <c r="M3122">
        <v>64.510000000000005</v>
      </c>
      <c r="N3122">
        <v>2.31</v>
      </c>
      <c r="O3122">
        <v>-0.22</v>
      </c>
      <c r="P3122">
        <f xml:space="preserve"> IF(Stock_Info[[#This Row],[Close Price]] &gt; Stock_Info[[#This Row],[Open Price]], 1, 0)</f>
        <v>0</v>
      </c>
      <c r="Q3122" t="str">
        <f>IF(AND(Stock_Info[[#This Row],[% Deli. Qty to Traded Qty]]&gt;80,Stock_Info[[#This Row],[No. of Trades]]&lt;3000),"Unusual Day","")</f>
        <v/>
      </c>
      <c r="R3122" t="str">
        <f>IF(AND(Stock_Info[[#This Row],[Spread High-Low]] &lt; 10, Stock_Info[[#This Row],[% Deli. Qty to Traded Qty]] &gt; 90), "Good Day", "")</f>
        <v/>
      </c>
    </row>
    <row r="3123" spans="1:18">
      <c r="A3123" t="s">
        <v>52</v>
      </c>
      <c r="B3123" s="1">
        <v>45729</v>
      </c>
      <c r="C3123" s="1" t="str">
        <f>"WEEK" &amp;" " &amp;  INT((DAY(Stock_Info[[#This Row],[Date]])+WEEKDAY(DATE(YEAR(Stock_Info[[#This Row],[Date]]),MONTH(Stock_Info[[#This Row],[Date]]),1))-1)/7)+1</f>
        <v>WEEK 3</v>
      </c>
      <c r="D3123" s="12">
        <v>88.95</v>
      </c>
      <c r="E3123" s="12">
        <v>88.95</v>
      </c>
      <c r="F3123" s="12">
        <v>85.58</v>
      </c>
      <c r="G3123" s="12">
        <v>85.98</v>
      </c>
      <c r="H3123" s="12">
        <v>86.217550111358577</v>
      </c>
      <c r="I3123">
        <v>56125</v>
      </c>
      <c r="J3123">
        <v>984</v>
      </c>
      <c r="K3123" s="12">
        <v>4838960</v>
      </c>
      <c r="L3123">
        <v>37420</v>
      </c>
      <c r="M3123">
        <v>66.67</v>
      </c>
      <c r="N3123">
        <v>3.37</v>
      </c>
      <c r="O3123">
        <v>-2.97</v>
      </c>
      <c r="P3123">
        <f xml:space="preserve"> IF(Stock_Info[[#This Row],[Close Price]] &gt; Stock_Info[[#This Row],[Open Price]], 1, 0)</f>
        <v>0</v>
      </c>
      <c r="Q3123" t="str">
        <f>IF(AND(Stock_Info[[#This Row],[% Deli. Qty to Traded Qty]]&gt;80,Stock_Info[[#This Row],[No. of Trades]]&lt;3000),"Unusual Day","")</f>
        <v/>
      </c>
      <c r="R3123" t="str">
        <f>IF(AND(Stock_Info[[#This Row],[Spread High-Low]] &lt; 10, Stock_Info[[#This Row],[% Deli. Qty to Traded Qty]] &gt; 90), "Good Day", "")</f>
        <v/>
      </c>
    </row>
    <row r="3124" spans="1:18">
      <c r="A3124" t="s">
        <v>52</v>
      </c>
      <c r="B3124" s="1">
        <v>45728</v>
      </c>
      <c r="C3124" s="1" t="str">
        <f>"WEEK" &amp;" " &amp;  INT((DAY(Stock_Info[[#This Row],[Date]])+WEEKDAY(DATE(YEAR(Stock_Info[[#This Row],[Date]]),MONTH(Stock_Info[[#This Row],[Date]]),1))-1)/7)+1</f>
        <v>WEEK 3</v>
      </c>
      <c r="D3124" s="12">
        <v>89</v>
      </c>
      <c r="E3124" s="12">
        <v>89</v>
      </c>
      <c r="F3124" s="12">
        <v>86.12</v>
      </c>
      <c r="G3124" s="12">
        <v>86.41</v>
      </c>
      <c r="H3124" s="12">
        <v>87.092811301408872</v>
      </c>
      <c r="I3124">
        <v>52666</v>
      </c>
      <c r="J3124">
        <v>1175</v>
      </c>
      <c r="K3124" s="12">
        <v>4586830</v>
      </c>
      <c r="L3124">
        <v>33145</v>
      </c>
      <c r="M3124">
        <v>62.93</v>
      </c>
      <c r="N3124">
        <v>2.88</v>
      </c>
      <c r="O3124">
        <v>-2.59</v>
      </c>
      <c r="P3124">
        <f xml:space="preserve"> IF(Stock_Info[[#This Row],[Close Price]] &gt; Stock_Info[[#This Row],[Open Price]], 1, 0)</f>
        <v>0</v>
      </c>
      <c r="Q3124" t="str">
        <f>IF(AND(Stock_Info[[#This Row],[% Deli. Qty to Traded Qty]]&gt;80,Stock_Info[[#This Row],[No. of Trades]]&lt;3000),"Unusual Day","")</f>
        <v/>
      </c>
      <c r="R3124" t="str">
        <f>IF(AND(Stock_Info[[#This Row],[Spread High-Low]] &lt; 10, Stock_Info[[#This Row],[% Deli. Qty to Traded Qty]] &gt; 90), "Good Day", "")</f>
        <v/>
      </c>
    </row>
    <row r="3125" spans="1:18">
      <c r="A3125" t="s">
        <v>52</v>
      </c>
      <c r="B3125" s="1">
        <v>45727</v>
      </c>
      <c r="C3125" s="1" t="str">
        <f>"WEEK" &amp;" " &amp;  INT((DAY(Stock_Info[[#This Row],[Date]])+WEEKDAY(DATE(YEAR(Stock_Info[[#This Row],[Date]]),MONTH(Stock_Info[[#This Row],[Date]]),1))-1)/7)+1</f>
        <v>WEEK 3</v>
      </c>
      <c r="D3125" s="12">
        <v>89.99</v>
      </c>
      <c r="E3125" s="12">
        <v>89.99</v>
      </c>
      <c r="F3125" s="12">
        <v>87</v>
      </c>
      <c r="G3125" s="12">
        <v>87.34</v>
      </c>
      <c r="H3125" s="12">
        <v>87.768200327983635</v>
      </c>
      <c r="I3125">
        <v>54271</v>
      </c>
      <c r="J3125">
        <v>1234</v>
      </c>
      <c r="K3125" s="12">
        <v>4763268</v>
      </c>
      <c r="L3125">
        <v>27554</v>
      </c>
      <c r="M3125">
        <v>50.77</v>
      </c>
      <c r="N3125">
        <v>2.99</v>
      </c>
      <c r="O3125">
        <v>-2.65</v>
      </c>
      <c r="P3125">
        <f xml:space="preserve"> IF(Stock_Info[[#This Row],[Close Price]] &gt; Stock_Info[[#This Row],[Open Price]], 1, 0)</f>
        <v>0</v>
      </c>
      <c r="Q3125" t="str">
        <f>IF(AND(Stock_Info[[#This Row],[% Deli. Qty to Traded Qty]]&gt;80,Stock_Info[[#This Row],[No. of Trades]]&lt;3000),"Unusual Day","")</f>
        <v/>
      </c>
      <c r="R3125" t="str">
        <f>IF(AND(Stock_Info[[#This Row],[Spread High-Low]] &lt; 10, Stock_Info[[#This Row],[% Deli. Qty to Traded Qty]] &gt; 90), "Good Day", "")</f>
        <v/>
      </c>
    </row>
    <row r="3126" spans="1:18">
      <c r="A3126" t="s">
        <v>52</v>
      </c>
      <c r="B3126" s="1">
        <v>45726</v>
      </c>
      <c r="C3126" s="1" t="str">
        <f>"WEEK" &amp;" " &amp;  INT((DAY(Stock_Info[[#This Row],[Date]])+WEEKDAY(DATE(YEAR(Stock_Info[[#This Row],[Date]]),MONTH(Stock_Info[[#This Row],[Date]]),1))-1)/7)+1</f>
        <v>WEEK 3</v>
      </c>
      <c r="D3126" s="12">
        <v>90.9</v>
      </c>
      <c r="E3126" s="12">
        <v>92.13</v>
      </c>
      <c r="F3126" s="12">
        <v>89.05</v>
      </c>
      <c r="G3126" s="12">
        <v>89.4</v>
      </c>
      <c r="H3126" s="12">
        <v>90.147172560668054</v>
      </c>
      <c r="I3126">
        <v>35686</v>
      </c>
      <c r="J3126">
        <v>973</v>
      </c>
      <c r="K3126" s="12">
        <v>3216992</v>
      </c>
      <c r="L3126">
        <v>19764</v>
      </c>
      <c r="M3126">
        <v>55.38</v>
      </c>
      <c r="N3126">
        <v>3.08</v>
      </c>
      <c r="O3126">
        <v>-1.5</v>
      </c>
      <c r="P3126">
        <f xml:space="preserve"> IF(Stock_Info[[#This Row],[Close Price]] &gt; Stock_Info[[#This Row],[Open Price]], 1, 0)</f>
        <v>0</v>
      </c>
      <c r="Q3126" t="str">
        <f>IF(AND(Stock_Info[[#This Row],[% Deli. Qty to Traded Qty]]&gt;80,Stock_Info[[#This Row],[No. of Trades]]&lt;3000),"Unusual Day","")</f>
        <v/>
      </c>
      <c r="R3126" t="str">
        <f>IF(AND(Stock_Info[[#This Row],[Spread High-Low]] &lt; 10, Stock_Info[[#This Row],[% Deli. Qty to Traded Qty]] &gt; 90), "Good Day", "")</f>
        <v/>
      </c>
    </row>
    <row r="3127" spans="1:18">
      <c r="A3127" t="s">
        <v>52</v>
      </c>
      <c r="B3127" s="1">
        <v>45723</v>
      </c>
      <c r="C3127" s="1" t="str">
        <f>"WEEK" &amp;" " &amp;  INT((DAY(Stock_Info[[#This Row],[Date]])+WEEKDAY(DATE(YEAR(Stock_Info[[#This Row],[Date]]),MONTH(Stock_Info[[#This Row],[Date]]),1))-1)/7)+1</f>
        <v>WEEK 2</v>
      </c>
      <c r="D3127" s="12">
        <v>90.12</v>
      </c>
      <c r="E3127" s="12">
        <v>92.48</v>
      </c>
      <c r="F3127" s="12">
        <v>88.86</v>
      </c>
      <c r="G3127" s="12">
        <v>91.48</v>
      </c>
      <c r="H3127" s="12">
        <v>91.167675838317024</v>
      </c>
      <c r="I3127">
        <v>80429</v>
      </c>
      <c r="J3127">
        <v>1232</v>
      </c>
      <c r="K3127" s="12">
        <v>7332525</v>
      </c>
      <c r="L3127">
        <v>59044</v>
      </c>
      <c r="M3127">
        <v>73.41</v>
      </c>
      <c r="N3127">
        <v>3.62</v>
      </c>
      <c r="O3127">
        <v>1.36</v>
      </c>
      <c r="P3127">
        <f xml:space="preserve"> IF(Stock_Info[[#This Row],[Close Price]] &gt; Stock_Info[[#This Row],[Open Price]], 1, 0)</f>
        <v>1</v>
      </c>
      <c r="Q3127" t="str">
        <f>IF(AND(Stock_Info[[#This Row],[% Deli. Qty to Traded Qty]]&gt;80,Stock_Info[[#This Row],[No. of Trades]]&lt;3000),"Unusual Day","")</f>
        <v/>
      </c>
      <c r="R3127" t="str">
        <f>IF(AND(Stock_Info[[#This Row],[Spread High-Low]] &lt; 10, Stock_Info[[#This Row],[% Deli. Qty to Traded Qty]] &gt; 90), "Good Day", "")</f>
        <v/>
      </c>
    </row>
    <row r="3128" spans="1:18">
      <c r="A3128" t="s">
        <v>52</v>
      </c>
      <c r="B3128" s="1">
        <v>45722</v>
      </c>
      <c r="C3128" s="1" t="str">
        <f>"WEEK" &amp;" " &amp;  INT((DAY(Stock_Info[[#This Row],[Date]])+WEEKDAY(DATE(YEAR(Stock_Info[[#This Row],[Date]]),MONTH(Stock_Info[[#This Row],[Date]]),1))-1)/7)+1</f>
        <v>WEEK 2</v>
      </c>
      <c r="D3128" s="12">
        <v>88.58</v>
      </c>
      <c r="E3128" s="12">
        <v>91.48</v>
      </c>
      <c r="F3128" s="12">
        <v>88.05</v>
      </c>
      <c r="G3128" s="12">
        <v>90.12</v>
      </c>
      <c r="H3128" s="12">
        <v>89.817262436859849</v>
      </c>
      <c r="I3128">
        <v>92849</v>
      </c>
      <c r="J3128">
        <v>1837</v>
      </c>
      <c r="K3128" s="12">
        <v>8339443</v>
      </c>
      <c r="L3128">
        <v>49215</v>
      </c>
      <c r="M3128">
        <v>53.01</v>
      </c>
      <c r="N3128">
        <v>3.43</v>
      </c>
      <c r="O3128">
        <v>1.54</v>
      </c>
      <c r="P3128">
        <f xml:space="preserve"> IF(Stock_Info[[#This Row],[Close Price]] &gt; Stock_Info[[#This Row],[Open Price]], 1, 0)</f>
        <v>1</v>
      </c>
      <c r="Q3128" t="str">
        <f>IF(AND(Stock_Info[[#This Row],[% Deli. Qty to Traded Qty]]&gt;80,Stock_Info[[#This Row],[No. of Trades]]&lt;3000),"Unusual Day","")</f>
        <v/>
      </c>
      <c r="R3128" t="str">
        <f>IF(AND(Stock_Info[[#This Row],[Spread High-Low]] &lt; 10, Stock_Info[[#This Row],[% Deli. Qty to Traded Qty]] &gt; 90), "Good Day", "")</f>
        <v/>
      </c>
    </row>
    <row r="3129" spans="1:18">
      <c r="A3129" t="s">
        <v>52</v>
      </c>
      <c r="B3129" s="1">
        <v>45721</v>
      </c>
      <c r="C3129" s="1" t="str">
        <f>"WEEK" &amp;" " &amp;  INT((DAY(Stock_Info[[#This Row],[Date]])+WEEKDAY(DATE(YEAR(Stock_Info[[#This Row],[Date]]),MONTH(Stock_Info[[#This Row],[Date]]),1))-1)/7)+1</f>
        <v>WEEK 2</v>
      </c>
      <c r="D3129" s="12">
        <v>88.1</v>
      </c>
      <c r="E3129" s="12">
        <v>90.71</v>
      </c>
      <c r="F3129" s="12">
        <v>86.9</v>
      </c>
      <c r="G3129" s="12">
        <v>87.07</v>
      </c>
      <c r="H3129" s="12">
        <v>88.659507789915324</v>
      </c>
      <c r="I3129">
        <v>78178</v>
      </c>
      <c r="J3129">
        <v>1468</v>
      </c>
      <c r="K3129" s="12">
        <v>6931223</v>
      </c>
      <c r="L3129">
        <v>45839</v>
      </c>
      <c r="M3129">
        <v>58.63</v>
      </c>
      <c r="N3129">
        <v>3.81</v>
      </c>
      <c r="O3129">
        <v>-1.03</v>
      </c>
      <c r="P3129">
        <f xml:space="preserve"> IF(Stock_Info[[#This Row],[Close Price]] &gt; Stock_Info[[#This Row],[Open Price]], 1, 0)</f>
        <v>0</v>
      </c>
      <c r="Q3129" t="str">
        <f>IF(AND(Stock_Info[[#This Row],[% Deli. Qty to Traded Qty]]&gt;80,Stock_Info[[#This Row],[No. of Trades]]&lt;3000),"Unusual Day","")</f>
        <v/>
      </c>
      <c r="R3129" t="str">
        <f>IF(AND(Stock_Info[[#This Row],[Spread High-Low]] &lt; 10, Stock_Info[[#This Row],[% Deli. Qty to Traded Qty]] &gt; 90), "Good Day", "")</f>
        <v/>
      </c>
    </row>
    <row r="3130" spans="1:18">
      <c r="A3130" t="s">
        <v>52</v>
      </c>
      <c r="B3130" s="1">
        <v>45720</v>
      </c>
      <c r="C3130" s="1" t="str">
        <f>"WEEK" &amp;" " &amp;  INT((DAY(Stock_Info[[#This Row],[Date]])+WEEKDAY(DATE(YEAR(Stock_Info[[#This Row],[Date]]),MONTH(Stock_Info[[#This Row],[Date]]),1))-1)/7)+1</f>
        <v>WEEK 2</v>
      </c>
      <c r="D3130" s="12">
        <v>93</v>
      </c>
      <c r="E3130" s="12">
        <v>93</v>
      </c>
      <c r="F3130" s="12">
        <v>87.83</v>
      </c>
      <c r="G3130" s="12">
        <v>88.09</v>
      </c>
      <c r="H3130" s="12">
        <v>90.045209666424782</v>
      </c>
      <c r="I3130">
        <v>45477</v>
      </c>
      <c r="J3130">
        <v>885</v>
      </c>
      <c r="K3130" s="12">
        <v>4094986</v>
      </c>
      <c r="L3130">
        <v>19215</v>
      </c>
      <c r="M3130">
        <v>42.25</v>
      </c>
      <c r="N3130">
        <v>5.17</v>
      </c>
      <c r="O3130">
        <v>-4.91</v>
      </c>
      <c r="P3130">
        <f xml:space="preserve"> IF(Stock_Info[[#This Row],[Close Price]] &gt; Stock_Info[[#This Row],[Open Price]], 1, 0)</f>
        <v>0</v>
      </c>
      <c r="Q3130" t="str">
        <f>IF(AND(Stock_Info[[#This Row],[% Deli. Qty to Traded Qty]]&gt;80,Stock_Info[[#This Row],[No. of Trades]]&lt;3000),"Unusual Day","")</f>
        <v/>
      </c>
      <c r="R3130" t="str">
        <f>IF(AND(Stock_Info[[#This Row],[Spread High-Low]] &lt; 10, Stock_Info[[#This Row],[% Deli. Qty to Traded Qty]] &gt; 90), "Good Day", "")</f>
        <v/>
      </c>
    </row>
    <row r="3131" spans="1:18">
      <c r="A3131" t="s">
        <v>52</v>
      </c>
      <c r="B3131" s="1">
        <v>45719</v>
      </c>
      <c r="C3131" s="1" t="str">
        <f>"WEEK" &amp;" " &amp;  INT((DAY(Stock_Info[[#This Row],[Date]])+WEEKDAY(DATE(YEAR(Stock_Info[[#This Row],[Date]]),MONTH(Stock_Info[[#This Row],[Date]]),1))-1)/7)+1</f>
        <v>WEEK 2</v>
      </c>
      <c r="D3131" s="12">
        <v>93.63</v>
      </c>
      <c r="E3131" s="12">
        <v>94.67</v>
      </c>
      <c r="F3131" s="12">
        <v>90</v>
      </c>
      <c r="G3131" s="12">
        <v>90.32</v>
      </c>
      <c r="H3131" s="12">
        <v>91.167019856322455</v>
      </c>
      <c r="I3131">
        <v>94378</v>
      </c>
      <c r="J3131">
        <v>2061</v>
      </c>
      <c r="K3131" s="12">
        <v>8604161</v>
      </c>
      <c r="L3131">
        <v>69225</v>
      </c>
      <c r="M3131">
        <v>73.349999999999994</v>
      </c>
      <c r="N3131">
        <v>4.67</v>
      </c>
      <c r="O3131">
        <v>-3.31</v>
      </c>
      <c r="P3131">
        <f xml:space="preserve"> IF(Stock_Info[[#This Row],[Close Price]] &gt; Stock_Info[[#This Row],[Open Price]], 1, 0)</f>
        <v>0</v>
      </c>
      <c r="Q3131" t="str">
        <f>IF(AND(Stock_Info[[#This Row],[% Deli. Qty to Traded Qty]]&gt;80,Stock_Info[[#This Row],[No. of Trades]]&lt;3000),"Unusual Day","")</f>
        <v/>
      </c>
      <c r="R3131" t="str">
        <f>IF(AND(Stock_Info[[#This Row],[Spread High-Low]] &lt; 10, Stock_Info[[#This Row],[% Deli. Qty to Traded Qty]] &gt; 90), "Good Day", "")</f>
        <v/>
      </c>
    </row>
    <row r="3132" spans="1:18">
      <c r="A3132" t="s">
        <v>52</v>
      </c>
      <c r="B3132" s="1">
        <v>45716</v>
      </c>
      <c r="C3132" s="1" t="str">
        <f>"WEEK" &amp;" " &amp;  INT((DAY(Stock_Info[[#This Row],[Date]])+WEEKDAY(DATE(YEAR(Stock_Info[[#This Row],[Date]]),MONTH(Stock_Info[[#This Row],[Date]]),1))-1)/7)+1</f>
        <v>WEEK 5</v>
      </c>
      <c r="D3132" s="12">
        <v>92.51</v>
      </c>
      <c r="E3132" s="12">
        <v>94.25</v>
      </c>
      <c r="F3132" s="12">
        <v>90.5</v>
      </c>
      <c r="G3132" s="12">
        <v>93.62</v>
      </c>
      <c r="H3132" s="12">
        <v>92.713185817805382</v>
      </c>
      <c r="I3132">
        <v>15456</v>
      </c>
      <c r="J3132">
        <v>496</v>
      </c>
      <c r="K3132" s="12">
        <v>1432975</v>
      </c>
      <c r="L3132">
        <v>7004</v>
      </c>
      <c r="M3132">
        <v>45.32</v>
      </c>
      <c r="N3132">
        <v>3.75</v>
      </c>
      <c r="O3132">
        <v>1.1100000000000001</v>
      </c>
      <c r="P3132">
        <f xml:space="preserve"> IF(Stock_Info[[#This Row],[Close Price]] &gt; Stock_Info[[#This Row],[Open Price]], 1, 0)</f>
        <v>1</v>
      </c>
      <c r="Q3132" t="str">
        <f>IF(AND(Stock_Info[[#This Row],[% Deli. Qty to Traded Qty]]&gt;80,Stock_Info[[#This Row],[No. of Trades]]&lt;3000),"Unusual Day","")</f>
        <v/>
      </c>
      <c r="R3132" t="str">
        <f>IF(AND(Stock_Info[[#This Row],[Spread High-Low]] &lt; 10, Stock_Info[[#This Row],[% Deli. Qty to Traded Qty]] &gt; 90), "Good Day", "")</f>
        <v/>
      </c>
    </row>
    <row r="3133" spans="1:18">
      <c r="A3133" t="s">
        <v>52</v>
      </c>
      <c r="B3133" s="1">
        <v>45715</v>
      </c>
      <c r="C3133" s="1" t="str">
        <f>"WEEK" &amp;" " &amp;  INT((DAY(Stock_Info[[#This Row],[Date]])+WEEKDAY(DATE(YEAR(Stock_Info[[#This Row],[Date]]),MONTH(Stock_Info[[#This Row],[Date]]),1))-1)/7)+1</f>
        <v>WEEK 5</v>
      </c>
      <c r="D3133" s="12">
        <v>92.15</v>
      </c>
      <c r="E3133" s="12">
        <v>94.31</v>
      </c>
      <c r="F3133" s="12">
        <v>91.46</v>
      </c>
      <c r="G3133" s="12">
        <v>93.86</v>
      </c>
      <c r="H3133" s="12">
        <v>93.448595388865797</v>
      </c>
      <c r="I3133">
        <v>40901</v>
      </c>
      <c r="J3133">
        <v>1139</v>
      </c>
      <c r="K3133" s="12">
        <v>3822141</v>
      </c>
      <c r="L3133">
        <v>29073</v>
      </c>
      <c r="M3133">
        <v>71.08</v>
      </c>
      <c r="N3133">
        <v>2.85</v>
      </c>
      <c r="O3133">
        <v>1.71</v>
      </c>
      <c r="P3133">
        <f xml:space="preserve"> IF(Stock_Info[[#This Row],[Close Price]] &gt; Stock_Info[[#This Row],[Open Price]], 1, 0)</f>
        <v>1</v>
      </c>
      <c r="Q3133" t="str">
        <f>IF(AND(Stock_Info[[#This Row],[% Deli. Qty to Traded Qty]]&gt;80,Stock_Info[[#This Row],[No. of Trades]]&lt;3000),"Unusual Day","")</f>
        <v/>
      </c>
      <c r="R3133" t="str">
        <f>IF(AND(Stock_Info[[#This Row],[Spread High-Low]] &lt; 10, Stock_Info[[#This Row],[% Deli. Qty to Traded Qty]] &gt; 90), "Good Day", "")</f>
        <v/>
      </c>
    </row>
    <row r="3134" spans="1:18">
      <c r="A3134" t="s">
        <v>52</v>
      </c>
      <c r="B3134" s="1">
        <v>45713</v>
      </c>
      <c r="C3134" s="1" t="str">
        <f>"WEEK" &amp;" " &amp;  INT((DAY(Stock_Info[[#This Row],[Date]])+WEEKDAY(DATE(YEAR(Stock_Info[[#This Row],[Date]]),MONTH(Stock_Info[[#This Row],[Date]]),1))-1)/7)+1</f>
        <v>WEEK 5</v>
      </c>
      <c r="D3134" s="12">
        <v>95</v>
      </c>
      <c r="E3134" s="12">
        <v>95</v>
      </c>
      <c r="F3134" s="12">
        <v>90.84</v>
      </c>
      <c r="G3134" s="12">
        <v>91.51</v>
      </c>
      <c r="H3134" s="12">
        <v>93.163239577446419</v>
      </c>
      <c r="I3134">
        <v>23003</v>
      </c>
      <c r="J3134">
        <v>631</v>
      </c>
      <c r="K3134" s="12">
        <v>2143034</v>
      </c>
      <c r="L3134">
        <v>15313</v>
      </c>
      <c r="M3134">
        <v>66.569999999999993</v>
      </c>
      <c r="N3134">
        <v>4.16</v>
      </c>
      <c r="O3134">
        <v>-3.49</v>
      </c>
      <c r="P3134">
        <f xml:space="preserve"> IF(Stock_Info[[#This Row],[Close Price]] &gt; Stock_Info[[#This Row],[Open Price]], 1, 0)</f>
        <v>0</v>
      </c>
      <c r="Q3134" t="str">
        <f>IF(AND(Stock_Info[[#This Row],[% Deli. Qty to Traded Qty]]&gt;80,Stock_Info[[#This Row],[No. of Trades]]&lt;3000),"Unusual Day","")</f>
        <v/>
      </c>
      <c r="R3134" t="str">
        <f>IF(AND(Stock_Info[[#This Row],[Spread High-Low]] &lt; 10, Stock_Info[[#This Row],[% Deli. Qty to Traded Qty]] &gt; 90), "Good Day", "")</f>
        <v/>
      </c>
    </row>
    <row r="3135" spans="1:18">
      <c r="A3135" t="s">
        <v>52</v>
      </c>
      <c r="B3135" s="1">
        <v>45712</v>
      </c>
      <c r="C3135" s="1" t="str">
        <f>"WEEK" &amp;" " &amp;  INT((DAY(Stock_Info[[#This Row],[Date]])+WEEKDAY(DATE(YEAR(Stock_Info[[#This Row],[Date]]),MONTH(Stock_Info[[#This Row],[Date]]),1))-1)/7)+1</f>
        <v>WEEK 5</v>
      </c>
      <c r="D3135" s="12">
        <v>95.64</v>
      </c>
      <c r="E3135" s="12">
        <v>95.64</v>
      </c>
      <c r="F3135" s="12">
        <v>92.2</v>
      </c>
      <c r="G3135" s="12">
        <v>93.64</v>
      </c>
      <c r="H3135" s="12">
        <v>93.835560423512234</v>
      </c>
      <c r="I3135">
        <v>27390</v>
      </c>
      <c r="J3135">
        <v>900</v>
      </c>
      <c r="K3135" s="12">
        <v>2570156</v>
      </c>
      <c r="L3135">
        <v>15404</v>
      </c>
      <c r="M3135">
        <v>56.24</v>
      </c>
      <c r="N3135">
        <v>3.44</v>
      </c>
      <c r="O3135">
        <v>-2</v>
      </c>
      <c r="P3135">
        <f xml:space="preserve"> IF(Stock_Info[[#This Row],[Close Price]] &gt; Stock_Info[[#This Row],[Open Price]], 1, 0)</f>
        <v>0</v>
      </c>
      <c r="Q3135" t="str">
        <f>IF(AND(Stock_Info[[#This Row],[% Deli. Qty to Traded Qty]]&gt;80,Stock_Info[[#This Row],[No. of Trades]]&lt;3000),"Unusual Day","")</f>
        <v/>
      </c>
      <c r="R3135" t="str">
        <f>IF(AND(Stock_Info[[#This Row],[Spread High-Low]] &lt; 10, Stock_Info[[#This Row],[% Deli. Qty to Traded Qty]] &gt; 90), "Good Day", "")</f>
        <v/>
      </c>
    </row>
    <row r="3136" spans="1:18">
      <c r="A3136" t="s">
        <v>52</v>
      </c>
      <c r="B3136" s="1">
        <v>45709</v>
      </c>
      <c r="C3136" s="1" t="str">
        <f>"WEEK" &amp;" " &amp;  INT((DAY(Stock_Info[[#This Row],[Date]])+WEEKDAY(DATE(YEAR(Stock_Info[[#This Row],[Date]]),MONTH(Stock_Info[[#This Row],[Date]]),1))-1)/7)+1</f>
        <v>WEEK 4</v>
      </c>
      <c r="D3136" s="12">
        <v>93.26</v>
      </c>
      <c r="E3136" s="12">
        <v>95.15</v>
      </c>
      <c r="F3136" s="12">
        <v>93.26</v>
      </c>
      <c r="G3136" s="12">
        <v>93.82</v>
      </c>
      <c r="H3136" s="12">
        <v>94.530219780219781</v>
      </c>
      <c r="I3136">
        <v>13104</v>
      </c>
      <c r="J3136">
        <v>252</v>
      </c>
      <c r="K3136" s="12">
        <v>1238724</v>
      </c>
      <c r="L3136">
        <v>8101</v>
      </c>
      <c r="M3136">
        <v>61.82</v>
      </c>
      <c r="N3136">
        <v>1.89</v>
      </c>
      <c r="O3136">
        <v>0.56000000000000005</v>
      </c>
      <c r="P3136">
        <f xml:space="preserve"> IF(Stock_Info[[#This Row],[Close Price]] &gt; Stock_Info[[#This Row],[Open Price]], 1, 0)</f>
        <v>1</v>
      </c>
      <c r="Q3136" t="str">
        <f>IF(AND(Stock_Info[[#This Row],[% Deli. Qty to Traded Qty]]&gt;80,Stock_Info[[#This Row],[No. of Trades]]&lt;3000),"Unusual Day","")</f>
        <v/>
      </c>
      <c r="R3136" t="str">
        <f>IF(AND(Stock_Info[[#This Row],[Spread High-Low]] &lt; 10, Stock_Info[[#This Row],[% Deli. Qty to Traded Qty]] &gt; 90), "Good Day", "")</f>
        <v/>
      </c>
    </row>
    <row r="3137" spans="1:18">
      <c r="A3137" t="s">
        <v>52</v>
      </c>
      <c r="B3137" s="1">
        <v>45708</v>
      </c>
      <c r="C3137" s="1" t="str">
        <f>"WEEK" &amp;" " &amp;  INT((DAY(Stock_Info[[#This Row],[Date]])+WEEKDAY(DATE(YEAR(Stock_Info[[#This Row],[Date]]),MONTH(Stock_Info[[#This Row],[Date]]),1))-1)/7)+1</f>
        <v>WEEK 4</v>
      </c>
      <c r="D3137" s="12">
        <v>93</v>
      </c>
      <c r="E3137" s="12">
        <v>94</v>
      </c>
      <c r="F3137" s="12">
        <v>91.19</v>
      </c>
      <c r="G3137" s="12">
        <v>93.77</v>
      </c>
      <c r="H3137" s="12">
        <v>92.78709797015479</v>
      </c>
      <c r="I3137">
        <v>53945</v>
      </c>
      <c r="J3137">
        <v>1424</v>
      </c>
      <c r="K3137" s="12">
        <v>5005400</v>
      </c>
      <c r="L3137">
        <v>47629</v>
      </c>
      <c r="M3137">
        <v>88.29</v>
      </c>
      <c r="N3137">
        <v>2.81</v>
      </c>
      <c r="O3137">
        <v>0.77</v>
      </c>
      <c r="P3137">
        <f xml:space="preserve"> IF(Stock_Info[[#This Row],[Close Price]] &gt; Stock_Info[[#This Row],[Open Price]], 1, 0)</f>
        <v>1</v>
      </c>
      <c r="Q3137" t="str">
        <f>IF(AND(Stock_Info[[#This Row],[% Deli. Qty to Traded Qty]]&gt;80,Stock_Info[[#This Row],[No. of Trades]]&lt;3000),"Unusual Day","")</f>
        <v>Unusual Day</v>
      </c>
      <c r="R3137" t="str">
        <f>IF(AND(Stock_Info[[#This Row],[Spread High-Low]] &lt; 10, Stock_Info[[#This Row],[% Deli. Qty to Traded Qty]] &gt; 90), "Good Day", "")</f>
        <v/>
      </c>
    </row>
    <row r="3138" spans="1:18">
      <c r="A3138" t="s">
        <v>52</v>
      </c>
      <c r="B3138" s="1">
        <v>45707</v>
      </c>
      <c r="C3138" s="1" t="str">
        <f>"WEEK" &amp;" " &amp;  INT((DAY(Stock_Info[[#This Row],[Date]])+WEEKDAY(DATE(YEAR(Stock_Info[[#This Row],[Date]]),MONTH(Stock_Info[[#This Row],[Date]]),1))-1)/7)+1</f>
        <v>WEEK 4</v>
      </c>
      <c r="D3138" s="12">
        <v>89.05</v>
      </c>
      <c r="E3138" s="12">
        <v>92</v>
      </c>
      <c r="F3138" s="12">
        <v>89.05</v>
      </c>
      <c r="G3138" s="12">
        <v>91.17</v>
      </c>
      <c r="H3138" s="12">
        <v>91.263679590343813</v>
      </c>
      <c r="I3138">
        <v>27340</v>
      </c>
      <c r="J3138">
        <v>813</v>
      </c>
      <c r="K3138" s="12">
        <v>2495149</v>
      </c>
      <c r="L3138">
        <v>12610</v>
      </c>
      <c r="M3138">
        <v>46.12</v>
      </c>
      <c r="N3138">
        <v>2.95</v>
      </c>
      <c r="O3138">
        <v>2.12</v>
      </c>
      <c r="P3138">
        <f xml:space="preserve"> IF(Stock_Info[[#This Row],[Close Price]] &gt; Stock_Info[[#This Row],[Open Price]], 1, 0)</f>
        <v>1</v>
      </c>
      <c r="Q3138" t="str">
        <f>IF(AND(Stock_Info[[#This Row],[% Deli. Qty to Traded Qty]]&gt;80,Stock_Info[[#This Row],[No. of Trades]]&lt;3000),"Unusual Day","")</f>
        <v/>
      </c>
      <c r="R3138" t="str">
        <f>IF(AND(Stock_Info[[#This Row],[Spread High-Low]] &lt; 10, Stock_Info[[#This Row],[% Deli. Qty to Traded Qty]] &gt; 90), "Good Day", "")</f>
        <v/>
      </c>
    </row>
    <row r="3139" spans="1:18">
      <c r="A3139" t="s">
        <v>52</v>
      </c>
      <c r="B3139" s="1">
        <v>45706</v>
      </c>
      <c r="C3139" s="1" t="str">
        <f>"WEEK" &amp;" " &amp;  INT((DAY(Stock_Info[[#This Row],[Date]])+WEEKDAY(DATE(YEAR(Stock_Info[[#This Row],[Date]]),MONTH(Stock_Info[[#This Row],[Date]]),1))-1)/7)+1</f>
        <v>WEEK 4</v>
      </c>
      <c r="D3139" s="12">
        <v>91.69</v>
      </c>
      <c r="E3139" s="12">
        <v>91.73</v>
      </c>
      <c r="F3139" s="12">
        <v>88.45</v>
      </c>
      <c r="G3139" s="12">
        <v>90.78</v>
      </c>
      <c r="H3139" s="12">
        <v>90.310016066294608</v>
      </c>
      <c r="I3139">
        <v>47304</v>
      </c>
      <c r="J3139">
        <v>1069</v>
      </c>
      <c r="K3139" s="12">
        <v>4272025</v>
      </c>
      <c r="L3139">
        <v>29297</v>
      </c>
      <c r="M3139">
        <v>61.93</v>
      </c>
      <c r="N3139">
        <v>3.28</v>
      </c>
      <c r="O3139">
        <v>-0.91</v>
      </c>
      <c r="P3139">
        <f xml:space="preserve"> IF(Stock_Info[[#This Row],[Close Price]] &gt; Stock_Info[[#This Row],[Open Price]], 1, 0)</f>
        <v>0</v>
      </c>
      <c r="Q3139" t="str">
        <f>IF(AND(Stock_Info[[#This Row],[% Deli. Qty to Traded Qty]]&gt;80,Stock_Info[[#This Row],[No. of Trades]]&lt;3000),"Unusual Day","")</f>
        <v/>
      </c>
      <c r="R3139" t="str">
        <f>IF(AND(Stock_Info[[#This Row],[Spread High-Low]] &lt; 10, Stock_Info[[#This Row],[% Deli. Qty to Traded Qty]] &gt; 90), "Good Day", "")</f>
        <v/>
      </c>
    </row>
    <row r="3140" spans="1:18">
      <c r="A3140" t="s">
        <v>52</v>
      </c>
      <c r="B3140" s="1">
        <v>45705</v>
      </c>
      <c r="C3140" s="1" t="str">
        <f>"WEEK" &amp;" " &amp;  INT((DAY(Stock_Info[[#This Row],[Date]])+WEEKDAY(DATE(YEAR(Stock_Info[[#This Row],[Date]]),MONTH(Stock_Info[[#This Row],[Date]]),1))-1)/7)+1</f>
        <v>WEEK 4</v>
      </c>
      <c r="D3140" s="12">
        <v>90.3</v>
      </c>
      <c r="E3140" s="12">
        <v>91.51</v>
      </c>
      <c r="F3140" s="12">
        <v>89</v>
      </c>
      <c r="G3140" s="12">
        <v>89.96</v>
      </c>
      <c r="H3140" s="12">
        <v>89.826651740945451</v>
      </c>
      <c r="I3140">
        <v>42879</v>
      </c>
      <c r="J3140">
        <v>1536</v>
      </c>
      <c r="K3140" s="12">
        <v>3851677</v>
      </c>
      <c r="L3140">
        <v>27424</v>
      </c>
      <c r="M3140">
        <v>63.96</v>
      </c>
      <c r="N3140">
        <v>2.5099999999999998</v>
      </c>
      <c r="O3140">
        <v>-0.34</v>
      </c>
      <c r="P3140">
        <f xml:space="preserve"> IF(Stock_Info[[#This Row],[Close Price]] &gt; Stock_Info[[#This Row],[Open Price]], 1, 0)</f>
        <v>0</v>
      </c>
      <c r="Q3140" t="str">
        <f>IF(AND(Stock_Info[[#This Row],[% Deli. Qty to Traded Qty]]&gt;80,Stock_Info[[#This Row],[No. of Trades]]&lt;3000),"Unusual Day","")</f>
        <v/>
      </c>
      <c r="R3140" t="str">
        <f>IF(AND(Stock_Info[[#This Row],[Spread High-Low]] &lt; 10, Stock_Info[[#This Row],[% Deli. Qty to Traded Qty]] &gt; 90), "Good Day", "")</f>
        <v/>
      </c>
    </row>
    <row r="3141" spans="1:18">
      <c r="A3141" t="s">
        <v>52</v>
      </c>
      <c r="B3141" s="1">
        <v>45702</v>
      </c>
      <c r="C3141" s="1" t="str">
        <f>"WEEK" &amp;" " &amp;  INT((DAY(Stock_Info[[#This Row],[Date]])+WEEKDAY(DATE(YEAR(Stock_Info[[#This Row],[Date]]),MONTH(Stock_Info[[#This Row],[Date]]),1))-1)/7)+1</f>
        <v>WEEK 3</v>
      </c>
      <c r="D3141" s="12">
        <v>93</v>
      </c>
      <c r="E3141" s="12">
        <v>93.85</v>
      </c>
      <c r="F3141" s="12">
        <v>89.75</v>
      </c>
      <c r="G3141" s="12">
        <v>90.48</v>
      </c>
      <c r="H3141" s="12">
        <v>91.724599562621904</v>
      </c>
      <c r="I3141">
        <v>33838</v>
      </c>
      <c r="J3141">
        <v>923</v>
      </c>
      <c r="K3141" s="12">
        <v>3103777</v>
      </c>
      <c r="L3141">
        <v>20584</v>
      </c>
      <c r="M3141">
        <v>60.83</v>
      </c>
      <c r="N3141">
        <v>4.0999999999999996</v>
      </c>
      <c r="O3141">
        <v>-2.52</v>
      </c>
      <c r="P3141">
        <f xml:space="preserve"> IF(Stock_Info[[#This Row],[Close Price]] &gt; Stock_Info[[#This Row],[Open Price]], 1, 0)</f>
        <v>0</v>
      </c>
      <c r="Q3141" t="str">
        <f>IF(AND(Stock_Info[[#This Row],[% Deli. Qty to Traded Qty]]&gt;80,Stock_Info[[#This Row],[No. of Trades]]&lt;3000),"Unusual Day","")</f>
        <v/>
      </c>
      <c r="R3141" t="str">
        <f>IF(AND(Stock_Info[[#This Row],[Spread High-Low]] &lt; 10, Stock_Info[[#This Row],[% Deli. Qty to Traded Qty]] &gt; 90), "Good Day", "")</f>
        <v/>
      </c>
    </row>
    <row r="3142" spans="1:18">
      <c r="A3142" t="s">
        <v>52</v>
      </c>
      <c r="B3142" s="1">
        <v>45701</v>
      </c>
      <c r="C3142" s="1" t="str">
        <f>"WEEK" &amp;" " &amp;  INT((DAY(Stock_Info[[#This Row],[Date]])+WEEKDAY(DATE(YEAR(Stock_Info[[#This Row],[Date]]),MONTH(Stock_Info[[#This Row],[Date]]),1))-1)/7)+1</f>
        <v>WEEK 3</v>
      </c>
      <c r="D3142" s="12">
        <v>91.75</v>
      </c>
      <c r="E3142" s="12">
        <v>95.33</v>
      </c>
      <c r="F3142" s="12">
        <v>91.4</v>
      </c>
      <c r="G3142" s="12">
        <v>93.96</v>
      </c>
      <c r="H3142" s="12">
        <v>94.365725007080144</v>
      </c>
      <c r="I3142">
        <v>28248</v>
      </c>
      <c r="J3142">
        <v>510</v>
      </c>
      <c r="K3142" s="12">
        <v>2665643</v>
      </c>
      <c r="L3142">
        <v>7667</v>
      </c>
      <c r="M3142">
        <v>27.14</v>
      </c>
      <c r="N3142">
        <v>3.93</v>
      </c>
      <c r="O3142">
        <v>2.21</v>
      </c>
      <c r="P3142">
        <f xml:space="preserve"> IF(Stock_Info[[#This Row],[Close Price]] &gt; Stock_Info[[#This Row],[Open Price]], 1, 0)</f>
        <v>1</v>
      </c>
      <c r="Q3142" t="str">
        <f>IF(AND(Stock_Info[[#This Row],[% Deli. Qty to Traded Qty]]&gt;80,Stock_Info[[#This Row],[No. of Trades]]&lt;3000),"Unusual Day","")</f>
        <v/>
      </c>
      <c r="R3142" t="str">
        <f>IF(AND(Stock_Info[[#This Row],[Spread High-Low]] &lt; 10, Stock_Info[[#This Row],[% Deli. Qty to Traded Qty]] &gt; 90), "Good Day", "")</f>
        <v/>
      </c>
    </row>
    <row r="3143" spans="1:18">
      <c r="A3143" t="s">
        <v>52</v>
      </c>
      <c r="B3143" s="1">
        <v>45700</v>
      </c>
      <c r="C3143" s="1" t="str">
        <f>"WEEK" &amp;" " &amp;  INT((DAY(Stock_Info[[#This Row],[Date]])+WEEKDAY(DATE(YEAR(Stock_Info[[#This Row],[Date]]),MONTH(Stock_Info[[#This Row],[Date]]),1))-1)/7)+1</f>
        <v>WEEK 3</v>
      </c>
      <c r="D3143" s="12">
        <v>93.29</v>
      </c>
      <c r="E3143" s="12">
        <v>93.55</v>
      </c>
      <c r="F3143" s="12">
        <v>90.93</v>
      </c>
      <c r="G3143" s="12">
        <v>91.77</v>
      </c>
      <c r="H3143" s="12">
        <v>91.659603343290442</v>
      </c>
      <c r="I3143">
        <v>139264</v>
      </c>
      <c r="J3143">
        <v>3332</v>
      </c>
      <c r="K3143" s="12">
        <v>12764883</v>
      </c>
      <c r="L3143">
        <v>119695</v>
      </c>
      <c r="M3143">
        <v>85.95</v>
      </c>
      <c r="N3143">
        <v>2.62</v>
      </c>
      <c r="O3143">
        <v>-1.52</v>
      </c>
      <c r="P3143">
        <f xml:space="preserve"> IF(Stock_Info[[#This Row],[Close Price]] &gt; Stock_Info[[#This Row],[Open Price]], 1, 0)</f>
        <v>0</v>
      </c>
      <c r="Q3143" t="str">
        <f>IF(AND(Stock_Info[[#This Row],[% Deli. Qty to Traded Qty]]&gt;80,Stock_Info[[#This Row],[No. of Trades]]&lt;3000),"Unusual Day","")</f>
        <v/>
      </c>
      <c r="R3143" t="str">
        <f>IF(AND(Stock_Info[[#This Row],[Spread High-Low]] &lt; 10, Stock_Info[[#This Row],[% Deli. Qty to Traded Qty]] &gt; 90), "Good Day", "")</f>
        <v/>
      </c>
    </row>
    <row r="3144" spans="1:18">
      <c r="A3144" t="s">
        <v>52</v>
      </c>
      <c r="B3144" s="1">
        <v>45699</v>
      </c>
      <c r="C3144" s="1" t="str">
        <f>"WEEK" &amp;" " &amp;  INT((DAY(Stock_Info[[#This Row],[Date]])+WEEKDAY(DATE(YEAR(Stock_Info[[#This Row],[Date]]),MONTH(Stock_Info[[#This Row],[Date]]),1))-1)/7)+1</f>
        <v>WEEK 3</v>
      </c>
      <c r="D3144" s="12">
        <v>96.69</v>
      </c>
      <c r="E3144" s="12">
        <v>96.69</v>
      </c>
      <c r="F3144" s="12">
        <v>91.8</v>
      </c>
      <c r="G3144" s="12">
        <v>92.81</v>
      </c>
      <c r="H3144" s="12">
        <v>92.959136336301938</v>
      </c>
      <c r="I3144">
        <v>34921</v>
      </c>
      <c r="J3144">
        <v>999</v>
      </c>
      <c r="K3144" s="12">
        <v>3246226</v>
      </c>
      <c r="L3144">
        <v>17853</v>
      </c>
      <c r="M3144">
        <v>51.12</v>
      </c>
      <c r="N3144">
        <v>4.8899999999999997</v>
      </c>
      <c r="O3144">
        <v>-3.88</v>
      </c>
      <c r="P3144">
        <f xml:space="preserve"> IF(Stock_Info[[#This Row],[Close Price]] &gt; Stock_Info[[#This Row],[Open Price]], 1, 0)</f>
        <v>0</v>
      </c>
      <c r="Q3144" t="str">
        <f>IF(AND(Stock_Info[[#This Row],[% Deli. Qty to Traded Qty]]&gt;80,Stock_Info[[#This Row],[No. of Trades]]&lt;3000),"Unusual Day","")</f>
        <v/>
      </c>
      <c r="R3144" t="str">
        <f>IF(AND(Stock_Info[[#This Row],[Spread High-Low]] &lt; 10, Stock_Info[[#This Row],[% Deli. Qty to Traded Qty]] &gt; 90), "Good Day", "")</f>
        <v/>
      </c>
    </row>
    <row r="3145" spans="1:18">
      <c r="A3145" t="s">
        <v>52</v>
      </c>
      <c r="B3145" s="1">
        <v>45698</v>
      </c>
      <c r="C3145" s="1" t="str">
        <f>"WEEK" &amp;" " &amp;  INT((DAY(Stock_Info[[#This Row],[Date]])+WEEKDAY(DATE(YEAR(Stock_Info[[#This Row],[Date]]),MONTH(Stock_Info[[#This Row],[Date]]),1))-1)/7)+1</f>
        <v>WEEK 3</v>
      </c>
      <c r="D3145" s="12">
        <v>96.9</v>
      </c>
      <c r="E3145" s="12">
        <v>96.9</v>
      </c>
      <c r="F3145" s="12">
        <v>93.72</v>
      </c>
      <c r="G3145" s="12">
        <v>94.56</v>
      </c>
      <c r="H3145" s="12">
        <v>94.69227166276346</v>
      </c>
      <c r="I3145">
        <v>8540</v>
      </c>
      <c r="J3145">
        <v>386</v>
      </c>
      <c r="K3145" s="12">
        <v>808672</v>
      </c>
      <c r="L3145">
        <v>4011</v>
      </c>
      <c r="M3145">
        <v>46.97</v>
      </c>
      <c r="N3145">
        <v>3.18</v>
      </c>
      <c r="O3145">
        <v>-2.34</v>
      </c>
      <c r="P3145">
        <f xml:space="preserve"> IF(Stock_Info[[#This Row],[Close Price]] &gt; Stock_Info[[#This Row],[Open Price]], 1, 0)</f>
        <v>0</v>
      </c>
      <c r="Q3145" t="str">
        <f>IF(AND(Stock_Info[[#This Row],[% Deli. Qty to Traded Qty]]&gt;80,Stock_Info[[#This Row],[No. of Trades]]&lt;3000),"Unusual Day","")</f>
        <v/>
      </c>
      <c r="R3145" t="str">
        <f>IF(AND(Stock_Info[[#This Row],[Spread High-Low]] &lt; 10, Stock_Info[[#This Row],[% Deli. Qty to Traded Qty]] &gt; 90), "Good Day", "")</f>
        <v/>
      </c>
    </row>
    <row r="3146" spans="1:18">
      <c r="A3146" t="s">
        <v>52</v>
      </c>
      <c r="B3146" s="1">
        <v>45695</v>
      </c>
      <c r="C3146" s="1" t="str">
        <f>"WEEK" &amp;" " &amp;  INT((DAY(Stock_Info[[#This Row],[Date]])+WEEKDAY(DATE(YEAR(Stock_Info[[#This Row],[Date]]),MONTH(Stock_Info[[#This Row],[Date]]),1))-1)/7)+1</f>
        <v>WEEK 2</v>
      </c>
      <c r="D3146" s="12">
        <v>99</v>
      </c>
      <c r="E3146" s="12">
        <v>99</v>
      </c>
      <c r="F3146" s="12">
        <v>94.98</v>
      </c>
      <c r="G3146" s="12">
        <v>95.22</v>
      </c>
      <c r="H3146" s="12">
        <v>95.966298411122139</v>
      </c>
      <c r="I3146">
        <v>16112</v>
      </c>
      <c r="J3146">
        <v>410</v>
      </c>
      <c r="K3146" s="12">
        <v>1546209</v>
      </c>
      <c r="L3146">
        <v>9608</v>
      </c>
      <c r="M3146">
        <v>59.63</v>
      </c>
      <c r="N3146">
        <v>4.0199999999999996</v>
      </c>
      <c r="O3146">
        <v>-3.78</v>
      </c>
      <c r="P3146">
        <f xml:space="preserve"> IF(Stock_Info[[#This Row],[Close Price]] &gt; Stock_Info[[#This Row],[Open Price]], 1, 0)</f>
        <v>0</v>
      </c>
      <c r="Q3146" t="str">
        <f>IF(AND(Stock_Info[[#This Row],[% Deli. Qty to Traded Qty]]&gt;80,Stock_Info[[#This Row],[No. of Trades]]&lt;3000),"Unusual Day","")</f>
        <v/>
      </c>
      <c r="R3146" t="str">
        <f>IF(AND(Stock_Info[[#This Row],[Spread High-Low]] &lt; 10, Stock_Info[[#This Row],[% Deli. Qty to Traded Qty]] &gt; 90), "Good Day", "")</f>
        <v/>
      </c>
    </row>
    <row r="3147" spans="1:18">
      <c r="A3147" t="s">
        <v>52</v>
      </c>
      <c r="B3147" s="1">
        <v>45694</v>
      </c>
      <c r="C3147" s="1" t="str">
        <f>"WEEK" &amp;" " &amp;  INT((DAY(Stock_Info[[#This Row],[Date]])+WEEKDAY(DATE(YEAR(Stock_Info[[#This Row],[Date]]),MONTH(Stock_Info[[#This Row],[Date]]),1))-1)/7)+1</f>
        <v>WEEK 2</v>
      </c>
      <c r="D3147" s="12">
        <v>99.93</v>
      </c>
      <c r="E3147" s="12">
        <v>99.93</v>
      </c>
      <c r="F3147" s="12">
        <v>96.42</v>
      </c>
      <c r="G3147" s="12">
        <v>97.27</v>
      </c>
      <c r="H3147" s="12">
        <v>98.532297322598765</v>
      </c>
      <c r="I3147">
        <v>16023</v>
      </c>
      <c r="J3147">
        <v>263</v>
      </c>
      <c r="K3147" s="12">
        <v>1578783</v>
      </c>
      <c r="L3147">
        <v>9608</v>
      </c>
      <c r="M3147">
        <v>59.96</v>
      </c>
      <c r="N3147">
        <v>3.51</v>
      </c>
      <c r="O3147">
        <v>-2.66</v>
      </c>
      <c r="P3147">
        <f xml:space="preserve"> IF(Stock_Info[[#This Row],[Close Price]] &gt; Stock_Info[[#This Row],[Open Price]], 1, 0)</f>
        <v>0</v>
      </c>
      <c r="Q3147" t="str">
        <f>IF(AND(Stock_Info[[#This Row],[% Deli. Qty to Traded Qty]]&gt;80,Stock_Info[[#This Row],[No. of Trades]]&lt;3000),"Unusual Day","")</f>
        <v/>
      </c>
      <c r="R3147" t="str">
        <f>IF(AND(Stock_Info[[#This Row],[Spread High-Low]] &lt; 10, Stock_Info[[#This Row],[% Deli. Qty to Traded Qty]] &gt; 90), "Good Day", "")</f>
        <v/>
      </c>
    </row>
    <row r="3148" spans="1:18">
      <c r="A3148" t="s">
        <v>52</v>
      </c>
      <c r="B3148" s="1">
        <v>45693</v>
      </c>
      <c r="C3148" s="1" t="str">
        <f>"WEEK" &amp;" " &amp;  INT((DAY(Stock_Info[[#This Row],[Date]])+WEEKDAY(DATE(YEAR(Stock_Info[[#This Row],[Date]]),MONTH(Stock_Info[[#This Row],[Date]]),1))-1)/7)+1</f>
        <v>WEEK 2</v>
      </c>
      <c r="D3148" s="12">
        <v>98</v>
      </c>
      <c r="E3148" s="12">
        <v>99.47</v>
      </c>
      <c r="F3148" s="12">
        <v>97</v>
      </c>
      <c r="G3148" s="12">
        <v>98.6</v>
      </c>
      <c r="H3148" s="12">
        <v>98.566204225697334</v>
      </c>
      <c r="I3148">
        <v>40798</v>
      </c>
      <c r="J3148">
        <v>823</v>
      </c>
      <c r="K3148" s="12">
        <v>4021304</v>
      </c>
      <c r="L3148">
        <v>21814</v>
      </c>
      <c r="M3148">
        <v>53.47</v>
      </c>
      <c r="N3148">
        <v>2.4700000000000002</v>
      </c>
      <c r="O3148">
        <v>0.6</v>
      </c>
      <c r="P3148">
        <f xml:space="preserve"> IF(Stock_Info[[#This Row],[Close Price]] &gt; Stock_Info[[#This Row],[Open Price]], 1, 0)</f>
        <v>1</v>
      </c>
      <c r="Q3148" t="str">
        <f>IF(AND(Stock_Info[[#This Row],[% Deli. Qty to Traded Qty]]&gt;80,Stock_Info[[#This Row],[No. of Trades]]&lt;3000),"Unusual Day","")</f>
        <v/>
      </c>
      <c r="R3148" t="str">
        <f>IF(AND(Stock_Info[[#This Row],[Spread High-Low]] &lt; 10, Stock_Info[[#This Row],[% Deli. Qty to Traded Qty]] &gt; 90), "Good Day", "")</f>
        <v/>
      </c>
    </row>
    <row r="3149" spans="1:18">
      <c r="A3149" t="s">
        <v>52</v>
      </c>
      <c r="B3149" s="1">
        <v>45692</v>
      </c>
      <c r="C3149" s="1" t="str">
        <f>"WEEK" &amp;" " &amp;  INT((DAY(Stock_Info[[#This Row],[Date]])+WEEKDAY(DATE(YEAR(Stock_Info[[#This Row],[Date]]),MONTH(Stock_Info[[#This Row],[Date]]),1))-1)/7)+1</f>
        <v>WEEK 2</v>
      </c>
      <c r="D3149" s="12">
        <v>90.91</v>
      </c>
      <c r="E3149" s="12">
        <v>98.42</v>
      </c>
      <c r="F3149" s="12">
        <v>90.91</v>
      </c>
      <c r="G3149" s="12">
        <v>97.88</v>
      </c>
      <c r="H3149" s="12">
        <v>95.240910893707039</v>
      </c>
      <c r="I3149">
        <v>30256</v>
      </c>
      <c r="J3149">
        <v>530</v>
      </c>
      <c r="K3149" s="12">
        <v>2881609</v>
      </c>
      <c r="L3149">
        <v>19530</v>
      </c>
      <c r="M3149">
        <v>64.55</v>
      </c>
      <c r="N3149">
        <v>7.51</v>
      </c>
      <c r="O3149">
        <v>6.97</v>
      </c>
      <c r="P3149">
        <f xml:space="preserve"> IF(Stock_Info[[#This Row],[Close Price]] &gt; Stock_Info[[#This Row],[Open Price]], 1, 0)</f>
        <v>1</v>
      </c>
      <c r="Q3149" t="str">
        <f>IF(AND(Stock_Info[[#This Row],[% Deli. Qty to Traded Qty]]&gt;80,Stock_Info[[#This Row],[No. of Trades]]&lt;3000),"Unusual Day","")</f>
        <v/>
      </c>
      <c r="R3149" t="str">
        <f>IF(AND(Stock_Info[[#This Row],[Spread High-Low]] &lt; 10, Stock_Info[[#This Row],[% Deli. Qty to Traded Qty]] &gt; 90), "Good Day", "")</f>
        <v/>
      </c>
    </row>
    <row r="3150" spans="1:18">
      <c r="A3150" t="s">
        <v>52</v>
      </c>
      <c r="B3150" s="1">
        <v>45691</v>
      </c>
      <c r="C3150" s="1" t="str">
        <f>"WEEK" &amp;" " &amp;  INT((DAY(Stock_Info[[#This Row],[Date]])+WEEKDAY(DATE(YEAR(Stock_Info[[#This Row],[Date]]),MONTH(Stock_Info[[#This Row],[Date]]),1))-1)/7)+1</f>
        <v>WEEK 2</v>
      </c>
      <c r="D3150" s="12">
        <v>97.94</v>
      </c>
      <c r="E3150" s="12">
        <v>97.94</v>
      </c>
      <c r="F3150" s="12">
        <v>93.2</v>
      </c>
      <c r="G3150" s="12">
        <v>93.81</v>
      </c>
      <c r="H3150" s="12">
        <v>94.604257641921393</v>
      </c>
      <c r="I3150">
        <v>12824</v>
      </c>
      <c r="J3150">
        <v>306</v>
      </c>
      <c r="K3150" s="12">
        <v>1213205</v>
      </c>
      <c r="L3150">
        <v>5737</v>
      </c>
      <c r="M3150">
        <v>44.74</v>
      </c>
      <c r="N3150">
        <v>4.74</v>
      </c>
      <c r="O3150">
        <v>-4.13</v>
      </c>
      <c r="P3150">
        <f xml:space="preserve"> IF(Stock_Info[[#This Row],[Close Price]] &gt; Stock_Info[[#This Row],[Open Price]], 1, 0)</f>
        <v>0</v>
      </c>
      <c r="Q3150" t="str">
        <f>IF(AND(Stock_Info[[#This Row],[% Deli. Qty to Traded Qty]]&gt;80,Stock_Info[[#This Row],[No. of Trades]]&lt;3000),"Unusual Day","")</f>
        <v/>
      </c>
      <c r="R3150" t="str">
        <f>IF(AND(Stock_Info[[#This Row],[Spread High-Low]] &lt; 10, Stock_Info[[#This Row],[% Deli. Qty to Traded Qty]] &gt; 90), "Good Day", "")</f>
        <v/>
      </c>
    </row>
    <row r="3151" spans="1:18">
      <c r="A3151" t="s">
        <v>52</v>
      </c>
      <c r="B3151" s="1">
        <v>45689</v>
      </c>
      <c r="C3151" s="1" t="str">
        <f>"WEEK" &amp;" " &amp;  INT((DAY(Stock_Info[[#This Row],[Date]])+WEEKDAY(DATE(YEAR(Stock_Info[[#This Row],[Date]]),MONTH(Stock_Info[[#This Row],[Date]]),1))-1)/7)+1</f>
        <v>WEEK 2</v>
      </c>
      <c r="D3151" s="12">
        <v>94.45</v>
      </c>
      <c r="E3151" s="12">
        <v>95.58</v>
      </c>
      <c r="F3151" s="12">
        <v>94.02</v>
      </c>
      <c r="G3151" s="12">
        <v>95.21</v>
      </c>
      <c r="H3151" s="12">
        <v>95.006108448454086</v>
      </c>
      <c r="I3151">
        <v>10641</v>
      </c>
      <c r="J3151">
        <v>337</v>
      </c>
      <c r="K3151" s="12">
        <v>1010960</v>
      </c>
      <c r="L3151">
        <v>5203</v>
      </c>
      <c r="M3151">
        <v>48.9</v>
      </c>
      <c r="N3151">
        <v>1.56</v>
      </c>
      <c r="O3151">
        <v>0.76</v>
      </c>
      <c r="P3151">
        <f xml:space="preserve"> IF(Stock_Info[[#This Row],[Close Price]] &gt; Stock_Info[[#This Row],[Open Price]], 1, 0)</f>
        <v>1</v>
      </c>
      <c r="Q3151" t="str">
        <f>IF(AND(Stock_Info[[#This Row],[% Deli. Qty to Traded Qty]]&gt;80,Stock_Info[[#This Row],[No. of Trades]]&lt;3000),"Unusual Day","")</f>
        <v/>
      </c>
      <c r="R3151" t="str">
        <f>IF(AND(Stock_Info[[#This Row],[Spread High-Low]] &lt; 10, Stock_Info[[#This Row],[% Deli. Qty to Traded Qty]] &gt; 90), "Good Day", "")</f>
        <v/>
      </c>
    </row>
    <row r="3152" spans="1:18">
      <c r="A3152" t="s">
        <v>52</v>
      </c>
      <c r="B3152" s="1">
        <v>45688</v>
      </c>
      <c r="C3152" s="1" t="str">
        <f>"WEEK" &amp;" " &amp;  INT((DAY(Stock_Info[[#This Row],[Date]])+WEEKDAY(DATE(YEAR(Stock_Info[[#This Row],[Date]]),MONTH(Stock_Info[[#This Row],[Date]]),1))-1)/7)+1</f>
        <v>WEEK 5</v>
      </c>
      <c r="D3152" s="12">
        <v>94.5</v>
      </c>
      <c r="E3152" s="12">
        <v>95.75</v>
      </c>
      <c r="F3152" s="12">
        <v>92.9</v>
      </c>
      <c r="G3152" s="12">
        <v>94.45</v>
      </c>
      <c r="H3152" s="12">
        <v>94.263613768170515</v>
      </c>
      <c r="I3152">
        <v>39831</v>
      </c>
      <c r="J3152">
        <v>787</v>
      </c>
      <c r="K3152" s="12">
        <v>3754614</v>
      </c>
      <c r="L3152">
        <v>25113</v>
      </c>
      <c r="M3152">
        <v>63.05</v>
      </c>
      <c r="N3152">
        <v>2.85</v>
      </c>
      <c r="O3152">
        <v>-0.05</v>
      </c>
      <c r="P3152">
        <f xml:space="preserve"> IF(Stock_Info[[#This Row],[Close Price]] &gt; Stock_Info[[#This Row],[Open Price]], 1, 0)</f>
        <v>0</v>
      </c>
      <c r="Q3152" t="str">
        <f>IF(AND(Stock_Info[[#This Row],[% Deli. Qty to Traded Qty]]&gt;80,Stock_Info[[#This Row],[No. of Trades]]&lt;3000),"Unusual Day","")</f>
        <v/>
      </c>
      <c r="R3152" t="str">
        <f>IF(AND(Stock_Info[[#This Row],[Spread High-Low]] &lt; 10, Stock_Info[[#This Row],[% Deli. Qty to Traded Qty]] &gt; 90), "Good Day", "")</f>
        <v/>
      </c>
    </row>
    <row r="3153" spans="1:18">
      <c r="A3153" t="s">
        <v>52</v>
      </c>
      <c r="B3153" s="1">
        <v>45687</v>
      </c>
      <c r="C3153" s="1" t="str">
        <f>"WEEK" &amp;" " &amp;  INT((DAY(Stock_Info[[#This Row],[Date]])+WEEKDAY(DATE(YEAR(Stock_Info[[#This Row],[Date]]),MONTH(Stock_Info[[#This Row],[Date]]),1))-1)/7)+1</f>
        <v>WEEK 5</v>
      </c>
      <c r="D3153" s="12">
        <v>93.4</v>
      </c>
      <c r="E3153" s="12">
        <v>94.8</v>
      </c>
      <c r="F3153" s="12">
        <v>93.15</v>
      </c>
      <c r="G3153" s="12">
        <v>94.2</v>
      </c>
      <c r="H3153" s="12">
        <v>93.964951633253889</v>
      </c>
      <c r="I3153">
        <v>14266</v>
      </c>
      <c r="J3153">
        <v>288</v>
      </c>
      <c r="K3153" s="12">
        <v>1340504</v>
      </c>
      <c r="L3153">
        <v>7895</v>
      </c>
      <c r="M3153">
        <v>55.34</v>
      </c>
      <c r="N3153">
        <v>1.65</v>
      </c>
      <c r="O3153">
        <v>0.8</v>
      </c>
      <c r="P3153">
        <f xml:space="preserve"> IF(Stock_Info[[#This Row],[Close Price]] &gt; Stock_Info[[#This Row],[Open Price]], 1, 0)</f>
        <v>1</v>
      </c>
      <c r="Q3153" t="str">
        <f>IF(AND(Stock_Info[[#This Row],[% Deli. Qty to Traded Qty]]&gt;80,Stock_Info[[#This Row],[No. of Trades]]&lt;3000),"Unusual Day","")</f>
        <v/>
      </c>
      <c r="R3153" t="str">
        <f>IF(AND(Stock_Info[[#This Row],[Spread High-Low]] &lt; 10, Stock_Info[[#This Row],[% Deli. Qty to Traded Qty]] &gt; 90), "Good Day", "")</f>
        <v/>
      </c>
    </row>
    <row r="3154" spans="1:18">
      <c r="A3154" t="s">
        <v>52</v>
      </c>
      <c r="B3154" s="1">
        <v>45686</v>
      </c>
      <c r="C3154" s="1" t="str">
        <f>"WEEK" &amp;" " &amp;  INT((DAY(Stock_Info[[#This Row],[Date]])+WEEKDAY(DATE(YEAR(Stock_Info[[#This Row],[Date]]),MONTH(Stock_Info[[#This Row],[Date]]),1))-1)/7)+1</f>
        <v>WEEK 5</v>
      </c>
      <c r="D3154" s="12">
        <v>93.4</v>
      </c>
      <c r="E3154" s="12">
        <v>95.3</v>
      </c>
      <c r="F3154" s="12">
        <v>91.45</v>
      </c>
      <c r="G3154" s="12">
        <v>93.15</v>
      </c>
      <c r="H3154" s="12">
        <v>93.209268225626616</v>
      </c>
      <c r="I3154">
        <v>65471</v>
      </c>
      <c r="J3154">
        <v>871</v>
      </c>
      <c r="K3154" s="12">
        <v>6102504</v>
      </c>
      <c r="L3154">
        <v>20386</v>
      </c>
      <c r="M3154">
        <v>31.14</v>
      </c>
      <c r="N3154">
        <v>3.85</v>
      </c>
      <c r="O3154">
        <v>-0.25</v>
      </c>
      <c r="P3154">
        <f xml:space="preserve"> IF(Stock_Info[[#This Row],[Close Price]] &gt; Stock_Info[[#This Row],[Open Price]], 1, 0)</f>
        <v>0</v>
      </c>
      <c r="Q3154" t="str">
        <f>IF(AND(Stock_Info[[#This Row],[% Deli. Qty to Traded Qty]]&gt;80,Stock_Info[[#This Row],[No. of Trades]]&lt;3000),"Unusual Day","")</f>
        <v/>
      </c>
      <c r="R3154" t="str">
        <f>IF(AND(Stock_Info[[#This Row],[Spread High-Low]] &lt; 10, Stock_Info[[#This Row],[% Deli. Qty to Traded Qty]] &gt; 90), "Good Day", "")</f>
        <v/>
      </c>
    </row>
    <row r="3155" spans="1:18">
      <c r="A3155" t="s">
        <v>52</v>
      </c>
      <c r="B3155" s="1">
        <v>45685</v>
      </c>
      <c r="C3155" s="1" t="str">
        <f>"WEEK" &amp;" " &amp;  INT((DAY(Stock_Info[[#This Row],[Date]])+WEEKDAY(DATE(YEAR(Stock_Info[[#This Row],[Date]]),MONTH(Stock_Info[[#This Row],[Date]]),1))-1)/7)+1</f>
        <v>WEEK 5</v>
      </c>
      <c r="D3155" s="12">
        <v>93.6</v>
      </c>
      <c r="E3155" s="12">
        <v>93.6</v>
      </c>
      <c r="F3155" s="12">
        <v>90.6</v>
      </c>
      <c r="G3155" s="12">
        <v>91.2</v>
      </c>
      <c r="H3155" s="12">
        <v>91.913991362713986</v>
      </c>
      <c r="I3155">
        <v>57657</v>
      </c>
      <c r="J3155">
        <v>1118</v>
      </c>
      <c r="K3155" s="12">
        <v>5299485</v>
      </c>
      <c r="L3155">
        <v>33649</v>
      </c>
      <c r="M3155">
        <v>58.36</v>
      </c>
      <c r="N3155">
        <v>3</v>
      </c>
      <c r="O3155">
        <v>-2.4</v>
      </c>
      <c r="P3155">
        <f xml:space="preserve"> IF(Stock_Info[[#This Row],[Close Price]] &gt; Stock_Info[[#This Row],[Open Price]], 1, 0)</f>
        <v>0</v>
      </c>
      <c r="Q3155" t="str">
        <f>IF(AND(Stock_Info[[#This Row],[% Deli. Qty to Traded Qty]]&gt;80,Stock_Info[[#This Row],[No. of Trades]]&lt;3000),"Unusual Day","")</f>
        <v/>
      </c>
      <c r="R3155" t="str">
        <f>IF(AND(Stock_Info[[#This Row],[Spread High-Low]] &lt; 10, Stock_Info[[#This Row],[% Deli. Qty to Traded Qty]] &gt; 90), "Good Day", "")</f>
        <v/>
      </c>
    </row>
    <row r="3156" spans="1:18">
      <c r="A3156" t="s">
        <v>52</v>
      </c>
      <c r="B3156" s="1">
        <v>45684</v>
      </c>
      <c r="C3156" s="1" t="str">
        <f>"WEEK" &amp;" " &amp;  INT((DAY(Stock_Info[[#This Row],[Date]])+WEEKDAY(DATE(YEAR(Stock_Info[[#This Row],[Date]]),MONTH(Stock_Info[[#This Row],[Date]]),1))-1)/7)+1</f>
        <v>WEEK 5</v>
      </c>
      <c r="D3156" s="12">
        <v>91.1</v>
      </c>
      <c r="E3156" s="12">
        <v>94.15</v>
      </c>
      <c r="F3156" s="12">
        <v>87.8</v>
      </c>
      <c r="G3156" s="12">
        <v>93.6</v>
      </c>
      <c r="H3156" s="12">
        <v>90.367794233775442</v>
      </c>
      <c r="I3156">
        <v>186153</v>
      </c>
      <c r="J3156">
        <v>2830</v>
      </c>
      <c r="K3156" s="12">
        <v>16822236</v>
      </c>
      <c r="L3156">
        <v>97629</v>
      </c>
      <c r="M3156">
        <v>52.45</v>
      </c>
      <c r="N3156">
        <v>6.35</v>
      </c>
      <c r="O3156">
        <v>2.5</v>
      </c>
      <c r="P3156">
        <f xml:space="preserve"> IF(Stock_Info[[#This Row],[Close Price]] &gt; Stock_Info[[#This Row],[Open Price]], 1, 0)</f>
        <v>1</v>
      </c>
      <c r="Q3156" t="str">
        <f>IF(AND(Stock_Info[[#This Row],[% Deli. Qty to Traded Qty]]&gt;80,Stock_Info[[#This Row],[No. of Trades]]&lt;3000),"Unusual Day","")</f>
        <v/>
      </c>
      <c r="R3156" t="str">
        <f>IF(AND(Stock_Info[[#This Row],[Spread High-Low]] &lt; 10, Stock_Info[[#This Row],[% Deli. Qty to Traded Qty]] &gt; 90), "Good Day", "")</f>
        <v/>
      </c>
    </row>
    <row r="3157" spans="1:18">
      <c r="A3157" t="s">
        <v>52</v>
      </c>
      <c r="B3157" s="1">
        <v>45681</v>
      </c>
      <c r="C3157" s="1" t="str">
        <f>"WEEK" &amp;" " &amp;  INT((DAY(Stock_Info[[#This Row],[Date]])+WEEKDAY(DATE(YEAR(Stock_Info[[#This Row],[Date]]),MONTH(Stock_Info[[#This Row],[Date]]),1))-1)/7)+1</f>
        <v>WEEK 4</v>
      </c>
      <c r="D3157" s="12">
        <v>96.5</v>
      </c>
      <c r="E3157" s="12">
        <v>96.5</v>
      </c>
      <c r="F3157" s="12">
        <v>94.3</v>
      </c>
      <c r="G3157" s="12">
        <v>95.4</v>
      </c>
      <c r="H3157" s="12">
        <v>95.059193653181964</v>
      </c>
      <c r="I3157">
        <v>29243</v>
      </c>
      <c r="J3157">
        <v>598</v>
      </c>
      <c r="K3157" s="12">
        <v>2779816</v>
      </c>
      <c r="L3157">
        <v>15838</v>
      </c>
      <c r="M3157">
        <v>54.16</v>
      </c>
      <c r="N3157">
        <v>2.2000000000000002</v>
      </c>
      <c r="O3157">
        <v>-1.1000000000000001</v>
      </c>
      <c r="P3157">
        <f xml:space="preserve"> IF(Stock_Info[[#This Row],[Close Price]] &gt; Stock_Info[[#This Row],[Open Price]], 1, 0)</f>
        <v>0</v>
      </c>
      <c r="Q3157" t="str">
        <f>IF(AND(Stock_Info[[#This Row],[% Deli. Qty to Traded Qty]]&gt;80,Stock_Info[[#This Row],[No. of Trades]]&lt;3000),"Unusual Day","")</f>
        <v/>
      </c>
      <c r="R3157" t="str">
        <f>IF(AND(Stock_Info[[#This Row],[Spread High-Low]] &lt; 10, Stock_Info[[#This Row],[% Deli. Qty to Traded Qty]] &gt; 90), "Good Day", "")</f>
        <v/>
      </c>
    </row>
    <row r="3158" spans="1:18">
      <c r="A3158" t="s">
        <v>52</v>
      </c>
      <c r="B3158" s="1">
        <v>45680</v>
      </c>
      <c r="C3158" s="1" t="str">
        <f>"WEEK" &amp;" " &amp;  INT((DAY(Stock_Info[[#This Row],[Date]])+WEEKDAY(DATE(YEAR(Stock_Info[[#This Row],[Date]]),MONTH(Stock_Info[[#This Row],[Date]]),1))-1)/7)+1</f>
        <v>WEEK 4</v>
      </c>
      <c r="D3158" s="12">
        <v>96.9</v>
      </c>
      <c r="E3158" s="12">
        <v>96.9</v>
      </c>
      <c r="F3158" s="12">
        <v>95</v>
      </c>
      <c r="G3158" s="12">
        <v>95.05</v>
      </c>
      <c r="H3158" s="12">
        <v>95.774457831325307</v>
      </c>
      <c r="I3158">
        <v>24900</v>
      </c>
      <c r="J3158">
        <v>637</v>
      </c>
      <c r="K3158" s="12">
        <v>2384784</v>
      </c>
      <c r="L3158">
        <v>13863</v>
      </c>
      <c r="M3158">
        <v>55.67</v>
      </c>
      <c r="N3158">
        <v>1.9</v>
      </c>
      <c r="O3158">
        <v>-1.85</v>
      </c>
      <c r="P3158">
        <f xml:space="preserve"> IF(Stock_Info[[#This Row],[Close Price]] &gt; Stock_Info[[#This Row],[Open Price]], 1, 0)</f>
        <v>0</v>
      </c>
      <c r="Q3158" t="str">
        <f>IF(AND(Stock_Info[[#This Row],[% Deli. Qty to Traded Qty]]&gt;80,Stock_Info[[#This Row],[No. of Trades]]&lt;3000),"Unusual Day","")</f>
        <v/>
      </c>
      <c r="R3158" t="str">
        <f>IF(AND(Stock_Info[[#This Row],[Spread High-Low]] &lt; 10, Stock_Info[[#This Row],[% Deli. Qty to Traded Qty]] &gt; 90), "Good Day", "")</f>
        <v/>
      </c>
    </row>
    <row r="3159" spans="1:18">
      <c r="A3159" t="s">
        <v>52</v>
      </c>
      <c r="B3159" s="1">
        <v>45679</v>
      </c>
      <c r="C3159" s="1" t="str">
        <f>"WEEK" &amp;" " &amp;  INT((DAY(Stock_Info[[#This Row],[Date]])+WEEKDAY(DATE(YEAR(Stock_Info[[#This Row],[Date]]),MONTH(Stock_Info[[#This Row],[Date]]),1))-1)/7)+1</f>
        <v>WEEK 4</v>
      </c>
      <c r="D3159" s="12">
        <v>96.85</v>
      </c>
      <c r="E3159" s="12">
        <v>96.85</v>
      </c>
      <c r="F3159" s="12">
        <v>94.4</v>
      </c>
      <c r="G3159" s="12">
        <v>95.1</v>
      </c>
      <c r="H3159" s="12">
        <v>94.848816912335138</v>
      </c>
      <c r="I3159">
        <v>20624</v>
      </c>
      <c r="J3159">
        <v>391</v>
      </c>
      <c r="K3159" s="12">
        <v>1956162</v>
      </c>
      <c r="L3159">
        <v>14036</v>
      </c>
      <c r="M3159">
        <v>68.06</v>
      </c>
      <c r="N3159">
        <v>2.4500000000000002</v>
      </c>
      <c r="O3159">
        <v>-1.75</v>
      </c>
      <c r="P3159">
        <f xml:space="preserve"> IF(Stock_Info[[#This Row],[Close Price]] &gt; Stock_Info[[#This Row],[Open Price]], 1, 0)</f>
        <v>0</v>
      </c>
      <c r="Q3159" t="str">
        <f>IF(AND(Stock_Info[[#This Row],[% Deli. Qty to Traded Qty]]&gt;80,Stock_Info[[#This Row],[No. of Trades]]&lt;3000),"Unusual Day","")</f>
        <v/>
      </c>
      <c r="R3159" t="str">
        <f>IF(AND(Stock_Info[[#This Row],[Spread High-Low]] &lt; 10, Stock_Info[[#This Row],[% Deli. Qty to Traded Qty]] &gt; 90), "Good Day", "")</f>
        <v/>
      </c>
    </row>
    <row r="3160" spans="1:18">
      <c r="A3160" t="s">
        <v>52</v>
      </c>
      <c r="B3160" s="1">
        <v>45678</v>
      </c>
      <c r="C3160" s="1" t="str">
        <f>"WEEK" &amp;" " &amp;  INT((DAY(Stock_Info[[#This Row],[Date]])+WEEKDAY(DATE(YEAR(Stock_Info[[#This Row],[Date]]),MONTH(Stock_Info[[#This Row],[Date]]),1))-1)/7)+1</f>
        <v>WEEK 4</v>
      </c>
      <c r="D3160" s="12">
        <v>97.45</v>
      </c>
      <c r="E3160" s="12">
        <v>97.55</v>
      </c>
      <c r="F3160" s="12">
        <v>95.4</v>
      </c>
      <c r="G3160" s="12">
        <v>95.8</v>
      </c>
      <c r="H3160" s="12">
        <v>96.130805982550896</v>
      </c>
      <c r="I3160">
        <v>48140</v>
      </c>
      <c r="J3160">
        <v>1200</v>
      </c>
      <c r="K3160" s="12">
        <v>4627737</v>
      </c>
      <c r="L3160">
        <v>31585</v>
      </c>
      <c r="M3160">
        <v>65.61</v>
      </c>
      <c r="N3160">
        <v>2.15</v>
      </c>
      <c r="O3160">
        <v>-1.65</v>
      </c>
      <c r="P3160">
        <f xml:space="preserve"> IF(Stock_Info[[#This Row],[Close Price]] &gt; Stock_Info[[#This Row],[Open Price]], 1, 0)</f>
        <v>0</v>
      </c>
      <c r="Q3160" t="str">
        <f>IF(AND(Stock_Info[[#This Row],[% Deli. Qty to Traded Qty]]&gt;80,Stock_Info[[#This Row],[No. of Trades]]&lt;3000),"Unusual Day","")</f>
        <v/>
      </c>
      <c r="R3160" t="str">
        <f>IF(AND(Stock_Info[[#This Row],[Spread High-Low]] &lt; 10, Stock_Info[[#This Row],[% Deli. Qty to Traded Qty]] &gt; 90), "Good Day", "")</f>
        <v/>
      </c>
    </row>
    <row r="3161" spans="1:18">
      <c r="A3161" t="s">
        <v>52</v>
      </c>
      <c r="B3161" s="1">
        <v>45677</v>
      </c>
      <c r="C3161" s="1" t="str">
        <f>"WEEK" &amp;" " &amp;  INT((DAY(Stock_Info[[#This Row],[Date]])+WEEKDAY(DATE(YEAR(Stock_Info[[#This Row],[Date]]),MONTH(Stock_Info[[#This Row],[Date]]),1))-1)/7)+1</f>
        <v>WEEK 4</v>
      </c>
      <c r="D3161" s="12">
        <v>99.1</v>
      </c>
      <c r="E3161" s="12">
        <v>99.1</v>
      </c>
      <c r="F3161" s="12">
        <v>95.95</v>
      </c>
      <c r="G3161" s="12">
        <v>96.3</v>
      </c>
      <c r="H3161" s="12">
        <v>96.611852543163792</v>
      </c>
      <c r="I3161">
        <v>53575</v>
      </c>
      <c r="J3161">
        <v>1508</v>
      </c>
      <c r="K3161" s="12">
        <v>5175980</v>
      </c>
      <c r="L3161">
        <v>40880</v>
      </c>
      <c r="M3161">
        <v>76.3</v>
      </c>
      <c r="N3161">
        <v>3.15</v>
      </c>
      <c r="O3161">
        <v>-2.8</v>
      </c>
      <c r="P3161">
        <f xml:space="preserve"> IF(Stock_Info[[#This Row],[Close Price]] &gt; Stock_Info[[#This Row],[Open Price]], 1, 0)</f>
        <v>0</v>
      </c>
      <c r="Q3161" t="str">
        <f>IF(AND(Stock_Info[[#This Row],[% Deli. Qty to Traded Qty]]&gt;80,Stock_Info[[#This Row],[No. of Trades]]&lt;3000),"Unusual Day","")</f>
        <v/>
      </c>
      <c r="R3161" t="str">
        <f>IF(AND(Stock_Info[[#This Row],[Spread High-Low]] &lt; 10, Stock_Info[[#This Row],[% Deli. Qty to Traded Qty]] &gt; 90), "Good Day", "")</f>
        <v/>
      </c>
    </row>
    <row r="3162" spans="1:18">
      <c r="A3162" t="s">
        <v>52</v>
      </c>
      <c r="B3162" s="1">
        <v>45674</v>
      </c>
      <c r="C3162" s="1" t="str">
        <f>"WEEK" &amp;" " &amp;  INT((DAY(Stock_Info[[#This Row],[Date]])+WEEKDAY(DATE(YEAR(Stock_Info[[#This Row],[Date]]),MONTH(Stock_Info[[#This Row],[Date]]),1))-1)/7)+1</f>
        <v>WEEK 3</v>
      </c>
      <c r="D3162" s="12">
        <v>97</v>
      </c>
      <c r="E3162" s="12">
        <v>98.35</v>
      </c>
      <c r="F3162" s="12">
        <v>95.35</v>
      </c>
      <c r="G3162" s="12">
        <v>97.85</v>
      </c>
      <c r="H3162" s="12">
        <v>97.325106555713418</v>
      </c>
      <c r="I3162">
        <v>49270</v>
      </c>
      <c r="J3162">
        <v>882</v>
      </c>
      <c r="K3162" s="12">
        <v>4795208</v>
      </c>
      <c r="L3162">
        <v>24779</v>
      </c>
      <c r="M3162">
        <v>50.29</v>
      </c>
      <c r="N3162">
        <v>3</v>
      </c>
      <c r="O3162">
        <v>0.85</v>
      </c>
      <c r="P3162">
        <f xml:space="preserve"> IF(Stock_Info[[#This Row],[Close Price]] &gt; Stock_Info[[#This Row],[Open Price]], 1, 0)</f>
        <v>1</v>
      </c>
      <c r="Q3162" t="str">
        <f>IF(AND(Stock_Info[[#This Row],[% Deli. Qty to Traded Qty]]&gt;80,Stock_Info[[#This Row],[No. of Trades]]&lt;3000),"Unusual Day","")</f>
        <v/>
      </c>
      <c r="R3162" t="str">
        <f>IF(AND(Stock_Info[[#This Row],[Spread High-Low]] &lt; 10, Stock_Info[[#This Row],[% Deli. Qty to Traded Qty]] &gt; 90), "Good Day", "")</f>
        <v/>
      </c>
    </row>
    <row r="3163" spans="1:18">
      <c r="A3163" t="s">
        <v>52</v>
      </c>
      <c r="B3163" s="1">
        <v>45673</v>
      </c>
      <c r="C3163" s="1" t="str">
        <f>"WEEK" &amp;" " &amp;  INT((DAY(Stock_Info[[#This Row],[Date]])+WEEKDAY(DATE(YEAR(Stock_Info[[#This Row],[Date]]),MONTH(Stock_Info[[#This Row],[Date]]),1))-1)/7)+1</f>
        <v>WEEK 3</v>
      </c>
      <c r="D3163" s="12">
        <v>98.9</v>
      </c>
      <c r="E3163" s="12">
        <v>98.9</v>
      </c>
      <c r="F3163" s="12">
        <v>95</v>
      </c>
      <c r="G3163" s="12">
        <v>95.6</v>
      </c>
      <c r="H3163" s="12">
        <v>96.507972957553633</v>
      </c>
      <c r="I3163">
        <v>70112</v>
      </c>
      <c r="J3163">
        <v>2057</v>
      </c>
      <c r="K3163" s="12">
        <v>6766367</v>
      </c>
      <c r="L3163">
        <v>45632</v>
      </c>
      <c r="M3163">
        <v>65.08</v>
      </c>
      <c r="N3163">
        <v>3.9</v>
      </c>
      <c r="O3163">
        <v>-3.3</v>
      </c>
      <c r="P3163">
        <f xml:space="preserve"> IF(Stock_Info[[#This Row],[Close Price]] &gt; Stock_Info[[#This Row],[Open Price]], 1, 0)</f>
        <v>0</v>
      </c>
      <c r="Q3163" t="str">
        <f>IF(AND(Stock_Info[[#This Row],[% Deli. Qty to Traded Qty]]&gt;80,Stock_Info[[#This Row],[No. of Trades]]&lt;3000),"Unusual Day","")</f>
        <v/>
      </c>
      <c r="R3163" t="str">
        <f>IF(AND(Stock_Info[[#This Row],[Spread High-Low]] &lt; 10, Stock_Info[[#This Row],[% Deli. Qty to Traded Qty]] &gt; 90), "Good Day", "")</f>
        <v/>
      </c>
    </row>
    <row r="3164" spans="1:18">
      <c r="A3164" t="s">
        <v>52</v>
      </c>
      <c r="B3164" s="1">
        <v>45672</v>
      </c>
      <c r="C3164" s="1" t="str">
        <f>"WEEK" &amp;" " &amp;  INT((DAY(Stock_Info[[#This Row],[Date]])+WEEKDAY(DATE(YEAR(Stock_Info[[#This Row],[Date]]),MONTH(Stock_Info[[#This Row],[Date]]),1))-1)/7)+1</f>
        <v>WEEK 3</v>
      </c>
      <c r="D3164" s="12">
        <v>98.3</v>
      </c>
      <c r="E3164" s="12">
        <v>98.8</v>
      </c>
      <c r="F3164" s="12">
        <v>96.2</v>
      </c>
      <c r="G3164" s="12">
        <v>96.5</v>
      </c>
      <c r="H3164" s="12">
        <v>97.231485599911039</v>
      </c>
      <c r="I3164">
        <v>71944</v>
      </c>
      <c r="J3164">
        <v>1425</v>
      </c>
      <c r="K3164" s="12">
        <v>6995222</v>
      </c>
      <c r="L3164">
        <v>48124</v>
      </c>
      <c r="M3164">
        <v>66.89</v>
      </c>
      <c r="N3164">
        <v>2.6</v>
      </c>
      <c r="O3164">
        <v>-1.8</v>
      </c>
      <c r="P3164">
        <f xml:space="preserve"> IF(Stock_Info[[#This Row],[Close Price]] &gt; Stock_Info[[#This Row],[Open Price]], 1, 0)</f>
        <v>0</v>
      </c>
      <c r="Q3164" t="str">
        <f>IF(AND(Stock_Info[[#This Row],[% Deli. Qty to Traded Qty]]&gt;80,Stock_Info[[#This Row],[No. of Trades]]&lt;3000),"Unusual Day","")</f>
        <v/>
      </c>
      <c r="R3164" t="str">
        <f>IF(AND(Stock_Info[[#This Row],[Spread High-Low]] &lt; 10, Stock_Info[[#This Row],[% Deli. Qty to Traded Qty]] &gt; 90), "Good Day", "")</f>
        <v/>
      </c>
    </row>
    <row r="3165" spans="1:18">
      <c r="A3165" t="s">
        <v>52</v>
      </c>
      <c r="B3165" s="1">
        <v>45671</v>
      </c>
      <c r="C3165" s="1" t="str">
        <f>"WEEK" &amp;" " &amp;  INT((DAY(Stock_Info[[#This Row],[Date]])+WEEKDAY(DATE(YEAR(Stock_Info[[#This Row],[Date]]),MONTH(Stock_Info[[#This Row],[Date]]),1))-1)/7)+1</f>
        <v>WEEK 3</v>
      </c>
      <c r="D3165" s="12">
        <v>96.25</v>
      </c>
      <c r="E3165" s="12">
        <v>100.25</v>
      </c>
      <c r="F3165" s="12">
        <v>96.25</v>
      </c>
      <c r="G3165" s="12">
        <v>98.3</v>
      </c>
      <c r="H3165" s="12">
        <v>99.098675668657492</v>
      </c>
      <c r="I3165">
        <v>15404</v>
      </c>
      <c r="J3165">
        <v>354</v>
      </c>
      <c r="K3165" s="12">
        <v>1526516</v>
      </c>
      <c r="L3165">
        <v>9275</v>
      </c>
      <c r="M3165">
        <v>60.21</v>
      </c>
      <c r="N3165">
        <v>4</v>
      </c>
      <c r="O3165">
        <v>2.0499999999999998</v>
      </c>
      <c r="P3165">
        <f xml:space="preserve"> IF(Stock_Info[[#This Row],[Close Price]] &gt; Stock_Info[[#This Row],[Open Price]], 1, 0)</f>
        <v>1</v>
      </c>
      <c r="Q3165" t="str">
        <f>IF(AND(Stock_Info[[#This Row],[% Deli. Qty to Traded Qty]]&gt;80,Stock_Info[[#This Row],[No. of Trades]]&lt;3000),"Unusual Day","")</f>
        <v/>
      </c>
      <c r="R3165" t="str">
        <f>IF(AND(Stock_Info[[#This Row],[Spread High-Low]] &lt; 10, Stock_Info[[#This Row],[% Deli. Qty to Traded Qty]] &gt; 90), "Good Day", "")</f>
        <v/>
      </c>
    </row>
    <row r="3166" spans="1:18">
      <c r="A3166" t="s">
        <v>52</v>
      </c>
      <c r="B3166" s="1">
        <v>45670</v>
      </c>
      <c r="C3166" s="1" t="str">
        <f>"WEEK" &amp;" " &amp;  INT((DAY(Stock_Info[[#This Row],[Date]])+WEEKDAY(DATE(YEAR(Stock_Info[[#This Row],[Date]]),MONTH(Stock_Info[[#This Row],[Date]]),1))-1)/7)+1</f>
        <v>WEEK 3</v>
      </c>
      <c r="D3166" s="12">
        <v>101.9</v>
      </c>
      <c r="E3166" s="12">
        <v>101.9</v>
      </c>
      <c r="F3166" s="12">
        <v>97.95</v>
      </c>
      <c r="G3166" s="12">
        <v>98.15</v>
      </c>
      <c r="H3166" s="12">
        <v>99.076224057245824</v>
      </c>
      <c r="I3166">
        <v>77141</v>
      </c>
      <c r="J3166">
        <v>1288</v>
      </c>
      <c r="K3166" s="12">
        <v>7642839</v>
      </c>
      <c r="L3166">
        <v>54083</v>
      </c>
      <c r="M3166">
        <v>70.11</v>
      </c>
      <c r="N3166">
        <v>3.95</v>
      </c>
      <c r="O3166">
        <v>-3.75</v>
      </c>
      <c r="P3166">
        <f xml:space="preserve"> IF(Stock_Info[[#This Row],[Close Price]] &gt; Stock_Info[[#This Row],[Open Price]], 1, 0)</f>
        <v>0</v>
      </c>
      <c r="Q3166" t="str">
        <f>IF(AND(Stock_Info[[#This Row],[% Deli. Qty to Traded Qty]]&gt;80,Stock_Info[[#This Row],[No. of Trades]]&lt;3000),"Unusual Day","")</f>
        <v/>
      </c>
      <c r="R3166" t="str">
        <f>IF(AND(Stock_Info[[#This Row],[Spread High-Low]] &lt; 10, Stock_Info[[#This Row],[% Deli. Qty to Traded Qty]] &gt; 90), "Good Day", "")</f>
        <v/>
      </c>
    </row>
    <row r="3167" spans="1:18">
      <c r="A3167" t="s">
        <v>52</v>
      </c>
      <c r="B3167" s="1">
        <v>45667</v>
      </c>
      <c r="C3167" s="1" t="str">
        <f>"WEEK" &amp;" " &amp;  INT((DAY(Stock_Info[[#This Row],[Date]])+WEEKDAY(DATE(YEAR(Stock_Info[[#This Row],[Date]]),MONTH(Stock_Info[[#This Row],[Date]]),1))-1)/7)+1</f>
        <v>WEEK 2</v>
      </c>
      <c r="D3167" s="12">
        <v>102</v>
      </c>
      <c r="E3167" s="12">
        <v>102</v>
      </c>
      <c r="F3167" s="12">
        <v>98.4</v>
      </c>
      <c r="G3167" s="12">
        <v>100.2</v>
      </c>
      <c r="H3167" s="12">
        <v>100.19646738151559</v>
      </c>
      <c r="I3167">
        <v>83281</v>
      </c>
      <c r="J3167">
        <v>1400</v>
      </c>
      <c r="K3167" s="12">
        <v>8344462</v>
      </c>
      <c r="L3167">
        <v>56755</v>
      </c>
      <c r="M3167">
        <v>68.150000000000006</v>
      </c>
      <c r="N3167">
        <v>3.6</v>
      </c>
      <c r="O3167">
        <v>-1.8</v>
      </c>
      <c r="P3167">
        <f xml:space="preserve"> IF(Stock_Info[[#This Row],[Close Price]] &gt; Stock_Info[[#This Row],[Open Price]], 1, 0)</f>
        <v>0</v>
      </c>
      <c r="Q3167" t="str">
        <f>IF(AND(Stock_Info[[#This Row],[% Deli. Qty to Traded Qty]]&gt;80,Stock_Info[[#This Row],[No. of Trades]]&lt;3000),"Unusual Day","")</f>
        <v/>
      </c>
      <c r="R3167" t="str">
        <f>IF(AND(Stock_Info[[#This Row],[Spread High-Low]] &lt; 10, Stock_Info[[#This Row],[% Deli. Qty to Traded Qty]] &gt; 90), "Good Day", "")</f>
        <v/>
      </c>
    </row>
    <row r="3168" spans="1:18">
      <c r="A3168" t="s">
        <v>52</v>
      </c>
      <c r="B3168" s="1">
        <v>45666</v>
      </c>
      <c r="C3168" s="1" t="str">
        <f>"WEEK" &amp;" " &amp;  INT((DAY(Stock_Info[[#This Row],[Date]])+WEEKDAY(DATE(YEAR(Stock_Info[[#This Row],[Date]]),MONTH(Stock_Info[[#This Row],[Date]]),1))-1)/7)+1</f>
        <v>WEEK 2</v>
      </c>
      <c r="D3168" s="12">
        <v>102.85</v>
      </c>
      <c r="E3168" s="12">
        <v>102.85</v>
      </c>
      <c r="F3168" s="12">
        <v>100.15</v>
      </c>
      <c r="G3168" s="12">
        <v>100.35</v>
      </c>
      <c r="H3168" s="12">
        <v>100.72153130416274</v>
      </c>
      <c r="I3168">
        <v>32887</v>
      </c>
      <c r="J3168">
        <v>913</v>
      </c>
      <c r="K3168" s="12">
        <v>3312429</v>
      </c>
      <c r="L3168">
        <v>20577</v>
      </c>
      <c r="M3168">
        <v>62.57</v>
      </c>
      <c r="N3168">
        <v>2.7</v>
      </c>
      <c r="O3168">
        <v>-2.5</v>
      </c>
      <c r="P3168">
        <f xml:space="preserve"> IF(Stock_Info[[#This Row],[Close Price]] &gt; Stock_Info[[#This Row],[Open Price]], 1, 0)</f>
        <v>0</v>
      </c>
      <c r="Q3168" t="str">
        <f>IF(AND(Stock_Info[[#This Row],[% Deli. Qty to Traded Qty]]&gt;80,Stock_Info[[#This Row],[No. of Trades]]&lt;3000),"Unusual Day","")</f>
        <v/>
      </c>
      <c r="R3168" t="str">
        <f>IF(AND(Stock_Info[[#This Row],[Spread High-Low]] &lt; 10, Stock_Info[[#This Row],[% Deli. Qty to Traded Qty]] &gt; 90), "Good Day", "")</f>
        <v/>
      </c>
    </row>
    <row r="3169" spans="1:18">
      <c r="A3169" t="s">
        <v>52</v>
      </c>
      <c r="B3169" s="1">
        <v>45665</v>
      </c>
      <c r="C3169" s="1" t="str">
        <f>"WEEK" &amp;" " &amp;  INT((DAY(Stock_Info[[#This Row],[Date]])+WEEKDAY(DATE(YEAR(Stock_Info[[#This Row],[Date]]),MONTH(Stock_Info[[#This Row],[Date]]),1))-1)/7)+1</f>
        <v>WEEK 2</v>
      </c>
      <c r="D3169" s="12">
        <v>102.05</v>
      </c>
      <c r="E3169" s="12">
        <v>103.9</v>
      </c>
      <c r="F3169" s="12">
        <v>100.7</v>
      </c>
      <c r="G3169" s="12">
        <v>101.05</v>
      </c>
      <c r="H3169" s="12">
        <v>101.44664127704399</v>
      </c>
      <c r="I3169">
        <v>24682</v>
      </c>
      <c r="J3169">
        <v>740</v>
      </c>
      <c r="K3169" s="12">
        <v>2503906</v>
      </c>
      <c r="L3169">
        <v>18301</v>
      </c>
      <c r="M3169">
        <v>74.150000000000006</v>
      </c>
      <c r="N3169">
        <v>3.2</v>
      </c>
      <c r="O3169">
        <v>-1</v>
      </c>
      <c r="P3169">
        <f xml:space="preserve"> IF(Stock_Info[[#This Row],[Close Price]] &gt; Stock_Info[[#This Row],[Open Price]], 1, 0)</f>
        <v>0</v>
      </c>
      <c r="Q3169" t="str">
        <f>IF(AND(Stock_Info[[#This Row],[% Deli. Qty to Traded Qty]]&gt;80,Stock_Info[[#This Row],[No. of Trades]]&lt;3000),"Unusual Day","")</f>
        <v/>
      </c>
      <c r="R3169" t="str">
        <f>IF(AND(Stock_Info[[#This Row],[Spread High-Low]] &lt; 10, Stock_Info[[#This Row],[% Deli. Qty to Traded Qty]] &gt; 90), "Good Day", "")</f>
        <v/>
      </c>
    </row>
    <row r="3170" spans="1:18">
      <c r="A3170" t="s">
        <v>52</v>
      </c>
      <c r="B3170" s="1">
        <v>45664</v>
      </c>
      <c r="C3170" s="1" t="str">
        <f>"WEEK" &amp;" " &amp;  INT((DAY(Stock_Info[[#This Row],[Date]])+WEEKDAY(DATE(YEAR(Stock_Info[[#This Row],[Date]]),MONTH(Stock_Info[[#This Row],[Date]]),1))-1)/7)+1</f>
        <v>WEEK 2</v>
      </c>
      <c r="D3170" s="12">
        <v>102.25</v>
      </c>
      <c r="E3170" s="12">
        <v>104</v>
      </c>
      <c r="F3170" s="12">
        <v>101.55</v>
      </c>
      <c r="G3170" s="12">
        <v>102.05</v>
      </c>
      <c r="H3170" s="12">
        <v>102.59375889755708</v>
      </c>
      <c r="I3170">
        <v>17561</v>
      </c>
      <c r="J3170">
        <v>387</v>
      </c>
      <c r="K3170" s="12">
        <v>1801649</v>
      </c>
      <c r="L3170">
        <v>7360</v>
      </c>
      <c r="M3170">
        <v>41.91</v>
      </c>
      <c r="N3170">
        <v>2.4500000000000002</v>
      </c>
      <c r="O3170">
        <v>-0.2</v>
      </c>
      <c r="P3170">
        <f xml:space="preserve"> IF(Stock_Info[[#This Row],[Close Price]] &gt; Stock_Info[[#This Row],[Open Price]], 1, 0)</f>
        <v>0</v>
      </c>
      <c r="Q3170" t="str">
        <f>IF(AND(Stock_Info[[#This Row],[% Deli. Qty to Traded Qty]]&gt;80,Stock_Info[[#This Row],[No. of Trades]]&lt;3000),"Unusual Day","")</f>
        <v/>
      </c>
      <c r="R3170" t="str">
        <f>IF(AND(Stock_Info[[#This Row],[Spread High-Low]] &lt; 10, Stock_Info[[#This Row],[% Deli. Qty to Traded Qty]] &gt; 90), "Good Day", "")</f>
        <v/>
      </c>
    </row>
    <row r="3171" spans="1:18">
      <c r="A3171" t="s">
        <v>52</v>
      </c>
      <c r="B3171" s="1">
        <v>45663</v>
      </c>
      <c r="C3171" s="1" t="str">
        <f>"WEEK" &amp;" " &amp;  INT((DAY(Stock_Info[[#This Row],[Date]])+WEEKDAY(DATE(YEAR(Stock_Info[[#This Row],[Date]]),MONTH(Stock_Info[[#This Row],[Date]]),1))-1)/7)+1</f>
        <v>WEEK 2</v>
      </c>
      <c r="D3171" s="12">
        <v>104.95</v>
      </c>
      <c r="E3171" s="12">
        <v>105.6</v>
      </c>
      <c r="F3171" s="12">
        <v>102.1</v>
      </c>
      <c r="G3171" s="12">
        <v>102.65</v>
      </c>
      <c r="H3171" s="12">
        <v>103.01364363420655</v>
      </c>
      <c r="I3171">
        <v>94403</v>
      </c>
      <c r="J3171">
        <v>1833</v>
      </c>
      <c r="K3171" s="12">
        <v>9724797</v>
      </c>
      <c r="L3171">
        <v>73941</v>
      </c>
      <c r="M3171">
        <v>78.319999999999993</v>
      </c>
      <c r="N3171">
        <v>3.5</v>
      </c>
      <c r="O3171">
        <v>-2.2999999999999998</v>
      </c>
      <c r="P3171">
        <f xml:space="preserve"> IF(Stock_Info[[#This Row],[Close Price]] &gt; Stock_Info[[#This Row],[Open Price]], 1, 0)</f>
        <v>0</v>
      </c>
      <c r="Q3171" t="str">
        <f>IF(AND(Stock_Info[[#This Row],[% Deli. Qty to Traded Qty]]&gt;80,Stock_Info[[#This Row],[No. of Trades]]&lt;3000),"Unusual Day","")</f>
        <v/>
      </c>
      <c r="R3171" t="str">
        <f>IF(AND(Stock_Info[[#This Row],[Spread High-Low]] &lt; 10, Stock_Info[[#This Row],[% Deli. Qty to Traded Qty]] &gt; 90), "Good Day", "")</f>
        <v/>
      </c>
    </row>
    <row r="3172" spans="1:18">
      <c r="A3172" t="s">
        <v>52</v>
      </c>
      <c r="B3172" s="1">
        <v>45660</v>
      </c>
      <c r="C3172" s="1" t="str">
        <f>"WEEK" &amp;" " &amp;  INT((DAY(Stock_Info[[#This Row],[Date]])+WEEKDAY(DATE(YEAR(Stock_Info[[#This Row],[Date]]),MONTH(Stock_Info[[#This Row],[Date]]),1))-1)/7)+1</f>
        <v>WEEK 1</v>
      </c>
      <c r="D3172" s="12">
        <v>104.6</v>
      </c>
      <c r="E3172" s="12">
        <v>105.95</v>
      </c>
      <c r="F3172" s="12">
        <v>104.2</v>
      </c>
      <c r="G3172" s="12">
        <v>104.8</v>
      </c>
      <c r="H3172" s="12">
        <v>104.85300703774791</v>
      </c>
      <c r="I3172">
        <v>37512</v>
      </c>
      <c r="J3172">
        <v>684</v>
      </c>
      <c r="K3172" s="12">
        <v>3933246</v>
      </c>
      <c r="L3172">
        <v>24507</v>
      </c>
      <c r="M3172">
        <v>65.33</v>
      </c>
      <c r="N3172">
        <v>1.75</v>
      </c>
      <c r="O3172">
        <v>0.2</v>
      </c>
      <c r="P3172">
        <f xml:space="preserve"> IF(Stock_Info[[#This Row],[Close Price]] &gt; Stock_Info[[#This Row],[Open Price]], 1, 0)</f>
        <v>1</v>
      </c>
      <c r="Q3172" t="str">
        <f>IF(AND(Stock_Info[[#This Row],[% Deli. Qty to Traded Qty]]&gt;80,Stock_Info[[#This Row],[No. of Trades]]&lt;3000),"Unusual Day","")</f>
        <v/>
      </c>
      <c r="R3172" t="str">
        <f>IF(AND(Stock_Info[[#This Row],[Spread High-Low]] &lt; 10, Stock_Info[[#This Row],[% Deli. Qty to Traded Qty]] &gt; 90), "Good Day", "")</f>
        <v/>
      </c>
    </row>
    <row r="3173" spans="1:18">
      <c r="A3173" t="s">
        <v>52</v>
      </c>
      <c r="B3173" s="1">
        <v>45659</v>
      </c>
      <c r="C3173" s="1" t="str">
        <f>"WEEK" &amp;" " &amp;  INT((DAY(Stock_Info[[#This Row],[Date]])+WEEKDAY(DATE(YEAR(Stock_Info[[#This Row],[Date]]),MONTH(Stock_Info[[#This Row],[Date]]),1))-1)/7)+1</f>
        <v>WEEK 1</v>
      </c>
      <c r="D3173" s="12">
        <v>105.65</v>
      </c>
      <c r="E3173" s="12">
        <v>105.65</v>
      </c>
      <c r="F3173" s="12">
        <v>103.05</v>
      </c>
      <c r="G3173" s="12">
        <v>104.2</v>
      </c>
      <c r="H3173" s="12">
        <v>104.182199797349</v>
      </c>
      <c r="I3173">
        <v>48359</v>
      </c>
      <c r="J3173">
        <v>549</v>
      </c>
      <c r="K3173" s="12">
        <v>5038147</v>
      </c>
      <c r="L3173">
        <v>38031</v>
      </c>
      <c r="M3173">
        <v>78.64</v>
      </c>
      <c r="N3173">
        <v>2.6</v>
      </c>
      <c r="O3173">
        <v>-1.45</v>
      </c>
      <c r="P3173">
        <f xml:space="preserve"> IF(Stock_Info[[#This Row],[Close Price]] &gt; Stock_Info[[#This Row],[Open Price]], 1, 0)</f>
        <v>0</v>
      </c>
      <c r="Q3173" t="str">
        <f>IF(AND(Stock_Info[[#This Row],[% Deli. Qty to Traded Qty]]&gt;80,Stock_Info[[#This Row],[No. of Trades]]&lt;3000),"Unusual Day","")</f>
        <v/>
      </c>
      <c r="R3173" t="str">
        <f>IF(AND(Stock_Info[[#This Row],[Spread High-Low]] &lt; 10, Stock_Info[[#This Row],[% Deli. Qty to Traded Qty]] &gt; 90), "Good Day", "")</f>
        <v/>
      </c>
    </row>
    <row r="3174" spans="1:18">
      <c r="A3174" t="s">
        <v>52</v>
      </c>
      <c r="B3174" s="1">
        <v>45658</v>
      </c>
      <c r="C3174" s="1" t="str">
        <f>"WEEK" &amp;" " &amp;  INT((DAY(Stock_Info[[#This Row],[Date]])+WEEKDAY(DATE(YEAR(Stock_Info[[#This Row],[Date]]),MONTH(Stock_Info[[#This Row],[Date]]),1))-1)/7)+1</f>
        <v>WEEK 1</v>
      </c>
      <c r="D3174" s="12">
        <v>103.2</v>
      </c>
      <c r="E3174" s="12">
        <v>104.1</v>
      </c>
      <c r="F3174" s="12">
        <v>101.95</v>
      </c>
      <c r="G3174" s="12">
        <v>103.6</v>
      </c>
      <c r="H3174" s="12">
        <v>102.61590262522957</v>
      </c>
      <c r="I3174">
        <v>27769</v>
      </c>
      <c r="J3174">
        <v>463</v>
      </c>
      <c r="K3174" s="12">
        <v>2849541</v>
      </c>
      <c r="L3174">
        <v>9311</v>
      </c>
      <c r="M3174">
        <v>33.53</v>
      </c>
      <c r="N3174">
        <v>2.15</v>
      </c>
      <c r="O3174">
        <v>0.4</v>
      </c>
      <c r="P3174">
        <f xml:space="preserve"> IF(Stock_Info[[#This Row],[Close Price]] &gt; Stock_Info[[#This Row],[Open Price]], 1, 0)</f>
        <v>1</v>
      </c>
      <c r="Q3174" t="str">
        <f>IF(AND(Stock_Info[[#This Row],[% Deli. Qty to Traded Qty]]&gt;80,Stock_Info[[#This Row],[No. of Trades]]&lt;3000),"Unusual Day","")</f>
        <v/>
      </c>
      <c r="R3174" t="str">
        <f>IF(AND(Stock_Info[[#This Row],[Spread High-Low]] &lt; 10, Stock_Info[[#This Row],[% Deli. Qty to Traded Qty]] &gt; 90), "Good Day", "")</f>
        <v/>
      </c>
    </row>
    <row r="3175" spans="1:18">
      <c r="A3175" t="s">
        <v>52</v>
      </c>
      <c r="B3175" s="1">
        <v>45657</v>
      </c>
      <c r="C3175" s="1" t="str">
        <f>"WEEK" &amp;" " &amp;  INT((DAY(Stock_Info[[#This Row],[Date]])+WEEKDAY(DATE(YEAR(Stock_Info[[#This Row],[Date]]),MONTH(Stock_Info[[#This Row],[Date]]),1))-1)/7)+1</f>
        <v>WEEK 5</v>
      </c>
      <c r="D3175" s="12">
        <v>102.2</v>
      </c>
      <c r="E3175" s="12">
        <v>103.45</v>
      </c>
      <c r="F3175" s="12">
        <v>100.65</v>
      </c>
      <c r="G3175" s="12">
        <v>102.55</v>
      </c>
      <c r="H3175" s="12">
        <v>102.33118514047624</v>
      </c>
      <c r="I3175">
        <v>51361</v>
      </c>
      <c r="J3175">
        <v>2174</v>
      </c>
      <c r="K3175" s="12">
        <v>5255832</v>
      </c>
      <c r="L3175">
        <v>29514</v>
      </c>
      <c r="M3175">
        <v>57.46</v>
      </c>
      <c r="N3175">
        <v>2.8</v>
      </c>
      <c r="O3175">
        <v>0.35</v>
      </c>
      <c r="P3175">
        <f xml:space="preserve"> IF(Stock_Info[[#This Row],[Close Price]] &gt; Stock_Info[[#This Row],[Open Price]], 1, 0)</f>
        <v>1</v>
      </c>
      <c r="Q3175" t="str">
        <f>IF(AND(Stock_Info[[#This Row],[% Deli. Qty to Traded Qty]]&gt;80,Stock_Info[[#This Row],[No. of Trades]]&lt;3000),"Unusual Day","")</f>
        <v/>
      </c>
      <c r="R3175" t="str">
        <f>IF(AND(Stock_Info[[#This Row],[Spread High-Low]] &lt; 10, Stock_Info[[#This Row],[% Deli. Qty to Traded Qty]] &gt; 90), "Good Day", "")</f>
        <v/>
      </c>
    </row>
    <row r="3176" spans="1:18">
      <c r="A3176" t="s">
        <v>52</v>
      </c>
      <c r="B3176" s="1">
        <v>45656</v>
      </c>
      <c r="C3176" s="1" t="str">
        <f>"WEEK" &amp;" " &amp;  INT((DAY(Stock_Info[[#This Row],[Date]])+WEEKDAY(DATE(YEAR(Stock_Info[[#This Row],[Date]]),MONTH(Stock_Info[[#This Row],[Date]]),1))-1)/7)+1</f>
        <v>WEEK 5</v>
      </c>
      <c r="D3176" s="12">
        <v>104.1</v>
      </c>
      <c r="E3176" s="12">
        <v>105.9</v>
      </c>
      <c r="F3176" s="12">
        <v>102.7</v>
      </c>
      <c r="G3176" s="12">
        <v>102.95</v>
      </c>
      <c r="H3176" s="12">
        <v>104.04558440204359</v>
      </c>
      <c r="I3176">
        <v>47955</v>
      </c>
      <c r="J3176">
        <v>1580</v>
      </c>
      <c r="K3176" s="12">
        <v>4989506</v>
      </c>
      <c r="L3176">
        <v>34409</v>
      </c>
      <c r="M3176">
        <v>71.75</v>
      </c>
      <c r="N3176">
        <v>3.2</v>
      </c>
      <c r="O3176">
        <v>-1.1499999999999999</v>
      </c>
      <c r="P3176">
        <f xml:space="preserve"> IF(Stock_Info[[#This Row],[Close Price]] &gt; Stock_Info[[#This Row],[Open Price]], 1, 0)</f>
        <v>0</v>
      </c>
      <c r="Q3176" t="str">
        <f>IF(AND(Stock_Info[[#This Row],[% Deli. Qty to Traded Qty]]&gt;80,Stock_Info[[#This Row],[No. of Trades]]&lt;3000),"Unusual Day","")</f>
        <v/>
      </c>
      <c r="R3176" t="str">
        <f>IF(AND(Stock_Info[[#This Row],[Spread High-Low]] &lt; 10, Stock_Info[[#This Row],[% Deli. Qty to Traded Qty]] &gt; 90), "Good Day", "")</f>
        <v/>
      </c>
    </row>
    <row r="3177" spans="1:18">
      <c r="A3177" t="s">
        <v>52</v>
      </c>
      <c r="B3177" s="1">
        <v>45653</v>
      </c>
      <c r="C3177" s="1" t="str">
        <f>"WEEK" &amp;" " &amp;  INT((DAY(Stock_Info[[#This Row],[Date]])+WEEKDAY(DATE(YEAR(Stock_Info[[#This Row],[Date]]),MONTH(Stock_Info[[#This Row],[Date]]),1))-1)/7)+1</f>
        <v>WEEK 4</v>
      </c>
      <c r="D3177" s="12">
        <v>105.35</v>
      </c>
      <c r="E3177" s="12">
        <v>107.85</v>
      </c>
      <c r="F3177" s="12">
        <v>105</v>
      </c>
      <c r="G3177" s="12">
        <v>106.1</v>
      </c>
      <c r="H3177" s="12">
        <v>106.23918763666012</v>
      </c>
      <c r="I3177">
        <v>26983</v>
      </c>
      <c r="J3177">
        <v>769</v>
      </c>
      <c r="K3177" s="12">
        <v>2866652</v>
      </c>
      <c r="L3177">
        <v>16448</v>
      </c>
      <c r="M3177">
        <v>60.96</v>
      </c>
      <c r="N3177">
        <v>2.85</v>
      </c>
      <c r="O3177">
        <v>0.75</v>
      </c>
      <c r="P3177">
        <f xml:space="preserve"> IF(Stock_Info[[#This Row],[Close Price]] &gt; Stock_Info[[#This Row],[Open Price]], 1, 0)</f>
        <v>1</v>
      </c>
      <c r="Q3177" t="str">
        <f>IF(AND(Stock_Info[[#This Row],[% Deli. Qty to Traded Qty]]&gt;80,Stock_Info[[#This Row],[No. of Trades]]&lt;3000),"Unusual Day","")</f>
        <v/>
      </c>
      <c r="R3177" t="str">
        <f>IF(AND(Stock_Info[[#This Row],[Spread High-Low]] &lt; 10, Stock_Info[[#This Row],[% Deli. Qty to Traded Qty]] &gt; 90), "Good Day", "")</f>
        <v/>
      </c>
    </row>
    <row r="3178" spans="1:18">
      <c r="A3178" t="s">
        <v>52</v>
      </c>
      <c r="B3178" s="1">
        <v>45652</v>
      </c>
      <c r="C3178" s="1" t="str">
        <f>"WEEK" &amp;" " &amp;  INT((DAY(Stock_Info[[#This Row],[Date]])+WEEKDAY(DATE(YEAR(Stock_Info[[#This Row],[Date]]),MONTH(Stock_Info[[#This Row],[Date]]),1))-1)/7)+1</f>
        <v>WEEK 4</v>
      </c>
      <c r="D3178" s="12">
        <v>107.55</v>
      </c>
      <c r="E3178" s="12">
        <v>107.65</v>
      </c>
      <c r="F3178" s="12">
        <v>105.7</v>
      </c>
      <c r="G3178" s="12">
        <v>106.9</v>
      </c>
      <c r="H3178" s="12">
        <v>106.44307193212303</v>
      </c>
      <c r="I3178">
        <v>16029</v>
      </c>
      <c r="J3178">
        <v>267</v>
      </c>
      <c r="K3178" s="12">
        <v>1706176</v>
      </c>
      <c r="L3178">
        <v>8497</v>
      </c>
      <c r="M3178">
        <v>53.01</v>
      </c>
      <c r="N3178">
        <v>1.95</v>
      </c>
      <c r="O3178">
        <v>-0.65</v>
      </c>
      <c r="P3178">
        <f xml:space="preserve"> IF(Stock_Info[[#This Row],[Close Price]] &gt; Stock_Info[[#This Row],[Open Price]], 1, 0)</f>
        <v>0</v>
      </c>
      <c r="Q3178" t="str">
        <f>IF(AND(Stock_Info[[#This Row],[% Deli. Qty to Traded Qty]]&gt;80,Stock_Info[[#This Row],[No. of Trades]]&lt;3000),"Unusual Day","")</f>
        <v/>
      </c>
      <c r="R3178" t="str">
        <f>IF(AND(Stock_Info[[#This Row],[Spread High-Low]] &lt; 10, Stock_Info[[#This Row],[% Deli. Qty to Traded Qty]] &gt; 90), "Good Day", "")</f>
        <v/>
      </c>
    </row>
    <row r="3179" spans="1:18">
      <c r="A3179" t="s">
        <v>52</v>
      </c>
      <c r="B3179" s="1">
        <v>45650</v>
      </c>
      <c r="C3179" s="1" t="str">
        <f>"WEEK" &amp;" " &amp;  INT((DAY(Stock_Info[[#This Row],[Date]])+WEEKDAY(DATE(YEAR(Stock_Info[[#This Row],[Date]]),MONTH(Stock_Info[[#This Row],[Date]]),1))-1)/7)+1</f>
        <v>WEEK 4</v>
      </c>
      <c r="D3179" s="12">
        <v>109</v>
      </c>
      <c r="E3179" s="12">
        <v>109</v>
      </c>
      <c r="F3179" s="12">
        <v>103.7</v>
      </c>
      <c r="G3179" s="12">
        <v>105.1</v>
      </c>
      <c r="H3179" s="12">
        <v>106.05906344088318</v>
      </c>
      <c r="I3179">
        <v>46831</v>
      </c>
      <c r="J3179">
        <v>1050</v>
      </c>
      <c r="K3179" s="12">
        <v>4966852</v>
      </c>
      <c r="L3179">
        <v>27231</v>
      </c>
      <c r="M3179">
        <v>58.15</v>
      </c>
      <c r="N3179">
        <v>5.3</v>
      </c>
      <c r="O3179">
        <v>-3.9</v>
      </c>
      <c r="P3179">
        <f xml:space="preserve"> IF(Stock_Info[[#This Row],[Close Price]] &gt; Stock_Info[[#This Row],[Open Price]], 1, 0)</f>
        <v>0</v>
      </c>
      <c r="Q3179" t="str">
        <f>IF(AND(Stock_Info[[#This Row],[% Deli. Qty to Traded Qty]]&gt;80,Stock_Info[[#This Row],[No. of Trades]]&lt;3000),"Unusual Day","")</f>
        <v/>
      </c>
      <c r="R3179" t="str">
        <f>IF(AND(Stock_Info[[#This Row],[Spread High-Low]] &lt; 10, Stock_Info[[#This Row],[% Deli. Qty to Traded Qty]] &gt; 90), "Good Day", "")</f>
        <v/>
      </c>
    </row>
    <row r="3180" spans="1:18">
      <c r="A3180" t="s">
        <v>52</v>
      </c>
      <c r="B3180" s="1">
        <v>45649</v>
      </c>
      <c r="C3180" s="1" t="str">
        <f>"WEEK" &amp;" " &amp;  INT((DAY(Stock_Info[[#This Row],[Date]])+WEEKDAY(DATE(YEAR(Stock_Info[[#This Row],[Date]]),MONTH(Stock_Info[[#This Row],[Date]]),1))-1)/7)+1</f>
        <v>WEEK 4</v>
      </c>
      <c r="D3180" s="12">
        <v>108</v>
      </c>
      <c r="E3180" s="12">
        <v>108</v>
      </c>
      <c r="F3180" s="12">
        <v>104.7</v>
      </c>
      <c r="G3180" s="12">
        <v>104.9</v>
      </c>
      <c r="H3180" s="12">
        <v>105.78967447988143</v>
      </c>
      <c r="I3180">
        <v>36434</v>
      </c>
      <c r="J3180">
        <v>925</v>
      </c>
      <c r="K3180" s="12">
        <v>3854341</v>
      </c>
      <c r="L3180">
        <v>24418</v>
      </c>
      <c r="M3180">
        <v>67.02</v>
      </c>
      <c r="N3180">
        <v>3.3</v>
      </c>
      <c r="O3180">
        <v>-3.1</v>
      </c>
      <c r="P3180">
        <f xml:space="preserve"> IF(Stock_Info[[#This Row],[Close Price]] &gt; Stock_Info[[#This Row],[Open Price]], 1, 0)</f>
        <v>0</v>
      </c>
      <c r="Q3180" t="str">
        <f>IF(AND(Stock_Info[[#This Row],[% Deli. Qty to Traded Qty]]&gt;80,Stock_Info[[#This Row],[No. of Trades]]&lt;3000),"Unusual Day","")</f>
        <v/>
      </c>
      <c r="R3180" t="str">
        <f>IF(AND(Stock_Info[[#This Row],[Spread High-Low]] &lt; 10, Stock_Info[[#This Row],[% Deli. Qty to Traded Qty]] &gt; 90), "Good Day", "")</f>
        <v/>
      </c>
    </row>
    <row r="3181" spans="1:18">
      <c r="A3181" t="s">
        <v>52</v>
      </c>
      <c r="B3181" s="1">
        <v>45646</v>
      </c>
      <c r="C3181" s="1" t="str">
        <f>"WEEK" &amp;" " &amp;  INT((DAY(Stock_Info[[#This Row],[Date]])+WEEKDAY(DATE(YEAR(Stock_Info[[#This Row],[Date]]),MONTH(Stock_Info[[#This Row],[Date]]),1))-1)/7)+1</f>
        <v>WEEK 3</v>
      </c>
      <c r="D3181" s="12">
        <v>111.5</v>
      </c>
      <c r="E3181" s="12">
        <v>111.5</v>
      </c>
      <c r="F3181" s="12">
        <v>106.55</v>
      </c>
      <c r="G3181" s="12">
        <v>106.85</v>
      </c>
      <c r="H3181" s="12">
        <v>107.91748993779728</v>
      </c>
      <c r="I3181">
        <v>21864</v>
      </c>
      <c r="J3181">
        <v>525</v>
      </c>
      <c r="K3181" s="12">
        <v>2359508</v>
      </c>
      <c r="L3181">
        <v>11341</v>
      </c>
      <c r="M3181">
        <v>51.87</v>
      </c>
      <c r="N3181">
        <v>4.95</v>
      </c>
      <c r="O3181">
        <v>-4.6500000000000004</v>
      </c>
      <c r="P3181">
        <f xml:space="preserve"> IF(Stock_Info[[#This Row],[Close Price]] &gt; Stock_Info[[#This Row],[Open Price]], 1, 0)</f>
        <v>0</v>
      </c>
      <c r="Q3181" t="str">
        <f>IF(AND(Stock_Info[[#This Row],[% Deli. Qty to Traded Qty]]&gt;80,Stock_Info[[#This Row],[No. of Trades]]&lt;3000),"Unusual Day","")</f>
        <v/>
      </c>
      <c r="R3181" t="str">
        <f>IF(AND(Stock_Info[[#This Row],[Spread High-Low]] &lt; 10, Stock_Info[[#This Row],[% Deli. Qty to Traded Qty]] &gt; 90), "Good Day", "")</f>
        <v/>
      </c>
    </row>
    <row r="3182" spans="1:18">
      <c r="A3182" t="s">
        <v>52</v>
      </c>
      <c r="B3182" s="1">
        <v>45645</v>
      </c>
      <c r="C3182" s="1" t="str">
        <f>"WEEK" &amp;" " &amp;  INT((DAY(Stock_Info[[#This Row],[Date]])+WEEKDAY(DATE(YEAR(Stock_Info[[#This Row],[Date]]),MONTH(Stock_Info[[#This Row],[Date]]),1))-1)/7)+1</f>
        <v>WEEK 3</v>
      </c>
      <c r="D3182" s="12">
        <v>107.55</v>
      </c>
      <c r="E3182" s="12">
        <v>110.95</v>
      </c>
      <c r="F3182" s="12">
        <v>107.2</v>
      </c>
      <c r="G3182" s="12">
        <v>108.65</v>
      </c>
      <c r="H3182" s="12">
        <v>108.98929531490015</v>
      </c>
      <c r="I3182">
        <v>20832</v>
      </c>
      <c r="J3182">
        <v>438</v>
      </c>
      <c r="K3182" s="12">
        <v>2270465</v>
      </c>
      <c r="L3182">
        <v>9546</v>
      </c>
      <c r="M3182">
        <v>45.82</v>
      </c>
      <c r="N3182">
        <v>3.75</v>
      </c>
      <c r="O3182">
        <v>1.1000000000000001</v>
      </c>
      <c r="P3182">
        <f xml:space="preserve"> IF(Stock_Info[[#This Row],[Close Price]] &gt; Stock_Info[[#This Row],[Open Price]], 1, 0)</f>
        <v>1</v>
      </c>
      <c r="Q3182" t="str">
        <f>IF(AND(Stock_Info[[#This Row],[% Deli. Qty to Traded Qty]]&gt;80,Stock_Info[[#This Row],[No. of Trades]]&lt;3000),"Unusual Day","")</f>
        <v/>
      </c>
      <c r="R3182" t="str">
        <f>IF(AND(Stock_Info[[#This Row],[Spread High-Low]] &lt; 10, Stock_Info[[#This Row],[% Deli. Qty to Traded Qty]] &gt; 90), "Good Day", "")</f>
        <v/>
      </c>
    </row>
    <row r="3183" spans="1:18">
      <c r="A3183" t="s">
        <v>52</v>
      </c>
      <c r="B3183" s="1">
        <v>45644</v>
      </c>
      <c r="C3183" s="1" t="str">
        <f>"WEEK" &amp;" " &amp;  INT((DAY(Stock_Info[[#This Row],[Date]])+WEEKDAY(DATE(YEAR(Stock_Info[[#This Row],[Date]]),MONTH(Stock_Info[[#This Row],[Date]]),1))-1)/7)+1</f>
        <v>WEEK 3</v>
      </c>
      <c r="D3183" s="12">
        <v>111.95</v>
      </c>
      <c r="E3183" s="12">
        <v>111.95</v>
      </c>
      <c r="F3183" s="12">
        <v>108.1</v>
      </c>
      <c r="G3183" s="12">
        <v>109.7</v>
      </c>
      <c r="H3183" s="12">
        <v>108.95246038365305</v>
      </c>
      <c r="I3183">
        <v>47960</v>
      </c>
      <c r="J3183">
        <v>858</v>
      </c>
      <c r="K3183" s="12">
        <v>5225360</v>
      </c>
      <c r="L3183">
        <v>30600</v>
      </c>
      <c r="M3183">
        <v>63.8</v>
      </c>
      <c r="N3183">
        <v>3.85</v>
      </c>
      <c r="O3183">
        <v>-2.25</v>
      </c>
      <c r="P3183">
        <f xml:space="preserve"> IF(Stock_Info[[#This Row],[Close Price]] &gt; Stock_Info[[#This Row],[Open Price]], 1, 0)</f>
        <v>0</v>
      </c>
      <c r="Q3183" t="str">
        <f>IF(AND(Stock_Info[[#This Row],[% Deli. Qty to Traded Qty]]&gt;80,Stock_Info[[#This Row],[No. of Trades]]&lt;3000),"Unusual Day","")</f>
        <v/>
      </c>
      <c r="R3183" t="str">
        <f>IF(AND(Stock_Info[[#This Row],[Spread High-Low]] &lt; 10, Stock_Info[[#This Row],[% Deli. Qty to Traded Qty]] &gt; 90), "Good Day", "")</f>
        <v/>
      </c>
    </row>
    <row r="3184" spans="1:18">
      <c r="A3184" t="s">
        <v>52</v>
      </c>
      <c r="B3184" s="1">
        <v>45643</v>
      </c>
      <c r="C3184" s="1" t="str">
        <f>"WEEK" &amp;" " &amp;  INT((DAY(Stock_Info[[#This Row],[Date]])+WEEKDAY(DATE(YEAR(Stock_Info[[#This Row],[Date]]),MONTH(Stock_Info[[#This Row],[Date]]),1))-1)/7)+1</f>
        <v>WEEK 3</v>
      </c>
      <c r="D3184" s="12">
        <v>112.1</v>
      </c>
      <c r="E3184" s="12">
        <v>113</v>
      </c>
      <c r="F3184" s="12">
        <v>109.8</v>
      </c>
      <c r="G3184" s="12">
        <v>110.05</v>
      </c>
      <c r="H3184" s="12">
        <v>110.54658955292389</v>
      </c>
      <c r="I3184">
        <v>43572</v>
      </c>
      <c r="J3184">
        <v>938</v>
      </c>
      <c r="K3184" s="12">
        <v>4816736</v>
      </c>
      <c r="L3184">
        <v>32243</v>
      </c>
      <c r="M3184">
        <v>74</v>
      </c>
      <c r="N3184">
        <v>3.2</v>
      </c>
      <c r="O3184">
        <v>-2.0499999999999998</v>
      </c>
      <c r="P3184">
        <f xml:space="preserve"> IF(Stock_Info[[#This Row],[Close Price]] &gt; Stock_Info[[#This Row],[Open Price]], 1, 0)</f>
        <v>0</v>
      </c>
      <c r="Q3184" t="str">
        <f>IF(AND(Stock_Info[[#This Row],[% Deli. Qty to Traded Qty]]&gt;80,Stock_Info[[#This Row],[No. of Trades]]&lt;3000),"Unusual Day","")</f>
        <v/>
      </c>
      <c r="R3184" t="str">
        <f>IF(AND(Stock_Info[[#This Row],[Spread High-Low]] &lt; 10, Stock_Info[[#This Row],[% Deli. Qty to Traded Qty]] &gt; 90), "Good Day", "")</f>
        <v/>
      </c>
    </row>
    <row r="3185" spans="1:18">
      <c r="A3185" t="s">
        <v>52</v>
      </c>
      <c r="B3185" s="1">
        <v>45642</v>
      </c>
      <c r="C3185" s="1" t="str">
        <f>"WEEK" &amp;" " &amp;  INT((DAY(Stock_Info[[#This Row],[Date]])+WEEKDAY(DATE(YEAR(Stock_Info[[#This Row],[Date]]),MONTH(Stock_Info[[#This Row],[Date]]),1))-1)/7)+1</f>
        <v>WEEK 3</v>
      </c>
      <c r="D3185" s="12">
        <v>113.65</v>
      </c>
      <c r="E3185" s="12">
        <v>114.1</v>
      </c>
      <c r="F3185" s="12">
        <v>111</v>
      </c>
      <c r="G3185" s="12">
        <v>111.95</v>
      </c>
      <c r="H3185" s="12">
        <v>112.20662037037037</v>
      </c>
      <c r="I3185">
        <v>21600</v>
      </c>
      <c r="J3185">
        <v>483</v>
      </c>
      <c r="K3185" s="12">
        <v>2423663</v>
      </c>
      <c r="L3185">
        <v>16386</v>
      </c>
      <c r="M3185">
        <v>75.86</v>
      </c>
      <c r="N3185">
        <v>3.1</v>
      </c>
      <c r="O3185">
        <v>-1.7</v>
      </c>
      <c r="P3185">
        <f xml:space="preserve"> IF(Stock_Info[[#This Row],[Close Price]] &gt; Stock_Info[[#This Row],[Open Price]], 1, 0)</f>
        <v>0</v>
      </c>
      <c r="Q3185" t="str">
        <f>IF(AND(Stock_Info[[#This Row],[% Deli. Qty to Traded Qty]]&gt;80,Stock_Info[[#This Row],[No. of Trades]]&lt;3000),"Unusual Day","")</f>
        <v/>
      </c>
      <c r="R3185" t="str">
        <f>IF(AND(Stock_Info[[#This Row],[Spread High-Low]] &lt; 10, Stock_Info[[#This Row],[% Deli. Qty to Traded Qty]] &gt; 90), "Good Day", "")</f>
        <v/>
      </c>
    </row>
    <row r="3186" spans="1:18">
      <c r="A3186" t="s">
        <v>52</v>
      </c>
      <c r="B3186" s="1">
        <v>45639</v>
      </c>
      <c r="C3186" s="1" t="str">
        <f>"WEEK" &amp;" " &amp;  INT((DAY(Stock_Info[[#This Row],[Date]])+WEEKDAY(DATE(YEAR(Stock_Info[[#This Row],[Date]]),MONTH(Stock_Info[[#This Row],[Date]]),1))-1)/7)+1</f>
        <v>WEEK 2</v>
      </c>
      <c r="D3186" s="12">
        <v>115.35</v>
      </c>
      <c r="E3186" s="12">
        <v>115.9</v>
      </c>
      <c r="F3186" s="12">
        <v>112.75</v>
      </c>
      <c r="G3186" s="12">
        <v>113.25</v>
      </c>
      <c r="H3186" s="12">
        <v>113.70410598606985</v>
      </c>
      <c r="I3186">
        <v>41062</v>
      </c>
      <c r="J3186">
        <v>1249</v>
      </c>
      <c r="K3186" s="12">
        <v>4668918</v>
      </c>
      <c r="L3186">
        <v>27653</v>
      </c>
      <c r="M3186">
        <v>67.34</v>
      </c>
      <c r="N3186">
        <v>3.15</v>
      </c>
      <c r="O3186">
        <v>-2.1</v>
      </c>
      <c r="P3186">
        <f xml:space="preserve"> IF(Stock_Info[[#This Row],[Close Price]] &gt; Stock_Info[[#This Row],[Open Price]], 1, 0)</f>
        <v>0</v>
      </c>
      <c r="Q3186" t="str">
        <f>IF(AND(Stock_Info[[#This Row],[% Deli. Qty to Traded Qty]]&gt;80,Stock_Info[[#This Row],[No. of Trades]]&lt;3000),"Unusual Day","")</f>
        <v/>
      </c>
      <c r="R3186" t="str">
        <f>IF(AND(Stock_Info[[#This Row],[Spread High-Low]] &lt; 10, Stock_Info[[#This Row],[% Deli. Qty to Traded Qty]] &gt; 90), "Good Day", "")</f>
        <v/>
      </c>
    </row>
    <row r="3187" spans="1:18">
      <c r="A3187" t="s">
        <v>52</v>
      </c>
      <c r="B3187" s="1">
        <v>45638</v>
      </c>
      <c r="C3187" s="1" t="str">
        <f>"WEEK" &amp;" " &amp;  INT((DAY(Stock_Info[[#This Row],[Date]])+WEEKDAY(DATE(YEAR(Stock_Info[[#This Row],[Date]]),MONTH(Stock_Info[[#This Row],[Date]]),1))-1)/7)+1</f>
        <v>WEEK 2</v>
      </c>
      <c r="D3187" s="12">
        <v>116.05</v>
      </c>
      <c r="E3187" s="12">
        <v>117.1</v>
      </c>
      <c r="F3187" s="12">
        <v>115.7</v>
      </c>
      <c r="G3187" s="12">
        <v>115.9</v>
      </c>
      <c r="H3187" s="12">
        <v>116.58454656532814</v>
      </c>
      <c r="I3187">
        <v>48287</v>
      </c>
      <c r="J3187">
        <v>393</v>
      </c>
      <c r="K3187" s="12">
        <v>5629518</v>
      </c>
      <c r="L3187">
        <v>34520</v>
      </c>
      <c r="M3187">
        <v>71.489999999999995</v>
      </c>
      <c r="N3187">
        <v>1.4</v>
      </c>
      <c r="O3187">
        <v>-0.15</v>
      </c>
      <c r="P3187">
        <f xml:space="preserve"> IF(Stock_Info[[#This Row],[Close Price]] &gt; Stock_Info[[#This Row],[Open Price]], 1, 0)</f>
        <v>0</v>
      </c>
      <c r="Q3187" t="str">
        <f>IF(AND(Stock_Info[[#This Row],[% Deli. Qty to Traded Qty]]&gt;80,Stock_Info[[#This Row],[No. of Trades]]&lt;3000),"Unusual Day","")</f>
        <v/>
      </c>
      <c r="R3187" t="str">
        <f>IF(AND(Stock_Info[[#This Row],[Spread High-Low]] &lt; 10, Stock_Info[[#This Row],[% Deli. Qty to Traded Qty]] &gt; 90), "Good Day", "")</f>
        <v/>
      </c>
    </row>
    <row r="3188" spans="1:18">
      <c r="A3188" t="s">
        <v>52</v>
      </c>
      <c r="B3188" s="1">
        <v>45637</v>
      </c>
      <c r="C3188" s="1" t="str">
        <f>"WEEK" &amp;" " &amp;  INT((DAY(Stock_Info[[#This Row],[Date]])+WEEKDAY(DATE(YEAR(Stock_Info[[#This Row],[Date]]),MONTH(Stock_Info[[#This Row],[Date]]),1))-1)/7)+1</f>
        <v>WEEK 2</v>
      </c>
      <c r="D3188" s="12">
        <v>117.5</v>
      </c>
      <c r="E3188" s="12">
        <v>117.5</v>
      </c>
      <c r="F3188" s="12">
        <v>115.4</v>
      </c>
      <c r="G3188" s="12">
        <v>115.8</v>
      </c>
      <c r="H3188" s="12">
        <v>116.18088126119045</v>
      </c>
      <c r="I3188">
        <v>22899</v>
      </c>
      <c r="J3188">
        <v>502</v>
      </c>
      <c r="K3188" s="12">
        <v>2660426</v>
      </c>
      <c r="L3188">
        <v>16523</v>
      </c>
      <c r="M3188">
        <v>72.16</v>
      </c>
      <c r="N3188">
        <v>2.1</v>
      </c>
      <c r="O3188">
        <v>-1.7</v>
      </c>
      <c r="P3188">
        <f xml:space="preserve"> IF(Stock_Info[[#This Row],[Close Price]] &gt; Stock_Info[[#This Row],[Open Price]], 1, 0)</f>
        <v>0</v>
      </c>
      <c r="Q3188" t="str">
        <f>IF(AND(Stock_Info[[#This Row],[% Deli. Qty to Traded Qty]]&gt;80,Stock_Info[[#This Row],[No. of Trades]]&lt;3000),"Unusual Day","")</f>
        <v/>
      </c>
      <c r="R3188" t="str">
        <f>IF(AND(Stock_Info[[#This Row],[Spread High-Low]] &lt; 10, Stock_Info[[#This Row],[% Deli. Qty to Traded Qty]] &gt; 90), "Good Day", "")</f>
        <v/>
      </c>
    </row>
    <row r="3189" spans="1:18">
      <c r="A3189" t="s">
        <v>52</v>
      </c>
      <c r="B3189" s="1">
        <v>45636</v>
      </c>
      <c r="C3189" s="1" t="str">
        <f>"WEEK" &amp;" " &amp;  INT((DAY(Stock_Info[[#This Row],[Date]])+WEEKDAY(DATE(YEAR(Stock_Info[[#This Row],[Date]]),MONTH(Stock_Info[[#This Row],[Date]]),1))-1)/7)+1</f>
        <v>WEEK 2</v>
      </c>
      <c r="D3189" s="12">
        <v>116.95</v>
      </c>
      <c r="E3189" s="12">
        <v>117.05</v>
      </c>
      <c r="F3189" s="12">
        <v>115.4</v>
      </c>
      <c r="G3189" s="12">
        <v>116.75</v>
      </c>
      <c r="H3189" s="12">
        <v>116.25190558797246</v>
      </c>
      <c r="I3189">
        <v>19023</v>
      </c>
      <c r="J3189">
        <v>306</v>
      </c>
      <c r="K3189" s="12">
        <v>2211460</v>
      </c>
      <c r="L3189">
        <v>10235</v>
      </c>
      <c r="M3189">
        <v>53.8</v>
      </c>
      <c r="N3189">
        <v>1.65</v>
      </c>
      <c r="O3189">
        <v>-0.2</v>
      </c>
      <c r="P3189">
        <f xml:space="preserve"> IF(Stock_Info[[#This Row],[Close Price]] &gt; Stock_Info[[#This Row],[Open Price]], 1, 0)</f>
        <v>0</v>
      </c>
      <c r="Q3189" t="str">
        <f>IF(AND(Stock_Info[[#This Row],[% Deli. Qty to Traded Qty]]&gt;80,Stock_Info[[#This Row],[No. of Trades]]&lt;3000),"Unusual Day","")</f>
        <v/>
      </c>
      <c r="R3189" t="str">
        <f>IF(AND(Stock_Info[[#This Row],[Spread High-Low]] &lt; 10, Stock_Info[[#This Row],[% Deli. Qty to Traded Qty]] &gt; 90), "Good Day", "")</f>
        <v/>
      </c>
    </row>
    <row r="3190" spans="1:18">
      <c r="A3190" t="s">
        <v>52</v>
      </c>
      <c r="B3190" s="1">
        <v>45635</v>
      </c>
      <c r="C3190" s="1" t="str">
        <f>"WEEK" &amp;" " &amp;  INT((DAY(Stock_Info[[#This Row],[Date]])+WEEKDAY(DATE(YEAR(Stock_Info[[#This Row],[Date]]),MONTH(Stock_Info[[#This Row],[Date]]),1))-1)/7)+1</f>
        <v>WEEK 2</v>
      </c>
      <c r="D3190" s="12">
        <v>117.1</v>
      </c>
      <c r="E3190" s="12">
        <v>117.35</v>
      </c>
      <c r="F3190" s="12">
        <v>115.55</v>
      </c>
      <c r="G3190" s="12">
        <v>116.05</v>
      </c>
      <c r="H3190" s="12">
        <v>116.21802808394987</v>
      </c>
      <c r="I3190">
        <v>46361</v>
      </c>
      <c r="J3190">
        <v>924</v>
      </c>
      <c r="K3190" s="12">
        <v>5387984</v>
      </c>
      <c r="L3190">
        <v>29424</v>
      </c>
      <c r="M3190">
        <v>63.47</v>
      </c>
      <c r="N3190">
        <v>1.8</v>
      </c>
      <c r="O3190">
        <v>-1.05</v>
      </c>
      <c r="P3190">
        <f xml:space="preserve"> IF(Stock_Info[[#This Row],[Close Price]] &gt; Stock_Info[[#This Row],[Open Price]], 1, 0)</f>
        <v>0</v>
      </c>
      <c r="Q3190" t="str">
        <f>IF(AND(Stock_Info[[#This Row],[% Deli. Qty to Traded Qty]]&gt;80,Stock_Info[[#This Row],[No. of Trades]]&lt;3000),"Unusual Day","")</f>
        <v/>
      </c>
      <c r="R3190" t="str">
        <f>IF(AND(Stock_Info[[#This Row],[Spread High-Low]] &lt; 10, Stock_Info[[#This Row],[% Deli. Qty to Traded Qty]] &gt; 90), "Good Day", "")</f>
        <v/>
      </c>
    </row>
    <row r="3191" spans="1:18">
      <c r="A3191" t="s">
        <v>52</v>
      </c>
      <c r="B3191" s="1">
        <v>45632</v>
      </c>
      <c r="C3191" s="1" t="str">
        <f>"WEEK" &amp;" " &amp;  INT((DAY(Stock_Info[[#This Row],[Date]])+WEEKDAY(DATE(YEAR(Stock_Info[[#This Row],[Date]]),MONTH(Stock_Info[[#This Row],[Date]]),1))-1)/7)+1</f>
        <v>WEEK 1</v>
      </c>
      <c r="D3191" s="12">
        <v>117.9</v>
      </c>
      <c r="E3191" s="12">
        <v>118.2</v>
      </c>
      <c r="F3191" s="12">
        <v>116.3</v>
      </c>
      <c r="G3191" s="12">
        <v>116.65</v>
      </c>
      <c r="H3191" s="12">
        <v>117.06147765127032</v>
      </c>
      <c r="I3191">
        <v>40226</v>
      </c>
      <c r="J3191">
        <v>1098</v>
      </c>
      <c r="K3191" s="12">
        <v>4708915</v>
      </c>
      <c r="L3191">
        <v>26747</v>
      </c>
      <c r="M3191">
        <v>66.489999999999995</v>
      </c>
      <c r="N3191">
        <v>1.9</v>
      </c>
      <c r="O3191">
        <v>-1.25</v>
      </c>
      <c r="P3191">
        <f xml:space="preserve"> IF(Stock_Info[[#This Row],[Close Price]] &gt; Stock_Info[[#This Row],[Open Price]], 1, 0)</f>
        <v>0</v>
      </c>
      <c r="Q3191" t="str">
        <f>IF(AND(Stock_Info[[#This Row],[% Deli. Qty to Traded Qty]]&gt;80,Stock_Info[[#This Row],[No. of Trades]]&lt;3000),"Unusual Day","")</f>
        <v/>
      </c>
      <c r="R3191" t="str">
        <f>IF(AND(Stock_Info[[#This Row],[Spread High-Low]] &lt; 10, Stock_Info[[#This Row],[% Deli. Qty to Traded Qty]] &gt; 90), "Good Day", "")</f>
        <v/>
      </c>
    </row>
    <row r="3192" spans="1:18">
      <c r="A3192" t="s">
        <v>52</v>
      </c>
      <c r="B3192" s="1">
        <v>45631</v>
      </c>
      <c r="C3192" s="1" t="str">
        <f>"WEEK" &amp;" " &amp;  INT((DAY(Stock_Info[[#This Row],[Date]])+WEEKDAY(DATE(YEAR(Stock_Info[[#This Row],[Date]]),MONTH(Stock_Info[[#This Row],[Date]]),1))-1)/7)+1</f>
        <v>WEEK 1</v>
      </c>
      <c r="D3192" s="12">
        <v>120</v>
      </c>
      <c r="E3192" s="12">
        <v>120</v>
      </c>
      <c r="F3192" s="12">
        <v>116.6</v>
      </c>
      <c r="G3192" s="12">
        <v>117.35</v>
      </c>
      <c r="H3192" s="12">
        <v>117.96532762683859</v>
      </c>
      <c r="I3192">
        <v>36917</v>
      </c>
      <c r="J3192">
        <v>546</v>
      </c>
      <c r="K3192" s="12">
        <v>4354926</v>
      </c>
      <c r="L3192">
        <v>22316</v>
      </c>
      <c r="M3192">
        <v>60.45</v>
      </c>
      <c r="N3192">
        <v>3.4</v>
      </c>
      <c r="O3192">
        <v>-2.65</v>
      </c>
      <c r="P3192">
        <f xml:space="preserve"> IF(Stock_Info[[#This Row],[Close Price]] &gt; Stock_Info[[#This Row],[Open Price]], 1, 0)</f>
        <v>0</v>
      </c>
      <c r="Q3192" t="str">
        <f>IF(AND(Stock_Info[[#This Row],[% Deli. Qty to Traded Qty]]&gt;80,Stock_Info[[#This Row],[No. of Trades]]&lt;3000),"Unusual Day","")</f>
        <v/>
      </c>
      <c r="R3192" t="str">
        <f>IF(AND(Stock_Info[[#This Row],[Spread High-Low]] &lt; 10, Stock_Info[[#This Row],[% Deli. Qty to Traded Qty]] &gt; 90), "Good Day", "")</f>
        <v/>
      </c>
    </row>
    <row r="3193" spans="1:18">
      <c r="A3193" t="s">
        <v>52</v>
      </c>
      <c r="B3193" s="1">
        <v>45630</v>
      </c>
      <c r="C3193" s="1" t="str">
        <f>"WEEK" &amp;" " &amp;  INT((DAY(Stock_Info[[#This Row],[Date]])+WEEKDAY(DATE(YEAR(Stock_Info[[#This Row],[Date]]),MONTH(Stock_Info[[#This Row],[Date]]),1))-1)/7)+1</f>
        <v>WEEK 1</v>
      </c>
      <c r="D3193" s="12">
        <v>117.9</v>
      </c>
      <c r="E3193" s="12">
        <v>118.25</v>
      </c>
      <c r="F3193" s="12">
        <v>114.5</v>
      </c>
      <c r="G3193" s="12">
        <v>117.7</v>
      </c>
      <c r="H3193" s="12">
        <v>116.72914362228562</v>
      </c>
      <c r="I3193">
        <v>68708</v>
      </c>
      <c r="J3193">
        <v>989</v>
      </c>
      <c r="K3193" s="12">
        <v>8020226</v>
      </c>
      <c r="L3193">
        <v>41895</v>
      </c>
      <c r="M3193">
        <v>60.98</v>
      </c>
      <c r="N3193">
        <v>3.75</v>
      </c>
      <c r="O3193">
        <v>-0.2</v>
      </c>
      <c r="P3193">
        <f xml:space="preserve"> IF(Stock_Info[[#This Row],[Close Price]] &gt; Stock_Info[[#This Row],[Open Price]], 1, 0)</f>
        <v>0</v>
      </c>
      <c r="Q3193" t="str">
        <f>IF(AND(Stock_Info[[#This Row],[% Deli. Qty to Traded Qty]]&gt;80,Stock_Info[[#This Row],[No. of Trades]]&lt;3000),"Unusual Day","")</f>
        <v/>
      </c>
      <c r="R3193" t="str">
        <f>IF(AND(Stock_Info[[#This Row],[Spread High-Low]] &lt; 10, Stock_Info[[#This Row],[% Deli. Qty to Traded Qty]] &gt; 90), "Good Day", "")</f>
        <v/>
      </c>
    </row>
    <row r="3194" spans="1:18">
      <c r="A3194" t="s">
        <v>52</v>
      </c>
      <c r="B3194" s="1">
        <v>45629</v>
      </c>
      <c r="C3194" s="1" t="str">
        <f>"WEEK" &amp;" " &amp;  INT((DAY(Stock_Info[[#This Row],[Date]])+WEEKDAY(DATE(YEAR(Stock_Info[[#This Row],[Date]]),MONTH(Stock_Info[[#This Row],[Date]]),1))-1)/7)+1</f>
        <v>WEEK 1</v>
      </c>
      <c r="D3194" s="12">
        <v>117</v>
      </c>
      <c r="E3194" s="12">
        <v>118.45</v>
      </c>
      <c r="F3194" s="12">
        <v>114.7</v>
      </c>
      <c r="G3194" s="12">
        <v>116.35</v>
      </c>
      <c r="H3194" s="12">
        <v>117.39311803152634</v>
      </c>
      <c r="I3194">
        <v>114444</v>
      </c>
      <c r="J3194">
        <v>1504</v>
      </c>
      <c r="K3194" s="12">
        <v>13434938</v>
      </c>
      <c r="L3194">
        <v>60715</v>
      </c>
      <c r="M3194">
        <v>53.05</v>
      </c>
      <c r="N3194">
        <v>3.75</v>
      </c>
      <c r="O3194">
        <v>-0.65</v>
      </c>
      <c r="P3194">
        <f xml:space="preserve"> IF(Stock_Info[[#This Row],[Close Price]] &gt; Stock_Info[[#This Row],[Open Price]], 1, 0)</f>
        <v>0</v>
      </c>
      <c r="Q3194" t="str">
        <f>IF(AND(Stock_Info[[#This Row],[% Deli. Qty to Traded Qty]]&gt;80,Stock_Info[[#This Row],[No. of Trades]]&lt;3000),"Unusual Day","")</f>
        <v/>
      </c>
      <c r="R3194" t="str">
        <f>IF(AND(Stock_Info[[#This Row],[Spread High-Low]] &lt; 10, Stock_Info[[#This Row],[% Deli. Qty to Traded Qty]] &gt; 90), "Good Day", "")</f>
        <v/>
      </c>
    </row>
    <row r="3195" spans="1:18">
      <c r="A3195" t="s">
        <v>52</v>
      </c>
      <c r="B3195" s="1">
        <v>45628</v>
      </c>
      <c r="C3195" s="1" t="str">
        <f>"WEEK" &amp;" " &amp;  INT((DAY(Stock_Info[[#This Row],[Date]])+WEEKDAY(DATE(YEAR(Stock_Info[[#This Row],[Date]]),MONTH(Stock_Info[[#This Row],[Date]]),1))-1)/7)+1</f>
        <v>WEEK 1</v>
      </c>
      <c r="D3195" s="12">
        <v>112.05</v>
      </c>
      <c r="E3195" s="12">
        <v>117.8</v>
      </c>
      <c r="F3195" s="12">
        <v>112</v>
      </c>
      <c r="G3195" s="12">
        <v>116.95</v>
      </c>
      <c r="H3195" s="12">
        <v>116.04562211981566</v>
      </c>
      <c r="I3195">
        <v>54250</v>
      </c>
      <c r="J3195">
        <v>1038</v>
      </c>
      <c r="K3195" s="12">
        <v>6295475</v>
      </c>
      <c r="L3195">
        <v>36215</v>
      </c>
      <c r="M3195">
        <v>66.760000000000005</v>
      </c>
      <c r="N3195">
        <v>5.8</v>
      </c>
      <c r="O3195">
        <v>4.9000000000000004</v>
      </c>
      <c r="P3195">
        <f xml:space="preserve"> IF(Stock_Info[[#This Row],[Close Price]] &gt; Stock_Info[[#This Row],[Open Price]], 1, 0)</f>
        <v>1</v>
      </c>
      <c r="Q3195" t="str">
        <f>IF(AND(Stock_Info[[#This Row],[% Deli. Qty to Traded Qty]]&gt;80,Stock_Info[[#This Row],[No. of Trades]]&lt;3000),"Unusual Day","")</f>
        <v/>
      </c>
      <c r="R3195" t="str">
        <f>IF(AND(Stock_Info[[#This Row],[Spread High-Low]] &lt; 10, Stock_Info[[#This Row],[% Deli. Qty to Traded Qty]] &gt; 90), "Good Day", "")</f>
        <v/>
      </c>
    </row>
    <row r="3196" spans="1:18">
      <c r="A3196" t="s">
        <v>52</v>
      </c>
      <c r="B3196" s="1">
        <v>45625</v>
      </c>
      <c r="C3196" s="1" t="str">
        <f>"WEEK" &amp;" " &amp;  INT((DAY(Stock_Info[[#This Row],[Date]])+WEEKDAY(DATE(YEAR(Stock_Info[[#This Row],[Date]]),MONTH(Stock_Info[[#This Row],[Date]]),1))-1)/7)+1</f>
        <v>WEEK 5</v>
      </c>
      <c r="D3196" s="12">
        <v>113.85</v>
      </c>
      <c r="E3196" s="12">
        <v>115.2</v>
      </c>
      <c r="F3196" s="12">
        <v>110.65</v>
      </c>
      <c r="G3196" s="12">
        <v>114.75</v>
      </c>
      <c r="H3196" s="12">
        <v>114.13105108529525</v>
      </c>
      <c r="I3196">
        <v>126279</v>
      </c>
      <c r="J3196">
        <v>2130</v>
      </c>
      <c r="K3196" s="12">
        <v>14412355</v>
      </c>
      <c r="L3196">
        <v>89573</v>
      </c>
      <c r="M3196">
        <v>70.930000000000007</v>
      </c>
      <c r="N3196">
        <v>4.55</v>
      </c>
      <c r="O3196">
        <v>0.9</v>
      </c>
      <c r="P3196">
        <f xml:space="preserve"> IF(Stock_Info[[#This Row],[Close Price]] &gt; Stock_Info[[#This Row],[Open Price]], 1, 0)</f>
        <v>1</v>
      </c>
      <c r="Q3196" t="str">
        <f>IF(AND(Stock_Info[[#This Row],[% Deli. Qty to Traded Qty]]&gt;80,Stock_Info[[#This Row],[No. of Trades]]&lt;3000),"Unusual Day","")</f>
        <v/>
      </c>
      <c r="R3196" t="str">
        <f>IF(AND(Stock_Info[[#This Row],[Spread High-Low]] &lt; 10, Stock_Info[[#This Row],[% Deli. Qty to Traded Qty]] &gt; 90), "Good Day", "")</f>
        <v/>
      </c>
    </row>
    <row r="3197" spans="1:18">
      <c r="A3197" t="s">
        <v>52</v>
      </c>
      <c r="B3197" s="1">
        <v>45624</v>
      </c>
      <c r="C3197" s="1" t="str">
        <f>"WEEK" &amp;" " &amp;  INT((DAY(Stock_Info[[#This Row],[Date]])+WEEKDAY(DATE(YEAR(Stock_Info[[#This Row],[Date]]),MONTH(Stock_Info[[#This Row],[Date]]),1))-1)/7)+1</f>
        <v>WEEK 5</v>
      </c>
      <c r="D3197" s="12">
        <v>107.85</v>
      </c>
      <c r="E3197" s="12">
        <v>116.85</v>
      </c>
      <c r="F3197" s="12">
        <v>106.95</v>
      </c>
      <c r="G3197" s="12">
        <v>110.55</v>
      </c>
      <c r="H3197" s="12">
        <v>112.29371191770035</v>
      </c>
      <c r="I3197">
        <v>179053</v>
      </c>
      <c r="J3197">
        <v>3115</v>
      </c>
      <c r="K3197" s="12">
        <v>20106526</v>
      </c>
      <c r="L3197">
        <v>67752</v>
      </c>
      <c r="M3197">
        <v>37.840000000000003</v>
      </c>
      <c r="N3197">
        <v>9.9</v>
      </c>
      <c r="O3197">
        <v>2.7</v>
      </c>
      <c r="P3197">
        <f xml:space="preserve"> IF(Stock_Info[[#This Row],[Close Price]] &gt; Stock_Info[[#This Row],[Open Price]], 1, 0)</f>
        <v>1</v>
      </c>
      <c r="Q3197" t="str">
        <f>IF(AND(Stock_Info[[#This Row],[% Deli. Qty to Traded Qty]]&gt;80,Stock_Info[[#This Row],[No. of Trades]]&lt;3000),"Unusual Day","")</f>
        <v/>
      </c>
      <c r="R3197" t="str">
        <f>IF(AND(Stock_Info[[#This Row],[Spread High-Low]] &lt; 10, Stock_Info[[#This Row],[% Deli. Qty to Traded Qty]] &gt; 90), "Good Day", "")</f>
        <v/>
      </c>
    </row>
    <row r="3198" spans="1:18">
      <c r="A3198" t="s">
        <v>52</v>
      </c>
      <c r="B3198" s="1">
        <v>45623</v>
      </c>
      <c r="C3198" s="1" t="str">
        <f>"WEEK" &amp;" " &amp;  INT((DAY(Stock_Info[[#This Row],[Date]])+WEEKDAY(DATE(YEAR(Stock_Info[[#This Row],[Date]]),MONTH(Stock_Info[[#This Row],[Date]]),1))-1)/7)+1</f>
        <v>WEEK 5</v>
      </c>
      <c r="D3198" s="12">
        <v>113.65</v>
      </c>
      <c r="E3198" s="12">
        <v>113.8</v>
      </c>
      <c r="F3198" s="12">
        <v>105.1</v>
      </c>
      <c r="G3198" s="12">
        <v>106.95</v>
      </c>
      <c r="H3198" s="12">
        <v>109.9663204992311</v>
      </c>
      <c r="I3198">
        <v>1322674</v>
      </c>
      <c r="J3198">
        <v>24358</v>
      </c>
      <c r="K3198" s="12">
        <v>145449593</v>
      </c>
      <c r="L3198">
        <v>888275</v>
      </c>
      <c r="M3198">
        <v>67.16</v>
      </c>
      <c r="N3198">
        <v>8.6999999999999993</v>
      </c>
      <c r="O3198">
        <v>-6.7</v>
      </c>
      <c r="P3198">
        <f xml:space="preserve"> IF(Stock_Info[[#This Row],[Close Price]] &gt; Stock_Info[[#This Row],[Open Price]], 1, 0)</f>
        <v>0</v>
      </c>
      <c r="Q3198" t="str">
        <f>IF(AND(Stock_Info[[#This Row],[% Deli. Qty to Traded Qty]]&gt;80,Stock_Info[[#This Row],[No. of Trades]]&lt;3000),"Unusual Day","")</f>
        <v/>
      </c>
      <c r="R3198" t="str">
        <f>IF(AND(Stock_Info[[#This Row],[Spread High-Low]] &lt; 10, Stock_Info[[#This Row],[% Deli. Qty to Traded Qty]] &gt; 90), "Good Day", "")</f>
        <v/>
      </c>
    </row>
    <row r="3199" spans="1:18">
      <c r="A3199" t="s">
        <v>52</v>
      </c>
      <c r="B3199" s="1">
        <v>45622</v>
      </c>
      <c r="C3199" s="1" t="str">
        <f>"WEEK" &amp;" " &amp;  INT((DAY(Stock_Info[[#This Row],[Date]])+WEEKDAY(DATE(YEAR(Stock_Info[[#This Row],[Date]]),MONTH(Stock_Info[[#This Row],[Date]]),1))-1)/7)+1</f>
        <v>WEEK 5</v>
      </c>
      <c r="D3199" s="12">
        <v>94.15</v>
      </c>
      <c r="E3199" s="12">
        <v>95.4</v>
      </c>
      <c r="F3199" s="12">
        <v>94.15</v>
      </c>
      <c r="G3199" s="12">
        <v>94.85</v>
      </c>
      <c r="H3199" s="12">
        <v>94.865893745557926</v>
      </c>
      <c r="I3199">
        <v>22512</v>
      </c>
      <c r="J3199">
        <v>1204</v>
      </c>
      <c r="K3199" s="12">
        <v>2135621</v>
      </c>
      <c r="L3199">
        <v>15422</v>
      </c>
      <c r="M3199">
        <v>68.510000000000005</v>
      </c>
      <c r="N3199">
        <v>1.25</v>
      </c>
      <c r="O3199">
        <v>0.7</v>
      </c>
      <c r="P3199">
        <f xml:space="preserve"> IF(Stock_Info[[#This Row],[Close Price]] &gt; Stock_Info[[#This Row],[Open Price]], 1, 0)</f>
        <v>1</v>
      </c>
      <c r="Q3199" t="str">
        <f>IF(AND(Stock_Info[[#This Row],[% Deli. Qty to Traded Qty]]&gt;80,Stock_Info[[#This Row],[No. of Trades]]&lt;3000),"Unusual Day","")</f>
        <v/>
      </c>
      <c r="R3199" t="str">
        <f>IF(AND(Stock_Info[[#This Row],[Spread High-Low]] &lt; 10, Stock_Info[[#This Row],[% Deli. Qty to Traded Qty]] &gt; 90), "Good Day", "")</f>
        <v/>
      </c>
    </row>
    <row r="3200" spans="1:18">
      <c r="A3200" t="s">
        <v>52</v>
      </c>
      <c r="B3200" s="1">
        <v>45621</v>
      </c>
      <c r="C3200" s="1" t="str">
        <f>"WEEK" &amp;" " &amp;  INT((DAY(Stock_Info[[#This Row],[Date]])+WEEKDAY(DATE(YEAR(Stock_Info[[#This Row],[Date]]),MONTH(Stock_Info[[#This Row],[Date]]),1))-1)/7)+1</f>
        <v>WEEK 5</v>
      </c>
      <c r="D3200" s="12">
        <v>96.8</v>
      </c>
      <c r="E3200" s="12">
        <v>96.8</v>
      </c>
      <c r="F3200" s="12">
        <v>93.6</v>
      </c>
      <c r="G3200" s="12">
        <v>94.15</v>
      </c>
      <c r="H3200" s="12">
        <v>94.567551099540239</v>
      </c>
      <c r="I3200">
        <v>18053</v>
      </c>
      <c r="J3200">
        <v>1077</v>
      </c>
      <c r="K3200" s="12">
        <v>1707228</v>
      </c>
      <c r="L3200">
        <v>12169</v>
      </c>
      <c r="M3200">
        <v>67.41</v>
      </c>
      <c r="N3200">
        <v>3.2</v>
      </c>
      <c r="O3200">
        <v>-2.65</v>
      </c>
      <c r="P3200">
        <f xml:space="preserve"> IF(Stock_Info[[#This Row],[Close Price]] &gt; Stock_Info[[#This Row],[Open Price]], 1, 0)</f>
        <v>0</v>
      </c>
      <c r="Q3200" t="str">
        <f>IF(AND(Stock_Info[[#This Row],[% Deli. Qty to Traded Qty]]&gt;80,Stock_Info[[#This Row],[No. of Trades]]&lt;3000),"Unusual Day","")</f>
        <v/>
      </c>
      <c r="R3200" t="str">
        <f>IF(AND(Stock_Info[[#This Row],[Spread High-Low]] &lt; 10, Stock_Info[[#This Row],[% Deli. Qty to Traded Qty]] &gt; 90), "Good Day", "")</f>
        <v/>
      </c>
    </row>
    <row r="3201" spans="1:18">
      <c r="A3201" t="s">
        <v>52</v>
      </c>
      <c r="B3201" s="1">
        <v>45618</v>
      </c>
      <c r="C3201" s="1" t="str">
        <f>"WEEK" &amp;" " &amp;  INT((DAY(Stock_Info[[#This Row],[Date]])+WEEKDAY(DATE(YEAR(Stock_Info[[#This Row],[Date]]),MONTH(Stock_Info[[#This Row],[Date]]),1))-1)/7)+1</f>
        <v>WEEK 4</v>
      </c>
      <c r="D3201" s="12">
        <v>97.35</v>
      </c>
      <c r="E3201" s="12">
        <v>97.35</v>
      </c>
      <c r="F3201" s="12">
        <v>93.05</v>
      </c>
      <c r="G3201" s="12">
        <v>93.9</v>
      </c>
      <c r="H3201" s="12">
        <v>93.982624481327804</v>
      </c>
      <c r="I3201">
        <v>46272</v>
      </c>
      <c r="J3201">
        <v>1494</v>
      </c>
      <c r="K3201" s="12">
        <v>4348764</v>
      </c>
      <c r="L3201">
        <v>37200</v>
      </c>
      <c r="M3201">
        <v>80.39</v>
      </c>
      <c r="N3201">
        <v>4.3</v>
      </c>
      <c r="O3201">
        <v>-3.45</v>
      </c>
      <c r="P3201">
        <f xml:space="preserve"> IF(Stock_Info[[#This Row],[Close Price]] &gt; Stock_Info[[#This Row],[Open Price]], 1, 0)</f>
        <v>0</v>
      </c>
      <c r="Q3201" t="str">
        <f>IF(AND(Stock_Info[[#This Row],[% Deli. Qty to Traded Qty]]&gt;80,Stock_Info[[#This Row],[No. of Trades]]&lt;3000),"Unusual Day","")</f>
        <v>Unusual Day</v>
      </c>
      <c r="R3201" t="str">
        <f>IF(AND(Stock_Info[[#This Row],[Spread High-Low]] &lt; 10, Stock_Info[[#This Row],[% Deli. Qty to Traded Qty]] &gt; 90), "Good Day", "")</f>
        <v/>
      </c>
    </row>
    <row r="3202" spans="1:18">
      <c r="A3202" t="s">
        <v>52</v>
      </c>
      <c r="B3202" s="1">
        <v>45617</v>
      </c>
      <c r="C3202" s="1" t="str">
        <f>"WEEK" &amp;" " &amp;  INT((DAY(Stock_Info[[#This Row],[Date]])+WEEKDAY(DATE(YEAR(Stock_Info[[#This Row],[Date]]),MONTH(Stock_Info[[#This Row],[Date]]),1))-1)/7)+1</f>
        <v>WEEK 4</v>
      </c>
      <c r="D3202" s="12">
        <v>97.5</v>
      </c>
      <c r="E3202" s="12">
        <v>97.5</v>
      </c>
      <c r="F3202" s="12">
        <v>93.1</v>
      </c>
      <c r="G3202" s="12">
        <v>94.2</v>
      </c>
      <c r="H3202" s="12">
        <v>94.484402360723777</v>
      </c>
      <c r="I3202">
        <v>30838</v>
      </c>
      <c r="J3202">
        <v>933</v>
      </c>
      <c r="K3202" s="12">
        <v>2913710</v>
      </c>
      <c r="L3202">
        <v>25032</v>
      </c>
      <c r="M3202">
        <v>81.17</v>
      </c>
      <c r="N3202">
        <v>4.4000000000000004</v>
      </c>
      <c r="O3202">
        <v>-3.3</v>
      </c>
      <c r="P3202">
        <f xml:space="preserve"> IF(Stock_Info[[#This Row],[Close Price]] &gt; Stock_Info[[#This Row],[Open Price]], 1, 0)</f>
        <v>0</v>
      </c>
      <c r="Q3202" t="str">
        <f>IF(AND(Stock_Info[[#This Row],[% Deli. Qty to Traded Qty]]&gt;80,Stock_Info[[#This Row],[No. of Trades]]&lt;3000),"Unusual Day","")</f>
        <v>Unusual Day</v>
      </c>
      <c r="R3202" t="str">
        <f>IF(AND(Stock_Info[[#This Row],[Spread High-Low]] &lt; 10, Stock_Info[[#This Row],[% Deli. Qty to Traded Qty]] &gt; 90), "Good Day", "")</f>
        <v/>
      </c>
    </row>
    <row r="3203" spans="1:18">
      <c r="A3203" t="s">
        <v>52</v>
      </c>
      <c r="B3203" s="1">
        <v>45615</v>
      </c>
      <c r="C3203" s="1" t="str">
        <f>"WEEK" &amp;" " &amp;  INT((DAY(Stock_Info[[#This Row],[Date]])+WEEKDAY(DATE(YEAR(Stock_Info[[#This Row],[Date]]),MONTH(Stock_Info[[#This Row],[Date]]),1))-1)/7)+1</f>
        <v>WEEK 4</v>
      </c>
      <c r="D3203" s="12">
        <v>97.35</v>
      </c>
      <c r="E3203" s="12">
        <v>99.65</v>
      </c>
      <c r="F3203" s="12">
        <v>97.05</v>
      </c>
      <c r="G3203" s="12">
        <v>97.5</v>
      </c>
      <c r="H3203" s="12">
        <v>98.89025778215823</v>
      </c>
      <c r="I3203">
        <v>85227</v>
      </c>
      <c r="J3203">
        <v>1754</v>
      </c>
      <c r="K3203" s="12">
        <v>8428120</v>
      </c>
      <c r="L3203">
        <v>25252</v>
      </c>
      <c r="M3203">
        <v>29.63</v>
      </c>
      <c r="N3203">
        <v>2.6</v>
      </c>
      <c r="O3203">
        <v>0.15</v>
      </c>
      <c r="P3203">
        <f xml:space="preserve"> IF(Stock_Info[[#This Row],[Close Price]] &gt; Stock_Info[[#This Row],[Open Price]], 1, 0)</f>
        <v>1</v>
      </c>
      <c r="Q3203" t="str">
        <f>IF(AND(Stock_Info[[#This Row],[% Deli. Qty to Traded Qty]]&gt;80,Stock_Info[[#This Row],[No. of Trades]]&lt;3000),"Unusual Day","")</f>
        <v/>
      </c>
      <c r="R3203" t="str">
        <f>IF(AND(Stock_Info[[#This Row],[Spread High-Low]] &lt; 10, Stock_Info[[#This Row],[% Deli. Qty to Traded Qty]] &gt; 90), "Good Day", "")</f>
        <v/>
      </c>
    </row>
    <row r="3204" spans="1:18">
      <c r="A3204" t="s">
        <v>52</v>
      </c>
      <c r="B3204" s="1">
        <v>45614</v>
      </c>
      <c r="C3204" s="1" t="str">
        <f>"WEEK" &amp;" " &amp;  INT((DAY(Stock_Info[[#This Row],[Date]])+WEEKDAY(DATE(YEAR(Stock_Info[[#This Row],[Date]]),MONTH(Stock_Info[[#This Row],[Date]]),1))-1)/7)+1</f>
        <v>WEEK 4</v>
      </c>
      <c r="D3204" s="12">
        <v>100</v>
      </c>
      <c r="E3204" s="12">
        <v>100</v>
      </c>
      <c r="F3204" s="12">
        <v>97.45</v>
      </c>
      <c r="G3204" s="12">
        <v>97.8</v>
      </c>
      <c r="H3204" s="12">
        <v>97.998030067392435</v>
      </c>
      <c r="I3204">
        <v>28935</v>
      </c>
      <c r="J3204">
        <v>1090</v>
      </c>
      <c r="K3204" s="12">
        <v>2835573</v>
      </c>
      <c r="L3204">
        <v>18887</v>
      </c>
      <c r="M3204">
        <v>65.27</v>
      </c>
      <c r="N3204">
        <v>2.5499999999999998</v>
      </c>
      <c r="O3204">
        <v>-2.2000000000000002</v>
      </c>
      <c r="P3204">
        <f xml:space="preserve"> IF(Stock_Info[[#This Row],[Close Price]] &gt; Stock_Info[[#This Row],[Open Price]], 1, 0)</f>
        <v>0</v>
      </c>
      <c r="Q3204" t="str">
        <f>IF(AND(Stock_Info[[#This Row],[% Deli. Qty to Traded Qty]]&gt;80,Stock_Info[[#This Row],[No. of Trades]]&lt;3000),"Unusual Day","")</f>
        <v/>
      </c>
      <c r="R3204" t="str">
        <f>IF(AND(Stock_Info[[#This Row],[Spread High-Low]] &lt; 10, Stock_Info[[#This Row],[% Deli. Qty to Traded Qty]] &gt; 90), "Good Day", "")</f>
        <v/>
      </c>
    </row>
    <row r="3205" spans="1:18">
      <c r="A3205" t="s">
        <v>52</v>
      </c>
      <c r="B3205" s="1">
        <v>45610</v>
      </c>
      <c r="C3205" s="1" t="str">
        <f>"WEEK" &amp;" " &amp;  INT((DAY(Stock_Info[[#This Row],[Date]])+WEEKDAY(DATE(YEAR(Stock_Info[[#This Row],[Date]]),MONTH(Stock_Info[[#This Row],[Date]]),1))-1)/7)+1</f>
        <v>WEEK 3</v>
      </c>
      <c r="D3205" s="12">
        <v>100</v>
      </c>
      <c r="E3205" s="12">
        <v>100.5</v>
      </c>
      <c r="F3205" s="12">
        <v>99</v>
      </c>
      <c r="G3205" s="12">
        <v>99.05</v>
      </c>
      <c r="H3205" s="12">
        <v>99.368483765266603</v>
      </c>
      <c r="I3205">
        <v>13428</v>
      </c>
      <c r="J3205">
        <v>455</v>
      </c>
      <c r="K3205" s="12">
        <v>1334320</v>
      </c>
      <c r="L3205">
        <v>9092</v>
      </c>
      <c r="M3205">
        <v>67.709999999999994</v>
      </c>
      <c r="N3205">
        <v>1.5</v>
      </c>
      <c r="O3205">
        <v>-0.95</v>
      </c>
      <c r="P3205">
        <f xml:space="preserve"> IF(Stock_Info[[#This Row],[Close Price]] &gt; Stock_Info[[#This Row],[Open Price]], 1, 0)</f>
        <v>0</v>
      </c>
      <c r="Q3205" t="str">
        <f>IF(AND(Stock_Info[[#This Row],[% Deli. Qty to Traded Qty]]&gt;80,Stock_Info[[#This Row],[No. of Trades]]&lt;3000),"Unusual Day","")</f>
        <v/>
      </c>
      <c r="R3205" t="str">
        <f>IF(AND(Stock_Info[[#This Row],[Spread High-Low]] &lt; 10, Stock_Info[[#This Row],[% Deli. Qty to Traded Qty]] &gt; 90), "Good Day", "")</f>
        <v/>
      </c>
    </row>
    <row r="3206" spans="1:18">
      <c r="A3206" t="s">
        <v>52</v>
      </c>
      <c r="B3206" s="1">
        <v>45609</v>
      </c>
      <c r="C3206" s="1" t="str">
        <f>"WEEK" &amp;" " &amp;  INT((DAY(Stock_Info[[#This Row],[Date]])+WEEKDAY(DATE(YEAR(Stock_Info[[#This Row],[Date]]),MONTH(Stock_Info[[#This Row],[Date]]),1))-1)/7)+1</f>
        <v>WEEK 3</v>
      </c>
      <c r="D3206" s="12">
        <v>102.9</v>
      </c>
      <c r="E3206" s="12">
        <v>102.9</v>
      </c>
      <c r="F3206" s="12">
        <v>98.05</v>
      </c>
      <c r="G3206" s="12">
        <v>99.75</v>
      </c>
      <c r="H3206" s="12">
        <v>99.809971575411296</v>
      </c>
      <c r="I3206">
        <v>69658</v>
      </c>
      <c r="J3206">
        <v>1298</v>
      </c>
      <c r="K3206" s="12">
        <v>6952563</v>
      </c>
      <c r="L3206">
        <v>51449</v>
      </c>
      <c r="M3206">
        <v>73.86</v>
      </c>
      <c r="N3206">
        <v>4.8499999999999996</v>
      </c>
      <c r="O3206">
        <v>-3.15</v>
      </c>
      <c r="P3206">
        <f xml:space="preserve"> IF(Stock_Info[[#This Row],[Close Price]] &gt; Stock_Info[[#This Row],[Open Price]], 1, 0)</f>
        <v>0</v>
      </c>
      <c r="Q3206" t="str">
        <f>IF(AND(Stock_Info[[#This Row],[% Deli. Qty to Traded Qty]]&gt;80,Stock_Info[[#This Row],[No. of Trades]]&lt;3000),"Unusual Day","")</f>
        <v/>
      </c>
      <c r="R3206" t="str">
        <f>IF(AND(Stock_Info[[#This Row],[Spread High-Low]] &lt; 10, Stock_Info[[#This Row],[% Deli. Qty to Traded Qty]] &gt; 90), "Good Day", "")</f>
        <v/>
      </c>
    </row>
    <row r="3207" spans="1:18">
      <c r="A3207" t="s">
        <v>52</v>
      </c>
      <c r="B3207" s="1">
        <v>45608</v>
      </c>
      <c r="C3207" s="1" t="str">
        <f>"WEEK" &amp;" " &amp;  INT((DAY(Stock_Info[[#This Row],[Date]])+WEEKDAY(DATE(YEAR(Stock_Info[[#This Row],[Date]]),MONTH(Stock_Info[[#This Row],[Date]]),1))-1)/7)+1</f>
        <v>WEEK 3</v>
      </c>
      <c r="D3207" s="12">
        <v>103.25</v>
      </c>
      <c r="E3207" s="12">
        <v>104.4</v>
      </c>
      <c r="F3207" s="12">
        <v>100.6</v>
      </c>
      <c r="G3207" s="12">
        <v>101.1</v>
      </c>
      <c r="H3207" s="12">
        <v>102.37982543196682</v>
      </c>
      <c r="I3207">
        <v>39297</v>
      </c>
      <c r="J3207">
        <v>1355</v>
      </c>
      <c r="K3207" s="12">
        <v>4023220</v>
      </c>
      <c r="L3207">
        <v>23540</v>
      </c>
      <c r="M3207">
        <v>59.9</v>
      </c>
      <c r="N3207">
        <v>3.8</v>
      </c>
      <c r="O3207">
        <v>-2.15</v>
      </c>
      <c r="P3207">
        <f xml:space="preserve"> IF(Stock_Info[[#This Row],[Close Price]] &gt; Stock_Info[[#This Row],[Open Price]], 1, 0)</f>
        <v>0</v>
      </c>
      <c r="Q3207" t="str">
        <f>IF(AND(Stock_Info[[#This Row],[% Deli. Qty to Traded Qty]]&gt;80,Stock_Info[[#This Row],[No. of Trades]]&lt;3000),"Unusual Day","")</f>
        <v/>
      </c>
      <c r="R3207" t="str">
        <f>IF(AND(Stock_Info[[#This Row],[Spread High-Low]] &lt; 10, Stock_Info[[#This Row],[% Deli. Qty to Traded Qty]] &gt; 90), "Good Day", "")</f>
        <v/>
      </c>
    </row>
    <row r="3208" spans="1:18">
      <c r="A3208" t="s">
        <v>52</v>
      </c>
      <c r="B3208" s="1">
        <v>45607</v>
      </c>
      <c r="C3208" s="1" t="str">
        <f>"WEEK" &amp;" " &amp;  INT((DAY(Stock_Info[[#This Row],[Date]])+WEEKDAY(DATE(YEAR(Stock_Info[[#This Row],[Date]]),MONTH(Stock_Info[[#This Row],[Date]]),1))-1)/7)+1</f>
        <v>WEEK 3</v>
      </c>
      <c r="D3208" s="12">
        <v>109.95</v>
      </c>
      <c r="E3208" s="12">
        <v>109.95</v>
      </c>
      <c r="F3208" s="12">
        <v>102.15</v>
      </c>
      <c r="G3208" s="12">
        <v>104.15</v>
      </c>
      <c r="H3208" s="12">
        <v>103.78102626727006</v>
      </c>
      <c r="I3208">
        <v>41763</v>
      </c>
      <c r="J3208">
        <v>499</v>
      </c>
      <c r="K3208" s="12">
        <v>4334207</v>
      </c>
      <c r="L3208">
        <v>26923</v>
      </c>
      <c r="M3208">
        <v>64.47</v>
      </c>
      <c r="N3208">
        <v>7.8</v>
      </c>
      <c r="O3208">
        <v>-5.8</v>
      </c>
      <c r="P3208">
        <f xml:space="preserve"> IF(Stock_Info[[#This Row],[Close Price]] &gt; Stock_Info[[#This Row],[Open Price]], 1, 0)</f>
        <v>0</v>
      </c>
      <c r="Q3208" t="str">
        <f>IF(AND(Stock_Info[[#This Row],[% Deli. Qty to Traded Qty]]&gt;80,Stock_Info[[#This Row],[No. of Trades]]&lt;3000),"Unusual Day","")</f>
        <v/>
      </c>
      <c r="R3208" t="str">
        <f>IF(AND(Stock_Info[[#This Row],[Spread High-Low]] &lt; 10, Stock_Info[[#This Row],[% Deli. Qty to Traded Qty]] &gt; 90), "Good Day", "")</f>
        <v/>
      </c>
    </row>
    <row r="3209" spans="1:18">
      <c r="A3209" t="s">
        <v>52</v>
      </c>
      <c r="B3209" s="1">
        <v>45604</v>
      </c>
      <c r="C3209" s="1" t="str">
        <f>"WEEK" &amp;" " &amp;  INT((DAY(Stock_Info[[#This Row],[Date]])+WEEKDAY(DATE(YEAR(Stock_Info[[#This Row],[Date]]),MONTH(Stock_Info[[#This Row],[Date]]),1))-1)/7)+1</f>
        <v>WEEK 2</v>
      </c>
      <c r="D3209" s="12">
        <v>107</v>
      </c>
      <c r="E3209" s="12">
        <v>107</v>
      </c>
      <c r="F3209" s="12">
        <v>102.5</v>
      </c>
      <c r="G3209" s="12">
        <v>102.95</v>
      </c>
      <c r="H3209" s="12">
        <v>103.11334520595163</v>
      </c>
      <c r="I3209">
        <v>17407</v>
      </c>
      <c r="J3209">
        <v>277</v>
      </c>
      <c r="K3209" s="12">
        <v>1794894</v>
      </c>
      <c r="L3209">
        <v>12996</v>
      </c>
      <c r="M3209">
        <v>74.66</v>
      </c>
      <c r="N3209">
        <v>4.5</v>
      </c>
      <c r="O3209">
        <v>-4.05</v>
      </c>
      <c r="P3209">
        <f xml:space="preserve"> IF(Stock_Info[[#This Row],[Close Price]] &gt; Stock_Info[[#This Row],[Open Price]], 1, 0)</f>
        <v>0</v>
      </c>
      <c r="Q3209" t="str">
        <f>IF(AND(Stock_Info[[#This Row],[% Deli. Qty to Traded Qty]]&gt;80,Stock_Info[[#This Row],[No. of Trades]]&lt;3000),"Unusual Day","")</f>
        <v/>
      </c>
      <c r="R3209" t="str">
        <f>IF(AND(Stock_Info[[#This Row],[Spread High-Low]] &lt; 10, Stock_Info[[#This Row],[% Deli. Qty to Traded Qty]] &gt; 90), "Good Day", "")</f>
        <v/>
      </c>
    </row>
    <row r="3210" spans="1:18">
      <c r="A3210" t="s">
        <v>52</v>
      </c>
      <c r="B3210" s="1">
        <v>45603</v>
      </c>
      <c r="C3210" s="1" t="str">
        <f>"WEEK" &amp;" " &amp;  INT((DAY(Stock_Info[[#This Row],[Date]])+WEEKDAY(DATE(YEAR(Stock_Info[[#This Row],[Date]]),MONTH(Stock_Info[[#This Row],[Date]]),1))-1)/7)+1</f>
        <v>WEEK 2</v>
      </c>
      <c r="D3210" s="12">
        <v>106.85</v>
      </c>
      <c r="E3210" s="12">
        <v>106.85</v>
      </c>
      <c r="F3210" s="12">
        <v>103.3</v>
      </c>
      <c r="G3210" s="12">
        <v>103.6</v>
      </c>
      <c r="H3210" s="12">
        <v>104.23385616552645</v>
      </c>
      <c r="I3210">
        <v>23972</v>
      </c>
      <c r="J3210">
        <v>397</v>
      </c>
      <c r="K3210" s="12">
        <v>2498694</v>
      </c>
      <c r="L3210">
        <v>20240</v>
      </c>
      <c r="M3210">
        <v>84.43</v>
      </c>
      <c r="N3210">
        <v>3.55</v>
      </c>
      <c r="O3210">
        <v>-3.25</v>
      </c>
      <c r="P3210">
        <f xml:space="preserve"> IF(Stock_Info[[#This Row],[Close Price]] &gt; Stock_Info[[#This Row],[Open Price]], 1, 0)</f>
        <v>0</v>
      </c>
      <c r="Q3210" t="str">
        <f>IF(AND(Stock_Info[[#This Row],[% Deli. Qty to Traded Qty]]&gt;80,Stock_Info[[#This Row],[No. of Trades]]&lt;3000),"Unusual Day","")</f>
        <v>Unusual Day</v>
      </c>
      <c r="R3210" t="str">
        <f>IF(AND(Stock_Info[[#This Row],[Spread High-Low]] &lt; 10, Stock_Info[[#This Row],[% Deli. Qty to Traded Qty]] &gt; 90), "Good Day", "")</f>
        <v/>
      </c>
    </row>
    <row r="3211" spans="1:18">
      <c r="A3211" t="s">
        <v>52</v>
      </c>
      <c r="B3211" s="1">
        <v>45602</v>
      </c>
      <c r="C3211" s="1" t="str">
        <f>"WEEK" &amp;" " &amp;  INT((DAY(Stock_Info[[#This Row],[Date]])+WEEKDAY(DATE(YEAR(Stock_Info[[#This Row],[Date]]),MONTH(Stock_Info[[#This Row],[Date]]),1))-1)/7)+1</f>
        <v>WEEK 2</v>
      </c>
      <c r="D3211" s="12">
        <v>104.85</v>
      </c>
      <c r="E3211" s="12">
        <v>105.1</v>
      </c>
      <c r="F3211" s="12">
        <v>103.65</v>
      </c>
      <c r="G3211" s="12">
        <v>104.75</v>
      </c>
      <c r="H3211" s="12">
        <v>104.3583591068212</v>
      </c>
      <c r="I3211">
        <v>29423</v>
      </c>
      <c r="J3211">
        <v>698</v>
      </c>
      <c r="K3211" s="12">
        <v>3070536</v>
      </c>
      <c r="L3211">
        <v>16698</v>
      </c>
      <c r="M3211">
        <v>56.75</v>
      </c>
      <c r="N3211">
        <v>1.45</v>
      </c>
      <c r="O3211">
        <v>-0.1</v>
      </c>
      <c r="P3211">
        <f xml:space="preserve"> IF(Stock_Info[[#This Row],[Close Price]] &gt; Stock_Info[[#This Row],[Open Price]], 1, 0)</f>
        <v>0</v>
      </c>
      <c r="Q3211" t="str">
        <f>IF(AND(Stock_Info[[#This Row],[% Deli. Qty to Traded Qty]]&gt;80,Stock_Info[[#This Row],[No. of Trades]]&lt;3000),"Unusual Day","")</f>
        <v/>
      </c>
      <c r="R3211" t="str">
        <f>IF(AND(Stock_Info[[#This Row],[Spread High-Low]] &lt; 10, Stock_Info[[#This Row],[% Deli. Qty to Traded Qty]] &gt; 90), "Good Day", "")</f>
        <v/>
      </c>
    </row>
    <row r="3212" spans="1:18">
      <c r="A3212" t="s">
        <v>52</v>
      </c>
      <c r="B3212" s="1">
        <v>45601</v>
      </c>
      <c r="C3212" s="1" t="str">
        <f>"WEEK" &amp;" " &amp;  INT((DAY(Stock_Info[[#This Row],[Date]])+WEEKDAY(DATE(YEAR(Stock_Info[[#This Row],[Date]]),MONTH(Stock_Info[[#This Row],[Date]]),1))-1)/7)+1</f>
        <v>WEEK 2</v>
      </c>
      <c r="D3212" s="12">
        <v>104.2</v>
      </c>
      <c r="E3212" s="12">
        <v>104.2</v>
      </c>
      <c r="F3212" s="12">
        <v>102.6</v>
      </c>
      <c r="G3212" s="12">
        <v>103.5</v>
      </c>
      <c r="H3212" s="12">
        <v>103.3465819456617</v>
      </c>
      <c r="I3212">
        <v>22820</v>
      </c>
      <c r="J3212">
        <v>585</v>
      </c>
      <c r="K3212" s="12">
        <v>2358369</v>
      </c>
      <c r="L3212">
        <v>12602</v>
      </c>
      <c r="M3212">
        <v>55.22</v>
      </c>
      <c r="N3212">
        <v>1.6</v>
      </c>
      <c r="O3212">
        <v>-0.7</v>
      </c>
      <c r="P3212">
        <f xml:space="preserve"> IF(Stock_Info[[#This Row],[Close Price]] &gt; Stock_Info[[#This Row],[Open Price]], 1, 0)</f>
        <v>0</v>
      </c>
      <c r="Q3212" t="str">
        <f>IF(AND(Stock_Info[[#This Row],[% Deli. Qty to Traded Qty]]&gt;80,Stock_Info[[#This Row],[No. of Trades]]&lt;3000),"Unusual Day","")</f>
        <v/>
      </c>
      <c r="R3212" t="str">
        <f>IF(AND(Stock_Info[[#This Row],[Spread High-Low]] &lt; 10, Stock_Info[[#This Row],[% Deli. Qty to Traded Qty]] &gt; 90), "Good Day", "")</f>
        <v/>
      </c>
    </row>
    <row r="3213" spans="1:18">
      <c r="A3213" t="s">
        <v>52</v>
      </c>
      <c r="B3213" s="1">
        <v>45600</v>
      </c>
      <c r="C3213" s="1" t="str">
        <f>"WEEK" &amp;" " &amp;  INT((DAY(Stock_Info[[#This Row],[Date]])+WEEKDAY(DATE(YEAR(Stock_Info[[#This Row],[Date]]),MONTH(Stock_Info[[#This Row],[Date]]),1))-1)/7)+1</f>
        <v>WEEK 2</v>
      </c>
      <c r="D3213" s="12">
        <v>108.05</v>
      </c>
      <c r="E3213" s="12">
        <v>108.05</v>
      </c>
      <c r="F3213" s="12">
        <v>101.8</v>
      </c>
      <c r="G3213" s="12">
        <v>103.25</v>
      </c>
      <c r="H3213" s="12">
        <v>103.72314342543177</v>
      </c>
      <c r="I3213">
        <v>101558</v>
      </c>
      <c r="J3213">
        <v>1980</v>
      </c>
      <c r="K3213" s="12">
        <v>10533915</v>
      </c>
      <c r="L3213">
        <v>61337</v>
      </c>
      <c r="M3213">
        <v>60.4</v>
      </c>
      <c r="N3213">
        <v>6.25</v>
      </c>
      <c r="O3213">
        <v>-4.8</v>
      </c>
      <c r="P3213">
        <f xml:space="preserve"> IF(Stock_Info[[#This Row],[Close Price]] &gt; Stock_Info[[#This Row],[Open Price]], 1, 0)</f>
        <v>0</v>
      </c>
      <c r="Q3213" t="str">
        <f>IF(AND(Stock_Info[[#This Row],[% Deli. Qty to Traded Qty]]&gt;80,Stock_Info[[#This Row],[No. of Trades]]&lt;3000),"Unusual Day","")</f>
        <v/>
      </c>
      <c r="R3213" t="str">
        <f>IF(AND(Stock_Info[[#This Row],[Spread High-Low]] &lt; 10, Stock_Info[[#This Row],[% Deli. Qty to Traded Qty]] &gt; 90), "Good Day", "")</f>
        <v/>
      </c>
    </row>
    <row r="3214" spans="1:18">
      <c r="A3214" t="s">
        <v>52</v>
      </c>
      <c r="B3214" s="1">
        <v>45597</v>
      </c>
      <c r="C3214" s="1" t="str">
        <f>"WEEK" &amp;" " &amp;  INT((DAY(Stock_Info[[#This Row],[Date]])+WEEKDAY(DATE(YEAR(Stock_Info[[#This Row],[Date]]),MONTH(Stock_Info[[#This Row],[Date]]),1))-1)/7)+1</f>
        <v>WEEK 1</v>
      </c>
      <c r="D3214" s="12">
        <v>107.9</v>
      </c>
      <c r="E3214" s="12">
        <v>108.95</v>
      </c>
      <c r="F3214" s="12">
        <v>107.05</v>
      </c>
      <c r="G3214" s="12">
        <v>107.6</v>
      </c>
      <c r="H3214" s="12">
        <v>107.85964773714556</v>
      </c>
      <c r="I3214">
        <v>25322</v>
      </c>
      <c r="J3214">
        <v>921</v>
      </c>
      <c r="K3214" s="12">
        <v>2731222</v>
      </c>
      <c r="L3214">
        <v>18660</v>
      </c>
      <c r="M3214">
        <v>73.69</v>
      </c>
      <c r="N3214">
        <v>1.9</v>
      </c>
      <c r="O3214">
        <v>-0.3</v>
      </c>
      <c r="P3214">
        <f xml:space="preserve"> IF(Stock_Info[[#This Row],[Close Price]] &gt; Stock_Info[[#This Row],[Open Price]], 1, 0)</f>
        <v>0</v>
      </c>
      <c r="Q3214" t="str">
        <f>IF(AND(Stock_Info[[#This Row],[% Deli. Qty to Traded Qty]]&gt;80,Stock_Info[[#This Row],[No. of Trades]]&lt;3000),"Unusual Day","")</f>
        <v/>
      </c>
      <c r="R3214" t="str">
        <f>IF(AND(Stock_Info[[#This Row],[Spread High-Low]] &lt; 10, Stock_Info[[#This Row],[% Deli. Qty to Traded Qty]] &gt; 90), "Good Day", "")</f>
        <v/>
      </c>
    </row>
    <row r="3215" spans="1:18">
      <c r="A3215" t="s">
        <v>52</v>
      </c>
      <c r="B3215" s="1">
        <v>45596</v>
      </c>
      <c r="C3215" s="1" t="str">
        <f>"WEEK" &amp;" " &amp;  INT((DAY(Stock_Info[[#This Row],[Date]])+WEEKDAY(DATE(YEAR(Stock_Info[[#This Row],[Date]]),MONTH(Stock_Info[[#This Row],[Date]]),1))-1)/7)+1</f>
        <v>WEEK 5</v>
      </c>
      <c r="D3215" s="12">
        <v>102.35</v>
      </c>
      <c r="E3215" s="12">
        <v>104.95</v>
      </c>
      <c r="F3215" s="12">
        <v>102.35</v>
      </c>
      <c r="G3215" s="12">
        <v>104.2</v>
      </c>
      <c r="H3215" s="12">
        <v>103.70548147274015</v>
      </c>
      <c r="I3215">
        <v>33896</v>
      </c>
      <c r="J3215">
        <v>182</v>
      </c>
      <c r="K3215" s="12">
        <v>3515201</v>
      </c>
      <c r="L3215">
        <v>28133</v>
      </c>
      <c r="M3215">
        <v>83</v>
      </c>
      <c r="N3215">
        <v>2.6</v>
      </c>
      <c r="O3215">
        <v>1.85</v>
      </c>
      <c r="P3215">
        <f xml:space="preserve"> IF(Stock_Info[[#This Row],[Close Price]] &gt; Stock_Info[[#This Row],[Open Price]], 1, 0)</f>
        <v>1</v>
      </c>
      <c r="Q3215" t="str">
        <f>IF(AND(Stock_Info[[#This Row],[% Deli. Qty to Traded Qty]]&gt;80,Stock_Info[[#This Row],[No. of Trades]]&lt;3000),"Unusual Day","")</f>
        <v>Unusual Day</v>
      </c>
      <c r="R3215" t="str">
        <f>IF(AND(Stock_Info[[#This Row],[Spread High-Low]] &lt; 10, Stock_Info[[#This Row],[% Deli. Qty to Traded Qty]] &gt; 90), "Good Day", "")</f>
        <v/>
      </c>
    </row>
    <row r="3216" spans="1:18">
      <c r="A3216" t="s">
        <v>52</v>
      </c>
      <c r="B3216" s="1">
        <v>45595</v>
      </c>
      <c r="C3216" s="1" t="str">
        <f>"WEEK" &amp;" " &amp;  INT((DAY(Stock_Info[[#This Row],[Date]])+WEEKDAY(DATE(YEAR(Stock_Info[[#This Row],[Date]]),MONTH(Stock_Info[[#This Row],[Date]]),1))-1)/7)+1</f>
        <v>WEEK 5</v>
      </c>
      <c r="D3216" s="12">
        <v>104.5</v>
      </c>
      <c r="E3216" s="12">
        <v>104.7</v>
      </c>
      <c r="F3216" s="12">
        <v>102.5</v>
      </c>
      <c r="G3216" s="12">
        <v>102.85</v>
      </c>
      <c r="H3216" s="12">
        <v>103.47389321959112</v>
      </c>
      <c r="I3216">
        <v>20397</v>
      </c>
      <c r="J3216">
        <v>437</v>
      </c>
      <c r="K3216" s="12">
        <v>2110557</v>
      </c>
      <c r="L3216">
        <v>13940</v>
      </c>
      <c r="M3216">
        <v>68.34</v>
      </c>
      <c r="N3216">
        <v>2.2000000000000002</v>
      </c>
      <c r="O3216">
        <v>-1.65</v>
      </c>
      <c r="P3216">
        <f xml:space="preserve"> IF(Stock_Info[[#This Row],[Close Price]] &gt; Stock_Info[[#This Row],[Open Price]], 1, 0)</f>
        <v>0</v>
      </c>
      <c r="Q3216" t="str">
        <f>IF(AND(Stock_Info[[#This Row],[% Deli. Qty to Traded Qty]]&gt;80,Stock_Info[[#This Row],[No. of Trades]]&lt;3000),"Unusual Day","")</f>
        <v/>
      </c>
      <c r="R3216" t="str">
        <f>IF(AND(Stock_Info[[#This Row],[Spread High-Low]] &lt; 10, Stock_Info[[#This Row],[% Deli. Qty to Traded Qty]] &gt; 90), "Good Day", "")</f>
        <v/>
      </c>
    </row>
    <row r="3217" spans="1:18">
      <c r="A3217" t="s">
        <v>52</v>
      </c>
      <c r="B3217" s="1">
        <v>45594</v>
      </c>
      <c r="C3217" s="1" t="str">
        <f>"WEEK" &amp;" " &amp;  INT((DAY(Stock_Info[[#This Row],[Date]])+WEEKDAY(DATE(YEAR(Stock_Info[[#This Row],[Date]]),MONTH(Stock_Info[[#This Row],[Date]]),1))-1)/7)+1</f>
        <v>WEEK 5</v>
      </c>
      <c r="D3217" s="12">
        <v>102.05</v>
      </c>
      <c r="E3217" s="12">
        <v>104.7</v>
      </c>
      <c r="F3217" s="12">
        <v>101.6</v>
      </c>
      <c r="G3217" s="12">
        <v>103.5</v>
      </c>
      <c r="H3217" s="12">
        <v>102.46176321138211</v>
      </c>
      <c r="I3217">
        <v>15744</v>
      </c>
      <c r="J3217">
        <v>336</v>
      </c>
      <c r="K3217" s="12">
        <v>1613158</v>
      </c>
      <c r="L3217">
        <v>9032</v>
      </c>
      <c r="M3217">
        <v>57.37</v>
      </c>
      <c r="N3217">
        <v>3.1</v>
      </c>
      <c r="O3217">
        <v>1.45</v>
      </c>
      <c r="P3217">
        <f xml:space="preserve"> IF(Stock_Info[[#This Row],[Close Price]] &gt; Stock_Info[[#This Row],[Open Price]], 1, 0)</f>
        <v>1</v>
      </c>
      <c r="Q3217" t="str">
        <f>IF(AND(Stock_Info[[#This Row],[% Deli. Qty to Traded Qty]]&gt;80,Stock_Info[[#This Row],[No. of Trades]]&lt;3000),"Unusual Day","")</f>
        <v/>
      </c>
      <c r="R3217" t="str">
        <f>IF(AND(Stock_Info[[#This Row],[Spread High-Low]] &lt; 10, Stock_Info[[#This Row],[% Deli. Qty to Traded Qty]] &gt; 90), "Good Day", "")</f>
        <v/>
      </c>
    </row>
    <row r="3218" spans="1:18">
      <c r="A3218" t="s">
        <v>52</v>
      </c>
      <c r="B3218" s="1">
        <v>45593</v>
      </c>
      <c r="C3218" s="1" t="str">
        <f>"WEEK" &amp;" " &amp;  INT((DAY(Stock_Info[[#This Row],[Date]])+WEEKDAY(DATE(YEAR(Stock_Info[[#This Row],[Date]]),MONTH(Stock_Info[[#This Row],[Date]]),1))-1)/7)+1</f>
        <v>WEEK 5</v>
      </c>
      <c r="D3218" s="12">
        <v>100.15</v>
      </c>
      <c r="E3218" s="12">
        <v>104</v>
      </c>
      <c r="F3218" s="12">
        <v>99.9</v>
      </c>
      <c r="G3218" s="12">
        <v>100.8</v>
      </c>
      <c r="H3218" s="12">
        <v>101.65763089491274</v>
      </c>
      <c r="I3218">
        <v>67325</v>
      </c>
      <c r="J3218">
        <v>1249</v>
      </c>
      <c r="K3218" s="12">
        <v>6844100</v>
      </c>
      <c r="L3218">
        <v>31734</v>
      </c>
      <c r="M3218">
        <v>47.14</v>
      </c>
      <c r="N3218">
        <v>4.0999999999999996</v>
      </c>
      <c r="O3218">
        <v>0.65</v>
      </c>
      <c r="P3218">
        <f xml:space="preserve"> IF(Stock_Info[[#This Row],[Close Price]] &gt; Stock_Info[[#This Row],[Open Price]], 1, 0)</f>
        <v>1</v>
      </c>
      <c r="Q3218" t="str">
        <f>IF(AND(Stock_Info[[#This Row],[% Deli. Qty to Traded Qty]]&gt;80,Stock_Info[[#This Row],[No. of Trades]]&lt;3000),"Unusual Day","")</f>
        <v/>
      </c>
      <c r="R3218" t="str">
        <f>IF(AND(Stock_Info[[#This Row],[Spread High-Low]] &lt; 10, Stock_Info[[#This Row],[% Deli. Qty to Traded Qty]] &gt; 90), "Good Day", "")</f>
        <v/>
      </c>
    </row>
    <row r="3219" spans="1:18">
      <c r="A3219" t="s">
        <v>52</v>
      </c>
      <c r="B3219" s="1">
        <v>45590</v>
      </c>
      <c r="C3219" s="1" t="str">
        <f>"WEEK" &amp;" " &amp;  INT((DAY(Stock_Info[[#This Row],[Date]])+WEEKDAY(DATE(YEAR(Stock_Info[[#This Row],[Date]]),MONTH(Stock_Info[[#This Row],[Date]]),1))-1)/7)+1</f>
        <v>WEEK 4</v>
      </c>
      <c r="D3219" s="12">
        <v>106.3</v>
      </c>
      <c r="E3219" s="12">
        <v>107.5</v>
      </c>
      <c r="F3219" s="12">
        <v>100.65</v>
      </c>
      <c r="G3219" s="12">
        <v>101.5</v>
      </c>
      <c r="H3219" s="12">
        <v>102.64030158821168</v>
      </c>
      <c r="I3219">
        <v>69764</v>
      </c>
      <c r="J3219">
        <v>1958</v>
      </c>
      <c r="K3219" s="12">
        <v>7160598</v>
      </c>
      <c r="L3219">
        <v>47629</v>
      </c>
      <c r="M3219">
        <v>68.27</v>
      </c>
      <c r="N3219">
        <v>6.85</v>
      </c>
      <c r="O3219">
        <v>-4.8</v>
      </c>
      <c r="P3219">
        <f xml:space="preserve"> IF(Stock_Info[[#This Row],[Close Price]] &gt; Stock_Info[[#This Row],[Open Price]], 1, 0)</f>
        <v>0</v>
      </c>
      <c r="Q3219" t="str">
        <f>IF(AND(Stock_Info[[#This Row],[% Deli. Qty to Traded Qty]]&gt;80,Stock_Info[[#This Row],[No. of Trades]]&lt;3000),"Unusual Day","")</f>
        <v/>
      </c>
      <c r="R3219" t="str">
        <f>IF(AND(Stock_Info[[#This Row],[Spread High-Low]] &lt; 10, Stock_Info[[#This Row],[% Deli. Qty to Traded Qty]] &gt; 90), "Good Day", "")</f>
        <v/>
      </c>
    </row>
    <row r="3220" spans="1:18">
      <c r="A3220" t="s">
        <v>52</v>
      </c>
      <c r="B3220" s="1">
        <v>45589</v>
      </c>
      <c r="C3220" s="1" t="str">
        <f>"WEEK" &amp;" " &amp;  INT((DAY(Stock_Info[[#This Row],[Date]])+WEEKDAY(DATE(YEAR(Stock_Info[[#This Row],[Date]]),MONTH(Stock_Info[[#This Row],[Date]]),1))-1)/7)+1</f>
        <v>WEEK 4</v>
      </c>
      <c r="D3220" s="12">
        <v>112.75</v>
      </c>
      <c r="E3220" s="12">
        <v>112.75</v>
      </c>
      <c r="F3220" s="12">
        <v>105.95</v>
      </c>
      <c r="G3220" s="12">
        <v>106.35</v>
      </c>
      <c r="H3220" s="12">
        <v>107.70441662926578</v>
      </c>
      <c r="I3220">
        <v>60159</v>
      </c>
      <c r="J3220">
        <v>1023</v>
      </c>
      <c r="K3220" s="12">
        <v>6479390</v>
      </c>
      <c r="L3220">
        <v>49546</v>
      </c>
      <c r="M3220">
        <v>82.36</v>
      </c>
      <c r="N3220">
        <v>6.8</v>
      </c>
      <c r="O3220">
        <v>-6.4</v>
      </c>
      <c r="P3220">
        <f xml:space="preserve"> IF(Stock_Info[[#This Row],[Close Price]] &gt; Stock_Info[[#This Row],[Open Price]], 1, 0)</f>
        <v>0</v>
      </c>
      <c r="Q3220" t="str">
        <f>IF(AND(Stock_Info[[#This Row],[% Deli. Qty to Traded Qty]]&gt;80,Stock_Info[[#This Row],[No. of Trades]]&lt;3000),"Unusual Day","")</f>
        <v>Unusual Day</v>
      </c>
      <c r="R3220" t="str">
        <f>IF(AND(Stock_Info[[#This Row],[Spread High-Low]] &lt; 10, Stock_Info[[#This Row],[% Deli. Qty to Traded Qty]] &gt; 90), "Good Day", "")</f>
        <v/>
      </c>
    </row>
    <row r="3221" spans="1:18">
      <c r="A3221" t="s">
        <v>52</v>
      </c>
      <c r="B3221" s="1">
        <v>45588</v>
      </c>
      <c r="C3221" s="1" t="str">
        <f>"WEEK" &amp;" " &amp;  INT((DAY(Stock_Info[[#This Row],[Date]])+WEEKDAY(DATE(YEAR(Stock_Info[[#This Row],[Date]]),MONTH(Stock_Info[[#This Row],[Date]]),1))-1)/7)+1</f>
        <v>WEEK 4</v>
      </c>
      <c r="D3221" s="12">
        <v>108.3</v>
      </c>
      <c r="E3221" s="12">
        <v>110.45</v>
      </c>
      <c r="F3221" s="12">
        <v>107.4</v>
      </c>
      <c r="G3221" s="12">
        <v>109.35</v>
      </c>
      <c r="H3221" s="12">
        <v>108.48852755973432</v>
      </c>
      <c r="I3221">
        <v>23186</v>
      </c>
      <c r="J3221">
        <v>710</v>
      </c>
      <c r="K3221" s="12">
        <v>2515415</v>
      </c>
      <c r="L3221">
        <v>16244</v>
      </c>
      <c r="M3221">
        <v>70.06</v>
      </c>
      <c r="N3221">
        <v>3.05</v>
      </c>
      <c r="O3221">
        <v>1.05</v>
      </c>
      <c r="P3221">
        <f xml:space="preserve"> IF(Stock_Info[[#This Row],[Close Price]] &gt; Stock_Info[[#This Row],[Open Price]], 1, 0)</f>
        <v>1</v>
      </c>
      <c r="Q3221" t="str">
        <f>IF(AND(Stock_Info[[#This Row],[% Deli. Qty to Traded Qty]]&gt;80,Stock_Info[[#This Row],[No. of Trades]]&lt;3000),"Unusual Day","")</f>
        <v/>
      </c>
      <c r="R3221" t="str">
        <f>IF(AND(Stock_Info[[#This Row],[Spread High-Low]] &lt; 10, Stock_Info[[#This Row],[% Deli. Qty to Traded Qty]] &gt; 90), "Good Day", "")</f>
        <v/>
      </c>
    </row>
    <row r="3222" spans="1:18">
      <c r="A3222" t="s">
        <v>52</v>
      </c>
      <c r="B3222" s="1">
        <v>45587</v>
      </c>
      <c r="C3222" s="1" t="str">
        <f>"WEEK" &amp;" " &amp;  INT((DAY(Stock_Info[[#This Row],[Date]])+WEEKDAY(DATE(YEAR(Stock_Info[[#This Row],[Date]]),MONTH(Stock_Info[[#This Row],[Date]]),1))-1)/7)+1</f>
        <v>WEEK 4</v>
      </c>
      <c r="D3222" s="12">
        <v>109.15</v>
      </c>
      <c r="E3222" s="12">
        <v>110.3</v>
      </c>
      <c r="F3222" s="12">
        <v>108</v>
      </c>
      <c r="G3222" s="12">
        <v>108.1</v>
      </c>
      <c r="H3222" s="12">
        <v>109.12087530392498</v>
      </c>
      <c r="I3222">
        <v>8637</v>
      </c>
      <c r="J3222">
        <v>205</v>
      </c>
      <c r="K3222" s="12">
        <v>942477</v>
      </c>
      <c r="L3222">
        <v>4712</v>
      </c>
      <c r="M3222">
        <v>54.56</v>
      </c>
      <c r="N3222">
        <v>2.2999999999999998</v>
      </c>
      <c r="O3222">
        <v>-1.05</v>
      </c>
      <c r="P3222">
        <f xml:space="preserve"> IF(Stock_Info[[#This Row],[Close Price]] &gt; Stock_Info[[#This Row],[Open Price]], 1, 0)</f>
        <v>0</v>
      </c>
      <c r="Q3222" t="str">
        <f>IF(AND(Stock_Info[[#This Row],[% Deli. Qty to Traded Qty]]&gt;80,Stock_Info[[#This Row],[No. of Trades]]&lt;3000),"Unusual Day","")</f>
        <v/>
      </c>
      <c r="R3222" t="str">
        <f>IF(AND(Stock_Info[[#This Row],[Spread High-Low]] &lt; 10, Stock_Info[[#This Row],[% Deli. Qty to Traded Qty]] &gt; 90), "Good Day", "")</f>
        <v/>
      </c>
    </row>
    <row r="3223" spans="1:18">
      <c r="A3223" t="s">
        <v>52</v>
      </c>
      <c r="B3223" s="1">
        <v>45586</v>
      </c>
      <c r="C3223" s="1" t="str">
        <f>"WEEK" &amp;" " &amp;  INT((DAY(Stock_Info[[#This Row],[Date]])+WEEKDAY(DATE(YEAR(Stock_Info[[#This Row],[Date]]),MONTH(Stock_Info[[#This Row],[Date]]),1))-1)/7)+1</f>
        <v>WEEK 4</v>
      </c>
      <c r="D3223" s="12">
        <v>111.95</v>
      </c>
      <c r="E3223" s="12">
        <v>112</v>
      </c>
      <c r="F3223" s="12">
        <v>108.6</v>
      </c>
      <c r="G3223" s="12">
        <v>108.95</v>
      </c>
      <c r="H3223" s="12">
        <v>109.85886487551731</v>
      </c>
      <c r="I3223">
        <v>30446</v>
      </c>
      <c r="J3223">
        <v>833</v>
      </c>
      <c r="K3223" s="12">
        <v>3344763</v>
      </c>
      <c r="L3223">
        <v>20402</v>
      </c>
      <c r="M3223">
        <v>67.010000000000005</v>
      </c>
      <c r="N3223">
        <v>3.4</v>
      </c>
      <c r="O3223">
        <v>-3</v>
      </c>
      <c r="P3223">
        <f xml:space="preserve"> IF(Stock_Info[[#This Row],[Close Price]] &gt; Stock_Info[[#This Row],[Open Price]], 1, 0)</f>
        <v>0</v>
      </c>
      <c r="Q3223" t="str">
        <f>IF(AND(Stock_Info[[#This Row],[% Deli. Qty to Traded Qty]]&gt;80,Stock_Info[[#This Row],[No. of Trades]]&lt;3000),"Unusual Day","")</f>
        <v/>
      </c>
      <c r="R3223" t="str">
        <f>IF(AND(Stock_Info[[#This Row],[Spread High-Low]] &lt; 10, Stock_Info[[#This Row],[% Deli. Qty to Traded Qty]] &gt; 90), "Good Day", "")</f>
        <v/>
      </c>
    </row>
    <row r="3224" spans="1:18">
      <c r="A3224" t="s">
        <v>52</v>
      </c>
      <c r="B3224" s="1">
        <v>45583</v>
      </c>
      <c r="C3224" s="1" t="str">
        <f>"WEEK" &amp;" " &amp;  INT((DAY(Stock_Info[[#This Row],[Date]])+WEEKDAY(DATE(YEAR(Stock_Info[[#This Row],[Date]]),MONTH(Stock_Info[[#This Row],[Date]]),1))-1)/7)+1</f>
        <v>WEEK 3</v>
      </c>
      <c r="D3224" s="12">
        <v>110</v>
      </c>
      <c r="E3224" s="12">
        <v>111.5</v>
      </c>
      <c r="F3224" s="12">
        <v>109.85</v>
      </c>
      <c r="G3224" s="12">
        <v>111.15</v>
      </c>
      <c r="H3224" s="12">
        <v>110.91428470480162</v>
      </c>
      <c r="I3224">
        <v>28303</v>
      </c>
      <c r="J3224">
        <v>596</v>
      </c>
      <c r="K3224" s="12">
        <v>3139207</v>
      </c>
      <c r="L3224">
        <v>17348</v>
      </c>
      <c r="M3224">
        <v>61.29</v>
      </c>
      <c r="N3224">
        <v>1.65</v>
      </c>
      <c r="O3224">
        <v>1.1499999999999999</v>
      </c>
      <c r="P3224">
        <f xml:space="preserve"> IF(Stock_Info[[#This Row],[Close Price]] &gt; Stock_Info[[#This Row],[Open Price]], 1, 0)</f>
        <v>1</v>
      </c>
      <c r="Q3224" t="str">
        <f>IF(AND(Stock_Info[[#This Row],[% Deli. Qty to Traded Qty]]&gt;80,Stock_Info[[#This Row],[No. of Trades]]&lt;3000),"Unusual Day","")</f>
        <v/>
      </c>
      <c r="R3224" t="str">
        <f>IF(AND(Stock_Info[[#This Row],[Spread High-Low]] &lt; 10, Stock_Info[[#This Row],[% Deli. Qty to Traded Qty]] &gt; 90), "Good Day", "")</f>
        <v/>
      </c>
    </row>
    <row r="3225" spans="1:18">
      <c r="A3225" t="s">
        <v>52</v>
      </c>
      <c r="B3225" s="1">
        <v>45582</v>
      </c>
      <c r="C3225" s="1" t="str">
        <f>"WEEK" &amp;" " &amp;  INT((DAY(Stock_Info[[#This Row],[Date]])+WEEKDAY(DATE(YEAR(Stock_Info[[#This Row],[Date]]),MONTH(Stock_Info[[#This Row],[Date]]),1))-1)/7)+1</f>
        <v>WEEK 3</v>
      </c>
      <c r="D3225" s="12">
        <v>112.05</v>
      </c>
      <c r="E3225" s="12">
        <v>112.65</v>
      </c>
      <c r="F3225" s="12">
        <v>109.75</v>
      </c>
      <c r="G3225" s="12">
        <v>110.4</v>
      </c>
      <c r="H3225" s="12">
        <v>110.51834232915562</v>
      </c>
      <c r="I3225">
        <v>32793</v>
      </c>
      <c r="J3225">
        <v>1746</v>
      </c>
      <c r="K3225" s="12">
        <v>3624228</v>
      </c>
      <c r="L3225">
        <v>27107</v>
      </c>
      <c r="M3225">
        <v>82.66</v>
      </c>
      <c r="N3225">
        <v>2.9</v>
      </c>
      <c r="O3225">
        <v>-1.65</v>
      </c>
      <c r="P3225">
        <f xml:space="preserve"> IF(Stock_Info[[#This Row],[Close Price]] &gt; Stock_Info[[#This Row],[Open Price]], 1, 0)</f>
        <v>0</v>
      </c>
      <c r="Q3225" t="str">
        <f>IF(AND(Stock_Info[[#This Row],[% Deli. Qty to Traded Qty]]&gt;80,Stock_Info[[#This Row],[No. of Trades]]&lt;3000),"Unusual Day","")</f>
        <v>Unusual Day</v>
      </c>
      <c r="R3225" t="str">
        <f>IF(AND(Stock_Info[[#This Row],[Spread High-Low]] &lt; 10, Stock_Info[[#This Row],[% Deli. Qty to Traded Qty]] &gt; 90), "Good Day", "")</f>
        <v/>
      </c>
    </row>
    <row r="3226" spans="1:18">
      <c r="A3226" t="s">
        <v>52</v>
      </c>
      <c r="B3226" s="1">
        <v>45581</v>
      </c>
      <c r="C3226" s="1" t="str">
        <f>"WEEK" &amp;" " &amp;  INT((DAY(Stock_Info[[#This Row],[Date]])+WEEKDAY(DATE(YEAR(Stock_Info[[#This Row],[Date]]),MONTH(Stock_Info[[#This Row],[Date]]),1))-1)/7)+1</f>
        <v>WEEK 3</v>
      </c>
      <c r="D3226" s="12">
        <v>111.7</v>
      </c>
      <c r="E3226" s="12">
        <v>113</v>
      </c>
      <c r="F3226" s="12">
        <v>111.7</v>
      </c>
      <c r="G3226" s="12">
        <v>112.55</v>
      </c>
      <c r="H3226" s="12">
        <v>112.43925885727576</v>
      </c>
      <c r="I3226">
        <v>12899</v>
      </c>
      <c r="J3226">
        <v>177</v>
      </c>
      <c r="K3226" s="12">
        <v>1450354</v>
      </c>
      <c r="L3226">
        <v>8726</v>
      </c>
      <c r="M3226">
        <v>67.650000000000006</v>
      </c>
      <c r="N3226">
        <v>1.3</v>
      </c>
      <c r="O3226">
        <v>0.85</v>
      </c>
      <c r="P3226">
        <f xml:space="preserve"> IF(Stock_Info[[#This Row],[Close Price]] &gt; Stock_Info[[#This Row],[Open Price]], 1, 0)</f>
        <v>1</v>
      </c>
      <c r="Q3226" t="str">
        <f>IF(AND(Stock_Info[[#This Row],[% Deli. Qty to Traded Qty]]&gt;80,Stock_Info[[#This Row],[No. of Trades]]&lt;3000),"Unusual Day","")</f>
        <v/>
      </c>
      <c r="R3226" t="str">
        <f>IF(AND(Stock_Info[[#This Row],[Spread High-Low]] &lt; 10, Stock_Info[[#This Row],[% Deli. Qty to Traded Qty]] &gt; 90), "Good Day", "")</f>
        <v/>
      </c>
    </row>
    <row r="3227" spans="1:18">
      <c r="A3227" t="s">
        <v>52</v>
      </c>
      <c r="B3227" s="1">
        <v>45580</v>
      </c>
      <c r="C3227" s="1" t="str">
        <f>"WEEK" &amp;" " &amp;  INT((DAY(Stock_Info[[#This Row],[Date]])+WEEKDAY(DATE(YEAR(Stock_Info[[#This Row],[Date]]),MONTH(Stock_Info[[#This Row],[Date]]),1))-1)/7)+1</f>
        <v>WEEK 3</v>
      </c>
      <c r="D3227" s="12">
        <v>111.2</v>
      </c>
      <c r="E3227" s="12">
        <v>112.45</v>
      </c>
      <c r="F3227" s="12">
        <v>111.2</v>
      </c>
      <c r="G3227" s="12">
        <v>111.85</v>
      </c>
      <c r="H3227" s="12">
        <v>111.94303387758038</v>
      </c>
      <c r="I3227">
        <v>13903</v>
      </c>
      <c r="J3227">
        <v>361</v>
      </c>
      <c r="K3227" s="12">
        <v>1556344</v>
      </c>
      <c r="L3227">
        <v>9844</v>
      </c>
      <c r="M3227">
        <v>70.8</v>
      </c>
      <c r="N3227">
        <v>1.25</v>
      </c>
      <c r="O3227">
        <v>0.65</v>
      </c>
      <c r="P3227">
        <f xml:space="preserve"> IF(Stock_Info[[#This Row],[Close Price]] &gt; Stock_Info[[#This Row],[Open Price]], 1, 0)</f>
        <v>1</v>
      </c>
      <c r="Q3227" t="str">
        <f>IF(AND(Stock_Info[[#This Row],[% Deli. Qty to Traded Qty]]&gt;80,Stock_Info[[#This Row],[No. of Trades]]&lt;3000),"Unusual Day","")</f>
        <v/>
      </c>
      <c r="R3227" t="str">
        <f>IF(AND(Stock_Info[[#This Row],[Spread High-Low]] &lt; 10, Stock_Info[[#This Row],[% Deli. Qty to Traded Qty]] &gt; 90), "Good Day", "")</f>
        <v/>
      </c>
    </row>
    <row r="3228" spans="1:18">
      <c r="A3228" t="s">
        <v>52</v>
      </c>
      <c r="B3228" s="1">
        <v>45579</v>
      </c>
      <c r="C3228" s="1" t="str">
        <f>"WEEK" &amp;" " &amp;  INT((DAY(Stock_Info[[#This Row],[Date]])+WEEKDAY(DATE(YEAR(Stock_Info[[#This Row],[Date]]),MONTH(Stock_Info[[#This Row],[Date]]),1))-1)/7)+1</f>
        <v>WEEK 3</v>
      </c>
      <c r="D3228" s="12">
        <v>113.4</v>
      </c>
      <c r="E3228" s="12">
        <v>114.35</v>
      </c>
      <c r="F3228" s="12">
        <v>111.05</v>
      </c>
      <c r="G3228" s="12">
        <v>111.2</v>
      </c>
      <c r="H3228" s="12">
        <v>111.95436517651667</v>
      </c>
      <c r="I3228">
        <v>20423</v>
      </c>
      <c r="J3228">
        <v>537</v>
      </c>
      <c r="K3228" s="12">
        <v>2286444</v>
      </c>
      <c r="L3228">
        <v>11791</v>
      </c>
      <c r="M3228">
        <v>57.73</v>
      </c>
      <c r="N3228">
        <v>3.3</v>
      </c>
      <c r="O3228">
        <v>-2.2000000000000002</v>
      </c>
      <c r="P3228">
        <f xml:space="preserve"> IF(Stock_Info[[#This Row],[Close Price]] &gt; Stock_Info[[#This Row],[Open Price]], 1, 0)</f>
        <v>0</v>
      </c>
      <c r="Q3228" t="str">
        <f>IF(AND(Stock_Info[[#This Row],[% Deli. Qty to Traded Qty]]&gt;80,Stock_Info[[#This Row],[No. of Trades]]&lt;3000),"Unusual Day","")</f>
        <v/>
      </c>
      <c r="R3228" t="str">
        <f>IF(AND(Stock_Info[[#This Row],[Spread High-Low]] &lt; 10, Stock_Info[[#This Row],[% Deli. Qty to Traded Qty]] &gt; 90), "Good Day", "")</f>
        <v/>
      </c>
    </row>
    <row r="3229" spans="1:18">
      <c r="A3229" t="s">
        <v>52</v>
      </c>
      <c r="B3229" s="1">
        <v>45576</v>
      </c>
      <c r="C3229" s="1" t="str">
        <f>"WEEK" &amp;" " &amp;  INT((DAY(Stock_Info[[#This Row],[Date]])+WEEKDAY(DATE(YEAR(Stock_Info[[#This Row],[Date]]),MONTH(Stock_Info[[#This Row],[Date]]),1))-1)/7)+1</f>
        <v>WEEK 2</v>
      </c>
      <c r="D3229" s="12">
        <v>114.6</v>
      </c>
      <c r="E3229" s="12">
        <v>114.6</v>
      </c>
      <c r="F3229" s="12">
        <v>112.05</v>
      </c>
      <c r="G3229" s="12">
        <v>113.7</v>
      </c>
      <c r="H3229" s="12">
        <v>113.20950740613159</v>
      </c>
      <c r="I3229">
        <v>14515</v>
      </c>
      <c r="J3229">
        <v>511</v>
      </c>
      <c r="K3229" s="12">
        <v>1643236</v>
      </c>
      <c r="L3229">
        <v>10105</v>
      </c>
      <c r="M3229">
        <v>69.62</v>
      </c>
      <c r="N3229">
        <v>2.5499999999999998</v>
      </c>
      <c r="O3229">
        <v>-0.9</v>
      </c>
      <c r="P3229">
        <f xml:space="preserve"> IF(Stock_Info[[#This Row],[Close Price]] &gt; Stock_Info[[#This Row],[Open Price]], 1, 0)</f>
        <v>0</v>
      </c>
      <c r="Q3229" t="str">
        <f>IF(AND(Stock_Info[[#This Row],[% Deli. Qty to Traded Qty]]&gt;80,Stock_Info[[#This Row],[No. of Trades]]&lt;3000),"Unusual Day","")</f>
        <v/>
      </c>
      <c r="R3229" t="str">
        <f>IF(AND(Stock_Info[[#This Row],[Spread High-Low]] &lt; 10, Stock_Info[[#This Row],[% Deli. Qty to Traded Qty]] &gt; 90), "Good Day", "")</f>
        <v/>
      </c>
    </row>
    <row r="3230" spans="1:18">
      <c r="A3230" t="s">
        <v>52</v>
      </c>
      <c r="B3230" s="1">
        <v>45575</v>
      </c>
      <c r="C3230" s="1" t="str">
        <f>"WEEK" &amp;" " &amp;  INT((DAY(Stock_Info[[#This Row],[Date]])+WEEKDAY(DATE(YEAR(Stock_Info[[#This Row],[Date]]),MONTH(Stock_Info[[#This Row],[Date]]),1))-1)/7)+1</f>
        <v>WEEK 2</v>
      </c>
      <c r="D3230" s="12">
        <v>112.1</v>
      </c>
      <c r="E3230" s="12">
        <v>114.4</v>
      </c>
      <c r="F3230" s="12">
        <v>112.1</v>
      </c>
      <c r="G3230" s="12">
        <v>113.25</v>
      </c>
      <c r="H3230" s="12">
        <v>113.34767103988729</v>
      </c>
      <c r="I3230">
        <v>22714</v>
      </c>
      <c r="J3230">
        <v>547</v>
      </c>
      <c r="K3230" s="12">
        <v>2574579</v>
      </c>
      <c r="L3230">
        <v>13372</v>
      </c>
      <c r="M3230">
        <v>58.87</v>
      </c>
      <c r="N3230">
        <v>2.2999999999999998</v>
      </c>
      <c r="O3230">
        <v>1.1499999999999999</v>
      </c>
      <c r="P3230">
        <f xml:space="preserve"> IF(Stock_Info[[#This Row],[Close Price]] &gt; Stock_Info[[#This Row],[Open Price]], 1, 0)</f>
        <v>1</v>
      </c>
      <c r="Q3230" t="str">
        <f>IF(AND(Stock_Info[[#This Row],[% Deli. Qty to Traded Qty]]&gt;80,Stock_Info[[#This Row],[No. of Trades]]&lt;3000),"Unusual Day","")</f>
        <v/>
      </c>
      <c r="R3230" t="str">
        <f>IF(AND(Stock_Info[[#This Row],[Spread High-Low]] &lt; 10, Stock_Info[[#This Row],[% Deli. Qty to Traded Qty]] &gt; 90), "Good Day", "")</f>
        <v/>
      </c>
    </row>
    <row r="3231" spans="1:18">
      <c r="A3231" t="s">
        <v>52</v>
      </c>
      <c r="B3231" s="1">
        <v>45574</v>
      </c>
      <c r="C3231" s="1" t="str">
        <f>"WEEK" &amp;" " &amp;  INT((DAY(Stock_Info[[#This Row],[Date]])+WEEKDAY(DATE(YEAR(Stock_Info[[#This Row],[Date]]),MONTH(Stock_Info[[#This Row],[Date]]),1))-1)/7)+1</f>
        <v>WEEK 2</v>
      </c>
      <c r="D3231" s="12">
        <v>112.8</v>
      </c>
      <c r="E3231" s="12">
        <v>114.75</v>
      </c>
      <c r="F3231" s="12">
        <v>112.5</v>
      </c>
      <c r="G3231" s="12">
        <v>112.7</v>
      </c>
      <c r="H3231" s="12">
        <v>113.09626339169061</v>
      </c>
      <c r="I3231">
        <v>19135</v>
      </c>
      <c r="J3231">
        <v>836</v>
      </c>
      <c r="K3231" s="12">
        <v>2164097</v>
      </c>
      <c r="L3231">
        <v>12424</v>
      </c>
      <c r="M3231">
        <v>64.930000000000007</v>
      </c>
      <c r="N3231">
        <v>2.25</v>
      </c>
      <c r="O3231">
        <v>-0.1</v>
      </c>
      <c r="P3231">
        <f xml:space="preserve"> IF(Stock_Info[[#This Row],[Close Price]] &gt; Stock_Info[[#This Row],[Open Price]], 1, 0)</f>
        <v>0</v>
      </c>
      <c r="Q3231" t="str">
        <f>IF(AND(Stock_Info[[#This Row],[% Deli. Qty to Traded Qty]]&gt;80,Stock_Info[[#This Row],[No. of Trades]]&lt;3000),"Unusual Day","")</f>
        <v/>
      </c>
      <c r="R3231" t="str">
        <f>IF(AND(Stock_Info[[#This Row],[Spread High-Low]] &lt; 10, Stock_Info[[#This Row],[% Deli. Qty to Traded Qty]] &gt; 90), "Good Day", "")</f>
        <v/>
      </c>
    </row>
    <row r="3232" spans="1:18">
      <c r="A3232" t="s">
        <v>52</v>
      </c>
      <c r="B3232" s="1">
        <v>45573</v>
      </c>
      <c r="C3232" s="1" t="str">
        <f>"WEEK" &amp;" " &amp;  INT((DAY(Stock_Info[[#This Row],[Date]])+WEEKDAY(DATE(YEAR(Stock_Info[[#This Row],[Date]]),MONTH(Stock_Info[[#This Row],[Date]]),1))-1)/7)+1</f>
        <v>WEEK 2</v>
      </c>
      <c r="D3232" s="12">
        <v>111</v>
      </c>
      <c r="E3232" s="12">
        <v>114.2</v>
      </c>
      <c r="F3232" s="12">
        <v>111</v>
      </c>
      <c r="G3232" s="12">
        <v>112.8</v>
      </c>
      <c r="H3232" s="12">
        <v>112.95506682625175</v>
      </c>
      <c r="I3232">
        <v>20052</v>
      </c>
      <c r="J3232">
        <v>416</v>
      </c>
      <c r="K3232" s="12">
        <v>2264975</v>
      </c>
      <c r="L3232">
        <v>11850</v>
      </c>
      <c r="M3232">
        <v>59.1</v>
      </c>
      <c r="N3232">
        <v>3.2</v>
      </c>
      <c r="O3232">
        <v>1.8</v>
      </c>
      <c r="P3232">
        <f xml:space="preserve"> IF(Stock_Info[[#This Row],[Close Price]] &gt; Stock_Info[[#This Row],[Open Price]], 1, 0)</f>
        <v>1</v>
      </c>
      <c r="Q3232" t="str">
        <f>IF(AND(Stock_Info[[#This Row],[% Deli. Qty to Traded Qty]]&gt;80,Stock_Info[[#This Row],[No. of Trades]]&lt;3000),"Unusual Day","")</f>
        <v/>
      </c>
      <c r="R3232" t="str">
        <f>IF(AND(Stock_Info[[#This Row],[Spread High-Low]] &lt; 10, Stock_Info[[#This Row],[% Deli. Qty to Traded Qty]] &gt; 90), "Good Day", "")</f>
        <v/>
      </c>
    </row>
    <row r="3233" spans="1:18">
      <c r="A3233" t="s">
        <v>52</v>
      </c>
      <c r="B3233" s="1">
        <v>45572</v>
      </c>
      <c r="C3233" s="1" t="str">
        <f>"WEEK" &amp;" " &amp;  INT((DAY(Stock_Info[[#This Row],[Date]])+WEEKDAY(DATE(YEAR(Stock_Info[[#This Row],[Date]]),MONTH(Stock_Info[[#This Row],[Date]]),1))-1)/7)+1</f>
        <v>WEEK 2</v>
      </c>
      <c r="D3233" s="12">
        <v>115.35</v>
      </c>
      <c r="E3233" s="12">
        <v>116.25</v>
      </c>
      <c r="F3233" s="12">
        <v>110.65</v>
      </c>
      <c r="G3233" s="12">
        <v>111.75</v>
      </c>
      <c r="H3233" s="12">
        <v>112.06925581764753</v>
      </c>
      <c r="I3233">
        <v>25182</v>
      </c>
      <c r="J3233">
        <v>576</v>
      </c>
      <c r="K3233" s="12">
        <v>2822128</v>
      </c>
      <c r="L3233">
        <v>13654</v>
      </c>
      <c r="M3233">
        <v>54.22</v>
      </c>
      <c r="N3233">
        <v>5.6</v>
      </c>
      <c r="O3233">
        <v>-3.6</v>
      </c>
      <c r="P3233">
        <f xml:space="preserve"> IF(Stock_Info[[#This Row],[Close Price]] &gt; Stock_Info[[#This Row],[Open Price]], 1, 0)</f>
        <v>0</v>
      </c>
      <c r="Q3233" t="str">
        <f>IF(AND(Stock_Info[[#This Row],[% Deli. Qty to Traded Qty]]&gt;80,Stock_Info[[#This Row],[No. of Trades]]&lt;3000),"Unusual Day","")</f>
        <v/>
      </c>
      <c r="R3233" t="str">
        <f>IF(AND(Stock_Info[[#This Row],[Spread High-Low]] &lt; 10, Stock_Info[[#This Row],[% Deli. Qty to Traded Qty]] &gt; 90), "Good Day", "")</f>
        <v/>
      </c>
    </row>
    <row r="3234" spans="1:18">
      <c r="A3234" t="s">
        <v>52</v>
      </c>
      <c r="B3234" s="1">
        <v>45569</v>
      </c>
      <c r="C3234" s="1" t="str">
        <f>"WEEK" &amp;" " &amp;  INT((DAY(Stock_Info[[#This Row],[Date]])+WEEKDAY(DATE(YEAR(Stock_Info[[#This Row],[Date]]),MONTH(Stock_Info[[#This Row],[Date]]),1))-1)/7)+1</f>
        <v>WEEK 1</v>
      </c>
      <c r="D3234" s="12">
        <v>117.7</v>
      </c>
      <c r="E3234" s="12">
        <v>117.7</v>
      </c>
      <c r="F3234" s="12">
        <v>114.5</v>
      </c>
      <c r="G3234" s="12">
        <v>115.1</v>
      </c>
      <c r="H3234" s="12">
        <v>115.25715320536038</v>
      </c>
      <c r="I3234">
        <v>16566</v>
      </c>
      <c r="J3234">
        <v>314</v>
      </c>
      <c r="K3234" s="12">
        <v>1909350</v>
      </c>
      <c r="L3234">
        <v>10659</v>
      </c>
      <c r="M3234">
        <v>64.34</v>
      </c>
      <c r="N3234">
        <v>3.2</v>
      </c>
      <c r="O3234">
        <v>-2.6</v>
      </c>
      <c r="P3234">
        <f xml:space="preserve"> IF(Stock_Info[[#This Row],[Close Price]] &gt; Stock_Info[[#This Row],[Open Price]], 1, 0)</f>
        <v>0</v>
      </c>
      <c r="Q3234" t="str">
        <f>IF(AND(Stock_Info[[#This Row],[% Deli. Qty to Traded Qty]]&gt;80,Stock_Info[[#This Row],[No. of Trades]]&lt;3000),"Unusual Day","")</f>
        <v/>
      </c>
      <c r="R3234" t="str">
        <f>IF(AND(Stock_Info[[#This Row],[Spread High-Low]] &lt; 10, Stock_Info[[#This Row],[% Deli. Qty to Traded Qty]] &gt; 90), "Good Day", "")</f>
        <v/>
      </c>
    </row>
    <row r="3235" spans="1:18">
      <c r="A3235" t="s">
        <v>52</v>
      </c>
      <c r="B3235" s="1">
        <v>45568</v>
      </c>
      <c r="C3235" s="1" t="str">
        <f>"WEEK" &amp;" " &amp;  INT((DAY(Stock_Info[[#This Row],[Date]])+WEEKDAY(DATE(YEAR(Stock_Info[[#This Row],[Date]]),MONTH(Stock_Info[[#This Row],[Date]]),1))-1)/7)+1</f>
        <v>WEEK 1</v>
      </c>
      <c r="D3235" s="12">
        <v>116.7</v>
      </c>
      <c r="E3235" s="12">
        <v>117.7</v>
      </c>
      <c r="F3235" s="12">
        <v>115</v>
      </c>
      <c r="G3235" s="12">
        <v>115.45</v>
      </c>
      <c r="H3235" s="12">
        <v>116.10640857392826</v>
      </c>
      <c r="I3235">
        <v>27432</v>
      </c>
      <c r="J3235">
        <v>669</v>
      </c>
      <c r="K3235" s="12">
        <v>3185031</v>
      </c>
      <c r="L3235">
        <v>22775</v>
      </c>
      <c r="M3235">
        <v>83.02</v>
      </c>
      <c r="N3235">
        <v>2.7</v>
      </c>
      <c r="O3235">
        <v>-1.25</v>
      </c>
      <c r="P3235">
        <f xml:space="preserve"> IF(Stock_Info[[#This Row],[Close Price]] &gt; Stock_Info[[#This Row],[Open Price]], 1, 0)</f>
        <v>0</v>
      </c>
      <c r="Q3235" t="str">
        <f>IF(AND(Stock_Info[[#This Row],[% Deli. Qty to Traded Qty]]&gt;80,Stock_Info[[#This Row],[No. of Trades]]&lt;3000),"Unusual Day","")</f>
        <v>Unusual Day</v>
      </c>
      <c r="R3235" t="str">
        <f>IF(AND(Stock_Info[[#This Row],[Spread High-Low]] &lt; 10, Stock_Info[[#This Row],[% Deli. Qty to Traded Qty]] &gt; 90), "Good Day", "")</f>
        <v/>
      </c>
    </row>
    <row r="3236" spans="1:18">
      <c r="A3236" t="s">
        <v>52</v>
      </c>
      <c r="B3236" s="1">
        <v>45566</v>
      </c>
      <c r="C3236" s="1" t="str">
        <f>"WEEK" &amp;" " &amp;  INT((DAY(Stock_Info[[#This Row],[Date]])+WEEKDAY(DATE(YEAR(Stock_Info[[#This Row],[Date]]),MONTH(Stock_Info[[#This Row],[Date]]),1))-1)/7)+1</f>
        <v>WEEK 1</v>
      </c>
      <c r="D3236" s="12">
        <v>119.6</v>
      </c>
      <c r="E3236" s="12">
        <v>119.6</v>
      </c>
      <c r="F3236" s="12">
        <v>117.5</v>
      </c>
      <c r="G3236" s="12">
        <v>117.7</v>
      </c>
      <c r="H3236" s="12">
        <v>118.22887772194305</v>
      </c>
      <c r="I3236">
        <v>14925</v>
      </c>
      <c r="J3236">
        <v>283</v>
      </c>
      <c r="K3236" s="12">
        <v>1764566</v>
      </c>
      <c r="L3236">
        <v>8213</v>
      </c>
      <c r="M3236">
        <v>55.03</v>
      </c>
      <c r="N3236">
        <v>2.1</v>
      </c>
      <c r="O3236">
        <v>-1.9</v>
      </c>
      <c r="P3236">
        <f xml:space="preserve"> IF(Stock_Info[[#This Row],[Close Price]] &gt; Stock_Info[[#This Row],[Open Price]], 1, 0)</f>
        <v>0</v>
      </c>
      <c r="Q3236" t="str">
        <f>IF(AND(Stock_Info[[#This Row],[% Deli. Qty to Traded Qty]]&gt;80,Stock_Info[[#This Row],[No. of Trades]]&lt;3000),"Unusual Day","")</f>
        <v/>
      </c>
      <c r="R3236" t="str">
        <f>IF(AND(Stock_Info[[#This Row],[Spread High-Low]] &lt; 10, Stock_Info[[#This Row],[% Deli. Qty to Traded Qty]] &gt; 90), "Good Day", "")</f>
        <v/>
      </c>
    </row>
    <row r="3237" spans="1:18">
      <c r="A3237" t="s">
        <v>52</v>
      </c>
      <c r="B3237" s="1">
        <v>45565</v>
      </c>
      <c r="C3237" s="1" t="str">
        <f>"WEEK" &amp;" " &amp;  INT((DAY(Stock_Info[[#This Row],[Date]])+WEEKDAY(DATE(YEAR(Stock_Info[[#This Row],[Date]]),MONTH(Stock_Info[[#This Row],[Date]]),1))-1)/7)+1</f>
        <v>WEEK 5</v>
      </c>
      <c r="D3237" s="12">
        <v>119.65</v>
      </c>
      <c r="E3237" s="12">
        <v>119.65</v>
      </c>
      <c r="F3237" s="12">
        <v>117</v>
      </c>
      <c r="G3237" s="12">
        <v>117.7</v>
      </c>
      <c r="H3237" s="12">
        <v>117.81140928317319</v>
      </c>
      <c r="I3237">
        <v>71398</v>
      </c>
      <c r="J3237">
        <v>1425</v>
      </c>
      <c r="K3237" s="12">
        <v>8411499</v>
      </c>
      <c r="L3237">
        <v>42574</v>
      </c>
      <c r="M3237">
        <v>59.63</v>
      </c>
      <c r="N3237">
        <v>2.65</v>
      </c>
      <c r="O3237">
        <v>-1.95</v>
      </c>
      <c r="P3237">
        <f xml:space="preserve"> IF(Stock_Info[[#This Row],[Close Price]] &gt; Stock_Info[[#This Row],[Open Price]], 1, 0)</f>
        <v>0</v>
      </c>
      <c r="Q3237" t="str">
        <f>IF(AND(Stock_Info[[#This Row],[% Deli. Qty to Traded Qty]]&gt;80,Stock_Info[[#This Row],[No. of Trades]]&lt;3000),"Unusual Day","")</f>
        <v/>
      </c>
      <c r="R3237" t="str">
        <f>IF(AND(Stock_Info[[#This Row],[Spread High-Low]] &lt; 10, Stock_Info[[#This Row],[% Deli. Qty to Traded Qty]] &gt; 90), "Good Day", "")</f>
        <v/>
      </c>
    </row>
    <row r="3238" spans="1:18">
      <c r="A3238" t="s">
        <v>52</v>
      </c>
      <c r="B3238" s="1">
        <v>45562</v>
      </c>
      <c r="C3238" s="1" t="str">
        <f>"WEEK" &amp;" " &amp;  INT((DAY(Stock_Info[[#This Row],[Date]])+WEEKDAY(DATE(YEAR(Stock_Info[[#This Row],[Date]]),MONTH(Stock_Info[[#This Row],[Date]]),1))-1)/7)+1</f>
        <v>WEEK 4</v>
      </c>
      <c r="D3238" s="12">
        <v>121</v>
      </c>
      <c r="E3238" s="12">
        <v>122.35</v>
      </c>
      <c r="F3238" s="12">
        <v>117.4</v>
      </c>
      <c r="G3238" s="12">
        <v>117.95</v>
      </c>
      <c r="H3238" s="12">
        <v>119.03930070892697</v>
      </c>
      <c r="I3238">
        <v>58116</v>
      </c>
      <c r="J3238">
        <v>1287</v>
      </c>
      <c r="K3238" s="12">
        <v>6918088</v>
      </c>
      <c r="L3238">
        <v>44345</v>
      </c>
      <c r="M3238">
        <v>76.3</v>
      </c>
      <c r="N3238">
        <v>4.95</v>
      </c>
      <c r="O3238">
        <v>-3.05</v>
      </c>
      <c r="P3238">
        <f xml:space="preserve"> IF(Stock_Info[[#This Row],[Close Price]] &gt; Stock_Info[[#This Row],[Open Price]], 1, 0)</f>
        <v>0</v>
      </c>
      <c r="Q3238" t="str">
        <f>IF(AND(Stock_Info[[#This Row],[% Deli. Qty to Traded Qty]]&gt;80,Stock_Info[[#This Row],[No. of Trades]]&lt;3000),"Unusual Day","")</f>
        <v/>
      </c>
      <c r="R3238" t="str">
        <f>IF(AND(Stock_Info[[#This Row],[Spread High-Low]] &lt; 10, Stock_Info[[#This Row],[% Deli. Qty to Traded Qty]] &gt; 90), "Good Day", "")</f>
        <v/>
      </c>
    </row>
    <row r="3239" spans="1:18">
      <c r="A3239" t="s">
        <v>52</v>
      </c>
      <c r="B3239" s="1">
        <v>45561</v>
      </c>
      <c r="C3239" s="1" t="str">
        <f>"WEEK" &amp;" " &amp;  INT((DAY(Stock_Info[[#This Row],[Date]])+WEEKDAY(DATE(YEAR(Stock_Info[[#This Row],[Date]]),MONTH(Stock_Info[[#This Row],[Date]]),1))-1)/7)+1</f>
        <v>WEEK 4</v>
      </c>
      <c r="D3239" s="12">
        <v>123</v>
      </c>
      <c r="E3239" s="12">
        <v>124.4</v>
      </c>
      <c r="F3239" s="12">
        <v>119.4</v>
      </c>
      <c r="G3239" s="12">
        <v>119.95</v>
      </c>
      <c r="H3239" s="12">
        <v>121.64392134841637</v>
      </c>
      <c r="I3239">
        <v>110411</v>
      </c>
      <c r="J3239">
        <v>1513</v>
      </c>
      <c r="K3239" s="12">
        <v>13430827</v>
      </c>
      <c r="L3239">
        <v>44749</v>
      </c>
      <c r="M3239">
        <v>40.53</v>
      </c>
      <c r="N3239">
        <v>5</v>
      </c>
      <c r="O3239">
        <v>-3.05</v>
      </c>
      <c r="P3239">
        <f xml:space="preserve"> IF(Stock_Info[[#This Row],[Close Price]] &gt; Stock_Info[[#This Row],[Open Price]], 1, 0)</f>
        <v>0</v>
      </c>
      <c r="Q3239" t="str">
        <f>IF(AND(Stock_Info[[#This Row],[% Deli. Qty to Traded Qty]]&gt;80,Stock_Info[[#This Row],[No. of Trades]]&lt;3000),"Unusual Day","")</f>
        <v/>
      </c>
      <c r="R3239" t="str">
        <f>IF(AND(Stock_Info[[#This Row],[Spread High-Low]] &lt; 10, Stock_Info[[#This Row],[% Deli. Qty to Traded Qty]] &gt; 90), "Good Day", "")</f>
        <v/>
      </c>
    </row>
    <row r="3240" spans="1:18">
      <c r="A3240" t="s">
        <v>52</v>
      </c>
      <c r="B3240" s="1">
        <v>45560</v>
      </c>
      <c r="C3240" s="1" t="str">
        <f>"WEEK" &amp;" " &amp;  INT((DAY(Stock_Info[[#This Row],[Date]])+WEEKDAY(DATE(YEAR(Stock_Info[[#This Row],[Date]]),MONTH(Stock_Info[[#This Row],[Date]]),1))-1)/7)+1</f>
        <v>WEEK 4</v>
      </c>
      <c r="D3240" s="12">
        <v>120.55</v>
      </c>
      <c r="E3240" s="12">
        <v>120.75</v>
      </c>
      <c r="F3240" s="12">
        <v>118.45</v>
      </c>
      <c r="G3240" s="12">
        <v>119.5</v>
      </c>
      <c r="H3240" s="12">
        <v>119.219723183391</v>
      </c>
      <c r="I3240">
        <v>31790</v>
      </c>
      <c r="J3240">
        <v>869</v>
      </c>
      <c r="K3240" s="12">
        <v>3789995</v>
      </c>
      <c r="L3240">
        <v>22815</v>
      </c>
      <c r="M3240">
        <v>71.77</v>
      </c>
      <c r="N3240">
        <v>2.2999999999999998</v>
      </c>
      <c r="O3240">
        <v>-1.05</v>
      </c>
      <c r="P3240">
        <f xml:space="preserve"> IF(Stock_Info[[#This Row],[Close Price]] &gt; Stock_Info[[#This Row],[Open Price]], 1, 0)</f>
        <v>0</v>
      </c>
      <c r="Q3240" t="str">
        <f>IF(AND(Stock_Info[[#This Row],[% Deli. Qty to Traded Qty]]&gt;80,Stock_Info[[#This Row],[No. of Trades]]&lt;3000),"Unusual Day","")</f>
        <v/>
      </c>
      <c r="R3240" t="str">
        <f>IF(AND(Stock_Info[[#This Row],[Spread High-Low]] &lt; 10, Stock_Info[[#This Row],[% Deli. Qty to Traded Qty]] &gt; 90), "Good Day", "")</f>
        <v/>
      </c>
    </row>
    <row r="3241" spans="1:18">
      <c r="A3241" t="s">
        <v>52</v>
      </c>
      <c r="B3241" s="1">
        <v>45559</v>
      </c>
      <c r="C3241" s="1" t="str">
        <f>"WEEK" &amp;" " &amp;  INT((DAY(Stock_Info[[#This Row],[Date]])+WEEKDAY(DATE(YEAR(Stock_Info[[#This Row],[Date]]),MONTH(Stock_Info[[#This Row],[Date]]),1))-1)/7)+1</f>
        <v>WEEK 4</v>
      </c>
      <c r="D3241" s="12">
        <v>120.75</v>
      </c>
      <c r="E3241" s="12">
        <v>122.6</v>
      </c>
      <c r="F3241" s="12">
        <v>119.1</v>
      </c>
      <c r="G3241" s="12">
        <v>119.55</v>
      </c>
      <c r="H3241" s="12">
        <v>120.88093968930856</v>
      </c>
      <c r="I3241">
        <v>52528</v>
      </c>
      <c r="J3241">
        <v>1440</v>
      </c>
      <c r="K3241" s="12">
        <v>6349634</v>
      </c>
      <c r="L3241">
        <v>26757</v>
      </c>
      <c r="M3241">
        <v>50.94</v>
      </c>
      <c r="N3241">
        <v>3.5</v>
      </c>
      <c r="O3241">
        <v>-1.2</v>
      </c>
      <c r="P3241">
        <f xml:space="preserve"> IF(Stock_Info[[#This Row],[Close Price]] &gt; Stock_Info[[#This Row],[Open Price]], 1, 0)</f>
        <v>0</v>
      </c>
      <c r="Q3241" t="str">
        <f>IF(AND(Stock_Info[[#This Row],[% Deli. Qty to Traded Qty]]&gt;80,Stock_Info[[#This Row],[No. of Trades]]&lt;3000),"Unusual Day","")</f>
        <v/>
      </c>
      <c r="R3241" t="str">
        <f>IF(AND(Stock_Info[[#This Row],[Spread High-Low]] &lt; 10, Stock_Info[[#This Row],[% Deli. Qty to Traded Qty]] &gt; 90), "Good Day", "")</f>
        <v/>
      </c>
    </row>
    <row r="3242" spans="1:18">
      <c r="A3242" t="s">
        <v>52</v>
      </c>
      <c r="B3242" s="1">
        <v>45558</v>
      </c>
      <c r="C3242" s="1" t="str">
        <f>"WEEK" &amp;" " &amp;  INT((DAY(Stock_Info[[#This Row],[Date]])+WEEKDAY(DATE(YEAR(Stock_Info[[#This Row],[Date]]),MONTH(Stock_Info[[#This Row],[Date]]),1))-1)/7)+1</f>
        <v>WEEK 4</v>
      </c>
      <c r="D3242" s="12">
        <v>119.5</v>
      </c>
      <c r="E3242" s="12">
        <v>121.35</v>
      </c>
      <c r="F3242" s="12">
        <v>119.4</v>
      </c>
      <c r="G3242" s="12">
        <v>120.75</v>
      </c>
      <c r="H3242" s="12">
        <v>120.44197635582887</v>
      </c>
      <c r="I3242">
        <v>18863</v>
      </c>
      <c r="J3242">
        <v>375</v>
      </c>
      <c r="K3242" s="12">
        <v>2271897</v>
      </c>
      <c r="L3242">
        <v>10005</v>
      </c>
      <c r="M3242">
        <v>53.04</v>
      </c>
      <c r="N3242">
        <v>1.95</v>
      </c>
      <c r="O3242">
        <v>1.25</v>
      </c>
      <c r="P3242">
        <f xml:space="preserve"> IF(Stock_Info[[#This Row],[Close Price]] &gt; Stock_Info[[#This Row],[Open Price]], 1, 0)</f>
        <v>1</v>
      </c>
      <c r="Q3242" t="str">
        <f>IF(AND(Stock_Info[[#This Row],[% Deli. Qty to Traded Qty]]&gt;80,Stock_Info[[#This Row],[No. of Trades]]&lt;3000),"Unusual Day","")</f>
        <v/>
      </c>
      <c r="R3242" t="str">
        <f>IF(AND(Stock_Info[[#This Row],[Spread High-Low]] &lt; 10, Stock_Info[[#This Row],[% Deli. Qty to Traded Qty]] &gt; 90), "Good Day", "")</f>
        <v/>
      </c>
    </row>
    <row r="3243" spans="1:18">
      <c r="A3243" t="s">
        <v>52</v>
      </c>
      <c r="B3243" s="1">
        <v>45555</v>
      </c>
      <c r="C3243" s="1" t="str">
        <f>"WEEK" &amp;" " &amp;  INT((DAY(Stock_Info[[#This Row],[Date]])+WEEKDAY(DATE(YEAR(Stock_Info[[#This Row],[Date]]),MONTH(Stock_Info[[#This Row],[Date]]),1))-1)/7)+1</f>
        <v>WEEK 3</v>
      </c>
      <c r="D3243" s="12">
        <v>119.35</v>
      </c>
      <c r="E3243" s="12">
        <v>119.85</v>
      </c>
      <c r="F3243" s="12">
        <v>118.3</v>
      </c>
      <c r="G3243" s="12">
        <v>119</v>
      </c>
      <c r="H3243" s="12">
        <v>119.01651859458012</v>
      </c>
      <c r="I3243">
        <v>22399</v>
      </c>
      <c r="J3243">
        <v>608</v>
      </c>
      <c r="K3243" s="12">
        <v>2665851</v>
      </c>
      <c r="L3243">
        <v>12876</v>
      </c>
      <c r="M3243">
        <v>57.48</v>
      </c>
      <c r="N3243">
        <v>1.55</v>
      </c>
      <c r="O3243">
        <v>-0.35</v>
      </c>
      <c r="P3243">
        <f xml:space="preserve"> IF(Stock_Info[[#This Row],[Close Price]] &gt; Stock_Info[[#This Row],[Open Price]], 1, 0)</f>
        <v>0</v>
      </c>
      <c r="Q3243" t="str">
        <f>IF(AND(Stock_Info[[#This Row],[% Deli. Qty to Traded Qty]]&gt;80,Stock_Info[[#This Row],[No. of Trades]]&lt;3000),"Unusual Day","")</f>
        <v/>
      </c>
      <c r="R3243" t="str">
        <f>IF(AND(Stock_Info[[#This Row],[Spread High-Low]] &lt; 10, Stock_Info[[#This Row],[% Deli. Qty to Traded Qty]] &gt; 90), "Good Day", "")</f>
        <v/>
      </c>
    </row>
    <row r="3244" spans="1:18">
      <c r="A3244" t="s">
        <v>52</v>
      </c>
      <c r="B3244" s="1">
        <v>45554</v>
      </c>
      <c r="C3244" s="1" t="str">
        <f>"WEEK" &amp;" " &amp;  INT((DAY(Stock_Info[[#This Row],[Date]])+WEEKDAY(DATE(YEAR(Stock_Info[[#This Row],[Date]]),MONTH(Stock_Info[[#This Row],[Date]]),1))-1)/7)+1</f>
        <v>WEEK 3</v>
      </c>
      <c r="D3244" s="12">
        <v>120.75</v>
      </c>
      <c r="E3244" s="12">
        <v>121.3</v>
      </c>
      <c r="F3244" s="12">
        <v>117.3</v>
      </c>
      <c r="G3244" s="12">
        <v>118.2</v>
      </c>
      <c r="H3244" s="12">
        <v>118.45860769745414</v>
      </c>
      <c r="I3244">
        <v>56798</v>
      </c>
      <c r="J3244">
        <v>1231</v>
      </c>
      <c r="K3244" s="12">
        <v>6728212</v>
      </c>
      <c r="L3244">
        <v>32894</v>
      </c>
      <c r="M3244">
        <v>57.91</v>
      </c>
      <c r="N3244">
        <v>4</v>
      </c>
      <c r="O3244">
        <v>-2.5499999999999998</v>
      </c>
      <c r="P3244">
        <f xml:space="preserve"> IF(Stock_Info[[#This Row],[Close Price]] &gt; Stock_Info[[#This Row],[Open Price]], 1, 0)</f>
        <v>0</v>
      </c>
      <c r="Q3244" t="str">
        <f>IF(AND(Stock_Info[[#This Row],[% Deli. Qty to Traded Qty]]&gt;80,Stock_Info[[#This Row],[No. of Trades]]&lt;3000),"Unusual Day","")</f>
        <v/>
      </c>
      <c r="R3244" t="str">
        <f>IF(AND(Stock_Info[[#This Row],[Spread High-Low]] &lt; 10, Stock_Info[[#This Row],[% Deli. Qty to Traded Qty]] &gt; 90), "Good Day", "")</f>
        <v/>
      </c>
    </row>
    <row r="3245" spans="1:18">
      <c r="A3245" t="s">
        <v>52</v>
      </c>
      <c r="B3245" s="1">
        <v>45553</v>
      </c>
      <c r="C3245" s="1" t="str">
        <f>"WEEK" &amp;" " &amp;  INT((DAY(Stock_Info[[#This Row],[Date]])+WEEKDAY(DATE(YEAR(Stock_Info[[#This Row],[Date]]),MONTH(Stock_Info[[#This Row],[Date]]),1))-1)/7)+1</f>
        <v>WEEK 3</v>
      </c>
      <c r="D3245" s="12">
        <v>121.65</v>
      </c>
      <c r="E3245" s="12">
        <v>123.15</v>
      </c>
      <c r="F3245" s="12">
        <v>119.2</v>
      </c>
      <c r="G3245" s="12">
        <v>119.45</v>
      </c>
      <c r="H3245" s="12">
        <v>121.15435657114419</v>
      </c>
      <c r="I3245">
        <v>24113</v>
      </c>
      <c r="J3245">
        <v>648</v>
      </c>
      <c r="K3245" s="12">
        <v>2921395</v>
      </c>
      <c r="L3245">
        <v>16838</v>
      </c>
      <c r="M3245">
        <v>69.83</v>
      </c>
      <c r="N3245">
        <v>3.95</v>
      </c>
      <c r="O3245">
        <v>-2.2000000000000002</v>
      </c>
      <c r="P3245">
        <f xml:space="preserve"> IF(Stock_Info[[#This Row],[Close Price]] &gt; Stock_Info[[#This Row],[Open Price]], 1, 0)</f>
        <v>0</v>
      </c>
      <c r="Q3245" t="str">
        <f>IF(AND(Stock_Info[[#This Row],[% Deli. Qty to Traded Qty]]&gt;80,Stock_Info[[#This Row],[No. of Trades]]&lt;3000),"Unusual Day","")</f>
        <v/>
      </c>
      <c r="R3245" t="str">
        <f>IF(AND(Stock_Info[[#This Row],[Spread High-Low]] &lt; 10, Stock_Info[[#This Row],[% Deli. Qty to Traded Qty]] &gt; 90), "Good Day", "")</f>
        <v/>
      </c>
    </row>
    <row r="3246" spans="1:18">
      <c r="A3246" t="s">
        <v>52</v>
      </c>
      <c r="B3246" s="1">
        <v>45552</v>
      </c>
      <c r="C3246" s="1" t="str">
        <f>"WEEK" &amp;" " &amp;  INT((DAY(Stock_Info[[#This Row],[Date]])+WEEKDAY(DATE(YEAR(Stock_Info[[#This Row],[Date]]),MONTH(Stock_Info[[#This Row],[Date]]),1))-1)/7)+1</f>
        <v>WEEK 3</v>
      </c>
      <c r="D3246" s="12">
        <v>123.9</v>
      </c>
      <c r="E3246" s="12">
        <v>123.9</v>
      </c>
      <c r="F3246" s="12">
        <v>120.5</v>
      </c>
      <c r="G3246" s="12">
        <v>122.4</v>
      </c>
      <c r="H3246" s="12">
        <v>122.17445330063356</v>
      </c>
      <c r="I3246">
        <v>48930</v>
      </c>
      <c r="J3246">
        <v>882</v>
      </c>
      <c r="K3246" s="12">
        <v>5977996</v>
      </c>
      <c r="L3246">
        <v>30484</v>
      </c>
      <c r="M3246">
        <v>62.3</v>
      </c>
      <c r="N3246">
        <v>3.4</v>
      </c>
      <c r="O3246">
        <v>-1.5</v>
      </c>
      <c r="P3246">
        <f xml:space="preserve"> IF(Stock_Info[[#This Row],[Close Price]] &gt; Stock_Info[[#This Row],[Open Price]], 1, 0)</f>
        <v>0</v>
      </c>
      <c r="Q3246" t="str">
        <f>IF(AND(Stock_Info[[#This Row],[% Deli. Qty to Traded Qty]]&gt;80,Stock_Info[[#This Row],[No. of Trades]]&lt;3000),"Unusual Day","")</f>
        <v/>
      </c>
      <c r="R3246" t="str">
        <f>IF(AND(Stock_Info[[#This Row],[Spread High-Low]] &lt; 10, Stock_Info[[#This Row],[% Deli. Qty to Traded Qty]] &gt; 90), "Good Day", "")</f>
        <v/>
      </c>
    </row>
    <row r="3247" spans="1:18">
      <c r="A3247" t="s">
        <v>52</v>
      </c>
      <c r="B3247" s="1">
        <v>45551</v>
      </c>
      <c r="C3247" s="1" t="str">
        <f>"WEEK" &amp;" " &amp;  INT((DAY(Stock_Info[[#This Row],[Date]])+WEEKDAY(DATE(YEAR(Stock_Info[[#This Row],[Date]]),MONTH(Stock_Info[[#This Row],[Date]]),1))-1)/7)+1</f>
        <v>WEEK 3</v>
      </c>
      <c r="D3247" s="12">
        <v>122.3</v>
      </c>
      <c r="E3247" s="12">
        <v>123.7</v>
      </c>
      <c r="F3247" s="12">
        <v>120.35</v>
      </c>
      <c r="G3247" s="12">
        <v>122.95</v>
      </c>
      <c r="H3247" s="12">
        <v>122.74047671474183</v>
      </c>
      <c r="I3247">
        <v>72664</v>
      </c>
      <c r="J3247">
        <v>633</v>
      </c>
      <c r="K3247" s="12">
        <v>8918814</v>
      </c>
      <c r="L3247">
        <v>54586</v>
      </c>
      <c r="M3247">
        <v>75.12</v>
      </c>
      <c r="N3247">
        <v>3.35</v>
      </c>
      <c r="O3247">
        <v>0.65</v>
      </c>
      <c r="P3247">
        <f xml:space="preserve"> IF(Stock_Info[[#This Row],[Close Price]] &gt; Stock_Info[[#This Row],[Open Price]], 1, 0)</f>
        <v>1</v>
      </c>
      <c r="Q3247" t="str">
        <f>IF(AND(Stock_Info[[#This Row],[% Deli. Qty to Traded Qty]]&gt;80,Stock_Info[[#This Row],[No. of Trades]]&lt;3000),"Unusual Day","")</f>
        <v/>
      </c>
      <c r="R3247" t="str">
        <f>IF(AND(Stock_Info[[#This Row],[Spread High-Low]] &lt; 10, Stock_Info[[#This Row],[% Deli. Qty to Traded Qty]] &gt; 90), "Good Day", "")</f>
        <v/>
      </c>
    </row>
    <row r="3248" spans="1:18">
      <c r="A3248" t="s">
        <v>52</v>
      </c>
      <c r="B3248" s="1">
        <v>45548</v>
      </c>
      <c r="C3248" s="1" t="str">
        <f>"WEEK" &amp;" " &amp;  INT((DAY(Stock_Info[[#This Row],[Date]])+WEEKDAY(DATE(YEAR(Stock_Info[[#This Row],[Date]]),MONTH(Stock_Info[[#This Row],[Date]]),1))-1)/7)+1</f>
        <v>WEEK 2</v>
      </c>
      <c r="D3248" s="12">
        <v>119.7</v>
      </c>
      <c r="E3248" s="12">
        <v>123.45</v>
      </c>
      <c r="F3248" s="12">
        <v>118.55</v>
      </c>
      <c r="G3248" s="12">
        <v>122.15</v>
      </c>
      <c r="H3248" s="12">
        <v>121.72023245845752</v>
      </c>
      <c r="I3248">
        <v>100319</v>
      </c>
      <c r="J3248">
        <v>1489</v>
      </c>
      <c r="K3248" s="12">
        <v>12210852</v>
      </c>
      <c r="L3248">
        <v>60043</v>
      </c>
      <c r="M3248">
        <v>59.85</v>
      </c>
      <c r="N3248">
        <v>4.9000000000000004</v>
      </c>
      <c r="O3248">
        <v>2.4500000000000002</v>
      </c>
      <c r="P3248">
        <f xml:space="preserve"> IF(Stock_Info[[#This Row],[Close Price]] &gt; Stock_Info[[#This Row],[Open Price]], 1, 0)</f>
        <v>1</v>
      </c>
      <c r="Q3248" t="str">
        <f>IF(AND(Stock_Info[[#This Row],[% Deli. Qty to Traded Qty]]&gt;80,Stock_Info[[#This Row],[No. of Trades]]&lt;3000),"Unusual Day","")</f>
        <v/>
      </c>
      <c r="R3248" t="str">
        <f>IF(AND(Stock_Info[[#This Row],[Spread High-Low]] &lt; 10, Stock_Info[[#This Row],[% Deli. Qty to Traded Qty]] &gt; 90), "Good Day", "")</f>
        <v/>
      </c>
    </row>
    <row r="3249" spans="1:18">
      <c r="A3249" t="s">
        <v>52</v>
      </c>
      <c r="B3249" s="1">
        <v>45547</v>
      </c>
      <c r="C3249" s="1" t="str">
        <f>"WEEK" &amp;" " &amp;  INT((DAY(Stock_Info[[#This Row],[Date]])+WEEKDAY(DATE(YEAR(Stock_Info[[#This Row],[Date]]),MONTH(Stock_Info[[#This Row],[Date]]),1))-1)/7)+1</f>
        <v>WEEK 2</v>
      </c>
      <c r="D3249" s="12">
        <v>119</v>
      </c>
      <c r="E3249" s="12">
        <v>119</v>
      </c>
      <c r="F3249" s="12">
        <v>117</v>
      </c>
      <c r="G3249" s="12">
        <v>117.9</v>
      </c>
      <c r="H3249" s="12">
        <v>117.87372545202346</v>
      </c>
      <c r="I3249">
        <v>41093</v>
      </c>
      <c r="J3249">
        <v>721</v>
      </c>
      <c r="K3249" s="12">
        <v>4843785</v>
      </c>
      <c r="L3249">
        <v>31946</v>
      </c>
      <c r="M3249">
        <v>77.739999999999995</v>
      </c>
      <c r="N3249">
        <v>2</v>
      </c>
      <c r="O3249">
        <v>-1.1000000000000001</v>
      </c>
      <c r="P3249">
        <f xml:space="preserve"> IF(Stock_Info[[#This Row],[Close Price]] &gt; Stock_Info[[#This Row],[Open Price]], 1, 0)</f>
        <v>0</v>
      </c>
      <c r="Q3249" t="str">
        <f>IF(AND(Stock_Info[[#This Row],[% Deli. Qty to Traded Qty]]&gt;80,Stock_Info[[#This Row],[No. of Trades]]&lt;3000),"Unusual Day","")</f>
        <v/>
      </c>
      <c r="R3249" t="str">
        <f>IF(AND(Stock_Info[[#This Row],[Spread High-Low]] &lt; 10, Stock_Info[[#This Row],[% Deli. Qty to Traded Qty]] &gt; 90), "Good Day", "")</f>
        <v/>
      </c>
    </row>
    <row r="3250" spans="1:18">
      <c r="A3250" t="s">
        <v>52</v>
      </c>
      <c r="B3250" s="1">
        <v>45546</v>
      </c>
      <c r="C3250" s="1" t="str">
        <f>"WEEK" &amp;" " &amp;  INT((DAY(Stock_Info[[#This Row],[Date]])+WEEKDAY(DATE(YEAR(Stock_Info[[#This Row],[Date]]),MONTH(Stock_Info[[#This Row],[Date]]),1))-1)/7)+1</f>
        <v>WEEK 2</v>
      </c>
      <c r="D3250" s="12">
        <v>119</v>
      </c>
      <c r="E3250" s="12">
        <v>120.55</v>
      </c>
      <c r="F3250" s="12">
        <v>117.4</v>
      </c>
      <c r="G3250" s="12">
        <v>117.8</v>
      </c>
      <c r="H3250" s="12">
        <v>118.30215623609369</v>
      </c>
      <c r="I3250">
        <v>24719</v>
      </c>
      <c r="J3250">
        <v>447</v>
      </c>
      <c r="K3250" s="12">
        <v>2924311</v>
      </c>
      <c r="L3250">
        <v>17537</v>
      </c>
      <c r="M3250">
        <v>70.95</v>
      </c>
      <c r="N3250">
        <v>3.15</v>
      </c>
      <c r="O3250">
        <v>-1.2</v>
      </c>
      <c r="P3250">
        <f xml:space="preserve"> IF(Stock_Info[[#This Row],[Close Price]] &gt; Stock_Info[[#This Row],[Open Price]], 1, 0)</f>
        <v>0</v>
      </c>
      <c r="Q3250" t="str">
        <f>IF(AND(Stock_Info[[#This Row],[% Deli. Qty to Traded Qty]]&gt;80,Stock_Info[[#This Row],[No. of Trades]]&lt;3000),"Unusual Day","")</f>
        <v/>
      </c>
      <c r="R3250" t="str">
        <f>IF(AND(Stock_Info[[#This Row],[Spread High-Low]] &lt; 10, Stock_Info[[#This Row],[% Deli. Qty to Traded Qty]] &gt; 90), "Good Day", "")</f>
        <v/>
      </c>
    </row>
    <row r="3251" spans="1:18">
      <c r="A3251" t="s">
        <v>52</v>
      </c>
      <c r="B3251" s="1">
        <v>45545</v>
      </c>
      <c r="C3251" s="1" t="str">
        <f>"WEEK" &amp;" " &amp;  INT((DAY(Stock_Info[[#This Row],[Date]])+WEEKDAY(DATE(YEAR(Stock_Info[[#This Row],[Date]]),MONTH(Stock_Info[[#This Row],[Date]]),1))-1)/7)+1</f>
        <v>WEEK 2</v>
      </c>
      <c r="D3251" s="12">
        <v>121</v>
      </c>
      <c r="E3251" s="12">
        <v>121</v>
      </c>
      <c r="F3251" s="12">
        <v>119.1</v>
      </c>
      <c r="G3251" s="12">
        <v>119.25</v>
      </c>
      <c r="H3251" s="12">
        <v>119.51102927903534</v>
      </c>
      <c r="I3251">
        <v>27699</v>
      </c>
      <c r="J3251">
        <v>569</v>
      </c>
      <c r="K3251" s="12">
        <v>3310336</v>
      </c>
      <c r="L3251">
        <v>17477</v>
      </c>
      <c r="M3251">
        <v>63.1</v>
      </c>
      <c r="N3251">
        <v>1.9</v>
      </c>
      <c r="O3251">
        <v>-1.75</v>
      </c>
      <c r="P3251">
        <f xml:space="preserve"> IF(Stock_Info[[#This Row],[Close Price]] &gt; Stock_Info[[#This Row],[Open Price]], 1, 0)</f>
        <v>0</v>
      </c>
      <c r="Q3251" t="str">
        <f>IF(AND(Stock_Info[[#This Row],[% Deli. Qty to Traded Qty]]&gt;80,Stock_Info[[#This Row],[No. of Trades]]&lt;3000),"Unusual Day","")</f>
        <v/>
      </c>
      <c r="R3251" t="str">
        <f>IF(AND(Stock_Info[[#This Row],[Spread High-Low]] &lt; 10, Stock_Info[[#This Row],[% Deli. Qty to Traded Qty]] &gt; 90), "Good Day", "")</f>
        <v/>
      </c>
    </row>
    <row r="3252" spans="1:18">
      <c r="A3252" t="s">
        <v>53</v>
      </c>
      <c r="B3252" s="1">
        <v>45910</v>
      </c>
      <c r="C3252" s="1" t="str">
        <f>"WEEK" &amp;" " &amp;  INT((DAY(Stock_Info[[#This Row],[Date]])+WEEKDAY(DATE(YEAR(Stock_Info[[#This Row],[Date]]),MONTH(Stock_Info[[#This Row],[Date]]),1))-1)/7)+1</f>
        <v>WEEK 2</v>
      </c>
      <c r="D3252" s="12">
        <v>191.75</v>
      </c>
      <c r="E3252" s="12">
        <v>196.8</v>
      </c>
      <c r="F3252" s="12">
        <v>191.75</v>
      </c>
      <c r="G3252" s="12">
        <v>196</v>
      </c>
      <c r="H3252" s="12">
        <v>195.38915327547025</v>
      </c>
      <c r="I3252">
        <v>172937</v>
      </c>
      <c r="J3252">
        <v>2894</v>
      </c>
      <c r="K3252" s="12">
        <v>33790014</v>
      </c>
      <c r="N3252">
        <v>5.05</v>
      </c>
      <c r="O3252">
        <v>4.25</v>
      </c>
      <c r="P3252">
        <f xml:space="preserve"> IF(Stock_Info[[#This Row],[Close Price]] &gt; Stock_Info[[#This Row],[Open Price]], 1, 0)</f>
        <v>1</v>
      </c>
      <c r="Q3252" t="str">
        <f>IF(AND(Stock_Info[[#This Row],[% Deli. Qty to Traded Qty]]&gt;80,Stock_Info[[#This Row],[No. of Trades]]&lt;3000),"Unusual Day","")</f>
        <v/>
      </c>
      <c r="R3252" t="str">
        <f>IF(AND(Stock_Info[[#This Row],[Spread High-Low]] &lt; 10, Stock_Info[[#This Row],[% Deli. Qty to Traded Qty]] &gt; 90), "Good Day", "")</f>
        <v/>
      </c>
    </row>
    <row r="3253" spans="1:18">
      <c r="A3253" t="s">
        <v>53</v>
      </c>
      <c r="B3253" s="1">
        <v>45909</v>
      </c>
      <c r="C3253" s="1" t="str">
        <f>"WEEK" &amp;" " &amp;  INT((DAY(Stock_Info[[#This Row],[Date]])+WEEKDAY(DATE(YEAR(Stock_Info[[#This Row],[Date]]),MONTH(Stock_Info[[#This Row],[Date]]),1))-1)/7)+1</f>
        <v>WEEK 2</v>
      </c>
      <c r="D3253" s="12">
        <v>190.95</v>
      </c>
      <c r="E3253" s="12">
        <v>192</v>
      </c>
      <c r="F3253" s="12">
        <v>190</v>
      </c>
      <c r="G3253" s="12">
        <v>191.6</v>
      </c>
      <c r="H3253" s="12">
        <v>190.9301980681042</v>
      </c>
      <c r="I3253">
        <v>51245</v>
      </c>
      <c r="J3253">
        <v>1103</v>
      </c>
      <c r="K3253" s="12">
        <v>9784218</v>
      </c>
      <c r="L3253">
        <v>22046</v>
      </c>
      <c r="M3253">
        <v>43.02</v>
      </c>
      <c r="N3253">
        <v>2</v>
      </c>
      <c r="O3253">
        <v>0.65</v>
      </c>
      <c r="P3253">
        <f xml:space="preserve"> IF(Stock_Info[[#This Row],[Close Price]] &gt; Stock_Info[[#This Row],[Open Price]], 1, 0)</f>
        <v>1</v>
      </c>
      <c r="Q3253" t="str">
        <f>IF(AND(Stock_Info[[#This Row],[% Deli. Qty to Traded Qty]]&gt;80,Stock_Info[[#This Row],[No. of Trades]]&lt;3000),"Unusual Day","")</f>
        <v/>
      </c>
      <c r="R3253" t="str">
        <f>IF(AND(Stock_Info[[#This Row],[Spread High-Low]] &lt; 10, Stock_Info[[#This Row],[% Deli. Qty to Traded Qty]] &gt; 90), "Good Day", "")</f>
        <v/>
      </c>
    </row>
    <row r="3254" spans="1:18">
      <c r="A3254" t="s">
        <v>53</v>
      </c>
      <c r="B3254" s="1">
        <v>45908</v>
      </c>
      <c r="C3254" s="1" t="str">
        <f>"WEEK" &amp;" " &amp;  INT((DAY(Stock_Info[[#This Row],[Date]])+WEEKDAY(DATE(YEAR(Stock_Info[[#This Row],[Date]]),MONTH(Stock_Info[[#This Row],[Date]]),1))-1)/7)+1</f>
        <v>WEEK 2</v>
      </c>
      <c r="D3254" s="12">
        <v>190.65</v>
      </c>
      <c r="E3254" s="12">
        <v>191.95</v>
      </c>
      <c r="F3254" s="12">
        <v>189.35</v>
      </c>
      <c r="G3254" s="12">
        <v>190.6</v>
      </c>
      <c r="H3254" s="12">
        <v>190.76769094666193</v>
      </c>
      <c r="I3254">
        <v>306329</v>
      </c>
      <c r="J3254">
        <v>5399</v>
      </c>
      <c r="K3254" s="12">
        <v>58437676</v>
      </c>
      <c r="L3254">
        <v>238551</v>
      </c>
      <c r="M3254">
        <v>77.87</v>
      </c>
      <c r="N3254">
        <v>2.6</v>
      </c>
      <c r="O3254">
        <v>-0.05</v>
      </c>
      <c r="P3254">
        <f xml:space="preserve"> IF(Stock_Info[[#This Row],[Close Price]] &gt; Stock_Info[[#This Row],[Open Price]], 1, 0)</f>
        <v>0</v>
      </c>
      <c r="Q3254" t="str">
        <f>IF(AND(Stock_Info[[#This Row],[% Deli. Qty to Traded Qty]]&gt;80,Stock_Info[[#This Row],[No. of Trades]]&lt;3000),"Unusual Day","")</f>
        <v/>
      </c>
      <c r="R3254" t="str">
        <f>IF(AND(Stock_Info[[#This Row],[Spread High-Low]] &lt; 10, Stock_Info[[#This Row],[% Deli. Qty to Traded Qty]] &gt; 90), "Good Day", "")</f>
        <v/>
      </c>
    </row>
    <row r="3255" spans="1:18">
      <c r="A3255" t="s">
        <v>53</v>
      </c>
      <c r="B3255" s="1">
        <v>45905</v>
      </c>
      <c r="C3255" s="1" t="str">
        <f>"WEEK" &amp;" " &amp;  INT((DAY(Stock_Info[[#This Row],[Date]])+WEEKDAY(DATE(YEAR(Stock_Info[[#This Row],[Date]]),MONTH(Stock_Info[[#This Row],[Date]]),1))-1)/7)+1</f>
        <v>WEEK 1</v>
      </c>
      <c r="D3255" s="12">
        <v>190.1</v>
      </c>
      <c r="E3255" s="12">
        <v>191</v>
      </c>
      <c r="F3255" s="12">
        <v>189.15</v>
      </c>
      <c r="G3255" s="12">
        <v>190.45</v>
      </c>
      <c r="H3255" s="12">
        <v>190.18181375097478</v>
      </c>
      <c r="I3255">
        <v>61552</v>
      </c>
      <c r="J3255">
        <v>1569</v>
      </c>
      <c r="K3255" s="12">
        <v>11706071</v>
      </c>
      <c r="L3255">
        <v>24344</v>
      </c>
      <c r="M3255">
        <v>39.549999999999997</v>
      </c>
      <c r="N3255">
        <v>1.85</v>
      </c>
      <c r="O3255">
        <v>0.35</v>
      </c>
      <c r="P3255">
        <f xml:space="preserve"> IF(Stock_Info[[#This Row],[Close Price]] &gt; Stock_Info[[#This Row],[Open Price]], 1, 0)</f>
        <v>1</v>
      </c>
      <c r="Q3255" t="str">
        <f>IF(AND(Stock_Info[[#This Row],[% Deli. Qty to Traded Qty]]&gt;80,Stock_Info[[#This Row],[No. of Trades]]&lt;3000),"Unusual Day","")</f>
        <v/>
      </c>
      <c r="R3255" t="str">
        <f>IF(AND(Stock_Info[[#This Row],[Spread High-Low]] &lt; 10, Stock_Info[[#This Row],[% Deli. Qty to Traded Qty]] &gt; 90), "Good Day", "")</f>
        <v/>
      </c>
    </row>
    <row r="3256" spans="1:18">
      <c r="A3256" t="s">
        <v>53</v>
      </c>
      <c r="B3256" s="1">
        <v>45904</v>
      </c>
      <c r="C3256" s="1" t="str">
        <f>"WEEK" &amp;" " &amp;  INT((DAY(Stock_Info[[#This Row],[Date]])+WEEKDAY(DATE(YEAR(Stock_Info[[#This Row],[Date]]),MONTH(Stock_Info[[#This Row],[Date]]),1))-1)/7)+1</f>
        <v>WEEK 1</v>
      </c>
      <c r="D3256" s="12">
        <v>194.05</v>
      </c>
      <c r="E3256" s="12">
        <v>196</v>
      </c>
      <c r="F3256" s="12">
        <v>188.45</v>
      </c>
      <c r="G3256" s="12">
        <v>189.75</v>
      </c>
      <c r="H3256" s="12">
        <v>191.12672256350655</v>
      </c>
      <c r="I3256">
        <v>144552</v>
      </c>
      <c r="J3256">
        <v>2869</v>
      </c>
      <c r="K3256" s="12">
        <v>27627750</v>
      </c>
      <c r="L3256">
        <v>96329</v>
      </c>
      <c r="M3256">
        <v>66.64</v>
      </c>
      <c r="N3256">
        <v>7.55</v>
      </c>
      <c r="O3256">
        <v>-4.3</v>
      </c>
      <c r="P3256">
        <f xml:space="preserve"> IF(Stock_Info[[#This Row],[Close Price]] &gt; Stock_Info[[#This Row],[Open Price]], 1, 0)</f>
        <v>0</v>
      </c>
      <c r="Q3256" t="str">
        <f>IF(AND(Stock_Info[[#This Row],[% Deli. Qty to Traded Qty]]&gt;80,Stock_Info[[#This Row],[No. of Trades]]&lt;3000),"Unusual Day","")</f>
        <v/>
      </c>
      <c r="R3256" t="str">
        <f>IF(AND(Stock_Info[[#This Row],[Spread High-Low]] &lt; 10, Stock_Info[[#This Row],[% Deli. Qty to Traded Qty]] &gt; 90), "Good Day", "")</f>
        <v/>
      </c>
    </row>
    <row r="3257" spans="1:18">
      <c r="A3257" t="s">
        <v>53</v>
      </c>
      <c r="B3257" s="1">
        <v>45903</v>
      </c>
      <c r="C3257" s="1" t="str">
        <f>"WEEK" &amp;" " &amp;  INT((DAY(Stock_Info[[#This Row],[Date]])+WEEKDAY(DATE(YEAR(Stock_Info[[#This Row],[Date]]),MONTH(Stock_Info[[#This Row],[Date]]),1))-1)/7)+1</f>
        <v>WEEK 1</v>
      </c>
      <c r="D3257" s="12">
        <v>193.55</v>
      </c>
      <c r="E3257" s="12">
        <v>194.65</v>
      </c>
      <c r="F3257" s="12">
        <v>192.9</v>
      </c>
      <c r="G3257" s="12">
        <v>193.15</v>
      </c>
      <c r="H3257" s="12">
        <v>193.48448744519314</v>
      </c>
      <c r="I3257">
        <v>96019</v>
      </c>
      <c r="J3257">
        <v>1803</v>
      </c>
      <c r="K3257" s="12">
        <v>18578187</v>
      </c>
      <c r="L3257">
        <v>51306</v>
      </c>
      <c r="M3257">
        <v>53.43</v>
      </c>
      <c r="N3257">
        <v>1.75</v>
      </c>
      <c r="O3257">
        <v>-0.4</v>
      </c>
      <c r="P3257">
        <f xml:space="preserve"> IF(Stock_Info[[#This Row],[Close Price]] &gt; Stock_Info[[#This Row],[Open Price]], 1, 0)</f>
        <v>0</v>
      </c>
      <c r="Q3257" t="str">
        <f>IF(AND(Stock_Info[[#This Row],[% Deli. Qty to Traded Qty]]&gt;80,Stock_Info[[#This Row],[No. of Trades]]&lt;3000),"Unusual Day","")</f>
        <v/>
      </c>
      <c r="R3257" t="str">
        <f>IF(AND(Stock_Info[[#This Row],[Spread High-Low]] &lt; 10, Stock_Info[[#This Row],[% Deli. Qty to Traded Qty]] &gt; 90), "Good Day", "")</f>
        <v/>
      </c>
    </row>
    <row r="3258" spans="1:18">
      <c r="A3258" t="s">
        <v>53</v>
      </c>
      <c r="B3258" s="1">
        <v>45902</v>
      </c>
      <c r="C3258" s="1" t="str">
        <f>"WEEK" &amp;" " &amp;  INT((DAY(Stock_Info[[#This Row],[Date]])+WEEKDAY(DATE(YEAR(Stock_Info[[#This Row],[Date]]),MONTH(Stock_Info[[#This Row],[Date]]),1))-1)/7)+1</f>
        <v>WEEK 1</v>
      </c>
      <c r="D3258" s="12">
        <v>193.3</v>
      </c>
      <c r="E3258" s="12">
        <v>195.4</v>
      </c>
      <c r="F3258" s="12">
        <v>193</v>
      </c>
      <c r="G3258" s="12">
        <v>193.55</v>
      </c>
      <c r="H3258" s="12">
        <v>193.95777548918642</v>
      </c>
      <c r="I3258">
        <v>68941</v>
      </c>
      <c r="J3258">
        <v>1636</v>
      </c>
      <c r="K3258" s="12">
        <v>13371643</v>
      </c>
      <c r="L3258">
        <v>43242</v>
      </c>
      <c r="M3258">
        <v>62.72</v>
      </c>
      <c r="N3258">
        <v>2.4</v>
      </c>
      <c r="O3258">
        <v>0.25</v>
      </c>
      <c r="P3258">
        <f xml:space="preserve"> IF(Stock_Info[[#This Row],[Close Price]] &gt; Stock_Info[[#This Row],[Open Price]], 1, 0)</f>
        <v>1</v>
      </c>
      <c r="Q3258" t="str">
        <f>IF(AND(Stock_Info[[#This Row],[% Deli. Qty to Traded Qty]]&gt;80,Stock_Info[[#This Row],[No. of Trades]]&lt;3000),"Unusual Day","")</f>
        <v/>
      </c>
      <c r="R3258" t="str">
        <f>IF(AND(Stock_Info[[#This Row],[Spread High-Low]] &lt; 10, Stock_Info[[#This Row],[% Deli. Qty to Traded Qty]] &gt; 90), "Good Day", "")</f>
        <v/>
      </c>
    </row>
    <row r="3259" spans="1:18">
      <c r="A3259" t="s">
        <v>53</v>
      </c>
      <c r="B3259" s="1">
        <v>45901</v>
      </c>
      <c r="C3259" s="1" t="str">
        <f>"WEEK" &amp;" " &amp;  INT((DAY(Stock_Info[[#This Row],[Date]])+WEEKDAY(DATE(YEAR(Stock_Info[[#This Row],[Date]]),MONTH(Stock_Info[[#This Row],[Date]]),1))-1)/7)+1</f>
        <v>WEEK 1</v>
      </c>
      <c r="D3259" s="12">
        <v>190.25</v>
      </c>
      <c r="E3259" s="12">
        <v>193.95</v>
      </c>
      <c r="F3259" s="12">
        <v>190.25</v>
      </c>
      <c r="G3259" s="12">
        <v>193.55</v>
      </c>
      <c r="H3259" s="12">
        <v>192.86066710899331</v>
      </c>
      <c r="I3259">
        <v>66316</v>
      </c>
      <c r="J3259">
        <v>1541</v>
      </c>
      <c r="K3259" s="12">
        <v>12789748</v>
      </c>
      <c r="L3259">
        <v>43061</v>
      </c>
      <c r="M3259">
        <v>64.930000000000007</v>
      </c>
      <c r="N3259">
        <v>3.7</v>
      </c>
      <c r="O3259">
        <v>3.3</v>
      </c>
      <c r="P3259">
        <f xml:space="preserve"> IF(Stock_Info[[#This Row],[Close Price]] &gt; Stock_Info[[#This Row],[Open Price]], 1, 0)</f>
        <v>1</v>
      </c>
      <c r="Q3259" t="str">
        <f>IF(AND(Stock_Info[[#This Row],[% Deli. Qty to Traded Qty]]&gt;80,Stock_Info[[#This Row],[No. of Trades]]&lt;3000),"Unusual Day","")</f>
        <v/>
      </c>
      <c r="R3259" t="str">
        <f>IF(AND(Stock_Info[[#This Row],[Spread High-Low]] &lt; 10, Stock_Info[[#This Row],[% Deli. Qty to Traded Qty]] &gt; 90), "Good Day", "")</f>
        <v/>
      </c>
    </row>
    <row r="3260" spans="1:18">
      <c r="A3260" t="s">
        <v>53</v>
      </c>
      <c r="B3260" s="1">
        <v>45898</v>
      </c>
      <c r="C3260" s="1" t="str">
        <f>"WEEK" &amp;" " &amp;  INT((DAY(Stock_Info[[#This Row],[Date]])+WEEKDAY(DATE(YEAR(Stock_Info[[#This Row],[Date]]),MONTH(Stock_Info[[#This Row],[Date]]),1))-1)/7)+1</f>
        <v>WEEK 5</v>
      </c>
      <c r="D3260" s="12">
        <v>191.1</v>
      </c>
      <c r="E3260" s="12">
        <v>193.85</v>
      </c>
      <c r="F3260" s="12">
        <v>191.1</v>
      </c>
      <c r="G3260" s="12">
        <v>191.7</v>
      </c>
      <c r="H3260" s="12">
        <v>192.3221919017401</v>
      </c>
      <c r="I3260">
        <v>185793</v>
      </c>
      <c r="J3260">
        <v>3454</v>
      </c>
      <c r="K3260" s="12">
        <v>35732117</v>
      </c>
      <c r="L3260">
        <v>110861</v>
      </c>
      <c r="M3260">
        <v>59.67</v>
      </c>
      <c r="N3260">
        <v>2.75</v>
      </c>
      <c r="O3260">
        <v>0.6</v>
      </c>
      <c r="P3260">
        <f xml:space="preserve"> IF(Stock_Info[[#This Row],[Close Price]] &gt; Stock_Info[[#This Row],[Open Price]], 1, 0)</f>
        <v>1</v>
      </c>
      <c r="Q3260" t="str">
        <f>IF(AND(Stock_Info[[#This Row],[% Deli. Qty to Traded Qty]]&gt;80,Stock_Info[[#This Row],[No. of Trades]]&lt;3000),"Unusual Day","")</f>
        <v/>
      </c>
      <c r="R3260" t="str">
        <f>IF(AND(Stock_Info[[#This Row],[Spread High-Low]] &lt; 10, Stock_Info[[#This Row],[% Deli. Qty to Traded Qty]] &gt; 90), "Good Day", "")</f>
        <v/>
      </c>
    </row>
    <row r="3261" spans="1:18">
      <c r="A3261" t="s">
        <v>53</v>
      </c>
      <c r="B3261" s="1">
        <v>45897</v>
      </c>
      <c r="C3261" s="1" t="str">
        <f>"WEEK" &amp;" " &amp;  INT((DAY(Stock_Info[[#This Row],[Date]])+WEEKDAY(DATE(YEAR(Stock_Info[[#This Row],[Date]]),MONTH(Stock_Info[[#This Row],[Date]]),1))-1)/7)+1</f>
        <v>WEEK 5</v>
      </c>
      <c r="D3261" s="12">
        <v>191.75</v>
      </c>
      <c r="E3261" s="12">
        <v>192.6</v>
      </c>
      <c r="F3261" s="12">
        <v>190.5</v>
      </c>
      <c r="G3261" s="12">
        <v>191.8</v>
      </c>
      <c r="H3261" s="12">
        <v>191.54724428170621</v>
      </c>
      <c r="I3261">
        <v>105145</v>
      </c>
      <c r="J3261">
        <v>2487</v>
      </c>
      <c r="K3261" s="12">
        <v>20140235</v>
      </c>
      <c r="L3261">
        <v>47498</v>
      </c>
      <c r="M3261">
        <v>45.17</v>
      </c>
      <c r="N3261">
        <v>2.1</v>
      </c>
      <c r="O3261">
        <v>0.05</v>
      </c>
      <c r="P3261">
        <f xml:space="preserve"> IF(Stock_Info[[#This Row],[Close Price]] &gt; Stock_Info[[#This Row],[Open Price]], 1, 0)</f>
        <v>1</v>
      </c>
      <c r="Q3261" t="str">
        <f>IF(AND(Stock_Info[[#This Row],[% Deli. Qty to Traded Qty]]&gt;80,Stock_Info[[#This Row],[No. of Trades]]&lt;3000),"Unusual Day","")</f>
        <v/>
      </c>
      <c r="R3261" t="str">
        <f>IF(AND(Stock_Info[[#This Row],[Spread High-Low]] &lt; 10, Stock_Info[[#This Row],[% Deli. Qty to Traded Qty]] &gt; 90), "Good Day", "")</f>
        <v/>
      </c>
    </row>
    <row r="3262" spans="1:18">
      <c r="A3262" t="s">
        <v>53</v>
      </c>
      <c r="B3262" s="1">
        <v>45895</v>
      </c>
      <c r="C3262" s="1" t="str">
        <f>"WEEK" &amp;" " &amp;  INT((DAY(Stock_Info[[#This Row],[Date]])+WEEKDAY(DATE(YEAR(Stock_Info[[#This Row],[Date]]),MONTH(Stock_Info[[#This Row],[Date]]),1))-1)/7)+1</f>
        <v>WEEK 5</v>
      </c>
      <c r="D3262" s="12">
        <v>194.25</v>
      </c>
      <c r="E3262" s="12">
        <v>195.45</v>
      </c>
      <c r="F3262" s="12">
        <v>192</v>
      </c>
      <c r="G3262" s="12">
        <v>192.3</v>
      </c>
      <c r="H3262" s="12">
        <v>192.66992267530236</v>
      </c>
      <c r="I3262">
        <v>75655</v>
      </c>
      <c r="J3262">
        <v>1731</v>
      </c>
      <c r="K3262" s="12">
        <v>14576443</v>
      </c>
      <c r="L3262">
        <v>32736</v>
      </c>
      <c r="M3262">
        <v>43.27</v>
      </c>
      <c r="N3262">
        <v>3.45</v>
      </c>
      <c r="O3262">
        <v>-1.95</v>
      </c>
      <c r="P3262">
        <f xml:space="preserve"> IF(Stock_Info[[#This Row],[Close Price]] &gt; Stock_Info[[#This Row],[Open Price]], 1, 0)</f>
        <v>0</v>
      </c>
      <c r="Q3262" t="str">
        <f>IF(AND(Stock_Info[[#This Row],[% Deli. Qty to Traded Qty]]&gt;80,Stock_Info[[#This Row],[No. of Trades]]&lt;3000),"Unusual Day","")</f>
        <v/>
      </c>
      <c r="R3262" t="str">
        <f>IF(AND(Stock_Info[[#This Row],[Spread High-Low]] &lt; 10, Stock_Info[[#This Row],[% Deli. Qty to Traded Qty]] &gt; 90), "Good Day", "")</f>
        <v/>
      </c>
    </row>
    <row r="3263" spans="1:18">
      <c r="A3263" t="s">
        <v>53</v>
      </c>
      <c r="B3263" s="1">
        <v>45894</v>
      </c>
      <c r="C3263" s="1" t="str">
        <f>"WEEK" &amp;" " &amp;  INT((DAY(Stock_Info[[#This Row],[Date]])+WEEKDAY(DATE(YEAR(Stock_Info[[#This Row],[Date]]),MONTH(Stock_Info[[#This Row],[Date]]),1))-1)/7)+1</f>
        <v>WEEK 5</v>
      </c>
      <c r="D3263" s="12">
        <v>195.75</v>
      </c>
      <c r="E3263" s="12">
        <v>197.75</v>
      </c>
      <c r="F3263" s="12">
        <v>194.7</v>
      </c>
      <c r="G3263" s="12">
        <v>195</v>
      </c>
      <c r="H3263" s="12">
        <v>195.91495632412472</v>
      </c>
      <c r="I3263">
        <v>84486</v>
      </c>
      <c r="J3263">
        <v>2783</v>
      </c>
      <c r="K3263" s="12">
        <v>16552071</v>
      </c>
      <c r="L3263">
        <v>44996</v>
      </c>
      <c r="M3263">
        <v>53.26</v>
      </c>
      <c r="N3263">
        <v>3.05</v>
      </c>
      <c r="O3263">
        <v>-0.75</v>
      </c>
      <c r="P3263">
        <f xml:space="preserve"> IF(Stock_Info[[#This Row],[Close Price]] &gt; Stock_Info[[#This Row],[Open Price]], 1, 0)</f>
        <v>0</v>
      </c>
      <c r="Q3263" t="str">
        <f>IF(AND(Stock_Info[[#This Row],[% Deli. Qty to Traded Qty]]&gt;80,Stock_Info[[#This Row],[No. of Trades]]&lt;3000),"Unusual Day","")</f>
        <v/>
      </c>
      <c r="R3263" t="str">
        <f>IF(AND(Stock_Info[[#This Row],[Spread High-Low]] &lt; 10, Stock_Info[[#This Row],[% Deli. Qty to Traded Qty]] &gt; 90), "Good Day", "")</f>
        <v/>
      </c>
    </row>
    <row r="3264" spans="1:18">
      <c r="A3264" t="s">
        <v>53</v>
      </c>
      <c r="B3264" s="1">
        <v>45891</v>
      </c>
      <c r="C3264" s="1" t="str">
        <f>"WEEK" &amp;" " &amp;  INT((DAY(Stock_Info[[#This Row],[Date]])+WEEKDAY(DATE(YEAR(Stock_Info[[#This Row],[Date]]),MONTH(Stock_Info[[#This Row],[Date]]),1))-1)/7)+1</f>
        <v>WEEK 4</v>
      </c>
      <c r="D3264" s="12">
        <v>199</v>
      </c>
      <c r="E3264" s="12">
        <v>199.1</v>
      </c>
      <c r="F3264" s="12">
        <v>196.05</v>
      </c>
      <c r="G3264" s="12">
        <v>196.45</v>
      </c>
      <c r="H3264" s="12">
        <v>197.41585112554031</v>
      </c>
      <c r="I3264">
        <v>106882</v>
      </c>
      <c r="J3264">
        <v>1341</v>
      </c>
      <c r="K3264" s="12">
        <v>21100201</v>
      </c>
      <c r="L3264">
        <v>68187</v>
      </c>
      <c r="M3264">
        <v>63.8</v>
      </c>
      <c r="N3264">
        <v>3.05</v>
      </c>
      <c r="O3264">
        <v>-2.5499999999999998</v>
      </c>
      <c r="P3264">
        <f xml:space="preserve"> IF(Stock_Info[[#This Row],[Close Price]] &gt; Stock_Info[[#This Row],[Open Price]], 1, 0)</f>
        <v>0</v>
      </c>
      <c r="Q3264" t="str">
        <f>IF(AND(Stock_Info[[#This Row],[% Deli. Qty to Traded Qty]]&gt;80,Stock_Info[[#This Row],[No. of Trades]]&lt;3000),"Unusual Day","")</f>
        <v/>
      </c>
      <c r="R3264" t="str">
        <f>IF(AND(Stock_Info[[#This Row],[Spread High-Low]] &lt; 10, Stock_Info[[#This Row],[% Deli. Qty to Traded Qty]] &gt; 90), "Good Day", "")</f>
        <v/>
      </c>
    </row>
    <row r="3265" spans="1:18">
      <c r="A3265" t="s">
        <v>53</v>
      </c>
      <c r="B3265" s="1">
        <v>45890</v>
      </c>
      <c r="C3265" s="1" t="str">
        <f>"WEEK" &amp;" " &amp;  INT((DAY(Stock_Info[[#This Row],[Date]])+WEEKDAY(DATE(YEAR(Stock_Info[[#This Row],[Date]]),MONTH(Stock_Info[[#This Row],[Date]]),1))-1)/7)+1</f>
        <v>WEEK 4</v>
      </c>
      <c r="D3265" s="12">
        <v>199.25</v>
      </c>
      <c r="E3265" s="12">
        <v>201</v>
      </c>
      <c r="F3265" s="12">
        <v>199.1</v>
      </c>
      <c r="G3265" s="12">
        <v>199.4</v>
      </c>
      <c r="H3265" s="12">
        <v>200.07303656285026</v>
      </c>
      <c r="I3265">
        <v>976018</v>
      </c>
      <c r="J3265">
        <v>2760</v>
      </c>
      <c r="K3265" s="12">
        <v>195274885</v>
      </c>
      <c r="L3265">
        <v>909296</v>
      </c>
      <c r="M3265">
        <v>93.16</v>
      </c>
      <c r="N3265">
        <v>1.9</v>
      </c>
      <c r="O3265">
        <v>0.15</v>
      </c>
      <c r="P3265">
        <f xml:space="preserve"> IF(Stock_Info[[#This Row],[Close Price]] &gt; Stock_Info[[#This Row],[Open Price]], 1, 0)</f>
        <v>1</v>
      </c>
      <c r="Q3265" t="str">
        <f>IF(AND(Stock_Info[[#This Row],[% Deli. Qty to Traded Qty]]&gt;80,Stock_Info[[#This Row],[No. of Trades]]&lt;3000),"Unusual Day","")</f>
        <v>Unusual Day</v>
      </c>
      <c r="R3265" t="str">
        <f>IF(AND(Stock_Info[[#This Row],[Spread High-Low]] &lt; 10, Stock_Info[[#This Row],[% Deli. Qty to Traded Qty]] &gt; 90), "Good Day", "")</f>
        <v>Good Day</v>
      </c>
    </row>
    <row r="3266" spans="1:18">
      <c r="A3266" t="s">
        <v>53</v>
      </c>
      <c r="B3266" s="1">
        <v>45889</v>
      </c>
      <c r="C3266" s="1" t="str">
        <f>"WEEK" &amp;" " &amp;  INT((DAY(Stock_Info[[#This Row],[Date]])+WEEKDAY(DATE(YEAR(Stock_Info[[#This Row],[Date]]),MONTH(Stock_Info[[#This Row],[Date]]),1))-1)/7)+1</f>
        <v>WEEK 4</v>
      </c>
      <c r="D3266" s="12">
        <v>201.85</v>
      </c>
      <c r="E3266" s="12">
        <v>201.85</v>
      </c>
      <c r="F3266" s="12">
        <v>199.3</v>
      </c>
      <c r="G3266" s="12">
        <v>199.7</v>
      </c>
      <c r="H3266" s="12">
        <v>200.01159598595433</v>
      </c>
      <c r="I3266">
        <v>456796</v>
      </c>
      <c r="J3266">
        <v>2863</v>
      </c>
      <c r="K3266" s="12">
        <v>91364497</v>
      </c>
      <c r="L3266">
        <v>374409</v>
      </c>
      <c r="M3266">
        <v>81.96</v>
      </c>
      <c r="N3266">
        <v>2.5499999999999998</v>
      </c>
      <c r="O3266">
        <v>-2.15</v>
      </c>
      <c r="P3266">
        <f xml:space="preserve"> IF(Stock_Info[[#This Row],[Close Price]] &gt; Stock_Info[[#This Row],[Open Price]], 1, 0)</f>
        <v>0</v>
      </c>
      <c r="Q3266" t="str">
        <f>IF(AND(Stock_Info[[#This Row],[% Deli. Qty to Traded Qty]]&gt;80,Stock_Info[[#This Row],[No. of Trades]]&lt;3000),"Unusual Day","")</f>
        <v>Unusual Day</v>
      </c>
      <c r="R3266" t="str">
        <f>IF(AND(Stock_Info[[#This Row],[Spread High-Low]] &lt; 10, Stock_Info[[#This Row],[% Deli. Qty to Traded Qty]] &gt; 90), "Good Day", "")</f>
        <v/>
      </c>
    </row>
    <row r="3267" spans="1:18">
      <c r="A3267" t="s">
        <v>53</v>
      </c>
      <c r="B3267" s="1">
        <v>45888</v>
      </c>
      <c r="C3267" s="1" t="str">
        <f>"WEEK" &amp;" " &amp;  INT((DAY(Stock_Info[[#This Row],[Date]])+WEEKDAY(DATE(YEAR(Stock_Info[[#This Row],[Date]]),MONTH(Stock_Info[[#This Row],[Date]]),1))-1)/7)+1</f>
        <v>WEEK 4</v>
      </c>
      <c r="D3267" s="12">
        <v>196.05</v>
      </c>
      <c r="E3267" s="12">
        <v>200.4</v>
      </c>
      <c r="F3267" s="12">
        <v>195.55</v>
      </c>
      <c r="G3267" s="12">
        <v>199.9</v>
      </c>
      <c r="H3267" s="12">
        <v>198.3375011426109</v>
      </c>
      <c r="I3267">
        <v>153158</v>
      </c>
      <c r="J3267">
        <v>2291</v>
      </c>
      <c r="K3267" s="12">
        <v>30376975</v>
      </c>
      <c r="L3267">
        <v>81823</v>
      </c>
      <c r="M3267">
        <v>53.42</v>
      </c>
      <c r="N3267">
        <v>4.8499999999999996</v>
      </c>
      <c r="O3267">
        <v>3.85</v>
      </c>
      <c r="P3267">
        <f xml:space="preserve"> IF(Stock_Info[[#This Row],[Close Price]] &gt; Stock_Info[[#This Row],[Open Price]], 1, 0)</f>
        <v>1</v>
      </c>
      <c r="Q3267" t="str">
        <f>IF(AND(Stock_Info[[#This Row],[% Deli. Qty to Traded Qty]]&gt;80,Stock_Info[[#This Row],[No. of Trades]]&lt;3000),"Unusual Day","")</f>
        <v/>
      </c>
      <c r="R3267" t="str">
        <f>IF(AND(Stock_Info[[#This Row],[Spread High-Low]] &lt; 10, Stock_Info[[#This Row],[% Deli. Qty to Traded Qty]] &gt; 90), "Good Day", "")</f>
        <v/>
      </c>
    </row>
    <row r="3268" spans="1:18">
      <c r="A3268" t="s">
        <v>53</v>
      </c>
      <c r="B3268" s="1">
        <v>45887</v>
      </c>
      <c r="C3268" s="1" t="str">
        <f>"WEEK" &amp;" " &amp;  INT((DAY(Stock_Info[[#This Row],[Date]])+WEEKDAY(DATE(YEAR(Stock_Info[[#This Row],[Date]]),MONTH(Stock_Info[[#This Row],[Date]]),1))-1)/7)+1</f>
        <v>WEEK 4</v>
      </c>
      <c r="D3268" s="12">
        <v>196.95</v>
      </c>
      <c r="E3268" s="12">
        <v>197.55</v>
      </c>
      <c r="F3268" s="12">
        <v>195</v>
      </c>
      <c r="G3268" s="12">
        <v>195.95</v>
      </c>
      <c r="H3268" s="12">
        <v>195.76103458227396</v>
      </c>
      <c r="I3268">
        <v>1202379</v>
      </c>
      <c r="J3268">
        <v>6826</v>
      </c>
      <c r="K3268" s="12">
        <v>235378957</v>
      </c>
      <c r="L3268">
        <v>1078938</v>
      </c>
      <c r="M3268">
        <v>89.73</v>
      </c>
      <c r="N3268">
        <v>2.5499999999999998</v>
      </c>
      <c r="O3268">
        <v>-1</v>
      </c>
      <c r="P3268">
        <f xml:space="preserve"> IF(Stock_Info[[#This Row],[Close Price]] &gt; Stock_Info[[#This Row],[Open Price]], 1, 0)</f>
        <v>0</v>
      </c>
      <c r="Q3268" t="str">
        <f>IF(AND(Stock_Info[[#This Row],[% Deli. Qty to Traded Qty]]&gt;80,Stock_Info[[#This Row],[No. of Trades]]&lt;3000),"Unusual Day","")</f>
        <v/>
      </c>
      <c r="R3268" t="str">
        <f>IF(AND(Stock_Info[[#This Row],[Spread High-Low]] &lt; 10, Stock_Info[[#This Row],[% Deli. Qty to Traded Qty]] &gt; 90), "Good Day", "")</f>
        <v/>
      </c>
    </row>
    <row r="3269" spans="1:18">
      <c r="A3269" t="s">
        <v>53</v>
      </c>
      <c r="B3269" s="1">
        <v>45883</v>
      </c>
      <c r="C3269" s="1" t="str">
        <f>"WEEK" &amp;" " &amp;  INT((DAY(Stock_Info[[#This Row],[Date]])+WEEKDAY(DATE(YEAR(Stock_Info[[#This Row],[Date]]),MONTH(Stock_Info[[#This Row],[Date]]),1))-1)/7)+1</f>
        <v>WEEK 3</v>
      </c>
      <c r="D3269" s="12">
        <v>196.2</v>
      </c>
      <c r="E3269" s="12">
        <v>196.55</v>
      </c>
      <c r="F3269" s="12">
        <v>195</v>
      </c>
      <c r="G3269" s="12">
        <v>195.95</v>
      </c>
      <c r="H3269" s="12">
        <v>195.99145003976724</v>
      </c>
      <c r="I3269">
        <v>95556</v>
      </c>
      <c r="J3269">
        <v>1718</v>
      </c>
      <c r="K3269" s="12">
        <v>18728159</v>
      </c>
      <c r="L3269">
        <v>63059</v>
      </c>
      <c r="M3269">
        <v>65.989999999999995</v>
      </c>
      <c r="N3269">
        <v>1.55</v>
      </c>
      <c r="O3269">
        <v>-0.25</v>
      </c>
      <c r="P3269">
        <f xml:space="preserve"> IF(Stock_Info[[#This Row],[Close Price]] &gt; Stock_Info[[#This Row],[Open Price]], 1, 0)</f>
        <v>0</v>
      </c>
      <c r="Q3269" t="str">
        <f>IF(AND(Stock_Info[[#This Row],[% Deli. Qty to Traded Qty]]&gt;80,Stock_Info[[#This Row],[No. of Trades]]&lt;3000),"Unusual Day","")</f>
        <v/>
      </c>
      <c r="R3269" t="str">
        <f>IF(AND(Stock_Info[[#This Row],[Spread High-Low]] &lt; 10, Stock_Info[[#This Row],[% Deli. Qty to Traded Qty]] &gt; 90), "Good Day", "")</f>
        <v/>
      </c>
    </row>
    <row r="3270" spans="1:18">
      <c r="A3270" t="s">
        <v>53</v>
      </c>
      <c r="B3270" s="1">
        <v>45882</v>
      </c>
      <c r="C3270" s="1" t="str">
        <f>"WEEK" &amp;" " &amp;  INT((DAY(Stock_Info[[#This Row],[Date]])+WEEKDAY(DATE(YEAR(Stock_Info[[#This Row],[Date]]),MONTH(Stock_Info[[#This Row],[Date]]),1))-1)/7)+1</f>
        <v>WEEK 3</v>
      </c>
      <c r="D3270" s="12">
        <v>196.2</v>
      </c>
      <c r="E3270" s="12">
        <v>197.85</v>
      </c>
      <c r="F3270" s="12">
        <v>195.6</v>
      </c>
      <c r="G3270" s="12">
        <v>196.2</v>
      </c>
      <c r="H3270" s="12">
        <v>196.10867115590887</v>
      </c>
      <c r="I3270">
        <v>516494</v>
      </c>
      <c r="J3270">
        <v>4466</v>
      </c>
      <c r="K3270" s="12">
        <v>101288952</v>
      </c>
      <c r="L3270">
        <v>477035</v>
      </c>
      <c r="M3270">
        <v>92.36</v>
      </c>
      <c r="N3270">
        <v>2.25</v>
      </c>
      <c r="O3270">
        <v>0</v>
      </c>
      <c r="P3270">
        <f xml:space="preserve"> IF(Stock_Info[[#This Row],[Close Price]] &gt; Stock_Info[[#This Row],[Open Price]], 1, 0)</f>
        <v>0</v>
      </c>
      <c r="Q3270" t="str">
        <f>IF(AND(Stock_Info[[#This Row],[% Deli. Qty to Traded Qty]]&gt;80,Stock_Info[[#This Row],[No. of Trades]]&lt;3000),"Unusual Day","")</f>
        <v/>
      </c>
      <c r="R3270" t="str">
        <f>IF(AND(Stock_Info[[#This Row],[Spread High-Low]] &lt; 10, Stock_Info[[#This Row],[% Deli. Qty to Traded Qty]] &gt; 90), "Good Day", "")</f>
        <v>Good Day</v>
      </c>
    </row>
    <row r="3271" spans="1:18">
      <c r="A3271" t="s">
        <v>53</v>
      </c>
      <c r="B3271" s="1">
        <v>45881</v>
      </c>
      <c r="C3271" s="1" t="str">
        <f>"WEEK" &amp;" " &amp;  INT((DAY(Stock_Info[[#This Row],[Date]])+WEEKDAY(DATE(YEAR(Stock_Info[[#This Row],[Date]]),MONTH(Stock_Info[[#This Row],[Date]]),1))-1)/7)+1</f>
        <v>WEEK 3</v>
      </c>
      <c r="D3271" s="12">
        <v>196.65</v>
      </c>
      <c r="E3271" s="12">
        <v>197.15</v>
      </c>
      <c r="F3271" s="12">
        <v>195.5</v>
      </c>
      <c r="G3271" s="12">
        <v>196</v>
      </c>
      <c r="H3271" s="12">
        <v>196.1728472771743</v>
      </c>
      <c r="I3271">
        <v>55604</v>
      </c>
      <c r="J3271">
        <v>1124</v>
      </c>
      <c r="K3271" s="12">
        <v>10907995</v>
      </c>
      <c r="L3271">
        <v>23443</v>
      </c>
      <c r="M3271">
        <v>42.16</v>
      </c>
      <c r="N3271">
        <v>1.65</v>
      </c>
      <c r="O3271">
        <v>-0.65</v>
      </c>
      <c r="P3271">
        <f xml:space="preserve"> IF(Stock_Info[[#This Row],[Close Price]] &gt; Stock_Info[[#This Row],[Open Price]], 1, 0)</f>
        <v>0</v>
      </c>
      <c r="Q3271" t="str">
        <f>IF(AND(Stock_Info[[#This Row],[% Deli. Qty to Traded Qty]]&gt;80,Stock_Info[[#This Row],[No. of Trades]]&lt;3000),"Unusual Day","")</f>
        <v/>
      </c>
      <c r="R3271" t="str">
        <f>IF(AND(Stock_Info[[#This Row],[Spread High-Low]] &lt; 10, Stock_Info[[#This Row],[% Deli. Qty to Traded Qty]] &gt; 90), "Good Day", "")</f>
        <v/>
      </c>
    </row>
    <row r="3272" spans="1:18">
      <c r="A3272" t="s">
        <v>53</v>
      </c>
      <c r="B3272" s="1">
        <v>45880</v>
      </c>
      <c r="C3272" s="1" t="str">
        <f>"WEEK" &amp;" " &amp;  INT((DAY(Stock_Info[[#This Row],[Date]])+WEEKDAY(DATE(YEAR(Stock_Info[[#This Row],[Date]]),MONTH(Stock_Info[[#This Row],[Date]]),1))-1)/7)+1</f>
        <v>WEEK 3</v>
      </c>
      <c r="D3272" s="12">
        <v>196.35</v>
      </c>
      <c r="E3272" s="12">
        <v>198</v>
      </c>
      <c r="F3272" s="12">
        <v>196</v>
      </c>
      <c r="G3272" s="12">
        <v>196.6</v>
      </c>
      <c r="H3272" s="12">
        <v>197.06311145163897</v>
      </c>
      <c r="I3272">
        <v>767436</v>
      </c>
      <c r="J3272">
        <v>2721</v>
      </c>
      <c r="K3272" s="12">
        <v>151233326</v>
      </c>
      <c r="L3272">
        <v>634223</v>
      </c>
      <c r="M3272">
        <v>82.64</v>
      </c>
      <c r="N3272">
        <v>2</v>
      </c>
      <c r="O3272">
        <v>0.25</v>
      </c>
      <c r="P3272">
        <f xml:space="preserve"> IF(Stock_Info[[#This Row],[Close Price]] &gt; Stock_Info[[#This Row],[Open Price]], 1, 0)</f>
        <v>1</v>
      </c>
      <c r="Q3272" t="str">
        <f>IF(AND(Stock_Info[[#This Row],[% Deli. Qty to Traded Qty]]&gt;80,Stock_Info[[#This Row],[No. of Trades]]&lt;3000),"Unusual Day","")</f>
        <v>Unusual Day</v>
      </c>
      <c r="R3272" t="str">
        <f>IF(AND(Stock_Info[[#This Row],[Spread High-Low]] &lt; 10, Stock_Info[[#This Row],[% Deli. Qty to Traded Qty]] &gt; 90), "Good Day", "")</f>
        <v/>
      </c>
    </row>
    <row r="3273" spans="1:18">
      <c r="A3273" t="s">
        <v>53</v>
      </c>
      <c r="B3273" s="1">
        <v>45877</v>
      </c>
      <c r="C3273" s="1" t="str">
        <f>"WEEK" &amp;" " &amp;  INT((DAY(Stock_Info[[#This Row],[Date]])+WEEKDAY(DATE(YEAR(Stock_Info[[#This Row],[Date]]),MONTH(Stock_Info[[#This Row],[Date]]),1))-1)/7)+1</f>
        <v>WEEK 2</v>
      </c>
      <c r="D3273" s="12">
        <v>198.2</v>
      </c>
      <c r="E3273" s="12">
        <v>199.7</v>
      </c>
      <c r="F3273" s="12">
        <v>195.8</v>
      </c>
      <c r="G3273" s="12">
        <v>196.15</v>
      </c>
      <c r="H3273" s="12">
        <v>197.89749713012074</v>
      </c>
      <c r="I3273">
        <v>119343</v>
      </c>
      <c r="J3273">
        <v>2678</v>
      </c>
      <c r="K3273" s="12">
        <v>23617681</v>
      </c>
      <c r="L3273">
        <v>71974</v>
      </c>
      <c r="M3273">
        <v>60.31</v>
      </c>
      <c r="N3273">
        <v>3.9</v>
      </c>
      <c r="O3273">
        <v>-2.0499999999999998</v>
      </c>
      <c r="P3273">
        <f xml:space="preserve"> IF(Stock_Info[[#This Row],[Close Price]] &gt; Stock_Info[[#This Row],[Open Price]], 1, 0)</f>
        <v>0</v>
      </c>
      <c r="Q3273" t="str">
        <f>IF(AND(Stock_Info[[#This Row],[% Deli. Qty to Traded Qty]]&gt;80,Stock_Info[[#This Row],[No. of Trades]]&lt;3000),"Unusual Day","")</f>
        <v/>
      </c>
      <c r="R3273" t="str">
        <f>IF(AND(Stock_Info[[#This Row],[Spread High-Low]] &lt; 10, Stock_Info[[#This Row],[% Deli. Qty to Traded Qty]] &gt; 90), "Good Day", "")</f>
        <v/>
      </c>
    </row>
    <row r="3274" spans="1:18">
      <c r="A3274" t="s">
        <v>53</v>
      </c>
      <c r="B3274" s="1">
        <v>45876</v>
      </c>
      <c r="C3274" s="1" t="str">
        <f>"WEEK" &amp;" " &amp;  INT((DAY(Stock_Info[[#This Row],[Date]])+WEEKDAY(DATE(YEAR(Stock_Info[[#This Row],[Date]]),MONTH(Stock_Info[[#This Row],[Date]]),1))-1)/7)+1</f>
        <v>WEEK 2</v>
      </c>
      <c r="D3274" s="12">
        <v>196.1</v>
      </c>
      <c r="E3274" s="12">
        <v>199.25</v>
      </c>
      <c r="F3274" s="12">
        <v>194.95</v>
      </c>
      <c r="G3274" s="12">
        <v>198.7</v>
      </c>
      <c r="H3274" s="12">
        <v>196.69460473883495</v>
      </c>
      <c r="I3274">
        <v>60479</v>
      </c>
      <c r="J3274">
        <v>1679</v>
      </c>
      <c r="K3274" s="12">
        <v>11895893</v>
      </c>
      <c r="L3274">
        <v>31502</v>
      </c>
      <c r="M3274">
        <v>52.09</v>
      </c>
      <c r="N3274">
        <v>4.3</v>
      </c>
      <c r="O3274">
        <v>2.6</v>
      </c>
      <c r="P3274">
        <f xml:space="preserve"> IF(Stock_Info[[#This Row],[Close Price]] &gt; Stock_Info[[#This Row],[Open Price]], 1, 0)</f>
        <v>1</v>
      </c>
      <c r="Q3274" t="str">
        <f>IF(AND(Stock_Info[[#This Row],[% Deli. Qty to Traded Qty]]&gt;80,Stock_Info[[#This Row],[No. of Trades]]&lt;3000),"Unusual Day","")</f>
        <v/>
      </c>
      <c r="R3274" t="str">
        <f>IF(AND(Stock_Info[[#This Row],[Spread High-Low]] &lt; 10, Stock_Info[[#This Row],[% Deli. Qty to Traded Qty]] &gt; 90), "Good Day", "")</f>
        <v/>
      </c>
    </row>
    <row r="3275" spans="1:18">
      <c r="A3275" t="s">
        <v>53</v>
      </c>
      <c r="B3275" s="1">
        <v>45875</v>
      </c>
      <c r="C3275" s="1" t="str">
        <f>"WEEK" &amp;" " &amp;  INT((DAY(Stock_Info[[#This Row],[Date]])+WEEKDAY(DATE(YEAR(Stock_Info[[#This Row],[Date]]),MONTH(Stock_Info[[#This Row],[Date]]),1))-1)/7)+1</f>
        <v>WEEK 2</v>
      </c>
      <c r="D3275" s="12">
        <v>196</v>
      </c>
      <c r="E3275" s="12">
        <v>197.8</v>
      </c>
      <c r="F3275" s="12">
        <v>194.65</v>
      </c>
      <c r="G3275" s="12">
        <v>197.25</v>
      </c>
      <c r="H3275" s="12">
        <v>196.02352667433652</v>
      </c>
      <c r="I3275">
        <v>77359</v>
      </c>
      <c r="J3275">
        <v>1555</v>
      </c>
      <c r="K3275" s="12">
        <v>15164184</v>
      </c>
      <c r="L3275">
        <v>43490</v>
      </c>
      <c r="M3275">
        <v>56.22</v>
      </c>
      <c r="N3275">
        <v>3.15</v>
      </c>
      <c r="O3275">
        <v>1.25</v>
      </c>
      <c r="P3275">
        <f xml:space="preserve"> IF(Stock_Info[[#This Row],[Close Price]] &gt; Stock_Info[[#This Row],[Open Price]], 1, 0)</f>
        <v>1</v>
      </c>
      <c r="Q3275" t="str">
        <f>IF(AND(Stock_Info[[#This Row],[% Deli. Qty to Traded Qty]]&gt;80,Stock_Info[[#This Row],[No. of Trades]]&lt;3000),"Unusual Day","")</f>
        <v/>
      </c>
      <c r="R3275" t="str">
        <f>IF(AND(Stock_Info[[#This Row],[Spread High-Low]] &lt; 10, Stock_Info[[#This Row],[% Deli. Qty to Traded Qty]] &gt; 90), "Good Day", "")</f>
        <v/>
      </c>
    </row>
    <row r="3276" spans="1:18">
      <c r="A3276" t="s">
        <v>53</v>
      </c>
      <c r="B3276" s="1">
        <v>45874</v>
      </c>
      <c r="C3276" s="1" t="str">
        <f>"WEEK" &amp;" " &amp;  INT((DAY(Stock_Info[[#This Row],[Date]])+WEEKDAY(DATE(YEAR(Stock_Info[[#This Row],[Date]]),MONTH(Stock_Info[[#This Row],[Date]]),1))-1)/7)+1</f>
        <v>WEEK 2</v>
      </c>
      <c r="D3276" s="12">
        <v>196.45</v>
      </c>
      <c r="E3276" s="12">
        <v>196.85</v>
      </c>
      <c r="F3276" s="12">
        <v>194.1</v>
      </c>
      <c r="G3276" s="12">
        <v>195.95</v>
      </c>
      <c r="H3276" s="12">
        <v>195.65527178886697</v>
      </c>
      <c r="I3276">
        <v>175927</v>
      </c>
      <c r="J3276">
        <v>2909</v>
      </c>
      <c r="K3276" s="12">
        <v>34421045</v>
      </c>
      <c r="L3276">
        <v>91915</v>
      </c>
      <c r="M3276">
        <v>52.25</v>
      </c>
      <c r="N3276">
        <v>2.75</v>
      </c>
      <c r="O3276">
        <v>-0.5</v>
      </c>
      <c r="P3276">
        <f xml:space="preserve"> IF(Stock_Info[[#This Row],[Close Price]] &gt; Stock_Info[[#This Row],[Open Price]], 1, 0)</f>
        <v>0</v>
      </c>
      <c r="Q3276" t="str">
        <f>IF(AND(Stock_Info[[#This Row],[% Deli. Qty to Traded Qty]]&gt;80,Stock_Info[[#This Row],[No. of Trades]]&lt;3000),"Unusual Day","")</f>
        <v/>
      </c>
      <c r="R3276" t="str">
        <f>IF(AND(Stock_Info[[#This Row],[Spread High-Low]] &lt; 10, Stock_Info[[#This Row],[% Deli. Qty to Traded Qty]] &gt; 90), "Good Day", "")</f>
        <v/>
      </c>
    </row>
    <row r="3277" spans="1:18">
      <c r="A3277" t="s">
        <v>53</v>
      </c>
      <c r="B3277" s="1">
        <v>45873</v>
      </c>
      <c r="C3277" s="1" t="str">
        <f>"WEEK" &amp;" " &amp;  INT((DAY(Stock_Info[[#This Row],[Date]])+WEEKDAY(DATE(YEAR(Stock_Info[[#This Row],[Date]]),MONTH(Stock_Info[[#This Row],[Date]]),1))-1)/7)+1</f>
        <v>WEEK 2</v>
      </c>
      <c r="D3277" s="12">
        <v>185.95</v>
      </c>
      <c r="E3277" s="12">
        <v>196.9</v>
      </c>
      <c r="F3277" s="12">
        <v>185.6</v>
      </c>
      <c r="G3277" s="12">
        <v>196.5</v>
      </c>
      <c r="H3277" s="12">
        <v>194.56142405200973</v>
      </c>
      <c r="I3277">
        <v>804465</v>
      </c>
      <c r="J3277">
        <v>7867</v>
      </c>
      <c r="K3277" s="12">
        <v>156517856</v>
      </c>
      <c r="L3277">
        <v>470704</v>
      </c>
      <c r="M3277">
        <v>58.51</v>
      </c>
      <c r="N3277">
        <v>11.3</v>
      </c>
      <c r="O3277">
        <v>10.55</v>
      </c>
      <c r="P3277">
        <f xml:space="preserve"> IF(Stock_Info[[#This Row],[Close Price]] &gt; Stock_Info[[#This Row],[Open Price]], 1, 0)</f>
        <v>1</v>
      </c>
      <c r="Q3277" t="str">
        <f>IF(AND(Stock_Info[[#This Row],[% Deli. Qty to Traded Qty]]&gt;80,Stock_Info[[#This Row],[No. of Trades]]&lt;3000),"Unusual Day","")</f>
        <v/>
      </c>
      <c r="R3277" t="str">
        <f>IF(AND(Stock_Info[[#This Row],[Spread High-Low]] &lt; 10, Stock_Info[[#This Row],[% Deli. Qty to Traded Qty]] &gt; 90), "Good Day", "")</f>
        <v/>
      </c>
    </row>
    <row r="3278" spans="1:18">
      <c r="A3278" t="s">
        <v>53</v>
      </c>
      <c r="B3278" s="1">
        <v>45870</v>
      </c>
      <c r="C3278" s="1" t="str">
        <f>"WEEK" &amp;" " &amp;  INT((DAY(Stock_Info[[#This Row],[Date]])+WEEKDAY(DATE(YEAR(Stock_Info[[#This Row],[Date]]),MONTH(Stock_Info[[#This Row],[Date]]),1))-1)/7)+1</f>
        <v>WEEK 1</v>
      </c>
      <c r="D3278" s="12">
        <v>203</v>
      </c>
      <c r="E3278" s="12">
        <v>203.05</v>
      </c>
      <c r="F3278" s="12">
        <v>194.85</v>
      </c>
      <c r="G3278" s="12">
        <v>195.95</v>
      </c>
      <c r="H3278" s="12">
        <v>198.59461639804761</v>
      </c>
      <c r="I3278">
        <v>172301</v>
      </c>
      <c r="J3278">
        <v>2927</v>
      </c>
      <c r="K3278" s="12">
        <v>34218051</v>
      </c>
      <c r="L3278">
        <v>98418</v>
      </c>
      <c r="M3278">
        <v>57.12</v>
      </c>
      <c r="N3278">
        <v>8.1999999999999993</v>
      </c>
      <c r="O3278">
        <v>-7.05</v>
      </c>
      <c r="P3278">
        <f xml:space="preserve"> IF(Stock_Info[[#This Row],[Close Price]] &gt; Stock_Info[[#This Row],[Open Price]], 1, 0)</f>
        <v>0</v>
      </c>
      <c r="Q3278" t="str">
        <f>IF(AND(Stock_Info[[#This Row],[% Deli. Qty to Traded Qty]]&gt;80,Stock_Info[[#This Row],[No. of Trades]]&lt;3000),"Unusual Day","")</f>
        <v/>
      </c>
      <c r="R3278" t="str">
        <f>IF(AND(Stock_Info[[#This Row],[Spread High-Low]] &lt; 10, Stock_Info[[#This Row],[% Deli. Qty to Traded Qty]] &gt; 90), "Good Day", "")</f>
        <v/>
      </c>
    </row>
    <row r="3279" spans="1:18">
      <c r="A3279" t="s">
        <v>53</v>
      </c>
      <c r="B3279" s="1">
        <v>45869</v>
      </c>
      <c r="C3279" s="1" t="str">
        <f>"WEEK" &amp;" " &amp;  INT((DAY(Stock_Info[[#This Row],[Date]])+WEEKDAY(DATE(YEAR(Stock_Info[[#This Row],[Date]]),MONTH(Stock_Info[[#This Row],[Date]]),1))-1)/7)+1</f>
        <v>WEEK 5</v>
      </c>
      <c r="D3279" s="12">
        <v>202.55</v>
      </c>
      <c r="E3279" s="12">
        <v>204.65</v>
      </c>
      <c r="F3279" s="12">
        <v>201.15</v>
      </c>
      <c r="G3279" s="12">
        <v>202.35</v>
      </c>
      <c r="H3279" s="12">
        <v>203.11189523969364</v>
      </c>
      <c r="I3279">
        <v>244291</v>
      </c>
      <c r="J3279">
        <v>3915</v>
      </c>
      <c r="K3279" s="12">
        <v>49618408</v>
      </c>
      <c r="L3279">
        <v>112351</v>
      </c>
      <c r="M3279">
        <v>45.99</v>
      </c>
      <c r="N3279">
        <v>3.5</v>
      </c>
      <c r="O3279">
        <v>-0.2</v>
      </c>
      <c r="P3279">
        <f xml:space="preserve"> IF(Stock_Info[[#This Row],[Close Price]] &gt; Stock_Info[[#This Row],[Open Price]], 1, 0)</f>
        <v>0</v>
      </c>
      <c r="Q3279" t="str">
        <f>IF(AND(Stock_Info[[#This Row],[% Deli. Qty to Traded Qty]]&gt;80,Stock_Info[[#This Row],[No. of Trades]]&lt;3000),"Unusual Day","")</f>
        <v/>
      </c>
      <c r="R3279" t="str">
        <f>IF(AND(Stock_Info[[#This Row],[Spread High-Low]] &lt; 10, Stock_Info[[#This Row],[% Deli. Qty to Traded Qty]] &gt; 90), "Good Day", "")</f>
        <v/>
      </c>
    </row>
    <row r="3280" spans="1:18">
      <c r="A3280" t="s">
        <v>53</v>
      </c>
      <c r="B3280" s="1">
        <v>45868</v>
      </c>
      <c r="C3280" s="1" t="str">
        <f>"WEEK" &amp;" " &amp;  INT((DAY(Stock_Info[[#This Row],[Date]])+WEEKDAY(DATE(YEAR(Stock_Info[[#This Row],[Date]]),MONTH(Stock_Info[[#This Row],[Date]]),1))-1)/7)+1</f>
        <v>WEEK 5</v>
      </c>
      <c r="D3280" s="12">
        <v>205.15</v>
      </c>
      <c r="E3280" s="12">
        <v>205.7</v>
      </c>
      <c r="F3280" s="12">
        <v>202.8</v>
      </c>
      <c r="G3280" s="12">
        <v>204.75</v>
      </c>
      <c r="H3280" s="12">
        <v>204.43701649052585</v>
      </c>
      <c r="I3280">
        <v>85443</v>
      </c>
      <c r="J3280">
        <v>1488</v>
      </c>
      <c r="K3280" s="12">
        <v>17467712</v>
      </c>
      <c r="L3280">
        <v>32248</v>
      </c>
      <c r="M3280">
        <v>37.74</v>
      </c>
      <c r="N3280">
        <v>2.9</v>
      </c>
      <c r="O3280">
        <v>-0.4</v>
      </c>
      <c r="P3280">
        <f xml:space="preserve"> IF(Stock_Info[[#This Row],[Close Price]] &gt; Stock_Info[[#This Row],[Open Price]], 1, 0)</f>
        <v>0</v>
      </c>
      <c r="Q3280" t="str">
        <f>IF(AND(Stock_Info[[#This Row],[% Deli. Qty to Traded Qty]]&gt;80,Stock_Info[[#This Row],[No. of Trades]]&lt;3000),"Unusual Day","")</f>
        <v/>
      </c>
      <c r="R3280" t="str">
        <f>IF(AND(Stock_Info[[#This Row],[Spread High-Low]] &lt; 10, Stock_Info[[#This Row],[% Deli. Qty to Traded Qty]] &gt; 90), "Good Day", "")</f>
        <v/>
      </c>
    </row>
    <row r="3281" spans="1:18">
      <c r="A3281" t="s">
        <v>53</v>
      </c>
      <c r="B3281" s="1">
        <v>45867</v>
      </c>
      <c r="C3281" s="1" t="str">
        <f>"WEEK" &amp;" " &amp;  INT((DAY(Stock_Info[[#This Row],[Date]])+WEEKDAY(DATE(YEAR(Stock_Info[[#This Row],[Date]]),MONTH(Stock_Info[[#This Row],[Date]]),1))-1)/7)+1</f>
        <v>WEEK 5</v>
      </c>
      <c r="D3281" s="12">
        <v>205.05</v>
      </c>
      <c r="E3281" s="12">
        <v>206.95</v>
      </c>
      <c r="F3281" s="12">
        <v>203.5</v>
      </c>
      <c r="G3281" s="12">
        <v>205.15</v>
      </c>
      <c r="H3281" s="12">
        <v>205.02506050797538</v>
      </c>
      <c r="I3281">
        <v>171465</v>
      </c>
      <c r="J3281">
        <v>3042</v>
      </c>
      <c r="K3281" s="12">
        <v>35154622</v>
      </c>
      <c r="L3281">
        <v>104558</v>
      </c>
      <c r="M3281">
        <v>60.98</v>
      </c>
      <c r="N3281">
        <v>3.45</v>
      </c>
      <c r="O3281">
        <v>0.1</v>
      </c>
      <c r="P3281">
        <f xml:space="preserve"> IF(Stock_Info[[#This Row],[Close Price]] &gt; Stock_Info[[#This Row],[Open Price]], 1, 0)</f>
        <v>1</v>
      </c>
      <c r="Q3281" t="str">
        <f>IF(AND(Stock_Info[[#This Row],[% Deli. Qty to Traded Qty]]&gt;80,Stock_Info[[#This Row],[No. of Trades]]&lt;3000),"Unusual Day","")</f>
        <v/>
      </c>
      <c r="R3281" t="str">
        <f>IF(AND(Stock_Info[[#This Row],[Spread High-Low]] &lt; 10, Stock_Info[[#This Row],[% Deli. Qty to Traded Qty]] &gt; 90), "Good Day", "")</f>
        <v/>
      </c>
    </row>
    <row r="3282" spans="1:18">
      <c r="A3282" t="s">
        <v>53</v>
      </c>
      <c r="B3282" s="1">
        <v>45866</v>
      </c>
      <c r="C3282" s="1" t="str">
        <f>"WEEK" &amp;" " &amp;  INT((DAY(Stock_Info[[#This Row],[Date]])+WEEKDAY(DATE(YEAR(Stock_Info[[#This Row],[Date]]),MONTH(Stock_Info[[#This Row],[Date]]),1))-1)/7)+1</f>
        <v>WEEK 5</v>
      </c>
      <c r="D3282" s="12">
        <v>209.85</v>
      </c>
      <c r="E3282" s="12">
        <v>210.4</v>
      </c>
      <c r="F3282" s="12">
        <v>205.7</v>
      </c>
      <c r="G3282" s="12">
        <v>206.1</v>
      </c>
      <c r="H3282" s="12">
        <v>208.11382583232231</v>
      </c>
      <c r="I3282">
        <v>410478</v>
      </c>
      <c r="J3282">
        <v>3653</v>
      </c>
      <c r="K3282" s="12">
        <v>85426147</v>
      </c>
      <c r="L3282">
        <v>331715</v>
      </c>
      <c r="M3282">
        <v>80.81</v>
      </c>
      <c r="N3282">
        <v>4.7</v>
      </c>
      <c r="O3282">
        <v>-3.75</v>
      </c>
      <c r="P3282">
        <f xml:space="preserve"> IF(Stock_Info[[#This Row],[Close Price]] &gt; Stock_Info[[#This Row],[Open Price]], 1, 0)</f>
        <v>0</v>
      </c>
      <c r="Q3282" t="str">
        <f>IF(AND(Stock_Info[[#This Row],[% Deli. Qty to Traded Qty]]&gt;80,Stock_Info[[#This Row],[No. of Trades]]&lt;3000),"Unusual Day","")</f>
        <v/>
      </c>
      <c r="R3282" t="str">
        <f>IF(AND(Stock_Info[[#This Row],[Spread High-Low]] &lt; 10, Stock_Info[[#This Row],[% Deli. Qty to Traded Qty]] &gt; 90), "Good Day", "")</f>
        <v/>
      </c>
    </row>
    <row r="3283" spans="1:18">
      <c r="A3283" t="s">
        <v>53</v>
      </c>
      <c r="B3283" s="1">
        <v>45863</v>
      </c>
      <c r="C3283" s="1" t="str">
        <f>"WEEK" &amp;" " &amp;  INT((DAY(Stock_Info[[#This Row],[Date]])+WEEKDAY(DATE(YEAR(Stock_Info[[#This Row],[Date]]),MONTH(Stock_Info[[#This Row],[Date]]),1))-1)/7)+1</f>
        <v>WEEK 4</v>
      </c>
      <c r="D3283" s="12">
        <v>212.9</v>
      </c>
      <c r="E3283" s="12">
        <v>212.95</v>
      </c>
      <c r="F3283" s="12">
        <v>207.25</v>
      </c>
      <c r="G3283" s="12">
        <v>207.95</v>
      </c>
      <c r="H3283" s="12">
        <v>209.81833106333301</v>
      </c>
      <c r="I3283">
        <v>82232</v>
      </c>
      <c r="J3283">
        <v>1394</v>
      </c>
      <c r="K3283" s="12">
        <v>17253781</v>
      </c>
      <c r="L3283">
        <v>25853</v>
      </c>
      <c r="M3283">
        <v>31.44</v>
      </c>
      <c r="N3283">
        <v>5.7</v>
      </c>
      <c r="O3283">
        <v>-4.95</v>
      </c>
      <c r="P3283">
        <f xml:space="preserve"> IF(Stock_Info[[#This Row],[Close Price]] &gt; Stock_Info[[#This Row],[Open Price]], 1, 0)</f>
        <v>0</v>
      </c>
      <c r="Q3283" t="str">
        <f>IF(AND(Stock_Info[[#This Row],[% Deli. Qty to Traded Qty]]&gt;80,Stock_Info[[#This Row],[No. of Trades]]&lt;3000),"Unusual Day","")</f>
        <v/>
      </c>
      <c r="R3283" t="str">
        <f>IF(AND(Stock_Info[[#This Row],[Spread High-Low]] &lt; 10, Stock_Info[[#This Row],[% Deli. Qty to Traded Qty]] &gt; 90), "Good Day", "")</f>
        <v/>
      </c>
    </row>
    <row r="3284" spans="1:18">
      <c r="A3284" t="s">
        <v>53</v>
      </c>
      <c r="B3284" s="1">
        <v>45862</v>
      </c>
      <c r="C3284" s="1" t="str">
        <f>"WEEK" &amp;" " &amp;  INT((DAY(Stock_Info[[#This Row],[Date]])+WEEKDAY(DATE(YEAR(Stock_Info[[#This Row],[Date]]),MONTH(Stock_Info[[#This Row],[Date]]),1))-1)/7)+1</f>
        <v>WEEK 4</v>
      </c>
      <c r="D3284" s="12">
        <v>213.2</v>
      </c>
      <c r="E3284" s="12">
        <v>215</v>
      </c>
      <c r="F3284" s="12">
        <v>212.25</v>
      </c>
      <c r="G3284" s="12">
        <v>212.4</v>
      </c>
      <c r="H3284" s="12">
        <v>213.64505500700506</v>
      </c>
      <c r="I3284">
        <v>1436817</v>
      </c>
      <c r="J3284">
        <v>5192</v>
      </c>
      <c r="K3284" s="12">
        <v>306968847</v>
      </c>
      <c r="L3284">
        <v>1326702</v>
      </c>
      <c r="M3284">
        <v>92.34</v>
      </c>
      <c r="N3284">
        <v>2.75</v>
      </c>
      <c r="O3284">
        <v>-0.8</v>
      </c>
      <c r="P3284">
        <f xml:space="preserve"> IF(Stock_Info[[#This Row],[Close Price]] &gt; Stock_Info[[#This Row],[Open Price]], 1, 0)</f>
        <v>0</v>
      </c>
      <c r="Q3284" t="str">
        <f>IF(AND(Stock_Info[[#This Row],[% Deli. Qty to Traded Qty]]&gt;80,Stock_Info[[#This Row],[No. of Trades]]&lt;3000),"Unusual Day","")</f>
        <v/>
      </c>
      <c r="R3284" t="str">
        <f>IF(AND(Stock_Info[[#This Row],[Spread High-Low]] &lt; 10, Stock_Info[[#This Row],[% Deli. Qty to Traded Qty]] &gt; 90), "Good Day", "")</f>
        <v>Good Day</v>
      </c>
    </row>
    <row r="3285" spans="1:18">
      <c r="A3285" t="s">
        <v>53</v>
      </c>
      <c r="B3285" s="1">
        <v>45861</v>
      </c>
      <c r="C3285" s="1" t="str">
        <f>"WEEK" &amp;" " &amp;  INT((DAY(Stock_Info[[#This Row],[Date]])+WEEKDAY(DATE(YEAR(Stock_Info[[#This Row],[Date]]),MONTH(Stock_Info[[#This Row],[Date]]),1))-1)/7)+1</f>
        <v>WEEK 4</v>
      </c>
      <c r="D3285" s="12">
        <v>212.4</v>
      </c>
      <c r="E3285" s="12">
        <v>213.5</v>
      </c>
      <c r="F3285" s="12">
        <v>211.8</v>
      </c>
      <c r="G3285" s="12">
        <v>212.8</v>
      </c>
      <c r="H3285" s="12">
        <v>212.54472800761613</v>
      </c>
      <c r="I3285">
        <v>119746</v>
      </c>
      <c r="J3285">
        <v>1091</v>
      </c>
      <c r="K3285" s="12">
        <v>25451381</v>
      </c>
      <c r="L3285">
        <v>66411</v>
      </c>
      <c r="M3285">
        <v>55.46</v>
      </c>
      <c r="N3285">
        <v>1.7</v>
      </c>
      <c r="O3285">
        <v>0.4</v>
      </c>
      <c r="P3285">
        <f xml:space="preserve"> IF(Stock_Info[[#This Row],[Close Price]] &gt; Stock_Info[[#This Row],[Open Price]], 1, 0)</f>
        <v>1</v>
      </c>
      <c r="Q3285" t="str">
        <f>IF(AND(Stock_Info[[#This Row],[% Deli. Qty to Traded Qty]]&gt;80,Stock_Info[[#This Row],[No. of Trades]]&lt;3000),"Unusual Day","")</f>
        <v/>
      </c>
      <c r="R3285" t="str">
        <f>IF(AND(Stock_Info[[#This Row],[Spread High-Low]] &lt; 10, Stock_Info[[#This Row],[% Deli. Qty to Traded Qty]] &gt; 90), "Good Day", "")</f>
        <v/>
      </c>
    </row>
    <row r="3286" spans="1:18">
      <c r="A3286" t="s">
        <v>53</v>
      </c>
      <c r="B3286" s="1">
        <v>45860</v>
      </c>
      <c r="C3286" s="1" t="str">
        <f>"WEEK" &amp;" " &amp;  INT((DAY(Stock_Info[[#This Row],[Date]])+WEEKDAY(DATE(YEAR(Stock_Info[[#This Row],[Date]]),MONTH(Stock_Info[[#This Row],[Date]]),1))-1)/7)+1</f>
        <v>WEEK 4</v>
      </c>
      <c r="D3286" s="12">
        <v>213.25</v>
      </c>
      <c r="E3286" s="12">
        <v>213.95</v>
      </c>
      <c r="F3286" s="12">
        <v>211.55</v>
      </c>
      <c r="G3286" s="12">
        <v>212.25</v>
      </c>
      <c r="H3286" s="12">
        <v>212.67727190713899</v>
      </c>
      <c r="I3286">
        <v>947739</v>
      </c>
      <c r="J3286">
        <v>6205</v>
      </c>
      <c r="K3286" s="12">
        <v>201562545</v>
      </c>
      <c r="L3286">
        <v>850870</v>
      </c>
      <c r="M3286">
        <v>89.78</v>
      </c>
      <c r="N3286">
        <v>2.4</v>
      </c>
      <c r="O3286">
        <v>-1</v>
      </c>
      <c r="P3286">
        <f xml:space="preserve"> IF(Stock_Info[[#This Row],[Close Price]] &gt; Stock_Info[[#This Row],[Open Price]], 1, 0)</f>
        <v>0</v>
      </c>
      <c r="Q3286" t="str">
        <f>IF(AND(Stock_Info[[#This Row],[% Deli. Qty to Traded Qty]]&gt;80,Stock_Info[[#This Row],[No. of Trades]]&lt;3000),"Unusual Day","")</f>
        <v/>
      </c>
      <c r="R3286" t="str">
        <f>IF(AND(Stock_Info[[#This Row],[Spread High-Low]] &lt; 10, Stock_Info[[#This Row],[% Deli. Qty to Traded Qty]] &gt; 90), "Good Day", "")</f>
        <v/>
      </c>
    </row>
    <row r="3287" spans="1:18">
      <c r="A3287" t="s">
        <v>53</v>
      </c>
      <c r="B3287" s="1">
        <v>45859</v>
      </c>
      <c r="C3287" s="1" t="str">
        <f>"WEEK" &amp;" " &amp;  INT((DAY(Stock_Info[[#This Row],[Date]])+WEEKDAY(DATE(YEAR(Stock_Info[[#This Row],[Date]]),MONTH(Stock_Info[[#This Row],[Date]]),1))-1)/7)+1</f>
        <v>WEEK 4</v>
      </c>
      <c r="D3287" s="12">
        <v>212.75</v>
      </c>
      <c r="E3287" s="12">
        <v>213.5</v>
      </c>
      <c r="F3287" s="12">
        <v>209.8</v>
      </c>
      <c r="G3287" s="12">
        <v>212.6</v>
      </c>
      <c r="H3287" s="12">
        <v>211.35836075202118</v>
      </c>
      <c r="I3287">
        <v>166857</v>
      </c>
      <c r="J3287">
        <v>2857</v>
      </c>
      <c r="K3287" s="12">
        <v>35266622</v>
      </c>
      <c r="L3287">
        <v>59505</v>
      </c>
      <c r="M3287">
        <v>35.659999999999997</v>
      </c>
      <c r="N3287">
        <v>3.7</v>
      </c>
      <c r="O3287">
        <v>-0.15</v>
      </c>
      <c r="P3287">
        <f xml:space="preserve"> IF(Stock_Info[[#This Row],[Close Price]] &gt; Stock_Info[[#This Row],[Open Price]], 1, 0)</f>
        <v>0</v>
      </c>
      <c r="Q3287" t="str">
        <f>IF(AND(Stock_Info[[#This Row],[% Deli. Qty to Traded Qty]]&gt;80,Stock_Info[[#This Row],[No. of Trades]]&lt;3000),"Unusual Day","")</f>
        <v/>
      </c>
      <c r="R3287" t="str">
        <f>IF(AND(Stock_Info[[#This Row],[Spread High-Low]] &lt; 10, Stock_Info[[#This Row],[% Deli. Qty to Traded Qty]] &gt; 90), "Good Day", "")</f>
        <v/>
      </c>
    </row>
    <row r="3288" spans="1:18">
      <c r="A3288" t="s">
        <v>53</v>
      </c>
      <c r="B3288" s="1">
        <v>45856</v>
      </c>
      <c r="C3288" s="1" t="str">
        <f>"WEEK" &amp;" " &amp;  INT((DAY(Stock_Info[[#This Row],[Date]])+WEEKDAY(DATE(YEAR(Stock_Info[[#This Row],[Date]]),MONTH(Stock_Info[[#This Row],[Date]]),1))-1)/7)+1</f>
        <v>WEEK 3</v>
      </c>
      <c r="D3288" s="12">
        <v>213.65</v>
      </c>
      <c r="E3288" s="12">
        <v>213.65</v>
      </c>
      <c r="F3288" s="12">
        <v>211.1</v>
      </c>
      <c r="G3288" s="12">
        <v>212.25</v>
      </c>
      <c r="H3288" s="12">
        <v>211.97107327446591</v>
      </c>
      <c r="I3288">
        <v>426042</v>
      </c>
      <c r="J3288">
        <v>1239</v>
      </c>
      <c r="K3288" s="12">
        <v>90308580</v>
      </c>
      <c r="L3288">
        <v>376569</v>
      </c>
      <c r="M3288">
        <v>88.39</v>
      </c>
      <c r="N3288">
        <v>2.5499999999999998</v>
      </c>
      <c r="O3288">
        <v>-1.4</v>
      </c>
      <c r="P3288">
        <f xml:space="preserve"> IF(Stock_Info[[#This Row],[Close Price]] &gt; Stock_Info[[#This Row],[Open Price]], 1, 0)</f>
        <v>0</v>
      </c>
      <c r="Q3288" t="str">
        <f>IF(AND(Stock_Info[[#This Row],[% Deli. Qty to Traded Qty]]&gt;80,Stock_Info[[#This Row],[No. of Trades]]&lt;3000),"Unusual Day","")</f>
        <v>Unusual Day</v>
      </c>
      <c r="R3288" t="str">
        <f>IF(AND(Stock_Info[[#This Row],[Spread High-Low]] &lt; 10, Stock_Info[[#This Row],[% Deli. Qty to Traded Qty]] &gt; 90), "Good Day", "")</f>
        <v/>
      </c>
    </row>
    <row r="3289" spans="1:18">
      <c r="A3289" t="s">
        <v>53</v>
      </c>
      <c r="B3289" s="1">
        <v>45855</v>
      </c>
      <c r="C3289" s="1" t="str">
        <f>"WEEK" &amp;" " &amp;  INT((DAY(Stock_Info[[#This Row],[Date]])+WEEKDAY(DATE(YEAR(Stock_Info[[#This Row],[Date]]),MONTH(Stock_Info[[#This Row],[Date]]),1))-1)/7)+1</f>
        <v>WEEK 3</v>
      </c>
      <c r="D3289" s="12">
        <v>215.5</v>
      </c>
      <c r="E3289" s="12">
        <v>215.75</v>
      </c>
      <c r="F3289" s="12">
        <v>212</v>
      </c>
      <c r="G3289" s="12">
        <v>212.4</v>
      </c>
      <c r="H3289" s="12">
        <v>213.6889953107852</v>
      </c>
      <c r="I3289">
        <v>100230</v>
      </c>
      <c r="J3289">
        <v>1259</v>
      </c>
      <c r="K3289" s="12">
        <v>21418048</v>
      </c>
      <c r="L3289">
        <v>40513</v>
      </c>
      <c r="M3289">
        <v>40.42</v>
      </c>
      <c r="N3289">
        <v>3.75</v>
      </c>
      <c r="O3289">
        <v>-3.1</v>
      </c>
      <c r="P3289">
        <f xml:space="preserve"> IF(Stock_Info[[#This Row],[Close Price]] &gt; Stock_Info[[#This Row],[Open Price]], 1, 0)</f>
        <v>0</v>
      </c>
      <c r="Q3289" t="str">
        <f>IF(AND(Stock_Info[[#This Row],[% Deli. Qty to Traded Qty]]&gt;80,Stock_Info[[#This Row],[No. of Trades]]&lt;3000),"Unusual Day","")</f>
        <v/>
      </c>
      <c r="R3289" t="str">
        <f>IF(AND(Stock_Info[[#This Row],[Spread High-Low]] &lt; 10, Stock_Info[[#This Row],[% Deli. Qty to Traded Qty]] &gt; 90), "Good Day", "")</f>
        <v/>
      </c>
    </row>
    <row r="3290" spans="1:18">
      <c r="A3290" t="s">
        <v>53</v>
      </c>
      <c r="B3290" s="1">
        <v>45854</v>
      </c>
      <c r="C3290" s="1" t="str">
        <f>"WEEK" &amp;" " &amp;  INT((DAY(Stock_Info[[#This Row],[Date]])+WEEKDAY(DATE(YEAR(Stock_Info[[#This Row],[Date]]),MONTH(Stock_Info[[#This Row],[Date]]),1))-1)/7)+1</f>
        <v>WEEK 3</v>
      </c>
      <c r="D3290" s="12">
        <v>211.85</v>
      </c>
      <c r="E3290" s="12">
        <v>215.35</v>
      </c>
      <c r="F3290" s="12">
        <v>211.7</v>
      </c>
      <c r="G3290" s="12">
        <v>214.65</v>
      </c>
      <c r="H3290" s="12">
        <v>212.5002063816614</v>
      </c>
      <c r="I3290">
        <v>940006</v>
      </c>
      <c r="J3290">
        <v>5390</v>
      </c>
      <c r="K3290" s="12">
        <v>199751469</v>
      </c>
      <c r="L3290">
        <v>740129</v>
      </c>
      <c r="M3290">
        <v>78.739999999999995</v>
      </c>
      <c r="N3290">
        <v>3.65</v>
      </c>
      <c r="O3290">
        <v>2.8</v>
      </c>
      <c r="P3290">
        <f xml:space="preserve"> IF(Stock_Info[[#This Row],[Close Price]] &gt; Stock_Info[[#This Row],[Open Price]], 1, 0)</f>
        <v>1</v>
      </c>
      <c r="Q3290" t="str">
        <f>IF(AND(Stock_Info[[#This Row],[% Deli. Qty to Traded Qty]]&gt;80,Stock_Info[[#This Row],[No. of Trades]]&lt;3000),"Unusual Day","")</f>
        <v/>
      </c>
      <c r="R3290" t="str">
        <f>IF(AND(Stock_Info[[#This Row],[Spread High-Low]] &lt; 10, Stock_Info[[#This Row],[% Deli. Qty to Traded Qty]] &gt; 90), "Good Day", "")</f>
        <v/>
      </c>
    </row>
    <row r="3291" spans="1:18">
      <c r="A3291" t="s">
        <v>53</v>
      </c>
      <c r="B3291" s="1">
        <v>45853</v>
      </c>
      <c r="C3291" s="1" t="str">
        <f>"WEEK" &amp;" " &amp;  INT((DAY(Stock_Info[[#This Row],[Date]])+WEEKDAY(DATE(YEAR(Stock_Info[[#This Row],[Date]]),MONTH(Stock_Info[[#This Row],[Date]]),1))-1)/7)+1</f>
        <v>WEEK 3</v>
      </c>
      <c r="D3291" s="12">
        <v>210.65</v>
      </c>
      <c r="E3291" s="12">
        <v>212.8</v>
      </c>
      <c r="F3291" s="12">
        <v>210.3</v>
      </c>
      <c r="G3291" s="12">
        <v>211.7</v>
      </c>
      <c r="H3291" s="12">
        <v>212.0224843027265</v>
      </c>
      <c r="I3291">
        <v>495946</v>
      </c>
      <c r="J3291">
        <v>2544</v>
      </c>
      <c r="K3291" s="12">
        <v>105151703</v>
      </c>
      <c r="L3291">
        <v>375985</v>
      </c>
      <c r="M3291">
        <v>75.81</v>
      </c>
      <c r="N3291">
        <v>2.5</v>
      </c>
      <c r="O3291">
        <v>1.05</v>
      </c>
      <c r="P3291">
        <f xml:space="preserve"> IF(Stock_Info[[#This Row],[Close Price]] &gt; Stock_Info[[#This Row],[Open Price]], 1, 0)</f>
        <v>1</v>
      </c>
      <c r="Q3291" t="str">
        <f>IF(AND(Stock_Info[[#This Row],[% Deli. Qty to Traded Qty]]&gt;80,Stock_Info[[#This Row],[No. of Trades]]&lt;3000),"Unusual Day","")</f>
        <v/>
      </c>
      <c r="R3291" t="str">
        <f>IF(AND(Stock_Info[[#This Row],[Spread High-Low]] &lt; 10, Stock_Info[[#This Row],[% Deli. Qty to Traded Qty]] &gt; 90), "Good Day", "")</f>
        <v/>
      </c>
    </row>
    <row r="3292" spans="1:18">
      <c r="A3292" t="s">
        <v>53</v>
      </c>
      <c r="B3292" s="1">
        <v>45852</v>
      </c>
      <c r="C3292" s="1" t="str">
        <f>"WEEK" &amp;" " &amp;  INT((DAY(Stock_Info[[#This Row],[Date]])+WEEKDAY(DATE(YEAR(Stock_Info[[#This Row],[Date]]),MONTH(Stock_Info[[#This Row],[Date]]),1))-1)/7)+1</f>
        <v>WEEK 3</v>
      </c>
      <c r="D3292" s="12">
        <v>207.3</v>
      </c>
      <c r="E3292" s="12">
        <v>211.45</v>
      </c>
      <c r="F3292" s="12">
        <v>206.6</v>
      </c>
      <c r="G3292" s="12">
        <v>210.45</v>
      </c>
      <c r="H3292" s="12">
        <v>208.63976981418719</v>
      </c>
      <c r="I3292">
        <v>772767</v>
      </c>
      <c r="J3292">
        <v>3907</v>
      </c>
      <c r="K3292" s="12">
        <v>161229929</v>
      </c>
      <c r="L3292">
        <v>687350</v>
      </c>
      <c r="M3292">
        <v>88.95</v>
      </c>
      <c r="N3292">
        <v>4.8499999999999996</v>
      </c>
      <c r="O3292">
        <v>3.15</v>
      </c>
      <c r="P3292">
        <f xml:space="preserve"> IF(Stock_Info[[#This Row],[Close Price]] &gt; Stock_Info[[#This Row],[Open Price]], 1, 0)</f>
        <v>1</v>
      </c>
      <c r="Q3292" t="str">
        <f>IF(AND(Stock_Info[[#This Row],[% Deli. Qty to Traded Qty]]&gt;80,Stock_Info[[#This Row],[No. of Trades]]&lt;3000),"Unusual Day","")</f>
        <v/>
      </c>
      <c r="R3292" t="str">
        <f>IF(AND(Stock_Info[[#This Row],[Spread High-Low]] &lt; 10, Stock_Info[[#This Row],[% Deli. Qty to Traded Qty]] &gt; 90), "Good Day", "")</f>
        <v/>
      </c>
    </row>
    <row r="3293" spans="1:18">
      <c r="A3293" t="s">
        <v>53</v>
      </c>
      <c r="B3293" s="1">
        <v>45849</v>
      </c>
      <c r="C3293" s="1" t="str">
        <f>"WEEK" &amp;" " &amp;  INT((DAY(Stock_Info[[#This Row],[Date]])+WEEKDAY(DATE(YEAR(Stock_Info[[#This Row],[Date]]),MONTH(Stock_Info[[#This Row],[Date]]),1))-1)/7)+1</f>
        <v>WEEK 2</v>
      </c>
      <c r="D3293" s="12">
        <v>210.95</v>
      </c>
      <c r="E3293" s="12">
        <v>211.75</v>
      </c>
      <c r="F3293" s="12">
        <v>206.6</v>
      </c>
      <c r="G3293" s="12">
        <v>207.35</v>
      </c>
      <c r="H3293" s="12">
        <v>208.61083506093215</v>
      </c>
      <c r="I3293">
        <v>91167</v>
      </c>
      <c r="J3293">
        <v>1223</v>
      </c>
      <c r="K3293" s="12">
        <v>19018424</v>
      </c>
      <c r="L3293">
        <v>40985</v>
      </c>
      <c r="M3293">
        <v>44.96</v>
      </c>
      <c r="N3293">
        <v>5.15</v>
      </c>
      <c r="O3293">
        <v>-3.6</v>
      </c>
      <c r="P3293">
        <f xml:space="preserve"> IF(Stock_Info[[#This Row],[Close Price]] &gt; Stock_Info[[#This Row],[Open Price]], 1, 0)</f>
        <v>0</v>
      </c>
      <c r="Q3293" t="str">
        <f>IF(AND(Stock_Info[[#This Row],[% Deli. Qty to Traded Qty]]&gt;80,Stock_Info[[#This Row],[No. of Trades]]&lt;3000),"Unusual Day","")</f>
        <v/>
      </c>
      <c r="R3293" t="str">
        <f>IF(AND(Stock_Info[[#This Row],[Spread High-Low]] &lt; 10, Stock_Info[[#This Row],[% Deli. Qty to Traded Qty]] &gt; 90), "Good Day", "")</f>
        <v/>
      </c>
    </row>
    <row r="3294" spans="1:18">
      <c r="A3294" t="s">
        <v>53</v>
      </c>
      <c r="B3294" s="1">
        <v>45848</v>
      </c>
      <c r="C3294" s="1" t="str">
        <f>"WEEK" &amp;" " &amp;  INT((DAY(Stock_Info[[#This Row],[Date]])+WEEKDAY(DATE(YEAR(Stock_Info[[#This Row],[Date]]),MONTH(Stock_Info[[#This Row],[Date]]),1))-1)/7)+1</f>
        <v>WEEK 2</v>
      </c>
      <c r="D3294" s="12">
        <v>212.25</v>
      </c>
      <c r="E3294" s="12">
        <v>214.5</v>
      </c>
      <c r="F3294" s="12">
        <v>210.2</v>
      </c>
      <c r="G3294" s="12">
        <v>210.8</v>
      </c>
      <c r="H3294" s="12">
        <v>211.2973533701097</v>
      </c>
      <c r="I3294">
        <v>394275</v>
      </c>
      <c r="J3294">
        <v>2157</v>
      </c>
      <c r="K3294" s="12">
        <v>83309264</v>
      </c>
      <c r="L3294">
        <v>302874</v>
      </c>
      <c r="M3294">
        <v>76.819999999999993</v>
      </c>
      <c r="N3294">
        <v>4.3</v>
      </c>
      <c r="O3294">
        <v>-1.45</v>
      </c>
      <c r="P3294">
        <f xml:space="preserve"> IF(Stock_Info[[#This Row],[Close Price]] &gt; Stock_Info[[#This Row],[Open Price]], 1, 0)</f>
        <v>0</v>
      </c>
      <c r="Q3294" t="str">
        <f>IF(AND(Stock_Info[[#This Row],[% Deli. Qty to Traded Qty]]&gt;80,Stock_Info[[#This Row],[No. of Trades]]&lt;3000),"Unusual Day","")</f>
        <v/>
      </c>
      <c r="R3294" t="str">
        <f>IF(AND(Stock_Info[[#This Row],[Spread High-Low]] &lt; 10, Stock_Info[[#This Row],[% Deli. Qty to Traded Qty]] &gt; 90), "Good Day", "")</f>
        <v/>
      </c>
    </row>
    <row r="3295" spans="1:18">
      <c r="A3295" t="s">
        <v>53</v>
      </c>
      <c r="B3295" s="1">
        <v>45847</v>
      </c>
      <c r="C3295" s="1" t="str">
        <f>"WEEK" &amp;" " &amp;  INT((DAY(Stock_Info[[#This Row],[Date]])+WEEKDAY(DATE(YEAR(Stock_Info[[#This Row],[Date]]),MONTH(Stock_Info[[#This Row],[Date]]),1))-1)/7)+1</f>
        <v>WEEK 2</v>
      </c>
      <c r="D3295" s="12">
        <v>213.75</v>
      </c>
      <c r="E3295" s="12">
        <v>214.6</v>
      </c>
      <c r="F3295" s="12">
        <v>212.6</v>
      </c>
      <c r="G3295" s="12">
        <v>213.8</v>
      </c>
      <c r="H3295" s="12">
        <v>213.39455141892154</v>
      </c>
      <c r="I3295">
        <v>103036</v>
      </c>
      <c r="J3295">
        <v>2057</v>
      </c>
      <c r="K3295" s="12">
        <v>21987321</v>
      </c>
      <c r="L3295">
        <v>47194</v>
      </c>
      <c r="M3295">
        <v>45.8</v>
      </c>
      <c r="N3295">
        <v>2</v>
      </c>
      <c r="O3295">
        <v>0.05</v>
      </c>
      <c r="P3295">
        <f xml:space="preserve"> IF(Stock_Info[[#This Row],[Close Price]] &gt; Stock_Info[[#This Row],[Open Price]], 1, 0)</f>
        <v>1</v>
      </c>
      <c r="Q3295" t="str">
        <f>IF(AND(Stock_Info[[#This Row],[% Deli. Qty to Traded Qty]]&gt;80,Stock_Info[[#This Row],[No. of Trades]]&lt;3000),"Unusual Day","")</f>
        <v/>
      </c>
      <c r="R3295" t="str">
        <f>IF(AND(Stock_Info[[#This Row],[Spread High-Low]] &lt; 10, Stock_Info[[#This Row],[% Deli. Qty to Traded Qty]] &gt; 90), "Good Day", "")</f>
        <v/>
      </c>
    </row>
    <row r="3296" spans="1:18">
      <c r="A3296" t="s">
        <v>53</v>
      </c>
      <c r="B3296" s="1">
        <v>45846</v>
      </c>
      <c r="C3296" s="1" t="str">
        <f>"WEEK" &amp;" " &amp;  INT((DAY(Stock_Info[[#This Row],[Date]])+WEEKDAY(DATE(YEAR(Stock_Info[[#This Row],[Date]]),MONTH(Stock_Info[[#This Row],[Date]]),1))-1)/7)+1</f>
        <v>WEEK 2</v>
      </c>
      <c r="D3296" s="12">
        <v>216.2</v>
      </c>
      <c r="E3296" s="12">
        <v>216.2</v>
      </c>
      <c r="F3296" s="12">
        <v>213.2</v>
      </c>
      <c r="G3296" s="12">
        <v>213.55</v>
      </c>
      <c r="H3296" s="12">
        <v>214.35101883379443</v>
      </c>
      <c r="I3296">
        <v>75184</v>
      </c>
      <c r="J3296">
        <v>1167</v>
      </c>
      <c r="K3296" s="12">
        <v>16115767</v>
      </c>
      <c r="L3296">
        <v>31403</v>
      </c>
      <c r="M3296">
        <v>41.77</v>
      </c>
      <c r="N3296">
        <v>3</v>
      </c>
      <c r="O3296">
        <v>-2.65</v>
      </c>
      <c r="P3296">
        <f xml:space="preserve"> IF(Stock_Info[[#This Row],[Close Price]] &gt; Stock_Info[[#This Row],[Open Price]], 1, 0)</f>
        <v>0</v>
      </c>
      <c r="Q3296" t="str">
        <f>IF(AND(Stock_Info[[#This Row],[% Deli. Qty to Traded Qty]]&gt;80,Stock_Info[[#This Row],[No. of Trades]]&lt;3000),"Unusual Day","")</f>
        <v/>
      </c>
      <c r="R3296" t="str">
        <f>IF(AND(Stock_Info[[#This Row],[Spread High-Low]] &lt; 10, Stock_Info[[#This Row],[% Deli. Qty to Traded Qty]] &gt; 90), "Good Day", "")</f>
        <v/>
      </c>
    </row>
    <row r="3297" spans="1:18">
      <c r="A3297" t="s">
        <v>53</v>
      </c>
      <c r="B3297" s="1">
        <v>45845</v>
      </c>
      <c r="C3297" s="1" t="str">
        <f>"WEEK" &amp;" " &amp;  INT((DAY(Stock_Info[[#This Row],[Date]])+WEEKDAY(DATE(YEAR(Stock_Info[[#This Row],[Date]]),MONTH(Stock_Info[[#This Row],[Date]]),1))-1)/7)+1</f>
        <v>WEEK 2</v>
      </c>
      <c r="D3297" s="12">
        <v>215.4</v>
      </c>
      <c r="E3297" s="12">
        <v>217.05</v>
      </c>
      <c r="F3297" s="12">
        <v>214.7</v>
      </c>
      <c r="G3297" s="12">
        <v>215</v>
      </c>
      <c r="H3297" s="12">
        <v>215.19212376356231</v>
      </c>
      <c r="I3297">
        <v>730425</v>
      </c>
      <c r="J3297">
        <v>11865</v>
      </c>
      <c r="K3297" s="12">
        <v>157181707</v>
      </c>
      <c r="L3297">
        <v>661550</v>
      </c>
      <c r="M3297">
        <v>90.57</v>
      </c>
      <c r="N3297">
        <v>2.35</v>
      </c>
      <c r="O3297">
        <v>-0.4</v>
      </c>
      <c r="P3297">
        <f xml:space="preserve"> IF(Stock_Info[[#This Row],[Close Price]] &gt; Stock_Info[[#This Row],[Open Price]], 1, 0)</f>
        <v>0</v>
      </c>
      <c r="Q3297" t="str">
        <f>IF(AND(Stock_Info[[#This Row],[% Deli. Qty to Traded Qty]]&gt;80,Stock_Info[[#This Row],[No. of Trades]]&lt;3000),"Unusual Day","")</f>
        <v/>
      </c>
      <c r="R3297" t="str">
        <f>IF(AND(Stock_Info[[#This Row],[Spread High-Low]] &lt; 10, Stock_Info[[#This Row],[% Deli. Qty to Traded Qty]] &gt; 90), "Good Day", "")</f>
        <v>Good Day</v>
      </c>
    </row>
    <row r="3298" spans="1:18">
      <c r="A3298" t="s">
        <v>53</v>
      </c>
      <c r="B3298" s="1">
        <v>45842</v>
      </c>
      <c r="C3298" s="1" t="str">
        <f>"WEEK" &amp;" " &amp;  INT((DAY(Stock_Info[[#This Row],[Date]])+WEEKDAY(DATE(YEAR(Stock_Info[[#This Row],[Date]]),MONTH(Stock_Info[[#This Row],[Date]]),1))-1)/7)+1</f>
        <v>WEEK 1</v>
      </c>
      <c r="D3298" s="12">
        <v>217.8</v>
      </c>
      <c r="E3298" s="12">
        <v>218.15</v>
      </c>
      <c r="F3298" s="12">
        <v>214.05</v>
      </c>
      <c r="G3298" s="12">
        <v>215.3</v>
      </c>
      <c r="H3298" s="12">
        <v>216.09332060317334</v>
      </c>
      <c r="I3298">
        <v>101596</v>
      </c>
      <c r="J3298">
        <v>1351</v>
      </c>
      <c r="K3298" s="12">
        <v>21954217</v>
      </c>
      <c r="L3298">
        <v>46433</v>
      </c>
      <c r="M3298">
        <v>45.7</v>
      </c>
      <c r="N3298">
        <v>4.0999999999999996</v>
      </c>
      <c r="O3298">
        <v>-2.5</v>
      </c>
      <c r="P3298">
        <f xml:space="preserve"> IF(Stock_Info[[#This Row],[Close Price]] &gt; Stock_Info[[#This Row],[Open Price]], 1, 0)</f>
        <v>0</v>
      </c>
      <c r="Q3298" t="str">
        <f>IF(AND(Stock_Info[[#This Row],[% Deli. Qty to Traded Qty]]&gt;80,Stock_Info[[#This Row],[No. of Trades]]&lt;3000),"Unusual Day","")</f>
        <v/>
      </c>
      <c r="R3298" t="str">
        <f>IF(AND(Stock_Info[[#This Row],[Spread High-Low]] &lt; 10, Stock_Info[[#This Row],[% Deli. Qty to Traded Qty]] &gt; 90), "Good Day", "")</f>
        <v/>
      </c>
    </row>
    <row r="3299" spans="1:18">
      <c r="A3299" t="s">
        <v>53</v>
      </c>
      <c r="B3299" s="1">
        <v>45841</v>
      </c>
      <c r="C3299" s="1" t="str">
        <f>"WEEK" &amp;" " &amp;  INT((DAY(Stock_Info[[#This Row],[Date]])+WEEKDAY(DATE(YEAR(Stock_Info[[#This Row],[Date]]),MONTH(Stock_Info[[#This Row],[Date]]),1))-1)/7)+1</f>
        <v>WEEK 1</v>
      </c>
      <c r="D3299" s="12">
        <v>219.15</v>
      </c>
      <c r="E3299" s="12">
        <v>219.15</v>
      </c>
      <c r="F3299" s="12">
        <v>216.1</v>
      </c>
      <c r="G3299" s="12">
        <v>216.9</v>
      </c>
      <c r="H3299" s="12">
        <v>216.89969641506747</v>
      </c>
      <c r="I3299">
        <v>91243</v>
      </c>
      <c r="J3299">
        <v>1581</v>
      </c>
      <c r="K3299" s="12">
        <v>19790579</v>
      </c>
      <c r="L3299">
        <v>43188</v>
      </c>
      <c r="M3299">
        <v>47.33</v>
      </c>
      <c r="N3299">
        <v>3.05</v>
      </c>
      <c r="O3299">
        <v>-2.25</v>
      </c>
      <c r="P3299">
        <f xml:space="preserve"> IF(Stock_Info[[#This Row],[Close Price]] &gt; Stock_Info[[#This Row],[Open Price]], 1, 0)</f>
        <v>0</v>
      </c>
      <c r="Q3299" t="str">
        <f>IF(AND(Stock_Info[[#This Row],[% Deli. Qty to Traded Qty]]&gt;80,Stock_Info[[#This Row],[No. of Trades]]&lt;3000),"Unusual Day","")</f>
        <v/>
      </c>
      <c r="R3299" t="str">
        <f>IF(AND(Stock_Info[[#This Row],[Spread High-Low]] &lt; 10, Stock_Info[[#This Row],[% Deli. Qty to Traded Qty]] &gt; 90), "Good Day", "")</f>
        <v/>
      </c>
    </row>
    <row r="3300" spans="1:18">
      <c r="A3300" t="s">
        <v>53</v>
      </c>
      <c r="B3300" s="1">
        <v>45840</v>
      </c>
      <c r="C3300" s="1" t="str">
        <f>"WEEK" &amp;" " &amp;  INT((DAY(Stock_Info[[#This Row],[Date]])+WEEKDAY(DATE(YEAR(Stock_Info[[#This Row],[Date]]),MONTH(Stock_Info[[#This Row],[Date]]),1))-1)/7)+1</f>
        <v>WEEK 1</v>
      </c>
      <c r="D3300" s="12">
        <v>220</v>
      </c>
      <c r="E3300" s="12">
        <v>220</v>
      </c>
      <c r="F3300" s="12">
        <v>216.15</v>
      </c>
      <c r="G3300" s="12">
        <v>217.65</v>
      </c>
      <c r="H3300" s="12">
        <v>217.34718466704354</v>
      </c>
      <c r="I3300">
        <v>440463</v>
      </c>
      <c r="J3300">
        <v>4914</v>
      </c>
      <c r="K3300" s="12">
        <v>95733393</v>
      </c>
      <c r="L3300">
        <v>215989</v>
      </c>
      <c r="M3300">
        <v>49.04</v>
      </c>
      <c r="N3300">
        <v>3.85</v>
      </c>
      <c r="O3300">
        <v>-2.35</v>
      </c>
      <c r="P3300">
        <f xml:space="preserve"> IF(Stock_Info[[#This Row],[Close Price]] &gt; Stock_Info[[#This Row],[Open Price]], 1, 0)</f>
        <v>0</v>
      </c>
      <c r="Q3300" t="str">
        <f>IF(AND(Stock_Info[[#This Row],[% Deli. Qty to Traded Qty]]&gt;80,Stock_Info[[#This Row],[No. of Trades]]&lt;3000),"Unusual Day","")</f>
        <v/>
      </c>
      <c r="R3300" t="str">
        <f>IF(AND(Stock_Info[[#This Row],[Spread High-Low]] &lt; 10, Stock_Info[[#This Row],[% Deli. Qty to Traded Qty]] &gt; 90), "Good Day", "")</f>
        <v/>
      </c>
    </row>
    <row r="3301" spans="1:18">
      <c r="A3301" t="s">
        <v>53</v>
      </c>
      <c r="B3301" s="1">
        <v>45839</v>
      </c>
      <c r="C3301" s="1" t="str">
        <f>"WEEK" &amp;" " &amp;  INT((DAY(Stock_Info[[#This Row],[Date]])+WEEKDAY(DATE(YEAR(Stock_Info[[#This Row],[Date]]),MONTH(Stock_Info[[#This Row],[Date]]),1))-1)/7)+1</f>
        <v>WEEK 1</v>
      </c>
      <c r="D3301" s="12">
        <v>214.85</v>
      </c>
      <c r="E3301" s="12">
        <v>219.35</v>
      </c>
      <c r="F3301" s="12">
        <v>211.55</v>
      </c>
      <c r="G3301" s="12">
        <v>218.75</v>
      </c>
      <c r="H3301" s="12">
        <v>216.53820186190549</v>
      </c>
      <c r="I3301">
        <v>469519</v>
      </c>
      <c r="J3301">
        <v>4306</v>
      </c>
      <c r="K3301" s="12">
        <v>101668800</v>
      </c>
      <c r="L3301">
        <v>211876</v>
      </c>
      <c r="M3301">
        <v>45.13</v>
      </c>
      <c r="N3301">
        <v>7.8</v>
      </c>
      <c r="O3301">
        <v>3.9</v>
      </c>
      <c r="P3301">
        <f xml:space="preserve"> IF(Stock_Info[[#This Row],[Close Price]] &gt; Stock_Info[[#This Row],[Open Price]], 1, 0)</f>
        <v>1</v>
      </c>
      <c r="Q3301" t="str">
        <f>IF(AND(Stock_Info[[#This Row],[% Deli. Qty to Traded Qty]]&gt;80,Stock_Info[[#This Row],[No. of Trades]]&lt;3000),"Unusual Day","")</f>
        <v/>
      </c>
      <c r="R3301" t="str">
        <f>IF(AND(Stock_Info[[#This Row],[Spread High-Low]] &lt; 10, Stock_Info[[#This Row],[% Deli. Qty to Traded Qty]] &gt; 90), "Good Day", "")</f>
        <v/>
      </c>
    </row>
    <row r="3302" spans="1:18">
      <c r="A3302" t="s">
        <v>53</v>
      </c>
      <c r="B3302" s="1">
        <v>45838</v>
      </c>
      <c r="C3302" s="1" t="str">
        <f>"WEEK" &amp;" " &amp;  INT((DAY(Stock_Info[[#This Row],[Date]])+WEEKDAY(DATE(YEAR(Stock_Info[[#This Row],[Date]]),MONTH(Stock_Info[[#This Row],[Date]]),1))-1)/7)+1</f>
        <v>WEEK 5</v>
      </c>
      <c r="D3302" s="12">
        <v>210.2</v>
      </c>
      <c r="E3302" s="12">
        <v>214.35</v>
      </c>
      <c r="F3302" s="12">
        <v>210.2</v>
      </c>
      <c r="G3302" s="12">
        <v>213.1</v>
      </c>
      <c r="H3302" s="12">
        <v>212.89587828338367</v>
      </c>
      <c r="I3302">
        <v>574712</v>
      </c>
      <c r="J3302">
        <v>5485</v>
      </c>
      <c r="K3302" s="12">
        <v>122353816</v>
      </c>
      <c r="L3302">
        <v>321156</v>
      </c>
      <c r="M3302">
        <v>55.88</v>
      </c>
      <c r="N3302">
        <v>4.1500000000000004</v>
      </c>
      <c r="O3302">
        <v>2.9</v>
      </c>
      <c r="P3302">
        <f xml:space="preserve"> IF(Stock_Info[[#This Row],[Close Price]] &gt; Stock_Info[[#This Row],[Open Price]], 1, 0)</f>
        <v>1</v>
      </c>
      <c r="Q3302" t="str">
        <f>IF(AND(Stock_Info[[#This Row],[% Deli. Qty to Traded Qty]]&gt;80,Stock_Info[[#This Row],[No. of Trades]]&lt;3000),"Unusual Day","")</f>
        <v/>
      </c>
      <c r="R3302" t="str">
        <f>IF(AND(Stock_Info[[#This Row],[Spread High-Low]] &lt; 10, Stock_Info[[#This Row],[% Deli. Qty to Traded Qty]] &gt; 90), "Good Day", "")</f>
        <v/>
      </c>
    </row>
    <row r="3303" spans="1:18">
      <c r="A3303" t="s">
        <v>53</v>
      </c>
      <c r="B3303" s="1">
        <v>45835</v>
      </c>
      <c r="C3303" s="1" t="str">
        <f>"WEEK" &amp;" " &amp;  INT((DAY(Stock_Info[[#This Row],[Date]])+WEEKDAY(DATE(YEAR(Stock_Info[[#This Row],[Date]]),MONTH(Stock_Info[[#This Row],[Date]]),1))-1)/7)+1</f>
        <v>WEEK 4</v>
      </c>
      <c r="D3303" s="12">
        <v>210.05</v>
      </c>
      <c r="E3303" s="12">
        <v>210.4</v>
      </c>
      <c r="F3303" s="12">
        <v>207.4</v>
      </c>
      <c r="G3303" s="12">
        <v>208.45</v>
      </c>
      <c r="H3303" s="12">
        <v>209.16887398356616</v>
      </c>
      <c r="I3303">
        <v>140442</v>
      </c>
      <c r="J3303">
        <v>1693</v>
      </c>
      <c r="K3303" s="12">
        <v>29376095</v>
      </c>
      <c r="L3303">
        <v>65062</v>
      </c>
      <c r="M3303">
        <v>46.33</v>
      </c>
      <c r="N3303">
        <v>3</v>
      </c>
      <c r="O3303">
        <v>-1.6</v>
      </c>
      <c r="P3303">
        <f xml:space="preserve"> IF(Stock_Info[[#This Row],[Close Price]] &gt; Stock_Info[[#This Row],[Open Price]], 1, 0)</f>
        <v>0</v>
      </c>
      <c r="Q3303" t="str">
        <f>IF(AND(Stock_Info[[#This Row],[% Deli. Qty to Traded Qty]]&gt;80,Stock_Info[[#This Row],[No. of Trades]]&lt;3000),"Unusual Day","")</f>
        <v/>
      </c>
      <c r="R3303" t="str">
        <f>IF(AND(Stock_Info[[#This Row],[Spread High-Low]] &lt; 10, Stock_Info[[#This Row],[% Deli. Qty to Traded Qty]] &gt; 90), "Good Day", "")</f>
        <v/>
      </c>
    </row>
    <row r="3304" spans="1:18">
      <c r="A3304" t="s">
        <v>53</v>
      </c>
      <c r="B3304" s="1">
        <v>45834</v>
      </c>
      <c r="C3304" s="1" t="str">
        <f>"WEEK" &amp;" " &amp;  INT((DAY(Stock_Info[[#This Row],[Date]])+WEEKDAY(DATE(YEAR(Stock_Info[[#This Row],[Date]]),MONTH(Stock_Info[[#This Row],[Date]]),1))-1)/7)+1</f>
        <v>WEEK 4</v>
      </c>
      <c r="D3304" s="12">
        <v>211.2</v>
      </c>
      <c r="E3304" s="12">
        <v>211.55</v>
      </c>
      <c r="F3304" s="12">
        <v>205.8</v>
      </c>
      <c r="G3304" s="12">
        <v>210</v>
      </c>
      <c r="H3304" s="12">
        <v>208.31784643676787</v>
      </c>
      <c r="I3304">
        <v>267538</v>
      </c>
      <c r="J3304">
        <v>3850</v>
      </c>
      <c r="K3304" s="12">
        <v>55732940</v>
      </c>
      <c r="L3304">
        <v>96177</v>
      </c>
      <c r="M3304">
        <v>35.950000000000003</v>
      </c>
      <c r="N3304">
        <v>5.75</v>
      </c>
      <c r="O3304">
        <v>-1.2</v>
      </c>
      <c r="P3304">
        <f xml:space="preserve"> IF(Stock_Info[[#This Row],[Close Price]] &gt; Stock_Info[[#This Row],[Open Price]], 1, 0)</f>
        <v>0</v>
      </c>
      <c r="Q3304" t="str">
        <f>IF(AND(Stock_Info[[#This Row],[% Deli. Qty to Traded Qty]]&gt;80,Stock_Info[[#This Row],[No. of Trades]]&lt;3000),"Unusual Day","")</f>
        <v/>
      </c>
      <c r="R3304" t="str">
        <f>IF(AND(Stock_Info[[#This Row],[Spread High-Low]] &lt; 10, Stock_Info[[#This Row],[% Deli. Qty to Traded Qty]] &gt; 90), "Good Day", "")</f>
        <v/>
      </c>
    </row>
    <row r="3305" spans="1:18">
      <c r="A3305" t="s">
        <v>53</v>
      </c>
      <c r="B3305" s="1">
        <v>45833</v>
      </c>
      <c r="C3305" s="1" t="str">
        <f>"WEEK" &amp;" " &amp;  INT((DAY(Stock_Info[[#This Row],[Date]])+WEEKDAY(DATE(YEAR(Stock_Info[[#This Row],[Date]]),MONTH(Stock_Info[[#This Row],[Date]]),1))-1)/7)+1</f>
        <v>WEEK 4</v>
      </c>
      <c r="D3305" s="12">
        <v>209.7</v>
      </c>
      <c r="E3305" s="12">
        <v>211.6</v>
      </c>
      <c r="F3305" s="12">
        <v>209.25</v>
      </c>
      <c r="G3305" s="12">
        <v>210.5</v>
      </c>
      <c r="H3305" s="12">
        <v>210.59736643846833</v>
      </c>
      <c r="I3305">
        <v>122116</v>
      </c>
      <c r="J3305">
        <v>1662</v>
      </c>
      <c r="K3305" s="12">
        <v>25717308</v>
      </c>
      <c r="L3305">
        <v>50951</v>
      </c>
      <c r="M3305">
        <v>41.72</v>
      </c>
      <c r="N3305">
        <v>2.35</v>
      </c>
      <c r="O3305">
        <v>0.8</v>
      </c>
      <c r="P3305">
        <f xml:space="preserve"> IF(Stock_Info[[#This Row],[Close Price]] &gt; Stock_Info[[#This Row],[Open Price]], 1, 0)</f>
        <v>1</v>
      </c>
      <c r="Q3305" t="str">
        <f>IF(AND(Stock_Info[[#This Row],[% Deli. Qty to Traded Qty]]&gt;80,Stock_Info[[#This Row],[No. of Trades]]&lt;3000),"Unusual Day","")</f>
        <v/>
      </c>
      <c r="R3305" t="str">
        <f>IF(AND(Stock_Info[[#This Row],[Spread High-Low]] &lt; 10, Stock_Info[[#This Row],[% Deli. Qty to Traded Qty]] &gt; 90), "Good Day", "")</f>
        <v/>
      </c>
    </row>
    <row r="3306" spans="1:18">
      <c r="A3306" t="s">
        <v>53</v>
      </c>
      <c r="B3306" s="1">
        <v>45832</v>
      </c>
      <c r="C3306" s="1" t="str">
        <f>"WEEK" &amp;" " &amp;  INT((DAY(Stock_Info[[#This Row],[Date]])+WEEKDAY(DATE(YEAR(Stock_Info[[#This Row],[Date]]),MONTH(Stock_Info[[#This Row],[Date]]),1))-1)/7)+1</f>
        <v>WEEK 4</v>
      </c>
      <c r="D3306" s="12">
        <v>208.05</v>
      </c>
      <c r="E3306" s="12">
        <v>209.9</v>
      </c>
      <c r="F3306" s="12">
        <v>207.3</v>
      </c>
      <c r="G3306" s="12">
        <v>209.2</v>
      </c>
      <c r="H3306" s="12">
        <v>208.75399968887984</v>
      </c>
      <c r="I3306">
        <v>83569</v>
      </c>
      <c r="J3306">
        <v>1353</v>
      </c>
      <c r="K3306" s="12">
        <v>17445363</v>
      </c>
      <c r="L3306">
        <v>45086</v>
      </c>
      <c r="M3306">
        <v>53.95</v>
      </c>
      <c r="N3306">
        <v>2.6</v>
      </c>
      <c r="O3306">
        <v>1.1499999999999999</v>
      </c>
      <c r="P3306">
        <f xml:space="preserve"> IF(Stock_Info[[#This Row],[Close Price]] &gt; Stock_Info[[#This Row],[Open Price]], 1, 0)</f>
        <v>1</v>
      </c>
      <c r="Q3306" t="str">
        <f>IF(AND(Stock_Info[[#This Row],[% Deli. Qty to Traded Qty]]&gt;80,Stock_Info[[#This Row],[No. of Trades]]&lt;3000),"Unusual Day","")</f>
        <v/>
      </c>
      <c r="R3306" t="str">
        <f>IF(AND(Stock_Info[[#This Row],[Spread High-Low]] &lt; 10, Stock_Info[[#This Row],[% Deli. Qty to Traded Qty]] &gt; 90), "Good Day", "")</f>
        <v/>
      </c>
    </row>
    <row r="3307" spans="1:18">
      <c r="A3307" t="s">
        <v>53</v>
      </c>
      <c r="B3307" s="1">
        <v>45831</v>
      </c>
      <c r="C3307" s="1" t="str">
        <f>"WEEK" &amp;" " &amp;  INT((DAY(Stock_Info[[#This Row],[Date]])+WEEKDAY(DATE(YEAR(Stock_Info[[#This Row],[Date]]),MONTH(Stock_Info[[#This Row],[Date]]),1))-1)/7)+1</f>
        <v>WEEK 4</v>
      </c>
      <c r="D3307" s="12">
        <v>204.65</v>
      </c>
      <c r="E3307" s="12">
        <v>208.35</v>
      </c>
      <c r="F3307" s="12">
        <v>204.65</v>
      </c>
      <c r="G3307" s="12">
        <v>206.9</v>
      </c>
      <c r="H3307" s="12">
        <v>206.67565520499079</v>
      </c>
      <c r="I3307">
        <v>122786</v>
      </c>
      <c r="J3307">
        <v>2205</v>
      </c>
      <c r="K3307" s="12">
        <v>25376877</v>
      </c>
      <c r="L3307">
        <v>76253</v>
      </c>
      <c r="M3307">
        <v>62.1</v>
      </c>
      <c r="N3307">
        <v>3.7</v>
      </c>
      <c r="O3307">
        <v>2.25</v>
      </c>
      <c r="P3307">
        <f xml:space="preserve"> IF(Stock_Info[[#This Row],[Close Price]] &gt; Stock_Info[[#This Row],[Open Price]], 1, 0)</f>
        <v>1</v>
      </c>
      <c r="Q3307" t="str">
        <f>IF(AND(Stock_Info[[#This Row],[% Deli. Qty to Traded Qty]]&gt;80,Stock_Info[[#This Row],[No. of Trades]]&lt;3000),"Unusual Day","")</f>
        <v/>
      </c>
      <c r="R3307" t="str">
        <f>IF(AND(Stock_Info[[#This Row],[Spread High-Low]] &lt; 10, Stock_Info[[#This Row],[% Deli. Qty to Traded Qty]] &gt; 90), "Good Day", "")</f>
        <v/>
      </c>
    </row>
    <row r="3308" spans="1:18">
      <c r="A3308" t="s">
        <v>53</v>
      </c>
      <c r="B3308" s="1">
        <v>45828</v>
      </c>
      <c r="C3308" s="1" t="str">
        <f>"WEEK" &amp;" " &amp;  INT((DAY(Stock_Info[[#This Row],[Date]])+WEEKDAY(DATE(YEAR(Stock_Info[[#This Row],[Date]]),MONTH(Stock_Info[[#This Row],[Date]]),1))-1)/7)+1</f>
        <v>WEEK 3</v>
      </c>
      <c r="D3308" s="12">
        <v>203.5</v>
      </c>
      <c r="E3308" s="12">
        <v>207.9</v>
      </c>
      <c r="F3308" s="12">
        <v>203.5</v>
      </c>
      <c r="G3308" s="12">
        <v>207.65</v>
      </c>
      <c r="H3308" s="12">
        <v>205.81249316394658</v>
      </c>
      <c r="I3308">
        <v>429707</v>
      </c>
      <c r="J3308">
        <v>5117</v>
      </c>
      <c r="K3308" s="12">
        <v>88439069</v>
      </c>
      <c r="L3308">
        <v>311963</v>
      </c>
      <c r="M3308">
        <v>72.599999999999994</v>
      </c>
      <c r="N3308">
        <v>4.4000000000000004</v>
      </c>
      <c r="O3308">
        <v>4.1500000000000004</v>
      </c>
      <c r="P3308">
        <f xml:space="preserve"> IF(Stock_Info[[#This Row],[Close Price]] &gt; Stock_Info[[#This Row],[Open Price]], 1, 0)</f>
        <v>1</v>
      </c>
      <c r="Q3308" t="str">
        <f>IF(AND(Stock_Info[[#This Row],[% Deli. Qty to Traded Qty]]&gt;80,Stock_Info[[#This Row],[No. of Trades]]&lt;3000),"Unusual Day","")</f>
        <v/>
      </c>
      <c r="R3308" t="str">
        <f>IF(AND(Stock_Info[[#This Row],[Spread High-Low]] &lt; 10, Stock_Info[[#This Row],[% Deli. Qty to Traded Qty]] &gt; 90), "Good Day", "")</f>
        <v/>
      </c>
    </row>
    <row r="3309" spans="1:18">
      <c r="A3309" t="s">
        <v>53</v>
      </c>
      <c r="B3309" s="1">
        <v>45827</v>
      </c>
      <c r="C3309" s="1" t="str">
        <f>"WEEK" &amp;" " &amp;  INT((DAY(Stock_Info[[#This Row],[Date]])+WEEKDAY(DATE(YEAR(Stock_Info[[#This Row],[Date]]),MONTH(Stock_Info[[#This Row],[Date]]),1))-1)/7)+1</f>
        <v>WEEK 3</v>
      </c>
      <c r="D3309" s="12">
        <v>207.45</v>
      </c>
      <c r="E3309" s="12">
        <v>209.5</v>
      </c>
      <c r="F3309" s="12">
        <v>203.4</v>
      </c>
      <c r="G3309" s="12">
        <v>203.8</v>
      </c>
      <c r="H3309" s="12">
        <v>206.5398047933414</v>
      </c>
      <c r="I3309">
        <v>133602</v>
      </c>
      <c r="J3309">
        <v>1924</v>
      </c>
      <c r="K3309" s="12">
        <v>27594131</v>
      </c>
      <c r="L3309">
        <v>43332</v>
      </c>
      <c r="M3309">
        <v>32.43</v>
      </c>
      <c r="N3309">
        <v>6.1</v>
      </c>
      <c r="O3309">
        <v>-3.65</v>
      </c>
      <c r="P3309">
        <f xml:space="preserve"> IF(Stock_Info[[#This Row],[Close Price]] &gt; Stock_Info[[#This Row],[Open Price]], 1, 0)</f>
        <v>0</v>
      </c>
      <c r="Q3309" t="str">
        <f>IF(AND(Stock_Info[[#This Row],[% Deli. Qty to Traded Qty]]&gt;80,Stock_Info[[#This Row],[No. of Trades]]&lt;3000),"Unusual Day","")</f>
        <v/>
      </c>
      <c r="R3309" t="str">
        <f>IF(AND(Stock_Info[[#This Row],[Spread High-Low]] &lt; 10, Stock_Info[[#This Row],[% Deli. Qty to Traded Qty]] &gt; 90), "Good Day", "")</f>
        <v/>
      </c>
    </row>
    <row r="3310" spans="1:18">
      <c r="A3310" t="s">
        <v>53</v>
      </c>
      <c r="B3310" s="1">
        <v>45826</v>
      </c>
      <c r="C3310" s="1" t="str">
        <f>"WEEK" &amp;" " &amp;  INT((DAY(Stock_Info[[#This Row],[Date]])+WEEKDAY(DATE(YEAR(Stock_Info[[#This Row],[Date]]),MONTH(Stock_Info[[#This Row],[Date]]),1))-1)/7)+1</f>
        <v>WEEK 3</v>
      </c>
      <c r="D3310" s="12">
        <v>204.75</v>
      </c>
      <c r="E3310" s="12">
        <v>208.4</v>
      </c>
      <c r="F3310" s="12">
        <v>204.75</v>
      </c>
      <c r="G3310" s="12">
        <v>207.05</v>
      </c>
      <c r="H3310" s="12">
        <v>206.01205412309577</v>
      </c>
      <c r="I3310">
        <v>962990</v>
      </c>
      <c r="J3310">
        <v>3046</v>
      </c>
      <c r="K3310" s="12">
        <v>198387548</v>
      </c>
      <c r="L3310">
        <v>755805</v>
      </c>
      <c r="M3310">
        <v>78.489999999999995</v>
      </c>
      <c r="N3310">
        <v>3.65</v>
      </c>
      <c r="O3310">
        <v>2.2999999999999998</v>
      </c>
      <c r="P3310">
        <f xml:space="preserve"> IF(Stock_Info[[#This Row],[Close Price]] &gt; Stock_Info[[#This Row],[Open Price]], 1, 0)</f>
        <v>1</v>
      </c>
      <c r="Q3310" t="str">
        <f>IF(AND(Stock_Info[[#This Row],[% Deli. Qty to Traded Qty]]&gt;80,Stock_Info[[#This Row],[No. of Trades]]&lt;3000),"Unusual Day","")</f>
        <v/>
      </c>
      <c r="R3310" t="str">
        <f>IF(AND(Stock_Info[[#This Row],[Spread High-Low]] &lt; 10, Stock_Info[[#This Row],[% Deli. Qty to Traded Qty]] &gt; 90), "Good Day", "")</f>
        <v/>
      </c>
    </row>
    <row r="3311" spans="1:18">
      <c r="A3311" t="s">
        <v>53</v>
      </c>
      <c r="B3311" s="1">
        <v>45825</v>
      </c>
      <c r="C3311" s="1" t="str">
        <f>"WEEK" &amp;" " &amp;  INT((DAY(Stock_Info[[#This Row],[Date]])+WEEKDAY(DATE(YEAR(Stock_Info[[#This Row],[Date]]),MONTH(Stock_Info[[#This Row],[Date]]),1))-1)/7)+1</f>
        <v>WEEK 3</v>
      </c>
      <c r="D3311" s="12">
        <v>206.1</v>
      </c>
      <c r="E3311" s="12">
        <v>207</v>
      </c>
      <c r="F3311" s="12">
        <v>204.1</v>
      </c>
      <c r="G3311" s="12">
        <v>204.75</v>
      </c>
      <c r="H3311" s="12">
        <v>204.94883746180454</v>
      </c>
      <c r="I3311">
        <v>257884</v>
      </c>
      <c r="J3311">
        <v>3013</v>
      </c>
      <c r="K3311" s="12">
        <v>52853026</v>
      </c>
      <c r="L3311">
        <v>167310</v>
      </c>
      <c r="M3311">
        <v>64.88</v>
      </c>
      <c r="N3311">
        <v>2.9</v>
      </c>
      <c r="O3311">
        <v>-1.35</v>
      </c>
      <c r="P3311">
        <f xml:space="preserve"> IF(Stock_Info[[#This Row],[Close Price]] &gt; Stock_Info[[#This Row],[Open Price]], 1, 0)</f>
        <v>0</v>
      </c>
      <c r="Q3311" t="str">
        <f>IF(AND(Stock_Info[[#This Row],[% Deli. Qty to Traded Qty]]&gt;80,Stock_Info[[#This Row],[No. of Trades]]&lt;3000),"Unusual Day","")</f>
        <v/>
      </c>
      <c r="R3311" t="str">
        <f>IF(AND(Stock_Info[[#This Row],[Spread High-Low]] &lt; 10, Stock_Info[[#This Row],[% Deli. Qty to Traded Qty]] &gt; 90), "Good Day", "")</f>
        <v/>
      </c>
    </row>
    <row r="3312" spans="1:18">
      <c r="A3312" t="s">
        <v>53</v>
      </c>
      <c r="B3312" s="1">
        <v>45824</v>
      </c>
      <c r="C3312" s="1" t="str">
        <f>"WEEK" &amp;" " &amp;  INT((DAY(Stock_Info[[#This Row],[Date]])+WEEKDAY(DATE(YEAR(Stock_Info[[#This Row],[Date]]),MONTH(Stock_Info[[#This Row],[Date]]),1))-1)/7)+1</f>
        <v>WEEK 3</v>
      </c>
      <c r="D3312" s="12">
        <v>201.3</v>
      </c>
      <c r="E3312" s="12">
        <v>206</v>
      </c>
      <c r="F3312" s="12">
        <v>201.3</v>
      </c>
      <c r="G3312" s="12">
        <v>205.5</v>
      </c>
      <c r="H3312" s="12">
        <v>204.33419311047004</v>
      </c>
      <c r="I3312">
        <v>58930</v>
      </c>
      <c r="J3312">
        <v>1000</v>
      </c>
      <c r="K3312" s="12">
        <v>12041414</v>
      </c>
      <c r="L3312">
        <v>22086</v>
      </c>
      <c r="M3312">
        <v>37.479999999999997</v>
      </c>
      <c r="N3312">
        <v>4.7</v>
      </c>
      <c r="O3312">
        <v>4.2</v>
      </c>
      <c r="P3312">
        <f xml:space="preserve"> IF(Stock_Info[[#This Row],[Close Price]] &gt; Stock_Info[[#This Row],[Open Price]], 1, 0)</f>
        <v>1</v>
      </c>
      <c r="Q3312" t="str">
        <f>IF(AND(Stock_Info[[#This Row],[% Deli. Qty to Traded Qty]]&gt;80,Stock_Info[[#This Row],[No. of Trades]]&lt;3000),"Unusual Day","")</f>
        <v/>
      </c>
      <c r="R3312" t="str">
        <f>IF(AND(Stock_Info[[#This Row],[Spread High-Low]] &lt; 10, Stock_Info[[#This Row],[% Deli. Qty to Traded Qty]] &gt; 90), "Good Day", "")</f>
        <v/>
      </c>
    </row>
    <row r="3313" spans="1:18">
      <c r="A3313" t="s">
        <v>53</v>
      </c>
      <c r="B3313" s="1">
        <v>45821</v>
      </c>
      <c r="C3313" s="1" t="str">
        <f>"WEEK" &amp;" " &amp;  INT((DAY(Stock_Info[[#This Row],[Date]])+WEEKDAY(DATE(YEAR(Stock_Info[[#This Row],[Date]]),MONTH(Stock_Info[[#This Row],[Date]]),1))-1)/7)+1</f>
        <v>WEEK 2</v>
      </c>
      <c r="D3313" s="12">
        <v>202.5</v>
      </c>
      <c r="E3313" s="12">
        <v>206</v>
      </c>
      <c r="F3313" s="12">
        <v>202.5</v>
      </c>
      <c r="G3313" s="12">
        <v>205.3</v>
      </c>
      <c r="H3313" s="12">
        <v>204.74537525714419</v>
      </c>
      <c r="I3313">
        <v>129791</v>
      </c>
      <c r="J3313">
        <v>1336</v>
      </c>
      <c r="K3313" s="12">
        <v>26574107</v>
      </c>
      <c r="L3313">
        <v>71859</v>
      </c>
      <c r="M3313">
        <v>55.37</v>
      </c>
      <c r="N3313">
        <v>3.5</v>
      </c>
      <c r="O3313">
        <v>2.8</v>
      </c>
      <c r="P3313">
        <f xml:space="preserve"> IF(Stock_Info[[#This Row],[Close Price]] &gt; Stock_Info[[#This Row],[Open Price]], 1, 0)</f>
        <v>1</v>
      </c>
      <c r="Q3313" t="str">
        <f>IF(AND(Stock_Info[[#This Row],[% Deli. Qty to Traded Qty]]&gt;80,Stock_Info[[#This Row],[No. of Trades]]&lt;3000),"Unusual Day","")</f>
        <v/>
      </c>
      <c r="R3313" t="str">
        <f>IF(AND(Stock_Info[[#This Row],[Spread High-Low]] &lt; 10, Stock_Info[[#This Row],[% Deli. Qty to Traded Qty]] &gt; 90), "Good Day", "")</f>
        <v/>
      </c>
    </row>
    <row r="3314" spans="1:18">
      <c r="A3314" t="s">
        <v>53</v>
      </c>
      <c r="B3314" s="1">
        <v>45820</v>
      </c>
      <c r="C3314" s="1" t="str">
        <f>"WEEK" &amp;" " &amp;  INT((DAY(Stock_Info[[#This Row],[Date]])+WEEKDAY(DATE(YEAR(Stock_Info[[#This Row],[Date]]),MONTH(Stock_Info[[#This Row],[Date]]),1))-1)/7)+1</f>
        <v>WEEK 2</v>
      </c>
      <c r="D3314" s="12">
        <v>208.3</v>
      </c>
      <c r="E3314" s="12">
        <v>208.3</v>
      </c>
      <c r="F3314" s="12">
        <v>205.8</v>
      </c>
      <c r="G3314" s="12">
        <v>206.25</v>
      </c>
      <c r="H3314" s="12">
        <v>206.7423604913086</v>
      </c>
      <c r="I3314">
        <v>164703</v>
      </c>
      <c r="J3314">
        <v>2956</v>
      </c>
      <c r="K3314" s="12">
        <v>34051087</v>
      </c>
      <c r="L3314">
        <v>93605</v>
      </c>
      <c r="M3314">
        <v>56.83</v>
      </c>
      <c r="N3314">
        <v>2.5</v>
      </c>
      <c r="O3314">
        <v>-2.0499999999999998</v>
      </c>
      <c r="P3314">
        <f xml:space="preserve"> IF(Stock_Info[[#This Row],[Close Price]] &gt; Stock_Info[[#This Row],[Open Price]], 1, 0)</f>
        <v>0</v>
      </c>
      <c r="Q3314" t="str">
        <f>IF(AND(Stock_Info[[#This Row],[% Deli. Qty to Traded Qty]]&gt;80,Stock_Info[[#This Row],[No. of Trades]]&lt;3000),"Unusual Day","")</f>
        <v/>
      </c>
      <c r="R3314" t="str">
        <f>IF(AND(Stock_Info[[#This Row],[Spread High-Low]] &lt; 10, Stock_Info[[#This Row],[% Deli. Qty to Traded Qty]] &gt; 90), "Good Day", "")</f>
        <v/>
      </c>
    </row>
    <row r="3315" spans="1:18">
      <c r="A3315" t="s">
        <v>53</v>
      </c>
      <c r="B3315" s="1">
        <v>45819</v>
      </c>
      <c r="C3315" s="1" t="str">
        <f>"WEEK" &amp;" " &amp;  INT((DAY(Stock_Info[[#This Row],[Date]])+WEEKDAY(DATE(YEAR(Stock_Info[[#This Row],[Date]]),MONTH(Stock_Info[[#This Row],[Date]]),1))-1)/7)+1</f>
        <v>WEEK 2</v>
      </c>
      <c r="D3315" s="12">
        <v>211.45</v>
      </c>
      <c r="E3315" s="12">
        <v>211.55</v>
      </c>
      <c r="F3315" s="12">
        <v>207.65</v>
      </c>
      <c r="G3315" s="12">
        <v>208.15</v>
      </c>
      <c r="H3315" s="12">
        <v>209.58951103145964</v>
      </c>
      <c r="I3315">
        <v>82582</v>
      </c>
      <c r="J3315">
        <v>1502</v>
      </c>
      <c r="K3315" s="12">
        <v>17308321</v>
      </c>
      <c r="L3315">
        <v>33164</v>
      </c>
      <c r="M3315">
        <v>40.159999999999997</v>
      </c>
      <c r="N3315">
        <v>3.9</v>
      </c>
      <c r="O3315">
        <v>-3.3</v>
      </c>
      <c r="P3315">
        <f xml:space="preserve"> IF(Stock_Info[[#This Row],[Close Price]] &gt; Stock_Info[[#This Row],[Open Price]], 1, 0)</f>
        <v>0</v>
      </c>
      <c r="Q3315" t="str">
        <f>IF(AND(Stock_Info[[#This Row],[% Deli. Qty to Traded Qty]]&gt;80,Stock_Info[[#This Row],[No. of Trades]]&lt;3000),"Unusual Day","")</f>
        <v/>
      </c>
      <c r="R3315" t="str">
        <f>IF(AND(Stock_Info[[#This Row],[Spread High-Low]] &lt; 10, Stock_Info[[#This Row],[% Deli. Qty to Traded Qty]] &gt; 90), "Good Day", "")</f>
        <v/>
      </c>
    </row>
    <row r="3316" spans="1:18">
      <c r="A3316" t="s">
        <v>53</v>
      </c>
      <c r="B3316" s="1">
        <v>45818</v>
      </c>
      <c r="C3316" s="1" t="str">
        <f>"WEEK" &amp;" " &amp;  INT((DAY(Stock_Info[[#This Row],[Date]])+WEEKDAY(DATE(YEAR(Stock_Info[[#This Row],[Date]]),MONTH(Stock_Info[[#This Row],[Date]]),1))-1)/7)+1</f>
        <v>WEEK 2</v>
      </c>
      <c r="D3316" s="12">
        <v>213</v>
      </c>
      <c r="E3316" s="12">
        <v>214.5</v>
      </c>
      <c r="F3316" s="12">
        <v>210.5</v>
      </c>
      <c r="G3316" s="12">
        <v>210.95</v>
      </c>
      <c r="H3316" s="12">
        <v>212.68812986943919</v>
      </c>
      <c r="I3316">
        <v>150428</v>
      </c>
      <c r="J3316">
        <v>2049</v>
      </c>
      <c r="K3316" s="12">
        <v>31994250</v>
      </c>
      <c r="L3316">
        <v>69688</v>
      </c>
      <c r="M3316">
        <v>46.33</v>
      </c>
      <c r="N3316">
        <v>4</v>
      </c>
      <c r="O3316">
        <v>-2.0499999999999998</v>
      </c>
      <c r="P3316">
        <f xml:space="preserve"> IF(Stock_Info[[#This Row],[Close Price]] &gt; Stock_Info[[#This Row],[Open Price]], 1, 0)</f>
        <v>0</v>
      </c>
      <c r="Q3316" t="str">
        <f>IF(AND(Stock_Info[[#This Row],[% Deli. Qty to Traded Qty]]&gt;80,Stock_Info[[#This Row],[No. of Trades]]&lt;3000),"Unusual Day","")</f>
        <v/>
      </c>
      <c r="R3316" t="str">
        <f>IF(AND(Stock_Info[[#This Row],[Spread High-Low]] &lt; 10, Stock_Info[[#This Row],[% Deli. Qty to Traded Qty]] &gt; 90), "Good Day", "")</f>
        <v/>
      </c>
    </row>
    <row r="3317" spans="1:18">
      <c r="A3317" t="s">
        <v>53</v>
      </c>
      <c r="B3317" s="1">
        <v>45817</v>
      </c>
      <c r="C3317" s="1" t="str">
        <f>"WEEK" &amp;" " &amp;  INT((DAY(Stock_Info[[#This Row],[Date]])+WEEKDAY(DATE(YEAR(Stock_Info[[#This Row],[Date]]),MONTH(Stock_Info[[#This Row],[Date]]),1))-1)/7)+1</f>
        <v>WEEK 2</v>
      </c>
      <c r="D3317" s="12">
        <v>208.45</v>
      </c>
      <c r="E3317" s="12">
        <v>213.65</v>
      </c>
      <c r="F3317" s="12">
        <v>208</v>
      </c>
      <c r="G3317" s="12">
        <v>212.65</v>
      </c>
      <c r="H3317" s="12">
        <v>211.82449211657323</v>
      </c>
      <c r="I3317">
        <v>654284</v>
      </c>
      <c r="J3317">
        <v>9688</v>
      </c>
      <c r="K3317" s="12">
        <v>138593376</v>
      </c>
      <c r="L3317">
        <v>437834</v>
      </c>
      <c r="M3317">
        <v>66.92</v>
      </c>
      <c r="N3317">
        <v>5.65</v>
      </c>
      <c r="O3317">
        <v>4.2</v>
      </c>
      <c r="P3317">
        <f xml:space="preserve"> IF(Stock_Info[[#This Row],[Close Price]] &gt; Stock_Info[[#This Row],[Open Price]], 1, 0)</f>
        <v>1</v>
      </c>
      <c r="Q3317" t="str">
        <f>IF(AND(Stock_Info[[#This Row],[% Deli. Qty to Traded Qty]]&gt;80,Stock_Info[[#This Row],[No. of Trades]]&lt;3000),"Unusual Day","")</f>
        <v/>
      </c>
      <c r="R3317" t="str">
        <f>IF(AND(Stock_Info[[#This Row],[Spread High-Low]] &lt; 10, Stock_Info[[#This Row],[% Deli. Qty to Traded Qty]] &gt; 90), "Good Day", "")</f>
        <v/>
      </c>
    </row>
    <row r="3318" spans="1:18">
      <c r="A3318" t="s">
        <v>53</v>
      </c>
      <c r="B3318" s="1">
        <v>45814</v>
      </c>
      <c r="C3318" s="1" t="str">
        <f>"WEEK" &amp;" " &amp;  INT((DAY(Stock_Info[[#This Row],[Date]])+WEEKDAY(DATE(YEAR(Stock_Info[[#This Row],[Date]]),MONTH(Stock_Info[[#This Row],[Date]]),1))-1)/7)+1</f>
        <v>WEEK 1</v>
      </c>
      <c r="D3318" s="12">
        <v>207</v>
      </c>
      <c r="E3318" s="12">
        <v>212.45</v>
      </c>
      <c r="F3318" s="12">
        <v>203.75</v>
      </c>
      <c r="G3318" s="12">
        <v>207.85</v>
      </c>
      <c r="H3318" s="12">
        <v>207.81253136946043</v>
      </c>
      <c r="I3318">
        <v>316789</v>
      </c>
      <c r="J3318">
        <v>3493</v>
      </c>
      <c r="K3318" s="12">
        <v>65832724</v>
      </c>
      <c r="L3318">
        <v>136725</v>
      </c>
      <c r="M3318">
        <v>43.16</v>
      </c>
      <c r="N3318">
        <v>8.6999999999999993</v>
      </c>
      <c r="O3318">
        <v>0.85</v>
      </c>
      <c r="P3318">
        <f xml:space="preserve"> IF(Stock_Info[[#This Row],[Close Price]] &gt; Stock_Info[[#This Row],[Open Price]], 1, 0)</f>
        <v>1</v>
      </c>
      <c r="Q3318" t="str">
        <f>IF(AND(Stock_Info[[#This Row],[% Deli. Qty to Traded Qty]]&gt;80,Stock_Info[[#This Row],[No. of Trades]]&lt;3000),"Unusual Day","")</f>
        <v/>
      </c>
      <c r="R3318" t="str">
        <f>IF(AND(Stock_Info[[#This Row],[Spread High-Low]] &lt; 10, Stock_Info[[#This Row],[% Deli. Qty to Traded Qty]] &gt; 90), "Good Day", "")</f>
        <v/>
      </c>
    </row>
    <row r="3319" spans="1:18">
      <c r="A3319" t="s">
        <v>53</v>
      </c>
      <c r="B3319" s="1">
        <v>45813</v>
      </c>
      <c r="C3319" s="1" t="str">
        <f>"WEEK" &amp;" " &amp;  INT((DAY(Stock_Info[[#This Row],[Date]])+WEEKDAY(DATE(YEAR(Stock_Info[[#This Row],[Date]]),MONTH(Stock_Info[[#This Row],[Date]]),1))-1)/7)+1</f>
        <v>WEEK 1</v>
      </c>
      <c r="D3319" s="12">
        <v>211.85</v>
      </c>
      <c r="E3319" s="12">
        <v>211.85</v>
      </c>
      <c r="F3319" s="12">
        <v>206.45</v>
      </c>
      <c r="G3319" s="12">
        <v>207</v>
      </c>
      <c r="H3319" s="12">
        <v>208.37442394583965</v>
      </c>
      <c r="I3319">
        <v>266468</v>
      </c>
      <c r="J3319">
        <v>4469</v>
      </c>
      <c r="K3319" s="12">
        <v>55525116</v>
      </c>
      <c r="L3319">
        <v>139989</v>
      </c>
      <c r="M3319">
        <v>52.54</v>
      </c>
      <c r="N3319">
        <v>5.4</v>
      </c>
      <c r="O3319">
        <v>-4.8499999999999996</v>
      </c>
      <c r="P3319">
        <f xml:space="preserve"> IF(Stock_Info[[#This Row],[Close Price]] &gt; Stock_Info[[#This Row],[Open Price]], 1, 0)</f>
        <v>0</v>
      </c>
      <c r="Q3319" t="str">
        <f>IF(AND(Stock_Info[[#This Row],[% Deli. Qty to Traded Qty]]&gt;80,Stock_Info[[#This Row],[No. of Trades]]&lt;3000),"Unusual Day","")</f>
        <v/>
      </c>
      <c r="R3319" t="str">
        <f>IF(AND(Stock_Info[[#This Row],[Spread High-Low]] &lt; 10, Stock_Info[[#This Row],[% Deli. Qty to Traded Qty]] &gt; 90), "Good Day", "")</f>
        <v/>
      </c>
    </row>
    <row r="3320" spans="1:18">
      <c r="A3320" t="s">
        <v>53</v>
      </c>
      <c r="B3320" s="1">
        <v>45812</v>
      </c>
      <c r="C3320" s="1" t="str">
        <f>"WEEK" &amp;" " &amp;  INT((DAY(Stock_Info[[#This Row],[Date]])+WEEKDAY(DATE(YEAR(Stock_Info[[#This Row],[Date]]),MONTH(Stock_Info[[#This Row],[Date]]),1))-1)/7)+1</f>
        <v>WEEK 1</v>
      </c>
      <c r="D3320" s="12">
        <v>212.05</v>
      </c>
      <c r="E3320" s="12">
        <v>212.15</v>
      </c>
      <c r="F3320" s="12">
        <v>207.3</v>
      </c>
      <c r="G3320" s="12">
        <v>211</v>
      </c>
      <c r="H3320" s="12">
        <v>207.8189682965853</v>
      </c>
      <c r="I3320">
        <v>1826901</v>
      </c>
      <c r="J3320">
        <v>6499</v>
      </c>
      <c r="K3320" s="12">
        <v>379664681</v>
      </c>
      <c r="L3320">
        <v>1605656</v>
      </c>
      <c r="M3320">
        <v>87.89</v>
      </c>
      <c r="N3320">
        <v>4.8499999999999996</v>
      </c>
      <c r="O3320">
        <v>-1.05</v>
      </c>
      <c r="P3320">
        <f xml:space="preserve"> IF(Stock_Info[[#This Row],[Close Price]] &gt; Stock_Info[[#This Row],[Open Price]], 1, 0)</f>
        <v>0</v>
      </c>
      <c r="Q3320" t="str">
        <f>IF(AND(Stock_Info[[#This Row],[% Deli. Qty to Traded Qty]]&gt;80,Stock_Info[[#This Row],[No. of Trades]]&lt;3000),"Unusual Day","")</f>
        <v/>
      </c>
      <c r="R3320" t="str">
        <f>IF(AND(Stock_Info[[#This Row],[Spread High-Low]] &lt; 10, Stock_Info[[#This Row],[% Deli. Qty to Traded Qty]] &gt; 90), "Good Day", "")</f>
        <v/>
      </c>
    </row>
    <row r="3321" spans="1:18">
      <c r="A3321" t="s">
        <v>53</v>
      </c>
      <c r="B3321" s="1">
        <v>45811</v>
      </c>
      <c r="C3321" s="1" t="str">
        <f>"WEEK" &amp;" " &amp;  INT((DAY(Stock_Info[[#This Row],[Date]])+WEEKDAY(DATE(YEAR(Stock_Info[[#This Row],[Date]]),MONTH(Stock_Info[[#This Row],[Date]]),1))-1)/7)+1</f>
        <v>WEEK 1</v>
      </c>
      <c r="D3321" s="12">
        <v>207.4</v>
      </c>
      <c r="E3321" s="12">
        <v>213.3</v>
      </c>
      <c r="F3321" s="12">
        <v>207.1</v>
      </c>
      <c r="G3321" s="12">
        <v>211.2</v>
      </c>
      <c r="H3321" s="12">
        <v>210.75857435986492</v>
      </c>
      <c r="I3321">
        <v>875284</v>
      </c>
      <c r="J3321">
        <v>7960</v>
      </c>
      <c r="K3321" s="12">
        <v>184473608</v>
      </c>
      <c r="L3321">
        <v>400593</v>
      </c>
      <c r="M3321">
        <v>45.77</v>
      </c>
      <c r="N3321">
        <v>6.2</v>
      </c>
      <c r="O3321">
        <v>3.8</v>
      </c>
      <c r="P3321">
        <f xml:space="preserve"> IF(Stock_Info[[#This Row],[Close Price]] &gt; Stock_Info[[#This Row],[Open Price]], 1, 0)</f>
        <v>1</v>
      </c>
      <c r="Q3321" t="str">
        <f>IF(AND(Stock_Info[[#This Row],[% Deli. Qty to Traded Qty]]&gt;80,Stock_Info[[#This Row],[No. of Trades]]&lt;3000),"Unusual Day","")</f>
        <v/>
      </c>
      <c r="R3321" t="str">
        <f>IF(AND(Stock_Info[[#This Row],[Spread High-Low]] &lt; 10, Stock_Info[[#This Row],[% Deli. Qty to Traded Qty]] &gt; 90), "Good Day", "")</f>
        <v/>
      </c>
    </row>
    <row r="3322" spans="1:18">
      <c r="A3322" t="s">
        <v>53</v>
      </c>
      <c r="B3322" s="1">
        <v>45810</v>
      </c>
      <c r="C3322" s="1" t="str">
        <f>"WEEK" &amp;" " &amp;  INT((DAY(Stock_Info[[#This Row],[Date]])+WEEKDAY(DATE(YEAR(Stock_Info[[#This Row],[Date]]),MONTH(Stock_Info[[#This Row],[Date]]),1))-1)/7)+1</f>
        <v>WEEK 1</v>
      </c>
      <c r="D3322" s="12">
        <v>203.45</v>
      </c>
      <c r="E3322" s="12">
        <v>207.2</v>
      </c>
      <c r="F3322" s="12">
        <v>201.75</v>
      </c>
      <c r="G3322" s="12">
        <v>206.3</v>
      </c>
      <c r="H3322" s="12">
        <v>205.43830732648274</v>
      </c>
      <c r="I3322">
        <v>307419</v>
      </c>
      <c r="J3322">
        <v>3477</v>
      </c>
      <c r="K3322" s="12">
        <v>63155639</v>
      </c>
      <c r="L3322">
        <v>134915</v>
      </c>
      <c r="M3322">
        <v>43.89</v>
      </c>
      <c r="N3322">
        <v>5.45</v>
      </c>
      <c r="O3322">
        <v>2.85</v>
      </c>
      <c r="P3322">
        <f xml:space="preserve"> IF(Stock_Info[[#This Row],[Close Price]] &gt; Stock_Info[[#This Row],[Open Price]], 1, 0)</f>
        <v>1</v>
      </c>
      <c r="Q3322" t="str">
        <f>IF(AND(Stock_Info[[#This Row],[% Deli. Qty to Traded Qty]]&gt;80,Stock_Info[[#This Row],[No. of Trades]]&lt;3000),"Unusual Day","")</f>
        <v/>
      </c>
      <c r="R3322" t="str">
        <f>IF(AND(Stock_Info[[#This Row],[Spread High-Low]] &lt; 10, Stock_Info[[#This Row],[% Deli. Qty to Traded Qty]] &gt; 90), "Good Day", "")</f>
        <v/>
      </c>
    </row>
    <row r="3323" spans="1:18">
      <c r="A3323" t="s">
        <v>53</v>
      </c>
      <c r="B3323" s="1">
        <v>45807</v>
      </c>
      <c r="C3323" s="1" t="str">
        <f>"WEEK" &amp;" " &amp;  INT((DAY(Stock_Info[[#This Row],[Date]])+WEEKDAY(DATE(YEAR(Stock_Info[[#This Row],[Date]]),MONTH(Stock_Info[[#This Row],[Date]]),1))-1)/7)+1</f>
        <v>WEEK 5</v>
      </c>
      <c r="D3323" s="12">
        <v>201</v>
      </c>
      <c r="E3323" s="12">
        <v>203.2</v>
      </c>
      <c r="F3323" s="12">
        <v>200.15</v>
      </c>
      <c r="G3323" s="12">
        <v>202</v>
      </c>
      <c r="H3323" s="12">
        <v>201.08825836109364</v>
      </c>
      <c r="I3323">
        <v>515124</v>
      </c>
      <c r="J3323">
        <v>2600</v>
      </c>
      <c r="K3323" s="12">
        <v>103585388</v>
      </c>
      <c r="L3323">
        <v>431490</v>
      </c>
      <c r="M3323">
        <v>83.76</v>
      </c>
      <c r="N3323">
        <v>3.05</v>
      </c>
      <c r="O3323">
        <v>1</v>
      </c>
      <c r="P3323">
        <f xml:space="preserve"> IF(Stock_Info[[#This Row],[Close Price]] &gt; Stock_Info[[#This Row],[Open Price]], 1, 0)</f>
        <v>1</v>
      </c>
      <c r="Q3323" t="str">
        <f>IF(AND(Stock_Info[[#This Row],[% Deli. Qty to Traded Qty]]&gt;80,Stock_Info[[#This Row],[No. of Trades]]&lt;3000),"Unusual Day","")</f>
        <v>Unusual Day</v>
      </c>
      <c r="R3323" t="str">
        <f>IF(AND(Stock_Info[[#This Row],[Spread High-Low]] &lt; 10, Stock_Info[[#This Row],[% Deli. Qty to Traded Qty]] &gt; 90), "Good Day", "")</f>
        <v/>
      </c>
    </row>
    <row r="3324" spans="1:18">
      <c r="A3324" t="s">
        <v>53</v>
      </c>
      <c r="B3324" s="1">
        <v>45806</v>
      </c>
      <c r="C3324" s="1" t="str">
        <f>"WEEK" &amp;" " &amp;  INT((DAY(Stock_Info[[#This Row],[Date]])+WEEKDAY(DATE(YEAR(Stock_Info[[#This Row],[Date]]),MONTH(Stock_Info[[#This Row],[Date]]),1))-1)/7)+1</f>
        <v>WEEK 5</v>
      </c>
      <c r="D3324" s="12">
        <v>202.6</v>
      </c>
      <c r="E3324" s="12">
        <v>203.6</v>
      </c>
      <c r="F3324" s="12">
        <v>199.65</v>
      </c>
      <c r="G3324" s="12">
        <v>201.1</v>
      </c>
      <c r="H3324" s="12">
        <v>201.10733230360827</v>
      </c>
      <c r="I3324">
        <v>211707</v>
      </c>
      <c r="J3324">
        <v>2395</v>
      </c>
      <c r="K3324" s="12">
        <v>42575830</v>
      </c>
      <c r="L3324">
        <v>153963</v>
      </c>
      <c r="M3324">
        <v>72.72</v>
      </c>
      <c r="N3324">
        <v>3.95</v>
      </c>
      <c r="O3324">
        <v>-1.5</v>
      </c>
      <c r="P3324">
        <f xml:space="preserve"> IF(Stock_Info[[#This Row],[Close Price]] &gt; Stock_Info[[#This Row],[Open Price]], 1, 0)</f>
        <v>0</v>
      </c>
      <c r="Q3324" t="str">
        <f>IF(AND(Stock_Info[[#This Row],[% Deli. Qty to Traded Qty]]&gt;80,Stock_Info[[#This Row],[No. of Trades]]&lt;3000),"Unusual Day","")</f>
        <v/>
      </c>
      <c r="R3324" t="str">
        <f>IF(AND(Stock_Info[[#This Row],[Spread High-Low]] &lt; 10, Stock_Info[[#This Row],[% Deli. Qty to Traded Qty]] &gt; 90), "Good Day", "")</f>
        <v/>
      </c>
    </row>
    <row r="3325" spans="1:18">
      <c r="A3325" t="s">
        <v>53</v>
      </c>
      <c r="B3325" s="1">
        <v>45805</v>
      </c>
      <c r="C3325" s="1" t="str">
        <f>"WEEK" &amp;" " &amp;  INT((DAY(Stock_Info[[#This Row],[Date]])+WEEKDAY(DATE(YEAR(Stock_Info[[#This Row],[Date]]),MONTH(Stock_Info[[#This Row],[Date]]),1))-1)/7)+1</f>
        <v>WEEK 5</v>
      </c>
      <c r="D3325" s="12">
        <v>202.95</v>
      </c>
      <c r="E3325" s="12">
        <v>202.95</v>
      </c>
      <c r="F3325" s="12">
        <v>199.8</v>
      </c>
      <c r="G3325" s="12">
        <v>201.6</v>
      </c>
      <c r="H3325" s="12">
        <v>200.92271973466003</v>
      </c>
      <c r="I3325">
        <v>280395</v>
      </c>
      <c r="J3325">
        <v>3137</v>
      </c>
      <c r="K3325" s="12">
        <v>56337726</v>
      </c>
      <c r="L3325">
        <v>70821</v>
      </c>
      <c r="M3325">
        <v>25.26</v>
      </c>
      <c r="N3325">
        <v>3.15</v>
      </c>
      <c r="O3325">
        <v>-1.35</v>
      </c>
      <c r="P3325">
        <f xml:space="preserve"> IF(Stock_Info[[#This Row],[Close Price]] &gt; Stock_Info[[#This Row],[Open Price]], 1, 0)</f>
        <v>0</v>
      </c>
      <c r="Q3325" t="str">
        <f>IF(AND(Stock_Info[[#This Row],[% Deli. Qty to Traded Qty]]&gt;80,Stock_Info[[#This Row],[No. of Trades]]&lt;3000),"Unusual Day","")</f>
        <v/>
      </c>
      <c r="R3325" t="str">
        <f>IF(AND(Stock_Info[[#This Row],[Spread High-Low]] &lt; 10, Stock_Info[[#This Row],[% Deli. Qty to Traded Qty]] &gt; 90), "Good Day", "")</f>
        <v/>
      </c>
    </row>
    <row r="3326" spans="1:18">
      <c r="A3326" t="s">
        <v>53</v>
      </c>
      <c r="B3326" s="1">
        <v>45804</v>
      </c>
      <c r="C3326" s="1" t="str">
        <f>"WEEK" &amp;" " &amp;  INT((DAY(Stock_Info[[#This Row],[Date]])+WEEKDAY(DATE(YEAR(Stock_Info[[#This Row],[Date]]),MONTH(Stock_Info[[#This Row],[Date]]),1))-1)/7)+1</f>
        <v>WEEK 5</v>
      </c>
      <c r="D3326" s="12">
        <v>202.85</v>
      </c>
      <c r="E3326" s="12">
        <v>203.35</v>
      </c>
      <c r="F3326" s="12">
        <v>201.35</v>
      </c>
      <c r="G3326" s="12">
        <v>202.5</v>
      </c>
      <c r="H3326" s="12">
        <v>202.56813365084591</v>
      </c>
      <c r="I3326">
        <v>297731</v>
      </c>
      <c r="J3326">
        <v>3573</v>
      </c>
      <c r="K3326" s="12">
        <v>60310813</v>
      </c>
      <c r="L3326">
        <v>196871</v>
      </c>
      <c r="M3326">
        <v>66.12</v>
      </c>
      <c r="N3326">
        <v>2</v>
      </c>
      <c r="O3326">
        <v>-0.35</v>
      </c>
      <c r="P3326">
        <f xml:space="preserve"> IF(Stock_Info[[#This Row],[Close Price]] &gt; Stock_Info[[#This Row],[Open Price]], 1, 0)</f>
        <v>0</v>
      </c>
      <c r="Q3326" t="str">
        <f>IF(AND(Stock_Info[[#This Row],[% Deli. Qty to Traded Qty]]&gt;80,Stock_Info[[#This Row],[No. of Trades]]&lt;3000),"Unusual Day","")</f>
        <v/>
      </c>
      <c r="R3326" t="str">
        <f>IF(AND(Stock_Info[[#This Row],[Spread High-Low]] &lt; 10, Stock_Info[[#This Row],[% Deli. Qty to Traded Qty]] &gt; 90), "Good Day", "")</f>
        <v/>
      </c>
    </row>
    <row r="3327" spans="1:18">
      <c r="A3327" t="s">
        <v>53</v>
      </c>
      <c r="B3327" s="1">
        <v>45803</v>
      </c>
      <c r="C3327" s="1" t="str">
        <f>"WEEK" &amp;" " &amp;  INT((DAY(Stock_Info[[#This Row],[Date]])+WEEKDAY(DATE(YEAR(Stock_Info[[#This Row],[Date]]),MONTH(Stock_Info[[#This Row],[Date]]),1))-1)/7)+1</f>
        <v>WEEK 5</v>
      </c>
      <c r="D3327" s="12">
        <v>204.2</v>
      </c>
      <c r="E3327" s="12">
        <v>204.55</v>
      </c>
      <c r="F3327" s="12">
        <v>200</v>
      </c>
      <c r="G3327" s="12">
        <v>201.9</v>
      </c>
      <c r="H3327" s="12">
        <v>201.33018884643917</v>
      </c>
      <c r="I3327">
        <v>394977</v>
      </c>
      <c r="J3327">
        <v>4248</v>
      </c>
      <c r="K3327" s="12">
        <v>79520794</v>
      </c>
      <c r="L3327">
        <v>287425</v>
      </c>
      <c r="M3327">
        <v>72.77</v>
      </c>
      <c r="N3327">
        <v>4.55</v>
      </c>
      <c r="O3327">
        <v>-2.2999999999999998</v>
      </c>
      <c r="P3327">
        <f xml:space="preserve"> IF(Stock_Info[[#This Row],[Close Price]] &gt; Stock_Info[[#This Row],[Open Price]], 1, 0)</f>
        <v>0</v>
      </c>
      <c r="Q3327" t="str">
        <f>IF(AND(Stock_Info[[#This Row],[% Deli. Qty to Traded Qty]]&gt;80,Stock_Info[[#This Row],[No. of Trades]]&lt;3000),"Unusual Day","")</f>
        <v/>
      </c>
      <c r="R3327" t="str">
        <f>IF(AND(Stock_Info[[#This Row],[Spread High-Low]] &lt; 10, Stock_Info[[#This Row],[% Deli. Qty to Traded Qty]] &gt; 90), "Good Day", "")</f>
        <v/>
      </c>
    </row>
    <row r="3328" spans="1:18">
      <c r="A3328" t="s">
        <v>53</v>
      </c>
      <c r="B3328" s="1">
        <v>45800</v>
      </c>
      <c r="C3328" s="1" t="str">
        <f>"WEEK" &amp;" " &amp;  INT((DAY(Stock_Info[[#This Row],[Date]])+WEEKDAY(DATE(YEAR(Stock_Info[[#This Row],[Date]]),MONTH(Stock_Info[[#This Row],[Date]]),1))-1)/7)+1</f>
        <v>WEEK 4</v>
      </c>
      <c r="D3328" s="12">
        <v>202</v>
      </c>
      <c r="E3328" s="12">
        <v>204.4</v>
      </c>
      <c r="F3328" s="12">
        <v>200</v>
      </c>
      <c r="G3328" s="12">
        <v>203.55</v>
      </c>
      <c r="H3328" s="12">
        <v>202.22333893145796</v>
      </c>
      <c r="I3328">
        <v>114324</v>
      </c>
      <c r="J3328">
        <v>1525</v>
      </c>
      <c r="K3328" s="12">
        <v>23118981</v>
      </c>
      <c r="L3328">
        <v>51322</v>
      </c>
      <c r="M3328">
        <v>44.89</v>
      </c>
      <c r="N3328">
        <v>4.4000000000000004</v>
      </c>
      <c r="O3328">
        <v>1.55</v>
      </c>
      <c r="P3328">
        <f xml:space="preserve"> IF(Stock_Info[[#This Row],[Close Price]] &gt; Stock_Info[[#This Row],[Open Price]], 1, 0)</f>
        <v>1</v>
      </c>
      <c r="Q3328" t="str">
        <f>IF(AND(Stock_Info[[#This Row],[% Deli. Qty to Traded Qty]]&gt;80,Stock_Info[[#This Row],[No. of Trades]]&lt;3000),"Unusual Day","")</f>
        <v/>
      </c>
      <c r="R3328" t="str">
        <f>IF(AND(Stock_Info[[#This Row],[Spread High-Low]] &lt; 10, Stock_Info[[#This Row],[% Deli. Qty to Traded Qty]] &gt; 90), "Good Day", "")</f>
        <v/>
      </c>
    </row>
    <row r="3329" spans="1:18">
      <c r="A3329" t="s">
        <v>53</v>
      </c>
      <c r="B3329" s="1">
        <v>45799</v>
      </c>
      <c r="C3329" s="1" t="str">
        <f>"WEEK" &amp;" " &amp;  INT((DAY(Stock_Info[[#This Row],[Date]])+WEEKDAY(DATE(YEAR(Stock_Info[[#This Row],[Date]]),MONTH(Stock_Info[[#This Row],[Date]]),1))-1)/7)+1</f>
        <v>WEEK 4</v>
      </c>
      <c r="D3329" s="12">
        <v>200</v>
      </c>
      <c r="E3329" s="12">
        <v>203.3</v>
      </c>
      <c r="F3329" s="12">
        <v>200</v>
      </c>
      <c r="G3329" s="12">
        <v>201.15</v>
      </c>
      <c r="H3329" s="12">
        <v>201.62327024811637</v>
      </c>
      <c r="I3329">
        <v>330611</v>
      </c>
      <c r="J3329">
        <v>1704</v>
      </c>
      <c r="K3329" s="12">
        <v>66658871</v>
      </c>
      <c r="L3329">
        <v>245534</v>
      </c>
      <c r="M3329">
        <v>74.27</v>
      </c>
      <c r="N3329">
        <v>3.3</v>
      </c>
      <c r="O3329">
        <v>1.1499999999999999</v>
      </c>
      <c r="P3329">
        <f xml:space="preserve"> IF(Stock_Info[[#This Row],[Close Price]] &gt; Stock_Info[[#This Row],[Open Price]], 1, 0)</f>
        <v>1</v>
      </c>
      <c r="Q3329" t="str">
        <f>IF(AND(Stock_Info[[#This Row],[% Deli. Qty to Traded Qty]]&gt;80,Stock_Info[[#This Row],[No. of Trades]]&lt;3000),"Unusual Day","")</f>
        <v/>
      </c>
      <c r="R3329" t="str">
        <f>IF(AND(Stock_Info[[#This Row],[Spread High-Low]] &lt; 10, Stock_Info[[#This Row],[% Deli. Qty to Traded Qty]] &gt; 90), "Good Day", "")</f>
        <v/>
      </c>
    </row>
    <row r="3330" spans="1:18">
      <c r="A3330" t="s">
        <v>53</v>
      </c>
      <c r="B3330" s="1">
        <v>45798</v>
      </c>
      <c r="C3330" s="1" t="str">
        <f>"WEEK" &amp;" " &amp;  INT((DAY(Stock_Info[[#This Row],[Date]])+WEEKDAY(DATE(YEAR(Stock_Info[[#This Row],[Date]]),MONTH(Stock_Info[[#This Row],[Date]]),1))-1)/7)+1</f>
        <v>WEEK 4</v>
      </c>
      <c r="D3330" s="12">
        <v>197.5</v>
      </c>
      <c r="E3330" s="12">
        <v>201.75</v>
      </c>
      <c r="F3330" s="12">
        <v>197.5</v>
      </c>
      <c r="G3330" s="12">
        <v>200.65</v>
      </c>
      <c r="H3330" s="12">
        <v>200.25189888144664</v>
      </c>
      <c r="I3330">
        <v>120334</v>
      </c>
      <c r="J3330">
        <v>1633</v>
      </c>
      <c r="K3330" s="12">
        <v>24097112</v>
      </c>
      <c r="L3330">
        <v>50146</v>
      </c>
      <c r="M3330">
        <v>41.67</v>
      </c>
      <c r="N3330">
        <v>4.25</v>
      </c>
      <c r="O3330">
        <v>3.15</v>
      </c>
      <c r="P3330">
        <f xml:space="preserve"> IF(Stock_Info[[#This Row],[Close Price]] &gt; Stock_Info[[#This Row],[Open Price]], 1, 0)</f>
        <v>1</v>
      </c>
      <c r="Q3330" t="str">
        <f>IF(AND(Stock_Info[[#This Row],[% Deli. Qty to Traded Qty]]&gt;80,Stock_Info[[#This Row],[No. of Trades]]&lt;3000),"Unusual Day","")</f>
        <v/>
      </c>
      <c r="R3330" t="str">
        <f>IF(AND(Stock_Info[[#This Row],[Spread High-Low]] &lt; 10, Stock_Info[[#This Row],[% Deli. Qty to Traded Qty]] &gt; 90), "Good Day", "")</f>
        <v/>
      </c>
    </row>
    <row r="3331" spans="1:18">
      <c r="A3331" t="s">
        <v>53</v>
      </c>
      <c r="B3331" s="1">
        <v>45797</v>
      </c>
      <c r="C3331" s="1" t="str">
        <f>"WEEK" &amp;" " &amp;  INT((DAY(Stock_Info[[#This Row],[Date]])+WEEKDAY(DATE(YEAR(Stock_Info[[#This Row],[Date]]),MONTH(Stock_Info[[#This Row],[Date]]),1))-1)/7)+1</f>
        <v>WEEK 4</v>
      </c>
      <c r="D3331" s="12">
        <v>202.5</v>
      </c>
      <c r="E3331" s="12">
        <v>202.8</v>
      </c>
      <c r="F3331" s="12">
        <v>197.7</v>
      </c>
      <c r="G3331" s="12">
        <v>198.05</v>
      </c>
      <c r="H3331" s="12">
        <v>200.44239365471626</v>
      </c>
      <c r="I3331">
        <v>220132</v>
      </c>
      <c r="J3331">
        <v>3369</v>
      </c>
      <c r="K3331" s="12">
        <v>44123785</v>
      </c>
      <c r="L3331">
        <v>90263</v>
      </c>
      <c r="M3331">
        <v>41</v>
      </c>
      <c r="N3331">
        <v>5.0999999999999996</v>
      </c>
      <c r="O3331">
        <v>-4.45</v>
      </c>
      <c r="P3331">
        <f xml:space="preserve"> IF(Stock_Info[[#This Row],[Close Price]] &gt; Stock_Info[[#This Row],[Open Price]], 1, 0)</f>
        <v>0</v>
      </c>
      <c r="Q3331" t="str">
        <f>IF(AND(Stock_Info[[#This Row],[% Deli. Qty to Traded Qty]]&gt;80,Stock_Info[[#This Row],[No. of Trades]]&lt;3000),"Unusual Day","")</f>
        <v/>
      </c>
      <c r="R3331" t="str">
        <f>IF(AND(Stock_Info[[#This Row],[Spread High-Low]] &lt; 10, Stock_Info[[#This Row],[% Deli. Qty to Traded Qty]] &gt; 90), "Good Day", "")</f>
        <v/>
      </c>
    </row>
    <row r="3332" spans="1:18">
      <c r="A3332" t="s">
        <v>53</v>
      </c>
      <c r="B3332" s="1">
        <v>45796</v>
      </c>
      <c r="C3332" s="1" t="str">
        <f>"WEEK" &amp;" " &amp;  INT((DAY(Stock_Info[[#This Row],[Date]])+WEEKDAY(DATE(YEAR(Stock_Info[[#This Row],[Date]]),MONTH(Stock_Info[[#This Row],[Date]]),1))-1)/7)+1</f>
        <v>WEEK 4</v>
      </c>
      <c r="D3332" s="12">
        <v>200.5</v>
      </c>
      <c r="E3332" s="12">
        <v>203.2</v>
      </c>
      <c r="F3332" s="12">
        <v>198.85</v>
      </c>
      <c r="G3332" s="12">
        <v>201.9</v>
      </c>
      <c r="H3332" s="12">
        <v>201.5152905900531</v>
      </c>
      <c r="I3332">
        <v>261468</v>
      </c>
      <c r="J3332">
        <v>1814</v>
      </c>
      <c r="K3332" s="12">
        <v>52689800</v>
      </c>
      <c r="L3332">
        <v>176789</v>
      </c>
      <c r="M3332">
        <v>67.61</v>
      </c>
      <c r="N3332">
        <v>4.3499999999999996</v>
      </c>
      <c r="O3332">
        <v>1.4</v>
      </c>
      <c r="P3332">
        <f xml:space="preserve"> IF(Stock_Info[[#This Row],[Close Price]] &gt; Stock_Info[[#This Row],[Open Price]], 1, 0)</f>
        <v>1</v>
      </c>
      <c r="Q3332" t="str">
        <f>IF(AND(Stock_Info[[#This Row],[% Deli. Qty to Traded Qty]]&gt;80,Stock_Info[[#This Row],[No. of Trades]]&lt;3000),"Unusual Day","")</f>
        <v/>
      </c>
      <c r="R3332" t="str">
        <f>IF(AND(Stock_Info[[#This Row],[Spread High-Low]] &lt; 10, Stock_Info[[#This Row],[% Deli. Qty to Traded Qty]] &gt; 90), "Good Day", "")</f>
        <v/>
      </c>
    </row>
    <row r="3333" spans="1:18">
      <c r="A3333" t="s">
        <v>53</v>
      </c>
      <c r="B3333" s="1">
        <v>45793</v>
      </c>
      <c r="C3333" s="1" t="str">
        <f>"WEEK" &amp;" " &amp;  INT((DAY(Stock_Info[[#This Row],[Date]])+WEEKDAY(DATE(YEAR(Stock_Info[[#This Row],[Date]]),MONTH(Stock_Info[[#This Row],[Date]]),1))-1)/7)+1</f>
        <v>WEEK 3</v>
      </c>
      <c r="D3333" s="12">
        <v>200</v>
      </c>
      <c r="E3333" s="12">
        <v>200.05</v>
      </c>
      <c r="F3333" s="12">
        <v>198.1</v>
      </c>
      <c r="G3333" s="12">
        <v>198.7</v>
      </c>
      <c r="H3333" s="12">
        <v>199.01666349719503</v>
      </c>
      <c r="I3333">
        <v>84136</v>
      </c>
      <c r="J3333">
        <v>1272</v>
      </c>
      <c r="K3333" s="12">
        <v>16744466</v>
      </c>
      <c r="L3333">
        <v>40327</v>
      </c>
      <c r="M3333">
        <v>47.93</v>
      </c>
      <c r="N3333">
        <v>1.95</v>
      </c>
      <c r="O3333">
        <v>-1.3</v>
      </c>
      <c r="P3333">
        <f xml:space="preserve"> IF(Stock_Info[[#This Row],[Close Price]] &gt; Stock_Info[[#This Row],[Open Price]], 1, 0)</f>
        <v>0</v>
      </c>
      <c r="Q3333" t="str">
        <f>IF(AND(Stock_Info[[#This Row],[% Deli. Qty to Traded Qty]]&gt;80,Stock_Info[[#This Row],[No. of Trades]]&lt;3000),"Unusual Day","")</f>
        <v/>
      </c>
      <c r="R3333" t="str">
        <f>IF(AND(Stock_Info[[#This Row],[Spread High-Low]] &lt; 10, Stock_Info[[#This Row],[% Deli. Qty to Traded Qty]] &gt; 90), "Good Day", "")</f>
        <v/>
      </c>
    </row>
    <row r="3334" spans="1:18">
      <c r="A3334" t="s">
        <v>53</v>
      </c>
      <c r="B3334" s="1">
        <v>45792</v>
      </c>
      <c r="C3334" s="1" t="str">
        <f>"WEEK" &amp;" " &amp;  INT((DAY(Stock_Info[[#This Row],[Date]])+WEEKDAY(DATE(YEAR(Stock_Info[[#This Row],[Date]]),MONTH(Stock_Info[[#This Row],[Date]]),1))-1)/7)+1</f>
        <v>WEEK 3</v>
      </c>
      <c r="D3334" s="12">
        <v>199.3</v>
      </c>
      <c r="E3334" s="12">
        <v>199.6</v>
      </c>
      <c r="F3334" s="12">
        <v>197.45</v>
      </c>
      <c r="G3334" s="12">
        <v>198.8</v>
      </c>
      <c r="H3334" s="12">
        <v>198.61735597879178</v>
      </c>
      <c r="I3334">
        <v>148433</v>
      </c>
      <c r="J3334">
        <v>2502</v>
      </c>
      <c r="K3334" s="12">
        <v>29481370</v>
      </c>
      <c r="L3334">
        <v>85208</v>
      </c>
      <c r="M3334">
        <v>57.4</v>
      </c>
      <c r="N3334">
        <v>2.15</v>
      </c>
      <c r="O3334">
        <v>-0.5</v>
      </c>
      <c r="P3334">
        <f xml:space="preserve"> IF(Stock_Info[[#This Row],[Close Price]] &gt; Stock_Info[[#This Row],[Open Price]], 1, 0)</f>
        <v>0</v>
      </c>
      <c r="Q3334" t="str">
        <f>IF(AND(Stock_Info[[#This Row],[% Deli. Qty to Traded Qty]]&gt;80,Stock_Info[[#This Row],[No. of Trades]]&lt;3000),"Unusual Day","")</f>
        <v/>
      </c>
      <c r="R3334" t="str">
        <f>IF(AND(Stock_Info[[#This Row],[Spread High-Low]] &lt; 10, Stock_Info[[#This Row],[% Deli. Qty to Traded Qty]] &gt; 90), "Good Day", "")</f>
        <v/>
      </c>
    </row>
    <row r="3335" spans="1:18">
      <c r="A3335" t="s">
        <v>53</v>
      </c>
      <c r="B3335" s="1">
        <v>45791</v>
      </c>
      <c r="C3335" s="1" t="str">
        <f>"WEEK" &amp;" " &amp;  INT((DAY(Stock_Info[[#This Row],[Date]])+WEEKDAY(DATE(YEAR(Stock_Info[[#This Row],[Date]]),MONTH(Stock_Info[[#This Row],[Date]]),1))-1)/7)+1</f>
        <v>WEEK 3</v>
      </c>
      <c r="D3335" s="12">
        <v>199.65</v>
      </c>
      <c r="E3335" s="12">
        <v>199.85</v>
      </c>
      <c r="F3335" s="12">
        <v>196.75</v>
      </c>
      <c r="G3335" s="12">
        <v>198.35</v>
      </c>
      <c r="H3335" s="12">
        <v>198.29899720840285</v>
      </c>
      <c r="I3335">
        <v>64121</v>
      </c>
      <c r="J3335">
        <v>1773</v>
      </c>
      <c r="K3335" s="12">
        <v>12715130</v>
      </c>
      <c r="L3335">
        <v>21647</v>
      </c>
      <c r="M3335">
        <v>33.76</v>
      </c>
      <c r="N3335">
        <v>3.1</v>
      </c>
      <c r="O3335">
        <v>-1.3</v>
      </c>
      <c r="P3335">
        <f xml:space="preserve"> IF(Stock_Info[[#This Row],[Close Price]] &gt; Stock_Info[[#This Row],[Open Price]], 1, 0)</f>
        <v>0</v>
      </c>
      <c r="Q3335" t="str">
        <f>IF(AND(Stock_Info[[#This Row],[% Deli. Qty to Traded Qty]]&gt;80,Stock_Info[[#This Row],[No. of Trades]]&lt;3000),"Unusual Day","")</f>
        <v/>
      </c>
      <c r="R3335" t="str">
        <f>IF(AND(Stock_Info[[#This Row],[Spread High-Low]] &lt; 10, Stock_Info[[#This Row],[% Deli. Qty to Traded Qty]] &gt; 90), "Good Day", "")</f>
        <v/>
      </c>
    </row>
    <row r="3336" spans="1:18">
      <c r="A3336" t="s">
        <v>53</v>
      </c>
      <c r="B3336" s="1">
        <v>45790</v>
      </c>
      <c r="C3336" s="1" t="str">
        <f>"WEEK" &amp;" " &amp;  INT((DAY(Stock_Info[[#This Row],[Date]])+WEEKDAY(DATE(YEAR(Stock_Info[[#This Row],[Date]]),MONTH(Stock_Info[[#This Row],[Date]]),1))-1)/7)+1</f>
        <v>WEEK 3</v>
      </c>
      <c r="D3336" s="12">
        <v>195.65</v>
      </c>
      <c r="E3336" s="12">
        <v>199</v>
      </c>
      <c r="F3336" s="12">
        <v>194.15</v>
      </c>
      <c r="G3336" s="12">
        <v>198</v>
      </c>
      <c r="H3336" s="12">
        <v>197.06007362647273</v>
      </c>
      <c r="I3336">
        <v>121967</v>
      </c>
      <c r="J3336">
        <v>1836</v>
      </c>
      <c r="K3336" s="12">
        <v>24034826</v>
      </c>
      <c r="L3336">
        <v>74827</v>
      </c>
      <c r="M3336">
        <v>61.35</v>
      </c>
      <c r="N3336">
        <v>4.8499999999999996</v>
      </c>
      <c r="O3336">
        <v>2.35</v>
      </c>
      <c r="P3336">
        <f xml:space="preserve"> IF(Stock_Info[[#This Row],[Close Price]] &gt; Stock_Info[[#This Row],[Open Price]], 1, 0)</f>
        <v>1</v>
      </c>
      <c r="Q3336" t="str">
        <f>IF(AND(Stock_Info[[#This Row],[% Deli. Qty to Traded Qty]]&gt;80,Stock_Info[[#This Row],[No. of Trades]]&lt;3000),"Unusual Day","")</f>
        <v/>
      </c>
      <c r="R3336" t="str">
        <f>IF(AND(Stock_Info[[#This Row],[Spread High-Low]] &lt; 10, Stock_Info[[#This Row],[% Deli. Qty to Traded Qty]] &gt; 90), "Good Day", "")</f>
        <v/>
      </c>
    </row>
    <row r="3337" spans="1:18">
      <c r="A3337" t="s">
        <v>53</v>
      </c>
      <c r="B3337" s="1">
        <v>45789</v>
      </c>
      <c r="C3337" s="1" t="str">
        <f>"WEEK" &amp;" " &amp;  INT((DAY(Stock_Info[[#This Row],[Date]])+WEEKDAY(DATE(YEAR(Stock_Info[[#This Row],[Date]]),MONTH(Stock_Info[[#This Row],[Date]]),1))-1)/7)+1</f>
        <v>WEEK 3</v>
      </c>
      <c r="D3337" s="12">
        <v>192.45</v>
      </c>
      <c r="E3337" s="12">
        <v>194.75</v>
      </c>
      <c r="F3337" s="12">
        <v>190.35</v>
      </c>
      <c r="G3337" s="12">
        <v>194.4</v>
      </c>
      <c r="H3337" s="12">
        <v>193.27149452075616</v>
      </c>
      <c r="I3337">
        <v>335539</v>
      </c>
      <c r="J3337">
        <v>4429</v>
      </c>
      <c r="K3337" s="12">
        <v>64850124</v>
      </c>
      <c r="L3337">
        <v>243987</v>
      </c>
      <c r="M3337">
        <v>72.709999999999994</v>
      </c>
      <c r="N3337">
        <v>4.4000000000000004</v>
      </c>
      <c r="O3337">
        <v>1.95</v>
      </c>
      <c r="P3337">
        <f xml:space="preserve"> IF(Stock_Info[[#This Row],[Close Price]] &gt; Stock_Info[[#This Row],[Open Price]], 1, 0)</f>
        <v>1</v>
      </c>
      <c r="Q3337" t="str">
        <f>IF(AND(Stock_Info[[#This Row],[% Deli. Qty to Traded Qty]]&gt;80,Stock_Info[[#This Row],[No. of Trades]]&lt;3000),"Unusual Day","")</f>
        <v/>
      </c>
      <c r="R3337" t="str">
        <f>IF(AND(Stock_Info[[#This Row],[Spread High-Low]] &lt; 10, Stock_Info[[#This Row],[% Deli. Qty to Traded Qty]] &gt; 90), "Good Day", "")</f>
        <v/>
      </c>
    </row>
    <row r="3338" spans="1:18">
      <c r="A3338" t="s">
        <v>53</v>
      </c>
      <c r="B3338" s="1">
        <v>45786</v>
      </c>
      <c r="C3338" s="1" t="str">
        <f>"WEEK" &amp;" " &amp;  INT((DAY(Stock_Info[[#This Row],[Date]])+WEEKDAY(DATE(YEAR(Stock_Info[[#This Row],[Date]]),MONTH(Stock_Info[[#This Row],[Date]]),1))-1)/7)+1</f>
        <v>WEEK 2</v>
      </c>
      <c r="D3338" s="12">
        <v>182.6</v>
      </c>
      <c r="E3338" s="12">
        <v>187.9</v>
      </c>
      <c r="F3338" s="12">
        <v>182.6</v>
      </c>
      <c r="G3338" s="12">
        <v>187.65</v>
      </c>
      <c r="H3338" s="12">
        <v>186.5653343415124</v>
      </c>
      <c r="I3338">
        <v>161347</v>
      </c>
      <c r="J3338">
        <v>1758</v>
      </c>
      <c r="K3338" s="12">
        <v>30101757</v>
      </c>
      <c r="L3338">
        <v>56758</v>
      </c>
      <c r="M3338">
        <v>35.18</v>
      </c>
      <c r="N3338">
        <v>5.3</v>
      </c>
      <c r="O3338">
        <v>5.05</v>
      </c>
      <c r="P3338">
        <f xml:space="preserve"> IF(Stock_Info[[#This Row],[Close Price]] &gt; Stock_Info[[#This Row],[Open Price]], 1, 0)</f>
        <v>1</v>
      </c>
      <c r="Q3338" t="str">
        <f>IF(AND(Stock_Info[[#This Row],[% Deli. Qty to Traded Qty]]&gt;80,Stock_Info[[#This Row],[No. of Trades]]&lt;3000),"Unusual Day","")</f>
        <v/>
      </c>
      <c r="R3338" t="str">
        <f>IF(AND(Stock_Info[[#This Row],[Spread High-Low]] &lt; 10, Stock_Info[[#This Row],[% Deli. Qty to Traded Qty]] &gt; 90), "Good Day", "")</f>
        <v/>
      </c>
    </row>
    <row r="3339" spans="1:18">
      <c r="A3339" t="s">
        <v>53</v>
      </c>
      <c r="B3339" s="1">
        <v>45785</v>
      </c>
      <c r="C3339" s="1" t="str">
        <f>"WEEK" &amp;" " &amp;  INT((DAY(Stock_Info[[#This Row],[Date]])+WEEKDAY(DATE(YEAR(Stock_Info[[#This Row],[Date]]),MONTH(Stock_Info[[#This Row],[Date]]),1))-1)/7)+1</f>
        <v>WEEK 2</v>
      </c>
      <c r="D3339" s="12">
        <v>191</v>
      </c>
      <c r="E3339" s="12">
        <v>192.5</v>
      </c>
      <c r="F3339" s="12">
        <v>185.65</v>
      </c>
      <c r="G3339" s="12">
        <v>186.55</v>
      </c>
      <c r="H3339" s="12">
        <v>188.9911586234326</v>
      </c>
      <c r="I3339">
        <v>186057</v>
      </c>
      <c r="J3339">
        <v>4013</v>
      </c>
      <c r="K3339" s="12">
        <v>35163128</v>
      </c>
      <c r="L3339">
        <v>87714</v>
      </c>
      <c r="M3339">
        <v>47.14</v>
      </c>
      <c r="N3339">
        <v>6.85</v>
      </c>
      <c r="O3339">
        <v>-4.45</v>
      </c>
      <c r="P3339">
        <f xml:space="preserve"> IF(Stock_Info[[#This Row],[Close Price]] &gt; Stock_Info[[#This Row],[Open Price]], 1, 0)</f>
        <v>0</v>
      </c>
      <c r="Q3339" t="str">
        <f>IF(AND(Stock_Info[[#This Row],[% Deli. Qty to Traded Qty]]&gt;80,Stock_Info[[#This Row],[No. of Trades]]&lt;3000),"Unusual Day","")</f>
        <v/>
      </c>
      <c r="R3339" t="str">
        <f>IF(AND(Stock_Info[[#This Row],[Spread High-Low]] &lt; 10, Stock_Info[[#This Row],[% Deli. Qty to Traded Qty]] &gt; 90), "Good Day", "")</f>
        <v/>
      </c>
    </row>
    <row r="3340" spans="1:18">
      <c r="A3340" t="s">
        <v>53</v>
      </c>
      <c r="B3340" s="1">
        <v>45784</v>
      </c>
      <c r="C3340" s="1" t="str">
        <f>"WEEK" &amp;" " &amp;  INT((DAY(Stock_Info[[#This Row],[Date]])+WEEKDAY(DATE(YEAR(Stock_Info[[#This Row],[Date]]),MONTH(Stock_Info[[#This Row],[Date]]),1))-1)/7)+1</f>
        <v>WEEK 2</v>
      </c>
      <c r="D3340" s="12">
        <v>182.8</v>
      </c>
      <c r="E3340" s="12">
        <v>191.75</v>
      </c>
      <c r="F3340" s="12">
        <v>182.8</v>
      </c>
      <c r="G3340" s="12">
        <v>191.2</v>
      </c>
      <c r="H3340" s="12">
        <v>188.77034087204743</v>
      </c>
      <c r="I3340">
        <v>113503</v>
      </c>
      <c r="J3340">
        <v>1467</v>
      </c>
      <c r="K3340" s="12">
        <v>21426000</v>
      </c>
      <c r="L3340">
        <v>53978</v>
      </c>
      <c r="M3340">
        <v>47.56</v>
      </c>
      <c r="N3340">
        <v>8.9499999999999993</v>
      </c>
      <c r="O3340">
        <v>8.4</v>
      </c>
      <c r="P3340">
        <f xml:space="preserve"> IF(Stock_Info[[#This Row],[Close Price]] &gt; Stock_Info[[#This Row],[Open Price]], 1, 0)</f>
        <v>1</v>
      </c>
      <c r="Q3340" t="str">
        <f>IF(AND(Stock_Info[[#This Row],[% Deli. Qty to Traded Qty]]&gt;80,Stock_Info[[#This Row],[No. of Trades]]&lt;3000),"Unusual Day","")</f>
        <v/>
      </c>
      <c r="R3340" t="str">
        <f>IF(AND(Stock_Info[[#This Row],[Spread High-Low]] &lt; 10, Stock_Info[[#This Row],[% Deli. Qty to Traded Qty]] &gt; 90), "Good Day", "")</f>
        <v/>
      </c>
    </row>
    <row r="3341" spans="1:18">
      <c r="A3341" t="s">
        <v>53</v>
      </c>
      <c r="B3341" s="1">
        <v>45783</v>
      </c>
      <c r="C3341" s="1" t="str">
        <f>"WEEK" &amp;" " &amp;  INT((DAY(Stock_Info[[#This Row],[Date]])+WEEKDAY(DATE(YEAR(Stock_Info[[#This Row],[Date]]),MONTH(Stock_Info[[#This Row],[Date]]),1))-1)/7)+1</f>
        <v>WEEK 2</v>
      </c>
      <c r="D3341" s="12">
        <v>191.7</v>
      </c>
      <c r="E3341" s="12">
        <v>192.55</v>
      </c>
      <c r="F3341" s="12">
        <v>186.45</v>
      </c>
      <c r="G3341" s="12">
        <v>187.05</v>
      </c>
      <c r="H3341" s="12">
        <v>189.18991052144401</v>
      </c>
      <c r="I3341">
        <v>142604</v>
      </c>
      <c r="J3341">
        <v>2196</v>
      </c>
      <c r="K3341" s="12">
        <v>26979238</v>
      </c>
      <c r="L3341">
        <v>82757</v>
      </c>
      <c r="M3341">
        <v>58.03</v>
      </c>
      <c r="N3341">
        <v>6.1</v>
      </c>
      <c r="O3341">
        <v>-4.6500000000000004</v>
      </c>
      <c r="P3341">
        <f xml:space="preserve"> IF(Stock_Info[[#This Row],[Close Price]] &gt; Stock_Info[[#This Row],[Open Price]], 1, 0)</f>
        <v>0</v>
      </c>
      <c r="Q3341" t="str">
        <f>IF(AND(Stock_Info[[#This Row],[% Deli. Qty to Traded Qty]]&gt;80,Stock_Info[[#This Row],[No. of Trades]]&lt;3000),"Unusual Day","")</f>
        <v/>
      </c>
      <c r="R3341" t="str">
        <f>IF(AND(Stock_Info[[#This Row],[Spread High-Low]] &lt; 10, Stock_Info[[#This Row],[% Deli. Qty to Traded Qty]] &gt; 90), "Good Day", "")</f>
        <v/>
      </c>
    </row>
    <row r="3342" spans="1:18">
      <c r="A3342" t="s">
        <v>53</v>
      </c>
      <c r="B3342" s="1">
        <v>45782</v>
      </c>
      <c r="C3342" s="1" t="str">
        <f>"WEEK" &amp;" " &amp;  INT((DAY(Stock_Info[[#This Row],[Date]])+WEEKDAY(DATE(YEAR(Stock_Info[[#This Row],[Date]]),MONTH(Stock_Info[[#This Row],[Date]]),1))-1)/7)+1</f>
        <v>WEEK 2</v>
      </c>
      <c r="D3342" s="12">
        <v>190.45</v>
      </c>
      <c r="E3342" s="12">
        <v>192.75</v>
      </c>
      <c r="F3342" s="12">
        <v>189.95</v>
      </c>
      <c r="G3342" s="12">
        <v>191.45</v>
      </c>
      <c r="H3342" s="12">
        <v>191.47445513503226</v>
      </c>
      <c r="I3342">
        <v>220651</v>
      </c>
      <c r="J3342">
        <v>3487</v>
      </c>
      <c r="K3342" s="12">
        <v>42249030</v>
      </c>
      <c r="L3342">
        <v>104972</v>
      </c>
      <c r="M3342">
        <v>47.57</v>
      </c>
      <c r="N3342">
        <v>2.8</v>
      </c>
      <c r="O3342">
        <v>1</v>
      </c>
      <c r="P3342">
        <f xml:space="preserve"> IF(Stock_Info[[#This Row],[Close Price]] &gt; Stock_Info[[#This Row],[Open Price]], 1, 0)</f>
        <v>1</v>
      </c>
      <c r="Q3342" t="str">
        <f>IF(AND(Stock_Info[[#This Row],[% Deli. Qty to Traded Qty]]&gt;80,Stock_Info[[#This Row],[No. of Trades]]&lt;3000),"Unusual Day","")</f>
        <v/>
      </c>
      <c r="R3342" t="str">
        <f>IF(AND(Stock_Info[[#This Row],[Spread High-Low]] &lt; 10, Stock_Info[[#This Row],[% Deli. Qty to Traded Qty]] &gt; 90), "Good Day", "")</f>
        <v/>
      </c>
    </row>
    <row r="3343" spans="1:18">
      <c r="A3343" t="s">
        <v>53</v>
      </c>
      <c r="B3343" s="1">
        <v>45779</v>
      </c>
      <c r="C3343" s="1" t="str">
        <f>"WEEK" &amp;" " &amp;  INT((DAY(Stock_Info[[#This Row],[Date]])+WEEKDAY(DATE(YEAR(Stock_Info[[#This Row],[Date]]),MONTH(Stock_Info[[#This Row],[Date]]),1))-1)/7)+1</f>
        <v>WEEK 1</v>
      </c>
      <c r="D3343" s="12">
        <v>196.9</v>
      </c>
      <c r="E3343" s="12">
        <v>196.9</v>
      </c>
      <c r="F3343" s="12">
        <v>187.85</v>
      </c>
      <c r="G3343" s="12">
        <v>189.7</v>
      </c>
      <c r="H3343" s="12">
        <v>190.43917025597639</v>
      </c>
      <c r="I3343">
        <v>427891</v>
      </c>
      <c r="J3343">
        <v>4583</v>
      </c>
      <c r="K3343" s="12">
        <v>81487207</v>
      </c>
      <c r="L3343">
        <v>155589</v>
      </c>
      <c r="M3343">
        <v>36.36</v>
      </c>
      <c r="N3343">
        <v>9.0500000000000007</v>
      </c>
      <c r="O3343">
        <v>-7.2</v>
      </c>
      <c r="P3343">
        <f xml:space="preserve"> IF(Stock_Info[[#This Row],[Close Price]] &gt; Stock_Info[[#This Row],[Open Price]], 1, 0)</f>
        <v>0</v>
      </c>
      <c r="Q3343" t="str">
        <f>IF(AND(Stock_Info[[#This Row],[% Deli. Qty to Traded Qty]]&gt;80,Stock_Info[[#This Row],[No. of Trades]]&lt;3000),"Unusual Day","")</f>
        <v/>
      </c>
      <c r="R3343" t="str">
        <f>IF(AND(Stock_Info[[#This Row],[Spread High-Low]] &lt; 10, Stock_Info[[#This Row],[% Deli. Qty to Traded Qty]] &gt; 90), "Good Day", "")</f>
        <v/>
      </c>
    </row>
    <row r="3344" spans="1:18">
      <c r="A3344" t="s">
        <v>53</v>
      </c>
      <c r="B3344" s="1">
        <v>45777</v>
      </c>
      <c r="C3344" s="1" t="str">
        <f>"WEEK" &amp;" " &amp;  INT((DAY(Stock_Info[[#This Row],[Date]])+WEEKDAY(DATE(YEAR(Stock_Info[[#This Row],[Date]]),MONTH(Stock_Info[[#This Row],[Date]]),1))-1)/7)+1</f>
        <v>WEEK 5</v>
      </c>
      <c r="D3344" s="12">
        <v>203.65</v>
      </c>
      <c r="E3344" s="12">
        <v>203.65</v>
      </c>
      <c r="F3344" s="12">
        <v>196</v>
      </c>
      <c r="G3344" s="12">
        <v>196.6</v>
      </c>
      <c r="H3344" s="12">
        <v>198.80126084441875</v>
      </c>
      <c r="I3344">
        <v>172900</v>
      </c>
      <c r="J3344">
        <v>2841</v>
      </c>
      <c r="K3344" s="12">
        <v>34372738</v>
      </c>
      <c r="L3344">
        <v>72421</v>
      </c>
      <c r="M3344">
        <v>41.89</v>
      </c>
      <c r="N3344">
        <v>7.65</v>
      </c>
      <c r="O3344">
        <v>-7.05</v>
      </c>
      <c r="P3344">
        <f xml:space="preserve"> IF(Stock_Info[[#This Row],[Close Price]] &gt; Stock_Info[[#This Row],[Open Price]], 1, 0)</f>
        <v>0</v>
      </c>
      <c r="Q3344" t="str">
        <f>IF(AND(Stock_Info[[#This Row],[% Deli. Qty to Traded Qty]]&gt;80,Stock_Info[[#This Row],[No. of Trades]]&lt;3000),"Unusual Day","")</f>
        <v/>
      </c>
      <c r="R3344" t="str">
        <f>IF(AND(Stock_Info[[#This Row],[Spread High-Low]] &lt; 10, Stock_Info[[#This Row],[% Deli. Qty to Traded Qty]] &gt; 90), "Good Day", "")</f>
        <v/>
      </c>
    </row>
    <row r="3345" spans="1:18">
      <c r="A3345" t="s">
        <v>53</v>
      </c>
      <c r="B3345" s="1">
        <v>45776</v>
      </c>
      <c r="C3345" s="1" t="str">
        <f>"WEEK" &amp;" " &amp;  INT((DAY(Stock_Info[[#This Row],[Date]])+WEEKDAY(DATE(YEAR(Stock_Info[[#This Row],[Date]]),MONTH(Stock_Info[[#This Row],[Date]]),1))-1)/7)+1</f>
        <v>WEEK 5</v>
      </c>
      <c r="D3345" s="12">
        <v>200.35</v>
      </c>
      <c r="E3345" s="12">
        <v>205.3</v>
      </c>
      <c r="F3345" s="12">
        <v>198.9</v>
      </c>
      <c r="G3345" s="12">
        <v>203.3</v>
      </c>
      <c r="H3345" s="12">
        <v>201.70422657573519</v>
      </c>
      <c r="I3345">
        <v>276252</v>
      </c>
      <c r="J3345">
        <v>3396</v>
      </c>
      <c r="K3345" s="12">
        <v>55721196</v>
      </c>
      <c r="L3345">
        <v>50629</v>
      </c>
      <c r="M3345">
        <v>18.329999999999998</v>
      </c>
      <c r="N3345">
        <v>6.4</v>
      </c>
      <c r="O3345">
        <v>2.95</v>
      </c>
      <c r="P3345">
        <f xml:space="preserve"> IF(Stock_Info[[#This Row],[Close Price]] &gt; Stock_Info[[#This Row],[Open Price]], 1, 0)</f>
        <v>1</v>
      </c>
      <c r="Q3345" t="str">
        <f>IF(AND(Stock_Info[[#This Row],[% Deli. Qty to Traded Qty]]&gt;80,Stock_Info[[#This Row],[No. of Trades]]&lt;3000),"Unusual Day","")</f>
        <v/>
      </c>
      <c r="R3345" t="str">
        <f>IF(AND(Stock_Info[[#This Row],[Spread High-Low]] &lt; 10, Stock_Info[[#This Row],[% Deli. Qty to Traded Qty]] &gt; 90), "Good Day", "")</f>
        <v/>
      </c>
    </row>
    <row r="3346" spans="1:18">
      <c r="A3346" t="s">
        <v>53</v>
      </c>
      <c r="B3346" s="1">
        <v>45775</v>
      </c>
      <c r="C3346" s="1" t="str">
        <f>"WEEK" &amp;" " &amp;  INT((DAY(Stock_Info[[#This Row],[Date]])+WEEKDAY(DATE(YEAR(Stock_Info[[#This Row],[Date]]),MONTH(Stock_Info[[#This Row],[Date]]),1))-1)/7)+1</f>
        <v>WEEK 5</v>
      </c>
      <c r="D3346" s="12">
        <v>197.8</v>
      </c>
      <c r="E3346" s="12">
        <v>200.95</v>
      </c>
      <c r="F3346" s="12">
        <v>196.65</v>
      </c>
      <c r="G3346" s="12">
        <v>199.7</v>
      </c>
      <c r="H3346" s="12">
        <v>199.33102867731222</v>
      </c>
      <c r="I3346">
        <v>194823</v>
      </c>
      <c r="J3346">
        <v>1852</v>
      </c>
      <c r="K3346" s="12">
        <v>38834269</v>
      </c>
      <c r="L3346">
        <v>47115</v>
      </c>
      <c r="M3346">
        <v>24.18</v>
      </c>
      <c r="N3346">
        <v>4.3</v>
      </c>
      <c r="O3346">
        <v>1.9</v>
      </c>
      <c r="P3346">
        <f xml:space="preserve"> IF(Stock_Info[[#This Row],[Close Price]] &gt; Stock_Info[[#This Row],[Open Price]], 1, 0)</f>
        <v>1</v>
      </c>
      <c r="Q3346" t="str">
        <f>IF(AND(Stock_Info[[#This Row],[% Deli. Qty to Traded Qty]]&gt;80,Stock_Info[[#This Row],[No. of Trades]]&lt;3000),"Unusual Day","")</f>
        <v/>
      </c>
      <c r="R3346" t="str">
        <f>IF(AND(Stock_Info[[#This Row],[Spread High-Low]] &lt; 10, Stock_Info[[#This Row],[% Deli. Qty to Traded Qty]] &gt; 90), "Good Day", "")</f>
        <v/>
      </c>
    </row>
    <row r="3347" spans="1:18">
      <c r="A3347" t="s">
        <v>53</v>
      </c>
      <c r="B3347" s="1">
        <v>45772</v>
      </c>
      <c r="C3347" s="1" t="str">
        <f>"WEEK" &amp;" " &amp;  INT((DAY(Stock_Info[[#This Row],[Date]])+WEEKDAY(DATE(YEAR(Stock_Info[[#This Row],[Date]]),MONTH(Stock_Info[[#This Row],[Date]]),1))-1)/7)+1</f>
        <v>WEEK 4</v>
      </c>
      <c r="D3347" s="12">
        <v>201.05</v>
      </c>
      <c r="E3347" s="12">
        <v>202.8</v>
      </c>
      <c r="F3347" s="12">
        <v>195.1</v>
      </c>
      <c r="G3347" s="12">
        <v>196.35</v>
      </c>
      <c r="H3347" s="12">
        <v>197.78426988535463</v>
      </c>
      <c r="I3347">
        <v>171747</v>
      </c>
      <c r="J3347">
        <v>2296</v>
      </c>
      <c r="K3347" s="12">
        <v>33968855</v>
      </c>
      <c r="L3347">
        <v>48158</v>
      </c>
      <c r="M3347">
        <v>28.04</v>
      </c>
      <c r="N3347">
        <v>7.7</v>
      </c>
      <c r="O3347">
        <v>-4.7</v>
      </c>
      <c r="P3347">
        <f xml:space="preserve"> IF(Stock_Info[[#This Row],[Close Price]] &gt; Stock_Info[[#This Row],[Open Price]], 1, 0)</f>
        <v>0</v>
      </c>
      <c r="Q3347" t="str">
        <f>IF(AND(Stock_Info[[#This Row],[% Deli. Qty to Traded Qty]]&gt;80,Stock_Info[[#This Row],[No. of Trades]]&lt;3000),"Unusual Day","")</f>
        <v/>
      </c>
      <c r="R3347" t="str">
        <f>IF(AND(Stock_Info[[#This Row],[Spread High-Low]] &lt; 10, Stock_Info[[#This Row],[% Deli. Qty to Traded Qty]] &gt; 90), "Good Day", "")</f>
        <v/>
      </c>
    </row>
    <row r="3348" spans="1:18">
      <c r="A3348" t="s">
        <v>53</v>
      </c>
      <c r="B3348" s="1">
        <v>45771</v>
      </c>
      <c r="C3348" s="1" t="str">
        <f>"WEEK" &amp;" " &amp;  INT((DAY(Stock_Info[[#This Row],[Date]])+WEEKDAY(DATE(YEAR(Stock_Info[[#This Row],[Date]]),MONTH(Stock_Info[[#This Row],[Date]]),1))-1)/7)+1</f>
        <v>WEEK 4</v>
      </c>
      <c r="D3348" s="12">
        <v>198.75</v>
      </c>
      <c r="E3348" s="12">
        <v>204.35</v>
      </c>
      <c r="F3348" s="12">
        <v>198.75</v>
      </c>
      <c r="G3348" s="12">
        <v>201.85</v>
      </c>
      <c r="H3348" s="12">
        <v>202.51819632959564</v>
      </c>
      <c r="I3348">
        <v>305089</v>
      </c>
      <c r="J3348">
        <v>4303</v>
      </c>
      <c r="K3348" s="12">
        <v>61786074</v>
      </c>
      <c r="L3348">
        <v>168552</v>
      </c>
      <c r="M3348">
        <v>55.25</v>
      </c>
      <c r="N3348">
        <v>5.6</v>
      </c>
      <c r="O3348">
        <v>3.1</v>
      </c>
      <c r="P3348">
        <f xml:space="preserve"> IF(Stock_Info[[#This Row],[Close Price]] &gt; Stock_Info[[#This Row],[Open Price]], 1, 0)</f>
        <v>1</v>
      </c>
      <c r="Q3348" t="str">
        <f>IF(AND(Stock_Info[[#This Row],[% Deli. Qty to Traded Qty]]&gt;80,Stock_Info[[#This Row],[No. of Trades]]&lt;3000),"Unusual Day","")</f>
        <v/>
      </c>
      <c r="R3348" t="str">
        <f>IF(AND(Stock_Info[[#This Row],[Spread High-Low]] &lt; 10, Stock_Info[[#This Row],[% Deli. Qty to Traded Qty]] &gt; 90), "Good Day", "")</f>
        <v/>
      </c>
    </row>
    <row r="3349" spans="1:18">
      <c r="A3349" t="s">
        <v>53</v>
      </c>
      <c r="B3349" s="1">
        <v>45770</v>
      </c>
      <c r="C3349" s="1" t="str">
        <f>"WEEK" &amp;" " &amp;  INT((DAY(Stock_Info[[#This Row],[Date]])+WEEKDAY(DATE(YEAR(Stock_Info[[#This Row],[Date]]),MONTH(Stock_Info[[#This Row],[Date]]),1))-1)/7)+1</f>
        <v>WEEK 4</v>
      </c>
      <c r="D3349" s="12">
        <v>203.25</v>
      </c>
      <c r="E3349" s="12">
        <v>203.25</v>
      </c>
      <c r="F3349" s="12">
        <v>198</v>
      </c>
      <c r="G3349" s="12">
        <v>199.8</v>
      </c>
      <c r="H3349" s="12">
        <v>199.47818675291367</v>
      </c>
      <c r="I3349">
        <v>194171</v>
      </c>
      <c r="J3349">
        <v>2536</v>
      </c>
      <c r="K3349" s="12">
        <v>38732879</v>
      </c>
      <c r="L3349">
        <v>45443</v>
      </c>
      <c r="M3349">
        <v>23.4</v>
      </c>
      <c r="N3349">
        <v>5.25</v>
      </c>
      <c r="O3349">
        <v>-3.45</v>
      </c>
      <c r="P3349">
        <f xml:space="preserve"> IF(Stock_Info[[#This Row],[Close Price]] &gt; Stock_Info[[#This Row],[Open Price]], 1, 0)</f>
        <v>0</v>
      </c>
      <c r="Q3349" t="str">
        <f>IF(AND(Stock_Info[[#This Row],[% Deli. Qty to Traded Qty]]&gt;80,Stock_Info[[#This Row],[No. of Trades]]&lt;3000),"Unusual Day","")</f>
        <v/>
      </c>
      <c r="R3349" t="str">
        <f>IF(AND(Stock_Info[[#This Row],[Spread High-Low]] &lt; 10, Stock_Info[[#This Row],[% Deli. Qty to Traded Qty]] &gt; 90), "Good Day", "")</f>
        <v/>
      </c>
    </row>
    <row r="3350" spans="1:18">
      <c r="A3350" t="s">
        <v>53</v>
      </c>
      <c r="B3350" s="1">
        <v>45769</v>
      </c>
      <c r="C3350" s="1" t="str">
        <f>"WEEK" &amp;" " &amp;  INT((DAY(Stock_Info[[#This Row],[Date]])+WEEKDAY(DATE(YEAR(Stock_Info[[#This Row],[Date]]),MONTH(Stock_Info[[#This Row],[Date]]),1))-1)/7)+1</f>
        <v>WEEK 4</v>
      </c>
      <c r="D3350" s="12">
        <v>203.45</v>
      </c>
      <c r="E3350" s="12">
        <v>205.5</v>
      </c>
      <c r="F3350" s="12">
        <v>200.65</v>
      </c>
      <c r="G3350" s="12">
        <v>201.5</v>
      </c>
      <c r="H3350" s="12">
        <v>203.56179334553025</v>
      </c>
      <c r="I3350">
        <v>349269</v>
      </c>
      <c r="J3350">
        <v>4962</v>
      </c>
      <c r="K3350" s="12">
        <v>71097824</v>
      </c>
      <c r="L3350">
        <v>161805</v>
      </c>
      <c r="M3350">
        <v>46.33</v>
      </c>
      <c r="N3350">
        <v>4.8499999999999996</v>
      </c>
      <c r="O3350">
        <v>-1.95</v>
      </c>
      <c r="P3350">
        <f xml:space="preserve"> IF(Stock_Info[[#This Row],[Close Price]] &gt; Stock_Info[[#This Row],[Open Price]], 1, 0)</f>
        <v>0</v>
      </c>
      <c r="Q3350" t="str">
        <f>IF(AND(Stock_Info[[#This Row],[% Deli. Qty to Traded Qty]]&gt;80,Stock_Info[[#This Row],[No. of Trades]]&lt;3000),"Unusual Day","")</f>
        <v/>
      </c>
      <c r="R3350" t="str">
        <f>IF(AND(Stock_Info[[#This Row],[Spread High-Low]] &lt; 10, Stock_Info[[#This Row],[% Deli. Qty to Traded Qty]] &gt; 90), "Good Day", "")</f>
        <v/>
      </c>
    </row>
    <row r="3351" spans="1:18">
      <c r="A3351" t="s">
        <v>53</v>
      </c>
      <c r="B3351" s="1">
        <v>45768</v>
      </c>
      <c r="C3351" s="1" t="str">
        <f>"WEEK" &amp;" " &amp;  INT((DAY(Stock_Info[[#This Row],[Date]])+WEEKDAY(DATE(YEAR(Stock_Info[[#This Row],[Date]]),MONTH(Stock_Info[[#This Row],[Date]]),1))-1)/7)+1</f>
        <v>WEEK 4</v>
      </c>
      <c r="D3351" s="12">
        <v>196.45</v>
      </c>
      <c r="E3351" s="12">
        <v>202.8</v>
      </c>
      <c r="F3351" s="12">
        <v>195.3</v>
      </c>
      <c r="G3351" s="12">
        <v>202.05</v>
      </c>
      <c r="H3351" s="12">
        <v>199.93895662543943</v>
      </c>
      <c r="I3351">
        <v>273363</v>
      </c>
      <c r="J3351">
        <v>3791</v>
      </c>
      <c r="K3351" s="12">
        <v>54655913</v>
      </c>
      <c r="L3351">
        <v>102070</v>
      </c>
      <c r="M3351">
        <v>37.340000000000003</v>
      </c>
      <c r="N3351">
        <v>7.5</v>
      </c>
      <c r="O3351">
        <v>5.6</v>
      </c>
      <c r="P3351">
        <f xml:space="preserve"> IF(Stock_Info[[#This Row],[Close Price]] &gt; Stock_Info[[#This Row],[Open Price]], 1, 0)</f>
        <v>1</v>
      </c>
      <c r="Q3351" t="str">
        <f>IF(AND(Stock_Info[[#This Row],[% Deli. Qty to Traded Qty]]&gt;80,Stock_Info[[#This Row],[No. of Trades]]&lt;3000),"Unusual Day","")</f>
        <v/>
      </c>
      <c r="R3351" t="str">
        <f>IF(AND(Stock_Info[[#This Row],[Spread High-Low]] &lt; 10, Stock_Info[[#This Row],[% Deli. Qty to Traded Qty]] &gt; 90), "Good Day", "")</f>
        <v/>
      </c>
    </row>
    <row r="3352" spans="1:18">
      <c r="A3352" t="s">
        <v>53</v>
      </c>
      <c r="B3352" s="1">
        <v>45764</v>
      </c>
      <c r="C3352" s="1" t="str">
        <f>"WEEK" &amp;" " &amp;  INT((DAY(Stock_Info[[#This Row],[Date]])+WEEKDAY(DATE(YEAR(Stock_Info[[#This Row],[Date]]),MONTH(Stock_Info[[#This Row],[Date]]),1))-1)/7)+1</f>
        <v>WEEK 3</v>
      </c>
      <c r="D3352" s="12">
        <v>193.5</v>
      </c>
      <c r="E3352" s="12">
        <v>196.1</v>
      </c>
      <c r="F3352" s="12">
        <v>193.25</v>
      </c>
      <c r="G3352" s="12">
        <v>194.8</v>
      </c>
      <c r="H3352" s="12">
        <v>194.5178138346962</v>
      </c>
      <c r="I3352">
        <v>93186</v>
      </c>
      <c r="J3352">
        <v>1384</v>
      </c>
      <c r="K3352" s="12">
        <v>18126337</v>
      </c>
      <c r="L3352">
        <v>37309</v>
      </c>
      <c r="M3352">
        <v>40.04</v>
      </c>
      <c r="N3352">
        <v>2.85</v>
      </c>
      <c r="O3352">
        <v>1.3</v>
      </c>
      <c r="P3352">
        <f xml:space="preserve"> IF(Stock_Info[[#This Row],[Close Price]] &gt; Stock_Info[[#This Row],[Open Price]], 1, 0)</f>
        <v>1</v>
      </c>
      <c r="Q3352" t="str">
        <f>IF(AND(Stock_Info[[#This Row],[% Deli. Qty to Traded Qty]]&gt;80,Stock_Info[[#This Row],[No. of Trades]]&lt;3000),"Unusual Day","")</f>
        <v/>
      </c>
      <c r="R3352" t="str">
        <f>IF(AND(Stock_Info[[#This Row],[Spread High-Low]] &lt; 10, Stock_Info[[#This Row],[% Deli. Qty to Traded Qty]] &gt; 90), "Good Day", "")</f>
        <v/>
      </c>
    </row>
    <row r="3353" spans="1:18">
      <c r="A3353" t="s">
        <v>53</v>
      </c>
      <c r="B3353" s="1">
        <v>45763</v>
      </c>
      <c r="C3353" s="1" t="str">
        <f>"WEEK" &amp;" " &amp;  INT((DAY(Stock_Info[[#This Row],[Date]])+WEEKDAY(DATE(YEAR(Stock_Info[[#This Row],[Date]]),MONTH(Stock_Info[[#This Row],[Date]]),1))-1)/7)+1</f>
        <v>WEEK 3</v>
      </c>
      <c r="D3353" s="12">
        <v>192.55</v>
      </c>
      <c r="E3353" s="12">
        <v>196.15</v>
      </c>
      <c r="F3353" s="12">
        <v>192</v>
      </c>
      <c r="G3353" s="12">
        <v>194.9</v>
      </c>
      <c r="H3353" s="12">
        <v>194.54550728580688</v>
      </c>
      <c r="I3353">
        <v>249938</v>
      </c>
      <c r="J3353">
        <v>2912</v>
      </c>
      <c r="K3353" s="12">
        <v>48624315</v>
      </c>
      <c r="L3353">
        <v>96107</v>
      </c>
      <c r="M3353">
        <v>38.450000000000003</v>
      </c>
      <c r="N3353">
        <v>4.1500000000000004</v>
      </c>
      <c r="O3353">
        <v>2.35</v>
      </c>
      <c r="P3353">
        <f xml:space="preserve"> IF(Stock_Info[[#This Row],[Close Price]] &gt; Stock_Info[[#This Row],[Open Price]], 1, 0)</f>
        <v>1</v>
      </c>
      <c r="Q3353" t="str">
        <f>IF(AND(Stock_Info[[#This Row],[% Deli. Qty to Traded Qty]]&gt;80,Stock_Info[[#This Row],[No. of Trades]]&lt;3000),"Unusual Day","")</f>
        <v/>
      </c>
      <c r="R3353" t="str">
        <f>IF(AND(Stock_Info[[#This Row],[Spread High-Low]] &lt; 10, Stock_Info[[#This Row],[% Deli. Qty to Traded Qty]] &gt; 90), "Good Day", "")</f>
        <v/>
      </c>
    </row>
    <row r="3354" spans="1:18">
      <c r="A3354" t="s">
        <v>53</v>
      </c>
      <c r="B3354" s="1">
        <v>45762</v>
      </c>
      <c r="C3354" s="1" t="str">
        <f>"WEEK" &amp;" " &amp;  INT((DAY(Stock_Info[[#This Row],[Date]])+WEEKDAY(DATE(YEAR(Stock_Info[[#This Row],[Date]]),MONTH(Stock_Info[[#This Row],[Date]]),1))-1)/7)+1</f>
        <v>WEEK 3</v>
      </c>
      <c r="D3354" s="12">
        <v>194.6</v>
      </c>
      <c r="E3354" s="12">
        <v>194.6</v>
      </c>
      <c r="F3354" s="12">
        <v>189.05</v>
      </c>
      <c r="G3354" s="12">
        <v>191.9</v>
      </c>
      <c r="H3354" s="12">
        <v>191.22155092721221</v>
      </c>
      <c r="I3354">
        <v>197959</v>
      </c>
      <c r="J3354">
        <v>1885</v>
      </c>
      <c r="K3354" s="12">
        <v>37854027</v>
      </c>
      <c r="L3354">
        <v>59888</v>
      </c>
      <c r="M3354">
        <v>30.25</v>
      </c>
      <c r="N3354">
        <v>5.55</v>
      </c>
      <c r="O3354">
        <v>-2.7</v>
      </c>
      <c r="P3354">
        <f xml:space="preserve"> IF(Stock_Info[[#This Row],[Close Price]] &gt; Stock_Info[[#This Row],[Open Price]], 1, 0)</f>
        <v>0</v>
      </c>
      <c r="Q3354" t="str">
        <f>IF(AND(Stock_Info[[#This Row],[% Deli. Qty to Traded Qty]]&gt;80,Stock_Info[[#This Row],[No. of Trades]]&lt;3000),"Unusual Day","")</f>
        <v/>
      </c>
      <c r="R3354" t="str">
        <f>IF(AND(Stock_Info[[#This Row],[Spread High-Low]] &lt; 10, Stock_Info[[#This Row],[% Deli. Qty to Traded Qty]] &gt; 90), "Good Day", "")</f>
        <v/>
      </c>
    </row>
    <row r="3355" spans="1:18">
      <c r="A3355" t="s">
        <v>53</v>
      </c>
      <c r="B3355" s="1">
        <v>45758</v>
      </c>
      <c r="C3355" s="1" t="str">
        <f>"WEEK" &amp;" " &amp;  INT((DAY(Stock_Info[[#This Row],[Date]])+WEEKDAY(DATE(YEAR(Stock_Info[[#This Row],[Date]]),MONTH(Stock_Info[[#This Row],[Date]]),1))-1)/7)+1</f>
        <v>WEEK 2</v>
      </c>
      <c r="D3355" s="12">
        <v>192.1</v>
      </c>
      <c r="E3355" s="12">
        <v>192.95</v>
      </c>
      <c r="F3355" s="12">
        <v>189.6</v>
      </c>
      <c r="G3355" s="12">
        <v>190.3</v>
      </c>
      <c r="H3355" s="12">
        <v>190.64900259555995</v>
      </c>
      <c r="I3355">
        <v>177611</v>
      </c>
      <c r="J3355">
        <v>2722</v>
      </c>
      <c r="K3355" s="12">
        <v>33861360</v>
      </c>
      <c r="L3355">
        <v>73373</v>
      </c>
      <c r="M3355">
        <v>41.31</v>
      </c>
      <c r="N3355">
        <v>3.35</v>
      </c>
      <c r="O3355">
        <v>-1.8</v>
      </c>
      <c r="P3355">
        <f xml:space="preserve"> IF(Stock_Info[[#This Row],[Close Price]] &gt; Stock_Info[[#This Row],[Open Price]], 1, 0)</f>
        <v>0</v>
      </c>
      <c r="Q3355" t="str">
        <f>IF(AND(Stock_Info[[#This Row],[% Deli. Qty to Traded Qty]]&gt;80,Stock_Info[[#This Row],[No. of Trades]]&lt;3000),"Unusual Day","")</f>
        <v/>
      </c>
      <c r="R3355" t="str">
        <f>IF(AND(Stock_Info[[#This Row],[Spread High-Low]] &lt; 10, Stock_Info[[#This Row],[% Deli. Qty to Traded Qty]] &gt; 90), "Good Day", "")</f>
        <v/>
      </c>
    </row>
    <row r="3356" spans="1:18">
      <c r="A3356" t="s">
        <v>53</v>
      </c>
      <c r="B3356" s="1">
        <v>45756</v>
      </c>
      <c r="C3356" s="1" t="str">
        <f>"WEEK" &amp;" " &amp;  INT((DAY(Stock_Info[[#This Row],[Date]])+WEEKDAY(DATE(YEAR(Stock_Info[[#This Row],[Date]]),MONTH(Stock_Info[[#This Row],[Date]]),1))-1)/7)+1</f>
        <v>WEEK 2</v>
      </c>
      <c r="D3356" s="12">
        <v>190.75</v>
      </c>
      <c r="E3356" s="12">
        <v>192</v>
      </c>
      <c r="F3356" s="12">
        <v>186.8</v>
      </c>
      <c r="G3356" s="12">
        <v>190</v>
      </c>
      <c r="H3356" s="12">
        <v>189.40028522317297</v>
      </c>
      <c r="I3356">
        <v>105882</v>
      </c>
      <c r="J3356">
        <v>17219</v>
      </c>
      <c r="K3356" s="12">
        <v>20054081</v>
      </c>
      <c r="L3356">
        <v>31263</v>
      </c>
      <c r="M3356">
        <v>29.53</v>
      </c>
      <c r="N3356">
        <v>5.2</v>
      </c>
      <c r="O3356">
        <v>-0.75</v>
      </c>
      <c r="P3356">
        <f xml:space="preserve"> IF(Stock_Info[[#This Row],[Close Price]] &gt; Stock_Info[[#This Row],[Open Price]], 1, 0)</f>
        <v>0</v>
      </c>
      <c r="Q3356" t="str">
        <f>IF(AND(Stock_Info[[#This Row],[% Deli. Qty to Traded Qty]]&gt;80,Stock_Info[[#This Row],[No. of Trades]]&lt;3000),"Unusual Day","")</f>
        <v/>
      </c>
      <c r="R3356" t="str">
        <f>IF(AND(Stock_Info[[#This Row],[Spread High-Low]] &lt; 10, Stock_Info[[#This Row],[% Deli. Qty to Traded Qty]] &gt; 90), "Good Day", "")</f>
        <v/>
      </c>
    </row>
    <row r="3357" spans="1:18">
      <c r="A3357" t="s">
        <v>53</v>
      </c>
      <c r="B3357" s="1">
        <v>45755</v>
      </c>
      <c r="C3357" s="1" t="str">
        <f>"WEEK" &amp;" " &amp;  INT((DAY(Stock_Info[[#This Row],[Date]])+WEEKDAY(DATE(YEAR(Stock_Info[[#This Row],[Date]]),MONTH(Stock_Info[[#This Row],[Date]]),1))-1)/7)+1</f>
        <v>WEEK 2</v>
      </c>
      <c r="D3357" s="12">
        <v>193.45</v>
      </c>
      <c r="E3357" s="12">
        <v>194.4</v>
      </c>
      <c r="F3357" s="12">
        <v>189.7</v>
      </c>
      <c r="G3357" s="12">
        <v>190.5</v>
      </c>
      <c r="H3357" s="12">
        <v>192.05331098565043</v>
      </c>
      <c r="I3357">
        <v>68016</v>
      </c>
      <c r="J3357">
        <v>1303</v>
      </c>
      <c r="K3357" s="12">
        <v>13062698</v>
      </c>
      <c r="L3357">
        <v>28157</v>
      </c>
      <c r="M3357">
        <v>41.4</v>
      </c>
      <c r="N3357">
        <v>4.7</v>
      </c>
      <c r="O3357">
        <v>-2.95</v>
      </c>
      <c r="P3357">
        <f xml:space="preserve"> IF(Stock_Info[[#This Row],[Close Price]] &gt; Stock_Info[[#This Row],[Open Price]], 1, 0)</f>
        <v>0</v>
      </c>
      <c r="Q3357" t="str">
        <f>IF(AND(Stock_Info[[#This Row],[% Deli. Qty to Traded Qty]]&gt;80,Stock_Info[[#This Row],[No. of Trades]]&lt;3000),"Unusual Day","")</f>
        <v/>
      </c>
      <c r="R3357" t="str">
        <f>IF(AND(Stock_Info[[#This Row],[Spread High-Low]] &lt; 10, Stock_Info[[#This Row],[% Deli. Qty to Traded Qty]] &gt; 90), "Good Day", "")</f>
        <v/>
      </c>
    </row>
    <row r="3358" spans="1:18">
      <c r="A3358" t="s">
        <v>53</v>
      </c>
      <c r="B3358" s="1">
        <v>45754</v>
      </c>
      <c r="C3358" s="1" t="str">
        <f>"WEEK" &amp;" " &amp;  INT((DAY(Stock_Info[[#This Row],[Date]])+WEEKDAY(DATE(YEAR(Stock_Info[[#This Row],[Date]]),MONTH(Stock_Info[[#This Row],[Date]]),1))-1)/7)+1</f>
        <v>WEEK 2</v>
      </c>
      <c r="D3358" s="12">
        <v>186.65</v>
      </c>
      <c r="E3358" s="12">
        <v>193.2</v>
      </c>
      <c r="F3358" s="12">
        <v>186.6</v>
      </c>
      <c r="G3358" s="12">
        <v>190.6</v>
      </c>
      <c r="H3358" s="12">
        <v>189.69149313226163</v>
      </c>
      <c r="I3358">
        <v>205963</v>
      </c>
      <c r="J3358">
        <v>3222</v>
      </c>
      <c r="K3358" s="12">
        <v>39069429</v>
      </c>
      <c r="L3358">
        <v>83122</v>
      </c>
      <c r="M3358">
        <v>40.36</v>
      </c>
      <c r="N3358">
        <v>6.6</v>
      </c>
      <c r="O3358">
        <v>3.95</v>
      </c>
      <c r="P3358">
        <f xml:space="preserve"> IF(Stock_Info[[#This Row],[Close Price]] &gt; Stock_Info[[#This Row],[Open Price]], 1, 0)</f>
        <v>1</v>
      </c>
      <c r="Q3358" t="str">
        <f>IF(AND(Stock_Info[[#This Row],[% Deli. Qty to Traded Qty]]&gt;80,Stock_Info[[#This Row],[No. of Trades]]&lt;3000),"Unusual Day","")</f>
        <v/>
      </c>
      <c r="R3358" t="str">
        <f>IF(AND(Stock_Info[[#This Row],[Spread High-Low]] &lt; 10, Stock_Info[[#This Row],[% Deli. Qty to Traded Qty]] &gt; 90), "Good Day", "")</f>
        <v/>
      </c>
    </row>
    <row r="3359" spans="1:18">
      <c r="A3359" t="s">
        <v>53</v>
      </c>
      <c r="B3359" s="1">
        <v>45751</v>
      </c>
      <c r="C3359" s="1" t="str">
        <f>"WEEK" &amp;" " &amp;  INT((DAY(Stock_Info[[#This Row],[Date]])+WEEKDAY(DATE(YEAR(Stock_Info[[#This Row],[Date]]),MONTH(Stock_Info[[#This Row],[Date]]),1))-1)/7)+1</f>
        <v>WEEK 1</v>
      </c>
      <c r="D3359" s="12">
        <v>195.9</v>
      </c>
      <c r="E3359" s="12">
        <v>197</v>
      </c>
      <c r="F3359" s="12">
        <v>192.45</v>
      </c>
      <c r="G3359" s="12">
        <v>194.9</v>
      </c>
      <c r="H3359" s="12">
        <v>195.09777026404902</v>
      </c>
      <c r="I3359">
        <v>390988</v>
      </c>
      <c r="J3359">
        <v>5842</v>
      </c>
      <c r="K3359" s="12">
        <v>76280887</v>
      </c>
      <c r="L3359">
        <v>138321</v>
      </c>
      <c r="M3359">
        <v>35.380000000000003</v>
      </c>
      <c r="N3359">
        <v>4.55</v>
      </c>
      <c r="O3359">
        <v>-1</v>
      </c>
      <c r="P3359">
        <f xml:space="preserve"> IF(Stock_Info[[#This Row],[Close Price]] &gt; Stock_Info[[#This Row],[Open Price]], 1, 0)</f>
        <v>0</v>
      </c>
      <c r="Q3359" t="str">
        <f>IF(AND(Stock_Info[[#This Row],[% Deli. Qty to Traded Qty]]&gt;80,Stock_Info[[#This Row],[No. of Trades]]&lt;3000),"Unusual Day","")</f>
        <v/>
      </c>
      <c r="R3359" t="str">
        <f>IF(AND(Stock_Info[[#This Row],[Spread High-Low]] &lt; 10, Stock_Info[[#This Row],[% Deli. Qty to Traded Qty]] &gt; 90), "Good Day", "")</f>
        <v/>
      </c>
    </row>
    <row r="3360" spans="1:18">
      <c r="A3360" t="s">
        <v>53</v>
      </c>
      <c r="B3360" s="1">
        <v>45750</v>
      </c>
      <c r="C3360" s="1" t="str">
        <f>"WEEK" &amp;" " &amp;  INT((DAY(Stock_Info[[#This Row],[Date]])+WEEKDAY(DATE(YEAR(Stock_Info[[#This Row],[Date]]),MONTH(Stock_Info[[#This Row],[Date]]),1))-1)/7)+1</f>
        <v>WEEK 1</v>
      </c>
      <c r="D3360" s="12">
        <v>190.65</v>
      </c>
      <c r="E3360" s="12">
        <v>195.2</v>
      </c>
      <c r="F3360" s="12">
        <v>188.9</v>
      </c>
      <c r="G3360" s="12">
        <v>194.2</v>
      </c>
      <c r="H3360" s="12">
        <v>192.35993363749481</v>
      </c>
      <c r="I3360">
        <v>96440</v>
      </c>
      <c r="J3360">
        <v>1648</v>
      </c>
      <c r="K3360" s="12">
        <v>18551192</v>
      </c>
      <c r="L3360">
        <v>39235</v>
      </c>
      <c r="M3360">
        <v>40.68</v>
      </c>
      <c r="N3360">
        <v>6.3</v>
      </c>
      <c r="O3360">
        <v>3.55</v>
      </c>
      <c r="P3360">
        <f xml:space="preserve"> IF(Stock_Info[[#This Row],[Close Price]] &gt; Stock_Info[[#This Row],[Open Price]], 1, 0)</f>
        <v>1</v>
      </c>
      <c r="Q3360" t="str">
        <f>IF(AND(Stock_Info[[#This Row],[% Deli. Qty to Traded Qty]]&gt;80,Stock_Info[[#This Row],[No. of Trades]]&lt;3000),"Unusual Day","")</f>
        <v/>
      </c>
      <c r="R3360" t="str">
        <f>IF(AND(Stock_Info[[#This Row],[Spread High-Low]] &lt; 10, Stock_Info[[#This Row],[% Deli. Qty to Traded Qty]] &gt; 90), "Good Day", "")</f>
        <v/>
      </c>
    </row>
    <row r="3361" spans="1:18">
      <c r="A3361" t="s">
        <v>53</v>
      </c>
      <c r="B3361" s="1">
        <v>45749</v>
      </c>
      <c r="C3361" s="1" t="str">
        <f>"WEEK" &amp;" " &amp;  INT((DAY(Stock_Info[[#This Row],[Date]])+WEEKDAY(DATE(YEAR(Stock_Info[[#This Row],[Date]]),MONTH(Stock_Info[[#This Row],[Date]]),1))-1)/7)+1</f>
        <v>WEEK 1</v>
      </c>
      <c r="D3361" s="12">
        <v>193.4</v>
      </c>
      <c r="E3361" s="12">
        <v>193.4</v>
      </c>
      <c r="F3361" s="12">
        <v>190.55</v>
      </c>
      <c r="G3361" s="12">
        <v>191.9</v>
      </c>
      <c r="H3361" s="12">
        <v>192.03166807457322</v>
      </c>
      <c r="I3361">
        <v>101806</v>
      </c>
      <c r="J3361">
        <v>2548</v>
      </c>
      <c r="K3361" s="12">
        <v>19549976</v>
      </c>
      <c r="L3361">
        <v>46943</v>
      </c>
      <c r="M3361">
        <v>46.11</v>
      </c>
      <c r="N3361">
        <v>2.85</v>
      </c>
      <c r="O3361">
        <v>-1.5</v>
      </c>
      <c r="P3361">
        <f xml:space="preserve"> IF(Stock_Info[[#This Row],[Close Price]] &gt; Stock_Info[[#This Row],[Open Price]], 1, 0)</f>
        <v>0</v>
      </c>
      <c r="Q3361" t="str">
        <f>IF(AND(Stock_Info[[#This Row],[% Deli. Qty to Traded Qty]]&gt;80,Stock_Info[[#This Row],[No. of Trades]]&lt;3000),"Unusual Day","")</f>
        <v/>
      </c>
      <c r="R3361" t="str">
        <f>IF(AND(Stock_Info[[#This Row],[Spread High-Low]] &lt; 10, Stock_Info[[#This Row],[% Deli. Qty to Traded Qty]] &gt; 90), "Good Day", "")</f>
        <v/>
      </c>
    </row>
    <row r="3362" spans="1:18">
      <c r="A3362" t="s">
        <v>53</v>
      </c>
      <c r="B3362" s="1">
        <v>45748</v>
      </c>
      <c r="C3362" s="1" t="str">
        <f>"WEEK" &amp;" " &amp;  INT((DAY(Stock_Info[[#This Row],[Date]])+WEEKDAY(DATE(YEAR(Stock_Info[[#This Row],[Date]]),MONTH(Stock_Info[[#This Row],[Date]]),1))-1)/7)+1</f>
        <v>WEEK 1</v>
      </c>
      <c r="D3362" s="12">
        <v>190.7</v>
      </c>
      <c r="E3362" s="12">
        <v>196</v>
      </c>
      <c r="F3362" s="12">
        <v>190.7</v>
      </c>
      <c r="G3362" s="12">
        <v>192.45</v>
      </c>
      <c r="H3362" s="12">
        <v>193.53038232147208</v>
      </c>
      <c r="I3362">
        <v>188794</v>
      </c>
      <c r="J3362">
        <v>3255</v>
      </c>
      <c r="K3362" s="12">
        <v>36537375</v>
      </c>
      <c r="L3362">
        <v>68388</v>
      </c>
      <c r="M3362">
        <v>36.22</v>
      </c>
      <c r="N3362">
        <v>5.3</v>
      </c>
      <c r="O3362">
        <v>1.75</v>
      </c>
      <c r="P3362">
        <f xml:space="preserve"> IF(Stock_Info[[#This Row],[Close Price]] &gt; Stock_Info[[#This Row],[Open Price]], 1, 0)</f>
        <v>1</v>
      </c>
      <c r="Q3362" t="str">
        <f>IF(AND(Stock_Info[[#This Row],[% Deli. Qty to Traded Qty]]&gt;80,Stock_Info[[#This Row],[No. of Trades]]&lt;3000),"Unusual Day","")</f>
        <v/>
      </c>
      <c r="R3362" t="str">
        <f>IF(AND(Stock_Info[[#This Row],[Spread High-Low]] &lt; 10, Stock_Info[[#This Row],[% Deli. Qty to Traded Qty]] &gt; 90), "Good Day", "")</f>
        <v/>
      </c>
    </row>
    <row r="3363" spans="1:18">
      <c r="A3363" t="s">
        <v>53</v>
      </c>
      <c r="B3363" s="1">
        <v>45744</v>
      </c>
      <c r="C3363" s="1" t="str">
        <f>"WEEK" &amp;" " &amp;  INT((DAY(Stock_Info[[#This Row],[Date]])+WEEKDAY(DATE(YEAR(Stock_Info[[#This Row],[Date]]),MONTH(Stock_Info[[#This Row],[Date]]),1))-1)/7)+1</f>
        <v>WEEK 5</v>
      </c>
      <c r="D3363" s="12">
        <v>197.2</v>
      </c>
      <c r="E3363" s="12">
        <v>198.45</v>
      </c>
      <c r="F3363" s="12">
        <v>191.8</v>
      </c>
      <c r="G3363" s="12">
        <v>192.75</v>
      </c>
      <c r="H3363" s="12">
        <v>194.61548838473729</v>
      </c>
      <c r="I3363">
        <v>194959</v>
      </c>
      <c r="J3363">
        <v>3783</v>
      </c>
      <c r="K3363" s="12">
        <v>37942041</v>
      </c>
      <c r="L3363">
        <v>103034</v>
      </c>
      <c r="M3363">
        <v>52.85</v>
      </c>
      <c r="N3363">
        <v>6.65</v>
      </c>
      <c r="O3363">
        <v>-4.45</v>
      </c>
      <c r="P3363">
        <f xml:space="preserve"> IF(Stock_Info[[#This Row],[Close Price]] &gt; Stock_Info[[#This Row],[Open Price]], 1, 0)</f>
        <v>0</v>
      </c>
      <c r="Q3363" t="str">
        <f>IF(AND(Stock_Info[[#This Row],[% Deli. Qty to Traded Qty]]&gt;80,Stock_Info[[#This Row],[No. of Trades]]&lt;3000),"Unusual Day","")</f>
        <v/>
      </c>
      <c r="R3363" t="str">
        <f>IF(AND(Stock_Info[[#This Row],[Spread High-Low]] &lt; 10, Stock_Info[[#This Row],[% Deli. Qty to Traded Qty]] &gt; 90), "Good Day", "")</f>
        <v/>
      </c>
    </row>
    <row r="3364" spans="1:18">
      <c r="A3364" t="s">
        <v>53</v>
      </c>
      <c r="B3364" s="1">
        <v>45743</v>
      </c>
      <c r="C3364" s="1" t="str">
        <f>"WEEK" &amp;" " &amp;  INT((DAY(Stock_Info[[#This Row],[Date]])+WEEKDAY(DATE(YEAR(Stock_Info[[#This Row],[Date]]),MONTH(Stock_Info[[#This Row],[Date]]),1))-1)/7)+1</f>
        <v>WEEK 5</v>
      </c>
      <c r="D3364" s="12">
        <v>191</v>
      </c>
      <c r="E3364" s="12">
        <v>199.9</v>
      </c>
      <c r="F3364" s="12">
        <v>191</v>
      </c>
      <c r="G3364" s="12">
        <v>197.75</v>
      </c>
      <c r="H3364" s="12">
        <v>196.60026211640869</v>
      </c>
      <c r="I3364">
        <v>193044</v>
      </c>
      <c r="J3364">
        <v>2565</v>
      </c>
      <c r="K3364" s="12">
        <v>37952501</v>
      </c>
      <c r="L3364">
        <v>81497</v>
      </c>
      <c r="M3364">
        <v>42.22</v>
      </c>
      <c r="N3364">
        <v>8.9</v>
      </c>
      <c r="O3364">
        <v>6.75</v>
      </c>
      <c r="P3364">
        <f xml:space="preserve"> IF(Stock_Info[[#This Row],[Close Price]] &gt; Stock_Info[[#This Row],[Open Price]], 1, 0)</f>
        <v>1</v>
      </c>
      <c r="Q3364" t="str">
        <f>IF(AND(Stock_Info[[#This Row],[% Deli. Qty to Traded Qty]]&gt;80,Stock_Info[[#This Row],[No. of Trades]]&lt;3000),"Unusual Day","")</f>
        <v/>
      </c>
      <c r="R3364" t="str">
        <f>IF(AND(Stock_Info[[#This Row],[Spread High-Low]] &lt; 10, Stock_Info[[#This Row],[% Deli. Qty to Traded Qty]] &gt; 90), "Good Day", "")</f>
        <v/>
      </c>
    </row>
    <row r="3365" spans="1:18">
      <c r="A3365" t="s">
        <v>53</v>
      </c>
      <c r="B3365" s="1">
        <v>45742</v>
      </c>
      <c r="C3365" s="1" t="str">
        <f>"WEEK" &amp;" " &amp;  INT((DAY(Stock_Info[[#This Row],[Date]])+WEEKDAY(DATE(YEAR(Stock_Info[[#This Row],[Date]]),MONTH(Stock_Info[[#This Row],[Date]]),1))-1)/7)+1</f>
        <v>WEEK 5</v>
      </c>
      <c r="D3365" s="12">
        <v>194.8</v>
      </c>
      <c r="E3365" s="12">
        <v>196.45</v>
      </c>
      <c r="F3365" s="12">
        <v>191.85</v>
      </c>
      <c r="G3365" s="12">
        <v>192.1</v>
      </c>
      <c r="H3365" s="12">
        <v>193.90684550981953</v>
      </c>
      <c r="I3365">
        <v>102958</v>
      </c>
      <c r="J3365">
        <v>1954</v>
      </c>
      <c r="K3365" s="12">
        <v>19964261</v>
      </c>
      <c r="L3365">
        <v>35448</v>
      </c>
      <c r="M3365">
        <v>34.43</v>
      </c>
      <c r="N3365">
        <v>4.5999999999999996</v>
      </c>
      <c r="O3365">
        <v>-2.7</v>
      </c>
      <c r="P3365">
        <f xml:space="preserve"> IF(Stock_Info[[#This Row],[Close Price]] &gt; Stock_Info[[#This Row],[Open Price]], 1, 0)</f>
        <v>0</v>
      </c>
      <c r="Q3365" t="str">
        <f>IF(AND(Stock_Info[[#This Row],[% Deli. Qty to Traded Qty]]&gt;80,Stock_Info[[#This Row],[No. of Trades]]&lt;3000),"Unusual Day","")</f>
        <v/>
      </c>
      <c r="R3365" t="str">
        <f>IF(AND(Stock_Info[[#This Row],[Spread High-Low]] &lt; 10, Stock_Info[[#This Row],[% Deli. Qty to Traded Qty]] &gt; 90), "Good Day", "")</f>
        <v/>
      </c>
    </row>
    <row r="3366" spans="1:18">
      <c r="A3366" t="s">
        <v>53</v>
      </c>
      <c r="B3366" s="1">
        <v>45741</v>
      </c>
      <c r="C3366" s="1" t="str">
        <f>"WEEK" &amp;" " &amp;  INT((DAY(Stock_Info[[#This Row],[Date]])+WEEKDAY(DATE(YEAR(Stock_Info[[#This Row],[Date]]),MONTH(Stock_Info[[#This Row],[Date]]),1))-1)/7)+1</f>
        <v>WEEK 5</v>
      </c>
      <c r="D3366" s="12">
        <v>197.95</v>
      </c>
      <c r="E3366" s="12">
        <v>197.95</v>
      </c>
      <c r="F3366" s="12">
        <v>193.45</v>
      </c>
      <c r="G3366" s="12">
        <v>194.7</v>
      </c>
      <c r="H3366" s="12">
        <v>195.2037556106892</v>
      </c>
      <c r="I3366">
        <v>105602</v>
      </c>
      <c r="J3366">
        <v>1460</v>
      </c>
      <c r="K3366" s="12">
        <v>20613907</v>
      </c>
      <c r="L3366">
        <v>45536</v>
      </c>
      <c r="M3366">
        <v>43.12</v>
      </c>
      <c r="N3366">
        <v>4.5</v>
      </c>
      <c r="O3366">
        <v>-3.25</v>
      </c>
      <c r="P3366">
        <f xml:space="preserve"> IF(Stock_Info[[#This Row],[Close Price]] &gt; Stock_Info[[#This Row],[Open Price]], 1, 0)</f>
        <v>0</v>
      </c>
      <c r="Q3366" t="str">
        <f>IF(AND(Stock_Info[[#This Row],[% Deli. Qty to Traded Qty]]&gt;80,Stock_Info[[#This Row],[No. of Trades]]&lt;3000),"Unusual Day","")</f>
        <v/>
      </c>
      <c r="R3366" t="str">
        <f>IF(AND(Stock_Info[[#This Row],[Spread High-Low]] &lt; 10, Stock_Info[[#This Row],[% Deli. Qty to Traded Qty]] &gt; 90), "Good Day", "")</f>
        <v/>
      </c>
    </row>
    <row r="3367" spans="1:18">
      <c r="A3367" t="s">
        <v>53</v>
      </c>
      <c r="B3367" s="1">
        <v>45740</v>
      </c>
      <c r="C3367" s="1" t="str">
        <f>"WEEK" &amp;" " &amp;  INT((DAY(Stock_Info[[#This Row],[Date]])+WEEKDAY(DATE(YEAR(Stock_Info[[#This Row],[Date]]),MONTH(Stock_Info[[#This Row],[Date]]),1))-1)/7)+1</f>
        <v>WEEK 5</v>
      </c>
      <c r="D3367" s="12">
        <v>188.95</v>
      </c>
      <c r="E3367" s="12">
        <v>196.8</v>
      </c>
      <c r="F3367" s="12">
        <v>187.3</v>
      </c>
      <c r="G3367" s="12">
        <v>195.7</v>
      </c>
      <c r="H3367" s="12">
        <v>193.73259029731352</v>
      </c>
      <c r="I3367">
        <v>168139</v>
      </c>
      <c r="J3367">
        <v>2158</v>
      </c>
      <c r="K3367" s="12">
        <v>32574004</v>
      </c>
      <c r="L3367">
        <v>62111</v>
      </c>
      <c r="M3367">
        <v>36.94</v>
      </c>
      <c r="N3367">
        <v>9.5</v>
      </c>
      <c r="O3367">
        <v>6.75</v>
      </c>
      <c r="P3367">
        <f xml:space="preserve"> IF(Stock_Info[[#This Row],[Close Price]] &gt; Stock_Info[[#This Row],[Open Price]], 1, 0)</f>
        <v>1</v>
      </c>
      <c r="Q3367" t="str">
        <f>IF(AND(Stock_Info[[#This Row],[% Deli. Qty to Traded Qty]]&gt;80,Stock_Info[[#This Row],[No. of Trades]]&lt;3000),"Unusual Day","")</f>
        <v/>
      </c>
      <c r="R3367" t="str">
        <f>IF(AND(Stock_Info[[#This Row],[Spread High-Low]] &lt; 10, Stock_Info[[#This Row],[% Deli. Qty to Traded Qty]] &gt; 90), "Good Day", "")</f>
        <v/>
      </c>
    </row>
    <row r="3368" spans="1:18">
      <c r="A3368" t="s">
        <v>53</v>
      </c>
      <c r="B3368" s="1">
        <v>45737</v>
      </c>
      <c r="C3368" s="1" t="str">
        <f>"WEEK" &amp;" " &amp;  INT((DAY(Stock_Info[[#This Row],[Date]])+WEEKDAY(DATE(YEAR(Stock_Info[[#This Row],[Date]]),MONTH(Stock_Info[[#This Row],[Date]]),1))-1)/7)+1</f>
        <v>WEEK 4</v>
      </c>
      <c r="D3368" s="12">
        <v>187.2</v>
      </c>
      <c r="E3368" s="12">
        <v>188.3</v>
      </c>
      <c r="F3368" s="12">
        <v>185.95</v>
      </c>
      <c r="G3368" s="12">
        <v>187.2</v>
      </c>
      <c r="H3368" s="12">
        <v>187.31072256782124</v>
      </c>
      <c r="I3368">
        <v>135835</v>
      </c>
      <c r="J3368">
        <v>1277</v>
      </c>
      <c r="K3368" s="12">
        <v>25443352</v>
      </c>
      <c r="L3368">
        <v>91654</v>
      </c>
      <c r="M3368">
        <v>67.47</v>
      </c>
      <c r="N3368">
        <v>2.35</v>
      </c>
      <c r="O3368">
        <v>0</v>
      </c>
      <c r="P3368">
        <f xml:space="preserve"> IF(Stock_Info[[#This Row],[Close Price]] &gt; Stock_Info[[#This Row],[Open Price]], 1, 0)</f>
        <v>0</v>
      </c>
      <c r="Q3368" t="str">
        <f>IF(AND(Stock_Info[[#This Row],[% Deli. Qty to Traded Qty]]&gt;80,Stock_Info[[#This Row],[No. of Trades]]&lt;3000),"Unusual Day","")</f>
        <v/>
      </c>
      <c r="R3368" t="str">
        <f>IF(AND(Stock_Info[[#This Row],[Spread High-Low]] &lt; 10, Stock_Info[[#This Row],[% Deli. Qty to Traded Qty]] &gt; 90), "Good Day", "")</f>
        <v/>
      </c>
    </row>
    <row r="3369" spans="1:18">
      <c r="A3369" t="s">
        <v>53</v>
      </c>
      <c r="B3369" s="1">
        <v>45736</v>
      </c>
      <c r="C3369" s="1" t="str">
        <f>"WEEK" &amp;" " &amp;  INT((DAY(Stock_Info[[#This Row],[Date]])+WEEKDAY(DATE(YEAR(Stock_Info[[#This Row],[Date]]),MONTH(Stock_Info[[#This Row],[Date]]),1))-1)/7)+1</f>
        <v>WEEK 4</v>
      </c>
      <c r="D3369" s="12">
        <v>186.9</v>
      </c>
      <c r="E3369" s="12">
        <v>187.7</v>
      </c>
      <c r="F3369" s="12">
        <v>185.6</v>
      </c>
      <c r="G3369" s="12">
        <v>186.45</v>
      </c>
      <c r="H3369" s="12">
        <v>186.39251272402731</v>
      </c>
      <c r="I3369">
        <v>207285</v>
      </c>
      <c r="J3369">
        <v>2844</v>
      </c>
      <c r="K3369" s="12">
        <v>38636372</v>
      </c>
      <c r="L3369">
        <v>119506</v>
      </c>
      <c r="M3369">
        <v>57.65</v>
      </c>
      <c r="N3369">
        <v>2.1</v>
      </c>
      <c r="O3369">
        <v>-0.45</v>
      </c>
      <c r="P3369">
        <f xml:space="preserve"> IF(Stock_Info[[#This Row],[Close Price]] &gt; Stock_Info[[#This Row],[Open Price]], 1, 0)</f>
        <v>0</v>
      </c>
      <c r="Q3369" t="str">
        <f>IF(AND(Stock_Info[[#This Row],[% Deli. Qty to Traded Qty]]&gt;80,Stock_Info[[#This Row],[No. of Trades]]&lt;3000),"Unusual Day","")</f>
        <v/>
      </c>
      <c r="R3369" t="str">
        <f>IF(AND(Stock_Info[[#This Row],[Spread High-Low]] &lt; 10, Stock_Info[[#This Row],[% Deli. Qty to Traded Qty]] &gt; 90), "Good Day", "")</f>
        <v/>
      </c>
    </row>
    <row r="3370" spans="1:18">
      <c r="A3370" t="s">
        <v>53</v>
      </c>
      <c r="B3370" s="1">
        <v>45735</v>
      </c>
      <c r="C3370" s="1" t="str">
        <f>"WEEK" &amp;" " &amp;  INT((DAY(Stock_Info[[#This Row],[Date]])+WEEKDAY(DATE(YEAR(Stock_Info[[#This Row],[Date]]),MONTH(Stock_Info[[#This Row],[Date]]),1))-1)/7)+1</f>
        <v>WEEK 4</v>
      </c>
      <c r="D3370" s="12">
        <v>181.25</v>
      </c>
      <c r="E3370" s="12">
        <v>186.9</v>
      </c>
      <c r="F3370" s="12">
        <v>180.65</v>
      </c>
      <c r="G3370" s="12">
        <v>186.2</v>
      </c>
      <c r="H3370" s="12">
        <v>184.1388446403503</v>
      </c>
      <c r="I3370">
        <v>274962</v>
      </c>
      <c r="J3370">
        <v>3213</v>
      </c>
      <c r="K3370" s="12">
        <v>50631185</v>
      </c>
      <c r="L3370">
        <v>191468</v>
      </c>
      <c r="M3370">
        <v>69.63</v>
      </c>
      <c r="N3370">
        <v>6.25</v>
      </c>
      <c r="O3370">
        <v>4.95</v>
      </c>
      <c r="P3370">
        <f xml:space="preserve"> IF(Stock_Info[[#This Row],[Close Price]] &gt; Stock_Info[[#This Row],[Open Price]], 1, 0)</f>
        <v>1</v>
      </c>
      <c r="Q3370" t="str">
        <f>IF(AND(Stock_Info[[#This Row],[% Deli. Qty to Traded Qty]]&gt;80,Stock_Info[[#This Row],[No. of Trades]]&lt;3000),"Unusual Day","")</f>
        <v/>
      </c>
      <c r="R3370" t="str">
        <f>IF(AND(Stock_Info[[#This Row],[Spread High-Low]] &lt; 10, Stock_Info[[#This Row],[% Deli. Qty to Traded Qty]] &gt; 90), "Good Day", "")</f>
        <v/>
      </c>
    </row>
    <row r="3371" spans="1:18">
      <c r="A3371" t="s">
        <v>53</v>
      </c>
      <c r="B3371" s="1">
        <v>45734</v>
      </c>
      <c r="C3371" s="1" t="str">
        <f>"WEEK" &amp;" " &amp;  INT((DAY(Stock_Info[[#This Row],[Date]])+WEEKDAY(DATE(YEAR(Stock_Info[[#This Row],[Date]]),MONTH(Stock_Info[[#This Row],[Date]]),1))-1)/7)+1</f>
        <v>WEEK 4</v>
      </c>
      <c r="D3371" s="12">
        <v>177.3</v>
      </c>
      <c r="E3371" s="12">
        <v>180.65</v>
      </c>
      <c r="F3371" s="12">
        <v>176.95</v>
      </c>
      <c r="G3371" s="12">
        <v>180.25</v>
      </c>
      <c r="H3371" s="12">
        <v>179.14533195408603</v>
      </c>
      <c r="I3371">
        <v>80237</v>
      </c>
      <c r="J3371">
        <v>1426</v>
      </c>
      <c r="K3371" s="12">
        <v>14374084</v>
      </c>
      <c r="L3371">
        <v>34994</v>
      </c>
      <c r="M3371">
        <v>43.61</v>
      </c>
      <c r="N3371">
        <v>3.7</v>
      </c>
      <c r="O3371">
        <v>2.95</v>
      </c>
      <c r="P3371">
        <f xml:space="preserve"> IF(Stock_Info[[#This Row],[Close Price]] &gt; Stock_Info[[#This Row],[Open Price]], 1, 0)</f>
        <v>1</v>
      </c>
      <c r="Q3371" t="str">
        <f>IF(AND(Stock_Info[[#This Row],[% Deli. Qty to Traded Qty]]&gt;80,Stock_Info[[#This Row],[No. of Trades]]&lt;3000),"Unusual Day","")</f>
        <v/>
      </c>
      <c r="R3371" t="str">
        <f>IF(AND(Stock_Info[[#This Row],[Spread High-Low]] &lt; 10, Stock_Info[[#This Row],[% Deli. Qty to Traded Qty]] &gt; 90), "Good Day", "")</f>
        <v/>
      </c>
    </row>
    <row r="3372" spans="1:18">
      <c r="A3372" t="s">
        <v>53</v>
      </c>
      <c r="B3372" s="1">
        <v>45733</v>
      </c>
      <c r="C3372" s="1" t="str">
        <f>"WEEK" &amp;" " &amp;  INT((DAY(Stock_Info[[#This Row],[Date]])+WEEKDAY(DATE(YEAR(Stock_Info[[#This Row],[Date]]),MONTH(Stock_Info[[#This Row],[Date]]),1))-1)/7)+1</f>
        <v>WEEK 4</v>
      </c>
      <c r="D3372" s="12">
        <v>177.25</v>
      </c>
      <c r="E3372" s="12">
        <v>178.3</v>
      </c>
      <c r="F3372" s="12">
        <v>175.6</v>
      </c>
      <c r="G3372" s="12">
        <v>177.2</v>
      </c>
      <c r="H3372" s="12">
        <v>177.19267837499112</v>
      </c>
      <c r="I3372">
        <v>182719</v>
      </c>
      <c r="J3372">
        <v>2336</v>
      </c>
      <c r="K3372" s="12">
        <v>32376469</v>
      </c>
      <c r="L3372">
        <v>88598</v>
      </c>
      <c r="M3372">
        <v>48.49</v>
      </c>
      <c r="N3372">
        <v>2.7</v>
      </c>
      <c r="O3372">
        <v>-0.05</v>
      </c>
      <c r="P3372">
        <f xml:space="preserve"> IF(Stock_Info[[#This Row],[Close Price]] &gt; Stock_Info[[#This Row],[Open Price]], 1, 0)</f>
        <v>0</v>
      </c>
      <c r="Q3372" t="str">
        <f>IF(AND(Stock_Info[[#This Row],[% Deli. Qty to Traded Qty]]&gt;80,Stock_Info[[#This Row],[No. of Trades]]&lt;3000),"Unusual Day","")</f>
        <v/>
      </c>
      <c r="R3372" t="str">
        <f>IF(AND(Stock_Info[[#This Row],[Spread High-Low]] &lt; 10, Stock_Info[[#This Row],[% Deli. Qty to Traded Qty]] &gt; 90), "Good Day", "")</f>
        <v/>
      </c>
    </row>
    <row r="3373" spans="1:18">
      <c r="A3373" t="s">
        <v>53</v>
      </c>
      <c r="B3373" s="1">
        <v>45729</v>
      </c>
      <c r="C3373" s="1" t="str">
        <f>"WEEK" &amp;" " &amp;  INT((DAY(Stock_Info[[#This Row],[Date]])+WEEKDAY(DATE(YEAR(Stock_Info[[#This Row],[Date]]),MONTH(Stock_Info[[#This Row],[Date]]),1))-1)/7)+1</f>
        <v>WEEK 3</v>
      </c>
      <c r="D3373" s="12">
        <v>178.35</v>
      </c>
      <c r="E3373" s="12">
        <v>179</v>
      </c>
      <c r="F3373" s="12">
        <v>176.3</v>
      </c>
      <c r="G3373" s="12">
        <v>176.65</v>
      </c>
      <c r="H3373" s="12">
        <v>177.19468150804693</v>
      </c>
      <c r="I3373">
        <v>134399</v>
      </c>
      <c r="J3373">
        <v>2020</v>
      </c>
      <c r="K3373" s="12">
        <v>23814788</v>
      </c>
      <c r="L3373">
        <v>78524</v>
      </c>
      <c r="M3373">
        <v>58.43</v>
      </c>
      <c r="N3373">
        <v>2.7</v>
      </c>
      <c r="O3373">
        <v>-1.7</v>
      </c>
      <c r="P3373">
        <f xml:space="preserve"> IF(Stock_Info[[#This Row],[Close Price]] &gt; Stock_Info[[#This Row],[Open Price]], 1, 0)</f>
        <v>0</v>
      </c>
      <c r="Q3373" t="str">
        <f>IF(AND(Stock_Info[[#This Row],[% Deli. Qty to Traded Qty]]&gt;80,Stock_Info[[#This Row],[No. of Trades]]&lt;3000),"Unusual Day","")</f>
        <v/>
      </c>
      <c r="R3373" t="str">
        <f>IF(AND(Stock_Info[[#This Row],[Spread High-Low]] &lt; 10, Stock_Info[[#This Row],[% Deli. Qty to Traded Qty]] &gt; 90), "Good Day", "")</f>
        <v/>
      </c>
    </row>
    <row r="3374" spans="1:18">
      <c r="A3374" t="s">
        <v>53</v>
      </c>
      <c r="B3374" s="1">
        <v>45728</v>
      </c>
      <c r="C3374" s="1" t="str">
        <f>"WEEK" &amp;" " &amp;  INT((DAY(Stock_Info[[#This Row],[Date]])+WEEKDAY(DATE(YEAR(Stock_Info[[#This Row],[Date]]),MONTH(Stock_Info[[#This Row],[Date]]),1))-1)/7)+1</f>
        <v>WEEK 3</v>
      </c>
      <c r="D3374" s="12">
        <v>180.2</v>
      </c>
      <c r="E3374" s="12">
        <v>180.95</v>
      </c>
      <c r="F3374" s="12">
        <v>176.95</v>
      </c>
      <c r="G3374" s="12">
        <v>178.3</v>
      </c>
      <c r="H3374" s="12">
        <v>178.94550826708581</v>
      </c>
      <c r="I3374">
        <v>132332</v>
      </c>
      <c r="J3374">
        <v>2592</v>
      </c>
      <c r="K3374" s="12">
        <v>23680217</v>
      </c>
      <c r="L3374">
        <v>57920</v>
      </c>
      <c r="M3374">
        <v>43.77</v>
      </c>
      <c r="N3374">
        <v>4</v>
      </c>
      <c r="O3374">
        <v>-1.9</v>
      </c>
      <c r="P3374">
        <f xml:space="preserve"> IF(Stock_Info[[#This Row],[Close Price]] &gt; Stock_Info[[#This Row],[Open Price]], 1, 0)</f>
        <v>0</v>
      </c>
      <c r="Q3374" t="str">
        <f>IF(AND(Stock_Info[[#This Row],[% Deli. Qty to Traded Qty]]&gt;80,Stock_Info[[#This Row],[No. of Trades]]&lt;3000),"Unusual Day","")</f>
        <v/>
      </c>
      <c r="R3374" t="str">
        <f>IF(AND(Stock_Info[[#This Row],[Spread High-Low]] &lt; 10, Stock_Info[[#This Row],[% Deli. Qty to Traded Qty]] &gt; 90), "Good Day", "")</f>
        <v/>
      </c>
    </row>
    <row r="3375" spans="1:18">
      <c r="A3375" t="s">
        <v>53</v>
      </c>
      <c r="B3375" s="1">
        <v>45727</v>
      </c>
      <c r="C3375" s="1" t="str">
        <f>"WEEK" &amp;" " &amp;  INT((DAY(Stock_Info[[#This Row],[Date]])+WEEKDAY(DATE(YEAR(Stock_Info[[#This Row],[Date]]),MONTH(Stock_Info[[#This Row],[Date]]),1))-1)/7)+1</f>
        <v>WEEK 3</v>
      </c>
      <c r="D3375" s="12">
        <v>178.05</v>
      </c>
      <c r="E3375" s="12">
        <v>180.15</v>
      </c>
      <c r="F3375" s="12">
        <v>175.55</v>
      </c>
      <c r="G3375" s="12">
        <v>179.35</v>
      </c>
      <c r="H3375" s="12">
        <v>178.6941113935984</v>
      </c>
      <c r="I3375">
        <v>199419</v>
      </c>
      <c r="J3375">
        <v>2349</v>
      </c>
      <c r="K3375" s="12">
        <v>35635001</v>
      </c>
      <c r="L3375">
        <v>83131</v>
      </c>
      <c r="M3375">
        <v>41.69</v>
      </c>
      <c r="N3375">
        <v>4.5999999999999996</v>
      </c>
      <c r="O3375">
        <v>1.3</v>
      </c>
      <c r="P3375">
        <f xml:space="preserve"> IF(Stock_Info[[#This Row],[Close Price]] &gt; Stock_Info[[#This Row],[Open Price]], 1, 0)</f>
        <v>1</v>
      </c>
      <c r="Q3375" t="str">
        <f>IF(AND(Stock_Info[[#This Row],[% Deli. Qty to Traded Qty]]&gt;80,Stock_Info[[#This Row],[No. of Trades]]&lt;3000),"Unusual Day","")</f>
        <v/>
      </c>
      <c r="R3375" t="str">
        <f>IF(AND(Stock_Info[[#This Row],[Spread High-Low]] &lt; 10, Stock_Info[[#This Row],[% Deli. Qty to Traded Qty]] &gt; 90), "Good Day", "")</f>
        <v/>
      </c>
    </row>
    <row r="3376" spans="1:18">
      <c r="A3376" t="s">
        <v>53</v>
      </c>
      <c r="B3376" s="1">
        <v>45726</v>
      </c>
      <c r="C3376" s="1" t="str">
        <f>"WEEK" &amp;" " &amp;  INT((DAY(Stock_Info[[#This Row],[Date]])+WEEKDAY(DATE(YEAR(Stock_Info[[#This Row],[Date]]),MONTH(Stock_Info[[#This Row],[Date]]),1))-1)/7)+1</f>
        <v>WEEK 3</v>
      </c>
      <c r="D3376" s="12">
        <v>180.5</v>
      </c>
      <c r="E3376" s="12">
        <v>180.9</v>
      </c>
      <c r="F3376" s="12">
        <v>178.3</v>
      </c>
      <c r="G3376" s="12">
        <v>179</v>
      </c>
      <c r="H3376" s="12">
        <v>179.51456956454055</v>
      </c>
      <c r="I3376">
        <v>141322</v>
      </c>
      <c r="J3376">
        <v>3211</v>
      </c>
      <c r="K3376" s="12">
        <v>25369358</v>
      </c>
      <c r="L3376">
        <v>71139</v>
      </c>
      <c r="M3376">
        <v>50.34</v>
      </c>
      <c r="N3376">
        <v>2.6</v>
      </c>
      <c r="O3376">
        <v>-1.5</v>
      </c>
      <c r="P3376">
        <f xml:space="preserve"> IF(Stock_Info[[#This Row],[Close Price]] &gt; Stock_Info[[#This Row],[Open Price]], 1, 0)</f>
        <v>0</v>
      </c>
      <c r="Q3376" t="str">
        <f>IF(AND(Stock_Info[[#This Row],[% Deli. Qty to Traded Qty]]&gt;80,Stock_Info[[#This Row],[No. of Trades]]&lt;3000),"Unusual Day","")</f>
        <v/>
      </c>
      <c r="R3376" t="str">
        <f>IF(AND(Stock_Info[[#This Row],[Spread High-Low]] &lt; 10, Stock_Info[[#This Row],[% Deli. Qty to Traded Qty]] &gt; 90), "Good Day", "")</f>
        <v/>
      </c>
    </row>
    <row r="3377" spans="1:18">
      <c r="A3377" t="s">
        <v>53</v>
      </c>
      <c r="B3377" s="1">
        <v>45723</v>
      </c>
      <c r="C3377" s="1" t="str">
        <f>"WEEK" &amp;" " &amp;  INT((DAY(Stock_Info[[#This Row],[Date]])+WEEKDAY(DATE(YEAR(Stock_Info[[#This Row],[Date]]),MONTH(Stock_Info[[#This Row],[Date]]),1))-1)/7)+1</f>
        <v>WEEK 2</v>
      </c>
      <c r="D3377" s="12">
        <v>181.1</v>
      </c>
      <c r="E3377" s="12">
        <v>182.9</v>
      </c>
      <c r="F3377" s="12">
        <v>180</v>
      </c>
      <c r="G3377" s="12">
        <v>180.55</v>
      </c>
      <c r="H3377" s="12">
        <v>181.61563492313013</v>
      </c>
      <c r="I3377">
        <v>127228</v>
      </c>
      <c r="J3377">
        <v>2404</v>
      </c>
      <c r="K3377" s="12">
        <v>23106594</v>
      </c>
      <c r="L3377">
        <v>63111</v>
      </c>
      <c r="M3377">
        <v>49.6</v>
      </c>
      <c r="N3377">
        <v>2.9</v>
      </c>
      <c r="O3377">
        <v>-0.55000000000000004</v>
      </c>
      <c r="P3377">
        <f xml:space="preserve"> IF(Stock_Info[[#This Row],[Close Price]] &gt; Stock_Info[[#This Row],[Open Price]], 1, 0)</f>
        <v>0</v>
      </c>
      <c r="Q3377" t="str">
        <f>IF(AND(Stock_Info[[#This Row],[% Deli. Qty to Traded Qty]]&gt;80,Stock_Info[[#This Row],[No. of Trades]]&lt;3000),"Unusual Day","")</f>
        <v/>
      </c>
      <c r="R3377" t="str">
        <f>IF(AND(Stock_Info[[#This Row],[Spread High-Low]] &lt; 10, Stock_Info[[#This Row],[% Deli. Qty to Traded Qty]] &gt; 90), "Good Day", "")</f>
        <v/>
      </c>
    </row>
    <row r="3378" spans="1:18">
      <c r="A3378" t="s">
        <v>53</v>
      </c>
      <c r="B3378" s="1">
        <v>45722</v>
      </c>
      <c r="C3378" s="1" t="str">
        <f>"WEEK" &amp;" " &amp;  INT((DAY(Stock_Info[[#This Row],[Date]])+WEEKDAY(DATE(YEAR(Stock_Info[[#This Row],[Date]]),MONTH(Stock_Info[[#This Row],[Date]]),1))-1)/7)+1</f>
        <v>WEEK 2</v>
      </c>
      <c r="D3378" s="12">
        <v>182.55</v>
      </c>
      <c r="E3378" s="12">
        <v>183.4</v>
      </c>
      <c r="F3378" s="12">
        <v>180.75</v>
      </c>
      <c r="G3378" s="12">
        <v>181.75</v>
      </c>
      <c r="H3378" s="12">
        <v>182.13442645498486</v>
      </c>
      <c r="I3378">
        <v>101788</v>
      </c>
      <c r="J3378">
        <v>1010</v>
      </c>
      <c r="K3378" s="12">
        <v>18539099</v>
      </c>
      <c r="L3378">
        <v>42797</v>
      </c>
      <c r="M3378">
        <v>42.05</v>
      </c>
      <c r="N3378">
        <v>2.65</v>
      </c>
      <c r="O3378">
        <v>-0.8</v>
      </c>
      <c r="P3378">
        <f xml:space="preserve"> IF(Stock_Info[[#This Row],[Close Price]] &gt; Stock_Info[[#This Row],[Open Price]], 1, 0)</f>
        <v>0</v>
      </c>
      <c r="Q3378" t="str">
        <f>IF(AND(Stock_Info[[#This Row],[% Deli. Qty to Traded Qty]]&gt;80,Stock_Info[[#This Row],[No. of Trades]]&lt;3000),"Unusual Day","")</f>
        <v/>
      </c>
      <c r="R3378" t="str">
        <f>IF(AND(Stock_Info[[#This Row],[Spread High-Low]] &lt; 10, Stock_Info[[#This Row],[% Deli. Qty to Traded Qty]] &gt; 90), "Good Day", "")</f>
        <v/>
      </c>
    </row>
    <row r="3379" spans="1:18">
      <c r="A3379" t="s">
        <v>53</v>
      </c>
      <c r="B3379" s="1">
        <v>45721</v>
      </c>
      <c r="C3379" s="1" t="str">
        <f>"WEEK" &amp;" " &amp;  INT((DAY(Stock_Info[[#This Row],[Date]])+WEEKDAY(DATE(YEAR(Stock_Info[[#This Row],[Date]]),MONTH(Stock_Info[[#This Row],[Date]]),1))-1)/7)+1</f>
        <v>WEEK 2</v>
      </c>
      <c r="D3379" s="12">
        <v>177.4</v>
      </c>
      <c r="E3379" s="12">
        <v>181.8</v>
      </c>
      <c r="F3379" s="12">
        <v>176.6</v>
      </c>
      <c r="G3379" s="12">
        <v>181.5</v>
      </c>
      <c r="H3379" s="12">
        <v>179.39545654264984</v>
      </c>
      <c r="I3379">
        <v>168418</v>
      </c>
      <c r="J3379">
        <v>1831</v>
      </c>
      <c r="K3379" s="12">
        <v>30213424</v>
      </c>
      <c r="L3379">
        <v>80149</v>
      </c>
      <c r="M3379">
        <v>47.59</v>
      </c>
      <c r="N3379">
        <v>5.2</v>
      </c>
      <c r="O3379">
        <v>4.0999999999999996</v>
      </c>
      <c r="P3379">
        <f xml:space="preserve"> IF(Stock_Info[[#This Row],[Close Price]] &gt; Stock_Info[[#This Row],[Open Price]], 1, 0)</f>
        <v>1</v>
      </c>
      <c r="Q3379" t="str">
        <f>IF(AND(Stock_Info[[#This Row],[% Deli. Qty to Traded Qty]]&gt;80,Stock_Info[[#This Row],[No. of Trades]]&lt;3000),"Unusual Day","")</f>
        <v/>
      </c>
      <c r="R3379" t="str">
        <f>IF(AND(Stock_Info[[#This Row],[Spread High-Low]] &lt; 10, Stock_Info[[#This Row],[% Deli. Qty to Traded Qty]] &gt; 90), "Good Day", "")</f>
        <v/>
      </c>
    </row>
    <row r="3380" spans="1:18">
      <c r="A3380" t="s">
        <v>53</v>
      </c>
      <c r="B3380" s="1">
        <v>45720</v>
      </c>
      <c r="C3380" s="1" t="str">
        <f>"WEEK" &amp;" " &amp;  INT((DAY(Stock_Info[[#This Row],[Date]])+WEEKDAY(DATE(YEAR(Stock_Info[[#This Row],[Date]]),MONTH(Stock_Info[[#This Row],[Date]]),1))-1)/7)+1</f>
        <v>WEEK 2</v>
      </c>
      <c r="D3380" s="12">
        <v>179</v>
      </c>
      <c r="E3380" s="12">
        <v>179</v>
      </c>
      <c r="F3380" s="12">
        <v>175.45</v>
      </c>
      <c r="G3380" s="12">
        <v>176.45</v>
      </c>
      <c r="H3380" s="12">
        <v>176.94508584104938</v>
      </c>
      <c r="I3380">
        <v>207360</v>
      </c>
      <c r="J3380">
        <v>2723</v>
      </c>
      <c r="K3380" s="12">
        <v>36691333</v>
      </c>
      <c r="L3380">
        <v>79481</v>
      </c>
      <c r="M3380">
        <v>38.33</v>
      </c>
      <c r="N3380">
        <v>3.55</v>
      </c>
      <c r="O3380">
        <v>-2.5499999999999998</v>
      </c>
      <c r="P3380">
        <f xml:space="preserve"> IF(Stock_Info[[#This Row],[Close Price]] &gt; Stock_Info[[#This Row],[Open Price]], 1, 0)</f>
        <v>0</v>
      </c>
      <c r="Q3380" t="str">
        <f>IF(AND(Stock_Info[[#This Row],[% Deli. Qty to Traded Qty]]&gt;80,Stock_Info[[#This Row],[No. of Trades]]&lt;3000),"Unusual Day","")</f>
        <v/>
      </c>
      <c r="R3380" t="str">
        <f>IF(AND(Stock_Info[[#This Row],[Spread High-Low]] &lt; 10, Stock_Info[[#This Row],[% Deli. Qty to Traded Qty]] &gt; 90), "Good Day", "")</f>
        <v/>
      </c>
    </row>
    <row r="3381" spans="1:18">
      <c r="A3381" t="s">
        <v>53</v>
      </c>
      <c r="B3381" s="1">
        <v>45719</v>
      </c>
      <c r="C3381" s="1" t="str">
        <f>"WEEK" &amp;" " &amp;  INT((DAY(Stock_Info[[#This Row],[Date]])+WEEKDAY(DATE(YEAR(Stock_Info[[#This Row],[Date]]),MONTH(Stock_Info[[#This Row],[Date]]),1))-1)/7)+1</f>
        <v>WEEK 2</v>
      </c>
      <c r="D3381" s="12">
        <v>178.15</v>
      </c>
      <c r="E3381" s="12">
        <v>179.95</v>
      </c>
      <c r="F3381" s="12">
        <v>172.95</v>
      </c>
      <c r="G3381" s="12">
        <v>179.5</v>
      </c>
      <c r="H3381" s="12">
        <v>176.98830483055866</v>
      </c>
      <c r="I3381">
        <v>158698</v>
      </c>
      <c r="J3381">
        <v>1963</v>
      </c>
      <c r="K3381" s="12">
        <v>28087690</v>
      </c>
      <c r="L3381">
        <v>68803</v>
      </c>
      <c r="M3381">
        <v>43.35</v>
      </c>
      <c r="N3381">
        <v>7</v>
      </c>
      <c r="O3381">
        <v>1.35</v>
      </c>
      <c r="P3381">
        <f xml:space="preserve"> IF(Stock_Info[[#This Row],[Close Price]] &gt; Stock_Info[[#This Row],[Open Price]], 1, 0)</f>
        <v>1</v>
      </c>
      <c r="Q3381" t="str">
        <f>IF(AND(Stock_Info[[#This Row],[% Deli. Qty to Traded Qty]]&gt;80,Stock_Info[[#This Row],[No. of Trades]]&lt;3000),"Unusual Day","")</f>
        <v/>
      </c>
      <c r="R3381" t="str">
        <f>IF(AND(Stock_Info[[#This Row],[Spread High-Low]] &lt; 10, Stock_Info[[#This Row],[% Deli. Qty to Traded Qty]] &gt; 90), "Good Day", "")</f>
        <v/>
      </c>
    </row>
    <row r="3382" spans="1:18">
      <c r="A3382" t="s">
        <v>53</v>
      </c>
      <c r="B3382" s="1">
        <v>45716</v>
      </c>
      <c r="C3382" s="1" t="str">
        <f>"WEEK" &amp;" " &amp;  INT((DAY(Stock_Info[[#This Row],[Date]])+WEEKDAY(DATE(YEAR(Stock_Info[[#This Row],[Date]]),MONTH(Stock_Info[[#This Row],[Date]]),1))-1)/7)+1</f>
        <v>WEEK 5</v>
      </c>
      <c r="D3382" s="12">
        <v>178.3</v>
      </c>
      <c r="E3382" s="12">
        <v>179.05</v>
      </c>
      <c r="F3382" s="12">
        <v>175.05</v>
      </c>
      <c r="G3382" s="12">
        <v>177.6</v>
      </c>
      <c r="H3382" s="12">
        <v>176.5809857592831</v>
      </c>
      <c r="I3382">
        <v>112705</v>
      </c>
      <c r="J3382">
        <v>1424</v>
      </c>
      <c r="K3382" s="12">
        <v>19901560</v>
      </c>
      <c r="L3382">
        <v>34624</v>
      </c>
      <c r="M3382">
        <v>30.72</v>
      </c>
      <c r="N3382">
        <v>4</v>
      </c>
      <c r="O3382">
        <v>-0.7</v>
      </c>
      <c r="P3382">
        <f xml:space="preserve"> IF(Stock_Info[[#This Row],[Close Price]] &gt; Stock_Info[[#This Row],[Open Price]], 1, 0)</f>
        <v>0</v>
      </c>
      <c r="Q3382" t="str">
        <f>IF(AND(Stock_Info[[#This Row],[% Deli. Qty to Traded Qty]]&gt;80,Stock_Info[[#This Row],[No. of Trades]]&lt;3000),"Unusual Day","")</f>
        <v/>
      </c>
      <c r="R3382" t="str">
        <f>IF(AND(Stock_Info[[#This Row],[Spread High-Low]] &lt; 10, Stock_Info[[#This Row],[% Deli. Qty to Traded Qty]] &gt; 90), "Good Day", "")</f>
        <v/>
      </c>
    </row>
    <row r="3383" spans="1:18">
      <c r="A3383" t="s">
        <v>53</v>
      </c>
      <c r="B3383" s="1">
        <v>45715</v>
      </c>
      <c r="C3383" s="1" t="str">
        <f>"WEEK" &amp;" " &amp;  INT((DAY(Stock_Info[[#This Row],[Date]])+WEEKDAY(DATE(YEAR(Stock_Info[[#This Row],[Date]]),MONTH(Stock_Info[[#This Row],[Date]]),1))-1)/7)+1</f>
        <v>WEEK 5</v>
      </c>
      <c r="D3383" s="12">
        <v>179.1</v>
      </c>
      <c r="E3383" s="12">
        <v>180.7</v>
      </c>
      <c r="F3383" s="12">
        <v>177.55</v>
      </c>
      <c r="G3383" s="12">
        <v>178.45</v>
      </c>
      <c r="H3383" s="12">
        <v>179.0151797923057</v>
      </c>
      <c r="I3383">
        <v>108236</v>
      </c>
      <c r="J3383">
        <v>1924</v>
      </c>
      <c r="K3383" s="12">
        <v>19375887</v>
      </c>
      <c r="L3383">
        <v>28232</v>
      </c>
      <c r="M3383">
        <v>26.08</v>
      </c>
      <c r="N3383">
        <v>3.15</v>
      </c>
      <c r="O3383">
        <v>-0.65</v>
      </c>
      <c r="P3383">
        <f xml:space="preserve"> IF(Stock_Info[[#This Row],[Close Price]] &gt; Stock_Info[[#This Row],[Open Price]], 1, 0)</f>
        <v>0</v>
      </c>
      <c r="Q3383" t="str">
        <f>IF(AND(Stock_Info[[#This Row],[% Deli. Qty to Traded Qty]]&gt;80,Stock_Info[[#This Row],[No. of Trades]]&lt;3000),"Unusual Day","")</f>
        <v/>
      </c>
      <c r="R3383" t="str">
        <f>IF(AND(Stock_Info[[#This Row],[Spread High-Low]] &lt; 10, Stock_Info[[#This Row],[% Deli. Qty to Traded Qty]] &gt; 90), "Good Day", "")</f>
        <v/>
      </c>
    </row>
    <row r="3384" spans="1:18">
      <c r="A3384" t="s">
        <v>53</v>
      </c>
      <c r="B3384" s="1">
        <v>45713</v>
      </c>
      <c r="C3384" s="1" t="str">
        <f>"WEEK" &amp;" " &amp;  INT((DAY(Stock_Info[[#This Row],[Date]])+WEEKDAY(DATE(YEAR(Stock_Info[[#This Row],[Date]]),MONTH(Stock_Info[[#This Row],[Date]]),1))-1)/7)+1</f>
        <v>WEEK 5</v>
      </c>
      <c r="D3384" s="12">
        <v>182.7</v>
      </c>
      <c r="E3384" s="12">
        <v>182.7</v>
      </c>
      <c r="F3384" s="12">
        <v>177.95</v>
      </c>
      <c r="G3384" s="12">
        <v>178.5</v>
      </c>
      <c r="H3384" s="12">
        <v>179.12936811964076</v>
      </c>
      <c r="I3384">
        <v>388697</v>
      </c>
      <c r="J3384">
        <v>4078</v>
      </c>
      <c r="K3384" s="12">
        <v>69627048</v>
      </c>
      <c r="L3384">
        <v>59341</v>
      </c>
      <c r="M3384">
        <v>15.27</v>
      </c>
      <c r="N3384">
        <v>4.75</v>
      </c>
      <c r="O3384">
        <v>-4.2</v>
      </c>
      <c r="P3384">
        <f xml:space="preserve"> IF(Stock_Info[[#This Row],[Close Price]] &gt; Stock_Info[[#This Row],[Open Price]], 1, 0)</f>
        <v>0</v>
      </c>
      <c r="Q3384" t="str">
        <f>IF(AND(Stock_Info[[#This Row],[% Deli. Qty to Traded Qty]]&gt;80,Stock_Info[[#This Row],[No. of Trades]]&lt;3000),"Unusual Day","")</f>
        <v/>
      </c>
      <c r="R3384" t="str">
        <f>IF(AND(Stock_Info[[#This Row],[Spread High-Low]] &lt; 10, Stock_Info[[#This Row],[% Deli. Qty to Traded Qty]] &gt; 90), "Good Day", "")</f>
        <v/>
      </c>
    </row>
    <row r="3385" spans="1:18">
      <c r="A3385" t="s">
        <v>53</v>
      </c>
      <c r="B3385" s="1">
        <v>45712</v>
      </c>
      <c r="C3385" s="1" t="str">
        <f>"WEEK" &amp;" " &amp;  INT((DAY(Stock_Info[[#This Row],[Date]])+WEEKDAY(DATE(YEAR(Stock_Info[[#This Row],[Date]]),MONTH(Stock_Info[[#This Row],[Date]]),1))-1)/7)+1</f>
        <v>WEEK 5</v>
      </c>
      <c r="D3385" s="12">
        <v>180.2</v>
      </c>
      <c r="E3385" s="12">
        <v>183.35</v>
      </c>
      <c r="F3385" s="12">
        <v>179.1</v>
      </c>
      <c r="G3385" s="12">
        <v>181.05</v>
      </c>
      <c r="H3385" s="12">
        <v>181.51283417899629</v>
      </c>
      <c r="I3385">
        <v>187624</v>
      </c>
      <c r="J3385">
        <v>3065</v>
      </c>
      <c r="K3385" s="12">
        <v>34056164</v>
      </c>
      <c r="L3385">
        <v>46550</v>
      </c>
      <c r="M3385">
        <v>24.81</v>
      </c>
      <c r="N3385">
        <v>4.25</v>
      </c>
      <c r="O3385">
        <v>0.85</v>
      </c>
      <c r="P3385">
        <f xml:space="preserve"> IF(Stock_Info[[#This Row],[Close Price]] &gt; Stock_Info[[#This Row],[Open Price]], 1, 0)</f>
        <v>1</v>
      </c>
      <c r="Q3385" t="str">
        <f>IF(AND(Stock_Info[[#This Row],[% Deli. Qty to Traded Qty]]&gt;80,Stock_Info[[#This Row],[No. of Trades]]&lt;3000),"Unusual Day","")</f>
        <v/>
      </c>
      <c r="R3385" t="str">
        <f>IF(AND(Stock_Info[[#This Row],[Spread High-Low]] &lt; 10, Stock_Info[[#This Row],[% Deli. Qty to Traded Qty]] &gt; 90), "Good Day", "")</f>
        <v/>
      </c>
    </row>
    <row r="3386" spans="1:18">
      <c r="A3386" t="s">
        <v>53</v>
      </c>
      <c r="B3386" s="1">
        <v>45709</v>
      </c>
      <c r="C3386" s="1" t="str">
        <f>"WEEK" &amp;" " &amp;  INT((DAY(Stock_Info[[#This Row],[Date]])+WEEKDAY(DATE(YEAR(Stock_Info[[#This Row],[Date]]),MONTH(Stock_Info[[#This Row],[Date]]),1))-1)/7)+1</f>
        <v>WEEK 4</v>
      </c>
      <c r="D3386" s="12">
        <v>184.05</v>
      </c>
      <c r="E3386" s="12">
        <v>185.8</v>
      </c>
      <c r="F3386" s="12">
        <v>179.2</v>
      </c>
      <c r="G3386" s="12">
        <v>179.7</v>
      </c>
      <c r="H3386" s="12">
        <v>182.61465873527794</v>
      </c>
      <c r="I3386">
        <v>83718</v>
      </c>
      <c r="J3386">
        <v>1073</v>
      </c>
      <c r="K3386" s="12">
        <v>15288134</v>
      </c>
      <c r="L3386">
        <v>41595</v>
      </c>
      <c r="M3386">
        <v>49.68</v>
      </c>
      <c r="N3386">
        <v>6.6</v>
      </c>
      <c r="O3386">
        <v>-4.3499999999999996</v>
      </c>
      <c r="P3386">
        <f xml:space="preserve"> IF(Stock_Info[[#This Row],[Close Price]] &gt; Stock_Info[[#This Row],[Open Price]], 1, 0)</f>
        <v>0</v>
      </c>
      <c r="Q3386" t="str">
        <f>IF(AND(Stock_Info[[#This Row],[% Deli. Qty to Traded Qty]]&gt;80,Stock_Info[[#This Row],[No. of Trades]]&lt;3000),"Unusual Day","")</f>
        <v/>
      </c>
      <c r="R3386" t="str">
        <f>IF(AND(Stock_Info[[#This Row],[Spread High-Low]] &lt; 10, Stock_Info[[#This Row],[% Deli. Qty to Traded Qty]] &gt; 90), "Good Day", "")</f>
        <v/>
      </c>
    </row>
    <row r="3387" spans="1:18">
      <c r="A3387" t="s">
        <v>53</v>
      </c>
      <c r="B3387" s="1">
        <v>45708</v>
      </c>
      <c r="C3387" s="1" t="str">
        <f>"WEEK" &amp;" " &amp;  INT((DAY(Stock_Info[[#This Row],[Date]])+WEEKDAY(DATE(YEAR(Stock_Info[[#This Row],[Date]]),MONTH(Stock_Info[[#This Row],[Date]]),1))-1)/7)+1</f>
        <v>WEEK 4</v>
      </c>
      <c r="D3387" s="12">
        <v>180.3</v>
      </c>
      <c r="E3387" s="12">
        <v>184.65</v>
      </c>
      <c r="F3387" s="12">
        <v>179.15</v>
      </c>
      <c r="G3387" s="12">
        <v>184.3</v>
      </c>
      <c r="H3387" s="12">
        <v>182.44660883840976</v>
      </c>
      <c r="I3387">
        <v>126697</v>
      </c>
      <c r="J3387">
        <v>1727</v>
      </c>
      <c r="K3387" s="12">
        <v>23115438</v>
      </c>
      <c r="L3387">
        <v>72527</v>
      </c>
      <c r="M3387">
        <v>57.24</v>
      </c>
      <c r="N3387">
        <v>5.5</v>
      </c>
      <c r="O3387">
        <v>4</v>
      </c>
      <c r="P3387">
        <f xml:space="preserve"> IF(Stock_Info[[#This Row],[Close Price]] &gt; Stock_Info[[#This Row],[Open Price]], 1, 0)</f>
        <v>1</v>
      </c>
      <c r="Q3387" t="str">
        <f>IF(AND(Stock_Info[[#This Row],[% Deli. Qty to Traded Qty]]&gt;80,Stock_Info[[#This Row],[No. of Trades]]&lt;3000),"Unusual Day","")</f>
        <v/>
      </c>
      <c r="R3387" t="str">
        <f>IF(AND(Stock_Info[[#This Row],[Spread High-Low]] &lt; 10, Stock_Info[[#This Row],[% Deli. Qty to Traded Qty]] &gt; 90), "Good Day", "")</f>
        <v/>
      </c>
    </row>
    <row r="3388" spans="1:18">
      <c r="A3388" t="s">
        <v>53</v>
      </c>
      <c r="B3388" s="1">
        <v>45707</v>
      </c>
      <c r="C3388" s="1" t="str">
        <f>"WEEK" &amp;" " &amp;  INT((DAY(Stock_Info[[#This Row],[Date]])+WEEKDAY(DATE(YEAR(Stock_Info[[#This Row],[Date]]),MONTH(Stock_Info[[#This Row],[Date]]),1))-1)/7)+1</f>
        <v>WEEK 4</v>
      </c>
      <c r="D3388" s="12">
        <v>180.25</v>
      </c>
      <c r="E3388" s="12">
        <v>182.85</v>
      </c>
      <c r="F3388" s="12">
        <v>179</v>
      </c>
      <c r="G3388" s="12">
        <v>181.2</v>
      </c>
      <c r="H3388" s="12">
        <v>180.88169264839985</v>
      </c>
      <c r="I3388">
        <v>46058</v>
      </c>
      <c r="J3388">
        <v>930</v>
      </c>
      <c r="K3388" s="12">
        <v>8331049</v>
      </c>
      <c r="L3388">
        <v>16515</v>
      </c>
      <c r="M3388">
        <v>35.86</v>
      </c>
      <c r="N3388">
        <v>3.85</v>
      </c>
      <c r="O3388">
        <v>0.95</v>
      </c>
      <c r="P3388">
        <f xml:space="preserve"> IF(Stock_Info[[#This Row],[Close Price]] &gt; Stock_Info[[#This Row],[Open Price]], 1, 0)</f>
        <v>1</v>
      </c>
      <c r="Q3388" t="str">
        <f>IF(AND(Stock_Info[[#This Row],[% Deli. Qty to Traded Qty]]&gt;80,Stock_Info[[#This Row],[No. of Trades]]&lt;3000),"Unusual Day","")</f>
        <v/>
      </c>
      <c r="R3388" t="str">
        <f>IF(AND(Stock_Info[[#This Row],[Spread High-Low]] &lt; 10, Stock_Info[[#This Row],[% Deli. Qty to Traded Qty]] &gt; 90), "Good Day", "")</f>
        <v/>
      </c>
    </row>
    <row r="3389" spans="1:18">
      <c r="A3389" t="s">
        <v>53</v>
      </c>
      <c r="B3389" s="1">
        <v>45706</v>
      </c>
      <c r="C3389" s="1" t="str">
        <f>"WEEK" &amp;" " &amp;  INT((DAY(Stock_Info[[#This Row],[Date]])+WEEKDAY(DATE(YEAR(Stock_Info[[#This Row],[Date]]),MONTH(Stock_Info[[#This Row],[Date]]),1))-1)/7)+1</f>
        <v>WEEK 4</v>
      </c>
      <c r="D3389" s="12">
        <v>182</v>
      </c>
      <c r="E3389" s="12">
        <v>182.2</v>
      </c>
      <c r="F3389" s="12">
        <v>178.65</v>
      </c>
      <c r="G3389" s="12">
        <v>180.6</v>
      </c>
      <c r="H3389" s="12">
        <v>180.02693410795706</v>
      </c>
      <c r="I3389">
        <v>54392</v>
      </c>
      <c r="J3389">
        <v>1004</v>
      </c>
      <c r="K3389" s="12">
        <v>9792025</v>
      </c>
      <c r="L3389">
        <v>17306</v>
      </c>
      <c r="M3389">
        <v>31.82</v>
      </c>
      <c r="N3389">
        <v>3.55</v>
      </c>
      <c r="O3389">
        <v>-1.4</v>
      </c>
      <c r="P3389">
        <f xml:space="preserve"> IF(Stock_Info[[#This Row],[Close Price]] &gt; Stock_Info[[#This Row],[Open Price]], 1, 0)</f>
        <v>0</v>
      </c>
      <c r="Q3389" t="str">
        <f>IF(AND(Stock_Info[[#This Row],[% Deli. Qty to Traded Qty]]&gt;80,Stock_Info[[#This Row],[No. of Trades]]&lt;3000),"Unusual Day","")</f>
        <v/>
      </c>
      <c r="R3389" t="str">
        <f>IF(AND(Stock_Info[[#This Row],[Spread High-Low]] &lt; 10, Stock_Info[[#This Row],[% Deli. Qty to Traded Qty]] &gt; 90), "Good Day", "")</f>
        <v/>
      </c>
    </row>
    <row r="3390" spans="1:18">
      <c r="A3390" t="s">
        <v>53</v>
      </c>
      <c r="B3390" s="1">
        <v>45705</v>
      </c>
      <c r="C3390" s="1" t="str">
        <f>"WEEK" &amp;" " &amp;  INT((DAY(Stock_Info[[#This Row],[Date]])+WEEKDAY(DATE(YEAR(Stock_Info[[#This Row],[Date]]),MONTH(Stock_Info[[#This Row],[Date]]),1))-1)/7)+1</f>
        <v>WEEK 4</v>
      </c>
      <c r="D3390" s="12">
        <v>180.9</v>
      </c>
      <c r="E3390" s="12">
        <v>182.35</v>
      </c>
      <c r="F3390" s="12">
        <v>177.1</v>
      </c>
      <c r="G3390" s="12">
        <v>181.5</v>
      </c>
      <c r="H3390" s="12">
        <v>180.22269499468132</v>
      </c>
      <c r="I3390">
        <v>69566</v>
      </c>
      <c r="J3390">
        <v>1522</v>
      </c>
      <c r="K3390" s="12">
        <v>12537372</v>
      </c>
      <c r="L3390">
        <v>24548</v>
      </c>
      <c r="M3390">
        <v>35.29</v>
      </c>
      <c r="N3390">
        <v>5.25</v>
      </c>
      <c r="O3390">
        <v>0.6</v>
      </c>
      <c r="P3390">
        <f xml:space="preserve"> IF(Stock_Info[[#This Row],[Close Price]] &gt; Stock_Info[[#This Row],[Open Price]], 1, 0)</f>
        <v>1</v>
      </c>
      <c r="Q3390" t="str">
        <f>IF(AND(Stock_Info[[#This Row],[% Deli. Qty to Traded Qty]]&gt;80,Stock_Info[[#This Row],[No. of Trades]]&lt;3000),"Unusual Day","")</f>
        <v/>
      </c>
      <c r="R3390" t="str">
        <f>IF(AND(Stock_Info[[#This Row],[Spread High-Low]] &lt; 10, Stock_Info[[#This Row],[% Deli. Qty to Traded Qty]] &gt; 90), "Good Day", "")</f>
        <v/>
      </c>
    </row>
    <row r="3391" spans="1:18">
      <c r="A3391" t="s">
        <v>53</v>
      </c>
      <c r="B3391" s="1">
        <v>45702</v>
      </c>
      <c r="C3391" s="1" t="str">
        <f>"WEEK" &amp;" " &amp;  INT((DAY(Stock_Info[[#This Row],[Date]])+WEEKDAY(DATE(YEAR(Stock_Info[[#This Row],[Date]]),MONTH(Stock_Info[[#This Row],[Date]]),1))-1)/7)+1</f>
        <v>WEEK 3</v>
      </c>
      <c r="D3391" s="12">
        <v>181.8</v>
      </c>
      <c r="E3391" s="12">
        <v>183.05</v>
      </c>
      <c r="F3391" s="12">
        <v>178.45</v>
      </c>
      <c r="G3391" s="12">
        <v>180.95</v>
      </c>
      <c r="H3391" s="12">
        <v>180.44748168985848</v>
      </c>
      <c r="I3391">
        <v>159611</v>
      </c>
      <c r="J3391">
        <v>4051</v>
      </c>
      <c r="K3391" s="12">
        <v>28801403</v>
      </c>
      <c r="L3391">
        <v>78965</v>
      </c>
      <c r="M3391">
        <v>49.47</v>
      </c>
      <c r="N3391">
        <v>4.5999999999999996</v>
      </c>
      <c r="O3391">
        <v>-0.85</v>
      </c>
      <c r="P3391">
        <f xml:space="preserve"> IF(Stock_Info[[#This Row],[Close Price]] &gt; Stock_Info[[#This Row],[Open Price]], 1, 0)</f>
        <v>0</v>
      </c>
      <c r="Q3391" t="str">
        <f>IF(AND(Stock_Info[[#This Row],[% Deli. Qty to Traded Qty]]&gt;80,Stock_Info[[#This Row],[No. of Trades]]&lt;3000),"Unusual Day","")</f>
        <v/>
      </c>
      <c r="R3391" t="str">
        <f>IF(AND(Stock_Info[[#This Row],[Spread High-Low]] &lt; 10, Stock_Info[[#This Row],[% Deli. Qty to Traded Qty]] &gt; 90), "Good Day", "")</f>
        <v/>
      </c>
    </row>
    <row r="3392" spans="1:18">
      <c r="A3392" t="s">
        <v>53</v>
      </c>
      <c r="B3392" s="1">
        <v>45701</v>
      </c>
      <c r="C3392" s="1" t="str">
        <f>"WEEK" &amp;" " &amp;  INT((DAY(Stock_Info[[#This Row],[Date]])+WEEKDAY(DATE(YEAR(Stock_Info[[#This Row],[Date]]),MONTH(Stock_Info[[#This Row],[Date]]),1))-1)/7)+1</f>
        <v>WEEK 3</v>
      </c>
      <c r="D3392" s="12">
        <v>184.95</v>
      </c>
      <c r="E3392" s="12">
        <v>185.05</v>
      </c>
      <c r="F3392" s="12">
        <v>181.35</v>
      </c>
      <c r="G3392" s="12">
        <v>181.7</v>
      </c>
      <c r="H3392" s="12">
        <v>183.10692464358453</v>
      </c>
      <c r="I3392">
        <v>110966</v>
      </c>
      <c r="J3392">
        <v>1946</v>
      </c>
      <c r="K3392" s="12">
        <v>20318643</v>
      </c>
      <c r="L3392">
        <v>39438</v>
      </c>
      <c r="M3392">
        <v>35.54</v>
      </c>
      <c r="N3392">
        <v>3.7</v>
      </c>
      <c r="O3392">
        <v>-3.25</v>
      </c>
      <c r="P3392">
        <f xml:space="preserve"> IF(Stock_Info[[#This Row],[Close Price]] &gt; Stock_Info[[#This Row],[Open Price]], 1, 0)</f>
        <v>0</v>
      </c>
      <c r="Q3392" t="str">
        <f>IF(AND(Stock_Info[[#This Row],[% Deli. Qty to Traded Qty]]&gt;80,Stock_Info[[#This Row],[No. of Trades]]&lt;3000),"Unusual Day","")</f>
        <v/>
      </c>
      <c r="R3392" t="str">
        <f>IF(AND(Stock_Info[[#This Row],[Spread High-Low]] &lt; 10, Stock_Info[[#This Row],[% Deli. Qty to Traded Qty]] &gt; 90), "Good Day", "")</f>
        <v/>
      </c>
    </row>
    <row r="3393" spans="1:18">
      <c r="A3393" t="s">
        <v>53</v>
      </c>
      <c r="B3393" s="1">
        <v>45700</v>
      </c>
      <c r="C3393" s="1" t="str">
        <f>"WEEK" &amp;" " &amp;  INT((DAY(Stock_Info[[#This Row],[Date]])+WEEKDAY(DATE(YEAR(Stock_Info[[#This Row],[Date]]),MONTH(Stock_Info[[#This Row],[Date]]),1))-1)/7)+1</f>
        <v>WEEK 3</v>
      </c>
      <c r="D3393" s="12">
        <v>183.3</v>
      </c>
      <c r="E3393" s="12">
        <v>185</v>
      </c>
      <c r="F3393" s="12">
        <v>177.15</v>
      </c>
      <c r="G3393" s="12">
        <v>184</v>
      </c>
      <c r="H3393" s="12">
        <v>181.48739154106451</v>
      </c>
      <c r="I3393">
        <v>145101</v>
      </c>
      <c r="J3393">
        <v>1666</v>
      </c>
      <c r="K3393" s="12">
        <v>26334002</v>
      </c>
      <c r="L3393">
        <v>25668</v>
      </c>
      <c r="M3393">
        <v>17.690000000000001</v>
      </c>
      <c r="N3393">
        <v>7.85</v>
      </c>
      <c r="O3393">
        <v>0.7</v>
      </c>
      <c r="P3393">
        <f xml:space="preserve"> IF(Stock_Info[[#This Row],[Close Price]] &gt; Stock_Info[[#This Row],[Open Price]], 1, 0)</f>
        <v>1</v>
      </c>
      <c r="Q3393" t="str">
        <f>IF(AND(Stock_Info[[#This Row],[% Deli. Qty to Traded Qty]]&gt;80,Stock_Info[[#This Row],[No. of Trades]]&lt;3000),"Unusual Day","")</f>
        <v/>
      </c>
      <c r="R3393" t="str">
        <f>IF(AND(Stock_Info[[#This Row],[Spread High-Low]] &lt; 10, Stock_Info[[#This Row],[% Deli. Qty to Traded Qty]] &gt; 90), "Good Day", "")</f>
        <v/>
      </c>
    </row>
    <row r="3394" spans="1:18">
      <c r="A3394" t="s">
        <v>53</v>
      </c>
      <c r="B3394" s="1">
        <v>45699</v>
      </c>
      <c r="C3394" s="1" t="str">
        <f>"WEEK" &amp;" " &amp;  INT((DAY(Stock_Info[[#This Row],[Date]])+WEEKDAY(DATE(YEAR(Stock_Info[[#This Row],[Date]]),MONTH(Stock_Info[[#This Row],[Date]]),1))-1)/7)+1</f>
        <v>WEEK 3</v>
      </c>
      <c r="D3394" s="12">
        <v>186.4</v>
      </c>
      <c r="E3394" s="12">
        <v>187.45</v>
      </c>
      <c r="F3394" s="12">
        <v>181.25</v>
      </c>
      <c r="G3394" s="12">
        <v>183.6</v>
      </c>
      <c r="H3394" s="12">
        <v>183.62635575719142</v>
      </c>
      <c r="I3394">
        <v>122994</v>
      </c>
      <c r="J3394">
        <v>3224</v>
      </c>
      <c r="K3394" s="12">
        <v>22584940</v>
      </c>
      <c r="L3394">
        <v>54915</v>
      </c>
      <c r="M3394">
        <v>44.65</v>
      </c>
      <c r="N3394">
        <v>6.2</v>
      </c>
      <c r="O3394">
        <v>-2.8</v>
      </c>
      <c r="P3394">
        <f xml:space="preserve"> IF(Stock_Info[[#This Row],[Close Price]] &gt; Stock_Info[[#This Row],[Open Price]], 1, 0)</f>
        <v>0</v>
      </c>
      <c r="Q3394" t="str">
        <f>IF(AND(Stock_Info[[#This Row],[% Deli. Qty to Traded Qty]]&gt;80,Stock_Info[[#This Row],[No. of Trades]]&lt;3000),"Unusual Day","")</f>
        <v/>
      </c>
      <c r="R3394" t="str">
        <f>IF(AND(Stock_Info[[#This Row],[Spread High-Low]] &lt; 10, Stock_Info[[#This Row],[% Deli. Qty to Traded Qty]] &gt; 90), "Good Day", "")</f>
        <v/>
      </c>
    </row>
    <row r="3395" spans="1:18">
      <c r="A3395" t="s">
        <v>53</v>
      </c>
      <c r="B3395" s="1">
        <v>45698</v>
      </c>
      <c r="C3395" s="1" t="str">
        <f>"WEEK" &amp;" " &amp;  INT((DAY(Stock_Info[[#This Row],[Date]])+WEEKDAY(DATE(YEAR(Stock_Info[[#This Row],[Date]]),MONTH(Stock_Info[[#This Row],[Date]]),1))-1)/7)+1</f>
        <v>WEEK 3</v>
      </c>
      <c r="D3395" s="12">
        <v>189.35</v>
      </c>
      <c r="E3395" s="12">
        <v>189.35</v>
      </c>
      <c r="F3395" s="12">
        <v>186</v>
      </c>
      <c r="G3395" s="12">
        <v>187</v>
      </c>
      <c r="H3395" s="12">
        <v>187.36204061308774</v>
      </c>
      <c r="I3395">
        <v>238987</v>
      </c>
      <c r="J3395">
        <v>2149</v>
      </c>
      <c r="K3395" s="12">
        <v>44777092</v>
      </c>
      <c r="L3395">
        <v>165346</v>
      </c>
      <c r="M3395">
        <v>69.19</v>
      </c>
      <c r="N3395">
        <v>3.35</v>
      </c>
      <c r="O3395">
        <v>-2.35</v>
      </c>
      <c r="P3395">
        <f xml:space="preserve"> IF(Stock_Info[[#This Row],[Close Price]] &gt; Stock_Info[[#This Row],[Open Price]], 1, 0)</f>
        <v>0</v>
      </c>
      <c r="Q3395" t="str">
        <f>IF(AND(Stock_Info[[#This Row],[% Deli. Qty to Traded Qty]]&gt;80,Stock_Info[[#This Row],[No. of Trades]]&lt;3000),"Unusual Day","")</f>
        <v/>
      </c>
      <c r="R3395" t="str">
        <f>IF(AND(Stock_Info[[#This Row],[Spread High-Low]] &lt; 10, Stock_Info[[#This Row],[% Deli. Qty to Traded Qty]] &gt; 90), "Good Day", "")</f>
        <v/>
      </c>
    </row>
    <row r="3396" spans="1:18">
      <c r="A3396" t="s">
        <v>53</v>
      </c>
      <c r="B3396" s="1">
        <v>45695</v>
      </c>
      <c r="C3396" s="1" t="str">
        <f>"WEEK" &amp;" " &amp;  INT((DAY(Stock_Info[[#This Row],[Date]])+WEEKDAY(DATE(YEAR(Stock_Info[[#This Row],[Date]]),MONTH(Stock_Info[[#This Row],[Date]]),1))-1)/7)+1</f>
        <v>WEEK 2</v>
      </c>
      <c r="D3396" s="12">
        <v>184.8</v>
      </c>
      <c r="E3396" s="12">
        <v>189.5</v>
      </c>
      <c r="F3396" s="12">
        <v>182.5</v>
      </c>
      <c r="G3396" s="12">
        <v>188.1</v>
      </c>
      <c r="H3396" s="12">
        <v>186.54141444021963</v>
      </c>
      <c r="I3396">
        <v>277198</v>
      </c>
      <c r="J3396">
        <v>3195</v>
      </c>
      <c r="K3396" s="12">
        <v>51708907</v>
      </c>
      <c r="L3396">
        <v>138759</v>
      </c>
      <c r="M3396">
        <v>50.06</v>
      </c>
      <c r="N3396">
        <v>7</v>
      </c>
      <c r="O3396">
        <v>3.3</v>
      </c>
      <c r="P3396">
        <f xml:space="preserve"> IF(Stock_Info[[#This Row],[Close Price]] &gt; Stock_Info[[#This Row],[Open Price]], 1, 0)</f>
        <v>1</v>
      </c>
      <c r="Q3396" t="str">
        <f>IF(AND(Stock_Info[[#This Row],[% Deli. Qty to Traded Qty]]&gt;80,Stock_Info[[#This Row],[No. of Trades]]&lt;3000),"Unusual Day","")</f>
        <v/>
      </c>
      <c r="R3396" t="str">
        <f>IF(AND(Stock_Info[[#This Row],[Spread High-Low]] &lt; 10, Stock_Info[[#This Row],[% Deli. Qty to Traded Qty]] &gt; 90), "Good Day", "")</f>
        <v/>
      </c>
    </row>
    <row r="3397" spans="1:18">
      <c r="A3397" t="s">
        <v>53</v>
      </c>
      <c r="B3397" s="1">
        <v>45694</v>
      </c>
      <c r="C3397" s="1" t="str">
        <f>"WEEK" &amp;" " &amp;  INT((DAY(Stock_Info[[#This Row],[Date]])+WEEKDAY(DATE(YEAR(Stock_Info[[#This Row],[Date]]),MONTH(Stock_Info[[#This Row],[Date]]),1))-1)/7)+1</f>
        <v>WEEK 2</v>
      </c>
      <c r="D3397" s="12">
        <v>185.55</v>
      </c>
      <c r="E3397" s="12">
        <v>185.95</v>
      </c>
      <c r="F3397" s="12">
        <v>182.95</v>
      </c>
      <c r="G3397" s="12">
        <v>183.8</v>
      </c>
      <c r="H3397" s="12">
        <v>184.08993847267462</v>
      </c>
      <c r="I3397">
        <v>77364</v>
      </c>
      <c r="J3397">
        <v>893</v>
      </c>
      <c r="K3397" s="12">
        <v>14241934</v>
      </c>
      <c r="L3397">
        <v>19063</v>
      </c>
      <c r="M3397">
        <v>24.64</v>
      </c>
      <c r="N3397">
        <v>3</v>
      </c>
      <c r="O3397">
        <v>-1.75</v>
      </c>
      <c r="P3397">
        <f xml:space="preserve"> IF(Stock_Info[[#This Row],[Close Price]] &gt; Stock_Info[[#This Row],[Open Price]], 1, 0)</f>
        <v>0</v>
      </c>
      <c r="Q3397" t="str">
        <f>IF(AND(Stock_Info[[#This Row],[% Deli. Qty to Traded Qty]]&gt;80,Stock_Info[[#This Row],[No. of Trades]]&lt;3000),"Unusual Day","")</f>
        <v/>
      </c>
      <c r="R3397" t="str">
        <f>IF(AND(Stock_Info[[#This Row],[Spread High-Low]] &lt; 10, Stock_Info[[#This Row],[% Deli. Qty to Traded Qty]] &gt; 90), "Good Day", "")</f>
        <v/>
      </c>
    </row>
    <row r="3398" spans="1:18">
      <c r="A3398" t="s">
        <v>53</v>
      </c>
      <c r="B3398" s="1">
        <v>45693</v>
      </c>
      <c r="C3398" s="1" t="str">
        <f>"WEEK" &amp;" " &amp;  INT((DAY(Stock_Info[[#This Row],[Date]])+WEEKDAY(DATE(YEAR(Stock_Info[[#This Row],[Date]]),MONTH(Stock_Info[[#This Row],[Date]]),1))-1)/7)+1</f>
        <v>WEEK 2</v>
      </c>
      <c r="D3398" s="12">
        <v>182.35</v>
      </c>
      <c r="E3398" s="12">
        <v>185.1</v>
      </c>
      <c r="F3398" s="12">
        <v>182</v>
      </c>
      <c r="G3398" s="12">
        <v>183.85</v>
      </c>
      <c r="H3398" s="12">
        <v>183.87657951010885</v>
      </c>
      <c r="I3398">
        <v>82304</v>
      </c>
      <c r="J3398">
        <v>1195</v>
      </c>
      <c r="K3398" s="12">
        <v>15133778</v>
      </c>
      <c r="L3398">
        <v>30746</v>
      </c>
      <c r="M3398">
        <v>37.36</v>
      </c>
      <c r="N3398">
        <v>3.1</v>
      </c>
      <c r="O3398">
        <v>1.5</v>
      </c>
      <c r="P3398">
        <f xml:space="preserve"> IF(Stock_Info[[#This Row],[Close Price]] &gt; Stock_Info[[#This Row],[Open Price]], 1, 0)</f>
        <v>1</v>
      </c>
      <c r="Q3398" t="str">
        <f>IF(AND(Stock_Info[[#This Row],[% Deli. Qty to Traded Qty]]&gt;80,Stock_Info[[#This Row],[No. of Trades]]&lt;3000),"Unusual Day","")</f>
        <v/>
      </c>
      <c r="R3398" t="str">
        <f>IF(AND(Stock_Info[[#This Row],[Spread High-Low]] &lt; 10, Stock_Info[[#This Row],[% Deli. Qty to Traded Qty]] &gt; 90), "Good Day", "")</f>
        <v/>
      </c>
    </row>
    <row r="3399" spans="1:18">
      <c r="A3399" t="s">
        <v>53</v>
      </c>
      <c r="B3399" s="1">
        <v>45692</v>
      </c>
      <c r="C3399" s="1" t="str">
        <f>"WEEK" &amp;" " &amp;  INT((DAY(Stock_Info[[#This Row],[Date]])+WEEKDAY(DATE(YEAR(Stock_Info[[#This Row],[Date]]),MONTH(Stock_Info[[#This Row],[Date]]),1))-1)/7)+1</f>
        <v>WEEK 2</v>
      </c>
      <c r="D3399" s="12">
        <v>182.05</v>
      </c>
      <c r="E3399" s="12">
        <v>183.85</v>
      </c>
      <c r="F3399" s="12">
        <v>180.5</v>
      </c>
      <c r="G3399" s="12">
        <v>181.1</v>
      </c>
      <c r="H3399" s="12">
        <v>181.95650805048467</v>
      </c>
      <c r="I3399">
        <v>181045</v>
      </c>
      <c r="J3399">
        <v>2478</v>
      </c>
      <c r="K3399" s="12">
        <v>32942316</v>
      </c>
      <c r="L3399">
        <v>57805</v>
      </c>
      <c r="M3399">
        <v>31.93</v>
      </c>
      <c r="N3399">
        <v>3.35</v>
      </c>
      <c r="O3399">
        <v>-0.95</v>
      </c>
      <c r="P3399">
        <f xml:space="preserve"> IF(Stock_Info[[#This Row],[Close Price]] &gt; Stock_Info[[#This Row],[Open Price]], 1, 0)</f>
        <v>0</v>
      </c>
      <c r="Q3399" t="str">
        <f>IF(AND(Stock_Info[[#This Row],[% Deli. Qty to Traded Qty]]&gt;80,Stock_Info[[#This Row],[No. of Trades]]&lt;3000),"Unusual Day","")</f>
        <v/>
      </c>
      <c r="R3399" t="str">
        <f>IF(AND(Stock_Info[[#This Row],[Spread High-Low]] &lt; 10, Stock_Info[[#This Row],[% Deli. Qty to Traded Qty]] &gt; 90), "Good Day", "")</f>
        <v/>
      </c>
    </row>
    <row r="3400" spans="1:18">
      <c r="A3400" t="s">
        <v>53</v>
      </c>
      <c r="B3400" s="1">
        <v>45691</v>
      </c>
      <c r="C3400" s="1" t="str">
        <f>"WEEK" &amp;" " &amp;  INT((DAY(Stock_Info[[#This Row],[Date]])+WEEKDAY(DATE(YEAR(Stock_Info[[#This Row],[Date]]),MONTH(Stock_Info[[#This Row],[Date]]),1))-1)/7)+1</f>
        <v>WEEK 2</v>
      </c>
      <c r="D3400" s="12">
        <v>183.85</v>
      </c>
      <c r="E3400" s="12">
        <v>183.85</v>
      </c>
      <c r="F3400" s="12">
        <v>179.9</v>
      </c>
      <c r="G3400" s="12">
        <v>180.65</v>
      </c>
      <c r="H3400" s="12">
        <v>181.08777809206399</v>
      </c>
      <c r="I3400">
        <v>162626</v>
      </c>
      <c r="J3400">
        <v>3424</v>
      </c>
      <c r="K3400" s="12">
        <v>29449581</v>
      </c>
      <c r="L3400">
        <v>58575</v>
      </c>
      <c r="M3400">
        <v>36.020000000000003</v>
      </c>
      <c r="N3400">
        <v>3.95</v>
      </c>
      <c r="O3400">
        <v>-3.2</v>
      </c>
      <c r="P3400">
        <f xml:space="preserve"> IF(Stock_Info[[#This Row],[Close Price]] &gt; Stock_Info[[#This Row],[Open Price]], 1, 0)</f>
        <v>0</v>
      </c>
      <c r="Q3400" t="str">
        <f>IF(AND(Stock_Info[[#This Row],[% Deli. Qty to Traded Qty]]&gt;80,Stock_Info[[#This Row],[No. of Trades]]&lt;3000),"Unusual Day","")</f>
        <v/>
      </c>
      <c r="R3400" t="str">
        <f>IF(AND(Stock_Info[[#This Row],[Spread High-Low]] &lt; 10, Stock_Info[[#This Row],[% Deli. Qty to Traded Qty]] &gt; 90), "Good Day", "")</f>
        <v/>
      </c>
    </row>
    <row r="3401" spans="1:18">
      <c r="A3401" t="s">
        <v>53</v>
      </c>
      <c r="B3401" s="1">
        <v>45689</v>
      </c>
      <c r="C3401" s="1" t="str">
        <f>"WEEK" &amp;" " &amp;  INT((DAY(Stock_Info[[#This Row],[Date]])+WEEKDAY(DATE(YEAR(Stock_Info[[#This Row],[Date]]),MONTH(Stock_Info[[#This Row],[Date]]),1))-1)/7)+1</f>
        <v>WEEK 2</v>
      </c>
      <c r="D3401" s="12">
        <v>188</v>
      </c>
      <c r="E3401" s="12">
        <v>188.9</v>
      </c>
      <c r="F3401" s="12">
        <v>182.8</v>
      </c>
      <c r="G3401" s="12">
        <v>184.3</v>
      </c>
      <c r="H3401" s="12">
        <v>185.91964623947314</v>
      </c>
      <c r="I3401">
        <v>205902</v>
      </c>
      <c r="J3401">
        <v>3476</v>
      </c>
      <c r="K3401" s="12">
        <v>38281227</v>
      </c>
      <c r="L3401">
        <v>62985</v>
      </c>
      <c r="M3401">
        <v>30.59</v>
      </c>
      <c r="N3401">
        <v>6.1</v>
      </c>
      <c r="O3401">
        <v>-3.7</v>
      </c>
      <c r="P3401">
        <f xml:space="preserve"> IF(Stock_Info[[#This Row],[Close Price]] &gt; Stock_Info[[#This Row],[Open Price]], 1, 0)</f>
        <v>0</v>
      </c>
      <c r="Q3401" t="str">
        <f>IF(AND(Stock_Info[[#This Row],[% Deli. Qty to Traded Qty]]&gt;80,Stock_Info[[#This Row],[No. of Trades]]&lt;3000),"Unusual Day","")</f>
        <v/>
      </c>
      <c r="R3401" t="str">
        <f>IF(AND(Stock_Info[[#This Row],[Spread High-Low]] &lt; 10, Stock_Info[[#This Row],[% Deli. Qty to Traded Qty]] &gt; 90), "Good Day", "")</f>
        <v/>
      </c>
    </row>
    <row r="3402" spans="1:18">
      <c r="A3402" t="s">
        <v>53</v>
      </c>
      <c r="B3402" s="1">
        <v>45688</v>
      </c>
      <c r="C3402" s="1" t="str">
        <f>"WEEK" &amp;" " &amp;  INT((DAY(Stock_Info[[#This Row],[Date]])+WEEKDAY(DATE(YEAR(Stock_Info[[#This Row],[Date]]),MONTH(Stock_Info[[#This Row],[Date]]),1))-1)/7)+1</f>
        <v>WEEK 5</v>
      </c>
      <c r="D3402" s="12">
        <v>185.5</v>
      </c>
      <c r="E3402" s="12">
        <v>188.3</v>
      </c>
      <c r="F3402" s="12">
        <v>184.7</v>
      </c>
      <c r="G3402" s="12">
        <v>187.5</v>
      </c>
      <c r="H3402" s="12">
        <v>186.70910409068941</v>
      </c>
      <c r="I3402">
        <v>91036</v>
      </c>
      <c r="J3402">
        <v>1360</v>
      </c>
      <c r="K3402" s="12">
        <v>16997250</v>
      </c>
      <c r="L3402">
        <v>24825</v>
      </c>
      <c r="M3402">
        <v>27.27</v>
      </c>
      <c r="N3402">
        <v>3.6</v>
      </c>
      <c r="O3402">
        <v>2</v>
      </c>
      <c r="P3402">
        <f xml:space="preserve"> IF(Stock_Info[[#This Row],[Close Price]] &gt; Stock_Info[[#This Row],[Open Price]], 1, 0)</f>
        <v>1</v>
      </c>
      <c r="Q3402" t="str">
        <f>IF(AND(Stock_Info[[#This Row],[% Deli. Qty to Traded Qty]]&gt;80,Stock_Info[[#This Row],[No. of Trades]]&lt;3000),"Unusual Day","")</f>
        <v/>
      </c>
      <c r="R3402" t="str">
        <f>IF(AND(Stock_Info[[#This Row],[Spread High-Low]] &lt; 10, Stock_Info[[#This Row],[% Deli. Qty to Traded Qty]] &gt; 90), "Good Day", "")</f>
        <v/>
      </c>
    </row>
    <row r="3403" spans="1:18">
      <c r="A3403" t="s">
        <v>53</v>
      </c>
      <c r="B3403" s="1">
        <v>45687</v>
      </c>
      <c r="C3403" s="1" t="str">
        <f>"WEEK" &amp;" " &amp;  INT((DAY(Stock_Info[[#This Row],[Date]])+WEEKDAY(DATE(YEAR(Stock_Info[[#This Row],[Date]]),MONTH(Stock_Info[[#This Row],[Date]]),1))-1)/7)+1</f>
        <v>WEEK 5</v>
      </c>
      <c r="D3403" s="12">
        <v>186.2</v>
      </c>
      <c r="E3403" s="12">
        <v>187.05</v>
      </c>
      <c r="F3403" s="12">
        <v>184.25</v>
      </c>
      <c r="G3403" s="12">
        <v>184.9</v>
      </c>
      <c r="H3403" s="12">
        <v>185.49495419676771</v>
      </c>
      <c r="I3403">
        <v>107416</v>
      </c>
      <c r="J3403">
        <v>1385</v>
      </c>
      <c r="K3403" s="12">
        <v>19925126</v>
      </c>
      <c r="L3403">
        <v>34695</v>
      </c>
      <c r="M3403">
        <v>32.299999999999997</v>
      </c>
      <c r="N3403">
        <v>2.8</v>
      </c>
      <c r="O3403">
        <v>-1.3</v>
      </c>
      <c r="P3403">
        <f xml:space="preserve"> IF(Stock_Info[[#This Row],[Close Price]] &gt; Stock_Info[[#This Row],[Open Price]], 1, 0)</f>
        <v>0</v>
      </c>
      <c r="Q3403" t="str">
        <f>IF(AND(Stock_Info[[#This Row],[% Deli. Qty to Traded Qty]]&gt;80,Stock_Info[[#This Row],[No. of Trades]]&lt;3000),"Unusual Day","")</f>
        <v/>
      </c>
      <c r="R3403" t="str">
        <f>IF(AND(Stock_Info[[#This Row],[Spread High-Low]] &lt; 10, Stock_Info[[#This Row],[% Deli. Qty to Traded Qty]] &gt; 90), "Good Day", "")</f>
        <v/>
      </c>
    </row>
    <row r="3404" spans="1:18">
      <c r="A3404" t="s">
        <v>53</v>
      </c>
      <c r="B3404" s="1">
        <v>45686</v>
      </c>
      <c r="C3404" s="1" t="str">
        <f>"WEEK" &amp;" " &amp;  INT((DAY(Stock_Info[[#This Row],[Date]])+WEEKDAY(DATE(YEAR(Stock_Info[[#This Row],[Date]]),MONTH(Stock_Info[[#This Row],[Date]]),1))-1)/7)+1</f>
        <v>WEEK 5</v>
      </c>
      <c r="D3404" s="12">
        <v>184.6</v>
      </c>
      <c r="E3404" s="12">
        <v>187.9</v>
      </c>
      <c r="F3404" s="12">
        <v>181.65</v>
      </c>
      <c r="G3404" s="12">
        <v>185.95</v>
      </c>
      <c r="H3404" s="12">
        <v>185.28136883632311</v>
      </c>
      <c r="I3404">
        <v>252974</v>
      </c>
      <c r="J3404">
        <v>3197</v>
      </c>
      <c r="K3404" s="12">
        <v>46871369</v>
      </c>
      <c r="L3404">
        <v>61195</v>
      </c>
      <c r="M3404">
        <v>24.19</v>
      </c>
      <c r="N3404">
        <v>6.25</v>
      </c>
      <c r="O3404">
        <v>1.35</v>
      </c>
      <c r="P3404">
        <f xml:space="preserve"> IF(Stock_Info[[#This Row],[Close Price]] &gt; Stock_Info[[#This Row],[Open Price]], 1, 0)</f>
        <v>1</v>
      </c>
      <c r="Q3404" t="str">
        <f>IF(AND(Stock_Info[[#This Row],[% Deli. Qty to Traded Qty]]&gt;80,Stock_Info[[#This Row],[No. of Trades]]&lt;3000),"Unusual Day","")</f>
        <v/>
      </c>
      <c r="R3404" t="str">
        <f>IF(AND(Stock_Info[[#This Row],[Spread High-Low]] &lt; 10, Stock_Info[[#This Row],[% Deli. Qty to Traded Qty]] &gt; 90), "Good Day", "")</f>
        <v/>
      </c>
    </row>
    <row r="3405" spans="1:18">
      <c r="A3405" t="s">
        <v>53</v>
      </c>
      <c r="B3405" s="1">
        <v>45685</v>
      </c>
      <c r="C3405" s="1" t="str">
        <f>"WEEK" &amp;" " &amp;  INT((DAY(Stock_Info[[#This Row],[Date]])+WEEKDAY(DATE(YEAR(Stock_Info[[#This Row],[Date]]),MONTH(Stock_Info[[#This Row],[Date]]),1))-1)/7)+1</f>
        <v>WEEK 5</v>
      </c>
      <c r="D3405" s="12">
        <v>187.6</v>
      </c>
      <c r="E3405" s="12">
        <v>187.7</v>
      </c>
      <c r="F3405" s="12">
        <v>178.15</v>
      </c>
      <c r="G3405" s="12">
        <v>184.1</v>
      </c>
      <c r="H3405" s="12">
        <v>181.64171403048189</v>
      </c>
      <c r="I3405">
        <v>1025396</v>
      </c>
      <c r="J3405">
        <v>8815</v>
      </c>
      <c r="K3405" s="12">
        <v>186254687</v>
      </c>
      <c r="L3405">
        <v>115079</v>
      </c>
      <c r="M3405">
        <v>11.22</v>
      </c>
      <c r="N3405">
        <v>9.5500000000000007</v>
      </c>
      <c r="O3405">
        <v>-3.5</v>
      </c>
      <c r="P3405">
        <f xml:space="preserve"> IF(Stock_Info[[#This Row],[Close Price]] &gt; Stock_Info[[#This Row],[Open Price]], 1, 0)</f>
        <v>0</v>
      </c>
      <c r="Q3405" t="str">
        <f>IF(AND(Stock_Info[[#This Row],[% Deli. Qty to Traded Qty]]&gt;80,Stock_Info[[#This Row],[No. of Trades]]&lt;3000),"Unusual Day","")</f>
        <v/>
      </c>
      <c r="R3405" t="str">
        <f>IF(AND(Stock_Info[[#This Row],[Spread High-Low]] &lt; 10, Stock_Info[[#This Row],[% Deli. Qty to Traded Qty]] &gt; 90), "Good Day", "")</f>
        <v/>
      </c>
    </row>
    <row r="3406" spans="1:18">
      <c r="A3406" t="s">
        <v>53</v>
      </c>
      <c r="B3406" s="1">
        <v>45684</v>
      </c>
      <c r="C3406" s="1" t="str">
        <f>"WEEK" &amp;" " &amp;  INT((DAY(Stock_Info[[#This Row],[Date]])+WEEKDAY(DATE(YEAR(Stock_Info[[#This Row],[Date]]),MONTH(Stock_Info[[#This Row],[Date]]),1))-1)/7)+1</f>
        <v>WEEK 5</v>
      </c>
      <c r="D3406" s="12">
        <v>186.2</v>
      </c>
      <c r="E3406" s="12">
        <v>194.05</v>
      </c>
      <c r="F3406" s="12">
        <v>185.75</v>
      </c>
      <c r="G3406" s="12">
        <v>191</v>
      </c>
      <c r="H3406" s="12">
        <v>190.22524461839529</v>
      </c>
      <c r="I3406">
        <v>352590</v>
      </c>
      <c r="J3406">
        <v>3351</v>
      </c>
      <c r="K3406" s="12">
        <v>67071519</v>
      </c>
      <c r="L3406">
        <v>61827</v>
      </c>
      <c r="M3406">
        <v>17.54</v>
      </c>
      <c r="N3406">
        <v>8.3000000000000007</v>
      </c>
      <c r="O3406">
        <v>4.8</v>
      </c>
      <c r="P3406">
        <f xml:space="preserve"> IF(Stock_Info[[#This Row],[Close Price]] &gt; Stock_Info[[#This Row],[Open Price]], 1, 0)</f>
        <v>1</v>
      </c>
      <c r="Q3406" t="str">
        <f>IF(AND(Stock_Info[[#This Row],[% Deli. Qty to Traded Qty]]&gt;80,Stock_Info[[#This Row],[No. of Trades]]&lt;3000),"Unusual Day","")</f>
        <v/>
      </c>
      <c r="R3406" t="str">
        <f>IF(AND(Stock_Info[[#This Row],[Spread High-Low]] &lt; 10, Stock_Info[[#This Row],[% Deli. Qty to Traded Qty]] &gt; 90), "Good Day", "")</f>
        <v/>
      </c>
    </row>
    <row r="3407" spans="1:18">
      <c r="A3407" t="s">
        <v>53</v>
      </c>
      <c r="B3407" s="1">
        <v>45681</v>
      </c>
      <c r="C3407" s="1" t="str">
        <f>"WEEK" &amp;" " &amp;  INT((DAY(Stock_Info[[#This Row],[Date]])+WEEKDAY(DATE(YEAR(Stock_Info[[#This Row],[Date]]),MONTH(Stock_Info[[#This Row],[Date]]),1))-1)/7)+1</f>
        <v>WEEK 4</v>
      </c>
      <c r="D3407" s="12">
        <v>191.05</v>
      </c>
      <c r="E3407" s="12">
        <v>191.8</v>
      </c>
      <c r="F3407" s="12">
        <v>187.45</v>
      </c>
      <c r="G3407" s="12">
        <v>188.05</v>
      </c>
      <c r="H3407" s="12">
        <v>189.31257833482542</v>
      </c>
      <c r="I3407">
        <v>67020</v>
      </c>
      <c r="J3407">
        <v>1103</v>
      </c>
      <c r="K3407" s="12">
        <v>12687729</v>
      </c>
      <c r="L3407">
        <v>20361</v>
      </c>
      <c r="M3407">
        <v>30.38</v>
      </c>
      <c r="N3407">
        <v>4.3499999999999996</v>
      </c>
      <c r="O3407">
        <v>-3</v>
      </c>
      <c r="P3407">
        <f xml:space="preserve"> IF(Stock_Info[[#This Row],[Close Price]] &gt; Stock_Info[[#This Row],[Open Price]], 1, 0)</f>
        <v>0</v>
      </c>
      <c r="Q3407" t="str">
        <f>IF(AND(Stock_Info[[#This Row],[% Deli. Qty to Traded Qty]]&gt;80,Stock_Info[[#This Row],[No. of Trades]]&lt;3000),"Unusual Day","")</f>
        <v/>
      </c>
      <c r="R3407" t="str">
        <f>IF(AND(Stock_Info[[#This Row],[Spread High-Low]] &lt; 10, Stock_Info[[#This Row],[% Deli. Qty to Traded Qty]] &gt; 90), "Good Day", "")</f>
        <v/>
      </c>
    </row>
    <row r="3408" spans="1:18">
      <c r="A3408" t="s">
        <v>53</v>
      </c>
      <c r="B3408" s="1">
        <v>45680</v>
      </c>
      <c r="C3408" s="1" t="str">
        <f>"WEEK" &amp;" " &amp;  INT((DAY(Stock_Info[[#This Row],[Date]])+WEEKDAY(DATE(YEAR(Stock_Info[[#This Row],[Date]]),MONTH(Stock_Info[[#This Row],[Date]]),1))-1)/7)+1</f>
        <v>WEEK 4</v>
      </c>
      <c r="D3408" s="12">
        <v>190</v>
      </c>
      <c r="E3408" s="12">
        <v>192.6</v>
      </c>
      <c r="F3408" s="12">
        <v>189.5</v>
      </c>
      <c r="G3408" s="12">
        <v>190.85</v>
      </c>
      <c r="H3408" s="12">
        <v>191.12277968214397</v>
      </c>
      <c r="I3408">
        <v>131569</v>
      </c>
      <c r="J3408">
        <v>1779</v>
      </c>
      <c r="K3408" s="12">
        <v>25145833</v>
      </c>
      <c r="L3408">
        <v>56426</v>
      </c>
      <c r="M3408">
        <v>42.89</v>
      </c>
      <c r="N3408">
        <v>3.1</v>
      </c>
      <c r="O3408">
        <v>0.85</v>
      </c>
      <c r="P3408">
        <f xml:space="preserve"> IF(Stock_Info[[#This Row],[Close Price]] &gt; Stock_Info[[#This Row],[Open Price]], 1, 0)</f>
        <v>1</v>
      </c>
      <c r="Q3408" t="str">
        <f>IF(AND(Stock_Info[[#This Row],[% Deli. Qty to Traded Qty]]&gt;80,Stock_Info[[#This Row],[No. of Trades]]&lt;3000),"Unusual Day","")</f>
        <v/>
      </c>
      <c r="R3408" t="str">
        <f>IF(AND(Stock_Info[[#This Row],[Spread High-Low]] &lt; 10, Stock_Info[[#This Row],[% Deli. Qty to Traded Qty]] &gt; 90), "Good Day", "")</f>
        <v/>
      </c>
    </row>
    <row r="3409" spans="1:18">
      <c r="A3409" t="s">
        <v>53</v>
      </c>
      <c r="B3409" s="1">
        <v>45679</v>
      </c>
      <c r="C3409" s="1" t="str">
        <f>"WEEK" &amp;" " &amp;  INT((DAY(Stock_Info[[#This Row],[Date]])+WEEKDAY(DATE(YEAR(Stock_Info[[#This Row],[Date]]),MONTH(Stock_Info[[#This Row],[Date]]),1))-1)/7)+1</f>
        <v>WEEK 4</v>
      </c>
      <c r="D3409" s="12">
        <v>193.6</v>
      </c>
      <c r="E3409" s="12">
        <v>193.6</v>
      </c>
      <c r="F3409" s="12">
        <v>186.7</v>
      </c>
      <c r="G3409" s="12">
        <v>190.55</v>
      </c>
      <c r="H3409" s="12">
        <v>189.1756496860844</v>
      </c>
      <c r="I3409">
        <v>188745</v>
      </c>
      <c r="J3409">
        <v>2944</v>
      </c>
      <c r="K3409" s="12">
        <v>35705958</v>
      </c>
      <c r="L3409">
        <v>63552</v>
      </c>
      <c r="M3409">
        <v>33.67</v>
      </c>
      <c r="N3409">
        <v>6.9</v>
      </c>
      <c r="O3409">
        <v>-3.05</v>
      </c>
      <c r="P3409">
        <f xml:space="preserve"> IF(Stock_Info[[#This Row],[Close Price]] &gt; Stock_Info[[#This Row],[Open Price]], 1, 0)</f>
        <v>0</v>
      </c>
      <c r="Q3409" t="str">
        <f>IF(AND(Stock_Info[[#This Row],[% Deli. Qty to Traded Qty]]&gt;80,Stock_Info[[#This Row],[No. of Trades]]&lt;3000),"Unusual Day","")</f>
        <v/>
      </c>
      <c r="R3409" t="str">
        <f>IF(AND(Stock_Info[[#This Row],[Spread High-Low]] &lt; 10, Stock_Info[[#This Row],[% Deli. Qty to Traded Qty]] &gt; 90), "Good Day", "")</f>
        <v/>
      </c>
    </row>
    <row r="3410" spans="1:18">
      <c r="A3410" t="s">
        <v>53</v>
      </c>
      <c r="B3410" s="1">
        <v>45678</v>
      </c>
      <c r="C3410" s="1" t="str">
        <f>"WEEK" &amp;" " &amp;  INT((DAY(Stock_Info[[#This Row],[Date]])+WEEKDAY(DATE(YEAR(Stock_Info[[#This Row],[Date]]),MONTH(Stock_Info[[#This Row],[Date]]),1))-1)/7)+1</f>
        <v>WEEK 4</v>
      </c>
      <c r="D3410" s="12">
        <v>194.5</v>
      </c>
      <c r="E3410" s="12">
        <v>194.8</v>
      </c>
      <c r="F3410" s="12">
        <v>191.35</v>
      </c>
      <c r="G3410" s="12">
        <v>192.4</v>
      </c>
      <c r="H3410" s="12">
        <v>192.36807346483585</v>
      </c>
      <c r="I3410">
        <v>57388</v>
      </c>
      <c r="J3410">
        <v>1189</v>
      </c>
      <c r="K3410" s="12">
        <v>11039619</v>
      </c>
      <c r="L3410">
        <v>17485</v>
      </c>
      <c r="M3410">
        <v>30.47</v>
      </c>
      <c r="N3410">
        <v>3.45</v>
      </c>
      <c r="O3410">
        <v>-2.1</v>
      </c>
      <c r="P3410">
        <f xml:space="preserve"> IF(Stock_Info[[#This Row],[Close Price]] &gt; Stock_Info[[#This Row],[Open Price]], 1, 0)</f>
        <v>0</v>
      </c>
      <c r="Q3410" t="str">
        <f>IF(AND(Stock_Info[[#This Row],[% Deli. Qty to Traded Qty]]&gt;80,Stock_Info[[#This Row],[No. of Trades]]&lt;3000),"Unusual Day","")</f>
        <v/>
      </c>
      <c r="R3410" t="str">
        <f>IF(AND(Stock_Info[[#This Row],[Spread High-Low]] &lt; 10, Stock_Info[[#This Row],[% Deli. Qty to Traded Qty]] &gt; 90), "Good Day", "")</f>
        <v/>
      </c>
    </row>
    <row r="3411" spans="1:18">
      <c r="A3411" t="s">
        <v>53</v>
      </c>
      <c r="B3411" s="1">
        <v>45677</v>
      </c>
      <c r="C3411" s="1" t="str">
        <f>"WEEK" &amp;" " &amp;  INT((DAY(Stock_Info[[#This Row],[Date]])+WEEKDAY(DATE(YEAR(Stock_Info[[#This Row],[Date]]),MONTH(Stock_Info[[#This Row],[Date]]),1))-1)/7)+1</f>
        <v>WEEK 4</v>
      </c>
      <c r="D3411" s="12">
        <v>193.15</v>
      </c>
      <c r="E3411" s="12">
        <v>195.15</v>
      </c>
      <c r="F3411" s="12">
        <v>190.7</v>
      </c>
      <c r="G3411" s="12">
        <v>194</v>
      </c>
      <c r="H3411" s="12">
        <v>192.78260621133413</v>
      </c>
      <c r="I3411">
        <v>1032564</v>
      </c>
      <c r="J3411">
        <v>2598</v>
      </c>
      <c r="K3411" s="12">
        <v>199060379</v>
      </c>
      <c r="L3411">
        <v>926560</v>
      </c>
      <c r="M3411">
        <v>89.73</v>
      </c>
      <c r="N3411">
        <v>4.45</v>
      </c>
      <c r="O3411">
        <v>0.85</v>
      </c>
      <c r="P3411">
        <f xml:space="preserve"> IF(Stock_Info[[#This Row],[Close Price]] &gt; Stock_Info[[#This Row],[Open Price]], 1, 0)</f>
        <v>1</v>
      </c>
      <c r="Q3411" t="str">
        <f>IF(AND(Stock_Info[[#This Row],[% Deli. Qty to Traded Qty]]&gt;80,Stock_Info[[#This Row],[No. of Trades]]&lt;3000),"Unusual Day","")</f>
        <v>Unusual Day</v>
      </c>
      <c r="R3411" t="str">
        <f>IF(AND(Stock_Info[[#This Row],[Spread High-Low]] &lt; 10, Stock_Info[[#This Row],[% Deli. Qty to Traded Qty]] &gt; 90), "Good Day", "")</f>
        <v/>
      </c>
    </row>
    <row r="3412" spans="1:18">
      <c r="A3412" t="s">
        <v>53</v>
      </c>
      <c r="B3412" s="1">
        <v>45674</v>
      </c>
      <c r="C3412" s="1" t="str">
        <f>"WEEK" &amp;" " &amp;  INT((DAY(Stock_Info[[#This Row],[Date]])+WEEKDAY(DATE(YEAR(Stock_Info[[#This Row],[Date]]),MONTH(Stock_Info[[#This Row],[Date]]),1))-1)/7)+1</f>
        <v>WEEK 3</v>
      </c>
      <c r="D3412" s="12">
        <v>195.65</v>
      </c>
      <c r="E3412" s="12">
        <v>195.65</v>
      </c>
      <c r="F3412" s="12">
        <v>191.3</v>
      </c>
      <c r="G3412" s="12">
        <v>191.55</v>
      </c>
      <c r="H3412" s="12">
        <v>192.95389955083706</v>
      </c>
      <c r="I3412">
        <v>122450</v>
      </c>
      <c r="J3412">
        <v>1679</v>
      </c>
      <c r="K3412" s="12">
        <v>23627205</v>
      </c>
      <c r="L3412">
        <v>31915</v>
      </c>
      <c r="M3412">
        <v>26.06</v>
      </c>
      <c r="N3412">
        <v>4.3499999999999996</v>
      </c>
      <c r="O3412">
        <v>-4.0999999999999996</v>
      </c>
      <c r="P3412">
        <f xml:space="preserve"> IF(Stock_Info[[#This Row],[Close Price]] &gt; Stock_Info[[#This Row],[Open Price]], 1, 0)</f>
        <v>0</v>
      </c>
      <c r="Q3412" t="str">
        <f>IF(AND(Stock_Info[[#This Row],[% Deli. Qty to Traded Qty]]&gt;80,Stock_Info[[#This Row],[No. of Trades]]&lt;3000),"Unusual Day","")</f>
        <v/>
      </c>
      <c r="R3412" t="str">
        <f>IF(AND(Stock_Info[[#This Row],[Spread High-Low]] &lt; 10, Stock_Info[[#This Row],[% Deli. Qty to Traded Qty]] &gt; 90), "Good Day", "")</f>
        <v/>
      </c>
    </row>
    <row r="3413" spans="1:18">
      <c r="A3413" t="s">
        <v>53</v>
      </c>
      <c r="B3413" s="1">
        <v>45673</v>
      </c>
      <c r="C3413" s="1" t="str">
        <f>"WEEK" &amp;" " &amp;  INT((DAY(Stock_Info[[#This Row],[Date]])+WEEKDAY(DATE(YEAR(Stock_Info[[#This Row],[Date]]),MONTH(Stock_Info[[#This Row],[Date]]),1))-1)/7)+1</f>
        <v>WEEK 3</v>
      </c>
      <c r="D3413" s="12">
        <v>197.7</v>
      </c>
      <c r="E3413" s="12">
        <v>197.75</v>
      </c>
      <c r="F3413" s="12">
        <v>194.95</v>
      </c>
      <c r="G3413" s="12">
        <v>195.4</v>
      </c>
      <c r="H3413" s="12">
        <v>195.99196265683756</v>
      </c>
      <c r="I3413">
        <v>214872</v>
      </c>
      <c r="J3413">
        <v>2724</v>
      </c>
      <c r="K3413" s="12">
        <v>42113185</v>
      </c>
      <c r="L3413">
        <v>103372</v>
      </c>
      <c r="M3413">
        <v>48.11</v>
      </c>
      <c r="N3413">
        <v>2.8</v>
      </c>
      <c r="O3413">
        <v>-2.2999999999999998</v>
      </c>
      <c r="P3413">
        <f xml:space="preserve"> IF(Stock_Info[[#This Row],[Close Price]] &gt; Stock_Info[[#This Row],[Open Price]], 1, 0)</f>
        <v>0</v>
      </c>
      <c r="Q3413" t="str">
        <f>IF(AND(Stock_Info[[#This Row],[% Deli. Qty to Traded Qty]]&gt;80,Stock_Info[[#This Row],[No. of Trades]]&lt;3000),"Unusual Day","")</f>
        <v/>
      </c>
      <c r="R3413" t="str">
        <f>IF(AND(Stock_Info[[#This Row],[Spread High-Low]] &lt; 10, Stock_Info[[#This Row],[% Deli. Qty to Traded Qty]] &gt; 90), "Good Day", "")</f>
        <v/>
      </c>
    </row>
    <row r="3414" spans="1:18">
      <c r="A3414" t="s">
        <v>53</v>
      </c>
      <c r="B3414" s="1">
        <v>45672</v>
      </c>
      <c r="C3414" s="1" t="str">
        <f>"WEEK" &amp;" " &amp;  INT((DAY(Stock_Info[[#This Row],[Date]])+WEEKDAY(DATE(YEAR(Stock_Info[[#This Row],[Date]]),MONTH(Stock_Info[[#This Row],[Date]]),1))-1)/7)+1</f>
        <v>WEEK 3</v>
      </c>
      <c r="D3414" s="12">
        <v>195.95</v>
      </c>
      <c r="E3414" s="12">
        <v>196</v>
      </c>
      <c r="F3414" s="12">
        <v>193.1</v>
      </c>
      <c r="G3414" s="12">
        <v>194.05</v>
      </c>
      <c r="H3414" s="12">
        <v>194.49005940000376</v>
      </c>
      <c r="I3414">
        <v>160101</v>
      </c>
      <c r="J3414">
        <v>2189</v>
      </c>
      <c r="K3414" s="12">
        <v>31138053</v>
      </c>
      <c r="L3414">
        <v>65459</v>
      </c>
      <c r="M3414">
        <v>40.89</v>
      </c>
      <c r="N3414">
        <v>2.9</v>
      </c>
      <c r="O3414">
        <v>-1.9</v>
      </c>
      <c r="P3414">
        <f xml:space="preserve"> IF(Stock_Info[[#This Row],[Close Price]] &gt; Stock_Info[[#This Row],[Open Price]], 1, 0)</f>
        <v>0</v>
      </c>
      <c r="Q3414" t="str">
        <f>IF(AND(Stock_Info[[#This Row],[% Deli. Qty to Traded Qty]]&gt;80,Stock_Info[[#This Row],[No. of Trades]]&lt;3000),"Unusual Day","")</f>
        <v/>
      </c>
      <c r="R3414" t="str">
        <f>IF(AND(Stock_Info[[#This Row],[Spread High-Low]] &lt; 10, Stock_Info[[#This Row],[% Deli. Qty to Traded Qty]] &gt; 90), "Good Day", "")</f>
        <v/>
      </c>
    </row>
    <row r="3415" spans="1:18">
      <c r="A3415" t="s">
        <v>53</v>
      </c>
      <c r="B3415" s="1">
        <v>45671</v>
      </c>
      <c r="C3415" s="1" t="str">
        <f>"WEEK" &amp;" " &amp;  INT((DAY(Stock_Info[[#This Row],[Date]])+WEEKDAY(DATE(YEAR(Stock_Info[[#This Row],[Date]]),MONTH(Stock_Info[[#This Row],[Date]]),1))-1)/7)+1</f>
        <v>WEEK 3</v>
      </c>
      <c r="D3415" s="12">
        <v>187.8</v>
      </c>
      <c r="E3415" s="12">
        <v>194.25</v>
      </c>
      <c r="F3415" s="12">
        <v>187.8</v>
      </c>
      <c r="G3415" s="12">
        <v>192.75</v>
      </c>
      <c r="H3415" s="12">
        <v>192.07047011178918</v>
      </c>
      <c r="I3415">
        <v>160749</v>
      </c>
      <c r="J3415">
        <v>2388</v>
      </c>
      <c r="K3415" s="12">
        <v>30875136</v>
      </c>
      <c r="L3415">
        <v>54996</v>
      </c>
      <c r="M3415">
        <v>34.21</v>
      </c>
      <c r="N3415">
        <v>6.45</v>
      </c>
      <c r="O3415">
        <v>4.95</v>
      </c>
      <c r="P3415">
        <f xml:space="preserve"> IF(Stock_Info[[#This Row],[Close Price]] &gt; Stock_Info[[#This Row],[Open Price]], 1, 0)</f>
        <v>1</v>
      </c>
      <c r="Q3415" t="str">
        <f>IF(AND(Stock_Info[[#This Row],[% Deli. Qty to Traded Qty]]&gt;80,Stock_Info[[#This Row],[No. of Trades]]&lt;3000),"Unusual Day","")</f>
        <v/>
      </c>
      <c r="R3415" t="str">
        <f>IF(AND(Stock_Info[[#This Row],[Spread High-Low]] &lt; 10, Stock_Info[[#This Row],[% Deli. Qty to Traded Qty]] &gt; 90), "Good Day", "")</f>
        <v/>
      </c>
    </row>
    <row r="3416" spans="1:18">
      <c r="A3416" t="s">
        <v>53</v>
      </c>
      <c r="B3416" s="1">
        <v>45670</v>
      </c>
      <c r="C3416" s="1" t="str">
        <f>"WEEK" &amp;" " &amp;  INT((DAY(Stock_Info[[#This Row],[Date]])+WEEKDAY(DATE(YEAR(Stock_Info[[#This Row],[Date]]),MONTH(Stock_Info[[#This Row],[Date]]),1))-1)/7)+1</f>
        <v>WEEK 3</v>
      </c>
      <c r="D3416" s="12">
        <v>188.5</v>
      </c>
      <c r="E3416" s="12">
        <v>188.5</v>
      </c>
      <c r="F3416" s="12">
        <v>185.7</v>
      </c>
      <c r="G3416" s="12">
        <v>187.75</v>
      </c>
      <c r="H3416" s="12">
        <v>187.15615185664143</v>
      </c>
      <c r="I3416">
        <v>108260</v>
      </c>
      <c r="J3416">
        <v>1614</v>
      </c>
      <c r="K3416" s="12">
        <v>20261525</v>
      </c>
      <c r="L3416">
        <v>36852</v>
      </c>
      <c r="M3416">
        <v>34.04</v>
      </c>
      <c r="N3416">
        <v>2.8</v>
      </c>
      <c r="O3416">
        <v>-0.75</v>
      </c>
      <c r="P3416">
        <f xml:space="preserve"> IF(Stock_Info[[#This Row],[Close Price]] &gt; Stock_Info[[#This Row],[Open Price]], 1, 0)</f>
        <v>0</v>
      </c>
      <c r="Q3416" t="str">
        <f>IF(AND(Stock_Info[[#This Row],[% Deli. Qty to Traded Qty]]&gt;80,Stock_Info[[#This Row],[No. of Trades]]&lt;3000),"Unusual Day","")</f>
        <v/>
      </c>
      <c r="R3416" t="str">
        <f>IF(AND(Stock_Info[[#This Row],[Spread High-Low]] &lt; 10, Stock_Info[[#This Row],[% Deli. Qty to Traded Qty]] &gt; 90), "Good Day", "")</f>
        <v/>
      </c>
    </row>
    <row r="3417" spans="1:18">
      <c r="A3417" t="s">
        <v>53</v>
      </c>
      <c r="B3417" s="1">
        <v>45667</v>
      </c>
      <c r="C3417" s="1" t="str">
        <f>"WEEK" &amp;" " &amp;  INT((DAY(Stock_Info[[#This Row],[Date]])+WEEKDAY(DATE(YEAR(Stock_Info[[#This Row],[Date]]),MONTH(Stock_Info[[#This Row],[Date]]),1))-1)/7)+1</f>
        <v>WEEK 2</v>
      </c>
      <c r="D3417" s="12">
        <v>193.4</v>
      </c>
      <c r="E3417" s="12">
        <v>193.6</v>
      </c>
      <c r="F3417" s="12">
        <v>187.1</v>
      </c>
      <c r="G3417" s="12">
        <v>188.9</v>
      </c>
      <c r="H3417" s="12">
        <v>189.62095230439172</v>
      </c>
      <c r="I3417">
        <v>199033</v>
      </c>
      <c r="J3417">
        <v>2141</v>
      </c>
      <c r="K3417" s="12">
        <v>37740827</v>
      </c>
      <c r="L3417">
        <v>56647</v>
      </c>
      <c r="M3417">
        <v>28.46</v>
      </c>
      <c r="N3417">
        <v>6.5</v>
      </c>
      <c r="O3417">
        <v>-4.5</v>
      </c>
      <c r="P3417">
        <f xml:space="preserve"> IF(Stock_Info[[#This Row],[Close Price]] &gt; Stock_Info[[#This Row],[Open Price]], 1, 0)</f>
        <v>0</v>
      </c>
      <c r="Q3417" t="str">
        <f>IF(AND(Stock_Info[[#This Row],[% Deli. Qty to Traded Qty]]&gt;80,Stock_Info[[#This Row],[No. of Trades]]&lt;3000),"Unusual Day","")</f>
        <v/>
      </c>
      <c r="R3417" t="str">
        <f>IF(AND(Stock_Info[[#This Row],[Spread High-Low]] &lt; 10, Stock_Info[[#This Row],[% Deli. Qty to Traded Qty]] &gt; 90), "Good Day", "")</f>
        <v/>
      </c>
    </row>
    <row r="3418" spans="1:18">
      <c r="A3418" t="s">
        <v>53</v>
      </c>
      <c r="B3418" s="1">
        <v>45666</v>
      </c>
      <c r="C3418" s="1" t="str">
        <f>"WEEK" &amp;" " &amp;  INT((DAY(Stock_Info[[#This Row],[Date]])+WEEKDAY(DATE(YEAR(Stock_Info[[#This Row],[Date]]),MONTH(Stock_Info[[#This Row],[Date]]),1))-1)/7)+1</f>
        <v>WEEK 2</v>
      </c>
      <c r="D3418" s="12">
        <v>195.5</v>
      </c>
      <c r="E3418" s="12">
        <v>195.8</v>
      </c>
      <c r="F3418" s="12">
        <v>192.15</v>
      </c>
      <c r="G3418" s="12">
        <v>193.4</v>
      </c>
      <c r="H3418" s="12">
        <v>193.64853309574363</v>
      </c>
      <c r="I3418">
        <v>172847</v>
      </c>
      <c r="J3418">
        <v>3111</v>
      </c>
      <c r="K3418" s="12">
        <v>33471568</v>
      </c>
      <c r="L3418">
        <v>88948</v>
      </c>
      <c r="M3418">
        <v>51.46</v>
      </c>
      <c r="N3418">
        <v>3.65</v>
      </c>
      <c r="O3418">
        <v>-2.1</v>
      </c>
      <c r="P3418">
        <f xml:space="preserve"> IF(Stock_Info[[#This Row],[Close Price]] &gt; Stock_Info[[#This Row],[Open Price]], 1, 0)</f>
        <v>0</v>
      </c>
      <c r="Q3418" t="str">
        <f>IF(AND(Stock_Info[[#This Row],[% Deli. Qty to Traded Qty]]&gt;80,Stock_Info[[#This Row],[No. of Trades]]&lt;3000),"Unusual Day","")</f>
        <v/>
      </c>
      <c r="R3418" t="str">
        <f>IF(AND(Stock_Info[[#This Row],[Spread High-Low]] &lt; 10, Stock_Info[[#This Row],[% Deli. Qty to Traded Qty]] &gt; 90), "Good Day", "")</f>
        <v/>
      </c>
    </row>
    <row r="3419" spans="1:18">
      <c r="A3419" t="s">
        <v>53</v>
      </c>
      <c r="B3419" s="1">
        <v>45665</v>
      </c>
      <c r="C3419" s="1" t="str">
        <f>"WEEK" &amp;" " &amp;  INT((DAY(Stock_Info[[#This Row],[Date]])+WEEKDAY(DATE(YEAR(Stock_Info[[#This Row],[Date]]),MONTH(Stock_Info[[#This Row],[Date]]),1))-1)/7)+1</f>
        <v>WEEK 2</v>
      </c>
      <c r="D3419" s="12">
        <v>197.35</v>
      </c>
      <c r="E3419" s="12">
        <v>197.7</v>
      </c>
      <c r="F3419" s="12">
        <v>192.15</v>
      </c>
      <c r="G3419" s="12">
        <v>195.5</v>
      </c>
      <c r="H3419" s="12">
        <v>194.74438259471543</v>
      </c>
      <c r="I3419">
        <v>181623</v>
      </c>
      <c r="J3419">
        <v>3284</v>
      </c>
      <c r="K3419" s="12">
        <v>35370059</v>
      </c>
      <c r="L3419">
        <v>56447</v>
      </c>
      <c r="M3419">
        <v>31.08</v>
      </c>
      <c r="N3419">
        <v>5.55</v>
      </c>
      <c r="O3419">
        <v>-1.85</v>
      </c>
      <c r="P3419">
        <f xml:space="preserve"> IF(Stock_Info[[#This Row],[Close Price]] &gt; Stock_Info[[#This Row],[Open Price]], 1, 0)</f>
        <v>0</v>
      </c>
      <c r="Q3419" t="str">
        <f>IF(AND(Stock_Info[[#This Row],[% Deli. Qty to Traded Qty]]&gt;80,Stock_Info[[#This Row],[No. of Trades]]&lt;3000),"Unusual Day","")</f>
        <v/>
      </c>
      <c r="R3419" t="str">
        <f>IF(AND(Stock_Info[[#This Row],[Spread High-Low]] &lt; 10, Stock_Info[[#This Row],[% Deli. Qty to Traded Qty]] &gt; 90), "Good Day", "")</f>
        <v/>
      </c>
    </row>
    <row r="3420" spans="1:18">
      <c r="A3420" t="s">
        <v>53</v>
      </c>
      <c r="B3420" s="1">
        <v>45664</v>
      </c>
      <c r="C3420" s="1" t="str">
        <f>"WEEK" &amp;" " &amp;  INT((DAY(Stock_Info[[#This Row],[Date]])+WEEKDAY(DATE(YEAR(Stock_Info[[#This Row],[Date]]),MONTH(Stock_Info[[#This Row],[Date]]),1))-1)/7)+1</f>
        <v>WEEK 2</v>
      </c>
      <c r="D3420" s="12">
        <v>197.65</v>
      </c>
      <c r="E3420" s="12">
        <v>200.5</v>
      </c>
      <c r="F3420" s="12">
        <v>196.3</v>
      </c>
      <c r="G3420" s="12">
        <v>197.35</v>
      </c>
      <c r="H3420" s="12">
        <v>197.93997304241609</v>
      </c>
      <c r="I3420">
        <v>237410</v>
      </c>
      <c r="J3420">
        <v>2455</v>
      </c>
      <c r="K3420" s="12">
        <v>46992929</v>
      </c>
      <c r="L3420">
        <v>147534</v>
      </c>
      <c r="M3420">
        <v>62.14</v>
      </c>
      <c r="N3420">
        <v>4.2</v>
      </c>
      <c r="O3420">
        <v>-0.3</v>
      </c>
      <c r="P3420">
        <f xml:space="preserve"> IF(Stock_Info[[#This Row],[Close Price]] &gt; Stock_Info[[#This Row],[Open Price]], 1, 0)</f>
        <v>0</v>
      </c>
      <c r="Q3420" t="str">
        <f>IF(AND(Stock_Info[[#This Row],[% Deli. Qty to Traded Qty]]&gt;80,Stock_Info[[#This Row],[No. of Trades]]&lt;3000),"Unusual Day","")</f>
        <v/>
      </c>
      <c r="R3420" t="str">
        <f>IF(AND(Stock_Info[[#This Row],[Spread High-Low]] &lt; 10, Stock_Info[[#This Row],[% Deli. Qty to Traded Qty]] &gt; 90), "Good Day", "")</f>
        <v/>
      </c>
    </row>
    <row r="3421" spans="1:18">
      <c r="A3421" t="s">
        <v>53</v>
      </c>
      <c r="B3421" s="1">
        <v>45663</v>
      </c>
      <c r="C3421" s="1" t="str">
        <f>"WEEK" &amp;" " &amp;  INT((DAY(Stock_Info[[#This Row],[Date]])+WEEKDAY(DATE(YEAR(Stock_Info[[#This Row],[Date]]),MONTH(Stock_Info[[#This Row],[Date]]),1))-1)/7)+1</f>
        <v>WEEK 2</v>
      </c>
      <c r="D3421" s="12">
        <v>205.15</v>
      </c>
      <c r="E3421" s="12">
        <v>205.45</v>
      </c>
      <c r="F3421" s="12">
        <v>195.65</v>
      </c>
      <c r="G3421" s="12">
        <v>197.55</v>
      </c>
      <c r="H3421" s="12">
        <v>199.48877455662867</v>
      </c>
      <c r="I3421">
        <v>482609</v>
      </c>
      <c r="J3421">
        <v>5832</v>
      </c>
      <c r="K3421" s="12">
        <v>96275078</v>
      </c>
      <c r="L3421">
        <v>180786</v>
      </c>
      <c r="M3421">
        <v>37.46</v>
      </c>
      <c r="N3421">
        <v>9.8000000000000007</v>
      </c>
      <c r="O3421">
        <v>-7.6</v>
      </c>
      <c r="P3421">
        <f xml:space="preserve"> IF(Stock_Info[[#This Row],[Close Price]] &gt; Stock_Info[[#This Row],[Open Price]], 1, 0)</f>
        <v>0</v>
      </c>
      <c r="Q3421" t="str">
        <f>IF(AND(Stock_Info[[#This Row],[% Deli. Qty to Traded Qty]]&gt;80,Stock_Info[[#This Row],[No. of Trades]]&lt;3000),"Unusual Day","")</f>
        <v/>
      </c>
      <c r="R3421" t="str">
        <f>IF(AND(Stock_Info[[#This Row],[Spread High-Low]] &lt; 10, Stock_Info[[#This Row],[% Deli. Qty to Traded Qty]] &gt; 90), "Good Day", "")</f>
        <v/>
      </c>
    </row>
    <row r="3422" spans="1:18">
      <c r="A3422" t="s">
        <v>53</v>
      </c>
      <c r="B3422" s="1">
        <v>45660</v>
      </c>
      <c r="C3422" s="1" t="str">
        <f>"WEEK" &amp;" " &amp;  INT((DAY(Stock_Info[[#This Row],[Date]])+WEEKDAY(DATE(YEAR(Stock_Info[[#This Row],[Date]]),MONTH(Stock_Info[[#This Row],[Date]]),1))-1)/7)+1</f>
        <v>WEEK 1</v>
      </c>
      <c r="D3422" s="12">
        <v>204.7</v>
      </c>
      <c r="E3422" s="12">
        <v>207.05</v>
      </c>
      <c r="F3422" s="12">
        <v>204.7</v>
      </c>
      <c r="G3422" s="12">
        <v>205.3</v>
      </c>
      <c r="H3422" s="12">
        <v>205.88356396977673</v>
      </c>
      <c r="I3422">
        <v>94232</v>
      </c>
      <c r="J3422">
        <v>1187</v>
      </c>
      <c r="K3422" s="12">
        <v>19400820</v>
      </c>
      <c r="L3422">
        <v>22240</v>
      </c>
      <c r="M3422">
        <v>23.6</v>
      </c>
      <c r="N3422">
        <v>2.35</v>
      </c>
      <c r="O3422">
        <v>0.6</v>
      </c>
      <c r="P3422">
        <f xml:space="preserve"> IF(Stock_Info[[#This Row],[Close Price]] &gt; Stock_Info[[#This Row],[Open Price]], 1, 0)</f>
        <v>1</v>
      </c>
      <c r="Q3422" t="str">
        <f>IF(AND(Stock_Info[[#This Row],[% Deli. Qty to Traded Qty]]&gt;80,Stock_Info[[#This Row],[No. of Trades]]&lt;3000),"Unusual Day","")</f>
        <v/>
      </c>
      <c r="R3422" t="str">
        <f>IF(AND(Stock_Info[[#This Row],[Spread High-Low]] &lt; 10, Stock_Info[[#This Row],[% Deli. Qty to Traded Qty]] &gt; 90), "Good Day", "")</f>
        <v/>
      </c>
    </row>
    <row r="3423" spans="1:18">
      <c r="A3423" t="s">
        <v>53</v>
      </c>
      <c r="B3423" s="1">
        <v>45659</v>
      </c>
      <c r="C3423" s="1" t="str">
        <f>"WEEK" &amp;" " &amp;  INT((DAY(Stock_Info[[#This Row],[Date]])+WEEKDAY(DATE(YEAR(Stock_Info[[#This Row],[Date]]),MONTH(Stock_Info[[#This Row],[Date]]),1))-1)/7)+1</f>
        <v>WEEK 1</v>
      </c>
      <c r="D3423" s="12">
        <v>201.85</v>
      </c>
      <c r="E3423" s="12">
        <v>206.6</v>
      </c>
      <c r="F3423" s="12">
        <v>199.55</v>
      </c>
      <c r="G3423" s="12">
        <v>206</v>
      </c>
      <c r="H3423" s="12">
        <v>203.30900306892346</v>
      </c>
      <c r="I3423">
        <v>149238</v>
      </c>
      <c r="J3423">
        <v>1435</v>
      </c>
      <c r="K3423" s="12">
        <v>30341429</v>
      </c>
      <c r="L3423">
        <v>42762</v>
      </c>
      <c r="M3423">
        <v>28.65</v>
      </c>
      <c r="N3423">
        <v>7.05</v>
      </c>
      <c r="O3423">
        <v>4.1500000000000004</v>
      </c>
      <c r="P3423">
        <f xml:space="preserve"> IF(Stock_Info[[#This Row],[Close Price]] &gt; Stock_Info[[#This Row],[Open Price]], 1, 0)</f>
        <v>1</v>
      </c>
      <c r="Q3423" t="str">
        <f>IF(AND(Stock_Info[[#This Row],[% Deli. Qty to Traded Qty]]&gt;80,Stock_Info[[#This Row],[No. of Trades]]&lt;3000),"Unusual Day","")</f>
        <v/>
      </c>
      <c r="R3423" t="str">
        <f>IF(AND(Stock_Info[[#This Row],[Spread High-Low]] &lt; 10, Stock_Info[[#This Row],[% Deli. Qty to Traded Qty]] &gt; 90), "Good Day", "")</f>
        <v/>
      </c>
    </row>
    <row r="3424" spans="1:18">
      <c r="A3424" t="s">
        <v>53</v>
      </c>
      <c r="B3424" s="1">
        <v>45658</v>
      </c>
      <c r="C3424" s="1" t="str">
        <f>"WEEK" &amp;" " &amp;  INT((DAY(Stock_Info[[#This Row],[Date]])+WEEKDAY(DATE(YEAR(Stock_Info[[#This Row],[Date]]),MONTH(Stock_Info[[#This Row],[Date]]),1))-1)/7)+1</f>
        <v>WEEK 1</v>
      </c>
      <c r="D3424" s="12">
        <v>200.5</v>
      </c>
      <c r="E3424" s="12">
        <v>200.85</v>
      </c>
      <c r="F3424" s="12">
        <v>198</v>
      </c>
      <c r="G3424" s="12">
        <v>200.45</v>
      </c>
      <c r="H3424" s="12">
        <v>199.49526107832349</v>
      </c>
      <c r="I3424">
        <v>79976</v>
      </c>
      <c r="J3424">
        <v>1238</v>
      </c>
      <c r="K3424" s="12">
        <v>15954833</v>
      </c>
      <c r="L3424">
        <v>10961</v>
      </c>
      <c r="M3424">
        <v>13.71</v>
      </c>
      <c r="N3424">
        <v>2.85</v>
      </c>
      <c r="O3424">
        <v>-0.05</v>
      </c>
      <c r="P3424">
        <f xml:space="preserve"> IF(Stock_Info[[#This Row],[Close Price]] &gt; Stock_Info[[#This Row],[Open Price]], 1, 0)</f>
        <v>0</v>
      </c>
      <c r="Q3424" t="str">
        <f>IF(AND(Stock_Info[[#This Row],[% Deli. Qty to Traded Qty]]&gt;80,Stock_Info[[#This Row],[No. of Trades]]&lt;3000),"Unusual Day","")</f>
        <v/>
      </c>
      <c r="R3424" t="str">
        <f>IF(AND(Stock_Info[[#This Row],[Spread High-Low]] &lt; 10, Stock_Info[[#This Row],[% Deli. Qty to Traded Qty]] &gt; 90), "Good Day", "")</f>
        <v/>
      </c>
    </row>
    <row r="3425" spans="1:18">
      <c r="A3425" t="s">
        <v>53</v>
      </c>
      <c r="B3425" s="1">
        <v>45657</v>
      </c>
      <c r="C3425" s="1" t="str">
        <f>"WEEK" &amp;" " &amp;  INT((DAY(Stock_Info[[#This Row],[Date]])+WEEKDAY(DATE(YEAR(Stock_Info[[#This Row],[Date]]),MONTH(Stock_Info[[#This Row],[Date]]),1))-1)/7)+1</f>
        <v>WEEK 5</v>
      </c>
      <c r="D3425" s="12">
        <v>197.65</v>
      </c>
      <c r="E3425" s="12">
        <v>200.6</v>
      </c>
      <c r="F3425" s="12">
        <v>196.4</v>
      </c>
      <c r="G3425" s="12">
        <v>199.9</v>
      </c>
      <c r="H3425" s="12">
        <v>199.54978210256104</v>
      </c>
      <c r="I3425">
        <v>921305</v>
      </c>
      <c r="J3425">
        <v>1177</v>
      </c>
      <c r="K3425" s="12">
        <v>183846212</v>
      </c>
      <c r="L3425">
        <v>26150</v>
      </c>
      <c r="M3425">
        <v>2.84</v>
      </c>
      <c r="N3425">
        <v>4.2</v>
      </c>
      <c r="O3425">
        <v>2.25</v>
      </c>
      <c r="P3425">
        <f xml:space="preserve"> IF(Stock_Info[[#This Row],[Close Price]] &gt; Stock_Info[[#This Row],[Open Price]], 1, 0)</f>
        <v>1</v>
      </c>
      <c r="Q3425" t="str">
        <f>IF(AND(Stock_Info[[#This Row],[% Deli. Qty to Traded Qty]]&gt;80,Stock_Info[[#This Row],[No. of Trades]]&lt;3000),"Unusual Day","")</f>
        <v/>
      </c>
      <c r="R3425" t="str">
        <f>IF(AND(Stock_Info[[#This Row],[Spread High-Low]] &lt; 10, Stock_Info[[#This Row],[% Deli. Qty to Traded Qty]] &gt; 90), "Good Day", "")</f>
        <v/>
      </c>
    </row>
    <row r="3426" spans="1:18">
      <c r="A3426" t="s">
        <v>53</v>
      </c>
      <c r="B3426" s="1">
        <v>45656</v>
      </c>
      <c r="C3426" s="1" t="str">
        <f>"WEEK" &amp;" " &amp;  INT((DAY(Stock_Info[[#This Row],[Date]])+WEEKDAY(DATE(YEAR(Stock_Info[[#This Row],[Date]]),MONTH(Stock_Info[[#This Row],[Date]]),1))-1)/7)+1</f>
        <v>WEEK 5</v>
      </c>
      <c r="D3426" s="12">
        <v>197</v>
      </c>
      <c r="E3426" s="12">
        <v>203.2</v>
      </c>
      <c r="F3426" s="12">
        <v>195.65</v>
      </c>
      <c r="G3426" s="12">
        <v>200.25</v>
      </c>
      <c r="H3426" s="12">
        <v>199.56106127754097</v>
      </c>
      <c r="I3426">
        <v>460087</v>
      </c>
      <c r="J3426">
        <v>7159</v>
      </c>
      <c r="K3426" s="12">
        <v>91815450</v>
      </c>
      <c r="L3426">
        <v>176897</v>
      </c>
      <c r="M3426">
        <v>38.450000000000003</v>
      </c>
      <c r="N3426">
        <v>7.55</v>
      </c>
      <c r="O3426">
        <v>3.25</v>
      </c>
      <c r="P3426">
        <f xml:space="preserve"> IF(Stock_Info[[#This Row],[Close Price]] &gt; Stock_Info[[#This Row],[Open Price]], 1, 0)</f>
        <v>1</v>
      </c>
      <c r="Q3426" t="str">
        <f>IF(AND(Stock_Info[[#This Row],[% Deli. Qty to Traded Qty]]&gt;80,Stock_Info[[#This Row],[No. of Trades]]&lt;3000),"Unusual Day","")</f>
        <v/>
      </c>
      <c r="R3426" t="str">
        <f>IF(AND(Stock_Info[[#This Row],[Spread High-Low]] &lt; 10, Stock_Info[[#This Row],[% Deli. Qty to Traded Qty]] &gt; 90), "Good Day", "")</f>
        <v/>
      </c>
    </row>
    <row r="3427" spans="1:18">
      <c r="A3427" t="s">
        <v>53</v>
      </c>
      <c r="B3427" s="1">
        <v>45653</v>
      </c>
      <c r="C3427" s="1" t="str">
        <f>"WEEK" &amp;" " &amp;  INT((DAY(Stock_Info[[#This Row],[Date]])+WEEKDAY(DATE(YEAR(Stock_Info[[#This Row],[Date]]),MONTH(Stock_Info[[#This Row],[Date]]),1))-1)/7)+1</f>
        <v>WEEK 4</v>
      </c>
      <c r="D3427" s="12">
        <v>197.2</v>
      </c>
      <c r="E3427" s="12">
        <v>199.6</v>
      </c>
      <c r="F3427" s="12">
        <v>196.1</v>
      </c>
      <c r="G3427" s="12">
        <v>196.6</v>
      </c>
      <c r="H3427" s="12">
        <v>198.05205889106051</v>
      </c>
      <c r="I3427">
        <v>178567</v>
      </c>
      <c r="J3427">
        <v>2072</v>
      </c>
      <c r="K3427" s="12">
        <v>35365562</v>
      </c>
      <c r="L3427">
        <v>60762</v>
      </c>
      <c r="M3427">
        <v>34.03</v>
      </c>
      <c r="N3427">
        <v>3.5</v>
      </c>
      <c r="O3427">
        <v>-0.6</v>
      </c>
      <c r="P3427">
        <f xml:space="preserve"> IF(Stock_Info[[#This Row],[Close Price]] &gt; Stock_Info[[#This Row],[Open Price]], 1, 0)</f>
        <v>0</v>
      </c>
      <c r="Q3427" t="str">
        <f>IF(AND(Stock_Info[[#This Row],[% Deli. Qty to Traded Qty]]&gt;80,Stock_Info[[#This Row],[No. of Trades]]&lt;3000),"Unusual Day","")</f>
        <v/>
      </c>
      <c r="R3427" t="str">
        <f>IF(AND(Stock_Info[[#This Row],[Spread High-Low]] &lt; 10, Stock_Info[[#This Row],[% Deli. Qty to Traded Qty]] &gt; 90), "Good Day", "")</f>
        <v/>
      </c>
    </row>
    <row r="3428" spans="1:18">
      <c r="A3428" t="s">
        <v>53</v>
      </c>
      <c r="B3428" s="1">
        <v>45652</v>
      </c>
      <c r="C3428" s="1" t="str">
        <f>"WEEK" &amp;" " &amp;  INT((DAY(Stock_Info[[#This Row],[Date]])+WEEKDAY(DATE(YEAR(Stock_Info[[#This Row],[Date]]),MONTH(Stock_Info[[#This Row],[Date]]),1))-1)/7)+1</f>
        <v>WEEK 4</v>
      </c>
      <c r="D3428" s="12">
        <v>199.95</v>
      </c>
      <c r="E3428" s="12">
        <v>199.95</v>
      </c>
      <c r="F3428" s="12">
        <v>196.6</v>
      </c>
      <c r="G3428" s="12">
        <v>197.75</v>
      </c>
      <c r="H3428" s="12">
        <v>197.58268676118129</v>
      </c>
      <c r="I3428">
        <v>147702</v>
      </c>
      <c r="J3428">
        <v>1840</v>
      </c>
      <c r="K3428" s="12">
        <v>29183358</v>
      </c>
      <c r="L3428">
        <v>55549</v>
      </c>
      <c r="M3428">
        <v>37.61</v>
      </c>
      <c r="N3428">
        <v>3.35</v>
      </c>
      <c r="O3428">
        <v>-2.2000000000000002</v>
      </c>
      <c r="P3428">
        <f xml:space="preserve"> IF(Stock_Info[[#This Row],[Close Price]] &gt; Stock_Info[[#This Row],[Open Price]], 1, 0)</f>
        <v>0</v>
      </c>
      <c r="Q3428" t="str">
        <f>IF(AND(Stock_Info[[#This Row],[% Deli. Qty to Traded Qty]]&gt;80,Stock_Info[[#This Row],[No. of Trades]]&lt;3000),"Unusual Day","")</f>
        <v/>
      </c>
      <c r="R3428" t="str">
        <f>IF(AND(Stock_Info[[#This Row],[Spread High-Low]] &lt; 10, Stock_Info[[#This Row],[% Deli. Qty to Traded Qty]] &gt; 90), "Good Day", "")</f>
        <v/>
      </c>
    </row>
    <row r="3429" spans="1:18">
      <c r="A3429" t="s">
        <v>53</v>
      </c>
      <c r="B3429" s="1">
        <v>45650</v>
      </c>
      <c r="C3429" s="1" t="str">
        <f>"WEEK" &amp;" " &amp;  INT((DAY(Stock_Info[[#This Row],[Date]])+WEEKDAY(DATE(YEAR(Stock_Info[[#This Row],[Date]]),MONTH(Stock_Info[[#This Row],[Date]]),1))-1)/7)+1</f>
        <v>WEEK 4</v>
      </c>
      <c r="D3429" s="12">
        <v>197.25</v>
      </c>
      <c r="E3429" s="12">
        <v>197.8</v>
      </c>
      <c r="F3429" s="12">
        <v>194.9</v>
      </c>
      <c r="G3429" s="12">
        <v>197.05</v>
      </c>
      <c r="H3429" s="12">
        <v>195.93657885493502</v>
      </c>
      <c r="I3429">
        <v>71175</v>
      </c>
      <c r="J3429">
        <v>922</v>
      </c>
      <c r="K3429" s="12">
        <v>13945786</v>
      </c>
      <c r="L3429">
        <v>17983</v>
      </c>
      <c r="M3429">
        <v>25.27</v>
      </c>
      <c r="N3429">
        <v>2.9</v>
      </c>
      <c r="O3429">
        <v>-0.2</v>
      </c>
      <c r="P3429">
        <f xml:space="preserve"> IF(Stock_Info[[#This Row],[Close Price]] &gt; Stock_Info[[#This Row],[Open Price]], 1, 0)</f>
        <v>0</v>
      </c>
      <c r="Q3429" t="str">
        <f>IF(AND(Stock_Info[[#This Row],[% Deli. Qty to Traded Qty]]&gt;80,Stock_Info[[#This Row],[No. of Trades]]&lt;3000),"Unusual Day","")</f>
        <v/>
      </c>
      <c r="R3429" t="str">
        <f>IF(AND(Stock_Info[[#This Row],[Spread High-Low]] &lt; 10, Stock_Info[[#This Row],[% Deli. Qty to Traded Qty]] &gt; 90), "Good Day", "")</f>
        <v/>
      </c>
    </row>
    <row r="3430" spans="1:18">
      <c r="A3430" t="s">
        <v>53</v>
      </c>
      <c r="B3430" s="1">
        <v>45649</v>
      </c>
      <c r="C3430" s="1" t="str">
        <f>"WEEK" &amp;" " &amp;  INT((DAY(Stock_Info[[#This Row],[Date]])+WEEKDAY(DATE(YEAR(Stock_Info[[#This Row],[Date]]),MONTH(Stock_Info[[#This Row],[Date]]),1))-1)/7)+1</f>
        <v>WEEK 4</v>
      </c>
      <c r="D3430" s="12">
        <v>195</v>
      </c>
      <c r="E3430" s="12">
        <v>197.8</v>
      </c>
      <c r="F3430" s="12">
        <v>195</v>
      </c>
      <c r="G3430" s="12">
        <v>196.9</v>
      </c>
      <c r="H3430" s="12">
        <v>196.70773223688616</v>
      </c>
      <c r="I3430">
        <v>253911</v>
      </c>
      <c r="J3430">
        <v>4491</v>
      </c>
      <c r="K3430" s="12">
        <v>49946257</v>
      </c>
      <c r="L3430">
        <v>148271</v>
      </c>
      <c r="M3430">
        <v>58.39</v>
      </c>
      <c r="N3430">
        <v>2.8</v>
      </c>
      <c r="O3430">
        <v>1.9</v>
      </c>
      <c r="P3430">
        <f xml:space="preserve"> IF(Stock_Info[[#This Row],[Close Price]] &gt; Stock_Info[[#This Row],[Open Price]], 1, 0)</f>
        <v>1</v>
      </c>
      <c r="Q3430" t="str">
        <f>IF(AND(Stock_Info[[#This Row],[% Deli. Qty to Traded Qty]]&gt;80,Stock_Info[[#This Row],[No. of Trades]]&lt;3000),"Unusual Day","")</f>
        <v/>
      </c>
      <c r="R3430" t="str">
        <f>IF(AND(Stock_Info[[#This Row],[Spread High-Low]] &lt; 10, Stock_Info[[#This Row],[% Deli. Qty to Traded Qty]] &gt; 90), "Good Day", "")</f>
        <v/>
      </c>
    </row>
    <row r="3431" spans="1:18">
      <c r="A3431" t="s">
        <v>53</v>
      </c>
      <c r="B3431" s="1">
        <v>45646</v>
      </c>
      <c r="C3431" s="1" t="str">
        <f>"WEEK" &amp;" " &amp;  INT((DAY(Stock_Info[[#This Row],[Date]])+WEEKDAY(DATE(YEAR(Stock_Info[[#This Row],[Date]]),MONTH(Stock_Info[[#This Row],[Date]]),1))-1)/7)+1</f>
        <v>WEEK 3</v>
      </c>
      <c r="D3431" s="12">
        <v>202.6</v>
      </c>
      <c r="E3431" s="12">
        <v>202.6</v>
      </c>
      <c r="F3431" s="12">
        <v>192.4</v>
      </c>
      <c r="G3431" s="12">
        <v>194.05</v>
      </c>
      <c r="H3431" s="12">
        <v>196.16151962563774</v>
      </c>
      <c r="I3431">
        <v>303022</v>
      </c>
      <c r="J3431">
        <v>5497</v>
      </c>
      <c r="K3431" s="12">
        <v>59441256</v>
      </c>
      <c r="L3431">
        <v>144247</v>
      </c>
      <c r="M3431">
        <v>47.6</v>
      </c>
      <c r="N3431">
        <v>10.199999999999999</v>
      </c>
      <c r="O3431">
        <v>-8.5500000000000007</v>
      </c>
      <c r="P3431">
        <f xml:space="preserve"> IF(Stock_Info[[#This Row],[Close Price]] &gt; Stock_Info[[#This Row],[Open Price]], 1, 0)</f>
        <v>0</v>
      </c>
      <c r="Q3431" t="str">
        <f>IF(AND(Stock_Info[[#This Row],[% Deli. Qty to Traded Qty]]&gt;80,Stock_Info[[#This Row],[No. of Trades]]&lt;3000),"Unusual Day","")</f>
        <v/>
      </c>
      <c r="R3431" t="str">
        <f>IF(AND(Stock_Info[[#This Row],[Spread High-Low]] &lt; 10, Stock_Info[[#This Row],[% Deli. Qty to Traded Qty]] &gt; 90), "Good Day", "")</f>
        <v/>
      </c>
    </row>
    <row r="3432" spans="1:18">
      <c r="A3432" t="s">
        <v>53</v>
      </c>
      <c r="B3432" s="1">
        <v>45645</v>
      </c>
      <c r="C3432" s="1" t="str">
        <f>"WEEK" &amp;" " &amp;  INT((DAY(Stock_Info[[#This Row],[Date]])+WEEKDAY(DATE(YEAR(Stock_Info[[#This Row],[Date]]),MONTH(Stock_Info[[#This Row],[Date]]),1))-1)/7)+1</f>
        <v>WEEK 3</v>
      </c>
      <c r="D3432" s="12">
        <v>198.3</v>
      </c>
      <c r="E3432" s="12">
        <v>201.65</v>
      </c>
      <c r="F3432" s="12">
        <v>194.8</v>
      </c>
      <c r="G3432" s="12">
        <v>200.95</v>
      </c>
      <c r="H3432" s="12">
        <v>199.15398168589448</v>
      </c>
      <c r="I3432">
        <v>284917</v>
      </c>
      <c r="J3432">
        <v>3421</v>
      </c>
      <c r="K3432" s="12">
        <v>56742355</v>
      </c>
      <c r="L3432">
        <v>128497</v>
      </c>
      <c r="M3432">
        <v>45.1</v>
      </c>
      <c r="N3432">
        <v>6.85</v>
      </c>
      <c r="O3432">
        <v>2.65</v>
      </c>
      <c r="P3432">
        <f xml:space="preserve"> IF(Stock_Info[[#This Row],[Close Price]] &gt; Stock_Info[[#This Row],[Open Price]], 1, 0)</f>
        <v>1</v>
      </c>
      <c r="Q3432" t="str">
        <f>IF(AND(Stock_Info[[#This Row],[% Deli. Qty to Traded Qty]]&gt;80,Stock_Info[[#This Row],[No. of Trades]]&lt;3000),"Unusual Day","")</f>
        <v/>
      </c>
      <c r="R3432" t="str">
        <f>IF(AND(Stock_Info[[#This Row],[Spread High-Low]] &lt; 10, Stock_Info[[#This Row],[% Deli. Qty to Traded Qty]] &gt; 90), "Good Day", "")</f>
        <v/>
      </c>
    </row>
    <row r="3433" spans="1:18">
      <c r="A3433" t="s">
        <v>53</v>
      </c>
      <c r="B3433" s="1">
        <v>45644</v>
      </c>
      <c r="C3433" s="1" t="str">
        <f>"WEEK" &amp;" " &amp;  INT((DAY(Stock_Info[[#This Row],[Date]])+WEEKDAY(DATE(YEAR(Stock_Info[[#This Row],[Date]]),MONTH(Stock_Info[[#This Row],[Date]]),1))-1)/7)+1</f>
        <v>WEEK 3</v>
      </c>
      <c r="D3433" s="12">
        <v>210.25</v>
      </c>
      <c r="E3433" s="12">
        <v>211</v>
      </c>
      <c r="F3433" s="12">
        <v>198.65</v>
      </c>
      <c r="G3433" s="12">
        <v>200.15</v>
      </c>
      <c r="H3433" s="12">
        <v>203.15098861140825</v>
      </c>
      <c r="I3433">
        <v>264563</v>
      </c>
      <c r="J3433">
        <v>3340</v>
      </c>
      <c r="K3433" s="12">
        <v>53746235</v>
      </c>
      <c r="L3433">
        <v>82005</v>
      </c>
      <c r="M3433">
        <v>31</v>
      </c>
      <c r="N3433">
        <v>12.35</v>
      </c>
      <c r="O3433">
        <v>-10.1</v>
      </c>
      <c r="P3433">
        <f xml:space="preserve"> IF(Stock_Info[[#This Row],[Close Price]] &gt; Stock_Info[[#This Row],[Open Price]], 1, 0)</f>
        <v>0</v>
      </c>
      <c r="Q3433" t="str">
        <f>IF(AND(Stock_Info[[#This Row],[% Deli. Qty to Traded Qty]]&gt;80,Stock_Info[[#This Row],[No. of Trades]]&lt;3000),"Unusual Day","")</f>
        <v/>
      </c>
      <c r="R3433" t="str">
        <f>IF(AND(Stock_Info[[#This Row],[Spread High-Low]] &lt; 10, Stock_Info[[#This Row],[% Deli. Qty to Traded Qty]] &gt; 90), "Good Day", "")</f>
        <v/>
      </c>
    </row>
    <row r="3434" spans="1:18">
      <c r="A3434" t="s">
        <v>53</v>
      </c>
      <c r="B3434" s="1">
        <v>45643</v>
      </c>
      <c r="C3434" s="1" t="str">
        <f>"WEEK" &amp;" " &amp;  INT((DAY(Stock_Info[[#This Row],[Date]])+WEEKDAY(DATE(YEAR(Stock_Info[[#This Row],[Date]]),MONTH(Stock_Info[[#This Row],[Date]]),1))-1)/7)+1</f>
        <v>WEEK 3</v>
      </c>
      <c r="D3434" s="12">
        <v>213.1</v>
      </c>
      <c r="E3434" s="12">
        <v>213.65</v>
      </c>
      <c r="F3434" s="12">
        <v>209.8</v>
      </c>
      <c r="G3434" s="12">
        <v>210.25</v>
      </c>
      <c r="H3434" s="12">
        <v>211.64034339158928</v>
      </c>
      <c r="I3434">
        <v>58592</v>
      </c>
      <c r="J3434">
        <v>1065</v>
      </c>
      <c r="K3434" s="12">
        <v>12400431</v>
      </c>
      <c r="L3434">
        <v>26485</v>
      </c>
      <c r="M3434">
        <v>45.2</v>
      </c>
      <c r="N3434">
        <v>3.85</v>
      </c>
      <c r="O3434">
        <v>-2.85</v>
      </c>
      <c r="P3434">
        <f xml:space="preserve"> IF(Stock_Info[[#This Row],[Close Price]] &gt; Stock_Info[[#This Row],[Open Price]], 1, 0)</f>
        <v>0</v>
      </c>
      <c r="Q3434" t="str">
        <f>IF(AND(Stock_Info[[#This Row],[% Deli. Qty to Traded Qty]]&gt;80,Stock_Info[[#This Row],[No. of Trades]]&lt;3000),"Unusual Day","")</f>
        <v/>
      </c>
      <c r="R3434" t="str">
        <f>IF(AND(Stock_Info[[#This Row],[Spread High-Low]] &lt; 10, Stock_Info[[#This Row],[% Deli. Qty to Traded Qty]] &gt; 90), "Good Day", "")</f>
        <v/>
      </c>
    </row>
    <row r="3435" spans="1:18">
      <c r="A3435" t="s">
        <v>53</v>
      </c>
      <c r="B3435" s="1">
        <v>45642</v>
      </c>
      <c r="C3435" s="1" t="str">
        <f>"WEEK" &amp;" " &amp;  INT((DAY(Stock_Info[[#This Row],[Date]])+WEEKDAY(DATE(YEAR(Stock_Info[[#This Row],[Date]]),MONTH(Stock_Info[[#This Row],[Date]]),1))-1)/7)+1</f>
        <v>WEEK 3</v>
      </c>
      <c r="D3435" s="12">
        <v>213</v>
      </c>
      <c r="E3435" s="12">
        <v>214.45</v>
      </c>
      <c r="F3435" s="12">
        <v>212.5</v>
      </c>
      <c r="G3435" s="12">
        <v>213.3</v>
      </c>
      <c r="H3435" s="12">
        <v>213.25788423153693</v>
      </c>
      <c r="I3435">
        <v>162825</v>
      </c>
      <c r="J3435">
        <v>2016</v>
      </c>
      <c r="K3435" s="12">
        <v>34723715</v>
      </c>
      <c r="L3435">
        <v>91979</v>
      </c>
      <c r="M3435">
        <v>56.49</v>
      </c>
      <c r="N3435">
        <v>1.95</v>
      </c>
      <c r="O3435">
        <v>0.3</v>
      </c>
      <c r="P3435">
        <f xml:space="preserve"> IF(Stock_Info[[#This Row],[Close Price]] &gt; Stock_Info[[#This Row],[Open Price]], 1, 0)</f>
        <v>1</v>
      </c>
      <c r="Q3435" t="str">
        <f>IF(AND(Stock_Info[[#This Row],[% Deli. Qty to Traded Qty]]&gt;80,Stock_Info[[#This Row],[No. of Trades]]&lt;3000),"Unusual Day","")</f>
        <v/>
      </c>
      <c r="R3435" t="str">
        <f>IF(AND(Stock_Info[[#This Row],[Spread High-Low]] &lt; 10, Stock_Info[[#This Row],[% Deli. Qty to Traded Qty]] &gt; 90), "Good Day", "")</f>
        <v/>
      </c>
    </row>
    <row r="3436" spans="1:18">
      <c r="A3436" t="s">
        <v>53</v>
      </c>
      <c r="B3436" s="1">
        <v>45639</v>
      </c>
      <c r="C3436" s="1" t="str">
        <f>"WEEK" &amp;" " &amp;  INT((DAY(Stock_Info[[#This Row],[Date]])+WEEKDAY(DATE(YEAR(Stock_Info[[#This Row],[Date]]),MONTH(Stock_Info[[#This Row],[Date]]),1))-1)/7)+1</f>
        <v>WEEK 2</v>
      </c>
      <c r="D3436" s="12">
        <v>213.5</v>
      </c>
      <c r="E3436" s="12">
        <v>213.5</v>
      </c>
      <c r="F3436" s="12">
        <v>209.75</v>
      </c>
      <c r="G3436" s="12">
        <v>213.2</v>
      </c>
      <c r="H3436" s="12">
        <v>211.54145195935493</v>
      </c>
      <c r="I3436">
        <v>89851</v>
      </c>
      <c r="J3436">
        <v>1189</v>
      </c>
      <c r="K3436" s="12">
        <v>19007211</v>
      </c>
      <c r="L3436">
        <v>21572</v>
      </c>
      <c r="M3436">
        <v>24.01</v>
      </c>
      <c r="N3436">
        <v>3.75</v>
      </c>
      <c r="O3436">
        <v>-0.3</v>
      </c>
      <c r="P3436">
        <f xml:space="preserve"> IF(Stock_Info[[#This Row],[Close Price]] &gt; Stock_Info[[#This Row],[Open Price]], 1, 0)</f>
        <v>0</v>
      </c>
      <c r="Q3436" t="str">
        <f>IF(AND(Stock_Info[[#This Row],[% Deli. Qty to Traded Qty]]&gt;80,Stock_Info[[#This Row],[No. of Trades]]&lt;3000),"Unusual Day","")</f>
        <v/>
      </c>
      <c r="R3436" t="str">
        <f>IF(AND(Stock_Info[[#This Row],[Spread High-Low]] &lt; 10, Stock_Info[[#This Row],[% Deli. Qty to Traded Qty]] &gt; 90), "Good Day", "")</f>
        <v/>
      </c>
    </row>
    <row r="3437" spans="1:18">
      <c r="A3437" t="s">
        <v>53</v>
      </c>
      <c r="B3437" s="1">
        <v>45638</v>
      </c>
      <c r="C3437" s="1" t="str">
        <f>"WEEK" &amp;" " &amp;  INT((DAY(Stock_Info[[#This Row],[Date]])+WEEKDAY(DATE(YEAR(Stock_Info[[#This Row],[Date]]),MONTH(Stock_Info[[#This Row],[Date]]),1))-1)/7)+1</f>
        <v>WEEK 2</v>
      </c>
      <c r="D3437" s="12">
        <v>214.05</v>
      </c>
      <c r="E3437" s="12">
        <v>215.7</v>
      </c>
      <c r="F3437" s="12">
        <v>212.4</v>
      </c>
      <c r="G3437" s="12">
        <v>212.65</v>
      </c>
      <c r="H3437" s="12">
        <v>214.09630738522955</v>
      </c>
      <c r="I3437">
        <v>144288</v>
      </c>
      <c r="J3437">
        <v>1635</v>
      </c>
      <c r="K3437" s="12">
        <v>30891528</v>
      </c>
      <c r="L3437">
        <v>52128</v>
      </c>
      <c r="M3437">
        <v>36.130000000000003</v>
      </c>
      <c r="N3437">
        <v>3.3</v>
      </c>
      <c r="O3437">
        <v>-1.4</v>
      </c>
      <c r="P3437">
        <f xml:space="preserve"> IF(Stock_Info[[#This Row],[Close Price]] &gt; Stock_Info[[#This Row],[Open Price]], 1, 0)</f>
        <v>0</v>
      </c>
      <c r="Q3437" t="str">
        <f>IF(AND(Stock_Info[[#This Row],[% Deli. Qty to Traded Qty]]&gt;80,Stock_Info[[#This Row],[No. of Trades]]&lt;3000),"Unusual Day","")</f>
        <v/>
      </c>
      <c r="R3437" t="str">
        <f>IF(AND(Stock_Info[[#This Row],[Spread High-Low]] &lt; 10, Stock_Info[[#This Row],[% Deli. Qty to Traded Qty]] &gt; 90), "Good Day", "")</f>
        <v/>
      </c>
    </row>
    <row r="3438" spans="1:18">
      <c r="A3438" t="s">
        <v>53</v>
      </c>
      <c r="B3438" s="1">
        <v>45637</v>
      </c>
      <c r="C3438" s="1" t="str">
        <f>"WEEK" &amp;" " &amp;  INT((DAY(Stock_Info[[#This Row],[Date]])+WEEKDAY(DATE(YEAR(Stock_Info[[#This Row],[Date]]),MONTH(Stock_Info[[#This Row],[Date]]),1))-1)/7)+1</f>
        <v>WEEK 2</v>
      </c>
      <c r="D3438" s="12">
        <v>214.3</v>
      </c>
      <c r="E3438" s="12">
        <v>215.45</v>
      </c>
      <c r="F3438" s="12">
        <v>214</v>
      </c>
      <c r="G3438" s="12">
        <v>214.6</v>
      </c>
      <c r="H3438" s="12">
        <v>214.7664558793139</v>
      </c>
      <c r="I3438">
        <v>241950</v>
      </c>
      <c r="J3438">
        <v>2874</v>
      </c>
      <c r="K3438" s="12">
        <v>51962744</v>
      </c>
      <c r="L3438">
        <v>111800</v>
      </c>
      <c r="M3438">
        <v>46.21</v>
      </c>
      <c r="N3438">
        <v>1.45</v>
      </c>
      <c r="O3438">
        <v>0.3</v>
      </c>
      <c r="P3438">
        <f xml:space="preserve"> IF(Stock_Info[[#This Row],[Close Price]] &gt; Stock_Info[[#This Row],[Open Price]], 1, 0)</f>
        <v>1</v>
      </c>
      <c r="Q3438" t="str">
        <f>IF(AND(Stock_Info[[#This Row],[% Deli. Qty to Traded Qty]]&gt;80,Stock_Info[[#This Row],[No. of Trades]]&lt;3000),"Unusual Day","")</f>
        <v/>
      </c>
      <c r="R3438" t="str">
        <f>IF(AND(Stock_Info[[#This Row],[Spread High-Low]] &lt; 10, Stock_Info[[#This Row],[% Deli. Qty to Traded Qty]] &gt; 90), "Good Day", "")</f>
        <v/>
      </c>
    </row>
    <row r="3439" spans="1:18">
      <c r="A3439" t="s">
        <v>53</v>
      </c>
      <c r="B3439" s="1">
        <v>45636</v>
      </c>
      <c r="C3439" s="1" t="str">
        <f>"WEEK" &amp;" " &amp;  INT((DAY(Stock_Info[[#This Row],[Date]])+WEEKDAY(DATE(YEAR(Stock_Info[[#This Row],[Date]]),MONTH(Stock_Info[[#This Row],[Date]]),1))-1)/7)+1</f>
        <v>WEEK 2</v>
      </c>
      <c r="D3439" s="12">
        <v>214</v>
      </c>
      <c r="E3439" s="12">
        <v>214.75</v>
      </c>
      <c r="F3439" s="12">
        <v>212.55</v>
      </c>
      <c r="G3439" s="12">
        <v>214.35</v>
      </c>
      <c r="H3439" s="12">
        <v>213.7939855021375</v>
      </c>
      <c r="I3439">
        <v>156023</v>
      </c>
      <c r="J3439">
        <v>1564</v>
      </c>
      <c r="K3439" s="12">
        <v>33356779</v>
      </c>
      <c r="L3439">
        <v>39248</v>
      </c>
      <c r="M3439">
        <v>25.16</v>
      </c>
      <c r="N3439">
        <v>2.2000000000000002</v>
      </c>
      <c r="O3439">
        <v>0.35</v>
      </c>
      <c r="P3439">
        <f xml:space="preserve"> IF(Stock_Info[[#This Row],[Close Price]] &gt; Stock_Info[[#This Row],[Open Price]], 1, 0)</f>
        <v>1</v>
      </c>
      <c r="Q3439" t="str">
        <f>IF(AND(Stock_Info[[#This Row],[% Deli. Qty to Traded Qty]]&gt;80,Stock_Info[[#This Row],[No. of Trades]]&lt;3000),"Unusual Day","")</f>
        <v/>
      </c>
      <c r="R3439" t="str">
        <f>IF(AND(Stock_Info[[#This Row],[Spread High-Low]] &lt; 10, Stock_Info[[#This Row],[% Deli. Qty to Traded Qty]] &gt; 90), "Good Day", "")</f>
        <v/>
      </c>
    </row>
    <row r="3440" spans="1:18">
      <c r="A3440" t="s">
        <v>53</v>
      </c>
      <c r="B3440" s="1">
        <v>45635</v>
      </c>
      <c r="C3440" s="1" t="str">
        <f>"WEEK" &amp;" " &amp;  INT((DAY(Stock_Info[[#This Row],[Date]])+WEEKDAY(DATE(YEAR(Stock_Info[[#This Row],[Date]]),MONTH(Stock_Info[[#This Row],[Date]]),1))-1)/7)+1</f>
        <v>WEEK 2</v>
      </c>
      <c r="D3440" s="12">
        <v>214</v>
      </c>
      <c r="E3440" s="12">
        <v>215.15</v>
      </c>
      <c r="F3440" s="12">
        <v>212.35</v>
      </c>
      <c r="G3440" s="12">
        <v>213.75</v>
      </c>
      <c r="H3440" s="12">
        <v>213.72257522698823</v>
      </c>
      <c r="I3440">
        <v>189327</v>
      </c>
      <c r="J3440">
        <v>2466</v>
      </c>
      <c r="K3440" s="12">
        <v>40463454</v>
      </c>
      <c r="L3440">
        <v>64464</v>
      </c>
      <c r="M3440">
        <v>34.049999999999997</v>
      </c>
      <c r="N3440">
        <v>2.8</v>
      </c>
      <c r="O3440">
        <v>-0.25</v>
      </c>
      <c r="P3440">
        <f xml:space="preserve"> IF(Stock_Info[[#This Row],[Close Price]] &gt; Stock_Info[[#This Row],[Open Price]], 1, 0)</f>
        <v>0</v>
      </c>
      <c r="Q3440" t="str">
        <f>IF(AND(Stock_Info[[#This Row],[% Deli. Qty to Traded Qty]]&gt;80,Stock_Info[[#This Row],[No. of Trades]]&lt;3000),"Unusual Day","")</f>
        <v/>
      </c>
      <c r="R3440" t="str">
        <f>IF(AND(Stock_Info[[#This Row],[Spread High-Low]] &lt; 10, Stock_Info[[#This Row],[% Deli. Qty to Traded Qty]] &gt; 90), "Good Day", "")</f>
        <v/>
      </c>
    </row>
    <row r="3441" spans="1:18">
      <c r="A3441" t="s">
        <v>53</v>
      </c>
      <c r="B3441" s="1">
        <v>45632</v>
      </c>
      <c r="C3441" s="1" t="str">
        <f>"WEEK" &amp;" " &amp;  INT((DAY(Stock_Info[[#This Row],[Date]])+WEEKDAY(DATE(YEAR(Stock_Info[[#This Row],[Date]]),MONTH(Stock_Info[[#This Row],[Date]]),1))-1)/7)+1</f>
        <v>WEEK 1</v>
      </c>
      <c r="D3441" s="12">
        <v>215.3</v>
      </c>
      <c r="E3441" s="12">
        <v>215.3</v>
      </c>
      <c r="F3441" s="12">
        <v>211.35</v>
      </c>
      <c r="G3441" s="12">
        <v>213.4</v>
      </c>
      <c r="H3441" s="12">
        <v>213.41035624169086</v>
      </c>
      <c r="I3441">
        <v>221142</v>
      </c>
      <c r="J3441">
        <v>2283</v>
      </c>
      <c r="K3441" s="12">
        <v>47193993</v>
      </c>
      <c r="L3441">
        <v>63644</v>
      </c>
      <c r="M3441">
        <v>28.78</v>
      </c>
      <c r="N3441">
        <v>3.95</v>
      </c>
      <c r="O3441">
        <v>-1.9</v>
      </c>
      <c r="P3441">
        <f xml:space="preserve"> IF(Stock_Info[[#This Row],[Close Price]] &gt; Stock_Info[[#This Row],[Open Price]], 1, 0)</f>
        <v>0</v>
      </c>
      <c r="Q3441" t="str">
        <f>IF(AND(Stock_Info[[#This Row],[% Deli. Qty to Traded Qty]]&gt;80,Stock_Info[[#This Row],[No. of Trades]]&lt;3000),"Unusual Day","")</f>
        <v/>
      </c>
      <c r="R3441" t="str">
        <f>IF(AND(Stock_Info[[#This Row],[Spread High-Low]] &lt; 10, Stock_Info[[#This Row],[% Deli. Qty to Traded Qty]] &gt; 90), "Good Day", "")</f>
        <v/>
      </c>
    </row>
    <row r="3442" spans="1:18">
      <c r="A3442" t="s">
        <v>53</v>
      </c>
      <c r="B3442" s="1">
        <v>45631</v>
      </c>
      <c r="C3442" s="1" t="str">
        <f>"WEEK" &amp;" " &amp;  INT((DAY(Stock_Info[[#This Row],[Date]])+WEEKDAY(DATE(YEAR(Stock_Info[[#This Row],[Date]]),MONTH(Stock_Info[[#This Row],[Date]]),1))-1)/7)+1</f>
        <v>WEEK 1</v>
      </c>
      <c r="D3442" s="12">
        <v>216.7</v>
      </c>
      <c r="E3442" s="12">
        <v>216.9</v>
      </c>
      <c r="F3442" s="12">
        <v>213.8</v>
      </c>
      <c r="G3442" s="12">
        <v>214.85</v>
      </c>
      <c r="H3442" s="12">
        <v>215.49682733041217</v>
      </c>
      <c r="I3442">
        <v>165003</v>
      </c>
      <c r="J3442">
        <v>1723</v>
      </c>
      <c r="K3442" s="12">
        <v>35557623</v>
      </c>
      <c r="L3442">
        <v>74222</v>
      </c>
      <c r="M3442">
        <v>44.98</v>
      </c>
      <c r="N3442">
        <v>3.1</v>
      </c>
      <c r="O3442">
        <v>-1.85</v>
      </c>
      <c r="P3442">
        <f xml:space="preserve"> IF(Stock_Info[[#This Row],[Close Price]] &gt; Stock_Info[[#This Row],[Open Price]], 1, 0)</f>
        <v>0</v>
      </c>
      <c r="Q3442" t="str">
        <f>IF(AND(Stock_Info[[#This Row],[% Deli. Qty to Traded Qty]]&gt;80,Stock_Info[[#This Row],[No. of Trades]]&lt;3000),"Unusual Day","")</f>
        <v/>
      </c>
      <c r="R3442" t="str">
        <f>IF(AND(Stock_Info[[#This Row],[Spread High-Low]] &lt; 10, Stock_Info[[#This Row],[% Deli. Qty to Traded Qty]] &gt; 90), "Good Day", "")</f>
        <v/>
      </c>
    </row>
    <row r="3443" spans="1:18">
      <c r="A3443" t="s">
        <v>53</v>
      </c>
      <c r="B3443" s="1">
        <v>45630</v>
      </c>
      <c r="C3443" s="1" t="str">
        <f>"WEEK" &amp;" " &amp;  INT((DAY(Stock_Info[[#This Row],[Date]])+WEEKDAY(DATE(YEAR(Stock_Info[[#This Row],[Date]]),MONTH(Stock_Info[[#This Row],[Date]]),1))-1)/7)+1</f>
        <v>WEEK 1</v>
      </c>
      <c r="D3443" s="12">
        <v>209.95</v>
      </c>
      <c r="E3443" s="12">
        <v>216.2</v>
      </c>
      <c r="F3443" s="12">
        <v>209.3</v>
      </c>
      <c r="G3443" s="12">
        <v>215.3</v>
      </c>
      <c r="H3443" s="12">
        <v>213.65334485738981</v>
      </c>
      <c r="I3443">
        <v>289250</v>
      </c>
      <c r="J3443">
        <v>2288</v>
      </c>
      <c r="K3443" s="12">
        <v>61799230</v>
      </c>
      <c r="L3443">
        <v>86103</v>
      </c>
      <c r="M3443">
        <v>29.77</v>
      </c>
      <c r="N3443">
        <v>6.9</v>
      </c>
      <c r="O3443">
        <v>5.35</v>
      </c>
      <c r="P3443">
        <f xml:space="preserve"> IF(Stock_Info[[#This Row],[Close Price]] &gt; Stock_Info[[#This Row],[Open Price]], 1, 0)</f>
        <v>1</v>
      </c>
      <c r="Q3443" t="str">
        <f>IF(AND(Stock_Info[[#This Row],[% Deli. Qty to Traded Qty]]&gt;80,Stock_Info[[#This Row],[No. of Trades]]&lt;3000),"Unusual Day","")</f>
        <v/>
      </c>
      <c r="R3443" t="str">
        <f>IF(AND(Stock_Info[[#This Row],[Spread High-Low]] &lt; 10, Stock_Info[[#This Row],[% Deli. Qty to Traded Qty]] &gt; 90), "Good Day", "")</f>
        <v/>
      </c>
    </row>
    <row r="3444" spans="1:18">
      <c r="A3444" t="s">
        <v>53</v>
      </c>
      <c r="B3444" s="1">
        <v>45629</v>
      </c>
      <c r="C3444" s="1" t="str">
        <f>"WEEK" &amp;" " &amp;  INT((DAY(Stock_Info[[#This Row],[Date]])+WEEKDAY(DATE(YEAR(Stock_Info[[#This Row],[Date]]),MONTH(Stock_Info[[#This Row],[Date]]),1))-1)/7)+1</f>
        <v>WEEK 1</v>
      </c>
      <c r="D3444" s="12">
        <v>211</v>
      </c>
      <c r="E3444" s="12">
        <v>212</v>
      </c>
      <c r="F3444" s="12">
        <v>209.2</v>
      </c>
      <c r="G3444" s="12">
        <v>209.95</v>
      </c>
      <c r="H3444" s="12">
        <v>210.31383340509308</v>
      </c>
      <c r="I3444">
        <v>320514</v>
      </c>
      <c r="J3444">
        <v>2721</v>
      </c>
      <c r="K3444" s="12">
        <v>67408528</v>
      </c>
      <c r="L3444">
        <v>117352</v>
      </c>
      <c r="M3444">
        <v>36.61</v>
      </c>
      <c r="N3444">
        <v>2.8</v>
      </c>
      <c r="O3444">
        <v>-1.05</v>
      </c>
      <c r="P3444">
        <f xml:space="preserve"> IF(Stock_Info[[#This Row],[Close Price]] &gt; Stock_Info[[#This Row],[Open Price]], 1, 0)</f>
        <v>0</v>
      </c>
      <c r="Q3444" t="str">
        <f>IF(AND(Stock_Info[[#This Row],[% Deli. Qty to Traded Qty]]&gt;80,Stock_Info[[#This Row],[No. of Trades]]&lt;3000),"Unusual Day","")</f>
        <v/>
      </c>
      <c r="R3444" t="str">
        <f>IF(AND(Stock_Info[[#This Row],[Spread High-Low]] &lt; 10, Stock_Info[[#This Row],[% Deli. Qty to Traded Qty]] &gt; 90), "Good Day", "")</f>
        <v/>
      </c>
    </row>
    <row r="3445" spans="1:18">
      <c r="A3445" t="s">
        <v>53</v>
      </c>
      <c r="B3445" s="1">
        <v>45628</v>
      </c>
      <c r="C3445" s="1" t="str">
        <f>"WEEK" &amp;" " &amp;  INT((DAY(Stock_Info[[#This Row],[Date]])+WEEKDAY(DATE(YEAR(Stock_Info[[#This Row],[Date]]),MONTH(Stock_Info[[#This Row],[Date]]),1))-1)/7)+1</f>
        <v>WEEK 1</v>
      </c>
      <c r="D3445" s="12">
        <v>210.8</v>
      </c>
      <c r="E3445" s="12">
        <v>210.8</v>
      </c>
      <c r="F3445" s="12">
        <v>206.4</v>
      </c>
      <c r="G3445" s="12">
        <v>209.1</v>
      </c>
      <c r="H3445" s="12">
        <v>208.58326294035456</v>
      </c>
      <c r="I3445">
        <v>188229</v>
      </c>
      <c r="J3445">
        <v>1549</v>
      </c>
      <c r="K3445" s="12">
        <v>39261419</v>
      </c>
      <c r="L3445">
        <v>67639</v>
      </c>
      <c r="M3445">
        <v>35.93</v>
      </c>
      <c r="N3445">
        <v>4.4000000000000004</v>
      </c>
      <c r="O3445">
        <v>-1.7</v>
      </c>
      <c r="P3445">
        <f xml:space="preserve"> IF(Stock_Info[[#This Row],[Close Price]] &gt; Stock_Info[[#This Row],[Open Price]], 1, 0)</f>
        <v>0</v>
      </c>
      <c r="Q3445" t="str">
        <f>IF(AND(Stock_Info[[#This Row],[% Deli. Qty to Traded Qty]]&gt;80,Stock_Info[[#This Row],[No. of Trades]]&lt;3000),"Unusual Day","")</f>
        <v/>
      </c>
      <c r="R3445" t="str">
        <f>IF(AND(Stock_Info[[#This Row],[Spread High-Low]] &lt; 10, Stock_Info[[#This Row],[% Deli. Qty to Traded Qty]] &gt; 90), "Good Day", "")</f>
        <v/>
      </c>
    </row>
    <row r="3446" spans="1:18">
      <c r="A3446" t="s">
        <v>53</v>
      </c>
      <c r="B3446" s="1">
        <v>45625</v>
      </c>
      <c r="C3446" s="1" t="str">
        <f>"WEEK" &amp;" " &amp;  INT((DAY(Stock_Info[[#This Row],[Date]])+WEEKDAY(DATE(YEAR(Stock_Info[[#This Row],[Date]]),MONTH(Stock_Info[[#This Row],[Date]]),1))-1)/7)+1</f>
        <v>WEEK 5</v>
      </c>
      <c r="D3446" s="12">
        <v>211.9</v>
      </c>
      <c r="E3446" s="12">
        <v>211.9</v>
      </c>
      <c r="F3446" s="12">
        <v>208.8</v>
      </c>
      <c r="G3446" s="12">
        <v>210.7</v>
      </c>
      <c r="H3446" s="12">
        <v>210.5766992562798</v>
      </c>
      <c r="I3446">
        <v>401764</v>
      </c>
      <c r="J3446">
        <v>2954</v>
      </c>
      <c r="K3446" s="12">
        <v>84602137</v>
      </c>
      <c r="L3446">
        <v>260746</v>
      </c>
      <c r="M3446">
        <v>64.900000000000006</v>
      </c>
      <c r="N3446">
        <v>3.1</v>
      </c>
      <c r="O3446">
        <v>-1.2</v>
      </c>
      <c r="P3446">
        <f xml:space="preserve"> IF(Stock_Info[[#This Row],[Close Price]] &gt; Stock_Info[[#This Row],[Open Price]], 1, 0)</f>
        <v>0</v>
      </c>
      <c r="Q3446" t="str">
        <f>IF(AND(Stock_Info[[#This Row],[% Deli. Qty to Traded Qty]]&gt;80,Stock_Info[[#This Row],[No. of Trades]]&lt;3000),"Unusual Day","")</f>
        <v/>
      </c>
      <c r="R3446" t="str">
        <f>IF(AND(Stock_Info[[#This Row],[Spread High-Low]] &lt; 10, Stock_Info[[#This Row],[% Deli. Qty to Traded Qty]] &gt; 90), "Good Day", "")</f>
        <v/>
      </c>
    </row>
    <row r="3447" spans="1:18">
      <c r="A3447" t="s">
        <v>53</v>
      </c>
      <c r="B3447" s="1">
        <v>45624</v>
      </c>
      <c r="C3447" s="1" t="str">
        <f>"WEEK" &amp;" " &amp;  INT((DAY(Stock_Info[[#This Row],[Date]])+WEEKDAY(DATE(YEAR(Stock_Info[[#This Row],[Date]]),MONTH(Stock_Info[[#This Row],[Date]]),1))-1)/7)+1</f>
        <v>WEEK 5</v>
      </c>
      <c r="D3447" s="12">
        <v>212.65</v>
      </c>
      <c r="E3447" s="12">
        <v>212.95</v>
      </c>
      <c r="F3447" s="12">
        <v>210.45</v>
      </c>
      <c r="G3447" s="12">
        <v>211.05</v>
      </c>
      <c r="H3447" s="12">
        <v>211.66639207914488</v>
      </c>
      <c r="I3447">
        <v>251286</v>
      </c>
      <c r="J3447">
        <v>1750</v>
      </c>
      <c r="K3447" s="12">
        <v>53188801</v>
      </c>
      <c r="L3447">
        <v>72022</v>
      </c>
      <c r="M3447">
        <v>28.66</v>
      </c>
      <c r="N3447">
        <v>2.5</v>
      </c>
      <c r="O3447">
        <v>-1.6</v>
      </c>
      <c r="P3447">
        <f xml:space="preserve"> IF(Stock_Info[[#This Row],[Close Price]] &gt; Stock_Info[[#This Row],[Open Price]], 1, 0)</f>
        <v>0</v>
      </c>
      <c r="Q3447" t="str">
        <f>IF(AND(Stock_Info[[#This Row],[% Deli. Qty to Traded Qty]]&gt;80,Stock_Info[[#This Row],[No. of Trades]]&lt;3000),"Unusual Day","")</f>
        <v/>
      </c>
      <c r="R3447" t="str">
        <f>IF(AND(Stock_Info[[#This Row],[Spread High-Low]] &lt; 10, Stock_Info[[#This Row],[% Deli. Qty to Traded Qty]] &gt; 90), "Good Day", "")</f>
        <v/>
      </c>
    </row>
    <row r="3448" spans="1:18">
      <c r="A3448" t="s">
        <v>53</v>
      </c>
      <c r="B3448" s="1">
        <v>45623</v>
      </c>
      <c r="C3448" s="1" t="str">
        <f>"WEEK" &amp;" " &amp;  INT((DAY(Stock_Info[[#This Row],[Date]])+WEEKDAY(DATE(YEAR(Stock_Info[[#This Row],[Date]]),MONTH(Stock_Info[[#This Row],[Date]]),1))-1)/7)+1</f>
        <v>WEEK 5</v>
      </c>
      <c r="D3448" s="12">
        <v>213.95</v>
      </c>
      <c r="E3448" s="12">
        <v>214.4</v>
      </c>
      <c r="F3448" s="12">
        <v>210.95</v>
      </c>
      <c r="G3448" s="12">
        <v>212.8</v>
      </c>
      <c r="H3448" s="12">
        <v>212.66013357568133</v>
      </c>
      <c r="I3448">
        <v>187609</v>
      </c>
      <c r="J3448">
        <v>1951</v>
      </c>
      <c r="K3448" s="12">
        <v>39896955</v>
      </c>
      <c r="L3448">
        <v>45337</v>
      </c>
      <c r="M3448">
        <v>24.17</v>
      </c>
      <c r="N3448">
        <v>3.45</v>
      </c>
      <c r="O3448">
        <v>-1.1499999999999999</v>
      </c>
      <c r="P3448">
        <f xml:space="preserve"> IF(Stock_Info[[#This Row],[Close Price]] &gt; Stock_Info[[#This Row],[Open Price]], 1, 0)</f>
        <v>0</v>
      </c>
      <c r="Q3448" t="str">
        <f>IF(AND(Stock_Info[[#This Row],[% Deli. Qty to Traded Qty]]&gt;80,Stock_Info[[#This Row],[No. of Trades]]&lt;3000),"Unusual Day","")</f>
        <v/>
      </c>
      <c r="R3448" t="str">
        <f>IF(AND(Stock_Info[[#This Row],[Spread High-Low]] &lt; 10, Stock_Info[[#This Row],[% Deli. Qty to Traded Qty]] &gt; 90), "Good Day", "")</f>
        <v/>
      </c>
    </row>
    <row r="3449" spans="1:18">
      <c r="A3449" t="s">
        <v>53</v>
      </c>
      <c r="B3449" s="1">
        <v>45622</v>
      </c>
      <c r="C3449" s="1" t="str">
        <f>"WEEK" &amp;" " &amp;  INT((DAY(Stock_Info[[#This Row],[Date]])+WEEKDAY(DATE(YEAR(Stock_Info[[#This Row],[Date]]),MONTH(Stock_Info[[#This Row],[Date]]),1))-1)/7)+1</f>
        <v>WEEK 5</v>
      </c>
      <c r="D3449" s="12">
        <v>213.15</v>
      </c>
      <c r="E3449" s="12">
        <v>213.95</v>
      </c>
      <c r="F3449" s="12">
        <v>210.6</v>
      </c>
      <c r="G3449" s="12">
        <v>213.55</v>
      </c>
      <c r="H3449" s="12">
        <v>212.28356039576204</v>
      </c>
      <c r="I3449">
        <v>328177</v>
      </c>
      <c r="J3449">
        <v>3269</v>
      </c>
      <c r="K3449" s="12">
        <v>69666582</v>
      </c>
      <c r="L3449">
        <v>94511</v>
      </c>
      <c r="M3449">
        <v>28.8</v>
      </c>
      <c r="N3449">
        <v>3.35</v>
      </c>
      <c r="O3449">
        <v>0.4</v>
      </c>
      <c r="P3449">
        <f xml:space="preserve"> IF(Stock_Info[[#This Row],[Close Price]] &gt; Stock_Info[[#This Row],[Open Price]], 1, 0)</f>
        <v>1</v>
      </c>
      <c r="Q3449" t="str">
        <f>IF(AND(Stock_Info[[#This Row],[% Deli. Qty to Traded Qty]]&gt;80,Stock_Info[[#This Row],[No. of Trades]]&lt;3000),"Unusual Day","")</f>
        <v/>
      </c>
      <c r="R3449" t="str">
        <f>IF(AND(Stock_Info[[#This Row],[Spread High-Low]] &lt; 10, Stock_Info[[#This Row],[% Deli. Qty to Traded Qty]] &gt; 90), "Good Day", "")</f>
        <v/>
      </c>
    </row>
    <row r="3450" spans="1:18">
      <c r="A3450" t="s">
        <v>53</v>
      </c>
      <c r="B3450" s="1">
        <v>45621</v>
      </c>
      <c r="C3450" s="1" t="str">
        <f>"WEEK" &amp;" " &amp;  INT((DAY(Stock_Info[[#This Row],[Date]])+WEEKDAY(DATE(YEAR(Stock_Info[[#This Row],[Date]]),MONTH(Stock_Info[[#This Row],[Date]]),1))-1)/7)+1</f>
        <v>WEEK 5</v>
      </c>
      <c r="D3450" s="12">
        <v>210.9</v>
      </c>
      <c r="E3450" s="12">
        <v>213.6</v>
      </c>
      <c r="F3450" s="12">
        <v>209.4</v>
      </c>
      <c r="G3450" s="12">
        <v>213</v>
      </c>
      <c r="H3450" s="12">
        <v>212.09950711938663</v>
      </c>
      <c r="I3450">
        <v>529540</v>
      </c>
      <c r="J3450">
        <v>5970</v>
      </c>
      <c r="K3450" s="12">
        <v>112315173</v>
      </c>
      <c r="L3450">
        <v>126806</v>
      </c>
      <c r="M3450">
        <v>23.95</v>
      </c>
      <c r="N3450">
        <v>4.2</v>
      </c>
      <c r="O3450">
        <v>2.1</v>
      </c>
      <c r="P3450">
        <f xml:space="preserve"> IF(Stock_Info[[#This Row],[Close Price]] &gt; Stock_Info[[#This Row],[Open Price]], 1, 0)</f>
        <v>1</v>
      </c>
      <c r="Q3450" t="str">
        <f>IF(AND(Stock_Info[[#This Row],[% Deli. Qty to Traded Qty]]&gt;80,Stock_Info[[#This Row],[No. of Trades]]&lt;3000),"Unusual Day","")</f>
        <v/>
      </c>
      <c r="R3450" t="str">
        <f>IF(AND(Stock_Info[[#This Row],[Spread High-Low]] &lt; 10, Stock_Info[[#This Row],[% Deli. Qty to Traded Qty]] &gt; 90), "Good Day", "")</f>
        <v/>
      </c>
    </row>
    <row r="3451" spans="1:18">
      <c r="A3451" t="s">
        <v>53</v>
      </c>
      <c r="B3451" s="1">
        <v>45618</v>
      </c>
      <c r="C3451" s="1" t="str">
        <f>"WEEK" &amp;" " &amp;  INT((DAY(Stock_Info[[#This Row],[Date]])+WEEKDAY(DATE(YEAR(Stock_Info[[#This Row],[Date]]),MONTH(Stock_Info[[#This Row],[Date]]),1))-1)/7)+1</f>
        <v>WEEK 4</v>
      </c>
      <c r="D3451" s="12">
        <v>211.25</v>
      </c>
      <c r="E3451" s="12">
        <v>211.9</v>
      </c>
      <c r="F3451" s="12">
        <v>208.45</v>
      </c>
      <c r="G3451" s="12">
        <v>209.25</v>
      </c>
      <c r="H3451" s="12">
        <v>209.74157868416765</v>
      </c>
      <c r="I3451">
        <v>355942</v>
      </c>
      <c r="J3451">
        <v>2588</v>
      </c>
      <c r="K3451" s="12">
        <v>74655837</v>
      </c>
      <c r="L3451">
        <v>56917</v>
      </c>
      <c r="M3451">
        <v>15.99</v>
      </c>
      <c r="N3451">
        <v>3.45</v>
      </c>
      <c r="O3451">
        <v>-2</v>
      </c>
      <c r="P3451">
        <f xml:space="preserve"> IF(Stock_Info[[#This Row],[Close Price]] &gt; Stock_Info[[#This Row],[Open Price]], 1, 0)</f>
        <v>0</v>
      </c>
      <c r="Q3451" t="str">
        <f>IF(AND(Stock_Info[[#This Row],[% Deli. Qty to Traded Qty]]&gt;80,Stock_Info[[#This Row],[No. of Trades]]&lt;3000),"Unusual Day","")</f>
        <v/>
      </c>
      <c r="R3451" t="str">
        <f>IF(AND(Stock_Info[[#This Row],[Spread High-Low]] &lt; 10, Stock_Info[[#This Row],[% Deli. Qty to Traded Qty]] &gt; 90), "Good Day", "")</f>
        <v/>
      </c>
    </row>
    <row r="3452" spans="1:18">
      <c r="A3452" t="s">
        <v>53</v>
      </c>
      <c r="B3452" s="1">
        <v>45617</v>
      </c>
      <c r="C3452" s="1" t="str">
        <f>"WEEK" &amp;" " &amp;  INT((DAY(Stock_Info[[#This Row],[Date]])+WEEKDAY(DATE(YEAR(Stock_Info[[#This Row],[Date]]),MONTH(Stock_Info[[#This Row],[Date]]),1))-1)/7)+1</f>
        <v>WEEK 4</v>
      </c>
      <c r="D3452" s="12">
        <v>206.7</v>
      </c>
      <c r="E3452" s="12">
        <v>211.35</v>
      </c>
      <c r="F3452" s="12">
        <v>204</v>
      </c>
      <c r="G3452" s="12">
        <v>210.8</v>
      </c>
      <c r="H3452" s="12">
        <v>208.53148781165211</v>
      </c>
      <c r="I3452">
        <v>936140</v>
      </c>
      <c r="J3452">
        <v>6447</v>
      </c>
      <c r="K3452" s="12">
        <v>195214667</v>
      </c>
      <c r="L3452">
        <v>453670</v>
      </c>
      <c r="M3452">
        <v>48.46</v>
      </c>
      <c r="N3452">
        <v>7.35</v>
      </c>
      <c r="O3452">
        <v>4.0999999999999996</v>
      </c>
      <c r="P3452">
        <f xml:space="preserve"> IF(Stock_Info[[#This Row],[Close Price]] &gt; Stock_Info[[#This Row],[Open Price]], 1, 0)</f>
        <v>1</v>
      </c>
      <c r="Q3452" t="str">
        <f>IF(AND(Stock_Info[[#This Row],[% Deli. Qty to Traded Qty]]&gt;80,Stock_Info[[#This Row],[No. of Trades]]&lt;3000),"Unusual Day","")</f>
        <v/>
      </c>
      <c r="R3452" t="str">
        <f>IF(AND(Stock_Info[[#This Row],[Spread High-Low]] &lt; 10, Stock_Info[[#This Row],[% Deli. Qty to Traded Qty]] &gt; 90), "Good Day", "")</f>
        <v/>
      </c>
    </row>
    <row r="3453" spans="1:18">
      <c r="A3453" t="s">
        <v>53</v>
      </c>
      <c r="B3453" s="1">
        <v>45615</v>
      </c>
      <c r="C3453" s="1" t="str">
        <f>"WEEK" &amp;" " &amp;  INT((DAY(Stock_Info[[#This Row],[Date]])+WEEKDAY(DATE(YEAR(Stock_Info[[#This Row],[Date]]),MONTH(Stock_Info[[#This Row],[Date]]),1))-1)/7)+1</f>
        <v>WEEK 4</v>
      </c>
      <c r="D3453" s="12">
        <v>202.95</v>
      </c>
      <c r="E3453" s="12">
        <v>210.5</v>
      </c>
      <c r="F3453" s="12">
        <v>201.25</v>
      </c>
      <c r="G3453" s="12">
        <v>206.7</v>
      </c>
      <c r="H3453" s="12">
        <v>207.89575839097338</v>
      </c>
      <c r="I3453">
        <v>486207</v>
      </c>
      <c r="J3453">
        <v>3424</v>
      </c>
      <c r="K3453" s="12">
        <v>101080373</v>
      </c>
      <c r="L3453">
        <v>115456</v>
      </c>
      <c r="M3453">
        <v>23.75</v>
      </c>
      <c r="N3453">
        <v>9.25</v>
      </c>
      <c r="O3453">
        <v>3.75</v>
      </c>
      <c r="P3453">
        <f xml:space="preserve"> IF(Stock_Info[[#This Row],[Close Price]] &gt; Stock_Info[[#This Row],[Open Price]], 1, 0)</f>
        <v>1</v>
      </c>
      <c r="Q3453" t="str">
        <f>IF(AND(Stock_Info[[#This Row],[% Deli. Qty to Traded Qty]]&gt;80,Stock_Info[[#This Row],[No. of Trades]]&lt;3000),"Unusual Day","")</f>
        <v/>
      </c>
      <c r="R3453" t="str">
        <f>IF(AND(Stock_Info[[#This Row],[Spread High-Low]] &lt; 10, Stock_Info[[#This Row],[% Deli. Qty to Traded Qty]] &gt; 90), "Good Day", "")</f>
        <v/>
      </c>
    </row>
    <row r="3454" spans="1:18">
      <c r="A3454" t="s">
        <v>53</v>
      </c>
      <c r="B3454" s="1">
        <v>45614</v>
      </c>
      <c r="C3454" s="1" t="str">
        <f>"WEEK" &amp;" " &amp;  INT((DAY(Stock_Info[[#This Row],[Date]])+WEEKDAY(DATE(YEAR(Stock_Info[[#This Row],[Date]]),MONTH(Stock_Info[[#This Row],[Date]]),1))-1)/7)+1</f>
        <v>WEEK 4</v>
      </c>
      <c r="D3454" s="12">
        <v>196.3</v>
      </c>
      <c r="E3454" s="12">
        <v>200.75</v>
      </c>
      <c r="F3454" s="12">
        <v>194.9</v>
      </c>
      <c r="G3454" s="12">
        <v>200.2</v>
      </c>
      <c r="H3454" s="12">
        <v>198.15257082142068</v>
      </c>
      <c r="I3454">
        <v>389642</v>
      </c>
      <c r="J3454">
        <v>7328</v>
      </c>
      <c r="K3454" s="12">
        <v>77208564</v>
      </c>
      <c r="L3454">
        <v>121363</v>
      </c>
      <c r="M3454">
        <v>31.15</v>
      </c>
      <c r="N3454">
        <v>5.85</v>
      </c>
      <c r="O3454">
        <v>3.9</v>
      </c>
      <c r="P3454">
        <f xml:space="preserve"> IF(Stock_Info[[#This Row],[Close Price]] &gt; Stock_Info[[#This Row],[Open Price]], 1, 0)</f>
        <v>1</v>
      </c>
      <c r="Q3454" t="str">
        <f>IF(AND(Stock_Info[[#This Row],[% Deli. Qty to Traded Qty]]&gt;80,Stock_Info[[#This Row],[No. of Trades]]&lt;3000),"Unusual Day","")</f>
        <v/>
      </c>
      <c r="R3454" t="str">
        <f>IF(AND(Stock_Info[[#This Row],[Spread High-Low]] &lt; 10, Stock_Info[[#This Row],[% Deli. Qty to Traded Qty]] &gt; 90), "Good Day", "")</f>
        <v/>
      </c>
    </row>
    <row r="3455" spans="1:18">
      <c r="A3455" t="s">
        <v>53</v>
      </c>
      <c r="B3455" s="1">
        <v>45610</v>
      </c>
      <c r="C3455" s="1" t="str">
        <f>"WEEK" &amp;" " &amp;  INT((DAY(Stock_Info[[#This Row],[Date]])+WEEKDAY(DATE(YEAR(Stock_Info[[#This Row],[Date]]),MONTH(Stock_Info[[#This Row],[Date]]),1))-1)/7)+1</f>
        <v>WEEK 3</v>
      </c>
      <c r="D3455" s="12">
        <v>197.5</v>
      </c>
      <c r="E3455" s="12">
        <v>201.8</v>
      </c>
      <c r="F3455" s="12">
        <v>196</v>
      </c>
      <c r="G3455" s="12">
        <v>197</v>
      </c>
      <c r="H3455" s="12">
        <v>198.27259131243977</v>
      </c>
      <c r="I3455">
        <v>451335</v>
      </c>
      <c r="J3455">
        <v>4452</v>
      </c>
      <c r="K3455" s="12">
        <v>89487360</v>
      </c>
      <c r="L3455">
        <v>191073</v>
      </c>
      <c r="M3455">
        <v>42.34</v>
      </c>
      <c r="N3455">
        <v>5.8</v>
      </c>
      <c r="O3455">
        <v>-0.5</v>
      </c>
      <c r="P3455">
        <f xml:space="preserve"> IF(Stock_Info[[#This Row],[Close Price]] &gt; Stock_Info[[#This Row],[Open Price]], 1, 0)</f>
        <v>0</v>
      </c>
      <c r="Q3455" t="str">
        <f>IF(AND(Stock_Info[[#This Row],[% Deli. Qty to Traded Qty]]&gt;80,Stock_Info[[#This Row],[No. of Trades]]&lt;3000),"Unusual Day","")</f>
        <v/>
      </c>
      <c r="R3455" t="str">
        <f>IF(AND(Stock_Info[[#This Row],[Spread High-Low]] &lt; 10, Stock_Info[[#This Row],[% Deli. Qty to Traded Qty]] &gt; 90), "Good Day", "")</f>
        <v/>
      </c>
    </row>
    <row r="3456" spans="1:18">
      <c r="A3456" t="s">
        <v>53</v>
      </c>
      <c r="B3456" s="1">
        <v>45609</v>
      </c>
      <c r="C3456" s="1" t="str">
        <f>"WEEK" &amp;" " &amp;  INT((DAY(Stock_Info[[#This Row],[Date]])+WEEKDAY(DATE(YEAR(Stock_Info[[#This Row],[Date]]),MONTH(Stock_Info[[#This Row],[Date]]),1))-1)/7)+1</f>
        <v>WEEK 3</v>
      </c>
      <c r="D3456" s="12">
        <v>206.4</v>
      </c>
      <c r="E3456" s="12">
        <v>207.35</v>
      </c>
      <c r="F3456" s="12">
        <v>198.65</v>
      </c>
      <c r="G3456" s="12">
        <v>199.6</v>
      </c>
      <c r="H3456" s="12">
        <v>203.09628286311701</v>
      </c>
      <c r="I3456">
        <v>302733</v>
      </c>
      <c r="J3456">
        <v>3355</v>
      </c>
      <c r="K3456" s="12">
        <v>61483947</v>
      </c>
      <c r="L3456">
        <v>107097</v>
      </c>
      <c r="M3456">
        <v>35.380000000000003</v>
      </c>
      <c r="N3456">
        <v>8.6999999999999993</v>
      </c>
      <c r="O3456">
        <v>-6.8</v>
      </c>
      <c r="P3456">
        <f xml:space="preserve"> IF(Stock_Info[[#This Row],[Close Price]] &gt; Stock_Info[[#This Row],[Open Price]], 1, 0)</f>
        <v>0</v>
      </c>
      <c r="Q3456" t="str">
        <f>IF(AND(Stock_Info[[#This Row],[% Deli. Qty to Traded Qty]]&gt;80,Stock_Info[[#This Row],[No. of Trades]]&lt;3000),"Unusual Day","")</f>
        <v/>
      </c>
      <c r="R3456" t="str">
        <f>IF(AND(Stock_Info[[#This Row],[Spread High-Low]] &lt; 10, Stock_Info[[#This Row],[% Deli. Qty to Traded Qty]] &gt; 90), "Good Day", "")</f>
        <v/>
      </c>
    </row>
    <row r="3457" spans="1:18">
      <c r="A3457" t="s">
        <v>53</v>
      </c>
      <c r="B3457" s="1">
        <v>45608</v>
      </c>
      <c r="C3457" s="1" t="str">
        <f>"WEEK" &amp;" " &amp;  INT((DAY(Stock_Info[[#This Row],[Date]])+WEEKDAY(DATE(YEAR(Stock_Info[[#This Row],[Date]]),MONTH(Stock_Info[[#This Row],[Date]]),1))-1)/7)+1</f>
        <v>WEEK 3</v>
      </c>
      <c r="D3457" s="12">
        <v>207.75</v>
      </c>
      <c r="E3457" s="12">
        <v>209.75</v>
      </c>
      <c r="F3457" s="12">
        <v>206</v>
      </c>
      <c r="G3457" s="12">
        <v>207.15</v>
      </c>
      <c r="H3457" s="12">
        <v>207.99550610172264</v>
      </c>
      <c r="I3457">
        <v>599257</v>
      </c>
      <c r="J3457">
        <v>5636</v>
      </c>
      <c r="K3457" s="12">
        <v>124642763</v>
      </c>
      <c r="L3457">
        <v>333501</v>
      </c>
      <c r="M3457">
        <v>55.65</v>
      </c>
      <c r="N3457">
        <v>3.75</v>
      </c>
      <c r="O3457">
        <v>-0.6</v>
      </c>
      <c r="P3457">
        <f xml:space="preserve"> IF(Stock_Info[[#This Row],[Close Price]] &gt; Stock_Info[[#This Row],[Open Price]], 1, 0)</f>
        <v>0</v>
      </c>
      <c r="Q3457" t="str">
        <f>IF(AND(Stock_Info[[#This Row],[% Deli. Qty to Traded Qty]]&gt;80,Stock_Info[[#This Row],[No. of Trades]]&lt;3000),"Unusual Day","")</f>
        <v/>
      </c>
      <c r="R3457" t="str">
        <f>IF(AND(Stock_Info[[#This Row],[Spread High-Low]] &lt; 10, Stock_Info[[#This Row],[% Deli. Qty to Traded Qty]] &gt; 90), "Good Day", "")</f>
        <v/>
      </c>
    </row>
    <row r="3458" spans="1:18">
      <c r="A3458" t="s">
        <v>53</v>
      </c>
      <c r="B3458" s="1">
        <v>45607</v>
      </c>
      <c r="C3458" s="1" t="str">
        <f>"WEEK" &amp;" " &amp;  INT((DAY(Stock_Info[[#This Row],[Date]])+WEEKDAY(DATE(YEAR(Stock_Info[[#This Row],[Date]]),MONTH(Stock_Info[[#This Row],[Date]]),1))-1)/7)+1</f>
        <v>WEEK 3</v>
      </c>
      <c r="D3458" s="12">
        <v>207.05</v>
      </c>
      <c r="E3458" s="12">
        <v>208.15</v>
      </c>
      <c r="F3458" s="12">
        <v>203.9</v>
      </c>
      <c r="G3458" s="12">
        <v>207.75</v>
      </c>
      <c r="H3458" s="12">
        <v>206.79880179465476</v>
      </c>
      <c r="I3458">
        <v>753794</v>
      </c>
      <c r="J3458">
        <v>14375</v>
      </c>
      <c r="K3458" s="12">
        <v>155883696</v>
      </c>
      <c r="L3458">
        <v>158956</v>
      </c>
      <c r="M3458">
        <v>21.09</v>
      </c>
      <c r="N3458">
        <v>4.25</v>
      </c>
      <c r="O3458">
        <v>0.7</v>
      </c>
      <c r="P3458">
        <f xml:space="preserve"> IF(Stock_Info[[#This Row],[Close Price]] &gt; Stock_Info[[#This Row],[Open Price]], 1, 0)</f>
        <v>1</v>
      </c>
      <c r="Q3458" t="str">
        <f>IF(AND(Stock_Info[[#This Row],[% Deli. Qty to Traded Qty]]&gt;80,Stock_Info[[#This Row],[No. of Trades]]&lt;3000),"Unusual Day","")</f>
        <v/>
      </c>
      <c r="R3458" t="str">
        <f>IF(AND(Stock_Info[[#This Row],[Spread High-Low]] &lt; 10, Stock_Info[[#This Row],[% Deli. Qty to Traded Qty]] &gt; 90), "Good Day", "")</f>
        <v/>
      </c>
    </row>
    <row r="3459" spans="1:18">
      <c r="A3459" t="s">
        <v>53</v>
      </c>
      <c r="B3459" s="1">
        <v>45604</v>
      </c>
      <c r="C3459" s="1" t="str">
        <f>"WEEK" &amp;" " &amp;  INT((DAY(Stock_Info[[#This Row],[Date]])+WEEKDAY(DATE(YEAR(Stock_Info[[#This Row],[Date]]),MONTH(Stock_Info[[#This Row],[Date]]),1))-1)/7)+1</f>
        <v>WEEK 2</v>
      </c>
      <c r="D3459" s="12">
        <v>205</v>
      </c>
      <c r="E3459" s="12">
        <v>207.9</v>
      </c>
      <c r="F3459" s="12">
        <v>204.8</v>
      </c>
      <c r="G3459" s="12">
        <v>206.75</v>
      </c>
      <c r="H3459" s="12">
        <v>206.31508209316365</v>
      </c>
      <c r="I3459">
        <v>200443</v>
      </c>
      <c r="J3459">
        <v>1951</v>
      </c>
      <c r="K3459" s="12">
        <v>41354414</v>
      </c>
      <c r="L3459">
        <v>69782</v>
      </c>
      <c r="M3459">
        <v>34.81</v>
      </c>
      <c r="N3459">
        <v>3.1</v>
      </c>
      <c r="O3459">
        <v>1.75</v>
      </c>
      <c r="P3459">
        <f xml:space="preserve"> IF(Stock_Info[[#This Row],[Close Price]] &gt; Stock_Info[[#This Row],[Open Price]], 1, 0)</f>
        <v>1</v>
      </c>
      <c r="Q3459" t="str">
        <f>IF(AND(Stock_Info[[#This Row],[% Deli. Qty to Traded Qty]]&gt;80,Stock_Info[[#This Row],[No. of Trades]]&lt;3000),"Unusual Day","")</f>
        <v/>
      </c>
      <c r="R3459" t="str">
        <f>IF(AND(Stock_Info[[#This Row],[Spread High-Low]] &lt; 10, Stock_Info[[#This Row],[% Deli. Qty to Traded Qty]] &gt; 90), "Good Day", "")</f>
        <v/>
      </c>
    </row>
    <row r="3460" spans="1:18">
      <c r="A3460" t="s">
        <v>53</v>
      </c>
      <c r="B3460" s="1">
        <v>45603</v>
      </c>
      <c r="C3460" s="1" t="str">
        <f>"WEEK" &amp;" " &amp;  INT((DAY(Stock_Info[[#This Row],[Date]])+WEEKDAY(DATE(YEAR(Stock_Info[[#This Row],[Date]]),MONTH(Stock_Info[[#This Row],[Date]]),1))-1)/7)+1</f>
        <v>WEEK 2</v>
      </c>
      <c r="D3460" s="12">
        <v>205.85</v>
      </c>
      <c r="E3460" s="12">
        <v>207.85</v>
      </c>
      <c r="F3460" s="12">
        <v>204.4</v>
      </c>
      <c r="G3460" s="12">
        <v>206</v>
      </c>
      <c r="H3460" s="12">
        <v>206.49496720457461</v>
      </c>
      <c r="I3460">
        <v>656494</v>
      </c>
      <c r="J3460">
        <v>3999</v>
      </c>
      <c r="K3460" s="12">
        <v>135562707</v>
      </c>
      <c r="L3460">
        <v>159823</v>
      </c>
      <c r="M3460">
        <v>24.34</v>
      </c>
      <c r="N3460">
        <v>3.45</v>
      </c>
      <c r="O3460">
        <v>0.15</v>
      </c>
      <c r="P3460">
        <f xml:space="preserve"> IF(Stock_Info[[#This Row],[Close Price]] &gt; Stock_Info[[#This Row],[Open Price]], 1, 0)</f>
        <v>1</v>
      </c>
      <c r="Q3460" t="str">
        <f>IF(AND(Stock_Info[[#This Row],[% Deli. Qty to Traded Qty]]&gt;80,Stock_Info[[#This Row],[No. of Trades]]&lt;3000),"Unusual Day","")</f>
        <v/>
      </c>
      <c r="R3460" t="str">
        <f>IF(AND(Stock_Info[[#This Row],[Spread High-Low]] &lt; 10, Stock_Info[[#This Row],[% Deli. Qty to Traded Qty]] &gt; 90), "Good Day", "")</f>
        <v/>
      </c>
    </row>
    <row r="3461" spans="1:18">
      <c r="A3461" t="s">
        <v>53</v>
      </c>
      <c r="B3461" s="1">
        <v>45602</v>
      </c>
      <c r="C3461" s="1" t="str">
        <f>"WEEK" &amp;" " &amp;  INT((DAY(Stock_Info[[#This Row],[Date]])+WEEKDAY(DATE(YEAR(Stock_Info[[#This Row],[Date]]),MONTH(Stock_Info[[#This Row],[Date]]),1))-1)/7)+1</f>
        <v>WEEK 2</v>
      </c>
      <c r="D3461" s="12">
        <v>206.5</v>
      </c>
      <c r="E3461" s="12">
        <v>206.65</v>
      </c>
      <c r="F3461" s="12">
        <v>202.8</v>
      </c>
      <c r="G3461" s="12">
        <v>204.8</v>
      </c>
      <c r="H3461" s="12">
        <v>204.31307337745511</v>
      </c>
      <c r="I3461">
        <v>336493</v>
      </c>
      <c r="J3461">
        <v>3544</v>
      </c>
      <c r="K3461" s="12">
        <v>68749919</v>
      </c>
      <c r="L3461">
        <v>154003</v>
      </c>
      <c r="M3461">
        <v>45.77</v>
      </c>
      <c r="N3461">
        <v>3.85</v>
      </c>
      <c r="O3461">
        <v>-1.7</v>
      </c>
      <c r="P3461">
        <f xml:space="preserve"> IF(Stock_Info[[#This Row],[Close Price]] &gt; Stock_Info[[#This Row],[Open Price]], 1, 0)</f>
        <v>0</v>
      </c>
      <c r="Q3461" t="str">
        <f>IF(AND(Stock_Info[[#This Row],[% Deli. Qty to Traded Qty]]&gt;80,Stock_Info[[#This Row],[No. of Trades]]&lt;3000),"Unusual Day","")</f>
        <v/>
      </c>
      <c r="R3461" t="str">
        <f>IF(AND(Stock_Info[[#This Row],[Spread High-Low]] &lt; 10, Stock_Info[[#This Row],[% Deli. Qty to Traded Qty]] &gt; 90), "Good Day", "")</f>
        <v/>
      </c>
    </row>
    <row r="3462" spans="1:18">
      <c r="A3462" t="s">
        <v>53</v>
      </c>
      <c r="B3462" s="1">
        <v>45601</v>
      </c>
      <c r="C3462" s="1" t="str">
        <f>"WEEK" &amp;" " &amp;  INT((DAY(Stock_Info[[#This Row],[Date]])+WEEKDAY(DATE(YEAR(Stock_Info[[#This Row],[Date]]),MONTH(Stock_Info[[#This Row],[Date]]),1))-1)/7)+1</f>
        <v>WEEK 2</v>
      </c>
      <c r="D3462" s="12">
        <v>204.4</v>
      </c>
      <c r="E3462" s="12">
        <v>205.6</v>
      </c>
      <c r="F3462" s="12">
        <v>200.25</v>
      </c>
      <c r="G3462" s="12">
        <v>204.4</v>
      </c>
      <c r="H3462" s="12">
        <v>202.821113050223</v>
      </c>
      <c r="I3462">
        <v>257850</v>
      </c>
      <c r="J3462">
        <v>2143</v>
      </c>
      <c r="K3462" s="12">
        <v>52297424</v>
      </c>
      <c r="L3462">
        <v>66697</v>
      </c>
      <c r="M3462">
        <v>25.87</v>
      </c>
      <c r="N3462">
        <v>5.35</v>
      </c>
      <c r="O3462">
        <v>0</v>
      </c>
      <c r="P3462">
        <f xml:space="preserve"> IF(Stock_Info[[#This Row],[Close Price]] &gt; Stock_Info[[#This Row],[Open Price]], 1, 0)</f>
        <v>0</v>
      </c>
      <c r="Q3462" t="str">
        <f>IF(AND(Stock_Info[[#This Row],[% Deli. Qty to Traded Qty]]&gt;80,Stock_Info[[#This Row],[No. of Trades]]&lt;3000),"Unusual Day","")</f>
        <v/>
      </c>
      <c r="R3462" t="str">
        <f>IF(AND(Stock_Info[[#This Row],[Spread High-Low]] &lt; 10, Stock_Info[[#This Row],[% Deli. Qty to Traded Qty]] &gt; 90), "Good Day", "")</f>
        <v/>
      </c>
    </row>
    <row r="3463" spans="1:18">
      <c r="A3463" t="s">
        <v>53</v>
      </c>
      <c r="B3463" s="1">
        <v>45600</v>
      </c>
      <c r="C3463" s="1" t="str">
        <f>"WEEK" &amp;" " &amp;  INT((DAY(Stock_Info[[#This Row],[Date]])+WEEKDAY(DATE(YEAR(Stock_Info[[#This Row],[Date]]),MONTH(Stock_Info[[#This Row],[Date]]),1))-1)/7)+1</f>
        <v>WEEK 2</v>
      </c>
      <c r="D3463" s="12">
        <v>204.95</v>
      </c>
      <c r="E3463" s="12">
        <v>207.5</v>
      </c>
      <c r="F3463" s="12">
        <v>202.65</v>
      </c>
      <c r="G3463" s="12">
        <v>204.15</v>
      </c>
      <c r="H3463" s="12">
        <v>205.03557006400669</v>
      </c>
      <c r="I3463">
        <v>998958</v>
      </c>
      <c r="J3463">
        <v>8229</v>
      </c>
      <c r="K3463" s="12">
        <v>204821923</v>
      </c>
      <c r="L3463">
        <v>347241</v>
      </c>
      <c r="M3463">
        <v>34.76</v>
      </c>
      <c r="N3463">
        <v>4.8499999999999996</v>
      </c>
      <c r="O3463">
        <v>-0.8</v>
      </c>
      <c r="P3463">
        <f xml:space="preserve"> IF(Stock_Info[[#This Row],[Close Price]] &gt; Stock_Info[[#This Row],[Open Price]], 1, 0)</f>
        <v>0</v>
      </c>
      <c r="Q3463" t="str">
        <f>IF(AND(Stock_Info[[#This Row],[% Deli. Qty to Traded Qty]]&gt;80,Stock_Info[[#This Row],[No. of Trades]]&lt;3000),"Unusual Day","")</f>
        <v/>
      </c>
      <c r="R3463" t="str">
        <f>IF(AND(Stock_Info[[#This Row],[Spread High-Low]] &lt; 10, Stock_Info[[#This Row],[% Deli. Qty to Traded Qty]] &gt; 90), "Good Day", "")</f>
        <v/>
      </c>
    </row>
    <row r="3464" spans="1:18">
      <c r="A3464" t="s">
        <v>53</v>
      </c>
      <c r="B3464" s="1">
        <v>45597</v>
      </c>
      <c r="C3464" s="1" t="str">
        <f>"WEEK" &amp;" " &amp;  INT((DAY(Stock_Info[[#This Row],[Date]])+WEEKDAY(DATE(YEAR(Stock_Info[[#This Row],[Date]]),MONTH(Stock_Info[[#This Row],[Date]]),1))-1)/7)+1</f>
        <v>WEEK 1</v>
      </c>
      <c r="D3464" s="12">
        <v>204.1</v>
      </c>
      <c r="E3464" s="12">
        <v>205.65</v>
      </c>
      <c r="F3464" s="12">
        <v>203.45</v>
      </c>
      <c r="G3464" s="12">
        <v>204.25</v>
      </c>
      <c r="H3464" s="12">
        <v>204.541602841225</v>
      </c>
      <c r="I3464">
        <v>176262</v>
      </c>
      <c r="J3464">
        <v>4774</v>
      </c>
      <c r="K3464" s="12">
        <v>36052912</v>
      </c>
      <c r="L3464">
        <v>101543</v>
      </c>
      <c r="M3464">
        <v>57.61</v>
      </c>
      <c r="N3464">
        <v>2.2000000000000002</v>
      </c>
      <c r="O3464">
        <v>0.15</v>
      </c>
      <c r="P3464">
        <f xml:space="preserve"> IF(Stock_Info[[#This Row],[Close Price]] &gt; Stock_Info[[#This Row],[Open Price]], 1, 0)</f>
        <v>1</v>
      </c>
      <c r="Q3464" t="str">
        <f>IF(AND(Stock_Info[[#This Row],[% Deli. Qty to Traded Qty]]&gt;80,Stock_Info[[#This Row],[No. of Trades]]&lt;3000),"Unusual Day","")</f>
        <v/>
      </c>
      <c r="R3464" t="str">
        <f>IF(AND(Stock_Info[[#This Row],[Spread High-Low]] &lt; 10, Stock_Info[[#This Row],[% Deli. Qty to Traded Qty]] &gt; 90), "Good Day", "")</f>
        <v/>
      </c>
    </row>
    <row r="3465" spans="1:18">
      <c r="A3465" t="s">
        <v>53</v>
      </c>
      <c r="B3465" s="1">
        <v>45596</v>
      </c>
      <c r="C3465" s="1" t="str">
        <f>"WEEK" &amp;" " &amp;  INT((DAY(Stock_Info[[#This Row],[Date]])+WEEKDAY(DATE(YEAR(Stock_Info[[#This Row],[Date]]),MONTH(Stock_Info[[#This Row],[Date]]),1))-1)/7)+1</f>
        <v>WEEK 5</v>
      </c>
      <c r="D3465" s="12">
        <v>203.75</v>
      </c>
      <c r="E3465" s="12">
        <v>205.75</v>
      </c>
      <c r="F3465" s="12">
        <v>201.15</v>
      </c>
      <c r="G3465" s="12">
        <v>204.1</v>
      </c>
      <c r="H3465" s="12">
        <v>203.50418668589867</v>
      </c>
      <c r="I3465">
        <v>295341</v>
      </c>
      <c r="J3465">
        <v>2852</v>
      </c>
      <c r="K3465" s="12">
        <v>60103130</v>
      </c>
      <c r="L3465">
        <v>74768</v>
      </c>
      <c r="M3465">
        <v>25.32</v>
      </c>
      <c r="N3465">
        <v>4.5999999999999996</v>
      </c>
      <c r="O3465">
        <v>0.35</v>
      </c>
      <c r="P3465">
        <f xml:space="preserve"> IF(Stock_Info[[#This Row],[Close Price]] &gt; Stock_Info[[#This Row],[Open Price]], 1, 0)</f>
        <v>1</v>
      </c>
      <c r="Q3465" t="str">
        <f>IF(AND(Stock_Info[[#This Row],[% Deli. Qty to Traded Qty]]&gt;80,Stock_Info[[#This Row],[No. of Trades]]&lt;3000),"Unusual Day","")</f>
        <v/>
      </c>
      <c r="R3465" t="str">
        <f>IF(AND(Stock_Info[[#This Row],[Spread High-Low]] &lt; 10, Stock_Info[[#This Row],[% Deli. Qty to Traded Qty]] &gt; 90), "Good Day", "")</f>
        <v/>
      </c>
    </row>
    <row r="3466" spans="1:18">
      <c r="A3466" t="s">
        <v>53</v>
      </c>
      <c r="B3466" s="1">
        <v>45595</v>
      </c>
      <c r="C3466" s="1" t="str">
        <f>"WEEK" &amp;" " &amp;  INT((DAY(Stock_Info[[#This Row],[Date]])+WEEKDAY(DATE(YEAR(Stock_Info[[#This Row],[Date]]),MONTH(Stock_Info[[#This Row],[Date]]),1))-1)/7)+1</f>
        <v>WEEK 5</v>
      </c>
      <c r="D3466" s="12">
        <v>199.85</v>
      </c>
      <c r="E3466" s="12">
        <v>204.8</v>
      </c>
      <c r="F3466" s="12">
        <v>198.4</v>
      </c>
      <c r="G3466" s="12">
        <v>203.15</v>
      </c>
      <c r="H3466" s="12">
        <v>201.83993441599475</v>
      </c>
      <c r="I3466">
        <v>659917</v>
      </c>
      <c r="J3466">
        <v>6020</v>
      </c>
      <c r="K3466" s="12">
        <v>133197604</v>
      </c>
      <c r="L3466">
        <v>83089</v>
      </c>
      <c r="M3466">
        <v>12.59</v>
      </c>
      <c r="N3466">
        <v>6.4</v>
      </c>
      <c r="O3466">
        <v>3.3</v>
      </c>
      <c r="P3466">
        <f xml:space="preserve"> IF(Stock_Info[[#This Row],[Close Price]] &gt; Stock_Info[[#This Row],[Open Price]], 1, 0)</f>
        <v>1</v>
      </c>
      <c r="Q3466" t="str">
        <f>IF(AND(Stock_Info[[#This Row],[% Deli. Qty to Traded Qty]]&gt;80,Stock_Info[[#This Row],[No. of Trades]]&lt;3000),"Unusual Day","")</f>
        <v/>
      </c>
      <c r="R3466" t="str">
        <f>IF(AND(Stock_Info[[#This Row],[Spread High-Low]] &lt; 10, Stock_Info[[#This Row],[% Deli. Qty to Traded Qty]] &gt; 90), "Good Day", "")</f>
        <v/>
      </c>
    </row>
    <row r="3467" spans="1:18">
      <c r="A3467" t="s">
        <v>53</v>
      </c>
      <c r="B3467" s="1">
        <v>45594</v>
      </c>
      <c r="C3467" s="1" t="str">
        <f>"WEEK" &amp;" " &amp;  INT((DAY(Stock_Info[[#This Row],[Date]])+WEEKDAY(DATE(YEAR(Stock_Info[[#This Row],[Date]]),MONTH(Stock_Info[[#This Row],[Date]]),1))-1)/7)+1</f>
        <v>WEEK 5</v>
      </c>
      <c r="D3467" s="12">
        <v>193.7</v>
      </c>
      <c r="E3467" s="12">
        <v>201.3</v>
      </c>
      <c r="F3467" s="12">
        <v>192.5</v>
      </c>
      <c r="G3467" s="12">
        <v>200.7</v>
      </c>
      <c r="H3467" s="12">
        <v>198.06212469737619</v>
      </c>
      <c r="I3467">
        <v>2750114</v>
      </c>
      <c r="J3467">
        <v>13458</v>
      </c>
      <c r="K3467" s="12">
        <v>544693422</v>
      </c>
      <c r="L3467">
        <v>426577</v>
      </c>
      <c r="M3467">
        <v>15.51</v>
      </c>
      <c r="N3467">
        <v>8.8000000000000007</v>
      </c>
      <c r="O3467">
        <v>7</v>
      </c>
      <c r="P3467">
        <f xml:space="preserve"> IF(Stock_Info[[#This Row],[Close Price]] &gt; Stock_Info[[#This Row],[Open Price]], 1, 0)</f>
        <v>1</v>
      </c>
      <c r="Q3467" t="str">
        <f>IF(AND(Stock_Info[[#This Row],[% Deli. Qty to Traded Qty]]&gt;80,Stock_Info[[#This Row],[No. of Trades]]&lt;3000),"Unusual Day","")</f>
        <v/>
      </c>
      <c r="R3467" t="str">
        <f>IF(AND(Stock_Info[[#This Row],[Spread High-Low]] &lt; 10, Stock_Info[[#This Row],[% Deli. Qty to Traded Qty]] &gt; 90), "Good Day", "")</f>
        <v/>
      </c>
    </row>
    <row r="3468" spans="1:18">
      <c r="A3468" t="s">
        <v>53</v>
      </c>
      <c r="B3468" s="1">
        <v>45593</v>
      </c>
      <c r="C3468" s="1" t="str">
        <f>"WEEK" &amp;" " &amp;  INT((DAY(Stock_Info[[#This Row],[Date]])+WEEKDAY(DATE(YEAR(Stock_Info[[#This Row],[Date]]),MONTH(Stock_Info[[#This Row],[Date]]),1))-1)/7)+1</f>
        <v>WEEK 5</v>
      </c>
      <c r="D3468" s="12">
        <v>185.6</v>
      </c>
      <c r="E3468" s="12">
        <v>190.35</v>
      </c>
      <c r="F3468" s="12">
        <v>182.05</v>
      </c>
      <c r="G3468" s="12">
        <v>184.7</v>
      </c>
      <c r="H3468" s="12">
        <v>186.35839617129025</v>
      </c>
      <c r="I3468">
        <v>898475</v>
      </c>
      <c r="J3468">
        <v>10460</v>
      </c>
      <c r="K3468" s="12">
        <v>167438360</v>
      </c>
      <c r="L3468">
        <v>166290</v>
      </c>
      <c r="M3468">
        <v>18.510000000000002</v>
      </c>
      <c r="N3468">
        <v>8.3000000000000007</v>
      </c>
      <c r="O3468">
        <v>-0.9</v>
      </c>
      <c r="P3468">
        <f xml:space="preserve"> IF(Stock_Info[[#This Row],[Close Price]] &gt; Stock_Info[[#This Row],[Open Price]], 1, 0)</f>
        <v>0</v>
      </c>
      <c r="Q3468" t="str">
        <f>IF(AND(Stock_Info[[#This Row],[% Deli. Qty to Traded Qty]]&gt;80,Stock_Info[[#This Row],[No. of Trades]]&lt;3000),"Unusual Day","")</f>
        <v/>
      </c>
      <c r="R3468" t="str">
        <f>IF(AND(Stock_Info[[#This Row],[Spread High-Low]] &lt; 10, Stock_Info[[#This Row],[% Deli. Qty to Traded Qty]] &gt; 90), "Good Day", "")</f>
        <v/>
      </c>
    </row>
    <row r="3469" spans="1:18">
      <c r="A3469" t="s">
        <v>53</v>
      </c>
      <c r="B3469" s="1">
        <v>45590</v>
      </c>
      <c r="C3469" s="1" t="str">
        <f>"WEEK" &amp;" " &amp;  INT((DAY(Stock_Info[[#This Row],[Date]])+WEEKDAY(DATE(YEAR(Stock_Info[[#This Row],[Date]]),MONTH(Stock_Info[[#This Row],[Date]]),1))-1)/7)+1</f>
        <v>WEEK 4</v>
      </c>
      <c r="D3469" s="12">
        <v>190.5</v>
      </c>
      <c r="E3469" s="12">
        <v>190.5</v>
      </c>
      <c r="F3469" s="12">
        <v>182.7</v>
      </c>
      <c r="G3469" s="12">
        <v>186.55</v>
      </c>
      <c r="H3469" s="12">
        <v>185.5185166398677</v>
      </c>
      <c r="I3469">
        <v>197147</v>
      </c>
      <c r="J3469">
        <v>1530</v>
      </c>
      <c r="K3469" s="12">
        <v>36574419</v>
      </c>
      <c r="L3469">
        <v>44793</v>
      </c>
      <c r="M3469">
        <v>22.72</v>
      </c>
      <c r="N3469">
        <v>7.8</v>
      </c>
      <c r="O3469">
        <v>-3.95</v>
      </c>
      <c r="P3469">
        <f xml:space="preserve"> IF(Stock_Info[[#This Row],[Close Price]] &gt; Stock_Info[[#This Row],[Open Price]], 1, 0)</f>
        <v>0</v>
      </c>
      <c r="Q3469" t="str">
        <f>IF(AND(Stock_Info[[#This Row],[% Deli. Qty to Traded Qty]]&gt;80,Stock_Info[[#This Row],[No. of Trades]]&lt;3000),"Unusual Day","")</f>
        <v/>
      </c>
      <c r="R3469" t="str">
        <f>IF(AND(Stock_Info[[#This Row],[Spread High-Low]] &lt; 10, Stock_Info[[#This Row],[% Deli. Qty to Traded Qty]] &gt; 90), "Good Day", "")</f>
        <v/>
      </c>
    </row>
    <row r="3470" spans="1:18">
      <c r="A3470" t="s">
        <v>53</v>
      </c>
      <c r="B3470" s="1">
        <v>45589</v>
      </c>
      <c r="C3470" s="1" t="str">
        <f>"WEEK" &amp;" " &amp;  INT((DAY(Stock_Info[[#This Row],[Date]])+WEEKDAY(DATE(YEAR(Stock_Info[[#This Row],[Date]]),MONTH(Stock_Info[[#This Row],[Date]]),1))-1)/7)+1</f>
        <v>WEEK 4</v>
      </c>
      <c r="D3470" s="12">
        <v>189.8</v>
      </c>
      <c r="E3470" s="12">
        <v>190.75</v>
      </c>
      <c r="F3470" s="12">
        <v>186.45</v>
      </c>
      <c r="G3470" s="12">
        <v>188.6</v>
      </c>
      <c r="H3470" s="12">
        <v>188.40639984342891</v>
      </c>
      <c r="I3470">
        <v>102190</v>
      </c>
      <c r="J3470">
        <v>975</v>
      </c>
      <c r="K3470" s="12">
        <v>19253250</v>
      </c>
      <c r="L3470">
        <v>54525</v>
      </c>
      <c r="M3470">
        <v>53.36</v>
      </c>
      <c r="N3470">
        <v>4.3</v>
      </c>
      <c r="O3470">
        <v>-1.2</v>
      </c>
      <c r="P3470">
        <f xml:space="preserve"> IF(Stock_Info[[#This Row],[Close Price]] &gt; Stock_Info[[#This Row],[Open Price]], 1, 0)</f>
        <v>0</v>
      </c>
      <c r="Q3470" t="str">
        <f>IF(AND(Stock_Info[[#This Row],[% Deli. Qty to Traded Qty]]&gt;80,Stock_Info[[#This Row],[No. of Trades]]&lt;3000),"Unusual Day","")</f>
        <v/>
      </c>
      <c r="R3470" t="str">
        <f>IF(AND(Stock_Info[[#This Row],[Spread High-Low]] &lt; 10, Stock_Info[[#This Row],[% Deli. Qty to Traded Qty]] &gt; 90), "Good Day", "")</f>
        <v/>
      </c>
    </row>
    <row r="3471" spans="1:18">
      <c r="A3471" t="s">
        <v>53</v>
      </c>
      <c r="B3471" s="1">
        <v>45588</v>
      </c>
      <c r="C3471" s="1" t="str">
        <f>"WEEK" &amp;" " &amp;  INT((DAY(Stock_Info[[#This Row],[Date]])+WEEKDAY(DATE(YEAR(Stock_Info[[#This Row],[Date]]),MONTH(Stock_Info[[#This Row],[Date]]),1))-1)/7)+1</f>
        <v>WEEK 4</v>
      </c>
      <c r="D3471" s="12">
        <v>190</v>
      </c>
      <c r="E3471" s="12">
        <v>191.4</v>
      </c>
      <c r="F3471" s="12">
        <v>187.6</v>
      </c>
      <c r="G3471" s="12">
        <v>188.45</v>
      </c>
      <c r="H3471" s="12">
        <v>189.14306320915259</v>
      </c>
      <c r="I3471">
        <v>212137</v>
      </c>
      <c r="J3471">
        <v>2748</v>
      </c>
      <c r="K3471" s="12">
        <v>40124242</v>
      </c>
      <c r="L3471">
        <v>70516</v>
      </c>
      <c r="M3471">
        <v>33.24</v>
      </c>
      <c r="N3471">
        <v>3.8</v>
      </c>
      <c r="O3471">
        <v>-1.55</v>
      </c>
      <c r="P3471">
        <f xml:space="preserve"> IF(Stock_Info[[#This Row],[Close Price]] &gt; Stock_Info[[#This Row],[Open Price]], 1, 0)</f>
        <v>0</v>
      </c>
      <c r="Q3471" t="str">
        <f>IF(AND(Stock_Info[[#This Row],[% Deli. Qty to Traded Qty]]&gt;80,Stock_Info[[#This Row],[No. of Trades]]&lt;3000),"Unusual Day","")</f>
        <v/>
      </c>
      <c r="R3471" t="str">
        <f>IF(AND(Stock_Info[[#This Row],[Spread High-Low]] &lt; 10, Stock_Info[[#This Row],[% Deli. Qty to Traded Qty]] &gt; 90), "Good Day", "")</f>
        <v/>
      </c>
    </row>
    <row r="3472" spans="1:18">
      <c r="A3472" t="s">
        <v>53</v>
      </c>
      <c r="B3472" s="1">
        <v>45587</v>
      </c>
      <c r="C3472" s="1" t="str">
        <f>"WEEK" &amp;" " &amp;  INT((DAY(Stock_Info[[#This Row],[Date]])+WEEKDAY(DATE(YEAR(Stock_Info[[#This Row],[Date]]),MONTH(Stock_Info[[#This Row],[Date]]),1))-1)/7)+1</f>
        <v>WEEK 4</v>
      </c>
      <c r="D3472" s="12">
        <v>194</v>
      </c>
      <c r="E3472" s="12">
        <v>194.05</v>
      </c>
      <c r="F3472" s="12">
        <v>189</v>
      </c>
      <c r="G3472" s="12">
        <v>189.35</v>
      </c>
      <c r="H3472" s="12">
        <v>191.18178132522488</v>
      </c>
      <c r="I3472">
        <v>315720</v>
      </c>
      <c r="J3472">
        <v>3513</v>
      </c>
      <c r="K3472" s="12">
        <v>60359912</v>
      </c>
      <c r="L3472">
        <v>138095</v>
      </c>
      <c r="M3472">
        <v>43.74</v>
      </c>
      <c r="N3472">
        <v>5.05</v>
      </c>
      <c r="O3472">
        <v>-4.6500000000000004</v>
      </c>
      <c r="P3472">
        <f xml:space="preserve"> IF(Stock_Info[[#This Row],[Close Price]] &gt; Stock_Info[[#This Row],[Open Price]], 1, 0)</f>
        <v>0</v>
      </c>
      <c r="Q3472" t="str">
        <f>IF(AND(Stock_Info[[#This Row],[% Deli. Qty to Traded Qty]]&gt;80,Stock_Info[[#This Row],[No. of Trades]]&lt;3000),"Unusual Day","")</f>
        <v/>
      </c>
      <c r="R3472" t="str">
        <f>IF(AND(Stock_Info[[#This Row],[Spread High-Low]] &lt; 10, Stock_Info[[#This Row],[% Deli. Qty to Traded Qty]] &gt; 90), "Good Day", "")</f>
        <v/>
      </c>
    </row>
    <row r="3473" spans="1:18">
      <c r="A3473" t="s">
        <v>53</v>
      </c>
      <c r="B3473" s="1">
        <v>45586</v>
      </c>
      <c r="C3473" s="1" t="str">
        <f>"WEEK" &amp;" " &amp;  INT((DAY(Stock_Info[[#This Row],[Date]])+WEEKDAY(DATE(YEAR(Stock_Info[[#This Row],[Date]]),MONTH(Stock_Info[[#This Row],[Date]]),1))-1)/7)+1</f>
        <v>WEEK 4</v>
      </c>
      <c r="D3473" s="12">
        <v>195.1</v>
      </c>
      <c r="E3473" s="12">
        <v>197.15</v>
      </c>
      <c r="F3473" s="12">
        <v>192.8</v>
      </c>
      <c r="G3473" s="12">
        <v>193.45</v>
      </c>
      <c r="H3473" s="12">
        <v>194.46786551017723</v>
      </c>
      <c r="I3473">
        <v>448599</v>
      </c>
      <c r="J3473">
        <v>6055</v>
      </c>
      <c r="K3473" s="12">
        <v>87238090</v>
      </c>
      <c r="L3473">
        <v>49951</v>
      </c>
      <c r="M3473">
        <v>11.13</v>
      </c>
      <c r="N3473">
        <v>4.3499999999999996</v>
      </c>
      <c r="O3473">
        <v>-1.65</v>
      </c>
      <c r="P3473">
        <f xml:space="preserve"> IF(Stock_Info[[#This Row],[Close Price]] &gt; Stock_Info[[#This Row],[Open Price]], 1, 0)</f>
        <v>0</v>
      </c>
      <c r="Q3473" t="str">
        <f>IF(AND(Stock_Info[[#This Row],[% Deli. Qty to Traded Qty]]&gt;80,Stock_Info[[#This Row],[No. of Trades]]&lt;3000),"Unusual Day","")</f>
        <v/>
      </c>
      <c r="R3473" t="str">
        <f>IF(AND(Stock_Info[[#This Row],[Spread High-Low]] &lt; 10, Stock_Info[[#This Row],[% Deli. Qty to Traded Qty]] &gt; 90), "Good Day", "")</f>
        <v/>
      </c>
    </row>
    <row r="3474" spans="1:18">
      <c r="A3474" t="s">
        <v>53</v>
      </c>
      <c r="B3474" s="1">
        <v>45583</v>
      </c>
      <c r="C3474" s="1" t="str">
        <f>"WEEK" &amp;" " &amp;  INT((DAY(Stock_Info[[#This Row],[Date]])+WEEKDAY(DATE(YEAR(Stock_Info[[#This Row],[Date]]),MONTH(Stock_Info[[#This Row],[Date]]),1))-1)/7)+1</f>
        <v>WEEK 3</v>
      </c>
      <c r="D3474" s="12">
        <v>193.05</v>
      </c>
      <c r="E3474" s="12">
        <v>196.3</v>
      </c>
      <c r="F3474" s="12">
        <v>190.4</v>
      </c>
      <c r="G3474" s="12">
        <v>195.05</v>
      </c>
      <c r="H3474" s="12">
        <v>194.10879800176104</v>
      </c>
      <c r="I3474">
        <v>222596</v>
      </c>
      <c r="J3474">
        <v>1780</v>
      </c>
      <c r="K3474" s="12">
        <v>43207842</v>
      </c>
      <c r="L3474">
        <v>63045</v>
      </c>
      <c r="M3474">
        <v>28.32</v>
      </c>
      <c r="N3474">
        <v>5.9</v>
      </c>
      <c r="O3474">
        <v>2</v>
      </c>
      <c r="P3474">
        <f xml:space="preserve"> IF(Stock_Info[[#This Row],[Close Price]] &gt; Stock_Info[[#This Row],[Open Price]], 1, 0)</f>
        <v>1</v>
      </c>
      <c r="Q3474" t="str">
        <f>IF(AND(Stock_Info[[#This Row],[% Deli. Qty to Traded Qty]]&gt;80,Stock_Info[[#This Row],[No. of Trades]]&lt;3000),"Unusual Day","")</f>
        <v/>
      </c>
      <c r="R3474" t="str">
        <f>IF(AND(Stock_Info[[#This Row],[Spread High-Low]] &lt; 10, Stock_Info[[#This Row],[% Deli. Qty to Traded Qty]] &gt; 90), "Good Day", "")</f>
        <v/>
      </c>
    </row>
    <row r="3475" spans="1:18">
      <c r="A3475" t="s">
        <v>53</v>
      </c>
      <c r="B3475" s="1">
        <v>45582</v>
      </c>
      <c r="C3475" s="1" t="str">
        <f>"WEEK" &amp;" " &amp;  INT((DAY(Stock_Info[[#This Row],[Date]])+WEEKDAY(DATE(YEAR(Stock_Info[[#This Row],[Date]]),MONTH(Stock_Info[[#This Row],[Date]]),1))-1)/7)+1</f>
        <v>WEEK 3</v>
      </c>
      <c r="D3475" s="12">
        <v>194.05</v>
      </c>
      <c r="E3475" s="12">
        <v>195.05</v>
      </c>
      <c r="F3475" s="12">
        <v>192.45</v>
      </c>
      <c r="G3475" s="12">
        <v>193.55</v>
      </c>
      <c r="H3475" s="12">
        <v>193.69318192907073</v>
      </c>
      <c r="I3475">
        <v>307433</v>
      </c>
      <c r="J3475">
        <v>2635</v>
      </c>
      <c r="K3475" s="12">
        <v>59547676</v>
      </c>
      <c r="L3475">
        <v>90035</v>
      </c>
      <c r="M3475">
        <v>29.29</v>
      </c>
      <c r="N3475">
        <v>2.6</v>
      </c>
      <c r="O3475">
        <v>-0.5</v>
      </c>
      <c r="P3475">
        <f xml:space="preserve"> IF(Stock_Info[[#This Row],[Close Price]] &gt; Stock_Info[[#This Row],[Open Price]], 1, 0)</f>
        <v>0</v>
      </c>
      <c r="Q3475" t="str">
        <f>IF(AND(Stock_Info[[#This Row],[% Deli. Qty to Traded Qty]]&gt;80,Stock_Info[[#This Row],[No. of Trades]]&lt;3000),"Unusual Day","")</f>
        <v/>
      </c>
      <c r="R3475" t="str">
        <f>IF(AND(Stock_Info[[#This Row],[Spread High-Low]] &lt; 10, Stock_Info[[#This Row],[% Deli. Qty to Traded Qty]] &gt; 90), "Good Day", "")</f>
        <v/>
      </c>
    </row>
    <row r="3476" spans="1:18">
      <c r="A3476" t="s">
        <v>53</v>
      </c>
      <c r="B3476" s="1">
        <v>45581</v>
      </c>
      <c r="C3476" s="1" t="str">
        <f>"WEEK" &amp;" " &amp;  INT((DAY(Stock_Info[[#This Row],[Date]])+WEEKDAY(DATE(YEAR(Stock_Info[[#This Row],[Date]]),MONTH(Stock_Info[[#This Row],[Date]]),1))-1)/7)+1</f>
        <v>WEEK 3</v>
      </c>
      <c r="D3476" s="12">
        <v>197.95</v>
      </c>
      <c r="E3476" s="12">
        <v>198.35</v>
      </c>
      <c r="F3476" s="12">
        <v>193.5</v>
      </c>
      <c r="G3476" s="12">
        <v>194.4</v>
      </c>
      <c r="H3476" s="12">
        <v>195.24541971735059</v>
      </c>
      <c r="I3476">
        <v>234920</v>
      </c>
      <c r="J3476">
        <v>2017</v>
      </c>
      <c r="K3476" s="12">
        <v>45867054</v>
      </c>
      <c r="L3476">
        <v>84625</v>
      </c>
      <c r="M3476">
        <v>36.020000000000003</v>
      </c>
      <c r="N3476">
        <v>4.8499999999999996</v>
      </c>
      <c r="O3476">
        <v>-3.55</v>
      </c>
      <c r="P3476">
        <f xml:space="preserve"> IF(Stock_Info[[#This Row],[Close Price]] &gt; Stock_Info[[#This Row],[Open Price]], 1, 0)</f>
        <v>0</v>
      </c>
      <c r="Q3476" t="str">
        <f>IF(AND(Stock_Info[[#This Row],[% Deli. Qty to Traded Qty]]&gt;80,Stock_Info[[#This Row],[No. of Trades]]&lt;3000),"Unusual Day","")</f>
        <v/>
      </c>
      <c r="R3476" t="str">
        <f>IF(AND(Stock_Info[[#This Row],[Spread High-Low]] &lt; 10, Stock_Info[[#This Row],[% Deli. Qty to Traded Qty]] &gt; 90), "Good Day", "")</f>
        <v/>
      </c>
    </row>
    <row r="3477" spans="1:18">
      <c r="A3477" t="s">
        <v>53</v>
      </c>
      <c r="B3477" s="1">
        <v>45580</v>
      </c>
      <c r="C3477" s="1" t="str">
        <f>"WEEK" &amp;" " &amp;  INT((DAY(Stock_Info[[#This Row],[Date]])+WEEKDAY(DATE(YEAR(Stock_Info[[#This Row],[Date]]),MONTH(Stock_Info[[#This Row],[Date]]),1))-1)/7)+1</f>
        <v>WEEK 3</v>
      </c>
      <c r="D3477" s="12">
        <v>198.25</v>
      </c>
      <c r="E3477" s="12">
        <v>199.75</v>
      </c>
      <c r="F3477" s="12">
        <v>195.55</v>
      </c>
      <c r="G3477" s="12">
        <v>198.55</v>
      </c>
      <c r="H3477" s="12">
        <v>196.97862281999508</v>
      </c>
      <c r="I3477">
        <v>830044</v>
      </c>
      <c r="J3477">
        <v>5116</v>
      </c>
      <c r="K3477" s="12">
        <v>163500924</v>
      </c>
      <c r="L3477">
        <v>439102</v>
      </c>
      <c r="M3477">
        <v>52.9</v>
      </c>
      <c r="N3477">
        <v>4.2</v>
      </c>
      <c r="O3477">
        <v>0.3</v>
      </c>
      <c r="P3477">
        <f xml:space="preserve"> IF(Stock_Info[[#This Row],[Close Price]] &gt; Stock_Info[[#This Row],[Open Price]], 1, 0)</f>
        <v>1</v>
      </c>
      <c r="Q3477" t="str">
        <f>IF(AND(Stock_Info[[#This Row],[% Deli. Qty to Traded Qty]]&gt;80,Stock_Info[[#This Row],[No. of Trades]]&lt;3000),"Unusual Day","")</f>
        <v/>
      </c>
      <c r="R3477" t="str">
        <f>IF(AND(Stock_Info[[#This Row],[Spread High-Low]] &lt; 10, Stock_Info[[#This Row],[% Deli. Qty to Traded Qty]] &gt; 90), "Good Day", "")</f>
        <v/>
      </c>
    </row>
    <row r="3478" spans="1:18">
      <c r="A3478" t="s">
        <v>53</v>
      </c>
      <c r="B3478" s="1">
        <v>45579</v>
      </c>
      <c r="C3478" s="1" t="str">
        <f>"WEEK" &amp;" " &amp;  INT((DAY(Stock_Info[[#This Row],[Date]])+WEEKDAY(DATE(YEAR(Stock_Info[[#This Row],[Date]]),MONTH(Stock_Info[[#This Row],[Date]]),1))-1)/7)+1</f>
        <v>WEEK 3</v>
      </c>
      <c r="D3478" s="12">
        <v>189.4</v>
      </c>
      <c r="E3478" s="12">
        <v>198</v>
      </c>
      <c r="F3478" s="12">
        <v>188.8</v>
      </c>
      <c r="G3478" s="12">
        <v>197</v>
      </c>
      <c r="H3478" s="12">
        <v>193.90072748112465</v>
      </c>
      <c r="I3478">
        <v>980644</v>
      </c>
      <c r="J3478">
        <v>8098</v>
      </c>
      <c r="K3478" s="12">
        <v>190147585</v>
      </c>
      <c r="L3478">
        <v>406879</v>
      </c>
      <c r="M3478">
        <v>41.49</v>
      </c>
      <c r="N3478">
        <v>9.1999999999999993</v>
      </c>
      <c r="O3478">
        <v>7.6</v>
      </c>
      <c r="P3478">
        <f xml:space="preserve"> IF(Stock_Info[[#This Row],[Close Price]] &gt; Stock_Info[[#This Row],[Open Price]], 1, 0)</f>
        <v>1</v>
      </c>
      <c r="Q3478" t="str">
        <f>IF(AND(Stock_Info[[#This Row],[% Deli. Qty to Traded Qty]]&gt;80,Stock_Info[[#This Row],[No. of Trades]]&lt;3000),"Unusual Day","")</f>
        <v/>
      </c>
      <c r="R3478" t="str">
        <f>IF(AND(Stock_Info[[#This Row],[Spread High-Low]] &lt; 10, Stock_Info[[#This Row],[% Deli. Qty to Traded Qty]] &gt; 90), "Good Day", "")</f>
        <v/>
      </c>
    </row>
    <row r="3479" spans="1:18">
      <c r="A3479" t="s">
        <v>53</v>
      </c>
      <c r="B3479" s="1">
        <v>45576</v>
      </c>
      <c r="C3479" s="1" t="str">
        <f>"WEEK" &amp;" " &amp;  INT((DAY(Stock_Info[[#This Row],[Date]])+WEEKDAY(DATE(YEAR(Stock_Info[[#This Row],[Date]]),MONTH(Stock_Info[[#This Row],[Date]]),1))-1)/7)+1</f>
        <v>WEEK 2</v>
      </c>
      <c r="D3479" s="12">
        <v>186.9</v>
      </c>
      <c r="E3479" s="12">
        <v>189.25</v>
      </c>
      <c r="F3479" s="12">
        <v>185.85</v>
      </c>
      <c r="G3479" s="12">
        <v>187.35</v>
      </c>
      <c r="H3479" s="12">
        <v>187.74383544921875</v>
      </c>
      <c r="I3479">
        <v>212992</v>
      </c>
      <c r="J3479">
        <v>2430</v>
      </c>
      <c r="K3479" s="12">
        <v>39987935</v>
      </c>
      <c r="L3479">
        <v>95349</v>
      </c>
      <c r="M3479">
        <v>44.77</v>
      </c>
      <c r="N3479">
        <v>3.4</v>
      </c>
      <c r="O3479">
        <v>0.45</v>
      </c>
      <c r="P3479">
        <f xml:space="preserve"> IF(Stock_Info[[#This Row],[Close Price]] &gt; Stock_Info[[#This Row],[Open Price]], 1, 0)</f>
        <v>1</v>
      </c>
      <c r="Q3479" t="str">
        <f>IF(AND(Stock_Info[[#This Row],[% Deli. Qty to Traded Qty]]&gt;80,Stock_Info[[#This Row],[No. of Trades]]&lt;3000),"Unusual Day","")</f>
        <v/>
      </c>
      <c r="R3479" t="str">
        <f>IF(AND(Stock_Info[[#This Row],[Spread High-Low]] &lt; 10, Stock_Info[[#This Row],[% Deli. Qty to Traded Qty]] &gt; 90), "Good Day", "")</f>
        <v/>
      </c>
    </row>
    <row r="3480" spans="1:18">
      <c r="A3480" t="s">
        <v>53</v>
      </c>
      <c r="B3480" s="1">
        <v>45575</v>
      </c>
      <c r="C3480" s="1" t="str">
        <f>"WEEK" &amp;" " &amp;  INT((DAY(Stock_Info[[#This Row],[Date]])+WEEKDAY(DATE(YEAR(Stock_Info[[#This Row],[Date]]),MONTH(Stock_Info[[#This Row],[Date]]),1))-1)/7)+1</f>
        <v>WEEK 2</v>
      </c>
      <c r="D3480" s="12">
        <v>186.95</v>
      </c>
      <c r="E3480" s="12">
        <v>187.3</v>
      </c>
      <c r="F3480" s="12">
        <v>185</v>
      </c>
      <c r="G3480" s="12">
        <v>185.7</v>
      </c>
      <c r="H3480" s="12">
        <v>186.14807990945701</v>
      </c>
      <c r="I3480">
        <v>151972</v>
      </c>
      <c r="J3480">
        <v>1895</v>
      </c>
      <c r="K3480" s="12">
        <v>28289296</v>
      </c>
      <c r="L3480">
        <v>54660</v>
      </c>
      <c r="M3480">
        <v>35.97</v>
      </c>
      <c r="N3480">
        <v>2.2999999999999998</v>
      </c>
      <c r="O3480">
        <v>-1.25</v>
      </c>
      <c r="P3480">
        <f xml:space="preserve"> IF(Stock_Info[[#This Row],[Close Price]] &gt; Stock_Info[[#This Row],[Open Price]], 1, 0)</f>
        <v>0</v>
      </c>
      <c r="Q3480" t="str">
        <f>IF(AND(Stock_Info[[#This Row],[% Deli. Qty to Traded Qty]]&gt;80,Stock_Info[[#This Row],[No. of Trades]]&lt;3000),"Unusual Day","")</f>
        <v/>
      </c>
      <c r="R3480" t="str">
        <f>IF(AND(Stock_Info[[#This Row],[Spread High-Low]] &lt; 10, Stock_Info[[#This Row],[% Deli. Qty to Traded Qty]] &gt; 90), "Good Day", "")</f>
        <v/>
      </c>
    </row>
    <row r="3481" spans="1:18">
      <c r="A3481" t="s">
        <v>53</v>
      </c>
      <c r="B3481" s="1">
        <v>45574</v>
      </c>
      <c r="C3481" s="1" t="str">
        <f>"WEEK" &amp;" " &amp;  INT((DAY(Stock_Info[[#This Row],[Date]])+WEEKDAY(DATE(YEAR(Stock_Info[[#This Row],[Date]]),MONTH(Stock_Info[[#This Row],[Date]]),1))-1)/7)+1</f>
        <v>WEEK 2</v>
      </c>
      <c r="D3481" s="12">
        <v>188.9</v>
      </c>
      <c r="E3481" s="12">
        <v>189</v>
      </c>
      <c r="F3481" s="12">
        <v>184.55</v>
      </c>
      <c r="G3481" s="12">
        <v>185.95</v>
      </c>
      <c r="H3481" s="12">
        <v>186.22087389235671</v>
      </c>
      <c r="I3481">
        <v>435271</v>
      </c>
      <c r="J3481">
        <v>4752</v>
      </c>
      <c r="K3481" s="12">
        <v>81056546</v>
      </c>
      <c r="L3481">
        <v>148761</v>
      </c>
      <c r="M3481">
        <v>34.18</v>
      </c>
      <c r="N3481">
        <v>4.45</v>
      </c>
      <c r="O3481">
        <v>-2.95</v>
      </c>
      <c r="P3481">
        <f xml:space="preserve"> IF(Stock_Info[[#This Row],[Close Price]] &gt; Stock_Info[[#This Row],[Open Price]], 1, 0)</f>
        <v>0</v>
      </c>
      <c r="Q3481" t="str">
        <f>IF(AND(Stock_Info[[#This Row],[% Deli. Qty to Traded Qty]]&gt;80,Stock_Info[[#This Row],[No. of Trades]]&lt;3000),"Unusual Day","")</f>
        <v/>
      </c>
      <c r="R3481" t="str">
        <f>IF(AND(Stock_Info[[#This Row],[Spread High-Low]] &lt; 10, Stock_Info[[#This Row],[% Deli. Qty to Traded Qty]] &gt; 90), "Good Day", "")</f>
        <v/>
      </c>
    </row>
    <row r="3482" spans="1:18">
      <c r="A3482" t="s">
        <v>53</v>
      </c>
      <c r="B3482" s="1">
        <v>45573</v>
      </c>
      <c r="C3482" s="1" t="str">
        <f>"WEEK" &amp;" " &amp;  INT((DAY(Stock_Info[[#This Row],[Date]])+WEEKDAY(DATE(YEAR(Stock_Info[[#This Row],[Date]]),MONTH(Stock_Info[[#This Row],[Date]]),1))-1)/7)+1</f>
        <v>WEEK 2</v>
      </c>
      <c r="D3482" s="12">
        <v>183.05</v>
      </c>
      <c r="E3482" s="12">
        <v>189</v>
      </c>
      <c r="F3482" s="12">
        <v>182.5</v>
      </c>
      <c r="G3482" s="12">
        <v>188</v>
      </c>
      <c r="H3482" s="12">
        <v>186.82498338366818</v>
      </c>
      <c r="I3482">
        <v>343036</v>
      </c>
      <c r="J3482">
        <v>2119</v>
      </c>
      <c r="K3482" s="12">
        <v>64087695</v>
      </c>
      <c r="L3482">
        <v>57747</v>
      </c>
      <c r="M3482">
        <v>16.829999999999998</v>
      </c>
      <c r="N3482">
        <v>6.5</v>
      </c>
      <c r="O3482">
        <v>4.95</v>
      </c>
      <c r="P3482">
        <f xml:space="preserve"> IF(Stock_Info[[#This Row],[Close Price]] &gt; Stock_Info[[#This Row],[Open Price]], 1, 0)</f>
        <v>1</v>
      </c>
      <c r="Q3482" t="str">
        <f>IF(AND(Stock_Info[[#This Row],[% Deli. Qty to Traded Qty]]&gt;80,Stock_Info[[#This Row],[No. of Trades]]&lt;3000),"Unusual Day","")</f>
        <v/>
      </c>
      <c r="R3482" t="str">
        <f>IF(AND(Stock_Info[[#This Row],[Spread High-Low]] &lt; 10, Stock_Info[[#This Row],[% Deli. Qty to Traded Qty]] &gt; 90), "Good Day", "")</f>
        <v/>
      </c>
    </row>
    <row r="3483" spans="1:18">
      <c r="A3483" t="s">
        <v>53</v>
      </c>
      <c r="B3483" s="1">
        <v>45572</v>
      </c>
      <c r="C3483" s="1" t="str">
        <f>"WEEK" &amp;" " &amp;  INT((DAY(Stock_Info[[#This Row],[Date]])+WEEKDAY(DATE(YEAR(Stock_Info[[#This Row],[Date]]),MONTH(Stock_Info[[#This Row],[Date]]),1))-1)/7)+1</f>
        <v>WEEK 2</v>
      </c>
      <c r="D3483" s="12">
        <v>197.4</v>
      </c>
      <c r="E3483" s="12">
        <v>197.4</v>
      </c>
      <c r="F3483" s="12">
        <v>182.7</v>
      </c>
      <c r="G3483" s="12">
        <v>184</v>
      </c>
      <c r="H3483" s="12">
        <v>186.11421393227974</v>
      </c>
      <c r="I3483">
        <v>1617596</v>
      </c>
      <c r="J3483">
        <v>15698</v>
      </c>
      <c r="K3483" s="12">
        <v>301057608</v>
      </c>
      <c r="L3483">
        <v>449813</v>
      </c>
      <c r="M3483">
        <v>27.81</v>
      </c>
      <c r="N3483">
        <v>14.7</v>
      </c>
      <c r="O3483">
        <v>-13.4</v>
      </c>
      <c r="P3483">
        <f xml:space="preserve"> IF(Stock_Info[[#This Row],[Close Price]] &gt; Stock_Info[[#This Row],[Open Price]], 1, 0)</f>
        <v>0</v>
      </c>
      <c r="Q3483" t="str">
        <f>IF(AND(Stock_Info[[#This Row],[% Deli. Qty to Traded Qty]]&gt;80,Stock_Info[[#This Row],[No. of Trades]]&lt;3000),"Unusual Day","")</f>
        <v/>
      </c>
      <c r="R3483" t="str">
        <f>IF(AND(Stock_Info[[#This Row],[Spread High-Low]] &lt; 10, Stock_Info[[#This Row],[% Deli. Qty to Traded Qty]] &gt; 90), "Good Day", "")</f>
        <v/>
      </c>
    </row>
    <row r="3484" spans="1:18">
      <c r="A3484" t="s">
        <v>53</v>
      </c>
      <c r="B3484" s="1">
        <v>45569</v>
      </c>
      <c r="C3484" s="1" t="str">
        <f>"WEEK" &amp;" " &amp;  INT((DAY(Stock_Info[[#This Row],[Date]])+WEEKDAY(DATE(YEAR(Stock_Info[[#This Row],[Date]]),MONTH(Stock_Info[[#This Row],[Date]]),1))-1)/7)+1</f>
        <v>WEEK 1</v>
      </c>
      <c r="D3484" s="12">
        <v>193</v>
      </c>
      <c r="E3484" s="12">
        <v>198.3</v>
      </c>
      <c r="F3484" s="12">
        <v>192.4</v>
      </c>
      <c r="G3484" s="12">
        <v>193.7</v>
      </c>
      <c r="H3484" s="12">
        <v>195.70502391108406</v>
      </c>
      <c r="I3484">
        <v>174187</v>
      </c>
      <c r="J3484">
        <v>1741</v>
      </c>
      <c r="K3484" s="12">
        <v>34089271</v>
      </c>
      <c r="L3484">
        <v>32023</v>
      </c>
      <c r="M3484">
        <v>18.38</v>
      </c>
      <c r="N3484">
        <v>5.9</v>
      </c>
      <c r="O3484">
        <v>0.7</v>
      </c>
      <c r="P3484">
        <f xml:space="preserve"> IF(Stock_Info[[#This Row],[Close Price]] &gt; Stock_Info[[#This Row],[Open Price]], 1, 0)</f>
        <v>1</v>
      </c>
      <c r="Q3484" t="str">
        <f>IF(AND(Stock_Info[[#This Row],[% Deli. Qty to Traded Qty]]&gt;80,Stock_Info[[#This Row],[No. of Trades]]&lt;3000),"Unusual Day","")</f>
        <v/>
      </c>
      <c r="R3484" t="str">
        <f>IF(AND(Stock_Info[[#This Row],[Spread High-Low]] &lt; 10, Stock_Info[[#This Row],[% Deli. Qty to Traded Qty]] &gt; 90), "Good Day", "")</f>
        <v/>
      </c>
    </row>
    <row r="3485" spans="1:18">
      <c r="A3485" t="s">
        <v>53</v>
      </c>
      <c r="B3485" s="1">
        <v>45568</v>
      </c>
      <c r="C3485" s="1" t="str">
        <f>"WEEK" &amp;" " &amp;  INT((DAY(Stock_Info[[#This Row],[Date]])+WEEKDAY(DATE(YEAR(Stock_Info[[#This Row],[Date]]),MONTH(Stock_Info[[#This Row],[Date]]),1))-1)/7)+1</f>
        <v>WEEK 1</v>
      </c>
      <c r="D3485" s="12">
        <v>193.2</v>
      </c>
      <c r="E3485" s="12">
        <v>197.45</v>
      </c>
      <c r="F3485" s="12">
        <v>191.15</v>
      </c>
      <c r="G3485" s="12">
        <v>193.6</v>
      </c>
      <c r="H3485" s="12">
        <v>195.0534258500289</v>
      </c>
      <c r="I3485">
        <v>629508</v>
      </c>
      <c r="J3485">
        <v>3287</v>
      </c>
      <c r="K3485" s="12">
        <v>122787692</v>
      </c>
      <c r="L3485">
        <v>338249</v>
      </c>
      <c r="M3485">
        <v>53.73</v>
      </c>
      <c r="N3485">
        <v>6.3</v>
      </c>
      <c r="O3485">
        <v>0.4</v>
      </c>
      <c r="P3485">
        <f xml:space="preserve"> IF(Stock_Info[[#This Row],[Close Price]] &gt; Stock_Info[[#This Row],[Open Price]], 1, 0)</f>
        <v>1</v>
      </c>
      <c r="Q3485" t="str">
        <f>IF(AND(Stock_Info[[#This Row],[% Deli. Qty to Traded Qty]]&gt;80,Stock_Info[[#This Row],[No. of Trades]]&lt;3000),"Unusual Day","")</f>
        <v/>
      </c>
      <c r="R3485" t="str">
        <f>IF(AND(Stock_Info[[#This Row],[Spread High-Low]] &lt; 10, Stock_Info[[#This Row],[% Deli. Qty to Traded Qty]] &gt; 90), "Good Day", "")</f>
        <v/>
      </c>
    </row>
    <row r="3486" spans="1:18">
      <c r="A3486" t="s">
        <v>53</v>
      </c>
      <c r="B3486" s="1">
        <v>45566</v>
      </c>
      <c r="C3486" s="1" t="str">
        <f>"WEEK" &amp;" " &amp;  INT((DAY(Stock_Info[[#This Row],[Date]])+WEEKDAY(DATE(YEAR(Stock_Info[[#This Row],[Date]]),MONTH(Stock_Info[[#This Row],[Date]]),1))-1)/7)+1</f>
        <v>WEEK 1</v>
      </c>
      <c r="D3486" s="12">
        <v>198.5</v>
      </c>
      <c r="E3486" s="12">
        <v>200</v>
      </c>
      <c r="F3486" s="12">
        <v>196.1</v>
      </c>
      <c r="G3486" s="12">
        <v>197.1</v>
      </c>
      <c r="H3486" s="12">
        <v>198.10055982679185</v>
      </c>
      <c r="I3486">
        <v>425846</v>
      </c>
      <c r="J3486">
        <v>3289</v>
      </c>
      <c r="K3486" s="12">
        <v>84360331</v>
      </c>
      <c r="L3486">
        <v>73950</v>
      </c>
      <c r="M3486">
        <v>17.37</v>
      </c>
      <c r="N3486">
        <v>3.9</v>
      </c>
      <c r="O3486">
        <v>-1.4</v>
      </c>
      <c r="P3486">
        <f xml:space="preserve"> IF(Stock_Info[[#This Row],[Close Price]] &gt; Stock_Info[[#This Row],[Open Price]], 1, 0)</f>
        <v>0</v>
      </c>
      <c r="Q3486" t="str">
        <f>IF(AND(Stock_Info[[#This Row],[% Deli. Qty to Traded Qty]]&gt;80,Stock_Info[[#This Row],[No. of Trades]]&lt;3000),"Unusual Day","")</f>
        <v/>
      </c>
      <c r="R3486" t="str">
        <f>IF(AND(Stock_Info[[#This Row],[Spread High-Low]] &lt; 10, Stock_Info[[#This Row],[% Deli. Qty to Traded Qty]] &gt; 90), "Good Day", "")</f>
        <v/>
      </c>
    </row>
    <row r="3487" spans="1:18">
      <c r="A3487" t="s">
        <v>53</v>
      </c>
      <c r="B3487" s="1">
        <v>45565</v>
      </c>
      <c r="C3487" s="1" t="str">
        <f>"WEEK" &amp;" " &amp;  INT((DAY(Stock_Info[[#This Row],[Date]])+WEEKDAY(DATE(YEAR(Stock_Info[[#This Row],[Date]]),MONTH(Stock_Info[[#This Row],[Date]]),1))-1)/7)+1</f>
        <v>WEEK 5</v>
      </c>
      <c r="D3487" s="12">
        <v>194.45</v>
      </c>
      <c r="E3487" s="12">
        <v>197.65</v>
      </c>
      <c r="F3487" s="12">
        <v>192.95</v>
      </c>
      <c r="G3487" s="12">
        <v>196.7</v>
      </c>
      <c r="H3487" s="12">
        <v>196.01698645210095</v>
      </c>
      <c r="I3487">
        <v>596181</v>
      </c>
      <c r="J3487">
        <v>9189</v>
      </c>
      <c r="K3487" s="12">
        <v>116861603</v>
      </c>
      <c r="L3487">
        <v>140244</v>
      </c>
      <c r="M3487">
        <v>23.52</v>
      </c>
      <c r="N3487">
        <v>4.7</v>
      </c>
      <c r="O3487">
        <v>2.25</v>
      </c>
      <c r="P3487">
        <f xml:space="preserve"> IF(Stock_Info[[#This Row],[Close Price]] &gt; Stock_Info[[#This Row],[Open Price]], 1, 0)</f>
        <v>1</v>
      </c>
      <c r="Q3487" t="str">
        <f>IF(AND(Stock_Info[[#This Row],[% Deli. Qty to Traded Qty]]&gt;80,Stock_Info[[#This Row],[No. of Trades]]&lt;3000),"Unusual Day","")</f>
        <v/>
      </c>
      <c r="R3487" t="str">
        <f>IF(AND(Stock_Info[[#This Row],[Spread High-Low]] &lt; 10, Stock_Info[[#This Row],[% Deli. Qty to Traded Qty]] &gt; 90), "Good Day", "")</f>
        <v/>
      </c>
    </row>
    <row r="3488" spans="1:18">
      <c r="A3488" t="s">
        <v>53</v>
      </c>
      <c r="B3488" s="1">
        <v>45562</v>
      </c>
      <c r="C3488" s="1" t="str">
        <f>"WEEK" &amp;" " &amp;  INT((DAY(Stock_Info[[#This Row],[Date]])+WEEKDAY(DATE(YEAR(Stock_Info[[#This Row],[Date]]),MONTH(Stock_Info[[#This Row],[Date]]),1))-1)/7)+1</f>
        <v>WEEK 4</v>
      </c>
      <c r="D3488" s="12">
        <v>192.5</v>
      </c>
      <c r="E3488" s="12">
        <v>195.45</v>
      </c>
      <c r="F3488" s="12">
        <v>191.05</v>
      </c>
      <c r="G3488" s="12">
        <v>193.5</v>
      </c>
      <c r="H3488" s="12">
        <v>193.66200611618217</v>
      </c>
      <c r="I3488">
        <v>474479</v>
      </c>
      <c r="J3488">
        <v>4013</v>
      </c>
      <c r="K3488" s="12">
        <v>91888555</v>
      </c>
      <c r="L3488">
        <v>256130</v>
      </c>
      <c r="M3488">
        <v>53.98</v>
      </c>
      <c r="N3488">
        <v>4.4000000000000004</v>
      </c>
      <c r="O3488">
        <v>1</v>
      </c>
      <c r="P3488">
        <f xml:space="preserve"> IF(Stock_Info[[#This Row],[Close Price]] &gt; Stock_Info[[#This Row],[Open Price]], 1, 0)</f>
        <v>1</v>
      </c>
      <c r="Q3488" t="str">
        <f>IF(AND(Stock_Info[[#This Row],[% Deli. Qty to Traded Qty]]&gt;80,Stock_Info[[#This Row],[No. of Trades]]&lt;3000),"Unusual Day","")</f>
        <v/>
      </c>
      <c r="R3488" t="str">
        <f>IF(AND(Stock_Info[[#This Row],[Spread High-Low]] &lt; 10, Stock_Info[[#This Row],[% Deli. Qty to Traded Qty]] &gt; 90), "Good Day", "")</f>
        <v/>
      </c>
    </row>
    <row r="3489" spans="1:18">
      <c r="A3489" t="s">
        <v>53</v>
      </c>
      <c r="B3489" s="1">
        <v>45561</v>
      </c>
      <c r="C3489" s="1" t="str">
        <f>"WEEK" &amp;" " &amp;  INT((DAY(Stock_Info[[#This Row],[Date]])+WEEKDAY(DATE(YEAR(Stock_Info[[#This Row],[Date]]),MONTH(Stock_Info[[#This Row],[Date]]),1))-1)/7)+1</f>
        <v>WEEK 4</v>
      </c>
      <c r="D3489" s="12">
        <v>192.75</v>
      </c>
      <c r="E3489" s="12">
        <v>194.3</v>
      </c>
      <c r="F3489" s="12">
        <v>190.8</v>
      </c>
      <c r="G3489" s="12">
        <v>192.6</v>
      </c>
      <c r="H3489" s="12">
        <v>192.8863105686082</v>
      </c>
      <c r="I3489">
        <v>869386</v>
      </c>
      <c r="J3489">
        <v>6442</v>
      </c>
      <c r="K3489" s="12">
        <v>167692658</v>
      </c>
      <c r="L3489">
        <v>531758</v>
      </c>
      <c r="M3489">
        <v>61.16</v>
      </c>
      <c r="N3489">
        <v>3.5</v>
      </c>
      <c r="O3489">
        <v>-0.15</v>
      </c>
      <c r="P3489">
        <f xml:space="preserve"> IF(Stock_Info[[#This Row],[Close Price]] &gt; Stock_Info[[#This Row],[Open Price]], 1, 0)</f>
        <v>0</v>
      </c>
      <c r="Q3489" t="str">
        <f>IF(AND(Stock_Info[[#This Row],[% Deli. Qty to Traded Qty]]&gt;80,Stock_Info[[#This Row],[No. of Trades]]&lt;3000),"Unusual Day","")</f>
        <v/>
      </c>
      <c r="R3489" t="str">
        <f>IF(AND(Stock_Info[[#This Row],[Spread High-Low]] &lt; 10, Stock_Info[[#This Row],[% Deli. Qty to Traded Qty]] &gt; 90), "Good Day", "")</f>
        <v/>
      </c>
    </row>
    <row r="3490" spans="1:18">
      <c r="A3490" t="s">
        <v>53</v>
      </c>
      <c r="B3490" s="1">
        <v>45560</v>
      </c>
      <c r="C3490" s="1" t="str">
        <f>"WEEK" &amp;" " &amp;  INT((DAY(Stock_Info[[#This Row],[Date]])+WEEKDAY(DATE(YEAR(Stock_Info[[#This Row],[Date]]),MONTH(Stock_Info[[#This Row],[Date]]),1))-1)/7)+1</f>
        <v>WEEK 4</v>
      </c>
      <c r="D3490" s="12">
        <v>191.3</v>
      </c>
      <c r="E3490" s="12">
        <v>193.7</v>
      </c>
      <c r="F3490" s="12">
        <v>188.65</v>
      </c>
      <c r="G3490" s="12">
        <v>192.75</v>
      </c>
      <c r="H3490" s="12">
        <v>191.47344719056218</v>
      </c>
      <c r="I3490">
        <v>280234</v>
      </c>
      <c r="J3490">
        <v>2901</v>
      </c>
      <c r="K3490" s="12">
        <v>53657370</v>
      </c>
      <c r="L3490">
        <v>135112</v>
      </c>
      <c r="M3490">
        <v>48.21</v>
      </c>
      <c r="N3490">
        <v>5.05</v>
      </c>
      <c r="O3490">
        <v>1.45</v>
      </c>
      <c r="P3490">
        <f xml:space="preserve"> IF(Stock_Info[[#This Row],[Close Price]] &gt; Stock_Info[[#This Row],[Open Price]], 1, 0)</f>
        <v>1</v>
      </c>
      <c r="Q3490" t="str">
        <f>IF(AND(Stock_Info[[#This Row],[% Deli. Qty to Traded Qty]]&gt;80,Stock_Info[[#This Row],[No. of Trades]]&lt;3000),"Unusual Day","")</f>
        <v/>
      </c>
      <c r="R3490" t="str">
        <f>IF(AND(Stock_Info[[#This Row],[Spread High-Low]] &lt; 10, Stock_Info[[#This Row],[% Deli. Qty to Traded Qty]] &gt; 90), "Good Day", "")</f>
        <v/>
      </c>
    </row>
    <row r="3491" spans="1:18">
      <c r="A3491" t="s">
        <v>53</v>
      </c>
      <c r="B3491" s="1">
        <v>45559</v>
      </c>
      <c r="C3491" s="1" t="str">
        <f>"WEEK" &amp;" " &amp;  INT((DAY(Stock_Info[[#This Row],[Date]])+WEEKDAY(DATE(YEAR(Stock_Info[[#This Row],[Date]]),MONTH(Stock_Info[[#This Row],[Date]]),1))-1)/7)+1</f>
        <v>WEEK 4</v>
      </c>
      <c r="D3491" s="12">
        <v>187.95</v>
      </c>
      <c r="E3491" s="12">
        <v>191.85</v>
      </c>
      <c r="F3491" s="12">
        <v>186.25</v>
      </c>
      <c r="G3491" s="12">
        <v>190.65</v>
      </c>
      <c r="H3491" s="12">
        <v>189.7298367371198</v>
      </c>
      <c r="I3491">
        <v>218727</v>
      </c>
      <c r="J3491">
        <v>1845</v>
      </c>
      <c r="K3491" s="12">
        <v>41499038</v>
      </c>
      <c r="L3491">
        <v>68955</v>
      </c>
      <c r="M3491">
        <v>31.53</v>
      </c>
      <c r="N3491">
        <v>5.6</v>
      </c>
      <c r="O3491">
        <v>2.7</v>
      </c>
      <c r="P3491">
        <f xml:space="preserve"> IF(Stock_Info[[#This Row],[Close Price]] &gt; Stock_Info[[#This Row],[Open Price]], 1, 0)</f>
        <v>1</v>
      </c>
      <c r="Q3491" t="str">
        <f>IF(AND(Stock_Info[[#This Row],[% Deli. Qty to Traded Qty]]&gt;80,Stock_Info[[#This Row],[No. of Trades]]&lt;3000),"Unusual Day","")</f>
        <v/>
      </c>
      <c r="R3491" t="str">
        <f>IF(AND(Stock_Info[[#This Row],[Spread High-Low]] &lt; 10, Stock_Info[[#This Row],[% Deli. Qty to Traded Qty]] &gt; 90), "Good Day", "")</f>
        <v/>
      </c>
    </row>
    <row r="3492" spans="1:18">
      <c r="A3492" t="s">
        <v>53</v>
      </c>
      <c r="B3492" s="1">
        <v>45558</v>
      </c>
      <c r="C3492" s="1" t="str">
        <f>"WEEK" &amp;" " &amp;  INT((DAY(Stock_Info[[#This Row],[Date]])+WEEKDAY(DATE(YEAR(Stock_Info[[#This Row],[Date]]),MONTH(Stock_Info[[#This Row],[Date]]),1))-1)/7)+1</f>
        <v>WEEK 4</v>
      </c>
      <c r="D3492" s="12">
        <v>187</v>
      </c>
      <c r="E3492" s="12">
        <v>188.5</v>
      </c>
      <c r="F3492" s="12">
        <v>184.8</v>
      </c>
      <c r="G3492" s="12">
        <v>187.6</v>
      </c>
      <c r="H3492" s="12">
        <v>187.31754202098728</v>
      </c>
      <c r="I3492">
        <v>527653</v>
      </c>
      <c r="J3492">
        <v>5769</v>
      </c>
      <c r="K3492" s="12">
        <v>98838663</v>
      </c>
      <c r="L3492">
        <v>170183</v>
      </c>
      <c r="M3492">
        <v>32.25</v>
      </c>
      <c r="N3492">
        <v>3.7</v>
      </c>
      <c r="O3492">
        <v>0.6</v>
      </c>
      <c r="P3492">
        <f xml:space="preserve"> IF(Stock_Info[[#This Row],[Close Price]] &gt; Stock_Info[[#This Row],[Open Price]], 1, 0)</f>
        <v>1</v>
      </c>
      <c r="Q3492" t="str">
        <f>IF(AND(Stock_Info[[#This Row],[% Deli. Qty to Traded Qty]]&gt;80,Stock_Info[[#This Row],[No. of Trades]]&lt;3000),"Unusual Day","")</f>
        <v/>
      </c>
      <c r="R3492" t="str">
        <f>IF(AND(Stock_Info[[#This Row],[Spread High-Low]] &lt; 10, Stock_Info[[#This Row],[% Deli. Qty to Traded Qty]] &gt; 90), "Good Day", "")</f>
        <v/>
      </c>
    </row>
    <row r="3493" spans="1:18">
      <c r="A3493" t="s">
        <v>53</v>
      </c>
      <c r="B3493" s="1">
        <v>45555</v>
      </c>
      <c r="C3493" s="1" t="str">
        <f>"WEEK" &amp;" " &amp;  INT((DAY(Stock_Info[[#This Row],[Date]])+WEEKDAY(DATE(YEAR(Stock_Info[[#This Row],[Date]]),MONTH(Stock_Info[[#This Row],[Date]]),1))-1)/7)+1</f>
        <v>WEEK 3</v>
      </c>
      <c r="D3493" s="12">
        <v>188.65</v>
      </c>
      <c r="E3493" s="12">
        <v>188.95</v>
      </c>
      <c r="F3493" s="12">
        <v>184.65</v>
      </c>
      <c r="G3493" s="12">
        <v>185.05</v>
      </c>
      <c r="H3493" s="12">
        <v>186.49392928912104</v>
      </c>
      <c r="I3493">
        <v>273197</v>
      </c>
      <c r="J3493">
        <v>3572</v>
      </c>
      <c r="K3493" s="12">
        <v>50949582</v>
      </c>
      <c r="L3493">
        <v>88793</v>
      </c>
      <c r="M3493">
        <v>32.5</v>
      </c>
      <c r="N3493">
        <v>4.3</v>
      </c>
      <c r="O3493">
        <v>-3.6</v>
      </c>
      <c r="P3493">
        <f xml:space="preserve"> IF(Stock_Info[[#This Row],[Close Price]] &gt; Stock_Info[[#This Row],[Open Price]], 1, 0)</f>
        <v>0</v>
      </c>
      <c r="Q3493" t="str">
        <f>IF(AND(Stock_Info[[#This Row],[% Deli. Qty to Traded Qty]]&gt;80,Stock_Info[[#This Row],[No. of Trades]]&lt;3000),"Unusual Day","")</f>
        <v/>
      </c>
      <c r="R3493" t="str">
        <f>IF(AND(Stock_Info[[#This Row],[Spread High-Low]] &lt; 10, Stock_Info[[#This Row],[% Deli. Qty to Traded Qty]] &gt; 90), "Good Day", "")</f>
        <v/>
      </c>
    </row>
    <row r="3494" spans="1:18">
      <c r="A3494" t="s">
        <v>53</v>
      </c>
      <c r="B3494" s="1">
        <v>45554</v>
      </c>
      <c r="C3494" s="1" t="str">
        <f>"WEEK" &amp;" " &amp;  INT((DAY(Stock_Info[[#This Row],[Date]])+WEEKDAY(DATE(YEAR(Stock_Info[[#This Row],[Date]]),MONTH(Stock_Info[[#This Row],[Date]]),1))-1)/7)+1</f>
        <v>WEEK 3</v>
      </c>
      <c r="D3494" s="12">
        <v>186.7</v>
      </c>
      <c r="E3494" s="12">
        <v>187.8</v>
      </c>
      <c r="F3494" s="12">
        <v>182.45</v>
      </c>
      <c r="G3494" s="12">
        <v>186.3</v>
      </c>
      <c r="H3494" s="12">
        <v>185.2601025674316</v>
      </c>
      <c r="I3494">
        <v>123236</v>
      </c>
      <c r="J3494">
        <v>1400</v>
      </c>
      <c r="K3494" s="12">
        <v>22830714</v>
      </c>
      <c r="L3494">
        <v>29591</v>
      </c>
      <c r="M3494">
        <v>24.01</v>
      </c>
      <c r="N3494">
        <v>5.35</v>
      </c>
      <c r="O3494">
        <v>-0.4</v>
      </c>
      <c r="P3494">
        <f xml:space="preserve"> IF(Stock_Info[[#This Row],[Close Price]] &gt; Stock_Info[[#This Row],[Open Price]], 1, 0)</f>
        <v>0</v>
      </c>
      <c r="Q3494" t="str">
        <f>IF(AND(Stock_Info[[#This Row],[% Deli. Qty to Traded Qty]]&gt;80,Stock_Info[[#This Row],[No. of Trades]]&lt;3000),"Unusual Day","")</f>
        <v/>
      </c>
      <c r="R3494" t="str">
        <f>IF(AND(Stock_Info[[#This Row],[Spread High-Low]] &lt; 10, Stock_Info[[#This Row],[% Deli. Qty to Traded Qty]] &gt; 90), "Good Day", "")</f>
        <v/>
      </c>
    </row>
    <row r="3495" spans="1:18">
      <c r="A3495" t="s">
        <v>53</v>
      </c>
      <c r="B3495" s="1">
        <v>45553</v>
      </c>
      <c r="C3495" s="1" t="str">
        <f>"WEEK" &amp;" " &amp;  INT((DAY(Stock_Info[[#This Row],[Date]])+WEEKDAY(DATE(YEAR(Stock_Info[[#This Row],[Date]]),MONTH(Stock_Info[[#This Row],[Date]]),1))-1)/7)+1</f>
        <v>WEEK 3</v>
      </c>
      <c r="D3495" s="12">
        <v>183.1</v>
      </c>
      <c r="E3495" s="12">
        <v>187.25</v>
      </c>
      <c r="F3495" s="12">
        <v>183.1</v>
      </c>
      <c r="G3495" s="12">
        <v>185.75</v>
      </c>
      <c r="H3495" s="12">
        <v>185.72516123926721</v>
      </c>
      <c r="I3495">
        <v>176911</v>
      </c>
      <c r="J3495">
        <v>1856</v>
      </c>
      <c r="K3495" s="12">
        <v>32856824</v>
      </c>
      <c r="L3495">
        <v>60507</v>
      </c>
      <c r="M3495">
        <v>34.200000000000003</v>
      </c>
      <c r="N3495">
        <v>4.1500000000000004</v>
      </c>
      <c r="O3495">
        <v>2.65</v>
      </c>
      <c r="P3495">
        <f xml:space="preserve"> IF(Stock_Info[[#This Row],[Close Price]] &gt; Stock_Info[[#This Row],[Open Price]], 1, 0)</f>
        <v>1</v>
      </c>
      <c r="Q3495" t="str">
        <f>IF(AND(Stock_Info[[#This Row],[% Deli. Qty to Traded Qty]]&gt;80,Stock_Info[[#This Row],[No. of Trades]]&lt;3000),"Unusual Day","")</f>
        <v/>
      </c>
      <c r="R3495" t="str">
        <f>IF(AND(Stock_Info[[#This Row],[Spread High-Low]] &lt; 10, Stock_Info[[#This Row],[% Deli. Qty to Traded Qty]] &gt; 90), "Good Day", "")</f>
        <v/>
      </c>
    </row>
    <row r="3496" spans="1:18">
      <c r="A3496" t="s">
        <v>53</v>
      </c>
      <c r="B3496" s="1">
        <v>45552</v>
      </c>
      <c r="C3496" s="1" t="str">
        <f>"WEEK" &amp;" " &amp;  INT((DAY(Stock_Info[[#This Row],[Date]])+WEEKDAY(DATE(YEAR(Stock_Info[[#This Row],[Date]]),MONTH(Stock_Info[[#This Row],[Date]]),1))-1)/7)+1</f>
        <v>WEEK 3</v>
      </c>
      <c r="D3496" s="12">
        <v>184.7</v>
      </c>
      <c r="E3496" s="12">
        <v>185.2</v>
      </c>
      <c r="F3496" s="12">
        <v>183.05</v>
      </c>
      <c r="G3496" s="12">
        <v>184.3</v>
      </c>
      <c r="H3496" s="12">
        <v>184.14909475470671</v>
      </c>
      <c r="I3496">
        <v>157913</v>
      </c>
      <c r="J3496">
        <v>2625</v>
      </c>
      <c r="K3496" s="12">
        <v>29079536</v>
      </c>
      <c r="L3496">
        <v>75930</v>
      </c>
      <c r="M3496">
        <v>48.08</v>
      </c>
      <c r="N3496">
        <v>2.15</v>
      </c>
      <c r="O3496">
        <v>-0.4</v>
      </c>
      <c r="P3496">
        <f xml:space="preserve"> IF(Stock_Info[[#This Row],[Close Price]] &gt; Stock_Info[[#This Row],[Open Price]], 1, 0)</f>
        <v>0</v>
      </c>
      <c r="Q3496" t="str">
        <f>IF(AND(Stock_Info[[#This Row],[% Deli. Qty to Traded Qty]]&gt;80,Stock_Info[[#This Row],[No. of Trades]]&lt;3000),"Unusual Day","")</f>
        <v/>
      </c>
      <c r="R3496" t="str">
        <f>IF(AND(Stock_Info[[#This Row],[Spread High-Low]] &lt; 10, Stock_Info[[#This Row],[% Deli. Qty to Traded Qty]] &gt; 90), "Good Day", "")</f>
        <v/>
      </c>
    </row>
    <row r="3497" spans="1:18">
      <c r="A3497" t="s">
        <v>53</v>
      </c>
      <c r="B3497" s="1">
        <v>45551</v>
      </c>
      <c r="C3497" s="1" t="str">
        <f>"WEEK" &amp;" " &amp;  INT((DAY(Stock_Info[[#This Row],[Date]])+WEEKDAY(DATE(YEAR(Stock_Info[[#This Row],[Date]]),MONTH(Stock_Info[[#This Row],[Date]]),1))-1)/7)+1</f>
        <v>WEEK 3</v>
      </c>
      <c r="D3497" s="12">
        <v>187.95</v>
      </c>
      <c r="E3497" s="12">
        <v>188.05</v>
      </c>
      <c r="F3497" s="12">
        <v>184.25</v>
      </c>
      <c r="G3497" s="12">
        <v>184.7</v>
      </c>
      <c r="H3497" s="12">
        <v>185.16967054630928</v>
      </c>
      <c r="I3497">
        <v>395655</v>
      </c>
      <c r="J3497">
        <v>6601</v>
      </c>
      <c r="K3497" s="12">
        <v>73263306</v>
      </c>
      <c r="L3497">
        <v>61680</v>
      </c>
      <c r="M3497">
        <v>15.59</v>
      </c>
      <c r="N3497">
        <v>3.8</v>
      </c>
      <c r="O3497">
        <v>-3.25</v>
      </c>
      <c r="P3497">
        <f xml:space="preserve"> IF(Stock_Info[[#This Row],[Close Price]] &gt; Stock_Info[[#This Row],[Open Price]], 1, 0)</f>
        <v>0</v>
      </c>
      <c r="Q3497" t="str">
        <f>IF(AND(Stock_Info[[#This Row],[% Deli. Qty to Traded Qty]]&gt;80,Stock_Info[[#This Row],[No. of Trades]]&lt;3000),"Unusual Day","")</f>
        <v/>
      </c>
      <c r="R3497" t="str">
        <f>IF(AND(Stock_Info[[#This Row],[Spread High-Low]] &lt; 10, Stock_Info[[#This Row],[% Deli. Qty to Traded Qty]] &gt; 90), "Good Day", "")</f>
        <v/>
      </c>
    </row>
    <row r="3498" spans="1:18">
      <c r="A3498" t="s">
        <v>53</v>
      </c>
      <c r="B3498" s="1">
        <v>45548</v>
      </c>
      <c r="C3498" s="1" t="str">
        <f>"WEEK" &amp;" " &amp;  INT((DAY(Stock_Info[[#This Row],[Date]])+WEEKDAY(DATE(YEAR(Stock_Info[[#This Row],[Date]]),MONTH(Stock_Info[[#This Row],[Date]]),1))-1)/7)+1</f>
        <v>WEEK 2</v>
      </c>
      <c r="D3498" s="12">
        <v>184</v>
      </c>
      <c r="E3498" s="12">
        <v>187.75</v>
      </c>
      <c r="F3498" s="12">
        <v>183.6</v>
      </c>
      <c r="G3498" s="12">
        <v>186.5</v>
      </c>
      <c r="H3498" s="12">
        <v>186.37389991112417</v>
      </c>
      <c r="I3498">
        <v>149647</v>
      </c>
      <c r="J3498">
        <v>2013</v>
      </c>
      <c r="K3498" s="12">
        <v>27890295</v>
      </c>
      <c r="L3498">
        <v>55712</v>
      </c>
      <c r="M3498">
        <v>37.229999999999997</v>
      </c>
      <c r="N3498">
        <v>4.1500000000000004</v>
      </c>
      <c r="O3498">
        <v>2.5</v>
      </c>
      <c r="P3498">
        <f xml:space="preserve"> IF(Stock_Info[[#This Row],[Close Price]] &gt; Stock_Info[[#This Row],[Open Price]], 1, 0)</f>
        <v>1</v>
      </c>
      <c r="Q3498" t="str">
        <f>IF(AND(Stock_Info[[#This Row],[% Deli. Qty to Traded Qty]]&gt;80,Stock_Info[[#This Row],[No. of Trades]]&lt;3000),"Unusual Day","")</f>
        <v/>
      </c>
      <c r="R3498" t="str">
        <f>IF(AND(Stock_Info[[#This Row],[Spread High-Low]] &lt; 10, Stock_Info[[#This Row],[% Deli. Qty to Traded Qty]] &gt; 90), "Good Day", "")</f>
        <v/>
      </c>
    </row>
    <row r="3499" spans="1:18">
      <c r="A3499" t="s">
        <v>53</v>
      </c>
      <c r="B3499" s="1">
        <v>45547</v>
      </c>
      <c r="C3499" s="1" t="str">
        <f>"WEEK" &amp;" " &amp;  INT((DAY(Stock_Info[[#This Row],[Date]])+WEEKDAY(DATE(YEAR(Stock_Info[[#This Row],[Date]]),MONTH(Stock_Info[[#This Row],[Date]]),1))-1)/7)+1</f>
        <v>WEEK 2</v>
      </c>
      <c r="D3499" s="12">
        <v>184.5</v>
      </c>
      <c r="E3499" s="12">
        <v>184.7</v>
      </c>
      <c r="F3499" s="12">
        <v>181.8</v>
      </c>
      <c r="G3499" s="12">
        <v>183.5</v>
      </c>
      <c r="H3499" s="12">
        <v>182.89515375900109</v>
      </c>
      <c r="I3499">
        <v>210947</v>
      </c>
      <c r="J3499">
        <v>3661</v>
      </c>
      <c r="K3499" s="12">
        <v>38581184</v>
      </c>
      <c r="L3499">
        <v>85007</v>
      </c>
      <c r="M3499">
        <v>40.299999999999997</v>
      </c>
      <c r="N3499">
        <v>2.9</v>
      </c>
      <c r="O3499">
        <v>-1</v>
      </c>
      <c r="P3499">
        <f xml:space="preserve"> IF(Stock_Info[[#This Row],[Close Price]] &gt; Stock_Info[[#This Row],[Open Price]], 1, 0)</f>
        <v>0</v>
      </c>
      <c r="Q3499" t="str">
        <f>IF(AND(Stock_Info[[#This Row],[% Deli. Qty to Traded Qty]]&gt;80,Stock_Info[[#This Row],[No. of Trades]]&lt;3000),"Unusual Day","")</f>
        <v/>
      </c>
      <c r="R3499" t="str">
        <f>IF(AND(Stock_Info[[#This Row],[Spread High-Low]] &lt; 10, Stock_Info[[#This Row],[% Deli. Qty to Traded Qty]] &gt; 90), "Good Day", "")</f>
        <v/>
      </c>
    </row>
    <row r="3500" spans="1:18">
      <c r="A3500" t="s">
        <v>53</v>
      </c>
      <c r="B3500" s="1">
        <v>45546</v>
      </c>
      <c r="C3500" s="1" t="str">
        <f>"WEEK" &amp;" " &amp;  INT((DAY(Stock_Info[[#This Row],[Date]])+WEEKDAY(DATE(YEAR(Stock_Info[[#This Row],[Date]]),MONTH(Stock_Info[[#This Row],[Date]]),1))-1)/7)+1</f>
        <v>WEEK 2</v>
      </c>
      <c r="D3500" s="12">
        <v>186.35</v>
      </c>
      <c r="E3500" s="12">
        <v>186.35</v>
      </c>
      <c r="F3500" s="12">
        <v>182.75</v>
      </c>
      <c r="G3500" s="12">
        <v>183.35</v>
      </c>
      <c r="H3500" s="12">
        <v>184.06784162759689</v>
      </c>
      <c r="I3500">
        <v>92996</v>
      </c>
      <c r="J3500">
        <v>1453</v>
      </c>
      <c r="K3500" s="12">
        <v>17117573</v>
      </c>
      <c r="L3500">
        <v>41212</v>
      </c>
      <c r="M3500">
        <v>44.32</v>
      </c>
      <c r="N3500">
        <v>3.6</v>
      </c>
      <c r="O3500">
        <v>-3</v>
      </c>
      <c r="P3500">
        <f xml:space="preserve"> IF(Stock_Info[[#This Row],[Close Price]] &gt; Stock_Info[[#This Row],[Open Price]], 1, 0)</f>
        <v>0</v>
      </c>
      <c r="Q3500" t="str">
        <f>IF(AND(Stock_Info[[#This Row],[% Deli. Qty to Traded Qty]]&gt;80,Stock_Info[[#This Row],[No. of Trades]]&lt;3000),"Unusual Day","")</f>
        <v/>
      </c>
      <c r="R3500" t="str">
        <f>IF(AND(Stock_Info[[#This Row],[Spread High-Low]] &lt; 10, Stock_Info[[#This Row],[% Deli. Qty to Traded Qty]] &gt; 90), "Good Day", "")</f>
        <v/>
      </c>
    </row>
    <row r="3501" spans="1:18">
      <c r="A3501" t="s">
        <v>53</v>
      </c>
      <c r="B3501" s="1">
        <v>45545</v>
      </c>
      <c r="C3501" s="1" t="str">
        <f>"WEEK" &amp;" " &amp;  INT((DAY(Stock_Info[[#This Row],[Date]])+WEEKDAY(DATE(YEAR(Stock_Info[[#This Row],[Date]]),MONTH(Stock_Info[[#This Row],[Date]]),1))-1)/7)+1</f>
        <v>WEEK 2</v>
      </c>
      <c r="D3501" s="12">
        <v>186.8</v>
      </c>
      <c r="E3501" s="12">
        <v>186.8</v>
      </c>
      <c r="F3501" s="12">
        <v>184.55</v>
      </c>
      <c r="G3501" s="12">
        <v>185.35</v>
      </c>
      <c r="H3501" s="12">
        <v>185.44846092934981</v>
      </c>
      <c r="I3501">
        <v>79561</v>
      </c>
      <c r="J3501">
        <v>1043</v>
      </c>
      <c r="K3501" s="12">
        <v>14754465</v>
      </c>
      <c r="L3501">
        <v>25585</v>
      </c>
      <c r="M3501">
        <v>32.159999999999997</v>
      </c>
      <c r="N3501">
        <v>2.25</v>
      </c>
      <c r="O3501">
        <v>-1.45</v>
      </c>
      <c r="P3501">
        <f xml:space="preserve"> IF(Stock_Info[[#This Row],[Close Price]] &gt; Stock_Info[[#This Row],[Open Price]], 1, 0)</f>
        <v>0</v>
      </c>
      <c r="Q3501" t="str">
        <f>IF(AND(Stock_Info[[#This Row],[% Deli. Qty to Traded Qty]]&gt;80,Stock_Info[[#This Row],[No. of Trades]]&lt;3000),"Unusual Day","")</f>
        <v/>
      </c>
      <c r="R3501" t="str">
        <f>IF(AND(Stock_Info[[#This Row],[Spread High-Low]] &lt; 10, Stock_Info[[#This Row],[% Deli. Qty to Traded Qty]] &gt; 90), "Good Day", "")</f>
        <v/>
      </c>
    </row>
    <row r="3502" spans="1:18">
      <c r="A3502" t="s">
        <v>54</v>
      </c>
      <c r="B3502" s="1">
        <v>45910</v>
      </c>
      <c r="C3502" s="1" t="str">
        <f>"WEEK" &amp;" " &amp;  INT((DAY(Stock_Info[[#This Row],[Date]])+WEEKDAY(DATE(YEAR(Stock_Info[[#This Row],[Date]]),MONTH(Stock_Info[[#This Row],[Date]]),1))-1)/7)+1</f>
        <v>WEEK 2</v>
      </c>
      <c r="D3502" s="12">
        <v>973.8</v>
      </c>
      <c r="E3502" s="12">
        <v>974.35</v>
      </c>
      <c r="F3502" s="12">
        <v>961.75</v>
      </c>
      <c r="G3502" s="12">
        <v>966.05</v>
      </c>
      <c r="H3502" s="12">
        <v>966.25919726683549</v>
      </c>
      <c r="I3502">
        <v>522764</v>
      </c>
      <c r="J3502">
        <v>16908</v>
      </c>
      <c r="K3502" s="12">
        <v>505125523</v>
      </c>
      <c r="N3502">
        <v>12.6</v>
      </c>
      <c r="O3502">
        <v>-7.75</v>
      </c>
      <c r="P3502">
        <f xml:space="preserve"> IF(Stock_Info[[#This Row],[Close Price]] &gt; Stock_Info[[#This Row],[Open Price]], 1, 0)</f>
        <v>0</v>
      </c>
      <c r="Q3502" t="str">
        <f>IF(AND(Stock_Info[[#This Row],[% Deli. Qty to Traded Qty]]&gt;80,Stock_Info[[#This Row],[No. of Trades]]&lt;3000),"Unusual Day","")</f>
        <v/>
      </c>
      <c r="R3502" t="str">
        <f>IF(AND(Stock_Info[[#This Row],[Spread High-Low]] &lt; 10, Stock_Info[[#This Row],[% Deli. Qty to Traded Qty]] &gt; 90), "Good Day", "")</f>
        <v/>
      </c>
    </row>
    <row r="3503" spans="1:18">
      <c r="A3503" t="s">
        <v>54</v>
      </c>
      <c r="B3503" s="1">
        <v>45909</v>
      </c>
      <c r="C3503" s="1" t="str">
        <f>"WEEK" &amp;" " &amp;  INT((DAY(Stock_Info[[#This Row],[Date]])+WEEKDAY(DATE(YEAR(Stock_Info[[#This Row],[Date]]),MONTH(Stock_Info[[#This Row],[Date]]),1))-1)/7)+1</f>
        <v>WEEK 2</v>
      </c>
      <c r="D3503" s="12">
        <v>971</v>
      </c>
      <c r="E3503" s="12">
        <v>974.5</v>
      </c>
      <c r="F3503" s="12">
        <v>963.5</v>
      </c>
      <c r="G3503" s="12">
        <v>964.9</v>
      </c>
      <c r="H3503" s="12">
        <v>968.13260314080378</v>
      </c>
      <c r="I3503">
        <v>375700</v>
      </c>
      <c r="J3503">
        <v>7168</v>
      </c>
      <c r="K3503" s="12">
        <v>363727419</v>
      </c>
      <c r="L3503">
        <v>304088</v>
      </c>
      <c r="M3503">
        <v>80.94</v>
      </c>
      <c r="N3503">
        <v>11</v>
      </c>
      <c r="O3503">
        <v>-6.1</v>
      </c>
      <c r="P3503">
        <f xml:space="preserve"> IF(Stock_Info[[#This Row],[Close Price]] &gt; Stock_Info[[#This Row],[Open Price]], 1, 0)</f>
        <v>0</v>
      </c>
      <c r="Q3503" t="str">
        <f>IF(AND(Stock_Info[[#This Row],[% Deli. Qty to Traded Qty]]&gt;80,Stock_Info[[#This Row],[No. of Trades]]&lt;3000),"Unusual Day","")</f>
        <v/>
      </c>
      <c r="R3503" t="str">
        <f>IF(AND(Stock_Info[[#This Row],[Spread High-Low]] &lt; 10, Stock_Info[[#This Row],[% Deli. Qty to Traded Qty]] &gt; 90), "Good Day", "")</f>
        <v/>
      </c>
    </row>
    <row r="3504" spans="1:18">
      <c r="A3504" t="s">
        <v>54</v>
      </c>
      <c r="B3504" s="1">
        <v>45908</v>
      </c>
      <c r="C3504" s="1" t="str">
        <f>"WEEK" &amp;" " &amp;  INT((DAY(Stock_Info[[#This Row],[Date]])+WEEKDAY(DATE(YEAR(Stock_Info[[#This Row],[Date]]),MONTH(Stock_Info[[#This Row],[Date]]),1))-1)/7)+1</f>
        <v>WEEK 2</v>
      </c>
      <c r="D3504" s="12">
        <v>968.9</v>
      </c>
      <c r="E3504" s="12">
        <v>973.35</v>
      </c>
      <c r="F3504" s="12">
        <v>960.5</v>
      </c>
      <c r="G3504" s="12">
        <v>965.75</v>
      </c>
      <c r="H3504" s="12">
        <v>966.56412244940736</v>
      </c>
      <c r="I3504">
        <v>286257</v>
      </c>
      <c r="J3504">
        <v>9558</v>
      </c>
      <c r="K3504" s="12">
        <v>276685746</v>
      </c>
      <c r="L3504">
        <v>108965</v>
      </c>
      <c r="M3504">
        <v>38.07</v>
      </c>
      <c r="N3504">
        <v>12.85</v>
      </c>
      <c r="O3504">
        <v>-3.15</v>
      </c>
      <c r="P3504">
        <f xml:space="preserve"> IF(Stock_Info[[#This Row],[Close Price]] &gt; Stock_Info[[#This Row],[Open Price]], 1, 0)</f>
        <v>0</v>
      </c>
      <c r="Q3504" t="str">
        <f>IF(AND(Stock_Info[[#This Row],[% Deli. Qty to Traded Qty]]&gt;80,Stock_Info[[#This Row],[No. of Trades]]&lt;3000),"Unusual Day","")</f>
        <v/>
      </c>
      <c r="R3504" t="str">
        <f>IF(AND(Stock_Info[[#This Row],[Spread High-Low]] &lt; 10, Stock_Info[[#This Row],[% Deli. Qty to Traded Qty]] &gt; 90), "Good Day", "")</f>
        <v/>
      </c>
    </row>
    <row r="3505" spans="1:18">
      <c r="A3505" t="s">
        <v>54</v>
      </c>
      <c r="B3505" s="1">
        <v>45905</v>
      </c>
      <c r="C3505" s="1" t="str">
        <f>"WEEK" &amp;" " &amp;  INT((DAY(Stock_Info[[#This Row],[Date]])+WEEKDAY(DATE(YEAR(Stock_Info[[#This Row],[Date]]),MONTH(Stock_Info[[#This Row],[Date]]),1))-1)/7)+1</f>
        <v>WEEK 1</v>
      </c>
      <c r="D3505" s="12">
        <v>967</v>
      </c>
      <c r="E3505" s="12">
        <v>967</v>
      </c>
      <c r="F3505" s="12">
        <v>954.1</v>
      </c>
      <c r="G3505" s="12">
        <v>962.9</v>
      </c>
      <c r="H3505" s="12">
        <v>959.67000052364244</v>
      </c>
      <c r="I3505">
        <v>133679</v>
      </c>
      <c r="J3505">
        <v>6178</v>
      </c>
      <c r="K3505" s="12">
        <v>128287726</v>
      </c>
      <c r="L3505">
        <v>54607</v>
      </c>
      <c r="M3505">
        <v>40.85</v>
      </c>
      <c r="N3505">
        <v>12.9</v>
      </c>
      <c r="O3505">
        <v>-4.0999999999999996</v>
      </c>
      <c r="P3505">
        <f xml:space="preserve"> IF(Stock_Info[[#This Row],[Close Price]] &gt; Stock_Info[[#This Row],[Open Price]], 1, 0)</f>
        <v>0</v>
      </c>
      <c r="Q3505" t="str">
        <f>IF(AND(Stock_Info[[#This Row],[% Deli. Qty to Traded Qty]]&gt;80,Stock_Info[[#This Row],[No. of Trades]]&lt;3000),"Unusual Day","")</f>
        <v/>
      </c>
      <c r="R3505" t="str">
        <f>IF(AND(Stock_Info[[#This Row],[Spread High-Low]] &lt; 10, Stock_Info[[#This Row],[% Deli. Qty to Traded Qty]] &gt; 90), "Good Day", "")</f>
        <v/>
      </c>
    </row>
    <row r="3506" spans="1:18">
      <c r="A3506" t="s">
        <v>54</v>
      </c>
      <c r="B3506" s="1">
        <v>45904</v>
      </c>
      <c r="C3506" s="1" t="str">
        <f>"WEEK" &amp;" " &amp;  INT((DAY(Stock_Info[[#This Row],[Date]])+WEEKDAY(DATE(YEAR(Stock_Info[[#This Row],[Date]]),MONTH(Stock_Info[[#This Row],[Date]]),1))-1)/7)+1</f>
        <v>WEEK 1</v>
      </c>
      <c r="D3506" s="12">
        <v>961.9</v>
      </c>
      <c r="E3506" s="12">
        <v>965.8</v>
      </c>
      <c r="F3506" s="12">
        <v>956.25</v>
      </c>
      <c r="G3506" s="12">
        <v>961.2</v>
      </c>
      <c r="H3506" s="12">
        <v>961.32114872222314</v>
      </c>
      <c r="I3506">
        <v>787031</v>
      </c>
      <c r="J3506">
        <v>25340</v>
      </c>
      <c r="K3506" s="12">
        <v>756589545</v>
      </c>
      <c r="N3506">
        <v>9.5500000000000007</v>
      </c>
      <c r="O3506">
        <v>-0.7</v>
      </c>
      <c r="P3506">
        <f xml:space="preserve"> IF(Stock_Info[[#This Row],[Close Price]] &gt; Stock_Info[[#This Row],[Open Price]], 1, 0)</f>
        <v>0</v>
      </c>
      <c r="Q3506" t="str">
        <f>IF(AND(Stock_Info[[#This Row],[% Deli. Qty to Traded Qty]]&gt;80,Stock_Info[[#This Row],[No. of Trades]]&lt;3000),"Unusual Day","")</f>
        <v/>
      </c>
      <c r="R3506" t="str">
        <f>IF(AND(Stock_Info[[#This Row],[Spread High-Low]] &lt; 10, Stock_Info[[#This Row],[% Deli. Qty to Traded Qty]] &gt; 90), "Good Day", "")</f>
        <v/>
      </c>
    </row>
    <row r="3507" spans="1:18">
      <c r="A3507" t="s">
        <v>54</v>
      </c>
      <c r="B3507" s="1">
        <v>45903</v>
      </c>
      <c r="C3507" s="1" t="str">
        <f>"WEEK" &amp;" " &amp;  INT((DAY(Stock_Info[[#This Row],[Date]])+WEEKDAY(DATE(YEAR(Stock_Info[[#This Row],[Date]]),MONTH(Stock_Info[[#This Row],[Date]]),1))-1)/7)+1</f>
        <v>WEEK 1</v>
      </c>
      <c r="D3507" s="12">
        <v>947.25</v>
      </c>
      <c r="E3507" s="12">
        <v>956.3</v>
      </c>
      <c r="F3507" s="12">
        <v>940</v>
      </c>
      <c r="G3507" s="12">
        <v>953.8</v>
      </c>
      <c r="H3507" s="12">
        <v>947.67260676279</v>
      </c>
      <c r="I3507">
        <v>421542</v>
      </c>
      <c r="J3507">
        <v>17712</v>
      </c>
      <c r="K3507" s="12">
        <v>399483806</v>
      </c>
      <c r="L3507">
        <v>230676</v>
      </c>
      <c r="M3507">
        <v>54.72</v>
      </c>
      <c r="N3507">
        <v>16.3</v>
      </c>
      <c r="O3507">
        <v>6.55</v>
      </c>
      <c r="P3507">
        <f xml:space="preserve"> IF(Stock_Info[[#This Row],[Close Price]] &gt; Stock_Info[[#This Row],[Open Price]], 1, 0)</f>
        <v>1</v>
      </c>
      <c r="Q3507" t="str">
        <f>IF(AND(Stock_Info[[#This Row],[% Deli. Qty to Traded Qty]]&gt;80,Stock_Info[[#This Row],[No. of Trades]]&lt;3000),"Unusual Day","")</f>
        <v/>
      </c>
      <c r="R3507" t="str">
        <f>IF(AND(Stock_Info[[#This Row],[Spread High-Low]] &lt; 10, Stock_Info[[#This Row],[% Deli. Qty to Traded Qty]] &gt; 90), "Good Day", "")</f>
        <v/>
      </c>
    </row>
    <row r="3508" spans="1:18">
      <c r="A3508" t="s">
        <v>54</v>
      </c>
      <c r="B3508" s="1">
        <v>45902</v>
      </c>
      <c r="C3508" s="1" t="str">
        <f>"WEEK" &amp;" " &amp;  INT((DAY(Stock_Info[[#This Row],[Date]])+WEEKDAY(DATE(YEAR(Stock_Info[[#This Row],[Date]]),MONTH(Stock_Info[[#This Row],[Date]]),1))-1)/7)+1</f>
        <v>WEEK 1</v>
      </c>
      <c r="D3508" s="12">
        <v>950.5</v>
      </c>
      <c r="E3508" s="12">
        <v>954</v>
      </c>
      <c r="F3508" s="12">
        <v>943.85</v>
      </c>
      <c r="G3508" s="12">
        <v>944.4</v>
      </c>
      <c r="H3508" s="12">
        <v>950.17001525874775</v>
      </c>
      <c r="I3508">
        <v>384042</v>
      </c>
      <c r="J3508">
        <v>16039</v>
      </c>
      <c r="K3508" s="12">
        <v>364905193</v>
      </c>
      <c r="L3508">
        <v>244669</v>
      </c>
      <c r="M3508">
        <v>63.71</v>
      </c>
      <c r="N3508">
        <v>10.15</v>
      </c>
      <c r="O3508">
        <v>-6.1</v>
      </c>
      <c r="P3508">
        <f xml:space="preserve"> IF(Stock_Info[[#This Row],[Close Price]] &gt; Stock_Info[[#This Row],[Open Price]], 1, 0)</f>
        <v>0</v>
      </c>
      <c r="Q3508" t="str">
        <f>IF(AND(Stock_Info[[#This Row],[% Deli. Qty to Traded Qty]]&gt;80,Stock_Info[[#This Row],[No. of Trades]]&lt;3000),"Unusual Day","")</f>
        <v/>
      </c>
      <c r="R3508" t="str">
        <f>IF(AND(Stock_Info[[#This Row],[Spread High-Low]] &lt; 10, Stock_Info[[#This Row],[% Deli. Qty to Traded Qty]] &gt; 90), "Good Day", "")</f>
        <v/>
      </c>
    </row>
    <row r="3509" spans="1:18">
      <c r="A3509" t="s">
        <v>54</v>
      </c>
      <c r="B3509" s="1">
        <v>45901</v>
      </c>
      <c r="C3509" s="1" t="str">
        <f>"WEEK" &amp;" " &amp;  INT((DAY(Stock_Info[[#This Row],[Date]])+WEEKDAY(DATE(YEAR(Stock_Info[[#This Row],[Date]]),MONTH(Stock_Info[[#This Row],[Date]]),1))-1)/7)+1</f>
        <v>WEEK 1</v>
      </c>
      <c r="D3509" s="12">
        <v>951.45</v>
      </c>
      <c r="E3509" s="12">
        <v>957.35</v>
      </c>
      <c r="F3509" s="12">
        <v>946.5</v>
      </c>
      <c r="G3509" s="12">
        <v>950.7</v>
      </c>
      <c r="H3509" s="12">
        <v>950.96736158578267</v>
      </c>
      <c r="I3509">
        <v>269192</v>
      </c>
      <c r="J3509">
        <v>9722</v>
      </c>
      <c r="K3509" s="12">
        <v>255992806</v>
      </c>
      <c r="L3509">
        <v>129466</v>
      </c>
      <c r="M3509">
        <v>48.09</v>
      </c>
      <c r="N3509">
        <v>10.85</v>
      </c>
      <c r="O3509">
        <v>-0.75</v>
      </c>
      <c r="P3509">
        <f xml:space="preserve"> IF(Stock_Info[[#This Row],[Close Price]] &gt; Stock_Info[[#This Row],[Open Price]], 1, 0)</f>
        <v>0</v>
      </c>
      <c r="Q3509" t="str">
        <f>IF(AND(Stock_Info[[#This Row],[% Deli. Qty to Traded Qty]]&gt;80,Stock_Info[[#This Row],[No. of Trades]]&lt;3000),"Unusual Day","")</f>
        <v/>
      </c>
      <c r="R3509" t="str">
        <f>IF(AND(Stock_Info[[#This Row],[Spread High-Low]] &lt; 10, Stock_Info[[#This Row],[% Deli. Qty to Traded Qty]] &gt; 90), "Good Day", "")</f>
        <v/>
      </c>
    </row>
    <row r="3510" spans="1:18">
      <c r="A3510" t="s">
        <v>54</v>
      </c>
      <c r="B3510" s="1">
        <v>45898</v>
      </c>
      <c r="C3510" s="1" t="str">
        <f>"WEEK" &amp;" " &amp;  INT((DAY(Stock_Info[[#This Row],[Date]])+WEEKDAY(DATE(YEAR(Stock_Info[[#This Row],[Date]]),MONTH(Stock_Info[[#This Row],[Date]]),1))-1)/7)+1</f>
        <v>WEEK 5</v>
      </c>
      <c r="D3510" s="12">
        <v>955.95</v>
      </c>
      <c r="E3510" s="12">
        <v>963.45</v>
      </c>
      <c r="F3510" s="12">
        <v>950</v>
      </c>
      <c r="G3510" s="12">
        <v>951.45</v>
      </c>
      <c r="H3510" s="12">
        <v>955.74151896153955</v>
      </c>
      <c r="I3510">
        <v>539645</v>
      </c>
      <c r="J3510">
        <v>23480</v>
      </c>
      <c r="K3510" s="12">
        <v>515761132</v>
      </c>
      <c r="L3510">
        <v>316196</v>
      </c>
      <c r="M3510">
        <v>58.59</v>
      </c>
      <c r="N3510">
        <v>13.45</v>
      </c>
      <c r="O3510">
        <v>-4.5</v>
      </c>
      <c r="P3510">
        <f xml:space="preserve"> IF(Stock_Info[[#This Row],[Close Price]] &gt; Stock_Info[[#This Row],[Open Price]], 1, 0)</f>
        <v>0</v>
      </c>
      <c r="Q3510" t="str">
        <f>IF(AND(Stock_Info[[#This Row],[% Deli. Qty to Traded Qty]]&gt;80,Stock_Info[[#This Row],[No. of Trades]]&lt;3000),"Unusual Day","")</f>
        <v/>
      </c>
      <c r="R3510" t="str">
        <f>IF(AND(Stock_Info[[#This Row],[Spread High-Low]] &lt; 10, Stock_Info[[#This Row],[% Deli. Qty to Traded Qty]] &gt; 90), "Good Day", "")</f>
        <v/>
      </c>
    </row>
    <row r="3511" spans="1:18">
      <c r="A3511" t="s">
        <v>54</v>
      </c>
      <c r="B3511" s="1">
        <v>45897</v>
      </c>
      <c r="C3511" s="1" t="str">
        <f>"WEEK" &amp;" " &amp;  INT((DAY(Stock_Info[[#This Row],[Date]])+WEEKDAY(DATE(YEAR(Stock_Info[[#This Row],[Date]]),MONTH(Stock_Info[[#This Row],[Date]]),1))-1)/7)+1</f>
        <v>WEEK 5</v>
      </c>
      <c r="D3511" s="12">
        <v>972.95</v>
      </c>
      <c r="E3511" s="12">
        <v>972.95</v>
      </c>
      <c r="F3511" s="12">
        <v>955</v>
      </c>
      <c r="G3511" s="12">
        <v>958</v>
      </c>
      <c r="H3511" s="12">
        <v>961.99599956618829</v>
      </c>
      <c r="I3511">
        <v>405706</v>
      </c>
      <c r="J3511">
        <v>17122</v>
      </c>
      <c r="K3511" s="12">
        <v>390287549</v>
      </c>
      <c r="L3511">
        <v>222459</v>
      </c>
      <c r="M3511">
        <v>54.83</v>
      </c>
      <c r="N3511">
        <v>17.95</v>
      </c>
      <c r="O3511">
        <v>-14.95</v>
      </c>
      <c r="P3511">
        <f xml:space="preserve"> IF(Stock_Info[[#This Row],[Close Price]] &gt; Stock_Info[[#This Row],[Open Price]], 1, 0)</f>
        <v>0</v>
      </c>
      <c r="Q3511" t="str">
        <f>IF(AND(Stock_Info[[#This Row],[% Deli. Qty to Traded Qty]]&gt;80,Stock_Info[[#This Row],[No. of Trades]]&lt;3000),"Unusual Day","")</f>
        <v/>
      </c>
      <c r="R3511" t="str">
        <f>IF(AND(Stock_Info[[#This Row],[Spread High-Low]] &lt; 10, Stock_Info[[#This Row],[% Deli. Qty to Traded Qty]] &gt; 90), "Good Day", "")</f>
        <v/>
      </c>
    </row>
    <row r="3512" spans="1:18">
      <c r="A3512" t="s">
        <v>54</v>
      </c>
      <c r="B3512" s="1">
        <v>45895</v>
      </c>
      <c r="C3512" s="1" t="str">
        <f>"WEEK" &amp;" " &amp;  INT((DAY(Stock_Info[[#This Row],[Date]])+WEEKDAY(DATE(YEAR(Stock_Info[[#This Row],[Date]]),MONTH(Stock_Info[[#This Row],[Date]]),1))-1)/7)+1</f>
        <v>WEEK 5</v>
      </c>
      <c r="D3512" s="12">
        <v>982.2</v>
      </c>
      <c r="E3512" s="12">
        <v>986.3</v>
      </c>
      <c r="F3512" s="12">
        <v>968</v>
      </c>
      <c r="G3512" s="12">
        <v>973.05</v>
      </c>
      <c r="H3512" s="12">
        <v>973.05945550343313</v>
      </c>
      <c r="I3512">
        <v>1467484</v>
      </c>
      <c r="J3512">
        <v>48902</v>
      </c>
      <c r="K3512" s="12">
        <v>1427949182</v>
      </c>
      <c r="L3512">
        <v>328925</v>
      </c>
      <c r="M3512">
        <v>22.41</v>
      </c>
      <c r="N3512">
        <v>18.3</v>
      </c>
      <c r="O3512">
        <v>-9.15</v>
      </c>
      <c r="P3512">
        <f xml:space="preserve"> IF(Stock_Info[[#This Row],[Close Price]] &gt; Stock_Info[[#This Row],[Open Price]], 1, 0)</f>
        <v>0</v>
      </c>
      <c r="Q3512" t="str">
        <f>IF(AND(Stock_Info[[#This Row],[% Deli. Qty to Traded Qty]]&gt;80,Stock_Info[[#This Row],[No. of Trades]]&lt;3000),"Unusual Day","")</f>
        <v/>
      </c>
      <c r="R3512" t="str">
        <f>IF(AND(Stock_Info[[#This Row],[Spread High-Low]] &lt; 10, Stock_Info[[#This Row],[% Deli. Qty to Traded Qty]] &gt; 90), "Good Day", "")</f>
        <v/>
      </c>
    </row>
    <row r="3513" spans="1:18">
      <c r="A3513" t="s">
        <v>54</v>
      </c>
      <c r="B3513" s="1">
        <v>45894</v>
      </c>
      <c r="C3513" s="1" t="str">
        <f>"WEEK" &amp;" " &amp;  INT((DAY(Stock_Info[[#This Row],[Date]])+WEEKDAY(DATE(YEAR(Stock_Info[[#This Row],[Date]]),MONTH(Stock_Info[[#This Row],[Date]]),1))-1)/7)+1</f>
        <v>WEEK 5</v>
      </c>
      <c r="D3513" s="12">
        <v>1961.95</v>
      </c>
      <c r="E3513" s="12">
        <v>1977.55</v>
      </c>
      <c r="F3513" s="12">
        <v>1957.7</v>
      </c>
      <c r="G3513" s="12">
        <v>1964.5</v>
      </c>
      <c r="H3513" s="12">
        <v>1968.3163904631529</v>
      </c>
      <c r="I3513">
        <v>428066</v>
      </c>
      <c r="J3513">
        <v>23435</v>
      </c>
      <c r="K3513" s="12">
        <v>842569324</v>
      </c>
      <c r="L3513">
        <v>211712</v>
      </c>
      <c r="M3513">
        <v>49.46</v>
      </c>
      <c r="N3513">
        <v>19.850000000000001</v>
      </c>
      <c r="O3513">
        <v>2.5499999999999998</v>
      </c>
      <c r="P3513">
        <f xml:space="preserve"> IF(Stock_Info[[#This Row],[Close Price]] &gt; Stock_Info[[#This Row],[Open Price]], 1, 0)</f>
        <v>1</v>
      </c>
      <c r="Q3513" t="str">
        <f>IF(AND(Stock_Info[[#This Row],[% Deli. Qty to Traded Qty]]&gt;80,Stock_Info[[#This Row],[No. of Trades]]&lt;3000),"Unusual Day","")</f>
        <v/>
      </c>
      <c r="R3513" t="str">
        <f>IF(AND(Stock_Info[[#This Row],[Spread High-Low]] &lt; 10, Stock_Info[[#This Row],[% Deli. Qty to Traded Qty]] &gt; 90), "Good Day", "")</f>
        <v/>
      </c>
    </row>
    <row r="3514" spans="1:18">
      <c r="A3514" t="s">
        <v>54</v>
      </c>
      <c r="B3514" s="1">
        <v>45891</v>
      </c>
      <c r="C3514" s="1" t="str">
        <f>"WEEK" &amp;" " &amp;  INT((DAY(Stock_Info[[#This Row],[Date]])+WEEKDAY(DATE(YEAR(Stock_Info[[#This Row],[Date]]),MONTH(Stock_Info[[#This Row],[Date]]),1))-1)/7)+1</f>
        <v>WEEK 4</v>
      </c>
      <c r="D3514" s="12">
        <v>1993.1</v>
      </c>
      <c r="E3514" s="12">
        <v>1994.35</v>
      </c>
      <c r="F3514" s="12">
        <v>1957.6</v>
      </c>
      <c r="G3514" s="12">
        <v>1964.75</v>
      </c>
      <c r="H3514" s="12">
        <v>1968.4407200214498</v>
      </c>
      <c r="I3514">
        <v>220049</v>
      </c>
      <c r="J3514">
        <v>10893</v>
      </c>
      <c r="K3514" s="12">
        <v>433153412</v>
      </c>
      <c r="L3514">
        <v>108382</v>
      </c>
      <c r="M3514">
        <v>49.25</v>
      </c>
      <c r="N3514">
        <v>36.75</v>
      </c>
      <c r="O3514">
        <v>-28.35</v>
      </c>
      <c r="P3514">
        <f xml:space="preserve"> IF(Stock_Info[[#This Row],[Close Price]] &gt; Stock_Info[[#This Row],[Open Price]], 1, 0)</f>
        <v>0</v>
      </c>
      <c r="Q3514" t="str">
        <f>IF(AND(Stock_Info[[#This Row],[% Deli. Qty to Traded Qty]]&gt;80,Stock_Info[[#This Row],[No. of Trades]]&lt;3000),"Unusual Day","")</f>
        <v/>
      </c>
      <c r="R3514" t="str">
        <f>IF(AND(Stock_Info[[#This Row],[Spread High-Low]] &lt; 10, Stock_Info[[#This Row],[% Deli. Qty to Traded Qty]] &gt; 90), "Good Day", "")</f>
        <v/>
      </c>
    </row>
    <row r="3515" spans="1:18">
      <c r="A3515" t="s">
        <v>54</v>
      </c>
      <c r="B3515" s="1">
        <v>45890</v>
      </c>
      <c r="C3515" s="1" t="str">
        <f>"WEEK" &amp;" " &amp;  INT((DAY(Stock_Info[[#This Row],[Date]])+WEEKDAY(DATE(YEAR(Stock_Info[[#This Row],[Date]]),MONTH(Stock_Info[[#This Row],[Date]]),1))-1)/7)+1</f>
        <v>WEEK 4</v>
      </c>
      <c r="D3515" s="12">
        <v>1997.8</v>
      </c>
      <c r="E3515" s="12">
        <v>1997.8</v>
      </c>
      <c r="F3515" s="12">
        <v>1983.4</v>
      </c>
      <c r="G3515" s="12">
        <v>1990.2</v>
      </c>
      <c r="H3515" s="12">
        <v>1990.1608523286936</v>
      </c>
      <c r="I3515">
        <v>287307</v>
      </c>
      <c r="J3515">
        <v>7367</v>
      </c>
      <c r="K3515" s="12">
        <v>571787144</v>
      </c>
      <c r="L3515">
        <v>125197</v>
      </c>
      <c r="M3515">
        <v>43.58</v>
      </c>
      <c r="N3515">
        <v>14.4</v>
      </c>
      <c r="O3515">
        <v>-7.6</v>
      </c>
      <c r="P3515">
        <f xml:space="preserve"> IF(Stock_Info[[#This Row],[Close Price]] &gt; Stock_Info[[#This Row],[Open Price]], 1, 0)</f>
        <v>0</v>
      </c>
      <c r="Q3515" t="str">
        <f>IF(AND(Stock_Info[[#This Row],[% Deli. Qty to Traded Qty]]&gt;80,Stock_Info[[#This Row],[No. of Trades]]&lt;3000),"Unusual Day","")</f>
        <v/>
      </c>
      <c r="R3515" t="str">
        <f>IF(AND(Stock_Info[[#This Row],[Spread High-Low]] &lt; 10, Stock_Info[[#This Row],[% Deli. Qty to Traded Qty]] &gt; 90), "Good Day", "")</f>
        <v/>
      </c>
    </row>
    <row r="3516" spans="1:18">
      <c r="A3516" t="s">
        <v>54</v>
      </c>
      <c r="B3516" s="1">
        <v>45889</v>
      </c>
      <c r="C3516" s="1" t="str">
        <f>"WEEK" &amp;" " &amp;  INT((DAY(Stock_Info[[#This Row],[Date]])+WEEKDAY(DATE(YEAR(Stock_Info[[#This Row],[Date]]),MONTH(Stock_Info[[#This Row],[Date]]),1))-1)/7)+1</f>
        <v>WEEK 4</v>
      </c>
      <c r="D3516" s="12">
        <v>1986</v>
      </c>
      <c r="E3516" s="12">
        <v>1992.4</v>
      </c>
      <c r="F3516" s="12">
        <v>1979.5</v>
      </c>
      <c r="G3516" s="12">
        <v>1988</v>
      </c>
      <c r="H3516" s="12">
        <v>1984.8968251729402</v>
      </c>
      <c r="I3516">
        <v>319041</v>
      </c>
      <c r="J3516">
        <v>19240</v>
      </c>
      <c r="K3516" s="12">
        <v>633263468</v>
      </c>
      <c r="L3516">
        <v>233594</v>
      </c>
      <c r="M3516">
        <v>73.22</v>
      </c>
      <c r="N3516">
        <v>12.9</v>
      </c>
      <c r="O3516">
        <v>2</v>
      </c>
      <c r="P3516">
        <f xml:space="preserve"> IF(Stock_Info[[#This Row],[Close Price]] &gt; Stock_Info[[#This Row],[Open Price]], 1, 0)</f>
        <v>1</v>
      </c>
      <c r="Q3516" t="str">
        <f>IF(AND(Stock_Info[[#This Row],[% Deli. Qty to Traded Qty]]&gt;80,Stock_Info[[#This Row],[No. of Trades]]&lt;3000),"Unusual Day","")</f>
        <v/>
      </c>
      <c r="R3516" t="str">
        <f>IF(AND(Stock_Info[[#This Row],[Spread High-Low]] &lt; 10, Stock_Info[[#This Row],[% Deli. Qty to Traded Qty]] &gt; 90), "Good Day", "")</f>
        <v/>
      </c>
    </row>
    <row r="3517" spans="1:18">
      <c r="A3517" t="s">
        <v>54</v>
      </c>
      <c r="B3517" s="1">
        <v>45888</v>
      </c>
      <c r="C3517" s="1" t="str">
        <f>"WEEK" &amp;" " &amp;  INT((DAY(Stock_Info[[#This Row],[Date]])+WEEKDAY(DATE(YEAR(Stock_Info[[#This Row],[Date]]),MONTH(Stock_Info[[#This Row],[Date]]),1))-1)/7)+1</f>
        <v>WEEK 4</v>
      </c>
      <c r="D3517" s="12">
        <v>1998</v>
      </c>
      <c r="E3517" s="12">
        <v>2005.85</v>
      </c>
      <c r="F3517" s="12">
        <v>1987.05</v>
      </c>
      <c r="G3517" s="12">
        <v>1991.25</v>
      </c>
      <c r="H3517" s="12">
        <v>1992.9915898388142</v>
      </c>
      <c r="I3517">
        <v>1014606</v>
      </c>
      <c r="J3517">
        <v>23079</v>
      </c>
      <c r="K3517" s="12">
        <v>2022101225</v>
      </c>
      <c r="L3517">
        <v>171384</v>
      </c>
      <c r="M3517">
        <v>16.89</v>
      </c>
      <c r="N3517">
        <v>18.8</v>
      </c>
      <c r="O3517">
        <v>-6.75</v>
      </c>
      <c r="P3517">
        <f xml:space="preserve"> IF(Stock_Info[[#This Row],[Close Price]] &gt; Stock_Info[[#This Row],[Open Price]], 1, 0)</f>
        <v>0</v>
      </c>
      <c r="Q3517" t="str">
        <f>IF(AND(Stock_Info[[#This Row],[% Deli. Qty to Traded Qty]]&gt;80,Stock_Info[[#This Row],[No. of Trades]]&lt;3000),"Unusual Day","")</f>
        <v/>
      </c>
      <c r="R3517" t="str">
        <f>IF(AND(Stock_Info[[#This Row],[Spread High-Low]] &lt; 10, Stock_Info[[#This Row],[% Deli. Qty to Traded Qty]] &gt; 90), "Good Day", "")</f>
        <v/>
      </c>
    </row>
    <row r="3518" spans="1:18">
      <c r="A3518" t="s">
        <v>54</v>
      </c>
      <c r="B3518" s="1">
        <v>45887</v>
      </c>
      <c r="C3518" s="1" t="str">
        <f>"WEEK" &amp;" " &amp;  INT((DAY(Stock_Info[[#This Row],[Date]])+WEEKDAY(DATE(YEAR(Stock_Info[[#This Row],[Date]]),MONTH(Stock_Info[[#This Row],[Date]]),1))-1)/7)+1</f>
        <v>WEEK 4</v>
      </c>
      <c r="D3518" s="12">
        <v>2005.6</v>
      </c>
      <c r="E3518" s="12">
        <v>2025.85</v>
      </c>
      <c r="F3518" s="12">
        <v>1995.45</v>
      </c>
      <c r="G3518" s="12">
        <v>2003.65</v>
      </c>
      <c r="H3518" s="12">
        <v>2007.8532985866223</v>
      </c>
      <c r="I3518">
        <v>283576</v>
      </c>
      <c r="J3518">
        <v>14195</v>
      </c>
      <c r="K3518" s="12">
        <v>569379007</v>
      </c>
      <c r="L3518">
        <v>175964</v>
      </c>
      <c r="M3518">
        <v>62.05</v>
      </c>
      <c r="N3518">
        <v>30.4</v>
      </c>
      <c r="O3518">
        <v>-1.95</v>
      </c>
      <c r="P3518">
        <f xml:space="preserve"> IF(Stock_Info[[#This Row],[Close Price]] &gt; Stock_Info[[#This Row],[Open Price]], 1, 0)</f>
        <v>0</v>
      </c>
      <c r="Q3518" t="str">
        <f>IF(AND(Stock_Info[[#This Row],[% Deli. Qty to Traded Qty]]&gt;80,Stock_Info[[#This Row],[No. of Trades]]&lt;3000),"Unusual Day","")</f>
        <v/>
      </c>
      <c r="R3518" t="str">
        <f>IF(AND(Stock_Info[[#This Row],[Spread High-Low]] &lt; 10, Stock_Info[[#This Row],[% Deli. Qty to Traded Qty]] &gt; 90), "Good Day", "")</f>
        <v/>
      </c>
    </row>
    <row r="3519" spans="1:18">
      <c r="A3519" t="s">
        <v>54</v>
      </c>
      <c r="B3519" s="1">
        <v>45883</v>
      </c>
      <c r="C3519" s="1" t="str">
        <f>"WEEK" &amp;" " &amp;  INT((DAY(Stock_Info[[#This Row],[Date]])+WEEKDAY(DATE(YEAR(Stock_Info[[#This Row],[Date]]),MONTH(Stock_Info[[#This Row],[Date]]),1))-1)/7)+1</f>
        <v>WEEK 3</v>
      </c>
      <c r="D3519" s="12">
        <v>1989.7</v>
      </c>
      <c r="E3519" s="12">
        <v>1996.65</v>
      </c>
      <c r="F3519" s="12">
        <v>1971.7</v>
      </c>
      <c r="G3519" s="12">
        <v>1991.4</v>
      </c>
      <c r="H3519" s="12">
        <v>1991.5035232771174</v>
      </c>
      <c r="I3519">
        <v>170296</v>
      </c>
      <c r="J3519">
        <v>6496</v>
      </c>
      <c r="K3519" s="12">
        <v>339145084</v>
      </c>
      <c r="L3519">
        <v>115996</v>
      </c>
      <c r="M3519">
        <v>68.11</v>
      </c>
      <c r="N3519">
        <v>24.95</v>
      </c>
      <c r="O3519">
        <v>1.7</v>
      </c>
      <c r="P3519">
        <f xml:space="preserve"> IF(Stock_Info[[#This Row],[Close Price]] &gt; Stock_Info[[#This Row],[Open Price]], 1, 0)</f>
        <v>1</v>
      </c>
      <c r="Q3519" t="str">
        <f>IF(AND(Stock_Info[[#This Row],[% Deli. Qty to Traded Qty]]&gt;80,Stock_Info[[#This Row],[No. of Trades]]&lt;3000),"Unusual Day","")</f>
        <v/>
      </c>
      <c r="R3519" t="str">
        <f>IF(AND(Stock_Info[[#This Row],[Spread High-Low]] &lt; 10, Stock_Info[[#This Row],[% Deli. Qty to Traded Qty]] &gt; 90), "Good Day", "")</f>
        <v/>
      </c>
    </row>
    <row r="3520" spans="1:18">
      <c r="A3520" t="s">
        <v>54</v>
      </c>
      <c r="B3520" s="1">
        <v>45882</v>
      </c>
      <c r="C3520" s="1" t="str">
        <f>"WEEK" &amp;" " &amp;  INT((DAY(Stock_Info[[#This Row],[Date]])+WEEKDAY(DATE(YEAR(Stock_Info[[#This Row],[Date]]),MONTH(Stock_Info[[#This Row],[Date]]),1))-1)/7)+1</f>
        <v>WEEK 3</v>
      </c>
      <c r="D3520" s="12">
        <v>1980.05</v>
      </c>
      <c r="E3520" s="12">
        <v>1987.95</v>
      </c>
      <c r="F3520" s="12">
        <v>1969</v>
      </c>
      <c r="G3520" s="12">
        <v>1979.35</v>
      </c>
      <c r="H3520" s="12">
        <v>1974.322747209394</v>
      </c>
      <c r="I3520">
        <v>1034184</v>
      </c>
      <c r="J3520">
        <v>9420</v>
      </c>
      <c r="K3520" s="12">
        <v>2041812996</v>
      </c>
      <c r="L3520">
        <v>240281</v>
      </c>
      <c r="M3520">
        <v>23.23</v>
      </c>
      <c r="N3520">
        <v>18.95</v>
      </c>
      <c r="O3520">
        <v>-0.7</v>
      </c>
      <c r="P3520">
        <f xml:space="preserve"> IF(Stock_Info[[#This Row],[Close Price]] &gt; Stock_Info[[#This Row],[Open Price]], 1, 0)</f>
        <v>0</v>
      </c>
      <c r="Q3520" t="str">
        <f>IF(AND(Stock_Info[[#This Row],[% Deli. Qty to Traded Qty]]&gt;80,Stock_Info[[#This Row],[No. of Trades]]&lt;3000),"Unusual Day","")</f>
        <v/>
      </c>
      <c r="R3520" t="str">
        <f>IF(AND(Stock_Info[[#This Row],[Spread High-Low]] &lt; 10, Stock_Info[[#This Row],[% Deli. Qty to Traded Qty]] &gt; 90), "Good Day", "")</f>
        <v/>
      </c>
    </row>
    <row r="3521" spans="1:18">
      <c r="A3521" t="s">
        <v>54</v>
      </c>
      <c r="B3521" s="1">
        <v>45881</v>
      </c>
      <c r="C3521" s="1" t="str">
        <f>"WEEK" &amp;" " &amp;  INT((DAY(Stock_Info[[#This Row],[Date]])+WEEKDAY(DATE(YEAR(Stock_Info[[#This Row],[Date]]),MONTH(Stock_Info[[#This Row],[Date]]),1))-1)/7)+1</f>
        <v>WEEK 3</v>
      </c>
      <c r="D3521" s="12">
        <v>1990.35</v>
      </c>
      <c r="E3521" s="12">
        <v>1996</v>
      </c>
      <c r="F3521" s="12">
        <v>1967.65</v>
      </c>
      <c r="G3521" s="12">
        <v>1969.95</v>
      </c>
      <c r="H3521" s="12">
        <v>1977.3003559187978</v>
      </c>
      <c r="I3521">
        <v>288268</v>
      </c>
      <c r="J3521">
        <v>12134</v>
      </c>
      <c r="K3521" s="12">
        <v>569992419</v>
      </c>
      <c r="L3521">
        <v>93753</v>
      </c>
      <c r="M3521">
        <v>32.520000000000003</v>
      </c>
      <c r="N3521">
        <v>28.35</v>
      </c>
      <c r="O3521">
        <v>-20.399999999999999</v>
      </c>
      <c r="P3521">
        <f xml:space="preserve"> IF(Stock_Info[[#This Row],[Close Price]] &gt; Stock_Info[[#This Row],[Open Price]], 1, 0)</f>
        <v>0</v>
      </c>
      <c r="Q3521" t="str">
        <f>IF(AND(Stock_Info[[#This Row],[% Deli. Qty to Traded Qty]]&gt;80,Stock_Info[[#This Row],[No. of Trades]]&lt;3000),"Unusual Day","")</f>
        <v/>
      </c>
      <c r="R3521" t="str">
        <f>IF(AND(Stock_Info[[#This Row],[Spread High-Low]] &lt; 10, Stock_Info[[#This Row],[% Deli. Qty to Traded Qty]] &gt; 90), "Good Day", "")</f>
        <v/>
      </c>
    </row>
    <row r="3522" spans="1:18">
      <c r="A3522" t="s">
        <v>54</v>
      </c>
      <c r="B3522" s="1">
        <v>45880</v>
      </c>
      <c r="C3522" s="1" t="str">
        <f>"WEEK" &amp;" " &amp;  INT((DAY(Stock_Info[[#This Row],[Date]])+WEEKDAY(DATE(YEAR(Stock_Info[[#This Row],[Date]]),MONTH(Stock_Info[[#This Row],[Date]]),1))-1)/7)+1</f>
        <v>WEEK 3</v>
      </c>
      <c r="D3522" s="12">
        <v>1973.25</v>
      </c>
      <c r="E3522" s="12">
        <v>1998.35</v>
      </c>
      <c r="F3522" s="12">
        <v>1973.25</v>
      </c>
      <c r="G3522" s="12">
        <v>1996</v>
      </c>
      <c r="H3522" s="12">
        <v>1985.4842914814606</v>
      </c>
      <c r="I3522">
        <v>284368</v>
      </c>
      <c r="J3522">
        <v>14361</v>
      </c>
      <c r="K3522" s="12">
        <v>564608197</v>
      </c>
      <c r="L3522">
        <v>193075</v>
      </c>
      <c r="M3522">
        <v>67.900000000000006</v>
      </c>
      <c r="N3522">
        <v>25.1</v>
      </c>
      <c r="O3522">
        <v>22.75</v>
      </c>
      <c r="P3522">
        <f xml:space="preserve"> IF(Stock_Info[[#This Row],[Close Price]] &gt; Stock_Info[[#This Row],[Open Price]], 1, 0)</f>
        <v>1</v>
      </c>
      <c r="Q3522" t="str">
        <f>IF(AND(Stock_Info[[#This Row],[% Deli. Qty to Traded Qty]]&gt;80,Stock_Info[[#This Row],[No. of Trades]]&lt;3000),"Unusual Day","")</f>
        <v/>
      </c>
      <c r="R3522" t="str">
        <f>IF(AND(Stock_Info[[#This Row],[Spread High-Low]] &lt; 10, Stock_Info[[#This Row],[% Deli. Qty to Traded Qty]] &gt; 90), "Good Day", "")</f>
        <v/>
      </c>
    </row>
    <row r="3523" spans="1:18">
      <c r="A3523" t="s">
        <v>54</v>
      </c>
      <c r="B3523" s="1">
        <v>45877</v>
      </c>
      <c r="C3523" s="1" t="str">
        <f>"WEEK" &amp;" " &amp;  INT((DAY(Stock_Info[[#This Row],[Date]])+WEEKDAY(DATE(YEAR(Stock_Info[[#This Row],[Date]]),MONTH(Stock_Info[[#This Row],[Date]]),1))-1)/7)+1</f>
        <v>WEEK 2</v>
      </c>
      <c r="D3523" s="12">
        <v>1989.95</v>
      </c>
      <c r="E3523" s="12">
        <v>1992.3</v>
      </c>
      <c r="F3523" s="12">
        <v>1970</v>
      </c>
      <c r="G3523" s="12">
        <v>1973.05</v>
      </c>
      <c r="H3523" s="12">
        <v>1977.4345467729418</v>
      </c>
      <c r="I3523">
        <v>353046</v>
      </c>
      <c r="J3523">
        <v>16510</v>
      </c>
      <c r="K3523" s="12">
        <v>698125357</v>
      </c>
      <c r="L3523">
        <v>265832</v>
      </c>
      <c r="M3523">
        <v>75.3</v>
      </c>
      <c r="N3523">
        <v>22.3</v>
      </c>
      <c r="O3523">
        <v>-16.899999999999999</v>
      </c>
      <c r="P3523">
        <f xml:space="preserve"> IF(Stock_Info[[#This Row],[Close Price]] &gt; Stock_Info[[#This Row],[Open Price]], 1, 0)</f>
        <v>0</v>
      </c>
      <c r="Q3523" t="str">
        <f>IF(AND(Stock_Info[[#This Row],[% Deli. Qty to Traded Qty]]&gt;80,Stock_Info[[#This Row],[No. of Trades]]&lt;3000),"Unusual Day","")</f>
        <v/>
      </c>
      <c r="R3523" t="str">
        <f>IF(AND(Stock_Info[[#This Row],[Spread High-Low]] &lt; 10, Stock_Info[[#This Row],[% Deli. Qty to Traded Qty]] &gt; 90), "Good Day", "")</f>
        <v/>
      </c>
    </row>
    <row r="3524" spans="1:18">
      <c r="A3524" t="s">
        <v>54</v>
      </c>
      <c r="B3524" s="1">
        <v>45876</v>
      </c>
      <c r="C3524" s="1" t="str">
        <f>"WEEK" &amp;" " &amp;  INT((DAY(Stock_Info[[#This Row],[Date]])+WEEKDAY(DATE(YEAR(Stock_Info[[#This Row],[Date]]),MONTH(Stock_Info[[#This Row],[Date]]),1))-1)/7)+1</f>
        <v>WEEK 2</v>
      </c>
      <c r="D3524" s="12">
        <v>1979.95</v>
      </c>
      <c r="E3524" s="12">
        <v>2001.55</v>
      </c>
      <c r="F3524" s="12">
        <v>1976.3</v>
      </c>
      <c r="G3524" s="12">
        <v>1995.4</v>
      </c>
      <c r="H3524" s="12">
        <v>1984.077852810231</v>
      </c>
      <c r="I3524">
        <v>267736</v>
      </c>
      <c r="J3524">
        <v>11306</v>
      </c>
      <c r="K3524" s="12">
        <v>531209068</v>
      </c>
      <c r="L3524">
        <v>204502</v>
      </c>
      <c r="M3524">
        <v>76.38</v>
      </c>
      <c r="N3524">
        <v>25.25</v>
      </c>
      <c r="O3524">
        <v>15.45</v>
      </c>
      <c r="P3524">
        <f xml:space="preserve"> IF(Stock_Info[[#This Row],[Close Price]] &gt; Stock_Info[[#This Row],[Open Price]], 1, 0)</f>
        <v>1</v>
      </c>
      <c r="Q3524" t="str">
        <f>IF(AND(Stock_Info[[#This Row],[% Deli. Qty to Traded Qty]]&gt;80,Stock_Info[[#This Row],[No. of Trades]]&lt;3000),"Unusual Day","")</f>
        <v/>
      </c>
      <c r="R3524" t="str">
        <f>IF(AND(Stock_Info[[#This Row],[Spread High-Low]] &lt; 10, Stock_Info[[#This Row],[% Deli. Qty to Traded Qty]] &gt; 90), "Good Day", "")</f>
        <v/>
      </c>
    </row>
    <row r="3525" spans="1:18">
      <c r="A3525" t="s">
        <v>54</v>
      </c>
      <c r="B3525" s="1">
        <v>45875</v>
      </c>
      <c r="C3525" s="1" t="str">
        <f>"WEEK" &amp;" " &amp;  INT((DAY(Stock_Info[[#This Row],[Date]])+WEEKDAY(DATE(YEAR(Stock_Info[[#This Row],[Date]]),MONTH(Stock_Info[[#This Row],[Date]]),1))-1)/7)+1</f>
        <v>WEEK 2</v>
      </c>
      <c r="D3525" s="12">
        <v>1971</v>
      </c>
      <c r="E3525" s="12">
        <v>1988.15</v>
      </c>
      <c r="F3525" s="12">
        <v>1970.1</v>
      </c>
      <c r="G3525" s="12">
        <v>1983</v>
      </c>
      <c r="H3525" s="12">
        <v>1978.7880786450232</v>
      </c>
      <c r="I3525">
        <v>232742</v>
      </c>
      <c r="J3525">
        <v>6905</v>
      </c>
      <c r="K3525" s="12">
        <v>460547095</v>
      </c>
      <c r="L3525">
        <v>169419</v>
      </c>
      <c r="M3525">
        <v>72.790000000000006</v>
      </c>
      <c r="N3525">
        <v>18.05</v>
      </c>
      <c r="O3525">
        <v>12</v>
      </c>
      <c r="P3525">
        <f xml:space="preserve"> IF(Stock_Info[[#This Row],[Close Price]] &gt; Stock_Info[[#This Row],[Open Price]], 1, 0)</f>
        <v>1</v>
      </c>
      <c r="Q3525" t="str">
        <f>IF(AND(Stock_Info[[#This Row],[% Deli. Qty to Traded Qty]]&gt;80,Stock_Info[[#This Row],[No. of Trades]]&lt;3000),"Unusual Day","")</f>
        <v/>
      </c>
      <c r="R3525" t="str">
        <f>IF(AND(Stock_Info[[#This Row],[Spread High-Low]] &lt; 10, Stock_Info[[#This Row],[% Deli. Qty to Traded Qty]] &gt; 90), "Good Day", "")</f>
        <v/>
      </c>
    </row>
    <row r="3526" spans="1:18">
      <c r="A3526" t="s">
        <v>54</v>
      </c>
      <c r="B3526" s="1">
        <v>45874</v>
      </c>
      <c r="C3526" s="1" t="str">
        <f>"WEEK" &amp;" " &amp;  INT((DAY(Stock_Info[[#This Row],[Date]])+WEEKDAY(DATE(YEAR(Stock_Info[[#This Row],[Date]]),MONTH(Stock_Info[[#This Row],[Date]]),1))-1)/7)+1</f>
        <v>WEEK 2</v>
      </c>
      <c r="D3526" s="12">
        <v>1987</v>
      </c>
      <c r="E3526" s="12">
        <v>1993.4</v>
      </c>
      <c r="F3526" s="12">
        <v>1967</v>
      </c>
      <c r="G3526" s="12">
        <v>1976.6</v>
      </c>
      <c r="H3526" s="12">
        <v>1977.8011598227758</v>
      </c>
      <c r="I3526">
        <v>1245880</v>
      </c>
      <c r="J3526">
        <v>18354</v>
      </c>
      <c r="K3526" s="12">
        <v>2464102909</v>
      </c>
      <c r="L3526">
        <v>92557</v>
      </c>
      <c r="M3526">
        <v>7.43</v>
      </c>
      <c r="N3526">
        <v>26.4</v>
      </c>
      <c r="O3526">
        <v>-10.4</v>
      </c>
      <c r="P3526">
        <f xml:space="preserve"> IF(Stock_Info[[#This Row],[Close Price]] &gt; Stock_Info[[#This Row],[Open Price]], 1, 0)</f>
        <v>0</v>
      </c>
      <c r="Q3526" t="str">
        <f>IF(AND(Stock_Info[[#This Row],[% Deli. Qty to Traded Qty]]&gt;80,Stock_Info[[#This Row],[No. of Trades]]&lt;3000),"Unusual Day","")</f>
        <v/>
      </c>
      <c r="R3526" t="str">
        <f>IF(AND(Stock_Info[[#This Row],[Spread High-Low]] &lt; 10, Stock_Info[[#This Row],[% Deli. Qty to Traded Qty]] &gt; 90), "Good Day", "")</f>
        <v/>
      </c>
    </row>
    <row r="3527" spans="1:18">
      <c r="A3527" t="s">
        <v>54</v>
      </c>
      <c r="B3527" s="1">
        <v>45873</v>
      </c>
      <c r="C3527" s="1" t="str">
        <f>"WEEK" &amp;" " &amp;  INT((DAY(Stock_Info[[#This Row],[Date]])+WEEKDAY(DATE(YEAR(Stock_Info[[#This Row],[Date]]),MONTH(Stock_Info[[#This Row],[Date]]),1))-1)/7)+1</f>
        <v>WEEK 2</v>
      </c>
      <c r="D3527" s="12">
        <v>2013</v>
      </c>
      <c r="E3527" s="12">
        <v>2018.9</v>
      </c>
      <c r="F3527" s="12">
        <v>1988</v>
      </c>
      <c r="G3527" s="12">
        <v>1992.25</v>
      </c>
      <c r="H3527" s="12">
        <v>2004.7888908948667</v>
      </c>
      <c r="I3527">
        <v>232638</v>
      </c>
      <c r="J3527">
        <v>11411</v>
      </c>
      <c r="K3527" s="12">
        <v>466390078</v>
      </c>
      <c r="L3527">
        <v>105144</v>
      </c>
      <c r="M3527">
        <v>45.2</v>
      </c>
      <c r="N3527">
        <v>30.9</v>
      </c>
      <c r="O3527">
        <v>-20.75</v>
      </c>
      <c r="P3527">
        <f xml:space="preserve"> IF(Stock_Info[[#This Row],[Close Price]] &gt; Stock_Info[[#This Row],[Open Price]], 1, 0)</f>
        <v>0</v>
      </c>
      <c r="Q3527" t="str">
        <f>IF(AND(Stock_Info[[#This Row],[% Deli. Qty to Traded Qty]]&gt;80,Stock_Info[[#This Row],[No. of Trades]]&lt;3000),"Unusual Day","")</f>
        <v/>
      </c>
      <c r="R3527" t="str">
        <f>IF(AND(Stock_Info[[#This Row],[Spread High-Low]] &lt; 10, Stock_Info[[#This Row],[% Deli. Qty to Traded Qty]] &gt; 90), "Good Day", "")</f>
        <v/>
      </c>
    </row>
    <row r="3528" spans="1:18">
      <c r="A3528" t="s">
        <v>54</v>
      </c>
      <c r="B3528" s="1">
        <v>45870</v>
      </c>
      <c r="C3528" s="1" t="str">
        <f>"WEEK" &amp;" " &amp;  INT((DAY(Stock_Info[[#This Row],[Date]])+WEEKDAY(DATE(YEAR(Stock_Info[[#This Row],[Date]]),MONTH(Stock_Info[[#This Row],[Date]]),1))-1)/7)+1</f>
        <v>WEEK 1</v>
      </c>
      <c r="D3528" s="12">
        <v>2015</v>
      </c>
      <c r="E3528" s="12">
        <v>2027.55</v>
      </c>
      <c r="F3528" s="12">
        <v>2010</v>
      </c>
      <c r="G3528" s="12">
        <v>2012.25</v>
      </c>
      <c r="H3528" s="12">
        <v>2013.7098629375448</v>
      </c>
      <c r="I3528">
        <v>510862</v>
      </c>
      <c r="J3528">
        <v>10529</v>
      </c>
      <c r="K3528" s="12">
        <v>1028727848</v>
      </c>
      <c r="L3528">
        <v>404453</v>
      </c>
      <c r="M3528">
        <v>79.17</v>
      </c>
      <c r="N3528">
        <v>17.55</v>
      </c>
      <c r="O3528">
        <v>-2.75</v>
      </c>
      <c r="P3528">
        <f xml:space="preserve"> IF(Stock_Info[[#This Row],[Close Price]] &gt; Stock_Info[[#This Row],[Open Price]], 1, 0)</f>
        <v>0</v>
      </c>
      <c r="Q3528" t="str">
        <f>IF(AND(Stock_Info[[#This Row],[% Deli. Qty to Traded Qty]]&gt;80,Stock_Info[[#This Row],[No. of Trades]]&lt;3000),"Unusual Day","")</f>
        <v/>
      </c>
      <c r="R3528" t="str">
        <f>IF(AND(Stock_Info[[#This Row],[Spread High-Low]] &lt; 10, Stock_Info[[#This Row],[% Deli. Qty to Traded Qty]] &gt; 90), "Good Day", "")</f>
        <v/>
      </c>
    </row>
    <row r="3529" spans="1:18">
      <c r="A3529" t="s">
        <v>54</v>
      </c>
      <c r="B3529" s="1">
        <v>45869</v>
      </c>
      <c r="C3529" s="1" t="str">
        <f>"WEEK" &amp;" " &amp;  INT((DAY(Stock_Info[[#This Row],[Date]])+WEEKDAY(DATE(YEAR(Stock_Info[[#This Row],[Date]]),MONTH(Stock_Info[[#This Row],[Date]]),1))-1)/7)+1</f>
        <v>WEEK 5</v>
      </c>
      <c r="D3529" s="12">
        <v>2011.05</v>
      </c>
      <c r="E3529" s="12">
        <v>2030.5</v>
      </c>
      <c r="F3529" s="12">
        <v>2008.25</v>
      </c>
      <c r="G3529" s="12">
        <v>2018.7</v>
      </c>
      <c r="H3529" s="12">
        <v>2020.7924701199699</v>
      </c>
      <c r="I3529">
        <v>177878</v>
      </c>
      <c r="J3529">
        <v>6713</v>
      </c>
      <c r="K3529" s="12">
        <v>359454523</v>
      </c>
      <c r="L3529">
        <v>107397</v>
      </c>
      <c r="M3529">
        <v>60.38</v>
      </c>
      <c r="N3529">
        <v>22.25</v>
      </c>
      <c r="O3529">
        <v>7.65</v>
      </c>
      <c r="P3529">
        <f xml:space="preserve"> IF(Stock_Info[[#This Row],[Close Price]] &gt; Stock_Info[[#This Row],[Open Price]], 1, 0)</f>
        <v>1</v>
      </c>
      <c r="Q3529" t="str">
        <f>IF(AND(Stock_Info[[#This Row],[% Deli. Qty to Traded Qty]]&gt;80,Stock_Info[[#This Row],[No. of Trades]]&lt;3000),"Unusual Day","")</f>
        <v/>
      </c>
      <c r="R3529" t="str">
        <f>IF(AND(Stock_Info[[#This Row],[Spread High-Low]] &lt; 10, Stock_Info[[#This Row],[% Deli. Qty to Traded Qty]] &gt; 90), "Good Day", "")</f>
        <v/>
      </c>
    </row>
    <row r="3530" spans="1:18">
      <c r="A3530" t="s">
        <v>54</v>
      </c>
      <c r="B3530" s="1">
        <v>45868</v>
      </c>
      <c r="C3530" s="1" t="str">
        <f>"WEEK" &amp;" " &amp;  INT((DAY(Stock_Info[[#This Row],[Date]])+WEEKDAY(DATE(YEAR(Stock_Info[[#This Row],[Date]]),MONTH(Stock_Info[[#This Row],[Date]]),1))-1)/7)+1</f>
        <v>WEEK 5</v>
      </c>
      <c r="D3530" s="12">
        <v>2036.3</v>
      </c>
      <c r="E3530" s="12">
        <v>2036.3</v>
      </c>
      <c r="F3530" s="12">
        <v>2017.45</v>
      </c>
      <c r="G3530" s="12">
        <v>2025.6</v>
      </c>
      <c r="H3530" s="12">
        <v>2023.8008140945253</v>
      </c>
      <c r="I3530">
        <v>97286</v>
      </c>
      <c r="J3530">
        <v>6231</v>
      </c>
      <c r="K3530" s="12">
        <v>196887486</v>
      </c>
      <c r="L3530">
        <v>58572</v>
      </c>
      <c r="M3530">
        <v>60.21</v>
      </c>
      <c r="N3530">
        <v>18.850000000000001</v>
      </c>
      <c r="O3530">
        <v>-10.7</v>
      </c>
      <c r="P3530">
        <f xml:space="preserve"> IF(Stock_Info[[#This Row],[Close Price]] &gt; Stock_Info[[#This Row],[Open Price]], 1, 0)</f>
        <v>0</v>
      </c>
      <c r="Q3530" t="str">
        <f>IF(AND(Stock_Info[[#This Row],[% Deli. Qty to Traded Qty]]&gt;80,Stock_Info[[#This Row],[No. of Trades]]&lt;3000),"Unusual Day","")</f>
        <v/>
      </c>
      <c r="R3530" t="str">
        <f>IF(AND(Stock_Info[[#This Row],[Spread High-Low]] &lt; 10, Stock_Info[[#This Row],[% Deli. Qty to Traded Qty]] &gt; 90), "Good Day", "")</f>
        <v/>
      </c>
    </row>
    <row r="3531" spans="1:18">
      <c r="A3531" t="s">
        <v>54</v>
      </c>
      <c r="B3531" s="1">
        <v>45867</v>
      </c>
      <c r="C3531" s="1" t="str">
        <f>"WEEK" &amp;" " &amp;  INT((DAY(Stock_Info[[#This Row],[Date]])+WEEKDAY(DATE(YEAR(Stock_Info[[#This Row],[Date]]),MONTH(Stock_Info[[#This Row],[Date]]),1))-1)/7)+1</f>
        <v>WEEK 5</v>
      </c>
      <c r="D3531" s="12">
        <v>2001.95</v>
      </c>
      <c r="E3531" s="12">
        <v>2027.05</v>
      </c>
      <c r="F3531" s="12">
        <v>1998</v>
      </c>
      <c r="G3531" s="12">
        <v>2022.3</v>
      </c>
      <c r="H3531" s="12">
        <v>2019.5816960541679</v>
      </c>
      <c r="I3531">
        <v>1167333</v>
      </c>
      <c r="J3531">
        <v>29515</v>
      </c>
      <c r="K3531" s="12">
        <v>2357524360</v>
      </c>
      <c r="L3531">
        <v>326734</v>
      </c>
      <c r="M3531">
        <v>27.99</v>
      </c>
      <c r="N3531">
        <v>29.05</v>
      </c>
      <c r="O3531">
        <v>20.350000000000001</v>
      </c>
      <c r="P3531">
        <f xml:space="preserve"> IF(Stock_Info[[#This Row],[Close Price]] &gt; Stock_Info[[#This Row],[Open Price]], 1, 0)</f>
        <v>1</v>
      </c>
      <c r="Q3531" t="str">
        <f>IF(AND(Stock_Info[[#This Row],[% Deli. Qty to Traded Qty]]&gt;80,Stock_Info[[#This Row],[No. of Trades]]&lt;3000),"Unusual Day","")</f>
        <v/>
      </c>
      <c r="R3531" t="str">
        <f>IF(AND(Stock_Info[[#This Row],[Spread High-Low]] &lt; 10, Stock_Info[[#This Row],[% Deli. Qty to Traded Qty]] &gt; 90), "Good Day", "")</f>
        <v/>
      </c>
    </row>
    <row r="3532" spans="1:18">
      <c r="A3532" t="s">
        <v>54</v>
      </c>
      <c r="B3532" s="1">
        <v>45866</v>
      </c>
      <c r="C3532" s="1" t="str">
        <f>"WEEK" &amp;" " &amp;  INT((DAY(Stock_Info[[#This Row],[Date]])+WEEKDAY(DATE(YEAR(Stock_Info[[#This Row],[Date]]),MONTH(Stock_Info[[#This Row],[Date]]),1))-1)/7)+1</f>
        <v>WEEK 5</v>
      </c>
      <c r="D3532" s="12">
        <v>2006.5</v>
      </c>
      <c r="E3532" s="12">
        <v>2021</v>
      </c>
      <c r="F3532" s="12">
        <v>2000.15</v>
      </c>
      <c r="G3532" s="12">
        <v>2008.05</v>
      </c>
      <c r="H3532" s="12">
        <v>2010.9884809944076</v>
      </c>
      <c r="I3532">
        <v>325983</v>
      </c>
      <c r="J3532">
        <v>15530</v>
      </c>
      <c r="K3532" s="12">
        <v>655548058</v>
      </c>
      <c r="L3532">
        <v>123201</v>
      </c>
      <c r="M3532">
        <v>37.79</v>
      </c>
      <c r="N3532">
        <v>20.85</v>
      </c>
      <c r="O3532">
        <v>1.55</v>
      </c>
      <c r="P3532">
        <f xml:space="preserve"> IF(Stock_Info[[#This Row],[Close Price]] &gt; Stock_Info[[#This Row],[Open Price]], 1, 0)</f>
        <v>1</v>
      </c>
      <c r="Q3532" t="str">
        <f>IF(AND(Stock_Info[[#This Row],[% Deli. Qty to Traded Qty]]&gt;80,Stock_Info[[#This Row],[No. of Trades]]&lt;3000),"Unusual Day","")</f>
        <v/>
      </c>
      <c r="R3532" t="str">
        <f>IF(AND(Stock_Info[[#This Row],[Spread High-Low]] &lt; 10, Stock_Info[[#This Row],[% Deli. Qty to Traded Qty]] &gt; 90), "Good Day", "")</f>
        <v/>
      </c>
    </row>
    <row r="3533" spans="1:18">
      <c r="A3533" t="s">
        <v>54</v>
      </c>
      <c r="B3533" s="1">
        <v>45863</v>
      </c>
      <c r="C3533" s="1" t="str">
        <f>"WEEK" &amp;" " &amp;  INT((DAY(Stock_Info[[#This Row],[Date]])+WEEKDAY(DATE(YEAR(Stock_Info[[#This Row],[Date]]),MONTH(Stock_Info[[#This Row],[Date]]),1))-1)/7)+1</f>
        <v>WEEK 4</v>
      </c>
      <c r="D3533" s="12">
        <v>2014</v>
      </c>
      <c r="E3533" s="12">
        <v>2015</v>
      </c>
      <c r="F3533" s="12">
        <v>1999.05</v>
      </c>
      <c r="G3533" s="12">
        <v>2004.5</v>
      </c>
      <c r="H3533" s="12">
        <v>2002.9469119620348</v>
      </c>
      <c r="I3533">
        <v>193019</v>
      </c>
      <c r="J3533">
        <v>7552</v>
      </c>
      <c r="K3533" s="12">
        <v>386606810</v>
      </c>
      <c r="L3533">
        <v>47977</v>
      </c>
      <c r="M3533">
        <v>24.86</v>
      </c>
      <c r="N3533">
        <v>15.95</v>
      </c>
      <c r="O3533">
        <v>-9.5</v>
      </c>
      <c r="P3533">
        <f xml:space="preserve"> IF(Stock_Info[[#This Row],[Close Price]] &gt; Stock_Info[[#This Row],[Open Price]], 1, 0)</f>
        <v>0</v>
      </c>
      <c r="Q3533" t="str">
        <f>IF(AND(Stock_Info[[#This Row],[% Deli. Qty to Traded Qty]]&gt;80,Stock_Info[[#This Row],[No. of Trades]]&lt;3000),"Unusual Day","")</f>
        <v/>
      </c>
      <c r="R3533" t="str">
        <f>IF(AND(Stock_Info[[#This Row],[Spread High-Low]] &lt; 10, Stock_Info[[#This Row],[% Deli. Qty to Traded Qty]] &gt; 90), "Good Day", "")</f>
        <v/>
      </c>
    </row>
    <row r="3534" spans="1:18">
      <c r="A3534" t="s">
        <v>54</v>
      </c>
      <c r="B3534" s="1">
        <v>45862</v>
      </c>
      <c r="C3534" s="1" t="str">
        <f>"WEEK" &amp;" " &amp;  INT((DAY(Stock_Info[[#This Row],[Date]])+WEEKDAY(DATE(YEAR(Stock_Info[[#This Row],[Date]]),MONTH(Stock_Info[[#This Row],[Date]]),1))-1)/7)+1</f>
        <v>WEEK 4</v>
      </c>
      <c r="D3534" s="12">
        <v>2033.05</v>
      </c>
      <c r="E3534" s="12">
        <v>2035</v>
      </c>
      <c r="F3534" s="12">
        <v>2009</v>
      </c>
      <c r="G3534" s="12">
        <v>2014</v>
      </c>
      <c r="H3534" s="12">
        <v>2017.5012201816664</v>
      </c>
      <c r="I3534">
        <v>216771</v>
      </c>
      <c r="J3534">
        <v>9889</v>
      </c>
      <c r="K3534" s="12">
        <v>437335757</v>
      </c>
      <c r="L3534">
        <v>115299</v>
      </c>
      <c r="M3534">
        <v>53.19</v>
      </c>
      <c r="N3534">
        <v>26</v>
      </c>
      <c r="O3534">
        <v>-19.05</v>
      </c>
      <c r="P3534">
        <f xml:space="preserve"> IF(Stock_Info[[#This Row],[Close Price]] &gt; Stock_Info[[#This Row],[Open Price]], 1, 0)</f>
        <v>0</v>
      </c>
      <c r="Q3534" t="str">
        <f>IF(AND(Stock_Info[[#This Row],[% Deli. Qty to Traded Qty]]&gt;80,Stock_Info[[#This Row],[No. of Trades]]&lt;3000),"Unusual Day","")</f>
        <v/>
      </c>
      <c r="R3534" t="str">
        <f>IF(AND(Stock_Info[[#This Row],[Spread High-Low]] &lt; 10, Stock_Info[[#This Row],[% Deli. Qty to Traded Qty]] &gt; 90), "Good Day", "")</f>
        <v/>
      </c>
    </row>
    <row r="3535" spans="1:18">
      <c r="A3535" t="s">
        <v>54</v>
      </c>
      <c r="B3535" s="1">
        <v>45861</v>
      </c>
      <c r="C3535" s="1" t="str">
        <f>"WEEK" &amp;" " &amp;  INT((DAY(Stock_Info[[#This Row],[Date]])+WEEKDAY(DATE(YEAR(Stock_Info[[#This Row],[Date]]),MONTH(Stock_Info[[#This Row],[Date]]),1))-1)/7)+1</f>
        <v>WEEK 4</v>
      </c>
      <c r="D3535" s="12">
        <v>2014.15</v>
      </c>
      <c r="E3535" s="12">
        <v>2029.7</v>
      </c>
      <c r="F3535" s="12">
        <v>2002.55</v>
      </c>
      <c r="G3535" s="12">
        <v>2024.6</v>
      </c>
      <c r="H3535" s="12">
        <v>2016.6068121478986</v>
      </c>
      <c r="I3535">
        <v>138987</v>
      </c>
      <c r="J3535">
        <v>6293</v>
      </c>
      <c r="K3535" s="12">
        <v>280282131</v>
      </c>
      <c r="L3535">
        <v>93523</v>
      </c>
      <c r="M3535">
        <v>67.290000000000006</v>
      </c>
      <c r="N3535">
        <v>27.15</v>
      </c>
      <c r="O3535">
        <v>10.45</v>
      </c>
      <c r="P3535">
        <f xml:space="preserve"> IF(Stock_Info[[#This Row],[Close Price]] &gt; Stock_Info[[#This Row],[Open Price]], 1, 0)</f>
        <v>1</v>
      </c>
      <c r="Q3535" t="str">
        <f>IF(AND(Stock_Info[[#This Row],[% Deli. Qty to Traded Qty]]&gt;80,Stock_Info[[#This Row],[No. of Trades]]&lt;3000),"Unusual Day","")</f>
        <v/>
      </c>
      <c r="R3535" t="str">
        <f>IF(AND(Stock_Info[[#This Row],[Spread High-Low]] &lt; 10, Stock_Info[[#This Row],[% Deli. Qty to Traded Qty]] &gt; 90), "Good Day", "")</f>
        <v/>
      </c>
    </row>
    <row r="3536" spans="1:18">
      <c r="A3536" t="s">
        <v>54</v>
      </c>
      <c r="B3536" s="1">
        <v>45860</v>
      </c>
      <c r="C3536" s="1" t="str">
        <f>"WEEK" &amp;" " &amp;  INT((DAY(Stock_Info[[#This Row],[Date]])+WEEKDAY(DATE(YEAR(Stock_Info[[#This Row],[Date]]),MONTH(Stock_Info[[#This Row],[Date]]),1))-1)/7)+1</f>
        <v>WEEK 4</v>
      </c>
      <c r="D3536" s="12">
        <v>2010.05</v>
      </c>
      <c r="E3536" s="12">
        <v>2017.8</v>
      </c>
      <c r="F3536" s="12">
        <v>2002.9</v>
      </c>
      <c r="G3536" s="12">
        <v>2006.75</v>
      </c>
      <c r="H3536" s="12">
        <v>2007.4799535739514</v>
      </c>
      <c r="I3536">
        <v>1954937</v>
      </c>
      <c r="J3536">
        <v>28117</v>
      </c>
      <c r="K3536" s="12">
        <v>3924496838</v>
      </c>
      <c r="L3536">
        <v>669758</v>
      </c>
      <c r="M3536">
        <v>34.26</v>
      </c>
      <c r="N3536">
        <v>14.9</v>
      </c>
      <c r="O3536">
        <v>-3.3</v>
      </c>
      <c r="P3536">
        <f xml:space="preserve"> IF(Stock_Info[[#This Row],[Close Price]] &gt; Stock_Info[[#This Row],[Open Price]], 1, 0)</f>
        <v>0</v>
      </c>
      <c r="Q3536" t="str">
        <f>IF(AND(Stock_Info[[#This Row],[% Deli. Qty to Traded Qty]]&gt;80,Stock_Info[[#This Row],[No. of Trades]]&lt;3000),"Unusual Day","")</f>
        <v/>
      </c>
      <c r="R3536" t="str">
        <f>IF(AND(Stock_Info[[#This Row],[Spread High-Low]] &lt; 10, Stock_Info[[#This Row],[% Deli. Qty to Traded Qty]] &gt; 90), "Good Day", "")</f>
        <v/>
      </c>
    </row>
    <row r="3537" spans="1:18">
      <c r="A3537" t="s">
        <v>54</v>
      </c>
      <c r="B3537" s="1">
        <v>45859</v>
      </c>
      <c r="C3537" s="1" t="str">
        <f>"WEEK" &amp;" " &amp;  INT((DAY(Stock_Info[[#This Row],[Date]])+WEEKDAY(DATE(YEAR(Stock_Info[[#This Row],[Date]]),MONTH(Stock_Info[[#This Row],[Date]]),1))-1)/7)+1</f>
        <v>WEEK 4</v>
      </c>
      <c r="D3537" s="12">
        <v>1976.95</v>
      </c>
      <c r="E3537" s="12">
        <v>2002.3</v>
      </c>
      <c r="F3537" s="12">
        <v>1976.95</v>
      </c>
      <c r="G3537" s="12">
        <v>2000.2</v>
      </c>
      <c r="H3537" s="12">
        <v>1994.5801797177696</v>
      </c>
      <c r="I3537">
        <v>1122204</v>
      </c>
      <c r="J3537">
        <v>36599</v>
      </c>
      <c r="K3537" s="12">
        <v>2238325856</v>
      </c>
      <c r="L3537">
        <v>355499</v>
      </c>
      <c r="M3537">
        <v>31.68</v>
      </c>
      <c r="N3537">
        <v>25.35</v>
      </c>
      <c r="O3537">
        <v>23.25</v>
      </c>
      <c r="P3537">
        <f xml:space="preserve"> IF(Stock_Info[[#This Row],[Close Price]] &gt; Stock_Info[[#This Row],[Open Price]], 1, 0)</f>
        <v>1</v>
      </c>
      <c r="Q3537" t="str">
        <f>IF(AND(Stock_Info[[#This Row],[% Deli. Qty to Traded Qty]]&gt;80,Stock_Info[[#This Row],[No. of Trades]]&lt;3000),"Unusual Day","")</f>
        <v/>
      </c>
      <c r="R3537" t="str">
        <f>IF(AND(Stock_Info[[#This Row],[Spread High-Low]] &lt; 10, Stock_Info[[#This Row],[% Deli. Qty to Traded Qty]] &gt; 90), "Good Day", "")</f>
        <v/>
      </c>
    </row>
    <row r="3538" spans="1:18">
      <c r="A3538" t="s">
        <v>54</v>
      </c>
      <c r="B3538" s="1">
        <v>45856</v>
      </c>
      <c r="C3538" s="1" t="str">
        <f>"WEEK" &amp;" " &amp;  INT((DAY(Stock_Info[[#This Row],[Date]])+WEEKDAY(DATE(YEAR(Stock_Info[[#This Row],[Date]]),MONTH(Stock_Info[[#This Row],[Date]]),1))-1)/7)+1</f>
        <v>WEEK 3</v>
      </c>
      <c r="D3538" s="12">
        <v>1990</v>
      </c>
      <c r="E3538" s="12">
        <v>1997.75</v>
      </c>
      <c r="F3538" s="12">
        <v>1953</v>
      </c>
      <c r="G3538" s="12">
        <v>1957.4</v>
      </c>
      <c r="H3538" s="12">
        <v>1967.9234545159854</v>
      </c>
      <c r="I3538">
        <v>388697</v>
      </c>
      <c r="J3538">
        <v>9970</v>
      </c>
      <c r="K3538" s="12">
        <v>764925943</v>
      </c>
      <c r="L3538">
        <v>209700</v>
      </c>
      <c r="M3538">
        <v>53.95</v>
      </c>
      <c r="N3538">
        <v>44.75</v>
      </c>
      <c r="O3538">
        <v>-32.6</v>
      </c>
      <c r="P3538">
        <f xml:space="preserve"> IF(Stock_Info[[#This Row],[Close Price]] &gt; Stock_Info[[#This Row],[Open Price]], 1, 0)</f>
        <v>0</v>
      </c>
      <c r="Q3538" t="str">
        <f>IF(AND(Stock_Info[[#This Row],[% Deli. Qty to Traded Qty]]&gt;80,Stock_Info[[#This Row],[No. of Trades]]&lt;3000),"Unusual Day","")</f>
        <v/>
      </c>
      <c r="R3538" t="str">
        <f>IF(AND(Stock_Info[[#This Row],[Spread High-Low]] &lt; 10, Stock_Info[[#This Row],[% Deli. Qty to Traded Qty]] &gt; 90), "Good Day", "")</f>
        <v/>
      </c>
    </row>
    <row r="3539" spans="1:18">
      <c r="A3539" t="s">
        <v>54</v>
      </c>
      <c r="B3539" s="1">
        <v>45855</v>
      </c>
      <c r="C3539" s="1" t="str">
        <f>"WEEK" &amp;" " &amp;  INT((DAY(Stock_Info[[#This Row],[Date]])+WEEKDAY(DATE(YEAR(Stock_Info[[#This Row],[Date]]),MONTH(Stock_Info[[#This Row],[Date]]),1))-1)/7)+1</f>
        <v>WEEK 3</v>
      </c>
      <c r="D3539" s="12">
        <v>2000.05</v>
      </c>
      <c r="E3539" s="12">
        <v>2003</v>
      </c>
      <c r="F3539" s="12">
        <v>1983.05</v>
      </c>
      <c r="G3539" s="12">
        <v>1986.6</v>
      </c>
      <c r="H3539" s="12">
        <v>1996.7830715665298</v>
      </c>
      <c r="I3539">
        <v>1075894</v>
      </c>
      <c r="J3539">
        <v>9216</v>
      </c>
      <c r="K3539" s="12">
        <v>2148326926</v>
      </c>
      <c r="L3539">
        <v>959641</v>
      </c>
      <c r="M3539">
        <v>89.19</v>
      </c>
      <c r="N3539">
        <v>19.95</v>
      </c>
      <c r="O3539">
        <v>-13.45</v>
      </c>
      <c r="P3539">
        <f xml:space="preserve"> IF(Stock_Info[[#This Row],[Close Price]] &gt; Stock_Info[[#This Row],[Open Price]], 1, 0)</f>
        <v>0</v>
      </c>
      <c r="Q3539" t="str">
        <f>IF(AND(Stock_Info[[#This Row],[% Deli. Qty to Traded Qty]]&gt;80,Stock_Info[[#This Row],[No. of Trades]]&lt;3000),"Unusual Day","")</f>
        <v/>
      </c>
      <c r="R3539" t="str">
        <f>IF(AND(Stock_Info[[#This Row],[Spread High-Low]] &lt; 10, Stock_Info[[#This Row],[% Deli. Qty to Traded Qty]] &gt; 90), "Good Day", "")</f>
        <v/>
      </c>
    </row>
    <row r="3540" spans="1:18">
      <c r="A3540" t="s">
        <v>54</v>
      </c>
      <c r="B3540" s="1">
        <v>45854</v>
      </c>
      <c r="C3540" s="1" t="str">
        <f>"WEEK" &amp;" " &amp;  INT((DAY(Stock_Info[[#This Row],[Date]])+WEEKDAY(DATE(YEAR(Stock_Info[[#This Row],[Date]]),MONTH(Stock_Info[[#This Row],[Date]]),1))-1)/7)+1</f>
        <v>WEEK 3</v>
      </c>
      <c r="D3540" s="12">
        <v>2014.2</v>
      </c>
      <c r="E3540" s="12">
        <v>2021.9</v>
      </c>
      <c r="F3540" s="12">
        <v>1993</v>
      </c>
      <c r="G3540" s="12">
        <v>1996.2</v>
      </c>
      <c r="H3540" s="12">
        <v>2003.1063084551881</v>
      </c>
      <c r="I3540">
        <v>504767</v>
      </c>
      <c r="J3540">
        <v>9916</v>
      </c>
      <c r="K3540" s="12">
        <v>1011101962</v>
      </c>
      <c r="L3540">
        <v>359139</v>
      </c>
      <c r="M3540">
        <v>71.150000000000006</v>
      </c>
      <c r="N3540">
        <v>28.9</v>
      </c>
      <c r="O3540">
        <v>-18</v>
      </c>
      <c r="P3540">
        <f xml:space="preserve"> IF(Stock_Info[[#This Row],[Close Price]] &gt; Stock_Info[[#This Row],[Open Price]], 1, 0)</f>
        <v>0</v>
      </c>
      <c r="Q3540" t="str">
        <f>IF(AND(Stock_Info[[#This Row],[% Deli. Qty to Traded Qty]]&gt;80,Stock_Info[[#This Row],[No. of Trades]]&lt;3000),"Unusual Day","")</f>
        <v/>
      </c>
      <c r="R3540" t="str">
        <f>IF(AND(Stock_Info[[#This Row],[Spread High-Low]] &lt; 10, Stock_Info[[#This Row],[% Deli. Qty to Traded Qty]] &gt; 90), "Good Day", "")</f>
        <v/>
      </c>
    </row>
    <row r="3541" spans="1:18">
      <c r="A3541" t="s">
        <v>54</v>
      </c>
      <c r="B3541" s="1">
        <v>45853</v>
      </c>
      <c r="C3541" s="1" t="str">
        <f>"WEEK" &amp;" " &amp;  INT((DAY(Stock_Info[[#This Row],[Date]])+WEEKDAY(DATE(YEAR(Stock_Info[[#This Row],[Date]]),MONTH(Stock_Info[[#This Row],[Date]]),1))-1)/7)+1</f>
        <v>WEEK 3</v>
      </c>
      <c r="D3541" s="12">
        <v>1976.95</v>
      </c>
      <c r="E3541" s="12">
        <v>2003</v>
      </c>
      <c r="F3541" s="12">
        <v>1974.6</v>
      </c>
      <c r="G3541" s="12">
        <v>1995.3</v>
      </c>
      <c r="H3541" s="12">
        <v>1995.5765814277288</v>
      </c>
      <c r="I3541">
        <v>1246105</v>
      </c>
      <c r="J3541">
        <v>18024</v>
      </c>
      <c r="K3541" s="12">
        <v>2486697956</v>
      </c>
      <c r="L3541">
        <v>197473</v>
      </c>
      <c r="M3541">
        <v>15.85</v>
      </c>
      <c r="N3541">
        <v>28.4</v>
      </c>
      <c r="O3541">
        <v>18.350000000000001</v>
      </c>
      <c r="P3541">
        <f xml:space="preserve"> IF(Stock_Info[[#This Row],[Close Price]] &gt; Stock_Info[[#This Row],[Open Price]], 1, 0)</f>
        <v>1</v>
      </c>
      <c r="Q3541" t="str">
        <f>IF(AND(Stock_Info[[#This Row],[% Deli. Qty to Traded Qty]]&gt;80,Stock_Info[[#This Row],[No. of Trades]]&lt;3000),"Unusual Day","")</f>
        <v/>
      </c>
      <c r="R3541" t="str">
        <f>IF(AND(Stock_Info[[#This Row],[Spread High-Low]] &lt; 10, Stock_Info[[#This Row],[% Deli. Qty to Traded Qty]] &gt; 90), "Good Day", "")</f>
        <v/>
      </c>
    </row>
    <row r="3542" spans="1:18">
      <c r="A3542" t="s">
        <v>54</v>
      </c>
      <c r="B3542" s="1">
        <v>45852</v>
      </c>
      <c r="C3542" s="1" t="str">
        <f>"WEEK" &amp;" " &amp;  INT((DAY(Stock_Info[[#This Row],[Date]])+WEEKDAY(DATE(YEAR(Stock_Info[[#This Row],[Date]]),MONTH(Stock_Info[[#This Row],[Date]]),1))-1)/7)+1</f>
        <v>WEEK 3</v>
      </c>
      <c r="D3542" s="12">
        <v>1983.55</v>
      </c>
      <c r="E3542" s="12">
        <v>1989.1</v>
      </c>
      <c r="F3542" s="12">
        <v>1970.55</v>
      </c>
      <c r="G3542" s="12">
        <v>1983</v>
      </c>
      <c r="H3542" s="12">
        <v>1976.7339746651637</v>
      </c>
      <c r="I3542">
        <v>104678</v>
      </c>
      <c r="J3542">
        <v>3981</v>
      </c>
      <c r="K3542" s="12">
        <v>206920559</v>
      </c>
      <c r="L3542">
        <v>62374</v>
      </c>
      <c r="M3542">
        <v>59.59</v>
      </c>
      <c r="N3542">
        <v>18.55</v>
      </c>
      <c r="O3542">
        <v>-0.55000000000000004</v>
      </c>
      <c r="P3542">
        <f xml:space="preserve"> IF(Stock_Info[[#This Row],[Close Price]] &gt; Stock_Info[[#This Row],[Open Price]], 1, 0)</f>
        <v>0</v>
      </c>
      <c r="Q3542" t="str">
        <f>IF(AND(Stock_Info[[#This Row],[% Deli. Qty to Traded Qty]]&gt;80,Stock_Info[[#This Row],[No. of Trades]]&lt;3000),"Unusual Day","")</f>
        <v/>
      </c>
      <c r="R3542" t="str">
        <f>IF(AND(Stock_Info[[#This Row],[Spread High-Low]] &lt; 10, Stock_Info[[#This Row],[% Deli. Qty to Traded Qty]] &gt; 90), "Good Day", "")</f>
        <v/>
      </c>
    </row>
    <row r="3543" spans="1:18">
      <c r="A3543" t="s">
        <v>54</v>
      </c>
      <c r="B3543" s="1">
        <v>45849</v>
      </c>
      <c r="C3543" s="1" t="str">
        <f>"WEEK" &amp;" " &amp;  INT((DAY(Stock_Info[[#This Row],[Date]])+WEEKDAY(DATE(YEAR(Stock_Info[[#This Row],[Date]]),MONTH(Stock_Info[[#This Row],[Date]]),1))-1)/7)+1</f>
        <v>WEEK 2</v>
      </c>
      <c r="D3543" s="12">
        <v>1997</v>
      </c>
      <c r="E3543" s="12">
        <v>2004.85</v>
      </c>
      <c r="F3543" s="12">
        <v>1982</v>
      </c>
      <c r="G3543" s="12">
        <v>1983.55</v>
      </c>
      <c r="H3543" s="12">
        <v>1988.2335714497435</v>
      </c>
      <c r="I3543">
        <v>101211</v>
      </c>
      <c r="J3543">
        <v>6300</v>
      </c>
      <c r="K3543" s="12">
        <v>201231108</v>
      </c>
      <c r="L3543">
        <v>64034</v>
      </c>
      <c r="M3543">
        <v>63.27</v>
      </c>
      <c r="N3543">
        <v>22.85</v>
      </c>
      <c r="O3543">
        <v>-13.45</v>
      </c>
      <c r="P3543">
        <f xml:space="preserve"> IF(Stock_Info[[#This Row],[Close Price]] &gt; Stock_Info[[#This Row],[Open Price]], 1, 0)</f>
        <v>0</v>
      </c>
      <c r="Q3543" t="str">
        <f>IF(AND(Stock_Info[[#This Row],[% Deli. Qty to Traded Qty]]&gt;80,Stock_Info[[#This Row],[No. of Trades]]&lt;3000),"Unusual Day","")</f>
        <v/>
      </c>
      <c r="R3543" t="str">
        <f>IF(AND(Stock_Info[[#This Row],[Spread High-Low]] &lt; 10, Stock_Info[[#This Row],[% Deli. Qty to Traded Qty]] &gt; 90), "Good Day", "")</f>
        <v/>
      </c>
    </row>
    <row r="3544" spans="1:18">
      <c r="A3544" t="s">
        <v>54</v>
      </c>
      <c r="B3544" s="1">
        <v>45848</v>
      </c>
      <c r="C3544" s="1" t="str">
        <f>"WEEK" &amp;" " &amp;  INT((DAY(Stock_Info[[#This Row],[Date]])+WEEKDAY(DATE(YEAR(Stock_Info[[#This Row],[Date]]),MONTH(Stock_Info[[#This Row],[Date]]),1))-1)/7)+1</f>
        <v>WEEK 2</v>
      </c>
      <c r="D3544" s="12">
        <v>2013.05</v>
      </c>
      <c r="E3544" s="12">
        <v>2016.75</v>
      </c>
      <c r="F3544" s="12">
        <v>2000.3</v>
      </c>
      <c r="G3544" s="12">
        <v>2006.45</v>
      </c>
      <c r="H3544" s="12">
        <v>2007.4482218619278</v>
      </c>
      <c r="I3544">
        <v>234993</v>
      </c>
      <c r="J3544">
        <v>5047</v>
      </c>
      <c r="K3544" s="12">
        <v>471736280</v>
      </c>
      <c r="L3544">
        <v>185163</v>
      </c>
      <c r="M3544">
        <v>78.8</v>
      </c>
      <c r="N3544">
        <v>16.45</v>
      </c>
      <c r="O3544">
        <v>-6.6</v>
      </c>
      <c r="P3544">
        <f xml:space="preserve"> IF(Stock_Info[[#This Row],[Close Price]] &gt; Stock_Info[[#This Row],[Open Price]], 1, 0)</f>
        <v>0</v>
      </c>
      <c r="Q3544" t="str">
        <f>IF(AND(Stock_Info[[#This Row],[% Deli. Qty to Traded Qty]]&gt;80,Stock_Info[[#This Row],[No. of Trades]]&lt;3000),"Unusual Day","")</f>
        <v/>
      </c>
      <c r="R3544" t="str">
        <f>IF(AND(Stock_Info[[#This Row],[Spread High-Low]] &lt; 10, Stock_Info[[#This Row],[% Deli. Qty to Traded Qty]] &gt; 90), "Good Day", "")</f>
        <v/>
      </c>
    </row>
    <row r="3545" spans="1:18">
      <c r="A3545" t="s">
        <v>54</v>
      </c>
      <c r="B3545" s="1">
        <v>45847</v>
      </c>
      <c r="C3545" s="1" t="str">
        <f>"WEEK" &amp;" " &amp;  INT((DAY(Stock_Info[[#This Row],[Date]])+WEEKDAY(DATE(YEAR(Stock_Info[[#This Row],[Date]]),MONTH(Stock_Info[[#This Row],[Date]]),1))-1)/7)+1</f>
        <v>WEEK 2</v>
      </c>
      <c r="D3545" s="12">
        <v>1999.95</v>
      </c>
      <c r="E3545" s="12">
        <v>2013.25</v>
      </c>
      <c r="F3545" s="12">
        <v>1998.15</v>
      </c>
      <c r="G3545" s="12">
        <v>2010.6</v>
      </c>
      <c r="H3545" s="12">
        <v>2005.6229146211142</v>
      </c>
      <c r="I3545">
        <v>691541</v>
      </c>
      <c r="J3545">
        <v>10421</v>
      </c>
      <c r="K3545" s="12">
        <v>1386970476</v>
      </c>
      <c r="L3545">
        <v>557607</v>
      </c>
      <c r="M3545">
        <v>80.63</v>
      </c>
      <c r="N3545">
        <v>15.1</v>
      </c>
      <c r="O3545">
        <v>10.65</v>
      </c>
      <c r="P3545">
        <f xml:space="preserve"> IF(Stock_Info[[#This Row],[Close Price]] &gt; Stock_Info[[#This Row],[Open Price]], 1, 0)</f>
        <v>1</v>
      </c>
      <c r="Q3545" t="str">
        <f>IF(AND(Stock_Info[[#This Row],[% Deli. Qty to Traded Qty]]&gt;80,Stock_Info[[#This Row],[No. of Trades]]&lt;3000),"Unusual Day","")</f>
        <v/>
      </c>
      <c r="R3545" t="str">
        <f>IF(AND(Stock_Info[[#This Row],[Spread High-Low]] &lt; 10, Stock_Info[[#This Row],[% Deli. Qty to Traded Qty]] &gt; 90), "Good Day", "")</f>
        <v/>
      </c>
    </row>
    <row r="3546" spans="1:18">
      <c r="A3546" t="s">
        <v>54</v>
      </c>
      <c r="B3546" s="1">
        <v>45846</v>
      </c>
      <c r="C3546" s="1" t="str">
        <f>"WEEK" &amp;" " &amp;  INT((DAY(Stock_Info[[#This Row],[Date]])+WEEKDAY(DATE(YEAR(Stock_Info[[#This Row],[Date]]),MONTH(Stock_Info[[#This Row],[Date]]),1))-1)/7)+1</f>
        <v>WEEK 2</v>
      </c>
      <c r="D3546" s="12">
        <v>1978</v>
      </c>
      <c r="E3546" s="12">
        <v>2005.6</v>
      </c>
      <c r="F3546" s="12">
        <v>1978</v>
      </c>
      <c r="G3546" s="12">
        <v>2001.5</v>
      </c>
      <c r="H3546" s="12">
        <v>1998.8879387324309</v>
      </c>
      <c r="I3546">
        <v>1464788</v>
      </c>
      <c r="J3546">
        <v>11488</v>
      </c>
      <c r="K3546" s="12">
        <v>2927947066</v>
      </c>
      <c r="L3546">
        <v>840395</v>
      </c>
      <c r="M3546">
        <v>57.37</v>
      </c>
      <c r="N3546">
        <v>27.6</v>
      </c>
      <c r="O3546">
        <v>23.5</v>
      </c>
      <c r="P3546">
        <f xml:space="preserve"> IF(Stock_Info[[#This Row],[Close Price]] &gt; Stock_Info[[#This Row],[Open Price]], 1, 0)</f>
        <v>1</v>
      </c>
      <c r="Q3546" t="str">
        <f>IF(AND(Stock_Info[[#This Row],[% Deli. Qty to Traded Qty]]&gt;80,Stock_Info[[#This Row],[No. of Trades]]&lt;3000),"Unusual Day","")</f>
        <v/>
      </c>
      <c r="R3546" t="str">
        <f>IF(AND(Stock_Info[[#This Row],[Spread High-Low]] &lt; 10, Stock_Info[[#This Row],[% Deli. Qty to Traded Qty]] &gt; 90), "Good Day", "")</f>
        <v/>
      </c>
    </row>
    <row r="3547" spans="1:18">
      <c r="A3547" t="s">
        <v>54</v>
      </c>
      <c r="B3547" s="1">
        <v>45845</v>
      </c>
      <c r="C3547" s="1" t="str">
        <f>"WEEK" &amp;" " &amp;  INT((DAY(Stock_Info[[#This Row],[Date]])+WEEKDAY(DATE(YEAR(Stock_Info[[#This Row],[Date]]),MONTH(Stock_Info[[#This Row],[Date]]),1))-1)/7)+1</f>
        <v>WEEK 2</v>
      </c>
      <c r="D3547" s="12">
        <v>1989.2</v>
      </c>
      <c r="E3547" s="12">
        <v>1998.1</v>
      </c>
      <c r="F3547" s="12">
        <v>1983.65</v>
      </c>
      <c r="G3547" s="12">
        <v>1987.25</v>
      </c>
      <c r="H3547" s="12">
        <v>1987.813993952878</v>
      </c>
      <c r="I3547">
        <v>210348</v>
      </c>
      <c r="J3547">
        <v>5994</v>
      </c>
      <c r="K3547" s="12">
        <v>418132698</v>
      </c>
      <c r="L3547">
        <v>153132</v>
      </c>
      <c r="M3547">
        <v>72.8</v>
      </c>
      <c r="N3547">
        <v>14.45</v>
      </c>
      <c r="O3547">
        <v>-1.95</v>
      </c>
      <c r="P3547">
        <f xml:space="preserve"> IF(Stock_Info[[#This Row],[Close Price]] &gt; Stock_Info[[#This Row],[Open Price]], 1, 0)</f>
        <v>0</v>
      </c>
      <c r="Q3547" t="str">
        <f>IF(AND(Stock_Info[[#This Row],[% Deli. Qty to Traded Qty]]&gt;80,Stock_Info[[#This Row],[No. of Trades]]&lt;3000),"Unusual Day","")</f>
        <v/>
      </c>
      <c r="R3547" t="str">
        <f>IF(AND(Stock_Info[[#This Row],[Spread High-Low]] &lt; 10, Stock_Info[[#This Row],[% Deli. Qty to Traded Qty]] &gt; 90), "Good Day", "")</f>
        <v/>
      </c>
    </row>
    <row r="3548" spans="1:18">
      <c r="A3548" t="s">
        <v>54</v>
      </c>
      <c r="B3548" s="1">
        <v>45842</v>
      </c>
      <c r="C3548" s="1" t="str">
        <f>"WEEK" &amp;" " &amp;  INT((DAY(Stock_Info[[#This Row],[Date]])+WEEKDAY(DATE(YEAR(Stock_Info[[#This Row],[Date]]),MONTH(Stock_Info[[#This Row],[Date]]),1))-1)/7)+1</f>
        <v>WEEK 1</v>
      </c>
      <c r="D3548" s="12">
        <v>1987</v>
      </c>
      <c r="E3548" s="12">
        <v>2004.25</v>
      </c>
      <c r="F3548" s="12">
        <v>1979.2</v>
      </c>
      <c r="G3548" s="12">
        <v>1989.25</v>
      </c>
      <c r="H3548" s="12">
        <v>1985.747976762666</v>
      </c>
      <c r="I3548">
        <v>388857</v>
      </c>
      <c r="J3548">
        <v>12654</v>
      </c>
      <c r="K3548" s="12">
        <v>772172001</v>
      </c>
      <c r="L3548">
        <v>211777</v>
      </c>
      <c r="M3548">
        <v>54.46</v>
      </c>
      <c r="N3548">
        <v>25.05</v>
      </c>
      <c r="O3548">
        <v>2.25</v>
      </c>
      <c r="P3548">
        <f xml:space="preserve"> IF(Stock_Info[[#This Row],[Close Price]] &gt; Stock_Info[[#This Row],[Open Price]], 1, 0)</f>
        <v>1</v>
      </c>
      <c r="Q3548" t="str">
        <f>IF(AND(Stock_Info[[#This Row],[% Deli. Qty to Traded Qty]]&gt;80,Stock_Info[[#This Row],[No. of Trades]]&lt;3000),"Unusual Day","")</f>
        <v/>
      </c>
      <c r="R3548" t="str">
        <f>IF(AND(Stock_Info[[#This Row],[Spread High-Low]] &lt; 10, Stock_Info[[#This Row],[% Deli. Qty to Traded Qty]] &gt; 90), "Good Day", "")</f>
        <v/>
      </c>
    </row>
    <row r="3549" spans="1:18">
      <c r="A3549" t="s">
        <v>54</v>
      </c>
      <c r="B3549" s="1">
        <v>45841</v>
      </c>
      <c r="C3549" s="1" t="str">
        <f>"WEEK" &amp;" " &amp;  INT((DAY(Stock_Info[[#This Row],[Date]])+WEEKDAY(DATE(YEAR(Stock_Info[[#This Row],[Date]]),MONTH(Stock_Info[[#This Row],[Date]]),1))-1)/7)+1</f>
        <v>WEEK 1</v>
      </c>
      <c r="D3549" s="12">
        <v>1991.15</v>
      </c>
      <c r="E3549" s="12">
        <v>2007.9</v>
      </c>
      <c r="F3549" s="12">
        <v>1984</v>
      </c>
      <c r="G3549" s="12">
        <v>1985.65</v>
      </c>
      <c r="H3549" s="12">
        <v>1995.4866275436643</v>
      </c>
      <c r="I3549">
        <v>286447</v>
      </c>
      <c r="J3549">
        <v>8427</v>
      </c>
      <c r="K3549" s="12">
        <v>571601158</v>
      </c>
      <c r="L3549">
        <v>218586</v>
      </c>
      <c r="M3549">
        <v>76.31</v>
      </c>
      <c r="N3549">
        <v>23.9</v>
      </c>
      <c r="O3549">
        <v>-5.5</v>
      </c>
      <c r="P3549">
        <f xml:space="preserve"> IF(Stock_Info[[#This Row],[Close Price]] &gt; Stock_Info[[#This Row],[Open Price]], 1, 0)</f>
        <v>0</v>
      </c>
      <c r="Q3549" t="str">
        <f>IF(AND(Stock_Info[[#This Row],[% Deli. Qty to Traded Qty]]&gt;80,Stock_Info[[#This Row],[No. of Trades]]&lt;3000),"Unusual Day","")</f>
        <v/>
      </c>
      <c r="R3549" t="str">
        <f>IF(AND(Stock_Info[[#This Row],[Spread High-Low]] &lt; 10, Stock_Info[[#This Row],[% Deli. Qty to Traded Qty]] &gt; 90), "Good Day", "")</f>
        <v/>
      </c>
    </row>
    <row r="3550" spans="1:18">
      <c r="A3550" t="s">
        <v>54</v>
      </c>
      <c r="B3550" s="1">
        <v>45840</v>
      </c>
      <c r="C3550" s="1" t="str">
        <f>"WEEK" &amp;" " &amp;  INT((DAY(Stock_Info[[#This Row],[Date]])+WEEKDAY(DATE(YEAR(Stock_Info[[#This Row],[Date]]),MONTH(Stock_Info[[#This Row],[Date]]),1))-1)/7)+1</f>
        <v>WEEK 1</v>
      </c>
      <c r="D3550" s="12">
        <v>2020</v>
      </c>
      <c r="E3550" s="12">
        <v>2020</v>
      </c>
      <c r="F3550" s="12">
        <v>1977.4</v>
      </c>
      <c r="G3550" s="12">
        <v>1985.7</v>
      </c>
      <c r="H3550" s="12">
        <v>1990.985220049593</v>
      </c>
      <c r="I3550">
        <v>193979</v>
      </c>
      <c r="J3550">
        <v>6504</v>
      </c>
      <c r="K3550" s="12">
        <v>386209322</v>
      </c>
      <c r="L3550">
        <v>83605</v>
      </c>
      <c r="M3550">
        <v>43.1</v>
      </c>
      <c r="N3550">
        <v>42.6</v>
      </c>
      <c r="O3550">
        <v>-34.299999999999997</v>
      </c>
      <c r="P3550">
        <f xml:space="preserve"> IF(Stock_Info[[#This Row],[Close Price]] &gt; Stock_Info[[#This Row],[Open Price]], 1, 0)</f>
        <v>0</v>
      </c>
      <c r="Q3550" t="str">
        <f>IF(AND(Stock_Info[[#This Row],[% Deli. Qty to Traded Qty]]&gt;80,Stock_Info[[#This Row],[No. of Trades]]&lt;3000),"Unusual Day","")</f>
        <v/>
      </c>
      <c r="R3550" t="str">
        <f>IF(AND(Stock_Info[[#This Row],[Spread High-Low]] &lt; 10, Stock_Info[[#This Row],[% Deli. Qty to Traded Qty]] &gt; 90), "Good Day", "")</f>
        <v/>
      </c>
    </row>
    <row r="3551" spans="1:18">
      <c r="A3551" t="s">
        <v>54</v>
      </c>
      <c r="B3551" s="1">
        <v>45839</v>
      </c>
      <c r="C3551" s="1" t="str">
        <f>"WEEK" &amp;" " &amp;  INT((DAY(Stock_Info[[#This Row],[Date]])+WEEKDAY(DATE(YEAR(Stock_Info[[#This Row],[Date]]),MONTH(Stock_Info[[#This Row],[Date]]),1))-1)/7)+1</f>
        <v>WEEK 1</v>
      </c>
      <c r="D3551" s="12">
        <v>2003.1</v>
      </c>
      <c r="E3551" s="12">
        <v>2015.35</v>
      </c>
      <c r="F3551" s="12">
        <v>2003.1</v>
      </c>
      <c r="G3551" s="12">
        <v>2011.95</v>
      </c>
      <c r="H3551" s="12">
        <v>2010.7114728794456</v>
      </c>
      <c r="I3551">
        <v>2209210</v>
      </c>
      <c r="J3551">
        <v>30229</v>
      </c>
      <c r="K3551" s="12">
        <v>4442083893</v>
      </c>
      <c r="L3551">
        <v>369406</v>
      </c>
      <c r="M3551">
        <v>16.72</v>
      </c>
      <c r="N3551">
        <v>12.25</v>
      </c>
      <c r="O3551">
        <v>8.85</v>
      </c>
      <c r="P3551">
        <f xml:space="preserve"> IF(Stock_Info[[#This Row],[Close Price]] &gt; Stock_Info[[#This Row],[Open Price]], 1, 0)</f>
        <v>1</v>
      </c>
      <c r="Q3551" t="str">
        <f>IF(AND(Stock_Info[[#This Row],[% Deli. Qty to Traded Qty]]&gt;80,Stock_Info[[#This Row],[No. of Trades]]&lt;3000),"Unusual Day","")</f>
        <v/>
      </c>
      <c r="R3551" t="str">
        <f>IF(AND(Stock_Info[[#This Row],[Spread High-Low]] &lt; 10, Stock_Info[[#This Row],[% Deli. Qty to Traded Qty]] &gt; 90), "Good Day", "")</f>
        <v/>
      </c>
    </row>
    <row r="3552" spans="1:18">
      <c r="A3552" t="s">
        <v>54</v>
      </c>
      <c r="B3552" s="1">
        <v>45838</v>
      </c>
      <c r="C3552" s="1" t="str">
        <f>"WEEK" &amp;" " &amp;  INT((DAY(Stock_Info[[#This Row],[Date]])+WEEKDAY(DATE(YEAR(Stock_Info[[#This Row],[Date]]),MONTH(Stock_Info[[#This Row],[Date]]),1))-1)/7)+1</f>
        <v>WEEK 5</v>
      </c>
      <c r="D3552" s="12">
        <v>2008.05</v>
      </c>
      <c r="E3552" s="12">
        <v>2013.95</v>
      </c>
      <c r="F3552" s="12">
        <v>1995</v>
      </c>
      <c r="G3552" s="12">
        <v>2000.7</v>
      </c>
      <c r="H3552" s="12">
        <v>2000.9249623726687</v>
      </c>
      <c r="I3552">
        <v>211947</v>
      </c>
      <c r="J3552">
        <v>10779</v>
      </c>
      <c r="K3552" s="12">
        <v>424090043</v>
      </c>
      <c r="L3552">
        <v>44347</v>
      </c>
      <c r="M3552">
        <v>20.92</v>
      </c>
      <c r="N3552">
        <v>18.95</v>
      </c>
      <c r="O3552">
        <v>-7.35</v>
      </c>
      <c r="P3552">
        <f xml:space="preserve"> IF(Stock_Info[[#This Row],[Close Price]] &gt; Stock_Info[[#This Row],[Open Price]], 1, 0)</f>
        <v>0</v>
      </c>
      <c r="Q3552" t="str">
        <f>IF(AND(Stock_Info[[#This Row],[% Deli. Qty to Traded Qty]]&gt;80,Stock_Info[[#This Row],[No. of Trades]]&lt;3000),"Unusual Day","")</f>
        <v/>
      </c>
      <c r="R3552" t="str">
        <f>IF(AND(Stock_Info[[#This Row],[Spread High-Low]] &lt; 10, Stock_Info[[#This Row],[% Deli. Qty to Traded Qty]] &gt; 90), "Good Day", "")</f>
        <v/>
      </c>
    </row>
    <row r="3553" spans="1:18">
      <c r="A3553" t="s">
        <v>54</v>
      </c>
      <c r="B3553" s="1">
        <v>45835</v>
      </c>
      <c r="C3553" s="1" t="str">
        <f>"WEEK" &amp;" " &amp;  INT((DAY(Stock_Info[[#This Row],[Date]])+WEEKDAY(DATE(YEAR(Stock_Info[[#This Row],[Date]]),MONTH(Stock_Info[[#This Row],[Date]]),1))-1)/7)+1</f>
        <v>WEEK 4</v>
      </c>
      <c r="D3553" s="12">
        <v>2014</v>
      </c>
      <c r="E3553" s="12">
        <v>2019.8</v>
      </c>
      <c r="F3553" s="12">
        <v>1993.05</v>
      </c>
      <c r="G3553" s="12">
        <v>2014.4</v>
      </c>
      <c r="H3553" s="12">
        <v>2009.1795165877181</v>
      </c>
      <c r="I3553">
        <v>234541</v>
      </c>
      <c r="J3553">
        <v>11784</v>
      </c>
      <c r="K3553" s="12">
        <v>471234973</v>
      </c>
      <c r="L3553">
        <v>130034</v>
      </c>
      <c r="M3553">
        <v>55.44</v>
      </c>
      <c r="N3553">
        <v>26.75</v>
      </c>
      <c r="O3553">
        <v>0.4</v>
      </c>
      <c r="P3553">
        <f xml:space="preserve"> IF(Stock_Info[[#This Row],[Close Price]] &gt; Stock_Info[[#This Row],[Open Price]], 1, 0)</f>
        <v>1</v>
      </c>
      <c r="Q3553" t="str">
        <f>IF(AND(Stock_Info[[#This Row],[% Deli. Qty to Traded Qty]]&gt;80,Stock_Info[[#This Row],[No. of Trades]]&lt;3000),"Unusual Day","")</f>
        <v/>
      </c>
      <c r="R3553" t="str">
        <f>IF(AND(Stock_Info[[#This Row],[Spread High-Low]] &lt; 10, Stock_Info[[#This Row],[% Deli. Qty to Traded Qty]] &gt; 90), "Good Day", "")</f>
        <v/>
      </c>
    </row>
    <row r="3554" spans="1:18">
      <c r="A3554" t="s">
        <v>54</v>
      </c>
      <c r="B3554" s="1">
        <v>45834</v>
      </c>
      <c r="C3554" s="1" t="str">
        <f>"WEEK" &amp;" " &amp;  INT((DAY(Stock_Info[[#This Row],[Date]])+WEEKDAY(DATE(YEAR(Stock_Info[[#This Row],[Date]]),MONTH(Stock_Info[[#This Row],[Date]]),1))-1)/7)+1</f>
        <v>WEEK 4</v>
      </c>
      <c r="D3554" s="12">
        <v>1980</v>
      </c>
      <c r="E3554" s="12">
        <v>2027.4</v>
      </c>
      <c r="F3554" s="12">
        <v>1980</v>
      </c>
      <c r="G3554" s="12">
        <v>2023</v>
      </c>
      <c r="H3554" s="12">
        <v>2007.5179085329912</v>
      </c>
      <c r="I3554">
        <v>346092</v>
      </c>
      <c r="J3554">
        <v>9960</v>
      </c>
      <c r="K3554" s="12">
        <v>694785888</v>
      </c>
      <c r="L3554">
        <v>192618</v>
      </c>
      <c r="M3554">
        <v>55.66</v>
      </c>
      <c r="N3554">
        <v>47.4</v>
      </c>
      <c r="O3554">
        <v>43</v>
      </c>
      <c r="P3554">
        <f xml:space="preserve"> IF(Stock_Info[[#This Row],[Close Price]] &gt; Stock_Info[[#This Row],[Open Price]], 1, 0)</f>
        <v>1</v>
      </c>
      <c r="Q3554" t="str">
        <f>IF(AND(Stock_Info[[#This Row],[% Deli. Qty to Traded Qty]]&gt;80,Stock_Info[[#This Row],[No. of Trades]]&lt;3000),"Unusual Day","")</f>
        <v/>
      </c>
      <c r="R3554" t="str">
        <f>IF(AND(Stock_Info[[#This Row],[Spread High-Low]] &lt; 10, Stock_Info[[#This Row],[% Deli. Qty to Traded Qty]] &gt; 90), "Good Day", "")</f>
        <v/>
      </c>
    </row>
    <row r="3555" spans="1:18">
      <c r="A3555" t="s">
        <v>54</v>
      </c>
      <c r="B3555" s="1">
        <v>45833</v>
      </c>
      <c r="C3555" s="1" t="str">
        <f>"WEEK" &amp;" " &amp;  INT((DAY(Stock_Info[[#This Row],[Date]])+WEEKDAY(DATE(YEAR(Stock_Info[[#This Row],[Date]]),MONTH(Stock_Info[[#This Row],[Date]]),1))-1)/7)+1</f>
        <v>WEEK 4</v>
      </c>
      <c r="D3555" s="12">
        <v>1972.35</v>
      </c>
      <c r="E3555" s="12">
        <v>1982</v>
      </c>
      <c r="F3555" s="12">
        <v>1962.9</v>
      </c>
      <c r="G3555" s="12">
        <v>1980.2</v>
      </c>
      <c r="H3555" s="12">
        <v>1977.0412905870389</v>
      </c>
      <c r="I3555">
        <v>126857</v>
      </c>
      <c r="J3555">
        <v>4440</v>
      </c>
      <c r="K3555" s="12">
        <v>250801527</v>
      </c>
      <c r="L3555">
        <v>65600</v>
      </c>
      <c r="M3555">
        <v>51.71</v>
      </c>
      <c r="N3555">
        <v>19.100000000000001</v>
      </c>
      <c r="O3555">
        <v>7.85</v>
      </c>
      <c r="P3555">
        <f xml:space="preserve"> IF(Stock_Info[[#This Row],[Close Price]] &gt; Stock_Info[[#This Row],[Open Price]], 1, 0)</f>
        <v>1</v>
      </c>
      <c r="Q3555" t="str">
        <f>IF(AND(Stock_Info[[#This Row],[% Deli. Qty to Traded Qty]]&gt;80,Stock_Info[[#This Row],[No. of Trades]]&lt;3000),"Unusual Day","")</f>
        <v/>
      </c>
      <c r="R3555" t="str">
        <f>IF(AND(Stock_Info[[#This Row],[Spread High-Low]] &lt; 10, Stock_Info[[#This Row],[% Deli. Qty to Traded Qty]] &gt; 90), "Good Day", "")</f>
        <v/>
      </c>
    </row>
    <row r="3556" spans="1:18">
      <c r="A3556" t="s">
        <v>54</v>
      </c>
      <c r="B3556" s="1">
        <v>45832</v>
      </c>
      <c r="C3556" s="1" t="str">
        <f>"WEEK" &amp;" " &amp;  INT((DAY(Stock_Info[[#This Row],[Date]])+WEEKDAY(DATE(YEAR(Stock_Info[[#This Row],[Date]]),MONTH(Stock_Info[[#This Row],[Date]]),1))-1)/7)+1</f>
        <v>WEEK 4</v>
      </c>
      <c r="D3556" s="12">
        <v>1960.2</v>
      </c>
      <c r="E3556" s="12">
        <v>1978.85</v>
      </c>
      <c r="F3556" s="12">
        <v>1955.25</v>
      </c>
      <c r="G3556" s="12">
        <v>1960.5</v>
      </c>
      <c r="H3556" s="12">
        <v>1961.7912992545823</v>
      </c>
      <c r="I3556">
        <v>2465329</v>
      </c>
      <c r="J3556">
        <v>35231</v>
      </c>
      <c r="K3556" s="12">
        <v>4836460982</v>
      </c>
      <c r="L3556">
        <v>228292</v>
      </c>
      <c r="M3556">
        <v>9.26</v>
      </c>
      <c r="N3556">
        <v>23.6</v>
      </c>
      <c r="O3556">
        <v>0.3</v>
      </c>
      <c r="P3556">
        <f xml:space="preserve"> IF(Stock_Info[[#This Row],[Close Price]] &gt; Stock_Info[[#This Row],[Open Price]], 1, 0)</f>
        <v>1</v>
      </c>
      <c r="Q3556" t="str">
        <f>IF(AND(Stock_Info[[#This Row],[% Deli. Qty to Traded Qty]]&gt;80,Stock_Info[[#This Row],[No. of Trades]]&lt;3000),"Unusual Day","")</f>
        <v/>
      </c>
      <c r="R3556" t="str">
        <f>IF(AND(Stock_Info[[#This Row],[Spread High-Low]] &lt; 10, Stock_Info[[#This Row],[% Deli. Qty to Traded Qty]] &gt; 90), "Good Day", "")</f>
        <v/>
      </c>
    </row>
    <row r="3557" spans="1:18">
      <c r="A3557" t="s">
        <v>54</v>
      </c>
      <c r="B3557" s="1">
        <v>45831</v>
      </c>
      <c r="C3557" s="1" t="str">
        <f>"WEEK" &amp;" " &amp;  INT((DAY(Stock_Info[[#This Row],[Date]])+WEEKDAY(DATE(YEAR(Stock_Info[[#This Row],[Date]]),MONTH(Stock_Info[[#This Row],[Date]]),1))-1)/7)+1</f>
        <v>WEEK 4</v>
      </c>
      <c r="D3557" s="12">
        <v>1946.4</v>
      </c>
      <c r="E3557" s="12">
        <v>1957.5</v>
      </c>
      <c r="F3557" s="12">
        <v>1942.1</v>
      </c>
      <c r="G3557" s="12">
        <v>1947.8</v>
      </c>
      <c r="H3557" s="12">
        <v>1948.6212438431619</v>
      </c>
      <c r="I3557">
        <v>231653</v>
      </c>
      <c r="J3557">
        <v>10245</v>
      </c>
      <c r="K3557" s="12">
        <v>451403957</v>
      </c>
      <c r="L3557">
        <v>121688</v>
      </c>
      <c r="M3557">
        <v>52.53</v>
      </c>
      <c r="N3557">
        <v>15.4</v>
      </c>
      <c r="O3557">
        <v>1.4</v>
      </c>
      <c r="P3557">
        <f xml:space="preserve"> IF(Stock_Info[[#This Row],[Close Price]] &gt; Stock_Info[[#This Row],[Open Price]], 1, 0)</f>
        <v>1</v>
      </c>
      <c r="Q3557" t="str">
        <f>IF(AND(Stock_Info[[#This Row],[% Deli. Qty to Traded Qty]]&gt;80,Stock_Info[[#This Row],[No. of Trades]]&lt;3000),"Unusual Day","")</f>
        <v/>
      </c>
      <c r="R3557" t="str">
        <f>IF(AND(Stock_Info[[#This Row],[Spread High-Low]] &lt; 10, Stock_Info[[#This Row],[% Deli. Qty to Traded Qty]] &gt; 90), "Good Day", "")</f>
        <v/>
      </c>
    </row>
    <row r="3558" spans="1:18">
      <c r="A3558" t="s">
        <v>54</v>
      </c>
      <c r="B3558" s="1">
        <v>45828</v>
      </c>
      <c r="C3558" s="1" t="str">
        <f>"WEEK" &amp;" " &amp;  INT((DAY(Stock_Info[[#This Row],[Date]])+WEEKDAY(DATE(YEAR(Stock_Info[[#This Row],[Date]]),MONTH(Stock_Info[[#This Row],[Date]]),1))-1)/7)+1</f>
        <v>WEEK 3</v>
      </c>
      <c r="D3558" s="12">
        <v>1934.5</v>
      </c>
      <c r="E3558" s="12">
        <v>1969.15</v>
      </c>
      <c r="F3558" s="12">
        <v>1931.8</v>
      </c>
      <c r="G3558" s="12">
        <v>1965.7</v>
      </c>
      <c r="H3558" s="12">
        <v>1957.2226467016396</v>
      </c>
      <c r="I3558">
        <v>321963</v>
      </c>
      <c r="J3558">
        <v>12325</v>
      </c>
      <c r="K3558" s="12">
        <v>630153275</v>
      </c>
      <c r="L3558">
        <v>151977</v>
      </c>
      <c r="M3558">
        <v>47.2</v>
      </c>
      <c r="N3558">
        <v>37.35</v>
      </c>
      <c r="O3558">
        <v>31.2</v>
      </c>
      <c r="P3558">
        <f xml:space="preserve"> IF(Stock_Info[[#This Row],[Close Price]] &gt; Stock_Info[[#This Row],[Open Price]], 1, 0)</f>
        <v>1</v>
      </c>
      <c r="Q3558" t="str">
        <f>IF(AND(Stock_Info[[#This Row],[% Deli. Qty to Traded Qty]]&gt;80,Stock_Info[[#This Row],[No. of Trades]]&lt;3000),"Unusual Day","")</f>
        <v/>
      </c>
      <c r="R3558" t="str">
        <f>IF(AND(Stock_Info[[#This Row],[Spread High-Low]] &lt; 10, Stock_Info[[#This Row],[% Deli. Qty to Traded Qty]] &gt; 90), "Good Day", "")</f>
        <v/>
      </c>
    </row>
    <row r="3559" spans="1:18">
      <c r="A3559" t="s">
        <v>54</v>
      </c>
      <c r="B3559" s="1">
        <v>45827</v>
      </c>
      <c r="C3559" s="1" t="str">
        <f>"WEEK" &amp;" " &amp;  INT((DAY(Stock_Info[[#This Row],[Date]])+WEEKDAY(DATE(YEAR(Stock_Info[[#This Row],[Date]]),MONTH(Stock_Info[[#This Row],[Date]]),1))-1)/7)+1</f>
        <v>WEEK 3</v>
      </c>
      <c r="D3559" s="12">
        <v>1930.25</v>
      </c>
      <c r="E3559" s="12">
        <v>1946</v>
      </c>
      <c r="F3559" s="12">
        <v>1927</v>
      </c>
      <c r="G3559" s="12">
        <v>1934.8</v>
      </c>
      <c r="H3559" s="12">
        <v>1938.6941657936093</v>
      </c>
      <c r="I3559">
        <v>152720</v>
      </c>
      <c r="J3559">
        <v>5661</v>
      </c>
      <c r="K3559" s="12">
        <v>296077373</v>
      </c>
      <c r="L3559">
        <v>101146</v>
      </c>
      <c r="M3559">
        <v>66.23</v>
      </c>
      <c r="N3559">
        <v>19</v>
      </c>
      <c r="O3559">
        <v>4.55</v>
      </c>
      <c r="P3559">
        <f xml:space="preserve"> IF(Stock_Info[[#This Row],[Close Price]] &gt; Stock_Info[[#This Row],[Open Price]], 1, 0)</f>
        <v>1</v>
      </c>
      <c r="Q3559" t="str">
        <f>IF(AND(Stock_Info[[#This Row],[% Deli. Qty to Traded Qty]]&gt;80,Stock_Info[[#This Row],[No. of Trades]]&lt;3000),"Unusual Day","")</f>
        <v/>
      </c>
      <c r="R3559" t="str">
        <f>IF(AND(Stock_Info[[#This Row],[Spread High-Low]] &lt; 10, Stock_Info[[#This Row],[% Deli. Qty to Traded Qty]] &gt; 90), "Good Day", "")</f>
        <v/>
      </c>
    </row>
    <row r="3560" spans="1:18">
      <c r="A3560" t="s">
        <v>54</v>
      </c>
      <c r="B3560" s="1">
        <v>45826</v>
      </c>
      <c r="C3560" s="1" t="str">
        <f>"WEEK" &amp;" " &amp;  INT((DAY(Stock_Info[[#This Row],[Date]])+WEEKDAY(DATE(YEAR(Stock_Info[[#This Row],[Date]]),MONTH(Stock_Info[[#This Row],[Date]]),1))-1)/7)+1</f>
        <v>WEEK 3</v>
      </c>
      <c r="D3560" s="12">
        <v>1921.9</v>
      </c>
      <c r="E3560" s="12">
        <v>1935.7</v>
      </c>
      <c r="F3560" s="12">
        <v>1918.5</v>
      </c>
      <c r="G3560" s="12">
        <v>1933.9</v>
      </c>
      <c r="H3560" s="12">
        <v>1927.5669611325507</v>
      </c>
      <c r="I3560">
        <v>195382</v>
      </c>
      <c r="J3560">
        <v>5724</v>
      </c>
      <c r="K3560" s="12">
        <v>376611888</v>
      </c>
      <c r="L3560">
        <v>131914</v>
      </c>
      <c r="M3560">
        <v>67.52</v>
      </c>
      <c r="N3560">
        <v>17.2</v>
      </c>
      <c r="O3560">
        <v>12</v>
      </c>
      <c r="P3560">
        <f xml:space="preserve"> IF(Stock_Info[[#This Row],[Close Price]] &gt; Stock_Info[[#This Row],[Open Price]], 1, 0)</f>
        <v>1</v>
      </c>
      <c r="Q3560" t="str">
        <f>IF(AND(Stock_Info[[#This Row],[% Deli. Qty to Traded Qty]]&gt;80,Stock_Info[[#This Row],[No. of Trades]]&lt;3000),"Unusual Day","")</f>
        <v/>
      </c>
      <c r="R3560" t="str">
        <f>IF(AND(Stock_Info[[#This Row],[Spread High-Low]] &lt; 10, Stock_Info[[#This Row],[% Deli. Qty to Traded Qty]] &gt; 90), "Good Day", "")</f>
        <v/>
      </c>
    </row>
    <row r="3561" spans="1:18">
      <c r="A3561" t="s">
        <v>54</v>
      </c>
      <c r="B3561" s="1">
        <v>45825</v>
      </c>
      <c r="C3561" s="1" t="str">
        <f>"WEEK" &amp;" " &amp;  INT((DAY(Stock_Info[[#This Row],[Date]])+WEEKDAY(DATE(YEAR(Stock_Info[[#This Row],[Date]]),MONTH(Stock_Info[[#This Row],[Date]]),1))-1)/7)+1</f>
        <v>WEEK 3</v>
      </c>
      <c r="D3561" s="12">
        <v>1941.95</v>
      </c>
      <c r="E3561" s="12">
        <v>1941.95</v>
      </c>
      <c r="F3561" s="12">
        <v>1919.55</v>
      </c>
      <c r="G3561" s="12">
        <v>1929.6</v>
      </c>
      <c r="H3561" s="12">
        <v>1927.305425437542</v>
      </c>
      <c r="I3561">
        <v>1206170</v>
      </c>
      <c r="J3561">
        <v>20564</v>
      </c>
      <c r="K3561" s="12">
        <v>2324657985</v>
      </c>
      <c r="L3561">
        <v>199905</v>
      </c>
      <c r="M3561">
        <v>16.57</v>
      </c>
      <c r="N3561">
        <v>22.4</v>
      </c>
      <c r="O3561">
        <v>-12.35</v>
      </c>
      <c r="P3561">
        <f xml:space="preserve"> IF(Stock_Info[[#This Row],[Close Price]] &gt; Stock_Info[[#This Row],[Open Price]], 1, 0)</f>
        <v>0</v>
      </c>
      <c r="Q3561" t="str">
        <f>IF(AND(Stock_Info[[#This Row],[% Deli. Qty to Traded Qty]]&gt;80,Stock_Info[[#This Row],[No. of Trades]]&lt;3000),"Unusual Day","")</f>
        <v/>
      </c>
      <c r="R3561" t="str">
        <f>IF(AND(Stock_Info[[#This Row],[Spread High-Low]] &lt; 10, Stock_Info[[#This Row],[% Deli. Qty to Traded Qty]] &gt; 90), "Good Day", "")</f>
        <v/>
      </c>
    </row>
    <row r="3562" spans="1:18">
      <c r="A3562" t="s">
        <v>54</v>
      </c>
      <c r="B3562" s="1">
        <v>45824</v>
      </c>
      <c r="C3562" s="1" t="str">
        <f>"WEEK" &amp;" " &amp;  INT((DAY(Stock_Info[[#This Row],[Date]])+WEEKDAY(DATE(YEAR(Stock_Info[[#This Row],[Date]]),MONTH(Stock_Info[[#This Row],[Date]]),1))-1)/7)+1</f>
        <v>WEEK 3</v>
      </c>
      <c r="D3562" s="12">
        <v>1920.05</v>
      </c>
      <c r="E3562" s="12">
        <v>1938.75</v>
      </c>
      <c r="F3562" s="12">
        <v>1920.05</v>
      </c>
      <c r="G3562" s="12">
        <v>1935.05</v>
      </c>
      <c r="H3562" s="12">
        <v>1932.8656011730204</v>
      </c>
      <c r="I3562">
        <v>306900</v>
      </c>
      <c r="J3562">
        <v>13734</v>
      </c>
      <c r="K3562" s="12">
        <v>593196453</v>
      </c>
      <c r="L3562">
        <v>128718</v>
      </c>
      <c r="M3562">
        <v>41.94</v>
      </c>
      <c r="N3562">
        <v>18.7</v>
      </c>
      <c r="O3562">
        <v>15</v>
      </c>
      <c r="P3562">
        <f xml:space="preserve"> IF(Stock_Info[[#This Row],[Close Price]] &gt; Stock_Info[[#This Row],[Open Price]], 1, 0)</f>
        <v>1</v>
      </c>
      <c r="Q3562" t="str">
        <f>IF(AND(Stock_Info[[#This Row],[% Deli. Qty to Traded Qty]]&gt;80,Stock_Info[[#This Row],[No. of Trades]]&lt;3000),"Unusual Day","")</f>
        <v/>
      </c>
      <c r="R3562" t="str">
        <f>IF(AND(Stock_Info[[#This Row],[Spread High-Low]] &lt; 10, Stock_Info[[#This Row],[% Deli. Qty to Traded Qty]] &gt; 90), "Good Day", "")</f>
        <v/>
      </c>
    </row>
    <row r="3563" spans="1:18">
      <c r="A3563" t="s">
        <v>54</v>
      </c>
      <c r="B3563" s="1">
        <v>45821</v>
      </c>
      <c r="C3563" s="1" t="str">
        <f>"WEEK" &amp;" " &amp;  INT((DAY(Stock_Info[[#This Row],[Date]])+WEEKDAY(DATE(YEAR(Stock_Info[[#This Row],[Date]]),MONTH(Stock_Info[[#This Row],[Date]]),1))-1)/7)+1</f>
        <v>WEEK 2</v>
      </c>
      <c r="D3563" s="12">
        <v>1910</v>
      </c>
      <c r="E3563" s="12">
        <v>1932.55</v>
      </c>
      <c r="F3563" s="12">
        <v>1910</v>
      </c>
      <c r="G3563" s="12">
        <v>1917.25</v>
      </c>
      <c r="H3563" s="12">
        <v>1919.3651310190146</v>
      </c>
      <c r="I3563">
        <v>199742</v>
      </c>
      <c r="J3563">
        <v>16296</v>
      </c>
      <c r="K3563" s="12">
        <v>383377830</v>
      </c>
      <c r="L3563">
        <v>118937</v>
      </c>
      <c r="M3563">
        <v>59.55</v>
      </c>
      <c r="N3563">
        <v>22.55</v>
      </c>
      <c r="O3563">
        <v>7.25</v>
      </c>
      <c r="P3563">
        <f xml:space="preserve"> IF(Stock_Info[[#This Row],[Close Price]] &gt; Stock_Info[[#This Row],[Open Price]], 1, 0)</f>
        <v>1</v>
      </c>
      <c r="Q3563" t="str">
        <f>IF(AND(Stock_Info[[#This Row],[% Deli. Qty to Traded Qty]]&gt;80,Stock_Info[[#This Row],[No. of Trades]]&lt;3000),"Unusual Day","")</f>
        <v/>
      </c>
      <c r="R3563" t="str">
        <f>IF(AND(Stock_Info[[#This Row],[Spread High-Low]] &lt; 10, Stock_Info[[#This Row],[% Deli. Qty to Traded Qty]] &gt; 90), "Good Day", "")</f>
        <v/>
      </c>
    </row>
    <row r="3564" spans="1:18">
      <c r="A3564" t="s">
        <v>54</v>
      </c>
      <c r="B3564" s="1">
        <v>45820</v>
      </c>
      <c r="C3564" s="1" t="str">
        <f>"WEEK" &amp;" " &amp;  INT((DAY(Stock_Info[[#This Row],[Date]])+WEEKDAY(DATE(YEAR(Stock_Info[[#This Row],[Date]]),MONTH(Stock_Info[[#This Row],[Date]]),1))-1)/7)+1</f>
        <v>WEEK 2</v>
      </c>
      <c r="D3564" s="12">
        <v>1950</v>
      </c>
      <c r="E3564" s="12">
        <v>1961</v>
      </c>
      <c r="F3564" s="12">
        <v>1935.15</v>
      </c>
      <c r="G3564" s="12">
        <v>1941.95</v>
      </c>
      <c r="H3564" s="12">
        <v>1944.6813986725449</v>
      </c>
      <c r="I3564">
        <v>165128</v>
      </c>
      <c r="J3564">
        <v>5808</v>
      </c>
      <c r="K3564" s="12">
        <v>321121350</v>
      </c>
      <c r="L3564">
        <v>112260</v>
      </c>
      <c r="M3564">
        <v>67.98</v>
      </c>
      <c r="N3564">
        <v>25.85</v>
      </c>
      <c r="O3564">
        <v>-8.0500000000000007</v>
      </c>
      <c r="P3564">
        <f xml:space="preserve"> IF(Stock_Info[[#This Row],[Close Price]] &gt; Stock_Info[[#This Row],[Open Price]], 1, 0)</f>
        <v>0</v>
      </c>
      <c r="Q3564" t="str">
        <f>IF(AND(Stock_Info[[#This Row],[% Deli. Qty to Traded Qty]]&gt;80,Stock_Info[[#This Row],[No. of Trades]]&lt;3000),"Unusual Day","")</f>
        <v/>
      </c>
      <c r="R3564" t="str">
        <f>IF(AND(Stock_Info[[#This Row],[Spread High-Low]] &lt; 10, Stock_Info[[#This Row],[% Deli. Qty to Traded Qty]] &gt; 90), "Good Day", "")</f>
        <v/>
      </c>
    </row>
    <row r="3565" spans="1:18">
      <c r="A3565" t="s">
        <v>54</v>
      </c>
      <c r="B3565" s="1">
        <v>45819</v>
      </c>
      <c r="C3565" s="1" t="str">
        <f>"WEEK" &amp;" " &amp;  INT((DAY(Stock_Info[[#This Row],[Date]])+WEEKDAY(DATE(YEAR(Stock_Info[[#This Row],[Date]]),MONTH(Stock_Info[[#This Row],[Date]]),1))-1)/7)+1</f>
        <v>WEEK 2</v>
      </c>
      <c r="D3565" s="12">
        <v>1966</v>
      </c>
      <c r="E3565" s="12">
        <v>1966.1</v>
      </c>
      <c r="F3565" s="12">
        <v>1947</v>
      </c>
      <c r="G3565" s="12">
        <v>1949.6</v>
      </c>
      <c r="H3565" s="12">
        <v>1957.5112894740585</v>
      </c>
      <c r="I3565">
        <v>140662</v>
      </c>
      <c r="J3565">
        <v>8888</v>
      </c>
      <c r="K3565" s="12">
        <v>275347453</v>
      </c>
      <c r="L3565">
        <v>70600</v>
      </c>
      <c r="M3565">
        <v>50.19</v>
      </c>
      <c r="N3565">
        <v>19.100000000000001</v>
      </c>
      <c r="O3565">
        <v>-16.399999999999999</v>
      </c>
      <c r="P3565">
        <f xml:space="preserve"> IF(Stock_Info[[#This Row],[Close Price]] &gt; Stock_Info[[#This Row],[Open Price]], 1, 0)</f>
        <v>0</v>
      </c>
      <c r="Q3565" t="str">
        <f>IF(AND(Stock_Info[[#This Row],[% Deli. Qty to Traded Qty]]&gt;80,Stock_Info[[#This Row],[No. of Trades]]&lt;3000),"Unusual Day","")</f>
        <v/>
      </c>
      <c r="R3565" t="str">
        <f>IF(AND(Stock_Info[[#This Row],[Spread High-Low]] &lt; 10, Stock_Info[[#This Row],[% Deli. Qty to Traded Qty]] &gt; 90), "Good Day", "")</f>
        <v/>
      </c>
    </row>
    <row r="3566" spans="1:18">
      <c r="A3566" t="s">
        <v>54</v>
      </c>
      <c r="B3566" s="1">
        <v>45818</v>
      </c>
      <c r="C3566" s="1" t="str">
        <f>"WEEK" &amp;" " &amp;  INT((DAY(Stock_Info[[#This Row],[Date]])+WEEKDAY(DATE(YEAR(Stock_Info[[#This Row],[Date]]),MONTH(Stock_Info[[#This Row],[Date]]),1))-1)/7)+1</f>
        <v>WEEK 2</v>
      </c>
      <c r="D3566" s="12">
        <v>1983</v>
      </c>
      <c r="E3566" s="12">
        <v>1983</v>
      </c>
      <c r="F3566" s="12">
        <v>1961.1</v>
      </c>
      <c r="G3566" s="12">
        <v>1965.9</v>
      </c>
      <c r="H3566" s="12">
        <v>1967.328296608049</v>
      </c>
      <c r="I3566">
        <v>331697</v>
      </c>
      <c r="J3566">
        <v>13053</v>
      </c>
      <c r="K3566" s="12">
        <v>652556894</v>
      </c>
      <c r="L3566">
        <v>55696</v>
      </c>
      <c r="M3566">
        <v>16.79</v>
      </c>
      <c r="N3566">
        <v>21.9</v>
      </c>
      <c r="O3566">
        <v>-17.100000000000001</v>
      </c>
      <c r="P3566">
        <f xml:space="preserve"> IF(Stock_Info[[#This Row],[Close Price]] &gt; Stock_Info[[#This Row],[Open Price]], 1, 0)</f>
        <v>0</v>
      </c>
      <c r="Q3566" t="str">
        <f>IF(AND(Stock_Info[[#This Row],[% Deli. Qty to Traded Qty]]&gt;80,Stock_Info[[#This Row],[No. of Trades]]&lt;3000),"Unusual Day","")</f>
        <v/>
      </c>
      <c r="R3566" t="str">
        <f>IF(AND(Stock_Info[[#This Row],[Spread High-Low]] &lt; 10, Stock_Info[[#This Row],[% Deli. Qty to Traded Qty]] &gt; 90), "Good Day", "")</f>
        <v/>
      </c>
    </row>
    <row r="3567" spans="1:18">
      <c r="A3567" t="s">
        <v>54</v>
      </c>
      <c r="B3567" s="1">
        <v>45817</v>
      </c>
      <c r="C3567" s="1" t="str">
        <f>"WEEK" &amp;" " &amp;  INT((DAY(Stock_Info[[#This Row],[Date]])+WEEKDAY(DATE(YEAR(Stock_Info[[#This Row],[Date]]),MONTH(Stock_Info[[#This Row],[Date]]),1))-1)/7)+1</f>
        <v>WEEK 2</v>
      </c>
      <c r="D3567" s="12">
        <v>1987.05</v>
      </c>
      <c r="E3567" s="12">
        <v>1993.95</v>
      </c>
      <c r="F3567" s="12">
        <v>1976.35</v>
      </c>
      <c r="G3567" s="12">
        <v>1978.6</v>
      </c>
      <c r="H3567" s="12">
        <v>1980.9561661873245</v>
      </c>
      <c r="I3567">
        <v>577180</v>
      </c>
      <c r="J3567">
        <v>21542</v>
      </c>
      <c r="K3567" s="12">
        <v>1143368280</v>
      </c>
      <c r="L3567">
        <v>387371</v>
      </c>
      <c r="M3567">
        <v>67.11</v>
      </c>
      <c r="N3567">
        <v>17.600000000000001</v>
      </c>
      <c r="O3567">
        <v>-8.4499999999999993</v>
      </c>
      <c r="P3567">
        <f xml:space="preserve"> IF(Stock_Info[[#This Row],[Close Price]] &gt; Stock_Info[[#This Row],[Open Price]], 1, 0)</f>
        <v>0</v>
      </c>
      <c r="Q3567" t="str">
        <f>IF(AND(Stock_Info[[#This Row],[% Deli. Qty to Traded Qty]]&gt;80,Stock_Info[[#This Row],[No. of Trades]]&lt;3000),"Unusual Day","")</f>
        <v/>
      </c>
      <c r="R3567" t="str">
        <f>IF(AND(Stock_Info[[#This Row],[Spread High-Low]] &lt; 10, Stock_Info[[#This Row],[% Deli. Qty to Traded Qty]] &gt; 90), "Good Day", "")</f>
        <v/>
      </c>
    </row>
    <row r="3568" spans="1:18">
      <c r="A3568" t="s">
        <v>54</v>
      </c>
      <c r="B3568" s="1">
        <v>45814</v>
      </c>
      <c r="C3568" s="1" t="str">
        <f>"WEEK" &amp;" " &amp;  INT((DAY(Stock_Info[[#This Row],[Date]])+WEEKDAY(DATE(YEAR(Stock_Info[[#This Row],[Date]]),MONTH(Stock_Info[[#This Row],[Date]]),1))-1)/7)+1</f>
        <v>WEEK 1</v>
      </c>
      <c r="D3568" s="12">
        <v>1945.9</v>
      </c>
      <c r="E3568" s="12">
        <v>1996.3</v>
      </c>
      <c r="F3568" s="12">
        <v>1942.3</v>
      </c>
      <c r="G3568" s="12">
        <v>1978.7</v>
      </c>
      <c r="H3568" s="12">
        <v>1973.0409648543018</v>
      </c>
      <c r="I3568">
        <v>957699</v>
      </c>
      <c r="J3568">
        <v>26923</v>
      </c>
      <c r="K3568" s="12">
        <v>1889579359</v>
      </c>
      <c r="L3568">
        <v>536543</v>
      </c>
      <c r="M3568">
        <v>56.02</v>
      </c>
      <c r="N3568">
        <v>54</v>
      </c>
      <c r="O3568">
        <v>32.799999999999997</v>
      </c>
      <c r="P3568">
        <f xml:space="preserve"> IF(Stock_Info[[#This Row],[Close Price]] &gt; Stock_Info[[#This Row],[Open Price]], 1, 0)</f>
        <v>1</v>
      </c>
      <c r="Q3568" t="str">
        <f>IF(AND(Stock_Info[[#This Row],[% Deli. Qty to Traded Qty]]&gt;80,Stock_Info[[#This Row],[No. of Trades]]&lt;3000),"Unusual Day","")</f>
        <v/>
      </c>
      <c r="R3568" t="str">
        <f>IF(AND(Stock_Info[[#This Row],[Spread High-Low]] &lt; 10, Stock_Info[[#This Row],[% Deli. Qty to Traded Qty]] &gt; 90), "Good Day", "")</f>
        <v/>
      </c>
    </row>
    <row r="3569" spans="1:18">
      <c r="A3569" t="s">
        <v>54</v>
      </c>
      <c r="B3569" s="1">
        <v>45813</v>
      </c>
      <c r="C3569" s="1" t="str">
        <f>"WEEK" &amp;" " &amp;  INT((DAY(Stock_Info[[#This Row],[Date]])+WEEKDAY(DATE(YEAR(Stock_Info[[#This Row],[Date]]),MONTH(Stock_Info[[#This Row],[Date]]),1))-1)/7)+1</f>
        <v>WEEK 1</v>
      </c>
      <c r="D3569" s="12">
        <v>1950</v>
      </c>
      <c r="E3569" s="12">
        <v>1959.45</v>
      </c>
      <c r="F3569" s="12">
        <v>1940.8</v>
      </c>
      <c r="G3569" s="12">
        <v>1950.9</v>
      </c>
      <c r="H3569" s="12">
        <v>1951.1503919639235</v>
      </c>
      <c r="I3569">
        <v>214433</v>
      </c>
      <c r="J3569">
        <v>7100</v>
      </c>
      <c r="K3569" s="12">
        <v>418391032</v>
      </c>
      <c r="L3569">
        <v>140008</v>
      </c>
      <c r="M3569">
        <v>65.290000000000006</v>
      </c>
      <c r="N3569">
        <v>18.649999999999999</v>
      </c>
      <c r="O3569">
        <v>0.9</v>
      </c>
      <c r="P3569">
        <f xml:space="preserve"> IF(Stock_Info[[#This Row],[Close Price]] &gt; Stock_Info[[#This Row],[Open Price]], 1, 0)</f>
        <v>1</v>
      </c>
      <c r="Q3569" t="str">
        <f>IF(AND(Stock_Info[[#This Row],[% Deli. Qty to Traded Qty]]&gt;80,Stock_Info[[#This Row],[No. of Trades]]&lt;3000),"Unusual Day","")</f>
        <v/>
      </c>
      <c r="R3569" t="str">
        <f>IF(AND(Stock_Info[[#This Row],[Spread High-Low]] &lt; 10, Stock_Info[[#This Row],[% Deli. Qty to Traded Qty]] &gt; 90), "Good Day", "")</f>
        <v/>
      </c>
    </row>
    <row r="3570" spans="1:18">
      <c r="A3570" t="s">
        <v>54</v>
      </c>
      <c r="B3570" s="1">
        <v>45812</v>
      </c>
      <c r="C3570" s="1" t="str">
        <f>"WEEK" &amp;" " &amp;  INT((DAY(Stock_Info[[#This Row],[Date]])+WEEKDAY(DATE(YEAR(Stock_Info[[#This Row],[Date]]),MONTH(Stock_Info[[#This Row],[Date]]),1))-1)/7)+1</f>
        <v>WEEK 1</v>
      </c>
      <c r="D3570" s="12">
        <v>1917.05</v>
      </c>
      <c r="E3570" s="12">
        <v>1943.55</v>
      </c>
      <c r="F3570" s="12">
        <v>1917.05</v>
      </c>
      <c r="G3570" s="12">
        <v>1940.8</v>
      </c>
      <c r="H3570" s="12">
        <v>1936.0103473122929</v>
      </c>
      <c r="I3570">
        <v>173475</v>
      </c>
      <c r="J3570">
        <v>7790</v>
      </c>
      <c r="K3570" s="12">
        <v>335849395</v>
      </c>
      <c r="L3570">
        <v>97969</v>
      </c>
      <c r="M3570">
        <v>56.47</v>
      </c>
      <c r="N3570">
        <v>26.5</v>
      </c>
      <c r="O3570">
        <v>23.75</v>
      </c>
      <c r="P3570">
        <f xml:space="preserve"> IF(Stock_Info[[#This Row],[Close Price]] &gt; Stock_Info[[#This Row],[Open Price]], 1, 0)</f>
        <v>1</v>
      </c>
      <c r="Q3570" t="str">
        <f>IF(AND(Stock_Info[[#This Row],[% Deli. Qty to Traded Qty]]&gt;80,Stock_Info[[#This Row],[No. of Trades]]&lt;3000),"Unusual Day","")</f>
        <v/>
      </c>
      <c r="R3570" t="str">
        <f>IF(AND(Stock_Info[[#This Row],[Spread High-Low]] &lt; 10, Stock_Info[[#This Row],[% Deli. Qty to Traded Qty]] &gt; 90), "Good Day", "")</f>
        <v/>
      </c>
    </row>
    <row r="3571" spans="1:18">
      <c r="A3571" t="s">
        <v>54</v>
      </c>
      <c r="B3571" s="1">
        <v>45811</v>
      </c>
      <c r="C3571" s="1" t="str">
        <f>"WEEK" &amp;" " &amp;  INT((DAY(Stock_Info[[#This Row],[Date]])+WEEKDAY(DATE(YEAR(Stock_Info[[#This Row],[Date]]),MONTH(Stock_Info[[#This Row],[Date]]),1))-1)/7)+1</f>
        <v>WEEK 1</v>
      </c>
      <c r="D3571" s="12">
        <v>1937</v>
      </c>
      <c r="E3571" s="12">
        <v>1952.3</v>
      </c>
      <c r="F3571" s="12">
        <v>1920</v>
      </c>
      <c r="G3571" s="12">
        <v>1925.25</v>
      </c>
      <c r="H3571" s="12">
        <v>1931.5575109945923</v>
      </c>
      <c r="I3571">
        <v>1315192</v>
      </c>
      <c r="J3571">
        <v>38219</v>
      </c>
      <c r="K3571" s="12">
        <v>2540368986</v>
      </c>
      <c r="L3571">
        <v>151794</v>
      </c>
      <c r="M3571">
        <v>11.54</v>
      </c>
      <c r="N3571">
        <v>32.299999999999997</v>
      </c>
      <c r="O3571">
        <v>-11.75</v>
      </c>
      <c r="P3571">
        <f xml:space="preserve"> IF(Stock_Info[[#This Row],[Close Price]] &gt; Stock_Info[[#This Row],[Open Price]], 1, 0)</f>
        <v>0</v>
      </c>
      <c r="Q3571" t="str">
        <f>IF(AND(Stock_Info[[#This Row],[% Deli. Qty to Traded Qty]]&gt;80,Stock_Info[[#This Row],[No. of Trades]]&lt;3000),"Unusual Day","")</f>
        <v/>
      </c>
      <c r="R3571" t="str">
        <f>IF(AND(Stock_Info[[#This Row],[Spread High-Low]] &lt; 10, Stock_Info[[#This Row],[% Deli. Qty to Traded Qty]] &gt; 90), "Good Day", "")</f>
        <v/>
      </c>
    </row>
    <row r="3572" spans="1:18">
      <c r="A3572" t="s">
        <v>54</v>
      </c>
      <c r="B3572" s="1">
        <v>45810</v>
      </c>
      <c r="C3572" s="1" t="str">
        <f>"WEEK" &amp;" " &amp;  INT((DAY(Stock_Info[[#This Row],[Date]])+WEEKDAY(DATE(YEAR(Stock_Info[[#This Row],[Date]]),MONTH(Stock_Info[[#This Row],[Date]]),1))-1)/7)+1</f>
        <v>WEEK 1</v>
      </c>
      <c r="D3572" s="12">
        <v>1934.75</v>
      </c>
      <c r="E3572" s="12">
        <v>1935.7</v>
      </c>
      <c r="F3572" s="12">
        <v>1908</v>
      </c>
      <c r="G3572" s="12">
        <v>1932.85</v>
      </c>
      <c r="H3572" s="12">
        <v>1927.1626705410697</v>
      </c>
      <c r="I3572">
        <v>257416</v>
      </c>
      <c r="J3572">
        <v>11182</v>
      </c>
      <c r="K3572" s="12">
        <v>496082506</v>
      </c>
      <c r="L3572">
        <v>51551</v>
      </c>
      <c r="M3572">
        <v>20.03</v>
      </c>
      <c r="N3572">
        <v>27.7</v>
      </c>
      <c r="O3572">
        <v>-1.9</v>
      </c>
      <c r="P3572">
        <f xml:space="preserve"> IF(Stock_Info[[#This Row],[Close Price]] &gt; Stock_Info[[#This Row],[Open Price]], 1, 0)</f>
        <v>0</v>
      </c>
      <c r="Q3572" t="str">
        <f>IF(AND(Stock_Info[[#This Row],[% Deli. Qty to Traded Qty]]&gt;80,Stock_Info[[#This Row],[No. of Trades]]&lt;3000),"Unusual Day","")</f>
        <v/>
      </c>
      <c r="R3572" t="str">
        <f>IF(AND(Stock_Info[[#This Row],[Spread High-Low]] &lt; 10, Stock_Info[[#This Row],[% Deli. Qty to Traded Qty]] &gt; 90), "Good Day", "")</f>
        <v/>
      </c>
    </row>
    <row r="3573" spans="1:18">
      <c r="A3573" t="s">
        <v>54</v>
      </c>
      <c r="B3573" s="1">
        <v>45807</v>
      </c>
      <c r="C3573" s="1" t="str">
        <f>"WEEK" &amp;" " &amp;  INT((DAY(Stock_Info[[#This Row],[Date]])+WEEKDAY(DATE(YEAR(Stock_Info[[#This Row],[Date]]),MONTH(Stock_Info[[#This Row],[Date]]),1))-1)/7)+1</f>
        <v>WEEK 5</v>
      </c>
      <c r="D3573" s="12">
        <v>1925.1</v>
      </c>
      <c r="E3573" s="12">
        <v>1948.6</v>
      </c>
      <c r="F3573" s="12">
        <v>1925.1</v>
      </c>
      <c r="G3573" s="12">
        <v>1944.6</v>
      </c>
      <c r="H3573" s="12">
        <v>1937.5831775208701</v>
      </c>
      <c r="I3573">
        <v>341757</v>
      </c>
      <c r="J3573">
        <v>10976</v>
      </c>
      <c r="K3573" s="12">
        <v>662182614</v>
      </c>
      <c r="L3573">
        <v>237063</v>
      </c>
      <c r="M3573">
        <v>69.37</v>
      </c>
      <c r="N3573">
        <v>23.5</v>
      </c>
      <c r="O3573">
        <v>19.5</v>
      </c>
      <c r="P3573">
        <f xml:space="preserve"> IF(Stock_Info[[#This Row],[Close Price]] &gt; Stock_Info[[#This Row],[Open Price]], 1, 0)</f>
        <v>1</v>
      </c>
      <c r="Q3573" t="str">
        <f>IF(AND(Stock_Info[[#This Row],[% Deli. Qty to Traded Qty]]&gt;80,Stock_Info[[#This Row],[No. of Trades]]&lt;3000),"Unusual Day","")</f>
        <v/>
      </c>
      <c r="R3573" t="str">
        <f>IF(AND(Stock_Info[[#This Row],[Spread High-Low]] &lt; 10, Stock_Info[[#This Row],[% Deli. Qty to Traded Qty]] &gt; 90), "Good Day", "")</f>
        <v/>
      </c>
    </row>
    <row r="3574" spans="1:18">
      <c r="A3574" t="s">
        <v>54</v>
      </c>
      <c r="B3574" s="1">
        <v>45806</v>
      </c>
      <c r="C3574" s="1" t="str">
        <f>"WEEK" &amp;" " &amp;  INT((DAY(Stock_Info[[#This Row],[Date]])+WEEKDAY(DATE(YEAR(Stock_Info[[#This Row],[Date]]),MONTH(Stock_Info[[#This Row],[Date]]),1))-1)/7)+1</f>
        <v>WEEK 5</v>
      </c>
      <c r="D3574" s="12">
        <v>1939.85</v>
      </c>
      <c r="E3574" s="12">
        <v>1940.75</v>
      </c>
      <c r="F3574" s="12">
        <v>1907.1</v>
      </c>
      <c r="G3574" s="12">
        <v>1928.9</v>
      </c>
      <c r="H3574" s="12">
        <v>1919.4373372766552</v>
      </c>
      <c r="I3574">
        <v>285377</v>
      </c>
      <c r="J3574">
        <v>10545</v>
      </c>
      <c r="K3574" s="12">
        <v>547763269</v>
      </c>
      <c r="L3574">
        <v>129803</v>
      </c>
      <c r="M3574">
        <v>45.48</v>
      </c>
      <c r="N3574">
        <v>33.65</v>
      </c>
      <c r="O3574">
        <v>-10.95</v>
      </c>
      <c r="P3574">
        <f xml:space="preserve"> IF(Stock_Info[[#This Row],[Close Price]] &gt; Stock_Info[[#This Row],[Open Price]], 1, 0)</f>
        <v>0</v>
      </c>
      <c r="Q3574" t="str">
        <f>IF(AND(Stock_Info[[#This Row],[% Deli. Qty to Traded Qty]]&gt;80,Stock_Info[[#This Row],[No. of Trades]]&lt;3000),"Unusual Day","")</f>
        <v/>
      </c>
      <c r="R3574" t="str">
        <f>IF(AND(Stock_Info[[#This Row],[Spread High-Low]] &lt; 10, Stock_Info[[#This Row],[% Deli. Qty to Traded Qty]] &gt; 90), "Good Day", "")</f>
        <v/>
      </c>
    </row>
    <row r="3575" spans="1:18">
      <c r="A3575" t="s">
        <v>54</v>
      </c>
      <c r="B3575" s="1">
        <v>45805</v>
      </c>
      <c r="C3575" s="1" t="str">
        <f>"WEEK" &amp;" " &amp;  INT((DAY(Stock_Info[[#This Row],[Date]])+WEEKDAY(DATE(YEAR(Stock_Info[[#This Row],[Date]]),MONTH(Stock_Info[[#This Row],[Date]]),1))-1)/7)+1</f>
        <v>WEEK 5</v>
      </c>
      <c r="D3575" s="12">
        <v>1922</v>
      </c>
      <c r="E3575" s="12">
        <v>1934.25</v>
      </c>
      <c r="F3575" s="12">
        <v>1918</v>
      </c>
      <c r="G3575" s="12">
        <v>1923.8</v>
      </c>
      <c r="H3575" s="12">
        <v>1922.7314342182497</v>
      </c>
      <c r="I3575">
        <v>134589</v>
      </c>
      <c r="J3575">
        <v>9770</v>
      </c>
      <c r="K3575" s="12">
        <v>258778501</v>
      </c>
      <c r="L3575">
        <v>67332</v>
      </c>
      <c r="M3575">
        <v>50.03</v>
      </c>
      <c r="N3575">
        <v>16.25</v>
      </c>
      <c r="O3575">
        <v>1.8</v>
      </c>
      <c r="P3575">
        <f xml:space="preserve"> IF(Stock_Info[[#This Row],[Close Price]] &gt; Stock_Info[[#This Row],[Open Price]], 1, 0)</f>
        <v>1</v>
      </c>
      <c r="Q3575" t="str">
        <f>IF(AND(Stock_Info[[#This Row],[% Deli. Qty to Traded Qty]]&gt;80,Stock_Info[[#This Row],[No. of Trades]]&lt;3000),"Unusual Day","")</f>
        <v/>
      </c>
      <c r="R3575" t="str">
        <f>IF(AND(Stock_Info[[#This Row],[Spread High-Low]] &lt; 10, Stock_Info[[#This Row],[% Deli. Qty to Traded Qty]] &gt; 90), "Good Day", "")</f>
        <v/>
      </c>
    </row>
    <row r="3576" spans="1:18">
      <c r="A3576" t="s">
        <v>54</v>
      </c>
      <c r="B3576" s="1">
        <v>45804</v>
      </c>
      <c r="C3576" s="1" t="str">
        <f>"WEEK" &amp;" " &amp;  INT((DAY(Stock_Info[[#This Row],[Date]])+WEEKDAY(DATE(YEAR(Stock_Info[[#This Row],[Date]]),MONTH(Stock_Info[[#This Row],[Date]]),1))-1)/7)+1</f>
        <v>WEEK 5</v>
      </c>
      <c r="D3576" s="12">
        <v>1933.95</v>
      </c>
      <c r="E3576" s="12">
        <v>1948.2</v>
      </c>
      <c r="F3576" s="12">
        <v>1916.05</v>
      </c>
      <c r="G3576" s="12">
        <v>1926.65</v>
      </c>
      <c r="H3576" s="12">
        <v>1927.5766564633818</v>
      </c>
      <c r="I3576">
        <v>1156817</v>
      </c>
      <c r="J3576">
        <v>26639</v>
      </c>
      <c r="K3576" s="12">
        <v>2229853445</v>
      </c>
      <c r="L3576">
        <v>255598</v>
      </c>
      <c r="M3576">
        <v>22.09</v>
      </c>
      <c r="N3576">
        <v>32.15</v>
      </c>
      <c r="O3576">
        <v>-7.3</v>
      </c>
      <c r="P3576">
        <f xml:space="preserve"> IF(Stock_Info[[#This Row],[Close Price]] &gt; Stock_Info[[#This Row],[Open Price]], 1, 0)</f>
        <v>0</v>
      </c>
      <c r="Q3576" t="str">
        <f>IF(AND(Stock_Info[[#This Row],[% Deli. Qty to Traded Qty]]&gt;80,Stock_Info[[#This Row],[No. of Trades]]&lt;3000),"Unusual Day","")</f>
        <v/>
      </c>
      <c r="R3576" t="str">
        <f>IF(AND(Stock_Info[[#This Row],[Spread High-Low]] &lt; 10, Stock_Info[[#This Row],[% Deli. Qty to Traded Qty]] &gt; 90), "Good Day", "")</f>
        <v/>
      </c>
    </row>
    <row r="3577" spans="1:18">
      <c r="A3577" t="s">
        <v>54</v>
      </c>
      <c r="B3577" s="1">
        <v>45803</v>
      </c>
      <c r="C3577" s="1" t="str">
        <f>"WEEK" &amp;" " &amp;  INT((DAY(Stock_Info[[#This Row],[Date]])+WEEKDAY(DATE(YEAR(Stock_Info[[#This Row],[Date]]),MONTH(Stock_Info[[#This Row],[Date]]),1))-1)/7)+1</f>
        <v>WEEK 5</v>
      </c>
      <c r="D3577" s="12">
        <v>1933</v>
      </c>
      <c r="E3577" s="12">
        <v>1949.9</v>
      </c>
      <c r="F3577" s="12">
        <v>1927.05</v>
      </c>
      <c r="G3577" s="12">
        <v>1939.95</v>
      </c>
      <c r="H3577" s="12">
        <v>1936.8055359416685</v>
      </c>
      <c r="I3577">
        <v>338479</v>
      </c>
      <c r="J3577">
        <v>12309</v>
      </c>
      <c r="K3577" s="12">
        <v>655568001</v>
      </c>
      <c r="L3577">
        <v>204732</v>
      </c>
      <c r="M3577">
        <v>60.49</v>
      </c>
      <c r="N3577">
        <v>22.85</v>
      </c>
      <c r="O3577">
        <v>6.95</v>
      </c>
      <c r="P3577">
        <f xml:space="preserve"> IF(Stock_Info[[#This Row],[Close Price]] &gt; Stock_Info[[#This Row],[Open Price]], 1, 0)</f>
        <v>1</v>
      </c>
      <c r="Q3577" t="str">
        <f>IF(AND(Stock_Info[[#This Row],[% Deli. Qty to Traded Qty]]&gt;80,Stock_Info[[#This Row],[No. of Trades]]&lt;3000),"Unusual Day","")</f>
        <v/>
      </c>
      <c r="R3577" t="str">
        <f>IF(AND(Stock_Info[[#This Row],[Spread High-Low]] &lt; 10, Stock_Info[[#This Row],[% Deli. Qty to Traded Qty]] &gt; 90), "Good Day", "")</f>
        <v/>
      </c>
    </row>
    <row r="3578" spans="1:18">
      <c r="A3578" t="s">
        <v>54</v>
      </c>
      <c r="B3578" s="1">
        <v>45800</v>
      </c>
      <c r="C3578" s="1" t="str">
        <f>"WEEK" &amp;" " &amp;  INT((DAY(Stock_Info[[#This Row],[Date]])+WEEKDAY(DATE(YEAR(Stock_Info[[#This Row],[Date]]),MONTH(Stock_Info[[#This Row],[Date]]),1))-1)/7)+1</f>
        <v>WEEK 4</v>
      </c>
      <c r="D3578" s="12">
        <v>1920.25</v>
      </c>
      <c r="E3578" s="12">
        <v>1936.95</v>
      </c>
      <c r="F3578" s="12">
        <v>1914.85</v>
      </c>
      <c r="G3578" s="12">
        <v>1933.55</v>
      </c>
      <c r="H3578" s="12">
        <v>1930.2150975870022</v>
      </c>
      <c r="I3578">
        <v>290510</v>
      </c>
      <c r="J3578">
        <v>9140</v>
      </c>
      <c r="K3578" s="12">
        <v>560746788</v>
      </c>
      <c r="L3578">
        <v>197799</v>
      </c>
      <c r="M3578">
        <v>68.09</v>
      </c>
      <c r="N3578">
        <v>22.1</v>
      </c>
      <c r="O3578">
        <v>13.3</v>
      </c>
      <c r="P3578">
        <f xml:space="preserve"> IF(Stock_Info[[#This Row],[Close Price]] &gt; Stock_Info[[#This Row],[Open Price]], 1, 0)</f>
        <v>1</v>
      </c>
      <c r="Q3578" t="str">
        <f>IF(AND(Stock_Info[[#This Row],[% Deli. Qty to Traded Qty]]&gt;80,Stock_Info[[#This Row],[No. of Trades]]&lt;3000),"Unusual Day","")</f>
        <v/>
      </c>
      <c r="R3578" t="str">
        <f>IF(AND(Stock_Info[[#This Row],[Spread High-Low]] &lt; 10, Stock_Info[[#This Row],[% Deli. Qty to Traded Qty]] &gt; 90), "Good Day", "")</f>
        <v/>
      </c>
    </row>
    <row r="3579" spans="1:18">
      <c r="A3579" t="s">
        <v>54</v>
      </c>
      <c r="B3579" s="1">
        <v>45799</v>
      </c>
      <c r="C3579" s="1" t="str">
        <f>"WEEK" &amp;" " &amp;  INT((DAY(Stock_Info[[#This Row],[Date]])+WEEKDAY(DATE(YEAR(Stock_Info[[#This Row],[Date]]),MONTH(Stock_Info[[#This Row],[Date]]),1))-1)/7)+1</f>
        <v>WEEK 4</v>
      </c>
      <c r="D3579" s="12">
        <v>1915</v>
      </c>
      <c r="E3579" s="12">
        <v>1923.95</v>
      </c>
      <c r="F3579" s="12">
        <v>1905.55</v>
      </c>
      <c r="G3579" s="12">
        <v>1920.25</v>
      </c>
      <c r="H3579" s="12">
        <v>1914.5288171345123</v>
      </c>
      <c r="I3579">
        <v>123260</v>
      </c>
      <c r="J3579">
        <v>6007</v>
      </c>
      <c r="K3579" s="12">
        <v>235984822</v>
      </c>
      <c r="L3579">
        <v>30560</v>
      </c>
      <c r="M3579">
        <v>24.79</v>
      </c>
      <c r="N3579">
        <v>18.399999999999999</v>
      </c>
      <c r="O3579">
        <v>5.25</v>
      </c>
      <c r="P3579">
        <f xml:space="preserve"> IF(Stock_Info[[#This Row],[Close Price]] &gt; Stock_Info[[#This Row],[Open Price]], 1, 0)</f>
        <v>1</v>
      </c>
      <c r="Q3579" t="str">
        <f>IF(AND(Stock_Info[[#This Row],[% Deli. Qty to Traded Qty]]&gt;80,Stock_Info[[#This Row],[No. of Trades]]&lt;3000),"Unusual Day","")</f>
        <v/>
      </c>
      <c r="R3579" t="str">
        <f>IF(AND(Stock_Info[[#This Row],[Spread High-Low]] &lt; 10, Stock_Info[[#This Row],[% Deli. Qty to Traded Qty]] &gt; 90), "Good Day", "")</f>
        <v/>
      </c>
    </row>
    <row r="3580" spans="1:18">
      <c r="A3580" t="s">
        <v>54</v>
      </c>
      <c r="B3580" s="1">
        <v>45798</v>
      </c>
      <c r="C3580" s="1" t="str">
        <f>"WEEK" &amp;" " &amp;  INT((DAY(Stock_Info[[#This Row],[Date]])+WEEKDAY(DATE(YEAR(Stock_Info[[#This Row],[Date]]),MONTH(Stock_Info[[#This Row],[Date]]),1))-1)/7)+1</f>
        <v>WEEK 4</v>
      </c>
      <c r="D3580" s="12">
        <v>1925.65</v>
      </c>
      <c r="E3580" s="12">
        <v>1946.65</v>
      </c>
      <c r="F3580" s="12">
        <v>1921.35</v>
      </c>
      <c r="G3580" s="12">
        <v>1926.6</v>
      </c>
      <c r="H3580" s="12">
        <v>1932.965942302817</v>
      </c>
      <c r="I3580">
        <v>209057</v>
      </c>
      <c r="J3580">
        <v>6111</v>
      </c>
      <c r="K3580" s="12">
        <v>404100061</v>
      </c>
      <c r="L3580">
        <v>109889</v>
      </c>
      <c r="M3580">
        <v>52.56</v>
      </c>
      <c r="N3580">
        <v>25.3</v>
      </c>
      <c r="O3580">
        <v>0.95</v>
      </c>
      <c r="P3580">
        <f xml:space="preserve"> IF(Stock_Info[[#This Row],[Close Price]] &gt; Stock_Info[[#This Row],[Open Price]], 1, 0)</f>
        <v>1</v>
      </c>
      <c r="Q3580" t="str">
        <f>IF(AND(Stock_Info[[#This Row],[% Deli. Qty to Traded Qty]]&gt;80,Stock_Info[[#This Row],[No. of Trades]]&lt;3000),"Unusual Day","")</f>
        <v/>
      </c>
      <c r="R3580" t="str">
        <f>IF(AND(Stock_Info[[#This Row],[Spread High-Low]] &lt; 10, Stock_Info[[#This Row],[% Deli. Qty to Traded Qty]] &gt; 90), "Good Day", "")</f>
        <v/>
      </c>
    </row>
    <row r="3581" spans="1:18">
      <c r="A3581" t="s">
        <v>54</v>
      </c>
      <c r="B3581" s="1">
        <v>45797</v>
      </c>
      <c r="C3581" s="1" t="str">
        <f>"WEEK" &amp;" " &amp;  INT((DAY(Stock_Info[[#This Row],[Date]])+WEEKDAY(DATE(YEAR(Stock_Info[[#This Row],[Date]]),MONTH(Stock_Info[[#This Row],[Date]]),1))-1)/7)+1</f>
        <v>WEEK 4</v>
      </c>
      <c r="D3581" s="12">
        <v>1928</v>
      </c>
      <c r="E3581" s="12">
        <v>1935.8</v>
      </c>
      <c r="F3581" s="12">
        <v>1912.95</v>
      </c>
      <c r="G3581" s="12">
        <v>1914.35</v>
      </c>
      <c r="H3581" s="12">
        <v>1917.7259248065236</v>
      </c>
      <c r="I3581">
        <v>344099</v>
      </c>
      <c r="J3581">
        <v>16141</v>
      </c>
      <c r="K3581" s="12">
        <v>659887573</v>
      </c>
      <c r="L3581">
        <v>77647</v>
      </c>
      <c r="M3581">
        <v>22.57</v>
      </c>
      <c r="N3581">
        <v>22.85</v>
      </c>
      <c r="O3581">
        <v>-13.65</v>
      </c>
      <c r="P3581">
        <f xml:space="preserve"> IF(Stock_Info[[#This Row],[Close Price]] &gt; Stock_Info[[#This Row],[Open Price]], 1, 0)</f>
        <v>0</v>
      </c>
      <c r="Q3581" t="str">
        <f>IF(AND(Stock_Info[[#This Row],[% Deli. Qty to Traded Qty]]&gt;80,Stock_Info[[#This Row],[No. of Trades]]&lt;3000),"Unusual Day","")</f>
        <v/>
      </c>
      <c r="R3581" t="str">
        <f>IF(AND(Stock_Info[[#This Row],[Spread High-Low]] &lt; 10, Stock_Info[[#This Row],[% Deli. Qty to Traded Qty]] &gt; 90), "Good Day", "")</f>
        <v/>
      </c>
    </row>
    <row r="3582" spans="1:18">
      <c r="A3582" t="s">
        <v>54</v>
      </c>
      <c r="B3582" s="1">
        <v>45796</v>
      </c>
      <c r="C3582" s="1" t="str">
        <f>"WEEK" &amp;" " &amp;  INT((DAY(Stock_Info[[#This Row],[Date]])+WEEKDAY(DATE(YEAR(Stock_Info[[#This Row],[Date]]),MONTH(Stock_Info[[#This Row],[Date]]),1))-1)/7)+1</f>
        <v>WEEK 4</v>
      </c>
      <c r="D3582" s="12">
        <v>1941.65</v>
      </c>
      <c r="E3582" s="12">
        <v>1945</v>
      </c>
      <c r="F3582" s="12">
        <v>1931.25</v>
      </c>
      <c r="G3582" s="12">
        <v>1938.7</v>
      </c>
      <c r="H3582" s="12">
        <v>1938.4887860790498</v>
      </c>
      <c r="I3582">
        <v>312335</v>
      </c>
      <c r="J3582">
        <v>8738</v>
      </c>
      <c r="K3582" s="12">
        <v>605457895</v>
      </c>
      <c r="L3582">
        <v>88055</v>
      </c>
      <c r="M3582">
        <v>28.19</v>
      </c>
      <c r="N3582">
        <v>13.75</v>
      </c>
      <c r="O3582">
        <v>-2.95</v>
      </c>
      <c r="P3582">
        <f xml:space="preserve"> IF(Stock_Info[[#This Row],[Close Price]] &gt; Stock_Info[[#This Row],[Open Price]], 1, 0)</f>
        <v>0</v>
      </c>
      <c r="Q3582" t="str">
        <f>IF(AND(Stock_Info[[#This Row],[% Deli. Qty to Traded Qty]]&gt;80,Stock_Info[[#This Row],[No. of Trades]]&lt;3000),"Unusual Day","")</f>
        <v/>
      </c>
      <c r="R3582" t="str">
        <f>IF(AND(Stock_Info[[#This Row],[Spread High-Low]] &lt; 10, Stock_Info[[#This Row],[% Deli. Qty to Traded Qty]] &gt; 90), "Good Day", "")</f>
        <v/>
      </c>
    </row>
    <row r="3583" spans="1:18">
      <c r="A3583" t="s">
        <v>54</v>
      </c>
      <c r="B3583" s="1">
        <v>45793</v>
      </c>
      <c r="C3583" s="1" t="str">
        <f>"WEEK" &amp;" " &amp;  INT((DAY(Stock_Info[[#This Row],[Date]])+WEEKDAY(DATE(YEAR(Stock_Info[[#This Row],[Date]]),MONTH(Stock_Info[[#This Row],[Date]]),1))-1)/7)+1</f>
        <v>WEEK 3</v>
      </c>
      <c r="D3583" s="12">
        <v>1930.3</v>
      </c>
      <c r="E3583" s="12">
        <v>1943.15</v>
      </c>
      <c r="F3583" s="12">
        <v>1928.1</v>
      </c>
      <c r="G3583" s="12">
        <v>1933.65</v>
      </c>
      <c r="H3583" s="12">
        <v>1935.9447977252769</v>
      </c>
      <c r="I3583">
        <v>641133</v>
      </c>
      <c r="J3583">
        <v>6623</v>
      </c>
      <c r="K3583" s="12">
        <v>1241198096</v>
      </c>
      <c r="L3583">
        <v>540970</v>
      </c>
      <c r="M3583">
        <v>84.38</v>
      </c>
      <c r="N3583">
        <v>15.05</v>
      </c>
      <c r="O3583">
        <v>3.35</v>
      </c>
      <c r="P3583">
        <f xml:space="preserve"> IF(Stock_Info[[#This Row],[Close Price]] &gt; Stock_Info[[#This Row],[Open Price]], 1, 0)</f>
        <v>1</v>
      </c>
      <c r="Q3583" t="str">
        <f>IF(AND(Stock_Info[[#This Row],[% Deli. Qty to Traded Qty]]&gt;80,Stock_Info[[#This Row],[No. of Trades]]&lt;3000),"Unusual Day","")</f>
        <v/>
      </c>
      <c r="R3583" t="str">
        <f>IF(AND(Stock_Info[[#This Row],[Spread High-Low]] &lt; 10, Stock_Info[[#This Row],[% Deli. Qty to Traded Qty]] &gt; 90), "Good Day", "")</f>
        <v/>
      </c>
    </row>
    <row r="3584" spans="1:18">
      <c r="A3584" t="s">
        <v>54</v>
      </c>
      <c r="B3584" s="1">
        <v>45792</v>
      </c>
      <c r="C3584" s="1" t="str">
        <f>"WEEK" &amp;" " &amp;  INT((DAY(Stock_Info[[#This Row],[Date]])+WEEKDAY(DATE(YEAR(Stock_Info[[#This Row],[Date]]),MONTH(Stock_Info[[#This Row],[Date]]),1))-1)/7)+1</f>
        <v>WEEK 3</v>
      </c>
      <c r="D3584" s="12">
        <v>1910.65</v>
      </c>
      <c r="E3584" s="12">
        <v>1944.1</v>
      </c>
      <c r="F3584" s="12">
        <v>1897</v>
      </c>
      <c r="G3584" s="12">
        <v>1933.75</v>
      </c>
      <c r="H3584" s="12">
        <v>1923.5407263869331</v>
      </c>
      <c r="I3584">
        <v>254933</v>
      </c>
      <c r="J3584">
        <v>13039</v>
      </c>
      <c r="K3584" s="12">
        <v>490374008</v>
      </c>
      <c r="L3584">
        <v>130085</v>
      </c>
      <c r="M3584">
        <v>51.03</v>
      </c>
      <c r="N3584">
        <v>47.1</v>
      </c>
      <c r="O3584">
        <v>23.1</v>
      </c>
      <c r="P3584">
        <f xml:space="preserve"> IF(Stock_Info[[#This Row],[Close Price]] &gt; Stock_Info[[#This Row],[Open Price]], 1, 0)</f>
        <v>1</v>
      </c>
      <c r="Q3584" t="str">
        <f>IF(AND(Stock_Info[[#This Row],[% Deli. Qty to Traded Qty]]&gt;80,Stock_Info[[#This Row],[No. of Trades]]&lt;3000),"Unusual Day","")</f>
        <v/>
      </c>
      <c r="R3584" t="str">
        <f>IF(AND(Stock_Info[[#This Row],[Spread High-Low]] &lt; 10, Stock_Info[[#This Row],[% Deli. Qty to Traded Qty]] &gt; 90), "Good Day", "")</f>
        <v/>
      </c>
    </row>
    <row r="3585" spans="1:18">
      <c r="A3585" t="s">
        <v>54</v>
      </c>
      <c r="B3585" s="1">
        <v>45791</v>
      </c>
      <c r="C3585" s="1" t="str">
        <f>"WEEK" &amp;" " &amp;  INT((DAY(Stock_Info[[#This Row],[Date]])+WEEKDAY(DATE(YEAR(Stock_Info[[#This Row],[Date]]),MONTH(Stock_Info[[#This Row],[Date]]),1))-1)/7)+1</f>
        <v>WEEK 3</v>
      </c>
      <c r="D3585" s="12">
        <v>1923.95</v>
      </c>
      <c r="E3585" s="12">
        <v>1930.2</v>
      </c>
      <c r="F3585" s="12">
        <v>1903.15</v>
      </c>
      <c r="G3585" s="12">
        <v>1910.8</v>
      </c>
      <c r="H3585" s="12">
        <v>1914.5140992986564</v>
      </c>
      <c r="I3585">
        <v>165682</v>
      </c>
      <c r="J3585">
        <v>9572</v>
      </c>
      <c r="K3585" s="12">
        <v>317200525</v>
      </c>
      <c r="N3585">
        <v>27.05</v>
      </c>
      <c r="O3585">
        <v>-13.15</v>
      </c>
      <c r="P3585">
        <f xml:space="preserve"> IF(Stock_Info[[#This Row],[Close Price]] &gt; Stock_Info[[#This Row],[Open Price]], 1, 0)</f>
        <v>0</v>
      </c>
      <c r="Q3585" t="str">
        <f>IF(AND(Stock_Info[[#This Row],[% Deli. Qty to Traded Qty]]&gt;80,Stock_Info[[#This Row],[No. of Trades]]&lt;3000),"Unusual Day","")</f>
        <v/>
      </c>
      <c r="R3585" t="str">
        <f>IF(AND(Stock_Info[[#This Row],[Spread High-Low]] &lt; 10, Stock_Info[[#This Row],[% Deli. Qty to Traded Qty]] &gt; 90), "Good Day", "")</f>
        <v/>
      </c>
    </row>
    <row r="3586" spans="1:18">
      <c r="A3586" t="s">
        <v>54</v>
      </c>
      <c r="B3586" s="1">
        <v>45790</v>
      </c>
      <c r="C3586" s="1" t="str">
        <f>"WEEK" &amp;" " &amp;  INT((DAY(Stock_Info[[#This Row],[Date]])+WEEKDAY(DATE(YEAR(Stock_Info[[#This Row],[Date]]),MONTH(Stock_Info[[#This Row],[Date]]),1))-1)/7)+1</f>
        <v>WEEK 3</v>
      </c>
      <c r="D3586" s="12">
        <v>1944.05</v>
      </c>
      <c r="E3586" s="12">
        <v>1962.3</v>
      </c>
      <c r="F3586" s="12">
        <v>1920.5</v>
      </c>
      <c r="G3586" s="12">
        <v>1923.1</v>
      </c>
      <c r="H3586" s="12">
        <v>1928.0726234583942</v>
      </c>
      <c r="I3586">
        <v>538724</v>
      </c>
      <c r="J3586">
        <v>15097</v>
      </c>
      <c r="K3586" s="12">
        <v>1038698996</v>
      </c>
      <c r="L3586">
        <v>270780</v>
      </c>
      <c r="M3586">
        <v>50.26</v>
      </c>
      <c r="N3586">
        <v>41.8</v>
      </c>
      <c r="O3586">
        <v>-20.95</v>
      </c>
      <c r="P3586">
        <f xml:space="preserve"> IF(Stock_Info[[#This Row],[Close Price]] &gt; Stock_Info[[#This Row],[Open Price]], 1, 0)</f>
        <v>0</v>
      </c>
      <c r="Q3586" t="str">
        <f>IF(AND(Stock_Info[[#This Row],[% Deli. Qty to Traded Qty]]&gt;80,Stock_Info[[#This Row],[No. of Trades]]&lt;3000),"Unusual Day","")</f>
        <v/>
      </c>
      <c r="R3586" t="str">
        <f>IF(AND(Stock_Info[[#This Row],[Spread High-Low]] &lt; 10, Stock_Info[[#This Row],[% Deli. Qty to Traded Qty]] &gt; 90), "Good Day", "")</f>
        <v/>
      </c>
    </row>
    <row r="3587" spans="1:18">
      <c r="A3587" t="s">
        <v>54</v>
      </c>
      <c r="B3587" s="1">
        <v>45789</v>
      </c>
      <c r="C3587" s="1" t="str">
        <f>"WEEK" &amp;" " &amp;  INT((DAY(Stock_Info[[#This Row],[Date]])+WEEKDAY(DATE(YEAR(Stock_Info[[#This Row],[Date]]),MONTH(Stock_Info[[#This Row],[Date]]),1))-1)/7)+1</f>
        <v>WEEK 3</v>
      </c>
      <c r="D3587" s="12">
        <v>1920</v>
      </c>
      <c r="E3587" s="12">
        <v>1960</v>
      </c>
      <c r="F3587" s="12">
        <v>1914</v>
      </c>
      <c r="G3587" s="12">
        <v>1957.55</v>
      </c>
      <c r="H3587" s="12">
        <v>1951.5339474592474</v>
      </c>
      <c r="I3587">
        <v>327403</v>
      </c>
      <c r="J3587">
        <v>7330</v>
      </c>
      <c r="K3587" s="12">
        <v>638938069</v>
      </c>
      <c r="L3587">
        <v>220755</v>
      </c>
      <c r="M3587">
        <v>67.430000000000007</v>
      </c>
      <c r="N3587">
        <v>46</v>
      </c>
      <c r="O3587">
        <v>37.549999999999997</v>
      </c>
      <c r="P3587">
        <f xml:space="preserve"> IF(Stock_Info[[#This Row],[Close Price]] &gt; Stock_Info[[#This Row],[Open Price]], 1, 0)</f>
        <v>1</v>
      </c>
      <c r="Q3587" t="str">
        <f>IF(AND(Stock_Info[[#This Row],[% Deli. Qty to Traded Qty]]&gt;80,Stock_Info[[#This Row],[No. of Trades]]&lt;3000),"Unusual Day","")</f>
        <v/>
      </c>
      <c r="R3587" t="str">
        <f>IF(AND(Stock_Info[[#This Row],[Spread High-Low]] &lt; 10, Stock_Info[[#This Row],[% Deli. Qty to Traded Qty]] &gt; 90), "Good Day", "")</f>
        <v/>
      </c>
    </row>
    <row r="3588" spans="1:18">
      <c r="A3588" t="s">
        <v>54</v>
      </c>
      <c r="B3588" s="1">
        <v>45786</v>
      </c>
      <c r="C3588" s="1" t="str">
        <f>"WEEK" &amp;" " &amp;  INT((DAY(Stock_Info[[#This Row],[Date]])+WEEKDAY(DATE(YEAR(Stock_Info[[#This Row],[Date]]),MONTH(Stock_Info[[#This Row],[Date]]),1))-1)/7)+1</f>
        <v>WEEK 2</v>
      </c>
      <c r="D3588" s="12">
        <v>1905.15</v>
      </c>
      <c r="E3588" s="12">
        <v>1919</v>
      </c>
      <c r="F3588" s="12">
        <v>1886.45</v>
      </c>
      <c r="G3588" s="12">
        <v>1889.2</v>
      </c>
      <c r="H3588" s="12">
        <v>1897.4657322899047</v>
      </c>
      <c r="I3588">
        <v>107594</v>
      </c>
      <c r="J3588">
        <v>6927</v>
      </c>
      <c r="K3588" s="12">
        <v>204155928</v>
      </c>
      <c r="L3588">
        <v>52718</v>
      </c>
      <c r="M3588">
        <v>49</v>
      </c>
      <c r="N3588">
        <v>32.549999999999997</v>
      </c>
      <c r="O3588">
        <v>-15.95</v>
      </c>
      <c r="P3588">
        <f xml:space="preserve"> IF(Stock_Info[[#This Row],[Close Price]] &gt; Stock_Info[[#This Row],[Open Price]], 1, 0)</f>
        <v>0</v>
      </c>
      <c r="Q3588" t="str">
        <f>IF(AND(Stock_Info[[#This Row],[% Deli. Qty to Traded Qty]]&gt;80,Stock_Info[[#This Row],[No. of Trades]]&lt;3000),"Unusual Day","")</f>
        <v/>
      </c>
      <c r="R3588" t="str">
        <f>IF(AND(Stock_Info[[#This Row],[Spread High-Low]] &lt; 10, Stock_Info[[#This Row],[% Deli. Qty to Traded Qty]] &gt; 90), "Good Day", "")</f>
        <v/>
      </c>
    </row>
    <row r="3589" spans="1:18">
      <c r="A3589" t="s">
        <v>54</v>
      </c>
      <c r="B3589" s="1">
        <v>45785</v>
      </c>
      <c r="C3589" s="1" t="str">
        <f>"WEEK" &amp;" " &amp;  INT((DAY(Stock_Info[[#This Row],[Date]])+WEEKDAY(DATE(YEAR(Stock_Info[[#This Row],[Date]]),MONTH(Stock_Info[[#This Row],[Date]]),1))-1)/7)+1</f>
        <v>WEEK 2</v>
      </c>
      <c r="D3589" s="12">
        <v>1955</v>
      </c>
      <c r="E3589" s="12">
        <v>1955</v>
      </c>
      <c r="F3589" s="12">
        <v>1918.1</v>
      </c>
      <c r="G3589" s="12">
        <v>1926.3</v>
      </c>
      <c r="H3589" s="12">
        <v>1935.1401371435477</v>
      </c>
      <c r="I3589">
        <v>331040</v>
      </c>
      <c r="J3589">
        <v>4447</v>
      </c>
      <c r="K3589" s="12">
        <v>640608791</v>
      </c>
      <c r="L3589">
        <v>280410</v>
      </c>
      <c r="M3589">
        <v>84.71</v>
      </c>
      <c r="N3589">
        <v>36.9</v>
      </c>
      <c r="O3589">
        <v>-28.7</v>
      </c>
      <c r="P3589">
        <f xml:space="preserve"> IF(Stock_Info[[#This Row],[Close Price]] &gt; Stock_Info[[#This Row],[Open Price]], 1, 0)</f>
        <v>0</v>
      </c>
      <c r="Q3589" t="str">
        <f>IF(AND(Stock_Info[[#This Row],[% Deli. Qty to Traded Qty]]&gt;80,Stock_Info[[#This Row],[No. of Trades]]&lt;3000),"Unusual Day","")</f>
        <v/>
      </c>
      <c r="R3589" t="str">
        <f>IF(AND(Stock_Info[[#This Row],[Spread High-Low]] &lt; 10, Stock_Info[[#This Row],[% Deli. Qty to Traded Qty]] &gt; 90), "Good Day", "")</f>
        <v/>
      </c>
    </row>
    <row r="3590" spans="1:18">
      <c r="A3590" t="s">
        <v>54</v>
      </c>
      <c r="B3590" s="1">
        <v>45784</v>
      </c>
      <c r="C3590" s="1" t="str">
        <f>"WEEK" &amp;" " &amp;  INT((DAY(Stock_Info[[#This Row],[Date]])+WEEKDAY(DATE(YEAR(Stock_Info[[#This Row],[Date]]),MONTH(Stock_Info[[#This Row],[Date]]),1))-1)/7)+1</f>
        <v>WEEK 2</v>
      </c>
      <c r="D3590" s="12">
        <v>1930.6</v>
      </c>
      <c r="E3590" s="12">
        <v>1948.65</v>
      </c>
      <c r="F3590" s="12">
        <v>1922.3</v>
      </c>
      <c r="G3590" s="12">
        <v>1944.65</v>
      </c>
      <c r="H3590" s="12">
        <v>1937.8786325616798</v>
      </c>
      <c r="I3590">
        <v>123501</v>
      </c>
      <c r="J3590">
        <v>5400</v>
      </c>
      <c r="K3590" s="12">
        <v>239329949</v>
      </c>
      <c r="L3590">
        <v>79474</v>
      </c>
      <c r="M3590">
        <v>64.349999999999994</v>
      </c>
      <c r="N3590">
        <v>26.35</v>
      </c>
      <c r="O3590">
        <v>14.05</v>
      </c>
      <c r="P3590">
        <f xml:space="preserve"> IF(Stock_Info[[#This Row],[Close Price]] &gt; Stock_Info[[#This Row],[Open Price]], 1, 0)</f>
        <v>1</v>
      </c>
      <c r="Q3590" t="str">
        <f>IF(AND(Stock_Info[[#This Row],[% Deli. Qty to Traded Qty]]&gt;80,Stock_Info[[#This Row],[No. of Trades]]&lt;3000),"Unusual Day","")</f>
        <v/>
      </c>
      <c r="R3590" t="str">
        <f>IF(AND(Stock_Info[[#This Row],[Spread High-Low]] &lt; 10, Stock_Info[[#This Row],[% Deli. Qty to Traded Qty]] &gt; 90), "Good Day", "")</f>
        <v/>
      </c>
    </row>
    <row r="3591" spans="1:18">
      <c r="A3591" t="s">
        <v>54</v>
      </c>
      <c r="B3591" s="1">
        <v>45783</v>
      </c>
      <c r="C3591" s="1" t="str">
        <f>"WEEK" &amp;" " &amp;  INT((DAY(Stock_Info[[#This Row],[Date]])+WEEKDAY(DATE(YEAR(Stock_Info[[#This Row],[Date]]),MONTH(Stock_Info[[#This Row],[Date]]),1))-1)/7)+1</f>
        <v>WEEK 2</v>
      </c>
      <c r="D3591" s="12">
        <v>1935.95</v>
      </c>
      <c r="E3591" s="12">
        <v>1939.45</v>
      </c>
      <c r="F3591" s="12">
        <v>1924</v>
      </c>
      <c r="G3591" s="12">
        <v>1930.55</v>
      </c>
      <c r="H3591" s="12">
        <v>1931.4184734115902</v>
      </c>
      <c r="I3591">
        <v>172594</v>
      </c>
      <c r="J3591">
        <v>5075</v>
      </c>
      <c r="K3591" s="12">
        <v>333351240</v>
      </c>
      <c r="L3591">
        <v>83039</v>
      </c>
      <c r="M3591">
        <v>48.11</v>
      </c>
      <c r="N3591">
        <v>15.45</v>
      </c>
      <c r="O3591">
        <v>-5.4</v>
      </c>
      <c r="P3591">
        <f xml:space="preserve"> IF(Stock_Info[[#This Row],[Close Price]] &gt; Stock_Info[[#This Row],[Open Price]], 1, 0)</f>
        <v>0</v>
      </c>
      <c r="Q3591" t="str">
        <f>IF(AND(Stock_Info[[#This Row],[% Deli. Qty to Traded Qty]]&gt;80,Stock_Info[[#This Row],[No. of Trades]]&lt;3000),"Unusual Day","")</f>
        <v/>
      </c>
      <c r="R3591" t="str">
        <f>IF(AND(Stock_Info[[#This Row],[Spread High-Low]] &lt; 10, Stock_Info[[#This Row],[% Deli. Qty to Traded Qty]] &gt; 90), "Good Day", "")</f>
        <v/>
      </c>
    </row>
    <row r="3592" spans="1:18">
      <c r="A3592" t="s">
        <v>54</v>
      </c>
      <c r="B3592" s="1">
        <v>45782</v>
      </c>
      <c r="C3592" s="1" t="str">
        <f>"WEEK" &amp;" " &amp;  INT((DAY(Stock_Info[[#This Row],[Date]])+WEEKDAY(DATE(YEAR(Stock_Info[[#This Row],[Date]]),MONTH(Stock_Info[[#This Row],[Date]]),1))-1)/7)+1</f>
        <v>WEEK 2</v>
      </c>
      <c r="D3592" s="12">
        <v>1938.8</v>
      </c>
      <c r="E3592" s="12">
        <v>1952</v>
      </c>
      <c r="F3592" s="12">
        <v>1933</v>
      </c>
      <c r="G3592" s="12">
        <v>1936.15</v>
      </c>
      <c r="H3592" s="12">
        <v>1939.9791883299604</v>
      </c>
      <c r="I3592">
        <v>268311</v>
      </c>
      <c r="J3592">
        <v>9518</v>
      </c>
      <c r="K3592" s="12">
        <v>520517756</v>
      </c>
      <c r="L3592">
        <v>215256</v>
      </c>
      <c r="M3592">
        <v>80.23</v>
      </c>
      <c r="N3592">
        <v>19</v>
      </c>
      <c r="O3592">
        <v>-2.65</v>
      </c>
      <c r="P3592">
        <f xml:space="preserve"> IF(Stock_Info[[#This Row],[Close Price]] &gt; Stock_Info[[#This Row],[Open Price]], 1, 0)</f>
        <v>0</v>
      </c>
      <c r="Q3592" t="str">
        <f>IF(AND(Stock_Info[[#This Row],[% Deli. Qty to Traded Qty]]&gt;80,Stock_Info[[#This Row],[No. of Trades]]&lt;3000),"Unusual Day","")</f>
        <v/>
      </c>
      <c r="R3592" t="str">
        <f>IF(AND(Stock_Info[[#This Row],[Spread High-Low]] &lt; 10, Stock_Info[[#This Row],[% Deli. Qty to Traded Qty]] &gt; 90), "Good Day", "")</f>
        <v/>
      </c>
    </row>
    <row r="3593" spans="1:18">
      <c r="A3593" t="s">
        <v>54</v>
      </c>
      <c r="B3593" s="1">
        <v>45779</v>
      </c>
      <c r="C3593" s="1" t="str">
        <f>"WEEK" &amp;" " &amp;  INT((DAY(Stock_Info[[#This Row],[Date]])+WEEKDAY(DATE(YEAR(Stock_Info[[#This Row],[Date]]),MONTH(Stock_Info[[#This Row],[Date]]),1))-1)/7)+1</f>
        <v>WEEK 1</v>
      </c>
      <c r="D3593" s="12">
        <v>1930</v>
      </c>
      <c r="E3593" s="12">
        <v>1941.85</v>
      </c>
      <c r="F3593" s="12">
        <v>1920.6</v>
      </c>
      <c r="G3593" s="12">
        <v>1924.55</v>
      </c>
      <c r="H3593" s="12">
        <v>1931.3154018540754</v>
      </c>
      <c r="I3593">
        <v>205709</v>
      </c>
      <c r="J3593">
        <v>12939</v>
      </c>
      <c r="K3593" s="12">
        <v>397288960</v>
      </c>
      <c r="L3593">
        <v>151894</v>
      </c>
      <c r="M3593">
        <v>73.84</v>
      </c>
      <c r="N3593">
        <v>21.25</v>
      </c>
      <c r="O3593">
        <v>-5.45</v>
      </c>
      <c r="P3593">
        <f xml:space="preserve"> IF(Stock_Info[[#This Row],[Close Price]] &gt; Stock_Info[[#This Row],[Open Price]], 1, 0)</f>
        <v>0</v>
      </c>
      <c r="Q3593" t="str">
        <f>IF(AND(Stock_Info[[#This Row],[% Deli. Qty to Traded Qty]]&gt;80,Stock_Info[[#This Row],[No. of Trades]]&lt;3000),"Unusual Day","")</f>
        <v/>
      </c>
      <c r="R3593" t="str">
        <f>IF(AND(Stock_Info[[#This Row],[Spread High-Low]] &lt; 10, Stock_Info[[#This Row],[% Deli. Qty to Traded Qty]] &gt; 90), "Good Day", "")</f>
        <v/>
      </c>
    </row>
    <row r="3594" spans="1:18">
      <c r="A3594" t="s">
        <v>54</v>
      </c>
      <c r="B3594" s="1">
        <v>45777</v>
      </c>
      <c r="C3594" s="1" t="str">
        <f>"WEEK" &amp;" " &amp;  INT((DAY(Stock_Info[[#This Row],[Date]])+WEEKDAY(DATE(YEAR(Stock_Info[[#This Row],[Date]]),MONTH(Stock_Info[[#This Row],[Date]]),1))-1)/7)+1</f>
        <v>WEEK 5</v>
      </c>
      <c r="D3594" s="12">
        <v>1914.45</v>
      </c>
      <c r="E3594" s="12">
        <v>1936.4</v>
      </c>
      <c r="F3594" s="12">
        <v>1910.2</v>
      </c>
      <c r="G3594" s="12">
        <v>1923.75</v>
      </c>
      <c r="H3594" s="12">
        <v>1924.4167155362454</v>
      </c>
      <c r="I3594">
        <v>233615</v>
      </c>
      <c r="J3594">
        <v>6531</v>
      </c>
      <c r="K3594" s="12">
        <v>449572611</v>
      </c>
      <c r="L3594">
        <v>164464</v>
      </c>
      <c r="M3594">
        <v>70.400000000000006</v>
      </c>
      <c r="N3594">
        <v>26.2</v>
      </c>
      <c r="O3594">
        <v>9.3000000000000007</v>
      </c>
      <c r="P3594">
        <f xml:space="preserve"> IF(Stock_Info[[#This Row],[Close Price]] &gt; Stock_Info[[#This Row],[Open Price]], 1, 0)</f>
        <v>1</v>
      </c>
      <c r="Q3594" t="str">
        <f>IF(AND(Stock_Info[[#This Row],[% Deli. Qty to Traded Qty]]&gt;80,Stock_Info[[#This Row],[No. of Trades]]&lt;3000),"Unusual Day","")</f>
        <v/>
      </c>
      <c r="R3594" t="str">
        <f>IF(AND(Stock_Info[[#This Row],[Spread High-Low]] &lt; 10, Stock_Info[[#This Row],[% Deli. Qty to Traded Qty]] &gt; 90), "Good Day", "")</f>
        <v/>
      </c>
    </row>
    <row r="3595" spans="1:18">
      <c r="A3595" t="s">
        <v>54</v>
      </c>
      <c r="B3595" s="1">
        <v>45776</v>
      </c>
      <c r="C3595" s="1" t="str">
        <f>"WEEK" &amp;" " &amp;  INT((DAY(Stock_Info[[#This Row],[Date]])+WEEKDAY(DATE(YEAR(Stock_Info[[#This Row],[Date]]),MONTH(Stock_Info[[#This Row],[Date]]),1))-1)/7)+1</f>
        <v>WEEK 5</v>
      </c>
      <c r="D3595" s="12">
        <v>1924.85</v>
      </c>
      <c r="E3595" s="12">
        <v>1929</v>
      </c>
      <c r="F3595" s="12">
        <v>1900</v>
      </c>
      <c r="G3595" s="12">
        <v>1908.25</v>
      </c>
      <c r="H3595" s="12">
        <v>1907.0495564294533</v>
      </c>
      <c r="I3595">
        <v>280226</v>
      </c>
      <c r="J3595">
        <v>7217</v>
      </c>
      <c r="K3595" s="12">
        <v>534404869</v>
      </c>
      <c r="L3595">
        <v>178653</v>
      </c>
      <c r="M3595">
        <v>63.75</v>
      </c>
      <c r="N3595">
        <v>29</v>
      </c>
      <c r="O3595">
        <v>-16.600000000000001</v>
      </c>
      <c r="P3595">
        <f xml:space="preserve"> IF(Stock_Info[[#This Row],[Close Price]] &gt; Stock_Info[[#This Row],[Open Price]], 1, 0)</f>
        <v>0</v>
      </c>
      <c r="Q3595" t="str">
        <f>IF(AND(Stock_Info[[#This Row],[% Deli. Qty to Traded Qty]]&gt;80,Stock_Info[[#This Row],[No. of Trades]]&lt;3000),"Unusual Day","")</f>
        <v/>
      </c>
      <c r="R3595" t="str">
        <f>IF(AND(Stock_Info[[#This Row],[Spread High-Low]] &lt; 10, Stock_Info[[#This Row],[% Deli. Qty to Traded Qty]] &gt; 90), "Good Day", "")</f>
        <v/>
      </c>
    </row>
    <row r="3596" spans="1:18">
      <c r="A3596" t="s">
        <v>54</v>
      </c>
      <c r="B3596" s="1">
        <v>45775</v>
      </c>
      <c r="C3596" s="1" t="str">
        <f>"WEEK" &amp;" " &amp;  INT((DAY(Stock_Info[[#This Row],[Date]])+WEEKDAY(DATE(YEAR(Stock_Info[[#This Row],[Date]]),MONTH(Stock_Info[[#This Row],[Date]]),1))-1)/7)+1</f>
        <v>WEEK 5</v>
      </c>
      <c r="D3596" s="12">
        <v>1910</v>
      </c>
      <c r="E3596" s="12">
        <v>1929.45</v>
      </c>
      <c r="F3596" s="12">
        <v>1909.95</v>
      </c>
      <c r="G3596" s="12">
        <v>1919.4</v>
      </c>
      <c r="H3596" s="12">
        <v>1923.1025284843747</v>
      </c>
      <c r="I3596">
        <v>327548</v>
      </c>
      <c r="J3596">
        <v>12230</v>
      </c>
      <c r="K3596" s="12">
        <v>629908387</v>
      </c>
      <c r="L3596">
        <v>256064</v>
      </c>
      <c r="M3596">
        <v>78.180000000000007</v>
      </c>
      <c r="N3596">
        <v>19.5</v>
      </c>
      <c r="O3596">
        <v>9.4</v>
      </c>
      <c r="P3596">
        <f xml:space="preserve"> IF(Stock_Info[[#This Row],[Close Price]] &gt; Stock_Info[[#This Row],[Open Price]], 1, 0)</f>
        <v>1</v>
      </c>
      <c r="Q3596" t="str">
        <f>IF(AND(Stock_Info[[#This Row],[% Deli. Qty to Traded Qty]]&gt;80,Stock_Info[[#This Row],[No. of Trades]]&lt;3000),"Unusual Day","")</f>
        <v/>
      </c>
      <c r="R3596" t="str">
        <f>IF(AND(Stock_Info[[#This Row],[Spread High-Low]] &lt; 10, Stock_Info[[#This Row],[% Deli. Qty to Traded Qty]] &gt; 90), "Good Day", "")</f>
        <v/>
      </c>
    </row>
    <row r="3597" spans="1:18">
      <c r="A3597" t="s">
        <v>54</v>
      </c>
      <c r="B3597" s="1">
        <v>45772</v>
      </c>
      <c r="C3597" s="1" t="str">
        <f>"WEEK" &amp;" " &amp;  INT((DAY(Stock_Info[[#This Row],[Date]])+WEEKDAY(DATE(YEAR(Stock_Info[[#This Row],[Date]]),MONTH(Stock_Info[[#This Row],[Date]]),1))-1)/7)+1</f>
        <v>WEEK 4</v>
      </c>
      <c r="D3597" s="12">
        <v>1922.05</v>
      </c>
      <c r="E3597" s="12">
        <v>1933</v>
      </c>
      <c r="F3597" s="12">
        <v>1891.9</v>
      </c>
      <c r="G3597" s="12">
        <v>1910.35</v>
      </c>
      <c r="H3597" s="12">
        <v>1907.3633918183912</v>
      </c>
      <c r="I3597">
        <v>338662</v>
      </c>
      <c r="J3597">
        <v>11501</v>
      </c>
      <c r="K3597" s="12">
        <v>645951501</v>
      </c>
      <c r="L3597">
        <v>239082</v>
      </c>
      <c r="M3597">
        <v>70.599999999999994</v>
      </c>
      <c r="N3597">
        <v>41.1</v>
      </c>
      <c r="O3597">
        <v>-11.7</v>
      </c>
      <c r="P3597">
        <f xml:space="preserve"> IF(Stock_Info[[#This Row],[Close Price]] &gt; Stock_Info[[#This Row],[Open Price]], 1, 0)</f>
        <v>0</v>
      </c>
      <c r="Q3597" t="str">
        <f>IF(AND(Stock_Info[[#This Row],[% Deli. Qty to Traded Qty]]&gt;80,Stock_Info[[#This Row],[No. of Trades]]&lt;3000),"Unusual Day","")</f>
        <v/>
      </c>
      <c r="R3597" t="str">
        <f>IF(AND(Stock_Info[[#This Row],[Spread High-Low]] &lt; 10, Stock_Info[[#This Row],[% Deli. Qty to Traded Qty]] &gt; 90), "Good Day", "")</f>
        <v/>
      </c>
    </row>
    <row r="3598" spans="1:18">
      <c r="A3598" t="s">
        <v>54</v>
      </c>
      <c r="B3598" s="1">
        <v>45771</v>
      </c>
      <c r="C3598" s="1" t="str">
        <f>"WEEK" &amp;" " &amp;  INT((DAY(Stock_Info[[#This Row],[Date]])+WEEKDAY(DATE(YEAR(Stock_Info[[#This Row],[Date]]),MONTH(Stock_Info[[#This Row],[Date]]),1))-1)/7)+1</f>
        <v>WEEK 4</v>
      </c>
      <c r="D3598" s="12">
        <v>1911.95</v>
      </c>
      <c r="E3598" s="12">
        <v>1924</v>
      </c>
      <c r="F3598" s="12">
        <v>1903.55</v>
      </c>
      <c r="G3598" s="12">
        <v>1916.35</v>
      </c>
      <c r="H3598" s="12">
        <v>1916.2133457647067</v>
      </c>
      <c r="I3598">
        <v>282082</v>
      </c>
      <c r="J3598">
        <v>8611</v>
      </c>
      <c r="K3598" s="12">
        <v>540529293</v>
      </c>
      <c r="L3598">
        <v>182619</v>
      </c>
      <c r="M3598">
        <v>64.739999999999995</v>
      </c>
      <c r="N3598">
        <v>20.45</v>
      </c>
      <c r="O3598">
        <v>4.4000000000000004</v>
      </c>
      <c r="P3598">
        <f xml:space="preserve"> IF(Stock_Info[[#This Row],[Close Price]] &gt; Stock_Info[[#This Row],[Open Price]], 1, 0)</f>
        <v>1</v>
      </c>
      <c r="Q3598" t="str">
        <f>IF(AND(Stock_Info[[#This Row],[% Deli. Qty to Traded Qty]]&gt;80,Stock_Info[[#This Row],[No. of Trades]]&lt;3000),"Unusual Day","")</f>
        <v/>
      </c>
      <c r="R3598" t="str">
        <f>IF(AND(Stock_Info[[#This Row],[Spread High-Low]] &lt; 10, Stock_Info[[#This Row],[% Deli. Qty to Traded Qty]] &gt; 90), "Good Day", "")</f>
        <v/>
      </c>
    </row>
    <row r="3599" spans="1:18">
      <c r="A3599" t="s">
        <v>54</v>
      </c>
      <c r="B3599" s="1">
        <v>45770</v>
      </c>
      <c r="C3599" s="1" t="str">
        <f>"WEEK" &amp;" " &amp;  INT((DAY(Stock_Info[[#This Row],[Date]])+WEEKDAY(DATE(YEAR(Stock_Info[[#This Row],[Date]]),MONTH(Stock_Info[[#This Row],[Date]]),1))-1)/7)+1</f>
        <v>WEEK 4</v>
      </c>
      <c r="D3599" s="12">
        <v>1969.3</v>
      </c>
      <c r="E3599" s="12">
        <v>1977.95</v>
      </c>
      <c r="F3599" s="12">
        <v>1920.2</v>
      </c>
      <c r="G3599" s="12">
        <v>1923.1</v>
      </c>
      <c r="H3599" s="12">
        <v>1947.782714230739</v>
      </c>
      <c r="I3599">
        <v>1208335</v>
      </c>
      <c r="J3599">
        <v>25925</v>
      </c>
      <c r="K3599" s="12">
        <v>2353574026</v>
      </c>
      <c r="L3599">
        <v>956845</v>
      </c>
      <c r="M3599">
        <v>79.19</v>
      </c>
      <c r="N3599">
        <v>57.75</v>
      </c>
      <c r="O3599">
        <v>-46.2</v>
      </c>
      <c r="P3599">
        <f xml:space="preserve"> IF(Stock_Info[[#This Row],[Close Price]] &gt; Stock_Info[[#This Row],[Open Price]], 1, 0)</f>
        <v>0</v>
      </c>
      <c r="Q3599" t="str">
        <f>IF(AND(Stock_Info[[#This Row],[% Deli. Qty to Traded Qty]]&gt;80,Stock_Info[[#This Row],[No. of Trades]]&lt;3000),"Unusual Day","")</f>
        <v/>
      </c>
      <c r="R3599" t="str">
        <f>IF(AND(Stock_Info[[#This Row],[Spread High-Low]] &lt; 10, Stock_Info[[#This Row],[% Deli. Qty to Traded Qty]] &gt; 90), "Good Day", "")</f>
        <v/>
      </c>
    </row>
    <row r="3600" spans="1:18">
      <c r="A3600" t="s">
        <v>54</v>
      </c>
      <c r="B3600" s="1">
        <v>45769</v>
      </c>
      <c r="C3600" s="1" t="str">
        <f>"WEEK" &amp;" " &amp;  INT((DAY(Stock_Info[[#This Row],[Date]])+WEEKDAY(DATE(YEAR(Stock_Info[[#This Row],[Date]]),MONTH(Stock_Info[[#This Row],[Date]]),1))-1)/7)+1</f>
        <v>WEEK 4</v>
      </c>
      <c r="D3600" s="12">
        <v>1940</v>
      </c>
      <c r="E3600" s="12">
        <v>1970.65</v>
      </c>
      <c r="F3600" s="12">
        <v>1935.2</v>
      </c>
      <c r="G3600" s="12">
        <v>1961.9</v>
      </c>
      <c r="H3600" s="12">
        <v>1957.8836495924188</v>
      </c>
      <c r="I3600">
        <v>890620</v>
      </c>
      <c r="J3600">
        <v>31576</v>
      </c>
      <c r="K3600" s="12">
        <v>1743730336</v>
      </c>
      <c r="L3600">
        <v>530514</v>
      </c>
      <c r="M3600">
        <v>59.57</v>
      </c>
      <c r="N3600">
        <v>35.450000000000003</v>
      </c>
      <c r="O3600">
        <v>21.9</v>
      </c>
      <c r="P3600">
        <f xml:space="preserve"> IF(Stock_Info[[#This Row],[Close Price]] &gt; Stock_Info[[#This Row],[Open Price]], 1, 0)</f>
        <v>1</v>
      </c>
      <c r="Q3600" t="str">
        <f>IF(AND(Stock_Info[[#This Row],[% Deli. Qty to Traded Qty]]&gt;80,Stock_Info[[#This Row],[No. of Trades]]&lt;3000),"Unusual Day","")</f>
        <v/>
      </c>
      <c r="R3600" t="str">
        <f>IF(AND(Stock_Info[[#This Row],[Spread High-Low]] &lt; 10, Stock_Info[[#This Row],[% Deli. Qty to Traded Qty]] &gt; 90), "Good Day", "")</f>
        <v/>
      </c>
    </row>
    <row r="3601" spans="1:18">
      <c r="A3601" t="s">
        <v>54</v>
      </c>
      <c r="B3601" s="1">
        <v>45768</v>
      </c>
      <c r="C3601" s="1" t="str">
        <f>"WEEK" &amp;" " &amp;  INT((DAY(Stock_Info[[#This Row],[Date]])+WEEKDAY(DATE(YEAR(Stock_Info[[#This Row],[Date]]),MONTH(Stock_Info[[#This Row],[Date]]),1))-1)/7)+1</f>
        <v>WEEK 4</v>
      </c>
      <c r="D3601" s="12">
        <v>1922.05</v>
      </c>
      <c r="E3601" s="12">
        <v>1950</v>
      </c>
      <c r="F3601" s="12">
        <v>1911.6</v>
      </c>
      <c r="G3601" s="12">
        <v>1927.55</v>
      </c>
      <c r="H3601" s="12">
        <v>1930.0235081483997</v>
      </c>
      <c r="I3601">
        <v>494637</v>
      </c>
      <c r="J3601">
        <v>22478</v>
      </c>
      <c r="K3601" s="12">
        <v>954661038</v>
      </c>
      <c r="L3601">
        <v>252687</v>
      </c>
      <c r="M3601">
        <v>51.09</v>
      </c>
      <c r="N3601">
        <v>38.4</v>
      </c>
      <c r="O3601">
        <v>5.5</v>
      </c>
      <c r="P3601">
        <f xml:space="preserve"> IF(Stock_Info[[#This Row],[Close Price]] &gt; Stock_Info[[#This Row],[Open Price]], 1, 0)</f>
        <v>1</v>
      </c>
      <c r="Q3601" t="str">
        <f>IF(AND(Stock_Info[[#This Row],[% Deli. Qty to Traded Qty]]&gt;80,Stock_Info[[#This Row],[No. of Trades]]&lt;3000),"Unusual Day","")</f>
        <v/>
      </c>
      <c r="R3601" t="str">
        <f>IF(AND(Stock_Info[[#This Row],[Spread High-Low]] &lt; 10, Stock_Info[[#This Row],[% Deli. Qty to Traded Qty]] &gt; 90), "Good Day", "")</f>
        <v/>
      </c>
    </row>
    <row r="3602" spans="1:18">
      <c r="A3602" t="s">
        <v>54</v>
      </c>
      <c r="B3602" s="1">
        <v>45764</v>
      </c>
      <c r="C3602" s="1" t="str">
        <f>"WEEK" &amp;" " &amp;  INT((DAY(Stock_Info[[#This Row],[Date]])+WEEKDAY(DATE(YEAR(Stock_Info[[#This Row],[Date]]),MONTH(Stock_Info[[#This Row],[Date]]),1))-1)/7)+1</f>
        <v>WEEK 3</v>
      </c>
      <c r="D3602" s="12">
        <v>1879.05</v>
      </c>
      <c r="E3602" s="12">
        <v>1919.35</v>
      </c>
      <c r="F3602" s="12">
        <v>1877.75</v>
      </c>
      <c r="G3602" s="12">
        <v>1906.55</v>
      </c>
      <c r="H3602" s="12">
        <v>1898.1629591207586</v>
      </c>
      <c r="I3602">
        <v>408716</v>
      </c>
      <c r="J3602">
        <v>14400</v>
      </c>
      <c r="K3602" s="12">
        <v>775809572</v>
      </c>
      <c r="L3602">
        <v>264744</v>
      </c>
      <c r="M3602">
        <v>64.77</v>
      </c>
      <c r="N3602">
        <v>41.6</v>
      </c>
      <c r="O3602">
        <v>27.5</v>
      </c>
      <c r="P3602">
        <f xml:space="preserve"> IF(Stock_Info[[#This Row],[Close Price]] &gt; Stock_Info[[#This Row],[Open Price]], 1, 0)</f>
        <v>1</v>
      </c>
      <c r="Q3602" t="str">
        <f>IF(AND(Stock_Info[[#This Row],[% Deli. Qty to Traded Qty]]&gt;80,Stock_Info[[#This Row],[No. of Trades]]&lt;3000),"Unusual Day","")</f>
        <v/>
      </c>
      <c r="R3602" t="str">
        <f>IF(AND(Stock_Info[[#This Row],[Spread High-Low]] &lt; 10, Stock_Info[[#This Row],[% Deli. Qty to Traded Qty]] &gt; 90), "Good Day", "")</f>
        <v/>
      </c>
    </row>
    <row r="3603" spans="1:18">
      <c r="A3603" t="s">
        <v>54</v>
      </c>
      <c r="B3603" s="1">
        <v>45763</v>
      </c>
      <c r="C3603" s="1" t="str">
        <f>"WEEK" &amp;" " &amp;  INT((DAY(Stock_Info[[#This Row],[Date]])+WEEKDAY(DATE(YEAR(Stock_Info[[#This Row],[Date]]),MONTH(Stock_Info[[#This Row],[Date]]),1))-1)/7)+1</f>
        <v>WEEK 3</v>
      </c>
      <c r="D3603" s="12">
        <v>1882</v>
      </c>
      <c r="E3603" s="12">
        <v>1882.05</v>
      </c>
      <c r="F3603" s="12">
        <v>1861</v>
      </c>
      <c r="G3603" s="12">
        <v>1877.9</v>
      </c>
      <c r="H3603" s="12">
        <v>1869.802383752273</v>
      </c>
      <c r="I3603">
        <v>358007</v>
      </c>
      <c r="J3603">
        <v>15335</v>
      </c>
      <c r="K3603" s="12">
        <v>669402342</v>
      </c>
      <c r="L3603">
        <v>249095</v>
      </c>
      <c r="M3603">
        <v>69.58</v>
      </c>
      <c r="N3603">
        <v>21.05</v>
      </c>
      <c r="O3603">
        <v>-4.0999999999999996</v>
      </c>
      <c r="P3603">
        <f xml:space="preserve"> IF(Stock_Info[[#This Row],[Close Price]] &gt; Stock_Info[[#This Row],[Open Price]], 1, 0)</f>
        <v>0</v>
      </c>
      <c r="Q3603" t="str">
        <f>IF(AND(Stock_Info[[#This Row],[% Deli. Qty to Traded Qty]]&gt;80,Stock_Info[[#This Row],[No. of Trades]]&lt;3000),"Unusual Day","")</f>
        <v/>
      </c>
      <c r="R3603" t="str">
        <f>IF(AND(Stock_Info[[#This Row],[Spread High-Low]] &lt; 10, Stock_Info[[#This Row],[% Deli. Qty to Traded Qty]] &gt; 90), "Good Day", "")</f>
        <v/>
      </c>
    </row>
    <row r="3604" spans="1:18">
      <c r="A3604" t="s">
        <v>54</v>
      </c>
      <c r="B3604" s="1">
        <v>45762</v>
      </c>
      <c r="C3604" s="1" t="str">
        <f>"WEEK" &amp;" " &amp;  INT((DAY(Stock_Info[[#This Row],[Date]])+WEEKDAY(DATE(YEAR(Stock_Info[[#This Row],[Date]]),MONTH(Stock_Info[[#This Row],[Date]]),1))-1)/7)+1</f>
        <v>WEEK 3</v>
      </c>
      <c r="D3604" s="12">
        <v>1870.15</v>
      </c>
      <c r="E3604" s="12">
        <v>1875.9</v>
      </c>
      <c r="F3604" s="12">
        <v>1854.45</v>
      </c>
      <c r="G3604" s="12">
        <v>1864.9</v>
      </c>
      <c r="H3604" s="12">
        <v>1866.4079184589234</v>
      </c>
      <c r="I3604">
        <v>1027801</v>
      </c>
      <c r="J3604">
        <v>15067</v>
      </c>
      <c r="K3604" s="12">
        <v>1918295925</v>
      </c>
      <c r="L3604">
        <v>885218</v>
      </c>
      <c r="M3604">
        <v>86.13</v>
      </c>
      <c r="N3604">
        <v>21.45</v>
      </c>
      <c r="O3604">
        <v>-5.25</v>
      </c>
      <c r="P3604">
        <f xml:space="preserve"> IF(Stock_Info[[#This Row],[Close Price]] &gt; Stock_Info[[#This Row],[Open Price]], 1, 0)</f>
        <v>0</v>
      </c>
      <c r="Q3604" t="str">
        <f>IF(AND(Stock_Info[[#This Row],[% Deli. Qty to Traded Qty]]&gt;80,Stock_Info[[#This Row],[No. of Trades]]&lt;3000),"Unusual Day","")</f>
        <v/>
      </c>
      <c r="R3604" t="str">
        <f>IF(AND(Stock_Info[[#This Row],[Spread High-Low]] &lt; 10, Stock_Info[[#This Row],[% Deli. Qty to Traded Qty]] &gt; 90), "Good Day", "")</f>
        <v/>
      </c>
    </row>
    <row r="3605" spans="1:18">
      <c r="A3605" t="s">
        <v>54</v>
      </c>
      <c r="B3605" s="1">
        <v>45758</v>
      </c>
      <c r="C3605" s="1" t="str">
        <f>"WEEK" &amp;" " &amp;  INT((DAY(Stock_Info[[#This Row],[Date]])+WEEKDAY(DATE(YEAR(Stock_Info[[#This Row],[Date]]),MONTH(Stock_Info[[#This Row],[Date]]),1))-1)/7)+1</f>
        <v>WEEK 2</v>
      </c>
      <c r="D3605" s="12">
        <v>1774</v>
      </c>
      <c r="E3605" s="12">
        <v>1818.95</v>
      </c>
      <c r="F3605" s="12">
        <v>1774</v>
      </c>
      <c r="G3605" s="12">
        <v>1806.6</v>
      </c>
      <c r="H3605" s="12">
        <v>1806.0431672422299</v>
      </c>
      <c r="I3605">
        <v>344590</v>
      </c>
      <c r="J3605">
        <v>17706</v>
      </c>
      <c r="K3605" s="12">
        <v>622344415</v>
      </c>
      <c r="L3605">
        <v>185987</v>
      </c>
      <c r="M3605">
        <v>53.97</v>
      </c>
      <c r="N3605">
        <v>44.95</v>
      </c>
      <c r="O3605">
        <v>32.6</v>
      </c>
      <c r="P3605">
        <f xml:space="preserve"> IF(Stock_Info[[#This Row],[Close Price]] &gt; Stock_Info[[#This Row],[Open Price]], 1, 0)</f>
        <v>1</v>
      </c>
      <c r="Q3605" t="str">
        <f>IF(AND(Stock_Info[[#This Row],[% Deli. Qty to Traded Qty]]&gt;80,Stock_Info[[#This Row],[No. of Trades]]&lt;3000),"Unusual Day","")</f>
        <v/>
      </c>
      <c r="R3605" t="str">
        <f>IF(AND(Stock_Info[[#This Row],[Spread High-Low]] &lt; 10, Stock_Info[[#This Row],[% Deli. Qty to Traded Qty]] &gt; 90), "Good Day", "")</f>
        <v/>
      </c>
    </row>
    <row r="3606" spans="1:18">
      <c r="A3606" t="s">
        <v>54</v>
      </c>
      <c r="B3606" s="1">
        <v>45756</v>
      </c>
      <c r="C3606" s="1" t="str">
        <f>"WEEK" &amp;" " &amp;  INT((DAY(Stock_Info[[#This Row],[Date]])+WEEKDAY(DATE(YEAR(Stock_Info[[#This Row],[Date]]),MONTH(Stock_Info[[#This Row],[Date]]),1))-1)/7)+1</f>
        <v>WEEK 2</v>
      </c>
      <c r="D3606" s="12">
        <v>1767.75</v>
      </c>
      <c r="E3606" s="12">
        <v>1773.4</v>
      </c>
      <c r="F3606" s="12">
        <v>1753.45</v>
      </c>
      <c r="G3606" s="12">
        <v>1765.5</v>
      </c>
      <c r="H3606" s="12">
        <v>1759.0510053301905</v>
      </c>
      <c r="I3606">
        <v>280853</v>
      </c>
      <c r="J3606">
        <v>6936</v>
      </c>
      <c r="K3606" s="12">
        <v>494034752</v>
      </c>
      <c r="L3606">
        <v>231971</v>
      </c>
      <c r="M3606">
        <v>82.6</v>
      </c>
      <c r="N3606">
        <v>19.95</v>
      </c>
      <c r="O3606">
        <v>-2.25</v>
      </c>
      <c r="P3606">
        <f xml:space="preserve"> IF(Stock_Info[[#This Row],[Close Price]] &gt; Stock_Info[[#This Row],[Open Price]], 1, 0)</f>
        <v>0</v>
      </c>
      <c r="Q3606" t="str">
        <f>IF(AND(Stock_Info[[#This Row],[% Deli. Qty to Traded Qty]]&gt;80,Stock_Info[[#This Row],[No. of Trades]]&lt;3000),"Unusual Day","")</f>
        <v/>
      </c>
      <c r="R3606" t="str">
        <f>IF(AND(Stock_Info[[#This Row],[Spread High-Low]] &lt; 10, Stock_Info[[#This Row],[% Deli. Qty to Traded Qty]] &gt; 90), "Good Day", "")</f>
        <v/>
      </c>
    </row>
    <row r="3607" spans="1:18">
      <c r="A3607" t="s">
        <v>54</v>
      </c>
      <c r="B3607" s="1">
        <v>45755</v>
      </c>
      <c r="C3607" s="1" t="str">
        <f>"WEEK" &amp;" " &amp;  INT((DAY(Stock_Info[[#This Row],[Date]])+WEEKDAY(DATE(YEAR(Stock_Info[[#This Row],[Date]]),MONTH(Stock_Info[[#This Row],[Date]]),1))-1)/7)+1</f>
        <v>WEEK 2</v>
      </c>
      <c r="D3607" s="12">
        <v>1764.1</v>
      </c>
      <c r="E3607" s="12">
        <v>1782</v>
      </c>
      <c r="F3607" s="12">
        <v>1750.6</v>
      </c>
      <c r="G3607" s="12">
        <v>1769.1</v>
      </c>
      <c r="H3607" s="12">
        <v>1768.2876694509375</v>
      </c>
      <c r="I3607">
        <v>507374</v>
      </c>
      <c r="J3607">
        <v>15461</v>
      </c>
      <c r="K3607" s="12">
        <v>897183188</v>
      </c>
      <c r="L3607">
        <v>215479</v>
      </c>
      <c r="M3607">
        <v>42.47</v>
      </c>
      <c r="N3607">
        <v>31.4</v>
      </c>
      <c r="O3607">
        <v>5</v>
      </c>
      <c r="P3607">
        <f xml:space="preserve"> IF(Stock_Info[[#This Row],[Close Price]] &gt; Stock_Info[[#This Row],[Open Price]], 1, 0)</f>
        <v>1</v>
      </c>
      <c r="Q3607" t="str">
        <f>IF(AND(Stock_Info[[#This Row],[% Deli. Qty to Traded Qty]]&gt;80,Stock_Info[[#This Row],[No. of Trades]]&lt;3000),"Unusual Day","")</f>
        <v/>
      </c>
      <c r="R3607" t="str">
        <f>IF(AND(Stock_Info[[#This Row],[Spread High-Low]] &lt; 10, Stock_Info[[#This Row],[% Deli. Qty to Traded Qty]] &gt; 90), "Good Day", "")</f>
        <v/>
      </c>
    </row>
    <row r="3608" spans="1:18">
      <c r="A3608" t="s">
        <v>54</v>
      </c>
      <c r="B3608" s="1">
        <v>45754</v>
      </c>
      <c r="C3608" s="1" t="str">
        <f>"WEEK" &amp;" " &amp;  INT((DAY(Stock_Info[[#This Row],[Date]])+WEEKDAY(DATE(YEAR(Stock_Info[[#This Row],[Date]]),MONTH(Stock_Info[[#This Row],[Date]]),1))-1)/7)+1</f>
        <v>WEEK 2</v>
      </c>
      <c r="D3608" s="12">
        <v>1760</v>
      </c>
      <c r="E3608" s="12">
        <v>1779.6</v>
      </c>
      <c r="F3608" s="12">
        <v>1738.05</v>
      </c>
      <c r="G3608" s="12">
        <v>1758.15</v>
      </c>
      <c r="H3608" s="12">
        <v>1753.573780627725</v>
      </c>
      <c r="I3608">
        <v>784420</v>
      </c>
      <c r="J3608">
        <v>11475</v>
      </c>
      <c r="K3608" s="12">
        <v>1375538345</v>
      </c>
      <c r="L3608">
        <v>648000</v>
      </c>
      <c r="M3608">
        <v>82.61</v>
      </c>
      <c r="N3608">
        <v>41.55</v>
      </c>
      <c r="O3608">
        <v>-1.85</v>
      </c>
      <c r="P3608">
        <f xml:space="preserve"> IF(Stock_Info[[#This Row],[Close Price]] &gt; Stock_Info[[#This Row],[Open Price]], 1, 0)</f>
        <v>0</v>
      </c>
      <c r="Q3608" t="str">
        <f>IF(AND(Stock_Info[[#This Row],[% Deli. Qty to Traded Qty]]&gt;80,Stock_Info[[#This Row],[No. of Trades]]&lt;3000),"Unusual Day","")</f>
        <v/>
      </c>
      <c r="R3608" t="str">
        <f>IF(AND(Stock_Info[[#This Row],[Spread High-Low]] &lt; 10, Stock_Info[[#This Row],[% Deli. Qty to Traded Qty]] &gt; 90), "Good Day", "")</f>
        <v/>
      </c>
    </row>
    <row r="3609" spans="1:18">
      <c r="A3609" t="s">
        <v>54</v>
      </c>
      <c r="B3609" s="1">
        <v>45751</v>
      </c>
      <c r="C3609" s="1" t="str">
        <f>"WEEK" &amp;" " &amp;  INT((DAY(Stock_Info[[#This Row],[Date]])+WEEKDAY(DATE(YEAR(Stock_Info[[#This Row],[Date]]),MONTH(Stock_Info[[#This Row],[Date]]),1))-1)/7)+1</f>
        <v>WEEK 1</v>
      </c>
      <c r="D3609" s="12">
        <v>1808</v>
      </c>
      <c r="E3609" s="12">
        <v>1842.2</v>
      </c>
      <c r="F3609" s="12">
        <v>1807.95</v>
      </c>
      <c r="G3609" s="12">
        <v>1817</v>
      </c>
      <c r="H3609" s="12">
        <v>1825.7207486753325</v>
      </c>
      <c r="I3609">
        <v>262330</v>
      </c>
      <c r="J3609">
        <v>11728</v>
      </c>
      <c r="K3609" s="12">
        <v>478941324</v>
      </c>
      <c r="L3609">
        <v>107297</v>
      </c>
      <c r="M3609">
        <v>40.9</v>
      </c>
      <c r="N3609">
        <v>34.25</v>
      </c>
      <c r="O3609">
        <v>9</v>
      </c>
      <c r="P3609">
        <f xml:space="preserve"> IF(Stock_Info[[#This Row],[Close Price]] &gt; Stock_Info[[#This Row],[Open Price]], 1, 0)</f>
        <v>1</v>
      </c>
      <c r="Q3609" t="str">
        <f>IF(AND(Stock_Info[[#This Row],[% Deli. Qty to Traded Qty]]&gt;80,Stock_Info[[#This Row],[No. of Trades]]&lt;3000),"Unusual Day","")</f>
        <v/>
      </c>
      <c r="R3609" t="str">
        <f>IF(AND(Stock_Info[[#This Row],[Spread High-Low]] &lt; 10, Stock_Info[[#This Row],[% Deli. Qty to Traded Qty]] &gt; 90), "Good Day", "")</f>
        <v/>
      </c>
    </row>
    <row r="3610" spans="1:18">
      <c r="A3610" t="s">
        <v>54</v>
      </c>
      <c r="B3610" s="1">
        <v>45750</v>
      </c>
      <c r="C3610" s="1" t="str">
        <f>"WEEK" &amp;" " &amp;  INT((DAY(Stock_Info[[#This Row],[Date]])+WEEKDAY(DATE(YEAR(Stock_Info[[#This Row],[Date]]),MONTH(Stock_Info[[#This Row],[Date]]),1))-1)/7)+1</f>
        <v>WEEK 1</v>
      </c>
      <c r="D3610" s="12">
        <v>1779.05</v>
      </c>
      <c r="E3610" s="12">
        <v>1803.85</v>
      </c>
      <c r="F3610" s="12">
        <v>1776.7</v>
      </c>
      <c r="G3610" s="12">
        <v>1793.7</v>
      </c>
      <c r="H3610" s="12">
        <v>1794.32400359796</v>
      </c>
      <c r="I3610">
        <v>219013</v>
      </c>
      <c r="J3610">
        <v>9740</v>
      </c>
      <c r="K3610" s="12">
        <v>392980283</v>
      </c>
      <c r="L3610">
        <v>127132</v>
      </c>
      <c r="M3610">
        <v>58.05</v>
      </c>
      <c r="N3610">
        <v>27.15</v>
      </c>
      <c r="O3610">
        <v>14.65</v>
      </c>
      <c r="P3610">
        <f xml:space="preserve"> IF(Stock_Info[[#This Row],[Close Price]] &gt; Stock_Info[[#This Row],[Open Price]], 1, 0)</f>
        <v>1</v>
      </c>
      <c r="Q3610" t="str">
        <f>IF(AND(Stock_Info[[#This Row],[% Deli. Qty to Traded Qty]]&gt;80,Stock_Info[[#This Row],[No. of Trades]]&lt;3000),"Unusual Day","")</f>
        <v/>
      </c>
      <c r="R3610" t="str">
        <f>IF(AND(Stock_Info[[#This Row],[Spread High-Low]] &lt; 10, Stock_Info[[#This Row],[% Deli. Qty to Traded Qty]] &gt; 90), "Good Day", "")</f>
        <v/>
      </c>
    </row>
    <row r="3611" spans="1:18">
      <c r="A3611" t="s">
        <v>54</v>
      </c>
      <c r="B3611" s="1">
        <v>45749</v>
      </c>
      <c r="C3611" s="1" t="str">
        <f>"WEEK" &amp;" " &amp;  INT((DAY(Stock_Info[[#This Row],[Date]])+WEEKDAY(DATE(YEAR(Stock_Info[[#This Row],[Date]]),MONTH(Stock_Info[[#This Row],[Date]]),1))-1)/7)+1</f>
        <v>WEEK 1</v>
      </c>
      <c r="D3611" s="12">
        <v>1767.3</v>
      </c>
      <c r="E3611" s="12">
        <v>1799.3</v>
      </c>
      <c r="F3611" s="12">
        <v>1767.3</v>
      </c>
      <c r="G3611" s="12">
        <v>1797.4</v>
      </c>
      <c r="H3611" s="12">
        <v>1790.0678004440163</v>
      </c>
      <c r="I3611">
        <v>119365</v>
      </c>
      <c r="J3611">
        <v>4904</v>
      </c>
      <c r="K3611" s="12">
        <v>213671443</v>
      </c>
      <c r="L3611">
        <v>47555</v>
      </c>
      <c r="M3611">
        <v>39.840000000000003</v>
      </c>
      <c r="N3611">
        <v>32</v>
      </c>
      <c r="O3611">
        <v>30.1</v>
      </c>
      <c r="P3611">
        <f xml:space="preserve"> IF(Stock_Info[[#This Row],[Close Price]] &gt; Stock_Info[[#This Row],[Open Price]], 1, 0)</f>
        <v>1</v>
      </c>
      <c r="Q3611" t="str">
        <f>IF(AND(Stock_Info[[#This Row],[% Deli. Qty to Traded Qty]]&gt;80,Stock_Info[[#This Row],[No. of Trades]]&lt;3000),"Unusual Day","")</f>
        <v/>
      </c>
      <c r="R3611" t="str">
        <f>IF(AND(Stock_Info[[#This Row],[Spread High-Low]] &lt; 10, Stock_Info[[#This Row],[% Deli. Qty to Traded Qty]] &gt; 90), "Good Day", "")</f>
        <v/>
      </c>
    </row>
    <row r="3612" spans="1:18">
      <c r="A3612" t="s">
        <v>54</v>
      </c>
      <c r="B3612" s="1">
        <v>45748</v>
      </c>
      <c r="C3612" s="1" t="str">
        <f>"WEEK" &amp;" " &amp;  INT((DAY(Stock_Info[[#This Row],[Date]])+WEEKDAY(DATE(YEAR(Stock_Info[[#This Row],[Date]]),MONTH(Stock_Info[[#This Row],[Date]]),1))-1)/7)+1</f>
        <v>WEEK 1</v>
      </c>
      <c r="D3612" s="12">
        <v>1800</v>
      </c>
      <c r="E3612" s="12">
        <v>1810</v>
      </c>
      <c r="F3612" s="12">
        <v>1765</v>
      </c>
      <c r="G3612" s="12">
        <v>1767.3</v>
      </c>
      <c r="H3612" s="12">
        <v>1781.1043872831012</v>
      </c>
      <c r="I3612">
        <v>511068</v>
      </c>
      <c r="J3612">
        <v>22419</v>
      </c>
      <c r="K3612" s="12">
        <v>910265457</v>
      </c>
      <c r="L3612">
        <v>161386</v>
      </c>
      <c r="M3612">
        <v>31.58</v>
      </c>
      <c r="N3612">
        <v>45</v>
      </c>
      <c r="O3612">
        <v>-32.700000000000003</v>
      </c>
      <c r="P3612">
        <f xml:space="preserve"> IF(Stock_Info[[#This Row],[Close Price]] &gt; Stock_Info[[#This Row],[Open Price]], 1, 0)</f>
        <v>0</v>
      </c>
      <c r="Q3612" t="str">
        <f>IF(AND(Stock_Info[[#This Row],[% Deli. Qty to Traded Qty]]&gt;80,Stock_Info[[#This Row],[No. of Trades]]&lt;3000),"Unusual Day","")</f>
        <v/>
      </c>
      <c r="R3612" t="str">
        <f>IF(AND(Stock_Info[[#This Row],[Spread High-Low]] &lt; 10, Stock_Info[[#This Row],[% Deli. Qty to Traded Qty]] &gt; 90), "Good Day", "")</f>
        <v/>
      </c>
    </row>
    <row r="3613" spans="1:18">
      <c r="A3613" t="s">
        <v>54</v>
      </c>
      <c r="B3613" s="1">
        <v>45744</v>
      </c>
      <c r="C3613" s="1" t="str">
        <f>"WEEK" &amp;" " &amp;  INT((DAY(Stock_Info[[#This Row],[Date]])+WEEKDAY(DATE(YEAR(Stock_Info[[#This Row],[Date]]),MONTH(Stock_Info[[#This Row],[Date]]),1))-1)/7)+1</f>
        <v>WEEK 5</v>
      </c>
      <c r="D3613" s="12">
        <v>1830</v>
      </c>
      <c r="E3613" s="12">
        <v>1836.4</v>
      </c>
      <c r="F3613" s="12">
        <v>1806.75</v>
      </c>
      <c r="G3613" s="12">
        <v>1828.5</v>
      </c>
      <c r="H3613" s="12">
        <v>1821.3738983138289</v>
      </c>
      <c r="I3613">
        <v>348897</v>
      </c>
      <c r="J3613">
        <v>9666</v>
      </c>
      <c r="K3613" s="12">
        <v>635471889</v>
      </c>
      <c r="L3613">
        <v>270202</v>
      </c>
      <c r="M3613">
        <v>77.44</v>
      </c>
      <c r="N3613">
        <v>29.65</v>
      </c>
      <c r="O3613">
        <v>-1.5</v>
      </c>
      <c r="P3613">
        <f xml:space="preserve"> IF(Stock_Info[[#This Row],[Close Price]] &gt; Stock_Info[[#This Row],[Open Price]], 1, 0)</f>
        <v>0</v>
      </c>
      <c r="Q3613" t="str">
        <f>IF(AND(Stock_Info[[#This Row],[% Deli. Qty to Traded Qty]]&gt;80,Stock_Info[[#This Row],[No. of Trades]]&lt;3000),"Unusual Day","")</f>
        <v/>
      </c>
      <c r="R3613" t="str">
        <f>IF(AND(Stock_Info[[#This Row],[Spread High-Low]] &lt; 10, Stock_Info[[#This Row],[% Deli. Qty to Traded Qty]] &gt; 90), "Good Day", "")</f>
        <v/>
      </c>
    </row>
    <row r="3614" spans="1:18">
      <c r="A3614" t="s">
        <v>54</v>
      </c>
      <c r="B3614" s="1">
        <v>45743</v>
      </c>
      <c r="C3614" s="1" t="str">
        <f>"WEEK" &amp;" " &amp;  INT((DAY(Stock_Info[[#This Row],[Date]])+WEEKDAY(DATE(YEAR(Stock_Info[[#This Row],[Date]]),MONTH(Stock_Info[[#This Row],[Date]]),1))-1)/7)+1</f>
        <v>WEEK 5</v>
      </c>
      <c r="D3614" s="12">
        <v>1799.5</v>
      </c>
      <c r="E3614" s="12">
        <v>1840.5</v>
      </c>
      <c r="F3614" s="12">
        <v>1798.7</v>
      </c>
      <c r="G3614" s="12">
        <v>1825.25</v>
      </c>
      <c r="H3614" s="12">
        <v>1827.5068216081077</v>
      </c>
      <c r="I3614">
        <v>186393</v>
      </c>
      <c r="J3614">
        <v>7323</v>
      </c>
      <c r="K3614" s="12">
        <v>340634479</v>
      </c>
      <c r="L3614">
        <v>91961</v>
      </c>
      <c r="M3614">
        <v>49.34</v>
      </c>
      <c r="N3614">
        <v>41.8</v>
      </c>
      <c r="O3614">
        <v>25.75</v>
      </c>
      <c r="P3614">
        <f xml:space="preserve"> IF(Stock_Info[[#This Row],[Close Price]] &gt; Stock_Info[[#This Row],[Open Price]], 1, 0)</f>
        <v>1</v>
      </c>
      <c r="Q3614" t="str">
        <f>IF(AND(Stock_Info[[#This Row],[% Deli. Qty to Traded Qty]]&gt;80,Stock_Info[[#This Row],[No. of Trades]]&lt;3000),"Unusual Day","")</f>
        <v/>
      </c>
      <c r="R3614" t="str">
        <f>IF(AND(Stock_Info[[#This Row],[Spread High-Low]] &lt; 10, Stock_Info[[#This Row],[% Deli. Qty to Traded Qty]] &gt; 90), "Good Day", "")</f>
        <v/>
      </c>
    </row>
    <row r="3615" spans="1:18">
      <c r="A3615" t="s">
        <v>54</v>
      </c>
      <c r="B3615" s="1">
        <v>45742</v>
      </c>
      <c r="C3615" s="1" t="str">
        <f>"WEEK" &amp;" " &amp;  INT((DAY(Stock_Info[[#This Row],[Date]])+WEEKDAY(DATE(YEAR(Stock_Info[[#This Row],[Date]]),MONTH(Stock_Info[[#This Row],[Date]]),1))-1)/7)+1</f>
        <v>WEEK 5</v>
      </c>
      <c r="D3615" s="12">
        <v>1824</v>
      </c>
      <c r="E3615" s="12">
        <v>1827.5</v>
      </c>
      <c r="F3615" s="12">
        <v>1802.5</v>
      </c>
      <c r="G3615" s="12">
        <v>1805.95</v>
      </c>
      <c r="H3615" s="12">
        <v>1815.8076288968825</v>
      </c>
      <c r="I3615">
        <v>240192</v>
      </c>
      <c r="J3615">
        <v>13951</v>
      </c>
      <c r="K3615" s="12">
        <v>436142466</v>
      </c>
      <c r="L3615">
        <v>134132</v>
      </c>
      <c r="M3615">
        <v>55.84</v>
      </c>
      <c r="N3615">
        <v>25</v>
      </c>
      <c r="O3615">
        <v>-18.05</v>
      </c>
      <c r="P3615">
        <f xml:space="preserve"> IF(Stock_Info[[#This Row],[Close Price]] &gt; Stock_Info[[#This Row],[Open Price]], 1, 0)</f>
        <v>0</v>
      </c>
      <c r="Q3615" t="str">
        <f>IF(AND(Stock_Info[[#This Row],[% Deli. Qty to Traded Qty]]&gt;80,Stock_Info[[#This Row],[No. of Trades]]&lt;3000),"Unusual Day","")</f>
        <v/>
      </c>
      <c r="R3615" t="str">
        <f>IF(AND(Stock_Info[[#This Row],[Spread High-Low]] &lt; 10, Stock_Info[[#This Row],[% Deli. Qty to Traded Qty]] &gt; 90), "Good Day", "")</f>
        <v/>
      </c>
    </row>
    <row r="3616" spans="1:18">
      <c r="A3616" t="s">
        <v>54</v>
      </c>
      <c r="B3616" s="1">
        <v>45741</v>
      </c>
      <c r="C3616" s="1" t="str">
        <f>"WEEK" &amp;" " &amp;  INT((DAY(Stock_Info[[#This Row],[Date]])+WEEKDAY(DATE(YEAR(Stock_Info[[#This Row],[Date]]),MONTH(Stock_Info[[#This Row],[Date]]),1))-1)/7)+1</f>
        <v>WEEK 5</v>
      </c>
      <c r="D3616" s="12">
        <v>1801.25</v>
      </c>
      <c r="E3616" s="12">
        <v>1843.9</v>
      </c>
      <c r="F3616" s="12">
        <v>1801.25</v>
      </c>
      <c r="G3616" s="12">
        <v>1821.45</v>
      </c>
      <c r="H3616" s="12">
        <v>1826.2673034345569</v>
      </c>
      <c r="I3616">
        <v>711824</v>
      </c>
      <c r="J3616">
        <v>29685</v>
      </c>
      <c r="K3616" s="12">
        <v>1299980897</v>
      </c>
      <c r="L3616">
        <v>265202</v>
      </c>
      <c r="M3616">
        <v>37.26</v>
      </c>
      <c r="N3616">
        <v>42.65</v>
      </c>
      <c r="O3616">
        <v>20.2</v>
      </c>
      <c r="P3616">
        <f xml:space="preserve"> IF(Stock_Info[[#This Row],[Close Price]] &gt; Stock_Info[[#This Row],[Open Price]], 1, 0)</f>
        <v>1</v>
      </c>
      <c r="Q3616" t="str">
        <f>IF(AND(Stock_Info[[#This Row],[% Deli. Qty to Traded Qty]]&gt;80,Stock_Info[[#This Row],[No. of Trades]]&lt;3000),"Unusual Day","")</f>
        <v/>
      </c>
      <c r="R3616" t="str">
        <f>IF(AND(Stock_Info[[#This Row],[Spread High-Low]] &lt; 10, Stock_Info[[#This Row],[% Deli. Qty to Traded Qty]] &gt; 90), "Good Day", "")</f>
        <v/>
      </c>
    </row>
    <row r="3617" spans="1:18">
      <c r="A3617" t="s">
        <v>54</v>
      </c>
      <c r="B3617" s="1">
        <v>45740</v>
      </c>
      <c r="C3617" s="1" t="str">
        <f>"WEEK" &amp;" " &amp;  INT((DAY(Stock_Info[[#This Row],[Date]])+WEEKDAY(DATE(YEAR(Stock_Info[[#This Row],[Date]]),MONTH(Stock_Info[[#This Row],[Date]]),1))-1)/7)+1</f>
        <v>WEEK 5</v>
      </c>
      <c r="D3617" s="12">
        <v>1780</v>
      </c>
      <c r="E3617" s="12">
        <v>1804</v>
      </c>
      <c r="F3617" s="12">
        <v>1773.45</v>
      </c>
      <c r="G3617" s="12">
        <v>1801.15</v>
      </c>
      <c r="H3617" s="12">
        <v>1794.5806640779776</v>
      </c>
      <c r="I3617">
        <v>126190</v>
      </c>
      <c r="J3617">
        <v>8431</v>
      </c>
      <c r="K3617" s="12">
        <v>226458134</v>
      </c>
      <c r="L3617">
        <v>61386</v>
      </c>
      <c r="M3617">
        <v>48.65</v>
      </c>
      <c r="N3617">
        <v>30.55</v>
      </c>
      <c r="O3617">
        <v>21.15</v>
      </c>
      <c r="P3617">
        <f xml:space="preserve"> IF(Stock_Info[[#This Row],[Close Price]] &gt; Stock_Info[[#This Row],[Open Price]], 1, 0)</f>
        <v>1</v>
      </c>
      <c r="Q3617" t="str">
        <f>IF(AND(Stock_Info[[#This Row],[% Deli. Qty to Traded Qty]]&gt;80,Stock_Info[[#This Row],[No. of Trades]]&lt;3000),"Unusual Day","")</f>
        <v/>
      </c>
      <c r="R3617" t="str">
        <f>IF(AND(Stock_Info[[#This Row],[Spread High-Low]] &lt; 10, Stock_Info[[#This Row],[% Deli. Qty to Traded Qty]] &gt; 90), "Good Day", "")</f>
        <v/>
      </c>
    </row>
    <row r="3618" spans="1:18">
      <c r="A3618" t="s">
        <v>54</v>
      </c>
      <c r="B3618" s="1">
        <v>45737</v>
      </c>
      <c r="C3618" s="1" t="str">
        <f>"WEEK" &amp;" " &amp;  INT((DAY(Stock_Info[[#This Row],[Date]])+WEEKDAY(DATE(YEAR(Stock_Info[[#This Row],[Date]]),MONTH(Stock_Info[[#This Row],[Date]]),1))-1)/7)+1</f>
        <v>WEEK 4</v>
      </c>
      <c r="D3618" s="12">
        <v>1749.55</v>
      </c>
      <c r="E3618" s="12">
        <v>1773.95</v>
      </c>
      <c r="F3618" s="12">
        <v>1749.55</v>
      </c>
      <c r="G3618" s="12">
        <v>1769.85</v>
      </c>
      <c r="H3618" s="12">
        <v>1766.1435583442972</v>
      </c>
      <c r="I3618">
        <v>79048</v>
      </c>
      <c r="J3618">
        <v>6079</v>
      </c>
      <c r="K3618" s="12">
        <v>139610116</v>
      </c>
      <c r="L3618">
        <v>29493</v>
      </c>
      <c r="M3618">
        <v>37.31</v>
      </c>
      <c r="N3618">
        <v>24.4</v>
      </c>
      <c r="O3618">
        <v>20.3</v>
      </c>
      <c r="P3618">
        <f xml:space="preserve"> IF(Stock_Info[[#This Row],[Close Price]] &gt; Stock_Info[[#This Row],[Open Price]], 1, 0)</f>
        <v>1</v>
      </c>
      <c r="Q3618" t="str">
        <f>IF(AND(Stock_Info[[#This Row],[% Deli. Qty to Traded Qty]]&gt;80,Stock_Info[[#This Row],[No. of Trades]]&lt;3000),"Unusual Day","")</f>
        <v/>
      </c>
      <c r="R3618" t="str">
        <f>IF(AND(Stock_Info[[#This Row],[Spread High-Low]] &lt; 10, Stock_Info[[#This Row],[% Deli. Qty to Traded Qty]] &gt; 90), "Good Day", "")</f>
        <v/>
      </c>
    </row>
    <row r="3619" spans="1:18">
      <c r="A3619" t="s">
        <v>54</v>
      </c>
      <c r="B3619" s="1">
        <v>45736</v>
      </c>
      <c r="C3619" s="1" t="str">
        <f>"WEEK" &amp;" " &amp;  INT((DAY(Stock_Info[[#This Row],[Date]])+WEEKDAY(DATE(YEAR(Stock_Info[[#This Row],[Date]]),MONTH(Stock_Info[[#This Row],[Date]]),1))-1)/7)+1</f>
        <v>WEEK 4</v>
      </c>
      <c r="D3619" s="12">
        <v>1750.2</v>
      </c>
      <c r="E3619" s="12">
        <v>1773.25</v>
      </c>
      <c r="F3619" s="12">
        <v>1749.15</v>
      </c>
      <c r="G3619" s="12">
        <v>1767.3</v>
      </c>
      <c r="H3619" s="12">
        <v>1759.2998328718602</v>
      </c>
      <c r="I3619">
        <v>120267</v>
      </c>
      <c r="J3619">
        <v>5207</v>
      </c>
      <c r="K3619" s="12">
        <v>211585713</v>
      </c>
      <c r="L3619">
        <v>66366</v>
      </c>
      <c r="M3619">
        <v>55.18</v>
      </c>
      <c r="N3619">
        <v>24.1</v>
      </c>
      <c r="O3619">
        <v>17.100000000000001</v>
      </c>
      <c r="P3619">
        <f xml:space="preserve"> IF(Stock_Info[[#This Row],[Close Price]] &gt; Stock_Info[[#This Row],[Open Price]], 1, 0)</f>
        <v>1</v>
      </c>
      <c r="Q3619" t="str">
        <f>IF(AND(Stock_Info[[#This Row],[% Deli. Qty to Traded Qty]]&gt;80,Stock_Info[[#This Row],[No. of Trades]]&lt;3000),"Unusual Day","")</f>
        <v/>
      </c>
      <c r="R3619" t="str">
        <f>IF(AND(Stock_Info[[#This Row],[Spread High-Low]] &lt; 10, Stock_Info[[#This Row],[% Deli. Qty to Traded Qty]] &gt; 90), "Good Day", "")</f>
        <v/>
      </c>
    </row>
    <row r="3620" spans="1:18">
      <c r="A3620" t="s">
        <v>54</v>
      </c>
      <c r="B3620" s="1">
        <v>45735</v>
      </c>
      <c r="C3620" s="1" t="str">
        <f>"WEEK" &amp;" " &amp;  INT((DAY(Stock_Info[[#This Row],[Date]])+WEEKDAY(DATE(YEAR(Stock_Info[[#This Row],[Date]]),MONTH(Stock_Info[[#This Row],[Date]]),1))-1)/7)+1</f>
        <v>WEEK 4</v>
      </c>
      <c r="D3620" s="12">
        <v>1734</v>
      </c>
      <c r="E3620" s="12">
        <v>1750.35</v>
      </c>
      <c r="F3620" s="12">
        <v>1732</v>
      </c>
      <c r="G3620" s="12">
        <v>1743.85</v>
      </c>
      <c r="H3620" s="12">
        <v>1742.9909734129565</v>
      </c>
      <c r="I3620">
        <v>152217</v>
      </c>
      <c r="J3620">
        <v>7294</v>
      </c>
      <c r="K3620" s="12">
        <v>265312857</v>
      </c>
      <c r="L3620">
        <v>82805</v>
      </c>
      <c r="M3620">
        <v>54.4</v>
      </c>
      <c r="N3620">
        <v>18.350000000000001</v>
      </c>
      <c r="O3620">
        <v>9.85</v>
      </c>
      <c r="P3620">
        <f xml:space="preserve"> IF(Stock_Info[[#This Row],[Close Price]] &gt; Stock_Info[[#This Row],[Open Price]], 1, 0)</f>
        <v>1</v>
      </c>
      <c r="Q3620" t="str">
        <f>IF(AND(Stock_Info[[#This Row],[% Deli. Qty to Traded Qty]]&gt;80,Stock_Info[[#This Row],[No. of Trades]]&lt;3000),"Unusual Day","")</f>
        <v/>
      </c>
      <c r="R3620" t="str">
        <f>IF(AND(Stock_Info[[#This Row],[Spread High-Low]] &lt; 10, Stock_Info[[#This Row],[% Deli. Qty to Traded Qty]] &gt; 90), "Good Day", "")</f>
        <v/>
      </c>
    </row>
    <row r="3621" spans="1:18">
      <c r="A3621" t="s">
        <v>54</v>
      </c>
      <c r="B3621" s="1">
        <v>45734</v>
      </c>
      <c r="C3621" s="1" t="str">
        <f>"WEEK" &amp;" " &amp;  INT((DAY(Stock_Info[[#This Row],[Date]])+WEEKDAY(DATE(YEAR(Stock_Info[[#This Row],[Date]]),MONTH(Stock_Info[[#This Row],[Date]]),1))-1)/7)+1</f>
        <v>WEEK 4</v>
      </c>
      <c r="D3621" s="12">
        <v>1724.25</v>
      </c>
      <c r="E3621" s="12">
        <v>1737.5</v>
      </c>
      <c r="F3621" s="12">
        <v>1715.5</v>
      </c>
      <c r="G3621" s="12">
        <v>1733.15</v>
      </c>
      <c r="H3621" s="12">
        <v>1728.8581561249216</v>
      </c>
      <c r="I3621">
        <v>146908</v>
      </c>
      <c r="J3621">
        <v>9025</v>
      </c>
      <c r="K3621" s="12">
        <v>253983094</v>
      </c>
      <c r="L3621">
        <v>70884</v>
      </c>
      <c r="M3621">
        <v>48.25</v>
      </c>
      <c r="N3621">
        <v>22</v>
      </c>
      <c r="O3621">
        <v>8.9</v>
      </c>
      <c r="P3621">
        <f xml:space="preserve"> IF(Stock_Info[[#This Row],[Close Price]] &gt; Stock_Info[[#This Row],[Open Price]], 1, 0)</f>
        <v>1</v>
      </c>
      <c r="Q3621" t="str">
        <f>IF(AND(Stock_Info[[#This Row],[% Deli. Qty to Traded Qty]]&gt;80,Stock_Info[[#This Row],[No. of Trades]]&lt;3000),"Unusual Day","")</f>
        <v/>
      </c>
      <c r="R3621" t="str">
        <f>IF(AND(Stock_Info[[#This Row],[Spread High-Low]] &lt; 10, Stock_Info[[#This Row],[% Deli. Qty to Traded Qty]] &gt; 90), "Good Day", "")</f>
        <v/>
      </c>
    </row>
    <row r="3622" spans="1:18">
      <c r="A3622" t="s">
        <v>54</v>
      </c>
      <c r="B3622" s="1">
        <v>45733</v>
      </c>
      <c r="C3622" s="1" t="str">
        <f>"WEEK" &amp;" " &amp;  INT((DAY(Stock_Info[[#This Row],[Date]])+WEEKDAY(DATE(YEAR(Stock_Info[[#This Row],[Date]]),MONTH(Stock_Info[[#This Row],[Date]]),1))-1)/7)+1</f>
        <v>WEEK 4</v>
      </c>
      <c r="D3622" s="12">
        <v>1705.8</v>
      </c>
      <c r="E3622" s="12">
        <v>1724</v>
      </c>
      <c r="F3622" s="12">
        <v>1705.4</v>
      </c>
      <c r="G3622" s="12">
        <v>1709.9</v>
      </c>
      <c r="H3622" s="12">
        <v>1713.6420002875748</v>
      </c>
      <c r="I3622">
        <v>97366</v>
      </c>
      <c r="J3622">
        <v>9059</v>
      </c>
      <c r="K3622" s="12">
        <v>166850467</v>
      </c>
      <c r="L3622">
        <v>52653</v>
      </c>
      <c r="M3622">
        <v>54.08</v>
      </c>
      <c r="N3622">
        <v>18.600000000000001</v>
      </c>
      <c r="O3622">
        <v>4.0999999999999996</v>
      </c>
      <c r="P3622">
        <f xml:space="preserve"> IF(Stock_Info[[#This Row],[Close Price]] &gt; Stock_Info[[#This Row],[Open Price]], 1, 0)</f>
        <v>1</v>
      </c>
      <c r="Q3622" t="str">
        <f>IF(AND(Stock_Info[[#This Row],[% Deli. Qty to Traded Qty]]&gt;80,Stock_Info[[#This Row],[No. of Trades]]&lt;3000),"Unusual Day","")</f>
        <v/>
      </c>
      <c r="R3622" t="str">
        <f>IF(AND(Stock_Info[[#This Row],[Spread High-Low]] &lt; 10, Stock_Info[[#This Row],[% Deli. Qty to Traded Qty]] &gt; 90), "Good Day", "")</f>
        <v/>
      </c>
    </row>
    <row r="3623" spans="1:18">
      <c r="A3623" t="s">
        <v>54</v>
      </c>
      <c r="B3623" s="1">
        <v>45729</v>
      </c>
      <c r="C3623" s="1" t="str">
        <f>"WEEK" &amp;" " &amp;  INT((DAY(Stock_Info[[#This Row],[Date]])+WEEKDAY(DATE(YEAR(Stock_Info[[#This Row],[Date]]),MONTH(Stock_Info[[#This Row],[Date]]),1))-1)/7)+1</f>
        <v>WEEK 3</v>
      </c>
      <c r="D3623" s="12">
        <v>1714.9</v>
      </c>
      <c r="E3623" s="12">
        <v>1720.5</v>
      </c>
      <c r="F3623" s="12">
        <v>1700</v>
      </c>
      <c r="G3623" s="12">
        <v>1705.8</v>
      </c>
      <c r="H3623" s="12">
        <v>1709.7653885278107</v>
      </c>
      <c r="I3623">
        <v>257562</v>
      </c>
      <c r="J3623">
        <v>28463</v>
      </c>
      <c r="K3623" s="12">
        <v>440370593</v>
      </c>
      <c r="L3623">
        <v>195363</v>
      </c>
      <c r="M3623">
        <v>75.849999999999994</v>
      </c>
      <c r="N3623">
        <v>20.5</v>
      </c>
      <c r="O3623">
        <v>-9.1</v>
      </c>
      <c r="P3623">
        <f xml:space="preserve"> IF(Stock_Info[[#This Row],[Close Price]] &gt; Stock_Info[[#This Row],[Open Price]], 1, 0)</f>
        <v>0</v>
      </c>
      <c r="Q3623" t="str">
        <f>IF(AND(Stock_Info[[#This Row],[% Deli. Qty to Traded Qty]]&gt;80,Stock_Info[[#This Row],[No. of Trades]]&lt;3000),"Unusual Day","")</f>
        <v/>
      </c>
      <c r="R3623" t="str">
        <f>IF(AND(Stock_Info[[#This Row],[Spread High-Low]] &lt; 10, Stock_Info[[#This Row],[% Deli. Qty to Traded Qty]] &gt; 90), "Good Day", "")</f>
        <v/>
      </c>
    </row>
    <row r="3624" spans="1:18">
      <c r="A3624" t="s">
        <v>54</v>
      </c>
      <c r="B3624" s="1">
        <v>45728</v>
      </c>
      <c r="C3624" s="1" t="str">
        <f>"WEEK" &amp;" " &amp;  INT((DAY(Stock_Info[[#This Row],[Date]])+WEEKDAY(DATE(YEAR(Stock_Info[[#This Row],[Date]]),MONTH(Stock_Info[[#This Row],[Date]]),1))-1)/7)+1</f>
        <v>WEEK 3</v>
      </c>
      <c r="D3624" s="12">
        <v>1688.85</v>
      </c>
      <c r="E3624" s="12">
        <v>1719</v>
      </c>
      <c r="F3624" s="12">
        <v>1688.85</v>
      </c>
      <c r="G3624" s="12">
        <v>1711.85</v>
      </c>
      <c r="H3624" s="12">
        <v>1708.0745576994607</v>
      </c>
      <c r="I3624">
        <v>884523</v>
      </c>
      <c r="J3624">
        <v>4882</v>
      </c>
      <c r="K3624" s="12">
        <v>1510831232</v>
      </c>
      <c r="L3624">
        <v>809049</v>
      </c>
      <c r="M3624">
        <v>91.47</v>
      </c>
      <c r="N3624">
        <v>30.15</v>
      </c>
      <c r="O3624">
        <v>23</v>
      </c>
      <c r="P3624">
        <f xml:space="preserve"> IF(Stock_Info[[#This Row],[Close Price]] &gt; Stock_Info[[#This Row],[Open Price]], 1, 0)</f>
        <v>1</v>
      </c>
      <c r="Q3624" t="str">
        <f>IF(AND(Stock_Info[[#This Row],[% Deli. Qty to Traded Qty]]&gt;80,Stock_Info[[#This Row],[No. of Trades]]&lt;3000),"Unusual Day","")</f>
        <v/>
      </c>
      <c r="R3624" t="str">
        <f>IF(AND(Stock_Info[[#This Row],[Spread High-Low]] &lt; 10, Stock_Info[[#This Row],[% Deli. Qty to Traded Qty]] &gt; 90), "Good Day", "")</f>
        <v/>
      </c>
    </row>
    <row r="3625" spans="1:18">
      <c r="A3625" t="s">
        <v>54</v>
      </c>
      <c r="B3625" s="1">
        <v>45727</v>
      </c>
      <c r="C3625" s="1" t="str">
        <f>"WEEK" &amp;" " &amp;  INT((DAY(Stock_Info[[#This Row],[Date]])+WEEKDAY(DATE(YEAR(Stock_Info[[#This Row],[Date]]),MONTH(Stock_Info[[#This Row],[Date]]),1))-1)/7)+1</f>
        <v>WEEK 3</v>
      </c>
      <c r="D3625" s="12">
        <v>1684.3</v>
      </c>
      <c r="E3625" s="12">
        <v>1694.4</v>
      </c>
      <c r="F3625" s="12">
        <v>1670.3</v>
      </c>
      <c r="G3625" s="12">
        <v>1684.95</v>
      </c>
      <c r="H3625" s="12">
        <v>1685.6594576764328</v>
      </c>
      <c r="I3625">
        <v>118232</v>
      </c>
      <c r="J3625">
        <v>8224</v>
      </c>
      <c r="K3625" s="12">
        <v>199298889</v>
      </c>
      <c r="L3625">
        <v>33986</v>
      </c>
      <c r="M3625">
        <v>28.75</v>
      </c>
      <c r="N3625">
        <v>24.1</v>
      </c>
      <c r="O3625">
        <v>0.65</v>
      </c>
      <c r="P3625">
        <f xml:space="preserve"> IF(Stock_Info[[#This Row],[Close Price]] &gt; Stock_Info[[#This Row],[Open Price]], 1, 0)</f>
        <v>1</v>
      </c>
      <c r="Q3625" t="str">
        <f>IF(AND(Stock_Info[[#This Row],[% Deli. Qty to Traded Qty]]&gt;80,Stock_Info[[#This Row],[No. of Trades]]&lt;3000),"Unusual Day","")</f>
        <v/>
      </c>
      <c r="R3625" t="str">
        <f>IF(AND(Stock_Info[[#This Row],[Spread High-Low]] &lt; 10, Stock_Info[[#This Row],[% Deli. Qty to Traded Qty]] &gt; 90), "Good Day", "")</f>
        <v/>
      </c>
    </row>
    <row r="3626" spans="1:18">
      <c r="A3626" t="s">
        <v>54</v>
      </c>
      <c r="B3626" s="1">
        <v>45726</v>
      </c>
      <c r="C3626" s="1" t="str">
        <f>"WEEK" &amp;" " &amp;  INT((DAY(Stock_Info[[#This Row],[Date]])+WEEKDAY(DATE(YEAR(Stock_Info[[#This Row],[Date]]),MONTH(Stock_Info[[#This Row],[Date]]),1))-1)/7)+1</f>
        <v>WEEK 3</v>
      </c>
      <c r="D3626" s="12">
        <v>1688.35</v>
      </c>
      <c r="E3626" s="12">
        <v>1699.4</v>
      </c>
      <c r="F3626" s="12">
        <v>1683</v>
      </c>
      <c r="G3626" s="12">
        <v>1687.05</v>
      </c>
      <c r="H3626" s="12">
        <v>1689.9198492562512</v>
      </c>
      <c r="I3626">
        <v>150454</v>
      </c>
      <c r="J3626">
        <v>14067</v>
      </c>
      <c r="K3626" s="12">
        <v>254255201</v>
      </c>
      <c r="L3626">
        <v>89598</v>
      </c>
      <c r="M3626">
        <v>59.55</v>
      </c>
      <c r="N3626">
        <v>16.399999999999999</v>
      </c>
      <c r="O3626">
        <v>-1.3</v>
      </c>
      <c r="P3626">
        <f xml:space="preserve"> IF(Stock_Info[[#This Row],[Close Price]] &gt; Stock_Info[[#This Row],[Open Price]], 1, 0)</f>
        <v>0</v>
      </c>
      <c r="Q3626" t="str">
        <f>IF(AND(Stock_Info[[#This Row],[% Deli. Qty to Traded Qty]]&gt;80,Stock_Info[[#This Row],[No. of Trades]]&lt;3000),"Unusual Day","")</f>
        <v/>
      </c>
      <c r="R3626" t="str">
        <f>IF(AND(Stock_Info[[#This Row],[Spread High-Low]] &lt; 10, Stock_Info[[#This Row],[% Deli. Qty to Traded Qty]] &gt; 90), "Good Day", "")</f>
        <v/>
      </c>
    </row>
    <row r="3627" spans="1:18">
      <c r="A3627" t="s">
        <v>54</v>
      </c>
      <c r="B3627" s="1">
        <v>45723</v>
      </c>
      <c r="C3627" s="1" t="str">
        <f>"WEEK" &amp;" " &amp;  INT((DAY(Stock_Info[[#This Row],[Date]])+WEEKDAY(DATE(YEAR(Stock_Info[[#This Row],[Date]]),MONTH(Stock_Info[[#This Row],[Date]]),1))-1)/7)+1</f>
        <v>WEEK 2</v>
      </c>
      <c r="D3627" s="12">
        <v>1686.95</v>
      </c>
      <c r="E3627" s="12">
        <v>1700.9</v>
      </c>
      <c r="F3627" s="12">
        <v>1677.35</v>
      </c>
      <c r="G3627" s="12">
        <v>1689.35</v>
      </c>
      <c r="H3627" s="12">
        <v>1693.6823302170576</v>
      </c>
      <c r="I3627">
        <v>320468</v>
      </c>
      <c r="J3627">
        <v>9962</v>
      </c>
      <c r="K3627" s="12">
        <v>542770989</v>
      </c>
      <c r="L3627">
        <v>273333</v>
      </c>
      <c r="M3627">
        <v>85.29</v>
      </c>
      <c r="N3627">
        <v>23.55</v>
      </c>
      <c r="O3627">
        <v>2.4</v>
      </c>
      <c r="P3627">
        <f xml:space="preserve"> IF(Stock_Info[[#This Row],[Close Price]] &gt; Stock_Info[[#This Row],[Open Price]], 1, 0)</f>
        <v>1</v>
      </c>
      <c r="Q3627" t="str">
        <f>IF(AND(Stock_Info[[#This Row],[% Deli. Qty to Traded Qty]]&gt;80,Stock_Info[[#This Row],[No. of Trades]]&lt;3000),"Unusual Day","")</f>
        <v/>
      </c>
      <c r="R3627" t="str">
        <f>IF(AND(Stock_Info[[#This Row],[Spread High-Low]] &lt; 10, Stock_Info[[#This Row],[% Deli. Qty to Traded Qty]] &gt; 90), "Good Day", "")</f>
        <v/>
      </c>
    </row>
    <row r="3628" spans="1:18">
      <c r="A3628" t="s">
        <v>54</v>
      </c>
      <c r="B3628" s="1">
        <v>45722</v>
      </c>
      <c r="C3628" s="1" t="str">
        <f>"WEEK" &amp;" " &amp;  INT((DAY(Stock_Info[[#This Row],[Date]])+WEEKDAY(DATE(YEAR(Stock_Info[[#This Row],[Date]]),MONTH(Stock_Info[[#This Row],[Date]]),1))-1)/7)+1</f>
        <v>WEEK 2</v>
      </c>
      <c r="D3628" s="12">
        <v>1688.95</v>
      </c>
      <c r="E3628" s="12">
        <v>1700</v>
      </c>
      <c r="F3628" s="12">
        <v>1672.6</v>
      </c>
      <c r="G3628" s="12">
        <v>1689.75</v>
      </c>
      <c r="H3628" s="12">
        <v>1684.2808260268512</v>
      </c>
      <c r="I3628">
        <v>268369</v>
      </c>
      <c r="J3628">
        <v>10111</v>
      </c>
      <c r="K3628" s="12">
        <v>452008761</v>
      </c>
      <c r="L3628">
        <v>142965</v>
      </c>
      <c r="M3628">
        <v>53.27</v>
      </c>
      <c r="N3628">
        <v>27.4</v>
      </c>
      <c r="O3628">
        <v>0.8</v>
      </c>
      <c r="P3628">
        <f xml:space="preserve"> IF(Stock_Info[[#This Row],[Close Price]] &gt; Stock_Info[[#This Row],[Open Price]], 1, 0)</f>
        <v>1</v>
      </c>
      <c r="Q3628" t="str">
        <f>IF(AND(Stock_Info[[#This Row],[% Deli. Qty to Traded Qty]]&gt;80,Stock_Info[[#This Row],[No. of Trades]]&lt;3000),"Unusual Day","")</f>
        <v/>
      </c>
      <c r="R3628" t="str">
        <f>IF(AND(Stock_Info[[#This Row],[Spread High-Low]] &lt; 10, Stock_Info[[#This Row],[% Deli. Qty to Traded Qty]] &gt; 90), "Good Day", "")</f>
        <v/>
      </c>
    </row>
    <row r="3629" spans="1:18">
      <c r="A3629" t="s">
        <v>54</v>
      </c>
      <c r="B3629" s="1">
        <v>45721</v>
      </c>
      <c r="C3629" s="1" t="str">
        <f>"WEEK" &amp;" " &amp;  INT((DAY(Stock_Info[[#This Row],[Date]])+WEEKDAY(DATE(YEAR(Stock_Info[[#This Row],[Date]]),MONTH(Stock_Info[[#This Row],[Date]]),1))-1)/7)+1</f>
        <v>WEEK 2</v>
      </c>
      <c r="D3629" s="12">
        <v>1705</v>
      </c>
      <c r="E3629" s="12">
        <v>1710.65</v>
      </c>
      <c r="F3629" s="12">
        <v>1688.3</v>
      </c>
      <c r="G3629" s="12">
        <v>1689.75</v>
      </c>
      <c r="H3629" s="12">
        <v>1697.5076556612062</v>
      </c>
      <c r="I3629">
        <v>256085</v>
      </c>
      <c r="J3629">
        <v>17977</v>
      </c>
      <c r="K3629" s="12">
        <v>434706248</v>
      </c>
      <c r="L3629">
        <v>149522</v>
      </c>
      <c r="M3629">
        <v>58.39</v>
      </c>
      <c r="N3629">
        <v>22.35</v>
      </c>
      <c r="O3629">
        <v>-15.25</v>
      </c>
      <c r="P3629">
        <f xml:space="preserve"> IF(Stock_Info[[#This Row],[Close Price]] &gt; Stock_Info[[#This Row],[Open Price]], 1, 0)</f>
        <v>0</v>
      </c>
      <c r="Q3629" t="str">
        <f>IF(AND(Stock_Info[[#This Row],[% Deli. Qty to Traded Qty]]&gt;80,Stock_Info[[#This Row],[No. of Trades]]&lt;3000),"Unusual Day","")</f>
        <v/>
      </c>
      <c r="R3629" t="str">
        <f>IF(AND(Stock_Info[[#This Row],[Spread High-Low]] &lt; 10, Stock_Info[[#This Row],[% Deli. Qty to Traded Qty]] &gt; 90), "Good Day", "")</f>
        <v/>
      </c>
    </row>
    <row r="3630" spans="1:18">
      <c r="A3630" t="s">
        <v>54</v>
      </c>
      <c r="B3630" s="1">
        <v>45720</v>
      </c>
      <c r="C3630" s="1" t="str">
        <f>"WEEK" &amp;" " &amp;  INT((DAY(Stock_Info[[#This Row],[Date]])+WEEKDAY(DATE(YEAR(Stock_Info[[#This Row],[Date]]),MONTH(Stock_Info[[#This Row],[Date]]),1))-1)/7)+1</f>
        <v>WEEK 2</v>
      </c>
      <c r="D3630" s="12">
        <v>1699</v>
      </c>
      <c r="E3630" s="12">
        <v>1714.7</v>
      </c>
      <c r="F3630" s="12">
        <v>1694.45</v>
      </c>
      <c r="G3630" s="12">
        <v>1711.15</v>
      </c>
      <c r="H3630" s="12">
        <v>1706.2787895844624</v>
      </c>
      <c r="I3630">
        <v>334001</v>
      </c>
      <c r="J3630">
        <v>9423</v>
      </c>
      <c r="K3630" s="12">
        <v>569898822</v>
      </c>
      <c r="L3630">
        <v>182953</v>
      </c>
      <c r="M3630">
        <v>54.78</v>
      </c>
      <c r="N3630">
        <v>20.25</v>
      </c>
      <c r="O3630">
        <v>12.15</v>
      </c>
      <c r="P3630">
        <f xml:space="preserve"> IF(Stock_Info[[#This Row],[Close Price]] &gt; Stock_Info[[#This Row],[Open Price]], 1, 0)</f>
        <v>1</v>
      </c>
      <c r="Q3630" t="str">
        <f>IF(AND(Stock_Info[[#This Row],[% Deli. Qty to Traded Qty]]&gt;80,Stock_Info[[#This Row],[No. of Trades]]&lt;3000),"Unusual Day","")</f>
        <v/>
      </c>
      <c r="R3630" t="str">
        <f>IF(AND(Stock_Info[[#This Row],[Spread High-Low]] &lt; 10, Stock_Info[[#This Row],[% Deli. Qty to Traded Qty]] &gt; 90), "Good Day", "")</f>
        <v/>
      </c>
    </row>
    <row r="3631" spans="1:18">
      <c r="A3631" t="s">
        <v>54</v>
      </c>
      <c r="B3631" s="1">
        <v>45719</v>
      </c>
      <c r="C3631" s="1" t="str">
        <f>"WEEK" &amp;" " &amp;  INT((DAY(Stock_Info[[#This Row],[Date]])+WEEKDAY(DATE(YEAR(Stock_Info[[#This Row],[Date]]),MONTH(Stock_Info[[#This Row],[Date]]),1))-1)/7)+1</f>
        <v>WEEK 2</v>
      </c>
      <c r="D3631" s="12">
        <v>1735.25</v>
      </c>
      <c r="E3631" s="12">
        <v>1743</v>
      </c>
      <c r="F3631" s="12">
        <v>1694.15</v>
      </c>
      <c r="G3631" s="12">
        <v>1701.25</v>
      </c>
      <c r="H3631" s="12">
        <v>1709.6988089773145</v>
      </c>
      <c r="I3631">
        <v>198233</v>
      </c>
      <c r="J3631">
        <v>10689</v>
      </c>
      <c r="K3631" s="12">
        <v>338918724</v>
      </c>
      <c r="L3631">
        <v>111876</v>
      </c>
      <c r="M3631">
        <v>56.44</v>
      </c>
      <c r="N3631">
        <v>48.85</v>
      </c>
      <c r="O3631">
        <v>-34</v>
      </c>
      <c r="P3631">
        <f xml:space="preserve"> IF(Stock_Info[[#This Row],[Close Price]] &gt; Stock_Info[[#This Row],[Open Price]], 1, 0)</f>
        <v>0</v>
      </c>
      <c r="Q3631" t="str">
        <f>IF(AND(Stock_Info[[#This Row],[% Deli. Qty to Traded Qty]]&gt;80,Stock_Info[[#This Row],[No. of Trades]]&lt;3000),"Unusual Day","")</f>
        <v/>
      </c>
      <c r="R3631" t="str">
        <f>IF(AND(Stock_Info[[#This Row],[Spread High-Low]] &lt; 10, Stock_Info[[#This Row],[% Deli. Qty to Traded Qty]] &gt; 90), "Good Day", "")</f>
        <v/>
      </c>
    </row>
    <row r="3632" spans="1:18">
      <c r="A3632" t="s">
        <v>54</v>
      </c>
      <c r="B3632" s="1">
        <v>45716</v>
      </c>
      <c r="C3632" s="1" t="str">
        <f>"WEEK" &amp;" " &amp;  INT((DAY(Stock_Info[[#This Row],[Date]])+WEEKDAY(DATE(YEAR(Stock_Info[[#This Row],[Date]]),MONTH(Stock_Info[[#This Row],[Date]]),1))-1)/7)+1</f>
        <v>WEEK 5</v>
      </c>
      <c r="D3632" s="12">
        <v>1681.3</v>
      </c>
      <c r="E3632" s="12">
        <v>1736.8</v>
      </c>
      <c r="F3632" s="12">
        <v>1681.3</v>
      </c>
      <c r="G3632" s="12">
        <v>1731.1</v>
      </c>
      <c r="H3632" s="12">
        <v>1713.2245346458969</v>
      </c>
      <c r="I3632">
        <v>387232</v>
      </c>
      <c r="J3632">
        <v>15340</v>
      </c>
      <c r="K3632" s="12">
        <v>663415363</v>
      </c>
      <c r="L3632">
        <v>214181</v>
      </c>
      <c r="M3632">
        <v>55.31</v>
      </c>
      <c r="N3632">
        <v>55.5</v>
      </c>
      <c r="O3632">
        <v>49.8</v>
      </c>
      <c r="P3632">
        <f xml:space="preserve"> IF(Stock_Info[[#This Row],[Close Price]] &gt; Stock_Info[[#This Row],[Open Price]], 1, 0)</f>
        <v>1</v>
      </c>
      <c r="Q3632" t="str">
        <f>IF(AND(Stock_Info[[#This Row],[% Deli. Qty to Traded Qty]]&gt;80,Stock_Info[[#This Row],[No. of Trades]]&lt;3000),"Unusual Day","")</f>
        <v/>
      </c>
      <c r="R3632" t="str">
        <f>IF(AND(Stock_Info[[#This Row],[Spread High-Low]] &lt; 10, Stock_Info[[#This Row],[% Deli. Qty to Traded Qty]] &gt; 90), "Good Day", "")</f>
        <v/>
      </c>
    </row>
    <row r="3633" spans="1:18">
      <c r="A3633" t="s">
        <v>54</v>
      </c>
      <c r="B3633" s="1">
        <v>45715</v>
      </c>
      <c r="C3633" s="1" t="str">
        <f>"WEEK" &amp;" " &amp;  INT((DAY(Stock_Info[[#This Row],[Date]])+WEEKDAY(DATE(YEAR(Stock_Info[[#This Row],[Date]]),MONTH(Stock_Info[[#This Row],[Date]]),1))-1)/7)+1</f>
        <v>WEEK 5</v>
      </c>
      <c r="D3633" s="12">
        <v>1683.55</v>
      </c>
      <c r="E3633" s="12">
        <v>1710</v>
      </c>
      <c r="F3633" s="12">
        <v>1683.55</v>
      </c>
      <c r="G3633" s="12">
        <v>1699.45</v>
      </c>
      <c r="H3633" s="12">
        <v>1700.4295052993193</v>
      </c>
      <c r="I3633">
        <v>341742</v>
      </c>
      <c r="J3633">
        <v>22843</v>
      </c>
      <c r="K3633" s="12">
        <v>581108180</v>
      </c>
      <c r="L3633">
        <v>242778</v>
      </c>
      <c r="M3633">
        <v>71.040000000000006</v>
      </c>
      <c r="N3633">
        <v>26.45</v>
      </c>
      <c r="O3633">
        <v>15.9</v>
      </c>
      <c r="P3633">
        <f xml:space="preserve"> IF(Stock_Info[[#This Row],[Close Price]] &gt; Stock_Info[[#This Row],[Open Price]], 1, 0)</f>
        <v>1</v>
      </c>
      <c r="Q3633" t="str">
        <f>IF(AND(Stock_Info[[#This Row],[% Deli. Qty to Traded Qty]]&gt;80,Stock_Info[[#This Row],[No. of Trades]]&lt;3000),"Unusual Day","")</f>
        <v/>
      </c>
      <c r="R3633" t="str">
        <f>IF(AND(Stock_Info[[#This Row],[Spread High-Low]] &lt; 10, Stock_Info[[#This Row],[% Deli. Qty to Traded Qty]] &gt; 90), "Good Day", "")</f>
        <v/>
      </c>
    </row>
    <row r="3634" spans="1:18">
      <c r="A3634" t="s">
        <v>54</v>
      </c>
      <c r="B3634" s="1">
        <v>45713</v>
      </c>
      <c r="C3634" s="1" t="str">
        <f>"WEEK" &amp;" " &amp;  INT((DAY(Stock_Info[[#This Row],[Date]])+WEEKDAY(DATE(YEAR(Stock_Info[[#This Row],[Date]]),MONTH(Stock_Info[[#This Row],[Date]]),1))-1)/7)+1</f>
        <v>WEEK 5</v>
      </c>
      <c r="D3634" s="12">
        <v>1672</v>
      </c>
      <c r="E3634" s="12">
        <v>1688</v>
      </c>
      <c r="F3634" s="12">
        <v>1672</v>
      </c>
      <c r="G3634" s="12">
        <v>1683.6</v>
      </c>
      <c r="H3634" s="12">
        <v>1682.1984202914148</v>
      </c>
      <c r="I3634">
        <v>845599</v>
      </c>
      <c r="J3634">
        <v>15141</v>
      </c>
      <c r="K3634" s="12">
        <v>1422465302</v>
      </c>
      <c r="L3634">
        <v>400103</v>
      </c>
      <c r="M3634">
        <v>47.32</v>
      </c>
      <c r="N3634">
        <v>16</v>
      </c>
      <c r="O3634">
        <v>11.6</v>
      </c>
      <c r="P3634">
        <f xml:space="preserve"> IF(Stock_Info[[#This Row],[Close Price]] &gt; Stock_Info[[#This Row],[Open Price]], 1, 0)</f>
        <v>1</v>
      </c>
      <c r="Q3634" t="str">
        <f>IF(AND(Stock_Info[[#This Row],[% Deli. Qty to Traded Qty]]&gt;80,Stock_Info[[#This Row],[No. of Trades]]&lt;3000),"Unusual Day","")</f>
        <v/>
      </c>
      <c r="R3634" t="str">
        <f>IF(AND(Stock_Info[[#This Row],[Spread High-Low]] &lt; 10, Stock_Info[[#This Row],[% Deli. Qty to Traded Qty]] &gt; 90), "Good Day", "")</f>
        <v/>
      </c>
    </row>
    <row r="3635" spans="1:18">
      <c r="A3635" t="s">
        <v>54</v>
      </c>
      <c r="B3635" s="1">
        <v>45712</v>
      </c>
      <c r="C3635" s="1" t="str">
        <f>"WEEK" &amp;" " &amp;  INT((DAY(Stock_Info[[#This Row],[Date]])+WEEKDAY(DATE(YEAR(Stock_Info[[#This Row],[Date]]),MONTH(Stock_Info[[#This Row],[Date]]),1))-1)/7)+1</f>
        <v>WEEK 5</v>
      </c>
      <c r="D3635" s="12">
        <v>1680.1</v>
      </c>
      <c r="E3635" s="12">
        <v>1684.5</v>
      </c>
      <c r="F3635" s="12">
        <v>1661.6</v>
      </c>
      <c r="G3635" s="12">
        <v>1675.75</v>
      </c>
      <c r="H3635" s="12">
        <v>1668.7515233174336</v>
      </c>
      <c r="I3635">
        <v>166249</v>
      </c>
      <c r="J3635">
        <v>8332</v>
      </c>
      <c r="K3635" s="12">
        <v>277428272</v>
      </c>
      <c r="L3635">
        <v>81618</v>
      </c>
      <c r="M3635">
        <v>49.09</v>
      </c>
      <c r="N3635">
        <v>22.9</v>
      </c>
      <c r="O3635">
        <v>-4.3499999999999996</v>
      </c>
      <c r="P3635">
        <f xml:space="preserve"> IF(Stock_Info[[#This Row],[Close Price]] &gt; Stock_Info[[#This Row],[Open Price]], 1, 0)</f>
        <v>0</v>
      </c>
      <c r="Q3635" t="str">
        <f>IF(AND(Stock_Info[[#This Row],[% Deli. Qty to Traded Qty]]&gt;80,Stock_Info[[#This Row],[No. of Trades]]&lt;3000),"Unusual Day","")</f>
        <v/>
      </c>
      <c r="R3635" t="str">
        <f>IF(AND(Stock_Info[[#This Row],[Spread High-Low]] &lt; 10, Stock_Info[[#This Row],[% Deli. Qty to Traded Qty]] &gt; 90), "Good Day", "")</f>
        <v/>
      </c>
    </row>
    <row r="3636" spans="1:18">
      <c r="A3636" t="s">
        <v>54</v>
      </c>
      <c r="B3636" s="1">
        <v>45709</v>
      </c>
      <c r="C3636" s="1" t="str">
        <f>"WEEK" &amp;" " &amp;  INT((DAY(Stock_Info[[#This Row],[Date]])+WEEKDAY(DATE(YEAR(Stock_Info[[#This Row],[Date]]),MONTH(Stock_Info[[#This Row],[Date]]),1))-1)/7)+1</f>
        <v>WEEK 4</v>
      </c>
      <c r="D3636" s="12">
        <v>1683.15</v>
      </c>
      <c r="E3636" s="12">
        <v>1694.8</v>
      </c>
      <c r="F3636" s="12">
        <v>1677.8</v>
      </c>
      <c r="G3636" s="12">
        <v>1691.55</v>
      </c>
      <c r="H3636" s="12">
        <v>1686.5845432773267</v>
      </c>
      <c r="I3636">
        <v>106892</v>
      </c>
      <c r="J3636">
        <v>5868</v>
      </c>
      <c r="K3636" s="12">
        <v>180282395</v>
      </c>
      <c r="L3636">
        <v>55073</v>
      </c>
      <c r="M3636">
        <v>51.52</v>
      </c>
      <c r="N3636">
        <v>17</v>
      </c>
      <c r="O3636">
        <v>8.4</v>
      </c>
      <c r="P3636">
        <f xml:space="preserve"> IF(Stock_Info[[#This Row],[Close Price]] &gt; Stock_Info[[#This Row],[Open Price]], 1, 0)</f>
        <v>1</v>
      </c>
      <c r="Q3636" t="str">
        <f>IF(AND(Stock_Info[[#This Row],[% Deli. Qty to Traded Qty]]&gt;80,Stock_Info[[#This Row],[No. of Trades]]&lt;3000),"Unusual Day","")</f>
        <v/>
      </c>
      <c r="R3636" t="str">
        <f>IF(AND(Stock_Info[[#This Row],[Spread High-Low]] &lt; 10, Stock_Info[[#This Row],[% Deli. Qty to Traded Qty]] &gt; 90), "Good Day", "")</f>
        <v/>
      </c>
    </row>
    <row r="3637" spans="1:18">
      <c r="A3637" t="s">
        <v>54</v>
      </c>
      <c r="B3637" s="1">
        <v>45708</v>
      </c>
      <c r="C3637" s="1" t="str">
        <f>"WEEK" &amp;" " &amp;  INT((DAY(Stock_Info[[#This Row],[Date]])+WEEKDAY(DATE(YEAR(Stock_Info[[#This Row],[Date]]),MONTH(Stock_Info[[#This Row],[Date]]),1))-1)/7)+1</f>
        <v>WEEK 4</v>
      </c>
      <c r="D3637" s="12">
        <v>1715.05</v>
      </c>
      <c r="E3637" s="12">
        <v>1715.1</v>
      </c>
      <c r="F3637" s="12">
        <v>1685</v>
      </c>
      <c r="G3637" s="12">
        <v>1686.4</v>
      </c>
      <c r="H3637" s="12">
        <v>1691.0947080773435</v>
      </c>
      <c r="I3637">
        <v>265310</v>
      </c>
      <c r="J3637">
        <v>8112</v>
      </c>
      <c r="K3637" s="12">
        <v>448664337</v>
      </c>
      <c r="L3637">
        <v>169474</v>
      </c>
      <c r="M3637">
        <v>63.88</v>
      </c>
      <c r="N3637">
        <v>30.1</v>
      </c>
      <c r="O3637">
        <v>-28.65</v>
      </c>
      <c r="P3637">
        <f xml:space="preserve"> IF(Stock_Info[[#This Row],[Close Price]] &gt; Stock_Info[[#This Row],[Open Price]], 1, 0)</f>
        <v>0</v>
      </c>
      <c r="Q3637" t="str">
        <f>IF(AND(Stock_Info[[#This Row],[% Deli. Qty to Traded Qty]]&gt;80,Stock_Info[[#This Row],[No. of Trades]]&lt;3000),"Unusual Day","")</f>
        <v/>
      </c>
      <c r="R3637" t="str">
        <f>IF(AND(Stock_Info[[#This Row],[Spread High-Low]] &lt; 10, Stock_Info[[#This Row],[% Deli. Qty to Traded Qty]] &gt; 90), "Good Day", "")</f>
        <v/>
      </c>
    </row>
    <row r="3638" spans="1:18">
      <c r="A3638" t="s">
        <v>54</v>
      </c>
      <c r="B3638" s="1">
        <v>45707</v>
      </c>
      <c r="C3638" s="1" t="str">
        <f>"WEEK" &amp;" " &amp;  INT((DAY(Stock_Info[[#This Row],[Date]])+WEEKDAY(DATE(YEAR(Stock_Info[[#This Row],[Date]]),MONTH(Stock_Info[[#This Row],[Date]]),1))-1)/7)+1</f>
        <v>WEEK 4</v>
      </c>
      <c r="D3638" s="12">
        <v>1718.65</v>
      </c>
      <c r="E3638" s="12">
        <v>1737.9</v>
      </c>
      <c r="F3638" s="12">
        <v>1713.05</v>
      </c>
      <c r="G3638" s="12">
        <v>1726.95</v>
      </c>
      <c r="H3638" s="12">
        <v>1728.2574704479732</v>
      </c>
      <c r="I3638">
        <v>59133</v>
      </c>
      <c r="J3638">
        <v>3400</v>
      </c>
      <c r="K3638" s="12">
        <v>102197049</v>
      </c>
      <c r="L3638">
        <v>17651</v>
      </c>
      <c r="M3638">
        <v>29.85</v>
      </c>
      <c r="N3638">
        <v>24.85</v>
      </c>
      <c r="O3638">
        <v>8.3000000000000007</v>
      </c>
      <c r="P3638">
        <f xml:space="preserve"> IF(Stock_Info[[#This Row],[Close Price]] &gt; Stock_Info[[#This Row],[Open Price]], 1, 0)</f>
        <v>1</v>
      </c>
      <c r="Q3638" t="str">
        <f>IF(AND(Stock_Info[[#This Row],[% Deli. Qty to Traded Qty]]&gt;80,Stock_Info[[#This Row],[No. of Trades]]&lt;3000),"Unusual Day","")</f>
        <v/>
      </c>
      <c r="R3638" t="str">
        <f>IF(AND(Stock_Info[[#This Row],[Spread High-Low]] &lt; 10, Stock_Info[[#This Row],[% Deli. Qty to Traded Qty]] &gt; 90), "Good Day", "")</f>
        <v/>
      </c>
    </row>
    <row r="3639" spans="1:18">
      <c r="A3639" t="s">
        <v>54</v>
      </c>
      <c r="B3639" s="1">
        <v>45706</v>
      </c>
      <c r="C3639" s="1" t="str">
        <f>"WEEK" &amp;" " &amp;  INT((DAY(Stock_Info[[#This Row],[Date]])+WEEKDAY(DATE(YEAR(Stock_Info[[#This Row],[Date]]),MONTH(Stock_Info[[#This Row],[Date]]),1))-1)/7)+1</f>
        <v>WEEK 4</v>
      </c>
      <c r="D3639" s="12">
        <v>1715</v>
      </c>
      <c r="E3639" s="12">
        <v>1731.6</v>
      </c>
      <c r="F3639" s="12">
        <v>1706.35</v>
      </c>
      <c r="G3639" s="12">
        <v>1722.5</v>
      </c>
      <c r="H3639" s="12">
        <v>1717.4760130768645</v>
      </c>
      <c r="I3639">
        <v>131530</v>
      </c>
      <c r="J3639">
        <v>6048</v>
      </c>
      <c r="K3639" s="12">
        <v>225899620</v>
      </c>
      <c r="L3639">
        <v>66532</v>
      </c>
      <c r="M3639">
        <v>50.58</v>
      </c>
      <c r="N3639">
        <v>25.25</v>
      </c>
      <c r="O3639">
        <v>7.5</v>
      </c>
      <c r="P3639">
        <f xml:space="preserve"> IF(Stock_Info[[#This Row],[Close Price]] &gt; Stock_Info[[#This Row],[Open Price]], 1, 0)</f>
        <v>1</v>
      </c>
      <c r="Q3639" t="str">
        <f>IF(AND(Stock_Info[[#This Row],[% Deli. Qty to Traded Qty]]&gt;80,Stock_Info[[#This Row],[No. of Trades]]&lt;3000),"Unusual Day","")</f>
        <v/>
      </c>
      <c r="R3639" t="str">
        <f>IF(AND(Stock_Info[[#This Row],[Spread High-Low]] &lt; 10, Stock_Info[[#This Row],[% Deli. Qty to Traded Qty]] &gt; 90), "Good Day", "")</f>
        <v/>
      </c>
    </row>
    <row r="3640" spans="1:18">
      <c r="A3640" t="s">
        <v>54</v>
      </c>
      <c r="B3640" s="1">
        <v>45705</v>
      </c>
      <c r="C3640" s="1" t="str">
        <f>"WEEK" &amp;" " &amp;  INT((DAY(Stock_Info[[#This Row],[Date]])+WEEKDAY(DATE(YEAR(Stock_Info[[#This Row],[Date]]),MONTH(Stock_Info[[#This Row],[Date]]),1))-1)/7)+1</f>
        <v>WEEK 4</v>
      </c>
      <c r="D3640" s="12">
        <v>1686.05</v>
      </c>
      <c r="E3640" s="12">
        <v>1720</v>
      </c>
      <c r="F3640" s="12">
        <v>1681.05</v>
      </c>
      <c r="G3640" s="12">
        <v>1717.25</v>
      </c>
      <c r="H3640" s="12">
        <v>1700.686508193859</v>
      </c>
      <c r="I3640">
        <v>200455</v>
      </c>
      <c r="J3640">
        <v>11643</v>
      </c>
      <c r="K3640" s="12">
        <v>340911114</v>
      </c>
      <c r="L3640">
        <v>109036</v>
      </c>
      <c r="M3640">
        <v>54.39</v>
      </c>
      <c r="N3640">
        <v>38.950000000000003</v>
      </c>
      <c r="O3640">
        <v>31.2</v>
      </c>
      <c r="P3640">
        <f xml:space="preserve"> IF(Stock_Info[[#This Row],[Close Price]] &gt; Stock_Info[[#This Row],[Open Price]], 1, 0)</f>
        <v>1</v>
      </c>
      <c r="Q3640" t="str">
        <f>IF(AND(Stock_Info[[#This Row],[% Deli. Qty to Traded Qty]]&gt;80,Stock_Info[[#This Row],[No. of Trades]]&lt;3000),"Unusual Day","")</f>
        <v/>
      </c>
      <c r="R3640" t="str">
        <f>IF(AND(Stock_Info[[#This Row],[Spread High-Low]] &lt; 10, Stock_Info[[#This Row],[% Deli. Qty to Traded Qty]] &gt; 90), "Good Day", "")</f>
        <v/>
      </c>
    </row>
    <row r="3641" spans="1:18">
      <c r="A3641" t="s">
        <v>54</v>
      </c>
      <c r="B3641" s="1">
        <v>45702</v>
      </c>
      <c r="C3641" s="1" t="str">
        <f>"WEEK" &amp;" " &amp;  INT((DAY(Stock_Info[[#This Row],[Date]])+WEEKDAY(DATE(YEAR(Stock_Info[[#This Row],[Date]]),MONTH(Stock_Info[[#This Row],[Date]]),1))-1)/7)+1</f>
        <v>WEEK 3</v>
      </c>
      <c r="D3641" s="12">
        <v>1700.05</v>
      </c>
      <c r="E3641" s="12">
        <v>1700.35</v>
      </c>
      <c r="F3641" s="12">
        <v>1679.55</v>
      </c>
      <c r="G3641" s="12">
        <v>1695</v>
      </c>
      <c r="H3641" s="12">
        <v>1688.2511703550583</v>
      </c>
      <c r="I3641">
        <v>460544</v>
      </c>
      <c r="J3641">
        <v>10660</v>
      </c>
      <c r="K3641" s="12">
        <v>777513947</v>
      </c>
      <c r="L3641">
        <v>336548</v>
      </c>
      <c r="M3641">
        <v>73.08</v>
      </c>
      <c r="N3641">
        <v>20.8</v>
      </c>
      <c r="O3641">
        <v>-5.05</v>
      </c>
      <c r="P3641">
        <f xml:space="preserve"> IF(Stock_Info[[#This Row],[Close Price]] &gt; Stock_Info[[#This Row],[Open Price]], 1, 0)</f>
        <v>0</v>
      </c>
      <c r="Q3641" t="str">
        <f>IF(AND(Stock_Info[[#This Row],[% Deli. Qty to Traded Qty]]&gt;80,Stock_Info[[#This Row],[No. of Trades]]&lt;3000),"Unusual Day","")</f>
        <v/>
      </c>
      <c r="R3641" t="str">
        <f>IF(AND(Stock_Info[[#This Row],[Spread High-Low]] &lt; 10, Stock_Info[[#This Row],[% Deli. Qty to Traded Qty]] &gt; 90), "Good Day", "")</f>
        <v/>
      </c>
    </row>
    <row r="3642" spans="1:18">
      <c r="A3642" t="s">
        <v>54</v>
      </c>
      <c r="B3642" s="1">
        <v>45701</v>
      </c>
      <c r="C3642" s="1" t="str">
        <f>"WEEK" &amp;" " &amp;  INT((DAY(Stock_Info[[#This Row],[Date]])+WEEKDAY(DATE(YEAR(Stock_Info[[#This Row],[Date]]),MONTH(Stock_Info[[#This Row],[Date]]),1))-1)/7)+1</f>
        <v>WEEK 3</v>
      </c>
      <c r="D3642" s="12">
        <v>1699.95</v>
      </c>
      <c r="E3642" s="12">
        <v>1714</v>
      </c>
      <c r="F3642" s="12">
        <v>1693.65</v>
      </c>
      <c r="G3642" s="12">
        <v>1697.75</v>
      </c>
      <c r="H3642" s="12">
        <v>1703.7727364507739</v>
      </c>
      <c r="I3642">
        <v>84193</v>
      </c>
      <c r="J3642">
        <v>6024</v>
      </c>
      <c r="K3642" s="12">
        <v>143445738</v>
      </c>
      <c r="L3642">
        <v>37170</v>
      </c>
      <c r="M3642">
        <v>44.15</v>
      </c>
      <c r="N3642">
        <v>20.350000000000001</v>
      </c>
      <c r="O3642">
        <v>-2.2000000000000002</v>
      </c>
      <c r="P3642">
        <f xml:space="preserve"> IF(Stock_Info[[#This Row],[Close Price]] &gt; Stock_Info[[#This Row],[Open Price]], 1, 0)</f>
        <v>0</v>
      </c>
      <c r="Q3642" t="str">
        <f>IF(AND(Stock_Info[[#This Row],[% Deli. Qty to Traded Qty]]&gt;80,Stock_Info[[#This Row],[No. of Trades]]&lt;3000),"Unusual Day","")</f>
        <v/>
      </c>
      <c r="R3642" t="str">
        <f>IF(AND(Stock_Info[[#This Row],[Spread High-Low]] &lt; 10, Stock_Info[[#This Row],[% Deli. Qty to Traded Qty]] &gt; 90), "Good Day", "")</f>
        <v/>
      </c>
    </row>
    <row r="3643" spans="1:18">
      <c r="A3643" t="s">
        <v>54</v>
      </c>
      <c r="B3643" s="1">
        <v>45700</v>
      </c>
      <c r="C3643" s="1" t="str">
        <f>"WEEK" &amp;" " &amp;  INT((DAY(Stock_Info[[#This Row],[Date]])+WEEKDAY(DATE(YEAR(Stock_Info[[#This Row],[Date]]),MONTH(Stock_Info[[#This Row],[Date]]),1))-1)/7)+1</f>
        <v>WEEK 3</v>
      </c>
      <c r="D3643" s="12">
        <v>1691</v>
      </c>
      <c r="E3643" s="12">
        <v>1711.6</v>
      </c>
      <c r="F3643" s="12">
        <v>1681.55</v>
      </c>
      <c r="G3643" s="12">
        <v>1707.05</v>
      </c>
      <c r="H3643" s="12">
        <v>1693.9523464294678</v>
      </c>
      <c r="I3643">
        <v>143452</v>
      </c>
      <c r="J3643">
        <v>5676</v>
      </c>
      <c r="K3643" s="12">
        <v>243000852</v>
      </c>
      <c r="L3643">
        <v>93144</v>
      </c>
      <c r="M3643">
        <v>64.930000000000007</v>
      </c>
      <c r="N3643">
        <v>30.05</v>
      </c>
      <c r="O3643">
        <v>16.05</v>
      </c>
      <c r="P3643">
        <f xml:space="preserve"> IF(Stock_Info[[#This Row],[Close Price]] &gt; Stock_Info[[#This Row],[Open Price]], 1, 0)</f>
        <v>1</v>
      </c>
      <c r="Q3643" t="str">
        <f>IF(AND(Stock_Info[[#This Row],[% Deli. Qty to Traded Qty]]&gt;80,Stock_Info[[#This Row],[No. of Trades]]&lt;3000),"Unusual Day","")</f>
        <v/>
      </c>
      <c r="R3643" t="str">
        <f>IF(AND(Stock_Info[[#This Row],[Spread High-Low]] &lt; 10, Stock_Info[[#This Row],[% Deli. Qty to Traded Qty]] &gt; 90), "Good Day", "")</f>
        <v/>
      </c>
    </row>
    <row r="3644" spans="1:18">
      <c r="A3644" t="s">
        <v>54</v>
      </c>
      <c r="B3644" s="1">
        <v>45699</v>
      </c>
      <c r="C3644" s="1" t="str">
        <f>"WEEK" &amp;" " &amp;  INT((DAY(Stock_Info[[#This Row],[Date]])+WEEKDAY(DATE(YEAR(Stock_Info[[#This Row],[Date]]),MONTH(Stock_Info[[#This Row],[Date]]),1))-1)/7)+1</f>
        <v>WEEK 3</v>
      </c>
      <c r="D3644" s="12">
        <v>1706</v>
      </c>
      <c r="E3644" s="12">
        <v>1710.55</v>
      </c>
      <c r="F3644" s="12">
        <v>1688.2</v>
      </c>
      <c r="G3644" s="12">
        <v>1699.9</v>
      </c>
      <c r="H3644" s="12">
        <v>1700.6588459099555</v>
      </c>
      <c r="I3644">
        <v>395827</v>
      </c>
      <c r="J3644">
        <v>10715</v>
      </c>
      <c r="K3644" s="12">
        <v>673166689</v>
      </c>
      <c r="L3644">
        <v>144616</v>
      </c>
      <c r="M3644">
        <v>36.54</v>
      </c>
      <c r="N3644">
        <v>22.35</v>
      </c>
      <c r="O3644">
        <v>-6.1</v>
      </c>
      <c r="P3644">
        <f xml:space="preserve"> IF(Stock_Info[[#This Row],[Close Price]] &gt; Stock_Info[[#This Row],[Open Price]], 1, 0)</f>
        <v>0</v>
      </c>
      <c r="Q3644" t="str">
        <f>IF(AND(Stock_Info[[#This Row],[% Deli. Qty to Traded Qty]]&gt;80,Stock_Info[[#This Row],[No. of Trades]]&lt;3000),"Unusual Day","")</f>
        <v/>
      </c>
      <c r="R3644" t="str">
        <f>IF(AND(Stock_Info[[#This Row],[Spread High-Low]] &lt; 10, Stock_Info[[#This Row],[% Deli. Qty to Traded Qty]] &gt; 90), "Good Day", "")</f>
        <v/>
      </c>
    </row>
    <row r="3645" spans="1:18">
      <c r="A3645" t="s">
        <v>54</v>
      </c>
      <c r="B3645" s="1">
        <v>45698</v>
      </c>
      <c r="C3645" s="1" t="str">
        <f>"WEEK" &amp;" " &amp;  INT((DAY(Stock_Info[[#This Row],[Date]])+WEEKDAY(DATE(YEAR(Stock_Info[[#This Row],[Date]]),MONTH(Stock_Info[[#This Row],[Date]]),1))-1)/7)+1</f>
        <v>WEEK 3</v>
      </c>
      <c r="D3645" s="12">
        <v>1715.3</v>
      </c>
      <c r="E3645" s="12">
        <v>1723.75</v>
      </c>
      <c r="F3645" s="12">
        <v>1708.9</v>
      </c>
      <c r="G3645" s="12">
        <v>1715.4</v>
      </c>
      <c r="H3645" s="12">
        <v>1714.9771624111609</v>
      </c>
      <c r="I3645">
        <v>189950</v>
      </c>
      <c r="J3645">
        <v>7676</v>
      </c>
      <c r="K3645" s="12">
        <v>325759912</v>
      </c>
      <c r="L3645">
        <v>85524</v>
      </c>
      <c r="M3645">
        <v>45.02</v>
      </c>
      <c r="N3645">
        <v>14.85</v>
      </c>
      <c r="O3645">
        <v>0.1</v>
      </c>
      <c r="P3645">
        <f xml:space="preserve"> IF(Stock_Info[[#This Row],[Close Price]] &gt; Stock_Info[[#This Row],[Open Price]], 1, 0)</f>
        <v>1</v>
      </c>
      <c r="Q3645" t="str">
        <f>IF(AND(Stock_Info[[#This Row],[% Deli. Qty to Traded Qty]]&gt;80,Stock_Info[[#This Row],[No. of Trades]]&lt;3000),"Unusual Day","")</f>
        <v/>
      </c>
      <c r="R3645" t="str">
        <f>IF(AND(Stock_Info[[#This Row],[Spread High-Low]] &lt; 10, Stock_Info[[#This Row],[% Deli. Qty to Traded Qty]] &gt; 90), "Good Day", "")</f>
        <v/>
      </c>
    </row>
    <row r="3646" spans="1:18">
      <c r="A3646" t="s">
        <v>54</v>
      </c>
      <c r="B3646" s="1">
        <v>45695</v>
      </c>
      <c r="C3646" s="1" t="str">
        <f>"WEEK" &amp;" " &amp;  INT((DAY(Stock_Info[[#This Row],[Date]])+WEEKDAY(DATE(YEAR(Stock_Info[[#This Row],[Date]]),MONTH(Stock_Info[[#This Row],[Date]]),1))-1)/7)+1</f>
        <v>WEEK 2</v>
      </c>
      <c r="D3646" s="12">
        <v>1750.55</v>
      </c>
      <c r="E3646" s="12">
        <v>1767.4</v>
      </c>
      <c r="F3646" s="12">
        <v>1725.1</v>
      </c>
      <c r="G3646" s="12">
        <v>1732.1</v>
      </c>
      <c r="H3646" s="12">
        <v>1742.4402393304395</v>
      </c>
      <c r="I3646">
        <v>368361</v>
      </c>
      <c r="J3646">
        <v>14035</v>
      </c>
      <c r="K3646" s="12">
        <v>641847029</v>
      </c>
      <c r="L3646">
        <v>235096</v>
      </c>
      <c r="M3646">
        <v>63.82</v>
      </c>
      <c r="N3646">
        <v>42.3</v>
      </c>
      <c r="O3646">
        <v>-18.45</v>
      </c>
      <c r="P3646">
        <f xml:space="preserve"> IF(Stock_Info[[#This Row],[Close Price]] &gt; Stock_Info[[#This Row],[Open Price]], 1, 0)</f>
        <v>0</v>
      </c>
      <c r="Q3646" t="str">
        <f>IF(AND(Stock_Info[[#This Row],[% Deli. Qty to Traded Qty]]&gt;80,Stock_Info[[#This Row],[No. of Trades]]&lt;3000),"Unusual Day","")</f>
        <v/>
      </c>
      <c r="R3646" t="str">
        <f>IF(AND(Stock_Info[[#This Row],[Spread High-Low]] &lt; 10, Stock_Info[[#This Row],[% Deli. Qty to Traded Qty]] &gt; 90), "Good Day", "")</f>
        <v/>
      </c>
    </row>
    <row r="3647" spans="1:18">
      <c r="A3647" t="s">
        <v>54</v>
      </c>
      <c r="B3647" s="1">
        <v>45694</v>
      </c>
      <c r="C3647" s="1" t="str">
        <f>"WEEK" &amp;" " &amp;  INT((DAY(Stock_Info[[#This Row],[Date]])+WEEKDAY(DATE(YEAR(Stock_Info[[#This Row],[Date]]),MONTH(Stock_Info[[#This Row],[Date]]),1))-1)/7)+1</f>
        <v>WEEK 2</v>
      </c>
      <c r="D3647" s="12">
        <v>1735.35</v>
      </c>
      <c r="E3647" s="12">
        <v>1747.45</v>
      </c>
      <c r="F3647" s="12">
        <v>1724.05</v>
      </c>
      <c r="G3647" s="12">
        <v>1744.7</v>
      </c>
      <c r="H3647" s="12">
        <v>1733.6587845769498</v>
      </c>
      <c r="I3647">
        <v>166115</v>
      </c>
      <c r="J3647">
        <v>4696</v>
      </c>
      <c r="K3647" s="12">
        <v>287986729</v>
      </c>
      <c r="L3647">
        <v>108045</v>
      </c>
      <c r="M3647">
        <v>65.040000000000006</v>
      </c>
      <c r="N3647">
        <v>23.4</v>
      </c>
      <c r="O3647">
        <v>9.35</v>
      </c>
      <c r="P3647">
        <f xml:space="preserve"> IF(Stock_Info[[#This Row],[Close Price]] &gt; Stock_Info[[#This Row],[Open Price]], 1, 0)</f>
        <v>1</v>
      </c>
      <c r="Q3647" t="str">
        <f>IF(AND(Stock_Info[[#This Row],[% Deli. Qty to Traded Qty]]&gt;80,Stock_Info[[#This Row],[No. of Trades]]&lt;3000),"Unusual Day","")</f>
        <v/>
      </c>
      <c r="R3647" t="str">
        <f>IF(AND(Stock_Info[[#This Row],[Spread High-Low]] &lt; 10, Stock_Info[[#This Row],[% Deli. Qty to Traded Qty]] &gt; 90), "Good Day", "")</f>
        <v/>
      </c>
    </row>
    <row r="3648" spans="1:18">
      <c r="A3648" t="s">
        <v>54</v>
      </c>
      <c r="B3648" s="1">
        <v>45693</v>
      </c>
      <c r="C3648" s="1" t="str">
        <f>"WEEK" &amp;" " &amp;  INT((DAY(Stock_Info[[#This Row],[Date]])+WEEKDAY(DATE(YEAR(Stock_Info[[#This Row],[Date]]),MONTH(Stock_Info[[#This Row],[Date]]),1))-1)/7)+1</f>
        <v>WEEK 2</v>
      </c>
      <c r="D3648" s="12">
        <v>1731.05</v>
      </c>
      <c r="E3648" s="12">
        <v>1744</v>
      </c>
      <c r="F3648" s="12">
        <v>1718.7</v>
      </c>
      <c r="G3648" s="12">
        <v>1737.5</v>
      </c>
      <c r="H3648" s="12">
        <v>1731.9883167290327</v>
      </c>
      <c r="I3648">
        <v>229559</v>
      </c>
      <c r="J3648">
        <v>11248</v>
      </c>
      <c r="K3648" s="12">
        <v>397593506</v>
      </c>
      <c r="L3648">
        <v>121272</v>
      </c>
      <c r="M3648">
        <v>52.83</v>
      </c>
      <c r="N3648">
        <v>25.3</v>
      </c>
      <c r="O3648">
        <v>6.45</v>
      </c>
      <c r="P3648">
        <f xml:space="preserve"> IF(Stock_Info[[#This Row],[Close Price]] &gt; Stock_Info[[#This Row],[Open Price]], 1, 0)</f>
        <v>1</v>
      </c>
      <c r="Q3648" t="str">
        <f>IF(AND(Stock_Info[[#This Row],[% Deli. Qty to Traded Qty]]&gt;80,Stock_Info[[#This Row],[No. of Trades]]&lt;3000),"Unusual Day","")</f>
        <v/>
      </c>
      <c r="R3648" t="str">
        <f>IF(AND(Stock_Info[[#This Row],[Spread High-Low]] &lt; 10, Stock_Info[[#This Row],[% Deli. Qty to Traded Qty]] &gt; 90), "Good Day", "")</f>
        <v/>
      </c>
    </row>
    <row r="3649" spans="1:18">
      <c r="A3649" t="s">
        <v>54</v>
      </c>
      <c r="B3649" s="1">
        <v>45692</v>
      </c>
      <c r="C3649" s="1" t="str">
        <f>"WEEK" &amp;" " &amp;  INT((DAY(Stock_Info[[#This Row],[Date]])+WEEKDAY(DATE(YEAR(Stock_Info[[#This Row],[Date]]),MONTH(Stock_Info[[#This Row],[Date]]),1))-1)/7)+1</f>
        <v>WEEK 2</v>
      </c>
      <c r="D3649" s="12">
        <v>1690</v>
      </c>
      <c r="E3649" s="12">
        <v>1726</v>
      </c>
      <c r="F3649" s="12">
        <v>1680.2</v>
      </c>
      <c r="G3649" s="12">
        <v>1722.25</v>
      </c>
      <c r="H3649" s="12">
        <v>1708.2479257779457</v>
      </c>
      <c r="I3649">
        <v>333378</v>
      </c>
      <c r="J3649">
        <v>16030</v>
      </c>
      <c r="K3649" s="12">
        <v>569492277</v>
      </c>
      <c r="L3649">
        <v>132631</v>
      </c>
      <c r="M3649">
        <v>39.78</v>
      </c>
      <c r="N3649">
        <v>45.8</v>
      </c>
      <c r="O3649">
        <v>32.25</v>
      </c>
      <c r="P3649">
        <f xml:space="preserve"> IF(Stock_Info[[#This Row],[Close Price]] &gt; Stock_Info[[#This Row],[Open Price]], 1, 0)</f>
        <v>1</v>
      </c>
      <c r="Q3649" t="str">
        <f>IF(AND(Stock_Info[[#This Row],[% Deli. Qty to Traded Qty]]&gt;80,Stock_Info[[#This Row],[No. of Trades]]&lt;3000),"Unusual Day","")</f>
        <v/>
      </c>
      <c r="R3649" t="str">
        <f>IF(AND(Stock_Info[[#This Row],[Spread High-Low]] &lt; 10, Stock_Info[[#This Row],[% Deli. Qty to Traded Qty]] &gt; 90), "Good Day", "")</f>
        <v/>
      </c>
    </row>
    <row r="3650" spans="1:18">
      <c r="A3650" t="s">
        <v>54</v>
      </c>
      <c r="B3650" s="1">
        <v>45691</v>
      </c>
      <c r="C3650" s="1" t="str">
        <f>"WEEK" &amp;" " &amp;  INT((DAY(Stock_Info[[#This Row],[Date]])+WEEKDAY(DATE(YEAR(Stock_Info[[#This Row],[Date]]),MONTH(Stock_Info[[#This Row],[Date]]),1))-1)/7)+1</f>
        <v>WEEK 2</v>
      </c>
      <c r="D3650" s="12">
        <v>1670</v>
      </c>
      <c r="E3650" s="12">
        <v>1686.65</v>
      </c>
      <c r="F3650" s="12">
        <v>1665.05</v>
      </c>
      <c r="G3650" s="12">
        <v>1680.15</v>
      </c>
      <c r="H3650" s="12">
        <v>1680.4802662658365</v>
      </c>
      <c r="I3650">
        <v>116425</v>
      </c>
      <c r="J3650">
        <v>4705</v>
      </c>
      <c r="K3650" s="12">
        <v>195649915</v>
      </c>
      <c r="L3650">
        <v>51886</v>
      </c>
      <c r="M3650">
        <v>44.57</v>
      </c>
      <c r="N3650">
        <v>21.6</v>
      </c>
      <c r="O3650">
        <v>10.15</v>
      </c>
      <c r="P3650">
        <f xml:space="preserve"> IF(Stock_Info[[#This Row],[Close Price]] &gt; Stock_Info[[#This Row],[Open Price]], 1, 0)</f>
        <v>1</v>
      </c>
      <c r="Q3650" t="str">
        <f>IF(AND(Stock_Info[[#This Row],[% Deli. Qty to Traded Qty]]&gt;80,Stock_Info[[#This Row],[No. of Trades]]&lt;3000),"Unusual Day","")</f>
        <v/>
      </c>
      <c r="R3650" t="str">
        <f>IF(AND(Stock_Info[[#This Row],[Spread High-Low]] &lt; 10, Stock_Info[[#This Row],[% Deli. Qty to Traded Qty]] &gt; 90), "Good Day", "")</f>
        <v/>
      </c>
    </row>
    <row r="3651" spans="1:18">
      <c r="A3651" t="s">
        <v>54</v>
      </c>
      <c r="B3651" s="1">
        <v>45689</v>
      </c>
      <c r="C3651" s="1" t="str">
        <f>"WEEK" &amp;" " &amp;  INT((DAY(Stock_Info[[#This Row],[Date]])+WEEKDAY(DATE(YEAR(Stock_Info[[#This Row],[Date]]),MONTH(Stock_Info[[#This Row],[Date]]),1))-1)/7)+1</f>
        <v>WEEK 2</v>
      </c>
      <c r="D3651" s="12">
        <v>1697.05</v>
      </c>
      <c r="E3651" s="12">
        <v>1712.6</v>
      </c>
      <c r="F3651" s="12">
        <v>1676.25</v>
      </c>
      <c r="G3651" s="12">
        <v>1689.85</v>
      </c>
      <c r="H3651" s="12">
        <v>1694.2765820269733</v>
      </c>
      <c r="I3651">
        <v>246614</v>
      </c>
      <c r="J3651">
        <v>10840</v>
      </c>
      <c r="K3651" s="12">
        <v>417832325</v>
      </c>
      <c r="N3651">
        <v>36.35</v>
      </c>
      <c r="O3651">
        <v>-7.2</v>
      </c>
      <c r="P3651">
        <f xml:space="preserve"> IF(Stock_Info[[#This Row],[Close Price]] &gt; Stock_Info[[#This Row],[Open Price]], 1, 0)</f>
        <v>0</v>
      </c>
      <c r="Q3651" t="str">
        <f>IF(AND(Stock_Info[[#This Row],[% Deli. Qty to Traded Qty]]&gt;80,Stock_Info[[#This Row],[No. of Trades]]&lt;3000),"Unusual Day","")</f>
        <v/>
      </c>
      <c r="R3651" t="str">
        <f>IF(AND(Stock_Info[[#This Row],[Spread High-Low]] &lt; 10, Stock_Info[[#This Row],[% Deli. Qty to Traded Qty]] &gt; 90), "Good Day", "")</f>
        <v/>
      </c>
    </row>
    <row r="3652" spans="1:18">
      <c r="A3652" t="s">
        <v>54</v>
      </c>
      <c r="B3652" s="1">
        <v>45688</v>
      </c>
      <c r="C3652" s="1" t="str">
        <f>"WEEK" &amp;" " &amp;  INT((DAY(Stock_Info[[#This Row],[Date]])+WEEKDAY(DATE(YEAR(Stock_Info[[#This Row],[Date]]),MONTH(Stock_Info[[#This Row],[Date]]),1))-1)/7)+1</f>
        <v>WEEK 5</v>
      </c>
      <c r="D3652" s="12">
        <v>1688.95</v>
      </c>
      <c r="E3652" s="12">
        <v>1703.75</v>
      </c>
      <c r="F3652" s="12">
        <v>1684.05</v>
      </c>
      <c r="G3652" s="12">
        <v>1699.25</v>
      </c>
      <c r="H3652" s="12">
        <v>1691.4916796503128</v>
      </c>
      <c r="I3652">
        <v>1956949</v>
      </c>
      <c r="J3652">
        <v>13427</v>
      </c>
      <c r="K3652" s="12">
        <v>3310162951</v>
      </c>
      <c r="L3652">
        <v>1813256</v>
      </c>
      <c r="M3652">
        <v>92.66</v>
      </c>
      <c r="N3652">
        <v>19.7</v>
      </c>
      <c r="O3652">
        <v>10.3</v>
      </c>
      <c r="P3652">
        <f xml:space="preserve"> IF(Stock_Info[[#This Row],[Close Price]] &gt; Stock_Info[[#This Row],[Open Price]], 1, 0)</f>
        <v>1</v>
      </c>
      <c r="Q3652" t="str">
        <f>IF(AND(Stock_Info[[#This Row],[% Deli. Qty to Traded Qty]]&gt;80,Stock_Info[[#This Row],[No. of Trades]]&lt;3000),"Unusual Day","")</f>
        <v/>
      </c>
      <c r="R3652" t="str">
        <f>IF(AND(Stock_Info[[#This Row],[Spread High-Low]] &lt; 10, Stock_Info[[#This Row],[% Deli. Qty to Traded Qty]] &gt; 90), "Good Day", "")</f>
        <v/>
      </c>
    </row>
    <row r="3653" spans="1:18">
      <c r="A3653" t="s">
        <v>54</v>
      </c>
      <c r="B3653" s="1">
        <v>45687</v>
      </c>
      <c r="C3653" s="1" t="str">
        <f>"WEEK" &amp;" " &amp;  INT((DAY(Stock_Info[[#This Row],[Date]])+WEEKDAY(DATE(YEAR(Stock_Info[[#This Row],[Date]]),MONTH(Stock_Info[[#This Row],[Date]]),1))-1)/7)+1</f>
        <v>WEEK 5</v>
      </c>
      <c r="D3653" s="12">
        <v>1677.35</v>
      </c>
      <c r="E3653" s="12">
        <v>1696.3</v>
      </c>
      <c r="F3653" s="12">
        <v>1673.55</v>
      </c>
      <c r="G3653" s="12">
        <v>1692.1</v>
      </c>
      <c r="H3653" s="12">
        <v>1684.715480036499</v>
      </c>
      <c r="I3653">
        <v>81098</v>
      </c>
      <c r="J3653">
        <v>5265</v>
      </c>
      <c r="K3653" s="12">
        <v>136627056</v>
      </c>
      <c r="L3653">
        <v>26869</v>
      </c>
      <c r="M3653">
        <v>33.130000000000003</v>
      </c>
      <c r="N3653">
        <v>22.75</v>
      </c>
      <c r="O3653">
        <v>14.75</v>
      </c>
      <c r="P3653">
        <f xml:space="preserve"> IF(Stock_Info[[#This Row],[Close Price]] &gt; Stock_Info[[#This Row],[Open Price]], 1, 0)</f>
        <v>1</v>
      </c>
      <c r="Q3653" t="str">
        <f>IF(AND(Stock_Info[[#This Row],[% Deli. Qty to Traded Qty]]&gt;80,Stock_Info[[#This Row],[No. of Trades]]&lt;3000),"Unusual Day","")</f>
        <v/>
      </c>
      <c r="R3653" t="str">
        <f>IF(AND(Stock_Info[[#This Row],[Spread High-Low]] &lt; 10, Stock_Info[[#This Row],[% Deli. Qty to Traded Qty]] &gt; 90), "Good Day", "")</f>
        <v/>
      </c>
    </row>
    <row r="3654" spans="1:18">
      <c r="A3654" t="s">
        <v>54</v>
      </c>
      <c r="B3654" s="1">
        <v>45686</v>
      </c>
      <c r="C3654" s="1" t="str">
        <f>"WEEK" &amp;" " &amp;  INT((DAY(Stock_Info[[#This Row],[Date]])+WEEKDAY(DATE(YEAR(Stock_Info[[#This Row],[Date]]),MONTH(Stock_Info[[#This Row],[Date]]),1))-1)/7)+1</f>
        <v>WEEK 5</v>
      </c>
      <c r="D3654" s="12">
        <v>1675</v>
      </c>
      <c r="E3654" s="12">
        <v>1681.3</v>
      </c>
      <c r="F3654" s="12">
        <v>1668.85</v>
      </c>
      <c r="G3654" s="12">
        <v>1677.1</v>
      </c>
      <c r="H3654" s="12">
        <v>1675.0249606988996</v>
      </c>
      <c r="I3654">
        <v>166662</v>
      </c>
      <c r="J3654">
        <v>7429</v>
      </c>
      <c r="K3654" s="12">
        <v>279163010</v>
      </c>
      <c r="L3654">
        <v>79530</v>
      </c>
      <c r="M3654">
        <v>47.72</v>
      </c>
      <c r="N3654">
        <v>12.45</v>
      </c>
      <c r="O3654">
        <v>2.1</v>
      </c>
      <c r="P3654">
        <f xml:space="preserve"> IF(Stock_Info[[#This Row],[Close Price]] &gt; Stock_Info[[#This Row],[Open Price]], 1, 0)</f>
        <v>1</v>
      </c>
      <c r="Q3654" t="str">
        <f>IF(AND(Stock_Info[[#This Row],[% Deli. Qty to Traded Qty]]&gt;80,Stock_Info[[#This Row],[No. of Trades]]&lt;3000),"Unusual Day","")</f>
        <v/>
      </c>
      <c r="R3654" t="str">
        <f>IF(AND(Stock_Info[[#This Row],[Spread High-Low]] &lt; 10, Stock_Info[[#This Row],[% Deli. Qty to Traded Qty]] &gt; 90), "Good Day", "")</f>
        <v/>
      </c>
    </row>
    <row r="3655" spans="1:18">
      <c r="A3655" t="s">
        <v>54</v>
      </c>
      <c r="B3655" s="1">
        <v>45685</v>
      </c>
      <c r="C3655" s="1" t="str">
        <f>"WEEK" &amp;" " &amp;  INT((DAY(Stock_Info[[#This Row],[Date]])+WEEKDAY(DATE(YEAR(Stock_Info[[#This Row],[Date]]),MONTH(Stock_Info[[#This Row],[Date]]),1))-1)/7)+1</f>
        <v>WEEK 5</v>
      </c>
      <c r="D3655" s="12">
        <v>1644</v>
      </c>
      <c r="E3655" s="12">
        <v>1684</v>
      </c>
      <c r="F3655" s="12">
        <v>1644</v>
      </c>
      <c r="G3655" s="12">
        <v>1670.55</v>
      </c>
      <c r="H3655" s="12">
        <v>1669.528801794557</v>
      </c>
      <c r="I3655">
        <v>425286</v>
      </c>
      <c r="J3655">
        <v>14794</v>
      </c>
      <c r="K3655" s="12">
        <v>710027226</v>
      </c>
      <c r="L3655">
        <v>76570</v>
      </c>
      <c r="M3655">
        <v>18</v>
      </c>
      <c r="N3655">
        <v>40</v>
      </c>
      <c r="O3655">
        <v>26.55</v>
      </c>
      <c r="P3655">
        <f xml:space="preserve"> IF(Stock_Info[[#This Row],[Close Price]] &gt; Stock_Info[[#This Row],[Open Price]], 1, 0)</f>
        <v>1</v>
      </c>
      <c r="Q3655" t="str">
        <f>IF(AND(Stock_Info[[#This Row],[% Deli. Qty to Traded Qty]]&gt;80,Stock_Info[[#This Row],[No. of Trades]]&lt;3000),"Unusual Day","")</f>
        <v/>
      </c>
      <c r="R3655" t="str">
        <f>IF(AND(Stock_Info[[#This Row],[Spread High-Low]] &lt; 10, Stock_Info[[#This Row],[% Deli. Qty to Traded Qty]] &gt; 90), "Good Day", "")</f>
        <v/>
      </c>
    </row>
    <row r="3656" spans="1:18">
      <c r="A3656" t="s">
        <v>54</v>
      </c>
      <c r="B3656" s="1">
        <v>45684</v>
      </c>
      <c r="C3656" s="1" t="str">
        <f>"WEEK" &amp;" " &amp;  INT((DAY(Stock_Info[[#This Row],[Date]])+WEEKDAY(DATE(YEAR(Stock_Info[[#This Row],[Date]]),MONTH(Stock_Info[[#This Row],[Date]]),1))-1)/7)+1</f>
        <v>WEEK 5</v>
      </c>
      <c r="D3656" s="12">
        <v>1640</v>
      </c>
      <c r="E3656" s="12">
        <v>1641.6</v>
      </c>
      <c r="F3656" s="12">
        <v>1626.4</v>
      </c>
      <c r="G3656" s="12">
        <v>1629.7</v>
      </c>
      <c r="H3656" s="12">
        <v>1632.9594230173393</v>
      </c>
      <c r="I3656">
        <v>87143</v>
      </c>
      <c r="J3656">
        <v>4684</v>
      </c>
      <c r="K3656" s="12">
        <v>142300983</v>
      </c>
      <c r="L3656">
        <v>48960</v>
      </c>
      <c r="M3656">
        <v>56.18</v>
      </c>
      <c r="N3656">
        <v>15.2</v>
      </c>
      <c r="O3656">
        <v>-10.3</v>
      </c>
      <c r="P3656">
        <f xml:space="preserve"> IF(Stock_Info[[#This Row],[Close Price]] &gt; Stock_Info[[#This Row],[Open Price]], 1, 0)</f>
        <v>0</v>
      </c>
      <c r="Q3656" t="str">
        <f>IF(AND(Stock_Info[[#This Row],[% Deli. Qty to Traded Qty]]&gt;80,Stock_Info[[#This Row],[No. of Trades]]&lt;3000),"Unusual Day","")</f>
        <v/>
      </c>
      <c r="R3656" t="str">
        <f>IF(AND(Stock_Info[[#This Row],[Spread High-Low]] &lt; 10, Stock_Info[[#This Row],[% Deli. Qty to Traded Qty]] &gt; 90), "Good Day", "")</f>
        <v/>
      </c>
    </row>
    <row r="3657" spans="1:18">
      <c r="A3657" t="s">
        <v>54</v>
      </c>
      <c r="B3657" s="1">
        <v>45681</v>
      </c>
      <c r="C3657" s="1" t="str">
        <f>"WEEK" &amp;" " &amp;  INT((DAY(Stock_Info[[#This Row],[Date]])+WEEKDAY(DATE(YEAR(Stock_Info[[#This Row],[Date]]),MONTH(Stock_Info[[#This Row],[Date]]),1))-1)/7)+1</f>
        <v>WEEK 4</v>
      </c>
      <c r="D3657" s="12">
        <v>1663.95</v>
      </c>
      <c r="E3657" s="12">
        <v>1670.65</v>
      </c>
      <c r="F3657" s="12">
        <v>1645</v>
      </c>
      <c r="G3657" s="12">
        <v>1649.55</v>
      </c>
      <c r="H3657" s="12">
        <v>1660.7032239084565</v>
      </c>
      <c r="I3657">
        <v>197152</v>
      </c>
      <c r="J3657">
        <v>15740</v>
      </c>
      <c r="K3657" s="12">
        <v>327410962</v>
      </c>
      <c r="L3657">
        <v>130917</v>
      </c>
      <c r="M3657">
        <v>66.400000000000006</v>
      </c>
      <c r="N3657">
        <v>25.65</v>
      </c>
      <c r="O3657">
        <v>-14.4</v>
      </c>
      <c r="P3657">
        <f xml:space="preserve"> IF(Stock_Info[[#This Row],[Close Price]] &gt; Stock_Info[[#This Row],[Open Price]], 1, 0)</f>
        <v>0</v>
      </c>
      <c r="Q3657" t="str">
        <f>IF(AND(Stock_Info[[#This Row],[% Deli. Qty to Traded Qty]]&gt;80,Stock_Info[[#This Row],[No. of Trades]]&lt;3000),"Unusual Day","")</f>
        <v/>
      </c>
      <c r="R3657" t="str">
        <f>IF(AND(Stock_Info[[#This Row],[Spread High-Low]] &lt; 10, Stock_Info[[#This Row],[% Deli. Qty to Traded Qty]] &gt; 90), "Good Day", "")</f>
        <v/>
      </c>
    </row>
    <row r="3658" spans="1:18">
      <c r="A3658" t="s">
        <v>54</v>
      </c>
      <c r="B3658" s="1">
        <v>45680</v>
      </c>
      <c r="C3658" s="1" t="str">
        <f>"WEEK" &amp;" " &amp;  INT((DAY(Stock_Info[[#This Row],[Date]])+WEEKDAY(DATE(YEAR(Stock_Info[[#This Row],[Date]]),MONTH(Stock_Info[[#This Row],[Date]]),1))-1)/7)+1</f>
        <v>WEEK 4</v>
      </c>
      <c r="D3658" s="12">
        <v>1682.7</v>
      </c>
      <c r="E3658" s="12">
        <v>1685</v>
      </c>
      <c r="F3658" s="12">
        <v>1651.75</v>
      </c>
      <c r="G3658" s="12">
        <v>1664.8</v>
      </c>
      <c r="H3658" s="12">
        <v>1665.7391657688197</v>
      </c>
      <c r="I3658">
        <v>1839586</v>
      </c>
      <c r="J3658">
        <v>25235</v>
      </c>
      <c r="K3658" s="12">
        <v>3064270449</v>
      </c>
      <c r="L3658">
        <v>1692632</v>
      </c>
      <c r="M3658">
        <v>92.01</v>
      </c>
      <c r="N3658">
        <v>33.25</v>
      </c>
      <c r="O3658">
        <v>-17.899999999999999</v>
      </c>
      <c r="P3658">
        <f xml:space="preserve"> IF(Stock_Info[[#This Row],[Close Price]] &gt; Stock_Info[[#This Row],[Open Price]], 1, 0)</f>
        <v>0</v>
      </c>
      <c r="Q3658" t="str">
        <f>IF(AND(Stock_Info[[#This Row],[% Deli. Qty to Traded Qty]]&gt;80,Stock_Info[[#This Row],[No. of Trades]]&lt;3000),"Unusual Day","")</f>
        <v/>
      </c>
      <c r="R3658" t="str">
        <f>IF(AND(Stock_Info[[#This Row],[Spread High-Low]] &lt; 10, Stock_Info[[#This Row],[% Deli. Qty to Traded Qty]] &gt; 90), "Good Day", "")</f>
        <v/>
      </c>
    </row>
    <row r="3659" spans="1:18">
      <c r="A3659" t="s">
        <v>54</v>
      </c>
      <c r="B3659" s="1">
        <v>45679</v>
      </c>
      <c r="C3659" s="1" t="str">
        <f>"WEEK" &amp;" " &amp;  INT((DAY(Stock_Info[[#This Row],[Date]])+WEEKDAY(DATE(YEAR(Stock_Info[[#This Row],[Date]]),MONTH(Stock_Info[[#This Row],[Date]]),1))-1)/7)+1</f>
        <v>WEEK 4</v>
      </c>
      <c r="D3659" s="12">
        <v>1644.95</v>
      </c>
      <c r="E3659" s="12">
        <v>1671.85</v>
      </c>
      <c r="F3659" s="12">
        <v>1625.3</v>
      </c>
      <c r="G3659" s="12">
        <v>1665.05</v>
      </c>
      <c r="H3659" s="12">
        <v>1651.1663293662216</v>
      </c>
      <c r="I3659">
        <v>1337581</v>
      </c>
      <c r="J3659">
        <v>19933</v>
      </c>
      <c r="K3659" s="12">
        <v>2208568710</v>
      </c>
      <c r="L3659">
        <v>1127672</v>
      </c>
      <c r="M3659">
        <v>84.31</v>
      </c>
      <c r="N3659">
        <v>46.55</v>
      </c>
      <c r="O3659">
        <v>20.100000000000001</v>
      </c>
      <c r="P3659">
        <f xml:space="preserve"> IF(Stock_Info[[#This Row],[Close Price]] &gt; Stock_Info[[#This Row],[Open Price]], 1, 0)</f>
        <v>1</v>
      </c>
      <c r="Q3659" t="str">
        <f>IF(AND(Stock_Info[[#This Row],[% Deli. Qty to Traded Qty]]&gt;80,Stock_Info[[#This Row],[No. of Trades]]&lt;3000),"Unusual Day","")</f>
        <v/>
      </c>
      <c r="R3659" t="str">
        <f>IF(AND(Stock_Info[[#This Row],[Spread High-Low]] &lt; 10, Stock_Info[[#This Row],[% Deli. Qty to Traded Qty]] &gt; 90), "Good Day", "")</f>
        <v/>
      </c>
    </row>
    <row r="3660" spans="1:18">
      <c r="A3660" t="s">
        <v>54</v>
      </c>
      <c r="B3660" s="1">
        <v>45678</v>
      </c>
      <c r="C3660" s="1" t="str">
        <f>"WEEK" &amp;" " &amp;  INT((DAY(Stock_Info[[#This Row],[Date]])+WEEKDAY(DATE(YEAR(Stock_Info[[#This Row],[Date]]),MONTH(Stock_Info[[#This Row],[Date]]),1))-1)/7)+1</f>
        <v>WEEK 4</v>
      </c>
      <c r="D3660" s="12">
        <v>1660</v>
      </c>
      <c r="E3660" s="12">
        <v>1660.45</v>
      </c>
      <c r="F3660" s="12">
        <v>1632.75</v>
      </c>
      <c r="G3660" s="12">
        <v>1641.75</v>
      </c>
      <c r="H3660" s="12">
        <v>1645.2454760821208</v>
      </c>
      <c r="I3660">
        <v>1175585</v>
      </c>
      <c r="J3660">
        <v>36218</v>
      </c>
      <c r="K3660" s="12">
        <v>1934125903</v>
      </c>
      <c r="L3660">
        <v>255093</v>
      </c>
      <c r="M3660">
        <v>21.7</v>
      </c>
      <c r="N3660">
        <v>27.7</v>
      </c>
      <c r="O3660">
        <v>-18.25</v>
      </c>
      <c r="P3660">
        <f xml:space="preserve"> IF(Stock_Info[[#This Row],[Close Price]] &gt; Stock_Info[[#This Row],[Open Price]], 1, 0)</f>
        <v>0</v>
      </c>
      <c r="Q3660" t="str">
        <f>IF(AND(Stock_Info[[#This Row],[% Deli. Qty to Traded Qty]]&gt;80,Stock_Info[[#This Row],[No. of Trades]]&lt;3000),"Unusual Day","")</f>
        <v/>
      </c>
      <c r="R3660" t="str">
        <f>IF(AND(Stock_Info[[#This Row],[Spread High-Low]] &lt; 10, Stock_Info[[#This Row],[% Deli. Qty to Traded Qty]] &gt; 90), "Good Day", "")</f>
        <v/>
      </c>
    </row>
    <row r="3661" spans="1:18">
      <c r="A3661" t="s">
        <v>54</v>
      </c>
      <c r="B3661" s="1">
        <v>45677</v>
      </c>
      <c r="C3661" s="1" t="str">
        <f>"WEEK" &amp;" " &amp;  INT((DAY(Stock_Info[[#This Row],[Date]])+WEEKDAY(DATE(YEAR(Stock_Info[[#This Row],[Date]]),MONTH(Stock_Info[[#This Row],[Date]]),1))-1)/7)+1</f>
        <v>WEEK 4</v>
      </c>
      <c r="D3661" s="12">
        <v>1632.95</v>
      </c>
      <c r="E3661" s="12">
        <v>1660.75</v>
      </c>
      <c r="F3661" s="12">
        <v>1628</v>
      </c>
      <c r="G3661" s="12">
        <v>1651.25</v>
      </c>
      <c r="H3661" s="12">
        <v>1650.9165356642113</v>
      </c>
      <c r="I3661">
        <v>258901</v>
      </c>
      <c r="J3661">
        <v>8958</v>
      </c>
      <c r="K3661" s="12">
        <v>427423942</v>
      </c>
      <c r="L3661">
        <v>182458</v>
      </c>
      <c r="M3661">
        <v>70.47</v>
      </c>
      <c r="N3661">
        <v>32.75</v>
      </c>
      <c r="O3661">
        <v>18.3</v>
      </c>
      <c r="P3661">
        <f xml:space="preserve"> IF(Stock_Info[[#This Row],[Close Price]] &gt; Stock_Info[[#This Row],[Open Price]], 1, 0)</f>
        <v>1</v>
      </c>
      <c r="Q3661" t="str">
        <f>IF(AND(Stock_Info[[#This Row],[% Deli. Qty to Traded Qty]]&gt;80,Stock_Info[[#This Row],[No. of Trades]]&lt;3000),"Unusual Day","")</f>
        <v/>
      </c>
      <c r="R3661" t="str">
        <f>IF(AND(Stock_Info[[#This Row],[Spread High-Low]] &lt; 10, Stock_Info[[#This Row],[% Deli. Qty to Traded Qty]] &gt; 90), "Good Day", "")</f>
        <v/>
      </c>
    </row>
    <row r="3662" spans="1:18">
      <c r="A3662" t="s">
        <v>54</v>
      </c>
      <c r="B3662" s="1">
        <v>45674</v>
      </c>
      <c r="C3662" s="1" t="str">
        <f>"WEEK" &amp;" " &amp;  INT((DAY(Stock_Info[[#This Row],[Date]])+WEEKDAY(DATE(YEAR(Stock_Info[[#This Row],[Date]]),MONTH(Stock_Info[[#This Row],[Date]]),1))-1)/7)+1</f>
        <v>WEEK 3</v>
      </c>
      <c r="D3662" s="12">
        <v>1644.95</v>
      </c>
      <c r="E3662" s="12">
        <v>1650.15</v>
      </c>
      <c r="F3662" s="12">
        <v>1628.75</v>
      </c>
      <c r="G3662" s="12">
        <v>1636.7</v>
      </c>
      <c r="H3662" s="12">
        <v>1635.7344949406838</v>
      </c>
      <c r="I3662">
        <v>183424</v>
      </c>
      <c r="J3662">
        <v>11010</v>
      </c>
      <c r="K3662" s="12">
        <v>300032964</v>
      </c>
      <c r="L3662">
        <v>84015</v>
      </c>
      <c r="M3662">
        <v>45.8</v>
      </c>
      <c r="N3662">
        <v>21.4</v>
      </c>
      <c r="O3662">
        <v>-8.25</v>
      </c>
      <c r="P3662">
        <f xml:space="preserve"> IF(Stock_Info[[#This Row],[Close Price]] &gt; Stock_Info[[#This Row],[Open Price]], 1, 0)</f>
        <v>0</v>
      </c>
      <c r="Q3662" t="str">
        <f>IF(AND(Stock_Info[[#This Row],[% Deli. Qty to Traded Qty]]&gt;80,Stock_Info[[#This Row],[No. of Trades]]&lt;3000),"Unusual Day","")</f>
        <v/>
      </c>
      <c r="R3662" t="str">
        <f>IF(AND(Stock_Info[[#This Row],[Spread High-Low]] &lt; 10, Stock_Info[[#This Row],[% Deli. Qty to Traded Qty]] &gt; 90), "Good Day", "")</f>
        <v/>
      </c>
    </row>
    <row r="3663" spans="1:18">
      <c r="A3663" t="s">
        <v>54</v>
      </c>
      <c r="B3663" s="1">
        <v>45673</v>
      </c>
      <c r="C3663" s="1" t="str">
        <f>"WEEK" &amp;" " &amp;  INT((DAY(Stock_Info[[#This Row],[Date]])+WEEKDAY(DATE(YEAR(Stock_Info[[#This Row],[Date]]),MONTH(Stock_Info[[#This Row],[Date]]),1))-1)/7)+1</f>
        <v>WEEK 3</v>
      </c>
      <c r="D3663" s="12">
        <v>1655.75</v>
      </c>
      <c r="E3663" s="12">
        <v>1660</v>
      </c>
      <c r="F3663" s="12">
        <v>1643.25</v>
      </c>
      <c r="G3663" s="12">
        <v>1652.75</v>
      </c>
      <c r="H3663" s="12">
        <v>1651.6176328268655</v>
      </c>
      <c r="I3663">
        <v>61998</v>
      </c>
      <c r="J3663">
        <v>4493</v>
      </c>
      <c r="K3663" s="12">
        <v>102396990</v>
      </c>
      <c r="L3663">
        <v>24953</v>
      </c>
      <c r="M3663">
        <v>40.25</v>
      </c>
      <c r="N3663">
        <v>16.75</v>
      </c>
      <c r="O3663">
        <v>-3</v>
      </c>
      <c r="P3663">
        <f xml:space="preserve"> IF(Stock_Info[[#This Row],[Close Price]] &gt; Stock_Info[[#This Row],[Open Price]], 1, 0)</f>
        <v>0</v>
      </c>
      <c r="Q3663" t="str">
        <f>IF(AND(Stock_Info[[#This Row],[% Deli. Qty to Traded Qty]]&gt;80,Stock_Info[[#This Row],[No. of Trades]]&lt;3000),"Unusual Day","")</f>
        <v/>
      </c>
      <c r="R3663" t="str">
        <f>IF(AND(Stock_Info[[#This Row],[Spread High-Low]] &lt; 10, Stock_Info[[#This Row],[% Deli. Qty to Traded Qty]] &gt; 90), "Good Day", "")</f>
        <v/>
      </c>
    </row>
    <row r="3664" spans="1:18">
      <c r="A3664" t="s">
        <v>54</v>
      </c>
      <c r="B3664" s="1">
        <v>45672</v>
      </c>
      <c r="C3664" s="1" t="str">
        <f>"WEEK" &amp;" " &amp;  INT((DAY(Stock_Info[[#This Row],[Date]])+WEEKDAY(DATE(YEAR(Stock_Info[[#This Row],[Date]]),MONTH(Stock_Info[[#This Row],[Date]]),1))-1)/7)+1</f>
        <v>WEEK 3</v>
      </c>
      <c r="D3664" s="12">
        <v>1658</v>
      </c>
      <c r="E3664" s="12">
        <v>1662.65</v>
      </c>
      <c r="F3664" s="12">
        <v>1636.25</v>
      </c>
      <c r="G3664" s="12">
        <v>1642.75</v>
      </c>
      <c r="H3664" s="12">
        <v>1647.9193552793333</v>
      </c>
      <c r="I3664">
        <v>73210</v>
      </c>
      <c r="J3664">
        <v>4038</v>
      </c>
      <c r="K3664" s="12">
        <v>120644176</v>
      </c>
      <c r="L3664">
        <v>23040</v>
      </c>
      <c r="M3664">
        <v>31.47</v>
      </c>
      <c r="N3664">
        <v>26.4</v>
      </c>
      <c r="O3664">
        <v>-15.25</v>
      </c>
      <c r="P3664">
        <f xml:space="preserve"> IF(Stock_Info[[#This Row],[Close Price]] &gt; Stock_Info[[#This Row],[Open Price]], 1, 0)</f>
        <v>0</v>
      </c>
      <c r="Q3664" t="str">
        <f>IF(AND(Stock_Info[[#This Row],[% Deli. Qty to Traded Qty]]&gt;80,Stock_Info[[#This Row],[No. of Trades]]&lt;3000),"Unusual Day","")</f>
        <v/>
      </c>
      <c r="R3664" t="str">
        <f>IF(AND(Stock_Info[[#This Row],[Spread High-Low]] &lt; 10, Stock_Info[[#This Row],[% Deli. Qty to Traded Qty]] &gt; 90), "Good Day", "")</f>
        <v/>
      </c>
    </row>
    <row r="3665" spans="1:18">
      <c r="A3665" t="s">
        <v>54</v>
      </c>
      <c r="B3665" s="1">
        <v>45671</v>
      </c>
      <c r="C3665" s="1" t="str">
        <f>"WEEK" &amp;" " &amp;  INT((DAY(Stock_Info[[#This Row],[Date]])+WEEKDAY(DATE(YEAR(Stock_Info[[#This Row],[Date]]),MONTH(Stock_Info[[#This Row],[Date]]),1))-1)/7)+1</f>
        <v>WEEK 3</v>
      </c>
      <c r="D3665" s="12">
        <v>1635</v>
      </c>
      <c r="E3665" s="12">
        <v>1656.25</v>
      </c>
      <c r="F3665" s="12">
        <v>1635</v>
      </c>
      <c r="G3665" s="12">
        <v>1644.25</v>
      </c>
      <c r="H3665" s="12">
        <v>1646.1354190662883</v>
      </c>
      <c r="I3665">
        <v>460142</v>
      </c>
      <c r="J3665">
        <v>13426</v>
      </c>
      <c r="K3665" s="12">
        <v>757456044</v>
      </c>
      <c r="L3665">
        <v>129361</v>
      </c>
      <c r="M3665">
        <v>28.11</v>
      </c>
      <c r="N3665">
        <v>21.25</v>
      </c>
      <c r="O3665">
        <v>9.25</v>
      </c>
      <c r="P3665">
        <f xml:space="preserve"> IF(Stock_Info[[#This Row],[Close Price]] &gt; Stock_Info[[#This Row],[Open Price]], 1, 0)</f>
        <v>1</v>
      </c>
      <c r="Q3665" t="str">
        <f>IF(AND(Stock_Info[[#This Row],[% Deli. Qty to Traded Qty]]&gt;80,Stock_Info[[#This Row],[No. of Trades]]&lt;3000),"Unusual Day","")</f>
        <v/>
      </c>
      <c r="R3665" t="str">
        <f>IF(AND(Stock_Info[[#This Row],[Spread High-Low]] &lt; 10, Stock_Info[[#This Row],[% Deli. Qty to Traded Qty]] &gt; 90), "Good Day", "")</f>
        <v/>
      </c>
    </row>
    <row r="3666" spans="1:18">
      <c r="A3666" t="s">
        <v>54</v>
      </c>
      <c r="B3666" s="1">
        <v>45670</v>
      </c>
      <c r="C3666" s="1" t="str">
        <f>"WEEK" &amp;" " &amp;  INT((DAY(Stock_Info[[#This Row],[Date]])+WEEKDAY(DATE(YEAR(Stock_Info[[#This Row],[Date]]),MONTH(Stock_Info[[#This Row],[Date]]),1))-1)/7)+1</f>
        <v>WEEK 3</v>
      </c>
      <c r="D3666" s="12">
        <v>1640</v>
      </c>
      <c r="E3666" s="12">
        <v>1646.45</v>
      </c>
      <c r="F3666" s="12">
        <v>1624.25</v>
      </c>
      <c r="G3666" s="12">
        <v>1630.1</v>
      </c>
      <c r="H3666" s="12">
        <v>1632.0822099114221</v>
      </c>
      <c r="I3666">
        <v>769153</v>
      </c>
      <c r="J3666">
        <v>23842</v>
      </c>
      <c r="K3666" s="12">
        <v>1255320928</v>
      </c>
      <c r="L3666">
        <v>603010</v>
      </c>
      <c r="M3666">
        <v>78.400000000000006</v>
      </c>
      <c r="N3666">
        <v>22.2</v>
      </c>
      <c r="O3666">
        <v>-9.9</v>
      </c>
      <c r="P3666">
        <f xml:space="preserve"> IF(Stock_Info[[#This Row],[Close Price]] &gt; Stock_Info[[#This Row],[Open Price]], 1, 0)</f>
        <v>0</v>
      </c>
      <c r="Q3666" t="str">
        <f>IF(AND(Stock_Info[[#This Row],[% Deli. Qty to Traded Qty]]&gt;80,Stock_Info[[#This Row],[No. of Trades]]&lt;3000),"Unusual Day","")</f>
        <v/>
      </c>
      <c r="R3666" t="str">
        <f>IF(AND(Stock_Info[[#This Row],[Spread High-Low]] &lt; 10, Stock_Info[[#This Row],[% Deli. Qty to Traded Qty]] &gt; 90), "Good Day", "")</f>
        <v/>
      </c>
    </row>
    <row r="3667" spans="1:18">
      <c r="A3667" t="s">
        <v>54</v>
      </c>
      <c r="B3667" s="1">
        <v>45667</v>
      </c>
      <c r="C3667" s="1" t="str">
        <f>"WEEK" &amp;" " &amp;  INT((DAY(Stock_Info[[#This Row],[Date]])+WEEKDAY(DATE(YEAR(Stock_Info[[#This Row],[Date]]),MONTH(Stock_Info[[#This Row],[Date]]),1))-1)/7)+1</f>
        <v>WEEK 2</v>
      </c>
      <c r="D3667" s="12">
        <v>1670</v>
      </c>
      <c r="E3667" s="12">
        <v>1675</v>
      </c>
      <c r="F3667" s="12">
        <v>1654.15</v>
      </c>
      <c r="G3667" s="12">
        <v>1657.15</v>
      </c>
      <c r="H3667" s="12">
        <v>1668.3341096483057</v>
      </c>
      <c r="I3667">
        <v>633334</v>
      </c>
      <c r="J3667">
        <v>6311</v>
      </c>
      <c r="K3667" s="12">
        <v>1056612715</v>
      </c>
      <c r="L3667">
        <v>554991</v>
      </c>
      <c r="M3667">
        <v>87.63</v>
      </c>
      <c r="N3667">
        <v>20.85</v>
      </c>
      <c r="O3667">
        <v>-12.85</v>
      </c>
      <c r="P3667">
        <f xml:space="preserve"> IF(Stock_Info[[#This Row],[Close Price]] &gt; Stock_Info[[#This Row],[Open Price]], 1, 0)</f>
        <v>0</v>
      </c>
      <c r="Q3667" t="str">
        <f>IF(AND(Stock_Info[[#This Row],[% Deli. Qty to Traded Qty]]&gt;80,Stock_Info[[#This Row],[No. of Trades]]&lt;3000),"Unusual Day","")</f>
        <v/>
      </c>
      <c r="R3667" t="str">
        <f>IF(AND(Stock_Info[[#This Row],[Spread High-Low]] &lt; 10, Stock_Info[[#This Row],[% Deli. Qty to Traded Qty]] &gt; 90), "Good Day", "")</f>
        <v/>
      </c>
    </row>
    <row r="3668" spans="1:18">
      <c r="A3668" t="s">
        <v>54</v>
      </c>
      <c r="B3668" s="1">
        <v>45666</v>
      </c>
      <c r="C3668" s="1" t="str">
        <f>"WEEK" &amp;" " &amp;  INT((DAY(Stock_Info[[#This Row],[Date]])+WEEKDAY(DATE(YEAR(Stock_Info[[#This Row],[Date]]),MONTH(Stock_Info[[#This Row],[Date]]),1))-1)/7)+1</f>
        <v>WEEK 2</v>
      </c>
      <c r="D3668" s="12">
        <v>1689.65</v>
      </c>
      <c r="E3668" s="12">
        <v>1689.65</v>
      </c>
      <c r="F3668" s="12">
        <v>1658.85</v>
      </c>
      <c r="G3668" s="12">
        <v>1667.75</v>
      </c>
      <c r="H3668" s="12">
        <v>1670.6998265032855</v>
      </c>
      <c r="I3668">
        <v>165421</v>
      </c>
      <c r="J3668">
        <v>7883</v>
      </c>
      <c r="K3668" s="12">
        <v>276368836</v>
      </c>
      <c r="L3668">
        <v>86591</v>
      </c>
      <c r="M3668">
        <v>52.35</v>
      </c>
      <c r="N3668">
        <v>30.8</v>
      </c>
      <c r="O3668">
        <v>-21.9</v>
      </c>
      <c r="P3668">
        <f xml:space="preserve"> IF(Stock_Info[[#This Row],[Close Price]] &gt; Stock_Info[[#This Row],[Open Price]], 1, 0)</f>
        <v>0</v>
      </c>
      <c r="Q3668" t="str">
        <f>IF(AND(Stock_Info[[#This Row],[% Deli. Qty to Traded Qty]]&gt;80,Stock_Info[[#This Row],[No. of Trades]]&lt;3000),"Unusual Day","")</f>
        <v/>
      </c>
      <c r="R3668" t="str">
        <f>IF(AND(Stock_Info[[#This Row],[Spread High-Low]] &lt; 10, Stock_Info[[#This Row],[% Deli. Qty to Traded Qty]] &gt; 90), "Good Day", "")</f>
        <v/>
      </c>
    </row>
    <row r="3669" spans="1:18">
      <c r="A3669" t="s">
        <v>54</v>
      </c>
      <c r="B3669" s="1">
        <v>45665</v>
      </c>
      <c r="C3669" s="1" t="str">
        <f>"WEEK" &amp;" " &amp;  INT((DAY(Stock_Info[[#This Row],[Date]])+WEEKDAY(DATE(YEAR(Stock_Info[[#This Row],[Date]]),MONTH(Stock_Info[[#This Row],[Date]]),1))-1)/7)+1</f>
        <v>WEEK 2</v>
      </c>
      <c r="D3669" s="12">
        <v>1711</v>
      </c>
      <c r="E3669" s="12">
        <v>1712.05</v>
      </c>
      <c r="F3669" s="12">
        <v>1683</v>
      </c>
      <c r="G3669" s="12">
        <v>1694.15</v>
      </c>
      <c r="H3669" s="12">
        <v>1693.3830903836383</v>
      </c>
      <c r="I3669">
        <v>251904</v>
      </c>
      <c r="J3669">
        <v>17799</v>
      </c>
      <c r="K3669" s="12">
        <v>426569974</v>
      </c>
      <c r="L3669">
        <v>137132</v>
      </c>
      <c r="M3669">
        <v>54.44</v>
      </c>
      <c r="N3669">
        <v>29.05</v>
      </c>
      <c r="O3669">
        <v>-16.850000000000001</v>
      </c>
      <c r="P3669">
        <f xml:space="preserve"> IF(Stock_Info[[#This Row],[Close Price]] &gt; Stock_Info[[#This Row],[Open Price]], 1, 0)</f>
        <v>0</v>
      </c>
      <c r="Q3669" t="str">
        <f>IF(AND(Stock_Info[[#This Row],[% Deli. Qty to Traded Qty]]&gt;80,Stock_Info[[#This Row],[No. of Trades]]&lt;3000),"Unusual Day","")</f>
        <v/>
      </c>
      <c r="R3669" t="str">
        <f>IF(AND(Stock_Info[[#This Row],[Spread High-Low]] &lt; 10, Stock_Info[[#This Row],[% Deli. Qty to Traded Qty]] &gt; 90), "Good Day", "")</f>
        <v/>
      </c>
    </row>
    <row r="3670" spans="1:18">
      <c r="A3670" t="s">
        <v>54</v>
      </c>
      <c r="B3670" s="1">
        <v>45664</v>
      </c>
      <c r="C3670" s="1" t="str">
        <f>"WEEK" &amp;" " &amp;  INT((DAY(Stock_Info[[#This Row],[Date]])+WEEKDAY(DATE(YEAR(Stock_Info[[#This Row],[Date]]),MONTH(Stock_Info[[#This Row],[Date]]),1))-1)/7)+1</f>
        <v>WEEK 2</v>
      </c>
      <c r="D3670" s="12">
        <v>1710.35</v>
      </c>
      <c r="E3670" s="12">
        <v>1721.45</v>
      </c>
      <c r="F3670" s="12">
        <v>1700</v>
      </c>
      <c r="G3670" s="12">
        <v>1714.1</v>
      </c>
      <c r="H3670" s="12">
        <v>1712.2119354875322</v>
      </c>
      <c r="I3670">
        <v>264321</v>
      </c>
      <c r="J3670">
        <v>9477</v>
      </c>
      <c r="K3670" s="12">
        <v>452573571</v>
      </c>
      <c r="L3670">
        <v>162309</v>
      </c>
      <c r="M3670">
        <v>61.41</v>
      </c>
      <c r="N3670">
        <v>21.45</v>
      </c>
      <c r="O3670">
        <v>3.75</v>
      </c>
      <c r="P3670">
        <f xml:space="preserve"> IF(Stock_Info[[#This Row],[Close Price]] &gt; Stock_Info[[#This Row],[Open Price]], 1, 0)</f>
        <v>1</v>
      </c>
      <c r="Q3670" t="str">
        <f>IF(AND(Stock_Info[[#This Row],[% Deli. Qty to Traded Qty]]&gt;80,Stock_Info[[#This Row],[No. of Trades]]&lt;3000),"Unusual Day","")</f>
        <v/>
      </c>
      <c r="R3670" t="str">
        <f>IF(AND(Stock_Info[[#This Row],[Spread High-Low]] &lt; 10, Stock_Info[[#This Row],[% Deli. Qty to Traded Qty]] &gt; 90), "Good Day", "")</f>
        <v/>
      </c>
    </row>
    <row r="3671" spans="1:18">
      <c r="A3671" t="s">
        <v>54</v>
      </c>
      <c r="B3671" s="1">
        <v>45663</v>
      </c>
      <c r="C3671" s="1" t="str">
        <f>"WEEK" &amp;" " &amp;  INT((DAY(Stock_Info[[#This Row],[Date]])+WEEKDAY(DATE(YEAR(Stock_Info[[#This Row],[Date]]),MONTH(Stock_Info[[#This Row],[Date]]),1))-1)/7)+1</f>
        <v>WEEK 2</v>
      </c>
      <c r="D3671" s="12">
        <v>1739.9</v>
      </c>
      <c r="E3671" s="12">
        <v>1757.45</v>
      </c>
      <c r="F3671" s="12">
        <v>1705</v>
      </c>
      <c r="G3671" s="12">
        <v>1710.3</v>
      </c>
      <c r="H3671" s="12">
        <v>1717.7087753582462</v>
      </c>
      <c r="I3671">
        <v>1741889</v>
      </c>
      <c r="J3671">
        <v>25184</v>
      </c>
      <c r="K3671" s="12">
        <v>2992058021</v>
      </c>
      <c r="L3671">
        <v>1507805</v>
      </c>
      <c r="M3671">
        <v>86.56</v>
      </c>
      <c r="N3671">
        <v>52.45</v>
      </c>
      <c r="O3671">
        <v>-29.6</v>
      </c>
      <c r="P3671">
        <f xml:space="preserve"> IF(Stock_Info[[#This Row],[Close Price]] &gt; Stock_Info[[#This Row],[Open Price]], 1, 0)</f>
        <v>0</v>
      </c>
      <c r="Q3671" t="str">
        <f>IF(AND(Stock_Info[[#This Row],[% Deli. Qty to Traded Qty]]&gt;80,Stock_Info[[#This Row],[No. of Trades]]&lt;3000),"Unusual Day","")</f>
        <v/>
      </c>
      <c r="R3671" t="str">
        <f>IF(AND(Stock_Info[[#This Row],[Spread High-Low]] &lt; 10, Stock_Info[[#This Row],[% Deli. Qty to Traded Qty]] &gt; 90), "Good Day", "")</f>
        <v/>
      </c>
    </row>
    <row r="3672" spans="1:18">
      <c r="A3672" t="s">
        <v>54</v>
      </c>
      <c r="B3672" s="1">
        <v>45660</v>
      </c>
      <c r="C3672" s="1" t="str">
        <f>"WEEK" &amp;" " &amp;  INT((DAY(Stock_Info[[#This Row],[Date]])+WEEKDAY(DATE(YEAR(Stock_Info[[#This Row],[Date]]),MONTH(Stock_Info[[#This Row],[Date]]),1))-1)/7)+1</f>
        <v>WEEK 1</v>
      </c>
      <c r="D3672" s="12">
        <v>1794.8</v>
      </c>
      <c r="E3672" s="12">
        <v>1794.8</v>
      </c>
      <c r="F3672" s="12">
        <v>1746.3</v>
      </c>
      <c r="G3672" s="12">
        <v>1749.3</v>
      </c>
      <c r="H3672" s="12">
        <v>1756.4595199142013</v>
      </c>
      <c r="I3672">
        <v>402803</v>
      </c>
      <c r="J3672">
        <v>14472</v>
      </c>
      <c r="K3672" s="12">
        <v>707507164</v>
      </c>
      <c r="L3672">
        <v>163143</v>
      </c>
      <c r="M3672">
        <v>40.5</v>
      </c>
      <c r="N3672">
        <v>48.5</v>
      </c>
      <c r="O3672">
        <v>-45.5</v>
      </c>
      <c r="P3672">
        <f xml:space="preserve"> IF(Stock_Info[[#This Row],[Close Price]] &gt; Stock_Info[[#This Row],[Open Price]], 1, 0)</f>
        <v>0</v>
      </c>
      <c r="Q3672" t="str">
        <f>IF(AND(Stock_Info[[#This Row],[% Deli. Qty to Traded Qty]]&gt;80,Stock_Info[[#This Row],[No. of Trades]]&lt;3000),"Unusual Day","")</f>
        <v/>
      </c>
      <c r="R3672" t="str">
        <f>IF(AND(Stock_Info[[#This Row],[Spread High-Low]] &lt; 10, Stock_Info[[#This Row],[% Deli. Qty to Traded Qty]] &gt; 90), "Good Day", "")</f>
        <v/>
      </c>
    </row>
    <row r="3673" spans="1:18">
      <c r="A3673" t="s">
        <v>54</v>
      </c>
      <c r="B3673" s="1">
        <v>45659</v>
      </c>
      <c r="C3673" s="1" t="str">
        <f>"WEEK" &amp;" " &amp;  INT((DAY(Stock_Info[[#This Row],[Date]])+WEEKDAY(DATE(YEAR(Stock_Info[[#This Row],[Date]]),MONTH(Stock_Info[[#This Row],[Date]]),1))-1)/7)+1</f>
        <v>WEEK 1</v>
      </c>
      <c r="D3673" s="12">
        <v>1780.5</v>
      </c>
      <c r="E3673" s="12">
        <v>1803</v>
      </c>
      <c r="F3673" s="12">
        <v>1774.1</v>
      </c>
      <c r="G3673" s="12">
        <v>1793.35</v>
      </c>
      <c r="H3673" s="12">
        <v>1791.8296174517864</v>
      </c>
      <c r="I3673">
        <v>79075</v>
      </c>
      <c r="J3673">
        <v>5960</v>
      </c>
      <c r="K3673" s="12">
        <v>141688927</v>
      </c>
      <c r="L3673">
        <v>21817</v>
      </c>
      <c r="M3673">
        <v>27.59</v>
      </c>
      <c r="N3673">
        <v>28.9</v>
      </c>
      <c r="O3673">
        <v>12.85</v>
      </c>
      <c r="P3673">
        <f xml:space="preserve"> IF(Stock_Info[[#This Row],[Close Price]] &gt; Stock_Info[[#This Row],[Open Price]], 1, 0)</f>
        <v>1</v>
      </c>
      <c r="Q3673" t="str">
        <f>IF(AND(Stock_Info[[#This Row],[% Deli. Qty to Traded Qty]]&gt;80,Stock_Info[[#This Row],[No. of Trades]]&lt;3000),"Unusual Day","")</f>
        <v/>
      </c>
      <c r="R3673" t="str">
        <f>IF(AND(Stock_Info[[#This Row],[Spread High-Low]] &lt; 10, Stock_Info[[#This Row],[% Deli. Qty to Traded Qty]] &gt; 90), "Good Day", "")</f>
        <v/>
      </c>
    </row>
    <row r="3674" spans="1:18">
      <c r="A3674" t="s">
        <v>54</v>
      </c>
      <c r="B3674" s="1">
        <v>45658</v>
      </c>
      <c r="C3674" s="1" t="str">
        <f>"WEEK" &amp;" " &amp;  INT((DAY(Stock_Info[[#This Row],[Date]])+WEEKDAY(DATE(YEAR(Stock_Info[[#This Row],[Date]]),MONTH(Stock_Info[[#This Row],[Date]]),1))-1)/7)+1</f>
        <v>WEEK 1</v>
      </c>
      <c r="D3674" s="12">
        <v>1775</v>
      </c>
      <c r="E3674" s="12">
        <v>1794.4</v>
      </c>
      <c r="F3674" s="12">
        <v>1762</v>
      </c>
      <c r="G3674" s="12">
        <v>1782.45</v>
      </c>
      <c r="H3674" s="12">
        <v>1778.6712949997741</v>
      </c>
      <c r="I3674">
        <v>110695</v>
      </c>
      <c r="J3674">
        <v>4886</v>
      </c>
      <c r="K3674" s="12">
        <v>196890019</v>
      </c>
      <c r="L3674">
        <v>48374</v>
      </c>
      <c r="M3674">
        <v>43.7</v>
      </c>
      <c r="N3674">
        <v>32.4</v>
      </c>
      <c r="O3674">
        <v>7.45</v>
      </c>
      <c r="P3674">
        <f xml:space="preserve"> IF(Stock_Info[[#This Row],[Close Price]] &gt; Stock_Info[[#This Row],[Open Price]], 1, 0)</f>
        <v>1</v>
      </c>
      <c r="Q3674" t="str">
        <f>IF(AND(Stock_Info[[#This Row],[% Deli. Qty to Traded Qty]]&gt;80,Stock_Info[[#This Row],[No. of Trades]]&lt;3000),"Unusual Day","")</f>
        <v/>
      </c>
      <c r="R3674" t="str">
        <f>IF(AND(Stock_Info[[#This Row],[Spread High-Low]] &lt; 10, Stock_Info[[#This Row],[% Deli. Qty to Traded Qty]] &gt; 90), "Good Day", "")</f>
        <v/>
      </c>
    </row>
    <row r="3675" spans="1:18">
      <c r="A3675" t="s">
        <v>54</v>
      </c>
      <c r="B3675" s="1">
        <v>45657</v>
      </c>
      <c r="C3675" s="1" t="str">
        <f>"WEEK" &amp;" " &amp;  INT((DAY(Stock_Info[[#This Row],[Date]])+WEEKDAY(DATE(YEAR(Stock_Info[[#This Row],[Date]]),MONTH(Stock_Info[[#This Row],[Date]]),1))-1)/7)+1</f>
        <v>WEEK 5</v>
      </c>
      <c r="D3675" s="12">
        <v>1770.05</v>
      </c>
      <c r="E3675" s="12">
        <v>1781.35</v>
      </c>
      <c r="F3675" s="12">
        <v>1768</v>
      </c>
      <c r="G3675" s="12">
        <v>1772.45</v>
      </c>
      <c r="H3675" s="12">
        <v>1775.431337781718</v>
      </c>
      <c r="I3675">
        <v>107155</v>
      </c>
      <c r="J3675">
        <v>7071</v>
      </c>
      <c r="K3675" s="12">
        <v>190246345</v>
      </c>
      <c r="L3675">
        <v>56677</v>
      </c>
      <c r="M3675">
        <v>52.89</v>
      </c>
      <c r="N3675">
        <v>13.35</v>
      </c>
      <c r="O3675">
        <v>2.4</v>
      </c>
      <c r="P3675">
        <f xml:space="preserve"> IF(Stock_Info[[#This Row],[Close Price]] &gt; Stock_Info[[#This Row],[Open Price]], 1, 0)</f>
        <v>1</v>
      </c>
      <c r="Q3675" t="str">
        <f>IF(AND(Stock_Info[[#This Row],[% Deli. Qty to Traded Qty]]&gt;80,Stock_Info[[#This Row],[No. of Trades]]&lt;3000),"Unusual Day","")</f>
        <v/>
      </c>
      <c r="R3675" t="str">
        <f>IF(AND(Stock_Info[[#This Row],[Spread High-Low]] &lt; 10, Stock_Info[[#This Row],[% Deli. Qty to Traded Qty]] &gt; 90), "Good Day", "")</f>
        <v/>
      </c>
    </row>
    <row r="3676" spans="1:18">
      <c r="A3676" t="s">
        <v>54</v>
      </c>
      <c r="B3676" s="1">
        <v>45656</v>
      </c>
      <c r="C3676" s="1" t="str">
        <f>"WEEK" &amp;" " &amp;  INT((DAY(Stock_Info[[#This Row],[Date]])+WEEKDAY(DATE(YEAR(Stock_Info[[#This Row],[Date]]),MONTH(Stock_Info[[#This Row],[Date]]),1))-1)/7)+1</f>
        <v>WEEK 5</v>
      </c>
      <c r="D3676" s="12">
        <v>1794.95</v>
      </c>
      <c r="E3676" s="12">
        <v>1815</v>
      </c>
      <c r="F3676" s="12">
        <v>1771.35</v>
      </c>
      <c r="G3676" s="12">
        <v>1778.7</v>
      </c>
      <c r="H3676" s="12">
        <v>1795.128739239537</v>
      </c>
      <c r="I3676">
        <v>292506</v>
      </c>
      <c r="J3676">
        <v>9708</v>
      </c>
      <c r="K3676" s="12">
        <v>525085927</v>
      </c>
      <c r="L3676">
        <v>152321</v>
      </c>
      <c r="M3676">
        <v>52.07</v>
      </c>
      <c r="N3676">
        <v>43.65</v>
      </c>
      <c r="O3676">
        <v>-16.25</v>
      </c>
      <c r="P3676">
        <f xml:space="preserve"> IF(Stock_Info[[#This Row],[Close Price]] &gt; Stock_Info[[#This Row],[Open Price]], 1, 0)</f>
        <v>0</v>
      </c>
      <c r="Q3676" t="str">
        <f>IF(AND(Stock_Info[[#This Row],[% Deli. Qty to Traded Qty]]&gt;80,Stock_Info[[#This Row],[No. of Trades]]&lt;3000),"Unusual Day","")</f>
        <v/>
      </c>
      <c r="R3676" t="str">
        <f>IF(AND(Stock_Info[[#This Row],[Spread High-Low]] &lt; 10, Stock_Info[[#This Row],[% Deli. Qty to Traded Qty]] &gt; 90), "Good Day", "")</f>
        <v/>
      </c>
    </row>
    <row r="3677" spans="1:18">
      <c r="A3677" t="s">
        <v>54</v>
      </c>
      <c r="B3677" s="1">
        <v>45653</v>
      </c>
      <c r="C3677" s="1" t="str">
        <f>"WEEK" &amp;" " &amp;  INT((DAY(Stock_Info[[#This Row],[Date]])+WEEKDAY(DATE(YEAR(Stock_Info[[#This Row],[Date]]),MONTH(Stock_Info[[#This Row],[Date]]),1))-1)/7)+1</f>
        <v>WEEK 4</v>
      </c>
      <c r="D3677" s="12">
        <v>1790.25</v>
      </c>
      <c r="E3677" s="12">
        <v>1803</v>
      </c>
      <c r="F3677" s="12">
        <v>1789.5</v>
      </c>
      <c r="G3677" s="12">
        <v>1797.85</v>
      </c>
      <c r="H3677" s="12">
        <v>1796.8659758930369</v>
      </c>
      <c r="I3677">
        <v>218692</v>
      </c>
      <c r="J3677">
        <v>11407</v>
      </c>
      <c r="K3677" s="12">
        <v>392960214</v>
      </c>
      <c r="L3677">
        <v>87774</v>
      </c>
      <c r="M3677">
        <v>40.14</v>
      </c>
      <c r="N3677">
        <v>13.5</v>
      </c>
      <c r="O3677">
        <v>7.6</v>
      </c>
      <c r="P3677">
        <f xml:space="preserve"> IF(Stock_Info[[#This Row],[Close Price]] &gt; Stock_Info[[#This Row],[Open Price]], 1, 0)</f>
        <v>1</v>
      </c>
      <c r="Q3677" t="str">
        <f>IF(AND(Stock_Info[[#This Row],[% Deli. Qty to Traded Qty]]&gt;80,Stock_Info[[#This Row],[No. of Trades]]&lt;3000),"Unusual Day","")</f>
        <v/>
      </c>
      <c r="R3677" t="str">
        <f>IF(AND(Stock_Info[[#This Row],[Spread High-Low]] &lt; 10, Stock_Info[[#This Row],[% Deli. Qty to Traded Qty]] &gt; 90), "Good Day", "")</f>
        <v/>
      </c>
    </row>
    <row r="3678" spans="1:18">
      <c r="A3678" t="s">
        <v>54</v>
      </c>
      <c r="B3678" s="1">
        <v>45652</v>
      </c>
      <c r="C3678" s="1" t="str">
        <f>"WEEK" &amp;" " &amp;  INT((DAY(Stock_Info[[#This Row],[Date]])+WEEKDAY(DATE(YEAR(Stock_Info[[#This Row],[Date]]),MONTH(Stock_Info[[#This Row],[Date]]),1))-1)/7)+1</f>
        <v>WEEK 4</v>
      </c>
      <c r="D3678" s="12">
        <v>1797.5</v>
      </c>
      <c r="E3678" s="12">
        <v>1811.4</v>
      </c>
      <c r="F3678" s="12">
        <v>1781.75</v>
      </c>
      <c r="G3678" s="12">
        <v>1791.75</v>
      </c>
      <c r="H3678" s="12">
        <v>1794.3011046556073</v>
      </c>
      <c r="I3678">
        <v>104648</v>
      </c>
      <c r="J3678">
        <v>9215</v>
      </c>
      <c r="K3678" s="12">
        <v>187770022</v>
      </c>
      <c r="L3678">
        <v>58381</v>
      </c>
      <c r="M3678">
        <v>55.79</v>
      </c>
      <c r="N3678">
        <v>29.65</v>
      </c>
      <c r="O3678">
        <v>-5.75</v>
      </c>
      <c r="P3678">
        <f xml:space="preserve"> IF(Stock_Info[[#This Row],[Close Price]] &gt; Stock_Info[[#This Row],[Open Price]], 1, 0)</f>
        <v>0</v>
      </c>
      <c r="Q3678" t="str">
        <f>IF(AND(Stock_Info[[#This Row],[% Deli. Qty to Traded Qty]]&gt;80,Stock_Info[[#This Row],[No. of Trades]]&lt;3000),"Unusual Day","")</f>
        <v/>
      </c>
      <c r="R3678" t="str">
        <f>IF(AND(Stock_Info[[#This Row],[Spread High-Low]] &lt; 10, Stock_Info[[#This Row],[% Deli. Qty to Traded Qty]] &gt; 90), "Good Day", "")</f>
        <v/>
      </c>
    </row>
    <row r="3679" spans="1:18">
      <c r="A3679" t="s">
        <v>54</v>
      </c>
      <c r="B3679" s="1">
        <v>45650</v>
      </c>
      <c r="C3679" s="1" t="str">
        <f>"WEEK" &amp;" " &amp;  INT((DAY(Stock_Info[[#This Row],[Date]])+WEEKDAY(DATE(YEAR(Stock_Info[[#This Row],[Date]]),MONTH(Stock_Info[[#This Row],[Date]]),1))-1)/7)+1</f>
        <v>WEEK 4</v>
      </c>
      <c r="D3679" s="12">
        <v>1803.95</v>
      </c>
      <c r="E3679" s="12">
        <v>1806.15</v>
      </c>
      <c r="F3679" s="12">
        <v>1789.1</v>
      </c>
      <c r="G3679" s="12">
        <v>1797.65</v>
      </c>
      <c r="H3679" s="12">
        <v>1798.3508767464944</v>
      </c>
      <c r="I3679">
        <v>196465</v>
      </c>
      <c r="J3679">
        <v>7339</v>
      </c>
      <c r="K3679" s="12">
        <v>353313005</v>
      </c>
      <c r="L3679">
        <v>117310</v>
      </c>
      <c r="M3679">
        <v>59.71</v>
      </c>
      <c r="N3679">
        <v>17.05</v>
      </c>
      <c r="O3679">
        <v>-6.3</v>
      </c>
      <c r="P3679">
        <f xml:space="preserve"> IF(Stock_Info[[#This Row],[Close Price]] &gt; Stock_Info[[#This Row],[Open Price]], 1, 0)</f>
        <v>0</v>
      </c>
      <c r="Q3679" t="str">
        <f>IF(AND(Stock_Info[[#This Row],[% Deli. Qty to Traded Qty]]&gt;80,Stock_Info[[#This Row],[No. of Trades]]&lt;3000),"Unusual Day","")</f>
        <v/>
      </c>
      <c r="R3679" t="str">
        <f>IF(AND(Stock_Info[[#This Row],[Spread High-Low]] &lt; 10, Stock_Info[[#This Row],[% Deli. Qty to Traded Qty]] &gt; 90), "Good Day", "")</f>
        <v/>
      </c>
    </row>
    <row r="3680" spans="1:18">
      <c r="A3680" t="s">
        <v>54</v>
      </c>
      <c r="B3680" s="1">
        <v>45649</v>
      </c>
      <c r="C3680" s="1" t="str">
        <f>"WEEK" &amp;" " &amp;  INT((DAY(Stock_Info[[#This Row],[Date]])+WEEKDAY(DATE(YEAR(Stock_Info[[#This Row],[Date]]),MONTH(Stock_Info[[#This Row],[Date]]),1))-1)/7)+1</f>
        <v>WEEK 4</v>
      </c>
      <c r="D3680" s="12">
        <v>1780</v>
      </c>
      <c r="E3680" s="12">
        <v>1805.9</v>
      </c>
      <c r="F3680" s="12">
        <v>1780</v>
      </c>
      <c r="G3680" s="12">
        <v>1801</v>
      </c>
      <c r="H3680" s="12">
        <v>1799.0444949840241</v>
      </c>
      <c r="I3680">
        <v>143342</v>
      </c>
      <c r="J3680">
        <v>11060</v>
      </c>
      <c r="K3680" s="12">
        <v>257878636</v>
      </c>
      <c r="L3680">
        <v>74963</v>
      </c>
      <c r="M3680">
        <v>52.3</v>
      </c>
      <c r="N3680">
        <v>25.9</v>
      </c>
      <c r="O3680">
        <v>21</v>
      </c>
      <c r="P3680">
        <f xml:space="preserve"> IF(Stock_Info[[#This Row],[Close Price]] &gt; Stock_Info[[#This Row],[Open Price]], 1, 0)</f>
        <v>1</v>
      </c>
      <c r="Q3680" t="str">
        <f>IF(AND(Stock_Info[[#This Row],[% Deli. Qty to Traded Qty]]&gt;80,Stock_Info[[#This Row],[No. of Trades]]&lt;3000),"Unusual Day","")</f>
        <v/>
      </c>
      <c r="R3680" t="str">
        <f>IF(AND(Stock_Info[[#This Row],[Spread High-Low]] &lt; 10, Stock_Info[[#This Row],[% Deli. Qty to Traded Qty]] &gt; 90), "Good Day", "")</f>
        <v/>
      </c>
    </row>
    <row r="3681" spans="1:18">
      <c r="A3681" t="s">
        <v>54</v>
      </c>
      <c r="B3681" s="1">
        <v>45646</v>
      </c>
      <c r="C3681" s="1" t="str">
        <f>"WEEK" &amp;" " &amp;  INT((DAY(Stock_Info[[#This Row],[Date]])+WEEKDAY(DATE(YEAR(Stock_Info[[#This Row],[Date]]),MONTH(Stock_Info[[#This Row],[Date]]),1))-1)/7)+1</f>
        <v>WEEK 3</v>
      </c>
      <c r="D3681" s="12">
        <v>1787.95</v>
      </c>
      <c r="E3681" s="12">
        <v>1797.35</v>
      </c>
      <c r="F3681" s="12">
        <v>1766.9</v>
      </c>
      <c r="G3681" s="12">
        <v>1772.05</v>
      </c>
      <c r="H3681" s="12">
        <v>1780.8301409309302</v>
      </c>
      <c r="I3681">
        <v>249342</v>
      </c>
      <c r="J3681">
        <v>14757</v>
      </c>
      <c r="K3681" s="12">
        <v>444035749</v>
      </c>
      <c r="L3681">
        <v>79613</v>
      </c>
      <c r="M3681">
        <v>31.93</v>
      </c>
      <c r="N3681">
        <v>30.45</v>
      </c>
      <c r="O3681">
        <v>-15.9</v>
      </c>
      <c r="P3681">
        <f xml:space="preserve"> IF(Stock_Info[[#This Row],[Close Price]] &gt; Stock_Info[[#This Row],[Open Price]], 1, 0)</f>
        <v>0</v>
      </c>
      <c r="Q3681" t="str">
        <f>IF(AND(Stock_Info[[#This Row],[% Deli. Qty to Traded Qty]]&gt;80,Stock_Info[[#This Row],[No. of Trades]]&lt;3000),"Unusual Day","")</f>
        <v/>
      </c>
      <c r="R3681" t="str">
        <f>IF(AND(Stock_Info[[#This Row],[Spread High-Low]] &lt; 10, Stock_Info[[#This Row],[% Deli. Qty to Traded Qty]] &gt; 90), "Good Day", "")</f>
        <v/>
      </c>
    </row>
    <row r="3682" spans="1:18">
      <c r="A3682" t="s">
        <v>54</v>
      </c>
      <c r="B3682" s="1">
        <v>45645</v>
      </c>
      <c r="C3682" s="1" t="str">
        <f>"WEEK" &amp;" " &amp;  INT((DAY(Stock_Info[[#This Row],[Date]])+WEEKDAY(DATE(YEAR(Stock_Info[[#This Row],[Date]]),MONTH(Stock_Info[[#This Row],[Date]]),1))-1)/7)+1</f>
        <v>WEEK 3</v>
      </c>
      <c r="D3682" s="12">
        <v>1795.05</v>
      </c>
      <c r="E3682" s="12">
        <v>1800.2</v>
      </c>
      <c r="F3682" s="12">
        <v>1779</v>
      </c>
      <c r="G3682" s="12">
        <v>1793.45</v>
      </c>
      <c r="H3682" s="12">
        <v>1789.7893531953312</v>
      </c>
      <c r="I3682">
        <v>186084</v>
      </c>
      <c r="J3682">
        <v>11610</v>
      </c>
      <c r="K3682" s="12">
        <v>333051162</v>
      </c>
      <c r="L3682">
        <v>84439</v>
      </c>
      <c r="M3682">
        <v>45.38</v>
      </c>
      <c r="N3682">
        <v>21.2</v>
      </c>
      <c r="O3682">
        <v>-1.6</v>
      </c>
      <c r="P3682">
        <f xml:space="preserve"> IF(Stock_Info[[#This Row],[Close Price]] &gt; Stock_Info[[#This Row],[Open Price]], 1, 0)</f>
        <v>0</v>
      </c>
      <c r="Q3682" t="str">
        <f>IF(AND(Stock_Info[[#This Row],[% Deli. Qty to Traded Qty]]&gt;80,Stock_Info[[#This Row],[No. of Trades]]&lt;3000),"Unusual Day","")</f>
        <v/>
      </c>
      <c r="R3682" t="str">
        <f>IF(AND(Stock_Info[[#This Row],[Spread High-Low]] &lt; 10, Stock_Info[[#This Row],[% Deli. Qty to Traded Qty]] &gt; 90), "Good Day", "")</f>
        <v/>
      </c>
    </row>
    <row r="3683" spans="1:18">
      <c r="A3683" t="s">
        <v>54</v>
      </c>
      <c r="B3683" s="1">
        <v>45644</v>
      </c>
      <c r="C3683" s="1" t="str">
        <f>"WEEK" &amp;" " &amp;  INT((DAY(Stock_Info[[#This Row],[Date]])+WEEKDAY(DATE(YEAR(Stock_Info[[#This Row],[Date]]),MONTH(Stock_Info[[#This Row],[Date]]),1))-1)/7)+1</f>
        <v>WEEK 3</v>
      </c>
      <c r="D3683" s="12">
        <v>1832.5</v>
      </c>
      <c r="E3683" s="12">
        <v>1835.65</v>
      </c>
      <c r="F3683" s="12">
        <v>1807.45</v>
      </c>
      <c r="G3683" s="12">
        <v>1811.2</v>
      </c>
      <c r="H3683" s="12">
        <v>1819.2117716853234</v>
      </c>
      <c r="I3683">
        <v>102823</v>
      </c>
      <c r="J3683">
        <v>5044</v>
      </c>
      <c r="K3683" s="12">
        <v>187056812</v>
      </c>
      <c r="L3683">
        <v>57316</v>
      </c>
      <c r="M3683">
        <v>55.74</v>
      </c>
      <c r="N3683">
        <v>28.2</v>
      </c>
      <c r="O3683">
        <v>-21.3</v>
      </c>
      <c r="P3683">
        <f xml:space="preserve"> IF(Stock_Info[[#This Row],[Close Price]] &gt; Stock_Info[[#This Row],[Open Price]], 1, 0)</f>
        <v>0</v>
      </c>
      <c r="Q3683" t="str">
        <f>IF(AND(Stock_Info[[#This Row],[% Deli. Qty to Traded Qty]]&gt;80,Stock_Info[[#This Row],[No. of Trades]]&lt;3000),"Unusual Day","")</f>
        <v/>
      </c>
      <c r="R3683" t="str">
        <f>IF(AND(Stock_Info[[#This Row],[Spread High-Low]] &lt; 10, Stock_Info[[#This Row],[% Deli. Qty to Traded Qty]] &gt; 90), "Good Day", "")</f>
        <v/>
      </c>
    </row>
    <row r="3684" spans="1:18">
      <c r="A3684" t="s">
        <v>54</v>
      </c>
      <c r="B3684" s="1">
        <v>45643</v>
      </c>
      <c r="C3684" s="1" t="str">
        <f>"WEEK" &amp;" " &amp;  INT((DAY(Stock_Info[[#This Row],[Date]])+WEEKDAY(DATE(YEAR(Stock_Info[[#This Row],[Date]]),MONTH(Stock_Info[[#This Row],[Date]]),1))-1)/7)+1</f>
        <v>WEEK 3</v>
      </c>
      <c r="D3684" s="12">
        <v>1856.05</v>
      </c>
      <c r="E3684" s="12">
        <v>1862.25</v>
      </c>
      <c r="F3684" s="12">
        <v>1826.35</v>
      </c>
      <c r="G3684" s="12">
        <v>1832.85</v>
      </c>
      <c r="H3684" s="12">
        <v>1842.9377925135745</v>
      </c>
      <c r="I3684">
        <v>104055</v>
      </c>
      <c r="J3684">
        <v>5675</v>
      </c>
      <c r="K3684" s="12">
        <v>191766892</v>
      </c>
      <c r="L3684">
        <v>43226</v>
      </c>
      <c r="M3684">
        <v>41.54</v>
      </c>
      <c r="N3684">
        <v>35.9</v>
      </c>
      <c r="O3684">
        <v>-23.2</v>
      </c>
      <c r="P3684">
        <f xml:space="preserve"> IF(Stock_Info[[#This Row],[Close Price]] &gt; Stock_Info[[#This Row],[Open Price]], 1, 0)</f>
        <v>0</v>
      </c>
      <c r="Q3684" t="str">
        <f>IF(AND(Stock_Info[[#This Row],[% Deli. Qty to Traded Qty]]&gt;80,Stock_Info[[#This Row],[No. of Trades]]&lt;3000),"Unusual Day","")</f>
        <v/>
      </c>
      <c r="R3684" t="str">
        <f>IF(AND(Stock_Info[[#This Row],[Spread High-Low]] &lt; 10, Stock_Info[[#This Row],[% Deli. Qty to Traded Qty]] &gt; 90), "Good Day", "")</f>
        <v/>
      </c>
    </row>
    <row r="3685" spans="1:18">
      <c r="A3685" t="s">
        <v>54</v>
      </c>
      <c r="B3685" s="1">
        <v>45642</v>
      </c>
      <c r="C3685" s="1" t="str">
        <f>"WEEK" &amp;" " &amp;  INT((DAY(Stock_Info[[#This Row],[Date]])+WEEKDAY(DATE(YEAR(Stock_Info[[#This Row],[Date]]),MONTH(Stock_Info[[#This Row],[Date]]),1))-1)/7)+1</f>
        <v>WEEK 3</v>
      </c>
      <c r="D3685" s="12">
        <v>1863</v>
      </c>
      <c r="E3685" s="12">
        <v>1870</v>
      </c>
      <c r="F3685" s="12">
        <v>1855.1</v>
      </c>
      <c r="G3685" s="12">
        <v>1864.8</v>
      </c>
      <c r="H3685" s="12">
        <v>1863.4498463654782</v>
      </c>
      <c r="I3685">
        <v>133759</v>
      </c>
      <c r="J3685">
        <v>8318</v>
      </c>
      <c r="K3685" s="12">
        <v>249253188</v>
      </c>
      <c r="L3685">
        <v>68291</v>
      </c>
      <c r="M3685">
        <v>51.06</v>
      </c>
      <c r="N3685">
        <v>14.9</v>
      </c>
      <c r="O3685">
        <v>1.8</v>
      </c>
      <c r="P3685">
        <f xml:space="preserve"> IF(Stock_Info[[#This Row],[Close Price]] &gt; Stock_Info[[#This Row],[Open Price]], 1, 0)</f>
        <v>1</v>
      </c>
      <c r="Q3685" t="str">
        <f>IF(AND(Stock_Info[[#This Row],[% Deli. Qty to Traded Qty]]&gt;80,Stock_Info[[#This Row],[No. of Trades]]&lt;3000),"Unusual Day","")</f>
        <v/>
      </c>
      <c r="R3685" t="str">
        <f>IF(AND(Stock_Info[[#This Row],[Spread High-Low]] &lt; 10, Stock_Info[[#This Row],[% Deli. Qty to Traded Qty]] &gt; 90), "Good Day", "")</f>
        <v/>
      </c>
    </row>
    <row r="3686" spans="1:18">
      <c r="A3686" t="s">
        <v>54</v>
      </c>
      <c r="B3686" s="1">
        <v>45639</v>
      </c>
      <c r="C3686" s="1" t="str">
        <f>"WEEK" &amp;" " &amp;  INT((DAY(Stock_Info[[#This Row],[Date]])+WEEKDAY(DATE(YEAR(Stock_Info[[#This Row],[Date]]),MONTH(Stock_Info[[#This Row],[Date]]),1))-1)/7)+1</f>
        <v>WEEK 2</v>
      </c>
      <c r="D3686" s="12">
        <v>1855.2</v>
      </c>
      <c r="E3686" s="12">
        <v>1874.55</v>
      </c>
      <c r="F3686" s="12">
        <v>1829</v>
      </c>
      <c r="G3686" s="12">
        <v>1872.05</v>
      </c>
      <c r="H3686" s="12">
        <v>1862.221066428202</v>
      </c>
      <c r="I3686">
        <v>228126</v>
      </c>
      <c r="J3686">
        <v>8305</v>
      </c>
      <c r="K3686" s="12">
        <v>424821043</v>
      </c>
      <c r="L3686">
        <v>86776</v>
      </c>
      <c r="M3686">
        <v>38.04</v>
      </c>
      <c r="N3686">
        <v>45.55</v>
      </c>
      <c r="O3686">
        <v>16.850000000000001</v>
      </c>
      <c r="P3686">
        <f xml:space="preserve"> IF(Stock_Info[[#This Row],[Close Price]] &gt; Stock_Info[[#This Row],[Open Price]], 1, 0)</f>
        <v>1</v>
      </c>
      <c r="Q3686" t="str">
        <f>IF(AND(Stock_Info[[#This Row],[% Deli. Qty to Traded Qty]]&gt;80,Stock_Info[[#This Row],[No. of Trades]]&lt;3000),"Unusual Day","")</f>
        <v/>
      </c>
      <c r="R3686" t="str">
        <f>IF(AND(Stock_Info[[#This Row],[Spread High-Low]] &lt; 10, Stock_Info[[#This Row],[% Deli. Qty to Traded Qty]] &gt; 90), "Good Day", "")</f>
        <v/>
      </c>
    </row>
    <row r="3687" spans="1:18">
      <c r="A3687" t="s">
        <v>54</v>
      </c>
      <c r="B3687" s="1">
        <v>45638</v>
      </c>
      <c r="C3687" s="1" t="str">
        <f>"WEEK" &amp;" " &amp;  INT((DAY(Stock_Info[[#This Row],[Date]])+WEEKDAY(DATE(YEAR(Stock_Info[[#This Row],[Date]]),MONTH(Stock_Info[[#This Row],[Date]]),1))-1)/7)+1</f>
        <v>WEEK 2</v>
      </c>
      <c r="D3687" s="12">
        <v>1849.95</v>
      </c>
      <c r="E3687" s="12">
        <v>1868.65</v>
      </c>
      <c r="F3687" s="12">
        <v>1849.35</v>
      </c>
      <c r="G3687" s="12">
        <v>1858.95</v>
      </c>
      <c r="H3687" s="12">
        <v>1858.7431269939179</v>
      </c>
      <c r="I3687">
        <v>150771</v>
      </c>
      <c r="J3687">
        <v>7767</v>
      </c>
      <c r="K3687" s="12">
        <v>280244560</v>
      </c>
      <c r="L3687">
        <v>77199</v>
      </c>
      <c r="M3687">
        <v>51.2</v>
      </c>
      <c r="N3687">
        <v>19.3</v>
      </c>
      <c r="O3687">
        <v>9</v>
      </c>
      <c r="P3687">
        <f xml:space="preserve"> IF(Stock_Info[[#This Row],[Close Price]] &gt; Stock_Info[[#This Row],[Open Price]], 1, 0)</f>
        <v>1</v>
      </c>
      <c r="Q3687" t="str">
        <f>IF(AND(Stock_Info[[#This Row],[% Deli. Qty to Traded Qty]]&gt;80,Stock_Info[[#This Row],[No. of Trades]]&lt;3000),"Unusual Day","")</f>
        <v/>
      </c>
      <c r="R3687" t="str">
        <f>IF(AND(Stock_Info[[#This Row],[Spread High-Low]] &lt; 10, Stock_Info[[#This Row],[% Deli. Qty to Traded Qty]] &gt; 90), "Good Day", "")</f>
        <v/>
      </c>
    </row>
    <row r="3688" spans="1:18">
      <c r="A3688" t="s">
        <v>54</v>
      </c>
      <c r="B3688" s="1">
        <v>45637</v>
      </c>
      <c r="C3688" s="1" t="str">
        <f>"WEEK" &amp;" " &amp;  INT((DAY(Stock_Info[[#This Row],[Date]])+WEEKDAY(DATE(YEAR(Stock_Info[[#This Row],[Date]]),MONTH(Stock_Info[[#This Row],[Date]]),1))-1)/7)+1</f>
        <v>WEEK 2</v>
      </c>
      <c r="D3688" s="12">
        <v>1865</v>
      </c>
      <c r="E3688" s="12">
        <v>1871.05</v>
      </c>
      <c r="F3688" s="12">
        <v>1857</v>
      </c>
      <c r="G3688" s="12">
        <v>1863.7</v>
      </c>
      <c r="H3688" s="12">
        <v>1863.9795301407773</v>
      </c>
      <c r="I3688">
        <v>66488</v>
      </c>
      <c r="J3688">
        <v>4747</v>
      </c>
      <c r="K3688" s="12">
        <v>123932271</v>
      </c>
      <c r="L3688">
        <v>17180</v>
      </c>
      <c r="M3688">
        <v>25.84</v>
      </c>
      <c r="N3688">
        <v>14.05</v>
      </c>
      <c r="O3688">
        <v>-1.3</v>
      </c>
      <c r="P3688">
        <f xml:space="preserve"> IF(Stock_Info[[#This Row],[Close Price]] &gt; Stock_Info[[#This Row],[Open Price]], 1, 0)</f>
        <v>0</v>
      </c>
      <c r="Q3688" t="str">
        <f>IF(AND(Stock_Info[[#This Row],[% Deli. Qty to Traded Qty]]&gt;80,Stock_Info[[#This Row],[No. of Trades]]&lt;3000),"Unusual Day","")</f>
        <v/>
      </c>
      <c r="R3688" t="str">
        <f>IF(AND(Stock_Info[[#This Row],[Spread High-Low]] &lt; 10, Stock_Info[[#This Row],[% Deli. Qty to Traded Qty]] &gt; 90), "Good Day", "")</f>
        <v/>
      </c>
    </row>
    <row r="3689" spans="1:18">
      <c r="A3689" t="s">
        <v>54</v>
      </c>
      <c r="B3689" s="1">
        <v>45636</v>
      </c>
      <c r="C3689" s="1" t="str">
        <f>"WEEK" &amp;" " &amp;  INT((DAY(Stock_Info[[#This Row],[Date]])+WEEKDAY(DATE(YEAR(Stock_Info[[#This Row],[Date]]),MONTH(Stock_Info[[#This Row],[Date]]),1))-1)/7)+1</f>
        <v>WEEK 2</v>
      </c>
      <c r="D3689" s="12">
        <v>1870.25</v>
      </c>
      <c r="E3689" s="12">
        <v>1875</v>
      </c>
      <c r="F3689" s="12">
        <v>1858.65</v>
      </c>
      <c r="G3689" s="12">
        <v>1868.05</v>
      </c>
      <c r="H3689" s="12">
        <v>1867.3282361353288</v>
      </c>
      <c r="I3689">
        <v>79717</v>
      </c>
      <c r="J3689">
        <v>3895</v>
      </c>
      <c r="K3689" s="12">
        <v>148857805</v>
      </c>
      <c r="L3689">
        <v>22877</v>
      </c>
      <c r="M3689">
        <v>28.7</v>
      </c>
      <c r="N3689">
        <v>16.350000000000001</v>
      </c>
      <c r="O3689">
        <v>-2.2000000000000002</v>
      </c>
      <c r="P3689">
        <f xml:space="preserve"> IF(Stock_Info[[#This Row],[Close Price]] &gt; Stock_Info[[#This Row],[Open Price]], 1, 0)</f>
        <v>0</v>
      </c>
      <c r="Q3689" t="str">
        <f>IF(AND(Stock_Info[[#This Row],[% Deli. Qty to Traded Qty]]&gt;80,Stock_Info[[#This Row],[No. of Trades]]&lt;3000),"Unusual Day","")</f>
        <v/>
      </c>
      <c r="R3689" t="str">
        <f>IF(AND(Stock_Info[[#This Row],[Spread High-Low]] &lt; 10, Stock_Info[[#This Row],[% Deli. Qty to Traded Qty]] &gt; 90), "Good Day", "")</f>
        <v/>
      </c>
    </row>
    <row r="3690" spans="1:18">
      <c r="A3690" t="s">
        <v>54</v>
      </c>
      <c r="B3690" s="1">
        <v>45635</v>
      </c>
      <c r="C3690" s="1" t="str">
        <f>"WEEK" &amp;" " &amp;  INT((DAY(Stock_Info[[#This Row],[Date]])+WEEKDAY(DATE(YEAR(Stock_Info[[#This Row],[Date]]),MONTH(Stock_Info[[#This Row],[Date]]),1))-1)/7)+1</f>
        <v>WEEK 2</v>
      </c>
      <c r="D3690" s="12">
        <v>1853.05</v>
      </c>
      <c r="E3690" s="12">
        <v>1880</v>
      </c>
      <c r="F3690" s="12">
        <v>1849.55</v>
      </c>
      <c r="G3690" s="12">
        <v>1869.8</v>
      </c>
      <c r="H3690" s="12">
        <v>1870.8278122588654</v>
      </c>
      <c r="I3690">
        <v>298070</v>
      </c>
      <c r="J3690">
        <v>12319</v>
      </c>
      <c r="K3690" s="12">
        <v>557637646</v>
      </c>
      <c r="L3690">
        <v>176492</v>
      </c>
      <c r="M3690">
        <v>59.21</v>
      </c>
      <c r="N3690">
        <v>30.45</v>
      </c>
      <c r="O3690">
        <v>16.75</v>
      </c>
      <c r="P3690">
        <f xml:space="preserve"> IF(Stock_Info[[#This Row],[Close Price]] &gt; Stock_Info[[#This Row],[Open Price]], 1, 0)</f>
        <v>1</v>
      </c>
      <c r="Q3690" t="str">
        <f>IF(AND(Stock_Info[[#This Row],[% Deli. Qty to Traded Qty]]&gt;80,Stock_Info[[#This Row],[No. of Trades]]&lt;3000),"Unusual Day","")</f>
        <v/>
      </c>
      <c r="R3690" t="str">
        <f>IF(AND(Stock_Info[[#This Row],[Spread High-Low]] &lt; 10, Stock_Info[[#This Row],[% Deli. Qty to Traded Qty]] &gt; 90), "Good Day", "")</f>
        <v/>
      </c>
    </row>
    <row r="3691" spans="1:18">
      <c r="A3691" t="s">
        <v>54</v>
      </c>
      <c r="B3691" s="1">
        <v>45632</v>
      </c>
      <c r="C3691" s="1" t="str">
        <f>"WEEK" &amp;" " &amp;  INT((DAY(Stock_Info[[#This Row],[Date]])+WEEKDAY(DATE(YEAR(Stock_Info[[#This Row],[Date]]),MONTH(Stock_Info[[#This Row],[Date]]),1))-1)/7)+1</f>
        <v>WEEK 1</v>
      </c>
      <c r="D3691" s="12">
        <v>1859.75</v>
      </c>
      <c r="E3691" s="12">
        <v>1864.15</v>
      </c>
      <c r="F3691" s="12">
        <v>1843.7</v>
      </c>
      <c r="G3691" s="12">
        <v>1856.5</v>
      </c>
      <c r="H3691" s="12">
        <v>1856.7517031693196</v>
      </c>
      <c r="I3691">
        <v>308836</v>
      </c>
      <c r="J3691">
        <v>11419</v>
      </c>
      <c r="K3691" s="12">
        <v>573431769</v>
      </c>
      <c r="L3691">
        <v>64003</v>
      </c>
      <c r="M3691">
        <v>20.72</v>
      </c>
      <c r="N3691">
        <v>20.45</v>
      </c>
      <c r="O3691">
        <v>-3.25</v>
      </c>
      <c r="P3691">
        <f xml:space="preserve"> IF(Stock_Info[[#This Row],[Close Price]] &gt; Stock_Info[[#This Row],[Open Price]], 1, 0)</f>
        <v>0</v>
      </c>
      <c r="Q3691" t="str">
        <f>IF(AND(Stock_Info[[#This Row],[% Deli. Qty to Traded Qty]]&gt;80,Stock_Info[[#This Row],[No. of Trades]]&lt;3000),"Unusual Day","")</f>
        <v/>
      </c>
      <c r="R3691" t="str">
        <f>IF(AND(Stock_Info[[#This Row],[Spread High-Low]] &lt; 10, Stock_Info[[#This Row],[% Deli. Qty to Traded Qty]] &gt; 90), "Good Day", "")</f>
        <v/>
      </c>
    </row>
    <row r="3692" spans="1:18">
      <c r="A3692" t="s">
        <v>54</v>
      </c>
      <c r="B3692" s="1">
        <v>45631</v>
      </c>
      <c r="C3692" s="1" t="str">
        <f>"WEEK" &amp;" " &amp;  INT((DAY(Stock_Info[[#This Row],[Date]])+WEEKDAY(DATE(YEAR(Stock_Info[[#This Row],[Date]]),MONTH(Stock_Info[[#This Row],[Date]]),1))-1)/7)+1</f>
        <v>WEEK 1</v>
      </c>
      <c r="D3692" s="12">
        <v>1862</v>
      </c>
      <c r="E3692" s="12">
        <v>1879</v>
      </c>
      <c r="F3692" s="12">
        <v>1835.9</v>
      </c>
      <c r="G3692" s="12">
        <v>1863.8</v>
      </c>
      <c r="H3692" s="12">
        <v>1859.089429619027</v>
      </c>
      <c r="I3692">
        <v>204004</v>
      </c>
      <c r="J3692">
        <v>9282</v>
      </c>
      <c r="K3692" s="12">
        <v>379261680</v>
      </c>
      <c r="L3692">
        <v>79425</v>
      </c>
      <c r="M3692">
        <v>38.93</v>
      </c>
      <c r="N3692">
        <v>43.1</v>
      </c>
      <c r="O3692">
        <v>1.8</v>
      </c>
      <c r="P3692">
        <f xml:space="preserve"> IF(Stock_Info[[#This Row],[Close Price]] &gt; Stock_Info[[#This Row],[Open Price]], 1, 0)</f>
        <v>1</v>
      </c>
      <c r="Q3692" t="str">
        <f>IF(AND(Stock_Info[[#This Row],[% Deli. Qty to Traded Qty]]&gt;80,Stock_Info[[#This Row],[No. of Trades]]&lt;3000),"Unusual Day","")</f>
        <v/>
      </c>
      <c r="R3692" t="str">
        <f>IF(AND(Stock_Info[[#This Row],[Spread High-Low]] &lt; 10, Stock_Info[[#This Row],[% Deli. Qty to Traded Qty]] &gt; 90), "Good Day", "")</f>
        <v/>
      </c>
    </row>
    <row r="3693" spans="1:18">
      <c r="A3693" t="s">
        <v>54</v>
      </c>
      <c r="B3693" s="1">
        <v>45630</v>
      </c>
      <c r="C3693" s="1" t="str">
        <f>"WEEK" &amp;" " &amp;  INT((DAY(Stock_Info[[#This Row],[Date]])+WEEKDAY(DATE(YEAR(Stock_Info[[#This Row],[Date]]),MONTH(Stock_Info[[#This Row],[Date]]),1))-1)/7)+1</f>
        <v>WEEK 1</v>
      </c>
      <c r="D3693" s="12">
        <v>1838</v>
      </c>
      <c r="E3693" s="12">
        <v>1865</v>
      </c>
      <c r="F3693" s="12">
        <v>1831.2</v>
      </c>
      <c r="G3693" s="12">
        <v>1860.05</v>
      </c>
      <c r="H3693" s="12">
        <v>1855.0802980994672</v>
      </c>
      <c r="I3693">
        <v>470447</v>
      </c>
      <c r="J3693">
        <v>20960</v>
      </c>
      <c r="K3693" s="12">
        <v>872716961</v>
      </c>
      <c r="L3693">
        <v>270718</v>
      </c>
      <c r="M3693">
        <v>57.54</v>
      </c>
      <c r="N3693">
        <v>33.799999999999997</v>
      </c>
      <c r="O3693">
        <v>22.05</v>
      </c>
      <c r="P3693">
        <f xml:space="preserve"> IF(Stock_Info[[#This Row],[Close Price]] &gt; Stock_Info[[#This Row],[Open Price]], 1, 0)</f>
        <v>1</v>
      </c>
      <c r="Q3693" t="str">
        <f>IF(AND(Stock_Info[[#This Row],[% Deli. Qty to Traded Qty]]&gt;80,Stock_Info[[#This Row],[No. of Trades]]&lt;3000),"Unusual Day","")</f>
        <v/>
      </c>
      <c r="R3693" t="str">
        <f>IF(AND(Stock_Info[[#This Row],[Spread High-Low]] &lt; 10, Stock_Info[[#This Row],[% Deli. Qty to Traded Qty]] &gt; 90), "Good Day", "")</f>
        <v/>
      </c>
    </row>
    <row r="3694" spans="1:18">
      <c r="A3694" t="s">
        <v>54</v>
      </c>
      <c r="B3694" s="1">
        <v>45629</v>
      </c>
      <c r="C3694" s="1" t="str">
        <f>"WEEK" &amp;" " &amp;  INT((DAY(Stock_Info[[#This Row],[Date]])+WEEKDAY(DATE(YEAR(Stock_Info[[#This Row],[Date]]),MONTH(Stock_Info[[#This Row],[Date]]),1))-1)/7)+1</f>
        <v>WEEK 1</v>
      </c>
      <c r="D3694" s="12">
        <v>1819.9</v>
      </c>
      <c r="E3694" s="12">
        <v>1837</v>
      </c>
      <c r="F3694" s="12">
        <v>1816.4</v>
      </c>
      <c r="G3694" s="12">
        <v>1826.85</v>
      </c>
      <c r="H3694" s="12">
        <v>1827.4488309343292</v>
      </c>
      <c r="I3694">
        <v>292413</v>
      </c>
      <c r="J3694">
        <v>9945</v>
      </c>
      <c r="K3694" s="12">
        <v>534369795</v>
      </c>
      <c r="L3694">
        <v>134878</v>
      </c>
      <c r="M3694">
        <v>46.13</v>
      </c>
      <c r="N3694">
        <v>20.6</v>
      </c>
      <c r="O3694">
        <v>6.95</v>
      </c>
      <c r="P3694">
        <f xml:space="preserve"> IF(Stock_Info[[#This Row],[Close Price]] &gt; Stock_Info[[#This Row],[Open Price]], 1, 0)</f>
        <v>1</v>
      </c>
      <c r="Q3694" t="str">
        <f>IF(AND(Stock_Info[[#This Row],[% Deli. Qty to Traded Qty]]&gt;80,Stock_Info[[#This Row],[No. of Trades]]&lt;3000),"Unusual Day","")</f>
        <v/>
      </c>
      <c r="R3694" t="str">
        <f>IF(AND(Stock_Info[[#This Row],[Spread High-Low]] &lt; 10, Stock_Info[[#This Row],[% Deli. Qty to Traded Qty]] &gt; 90), "Good Day", "")</f>
        <v/>
      </c>
    </row>
    <row r="3695" spans="1:18">
      <c r="A3695" t="s">
        <v>54</v>
      </c>
      <c r="B3695" s="1">
        <v>45628</v>
      </c>
      <c r="C3695" s="1" t="str">
        <f>"WEEK" &amp;" " &amp;  INT((DAY(Stock_Info[[#This Row],[Date]])+WEEKDAY(DATE(YEAR(Stock_Info[[#This Row],[Date]]),MONTH(Stock_Info[[#This Row],[Date]]),1))-1)/7)+1</f>
        <v>WEEK 1</v>
      </c>
      <c r="D3695" s="12">
        <v>1797.65</v>
      </c>
      <c r="E3695" s="12">
        <v>1808</v>
      </c>
      <c r="F3695" s="12">
        <v>1775</v>
      </c>
      <c r="G3695" s="12">
        <v>1804.55</v>
      </c>
      <c r="H3695" s="12">
        <v>1789.867708444825</v>
      </c>
      <c r="I3695">
        <v>177517</v>
      </c>
      <c r="J3695">
        <v>11579</v>
      </c>
      <c r="K3695" s="12">
        <v>317731946</v>
      </c>
      <c r="L3695">
        <v>78872</v>
      </c>
      <c r="M3695">
        <v>44.43</v>
      </c>
      <c r="N3695">
        <v>33</v>
      </c>
      <c r="O3695">
        <v>6.9</v>
      </c>
      <c r="P3695">
        <f xml:space="preserve"> IF(Stock_Info[[#This Row],[Close Price]] &gt; Stock_Info[[#This Row],[Open Price]], 1, 0)</f>
        <v>1</v>
      </c>
      <c r="Q3695" t="str">
        <f>IF(AND(Stock_Info[[#This Row],[% Deli. Qty to Traded Qty]]&gt;80,Stock_Info[[#This Row],[No. of Trades]]&lt;3000),"Unusual Day","")</f>
        <v/>
      </c>
      <c r="R3695" t="str">
        <f>IF(AND(Stock_Info[[#This Row],[Spread High-Low]] &lt; 10, Stock_Info[[#This Row],[% Deli. Qty to Traded Qty]] &gt; 90), "Good Day", "")</f>
        <v/>
      </c>
    </row>
    <row r="3696" spans="1:18">
      <c r="A3696" t="s">
        <v>54</v>
      </c>
      <c r="B3696" s="1">
        <v>45625</v>
      </c>
      <c r="C3696" s="1" t="str">
        <f>"WEEK" &amp;" " &amp;  INT((DAY(Stock_Info[[#This Row],[Date]])+WEEKDAY(DATE(YEAR(Stock_Info[[#This Row],[Date]]),MONTH(Stock_Info[[#This Row],[Date]]),1))-1)/7)+1</f>
        <v>WEEK 5</v>
      </c>
      <c r="D3696" s="12">
        <v>1794.05</v>
      </c>
      <c r="E3696" s="12">
        <v>1804.25</v>
      </c>
      <c r="F3696" s="12">
        <v>1783.1</v>
      </c>
      <c r="G3696" s="12">
        <v>1797.65</v>
      </c>
      <c r="H3696" s="12">
        <v>1795.2179437316368</v>
      </c>
      <c r="I3696">
        <v>473090</v>
      </c>
      <c r="J3696">
        <v>12476</v>
      </c>
      <c r="K3696" s="12">
        <v>849299657</v>
      </c>
      <c r="L3696">
        <v>150999</v>
      </c>
      <c r="M3696">
        <v>31.92</v>
      </c>
      <c r="N3696">
        <v>21.15</v>
      </c>
      <c r="O3696">
        <v>3.6</v>
      </c>
      <c r="P3696">
        <f xml:space="preserve"> IF(Stock_Info[[#This Row],[Close Price]] &gt; Stock_Info[[#This Row],[Open Price]], 1, 0)</f>
        <v>1</v>
      </c>
      <c r="Q3696" t="str">
        <f>IF(AND(Stock_Info[[#This Row],[% Deli. Qty to Traded Qty]]&gt;80,Stock_Info[[#This Row],[No. of Trades]]&lt;3000),"Unusual Day","")</f>
        <v/>
      </c>
      <c r="R3696" t="str">
        <f>IF(AND(Stock_Info[[#This Row],[Spread High-Low]] &lt; 10, Stock_Info[[#This Row],[% Deli. Qty to Traded Qty]] &gt; 90), "Good Day", "")</f>
        <v/>
      </c>
    </row>
    <row r="3697" spans="1:18">
      <c r="A3697" t="s">
        <v>54</v>
      </c>
      <c r="B3697" s="1">
        <v>45624</v>
      </c>
      <c r="C3697" s="1" t="str">
        <f>"WEEK" &amp;" " &amp;  INT((DAY(Stock_Info[[#This Row],[Date]])+WEEKDAY(DATE(YEAR(Stock_Info[[#This Row],[Date]]),MONTH(Stock_Info[[#This Row],[Date]]),1))-1)/7)+1</f>
        <v>WEEK 5</v>
      </c>
      <c r="D3697" s="12">
        <v>1818</v>
      </c>
      <c r="E3697" s="12">
        <v>1836.05</v>
      </c>
      <c r="F3697" s="12">
        <v>1788</v>
      </c>
      <c r="G3697" s="12">
        <v>1792.9</v>
      </c>
      <c r="H3697" s="12">
        <v>1813.7969781238412</v>
      </c>
      <c r="I3697">
        <v>215760</v>
      </c>
      <c r="J3697">
        <v>13656</v>
      </c>
      <c r="K3697" s="12">
        <v>391344836</v>
      </c>
      <c r="L3697">
        <v>73161</v>
      </c>
      <c r="M3697">
        <v>33.909999999999997</v>
      </c>
      <c r="N3697">
        <v>48.05</v>
      </c>
      <c r="O3697">
        <v>-25.1</v>
      </c>
      <c r="P3697">
        <f xml:space="preserve"> IF(Stock_Info[[#This Row],[Close Price]] &gt; Stock_Info[[#This Row],[Open Price]], 1, 0)</f>
        <v>0</v>
      </c>
      <c r="Q3697" t="str">
        <f>IF(AND(Stock_Info[[#This Row],[% Deli. Qty to Traded Qty]]&gt;80,Stock_Info[[#This Row],[No. of Trades]]&lt;3000),"Unusual Day","")</f>
        <v/>
      </c>
      <c r="R3697" t="str">
        <f>IF(AND(Stock_Info[[#This Row],[Spread High-Low]] &lt; 10, Stock_Info[[#This Row],[% Deli. Qty to Traded Qty]] &gt; 90), "Good Day", "")</f>
        <v/>
      </c>
    </row>
    <row r="3698" spans="1:18">
      <c r="A3698" t="s">
        <v>54</v>
      </c>
      <c r="B3698" s="1">
        <v>45623</v>
      </c>
      <c r="C3698" s="1" t="str">
        <f>"WEEK" &amp;" " &amp;  INT((DAY(Stock_Info[[#This Row],[Date]])+WEEKDAY(DATE(YEAR(Stock_Info[[#This Row],[Date]]),MONTH(Stock_Info[[#This Row],[Date]]),1))-1)/7)+1</f>
        <v>WEEK 5</v>
      </c>
      <c r="D3698" s="12">
        <v>1787.15</v>
      </c>
      <c r="E3698" s="12">
        <v>1817.2</v>
      </c>
      <c r="F3698" s="12">
        <v>1785.3</v>
      </c>
      <c r="G3698" s="12">
        <v>1811</v>
      </c>
      <c r="H3698" s="12">
        <v>1802.0808080349027</v>
      </c>
      <c r="I3698">
        <v>220040</v>
      </c>
      <c r="J3698">
        <v>9646</v>
      </c>
      <c r="K3698" s="12">
        <v>396529861</v>
      </c>
      <c r="L3698">
        <v>123211</v>
      </c>
      <c r="M3698">
        <v>55.99</v>
      </c>
      <c r="N3698">
        <v>31.9</v>
      </c>
      <c r="O3698">
        <v>23.85</v>
      </c>
      <c r="P3698">
        <f xml:space="preserve"> IF(Stock_Info[[#This Row],[Close Price]] &gt; Stock_Info[[#This Row],[Open Price]], 1, 0)</f>
        <v>1</v>
      </c>
      <c r="Q3698" t="str">
        <f>IF(AND(Stock_Info[[#This Row],[% Deli. Qty to Traded Qty]]&gt;80,Stock_Info[[#This Row],[No. of Trades]]&lt;3000),"Unusual Day","")</f>
        <v/>
      </c>
      <c r="R3698" t="str">
        <f>IF(AND(Stock_Info[[#This Row],[Spread High-Low]] &lt; 10, Stock_Info[[#This Row],[% Deli. Qty to Traded Qty]] &gt; 90), "Good Day", "")</f>
        <v/>
      </c>
    </row>
    <row r="3699" spans="1:18">
      <c r="A3699" t="s">
        <v>54</v>
      </c>
      <c r="B3699" s="1">
        <v>45622</v>
      </c>
      <c r="C3699" s="1" t="str">
        <f>"WEEK" &amp;" " &amp;  INT((DAY(Stock_Info[[#This Row],[Date]])+WEEKDAY(DATE(YEAR(Stock_Info[[#This Row],[Date]]),MONTH(Stock_Info[[#This Row],[Date]]),1))-1)/7)+1</f>
        <v>WEEK 5</v>
      </c>
      <c r="D3699" s="12">
        <v>1800</v>
      </c>
      <c r="E3699" s="12">
        <v>1804.1</v>
      </c>
      <c r="F3699" s="12">
        <v>1770</v>
      </c>
      <c r="G3699" s="12">
        <v>1785.4</v>
      </c>
      <c r="H3699" s="12">
        <v>1784.0136869233729</v>
      </c>
      <c r="I3699">
        <v>223498</v>
      </c>
      <c r="J3699">
        <v>6585</v>
      </c>
      <c r="K3699" s="12">
        <v>398723491</v>
      </c>
      <c r="L3699">
        <v>110750</v>
      </c>
      <c r="M3699">
        <v>49.55</v>
      </c>
      <c r="N3699">
        <v>34.1</v>
      </c>
      <c r="O3699">
        <v>-14.6</v>
      </c>
      <c r="P3699">
        <f xml:space="preserve"> IF(Stock_Info[[#This Row],[Close Price]] &gt; Stock_Info[[#This Row],[Open Price]], 1, 0)</f>
        <v>0</v>
      </c>
      <c r="Q3699" t="str">
        <f>IF(AND(Stock_Info[[#This Row],[% Deli. Qty to Traded Qty]]&gt;80,Stock_Info[[#This Row],[No. of Trades]]&lt;3000),"Unusual Day","")</f>
        <v/>
      </c>
      <c r="R3699" t="str">
        <f>IF(AND(Stock_Info[[#This Row],[Spread High-Low]] &lt; 10, Stock_Info[[#This Row],[% Deli. Qty to Traded Qty]] &gt; 90), "Good Day", "")</f>
        <v/>
      </c>
    </row>
    <row r="3700" spans="1:18">
      <c r="A3700" t="s">
        <v>54</v>
      </c>
      <c r="B3700" s="1">
        <v>45621</v>
      </c>
      <c r="C3700" s="1" t="str">
        <f>"WEEK" &amp;" " &amp;  INT((DAY(Stock_Info[[#This Row],[Date]])+WEEKDAY(DATE(YEAR(Stock_Info[[#This Row],[Date]]),MONTH(Stock_Info[[#This Row],[Date]]),1))-1)/7)+1</f>
        <v>WEEK 5</v>
      </c>
      <c r="D3700" s="12">
        <v>1779</v>
      </c>
      <c r="E3700" s="12">
        <v>1801.9</v>
      </c>
      <c r="F3700" s="12">
        <v>1765</v>
      </c>
      <c r="G3700" s="12">
        <v>1784.6</v>
      </c>
      <c r="H3700" s="12">
        <v>1779.9344948637063</v>
      </c>
      <c r="I3700">
        <v>1236300</v>
      </c>
      <c r="J3700">
        <v>39688</v>
      </c>
      <c r="K3700" s="12">
        <v>2200533016</v>
      </c>
      <c r="L3700">
        <v>722917</v>
      </c>
      <c r="M3700">
        <v>58.47</v>
      </c>
      <c r="N3700">
        <v>36.9</v>
      </c>
      <c r="O3700">
        <v>5.6</v>
      </c>
      <c r="P3700">
        <f xml:space="preserve"> IF(Stock_Info[[#This Row],[Close Price]] &gt; Stock_Info[[#This Row],[Open Price]], 1, 0)</f>
        <v>1</v>
      </c>
      <c r="Q3700" t="str">
        <f>IF(AND(Stock_Info[[#This Row],[% Deli. Qty to Traded Qty]]&gt;80,Stock_Info[[#This Row],[No. of Trades]]&lt;3000),"Unusual Day","")</f>
        <v/>
      </c>
      <c r="R3700" t="str">
        <f>IF(AND(Stock_Info[[#This Row],[Spread High-Low]] &lt; 10, Stock_Info[[#This Row],[% Deli. Qty to Traded Qty]] &gt; 90), "Good Day", "")</f>
        <v/>
      </c>
    </row>
    <row r="3701" spans="1:18">
      <c r="A3701" t="s">
        <v>54</v>
      </c>
      <c r="B3701" s="1">
        <v>45618</v>
      </c>
      <c r="C3701" s="1" t="str">
        <f>"WEEK" &amp;" " &amp;  INT((DAY(Stock_Info[[#This Row],[Date]])+WEEKDAY(DATE(YEAR(Stock_Info[[#This Row],[Date]]),MONTH(Stock_Info[[#This Row],[Date]]),1))-1)/7)+1</f>
        <v>WEEK 4</v>
      </c>
      <c r="D3701" s="12">
        <v>1740.15</v>
      </c>
      <c r="E3701" s="12">
        <v>1753.8</v>
      </c>
      <c r="F3701" s="12">
        <v>1729.3</v>
      </c>
      <c r="G3701" s="12">
        <v>1745.95</v>
      </c>
      <c r="H3701" s="12">
        <v>1744.1214209495695</v>
      </c>
      <c r="I3701">
        <v>437651</v>
      </c>
      <c r="J3701">
        <v>19256</v>
      </c>
      <c r="K3701" s="12">
        <v>763316484</v>
      </c>
      <c r="L3701">
        <v>154639</v>
      </c>
      <c r="M3701">
        <v>35.33</v>
      </c>
      <c r="N3701">
        <v>24.5</v>
      </c>
      <c r="O3701">
        <v>5.8</v>
      </c>
      <c r="P3701">
        <f xml:space="preserve"> IF(Stock_Info[[#This Row],[Close Price]] &gt; Stock_Info[[#This Row],[Open Price]], 1, 0)</f>
        <v>1</v>
      </c>
      <c r="Q3701" t="str">
        <f>IF(AND(Stock_Info[[#This Row],[% Deli. Qty to Traded Qty]]&gt;80,Stock_Info[[#This Row],[No. of Trades]]&lt;3000),"Unusual Day","")</f>
        <v/>
      </c>
      <c r="R3701" t="str">
        <f>IF(AND(Stock_Info[[#This Row],[Spread High-Low]] &lt; 10, Stock_Info[[#This Row],[% Deli. Qty to Traded Qty]] &gt; 90), "Good Day", "")</f>
        <v/>
      </c>
    </row>
    <row r="3702" spans="1:18">
      <c r="A3702" t="s">
        <v>54</v>
      </c>
      <c r="B3702" s="1">
        <v>45617</v>
      </c>
      <c r="C3702" s="1" t="str">
        <f>"WEEK" &amp;" " &amp;  INT((DAY(Stock_Info[[#This Row],[Date]])+WEEKDAY(DATE(YEAR(Stock_Info[[#This Row],[Date]]),MONTH(Stock_Info[[#This Row],[Date]]),1))-1)/7)+1</f>
        <v>WEEK 4</v>
      </c>
      <c r="D3702" s="12">
        <v>1756.05</v>
      </c>
      <c r="E3702" s="12">
        <v>1758.75</v>
      </c>
      <c r="F3702" s="12">
        <v>1733.7</v>
      </c>
      <c r="G3702" s="12">
        <v>1741.95</v>
      </c>
      <c r="H3702" s="12">
        <v>1743.9138787768975</v>
      </c>
      <c r="I3702">
        <v>182127</v>
      </c>
      <c r="J3702">
        <v>9504</v>
      </c>
      <c r="K3702" s="12">
        <v>317613803</v>
      </c>
      <c r="L3702">
        <v>82855</v>
      </c>
      <c r="M3702">
        <v>45.49</v>
      </c>
      <c r="N3702">
        <v>25.05</v>
      </c>
      <c r="O3702">
        <v>-14.1</v>
      </c>
      <c r="P3702">
        <f xml:space="preserve"> IF(Stock_Info[[#This Row],[Close Price]] &gt; Stock_Info[[#This Row],[Open Price]], 1, 0)</f>
        <v>0</v>
      </c>
      <c r="Q3702" t="str">
        <f>IF(AND(Stock_Info[[#This Row],[% Deli. Qty to Traded Qty]]&gt;80,Stock_Info[[#This Row],[No. of Trades]]&lt;3000),"Unusual Day","")</f>
        <v/>
      </c>
      <c r="R3702" t="str">
        <f>IF(AND(Stock_Info[[#This Row],[Spread High-Low]] &lt; 10, Stock_Info[[#This Row],[% Deli. Qty to Traded Qty]] &gt; 90), "Good Day", "")</f>
        <v/>
      </c>
    </row>
    <row r="3703" spans="1:18">
      <c r="A3703" t="s">
        <v>54</v>
      </c>
      <c r="B3703" s="1">
        <v>45615</v>
      </c>
      <c r="C3703" s="1" t="str">
        <f>"WEEK" &amp;" " &amp;  INT((DAY(Stock_Info[[#This Row],[Date]])+WEEKDAY(DATE(YEAR(Stock_Info[[#This Row],[Date]]),MONTH(Stock_Info[[#This Row],[Date]]),1))-1)/7)+1</f>
        <v>WEEK 4</v>
      </c>
      <c r="D3703" s="12">
        <v>1715.05</v>
      </c>
      <c r="E3703" s="12">
        <v>1753.65</v>
      </c>
      <c r="F3703" s="12">
        <v>1704</v>
      </c>
      <c r="G3703" s="12">
        <v>1742.25</v>
      </c>
      <c r="H3703" s="12">
        <v>1737.2930125828984</v>
      </c>
      <c r="I3703">
        <v>198285</v>
      </c>
      <c r="J3703">
        <v>8150</v>
      </c>
      <c r="K3703" s="12">
        <v>344479145</v>
      </c>
      <c r="L3703">
        <v>95644</v>
      </c>
      <c r="M3703">
        <v>48.24</v>
      </c>
      <c r="N3703">
        <v>49.65</v>
      </c>
      <c r="O3703">
        <v>27.2</v>
      </c>
      <c r="P3703">
        <f xml:space="preserve"> IF(Stock_Info[[#This Row],[Close Price]] &gt; Stock_Info[[#This Row],[Open Price]], 1, 0)</f>
        <v>1</v>
      </c>
      <c r="Q3703" t="str">
        <f>IF(AND(Stock_Info[[#This Row],[% Deli. Qty to Traded Qty]]&gt;80,Stock_Info[[#This Row],[No. of Trades]]&lt;3000),"Unusual Day","")</f>
        <v/>
      </c>
      <c r="R3703" t="str">
        <f>IF(AND(Stock_Info[[#This Row],[Spread High-Low]] &lt; 10, Stock_Info[[#This Row],[% Deli. Qty to Traded Qty]] &gt; 90), "Good Day", "")</f>
        <v/>
      </c>
    </row>
    <row r="3704" spans="1:18">
      <c r="A3704" t="s">
        <v>54</v>
      </c>
      <c r="B3704" s="1">
        <v>45614</v>
      </c>
      <c r="C3704" s="1" t="str">
        <f>"WEEK" &amp;" " &amp;  INT((DAY(Stock_Info[[#This Row],[Date]])+WEEKDAY(DATE(YEAR(Stock_Info[[#This Row],[Date]]),MONTH(Stock_Info[[#This Row],[Date]]),1))-1)/7)+1</f>
        <v>WEEK 4</v>
      </c>
      <c r="D3704" s="12">
        <v>1706.2</v>
      </c>
      <c r="E3704" s="12">
        <v>1718.8</v>
      </c>
      <c r="F3704" s="12">
        <v>1694.6</v>
      </c>
      <c r="G3704" s="12">
        <v>1704.5</v>
      </c>
      <c r="H3704" s="12">
        <v>1708.8237856581277</v>
      </c>
      <c r="I3704">
        <v>390479</v>
      </c>
      <c r="J3704">
        <v>18097</v>
      </c>
      <c r="K3704" s="12">
        <v>667259803</v>
      </c>
      <c r="L3704">
        <v>146302</v>
      </c>
      <c r="M3704">
        <v>37.47</v>
      </c>
      <c r="N3704">
        <v>24.2</v>
      </c>
      <c r="O3704">
        <v>-1.7</v>
      </c>
      <c r="P3704">
        <f xml:space="preserve"> IF(Stock_Info[[#This Row],[Close Price]] &gt; Stock_Info[[#This Row],[Open Price]], 1, 0)</f>
        <v>0</v>
      </c>
      <c r="Q3704" t="str">
        <f>IF(AND(Stock_Info[[#This Row],[% Deli. Qty to Traded Qty]]&gt;80,Stock_Info[[#This Row],[No. of Trades]]&lt;3000),"Unusual Day","")</f>
        <v/>
      </c>
      <c r="R3704" t="str">
        <f>IF(AND(Stock_Info[[#This Row],[Spread High-Low]] &lt; 10, Stock_Info[[#This Row],[% Deli. Qty to Traded Qty]] &gt; 90), "Good Day", "")</f>
        <v/>
      </c>
    </row>
    <row r="3705" spans="1:18">
      <c r="A3705" t="s">
        <v>54</v>
      </c>
      <c r="B3705" s="1">
        <v>45610</v>
      </c>
      <c r="C3705" s="1" t="str">
        <f>"WEEK" &amp;" " &amp;  INT((DAY(Stock_Info[[#This Row],[Date]])+WEEKDAY(DATE(YEAR(Stock_Info[[#This Row],[Date]]),MONTH(Stock_Info[[#This Row],[Date]]),1))-1)/7)+1</f>
        <v>WEEK 3</v>
      </c>
      <c r="D3705" s="12">
        <v>1674.95</v>
      </c>
      <c r="E3705" s="12">
        <v>1704.6</v>
      </c>
      <c r="F3705" s="12">
        <v>1674</v>
      </c>
      <c r="G3705" s="12">
        <v>1693.1</v>
      </c>
      <c r="H3705" s="12">
        <v>1693.1964619406515</v>
      </c>
      <c r="I3705">
        <v>418478</v>
      </c>
      <c r="J3705">
        <v>18498</v>
      </c>
      <c r="K3705" s="12">
        <v>708565469</v>
      </c>
      <c r="L3705">
        <v>134029</v>
      </c>
      <c r="M3705">
        <v>32.03</v>
      </c>
      <c r="N3705">
        <v>30.6</v>
      </c>
      <c r="O3705">
        <v>18.149999999999999</v>
      </c>
      <c r="P3705">
        <f xml:space="preserve"> IF(Stock_Info[[#This Row],[Close Price]] &gt; Stock_Info[[#This Row],[Open Price]], 1, 0)</f>
        <v>1</v>
      </c>
      <c r="Q3705" t="str">
        <f>IF(AND(Stock_Info[[#This Row],[% Deli. Qty to Traded Qty]]&gt;80,Stock_Info[[#This Row],[No. of Trades]]&lt;3000),"Unusual Day","")</f>
        <v/>
      </c>
      <c r="R3705" t="str">
        <f>IF(AND(Stock_Info[[#This Row],[Spread High-Low]] &lt; 10, Stock_Info[[#This Row],[% Deli. Qty to Traded Qty]] &gt; 90), "Good Day", "")</f>
        <v/>
      </c>
    </row>
    <row r="3706" spans="1:18">
      <c r="A3706" t="s">
        <v>54</v>
      </c>
      <c r="B3706" s="1">
        <v>45609</v>
      </c>
      <c r="C3706" s="1" t="str">
        <f>"WEEK" &amp;" " &amp;  INT((DAY(Stock_Info[[#This Row],[Date]])+WEEKDAY(DATE(YEAR(Stock_Info[[#This Row],[Date]]),MONTH(Stock_Info[[#This Row],[Date]]),1))-1)/7)+1</f>
        <v>WEEK 3</v>
      </c>
      <c r="D3706" s="12">
        <v>1711.3</v>
      </c>
      <c r="E3706" s="12">
        <v>1729</v>
      </c>
      <c r="F3706" s="12">
        <v>1672.5</v>
      </c>
      <c r="G3706" s="12">
        <v>1681.25</v>
      </c>
      <c r="H3706" s="12">
        <v>1704.949817484606</v>
      </c>
      <c r="I3706">
        <v>379694</v>
      </c>
      <c r="J3706">
        <v>20719</v>
      </c>
      <c r="K3706" s="12">
        <v>647359216</v>
      </c>
      <c r="L3706">
        <v>163567</v>
      </c>
      <c r="M3706">
        <v>43.08</v>
      </c>
      <c r="N3706">
        <v>56.5</v>
      </c>
      <c r="O3706">
        <v>-30.05</v>
      </c>
      <c r="P3706">
        <f xml:space="preserve"> IF(Stock_Info[[#This Row],[Close Price]] &gt; Stock_Info[[#This Row],[Open Price]], 1, 0)</f>
        <v>0</v>
      </c>
      <c r="Q3706" t="str">
        <f>IF(AND(Stock_Info[[#This Row],[% Deli. Qty to Traded Qty]]&gt;80,Stock_Info[[#This Row],[No. of Trades]]&lt;3000),"Unusual Day","")</f>
        <v/>
      </c>
      <c r="R3706" t="str">
        <f>IF(AND(Stock_Info[[#This Row],[Spread High-Low]] &lt; 10, Stock_Info[[#This Row],[% Deli. Qty to Traded Qty]] &gt; 90), "Good Day", "")</f>
        <v/>
      </c>
    </row>
    <row r="3707" spans="1:18">
      <c r="A3707" t="s">
        <v>54</v>
      </c>
      <c r="B3707" s="1">
        <v>45608</v>
      </c>
      <c r="C3707" s="1" t="str">
        <f>"WEEK" &amp;" " &amp;  INT((DAY(Stock_Info[[#This Row],[Date]])+WEEKDAY(DATE(YEAR(Stock_Info[[#This Row],[Date]]),MONTH(Stock_Info[[#This Row],[Date]]),1))-1)/7)+1</f>
        <v>WEEK 3</v>
      </c>
      <c r="D3707" s="12">
        <v>1767.2</v>
      </c>
      <c r="E3707" s="12">
        <v>1773.25</v>
      </c>
      <c r="F3707" s="12">
        <v>1708.8</v>
      </c>
      <c r="G3707" s="12">
        <v>1718.35</v>
      </c>
      <c r="H3707" s="12">
        <v>1733.1357913697138</v>
      </c>
      <c r="I3707">
        <v>320337</v>
      </c>
      <c r="J3707">
        <v>17116</v>
      </c>
      <c r="K3707" s="12">
        <v>555187520</v>
      </c>
      <c r="L3707">
        <v>126543</v>
      </c>
      <c r="M3707">
        <v>39.5</v>
      </c>
      <c r="N3707">
        <v>64.45</v>
      </c>
      <c r="O3707">
        <v>-48.85</v>
      </c>
      <c r="P3707">
        <f xml:space="preserve"> IF(Stock_Info[[#This Row],[Close Price]] &gt; Stock_Info[[#This Row],[Open Price]], 1, 0)</f>
        <v>0</v>
      </c>
      <c r="Q3707" t="str">
        <f>IF(AND(Stock_Info[[#This Row],[% Deli. Qty to Traded Qty]]&gt;80,Stock_Info[[#This Row],[No. of Trades]]&lt;3000),"Unusual Day","")</f>
        <v/>
      </c>
      <c r="R3707" t="str">
        <f>IF(AND(Stock_Info[[#This Row],[Spread High-Low]] &lt; 10, Stock_Info[[#This Row],[% Deli. Qty to Traded Qty]] &gt; 90), "Good Day", "")</f>
        <v/>
      </c>
    </row>
    <row r="3708" spans="1:18">
      <c r="A3708" t="s">
        <v>54</v>
      </c>
      <c r="B3708" s="1">
        <v>45607</v>
      </c>
      <c r="C3708" s="1" t="str">
        <f>"WEEK" &amp;" " &amp;  INT((DAY(Stock_Info[[#This Row],[Date]])+WEEKDAY(DATE(YEAR(Stock_Info[[#This Row],[Date]]),MONTH(Stock_Info[[#This Row],[Date]]),1))-1)/7)+1</f>
        <v>WEEK 3</v>
      </c>
      <c r="D3708" s="12">
        <v>1753</v>
      </c>
      <c r="E3708" s="12">
        <v>1782.5</v>
      </c>
      <c r="F3708" s="12">
        <v>1751.55</v>
      </c>
      <c r="G3708" s="12">
        <v>1766.6</v>
      </c>
      <c r="H3708" s="12">
        <v>1768.5640741853681</v>
      </c>
      <c r="I3708">
        <v>1008339</v>
      </c>
      <c r="J3708">
        <v>39045</v>
      </c>
      <c r="K3708" s="12">
        <v>1783312130</v>
      </c>
      <c r="L3708">
        <v>289085</v>
      </c>
      <c r="M3708">
        <v>28.67</v>
      </c>
      <c r="N3708">
        <v>30.95</v>
      </c>
      <c r="O3708">
        <v>13.6</v>
      </c>
      <c r="P3708">
        <f xml:space="preserve"> IF(Stock_Info[[#This Row],[Close Price]] &gt; Stock_Info[[#This Row],[Open Price]], 1, 0)</f>
        <v>1</v>
      </c>
      <c r="Q3708" t="str">
        <f>IF(AND(Stock_Info[[#This Row],[% Deli. Qty to Traded Qty]]&gt;80,Stock_Info[[#This Row],[No. of Trades]]&lt;3000),"Unusual Day","")</f>
        <v/>
      </c>
      <c r="R3708" t="str">
        <f>IF(AND(Stock_Info[[#This Row],[Spread High-Low]] &lt; 10, Stock_Info[[#This Row],[% Deli. Qty to Traded Qty]] &gt; 90), "Good Day", "")</f>
        <v/>
      </c>
    </row>
    <row r="3709" spans="1:18">
      <c r="A3709" t="s">
        <v>54</v>
      </c>
      <c r="B3709" s="1">
        <v>45604</v>
      </c>
      <c r="C3709" s="1" t="str">
        <f>"WEEK" &amp;" " &amp;  INT((DAY(Stock_Info[[#This Row],[Date]])+WEEKDAY(DATE(YEAR(Stock_Info[[#This Row],[Date]]),MONTH(Stock_Info[[#This Row],[Date]]),1))-1)/7)+1</f>
        <v>WEEK 2</v>
      </c>
      <c r="D3709" s="12">
        <v>1747.05</v>
      </c>
      <c r="E3709" s="12">
        <v>1761.45</v>
      </c>
      <c r="F3709" s="12">
        <v>1746.15</v>
      </c>
      <c r="G3709" s="12">
        <v>1754.55</v>
      </c>
      <c r="H3709" s="12">
        <v>1754.7932704654177</v>
      </c>
      <c r="I3709">
        <v>167441</v>
      </c>
      <c r="J3709">
        <v>7581</v>
      </c>
      <c r="K3709" s="12">
        <v>293824340</v>
      </c>
      <c r="L3709">
        <v>45693</v>
      </c>
      <c r="M3709">
        <v>27.29</v>
      </c>
      <c r="N3709">
        <v>15.3</v>
      </c>
      <c r="O3709">
        <v>7.5</v>
      </c>
      <c r="P3709">
        <f xml:space="preserve"> IF(Stock_Info[[#This Row],[Close Price]] &gt; Stock_Info[[#This Row],[Open Price]], 1, 0)</f>
        <v>1</v>
      </c>
      <c r="Q3709" t="str">
        <f>IF(AND(Stock_Info[[#This Row],[% Deli. Qty to Traded Qty]]&gt;80,Stock_Info[[#This Row],[No. of Trades]]&lt;3000),"Unusual Day","")</f>
        <v/>
      </c>
      <c r="R3709" t="str">
        <f>IF(AND(Stock_Info[[#This Row],[Spread High-Low]] &lt; 10, Stock_Info[[#This Row],[% Deli. Qty to Traded Qty]] &gt; 90), "Good Day", "")</f>
        <v/>
      </c>
    </row>
    <row r="3710" spans="1:18">
      <c r="A3710" t="s">
        <v>54</v>
      </c>
      <c r="B3710" s="1">
        <v>45603</v>
      </c>
      <c r="C3710" s="1" t="str">
        <f>"WEEK" &amp;" " &amp;  INT((DAY(Stock_Info[[#This Row],[Date]])+WEEKDAY(DATE(YEAR(Stock_Info[[#This Row],[Date]]),MONTH(Stock_Info[[#This Row],[Date]]),1))-1)/7)+1</f>
        <v>WEEK 2</v>
      </c>
      <c r="D3710" s="12">
        <v>1749.95</v>
      </c>
      <c r="E3710" s="12">
        <v>1760.1</v>
      </c>
      <c r="F3710" s="12">
        <v>1737.8</v>
      </c>
      <c r="G3710" s="12">
        <v>1746.15</v>
      </c>
      <c r="H3710" s="12">
        <v>1749.1912239518047</v>
      </c>
      <c r="I3710">
        <v>131631</v>
      </c>
      <c r="J3710">
        <v>4688</v>
      </c>
      <c r="K3710" s="12">
        <v>230247790</v>
      </c>
      <c r="L3710">
        <v>77816</v>
      </c>
      <c r="M3710">
        <v>59.12</v>
      </c>
      <c r="N3710">
        <v>22.3</v>
      </c>
      <c r="O3710">
        <v>-3.8</v>
      </c>
      <c r="P3710">
        <f xml:space="preserve"> IF(Stock_Info[[#This Row],[Close Price]] &gt; Stock_Info[[#This Row],[Open Price]], 1, 0)</f>
        <v>0</v>
      </c>
      <c r="Q3710" t="str">
        <f>IF(AND(Stock_Info[[#This Row],[% Deli. Qty to Traded Qty]]&gt;80,Stock_Info[[#This Row],[No. of Trades]]&lt;3000),"Unusual Day","")</f>
        <v/>
      </c>
      <c r="R3710" t="str">
        <f>IF(AND(Stock_Info[[#This Row],[Spread High-Low]] &lt; 10, Stock_Info[[#This Row],[% Deli. Qty to Traded Qty]] &gt; 90), "Good Day", "")</f>
        <v/>
      </c>
    </row>
    <row r="3711" spans="1:18">
      <c r="A3711" t="s">
        <v>54</v>
      </c>
      <c r="B3711" s="1">
        <v>45602</v>
      </c>
      <c r="C3711" s="1" t="str">
        <f>"WEEK" &amp;" " &amp;  INT((DAY(Stock_Info[[#This Row],[Date]])+WEEKDAY(DATE(YEAR(Stock_Info[[#This Row],[Date]]),MONTH(Stock_Info[[#This Row],[Date]]),1))-1)/7)+1</f>
        <v>WEEK 2</v>
      </c>
      <c r="D3711" s="12">
        <v>1765.2</v>
      </c>
      <c r="E3711" s="12">
        <v>1772</v>
      </c>
      <c r="F3711" s="12">
        <v>1745.25</v>
      </c>
      <c r="G3711" s="12">
        <v>1754.15</v>
      </c>
      <c r="H3711" s="12">
        <v>1754.0735488496091</v>
      </c>
      <c r="I3711">
        <v>223185</v>
      </c>
      <c r="J3711">
        <v>12577</v>
      </c>
      <c r="K3711" s="12">
        <v>391482905</v>
      </c>
      <c r="L3711">
        <v>98034</v>
      </c>
      <c r="M3711">
        <v>43.92</v>
      </c>
      <c r="N3711">
        <v>26.75</v>
      </c>
      <c r="O3711">
        <v>-11.05</v>
      </c>
      <c r="P3711">
        <f xml:space="preserve"> IF(Stock_Info[[#This Row],[Close Price]] &gt; Stock_Info[[#This Row],[Open Price]], 1, 0)</f>
        <v>0</v>
      </c>
      <c r="Q3711" t="str">
        <f>IF(AND(Stock_Info[[#This Row],[% Deli. Qty to Traded Qty]]&gt;80,Stock_Info[[#This Row],[No. of Trades]]&lt;3000),"Unusual Day","")</f>
        <v/>
      </c>
      <c r="R3711" t="str">
        <f>IF(AND(Stock_Info[[#This Row],[Spread High-Low]] &lt; 10, Stock_Info[[#This Row],[% Deli. Qty to Traded Qty]] &gt; 90), "Good Day", "")</f>
        <v/>
      </c>
    </row>
    <row r="3712" spans="1:18">
      <c r="A3712" t="s">
        <v>54</v>
      </c>
      <c r="B3712" s="1">
        <v>45601</v>
      </c>
      <c r="C3712" s="1" t="str">
        <f>"WEEK" &amp;" " &amp;  INT((DAY(Stock_Info[[#This Row],[Date]])+WEEKDAY(DATE(YEAR(Stock_Info[[#This Row],[Date]]),MONTH(Stock_Info[[#This Row],[Date]]),1))-1)/7)+1</f>
        <v>WEEK 2</v>
      </c>
      <c r="D3712" s="12">
        <v>1707.95</v>
      </c>
      <c r="E3712" s="12">
        <v>1762.5</v>
      </c>
      <c r="F3712" s="12">
        <v>1698</v>
      </c>
      <c r="G3712" s="12">
        <v>1757.95</v>
      </c>
      <c r="H3712" s="12">
        <v>1736.7420943752898</v>
      </c>
      <c r="I3712">
        <v>280370</v>
      </c>
      <c r="J3712">
        <v>11140</v>
      </c>
      <c r="K3712" s="12">
        <v>486930381</v>
      </c>
      <c r="L3712">
        <v>114976</v>
      </c>
      <c r="M3712">
        <v>41.01</v>
      </c>
      <c r="N3712">
        <v>64.5</v>
      </c>
      <c r="O3712">
        <v>50</v>
      </c>
      <c r="P3712">
        <f xml:space="preserve"> IF(Stock_Info[[#This Row],[Close Price]] &gt; Stock_Info[[#This Row],[Open Price]], 1, 0)</f>
        <v>1</v>
      </c>
      <c r="Q3712" t="str">
        <f>IF(AND(Stock_Info[[#This Row],[% Deli. Qty to Traded Qty]]&gt;80,Stock_Info[[#This Row],[No. of Trades]]&lt;3000),"Unusual Day","")</f>
        <v/>
      </c>
      <c r="R3712" t="str">
        <f>IF(AND(Stock_Info[[#This Row],[Spread High-Low]] &lt; 10, Stock_Info[[#This Row],[% Deli. Qty to Traded Qty]] &gt; 90), "Good Day", "")</f>
        <v/>
      </c>
    </row>
    <row r="3713" spans="1:18">
      <c r="A3713" t="s">
        <v>54</v>
      </c>
      <c r="B3713" s="1">
        <v>45600</v>
      </c>
      <c r="C3713" s="1" t="str">
        <f>"WEEK" &amp;" " &amp;  INT((DAY(Stock_Info[[#This Row],[Date]])+WEEKDAY(DATE(YEAR(Stock_Info[[#This Row],[Date]]),MONTH(Stock_Info[[#This Row],[Date]]),1))-1)/7)+1</f>
        <v>WEEK 2</v>
      </c>
      <c r="D3713" s="12">
        <v>1741.4</v>
      </c>
      <c r="E3713" s="12">
        <v>1743.6</v>
      </c>
      <c r="F3713" s="12">
        <v>1710</v>
      </c>
      <c r="G3713" s="12">
        <v>1714.05</v>
      </c>
      <c r="H3713" s="12">
        <v>1726.2065618888969</v>
      </c>
      <c r="I3713">
        <v>345175</v>
      </c>
      <c r="J3713">
        <v>16349</v>
      </c>
      <c r="K3713" s="12">
        <v>595843350</v>
      </c>
      <c r="L3713">
        <v>157973</v>
      </c>
      <c r="M3713">
        <v>45.77</v>
      </c>
      <c r="N3713">
        <v>33.6</v>
      </c>
      <c r="O3713">
        <v>-27.35</v>
      </c>
      <c r="P3713">
        <f xml:space="preserve"> IF(Stock_Info[[#This Row],[Close Price]] &gt; Stock_Info[[#This Row],[Open Price]], 1, 0)</f>
        <v>0</v>
      </c>
      <c r="Q3713" t="str">
        <f>IF(AND(Stock_Info[[#This Row],[% Deli. Qty to Traded Qty]]&gt;80,Stock_Info[[#This Row],[No. of Trades]]&lt;3000),"Unusual Day","")</f>
        <v/>
      </c>
      <c r="R3713" t="str">
        <f>IF(AND(Stock_Info[[#This Row],[Spread High-Low]] &lt; 10, Stock_Info[[#This Row],[% Deli. Qty to Traded Qty]] &gt; 90), "Good Day", "")</f>
        <v/>
      </c>
    </row>
    <row r="3714" spans="1:18">
      <c r="A3714" t="s">
        <v>54</v>
      </c>
      <c r="B3714" s="1">
        <v>45597</v>
      </c>
      <c r="C3714" s="1" t="str">
        <f>"WEEK" &amp;" " &amp;  INT((DAY(Stock_Info[[#This Row],[Date]])+WEEKDAY(DATE(YEAR(Stock_Info[[#This Row],[Date]]),MONTH(Stock_Info[[#This Row],[Date]]),1))-1)/7)+1</f>
        <v>WEEK 1</v>
      </c>
      <c r="D3714" s="12">
        <v>1748.95</v>
      </c>
      <c r="E3714" s="12">
        <v>1748.95</v>
      </c>
      <c r="F3714" s="12">
        <v>1728.75</v>
      </c>
      <c r="G3714" s="12">
        <v>1737.8</v>
      </c>
      <c r="H3714" s="12">
        <v>1739.4176357884419</v>
      </c>
      <c r="I3714">
        <v>44886</v>
      </c>
      <c r="J3714">
        <v>6625</v>
      </c>
      <c r="K3714" s="12">
        <v>78075500</v>
      </c>
      <c r="L3714">
        <v>23008</v>
      </c>
      <c r="M3714">
        <v>51.26</v>
      </c>
      <c r="N3714">
        <v>20.2</v>
      </c>
      <c r="O3714">
        <v>-11.15</v>
      </c>
      <c r="P3714">
        <f xml:space="preserve"> IF(Stock_Info[[#This Row],[Close Price]] &gt; Stock_Info[[#This Row],[Open Price]], 1, 0)</f>
        <v>0</v>
      </c>
      <c r="Q3714" t="str">
        <f>IF(AND(Stock_Info[[#This Row],[% Deli. Qty to Traded Qty]]&gt;80,Stock_Info[[#This Row],[No. of Trades]]&lt;3000),"Unusual Day","")</f>
        <v/>
      </c>
      <c r="R3714" t="str">
        <f>IF(AND(Stock_Info[[#This Row],[Spread High-Low]] &lt; 10, Stock_Info[[#This Row],[% Deli. Qty to Traded Qty]] &gt; 90), "Good Day", "")</f>
        <v/>
      </c>
    </row>
    <row r="3715" spans="1:18">
      <c r="A3715" t="s">
        <v>54</v>
      </c>
      <c r="B3715" s="1">
        <v>45596</v>
      </c>
      <c r="C3715" s="1" t="str">
        <f>"WEEK" &amp;" " &amp;  INT((DAY(Stock_Info[[#This Row],[Date]])+WEEKDAY(DATE(YEAR(Stock_Info[[#This Row],[Date]]),MONTH(Stock_Info[[#This Row],[Date]]),1))-1)/7)+1</f>
        <v>WEEK 5</v>
      </c>
      <c r="D3715" s="12">
        <v>1730</v>
      </c>
      <c r="E3715" s="12">
        <v>1739.65</v>
      </c>
      <c r="F3715" s="12">
        <v>1719.05</v>
      </c>
      <c r="G3715" s="12">
        <v>1734.95</v>
      </c>
      <c r="H3715" s="12">
        <v>1732.6133591530306</v>
      </c>
      <c r="I3715">
        <v>511754</v>
      </c>
      <c r="J3715">
        <v>16420</v>
      </c>
      <c r="K3715" s="12">
        <v>886671817</v>
      </c>
      <c r="L3715">
        <v>197051</v>
      </c>
      <c r="M3715">
        <v>38.5</v>
      </c>
      <c r="N3715">
        <v>20.6</v>
      </c>
      <c r="O3715">
        <v>4.95</v>
      </c>
      <c r="P3715">
        <f xml:space="preserve"> IF(Stock_Info[[#This Row],[Close Price]] &gt; Stock_Info[[#This Row],[Open Price]], 1, 0)</f>
        <v>1</v>
      </c>
      <c r="Q3715" t="str">
        <f>IF(AND(Stock_Info[[#This Row],[% Deli. Qty to Traded Qty]]&gt;80,Stock_Info[[#This Row],[No. of Trades]]&lt;3000),"Unusual Day","")</f>
        <v/>
      </c>
      <c r="R3715" t="str">
        <f>IF(AND(Stock_Info[[#This Row],[Spread High-Low]] &lt; 10, Stock_Info[[#This Row],[% Deli. Qty to Traded Qty]] &gt; 90), "Good Day", "")</f>
        <v/>
      </c>
    </row>
    <row r="3716" spans="1:18">
      <c r="A3716" t="s">
        <v>54</v>
      </c>
      <c r="B3716" s="1">
        <v>45595</v>
      </c>
      <c r="C3716" s="1" t="str">
        <f>"WEEK" &amp;" " &amp;  INT((DAY(Stock_Info[[#This Row],[Date]])+WEEKDAY(DATE(YEAR(Stock_Info[[#This Row],[Date]]),MONTH(Stock_Info[[#This Row],[Date]]),1))-1)/7)+1</f>
        <v>WEEK 5</v>
      </c>
      <c r="D3716" s="12">
        <v>1747.95</v>
      </c>
      <c r="E3716" s="12">
        <v>1755</v>
      </c>
      <c r="F3716" s="12">
        <v>1724.4</v>
      </c>
      <c r="G3716" s="12">
        <v>1735</v>
      </c>
      <c r="H3716" s="12">
        <v>1740.1030283117025</v>
      </c>
      <c r="I3716">
        <v>182610</v>
      </c>
      <c r="J3716">
        <v>5425</v>
      </c>
      <c r="K3716" s="12">
        <v>317760214</v>
      </c>
      <c r="L3716">
        <v>83044</v>
      </c>
      <c r="M3716">
        <v>45.48</v>
      </c>
      <c r="N3716">
        <v>30.6</v>
      </c>
      <c r="O3716">
        <v>-12.95</v>
      </c>
      <c r="P3716">
        <f xml:space="preserve"> IF(Stock_Info[[#This Row],[Close Price]] &gt; Stock_Info[[#This Row],[Open Price]], 1, 0)</f>
        <v>0</v>
      </c>
      <c r="Q3716" t="str">
        <f>IF(AND(Stock_Info[[#This Row],[% Deli. Qty to Traded Qty]]&gt;80,Stock_Info[[#This Row],[No. of Trades]]&lt;3000),"Unusual Day","")</f>
        <v/>
      </c>
      <c r="R3716" t="str">
        <f>IF(AND(Stock_Info[[#This Row],[Spread High-Low]] &lt; 10, Stock_Info[[#This Row],[% Deli. Qty to Traded Qty]] &gt; 90), "Good Day", "")</f>
        <v/>
      </c>
    </row>
    <row r="3717" spans="1:18">
      <c r="A3717" t="s">
        <v>54</v>
      </c>
      <c r="B3717" s="1">
        <v>45594</v>
      </c>
      <c r="C3717" s="1" t="str">
        <f>"WEEK" &amp;" " &amp;  INT((DAY(Stock_Info[[#This Row],[Date]])+WEEKDAY(DATE(YEAR(Stock_Info[[#This Row],[Date]]),MONTH(Stock_Info[[#This Row],[Date]]),1))-1)/7)+1</f>
        <v>WEEK 5</v>
      </c>
      <c r="D3717" s="12">
        <v>1725.1</v>
      </c>
      <c r="E3717" s="12">
        <v>1763.7</v>
      </c>
      <c r="F3717" s="12">
        <v>1725.1</v>
      </c>
      <c r="G3717" s="12">
        <v>1751</v>
      </c>
      <c r="H3717" s="12">
        <v>1744.0580980212537</v>
      </c>
      <c r="I3717">
        <v>287101</v>
      </c>
      <c r="J3717">
        <v>14637</v>
      </c>
      <c r="K3717" s="12">
        <v>500720824</v>
      </c>
      <c r="L3717">
        <v>157485</v>
      </c>
      <c r="M3717">
        <v>54.85</v>
      </c>
      <c r="N3717">
        <v>38.6</v>
      </c>
      <c r="O3717">
        <v>25.9</v>
      </c>
      <c r="P3717">
        <f xml:space="preserve"> IF(Stock_Info[[#This Row],[Close Price]] &gt; Stock_Info[[#This Row],[Open Price]], 1, 0)</f>
        <v>1</v>
      </c>
      <c r="Q3717" t="str">
        <f>IF(AND(Stock_Info[[#This Row],[% Deli. Qty to Traded Qty]]&gt;80,Stock_Info[[#This Row],[No. of Trades]]&lt;3000),"Unusual Day","")</f>
        <v/>
      </c>
      <c r="R3717" t="str">
        <f>IF(AND(Stock_Info[[#This Row],[Spread High-Low]] &lt; 10, Stock_Info[[#This Row],[% Deli. Qty to Traded Qty]] &gt; 90), "Good Day", "")</f>
        <v/>
      </c>
    </row>
    <row r="3718" spans="1:18">
      <c r="A3718" t="s">
        <v>54</v>
      </c>
      <c r="B3718" s="1">
        <v>45593</v>
      </c>
      <c r="C3718" s="1" t="str">
        <f>"WEEK" &amp;" " &amp;  INT((DAY(Stock_Info[[#This Row],[Date]])+WEEKDAY(DATE(YEAR(Stock_Info[[#This Row],[Date]]),MONTH(Stock_Info[[#This Row],[Date]]),1))-1)/7)+1</f>
        <v>WEEK 5</v>
      </c>
      <c r="D3718" s="12">
        <v>1738.8</v>
      </c>
      <c r="E3718" s="12">
        <v>1750.9</v>
      </c>
      <c r="F3718" s="12">
        <v>1728.95</v>
      </c>
      <c r="G3718" s="12">
        <v>1734.3</v>
      </c>
      <c r="H3718" s="12">
        <v>1740.3477793614061</v>
      </c>
      <c r="I3718">
        <v>2396045</v>
      </c>
      <c r="J3718">
        <v>23411</v>
      </c>
      <c r="K3718" s="12">
        <v>4169951595</v>
      </c>
      <c r="L3718">
        <v>1759348</v>
      </c>
      <c r="M3718">
        <v>73.430000000000007</v>
      </c>
      <c r="N3718">
        <v>21.95</v>
      </c>
      <c r="O3718">
        <v>-4.5</v>
      </c>
      <c r="P3718">
        <f xml:space="preserve"> IF(Stock_Info[[#This Row],[Close Price]] &gt; Stock_Info[[#This Row],[Open Price]], 1, 0)</f>
        <v>0</v>
      </c>
      <c r="Q3718" t="str">
        <f>IF(AND(Stock_Info[[#This Row],[% Deli. Qty to Traded Qty]]&gt;80,Stock_Info[[#This Row],[No. of Trades]]&lt;3000),"Unusual Day","")</f>
        <v/>
      </c>
      <c r="R3718" t="str">
        <f>IF(AND(Stock_Info[[#This Row],[Spread High-Low]] &lt; 10, Stock_Info[[#This Row],[% Deli. Qty to Traded Qty]] &gt; 90), "Good Day", "")</f>
        <v/>
      </c>
    </row>
    <row r="3719" spans="1:18">
      <c r="A3719" t="s">
        <v>54</v>
      </c>
      <c r="B3719" s="1">
        <v>45590</v>
      </c>
      <c r="C3719" s="1" t="str">
        <f>"WEEK" &amp;" " &amp;  INT((DAY(Stock_Info[[#This Row],[Date]])+WEEKDAY(DATE(YEAR(Stock_Info[[#This Row],[Date]]),MONTH(Stock_Info[[#This Row],[Date]]),1))-1)/7)+1</f>
        <v>WEEK 4</v>
      </c>
      <c r="D3719" s="12">
        <v>1757</v>
      </c>
      <c r="E3719" s="12">
        <v>1758.35</v>
      </c>
      <c r="F3719" s="12">
        <v>1729</v>
      </c>
      <c r="G3719" s="12">
        <v>1742.6</v>
      </c>
      <c r="H3719" s="12">
        <v>1739.8790851868696</v>
      </c>
      <c r="I3719">
        <v>774016</v>
      </c>
      <c r="J3719">
        <v>30544</v>
      </c>
      <c r="K3719" s="12">
        <v>1346694250</v>
      </c>
      <c r="L3719">
        <v>399494</v>
      </c>
      <c r="M3719">
        <v>51.61</v>
      </c>
      <c r="N3719">
        <v>29.35</v>
      </c>
      <c r="O3719">
        <v>-14.4</v>
      </c>
      <c r="P3719">
        <f xml:space="preserve"> IF(Stock_Info[[#This Row],[Close Price]] &gt; Stock_Info[[#This Row],[Open Price]], 1, 0)</f>
        <v>0</v>
      </c>
      <c r="Q3719" t="str">
        <f>IF(AND(Stock_Info[[#This Row],[% Deli. Qty to Traded Qty]]&gt;80,Stock_Info[[#This Row],[No. of Trades]]&lt;3000),"Unusual Day","")</f>
        <v/>
      </c>
      <c r="R3719" t="str">
        <f>IF(AND(Stock_Info[[#This Row],[Spread High-Low]] &lt; 10, Stock_Info[[#This Row],[% Deli. Qty to Traded Qty]] &gt; 90), "Good Day", "")</f>
        <v/>
      </c>
    </row>
    <row r="3720" spans="1:18">
      <c r="A3720" t="s">
        <v>54</v>
      </c>
      <c r="B3720" s="1">
        <v>45589</v>
      </c>
      <c r="C3720" s="1" t="str">
        <f>"WEEK" &amp;" " &amp;  INT((DAY(Stock_Info[[#This Row],[Date]])+WEEKDAY(DATE(YEAR(Stock_Info[[#This Row],[Date]]),MONTH(Stock_Info[[#This Row],[Date]]),1))-1)/7)+1</f>
        <v>WEEK 4</v>
      </c>
      <c r="D3720" s="12">
        <v>1737.55</v>
      </c>
      <c r="E3720" s="12">
        <v>1768.65</v>
      </c>
      <c r="F3720" s="12">
        <v>1737.55</v>
      </c>
      <c r="G3720" s="12">
        <v>1750.1</v>
      </c>
      <c r="H3720" s="12">
        <v>1758.1334744330663</v>
      </c>
      <c r="I3720">
        <v>236712</v>
      </c>
      <c r="J3720">
        <v>8401</v>
      </c>
      <c r="K3720" s="12">
        <v>416171291</v>
      </c>
      <c r="L3720">
        <v>93510</v>
      </c>
      <c r="M3720">
        <v>39.5</v>
      </c>
      <c r="N3720">
        <v>31.1</v>
      </c>
      <c r="O3720">
        <v>12.55</v>
      </c>
      <c r="P3720">
        <f xml:space="preserve"> IF(Stock_Info[[#This Row],[Close Price]] &gt; Stock_Info[[#This Row],[Open Price]], 1, 0)</f>
        <v>1</v>
      </c>
      <c r="Q3720" t="str">
        <f>IF(AND(Stock_Info[[#This Row],[% Deli. Qty to Traded Qty]]&gt;80,Stock_Info[[#This Row],[No. of Trades]]&lt;3000),"Unusual Day","")</f>
        <v/>
      </c>
      <c r="R3720" t="str">
        <f>IF(AND(Stock_Info[[#This Row],[Spread High-Low]] &lt; 10, Stock_Info[[#This Row],[% Deli. Qty to Traded Qty]] &gt; 90), "Good Day", "")</f>
        <v/>
      </c>
    </row>
    <row r="3721" spans="1:18">
      <c r="A3721" t="s">
        <v>54</v>
      </c>
      <c r="B3721" s="1">
        <v>45588</v>
      </c>
      <c r="C3721" s="1" t="str">
        <f>"WEEK" &amp;" " &amp;  INT((DAY(Stock_Info[[#This Row],[Date]])+WEEKDAY(DATE(YEAR(Stock_Info[[#This Row],[Date]]),MONTH(Stock_Info[[#This Row],[Date]]),1))-1)/7)+1</f>
        <v>WEEK 4</v>
      </c>
      <c r="D3721" s="12">
        <v>1702.3</v>
      </c>
      <c r="E3721" s="12">
        <v>1746.45</v>
      </c>
      <c r="F3721" s="12">
        <v>1702.3</v>
      </c>
      <c r="G3721" s="12">
        <v>1735.7</v>
      </c>
      <c r="H3721" s="12">
        <v>1737.4149261877437</v>
      </c>
      <c r="I3721">
        <v>267503</v>
      </c>
      <c r="J3721">
        <v>9844</v>
      </c>
      <c r="K3721" s="12">
        <v>464763705</v>
      </c>
      <c r="L3721">
        <v>148516</v>
      </c>
      <c r="M3721">
        <v>55.52</v>
      </c>
      <c r="N3721">
        <v>44.15</v>
      </c>
      <c r="O3721">
        <v>33.4</v>
      </c>
      <c r="P3721">
        <f xml:space="preserve"> IF(Stock_Info[[#This Row],[Close Price]] &gt; Stock_Info[[#This Row],[Open Price]], 1, 0)</f>
        <v>1</v>
      </c>
      <c r="Q3721" t="str">
        <f>IF(AND(Stock_Info[[#This Row],[% Deli. Qty to Traded Qty]]&gt;80,Stock_Info[[#This Row],[No. of Trades]]&lt;3000),"Unusual Day","")</f>
        <v/>
      </c>
      <c r="R3721" t="str">
        <f>IF(AND(Stock_Info[[#This Row],[Spread High-Low]] &lt; 10, Stock_Info[[#This Row],[% Deli. Qty to Traded Qty]] &gt; 90), "Good Day", "")</f>
        <v/>
      </c>
    </row>
    <row r="3722" spans="1:18">
      <c r="A3722" t="s">
        <v>54</v>
      </c>
      <c r="B3722" s="1">
        <v>45587</v>
      </c>
      <c r="C3722" s="1" t="str">
        <f>"WEEK" &amp;" " &amp;  INT((DAY(Stock_Info[[#This Row],[Date]])+WEEKDAY(DATE(YEAR(Stock_Info[[#This Row],[Date]]),MONTH(Stock_Info[[#This Row],[Date]]),1))-1)/7)+1</f>
        <v>WEEK 4</v>
      </c>
      <c r="D3722" s="12">
        <v>1729</v>
      </c>
      <c r="E3722" s="12">
        <v>1740</v>
      </c>
      <c r="F3722" s="12">
        <v>1710.95</v>
      </c>
      <c r="G3722" s="12">
        <v>1714.1</v>
      </c>
      <c r="H3722" s="12">
        <v>1722.5406883336027</v>
      </c>
      <c r="I3722">
        <v>445656</v>
      </c>
      <c r="J3722">
        <v>24955</v>
      </c>
      <c r="K3722" s="12">
        <v>767660593</v>
      </c>
      <c r="L3722">
        <v>271292</v>
      </c>
      <c r="M3722">
        <v>60.87</v>
      </c>
      <c r="N3722">
        <v>29.05</v>
      </c>
      <c r="O3722">
        <v>-14.9</v>
      </c>
      <c r="P3722">
        <f xml:space="preserve"> IF(Stock_Info[[#This Row],[Close Price]] &gt; Stock_Info[[#This Row],[Open Price]], 1, 0)</f>
        <v>0</v>
      </c>
      <c r="Q3722" t="str">
        <f>IF(AND(Stock_Info[[#This Row],[% Deli. Qty to Traded Qty]]&gt;80,Stock_Info[[#This Row],[No. of Trades]]&lt;3000),"Unusual Day","")</f>
        <v/>
      </c>
      <c r="R3722" t="str">
        <f>IF(AND(Stock_Info[[#This Row],[Spread High-Low]] &lt; 10, Stock_Info[[#This Row],[% Deli. Qty to Traded Qty]] &gt; 90), "Good Day", "")</f>
        <v/>
      </c>
    </row>
    <row r="3723" spans="1:18">
      <c r="A3723" t="s">
        <v>54</v>
      </c>
      <c r="B3723" s="1">
        <v>45586</v>
      </c>
      <c r="C3723" s="1" t="str">
        <f>"WEEK" &amp;" " &amp;  INT((DAY(Stock_Info[[#This Row],[Date]])+WEEKDAY(DATE(YEAR(Stock_Info[[#This Row],[Date]]),MONTH(Stock_Info[[#This Row],[Date]]),1))-1)/7)+1</f>
        <v>WEEK 4</v>
      </c>
      <c r="D3723" s="12">
        <v>1720.05</v>
      </c>
      <c r="E3723" s="12">
        <v>1748.2</v>
      </c>
      <c r="F3723" s="12">
        <v>1710.5</v>
      </c>
      <c r="G3723" s="12">
        <v>1728.8</v>
      </c>
      <c r="H3723" s="12">
        <v>1730.7867410897261</v>
      </c>
      <c r="I3723">
        <v>1400462</v>
      </c>
      <c r="J3723">
        <v>32389</v>
      </c>
      <c r="K3723" s="12">
        <v>2423901061</v>
      </c>
      <c r="L3723">
        <v>340862</v>
      </c>
      <c r="M3723">
        <v>24.34</v>
      </c>
      <c r="N3723">
        <v>37.700000000000003</v>
      </c>
      <c r="O3723">
        <v>8.75</v>
      </c>
      <c r="P3723">
        <f xml:space="preserve"> IF(Stock_Info[[#This Row],[Close Price]] &gt; Stock_Info[[#This Row],[Open Price]], 1, 0)</f>
        <v>1</v>
      </c>
      <c r="Q3723" t="str">
        <f>IF(AND(Stock_Info[[#This Row],[% Deli. Qty to Traded Qty]]&gt;80,Stock_Info[[#This Row],[No. of Trades]]&lt;3000),"Unusual Day","")</f>
        <v/>
      </c>
      <c r="R3723" t="str">
        <f>IF(AND(Stock_Info[[#This Row],[Spread High-Low]] &lt; 10, Stock_Info[[#This Row],[% Deli. Qty to Traded Qty]] &gt; 90), "Good Day", "")</f>
        <v/>
      </c>
    </row>
    <row r="3724" spans="1:18">
      <c r="A3724" t="s">
        <v>54</v>
      </c>
      <c r="B3724" s="1">
        <v>45583</v>
      </c>
      <c r="C3724" s="1" t="str">
        <f>"WEEK" &amp;" " &amp;  INT((DAY(Stock_Info[[#This Row],[Date]])+WEEKDAY(DATE(YEAR(Stock_Info[[#This Row],[Date]]),MONTH(Stock_Info[[#This Row],[Date]]),1))-1)/7)+1</f>
        <v>WEEK 3</v>
      </c>
      <c r="D3724" s="12">
        <v>1662.4</v>
      </c>
      <c r="E3724" s="12">
        <v>1691</v>
      </c>
      <c r="F3724" s="12">
        <v>1654.05</v>
      </c>
      <c r="G3724" s="12">
        <v>1681.15</v>
      </c>
      <c r="H3724" s="12">
        <v>1674.818742754471</v>
      </c>
      <c r="I3724">
        <v>371781</v>
      </c>
      <c r="J3724">
        <v>21371</v>
      </c>
      <c r="K3724" s="12">
        <v>622665787</v>
      </c>
      <c r="L3724">
        <v>147829</v>
      </c>
      <c r="M3724">
        <v>39.76</v>
      </c>
      <c r="N3724">
        <v>36.950000000000003</v>
      </c>
      <c r="O3724">
        <v>18.75</v>
      </c>
      <c r="P3724">
        <f xml:space="preserve"> IF(Stock_Info[[#This Row],[Close Price]] &gt; Stock_Info[[#This Row],[Open Price]], 1, 0)</f>
        <v>1</v>
      </c>
      <c r="Q3724" t="str">
        <f>IF(AND(Stock_Info[[#This Row],[% Deli. Qty to Traded Qty]]&gt;80,Stock_Info[[#This Row],[No. of Trades]]&lt;3000),"Unusual Day","")</f>
        <v/>
      </c>
      <c r="R3724" t="str">
        <f>IF(AND(Stock_Info[[#This Row],[Spread High-Low]] &lt; 10, Stock_Info[[#This Row],[% Deli. Qty to Traded Qty]] &gt; 90), "Good Day", "")</f>
        <v/>
      </c>
    </row>
    <row r="3725" spans="1:18">
      <c r="A3725" t="s">
        <v>54</v>
      </c>
      <c r="B3725" s="1">
        <v>45582</v>
      </c>
      <c r="C3725" s="1" t="str">
        <f>"WEEK" &amp;" " &amp;  INT((DAY(Stock_Info[[#This Row],[Date]])+WEEKDAY(DATE(YEAR(Stock_Info[[#This Row],[Date]]),MONTH(Stock_Info[[#This Row],[Date]]),1))-1)/7)+1</f>
        <v>WEEK 3</v>
      </c>
      <c r="D3725" s="12">
        <v>1692.4</v>
      </c>
      <c r="E3725" s="12">
        <v>1698.25</v>
      </c>
      <c r="F3725" s="12">
        <v>1665.15</v>
      </c>
      <c r="G3725" s="12">
        <v>1673.35</v>
      </c>
      <c r="H3725" s="12">
        <v>1674.6921044991091</v>
      </c>
      <c r="I3725">
        <v>351314</v>
      </c>
      <c r="J3725">
        <v>12649</v>
      </c>
      <c r="K3725" s="12">
        <v>588342782</v>
      </c>
      <c r="L3725">
        <v>230573</v>
      </c>
      <c r="M3725">
        <v>65.63</v>
      </c>
      <c r="N3725">
        <v>33.1</v>
      </c>
      <c r="O3725">
        <v>-19.05</v>
      </c>
      <c r="P3725">
        <f xml:space="preserve"> IF(Stock_Info[[#This Row],[Close Price]] &gt; Stock_Info[[#This Row],[Open Price]], 1, 0)</f>
        <v>0</v>
      </c>
      <c r="Q3725" t="str">
        <f>IF(AND(Stock_Info[[#This Row],[% Deli. Qty to Traded Qty]]&gt;80,Stock_Info[[#This Row],[No. of Trades]]&lt;3000),"Unusual Day","")</f>
        <v/>
      </c>
      <c r="R3725" t="str">
        <f>IF(AND(Stock_Info[[#This Row],[Spread High-Low]] &lt; 10, Stock_Info[[#This Row],[% Deli. Qty to Traded Qty]] &gt; 90), "Good Day", "")</f>
        <v/>
      </c>
    </row>
    <row r="3726" spans="1:18">
      <c r="A3726" t="s">
        <v>54</v>
      </c>
      <c r="B3726" s="1">
        <v>45581</v>
      </c>
      <c r="C3726" s="1" t="str">
        <f>"WEEK" &amp;" " &amp;  INT((DAY(Stock_Info[[#This Row],[Date]])+WEEKDAY(DATE(YEAR(Stock_Info[[#This Row],[Date]]),MONTH(Stock_Info[[#This Row],[Date]]),1))-1)/7)+1</f>
        <v>WEEK 3</v>
      </c>
      <c r="D3726" s="12">
        <v>1677.55</v>
      </c>
      <c r="E3726" s="12">
        <v>1707.7</v>
      </c>
      <c r="F3726" s="12">
        <v>1677.55</v>
      </c>
      <c r="G3726" s="12">
        <v>1699.95</v>
      </c>
      <c r="H3726" s="12">
        <v>1699.9493620348344</v>
      </c>
      <c r="I3726">
        <v>300565</v>
      </c>
      <c r="J3726">
        <v>12913</v>
      </c>
      <c r="K3726" s="12">
        <v>510945280</v>
      </c>
      <c r="L3726">
        <v>169128</v>
      </c>
      <c r="M3726">
        <v>56.27</v>
      </c>
      <c r="N3726">
        <v>30.15</v>
      </c>
      <c r="O3726">
        <v>22.4</v>
      </c>
      <c r="P3726">
        <f xml:space="preserve"> IF(Stock_Info[[#This Row],[Close Price]] &gt; Stock_Info[[#This Row],[Open Price]], 1, 0)</f>
        <v>1</v>
      </c>
      <c r="Q3726" t="str">
        <f>IF(AND(Stock_Info[[#This Row],[% Deli. Qty to Traded Qty]]&gt;80,Stock_Info[[#This Row],[No. of Trades]]&lt;3000),"Unusual Day","")</f>
        <v/>
      </c>
      <c r="R3726" t="str">
        <f>IF(AND(Stock_Info[[#This Row],[Spread High-Low]] &lt; 10, Stock_Info[[#This Row],[% Deli. Qty to Traded Qty]] &gt; 90), "Good Day", "")</f>
        <v/>
      </c>
    </row>
    <row r="3727" spans="1:18">
      <c r="A3727" t="s">
        <v>54</v>
      </c>
      <c r="B3727" s="1">
        <v>45580</v>
      </c>
      <c r="C3727" s="1" t="str">
        <f>"WEEK" &amp;" " &amp;  INT((DAY(Stock_Info[[#This Row],[Date]])+WEEKDAY(DATE(YEAR(Stock_Info[[#This Row],[Date]]),MONTH(Stock_Info[[#This Row],[Date]]),1))-1)/7)+1</f>
        <v>WEEK 3</v>
      </c>
      <c r="D3727" s="12">
        <v>1692.55</v>
      </c>
      <c r="E3727" s="12">
        <v>1698</v>
      </c>
      <c r="F3727" s="12">
        <v>1675.65</v>
      </c>
      <c r="G3727" s="12">
        <v>1684.4</v>
      </c>
      <c r="H3727" s="12">
        <v>1683.3279683524618</v>
      </c>
      <c r="I3727">
        <v>250762</v>
      </c>
      <c r="J3727">
        <v>10589</v>
      </c>
      <c r="K3727" s="12">
        <v>422114688</v>
      </c>
      <c r="L3727">
        <v>139107</v>
      </c>
      <c r="M3727">
        <v>55.47</v>
      </c>
      <c r="N3727">
        <v>22.35</v>
      </c>
      <c r="O3727">
        <v>-8.15</v>
      </c>
      <c r="P3727">
        <f xml:space="preserve"> IF(Stock_Info[[#This Row],[Close Price]] &gt; Stock_Info[[#This Row],[Open Price]], 1, 0)</f>
        <v>0</v>
      </c>
      <c r="Q3727" t="str">
        <f>IF(AND(Stock_Info[[#This Row],[% Deli. Qty to Traded Qty]]&gt;80,Stock_Info[[#This Row],[No. of Trades]]&lt;3000),"Unusual Day","")</f>
        <v/>
      </c>
      <c r="R3727" t="str">
        <f>IF(AND(Stock_Info[[#This Row],[Spread High-Low]] &lt; 10, Stock_Info[[#This Row],[% Deli. Qty to Traded Qty]] &gt; 90), "Good Day", "")</f>
        <v/>
      </c>
    </row>
    <row r="3728" spans="1:18">
      <c r="A3728" t="s">
        <v>54</v>
      </c>
      <c r="B3728" s="1">
        <v>45579</v>
      </c>
      <c r="C3728" s="1" t="str">
        <f>"WEEK" &amp;" " &amp;  INT((DAY(Stock_Info[[#This Row],[Date]])+WEEKDAY(DATE(YEAR(Stock_Info[[#This Row],[Date]]),MONTH(Stock_Info[[#This Row],[Date]]),1))-1)/7)+1</f>
        <v>WEEK 3</v>
      </c>
      <c r="D3728" s="12">
        <v>1658</v>
      </c>
      <c r="E3728" s="12">
        <v>1692</v>
      </c>
      <c r="F3728" s="12">
        <v>1654.95</v>
      </c>
      <c r="G3728" s="12">
        <v>1688.5</v>
      </c>
      <c r="H3728" s="12">
        <v>1687.0166058850107</v>
      </c>
      <c r="I3728">
        <v>772437</v>
      </c>
      <c r="J3728">
        <v>15878</v>
      </c>
      <c r="K3728" s="12">
        <v>1303114046</v>
      </c>
      <c r="L3728">
        <v>419199</v>
      </c>
      <c r="M3728">
        <v>54.27</v>
      </c>
      <c r="N3728">
        <v>37.049999999999997</v>
      </c>
      <c r="O3728">
        <v>30.5</v>
      </c>
      <c r="P3728">
        <f xml:space="preserve"> IF(Stock_Info[[#This Row],[Close Price]] &gt; Stock_Info[[#This Row],[Open Price]], 1, 0)</f>
        <v>1</v>
      </c>
      <c r="Q3728" t="str">
        <f>IF(AND(Stock_Info[[#This Row],[% Deli. Qty to Traded Qty]]&gt;80,Stock_Info[[#This Row],[No. of Trades]]&lt;3000),"Unusual Day","")</f>
        <v/>
      </c>
      <c r="R3728" t="str">
        <f>IF(AND(Stock_Info[[#This Row],[Spread High-Low]] &lt; 10, Stock_Info[[#This Row],[% Deli. Qty to Traded Qty]] &gt; 90), "Good Day", "")</f>
        <v/>
      </c>
    </row>
    <row r="3729" spans="1:18">
      <c r="A3729" t="s">
        <v>54</v>
      </c>
      <c r="B3729" s="1">
        <v>45576</v>
      </c>
      <c r="C3729" s="1" t="str">
        <f>"WEEK" &amp;" " &amp;  INT((DAY(Stock_Info[[#This Row],[Date]])+WEEKDAY(DATE(YEAR(Stock_Info[[#This Row],[Date]]),MONTH(Stock_Info[[#This Row],[Date]]),1))-1)/7)+1</f>
        <v>WEEK 2</v>
      </c>
      <c r="D3729" s="12">
        <v>1664</v>
      </c>
      <c r="E3729" s="12">
        <v>1665.05</v>
      </c>
      <c r="F3729" s="12">
        <v>1643.2</v>
      </c>
      <c r="G3729" s="12">
        <v>1650.25</v>
      </c>
      <c r="H3729" s="12">
        <v>1649.7336642761902</v>
      </c>
      <c r="I3729">
        <v>554980</v>
      </c>
      <c r="J3729">
        <v>15737</v>
      </c>
      <c r="K3729" s="12">
        <v>915569189</v>
      </c>
      <c r="L3729">
        <v>258850</v>
      </c>
      <c r="M3729">
        <v>46.64</v>
      </c>
      <c r="N3729">
        <v>21.85</v>
      </c>
      <c r="O3729">
        <v>-13.75</v>
      </c>
      <c r="P3729">
        <f xml:space="preserve"> IF(Stock_Info[[#This Row],[Close Price]] &gt; Stock_Info[[#This Row],[Open Price]], 1, 0)</f>
        <v>0</v>
      </c>
      <c r="Q3729" t="str">
        <f>IF(AND(Stock_Info[[#This Row],[% Deli. Qty to Traded Qty]]&gt;80,Stock_Info[[#This Row],[No. of Trades]]&lt;3000),"Unusual Day","")</f>
        <v/>
      </c>
      <c r="R3729" t="str">
        <f>IF(AND(Stock_Info[[#This Row],[Spread High-Low]] &lt; 10, Stock_Info[[#This Row],[% Deli. Qty to Traded Qty]] &gt; 90), "Good Day", "")</f>
        <v/>
      </c>
    </row>
    <row r="3730" spans="1:18">
      <c r="A3730" t="s">
        <v>54</v>
      </c>
      <c r="B3730" s="1">
        <v>45575</v>
      </c>
      <c r="C3730" s="1" t="str">
        <f>"WEEK" &amp;" " &amp;  INT((DAY(Stock_Info[[#This Row],[Date]])+WEEKDAY(DATE(YEAR(Stock_Info[[#This Row],[Date]]),MONTH(Stock_Info[[#This Row],[Date]]),1))-1)/7)+1</f>
        <v>WEEK 2</v>
      </c>
      <c r="D3730" s="12">
        <v>1643</v>
      </c>
      <c r="E3730" s="12">
        <v>1665</v>
      </c>
      <c r="F3730" s="12">
        <v>1633</v>
      </c>
      <c r="G3730" s="12">
        <v>1662.3</v>
      </c>
      <c r="H3730" s="12">
        <v>1647.7712049948766</v>
      </c>
      <c r="I3730">
        <v>314242</v>
      </c>
      <c r="J3730">
        <v>13922</v>
      </c>
      <c r="K3730" s="12">
        <v>517798919</v>
      </c>
      <c r="L3730">
        <v>153984</v>
      </c>
      <c r="M3730">
        <v>49</v>
      </c>
      <c r="N3730">
        <v>32</v>
      </c>
      <c r="O3730">
        <v>19.3</v>
      </c>
      <c r="P3730">
        <f xml:space="preserve"> IF(Stock_Info[[#This Row],[Close Price]] &gt; Stock_Info[[#This Row],[Open Price]], 1, 0)</f>
        <v>1</v>
      </c>
      <c r="Q3730" t="str">
        <f>IF(AND(Stock_Info[[#This Row],[% Deli. Qty to Traded Qty]]&gt;80,Stock_Info[[#This Row],[No. of Trades]]&lt;3000),"Unusual Day","")</f>
        <v/>
      </c>
      <c r="R3730" t="str">
        <f>IF(AND(Stock_Info[[#This Row],[Spread High-Low]] &lt; 10, Stock_Info[[#This Row],[% Deli. Qty to Traded Qty]] &gt; 90), "Good Day", "")</f>
        <v/>
      </c>
    </row>
    <row r="3731" spans="1:18">
      <c r="A3731" t="s">
        <v>54</v>
      </c>
      <c r="B3731" s="1">
        <v>45574</v>
      </c>
      <c r="C3731" s="1" t="str">
        <f>"WEEK" &amp;" " &amp;  INT((DAY(Stock_Info[[#This Row],[Date]])+WEEKDAY(DATE(YEAR(Stock_Info[[#This Row],[Date]]),MONTH(Stock_Info[[#This Row],[Date]]),1))-1)/7)+1</f>
        <v>WEEK 2</v>
      </c>
      <c r="D3731" s="12">
        <v>1651.95</v>
      </c>
      <c r="E3731" s="12">
        <v>1656.55</v>
      </c>
      <c r="F3731" s="12">
        <v>1629</v>
      </c>
      <c r="G3731" s="12">
        <v>1633.7</v>
      </c>
      <c r="H3731" s="12">
        <v>1643.9275803098726</v>
      </c>
      <c r="I3731">
        <v>488265</v>
      </c>
      <c r="J3731">
        <v>22609</v>
      </c>
      <c r="K3731" s="12">
        <v>802672300</v>
      </c>
      <c r="L3731">
        <v>293831</v>
      </c>
      <c r="M3731">
        <v>60.18</v>
      </c>
      <c r="N3731">
        <v>27.55</v>
      </c>
      <c r="O3731">
        <v>-18.25</v>
      </c>
      <c r="P3731">
        <f xml:space="preserve"> IF(Stock_Info[[#This Row],[Close Price]] &gt; Stock_Info[[#This Row],[Open Price]], 1, 0)</f>
        <v>0</v>
      </c>
      <c r="Q3731" t="str">
        <f>IF(AND(Stock_Info[[#This Row],[% Deli. Qty to Traded Qty]]&gt;80,Stock_Info[[#This Row],[No. of Trades]]&lt;3000),"Unusual Day","")</f>
        <v/>
      </c>
      <c r="R3731" t="str">
        <f>IF(AND(Stock_Info[[#This Row],[Spread High-Low]] &lt; 10, Stock_Info[[#This Row],[% Deli. Qty to Traded Qty]] &gt; 90), "Good Day", "")</f>
        <v/>
      </c>
    </row>
    <row r="3732" spans="1:18">
      <c r="A3732" t="s">
        <v>54</v>
      </c>
      <c r="B3732" s="1">
        <v>45573</v>
      </c>
      <c r="C3732" s="1" t="str">
        <f>"WEEK" &amp;" " &amp;  INT((DAY(Stock_Info[[#This Row],[Date]])+WEEKDAY(DATE(YEAR(Stock_Info[[#This Row],[Date]]),MONTH(Stock_Info[[#This Row],[Date]]),1))-1)/7)+1</f>
        <v>WEEK 2</v>
      </c>
      <c r="D3732" s="12">
        <v>1619.65</v>
      </c>
      <c r="E3732" s="12">
        <v>1657</v>
      </c>
      <c r="F3732" s="12">
        <v>1619.65</v>
      </c>
      <c r="G3732" s="12">
        <v>1651.3</v>
      </c>
      <c r="H3732" s="12">
        <v>1644.1018616318986</v>
      </c>
      <c r="I3732">
        <v>242368</v>
      </c>
      <c r="J3732">
        <v>15742</v>
      </c>
      <c r="K3732" s="12">
        <v>398477680</v>
      </c>
      <c r="L3732">
        <v>106210</v>
      </c>
      <c r="M3732">
        <v>43.82</v>
      </c>
      <c r="N3732">
        <v>37.35</v>
      </c>
      <c r="O3732">
        <v>31.65</v>
      </c>
      <c r="P3732">
        <f xml:space="preserve"> IF(Stock_Info[[#This Row],[Close Price]] &gt; Stock_Info[[#This Row],[Open Price]], 1, 0)</f>
        <v>1</v>
      </c>
      <c r="Q3732" t="str">
        <f>IF(AND(Stock_Info[[#This Row],[% Deli. Qty to Traded Qty]]&gt;80,Stock_Info[[#This Row],[No. of Trades]]&lt;3000),"Unusual Day","")</f>
        <v/>
      </c>
      <c r="R3732" t="str">
        <f>IF(AND(Stock_Info[[#This Row],[Spread High-Low]] &lt; 10, Stock_Info[[#This Row],[% Deli. Qty to Traded Qty]] &gt; 90), "Good Day", "")</f>
        <v/>
      </c>
    </row>
    <row r="3733" spans="1:18">
      <c r="A3733" t="s">
        <v>54</v>
      </c>
      <c r="B3733" s="1">
        <v>45572</v>
      </c>
      <c r="C3733" s="1" t="str">
        <f>"WEEK" &amp;" " &amp;  INT((DAY(Stock_Info[[#This Row],[Date]])+WEEKDAY(DATE(YEAR(Stock_Info[[#This Row],[Date]]),MONTH(Stock_Info[[#This Row],[Date]]),1))-1)/7)+1</f>
        <v>WEEK 2</v>
      </c>
      <c r="D3733" s="12">
        <v>1654.95</v>
      </c>
      <c r="E3733" s="12">
        <v>1659.8</v>
      </c>
      <c r="F3733" s="12">
        <v>1613.4</v>
      </c>
      <c r="G3733" s="12">
        <v>1619.65</v>
      </c>
      <c r="H3733" s="12">
        <v>1628.855182132193</v>
      </c>
      <c r="I3733">
        <v>2165817</v>
      </c>
      <c r="J3733">
        <v>34560</v>
      </c>
      <c r="K3733" s="12">
        <v>3527802244</v>
      </c>
      <c r="L3733">
        <v>769261</v>
      </c>
      <c r="M3733">
        <v>35.520000000000003</v>
      </c>
      <c r="N3733">
        <v>46.4</v>
      </c>
      <c r="O3733">
        <v>-35.299999999999997</v>
      </c>
      <c r="P3733">
        <f xml:space="preserve"> IF(Stock_Info[[#This Row],[Close Price]] &gt; Stock_Info[[#This Row],[Open Price]], 1, 0)</f>
        <v>0</v>
      </c>
      <c r="Q3733" t="str">
        <f>IF(AND(Stock_Info[[#This Row],[% Deli. Qty to Traded Qty]]&gt;80,Stock_Info[[#This Row],[No. of Trades]]&lt;3000),"Unusual Day","")</f>
        <v/>
      </c>
      <c r="R3733" t="str">
        <f>IF(AND(Stock_Info[[#This Row],[Spread High-Low]] &lt; 10, Stock_Info[[#This Row],[% Deli. Qty to Traded Qty]] &gt; 90), "Good Day", "")</f>
        <v/>
      </c>
    </row>
    <row r="3734" spans="1:18">
      <c r="A3734" t="s">
        <v>54</v>
      </c>
      <c r="B3734" s="1">
        <v>45569</v>
      </c>
      <c r="C3734" s="1" t="str">
        <f>"WEEK" &amp;" " &amp;  INT((DAY(Stock_Info[[#This Row],[Date]])+WEEKDAY(DATE(YEAR(Stock_Info[[#This Row],[Date]]),MONTH(Stock_Info[[#This Row],[Date]]),1))-1)/7)+1</f>
        <v>WEEK 1</v>
      </c>
      <c r="D3734" s="12">
        <v>1668.95</v>
      </c>
      <c r="E3734" s="12">
        <v>1690.4</v>
      </c>
      <c r="F3734" s="12">
        <v>1652.4</v>
      </c>
      <c r="G3734" s="12">
        <v>1656.8</v>
      </c>
      <c r="H3734" s="12">
        <v>1672.2499529025097</v>
      </c>
      <c r="I3734">
        <v>1035087</v>
      </c>
      <c r="J3734">
        <v>43837</v>
      </c>
      <c r="K3734" s="12">
        <v>1730924187</v>
      </c>
      <c r="L3734">
        <v>338198</v>
      </c>
      <c r="M3734">
        <v>32.67</v>
      </c>
      <c r="N3734">
        <v>38</v>
      </c>
      <c r="O3734">
        <v>-12.15</v>
      </c>
      <c r="P3734">
        <f xml:space="preserve"> IF(Stock_Info[[#This Row],[Close Price]] &gt; Stock_Info[[#This Row],[Open Price]], 1, 0)</f>
        <v>0</v>
      </c>
      <c r="Q3734" t="str">
        <f>IF(AND(Stock_Info[[#This Row],[% Deli. Qty to Traded Qty]]&gt;80,Stock_Info[[#This Row],[No. of Trades]]&lt;3000),"Unusual Day","")</f>
        <v/>
      </c>
      <c r="R3734" t="str">
        <f>IF(AND(Stock_Info[[#This Row],[Spread High-Low]] &lt; 10, Stock_Info[[#This Row],[% Deli. Qty to Traded Qty]] &gt; 90), "Good Day", "")</f>
        <v/>
      </c>
    </row>
    <row r="3735" spans="1:18">
      <c r="A3735" t="s">
        <v>54</v>
      </c>
      <c r="B3735" s="1">
        <v>45568</v>
      </c>
      <c r="C3735" s="1" t="str">
        <f>"WEEK" &amp;" " &amp;  INT((DAY(Stock_Info[[#This Row],[Date]])+WEEKDAY(DATE(YEAR(Stock_Info[[#This Row],[Date]]),MONTH(Stock_Info[[#This Row],[Date]]),1))-1)/7)+1</f>
        <v>WEEK 1</v>
      </c>
      <c r="D3735" s="12">
        <v>1710.05</v>
      </c>
      <c r="E3735" s="12">
        <v>1725.9</v>
      </c>
      <c r="F3735" s="12">
        <v>1673.8</v>
      </c>
      <c r="G3735" s="12">
        <v>1682.15</v>
      </c>
      <c r="H3735" s="12">
        <v>1724.6630905428347</v>
      </c>
      <c r="I3735">
        <v>4622696</v>
      </c>
      <c r="J3735">
        <v>13175</v>
      </c>
      <c r="K3735" s="12">
        <v>7972593170</v>
      </c>
      <c r="L3735">
        <v>4492403</v>
      </c>
      <c r="M3735">
        <v>97.18</v>
      </c>
      <c r="N3735">
        <v>52.1</v>
      </c>
      <c r="O3735">
        <v>-27.9</v>
      </c>
      <c r="P3735">
        <f xml:space="preserve"> IF(Stock_Info[[#This Row],[Close Price]] &gt; Stock_Info[[#This Row],[Open Price]], 1, 0)</f>
        <v>0</v>
      </c>
      <c r="Q3735" t="str">
        <f>IF(AND(Stock_Info[[#This Row],[% Deli. Qty to Traded Qty]]&gt;80,Stock_Info[[#This Row],[No. of Trades]]&lt;3000),"Unusual Day","")</f>
        <v/>
      </c>
      <c r="R3735" t="str">
        <f>IF(AND(Stock_Info[[#This Row],[Spread High-Low]] &lt; 10, Stock_Info[[#This Row],[% Deli. Qty to Traded Qty]] &gt; 90), "Good Day", "")</f>
        <v/>
      </c>
    </row>
    <row r="3736" spans="1:18">
      <c r="A3736" t="s">
        <v>54</v>
      </c>
      <c r="B3736" s="1">
        <v>45566</v>
      </c>
      <c r="C3736" s="1" t="str">
        <f>"WEEK" &amp;" " &amp;  INT((DAY(Stock_Info[[#This Row],[Date]])+WEEKDAY(DATE(YEAR(Stock_Info[[#This Row],[Date]]),MONTH(Stock_Info[[#This Row],[Date]]),1))-1)/7)+1</f>
        <v>WEEK 1</v>
      </c>
      <c r="D3736" s="12">
        <v>1724.1</v>
      </c>
      <c r="E3736" s="12">
        <v>1742</v>
      </c>
      <c r="F3736" s="12">
        <v>1720.05</v>
      </c>
      <c r="G3736" s="12">
        <v>1726.15</v>
      </c>
      <c r="H3736" s="12">
        <v>1726.3658007719328</v>
      </c>
      <c r="I3736">
        <v>115295</v>
      </c>
      <c r="J3736">
        <v>7677</v>
      </c>
      <c r="K3736" s="12">
        <v>199041345</v>
      </c>
      <c r="L3736">
        <v>46510</v>
      </c>
      <c r="M3736">
        <v>40.340000000000003</v>
      </c>
      <c r="N3736">
        <v>21.95</v>
      </c>
      <c r="O3736">
        <v>2.0499999999999998</v>
      </c>
      <c r="P3736">
        <f xml:space="preserve"> IF(Stock_Info[[#This Row],[Close Price]] &gt; Stock_Info[[#This Row],[Open Price]], 1, 0)</f>
        <v>1</v>
      </c>
      <c r="Q3736" t="str">
        <f>IF(AND(Stock_Info[[#This Row],[% Deli. Qty to Traded Qty]]&gt;80,Stock_Info[[#This Row],[No. of Trades]]&lt;3000),"Unusual Day","")</f>
        <v/>
      </c>
      <c r="R3736" t="str">
        <f>IF(AND(Stock_Info[[#This Row],[Spread High-Low]] &lt; 10, Stock_Info[[#This Row],[% Deli. Qty to Traded Qty]] &gt; 90), "Good Day", "")</f>
        <v/>
      </c>
    </row>
    <row r="3737" spans="1:18">
      <c r="A3737" t="s">
        <v>54</v>
      </c>
      <c r="B3737" s="1">
        <v>45565</v>
      </c>
      <c r="C3737" s="1" t="str">
        <f>"WEEK" &amp;" " &amp;  INT((DAY(Stock_Info[[#This Row],[Date]])+WEEKDAY(DATE(YEAR(Stock_Info[[#This Row],[Date]]),MONTH(Stock_Info[[#This Row],[Date]]),1))-1)/7)+1</f>
        <v>WEEK 5</v>
      </c>
      <c r="D3737" s="12">
        <v>1751</v>
      </c>
      <c r="E3737" s="12">
        <v>1752</v>
      </c>
      <c r="F3737" s="12">
        <v>1724</v>
      </c>
      <c r="G3737" s="12">
        <v>1732</v>
      </c>
      <c r="H3737" s="12">
        <v>1734.758519584055</v>
      </c>
      <c r="I3737">
        <v>725769</v>
      </c>
      <c r="J3737">
        <v>30496</v>
      </c>
      <c r="K3737" s="12">
        <v>1259033956</v>
      </c>
      <c r="L3737">
        <v>211245</v>
      </c>
      <c r="M3737">
        <v>29.11</v>
      </c>
      <c r="N3737">
        <v>28</v>
      </c>
      <c r="O3737">
        <v>-19</v>
      </c>
      <c r="P3737">
        <f xml:space="preserve"> IF(Stock_Info[[#This Row],[Close Price]] &gt; Stock_Info[[#This Row],[Open Price]], 1, 0)</f>
        <v>0</v>
      </c>
      <c r="Q3737" t="str">
        <f>IF(AND(Stock_Info[[#This Row],[% Deli. Qty to Traded Qty]]&gt;80,Stock_Info[[#This Row],[No. of Trades]]&lt;3000),"Unusual Day","")</f>
        <v/>
      </c>
      <c r="R3737" t="str">
        <f>IF(AND(Stock_Info[[#This Row],[Spread High-Low]] &lt; 10, Stock_Info[[#This Row],[% Deli. Qty to Traded Qty]] &gt; 90), "Good Day", "")</f>
        <v/>
      </c>
    </row>
    <row r="3738" spans="1:18">
      <c r="A3738" t="s">
        <v>54</v>
      </c>
      <c r="B3738" s="1">
        <v>45562</v>
      </c>
      <c r="C3738" s="1" t="str">
        <f>"WEEK" &amp;" " &amp;  INT((DAY(Stock_Info[[#This Row],[Date]])+WEEKDAY(DATE(YEAR(Stock_Info[[#This Row],[Date]]),MONTH(Stock_Info[[#This Row],[Date]]),1))-1)/7)+1</f>
        <v>WEEK 4</v>
      </c>
      <c r="D3738" s="12">
        <v>1778.1</v>
      </c>
      <c r="E3738" s="12">
        <v>1778.1</v>
      </c>
      <c r="F3738" s="12">
        <v>1750</v>
      </c>
      <c r="G3738" s="12">
        <v>1752.85</v>
      </c>
      <c r="H3738" s="12">
        <v>1760.4318088901703</v>
      </c>
      <c r="I3738">
        <v>232369</v>
      </c>
      <c r="J3738">
        <v>10989</v>
      </c>
      <c r="K3738" s="12">
        <v>409069779</v>
      </c>
      <c r="L3738">
        <v>85260</v>
      </c>
      <c r="M3738">
        <v>36.69</v>
      </c>
      <c r="N3738">
        <v>28.1</v>
      </c>
      <c r="O3738">
        <v>-25.25</v>
      </c>
      <c r="P3738">
        <f xml:space="preserve"> IF(Stock_Info[[#This Row],[Close Price]] &gt; Stock_Info[[#This Row],[Open Price]], 1, 0)</f>
        <v>0</v>
      </c>
      <c r="Q3738" t="str">
        <f>IF(AND(Stock_Info[[#This Row],[% Deli. Qty to Traded Qty]]&gt;80,Stock_Info[[#This Row],[No. of Trades]]&lt;3000),"Unusual Day","")</f>
        <v/>
      </c>
      <c r="R3738" t="str">
        <f>IF(AND(Stock_Info[[#This Row],[Spread High-Low]] &lt; 10, Stock_Info[[#This Row],[% Deli. Qty to Traded Qty]] &gt; 90), "Good Day", "")</f>
        <v/>
      </c>
    </row>
    <row r="3739" spans="1:18">
      <c r="A3739" t="s">
        <v>54</v>
      </c>
      <c r="B3739" s="1">
        <v>45561</v>
      </c>
      <c r="C3739" s="1" t="str">
        <f>"WEEK" &amp;" " &amp;  INT((DAY(Stock_Info[[#This Row],[Date]])+WEEKDAY(DATE(YEAR(Stock_Info[[#This Row],[Date]]),MONTH(Stock_Info[[#This Row],[Date]]),1))-1)/7)+1</f>
        <v>WEEK 4</v>
      </c>
      <c r="D3739" s="12">
        <v>1778.8</v>
      </c>
      <c r="E3739" s="12">
        <v>1787.8</v>
      </c>
      <c r="F3739" s="12">
        <v>1768.1</v>
      </c>
      <c r="G3739" s="12">
        <v>1782.3</v>
      </c>
      <c r="H3739" s="12">
        <v>1776.7317454024214</v>
      </c>
      <c r="I3739">
        <v>327890</v>
      </c>
      <c r="J3739">
        <v>12908</v>
      </c>
      <c r="K3739" s="12">
        <v>582572572</v>
      </c>
      <c r="L3739">
        <v>185849</v>
      </c>
      <c r="M3739">
        <v>56.68</v>
      </c>
      <c r="N3739">
        <v>19.7</v>
      </c>
      <c r="O3739">
        <v>3.5</v>
      </c>
      <c r="P3739">
        <f xml:space="preserve"> IF(Stock_Info[[#This Row],[Close Price]] &gt; Stock_Info[[#This Row],[Open Price]], 1, 0)</f>
        <v>1</v>
      </c>
      <c r="Q3739" t="str">
        <f>IF(AND(Stock_Info[[#This Row],[% Deli. Qty to Traded Qty]]&gt;80,Stock_Info[[#This Row],[No. of Trades]]&lt;3000),"Unusual Day","")</f>
        <v/>
      </c>
      <c r="R3739" t="str">
        <f>IF(AND(Stock_Info[[#This Row],[Spread High-Low]] &lt; 10, Stock_Info[[#This Row],[% Deli. Qty to Traded Qty]] &gt; 90), "Good Day", "")</f>
        <v/>
      </c>
    </row>
    <row r="3740" spans="1:18">
      <c r="A3740" t="s">
        <v>54</v>
      </c>
      <c r="B3740" s="1">
        <v>45560</v>
      </c>
      <c r="C3740" s="1" t="str">
        <f>"WEEK" &amp;" " &amp;  INT((DAY(Stock_Info[[#This Row],[Date]])+WEEKDAY(DATE(YEAR(Stock_Info[[#This Row],[Date]]),MONTH(Stock_Info[[#This Row],[Date]]),1))-1)/7)+1</f>
        <v>WEEK 4</v>
      </c>
      <c r="D3740" s="12">
        <v>1762.65</v>
      </c>
      <c r="E3740" s="12">
        <v>1787.9</v>
      </c>
      <c r="F3740" s="12">
        <v>1760.9</v>
      </c>
      <c r="G3740" s="12">
        <v>1778.85</v>
      </c>
      <c r="H3740" s="12">
        <v>1769.5439563548978</v>
      </c>
      <c r="I3740">
        <v>3498766</v>
      </c>
      <c r="J3740">
        <v>26532</v>
      </c>
      <c r="K3740" s="12">
        <v>6191220230</v>
      </c>
      <c r="L3740">
        <v>3326804</v>
      </c>
      <c r="M3740">
        <v>95.08</v>
      </c>
      <c r="N3740">
        <v>27</v>
      </c>
      <c r="O3740">
        <v>16.2</v>
      </c>
      <c r="P3740">
        <f xml:space="preserve"> IF(Stock_Info[[#This Row],[Close Price]] &gt; Stock_Info[[#This Row],[Open Price]], 1, 0)</f>
        <v>1</v>
      </c>
      <c r="Q3740" t="str">
        <f>IF(AND(Stock_Info[[#This Row],[% Deli. Qty to Traded Qty]]&gt;80,Stock_Info[[#This Row],[No. of Trades]]&lt;3000),"Unusual Day","")</f>
        <v/>
      </c>
      <c r="R3740" t="str">
        <f>IF(AND(Stock_Info[[#This Row],[Spread High-Low]] &lt; 10, Stock_Info[[#This Row],[% Deli. Qty to Traded Qty]] &gt; 90), "Good Day", "")</f>
        <v/>
      </c>
    </row>
    <row r="3741" spans="1:18">
      <c r="A3741" t="s">
        <v>54</v>
      </c>
      <c r="B3741" s="1">
        <v>45559</v>
      </c>
      <c r="C3741" s="1" t="str">
        <f>"WEEK" &amp;" " &amp;  INT((DAY(Stock_Info[[#This Row],[Date]])+WEEKDAY(DATE(YEAR(Stock_Info[[#This Row],[Date]]),MONTH(Stock_Info[[#This Row],[Date]]),1))-1)/7)+1</f>
        <v>WEEK 4</v>
      </c>
      <c r="D3741" s="12">
        <v>1764</v>
      </c>
      <c r="E3741" s="12">
        <v>1781.8</v>
      </c>
      <c r="F3741" s="12">
        <v>1754</v>
      </c>
      <c r="G3741" s="12">
        <v>1768.45</v>
      </c>
      <c r="H3741" s="12">
        <v>1769.7291621632442</v>
      </c>
      <c r="I3741">
        <v>249810</v>
      </c>
      <c r="J3741">
        <v>14837</v>
      </c>
      <c r="K3741" s="12">
        <v>442096042</v>
      </c>
      <c r="L3741">
        <v>113339</v>
      </c>
      <c r="M3741">
        <v>45.37</v>
      </c>
      <c r="N3741">
        <v>27.8</v>
      </c>
      <c r="O3741">
        <v>4.45</v>
      </c>
      <c r="P3741">
        <f xml:space="preserve"> IF(Stock_Info[[#This Row],[Close Price]] &gt; Stock_Info[[#This Row],[Open Price]], 1, 0)</f>
        <v>1</v>
      </c>
      <c r="Q3741" t="str">
        <f>IF(AND(Stock_Info[[#This Row],[% Deli. Qty to Traded Qty]]&gt;80,Stock_Info[[#This Row],[No. of Trades]]&lt;3000),"Unusual Day","")</f>
        <v/>
      </c>
      <c r="R3741" t="str">
        <f>IF(AND(Stock_Info[[#This Row],[Spread High-Low]] &lt; 10, Stock_Info[[#This Row],[% Deli. Qty to Traded Qty]] &gt; 90), "Good Day", "")</f>
        <v/>
      </c>
    </row>
    <row r="3742" spans="1:18">
      <c r="A3742" t="s">
        <v>54</v>
      </c>
      <c r="B3742" s="1">
        <v>45558</v>
      </c>
      <c r="C3742" s="1" t="str">
        <f>"WEEK" &amp;" " &amp;  INT((DAY(Stock_Info[[#This Row],[Date]])+WEEKDAY(DATE(YEAR(Stock_Info[[#This Row],[Date]]),MONTH(Stock_Info[[#This Row],[Date]]),1))-1)/7)+1</f>
        <v>WEEK 4</v>
      </c>
      <c r="D3742" s="12">
        <v>1742.2</v>
      </c>
      <c r="E3742" s="12">
        <v>1766.65</v>
      </c>
      <c r="F3742" s="12">
        <v>1739.95</v>
      </c>
      <c r="G3742" s="12">
        <v>1759.25</v>
      </c>
      <c r="H3742" s="12">
        <v>1756.4662323091356</v>
      </c>
      <c r="I3742">
        <v>979531</v>
      </c>
      <c r="J3742">
        <v>45016</v>
      </c>
      <c r="K3742" s="12">
        <v>1720513125</v>
      </c>
      <c r="L3742">
        <v>551569</v>
      </c>
      <c r="M3742">
        <v>56.31</v>
      </c>
      <c r="N3742">
        <v>26.7</v>
      </c>
      <c r="O3742">
        <v>17.05</v>
      </c>
      <c r="P3742">
        <f xml:space="preserve"> IF(Stock_Info[[#This Row],[Close Price]] &gt; Stock_Info[[#This Row],[Open Price]], 1, 0)</f>
        <v>1</v>
      </c>
      <c r="Q3742" t="str">
        <f>IF(AND(Stock_Info[[#This Row],[% Deli. Qty to Traded Qty]]&gt;80,Stock_Info[[#This Row],[No. of Trades]]&lt;3000),"Unusual Day","")</f>
        <v/>
      </c>
      <c r="R3742" t="str">
        <f>IF(AND(Stock_Info[[#This Row],[Spread High-Low]] &lt; 10, Stock_Info[[#This Row],[% Deli. Qty to Traded Qty]] &gt; 90), "Good Day", "")</f>
        <v/>
      </c>
    </row>
    <row r="3743" spans="1:18">
      <c r="A3743" t="s">
        <v>54</v>
      </c>
      <c r="B3743" s="1">
        <v>45555</v>
      </c>
      <c r="C3743" s="1" t="str">
        <f>"WEEK" &amp;" " &amp;  INT((DAY(Stock_Info[[#This Row],[Date]])+WEEKDAY(DATE(YEAR(Stock_Info[[#This Row],[Date]]),MONTH(Stock_Info[[#This Row],[Date]]),1))-1)/7)+1</f>
        <v>WEEK 3</v>
      </c>
      <c r="D3743" s="12">
        <v>1715.25</v>
      </c>
      <c r="E3743" s="12">
        <v>1745</v>
      </c>
      <c r="F3743" s="12">
        <v>1707.55</v>
      </c>
      <c r="G3743" s="12">
        <v>1742.15</v>
      </c>
      <c r="H3743" s="12">
        <v>1733.2472114861787</v>
      </c>
      <c r="I3743">
        <v>1837269</v>
      </c>
      <c r="J3743">
        <v>41274</v>
      </c>
      <c r="K3743" s="12">
        <v>3184441371</v>
      </c>
      <c r="L3743">
        <v>478350</v>
      </c>
      <c r="M3743">
        <v>26.04</v>
      </c>
      <c r="N3743">
        <v>37.450000000000003</v>
      </c>
      <c r="O3743">
        <v>26.9</v>
      </c>
      <c r="P3743">
        <f xml:space="preserve"> IF(Stock_Info[[#This Row],[Close Price]] &gt; Stock_Info[[#This Row],[Open Price]], 1, 0)</f>
        <v>1</v>
      </c>
      <c r="Q3743" t="str">
        <f>IF(AND(Stock_Info[[#This Row],[% Deli. Qty to Traded Qty]]&gt;80,Stock_Info[[#This Row],[No. of Trades]]&lt;3000),"Unusual Day","")</f>
        <v/>
      </c>
      <c r="R3743" t="str">
        <f>IF(AND(Stock_Info[[#This Row],[Spread High-Low]] &lt; 10, Stock_Info[[#This Row],[% Deli. Qty to Traded Qty]] &gt; 90), "Good Day", "")</f>
        <v/>
      </c>
    </row>
    <row r="3744" spans="1:18">
      <c r="A3744" t="s">
        <v>54</v>
      </c>
      <c r="B3744" s="1">
        <v>45554</v>
      </c>
      <c r="C3744" s="1" t="str">
        <f>"WEEK" &amp;" " &amp;  INT((DAY(Stock_Info[[#This Row],[Date]])+WEEKDAY(DATE(YEAR(Stock_Info[[#This Row],[Date]]),MONTH(Stock_Info[[#This Row],[Date]]),1))-1)/7)+1</f>
        <v>WEEK 3</v>
      </c>
      <c r="D3744" s="12">
        <v>1696</v>
      </c>
      <c r="E3744" s="12">
        <v>1718.9</v>
      </c>
      <c r="F3744" s="12">
        <v>1696</v>
      </c>
      <c r="G3744" s="12">
        <v>1708.15</v>
      </c>
      <c r="H3744" s="12">
        <v>1711.4449691352372</v>
      </c>
      <c r="I3744">
        <v>272965</v>
      </c>
      <c r="J3744">
        <v>13374</v>
      </c>
      <c r="K3744" s="12">
        <v>467164576</v>
      </c>
      <c r="L3744">
        <v>172584</v>
      </c>
      <c r="M3744">
        <v>63.23</v>
      </c>
      <c r="N3744">
        <v>22.9</v>
      </c>
      <c r="O3744">
        <v>12.15</v>
      </c>
      <c r="P3744">
        <f xml:space="preserve"> IF(Stock_Info[[#This Row],[Close Price]] &gt; Stock_Info[[#This Row],[Open Price]], 1, 0)</f>
        <v>1</v>
      </c>
      <c r="Q3744" t="str">
        <f>IF(AND(Stock_Info[[#This Row],[% Deli. Qty to Traded Qty]]&gt;80,Stock_Info[[#This Row],[No. of Trades]]&lt;3000),"Unusual Day","")</f>
        <v/>
      </c>
      <c r="R3744" t="str">
        <f>IF(AND(Stock_Info[[#This Row],[Spread High-Low]] &lt; 10, Stock_Info[[#This Row],[% Deli. Qty to Traded Qty]] &gt; 90), "Good Day", "")</f>
        <v/>
      </c>
    </row>
    <row r="3745" spans="1:18">
      <c r="A3745" t="s">
        <v>54</v>
      </c>
      <c r="B3745" s="1">
        <v>45553</v>
      </c>
      <c r="C3745" s="1" t="str">
        <f>"WEEK" &amp;" " &amp;  INT((DAY(Stock_Info[[#This Row],[Date]])+WEEKDAY(DATE(YEAR(Stock_Info[[#This Row],[Date]]),MONTH(Stock_Info[[#This Row],[Date]]),1))-1)/7)+1</f>
        <v>WEEK 3</v>
      </c>
      <c r="D3745" s="12">
        <v>1671</v>
      </c>
      <c r="E3745" s="12">
        <v>1698.8</v>
      </c>
      <c r="F3745" s="12">
        <v>1671</v>
      </c>
      <c r="G3745" s="12">
        <v>1694.35</v>
      </c>
      <c r="H3745" s="12">
        <v>1691.0776079367995</v>
      </c>
      <c r="I3745">
        <v>272150</v>
      </c>
      <c r="J3745">
        <v>15944</v>
      </c>
      <c r="K3745" s="12">
        <v>460226771</v>
      </c>
      <c r="L3745">
        <v>154517</v>
      </c>
      <c r="M3745">
        <v>56.78</v>
      </c>
      <c r="N3745">
        <v>27.8</v>
      </c>
      <c r="O3745">
        <v>23.35</v>
      </c>
      <c r="P3745">
        <f xml:space="preserve"> IF(Stock_Info[[#This Row],[Close Price]] &gt; Stock_Info[[#This Row],[Open Price]], 1, 0)</f>
        <v>1</v>
      </c>
      <c r="Q3745" t="str">
        <f>IF(AND(Stock_Info[[#This Row],[% Deli. Qty to Traded Qty]]&gt;80,Stock_Info[[#This Row],[No. of Trades]]&lt;3000),"Unusual Day","")</f>
        <v/>
      </c>
      <c r="R3745" t="str">
        <f>IF(AND(Stock_Info[[#This Row],[Spread High-Low]] &lt; 10, Stock_Info[[#This Row],[% Deli. Qty to Traded Qty]] &gt; 90), "Good Day", "")</f>
        <v/>
      </c>
    </row>
    <row r="3746" spans="1:18">
      <c r="A3746" t="s">
        <v>54</v>
      </c>
      <c r="B3746" s="1">
        <v>45552</v>
      </c>
      <c r="C3746" s="1" t="str">
        <f>"WEEK" &amp;" " &amp;  INT((DAY(Stock_Info[[#This Row],[Date]])+WEEKDAY(DATE(YEAR(Stock_Info[[#This Row],[Date]]),MONTH(Stock_Info[[#This Row],[Date]]),1))-1)/7)+1</f>
        <v>WEEK 3</v>
      </c>
      <c r="D3746" s="12">
        <v>1672.55</v>
      </c>
      <c r="E3746" s="12">
        <v>1677</v>
      </c>
      <c r="F3746" s="12">
        <v>1663.85</v>
      </c>
      <c r="G3746" s="12">
        <v>1668.7</v>
      </c>
      <c r="H3746" s="12">
        <v>1668.5851467592797</v>
      </c>
      <c r="I3746">
        <v>341205</v>
      </c>
      <c r="J3746">
        <v>14723</v>
      </c>
      <c r="K3746" s="12">
        <v>569329595</v>
      </c>
      <c r="L3746">
        <v>207210</v>
      </c>
      <c r="M3746">
        <v>60.73</v>
      </c>
      <c r="N3746">
        <v>13.15</v>
      </c>
      <c r="O3746">
        <v>-3.85</v>
      </c>
      <c r="P3746">
        <f xml:space="preserve"> IF(Stock_Info[[#This Row],[Close Price]] &gt; Stock_Info[[#This Row],[Open Price]], 1, 0)</f>
        <v>0</v>
      </c>
      <c r="Q3746" t="str">
        <f>IF(AND(Stock_Info[[#This Row],[% Deli. Qty to Traded Qty]]&gt;80,Stock_Info[[#This Row],[No. of Trades]]&lt;3000),"Unusual Day","")</f>
        <v/>
      </c>
      <c r="R3746" t="str">
        <f>IF(AND(Stock_Info[[#This Row],[Spread High-Low]] &lt; 10, Stock_Info[[#This Row],[% Deli. Qty to Traded Qty]] &gt; 90), "Good Day", "")</f>
        <v/>
      </c>
    </row>
    <row r="3747" spans="1:18">
      <c r="A3747" t="s">
        <v>54</v>
      </c>
      <c r="B3747" s="1">
        <v>45551</v>
      </c>
      <c r="C3747" s="1" t="str">
        <f>"WEEK" &amp;" " &amp;  INT((DAY(Stock_Info[[#This Row],[Date]])+WEEKDAY(DATE(YEAR(Stock_Info[[#This Row],[Date]]),MONTH(Stock_Info[[#This Row],[Date]]),1))-1)/7)+1</f>
        <v>WEEK 3</v>
      </c>
      <c r="D3747" s="12">
        <v>1660.6</v>
      </c>
      <c r="E3747" s="12">
        <v>1677.65</v>
      </c>
      <c r="F3747" s="12">
        <v>1660.6</v>
      </c>
      <c r="G3747" s="12">
        <v>1671</v>
      </c>
      <c r="H3747" s="12">
        <v>1671.1904459270897</v>
      </c>
      <c r="I3747">
        <v>426415</v>
      </c>
      <c r="J3747">
        <v>14831</v>
      </c>
      <c r="K3747" s="12">
        <v>712620674</v>
      </c>
      <c r="L3747">
        <v>88601</v>
      </c>
      <c r="M3747">
        <v>20.78</v>
      </c>
      <c r="N3747">
        <v>17.05</v>
      </c>
      <c r="O3747">
        <v>10.4</v>
      </c>
      <c r="P3747">
        <f xml:space="preserve"> IF(Stock_Info[[#This Row],[Close Price]] &gt; Stock_Info[[#This Row],[Open Price]], 1, 0)</f>
        <v>1</v>
      </c>
      <c r="Q3747" t="str">
        <f>IF(AND(Stock_Info[[#This Row],[% Deli. Qty to Traded Qty]]&gt;80,Stock_Info[[#This Row],[No. of Trades]]&lt;3000),"Unusual Day","")</f>
        <v/>
      </c>
      <c r="R3747" t="str">
        <f>IF(AND(Stock_Info[[#This Row],[Spread High-Low]] &lt; 10, Stock_Info[[#This Row],[% Deli. Qty to Traded Qty]] &gt; 90), "Good Day", "")</f>
        <v/>
      </c>
    </row>
    <row r="3748" spans="1:18">
      <c r="A3748" t="s">
        <v>54</v>
      </c>
      <c r="B3748" s="1">
        <v>45548</v>
      </c>
      <c r="C3748" s="1" t="str">
        <f>"WEEK" &amp;" " &amp;  INT((DAY(Stock_Info[[#This Row],[Date]])+WEEKDAY(DATE(YEAR(Stock_Info[[#This Row],[Date]]),MONTH(Stock_Info[[#This Row],[Date]]),1))-1)/7)+1</f>
        <v>WEEK 2</v>
      </c>
      <c r="D3748" s="12">
        <v>1672</v>
      </c>
      <c r="E3748" s="12">
        <v>1674</v>
      </c>
      <c r="F3748" s="12">
        <v>1657.15</v>
      </c>
      <c r="G3748" s="12">
        <v>1665.35</v>
      </c>
      <c r="H3748" s="12">
        <v>1663.1484363941918</v>
      </c>
      <c r="I3748">
        <v>445093</v>
      </c>
      <c r="J3748">
        <v>15364</v>
      </c>
      <c r="K3748" s="12">
        <v>740255727</v>
      </c>
      <c r="L3748">
        <v>86067</v>
      </c>
      <c r="M3748">
        <v>19.34</v>
      </c>
      <c r="N3748">
        <v>16.850000000000001</v>
      </c>
      <c r="O3748">
        <v>-6.65</v>
      </c>
      <c r="P3748">
        <f xml:space="preserve"> IF(Stock_Info[[#This Row],[Close Price]] &gt; Stock_Info[[#This Row],[Open Price]], 1, 0)</f>
        <v>0</v>
      </c>
      <c r="Q3748" t="str">
        <f>IF(AND(Stock_Info[[#This Row],[% Deli. Qty to Traded Qty]]&gt;80,Stock_Info[[#This Row],[No. of Trades]]&lt;3000),"Unusual Day","")</f>
        <v/>
      </c>
      <c r="R3748" t="str">
        <f>IF(AND(Stock_Info[[#This Row],[Spread High-Low]] &lt; 10, Stock_Info[[#This Row],[% Deli. Qty to Traded Qty]] &gt; 90), "Good Day", "")</f>
        <v/>
      </c>
    </row>
    <row r="3749" spans="1:18">
      <c r="A3749" t="s">
        <v>54</v>
      </c>
      <c r="B3749" s="1">
        <v>45547</v>
      </c>
      <c r="C3749" s="1" t="str">
        <f>"WEEK" &amp;" " &amp;  INT((DAY(Stock_Info[[#This Row],[Date]])+WEEKDAY(DATE(YEAR(Stock_Info[[#This Row],[Date]]),MONTH(Stock_Info[[#This Row],[Date]]),1))-1)/7)+1</f>
        <v>WEEK 2</v>
      </c>
      <c r="D3749" s="12">
        <v>1648.3</v>
      </c>
      <c r="E3749" s="12">
        <v>1669.5</v>
      </c>
      <c r="F3749" s="12">
        <v>1647.35</v>
      </c>
      <c r="G3749" s="12">
        <v>1666</v>
      </c>
      <c r="H3749" s="12">
        <v>1658.1680382605614</v>
      </c>
      <c r="I3749">
        <v>564550</v>
      </c>
      <c r="J3749">
        <v>27783</v>
      </c>
      <c r="K3749" s="12">
        <v>936118766</v>
      </c>
      <c r="L3749">
        <v>372891</v>
      </c>
      <c r="M3749">
        <v>66.05</v>
      </c>
      <c r="N3749">
        <v>22.15</v>
      </c>
      <c r="O3749">
        <v>17.7</v>
      </c>
      <c r="P3749">
        <f xml:space="preserve"> IF(Stock_Info[[#This Row],[Close Price]] &gt; Stock_Info[[#This Row],[Open Price]], 1, 0)</f>
        <v>1</v>
      </c>
      <c r="Q3749" t="str">
        <f>IF(AND(Stock_Info[[#This Row],[% Deli. Qty to Traded Qty]]&gt;80,Stock_Info[[#This Row],[No. of Trades]]&lt;3000),"Unusual Day","")</f>
        <v/>
      </c>
      <c r="R3749" t="str">
        <f>IF(AND(Stock_Info[[#This Row],[Spread High-Low]] &lt; 10, Stock_Info[[#This Row],[% Deli. Qty to Traded Qty]] &gt; 90), "Good Day", "")</f>
        <v/>
      </c>
    </row>
    <row r="3750" spans="1:18">
      <c r="A3750" t="s">
        <v>54</v>
      </c>
      <c r="B3750" s="1">
        <v>45546</v>
      </c>
      <c r="C3750" s="1" t="str">
        <f>"WEEK" &amp;" " &amp;  INT((DAY(Stock_Info[[#This Row],[Date]])+WEEKDAY(DATE(YEAR(Stock_Info[[#This Row],[Date]]),MONTH(Stock_Info[[#This Row],[Date]]),1))-1)/7)+1</f>
        <v>WEEK 2</v>
      </c>
      <c r="D3750" s="12">
        <v>1650</v>
      </c>
      <c r="E3750" s="12">
        <v>1652.2</v>
      </c>
      <c r="F3750" s="12">
        <v>1639.1</v>
      </c>
      <c r="G3750" s="12">
        <v>1644.35</v>
      </c>
      <c r="H3750" s="12">
        <v>1646.5747077125745</v>
      </c>
      <c r="I3750">
        <v>230766</v>
      </c>
      <c r="J3750">
        <v>12213</v>
      </c>
      <c r="K3750" s="12">
        <v>379973459</v>
      </c>
      <c r="L3750">
        <v>147551</v>
      </c>
      <c r="M3750">
        <v>63.94</v>
      </c>
      <c r="N3750">
        <v>13.1</v>
      </c>
      <c r="O3750">
        <v>-5.65</v>
      </c>
      <c r="P3750">
        <f xml:space="preserve"> IF(Stock_Info[[#This Row],[Close Price]] &gt; Stock_Info[[#This Row],[Open Price]], 1, 0)</f>
        <v>0</v>
      </c>
      <c r="Q3750" t="str">
        <f>IF(AND(Stock_Info[[#This Row],[% Deli. Qty to Traded Qty]]&gt;80,Stock_Info[[#This Row],[No. of Trades]]&lt;3000),"Unusual Day","")</f>
        <v/>
      </c>
      <c r="R3750" t="str">
        <f>IF(AND(Stock_Info[[#This Row],[Spread High-Low]] &lt; 10, Stock_Info[[#This Row],[% Deli. Qty to Traded Qty]] &gt; 90), "Good Day", "")</f>
        <v/>
      </c>
    </row>
    <row r="3751" spans="1:18">
      <c r="A3751" t="s">
        <v>54</v>
      </c>
      <c r="B3751" s="1">
        <v>45545</v>
      </c>
      <c r="C3751" s="1" t="str">
        <f>"WEEK" &amp;" " &amp;  INT((DAY(Stock_Info[[#This Row],[Date]])+WEEKDAY(DATE(YEAR(Stock_Info[[#This Row],[Date]]),MONTH(Stock_Info[[#This Row],[Date]]),1))-1)/7)+1</f>
        <v>WEEK 2</v>
      </c>
      <c r="D3751" s="12">
        <v>1652.4</v>
      </c>
      <c r="E3751" s="12">
        <v>1654</v>
      </c>
      <c r="F3751" s="12">
        <v>1638</v>
      </c>
      <c r="G3751" s="12">
        <v>1650.6</v>
      </c>
      <c r="H3751" s="12">
        <v>1647.3891520663972</v>
      </c>
      <c r="I3751">
        <v>287723</v>
      </c>
      <c r="J3751">
        <v>15859</v>
      </c>
      <c r="K3751" s="12">
        <v>473991749</v>
      </c>
      <c r="L3751">
        <v>181397</v>
      </c>
      <c r="M3751">
        <v>63.05</v>
      </c>
      <c r="N3751">
        <v>16</v>
      </c>
      <c r="O3751">
        <v>-1.8</v>
      </c>
      <c r="P3751">
        <f xml:space="preserve"> IF(Stock_Info[[#This Row],[Close Price]] &gt; Stock_Info[[#This Row],[Open Price]], 1, 0)</f>
        <v>0</v>
      </c>
      <c r="Q3751" t="str">
        <f>IF(AND(Stock_Info[[#This Row],[% Deli. Qty to Traded Qty]]&gt;80,Stock_Info[[#This Row],[No. of Trades]]&lt;3000),"Unusual Day","")</f>
        <v/>
      </c>
      <c r="R3751" t="str">
        <f>IF(AND(Stock_Info[[#This Row],[Spread High-Low]] &lt; 10, Stock_Info[[#This Row],[% Deli. Qty to Traded Qty]] &gt; 90), "Good Day", "")</f>
        <v/>
      </c>
    </row>
    <row r="3752" spans="1:18">
      <c r="A3752" t="s">
        <v>55</v>
      </c>
      <c r="B3752" s="1">
        <v>45910</v>
      </c>
      <c r="C3752" s="1" t="str">
        <f>"WEEK" &amp;" " &amp;  INT((DAY(Stock_Info[[#This Row],[Date]])+WEEKDAY(DATE(YEAR(Stock_Info[[#This Row],[Date]]),MONTH(Stock_Info[[#This Row],[Date]]),1))-1)/7)+1</f>
        <v>WEEK 2</v>
      </c>
      <c r="D3752" s="12">
        <v>1416.35</v>
      </c>
      <c r="E3752" s="12">
        <v>1416.35</v>
      </c>
      <c r="F3752" s="12">
        <v>1402</v>
      </c>
      <c r="G3752" s="12">
        <v>1403.45</v>
      </c>
      <c r="H3752" s="12">
        <v>1408.5156205321466</v>
      </c>
      <c r="I3752">
        <v>681955</v>
      </c>
      <c r="J3752">
        <v>16236</v>
      </c>
      <c r="K3752" s="12">
        <v>960544270</v>
      </c>
      <c r="N3752">
        <v>14.35</v>
      </c>
      <c r="O3752">
        <v>-12.9</v>
      </c>
      <c r="P3752">
        <f xml:space="preserve"> IF(Stock_Info[[#This Row],[Close Price]] &gt; Stock_Info[[#This Row],[Open Price]], 1, 0)</f>
        <v>0</v>
      </c>
      <c r="Q3752" t="str">
        <f>IF(AND(Stock_Info[[#This Row],[% Deli. Qty to Traded Qty]]&gt;80,Stock_Info[[#This Row],[No. of Trades]]&lt;3000),"Unusual Day","")</f>
        <v/>
      </c>
      <c r="R3752" t="str">
        <f>IF(AND(Stock_Info[[#This Row],[Spread High-Low]] &lt; 10, Stock_Info[[#This Row],[% Deli. Qty to Traded Qty]] &gt; 90), "Good Day", "")</f>
        <v/>
      </c>
    </row>
    <row r="3753" spans="1:18">
      <c r="A3753" t="s">
        <v>55</v>
      </c>
      <c r="B3753" s="1">
        <v>45909</v>
      </c>
      <c r="C3753" s="1" t="str">
        <f>"WEEK" &amp;" " &amp;  INT((DAY(Stock_Info[[#This Row],[Date]])+WEEKDAY(DATE(YEAR(Stock_Info[[#This Row],[Date]]),MONTH(Stock_Info[[#This Row],[Date]]),1))-1)/7)+1</f>
        <v>WEEK 2</v>
      </c>
      <c r="D3753" s="12">
        <v>1407.9</v>
      </c>
      <c r="E3753" s="12">
        <v>1407.9</v>
      </c>
      <c r="F3753" s="12">
        <v>1395.5</v>
      </c>
      <c r="G3753" s="12">
        <v>1403</v>
      </c>
      <c r="H3753" s="12">
        <v>1400.7242703829525</v>
      </c>
      <c r="I3753">
        <v>51808</v>
      </c>
      <c r="J3753">
        <v>3305</v>
      </c>
      <c r="K3753" s="12">
        <v>72568723</v>
      </c>
      <c r="L3753">
        <v>23170</v>
      </c>
      <c r="M3753">
        <v>44.72</v>
      </c>
      <c r="N3753">
        <v>12.4</v>
      </c>
      <c r="O3753">
        <v>-4.9000000000000004</v>
      </c>
      <c r="P3753">
        <f xml:space="preserve"> IF(Stock_Info[[#This Row],[Close Price]] &gt; Stock_Info[[#This Row],[Open Price]], 1, 0)</f>
        <v>0</v>
      </c>
      <c r="Q3753" t="str">
        <f>IF(AND(Stock_Info[[#This Row],[% Deli. Qty to Traded Qty]]&gt;80,Stock_Info[[#This Row],[No. of Trades]]&lt;3000),"Unusual Day","")</f>
        <v/>
      </c>
      <c r="R3753" t="str">
        <f>IF(AND(Stock_Info[[#This Row],[Spread High-Low]] &lt; 10, Stock_Info[[#This Row],[% Deli. Qty to Traded Qty]] &gt; 90), "Good Day", "")</f>
        <v/>
      </c>
    </row>
    <row r="3754" spans="1:18">
      <c r="A3754" t="s">
        <v>55</v>
      </c>
      <c r="B3754" s="1">
        <v>45908</v>
      </c>
      <c r="C3754" s="1" t="str">
        <f>"WEEK" &amp;" " &amp;  INT((DAY(Stock_Info[[#This Row],[Date]])+WEEKDAY(DATE(YEAR(Stock_Info[[#This Row],[Date]]),MONTH(Stock_Info[[#This Row],[Date]]),1))-1)/7)+1</f>
        <v>WEEK 2</v>
      </c>
      <c r="D3754" s="12">
        <v>1401</v>
      </c>
      <c r="E3754" s="12">
        <v>1410.5</v>
      </c>
      <c r="F3754" s="12">
        <v>1397.7</v>
      </c>
      <c r="G3754" s="12">
        <v>1402.35</v>
      </c>
      <c r="H3754" s="12">
        <v>1403.4748446681795</v>
      </c>
      <c r="I3754">
        <v>100913</v>
      </c>
      <c r="J3754">
        <v>5172</v>
      </c>
      <c r="K3754" s="12">
        <v>141628857</v>
      </c>
      <c r="L3754">
        <v>34127</v>
      </c>
      <c r="M3754">
        <v>33.82</v>
      </c>
      <c r="N3754">
        <v>12.8</v>
      </c>
      <c r="O3754">
        <v>1.35</v>
      </c>
      <c r="P3754">
        <f xml:space="preserve"> IF(Stock_Info[[#This Row],[Close Price]] &gt; Stock_Info[[#This Row],[Open Price]], 1, 0)</f>
        <v>1</v>
      </c>
      <c r="Q3754" t="str">
        <f>IF(AND(Stock_Info[[#This Row],[% Deli. Qty to Traded Qty]]&gt;80,Stock_Info[[#This Row],[No. of Trades]]&lt;3000),"Unusual Day","")</f>
        <v/>
      </c>
      <c r="R3754" t="str">
        <f>IF(AND(Stock_Info[[#This Row],[Spread High-Low]] &lt; 10, Stock_Info[[#This Row],[% Deli. Qty to Traded Qty]] &gt; 90), "Good Day", "")</f>
        <v/>
      </c>
    </row>
    <row r="3755" spans="1:18">
      <c r="A3755" t="s">
        <v>55</v>
      </c>
      <c r="B3755" s="1">
        <v>45905</v>
      </c>
      <c r="C3755" s="1" t="str">
        <f>"WEEK" &amp;" " &amp;  INT((DAY(Stock_Info[[#This Row],[Date]])+WEEKDAY(DATE(YEAR(Stock_Info[[#This Row],[Date]]),MONTH(Stock_Info[[#This Row],[Date]]),1))-1)/7)+1</f>
        <v>WEEK 1</v>
      </c>
      <c r="D3755" s="12">
        <v>1412.55</v>
      </c>
      <c r="E3755" s="12">
        <v>1412.55</v>
      </c>
      <c r="F3755" s="12">
        <v>1388.1</v>
      </c>
      <c r="G3755" s="12">
        <v>1402.7</v>
      </c>
      <c r="H3755" s="12">
        <v>1395.8089114008933</v>
      </c>
      <c r="I3755">
        <v>167022</v>
      </c>
      <c r="J3755">
        <v>6595</v>
      </c>
      <c r="K3755" s="12">
        <v>233130796</v>
      </c>
      <c r="L3755">
        <v>89433</v>
      </c>
      <c r="M3755">
        <v>53.55</v>
      </c>
      <c r="N3755">
        <v>24.45</v>
      </c>
      <c r="O3755">
        <v>-9.85</v>
      </c>
      <c r="P3755">
        <f xml:space="preserve"> IF(Stock_Info[[#This Row],[Close Price]] &gt; Stock_Info[[#This Row],[Open Price]], 1, 0)</f>
        <v>0</v>
      </c>
      <c r="Q3755" t="str">
        <f>IF(AND(Stock_Info[[#This Row],[% Deli. Qty to Traded Qty]]&gt;80,Stock_Info[[#This Row],[No. of Trades]]&lt;3000),"Unusual Day","")</f>
        <v/>
      </c>
      <c r="R3755" t="str">
        <f>IF(AND(Stock_Info[[#This Row],[Spread High-Low]] &lt; 10, Stock_Info[[#This Row],[% Deli. Qty to Traded Qty]] &gt; 90), "Good Day", "")</f>
        <v/>
      </c>
    </row>
    <row r="3756" spans="1:18">
      <c r="A3756" t="s">
        <v>55</v>
      </c>
      <c r="B3756" s="1">
        <v>45904</v>
      </c>
      <c r="C3756" s="1" t="str">
        <f>"WEEK" &amp;" " &amp;  INT((DAY(Stock_Info[[#This Row],[Date]])+WEEKDAY(DATE(YEAR(Stock_Info[[#This Row],[Date]]),MONTH(Stock_Info[[#This Row],[Date]]),1))-1)/7)+1</f>
        <v>WEEK 1</v>
      </c>
      <c r="D3756" s="12">
        <v>1409.2</v>
      </c>
      <c r="E3756" s="12">
        <v>1415</v>
      </c>
      <c r="F3756" s="12">
        <v>1401.8</v>
      </c>
      <c r="G3756" s="12">
        <v>1405.65</v>
      </c>
      <c r="H3756" s="12">
        <v>1407.2742816076347</v>
      </c>
      <c r="I3756">
        <v>552414</v>
      </c>
      <c r="J3756">
        <v>24794</v>
      </c>
      <c r="K3756" s="12">
        <v>777398015</v>
      </c>
      <c r="L3756">
        <v>120689</v>
      </c>
      <c r="M3756">
        <v>21.85</v>
      </c>
      <c r="N3756">
        <v>13.2</v>
      </c>
      <c r="O3756">
        <v>-3.55</v>
      </c>
      <c r="P3756">
        <f xml:space="preserve"> IF(Stock_Info[[#This Row],[Close Price]] &gt; Stock_Info[[#This Row],[Open Price]], 1, 0)</f>
        <v>0</v>
      </c>
      <c r="Q3756" t="str">
        <f>IF(AND(Stock_Info[[#This Row],[% Deli. Qty to Traded Qty]]&gt;80,Stock_Info[[#This Row],[No. of Trades]]&lt;3000),"Unusual Day","")</f>
        <v/>
      </c>
      <c r="R3756" t="str">
        <f>IF(AND(Stock_Info[[#This Row],[Spread High-Low]] &lt; 10, Stock_Info[[#This Row],[% Deli. Qty to Traded Qty]] &gt; 90), "Good Day", "")</f>
        <v/>
      </c>
    </row>
    <row r="3757" spans="1:18">
      <c r="A3757" t="s">
        <v>55</v>
      </c>
      <c r="B3757" s="1">
        <v>45903</v>
      </c>
      <c r="C3757" s="1" t="str">
        <f>"WEEK" &amp;" " &amp;  INT((DAY(Stock_Info[[#This Row],[Date]])+WEEKDAY(DATE(YEAR(Stock_Info[[#This Row],[Date]]),MONTH(Stock_Info[[#This Row],[Date]]),1))-1)/7)+1</f>
        <v>WEEK 1</v>
      </c>
      <c r="D3757" s="12">
        <v>1391</v>
      </c>
      <c r="E3757" s="12">
        <v>1400</v>
      </c>
      <c r="F3757" s="12">
        <v>1383.9</v>
      </c>
      <c r="G3757" s="12">
        <v>1397.15</v>
      </c>
      <c r="H3757" s="12">
        <v>1392.1358896264048</v>
      </c>
      <c r="I3757">
        <v>120826</v>
      </c>
      <c r="J3757">
        <v>14199</v>
      </c>
      <c r="K3757" s="12">
        <v>168206211</v>
      </c>
      <c r="L3757">
        <v>46534</v>
      </c>
      <c r="M3757">
        <v>38.51</v>
      </c>
      <c r="N3757">
        <v>16.100000000000001</v>
      </c>
      <c r="O3757">
        <v>6.15</v>
      </c>
      <c r="P3757">
        <f xml:space="preserve"> IF(Stock_Info[[#This Row],[Close Price]] &gt; Stock_Info[[#This Row],[Open Price]], 1, 0)</f>
        <v>1</v>
      </c>
      <c r="Q3757" t="str">
        <f>IF(AND(Stock_Info[[#This Row],[% Deli. Qty to Traded Qty]]&gt;80,Stock_Info[[#This Row],[No. of Trades]]&lt;3000),"Unusual Day","")</f>
        <v/>
      </c>
      <c r="R3757" t="str">
        <f>IF(AND(Stock_Info[[#This Row],[Spread High-Low]] &lt; 10, Stock_Info[[#This Row],[% Deli. Qty to Traded Qty]] &gt; 90), "Good Day", "")</f>
        <v/>
      </c>
    </row>
    <row r="3758" spans="1:18">
      <c r="A3758" t="s">
        <v>55</v>
      </c>
      <c r="B3758" s="1">
        <v>45902</v>
      </c>
      <c r="C3758" s="1" t="str">
        <f>"WEEK" &amp;" " &amp;  INT((DAY(Stock_Info[[#This Row],[Date]])+WEEKDAY(DATE(YEAR(Stock_Info[[#This Row],[Date]]),MONTH(Stock_Info[[#This Row],[Date]]),1))-1)/7)+1</f>
        <v>WEEK 1</v>
      </c>
      <c r="D3758" s="12">
        <v>1411.55</v>
      </c>
      <c r="E3758" s="12">
        <v>1413.45</v>
      </c>
      <c r="F3758" s="12">
        <v>1390.1</v>
      </c>
      <c r="G3758" s="12">
        <v>1394.45</v>
      </c>
      <c r="H3758" s="12">
        <v>1405.1471828679059</v>
      </c>
      <c r="I3758">
        <v>97688</v>
      </c>
      <c r="J3758">
        <v>3536</v>
      </c>
      <c r="K3758" s="12">
        <v>137266018</v>
      </c>
      <c r="L3758">
        <v>60031</v>
      </c>
      <c r="M3758">
        <v>61.45</v>
      </c>
      <c r="N3758">
        <v>23.35</v>
      </c>
      <c r="O3758">
        <v>-17.100000000000001</v>
      </c>
      <c r="P3758">
        <f xml:space="preserve"> IF(Stock_Info[[#This Row],[Close Price]] &gt; Stock_Info[[#This Row],[Open Price]], 1, 0)</f>
        <v>0</v>
      </c>
      <c r="Q3758" t="str">
        <f>IF(AND(Stock_Info[[#This Row],[% Deli. Qty to Traded Qty]]&gt;80,Stock_Info[[#This Row],[No. of Trades]]&lt;3000),"Unusual Day","")</f>
        <v/>
      </c>
      <c r="R3758" t="str">
        <f>IF(AND(Stock_Info[[#This Row],[Spread High-Low]] &lt; 10, Stock_Info[[#This Row],[% Deli. Qty to Traded Qty]] &gt; 90), "Good Day", "")</f>
        <v/>
      </c>
    </row>
    <row r="3759" spans="1:18">
      <c r="A3759" t="s">
        <v>55</v>
      </c>
      <c r="B3759" s="1">
        <v>45901</v>
      </c>
      <c r="C3759" s="1" t="str">
        <f>"WEEK" &amp;" " &amp;  INT((DAY(Stock_Info[[#This Row],[Date]])+WEEKDAY(DATE(YEAR(Stock_Info[[#This Row],[Date]]),MONTH(Stock_Info[[#This Row],[Date]]),1))-1)/7)+1</f>
        <v>WEEK 1</v>
      </c>
      <c r="D3759" s="12">
        <v>1398</v>
      </c>
      <c r="E3759" s="12">
        <v>1412.15</v>
      </c>
      <c r="F3759" s="12">
        <v>1397.95</v>
      </c>
      <c r="G3759" s="12">
        <v>1410.7</v>
      </c>
      <c r="H3759" s="12">
        <v>1405.8640419186979</v>
      </c>
      <c r="I3759">
        <v>82827</v>
      </c>
      <c r="J3759">
        <v>5484</v>
      </c>
      <c r="K3759" s="12">
        <v>116443501</v>
      </c>
      <c r="L3759">
        <v>46880</v>
      </c>
      <c r="M3759">
        <v>56.6</v>
      </c>
      <c r="N3759">
        <v>14.2</v>
      </c>
      <c r="O3759">
        <v>12.7</v>
      </c>
      <c r="P3759">
        <f xml:space="preserve"> IF(Stock_Info[[#This Row],[Close Price]] &gt; Stock_Info[[#This Row],[Open Price]], 1, 0)</f>
        <v>1</v>
      </c>
      <c r="Q3759" t="str">
        <f>IF(AND(Stock_Info[[#This Row],[% Deli. Qty to Traded Qty]]&gt;80,Stock_Info[[#This Row],[No. of Trades]]&lt;3000),"Unusual Day","")</f>
        <v/>
      </c>
      <c r="R3759" t="str">
        <f>IF(AND(Stock_Info[[#This Row],[Spread High-Low]] &lt; 10, Stock_Info[[#This Row],[% Deli. Qty to Traded Qty]] &gt; 90), "Good Day", "")</f>
        <v/>
      </c>
    </row>
    <row r="3760" spans="1:18">
      <c r="A3760" t="s">
        <v>55</v>
      </c>
      <c r="B3760" s="1">
        <v>45898</v>
      </c>
      <c r="C3760" s="1" t="str">
        <f>"WEEK" &amp;" " &amp;  INT((DAY(Stock_Info[[#This Row],[Date]])+WEEKDAY(DATE(YEAR(Stock_Info[[#This Row],[Date]]),MONTH(Stock_Info[[#This Row],[Date]]),1))-1)/7)+1</f>
        <v>WEEK 5</v>
      </c>
      <c r="D3760" s="12">
        <v>1392</v>
      </c>
      <c r="E3760" s="12">
        <v>1404.8</v>
      </c>
      <c r="F3760" s="12">
        <v>1391.7</v>
      </c>
      <c r="G3760" s="12">
        <v>1398</v>
      </c>
      <c r="H3760" s="12">
        <v>1400.182213389641</v>
      </c>
      <c r="I3760">
        <v>48306</v>
      </c>
      <c r="J3760">
        <v>3135</v>
      </c>
      <c r="K3760" s="12">
        <v>67637202</v>
      </c>
      <c r="L3760">
        <v>27822</v>
      </c>
      <c r="M3760">
        <v>57.6</v>
      </c>
      <c r="N3760">
        <v>13.1</v>
      </c>
      <c r="O3760">
        <v>6</v>
      </c>
      <c r="P3760">
        <f xml:space="preserve"> IF(Stock_Info[[#This Row],[Close Price]] &gt; Stock_Info[[#This Row],[Open Price]], 1, 0)</f>
        <v>1</v>
      </c>
      <c r="Q3760" t="str">
        <f>IF(AND(Stock_Info[[#This Row],[% Deli. Qty to Traded Qty]]&gt;80,Stock_Info[[#This Row],[No. of Trades]]&lt;3000),"Unusual Day","")</f>
        <v/>
      </c>
      <c r="R3760" t="str">
        <f>IF(AND(Stock_Info[[#This Row],[Spread High-Low]] &lt; 10, Stock_Info[[#This Row],[% Deli. Qty to Traded Qty]] &gt; 90), "Good Day", "")</f>
        <v/>
      </c>
    </row>
    <row r="3761" spans="1:18">
      <c r="A3761" t="s">
        <v>55</v>
      </c>
      <c r="B3761" s="1">
        <v>45897</v>
      </c>
      <c r="C3761" s="1" t="str">
        <f>"WEEK" &amp;" " &amp;  INT((DAY(Stock_Info[[#This Row],[Date]])+WEEKDAY(DATE(YEAR(Stock_Info[[#This Row],[Date]]),MONTH(Stock_Info[[#This Row],[Date]]),1))-1)/7)+1</f>
        <v>WEEK 5</v>
      </c>
      <c r="D3761" s="12">
        <v>1410.7</v>
      </c>
      <c r="E3761" s="12">
        <v>1411.65</v>
      </c>
      <c r="F3761" s="12">
        <v>1396.15</v>
      </c>
      <c r="G3761" s="12">
        <v>1398.8</v>
      </c>
      <c r="H3761" s="12">
        <v>1403.3499362986761</v>
      </c>
      <c r="I3761">
        <v>90265</v>
      </c>
      <c r="J3761">
        <v>7299</v>
      </c>
      <c r="K3761" s="12">
        <v>126673382</v>
      </c>
      <c r="L3761">
        <v>48437</v>
      </c>
      <c r="M3761">
        <v>53.66</v>
      </c>
      <c r="N3761">
        <v>15.5</v>
      </c>
      <c r="O3761">
        <v>-11.9</v>
      </c>
      <c r="P3761">
        <f xml:space="preserve"> IF(Stock_Info[[#This Row],[Close Price]] &gt; Stock_Info[[#This Row],[Open Price]], 1, 0)</f>
        <v>0</v>
      </c>
      <c r="Q3761" t="str">
        <f>IF(AND(Stock_Info[[#This Row],[% Deli. Qty to Traded Qty]]&gt;80,Stock_Info[[#This Row],[No. of Trades]]&lt;3000),"Unusual Day","")</f>
        <v/>
      </c>
      <c r="R3761" t="str">
        <f>IF(AND(Stock_Info[[#This Row],[Spread High-Low]] &lt; 10, Stock_Info[[#This Row],[% Deli. Qty to Traded Qty]] &gt; 90), "Good Day", "")</f>
        <v/>
      </c>
    </row>
    <row r="3762" spans="1:18">
      <c r="A3762" t="s">
        <v>55</v>
      </c>
      <c r="B3762" s="1">
        <v>45895</v>
      </c>
      <c r="C3762" s="1" t="str">
        <f>"WEEK" &amp;" " &amp;  INT((DAY(Stock_Info[[#This Row],[Date]])+WEEKDAY(DATE(YEAR(Stock_Info[[#This Row],[Date]]),MONTH(Stock_Info[[#This Row],[Date]]),1))-1)/7)+1</f>
        <v>WEEK 5</v>
      </c>
      <c r="D3762" s="12">
        <v>1421.3</v>
      </c>
      <c r="E3762" s="12">
        <v>1426.05</v>
      </c>
      <c r="F3762" s="12">
        <v>1413.3</v>
      </c>
      <c r="G3762" s="12">
        <v>1416.7</v>
      </c>
      <c r="H3762" s="12">
        <v>1417.4614851392955</v>
      </c>
      <c r="I3762">
        <v>676583</v>
      </c>
      <c r="J3762">
        <v>24534</v>
      </c>
      <c r="K3762" s="12">
        <v>959030344</v>
      </c>
      <c r="L3762">
        <v>73020</v>
      </c>
      <c r="M3762">
        <v>10.79</v>
      </c>
      <c r="N3762">
        <v>12.75</v>
      </c>
      <c r="O3762">
        <v>-4.5999999999999996</v>
      </c>
      <c r="P3762">
        <f xml:space="preserve"> IF(Stock_Info[[#This Row],[Close Price]] &gt; Stock_Info[[#This Row],[Open Price]], 1, 0)</f>
        <v>0</v>
      </c>
      <c r="Q3762" t="str">
        <f>IF(AND(Stock_Info[[#This Row],[% Deli. Qty to Traded Qty]]&gt;80,Stock_Info[[#This Row],[No. of Trades]]&lt;3000),"Unusual Day","")</f>
        <v/>
      </c>
      <c r="R3762" t="str">
        <f>IF(AND(Stock_Info[[#This Row],[Spread High-Low]] &lt; 10, Stock_Info[[#This Row],[% Deli. Qty to Traded Qty]] &gt; 90), "Good Day", "")</f>
        <v/>
      </c>
    </row>
    <row r="3763" spans="1:18">
      <c r="A3763" t="s">
        <v>55</v>
      </c>
      <c r="B3763" s="1">
        <v>45894</v>
      </c>
      <c r="C3763" s="1" t="str">
        <f>"WEEK" &amp;" " &amp;  INT((DAY(Stock_Info[[#This Row],[Date]])+WEEKDAY(DATE(YEAR(Stock_Info[[#This Row],[Date]]),MONTH(Stock_Info[[#This Row],[Date]]),1))-1)/7)+1</f>
        <v>WEEK 5</v>
      </c>
      <c r="D3763" s="12">
        <v>1439.95</v>
      </c>
      <c r="E3763" s="12">
        <v>1439.95</v>
      </c>
      <c r="F3763" s="12">
        <v>1423.6</v>
      </c>
      <c r="G3763" s="12">
        <v>1433.2</v>
      </c>
      <c r="H3763" s="12">
        <v>1427.7682068710851</v>
      </c>
      <c r="I3763">
        <v>292472</v>
      </c>
      <c r="J3763">
        <v>7873</v>
      </c>
      <c r="K3763" s="12">
        <v>417582223</v>
      </c>
      <c r="L3763">
        <v>185071</v>
      </c>
      <c r="M3763">
        <v>63.28</v>
      </c>
      <c r="N3763">
        <v>16.350000000000001</v>
      </c>
      <c r="O3763">
        <v>-6.75</v>
      </c>
      <c r="P3763">
        <f xml:space="preserve"> IF(Stock_Info[[#This Row],[Close Price]] &gt; Stock_Info[[#This Row],[Open Price]], 1, 0)</f>
        <v>0</v>
      </c>
      <c r="Q3763" t="str">
        <f>IF(AND(Stock_Info[[#This Row],[% Deli. Qty to Traded Qty]]&gt;80,Stock_Info[[#This Row],[No. of Trades]]&lt;3000),"Unusual Day","")</f>
        <v/>
      </c>
      <c r="R3763" t="str">
        <f>IF(AND(Stock_Info[[#This Row],[Spread High-Low]] &lt; 10, Stock_Info[[#This Row],[% Deli. Qty to Traded Qty]] &gt; 90), "Good Day", "")</f>
        <v/>
      </c>
    </row>
    <row r="3764" spans="1:18">
      <c r="A3764" t="s">
        <v>55</v>
      </c>
      <c r="B3764" s="1">
        <v>45891</v>
      </c>
      <c r="C3764" s="1" t="str">
        <f>"WEEK" &amp;" " &amp;  INT((DAY(Stock_Info[[#This Row],[Date]])+WEEKDAY(DATE(YEAR(Stock_Info[[#This Row],[Date]]),MONTH(Stock_Info[[#This Row],[Date]]),1))-1)/7)+1</f>
        <v>WEEK 4</v>
      </c>
      <c r="D3764" s="12">
        <v>1441.35</v>
      </c>
      <c r="E3764" s="12">
        <v>1445.5</v>
      </c>
      <c r="F3764" s="12">
        <v>1430</v>
      </c>
      <c r="G3764" s="12">
        <v>1436.2</v>
      </c>
      <c r="H3764" s="12">
        <v>1433.7524768028056</v>
      </c>
      <c r="I3764">
        <v>273740</v>
      </c>
      <c r="J3764">
        <v>5331</v>
      </c>
      <c r="K3764" s="12">
        <v>392475403</v>
      </c>
      <c r="L3764">
        <v>214267</v>
      </c>
      <c r="M3764">
        <v>78.27</v>
      </c>
      <c r="N3764">
        <v>15.5</v>
      </c>
      <c r="O3764">
        <v>-5.15</v>
      </c>
      <c r="P3764">
        <f xml:space="preserve"> IF(Stock_Info[[#This Row],[Close Price]] &gt; Stock_Info[[#This Row],[Open Price]], 1, 0)</f>
        <v>0</v>
      </c>
      <c r="Q3764" t="str">
        <f>IF(AND(Stock_Info[[#This Row],[% Deli. Qty to Traded Qty]]&gt;80,Stock_Info[[#This Row],[No. of Trades]]&lt;3000),"Unusual Day","")</f>
        <v/>
      </c>
      <c r="R3764" t="str">
        <f>IF(AND(Stock_Info[[#This Row],[Spread High-Low]] &lt; 10, Stock_Info[[#This Row],[% Deli. Qty to Traded Qty]] &gt; 90), "Good Day", "")</f>
        <v/>
      </c>
    </row>
    <row r="3765" spans="1:18">
      <c r="A3765" t="s">
        <v>55</v>
      </c>
      <c r="B3765" s="1">
        <v>45890</v>
      </c>
      <c r="C3765" s="1" t="str">
        <f>"WEEK" &amp;" " &amp;  INT((DAY(Stock_Info[[#This Row],[Date]])+WEEKDAY(DATE(YEAR(Stock_Info[[#This Row],[Date]]),MONTH(Stock_Info[[#This Row],[Date]]),1))-1)/7)+1</f>
        <v>WEEK 4</v>
      </c>
      <c r="D3765" s="12">
        <v>1440.7</v>
      </c>
      <c r="E3765" s="12">
        <v>1447.7</v>
      </c>
      <c r="F3765" s="12">
        <v>1436.05</v>
      </c>
      <c r="G3765" s="12">
        <v>1445.8</v>
      </c>
      <c r="H3765" s="12">
        <v>1443.0261309147679</v>
      </c>
      <c r="I3765">
        <v>80709</v>
      </c>
      <c r="J3765">
        <v>3737</v>
      </c>
      <c r="K3765" s="12">
        <v>116465196</v>
      </c>
      <c r="L3765">
        <v>52184</v>
      </c>
      <c r="M3765">
        <v>64.66</v>
      </c>
      <c r="N3765">
        <v>11.65</v>
      </c>
      <c r="O3765">
        <v>5.0999999999999996</v>
      </c>
      <c r="P3765">
        <f xml:space="preserve"> IF(Stock_Info[[#This Row],[Close Price]] &gt; Stock_Info[[#This Row],[Open Price]], 1, 0)</f>
        <v>1</v>
      </c>
      <c r="Q3765" t="str">
        <f>IF(AND(Stock_Info[[#This Row],[% Deli. Qty to Traded Qty]]&gt;80,Stock_Info[[#This Row],[No. of Trades]]&lt;3000),"Unusual Day","")</f>
        <v/>
      </c>
      <c r="R3765" t="str">
        <f>IF(AND(Stock_Info[[#This Row],[Spread High-Low]] &lt; 10, Stock_Info[[#This Row],[% Deli. Qty to Traded Qty]] &gt; 90), "Good Day", "")</f>
        <v/>
      </c>
    </row>
    <row r="3766" spans="1:18">
      <c r="A3766" t="s">
        <v>55</v>
      </c>
      <c r="B3766" s="1">
        <v>45889</v>
      </c>
      <c r="C3766" s="1" t="str">
        <f>"WEEK" &amp;" " &amp;  INT((DAY(Stock_Info[[#This Row],[Date]])+WEEKDAY(DATE(YEAR(Stock_Info[[#This Row],[Date]]),MONTH(Stock_Info[[#This Row],[Date]]),1))-1)/7)+1</f>
        <v>WEEK 4</v>
      </c>
      <c r="D3766" s="12">
        <v>1439.9</v>
      </c>
      <c r="E3766" s="12">
        <v>1439.9</v>
      </c>
      <c r="F3766" s="12">
        <v>1424</v>
      </c>
      <c r="G3766" s="12">
        <v>1430.25</v>
      </c>
      <c r="H3766" s="12">
        <v>1429.703826252244</v>
      </c>
      <c r="I3766">
        <v>142045</v>
      </c>
      <c r="J3766">
        <v>4871</v>
      </c>
      <c r="K3766" s="12">
        <v>203082280</v>
      </c>
      <c r="L3766">
        <v>96583</v>
      </c>
      <c r="M3766">
        <v>67.989999999999995</v>
      </c>
      <c r="N3766">
        <v>15.9</v>
      </c>
      <c r="O3766">
        <v>-9.65</v>
      </c>
      <c r="P3766">
        <f xml:space="preserve"> IF(Stock_Info[[#This Row],[Close Price]] &gt; Stock_Info[[#This Row],[Open Price]], 1, 0)</f>
        <v>0</v>
      </c>
      <c r="Q3766" t="str">
        <f>IF(AND(Stock_Info[[#This Row],[% Deli. Qty to Traded Qty]]&gt;80,Stock_Info[[#This Row],[No. of Trades]]&lt;3000),"Unusual Day","")</f>
        <v/>
      </c>
      <c r="R3766" t="str">
        <f>IF(AND(Stock_Info[[#This Row],[Spread High-Low]] &lt; 10, Stock_Info[[#This Row],[% Deli. Qty to Traded Qty]] &gt; 90), "Good Day", "")</f>
        <v/>
      </c>
    </row>
    <row r="3767" spans="1:18">
      <c r="A3767" t="s">
        <v>55</v>
      </c>
      <c r="B3767" s="1">
        <v>45888</v>
      </c>
      <c r="C3767" s="1" t="str">
        <f>"WEEK" &amp;" " &amp;  INT((DAY(Stock_Info[[#This Row],[Date]])+WEEKDAY(DATE(YEAR(Stock_Info[[#This Row],[Date]]),MONTH(Stock_Info[[#This Row],[Date]]),1))-1)/7)+1</f>
        <v>WEEK 4</v>
      </c>
      <c r="D3767" s="12">
        <v>1430.25</v>
      </c>
      <c r="E3767" s="12">
        <v>1438.85</v>
      </c>
      <c r="F3767" s="12">
        <v>1426.25</v>
      </c>
      <c r="G3767" s="12">
        <v>1436.4</v>
      </c>
      <c r="H3767" s="12">
        <v>1435.676501077216</v>
      </c>
      <c r="I3767">
        <v>320270</v>
      </c>
      <c r="J3767">
        <v>12955</v>
      </c>
      <c r="K3767" s="12">
        <v>459804113</v>
      </c>
      <c r="L3767">
        <v>91607</v>
      </c>
      <c r="M3767">
        <v>28.6</v>
      </c>
      <c r="N3767">
        <v>12.6</v>
      </c>
      <c r="O3767">
        <v>6.15</v>
      </c>
      <c r="P3767">
        <f xml:space="preserve"> IF(Stock_Info[[#This Row],[Close Price]] &gt; Stock_Info[[#This Row],[Open Price]], 1, 0)</f>
        <v>1</v>
      </c>
      <c r="Q3767" t="str">
        <f>IF(AND(Stock_Info[[#This Row],[% Deli. Qty to Traded Qty]]&gt;80,Stock_Info[[#This Row],[No. of Trades]]&lt;3000),"Unusual Day","")</f>
        <v/>
      </c>
      <c r="R3767" t="str">
        <f>IF(AND(Stock_Info[[#This Row],[Spread High-Low]] &lt; 10, Stock_Info[[#This Row],[% Deli. Qty to Traded Qty]] &gt; 90), "Good Day", "")</f>
        <v/>
      </c>
    </row>
    <row r="3768" spans="1:18">
      <c r="A3768" t="s">
        <v>55</v>
      </c>
      <c r="B3768" s="1">
        <v>45887</v>
      </c>
      <c r="C3768" s="1" t="str">
        <f>"WEEK" &amp;" " &amp;  INT((DAY(Stock_Info[[#This Row],[Date]])+WEEKDAY(DATE(YEAR(Stock_Info[[#This Row],[Date]]),MONTH(Stock_Info[[#This Row],[Date]]),1))-1)/7)+1</f>
        <v>WEEK 4</v>
      </c>
      <c r="D3768" s="12">
        <v>1431.25</v>
      </c>
      <c r="E3768" s="12">
        <v>1451.95</v>
      </c>
      <c r="F3768" s="12">
        <v>1431.15</v>
      </c>
      <c r="G3768" s="12">
        <v>1434.6</v>
      </c>
      <c r="H3768" s="12">
        <v>1440.7615130294432</v>
      </c>
      <c r="I3768">
        <v>192065</v>
      </c>
      <c r="J3768">
        <v>6352</v>
      </c>
      <c r="K3768" s="12">
        <v>276719860</v>
      </c>
      <c r="L3768">
        <v>136265</v>
      </c>
      <c r="M3768">
        <v>70.95</v>
      </c>
      <c r="N3768">
        <v>20.8</v>
      </c>
      <c r="O3768">
        <v>3.35</v>
      </c>
      <c r="P3768">
        <f xml:space="preserve"> IF(Stock_Info[[#This Row],[Close Price]] &gt; Stock_Info[[#This Row],[Open Price]], 1, 0)</f>
        <v>1</v>
      </c>
      <c r="Q3768" t="str">
        <f>IF(AND(Stock_Info[[#This Row],[% Deli. Qty to Traded Qty]]&gt;80,Stock_Info[[#This Row],[No. of Trades]]&lt;3000),"Unusual Day","")</f>
        <v/>
      </c>
      <c r="R3768" t="str">
        <f>IF(AND(Stock_Info[[#This Row],[Spread High-Low]] &lt; 10, Stock_Info[[#This Row],[% Deli. Qty to Traded Qty]] &gt; 90), "Good Day", "")</f>
        <v/>
      </c>
    </row>
    <row r="3769" spans="1:18">
      <c r="A3769" t="s">
        <v>55</v>
      </c>
      <c r="B3769" s="1">
        <v>45883</v>
      </c>
      <c r="C3769" s="1" t="str">
        <f>"WEEK" &amp;" " &amp;  INT((DAY(Stock_Info[[#This Row],[Date]])+WEEKDAY(DATE(YEAR(Stock_Info[[#This Row],[Date]]),MONTH(Stock_Info[[#This Row],[Date]]),1))-1)/7)+1</f>
        <v>WEEK 3</v>
      </c>
      <c r="D3769" s="12">
        <v>1417.95</v>
      </c>
      <c r="E3769" s="12">
        <v>1431</v>
      </c>
      <c r="F3769" s="12">
        <v>1415</v>
      </c>
      <c r="G3769" s="12">
        <v>1427.3</v>
      </c>
      <c r="H3769" s="12">
        <v>1426.3215128695065</v>
      </c>
      <c r="I3769">
        <v>338086</v>
      </c>
      <c r="J3769">
        <v>7239</v>
      </c>
      <c r="K3769" s="12">
        <v>482219335</v>
      </c>
      <c r="L3769">
        <v>289283</v>
      </c>
      <c r="M3769">
        <v>85.56</v>
      </c>
      <c r="N3769">
        <v>16</v>
      </c>
      <c r="O3769">
        <v>9.35</v>
      </c>
      <c r="P3769">
        <f xml:space="preserve"> IF(Stock_Info[[#This Row],[Close Price]] &gt; Stock_Info[[#This Row],[Open Price]], 1, 0)</f>
        <v>1</v>
      </c>
      <c r="Q3769" t="str">
        <f>IF(AND(Stock_Info[[#This Row],[% Deli. Qty to Traded Qty]]&gt;80,Stock_Info[[#This Row],[No. of Trades]]&lt;3000),"Unusual Day","")</f>
        <v/>
      </c>
      <c r="R3769" t="str">
        <f>IF(AND(Stock_Info[[#This Row],[Spread High-Low]] &lt; 10, Stock_Info[[#This Row],[% Deli. Qty to Traded Qty]] &gt; 90), "Good Day", "")</f>
        <v/>
      </c>
    </row>
    <row r="3770" spans="1:18">
      <c r="A3770" t="s">
        <v>55</v>
      </c>
      <c r="B3770" s="1">
        <v>45882</v>
      </c>
      <c r="C3770" s="1" t="str">
        <f>"WEEK" &amp;" " &amp;  INT((DAY(Stock_Info[[#This Row],[Date]])+WEEKDAY(DATE(YEAR(Stock_Info[[#This Row],[Date]]),MONTH(Stock_Info[[#This Row],[Date]]),1))-1)/7)+1</f>
        <v>WEEK 3</v>
      </c>
      <c r="D3770" s="12">
        <v>1422.1</v>
      </c>
      <c r="E3770" s="12">
        <v>1427.2</v>
      </c>
      <c r="F3770" s="12">
        <v>1415.55</v>
      </c>
      <c r="G3770" s="12">
        <v>1421.15</v>
      </c>
      <c r="H3770" s="12">
        <v>1420.1998797319741</v>
      </c>
      <c r="I3770">
        <v>1396880</v>
      </c>
      <c r="J3770">
        <v>9909</v>
      </c>
      <c r="K3770" s="12">
        <v>1983848808</v>
      </c>
      <c r="L3770">
        <v>420543</v>
      </c>
      <c r="M3770">
        <v>30.11</v>
      </c>
      <c r="N3770">
        <v>11.65</v>
      </c>
      <c r="O3770">
        <v>-0.95</v>
      </c>
      <c r="P3770">
        <f xml:space="preserve"> IF(Stock_Info[[#This Row],[Close Price]] &gt; Stock_Info[[#This Row],[Open Price]], 1, 0)</f>
        <v>0</v>
      </c>
      <c r="Q3770" t="str">
        <f>IF(AND(Stock_Info[[#This Row],[% Deli. Qty to Traded Qty]]&gt;80,Stock_Info[[#This Row],[No. of Trades]]&lt;3000),"Unusual Day","")</f>
        <v/>
      </c>
      <c r="R3770" t="str">
        <f>IF(AND(Stock_Info[[#This Row],[Spread High-Low]] &lt; 10, Stock_Info[[#This Row],[% Deli. Qty to Traded Qty]] &gt; 90), "Good Day", "")</f>
        <v/>
      </c>
    </row>
    <row r="3771" spans="1:18">
      <c r="A3771" t="s">
        <v>55</v>
      </c>
      <c r="B3771" s="1">
        <v>45881</v>
      </c>
      <c r="C3771" s="1" t="str">
        <f>"WEEK" &amp;" " &amp;  INT((DAY(Stock_Info[[#This Row],[Date]])+WEEKDAY(DATE(YEAR(Stock_Info[[#This Row],[Date]]),MONTH(Stock_Info[[#This Row],[Date]]),1))-1)/7)+1</f>
        <v>WEEK 3</v>
      </c>
      <c r="D3771" s="12">
        <v>1429.25</v>
      </c>
      <c r="E3771" s="12">
        <v>1433.65</v>
      </c>
      <c r="F3771" s="12">
        <v>1420.8</v>
      </c>
      <c r="G3771" s="12">
        <v>1422.1</v>
      </c>
      <c r="H3771" s="12">
        <v>1424.0749822399757</v>
      </c>
      <c r="I3771">
        <v>171734</v>
      </c>
      <c r="J3771">
        <v>9408</v>
      </c>
      <c r="K3771" s="12">
        <v>244562093</v>
      </c>
      <c r="L3771">
        <v>46112</v>
      </c>
      <c r="M3771">
        <v>26.85</v>
      </c>
      <c r="N3771">
        <v>12.85</v>
      </c>
      <c r="O3771">
        <v>-7.15</v>
      </c>
      <c r="P3771">
        <f xml:space="preserve"> IF(Stock_Info[[#This Row],[Close Price]] &gt; Stock_Info[[#This Row],[Open Price]], 1, 0)</f>
        <v>0</v>
      </c>
      <c r="Q3771" t="str">
        <f>IF(AND(Stock_Info[[#This Row],[% Deli. Qty to Traded Qty]]&gt;80,Stock_Info[[#This Row],[No. of Trades]]&lt;3000),"Unusual Day","")</f>
        <v/>
      </c>
      <c r="R3771" t="str">
        <f>IF(AND(Stock_Info[[#This Row],[Spread High-Low]] &lt; 10, Stock_Info[[#This Row],[% Deli. Qty to Traded Qty]] &gt; 90), "Good Day", "")</f>
        <v/>
      </c>
    </row>
    <row r="3772" spans="1:18">
      <c r="A3772" t="s">
        <v>55</v>
      </c>
      <c r="B3772" s="1">
        <v>45880</v>
      </c>
      <c r="C3772" s="1" t="str">
        <f>"WEEK" &amp;" " &amp;  INT((DAY(Stock_Info[[#This Row],[Date]])+WEEKDAY(DATE(YEAR(Stock_Info[[#This Row],[Date]]),MONTH(Stock_Info[[#This Row],[Date]]),1))-1)/7)+1</f>
        <v>WEEK 3</v>
      </c>
      <c r="D3772" s="12">
        <v>1431.95</v>
      </c>
      <c r="E3772" s="12">
        <v>1438.8</v>
      </c>
      <c r="F3772" s="12">
        <v>1419.85</v>
      </c>
      <c r="G3772" s="12">
        <v>1436.7</v>
      </c>
      <c r="H3772" s="12">
        <v>1425.812704522787</v>
      </c>
      <c r="I3772">
        <v>242638</v>
      </c>
      <c r="J3772">
        <v>6791</v>
      </c>
      <c r="K3772" s="12">
        <v>345956343</v>
      </c>
      <c r="L3772">
        <v>179640</v>
      </c>
      <c r="M3772">
        <v>74.040000000000006</v>
      </c>
      <c r="N3772">
        <v>18.95</v>
      </c>
      <c r="O3772">
        <v>4.75</v>
      </c>
      <c r="P3772">
        <f xml:space="preserve"> IF(Stock_Info[[#This Row],[Close Price]] &gt; Stock_Info[[#This Row],[Open Price]], 1, 0)</f>
        <v>1</v>
      </c>
      <c r="Q3772" t="str">
        <f>IF(AND(Stock_Info[[#This Row],[% Deli. Qty to Traded Qty]]&gt;80,Stock_Info[[#This Row],[No. of Trades]]&lt;3000),"Unusual Day","")</f>
        <v/>
      </c>
      <c r="R3772" t="str">
        <f>IF(AND(Stock_Info[[#This Row],[Spread High-Low]] &lt; 10, Stock_Info[[#This Row],[% Deli. Qty to Traded Qty]] &gt; 90), "Good Day", "")</f>
        <v/>
      </c>
    </row>
    <row r="3773" spans="1:18">
      <c r="A3773" t="s">
        <v>55</v>
      </c>
      <c r="B3773" s="1">
        <v>45877</v>
      </c>
      <c r="C3773" s="1" t="str">
        <f>"WEEK" &amp;" " &amp;  INT((DAY(Stock_Info[[#This Row],[Date]])+WEEKDAY(DATE(YEAR(Stock_Info[[#This Row],[Date]]),MONTH(Stock_Info[[#This Row],[Date]]),1))-1)/7)+1</f>
        <v>WEEK 2</v>
      </c>
      <c r="D3773" s="12">
        <v>1446.2</v>
      </c>
      <c r="E3773" s="12">
        <v>1446.2</v>
      </c>
      <c r="F3773" s="12">
        <v>1432.25</v>
      </c>
      <c r="G3773" s="12">
        <v>1436.45</v>
      </c>
      <c r="H3773" s="12">
        <v>1437.1304053184449</v>
      </c>
      <c r="I3773">
        <v>878001</v>
      </c>
      <c r="J3773">
        <v>4483</v>
      </c>
      <c r="K3773" s="12">
        <v>1261801933</v>
      </c>
      <c r="L3773">
        <v>157799</v>
      </c>
      <c r="M3773">
        <v>17.97</v>
      </c>
      <c r="N3773">
        <v>13.95</v>
      </c>
      <c r="O3773">
        <v>-9.75</v>
      </c>
      <c r="P3773">
        <f xml:space="preserve"> IF(Stock_Info[[#This Row],[Close Price]] &gt; Stock_Info[[#This Row],[Open Price]], 1, 0)</f>
        <v>0</v>
      </c>
      <c r="Q3773" t="str">
        <f>IF(AND(Stock_Info[[#This Row],[% Deli. Qty to Traded Qty]]&gt;80,Stock_Info[[#This Row],[No. of Trades]]&lt;3000),"Unusual Day","")</f>
        <v/>
      </c>
      <c r="R3773" t="str">
        <f>IF(AND(Stock_Info[[#This Row],[Spread High-Low]] &lt; 10, Stock_Info[[#This Row],[% Deli. Qty to Traded Qty]] &gt; 90), "Good Day", "")</f>
        <v/>
      </c>
    </row>
    <row r="3774" spans="1:18">
      <c r="A3774" t="s">
        <v>55</v>
      </c>
      <c r="B3774" s="1">
        <v>45876</v>
      </c>
      <c r="C3774" s="1" t="str">
        <f>"WEEK" &amp;" " &amp;  INT((DAY(Stock_Info[[#This Row],[Date]])+WEEKDAY(DATE(YEAR(Stock_Info[[#This Row],[Date]]),MONTH(Stock_Info[[#This Row],[Date]]),1))-1)/7)+1</f>
        <v>WEEK 2</v>
      </c>
      <c r="D3774" s="12">
        <v>1442.95</v>
      </c>
      <c r="E3774" s="12">
        <v>1447.15</v>
      </c>
      <c r="F3774" s="12">
        <v>1428.85</v>
      </c>
      <c r="G3774" s="12">
        <v>1440.05</v>
      </c>
      <c r="H3774" s="12">
        <v>1435.1296490035047</v>
      </c>
      <c r="I3774">
        <v>229404</v>
      </c>
      <c r="J3774">
        <v>6261</v>
      </c>
      <c r="K3774" s="12">
        <v>329224482</v>
      </c>
      <c r="L3774">
        <v>184035</v>
      </c>
      <c r="M3774">
        <v>80.22</v>
      </c>
      <c r="N3774">
        <v>18.3</v>
      </c>
      <c r="O3774">
        <v>-2.9</v>
      </c>
      <c r="P3774">
        <f xml:space="preserve"> IF(Stock_Info[[#This Row],[Close Price]] &gt; Stock_Info[[#This Row],[Open Price]], 1, 0)</f>
        <v>0</v>
      </c>
      <c r="Q3774" t="str">
        <f>IF(AND(Stock_Info[[#This Row],[% Deli. Qty to Traded Qty]]&gt;80,Stock_Info[[#This Row],[No. of Trades]]&lt;3000),"Unusual Day","")</f>
        <v/>
      </c>
      <c r="R3774" t="str">
        <f>IF(AND(Stock_Info[[#This Row],[Spread High-Low]] &lt; 10, Stock_Info[[#This Row],[% Deli. Qty to Traded Qty]] &gt; 90), "Good Day", "")</f>
        <v/>
      </c>
    </row>
    <row r="3775" spans="1:18">
      <c r="A3775" t="s">
        <v>55</v>
      </c>
      <c r="B3775" s="1">
        <v>45875</v>
      </c>
      <c r="C3775" s="1" t="str">
        <f>"WEEK" &amp;" " &amp;  INT((DAY(Stock_Info[[#This Row],[Date]])+WEEKDAY(DATE(YEAR(Stock_Info[[#This Row],[Date]]),MONTH(Stock_Info[[#This Row],[Date]]),1))-1)/7)+1</f>
        <v>WEEK 2</v>
      </c>
      <c r="D3775" s="12">
        <v>1440.35</v>
      </c>
      <c r="E3775" s="12">
        <v>1453</v>
      </c>
      <c r="F3775" s="12">
        <v>1440.35</v>
      </c>
      <c r="G3775" s="12">
        <v>1444.75</v>
      </c>
      <c r="H3775" s="12">
        <v>1445.5219300474685</v>
      </c>
      <c r="I3775">
        <v>98381</v>
      </c>
      <c r="J3775">
        <v>2668</v>
      </c>
      <c r="K3775" s="12">
        <v>142211893</v>
      </c>
      <c r="L3775">
        <v>76633</v>
      </c>
      <c r="M3775">
        <v>77.89</v>
      </c>
      <c r="N3775">
        <v>12.65</v>
      </c>
      <c r="O3775">
        <v>4.4000000000000004</v>
      </c>
      <c r="P3775">
        <f xml:space="preserve"> IF(Stock_Info[[#This Row],[Close Price]] &gt; Stock_Info[[#This Row],[Open Price]], 1, 0)</f>
        <v>1</v>
      </c>
      <c r="Q3775" t="str">
        <f>IF(AND(Stock_Info[[#This Row],[% Deli. Qty to Traded Qty]]&gt;80,Stock_Info[[#This Row],[No. of Trades]]&lt;3000),"Unusual Day","")</f>
        <v/>
      </c>
      <c r="R3775" t="str">
        <f>IF(AND(Stock_Info[[#This Row],[Spread High-Low]] &lt; 10, Stock_Info[[#This Row],[% Deli. Qty to Traded Qty]] &gt; 90), "Good Day", "")</f>
        <v/>
      </c>
    </row>
    <row r="3776" spans="1:18">
      <c r="A3776" t="s">
        <v>55</v>
      </c>
      <c r="B3776" s="1">
        <v>45874</v>
      </c>
      <c r="C3776" s="1" t="str">
        <f>"WEEK" &amp;" " &amp;  INT((DAY(Stock_Info[[#This Row],[Date]])+WEEKDAY(DATE(YEAR(Stock_Info[[#This Row],[Date]]),MONTH(Stock_Info[[#This Row],[Date]]),1))-1)/7)+1</f>
        <v>WEEK 2</v>
      </c>
      <c r="D3776" s="12">
        <v>1456.95</v>
      </c>
      <c r="E3776" s="12">
        <v>1461</v>
      </c>
      <c r="F3776" s="12">
        <v>1440.95</v>
      </c>
      <c r="G3776" s="12">
        <v>1444.3</v>
      </c>
      <c r="H3776" s="12">
        <v>1446.1177923959597</v>
      </c>
      <c r="I3776">
        <v>1693021</v>
      </c>
      <c r="J3776">
        <v>10529</v>
      </c>
      <c r="K3776" s="12">
        <v>2448307791</v>
      </c>
      <c r="L3776">
        <v>67558</v>
      </c>
      <c r="M3776">
        <v>3.99</v>
      </c>
      <c r="N3776">
        <v>20.05</v>
      </c>
      <c r="O3776">
        <v>-12.65</v>
      </c>
      <c r="P3776">
        <f xml:space="preserve"> IF(Stock_Info[[#This Row],[Close Price]] &gt; Stock_Info[[#This Row],[Open Price]], 1, 0)</f>
        <v>0</v>
      </c>
      <c r="Q3776" t="str">
        <f>IF(AND(Stock_Info[[#This Row],[% Deli. Qty to Traded Qty]]&gt;80,Stock_Info[[#This Row],[No. of Trades]]&lt;3000),"Unusual Day","")</f>
        <v/>
      </c>
      <c r="R3776" t="str">
        <f>IF(AND(Stock_Info[[#This Row],[Spread High-Low]] &lt; 10, Stock_Info[[#This Row],[% Deli. Qty to Traded Qty]] &gt; 90), "Good Day", "")</f>
        <v/>
      </c>
    </row>
    <row r="3777" spans="1:18">
      <c r="A3777" t="s">
        <v>55</v>
      </c>
      <c r="B3777" s="1">
        <v>45873</v>
      </c>
      <c r="C3777" s="1" t="str">
        <f>"WEEK" &amp;" " &amp;  INT((DAY(Stock_Info[[#This Row],[Date]])+WEEKDAY(DATE(YEAR(Stock_Info[[#This Row],[Date]]),MONTH(Stock_Info[[#This Row],[Date]]),1))-1)/7)+1</f>
        <v>WEEK 2</v>
      </c>
      <c r="D3777" s="12">
        <v>1476.1</v>
      </c>
      <c r="E3777" s="12">
        <v>1477.7</v>
      </c>
      <c r="F3777" s="12">
        <v>1461.6</v>
      </c>
      <c r="G3777" s="12">
        <v>1463</v>
      </c>
      <c r="H3777" s="12">
        <v>1468.4333462382242</v>
      </c>
      <c r="I3777">
        <v>46494</v>
      </c>
      <c r="J3777">
        <v>2696</v>
      </c>
      <c r="K3777" s="12">
        <v>68273340</v>
      </c>
      <c r="L3777">
        <v>23378</v>
      </c>
      <c r="M3777">
        <v>50.28</v>
      </c>
      <c r="N3777">
        <v>16.100000000000001</v>
      </c>
      <c r="O3777">
        <v>-13.1</v>
      </c>
      <c r="P3777">
        <f xml:space="preserve"> IF(Stock_Info[[#This Row],[Close Price]] &gt; Stock_Info[[#This Row],[Open Price]], 1, 0)</f>
        <v>0</v>
      </c>
      <c r="Q3777" t="str">
        <f>IF(AND(Stock_Info[[#This Row],[% Deli. Qty to Traded Qty]]&gt;80,Stock_Info[[#This Row],[No. of Trades]]&lt;3000),"Unusual Day","")</f>
        <v/>
      </c>
      <c r="R3777" t="str">
        <f>IF(AND(Stock_Info[[#This Row],[Spread High-Low]] &lt; 10, Stock_Info[[#This Row],[% Deli. Qty to Traded Qty]] &gt; 90), "Good Day", "")</f>
        <v/>
      </c>
    </row>
    <row r="3778" spans="1:18">
      <c r="A3778" t="s">
        <v>55</v>
      </c>
      <c r="B3778" s="1">
        <v>45870</v>
      </c>
      <c r="C3778" s="1" t="str">
        <f>"WEEK" &amp;" " &amp;  INT((DAY(Stock_Info[[#This Row],[Date]])+WEEKDAY(DATE(YEAR(Stock_Info[[#This Row],[Date]]),MONTH(Stock_Info[[#This Row],[Date]]),1))-1)/7)+1</f>
        <v>WEEK 1</v>
      </c>
      <c r="D3778" s="12">
        <v>1478</v>
      </c>
      <c r="E3778" s="12">
        <v>1485</v>
      </c>
      <c r="F3778" s="12">
        <v>1458</v>
      </c>
      <c r="G3778" s="12">
        <v>1471.4</v>
      </c>
      <c r="H3778" s="12">
        <v>1474.3602820481142</v>
      </c>
      <c r="I3778">
        <v>113314</v>
      </c>
      <c r="J3778">
        <v>4659</v>
      </c>
      <c r="K3778" s="12">
        <v>167065661</v>
      </c>
      <c r="L3778">
        <v>70725</v>
      </c>
      <c r="M3778">
        <v>62.42</v>
      </c>
      <c r="N3778">
        <v>27</v>
      </c>
      <c r="O3778">
        <v>-6.6</v>
      </c>
      <c r="P3778">
        <f xml:space="preserve"> IF(Stock_Info[[#This Row],[Close Price]] &gt; Stock_Info[[#This Row],[Open Price]], 1, 0)</f>
        <v>0</v>
      </c>
      <c r="Q3778" t="str">
        <f>IF(AND(Stock_Info[[#This Row],[% Deli. Qty to Traded Qty]]&gt;80,Stock_Info[[#This Row],[No. of Trades]]&lt;3000),"Unusual Day","")</f>
        <v/>
      </c>
      <c r="R3778" t="str">
        <f>IF(AND(Stock_Info[[#This Row],[Spread High-Low]] &lt; 10, Stock_Info[[#This Row],[% Deli. Qty to Traded Qty]] &gt; 90), "Good Day", "")</f>
        <v/>
      </c>
    </row>
    <row r="3779" spans="1:18">
      <c r="A3779" t="s">
        <v>55</v>
      </c>
      <c r="B3779" s="1">
        <v>45869</v>
      </c>
      <c r="C3779" s="1" t="str">
        <f>"WEEK" &amp;" " &amp;  INT((DAY(Stock_Info[[#This Row],[Date]])+WEEKDAY(DATE(YEAR(Stock_Info[[#This Row],[Date]]),MONTH(Stock_Info[[#This Row],[Date]]),1))-1)/7)+1</f>
        <v>WEEK 5</v>
      </c>
      <c r="D3779" s="12">
        <v>1471</v>
      </c>
      <c r="E3779" s="12">
        <v>1494.1</v>
      </c>
      <c r="F3779" s="12">
        <v>1464.4</v>
      </c>
      <c r="G3779" s="12">
        <v>1481.6</v>
      </c>
      <c r="H3779" s="12">
        <v>1476.1546944802706</v>
      </c>
      <c r="I3779">
        <v>106998</v>
      </c>
      <c r="J3779">
        <v>5571</v>
      </c>
      <c r="K3779" s="12">
        <v>157945600</v>
      </c>
      <c r="L3779">
        <v>57008</v>
      </c>
      <c r="M3779">
        <v>53.28</v>
      </c>
      <c r="N3779">
        <v>29.7</v>
      </c>
      <c r="O3779">
        <v>10.6</v>
      </c>
      <c r="P3779">
        <f xml:space="preserve"> IF(Stock_Info[[#This Row],[Close Price]] &gt; Stock_Info[[#This Row],[Open Price]], 1, 0)</f>
        <v>1</v>
      </c>
      <c r="Q3779" t="str">
        <f>IF(AND(Stock_Info[[#This Row],[% Deli. Qty to Traded Qty]]&gt;80,Stock_Info[[#This Row],[No. of Trades]]&lt;3000),"Unusual Day","")</f>
        <v/>
      </c>
      <c r="R3779" t="str">
        <f>IF(AND(Stock_Info[[#This Row],[Spread High-Low]] &lt; 10, Stock_Info[[#This Row],[% Deli. Qty to Traded Qty]] &gt; 90), "Good Day", "")</f>
        <v/>
      </c>
    </row>
    <row r="3780" spans="1:18">
      <c r="A3780" t="s">
        <v>55</v>
      </c>
      <c r="B3780" s="1">
        <v>45868</v>
      </c>
      <c r="C3780" s="1" t="str">
        <f>"WEEK" &amp;" " &amp;  INT((DAY(Stock_Info[[#This Row],[Date]])+WEEKDAY(DATE(YEAR(Stock_Info[[#This Row],[Date]]),MONTH(Stock_Info[[#This Row],[Date]]),1))-1)/7)+1</f>
        <v>WEEK 5</v>
      </c>
      <c r="D3780" s="12">
        <v>1490</v>
      </c>
      <c r="E3780" s="12">
        <v>1490</v>
      </c>
      <c r="F3780" s="12">
        <v>1477.15</v>
      </c>
      <c r="G3780" s="12">
        <v>1481.7</v>
      </c>
      <c r="H3780" s="12">
        <v>1483.2457203137567</v>
      </c>
      <c r="I3780">
        <v>95743</v>
      </c>
      <c r="J3780">
        <v>5237</v>
      </c>
      <c r="K3780" s="12">
        <v>142010395</v>
      </c>
      <c r="L3780">
        <v>66339</v>
      </c>
      <c r="M3780">
        <v>69.290000000000006</v>
      </c>
      <c r="N3780">
        <v>12.85</v>
      </c>
      <c r="O3780">
        <v>-8.3000000000000007</v>
      </c>
      <c r="P3780">
        <f xml:space="preserve"> IF(Stock_Info[[#This Row],[Close Price]] &gt; Stock_Info[[#This Row],[Open Price]], 1, 0)</f>
        <v>0</v>
      </c>
      <c r="Q3780" t="str">
        <f>IF(AND(Stock_Info[[#This Row],[% Deli. Qty to Traded Qty]]&gt;80,Stock_Info[[#This Row],[No. of Trades]]&lt;3000),"Unusual Day","")</f>
        <v/>
      </c>
      <c r="R3780" t="str">
        <f>IF(AND(Stock_Info[[#This Row],[Spread High-Low]] &lt; 10, Stock_Info[[#This Row],[% Deli. Qty to Traded Qty]] &gt; 90), "Good Day", "")</f>
        <v/>
      </c>
    </row>
    <row r="3781" spans="1:18">
      <c r="A3781" t="s">
        <v>55</v>
      </c>
      <c r="B3781" s="1">
        <v>45867</v>
      </c>
      <c r="C3781" s="1" t="str">
        <f>"WEEK" &amp;" " &amp;  INT((DAY(Stock_Info[[#This Row],[Date]])+WEEKDAY(DATE(YEAR(Stock_Info[[#This Row],[Date]]),MONTH(Stock_Info[[#This Row],[Date]]),1))-1)/7)+1</f>
        <v>WEEK 5</v>
      </c>
      <c r="D3781" s="12">
        <v>1476.35</v>
      </c>
      <c r="E3781" s="12">
        <v>1489.85</v>
      </c>
      <c r="F3781" s="12">
        <v>1475.15</v>
      </c>
      <c r="G3781" s="12">
        <v>1486.25</v>
      </c>
      <c r="H3781" s="12">
        <v>1485.459567828226</v>
      </c>
      <c r="I3781">
        <v>942727</v>
      </c>
      <c r="J3781">
        <v>22596</v>
      </c>
      <c r="K3781" s="12">
        <v>1400382842</v>
      </c>
      <c r="L3781">
        <v>129150</v>
      </c>
      <c r="M3781">
        <v>13.7</v>
      </c>
      <c r="N3781">
        <v>14.7</v>
      </c>
      <c r="O3781">
        <v>9.9</v>
      </c>
      <c r="P3781">
        <f xml:space="preserve"> IF(Stock_Info[[#This Row],[Close Price]] &gt; Stock_Info[[#This Row],[Open Price]], 1, 0)</f>
        <v>1</v>
      </c>
      <c r="Q3781" t="str">
        <f>IF(AND(Stock_Info[[#This Row],[% Deli. Qty to Traded Qty]]&gt;80,Stock_Info[[#This Row],[No. of Trades]]&lt;3000),"Unusual Day","")</f>
        <v/>
      </c>
      <c r="R3781" t="str">
        <f>IF(AND(Stock_Info[[#This Row],[Spread High-Low]] &lt; 10, Stock_Info[[#This Row],[% Deli. Qty to Traded Qty]] &gt; 90), "Good Day", "")</f>
        <v/>
      </c>
    </row>
    <row r="3782" spans="1:18">
      <c r="A3782" t="s">
        <v>55</v>
      </c>
      <c r="B3782" s="1">
        <v>45866</v>
      </c>
      <c r="C3782" s="1" t="str">
        <f>"WEEK" &amp;" " &amp;  INT((DAY(Stock_Info[[#This Row],[Date]])+WEEKDAY(DATE(YEAR(Stock_Info[[#This Row],[Date]]),MONTH(Stock_Info[[#This Row],[Date]]),1))-1)/7)+1</f>
        <v>WEEK 5</v>
      </c>
      <c r="D3782" s="12">
        <v>1474.2</v>
      </c>
      <c r="E3782" s="12">
        <v>1493.6</v>
      </c>
      <c r="F3782" s="12">
        <v>1474.2</v>
      </c>
      <c r="G3782" s="12">
        <v>1488.65</v>
      </c>
      <c r="H3782" s="12">
        <v>1486.7410551934429</v>
      </c>
      <c r="I3782">
        <v>214482</v>
      </c>
      <c r="J3782">
        <v>8865</v>
      </c>
      <c r="K3782" s="12">
        <v>318879195</v>
      </c>
      <c r="L3782">
        <v>67189</v>
      </c>
      <c r="M3782">
        <v>31.33</v>
      </c>
      <c r="N3782">
        <v>19.399999999999999</v>
      </c>
      <c r="O3782">
        <v>14.45</v>
      </c>
      <c r="P3782">
        <f xml:space="preserve"> IF(Stock_Info[[#This Row],[Close Price]] &gt; Stock_Info[[#This Row],[Open Price]], 1, 0)</f>
        <v>1</v>
      </c>
      <c r="Q3782" t="str">
        <f>IF(AND(Stock_Info[[#This Row],[% Deli. Qty to Traded Qty]]&gt;80,Stock_Info[[#This Row],[No. of Trades]]&lt;3000),"Unusual Day","")</f>
        <v/>
      </c>
      <c r="R3782" t="str">
        <f>IF(AND(Stock_Info[[#This Row],[Spread High-Low]] &lt; 10, Stock_Info[[#This Row],[% Deli. Qty to Traded Qty]] &gt; 90), "Good Day", "")</f>
        <v/>
      </c>
    </row>
    <row r="3783" spans="1:18">
      <c r="A3783" t="s">
        <v>55</v>
      </c>
      <c r="B3783" s="1">
        <v>45863</v>
      </c>
      <c r="C3783" s="1" t="str">
        <f>"WEEK" &amp;" " &amp;  INT((DAY(Stock_Info[[#This Row],[Date]])+WEEKDAY(DATE(YEAR(Stock_Info[[#This Row],[Date]]),MONTH(Stock_Info[[#This Row],[Date]]),1))-1)/7)+1</f>
        <v>WEEK 4</v>
      </c>
      <c r="D3783" s="12">
        <v>1489.4</v>
      </c>
      <c r="E3783" s="12">
        <v>1493.7</v>
      </c>
      <c r="F3783" s="12">
        <v>1473.7</v>
      </c>
      <c r="G3783" s="12">
        <v>1476.6</v>
      </c>
      <c r="H3783" s="12">
        <v>1480.0646505808759</v>
      </c>
      <c r="I3783">
        <v>139875</v>
      </c>
      <c r="J3783">
        <v>5425</v>
      </c>
      <c r="K3783" s="12">
        <v>207024043</v>
      </c>
      <c r="L3783">
        <v>29266</v>
      </c>
      <c r="M3783">
        <v>20.92</v>
      </c>
      <c r="N3783">
        <v>20</v>
      </c>
      <c r="O3783">
        <v>-12.8</v>
      </c>
      <c r="P3783">
        <f xml:space="preserve"> IF(Stock_Info[[#This Row],[Close Price]] &gt; Stock_Info[[#This Row],[Open Price]], 1, 0)</f>
        <v>0</v>
      </c>
      <c r="Q3783" t="str">
        <f>IF(AND(Stock_Info[[#This Row],[% Deli. Qty to Traded Qty]]&gt;80,Stock_Info[[#This Row],[No. of Trades]]&lt;3000),"Unusual Day","")</f>
        <v/>
      </c>
      <c r="R3783" t="str">
        <f>IF(AND(Stock_Info[[#This Row],[Spread High-Low]] &lt; 10, Stock_Info[[#This Row],[% Deli. Qty to Traded Qty]] &gt; 90), "Good Day", "")</f>
        <v/>
      </c>
    </row>
    <row r="3784" spans="1:18">
      <c r="A3784" t="s">
        <v>55</v>
      </c>
      <c r="B3784" s="1">
        <v>45862</v>
      </c>
      <c r="C3784" s="1" t="str">
        <f>"WEEK" &amp;" " &amp;  INT((DAY(Stock_Info[[#This Row],[Date]])+WEEKDAY(DATE(YEAR(Stock_Info[[#This Row],[Date]]),MONTH(Stock_Info[[#This Row],[Date]]),1))-1)/7)+1</f>
        <v>WEEK 4</v>
      </c>
      <c r="D3784" s="12">
        <v>1488.5</v>
      </c>
      <c r="E3784" s="12">
        <v>1488.5</v>
      </c>
      <c r="F3784" s="12">
        <v>1476.8</v>
      </c>
      <c r="G3784" s="12">
        <v>1482.7</v>
      </c>
      <c r="H3784" s="12">
        <v>1483.8845934733215</v>
      </c>
      <c r="I3784">
        <v>149203</v>
      </c>
      <c r="J3784">
        <v>3038</v>
      </c>
      <c r="K3784" s="12">
        <v>221400033</v>
      </c>
      <c r="L3784">
        <v>118584</v>
      </c>
      <c r="M3784">
        <v>79.48</v>
      </c>
      <c r="N3784">
        <v>11.7</v>
      </c>
      <c r="O3784">
        <v>-5.8</v>
      </c>
      <c r="P3784">
        <f xml:space="preserve"> IF(Stock_Info[[#This Row],[Close Price]] &gt; Stock_Info[[#This Row],[Open Price]], 1, 0)</f>
        <v>0</v>
      </c>
      <c r="Q3784" t="str">
        <f>IF(AND(Stock_Info[[#This Row],[% Deli. Qty to Traded Qty]]&gt;80,Stock_Info[[#This Row],[No. of Trades]]&lt;3000),"Unusual Day","")</f>
        <v/>
      </c>
      <c r="R3784" t="str">
        <f>IF(AND(Stock_Info[[#This Row],[Spread High-Low]] &lt; 10, Stock_Info[[#This Row],[% Deli. Qty to Traded Qty]] &gt; 90), "Good Day", "")</f>
        <v/>
      </c>
    </row>
    <row r="3785" spans="1:18">
      <c r="A3785" t="s">
        <v>55</v>
      </c>
      <c r="B3785" s="1">
        <v>45861</v>
      </c>
      <c r="C3785" s="1" t="str">
        <f>"WEEK" &amp;" " &amp;  INT((DAY(Stock_Info[[#This Row],[Date]])+WEEKDAY(DATE(YEAR(Stock_Info[[#This Row],[Date]]),MONTH(Stock_Info[[#This Row],[Date]]),1))-1)/7)+1</f>
        <v>WEEK 4</v>
      </c>
      <c r="D3785" s="12">
        <v>1482</v>
      </c>
      <c r="E3785" s="12">
        <v>1489.95</v>
      </c>
      <c r="F3785" s="12">
        <v>1472.5</v>
      </c>
      <c r="G3785" s="12">
        <v>1487.75</v>
      </c>
      <c r="H3785" s="12">
        <v>1479.1259965487627</v>
      </c>
      <c r="I3785">
        <v>1250566</v>
      </c>
      <c r="J3785">
        <v>5149</v>
      </c>
      <c r="K3785" s="12">
        <v>1849744681</v>
      </c>
      <c r="L3785">
        <v>173053</v>
      </c>
      <c r="M3785">
        <v>13.84</v>
      </c>
      <c r="N3785">
        <v>17.45</v>
      </c>
      <c r="O3785">
        <v>5.75</v>
      </c>
      <c r="P3785">
        <f xml:space="preserve"> IF(Stock_Info[[#This Row],[Close Price]] &gt; Stock_Info[[#This Row],[Open Price]], 1, 0)</f>
        <v>1</v>
      </c>
      <c r="Q3785" t="str">
        <f>IF(AND(Stock_Info[[#This Row],[% Deli. Qty to Traded Qty]]&gt;80,Stock_Info[[#This Row],[No. of Trades]]&lt;3000),"Unusual Day","")</f>
        <v/>
      </c>
      <c r="R3785" t="str">
        <f>IF(AND(Stock_Info[[#This Row],[Spread High-Low]] &lt; 10, Stock_Info[[#This Row],[% Deli. Qty to Traded Qty]] &gt; 90), "Good Day", "")</f>
        <v/>
      </c>
    </row>
    <row r="3786" spans="1:18">
      <c r="A3786" t="s">
        <v>55</v>
      </c>
      <c r="B3786" s="1">
        <v>45860</v>
      </c>
      <c r="C3786" s="1" t="str">
        <f>"WEEK" &amp;" " &amp;  INT((DAY(Stock_Info[[#This Row],[Date]])+WEEKDAY(DATE(YEAR(Stock_Info[[#This Row],[Date]]),MONTH(Stock_Info[[#This Row],[Date]]),1))-1)/7)+1</f>
        <v>WEEK 4</v>
      </c>
      <c r="D3786" s="12">
        <v>1471.15</v>
      </c>
      <c r="E3786" s="12">
        <v>1482</v>
      </c>
      <c r="F3786" s="12">
        <v>1470.15</v>
      </c>
      <c r="G3786" s="12">
        <v>1473.55</v>
      </c>
      <c r="H3786" s="12">
        <v>1474.2409971617992</v>
      </c>
      <c r="I3786">
        <v>1748643</v>
      </c>
      <c r="J3786">
        <v>33110</v>
      </c>
      <c r="K3786" s="12">
        <v>2577921200</v>
      </c>
      <c r="L3786">
        <v>566235</v>
      </c>
      <c r="M3786">
        <v>32.380000000000003</v>
      </c>
      <c r="N3786">
        <v>11.85</v>
      </c>
      <c r="O3786">
        <v>2.4</v>
      </c>
      <c r="P3786">
        <f xml:space="preserve"> IF(Stock_Info[[#This Row],[Close Price]] &gt; Stock_Info[[#This Row],[Open Price]], 1, 0)</f>
        <v>1</v>
      </c>
      <c r="Q3786" t="str">
        <f>IF(AND(Stock_Info[[#This Row],[% Deli. Qty to Traded Qty]]&gt;80,Stock_Info[[#This Row],[No. of Trades]]&lt;3000),"Unusual Day","")</f>
        <v/>
      </c>
      <c r="R3786" t="str">
        <f>IF(AND(Stock_Info[[#This Row],[Spread High-Low]] &lt; 10, Stock_Info[[#This Row],[% Deli. Qty to Traded Qty]] &gt; 90), "Good Day", "")</f>
        <v/>
      </c>
    </row>
    <row r="3787" spans="1:18">
      <c r="A3787" t="s">
        <v>55</v>
      </c>
      <c r="B3787" s="1">
        <v>45859</v>
      </c>
      <c r="C3787" s="1" t="str">
        <f>"WEEK" &amp;" " &amp;  INT((DAY(Stock_Info[[#This Row],[Date]])+WEEKDAY(DATE(YEAR(Stock_Info[[#This Row],[Date]]),MONTH(Stock_Info[[#This Row],[Date]]),1))-1)/7)+1</f>
        <v>WEEK 4</v>
      </c>
      <c r="D3787" s="12">
        <v>1440.65</v>
      </c>
      <c r="E3787" s="12">
        <v>1467.6</v>
      </c>
      <c r="F3787" s="12">
        <v>1436.35</v>
      </c>
      <c r="G3787" s="12">
        <v>1465.85</v>
      </c>
      <c r="H3787" s="12">
        <v>1456.3942321274308</v>
      </c>
      <c r="I3787">
        <v>672553</v>
      </c>
      <c r="J3787">
        <v>17448</v>
      </c>
      <c r="K3787" s="12">
        <v>979502310</v>
      </c>
      <c r="L3787">
        <v>383737</v>
      </c>
      <c r="M3787">
        <v>57.06</v>
      </c>
      <c r="N3787">
        <v>31.25</v>
      </c>
      <c r="O3787">
        <v>25.2</v>
      </c>
      <c r="P3787">
        <f xml:space="preserve"> IF(Stock_Info[[#This Row],[Close Price]] &gt; Stock_Info[[#This Row],[Open Price]], 1, 0)</f>
        <v>1</v>
      </c>
      <c r="Q3787" t="str">
        <f>IF(AND(Stock_Info[[#This Row],[% Deli. Qty to Traded Qty]]&gt;80,Stock_Info[[#This Row],[No. of Trades]]&lt;3000),"Unusual Day","")</f>
        <v/>
      </c>
      <c r="R3787" t="str">
        <f>IF(AND(Stock_Info[[#This Row],[Spread High-Low]] &lt; 10, Stock_Info[[#This Row],[% Deli. Qty to Traded Qty]] &gt; 90), "Good Day", "")</f>
        <v/>
      </c>
    </row>
    <row r="3788" spans="1:18">
      <c r="A3788" t="s">
        <v>55</v>
      </c>
      <c r="B3788" s="1">
        <v>45856</v>
      </c>
      <c r="C3788" s="1" t="str">
        <f>"WEEK" &amp;" " &amp;  INT((DAY(Stock_Info[[#This Row],[Date]])+WEEKDAY(DATE(YEAR(Stock_Info[[#This Row],[Date]]),MONTH(Stock_Info[[#This Row],[Date]]),1))-1)/7)+1</f>
        <v>WEEK 3</v>
      </c>
      <c r="D3788" s="12">
        <v>1417</v>
      </c>
      <c r="E3788" s="12">
        <v>1428.65</v>
      </c>
      <c r="F3788" s="12">
        <v>1408.35</v>
      </c>
      <c r="G3788" s="12">
        <v>1426.5</v>
      </c>
      <c r="H3788" s="12">
        <v>1415.9428879737845</v>
      </c>
      <c r="I3788">
        <v>252066</v>
      </c>
      <c r="J3788">
        <v>8610</v>
      </c>
      <c r="K3788" s="12">
        <v>356911060</v>
      </c>
      <c r="L3788">
        <v>149339</v>
      </c>
      <c r="M3788">
        <v>59.25</v>
      </c>
      <c r="N3788">
        <v>20.3</v>
      </c>
      <c r="O3788">
        <v>9.5</v>
      </c>
      <c r="P3788">
        <f xml:space="preserve"> IF(Stock_Info[[#This Row],[Close Price]] &gt; Stock_Info[[#This Row],[Open Price]], 1, 0)</f>
        <v>1</v>
      </c>
      <c r="Q3788" t="str">
        <f>IF(AND(Stock_Info[[#This Row],[% Deli. Qty to Traded Qty]]&gt;80,Stock_Info[[#This Row],[No. of Trades]]&lt;3000),"Unusual Day","")</f>
        <v/>
      </c>
      <c r="R3788" t="str">
        <f>IF(AND(Stock_Info[[#This Row],[Spread High-Low]] &lt; 10, Stock_Info[[#This Row],[% Deli. Qty to Traded Qty]] &gt; 90), "Good Day", "")</f>
        <v/>
      </c>
    </row>
    <row r="3789" spans="1:18">
      <c r="A3789" t="s">
        <v>55</v>
      </c>
      <c r="B3789" s="1">
        <v>45855</v>
      </c>
      <c r="C3789" s="1" t="str">
        <f>"WEEK" &amp;" " &amp;  INT((DAY(Stock_Info[[#This Row],[Date]])+WEEKDAY(DATE(YEAR(Stock_Info[[#This Row],[Date]]),MONTH(Stock_Info[[#This Row],[Date]]),1))-1)/7)+1</f>
        <v>WEEK 3</v>
      </c>
      <c r="D3789" s="12">
        <v>1420.95</v>
      </c>
      <c r="E3789" s="12">
        <v>1421</v>
      </c>
      <c r="F3789" s="12">
        <v>1409.3</v>
      </c>
      <c r="G3789" s="12">
        <v>1419.05</v>
      </c>
      <c r="H3789" s="12">
        <v>1413.8807988079736</v>
      </c>
      <c r="I3789">
        <v>1383862</v>
      </c>
      <c r="J3789">
        <v>7998</v>
      </c>
      <c r="K3789" s="12">
        <v>1956615910</v>
      </c>
      <c r="L3789">
        <v>769537</v>
      </c>
      <c r="M3789">
        <v>55.61</v>
      </c>
      <c r="N3789">
        <v>11.7</v>
      </c>
      <c r="O3789">
        <v>-1.9</v>
      </c>
      <c r="P3789">
        <f xml:space="preserve"> IF(Stock_Info[[#This Row],[Close Price]] &gt; Stock_Info[[#This Row],[Open Price]], 1, 0)</f>
        <v>0</v>
      </c>
      <c r="Q3789" t="str">
        <f>IF(AND(Stock_Info[[#This Row],[% Deli. Qty to Traded Qty]]&gt;80,Stock_Info[[#This Row],[No. of Trades]]&lt;3000),"Unusual Day","")</f>
        <v/>
      </c>
      <c r="R3789" t="str">
        <f>IF(AND(Stock_Info[[#This Row],[Spread High-Low]] &lt; 10, Stock_Info[[#This Row],[% Deli. Qty to Traded Qty]] &gt; 90), "Good Day", "")</f>
        <v/>
      </c>
    </row>
    <row r="3790" spans="1:18">
      <c r="A3790" t="s">
        <v>55</v>
      </c>
      <c r="B3790" s="1">
        <v>45854</v>
      </c>
      <c r="C3790" s="1" t="str">
        <f>"WEEK" &amp;" " &amp;  INT((DAY(Stock_Info[[#This Row],[Date]])+WEEKDAY(DATE(YEAR(Stock_Info[[#This Row],[Date]]),MONTH(Stock_Info[[#This Row],[Date]]),1))-1)/7)+1</f>
        <v>WEEK 3</v>
      </c>
      <c r="D3790" s="12">
        <v>1423.05</v>
      </c>
      <c r="E3790" s="12">
        <v>1429.15</v>
      </c>
      <c r="F3790" s="12">
        <v>1419</v>
      </c>
      <c r="G3790" s="12">
        <v>1425.05</v>
      </c>
      <c r="H3790" s="12">
        <v>1425.0260334406205</v>
      </c>
      <c r="I3790">
        <v>618589</v>
      </c>
      <c r="J3790">
        <v>4516</v>
      </c>
      <c r="K3790" s="12">
        <v>881505429</v>
      </c>
      <c r="L3790">
        <v>575406</v>
      </c>
      <c r="M3790">
        <v>93.02</v>
      </c>
      <c r="N3790">
        <v>10.15</v>
      </c>
      <c r="O3790">
        <v>2</v>
      </c>
      <c r="P3790">
        <f xml:space="preserve"> IF(Stock_Info[[#This Row],[Close Price]] &gt; Stock_Info[[#This Row],[Open Price]], 1, 0)</f>
        <v>1</v>
      </c>
      <c r="Q3790" t="str">
        <f>IF(AND(Stock_Info[[#This Row],[% Deli. Qty to Traded Qty]]&gt;80,Stock_Info[[#This Row],[No. of Trades]]&lt;3000),"Unusual Day","")</f>
        <v/>
      </c>
      <c r="R3790" t="str">
        <f>IF(AND(Stock_Info[[#This Row],[Spread High-Low]] &lt; 10, Stock_Info[[#This Row],[% Deli. Qty to Traded Qty]] &gt; 90), "Good Day", "")</f>
        <v/>
      </c>
    </row>
    <row r="3791" spans="1:18">
      <c r="A3791" t="s">
        <v>55</v>
      </c>
      <c r="B3791" s="1">
        <v>45853</v>
      </c>
      <c r="C3791" s="1" t="str">
        <f>"WEEK" &amp;" " &amp;  INT((DAY(Stock_Info[[#This Row],[Date]])+WEEKDAY(DATE(YEAR(Stock_Info[[#This Row],[Date]]),MONTH(Stock_Info[[#This Row],[Date]]),1))-1)/7)+1</f>
        <v>WEEK 3</v>
      </c>
      <c r="D3791" s="12">
        <v>1422</v>
      </c>
      <c r="E3791" s="12">
        <v>1433.8</v>
      </c>
      <c r="F3791" s="12">
        <v>1419.9</v>
      </c>
      <c r="G3791" s="12">
        <v>1431.45</v>
      </c>
      <c r="H3791" s="12">
        <v>1429.5201987717649</v>
      </c>
      <c r="I3791">
        <v>1004368</v>
      </c>
      <c r="J3791">
        <v>13211</v>
      </c>
      <c r="K3791" s="12">
        <v>1435764343</v>
      </c>
      <c r="L3791">
        <v>184940</v>
      </c>
      <c r="M3791">
        <v>18.41</v>
      </c>
      <c r="N3791">
        <v>13.9</v>
      </c>
      <c r="O3791">
        <v>9.4499999999999993</v>
      </c>
      <c r="P3791">
        <f xml:space="preserve"> IF(Stock_Info[[#This Row],[Close Price]] &gt; Stock_Info[[#This Row],[Open Price]], 1, 0)</f>
        <v>1</v>
      </c>
      <c r="Q3791" t="str">
        <f>IF(AND(Stock_Info[[#This Row],[% Deli. Qty to Traded Qty]]&gt;80,Stock_Info[[#This Row],[No. of Trades]]&lt;3000),"Unusual Day","")</f>
        <v/>
      </c>
      <c r="R3791" t="str">
        <f>IF(AND(Stock_Info[[#This Row],[Spread High-Low]] &lt; 10, Stock_Info[[#This Row],[% Deli. Qty to Traded Qty]] &gt; 90), "Good Day", "")</f>
        <v/>
      </c>
    </row>
    <row r="3792" spans="1:18">
      <c r="A3792" t="s">
        <v>55</v>
      </c>
      <c r="B3792" s="1">
        <v>45852</v>
      </c>
      <c r="C3792" s="1" t="str">
        <f>"WEEK" &amp;" " &amp;  INT((DAY(Stock_Info[[#This Row],[Date]])+WEEKDAY(DATE(YEAR(Stock_Info[[#This Row],[Date]]),MONTH(Stock_Info[[#This Row],[Date]]),1))-1)/7)+1</f>
        <v>WEEK 3</v>
      </c>
      <c r="D3792" s="12">
        <v>1424</v>
      </c>
      <c r="E3792" s="12">
        <v>1424.7</v>
      </c>
      <c r="F3792" s="12">
        <v>1416</v>
      </c>
      <c r="G3792" s="12">
        <v>1422.75</v>
      </c>
      <c r="H3792" s="12">
        <v>1421.6567359744629</v>
      </c>
      <c r="I3792">
        <v>1956057</v>
      </c>
      <c r="J3792">
        <v>5340</v>
      </c>
      <c r="K3792" s="12">
        <v>2780841610</v>
      </c>
      <c r="L3792">
        <v>1929090</v>
      </c>
      <c r="M3792">
        <v>98.62</v>
      </c>
      <c r="N3792">
        <v>8.6999999999999993</v>
      </c>
      <c r="O3792">
        <v>-1.25</v>
      </c>
      <c r="P3792">
        <f xml:space="preserve"> IF(Stock_Info[[#This Row],[Close Price]] &gt; Stock_Info[[#This Row],[Open Price]], 1, 0)</f>
        <v>0</v>
      </c>
      <c r="Q3792" t="str">
        <f>IF(AND(Stock_Info[[#This Row],[% Deli. Qty to Traded Qty]]&gt;80,Stock_Info[[#This Row],[No. of Trades]]&lt;3000),"Unusual Day","")</f>
        <v/>
      </c>
      <c r="R3792" t="str">
        <f>IF(AND(Stock_Info[[#This Row],[Spread High-Low]] &lt; 10, Stock_Info[[#This Row],[% Deli. Qty to Traded Qty]] &gt; 90), "Good Day", "")</f>
        <v>Good Day</v>
      </c>
    </row>
    <row r="3793" spans="1:18">
      <c r="A3793" t="s">
        <v>55</v>
      </c>
      <c r="B3793" s="1">
        <v>45849</v>
      </c>
      <c r="C3793" s="1" t="str">
        <f>"WEEK" &amp;" " &amp;  INT((DAY(Stock_Info[[#This Row],[Date]])+WEEKDAY(DATE(YEAR(Stock_Info[[#This Row],[Date]]),MONTH(Stock_Info[[#This Row],[Date]]),1))-1)/7)+1</f>
        <v>WEEK 2</v>
      </c>
      <c r="D3793" s="12">
        <v>1423.6</v>
      </c>
      <c r="E3793" s="12">
        <v>1427.95</v>
      </c>
      <c r="F3793" s="12">
        <v>1414.55</v>
      </c>
      <c r="G3793" s="12">
        <v>1422.2</v>
      </c>
      <c r="H3793" s="12">
        <v>1419.6100181519014</v>
      </c>
      <c r="I3793">
        <v>306304</v>
      </c>
      <c r="J3793">
        <v>5727</v>
      </c>
      <c r="K3793" s="12">
        <v>434832227</v>
      </c>
      <c r="L3793">
        <v>233431</v>
      </c>
      <c r="M3793">
        <v>76.209999999999994</v>
      </c>
      <c r="N3793">
        <v>13.4</v>
      </c>
      <c r="O3793">
        <v>-1.4</v>
      </c>
      <c r="P3793">
        <f xml:space="preserve"> IF(Stock_Info[[#This Row],[Close Price]] &gt; Stock_Info[[#This Row],[Open Price]], 1, 0)</f>
        <v>0</v>
      </c>
      <c r="Q3793" t="str">
        <f>IF(AND(Stock_Info[[#This Row],[% Deli. Qty to Traded Qty]]&gt;80,Stock_Info[[#This Row],[No. of Trades]]&lt;3000),"Unusual Day","")</f>
        <v/>
      </c>
      <c r="R3793" t="str">
        <f>IF(AND(Stock_Info[[#This Row],[Spread High-Low]] &lt; 10, Stock_Info[[#This Row],[% Deli. Qty to Traded Qty]] &gt; 90), "Good Day", "")</f>
        <v/>
      </c>
    </row>
    <row r="3794" spans="1:18">
      <c r="A3794" t="s">
        <v>55</v>
      </c>
      <c r="B3794" s="1">
        <v>45848</v>
      </c>
      <c r="C3794" s="1" t="str">
        <f>"WEEK" &amp;" " &amp;  INT((DAY(Stock_Info[[#This Row],[Date]])+WEEKDAY(DATE(YEAR(Stock_Info[[#This Row],[Date]]),MONTH(Stock_Info[[#This Row],[Date]]),1))-1)/7)+1</f>
        <v>WEEK 2</v>
      </c>
      <c r="D3794" s="12">
        <v>1433</v>
      </c>
      <c r="E3794" s="12">
        <v>1438.65</v>
      </c>
      <c r="F3794" s="12">
        <v>1422.25</v>
      </c>
      <c r="G3794" s="12">
        <v>1424.5</v>
      </c>
      <c r="H3794" s="12">
        <v>1426.3513077436362</v>
      </c>
      <c r="I3794">
        <v>182834</v>
      </c>
      <c r="J3794">
        <v>6349</v>
      </c>
      <c r="K3794" s="12">
        <v>260785515</v>
      </c>
      <c r="L3794">
        <v>115543</v>
      </c>
      <c r="M3794">
        <v>63.2</v>
      </c>
      <c r="N3794">
        <v>16.399999999999999</v>
      </c>
      <c r="O3794">
        <v>-8.5</v>
      </c>
      <c r="P3794">
        <f xml:space="preserve"> IF(Stock_Info[[#This Row],[Close Price]] &gt; Stock_Info[[#This Row],[Open Price]], 1, 0)</f>
        <v>0</v>
      </c>
      <c r="Q3794" t="str">
        <f>IF(AND(Stock_Info[[#This Row],[% Deli. Qty to Traded Qty]]&gt;80,Stock_Info[[#This Row],[No. of Trades]]&lt;3000),"Unusual Day","")</f>
        <v/>
      </c>
      <c r="R3794" t="str">
        <f>IF(AND(Stock_Info[[#This Row],[Spread High-Low]] &lt; 10, Stock_Info[[#This Row],[% Deli. Qty to Traded Qty]] &gt; 90), "Good Day", "")</f>
        <v/>
      </c>
    </row>
    <row r="3795" spans="1:18">
      <c r="A3795" t="s">
        <v>55</v>
      </c>
      <c r="B3795" s="1">
        <v>45847</v>
      </c>
      <c r="C3795" s="1" t="str">
        <f>"WEEK" &amp;" " &amp;  INT((DAY(Stock_Info[[#This Row],[Date]])+WEEKDAY(DATE(YEAR(Stock_Info[[#This Row],[Date]]),MONTH(Stock_Info[[#This Row],[Date]]),1))-1)/7)+1</f>
        <v>WEEK 2</v>
      </c>
      <c r="D3795" s="12">
        <v>1439.95</v>
      </c>
      <c r="E3795" s="12">
        <v>1439.95</v>
      </c>
      <c r="F3795" s="12">
        <v>1426.6</v>
      </c>
      <c r="G3795" s="12">
        <v>1432</v>
      </c>
      <c r="H3795" s="12">
        <v>1431.1350220334148</v>
      </c>
      <c r="I3795">
        <v>189258</v>
      </c>
      <c r="J3795">
        <v>5329</v>
      </c>
      <c r="K3795" s="12">
        <v>270853752</v>
      </c>
      <c r="L3795">
        <v>152018</v>
      </c>
      <c r="M3795">
        <v>80.319999999999993</v>
      </c>
      <c r="N3795">
        <v>13.35</v>
      </c>
      <c r="O3795">
        <v>-7.95</v>
      </c>
      <c r="P3795">
        <f xml:space="preserve"> IF(Stock_Info[[#This Row],[Close Price]] &gt; Stock_Info[[#This Row],[Open Price]], 1, 0)</f>
        <v>0</v>
      </c>
      <c r="Q3795" t="str">
        <f>IF(AND(Stock_Info[[#This Row],[% Deli. Qty to Traded Qty]]&gt;80,Stock_Info[[#This Row],[No. of Trades]]&lt;3000),"Unusual Day","")</f>
        <v/>
      </c>
      <c r="R3795" t="str">
        <f>IF(AND(Stock_Info[[#This Row],[Spread High-Low]] &lt; 10, Stock_Info[[#This Row],[% Deli. Qty to Traded Qty]] &gt; 90), "Good Day", "")</f>
        <v/>
      </c>
    </row>
    <row r="3796" spans="1:18">
      <c r="A3796" t="s">
        <v>55</v>
      </c>
      <c r="B3796" s="1">
        <v>45846</v>
      </c>
      <c r="C3796" s="1" t="str">
        <f>"WEEK" &amp;" " &amp;  INT((DAY(Stock_Info[[#This Row],[Date]])+WEEKDAY(DATE(YEAR(Stock_Info[[#This Row],[Date]]),MONTH(Stock_Info[[#This Row],[Date]]),1))-1)/7)+1</f>
        <v>WEEK 2</v>
      </c>
      <c r="D3796" s="12">
        <v>1437.95</v>
      </c>
      <c r="E3796" s="12">
        <v>1445.4</v>
      </c>
      <c r="F3796" s="12">
        <v>1430.5</v>
      </c>
      <c r="G3796" s="12">
        <v>1442.15</v>
      </c>
      <c r="H3796" s="12">
        <v>1441.2480841599561</v>
      </c>
      <c r="I3796">
        <v>780989</v>
      </c>
      <c r="J3796">
        <v>13575</v>
      </c>
      <c r="K3796" s="12">
        <v>1125598900</v>
      </c>
      <c r="L3796">
        <v>277506</v>
      </c>
      <c r="M3796">
        <v>35.53</v>
      </c>
      <c r="N3796">
        <v>14.9</v>
      </c>
      <c r="O3796">
        <v>4.2</v>
      </c>
      <c r="P3796">
        <f xml:space="preserve"> IF(Stock_Info[[#This Row],[Close Price]] &gt; Stock_Info[[#This Row],[Open Price]], 1, 0)</f>
        <v>1</v>
      </c>
      <c r="Q3796" t="str">
        <f>IF(AND(Stock_Info[[#This Row],[% Deli. Qty to Traded Qty]]&gt;80,Stock_Info[[#This Row],[No. of Trades]]&lt;3000),"Unusual Day","")</f>
        <v/>
      </c>
      <c r="R3796" t="str">
        <f>IF(AND(Stock_Info[[#This Row],[Spread High-Low]] &lt; 10, Stock_Info[[#This Row],[% Deli. Qty to Traded Qty]] &gt; 90), "Good Day", "")</f>
        <v/>
      </c>
    </row>
    <row r="3797" spans="1:18">
      <c r="A3797" t="s">
        <v>55</v>
      </c>
      <c r="B3797" s="1">
        <v>45845</v>
      </c>
      <c r="C3797" s="1" t="str">
        <f>"WEEK" &amp;" " &amp;  INT((DAY(Stock_Info[[#This Row],[Date]])+WEEKDAY(DATE(YEAR(Stock_Info[[#This Row],[Date]]),MONTH(Stock_Info[[#This Row],[Date]]),1))-1)/7)+1</f>
        <v>WEEK 2</v>
      </c>
      <c r="D3797" s="12">
        <v>1439.65</v>
      </c>
      <c r="E3797" s="12">
        <v>1440.45</v>
      </c>
      <c r="F3797" s="12">
        <v>1429.55</v>
      </c>
      <c r="G3797" s="12">
        <v>1435.55</v>
      </c>
      <c r="H3797" s="12">
        <v>1432.6683226418431</v>
      </c>
      <c r="I3797">
        <v>124398</v>
      </c>
      <c r="J3797">
        <v>3144</v>
      </c>
      <c r="K3797" s="12">
        <v>178221074</v>
      </c>
      <c r="L3797">
        <v>74575</v>
      </c>
      <c r="M3797">
        <v>59.95</v>
      </c>
      <c r="N3797">
        <v>10.9</v>
      </c>
      <c r="O3797">
        <v>-4.0999999999999996</v>
      </c>
      <c r="P3797">
        <f xml:space="preserve"> IF(Stock_Info[[#This Row],[Close Price]] &gt; Stock_Info[[#This Row],[Open Price]], 1, 0)</f>
        <v>0</v>
      </c>
      <c r="Q3797" t="str">
        <f>IF(AND(Stock_Info[[#This Row],[% Deli. Qty to Traded Qty]]&gt;80,Stock_Info[[#This Row],[No. of Trades]]&lt;3000),"Unusual Day","")</f>
        <v/>
      </c>
      <c r="R3797" t="str">
        <f>IF(AND(Stock_Info[[#This Row],[Spread High-Low]] &lt; 10, Stock_Info[[#This Row],[% Deli. Qty to Traded Qty]] &gt; 90), "Good Day", "")</f>
        <v/>
      </c>
    </row>
    <row r="3798" spans="1:18">
      <c r="A3798" t="s">
        <v>55</v>
      </c>
      <c r="B3798" s="1">
        <v>45842</v>
      </c>
      <c r="C3798" s="1" t="str">
        <f>"WEEK" &amp;" " &amp;  INT((DAY(Stock_Info[[#This Row],[Date]])+WEEKDAY(DATE(YEAR(Stock_Info[[#This Row],[Date]]),MONTH(Stock_Info[[#This Row],[Date]]),1))-1)/7)+1</f>
        <v>WEEK 1</v>
      </c>
      <c r="D3798" s="12">
        <v>1426</v>
      </c>
      <c r="E3798" s="12">
        <v>1444</v>
      </c>
      <c r="F3798" s="12">
        <v>1421.1</v>
      </c>
      <c r="G3798" s="12">
        <v>1442.65</v>
      </c>
      <c r="H3798" s="12">
        <v>1428.8941015583907</v>
      </c>
      <c r="I3798">
        <v>332715</v>
      </c>
      <c r="J3798">
        <v>9697</v>
      </c>
      <c r="K3798" s="12">
        <v>475414501</v>
      </c>
      <c r="L3798">
        <v>156898</v>
      </c>
      <c r="M3798">
        <v>47.16</v>
      </c>
      <c r="N3798">
        <v>22.9</v>
      </c>
      <c r="O3798">
        <v>16.649999999999999</v>
      </c>
      <c r="P3798">
        <f xml:space="preserve"> IF(Stock_Info[[#This Row],[Close Price]] &gt; Stock_Info[[#This Row],[Open Price]], 1, 0)</f>
        <v>1</v>
      </c>
      <c r="Q3798" t="str">
        <f>IF(AND(Stock_Info[[#This Row],[% Deli. Qty to Traded Qty]]&gt;80,Stock_Info[[#This Row],[No. of Trades]]&lt;3000),"Unusual Day","")</f>
        <v/>
      </c>
      <c r="R3798" t="str">
        <f>IF(AND(Stock_Info[[#This Row],[Spread High-Low]] &lt; 10, Stock_Info[[#This Row],[% Deli. Qty to Traded Qty]] &gt; 90), "Good Day", "")</f>
        <v/>
      </c>
    </row>
    <row r="3799" spans="1:18">
      <c r="A3799" t="s">
        <v>55</v>
      </c>
      <c r="B3799" s="1">
        <v>45841</v>
      </c>
      <c r="C3799" s="1" t="str">
        <f>"WEEK" &amp;" " &amp;  INT((DAY(Stock_Info[[#This Row],[Date]])+WEEKDAY(DATE(YEAR(Stock_Info[[#This Row],[Date]]),MONTH(Stock_Info[[#This Row],[Date]]),1))-1)/7)+1</f>
        <v>WEEK 1</v>
      </c>
      <c r="D3799" s="12">
        <v>1431.3</v>
      </c>
      <c r="E3799" s="12">
        <v>1446.4</v>
      </c>
      <c r="F3799" s="12">
        <v>1424.15</v>
      </c>
      <c r="G3799" s="12">
        <v>1426.2</v>
      </c>
      <c r="H3799" s="12">
        <v>1430.20906904294</v>
      </c>
      <c r="I3799">
        <v>199977</v>
      </c>
      <c r="J3799">
        <v>5541</v>
      </c>
      <c r="K3799" s="12">
        <v>286008919</v>
      </c>
      <c r="L3799">
        <v>127900</v>
      </c>
      <c r="M3799">
        <v>63.96</v>
      </c>
      <c r="N3799">
        <v>22.25</v>
      </c>
      <c r="O3799">
        <v>-5.0999999999999996</v>
      </c>
      <c r="P3799">
        <f xml:space="preserve"> IF(Stock_Info[[#This Row],[Close Price]] &gt; Stock_Info[[#This Row],[Open Price]], 1, 0)</f>
        <v>0</v>
      </c>
      <c r="Q3799" t="str">
        <f>IF(AND(Stock_Info[[#This Row],[% Deli. Qty to Traded Qty]]&gt;80,Stock_Info[[#This Row],[No. of Trades]]&lt;3000),"Unusual Day","")</f>
        <v/>
      </c>
      <c r="R3799" t="str">
        <f>IF(AND(Stock_Info[[#This Row],[Spread High-Low]] &lt; 10, Stock_Info[[#This Row],[% Deli. Qty to Traded Qty]] &gt; 90), "Good Day", "")</f>
        <v/>
      </c>
    </row>
    <row r="3800" spans="1:18">
      <c r="A3800" t="s">
        <v>55</v>
      </c>
      <c r="B3800" s="1">
        <v>45840</v>
      </c>
      <c r="C3800" s="1" t="str">
        <f>"WEEK" &amp;" " &amp;  INT((DAY(Stock_Info[[#This Row],[Date]])+WEEKDAY(DATE(YEAR(Stock_Info[[#This Row],[Date]]),MONTH(Stock_Info[[#This Row],[Date]]),1))-1)/7)+1</f>
        <v>WEEK 1</v>
      </c>
      <c r="D3800" s="12">
        <v>1434.05</v>
      </c>
      <c r="E3800" s="12">
        <v>1451</v>
      </c>
      <c r="F3800" s="12">
        <v>1422.65</v>
      </c>
      <c r="G3800" s="12">
        <v>1428.15</v>
      </c>
      <c r="H3800" s="12">
        <v>1428.6991690245236</v>
      </c>
      <c r="I3800">
        <v>369686</v>
      </c>
      <c r="J3800">
        <v>7400</v>
      </c>
      <c r="K3800" s="12">
        <v>528170081</v>
      </c>
      <c r="L3800">
        <v>302134</v>
      </c>
      <c r="M3800">
        <v>81.73</v>
      </c>
      <c r="N3800">
        <v>28.35</v>
      </c>
      <c r="O3800">
        <v>-5.9</v>
      </c>
      <c r="P3800">
        <f xml:space="preserve"> IF(Stock_Info[[#This Row],[Close Price]] &gt; Stock_Info[[#This Row],[Open Price]], 1, 0)</f>
        <v>0</v>
      </c>
      <c r="Q3800" t="str">
        <f>IF(AND(Stock_Info[[#This Row],[% Deli. Qty to Traded Qty]]&gt;80,Stock_Info[[#This Row],[No. of Trades]]&lt;3000),"Unusual Day","")</f>
        <v/>
      </c>
      <c r="R3800" t="str">
        <f>IF(AND(Stock_Info[[#This Row],[Spread High-Low]] &lt; 10, Stock_Info[[#This Row],[% Deli. Qty to Traded Qty]] &gt; 90), "Good Day", "")</f>
        <v/>
      </c>
    </row>
    <row r="3801" spans="1:18">
      <c r="A3801" t="s">
        <v>55</v>
      </c>
      <c r="B3801" s="1">
        <v>45839</v>
      </c>
      <c r="C3801" s="1" t="str">
        <f>"WEEK" &amp;" " &amp;  INT((DAY(Stock_Info[[#This Row],[Date]])+WEEKDAY(DATE(YEAR(Stock_Info[[#This Row],[Date]]),MONTH(Stock_Info[[#This Row],[Date]]),1))-1)/7)+1</f>
        <v>WEEK 1</v>
      </c>
      <c r="D3801" s="12">
        <v>1445.8</v>
      </c>
      <c r="E3801" s="12">
        <v>1448.45</v>
      </c>
      <c r="F3801" s="12">
        <v>1429.95</v>
      </c>
      <c r="G3801" s="12">
        <v>1432</v>
      </c>
      <c r="H3801" s="12">
        <v>1434.7229155519983</v>
      </c>
      <c r="I3801">
        <v>1379334</v>
      </c>
      <c r="J3801">
        <v>18045</v>
      </c>
      <c r="K3801" s="12">
        <v>1978962098</v>
      </c>
      <c r="L3801">
        <v>376344</v>
      </c>
      <c r="M3801">
        <v>27.28</v>
      </c>
      <c r="N3801">
        <v>18.5</v>
      </c>
      <c r="O3801">
        <v>-13.8</v>
      </c>
      <c r="P3801">
        <f xml:space="preserve"> IF(Stock_Info[[#This Row],[Close Price]] &gt; Stock_Info[[#This Row],[Open Price]], 1, 0)</f>
        <v>0</v>
      </c>
      <c r="Q3801" t="str">
        <f>IF(AND(Stock_Info[[#This Row],[% Deli. Qty to Traded Qty]]&gt;80,Stock_Info[[#This Row],[No. of Trades]]&lt;3000),"Unusual Day","")</f>
        <v/>
      </c>
      <c r="R3801" t="str">
        <f>IF(AND(Stock_Info[[#This Row],[Spread High-Low]] &lt; 10, Stock_Info[[#This Row],[% Deli. Qty to Traded Qty]] &gt; 90), "Good Day", "")</f>
        <v/>
      </c>
    </row>
    <row r="3802" spans="1:18">
      <c r="A3802" t="s">
        <v>55</v>
      </c>
      <c r="B3802" s="1">
        <v>45838</v>
      </c>
      <c r="C3802" s="1" t="str">
        <f>"WEEK" &amp;" " &amp;  INT((DAY(Stock_Info[[#This Row],[Date]])+WEEKDAY(DATE(YEAR(Stock_Info[[#This Row],[Date]]),MONTH(Stock_Info[[#This Row],[Date]]),1))-1)/7)+1</f>
        <v>WEEK 5</v>
      </c>
      <c r="D3802" s="12">
        <v>1461.75</v>
      </c>
      <c r="E3802" s="12">
        <v>1461.8</v>
      </c>
      <c r="F3802" s="12">
        <v>1442.5</v>
      </c>
      <c r="G3802" s="12">
        <v>1445.8</v>
      </c>
      <c r="H3802" s="12">
        <v>1451.2976015339605</v>
      </c>
      <c r="I3802">
        <v>120994</v>
      </c>
      <c r="J3802">
        <v>4897</v>
      </c>
      <c r="K3802" s="12">
        <v>175598302</v>
      </c>
      <c r="L3802">
        <v>38031</v>
      </c>
      <c r="M3802">
        <v>31.43</v>
      </c>
      <c r="N3802">
        <v>19.3</v>
      </c>
      <c r="O3802">
        <v>-15.95</v>
      </c>
      <c r="P3802">
        <f xml:space="preserve"> IF(Stock_Info[[#This Row],[Close Price]] &gt; Stock_Info[[#This Row],[Open Price]], 1, 0)</f>
        <v>0</v>
      </c>
      <c r="Q3802" t="str">
        <f>IF(AND(Stock_Info[[#This Row],[% Deli. Qty to Traded Qty]]&gt;80,Stock_Info[[#This Row],[No. of Trades]]&lt;3000),"Unusual Day","")</f>
        <v/>
      </c>
      <c r="R3802" t="str">
        <f>IF(AND(Stock_Info[[#This Row],[Spread High-Low]] &lt; 10, Stock_Info[[#This Row],[% Deli. Qty to Traded Qty]] &gt; 90), "Good Day", "")</f>
        <v/>
      </c>
    </row>
    <row r="3803" spans="1:18">
      <c r="A3803" t="s">
        <v>55</v>
      </c>
      <c r="B3803" s="1">
        <v>45835</v>
      </c>
      <c r="C3803" s="1" t="str">
        <f>"WEEK" &amp;" " &amp;  INT((DAY(Stock_Info[[#This Row],[Date]])+WEEKDAY(DATE(YEAR(Stock_Info[[#This Row],[Date]]),MONTH(Stock_Info[[#This Row],[Date]]),1))-1)/7)+1</f>
        <v>WEEK 4</v>
      </c>
      <c r="D3803" s="12">
        <v>1438</v>
      </c>
      <c r="E3803" s="12">
        <v>1465.4</v>
      </c>
      <c r="F3803" s="12">
        <v>1438</v>
      </c>
      <c r="G3803" s="12">
        <v>1461.75</v>
      </c>
      <c r="H3803" s="12">
        <v>1452.9326605907345</v>
      </c>
      <c r="I3803">
        <v>332569</v>
      </c>
      <c r="J3803">
        <v>9690</v>
      </c>
      <c r="K3803" s="12">
        <v>483200362</v>
      </c>
      <c r="L3803">
        <v>240383</v>
      </c>
      <c r="M3803">
        <v>72.28</v>
      </c>
      <c r="N3803">
        <v>27.4</v>
      </c>
      <c r="O3803">
        <v>23.75</v>
      </c>
      <c r="P3803">
        <f xml:space="preserve"> IF(Stock_Info[[#This Row],[Close Price]] &gt; Stock_Info[[#This Row],[Open Price]], 1, 0)</f>
        <v>1</v>
      </c>
      <c r="Q3803" t="str">
        <f>IF(AND(Stock_Info[[#This Row],[% Deli. Qty to Traded Qty]]&gt;80,Stock_Info[[#This Row],[No. of Trades]]&lt;3000),"Unusual Day","")</f>
        <v/>
      </c>
      <c r="R3803" t="str">
        <f>IF(AND(Stock_Info[[#This Row],[Spread High-Low]] &lt; 10, Stock_Info[[#This Row],[% Deli. Qty to Traded Qty]] &gt; 90), "Good Day", "")</f>
        <v/>
      </c>
    </row>
    <row r="3804" spans="1:18">
      <c r="A3804" t="s">
        <v>55</v>
      </c>
      <c r="B3804" s="1">
        <v>45834</v>
      </c>
      <c r="C3804" s="1" t="str">
        <f>"WEEK" &amp;" " &amp;  INT((DAY(Stock_Info[[#This Row],[Date]])+WEEKDAY(DATE(YEAR(Stock_Info[[#This Row],[Date]]),MONTH(Stock_Info[[#This Row],[Date]]),1))-1)/7)+1</f>
        <v>WEEK 4</v>
      </c>
      <c r="D3804" s="12">
        <v>1423.95</v>
      </c>
      <c r="E3804" s="12">
        <v>1447.5</v>
      </c>
      <c r="F3804" s="12">
        <v>1423.2</v>
      </c>
      <c r="G3804" s="12">
        <v>1439.25</v>
      </c>
      <c r="H3804" s="12">
        <v>1435.5798508044234</v>
      </c>
      <c r="I3804">
        <v>141157</v>
      </c>
      <c r="J3804">
        <v>3186</v>
      </c>
      <c r="K3804" s="12">
        <v>202642145</v>
      </c>
      <c r="L3804">
        <v>76282</v>
      </c>
      <c r="M3804">
        <v>54.04</v>
      </c>
      <c r="N3804">
        <v>24.3</v>
      </c>
      <c r="O3804">
        <v>15.3</v>
      </c>
      <c r="P3804">
        <f xml:space="preserve"> IF(Stock_Info[[#This Row],[Close Price]] &gt; Stock_Info[[#This Row],[Open Price]], 1, 0)</f>
        <v>1</v>
      </c>
      <c r="Q3804" t="str">
        <f>IF(AND(Stock_Info[[#This Row],[% Deli. Qty to Traded Qty]]&gt;80,Stock_Info[[#This Row],[No. of Trades]]&lt;3000),"Unusual Day","")</f>
        <v/>
      </c>
      <c r="R3804" t="str">
        <f>IF(AND(Stock_Info[[#This Row],[Spread High-Low]] &lt; 10, Stock_Info[[#This Row],[% Deli. Qty to Traded Qty]] &gt; 90), "Good Day", "")</f>
        <v/>
      </c>
    </row>
    <row r="3805" spans="1:18">
      <c r="A3805" t="s">
        <v>55</v>
      </c>
      <c r="B3805" s="1">
        <v>45833</v>
      </c>
      <c r="C3805" s="1" t="str">
        <f>"WEEK" &amp;" " &amp;  INT((DAY(Stock_Info[[#This Row],[Date]])+WEEKDAY(DATE(YEAR(Stock_Info[[#This Row],[Date]]),MONTH(Stock_Info[[#This Row],[Date]]),1))-1)/7)+1</f>
        <v>WEEK 4</v>
      </c>
      <c r="D3805" s="12">
        <v>1423.95</v>
      </c>
      <c r="E3805" s="12">
        <v>1428.95</v>
      </c>
      <c r="F3805" s="12">
        <v>1416.4</v>
      </c>
      <c r="G3805" s="12">
        <v>1425.8</v>
      </c>
      <c r="H3805" s="12">
        <v>1421.4863566906788</v>
      </c>
      <c r="I3805">
        <v>109944</v>
      </c>
      <c r="J3805">
        <v>2537</v>
      </c>
      <c r="K3805" s="12">
        <v>156283896</v>
      </c>
      <c r="L3805">
        <v>83224</v>
      </c>
      <c r="M3805">
        <v>75.7</v>
      </c>
      <c r="N3805">
        <v>12.55</v>
      </c>
      <c r="O3805">
        <v>1.85</v>
      </c>
      <c r="P3805">
        <f xml:space="preserve"> IF(Stock_Info[[#This Row],[Close Price]] &gt; Stock_Info[[#This Row],[Open Price]], 1, 0)</f>
        <v>1</v>
      </c>
      <c r="Q3805" t="str">
        <f>IF(AND(Stock_Info[[#This Row],[% Deli. Qty to Traded Qty]]&gt;80,Stock_Info[[#This Row],[No. of Trades]]&lt;3000),"Unusual Day","")</f>
        <v/>
      </c>
      <c r="R3805" t="str">
        <f>IF(AND(Stock_Info[[#This Row],[Spread High-Low]] &lt; 10, Stock_Info[[#This Row],[% Deli. Qty to Traded Qty]] &gt; 90), "Good Day", "")</f>
        <v/>
      </c>
    </row>
    <row r="3806" spans="1:18">
      <c r="A3806" t="s">
        <v>55</v>
      </c>
      <c r="B3806" s="1">
        <v>45832</v>
      </c>
      <c r="C3806" s="1" t="str">
        <f>"WEEK" &amp;" " &amp;  INT((DAY(Stock_Info[[#This Row],[Date]])+WEEKDAY(DATE(YEAR(Stock_Info[[#This Row],[Date]]),MONTH(Stock_Info[[#This Row],[Date]]),1))-1)/7)+1</f>
        <v>WEEK 4</v>
      </c>
      <c r="D3806" s="12">
        <v>1426.25</v>
      </c>
      <c r="E3806" s="12">
        <v>1436.2</v>
      </c>
      <c r="F3806" s="12">
        <v>1416.4</v>
      </c>
      <c r="G3806" s="12">
        <v>1423.9</v>
      </c>
      <c r="H3806" s="12">
        <v>1424.8178212772239</v>
      </c>
      <c r="I3806">
        <v>894111</v>
      </c>
      <c r="J3806">
        <v>19283</v>
      </c>
      <c r="K3806" s="12">
        <v>1273945287</v>
      </c>
      <c r="L3806">
        <v>88729</v>
      </c>
      <c r="M3806">
        <v>9.92</v>
      </c>
      <c r="N3806">
        <v>19.8</v>
      </c>
      <c r="O3806">
        <v>-2.35</v>
      </c>
      <c r="P3806">
        <f xml:space="preserve"> IF(Stock_Info[[#This Row],[Close Price]] &gt; Stock_Info[[#This Row],[Open Price]], 1, 0)</f>
        <v>0</v>
      </c>
      <c r="Q3806" t="str">
        <f>IF(AND(Stock_Info[[#This Row],[% Deli. Qty to Traded Qty]]&gt;80,Stock_Info[[#This Row],[No. of Trades]]&lt;3000),"Unusual Day","")</f>
        <v/>
      </c>
      <c r="R3806" t="str">
        <f>IF(AND(Stock_Info[[#This Row],[Spread High-Low]] &lt; 10, Stock_Info[[#This Row],[% Deli. Qty to Traded Qty]] &gt; 90), "Good Day", "")</f>
        <v/>
      </c>
    </row>
    <row r="3807" spans="1:18">
      <c r="A3807" t="s">
        <v>55</v>
      </c>
      <c r="B3807" s="1">
        <v>45831</v>
      </c>
      <c r="C3807" s="1" t="str">
        <f>"WEEK" &amp;" " &amp;  INT((DAY(Stock_Info[[#This Row],[Date]])+WEEKDAY(DATE(YEAR(Stock_Info[[#This Row],[Date]]),MONTH(Stock_Info[[#This Row],[Date]]),1))-1)/7)+1</f>
        <v>WEEK 4</v>
      </c>
      <c r="D3807" s="12">
        <v>1413.9</v>
      </c>
      <c r="E3807" s="12">
        <v>1423</v>
      </c>
      <c r="F3807" s="12">
        <v>1412.25</v>
      </c>
      <c r="G3807" s="12">
        <v>1419.6</v>
      </c>
      <c r="H3807" s="12">
        <v>1418.3284978643567</v>
      </c>
      <c r="I3807">
        <v>125255</v>
      </c>
      <c r="J3807">
        <v>4680</v>
      </c>
      <c r="K3807" s="12">
        <v>177652736</v>
      </c>
      <c r="L3807">
        <v>78218</v>
      </c>
      <c r="M3807">
        <v>62.45</v>
      </c>
      <c r="N3807">
        <v>10.75</v>
      </c>
      <c r="O3807">
        <v>5.7</v>
      </c>
      <c r="P3807">
        <f xml:space="preserve"> IF(Stock_Info[[#This Row],[Close Price]] &gt; Stock_Info[[#This Row],[Open Price]], 1, 0)</f>
        <v>1</v>
      </c>
      <c r="Q3807" t="str">
        <f>IF(AND(Stock_Info[[#This Row],[% Deli. Qty to Traded Qty]]&gt;80,Stock_Info[[#This Row],[No. of Trades]]&lt;3000),"Unusual Day","")</f>
        <v/>
      </c>
      <c r="R3807" t="str">
        <f>IF(AND(Stock_Info[[#This Row],[Spread High-Low]] &lt; 10, Stock_Info[[#This Row],[% Deli. Qty to Traded Qty]] &gt; 90), "Good Day", "")</f>
        <v/>
      </c>
    </row>
    <row r="3808" spans="1:18">
      <c r="A3808" t="s">
        <v>55</v>
      </c>
      <c r="B3808" s="1">
        <v>45828</v>
      </c>
      <c r="C3808" s="1" t="str">
        <f>"WEEK" &amp;" " &amp;  INT((DAY(Stock_Info[[#This Row],[Date]])+WEEKDAY(DATE(YEAR(Stock_Info[[#This Row],[Date]]),MONTH(Stock_Info[[#This Row],[Date]]),1))-1)/7)+1</f>
        <v>WEEK 3</v>
      </c>
      <c r="D3808" s="12">
        <v>1411.35</v>
      </c>
      <c r="E3808" s="12">
        <v>1433.45</v>
      </c>
      <c r="F3808" s="12">
        <v>1410.85</v>
      </c>
      <c r="G3808" s="12">
        <v>1427.35</v>
      </c>
      <c r="H3808" s="12">
        <v>1426.9880565037693</v>
      </c>
      <c r="I3808">
        <v>375267</v>
      </c>
      <c r="J3808">
        <v>8926</v>
      </c>
      <c r="K3808" s="12">
        <v>535501527</v>
      </c>
      <c r="L3808">
        <v>168923</v>
      </c>
      <c r="M3808">
        <v>45.01</v>
      </c>
      <c r="N3808">
        <v>22.6</v>
      </c>
      <c r="O3808">
        <v>16</v>
      </c>
      <c r="P3808">
        <f xml:space="preserve"> IF(Stock_Info[[#This Row],[Close Price]] &gt; Stock_Info[[#This Row],[Open Price]], 1, 0)</f>
        <v>1</v>
      </c>
      <c r="Q3808" t="str">
        <f>IF(AND(Stock_Info[[#This Row],[% Deli. Qty to Traded Qty]]&gt;80,Stock_Info[[#This Row],[No. of Trades]]&lt;3000),"Unusual Day","")</f>
        <v/>
      </c>
      <c r="R3808" t="str">
        <f>IF(AND(Stock_Info[[#This Row],[Spread High-Low]] &lt; 10, Stock_Info[[#This Row],[% Deli. Qty to Traded Qty]] &gt; 90), "Good Day", "")</f>
        <v/>
      </c>
    </row>
    <row r="3809" spans="1:18">
      <c r="A3809" t="s">
        <v>55</v>
      </c>
      <c r="B3809" s="1">
        <v>45827</v>
      </c>
      <c r="C3809" s="1" t="str">
        <f>"WEEK" &amp;" " &amp;  INT((DAY(Stock_Info[[#This Row],[Date]])+WEEKDAY(DATE(YEAR(Stock_Info[[#This Row],[Date]]),MONTH(Stock_Info[[#This Row],[Date]]),1))-1)/7)+1</f>
        <v>WEEK 3</v>
      </c>
      <c r="D3809" s="12">
        <v>1409.95</v>
      </c>
      <c r="E3809" s="12">
        <v>1414.9</v>
      </c>
      <c r="F3809" s="12">
        <v>1405.1</v>
      </c>
      <c r="G3809" s="12">
        <v>1411.35</v>
      </c>
      <c r="H3809" s="12">
        <v>1409.502941259253</v>
      </c>
      <c r="I3809">
        <v>35529</v>
      </c>
      <c r="J3809">
        <v>2061</v>
      </c>
      <c r="K3809" s="12">
        <v>50078230</v>
      </c>
      <c r="L3809">
        <v>18606</v>
      </c>
      <c r="M3809">
        <v>52.37</v>
      </c>
      <c r="N3809">
        <v>9.8000000000000007</v>
      </c>
      <c r="O3809">
        <v>1.4</v>
      </c>
      <c r="P3809">
        <f xml:space="preserve"> IF(Stock_Info[[#This Row],[Close Price]] &gt; Stock_Info[[#This Row],[Open Price]], 1, 0)</f>
        <v>1</v>
      </c>
      <c r="Q3809" t="str">
        <f>IF(AND(Stock_Info[[#This Row],[% Deli. Qty to Traded Qty]]&gt;80,Stock_Info[[#This Row],[No. of Trades]]&lt;3000),"Unusual Day","")</f>
        <v/>
      </c>
      <c r="R3809" t="str">
        <f>IF(AND(Stock_Info[[#This Row],[Spread High-Low]] &lt; 10, Stock_Info[[#This Row],[% Deli. Qty to Traded Qty]] &gt; 90), "Good Day", "")</f>
        <v/>
      </c>
    </row>
    <row r="3810" spans="1:18">
      <c r="A3810" t="s">
        <v>55</v>
      </c>
      <c r="B3810" s="1">
        <v>45826</v>
      </c>
      <c r="C3810" s="1" t="str">
        <f>"WEEK" &amp;" " &amp;  INT((DAY(Stock_Info[[#This Row],[Date]])+WEEKDAY(DATE(YEAR(Stock_Info[[#This Row],[Date]]),MONTH(Stock_Info[[#This Row],[Date]]),1))-1)/7)+1</f>
        <v>WEEK 3</v>
      </c>
      <c r="D3810" s="12">
        <v>1417.5</v>
      </c>
      <c r="E3810" s="12">
        <v>1431.8</v>
      </c>
      <c r="F3810" s="12">
        <v>1410.3</v>
      </c>
      <c r="G3810" s="12">
        <v>1412.25</v>
      </c>
      <c r="H3810" s="12">
        <v>1414.242949617003</v>
      </c>
      <c r="I3810">
        <v>92690</v>
      </c>
      <c r="J3810">
        <v>2123</v>
      </c>
      <c r="K3810" s="12">
        <v>131086179</v>
      </c>
      <c r="L3810">
        <v>57076</v>
      </c>
      <c r="M3810">
        <v>61.58</v>
      </c>
      <c r="N3810">
        <v>21.5</v>
      </c>
      <c r="O3810">
        <v>-5.25</v>
      </c>
      <c r="P3810">
        <f xml:space="preserve"> IF(Stock_Info[[#This Row],[Close Price]] &gt; Stock_Info[[#This Row],[Open Price]], 1, 0)</f>
        <v>0</v>
      </c>
      <c r="Q3810" t="str">
        <f>IF(AND(Stock_Info[[#This Row],[% Deli. Qty to Traded Qty]]&gt;80,Stock_Info[[#This Row],[No. of Trades]]&lt;3000),"Unusual Day","")</f>
        <v/>
      </c>
      <c r="R3810" t="str">
        <f>IF(AND(Stock_Info[[#This Row],[Spread High-Low]] &lt; 10, Stock_Info[[#This Row],[% Deli. Qty to Traded Qty]] &gt; 90), "Good Day", "")</f>
        <v/>
      </c>
    </row>
    <row r="3811" spans="1:18">
      <c r="A3811" t="s">
        <v>55</v>
      </c>
      <c r="B3811" s="1">
        <v>45825</v>
      </c>
      <c r="C3811" s="1" t="str">
        <f>"WEEK" &amp;" " &amp;  INT((DAY(Stock_Info[[#This Row],[Date]])+WEEKDAY(DATE(YEAR(Stock_Info[[#This Row],[Date]]),MONTH(Stock_Info[[#This Row],[Date]]),1))-1)/7)+1</f>
        <v>WEEK 3</v>
      </c>
      <c r="D3811" s="12">
        <v>1427.2</v>
      </c>
      <c r="E3811" s="12">
        <v>1429.8</v>
      </c>
      <c r="F3811" s="12">
        <v>1417.6</v>
      </c>
      <c r="G3811" s="12">
        <v>1423.05</v>
      </c>
      <c r="H3811" s="12">
        <v>1421.5017404296318</v>
      </c>
      <c r="I3811">
        <v>1503939</v>
      </c>
      <c r="J3811">
        <v>20411</v>
      </c>
      <c r="K3811" s="12">
        <v>2137851906</v>
      </c>
      <c r="L3811">
        <v>536508</v>
      </c>
      <c r="M3811">
        <v>35.67</v>
      </c>
      <c r="N3811">
        <v>12.2</v>
      </c>
      <c r="O3811">
        <v>-4.1500000000000004</v>
      </c>
      <c r="P3811">
        <f xml:space="preserve"> IF(Stock_Info[[#This Row],[Close Price]] &gt; Stock_Info[[#This Row],[Open Price]], 1, 0)</f>
        <v>0</v>
      </c>
      <c r="Q3811" t="str">
        <f>IF(AND(Stock_Info[[#This Row],[% Deli. Qty to Traded Qty]]&gt;80,Stock_Info[[#This Row],[No. of Trades]]&lt;3000),"Unusual Day","")</f>
        <v/>
      </c>
      <c r="R3811" t="str">
        <f>IF(AND(Stock_Info[[#This Row],[Spread High-Low]] &lt; 10, Stock_Info[[#This Row],[% Deli. Qty to Traded Qty]] &gt; 90), "Good Day", "")</f>
        <v/>
      </c>
    </row>
    <row r="3812" spans="1:18">
      <c r="A3812" t="s">
        <v>55</v>
      </c>
      <c r="B3812" s="1">
        <v>45824</v>
      </c>
      <c r="C3812" s="1" t="str">
        <f>"WEEK" &amp;" " &amp;  INT((DAY(Stock_Info[[#This Row],[Date]])+WEEKDAY(DATE(YEAR(Stock_Info[[#This Row],[Date]]),MONTH(Stock_Info[[#This Row],[Date]]),1))-1)/7)+1</f>
        <v>WEEK 3</v>
      </c>
      <c r="D3812" s="12">
        <v>1416.5</v>
      </c>
      <c r="E3812" s="12">
        <v>1429</v>
      </c>
      <c r="F3812" s="12">
        <v>1414.15</v>
      </c>
      <c r="G3812" s="12">
        <v>1426.85</v>
      </c>
      <c r="H3812" s="12">
        <v>1422.158573415586</v>
      </c>
      <c r="I3812">
        <v>310588</v>
      </c>
      <c r="J3812">
        <v>10607</v>
      </c>
      <c r="K3812" s="12">
        <v>441705387</v>
      </c>
      <c r="L3812">
        <v>131830</v>
      </c>
      <c r="M3812">
        <v>42.45</v>
      </c>
      <c r="N3812">
        <v>14.85</v>
      </c>
      <c r="O3812">
        <v>10.35</v>
      </c>
      <c r="P3812">
        <f xml:space="preserve"> IF(Stock_Info[[#This Row],[Close Price]] &gt; Stock_Info[[#This Row],[Open Price]], 1, 0)</f>
        <v>1</v>
      </c>
      <c r="Q3812" t="str">
        <f>IF(AND(Stock_Info[[#This Row],[% Deli. Qty to Traded Qty]]&gt;80,Stock_Info[[#This Row],[No. of Trades]]&lt;3000),"Unusual Day","")</f>
        <v/>
      </c>
      <c r="R3812" t="str">
        <f>IF(AND(Stock_Info[[#This Row],[Spread High-Low]] &lt; 10, Stock_Info[[#This Row],[% Deli. Qty to Traded Qty]] &gt; 90), "Good Day", "")</f>
        <v/>
      </c>
    </row>
    <row r="3813" spans="1:18">
      <c r="A3813" t="s">
        <v>55</v>
      </c>
      <c r="B3813" s="1">
        <v>45821</v>
      </c>
      <c r="C3813" s="1" t="str">
        <f>"WEEK" &amp;" " &amp;  INT((DAY(Stock_Info[[#This Row],[Date]])+WEEKDAY(DATE(YEAR(Stock_Info[[#This Row],[Date]]),MONTH(Stock_Info[[#This Row],[Date]]),1))-1)/7)+1</f>
        <v>WEEK 2</v>
      </c>
      <c r="D3813" s="12">
        <v>1401.05</v>
      </c>
      <c r="E3813" s="12">
        <v>1421.3</v>
      </c>
      <c r="F3813" s="12">
        <v>1401.05</v>
      </c>
      <c r="G3813" s="12">
        <v>1416.2</v>
      </c>
      <c r="H3813" s="12">
        <v>1412.4933330694271</v>
      </c>
      <c r="I3813">
        <v>151569</v>
      </c>
      <c r="J3813">
        <v>6641</v>
      </c>
      <c r="K3813" s="12">
        <v>214090202</v>
      </c>
      <c r="L3813">
        <v>61381</v>
      </c>
      <c r="M3813">
        <v>40.5</v>
      </c>
      <c r="N3813">
        <v>20.25</v>
      </c>
      <c r="O3813">
        <v>15.15</v>
      </c>
      <c r="P3813">
        <f xml:space="preserve"> IF(Stock_Info[[#This Row],[Close Price]] &gt; Stock_Info[[#This Row],[Open Price]], 1, 0)</f>
        <v>1</v>
      </c>
      <c r="Q3813" t="str">
        <f>IF(AND(Stock_Info[[#This Row],[% Deli. Qty to Traded Qty]]&gt;80,Stock_Info[[#This Row],[No. of Trades]]&lt;3000),"Unusual Day","")</f>
        <v/>
      </c>
      <c r="R3813" t="str">
        <f>IF(AND(Stock_Info[[#This Row],[Spread High-Low]] &lt; 10, Stock_Info[[#This Row],[% Deli. Qty to Traded Qty]] &gt; 90), "Good Day", "")</f>
        <v/>
      </c>
    </row>
    <row r="3814" spans="1:18">
      <c r="A3814" t="s">
        <v>55</v>
      </c>
      <c r="B3814" s="1">
        <v>45820</v>
      </c>
      <c r="C3814" s="1" t="str">
        <f>"WEEK" &amp;" " &amp;  INT((DAY(Stock_Info[[#This Row],[Date]])+WEEKDAY(DATE(YEAR(Stock_Info[[#This Row],[Date]]),MONTH(Stock_Info[[#This Row],[Date]]),1))-1)/7)+1</f>
        <v>WEEK 2</v>
      </c>
      <c r="D3814" s="12">
        <v>1431</v>
      </c>
      <c r="E3814" s="12">
        <v>1436.45</v>
      </c>
      <c r="F3814" s="12">
        <v>1419.6</v>
      </c>
      <c r="G3814" s="12">
        <v>1425.3</v>
      </c>
      <c r="H3814" s="12">
        <v>1424.7661883391161</v>
      </c>
      <c r="I3814">
        <v>106064</v>
      </c>
      <c r="J3814">
        <v>2022</v>
      </c>
      <c r="K3814" s="12">
        <v>151116401</v>
      </c>
      <c r="L3814">
        <v>71506</v>
      </c>
      <c r="M3814">
        <v>67.42</v>
      </c>
      <c r="N3814">
        <v>16.850000000000001</v>
      </c>
      <c r="O3814">
        <v>-5.7</v>
      </c>
      <c r="P3814">
        <f xml:space="preserve"> IF(Stock_Info[[#This Row],[Close Price]] &gt; Stock_Info[[#This Row],[Open Price]], 1, 0)</f>
        <v>0</v>
      </c>
      <c r="Q3814" t="str">
        <f>IF(AND(Stock_Info[[#This Row],[% Deli. Qty to Traded Qty]]&gt;80,Stock_Info[[#This Row],[No. of Trades]]&lt;3000),"Unusual Day","")</f>
        <v/>
      </c>
      <c r="R3814" t="str">
        <f>IF(AND(Stock_Info[[#This Row],[Spread High-Low]] &lt; 10, Stock_Info[[#This Row],[% Deli. Qty to Traded Qty]] &gt; 90), "Good Day", "")</f>
        <v/>
      </c>
    </row>
    <row r="3815" spans="1:18">
      <c r="A3815" t="s">
        <v>55</v>
      </c>
      <c r="B3815" s="1">
        <v>45819</v>
      </c>
      <c r="C3815" s="1" t="str">
        <f>"WEEK" &amp;" " &amp;  INT((DAY(Stock_Info[[#This Row],[Date]])+WEEKDAY(DATE(YEAR(Stock_Info[[#This Row],[Date]]),MONTH(Stock_Info[[#This Row],[Date]]),1))-1)/7)+1</f>
        <v>WEEK 2</v>
      </c>
      <c r="D3815" s="12">
        <v>1423</v>
      </c>
      <c r="E3815" s="12">
        <v>1434.4</v>
      </c>
      <c r="F3815" s="12">
        <v>1418.35</v>
      </c>
      <c r="G3815" s="12">
        <v>1430.85</v>
      </c>
      <c r="H3815" s="12">
        <v>1430.4649490044567</v>
      </c>
      <c r="I3815">
        <v>170309</v>
      </c>
      <c r="J3815">
        <v>3626</v>
      </c>
      <c r="K3815" s="12">
        <v>243621055</v>
      </c>
      <c r="L3815">
        <v>113293</v>
      </c>
      <c r="M3815">
        <v>66.52</v>
      </c>
      <c r="N3815">
        <v>16.05</v>
      </c>
      <c r="O3815">
        <v>7.85</v>
      </c>
      <c r="P3815">
        <f xml:space="preserve"> IF(Stock_Info[[#This Row],[Close Price]] &gt; Stock_Info[[#This Row],[Open Price]], 1, 0)</f>
        <v>1</v>
      </c>
      <c r="Q3815" t="str">
        <f>IF(AND(Stock_Info[[#This Row],[% Deli. Qty to Traded Qty]]&gt;80,Stock_Info[[#This Row],[No. of Trades]]&lt;3000),"Unusual Day","")</f>
        <v/>
      </c>
      <c r="R3815" t="str">
        <f>IF(AND(Stock_Info[[#This Row],[Spread High-Low]] &lt; 10, Stock_Info[[#This Row],[% Deli. Qty to Traded Qty]] &gt; 90), "Good Day", "")</f>
        <v/>
      </c>
    </row>
    <row r="3816" spans="1:18">
      <c r="A3816" t="s">
        <v>55</v>
      </c>
      <c r="B3816" s="1">
        <v>45818</v>
      </c>
      <c r="C3816" s="1" t="str">
        <f>"WEEK" &amp;" " &amp;  INT((DAY(Stock_Info[[#This Row],[Date]])+WEEKDAY(DATE(YEAR(Stock_Info[[#This Row],[Date]]),MONTH(Stock_Info[[#This Row],[Date]]),1))-1)/7)+1</f>
        <v>WEEK 2</v>
      </c>
      <c r="D3816" s="12">
        <v>1440</v>
      </c>
      <c r="E3816" s="12">
        <v>1440.9</v>
      </c>
      <c r="F3816" s="12">
        <v>1416.5</v>
      </c>
      <c r="G3816" s="12">
        <v>1422.9</v>
      </c>
      <c r="H3816" s="12">
        <v>1420.8540584508366</v>
      </c>
      <c r="I3816">
        <v>1207271</v>
      </c>
      <c r="J3816">
        <v>16542</v>
      </c>
      <c r="K3816" s="12">
        <v>1715355900</v>
      </c>
      <c r="L3816">
        <v>864145</v>
      </c>
      <c r="M3816">
        <v>71.58</v>
      </c>
      <c r="N3816">
        <v>24.4</v>
      </c>
      <c r="O3816">
        <v>-17.100000000000001</v>
      </c>
      <c r="P3816">
        <f xml:space="preserve"> IF(Stock_Info[[#This Row],[Close Price]] &gt; Stock_Info[[#This Row],[Open Price]], 1, 0)</f>
        <v>0</v>
      </c>
      <c r="Q3816" t="str">
        <f>IF(AND(Stock_Info[[#This Row],[% Deli. Qty to Traded Qty]]&gt;80,Stock_Info[[#This Row],[No. of Trades]]&lt;3000),"Unusual Day","")</f>
        <v/>
      </c>
      <c r="R3816" t="str">
        <f>IF(AND(Stock_Info[[#This Row],[Spread High-Low]] &lt; 10, Stock_Info[[#This Row],[% Deli. Qty to Traded Qty]] &gt; 90), "Good Day", "")</f>
        <v/>
      </c>
    </row>
    <row r="3817" spans="1:18">
      <c r="A3817" t="s">
        <v>55</v>
      </c>
      <c r="B3817" s="1">
        <v>45817</v>
      </c>
      <c r="C3817" s="1" t="str">
        <f>"WEEK" &amp;" " &amp;  INT((DAY(Stock_Info[[#This Row],[Date]])+WEEKDAY(DATE(YEAR(Stock_Info[[#This Row],[Date]]),MONTH(Stock_Info[[#This Row],[Date]]),1))-1)/7)+1</f>
        <v>WEEK 2</v>
      </c>
      <c r="D3817" s="12">
        <v>1467.45</v>
      </c>
      <c r="E3817" s="12">
        <v>1467.5</v>
      </c>
      <c r="F3817" s="12">
        <v>1434</v>
      </c>
      <c r="G3817" s="12">
        <v>1434.95</v>
      </c>
      <c r="H3817" s="12">
        <v>1438.8272973385385</v>
      </c>
      <c r="I3817">
        <v>583251</v>
      </c>
      <c r="J3817">
        <v>8017</v>
      </c>
      <c r="K3817" s="12">
        <v>839197460</v>
      </c>
      <c r="L3817">
        <v>434290</v>
      </c>
      <c r="M3817">
        <v>74.459999999999994</v>
      </c>
      <c r="N3817">
        <v>33.5</v>
      </c>
      <c r="O3817">
        <v>-32.5</v>
      </c>
      <c r="P3817">
        <f xml:space="preserve"> IF(Stock_Info[[#This Row],[Close Price]] &gt; Stock_Info[[#This Row],[Open Price]], 1, 0)</f>
        <v>0</v>
      </c>
      <c r="Q3817" t="str">
        <f>IF(AND(Stock_Info[[#This Row],[% Deli. Qty to Traded Qty]]&gt;80,Stock_Info[[#This Row],[No. of Trades]]&lt;3000),"Unusual Day","")</f>
        <v/>
      </c>
      <c r="R3817" t="str">
        <f>IF(AND(Stock_Info[[#This Row],[Spread High-Low]] &lt; 10, Stock_Info[[#This Row],[% Deli. Qty to Traded Qty]] &gt; 90), "Good Day", "")</f>
        <v/>
      </c>
    </row>
    <row r="3818" spans="1:18">
      <c r="A3818" t="s">
        <v>55</v>
      </c>
      <c r="B3818" s="1">
        <v>45814</v>
      </c>
      <c r="C3818" s="1" t="str">
        <f>"WEEK" &amp;" " &amp;  INT((DAY(Stock_Info[[#This Row],[Date]])+WEEKDAY(DATE(YEAR(Stock_Info[[#This Row],[Date]]),MONTH(Stock_Info[[#This Row],[Date]]),1))-1)/7)+1</f>
        <v>WEEK 1</v>
      </c>
      <c r="D3818" s="12">
        <v>1447.1</v>
      </c>
      <c r="E3818" s="12">
        <v>1461.95</v>
      </c>
      <c r="F3818" s="12">
        <v>1442.8</v>
      </c>
      <c r="G3818" s="12">
        <v>1459.5</v>
      </c>
      <c r="H3818" s="12">
        <v>1456.8842092930954</v>
      </c>
      <c r="I3818">
        <v>418246</v>
      </c>
      <c r="J3818">
        <v>13000</v>
      </c>
      <c r="K3818" s="12">
        <v>609335993</v>
      </c>
      <c r="L3818">
        <v>160388</v>
      </c>
      <c r="M3818">
        <v>38.35</v>
      </c>
      <c r="N3818">
        <v>19.149999999999999</v>
      </c>
      <c r="O3818">
        <v>12.4</v>
      </c>
      <c r="P3818">
        <f xml:space="preserve"> IF(Stock_Info[[#This Row],[Close Price]] &gt; Stock_Info[[#This Row],[Open Price]], 1, 0)</f>
        <v>1</v>
      </c>
      <c r="Q3818" t="str">
        <f>IF(AND(Stock_Info[[#This Row],[% Deli. Qty to Traded Qty]]&gt;80,Stock_Info[[#This Row],[No. of Trades]]&lt;3000),"Unusual Day","")</f>
        <v/>
      </c>
      <c r="R3818" t="str">
        <f>IF(AND(Stock_Info[[#This Row],[Spread High-Low]] &lt; 10, Stock_Info[[#This Row],[% Deli. Qty to Traded Qty]] &gt; 90), "Good Day", "")</f>
        <v/>
      </c>
    </row>
    <row r="3819" spans="1:18">
      <c r="A3819" t="s">
        <v>55</v>
      </c>
      <c r="B3819" s="1">
        <v>45813</v>
      </c>
      <c r="C3819" s="1" t="str">
        <f>"WEEK" &amp;" " &amp;  INT((DAY(Stock_Info[[#This Row],[Date]])+WEEKDAY(DATE(YEAR(Stock_Info[[#This Row],[Date]]),MONTH(Stock_Info[[#This Row],[Date]]),1))-1)/7)+1</f>
        <v>WEEK 1</v>
      </c>
      <c r="D3819" s="12">
        <v>1430.35</v>
      </c>
      <c r="E3819" s="12">
        <v>1458.5</v>
      </c>
      <c r="F3819" s="12">
        <v>1428</v>
      </c>
      <c r="G3819" s="12">
        <v>1454.75</v>
      </c>
      <c r="H3819" s="12">
        <v>1446.0249990728723</v>
      </c>
      <c r="I3819">
        <v>269650</v>
      </c>
      <c r="J3819">
        <v>7459</v>
      </c>
      <c r="K3819" s="12">
        <v>389920641</v>
      </c>
      <c r="L3819">
        <v>195483</v>
      </c>
      <c r="M3819">
        <v>72.5</v>
      </c>
      <c r="N3819">
        <v>30.5</v>
      </c>
      <c r="O3819">
        <v>24.4</v>
      </c>
      <c r="P3819">
        <f xml:space="preserve"> IF(Stock_Info[[#This Row],[Close Price]] &gt; Stock_Info[[#This Row],[Open Price]], 1, 0)</f>
        <v>1</v>
      </c>
      <c r="Q3819" t="str">
        <f>IF(AND(Stock_Info[[#This Row],[% Deli. Qty to Traded Qty]]&gt;80,Stock_Info[[#This Row],[No. of Trades]]&lt;3000),"Unusual Day","")</f>
        <v/>
      </c>
      <c r="R3819" t="str">
        <f>IF(AND(Stock_Info[[#This Row],[Spread High-Low]] &lt; 10, Stock_Info[[#This Row],[% Deli. Qty to Traded Qty]] &gt; 90), "Good Day", "")</f>
        <v/>
      </c>
    </row>
    <row r="3820" spans="1:18">
      <c r="A3820" t="s">
        <v>55</v>
      </c>
      <c r="B3820" s="1">
        <v>45812</v>
      </c>
      <c r="C3820" s="1" t="str">
        <f>"WEEK" &amp;" " &amp;  INT((DAY(Stock_Info[[#This Row],[Date]])+WEEKDAY(DATE(YEAR(Stock_Info[[#This Row],[Date]]),MONTH(Stock_Info[[#This Row],[Date]]),1))-1)/7)+1</f>
        <v>WEEK 1</v>
      </c>
      <c r="D3820" s="12">
        <v>1441.9</v>
      </c>
      <c r="E3820" s="12">
        <v>1441.9</v>
      </c>
      <c r="F3820" s="12">
        <v>1426</v>
      </c>
      <c r="G3820" s="12">
        <v>1431.1</v>
      </c>
      <c r="H3820" s="12">
        <v>1430.9382953424242</v>
      </c>
      <c r="I3820">
        <v>79054</v>
      </c>
      <c r="J3820">
        <v>4350</v>
      </c>
      <c r="K3820" s="12">
        <v>113121396</v>
      </c>
      <c r="L3820">
        <v>35088</v>
      </c>
      <c r="M3820">
        <v>44.38</v>
      </c>
      <c r="N3820">
        <v>15.9</v>
      </c>
      <c r="O3820">
        <v>-10.8</v>
      </c>
      <c r="P3820">
        <f xml:space="preserve"> IF(Stock_Info[[#This Row],[Close Price]] &gt; Stock_Info[[#This Row],[Open Price]], 1, 0)</f>
        <v>0</v>
      </c>
      <c r="Q3820" t="str">
        <f>IF(AND(Stock_Info[[#This Row],[% Deli. Qty to Traded Qty]]&gt;80,Stock_Info[[#This Row],[No. of Trades]]&lt;3000),"Unusual Day","")</f>
        <v/>
      </c>
      <c r="R3820" t="str">
        <f>IF(AND(Stock_Info[[#This Row],[Spread High-Low]] &lt; 10, Stock_Info[[#This Row],[% Deli. Qty to Traded Qty]] &gt; 90), "Good Day", "")</f>
        <v/>
      </c>
    </row>
    <row r="3821" spans="1:18">
      <c r="A3821" t="s">
        <v>55</v>
      </c>
      <c r="B3821" s="1">
        <v>45811</v>
      </c>
      <c r="C3821" s="1" t="str">
        <f>"WEEK" &amp;" " &amp;  INT((DAY(Stock_Info[[#This Row],[Date]])+WEEKDAY(DATE(YEAR(Stock_Info[[#This Row],[Date]]),MONTH(Stock_Info[[#This Row],[Date]]),1))-1)/7)+1</f>
        <v>WEEK 1</v>
      </c>
      <c r="D3821" s="12">
        <v>1451.35</v>
      </c>
      <c r="E3821" s="12">
        <v>1453.95</v>
      </c>
      <c r="F3821" s="12">
        <v>1431.75</v>
      </c>
      <c r="G3821" s="12">
        <v>1438</v>
      </c>
      <c r="H3821" s="12">
        <v>1437.8684513895744</v>
      </c>
      <c r="I3821">
        <v>1256068</v>
      </c>
      <c r="J3821">
        <v>31785</v>
      </c>
      <c r="K3821" s="12">
        <v>1806060550</v>
      </c>
      <c r="L3821">
        <v>125254</v>
      </c>
      <c r="M3821">
        <v>9.9700000000000006</v>
      </c>
      <c r="N3821">
        <v>22.2</v>
      </c>
      <c r="O3821">
        <v>-13.35</v>
      </c>
      <c r="P3821">
        <f xml:space="preserve"> IF(Stock_Info[[#This Row],[Close Price]] &gt; Stock_Info[[#This Row],[Open Price]], 1, 0)</f>
        <v>0</v>
      </c>
      <c r="Q3821" t="str">
        <f>IF(AND(Stock_Info[[#This Row],[% Deli. Qty to Traded Qty]]&gt;80,Stock_Info[[#This Row],[No. of Trades]]&lt;3000),"Unusual Day","")</f>
        <v/>
      </c>
      <c r="R3821" t="str">
        <f>IF(AND(Stock_Info[[#This Row],[Spread High-Low]] &lt; 10, Stock_Info[[#This Row],[% Deli. Qty to Traded Qty]] &gt; 90), "Good Day", "")</f>
        <v/>
      </c>
    </row>
    <row r="3822" spans="1:18">
      <c r="A3822" t="s">
        <v>55</v>
      </c>
      <c r="B3822" s="1">
        <v>45810</v>
      </c>
      <c r="C3822" s="1" t="str">
        <f>"WEEK" &amp;" " &amp;  INT((DAY(Stock_Info[[#This Row],[Date]])+WEEKDAY(DATE(YEAR(Stock_Info[[#This Row],[Date]]),MONTH(Stock_Info[[#This Row],[Date]]),1))-1)/7)+1</f>
        <v>WEEK 1</v>
      </c>
      <c r="D3822" s="12">
        <v>1442.95</v>
      </c>
      <c r="E3822" s="12">
        <v>1454.85</v>
      </c>
      <c r="F3822" s="12">
        <v>1432.2</v>
      </c>
      <c r="G3822" s="12">
        <v>1451.05</v>
      </c>
      <c r="H3822" s="12">
        <v>1443.4661794080262</v>
      </c>
      <c r="I3822">
        <v>330420</v>
      </c>
      <c r="J3822">
        <v>11629</v>
      </c>
      <c r="K3822" s="12">
        <v>476950095</v>
      </c>
      <c r="L3822">
        <v>140275</v>
      </c>
      <c r="M3822">
        <v>42.45</v>
      </c>
      <c r="N3822">
        <v>22.65</v>
      </c>
      <c r="O3822">
        <v>8.1</v>
      </c>
      <c r="P3822">
        <f xml:space="preserve"> IF(Stock_Info[[#This Row],[Close Price]] &gt; Stock_Info[[#This Row],[Open Price]], 1, 0)</f>
        <v>1</v>
      </c>
      <c r="Q3822" t="str">
        <f>IF(AND(Stock_Info[[#This Row],[% Deli. Qty to Traded Qty]]&gt;80,Stock_Info[[#This Row],[No. of Trades]]&lt;3000),"Unusual Day","")</f>
        <v/>
      </c>
      <c r="R3822" t="str">
        <f>IF(AND(Stock_Info[[#This Row],[Spread High-Low]] &lt; 10, Stock_Info[[#This Row],[% Deli. Qty to Traded Qty]] &gt; 90), "Good Day", "")</f>
        <v/>
      </c>
    </row>
    <row r="3823" spans="1:18">
      <c r="A3823" t="s">
        <v>55</v>
      </c>
      <c r="B3823" s="1">
        <v>45807</v>
      </c>
      <c r="C3823" s="1" t="str">
        <f>"WEEK" &amp;" " &amp;  INT((DAY(Stock_Info[[#This Row],[Date]])+WEEKDAY(DATE(YEAR(Stock_Info[[#This Row],[Date]]),MONTH(Stock_Info[[#This Row],[Date]]),1))-1)/7)+1</f>
        <v>WEEK 5</v>
      </c>
      <c r="D3823" s="12">
        <v>1460.25</v>
      </c>
      <c r="E3823" s="12">
        <v>1461</v>
      </c>
      <c r="F3823" s="12">
        <v>1444.35</v>
      </c>
      <c r="G3823" s="12">
        <v>1445.95</v>
      </c>
      <c r="H3823" s="12">
        <v>1452.2431155201355</v>
      </c>
      <c r="I3823">
        <v>132254</v>
      </c>
      <c r="J3823">
        <v>5282</v>
      </c>
      <c r="K3823" s="12">
        <v>192064961</v>
      </c>
      <c r="L3823">
        <v>70836</v>
      </c>
      <c r="M3823">
        <v>53.56</v>
      </c>
      <c r="N3823">
        <v>16.649999999999999</v>
      </c>
      <c r="O3823">
        <v>-14.3</v>
      </c>
      <c r="P3823">
        <f xml:space="preserve"> IF(Stock_Info[[#This Row],[Close Price]] &gt; Stock_Info[[#This Row],[Open Price]], 1, 0)</f>
        <v>0</v>
      </c>
      <c r="Q3823" t="str">
        <f>IF(AND(Stock_Info[[#This Row],[% Deli. Qty to Traded Qty]]&gt;80,Stock_Info[[#This Row],[No. of Trades]]&lt;3000),"Unusual Day","")</f>
        <v/>
      </c>
      <c r="R3823" t="str">
        <f>IF(AND(Stock_Info[[#This Row],[Spread High-Low]] &lt; 10, Stock_Info[[#This Row],[% Deli. Qty to Traded Qty]] &gt; 90), "Good Day", "")</f>
        <v/>
      </c>
    </row>
    <row r="3824" spans="1:18">
      <c r="A3824" t="s">
        <v>55</v>
      </c>
      <c r="B3824" s="1">
        <v>45806</v>
      </c>
      <c r="C3824" s="1" t="str">
        <f>"WEEK" &amp;" " &amp;  INT((DAY(Stock_Info[[#This Row],[Date]])+WEEKDAY(DATE(YEAR(Stock_Info[[#This Row],[Date]]),MONTH(Stock_Info[[#This Row],[Date]]),1))-1)/7)+1</f>
        <v>WEEK 5</v>
      </c>
      <c r="D3824" s="12">
        <v>1453.85</v>
      </c>
      <c r="E3824" s="12">
        <v>1463</v>
      </c>
      <c r="F3824" s="12">
        <v>1445.05</v>
      </c>
      <c r="G3824" s="12">
        <v>1456.65</v>
      </c>
      <c r="H3824" s="12">
        <v>1449.1827220954608</v>
      </c>
      <c r="I3824">
        <v>107814</v>
      </c>
      <c r="J3824">
        <v>2901</v>
      </c>
      <c r="K3824" s="12">
        <v>156242186</v>
      </c>
      <c r="L3824">
        <v>70374</v>
      </c>
      <c r="M3824">
        <v>65.27</v>
      </c>
      <c r="N3824">
        <v>17.95</v>
      </c>
      <c r="O3824">
        <v>2.8</v>
      </c>
      <c r="P3824">
        <f xml:space="preserve"> IF(Stock_Info[[#This Row],[Close Price]] &gt; Stock_Info[[#This Row],[Open Price]], 1, 0)</f>
        <v>1</v>
      </c>
      <c r="Q3824" t="str">
        <f>IF(AND(Stock_Info[[#This Row],[% Deli. Qty to Traded Qty]]&gt;80,Stock_Info[[#This Row],[No. of Trades]]&lt;3000),"Unusual Day","")</f>
        <v/>
      </c>
      <c r="R3824" t="str">
        <f>IF(AND(Stock_Info[[#This Row],[Spread High-Low]] &lt; 10, Stock_Info[[#This Row],[% Deli. Qty to Traded Qty]] &gt; 90), "Good Day", "")</f>
        <v/>
      </c>
    </row>
    <row r="3825" spans="1:18">
      <c r="A3825" t="s">
        <v>55</v>
      </c>
      <c r="B3825" s="1">
        <v>45805</v>
      </c>
      <c r="C3825" s="1" t="str">
        <f>"WEEK" &amp;" " &amp;  INT((DAY(Stock_Info[[#This Row],[Date]])+WEEKDAY(DATE(YEAR(Stock_Info[[#This Row],[Date]]),MONTH(Stock_Info[[#This Row],[Date]]),1))-1)/7)+1</f>
        <v>WEEK 5</v>
      </c>
      <c r="D3825" s="12">
        <v>1446.4</v>
      </c>
      <c r="E3825" s="12">
        <v>1458.1</v>
      </c>
      <c r="F3825" s="12">
        <v>1443.15</v>
      </c>
      <c r="G3825" s="12">
        <v>1453.75</v>
      </c>
      <c r="H3825" s="12">
        <v>1451.6995310750281</v>
      </c>
      <c r="I3825">
        <v>142880</v>
      </c>
      <c r="J3825">
        <v>5165</v>
      </c>
      <c r="K3825" s="12">
        <v>207418829</v>
      </c>
      <c r="L3825">
        <v>95207</v>
      </c>
      <c r="M3825">
        <v>66.63</v>
      </c>
      <c r="N3825">
        <v>14.95</v>
      </c>
      <c r="O3825">
        <v>7.35</v>
      </c>
      <c r="P3825">
        <f xml:space="preserve"> IF(Stock_Info[[#This Row],[Close Price]] &gt; Stock_Info[[#This Row],[Open Price]], 1, 0)</f>
        <v>1</v>
      </c>
      <c r="Q3825" t="str">
        <f>IF(AND(Stock_Info[[#This Row],[% Deli. Qty to Traded Qty]]&gt;80,Stock_Info[[#This Row],[No. of Trades]]&lt;3000),"Unusual Day","")</f>
        <v/>
      </c>
      <c r="R3825" t="str">
        <f>IF(AND(Stock_Info[[#This Row],[Spread High-Low]] &lt; 10, Stock_Info[[#This Row],[% Deli. Qty to Traded Qty]] &gt; 90), "Good Day", "")</f>
        <v/>
      </c>
    </row>
    <row r="3826" spans="1:18">
      <c r="A3826" t="s">
        <v>55</v>
      </c>
      <c r="B3826" s="1">
        <v>45804</v>
      </c>
      <c r="C3826" s="1" t="str">
        <f>"WEEK" &amp;" " &amp;  INT((DAY(Stock_Info[[#This Row],[Date]])+WEEKDAY(DATE(YEAR(Stock_Info[[#This Row],[Date]]),MONTH(Stock_Info[[#This Row],[Date]]),1))-1)/7)+1</f>
        <v>WEEK 5</v>
      </c>
      <c r="D3826" s="12">
        <v>1451</v>
      </c>
      <c r="E3826" s="12">
        <v>1462.75</v>
      </c>
      <c r="F3826" s="12">
        <v>1435.3</v>
      </c>
      <c r="G3826" s="12">
        <v>1447.05</v>
      </c>
      <c r="H3826" s="12">
        <v>1445.5046443945453</v>
      </c>
      <c r="I3826">
        <v>1176149</v>
      </c>
      <c r="J3826">
        <v>27225</v>
      </c>
      <c r="K3826" s="12">
        <v>1700128842</v>
      </c>
      <c r="L3826">
        <v>259682</v>
      </c>
      <c r="M3826">
        <v>22.08</v>
      </c>
      <c r="N3826">
        <v>27.45</v>
      </c>
      <c r="O3826">
        <v>-3.95</v>
      </c>
      <c r="P3826">
        <f xml:space="preserve"> IF(Stock_Info[[#This Row],[Close Price]] &gt; Stock_Info[[#This Row],[Open Price]], 1, 0)</f>
        <v>0</v>
      </c>
      <c r="Q3826" t="str">
        <f>IF(AND(Stock_Info[[#This Row],[% Deli. Qty to Traded Qty]]&gt;80,Stock_Info[[#This Row],[No. of Trades]]&lt;3000),"Unusual Day","")</f>
        <v/>
      </c>
      <c r="R3826" t="str">
        <f>IF(AND(Stock_Info[[#This Row],[Spread High-Low]] &lt; 10, Stock_Info[[#This Row],[% Deli. Qty to Traded Qty]] &gt; 90), "Good Day", "")</f>
        <v/>
      </c>
    </row>
    <row r="3827" spans="1:18">
      <c r="A3827" t="s">
        <v>55</v>
      </c>
      <c r="B3827" s="1">
        <v>45803</v>
      </c>
      <c r="C3827" s="1" t="str">
        <f>"WEEK" &amp;" " &amp;  INT((DAY(Stock_Info[[#This Row],[Date]])+WEEKDAY(DATE(YEAR(Stock_Info[[#This Row],[Date]]),MONTH(Stock_Info[[#This Row],[Date]]),1))-1)/7)+1</f>
        <v>WEEK 5</v>
      </c>
      <c r="D3827" s="12">
        <v>1453.05</v>
      </c>
      <c r="E3827" s="12">
        <v>1471.1</v>
      </c>
      <c r="F3827" s="12">
        <v>1453.05</v>
      </c>
      <c r="G3827" s="12">
        <v>1460.5</v>
      </c>
      <c r="H3827" s="12">
        <v>1460.2380198554406</v>
      </c>
      <c r="I3827">
        <v>325956</v>
      </c>
      <c r="J3827">
        <v>10161</v>
      </c>
      <c r="K3827" s="12">
        <v>475973344</v>
      </c>
      <c r="L3827">
        <v>173395</v>
      </c>
      <c r="M3827">
        <v>53.2</v>
      </c>
      <c r="N3827">
        <v>18.05</v>
      </c>
      <c r="O3827">
        <v>7.45</v>
      </c>
      <c r="P3827">
        <f xml:space="preserve"> IF(Stock_Info[[#This Row],[Close Price]] &gt; Stock_Info[[#This Row],[Open Price]], 1, 0)</f>
        <v>1</v>
      </c>
      <c r="Q3827" t="str">
        <f>IF(AND(Stock_Info[[#This Row],[% Deli. Qty to Traded Qty]]&gt;80,Stock_Info[[#This Row],[No. of Trades]]&lt;3000),"Unusual Day","")</f>
        <v/>
      </c>
      <c r="R3827" t="str">
        <f>IF(AND(Stock_Info[[#This Row],[Spread High-Low]] &lt; 10, Stock_Info[[#This Row],[% Deli. Qty to Traded Qty]] &gt; 90), "Good Day", "")</f>
        <v/>
      </c>
    </row>
    <row r="3828" spans="1:18">
      <c r="A3828" t="s">
        <v>55</v>
      </c>
      <c r="B3828" s="1">
        <v>45800</v>
      </c>
      <c r="C3828" s="1" t="str">
        <f>"WEEK" &amp;" " &amp;  INT((DAY(Stock_Info[[#This Row],[Date]])+WEEKDAY(DATE(YEAR(Stock_Info[[#This Row],[Date]]),MONTH(Stock_Info[[#This Row],[Date]]),1))-1)/7)+1</f>
        <v>WEEK 4</v>
      </c>
      <c r="D3828" s="12">
        <v>1440.55</v>
      </c>
      <c r="E3828" s="12">
        <v>1451.15</v>
      </c>
      <c r="F3828" s="12">
        <v>1435</v>
      </c>
      <c r="G3828" s="12">
        <v>1449.9</v>
      </c>
      <c r="H3828" s="12">
        <v>1446.7950531528334</v>
      </c>
      <c r="I3828">
        <v>118338</v>
      </c>
      <c r="J3828">
        <v>3429</v>
      </c>
      <c r="K3828" s="12">
        <v>171210833</v>
      </c>
      <c r="L3828">
        <v>74525</v>
      </c>
      <c r="M3828">
        <v>62.98</v>
      </c>
      <c r="N3828">
        <v>16.149999999999999</v>
      </c>
      <c r="O3828">
        <v>9.35</v>
      </c>
      <c r="P3828">
        <f xml:space="preserve"> IF(Stock_Info[[#This Row],[Close Price]] &gt; Stock_Info[[#This Row],[Open Price]], 1, 0)</f>
        <v>1</v>
      </c>
      <c r="Q3828" t="str">
        <f>IF(AND(Stock_Info[[#This Row],[% Deli. Qty to Traded Qty]]&gt;80,Stock_Info[[#This Row],[No. of Trades]]&lt;3000),"Unusual Day","")</f>
        <v/>
      </c>
      <c r="R3828" t="str">
        <f>IF(AND(Stock_Info[[#This Row],[Spread High-Low]] &lt; 10, Stock_Info[[#This Row],[% Deli. Qty to Traded Qty]] &gt; 90), "Good Day", "")</f>
        <v/>
      </c>
    </row>
    <row r="3829" spans="1:18">
      <c r="A3829" t="s">
        <v>55</v>
      </c>
      <c r="B3829" s="1">
        <v>45799</v>
      </c>
      <c r="C3829" s="1" t="str">
        <f>"WEEK" &amp;" " &amp;  INT((DAY(Stock_Info[[#This Row],[Date]])+WEEKDAY(DATE(YEAR(Stock_Info[[#This Row],[Date]]),MONTH(Stock_Info[[#This Row],[Date]]),1))-1)/7)+1</f>
        <v>WEEK 4</v>
      </c>
      <c r="D3829" s="12">
        <v>1438.35</v>
      </c>
      <c r="E3829" s="12">
        <v>1444.95</v>
      </c>
      <c r="F3829" s="12">
        <v>1428</v>
      </c>
      <c r="G3829" s="12">
        <v>1442</v>
      </c>
      <c r="H3829" s="12">
        <v>1433.563615134236</v>
      </c>
      <c r="I3829">
        <v>125041</v>
      </c>
      <c r="J3829">
        <v>5663</v>
      </c>
      <c r="K3829" s="12">
        <v>179254228</v>
      </c>
      <c r="L3829">
        <v>41671</v>
      </c>
      <c r="M3829">
        <v>33.33</v>
      </c>
      <c r="N3829">
        <v>16.95</v>
      </c>
      <c r="O3829">
        <v>3.65</v>
      </c>
      <c r="P3829">
        <f xml:space="preserve"> IF(Stock_Info[[#This Row],[Close Price]] &gt; Stock_Info[[#This Row],[Open Price]], 1, 0)</f>
        <v>1</v>
      </c>
      <c r="Q3829" t="str">
        <f>IF(AND(Stock_Info[[#This Row],[% Deli. Qty to Traded Qty]]&gt;80,Stock_Info[[#This Row],[No. of Trades]]&lt;3000),"Unusual Day","")</f>
        <v/>
      </c>
      <c r="R3829" t="str">
        <f>IF(AND(Stock_Info[[#This Row],[Spread High-Low]] &lt; 10, Stock_Info[[#This Row],[% Deli. Qty to Traded Qty]] &gt; 90), "Good Day", "")</f>
        <v/>
      </c>
    </row>
    <row r="3830" spans="1:18">
      <c r="A3830" t="s">
        <v>55</v>
      </c>
      <c r="B3830" s="1">
        <v>45798</v>
      </c>
      <c r="C3830" s="1" t="str">
        <f>"WEEK" &amp;" " &amp;  INT((DAY(Stock_Info[[#This Row],[Date]])+WEEKDAY(DATE(YEAR(Stock_Info[[#This Row],[Date]]),MONTH(Stock_Info[[#This Row],[Date]]),1))-1)/7)+1</f>
        <v>WEEK 4</v>
      </c>
      <c r="D3830" s="12">
        <v>1440.4</v>
      </c>
      <c r="E3830" s="12">
        <v>1451.6</v>
      </c>
      <c r="F3830" s="12">
        <v>1438.5</v>
      </c>
      <c r="G3830" s="12">
        <v>1444.95</v>
      </c>
      <c r="H3830" s="12">
        <v>1443.3336098289305</v>
      </c>
      <c r="I3830">
        <v>102473</v>
      </c>
      <c r="J3830">
        <v>3868</v>
      </c>
      <c r="K3830" s="12">
        <v>147902725</v>
      </c>
      <c r="L3830">
        <v>42442</v>
      </c>
      <c r="M3830">
        <v>41.42</v>
      </c>
      <c r="N3830">
        <v>13.1</v>
      </c>
      <c r="O3830">
        <v>4.55</v>
      </c>
      <c r="P3830">
        <f xml:space="preserve"> IF(Stock_Info[[#This Row],[Close Price]] &gt; Stock_Info[[#This Row],[Open Price]], 1, 0)</f>
        <v>1</v>
      </c>
      <c r="Q3830" t="str">
        <f>IF(AND(Stock_Info[[#This Row],[% Deli. Qty to Traded Qty]]&gt;80,Stock_Info[[#This Row],[No. of Trades]]&lt;3000),"Unusual Day","")</f>
        <v/>
      </c>
      <c r="R3830" t="str">
        <f>IF(AND(Stock_Info[[#This Row],[Spread High-Low]] &lt; 10, Stock_Info[[#This Row],[% Deli. Qty to Traded Qty]] &gt; 90), "Good Day", "")</f>
        <v/>
      </c>
    </row>
    <row r="3831" spans="1:18">
      <c r="A3831" t="s">
        <v>55</v>
      </c>
      <c r="B3831" s="1">
        <v>45797</v>
      </c>
      <c r="C3831" s="1" t="str">
        <f>"WEEK" &amp;" " &amp;  INT((DAY(Stock_Info[[#This Row],[Date]])+WEEKDAY(DATE(YEAR(Stock_Info[[#This Row],[Date]]),MONTH(Stock_Info[[#This Row],[Date]]),1))-1)/7)+1</f>
        <v>WEEK 4</v>
      </c>
      <c r="D3831" s="12">
        <v>1451.95</v>
      </c>
      <c r="E3831" s="12">
        <v>1458</v>
      </c>
      <c r="F3831" s="12">
        <v>1435.4</v>
      </c>
      <c r="G3831" s="12">
        <v>1437.55</v>
      </c>
      <c r="H3831" s="12">
        <v>1439.2788021386236</v>
      </c>
      <c r="I3831">
        <v>413537</v>
      </c>
      <c r="J3831">
        <v>10066</v>
      </c>
      <c r="K3831" s="12">
        <v>595195038</v>
      </c>
      <c r="L3831">
        <v>158970</v>
      </c>
      <c r="M3831">
        <v>38.44</v>
      </c>
      <c r="N3831">
        <v>22.6</v>
      </c>
      <c r="O3831">
        <v>-14.4</v>
      </c>
      <c r="P3831">
        <f xml:space="preserve"> IF(Stock_Info[[#This Row],[Close Price]] &gt; Stock_Info[[#This Row],[Open Price]], 1, 0)</f>
        <v>0</v>
      </c>
      <c r="Q3831" t="str">
        <f>IF(AND(Stock_Info[[#This Row],[% Deli. Qty to Traded Qty]]&gt;80,Stock_Info[[#This Row],[No. of Trades]]&lt;3000),"Unusual Day","")</f>
        <v/>
      </c>
      <c r="R3831" t="str">
        <f>IF(AND(Stock_Info[[#This Row],[Spread High-Low]] &lt; 10, Stock_Info[[#This Row],[% Deli. Qty to Traded Qty]] &gt; 90), "Good Day", "")</f>
        <v/>
      </c>
    </row>
    <row r="3832" spans="1:18">
      <c r="A3832" t="s">
        <v>55</v>
      </c>
      <c r="B3832" s="1">
        <v>45796</v>
      </c>
      <c r="C3832" s="1" t="str">
        <f>"WEEK" &amp;" " &amp;  INT((DAY(Stock_Info[[#This Row],[Date]])+WEEKDAY(DATE(YEAR(Stock_Info[[#This Row],[Date]]),MONTH(Stock_Info[[#This Row],[Date]]),1))-1)/7)+1</f>
        <v>WEEK 4</v>
      </c>
      <c r="D3832" s="12">
        <v>1451.95</v>
      </c>
      <c r="E3832" s="12">
        <v>1459.7</v>
      </c>
      <c r="F3832" s="12">
        <v>1444</v>
      </c>
      <c r="G3832" s="12">
        <v>1448.85</v>
      </c>
      <c r="H3832" s="12">
        <v>1454.6202275513594</v>
      </c>
      <c r="I3832">
        <v>436385</v>
      </c>
      <c r="J3832">
        <v>8125</v>
      </c>
      <c r="K3832" s="12">
        <v>634774448</v>
      </c>
      <c r="L3832">
        <v>208146</v>
      </c>
      <c r="M3832">
        <v>47.7</v>
      </c>
      <c r="N3832">
        <v>15.7</v>
      </c>
      <c r="O3832">
        <v>-3.1</v>
      </c>
      <c r="P3832">
        <f xml:space="preserve"> IF(Stock_Info[[#This Row],[Close Price]] &gt; Stock_Info[[#This Row],[Open Price]], 1, 0)</f>
        <v>0</v>
      </c>
      <c r="Q3832" t="str">
        <f>IF(AND(Stock_Info[[#This Row],[% Deli. Qty to Traded Qty]]&gt;80,Stock_Info[[#This Row],[No. of Trades]]&lt;3000),"Unusual Day","")</f>
        <v/>
      </c>
      <c r="R3832" t="str">
        <f>IF(AND(Stock_Info[[#This Row],[Spread High-Low]] &lt; 10, Stock_Info[[#This Row],[% Deli. Qty to Traded Qty]] &gt; 90), "Good Day", "")</f>
        <v/>
      </c>
    </row>
    <row r="3833" spans="1:18">
      <c r="A3833" t="s">
        <v>55</v>
      </c>
      <c r="B3833" s="1">
        <v>45793</v>
      </c>
      <c r="C3833" s="1" t="str">
        <f>"WEEK" &amp;" " &amp;  INT((DAY(Stock_Info[[#This Row],[Date]])+WEEKDAY(DATE(YEAR(Stock_Info[[#This Row],[Date]]),MONTH(Stock_Info[[#This Row],[Date]]),1))-1)/7)+1</f>
        <v>WEEK 3</v>
      </c>
      <c r="D3833" s="12">
        <v>1452.3</v>
      </c>
      <c r="E3833" s="12">
        <v>1458.55</v>
      </c>
      <c r="F3833" s="12">
        <v>1446.9</v>
      </c>
      <c r="G3833" s="12">
        <v>1453.65</v>
      </c>
      <c r="H3833" s="12">
        <v>1454.0799126279392</v>
      </c>
      <c r="I3833">
        <v>926612</v>
      </c>
      <c r="J3833">
        <v>8436</v>
      </c>
      <c r="K3833" s="12">
        <v>1347367896</v>
      </c>
      <c r="L3833">
        <v>815486</v>
      </c>
      <c r="M3833">
        <v>88.01</v>
      </c>
      <c r="N3833">
        <v>11.65</v>
      </c>
      <c r="O3833">
        <v>1.35</v>
      </c>
      <c r="P3833">
        <f xml:space="preserve"> IF(Stock_Info[[#This Row],[Close Price]] &gt; Stock_Info[[#This Row],[Open Price]], 1, 0)</f>
        <v>1</v>
      </c>
      <c r="Q3833" t="str">
        <f>IF(AND(Stock_Info[[#This Row],[% Deli. Qty to Traded Qty]]&gt;80,Stock_Info[[#This Row],[No. of Trades]]&lt;3000),"Unusual Day","")</f>
        <v/>
      </c>
      <c r="R3833" t="str">
        <f>IF(AND(Stock_Info[[#This Row],[Spread High-Low]] &lt; 10, Stock_Info[[#This Row],[% Deli. Qty to Traded Qty]] &gt; 90), "Good Day", "")</f>
        <v/>
      </c>
    </row>
    <row r="3834" spans="1:18">
      <c r="A3834" t="s">
        <v>55</v>
      </c>
      <c r="B3834" s="1">
        <v>45792</v>
      </c>
      <c r="C3834" s="1" t="str">
        <f>"WEEK" &amp;" " &amp;  INT((DAY(Stock_Info[[#This Row],[Date]])+WEEKDAY(DATE(YEAR(Stock_Info[[#This Row],[Date]]),MONTH(Stock_Info[[#This Row],[Date]]),1))-1)/7)+1</f>
        <v>WEEK 3</v>
      </c>
      <c r="D3834" s="12">
        <v>1426</v>
      </c>
      <c r="E3834" s="12">
        <v>1456</v>
      </c>
      <c r="F3834" s="12">
        <v>1416</v>
      </c>
      <c r="G3834" s="12">
        <v>1450.85</v>
      </c>
      <c r="H3834" s="12">
        <v>1442.348786601123</v>
      </c>
      <c r="I3834">
        <v>154401</v>
      </c>
      <c r="J3834">
        <v>4937</v>
      </c>
      <c r="K3834" s="12">
        <v>222700095</v>
      </c>
      <c r="L3834">
        <v>101834</v>
      </c>
      <c r="M3834">
        <v>65.95</v>
      </c>
      <c r="N3834">
        <v>40</v>
      </c>
      <c r="O3834">
        <v>24.85</v>
      </c>
      <c r="P3834">
        <f xml:space="preserve"> IF(Stock_Info[[#This Row],[Close Price]] &gt; Stock_Info[[#This Row],[Open Price]], 1, 0)</f>
        <v>1</v>
      </c>
      <c r="Q3834" t="str">
        <f>IF(AND(Stock_Info[[#This Row],[% Deli. Qty to Traded Qty]]&gt;80,Stock_Info[[#This Row],[No. of Trades]]&lt;3000),"Unusual Day","")</f>
        <v/>
      </c>
      <c r="R3834" t="str">
        <f>IF(AND(Stock_Info[[#This Row],[Spread High-Low]] &lt; 10, Stock_Info[[#This Row],[% Deli. Qty to Traded Qty]] &gt; 90), "Good Day", "")</f>
        <v/>
      </c>
    </row>
    <row r="3835" spans="1:18">
      <c r="A3835" t="s">
        <v>55</v>
      </c>
      <c r="B3835" s="1">
        <v>45791</v>
      </c>
      <c r="C3835" s="1" t="str">
        <f>"WEEK" &amp;" " &amp;  INT((DAY(Stock_Info[[#This Row],[Date]])+WEEKDAY(DATE(YEAR(Stock_Info[[#This Row],[Date]]),MONTH(Stock_Info[[#This Row],[Date]]),1))-1)/7)+1</f>
        <v>WEEK 3</v>
      </c>
      <c r="D3835" s="12">
        <v>1431</v>
      </c>
      <c r="E3835" s="12">
        <v>1439.7</v>
      </c>
      <c r="F3835" s="12">
        <v>1417.2</v>
      </c>
      <c r="G3835" s="12">
        <v>1424.95</v>
      </c>
      <c r="H3835" s="12">
        <v>1427.6527476417414</v>
      </c>
      <c r="I3835">
        <v>152549</v>
      </c>
      <c r="J3835">
        <v>5377</v>
      </c>
      <c r="K3835" s="12">
        <v>217786999</v>
      </c>
      <c r="L3835">
        <v>81784</v>
      </c>
      <c r="M3835">
        <v>53.61</v>
      </c>
      <c r="N3835">
        <v>22.5</v>
      </c>
      <c r="O3835">
        <v>-6.05</v>
      </c>
      <c r="P3835">
        <f xml:space="preserve"> IF(Stock_Info[[#This Row],[Close Price]] &gt; Stock_Info[[#This Row],[Open Price]], 1, 0)</f>
        <v>0</v>
      </c>
      <c r="Q3835" t="str">
        <f>IF(AND(Stock_Info[[#This Row],[% Deli. Qty to Traded Qty]]&gt;80,Stock_Info[[#This Row],[No. of Trades]]&lt;3000),"Unusual Day","")</f>
        <v/>
      </c>
      <c r="R3835" t="str">
        <f>IF(AND(Stock_Info[[#This Row],[Spread High-Low]] &lt; 10, Stock_Info[[#This Row],[% Deli. Qty to Traded Qty]] &gt; 90), "Good Day", "")</f>
        <v/>
      </c>
    </row>
    <row r="3836" spans="1:18">
      <c r="A3836" t="s">
        <v>55</v>
      </c>
      <c r="B3836" s="1">
        <v>45790</v>
      </c>
      <c r="C3836" s="1" t="str">
        <f>"WEEK" &amp;" " &amp;  INT((DAY(Stock_Info[[#This Row],[Date]])+WEEKDAY(DATE(YEAR(Stock_Info[[#This Row],[Date]]),MONTH(Stock_Info[[#This Row],[Date]]),1))-1)/7)+1</f>
        <v>WEEK 3</v>
      </c>
      <c r="D3836" s="12">
        <v>1441.95</v>
      </c>
      <c r="E3836" s="12">
        <v>1447.6</v>
      </c>
      <c r="F3836" s="12">
        <v>1427.05</v>
      </c>
      <c r="G3836" s="12">
        <v>1431.1</v>
      </c>
      <c r="H3836" s="12">
        <v>1432.1030400206994</v>
      </c>
      <c r="I3836">
        <v>510161</v>
      </c>
      <c r="J3836">
        <v>14773</v>
      </c>
      <c r="K3836" s="12">
        <v>730603119</v>
      </c>
      <c r="L3836">
        <v>246748</v>
      </c>
      <c r="M3836">
        <v>48.37</v>
      </c>
      <c r="N3836">
        <v>20.55</v>
      </c>
      <c r="O3836">
        <v>-10.85</v>
      </c>
      <c r="P3836">
        <f xml:space="preserve"> IF(Stock_Info[[#This Row],[Close Price]] &gt; Stock_Info[[#This Row],[Open Price]], 1, 0)</f>
        <v>0</v>
      </c>
      <c r="Q3836" t="str">
        <f>IF(AND(Stock_Info[[#This Row],[% Deli. Qty to Traded Qty]]&gt;80,Stock_Info[[#This Row],[No. of Trades]]&lt;3000),"Unusual Day","")</f>
        <v/>
      </c>
      <c r="R3836" t="str">
        <f>IF(AND(Stock_Info[[#This Row],[Spread High-Low]] &lt; 10, Stock_Info[[#This Row],[% Deli. Qty to Traded Qty]] &gt; 90), "Good Day", "")</f>
        <v/>
      </c>
    </row>
    <row r="3837" spans="1:18">
      <c r="A3837" t="s">
        <v>55</v>
      </c>
      <c r="B3837" s="1">
        <v>45789</v>
      </c>
      <c r="C3837" s="1" t="str">
        <f>"WEEK" &amp;" " &amp;  INT((DAY(Stock_Info[[#This Row],[Date]])+WEEKDAY(DATE(YEAR(Stock_Info[[#This Row],[Date]]),MONTH(Stock_Info[[#This Row],[Date]]),1))-1)/7)+1</f>
        <v>WEEK 3</v>
      </c>
      <c r="D3837" s="12">
        <v>1418.95</v>
      </c>
      <c r="E3837" s="12">
        <v>1452.6</v>
      </c>
      <c r="F3837" s="12">
        <v>1403.05</v>
      </c>
      <c r="G3837" s="12">
        <v>1449.7</v>
      </c>
      <c r="H3837" s="12">
        <v>1436.0623768321873</v>
      </c>
      <c r="I3837">
        <v>118233</v>
      </c>
      <c r="J3837">
        <v>4654</v>
      </c>
      <c r="K3837" s="12">
        <v>169789963</v>
      </c>
      <c r="L3837">
        <v>71002</v>
      </c>
      <c r="M3837">
        <v>60.05</v>
      </c>
      <c r="N3837">
        <v>49.55</v>
      </c>
      <c r="O3837">
        <v>30.75</v>
      </c>
      <c r="P3837">
        <f xml:space="preserve"> IF(Stock_Info[[#This Row],[Close Price]] &gt; Stock_Info[[#This Row],[Open Price]], 1, 0)</f>
        <v>1</v>
      </c>
      <c r="Q3837" t="str">
        <f>IF(AND(Stock_Info[[#This Row],[% Deli. Qty to Traded Qty]]&gt;80,Stock_Info[[#This Row],[No. of Trades]]&lt;3000),"Unusual Day","")</f>
        <v/>
      </c>
      <c r="R3837" t="str">
        <f>IF(AND(Stock_Info[[#This Row],[Spread High-Low]] &lt; 10, Stock_Info[[#This Row],[% Deli. Qty to Traded Qty]] &gt; 90), "Good Day", "")</f>
        <v/>
      </c>
    </row>
    <row r="3838" spans="1:18">
      <c r="A3838" t="s">
        <v>55</v>
      </c>
      <c r="B3838" s="1">
        <v>45786</v>
      </c>
      <c r="C3838" s="1" t="str">
        <f>"WEEK" &amp;" " &amp;  INT((DAY(Stock_Info[[#This Row],[Date]])+WEEKDAY(DATE(YEAR(Stock_Info[[#This Row],[Date]]),MONTH(Stock_Info[[#This Row],[Date]]),1))-1)/7)+1</f>
        <v>WEEK 2</v>
      </c>
      <c r="D3838" s="12">
        <v>1412.1</v>
      </c>
      <c r="E3838" s="12">
        <v>1420.55</v>
      </c>
      <c r="F3838" s="12">
        <v>1386.8</v>
      </c>
      <c r="G3838" s="12">
        <v>1388.7</v>
      </c>
      <c r="H3838" s="12">
        <v>1397.2579023689225</v>
      </c>
      <c r="I3838">
        <v>153783</v>
      </c>
      <c r="J3838">
        <v>7138</v>
      </c>
      <c r="K3838" s="12">
        <v>214874512</v>
      </c>
      <c r="L3838">
        <v>71637</v>
      </c>
      <c r="M3838">
        <v>46.58</v>
      </c>
      <c r="N3838">
        <v>33.75</v>
      </c>
      <c r="O3838">
        <v>-23.4</v>
      </c>
      <c r="P3838">
        <f xml:space="preserve"> IF(Stock_Info[[#This Row],[Close Price]] &gt; Stock_Info[[#This Row],[Open Price]], 1, 0)</f>
        <v>0</v>
      </c>
      <c r="Q3838" t="str">
        <f>IF(AND(Stock_Info[[#This Row],[% Deli. Qty to Traded Qty]]&gt;80,Stock_Info[[#This Row],[No. of Trades]]&lt;3000),"Unusual Day","")</f>
        <v/>
      </c>
      <c r="R3838" t="str">
        <f>IF(AND(Stock_Info[[#This Row],[Spread High-Low]] &lt; 10, Stock_Info[[#This Row],[% Deli. Qty to Traded Qty]] &gt; 90), "Good Day", "")</f>
        <v/>
      </c>
    </row>
    <row r="3839" spans="1:18">
      <c r="A3839" t="s">
        <v>55</v>
      </c>
      <c r="B3839" s="1">
        <v>45785</v>
      </c>
      <c r="C3839" s="1" t="str">
        <f>"WEEK" &amp;" " &amp;  INT((DAY(Stock_Info[[#This Row],[Date]])+WEEKDAY(DATE(YEAR(Stock_Info[[#This Row],[Date]]),MONTH(Stock_Info[[#This Row],[Date]]),1))-1)/7)+1</f>
        <v>WEEK 2</v>
      </c>
      <c r="D3839" s="12">
        <v>1440</v>
      </c>
      <c r="E3839" s="12">
        <v>1448.5</v>
      </c>
      <c r="F3839" s="12">
        <v>1426.2</v>
      </c>
      <c r="G3839" s="12">
        <v>1433.95</v>
      </c>
      <c r="H3839" s="12">
        <v>1440.8144792070154</v>
      </c>
      <c r="I3839">
        <v>157481</v>
      </c>
      <c r="J3839">
        <v>4591</v>
      </c>
      <c r="K3839" s="12">
        <v>226900905</v>
      </c>
      <c r="L3839">
        <v>120575</v>
      </c>
      <c r="M3839">
        <v>76.56</v>
      </c>
      <c r="N3839">
        <v>22.3</v>
      </c>
      <c r="O3839">
        <v>-6.05</v>
      </c>
      <c r="P3839">
        <f xml:space="preserve"> IF(Stock_Info[[#This Row],[Close Price]] &gt; Stock_Info[[#This Row],[Open Price]], 1, 0)</f>
        <v>0</v>
      </c>
      <c r="Q3839" t="str">
        <f>IF(AND(Stock_Info[[#This Row],[% Deli. Qty to Traded Qty]]&gt;80,Stock_Info[[#This Row],[No. of Trades]]&lt;3000),"Unusual Day","")</f>
        <v/>
      </c>
      <c r="R3839" t="str">
        <f>IF(AND(Stock_Info[[#This Row],[Spread High-Low]] &lt; 10, Stock_Info[[#This Row],[% Deli. Qty to Traded Qty]] &gt; 90), "Good Day", "")</f>
        <v/>
      </c>
    </row>
    <row r="3840" spans="1:18">
      <c r="A3840" t="s">
        <v>55</v>
      </c>
      <c r="B3840" s="1">
        <v>45784</v>
      </c>
      <c r="C3840" s="1" t="str">
        <f>"WEEK" &amp;" " &amp;  INT((DAY(Stock_Info[[#This Row],[Date]])+WEEKDAY(DATE(YEAR(Stock_Info[[#This Row],[Date]]),MONTH(Stock_Info[[#This Row],[Date]]),1))-1)/7)+1</f>
        <v>WEEK 2</v>
      </c>
      <c r="D3840" s="12">
        <v>1422.05</v>
      </c>
      <c r="E3840" s="12">
        <v>1442</v>
      </c>
      <c r="F3840" s="12">
        <v>1420.7</v>
      </c>
      <c r="G3840" s="12">
        <v>1435.35</v>
      </c>
      <c r="H3840" s="12">
        <v>1430.1184558666173</v>
      </c>
      <c r="I3840">
        <v>205604</v>
      </c>
      <c r="J3840">
        <v>6971</v>
      </c>
      <c r="K3840" s="12">
        <v>294038075</v>
      </c>
      <c r="L3840">
        <v>135485</v>
      </c>
      <c r="M3840">
        <v>65.900000000000006</v>
      </c>
      <c r="N3840">
        <v>21.3</v>
      </c>
      <c r="O3840">
        <v>13.3</v>
      </c>
      <c r="P3840">
        <f xml:space="preserve"> IF(Stock_Info[[#This Row],[Close Price]] &gt; Stock_Info[[#This Row],[Open Price]], 1, 0)</f>
        <v>1</v>
      </c>
      <c r="Q3840" t="str">
        <f>IF(AND(Stock_Info[[#This Row],[% Deli. Qty to Traded Qty]]&gt;80,Stock_Info[[#This Row],[No. of Trades]]&lt;3000),"Unusual Day","")</f>
        <v/>
      </c>
      <c r="R3840" t="str">
        <f>IF(AND(Stock_Info[[#This Row],[Spread High-Low]] &lt; 10, Stock_Info[[#This Row],[% Deli. Qty to Traded Qty]] &gt; 90), "Good Day", "")</f>
        <v/>
      </c>
    </row>
    <row r="3841" spans="1:18">
      <c r="A3841" t="s">
        <v>55</v>
      </c>
      <c r="B3841" s="1">
        <v>45783</v>
      </c>
      <c r="C3841" s="1" t="str">
        <f>"WEEK" &amp;" " &amp;  INT((DAY(Stock_Info[[#This Row],[Date]])+WEEKDAY(DATE(YEAR(Stock_Info[[#This Row],[Date]]),MONTH(Stock_Info[[#This Row],[Date]]),1))-1)/7)+1</f>
        <v>WEEK 2</v>
      </c>
      <c r="D3841" s="12">
        <v>1427</v>
      </c>
      <c r="E3841" s="12">
        <v>1433.25</v>
      </c>
      <c r="F3841" s="12">
        <v>1420.6</v>
      </c>
      <c r="G3841" s="12">
        <v>1431.65</v>
      </c>
      <c r="H3841" s="12">
        <v>1426.8507690972599</v>
      </c>
      <c r="I3841">
        <v>184372</v>
      </c>
      <c r="J3841">
        <v>8781</v>
      </c>
      <c r="K3841" s="12">
        <v>263071330</v>
      </c>
      <c r="L3841">
        <v>118773</v>
      </c>
      <c r="M3841">
        <v>64.42</v>
      </c>
      <c r="N3841">
        <v>12.65</v>
      </c>
      <c r="O3841">
        <v>4.6500000000000004</v>
      </c>
      <c r="P3841">
        <f xml:space="preserve"> IF(Stock_Info[[#This Row],[Close Price]] &gt; Stock_Info[[#This Row],[Open Price]], 1, 0)</f>
        <v>1</v>
      </c>
      <c r="Q3841" t="str">
        <f>IF(AND(Stock_Info[[#This Row],[% Deli. Qty to Traded Qty]]&gt;80,Stock_Info[[#This Row],[No. of Trades]]&lt;3000),"Unusual Day","")</f>
        <v/>
      </c>
      <c r="R3841" t="str">
        <f>IF(AND(Stock_Info[[#This Row],[Spread High-Low]] &lt; 10, Stock_Info[[#This Row],[% Deli. Qty to Traded Qty]] &gt; 90), "Good Day", "")</f>
        <v/>
      </c>
    </row>
    <row r="3842" spans="1:18">
      <c r="A3842" t="s">
        <v>55</v>
      </c>
      <c r="B3842" s="1">
        <v>45782</v>
      </c>
      <c r="C3842" s="1" t="str">
        <f>"WEEK" &amp;" " &amp;  INT((DAY(Stock_Info[[#This Row],[Date]])+WEEKDAY(DATE(YEAR(Stock_Info[[#This Row],[Date]]),MONTH(Stock_Info[[#This Row],[Date]]),1))-1)/7)+1</f>
        <v>WEEK 2</v>
      </c>
      <c r="D3842" s="12">
        <v>1437.1</v>
      </c>
      <c r="E3842" s="12">
        <v>1446.2</v>
      </c>
      <c r="F3842" s="12">
        <v>1426.4</v>
      </c>
      <c r="G3842" s="12">
        <v>1428.75</v>
      </c>
      <c r="H3842" s="12">
        <v>1430.7315240117878</v>
      </c>
      <c r="I3842">
        <v>121482</v>
      </c>
      <c r="J3842">
        <v>5728</v>
      </c>
      <c r="K3842" s="12">
        <v>173808127</v>
      </c>
      <c r="L3842">
        <v>90538</v>
      </c>
      <c r="M3842">
        <v>74.53</v>
      </c>
      <c r="N3842">
        <v>19.8</v>
      </c>
      <c r="O3842">
        <v>-8.35</v>
      </c>
      <c r="P3842">
        <f xml:space="preserve"> IF(Stock_Info[[#This Row],[Close Price]] &gt; Stock_Info[[#This Row],[Open Price]], 1, 0)</f>
        <v>0</v>
      </c>
      <c r="Q3842" t="str">
        <f>IF(AND(Stock_Info[[#This Row],[% Deli. Qty to Traded Qty]]&gt;80,Stock_Info[[#This Row],[No. of Trades]]&lt;3000),"Unusual Day","")</f>
        <v/>
      </c>
      <c r="R3842" t="str">
        <f>IF(AND(Stock_Info[[#This Row],[Spread High-Low]] &lt; 10, Stock_Info[[#This Row],[% Deli. Qty to Traded Qty]] &gt; 90), "Good Day", "")</f>
        <v/>
      </c>
    </row>
    <row r="3843" spans="1:18">
      <c r="A3843" t="s">
        <v>55</v>
      </c>
      <c r="B3843" s="1">
        <v>45779</v>
      </c>
      <c r="C3843" s="1" t="str">
        <f>"WEEK" &amp;" " &amp;  INT((DAY(Stock_Info[[#This Row],[Date]])+WEEKDAY(DATE(YEAR(Stock_Info[[#This Row],[Date]]),MONTH(Stock_Info[[#This Row],[Date]]),1))-1)/7)+1</f>
        <v>WEEK 1</v>
      </c>
      <c r="D3843" s="12">
        <v>1426.4</v>
      </c>
      <c r="E3843" s="12">
        <v>1446.25</v>
      </c>
      <c r="F3843" s="12">
        <v>1425.55</v>
      </c>
      <c r="G3843" s="12">
        <v>1431.75</v>
      </c>
      <c r="H3843" s="12">
        <v>1437.5732662931321</v>
      </c>
      <c r="I3843">
        <v>537389</v>
      </c>
      <c r="J3843">
        <v>8116</v>
      </c>
      <c r="K3843" s="12">
        <v>772536060</v>
      </c>
      <c r="L3843">
        <v>463868</v>
      </c>
      <c r="M3843">
        <v>86.32</v>
      </c>
      <c r="N3843">
        <v>20.7</v>
      </c>
      <c r="O3843">
        <v>5.35</v>
      </c>
      <c r="P3843">
        <f xml:space="preserve"> IF(Stock_Info[[#This Row],[Close Price]] &gt; Stock_Info[[#This Row],[Open Price]], 1, 0)</f>
        <v>1</v>
      </c>
      <c r="Q3843" t="str">
        <f>IF(AND(Stock_Info[[#This Row],[% Deli. Qty to Traded Qty]]&gt;80,Stock_Info[[#This Row],[No. of Trades]]&lt;3000),"Unusual Day","")</f>
        <v/>
      </c>
      <c r="R3843" t="str">
        <f>IF(AND(Stock_Info[[#This Row],[Spread High-Low]] &lt; 10, Stock_Info[[#This Row],[% Deli. Qty to Traded Qty]] &gt; 90), "Good Day", "")</f>
        <v/>
      </c>
    </row>
    <row r="3844" spans="1:18">
      <c r="A3844" t="s">
        <v>55</v>
      </c>
      <c r="B3844" s="1">
        <v>45777</v>
      </c>
      <c r="C3844" s="1" t="str">
        <f>"WEEK" &amp;" " &amp;  INT((DAY(Stock_Info[[#This Row],[Date]])+WEEKDAY(DATE(YEAR(Stock_Info[[#This Row],[Date]]),MONTH(Stock_Info[[#This Row],[Date]]),1))-1)/7)+1</f>
        <v>WEEK 5</v>
      </c>
      <c r="D3844" s="12">
        <v>1433.05</v>
      </c>
      <c r="E3844" s="12">
        <v>1433.1</v>
      </c>
      <c r="F3844" s="12">
        <v>1415.1</v>
      </c>
      <c r="G3844" s="12">
        <v>1422.55</v>
      </c>
      <c r="H3844" s="12">
        <v>1428.7927683129119</v>
      </c>
      <c r="I3844">
        <v>436468</v>
      </c>
      <c r="J3844">
        <v>10347</v>
      </c>
      <c r="K3844" s="12">
        <v>623622322</v>
      </c>
      <c r="L3844">
        <v>388951</v>
      </c>
      <c r="M3844">
        <v>89.11</v>
      </c>
      <c r="N3844">
        <v>18</v>
      </c>
      <c r="O3844">
        <v>-10.5</v>
      </c>
      <c r="P3844">
        <f xml:space="preserve"> IF(Stock_Info[[#This Row],[Close Price]] &gt; Stock_Info[[#This Row],[Open Price]], 1, 0)</f>
        <v>0</v>
      </c>
      <c r="Q3844" t="str">
        <f>IF(AND(Stock_Info[[#This Row],[% Deli. Qty to Traded Qty]]&gt;80,Stock_Info[[#This Row],[No. of Trades]]&lt;3000),"Unusual Day","")</f>
        <v/>
      </c>
      <c r="R3844" t="str">
        <f>IF(AND(Stock_Info[[#This Row],[Spread High-Low]] &lt; 10, Stock_Info[[#This Row],[% Deli. Qty to Traded Qty]] &gt; 90), "Good Day", "")</f>
        <v/>
      </c>
    </row>
    <row r="3845" spans="1:18">
      <c r="A3845" t="s">
        <v>55</v>
      </c>
      <c r="B3845" s="1">
        <v>45776</v>
      </c>
      <c r="C3845" s="1" t="str">
        <f>"WEEK" &amp;" " &amp;  INT((DAY(Stock_Info[[#This Row],[Date]])+WEEKDAY(DATE(YEAR(Stock_Info[[#This Row],[Date]]),MONTH(Stock_Info[[#This Row],[Date]]),1))-1)/7)+1</f>
        <v>WEEK 5</v>
      </c>
      <c r="D3845" s="12">
        <v>1425.1</v>
      </c>
      <c r="E3845" s="12">
        <v>1438.15</v>
      </c>
      <c r="F3845" s="12">
        <v>1422.6</v>
      </c>
      <c r="G3845" s="12">
        <v>1429.45</v>
      </c>
      <c r="H3845" s="12">
        <v>1427.4138085171278</v>
      </c>
      <c r="I3845">
        <v>380316</v>
      </c>
      <c r="J3845">
        <v>8451</v>
      </c>
      <c r="K3845" s="12">
        <v>542868310</v>
      </c>
      <c r="L3845">
        <v>265797</v>
      </c>
      <c r="M3845">
        <v>69.89</v>
      </c>
      <c r="N3845">
        <v>15.55</v>
      </c>
      <c r="O3845">
        <v>4.3499999999999996</v>
      </c>
      <c r="P3845">
        <f xml:space="preserve"> IF(Stock_Info[[#This Row],[Close Price]] &gt; Stock_Info[[#This Row],[Open Price]], 1, 0)</f>
        <v>1</v>
      </c>
      <c r="Q3845" t="str">
        <f>IF(AND(Stock_Info[[#This Row],[% Deli. Qty to Traded Qty]]&gt;80,Stock_Info[[#This Row],[No. of Trades]]&lt;3000),"Unusual Day","")</f>
        <v/>
      </c>
      <c r="R3845" t="str">
        <f>IF(AND(Stock_Info[[#This Row],[Spread High-Low]] &lt; 10, Stock_Info[[#This Row],[% Deli. Qty to Traded Qty]] &gt; 90), "Good Day", "")</f>
        <v/>
      </c>
    </row>
    <row r="3846" spans="1:18">
      <c r="A3846" t="s">
        <v>55</v>
      </c>
      <c r="B3846" s="1">
        <v>45775</v>
      </c>
      <c r="C3846" s="1" t="str">
        <f>"WEEK" &amp;" " &amp;  INT((DAY(Stock_Info[[#This Row],[Date]])+WEEKDAY(DATE(YEAR(Stock_Info[[#This Row],[Date]]),MONTH(Stock_Info[[#This Row],[Date]]),1))-1)/7)+1</f>
        <v>WEEK 5</v>
      </c>
      <c r="D3846" s="12">
        <v>1406</v>
      </c>
      <c r="E3846" s="12">
        <v>1434.9</v>
      </c>
      <c r="F3846" s="12">
        <v>1404.8</v>
      </c>
      <c r="G3846" s="12">
        <v>1428.35</v>
      </c>
      <c r="H3846" s="12">
        <v>1428.2791698602678</v>
      </c>
      <c r="I3846">
        <v>424025</v>
      </c>
      <c r="J3846">
        <v>13811</v>
      </c>
      <c r="K3846" s="12">
        <v>605626075</v>
      </c>
      <c r="L3846">
        <v>365145</v>
      </c>
      <c r="M3846">
        <v>86.11</v>
      </c>
      <c r="N3846">
        <v>30.1</v>
      </c>
      <c r="O3846">
        <v>22.35</v>
      </c>
      <c r="P3846">
        <f xml:space="preserve"> IF(Stock_Info[[#This Row],[Close Price]] &gt; Stock_Info[[#This Row],[Open Price]], 1, 0)</f>
        <v>1</v>
      </c>
      <c r="Q3846" t="str">
        <f>IF(AND(Stock_Info[[#This Row],[% Deli. Qty to Traded Qty]]&gt;80,Stock_Info[[#This Row],[No. of Trades]]&lt;3000),"Unusual Day","")</f>
        <v/>
      </c>
      <c r="R3846" t="str">
        <f>IF(AND(Stock_Info[[#This Row],[Spread High-Low]] &lt; 10, Stock_Info[[#This Row],[% Deli. Qty to Traded Qty]] &gt; 90), "Good Day", "")</f>
        <v/>
      </c>
    </row>
    <row r="3847" spans="1:18">
      <c r="A3847" t="s">
        <v>55</v>
      </c>
      <c r="B3847" s="1">
        <v>45772</v>
      </c>
      <c r="C3847" s="1" t="str">
        <f>"WEEK" &amp;" " &amp;  INT((DAY(Stock_Info[[#This Row],[Date]])+WEEKDAY(DATE(YEAR(Stock_Info[[#This Row],[Date]]),MONTH(Stock_Info[[#This Row],[Date]]),1))-1)/7)+1</f>
        <v>WEEK 4</v>
      </c>
      <c r="D3847" s="12">
        <v>1410</v>
      </c>
      <c r="E3847" s="12">
        <v>1415.45</v>
      </c>
      <c r="F3847" s="12">
        <v>1388.4</v>
      </c>
      <c r="G3847" s="12">
        <v>1404.55</v>
      </c>
      <c r="H3847" s="12">
        <v>1399.1989083338908</v>
      </c>
      <c r="I3847">
        <v>254107</v>
      </c>
      <c r="J3847">
        <v>8029</v>
      </c>
      <c r="K3847" s="12">
        <v>355546237</v>
      </c>
      <c r="L3847">
        <v>164203</v>
      </c>
      <c r="M3847">
        <v>64.62</v>
      </c>
      <c r="N3847">
        <v>27.05</v>
      </c>
      <c r="O3847">
        <v>-5.45</v>
      </c>
      <c r="P3847">
        <f xml:space="preserve"> IF(Stock_Info[[#This Row],[Close Price]] &gt; Stock_Info[[#This Row],[Open Price]], 1, 0)</f>
        <v>0</v>
      </c>
      <c r="Q3847" t="str">
        <f>IF(AND(Stock_Info[[#This Row],[% Deli. Qty to Traded Qty]]&gt;80,Stock_Info[[#This Row],[No. of Trades]]&lt;3000),"Unusual Day","")</f>
        <v/>
      </c>
      <c r="R3847" t="str">
        <f>IF(AND(Stock_Info[[#This Row],[Spread High-Low]] &lt; 10, Stock_Info[[#This Row],[% Deli. Qty to Traded Qty]] &gt; 90), "Good Day", "")</f>
        <v/>
      </c>
    </row>
    <row r="3848" spans="1:18">
      <c r="A3848" t="s">
        <v>55</v>
      </c>
      <c r="B3848" s="1">
        <v>45771</v>
      </c>
      <c r="C3848" s="1" t="str">
        <f>"WEEK" &amp;" " &amp;  INT((DAY(Stock_Info[[#This Row],[Date]])+WEEKDAY(DATE(YEAR(Stock_Info[[#This Row],[Date]]),MONTH(Stock_Info[[#This Row],[Date]]),1))-1)/7)+1</f>
        <v>WEEK 4</v>
      </c>
      <c r="D3848" s="12">
        <v>1419.1</v>
      </c>
      <c r="E3848" s="12">
        <v>1420</v>
      </c>
      <c r="F3848" s="12">
        <v>1398.6</v>
      </c>
      <c r="G3848" s="12">
        <v>1402.25</v>
      </c>
      <c r="H3848" s="12">
        <v>1407.6372987554878</v>
      </c>
      <c r="I3848">
        <v>289511</v>
      </c>
      <c r="J3848">
        <v>5871</v>
      </c>
      <c r="K3848" s="12">
        <v>407526482</v>
      </c>
      <c r="L3848">
        <v>221264</v>
      </c>
      <c r="M3848">
        <v>76.430000000000007</v>
      </c>
      <c r="N3848">
        <v>21.4</v>
      </c>
      <c r="O3848">
        <v>-16.850000000000001</v>
      </c>
      <c r="P3848">
        <f xml:space="preserve"> IF(Stock_Info[[#This Row],[Close Price]] &gt; Stock_Info[[#This Row],[Open Price]], 1, 0)</f>
        <v>0</v>
      </c>
      <c r="Q3848" t="str">
        <f>IF(AND(Stock_Info[[#This Row],[% Deli. Qty to Traded Qty]]&gt;80,Stock_Info[[#This Row],[No. of Trades]]&lt;3000),"Unusual Day","")</f>
        <v/>
      </c>
      <c r="R3848" t="str">
        <f>IF(AND(Stock_Info[[#This Row],[Spread High-Low]] &lt; 10, Stock_Info[[#This Row],[% Deli. Qty to Traded Qty]] &gt; 90), "Good Day", "")</f>
        <v/>
      </c>
    </row>
    <row r="3849" spans="1:18">
      <c r="A3849" t="s">
        <v>55</v>
      </c>
      <c r="B3849" s="1">
        <v>45770</v>
      </c>
      <c r="C3849" s="1" t="str">
        <f>"WEEK" &amp;" " &amp;  INT((DAY(Stock_Info[[#This Row],[Date]])+WEEKDAY(DATE(YEAR(Stock_Info[[#This Row],[Date]]),MONTH(Stock_Info[[#This Row],[Date]]),1))-1)/7)+1</f>
        <v>WEEK 4</v>
      </c>
      <c r="D3849" s="12">
        <v>1429.9</v>
      </c>
      <c r="E3849" s="12">
        <v>1429.9</v>
      </c>
      <c r="F3849" s="12">
        <v>1411.65</v>
      </c>
      <c r="G3849" s="12">
        <v>1424</v>
      </c>
      <c r="H3849" s="12">
        <v>1419.6633975672098</v>
      </c>
      <c r="I3849">
        <v>275815</v>
      </c>
      <c r="J3849">
        <v>6111</v>
      </c>
      <c r="K3849" s="12">
        <v>391564460</v>
      </c>
      <c r="L3849">
        <v>201072</v>
      </c>
      <c r="M3849">
        <v>72.900000000000006</v>
      </c>
      <c r="N3849">
        <v>18.25</v>
      </c>
      <c r="O3849">
        <v>-5.9</v>
      </c>
      <c r="P3849">
        <f xml:space="preserve"> IF(Stock_Info[[#This Row],[Close Price]] &gt; Stock_Info[[#This Row],[Open Price]], 1, 0)</f>
        <v>0</v>
      </c>
      <c r="Q3849" t="str">
        <f>IF(AND(Stock_Info[[#This Row],[% Deli. Qty to Traded Qty]]&gt;80,Stock_Info[[#This Row],[No. of Trades]]&lt;3000),"Unusual Day","")</f>
        <v/>
      </c>
      <c r="R3849" t="str">
        <f>IF(AND(Stock_Info[[#This Row],[Spread High-Low]] &lt; 10, Stock_Info[[#This Row],[% Deli. Qty to Traded Qty]] &gt; 90), "Good Day", "")</f>
        <v/>
      </c>
    </row>
    <row r="3850" spans="1:18">
      <c r="A3850" t="s">
        <v>55</v>
      </c>
      <c r="B3850" s="1">
        <v>45769</v>
      </c>
      <c r="C3850" s="1" t="str">
        <f>"WEEK" &amp;" " &amp;  INT((DAY(Stock_Info[[#This Row],[Date]])+WEEKDAY(DATE(YEAR(Stock_Info[[#This Row],[Date]]),MONTH(Stock_Info[[#This Row],[Date]]),1))-1)/7)+1</f>
        <v>WEEK 4</v>
      </c>
      <c r="D3850" s="12">
        <v>1414.65</v>
      </c>
      <c r="E3850" s="12">
        <v>1418.5</v>
      </c>
      <c r="F3850" s="12">
        <v>1398.65</v>
      </c>
      <c r="G3850" s="12">
        <v>1416</v>
      </c>
      <c r="H3850" s="12">
        <v>1409.6519511368458</v>
      </c>
      <c r="I3850">
        <v>351103</v>
      </c>
      <c r="J3850">
        <v>8848</v>
      </c>
      <c r="K3850" s="12">
        <v>494933029</v>
      </c>
      <c r="L3850">
        <v>193346</v>
      </c>
      <c r="M3850">
        <v>55.07</v>
      </c>
      <c r="N3850">
        <v>19.850000000000001</v>
      </c>
      <c r="O3850">
        <v>1.35</v>
      </c>
      <c r="P3850">
        <f xml:space="preserve"> IF(Stock_Info[[#This Row],[Close Price]] &gt; Stock_Info[[#This Row],[Open Price]], 1, 0)</f>
        <v>1</v>
      </c>
      <c r="Q3850" t="str">
        <f>IF(AND(Stock_Info[[#This Row],[% Deli. Qty to Traded Qty]]&gt;80,Stock_Info[[#This Row],[No. of Trades]]&lt;3000),"Unusual Day","")</f>
        <v/>
      </c>
      <c r="R3850" t="str">
        <f>IF(AND(Stock_Info[[#This Row],[Spread High-Low]] &lt; 10, Stock_Info[[#This Row],[% Deli. Qty to Traded Qty]] &gt; 90), "Good Day", "")</f>
        <v/>
      </c>
    </row>
    <row r="3851" spans="1:18">
      <c r="A3851" t="s">
        <v>55</v>
      </c>
      <c r="B3851" s="1">
        <v>45768</v>
      </c>
      <c r="C3851" s="1" t="str">
        <f>"WEEK" &amp;" " &amp;  INT((DAY(Stock_Info[[#This Row],[Date]])+WEEKDAY(DATE(YEAR(Stock_Info[[#This Row],[Date]]),MONTH(Stock_Info[[#This Row],[Date]]),1))-1)/7)+1</f>
        <v>WEEK 4</v>
      </c>
      <c r="D3851" s="12">
        <v>1437</v>
      </c>
      <c r="E3851" s="12">
        <v>1437</v>
      </c>
      <c r="F3851" s="12">
        <v>1405.3</v>
      </c>
      <c r="G3851" s="12">
        <v>1409.4</v>
      </c>
      <c r="H3851" s="12">
        <v>1415.8573492336511</v>
      </c>
      <c r="I3851">
        <v>679064</v>
      </c>
      <c r="J3851">
        <v>13020</v>
      </c>
      <c r="K3851" s="12">
        <v>961457755</v>
      </c>
      <c r="L3851">
        <v>331839</v>
      </c>
      <c r="M3851">
        <v>48.87</v>
      </c>
      <c r="N3851">
        <v>31.7</v>
      </c>
      <c r="O3851">
        <v>-27.6</v>
      </c>
      <c r="P3851">
        <f xml:space="preserve"> IF(Stock_Info[[#This Row],[Close Price]] &gt; Stock_Info[[#This Row],[Open Price]], 1, 0)</f>
        <v>0</v>
      </c>
      <c r="Q3851" t="str">
        <f>IF(AND(Stock_Info[[#This Row],[% Deli. Qty to Traded Qty]]&gt;80,Stock_Info[[#This Row],[No. of Trades]]&lt;3000),"Unusual Day","")</f>
        <v/>
      </c>
      <c r="R3851" t="str">
        <f>IF(AND(Stock_Info[[#This Row],[Spread High-Low]] &lt; 10, Stock_Info[[#This Row],[% Deli. Qty to Traded Qty]] &gt; 90), "Good Day", "")</f>
        <v/>
      </c>
    </row>
    <row r="3852" spans="1:18">
      <c r="A3852" t="s">
        <v>55</v>
      </c>
      <c r="B3852" s="1">
        <v>45764</v>
      </c>
      <c r="C3852" s="1" t="str">
        <f>"WEEK" &amp;" " &amp;  INT((DAY(Stock_Info[[#This Row],[Date]])+WEEKDAY(DATE(YEAR(Stock_Info[[#This Row],[Date]]),MONTH(Stock_Info[[#This Row],[Date]]),1))-1)/7)+1</f>
        <v>WEEK 3</v>
      </c>
      <c r="D3852" s="12">
        <v>1362.25</v>
      </c>
      <c r="E3852" s="12">
        <v>1408.6</v>
      </c>
      <c r="F3852" s="12">
        <v>1361</v>
      </c>
      <c r="G3852" s="12">
        <v>1406.65</v>
      </c>
      <c r="H3852" s="12">
        <v>1390.0969750904676</v>
      </c>
      <c r="I3852">
        <v>593307</v>
      </c>
      <c r="J3852">
        <v>18103</v>
      </c>
      <c r="K3852" s="12">
        <v>824754266</v>
      </c>
      <c r="L3852">
        <v>385822</v>
      </c>
      <c r="M3852">
        <v>65.03</v>
      </c>
      <c r="N3852">
        <v>47.6</v>
      </c>
      <c r="O3852">
        <v>44.4</v>
      </c>
      <c r="P3852">
        <f xml:space="preserve"> IF(Stock_Info[[#This Row],[Close Price]] &gt; Stock_Info[[#This Row],[Open Price]], 1, 0)</f>
        <v>1</v>
      </c>
      <c r="Q3852" t="str">
        <f>IF(AND(Stock_Info[[#This Row],[% Deli. Qty to Traded Qty]]&gt;80,Stock_Info[[#This Row],[No. of Trades]]&lt;3000),"Unusual Day","")</f>
        <v/>
      </c>
      <c r="R3852" t="str">
        <f>IF(AND(Stock_Info[[#This Row],[Spread High-Low]] &lt; 10, Stock_Info[[#This Row],[% Deli. Qty to Traded Qty]] &gt; 90), "Good Day", "")</f>
        <v/>
      </c>
    </row>
    <row r="3853" spans="1:18">
      <c r="A3853" t="s">
        <v>55</v>
      </c>
      <c r="B3853" s="1">
        <v>45763</v>
      </c>
      <c r="C3853" s="1" t="str">
        <f>"WEEK" &amp;" " &amp;  INT((DAY(Stock_Info[[#This Row],[Date]])+WEEKDAY(DATE(YEAR(Stock_Info[[#This Row],[Date]]),MONTH(Stock_Info[[#This Row],[Date]]),1))-1)/7)+1</f>
        <v>WEEK 3</v>
      </c>
      <c r="D3853" s="12">
        <v>1360</v>
      </c>
      <c r="E3853" s="12">
        <v>1360</v>
      </c>
      <c r="F3853" s="12">
        <v>1343</v>
      </c>
      <c r="G3853" s="12">
        <v>1356.75</v>
      </c>
      <c r="H3853" s="12">
        <v>1349.3251833834634</v>
      </c>
      <c r="I3853">
        <v>260656</v>
      </c>
      <c r="J3853">
        <v>4761</v>
      </c>
      <c r="K3853" s="12">
        <v>351709705</v>
      </c>
      <c r="L3853">
        <v>201071</v>
      </c>
      <c r="M3853">
        <v>77.14</v>
      </c>
      <c r="N3853">
        <v>17</v>
      </c>
      <c r="O3853">
        <v>-3.25</v>
      </c>
      <c r="P3853">
        <f xml:space="preserve"> IF(Stock_Info[[#This Row],[Close Price]] &gt; Stock_Info[[#This Row],[Open Price]], 1, 0)</f>
        <v>0</v>
      </c>
      <c r="Q3853" t="str">
        <f>IF(AND(Stock_Info[[#This Row],[% Deli. Qty to Traded Qty]]&gt;80,Stock_Info[[#This Row],[No. of Trades]]&lt;3000),"Unusual Day","")</f>
        <v/>
      </c>
      <c r="R3853" t="str">
        <f>IF(AND(Stock_Info[[#This Row],[Spread High-Low]] &lt; 10, Stock_Info[[#This Row],[% Deli. Qty to Traded Qty]] &gt; 90), "Good Day", "")</f>
        <v/>
      </c>
    </row>
    <row r="3854" spans="1:18">
      <c r="A3854" t="s">
        <v>55</v>
      </c>
      <c r="B3854" s="1">
        <v>45762</v>
      </c>
      <c r="C3854" s="1" t="str">
        <f>"WEEK" &amp;" " &amp;  INT((DAY(Stock_Info[[#This Row],[Date]])+WEEKDAY(DATE(YEAR(Stock_Info[[#This Row],[Date]]),MONTH(Stock_Info[[#This Row],[Date]]),1))-1)/7)+1</f>
        <v>WEEK 3</v>
      </c>
      <c r="D3854" s="12">
        <v>1352.05</v>
      </c>
      <c r="E3854" s="12">
        <v>1353.8</v>
      </c>
      <c r="F3854" s="12">
        <v>1336.4</v>
      </c>
      <c r="G3854" s="12">
        <v>1349.4</v>
      </c>
      <c r="H3854" s="12">
        <v>1347.6984383145793</v>
      </c>
      <c r="I3854">
        <v>1083765</v>
      </c>
      <c r="J3854">
        <v>9702</v>
      </c>
      <c r="K3854" s="12">
        <v>1460588398</v>
      </c>
      <c r="L3854">
        <v>989710</v>
      </c>
      <c r="M3854">
        <v>91.32</v>
      </c>
      <c r="N3854">
        <v>17.399999999999999</v>
      </c>
      <c r="O3854">
        <v>-2.65</v>
      </c>
      <c r="P3854">
        <f xml:space="preserve"> IF(Stock_Info[[#This Row],[Close Price]] &gt; Stock_Info[[#This Row],[Open Price]], 1, 0)</f>
        <v>0</v>
      </c>
      <c r="Q3854" t="str">
        <f>IF(AND(Stock_Info[[#This Row],[% Deli. Qty to Traded Qty]]&gt;80,Stock_Info[[#This Row],[No. of Trades]]&lt;3000),"Unusual Day","")</f>
        <v/>
      </c>
      <c r="R3854" t="str">
        <f>IF(AND(Stock_Info[[#This Row],[Spread High-Low]] &lt; 10, Stock_Info[[#This Row],[% Deli. Qty to Traded Qty]] &gt; 90), "Good Day", "")</f>
        <v/>
      </c>
    </row>
    <row r="3855" spans="1:18">
      <c r="A3855" t="s">
        <v>55</v>
      </c>
      <c r="B3855" s="1">
        <v>45758</v>
      </c>
      <c r="C3855" s="1" t="str">
        <f>"WEEK" &amp;" " &amp;  INT((DAY(Stock_Info[[#This Row],[Date]])+WEEKDAY(DATE(YEAR(Stock_Info[[#This Row],[Date]]),MONTH(Stock_Info[[#This Row],[Date]]),1))-1)/7)+1</f>
        <v>WEEK 2</v>
      </c>
      <c r="D3855" s="12">
        <v>1309.9000000000001</v>
      </c>
      <c r="E3855" s="12">
        <v>1324.95</v>
      </c>
      <c r="F3855" s="12">
        <v>1307.8</v>
      </c>
      <c r="G3855" s="12">
        <v>1311.85</v>
      </c>
      <c r="H3855" s="12">
        <v>1314.7991094797519</v>
      </c>
      <c r="I3855">
        <v>158559</v>
      </c>
      <c r="J3855">
        <v>3662</v>
      </c>
      <c r="K3855" s="12">
        <v>208473232</v>
      </c>
      <c r="L3855">
        <v>96378</v>
      </c>
      <c r="M3855">
        <v>60.78</v>
      </c>
      <c r="N3855">
        <v>17.149999999999999</v>
      </c>
      <c r="O3855">
        <v>1.95</v>
      </c>
      <c r="P3855">
        <f xml:space="preserve"> IF(Stock_Info[[#This Row],[Close Price]] &gt; Stock_Info[[#This Row],[Open Price]], 1, 0)</f>
        <v>1</v>
      </c>
      <c r="Q3855" t="str">
        <f>IF(AND(Stock_Info[[#This Row],[% Deli. Qty to Traded Qty]]&gt;80,Stock_Info[[#This Row],[No. of Trades]]&lt;3000),"Unusual Day","")</f>
        <v/>
      </c>
      <c r="R3855" t="str">
        <f>IF(AND(Stock_Info[[#This Row],[Spread High-Low]] &lt; 10, Stock_Info[[#This Row],[% Deli. Qty to Traded Qty]] &gt; 90), "Good Day", "")</f>
        <v/>
      </c>
    </row>
    <row r="3856" spans="1:18">
      <c r="A3856" t="s">
        <v>55</v>
      </c>
      <c r="B3856" s="1">
        <v>45756</v>
      </c>
      <c r="C3856" s="1" t="str">
        <f>"WEEK" &amp;" " &amp;  INT((DAY(Stock_Info[[#This Row],[Date]])+WEEKDAY(DATE(YEAR(Stock_Info[[#This Row],[Date]]),MONTH(Stock_Info[[#This Row],[Date]]),1))-1)/7)+1</f>
        <v>WEEK 2</v>
      </c>
      <c r="D3856" s="12">
        <v>1299.3499999999999</v>
      </c>
      <c r="E3856" s="12">
        <v>1304.8499999999999</v>
      </c>
      <c r="F3856" s="12">
        <v>1284.9000000000001</v>
      </c>
      <c r="G3856" s="12">
        <v>1300.5</v>
      </c>
      <c r="H3856" s="12">
        <v>1290.5629228129228</v>
      </c>
      <c r="I3856">
        <v>121212</v>
      </c>
      <c r="J3856">
        <v>3672</v>
      </c>
      <c r="K3856" s="12">
        <v>156431713</v>
      </c>
      <c r="L3856">
        <v>81215</v>
      </c>
      <c r="M3856">
        <v>67</v>
      </c>
      <c r="N3856">
        <v>19.95</v>
      </c>
      <c r="O3856">
        <v>1.1499999999999999</v>
      </c>
      <c r="P3856">
        <f xml:space="preserve"> IF(Stock_Info[[#This Row],[Close Price]] &gt; Stock_Info[[#This Row],[Open Price]], 1, 0)</f>
        <v>1</v>
      </c>
      <c r="Q3856" t="str">
        <f>IF(AND(Stock_Info[[#This Row],[% Deli. Qty to Traded Qty]]&gt;80,Stock_Info[[#This Row],[No. of Trades]]&lt;3000),"Unusual Day","")</f>
        <v/>
      </c>
      <c r="R3856" t="str">
        <f>IF(AND(Stock_Info[[#This Row],[Spread High-Low]] &lt; 10, Stock_Info[[#This Row],[% Deli. Qty to Traded Qty]] &gt; 90), "Good Day", "")</f>
        <v/>
      </c>
    </row>
    <row r="3857" spans="1:18">
      <c r="A3857" t="s">
        <v>55</v>
      </c>
      <c r="B3857" s="1">
        <v>45755</v>
      </c>
      <c r="C3857" s="1" t="str">
        <f>"WEEK" &amp;" " &amp;  INT((DAY(Stock_Info[[#This Row],[Date]])+WEEKDAY(DATE(YEAR(Stock_Info[[#This Row],[Date]]),MONTH(Stock_Info[[#This Row],[Date]]),1))-1)/7)+1</f>
        <v>WEEK 2</v>
      </c>
      <c r="D3857" s="12">
        <v>1295.0999999999999</v>
      </c>
      <c r="E3857" s="12">
        <v>1310</v>
      </c>
      <c r="F3857" s="12">
        <v>1287.55</v>
      </c>
      <c r="G3857" s="12">
        <v>1299.3</v>
      </c>
      <c r="H3857" s="12">
        <v>1298.6908260937419</v>
      </c>
      <c r="I3857">
        <v>307568</v>
      </c>
      <c r="J3857">
        <v>9405</v>
      </c>
      <c r="K3857" s="12">
        <v>399435740</v>
      </c>
      <c r="L3857">
        <v>88454</v>
      </c>
      <c r="M3857">
        <v>28.76</v>
      </c>
      <c r="N3857">
        <v>22.45</v>
      </c>
      <c r="O3857">
        <v>4.2</v>
      </c>
      <c r="P3857">
        <f xml:space="preserve"> IF(Stock_Info[[#This Row],[Close Price]] &gt; Stock_Info[[#This Row],[Open Price]], 1, 0)</f>
        <v>1</v>
      </c>
      <c r="Q3857" t="str">
        <f>IF(AND(Stock_Info[[#This Row],[% Deli. Qty to Traded Qty]]&gt;80,Stock_Info[[#This Row],[No. of Trades]]&lt;3000),"Unusual Day","")</f>
        <v/>
      </c>
      <c r="R3857" t="str">
        <f>IF(AND(Stock_Info[[#This Row],[Spread High-Low]] &lt; 10, Stock_Info[[#This Row],[% Deli. Qty to Traded Qty]] &gt; 90), "Good Day", "")</f>
        <v/>
      </c>
    </row>
    <row r="3858" spans="1:18">
      <c r="A3858" t="s">
        <v>55</v>
      </c>
      <c r="B3858" s="1">
        <v>45754</v>
      </c>
      <c r="C3858" s="1" t="str">
        <f>"WEEK" &amp;" " &amp;  INT((DAY(Stock_Info[[#This Row],[Date]])+WEEKDAY(DATE(YEAR(Stock_Info[[#This Row],[Date]]),MONTH(Stock_Info[[#This Row],[Date]]),1))-1)/7)+1</f>
        <v>WEEK 2</v>
      </c>
      <c r="D3858" s="12">
        <v>1303.9000000000001</v>
      </c>
      <c r="E3858" s="12">
        <v>1324.8</v>
      </c>
      <c r="F3858" s="12">
        <v>1265.7</v>
      </c>
      <c r="G3858" s="12">
        <v>1287.6500000000001</v>
      </c>
      <c r="H3858" s="12">
        <v>1282.8418067972693</v>
      </c>
      <c r="I3858">
        <v>980276</v>
      </c>
      <c r="J3858">
        <v>14125</v>
      </c>
      <c r="K3858" s="12">
        <v>1257539035</v>
      </c>
      <c r="L3858">
        <v>843141</v>
      </c>
      <c r="M3858">
        <v>86.01</v>
      </c>
      <c r="N3858">
        <v>59.1</v>
      </c>
      <c r="O3858">
        <v>-16.25</v>
      </c>
      <c r="P3858">
        <f xml:space="preserve"> IF(Stock_Info[[#This Row],[Close Price]] &gt; Stock_Info[[#This Row],[Open Price]], 1, 0)</f>
        <v>0</v>
      </c>
      <c r="Q3858" t="str">
        <f>IF(AND(Stock_Info[[#This Row],[% Deli. Qty to Traded Qty]]&gt;80,Stock_Info[[#This Row],[No. of Trades]]&lt;3000),"Unusual Day","")</f>
        <v/>
      </c>
      <c r="R3858" t="str">
        <f>IF(AND(Stock_Info[[#This Row],[Spread High-Low]] &lt; 10, Stock_Info[[#This Row],[% Deli. Qty to Traded Qty]] &gt; 90), "Good Day", "")</f>
        <v/>
      </c>
    </row>
    <row r="3859" spans="1:18">
      <c r="A3859" t="s">
        <v>55</v>
      </c>
      <c r="B3859" s="1">
        <v>45751</v>
      </c>
      <c r="C3859" s="1" t="str">
        <f>"WEEK" &amp;" " &amp;  INT((DAY(Stock_Info[[#This Row],[Date]])+WEEKDAY(DATE(YEAR(Stock_Info[[#This Row],[Date]]),MONTH(Stock_Info[[#This Row],[Date]]),1))-1)/7)+1</f>
        <v>WEEK 1</v>
      </c>
      <c r="D3859" s="12">
        <v>1331.55</v>
      </c>
      <c r="E3859" s="12">
        <v>1338</v>
      </c>
      <c r="F3859" s="12">
        <v>1322.65</v>
      </c>
      <c r="G3859" s="12">
        <v>1334.95</v>
      </c>
      <c r="H3859" s="12">
        <v>1329.2873263741453</v>
      </c>
      <c r="I3859">
        <v>294383</v>
      </c>
      <c r="J3859">
        <v>6166</v>
      </c>
      <c r="K3859" s="12">
        <v>391319591</v>
      </c>
      <c r="L3859">
        <v>254155</v>
      </c>
      <c r="M3859">
        <v>86.33</v>
      </c>
      <c r="N3859">
        <v>15.35</v>
      </c>
      <c r="O3859">
        <v>3.4</v>
      </c>
      <c r="P3859">
        <f xml:space="preserve"> IF(Stock_Info[[#This Row],[Close Price]] &gt; Stock_Info[[#This Row],[Open Price]], 1, 0)</f>
        <v>1</v>
      </c>
      <c r="Q3859" t="str">
        <f>IF(AND(Stock_Info[[#This Row],[% Deli. Qty to Traded Qty]]&gt;80,Stock_Info[[#This Row],[No. of Trades]]&lt;3000),"Unusual Day","")</f>
        <v/>
      </c>
      <c r="R3859" t="str">
        <f>IF(AND(Stock_Info[[#This Row],[Spread High-Low]] &lt; 10, Stock_Info[[#This Row],[% Deli. Qty to Traded Qty]] &gt; 90), "Good Day", "")</f>
        <v/>
      </c>
    </row>
    <row r="3860" spans="1:18">
      <c r="A3860" t="s">
        <v>55</v>
      </c>
      <c r="B3860" s="1">
        <v>45750</v>
      </c>
      <c r="C3860" s="1" t="str">
        <f>"WEEK" &amp;" " &amp;  INT((DAY(Stock_Info[[#This Row],[Date]])+WEEKDAY(DATE(YEAR(Stock_Info[[#This Row],[Date]]),MONTH(Stock_Info[[#This Row],[Date]]),1))-1)/7)+1</f>
        <v>WEEK 1</v>
      </c>
      <c r="D3860" s="12">
        <v>1306.55</v>
      </c>
      <c r="E3860" s="12">
        <v>1333</v>
      </c>
      <c r="F3860" s="12">
        <v>1306.55</v>
      </c>
      <c r="G3860" s="12">
        <v>1329</v>
      </c>
      <c r="H3860" s="12">
        <v>1328.7172738289314</v>
      </c>
      <c r="I3860">
        <v>253337</v>
      </c>
      <c r="J3860">
        <v>5537</v>
      </c>
      <c r="K3860" s="12">
        <v>336613248</v>
      </c>
      <c r="L3860">
        <v>213386</v>
      </c>
      <c r="M3860">
        <v>84.23</v>
      </c>
      <c r="N3860">
        <v>26.45</v>
      </c>
      <c r="O3860">
        <v>22.45</v>
      </c>
      <c r="P3860">
        <f xml:space="preserve"> IF(Stock_Info[[#This Row],[Close Price]] &gt; Stock_Info[[#This Row],[Open Price]], 1, 0)</f>
        <v>1</v>
      </c>
      <c r="Q3860" t="str">
        <f>IF(AND(Stock_Info[[#This Row],[% Deli. Qty to Traded Qty]]&gt;80,Stock_Info[[#This Row],[No. of Trades]]&lt;3000),"Unusual Day","")</f>
        <v/>
      </c>
      <c r="R3860" t="str">
        <f>IF(AND(Stock_Info[[#This Row],[Spread High-Low]] &lt; 10, Stock_Info[[#This Row],[% Deli. Qty to Traded Qty]] &gt; 90), "Good Day", "")</f>
        <v/>
      </c>
    </row>
    <row r="3861" spans="1:18">
      <c r="A3861" t="s">
        <v>55</v>
      </c>
      <c r="B3861" s="1">
        <v>45749</v>
      </c>
      <c r="C3861" s="1" t="str">
        <f>"WEEK" &amp;" " &amp;  INT((DAY(Stock_Info[[#This Row],[Date]])+WEEKDAY(DATE(YEAR(Stock_Info[[#This Row],[Date]]),MONTH(Stock_Info[[#This Row],[Date]]),1))-1)/7)+1</f>
        <v>WEEK 1</v>
      </c>
      <c r="D3861" s="12">
        <v>1325</v>
      </c>
      <c r="E3861" s="12">
        <v>1338</v>
      </c>
      <c r="F3861" s="12">
        <v>1323.8</v>
      </c>
      <c r="G3861" s="12">
        <v>1331.45</v>
      </c>
      <c r="H3861" s="12">
        <v>1330.7920747150956</v>
      </c>
      <c r="I3861">
        <v>405487</v>
      </c>
      <c r="J3861">
        <v>8912</v>
      </c>
      <c r="K3861" s="12">
        <v>539618886</v>
      </c>
      <c r="L3861">
        <v>360090</v>
      </c>
      <c r="M3861">
        <v>88.8</v>
      </c>
      <c r="N3861">
        <v>14.2</v>
      </c>
      <c r="O3861">
        <v>6.45</v>
      </c>
      <c r="P3861">
        <f xml:space="preserve"> IF(Stock_Info[[#This Row],[Close Price]] &gt; Stock_Info[[#This Row],[Open Price]], 1, 0)</f>
        <v>1</v>
      </c>
      <c r="Q3861" t="str">
        <f>IF(AND(Stock_Info[[#This Row],[% Deli. Qty to Traded Qty]]&gt;80,Stock_Info[[#This Row],[No. of Trades]]&lt;3000),"Unusual Day","")</f>
        <v/>
      </c>
      <c r="R3861" t="str">
        <f>IF(AND(Stock_Info[[#This Row],[Spread High-Low]] &lt; 10, Stock_Info[[#This Row],[% Deli. Qty to Traded Qty]] &gt; 90), "Good Day", "")</f>
        <v/>
      </c>
    </row>
    <row r="3862" spans="1:18">
      <c r="A3862" t="s">
        <v>55</v>
      </c>
      <c r="B3862" s="1">
        <v>45748</v>
      </c>
      <c r="C3862" s="1" t="str">
        <f>"WEEK" &amp;" " &amp;  INT((DAY(Stock_Info[[#This Row],[Date]])+WEEKDAY(DATE(YEAR(Stock_Info[[#This Row],[Date]]),MONTH(Stock_Info[[#This Row],[Date]]),1))-1)/7)+1</f>
        <v>WEEK 1</v>
      </c>
      <c r="D3862" s="12">
        <v>1340</v>
      </c>
      <c r="E3862" s="12">
        <v>1352</v>
      </c>
      <c r="F3862" s="12">
        <v>1315</v>
      </c>
      <c r="G3862" s="12">
        <v>1317.6</v>
      </c>
      <c r="H3862" s="12">
        <v>1332.0221964684797</v>
      </c>
      <c r="I3862">
        <v>361544</v>
      </c>
      <c r="J3862">
        <v>11964</v>
      </c>
      <c r="K3862" s="12">
        <v>481584633</v>
      </c>
      <c r="L3862">
        <v>149087</v>
      </c>
      <c r="M3862">
        <v>41.24</v>
      </c>
      <c r="N3862">
        <v>37</v>
      </c>
      <c r="O3862">
        <v>-22.4</v>
      </c>
      <c r="P3862">
        <f xml:space="preserve"> IF(Stock_Info[[#This Row],[Close Price]] &gt; Stock_Info[[#This Row],[Open Price]], 1, 0)</f>
        <v>0</v>
      </c>
      <c r="Q3862" t="str">
        <f>IF(AND(Stock_Info[[#This Row],[% Deli. Qty to Traded Qty]]&gt;80,Stock_Info[[#This Row],[No. of Trades]]&lt;3000),"Unusual Day","")</f>
        <v/>
      </c>
      <c r="R3862" t="str">
        <f>IF(AND(Stock_Info[[#This Row],[Spread High-Low]] &lt; 10, Stock_Info[[#This Row],[% Deli. Qty to Traded Qty]] &gt; 90), "Good Day", "")</f>
        <v/>
      </c>
    </row>
    <row r="3863" spans="1:18">
      <c r="A3863" t="s">
        <v>55</v>
      </c>
      <c r="B3863" s="1">
        <v>45744</v>
      </c>
      <c r="C3863" s="1" t="str">
        <f>"WEEK" &amp;" " &amp;  INT((DAY(Stock_Info[[#This Row],[Date]])+WEEKDAY(DATE(YEAR(Stock_Info[[#This Row],[Date]]),MONTH(Stock_Info[[#This Row],[Date]]),1))-1)/7)+1</f>
        <v>WEEK 5</v>
      </c>
      <c r="D3863" s="12">
        <v>1337</v>
      </c>
      <c r="E3863" s="12">
        <v>1357.8</v>
      </c>
      <c r="F3863" s="12">
        <v>1326.9</v>
      </c>
      <c r="G3863" s="12">
        <v>1348.4</v>
      </c>
      <c r="H3863" s="12">
        <v>1344.1526906279291</v>
      </c>
      <c r="I3863">
        <v>244311</v>
      </c>
      <c r="J3863">
        <v>8471</v>
      </c>
      <c r="K3863" s="12">
        <v>328391288</v>
      </c>
      <c r="L3863">
        <v>149619</v>
      </c>
      <c r="M3863">
        <v>61.24</v>
      </c>
      <c r="N3863">
        <v>30.9</v>
      </c>
      <c r="O3863">
        <v>11.4</v>
      </c>
      <c r="P3863">
        <f xml:space="preserve"> IF(Stock_Info[[#This Row],[Close Price]] &gt; Stock_Info[[#This Row],[Open Price]], 1, 0)</f>
        <v>1</v>
      </c>
      <c r="Q3863" t="str">
        <f>IF(AND(Stock_Info[[#This Row],[% Deli. Qty to Traded Qty]]&gt;80,Stock_Info[[#This Row],[No. of Trades]]&lt;3000),"Unusual Day","")</f>
        <v/>
      </c>
      <c r="R3863" t="str">
        <f>IF(AND(Stock_Info[[#This Row],[Spread High-Low]] &lt; 10, Stock_Info[[#This Row],[% Deli. Qty to Traded Qty]] &gt; 90), "Good Day", "")</f>
        <v/>
      </c>
    </row>
    <row r="3864" spans="1:18">
      <c r="A3864" t="s">
        <v>55</v>
      </c>
      <c r="B3864" s="1">
        <v>45743</v>
      </c>
      <c r="C3864" s="1" t="str">
        <f>"WEEK" &amp;" " &amp;  INT((DAY(Stock_Info[[#This Row],[Date]])+WEEKDAY(DATE(YEAR(Stock_Info[[#This Row],[Date]]),MONTH(Stock_Info[[#This Row],[Date]]),1))-1)/7)+1</f>
        <v>WEEK 5</v>
      </c>
      <c r="D3864" s="12">
        <v>1332.2</v>
      </c>
      <c r="E3864" s="12">
        <v>1351</v>
      </c>
      <c r="F3864" s="12">
        <v>1332.2</v>
      </c>
      <c r="G3864" s="12">
        <v>1336.75</v>
      </c>
      <c r="H3864" s="12">
        <v>1342.5909289070446</v>
      </c>
      <c r="I3864">
        <v>61933</v>
      </c>
      <c r="J3864">
        <v>3177</v>
      </c>
      <c r="K3864" s="12">
        <v>83150684</v>
      </c>
      <c r="L3864">
        <v>27919</v>
      </c>
      <c r="M3864">
        <v>45.08</v>
      </c>
      <c r="N3864">
        <v>18.8</v>
      </c>
      <c r="O3864">
        <v>4.55</v>
      </c>
      <c r="P3864">
        <f xml:space="preserve"> IF(Stock_Info[[#This Row],[Close Price]] &gt; Stock_Info[[#This Row],[Open Price]], 1, 0)</f>
        <v>1</v>
      </c>
      <c r="Q3864" t="str">
        <f>IF(AND(Stock_Info[[#This Row],[% Deli. Qty to Traded Qty]]&gt;80,Stock_Info[[#This Row],[No. of Trades]]&lt;3000),"Unusual Day","")</f>
        <v/>
      </c>
      <c r="R3864" t="str">
        <f>IF(AND(Stock_Info[[#This Row],[Spread High-Low]] &lt; 10, Stock_Info[[#This Row],[% Deli. Qty to Traded Qty]] &gt; 90), "Good Day", "")</f>
        <v/>
      </c>
    </row>
    <row r="3865" spans="1:18">
      <c r="A3865" t="s">
        <v>55</v>
      </c>
      <c r="B3865" s="1">
        <v>45742</v>
      </c>
      <c r="C3865" s="1" t="str">
        <f>"WEEK" &amp;" " &amp;  INT((DAY(Stock_Info[[#This Row],[Date]])+WEEKDAY(DATE(YEAR(Stock_Info[[#This Row],[Date]]),MONTH(Stock_Info[[#This Row],[Date]]),1))-1)/7)+1</f>
        <v>WEEK 5</v>
      </c>
      <c r="D3865" s="12">
        <v>1343</v>
      </c>
      <c r="E3865" s="12">
        <v>1357.75</v>
      </c>
      <c r="F3865" s="12">
        <v>1331.2</v>
      </c>
      <c r="G3865" s="12">
        <v>1335.4</v>
      </c>
      <c r="H3865" s="12">
        <v>1342.5302812482173</v>
      </c>
      <c r="I3865">
        <v>175290</v>
      </c>
      <c r="J3865">
        <v>6956</v>
      </c>
      <c r="K3865" s="12">
        <v>235332133</v>
      </c>
      <c r="L3865">
        <v>82053</v>
      </c>
      <c r="M3865">
        <v>46.81</v>
      </c>
      <c r="N3865">
        <v>26.55</v>
      </c>
      <c r="O3865">
        <v>-7.6</v>
      </c>
      <c r="P3865">
        <f xml:space="preserve"> IF(Stock_Info[[#This Row],[Close Price]] &gt; Stock_Info[[#This Row],[Open Price]], 1, 0)</f>
        <v>0</v>
      </c>
      <c r="Q3865" t="str">
        <f>IF(AND(Stock_Info[[#This Row],[% Deli. Qty to Traded Qty]]&gt;80,Stock_Info[[#This Row],[No. of Trades]]&lt;3000),"Unusual Day","")</f>
        <v/>
      </c>
      <c r="R3865" t="str">
        <f>IF(AND(Stock_Info[[#This Row],[Spread High-Low]] &lt; 10, Stock_Info[[#This Row],[% Deli. Qty to Traded Qty]] &gt; 90), "Good Day", "")</f>
        <v/>
      </c>
    </row>
    <row r="3866" spans="1:18">
      <c r="A3866" t="s">
        <v>55</v>
      </c>
      <c r="B3866" s="1">
        <v>45741</v>
      </c>
      <c r="C3866" s="1" t="str">
        <f>"WEEK" &amp;" " &amp;  INT((DAY(Stock_Info[[#This Row],[Date]])+WEEKDAY(DATE(YEAR(Stock_Info[[#This Row],[Date]]),MONTH(Stock_Info[[#This Row],[Date]]),1))-1)/7)+1</f>
        <v>WEEK 5</v>
      </c>
      <c r="D3866" s="12">
        <v>1358.6</v>
      </c>
      <c r="E3866" s="12">
        <v>1363.55</v>
      </c>
      <c r="F3866" s="12">
        <v>1330</v>
      </c>
      <c r="G3866" s="12">
        <v>1344.4</v>
      </c>
      <c r="H3866" s="12">
        <v>1346.5572733443298</v>
      </c>
      <c r="I3866">
        <v>548056</v>
      </c>
      <c r="J3866">
        <v>22351</v>
      </c>
      <c r="K3866" s="12">
        <v>737988793</v>
      </c>
      <c r="L3866">
        <v>305067</v>
      </c>
      <c r="M3866">
        <v>55.66</v>
      </c>
      <c r="N3866">
        <v>33.549999999999997</v>
      </c>
      <c r="O3866">
        <v>-14.2</v>
      </c>
      <c r="P3866">
        <f xml:space="preserve"> IF(Stock_Info[[#This Row],[Close Price]] &gt; Stock_Info[[#This Row],[Open Price]], 1, 0)</f>
        <v>0</v>
      </c>
      <c r="Q3866" t="str">
        <f>IF(AND(Stock_Info[[#This Row],[% Deli. Qty to Traded Qty]]&gt;80,Stock_Info[[#This Row],[No. of Trades]]&lt;3000),"Unusual Day","")</f>
        <v/>
      </c>
      <c r="R3866" t="str">
        <f>IF(AND(Stock_Info[[#This Row],[Spread High-Low]] &lt; 10, Stock_Info[[#This Row],[% Deli. Qty to Traded Qty]] &gt; 90), "Good Day", "")</f>
        <v/>
      </c>
    </row>
    <row r="3867" spans="1:18">
      <c r="A3867" t="s">
        <v>55</v>
      </c>
      <c r="B3867" s="1">
        <v>45740</v>
      </c>
      <c r="C3867" s="1" t="str">
        <f>"WEEK" &amp;" " &amp;  INT((DAY(Stock_Info[[#This Row],[Date]])+WEEKDAY(DATE(YEAR(Stock_Info[[#This Row],[Date]]),MONTH(Stock_Info[[#This Row],[Date]]),1))-1)/7)+1</f>
        <v>WEEK 5</v>
      </c>
      <c r="D3867" s="12">
        <v>1355</v>
      </c>
      <c r="E3867" s="12">
        <v>1372.5</v>
      </c>
      <c r="F3867" s="12">
        <v>1343.5</v>
      </c>
      <c r="G3867" s="12">
        <v>1358.2</v>
      </c>
      <c r="H3867" s="12">
        <v>1360.5311290354598</v>
      </c>
      <c r="I3867">
        <v>302258</v>
      </c>
      <c r="J3867">
        <v>14034</v>
      </c>
      <c r="K3867" s="12">
        <v>411231418</v>
      </c>
      <c r="L3867">
        <v>209046</v>
      </c>
      <c r="M3867">
        <v>69.16</v>
      </c>
      <c r="N3867">
        <v>29</v>
      </c>
      <c r="O3867">
        <v>3.2</v>
      </c>
      <c r="P3867">
        <f xml:space="preserve"> IF(Stock_Info[[#This Row],[Close Price]] &gt; Stock_Info[[#This Row],[Open Price]], 1, 0)</f>
        <v>1</v>
      </c>
      <c r="Q3867" t="str">
        <f>IF(AND(Stock_Info[[#This Row],[% Deli. Qty to Traded Qty]]&gt;80,Stock_Info[[#This Row],[No. of Trades]]&lt;3000),"Unusual Day","")</f>
        <v/>
      </c>
      <c r="R3867" t="str">
        <f>IF(AND(Stock_Info[[#This Row],[Spread High-Low]] &lt; 10, Stock_Info[[#This Row],[% Deli. Qty to Traded Qty]] &gt; 90), "Good Day", "")</f>
        <v/>
      </c>
    </row>
    <row r="3868" spans="1:18">
      <c r="A3868" t="s">
        <v>55</v>
      </c>
      <c r="B3868" s="1">
        <v>45737</v>
      </c>
      <c r="C3868" s="1" t="str">
        <f>"WEEK" &amp;" " &amp;  INT((DAY(Stock_Info[[#This Row],[Date]])+WEEKDAY(DATE(YEAR(Stock_Info[[#This Row],[Date]]),MONTH(Stock_Info[[#This Row],[Date]]),1))-1)/7)+1</f>
        <v>WEEK 4</v>
      </c>
      <c r="D3868" s="12">
        <v>1318.65</v>
      </c>
      <c r="E3868" s="12">
        <v>1347.85</v>
      </c>
      <c r="F3868" s="12">
        <v>1312.05</v>
      </c>
      <c r="G3868" s="12">
        <v>1341.45</v>
      </c>
      <c r="H3868" s="12">
        <v>1338.4960176844365</v>
      </c>
      <c r="I3868">
        <v>331591</v>
      </c>
      <c r="J3868">
        <v>7185</v>
      </c>
      <c r="K3868" s="12">
        <v>443833233</v>
      </c>
      <c r="L3868">
        <v>210404</v>
      </c>
      <c r="M3868">
        <v>63.45</v>
      </c>
      <c r="N3868">
        <v>35.799999999999997</v>
      </c>
      <c r="O3868">
        <v>22.8</v>
      </c>
      <c r="P3868">
        <f xml:space="preserve"> IF(Stock_Info[[#This Row],[Close Price]] &gt; Stock_Info[[#This Row],[Open Price]], 1, 0)</f>
        <v>1</v>
      </c>
      <c r="Q3868" t="str">
        <f>IF(AND(Stock_Info[[#This Row],[% Deli. Qty to Traded Qty]]&gt;80,Stock_Info[[#This Row],[No. of Trades]]&lt;3000),"Unusual Day","")</f>
        <v/>
      </c>
      <c r="R3868" t="str">
        <f>IF(AND(Stock_Info[[#This Row],[Spread High-Low]] &lt; 10, Stock_Info[[#This Row],[% Deli. Qty to Traded Qty]] &gt; 90), "Good Day", "")</f>
        <v/>
      </c>
    </row>
    <row r="3869" spans="1:18">
      <c r="A3869" t="s">
        <v>55</v>
      </c>
      <c r="B3869" s="1">
        <v>45736</v>
      </c>
      <c r="C3869" s="1" t="str">
        <f>"WEEK" &amp;" " &amp;  INT((DAY(Stock_Info[[#This Row],[Date]])+WEEKDAY(DATE(YEAR(Stock_Info[[#This Row],[Date]]),MONTH(Stock_Info[[#This Row],[Date]]),1))-1)/7)+1</f>
        <v>WEEK 4</v>
      </c>
      <c r="D3869" s="12">
        <v>1321.95</v>
      </c>
      <c r="E3869" s="12">
        <v>1324</v>
      </c>
      <c r="F3869" s="12">
        <v>1311.35</v>
      </c>
      <c r="G3869" s="12">
        <v>1321.35</v>
      </c>
      <c r="H3869" s="12">
        <v>1318.2036635279908</v>
      </c>
      <c r="I3869">
        <v>44711</v>
      </c>
      <c r="J3869">
        <v>2535</v>
      </c>
      <c r="K3869" s="12">
        <v>58938204</v>
      </c>
      <c r="L3869">
        <v>18318</v>
      </c>
      <c r="M3869">
        <v>40.97</v>
      </c>
      <c r="N3869">
        <v>12.65</v>
      </c>
      <c r="O3869">
        <v>-0.6</v>
      </c>
      <c r="P3869">
        <f xml:space="preserve"> IF(Stock_Info[[#This Row],[Close Price]] &gt; Stock_Info[[#This Row],[Open Price]], 1, 0)</f>
        <v>0</v>
      </c>
      <c r="Q3869" t="str">
        <f>IF(AND(Stock_Info[[#This Row],[% Deli. Qty to Traded Qty]]&gt;80,Stock_Info[[#This Row],[No. of Trades]]&lt;3000),"Unusual Day","")</f>
        <v/>
      </c>
      <c r="R3869" t="str">
        <f>IF(AND(Stock_Info[[#This Row],[Spread High-Low]] &lt; 10, Stock_Info[[#This Row],[% Deli. Qty to Traded Qty]] &gt; 90), "Good Day", "")</f>
        <v/>
      </c>
    </row>
    <row r="3870" spans="1:18">
      <c r="A3870" t="s">
        <v>55</v>
      </c>
      <c r="B3870" s="1">
        <v>45735</v>
      </c>
      <c r="C3870" s="1" t="str">
        <f>"WEEK" &amp;" " &amp;  INT((DAY(Stock_Info[[#This Row],[Date]])+WEEKDAY(DATE(YEAR(Stock_Info[[#This Row],[Date]]),MONTH(Stock_Info[[#This Row],[Date]]),1))-1)/7)+1</f>
        <v>WEEK 4</v>
      </c>
      <c r="D3870" s="12">
        <v>1309.55</v>
      </c>
      <c r="E3870" s="12">
        <v>1316.7</v>
      </c>
      <c r="F3870" s="12">
        <v>1302.2</v>
      </c>
      <c r="G3870" s="12">
        <v>1312.7</v>
      </c>
      <c r="H3870" s="12">
        <v>1311.3127528891218</v>
      </c>
      <c r="I3870">
        <v>171765</v>
      </c>
      <c r="J3870">
        <v>3707</v>
      </c>
      <c r="K3870" s="12">
        <v>225237635</v>
      </c>
      <c r="L3870">
        <v>130109</v>
      </c>
      <c r="M3870">
        <v>75.75</v>
      </c>
      <c r="N3870">
        <v>14.5</v>
      </c>
      <c r="O3870">
        <v>3.15</v>
      </c>
      <c r="P3870">
        <f xml:space="preserve"> IF(Stock_Info[[#This Row],[Close Price]] &gt; Stock_Info[[#This Row],[Open Price]], 1, 0)</f>
        <v>1</v>
      </c>
      <c r="Q3870" t="str">
        <f>IF(AND(Stock_Info[[#This Row],[% Deli. Qty to Traded Qty]]&gt;80,Stock_Info[[#This Row],[No. of Trades]]&lt;3000),"Unusual Day","")</f>
        <v/>
      </c>
      <c r="R3870" t="str">
        <f>IF(AND(Stock_Info[[#This Row],[Spread High-Low]] &lt; 10, Stock_Info[[#This Row],[% Deli. Qty to Traded Qty]] &gt; 90), "Good Day", "")</f>
        <v/>
      </c>
    </row>
    <row r="3871" spans="1:18">
      <c r="A3871" t="s">
        <v>55</v>
      </c>
      <c r="B3871" s="1">
        <v>45734</v>
      </c>
      <c r="C3871" s="1" t="str">
        <f>"WEEK" &amp;" " &amp;  INT((DAY(Stock_Info[[#This Row],[Date]])+WEEKDAY(DATE(YEAR(Stock_Info[[#This Row],[Date]]),MONTH(Stock_Info[[#This Row],[Date]]),1))-1)/7)+1</f>
        <v>WEEK 4</v>
      </c>
      <c r="D3871" s="12">
        <v>1281.0999999999999</v>
      </c>
      <c r="E3871" s="12">
        <v>1313.6</v>
      </c>
      <c r="F3871" s="12">
        <v>1281.0999999999999</v>
      </c>
      <c r="G3871" s="12">
        <v>1309.5999999999999</v>
      </c>
      <c r="H3871" s="12">
        <v>1301.5091086208367</v>
      </c>
      <c r="I3871">
        <v>281272</v>
      </c>
      <c r="J3871">
        <v>11776</v>
      </c>
      <c r="K3871" s="12">
        <v>366078070</v>
      </c>
      <c r="L3871">
        <v>121913</v>
      </c>
      <c r="M3871">
        <v>43.34</v>
      </c>
      <c r="N3871">
        <v>32.5</v>
      </c>
      <c r="O3871">
        <v>28.5</v>
      </c>
      <c r="P3871">
        <f xml:space="preserve"> IF(Stock_Info[[#This Row],[Close Price]] &gt; Stock_Info[[#This Row],[Open Price]], 1, 0)</f>
        <v>1</v>
      </c>
      <c r="Q3871" t="str">
        <f>IF(AND(Stock_Info[[#This Row],[% Deli. Qty to Traded Qty]]&gt;80,Stock_Info[[#This Row],[No. of Trades]]&lt;3000),"Unusual Day","")</f>
        <v/>
      </c>
      <c r="R3871" t="str">
        <f>IF(AND(Stock_Info[[#This Row],[Spread High-Low]] &lt; 10, Stock_Info[[#This Row],[% Deli. Qty to Traded Qty]] &gt; 90), "Good Day", "")</f>
        <v/>
      </c>
    </row>
    <row r="3872" spans="1:18">
      <c r="A3872" t="s">
        <v>55</v>
      </c>
      <c r="B3872" s="1">
        <v>45733</v>
      </c>
      <c r="C3872" s="1" t="str">
        <f>"WEEK" &amp;" " &amp;  INT((DAY(Stock_Info[[#This Row],[Date]])+WEEKDAY(DATE(YEAR(Stock_Info[[#This Row],[Date]]),MONTH(Stock_Info[[#This Row],[Date]]),1))-1)/7)+1</f>
        <v>WEEK 4</v>
      </c>
      <c r="D3872" s="12">
        <v>1257</v>
      </c>
      <c r="E3872" s="12">
        <v>1274</v>
      </c>
      <c r="F3872" s="12">
        <v>1256.3499999999999</v>
      </c>
      <c r="G3872" s="12">
        <v>1268.3499999999999</v>
      </c>
      <c r="H3872" s="12">
        <v>1268.7525118734507</v>
      </c>
      <c r="I3872">
        <v>211396</v>
      </c>
      <c r="J3872">
        <v>7554</v>
      </c>
      <c r="K3872" s="12">
        <v>268209206</v>
      </c>
      <c r="L3872">
        <v>159134</v>
      </c>
      <c r="M3872">
        <v>75.28</v>
      </c>
      <c r="N3872">
        <v>17.649999999999999</v>
      </c>
      <c r="O3872">
        <v>11.35</v>
      </c>
      <c r="P3872">
        <f xml:space="preserve"> IF(Stock_Info[[#This Row],[Close Price]] &gt; Stock_Info[[#This Row],[Open Price]], 1, 0)</f>
        <v>1</v>
      </c>
      <c r="Q3872" t="str">
        <f>IF(AND(Stock_Info[[#This Row],[% Deli. Qty to Traded Qty]]&gt;80,Stock_Info[[#This Row],[No. of Trades]]&lt;3000),"Unusual Day","")</f>
        <v/>
      </c>
      <c r="R3872" t="str">
        <f>IF(AND(Stock_Info[[#This Row],[Spread High-Low]] &lt; 10, Stock_Info[[#This Row],[% Deli. Qty to Traded Qty]] &gt; 90), "Good Day", "")</f>
        <v/>
      </c>
    </row>
    <row r="3873" spans="1:18">
      <c r="A3873" t="s">
        <v>55</v>
      </c>
      <c r="B3873" s="1">
        <v>45729</v>
      </c>
      <c r="C3873" s="1" t="str">
        <f>"WEEK" &amp;" " &amp;  INT((DAY(Stock_Info[[#This Row],[Date]])+WEEKDAY(DATE(YEAR(Stock_Info[[#This Row],[Date]]),MONTH(Stock_Info[[#This Row],[Date]]),1))-1)/7)+1</f>
        <v>WEEK 3</v>
      </c>
      <c r="D3873" s="12">
        <v>1244.9000000000001</v>
      </c>
      <c r="E3873" s="12">
        <v>1256</v>
      </c>
      <c r="F3873" s="12">
        <v>1244.8499999999999</v>
      </c>
      <c r="G3873" s="12">
        <v>1250.25</v>
      </c>
      <c r="H3873" s="12">
        <v>1254.2657387375227</v>
      </c>
      <c r="I3873">
        <v>1326107</v>
      </c>
      <c r="J3873">
        <v>7012</v>
      </c>
      <c r="K3873" s="12">
        <v>1663290576</v>
      </c>
      <c r="L3873">
        <v>1194499</v>
      </c>
      <c r="M3873">
        <v>90.08</v>
      </c>
      <c r="N3873">
        <v>11.15</v>
      </c>
      <c r="O3873">
        <v>5.35</v>
      </c>
      <c r="P3873">
        <f xml:space="preserve"> IF(Stock_Info[[#This Row],[Close Price]] &gt; Stock_Info[[#This Row],[Open Price]], 1, 0)</f>
        <v>1</v>
      </c>
      <c r="Q3873" t="str">
        <f>IF(AND(Stock_Info[[#This Row],[% Deli. Qty to Traded Qty]]&gt;80,Stock_Info[[#This Row],[No. of Trades]]&lt;3000),"Unusual Day","")</f>
        <v/>
      </c>
      <c r="R3873" t="str">
        <f>IF(AND(Stock_Info[[#This Row],[Spread High-Low]] &lt; 10, Stock_Info[[#This Row],[% Deli. Qty to Traded Qty]] &gt; 90), "Good Day", "")</f>
        <v/>
      </c>
    </row>
    <row r="3874" spans="1:18">
      <c r="A3874" t="s">
        <v>55</v>
      </c>
      <c r="B3874" s="1">
        <v>45728</v>
      </c>
      <c r="C3874" s="1" t="str">
        <f>"WEEK" &amp;" " &amp;  INT((DAY(Stock_Info[[#This Row],[Date]])+WEEKDAY(DATE(YEAR(Stock_Info[[#This Row],[Date]]),MONTH(Stock_Info[[#This Row],[Date]]),1))-1)/7)+1</f>
        <v>WEEK 3</v>
      </c>
      <c r="D3874" s="12">
        <v>1244.8</v>
      </c>
      <c r="E3874" s="12">
        <v>1251.05</v>
      </c>
      <c r="F3874" s="12">
        <v>1235.4000000000001</v>
      </c>
      <c r="G3874" s="12">
        <v>1242.5999999999999</v>
      </c>
      <c r="H3874" s="12">
        <v>1243.2545022353756</v>
      </c>
      <c r="I3874">
        <v>254096</v>
      </c>
      <c r="J3874">
        <v>6267</v>
      </c>
      <c r="K3874" s="12">
        <v>315905996</v>
      </c>
      <c r="L3874">
        <v>209332</v>
      </c>
      <c r="M3874">
        <v>82.38</v>
      </c>
      <c r="N3874">
        <v>15.65</v>
      </c>
      <c r="O3874">
        <v>-2.2000000000000002</v>
      </c>
      <c r="P3874">
        <f xml:space="preserve"> IF(Stock_Info[[#This Row],[Close Price]] &gt; Stock_Info[[#This Row],[Open Price]], 1, 0)</f>
        <v>0</v>
      </c>
      <c r="Q3874" t="str">
        <f>IF(AND(Stock_Info[[#This Row],[% Deli. Qty to Traded Qty]]&gt;80,Stock_Info[[#This Row],[No. of Trades]]&lt;3000),"Unusual Day","")</f>
        <v/>
      </c>
      <c r="R3874" t="str">
        <f>IF(AND(Stock_Info[[#This Row],[Spread High-Low]] &lt; 10, Stock_Info[[#This Row],[% Deli. Qty to Traded Qty]] &gt; 90), "Good Day", "")</f>
        <v/>
      </c>
    </row>
    <row r="3875" spans="1:18">
      <c r="A3875" t="s">
        <v>55</v>
      </c>
      <c r="B3875" s="1">
        <v>45727</v>
      </c>
      <c r="C3875" s="1" t="str">
        <f>"WEEK" &amp;" " &amp;  INT((DAY(Stock_Info[[#This Row],[Date]])+WEEKDAY(DATE(YEAR(Stock_Info[[#This Row],[Date]]),MONTH(Stock_Info[[#This Row],[Date]]),1))-1)/7)+1</f>
        <v>WEEK 3</v>
      </c>
      <c r="D3875" s="12">
        <v>1214.8499999999999</v>
      </c>
      <c r="E3875" s="12">
        <v>1247.5999999999999</v>
      </c>
      <c r="F3875" s="12">
        <v>1214.8499999999999</v>
      </c>
      <c r="G3875" s="12">
        <v>1244.8</v>
      </c>
      <c r="H3875" s="12">
        <v>1240.5755787562414</v>
      </c>
      <c r="I3875">
        <v>158616</v>
      </c>
      <c r="J3875">
        <v>5953</v>
      </c>
      <c r="K3875" s="12">
        <v>196775136</v>
      </c>
      <c r="L3875">
        <v>86145</v>
      </c>
      <c r="M3875">
        <v>54.31</v>
      </c>
      <c r="N3875">
        <v>32.75</v>
      </c>
      <c r="O3875">
        <v>29.95</v>
      </c>
      <c r="P3875">
        <f xml:space="preserve"> IF(Stock_Info[[#This Row],[Close Price]] &gt; Stock_Info[[#This Row],[Open Price]], 1, 0)</f>
        <v>1</v>
      </c>
      <c r="Q3875" t="str">
        <f>IF(AND(Stock_Info[[#This Row],[% Deli. Qty to Traded Qty]]&gt;80,Stock_Info[[#This Row],[No. of Trades]]&lt;3000),"Unusual Day","")</f>
        <v/>
      </c>
      <c r="R3875" t="str">
        <f>IF(AND(Stock_Info[[#This Row],[Spread High-Low]] &lt; 10, Stock_Info[[#This Row],[% Deli. Qty to Traded Qty]] &gt; 90), "Good Day", "")</f>
        <v/>
      </c>
    </row>
    <row r="3876" spans="1:18">
      <c r="A3876" t="s">
        <v>55</v>
      </c>
      <c r="B3876" s="1">
        <v>45726</v>
      </c>
      <c r="C3876" s="1" t="str">
        <f>"WEEK" &amp;" " &amp;  INT((DAY(Stock_Info[[#This Row],[Date]])+WEEKDAY(DATE(YEAR(Stock_Info[[#This Row],[Date]]),MONTH(Stock_Info[[#This Row],[Date]]),1))-1)/7)+1</f>
        <v>WEEK 3</v>
      </c>
      <c r="D3876" s="12">
        <v>1212</v>
      </c>
      <c r="E3876" s="12">
        <v>1225.5</v>
      </c>
      <c r="F3876" s="12">
        <v>1209.8</v>
      </c>
      <c r="G3876" s="12">
        <v>1214.5</v>
      </c>
      <c r="H3876" s="12">
        <v>1220.3496361761484</v>
      </c>
      <c r="I3876">
        <v>309353</v>
      </c>
      <c r="J3876">
        <v>8606</v>
      </c>
      <c r="K3876" s="12">
        <v>377518821</v>
      </c>
      <c r="L3876">
        <v>228340</v>
      </c>
      <c r="M3876">
        <v>73.81</v>
      </c>
      <c r="N3876">
        <v>15.7</v>
      </c>
      <c r="O3876">
        <v>2.5</v>
      </c>
      <c r="P3876">
        <f xml:space="preserve"> IF(Stock_Info[[#This Row],[Close Price]] &gt; Stock_Info[[#This Row],[Open Price]], 1, 0)</f>
        <v>1</v>
      </c>
      <c r="Q3876" t="str">
        <f>IF(AND(Stock_Info[[#This Row],[% Deli. Qty to Traded Qty]]&gt;80,Stock_Info[[#This Row],[No. of Trades]]&lt;3000),"Unusual Day","")</f>
        <v/>
      </c>
      <c r="R3876" t="str">
        <f>IF(AND(Stock_Info[[#This Row],[Spread High-Low]] &lt; 10, Stock_Info[[#This Row],[% Deli. Qty to Traded Qty]] &gt; 90), "Good Day", "")</f>
        <v/>
      </c>
    </row>
    <row r="3877" spans="1:18">
      <c r="A3877" t="s">
        <v>55</v>
      </c>
      <c r="B3877" s="1">
        <v>45723</v>
      </c>
      <c r="C3877" s="1" t="str">
        <f>"WEEK" &amp;" " &amp;  INT((DAY(Stock_Info[[#This Row],[Date]])+WEEKDAY(DATE(YEAR(Stock_Info[[#This Row],[Date]]),MONTH(Stock_Info[[#This Row],[Date]]),1))-1)/7)+1</f>
        <v>WEEK 2</v>
      </c>
      <c r="D3877" s="12">
        <v>1214</v>
      </c>
      <c r="E3877" s="12">
        <v>1217.55</v>
      </c>
      <c r="F3877" s="12">
        <v>1206.45</v>
      </c>
      <c r="G3877" s="12">
        <v>1214.3</v>
      </c>
      <c r="H3877" s="12">
        <v>1213.5061359177121</v>
      </c>
      <c r="I3877">
        <v>168190</v>
      </c>
      <c r="J3877">
        <v>6333</v>
      </c>
      <c r="K3877" s="12">
        <v>204099597</v>
      </c>
      <c r="L3877">
        <v>124923</v>
      </c>
      <c r="M3877">
        <v>74.27</v>
      </c>
      <c r="N3877">
        <v>11.1</v>
      </c>
      <c r="O3877">
        <v>0.3</v>
      </c>
      <c r="P3877">
        <f xml:space="preserve"> IF(Stock_Info[[#This Row],[Close Price]] &gt; Stock_Info[[#This Row],[Open Price]], 1, 0)</f>
        <v>1</v>
      </c>
      <c r="Q3877" t="str">
        <f>IF(AND(Stock_Info[[#This Row],[% Deli. Qty to Traded Qty]]&gt;80,Stock_Info[[#This Row],[No. of Trades]]&lt;3000),"Unusual Day","")</f>
        <v/>
      </c>
      <c r="R3877" t="str">
        <f>IF(AND(Stock_Info[[#This Row],[Spread High-Low]] &lt; 10, Stock_Info[[#This Row],[% Deli. Qty to Traded Qty]] &gt; 90), "Good Day", "")</f>
        <v/>
      </c>
    </row>
    <row r="3878" spans="1:18">
      <c r="A3878" t="s">
        <v>55</v>
      </c>
      <c r="B3878" s="1">
        <v>45722</v>
      </c>
      <c r="C3878" s="1" t="str">
        <f>"WEEK" &amp;" " &amp;  INT((DAY(Stock_Info[[#This Row],[Date]])+WEEKDAY(DATE(YEAR(Stock_Info[[#This Row],[Date]]),MONTH(Stock_Info[[#This Row],[Date]]),1))-1)/7)+1</f>
        <v>WEEK 2</v>
      </c>
      <c r="D3878" s="12">
        <v>1225.0999999999999</v>
      </c>
      <c r="E3878" s="12">
        <v>1225.0999999999999</v>
      </c>
      <c r="F3878" s="12">
        <v>1209.05</v>
      </c>
      <c r="G3878" s="12">
        <v>1218.4000000000001</v>
      </c>
      <c r="H3878" s="12">
        <v>1218.0060206368908</v>
      </c>
      <c r="I3878">
        <v>53981</v>
      </c>
      <c r="J3878">
        <v>2664</v>
      </c>
      <c r="K3878" s="12">
        <v>65749183</v>
      </c>
      <c r="L3878">
        <v>27818</v>
      </c>
      <c r="M3878">
        <v>51.53</v>
      </c>
      <c r="N3878">
        <v>16.05</v>
      </c>
      <c r="O3878">
        <v>-6.7</v>
      </c>
      <c r="P3878">
        <f xml:space="preserve"> IF(Stock_Info[[#This Row],[Close Price]] &gt; Stock_Info[[#This Row],[Open Price]], 1, 0)</f>
        <v>0</v>
      </c>
      <c r="Q3878" t="str">
        <f>IF(AND(Stock_Info[[#This Row],[% Deli. Qty to Traded Qty]]&gt;80,Stock_Info[[#This Row],[No. of Trades]]&lt;3000),"Unusual Day","")</f>
        <v/>
      </c>
      <c r="R3878" t="str">
        <f>IF(AND(Stock_Info[[#This Row],[Spread High-Low]] &lt; 10, Stock_Info[[#This Row],[% Deli. Qty to Traded Qty]] &gt; 90), "Good Day", "")</f>
        <v/>
      </c>
    </row>
    <row r="3879" spans="1:18">
      <c r="A3879" t="s">
        <v>55</v>
      </c>
      <c r="B3879" s="1">
        <v>45721</v>
      </c>
      <c r="C3879" s="1" t="str">
        <f>"WEEK" &amp;" " &amp;  INT((DAY(Stock_Info[[#This Row],[Date]])+WEEKDAY(DATE(YEAR(Stock_Info[[#This Row],[Date]]),MONTH(Stock_Info[[#This Row],[Date]]),1))-1)/7)+1</f>
        <v>WEEK 2</v>
      </c>
      <c r="D3879" s="12">
        <v>1219.45</v>
      </c>
      <c r="E3879" s="12">
        <v>1226.2</v>
      </c>
      <c r="F3879" s="12">
        <v>1211.5</v>
      </c>
      <c r="G3879" s="12">
        <v>1215.5999999999999</v>
      </c>
      <c r="H3879" s="12">
        <v>1215.9574748951015</v>
      </c>
      <c r="I3879">
        <v>212110</v>
      </c>
      <c r="J3879">
        <v>7646</v>
      </c>
      <c r="K3879" s="12">
        <v>257916740</v>
      </c>
      <c r="L3879">
        <v>144779</v>
      </c>
      <c r="M3879">
        <v>68.260000000000005</v>
      </c>
      <c r="N3879">
        <v>14.7</v>
      </c>
      <c r="O3879">
        <v>-3.85</v>
      </c>
      <c r="P3879">
        <f xml:space="preserve"> IF(Stock_Info[[#This Row],[Close Price]] &gt; Stock_Info[[#This Row],[Open Price]], 1, 0)</f>
        <v>0</v>
      </c>
      <c r="Q3879" t="str">
        <f>IF(AND(Stock_Info[[#This Row],[% Deli. Qty to Traded Qty]]&gt;80,Stock_Info[[#This Row],[No. of Trades]]&lt;3000),"Unusual Day","")</f>
        <v/>
      </c>
      <c r="R3879" t="str">
        <f>IF(AND(Stock_Info[[#This Row],[Spread High-Low]] &lt; 10, Stock_Info[[#This Row],[% Deli. Qty to Traded Qty]] &gt; 90), "Good Day", "")</f>
        <v/>
      </c>
    </row>
    <row r="3880" spans="1:18">
      <c r="A3880" t="s">
        <v>55</v>
      </c>
      <c r="B3880" s="1">
        <v>45720</v>
      </c>
      <c r="C3880" s="1" t="str">
        <f>"WEEK" &amp;" " &amp;  INT((DAY(Stock_Info[[#This Row],[Date]])+WEEKDAY(DATE(YEAR(Stock_Info[[#This Row],[Date]]),MONTH(Stock_Info[[#This Row],[Date]]),1))-1)/7)+1</f>
        <v>WEEK 2</v>
      </c>
      <c r="D3880" s="12">
        <v>1206.0999999999999</v>
      </c>
      <c r="E3880" s="12">
        <v>1216</v>
      </c>
      <c r="F3880" s="12">
        <v>1206.0999999999999</v>
      </c>
      <c r="G3880" s="12">
        <v>1210.45</v>
      </c>
      <c r="H3880" s="12">
        <v>1209.088312662024</v>
      </c>
      <c r="I3880">
        <v>157384</v>
      </c>
      <c r="J3880">
        <v>5493</v>
      </c>
      <c r="K3880" s="12">
        <v>190291155</v>
      </c>
      <c r="L3880">
        <v>100418</v>
      </c>
      <c r="M3880">
        <v>63.8</v>
      </c>
      <c r="N3880">
        <v>9.9</v>
      </c>
      <c r="O3880">
        <v>4.3499999999999996</v>
      </c>
      <c r="P3880">
        <f xml:space="preserve"> IF(Stock_Info[[#This Row],[Close Price]] &gt; Stock_Info[[#This Row],[Open Price]], 1, 0)</f>
        <v>1</v>
      </c>
      <c r="Q3880" t="str">
        <f>IF(AND(Stock_Info[[#This Row],[% Deli. Qty to Traded Qty]]&gt;80,Stock_Info[[#This Row],[No. of Trades]]&lt;3000),"Unusual Day","")</f>
        <v/>
      </c>
      <c r="R3880" t="str">
        <f>IF(AND(Stock_Info[[#This Row],[Spread High-Low]] &lt; 10, Stock_Info[[#This Row],[% Deli. Qty to Traded Qty]] &gt; 90), "Good Day", "")</f>
        <v/>
      </c>
    </row>
    <row r="3881" spans="1:18">
      <c r="A3881" t="s">
        <v>55</v>
      </c>
      <c r="B3881" s="1">
        <v>45719</v>
      </c>
      <c r="C3881" s="1" t="str">
        <f>"WEEK" &amp;" " &amp;  INT((DAY(Stock_Info[[#This Row],[Date]])+WEEKDAY(DATE(YEAR(Stock_Info[[#This Row],[Date]]),MONTH(Stock_Info[[#This Row],[Date]]),1))-1)/7)+1</f>
        <v>WEEK 2</v>
      </c>
      <c r="D3881" s="12">
        <v>1206.5999999999999</v>
      </c>
      <c r="E3881" s="12">
        <v>1219.1500000000001</v>
      </c>
      <c r="F3881" s="12">
        <v>1204.0999999999999</v>
      </c>
      <c r="G3881" s="12">
        <v>1206.0999999999999</v>
      </c>
      <c r="H3881" s="12">
        <v>1209.871403210225</v>
      </c>
      <c r="I3881">
        <v>1033074</v>
      </c>
      <c r="J3881">
        <v>7762</v>
      </c>
      <c r="K3881" s="12">
        <v>1249886690</v>
      </c>
      <c r="L3881">
        <v>955513</v>
      </c>
      <c r="M3881">
        <v>92.49</v>
      </c>
      <c r="N3881">
        <v>15.05</v>
      </c>
      <c r="O3881">
        <v>-0.5</v>
      </c>
      <c r="P3881">
        <f xml:space="preserve"> IF(Stock_Info[[#This Row],[Close Price]] &gt; Stock_Info[[#This Row],[Open Price]], 1, 0)</f>
        <v>0</v>
      </c>
      <c r="Q3881" t="str">
        <f>IF(AND(Stock_Info[[#This Row],[% Deli. Qty to Traded Qty]]&gt;80,Stock_Info[[#This Row],[No. of Trades]]&lt;3000),"Unusual Day","")</f>
        <v/>
      </c>
      <c r="R3881" t="str">
        <f>IF(AND(Stock_Info[[#This Row],[Spread High-Low]] &lt; 10, Stock_Info[[#This Row],[% Deli. Qty to Traded Qty]] &gt; 90), "Good Day", "")</f>
        <v/>
      </c>
    </row>
    <row r="3882" spans="1:18">
      <c r="A3882" t="s">
        <v>55</v>
      </c>
      <c r="B3882" s="1">
        <v>45716</v>
      </c>
      <c r="C3882" s="1" t="str">
        <f>"WEEK" &amp;" " &amp;  INT((DAY(Stock_Info[[#This Row],[Date]])+WEEKDAY(DATE(YEAR(Stock_Info[[#This Row],[Date]]),MONTH(Stock_Info[[#This Row],[Date]]),1))-1)/7)+1</f>
        <v>WEEK 5</v>
      </c>
      <c r="D3882" s="12">
        <v>1216.9000000000001</v>
      </c>
      <c r="E3882" s="12">
        <v>1224.8499999999999</v>
      </c>
      <c r="F3882" s="12">
        <v>1200.2</v>
      </c>
      <c r="G3882" s="12">
        <v>1203.0999999999999</v>
      </c>
      <c r="H3882" s="12">
        <v>1215.5133560713532</v>
      </c>
      <c r="I3882">
        <v>198786</v>
      </c>
      <c r="J3882">
        <v>7604</v>
      </c>
      <c r="K3882" s="12">
        <v>241627038</v>
      </c>
      <c r="L3882">
        <v>139993</v>
      </c>
      <c r="M3882">
        <v>70.42</v>
      </c>
      <c r="N3882">
        <v>24.65</v>
      </c>
      <c r="O3882">
        <v>-13.8</v>
      </c>
      <c r="P3882">
        <f xml:space="preserve"> IF(Stock_Info[[#This Row],[Close Price]] &gt; Stock_Info[[#This Row],[Open Price]], 1, 0)</f>
        <v>0</v>
      </c>
      <c r="Q3882" t="str">
        <f>IF(AND(Stock_Info[[#This Row],[% Deli. Qty to Traded Qty]]&gt;80,Stock_Info[[#This Row],[No. of Trades]]&lt;3000),"Unusual Day","")</f>
        <v/>
      </c>
      <c r="R3882" t="str">
        <f>IF(AND(Stock_Info[[#This Row],[Spread High-Low]] &lt; 10, Stock_Info[[#This Row],[% Deli. Qty to Traded Qty]] &gt; 90), "Good Day", "")</f>
        <v/>
      </c>
    </row>
    <row r="3883" spans="1:18">
      <c r="A3883" t="s">
        <v>55</v>
      </c>
      <c r="B3883" s="1">
        <v>45715</v>
      </c>
      <c r="C3883" s="1" t="str">
        <f>"WEEK" &amp;" " &amp;  INT((DAY(Stock_Info[[#This Row],[Date]])+WEEKDAY(DATE(YEAR(Stock_Info[[#This Row],[Date]]),MONTH(Stock_Info[[#This Row],[Date]]),1))-1)/7)+1</f>
        <v>WEEK 5</v>
      </c>
      <c r="D3883" s="12">
        <v>1224</v>
      </c>
      <c r="E3883" s="12">
        <v>1234.3</v>
      </c>
      <c r="F3883" s="12">
        <v>1218.5999999999999</v>
      </c>
      <c r="G3883" s="12">
        <v>1221.45</v>
      </c>
      <c r="H3883" s="12">
        <v>1226.5465320859182</v>
      </c>
      <c r="I3883">
        <v>239856</v>
      </c>
      <c r="J3883">
        <v>4770</v>
      </c>
      <c r="K3883" s="12">
        <v>294194545</v>
      </c>
      <c r="L3883">
        <v>186000</v>
      </c>
      <c r="M3883">
        <v>77.55</v>
      </c>
      <c r="N3883">
        <v>15.7</v>
      </c>
      <c r="O3883">
        <v>-2.5499999999999998</v>
      </c>
      <c r="P3883">
        <f xml:space="preserve"> IF(Stock_Info[[#This Row],[Close Price]] &gt; Stock_Info[[#This Row],[Open Price]], 1, 0)</f>
        <v>0</v>
      </c>
      <c r="Q3883" t="str">
        <f>IF(AND(Stock_Info[[#This Row],[% Deli. Qty to Traded Qty]]&gt;80,Stock_Info[[#This Row],[No. of Trades]]&lt;3000),"Unusual Day","")</f>
        <v/>
      </c>
      <c r="R3883" t="str">
        <f>IF(AND(Stock_Info[[#This Row],[Spread High-Low]] &lt; 10, Stock_Info[[#This Row],[% Deli. Qty to Traded Qty]] &gt; 90), "Good Day", "")</f>
        <v/>
      </c>
    </row>
    <row r="3884" spans="1:18">
      <c r="A3884" t="s">
        <v>55</v>
      </c>
      <c r="B3884" s="1">
        <v>45713</v>
      </c>
      <c r="C3884" s="1" t="str">
        <f>"WEEK" &amp;" " &amp;  INT((DAY(Stock_Info[[#This Row],[Date]])+WEEKDAY(DATE(YEAR(Stock_Info[[#This Row],[Date]]),MONTH(Stock_Info[[#This Row],[Date]]),1))-1)/7)+1</f>
        <v>WEEK 5</v>
      </c>
      <c r="D3884" s="12">
        <v>1227</v>
      </c>
      <c r="E3884" s="12">
        <v>1231.95</v>
      </c>
      <c r="F3884" s="12">
        <v>1221.4000000000001</v>
      </c>
      <c r="G3884" s="12">
        <v>1224</v>
      </c>
      <c r="H3884" s="12">
        <v>1224.4325673052704</v>
      </c>
      <c r="I3884">
        <v>674910</v>
      </c>
      <c r="J3884">
        <v>14576</v>
      </c>
      <c r="K3884" s="12">
        <v>826381784</v>
      </c>
      <c r="L3884">
        <v>260234</v>
      </c>
      <c r="M3884">
        <v>38.56</v>
      </c>
      <c r="N3884">
        <v>10.55</v>
      </c>
      <c r="O3884">
        <v>-3</v>
      </c>
      <c r="P3884">
        <f xml:space="preserve"> IF(Stock_Info[[#This Row],[Close Price]] &gt; Stock_Info[[#This Row],[Open Price]], 1, 0)</f>
        <v>0</v>
      </c>
      <c r="Q3884" t="str">
        <f>IF(AND(Stock_Info[[#This Row],[% Deli. Qty to Traded Qty]]&gt;80,Stock_Info[[#This Row],[No. of Trades]]&lt;3000),"Unusual Day","")</f>
        <v/>
      </c>
      <c r="R3884" t="str">
        <f>IF(AND(Stock_Info[[#This Row],[Spread High-Low]] &lt; 10, Stock_Info[[#This Row],[% Deli. Qty to Traded Qty]] &gt; 90), "Good Day", "")</f>
        <v/>
      </c>
    </row>
    <row r="3885" spans="1:18">
      <c r="A3885" t="s">
        <v>55</v>
      </c>
      <c r="B3885" s="1">
        <v>45712</v>
      </c>
      <c r="C3885" s="1" t="str">
        <f>"WEEK" &amp;" " &amp;  INT((DAY(Stock_Info[[#This Row],[Date]])+WEEKDAY(DATE(YEAR(Stock_Info[[#This Row],[Date]]),MONTH(Stock_Info[[#This Row],[Date]]),1))-1)/7)+1</f>
        <v>WEEK 5</v>
      </c>
      <c r="D3885" s="12">
        <v>1231.8</v>
      </c>
      <c r="E3885" s="12">
        <v>1231.8</v>
      </c>
      <c r="F3885" s="12">
        <v>1210.3</v>
      </c>
      <c r="G3885" s="12">
        <v>1218.2</v>
      </c>
      <c r="H3885" s="12">
        <v>1216.4029923114219</v>
      </c>
      <c r="I3885">
        <v>129933</v>
      </c>
      <c r="J3885">
        <v>6036</v>
      </c>
      <c r="K3885" s="12">
        <v>158050890</v>
      </c>
      <c r="L3885">
        <v>74129</v>
      </c>
      <c r="M3885">
        <v>57.05</v>
      </c>
      <c r="N3885">
        <v>21.5</v>
      </c>
      <c r="O3885">
        <v>-13.6</v>
      </c>
      <c r="P3885">
        <f xml:space="preserve"> IF(Stock_Info[[#This Row],[Close Price]] &gt; Stock_Info[[#This Row],[Open Price]], 1, 0)</f>
        <v>0</v>
      </c>
      <c r="Q3885" t="str">
        <f>IF(AND(Stock_Info[[#This Row],[% Deli. Qty to Traded Qty]]&gt;80,Stock_Info[[#This Row],[No. of Trades]]&lt;3000),"Unusual Day","")</f>
        <v/>
      </c>
      <c r="R3885" t="str">
        <f>IF(AND(Stock_Info[[#This Row],[Spread High-Low]] &lt; 10, Stock_Info[[#This Row],[% Deli. Qty to Traded Qty]] &gt; 90), "Good Day", "")</f>
        <v/>
      </c>
    </row>
    <row r="3886" spans="1:18">
      <c r="A3886" t="s">
        <v>55</v>
      </c>
      <c r="B3886" s="1">
        <v>45709</v>
      </c>
      <c r="C3886" s="1" t="str">
        <f>"WEEK" &amp;" " &amp;  INT((DAY(Stock_Info[[#This Row],[Date]])+WEEKDAY(DATE(YEAR(Stock_Info[[#This Row],[Date]]),MONTH(Stock_Info[[#This Row],[Date]]),1))-1)/7)+1</f>
        <v>WEEK 4</v>
      </c>
      <c r="D3886" s="12">
        <v>1242.95</v>
      </c>
      <c r="E3886" s="12">
        <v>1243.5</v>
      </c>
      <c r="F3886" s="12">
        <v>1224.95</v>
      </c>
      <c r="G3886" s="12">
        <v>1232.5999999999999</v>
      </c>
      <c r="H3886" s="12">
        <v>1231.485199475512</v>
      </c>
      <c r="I3886">
        <v>664267</v>
      </c>
      <c r="J3886">
        <v>7635</v>
      </c>
      <c r="K3886" s="12">
        <v>818034979</v>
      </c>
      <c r="L3886">
        <v>600087</v>
      </c>
      <c r="M3886">
        <v>90.34</v>
      </c>
      <c r="N3886">
        <v>18.55</v>
      </c>
      <c r="O3886">
        <v>-10.35</v>
      </c>
      <c r="P3886">
        <f xml:space="preserve"> IF(Stock_Info[[#This Row],[Close Price]] &gt; Stock_Info[[#This Row],[Open Price]], 1, 0)</f>
        <v>0</v>
      </c>
      <c r="Q3886" t="str">
        <f>IF(AND(Stock_Info[[#This Row],[% Deli. Qty to Traded Qty]]&gt;80,Stock_Info[[#This Row],[No. of Trades]]&lt;3000),"Unusual Day","")</f>
        <v/>
      </c>
      <c r="R3886" t="str">
        <f>IF(AND(Stock_Info[[#This Row],[Spread High-Low]] &lt; 10, Stock_Info[[#This Row],[% Deli. Qty to Traded Qty]] &gt; 90), "Good Day", "")</f>
        <v/>
      </c>
    </row>
    <row r="3887" spans="1:18">
      <c r="A3887" t="s">
        <v>55</v>
      </c>
      <c r="B3887" s="1">
        <v>45708</v>
      </c>
      <c r="C3887" s="1" t="str">
        <f>"WEEK" &amp;" " &amp;  INT((DAY(Stock_Info[[#This Row],[Date]])+WEEKDAY(DATE(YEAR(Stock_Info[[#This Row],[Date]]),MONTH(Stock_Info[[#This Row],[Date]]),1))-1)/7)+1</f>
        <v>WEEK 4</v>
      </c>
      <c r="D3887" s="12">
        <v>1258</v>
      </c>
      <c r="E3887" s="12">
        <v>1263</v>
      </c>
      <c r="F3887" s="12">
        <v>1246.45</v>
      </c>
      <c r="G3887" s="12">
        <v>1250.25</v>
      </c>
      <c r="H3887" s="12">
        <v>1252.0677946694382</v>
      </c>
      <c r="I3887">
        <v>113534</v>
      </c>
      <c r="J3887">
        <v>12379</v>
      </c>
      <c r="K3887" s="12">
        <v>142152265</v>
      </c>
      <c r="L3887">
        <v>68495</v>
      </c>
      <c r="M3887">
        <v>60.33</v>
      </c>
      <c r="N3887">
        <v>16.55</v>
      </c>
      <c r="O3887">
        <v>-7.75</v>
      </c>
      <c r="P3887">
        <f xml:space="preserve"> IF(Stock_Info[[#This Row],[Close Price]] &gt; Stock_Info[[#This Row],[Open Price]], 1, 0)</f>
        <v>0</v>
      </c>
      <c r="Q3887" t="str">
        <f>IF(AND(Stock_Info[[#This Row],[% Deli. Qty to Traded Qty]]&gt;80,Stock_Info[[#This Row],[No. of Trades]]&lt;3000),"Unusual Day","")</f>
        <v/>
      </c>
      <c r="R3887" t="str">
        <f>IF(AND(Stock_Info[[#This Row],[Spread High-Low]] &lt; 10, Stock_Info[[#This Row],[% Deli. Qty to Traded Qty]] &gt; 90), "Good Day", "")</f>
        <v/>
      </c>
    </row>
    <row r="3888" spans="1:18">
      <c r="A3888" t="s">
        <v>55</v>
      </c>
      <c r="B3888" s="1">
        <v>45707</v>
      </c>
      <c r="C3888" s="1" t="str">
        <f>"WEEK" &amp;" " &amp;  INT((DAY(Stock_Info[[#This Row],[Date]])+WEEKDAY(DATE(YEAR(Stock_Info[[#This Row],[Date]]),MONTH(Stock_Info[[#This Row],[Date]]),1))-1)/7)+1</f>
        <v>WEEK 4</v>
      </c>
      <c r="D3888" s="12">
        <v>1235.05</v>
      </c>
      <c r="E3888" s="12">
        <v>1263.2</v>
      </c>
      <c r="F3888" s="12">
        <v>1230.2</v>
      </c>
      <c r="G3888" s="12">
        <v>1261.45</v>
      </c>
      <c r="H3888" s="12">
        <v>1252.6346786463259</v>
      </c>
      <c r="I3888">
        <v>97276</v>
      </c>
      <c r="J3888">
        <v>3490</v>
      </c>
      <c r="K3888" s="12">
        <v>121851291</v>
      </c>
      <c r="L3888">
        <v>39040</v>
      </c>
      <c r="M3888">
        <v>40.130000000000003</v>
      </c>
      <c r="N3888">
        <v>33</v>
      </c>
      <c r="O3888">
        <v>26.4</v>
      </c>
      <c r="P3888">
        <f xml:space="preserve"> IF(Stock_Info[[#This Row],[Close Price]] &gt; Stock_Info[[#This Row],[Open Price]], 1, 0)</f>
        <v>1</v>
      </c>
      <c r="Q3888" t="str">
        <f>IF(AND(Stock_Info[[#This Row],[% Deli. Qty to Traded Qty]]&gt;80,Stock_Info[[#This Row],[No. of Trades]]&lt;3000),"Unusual Day","")</f>
        <v/>
      </c>
      <c r="R3888" t="str">
        <f>IF(AND(Stock_Info[[#This Row],[Spread High-Low]] &lt; 10, Stock_Info[[#This Row],[% Deli. Qty to Traded Qty]] &gt; 90), "Good Day", "")</f>
        <v/>
      </c>
    </row>
    <row r="3889" spans="1:18">
      <c r="A3889" t="s">
        <v>55</v>
      </c>
      <c r="B3889" s="1">
        <v>45706</v>
      </c>
      <c r="C3889" s="1" t="str">
        <f>"WEEK" &amp;" " &amp;  INT((DAY(Stock_Info[[#This Row],[Date]])+WEEKDAY(DATE(YEAR(Stock_Info[[#This Row],[Date]]),MONTH(Stock_Info[[#This Row],[Date]]),1))-1)/7)+1</f>
        <v>WEEK 4</v>
      </c>
      <c r="D3889" s="12">
        <v>1250.7</v>
      </c>
      <c r="E3889" s="12">
        <v>1255</v>
      </c>
      <c r="F3889" s="12">
        <v>1237.1500000000001</v>
      </c>
      <c r="G3889" s="12">
        <v>1242.8</v>
      </c>
      <c r="H3889" s="12">
        <v>1242.4213478768991</v>
      </c>
      <c r="I3889">
        <v>269535</v>
      </c>
      <c r="J3889">
        <v>6689</v>
      </c>
      <c r="K3889" s="12">
        <v>334876038</v>
      </c>
      <c r="L3889">
        <v>196241</v>
      </c>
      <c r="M3889">
        <v>72.81</v>
      </c>
      <c r="N3889">
        <v>17.850000000000001</v>
      </c>
      <c r="O3889">
        <v>-7.9</v>
      </c>
      <c r="P3889">
        <f xml:space="preserve"> IF(Stock_Info[[#This Row],[Close Price]] &gt; Stock_Info[[#This Row],[Open Price]], 1, 0)</f>
        <v>0</v>
      </c>
      <c r="Q3889" t="str">
        <f>IF(AND(Stock_Info[[#This Row],[% Deli. Qty to Traded Qty]]&gt;80,Stock_Info[[#This Row],[No. of Trades]]&lt;3000),"Unusual Day","")</f>
        <v/>
      </c>
      <c r="R3889" t="str">
        <f>IF(AND(Stock_Info[[#This Row],[Spread High-Low]] &lt; 10, Stock_Info[[#This Row],[% Deli. Qty to Traded Qty]] &gt; 90), "Good Day", "")</f>
        <v/>
      </c>
    </row>
    <row r="3890" spans="1:18">
      <c r="A3890" t="s">
        <v>55</v>
      </c>
      <c r="B3890" s="1">
        <v>45705</v>
      </c>
      <c r="C3890" s="1" t="str">
        <f>"WEEK" &amp;" " &amp;  INT((DAY(Stock_Info[[#This Row],[Date]])+WEEKDAY(DATE(YEAR(Stock_Info[[#This Row],[Date]]),MONTH(Stock_Info[[#This Row],[Date]]),1))-1)/7)+1</f>
        <v>WEEK 4</v>
      </c>
      <c r="D3890" s="12">
        <v>1250.25</v>
      </c>
      <c r="E3890" s="12">
        <v>1258.45</v>
      </c>
      <c r="F3890" s="12">
        <v>1233.5999999999999</v>
      </c>
      <c r="G3890" s="12">
        <v>1251.3</v>
      </c>
      <c r="H3890" s="12">
        <v>1241.8143535110867</v>
      </c>
      <c r="I3890">
        <v>101564</v>
      </c>
      <c r="J3890">
        <v>2932</v>
      </c>
      <c r="K3890" s="12">
        <v>126123633</v>
      </c>
      <c r="L3890">
        <v>59407</v>
      </c>
      <c r="M3890">
        <v>58.49</v>
      </c>
      <c r="N3890">
        <v>24.85</v>
      </c>
      <c r="O3890">
        <v>1.05</v>
      </c>
      <c r="P3890">
        <f xml:space="preserve"> IF(Stock_Info[[#This Row],[Close Price]] &gt; Stock_Info[[#This Row],[Open Price]], 1, 0)</f>
        <v>1</v>
      </c>
      <c r="Q3890" t="str">
        <f>IF(AND(Stock_Info[[#This Row],[% Deli. Qty to Traded Qty]]&gt;80,Stock_Info[[#This Row],[No. of Trades]]&lt;3000),"Unusual Day","")</f>
        <v/>
      </c>
      <c r="R3890" t="str">
        <f>IF(AND(Stock_Info[[#This Row],[Spread High-Low]] &lt; 10, Stock_Info[[#This Row],[% Deli. Qty to Traded Qty]] &gt; 90), "Good Day", "")</f>
        <v/>
      </c>
    </row>
    <row r="3891" spans="1:18">
      <c r="A3891" t="s">
        <v>55</v>
      </c>
      <c r="B3891" s="1">
        <v>45702</v>
      </c>
      <c r="C3891" s="1" t="str">
        <f>"WEEK" &amp;" " &amp;  INT((DAY(Stock_Info[[#This Row],[Date]])+WEEKDAY(DATE(YEAR(Stock_Info[[#This Row],[Date]]),MONTH(Stock_Info[[#This Row],[Date]]),1))-1)/7)+1</f>
        <v>WEEK 3</v>
      </c>
      <c r="D3891" s="12">
        <v>1252</v>
      </c>
      <c r="E3891" s="12">
        <v>1263</v>
      </c>
      <c r="F3891" s="12">
        <v>1244.6500000000001</v>
      </c>
      <c r="G3891" s="12">
        <v>1258.45</v>
      </c>
      <c r="H3891" s="12">
        <v>1252.4921838356711</v>
      </c>
      <c r="I3891">
        <v>311278</v>
      </c>
      <c r="J3891">
        <v>8631</v>
      </c>
      <c r="K3891" s="12">
        <v>389873262</v>
      </c>
      <c r="L3891">
        <v>244410</v>
      </c>
      <c r="M3891">
        <v>78.52</v>
      </c>
      <c r="N3891">
        <v>18.350000000000001</v>
      </c>
      <c r="O3891">
        <v>6.45</v>
      </c>
      <c r="P3891">
        <f xml:space="preserve"> IF(Stock_Info[[#This Row],[Close Price]] &gt; Stock_Info[[#This Row],[Open Price]], 1, 0)</f>
        <v>1</v>
      </c>
      <c r="Q3891" t="str">
        <f>IF(AND(Stock_Info[[#This Row],[% Deli. Qty to Traded Qty]]&gt;80,Stock_Info[[#This Row],[No. of Trades]]&lt;3000),"Unusual Day","")</f>
        <v/>
      </c>
      <c r="R3891" t="str">
        <f>IF(AND(Stock_Info[[#This Row],[Spread High-Low]] &lt; 10, Stock_Info[[#This Row],[% Deli. Qty to Traded Qty]] &gt; 90), "Good Day", "")</f>
        <v/>
      </c>
    </row>
    <row r="3892" spans="1:18">
      <c r="A3892" t="s">
        <v>55</v>
      </c>
      <c r="B3892" s="1">
        <v>45701</v>
      </c>
      <c r="C3892" s="1" t="str">
        <f>"WEEK" &amp;" " &amp;  INT((DAY(Stock_Info[[#This Row],[Date]])+WEEKDAY(DATE(YEAR(Stock_Info[[#This Row],[Date]]),MONTH(Stock_Info[[#This Row],[Date]]),1))-1)/7)+1</f>
        <v>WEEK 3</v>
      </c>
      <c r="D3892" s="12">
        <v>1251.95</v>
      </c>
      <c r="E3892" s="12">
        <v>1265.8</v>
      </c>
      <c r="F3892" s="12">
        <v>1246.05</v>
      </c>
      <c r="G3892" s="12">
        <v>1248.5</v>
      </c>
      <c r="H3892" s="12">
        <v>1255.3771175630166</v>
      </c>
      <c r="I3892">
        <v>78392</v>
      </c>
      <c r="J3892">
        <v>3529</v>
      </c>
      <c r="K3892" s="12">
        <v>98411523</v>
      </c>
      <c r="L3892">
        <v>28626</v>
      </c>
      <c r="M3892">
        <v>36.520000000000003</v>
      </c>
      <c r="N3892">
        <v>19.75</v>
      </c>
      <c r="O3892">
        <v>-3.45</v>
      </c>
      <c r="P3892">
        <f xml:space="preserve"> IF(Stock_Info[[#This Row],[Close Price]] &gt; Stock_Info[[#This Row],[Open Price]], 1, 0)</f>
        <v>0</v>
      </c>
      <c r="Q3892" t="str">
        <f>IF(AND(Stock_Info[[#This Row],[% Deli. Qty to Traded Qty]]&gt;80,Stock_Info[[#This Row],[No. of Trades]]&lt;3000),"Unusual Day","")</f>
        <v/>
      </c>
      <c r="R3892" t="str">
        <f>IF(AND(Stock_Info[[#This Row],[Spread High-Low]] &lt; 10, Stock_Info[[#This Row],[% Deli. Qty to Traded Qty]] &gt; 90), "Good Day", "")</f>
        <v/>
      </c>
    </row>
    <row r="3893" spans="1:18">
      <c r="A3893" t="s">
        <v>55</v>
      </c>
      <c r="B3893" s="1">
        <v>45700</v>
      </c>
      <c r="C3893" s="1" t="str">
        <f>"WEEK" &amp;" " &amp;  INT((DAY(Stock_Info[[#This Row],[Date]])+WEEKDAY(DATE(YEAR(Stock_Info[[#This Row],[Date]]),MONTH(Stock_Info[[#This Row],[Date]]),1))-1)/7)+1</f>
        <v>WEEK 3</v>
      </c>
      <c r="D3893" s="12">
        <v>1255.05</v>
      </c>
      <c r="E3893" s="12">
        <v>1267.4000000000001</v>
      </c>
      <c r="F3893" s="12">
        <v>1244.55</v>
      </c>
      <c r="G3893" s="12">
        <v>1251.95</v>
      </c>
      <c r="H3893" s="12">
        <v>1250.4693208992705</v>
      </c>
      <c r="I3893">
        <v>266794</v>
      </c>
      <c r="J3893">
        <v>6645</v>
      </c>
      <c r="K3893" s="12">
        <v>333617712</v>
      </c>
      <c r="L3893">
        <v>210395</v>
      </c>
      <c r="M3893">
        <v>78.86</v>
      </c>
      <c r="N3893">
        <v>22.85</v>
      </c>
      <c r="O3893">
        <v>-3.1</v>
      </c>
      <c r="P3893">
        <f xml:space="preserve"> IF(Stock_Info[[#This Row],[Close Price]] &gt; Stock_Info[[#This Row],[Open Price]], 1, 0)</f>
        <v>0</v>
      </c>
      <c r="Q3893" t="str">
        <f>IF(AND(Stock_Info[[#This Row],[% Deli. Qty to Traded Qty]]&gt;80,Stock_Info[[#This Row],[No. of Trades]]&lt;3000),"Unusual Day","")</f>
        <v/>
      </c>
      <c r="R3893" t="str">
        <f>IF(AND(Stock_Info[[#This Row],[Spread High-Low]] &lt; 10, Stock_Info[[#This Row],[% Deli. Qty to Traded Qty]] &gt; 90), "Good Day", "")</f>
        <v/>
      </c>
    </row>
    <row r="3894" spans="1:18">
      <c r="A3894" t="s">
        <v>55</v>
      </c>
      <c r="B3894" s="1">
        <v>45699</v>
      </c>
      <c r="C3894" s="1" t="str">
        <f>"WEEK" &amp;" " &amp;  INT((DAY(Stock_Info[[#This Row],[Date]])+WEEKDAY(DATE(YEAR(Stock_Info[[#This Row],[Date]]),MONTH(Stock_Info[[#This Row],[Date]]),1))-1)/7)+1</f>
        <v>WEEK 3</v>
      </c>
      <c r="D3894" s="12">
        <v>1262.9000000000001</v>
      </c>
      <c r="E3894" s="12">
        <v>1262.9000000000001</v>
      </c>
      <c r="F3894" s="12">
        <v>1248</v>
      </c>
      <c r="G3894" s="12">
        <v>1253.4000000000001</v>
      </c>
      <c r="H3894" s="12">
        <v>1255.0941797304731</v>
      </c>
      <c r="I3894">
        <v>349056</v>
      </c>
      <c r="J3894">
        <v>11541</v>
      </c>
      <c r="K3894" s="12">
        <v>438098154</v>
      </c>
      <c r="L3894">
        <v>73712</v>
      </c>
      <c r="M3894">
        <v>21.12</v>
      </c>
      <c r="N3894">
        <v>14.9</v>
      </c>
      <c r="O3894">
        <v>-9.5</v>
      </c>
      <c r="P3894">
        <f xml:space="preserve"> IF(Stock_Info[[#This Row],[Close Price]] &gt; Stock_Info[[#This Row],[Open Price]], 1, 0)</f>
        <v>0</v>
      </c>
      <c r="Q3894" t="str">
        <f>IF(AND(Stock_Info[[#This Row],[% Deli. Qty to Traded Qty]]&gt;80,Stock_Info[[#This Row],[No. of Trades]]&lt;3000),"Unusual Day","")</f>
        <v/>
      </c>
      <c r="R3894" t="str">
        <f>IF(AND(Stock_Info[[#This Row],[Spread High-Low]] &lt; 10, Stock_Info[[#This Row],[% Deli. Qty to Traded Qty]] &gt; 90), "Good Day", "")</f>
        <v/>
      </c>
    </row>
    <row r="3895" spans="1:18">
      <c r="A3895" t="s">
        <v>55</v>
      </c>
      <c r="B3895" s="1">
        <v>45698</v>
      </c>
      <c r="C3895" s="1" t="str">
        <f>"WEEK" &amp;" " &amp;  INT((DAY(Stock_Info[[#This Row],[Date]])+WEEKDAY(DATE(YEAR(Stock_Info[[#This Row],[Date]]),MONTH(Stock_Info[[#This Row],[Date]]),1))-1)/7)+1</f>
        <v>WEEK 3</v>
      </c>
      <c r="D3895" s="12">
        <v>1259.95</v>
      </c>
      <c r="E3895" s="12">
        <v>1264.9000000000001</v>
      </c>
      <c r="F3895" s="12">
        <v>1249.1500000000001</v>
      </c>
      <c r="G3895" s="12">
        <v>1262.9000000000001</v>
      </c>
      <c r="H3895" s="12">
        <v>1256.7051253965856</v>
      </c>
      <c r="I3895">
        <v>264760</v>
      </c>
      <c r="J3895">
        <v>9804</v>
      </c>
      <c r="K3895" s="12">
        <v>332725249</v>
      </c>
      <c r="L3895">
        <v>174964</v>
      </c>
      <c r="M3895">
        <v>66.08</v>
      </c>
      <c r="N3895">
        <v>15.75</v>
      </c>
      <c r="O3895">
        <v>2.95</v>
      </c>
      <c r="P3895">
        <f xml:space="preserve"> IF(Stock_Info[[#This Row],[Close Price]] &gt; Stock_Info[[#This Row],[Open Price]], 1, 0)</f>
        <v>1</v>
      </c>
      <c r="Q3895" t="str">
        <f>IF(AND(Stock_Info[[#This Row],[% Deli. Qty to Traded Qty]]&gt;80,Stock_Info[[#This Row],[No. of Trades]]&lt;3000),"Unusual Day","")</f>
        <v/>
      </c>
      <c r="R3895" t="str">
        <f>IF(AND(Stock_Info[[#This Row],[Spread High-Low]] &lt; 10, Stock_Info[[#This Row],[% Deli. Qty to Traded Qty]] &gt; 90), "Good Day", "")</f>
        <v/>
      </c>
    </row>
    <row r="3896" spans="1:18">
      <c r="A3896" t="s">
        <v>55</v>
      </c>
      <c r="B3896" s="1">
        <v>45695</v>
      </c>
      <c r="C3896" s="1" t="str">
        <f>"WEEK" &amp;" " &amp;  INT((DAY(Stock_Info[[#This Row],[Date]])+WEEKDAY(DATE(YEAR(Stock_Info[[#This Row],[Date]]),MONTH(Stock_Info[[#This Row],[Date]]),1))-1)/7)+1</f>
        <v>WEEK 2</v>
      </c>
      <c r="D3896" s="12">
        <v>1272.5999999999999</v>
      </c>
      <c r="E3896" s="12">
        <v>1273.5</v>
      </c>
      <c r="F3896" s="12">
        <v>1249.6500000000001</v>
      </c>
      <c r="G3896" s="12">
        <v>1256.9000000000001</v>
      </c>
      <c r="H3896" s="12">
        <v>1260.7567419990899</v>
      </c>
      <c r="I3896">
        <v>98895</v>
      </c>
      <c r="J3896">
        <v>5844</v>
      </c>
      <c r="K3896" s="12">
        <v>124682538</v>
      </c>
      <c r="L3896">
        <v>38850</v>
      </c>
      <c r="M3896">
        <v>39.28</v>
      </c>
      <c r="N3896">
        <v>23.85</v>
      </c>
      <c r="O3896">
        <v>-15.7</v>
      </c>
      <c r="P3896">
        <f xml:space="preserve"> IF(Stock_Info[[#This Row],[Close Price]] &gt; Stock_Info[[#This Row],[Open Price]], 1, 0)</f>
        <v>0</v>
      </c>
      <c r="Q3896" t="str">
        <f>IF(AND(Stock_Info[[#This Row],[% Deli. Qty to Traded Qty]]&gt;80,Stock_Info[[#This Row],[No. of Trades]]&lt;3000),"Unusual Day","")</f>
        <v/>
      </c>
      <c r="R3896" t="str">
        <f>IF(AND(Stock_Info[[#This Row],[Spread High-Low]] &lt; 10, Stock_Info[[#This Row],[% Deli. Qty to Traded Qty]] &gt; 90), "Good Day", "")</f>
        <v/>
      </c>
    </row>
    <row r="3897" spans="1:18">
      <c r="A3897" t="s">
        <v>55</v>
      </c>
      <c r="B3897" s="1">
        <v>45694</v>
      </c>
      <c r="C3897" s="1" t="str">
        <f>"WEEK" &amp;" " &amp;  INT((DAY(Stock_Info[[#This Row],[Date]])+WEEKDAY(DATE(YEAR(Stock_Info[[#This Row],[Date]]),MONTH(Stock_Info[[#This Row],[Date]]),1))-1)/7)+1</f>
        <v>WEEK 2</v>
      </c>
      <c r="D3897" s="12">
        <v>1275</v>
      </c>
      <c r="E3897" s="12">
        <v>1277.0999999999999</v>
      </c>
      <c r="F3897" s="12">
        <v>1263.3</v>
      </c>
      <c r="G3897" s="12">
        <v>1272.6500000000001</v>
      </c>
      <c r="H3897" s="12">
        <v>1267.7587184923811</v>
      </c>
      <c r="I3897">
        <v>252796</v>
      </c>
      <c r="J3897">
        <v>5788</v>
      </c>
      <c r="K3897" s="12">
        <v>320484333</v>
      </c>
      <c r="L3897">
        <v>191573</v>
      </c>
      <c r="M3897">
        <v>75.78</v>
      </c>
      <c r="N3897">
        <v>13.8</v>
      </c>
      <c r="O3897">
        <v>-2.35</v>
      </c>
      <c r="P3897">
        <f xml:space="preserve"> IF(Stock_Info[[#This Row],[Close Price]] &gt; Stock_Info[[#This Row],[Open Price]], 1, 0)</f>
        <v>0</v>
      </c>
      <c r="Q3897" t="str">
        <f>IF(AND(Stock_Info[[#This Row],[% Deli. Qty to Traded Qty]]&gt;80,Stock_Info[[#This Row],[No. of Trades]]&lt;3000),"Unusual Day","")</f>
        <v/>
      </c>
      <c r="R3897" t="str">
        <f>IF(AND(Stock_Info[[#This Row],[Spread High-Low]] &lt; 10, Stock_Info[[#This Row],[% Deli. Qty to Traded Qty]] &gt; 90), "Good Day", "")</f>
        <v/>
      </c>
    </row>
    <row r="3898" spans="1:18">
      <c r="A3898" t="s">
        <v>55</v>
      </c>
      <c r="B3898" s="1">
        <v>45693</v>
      </c>
      <c r="C3898" s="1" t="str">
        <f>"WEEK" &amp;" " &amp;  INT((DAY(Stock_Info[[#This Row],[Date]])+WEEKDAY(DATE(YEAR(Stock_Info[[#This Row],[Date]]),MONTH(Stock_Info[[#This Row],[Date]]),1))-1)/7)+1</f>
        <v>WEEK 2</v>
      </c>
      <c r="D3898" s="12">
        <v>1271</v>
      </c>
      <c r="E3898" s="12">
        <v>1277.55</v>
      </c>
      <c r="F3898" s="12">
        <v>1265.1500000000001</v>
      </c>
      <c r="G3898" s="12">
        <v>1267.9000000000001</v>
      </c>
      <c r="H3898" s="12">
        <v>1271.8843616398901</v>
      </c>
      <c r="I3898">
        <v>222210</v>
      </c>
      <c r="J3898">
        <v>7934</v>
      </c>
      <c r="K3898" s="12">
        <v>282625424</v>
      </c>
      <c r="L3898">
        <v>162711</v>
      </c>
      <c r="M3898">
        <v>73.22</v>
      </c>
      <c r="N3898">
        <v>12.4</v>
      </c>
      <c r="O3898">
        <v>-3.1</v>
      </c>
      <c r="P3898">
        <f xml:space="preserve"> IF(Stock_Info[[#This Row],[Close Price]] &gt; Stock_Info[[#This Row],[Open Price]], 1, 0)</f>
        <v>0</v>
      </c>
      <c r="Q3898" t="str">
        <f>IF(AND(Stock_Info[[#This Row],[% Deli. Qty to Traded Qty]]&gt;80,Stock_Info[[#This Row],[No. of Trades]]&lt;3000),"Unusual Day","")</f>
        <v/>
      </c>
      <c r="R3898" t="str">
        <f>IF(AND(Stock_Info[[#This Row],[Spread High-Low]] &lt; 10, Stock_Info[[#This Row],[% Deli. Qty to Traded Qty]] &gt; 90), "Good Day", "")</f>
        <v/>
      </c>
    </row>
    <row r="3899" spans="1:18">
      <c r="A3899" t="s">
        <v>55</v>
      </c>
      <c r="B3899" s="1">
        <v>45692</v>
      </c>
      <c r="C3899" s="1" t="str">
        <f>"WEEK" &amp;" " &amp;  INT((DAY(Stock_Info[[#This Row],[Date]])+WEEKDAY(DATE(YEAR(Stock_Info[[#This Row],[Date]]),MONTH(Stock_Info[[#This Row],[Date]]),1))-1)/7)+1</f>
        <v>WEEK 2</v>
      </c>
      <c r="D3899" s="12">
        <v>1266.95</v>
      </c>
      <c r="E3899" s="12">
        <v>1280.95</v>
      </c>
      <c r="F3899" s="12">
        <v>1260.1500000000001</v>
      </c>
      <c r="G3899" s="12">
        <v>1268.45</v>
      </c>
      <c r="H3899" s="12">
        <v>1269.8961379524205</v>
      </c>
      <c r="I3899">
        <v>445023</v>
      </c>
      <c r="J3899">
        <v>14344</v>
      </c>
      <c r="K3899" s="12">
        <v>565132989</v>
      </c>
      <c r="L3899">
        <v>274369</v>
      </c>
      <c r="M3899">
        <v>61.65</v>
      </c>
      <c r="N3899">
        <v>20.8</v>
      </c>
      <c r="O3899">
        <v>1.5</v>
      </c>
      <c r="P3899">
        <f xml:space="preserve"> IF(Stock_Info[[#This Row],[Close Price]] &gt; Stock_Info[[#This Row],[Open Price]], 1, 0)</f>
        <v>1</v>
      </c>
      <c r="Q3899" t="str">
        <f>IF(AND(Stock_Info[[#This Row],[% Deli. Qty to Traded Qty]]&gt;80,Stock_Info[[#This Row],[No. of Trades]]&lt;3000),"Unusual Day","")</f>
        <v/>
      </c>
      <c r="R3899" t="str">
        <f>IF(AND(Stock_Info[[#This Row],[Spread High-Low]] &lt; 10, Stock_Info[[#This Row],[% Deli. Qty to Traded Qty]] &gt; 90), "Good Day", "")</f>
        <v/>
      </c>
    </row>
    <row r="3900" spans="1:18">
      <c r="A3900" t="s">
        <v>55</v>
      </c>
      <c r="B3900" s="1">
        <v>45691</v>
      </c>
      <c r="C3900" s="1" t="str">
        <f>"WEEK" &amp;" " &amp;  INT((DAY(Stock_Info[[#This Row],[Date]])+WEEKDAY(DATE(YEAR(Stock_Info[[#This Row],[Date]]),MONTH(Stock_Info[[#This Row],[Date]]),1))-1)/7)+1</f>
        <v>WEEK 2</v>
      </c>
      <c r="D3900" s="12">
        <v>1249.3</v>
      </c>
      <c r="E3900" s="12">
        <v>1260.2</v>
      </c>
      <c r="F3900" s="12">
        <v>1237.9000000000001</v>
      </c>
      <c r="G3900" s="12">
        <v>1252.8</v>
      </c>
      <c r="H3900" s="12">
        <v>1246.6767959876088</v>
      </c>
      <c r="I3900">
        <v>54232</v>
      </c>
      <c r="J3900">
        <v>2498</v>
      </c>
      <c r="K3900" s="12">
        <v>67609776</v>
      </c>
      <c r="L3900">
        <v>21432</v>
      </c>
      <c r="M3900">
        <v>39.520000000000003</v>
      </c>
      <c r="N3900">
        <v>22.3</v>
      </c>
      <c r="O3900">
        <v>3.5</v>
      </c>
      <c r="P3900">
        <f xml:space="preserve"> IF(Stock_Info[[#This Row],[Close Price]] &gt; Stock_Info[[#This Row],[Open Price]], 1, 0)</f>
        <v>1</v>
      </c>
      <c r="Q3900" t="str">
        <f>IF(AND(Stock_Info[[#This Row],[% Deli. Qty to Traded Qty]]&gt;80,Stock_Info[[#This Row],[No. of Trades]]&lt;3000),"Unusual Day","")</f>
        <v/>
      </c>
      <c r="R3900" t="str">
        <f>IF(AND(Stock_Info[[#This Row],[Spread High-Low]] &lt; 10, Stock_Info[[#This Row],[% Deli. Qty to Traded Qty]] &gt; 90), "Good Day", "")</f>
        <v/>
      </c>
    </row>
    <row r="3901" spans="1:18">
      <c r="A3901" t="s">
        <v>55</v>
      </c>
      <c r="B3901" s="1">
        <v>45689</v>
      </c>
      <c r="C3901" s="1" t="str">
        <f>"WEEK" &amp;" " &amp;  INT((DAY(Stock_Info[[#This Row],[Date]])+WEEKDAY(DATE(YEAR(Stock_Info[[#This Row],[Date]]),MONTH(Stock_Info[[#This Row],[Date]]),1))-1)/7)+1</f>
        <v>WEEK 2</v>
      </c>
      <c r="D3901" s="12">
        <v>1251.05</v>
      </c>
      <c r="E3901" s="12">
        <v>1261.95</v>
      </c>
      <c r="F3901" s="12">
        <v>1233.75</v>
      </c>
      <c r="G3901" s="12">
        <v>1255.1500000000001</v>
      </c>
      <c r="H3901" s="12">
        <v>1250.3344613087834</v>
      </c>
      <c r="I3901">
        <v>80380</v>
      </c>
      <c r="J3901">
        <v>2628</v>
      </c>
      <c r="K3901" s="12">
        <v>100501884</v>
      </c>
      <c r="L3901">
        <v>35868</v>
      </c>
      <c r="M3901">
        <v>44.62</v>
      </c>
      <c r="N3901">
        <v>28.2</v>
      </c>
      <c r="O3901">
        <v>4.0999999999999996</v>
      </c>
      <c r="P3901">
        <f xml:space="preserve"> IF(Stock_Info[[#This Row],[Close Price]] &gt; Stock_Info[[#This Row],[Open Price]], 1, 0)</f>
        <v>1</v>
      </c>
      <c r="Q3901" t="str">
        <f>IF(AND(Stock_Info[[#This Row],[% Deli. Qty to Traded Qty]]&gt;80,Stock_Info[[#This Row],[No. of Trades]]&lt;3000),"Unusual Day","")</f>
        <v/>
      </c>
      <c r="R3901" t="str">
        <f>IF(AND(Stock_Info[[#This Row],[Spread High-Low]] &lt; 10, Stock_Info[[#This Row],[% Deli. Qty to Traded Qty]] &gt; 90), "Good Day", "")</f>
        <v/>
      </c>
    </row>
    <row r="3902" spans="1:18">
      <c r="A3902" t="s">
        <v>55</v>
      </c>
      <c r="B3902" s="1">
        <v>45688</v>
      </c>
      <c r="C3902" s="1" t="str">
        <f>"WEEK" &amp;" " &amp;  INT((DAY(Stock_Info[[#This Row],[Date]])+WEEKDAY(DATE(YEAR(Stock_Info[[#This Row],[Date]]),MONTH(Stock_Info[[#This Row],[Date]]),1))-1)/7)+1</f>
        <v>WEEK 5</v>
      </c>
      <c r="D3902" s="12">
        <v>1254.05</v>
      </c>
      <c r="E3902" s="12">
        <v>1256.1500000000001</v>
      </c>
      <c r="F3902" s="12">
        <v>1239.5</v>
      </c>
      <c r="G3902" s="12">
        <v>1252.55</v>
      </c>
      <c r="H3902" s="12">
        <v>1244.9035510435276</v>
      </c>
      <c r="I3902">
        <v>114755</v>
      </c>
      <c r="J3902">
        <v>3455</v>
      </c>
      <c r="K3902" s="12">
        <v>142858907</v>
      </c>
      <c r="L3902">
        <v>62842</v>
      </c>
      <c r="M3902">
        <v>54.76</v>
      </c>
      <c r="N3902">
        <v>16.649999999999999</v>
      </c>
      <c r="O3902">
        <v>-1.5</v>
      </c>
      <c r="P3902">
        <f xml:space="preserve"> IF(Stock_Info[[#This Row],[Close Price]] &gt; Stock_Info[[#This Row],[Open Price]], 1, 0)</f>
        <v>0</v>
      </c>
      <c r="Q3902" t="str">
        <f>IF(AND(Stock_Info[[#This Row],[% Deli. Qty to Traded Qty]]&gt;80,Stock_Info[[#This Row],[No. of Trades]]&lt;3000),"Unusual Day","")</f>
        <v/>
      </c>
      <c r="R3902" t="str">
        <f>IF(AND(Stock_Info[[#This Row],[Spread High-Low]] &lt; 10, Stock_Info[[#This Row],[% Deli. Qty to Traded Qty]] &gt; 90), "Good Day", "")</f>
        <v/>
      </c>
    </row>
    <row r="3903" spans="1:18">
      <c r="A3903" t="s">
        <v>55</v>
      </c>
      <c r="B3903" s="1">
        <v>45687</v>
      </c>
      <c r="C3903" s="1" t="str">
        <f>"WEEK" &amp;" " &amp;  INT((DAY(Stock_Info[[#This Row],[Date]])+WEEKDAY(DATE(YEAR(Stock_Info[[#This Row],[Date]]),MONTH(Stock_Info[[#This Row],[Date]]),1))-1)/7)+1</f>
        <v>WEEK 5</v>
      </c>
      <c r="D3903" s="12">
        <v>1250</v>
      </c>
      <c r="E3903" s="12">
        <v>1259</v>
      </c>
      <c r="F3903" s="12">
        <v>1240</v>
      </c>
      <c r="G3903" s="12">
        <v>1254.05</v>
      </c>
      <c r="H3903" s="12">
        <v>1250.3325360466076</v>
      </c>
      <c r="I3903">
        <v>133369</v>
      </c>
      <c r="J3903">
        <v>3547</v>
      </c>
      <c r="K3903" s="12">
        <v>166755600</v>
      </c>
      <c r="L3903">
        <v>78694</v>
      </c>
      <c r="M3903">
        <v>59</v>
      </c>
      <c r="N3903">
        <v>19</v>
      </c>
      <c r="O3903">
        <v>4.05</v>
      </c>
      <c r="P3903">
        <f xml:space="preserve"> IF(Stock_Info[[#This Row],[Close Price]] &gt; Stock_Info[[#This Row],[Open Price]], 1, 0)</f>
        <v>1</v>
      </c>
      <c r="Q3903" t="str">
        <f>IF(AND(Stock_Info[[#This Row],[% Deli. Qty to Traded Qty]]&gt;80,Stock_Info[[#This Row],[No. of Trades]]&lt;3000),"Unusual Day","")</f>
        <v/>
      </c>
      <c r="R3903" t="str">
        <f>IF(AND(Stock_Info[[#This Row],[Spread High-Low]] &lt; 10, Stock_Info[[#This Row],[% Deli. Qty to Traded Qty]] &gt; 90), "Good Day", "")</f>
        <v/>
      </c>
    </row>
    <row r="3904" spans="1:18">
      <c r="A3904" t="s">
        <v>55</v>
      </c>
      <c r="B3904" s="1">
        <v>45686</v>
      </c>
      <c r="C3904" s="1" t="str">
        <f>"WEEK" &amp;" " &amp;  INT((DAY(Stock_Info[[#This Row],[Date]])+WEEKDAY(DATE(YEAR(Stock_Info[[#This Row],[Date]]),MONTH(Stock_Info[[#This Row],[Date]]),1))-1)/7)+1</f>
        <v>WEEK 5</v>
      </c>
      <c r="D3904" s="12">
        <v>1252</v>
      </c>
      <c r="E3904" s="12">
        <v>1255.8</v>
      </c>
      <c r="F3904" s="12">
        <v>1243.4000000000001</v>
      </c>
      <c r="G3904" s="12">
        <v>1251.3499999999999</v>
      </c>
      <c r="H3904" s="12">
        <v>1249.364260811127</v>
      </c>
      <c r="I3904">
        <v>269329</v>
      </c>
      <c r="J3904">
        <v>7056</v>
      </c>
      <c r="K3904" s="12">
        <v>336490027</v>
      </c>
      <c r="L3904">
        <v>195300</v>
      </c>
      <c r="M3904">
        <v>72.510000000000005</v>
      </c>
      <c r="N3904">
        <v>12.4</v>
      </c>
      <c r="O3904">
        <v>-0.65</v>
      </c>
      <c r="P3904">
        <f xml:space="preserve"> IF(Stock_Info[[#This Row],[Close Price]] &gt; Stock_Info[[#This Row],[Open Price]], 1, 0)</f>
        <v>0</v>
      </c>
      <c r="Q3904" t="str">
        <f>IF(AND(Stock_Info[[#This Row],[% Deli. Qty to Traded Qty]]&gt;80,Stock_Info[[#This Row],[No. of Trades]]&lt;3000),"Unusual Day","")</f>
        <v/>
      </c>
      <c r="R3904" t="str">
        <f>IF(AND(Stock_Info[[#This Row],[Spread High-Low]] &lt; 10, Stock_Info[[#This Row],[% Deli. Qty to Traded Qty]] &gt; 90), "Good Day", "")</f>
        <v/>
      </c>
    </row>
    <row r="3905" spans="1:18">
      <c r="A3905" t="s">
        <v>55</v>
      </c>
      <c r="B3905" s="1">
        <v>45685</v>
      </c>
      <c r="C3905" s="1" t="str">
        <f>"WEEK" &amp;" " &amp;  INT((DAY(Stock_Info[[#This Row],[Date]])+WEEKDAY(DATE(YEAR(Stock_Info[[#This Row],[Date]]),MONTH(Stock_Info[[#This Row],[Date]]),1))-1)/7)+1</f>
        <v>WEEK 5</v>
      </c>
      <c r="D3905" s="12">
        <v>1240.25</v>
      </c>
      <c r="E3905" s="12">
        <v>1263.9000000000001</v>
      </c>
      <c r="F3905" s="12">
        <v>1235.55</v>
      </c>
      <c r="G3905" s="12">
        <v>1246.95</v>
      </c>
      <c r="H3905" s="12">
        <v>1253.0975835107522</v>
      </c>
      <c r="I3905">
        <v>807411</v>
      </c>
      <c r="J3905">
        <v>18834</v>
      </c>
      <c r="K3905" s="12">
        <v>1011764773</v>
      </c>
      <c r="L3905">
        <v>295399</v>
      </c>
      <c r="M3905">
        <v>36.590000000000003</v>
      </c>
      <c r="N3905">
        <v>28.35</v>
      </c>
      <c r="O3905">
        <v>6.7</v>
      </c>
      <c r="P3905">
        <f xml:space="preserve"> IF(Stock_Info[[#This Row],[Close Price]] &gt; Stock_Info[[#This Row],[Open Price]], 1, 0)</f>
        <v>1</v>
      </c>
      <c r="Q3905" t="str">
        <f>IF(AND(Stock_Info[[#This Row],[% Deli. Qty to Traded Qty]]&gt;80,Stock_Info[[#This Row],[No. of Trades]]&lt;3000),"Unusual Day","")</f>
        <v/>
      </c>
      <c r="R3905" t="str">
        <f>IF(AND(Stock_Info[[#This Row],[Spread High-Low]] &lt; 10, Stock_Info[[#This Row],[% Deli. Qty to Traded Qty]] &gt; 90), "Good Day", "")</f>
        <v/>
      </c>
    </row>
    <row r="3906" spans="1:18">
      <c r="A3906" t="s">
        <v>55</v>
      </c>
      <c r="B3906" s="1">
        <v>45684</v>
      </c>
      <c r="C3906" s="1" t="str">
        <f>"WEEK" &amp;" " &amp;  INT((DAY(Stock_Info[[#This Row],[Date]])+WEEKDAY(DATE(YEAR(Stock_Info[[#This Row],[Date]]),MONTH(Stock_Info[[#This Row],[Date]]),1))-1)/7)+1</f>
        <v>WEEK 5</v>
      </c>
      <c r="D3906" s="12">
        <v>1194</v>
      </c>
      <c r="E3906" s="12">
        <v>1234.4000000000001</v>
      </c>
      <c r="F3906" s="12">
        <v>1192.6500000000001</v>
      </c>
      <c r="G3906" s="12">
        <v>1228</v>
      </c>
      <c r="H3906" s="12">
        <v>1223.7605046652191</v>
      </c>
      <c r="I3906">
        <v>426025</v>
      </c>
      <c r="J3906">
        <v>14874</v>
      </c>
      <c r="K3906" s="12">
        <v>521352569</v>
      </c>
      <c r="L3906">
        <v>179104</v>
      </c>
      <c r="M3906">
        <v>42.04</v>
      </c>
      <c r="N3906">
        <v>41.75</v>
      </c>
      <c r="O3906">
        <v>34</v>
      </c>
      <c r="P3906">
        <f xml:space="preserve"> IF(Stock_Info[[#This Row],[Close Price]] &gt; Stock_Info[[#This Row],[Open Price]], 1, 0)</f>
        <v>1</v>
      </c>
      <c r="Q3906" t="str">
        <f>IF(AND(Stock_Info[[#This Row],[% Deli. Qty to Traded Qty]]&gt;80,Stock_Info[[#This Row],[No. of Trades]]&lt;3000),"Unusual Day","")</f>
        <v/>
      </c>
      <c r="R3906" t="str">
        <f>IF(AND(Stock_Info[[#This Row],[Spread High-Low]] &lt; 10, Stock_Info[[#This Row],[% Deli. Qty to Traded Qty]] &gt; 90), "Good Day", "")</f>
        <v/>
      </c>
    </row>
    <row r="3907" spans="1:18">
      <c r="A3907" t="s">
        <v>55</v>
      </c>
      <c r="B3907" s="1">
        <v>45681</v>
      </c>
      <c r="C3907" s="1" t="str">
        <f>"WEEK" &amp;" " &amp;  INT((DAY(Stock_Info[[#This Row],[Date]])+WEEKDAY(DATE(YEAR(Stock_Info[[#This Row],[Date]]),MONTH(Stock_Info[[#This Row],[Date]]),1))-1)/7)+1</f>
        <v>WEEK 4</v>
      </c>
      <c r="D3907" s="12">
        <v>1203.4000000000001</v>
      </c>
      <c r="E3907" s="12">
        <v>1217.8</v>
      </c>
      <c r="F3907" s="12">
        <v>1202</v>
      </c>
      <c r="G3907" s="12">
        <v>1209.45</v>
      </c>
      <c r="H3907" s="12">
        <v>1210.2744494750564</v>
      </c>
      <c r="I3907">
        <v>142682</v>
      </c>
      <c r="J3907">
        <v>4853</v>
      </c>
      <c r="K3907" s="12">
        <v>172684379</v>
      </c>
      <c r="L3907">
        <v>69331</v>
      </c>
      <c r="M3907">
        <v>48.59</v>
      </c>
      <c r="N3907">
        <v>15.8</v>
      </c>
      <c r="O3907">
        <v>6.05</v>
      </c>
      <c r="P3907">
        <f xml:space="preserve"> IF(Stock_Info[[#This Row],[Close Price]] &gt; Stock_Info[[#This Row],[Open Price]], 1, 0)</f>
        <v>1</v>
      </c>
      <c r="Q3907" t="str">
        <f>IF(AND(Stock_Info[[#This Row],[% Deli. Qty to Traded Qty]]&gt;80,Stock_Info[[#This Row],[No. of Trades]]&lt;3000),"Unusual Day","")</f>
        <v/>
      </c>
      <c r="R3907" t="str">
        <f>IF(AND(Stock_Info[[#This Row],[Spread High-Low]] &lt; 10, Stock_Info[[#This Row],[% Deli. Qty to Traded Qty]] &gt; 90), "Good Day", "")</f>
        <v/>
      </c>
    </row>
    <row r="3908" spans="1:18">
      <c r="A3908" t="s">
        <v>55</v>
      </c>
      <c r="B3908" s="1">
        <v>45680</v>
      </c>
      <c r="C3908" s="1" t="str">
        <f>"WEEK" &amp;" " &amp;  INT((DAY(Stock_Info[[#This Row],[Date]])+WEEKDAY(DATE(YEAR(Stock_Info[[#This Row],[Date]]),MONTH(Stock_Info[[#This Row],[Date]]),1))-1)/7)+1</f>
        <v>WEEK 4</v>
      </c>
      <c r="D3908" s="12">
        <v>1198.8</v>
      </c>
      <c r="E3908" s="12">
        <v>1208.05</v>
      </c>
      <c r="F3908" s="12">
        <v>1187</v>
      </c>
      <c r="G3908" s="12">
        <v>1202.45</v>
      </c>
      <c r="H3908" s="12">
        <v>1200.4638270350181</v>
      </c>
      <c r="I3908">
        <v>43292</v>
      </c>
      <c r="J3908">
        <v>2949</v>
      </c>
      <c r="K3908" s="12">
        <v>51970480</v>
      </c>
      <c r="L3908">
        <v>14589</v>
      </c>
      <c r="M3908">
        <v>33.700000000000003</v>
      </c>
      <c r="N3908">
        <v>21.05</v>
      </c>
      <c r="O3908">
        <v>3.65</v>
      </c>
      <c r="P3908">
        <f xml:space="preserve"> IF(Stock_Info[[#This Row],[Close Price]] &gt; Stock_Info[[#This Row],[Open Price]], 1, 0)</f>
        <v>1</v>
      </c>
      <c r="Q3908" t="str">
        <f>IF(AND(Stock_Info[[#This Row],[% Deli. Qty to Traded Qty]]&gt;80,Stock_Info[[#This Row],[No. of Trades]]&lt;3000),"Unusual Day","")</f>
        <v/>
      </c>
      <c r="R3908" t="str">
        <f>IF(AND(Stock_Info[[#This Row],[Spread High-Low]] &lt; 10, Stock_Info[[#This Row],[% Deli. Qty to Traded Qty]] &gt; 90), "Good Day", "")</f>
        <v/>
      </c>
    </row>
    <row r="3909" spans="1:18">
      <c r="A3909" t="s">
        <v>55</v>
      </c>
      <c r="B3909" s="1">
        <v>45679</v>
      </c>
      <c r="C3909" s="1" t="str">
        <f>"WEEK" &amp;" " &amp;  INT((DAY(Stock_Info[[#This Row],[Date]])+WEEKDAY(DATE(YEAR(Stock_Info[[#This Row],[Date]]),MONTH(Stock_Info[[#This Row],[Date]]),1))-1)/7)+1</f>
        <v>WEEK 4</v>
      </c>
      <c r="D3909" s="12">
        <v>1202</v>
      </c>
      <c r="E3909" s="12">
        <v>1207.4000000000001</v>
      </c>
      <c r="F3909" s="12">
        <v>1191.95</v>
      </c>
      <c r="G3909" s="12">
        <v>1200.3</v>
      </c>
      <c r="H3909" s="12">
        <v>1200.0568435669866</v>
      </c>
      <c r="I3909">
        <v>66252</v>
      </c>
      <c r="J3909">
        <v>3589</v>
      </c>
      <c r="K3909" s="12">
        <v>79506166</v>
      </c>
      <c r="L3909">
        <v>21012</v>
      </c>
      <c r="M3909">
        <v>31.72</v>
      </c>
      <c r="N3909">
        <v>15.45</v>
      </c>
      <c r="O3909">
        <v>-1.7</v>
      </c>
      <c r="P3909">
        <f xml:space="preserve"> IF(Stock_Info[[#This Row],[Close Price]] &gt; Stock_Info[[#This Row],[Open Price]], 1, 0)</f>
        <v>0</v>
      </c>
      <c r="Q3909" t="str">
        <f>IF(AND(Stock_Info[[#This Row],[% Deli. Qty to Traded Qty]]&gt;80,Stock_Info[[#This Row],[No. of Trades]]&lt;3000),"Unusual Day","")</f>
        <v/>
      </c>
      <c r="R3909" t="str">
        <f>IF(AND(Stock_Info[[#This Row],[Spread High-Low]] &lt; 10, Stock_Info[[#This Row],[% Deli. Qty to Traded Qty]] &gt; 90), "Good Day", "")</f>
        <v/>
      </c>
    </row>
    <row r="3910" spans="1:18">
      <c r="A3910" t="s">
        <v>55</v>
      </c>
      <c r="B3910" s="1">
        <v>45678</v>
      </c>
      <c r="C3910" s="1" t="str">
        <f>"WEEK" &amp;" " &amp;  INT((DAY(Stock_Info[[#This Row],[Date]])+WEEKDAY(DATE(YEAR(Stock_Info[[#This Row],[Date]]),MONTH(Stock_Info[[#This Row],[Date]]),1))-1)/7)+1</f>
        <v>WEEK 4</v>
      </c>
      <c r="D3910" s="12">
        <v>1238.95</v>
      </c>
      <c r="E3910" s="12">
        <v>1238.95</v>
      </c>
      <c r="F3910" s="12">
        <v>1192.3</v>
      </c>
      <c r="G3910" s="12">
        <v>1196.0999999999999</v>
      </c>
      <c r="H3910" s="12">
        <v>1211.5400042207314</v>
      </c>
      <c r="I3910">
        <v>938226</v>
      </c>
      <c r="J3910">
        <v>20902</v>
      </c>
      <c r="K3910" s="12">
        <v>1136698332</v>
      </c>
      <c r="L3910">
        <v>248724</v>
      </c>
      <c r="M3910">
        <v>26.51</v>
      </c>
      <c r="N3910">
        <v>46.65</v>
      </c>
      <c r="O3910">
        <v>-42.85</v>
      </c>
      <c r="P3910">
        <f xml:space="preserve"> IF(Stock_Info[[#This Row],[Close Price]] &gt; Stock_Info[[#This Row],[Open Price]], 1, 0)</f>
        <v>0</v>
      </c>
      <c r="Q3910" t="str">
        <f>IF(AND(Stock_Info[[#This Row],[% Deli. Qty to Traded Qty]]&gt;80,Stock_Info[[#This Row],[No. of Trades]]&lt;3000),"Unusual Day","")</f>
        <v/>
      </c>
      <c r="R3910" t="str">
        <f>IF(AND(Stock_Info[[#This Row],[Spread High-Low]] &lt; 10, Stock_Info[[#This Row],[% Deli. Qty to Traded Qty]] &gt; 90), "Good Day", "")</f>
        <v/>
      </c>
    </row>
    <row r="3911" spans="1:18">
      <c r="A3911" t="s">
        <v>55</v>
      </c>
      <c r="B3911" s="1">
        <v>45677</v>
      </c>
      <c r="C3911" s="1" t="str">
        <f>"WEEK" &amp;" " &amp;  INT((DAY(Stock_Info[[#This Row],[Date]])+WEEKDAY(DATE(YEAR(Stock_Info[[#This Row],[Date]]),MONTH(Stock_Info[[#This Row],[Date]]),1))-1)/7)+1</f>
        <v>WEEK 4</v>
      </c>
      <c r="D3911" s="12">
        <v>1225.4000000000001</v>
      </c>
      <c r="E3911" s="12">
        <v>1241.5</v>
      </c>
      <c r="F3911" s="12">
        <v>1215.45</v>
      </c>
      <c r="G3911" s="12">
        <v>1232.8499999999999</v>
      </c>
      <c r="H3911" s="12">
        <v>1228.1013277124666</v>
      </c>
      <c r="I3911">
        <v>92038</v>
      </c>
      <c r="J3911">
        <v>5018</v>
      </c>
      <c r="K3911" s="12">
        <v>113031990</v>
      </c>
      <c r="L3911">
        <v>38378</v>
      </c>
      <c r="M3911">
        <v>41.7</v>
      </c>
      <c r="N3911">
        <v>26.05</v>
      </c>
      <c r="O3911">
        <v>7.45</v>
      </c>
      <c r="P3911">
        <f xml:space="preserve"> IF(Stock_Info[[#This Row],[Close Price]] &gt; Stock_Info[[#This Row],[Open Price]], 1, 0)</f>
        <v>1</v>
      </c>
      <c r="Q3911" t="str">
        <f>IF(AND(Stock_Info[[#This Row],[% Deli. Qty to Traded Qty]]&gt;80,Stock_Info[[#This Row],[No. of Trades]]&lt;3000),"Unusual Day","")</f>
        <v/>
      </c>
      <c r="R3911" t="str">
        <f>IF(AND(Stock_Info[[#This Row],[Spread High-Low]] &lt; 10, Stock_Info[[#This Row],[% Deli. Qty to Traded Qty]] &gt; 90), "Good Day", "")</f>
        <v/>
      </c>
    </row>
    <row r="3912" spans="1:18">
      <c r="A3912" t="s">
        <v>55</v>
      </c>
      <c r="B3912" s="1">
        <v>45674</v>
      </c>
      <c r="C3912" s="1" t="str">
        <f>"WEEK" &amp;" " &amp;  INT((DAY(Stock_Info[[#This Row],[Date]])+WEEKDAY(DATE(YEAR(Stock_Info[[#This Row],[Date]]),MONTH(Stock_Info[[#This Row],[Date]]),1))-1)/7)+1</f>
        <v>WEEK 3</v>
      </c>
      <c r="D3912" s="12">
        <v>1244.95</v>
      </c>
      <c r="E3912" s="12">
        <v>1246.5999999999999</v>
      </c>
      <c r="F3912" s="12">
        <v>1218.6500000000001</v>
      </c>
      <c r="G3912" s="12">
        <v>1225.9000000000001</v>
      </c>
      <c r="H3912" s="12">
        <v>1227.198385262423</v>
      </c>
      <c r="I3912">
        <v>88807</v>
      </c>
      <c r="J3912">
        <v>6771</v>
      </c>
      <c r="K3912" s="12">
        <v>108983807</v>
      </c>
      <c r="L3912">
        <v>36451</v>
      </c>
      <c r="M3912">
        <v>41.05</v>
      </c>
      <c r="N3912">
        <v>27.95</v>
      </c>
      <c r="O3912">
        <v>-19.05</v>
      </c>
      <c r="P3912">
        <f xml:space="preserve"> IF(Stock_Info[[#This Row],[Close Price]] &gt; Stock_Info[[#This Row],[Open Price]], 1, 0)</f>
        <v>0</v>
      </c>
      <c r="Q3912" t="str">
        <f>IF(AND(Stock_Info[[#This Row],[% Deli. Qty to Traded Qty]]&gt;80,Stock_Info[[#This Row],[No. of Trades]]&lt;3000),"Unusual Day","")</f>
        <v/>
      </c>
      <c r="R3912" t="str">
        <f>IF(AND(Stock_Info[[#This Row],[Spread High-Low]] &lt; 10, Stock_Info[[#This Row],[% Deli. Qty to Traded Qty]] &gt; 90), "Good Day", "")</f>
        <v/>
      </c>
    </row>
    <row r="3913" spans="1:18">
      <c r="A3913" t="s">
        <v>55</v>
      </c>
      <c r="B3913" s="1">
        <v>45673</v>
      </c>
      <c r="C3913" s="1" t="str">
        <f>"WEEK" &amp;" " &amp;  INT((DAY(Stock_Info[[#This Row],[Date]])+WEEKDAY(DATE(YEAR(Stock_Info[[#This Row],[Date]]),MONTH(Stock_Info[[#This Row],[Date]]),1))-1)/7)+1</f>
        <v>WEEK 3</v>
      </c>
      <c r="D3913" s="12">
        <v>1247.95</v>
      </c>
      <c r="E3913" s="12">
        <v>1255.6500000000001</v>
      </c>
      <c r="F3913" s="12">
        <v>1240.1500000000001</v>
      </c>
      <c r="G3913" s="12">
        <v>1249.8</v>
      </c>
      <c r="H3913" s="12">
        <v>1245.4070918345524</v>
      </c>
      <c r="I3913">
        <v>116895</v>
      </c>
      <c r="J3913">
        <v>4629</v>
      </c>
      <c r="K3913" s="12">
        <v>145581862</v>
      </c>
      <c r="L3913">
        <v>63039</v>
      </c>
      <c r="M3913">
        <v>53.93</v>
      </c>
      <c r="N3913">
        <v>15.5</v>
      </c>
      <c r="O3913">
        <v>1.85</v>
      </c>
      <c r="P3913">
        <f xml:space="preserve"> IF(Stock_Info[[#This Row],[Close Price]] &gt; Stock_Info[[#This Row],[Open Price]], 1, 0)</f>
        <v>1</v>
      </c>
      <c r="Q3913" t="str">
        <f>IF(AND(Stock_Info[[#This Row],[% Deli. Qty to Traded Qty]]&gt;80,Stock_Info[[#This Row],[No. of Trades]]&lt;3000),"Unusual Day","")</f>
        <v/>
      </c>
      <c r="R3913" t="str">
        <f>IF(AND(Stock_Info[[#This Row],[Spread High-Low]] &lt; 10, Stock_Info[[#This Row],[% Deli. Qty to Traded Qty]] &gt; 90), "Good Day", "")</f>
        <v/>
      </c>
    </row>
    <row r="3914" spans="1:18">
      <c r="A3914" t="s">
        <v>55</v>
      </c>
      <c r="B3914" s="1">
        <v>45672</v>
      </c>
      <c r="C3914" s="1" t="str">
        <f>"WEEK" &amp;" " &amp;  INT((DAY(Stock_Info[[#This Row],[Date]])+WEEKDAY(DATE(YEAR(Stock_Info[[#This Row],[Date]]),MONTH(Stock_Info[[#This Row],[Date]]),1))-1)/7)+1</f>
        <v>WEEK 3</v>
      </c>
      <c r="D3914" s="12">
        <v>1237.8499999999999</v>
      </c>
      <c r="E3914" s="12">
        <v>1244.0999999999999</v>
      </c>
      <c r="F3914" s="12">
        <v>1230</v>
      </c>
      <c r="G3914" s="12">
        <v>1238.45</v>
      </c>
      <c r="H3914" s="12">
        <v>1237.1354667124228</v>
      </c>
      <c r="I3914">
        <v>46624</v>
      </c>
      <c r="J3914">
        <v>1863</v>
      </c>
      <c r="K3914" s="12">
        <v>57680204</v>
      </c>
      <c r="L3914">
        <v>24376</v>
      </c>
      <c r="M3914">
        <v>52.28</v>
      </c>
      <c r="N3914">
        <v>14.1</v>
      </c>
      <c r="O3914">
        <v>0.6</v>
      </c>
      <c r="P3914">
        <f xml:space="preserve"> IF(Stock_Info[[#This Row],[Close Price]] &gt; Stock_Info[[#This Row],[Open Price]], 1, 0)</f>
        <v>1</v>
      </c>
      <c r="Q3914" t="str">
        <f>IF(AND(Stock_Info[[#This Row],[% Deli. Qty to Traded Qty]]&gt;80,Stock_Info[[#This Row],[No. of Trades]]&lt;3000),"Unusual Day","")</f>
        <v/>
      </c>
      <c r="R3914" t="str">
        <f>IF(AND(Stock_Info[[#This Row],[Spread High-Low]] &lt; 10, Stock_Info[[#This Row],[% Deli. Qty to Traded Qty]] &gt; 90), "Good Day", "")</f>
        <v/>
      </c>
    </row>
    <row r="3915" spans="1:18">
      <c r="A3915" t="s">
        <v>55</v>
      </c>
      <c r="B3915" s="1">
        <v>45671</v>
      </c>
      <c r="C3915" s="1" t="str">
        <f>"WEEK" &amp;" " &amp;  INT((DAY(Stock_Info[[#This Row],[Date]])+WEEKDAY(DATE(YEAR(Stock_Info[[#This Row],[Date]]),MONTH(Stock_Info[[#This Row],[Date]]),1))-1)/7)+1</f>
        <v>WEEK 3</v>
      </c>
      <c r="D3915" s="12">
        <v>1230.25</v>
      </c>
      <c r="E3915" s="12">
        <v>1244.45</v>
      </c>
      <c r="F3915" s="12">
        <v>1228</v>
      </c>
      <c r="G3915" s="12">
        <v>1239.25</v>
      </c>
      <c r="H3915" s="12">
        <v>1236.8167168855398</v>
      </c>
      <c r="I3915">
        <v>1183486</v>
      </c>
      <c r="J3915">
        <v>11137</v>
      </c>
      <c r="K3915" s="12">
        <v>1463755269</v>
      </c>
      <c r="L3915">
        <v>900534</v>
      </c>
      <c r="M3915">
        <v>76.09</v>
      </c>
      <c r="N3915">
        <v>16.45</v>
      </c>
      <c r="O3915">
        <v>9</v>
      </c>
      <c r="P3915">
        <f xml:space="preserve"> IF(Stock_Info[[#This Row],[Close Price]] &gt; Stock_Info[[#This Row],[Open Price]], 1, 0)</f>
        <v>1</v>
      </c>
      <c r="Q3915" t="str">
        <f>IF(AND(Stock_Info[[#This Row],[% Deli. Qty to Traded Qty]]&gt;80,Stock_Info[[#This Row],[No. of Trades]]&lt;3000),"Unusual Day","")</f>
        <v/>
      </c>
      <c r="R3915" t="str">
        <f>IF(AND(Stock_Info[[#This Row],[Spread High-Low]] &lt; 10, Stock_Info[[#This Row],[% Deli. Qty to Traded Qty]] &gt; 90), "Good Day", "")</f>
        <v/>
      </c>
    </row>
    <row r="3916" spans="1:18">
      <c r="A3916" t="s">
        <v>55</v>
      </c>
      <c r="B3916" s="1">
        <v>45670</v>
      </c>
      <c r="C3916" s="1" t="str">
        <f>"WEEK" &amp;" " &amp;  INT((DAY(Stock_Info[[#This Row],[Date]])+WEEKDAY(DATE(YEAR(Stock_Info[[#This Row],[Date]]),MONTH(Stock_Info[[#This Row],[Date]]),1))-1)/7)+1</f>
        <v>WEEK 3</v>
      </c>
      <c r="D3916" s="12">
        <v>1241.6500000000001</v>
      </c>
      <c r="E3916" s="12">
        <v>1243.8499999999999</v>
      </c>
      <c r="F3916" s="12">
        <v>1225.0999999999999</v>
      </c>
      <c r="G3916" s="12">
        <v>1229.8</v>
      </c>
      <c r="H3916" s="12">
        <v>1233.3080860901634</v>
      </c>
      <c r="I3916">
        <v>109002</v>
      </c>
      <c r="J3916">
        <v>5278</v>
      </c>
      <c r="K3916" s="12">
        <v>134433048</v>
      </c>
      <c r="L3916">
        <v>58613</v>
      </c>
      <c r="M3916">
        <v>53.77</v>
      </c>
      <c r="N3916">
        <v>18.75</v>
      </c>
      <c r="O3916">
        <v>-11.85</v>
      </c>
      <c r="P3916">
        <f xml:space="preserve"> IF(Stock_Info[[#This Row],[Close Price]] &gt; Stock_Info[[#This Row],[Open Price]], 1, 0)</f>
        <v>0</v>
      </c>
      <c r="Q3916" t="str">
        <f>IF(AND(Stock_Info[[#This Row],[% Deli. Qty to Traded Qty]]&gt;80,Stock_Info[[#This Row],[No. of Trades]]&lt;3000),"Unusual Day","")</f>
        <v/>
      </c>
      <c r="R3916" t="str">
        <f>IF(AND(Stock_Info[[#This Row],[Spread High-Low]] &lt; 10, Stock_Info[[#This Row],[% Deli. Qty to Traded Qty]] &gt; 90), "Good Day", "")</f>
        <v/>
      </c>
    </row>
    <row r="3917" spans="1:18">
      <c r="A3917" t="s">
        <v>55</v>
      </c>
      <c r="B3917" s="1">
        <v>45667</v>
      </c>
      <c r="C3917" s="1" t="str">
        <f>"WEEK" &amp;" " &amp;  INT((DAY(Stock_Info[[#This Row],[Date]])+WEEKDAY(DATE(YEAR(Stock_Info[[#This Row],[Date]]),MONTH(Stock_Info[[#This Row],[Date]]),1))-1)/7)+1</f>
        <v>WEEK 2</v>
      </c>
      <c r="D3917" s="12">
        <v>1259</v>
      </c>
      <c r="E3917" s="12">
        <v>1264.4000000000001</v>
      </c>
      <c r="F3917" s="12">
        <v>1243</v>
      </c>
      <c r="G3917" s="12">
        <v>1248.5999999999999</v>
      </c>
      <c r="H3917" s="12">
        <v>1254.847458438074</v>
      </c>
      <c r="I3917">
        <v>271703</v>
      </c>
      <c r="J3917">
        <v>8760</v>
      </c>
      <c r="K3917" s="12">
        <v>340945819</v>
      </c>
      <c r="L3917">
        <v>197905</v>
      </c>
      <c r="M3917">
        <v>72.84</v>
      </c>
      <c r="N3917">
        <v>21.4</v>
      </c>
      <c r="O3917">
        <v>-10.4</v>
      </c>
      <c r="P3917">
        <f xml:space="preserve"> IF(Stock_Info[[#This Row],[Close Price]] &gt; Stock_Info[[#This Row],[Open Price]], 1, 0)</f>
        <v>0</v>
      </c>
      <c r="Q3917" t="str">
        <f>IF(AND(Stock_Info[[#This Row],[% Deli. Qty to Traded Qty]]&gt;80,Stock_Info[[#This Row],[No. of Trades]]&lt;3000),"Unusual Day","")</f>
        <v/>
      </c>
      <c r="R3917" t="str">
        <f>IF(AND(Stock_Info[[#This Row],[Spread High-Low]] &lt; 10, Stock_Info[[#This Row],[% Deli. Qty to Traded Qty]] &gt; 90), "Good Day", "")</f>
        <v/>
      </c>
    </row>
    <row r="3918" spans="1:18">
      <c r="A3918" t="s">
        <v>55</v>
      </c>
      <c r="B3918" s="1">
        <v>45666</v>
      </c>
      <c r="C3918" s="1" t="str">
        <f>"WEEK" &amp;" " &amp;  INT((DAY(Stock_Info[[#This Row],[Date]])+WEEKDAY(DATE(YEAR(Stock_Info[[#This Row],[Date]]),MONTH(Stock_Info[[#This Row],[Date]]),1))-1)/7)+1</f>
        <v>WEEK 2</v>
      </c>
      <c r="D3918" s="12">
        <v>1260.8499999999999</v>
      </c>
      <c r="E3918" s="12">
        <v>1264.25</v>
      </c>
      <c r="F3918" s="12">
        <v>1248.3</v>
      </c>
      <c r="G3918" s="12">
        <v>1262.45</v>
      </c>
      <c r="H3918" s="12">
        <v>1252.6534014963142</v>
      </c>
      <c r="I3918">
        <v>273071</v>
      </c>
      <c r="J3918">
        <v>8582</v>
      </c>
      <c r="K3918" s="12">
        <v>342063317</v>
      </c>
      <c r="L3918">
        <v>201118</v>
      </c>
      <c r="M3918">
        <v>73.650000000000006</v>
      </c>
      <c r="N3918">
        <v>15.95</v>
      </c>
      <c r="O3918">
        <v>1.6</v>
      </c>
      <c r="P3918">
        <f xml:space="preserve"> IF(Stock_Info[[#This Row],[Close Price]] &gt; Stock_Info[[#This Row],[Open Price]], 1, 0)</f>
        <v>1</v>
      </c>
      <c r="Q3918" t="str">
        <f>IF(AND(Stock_Info[[#This Row],[% Deli. Qty to Traded Qty]]&gt;80,Stock_Info[[#This Row],[No. of Trades]]&lt;3000),"Unusual Day","")</f>
        <v/>
      </c>
      <c r="R3918" t="str">
        <f>IF(AND(Stock_Info[[#This Row],[Spread High-Low]] &lt; 10, Stock_Info[[#This Row],[% Deli. Qty to Traded Qty]] &gt; 90), "Good Day", "")</f>
        <v/>
      </c>
    </row>
    <row r="3919" spans="1:18">
      <c r="A3919" t="s">
        <v>55</v>
      </c>
      <c r="B3919" s="1">
        <v>45665</v>
      </c>
      <c r="C3919" s="1" t="str">
        <f>"WEEK" &amp;" " &amp;  INT((DAY(Stock_Info[[#This Row],[Date]])+WEEKDAY(DATE(YEAR(Stock_Info[[#This Row],[Date]]),MONTH(Stock_Info[[#This Row],[Date]]),1))-1)/7)+1</f>
        <v>WEEK 2</v>
      </c>
      <c r="D3919" s="12">
        <v>1280.5</v>
      </c>
      <c r="E3919" s="12">
        <v>1285.2</v>
      </c>
      <c r="F3919" s="12">
        <v>1252.8</v>
      </c>
      <c r="G3919" s="12">
        <v>1264</v>
      </c>
      <c r="H3919" s="12">
        <v>1264.1735306278426</v>
      </c>
      <c r="I3919">
        <v>159626</v>
      </c>
      <c r="J3919">
        <v>6933</v>
      </c>
      <c r="K3919" s="12">
        <v>201794964</v>
      </c>
      <c r="L3919">
        <v>79651</v>
      </c>
      <c r="M3919">
        <v>49.9</v>
      </c>
      <c r="N3919">
        <v>32.4</v>
      </c>
      <c r="O3919">
        <v>-16.5</v>
      </c>
      <c r="P3919">
        <f xml:space="preserve"> IF(Stock_Info[[#This Row],[Close Price]] &gt; Stock_Info[[#This Row],[Open Price]], 1, 0)</f>
        <v>0</v>
      </c>
      <c r="Q3919" t="str">
        <f>IF(AND(Stock_Info[[#This Row],[% Deli. Qty to Traded Qty]]&gt;80,Stock_Info[[#This Row],[No. of Trades]]&lt;3000),"Unusual Day","")</f>
        <v/>
      </c>
      <c r="R3919" t="str">
        <f>IF(AND(Stock_Info[[#This Row],[Spread High-Low]] &lt; 10, Stock_Info[[#This Row],[% Deli. Qty to Traded Qty]] &gt; 90), "Good Day", "")</f>
        <v/>
      </c>
    </row>
    <row r="3920" spans="1:18">
      <c r="A3920" t="s">
        <v>55</v>
      </c>
      <c r="B3920" s="1">
        <v>45664</v>
      </c>
      <c r="C3920" s="1" t="str">
        <f>"WEEK" &amp;" " &amp;  INT((DAY(Stock_Info[[#This Row],[Date]])+WEEKDAY(DATE(YEAR(Stock_Info[[#This Row],[Date]]),MONTH(Stock_Info[[#This Row],[Date]]),1))-1)/7)+1</f>
        <v>WEEK 2</v>
      </c>
      <c r="D3920" s="12">
        <v>1266.2</v>
      </c>
      <c r="E3920" s="12">
        <v>1288.55</v>
      </c>
      <c r="F3920" s="12">
        <v>1266.2</v>
      </c>
      <c r="G3920" s="12">
        <v>1280.5</v>
      </c>
      <c r="H3920" s="12">
        <v>1280.0262123750224</v>
      </c>
      <c r="I3920">
        <v>189834</v>
      </c>
      <c r="J3920">
        <v>9222</v>
      </c>
      <c r="K3920" s="12">
        <v>242992496</v>
      </c>
      <c r="L3920">
        <v>79576</v>
      </c>
      <c r="M3920">
        <v>41.92</v>
      </c>
      <c r="N3920">
        <v>22.35</v>
      </c>
      <c r="O3920">
        <v>14.3</v>
      </c>
      <c r="P3920">
        <f xml:space="preserve"> IF(Stock_Info[[#This Row],[Close Price]] &gt; Stock_Info[[#This Row],[Open Price]], 1, 0)</f>
        <v>1</v>
      </c>
      <c r="Q3920" t="str">
        <f>IF(AND(Stock_Info[[#This Row],[% Deli. Qty to Traded Qty]]&gt;80,Stock_Info[[#This Row],[No. of Trades]]&lt;3000),"Unusual Day","")</f>
        <v/>
      </c>
      <c r="R3920" t="str">
        <f>IF(AND(Stock_Info[[#This Row],[Spread High-Low]] &lt; 10, Stock_Info[[#This Row],[% Deli. Qty to Traded Qty]] &gt; 90), "Good Day", "")</f>
        <v/>
      </c>
    </row>
    <row r="3921" spans="1:18">
      <c r="A3921" t="s">
        <v>55</v>
      </c>
      <c r="B3921" s="1">
        <v>45663</v>
      </c>
      <c r="C3921" s="1" t="str">
        <f>"WEEK" &amp;" " &amp;  INT((DAY(Stock_Info[[#This Row],[Date]])+WEEKDAY(DATE(YEAR(Stock_Info[[#This Row],[Date]]),MONTH(Stock_Info[[#This Row],[Date]]),1))-1)/7)+1</f>
        <v>WEEK 2</v>
      </c>
      <c r="D3921" s="12">
        <v>1266.05</v>
      </c>
      <c r="E3921" s="12">
        <v>1277.1500000000001</v>
      </c>
      <c r="F3921" s="12">
        <v>1257.05</v>
      </c>
      <c r="G3921" s="12">
        <v>1264.3499999999999</v>
      </c>
      <c r="H3921" s="12">
        <v>1265.8071220116146</v>
      </c>
      <c r="I3921">
        <v>305307</v>
      </c>
      <c r="J3921">
        <v>15469</v>
      </c>
      <c r="K3921" s="12">
        <v>386459775</v>
      </c>
      <c r="L3921">
        <v>170881</v>
      </c>
      <c r="M3921">
        <v>55.97</v>
      </c>
      <c r="N3921">
        <v>20.100000000000001</v>
      </c>
      <c r="O3921">
        <v>-1.7</v>
      </c>
      <c r="P3921">
        <f xml:space="preserve"> IF(Stock_Info[[#This Row],[Close Price]] &gt; Stock_Info[[#This Row],[Open Price]], 1, 0)</f>
        <v>0</v>
      </c>
      <c r="Q3921" t="str">
        <f>IF(AND(Stock_Info[[#This Row],[% Deli. Qty to Traded Qty]]&gt;80,Stock_Info[[#This Row],[No. of Trades]]&lt;3000),"Unusual Day","")</f>
        <v/>
      </c>
      <c r="R3921" t="str">
        <f>IF(AND(Stock_Info[[#This Row],[Spread High-Low]] &lt; 10, Stock_Info[[#This Row],[% Deli. Qty to Traded Qty]] &gt; 90), "Good Day", "")</f>
        <v/>
      </c>
    </row>
    <row r="3922" spans="1:18">
      <c r="A3922" t="s">
        <v>55</v>
      </c>
      <c r="B3922" s="1">
        <v>45660</v>
      </c>
      <c r="C3922" s="1" t="str">
        <f>"WEEK" &amp;" " &amp;  INT((DAY(Stock_Info[[#This Row],[Date]])+WEEKDAY(DATE(YEAR(Stock_Info[[#This Row],[Date]]),MONTH(Stock_Info[[#This Row],[Date]]),1))-1)/7)+1</f>
        <v>WEEK 1</v>
      </c>
      <c r="D3922" s="12">
        <v>1290.55</v>
      </c>
      <c r="E3922" s="12">
        <v>1290.55</v>
      </c>
      <c r="F3922" s="12">
        <v>1262.45</v>
      </c>
      <c r="G3922" s="12">
        <v>1265.5</v>
      </c>
      <c r="H3922" s="12">
        <v>1269.0362514674064</v>
      </c>
      <c r="I3922">
        <v>363737</v>
      </c>
      <c r="J3922">
        <v>13928</v>
      </c>
      <c r="K3922" s="12">
        <v>461595439</v>
      </c>
      <c r="L3922">
        <v>122984</v>
      </c>
      <c r="M3922">
        <v>33.81</v>
      </c>
      <c r="N3922">
        <v>28.1</v>
      </c>
      <c r="O3922">
        <v>-25.05</v>
      </c>
      <c r="P3922">
        <f xml:space="preserve"> IF(Stock_Info[[#This Row],[Close Price]] &gt; Stock_Info[[#This Row],[Open Price]], 1, 0)</f>
        <v>0</v>
      </c>
      <c r="Q3922" t="str">
        <f>IF(AND(Stock_Info[[#This Row],[% Deli. Qty to Traded Qty]]&gt;80,Stock_Info[[#This Row],[No. of Trades]]&lt;3000),"Unusual Day","")</f>
        <v/>
      </c>
      <c r="R3922" t="str">
        <f>IF(AND(Stock_Info[[#This Row],[Spread High-Low]] &lt; 10, Stock_Info[[#This Row],[% Deli. Qty to Traded Qty]] &gt; 90), "Good Day", "")</f>
        <v/>
      </c>
    </row>
    <row r="3923" spans="1:18">
      <c r="A3923" t="s">
        <v>55</v>
      </c>
      <c r="B3923" s="1">
        <v>45659</v>
      </c>
      <c r="C3923" s="1" t="str">
        <f>"WEEK" &amp;" " &amp;  INT((DAY(Stock_Info[[#This Row],[Date]])+WEEKDAY(DATE(YEAR(Stock_Info[[#This Row],[Date]]),MONTH(Stock_Info[[#This Row],[Date]]),1))-1)/7)+1</f>
        <v>WEEK 1</v>
      </c>
      <c r="D3923" s="12">
        <v>1285</v>
      </c>
      <c r="E3923" s="12">
        <v>1293</v>
      </c>
      <c r="F3923" s="12">
        <v>1279</v>
      </c>
      <c r="G3923" s="12">
        <v>1290.9000000000001</v>
      </c>
      <c r="H3923" s="12">
        <v>1287.9353636635738</v>
      </c>
      <c r="I3923">
        <v>133640</v>
      </c>
      <c r="J3923">
        <v>5600</v>
      </c>
      <c r="K3923" s="12">
        <v>172119682</v>
      </c>
      <c r="L3923">
        <v>68824</v>
      </c>
      <c r="M3923">
        <v>51.5</v>
      </c>
      <c r="N3923">
        <v>14</v>
      </c>
      <c r="O3923">
        <v>5.9</v>
      </c>
      <c r="P3923">
        <f xml:space="preserve"> IF(Stock_Info[[#This Row],[Close Price]] &gt; Stock_Info[[#This Row],[Open Price]], 1, 0)</f>
        <v>1</v>
      </c>
      <c r="Q3923" t="str">
        <f>IF(AND(Stock_Info[[#This Row],[% Deli. Qty to Traded Qty]]&gt;80,Stock_Info[[#This Row],[No. of Trades]]&lt;3000),"Unusual Day","")</f>
        <v/>
      </c>
      <c r="R3923" t="str">
        <f>IF(AND(Stock_Info[[#This Row],[Spread High-Low]] &lt; 10, Stock_Info[[#This Row],[% Deli. Qty to Traded Qty]] &gt; 90), "Good Day", "")</f>
        <v/>
      </c>
    </row>
    <row r="3924" spans="1:18">
      <c r="A3924" t="s">
        <v>55</v>
      </c>
      <c r="B3924" s="1">
        <v>45658</v>
      </c>
      <c r="C3924" s="1" t="str">
        <f>"WEEK" &amp;" " &amp;  INT((DAY(Stock_Info[[#This Row],[Date]])+WEEKDAY(DATE(YEAR(Stock_Info[[#This Row],[Date]]),MONTH(Stock_Info[[#This Row],[Date]]),1))-1)/7)+1</f>
        <v>WEEK 1</v>
      </c>
      <c r="D3924" s="12">
        <v>1280.3499999999999</v>
      </c>
      <c r="E3924" s="12">
        <v>1293</v>
      </c>
      <c r="F3924" s="12">
        <v>1267.25</v>
      </c>
      <c r="G3924" s="12">
        <v>1284.45</v>
      </c>
      <c r="H3924" s="12">
        <v>1282.2397783156812</v>
      </c>
      <c r="I3924">
        <v>91301</v>
      </c>
      <c r="J3924">
        <v>4596</v>
      </c>
      <c r="K3924" s="12">
        <v>117069774</v>
      </c>
      <c r="L3924">
        <v>23700</v>
      </c>
      <c r="M3924">
        <v>25.96</v>
      </c>
      <c r="N3924">
        <v>25.75</v>
      </c>
      <c r="O3924">
        <v>4.0999999999999996</v>
      </c>
      <c r="P3924">
        <f xml:space="preserve"> IF(Stock_Info[[#This Row],[Close Price]] &gt; Stock_Info[[#This Row],[Open Price]], 1, 0)</f>
        <v>1</v>
      </c>
      <c r="Q3924" t="str">
        <f>IF(AND(Stock_Info[[#This Row],[% Deli. Qty to Traded Qty]]&gt;80,Stock_Info[[#This Row],[No. of Trades]]&lt;3000),"Unusual Day","")</f>
        <v/>
      </c>
      <c r="R3924" t="str">
        <f>IF(AND(Stock_Info[[#This Row],[Spread High-Low]] &lt; 10, Stock_Info[[#This Row],[% Deli. Qty to Traded Qty]] &gt; 90), "Good Day", "")</f>
        <v/>
      </c>
    </row>
    <row r="3925" spans="1:18">
      <c r="A3925" t="s">
        <v>55</v>
      </c>
      <c r="B3925" s="1">
        <v>45657</v>
      </c>
      <c r="C3925" s="1" t="str">
        <f>"WEEK" &amp;" " &amp;  INT((DAY(Stock_Info[[#This Row],[Date]])+WEEKDAY(DATE(YEAR(Stock_Info[[#This Row],[Date]]),MONTH(Stock_Info[[#This Row],[Date]]),1))-1)/7)+1</f>
        <v>WEEK 5</v>
      </c>
      <c r="D3925" s="12">
        <v>1287.95</v>
      </c>
      <c r="E3925" s="12">
        <v>1292</v>
      </c>
      <c r="F3925" s="12">
        <v>1280.4000000000001</v>
      </c>
      <c r="G3925" s="12">
        <v>1282</v>
      </c>
      <c r="H3925" s="12">
        <v>1283.3612271481832</v>
      </c>
      <c r="I3925">
        <v>44526</v>
      </c>
      <c r="J3925">
        <v>1917</v>
      </c>
      <c r="K3925" s="12">
        <v>57142942</v>
      </c>
      <c r="L3925">
        <v>21984</v>
      </c>
      <c r="M3925">
        <v>49.37</v>
      </c>
      <c r="N3925">
        <v>11.6</v>
      </c>
      <c r="O3925">
        <v>-5.95</v>
      </c>
      <c r="P3925">
        <f xml:space="preserve"> IF(Stock_Info[[#This Row],[Close Price]] &gt; Stock_Info[[#This Row],[Open Price]], 1, 0)</f>
        <v>0</v>
      </c>
      <c r="Q3925" t="str">
        <f>IF(AND(Stock_Info[[#This Row],[% Deli. Qty to Traded Qty]]&gt;80,Stock_Info[[#This Row],[No. of Trades]]&lt;3000),"Unusual Day","")</f>
        <v/>
      </c>
      <c r="R3925" t="str">
        <f>IF(AND(Stock_Info[[#This Row],[Spread High-Low]] &lt; 10, Stock_Info[[#This Row],[% Deli. Qty to Traded Qty]] &gt; 90), "Good Day", "")</f>
        <v/>
      </c>
    </row>
    <row r="3926" spans="1:18">
      <c r="A3926" t="s">
        <v>55</v>
      </c>
      <c r="B3926" s="1">
        <v>45656</v>
      </c>
      <c r="C3926" s="1" t="str">
        <f>"WEEK" &amp;" " &amp;  INT((DAY(Stock_Info[[#This Row],[Date]])+WEEKDAY(DATE(YEAR(Stock_Info[[#This Row],[Date]]),MONTH(Stock_Info[[#This Row],[Date]]),1))-1)/7)+1</f>
        <v>WEEK 5</v>
      </c>
      <c r="D3926" s="12">
        <v>1300.05</v>
      </c>
      <c r="E3926" s="12">
        <v>1326.9</v>
      </c>
      <c r="F3926" s="12">
        <v>1289.55</v>
      </c>
      <c r="G3926" s="12">
        <v>1293.9000000000001</v>
      </c>
      <c r="H3926" s="12">
        <v>1309.6940540283006</v>
      </c>
      <c r="I3926">
        <v>209890</v>
      </c>
      <c r="J3926">
        <v>6514</v>
      </c>
      <c r="K3926" s="12">
        <v>274891685</v>
      </c>
      <c r="L3926">
        <v>43959</v>
      </c>
      <c r="M3926">
        <v>20.94</v>
      </c>
      <c r="N3926">
        <v>37.35</v>
      </c>
      <c r="O3926">
        <v>-6.15</v>
      </c>
      <c r="P3926">
        <f xml:space="preserve"> IF(Stock_Info[[#This Row],[Close Price]] &gt; Stock_Info[[#This Row],[Open Price]], 1, 0)</f>
        <v>0</v>
      </c>
      <c r="Q3926" t="str">
        <f>IF(AND(Stock_Info[[#This Row],[% Deli. Qty to Traded Qty]]&gt;80,Stock_Info[[#This Row],[No. of Trades]]&lt;3000),"Unusual Day","")</f>
        <v/>
      </c>
      <c r="R3926" t="str">
        <f>IF(AND(Stock_Info[[#This Row],[Spread High-Low]] &lt; 10, Stock_Info[[#This Row],[% Deli. Qty to Traded Qty]] &gt; 90), "Good Day", "")</f>
        <v/>
      </c>
    </row>
    <row r="3927" spans="1:18">
      <c r="A3927" t="s">
        <v>55</v>
      </c>
      <c r="B3927" s="1">
        <v>45653</v>
      </c>
      <c r="C3927" s="1" t="str">
        <f>"WEEK" &amp;" " &amp;  INT((DAY(Stock_Info[[#This Row],[Date]])+WEEKDAY(DATE(YEAR(Stock_Info[[#This Row],[Date]]),MONTH(Stock_Info[[#This Row],[Date]]),1))-1)/7)+1</f>
        <v>WEEK 4</v>
      </c>
      <c r="D3927" s="12">
        <v>1298</v>
      </c>
      <c r="E3927" s="12">
        <v>1315.55</v>
      </c>
      <c r="F3927" s="12">
        <v>1298</v>
      </c>
      <c r="G3927" s="12">
        <v>1307.1500000000001</v>
      </c>
      <c r="H3927" s="12">
        <v>1306.7925772454998</v>
      </c>
      <c r="I3927">
        <v>261601</v>
      </c>
      <c r="J3927">
        <v>9153</v>
      </c>
      <c r="K3927" s="12">
        <v>341858245</v>
      </c>
      <c r="L3927">
        <v>129913</v>
      </c>
      <c r="M3927">
        <v>49.66</v>
      </c>
      <c r="N3927">
        <v>17.55</v>
      </c>
      <c r="O3927">
        <v>9.15</v>
      </c>
      <c r="P3927">
        <f xml:space="preserve"> IF(Stock_Info[[#This Row],[Close Price]] &gt; Stock_Info[[#This Row],[Open Price]], 1, 0)</f>
        <v>1</v>
      </c>
      <c r="Q3927" t="str">
        <f>IF(AND(Stock_Info[[#This Row],[% Deli. Qty to Traded Qty]]&gt;80,Stock_Info[[#This Row],[No. of Trades]]&lt;3000),"Unusual Day","")</f>
        <v/>
      </c>
      <c r="R3927" t="str">
        <f>IF(AND(Stock_Info[[#This Row],[Spread High-Low]] &lt; 10, Stock_Info[[#This Row],[% Deli. Qty to Traded Qty]] &gt; 90), "Good Day", "")</f>
        <v/>
      </c>
    </row>
    <row r="3928" spans="1:18">
      <c r="A3928" t="s">
        <v>55</v>
      </c>
      <c r="B3928" s="1">
        <v>45652</v>
      </c>
      <c r="C3928" s="1" t="str">
        <f>"WEEK" &amp;" " &amp;  INT((DAY(Stock_Info[[#This Row],[Date]])+WEEKDAY(DATE(YEAR(Stock_Info[[#This Row],[Date]]),MONTH(Stock_Info[[#This Row],[Date]]),1))-1)/7)+1</f>
        <v>WEEK 4</v>
      </c>
      <c r="D3928" s="12">
        <v>1300.05</v>
      </c>
      <c r="E3928" s="12">
        <v>1312.5</v>
      </c>
      <c r="F3928" s="12">
        <v>1289.2</v>
      </c>
      <c r="G3928" s="12">
        <v>1298.2</v>
      </c>
      <c r="H3928" s="12">
        <v>1294.5854762062152</v>
      </c>
      <c r="I3928">
        <v>272298</v>
      </c>
      <c r="J3928">
        <v>8738</v>
      </c>
      <c r="K3928" s="12">
        <v>352513036</v>
      </c>
      <c r="L3928">
        <v>199419</v>
      </c>
      <c r="M3928">
        <v>73.239999999999995</v>
      </c>
      <c r="N3928">
        <v>23.3</v>
      </c>
      <c r="O3928">
        <v>-1.85</v>
      </c>
      <c r="P3928">
        <f xml:space="preserve"> IF(Stock_Info[[#This Row],[Close Price]] &gt; Stock_Info[[#This Row],[Open Price]], 1, 0)</f>
        <v>0</v>
      </c>
      <c r="Q3928" t="str">
        <f>IF(AND(Stock_Info[[#This Row],[% Deli. Qty to Traded Qty]]&gt;80,Stock_Info[[#This Row],[No. of Trades]]&lt;3000),"Unusual Day","")</f>
        <v/>
      </c>
      <c r="R3928" t="str">
        <f>IF(AND(Stock_Info[[#This Row],[Spread High-Low]] &lt; 10, Stock_Info[[#This Row],[% Deli. Qty to Traded Qty]] &gt; 90), "Good Day", "")</f>
        <v/>
      </c>
    </row>
    <row r="3929" spans="1:18">
      <c r="A3929" t="s">
        <v>55</v>
      </c>
      <c r="B3929" s="1">
        <v>45650</v>
      </c>
      <c r="C3929" s="1" t="str">
        <f>"WEEK" &amp;" " &amp;  INT((DAY(Stock_Info[[#This Row],[Date]])+WEEKDAY(DATE(YEAR(Stock_Info[[#This Row],[Date]]),MONTH(Stock_Info[[#This Row],[Date]]),1))-1)/7)+1</f>
        <v>WEEK 4</v>
      </c>
      <c r="D3929" s="12">
        <v>1298.9000000000001</v>
      </c>
      <c r="E3929" s="12">
        <v>1301.4000000000001</v>
      </c>
      <c r="F3929" s="12">
        <v>1290.1500000000001</v>
      </c>
      <c r="G3929" s="12">
        <v>1297.6500000000001</v>
      </c>
      <c r="H3929" s="12">
        <v>1294.8469786239471</v>
      </c>
      <c r="I3929">
        <v>205370</v>
      </c>
      <c r="J3929">
        <v>3508</v>
      </c>
      <c r="K3929" s="12">
        <v>265922724</v>
      </c>
      <c r="L3929">
        <v>106413</v>
      </c>
      <c r="M3929">
        <v>51.82</v>
      </c>
      <c r="N3929">
        <v>11.25</v>
      </c>
      <c r="O3929">
        <v>-1.25</v>
      </c>
      <c r="P3929">
        <f xml:space="preserve"> IF(Stock_Info[[#This Row],[Close Price]] &gt; Stock_Info[[#This Row],[Open Price]], 1, 0)</f>
        <v>0</v>
      </c>
      <c r="Q3929" t="str">
        <f>IF(AND(Stock_Info[[#This Row],[% Deli. Qty to Traded Qty]]&gt;80,Stock_Info[[#This Row],[No. of Trades]]&lt;3000),"Unusual Day","")</f>
        <v/>
      </c>
      <c r="R3929" t="str">
        <f>IF(AND(Stock_Info[[#This Row],[Spread High-Low]] &lt; 10, Stock_Info[[#This Row],[% Deli. Qty to Traded Qty]] &gt; 90), "Good Day", "")</f>
        <v/>
      </c>
    </row>
    <row r="3930" spans="1:18">
      <c r="A3930" t="s">
        <v>55</v>
      </c>
      <c r="B3930" s="1">
        <v>45649</v>
      </c>
      <c r="C3930" s="1" t="str">
        <f>"WEEK" &amp;" " &amp;  INT((DAY(Stock_Info[[#This Row],[Date]])+WEEKDAY(DATE(YEAR(Stock_Info[[#This Row],[Date]]),MONTH(Stock_Info[[#This Row],[Date]]),1))-1)/7)+1</f>
        <v>WEEK 4</v>
      </c>
      <c r="D3930" s="12">
        <v>1295</v>
      </c>
      <c r="E3930" s="12">
        <v>1307.3499999999999</v>
      </c>
      <c r="F3930" s="12">
        <v>1287</v>
      </c>
      <c r="G3930" s="12">
        <v>1296.4000000000001</v>
      </c>
      <c r="H3930" s="12">
        <v>1293.7369766958318</v>
      </c>
      <c r="I3930">
        <v>418423</v>
      </c>
      <c r="J3930">
        <v>6653</v>
      </c>
      <c r="K3930" s="12">
        <v>541329307</v>
      </c>
      <c r="L3930">
        <v>336573</v>
      </c>
      <c r="M3930">
        <v>80.44</v>
      </c>
      <c r="N3930">
        <v>20.350000000000001</v>
      </c>
      <c r="O3930">
        <v>1.4</v>
      </c>
      <c r="P3930">
        <f xml:space="preserve"> IF(Stock_Info[[#This Row],[Close Price]] &gt; Stock_Info[[#This Row],[Open Price]], 1, 0)</f>
        <v>1</v>
      </c>
      <c r="Q3930" t="str">
        <f>IF(AND(Stock_Info[[#This Row],[% Deli. Qty to Traded Qty]]&gt;80,Stock_Info[[#This Row],[No. of Trades]]&lt;3000),"Unusual Day","")</f>
        <v/>
      </c>
      <c r="R3930" t="str">
        <f>IF(AND(Stock_Info[[#This Row],[Spread High-Low]] &lt; 10, Stock_Info[[#This Row],[% Deli. Qty to Traded Qty]] &gt; 90), "Good Day", "")</f>
        <v/>
      </c>
    </row>
    <row r="3931" spans="1:18">
      <c r="A3931" t="s">
        <v>55</v>
      </c>
      <c r="B3931" s="1">
        <v>45646</v>
      </c>
      <c r="C3931" s="1" t="str">
        <f>"WEEK" &amp;" " &amp;  INT((DAY(Stock_Info[[#This Row],[Date]])+WEEKDAY(DATE(YEAR(Stock_Info[[#This Row],[Date]]),MONTH(Stock_Info[[#This Row],[Date]]),1))-1)/7)+1</f>
        <v>WEEK 3</v>
      </c>
      <c r="D3931" s="12">
        <v>1280.3499999999999</v>
      </c>
      <c r="E3931" s="12">
        <v>1298</v>
      </c>
      <c r="F3931" s="12">
        <v>1272.55</v>
      </c>
      <c r="G3931" s="12">
        <v>1285.7</v>
      </c>
      <c r="H3931" s="12">
        <v>1284.4423747672549</v>
      </c>
      <c r="I3931">
        <v>266923</v>
      </c>
      <c r="J3931">
        <v>9668</v>
      </c>
      <c r="K3931" s="12">
        <v>342847212</v>
      </c>
      <c r="L3931">
        <v>64703</v>
      </c>
      <c r="M3931">
        <v>24.24</v>
      </c>
      <c r="N3931">
        <v>25.45</v>
      </c>
      <c r="O3931">
        <v>5.35</v>
      </c>
      <c r="P3931">
        <f xml:space="preserve"> IF(Stock_Info[[#This Row],[Close Price]] &gt; Stock_Info[[#This Row],[Open Price]], 1, 0)</f>
        <v>1</v>
      </c>
      <c r="Q3931" t="str">
        <f>IF(AND(Stock_Info[[#This Row],[% Deli. Qty to Traded Qty]]&gt;80,Stock_Info[[#This Row],[No. of Trades]]&lt;3000),"Unusual Day","")</f>
        <v/>
      </c>
      <c r="R3931" t="str">
        <f>IF(AND(Stock_Info[[#This Row],[Spread High-Low]] &lt; 10, Stock_Info[[#This Row],[% Deli. Qty to Traded Qty]] &gt; 90), "Good Day", "")</f>
        <v/>
      </c>
    </row>
    <row r="3932" spans="1:18">
      <c r="A3932" t="s">
        <v>55</v>
      </c>
      <c r="B3932" s="1">
        <v>45645</v>
      </c>
      <c r="C3932" s="1" t="str">
        <f>"WEEK" &amp;" " &amp;  INT((DAY(Stock_Info[[#This Row],[Date]])+WEEKDAY(DATE(YEAR(Stock_Info[[#This Row],[Date]]),MONTH(Stock_Info[[#This Row],[Date]]),1))-1)/7)+1</f>
        <v>WEEK 3</v>
      </c>
      <c r="D3932" s="12">
        <v>1286.6500000000001</v>
      </c>
      <c r="E3932" s="12">
        <v>1302.3499999999999</v>
      </c>
      <c r="F3932" s="12">
        <v>1284.9000000000001</v>
      </c>
      <c r="G3932" s="12">
        <v>1287.25</v>
      </c>
      <c r="H3932" s="12">
        <v>1291.8324373229834</v>
      </c>
      <c r="I3932">
        <v>76264</v>
      </c>
      <c r="J3932">
        <v>3654</v>
      </c>
      <c r="K3932" s="12">
        <v>98520309</v>
      </c>
      <c r="L3932">
        <v>25159</v>
      </c>
      <c r="M3932">
        <v>32.99</v>
      </c>
      <c r="N3932">
        <v>17.45</v>
      </c>
      <c r="O3932">
        <v>0.6</v>
      </c>
      <c r="P3932">
        <f xml:space="preserve"> IF(Stock_Info[[#This Row],[Close Price]] &gt; Stock_Info[[#This Row],[Open Price]], 1, 0)</f>
        <v>1</v>
      </c>
      <c r="Q3932" t="str">
        <f>IF(AND(Stock_Info[[#This Row],[% Deli. Qty to Traded Qty]]&gt;80,Stock_Info[[#This Row],[No. of Trades]]&lt;3000),"Unusual Day","")</f>
        <v/>
      </c>
      <c r="R3932" t="str">
        <f>IF(AND(Stock_Info[[#This Row],[Spread High-Low]] &lt; 10, Stock_Info[[#This Row],[% Deli. Qty to Traded Qty]] &gt; 90), "Good Day", "")</f>
        <v/>
      </c>
    </row>
    <row r="3933" spans="1:18">
      <c r="A3933" t="s">
        <v>55</v>
      </c>
      <c r="B3933" s="1">
        <v>45644</v>
      </c>
      <c r="C3933" s="1" t="str">
        <f>"WEEK" &amp;" " &amp;  INT((DAY(Stock_Info[[#This Row],[Date]])+WEEKDAY(DATE(YEAR(Stock_Info[[#This Row],[Date]]),MONTH(Stock_Info[[#This Row],[Date]]),1))-1)/7)+1</f>
        <v>WEEK 3</v>
      </c>
      <c r="D3933" s="12">
        <v>1328</v>
      </c>
      <c r="E3933" s="12">
        <v>1334.3</v>
      </c>
      <c r="F3933" s="12">
        <v>1307.8499999999999</v>
      </c>
      <c r="G3933" s="12">
        <v>1313.6</v>
      </c>
      <c r="H3933" s="12">
        <v>1318.3944797343049</v>
      </c>
      <c r="I3933">
        <v>62026</v>
      </c>
      <c r="J3933">
        <v>2114</v>
      </c>
      <c r="K3933" s="12">
        <v>81774736</v>
      </c>
      <c r="L3933">
        <v>21643</v>
      </c>
      <c r="M3933">
        <v>34.89</v>
      </c>
      <c r="N3933">
        <v>26.45</v>
      </c>
      <c r="O3933">
        <v>-14.4</v>
      </c>
      <c r="P3933">
        <f xml:space="preserve"> IF(Stock_Info[[#This Row],[Close Price]] &gt; Stock_Info[[#This Row],[Open Price]], 1, 0)</f>
        <v>0</v>
      </c>
      <c r="Q3933" t="str">
        <f>IF(AND(Stock_Info[[#This Row],[% Deli. Qty to Traded Qty]]&gt;80,Stock_Info[[#This Row],[No. of Trades]]&lt;3000),"Unusual Day","")</f>
        <v/>
      </c>
      <c r="R3933" t="str">
        <f>IF(AND(Stock_Info[[#This Row],[Spread High-Low]] &lt; 10, Stock_Info[[#This Row],[% Deli. Qty to Traded Qty]] &gt; 90), "Good Day", "")</f>
        <v/>
      </c>
    </row>
    <row r="3934" spans="1:18">
      <c r="A3934" t="s">
        <v>55</v>
      </c>
      <c r="B3934" s="1">
        <v>45643</v>
      </c>
      <c r="C3934" s="1" t="str">
        <f>"WEEK" &amp;" " &amp;  INT((DAY(Stock_Info[[#This Row],[Date]])+WEEKDAY(DATE(YEAR(Stock_Info[[#This Row],[Date]]),MONTH(Stock_Info[[#This Row],[Date]]),1))-1)/7)+1</f>
        <v>WEEK 3</v>
      </c>
      <c r="D3934" s="12">
        <v>1345.7</v>
      </c>
      <c r="E3934" s="12">
        <v>1347.95</v>
      </c>
      <c r="F3934" s="12">
        <v>1326.55</v>
      </c>
      <c r="G3934" s="12">
        <v>1333.1</v>
      </c>
      <c r="H3934" s="12">
        <v>1334.5606654742248</v>
      </c>
      <c r="I3934">
        <v>87216</v>
      </c>
      <c r="J3934">
        <v>3362</v>
      </c>
      <c r="K3934" s="12">
        <v>116395043</v>
      </c>
      <c r="L3934">
        <v>41506</v>
      </c>
      <c r="M3934">
        <v>47.59</v>
      </c>
      <c r="N3934">
        <v>21.4</v>
      </c>
      <c r="O3934">
        <v>-12.6</v>
      </c>
      <c r="P3934">
        <f xml:space="preserve"> IF(Stock_Info[[#This Row],[Close Price]] &gt; Stock_Info[[#This Row],[Open Price]], 1, 0)</f>
        <v>0</v>
      </c>
      <c r="Q3934" t="str">
        <f>IF(AND(Stock_Info[[#This Row],[% Deli. Qty to Traded Qty]]&gt;80,Stock_Info[[#This Row],[No. of Trades]]&lt;3000),"Unusual Day","")</f>
        <v/>
      </c>
      <c r="R3934" t="str">
        <f>IF(AND(Stock_Info[[#This Row],[Spread High-Low]] &lt; 10, Stock_Info[[#This Row],[% Deli. Qty to Traded Qty]] &gt; 90), "Good Day", "")</f>
        <v/>
      </c>
    </row>
    <row r="3935" spans="1:18">
      <c r="A3935" t="s">
        <v>55</v>
      </c>
      <c r="B3935" s="1">
        <v>45642</v>
      </c>
      <c r="C3935" s="1" t="str">
        <f>"WEEK" &amp;" " &amp;  INT((DAY(Stock_Info[[#This Row],[Date]])+WEEKDAY(DATE(YEAR(Stock_Info[[#This Row],[Date]]),MONTH(Stock_Info[[#This Row],[Date]]),1))-1)/7)+1</f>
        <v>WEEK 3</v>
      </c>
      <c r="D3935" s="12">
        <v>1344</v>
      </c>
      <c r="E3935" s="12">
        <v>1350.2</v>
      </c>
      <c r="F3935" s="12">
        <v>1340</v>
      </c>
      <c r="G3935" s="12">
        <v>1345.55</v>
      </c>
      <c r="H3935" s="12">
        <v>1345.594198888283</v>
      </c>
      <c r="I3935">
        <v>122873</v>
      </c>
      <c r="J3935">
        <v>4779</v>
      </c>
      <c r="K3935" s="12">
        <v>165337196</v>
      </c>
      <c r="L3935">
        <v>59919</v>
      </c>
      <c r="M3935">
        <v>48.76</v>
      </c>
      <c r="N3935">
        <v>10.199999999999999</v>
      </c>
      <c r="O3935">
        <v>1.55</v>
      </c>
      <c r="P3935">
        <f xml:space="preserve"> IF(Stock_Info[[#This Row],[Close Price]] &gt; Stock_Info[[#This Row],[Open Price]], 1, 0)</f>
        <v>1</v>
      </c>
      <c r="Q3935" t="str">
        <f>IF(AND(Stock_Info[[#This Row],[% Deli. Qty to Traded Qty]]&gt;80,Stock_Info[[#This Row],[No. of Trades]]&lt;3000),"Unusual Day","")</f>
        <v/>
      </c>
      <c r="R3935" t="str">
        <f>IF(AND(Stock_Info[[#This Row],[Spread High-Low]] &lt; 10, Stock_Info[[#This Row],[% Deli. Qty to Traded Qty]] &gt; 90), "Good Day", "")</f>
        <v/>
      </c>
    </row>
    <row r="3936" spans="1:18">
      <c r="A3936" t="s">
        <v>55</v>
      </c>
      <c r="B3936" s="1">
        <v>45639</v>
      </c>
      <c r="C3936" s="1" t="str">
        <f>"WEEK" &amp;" " &amp;  INT((DAY(Stock_Info[[#This Row],[Date]])+WEEKDAY(DATE(YEAR(Stock_Info[[#This Row],[Date]]),MONTH(Stock_Info[[#This Row],[Date]]),1))-1)/7)+1</f>
        <v>WEEK 2</v>
      </c>
      <c r="D3936" s="12">
        <v>1328.95</v>
      </c>
      <c r="E3936" s="12">
        <v>1347</v>
      </c>
      <c r="F3936" s="12">
        <v>1313.55</v>
      </c>
      <c r="G3936" s="12">
        <v>1345.1</v>
      </c>
      <c r="H3936" s="12">
        <v>1338.1591143456565</v>
      </c>
      <c r="I3936">
        <v>253101</v>
      </c>
      <c r="J3936">
        <v>6290</v>
      </c>
      <c r="K3936" s="12">
        <v>338689410</v>
      </c>
      <c r="L3936">
        <v>109127</v>
      </c>
      <c r="M3936">
        <v>43.12</v>
      </c>
      <c r="N3936">
        <v>33.450000000000003</v>
      </c>
      <c r="O3936">
        <v>16.149999999999999</v>
      </c>
      <c r="P3936">
        <f xml:space="preserve"> IF(Stock_Info[[#This Row],[Close Price]] &gt; Stock_Info[[#This Row],[Open Price]], 1, 0)</f>
        <v>1</v>
      </c>
      <c r="Q3936" t="str">
        <f>IF(AND(Stock_Info[[#This Row],[% Deli. Qty to Traded Qty]]&gt;80,Stock_Info[[#This Row],[No. of Trades]]&lt;3000),"Unusual Day","")</f>
        <v/>
      </c>
      <c r="R3936" t="str">
        <f>IF(AND(Stock_Info[[#This Row],[Spread High-Low]] &lt; 10, Stock_Info[[#This Row],[% Deli. Qty to Traded Qty]] &gt; 90), "Good Day", "")</f>
        <v/>
      </c>
    </row>
    <row r="3937" spans="1:18">
      <c r="A3937" t="s">
        <v>55</v>
      </c>
      <c r="B3937" s="1">
        <v>45638</v>
      </c>
      <c r="C3937" s="1" t="str">
        <f>"WEEK" &amp;" " &amp;  INT((DAY(Stock_Info[[#This Row],[Date]])+WEEKDAY(DATE(YEAR(Stock_Info[[#This Row],[Date]]),MONTH(Stock_Info[[#This Row],[Date]]),1))-1)/7)+1</f>
        <v>WEEK 2</v>
      </c>
      <c r="D3937" s="12">
        <v>1325.95</v>
      </c>
      <c r="E3937" s="12">
        <v>1338.65</v>
      </c>
      <c r="F3937" s="12">
        <v>1324.6</v>
      </c>
      <c r="G3937" s="12">
        <v>1328.95</v>
      </c>
      <c r="H3937" s="12">
        <v>1332.3191615453932</v>
      </c>
      <c r="I3937">
        <v>123179</v>
      </c>
      <c r="J3937">
        <v>4639</v>
      </c>
      <c r="K3937" s="12">
        <v>164113742</v>
      </c>
      <c r="L3937">
        <v>53720</v>
      </c>
      <c r="M3937">
        <v>43.61</v>
      </c>
      <c r="N3937">
        <v>14.05</v>
      </c>
      <c r="O3937">
        <v>3</v>
      </c>
      <c r="P3937">
        <f xml:space="preserve"> IF(Stock_Info[[#This Row],[Close Price]] &gt; Stock_Info[[#This Row],[Open Price]], 1, 0)</f>
        <v>1</v>
      </c>
      <c r="Q3937" t="str">
        <f>IF(AND(Stock_Info[[#This Row],[% Deli. Qty to Traded Qty]]&gt;80,Stock_Info[[#This Row],[No. of Trades]]&lt;3000),"Unusual Day","")</f>
        <v/>
      </c>
      <c r="R3937" t="str">
        <f>IF(AND(Stock_Info[[#This Row],[Spread High-Low]] &lt; 10, Stock_Info[[#This Row],[% Deli. Qty to Traded Qty]] &gt; 90), "Good Day", "")</f>
        <v/>
      </c>
    </row>
    <row r="3938" spans="1:18">
      <c r="A3938" t="s">
        <v>55</v>
      </c>
      <c r="B3938" s="1">
        <v>45637</v>
      </c>
      <c r="C3938" s="1" t="str">
        <f>"WEEK" &amp;" " &amp;  INT((DAY(Stock_Info[[#This Row],[Date]])+WEEKDAY(DATE(YEAR(Stock_Info[[#This Row],[Date]]),MONTH(Stock_Info[[#This Row],[Date]]),1))-1)/7)+1</f>
        <v>WEEK 2</v>
      </c>
      <c r="D3938" s="12">
        <v>1325.95</v>
      </c>
      <c r="E3938" s="12">
        <v>1330.7</v>
      </c>
      <c r="F3938" s="12">
        <v>1316.4</v>
      </c>
      <c r="G3938" s="12">
        <v>1328.3</v>
      </c>
      <c r="H3938" s="12">
        <v>1325.9680994598202</v>
      </c>
      <c r="I3938">
        <v>203821</v>
      </c>
      <c r="J3938">
        <v>5171</v>
      </c>
      <c r="K3938" s="12">
        <v>270260144</v>
      </c>
      <c r="L3938">
        <v>121641</v>
      </c>
      <c r="M3938">
        <v>59.68</v>
      </c>
      <c r="N3938">
        <v>14.3</v>
      </c>
      <c r="O3938">
        <v>2.35</v>
      </c>
      <c r="P3938">
        <f xml:space="preserve"> IF(Stock_Info[[#This Row],[Close Price]] &gt; Stock_Info[[#This Row],[Open Price]], 1, 0)</f>
        <v>1</v>
      </c>
      <c r="Q3938" t="str">
        <f>IF(AND(Stock_Info[[#This Row],[% Deli. Qty to Traded Qty]]&gt;80,Stock_Info[[#This Row],[No. of Trades]]&lt;3000),"Unusual Day","")</f>
        <v/>
      </c>
      <c r="R3938" t="str">
        <f>IF(AND(Stock_Info[[#This Row],[Spread High-Low]] &lt; 10, Stock_Info[[#This Row],[% Deli. Qty to Traded Qty]] &gt; 90), "Good Day", "")</f>
        <v/>
      </c>
    </row>
    <row r="3939" spans="1:18">
      <c r="A3939" t="s">
        <v>55</v>
      </c>
      <c r="B3939" s="1">
        <v>45636</v>
      </c>
      <c r="C3939" s="1" t="str">
        <f>"WEEK" &amp;" " &amp;  INT((DAY(Stock_Info[[#This Row],[Date]])+WEEKDAY(DATE(YEAR(Stock_Info[[#This Row],[Date]]),MONTH(Stock_Info[[#This Row],[Date]]),1))-1)/7)+1</f>
        <v>WEEK 2</v>
      </c>
      <c r="D3939" s="12">
        <v>1322</v>
      </c>
      <c r="E3939" s="12">
        <v>1332</v>
      </c>
      <c r="F3939" s="12">
        <v>1315.55</v>
      </c>
      <c r="G3939" s="12">
        <v>1330.35</v>
      </c>
      <c r="H3939" s="12">
        <v>1328.1169264142388</v>
      </c>
      <c r="I3939">
        <v>337443</v>
      </c>
      <c r="J3939">
        <v>6005</v>
      </c>
      <c r="K3939" s="12">
        <v>448163760</v>
      </c>
      <c r="L3939">
        <v>238001</v>
      </c>
      <c r="M3939">
        <v>70.53</v>
      </c>
      <c r="N3939">
        <v>16.45</v>
      </c>
      <c r="O3939">
        <v>8.35</v>
      </c>
      <c r="P3939">
        <f xml:space="preserve"> IF(Stock_Info[[#This Row],[Close Price]] &gt; Stock_Info[[#This Row],[Open Price]], 1, 0)</f>
        <v>1</v>
      </c>
      <c r="Q3939" t="str">
        <f>IF(AND(Stock_Info[[#This Row],[% Deli. Qty to Traded Qty]]&gt;80,Stock_Info[[#This Row],[No. of Trades]]&lt;3000),"Unusual Day","")</f>
        <v/>
      </c>
      <c r="R3939" t="str">
        <f>IF(AND(Stock_Info[[#This Row],[Spread High-Low]] &lt; 10, Stock_Info[[#This Row],[% Deli. Qty to Traded Qty]] &gt; 90), "Good Day", "")</f>
        <v/>
      </c>
    </row>
    <row r="3940" spans="1:18">
      <c r="A3940" t="s">
        <v>55</v>
      </c>
      <c r="B3940" s="1">
        <v>45635</v>
      </c>
      <c r="C3940" s="1" t="str">
        <f>"WEEK" &amp;" " &amp;  INT((DAY(Stock_Info[[#This Row],[Date]])+WEEKDAY(DATE(YEAR(Stock_Info[[#This Row],[Date]]),MONTH(Stock_Info[[#This Row],[Date]]),1))-1)/7)+1</f>
        <v>WEEK 2</v>
      </c>
      <c r="D3940" s="12">
        <v>1324.55</v>
      </c>
      <c r="E3940" s="12">
        <v>1328.85</v>
      </c>
      <c r="F3940" s="12">
        <v>1320.2</v>
      </c>
      <c r="G3940" s="12">
        <v>1322.75</v>
      </c>
      <c r="H3940" s="12">
        <v>1324.0291899152717</v>
      </c>
      <c r="I3940">
        <v>212916</v>
      </c>
      <c r="J3940">
        <v>2881</v>
      </c>
      <c r="K3940" s="12">
        <v>281906999</v>
      </c>
      <c r="L3940">
        <v>168834</v>
      </c>
      <c r="M3940">
        <v>79.3</v>
      </c>
      <c r="N3940">
        <v>8.65</v>
      </c>
      <c r="O3940">
        <v>-1.8</v>
      </c>
      <c r="P3940">
        <f xml:space="preserve"> IF(Stock_Info[[#This Row],[Close Price]] &gt; Stock_Info[[#This Row],[Open Price]], 1, 0)</f>
        <v>0</v>
      </c>
      <c r="Q3940" t="str">
        <f>IF(AND(Stock_Info[[#This Row],[% Deli. Qty to Traded Qty]]&gt;80,Stock_Info[[#This Row],[No. of Trades]]&lt;3000),"Unusual Day","")</f>
        <v/>
      </c>
      <c r="R3940" t="str">
        <f>IF(AND(Stock_Info[[#This Row],[Spread High-Low]] &lt; 10, Stock_Info[[#This Row],[% Deli. Qty to Traded Qty]] &gt; 90), "Good Day", "")</f>
        <v/>
      </c>
    </row>
    <row r="3941" spans="1:18">
      <c r="A3941" t="s">
        <v>55</v>
      </c>
      <c r="B3941" s="1">
        <v>45632</v>
      </c>
      <c r="C3941" s="1" t="str">
        <f>"WEEK" &amp;" " &amp;  INT((DAY(Stock_Info[[#This Row],[Date]])+WEEKDAY(DATE(YEAR(Stock_Info[[#This Row],[Date]]),MONTH(Stock_Info[[#This Row],[Date]]),1))-1)/7)+1</f>
        <v>WEEK 1</v>
      </c>
      <c r="D3941" s="12">
        <v>1339.2</v>
      </c>
      <c r="E3941" s="12">
        <v>1347</v>
      </c>
      <c r="F3941" s="12">
        <v>1327</v>
      </c>
      <c r="G3941" s="12">
        <v>1328.55</v>
      </c>
      <c r="H3941" s="12">
        <v>1332.5669963477706</v>
      </c>
      <c r="I3941">
        <v>326376</v>
      </c>
      <c r="J3941">
        <v>6738</v>
      </c>
      <c r="K3941" s="12">
        <v>434917886</v>
      </c>
      <c r="L3941">
        <v>161381</v>
      </c>
      <c r="M3941">
        <v>49.45</v>
      </c>
      <c r="N3941">
        <v>20</v>
      </c>
      <c r="O3941">
        <v>-10.65</v>
      </c>
      <c r="P3941">
        <f xml:space="preserve"> IF(Stock_Info[[#This Row],[Close Price]] &gt; Stock_Info[[#This Row],[Open Price]], 1, 0)</f>
        <v>0</v>
      </c>
      <c r="Q3941" t="str">
        <f>IF(AND(Stock_Info[[#This Row],[% Deli. Qty to Traded Qty]]&gt;80,Stock_Info[[#This Row],[No. of Trades]]&lt;3000),"Unusual Day","")</f>
        <v/>
      </c>
      <c r="R3941" t="str">
        <f>IF(AND(Stock_Info[[#This Row],[Spread High-Low]] &lt; 10, Stock_Info[[#This Row],[% Deli. Qty to Traded Qty]] &gt; 90), "Good Day", "")</f>
        <v/>
      </c>
    </row>
    <row r="3942" spans="1:18">
      <c r="A3942" t="s">
        <v>55</v>
      </c>
      <c r="B3942" s="1">
        <v>45631</v>
      </c>
      <c r="C3942" s="1" t="str">
        <f>"WEEK" &amp;" " &amp;  INT((DAY(Stock_Info[[#This Row],[Date]])+WEEKDAY(DATE(YEAR(Stock_Info[[#This Row],[Date]]),MONTH(Stock_Info[[#This Row],[Date]]),1))-1)/7)+1</f>
        <v>WEEK 1</v>
      </c>
      <c r="D3942" s="12">
        <v>1315.25</v>
      </c>
      <c r="E3942" s="12">
        <v>1342.75</v>
      </c>
      <c r="F3942" s="12">
        <v>1308.7</v>
      </c>
      <c r="G3942" s="12">
        <v>1333.8</v>
      </c>
      <c r="H3942" s="12">
        <v>1328.2170711253211</v>
      </c>
      <c r="I3942">
        <v>114474</v>
      </c>
      <c r="J3942">
        <v>4524</v>
      </c>
      <c r="K3942" s="12">
        <v>152046321</v>
      </c>
      <c r="L3942">
        <v>45552</v>
      </c>
      <c r="M3942">
        <v>39.79</v>
      </c>
      <c r="N3942">
        <v>34.049999999999997</v>
      </c>
      <c r="O3942">
        <v>18.55</v>
      </c>
      <c r="P3942">
        <f xml:space="preserve"> IF(Stock_Info[[#This Row],[Close Price]] &gt; Stock_Info[[#This Row],[Open Price]], 1, 0)</f>
        <v>1</v>
      </c>
      <c r="Q3942" t="str">
        <f>IF(AND(Stock_Info[[#This Row],[% Deli. Qty to Traded Qty]]&gt;80,Stock_Info[[#This Row],[No. of Trades]]&lt;3000),"Unusual Day","")</f>
        <v/>
      </c>
      <c r="R3942" t="str">
        <f>IF(AND(Stock_Info[[#This Row],[Spread High-Low]] &lt; 10, Stock_Info[[#This Row],[% Deli. Qty to Traded Qty]] &gt; 90), "Good Day", "")</f>
        <v/>
      </c>
    </row>
    <row r="3943" spans="1:18">
      <c r="A3943" t="s">
        <v>55</v>
      </c>
      <c r="B3943" s="1">
        <v>45630</v>
      </c>
      <c r="C3943" s="1" t="str">
        <f>"WEEK" &amp;" " &amp;  INT((DAY(Stock_Info[[#This Row],[Date]])+WEEKDAY(DATE(YEAR(Stock_Info[[#This Row],[Date]]),MONTH(Stock_Info[[#This Row],[Date]]),1))-1)/7)+1</f>
        <v>WEEK 1</v>
      </c>
      <c r="D3943" s="12">
        <v>1306.7</v>
      </c>
      <c r="E3943" s="12">
        <v>1319.8</v>
      </c>
      <c r="F3943" s="12">
        <v>1302</v>
      </c>
      <c r="G3943" s="12">
        <v>1315.25</v>
      </c>
      <c r="H3943" s="12">
        <v>1314.1689403689404</v>
      </c>
      <c r="I3943">
        <v>279720</v>
      </c>
      <c r="J3943">
        <v>4113</v>
      </c>
      <c r="K3943" s="12">
        <v>367599336</v>
      </c>
      <c r="L3943">
        <v>209692</v>
      </c>
      <c r="M3943">
        <v>74.959999999999994</v>
      </c>
      <c r="N3943">
        <v>17.8</v>
      </c>
      <c r="O3943">
        <v>8.5500000000000007</v>
      </c>
      <c r="P3943">
        <f xml:space="preserve"> IF(Stock_Info[[#This Row],[Close Price]] &gt; Stock_Info[[#This Row],[Open Price]], 1, 0)</f>
        <v>1</v>
      </c>
      <c r="Q3943" t="str">
        <f>IF(AND(Stock_Info[[#This Row],[% Deli. Qty to Traded Qty]]&gt;80,Stock_Info[[#This Row],[No. of Trades]]&lt;3000),"Unusual Day","")</f>
        <v/>
      </c>
      <c r="R3943" t="str">
        <f>IF(AND(Stock_Info[[#This Row],[Spread High-Low]] &lt; 10, Stock_Info[[#This Row],[% Deli. Qty to Traded Qty]] &gt; 90), "Good Day", "")</f>
        <v/>
      </c>
    </row>
    <row r="3944" spans="1:18">
      <c r="A3944" t="s">
        <v>55</v>
      </c>
      <c r="B3944" s="1">
        <v>45629</v>
      </c>
      <c r="C3944" s="1" t="str">
        <f>"WEEK" &amp;" " &amp;  INT((DAY(Stock_Info[[#This Row],[Date]])+WEEKDAY(DATE(YEAR(Stock_Info[[#This Row],[Date]]),MONTH(Stock_Info[[#This Row],[Date]]),1))-1)/7)+1</f>
        <v>WEEK 1</v>
      </c>
      <c r="D3944" s="12">
        <v>1307.95</v>
      </c>
      <c r="E3944" s="12">
        <v>1312.3</v>
      </c>
      <c r="F3944" s="12">
        <v>1297.5</v>
      </c>
      <c r="G3944" s="12">
        <v>1307.4000000000001</v>
      </c>
      <c r="H3944" s="12">
        <v>1306.2660719212729</v>
      </c>
      <c r="I3944">
        <v>173968</v>
      </c>
      <c r="J3944">
        <v>3982</v>
      </c>
      <c r="K3944" s="12">
        <v>227248496</v>
      </c>
      <c r="L3944">
        <v>106053</v>
      </c>
      <c r="M3944">
        <v>60.96</v>
      </c>
      <c r="N3944">
        <v>14.8</v>
      </c>
      <c r="O3944">
        <v>-0.55000000000000004</v>
      </c>
      <c r="P3944">
        <f xml:space="preserve"> IF(Stock_Info[[#This Row],[Close Price]] &gt; Stock_Info[[#This Row],[Open Price]], 1, 0)</f>
        <v>0</v>
      </c>
      <c r="Q3944" t="str">
        <f>IF(AND(Stock_Info[[#This Row],[% Deli. Qty to Traded Qty]]&gt;80,Stock_Info[[#This Row],[No. of Trades]]&lt;3000),"Unusual Day","")</f>
        <v/>
      </c>
      <c r="R3944" t="str">
        <f>IF(AND(Stock_Info[[#This Row],[Spread High-Low]] &lt; 10, Stock_Info[[#This Row],[% Deli. Qty to Traded Qty]] &gt; 90), "Good Day", "")</f>
        <v/>
      </c>
    </row>
    <row r="3945" spans="1:18">
      <c r="A3945" t="s">
        <v>55</v>
      </c>
      <c r="B3945" s="1">
        <v>45628</v>
      </c>
      <c r="C3945" s="1" t="str">
        <f>"WEEK" &amp;" " &amp;  INT((DAY(Stock_Info[[#This Row],[Date]])+WEEKDAY(DATE(YEAR(Stock_Info[[#This Row],[Date]]),MONTH(Stock_Info[[#This Row],[Date]]),1))-1)/7)+1</f>
        <v>WEEK 1</v>
      </c>
      <c r="D3945" s="12">
        <v>1300.6500000000001</v>
      </c>
      <c r="E3945" s="12">
        <v>1309.9000000000001</v>
      </c>
      <c r="F3945" s="12">
        <v>1289.05</v>
      </c>
      <c r="G3945" s="12">
        <v>1303.9000000000001</v>
      </c>
      <c r="H3945" s="12">
        <v>1302.1514620266089</v>
      </c>
      <c r="I3945">
        <v>259537</v>
      </c>
      <c r="J3945">
        <v>7324</v>
      </c>
      <c r="K3945" s="12">
        <v>337956484</v>
      </c>
      <c r="L3945">
        <v>207109</v>
      </c>
      <c r="M3945">
        <v>79.8</v>
      </c>
      <c r="N3945">
        <v>20.85</v>
      </c>
      <c r="O3945">
        <v>3.25</v>
      </c>
      <c r="P3945">
        <f xml:space="preserve"> IF(Stock_Info[[#This Row],[Close Price]] &gt; Stock_Info[[#This Row],[Open Price]], 1, 0)</f>
        <v>1</v>
      </c>
      <c r="Q3945" t="str">
        <f>IF(AND(Stock_Info[[#This Row],[% Deli. Qty to Traded Qty]]&gt;80,Stock_Info[[#This Row],[No. of Trades]]&lt;3000),"Unusual Day","")</f>
        <v/>
      </c>
      <c r="R3945" t="str">
        <f>IF(AND(Stock_Info[[#This Row],[Spread High-Low]] &lt; 10, Stock_Info[[#This Row],[% Deli. Qty to Traded Qty]] &gt; 90), "Good Day", "")</f>
        <v/>
      </c>
    </row>
    <row r="3946" spans="1:18">
      <c r="A3946" t="s">
        <v>55</v>
      </c>
      <c r="B3946" s="1">
        <v>45625</v>
      </c>
      <c r="C3946" s="1" t="str">
        <f>"WEEK" &amp;" " &amp;  INT((DAY(Stock_Info[[#This Row],[Date]])+WEEKDAY(DATE(YEAR(Stock_Info[[#This Row],[Date]]),MONTH(Stock_Info[[#This Row],[Date]]),1))-1)/7)+1</f>
        <v>WEEK 5</v>
      </c>
      <c r="D3946" s="12">
        <v>1283.9000000000001</v>
      </c>
      <c r="E3946" s="12">
        <v>1303.3499999999999</v>
      </c>
      <c r="F3946" s="12">
        <v>1283.9000000000001</v>
      </c>
      <c r="G3946" s="12">
        <v>1300.6500000000001</v>
      </c>
      <c r="H3946" s="12">
        <v>1297.4182970581201</v>
      </c>
      <c r="I3946">
        <v>250860</v>
      </c>
      <c r="J3946">
        <v>11319</v>
      </c>
      <c r="K3946" s="12">
        <v>325470354</v>
      </c>
      <c r="L3946">
        <v>85667</v>
      </c>
      <c r="M3946">
        <v>34.15</v>
      </c>
      <c r="N3946">
        <v>19.45</v>
      </c>
      <c r="O3946">
        <v>16.75</v>
      </c>
      <c r="P3946">
        <f xml:space="preserve"> IF(Stock_Info[[#This Row],[Close Price]] &gt; Stock_Info[[#This Row],[Open Price]], 1, 0)</f>
        <v>1</v>
      </c>
      <c r="Q3946" t="str">
        <f>IF(AND(Stock_Info[[#This Row],[% Deli. Qty to Traded Qty]]&gt;80,Stock_Info[[#This Row],[No. of Trades]]&lt;3000),"Unusual Day","")</f>
        <v/>
      </c>
      <c r="R3946" t="str">
        <f>IF(AND(Stock_Info[[#This Row],[Spread High-Low]] &lt; 10, Stock_Info[[#This Row],[% Deli. Qty to Traded Qty]] &gt; 90), "Good Day", "")</f>
        <v/>
      </c>
    </row>
    <row r="3947" spans="1:18">
      <c r="A3947" t="s">
        <v>55</v>
      </c>
      <c r="B3947" s="1">
        <v>45624</v>
      </c>
      <c r="C3947" s="1" t="str">
        <f>"WEEK" &amp;" " &amp;  INT((DAY(Stock_Info[[#This Row],[Date]])+WEEKDAY(DATE(YEAR(Stock_Info[[#This Row],[Date]]),MONTH(Stock_Info[[#This Row],[Date]]),1))-1)/7)+1</f>
        <v>WEEK 5</v>
      </c>
      <c r="D3947" s="12">
        <v>1299</v>
      </c>
      <c r="E3947" s="12">
        <v>1310.5</v>
      </c>
      <c r="F3947" s="12">
        <v>1282.55</v>
      </c>
      <c r="G3947" s="12">
        <v>1286.45</v>
      </c>
      <c r="H3947" s="12">
        <v>1294.1577196076557</v>
      </c>
      <c r="I3947">
        <v>345309</v>
      </c>
      <c r="J3947">
        <v>9120</v>
      </c>
      <c r="K3947" s="12">
        <v>446884308</v>
      </c>
      <c r="L3947">
        <v>173817</v>
      </c>
      <c r="M3947">
        <v>50.34</v>
      </c>
      <c r="N3947">
        <v>27.95</v>
      </c>
      <c r="O3947">
        <v>-12.55</v>
      </c>
      <c r="P3947">
        <f xml:space="preserve"> IF(Stock_Info[[#This Row],[Close Price]] &gt; Stock_Info[[#This Row],[Open Price]], 1, 0)</f>
        <v>0</v>
      </c>
      <c r="Q3947" t="str">
        <f>IF(AND(Stock_Info[[#This Row],[% Deli. Qty to Traded Qty]]&gt;80,Stock_Info[[#This Row],[No. of Trades]]&lt;3000),"Unusual Day","")</f>
        <v/>
      </c>
      <c r="R3947" t="str">
        <f>IF(AND(Stock_Info[[#This Row],[Spread High-Low]] &lt; 10, Stock_Info[[#This Row],[% Deli. Qty to Traded Qty]] &gt; 90), "Good Day", "")</f>
        <v/>
      </c>
    </row>
    <row r="3948" spans="1:18">
      <c r="A3948" t="s">
        <v>55</v>
      </c>
      <c r="B3948" s="1">
        <v>45623</v>
      </c>
      <c r="C3948" s="1" t="str">
        <f>"WEEK" &amp;" " &amp;  INT((DAY(Stock_Info[[#This Row],[Date]])+WEEKDAY(DATE(YEAR(Stock_Info[[#This Row],[Date]]),MONTH(Stock_Info[[#This Row],[Date]]),1))-1)/7)+1</f>
        <v>WEEK 5</v>
      </c>
      <c r="D3948" s="12">
        <v>1299.95</v>
      </c>
      <c r="E3948" s="12">
        <v>1310.7</v>
      </c>
      <c r="F3948" s="12">
        <v>1297.55</v>
      </c>
      <c r="G3948" s="12">
        <v>1301.8499999999999</v>
      </c>
      <c r="H3948" s="12">
        <v>1304.1193698683244</v>
      </c>
      <c r="I3948">
        <v>288892</v>
      </c>
      <c r="J3948">
        <v>9278</v>
      </c>
      <c r="K3948" s="12">
        <v>376749653</v>
      </c>
      <c r="L3948">
        <v>224444</v>
      </c>
      <c r="M3948">
        <v>77.69</v>
      </c>
      <c r="N3948">
        <v>13.15</v>
      </c>
      <c r="O3948">
        <v>1.9</v>
      </c>
      <c r="P3948">
        <f xml:space="preserve"> IF(Stock_Info[[#This Row],[Close Price]] &gt; Stock_Info[[#This Row],[Open Price]], 1, 0)</f>
        <v>1</v>
      </c>
      <c r="Q3948" t="str">
        <f>IF(AND(Stock_Info[[#This Row],[% Deli. Qty to Traded Qty]]&gt;80,Stock_Info[[#This Row],[No. of Trades]]&lt;3000),"Unusual Day","")</f>
        <v/>
      </c>
      <c r="R3948" t="str">
        <f>IF(AND(Stock_Info[[#This Row],[Spread High-Low]] &lt; 10, Stock_Info[[#This Row],[% Deli. Qty to Traded Qty]] &gt; 90), "Good Day", "")</f>
        <v/>
      </c>
    </row>
    <row r="3949" spans="1:18">
      <c r="A3949" t="s">
        <v>55</v>
      </c>
      <c r="B3949" s="1">
        <v>45622</v>
      </c>
      <c r="C3949" s="1" t="str">
        <f>"WEEK" &amp;" " &amp;  INT((DAY(Stock_Info[[#This Row],[Date]])+WEEKDAY(DATE(YEAR(Stock_Info[[#This Row],[Date]]),MONTH(Stock_Info[[#This Row],[Date]]),1))-1)/7)+1</f>
        <v>WEEK 5</v>
      </c>
      <c r="D3949" s="12">
        <v>1305.05</v>
      </c>
      <c r="E3949" s="12">
        <v>1314</v>
      </c>
      <c r="F3949" s="12">
        <v>1302.45</v>
      </c>
      <c r="G3949" s="12">
        <v>1305.05</v>
      </c>
      <c r="H3949" s="12">
        <v>1306.1132073346971</v>
      </c>
      <c r="I3949">
        <v>266405</v>
      </c>
      <c r="J3949">
        <v>5955</v>
      </c>
      <c r="K3949" s="12">
        <v>347955089</v>
      </c>
      <c r="L3949">
        <v>167679</v>
      </c>
      <c r="M3949">
        <v>62.94</v>
      </c>
      <c r="N3949">
        <v>11.55</v>
      </c>
      <c r="O3949">
        <v>0</v>
      </c>
      <c r="P3949">
        <f xml:space="preserve"> IF(Stock_Info[[#This Row],[Close Price]] &gt; Stock_Info[[#This Row],[Open Price]], 1, 0)</f>
        <v>0</v>
      </c>
      <c r="Q3949" t="str">
        <f>IF(AND(Stock_Info[[#This Row],[% Deli. Qty to Traded Qty]]&gt;80,Stock_Info[[#This Row],[No. of Trades]]&lt;3000),"Unusual Day","")</f>
        <v/>
      </c>
      <c r="R3949" t="str">
        <f>IF(AND(Stock_Info[[#This Row],[Spread High-Low]] &lt; 10, Stock_Info[[#This Row],[% Deli. Qty to Traded Qty]] &gt; 90), "Good Day", "")</f>
        <v/>
      </c>
    </row>
    <row r="3950" spans="1:18">
      <c r="A3950" t="s">
        <v>55</v>
      </c>
      <c r="B3950" s="1">
        <v>45621</v>
      </c>
      <c r="C3950" s="1" t="str">
        <f>"WEEK" &amp;" " &amp;  INT((DAY(Stock_Info[[#This Row],[Date]])+WEEKDAY(DATE(YEAR(Stock_Info[[#This Row],[Date]]),MONTH(Stock_Info[[#This Row],[Date]]),1))-1)/7)+1</f>
        <v>WEEK 5</v>
      </c>
      <c r="D3950" s="12">
        <v>1293</v>
      </c>
      <c r="E3950" s="12">
        <v>1311</v>
      </c>
      <c r="F3950" s="12">
        <v>1290.2</v>
      </c>
      <c r="G3950" s="12">
        <v>1301.5</v>
      </c>
      <c r="H3950" s="12">
        <v>1304.1848154183319</v>
      </c>
      <c r="I3950">
        <v>740106</v>
      </c>
      <c r="J3950">
        <v>13053</v>
      </c>
      <c r="K3950" s="12">
        <v>965235007</v>
      </c>
      <c r="L3950">
        <v>334427</v>
      </c>
      <c r="M3950">
        <v>45.19</v>
      </c>
      <c r="N3950">
        <v>20.8</v>
      </c>
      <c r="O3950">
        <v>8.5</v>
      </c>
      <c r="P3950">
        <f xml:space="preserve"> IF(Stock_Info[[#This Row],[Close Price]] &gt; Stock_Info[[#This Row],[Open Price]], 1, 0)</f>
        <v>1</v>
      </c>
      <c r="Q3950" t="str">
        <f>IF(AND(Stock_Info[[#This Row],[% Deli. Qty to Traded Qty]]&gt;80,Stock_Info[[#This Row],[No. of Trades]]&lt;3000),"Unusual Day","")</f>
        <v/>
      </c>
      <c r="R3950" t="str">
        <f>IF(AND(Stock_Info[[#This Row],[Spread High-Low]] &lt; 10, Stock_Info[[#This Row],[% Deli. Qty to Traded Qty]] &gt; 90), "Good Day", "")</f>
        <v/>
      </c>
    </row>
    <row r="3951" spans="1:18">
      <c r="A3951" t="s">
        <v>55</v>
      </c>
      <c r="B3951" s="1">
        <v>45618</v>
      </c>
      <c r="C3951" s="1" t="str">
        <f>"WEEK" &amp;" " &amp;  INT((DAY(Stock_Info[[#This Row],[Date]])+WEEKDAY(DATE(YEAR(Stock_Info[[#This Row],[Date]]),MONTH(Stock_Info[[#This Row],[Date]]),1))-1)/7)+1</f>
        <v>WEEK 4</v>
      </c>
      <c r="D3951" s="12">
        <v>1255.6500000000001</v>
      </c>
      <c r="E3951" s="12">
        <v>1281</v>
      </c>
      <c r="F3951" s="12">
        <v>1255.5</v>
      </c>
      <c r="G3951" s="12">
        <v>1278.2</v>
      </c>
      <c r="H3951" s="12">
        <v>1274.0999754157162</v>
      </c>
      <c r="I3951">
        <v>496252</v>
      </c>
      <c r="J3951">
        <v>13584</v>
      </c>
      <c r="K3951" s="12">
        <v>632274661</v>
      </c>
      <c r="L3951">
        <v>190038</v>
      </c>
      <c r="M3951">
        <v>38.29</v>
      </c>
      <c r="N3951">
        <v>25.5</v>
      </c>
      <c r="O3951">
        <v>22.55</v>
      </c>
      <c r="P3951">
        <f xml:space="preserve"> IF(Stock_Info[[#This Row],[Close Price]] &gt; Stock_Info[[#This Row],[Open Price]], 1, 0)</f>
        <v>1</v>
      </c>
      <c r="Q3951" t="str">
        <f>IF(AND(Stock_Info[[#This Row],[% Deli. Qty to Traded Qty]]&gt;80,Stock_Info[[#This Row],[No. of Trades]]&lt;3000),"Unusual Day","")</f>
        <v/>
      </c>
      <c r="R3951" t="str">
        <f>IF(AND(Stock_Info[[#This Row],[Spread High-Low]] &lt; 10, Stock_Info[[#This Row],[% Deli. Qty to Traded Qty]] &gt; 90), "Good Day", "")</f>
        <v/>
      </c>
    </row>
    <row r="3952" spans="1:18">
      <c r="A3952" t="s">
        <v>55</v>
      </c>
      <c r="B3952" s="1">
        <v>45617</v>
      </c>
      <c r="C3952" s="1" t="str">
        <f>"WEEK" &amp;" " &amp;  INT((DAY(Stock_Info[[#This Row],[Date]])+WEEKDAY(DATE(YEAR(Stock_Info[[#This Row],[Date]]),MONTH(Stock_Info[[#This Row],[Date]]),1))-1)/7)+1</f>
        <v>WEEK 4</v>
      </c>
      <c r="D3952" s="12">
        <v>1248.6500000000001</v>
      </c>
      <c r="E3952" s="12">
        <v>1256.55</v>
      </c>
      <c r="F3952" s="12">
        <v>1233</v>
      </c>
      <c r="G3952" s="12">
        <v>1250.0999999999999</v>
      </c>
      <c r="H3952" s="12">
        <v>1246.4100219834404</v>
      </c>
      <c r="I3952">
        <v>97346</v>
      </c>
      <c r="J3952">
        <v>5278</v>
      </c>
      <c r="K3952" s="12">
        <v>121333030</v>
      </c>
      <c r="L3952">
        <v>33494</v>
      </c>
      <c r="M3952">
        <v>34.409999999999997</v>
      </c>
      <c r="N3952">
        <v>23.55</v>
      </c>
      <c r="O3952">
        <v>1.45</v>
      </c>
      <c r="P3952">
        <f xml:space="preserve"> IF(Stock_Info[[#This Row],[Close Price]] &gt; Stock_Info[[#This Row],[Open Price]], 1, 0)</f>
        <v>1</v>
      </c>
      <c r="Q3952" t="str">
        <f>IF(AND(Stock_Info[[#This Row],[% Deli. Qty to Traded Qty]]&gt;80,Stock_Info[[#This Row],[No. of Trades]]&lt;3000),"Unusual Day","")</f>
        <v/>
      </c>
      <c r="R3952" t="str">
        <f>IF(AND(Stock_Info[[#This Row],[Spread High-Low]] &lt; 10, Stock_Info[[#This Row],[% Deli. Qty to Traded Qty]] &gt; 90), "Good Day", "")</f>
        <v/>
      </c>
    </row>
    <row r="3953" spans="1:18">
      <c r="A3953" t="s">
        <v>55</v>
      </c>
      <c r="B3953" s="1">
        <v>45615</v>
      </c>
      <c r="C3953" s="1" t="str">
        <f>"WEEK" &amp;" " &amp;  INT((DAY(Stock_Info[[#This Row],[Date]])+WEEKDAY(DATE(YEAR(Stock_Info[[#This Row],[Date]]),MONTH(Stock_Info[[#This Row],[Date]]),1))-1)/7)+1</f>
        <v>WEEK 4</v>
      </c>
      <c r="D3953" s="12">
        <v>1254.25</v>
      </c>
      <c r="E3953" s="12">
        <v>1261.1500000000001</v>
      </c>
      <c r="F3953" s="12">
        <v>1241</v>
      </c>
      <c r="G3953" s="12">
        <v>1248.7</v>
      </c>
      <c r="H3953" s="12">
        <v>1251.9109628020074</v>
      </c>
      <c r="I3953">
        <v>115974</v>
      </c>
      <c r="J3953">
        <v>6208</v>
      </c>
      <c r="K3953" s="12">
        <v>145189122</v>
      </c>
      <c r="L3953">
        <v>44707</v>
      </c>
      <c r="M3953">
        <v>38.549999999999997</v>
      </c>
      <c r="N3953">
        <v>20.149999999999999</v>
      </c>
      <c r="O3953">
        <v>-5.55</v>
      </c>
      <c r="P3953">
        <f xml:space="preserve"> IF(Stock_Info[[#This Row],[Close Price]] &gt; Stock_Info[[#This Row],[Open Price]], 1, 0)</f>
        <v>0</v>
      </c>
      <c r="Q3953" t="str">
        <f>IF(AND(Stock_Info[[#This Row],[% Deli. Qty to Traded Qty]]&gt;80,Stock_Info[[#This Row],[No. of Trades]]&lt;3000),"Unusual Day","")</f>
        <v/>
      </c>
      <c r="R3953" t="str">
        <f>IF(AND(Stock_Info[[#This Row],[Spread High-Low]] &lt; 10, Stock_Info[[#This Row],[% Deli. Qty to Traded Qty]] &gt; 90), "Good Day", "")</f>
        <v/>
      </c>
    </row>
    <row r="3954" spans="1:18">
      <c r="A3954" t="s">
        <v>55</v>
      </c>
      <c r="B3954" s="1">
        <v>45614</v>
      </c>
      <c r="C3954" s="1" t="str">
        <f>"WEEK" &amp;" " &amp;  INT((DAY(Stock_Info[[#This Row],[Date]])+WEEKDAY(DATE(YEAR(Stock_Info[[#This Row],[Date]]),MONTH(Stock_Info[[#This Row],[Date]]),1))-1)/7)+1</f>
        <v>WEEK 4</v>
      </c>
      <c r="D3954" s="12">
        <v>1254.95</v>
      </c>
      <c r="E3954" s="12">
        <v>1261.8</v>
      </c>
      <c r="F3954" s="12">
        <v>1249.8</v>
      </c>
      <c r="G3954" s="12">
        <v>1253.75</v>
      </c>
      <c r="H3954" s="12">
        <v>1253.9499165650022</v>
      </c>
      <c r="I3954">
        <v>356565</v>
      </c>
      <c r="J3954">
        <v>19274</v>
      </c>
      <c r="K3954" s="12">
        <v>447114652</v>
      </c>
      <c r="L3954">
        <v>167245</v>
      </c>
      <c r="M3954">
        <v>46.9</v>
      </c>
      <c r="N3954">
        <v>12</v>
      </c>
      <c r="O3954">
        <v>-1.2</v>
      </c>
      <c r="P3954">
        <f xml:space="preserve"> IF(Stock_Info[[#This Row],[Close Price]] &gt; Stock_Info[[#This Row],[Open Price]], 1, 0)</f>
        <v>0</v>
      </c>
      <c r="Q3954" t="str">
        <f>IF(AND(Stock_Info[[#This Row],[% Deli. Qty to Traded Qty]]&gt;80,Stock_Info[[#This Row],[No. of Trades]]&lt;3000),"Unusual Day","")</f>
        <v/>
      </c>
      <c r="R3954" t="str">
        <f>IF(AND(Stock_Info[[#This Row],[Spread High-Low]] &lt; 10, Stock_Info[[#This Row],[% Deli. Qty to Traded Qty]] &gt; 90), "Good Day", "")</f>
        <v/>
      </c>
    </row>
    <row r="3955" spans="1:18">
      <c r="A3955" t="s">
        <v>55</v>
      </c>
      <c r="B3955" s="1">
        <v>45610</v>
      </c>
      <c r="C3955" s="1" t="str">
        <f>"WEEK" &amp;" " &amp;  INT((DAY(Stock_Info[[#This Row],[Date]])+WEEKDAY(DATE(YEAR(Stock_Info[[#This Row],[Date]]),MONTH(Stock_Info[[#This Row],[Date]]),1))-1)/7)+1</f>
        <v>WEEK 3</v>
      </c>
      <c r="D3955" s="12">
        <v>1257.25</v>
      </c>
      <c r="E3955" s="12">
        <v>1267.45</v>
      </c>
      <c r="F3955" s="12">
        <v>1243.2</v>
      </c>
      <c r="G3955" s="12">
        <v>1255.25</v>
      </c>
      <c r="H3955" s="12">
        <v>1254.2029361874954</v>
      </c>
      <c r="I3955">
        <v>418570</v>
      </c>
      <c r="J3955">
        <v>17387</v>
      </c>
      <c r="K3955" s="12">
        <v>524971723</v>
      </c>
      <c r="L3955">
        <v>129715</v>
      </c>
      <c r="M3955">
        <v>30.99</v>
      </c>
      <c r="N3955">
        <v>24.25</v>
      </c>
      <c r="O3955">
        <v>-2</v>
      </c>
      <c r="P3955">
        <f xml:space="preserve"> IF(Stock_Info[[#This Row],[Close Price]] &gt; Stock_Info[[#This Row],[Open Price]], 1, 0)</f>
        <v>0</v>
      </c>
      <c r="Q3955" t="str">
        <f>IF(AND(Stock_Info[[#This Row],[% Deli. Qty to Traded Qty]]&gt;80,Stock_Info[[#This Row],[No. of Trades]]&lt;3000),"Unusual Day","")</f>
        <v/>
      </c>
      <c r="R3955" t="str">
        <f>IF(AND(Stock_Info[[#This Row],[Spread High-Low]] &lt; 10, Stock_Info[[#This Row],[% Deli. Qty to Traded Qty]] &gt; 90), "Good Day", "")</f>
        <v/>
      </c>
    </row>
    <row r="3956" spans="1:18">
      <c r="A3956" t="s">
        <v>55</v>
      </c>
      <c r="B3956" s="1">
        <v>45609</v>
      </c>
      <c r="C3956" s="1" t="str">
        <f>"WEEK" &amp;" " &amp;  INT((DAY(Stock_Info[[#This Row],[Date]])+WEEKDAY(DATE(YEAR(Stock_Info[[#This Row],[Date]]),MONTH(Stock_Info[[#This Row],[Date]]),1))-1)/7)+1</f>
        <v>WEEK 3</v>
      </c>
      <c r="D3956" s="12">
        <v>1270.5</v>
      </c>
      <c r="E3956" s="12">
        <v>1276.4000000000001</v>
      </c>
      <c r="F3956" s="12">
        <v>1250</v>
      </c>
      <c r="G3956" s="12">
        <v>1253.8499999999999</v>
      </c>
      <c r="H3956" s="12">
        <v>1264.9686932657801</v>
      </c>
      <c r="I3956">
        <v>94740</v>
      </c>
      <c r="J3956">
        <v>5651</v>
      </c>
      <c r="K3956" s="12">
        <v>119843134</v>
      </c>
      <c r="L3956">
        <v>31683</v>
      </c>
      <c r="M3956">
        <v>33.44</v>
      </c>
      <c r="N3956">
        <v>26.4</v>
      </c>
      <c r="O3956">
        <v>-16.649999999999999</v>
      </c>
      <c r="P3956">
        <f xml:space="preserve"> IF(Stock_Info[[#This Row],[Close Price]] &gt; Stock_Info[[#This Row],[Open Price]], 1, 0)</f>
        <v>0</v>
      </c>
      <c r="Q3956" t="str">
        <f>IF(AND(Stock_Info[[#This Row],[% Deli. Qty to Traded Qty]]&gt;80,Stock_Info[[#This Row],[No. of Trades]]&lt;3000),"Unusual Day","")</f>
        <v/>
      </c>
      <c r="R3956" t="str">
        <f>IF(AND(Stock_Info[[#This Row],[Spread High-Low]] &lt; 10, Stock_Info[[#This Row],[% Deli. Qty to Traded Qty]] &gt; 90), "Good Day", "")</f>
        <v/>
      </c>
    </row>
    <row r="3957" spans="1:18">
      <c r="A3957" t="s">
        <v>55</v>
      </c>
      <c r="B3957" s="1">
        <v>45608</v>
      </c>
      <c r="C3957" s="1" t="str">
        <f>"WEEK" &amp;" " &amp;  INT((DAY(Stock_Info[[#This Row],[Date]])+WEEKDAY(DATE(YEAR(Stock_Info[[#This Row],[Date]]),MONTH(Stock_Info[[#This Row],[Date]]),1))-1)/7)+1</f>
        <v>WEEK 3</v>
      </c>
      <c r="D3957" s="12">
        <v>1276</v>
      </c>
      <c r="E3957" s="12">
        <v>1294.5999999999999</v>
      </c>
      <c r="F3957" s="12">
        <v>1264.8</v>
      </c>
      <c r="G3957" s="12">
        <v>1270.5</v>
      </c>
      <c r="H3957" s="12">
        <v>1280.1710474923732</v>
      </c>
      <c r="I3957">
        <v>189462</v>
      </c>
      <c r="J3957">
        <v>4874</v>
      </c>
      <c r="K3957" s="12">
        <v>242543767</v>
      </c>
      <c r="L3957">
        <v>74151</v>
      </c>
      <c r="M3957">
        <v>39.14</v>
      </c>
      <c r="N3957">
        <v>29.8</v>
      </c>
      <c r="O3957">
        <v>-5.5</v>
      </c>
      <c r="P3957">
        <f xml:space="preserve"> IF(Stock_Info[[#This Row],[Close Price]] &gt; Stock_Info[[#This Row],[Open Price]], 1, 0)</f>
        <v>0</v>
      </c>
      <c r="Q3957" t="str">
        <f>IF(AND(Stock_Info[[#This Row],[% Deli. Qty to Traded Qty]]&gt;80,Stock_Info[[#This Row],[No. of Trades]]&lt;3000),"Unusual Day","")</f>
        <v/>
      </c>
      <c r="R3957" t="str">
        <f>IF(AND(Stock_Info[[#This Row],[Spread High-Low]] &lt; 10, Stock_Info[[#This Row],[% Deli. Qty to Traded Qty]] &gt; 90), "Good Day", "")</f>
        <v/>
      </c>
    </row>
    <row r="3958" spans="1:18">
      <c r="A3958" t="s">
        <v>55</v>
      </c>
      <c r="B3958" s="1">
        <v>45607</v>
      </c>
      <c r="C3958" s="1" t="str">
        <f>"WEEK" &amp;" " &amp;  INT((DAY(Stock_Info[[#This Row],[Date]])+WEEKDAY(DATE(YEAR(Stock_Info[[#This Row],[Date]]),MONTH(Stock_Info[[#This Row],[Date]]),1))-1)/7)+1</f>
        <v>WEEK 3</v>
      </c>
      <c r="D3958" s="12">
        <v>1262</v>
      </c>
      <c r="E3958" s="12">
        <v>1275.6500000000001</v>
      </c>
      <c r="F3958" s="12">
        <v>1246.75</v>
      </c>
      <c r="G3958" s="12">
        <v>1269.1500000000001</v>
      </c>
      <c r="H3958" s="12">
        <v>1266.1770931836195</v>
      </c>
      <c r="I3958">
        <v>1882348</v>
      </c>
      <c r="J3958">
        <v>29558</v>
      </c>
      <c r="K3958" s="12">
        <v>2383385919</v>
      </c>
      <c r="L3958">
        <v>1163919</v>
      </c>
      <c r="M3958">
        <v>61.83</v>
      </c>
      <c r="N3958">
        <v>28.9</v>
      </c>
      <c r="O3958">
        <v>7.15</v>
      </c>
      <c r="P3958">
        <f xml:space="preserve"> IF(Stock_Info[[#This Row],[Close Price]] &gt; Stock_Info[[#This Row],[Open Price]], 1, 0)</f>
        <v>1</v>
      </c>
      <c r="Q3958" t="str">
        <f>IF(AND(Stock_Info[[#This Row],[% Deli. Qty to Traded Qty]]&gt;80,Stock_Info[[#This Row],[No. of Trades]]&lt;3000),"Unusual Day","")</f>
        <v/>
      </c>
      <c r="R3958" t="str">
        <f>IF(AND(Stock_Info[[#This Row],[Spread High-Low]] &lt; 10, Stock_Info[[#This Row],[% Deli. Qty to Traded Qty]] &gt; 90), "Good Day", "")</f>
        <v/>
      </c>
    </row>
    <row r="3959" spans="1:18">
      <c r="A3959" t="s">
        <v>55</v>
      </c>
      <c r="B3959" s="1">
        <v>45604</v>
      </c>
      <c r="C3959" s="1" t="str">
        <f>"WEEK" &amp;" " &amp;  INT((DAY(Stock_Info[[#This Row],[Date]])+WEEKDAY(DATE(YEAR(Stock_Info[[#This Row],[Date]]),MONTH(Stock_Info[[#This Row],[Date]]),1))-1)/7)+1</f>
        <v>WEEK 2</v>
      </c>
      <c r="D3959" s="12">
        <v>1274.6500000000001</v>
      </c>
      <c r="E3959" s="12">
        <v>1275</v>
      </c>
      <c r="F3959" s="12">
        <v>1253</v>
      </c>
      <c r="G3959" s="12">
        <v>1259.3499999999999</v>
      </c>
      <c r="H3959" s="12">
        <v>1259.0646931380454</v>
      </c>
      <c r="I3959">
        <v>577882</v>
      </c>
      <c r="J3959">
        <v>10120</v>
      </c>
      <c r="K3959" s="12">
        <v>727590823</v>
      </c>
      <c r="L3959">
        <v>320148</v>
      </c>
      <c r="M3959">
        <v>55.4</v>
      </c>
      <c r="N3959">
        <v>22</v>
      </c>
      <c r="O3959">
        <v>-15.3</v>
      </c>
      <c r="P3959">
        <f xml:space="preserve"> IF(Stock_Info[[#This Row],[Close Price]] &gt; Stock_Info[[#This Row],[Open Price]], 1, 0)</f>
        <v>0</v>
      </c>
      <c r="Q3959" t="str">
        <f>IF(AND(Stock_Info[[#This Row],[% Deli. Qty to Traded Qty]]&gt;80,Stock_Info[[#This Row],[No. of Trades]]&lt;3000),"Unusual Day","")</f>
        <v/>
      </c>
      <c r="R3959" t="str">
        <f>IF(AND(Stock_Info[[#This Row],[Spread High-Low]] &lt; 10, Stock_Info[[#This Row],[% Deli. Qty to Traded Qty]] &gt; 90), "Good Day", "")</f>
        <v/>
      </c>
    </row>
    <row r="3960" spans="1:18">
      <c r="A3960" t="s">
        <v>55</v>
      </c>
      <c r="B3960" s="1">
        <v>45603</v>
      </c>
      <c r="C3960" s="1" t="str">
        <f>"WEEK" &amp;" " &amp;  INT((DAY(Stock_Info[[#This Row],[Date]])+WEEKDAY(DATE(YEAR(Stock_Info[[#This Row],[Date]]),MONTH(Stock_Info[[#This Row],[Date]]),1))-1)/7)+1</f>
        <v>WEEK 2</v>
      </c>
      <c r="D3960" s="12">
        <v>1302.7</v>
      </c>
      <c r="E3960" s="12">
        <v>1302.7</v>
      </c>
      <c r="F3960" s="12">
        <v>1275.5</v>
      </c>
      <c r="G3960" s="12">
        <v>1278.9000000000001</v>
      </c>
      <c r="H3960" s="12">
        <v>1286.192446935856</v>
      </c>
      <c r="I3960">
        <v>68502</v>
      </c>
      <c r="J3960">
        <v>2596</v>
      </c>
      <c r="K3960" s="12">
        <v>88106755</v>
      </c>
      <c r="L3960">
        <v>31797</v>
      </c>
      <c r="M3960">
        <v>46.42</v>
      </c>
      <c r="N3960">
        <v>27.2</v>
      </c>
      <c r="O3960">
        <v>-23.8</v>
      </c>
      <c r="P3960">
        <f xml:space="preserve"> IF(Stock_Info[[#This Row],[Close Price]] &gt; Stock_Info[[#This Row],[Open Price]], 1, 0)</f>
        <v>0</v>
      </c>
      <c r="Q3960" t="str">
        <f>IF(AND(Stock_Info[[#This Row],[% Deli. Qty to Traded Qty]]&gt;80,Stock_Info[[#This Row],[No. of Trades]]&lt;3000),"Unusual Day","")</f>
        <v/>
      </c>
      <c r="R3960" t="str">
        <f>IF(AND(Stock_Info[[#This Row],[Spread High-Low]] &lt; 10, Stock_Info[[#This Row],[% Deli. Qty to Traded Qty]] &gt; 90), "Good Day", "")</f>
        <v/>
      </c>
    </row>
    <row r="3961" spans="1:18">
      <c r="A3961" t="s">
        <v>55</v>
      </c>
      <c r="B3961" s="1">
        <v>45602</v>
      </c>
      <c r="C3961" s="1" t="str">
        <f>"WEEK" &amp;" " &amp;  INT((DAY(Stock_Info[[#This Row],[Date]])+WEEKDAY(DATE(YEAR(Stock_Info[[#This Row],[Date]]),MONTH(Stock_Info[[#This Row],[Date]]),1))-1)/7)+1</f>
        <v>WEEK 2</v>
      </c>
      <c r="D3961" s="12">
        <v>1296.3</v>
      </c>
      <c r="E3961" s="12">
        <v>1314.8</v>
      </c>
      <c r="F3961" s="12">
        <v>1292.55</v>
      </c>
      <c r="G3961" s="12">
        <v>1302.75</v>
      </c>
      <c r="H3961" s="12">
        <v>1306.5533831255921</v>
      </c>
      <c r="I3961">
        <v>81271</v>
      </c>
      <c r="J3961">
        <v>3104</v>
      </c>
      <c r="K3961" s="12">
        <v>106184900</v>
      </c>
      <c r="L3961">
        <v>35506</v>
      </c>
      <c r="M3961">
        <v>43.69</v>
      </c>
      <c r="N3961">
        <v>22.25</v>
      </c>
      <c r="O3961">
        <v>6.45</v>
      </c>
      <c r="P3961">
        <f xml:space="preserve"> IF(Stock_Info[[#This Row],[Close Price]] &gt; Stock_Info[[#This Row],[Open Price]], 1, 0)</f>
        <v>1</v>
      </c>
      <c r="Q3961" t="str">
        <f>IF(AND(Stock_Info[[#This Row],[% Deli. Qty to Traded Qty]]&gt;80,Stock_Info[[#This Row],[No. of Trades]]&lt;3000),"Unusual Day","")</f>
        <v/>
      </c>
      <c r="R3961" t="str">
        <f>IF(AND(Stock_Info[[#This Row],[Spread High-Low]] &lt; 10, Stock_Info[[#This Row],[% Deli. Qty to Traded Qty]] &gt; 90), "Good Day", "")</f>
        <v/>
      </c>
    </row>
    <row r="3962" spans="1:18">
      <c r="A3962" t="s">
        <v>55</v>
      </c>
      <c r="B3962" s="1">
        <v>45601</v>
      </c>
      <c r="C3962" s="1" t="str">
        <f>"WEEK" &amp;" " &amp;  INT((DAY(Stock_Info[[#This Row],[Date]])+WEEKDAY(DATE(YEAR(Stock_Info[[#This Row],[Date]]),MONTH(Stock_Info[[#This Row],[Date]]),1))-1)/7)+1</f>
        <v>WEEK 2</v>
      </c>
      <c r="D3962" s="12">
        <v>1270.25</v>
      </c>
      <c r="E3962" s="12">
        <v>1300.9000000000001</v>
      </c>
      <c r="F3962" s="12">
        <v>1263.4000000000001</v>
      </c>
      <c r="G3962" s="12">
        <v>1295.9000000000001</v>
      </c>
      <c r="H3962" s="12">
        <v>1281.7940427945578</v>
      </c>
      <c r="I3962">
        <v>133989</v>
      </c>
      <c r="J3962">
        <v>4649</v>
      </c>
      <c r="K3962" s="12">
        <v>171746302</v>
      </c>
      <c r="L3962">
        <v>48445</v>
      </c>
      <c r="M3962">
        <v>36.159999999999997</v>
      </c>
      <c r="N3962">
        <v>37.5</v>
      </c>
      <c r="O3962">
        <v>25.65</v>
      </c>
      <c r="P3962">
        <f xml:space="preserve"> IF(Stock_Info[[#This Row],[Close Price]] &gt; Stock_Info[[#This Row],[Open Price]], 1, 0)</f>
        <v>1</v>
      </c>
      <c r="Q3962" t="str">
        <f>IF(AND(Stock_Info[[#This Row],[% Deli. Qty to Traded Qty]]&gt;80,Stock_Info[[#This Row],[No. of Trades]]&lt;3000),"Unusual Day","")</f>
        <v/>
      </c>
      <c r="R3962" t="str">
        <f>IF(AND(Stock_Info[[#This Row],[Spread High-Low]] &lt; 10, Stock_Info[[#This Row],[% Deli. Qty to Traded Qty]] &gt; 90), "Good Day", "")</f>
        <v/>
      </c>
    </row>
    <row r="3963" spans="1:18">
      <c r="A3963" t="s">
        <v>55</v>
      </c>
      <c r="B3963" s="1">
        <v>45600</v>
      </c>
      <c r="C3963" s="1" t="str">
        <f>"WEEK" &amp;" " &amp;  INT((DAY(Stock_Info[[#This Row],[Date]])+WEEKDAY(DATE(YEAR(Stock_Info[[#This Row],[Date]]),MONTH(Stock_Info[[#This Row],[Date]]),1))-1)/7)+1</f>
        <v>WEEK 2</v>
      </c>
      <c r="D3963" s="12">
        <v>1291</v>
      </c>
      <c r="E3963" s="12">
        <v>1291</v>
      </c>
      <c r="F3963" s="12">
        <v>1270</v>
      </c>
      <c r="G3963" s="12">
        <v>1276.4000000000001</v>
      </c>
      <c r="H3963" s="12">
        <v>1276.8889479512736</v>
      </c>
      <c r="I3963">
        <v>1151325</v>
      </c>
      <c r="J3963">
        <v>15957</v>
      </c>
      <c r="K3963" s="12">
        <v>1470114168</v>
      </c>
      <c r="L3963">
        <v>1016272</v>
      </c>
      <c r="M3963">
        <v>88.27</v>
      </c>
      <c r="N3963">
        <v>21</v>
      </c>
      <c r="O3963">
        <v>-14.6</v>
      </c>
      <c r="P3963">
        <f xml:space="preserve"> IF(Stock_Info[[#This Row],[Close Price]] &gt; Stock_Info[[#This Row],[Open Price]], 1, 0)</f>
        <v>0</v>
      </c>
      <c r="Q3963" t="str">
        <f>IF(AND(Stock_Info[[#This Row],[% Deli. Qty to Traded Qty]]&gt;80,Stock_Info[[#This Row],[No. of Trades]]&lt;3000),"Unusual Day","")</f>
        <v/>
      </c>
      <c r="R3963" t="str">
        <f>IF(AND(Stock_Info[[#This Row],[Spread High-Low]] &lt; 10, Stock_Info[[#This Row],[% Deli. Qty to Traded Qty]] &gt; 90), "Good Day", "")</f>
        <v/>
      </c>
    </row>
    <row r="3964" spans="1:18">
      <c r="A3964" t="s">
        <v>55</v>
      </c>
      <c r="B3964" s="1">
        <v>45597</v>
      </c>
      <c r="C3964" s="1" t="str">
        <f>"WEEK" &amp;" " &amp;  INT((DAY(Stock_Info[[#This Row],[Date]])+WEEKDAY(DATE(YEAR(Stock_Info[[#This Row],[Date]]),MONTH(Stock_Info[[#This Row],[Date]]),1))-1)/7)+1</f>
        <v>WEEK 1</v>
      </c>
      <c r="D3964" s="12">
        <v>1294.6500000000001</v>
      </c>
      <c r="E3964" s="12">
        <v>1295.95</v>
      </c>
      <c r="F3964" s="12">
        <v>1285.8</v>
      </c>
      <c r="G3964" s="12">
        <v>1292</v>
      </c>
      <c r="H3964" s="12">
        <v>1292.1225508771147</v>
      </c>
      <c r="I3964">
        <v>44863</v>
      </c>
      <c r="J3964">
        <v>3087</v>
      </c>
      <c r="K3964" s="12">
        <v>57968494</v>
      </c>
      <c r="L3964">
        <v>16677</v>
      </c>
      <c r="M3964">
        <v>37.17</v>
      </c>
      <c r="N3964">
        <v>10.15</v>
      </c>
      <c r="O3964">
        <v>-2.65</v>
      </c>
      <c r="P3964">
        <f xml:space="preserve"> IF(Stock_Info[[#This Row],[Close Price]] &gt; Stock_Info[[#This Row],[Open Price]], 1, 0)</f>
        <v>0</v>
      </c>
      <c r="Q3964" t="str">
        <f>IF(AND(Stock_Info[[#This Row],[% Deli. Qty to Traded Qty]]&gt;80,Stock_Info[[#This Row],[No. of Trades]]&lt;3000),"Unusual Day","")</f>
        <v/>
      </c>
      <c r="R3964" t="str">
        <f>IF(AND(Stock_Info[[#This Row],[Spread High-Low]] &lt; 10, Stock_Info[[#This Row],[% Deli. Qty to Traded Qty]] &gt; 90), "Good Day", "")</f>
        <v/>
      </c>
    </row>
    <row r="3965" spans="1:18">
      <c r="A3965" t="s">
        <v>55</v>
      </c>
      <c r="B3965" s="1">
        <v>45596</v>
      </c>
      <c r="C3965" s="1" t="str">
        <f>"WEEK" &amp;" " &amp;  INT((DAY(Stock_Info[[#This Row],[Date]])+WEEKDAY(DATE(YEAR(Stock_Info[[#This Row],[Date]]),MONTH(Stock_Info[[#This Row],[Date]]),1))-1)/7)+1</f>
        <v>WEEK 5</v>
      </c>
      <c r="D3965" s="12">
        <v>1307</v>
      </c>
      <c r="E3965" s="12">
        <v>1319.1</v>
      </c>
      <c r="F3965" s="12">
        <v>1288.3</v>
      </c>
      <c r="G3965" s="12">
        <v>1291.55</v>
      </c>
      <c r="H3965" s="12">
        <v>1296.6042763198252</v>
      </c>
      <c r="I3965">
        <v>326028</v>
      </c>
      <c r="J3965">
        <v>12500</v>
      </c>
      <c r="K3965" s="12">
        <v>422729299</v>
      </c>
      <c r="L3965">
        <v>83955</v>
      </c>
      <c r="M3965">
        <v>25.75</v>
      </c>
      <c r="N3965">
        <v>30.8</v>
      </c>
      <c r="O3965">
        <v>-15.45</v>
      </c>
      <c r="P3965">
        <f xml:space="preserve"> IF(Stock_Info[[#This Row],[Close Price]] &gt; Stock_Info[[#This Row],[Open Price]], 1, 0)</f>
        <v>0</v>
      </c>
      <c r="Q3965" t="str">
        <f>IF(AND(Stock_Info[[#This Row],[% Deli. Qty to Traded Qty]]&gt;80,Stock_Info[[#This Row],[No. of Trades]]&lt;3000),"Unusual Day","")</f>
        <v/>
      </c>
      <c r="R3965" t="str">
        <f>IF(AND(Stock_Info[[#This Row],[Spread High-Low]] &lt; 10, Stock_Info[[#This Row],[% Deli. Qty to Traded Qty]] &gt; 90), "Good Day", "")</f>
        <v/>
      </c>
    </row>
    <row r="3966" spans="1:18">
      <c r="A3966" t="s">
        <v>55</v>
      </c>
      <c r="B3966" s="1">
        <v>45595</v>
      </c>
      <c r="C3966" s="1" t="str">
        <f>"WEEK" &amp;" " &amp;  INT((DAY(Stock_Info[[#This Row],[Date]])+WEEKDAY(DATE(YEAR(Stock_Info[[#This Row],[Date]]),MONTH(Stock_Info[[#This Row],[Date]]),1))-1)/7)+1</f>
        <v>WEEK 5</v>
      </c>
      <c r="D3966" s="12">
        <v>1318.15</v>
      </c>
      <c r="E3966" s="12">
        <v>1330.4</v>
      </c>
      <c r="F3966" s="12">
        <v>1305.45</v>
      </c>
      <c r="G3966" s="12">
        <v>1312.2</v>
      </c>
      <c r="H3966" s="12">
        <v>1313.4318273637871</v>
      </c>
      <c r="I3966">
        <v>215343</v>
      </c>
      <c r="J3966">
        <v>14160</v>
      </c>
      <c r="K3966" s="12">
        <v>282838350</v>
      </c>
      <c r="L3966">
        <v>97518</v>
      </c>
      <c r="M3966">
        <v>45.28</v>
      </c>
      <c r="N3966">
        <v>24.95</v>
      </c>
      <c r="O3966">
        <v>-5.95</v>
      </c>
      <c r="P3966">
        <f xml:space="preserve"> IF(Stock_Info[[#This Row],[Close Price]] &gt; Stock_Info[[#This Row],[Open Price]], 1, 0)</f>
        <v>0</v>
      </c>
      <c r="Q3966" t="str">
        <f>IF(AND(Stock_Info[[#This Row],[% Deli. Qty to Traded Qty]]&gt;80,Stock_Info[[#This Row],[No. of Trades]]&lt;3000),"Unusual Day","")</f>
        <v/>
      </c>
      <c r="R3966" t="str">
        <f>IF(AND(Stock_Info[[#This Row],[Spread High-Low]] &lt; 10, Stock_Info[[#This Row],[% Deli. Qty to Traded Qty]] &gt; 90), "Good Day", "")</f>
        <v/>
      </c>
    </row>
    <row r="3967" spans="1:18">
      <c r="A3967" t="s">
        <v>55</v>
      </c>
      <c r="B3967" s="1">
        <v>45594</v>
      </c>
      <c r="C3967" s="1" t="str">
        <f>"WEEK" &amp;" " &amp;  INT((DAY(Stock_Info[[#This Row],[Date]])+WEEKDAY(DATE(YEAR(Stock_Info[[#This Row],[Date]]),MONTH(Stock_Info[[#This Row],[Date]]),1))-1)/7)+1</f>
        <v>WEEK 5</v>
      </c>
      <c r="D3967" s="12">
        <v>1300</v>
      </c>
      <c r="E3967" s="12">
        <v>1334.9</v>
      </c>
      <c r="F3967" s="12">
        <v>1299.7</v>
      </c>
      <c r="G3967" s="12">
        <v>1332.4</v>
      </c>
      <c r="H3967" s="12">
        <v>1316.8109450838997</v>
      </c>
      <c r="I3967">
        <v>288440</v>
      </c>
      <c r="J3967">
        <v>7954</v>
      </c>
      <c r="K3967" s="12">
        <v>379820949</v>
      </c>
      <c r="L3967">
        <v>96126</v>
      </c>
      <c r="M3967">
        <v>33.33</v>
      </c>
      <c r="N3967">
        <v>35.200000000000003</v>
      </c>
      <c r="O3967">
        <v>32.4</v>
      </c>
      <c r="P3967">
        <f xml:space="preserve"> IF(Stock_Info[[#This Row],[Close Price]] &gt; Stock_Info[[#This Row],[Open Price]], 1, 0)</f>
        <v>1</v>
      </c>
      <c r="Q3967" t="str">
        <f>IF(AND(Stock_Info[[#This Row],[% Deli. Qty to Traded Qty]]&gt;80,Stock_Info[[#This Row],[No. of Trades]]&lt;3000),"Unusual Day","")</f>
        <v/>
      </c>
      <c r="R3967" t="str">
        <f>IF(AND(Stock_Info[[#This Row],[Spread High-Low]] &lt; 10, Stock_Info[[#This Row],[% Deli. Qty to Traded Qty]] &gt; 90), "Good Day", "")</f>
        <v/>
      </c>
    </row>
    <row r="3968" spans="1:18">
      <c r="A3968" t="s">
        <v>55</v>
      </c>
      <c r="B3968" s="1">
        <v>45593</v>
      </c>
      <c r="C3968" s="1" t="str">
        <f>"WEEK" &amp;" " &amp;  INT((DAY(Stock_Info[[#This Row],[Date]])+WEEKDAY(DATE(YEAR(Stock_Info[[#This Row],[Date]]),MONTH(Stock_Info[[#This Row],[Date]]),1))-1)/7)+1</f>
        <v>WEEK 5</v>
      </c>
      <c r="D3968" s="12">
        <v>1288.1500000000001</v>
      </c>
      <c r="E3968" s="12">
        <v>1307.8</v>
      </c>
      <c r="F3968" s="12">
        <v>1280.6500000000001</v>
      </c>
      <c r="G3968" s="12">
        <v>1292.6500000000001</v>
      </c>
      <c r="H3968" s="12">
        <v>1293.6753685418494</v>
      </c>
      <c r="I3968">
        <v>2523594</v>
      </c>
      <c r="J3968">
        <v>54589</v>
      </c>
      <c r="K3968" s="12">
        <v>3264711398</v>
      </c>
      <c r="L3968">
        <v>383564</v>
      </c>
      <c r="M3968">
        <v>15.2</v>
      </c>
      <c r="N3968">
        <v>27.15</v>
      </c>
      <c r="O3968">
        <v>4.5</v>
      </c>
      <c r="P3968">
        <f xml:space="preserve"> IF(Stock_Info[[#This Row],[Close Price]] &gt; Stock_Info[[#This Row],[Open Price]], 1, 0)</f>
        <v>1</v>
      </c>
      <c r="Q3968" t="str">
        <f>IF(AND(Stock_Info[[#This Row],[% Deli. Qty to Traded Qty]]&gt;80,Stock_Info[[#This Row],[No. of Trades]]&lt;3000),"Unusual Day","")</f>
        <v/>
      </c>
      <c r="R3968" t="str">
        <f>IF(AND(Stock_Info[[#This Row],[Spread High-Low]] &lt; 10, Stock_Info[[#This Row],[% Deli. Qty to Traded Qty]] &gt; 90), "Good Day", "")</f>
        <v/>
      </c>
    </row>
    <row r="3969" spans="1:18">
      <c r="A3969" t="s">
        <v>55</v>
      </c>
      <c r="B3969" s="1">
        <v>45590</v>
      </c>
      <c r="C3969" s="1" t="str">
        <f>"WEEK" &amp;" " &amp;  INT((DAY(Stock_Info[[#This Row],[Date]])+WEEKDAY(DATE(YEAR(Stock_Info[[#This Row],[Date]]),MONTH(Stock_Info[[#This Row],[Date]]),1))-1)/7)+1</f>
        <v>WEEK 4</v>
      </c>
      <c r="D3969" s="12">
        <v>1248.95</v>
      </c>
      <c r="E3969" s="12">
        <v>1268.4000000000001</v>
      </c>
      <c r="F3969" s="12">
        <v>1234.8499999999999</v>
      </c>
      <c r="G3969" s="12">
        <v>1255.5</v>
      </c>
      <c r="H3969" s="12">
        <v>1251.2068336662705</v>
      </c>
      <c r="I3969">
        <v>546149</v>
      </c>
      <c r="J3969">
        <v>19768</v>
      </c>
      <c r="K3969" s="12">
        <v>683345361</v>
      </c>
      <c r="L3969">
        <v>244223</v>
      </c>
      <c r="M3969">
        <v>44.72</v>
      </c>
      <c r="N3969">
        <v>33.549999999999997</v>
      </c>
      <c r="O3969">
        <v>6.55</v>
      </c>
      <c r="P3969">
        <f xml:space="preserve"> IF(Stock_Info[[#This Row],[Close Price]] &gt; Stock_Info[[#This Row],[Open Price]], 1, 0)</f>
        <v>1</v>
      </c>
      <c r="Q3969" t="str">
        <f>IF(AND(Stock_Info[[#This Row],[% Deli. Qty to Traded Qty]]&gt;80,Stock_Info[[#This Row],[No. of Trades]]&lt;3000),"Unusual Day","")</f>
        <v/>
      </c>
      <c r="R3969" t="str">
        <f>IF(AND(Stock_Info[[#This Row],[Spread High-Low]] &lt; 10, Stock_Info[[#This Row],[% Deli. Qty to Traded Qty]] &gt; 90), "Good Day", "")</f>
        <v/>
      </c>
    </row>
    <row r="3970" spans="1:18">
      <c r="A3970" t="s">
        <v>55</v>
      </c>
      <c r="B3970" s="1">
        <v>45589</v>
      </c>
      <c r="C3970" s="1" t="str">
        <f>"WEEK" &amp;" " &amp;  INT((DAY(Stock_Info[[#This Row],[Date]])+WEEKDAY(DATE(YEAR(Stock_Info[[#This Row],[Date]]),MONTH(Stock_Info[[#This Row],[Date]]),1))-1)/7)+1</f>
        <v>WEEK 4</v>
      </c>
      <c r="D3970" s="12">
        <v>1250.0999999999999</v>
      </c>
      <c r="E3970" s="12">
        <v>1260</v>
      </c>
      <c r="F3970" s="12">
        <v>1241</v>
      </c>
      <c r="G3970" s="12">
        <v>1252.5999999999999</v>
      </c>
      <c r="H3970" s="12">
        <v>1251.7853444134028</v>
      </c>
      <c r="I3970">
        <v>168591</v>
      </c>
      <c r="J3970">
        <v>10439</v>
      </c>
      <c r="K3970" s="12">
        <v>211039743</v>
      </c>
      <c r="L3970">
        <v>107903</v>
      </c>
      <c r="M3970">
        <v>64</v>
      </c>
      <c r="N3970">
        <v>19</v>
      </c>
      <c r="O3970">
        <v>2.5</v>
      </c>
      <c r="P3970">
        <f xml:space="preserve"> IF(Stock_Info[[#This Row],[Close Price]] &gt; Stock_Info[[#This Row],[Open Price]], 1, 0)</f>
        <v>1</v>
      </c>
      <c r="Q3970" t="str">
        <f>IF(AND(Stock_Info[[#This Row],[% Deli. Qty to Traded Qty]]&gt;80,Stock_Info[[#This Row],[No. of Trades]]&lt;3000),"Unusual Day","")</f>
        <v/>
      </c>
      <c r="R3970" t="str">
        <f>IF(AND(Stock_Info[[#This Row],[Spread High-Low]] &lt; 10, Stock_Info[[#This Row],[% Deli. Qty to Traded Qty]] &gt; 90), "Good Day", "")</f>
        <v/>
      </c>
    </row>
    <row r="3971" spans="1:18">
      <c r="A3971" t="s">
        <v>55</v>
      </c>
      <c r="B3971" s="1">
        <v>45588</v>
      </c>
      <c r="C3971" s="1" t="str">
        <f>"WEEK" &amp;" " &amp;  INT((DAY(Stock_Info[[#This Row],[Date]])+WEEKDAY(DATE(YEAR(Stock_Info[[#This Row],[Date]]),MONTH(Stock_Info[[#This Row],[Date]]),1))-1)/7)+1</f>
        <v>WEEK 4</v>
      </c>
      <c r="D3971" s="12">
        <v>1262.9000000000001</v>
      </c>
      <c r="E3971" s="12">
        <v>1267.5</v>
      </c>
      <c r="F3971" s="12">
        <v>1243.3</v>
      </c>
      <c r="G3971" s="12">
        <v>1251.55</v>
      </c>
      <c r="H3971" s="12">
        <v>1252.4541594286818</v>
      </c>
      <c r="I3971">
        <v>259050</v>
      </c>
      <c r="J3971">
        <v>28330</v>
      </c>
      <c r="K3971" s="12">
        <v>324448250</v>
      </c>
      <c r="L3971">
        <v>173411</v>
      </c>
      <c r="M3971">
        <v>66.94</v>
      </c>
      <c r="N3971">
        <v>24.2</v>
      </c>
      <c r="O3971">
        <v>-11.35</v>
      </c>
      <c r="P3971">
        <f xml:space="preserve"> IF(Stock_Info[[#This Row],[Close Price]] &gt; Stock_Info[[#This Row],[Open Price]], 1, 0)</f>
        <v>0</v>
      </c>
      <c r="Q3971" t="str">
        <f>IF(AND(Stock_Info[[#This Row],[% Deli. Qty to Traded Qty]]&gt;80,Stock_Info[[#This Row],[No. of Trades]]&lt;3000),"Unusual Day","")</f>
        <v/>
      </c>
      <c r="R3971" t="str">
        <f>IF(AND(Stock_Info[[#This Row],[Spread High-Low]] &lt; 10, Stock_Info[[#This Row],[% Deli. Qty to Traded Qty]] &gt; 90), "Good Day", "")</f>
        <v/>
      </c>
    </row>
    <row r="3972" spans="1:18">
      <c r="A3972" t="s">
        <v>55</v>
      </c>
      <c r="B3972" s="1">
        <v>45587</v>
      </c>
      <c r="C3972" s="1" t="str">
        <f>"WEEK" &amp;" " &amp;  INT((DAY(Stock_Info[[#This Row],[Date]])+WEEKDAY(DATE(YEAR(Stock_Info[[#This Row],[Date]]),MONTH(Stock_Info[[#This Row],[Date]]),1))-1)/7)+1</f>
        <v>WEEK 4</v>
      </c>
      <c r="D3972" s="12">
        <v>1270.95</v>
      </c>
      <c r="E3972" s="12">
        <v>1284.7</v>
      </c>
      <c r="F3972" s="12">
        <v>1260.25</v>
      </c>
      <c r="G3972" s="12">
        <v>1267.75</v>
      </c>
      <c r="H3972" s="12">
        <v>1274.3142501615105</v>
      </c>
      <c r="I3972">
        <v>314221</v>
      </c>
      <c r="J3972">
        <v>14174</v>
      </c>
      <c r="K3972" s="12">
        <v>400416298</v>
      </c>
      <c r="L3972">
        <v>127463</v>
      </c>
      <c r="M3972">
        <v>40.56</v>
      </c>
      <c r="N3972">
        <v>24.45</v>
      </c>
      <c r="O3972">
        <v>-3.2</v>
      </c>
      <c r="P3972">
        <f xml:space="preserve"> IF(Stock_Info[[#This Row],[Close Price]] &gt; Stock_Info[[#This Row],[Open Price]], 1, 0)</f>
        <v>0</v>
      </c>
      <c r="Q3972" t="str">
        <f>IF(AND(Stock_Info[[#This Row],[% Deli. Qty to Traded Qty]]&gt;80,Stock_Info[[#This Row],[No. of Trades]]&lt;3000),"Unusual Day","")</f>
        <v/>
      </c>
      <c r="R3972" t="str">
        <f>IF(AND(Stock_Info[[#This Row],[Spread High-Low]] &lt; 10, Stock_Info[[#This Row],[% Deli. Qty to Traded Qty]] &gt; 90), "Good Day", "")</f>
        <v/>
      </c>
    </row>
    <row r="3973" spans="1:18">
      <c r="A3973" t="s">
        <v>55</v>
      </c>
      <c r="B3973" s="1">
        <v>45586</v>
      </c>
      <c r="C3973" s="1" t="str">
        <f>"WEEK" &amp;" " &amp;  INT((DAY(Stock_Info[[#This Row],[Date]])+WEEKDAY(DATE(YEAR(Stock_Info[[#This Row],[Date]]),MONTH(Stock_Info[[#This Row],[Date]]),1))-1)/7)+1</f>
        <v>WEEK 4</v>
      </c>
      <c r="D3973" s="12">
        <v>1268.95</v>
      </c>
      <c r="E3973" s="12">
        <v>1272.55</v>
      </c>
      <c r="F3973" s="12">
        <v>1250.75</v>
      </c>
      <c r="G3973" s="12">
        <v>1259.3499999999999</v>
      </c>
      <c r="H3973" s="12">
        <v>1260.1090111394305</v>
      </c>
      <c r="I3973">
        <v>815302</v>
      </c>
      <c r="J3973">
        <v>17388</v>
      </c>
      <c r="K3973" s="12">
        <v>1027369397</v>
      </c>
      <c r="L3973">
        <v>212972</v>
      </c>
      <c r="M3973">
        <v>26.12</v>
      </c>
      <c r="N3973">
        <v>21.8</v>
      </c>
      <c r="O3973">
        <v>-9.6</v>
      </c>
      <c r="P3973">
        <f xml:space="preserve"> IF(Stock_Info[[#This Row],[Close Price]] &gt; Stock_Info[[#This Row],[Open Price]], 1, 0)</f>
        <v>0</v>
      </c>
      <c r="Q3973" t="str">
        <f>IF(AND(Stock_Info[[#This Row],[% Deli. Qty to Traded Qty]]&gt;80,Stock_Info[[#This Row],[No. of Trades]]&lt;3000),"Unusual Day","")</f>
        <v/>
      </c>
      <c r="R3973" t="str">
        <f>IF(AND(Stock_Info[[#This Row],[Spread High-Low]] &lt; 10, Stock_Info[[#This Row],[% Deli. Qty to Traded Qty]] &gt; 90), "Good Day", "")</f>
        <v/>
      </c>
    </row>
    <row r="3974" spans="1:18">
      <c r="A3974" t="s">
        <v>55</v>
      </c>
      <c r="B3974" s="1">
        <v>45583</v>
      </c>
      <c r="C3974" s="1" t="str">
        <f>"WEEK" &amp;" " &amp;  INT((DAY(Stock_Info[[#This Row],[Date]])+WEEKDAY(DATE(YEAR(Stock_Info[[#This Row],[Date]]),MONTH(Stock_Info[[#This Row],[Date]]),1))-1)/7)+1</f>
        <v>WEEK 3</v>
      </c>
      <c r="D3974" s="12">
        <v>1229.95</v>
      </c>
      <c r="E3974" s="12">
        <v>1267.4000000000001</v>
      </c>
      <c r="F3974" s="12">
        <v>1224.4000000000001</v>
      </c>
      <c r="G3974" s="12">
        <v>1263.2</v>
      </c>
      <c r="H3974" s="12">
        <v>1254.990317994313</v>
      </c>
      <c r="I3974">
        <v>399504</v>
      </c>
      <c r="J3974">
        <v>20652</v>
      </c>
      <c r="K3974" s="12">
        <v>501373652</v>
      </c>
      <c r="L3974">
        <v>166481</v>
      </c>
      <c r="M3974">
        <v>41.67</v>
      </c>
      <c r="N3974">
        <v>43</v>
      </c>
      <c r="O3974">
        <v>33.25</v>
      </c>
      <c r="P3974">
        <f xml:space="preserve"> IF(Stock_Info[[#This Row],[Close Price]] &gt; Stock_Info[[#This Row],[Open Price]], 1, 0)</f>
        <v>1</v>
      </c>
      <c r="Q3974" t="str">
        <f>IF(AND(Stock_Info[[#This Row],[% Deli. Qty to Traded Qty]]&gt;80,Stock_Info[[#This Row],[No. of Trades]]&lt;3000),"Unusual Day","")</f>
        <v/>
      </c>
      <c r="R3974" t="str">
        <f>IF(AND(Stock_Info[[#This Row],[Spread High-Low]] &lt; 10, Stock_Info[[#This Row],[% Deli. Qty to Traded Qty]] &gt; 90), "Good Day", "")</f>
        <v/>
      </c>
    </row>
    <row r="3975" spans="1:18">
      <c r="A3975" t="s">
        <v>55</v>
      </c>
      <c r="B3975" s="1">
        <v>45582</v>
      </c>
      <c r="C3975" s="1" t="str">
        <f>"WEEK" &amp;" " &amp;  INT((DAY(Stock_Info[[#This Row],[Date]])+WEEKDAY(DATE(YEAR(Stock_Info[[#This Row],[Date]]),MONTH(Stock_Info[[#This Row],[Date]]),1))-1)/7)+1</f>
        <v>WEEK 3</v>
      </c>
      <c r="D3975" s="12">
        <v>1245.05</v>
      </c>
      <c r="E3975" s="12">
        <v>1257</v>
      </c>
      <c r="F3975" s="12">
        <v>1224.5999999999999</v>
      </c>
      <c r="G3975" s="12">
        <v>1232.5</v>
      </c>
      <c r="H3975" s="12">
        <v>1234.8729228486648</v>
      </c>
      <c r="I3975">
        <v>53920</v>
      </c>
      <c r="J3975">
        <v>2193</v>
      </c>
      <c r="K3975" s="12">
        <v>66584348</v>
      </c>
      <c r="L3975">
        <v>28876</v>
      </c>
      <c r="M3975">
        <v>53.55</v>
      </c>
      <c r="N3975">
        <v>32.4</v>
      </c>
      <c r="O3975">
        <v>-12.55</v>
      </c>
      <c r="P3975">
        <f xml:space="preserve"> IF(Stock_Info[[#This Row],[Close Price]] &gt; Stock_Info[[#This Row],[Open Price]], 1, 0)</f>
        <v>0</v>
      </c>
      <c r="Q3975" t="str">
        <f>IF(AND(Stock_Info[[#This Row],[% Deli. Qty to Traded Qty]]&gt;80,Stock_Info[[#This Row],[No. of Trades]]&lt;3000),"Unusual Day","")</f>
        <v/>
      </c>
      <c r="R3975" t="str">
        <f>IF(AND(Stock_Info[[#This Row],[Spread High-Low]] &lt; 10, Stock_Info[[#This Row],[% Deli. Qty to Traded Qty]] &gt; 90), "Good Day", "")</f>
        <v/>
      </c>
    </row>
    <row r="3976" spans="1:18">
      <c r="A3976" t="s">
        <v>55</v>
      </c>
      <c r="B3976" s="1">
        <v>45581</v>
      </c>
      <c r="C3976" s="1" t="str">
        <f>"WEEK" &amp;" " &amp;  INT((DAY(Stock_Info[[#This Row],[Date]])+WEEKDAY(DATE(YEAR(Stock_Info[[#This Row],[Date]]),MONTH(Stock_Info[[#This Row],[Date]]),1))-1)/7)+1</f>
        <v>WEEK 3</v>
      </c>
      <c r="D3976" s="12">
        <v>1245.5999999999999</v>
      </c>
      <c r="E3976" s="12">
        <v>1255</v>
      </c>
      <c r="F3976" s="12">
        <v>1241.7</v>
      </c>
      <c r="G3976" s="12">
        <v>1243.05</v>
      </c>
      <c r="H3976" s="12">
        <v>1247.4894687035285</v>
      </c>
      <c r="I3976">
        <v>36985</v>
      </c>
      <c r="J3976">
        <v>2844</v>
      </c>
      <c r="K3976" s="12">
        <v>46138398</v>
      </c>
      <c r="L3976">
        <v>8351</v>
      </c>
      <c r="M3976">
        <v>22.58</v>
      </c>
      <c r="N3976">
        <v>13.3</v>
      </c>
      <c r="O3976">
        <v>-2.5499999999999998</v>
      </c>
      <c r="P3976">
        <f xml:space="preserve"> IF(Stock_Info[[#This Row],[Close Price]] &gt; Stock_Info[[#This Row],[Open Price]], 1, 0)</f>
        <v>0</v>
      </c>
      <c r="Q3976" t="str">
        <f>IF(AND(Stock_Info[[#This Row],[% Deli. Qty to Traded Qty]]&gt;80,Stock_Info[[#This Row],[No. of Trades]]&lt;3000),"Unusual Day","")</f>
        <v/>
      </c>
      <c r="R3976" t="str">
        <f>IF(AND(Stock_Info[[#This Row],[Spread High-Low]] &lt; 10, Stock_Info[[#This Row],[% Deli. Qty to Traded Qty]] &gt; 90), "Good Day", "")</f>
        <v/>
      </c>
    </row>
    <row r="3977" spans="1:18">
      <c r="A3977" t="s">
        <v>55</v>
      </c>
      <c r="B3977" s="1">
        <v>45580</v>
      </c>
      <c r="C3977" s="1" t="str">
        <f>"WEEK" &amp;" " &amp;  INT((DAY(Stock_Info[[#This Row],[Date]])+WEEKDAY(DATE(YEAR(Stock_Info[[#This Row],[Date]]),MONTH(Stock_Info[[#This Row],[Date]]),1))-1)/7)+1</f>
        <v>WEEK 3</v>
      </c>
      <c r="D3977" s="12">
        <v>1235.25</v>
      </c>
      <c r="E3977" s="12">
        <v>1258.0999999999999</v>
      </c>
      <c r="F3977" s="12">
        <v>1235.25</v>
      </c>
      <c r="G3977" s="12">
        <v>1255.45</v>
      </c>
      <c r="H3977" s="12">
        <v>1249.2670781191393</v>
      </c>
      <c r="I3977">
        <v>146635</v>
      </c>
      <c r="J3977">
        <v>6797</v>
      </c>
      <c r="K3977" s="12">
        <v>183186278</v>
      </c>
      <c r="L3977">
        <v>83509</v>
      </c>
      <c r="M3977">
        <v>56.95</v>
      </c>
      <c r="N3977">
        <v>22.85</v>
      </c>
      <c r="O3977">
        <v>20.2</v>
      </c>
      <c r="P3977">
        <f xml:space="preserve"> IF(Stock_Info[[#This Row],[Close Price]] &gt; Stock_Info[[#This Row],[Open Price]], 1, 0)</f>
        <v>1</v>
      </c>
      <c r="Q3977" t="str">
        <f>IF(AND(Stock_Info[[#This Row],[% Deli. Qty to Traded Qty]]&gt;80,Stock_Info[[#This Row],[No. of Trades]]&lt;3000),"Unusual Day","")</f>
        <v/>
      </c>
      <c r="R3977" t="str">
        <f>IF(AND(Stock_Info[[#This Row],[Spread High-Low]] &lt; 10, Stock_Info[[#This Row],[% Deli. Qty to Traded Qty]] &gt; 90), "Good Day", "")</f>
        <v/>
      </c>
    </row>
    <row r="3978" spans="1:18">
      <c r="A3978" t="s">
        <v>55</v>
      </c>
      <c r="B3978" s="1">
        <v>45579</v>
      </c>
      <c r="C3978" s="1" t="str">
        <f>"WEEK" &amp;" " &amp;  INT((DAY(Stock_Info[[#This Row],[Date]])+WEEKDAY(DATE(YEAR(Stock_Info[[#This Row],[Date]]),MONTH(Stock_Info[[#This Row],[Date]]),1))-1)/7)+1</f>
        <v>WEEK 3</v>
      </c>
      <c r="D3978" s="12">
        <v>1222.8</v>
      </c>
      <c r="E3978" s="12">
        <v>1237.55</v>
      </c>
      <c r="F3978" s="12">
        <v>1218</v>
      </c>
      <c r="G3978" s="12">
        <v>1232</v>
      </c>
      <c r="H3978" s="12">
        <v>1232.0105992898941</v>
      </c>
      <c r="I3978">
        <v>516261</v>
      </c>
      <c r="J3978">
        <v>12921</v>
      </c>
      <c r="K3978" s="12">
        <v>636039024</v>
      </c>
      <c r="L3978">
        <v>223705</v>
      </c>
      <c r="M3978">
        <v>43.33</v>
      </c>
      <c r="N3978">
        <v>19.55</v>
      </c>
      <c r="O3978">
        <v>9.1999999999999993</v>
      </c>
      <c r="P3978">
        <f xml:space="preserve"> IF(Stock_Info[[#This Row],[Close Price]] &gt; Stock_Info[[#This Row],[Open Price]], 1, 0)</f>
        <v>1</v>
      </c>
      <c r="Q3978" t="str">
        <f>IF(AND(Stock_Info[[#This Row],[% Deli. Qty to Traded Qty]]&gt;80,Stock_Info[[#This Row],[No. of Trades]]&lt;3000),"Unusual Day","")</f>
        <v/>
      </c>
      <c r="R3978" t="str">
        <f>IF(AND(Stock_Info[[#This Row],[Spread High-Low]] &lt; 10, Stock_Info[[#This Row],[% Deli. Qty to Traded Qty]] &gt; 90), "Good Day", "")</f>
        <v/>
      </c>
    </row>
    <row r="3979" spans="1:18">
      <c r="A3979" t="s">
        <v>55</v>
      </c>
      <c r="B3979" s="1">
        <v>45576</v>
      </c>
      <c r="C3979" s="1" t="str">
        <f>"WEEK" &amp;" " &amp;  INT((DAY(Stock_Info[[#This Row],[Date]])+WEEKDAY(DATE(YEAR(Stock_Info[[#This Row],[Date]]),MONTH(Stock_Info[[#This Row],[Date]]),1))-1)/7)+1</f>
        <v>WEEK 2</v>
      </c>
      <c r="D3979" s="12">
        <v>1238.95</v>
      </c>
      <c r="E3979" s="12">
        <v>1242.9000000000001</v>
      </c>
      <c r="F3979" s="12">
        <v>1221.55</v>
      </c>
      <c r="G3979" s="12">
        <v>1222.8499999999999</v>
      </c>
      <c r="H3979" s="12">
        <v>1225.8524680382693</v>
      </c>
      <c r="I3979">
        <v>425196</v>
      </c>
      <c r="J3979">
        <v>22020</v>
      </c>
      <c r="K3979" s="12">
        <v>521227566</v>
      </c>
      <c r="L3979">
        <v>99974</v>
      </c>
      <c r="M3979">
        <v>23.51</v>
      </c>
      <c r="N3979">
        <v>21.35</v>
      </c>
      <c r="O3979">
        <v>-16.100000000000001</v>
      </c>
      <c r="P3979">
        <f xml:space="preserve"> IF(Stock_Info[[#This Row],[Close Price]] &gt; Stock_Info[[#This Row],[Open Price]], 1, 0)</f>
        <v>0</v>
      </c>
      <c r="Q3979" t="str">
        <f>IF(AND(Stock_Info[[#This Row],[% Deli. Qty to Traded Qty]]&gt;80,Stock_Info[[#This Row],[No. of Trades]]&lt;3000),"Unusual Day","")</f>
        <v/>
      </c>
      <c r="R3979" t="str">
        <f>IF(AND(Stock_Info[[#This Row],[Spread High-Low]] &lt; 10, Stock_Info[[#This Row],[% Deli. Qty to Traded Qty]] &gt; 90), "Good Day", "")</f>
        <v/>
      </c>
    </row>
    <row r="3980" spans="1:18">
      <c r="A3980" t="s">
        <v>55</v>
      </c>
      <c r="B3980" s="1">
        <v>45575</v>
      </c>
      <c r="C3980" s="1" t="str">
        <f>"WEEK" &amp;" " &amp;  INT((DAY(Stock_Info[[#This Row],[Date]])+WEEKDAY(DATE(YEAR(Stock_Info[[#This Row],[Date]]),MONTH(Stock_Info[[#This Row],[Date]]),1))-1)/7)+1</f>
        <v>WEEK 2</v>
      </c>
      <c r="D3980" s="12">
        <v>1249.8499999999999</v>
      </c>
      <c r="E3980" s="12">
        <v>1254.5</v>
      </c>
      <c r="F3980" s="12">
        <v>1238.25</v>
      </c>
      <c r="G3980" s="12">
        <v>1243.25</v>
      </c>
      <c r="H3980" s="12">
        <v>1245.3658001229749</v>
      </c>
      <c r="I3980">
        <v>139866</v>
      </c>
      <c r="J3980">
        <v>4894</v>
      </c>
      <c r="K3980" s="12">
        <v>174184333</v>
      </c>
      <c r="L3980">
        <v>38080</v>
      </c>
      <c r="M3980">
        <v>27.23</v>
      </c>
      <c r="N3980">
        <v>16.25</v>
      </c>
      <c r="O3980">
        <v>-6.6</v>
      </c>
      <c r="P3980">
        <f xml:space="preserve"> IF(Stock_Info[[#This Row],[Close Price]] &gt; Stock_Info[[#This Row],[Open Price]], 1, 0)</f>
        <v>0</v>
      </c>
      <c r="Q3980" t="str">
        <f>IF(AND(Stock_Info[[#This Row],[% Deli. Qty to Traded Qty]]&gt;80,Stock_Info[[#This Row],[No. of Trades]]&lt;3000),"Unusual Day","")</f>
        <v/>
      </c>
      <c r="R3980" t="str">
        <f>IF(AND(Stock_Info[[#This Row],[Spread High-Low]] &lt; 10, Stock_Info[[#This Row],[% Deli. Qty to Traded Qty]] &gt; 90), "Good Day", "")</f>
        <v/>
      </c>
    </row>
    <row r="3981" spans="1:18">
      <c r="A3981" t="s">
        <v>55</v>
      </c>
      <c r="B3981" s="1">
        <v>45574</v>
      </c>
      <c r="C3981" s="1" t="str">
        <f>"WEEK" &amp;" " &amp;  INT((DAY(Stock_Info[[#This Row],[Date]])+WEEKDAY(DATE(YEAR(Stock_Info[[#This Row],[Date]]),MONTH(Stock_Info[[#This Row],[Date]]),1))-1)/7)+1</f>
        <v>WEEK 2</v>
      </c>
      <c r="D3981" s="12">
        <v>1241.9000000000001</v>
      </c>
      <c r="E3981" s="12">
        <v>1264.9000000000001</v>
      </c>
      <c r="F3981" s="12">
        <v>1232.9000000000001</v>
      </c>
      <c r="G3981" s="12">
        <v>1244.5999999999999</v>
      </c>
      <c r="H3981" s="12">
        <v>1248.1946487519547</v>
      </c>
      <c r="I3981">
        <v>259005</v>
      </c>
      <c r="J3981">
        <v>8668</v>
      </c>
      <c r="K3981" s="12">
        <v>323288655</v>
      </c>
      <c r="L3981">
        <v>95434</v>
      </c>
      <c r="M3981">
        <v>36.85</v>
      </c>
      <c r="N3981">
        <v>32</v>
      </c>
      <c r="O3981">
        <v>2.7</v>
      </c>
      <c r="P3981">
        <f xml:space="preserve"> IF(Stock_Info[[#This Row],[Close Price]] &gt; Stock_Info[[#This Row],[Open Price]], 1, 0)</f>
        <v>1</v>
      </c>
      <c r="Q3981" t="str">
        <f>IF(AND(Stock_Info[[#This Row],[% Deli. Qty to Traded Qty]]&gt;80,Stock_Info[[#This Row],[No. of Trades]]&lt;3000),"Unusual Day","")</f>
        <v/>
      </c>
      <c r="R3981" t="str">
        <f>IF(AND(Stock_Info[[#This Row],[Spread High-Low]] &lt; 10, Stock_Info[[#This Row],[% Deli. Qty to Traded Qty]] &gt; 90), "Good Day", "")</f>
        <v/>
      </c>
    </row>
    <row r="3982" spans="1:18">
      <c r="A3982" t="s">
        <v>55</v>
      </c>
      <c r="B3982" s="1">
        <v>45573</v>
      </c>
      <c r="C3982" s="1" t="str">
        <f>"WEEK" &amp;" " &amp;  INT((DAY(Stock_Info[[#This Row],[Date]])+WEEKDAY(DATE(YEAR(Stock_Info[[#This Row],[Date]]),MONTH(Stock_Info[[#This Row],[Date]]),1))-1)/7)+1</f>
        <v>WEEK 2</v>
      </c>
      <c r="D3982" s="12">
        <v>1230</v>
      </c>
      <c r="E3982" s="12">
        <v>1247.5999999999999</v>
      </c>
      <c r="F3982" s="12">
        <v>1229.25</v>
      </c>
      <c r="G3982" s="12">
        <v>1236.6500000000001</v>
      </c>
      <c r="H3982" s="12">
        <v>1239.1344519015661</v>
      </c>
      <c r="I3982">
        <v>53640</v>
      </c>
      <c r="J3982">
        <v>2593</v>
      </c>
      <c r="K3982" s="12">
        <v>66467172</v>
      </c>
      <c r="L3982">
        <v>18584</v>
      </c>
      <c r="M3982">
        <v>34.65</v>
      </c>
      <c r="N3982">
        <v>18.350000000000001</v>
      </c>
      <c r="O3982">
        <v>6.65</v>
      </c>
      <c r="P3982">
        <f xml:space="preserve"> IF(Stock_Info[[#This Row],[Close Price]] &gt; Stock_Info[[#This Row],[Open Price]], 1, 0)</f>
        <v>1</v>
      </c>
      <c r="Q3982" t="str">
        <f>IF(AND(Stock_Info[[#This Row],[% Deli. Qty to Traded Qty]]&gt;80,Stock_Info[[#This Row],[No. of Trades]]&lt;3000),"Unusual Day","")</f>
        <v/>
      </c>
      <c r="R3982" t="str">
        <f>IF(AND(Stock_Info[[#This Row],[Spread High-Low]] &lt; 10, Stock_Info[[#This Row],[% Deli. Qty to Traded Qty]] &gt; 90), "Good Day", "")</f>
        <v/>
      </c>
    </row>
    <row r="3983" spans="1:18">
      <c r="A3983" t="s">
        <v>55</v>
      </c>
      <c r="B3983" s="1">
        <v>45572</v>
      </c>
      <c r="C3983" s="1" t="str">
        <f>"WEEK" &amp;" " &amp;  INT((DAY(Stock_Info[[#This Row],[Date]])+WEEKDAY(DATE(YEAR(Stock_Info[[#This Row],[Date]]),MONTH(Stock_Info[[#This Row],[Date]]),1))-1)/7)+1</f>
        <v>WEEK 2</v>
      </c>
      <c r="D3983" s="12">
        <v>1239.0999999999999</v>
      </c>
      <c r="E3983" s="12">
        <v>1262.75</v>
      </c>
      <c r="F3983" s="12">
        <v>1224.4000000000001</v>
      </c>
      <c r="G3983" s="12">
        <v>1233.0999999999999</v>
      </c>
      <c r="H3983" s="12">
        <v>1238.8332638922043</v>
      </c>
      <c r="I3983">
        <v>1382466</v>
      </c>
      <c r="J3983">
        <v>22062</v>
      </c>
      <c r="K3983" s="12">
        <v>1712644867</v>
      </c>
      <c r="L3983">
        <v>307543</v>
      </c>
      <c r="M3983">
        <v>22.25</v>
      </c>
      <c r="N3983">
        <v>38.35</v>
      </c>
      <c r="O3983">
        <v>-6</v>
      </c>
      <c r="P3983">
        <f xml:space="preserve"> IF(Stock_Info[[#This Row],[Close Price]] &gt; Stock_Info[[#This Row],[Open Price]], 1, 0)</f>
        <v>0</v>
      </c>
      <c r="Q3983" t="str">
        <f>IF(AND(Stock_Info[[#This Row],[% Deli. Qty to Traded Qty]]&gt;80,Stock_Info[[#This Row],[No. of Trades]]&lt;3000),"Unusual Day","")</f>
        <v/>
      </c>
      <c r="R3983" t="str">
        <f>IF(AND(Stock_Info[[#This Row],[Spread High-Low]] &lt; 10, Stock_Info[[#This Row],[% Deli. Qty to Traded Qty]] &gt; 90), "Good Day", "")</f>
        <v/>
      </c>
    </row>
    <row r="3984" spans="1:18">
      <c r="A3984" t="s">
        <v>55</v>
      </c>
      <c r="B3984" s="1">
        <v>45569</v>
      </c>
      <c r="C3984" s="1" t="str">
        <f>"WEEK" &amp;" " &amp;  INT((DAY(Stock_Info[[#This Row],[Date]])+WEEKDAY(DATE(YEAR(Stock_Info[[#This Row],[Date]]),MONTH(Stock_Info[[#This Row],[Date]]),1))-1)/7)+1</f>
        <v>WEEK 1</v>
      </c>
      <c r="D3984" s="12">
        <v>1249</v>
      </c>
      <c r="E3984" s="12">
        <v>1264.75</v>
      </c>
      <c r="F3984" s="12">
        <v>1235.8499999999999</v>
      </c>
      <c r="G3984" s="12">
        <v>1239.05</v>
      </c>
      <c r="H3984" s="12">
        <v>1250.0014295339367</v>
      </c>
      <c r="I3984">
        <v>682740</v>
      </c>
      <c r="J3984">
        <v>18676</v>
      </c>
      <c r="K3984" s="12">
        <v>853425976</v>
      </c>
      <c r="L3984">
        <v>117302</v>
      </c>
      <c r="M3984">
        <v>17.18</v>
      </c>
      <c r="N3984">
        <v>28.9</v>
      </c>
      <c r="O3984">
        <v>-9.9499999999999993</v>
      </c>
      <c r="P3984">
        <f xml:space="preserve"> IF(Stock_Info[[#This Row],[Close Price]] &gt; Stock_Info[[#This Row],[Open Price]], 1, 0)</f>
        <v>0</v>
      </c>
      <c r="Q3984" t="str">
        <f>IF(AND(Stock_Info[[#This Row],[% Deli. Qty to Traded Qty]]&gt;80,Stock_Info[[#This Row],[No. of Trades]]&lt;3000),"Unusual Day","")</f>
        <v/>
      </c>
      <c r="R3984" t="str">
        <f>IF(AND(Stock_Info[[#This Row],[Spread High-Low]] &lt; 10, Stock_Info[[#This Row],[% Deli. Qty to Traded Qty]] &gt; 90), "Good Day", "")</f>
        <v/>
      </c>
    </row>
    <row r="3985" spans="1:18">
      <c r="A3985" t="s">
        <v>55</v>
      </c>
      <c r="B3985" s="1">
        <v>45568</v>
      </c>
      <c r="C3985" s="1" t="str">
        <f>"WEEK" &amp;" " &amp;  INT((DAY(Stock_Info[[#This Row],[Date]])+WEEKDAY(DATE(YEAR(Stock_Info[[#This Row],[Date]]),MONTH(Stock_Info[[#This Row],[Date]]),1))-1)/7)+1</f>
        <v>WEEK 1</v>
      </c>
      <c r="D3985" s="12">
        <v>1255.0999999999999</v>
      </c>
      <c r="E3985" s="12">
        <v>1265.6500000000001</v>
      </c>
      <c r="F3985" s="12">
        <v>1248.3</v>
      </c>
      <c r="G3985" s="12">
        <v>1256.4000000000001</v>
      </c>
      <c r="H3985" s="12">
        <v>1253.8340453102082</v>
      </c>
      <c r="I3985">
        <v>280908</v>
      </c>
      <c r="J3985">
        <v>11326</v>
      </c>
      <c r="K3985" s="12">
        <v>352212014</v>
      </c>
      <c r="L3985">
        <v>76268</v>
      </c>
      <c r="M3985">
        <v>27.15</v>
      </c>
      <c r="N3985">
        <v>17.350000000000001</v>
      </c>
      <c r="O3985">
        <v>1.3</v>
      </c>
      <c r="P3985">
        <f xml:space="preserve"> IF(Stock_Info[[#This Row],[Close Price]] &gt; Stock_Info[[#This Row],[Open Price]], 1, 0)</f>
        <v>1</v>
      </c>
      <c r="Q3985" t="str">
        <f>IF(AND(Stock_Info[[#This Row],[% Deli. Qty to Traded Qty]]&gt;80,Stock_Info[[#This Row],[No. of Trades]]&lt;3000),"Unusual Day","")</f>
        <v/>
      </c>
      <c r="R3985" t="str">
        <f>IF(AND(Stock_Info[[#This Row],[Spread High-Low]] &lt; 10, Stock_Info[[#This Row],[% Deli. Qty to Traded Qty]] &gt; 90), "Good Day", "")</f>
        <v/>
      </c>
    </row>
    <row r="3986" spans="1:18">
      <c r="A3986" t="s">
        <v>55</v>
      </c>
      <c r="B3986" s="1">
        <v>45566</v>
      </c>
      <c r="C3986" s="1" t="str">
        <f>"WEEK" &amp;" " &amp;  INT((DAY(Stock_Info[[#This Row],[Date]])+WEEKDAY(DATE(YEAR(Stock_Info[[#This Row],[Date]]),MONTH(Stock_Info[[#This Row],[Date]]),1))-1)/7)+1</f>
        <v>WEEK 1</v>
      </c>
      <c r="D3986" s="12">
        <v>1268.05</v>
      </c>
      <c r="E3986" s="12">
        <v>1280</v>
      </c>
      <c r="F3986" s="12">
        <v>1267.8</v>
      </c>
      <c r="G3986" s="12">
        <v>1274.9000000000001</v>
      </c>
      <c r="H3986" s="12">
        <v>1274.4614358846861</v>
      </c>
      <c r="I3986">
        <v>88489</v>
      </c>
      <c r="J3986">
        <v>3290</v>
      </c>
      <c r="K3986" s="12">
        <v>112775818</v>
      </c>
      <c r="L3986">
        <v>49086</v>
      </c>
      <c r="M3986">
        <v>55.47</v>
      </c>
      <c r="N3986">
        <v>12.2</v>
      </c>
      <c r="O3986">
        <v>6.85</v>
      </c>
      <c r="P3986">
        <f xml:space="preserve"> IF(Stock_Info[[#This Row],[Close Price]] &gt; Stock_Info[[#This Row],[Open Price]], 1, 0)</f>
        <v>1</v>
      </c>
      <c r="Q3986" t="str">
        <f>IF(AND(Stock_Info[[#This Row],[% Deli. Qty to Traded Qty]]&gt;80,Stock_Info[[#This Row],[No. of Trades]]&lt;3000),"Unusual Day","")</f>
        <v/>
      </c>
      <c r="R3986" t="str">
        <f>IF(AND(Stock_Info[[#This Row],[Spread High-Low]] &lt; 10, Stock_Info[[#This Row],[% Deli. Qty to Traded Qty]] &gt; 90), "Good Day", "")</f>
        <v/>
      </c>
    </row>
    <row r="3987" spans="1:18">
      <c r="A3987" t="s">
        <v>55</v>
      </c>
      <c r="B3987" s="1">
        <v>45565</v>
      </c>
      <c r="C3987" s="1" t="str">
        <f>"WEEK" &amp;" " &amp;  INT((DAY(Stock_Info[[#This Row],[Date]])+WEEKDAY(DATE(YEAR(Stock_Info[[#This Row],[Date]]),MONTH(Stock_Info[[#This Row],[Date]]),1))-1)/7)+1</f>
        <v>WEEK 5</v>
      </c>
      <c r="D3987" s="12">
        <v>1294.45</v>
      </c>
      <c r="E3987" s="12">
        <v>1296.9000000000001</v>
      </c>
      <c r="F3987" s="12">
        <v>1270.55</v>
      </c>
      <c r="G3987" s="12">
        <v>1272.8499999999999</v>
      </c>
      <c r="H3987" s="12">
        <v>1276.0808550376619</v>
      </c>
      <c r="I3987">
        <v>682122</v>
      </c>
      <c r="J3987">
        <v>17801</v>
      </c>
      <c r="K3987" s="12">
        <v>870442825</v>
      </c>
      <c r="L3987">
        <v>175633</v>
      </c>
      <c r="M3987">
        <v>25.75</v>
      </c>
      <c r="N3987">
        <v>26.35</v>
      </c>
      <c r="O3987">
        <v>-21.6</v>
      </c>
      <c r="P3987">
        <f xml:space="preserve"> IF(Stock_Info[[#This Row],[Close Price]] &gt; Stock_Info[[#This Row],[Open Price]], 1, 0)</f>
        <v>0</v>
      </c>
      <c r="Q3987" t="str">
        <f>IF(AND(Stock_Info[[#This Row],[% Deli. Qty to Traded Qty]]&gt;80,Stock_Info[[#This Row],[No. of Trades]]&lt;3000),"Unusual Day","")</f>
        <v/>
      </c>
      <c r="R3987" t="str">
        <f>IF(AND(Stock_Info[[#This Row],[Spread High-Low]] &lt; 10, Stock_Info[[#This Row],[% Deli. Qty to Traded Qty]] &gt; 90), "Good Day", "")</f>
        <v/>
      </c>
    </row>
    <row r="3988" spans="1:18">
      <c r="A3988" t="s">
        <v>55</v>
      </c>
      <c r="B3988" s="1">
        <v>45562</v>
      </c>
      <c r="C3988" s="1" t="str">
        <f>"WEEK" &amp;" " &amp;  INT((DAY(Stock_Info[[#This Row],[Date]])+WEEKDAY(DATE(YEAR(Stock_Info[[#This Row],[Date]]),MONTH(Stock_Info[[#This Row],[Date]]),1))-1)/7)+1</f>
        <v>WEEK 4</v>
      </c>
      <c r="D3988" s="12">
        <v>1331.4</v>
      </c>
      <c r="E3988" s="12">
        <v>1332</v>
      </c>
      <c r="F3988" s="12">
        <v>1303.05</v>
      </c>
      <c r="G3988" s="12">
        <v>1306.5</v>
      </c>
      <c r="H3988" s="12">
        <v>1315.2145525038611</v>
      </c>
      <c r="I3988">
        <v>218203</v>
      </c>
      <c r="J3988">
        <v>9952</v>
      </c>
      <c r="K3988" s="12">
        <v>286983761</v>
      </c>
      <c r="L3988">
        <v>65561</v>
      </c>
      <c r="M3988">
        <v>30.05</v>
      </c>
      <c r="N3988">
        <v>28.95</v>
      </c>
      <c r="O3988">
        <v>-24.9</v>
      </c>
      <c r="P3988">
        <f xml:space="preserve"> IF(Stock_Info[[#This Row],[Close Price]] &gt; Stock_Info[[#This Row],[Open Price]], 1, 0)</f>
        <v>0</v>
      </c>
      <c r="Q3988" t="str">
        <f>IF(AND(Stock_Info[[#This Row],[% Deli. Qty to Traded Qty]]&gt;80,Stock_Info[[#This Row],[No. of Trades]]&lt;3000),"Unusual Day","")</f>
        <v/>
      </c>
      <c r="R3988" t="str">
        <f>IF(AND(Stock_Info[[#This Row],[Spread High-Low]] &lt; 10, Stock_Info[[#This Row],[% Deli. Qty to Traded Qty]] &gt; 90), "Good Day", "")</f>
        <v/>
      </c>
    </row>
    <row r="3989" spans="1:18">
      <c r="A3989" t="s">
        <v>55</v>
      </c>
      <c r="B3989" s="1">
        <v>45561</v>
      </c>
      <c r="C3989" s="1" t="str">
        <f>"WEEK" &amp;" " &amp;  INT((DAY(Stock_Info[[#This Row],[Date]])+WEEKDAY(DATE(YEAR(Stock_Info[[#This Row],[Date]]),MONTH(Stock_Info[[#This Row],[Date]]),1))-1)/7)+1</f>
        <v>WEEK 4</v>
      </c>
      <c r="D3989" s="12">
        <v>1323.8</v>
      </c>
      <c r="E3989" s="12">
        <v>1333.2</v>
      </c>
      <c r="F3989" s="12">
        <v>1316.45</v>
      </c>
      <c r="G3989" s="12">
        <v>1330.9</v>
      </c>
      <c r="H3989" s="12">
        <v>1326.9563293243141</v>
      </c>
      <c r="I3989">
        <v>249687</v>
      </c>
      <c r="J3989">
        <v>5587</v>
      </c>
      <c r="K3989" s="12">
        <v>331323745</v>
      </c>
      <c r="L3989">
        <v>169812</v>
      </c>
      <c r="M3989">
        <v>68.010000000000005</v>
      </c>
      <c r="N3989">
        <v>16.75</v>
      </c>
      <c r="O3989">
        <v>7.1</v>
      </c>
      <c r="P3989">
        <f xml:space="preserve"> IF(Stock_Info[[#This Row],[Close Price]] &gt; Stock_Info[[#This Row],[Open Price]], 1, 0)</f>
        <v>1</v>
      </c>
      <c r="Q3989" t="str">
        <f>IF(AND(Stock_Info[[#This Row],[% Deli. Qty to Traded Qty]]&gt;80,Stock_Info[[#This Row],[No. of Trades]]&lt;3000),"Unusual Day","")</f>
        <v/>
      </c>
      <c r="R3989" t="str">
        <f>IF(AND(Stock_Info[[#This Row],[Spread High-Low]] &lt; 10, Stock_Info[[#This Row],[% Deli. Qty to Traded Qty]] &gt; 90), "Good Day", "")</f>
        <v/>
      </c>
    </row>
    <row r="3990" spans="1:18">
      <c r="A3990" t="s">
        <v>55</v>
      </c>
      <c r="B3990" s="1">
        <v>45560</v>
      </c>
      <c r="C3990" s="1" t="str">
        <f>"WEEK" &amp;" " &amp;  INT((DAY(Stock_Info[[#This Row],[Date]])+WEEKDAY(DATE(YEAR(Stock_Info[[#This Row],[Date]]),MONTH(Stock_Info[[#This Row],[Date]]),1))-1)/7)+1</f>
        <v>WEEK 4</v>
      </c>
      <c r="D3990" s="12">
        <v>1312</v>
      </c>
      <c r="E3990" s="12">
        <v>1327.8</v>
      </c>
      <c r="F3990" s="12">
        <v>1310.55</v>
      </c>
      <c r="G3990" s="12">
        <v>1323.8</v>
      </c>
      <c r="H3990" s="12">
        <v>1323.162494821388</v>
      </c>
      <c r="I3990">
        <v>224481</v>
      </c>
      <c r="J3990">
        <v>5912</v>
      </c>
      <c r="K3990" s="12">
        <v>297024840</v>
      </c>
      <c r="L3990">
        <v>154472</v>
      </c>
      <c r="M3990">
        <v>68.81</v>
      </c>
      <c r="N3990">
        <v>17.25</v>
      </c>
      <c r="O3990">
        <v>11.8</v>
      </c>
      <c r="P3990">
        <f xml:space="preserve"> IF(Stock_Info[[#This Row],[Close Price]] &gt; Stock_Info[[#This Row],[Open Price]], 1, 0)</f>
        <v>1</v>
      </c>
      <c r="Q3990" t="str">
        <f>IF(AND(Stock_Info[[#This Row],[% Deli. Qty to Traded Qty]]&gt;80,Stock_Info[[#This Row],[No. of Trades]]&lt;3000),"Unusual Day","")</f>
        <v/>
      </c>
      <c r="R3990" t="str">
        <f>IF(AND(Stock_Info[[#This Row],[Spread High-Low]] &lt; 10, Stock_Info[[#This Row],[% Deli. Qty to Traded Qty]] &gt; 90), "Good Day", "")</f>
        <v/>
      </c>
    </row>
    <row r="3991" spans="1:18">
      <c r="A3991" t="s">
        <v>55</v>
      </c>
      <c r="B3991" s="1">
        <v>45559</v>
      </c>
      <c r="C3991" s="1" t="str">
        <f>"WEEK" &amp;" " &amp;  INT((DAY(Stock_Info[[#This Row],[Date]])+WEEKDAY(DATE(YEAR(Stock_Info[[#This Row],[Date]]),MONTH(Stock_Info[[#This Row],[Date]]),1))-1)/7)+1</f>
        <v>WEEK 4</v>
      </c>
      <c r="D3991" s="12">
        <v>1323</v>
      </c>
      <c r="E3991" s="12">
        <v>1331.1</v>
      </c>
      <c r="F3991" s="12">
        <v>1315.95</v>
      </c>
      <c r="G3991" s="12">
        <v>1318.9</v>
      </c>
      <c r="H3991" s="12">
        <v>1321.4646789293249</v>
      </c>
      <c r="I3991">
        <v>182016</v>
      </c>
      <c r="J3991">
        <v>8748</v>
      </c>
      <c r="K3991" s="12">
        <v>240527715</v>
      </c>
      <c r="L3991">
        <v>110260</v>
      </c>
      <c r="M3991">
        <v>60.58</v>
      </c>
      <c r="N3991">
        <v>15.15</v>
      </c>
      <c r="O3991">
        <v>-4.0999999999999996</v>
      </c>
      <c r="P3991">
        <f xml:space="preserve"> IF(Stock_Info[[#This Row],[Close Price]] &gt; Stock_Info[[#This Row],[Open Price]], 1, 0)</f>
        <v>0</v>
      </c>
      <c r="Q3991" t="str">
        <f>IF(AND(Stock_Info[[#This Row],[% Deli. Qty to Traded Qty]]&gt;80,Stock_Info[[#This Row],[No. of Trades]]&lt;3000),"Unusual Day","")</f>
        <v/>
      </c>
      <c r="R3991" t="str">
        <f>IF(AND(Stock_Info[[#This Row],[Spread High-Low]] &lt; 10, Stock_Info[[#This Row],[% Deli. Qty to Traded Qty]] &gt; 90), "Good Day", "")</f>
        <v/>
      </c>
    </row>
    <row r="3992" spans="1:18">
      <c r="A3992" t="s">
        <v>55</v>
      </c>
      <c r="B3992" s="1">
        <v>45558</v>
      </c>
      <c r="C3992" s="1" t="str">
        <f>"WEEK" &amp;" " &amp;  INT((DAY(Stock_Info[[#This Row],[Date]])+WEEKDAY(DATE(YEAR(Stock_Info[[#This Row],[Date]]),MONTH(Stock_Info[[#This Row],[Date]]),1))-1)/7)+1</f>
        <v>WEEK 4</v>
      </c>
      <c r="D3992" s="12">
        <v>1336.15</v>
      </c>
      <c r="E3992" s="12">
        <v>1336.15</v>
      </c>
      <c r="F3992" s="12">
        <v>1308.8</v>
      </c>
      <c r="G3992" s="12">
        <v>1323.5</v>
      </c>
      <c r="H3992" s="12">
        <v>1320.1314351969881</v>
      </c>
      <c r="I3992">
        <v>1839629</v>
      </c>
      <c r="J3992">
        <v>22527</v>
      </c>
      <c r="K3992" s="12">
        <v>2428552072</v>
      </c>
      <c r="L3992">
        <v>288974</v>
      </c>
      <c r="M3992">
        <v>15.71</v>
      </c>
      <c r="N3992">
        <v>27.35</v>
      </c>
      <c r="O3992">
        <v>-12.65</v>
      </c>
      <c r="P3992">
        <f xml:space="preserve"> IF(Stock_Info[[#This Row],[Close Price]] &gt; Stock_Info[[#This Row],[Open Price]], 1, 0)</f>
        <v>0</v>
      </c>
      <c r="Q3992" t="str">
        <f>IF(AND(Stock_Info[[#This Row],[% Deli. Qty to Traded Qty]]&gt;80,Stock_Info[[#This Row],[No. of Trades]]&lt;3000),"Unusual Day","")</f>
        <v/>
      </c>
      <c r="R3992" t="str">
        <f>IF(AND(Stock_Info[[#This Row],[Spread High-Low]] &lt; 10, Stock_Info[[#This Row],[% Deli. Qty to Traded Qty]] &gt; 90), "Good Day", "")</f>
        <v/>
      </c>
    </row>
    <row r="3993" spans="1:18">
      <c r="A3993" t="s">
        <v>55</v>
      </c>
      <c r="B3993" s="1">
        <v>45555</v>
      </c>
      <c r="C3993" s="1" t="str">
        <f>"WEEK" &amp;" " &amp;  INT((DAY(Stock_Info[[#This Row],[Date]])+WEEKDAY(DATE(YEAR(Stock_Info[[#This Row],[Date]]),MONTH(Stock_Info[[#This Row],[Date]]),1))-1)/7)+1</f>
        <v>WEEK 3</v>
      </c>
      <c r="D3993" s="12">
        <v>1295</v>
      </c>
      <c r="E3993" s="12">
        <v>1361.35</v>
      </c>
      <c r="F3993" s="12">
        <v>1291.55</v>
      </c>
      <c r="G3993" s="12">
        <v>1340.25</v>
      </c>
      <c r="H3993" s="12">
        <v>1327.5163797566111</v>
      </c>
      <c r="I3993">
        <v>3907903</v>
      </c>
      <c r="J3993">
        <v>51190</v>
      </c>
      <c r="K3993" s="12">
        <v>5187805243</v>
      </c>
      <c r="L3993">
        <v>1382193</v>
      </c>
      <c r="M3993">
        <v>35.369999999999997</v>
      </c>
      <c r="N3993">
        <v>69.8</v>
      </c>
      <c r="O3993">
        <v>45.25</v>
      </c>
      <c r="P3993">
        <f xml:space="preserve"> IF(Stock_Info[[#This Row],[Close Price]] &gt; Stock_Info[[#This Row],[Open Price]], 1, 0)</f>
        <v>1</v>
      </c>
      <c r="Q3993" t="str">
        <f>IF(AND(Stock_Info[[#This Row],[% Deli. Qty to Traded Qty]]&gt;80,Stock_Info[[#This Row],[No. of Trades]]&lt;3000),"Unusual Day","")</f>
        <v/>
      </c>
      <c r="R3993" t="str">
        <f>IF(AND(Stock_Info[[#This Row],[Spread High-Low]] &lt; 10, Stock_Info[[#This Row],[% Deli. Qty to Traded Qty]] &gt; 90), "Good Day", "")</f>
        <v/>
      </c>
    </row>
    <row r="3994" spans="1:18">
      <c r="A3994" t="s">
        <v>55</v>
      </c>
      <c r="B3994" s="1">
        <v>45554</v>
      </c>
      <c r="C3994" s="1" t="str">
        <f>"WEEK" &amp;" " &amp;  INT((DAY(Stock_Info[[#This Row],[Date]])+WEEKDAY(DATE(YEAR(Stock_Info[[#This Row],[Date]]),MONTH(Stock_Info[[#This Row],[Date]]),1))-1)/7)+1</f>
        <v>WEEK 3</v>
      </c>
      <c r="D3994" s="12">
        <v>1289.75</v>
      </c>
      <c r="E3994" s="12">
        <v>1299.95</v>
      </c>
      <c r="F3994" s="12">
        <v>1283.4000000000001</v>
      </c>
      <c r="G3994" s="12">
        <v>1291.55</v>
      </c>
      <c r="H3994" s="12">
        <v>1292.8204490948767</v>
      </c>
      <c r="I3994">
        <v>333159</v>
      </c>
      <c r="J3994">
        <v>5679</v>
      </c>
      <c r="K3994" s="12">
        <v>430714768</v>
      </c>
      <c r="L3994">
        <v>209706</v>
      </c>
      <c r="M3994">
        <v>62.94</v>
      </c>
      <c r="N3994">
        <v>16.55</v>
      </c>
      <c r="O3994">
        <v>1.8</v>
      </c>
      <c r="P3994">
        <f xml:space="preserve"> IF(Stock_Info[[#This Row],[Close Price]] &gt; Stock_Info[[#This Row],[Open Price]], 1, 0)</f>
        <v>1</v>
      </c>
      <c r="Q3994" t="str">
        <f>IF(AND(Stock_Info[[#This Row],[% Deli. Qty to Traded Qty]]&gt;80,Stock_Info[[#This Row],[No. of Trades]]&lt;3000),"Unusual Day","")</f>
        <v/>
      </c>
      <c r="R3994" t="str">
        <f>IF(AND(Stock_Info[[#This Row],[Spread High-Low]] &lt; 10, Stock_Info[[#This Row],[% Deli. Qty to Traded Qty]] &gt; 90), "Good Day", "")</f>
        <v/>
      </c>
    </row>
    <row r="3995" spans="1:18">
      <c r="A3995" t="s">
        <v>55</v>
      </c>
      <c r="B3995" s="1">
        <v>45553</v>
      </c>
      <c r="C3995" s="1" t="str">
        <f>"WEEK" &amp;" " &amp;  INT((DAY(Stock_Info[[#This Row],[Date]])+WEEKDAY(DATE(YEAR(Stock_Info[[#This Row],[Date]]),MONTH(Stock_Info[[#This Row],[Date]]),1))-1)/7)+1</f>
        <v>WEEK 3</v>
      </c>
      <c r="D3995" s="12">
        <v>1263</v>
      </c>
      <c r="E3995" s="12">
        <v>1295</v>
      </c>
      <c r="F3995" s="12">
        <v>1263</v>
      </c>
      <c r="G3995" s="12">
        <v>1288.05</v>
      </c>
      <c r="H3995" s="12">
        <v>1284.5058225852204</v>
      </c>
      <c r="I3995">
        <v>271443</v>
      </c>
      <c r="J3995">
        <v>11951</v>
      </c>
      <c r="K3995" s="12">
        <v>348670114</v>
      </c>
      <c r="L3995">
        <v>145579</v>
      </c>
      <c r="M3995">
        <v>53.63</v>
      </c>
      <c r="N3995">
        <v>32</v>
      </c>
      <c r="O3995">
        <v>25.05</v>
      </c>
      <c r="P3995">
        <f xml:space="preserve"> IF(Stock_Info[[#This Row],[Close Price]] &gt; Stock_Info[[#This Row],[Open Price]], 1, 0)</f>
        <v>1</v>
      </c>
      <c r="Q3995" t="str">
        <f>IF(AND(Stock_Info[[#This Row],[% Deli. Qty to Traded Qty]]&gt;80,Stock_Info[[#This Row],[No. of Trades]]&lt;3000),"Unusual Day","")</f>
        <v/>
      </c>
      <c r="R3995" t="str">
        <f>IF(AND(Stock_Info[[#This Row],[Spread High-Low]] &lt; 10, Stock_Info[[#This Row],[% Deli. Qty to Traded Qty]] &gt; 90), "Good Day", "")</f>
        <v/>
      </c>
    </row>
    <row r="3996" spans="1:18">
      <c r="A3996" t="s">
        <v>55</v>
      </c>
      <c r="B3996" s="1">
        <v>45552</v>
      </c>
      <c r="C3996" s="1" t="str">
        <f>"WEEK" &amp;" " &amp;  INT((DAY(Stock_Info[[#This Row],[Date]])+WEEKDAY(DATE(YEAR(Stock_Info[[#This Row],[Date]]),MONTH(Stock_Info[[#This Row],[Date]]),1))-1)/7)+1</f>
        <v>WEEK 3</v>
      </c>
      <c r="D3996" s="12">
        <v>1262.25</v>
      </c>
      <c r="E3996" s="12">
        <v>1272.1500000000001</v>
      </c>
      <c r="F3996" s="12">
        <v>1260.05</v>
      </c>
      <c r="G3996" s="12">
        <v>1268.4000000000001</v>
      </c>
      <c r="H3996" s="12">
        <v>1267.076069391635</v>
      </c>
      <c r="I3996">
        <v>126240</v>
      </c>
      <c r="J3996">
        <v>5994</v>
      </c>
      <c r="K3996" s="12">
        <v>159955683</v>
      </c>
      <c r="L3996">
        <v>66639</v>
      </c>
      <c r="M3996">
        <v>52.79</v>
      </c>
      <c r="N3996">
        <v>12.1</v>
      </c>
      <c r="O3996">
        <v>6.15</v>
      </c>
      <c r="P3996">
        <f xml:space="preserve"> IF(Stock_Info[[#This Row],[Close Price]] &gt; Stock_Info[[#This Row],[Open Price]], 1, 0)</f>
        <v>1</v>
      </c>
      <c r="Q3996" t="str">
        <f>IF(AND(Stock_Info[[#This Row],[% Deli. Qty to Traded Qty]]&gt;80,Stock_Info[[#This Row],[No. of Trades]]&lt;3000),"Unusual Day","")</f>
        <v/>
      </c>
      <c r="R3996" t="str">
        <f>IF(AND(Stock_Info[[#This Row],[Spread High-Low]] &lt; 10, Stock_Info[[#This Row],[% Deli. Qty to Traded Qty]] &gt; 90), "Good Day", "")</f>
        <v/>
      </c>
    </row>
    <row r="3997" spans="1:18">
      <c r="A3997" t="s">
        <v>55</v>
      </c>
      <c r="B3997" s="1">
        <v>45551</v>
      </c>
      <c r="C3997" s="1" t="str">
        <f>"WEEK" &amp;" " &amp;  INT((DAY(Stock_Info[[#This Row],[Date]])+WEEKDAY(DATE(YEAR(Stock_Info[[#This Row],[Date]]),MONTH(Stock_Info[[#This Row],[Date]]),1))-1)/7)+1</f>
        <v>WEEK 3</v>
      </c>
      <c r="D3997" s="12">
        <v>1250</v>
      </c>
      <c r="E3997" s="12">
        <v>1265.4000000000001</v>
      </c>
      <c r="F3997" s="12">
        <v>1243.0999999999999</v>
      </c>
      <c r="G3997" s="12">
        <v>1262.3</v>
      </c>
      <c r="H3997" s="12">
        <v>1257.8979630775818</v>
      </c>
      <c r="I3997">
        <v>644649</v>
      </c>
      <c r="J3997">
        <v>18163</v>
      </c>
      <c r="K3997" s="12">
        <v>810902664</v>
      </c>
      <c r="L3997">
        <v>209368</v>
      </c>
      <c r="M3997">
        <v>32.479999999999997</v>
      </c>
      <c r="N3997">
        <v>22.3</v>
      </c>
      <c r="O3997">
        <v>12.3</v>
      </c>
      <c r="P3997">
        <f xml:space="preserve"> IF(Stock_Info[[#This Row],[Close Price]] &gt; Stock_Info[[#This Row],[Open Price]], 1, 0)</f>
        <v>1</v>
      </c>
      <c r="Q3997" t="str">
        <f>IF(AND(Stock_Info[[#This Row],[% Deli. Qty to Traded Qty]]&gt;80,Stock_Info[[#This Row],[No. of Trades]]&lt;3000),"Unusual Day","")</f>
        <v/>
      </c>
      <c r="R3997" t="str">
        <f>IF(AND(Stock_Info[[#This Row],[Spread High-Low]] &lt; 10, Stock_Info[[#This Row],[% Deli. Qty to Traded Qty]] &gt; 90), "Good Day", "")</f>
        <v/>
      </c>
    </row>
    <row r="3998" spans="1:18">
      <c r="A3998" t="s">
        <v>55</v>
      </c>
      <c r="B3998" s="1">
        <v>45548</v>
      </c>
      <c r="C3998" s="1" t="str">
        <f>"WEEK" &amp;" " &amp;  INT((DAY(Stock_Info[[#This Row],[Date]])+WEEKDAY(DATE(YEAR(Stock_Info[[#This Row],[Date]]),MONTH(Stock_Info[[#This Row],[Date]]),1))-1)/7)+1</f>
        <v>WEEK 2</v>
      </c>
      <c r="D3998" s="12">
        <v>1250.1500000000001</v>
      </c>
      <c r="E3998" s="12">
        <v>1256.2</v>
      </c>
      <c r="F3998" s="12">
        <v>1242.3</v>
      </c>
      <c r="G3998" s="12">
        <v>1250.5</v>
      </c>
      <c r="H3998" s="12">
        <v>1249.5793715880225</v>
      </c>
      <c r="I3998">
        <v>575546</v>
      </c>
      <c r="J3998">
        <v>14970</v>
      </c>
      <c r="K3998" s="12">
        <v>719190409</v>
      </c>
      <c r="L3998">
        <v>194443</v>
      </c>
      <c r="M3998">
        <v>33.78</v>
      </c>
      <c r="N3998">
        <v>13.9</v>
      </c>
      <c r="O3998">
        <v>0.35</v>
      </c>
      <c r="P3998">
        <f xml:space="preserve"> IF(Stock_Info[[#This Row],[Close Price]] &gt; Stock_Info[[#This Row],[Open Price]], 1, 0)</f>
        <v>1</v>
      </c>
      <c r="Q3998" t="str">
        <f>IF(AND(Stock_Info[[#This Row],[% Deli. Qty to Traded Qty]]&gt;80,Stock_Info[[#This Row],[No. of Trades]]&lt;3000),"Unusual Day","")</f>
        <v/>
      </c>
      <c r="R3998" t="str">
        <f>IF(AND(Stock_Info[[#This Row],[Spread High-Low]] &lt; 10, Stock_Info[[#This Row],[% Deli. Qty to Traded Qty]] &gt; 90), "Good Day", "")</f>
        <v/>
      </c>
    </row>
    <row r="3999" spans="1:18">
      <c r="A3999" t="s">
        <v>55</v>
      </c>
      <c r="B3999" s="1">
        <v>45547</v>
      </c>
      <c r="C3999" s="1" t="str">
        <f>"WEEK" &amp;" " &amp;  INT((DAY(Stock_Info[[#This Row],[Date]])+WEEKDAY(DATE(YEAR(Stock_Info[[#This Row],[Date]]),MONTH(Stock_Info[[#This Row],[Date]]),1))-1)/7)+1</f>
        <v>WEEK 2</v>
      </c>
      <c r="D3999" s="12">
        <v>1241.9000000000001</v>
      </c>
      <c r="E3999" s="12">
        <v>1256.9000000000001</v>
      </c>
      <c r="F3999" s="12">
        <v>1226.25</v>
      </c>
      <c r="G3999" s="12">
        <v>1251.05</v>
      </c>
      <c r="H3999" s="12">
        <v>1236.2701652446269</v>
      </c>
      <c r="I3999">
        <v>462950</v>
      </c>
      <c r="J3999">
        <v>17026</v>
      </c>
      <c r="K3999" s="12">
        <v>572331273</v>
      </c>
      <c r="L3999">
        <v>298816</v>
      </c>
      <c r="M3999">
        <v>64.55</v>
      </c>
      <c r="N3999">
        <v>30.65</v>
      </c>
      <c r="O3999">
        <v>9.15</v>
      </c>
      <c r="P3999">
        <f xml:space="preserve"> IF(Stock_Info[[#This Row],[Close Price]] &gt; Stock_Info[[#This Row],[Open Price]], 1, 0)</f>
        <v>1</v>
      </c>
      <c r="Q3999" t="str">
        <f>IF(AND(Stock_Info[[#This Row],[% Deli. Qty to Traded Qty]]&gt;80,Stock_Info[[#This Row],[No. of Trades]]&lt;3000),"Unusual Day","")</f>
        <v/>
      </c>
      <c r="R3999" t="str">
        <f>IF(AND(Stock_Info[[#This Row],[Spread High-Low]] &lt; 10, Stock_Info[[#This Row],[% Deli. Qty to Traded Qty]] &gt; 90), "Good Day", "")</f>
        <v/>
      </c>
    </row>
    <row r="4000" spans="1:18">
      <c r="A4000" t="s">
        <v>55</v>
      </c>
      <c r="B4000" s="1">
        <v>45546</v>
      </c>
      <c r="C4000" s="1" t="str">
        <f>"WEEK" &amp;" " &amp;  INT((DAY(Stock_Info[[#This Row],[Date]])+WEEKDAY(DATE(YEAR(Stock_Info[[#This Row],[Date]]),MONTH(Stock_Info[[#This Row],[Date]]),1))-1)/7)+1</f>
        <v>WEEK 2</v>
      </c>
      <c r="D4000" s="12">
        <v>1234.75</v>
      </c>
      <c r="E4000" s="12">
        <v>1239.3499999999999</v>
      </c>
      <c r="F4000" s="12">
        <v>1225.7</v>
      </c>
      <c r="G4000" s="12">
        <v>1236.55</v>
      </c>
      <c r="H4000" s="12">
        <v>1232.1366719203922</v>
      </c>
      <c r="I4000">
        <v>182093</v>
      </c>
      <c r="J4000">
        <v>4597</v>
      </c>
      <c r="K4000" s="12">
        <v>224363463</v>
      </c>
      <c r="L4000">
        <v>135699</v>
      </c>
      <c r="M4000">
        <v>74.52</v>
      </c>
      <c r="N4000">
        <v>13.65</v>
      </c>
      <c r="O4000">
        <v>1.8</v>
      </c>
      <c r="P4000">
        <f xml:space="preserve"> IF(Stock_Info[[#This Row],[Close Price]] &gt; Stock_Info[[#This Row],[Open Price]], 1, 0)</f>
        <v>1</v>
      </c>
      <c r="Q4000" t="str">
        <f>IF(AND(Stock_Info[[#This Row],[% Deli. Qty to Traded Qty]]&gt;80,Stock_Info[[#This Row],[No. of Trades]]&lt;3000),"Unusual Day","")</f>
        <v/>
      </c>
      <c r="R4000" t="str">
        <f>IF(AND(Stock_Info[[#This Row],[Spread High-Low]] &lt; 10, Stock_Info[[#This Row],[% Deli. Qty to Traded Qty]] &gt; 90), "Good Day", "")</f>
        <v/>
      </c>
    </row>
    <row r="4001" spans="1:18">
      <c r="A4001" t="s">
        <v>55</v>
      </c>
      <c r="B4001" s="1">
        <v>45545</v>
      </c>
      <c r="C4001" s="1" t="str">
        <f>"WEEK" &amp;" " &amp;  INT((DAY(Stock_Info[[#This Row],[Date]])+WEEKDAY(DATE(YEAR(Stock_Info[[#This Row],[Date]]),MONTH(Stock_Info[[#This Row],[Date]]),1))-1)/7)+1</f>
        <v>WEEK 2</v>
      </c>
      <c r="D4001" s="12">
        <v>1237.6500000000001</v>
      </c>
      <c r="E4001" s="12">
        <v>1241.0999999999999</v>
      </c>
      <c r="F4001" s="12">
        <v>1227.3</v>
      </c>
      <c r="G4001" s="12">
        <v>1237.2</v>
      </c>
      <c r="H4001" s="12">
        <v>1235.25171202057</v>
      </c>
      <c r="I4001">
        <v>233350</v>
      </c>
      <c r="J4001">
        <v>9128</v>
      </c>
      <c r="K4001" s="12">
        <v>288245987</v>
      </c>
      <c r="L4001">
        <v>118615</v>
      </c>
      <c r="M4001">
        <v>50.83</v>
      </c>
      <c r="N4001">
        <v>13.8</v>
      </c>
      <c r="O4001">
        <v>-0.45</v>
      </c>
      <c r="P4001">
        <f xml:space="preserve"> IF(Stock_Info[[#This Row],[Close Price]] &gt; Stock_Info[[#This Row],[Open Price]], 1, 0)</f>
        <v>0</v>
      </c>
      <c r="Q4001" t="str">
        <f>IF(AND(Stock_Info[[#This Row],[% Deli. Qty to Traded Qty]]&gt;80,Stock_Info[[#This Row],[No. of Trades]]&lt;3000),"Unusual Day","")</f>
        <v/>
      </c>
      <c r="R4001" t="str">
        <f>IF(AND(Stock_Info[[#This Row],[Spread High-Low]] &lt; 10, Stock_Info[[#This Row],[% Deli. Qty to Traded Qty]] &gt; 90), "Good Day", "")</f>
        <v/>
      </c>
    </row>
    <row r="4002" spans="1:18">
      <c r="A4002" t="s">
        <v>56</v>
      </c>
      <c r="B4002" s="1">
        <v>45910</v>
      </c>
      <c r="C4002" s="1" t="str">
        <f>"WEEK" &amp;" " &amp;  INT((DAY(Stock_Info[[#This Row],[Date]])+WEEKDAY(DATE(YEAR(Stock_Info[[#This Row],[Date]]),MONTH(Stock_Info[[#This Row],[Date]]),1))-1)/7)+1</f>
        <v>WEEK 2</v>
      </c>
      <c r="D4002" s="12">
        <v>92.18</v>
      </c>
      <c r="E4002" s="12">
        <v>96.19</v>
      </c>
      <c r="F4002" s="12">
        <v>91.75</v>
      </c>
      <c r="G4002" s="12">
        <v>94.77</v>
      </c>
      <c r="H4002" s="12">
        <v>94.56882016454702</v>
      </c>
      <c r="I4002">
        <v>1260430</v>
      </c>
      <c r="J4002">
        <v>7608</v>
      </c>
      <c r="K4002" s="12">
        <v>119197378</v>
      </c>
      <c r="N4002">
        <v>4.4400000000000004</v>
      </c>
      <c r="O4002">
        <v>2.59</v>
      </c>
      <c r="P4002">
        <f xml:space="preserve"> IF(Stock_Info[[#This Row],[Close Price]] &gt; Stock_Info[[#This Row],[Open Price]], 1, 0)</f>
        <v>1</v>
      </c>
      <c r="Q4002" t="str">
        <f>IF(AND(Stock_Info[[#This Row],[% Deli. Qty to Traded Qty]]&gt;80,Stock_Info[[#This Row],[No. of Trades]]&lt;3000),"Unusual Day","")</f>
        <v/>
      </c>
      <c r="R4002" t="str">
        <f>IF(AND(Stock_Info[[#This Row],[Spread High-Low]] &lt; 10, Stock_Info[[#This Row],[% Deli. Qty to Traded Qty]] &gt; 90), "Good Day", "")</f>
        <v/>
      </c>
    </row>
    <row r="4003" spans="1:18">
      <c r="A4003" t="s">
        <v>56</v>
      </c>
      <c r="B4003" s="1">
        <v>45909</v>
      </c>
      <c r="C4003" s="1" t="str">
        <f>"WEEK" &amp;" " &amp;  INT((DAY(Stock_Info[[#This Row],[Date]])+WEEKDAY(DATE(YEAR(Stock_Info[[#This Row],[Date]]),MONTH(Stock_Info[[#This Row],[Date]]),1))-1)/7)+1</f>
        <v>WEEK 2</v>
      </c>
      <c r="D4003" s="12">
        <v>92.51</v>
      </c>
      <c r="E4003" s="12">
        <v>94.2</v>
      </c>
      <c r="F4003" s="12">
        <v>91.35</v>
      </c>
      <c r="G4003" s="12">
        <v>92.37</v>
      </c>
      <c r="H4003" s="12">
        <v>92.790999743679222</v>
      </c>
      <c r="I4003">
        <v>323813</v>
      </c>
      <c r="J4003">
        <v>1948</v>
      </c>
      <c r="K4003" s="12">
        <v>30046932</v>
      </c>
      <c r="L4003">
        <v>143374</v>
      </c>
      <c r="M4003">
        <v>44.28</v>
      </c>
      <c r="N4003">
        <v>2.85</v>
      </c>
      <c r="O4003">
        <v>-0.14000000000000001</v>
      </c>
      <c r="P4003">
        <f xml:space="preserve"> IF(Stock_Info[[#This Row],[Close Price]] &gt; Stock_Info[[#This Row],[Open Price]], 1, 0)</f>
        <v>0</v>
      </c>
      <c r="Q4003" t="str">
        <f>IF(AND(Stock_Info[[#This Row],[% Deli. Qty to Traded Qty]]&gt;80,Stock_Info[[#This Row],[No. of Trades]]&lt;3000),"Unusual Day","")</f>
        <v/>
      </c>
      <c r="R4003" t="str">
        <f>IF(AND(Stock_Info[[#This Row],[Spread High-Low]] &lt; 10, Stock_Info[[#This Row],[% Deli. Qty to Traded Qty]] &gt; 90), "Good Day", "")</f>
        <v/>
      </c>
    </row>
    <row r="4004" spans="1:18">
      <c r="A4004" t="s">
        <v>56</v>
      </c>
      <c r="B4004" s="1">
        <v>45908</v>
      </c>
      <c r="C4004" s="1" t="str">
        <f>"WEEK" &amp;" " &amp;  INT((DAY(Stock_Info[[#This Row],[Date]])+WEEKDAY(DATE(YEAR(Stock_Info[[#This Row],[Date]]),MONTH(Stock_Info[[#This Row],[Date]]),1))-1)/7)+1</f>
        <v>WEEK 2</v>
      </c>
      <c r="D4004" s="12">
        <v>89.98</v>
      </c>
      <c r="E4004" s="12">
        <v>94.38</v>
      </c>
      <c r="F4004" s="12">
        <v>89.6</v>
      </c>
      <c r="G4004" s="12">
        <v>92.25</v>
      </c>
      <c r="H4004" s="12">
        <v>92.397507040919947</v>
      </c>
      <c r="I4004">
        <v>1615911</v>
      </c>
      <c r="J4004">
        <v>9159</v>
      </c>
      <c r="K4004" s="12">
        <v>149306148</v>
      </c>
      <c r="L4004">
        <v>681107</v>
      </c>
      <c r="M4004">
        <v>42.15</v>
      </c>
      <c r="N4004">
        <v>4.78</v>
      </c>
      <c r="O4004">
        <v>2.27</v>
      </c>
      <c r="P4004">
        <f xml:space="preserve"> IF(Stock_Info[[#This Row],[Close Price]] &gt; Stock_Info[[#This Row],[Open Price]], 1, 0)</f>
        <v>1</v>
      </c>
      <c r="Q4004" t="str">
        <f>IF(AND(Stock_Info[[#This Row],[% Deli. Qty to Traded Qty]]&gt;80,Stock_Info[[#This Row],[No. of Trades]]&lt;3000),"Unusual Day","")</f>
        <v/>
      </c>
      <c r="R4004" t="str">
        <f>IF(AND(Stock_Info[[#This Row],[Spread High-Low]] &lt; 10, Stock_Info[[#This Row],[% Deli. Qty to Traded Qty]] &gt; 90), "Good Day", "")</f>
        <v/>
      </c>
    </row>
    <row r="4005" spans="1:18">
      <c r="A4005" t="s">
        <v>56</v>
      </c>
      <c r="B4005" s="1">
        <v>45905</v>
      </c>
      <c r="C4005" s="1" t="str">
        <f>"WEEK" &amp;" " &amp;  INT((DAY(Stock_Info[[#This Row],[Date]])+WEEKDAY(DATE(YEAR(Stock_Info[[#This Row],[Date]]),MONTH(Stock_Info[[#This Row],[Date]]),1))-1)/7)+1</f>
        <v>WEEK 1</v>
      </c>
      <c r="D4005" s="12">
        <v>89.04</v>
      </c>
      <c r="E4005" s="12">
        <v>89.9</v>
      </c>
      <c r="F4005" s="12">
        <v>88</v>
      </c>
      <c r="G4005" s="12">
        <v>88.87</v>
      </c>
      <c r="H4005" s="12">
        <v>89.064290703668576</v>
      </c>
      <c r="I4005">
        <v>327839</v>
      </c>
      <c r="J4005">
        <v>2942</v>
      </c>
      <c r="K4005" s="12">
        <v>29198748</v>
      </c>
      <c r="L4005">
        <v>150843</v>
      </c>
      <c r="M4005">
        <v>46.01</v>
      </c>
      <c r="N4005">
        <v>1.9</v>
      </c>
      <c r="O4005">
        <v>-0.17</v>
      </c>
      <c r="P4005">
        <f xml:space="preserve"> IF(Stock_Info[[#This Row],[Close Price]] &gt; Stock_Info[[#This Row],[Open Price]], 1, 0)</f>
        <v>0</v>
      </c>
      <c r="Q4005" t="str">
        <f>IF(AND(Stock_Info[[#This Row],[% Deli. Qty to Traded Qty]]&gt;80,Stock_Info[[#This Row],[No. of Trades]]&lt;3000),"Unusual Day","")</f>
        <v/>
      </c>
      <c r="R4005" t="str">
        <f>IF(AND(Stock_Info[[#This Row],[Spread High-Low]] &lt; 10, Stock_Info[[#This Row],[% Deli. Qty to Traded Qty]] &gt; 90), "Good Day", "")</f>
        <v/>
      </c>
    </row>
    <row r="4006" spans="1:18">
      <c r="A4006" t="s">
        <v>56</v>
      </c>
      <c r="B4006" s="1">
        <v>45904</v>
      </c>
      <c r="C4006" s="1" t="str">
        <f>"WEEK" &amp;" " &amp;  INT((DAY(Stock_Info[[#This Row],[Date]])+WEEKDAY(DATE(YEAR(Stock_Info[[#This Row],[Date]]),MONTH(Stock_Info[[#This Row],[Date]]),1))-1)/7)+1</f>
        <v>WEEK 1</v>
      </c>
      <c r="D4006" s="12">
        <v>91.77</v>
      </c>
      <c r="E4006" s="12">
        <v>91.77</v>
      </c>
      <c r="F4006" s="12">
        <v>88.2</v>
      </c>
      <c r="G4006" s="12">
        <v>89.27</v>
      </c>
      <c r="H4006" s="12">
        <v>89.966968913916645</v>
      </c>
      <c r="I4006">
        <v>323907</v>
      </c>
      <c r="J4006">
        <v>2703</v>
      </c>
      <c r="K4006" s="12">
        <v>29140931</v>
      </c>
      <c r="L4006">
        <v>188040</v>
      </c>
      <c r="M4006">
        <v>58.05</v>
      </c>
      <c r="N4006">
        <v>3.57</v>
      </c>
      <c r="O4006">
        <v>-2.5</v>
      </c>
      <c r="P4006">
        <f xml:space="preserve"> IF(Stock_Info[[#This Row],[Close Price]] &gt; Stock_Info[[#This Row],[Open Price]], 1, 0)</f>
        <v>0</v>
      </c>
      <c r="Q4006" t="str">
        <f>IF(AND(Stock_Info[[#This Row],[% Deli. Qty to Traded Qty]]&gt;80,Stock_Info[[#This Row],[No. of Trades]]&lt;3000),"Unusual Day","")</f>
        <v/>
      </c>
      <c r="R4006" t="str">
        <f>IF(AND(Stock_Info[[#This Row],[Spread High-Low]] &lt; 10, Stock_Info[[#This Row],[% Deli. Qty to Traded Qty]] &gt; 90), "Good Day", "")</f>
        <v/>
      </c>
    </row>
    <row r="4007" spans="1:18">
      <c r="A4007" t="s">
        <v>56</v>
      </c>
      <c r="B4007" s="1">
        <v>45903</v>
      </c>
      <c r="C4007" s="1" t="str">
        <f>"WEEK" &amp;" " &amp;  INT((DAY(Stock_Info[[#This Row],[Date]])+WEEKDAY(DATE(YEAR(Stock_Info[[#This Row],[Date]]),MONTH(Stock_Info[[#This Row],[Date]]),1))-1)/7)+1</f>
        <v>WEEK 1</v>
      </c>
      <c r="D4007" s="12">
        <v>90.36</v>
      </c>
      <c r="E4007" s="12">
        <v>91.18</v>
      </c>
      <c r="F4007" s="12">
        <v>89.09</v>
      </c>
      <c r="G4007" s="12">
        <v>90.58</v>
      </c>
      <c r="H4007" s="12">
        <v>90.328460788432722</v>
      </c>
      <c r="I4007">
        <v>504596</v>
      </c>
      <c r="J4007">
        <v>3373</v>
      </c>
      <c r="K4007" s="12">
        <v>45579380</v>
      </c>
      <c r="L4007">
        <v>288523</v>
      </c>
      <c r="M4007">
        <v>57.18</v>
      </c>
      <c r="N4007">
        <v>2.09</v>
      </c>
      <c r="O4007">
        <v>0.22</v>
      </c>
      <c r="P4007">
        <f xml:space="preserve"> IF(Stock_Info[[#This Row],[Close Price]] &gt; Stock_Info[[#This Row],[Open Price]], 1, 0)</f>
        <v>1</v>
      </c>
      <c r="Q4007" t="str">
        <f>IF(AND(Stock_Info[[#This Row],[% Deli. Qty to Traded Qty]]&gt;80,Stock_Info[[#This Row],[No. of Trades]]&lt;3000),"Unusual Day","")</f>
        <v/>
      </c>
      <c r="R4007" t="str">
        <f>IF(AND(Stock_Info[[#This Row],[Spread High-Low]] &lt; 10, Stock_Info[[#This Row],[% Deli. Qty to Traded Qty]] &gt; 90), "Good Day", "")</f>
        <v/>
      </c>
    </row>
    <row r="4008" spans="1:18">
      <c r="A4008" t="s">
        <v>56</v>
      </c>
      <c r="B4008" s="1">
        <v>45902</v>
      </c>
      <c r="C4008" s="1" t="str">
        <f>"WEEK" &amp;" " &amp;  INT((DAY(Stock_Info[[#This Row],[Date]])+WEEKDAY(DATE(YEAR(Stock_Info[[#This Row],[Date]]),MONTH(Stock_Info[[#This Row],[Date]]),1))-1)/7)+1</f>
        <v>WEEK 1</v>
      </c>
      <c r="D4008" s="12">
        <v>87.97</v>
      </c>
      <c r="E4008" s="12">
        <v>90.71</v>
      </c>
      <c r="F4008" s="12">
        <v>87.29</v>
      </c>
      <c r="G4008" s="12">
        <v>89.19</v>
      </c>
      <c r="H4008" s="12">
        <v>89.462824258521465</v>
      </c>
      <c r="I4008">
        <v>734175</v>
      </c>
      <c r="J4008">
        <v>3989</v>
      </c>
      <c r="K4008" s="12">
        <v>65681369</v>
      </c>
      <c r="L4008">
        <v>322676</v>
      </c>
      <c r="M4008">
        <v>43.95</v>
      </c>
      <c r="N4008">
        <v>3.42</v>
      </c>
      <c r="O4008">
        <v>1.22</v>
      </c>
      <c r="P4008">
        <f xml:space="preserve"> IF(Stock_Info[[#This Row],[Close Price]] &gt; Stock_Info[[#This Row],[Open Price]], 1, 0)</f>
        <v>1</v>
      </c>
      <c r="Q4008" t="str">
        <f>IF(AND(Stock_Info[[#This Row],[% Deli. Qty to Traded Qty]]&gt;80,Stock_Info[[#This Row],[No. of Trades]]&lt;3000),"Unusual Day","")</f>
        <v/>
      </c>
      <c r="R4008" t="str">
        <f>IF(AND(Stock_Info[[#This Row],[Spread High-Low]] &lt; 10, Stock_Info[[#This Row],[% Deli. Qty to Traded Qty]] &gt; 90), "Good Day", "")</f>
        <v/>
      </c>
    </row>
    <row r="4009" spans="1:18">
      <c r="A4009" t="s">
        <v>56</v>
      </c>
      <c r="B4009" s="1">
        <v>45901</v>
      </c>
      <c r="C4009" s="1" t="str">
        <f>"WEEK" &amp;" " &amp;  INT((DAY(Stock_Info[[#This Row],[Date]])+WEEKDAY(DATE(YEAR(Stock_Info[[#This Row],[Date]]),MONTH(Stock_Info[[#This Row],[Date]]),1))-1)/7)+1</f>
        <v>WEEK 1</v>
      </c>
      <c r="D4009" s="12">
        <v>86.04</v>
      </c>
      <c r="E4009" s="12">
        <v>87.38</v>
      </c>
      <c r="F4009" s="12">
        <v>86.04</v>
      </c>
      <c r="G4009" s="12">
        <v>87.03</v>
      </c>
      <c r="H4009" s="12">
        <v>86.737717965125583</v>
      </c>
      <c r="I4009">
        <v>500080</v>
      </c>
      <c r="J4009">
        <v>3558</v>
      </c>
      <c r="K4009" s="12">
        <v>43375798</v>
      </c>
      <c r="L4009">
        <v>253947</v>
      </c>
      <c r="M4009">
        <v>50.78</v>
      </c>
      <c r="N4009">
        <v>1.34</v>
      </c>
      <c r="O4009">
        <v>0.99</v>
      </c>
      <c r="P4009">
        <f xml:space="preserve"> IF(Stock_Info[[#This Row],[Close Price]] &gt; Stock_Info[[#This Row],[Open Price]], 1, 0)</f>
        <v>1</v>
      </c>
      <c r="Q4009" t="str">
        <f>IF(AND(Stock_Info[[#This Row],[% Deli. Qty to Traded Qty]]&gt;80,Stock_Info[[#This Row],[No. of Trades]]&lt;3000),"Unusual Day","")</f>
        <v/>
      </c>
      <c r="R4009" t="str">
        <f>IF(AND(Stock_Info[[#This Row],[Spread High-Low]] &lt; 10, Stock_Info[[#This Row],[% Deli. Qty to Traded Qty]] &gt; 90), "Good Day", "")</f>
        <v/>
      </c>
    </row>
    <row r="4010" spans="1:18">
      <c r="A4010" t="s">
        <v>56</v>
      </c>
      <c r="B4010" s="1">
        <v>45898</v>
      </c>
      <c r="C4010" s="1" t="str">
        <f>"WEEK" &amp;" " &amp;  INT((DAY(Stock_Info[[#This Row],[Date]])+WEEKDAY(DATE(YEAR(Stock_Info[[#This Row],[Date]]),MONTH(Stock_Info[[#This Row],[Date]]),1))-1)/7)+1</f>
        <v>WEEK 5</v>
      </c>
      <c r="D4010" s="12">
        <v>90</v>
      </c>
      <c r="E4010" s="12">
        <v>90.38</v>
      </c>
      <c r="F4010" s="12">
        <v>84.2</v>
      </c>
      <c r="G4010" s="12">
        <v>85.69</v>
      </c>
      <c r="H4010" s="12">
        <v>86.72300012193493</v>
      </c>
      <c r="I4010">
        <v>1377784</v>
      </c>
      <c r="J4010">
        <v>7144</v>
      </c>
      <c r="K4010" s="12">
        <v>119485562</v>
      </c>
      <c r="L4010">
        <v>591587</v>
      </c>
      <c r="M4010">
        <v>42.94</v>
      </c>
      <c r="N4010">
        <v>6.18</v>
      </c>
      <c r="O4010">
        <v>-4.3099999999999996</v>
      </c>
      <c r="P4010">
        <f xml:space="preserve"> IF(Stock_Info[[#This Row],[Close Price]] &gt; Stock_Info[[#This Row],[Open Price]], 1, 0)</f>
        <v>0</v>
      </c>
      <c r="Q4010" t="str">
        <f>IF(AND(Stock_Info[[#This Row],[% Deli. Qty to Traded Qty]]&gt;80,Stock_Info[[#This Row],[No. of Trades]]&lt;3000),"Unusual Day","")</f>
        <v/>
      </c>
      <c r="R4010" t="str">
        <f>IF(AND(Stock_Info[[#This Row],[Spread High-Low]] &lt; 10, Stock_Info[[#This Row],[% Deli. Qty to Traded Qty]] &gt; 90), "Good Day", "")</f>
        <v/>
      </c>
    </row>
    <row r="4011" spans="1:18">
      <c r="A4011" t="s">
        <v>56</v>
      </c>
      <c r="B4011" s="1">
        <v>45897</v>
      </c>
      <c r="C4011" s="1" t="str">
        <f>"WEEK" &amp;" " &amp;  INT((DAY(Stock_Info[[#This Row],[Date]])+WEEKDAY(DATE(YEAR(Stock_Info[[#This Row],[Date]]),MONTH(Stock_Info[[#This Row],[Date]]),1))-1)/7)+1</f>
        <v>WEEK 5</v>
      </c>
      <c r="D4011" s="12">
        <v>91.8</v>
      </c>
      <c r="E4011" s="12">
        <v>92.09</v>
      </c>
      <c r="F4011" s="12">
        <v>89.75</v>
      </c>
      <c r="G4011" s="12">
        <v>89.87</v>
      </c>
      <c r="H4011" s="12">
        <v>90.267624036374173</v>
      </c>
      <c r="I4011">
        <v>590089</v>
      </c>
      <c r="J4011">
        <v>4157</v>
      </c>
      <c r="K4011" s="12">
        <v>53265932</v>
      </c>
      <c r="L4011">
        <v>305151</v>
      </c>
      <c r="M4011">
        <v>51.71</v>
      </c>
      <c r="N4011">
        <v>2.34</v>
      </c>
      <c r="O4011">
        <v>-1.93</v>
      </c>
      <c r="P4011">
        <f xml:space="preserve"> IF(Stock_Info[[#This Row],[Close Price]] &gt; Stock_Info[[#This Row],[Open Price]], 1, 0)</f>
        <v>0</v>
      </c>
      <c r="Q4011" t="str">
        <f>IF(AND(Stock_Info[[#This Row],[% Deli. Qty to Traded Qty]]&gt;80,Stock_Info[[#This Row],[No. of Trades]]&lt;3000),"Unusual Day","")</f>
        <v/>
      </c>
      <c r="R4011" t="str">
        <f>IF(AND(Stock_Info[[#This Row],[Spread High-Low]] &lt; 10, Stock_Info[[#This Row],[% Deli. Qty to Traded Qty]] &gt; 90), "Good Day", "")</f>
        <v/>
      </c>
    </row>
    <row r="4012" spans="1:18">
      <c r="A4012" t="s">
        <v>56</v>
      </c>
      <c r="B4012" s="1">
        <v>45895</v>
      </c>
      <c r="C4012" s="1" t="str">
        <f>"WEEK" &amp;" " &amp;  INT((DAY(Stock_Info[[#This Row],[Date]])+WEEKDAY(DATE(YEAR(Stock_Info[[#This Row],[Date]]),MONTH(Stock_Info[[#This Row],[Date]]),1))-1)/7)+1</f>
        <v>WEEK 5</v>
      </c>
      <c r="D4012" s="12">
        <v>94.5</v>
      </c>
      <c r="E4012" s="12">
        <v>94.5</v>
      </c>
      <c r="F4012" s="12">
        <v>91.68</v>
      </c>
      <c r="G4012" s="12">
        <v>91.88</v>
      </c>
      <c r="H4012" s="12">
        <v>92.592691853718051</v>
      </c>
      <c r="I4012">
        <v>504095</v>
      </c>
      <c r="J4012">
        <v>4173</v>
      </c>
      <c r="K4012" s="12">
        <v>46675513</v>
      </c>
      <c r="L4012">
        <v>252387</v>
      </c>
      <c r="M4012">
        <v>50.07</v>
      </c>
      <c r="N4012">
        <v>2.82</v>
      </c>
      <c r="O4012">
        <v>-2.62</v>
      </c>
      <c r="P4012">
        <f xml:space="preserve"> IF(Stock_Info[[#This Row],[Close Price]] &gt; Stock_Info[[#This Row],[Open Price]], 1, 0)</f>
        <v>0</v>
      </c>
      <c r="Q4012" t="str">
        <f>IF(AND(Stock_Info[[#This Row],[% Deli. Qty to Traded Qty]]&gt;80,Stock_Info[[#This Row],[No. of Trades]]&lt;3000),"Unusual Day","")</f>
        <v/>
      </c>
      <c r="R4012" t="str">
        <f>IF(AND(Stock_Info[[#This Row],[Spread High-Low]] &lt; 10, Stock_Info[[#This Row],[% Deli. Qty to Traded Qty]] &gt; 90), "Good Day", "")</f>
        <v/>
      </c>
    </row>
    <row r="4013" spans="1:18">
      <c r="A4013" t="s">
        <v>56</v>
      </c>
      <c r="B4013" s="1">
        <v>45894</v>
      </c>
      <c r="C4013" s="1" t="str">
        <f>"WEEK" &amp;" " &amp;  INT((DAY(Stock_Info[[#This Row],[Date]])+WEEKDAY(DATE(YEAR(Stock_Info[[#This Row],[Date]]),MONTH(Stock_Info[[#This Row],[Date]]),1))-1)/7)+1</f>
        <v>WEEK 5</v>
      </c>
      <c r="D4013" s="12">
        <v>96.89</v>
      </c>
      <c r="E4013" s="12">
        <v>97.3</v>
      </c>
      <c r="F4013" s="12">
        <v>94.15</v>
      </c>
      <c r="G4013" s="12">
        <v>94.57</v>
      </c>
      <c r="H4013" s="12">
        <v>95.591528740684652</v>
      </c>
      <c r="I4013">
        <v>689319</v>
      </c>
      <c r="J4013">
        <v>4999</v>
      </c>
      <c r="K4013" s="12">
        <v>65893057</v>
      </c>
      <c r="L4013">
        <v>261562</v>
      </c>
      <c r="M4013">
        <v>37.94</v>
      </c>
      <c r="N4013">
        <v>3.15</v>
      </c>
      <c r="O4013">
        <v>-2.3199999999999998</v>
      </c>
      <c r="P4013">
        <f xml:space="preserve"> IF(Stock_Info[[#This Row],[Close Price]] &gt; Stock_Info[[#This Row],[Open Price]], 1, 0)</f>
        <v>0</v>
      </c>
      <c r="Q4013" t="str">
        <f>IF(AND(Stock_Info[[#This Row],[% Deli. Qty to Traded Qty]]&gt;80,Stock_Info[[#This Row],[No. of Trades]]&lt;3000),"Unusual Day","")</f>
        <v/>
      </c>
      <c r="R4013" t="str">
        <f>IF(AND(Stock_Info[[#This Row],[Spread High-Low]] &lt; 10, Stock_Info[[#This Row],[% Deli. Qty to Traded Qty]] &gt; 90), "Good Day", "")</f>
        <v/>
      </c>
    </row>
    <row r="4014" spans="1:18">
      <c r="A4014" t="s">
        <v>56</v>
      </c>
      <c r="B4014" s="1">
        <v>45891</v>
      </c>
      <c r="C4014" s="1" t="str">
        <f>"WEEK" &amp;" " &amp;  INT((DAY(Stock_Info[[#This Row],[Date]])+WEEKDAY(DATE(YEAR(Stock_Info[[#This Row],[Date]]),MONTH(Stock_Info[[#This Row],[Date]]),1))-1)/7)+1</f>
        <v>WEEK 4</v>
      </c>
      <c r="D4014" s="12">
        <v>97.61</v>
      </c>
      <c r="E4014" s="12">
        <v>97.61</v>
      </c>
      <c r="F4014" s="12">
        <v>94.6</v>
      </c>
      <c r="G4014" s="12">
        <v>95</v>
      </c>
      <c r="H4014" s="12">
        <v>95.78852598166209</v>
      </c>
      <c r="I4014">
        <v>1809584</v>
      </c>
      <c r="J4014">
        <v>9545</v>
      </c>
      <c r="K4014" s="12">
        <v>173337384</v>
      </c>
      <c r="L4014">
        <v>773576</v>
      </c>
      <c r="M4014">
        <v>42.75</v>
      </c>
      <c r="N4014">
        <v>3.01</v>
      </c>
      <c r="O4014">
        <v>-2.61</v>
      </c>
      <c r="P4014">
        <f xml:space="preserve"> IF(Stock_Info[[#This Row],[Close Price]] &gt; Stock_Info[[#This Row],[Open Price]], 1, 0)</f>
        <v>0</v>
      </c>
      <c r="Q4014" t="str">
        <f>IF(AND(Stock_Info[[#This Row],[% Deli. Qty to Traded Qty]]&gt;80,Stock_Info[[#This Row],[No. of Trades]]&lt;3000),"Unusual Day","")</f>
        <v/>
      </c>
      <c r="R4014" t="str">
        <f>IF(AND(Stock_Info[[#This Row],[Spread High-Low]] &lt; 10, Stock_Info[[#This Row],[% Deli. Qty to Traded Qty]] &gt; 90), "Good Day", "")</f>
        <v/>
      </c>
    </row>
    <row r="4015" spans="1:18">
      <c r="A4015" t="s">
        <v>56</v>
      </c>
      <c r="B4015" s="1">
        <v>45890</v>
      </c>
      <c r="C4015" s="1" t="str">
        <f>"WEEK" &amp;" " &amp;  INT((DAY(Stock_Info[[#This Row],[Date]])+WEEKDAY(DATE(YEAR(Stock_Info[[#This Row],[Date]]),MONTH(Stock_Info[[#This Row],[Date]]),1))-1)/7)+1</f>
        <v>WEEK 4</v>
      </c>
      <c r="D4015" s="12">
        <v>90.13</v>
      </c>
      <c r="E4015" s="12">
        <v>99.08</v>
      </c>
      <c r="F4015" s="12">
        <v>89.5</v>
      </c>
      <c r="G4015" s="12">
        <v>97.61</v>
      </c>
      <c r="H4015" s="12">
        <v>96.195438208805072</v>
      </c>
      <c r="I4015">
        <v>2083436</v>
      </c>
      <c r="J4015">
        <v>9041</v>
      </c>
      <c r="K4015" s="12">
        <v>200417039</v>
      </c>
      <c r="L4015">
        <v>830260</v>
      </c>
      <c r="M4015">
        <v>39.85</v>
      </c>
      <c r="N4015">
        <v>9.58</v>
      </c>
      <c r="O4015">
        <v>7.48</v>
      </c>
      <c r="P4015">
        <f xml:space="preserve"> IF(Stock_Info[[#This Row],[Close Price]] &gt; Stock_Info[[#This Row],[Open Price]], 1, 0)</f>
        <v>1</v>
      </c>
      <c r="Q4015" t="str">
        <f>IF(AND(Stock_Info[[#This Row],[% Deli. Qty to Traded Qty]]&gt;80,Stock_Info[[#This Row],[No. of Trades]]&lt;3000),"Unusual Day","")</f>
        <v/>
      </c>
      <c r="R4015" t="str">
        <f>IF(AND(Stock_Info[[#This Row],[Spread High-Low]] &lt; 10, Stock_Info[[#This Row],[% Deli. Qty to Traded Qty]] &gt; 90), "Good Day", "")</f>
        <v/>
      </c>
    </row>
    <row r="4016" spans="1:18">
      <c r="A4016" t="s">
        <v>56</v>
      </c>
      <c r="B4016" s="1">
        <v>45889</v>
      </c>
      <c r="C4016" s="1" t="str">
        <f>"WEEK" &amp;" " &amp;  INT((DAY(Stock_Info[[#This Row],[Date]])+WEEKDAY(DATE(YEAR(Stock_Info[[#This Row],[Date]]),MONTH(Stock_Info[[#This Row],[Date]]),1))-1)/7)+1</f>
        <v>WEEK 4</v>
      </c>
      <c r="D4016" s="12">
        <v>89.43</v>
      </c>
      <c r="E4016" s="12">
        <v>90.6</v>
      </c>
      <c r="F4016" s="12">
        <v>89.09</v>
      </c>
      <c r="G4016" s="12">
        <v>90.13</v>
      </c>
      <c r="H4016" s="12">
        <v>89.963190488122549</v>
      </c>
      <c r="I4016">
        <v>363167</v>
      </c>
      <c r="J4016">
        <v>2229</v>
      </c>
      <c r="K4016" s="12">
        <v>32671662</v>
      </c>
      <c r="L4016">
        <v>206136</v>
      </c>
      <c r="M4016">
        <v>56.76</v>
      </c>
      <c r="N4016">
        <v>1.51</v>
      </c>
      <c r="O4016">
        <v>0.7</v>
      </c>
      <c r="P4016">
        <f xml:space="preserve"> IF(Stock_Info[[#This Row],[Close Price]] &gt; Stock_Info[[#This Row],[Open Price]], 1, 0)</f>
        <v>1</v>
      </c>
      <c r="Q4016" t="str">
        <f>IF(AND(Stock_Info[[#This Row],[% Deli. Qty to Traded Qty]]&gt;80,Stock_Info[[#This Row],[No. of Trades]]&lt;3000),"Unusual Day","")</f>
        <v/>
      </c>
      <c r="R4016" t="str">
        <f>IF(AND(Stock_Info[[#This Row],[Spread High-Low]] &lt; 10, Stock_Info[[#This Row],[% Deli. Qty to Traded Qty]] &gt; 90), "Good Day", "")</f>
        <v/>
      </c>
    </row>
    <row r="4017" spans="1:18">
      <c r="A4017" t="s">
        <v>56</v>
      </c>
      <c r="B4017" s="1">
        <v>45888</v>
      </c>
      <c r="C4017" s="1" t="str">
        <f>"WEEK" &amp;" " &amp;  INT((DAY(Stock_Info[[#This Row],[Date]])+WEEKDAY(DATE(YEAR(Stock_Info[[#This Row],[Date]]),MONTH(Stock_Info[[#This Row],[Date]]),1))-1)/7)+1</f>
        <v>WEEK 4</v>
      </c>
      <c r="D4017" s="12">
        <v>88.13</v>
      </c>
      <c r="E4017" s="12">
        <v>90.12</v>
      </c>
      <c r="F4017" s="12">
        <v>87.8</v>
      </c>
      <c r="G4017" s="12">
        <v>89.55</v>
      </c>
      <c r="H4017" s="12">
        <v>89.108076065559203</v>
      </c>
      <c r="I4017">
        <v>360163</v>
      </c>
      <c r="J4017">
        <v>2250</v>
      </c>
      <c r="K4017" s="12">
        <v>32093432</v>
      </c>
      <c r="L4017">
        <v>195595</v>
      </c>
      <c r="M4017">
        <v>54.31</v>
      </c>
      <c r="N4017">
        <v>2.3199999999999998</v>
      </c>
      <c r="O4017">
        <v>1.42</v>
      </c>
      <c r="P4017">
        <f xml:space="preserve"> IF(Stock_Info[[#This Row],[Close Price]] &gt; Stock_Info[[#This Row],[Open Price]], 1, 0)</f>
        <v>1</v>
      </c>
      <c r="Q4017" t="str">
        <f>IF(AND(Stock_Info[[#This Row],[% Deli. Qty to Traded Qty]]&gt;80,Stock_Info[[#This Row],[No. of Trades]]&lt;3000),"Unusual Day","")</f>
        <v/>
      </c>
      <c r="R4017" t="str">
        <f>IF(AND(Stock_Info[[#This Row],[Spread High-Low]] &lt; 10, Stock_Info[[#This Row],[% Deli. Qty to Traded Qty]] &gt; 90), "Good Day", "")</f>
        <v/>
      </c>
    </row>
    <row r="4018" spans="1:18">
      <c r="A4018" t="s">
        <v>56</v>
      </c>
      <c r="B4018" s="1">
        <v>45887</v>
      </c>
      <c r="C4018" s="1" t="str">
        <f>"WEEK" &amp;" " &amp;  INT((DAY(Stock_Info[[#This Row],[Date]])+WEEKDAY(DATE(YEAR(Stock_Info[[#This Row],[Date]]),MONTH(Stock_Info[[#This Row],[Date]]),1))-1)/7)+1</f>
        <v>WEEK 4</v>
      </c>
      <c r="D4018" s="12">
        <v>88.1</v>
      </c>
      <c r="E4018" s="12">
        <v>89.5</v>
      </c>
      <c r="F4018" s="12">
        <v>87.95</v>
      </c>
      <c r="G4018" s="12">
        <v>88.24</v>
      </c>
      <c r="H4018" s="12">
        <v>88.385812624803009</v>
      </c>
      <c r="I4018">
        <v>194807</v>
      </c>
      <c r="J4018">
        <v>1237</v>
      </c>
      <c r="K4018" s="12">
        <v>17218175</v>
      </c>
      <c r="L4018">
        <v>106746</v>
      </c>
      <c r="M4018">
        <v>54.8</v>
      </c>
      <c r="N4018">
        <v>1.55</v>
      </c>
      <c r="O4018">
        <v>0.14000000000000001</v>
      </c>
      <c r="P4018">
        <f xml:space="preserve"> IF(Stock_Info[[#This Row],[Close Price]] &gt; Stock_Info[[#This Row],[Open Price]], 1, 0)</f>
        <v>1</v>
      </c>
      <c r="Q4018" t="str">
        <f>IF(AND(Stock_Info[[#This Row],[% Deli. Qty to Traded Qty]]&gt;80,Stock_Info[[#This Row],[No. of Trades]]&lt;3000),"Unusual Day","")</f>
        <v/>
      </c>
      <c r="R4018" t="str">
        <f>IF(AND(Stock_Info[[#This Row],[Spread High-Low]] &lt; 10, Stock_Info[[#This Row],[% Deli. Qty to Traded Qty]] &gt; 90), "Good Day", "")</f>
        <v/>
      </c>
    </row>
    <row r="4019" spans="1:18">
      <c r="A4019" t="s">
        <v>56</v>
      </c>
      <c r="B4019" s="1">
        <v>45883</v>
      </c>
      <c r="C4019" s="1" t="str">
        <f>"WEEK" &amp;" " &amp;  INT((DAY(Stock_Info[[#This Row],[Date]])+WEEKDAY(DATE(YEAR(Stock_Info[[#This Row],[Date]]),MONTH(Stock_Info[[#This Row],[Date]]),1))-1)/7)+1</f>
        <v>WEEK 3</v>
      </c>
      <c r="D4019" s="12">
        <v>87.77</v>
      </c>
      <c r="E4019" s="12">
        <v>88.45</v>
      </c>
      <c r="F4019" s="12">
        <v>87.2</v>
      </c>
      <c r="G4019" s="12">
        <v>87.31</v>
      </c>
      <c r="H4019" s="12">
        <v>87.769518952273017</v>
      </c>
      <c r="I4019">
        <v>127056</v>
      </c>
      <c r="J4019">
        <v>1391</v>
      </c>
      <c r="K4019" s="12">
        <v>11151644</v>
      </c>
      <c r="L4019">
        <v>67936</v>
      </c>
      <c r="M4019">
        <v>53.47</v>
      </c>
      <c r="N4019">
        <v>1.25</v>
      </c>
      <c r="O4019">
        <v>-0.46</v>
      </c>
      <c r="P4019">
        <f xml:space="preserve"> IF(Stock_Info[[#This Row],[Close Price]] &gt; Stock_Info[[#This Row],[Open Price]], 1, 0)</f>
        <v>0</v>
      </c>
      <c r="Q4019" t="str">
        <f>IF(AND(Stock_Info[[#This Row],[% Deli. Qty to Traded Qty]]&gt;80,Stock_Info[[#This Row],[No. of Trades]]&lt;3000),"Unusual Day","")</f>
        <v/>
      </c>
      <c r="R4019" t="str">
        <f>IF(AND(Stock_Info[[#This Row],[Spread High-Low]] &lt; 10, Stock_Info[[#This Row],[% Deli. Qty to Traded Qty]] &gt; 90), "Good Day", "")</f>
        <v/>
      </c>
    </row>
    <row r="4020" spans="1:18">
      <c r="A4020" t="s">
        <v>56</v>
      </c>
      <c r="B4020" s="1">
        <v>45882</v>
      </c>
      <c r="C4020" s="1" t="str">
        <f>"WEEK" &amp;" " &amp;  INT((DAY(Stock_Info[[#This Row],[Date]])+WEEKDAY(DATE(YEAR(Stock_Info[[#This Row],[Date]]),MONTH(Stock_Info[[#This Row],[Date]]),1))-1)/7)+1</f>
        <v>WEEK 3</v>
      </c>
      <c r="D4020" s="12">
        <v>89.67</v>
      </c>
      <c r="E4020" s="12">
        <v>89.7</v>
      </c>
      <c r="F4020" s="12">
        <v>87.65</v>
      </c>
      <c r="G4020" s="12">
        <v>87.83</v>
      </c>
      <c r="H4020" s="12">
        <v>88.573246034572506</v>
      </c>
      <c r="I4020">
        <v>365030</v>
      </c>
      <c r="J4020">
        <v>2663</v>
      </c>
      <c r="K4020" s="12">
        <v>32331892</v>
      </c>
      <c r="L4020">
        <v>151557</v>
      </c>
      <c r="M4020">
        <v>41.52</v>
      </c>
      <c r="N4020">
        <v>2.0499999999999998</v>
      </c>
      <c r="O4020">
        <v>-1.84</v>
      </c>
      <c r="P4020">
        <f xml:space="preserve"> IF(Stock_Info[[#This Row],[Close Price]] &gt; Stock_Info[[#This Row],[Open Price]], 1, 0)</f>
        <v>0</v>
      </c>
      <c r="Q4020" t="str">
        <f>IF(AND(Stock_Info[[#This Row],[% Deli. Qty to Traded Qty]]&gt;80,Stock_Info[[#This Row],[No. of Trades]]&lt;3000),"Unusual Day","")</f>
        <v/>
      </c>
      <c r="R4020" t="str">
        <f>IF(AND(Stock_Info[[#This Row],[Spread High-Low]] &lt; 10, Stock_Info[[#This Row],[% Deli. Qty to Traded Qty]] &gt; 90), "Good Day", "")</f>
        <v/>
      </c>
    </row>
    <row r="4021" spans="1:18">
      <c r="A4021" t="s">
        <v>56</v>
      </c>
      <c r="B4021" s="1">
        <v>45881</v>
      </c>
      <c r="C4021" s="1" t="str">
        <f>"WEEK" &amp;" " &amp;  INT((DAY(Stock_Info[[#This Row],[Date]])+WEEKDAY(DATE(YEAR(Stock_Info[[#This Row],[Date]]),MONTH(Stock_Info[[#This Row],[Date]]),1))-1)/7)+1</f>
        <v>WEEK 3</v>
      </c>
      <c r="D4021" s="12">
        <v>90.68</v>
      </c>
      <c r="E4021" s="12">
        <v>90.68</v>
      </c>
      <c r="F4021" s="12">
        <v>87.9</v>
      </c>
      <c r="G4021" s="12">
        <v>88.54</v>
      </c>
      <c r="H4021" s="12">
        <v>89.326667145350157</v>
      </c>
      <c r="I4021">
        <v>320323</v>
      </c>
      <c r="J4021">
        <v>2471</v>
      </c>
      <c r="K4021" s="12">
        <v>28613386</v>
      </c>
      <c r="L4021">
        <v>212117</v>
      </c>
      <c r="M4021">
        <v>66.22</v>
      </c>
      <c r="N4021">
        <v>2.78</v>
      </c>
      <c r="O4021">
        <v>-2.14</v>
      </c>
      <c r="P4021">
        <f xml:space="preserve"> IF(Stock_Info[[#This Row],[Close Price]] &gt; Stock_Info[[#This Row],[Open Price]], 1, 0)</f>
        <v>0</v>
      </c>
      <c r="Q4021" t="str">
        <f>IF(AND(Stock_Info[[#This Row],[% Deli. Qty to Traded Qty]]&gt;80,Stock_Info[[#This Row],[No. of Trades]]&lt;3000),"Unusual Day","")</f>
        <v/>
      </c>
      <c r="R4021" t="str">
        <f>IF(AND(Stock_Info[[#This Row],[Spread High-Low]] &lt; 10, Stock_Info[[#This Row],[% Deli. Qty to Traded Qty]] &gt; 90), "Good Day", "")</f>
        <v/>
      </c>
    </row>
    <row r="4022" spans="1:18">
      <c r="A4022" t="s">
        <v>56</v>
      </c>
      <c r="B4022" s="1">
        <v>45880</v>
      </c>
      <c r="C4022" s="1" t="str">
        <f>"WEEK" &amp;" " &amp;  INT((DAY(Stock_Info[[#This Row],[Date]])+WEEKDAY(DATE(YEAR(Stock_Info[[#This Row],[Date]]),MONTH(Stock_Info[[#This Row],[Date]]),1))-1)/7)+1</f>
        <v>WEEK 3</v>
      </c>
      <c r="D4022" s="12">
        <v>91.79</v>
      </c>
      <c r="E4022" s="12">
        <v>91.79</v>
      </c>
      <c r="F4022" s="12">
        <v>89.54</v>
      </c>
      <c r="G4022" s="12">
        <v>89.94</v>
      </c>
      <c r="H4022" s="12">
        <v>90.15746173667381</v>
      </c>
      <c r="I4022">
        <v>257688</v>
      </c>
      <c r="J4022">
        <v>2025</v>
      </c>
      <c r="K4022" s="12">
        <v>23232496</v>
      </c>
      <c r="L4022">
        <v>168353</v>
      </c>
      <c r="M4022">
        <v>65.33</v>
      </c>
      <c r="N4022">
        <v>2.25</v>
      </c>
      <c r="O4022">
        <v>-1.85</v>
      </c>
      <c r="P4022">
        <f xml:space="preserve"> IF(Stock_Info[[#This Row],[Close Price]] &gt; Stock_Info[[#This Row],[Open Price]], 1, 0)</f>
        <v>0</v>
      </c>
      <c r="Q4022" t="str">
        <f>IF(AND(Stock_Info[[#This Row],[% Deli. Qty to Traded Qty]]&gt;80,Stock_Info[[#This Row],[No. of Trades]]&lt;3000),"Unusual Day","")</f>
        <v/>
      </c>
      <c r="R4022" t="str">
        <f>IF(AND(Stock_Info[[#This Row],[Spread High-Low]] &lt; 10, Stock_Info[[#This Row],[% Deli. Qty to Traded Qty]] &gt; 90), "Good Day", "")</f>
        <v/>
      </c>
    </row>
    <row r="4023" spans="1:18">
      <c r="A4023" t="s">
        <v>56</v>
      </c>
      <c r="B4023" s="1">
        <v>45877</v>
      </c>
      <c r="C4023" s="1" t="str">
        <f>"WEEK" &amp;" " &amp;  INT((DAY(Stock_Info[[#This Row],[Date]])+WEEKDAY(DATE(YEAR(Stock_Info[[#This Row],[Date]]),MONTH(Stock_Info[[#This Row],[Date]]),1))-1)/7)+1</f>
        <v>WEEK 2</v>
      </c>
      <c r="D4023" s="12">
        <v>89.76</v>
      </c>
      <c r="E4023" s="12">
        <v>91.41</v>
      </c>
      <c r="F4023" s="12">
        <v>89.41</v>
      </c>
      <c r="G4023" s="12">
        <v>90.25</v>
      </c>
      <c r="H4023" s="12">
        <v>90.482281569850201</v>
      </c>
      <c r="I4023">
        <v>295060</v>
      </c>
      <c r="J4023">
        <v>2149</v>
      </c>
      <c r="K4023" s="12">
        <v>26697702</v>
      </c>
      <c r="L4023">
        <v>139756</v>
      </c>
      <c r="M4023">
        <v>47.37</v>
      </c>
      <c r="N4023">
        <v>2</v>
      </c>
      <c r="O4023">
        <v>0.49</v>
      </c>
      <c r="P4023">
        <f xml:space="preserve"> IF(Stock_Info[[#This Row],[Close Price]] &gt; Stock_Info[[#This Row],[Open Price]], 1, 0)</f>
        <v>1</v>
      </c>
      <c r="Q4023" t="str">
        <f>IF(AND(Stock_Info[[#This Row],[% Deli. Qty to Traded Qty]]&gt;80,Stock_Info[[#This Row],[No. of Trades]]&lt;3000),"Unusual Day","")</f>
        <v/>
      </c>
      <c r="R4023" t="str">
        <f>IF(AND(Stock_Info[[#This Row],[Spread High-Low]] &lt; 10, Stock_Info[[#This Row],[% Deli. Qty to Traded Qty]] &gt; 90), "Good Day", "")</f>
        <v/>
      </c>
    </row>
    <row r="4024" spans="1:18">
      <c r="A4024" t="s">
        <v>56</v>
      </c>
      <c r="B4024" s="1">
        <v>45876</v>
      </c>
      <c r="C4024" s="1" t="str">
        <f>"WEEK" &amp;" " &amp;  INT((DAY(Stock_Info[[#This Row],[Date]])+WEEKDAY(DATE(YEAR(Stock_Info[[#This Row],[Date]]),MONTH(Stock_Info[[#This Row],[Date]]),1))-1)/7)+1</f>
        <v>WEEK 2</v>
      </c>
      <c r="D4024" s="12">
        <v>89.16</v>
      </c>
      <c r="E4024" s="12">
        <v>89.77</v>
      </c>
      <c r="F4024" s="12">
        <v>86.8</v>
      </c>
      <c r="G4024" s="12">
        <v>89.48</v>
      </c>
      <c r="H4024" s="12">
        <v>88.398451314046753</v>
      </c>
      <c r="I4024">
        <v>594956</v>
      </c>
      <c r="J4024">
        <v>3436</v>
      </c>
      <c r="K4024" s="12">
        <v>52593189</v>
      </c>
      <c r="L4024">
        <v>232493</v>
      </c>
      <c r="M4024">
        <v>39.08</v>
      </c>
      <c r="N4024">
        <v>2.97</v>
      </c>
      <c r="O4024">
        <v>0.32</v>
      </c>
      <c r="P4024">
        <f xml:space="preserve"> IF(Stock_Info[[#This Row],[Close Price]] &gt; Stock_Info[[#This Row],[Open Price]], 1, 0)</f>
        <v>1</v>
      </c>
      <c r="Q4024" t="str">
        <f>IF(AND(Stock_Info[[#This Row],[% Deli. Qty to Traded Qty]]&gt;80,Stock_Info[[#This Row],[No. of Trades]]&lt;3000),"Unusual Day","")</f>
        <v/>
      </c>
      <c r="R4024" t="str">
        <f>IF(AND(Stock_Info[[#This Row],[Spread High-Low]] &lt; 10, Stock_Info[[#This Row],[% Deli. Qty to Traded Qty]] &gt; 90), "Good Day", "")</f>
        <v/>
      </c>
    </row>
    <row r="4025" spans="1:18">
      <c r="A4025" t="s">
        <v>56</v>
      </c>
      <c r="B4025" s="1">
        <v>45875</v>
      </c>
      <c r="C4025" s="1" t="str">
        <f>"WEEK" &amp;" " &amp;  INT((DAY(Stock_Info[[#This Row],[Date]])+WEEKDAY(DATE(YEAR(Stock_Info[[#This Row],[Date]]),MONTH(Stock_Info[[#This Row],[Date]]),1))-1)/7)+1</f>
        <v>WEEK 2</v>
      </c>
      <c r="D4025" s="12">
        <v>90.85</v>
      </c>
      <c r="E4025" s="12">
        <v>91.29</v>
      </c>
      <c r="F4025" s="12">
        <v>89.45</v>
      </c>
      <c r="G4025" s="12">
        <v>89.64</v>
      </c>
      <c r="H4025" s="12">
        <v>90.009232656369221</v>
      </c>
      <c r="I4025">
        <v>273919</v>
      </c>
      <c r="J4025">
        <v>3460</v>
      </c>
      <c r="K4025" s="12">
        <v>24655239</v>
      </c>
      <c r="L4025">
        <v>138191</v>
      </c>
      <c r="M4025">
        <v>50.45</v>
      </c>
      <c r="N4025">
        <v>1.84</v>
      </c>
      <c r="O4025">
        <v>-1.21</v>
      </c>
      <c r="P4025">
        <f xml:space="preserve"> IF(Stock_Info[[#This Row],[Close Price]] &gt; Stock_Info[[#This Row],[Open Price]], 1, 0)</f>
        <v>0</v>
      </c>
      <c r="Q4025" t="str">
        <f>IF(AND(Stock_Info[[#This Row],[% Deli. Qty to Traded Qty]]&gt;80,Stock_Info[[#This Row],[No. of Trades]]&lt;3000),"Unusual Day","")</f>
        <v/>
      </c>
      <c r="R4025" t="str">
        <f>IF(AND(Stock_Info[[#This Row],[Spread High-Low]] &lt; 10, Stock_Info[[#This Row],[% Deli. Qty to Traded Qty]] &gt; 90), "Good Day", "")</f>
        <v/>
      </c>
    </row>
    <row r="4026" spans="1:18">
      <c r="A4026" t="s">
        <v>56</v>
      </c>
      <c r="B4026" s="1">
        <v>45874</v>
      </c>
      <c r="C4026" s="1" t="str">
        <f>"WEEK" &amp;" " &amp;  INT((DAY(Stock_Info[[#This Row],[Date]])+WEEKDAY(DATE(YEAR(Stock_Info[[#This Row],[Date]]),MONTH(Stock_Info[[#This Row],[Date]]),1))-1)/7)+1</f>
        <v>WEEK 2</v>
      </c>
      <c r="D4026" s="12">
        <v>91.86</v>
      </c>
      <c r="E4026" s="12">
        <v>92.15</v>
      </c>
      <c r="F4026" s="12">
        <v>90.41</v>
      </c>
      <c r="G4026" s="12">
        <v>90.72</v>
      </c>
      <c r="H4026" s="12">
        <v>91.061834639494421</v>
      </c>
      <c r="I4026">
        <v>390202</v>
      </c>
      <c r="J4026">
        <v>2220</v>
      </c>
      <c r="K4026" s="12">
        <v>35532510</v>
      </c>
      <c r="L4026">
        <v>192932</v>
      </c>
      <c r="M4026">
        <v>49.44</v>
      </c>
      <c r="N4026">
        <v>1.74</v>
      </c>
      <c r="O4026">
        <v>-1.1399999999999999</v>
      </c>
      <c r="P4026">
        <f xml:space="preserve"> IF(Stock_Info[[#This Row],[Close Price]] &gt; Stock_Info[[#This Row],[Open Price]], 1, 0)</f>
        <v>0</v>
      </c>
      <c r="Q4026" t="str">
        <f>IF(AND(Stock_Info[[#This Row],[% Deli. Qty to Traded Qty]]&gt;80,Stock_Info[[#This Row],[No. of Trades]]&lt;3000),"Unusual Day","")</f>
        <v/>
      </c>
      <c r="R4026" t="str">
        <f>IF(AND(Stock_Info[[#This Row],[Spread High-Low]] &lt; 10, Stock_Info[[#This Row],[% Deli. Qty to Traded Qty]] &gt; 90), "Good Day", "")</f>
        <v/>
      </c>
    </row>
    <row r="4027" spans="1:18">
      <c r="A4027" t="s">
        <v>56</v>
      </c>
      <c r="B4027" s="1">
        <v>45873</v>
      </c>
      <c r="C4027" s="1" t="str">
        <f>"WEEK" &amp;" " &amp;  INT((DAY(Stock_Info[[#This Row],[Date]])+WEEKDAY(DATE(YEAR(Stock_Info[[#This Row],[Date]]),MONTH(Stock_Info[[#This Row],[Date]]),1))-1)/7)+1</f>
        <v>WEEK 2</v>
      </c>
      <c r="D4027" s="12">
        <v>91.65</v>
      </c>
      <c r="E4027" s="12">
        <v>91.65</v>
      </c>
      <c r="F4027" s="12">
        <v>90.08</v>
      </c>
      <c r="G4027" s="12">
        <v>91.49</v>
      </c>
      <c r="H4027" s="12">
        <v>90.952528723742532</v>
      </c>
      <c r="I4027">
        <v>261021</v>
      </c>
      <c r="J4027">
        <v>1901</v>
      </c>
      <c r="K4027" s="12">
        <v>23740520</v>
      </c>
      <c r="L4027">
        <v>115288</v>
      </c>
      <c r="M4027">
        <v>44.17</v>
      </c>
      <c r="N4027">
        <v>1.57</v>
      </c>
      <c r="O4027">
        <v>-0.16</v>
      </c>
      <c r="P4027">
        <f xml:space="preserve"> IF(Stock_Info[[#This Row],[Close Price]] &gt; Stock_Info[[#This Row],[Open Price]], 1, 0)</f>
        <v>0</v>
      </c>
      <c r="Q4027" t="str">
        <f>IF(AND(Stock_Info[[#This Row],[% Deli. Qty to Traded Qty]]&gt;80,Stock_Info[[#This Row],[No. of Trades]]&lt;3000),"Unusual Day","")</f>
        <v/>
      </c>
      <c r="R4027" t="str">
        <f>IF(AND(Stock_Info[[#This Row],[Spread High-Low]] &lt; 10, Stock_Info[[#This Row],[% Deli. Qty to Traded Qty]] &gt; 90), "Good Day", "")</f>
        <v/>
      </c>
    </row>
    <row r="4028" spans="1:18">
      <c r="A4028" t="s">
        <v>56</v>
      </c>
      <c r="B4028" s="1">
        <v>45870</v>
      </c>
      <c r="C4028" s="1" t="str">
        <f>"WEEK" &amp;" " &amp;  INT((DAY(Stock_Info[[#This Row],[Date]])+WEEKDAY(DATE(YEAR(Stock_Info[[#This Row],[Date]]),MONTH(Stock_Info[[#This Row],[Date]]),1))-1)/7)+1</f>
        <v>WEEK 1</v>
      </c>
      <c r="D4028" s="12">
        <v>92.54</v>
      </c>
      <c r="E4028" s="12">
        <v>93.2</v>
      </c>
      <c r="F4028" s="12">
        <v>89.88</v>
      </c>
      <c r="G4028" s="12">
        <v>90.17</v>
      </c>
      <c r="H4028" s="12">
        <v>91.3189296333003</v>
      </c>
      <c r="I4028">
        <v>307745</v>
      </c>
      <c r="J4028">
        <v>1983</v>
      </c>
      <c r="K4028" s="12">
        <v>28102944</v>
      </c>
      <c r="L4028">
        <v>159556</v>
      </c>
      <c r="M4028">
        <v>51.85</v>
      </c>
      <c r="N4028">
        <v>3.32</v>
      </c>
      <c r="O4028">
        <v>-2.37</v>
      </c>
      <c r="P4028">
        <f xml:space="preserve"> IF(Stock_Info[[#This Row],[Close Price]] &gt; Stock_Info[[#This Row],[Open Price]], 1, 0)</f>
        <v>0</v>
      </c>
      <c r="Q4028" t="str">
        <f>IF(AND(Stock_Info[[#This Row],[% Deli. Qty to Traded Qty]]&gt;80,Stock_Info[[#This Row],[No. of Trades]]&lt;3000),"Unusual Day","")</f>
        <v/>
      </c>
      <c r="R4028" t="str">
        <f>IF(AND(Stock_Info[[#This Row],[Spread High-Low]] &lt; 10, Stock_Info[[#This Row],[% Deli. Qty to Traded Qty]] &gt; 90), "Good Day", "")</f>
        <v/>
      </c>
    </row>
    <row r="4029" spans="1:18">
      <c r="A4029" t="s">
        <v>56</v>
      </c>
      <c r="B4029" s="1">
        <v>45869</v>
      </c>
      <c r="C4029" s="1" t="str">
        <f>"WEEK" &amp;" " &amp;  INT((DAY(Stock_Info[[#This Row],[Date]])+WEEKDAY(DATE(YEAR(Stock_Info[[#This Row],[Date]]),MONTH(Stock_Info[[#This Row],[Date]]),1))-1)/7)+1</f>
        <v>WEEK 5</v>
      </c>
      <c r="D4029" s="12">
        <v>92.85</v>
      </c>
      <c r="E4029" s="12">
        <v>93.4</v>
      </c>
      <c r="F4029" s="12">
        <v>92</v>
      </c>
      <c r="G4029" s="12">
        <v>92.65</v>
      </c>
      <c r="H4029" s="12">
        <v>92.748740889632785</v>
      </c>
      <c r="I4029">
        <v>264671</v>
      </c>
      <c r="J4029">
        <v>1494</v>
      </c>
      <c r="K4029" s="12">
        <v>24547902</v>
      </c>
      <c r="L4029">
        <v>111947</v>
      </c>
      <c r="M4029">
        <v>42.3</v>
      </c>
      <c r="N4029">
        <v>1.4</v>
      </c>
      <c r="O4029">
        <v>-0.2</v>
      </c>
      <c r="P4029">
        <f xml:space="preserve"> IF(Stock_Info[[#This Row],[Close Price]] &gt; Stock_Info[[#This Row],[Open Price]], 1, 0)</f>
        <v>0</v>
      </c>
      <c r="Q4029" t="str">
        <f>IF(AND(Stock_Info[[#This Row],[% Deli. Qty to Traded Qty]]&gt;80,Stock_Info[[#This Row],[No. of Trades]]&lt;3000),"Unusual Day","")</f>
        <v/>
      </c>
      <c r="R4029" t="str">
        <f>IF(AND(Stock_Info[[#This Row],[Spread High-Low]] &lt; 10, Stock_Info[[#This Row],[% Deli. Qty to Traded Qty]] &gt; 90), "Good Day", "")</f>
        <v/>
      </c>
    </row>
    <row r="4030" spans="1:18">
      <c r="A4030" t="s">
        <v>56</v>
      </c>
      <c r="B4030" s="1">
        <v>45868</v>
      </c>
      <c r="C4030" s="1" t="str">
        <f>"WEEK" &amp;" " &amp;  INT((DAY(Stock_Info[[#This Row],[Date]])+WEEKDAY(DATE(YEAR(Stock_Info[[#This Row],[Date]]),MONTH(Stock_Info[[#This Row],[Date]]),1))-1)/7)+1</f>
        <v>WEEK 5</v>
      </c>
      <c r="D4030" s="12">
        <v>94.1</v>
      </c>
      <c r="E4030" s="12">
        <v>95.05</v>
      </c>
      <c r="F4030" s="12">
        <v>93.8</v>
      </c>
      <c r="G4030" s="12">
        <v>94.1</v>
      </c>
      <c r="H4030" s="12">
        <v>94.429407834262989</v>
      </c>
      <c r="I4030">
        <v>270887</v>
      </c>
      <c r="J4030">
        <v>1396</v>
      </c>
      <c r="K4030" s="12">
        <v>25579699</v>
      </c>
      <c r="L4030">
        <v>111951</v>
      </c>
      <c r="M4030">
        <v>41.33</v>
      </c>
      <c r="N4030">
        <v>1.25</v>
      </c>
      <c r="O4030">
        <v>0</v>
      </c>
      <c r="P4030">
        <f xml:space="preserve"> IF(Stock_Info[[#This Row],[Close Price]] &gt; Stock_Info[[#This Row],[Open Price]], 1, 0)</f>
        <v>0</v>
      </c>
      <c r="Q4030" t="str">
        <f>IF(AND(Stock_Info[[#This Row],[% Deli. Qty to Traded Qty]]&gt;80,Stock_Info[[#This Row],[No. of Trades]]&lt;3000),"Unusual Day","")</f>
        <v/>
      </c>
      <c r="R4030" t="str">
        <f>IF(AND(Stock_Info[[#This Row],[Spread High-Low]] &lt; 10, Stock_Info[[#This Row],[% Deli. Qty to Traded Qty]] &gt; 90), "Good Day", "")</f>
        <v/>
      </c>
    </row>
    <row r="4031" spans="1:18">
      <c r="A4031" t="s">
        <v>56</v>
      </c>
      <c r="B4031" s="1">
        <v>45867</v>
      </c>
      <c r="C4031" s="1" t="str">
        <f>"WEEK" &amp;" " &amp;  INT((DAY(Stock_Info[[#This Row],[Date]])+WEEKDAY(DATE(YEAR(Stock_Info[[#This Row],[Date]]),MONTH(Stock_Info[[#This Row],[Date]]),1))-1)/7)+1</f>
        <v>WEEK 5</v>
      </c>
      <c r="D4031" s="12">
        <v>92.05</v>
      </c>
      <c r="E4031" s="12">
        <v>93.45</v>
      </c>
      <c r="F4031" s="12">
        <v>91.65</v>
      </c>
      <c r="G4031" s="12">
        <v>93</v>
      </c>
      <c r="H4031" s="12">
        <v>92.746569326385895</v>
      </c>
      <c r="I4031">
        <v>420107</v>
      </c>
      <c r="J4031">
        <v>2512</v>
      </c>
      <c r="K4031" s="12">
        <v>38963483</v>
      </c>
      <c r="L4031">
        <v>204872</v>
      </c>
      <c r="M4031">
        <v>48.77</v>
      </c>
      <c r="N4031">
        <v>1.8</v>
      </c>
      <c r="O4031">
        <v>0.95</v>
      </c>
      <c r="P4031">
        <f xml:space="preserve"> IF(Stock_Info[[#This Row],[Close Price]] &gt; Stock_Info[[#This Row],[Open Price]], 1, 0)</f>
        <v>1</v>
      </c>
      <c r="Q4031" t="str">
        <f>IF(AND(Stock_Info[[#This Row],[% Deli. Qty to Traded Qty]]&gt;80,Stock_Info[[#This Row],[No. of Trades]]&lt;3000),"Unusual Day","")</f>
        <v/>
      </c>
      <c r="R4031" t="str">
        <f>IF(AND(Stock_Info[[#This Row],[Spread High-Low]] &lt; 10, Stock_Info[[#This Row],[% Deli. Qty to Traded Qty]] &gt; 90), "Good Day", "")</f>
        <v/>
      </c>
    </row>
    <row r="4032" spans="1:18">
      <c r="A4032" t="s">
        <v>56</v>
      </c>
      <c r="B4032" s="1">
        <v>45866</v>
      </c>
      <c r="C4032" s="1" t="str">
        <f>"WEEK" &amp;" " &amp;  INT((DAY(Stock_Info[[#This Row],[Date]])+WEEKDAY(DATE(YEAR(Stock_Info[[#This Row],[Date]]),MONTH(Stock_Info[[#This Row],[Date]]),1))-1)/7)+1</f>
        <v>WEEK 5</v>
      </c>
      <c r="D4032" s="12">
        <v>93.35</v>
      </c>
      <c r="E4032" s="12">
        <v>94.75</v>
      </c>
      <c r="F4032" s="12">
        <v>91.6</v>
      </c>
      <c r="G4032" s="12">
        <v>92.3</v>
      </c>
      <c r="H4032" s="12">
        <v>93.145946690026278</v>
      </c>
      <c r="I4032">
        <v>399550</v>
      </c>
      <c r="J4032">
        <v>3078</v>
      </c>
      <c r="K4032" s="12">
        <v>37216463</v>
      </c>
      <c r="L4032">
        <v>172814</v>
      </c>
      <c r="M4032">
        <v>43.25</v>
      </c>
      <c r="N4032">
        <v>3.15</v>
      </c>
      <c r="O4032">
        <v>-1.05</v>
      </c>
      <c r="P4032">
        <f xml:space="preserve"> IF(Stock_Info[[#This Row],[Close Price]] &gt; Stock_Info[[#This Row],[Open Price]], 1, 0)</f>
        <v>0</v>
      </c>
      <c r="Q4032" t="str">
        <f>IF(AND(Stock_Info[[#This Row],[% Deli. Qty to Traded Qty]]&gt;80,Stock_Info[[#This Row],[No. of Trades]]&lt;3000),"Unusual Day","")</f>
        <v/>
      </c>
      <c r="R4032" t="str">
        <f>IF(AND(Stock_Info[[#This Row],[Spread High-Low]] &lt; 10, Stock_Info[[#This Row],[% Deli. Qty to Traded Qty]] &gt; 90), "Good Day", "")</f>
        <v/>
      </c>
    </row>
    <row r="4033" spans="1:18">
      <c r="A4033" t="s">
        <v>56</v>
      </c>
      <c r="B4033" s="1">
        <v>45863</v>
      </c>
      <c r="C4033" s="1" t="str">
        <f>"WEEK" &amp;" " &amp;  INT((DAY(Stock_Info[[#This Row],[Date]])+WEEKDAY(DATE(YEAR(Stock_Info[[#This Row],[Date]]),MONTH(Stock_Info[[#This Row],[Date]]),1))-1)/7)+1</f>
        <v>WEEK 4</v>
      </c>
      <c r="D4033" s="12">
        <v>96.7</v>
      </c>
      <c r="E4033" s="12">
        <v>96.7</v>
      </c>
      <c r="F4033" s="12">
        <v>92.95</v>
      </c>
      <c r="G4033" s="12">
        <v>93.25</v>
      </c>
      <c r="H4033" s="12">
        <v>94.320937651492642</v>
      </c>
      <c r="I4033">
        <v>319735</v>
      </c>
      <c r="J4033">
        <v>2009</v>
      </c>
      <c r="K4033" s="12">
        <v>30157705</v>
      </c>
      <c r="L4033">
        <v>156213</v>
      </c>
      <c r="M4033">
        <v>48.86</v>
      </c>
      <c r="N4033">
        <v>3.75</v>
      </c>
      <c r="O4033">
        <v>-3.45</v>
      </c>
      <c r="P4033">
        <f xml:space="preserve"> IF(Stock_Info[[#This Row],[Close Price]] &gt; Stock_Info[[#This Row],[Open Price]], 1, 0)</f>
        <v>0</v>
      </c>
      <c r="Q4033" t="str">
        <f>IF(AND(Stock_Info[[#This Row],[% Deli. Qty to Traded Qty]]&gt;80,Stock_Info[[#This Row],[No. of Trades]]&lt;3000),"Unusual Day","")</f>
        <v/>
      </c>
      <c r="R4033" t="str">
        <f>IF(AND(Stock_Info[[#This Row],[Spread High-Low]] &lt; 10, Stock_Info[[#This Row],[% Deli. Qty to Traded Qty]] &gt; 90), "Good Day", "")</f>
        <v/>
      </c>
    </row>
    <row r="4034" spans="1:18">
      <c r="A4034" t="s">
        <v>56</v>
      </c>
      <c r="B4034" s="1">
        <v>45862</v>
      </c>
      <c r="C4034" s="1" t="str">
        <f>"WEEK" &amp;" " &amp;  INT((DAY(Stock_Info[[#This Row],[Date]])+WEEKDAY(DATE(YEAR(Stock_Info[[#This Row],[Date]]),MONTH(Stock_Info[[#This Row],[Date]]),1))-1)/7)+1</f>
        <v>WEEK 4</v>
      </c>
      <c r="D4034" s="12">
        <v>97.45</v>
      </c>
      <c r="E4034" s="12">
        <v>97.8</v>
      </c>
      <c r="F4034" s="12">
        <v>96.45</v>
      </c>
      <c r="G4034" s="12">
        <v>96.7</v>
      </c>
      <c r="H4034" s="12">
        <v>97.013729087573338</v>
      </c>
      <c r="I4034">
        <v>275255</v>
      </c>
      <c r="J4034">
        <v>2184</v>
      </c>
      <c r="K4034" s="12">
        <v>26703514</v>
      </c>
      <c r="L4034">
        <v>163414</v>
      </c>
      <c r="M4034">
        <v>59.37</v>
      </c>
      <c r="N4034">
        <v>1.35</v>
      </c>
      <c r="O4034">
        <v>-0.75</v>
      </c>
      <c r="P4034">
        <f xml:space="preserve"> IF(Stock_Info[[#This Row],[Close Price]] &gt; Stock_Info[[#This Row],[Open Price]], 1, 0)</f>
        <v>0</v>
      </c>
      <c r="Q4034" t="str">
        <f>IF(AND(Stock_Info[[#This Row],[% Deli. Qty to Traded Qty]]&gt;80,Stock_Info[[#This Row],[No. of Trades]]&lt;3000),"Unusual Day","")</f>
        <v/>
      </c>
      <c r="R4034" t="str">
        <f>IF(AND(Stock_Info[[#This Row],[Spread High-Low]] &lt; 10, Stock_Info[[#This Row],[% Deli. Qty to Traded Qty]] &gt; 90), "Good Day", "")</f>
        <v/>
      </c>
    </row>
    <row r="4035" spans="1:18">
      <c r="A4035" t="s">
        <v>56</v>
      </c>
      <c r="B4035" s="1">
        <v>45861</v>
      </c>
      <c r="C4035" s="1" t="str">
        <f>"WEEK" &amp;" " &amp;  INT((DAY(Stock_Info[[#This Row],[Date]])+WEEKDAY(DATE(YEAR(Stock_Info[[#This Row],[Date]]),MONTH(Stock_Info[[#This Row],[Date]]),1))-1)/7)+1</f>
        <v>WEEK 4</v>
      </c>
      <c r="D4035" s="12">
        <v>95.85</v>
      </c>
      <c r="E4035" s="12">
        <v>97.7</v>
      </c>
      <c r="F4035" s="12">
        <v>95.65</v>
      </c>
      <c r="G4035" s="12">
        <v>97.45</v>
      </c>
      <c r="H4035" s="12">
        <v>96.86082910688225</v>
      </c>
      <c r="I4035">
        <v>346035</v>
      </c>
      <c r="J4035">
        <v>1750</v>
      </c>
      <c r="K4035" s="12">
        <v>33517237</v>
      </c>
      <c r="L4035">
        <v>137644</v>
      </c>
      <c r="M4035">
        <v>39.78</v>
      </c>
      <c r="N4035">
        <v>2.0499999999999998</v>
      </c>
      <c r="O4035">
        <v>1.6</v>
      </c>
      <c r="P4035">
        <f xml:space="preserve"> IF(Stock_Info[[#This Row],[Close Price]] &gt; Stock_Info[[#This Row],[Open Price]], 1, 0)</f>
        <v>1</v>
      </c>
      <c r="Q4035" t="str">
        <f>IF(AND(Stock_Info[[#This Row],[% Deli. Qty to Traded Qty]]&gt;80,Stock_Info[[#This Row],[No. of Trades]]&lt;3000),"Unusual Day","")</f>
        <v/>
      </c>
      <c r="R4035" t="str">
        <f>IF(AND(Stock_Info[[#This Row],[Spread High-Low]] &lt; 10, Stock_Info[[#This Row],[% Deli. Qty to Traded Qty]] &gt; 90), "Good Day", "")</f>
        <v/>
      </c>
    </row>
    <row r="4036" spans="1:18">
      <c r="A4036" t="s">
        <v>56</v>
      </c>
      <c r="B4036" s="1">
        <v>45860</v>
      </c>
      <c r="C4036" s="1" t="str">
        <f>"WEEK" &amp;" " &amp;  INT((DAY(Stock_Info[[#This Row],[Date]])+WEEKDAY(DATE(YEAR(Stock_Info[[#This Row],[Date]]),MONTH(Stock_Info[[#This Row],[Date]]),1))-1)/7)+1</f>
        <v>WEEK 4</v>
      </c>
      <c r="D4036" s="12">
        <v>97.45</v>
      </c>
      <c r="E4036" s="12">
        <v>98.3</v>
      </c>
      <c r="F4036" s="12">
        <v>95.05</v>
      </c>
      <c r="G4036" s="12">
        <v>95.25</v>
      </c>
      <c r="H4036" s="12">
        <v>96.668117907358507</v>
      </c>
      <c r="I4036">
        <v>420330</v>
      </c>
      <c r="J4036">
        <v>3181</v>
      </c>
      <c r="K4036" s="12">
        <v>40632510</v>
      </c>
      <c r="L4036">
        <v>225037</v>
      </c>
      <c r="M4036">
        <v>53.54</v>
      </c>
      <c r="N4036">
        <v>3.25</v>
      </c>
      <c r="O4036">
        <v>-2.2000000000000002</v>
      </c>
      <c r="P4036">
        <f xml:space="preserve"> IF(Stock_Info[[#This Row],[Close Price]] &gt; Stock_Info[[#This Row],[Open Price]], 1, 0)</f>
        <v>0</v>
      </c>
      <c r="Q4036" t="str">
        <f>IF(AND(Stock_Info[[#This Row],[% Deli. Qty to Traded Qty]]&gt;80,Stock_Info[[#This Row],[No. of Trades]]&lt;3000),"Unusual Day","")</f>
        <v/>
      </c>
      <c r="R4036" t="str">
        <f>IF(AND(Stock_Info[[#This Row],[Spread High-Low]] &lt; 10, Stock_Info[[#This Row],[% Deli. Qty to Traded Qty]] &gt; 90), "Good Day", "")</f>
        <v/>
      </c>
    </row>
    <row r="4037" spans="1:18">
      <c r="A4037" t="s">
        <v>56</v>
      </c>
      <c r="B4037" s="1">
        <v>45859</v>
      </c>
      <c r="C4037" s="1" t="str">
        <f>"WEEK" &amp;" " &amp;  INT((DAY(Stock_Info[[#This Row],[Date]])+WEEKDAY(DATE(YEAR(Stock_Info[[#This Row],[Date]]),MONTH(Stock_Info[[#This Row],[Date]]),1))-1)/7)+1</f>
        <v>WEEK 4</v>
      </c>
      <c r="D4037" s="12">
        <v>98.55</v>
      </c>
      <c r="E4037" s="12">
        <v>98.65</v>
      </c>
      <c r="F4037" s="12">
        <v>96.65</v>
      </c>
      <c r="G4037" s="12">
        <v>97.25</v>
      </c>
      <c r="H4037" s="12">
        <v>97.43200013097362</v>
      </c>
      <c r="I4037">
        <v>610810</v>
      </c>
      <c r="J4037">
        <v>4075</v>
      </c>
      <c r="K4037" s="12">
        <v>59512440</v>
      </c>
      <c r="L4037">
        <v>274151</v>
      </c>
      <c r="M4037">
        <v>44.88</v>
      </c>
      <c r="N4037">
        <v>2</v>
      </c>
      <c r="O4037">
        <v>-1.3</v>
      </c>
      <c r="P4037">
        <f xml:space="preserve"> IF(Stock_Info[[#This Row],[Close Price]] &gt; Stock_Info[[#This Row],[Open Price]], 1, 0)</f>
        <v>0</v>
      </c>
      <c r="Q4037" t="str">
        <f>IF(AND(Stock_Info[[#This Row],[% Deli. Qty to Traded Qty]]&gt;80,Stock_Info[[#This Row],[No. of Trades]]&lt;3000),"Unusual Day","")</f>
        <v/>
      </c>
      <c r="R4037" t="str">
        <f>IF(AND(Stock_Info[[#This Row],[Spread High-Low]] &lt; 10, Stock_Info[[#This Row],[% Deli. Qty to Traded Qty]] &gt; 90), "Good Day", "")</f>
        <v/>
      </c>
    </row>
    <row r="4038" spans="1:18">
      <c r="A4038" t="s">
        <v>56</v>
      </c>
      <c r="B4038" s="1">
        <v>45856</v>
      </c>
      <c r="C4038" s="1" t="str">
        <f>"WEEK" &amp;" " &amp;  INT((DAY(Stock_Info[[#This Row],[Date]])+WEEKDAY(DATE(YEAR(Stock_Info[[#This Row],[Date]]),MONTH(Stock_Info[[#This Row],[Date]]),1))-1)/7)+1</f>
        <v>WEEK 3</v>
      </c>
      <c r="D4038" s="12">
        <v>99.3</v>
      </c>
      <c r="E4038" s="12">
        <v>99.95</v>
      </c>
      <c r="F4038" s="12">
        <v>98.25</v>
      </c>
      <c r="G4038" s="12">
        <v>98.6</v>
      </c>
      <c r="H4038" s="12">
        <v>98.82291408557289</v>
      </c>
      <c r="I4038">
        <v>298646</v>
      </c>
      <c r="J4038">
        <v>2356</v>
      </c>
      <c r="K4038" s="12">
        <v>29513068</v>
      </c>
      <c r="L4038">
        <v>131558</v>
      </c>
      <c r="M4038">
        <v>44.05</v>
      </c>
      <c r="N4038">
        <v>1.7</v>
      </c>
      <c r="O4038">
        <v>-0.7</v>
      </c>
      <c r="P4038">
        <f xml:space="preserve"> IF(Stock_Info[[#This Row],[Close Price]] &gt; Stock_Info[[#This Row],[Open Price]], 1, 0)</f>
        <v>0</v>
      </c>
      <c r="Q4038" t="str">
        <f>IF(AND(Stock_Info[[#This Row],[% Deli. Qty to Traded Qty]]&gt;80,Stock_Info[[#This Row],[No. of Trades]]&lt;3000),"Unusual Day","")</f>
        <v/>
      </c>
      <c r="R4038" t="str">
        <f>IF(AND(Stock_Info[[#This Row],[Spread High-Low]] &lt; 10, Stock_Info[[#This Row],[% Deli. Qty to Traded Qty]] &gt; 90), "Good Day", "")</f>
        <v/>
      </c>
    </row>
    <row r="4039" spans="1:18">
      <c r="A4039" t="s">
        <v>56</v>
      </c>
      <c r="B4039" s="1">
        <v>45855</v>
      </c>
      <c r="C4039" s="1" t="str">
        <f>"WEEK" &amp;" " &amp;  INT((DAY(Stock_Info[[#This Row],[Date]])+WEEKDAY(DATE(YEAR(Stock_Info[[#This Row],[Date]]),MONTH(Stock_Info[[#This Row],[Date]]),1))-1)/7)+1</f>
        <v>WEEK 3</v>
      </c>
      <c r="D4039" s="12">
        <v>101.2</v>
      </c>
      <c r="E4039" s="12">
        <v>101.35</v>
      </c>
      <c r="F4039" s="12">
        <v>99.45</v>
      </c>
      <c r="G4039" s="12">
        <v>99.7</v>
      </c>
      <c r="H4039" s="12">
        <v>100.15959351231123</v>
      </c>
      <c r="I4039">
        <v>352483</v>
      </c>
      <c r="J4039">
        <v>2062</v>
      </c>
      <c r="K4039" s="12">
        <v>35304554</v>
      </c>
      <c r="L4039">
        <v>180374</v>
      </c>
      <c r="M4039">
        <v>51.17</v>
      </c>
      <c r="N4039">
        <v>1.9</v>
      </c>
      <c r="O4039">
        <v>-1.5</v>
      </c>
      <c r="P4039">
        <f xml:space="preserve"> IF(Stock_Info[[#This Row],[Close Price]] &gt; Stock_Info[[#This Row],[Open Price]], 1, 0)</f>
        <v>0</v>
      </c>
      <c r="Q4039" t="str">
        <f>IF(AND(Stock_Info[[#This Row],[% Deli. Qty to Traded Qty]]&gt;80,Stock_Info[[#This Row],[No. of Trades]]&lt;3000),"Unusual Day","")</f>
        <v/>
      </c>
      <c r="R4039" t="str">
        <f>IF(AND(Stock_Info[[#This Row],[Spread High-Low]] &lt; 10, Stock_Info[[#This Row],[% Deli. Qty to Traded Qty]] &gt; 90), "Good Day", "")</f>
        <v/>
      </c>
    </row>
    <row r="4040" spans="1:18">
      <c r="A4040" t="s">
        <v>56</v>
      </c>
      <c r="B4040" s="1">
        <v>45854</v>
      </c>
      <c r="C4040" s="1" t="str">
        <f>"WEEK" &amp;" " &amp;  INT((DAY(Stock_Info[[#This Row],[Date]])+WEEKDAY(DATE(YEAR(Stock_Info[[#This Row],[Date]]),MONTH(Stock_Info[[#This Row],[Date]]),1))-1)/7)+1</f>
        <v>WEEK 3</v>
      </c>
      <c r="D4040" s="12">
        <v>98.15</v>
      </c>
      <c r="E4040" s="12">
        <v>102.2</v>
      </c>
      <c r="F4040" s="12">
        <v>98.15</v>
      </c>
      <c r="G4040" s="12">
        <v>100.65</v>
      </c>
      <c r="H4040" s="12">
        <v>100.1938268843067</v>
      </c>
      <c r="I4040">
        <v>755437</v>
      </c>
      <c r="J4040">
        <v>3825</v>
      </c>
      <c r="K4040" s="12">
        <v>75690124</v>
      </c>
      <c r="L4040">
        <v>437685</v>
      </c>
      <c r="M4040">
        <v>57.94</v>
      </c>
      <c r="N4040">
        <v>4.05</v>
      </c>
      <c r="O4040">
        <v>2.5</v>
      </c>
      <c r="P4040">
        <f xml:space="preserve"> IF(Stock_Info[[#This Row],[Close Price]] &gt; Stock_Info[[#This Row],[Open Price]], 1, 0)</f>
        <v>1</v>
      </c>
      <c r="Q4040" t="str">
        <f>IF(AND(Stock_Info[[#This Row],[% Deli. Qty to Traded Qty]]&gt;80,Stock_Info[[#This Row],[No. of Trades]]&lt;3000),"Unusual Day","")</f>
        <v/>
      </c>
      <c r="R4040" t="str">
        <f>IF(AND(Stock_Info[[#This Row],[Spread High-Low]] &lt; 10, Stock_Info[[#This Row],[% Deli. Qty to Traded Qty]] &gt; 90), "Good Day", "")</f>
        <v/>
      </c>
    </row>
    <row r="4041" spans="1:18">
      <c r="A4041" t="s">
        <v>56</v>
      </c>
      <c r="B4041" s="1">
        <v>45853</v>
      </c>
      <c r="C4041" s="1" t="str">
        <f>"WEEK" &amp;" " &amp;  INT((DAY(Stock_Info[[#This Row],[Date]])+WEEKDAY(DATE(YEAR(Stock_Info[[#This Row],[Date]]),MONTH(Stock_Info[[#This Row],[Date]]),1))-1)/7)+1</f>
        <v>WEEK 3</v>
      </c>
      <c r="D4041" s="12">
        <v>98.7</v>
      </c>
      <c r="E4041" s="12">
        <v>100.6</v>
      </c>
      <c r="F4041" s="12">
        <v>98</v>
      </c>
      <c r="G4041" s="12">
        <v>98.15</v>
      </c>
      <c r="H4041" s="12">
        <v>98.970848350737484</v>
      </c>
      <c r="I4041">
        <v>540484</v>
      </c>
      <c r="J4041">
        <v>2308</v>
      </c>
      <c r="K4041" s="12">
        <v>53492160</v>
      </c>
      <c r="L4041">
        <v>307171</v>
      </c>
      <c r="M4041">
        <v>56.83</v>
      </c>
      <c r="N4041">
        <v>2.6</v>
      </c>
      <c r="O4041">
        <v>-0.55000000000000004</v>
      </c>
      <c r="P4041">
        <f xml:space="preserve"> IF(Stock_Info[[#This Row],[Close Price]] &gt; Stock_Info[[#This Row],[Open Price]], 1, 0)</f>
        <v>0</v>
      </c>
      <c r="Q4041" t="str">
        <f>IF(AND(Stock_Info[[#This Row],[% Deli. Qty to Traded Qty]]&gt;80,Stock_Info[[#This Row],[No. of Trades]]&lt;3000),"Unusual Day","")</f>
        <v/>
      </c>
      <c r="R4041" t="str">
        <f>IF(AND(Stock_Info[[#This Row],[Spread High-Low]] &lt; 10, Stock_Info[[#This Row],[% Deli. Qty to Traded Qty]] &gt; 90), "Good Day", "")</f>
        <v/>
      </c>
    </row>
    <row r="4042" spans="1:18">
      <c r="A4042" t="s">
        <v>56</v>
      </c>
      <c r="B4042" s="1">
        <v>45852</v>
      </c>
      <c r="C4042" s="1" t="str">
        <f>"WEEK" &amp;" " &amp;  INT((DAY(Stock_Info[[#This Row],[Date]])+WEEKDAY(DATE(YEAR(Stock_Info[[#This Row],[Date]]),MONTH(Stock_Info[[#This Row],[Date]]),1))-1)/7)+1</f>
        <v>WEEK 3</v>
      </c>
      <c r="D4042" s="12">
        <v>99.3</v>
      </c>
      <c r="E4042" s="12">
        <v>100.7</v>
      </c>
      <c r="F4042" s="12">
        <v>98.6</v>
      </c>
      <c r="G4042" s="12">
        <v>100.25</v>
      </c>
      <c r="H4042" s="12">
        <v>99.95982832490219</v>
      </c>
      <c r="I4042">
        <v>268647</v>
      </c>
      <c r="J4042">
        <v>1383</v>
      </c>
      <c r="K4042" s="12">
        <v>26853908</v>
      </c>
      <c r="L4042">
        <v>126685</v>
      </c>
      <c r="M4042">
        <v>47.16</v>
      </c>
      <c r="N4042">
        <v>2.1</v>
      </c>
      <c r="O4042">
        <v>0.95</v>
      </c>
      <c r="P4042">
        <f xml:space="preserve"> IF(Stock_Info[[#This Row],[Close Price]] &gt; Stock_Info[[#This Row],[Open Price]], 1, 0)</f>
        <v>1</v>
      </c>
      <c r="Q4042" t="str">
        <f>IF(AND(Stock_Info[[#This Row],[% Deli. Qty to Traded Qty]]&gt;80,Stock_Info[[#This Row],[No. of Trades]]&lt;3000),"Unusual Day","")</f>
        <v/>
      </c>
      <c r="R4042" t="str">
        <f>IF(AND(Stock_Info[[#This Row],[Spread High-Low]] &lt; 10, Stock_Info[[#This Row],[% Deli. Qty to Traded Qty]] &gt; 90), "Good Day", "")</f>
        <v/>
      </c>
    </row>
    <row r="4043" spans="1:18">
      <c r="A4043" t="s">
        <v>56</v>
      </c>
      <c r="B4043" s="1">
        <v>45849</v>
      </c>
      <c r="C4043" s="1" t="str">
        <f>"WEEK" &amp;" " &amp;  INT((DAY(Stock_Info[[#This Row],[Date]])+WEEKDAY(DATE(YEAR(Stock_Info[[#This Row],[Date]]),MONTH(Stock_Info[[#This Row],[Date]]),1))-1)/7)+1</f>
        <v>WEEK 2</v>
      </c>
      <c r="D4043" s="12">
        <v>100</v>
      </c>
      <c r="E4043" s="12">
        <v>101</v>
      </c>
      <c r="F4043" s="12">
        <v>98.6</v>
      </c>
      <c r="G4043" s="12">
        <v>98.95</v>
      </c>
      <c r="H4043" s="12">
        <v>99.449763251191669</v>
      </c>
      <c r="I4043">
        <v>252166</v>
      </c>
      <c r="J4043">
        <v>1446</v>
      </c>
      <c r="K4043" s="12">
        <v>25077849</v>
      </c>
      <c r="L4043">
        <v>107606</v>
      </c>
      <c r="M4043">
        <v>42.67</v>
      </c>
      <c r="N4043">
        <v>2.4</v>
      </c>
      <c r="O4043">
        <v>-1.05</v>
      </c>
      <c r="P4043">
        <f xml:space="preserve"> IF(Stock_Info[[#This Row],[Close Price]] &gt; Stock_Info[[#This Row],[Open Price]], 1, 0)</f>
        <v>0</v>
      </c>
      <c r="Q4043" t="str">
        <f>IF(AND(Stock_Info[[#This Row],[% Deli. Qty to Traded Qty]]&gt;80,Stock_Info[[#This Row],[No. of Trades]]&lt;3000),"Unusual Day","")</f>
        <v/>
      </c>
      <c r="R4043" t="str">
        <f>IF(AND(Stock_Info[[#This Row],[Spread High-Low]] &lt; 10, Stock_Info[[#This Row],[% Deli. Qty to Traded Qty]] &gt; 90), "Good Day", "")</f>
        <v/>
      </c>
    </row>
    <row r="4044" spans="1:18">
      <c r="A4044" t="s">
        <v>56</v>
      </c>
      <c r="B4044" s="1">
        <v>45848</v>
      </c>
      <c r="C4044" s="1" t="str">
        <f>"WEEK" &amp;" " &amp;  INT((DAY(Stock_Info[[#This Row],[Date]])+WEEKDAY(DATE(YEAR(Stock_Info[[#This Row],[Date]]),MONTH(Stock_Info[[#This Row],[Date]]),1))-1)/7)+1</f>
        <v>WEEK 2</v>
      </c>
      <c r="D4044" s="12">
        <v>101.75</v>
      </c>
      <c r="E4044" s="12">
        <v>102</v>
      </c>
      <c r="F4044" s="12">
        <v>99.25</v>
      </c>
      <c r="G4044" s="12">
        <v>99.85</v>
      </c>
      <c r="H4044" s="12">
        <v>100.4407896026503</v>
      </c>
      <c r="I4044">
        <v>459117</v>
      </c>
      <c r="J4044">
        <v>3094</v>
      </c>
      <c r="K4044" s="12">
        <v>46114074</v>
      </c>
      <c r="L4044">
        <v>249333</v>
      </c>
      <c r="M4044">
        <v>54.31</v>
      </c>
      <c r="N4044">
        <v>2.75</v>
      </c>
      <c r="O4044">
        <v>-1.9</v>
      </c>
      <c r="P4044">
        <f xml:space="preserve"> IF(Stock_Info[[#This Row],[Close Price]] &gt; Stock_Info[[#This Row],[Open Price]], 1, 0)</f>
        <v>0</v>
      </c>
      <c r="Q4044" t="str">
        <f>IF(AND(Stock_Info[[#This Row],[% Deli. Qty to Traded Qty]]&gt;80,Stock_Info[[#This Row],[No. of Trades]]&lt;3000),"Unusual Day","")</f>
        <v/>
      </c>
      <c r="R4044" t="str">
        <f>IF(AND(Stock_Info[[#This Row],[Spread High-Low]] &lt; 10, Stock_Info[[#This Row],[% Deli. Qty to Traded Qty]] &gt; 90), "Good Day", "")</f>
        <v/>
      </c>
    </row>
    <row r="4045" spans="1:18">
      <c r="A4045" t="s">
        <v>56</v>
      </c>
      <c r="B4045" s="1">
        <v>45847</v>
      </c>
      <c r="C4045" s="1" t="str">
        <f>"WEEK" &amp;" " &amp;  INT((DAY(Stock_Info[[#This Row],[Date]])+WEEKDAY(DATE(YEAR(Stock_Info[[#This Row],[Date]]),MONTH(Stock_Info[[#This Row],[Date]]),1))-1)/7)+1</f>
        <v>WEEK 2</v>
      </c>
      <c r="D4045" s="12">
        <v>99.85</v>
      </c>
      <c r="E4045" s="12">
        <v>100.5</v>
      </c>
      <c r="F4045" s="12">
        <v>98.8</v>
      </c>
      <c r="G4045" s="12">
        <v>99.9</v>
      </c>
      <c r="H4045" s="12">
        <v>99.746262577240074</v>
      </c>
      <c r="I4045">
        <v>346161</v>
      </c>
      <c r="J4045">
        <v>1952</v>
      </c>
      <c r="K4045" s="12">
        <v>34528266</v>
      </c>
      <c r="L4045">
        <v>146231</v>
      </c>
      <c r="M4045">
        <v>42.24</v>
      </c>
      <c r="N4045">
        <v>1.7</v>
      </c>
      <c r="O4045">
        <v>0.05</v>
      </c>
      <c r="P4045">
        <f xml:space="preserve"> IF(Stock_Info[[#This Row],[Close Price]] &gt; Stock_Info[[#This Row],[Open Price]], 1, 0)</f>
        <v>1</v>
      </c>
      <c r="Q4045" t="str">
        <f>IF(AND(Stock_Info[[#This Row],[% Deli. Qty to Traded Qty]]&gt;80,Stock_Info[[#This Row],[No. of Trades]]&lt;3000),"Unusual Day","")</f>
        <v/>
      </c>
      <c r="R4045" t="str">
        <f>IF(AND(Stock_Info[[#This Row],[Spread High-Low]] &lt; 10, Stock_Info[[#This Row],[% Deli. Qty to Traded Qty]] &gt; 90), "Good Day", "")</f>
        <v/>
      </c>
    </row>
    <row r="4046" spans="1:18">
      <c r="A4046" t="s">
        <v>56</v>
      </c>
      <c r="B4046" s="1">
        <v>45846</v>
      </c>
      <c r="C4046" s="1" t="str">
        <f>"WEEK" &amp;" " &amp;  INT((DAY(Stock_Info[[#This Row],[Date]])+WEEKDAY(DATE(YEAR(Stock_Info[[#This Row],[Date]]),MONTH(Stock_Info[[#This Row],[Date]]),1))-1)/7)+1</f>
        <v>WEEK 2</v>
      </c>
      <c r="D4046" s="12">
        <v>101.45</v>
      </c>
      <c r="E4046" s="12">
        <v>102.45</v>
      </c>
      <c r="F4046" s="12">
        <v>99</v>
      </c>
      <c r="G4046" s="12">
        <v>99.85</v>
      </c>
      <c r="H4046" s="12">
        <v>100.47011439891661</v>
      </c>
      <c r="I4046">
        <v>526491</v>
      </c>
      <c r="J4046">
        <v>3121</v>
      </c>
      <c r="K4046" s="12">
        <v>52896611</v>
      </c>
      <c r="L4046">
        <v>209272</v>
      </c>
      <c r="M4046">
        <v>39.75</v>
      </c>
      <c r="N4046">
        <v>3.45</v>
      </c>
      <c r="O4046">
        <v>-1.6</v>
      </c>
      <c r="P4046">
        <f xml:space="preserve"> IF(Stock_Info[[#This Row],[Close Price]] &gt; Stock_Info[[#This Row],[Open Price]], 1, 0)</f>
        <v>0</v>
      </c>
      <c r="Q4046" t="str">
        <f>IF(AND(Stock_Info[[#This Row],[% Deli. Qty to Traded Qty]]&gt;80,Stock_Info[[#This Row],[No. of Trades]]&lt;3000),"Unusual Day","")</f>
        <v/>
      </c>
      <c r="R4046" t="str">
        <f>IF(AND(Stock_Info[[#This Row],[Spread High-Low]] &lt; 10, Stock_Info[[#This Row],[% Deli. Qty to Traded Qty]] &gt; 90), "Good Day", "")</f>
        <v/>
      </c>
    </row>
    <row r="4047" spans="1:18">
      <c r="A4047" t="s">
        <v>56</v>
      </c>
      <c r="B4047" s="1">
        <v>45845</v>
      </c>
      <c r="C4047" s="1" t="str">
        <f>"WEEK" &amp;" " &amp;  INT((DAY(Stock_Info[[#This Row],[Date]])+WEEKDAY(DATE(YEAR(Stock_Info[[#This Row],[Date]]),MONTH(Stock_Info[[#This Row],[Date]]),1))-1)/7)+1</f>
        <v>WEEK 2</v>
      </c>
      <c r="D4047" s="12">
        <v>101.1</v>
      </c>
      <c r="E4047" s="12">
        <v>102.7</v>
      </c>
      <c r="F4047" s="12">
        <v>99.9</v>
      </c>
      <c r="G4047" s="12">
        <v>101.55</v>
      </c>
      <c r="H4047" s="12">
        <v>101.29927781090572</v>
      </c>
      <c r="I4047">
        <v>633906</v>
      </c>
      <c r="J4047">
        <v>3713</v>
      </c>
      <c r="K4047" s="12">
        <v>64214220</v>
      </c>
      <c r="L4047">
        <v>248477</v>
      </c>
      <c r="M4047">
        <v>39.200000000000003</v>
      </c>
      <c r="N4047">
        <v>2.8</v>
      </c>
      <c r="O4047">
        <v>0.45</v>
      </c>
      <c r="P4047">
        <f xml:space="preserve"> IF(Stock_Info[[#This Row],[Close Price]] &gt; Stock_Info[[#This Row],[Open Price]], 1, 0)</f>
        <v>1</v>
      </c>
      <c r="Q4047" t="str">
        <f>IF(AND(Stock_Info[[#This Row],[% Deli. Qty to Traded Qty]]&gt;80,Stock_Info[[#This Row],[No. of Trades]]&lt;3000),"Unusual Day","")</f>
        <v/>
      </c>
      <c r="R4047" t="str">
        <f>IF(AND(Stock_Info[[#This Row],[Spread High-Low]] &lt; 10, Stock_Info[[#This Row],[% Deli. Qty to Traded Qty]] &gt; 90), "Good Day", "")</f>
        <v/>
      </c>
    </row>
    <row r="4048" spans="1:18">
      <c r="A4048" t="s">
        <v>56</v>
      </c>
      <c r="B4048" s="1">
        <v>45842</v>
      </c>
      <c r="C4048" s="1" t="str">
        <f>"WEEK" &amp;" " &amp;  INT((DAY(Stock_Info[[#This Row],[Date]])+WEEKDAY(DATE(YEAR(Stock_Info[[#This Row],[Date]]),MONTH(Stock_Info[[#This Row],[Date]]),1))-1)/7)+1</f>
        <v>WEEK 1</v>
      </c>
      <c r="D4048" s="12">
        <v>102</v>
      </c>
      <c r="E4048" s="12">
        <v>102.4</v>
      </c>
      <c r="F4048" s="12">
        <v>100.7</v>
      </c>
      <c r="G4048" s="12">
        <v>101.15</v>
      </c>
      <c r="H4048" s="12">
        <v>101.3923403229235</v>
      </c>
      <c r="I4048">
        <v>315183</v>
      </c>
      <c r="J4048">
        <v>2045</v>
      </c>
      <c r="K4048" s="12">
        <v>31957142</v>
      </c>
      <c r="L4048">
        <v>163298</v>
      </c>
      <c r="M4048">
        <v>51.81</v>
      </c>
      <c r="N4048">
        <v>1.7</v>
      </c>
      <c r="O4048">
        <v>-0.85</v>
      </c>
      <c r="P4048">
        <f xml:space="preserve"> IF(Stock_Info[[#This Row],[Close Price]] &gt; Stock_Info[[#This Row],[Open Price]], 1, 0)</f>
        <v>0</v>
      </c>
      <c r="Q4048" t="str">
        <f>IF(AND(Stock_Info[[#This Row],[% Deli. Qty to Traded Qty]]&gt;80,Stock_Info[[#This Row],[No. of Trades]]&lt;3000),"Unusual Day","")</f>
        <v/>
      </c>
      <c r="R4048" t="str">
        <f>IF(AND(Stock_Info[[#This Row],[Spread High-Low]] &lt; 10, Stock_Info[[#This Row],[% Deli. Qty to Traded Qty]] &gt; 90), "Good Day", "")</f>
        <v/>
      </c>
    </row>
    <row r="4049" spans="1:18">
      <c r="A4049" t="s">
        <v>56</v>
      </c>
      <c r="B4049" s="1">
        <v>45841</v>
      </c>
      <c r="C4049" s="1" t="str">
        <f>"WEEK" &amp;" " &amp;  INT((DAY(Stock_Info[[#This Row],[Date]])+WEEKDAY(DATE(YEAR(Stock_Info[[#This Row],[Date]]),MONTH(Stock_Info[[#This Row],[Date]]),1))-1)/7)+1</f>
        <v>WEEK 1</v>
      </c>
      <c r="D4049" s="12">
        <v>103.3</v>
      </c>
      <c r="E4049" s="12">
        <v>103.75</v>
      </c>
      <c r="F4049" s="12">
        <v>101.05</v>
      </c>
      <c r="G4049" s="12">
        <v>101.5</v>
      </c>
      <c r="H4049" s="12">
        <v>102.28984229281427</v>
      </c>
      <c r="I4049">
        <v>275574</v>
      </c>
      <c r="J4049">
        <v>1610</v>
      </c>
      <c r="K4049" s="12">
        <v>28188421</v>
      </c>
      <c r="L4049">
        <v>94257</v>
      </c>
      <c r="M4049">
        <v>34.200000000000003</v>
      </c>
      <c r="N4049">
        <v>2.7</v>
      </c>
      <c r="O4049">
        <v>-1.8</v>
      </c>
      <c r="P4049">
        <f xml:space="preserve"> IF(Stock_Info[[#This Row],[Close Price]] &gt; Stock_Info[[#This Row],[Open Price]], 1, 0)</f>
        <v>0</v>
      </c>
      <c r="Q4049" t="str">
        <f>IF(AND(Stock_Info[[#This Row],[% Deli. Qty to Traded Qty]]&gt;80,Stock_Info[[#This Row],[No. of Trades]]&lt;3000),"Unusual Day","")</f>
        <v/>
      </c>
      <c r="R4049" t="str">
        <f>IF(AND(Stock_Info[[#This Row],[Spread High-Low]] &lt; 10, Stock_Info[[#This Row],[% Deli. Qty to Traded Qty]] &gt; 90), "Good Day", "")</f>
        <v/>
      </c>
    </row>
    <row r="4050" spans="1:18">
      <c r="A4050" t="s">
        <v>56</v>
      </c>
      <c r="B4050" s="1">
        <v>45840</v>
      </c>
      <c r="C4050" s="1" t="str">
        <f>"WEEK" &amp;" " &amp;  INT((DAY(Stock_Info[[#This Row],[Date]])+WEEKDAY(DATE(YEAR(Stock_Info[[#This Row],[Date]]),MONTH(Stock_Info[[#This Row],[Date]]),1))-1)/7)+1</f>
        <v>WEEK 1</v>
      </c>
      <c r="D4050" s="12">
        <v>104.9</v>
      </c>
      <c r="E4050" s="12">
        <v>105.5</v>
      </c>
      <c r="F4050" s="12">
        <v>102.4</v>
      </c>
      <c r="G4050" s="12">
        <v>102.9</v>
      </c>
      <c r="H4050" s="12">
        <v>103.75258544408804</v>
      </c>
      <c r="I4050">
        <v>723280</v>
      </c>
      <c r="J4050">
        <v>3568</v>
      </c>
      <c r="K4050" s="12">
        <v>75042170</v>
      </c>
      <c r="L4050">
        <v>356560</v>
      </c>
      <c r="M4050">
        <v>49.3</v>
      </c>
      <c r="N4050">
        <v>3.1</v>
      </c>
      <c r="O4050">
        <v>-2</v>
      </c>
      <c r="P4050">
        <f xml:space="preserve"> IF(Stock_Info[[#This Row],[Close Price]] &gt; Stock_Info[[#This Row],[Open Price]], 1, 0)</f>
        <v>0</v>
      </c>
      <c r="Q4050" t="str">
        <f>IF(AND(Stock_Info[[#This Row],[% Deli. Qty to Traded Qty]]&gt;80,Stock_Info[[#This Row],[No. of Trades]]&lt;3000),"Unusual Day","")</f>
        <v/>
      </c>
      <c r="R4050" t="str">
        <f>IF(AND(Stock_Info[[#This Row],[Spread High-Low]] &lt; 10, Stock_Info[[#This Row],[% Deli. Qty to Traded Qty]] &gt; 90), "Good Day", "")</f>
        <v/>
      </c>
    </row>
    <row r="4051" spans="1:18">
      <c r="A4051" t="s">
        <v>56</v>
      </c>
      <c r="B4051" s="1">
        <v>45839</v>
      </c>
      <c r="C4051" s="1" t="str">
        <f>"WEEK" &amp;" " &amp;  INT((DAY(Stock_Info[[#This Row],[Date]])+WEEKDAY(DATE(YEAR(Stock_Info[[#This Row],[Date]]),MONTH(Stock_Info[[#This Row],[Date]]),1))-1)/7)+1</f>
        <v>WEEK 1</v>
      </c>
      <c r="D4051" s="12">
        <v>103.3</v>
      </c>
      <c r="E4051" s="12">
        <v>105.6</v>
      </c>
      <c r="F4051" s="12">
        <v>102.6</v>
      </c>
      <c r="G4051" s="12">
        <v>104.9</v>
      </c>
      <c r="H4051" s="12">
        <v>104.17894612159439</v>
      </c>
      <c r="I4051">
        <v>574089</v>
      </c>
      <c r="J4051">
        <v>2330</v>
      </c>
      <c r="K4051" s="12">
        <v>59807987</v>
      </c>
      <c r="L4051">
        <v>221130</v>
      </c>
      <c r="M4051">
        <v>38.520000000000003</v>
      </c>
      <c r="N4051">
        <v>3</v>
      </c>
      <c r="O4051">
        <v>1.6</v>
      </c>
      <c r="P4051">
        <f xml:space="preserve"> IF(Stock_Info[[#This Row],[Close Price]] &gt; Stock_Info[[#This Row],[Open Price]], 1, 0)</f>
        <v>1</v>
      </c>
      <c r="Q4051" t="str">
        <f>IF(AND(Stock_Info[[#This Row],[% Deli. Qty to Traded Qty]]&gt;80,Stock_Info[[#This Row],[No. of Trades]]&lt;3000),"Unusual Day","")</f>
        <v/>
      </c>
      <c r="R4051" t="str">
        <f>IF(AND(Stock_Info[[#This Row],[Spread High-Low]] &lt; 10, Stock_Info[[#This Row],[% Deli. Qty to Traded Qty]] &gt; 90), "Good Day", "")</f>
        <v/>
      </c>
    </row>
    <row r="4052" spans="1:18">
      <c r="A4052" t="s">
        <v>56</v>
      </c>
      <c r="B4052" s="1">
        <v>45838</v>
      </c>
      <c r="C4052" s="1" t="str">
        <f>"WEEK" &amp;" " &amp;  INT((DAY(Stock_Info[[#This Row],[Date]])+WEEKDAY(DATE(YEAR(Stock_Info[[#This Row],[Date]]),MONTH(Stock_Info[[#This Row],[Date]]),1))-1)/7)+1</f>
        <v>WEEK 5</v>
      </c>
      <c r="D4052" s="12">
        <v>102.18</v>
      </c>
      <c r="E4052" s="12">
        <v>106.34</v>
      </c>
      <c r="F4052" s="12">
        <v>101.45</v>
      </c>
      <c r="G4052" s="12">
        <v>103.43</v>
      </c>
      <c r="H4052" s="12">
        <v>104.1138649831407</v>
      </c>
      <c r="I4052">
        <v>2343811</v>
      </c>
      <c r="J4052">
        <v>9166</v>
      </c>
      <c r="K4052" s="12">
        <v>244023222</v>
      </c>
      <c r="L4052">
        <v>884975</v>
      </c>
      <c r="M4052">
        <v>37.76</v>
      </c>
      <c r="N4052">
        <v>4.8899999999999997</v>
      </c>
      <c r="O4052">
        <v>1.25</v>
      </c>
      <c r="P4052">
        <f xml:space="preserve"> IF(Stock_Info[[#This Row],[Close Price]] &gt; Stock_Info[[#This Row],[Open Price]], 1, 0)</f>
        <v>1</v>
      </c>
      <c r="Q4052" t="str">
        <f>IF(AND(Stock_Info[[#This Row],[% Deli. Qty to Traded Qty]]&gt;80,Stock_Info[[#This Row],[No. of Trades]]&lt;3000),"Unusual Day","")</f>
        <v/>
      </c>
      <c r="R4052" t="str">
        <f>IF(AND(Stock_Info[[#This Row],[Spread High-Low]] &lt; 10, Stock_Info[[#This Row],[% Deli. Qty to Traded Qty]] &gt; 90), "Good Day", "")</f>
        <v/>
      </c>
    </row>
    <row r="4053" spans="1:18">
      <c r="A4053" t="s">
        <v>56</v>
      </c>
      <c r="B4053" s="1">
        <v>45835</v>
      </c>
      <c r="C4053" s="1" t="str">
        <f>"WEEK" &amp;" " &amp;  INT((DAY(Stock_Info[[#This Row],[Date]])+WEEKDAY(DATE(YEAR(Stock_Info[[#This Row],[Date]]),MONTH(Stock_Info[[#This Row],[Date]]),1))-1)/7)+1</f>
        <v>WEEK 4</v>
      </c>
      <c r="D4053" s="12">
        <v>95.94</v>
      </c>
      <c r="E4053" s="12">
        <v>101.8</v>
      </c>
      <c r="F4053" s="12">
        <v>95.94</v>
      </c>
      <c r="G4053" s="12">
        <v>101.24</v>
      </c>
      <c r="H4053" s="12">
        <v>100.30539613978917</v>
      </c>
      <c r="I4053">
        <v>3575556</v>
      </c>
      <c r="J4053">
        <v>11391</v>
      </c>
      <c r="K4053" s="12">
        <v>358647561</v>
      </c>
      <c r="L4053">
        <v>1028070</v>
      </c>
      <c r="M4053">
        <v>28.75</v>
      </c>
      <c r="N4053">
        <v>5.86</v>
      </c>
      <c r="O4053">
        <v>5.3</v>
      </c>
      <c r="P4053">
        <f xml:space="preserve"> IF(Stock_Info[[#This Row],[Close Price]] &gt; Stock_Info[[#This Row],[Open Price]], 1, 0)</f>
        <v>1</v>
      </c>
      <c r="Q4053" t="str">
        <f>IF(AND(Stock_Info[[#This Row],[% Deli. Qty to Traded Qty]]&gt;80,Stock_Info[[#This Row],[No. of Trades]]&lt;3000),"Unusual Day","")</f>
        <v/>
      </c>
      <c r="R4053" t="str">
        <f>IF(AND(Stock_Info[[#This Row],[Spread High-Low]] &lt; 10, Stock_Info[[#This Row],[% Deli. Qty to Traded Qty]] &gt; 90), "Good Day", "")</f>
        <v/>
      </c>
    </row>
    <row r="4054" spans="1:18">
      <c r="A4054" t="s">
        <v>56</v>
      </c>
      <c r="B4054" s="1">
        <v>45834</v>
      </c>
      <c r="C4054" s="1" t="str">
        <f>"WEEK" &amp;" " &amp;  INT((DAY(Stock_Info[[#This Row],[Date]])+WEEKDAY(DATE(YEAR(Stock_Info[[#This Row],[Date]]),MONTH(Stock_Info[[#This Row],[Date]]),1))-1)/7)+1</f>
        <v>WEEK 4</v>
      </c>
      <c r="D4054" s="12">
        <v>95.33</v>
      </c>
      <c r="E4054" s="12">
        <v>95.95</v>
      </c>
      <c r="F4054" s="12">
        <v>94.14</v>
      </c>
      <c r="G4054" s="12">
        <v>95.44</v>
      </c>
      <c r="H4054" s="12">
        <v>94.977027816096438</v>
      </c>
      <c r="I4054">
        <v>666197</v>
      </c>
      <c r="J4054">
        <v>3107</v>
      </c>
      <c r="K4054" s="12">
        <v>63273411</v>
      </c>
      <c r="L4054">
        <v>218058</v>
      </c>
      <c r="M4054">
        <v>32.729999999999997</v>
      </c>
      <c r="N4054">
        <v>1.81</v>
      </c>
      <c r="O4054">
        <v>0.11</v>
      </c>
      <c r="P4054">
        <f xml:space="preserve"> IF(Stock_Info[[#This Row],[Close Price]] &gt; Stock_Info[[#This Row],[Open Price]], 1, 0)</f>
        <v>1</v>
      </c>
      <c r="Q4054" t="str">
        <f>IF(AND(Stock_Info[[#This Row],[% Deli. Qty to Traded Qty]]&gt;80,Stock_Info[[#This Row],[No. of Trades]]&lt;3000),"Unusual Day","")</f>
        <v/>
      </c>
      <c r="R4054" t="str">
        <f>IF(AND(Stock_Info[[#This Row],[Spread High-Low]] &lt; 10, Stock_Info[[#This Row],[% Deli. Qty to Traded Qty]] &gt; 90), "Good Day", "")</f>
        <v/>
      </c>
    </row>
    <row r="4055" spans="1:18">
      <c r="A4055" t="s">
        <v>56</v>
      </c>
      <c r="B4055" s="1">
        <v>45833</v>
      </c>
      <c r="C4055" s="1" t="str">
        <f>"WEEK" &amp;" " &amp;  INT((DAY(Stock_Info[[#This Row],[Date]])+WEEKDAY(DATE(YEAR(Stock_Info[[#This Row],[Date]]),MONTH(Stock_Info[[#This Row],[Date]]),1))-1)/7)+1</f>
        <v>WEEK 4</v>
      </c>
      <c r="D4055" s="12">
        <v>92.12</v>
      </c>
      <c r="E4055" s="12">
        <v>95.9</v>
      </c>
      <c r="F4055" s="12">
        <v>92</v>
      </c>
      <c r="G4055" s="12">
        <v>94.62</v>
      </c>
      <c r="H4055" s="12">
        <v>94.162121825322657</v>
      </c>
      <c r="I4055">
        <v>743737</v>
      </c>
      <c r="J4055">
        <v>3282</v>
      </c>
      <c r="K4055" s="12">
        <v>70031854</v>
      </c>
      <c r="L4055">
        <v>285618</v>
      </c>
      <c r="M4055">
        <v>38.4</v>
      </c>
      <c r="N4055">
        <v>3.9</v>
      </c>
      <c r="O4055">
        <v>2.5</v>
      </c>
      <c r="P4055">
        <f xml:space="preserve"> IF(Stock_Info[[#This Row],[Close Price]] &gt; Stock_Info[[#This Row],[Open Price]], 1, 0)</f>
        <v>1</v>
      </c>
      <c r="Q4055" t="str">
        <f>IF(AND(Stock_Info[[#This Row],[% Deli. Qty to Traded Qty]]&gt;80,Stock_Info[[#This Row],[No. of Trades]]&lt;3000),"Unusual Day","")</f>
        <v/>
      </c>
      <c r="R4055" t="str">
        <f>IF(AND(Stock_Info[[#This Row],[Spread High-Low]] &lt; 10, Stock_Info[[#This Row],[% Deli. Qty to Traded Qty]] &gt; 90), "Good Day", "")</f>
        <v/>
      </c>
    </row>
    <row r="4056" spans="1:18">
      <c r="A4056" t="s">
        <v>56</v>
      </c>
      <c r="B4056" s="1">
        <v>45832</v>
      </c>
      <c r="C4056" s="1" t="str">
        <f>"WEEK" &amp;" " &amp;  INT((DAY(Stock_Info[[#This Row],[Date]])+WEEKDAY(DATE(YEAR(Stock_Info[[#This Row],[Date]]),MONTH(Stock_Info[[#This Row],[Date]]),1))-1)/7)+1</f>
        <v>WEEK 4</v>
      </c>
      <c r="D4056" s="12">
        <v>92</v>
      </c>
      <c r="E4056" s="12">
        <v>93.93</v>
      </c>
      <c r="F4056" s="12">
        <v>91.43</v>
      </c>
      <c r="G4056" s="12">
        <v>91.78</v>
      </c>
      <c r="H4056" s="12">
        <v>92.781827020683338</v>
      </c>
      <c r="I4056">
        <v>466946</v>
      </c>
      <c r="J4056">
        <v>2231</v>
      </c>
      <c r="K4056" s="12">
        <v>43324103</v>
      </c>
      <c r="L4056">
        <v>215597</v>
      </c>
      <c r="M4056">
        <v>46.17</v>
      </c>
      <c r="N4056">
        <v>2.5</v>
      </c>
      <c r="O4056">
        <v>-0.22</v>
      </c>
      <c r="P4056">
        <f xml:space="preserve"> IF(Stock_Info[[#This Row],[Close Price]] &gt; Stock_Info[[#This Row],[Open Price]], 1, 0)</f>
        <v>0</v>
      </c>
      <c r="Q4056" t="str">
        <f>IF(AND(Stock_Info[[#This Row],[% Deli. Qty to Traded Qty]]&gt;80,Stock_Info[[#This Row],[No. of Trades]]&lt;3000),"Unusual Day","")</f>
        <v/>
      </c>
      <c r="R4056" t="str">
        <f>IF(AND(Stock_Info[[#This Row],[Spread High-Low]] &lt; 10, Stock_Info[[#This Row],[% Deli. Qty to Traded Qty]] &gt; 90), "Good Day", "")</f>
        <v/>
      </c>
    </row>
    <row r="4057" spans="1:18">
      <c r="A4057" t="s">
        <v>56</v>
      </c>
      <c r="B4057" s="1">
        <v>45831</v>
      </c>
      <c r="C4057" s="1" t="str">
        <f>"WEEK" &amp;" " &amp;  INT((DAY(Stock_Info[[#This Row],[Date]])+WEEKDAY(DATE(YEAR(Stock_Info[[#This Row],[Date]]),MONTH(Stock_Info[[#This Row],[Date]]),1))-1)/7)+1</f>
        <v>WEEK 4</v>
      </c>
      <c r="D4057" s="12">
        <v>89.9</v>
      </c>
      <c r="E4057" s="12">
        <v>91.61</v>
      </c>
      <c r="F4057" s="12">
        <v>88.8</v>
      </c>
      <c r="G4057" s="12">
        <v>91.07</v>
      </c>
      <c r="H4057" s="12">
        <v>91.036053365193155</v>
      </c>
      <c r="I4057">
        <v>502200</v>
      </c>
      <c r="J4057">
        <v>1926</v>
      </c>
      <c r="K4057" s="12">
        <v>45718306</v>
      </c>
      <c r="L4057">
        <v>330331</v>
      </c>
      <c r="M4057">
        <v>65.78</v>
      </c>
      <c r="N4057">
        <v>2.81</v>
      </c>
      <c r="O4057">
        <v>1.17</v>
      </c>
      <c r="P4057">
        <f xml:space="preserve"> IF(Stock_Info[[#This Row],[Close Price]] &gt; Stock_Info[[#This Row],[Open Price]], 1, 0)</f>
        <v>1</v>
      </c>
      <c r="Q4057" t="str">
        <f>IF(AND(Stock_Info[[#This Row],[% Deli. Qty to Traded Qty]]&gt;80,Stock_Info[[#This Row],[No. of Trades]]&lt;3000),"Unusual Day","")</f>
        <v/>
      </c>
      <c r="R4057" t="str">
        <f>IF(AND(Stock_Info[[#This Row],[Spread High-Low]] &lt; 10, Stock_Info[[#This Row],[% Deli. Qty to Traded Qty]] &gt; 90), "Good Day", "")</f>
        <v/>
      </c>
    </row>
    <row r="4058" spans="1:18">
      <c r="A4058" t="s">
        <v>56</v>
      </c>
      <c r="B4058" s="1">
        <v>45828</v>
      </c>
      <c r="C4058" s="1" t="str">
        <f>"WEEK" &amp;" " &amp;  INT((DAY(Stock_Info[[#This Row],[Date]])+WEEKDAY(DATE(YEAR(Stock_Info[[#This Row],[Date]]),MONTH(Stock_Info[[#This Row],[Date]]),1))-1)/7)+1</f>
        <v>WEEK 3</v>
      </c>
      <c r="D4058" s="12">
        <v>89.11</v>
      </c>
      <c r="E4058" s="12">
        <v>91.87</v>
      </c>
      <c r="F4058" s="12">
        <v>89.11</v>
      </c>
      <c r="G4058" s="12">
        <v>91.02</v>
      </c>
      <c r="H4058" s="12">
        <v>90.851874346256366</v>
      </c>
      <c r="I4058">
        <v>385281</v>
      </c>
      <c r="J4058">
        <v>2510</v>
      </c>
      <c r="K4058" s="12">
        <v>35003501</v>
      </c>
      <c r="L4058">
        <v>180790</v>
      </c>
      <c r="M4058">
        <v>46.92</v>
      </c>
      <c r="N4058">
        <v>2.76</v>
      </c>
      <c r="O4058">
        <v>1.91</v>
      </c>
      <c r="P4058">
        <f xml:space="preserve"> IF(Stock_Info[[#This Row],[Close Price]] &gt; Stock_Info[[#This Row],[Open Price]], 1, 0)</f>
        <v>1</v>
      </c>
      <c r="Q4058" t="str">
        <f>IF(AND(Stock_Info[[#This Row],[% Deli. Qty to Traded Qty]]&gt;80,Stock_Info[[#This Row],[No. of Trades]]&lt;3000),"Unusual Day","")</f>
        <v/>
      </c>
      <c r="R4058" t="str">
        <f>IF(AND(Stock_Info[[#This Row],[Spread High-Low]] &lt; 10, Stock_Info[[#This Row],[% Deli. Qty to Traded Qty]] &gt; 90), "Good Day", "")</f>
        <v/>
      </c>
    </row>
    <row r="4059" spans="1:18">
      <c r="A4059" t="s">
        <v>56</v>
      </c>
      <c r="B4059" s="1">
        <v>45827</v>
      </c>
      <c r="C4059" s="1" t="str">
        <f>"WEEK" &amp;" " &amp;  INT((DAY(Stock_Info[[#This Row],[Date]])+WEEKDAY(DATE(YEAR(Stock_Info[[#This Row],[Date]]),MONTH(Stock_Info[[#This Row],[Date]]),1))-1)/7)+1</f>
        <v>WEEK 3</v>
      </c>
      <c r="D4059" s="12">
        <v>92.11</v>
      </c>
      <c r="E4059" s="12">
        <v>92.42</v>
      </c>
      <c r="F4059" s="12">
        <v>89.02</v>
      </c>
      <c r="G4059" s="12">
        <v>89.29</v>
      </c>
      <c r="H4059" s="12">
        <v>90.626116312599407</v>
      </c>
      <c r="I4059">
        <v>282291</v>
      </c>
      <c r="J4059">
        <v>1953</v>
      </c>
      <c r="K4059" s="12">
        <v>25582937</v>
      </c>
      <c r="L4059">
        <v>104786</v>
      </c>
      <c r="M4059">
        <v>37.119999999999997</v>
      </c>
      <c r="N4059">
        <v>3.4</v>
      </c>
      <c r="O4059">
        <v>-2.82</v>
      </c>
      <c r="P4059">
        <f xml:space="preserve"> IF(Stock_Info[[#This Row],[Close Price]] &gt; Stock_Info[[#This Row],[Open Price]], 1, 0)</f>
        <v>0</v>
      </c>
      <c r="Q4059" t="str">
        <f>IF(AND(Stock_Info[[#This Row],[% Deli. Qty to Traded Qty]]&gt;80,Stock_Info[[#This Row],[No. of Trades]]&lt;3000),"Unusual Day","")</f>
        <v/>
      </c>
      <c r="R4059" t="str">
        <f>IF(AND(Stock_Info[[#This Row],[Spread High-Low]] &lt; 10, Stock_Info[[#This Row],[% Deli. Qty to Traded Qty]] &gt; 90), "Good Day", "")</f>
        <v/>
      </c>
    </row>
    <row r="4060" spans="1:18">
      <c r="A4060" t="s">
        <v>56</v>
      </c>
      <c r="B4060" s="1">
        <v>45826</v>
      </c>
      <c r="C4060" s="1" t="str">
        <f>"WEEK" &amp;" " &amp;  INT((DAY(Stock_Info[[#This Row],[Date]])+WEEKDAY(DATE(YEAR(Stock_Info[[#This Row],[Date]]),MONTH(Stock_Info[[#This Row],[Date]]),1))-1)/7)+1</f>
        <v>WEEK 3</v>
      </c>
      <c r="D4060" s="12">
        <v>92.82</v>
      </c>
      <c r="E4060" s="12">
        <v>93.25</v>
      </c>
      <c r="F4060" s="12">
        <v>91.56</v>
      </c>
      <c r="G4060" s="12">
        <v>91.96</v>
      </c>
      <c r="H4060" s="12">
        <v>92.386321091862087</v>
      </c>
      <c r="I4060">
        <v>528858</v>
      </c>
      <c r="J4060">
        <v>2786</v>
      </c>
      <c r="K4060" s="12">
        <v>48859245</v>
      </c>
      <c r="L4060">
        <v>235492</v>
      </c>
      <c r="M4060">
        <v>44.53</v>
      </c>
      <c r="N4060">
        <v>1.69</v>
      </c>
      <c r="O4060">
        <v>-0.86</v>
      </c>
      <c r="P4060">
        <f xml:space="preserve"> IF(Stock_Info[[#This Row],[Close Price]] &gt; Stock_Info[[#This Row],[Open Price]], 1, 0)</f>
        <v>0</v>
      </c>
      <c r="Q4060" t="str">
        <f>IF(AND(Stock_Info[[#This Row],[% Deli. Qty to Traded Qty]]&gt;80,Stock_Info[[#This Row],[No. of Trades]]&lt;3000),"Unusual Day","")</f>
        <v/>
      </c>
      <c r="R4060" t="str">
        <f>IF(AND(Stock_Info[[#This Row],[Spread High-Low]] &lt; 10, Stock_Info[[#This Row],[% Deli. Qty to Traded Qty]] &gt; 90), "Good Day", "")</f>
        <v/>
      </c>
    </row>
    <row r="4061" spans="1:18">
      <c r="A4061" t="s">
        <v>56</v>
      </c>
      <c r="B4061" s="1">
        <v>45825</v>
      </c>
      <c r="C4061" s="1" t="str">
        <f>"WEEK" &amp;" " &amp;  INT((DAY(Stock_Info[[#This Row],[Date]])+WEEKDAY(DATE(YEAR(Stock_Info[[#This Row],[Date]]),MONTH(Stock_Info[[#This Row],[Date]]),1))-1)/7)+1</f>
        <v>WEEK 3</v>
      </c>
      <c r="D4061" s="12">
        <v>94.51</v>
      </c>
      <c r="E4061" s="12">
        <v>96.25</v>
      </c>
      <c r="F4061" s="12">
        <v>92.11</v>
      </c>
      <c r="G4061" s="12">
        <v>92.51</v>
      </c>
      <c r="H4061" s="12">
        <v>94.001568659706592</v>
      </c>
      <c r="I4061">
        <v>510627</v>
      </c>
      <c r="J4061">
        <v>3270</v>
      </c>
      <c r="K4061" s="12">
        <v>47999739</v>
      </c>
      <c r="L4061">
        <v>214391</v>
      </c>
      <c r="M4061">
        <v>41.99</v>
      </c>
      <c r="N4061">
        <v>4.1399999999999997</v>
      </c>
      <c r="O4061">
        <v>-2</v>
      </c>
      <c r="P4061">
        <f xml:space="preserve"> IF(Stock_Info[[#This Row],[Close Price]] &gt; Stock_Info[[#This Row],[Open Price]], 1, 0)</f>
        <v>0</v>
      </c>
      <c r="Q4061" t="str">
        <f>IF(AND(Stock_Info[[#This Row],[% Deli. Qty to Traded Qty]]&gt;80,Stock_Info[[#This Row],[No. of Trades]]&lt;3000),"Unusual Day","")</f>
        <v/>
      </c>
      <c r="R4061" t="str">
        <f>IF(AND(Stock_Info[[#This Row],[Spread High-Low]] &lt; 10, Stock_Info[[#This Row],[% Deli. Qty to Traded Qty]] &gt; 90), "Good Day", "")</f>
        <v/>
      </c>
    </row>
    <row r="4062" spans="1:18">
      <c r="A4062" t="s">
        <v>56</v>
      </c>
      <c r="B4062" s="1">
        <v>45824</v>
      </c>
      <c r="C4062" s="1" t="str">
        <f>"WEEK" &amp;" " &amp;  INT((DAY(Stock_Info[[#This Row],[Date]])+WEEKDAY(DATE(YEAR(Stock_Info[[#This Row],[Date]]),MONTH(Stock_Info[[#This Row],[Date]]),1))-1)/7)+1</f>
        <v>WEEK 3</v>
      </c>
      <c r="D4062" s="12">
        <v>94.76</v>
      </c>
      <c r="E4062" s="12">
        <v>95.65</v>
      </c>
      <c r="F4062" s="12">
        <v>92.75</v>
      </c>
      <c r="G4062" s="12">
        <v>94.44</v>
      </c>
      <c r="H4062" s="12">
        <v>93.99009224833938</v>
      </c>
      <c r="I4062">
        <v>642830</v>
      </c>
      <c r="J4062">
        <v>3573</v>
      </c>
      <c r="K4062" s="12">
        <v>60419651</v>
      </c>
      <c r="L4062">
        <v>322118</v>
      </c>
      <c r="M4062">
        <v>50.11</v>
      </c>
      <c r="N4062">
        <v>2.9</v>
      </c>
      <c r="O4062">
        <v>-0.32</v>
      </c>
      <c r="P4062">
        <f xml:space="preserve"> IF(Stock_Info[[#This Row],[Close Price]] &gt; Stock_Info[[#This Row],[Open Price]], 1, 0)</f>
        <v>0</v>
      </c>
      <c r="Q4062" t="str">
        <f>IF(AND(Stock_Info[[#This Row],[% Deli. Qty to Traded Qty]]&gt;80,Stock_Info[[#This Row],[No. of Trades]]&lt;3000),"Unusual Day","")</f>
        <v/>
      </c>
      <c r="R4062" t="str">
        <f>IF(AND(Stock_Info[[#This Row],[Spread High-Low]] &lt; 10, Stock_Info[[#This Row],[% Deli. Qty to Traded Qty]] &gt; 90), "Good Day", "")</f>
        <v/>
      </c>
    </row>
    <row r="4063" spans="1:18">
      <c r="A4063" t="s">
        <v>56</v>
      </c>
      <c r="B4063" s="1">
        <v>45821</v>
      </c>
      <c r="C4063" s="1" t="str">
        <f>"WEEK" &amp;" " &amp;  INT((DAY(Stock_Info[[#This Row],[Date]])+WEEKDAY(DATE(YEAR(Stock_Info[[#This Row],[Date]]),MONTH(Stock_Info[[#This Row],[Date]]),1))-1)/7)+1</f>
        <v>WEEK 2</v>
      </c>
      <c r="D4063" s="12">
        <v>94.29</v>
      </c>
      <c r="E4063" s="12">
        <v>97.35</v>
      </c>
      <c r="F4063" s="12">
        <v>94.2</v>
      </c>
      <c r="G4063" s="12">
        <v>94.85</v>
      </c>
      <c r="H4063" s="12">
        <v>95.485100761377666</v>
      </c>
      <c r="I4063">
        <v>1023408</v>
      </c>
      <c r="J4063">
        <v>5380</v>
      </c>
      <c r="K4063" s="12">
        <v>97720216</v>
      </c>
      <c r="L4063">
        <v>380336</v>
      </c>
      <c r="M4063">
        <v>37.159999999999997</v>
      </c>
      <c r="N4063">
        <v>3.15</v>
      </c>
      <c r="O4063">
        <v>0.56000000000000005</v>
      </c>
      <c r="P4063">
        <f xml:space="preserve"> IF(Stock_Info[[#This Row],[Close Price]] &gt; Stock_Info[[#This Row],[Open Price]], 1, 0)</f>
        <v>1</v>
      </c>
      <c r="Q4063" t="str">
        <f>IF(AND(Stock_Info[[#This Row],[% Deli. Qty to Traded Qty]]&gt;80,Stock_Info[[#This Row],[No. of Trades]]&lt;3000),"Unusual Day","")</f>
        <v/>
      </c>
      <c r="R4063" t="str">
        <f>IF(AND(Stock_Info[[#This Row],[Spread High-Low]] &lt; 10, Stock_Info[[#This Row],[% Deli. Qty to Traded Qty]] &gt; 90), "Good Day", "")</f>
        <v/>
      </c>
    </row>
    <row r="4064" spans="1:18">
      <c r="A4064" t="s">
        <v>56</v>
      </c>
      <c r="B4064" s="1">
        <v>45820</v>
      </c>
      <c r="C4064" s="1" t="str">
        <f>"WEEK" &amp;" " &amp;  INT((DAY(Stock_Info[[#This Row],[Date]])+WEEKDAY(DATE(YEAR(Stock_Info[[#This Row],[Date]]),MONTH(Stock_Info[[#This Row],[Date]]),1))-1)/7)+1</f>
        <v>WEEK 2</v>
      </c>
      <c r="D4064" s="12">
        <v>100.15</v>
      </c>
      <c r="E4064" s="12">
        <v>101.47</v>
      </c>
      <c r="F4064" s="12">
        <v>97.1</v>
      </c>
      <c r="G4064" s="12">
        <v>97.59</v>
      </c>
      <c r="H4064" s="12">
        <v>99.073491422035843</v>
      </c>
      <c r="I4064">
        <v>655750</v>
      </c>
      <c r="J4064">
        <v>3536</v>
      </c>
      <c r="K4064" s="12">
        <v>64967442</v>
      </c>
      <c r="L4064">
        <v>288221</v>
      </c>
      <c r="M4064">
        <v>43.95</v>
      </c>
      <c r="N4064">
        <v>4.37</v>
      </c>
      <c r="O4064">
        <v>-2.56</v>
      </c>
      <c r="P4064">
        <f xml:space="preserve"> IF(Stock_Info[[#This Row],[Close Price]] &gt; Stock_Info[[#This Row],[Open Price]], 1, 0)</f>
        <v>0</v>
      </c>
      <c r="Q4064" t="str">
        <f>IF(AND(Stock_Info[[#This Row],[% Deli. Qty to Traded Qty]]&gt;80,Stock_Info[[#This Row],[No. of Trades]]&lt;3000),"Unusual Day","")</f>
        <v/>
      </c>
      <c r="R4064" t="str">
        <f>IF(AND(Stock_Info[[#This Row],[Spread High-Low]] &lt; 10, Stock_Info[[#This Row],[% Deli. Qty to Traded Qty]] &gt; 90), "Good Day", "")</f>
        <v/>
      </c>
    </row>
    <row r="4065" spans="1:18">
      <c r="A4065" t="s">
        <v>56</v>
      </c>
      <c r="B4065" s="1">
        <v>45819</v>
      </c>
      <c r="C4065" s="1" t="str">
        <f>"WEEK" &amp;" " &amp;  INT((DAY(Stock_Info[[#This Row],[Date]])+WEEKDAY(DATE(YEAR(Stock_Info[[#This Row],[Date]]),MONTH(Stock_Info[[#This Row],[Date]]),1))-1)/7)+1</f>
        <v>WEEK 2</v>
      </c>
      <c r="D4065" s="12">
        <v>100.03</v>
      </c>
      <c r="E4065" s="12">
        <v>100.85</v>
      </c>
      <c r="F4065" s="12">
        <v>97.2</v>
      </c>
      <c r="G4065" s="12">
        <v>100.08</v>
      </c>
      <c r="H4065" s="12">
        <v>99.316960466439525</v>
      </c>
      <c r="I4065">
        <v>739903</v>
      </c>
      <c r="J4065">
        <v>3944</v>
      </c>
      <c r="K4065" s="12">
        <v>73484917</v>
      </c>
      <c r="L4065">
        <v>203143</v>
      </c>
      <c r="M4065">
        <v>27.46</v>
      </c>
      <c r="N4065">
        <v>3.65</v>
      </c>
      <c r="O4065">
        <v>0.05</v>
      </c>
      <c r="P4065">
        <f xml:space="preserve"> IF(Stock_Info[[#This Row],[Close Price]] &gt; Stock_Info[[#This Row],[Open Price]], 1, 0)</f>
        <v>1</v>
      </c>
      <c r="Q4065" t="str">
        <f>IF(AND(Stock_Info[[#This Row],[% Deli. Qty to Traded Qty]]&gt;80,Stock_Info[[#This Row],[No. of Trades]]&lt;3000),"Unusual Day","")</f>
        <v/>
      </c>
      <c r="R4065" t="str">
        <f>IF(AND(Stock_Info[[#This Row],[Spread High-Low]] &lt; 10, Stock_Info[[#This Row],[% Deli. Qty to Traded Qty]] &gt; 90), "Good Day", "")</f>
        <v/>
      </c>
    </row>
    <row r="4066" spans="1:18">
      <c r="A4066" t="s">
        <v>56</v>
      </c>
      <c r="B4066" s="1">
        <v>45818</v>
      </c>
      <c r="C4066" s="1" t="str">
        <f>"WEEK" &amp;" " &amp;  INT((DAY(Stock_Info[[#This Row],[Date]])+WEEKDAY(DATE(YEAR(Stock_Info[[#This Row],[Date]]),MONTH(Stock_Info[[#This Row],[Date]]),1))-1)/7)+1</f>
        <v>WEEK 2</v>
      </c>
      <c r="D4066" s="12">
        <v>101.51</v>
      </c>
      <c r="E4066" s="12">
        <v>101.87</v>
      </c>
      <c r="F4066" s="12">
        <v>99.75</v>
      </c>
      <c r="G4066" s="12">
        <v>100.13</v>
      </c>
      <c r="H4066" s="12">
        <v>100.23602385758798</v>
      </c>
      <c r="I4066">
        <v>654383</v>
      </c>
      <c r="J4066">
        <v>3391</v>
      </c>
      <c r="K4066" s="12">
        <v>65592750</v>
      </c>
      <c r="L4066">
        <v>339018</v>
      </c>
      <c r="M4066">
        <v>51.81</v>
      </c>
      <c r="N4066">
        <v>2.12</v>
      </c>
      <c r="O4066">
        <v>-1.38</v>
      </c>
      <c r="P4066">
        <f xml:space="preserve"> IF(Stock_Info[[#This Row],[Close Price]] &gt; Stock_Info[[#This Row],[Open Price]], 1, 0)</f>
        <v>0</v>
      </c>
      <c r="Q4066" t="str">
        <f>IF(AND(Stock_Info[[#This Row],[% Deli. Qty to Traded Qty]]&gt;80,Stock_Info[[#This Row],[No. of Trades]]&lt;3000),"Unusual Day","")</f>
        <v/>
      </c>
      <c r="R4066" t="str">
        <f>IF(AND(Stock_Info[[#This Row],[Spread High-Low]] &lt; 10, Stock_Info[[#This Row],[% Deli. Qty to Traded Qty]] &gt; 90), "Good Day", "")</f>
        <v/>
      </c>
    </row>
    <row r="4067" spans="1:18">
      <c r="A4067" t="s">
        <v>56</v>
      </c>
      <c r="B4067" s="1">
        <v>45817</v>
      </c>
      <c r="C4067" s="1" t="str">
        <f>"WEEK" &amp;" " &amp;  INT((DAY(Stock_Info[[#This Row],[Date]])+WEEKDAY(DATE(YEAR(Stock_Info[[#This Row],[Date]]),MONTH(Stock_Info[[#This Row],[Date]]),1))-1)/7)+1</f>
        <v>WEEK 2</v>
      </c>
      <c r="D4067" s="12">
        <v>101.3</v>
      </c>
      <c r="E4067" s="12">
        <v>103</v>
      </c>
      <c r="F4067" s="12">
        <v>101.1</v>
      </c>
      <c r="G4067" s="12">
        <v>101.51</v>
      </c>
      <c r="H4067" s="12">
        <v>101.89068864332596</v>
      </c>
      <c r="I4067">
        <v>790293</v>
      </c>
      <c r="J4067">
        <v>3945</v>
      </c>
      <c r="K4067" s="12">
        <v>80523498</v>
      </c>
      <c r="L4067">
        <v>383886</v>
      </c>
      <c r="M4067">
        <v>48.58</v>
      </c>
      <c r="N4067">
        <v>1.9</v>
      </c>
      <c r="O4067">
        <v>0.21</v>
      </c>
      <c r="P4067">
        <f xml:space="preserve"> IF(Stock_Info[[#This Row],[Close Price]] &gt; Stock_Info[[#This Row],[Open Price]], 1, 0)</f>
        <v>1</v>
      </c>
      <c r="Q4067" t="str">
        <f>IF(AND(Stock_Info[[#This Row],[% Deli. Qty to Traded Qty]]&gt;80,Stock_Info[[#This Row],[No. of Trades]]&lt;3000),"Unusual Day","")</f>
        <v/>
      </c>
      <c r="R4067" t="str">
        <f>IF(AND(Stock_Info[[#This Row],[Spread High-Low]] &lt; 10, Stock_Info[[#This Row],[% Deli. Qty to Traded Qty]] &gt; 90), "Good Day", "")</f>
        <v/>
      </c>
    </row>
    <row r="4068" spans="1:18">
      <c r="A4068" t="s">
        <v>56</v>
      </c>
      <c r="B4068" s="1">
        <v>45814</v>
      </c>
      <c r="C4068" s="1" t="str">
        <f>"WEEK" &amp;" " &amp;  INT((DAY(Stock_Info[[#This Row],[Date]])+WEEKDAY(DATE(YEAR(Stock_Info[[#This Row],[Date]]),MONTH(Stock_Info[[#This Row],[Date]]),1))-1)/7)+1</f>
        <v>WEEK 1</v>
      </c>
      <c r="D4068" s="12">
        <v>101.12</v>
      </c>
      <c r="E4068" s="12">
        <v>102.9</v>
      </c>
      <c r="F4068" s="12">
        <v>99.09</v>
      </c>
      <c r="G4068" s="12">
        <v>100.94</v>
      </c>
      <c r="H4068" s="12">
        <v>101.01136242601299</v>
      </c>
      <c r="I4068">
        <v>525768</v>
      </c>
      <c r="J4068">
        <v>2983</v>
      </c>
      <c r="K4068" s="12">
        <v>53108542</v>
      </c>
      <c r="L4068">
        <v>164251</v>
      </c>
      <c r="M4068">
        <v>31.24</v>
      </c>
      <c r="N4068">
        <v>3.81</v>
      </c>
      <c r="O4068">
        <v>-0.18</v>
      </c>
      <c r="P4068">
        <f xml:space="preserve"> IF(Stock_Info[[#This Row],[Close Price]] &gt; Stock_Info[[#This Row],[Open Price]], 1, 0)</f>
        <v>0</v>
      </c>
      <c r="Q4068" t="str">
        <f>IF(AND(Stock_Info[[#This Row],[% Deli. Qty to Traded Qty]]&gt;80,Stock_Info[[#This Row],[No. of Trades]]&lt;3000),"Unusual Day","")</f>
        <v/>
      </c>
      <c r="R4068" t="str">
        <f>IF(AND(Stock_Info[[#This Row],[Spread High-Low]] &lt; 10, Stock_Info[[#This Row],[% Deli. Qty to Traded Qty]] &gt; 90), "Good Day", "")</f>
        <v/>
      </c>
    </row>
    <row r="4069" spans="1:18">
      <c r="A4069" t="s">
        <v>56</v>
      </c>
      <c r="B4069" s="1">
        <v>45813</v>
      </c>
      <c r="C4069" s="1" t="str">
        <f>"WEEK" &amp;" " &amp;  INT((DAY(Stock_Info[[#This Row],[Date]])+WEEKDAY(DATE(YEAR(Stock_Info[[#This Row],[Date]]),MONTH(Stock_Info[[#This Row],[Date]]),1))-1)/7)+1</f>
        <v>WEEK 1</v>
      </c>
      <c r="D4069" s="12">
        <v>101</v>
      </c>
      <c r="E4069" s="12">
        <v>104.4</v>
      </c>
      <c r="F4069" s="12">
        <v>100.61</v>
      </c>
      <c r="G4069" s="12">
        <v>101.09</v>
      </c>
      <c r="H4069" s="12">
        <v>102.29516356900777</v>
      </c>
      <c r="I4069">
        <v>1410689</v>
      </c>
      <c r="J4069">
        <v>5090</v>
      </c>
      <c r="K4069" s="12">
        <v>144306662</v>
      </c>
      <c r="L4069">
        <v>491835</v>
      </c>
      <c r="M4069">
        <v>34.86</v>
      </c>
      <c r="N4069">
        <v>3.79</v>
      </c>
      <c r="O4069">
        <v>0.09</v>
      </c>
      <c r="P4069">
        <f xml:space="preserve"> IF(Stock_Info[[#This Row],[Close Price]] &gt; Stock_Info[[#This Row],[Open Price]], 1, 0)</f>
        <v>1</v>
      </c>
      <c r="Q4069" t="str">
        <f>IF(AND(Stock_Info[[#This Row],[% Deli. Qty to Traded Qty]]&gt;80,Stock_Info[[#This Row],[No. of Trades]]&lt;3000),"Unusual Day","")</f>
        <v/>
      </c>
      <c r="R4069" t="str">
        <f>IF(AND(Stock_Info[[#This Row],[Spread High-Low]] &lt; 10, Stock_Info[[#This Row],[% Deli. Qty to Traded Qty]] &gt; 90), "Good Day", "")</f>
        <v/>
      </c>
    </row>
    <row r="4070" spans="1:18">
      <c r="A4070" t="s">
        <v>56</v>
      </c>
      <c r="B4070" s="1">
        <v>45812</v>
      </c>
      <c r="C4070" s="1" t="str">
        <f>"WEEK" &amp;" " &amp;  INT((DAY(Stock_Info[[#This Row],[Date]])+WEEKDAY(DATE(YEAR(Stock_Info[[#This Row],[Date]]),MONTH(Stock_Info[[#This Row],[Date]]),1))-1)/7)+1</f>
        <v>WEEK 1</v>
      </c>
      <c r="D4070" s="12">
        <v>98.35</v>
      </c>
      <c r="E4070" s="12">
        <v>100.9</v>
      </c>
      <c r="F4070" s="12">
        <v>96.8</v>
      </c>
      <c r="G4070" s="12">
        <v>100.27</v>
      </c>
      <c r="H4070" s="12">
        <v>99.045476753349092</v>
      </c>
      <c r="I4070">
        <v>507600</v>
      </c>
      <c r="J4070">
        <v>2553</v>
      </c>
      <c r="K4070" s="12">
        <v>50275484</v>
      </c>
      <c r="L4070">
        <v>200928</v>
      </c>
      <c r="M4070">
        <v>39.58</v>
      </c>
      <c r="N4070">
        <v>4.0999999999999996</v>
      </c>
      <c r="O4070">
        <v>1.92</v>
      </c>
      <c r="P4070">
        <f xml:space="preserve"> IF(Stock_Info[[#This Row],[Close Price]] &gt; Stock_Info[[#This Row],[Open Price]], 1, 0)</f>
        <v>1</v>
      </c>
      <c r="Q4070" t="str">
        <f>IF(AND(Stock_Info[[#This Row],[% Deli. Qty to Traded Qty]]&gt;80,Stock_Info[[#This Row],[No. of Trades]]&lt;3000),"Unusual Day","")</f>
        <v/>
      </c>
      <c r="R4070" t="str">
        <f>IF(AND(Stock_Info[[#This Row],[Spread High-Low]] &lt; 10, Stock_Info[[#This Row],[% Deli. Qty to Traded Qty]] &gt; 90), "Good Day", "")</f>
        <v/>
      </c>
    </row>
    <row r="4071" spans="1:18">
      <c r="A4071" t="s">
        <v>56</v>
      </c>
      <c r="B4071" s="1">
        <v>45811</v>
      </c>
      <c r="C4071" s="1" t="str">
        <f>"WEEK" &amp;" " &amp;  INT((DAY(Stock_Info[[#This Row],[Date]])+WEEKDAY(DATE(YEAR(Stock_Info[[#This Row],[Date]]),MONTH(Stock_Info[[#This Row],[Date]]),1))-1)/7)+1</f>
        <v>WEEK 1</v>
      </c>
      <c r="D4071" s="12">
        <v>101.64</v>
      </c>
      <c r="E4071" s="12">
        <v>102.39</v>
      </c>
      <c r="F4071" s="12">
        <v>97.93</v>
      </c>
      <c r="G4071" s="12">
        <v>98.42</v>
      </c>
      <c r="H4071" s="12">
        <v>99.787851919087501</v>
      </c>
      <c r="I4071">
        <v>713907</v>
      </c>
      <c r="J4071">
        <v>3484</v>
      </c>
      <c r="K4071" s="12">
        <v>71239246</v>
      </c>
      <c r="L4071">
        <v>284863</v>
      </c>
      <c r="M4071">
        <v>39.9</v>
      </c>
      <c r="N4071">
        <v>4.46</v>
      </c>
      <c r="O4071">
        <v>-3.22</v>
      </c>
      <c r="P4071">
        <f xml:space="preserve"> IF(Stock_Info[[#This Row],[Close Price]] &gt; Stock_Info[[#This Row],[Open Price]], 1, 0)</f>
        <v>0</v>
      </c>
      <c r="Q4071" t="str">
        <f>IF(AND(Stock_Info[[#This Row],[% Deli. Qty to Traded Qty]]&gt;80,Stock_Info[[#This Row],[No. of Trades]]&lt;3000),"Unusual Day","")</f>
        <v/>
      </c>
      <c r="R4071" t="str">
        <f>IF(AND(Stock_Info[[#This Row],[Spread High-Low]] &lt; 10, Stock_Info[[#This Row],[% Deli. Qty to Traded Qty]] &gt; 90), "Good Day", "")</f>
        <v/>
      </c>
    </row>
    <row r="4072" spans="1:18">
      <c r="A4072" t="s">
        <v>56</v>
      </c>
      <c r="B4072" s="1">
        <v>45810</v>
      </c>
      <c r="C4072" s="1" t="str">
        <f>"WEEK" &amp;" " &amp;  INT((DAY(Stock_Info[[#This Row],[Date]])+WEEKDAY(DATE(YEAR(Stock_Info[[#This Row],[Date]]),MONTH(Stock_Info[[#This Row],[Date]]),1))-1)/7)+1</f>
        <v>WEEK 1</v>
      </c>
      <c r="D4072" s="12">
        <v>96.73</v>
      </c>
      <c r="E4072" s="12">
        <v>101.85</v>
      </c>
      <c r="F4072" s="12">
        <v>95.83</v>
      </c>
      <c r="G4072" s="12">
        <v>101.24</v>
      </c>
      <c r="H4072" s="12">
        <v>99.379912371818094</v>
      </c>
      <c r="I4072">
        <v>2004378</v>
      </c>
      <c r="J4072">
        <v>11193</v>
      </c>
      <c r="K4072" s="12">
        <v>199194910</v>
      </c>
      <c r="L4072">
        <v>1154609</v>
      </c>
      <c r="M4072">
        <v>57.6</v>
      </c>
      <c r="N4072">
        <v>6.02</v>
      </c>
      <c r="O4072">
        <v>4.51</v>
      </c>
      <c r="P4072">
        <f xml:space="preserve"> IF(Stock_Info[[#This Row],[Close Price]] &gt; Stock_Info[[#This Row],[Open Price]], 1, 0)</f>
        <v>1</v>
      </c>
      <c r="Q4072" t="str">
        <f>IF(AND(Stock_Info[[#This Row],[% Deli. Qty to Traded Qty]]&gt;80,Stock_Info[[#This Row],[No. of Trades]]&lt;3000),"Unusual Day","")</f>
        <v/>
      </c>
      <c r="R4072" t="str">
        <f>IF(AND(Stock_Info[[#This Row],[Spread High-Low]] &lt; 10, Stock_Info[[#This Row],[% Deli. Qty to Traded Qty]] &gt; 90), "Good Day", "")</f>
        <v/>
      </c>
    </row>
    <row r="4073" spans="1:18">
      <c r="A4073" t="s">
        <v>56</v>
      </c>
      <c r="B4073" s="1">
        <v>45807</v>
      </c>
      <c r="C4073" s="1" t="str">
        <f>"WEEK" &amp;" " &amp;  INT((DAY(Stock_Info[[#This Row],[Date]])+WEEKDAY(DATE(YEAR(Stock_Info[[#This Row],[Date]]),MONTH(Stock_Info[[#This Row],[Date]]),1))-1)/7)+1</f>
        <v>WEEK 5</v>
      </c>
      <c r="D4073" s="12">
        <v>93.66</v>
      </c>
      <c r="E4073" s="12">
        <v>98.65</v>
      </c>
      <c r="F4073" s="12">
        <v>92.27</v>
      </c>
      <c r="G4073" s="12">
        <v>96.9</v>
      </c>
      <c r="H4073" s="12">
        <v>96.306806282722519</v>
      </c>
      <c r="I4073">
        <v>1214760</v>
      </c>
      <c r="J4073">
        <v>5074</v>
      </c>
      <c r="K4073" s="12">
        <v>116989656</v>
      </c>
      <c r="L4073">
        <v>414965</v>
      </c>
      <c r="M4073">
        <v>34.159999999999997</v>
      </c>
      <c r="N4073">
        <v>6.38</v>
      </c>
      <c r="O4073">
        <v>3.24</v>
      </c>
      <c r="P4073">
        <f xml:space="preserve"> IF(Stock_Info[[#This Row],[Close Price]] &gt; Stock_Info[[#This Row],[Open Price]], 1, 0)</f>
        <v>1</v>
      </c>
      <c r="Q4073" t="str">
        <f>IF(AND(Stock_Info[[#This Row],[% Deli. Qty to Traded Qty]]&gt;80,Stock_Info[[#This Row],[No. of Trades]]&lt;3000),"Unusual Day","")</f>
        <v/>
      </c>
      <c r="R4073" t="str">
        <f>IF(AND(Stock_Info[[#This Row],[Spread High-Low]] &lt; 10, Stock_Info[[#This Row],[% Deli. Qty to Traded Qty]] &gt; 90), "Good Day", "")</f>
        <v/>
      </c>
    </row>
    <row r="4074" spans="1:18">
      <c r="A4074" t="s">
        <v>56</v>
      </c>
      <c r="B4074" s="1">
        <v>45806</v>
      </c>
      <c r="C4074" s="1" t="str">
        <f>"WEEK" &amp;" " &amp;  INT((DAY(Stock_Info[[#This Row],[Date]])+WEEKDAY(DATE(YEAR(Stock_Info[[#This Row],[Date]]),MONTH(Stock_Info[[#This Row],[Date]]),1))-1)/7)+1</f>
        <v>WEEK 5</v>
      </c>
      <c r="D4074" s="12">
        <v>94.16</v>
      </c>
      <c r="E4074" s="12">
        <v>96.72</v>
      </c>
      <c r="F4074" s="12">
        <v>92.8</v>
      </c>
      <c r="G4074" s="12">
        <v>93.97</v>
      </c>
      <c r="H4074" s="12">
        <v>94.641420355484541</v>
      </c>
      <c r="I4074">
        <v>783494</v>
      </c>
      <c r="J4074">
        <v>3445</v>
      </c>
      <c r="K4074" s="12">
        <v>74150985</v>
      </c>
      <c r="L4074">
        <v>202468</v>
      </c>
      <c r="M4074">
        <v>25.84</v>
      </c>
      <c r="N4074">
        <v>3.92</v>
      </c>
      <c r="O4074">
        <v>-0.19</v>
      </c>
      <c r="P4074">
        <f xml:space="preserve"> IF(Stock_Info[[#This Row],[Close Price]] &gt; Stock_Info[[#This Row],[Open Price]], 1, 0)</f>
        <v>0</v>
      </c>
      <c r="Q4074" t="str">
        <f>IF(AND(Stock_Info[[#This Row],[% Deli. Qty to Traded Qty]]&gt;80,Stock_Info[[#This Row],[No. of Trades]]&lt;3000),"Unusual Day","")</f>
        <v/>
      </c>
      <c r="R4074" t="str">
        <f>IF(AND(Stock_Info[[#This Row],[Spread High-Low]] &lt; 10, Stock_Info[[#This Row],[% Deli. Qty to Traded Qty]] &gt; 90), "Good Day", "")</f>
        <v/>
      </c>
    </row>
    <row r="4075" spans="1:18">
      <c r="A4075" t="s">
        <v>56</v>
      </c>
      <c r="B4075" s="1">
        <v>45805</v>
      </c>
      <c r="C4075" s="1" t="str">
        <f>"WEEK" &amp;" " &amp;  INT((DAY(Stock_Info[[#This Row],[Date]])+WEEKDAY(DATE(YEAR(Stock_Info[[#This Row],[Date]]),MONTH(Stock_Info[[#This Row],[Date]]),1))-1)/7)+1</f>
        <v>WEEK 5</v>
      </c>
      <c r="D4075" s="12">
        <v>91.3</v>
      </c>
      <c r="E4075" s="12">
        <v>94</v>
      </c>
      <c r="F4075" s="12">
        <v>91.3</v>
      </c>
      <c r="G4075" s="12">
        <v>93.3</v>
      </c>
      <c r="H4075" s="12">
        <v>92.614209611980343</v>
      </c>
      <c r="I4075">
        <v>363796</v>
      </c>
      <c r="J4075">
        <v>2205</v>
      </c>
      <c r="K4075" s="12">
        <v>33692679</v>
      </c>
      <c r="L4075">
        <v>135822</v>
      </c>
      <c r="M4075">
        <v>37.33</v>
      </c>
      <c r="N4075">
        <v>2.7</v>
      </c>
      <c r="O4075">
        <v>2</v>
      </c>
      <c r="P4075">
        <f xml:space="preserve"> IF(Stock_Info[[#This Row],[Close Price]] &gt; Stock_Info[[#This Row],[Open Price]], 1, 0)</f>
        <v>1</v>
      </c>
      <c r="Q4075" t="str">
        <f>IF(AND(Stock_Info[[#This Row],[% Deli. Qty to Traded Qty]]&gt;80,Stock_Info[[#This Row],[No. of Trades]]&lt;3000),"Unusual Day","")</f>
        <v/>
      </c>
      <c r="R4075" t="str">
        <f>IF(AND(Stock_Info[[#This Row],[Spread High-Low]] &lt; 10, Stock_Info[[#This Row],[% Deli. Qty to Traded Qty]] &gt; 90), "Good Day", "")</f>
        <v/>
      </c>
    </row>
    <row r="4076" spans="1:18">
      <c r="A4076" t="s">
        <v>56</v>
      </c>
      <c r="B4076" s="1">
        <v>45804</v>
      </c>
      <c r="C4076" s="1" t="str">
        <f>"WEEK" &amp;" " &amp;  INT((DAY(Stock_Info[[#This Row],[Date]])+WEEKDAY(DATE(YEAR(Stock_Info[[#This Row],[Date]]),MONTH(Stock_Info[[#This Row],[Date]]),1))-1)/7)+1</f>
        <v>WEEK 5</v>
      </c>
      <c r="D4076" s="12">
        <v>92.08</v>
      </c>
      <c r="E4076" s="12">
        <v>92.08</v>
      </c>
      <c r="F4076" s="12">
        <v>90.44</v>
      </c>
      <c r="G4076" s="12">
        <v>91.26</v>
      </c>
      <c r="H4076" s="12">
        <v>91.078108996311499</v>
      </c>
      <c r="I4076">
        <v>318286</v>
      </c>
      <c r="J4076">
        <v>2390</v>
      </c>
      <c r="K4076" s="12">
        <v>28988887</v>
      </c>
      <c r="L4076">
        <v>159264</v>
      </c>
      <c r="M4076">
        <v>50.04</v>
      </c>
      <c r="N4076">
        <v>1.64</v>
      </c>
      <c r="O4076">
        <v>-0.82</v>
      </c>
      <c r="P4076">
        <f xml:space="preserve"> IF(Stock_Info[[#This Row],[Close Price]] &gt; Stock_Info[[#This Row],[Open Price]], 1, 0)</f>
        <v>0</v>
      </c>
      <c r="Q4076" t="str">
        <f>IF(AND(Stock_Info[[#This Row],[% Deli. Qty to Traded Qty]]&gt;80,Stock_Info[[#This Row],[No. of Trades]]&lt;3000),"Unusual Day","")</f>
        <v/>
      </c>
      <c r="R4076" t="str">
        <f>IF(AND(Stock_Info[[#This Row],[Spread High-Low]] &lt; 10, Stock_Info[[#This Row],[% Deli. Qty to Traded Qty]] &gt; 90), "Good Day", "")</f>
        <v/>
      </c>
    </row>
    <row r="4077" spans="1:18">
      <c r="A4077" t="s">
        <v>56</v>
      </c>
      <c r="B4077" s="1">
        <v>45803</v>
      </c>
      <c r="C4077" s="1" t="str">
        <f>"WEEK" &amp;" " &amp;  INT((DAY(Stock_Info[[#This Row],[Date]])+WEEKDAY(DATE(YEAR(Stock_Info[[#This Row],[Date]]),MONTH(Stock_Info[[#This Row],[Date]]),1))-1)/7)+1</f>
        <v>WEEK 5</v>
      </c>
      <c r="D4077" s="12">
        <v>94.44</v>
      </c>
      <c r="E4077" s="12">
        <v>95.6</v>
      </c>
      <c r="F4077" s="12">
        <v>91.3</v>
      </c>
      <c r="G4077" s="12">
        <v>92.1</v>
      </c>
      <c r="H4077" s="12">
        <v>93.328813534937922</v>
      </c>
      <c r="I4077">
        <v>417054</v>
      </c>
      <c r="J4077">
        <v>2700</v>
      </c>
      <c r="K4077" s="12">
        <v>38923155</v>
      </c>
      <c r="L4077">
        <v>194812</v>
      </c>
      <c r="M4077">
        <v>46.71</v>
      </c>
      <c r="N4077">
        <v>4.3</v>
      </c>
      <c r="O4077">
        <v>-2.34</v>
      </c>
      <c r="P4077">
        <f xml:space="preserve"> IF(Stock_Info[[#This Row],[Close Price]] &gt; Stock_Info[[#This Row],[Open Price]], 1, 0)</f>
        <v>0</v>
      </c>
      <c r="Q4077" t="str">
        <f>IF(AND(Stock_Info[[#This Row],[% Deli. Qty to Traded Qty]]&gt;80,Stock_Info[[#This Row],[No. of Trades]]&lt;3000),"Unusual Day","")</f>
        <v/>
      </c>
      <c r="R4077" t="str">
        <f>IF(AND(Stock_Info[[#This Row],[Spread High-Low]] &lt; 10, Stock_Info[[#This Row],[% Deli. Qty to Traded Qty]] &gt; 90), "Good Day", "")</f>
        <v/>
      </c>
    </row>
    <row r="4078" spans="1:18">
      <c r="A4078" t="s">
        <v>56</v>
      </c>
      <c r="B4078" s="1">
        <v>45800</v>
      </c>
      <c r="C4078" s="1" t="str">
        <f>"WEEK" &amp;" " &amp;  INT((DAY(Stock_Info[[#This Row],[Date]])+WEEKDAY(DATE(YEAR(Stock_Info[[#This Row],[Date]]),MONTH(Stock_Info[[#This Row],[Date]]),1))-1)/7)+1</f>
        <v>WEEK 4</v>
      </c>
      <c r="D4078" s="12">
        <v>93.36</v>
      </c>
      <c r="E4078" s="12">
        <v>95.35</v>
      </c>
      <c r="F4078" s="12">
        <v>92.37</v>
      </c>
      <c r="G4078" s="12">
        <v>93.92</v>
      </c>
      <c r="H4078" s="12">
        <v>93.603672995256105</v>
      </c>
      <c r="I4078">
        <v>687831</v>
      </c>
      <c r="J4078">
        <v>4377</v>
      </c>
      <c r="K4078" s="12">
        <v>64383508</v>
      </c>
      <c r="L4078">
        <v>255078</v>
      </c>
      <c r="M4078">
        <v>37.08</v>
      </c>
      <c r="N4078">
        <v>2.98</v>
      </c>
      <c r="O4078">
        <v>0.56000000000000005</v>
      </c>
      <c r="P4078">
        <f xml:space="preserve"> IF(Stock_Info[[#This Row],[Close Price]] &gt; Stock_Info[[#This Row],[Open Price]], 1, 0)</f>
        <v>1</v>
      </c>
      <c r="Q4078" t="str">
        <f>IF(AND(Stock_Info[[#This Row],[% Deli. Qty to Traded Qty]]&gt;80,Stock_Info[[#This Row],[No. of Trades]]&lt;3000),"Unusual Day","")</f>
        <v/>
      </c>
      <c r="R4078" t="str">
        <f>IF(AND(Stock_Info[[#This Row],[Spread High-Low]] &lt; 10, Stock_Info[[#This Row],[% Deli. Qty to Traded Qty]] &gt; 90), "Good Day", "")</f>
        <v/>
      </c>
    </row>
    <row r="4079" spans="1:18">
      <c r="A4079" t="s">
        <v>56</v>
      </c>
      <c r="B4079" s="1">
        <v>45799</v>
      </c>
      <c r="C4079" s="1" t="str">
        <f>"WEEK" &amp;" " &amp;  INT((DAY(Stock_Info[[#This Row],[Date]])+WEEKDAY(DATE(YEAR(Stock_Info[[#This Row],[Date]]),MONTH(Stock_Info[[#This Row],[Date]]),1))-1)/7)+1</f>
        <v>WEEK 4</v>
      </c>
      <c r="D4079" s="12">
        <v>94.59</v>
      </c>
      <c r="E4079" s="12">
        <v>96.47</v>
      </c>
      <c r="F4079" s="12">
        <v>92.22</v>
      </c>
      <c r="G4079" s="12">
        <v>93.47</v>
      </c>
      <c r="H4079" s="12">
        <v>94.616794287660241</v>
      </c>
      <c r="I4079">
        <v>913251</v>
      </c>
      <c r="J4079">
        <v>4291</v>
      </c>
      <c r="K4079" s="12">
        <v>86408882</v>
      </c>
      <c r="L4079">
        <v>362773</v>
      </c>
      <c r="M4079">
        <v>39.72</v>
      </c>
      <c r="N4079">
        <v>4.25</v>
      </c>
      <c r="O4079">
        <v>-1.1200000000000001</v>
      </c>
      <c r="P4079">
        <f xml:space="preserve"> IF(Stock_Info[[#This Row],[Close Price]] &gt; Stock_Info[[#This Row],[Open Price]], 1, 0)</f>
        <v>0</v>
      </c>
      <c r="Q4079" t="str">
        <f>IF(AND(Stock_Info[[#This Row],[% Deli. Qty to Traded Qty]]&gt;80,Stock_Info[[#This Row],[No. of Trades]]&lt;3000),"Unusual Day","")</f>
        <v/>
      </c>
      <c r="R4079" t="str">
        <f>IF(AND(Stock_Info[[#This Row],[Spread High-Low]] &lt; 10, Stock_Info[[#This Row],[% Deli. Qty to Traded Qty]] &gt; 90), "Good Day", "")</f>
        <v/>
      </c>
    </row>
    <row r="4080" spans="1:18">
      <c r="A4080" t="s">
        <v>56</v>
      </c>
      <c r="B4080" s="1">
        <v>45798</v>
      </c>
      <c r="C4080" s="1" t="str">
        <f>"WEEK" &amp;" " &amp;  INT((DAY(Stock_Info[[#This Row],[Date]])+WEEKDAY(DATE(YEAR(Stock_Info[[#This Row],[Date]]),MONTH(Stock_Info[[#This Row],[Date]]),1))-1)/7)+1</f>
        <v>WEEK 4</v>
      </c>
      <c r="D4080" s="12">
        <v>91.5</v>
      </c>
      <c r="E4080" s="12">
        <v>95.29</v>
      </c>
      <c r="F4080" s="12">
        <v>89.01</v>
      </c>
      <c r="G4080" s="12">
        <v>94.35</v>
      </c>
      <c r="H4080" s="12">
        <v>92.541292539971508</v>
      </c>
      <c r="I4080">
        <v>1946199</v>
      </c>
      <c r="J4080">
        <v>8502</v>
      </c>
      <c r="K4080" s="12">
        <v>180103771</v>
      </c>
      <c r="L4080">
        <v>1101269</v>
      </c>
      <c r="M4080">
        <v>56.59</v>
      </c>
      <c r="N4080">
        <v>6.28</v>
      </c>
      <c r="O4080">
        <v>2.85</v>
      </c>
      <c r="P4080">
        <f xml:space="preserve"> IF(Stock_Info[[#This Row],[Close Price]] &gt; Stock_Info[[#This Row],[Open Price]], 1, 0)</f>
        <v>1</v>
      </c>
      <c r="Q4080" t="str">
        <f>IF(AND(Stock_Info[[#This Row],[% Deli. Qty to Traded Qty]]&gt;80,Stock_Info[[#This Row],[No. of Trades]]&lt;3000),"Unusual Day","")</f>
        <v/>
      </c>
      <c r="R4080" t="str">
        <f>IF(AND(Stock_Info[[#This Row],[Spread High-Low]] &lt; 10, Stock_Info[[#This Row],[% Deli. Qty to Traded Qty]] &gt; 90), "Good Day", "")</f>
        <v/>
      </c>
    </row>
    <row r="4081" spans="1:18">
      <c r="A4081" t="s">
        <v>56</v>
      </c>
      <c r="B4081" s="1">
        <v>45797</v>
      </c>
      <c r="C4081" s="1" t="str">
        <f>"WEEK" &amp;" " &amp;  INT((DAY(Stock_Info[[#This Row],[Date]])+WEEKDAY(DATE(YEAR(Stock_Info[[#This Row],[Date]]),MONTH(Stock_Info[[#This Row],[Date]]),1))-1)/7)+1</f>
        <v>WEEK 4</v>
      </c>
      <c r="D4081" s="12">
        <v>90.56</v>
      </c>
      <c r="E4081" s="12">
        <v>92.51</v>
      </c>
      <c r="F4081" s="12">
        <v>89.7</v>
      </c>
      <c r="G4081" s="12">
        <v>90.97</v>
      </c>
      <c r="H4081" s="12">
        <v>91.35665748822025</v>
      </c>
      <c r="I4081">
        <v>2097668</v>
      </c>
      <c r="J4081">
        <v>8385</v>
      </c>
      <c r="K4081" s="12">
        <v>191635937</v>
      </c>
      <c r="L4081">
        <v>912942</v>
      </c>
      <c r="M4081">
        <v>43.52</v>
      </c>
      <c r="N4081">
        <v>2.81</v>
      </c>
      <c r="O4081">
        <v>0.41</v>
      </c>
      <c r="P4081">
        <f xml:space="preserve"> IF(Stock_Info[[#This Row],[Close Price]] &gt; Stock_Info[[#This Row],[Open Price]], 1, 0)</f>
        <v>1</v>
      </c>
      <c r="Q4081" t="str">
        <f>IF(AND(Stock_Info[[#This Row],[% Deli. Qty to Traded Qty]]&gt;80,Stock_Info[[#This Row],[No. of Trades]]&lt;3000),"Unusual Day","")</f>
        <v/>
      </c>
      <c r="R4081" t="str">
        <f>IF(AND(Stock_Info[[#This Row],[Spread High-Low]] &lt; 10, Stock_Info[[#This Row],[% Deli. Qty to Traded Qty]] &gt; 90), "Good Day", "")</f>
        <v/>
      </c>
    </row>
    <row r="4082" spans="1:18">
      <c r="A4082" t="s">
        <v>56</v>
      </c>
      <c r="B4082" s="1">
        <v>45796</v>
      </c>
      <c r="C4082" s="1" t="str">
        <f>"WEEK" &amp;" " &amp;  INT((DAY(Stock_Info[[#This Row],[Date]])+WEEKDAY(DATE(YEAR(Stock_Info[[#This Row],[Date]]),MONTH(Stock_Info[[#This Row],[Date]]),1))-1)/7)+1</f>
        <v>WEEK 4</v>
      </c>
      <c r="D4082" s="12">
        <v>86.92</v>
      </c>
      <c r="E4082" s="12">
        <v>90.8</v>
      </c>
      <c r="F4082" s="12">
        <v>85.8</v>
      </c>
      <c r="G4082" s="12">
        <v>89.64</v>
      </c>
      <c r="H4082" s="12">
        <v>89.656832934738659</v>
      </c>
      <c r="I4082">
        <v>2505051</v>
      </c>
      <c r="J4082">
        <v>9306</v>
      </c>
      <c r="K4082" s="12">
        <v>224594939</v>
      </c>
      <c r="L4082">
        <v>1191009</v>
      </c>
      <c r="M4082">
        <v>47.54</v>
      </c>
      <c r="N4082">
        <v>5</v>
      </c>
      <c r="O4082">
        <v>2.72</v>
      </c>
      <c r="P4082">
        <f xml:space="preserve"> IF(Stock_Info[[#This Row],[Close Price]] &gt; Stock_Info[[#This Row],[Open Price]], 1, 0)</f>
        <v>1</v>
      </c>
      <c r="Q4082" t="str">
        <f>IF(AND(Stock_Info[[#This Row],[% Deli. Qty to Traded Qty]]&gt;80,Stock_Info[[#This Row],[No. of Trades]]&lt;3000),"Unusual Day","")</f>
        <v/>
      </c>
      <c r="R4082" t="str">
        <f>IF(AND(Stock_Info[[#This Row],[Spread High-Low]] &lt; 10, Stock_Info[[#This Row],[% Deli. Qty to Traded Qty]] &gt; 90), "Good Day", "")</f>
        <v/>
      </c>
    </row>
    <row r="4083" spans="1:18">
      <c r="A4083" t="s">
        <v>56</v>
      </c>
      <c r="B4083" s="1">
        <v>45793</v>
      </c>
      <c r="C4083" s="1" t="str">
        <f>"WEEK" &amp;" " &amp;  INT((DAY(Stock_Info[[#This Row],[Date]])+WEEKDAY(DATE(YEAR(Stock_Info[[#This Row],[Date]]),MONTH(Stock_Info[[#This Row],[Date]]),1))-1)/7)+1</f>
        <v>WEEK 3</v>
      </c>
      <c r="D4083" s="12">
        <v>86.36</v>
      </c>
      <c r="E4083" s="12">
        <v>87.35</v>
      </c>
      <c r="F4083" s="12">
        <v>85.8</v>
      </c>
      <c r="G4083" s="12">
        <v>86.01</v>
      </c>
      <c r="H4083" s="12">
        <v>86.424661654135335</v>
      </c>
      <c r="I4083">
        <v>402325</v>
      </c>
      <c r="J4083">
        <v>2497</v>
      </c>
      <c r="K4083" s="12">
        <v>34770802</v>
      </c>
      <c r="L4083">
        <v>194487</v>
      </c>
      <c r="M4083">
        <v>48.34</v>
      </c>
      <c r="N4083">
        <v>1.55</v>
      </c>
      <c r="O4083">
        <v>-0.35</v>
      </c>
      <c r="P4083">
        <f xml:space="preserve"> IF(Stock_Info[[#This Row],[Close Price]] &gt; Stock_Info[[#This Row],[Open Price]], 1, 0)</f>
        <v>0</v>
      </c>
      <c r="Q4083" t="str">
        <f>IF(AND(Stock_Info[[#This Row],[% Deli. Qty to Traded Qty]]&gt;80,Stock_Info[[#This Row],[No. of Trades]]&lt;3000),"Unusual Day","")</f>
        <v/>
      </c>
      <c r="R4083" t="str">
        <f>IF(AND(Stock_Info[[#This Row],[Spread High-Low]] &lt; 10, Stock_Info[[#This Row],[% Deli. Qty to Traded Qty]] &gt; 90), "Good Day", "")</f>
        <v/>
      </c>
    </row>
    <row r="4084" spans="1:18">
      <c r="A4084" t="s">
        <v>56</v>
      </c>
      <c r="B4084" s="1">
        <v>45792</v>
      </c>
      <c r="C4084" s="1" t="str">
        <f>"WEEK" &amp;" " &amp;  INT((DAY(Stock_Info[[#This Row],[Date]])+WEEKDAY(DATE(YEAR(Stock_Info[[#This Row],[Date]]),MONTH(Stock_Info[[#This Row],[Date]]),1))-1)/7)+1</f>
        <v>WEEK 3</v>
      </c>
      <c r="D4084" s="12">
        <v>86.11</v>
      </c>
      <c r="E4084" s="12">
        <v>87.84</v>
      </c>
      <c r="F4084" s="12">
        <v>84.76</v>
      </c>
      <c r="G4084" s="12">
        <v>86.3</v>
      </c>
      <c r="H4084" s="12">
        <v>86.20547390450966</v>
      </c>
      <c r="I4084">
        <v>338296</v>
      </c>
      <c r="J4084">
        <v>1687</v>
      </c>
      <c r="K4084" s="12">
        <v>29162967</v>
      </c>
      <c r="L4084">
        <v>152902</v>
      </c>
      <c r="M4084">
        <v>45.2</v>
      </c>
      <c r="N4084">
        <v>3.08</v>
      </c>
      <c r="O4084">
        <v>0.19</v>
      </c>
      <c r="P4084">
        <f xml:space="preserve"> IF(Stock_Info[[#This Row],[Close Price]] &gt; Stock_Info[[#This Row],[Open Price]], 1, 0)</f>
        <v>1</v>
      </c>
      <c r="Q4084" t="str">
        <f>IF(AND(Stock_Info[[#This Row],[% Deli. Qty to Traded Qty]]&gt;80,Stock_Info[[#This Row],[No. of Trades]]&lt;3000),"Unusual Day","")</f>
        <v/>
      </c>
      <c r="R4084" t="str">
        <f>IF(AND(Stock_Info[[#This Row],[Spread High-Low]] &lt; 10, Stock_Info[[#This Row],[% Deli. Qty to Traded Qty]] &gt; 90), "Good Day", "")</f>
        <v/>
      </c>
    </row>
    <row r="4085" spans="1:18">
      <c r="A4085" t="s">
        <v>56</v>
      </c>
      <c r="B4085" s="1">
        <v>45791</v>
      </c>
      <c r="C4085" s="1" t="str">
        <f>"WEEK" &amp;" " &amp;  INT((DAY(Stock_Info[[#This Row],[Date]])+WEEKDAY(DATE(YEAR(Stock_Info[[#This Row],[Date]]),MONTH(Stock_Info[[#This Row],[Date]]),1))-1)/7)+1</f>
        <v>WEEK 3</v>
      </c>
      <c r="D4085" s="12">
        <v>82.09</v>
      </c>
      <c r="E4085" s="12">
        <v>86.67</v>
      </c>
      <c r="F4085" s="12">
        <v>82.09</v>
      </c>
      <c r="G4085" s="12">
        <v>85.54</v>
      </c>
      <c r="H4085" s="12">
        <v>84.81976387030538</v>
      </c>
      <c r="I4085">
        <v>831831</v>
      </c>
      <c r="J4085">
        <v>3396</v>
      </c>
      <c r="K4085" s="12">
        <v>70555709</v>
      </c>
      <c r="L4085">
        <v>429481</v>
      </c>
      <c r="M4085">
        <v>51.63</v>
      </c>
      <c r="N4085">
        <v>4.58</v>
      </c>
      <c r="O4085">
        <v>3.45</v>
      </c>
      <c r="P4085">
        <f xml:space="preserve"> IF(Stock_Info[[#This Row],[Close Price]] &gt; Stock_Info[[#This Row],[Open Price]], 1, 0)</f>
        <v>1</v>
      </c>
      <c r="Q4085" t="str">
        <f>IF(AND(Stock_Info[[#This Row],[% Deli. Qty to Traded Qty]]&gt;80,Stock_Info[[#This Row],[No. of Trades]]&lt;3000),"Unusual Day","")</f>
        <v/>
      </c>
      <c r="R4085" t="str">
        <f>IF(AND(Stock_Info[[#This Row],[Spread High-Low]] &lt; 10, Stock_Info[[#This Row],[% Deli. Qty to Traded Qty]] &gt; 90), "Good Day", "")</f>
        <v/>
      </c>
    </row>
    <row r="4086" spans="1:18">
      <c r="A4086" t="s">
        <v>56</v>
      </c>
      <c r="B4086" s="1">
        <v>45790</v>
      </c>
      <c r="C4086" s="1" t="str">
        <f>"WEEK" &amp;" " &amp;  INT((DAY(Stock_Info[[#This Row],[Date]])+WEEKDAY(DATE(YEAR(Stock_Info[[#This Row],[Date]]),MONTH(Stock_Info[[#This Row],[Date]]),1))-1)/7)+1</f>
        <v>WEEK 3</v>
      </c>
      <c r="D4086" s="12">
        <v>81.540000000000006</v>
      </c>
      <c r="E4086" s="12">
        <v>82.75</v>
      </c>
      <c r="F4086" s="12">
        <v>81</v>
      </c>
      <c r="G4086" s="12">
        <v>81.78</v>
      </c>
      <c r="H4086" s="12">
        <v>82.032406691379336</v>
      </c>
      <c r="I4086">
        <v>400874</v>
      </c>
      <c r="J4086">
        <v>2008</v>
      </c>
      <c r="K4086" s="12">
        <v>32884659</v>
      </c>
      <c r="L4086">
        <v>177554</v>
      </c>
      <c r="M4086">
        <v>44.29</v>
      </c>
      <c r="N4086">
        <v>1.75</v>
      </c>
      <c r="O4086">
        <v>0.24</v>
      </c>
      <c r="P4086">
        <f xml:space="preserve"> IF(Stock_Info[[#This Row],[Close Price]] &gt; Stock_Info[[#This Row],[Open Price]], 1, 0)</f>
        <v>1</v>
      </c>
      <c r="Q4086" t="str">
        <f>IF(AND(Stock_Info[[#This Row],[% Deli. Qty to Traded Qty]]&gt;80,Stock_Info[[#This Row],[No. of Trades]]&lt;3000),"Unusual Day","")</f>
        <v/>
      </c>
      <c r="R4086" t="str">
        <f>IF(AND(Stock_Info[[#This Row],[Spread High-Low]] &lt; 10, Stock_Info[[#This Row],[% Deli. Qty to Traded Qty]] &gt; 90), "Good Day", "")</f>
        <v/>
      </c>
    </row>
    <row r="4087" spans="1:18">
      <c r="A4087" t="s">
        <v>56</v>
      </c>
      <c r="B4087" s="1">
        <v>45789</v>
      </c>
      <c r="C4087" s="1" t="str">
        <f>"WEEK" &amp;" " &amp;  INT((DAY(Stock_Info[[#This Row],[Date]])+WEEKDAY(DATE(YEAR(Stock_Info[[#This Row],[Date]]),MONTH(Stock_Info[[#This Row],[Date]]),1))-1)/7)+1</f>
        <v>WEEK 3</v>
      </c>
      <c r="D4087" s="12">
        <v>81</v>
      </c>
      <c r="E4087" s="12">
        <v>82</v>
      </c>
      <c r="F4087" s="12">
        <v>79.459999999999994</v>
      </c>
      <c r="G4087" s="12">
        <v>81.81</v>
      </c>
      <c r="H4087" s="12">
        <v>80.900552075929767</v>
      </c>
      <c r="I4087">
        <v>659873</v>
      </c>
      <c r="J4087">
        <v>3523</v>
      </c>
      <c r="K4087" s="12">
        <v>53384090</v>
      </c>
      <c r="L4087">
        <v>359831</v>
      </c>
      <c r="M4087">
        <v>54.53</v>
      </c>
      <c r="N4087">
        <v>2.54</v>
      </c>
      <c r="O4087">
        <v>0.81</v>
      </c>
      <c r="P4087">
        <f xml:space="preserve"> IF(Stock_Info[[#This Row],[Close Price]] &gt; Stock_Info[[#This Row],[Open Price]], 1, 0)</f>
        <v>1</v>
      </c>
      <c r="Q4087" t="str">
        <f>IF(AND(Stock_Info[[#This Row],[% Deli. Qty to Traded Qty]]&gt;80,Stock_Info[[#This Row],[No. of Trades]]&lt;3000),"Unusual Day","")</f>
        <v/>
      </c>
      <c r="R4087" t="str">
        <f>IF(AND(Stock_Info[[#This Row],[Spread High-Low]] &lt; 10, Stock_Info[[#This Row],[% Deli. Qty to Traded Qty]] &gt; 90), "Good Day", "")</f>
        <v/>
      </c>
    </row>
    <row r="4088" spans="1:18">
      <c r="A4088" t="s">
        <v>56</v>
      </c>
      <c r="B4088" s="1">
        <v>45786</v>
      </c>
      <c r="C4088" s="1" t="str">
        <f>"WEEK" &amp;" " &amp;  INT((DAY(Stock_Info[[#This Row],[Date]])+WEEKDAY(DATE(YEAR(Stock_Info[[#This Row],[Date]]),MONTH(Stock_Info[[#This Row],[Date]]),1))-1)/7)+1</f>
        <v>WEEK 2</v>
      </c>
      <c r="D4088" s="12">
        <v>74.09</v>
      </c>
      <c r="E4088" s="12">
        <v>76.63</v>
      </c>
      <c r="F4088" s="12">
        <v>74.09</v>
      </c>
      <c r="G4088" s="12">
        <v>76.31</v>
      </c>
      <c r="H4088" s="12">
        <v>75.931627377340206</v>
      </c>
      <c r="I4088">
        <v>282774</v>
      </c>
      <c r="J4088">
        <v>1416</v>
      </c>
      <c r="K4088" s="12">
        <v>21471490</v>
      </c>
      <c r="L4088">
        <v>141769</v>
      </c>
      <c r="M4088">
        <v>50.14</v>
      </c>
      <c r="N4088">
        <v>2.54</v>
      </c>
      <c r="O4088">
        <v>2.2200000000000002</v>
      </c>
      <c r="P4088">
        <f xml:space="preserve"> IF(Stock_Info[[#This Row],[Close Price]] &gt; Stock_Info[[#This Row],[Open Price]], 1, 0)</f>
        <v>1</v>
      </c>
      <c r="Q4088" t="str">
        <f>IF(AND(Stock_Info[[#This Row],[% Deli. Qty to Traded Qty]]&gt;80,Stock_Info[[#This Row],[No. of Trades]]&lt;3000),"Unusual Day","")</f>
        <v/>
      </c>
      <c r="R4088" t="str">
        <f>IF(AND(Stock_Info[[#This Row],[Spread High-Low]] &lt; 10, Stock_Info[[#This Row],[% Deli. Qty to Traded Qty]] &gt; 90), "Good Day", "")</f>
        <v/>
      </c>
    </row>
    <row r="4089" spans="1:18">
      <c r="A4089" t="s">
        <v>56</v>
      </c>
      <c r="B4089" s="1">
        <v>45785</v>
      </c>
      <c r="C4089" s="1" t="str">
        <f>"WEEK" &amp;" " &amp;  INT((DAY(Stock_Info[[#This Row],[Date]])+WEEKDAY(DATE(YEAR(Stock_Info[[#This Row],[Date]]),MONTH(Stock_Info[[#This Row],[Date]]),1))-1)/7)+1</f>
        <v>WEEK 2</v>
      </c>
      <c r="D4089" s="12">
        <v>78.89</v>
      </c>
      <c r="E4089" s="12">
        <v>79.5</v>
      </c>
      <c r="F4089" s="12">
        <v>76.55</v>
      </c>
      <c r="G4089" s="12">
        <v>76.849999999999994</v>
      </c>
      <c r="H4089" s="12">
        <v>77.970160251339195</v>
      </c>
      <c r="I4089">
        <v>221215</v>
      </c>
      <c r="J4089">
        <v>1459</v>
      </c>
      <c r="K4089" s="12">
        <v>17248169</v>
      </c>
      <c r="L4089">
        <v>94871</v>
      </c>
      <c r="M4089">
        <v>42.89</v>
      </c>
      <c r="N4089">
        <v>2.95</v>
      </c>
      <c r="O4089">
        <v>-2.04</v>
      </c>
      <c r="P4089">
        <f xml:space="preserve"> IF(Stock_Info[[#This Row],[Close Price]] &gt; Stock_Info[[#This Row],[Open Price]], 1, 0)</f>
        <v>0</v>
      </c>
      <c r="Q4089" t="str">
        <f>IF(AND(Stock_Info[[#This Row],[% Deli. Qty to Traded Qty]]&gt;80,Stock_Info[[#This Row],[No. of Trades]]&lt;3000),"Unusual Day","")</f>
        <v/>
      </c>
      <c r="R4089" t="str">
        <f>IF(AND(Stock_Info[[#This Row],[Spread High-Low]] &lt; 10, Stock_Info[[#This Row],[% Deli. Qty to Traded Qty]] &gt; 90), "Good Day", "")</f>
        <v/>
      </c>
    </row>
    <row r="4090" spans="1:18">
      <c r="A4090" t="s">
        <v>56</v>
      </c>
      <c r="B4090" s="1">
        <v>45784</v>
      </c>
      <c r="C4090" s="1" t="str">
        <f>"WEEK" &amp;" " &amp;  INT((DAY(Stock_Info[[#This Row],[Date]])+WEEKDAY(DATE(YEAR(Stock_Info[[#This Row],[Date]]),MONTH(Stock_Info[[#This Row],[Date]]),1))-1)/7)+1</f>
        <v>WEEK 2</v>
      </c>
      <c r="D4090" s="12">
        <v>76.38</v>
      </c>
      <c r="E4090" s="12">
        <v>78.599999999999994</v>
      </c>
      <c r="F4090" s="12">
        <v>76</v>
      </c>
      <c r="G4090" s="12">
        <v>77.95</v>
      </c>
      <c r="H4090" s="12">
        <v>77.668327613041683</v>
      </c>
      <c r="I4090">
        <v>347593</v>
      </c>
      <c r="J4090">
        <v>1616</v>
      </c>
      <c r="K4090" s="12">
        <v>26996967</v>
      </c>
      <c r="L4090">
        <v>91127</v>
      </c>
      <c r="M4090">
        <v>26.22</v>
      </c>
      <c r="N4090">
        <v>2.6</v>
      </c>
      <c r="O4090">
        <v>1.57</v>
      </c>
      <c r="P4090">
        <f xml:space="preserve"> IF(Stock_Info[[#This Row],[Close Price]] &gt; Stock_Info[[#This Row],[Open Price]], 1, 0)</f>
        <v>1</v>
      </c>
      <c r="Q4090" t="str">
        <f>IF(AND(Stock_Info[[#This Row],[% Deli. Qty to Traded Qty]]&gt;80,Stock_Info[[#This Row],[No. of Trades]]&lt;3000),"Unusual Day","")</f>
        <v/>
      </c>
      <c r="R4090" t="str">
        <f>IF(AND(Stock_Info[[#This Row],[Spread High-Low]] &lt; 10, Stock_Info[[#This Row],[% Deli. Qty to Traded Qty]] &gt; 90), "Good Day", "")</f>
        <v/>
      </c>
    </row>
    <row r="4091" spans="1:18">
      <c r="A4091" t="s">
        <v>56</v>
      </c>
      <c r="B4091" s="1">
        <v>45783</v>
      </c>
      <c r="C4091" s="1" t="str">
        <f>"WEEK" &amp;" " &amp;  INT((DAY(Stock_Info[[#This Row],[Date]])+WEEKDAY(DATE(YEAR(Stock_Info[[#This Row],[Date]]),MONTH(Stock_Info[[#This Row],[Date]]),1))-1)/7)+1</f>
        <v>WEEK 2</v>
      </c>
      <c r="D4091" s="12">
        <v>81.87</v>
      </c>
      <c r="E4091" s="12">
        <v>81.87</v>
      </c>
      <c r="F4091" s="12">
        <v>77.540000000000006</v>
      </c>
      <c r="G4091" s="12">
        <v>77.760000000000005</v>
      </c>
      <c r="H4091" s="12">
        <v>79.066975709749599</v>
      </c>
      <c r="I4091">
        <v>522473</v>
      </c>
      <c r="J4091">
        <v>2985</v>
      </c>
      <c r="K4091" s="12">
        <v>41310360</v>
      </c>
      <c r="L4091">
        <v>312648</v>
      </c>
      <c r="M4091">
        <v>59.84</v>
      </c>
      <c r="N4091">
        <v>4.33</v>
      </c>
      <c r="O4091">
        <v>-4.1100000000000003</v>
      </c>
      <c r="P4091">
        <f xml:space="preserve"> IF(Stock_Info[[#This Row],[Close Price]] &gt; Stock_Info[[#This Row],[Open Price]], 1, 0)</f>
        <v>0</v>
      </c>
      <c r="Q4091" t="str">
        <f>IF(AND(Stock_Info[[#This Row],[% Deli. Qty to Traded Qty]]&gt;80,Stock_Info[[#This Row],[No. of Trades]]&lt;3000),"Unusual Day","")</f>
        <v/>
      </c>
      <c r="R4091" t="str">
        <f>IF(AND(Stock_Info[[#This Row],[Spread High-Low]] &lt; 10, Stock_Info[[#This Row],[% Deli. Qty to Traded Qty]] &gt; 90), "Good Day", "")</f>
        <v/>
      </c>
    </row>
    <row r="4092" spans="1:18">
      <c r="A4092" t="s">
        <v>56</v>
      </c>
      <c r="B4092" s="1">
        <v>45782</v>
      </c>
      <c r="C4092" s="1" t="str">
        <f>"WEEK" &amp;" " &amp;  INT((DAY(Stock_Info[[#This Row],[Date]])+WEEKDAY(DATE(YEAR(Stock_Info[[#This Row],[Date]]),MONTH(Stock_Info[[#This Row],[Date]]),1))-1)/7)+1</f>
        <v>WEEK 2</v>
      </c>
      <c r="D4092" s="12">
        <v>80.02</v>
      </c>
      <c r="E4092" s="12">
        <v>81.93</v>
      </c>
      <c r="F4092" s="12">
        <v>79.42</v>
      </c>
      <c r="G4092" s="12">
        <v>80.92</v>
      </c>
      <c r="H4092" s="12">
        <v>80.642726337492476</v>
      </c>
      <c r="I4092">
        <v>468526</v>
      </c>
      <c r="J4092">
        <v>2581</v>
      </c>
      <c r="K4092" s="12">
        <v>37783214</v>
      </c>
      <c r="L4092">
        <v>142880</v>
      </c>
      <c r="M4092">
        <v>30.5</v>
      </c>
      <c r="N4092">
        <v>2.5099999999999998</v>
      </c>
      <c r="O4092">
        <v>0.9</v>
      </c>
      <c r="P4092">
        <f xml:space="preserve"> IF(Stock_Info[[#This Row],[Close Price]] &gt; Stock_Info[[#This Row],[Open Price]], 1, 0)</f>
        <v>1</v>
      </c>
      <c r="Q4092" t="str">
        <f>IF(AND(Stock_Info[[#This Row],[% Deli. Qty to Traded Qty]]&gt;80,Stock_Info[[#This Row],[No. of Trades]]&lt;3000),"Unusual Day","")</f>
        <v/>
      </c>
      <c r="R4092" t="str">
        <f>IF(AND(Stock_Info[[#This Row],[Spread High-Low]] &lt; 10, Stock_Info[[#This Row],[% Deli. Qty to Traded Qty]] &gt; 90), "Good Day", "")</f>
        <v/>
      </c>
    </row>
    <row r="4093" spans="1:18">
      <c r="A4093" t="s">
        <v>56</v>
      </c>
      <c r="B4093" s="1">
        <v>45779</v>
      </c>
      <c r="C4093" s="1" t="str">
        <f>"WEEK" &amp;" " &amp;  INT((DAY(Stock_Info[[#This Row],[Date]])+WEEKDAY(DATE(YEAR(Stock_Info[[#This Row],[Date]]),MONTH(Stock_Info[[#This Row],[Date]]),1))-1)/7)+1</f>
        <v>WEEK 1</v>
      </c>
      <c r="D4093" s="12">
        <v>79.849999999999994</v>
      </c>
      <c r="E4093" s="12">
        <v>80.650000000000006</v>
      </c>
      <c r="F4093" s="12">
        <v>79.260000000000005</v>
      </c>
      <c r="G4093" s="12">
        <v>79.88</v>
      </c>
      <c r="H4093" s="12">
        <v>79.958636952791039</v>
      </c>
      <c r="I4093">
        <v>414307</v>
      </c>
      <c r="J4093">
        <v>2190</v>
      </c>
      <c r="K4093" s="12">
        <v>33127423</v>
      </c>
      <c r="L4093">
        <v>178080</v>
      </c>
      <c r="M4093">
        <v>42.98</v>
      </c>
      <c r="N4093">
        <v>1.39</v>
      </c>
      <c r="O4093">
        <v>0.03</v>
      </c>
      <c r="P4093">
        <f xml:space="preserve"> IF(Stock_Info[[#This Row],[Close Price]] &gt; Stock_Info[[#This Row],[Open Price]], 1, 0)</f>
        <v>1</v>
      </c>
      <c r="Q4093" t="str">
        <f>IF(AND(Stock_Info[[#This Row],[% Deli. Qty to Traded Qty]]&gt;80,Stock_Info[[#This Row],[No. of Trades]]&lt;3000),"Unusual Day","")</f>
        <v/>
      </c>
      <c r="R4093" t="str">
        <f>IF(AND(Stock_Info[[#This Row],[Spread High-Low]] &lt; 10, Stock_Info[[#This Row],[% Deli. Qty to Traded Qty]] &gt; 90), "Good Day", "")</f>
        <v/>
      </c>
    </row>
    <row r="4094" spans="1:18">
      <c r="A4094" t="s">
        <v>56</v>
      </c>
      <c r="B4094" s="1">
        <v>45777</v>
      </c>
      <c r="C4094" s="1" t="str">
        <f>"WEEK" &amp;" " &amp;  INT((DAY(Stock_Info[[#This Row],[Date]])+WEEKDAY(DATE(YEAR(Stock_Info[[#This Row],[Date]]),MONTH(Stock_Info[[#This Row],[Date]]),1))-1)/7)+1</f>
        <v>WEEK 5</v>
      </c>
      <c r="D4094" s="12">
        <v>82.36</v>
      </c>
      <c r="E4094" s="12">
        <v>82.88</v>
      </c>
      <c r="F4094" s="12">
        <v>79.349999999999994</v>
      </c>
      <c r="G4094" s="12">
        <v>79.91</v>
      </c>
      <c r="H4094" s="12">
        <v>80.441771502078211</v>
      </c>
      <c r="I4094">
        <v>504521</v>
      </c>
      <c r="J4094">
        <v>3373</v>
      </c>
      <c r="K4094" s="12">
        <v>40584563</v>
      </c>
      <c r="L4094">
        <v>200031</v>
      </c>
      <c r="M4094">
        <v>39.65</v>
      </c>
      <c r="N4094">
        <v>3.53</v>
      </c>
      <c r="O4094">
        <v>-2.4500000000000002</v>
      </c>
      <c r="P4094">
        <f xml:space="preserve"> IF(Stock_Info[[#This Row],[Close Price]] &gt; Stock_Info[[#This Row],[Open Price]], 1, 0)</f>
        <v>0</v>
      </c>
      <c r="Q4094" t="str">
        <f>IF(AND(Stock_Info[[#This Row],[% Deli. Qty to Traded Qty]]&gt;80,Stock_Info[[#This Row],[No. of Trades]]&lt;3000),"Unusual Day","")</f>
        <v/>
      </c>
      <c r="R4094" t="str">
        <f>IF(AND(Stock_Info[[#This Row],[Spread High-Low]] &lt; 10, Stock_Info[[#This Row],[% Deli. Qty to Traded Qty]] &gt; 90), "Good Day", "")</f>
        <v/>
      </c>
    </row>
    <row r="4095" spans="1:18">
      <c r="A4095" t="s">
        <v>56</v>
      </c>
      <c r="B4095" s="1">
        <v>45776</v>
      </c>
      <c r="C4095" s="1" t="str">
        <f>"WEEK" &amp;" " &amp;  INT((DAY(Stock_Info[[#This Row],[Date]])+WEEKDAY(DATE(YEAR(Stock_Info[[#This Row],[Date]]),MONTH(Stock_Info[[#This Row],[Date]]),1))-1)/7)+1</f>
        <v>WEEK 5</v>
      </c>
      <c r="D4095" s="12">
        <v>84.5</v>
      </c>
      <c r="E4095" s="12">
        <v>84.5</v>
      </c>
      <c r="F4095" s="12">
        <v>82.38</v>
      </c>
      <c r="G4095" s="12">
        <v>83.07</v>
      </c>
      <c r="H4095" s="12">
        <v>83.212753288714524</v>
      </c>
      <c r="I4095">
        <v>433300</v>
      </c>
      <c r="J4095">
        <v>1653</v>
      </c>
      <c r="K4095" s="12">
        <v>36056086</v>
      </c>
      <c r="L4095">
        <v>159612</v>
      </c>
      <c r="M4095">
        <v>36.840000000000003</v>
      </c>
      <c r="N4095">
        <v>2.12</v>
      </c>
      <c r="O4095">
        <v>-1.43</v>
      </c>
      <c r="P4095">
        <f xml:space="preserve"> IF(Stock_Info[[#This Row],[Close Price]] &gt; Stock_Info[[#This Row],[Open Price]], 1, 0)</f>
        <v>0</v>
      </c>
      <c r="Q4095" t="str">
        <f>IF(AND(Stock_Info[[#This Row],[% Deli. Qty to Traded Qty]]&gt;80,Stock_Info[[#This Row],[No. of Trades]]&lt;3000),"Unusual Day","")</f>
        <v/>
      </c>
      <c r="R4095" t="str">
        <f>IF(AND(Stock_Info[[#This Row],[Spread High-Low]] &lt; 10, Stock_Info[[#This Row],[% Deli. Qty to Traded Qty]] &gt; 90), "Good Day", "")</f>
        <v/>
      </c>
    </row>
    <row r="4096" spans="1:18">
      <c r="A4096" t="s">
        <v>56</v>
      </c>
      <c r="B4096" s="1">
        <v>45775</v>
      </c>
      <c r="C4096" s="1" t="str">
        <f>"WEEK" &amp;" " &amp;  INT((DAY(Stock_Info[[#This Row],[Date]])+WEEKDAY(DATE(YEAR(Stock_Info[[#This Row],[Date]]),MONTH(Stock_Info[[#This Row],[Date]]),1))-1)/7)+1</f>
        <v>WEEK 5</v>
      </c>
      <c r="D4096" s="12">
        <v>80.510000000000005</v>
      </c>
      <c r="E4096" s="12">
        <v>83.95</v>
      </c>
      <c r="F4096" s="12">
        <v>80.14</v>
      </c>
      <c r="G4096" s="12">
        <v>82.63</v>
      </c>
      <c r="H4096" s="12">
        <v>82.349348116387176</v>
      </c>
      <c r="I4096">
        <v>1157722</v>
      </c>
      <c r="J4096">
        <v>4492</v>
      </c>
      <c r="K4096" s="12">
        <v>95337652</v>
      </c>
      <c r="L4096">
        <v>363277</v>
      </c>
      <c r="M4096">
        <v>31.38</v>
      </c>
      <c r="N4096">
        <v>3.81</v>
      </c>
      <c r="O4096">
        <v>2.12</v>
      </c>
      <c r="P4096">
        <f xml:space="preserve"> IF(Stock_Info[[#This Row],[Close Price]] &gt; Stock_Info[[#This Row],[Open Price]], 1, 0)</f>
        <v>1</v>
      </c>
      <c r="Q4096" t="str">
        <f>IF(AND(Stock_Info[[#This Row],[% Deli. Qty to Traded Qty]]&gt;80,Stock_Info[[#This Row],[No. of Trades]]&lt;3000),"Unusual Day","")</f>
        <v/>
      </c>
      <c r="R4096" t="str">
        <f>IF(AND(Stock_Info[[#This Row],[Spread High-Low]] &lt; 10, Stock_Info[[#This Row],[% Deli. Qty to Traded Qty]] &gt; 90), "Good Day", "")</f>
        <v/>
      </c>
    </row>
    <row r="4097" spans="1:18">
      <c r="A4097" t="s">
        <v>56</v>
      </c>
      <c r="B4097" s="1">
        <v>45772</v>
      </c>
      <c r="C4097" s="1" t="str">
        <f>"WEEK" &amp;" " &amp;  INT((DAY(Stock_Info[[#This Row],[Date]])+WEEKDAY(DATE(YEAR(Stock_Info[[#This Row],[Date]]),MONTH(Stock_Info[[#This Row],[Date]]),1))-1)/7)+1</f>
        <v>WEEK 4</v>
      </c>
      <c r="D4097" s="12">
        <v>83.65</v>
      </c>
      <c r="E4097" s="12">
        <v>83.9</v>
      </c>
      <c r="F4097" s="12">
        <v>80</v>
      </c>
      <c r="G4097" s="12">
        <v>80.459999999999994</v>
      </c>
      <c r="H4097" s="12">
        <v>81.225853585373045</v>
      </c>
      <c r="I4097">
        <v>620061</v>
      </c>
      <c r="J4097">
        <v>4205</v>
      </c>
      <c r="K4097" s="12">
        <v>50364984</v>
      </c>
      <c r="L4097">
        <v>261477</v>
      </c>
      <c r="M4097">
        <v>42.17</v>
      </c>
      <c r="N4097">
        <v>3.9</v>
      </c>
      <c r="O4097">
        <v>-3.19</v>
      </c>
      <c r="P4097">
        <f xml:space="preserve"> IF(Stock_Info[[#This Row],[Close Price]] &gt; Stock_Info[[#This Row],[Open Price]], 1, 0)</f>
        <v>0</v>
      </c>
      <c r="Q4097" t="str">
        <f>IF(AND(Stock_Info[[#This Row],[% Deli. Qty to Traded Qty]]&gt;80,Stock_Info[[#This Row],[No. of Trades]]&lt;3000),"Unusual Day","")</f>
        <v/>
      </c>
      <c r="R4097" t="str">
        <f>IF(AND(Stock_Info[[#This Row],[Spread High-Low]] &lt; 10, Stock_Info[[#This Row],[% Deli. Qty to Traded Qty]] &gt; 90), "Good Day", "")</f>
        <v/>
      </c>
    </row>
    <row r="4098" spans="1:18">
      <c r="A4098" t="s">
        <v>56</v>
      </c>
      <c r="B4098" s="1">
        <v>45771</v>
      </c>
      <c r="C4098" s="1" t="str">
        <f>"WEEK" &amp;" " &amp;  INT((DAY(Stock_Info[[#This Row],[Date]])+WEEKDAY(DATE(YEAR(Stock_Info[[#This Row],[Date]]),MONTH(Stock_Info[[#This Row],[Date]]),1))-1)/7)+1</f>
        <v>WEEK 4</v>
      </c>
      <c r="D4098" s="12">
        <v>83.91</v>
      </c>
      <c r="E4098" s="12">
        <v>85.22</v>
      </c>
      <c r="F4098" s="12">
        <v>83.44</v>
      </c>
      <c r="G4098" s="12">
        <v>83.71</v>
      </c>
      <c r="H4098" s="12">
        <v>84.293802316653242</v>
      </c>
      <c r="I4098">
        <v>212289</v>
      </c>
      <c r="J4098">
        <v>1088</v>
      </c>
      <c r="K4098" s="12">
        <v>17894647</v>
      </c>
      <c r="L4098">
        <v>113138</v>
      </c>
      <c r="M4098">
        <v>53.29</v>
      </c>
      <c r="N4098">
        <v>1.78</v>
      </c>
      <c r="O4098">
        <v>-0.2</v>
      </c>
      <c r="P4098">
        <f xml:space="preserve"> IF(Stock_Info[[#This Row],[Close Price]] &gt; Stock_Info[[#This Row],[Open Price]], 1, 0)</f>
        <v>0</v>
      </c>
      <c r="Q4098" t="str">
        <f>IF(AND(Stock_Info[[#This Row],[% Deli. Qty to Traded Qty]]&gt;80,Stock_Info[[#This Row],[No. of Trades]]&lt;3000),"Unusual Day","")</f>
        <v/>
      </c>
      <c r="R4098" t="str">
        <f>IF(AND(Stock_Info[[#This Row],[Spread High-Low]] &lt; 10, Stock_Info[[#This Row],[% Deli. Qty to Traded Qty]] &gt; 90), "Good Day", "")</f>
        <v/>
      </c>
    </row>
    <row r="4099" spans="1:18">
      <c r="A4099" t="s">
        <v>56</v>
      </c>
      <c r="B4099" s="1">
        <v>45770</v>
      </c>
      <c r="C4099" s="1" t="str">
        <f>"WEEK" &amp;" " &amp;  INT((DAY(Stock_Info[[#This Row],[Date]])+WEEKDAY(DATE(YEAR(Stock_Info[[#This Row],[Date]]),MONTH(Stock_Info[[#This Row],[Date]]),1))-1)/7)+1</f>
        <v>WEEK 4</v>
      </c>
      <c r="D4099" s="12">
        <v>85.79</v>
      </c>
      <c r="E4099" s="12">
        <v>85.98</v>
      </c>
      <c r="F4099" s="12">
        <v>83.02</v>
      </c>
      <c r="G4099" s="12">
        <v>83.9</v>
      </c>
      <c r="H4099" s="12">
        <v>84.189176969887015</v>
      </c>
      <c r="I4099">
        <v>548534</v>
      </c>
      <c r="J4099">
        <v>2922</v>
      </c>
      <c r="K4099" s="12">
        <v>46180626</v>
      </c>
      <c r="L4099">
        <v>218394</v>
      </c>
      <c r="M4099">
        <v>39.81</v>
      </c>
      <c r="N4099">
        <v>2.96</v>
      </c>
      <c r="O4099">
        <v>-1.89</v>
      </c>
      <c r="P4099">
        <f xml:space="preserve"> IF(Stock_Info[[#This Row],[Close Price]] &gt; Stock_Info[[#This Row],[Open Price]], 1, 0)</f>
        <v>0</v>
      </c>
      <c r="Q4099" t="str">
        <f>IF(AND(Stock_Info[[#This Row],[% Deli. Qty to Traded Qty]]&gt;80,Stock_Info[[#This Row],[No. of Trades]]&lt;3000),"Unusual Day","")</f>
        <v/>
      </c>
      <c r="R4099" t="str">
        <f>IF(AND(Stock_Info[[#This Row],[Spread High-Low]] &lt; 10, Stock_Info[[#This Row],[% Deli. Qty to Traded Qty]] &gt; 90), "Good Day", "")</f>
        <v/>
      </c>
    </row>
    <row r="4100" spans="1:18">
      <c r="A4100" t="s">
        <v>56</v>
      </c>
      <c r="B4100" s="1">
        <v>45769</v>
      </c>
      <c r="C4100" s="1" t="str">
        <f>"WEEK" &amp;" " &amp;  INT((DAY(Stock_Info[[#This Row],[Date]])+WEEKDAY(DATE(YEAR(Stock_Info[[#This Row],[Date]]),MONTH(Stock_Info[[#This Row],[Date]]),1))-1)/7)+1</f>
        <v>WEEK 4</v>
      </c>
      <c r="D4100" s="12">
        <v>83.26</v>
      </c>
      <c r="E4100" s="12">
        <v>88.19</v>
      </c>
      <c r="F4100" s="12">
        <v>82.54</v>
      </c>
      <c r="G4100" s="12">
        <v>85.59</v>
      </c>
      <c r="H4100" s="12">
        <v>85.977827284193523</v>
      </c>
      <c r="I4100">
        <v>1302637</v>
      </c>
      <c r="J4100">
        <v>5976</v>
      </c>
      <c r="K4100" s="12">
        <v>111997899</v>
      </c>
      <c r="L4100">
        <v>669598</v>
      </c>
      <c r="M4100">
        <v>51.4</v>
      </c>
      <c r="N4100">
        <v>5.65</v>
      </c>
      <c r="O4100">
        <v>2.33</v>
      </c>
      <c r="P4100">
        <f xml:space="preserve"> IF(Stock_Info[[#This Row],[Close Price]] &gt; Stock_Info[[#This Row],[Open Price]], 1, 0)</f>
        <v>1</v>
      </c>
      <c r="Q4100" t="str">
        <f>IF(AND(Stock_Info[[#This Row],[% Deli. Qty to Traded Qty]]&gt;80,Stock_Info[[#This Row],[No. of Trades]]&lt;3000),"Unusual Day","")</f>
        <v/>
      </c>
      <c r="R4100" t="str">
        <f>IF(AND(Stock_Info[[#This Row],[Spread High-Low]] &lt; 10, Stock_Info[[#This Row],[% Deli. Qty to Traded Qty]] &gt; 90), "Good Day", "")</f>
        <v/>
      </c>
    </row>
    <row r="4101" spans="1:18">
      <c r="A4101" t="s">
        <v>56</v>
      </c>
      <c r="B4101" s="1">
        <v>45768</v>
      </c>
      <c r="C4101" s="1" t="str">
        <f>"WEEK" &amp;" " &amp;  INT((DAY(Stock_Info[[#This Row],[Date]])+WEEKDAY(DATE(YEAR(Stock_Info[[#This Row],[Date]]),MONTH(Stock_Info[[#This Row],[Date]]),1))-1)/7)+1</f>
        <v>WEEK 4</v>
      </c>
      <c r="D4101" s="12">
        <v>82.16</v>
      </c>
      <c r="E4101" s="12">
        <v>84.45</v>
      </c>
      <c r="F4101" s="12">
        <v>82.16</v>
      </c>
      <c r="G4101" s="12">
        <v>83.15</v>
      </c>
      <c r="H4101" s="12">
        <v>83.503389301503901</v>
      </c>
      <c r="I4101">
        <v>660018</v>
      </c>
      <c r="J4101">
        <v>3403</v>
      </c>
      <c r="K4101" s="12">
        <v>55113740</v>
      </c>
      <c r="L4101">
        <v>341400</v>
      </c>
      <c r="M4101">
        <v>51.73</v>
      </c>
      <c r="N4101">
        <v>2.29</v>
      </c>
      <c r="O4101">
        <v>0.99</v>
      </c>
      <c r="P4101">
        <f xml:space="preserve"> IF(Stock_Info[[#This Row],[Close Price]] &gt; Stock_Info[[#This Row],[Open Price]], 1, 0)</f>
        <v>1</v>
      </c>
      <c r="Q4101" t="str">
        <f>IF(AND(Stock_Info[[#This Row],[% Deli. Qty to Traded Qty]]&gt;80,Stock_Info[[#This Row],[No. of Trades]]&lt;3000),"Unusual Day","")</f>
        <v/>
      </c>
      <c r="R4101" t="str">
        <f>IF(AND(Stock_Info[[#This Row],[Spread High-Low]] &lt; 10, Stock_Info[[#This Row],[% Deli. Qty to Traded Qty]] &gt; 90), "Good Day", "")</f>
        <v/>
      </c>
    </row>
    <row r="4102" spans="1:18">
      <c r="A4102" t="s">
        <v>56</v>
      </c>
      <c r="B4102" s="1">
        <v>45764</v>
      </c>
      <c r="C4102" s="1" t="str">
        <f>"WEEK" &amp;" " &amp;  INT((DAY(Stock_Info[[#This Row],[Date]])+WEEKDAY(DATE(YEAR(Stock_Info[[#This Row],[Date]]),MONTH(Stock_Info[[#This Row],[Date]]),1))-1)/7)+1</f>
        <v>WEEK 3</v>
      </c>
      <c r="D4102" s="12">
        <v>81.5</v>
      </c>
      <c r="E4102" s="12">
        <v>82.84</v>
      </c>
      <c r="F4102" s="12">
        <v>81.19</v>
      </c>
      <c r="G4102" s="12">
        <v>82.1</v>
      </c>
      <c r="H4102" s="12">
        <v>82.250141033123754</v>
      </c>
      <c r="I4102">
        <v>512291</v>
      </c>
      <c r="J4102">
        <v>2461</v>
      </c>
      <c r="K4102" s="12">
        <v>42136007</v>
      </c>
      <c r="L4102">
        <v>274172</v>
      </c>
      <c r="M4102">
        <v>53.52</v>
      </c>
      <c r="N4102">
        <v>1.65</v>
      </c>
      <c r="O4102">
        <v>0.6</v>
      </c>
      <c r="P4102">
        <f xml:space="preserve"> IF(Stock_Info[[#This Row],[Close Price]] &gt; Stock_Info[[#This Row],[Open Price]], 1, 0)</f>
        <v>1</v>
      </c>
      <c r="Q4102" t="str">
        <f>IF(AND(Stock_Info[[#This Row],[% Deli. Qty to Traded Qty]]&gt;80,Stock_Info[[#This Row],[No. of Trades]]&lt;3000),"Unusual Day","")</f>
        <v/>
      </c>
      <c r="R4102" t="str">
        <f>IF(AND(Stock_Info[[#This Row],[Spread High-Low]] &lt; 10, Stock_Info[[#This Row],[% Deli. Qty to Traded Qty]] &gt; 90), "Good Day", "")</f>
        <v/>
      </c>
    </row>
    <row r="4103" spans="1:18">
      <c r="A4103" t="s">
        <v>56</v>
      </c>
      <c r="B4103" s="1">
        <v>45763</v>
      </c>
      <c r="C4103" s="1" t="str">
        <f>"WEEK" &amp;" " &amp;  INT((DAY(Stock_Info[[#This Row],[Date]])+WEEKDAY(DATE(YEAR(Stock_Info[[#This Row],[Date]]),MONTH(Stock_Info[[#This Row],[Date]]),1))-1)/7)+1</f>
        <v>WEEK 3</v>
      </c>
      <c r="D4103" s="12">
        <v>80.7</v>
      </c>
      <c r="E4103" s="12">
        <v>83.16</v>
      </c>
      <c r="F4103" s="12">
        <v>80.5</v>
      </c>
      <c r="G4103" s="12">
        <v>81.72</v>
      </c>
      <c r="H4103" s="12">
        <v>82.016302188206453</v>
      </c>
      <c r="I4103">
        <v>898407</v>
      </c>
      <c r="J4103">
        <v>3811</v>
      </c>
      <c r="K4103" s="12">
        <v>73684020</v>
      </c>
      <c r="L4103">
        <v>374793</v>
      </c>
      <c r="M4103">
        <v>41.72</v>
      </c>
      <c r="N4103">
        <v>2.66</v>
      </c>
      <c r="O4103">
        <v>1.02</v>
      </c>
      <c r="P4103">
        <f xml:space="preserve"> IF(Stock_Info[[#This Row],[Close Price]] &gt; Stock_Info[[#This Row],[Open Price]], 1, 0)</f>
        <v>1</v>
      </c>
      <c r="Q4103" t="str">
        <f>IF(AND(Stock_Info[[#This Row],[% Deli. Qty to Traded Qty]]&gt;80,Stock_Info[[#This Row],[No. of Trades]]&lt;3000),"Unusual Day","")</f>
        <v/>
      </c>
      <c r="R4103" t="str">
        <f>IF(AND(Stock_Info[[#This Row],[Spread High-Low]] &lt; 10, Stock_Info[[#This Row],[% Deli. Qty to Traded Qty]] &gt; 90), "Good Day", "")</f>
        <v/>
      </c>
    </row>
    <row r="4104" spans="1:18">
      <c r="A4104" t="s">
        <v>56</v>
      </c>
      <c r="B4104" s="1">
        <v>45762</v>
      </c>
      <c r="C4104" s="1" t="str">
        <f>"WEEK" &amp;" " &amp;  INT((DAY(Stock_Info[[#This Row],[Date]])+WEEKDAY(DATE(YEAR(Stock_Info[[#This Row],[Date]]),MONTH(Stock_Info[[#This Row],[Date]]),1))-1)/7)+1</f>
        <v>WEEK 3</v>
      </c>
      <c r="D4104" s="12">
        <v>79.98</v>
      </c>
      <c r="E4104" s="12">
        <v>81.25</v>
      </c>
      <c r="F4104" s="12">
        <v>79.510000000000005</v>
      </c>
      <c r="G4104" s="12">
        <v>80.760000000000005</v>
      </c>
      <c r="H4104" s="12">
        <v>80.360892043791793</v>
      </c>
      <c r="I4104">
        <v>533068</v>
      </c>
      <c r="J4104">
        <v>3044</v>
      </c>
      <c r="K4104" s="12">
        <v>42837820</v>
      </c>
      <c r="L4104">
        <v>277136</v>
      </c>
      <c r="M4104">
        <v>51.99</v>
      </c>
      <c r="N4104">
        <v>1.74</v>
      </c>
      <c r="O4104">
        <v>0.78</v>
      </c>
      <c r="P4104">
        <f xml:space="preserve"> IF(Stock_Info[[#This Row],[Close Price]] &gt; Stock_Info[[#This Row],[Open Price]], 1, 0)</f>
        <v>1</v>
      </c>
      <c r="Q4104" t="str">
        <f>IF(AND(Stock_Info[[#This Row],[% Deli. Qty to Traded Qty]]&gt;80,Stock_Info[[#This Row],[No. of Trades]]&lt;3000),"Unusual Day","")</f>
        <v/>
      </c>
      <c r="R4104" t="str">
        <f>IF(AND(Stock_Info[[#This Row],[Spread High-Low]] &lt; 10, Stock_Info[[#This Row],[% Deli. Qty to Traded Qty]] &gt; 90), "Good Day", "")</f>
        <v/>
      </c>
    </row>
    <row r="4105" spans="1:18">
      <c r="A4105" t="s">
        <v>56</v>
      </c>
      <c r="B4105" s="1">
        <v>45758</v>
      </c>
      <c r="C4105" s="1" t="str">
        <f>"WEEK" &amp;" " &amp;  INT((DAY(Stock_Info[[#This Row],[Date]])+WEEKDAY(DATE(YEAR(Stock_Info[[#This Row],[Date]]),MONTH(Stock_Info[[#This Row],[Date]]),1))-1)/7)+1</f>
        <v>WEEK 2</v>
      </c>
      <c r="D4105" s="12">
        <v>79.13</v>
      </c>
      <c r="E4105" s="12">
        <v>80.2</v>
      </c>
      <c r="F4105" s="12">
        <v>77.849999999999994</v>
      </c>
      <c r="G4105" s="12">
        <v>79.52</v>
      </c>
      <c r="H4105" s="12">
        <v>78.952438451017272</v>
      </c>
      <c r="I4105">
        <v>280752</v>
      </c>
      <c r="J4105">
        <v>1331</v>
      </c>
      <c r="K4105" s="12">
        <v>22166055</v>
      </c>
      <c r="L4105">
        <v>84922</v>
      </c>
      <c r="M4105">
        <v>30.25</v>
      </c>
      <c r="N4105">
        <v>2.35</v>
      </c>
      <c r="O4105">
        <v>0.39</v>
      </c>
      <c r="P4105">
        <f xml:space="preserve"> IF(Stock_Info[[#This Row],[Close Price]] &gt; Stock_Info[[#This Row],[Open Price]], 1, 0)</f>
        <v>1</v>
      </c>
      <c r="Q4105" t="str">
        <f>IF(AND(Stock_Info[[#This Row],[% Deli. Qty to Traded Qty]]&gt;80,Stock_Info[[#This Row],[No. of Trades]]&lt;3000),"Unusual Day","")</f>
        <v/>
      </c>
      <c r="R4105" t="str">
        <f>IF(AND(Stock_Info[[#This Row],[Spread High-Low]] &lt; 10, Stock_Info[[#This Row],[% Deli. Qty to Traded Qty]] &gt; 90), "Good Day", "")</f>
        <v/>
      </c>
    </row>
    <row r="4106" spans="1:18">
      <c r="A4106" t="s">
        <v>56</v>
      </c>
      <c r="B4106" s="1">
        <v>45756</v>
      </c>
      <c r="C4106" s="1" t="str">
        <f>"WEEK" &amp;" " &amp;  INT((DAY(Stock_Info[[#This Row],[Date]])+WEEKDAY(DATE(YEAR(Stock_Info[[#This Row],[Date]]),MONTH(Stock_Info[[#This Row],[Date]]),1))-1)/7)+1</f>
        <v>WEEK 2</v>
      </c>
      <c r="D4106" s="12">
        <v>76.150000000000006</v>
      </c>
      <c r="E4106" s="12">
        <v>80.650000000000006</v>
      </c>
      <c r="F4106" s="12">
        <v>74.8</v>
      </c>
      <c r="G4106" s="12">
        <v>78.7</v>
      </c>
      <c r="H4106" s="12">
        <v>78.458923035237177</v>
      </c>
      <c r="I4106">
        <v>634784</v>
      </c>
      <c r="J4106">
        <v>2971</v>
      </c>
      <c r="K4106" s="12">
        <v>49804469</v>
      </c>
      <c r="L4106">
        <v>216021</v>
      </c>
      <c r="M4106">
        <v>34.03</v>
      </c>
      <c r="N4106">
        <v>5.85</v>
      </c>
      <c r="O4106">
        <v>2.5499999999999998</v>
      </c>
      <c r="P4106">
        <f xml:space="preserve"> IF(Stock_Info[[#This Row],[Close Price]] &gt; Stock_Info[[#This Row],[Open Price]], 1, 0)</f>
        <v>1</v>
      </c>
      <c r="Q4106" t="str">
        <f>IF(AND(Stock_Info[[#This Row],[% Deli. Qty to Traded Qty]]&gt;80,Stock_Info[[#This Row],[No. of Trades]]&lt;3000),"Unusual Day","")</f>
        <v/>
      </c>
      <c r="R4106" t="str">
        <f>IF(AND(Stock_Info[[#This Row],[Spread High-Low]] &lt; 10, Stock_Info[[#This Row],[% Deli. Qty to Traded Qty]] &gt; 90), "Good Day", "")</f>
        <v/>
      </c>
    </row>
    <row r="4107" spans="1:18">
      <c r="A4107" t="s">
        <v>56</v>
      </c>
      <c r="B4107" s="1">
        <v>45755</v>
      </c>
      <c r="C4107" s="1" t="str">
        <f>"WEEK" &amp;" " &amp;  INT((DAY(Stock_Info[[#This Row],[Date]])+WEEKDAY(DATE(YEAR(Stock_Info[[#This Row],[Date]]),MONTH(Stock_Info[[#This Row],[Date]]),1))-1)/7)+1</f>
        <v>WEEK 2</v>
      </c>
      <c r="D4107" s="12">
        <v>76.010000000000005</v>
      </c>
      <c r="E4107" s="12">
        <v>77.58</v>
      </c>
      <c r="F4107" s="12">
        <v>74.78</v>
      </c>
      <c r="G4107" s="12">
        <v>76.95</v>
      </c>
      <c r="H4107" s="12">
        <v>76.223352585722864</v>
      </c>
      <c r="I4107">
        <v>254687</v>
      </c>
      <c r="J4107">
        <v>1266</v>
      </c>
      <c r="K4107" s="12">
        <v>19413097</v>
      </c>
      <c r="L4107">
        <v>79215</v>
      </c>
      <c r="M4107">
        <v>31.1</v>
      </c>
      <c r="N4107">
        <v>2.8</v>
      </c>
      <c r="O4107">
        <v>0.94</v>
      </c>
      <c r="P4107">
        <f xml:space="preserve"> IF(Stock_Info[[#This Row],[Close Price]] &gt; Stock_Info[[#This Row],[Open Price]], 1, 0)</f>
        <v>1</v>
      </c>
      <c r="Q4107" t="str">
        <f>IF(AND(Stock_Info[[#This Row],[% Deli. Qty to Traded Qty]]&gt;80,Stock_Info[[#This Row],[No. of Trades]]&lt;3000),"Unusual Day","")</f>
        <v/>
      </c>
      <c r="R4107" t="str">
        <f>IF(AND(Stock_Info[[#This Row],[Spread High-Low]] &lt; 10, Stock_Info[[#This Row],[% Deli. Qty to Traded Qty]] &gt; 90), "Good Day", "")</f>
        <v/>
      </c>
    </row>
    <row r="4108" spans="1:18">
      <c r="A4108" t="s">
        <v>56</v>
      </c>
      <c r="B4108" s="1">
        <v>45754</v>
      </c>
      <c r="C4108" s="1" t="str">
        <f>"WEEK" &amp;" " &amp;  INT((DAY(Stock_Info[[#This Row],[Date]])+WEEKDAY(DATE(YEAR(Stock_Info[[#This Row],[Date]]),MONTH(Stock_Info[[#This Row],[Date]]),1))-1)/7)+1</f>
        <v>WEEK 2</v>
      </c>
      <c r="D4108" s="12">
        <v>74.010000000000005</v>
      </c>
      <c r="E4108" s="12">
        <v>74.42</v>
      </c>
      <c r="F4108" s="12">
        <v>72.25</v>
      </c>
      <c r="G4108" s="12">
        <v>73.48</v>
      </c>
      <c r="H4108" s="12">
        <v>73.240657196081656</v>
      </c>
      <c r="I4108">
        <v>315644</v>
      </c>
      <c r="J4108">
        <v>2141</v>
      </c>
      <c r="K4108" s="12">
        <v>23117974</v>
      </c>
      <c r="L4108">
        <v>114925</v>
      </c>
      <c r="M4108">
        <v>36.409999999999997</v>
      </c>
      <c r="N4108">
        <v>2.17</v>
      </c>
      <c r="O4108">
        <v>-0.53</v>
      </c>
      <c r="P4108">
        <f xml:space="preserve"> IF(Stock_Info[[#This Row],[Close Price]] &gt; Stock_Info[[#This Row],[Open Price]], 1, 0)</f>
        <v>0</v>
      </c>
      <c r="Q4108" t="str">
        <f>IF(AND(Stock_Info[[#This Row],[% Deli. Qty to Traded Qty]]&gt;80,Stock_Info[[#This Row],[No. of Trades]]&lt;3000),"Unusual Day","")</f>
        <v/>
      </c>
      <c r="R4108" t="str">
        <f>IF(AND(Stock_Info[[#This Row],[Spread High-Low]] &lt; 10, Stock_Info[[#This Row],[% Deli. Qty to Traded Qty]] &gt; 90), "Good Day", "")</f>
        <v/>
      </c>
    </row>
    <row r="4109" spans="1:18">
      <c r="A4109" t="s">
        <v>56</v>
      </c>
      <c r="B4109" s="1">
        <v>45751</v>
      </c>
      <c r="C4109" s="1" t="str">
        <f>"WEEK" &amp;" " &amp;  INT((DAY(Stock_Info[[#This Row],[Date]])+WEEKDAY(DATE(YEAR(Stock_Info[[#This Row],[Date]]),MONTH(Stock_Info[[#This Row],[Date]]),1))-1)/7)+1</f>
        <v>WEEK 1</v>
      </c>
      <c r="D4109" s="12">
        <v>80.92</v>
      </c>
      <c r="E4109" s="12">
        <v>80.92</v>
      </c>
      <c r="F4109" s="12">
        <v>77.45</v>
      </c>
      <c r="G4109" s="12">
        <v>78.27</v>
      </c>
      <c r="H4109" s="12">
        <v>78.593076029141301</v>
      </c>
      <c r="I4109">
        <v>463809</v>
      </c>
      <c r="J4109">
        <v>3024</v>
      </c>
      <c r="K4109" s="12">
        <v>36452176</v>
      </c>
      <c r="L4109">
        <v>208074</v>
      </c>
      <c r="M4109">
        <v>44.86</v>
      </c>
      <c r="N4109">
        <v>3.47</v>
      </c>
      <c r="O4109">
        <v>-2.65</v>
      </c>
      <c r="P4109">
        <f xml:space="preserve"> IF(Stock_Info[[#This Row],[Close Price]] &gt; Stock_Info[[#This Row],[Open Price]], 1, 0)</f>
        <v>0</v>
      </c>
      <c r="Q4109" t="str">
        <f>IF(AND(Stock_Info[[#This Row],[% Deli. Qty to Traded Qty]]&gt;80,Stock_Info[[#This Row],[No. of Trades]]&lt;3000),"Unusual Day","")</f>
        <v/>
      </c>
      <c r="R4109" t="str">
        <f>IF(AND(Stock_Info[[#This Row],[Spread High-Low]] &lt; 10, Stock_Info[[#This Row],[% Deli. Qty to Traded Qty]] &gt; 90), "Good Day", "")</f>
        <v/>
      </c>
    </row>
    <row r="4110" spans="1:18">
      <c r="A4110" t="s">
        <v>56</v>
      </c>
      <c r="B4110" s="1">
        <v>45750</v>
      </c>
      <c r="C4110" s="1" t="str">
        <f>"WEEK" &amp;" " &amp;  INT((DAY(Stock_Info[[#This Row],[Date]])+WEEKDAY(DATE(YEAR(Stock_Info[[#This Row],[Date]]),MONTH(Stock_Info[[#This Row],[Date]]),1))-1)/7)+1</f>
        <v>WEEK 1</v>
      </c>
      <c r="D4110" s="12">
        <v>77.81</v>
      </c>
      <c r="E4110" s="12">
        <v>81.2</v>
      </c>
      <c r="F4110" s="12">
        <v>77.209999999999994</v>
      </c>
      <c r="G4110" s="12">
        <v>80.64</v>
      </c>
      <c r="H4110" s="12">
        <v>79.782369838933278</v>
      </c>
      <c r="I4110">
        <v>349855</v>
      </c>
      <c r="J4110">
        <v>1697</v>
      </c>
      <c r="K4110" s="12">
        <v>27912261</v>
      </c>
      <c r="L4110">
        <v>181275</v>
      </c>
      <c r="M4110">
        <v>51.81</v>
      </c>
      <c r="N4110">
        <v>3.99</v>
      </c>
      <c r="O4110">
        <v>2.83</v>
      </c>
      <c r="P4110">
        <f xml:space="preserve"> IF(Stock_Info[[#This Row],[Close Price]] &gt; Stock_Info[[#This Row],[Open Price]], 1, 0)</f>
        <v>1</v>
      </c>
      <c r="Q4110" t="str">
        <f>IF(AND(Stock_Info[[#This Row],[% Deli. Qty to Traded Qty]]&gt;80,Stock_Info[[#This Row],[No. of Trades]]&lt;3000),"Unusual Day","")</f>
        <v/>
      </c>
      <c r="R4110" t="str">
        <f>IF(AND(Stock_Info[[#This Row],[Spread High-Low]] &lt; 10, Stock_Info[[#This Row],[% Deli. Qty to Traded Qty]] &gt; 90), "Good Day", "")</f>
        <v/>
      </c>
    </row>
    <row r="4111" spans="1:18">
      <c r="A4111" t="s">
        <v>56</v>
      </c>
      <c r="B4111" s="1">
        <v>45749</v>
      </c>
      <c r="C4111" s="1" t="str">
        <f>"WEEK" &amp;" " &amp;  INT((DAY(Stock_Info[[#This Row],[Date]])+WEEKDAY(DATE(YEAR(Stock_Info[[#This Row],[Date]]),MONTH(Stock_Info[[#This Row],[Date]]),1))-1)/7)+1</f>
        <v>WEEK 1</v>
      </c>
      <c r="D4111" s="12">
        <v>78.010000000000005</v>
      </c>
      <c r="E4111" s="12">
        <v>78.88</v>
      </c>
      <c r="F4111" s="12">
        <v>76.45</v>
      </c>
      <c r="G4111" s="12">
        <v>78.38</v>
      </c>
      <c r="H4111" s="12">
        <v>77.825848473244548</v>
      </c>
      <c r="I4111">
        <v>282036</v>
      </c>
      <c r="J4111">
        <v>1431</v>
      </c>
      <c r="K4111" s="12">
        <v>21949691</v>
      </c>
      <c r="L4111">
        <v>119402</v>
      </c>
      <c r="M4111">
        <v>42.34</v>
      </c>
      <c r="N4111">
        <v>2.4300000000000002</v>
      </c>
      <c r="O4111">
        <v>0.37</v>
      </c>
      <c r="P4111">
        <f xml:space="preserve"> IF(Stock_Info[[#This Row],[Close Price]] &gt; Stock_Info[[#This Row],[Open Price]], 1, 0)</f>
        <v>1</v>
      </c>
      <c r="Q4111" t="str">
        <f>IF(AND(Stock_Info[[#This Row],[% Deli. Qty to Traded Qty]]&gt;80,Stock_Info[[#This Row],[No. of Trades]]&lt;3000),"Unusual Day","")</f>
        <v/>
      </c>
      <c r="R4111" t="str">
        <f>IF(AND(Stock_Info[[#This Row],[Spread High-Low]] &lt; 10, Stock_Info[[#This Row],[% Deli. Qty to Traded Qty]] &gt; 90), "Good Day", "")</f>
        <v/>
      </c>
    </row>
    <row r="4112" spans="1:18">
      <c r="A4112" t="s">
        <v>56</v>
      </c>
      <c r="B4112" s="1">
        <v>45748</v>
      </c>
      <c r="C4112" s="1" t="str">
        <f>"WEEK" &amp;" " &amp;  INT((DAY(Stock_Info[[#This Row],[Date]])+WEEKDAY(DATE(YEAR(Stock_Info[[#This Row],[Date]]),MONTH(Stock_Info[[#This Row],[Date]]),1))-1)/7)+1</f>
        <v>WEEK 1</v>
      </c>
      <c r="D4112" s="12">
        <v>78.16</v>
      </c>
      <c r="E4112" s="12">
        <v>79.3</v>
      </c>
      <c r="F4112" s="12">
        <v>77.22</v>
      </c>
      <c r="G4112" s="12">
        <v>77.930000000000007</v>
      </c>
      <c r="H4112" s="12">
        <v>78.18642741012826</v>
      </c>
      <c r="I4112">
        <v>215891</v>
      </c>
      <c r="J4112">
        <v>1099</v>
      </c>
      <c r="K4112" s="12">
        <v>16879746</v>
      </c>
      <c r="L4112">
        <v>71900</v>
      </c>
      <c r="M4112">
        <v>33.299999999999997</v>
      </c>
      <c r="N4112">
        <v>2.08</v>
      </c>
      <c r="O4112">
        <v>-0.23</v>
      </c>
      <c r="P4112">
        <f xml:space="preserve"> IF(Stock_Info[[#This Row],[Close Price]] &gt; Stock_Info[[#This Row],[Open Price]], 1, 0)</f>
        <v>0</v>
      </c>
      <c r="Q4112" t="str">
        <f>IF(AND(Stock_Info[[#This Row],[% Deli. Qty to Traded Qty]]&gt;80,Stock_Info[[#This Row],[No. of Trades]]&lt;3000),"Unusual Day","")</f>
        <v/>
      </c>
      <c r="R4112" t="str">
        <f>IF(AND(Stock_Info[[#This Row],[Spread High-Low]] &lt; 10, Stock_Info[[#This Row],[% Deli. Qty to Traded Qty]] &gt; 90), "Good Day", "")</f>
        <v/>
      </c>
    </row>
    <row r="4113" spans="1:18">
      <c r="A4113" t="s">
        <v>56</v>
      </c>
      <c r="B4113" s="1">
        <v>45744</v>
      </c>
      <c r="C4113" s="1" t="str">
        <f>"WEEK" &amp;" " &amp;  INT((DAY(Stock_Info[[#This Row],[Date]])+WEEKDAY(DATE(YEAR(Stock_Info[[#This Row],[Date]]),MONTH(Stock_Info[[#This Row],[Date]]),1))-1)/7)+1</f>
        <v>WEEK 5</v>
      </c>
      <c r="D4113" s="12">
        <v>77.599999999999994</v>
      </c>
      <c r="E4113" s="12">
        <v>79.900000000000006</v>
      </c>
      <c r="F4113" s="12">
        <v>77.569999999999993</v>
      </c>
      <c r="G4113" s="12">
        <v>77.680000000000007</v>
      </c>
      <c r="H4113" s="12">
        <v>78.710677898595719</v>
      </c>
      <c r="I4113">
        <v>700503</v>
      </c>
      <c r="J4113">
        <v>3157</v>
      </c>
      <c r="K4113" s="12">
        <v>55137066</v>
      </c>
      <c r="L4113">
        <v>310301</v>
      </c>
      <c r="M4113">
        <v>44.3</v>
      </c>
      <c r="N4113">
        <v>2.33</v>
      </c>
      <c r="O4113">
        <v>0.08</v>
      </c>
      <c r="P4113">
        <f xml:space="preserve"> IF(Stock_Info[[#This Row],[Close Price]] &gt; Stock_Info[[#This Row],[Open Price]], 1, 0)</f>
        <v>1</v>
      </c>
      <c r="Q4113" t="str">
        <f>IF(AND(Stock_Info[[#This Row],[% Deli. Qty to Traded Qty]]&gt;80,Stock_Info[[#This Row],[No. of Trades]]&lt;3000),"Unusual Day","")</f>
        <v/>
      </c>
      <c r="R4113" t="str">
        <f>IF(AND(Stock_Info[[#This Row],[Spread High-Low]] &lt; 10, Stock_Info[[#This Row],[% Deli. Qty to Traded Qty]] &gt; 90), "Good Day", "")</f>
        <v/>
      </c>
    </row>
    <row r="4114" spans="1:18">
      <c r="A4114" t="s">
        <v>56</v>
      </c>
      <c r="B4114" s="1">
        <v>45743</v>
      </c>
      <c r="C4114" s="1" t="str">
        <f>"WEEK" &amp;" " &amp;  INT((DAY(Stock_Info[[#This Row],[Date]])+WEEKDAY(DATE(YEAR(Stock_Info[[#This Row],[Date]]),MONTH(Stock_Info[[#This Row],[Date]]),1))-1)/7)+1</f>
        <v>WEEK 5</v>
      </c>
      <c r="D4114" s="12">
        <v>78</v>
      </c>
      <c r="E4114" s="12">
        <v>78.489999999999995</v>
      </c>
      <c r="F4114" s="12">
        <v>76.87</v>
      </c>
      <c r="G4114" s="12">
        <v>77.180000000000007</v>
      </c>
      <c r="H4114" s="12">
        <v>77.602810771381684</v>
      </c>
      <c r="I4114">
        <v>411275</v>
      </c>
      <c r="J4114">
        <v>2403</v>
      </c>
      <c r="K4114" s="12">
        <v>31916096</v>
      </c>
      <c r="L4114">
        <v>184438</v>
      </c>
      <c r="M4114">
        <v>44.85</v>
      </c>
      <c r="N4114">
        <v>1.62</v>
      </c>
      <c r="O4114">
        <v>-0.82</v>
      </c>
      <c r="P4114">
        <f xml:space="preserve"> IF(Stock_Info[[#This Row],[Close Price]] &gt; Stock_Info[[#This Row],[Open Price]], 1, 0)</f>
        <v>0</v>
      </c>
      <c r="Q4114" t="str">
        <f>IF(AND(Stock_Info[[#This Row],[% Deli. Qty to Traded Qty]]&gt;80,Stock_Info[[#This Row],[No. of Trades]]&lt;3000),"Unusual Day","")</f>
        <v/>
      </c>
      <c r="R4114" t="str">
        <f>IF(AND(Stock_Info[[#This Row],[Spread High-Low]] &lt; 10, Stock_Info[[#This Row],[% Deli. Qty to Traded Qty]] &gt; 90), "Good Day", "")</f>
        <v/>
      </c>
    </row>
    <row r="4115" spans="1:18">
      <c r="A4115" t="s">
        <v>56</v>
      </c>
      <c r="B4115" s="1">
        <v>45742</v>
      </c>
      <c r="C4115" s="1" t="str">
        <f>"WEEK" &amp;" " &amp;  INT((DAY(Stock_Info[[#This Row],[Date]])+WEEKDAY(DATE(YEAR(Stock_Info[[#This Row],[Date]]),MONTH(Stock_Info[[#This Row],[Date]]),1))-1)/7)+1</f>
        <v>WEEK 5</v>
      </c>
      <c r="D4115" s="12">
        <v>78.8</v>
      </c>
      <c r="E4115" s="12">
        <v>79.7</v>
      </c>
      <c r="F4115" s="12">
        <v>77.25</v>
      </c>
      <c r="G4115" s="12">
        <v>77.510000000000005</v>
      </c>
      <c r="H4115" s="12">
        <v>78.539735392324417</v>
      </c>
      <c r="I4115">
        <v>214733</v>
      </c>
      <c r="J4115">
        <v>1335</v>
      </c>
      <c r="K4115" s="12">
        <v>16865073</v>
      </c>
      <c r="L4115">
        <v>69949</v>
      </c>
      <c r="M4115">
        <v>32.57</v>
      </c>
      <c r="N4115">
        <v>2.4500000000000002</v>
      </c>
      <c r="O4115">
        <v>-1.29</v>
      </c>
      <c r="P4115">
        <f xml:space="preserve"> IF(Stock_Info[[#This Row],[Close Price]] &gt; Stock_Info[[#This Row],[Open Price]], 1, 0)</f>
        <v>0</v>
      </c>
      <c r="Q4115" t="str">
        <f>IF(AND(Stock_Info[[#This Row],[% Deli. Qty to Traded Qty]]&gt;80,Stock_Info[[#This Row],[No. of Trades]]&lt;3000),"Unusual Day","")</f>
        <v/>
      </c>
      <c r="R4115" t="str">
        <f>IF(AND(Stock_Info[[#This Row],[Spread High-Low]] &lt; 10, Stock_Info[[#This Row],[% Deli. Qty to Traded Qty]] &gt; 90), "Good Day", "")</f>
        <v/>
      </c>
    </row>
    <row r="4116" spans="1:18">
      <c r="A4116" t="s">
        <v>56</v>
      </c>
      <c r="B4116" s="1">
        <v>45741</v>
      </c>
      <c r="C4116" s="1" t="str">
        <f>"WEEK" &amp;" " &amp;  INT((DAY(Stock_Info[[#This Row],[Date]])+WEEKDAY(DATE(YEAR(Stock_Info[[#This Row],[Date]]),MONTH(Stock_Info[[#This Row],[Date]]),1))-1)/7)+1</f>
        <v>WEEK 5</v>
      </c>
      <c r="D4116" s="12">
        <v>81.209999999999994</v>
      </c>
      <c r="E4116" s="12">
        <v>81.819999999999993</v>
      </c>
      <c r="F4116" s="12">
        <v>78.13</v>
      </c>
      <c r="G4116" s="12">
        <v>78.569999999999993</v>
      </c>
      <c r="H4116" s="12">
        <v>79.514416344445607</v>
      </c>
      <c r="I4116">
        <v>382760</v>
      </c>
      <c r="J4116">
        <v>2606</v>
      </c>
      <c r="K4116" s="12">
        <v>30434938</v>
      </c>
      <c r="L4116">
        <v>185144</v>
      </c>
      <c r="M4116">
        <v>48.37</v>
      </c>
      <c r="N4116">
        <v>3.69</v>
      </c>
      <c r="O4116">
        <v>-2.64</v>
      </c>
      <c r="P4116">
        <f xml:space="preserve"> IF(Stock_Info[[#This Row],[Close Price]] &gt; Stock_Info[[#This Row],[Open Price]], 1, 0)</f>
        <v>0</v>
      </c>
      <c r="Q4116" t="str">
        <f>IF(AND(Stock_Info[[#This Row],[% Deli. Qty to Traded Qty]]&gt;80,Stock_Info[[#This Row],[No. of Trades]]&lt;3000),"Unusual Day","")</f>
        <v/>
      </c>
      <c r="R4116" t="str">
        <f>IF(AND(Stock_Info[[#This Row],[Spread High-Low]] &lt; 10, Stock_Info[[#This Row],[% Deli. Qty to Traded Qty]] &gt; 90), "Good Day", "")</f>
        <v/>
      </c>
    </row>
    <row r="4117" spans="1:18">
      <c r="A4117" t="s">
        <v>56</v>
      </c>
      <c r="B4117" s="1">
        <v>45740</v>
      </c>
      <c r="C4117" s="1" t="str">
        <f>"WEEK" &amp;" " &amp;  INT((DAY(Stock_Info[[#This Row],[Date]])+WEEKDAY(DATE(YEAR(Stock_Info[[#This Row],[Date]]),MONTH(Stock_Info[[#This Row],[Date]]),1))-1)/7)+1</f>
        <v>WEEK 5</v>
      </c>
      <c r="D4117" s="12">
        <v>81.510000000000005</v>
      </c>
      <c r="E4117" s="12">
        <v>82.74</v>
      </c>
      <c r="F4117" s="12">
        <v>80.06</v>
      </c>
      <c r="G4117" s="12">
        <v>80.92</v>
      </c>
      <c r="H4117" s="12">
        <v>81.113579273740086</v>
      </c>
      <c r="I4117">
        <v>380580</v>
      </c>
      <c r="J4117">
        <v>2404</v>
      </c>
      <c r="K4117" s="12">
        <v>30870206</v>
      </c>
      <c r="L4117">
        <v>157860</v>
      </c>
      <c r="M4117">
        <v>41.48</v>
      </c>
      <c r="N4117">
        <v>2.68</v>
      </c>
      <c r="O4117">
        <v>-0.59</v>
      </c>
      <c r="P4117">
        <f xml:space="preserve"> IF(Stock_Info[[#This Row],[Close Price]] &gt; Stock_Info[[#This Row],[Open Price]], 1, 0)</f>
        <v>0</v>
      </c>
      <c r="Q4117" t="str">
        <f>IF(AND(Stock_Info[[#This Row],[% Deli. Qty to Traded Qty]]&gt;80,Stock_Info[[#This Row],[No. of Trades]]&lt;3000),"Unusual Day","")</f>
        <v/>
      </c>
      <c r="R4117" t="str">
        <f>IF(AND(Stock_Info[[#This Row],[Spread High-Low]] &lt; 10, Stock_Info[[#This Row],[% Deli. Qty to Traded Qty]] &gt; 90), "Good Day", "")</f>
        <v/>
      </c>
    </row>
    <row r="4118" spans="1:18">
      <c r="A4118" t="s">
        <v>56</v>
      </c>
      <c r="B4118" s="1">
        <v>45737</v>
      </c>
      <c r="C4118" s="1" t="str">
        <f>"WEEK" &amp;" " &amp;  INT((DAY(Stock_Info[[#This Row],[Date]])+WEEKDAY(DATE(YEAR(Stock_Info[[#This Row],[Date]]),MONTH(Stock_Info[[#This Row],[Date]]),1))-1)/7)+1</f>
        <v>WEEK 4</v>
      </c>
      <c r="D4118" s="12">
        <v>75.23</v>
      </c>
      <c r="E4118" s="12">
        <v>81.8</v>
      </c>
      <c r="F4118" s="12">
        <v>74.81</v>
      </c>
      <c r="G4118" s="12">
        <v>81.349999999999994</v>
      </c>
      <c r="H4118" s="12">
        <v>79.260645223603092</v>
      </c>
      <c r="I4118">
        <v>538387</v>
      </c>
      <c r="J4118">
        <v>2576</v>
      </c>
      <c r="K4118" s="12">
        <v>42672901</v>
      </c>
      <c r="L4118">
        <v>320673</v>
      </c>
      <c r="M4118">
        <v>59.56</v>
      </c>
      <c r="N4118">
        <v>6.99</v>
      </c>
      <c r="O4118">
        <v>6.12</v>
      </c>
      <c r="P4118">
        <f xml:space="preserve"> IF(Stock_Info[[#This Row],[Close Price]] &gt; Stock_Info[[#This Row],[Open Price]], 1, 0)</f>
        <v>1</v>
      </c>
      <c r="Q4118" t="str">
        <f>IF(AND(Stock_Info[[#This Row],[% Deli. Qty to Traded Qty]]&gt;80,Stock_Info[[#This Row],[No. of Trades]]&lt;3000),"Unusual Day","")</f>
        <v/>
      </c>
      <c r="R4118" t="str">
        <f>IF(AND(Stock_Info[[#This Row],[Spread High-Low]] &lt; 10, Stock_Info[[#This Row],[% Deli. Qty to Traded Qty]] &gt; 90), "Good Day", "")</f>
        <v/>
      </c>
    </row>
    <row r="4119" spans="1:18">
      <c r="A4119" t="s">
        <v>56</v>
      </c>
      <c r="B4119" s="1">
        <v>45736</v>
      </c>
      <c r="C4119" s="1" t="str">
        <f>"WEEK" &amp;" " &amp;  INT((DAY(Stock_Info[[#This Row],[Date]])+WEEKDAY(DATE(YEAR(Stock_Info[[#This Row],[Date]]),MONTH(Stock_Info[[#This Row],[Date]]),1))-1)/7)+1</f>
        <v>WEEK 4</v>
      </c>
      <c r="D4119" s="12">
        <v>75.31</v>
      </c>
      <c r="E4119" s="12">
        <v>76.45</v>
      </c>
      <c r="F4119" s="12">
        <v>74.55</v>
      </c>
      <c r="G4119" s="12">
        <v>75.239999999999995</v>
      </c>
      <c r="H4119" s="12">
        <v>75.394198202425116</v>
      </c>
      <c r="I4119">
        <v>272812</v>
      </c>
      <c r="J4119">
        <v>1616</v>
      </c>
      <c r="K4119" s="12">
        <v>20568442</v>
      </c>
      <c r="L4119">
        <v>151471</v>
      </c>
      <c r="M4119">
        <v>55.52</v>
      </c>
      <c r="N4119">
        <v>1.9</v>
      </c>
      <c r="O4119">
        <v>-7.0000000000000007E-2</v>
      </c>
      <c r="P4119">
        <f xml:space="preserve"> IF(Stock_Info[[#This Row],[Close Price]] &gt; Stock_Info[[#This Row],[Open Price]], 1, 0)</f>
        <v>0</v>
      </c>
      <c r="Q4119" t="str">
        <f>IF(AND(Stock_Info[[#This Row],[% Deli. Qty to Traded Qty]]&gt;80,Stock_Info[[#This Row],[No. of Trades]]&lt;3000),"Unusual Day","")</f>
        <v/>
      </c>
      <c r="R4119" t="str">
        <f>IF(AND(Stock_Info[[#This Row],[Spread High-Low]] &lt; 10, Stock_Info[[#This Row],[% Deli. Qty to Traded Qty]] &gt; 90), "Good Day", "")</f>
        <v/>
      </c>
    </row>
    <row r="4120" spans="1:18">
      <c r="A4120" t="s">
        <v>56</v>
      </c>
      <c r="B4120" s="1">
        <v>45735</v>
      </c>
      <c r="C4120" s="1" t="str">
        <f>"WEEK" &amp;" " &amp;  INT((DAY(Stock_Info[[#This Row],[Date]])+WEEKDAY(DATE(YEAR(Stock_Info[[#This Row],[Date]]),MONTH(Stock_Info[[#This Row],[Date]]),1))-1)/7)+1</f>
        <v>WEEK 4</v>
      </c>
      <c r="D4120" s="12">
        <v>73.2</v>
      </c>
      <c r="E4120" s="12">
        <v>75.3</v>
      </c>
      <c r="F4120" s="12">
        <v>73.2</v>
      </c>
      <c r="G4120" s="12">
        <v>74.819999999999993</v>
      </c>
      <c r="H4120" s="12">
        <v>74.599089975466427</v>
      </c>
      <c r="I4120">
        <v>560864</v>
      </c>
      <c r="J4120">
        <v>2674</v>
      </c>
      <c r="K4120" s="12">
        <v>41839944</v>
      </c>
      <c r="L4120">
        <v>312484</v>
      </c>
      <c r="M4120">
        <v>55.71</v>
      </c>
      <c r="N4120">
        <v>2.1</v>
      </c>
      <c r="O4120">
        <v>1.62</v>
      </c>
      <c r="P4120">
        <f xml:space="preserve"> IF(Stock_Info[[#This Row],[Close Price]] &gt; Stock_Info[[#This Row],[Open Price]], 1, 0)</f>
        <v>1</v>
      </c>
      <c r="Q4120" t="str">
        <f>IF(AND(Stock_Info[[#This Row],[% Deli. Qty to Traded Qty]]&gt;80,Stock_Info[[#This Row],[No. of Trades]]&lt;3000),"Unusual Day","")</f>
        <v/>
      </c>
      <c r="R4120" t="str">
        <f>IF(AND(Stock_Info[[#This Row],[Spread High-Low]] &lt; 10, Stock_Info[[#This Row],[% Deli. Qty to Traded Qty]] &gt; 90), "Good Day", "")</f>
        <v/>
      </c>
    </row>
    <row r="4121" spans="1:18">
      <c r="A4121" t="s">
        <v>56</v>
      </c>
      <c r="B4121" s="1">
        <v>45734</v>
      </c>
      <c r="C4121" s="1" t="str">
        <f>"WEEK" &amp;" " &amp;  INT((DAY(Stock_Info[[#This Row],[Date]])+WEEKDAY(DATE(YEAR(Stock_Info[[#This Row],[Date]]),MONTH(Stock_Info[[#This Row],[Date]]),1))-1)/7)+1</f>
        <v>WEEK 4</v>
      </c>
      <c r="D4121" s="12">
        <v>72.540000000000006</v>
      </c>
      <c r="E4121" s="12">
        <v>73.06</v>
      </c>
      <c r="F4121" s="12">
        <v>72.540000000000006</v>
      </c>
      <c r="G4121" s="12">
        <v>72.930000000000007</v>
      </c>
      <c r="H4121" s="12">
        <v>72.846129677601368</v>
      </c>
      <c r="I4121">
        <v>155956</v>
      </c>
      <c r="J4121">
        <v>1070</v>
      </c>
      <c r="K4121" s="12">
        <v>11360791</v>
      </c>
      <c r="L4121">
        <v>72292</v>
      </c>
      <c r="M4121">
        <v>46.35</v>
      </c>
      <c r="N4121">
        <v>0.52</v>
      </c>
      <c r="O4121">
        <v>0.39</v>
      </c>
      <c r="P4121">
        <f xml:space="preserve"> IF(Stock_Info[[#This Row],[Close Price]] &gt; Stock_Info[[#This Row],[Open Price]], 1, 0)</f>
        <v>1</v>
      </c>
      <c r="Q4121" t="str">
        <f>IF(AND(Stock_Info[[#This Row],[% Deli. Qty to Traded Qty]]&gt;80,Stock_Info[[#This Row],[No. of Trades]]&lt;3000),"Unusual Day","")</f>
        <v/>
      </c>
      <c r="R4121" t="str">
        <f>IF(AND(Stock_Info[[#This Row],[Spread High-Low]] &lt; 10, Stock_Info[[#This Row],[% Deli. Qty to Traded Qty]] &gt; 90), "Good Day", "")</f>
        <v/>
      </c>
    </row>
    <row r="4122" spans="1:18">
      <c r="A4122" t="s">
        <v>56</v>
      </c>
      <c r="B4122" s="1">
        <v>45733</v>
      </c>
      <c r="C4122" s="1" t="str">
        <f>"WEEK" &amp;" " &amp;  INT((DAY(Stock_Info[[#This Row],[Date]])+WEEKDAY(DATE(YEAR(Stock_Info[[#This Row],[Date]]),MONTH(Stock_Info[[#This Row],[Date]]),1))-1)/7)+1</f>
        <v>WEEK 4</v>
      </c>
      <c r="D4122" s="12">
        <v>72.150000000000006</v>
      </c>
      <c r="E4122" s="12">
        <v>73.150000000000006</v>
      </c>
      <c r="F4122" s="12">
        <v>72.040000000000006</v>
      </c>
      <c r="G4122" s="12">
        <v>72.260000000000005</v>
      </c>
      <c r="H4122" s="12">
        <v>72.513519553072626</v>
      </c>
      <c r="I4122">
        <v>469875</v>
      </c>
      <c r="J4122">
        <v>1962</v>
      </c>
      <c r="K4122" s="12">
        <v>34072290</v>
      </c>
      <c r="L4122">
        <v>283819</v>
      </c>
      <c r="M4122">
        <v>60.4</v>
      </c>
      <c r="N4122">
        <v>1.1100000000000001</v>
      </c>
      <c r="O4122">
        <v>0.11</v>
      </c>
      <c r="P4122">
        <f xml:space="preserve"> IF(Stock_Info[[#This Row],[Close Price]] &gt; Stock_Info[[#This Row],[Open Price]], 1, 0)</f>
        <v>1</v>
      </c>
      <c r="Q4122" t="str">
        <f>IF(AND(Stock_Info[[#This Row],[% Deli. Qty to Traded Qty]]&gt;80,Stock_Info[[#This Row],[No. of Trades]]&lt;3000),"Unusual Day","")</f>
        <v/>
      </c>
      <c r="R4122" t="str">
        <f>IF(AND(Stock_Info[[#This Row],[Spread High-Low]] &lt; 10, Stock_Info[[#This Row],[% Deli. Qty to Traded Qty]] &gt; 90), "Good Day", "")</f>
        <v/>
      </c>
    </row>
    <row r="4123" spans="1:18">
      <c r="A4123" t="s">
        <v>56</v>
      </c>
      <c r="B4123" s="1">
        <v>45729</v>
      </c>
      <c r="C4123" s="1" t="str">
        <f>"WEEK" &amp;" " &amp;  INT((DAY(Stock_Info[[#This Row],[Date]])+WEEKDAY(DATE(YEAR(Stock_Info[[#This Row],[Date]]),MONTH(Stock_Info[[#This Row],[Date]]),1))-1)/7)+1</f>
        <v>WEEK 3</v>
      </c>
      <c r="D4123" s="12">
        <v>72.87</v>
      </c>
      <c r="E4123" s="12">
        <v>73.03</v>
      </c>
      <c r="F4123" s="12">
        <v>71.67</v>
      </c>
      <c r="G4123" s="12">
        <v>72.16</v>
      </c>
      <c r="H4123" s="12">
        <v>72.202371082255127</v>
      </c>
      <c r="I4123">
        <v>342544</v>
      </c>
      <c r="J4123">
        <v>1618</v>
      </c>
      <c r="K4123" s="12">
        <v>24732489</v>
      </c>
      <c r="L4123">
        <v>203399</v>
      </c>
      <c r="M4123">
        <v>59.38</v>
      </c>
      <c r="N4123">
        <v>1.36</v>
      </c>
      <c r="O4123">
        <v>-0.71</v>
      </c>
      <c r="P4123">
        <f xml:space="preserve"> IF(Stock_Info[[#This Row],[Close Price]] &gt; Stock_Info[[#This Row],[Open Price]], 1, 0)</f>
        <v>0</v>
      </c>
      <c r="Q4123" t="str">
        <f>IF(AND(Stock_Info[[#This Row],[% Deli. Qty to Traded Qty]]&gt;80,Stock_Info[[#This Row],[No. of Trades]]&lt;3000),"Unusual Day","")</f>
        <v/>
      </c>
      <c r="R4123" t="str">
        <f>IF(AND(Stock_Info[[#This Row],[Spread High-Low]] &lt; 10, Stock_Info[[#This Row],[% Deli. Qty to Traded Qty]] &gt; 90), "Good Day", "")</f>
        <v/>
      </c>
    </row>
    <row r="4124" spans="1:18">
      <c r="A4124" t="s">
        <v>56</v>
      </c>
      <c r="B4124" s="1">
        <v>45728</v>
      </c>
      <c r="C4124" s="1" t="str">
        <f>"WEEK" &amp;" " &amp;  INT((DAY(Stock_Info[[#This Row],[Date]])+WEEKDAY(DATE(YEAR(Stock_Info[[#This Row],[Date]]),MONTH(Stock_Info[[#This Row],[Date]]),1))-1)/7)+1</f>
        <v>WEEK 3</v>
      </c>
      <c r="D4124" s="12">
        <v>73.25</v>
      </c>
      <c r="E4124" s="12">
        <v>73.95</v>
      </c>
      <c r="F4124" s="12">
        <v>72.2</v>
      </c>
      <c r="G4124" s="12">
        <v>72.650000000000006</v>
      </c>
      <c r="H4124" s="12">
        <v>72.825203070495363</v>
      </c>
      <c r="I4124">
        <v>201531</v>
      </c>
      <c r="J4124">
        <v>1127</v>
      </c>
      <c r="K4124" s="12">
        <v>14676536</v>
      </c>
      <c r="L4124">
        <v>93218</v>
      </c>
      <c r="M4124">
        <v>46.25</v>
      </c>
      <c r="N4124">
        <v>1.75</v>
      </c>
      <c r="O4124">
        <v>-0.6</v>
      </c>
      <c r="P4124">
        <f xml:space="preserve"> IF(Stock_Info[[#This Row],[Close Price]] &gt; Stock_Info[[#This Row],[Open Price]], 1, 0)</f>
        <v>0</v>
      </c>
      <c r="Q4124" t="str">
        <f>IF(AND(Stock_Info[[#This Row],[% Deli. Qty to Traded Qty]]&gt;80,Stock_Info[[#This Row],[No. of Trades]]&lt;3000),"Unusual Day","")</f>
        <v/>
      </c>
      <c r="R4124" t="str">
        <f>IF(AND(Stock_Info[[#This Row],[Spread High-Low]] &lt; 10, Stock_Info[[#This Row],[% Deli. Qty to Traded Qty]] &gt; 90), "Good Day", "")</f>
        <v/>
      </c>
    </row>
    <row r="4125" spans="1:18">
      <c r="A4125" t="s">
        <v>56</v>
      </c>
      <c r="B4125" s="1">
        <v>45727</v>
      </c>
      <c r="C4125" s="1" t="str">
        <f>"WEEK" &amp;" " &amp;  INT((DAY(Stock_Info[[#This Row],[Date]])+WEEKDAY(DATE(YEAR(Stock_Info[[#This Row],[Date]]),MONTH(Stock_Info[[#This Row],[Date]]),1))-1)/7)+1</f>
        <v>WEEK 3</v>
      </c>
      <c r="D4125" s="12">
        <v>73.41</v>
      </c>
      <c r="E4125" s="12">
        <v>73.95</v>
      </c>
      <c r="F4125" s="12">
        <v>71.540000000000006</v>
      </c>
      <c r="G4125" s="12">
        <v>72.709999999999994</v>
      </c>
      <c r="H4125" s="12">
        <v>72.852921503844485</v>
      </c>
      <c r="I4125">
        <v>494865</v>
      </c>
      <c r="J4125">
        <v>3323</v>
      </c>
      <c r="K4125" s="12">
        <v>36052361</v>
      </c>
      <c r="L4125">
        <v>234151</v>
      </c>
      <c r="M4125">
        <v>47.32</v>
      </c>
      <c r="N4125">
        <v>2.41</v>
      </c>
      <c r="O4125">
        <v>-0.7</v>
      </c>
      <c r="P4125">
        <f xml:space="preserve"> IF(Stock_Info[[#This Row],[Close Price]] &gt; Stock_Info[[#This Row],[Open Price]], 1, 0)</f>
        <v>0</v>
      </c>
      <c r="Q4125" t="str">
        <f>IF(AND(Stock_Info[[#This Row],[% Deli. Qty to Traded Qty]]&gt;80,Stock_Info[[#This Row],[No. of Trades]]&lt;3000),"Unusual Day","")</f>
        <v/>
      </c>
      <c r="R4125" t="str">
        <f>IF(AND(Stock_Info[[#This Row],[Spread High-Low]] &lt; 10, Stock_Info[[#This Row],[% Deli. Qty to Traded Qty]] &gt; 90), "Good Day", "")</f>
        <v/>
      </c>
    </row>
    <row r="4126" spans="1:18">
      <c r="A4126" t="s">
        <v>56</v>
      </c>
      <c r="B4126" s="1">
        <v>45726</v>
      </c>
      <c r="C4126" s="1" t="str">
        <f>"WEEK" &amp;" " &amp;  INT((DAY(Stock_Info[[#This Row],[Date]])+WEEKDAY(DATE(YEAR(Stock_Info[[#This Row],[Date]]),MONTH(Stock_Info[[#This Row],[Date]]),1))-1)/7)+1</f>
        <v>WEEK 3</v>
      </c>
      <c r="D4126" s="12">
        <v>72.86</v>
      </c>
      <c r="E4126" s="12">
        <v>75.02</v>
      </c>
      <c r="F4126" s="12">
        <v>70.89</v>
      </c>
      <c r="G4126" s="12">
        <v>74.239999999999995</v>
      </c>
      <c r="H4126" s="12">
        <v>73.080923985935399</v>
      </c>
      <c r="I4126">
        <v>551740</v>
      </c>
      <c r="J4126">
        <v>2369</v>
      </c>
      <c r="K4126" s="12">
        <v>40321669</v>
      </c>
      <c r="L4126">
        <v>182624</v>
      </c>
      <c r="M4126">
        <v>33.1</v>
      </c>
      <c r="N4126">
        <v>4.13</v>
      </c>
      <c r="O4126">
        <v>1.38</v>
      </c>
      <c r="P4126">
        <f xml:space="preserve"> IF(Stock_Info[[#This Row],[Close Price]] &gt; Stock_Info[[#This Row],[Open Price]], 1, 0)</f>
        <v>1</v>
      </c>
      <c r="Q4126" t="str">
        <f>IF(AND(Stock_Info[[#This Row],[% Deli. Qty to Traded Qty]]&gt;80,Stock_Info[[#This Row],[No. of Trades]]&lt;3000),"Unusual Day","")</f>
        <v/>
      </c>
      <c r="R4126" t="str">
        <f>IF(AND(Stock_Info[[#This Row],[Spread High-Low]] &lt; 10, Stock_Info[[#This Row],[% Deli. Qty to Traded Qty]] &gt; 90), "Good Day", "")</f>
        <v/>
      </c>
    </row>
    <row r="4127" spans="1:18">
      <c r="A4127" t="s">
        <v>56</v>
      </c>
      <c r="B4127" s="1">
        <v>45723</v>
      </c>
      <c r="C4127" s="1" t="str">
        <f>"WEEK" &amp;" " &amp;  INT((DAY(Stock_Info[[#This Row],[Date]])+WEEKDAY(DATE(YEAR(Stock_Info[[#This Row],[Date]]),MONTH(Stock_Info[[#This Row],[Date]]),1))-1)/7)+1</f>
        <v>WEEK 2</v>
      </c>
      <c r="D4127" s="12">
        <v>72.36</v>
      </c>
      <c r="E4127" s="12">
        <v>73.349999999999994</v>
      </c>
      <c r="F4127" s="12">
        <v>72</v>
      </c>
      <c r="G4127" s="12">
        <v>72.75</v>
      </c>
      <c r="H4127" s="12">
        <v>72.76063129933965</v>
      </c>
      <c r="I4127">
        <v>161128</v>
      </c>
      <c r="J4127">
        <v>862</v>
      </c>
      <c r="K4127" s="12">
        <v>11723775</v>
      </c>
      <c r="L4127">
        <v>42185</v>
      </c>
      <c r="M4127">
        <v>26.18</v>
      </c>
      <c r="N4127">
        <v>1.35</v>
      </c>
      <c r="O4127">
        <v>0.39</v>
      </c>
      <c r="P4127">
        <f xml:space="preserve"> IF(Stock_Info[[#This Row],[Close Price]] &gt; Stock_Info[[#This Row],[Open Price]], 1, 0)</f>
        <v>1</v>
      </c>
      <c r="Q4127" t="str">
        <f>IF(AND(Stock_Info[[#This Row],[% Deli. Qty to Traded Qty]]&gt;80,Stock_Info[[#This Row],[No. of Trades]]&lt;3000),"Unusual Day","")</f>
        <v/>
      </c>
      <c r="R4127" t="str">
        <f>IF(AND(Stock_Info[[#This Row],[Spread High-Low]] &lt; 10, Stock_Info[[#This Row],[% Deli. Qty to Traded Qty]] &gt; 90), "Good Day", "")</f>
        <v/>
      </c>
    </row>
    <row r="4128" spans="1:18">
      <c r="A4128" t="s">
        <v>56</v>
      </c>
      <c r="B4128" s="1">
        <v>45722</v>
      </c>
      <c r="C4128" s="1" t="str">
        <f>"WEEK" &amp;" " &amp;  INT((DAY(Stock_Info[[#This Row],[Date]])+WEEKDAY(DATE(YEAR(Stock_Info[[#This Row],[Date]]),MONTH(Stock_Info[[#This Row],[Date]]),1))-1)/7)+1</f>
        <v>WEEK 2</v>
      </c>
      <c r="D4128" s="12">
        <v>71.510000000000005</v>
      </c>
      <c r="E4128" s="12">
        <v>72.98</v>
      </c>
      <c r="F4128" s="12">
        <v>71.44</v>
      </c>
      <c r="G4128" s="12">
        <v>72.319999999999993</v>
      </c>
      <c r="H4128" s="12">
        <v>72.178561167790406</v>
      </c>
      <c r="I4128">
        <v>327182</v>
      </c>
      <c r="J4128">
        <v>1301</v>
      </c>
      <c r="K4128" s="12">
        <v>23615526</v>
      </c>
      <c r="L4128">
        <v>70455</v>
      </c>
      <c r="M4128">
        <v>21.53</v>
      </c>
      <c r="N4128">
        <v>1.54</v>
      </c>
      <c r="O4128">
        <v>0.81</v>
      </c>
      <c r="P4128">
        <f xml:space="preserve"> IF(Stock_Info[[#This Row],[Close Price]] &gt; Stock_Info[[#This Row],[Open Price]], 1, 0)</f>
        <v>1</v>
      </c>
      <c r="Q4128" t="str">
        <f>IF(AND(Stock_Info[[#This Row],[% Deli. Qty to Traded Qty]]&gt;80,Stock_Info[[#This Row],[No. of Trades]]&lt;3000),"Unusual Day","")</f>
        <v/>
      </c>
      <c r="R4128" t="str">
        <f>IF(AND(Stock_Info[[#This Row],[Spread High-Low]] &lt; 10, Stock_Info[[#This Row],[% Deli. Qty to Traded Qty]] &gt; 90), "Good Day", "")</f>
        <v/>
      </c>
    </row>
    <row r="4129" spans="1:18">
      <c r="A4129" t="s">
        <v>56</v>
      </c>
      <c r="B4129" s="1">
        <v>45721</v>
      </c>
      <c r="C4129" s="1" t="str">
        <f>"WEEK" &amp;" " &amp;  INT((DAY(Stock_Info[[#This Row],[Date]])+WEEKDAY(DATE(YEAR(Stock_Info[[#This Row],[Date]]),MONTH(Stock_Info[[#This Row],[Date]]),1))-1)/7)+1</f>
        <v>WEEK 2</v>
      </c>
      <c r="D4129" s="12">
        <v>69.8</v>
      </c>
      <c r="E4129" s="12">
        <v>71.94</v>
      </c>
      <c r="F4129" s="12">
        <v>69.8</v>
      </c>
      <c r="G4129" s="12">
        <v>70.760000000000005</v>
      </c>
      <c r="H4129" s="12">
        <v>70.482263292708879</v>
      </c>
      <c r="I4129">
        <v>699989</v>
      </c>
      <c r="J4129">
        <v>3487</v>
      </c>
      <c r="K4129" s="12">
        <v>49336809</v>
      </c>
      <c r="L4129">
        <v>252410</v>
      </c>
      <c r="M4129">
        <v>36.06</v>
      </c>
      <c r="N4129">
        <v>2.14</v>
      </c>
      <c r="O4129">
        <v>0.96</v>
      </c>
      <c r="P4129">
        <f xml:space="preserve"> IF(Stock_Info[[#This Row],[Close Price]] &gt; Stock_Info[[#This Row],[Open Price]], 1, 0)</f>
        <v>1</v>
      </c>
      <c r="Q4129" t="str">
        <f>IF(AND(Stock_Info[[#This Row],[% Deli. Qty to Traded Qty]]&gt;80,Stock_Info[[#This Row],[No. of Trades]]&lt;3000),"Unusual Day","")</f>
        <v/>
      </c>
      <c r="R4129" t="str">
        <f>IF(AND(Stock_Info[[#This Row],[Spread High-Low]] &lt; 10, Stock_Info[[#This Row],[% Deli. Qty to Traded Qty]] &gt; 90), "Good Day", "")</f>
        <v/>
      </c>
    </row>
    <row r="4130" spans="1:18">
      <c r="A4130" t="s">
        <v>56</v>
      </c>
      <c r="B4130" s="1">
        <v>45720</v>
      </c>
      <c r="C4130" s="1" t="str">
        <f>"WEEK" &amp;" " &amp;  INT((DAY(Stock_Info[[#This Row],[Date]])+WEEKDAY(DATE(YEAR(Stock_Info[[#This Row],[Date]]),MONTH(Stock_Info[[#This Row],[Date]]),1))-1)/7)+1</f>
        <v>WEEK 2</v>
      </c>
      <c r="D4130" s="12">
        <v>66.14</v>
      </c>
      <c r="E4130" s="12">
        <v>69.87</v>
      </c>
      <c r="F4130" s="12">
        <v>66.14</v>
      </c>
      <c r="G4130" s="12">
        <v>68.03</v>
      </c>
      <c r="H4130" s="12">
        <v>68.123294972824496</v>
      </c>
      <c r="I4130">
        <v>600357</v>
      </c>
      <c r="J4130">
        <v>2788</v>
      </c>
      <c r="K4130" s="12">
        <v>40898297</v>
      </c>
      <c r="L4130">
        <v>286773</v>
      </c>
      <c r="M4130">
        <v>47.77</v>
      </c>
      <c r="N4130">
        <v>3.73</v>
      </c>
      <c r="O4130">
        <v>1.89</v>
      </c>
      <c r="P4130">
        <f xml:space="preserve"> IF(Stock_Info[[#This Row],[Close Price]] &gt; Stock_Info[[#This Row],[Open Price]], 1, 0)</f>
        <v>1</v>
      </c>
      <c r="Q4130" t="str">
        <f>IF(AND(Stock_Info[[#This Row],[% Deli. Qty to Traded Qty]]&gt;80,Stock_Info[[#This Row],[No. of Trades]]&lt;3000),"Unusual Day","")</f>
        <v/>
      </c>
      <c r="R4130" t="str">
        <f>IF(AND(Stock_Info[[#This Row],[Spread High-Low]] &lt; 10, Stock_Info[[#This Row],[% Deli. Qty to Traded Qty]] &gt; 90), "Good Day", "")</f>
        <v/>
      </c>
    </row>
    <row r="4131" spans="1:18">
      <c r="A4131" t="s">
        <v>56</v>
      </c>
      <c r="B4131" s="1">
        <v>45719</v>
      </c>
      <c r="C4131" s="1" t="str">
        <f>"WEEK" &amp;" " &amp;  INT((DAY(Stock_Info[[#This Row],[Date]])+WEEKDAY(DATE(YEAR(Stock_Info[[#This Row],[Date]]),MONTH(Stock_Info[[#This Row],[Date]]),1))-1)/7)+1</f>
        <v>WEEK 2</v>
      </c>
      <c r="D4131" s="12">
        <v>69.400000000000006</v>
      </c>
      <c r="E4131" s="12">
        <v>69.989999999999995</v>
      </c>
      <c r="F4131" s="12">
        <v>66.5</v>
      </c>
      <c r="G4131" s="12">
        <v>67.56</v>
      </c>
      <c r="H4131" s="12">
        <v>67.612957757731579</v>
      </c>
      <c r="I4131">
        <v>550728</v>
      </c>
      <c r="J4131">
        <v>3986</v>
      </c>
      <c r="K4131" s="12">
        <v>37236349</v>
      </c>
      <c r="L4131">
        <v>235025</v>
      </c>
      <c r="M4131">
        <v>42.68</v>
      </c>
      <c r="N4131">
        <v>3.49</v>
      </c>
      <c r="O4131">
        <v>-1.84</v>
      </c>
      <c r="P4131">
        <f xml:space="preserve"> IF(Stock_Info[[#This Row],[Close Price]] &gt; Stock_Info[[#This Row],[Open Price]], 1, 0)</f>
        <v>0</v>
      </c>
      <c r="Q4131" t="str">
        <f>IF(AND(Stock_Info[[#This Row],[% Deli. Qty to Traded Qty]]&gt;80,Stock_Info[[#This Row],[No. of Trades]]&lt;3000),"Unusual Day","")</f>
        <v/>
      </c>
      <c r="R4131" t="str">
        <f>IF(AND(Stock_Info[[#This Row],[Spread High-Low]] &lt; 10, Stock_Info[[#This Row],[% Deli. Qty to Traded Qty]] &gt; 90), "Good Day", "")</f>
        <v/>
      </c>
    </row>
    <row r="4132" spans="1:18">
      <c r="A4132" t="s">
        <v>56</v>
      </c>
      <c r="B4132" s="1">
        <v>45716</v>
      </c>
      <c r="C4132" s="1" t="str">
        <f>"WEEK" &amp;" " &amp;  INT((DAY(Stock_Info[[#This Row],[Date]])+WEEKDAY(DATE(YEAR(Stock_Info[[#This Row],[Date]]),MONTH(Stock_Info[[#This Row],[Date]]),1))-1)/7)+1</f>
        <v>WEEK 5</v>
      </c>
      <c r="D4132" s="12">
        <v>70.239999999999995</v>
      </c>
      <c r="E4132" s="12">
        <v>70.430000000000007</v>
      </c>
      <c r="F4132" s="12">
        <v>68.7</v>
      </c>
      <c r="G4132" s="12">
        <v>69.36</v>
      </c>
      <c r="H4132" s="12">
        <v>69.47471258892277</v>
      </c>
      <c r="I4132">
        <v>251904</v>
      </c>
      <c r="J4132">
        <v>1407</v>
      </c>
      <c r="K4132" s="12">
        <v>17500958</v>
      </c>
      <c r="L4132">
        <v>111360</v>
      </c>
      <c r="M4132">
        <v>44.21</v>
      </c>
      <c r="N4132">
        <v>1.73</v>
      </c>
      <c r="O4132">
        <v>-0.88</v>
      </c>
      <c r="P4132">
        <f xml:space="preserve"> IF(Stock_Info[[#This Row],[Close Price]] &gt; Stock_Info[[#This Row],[Open Price]], 1, 0)</f>
        <v>0</v>
      </c>
      <c r="Q4132" t="str">
        <f>IF(AND(Stock_Info[[#This Row],[% Deli. Qty to Traded Qty]]&gt;80,Stock_Info[[#This Row],[No. of Trades]]&lt;3000),"Unusual Day","")</f>
        <v/>
      </c>
      <c r="R4132" t="str">
        <f>IF(AND(Stock_Info[[#This Row],[Spread High-Low]] &lt; 10, Stock_Info[[#This Row],[% Deli. Qty to Traded Qty]] &gt; 90), "Good Day", "")</f>
        <v/>
      </c>
    </row>
    <row r="4133" spans="1:18">
      <c r="A4133" t="s">
        <v>56</v>
      </c>
      <c r="B4133" s="1">
        <v>45715</v>
      </c>
      <c r="C4133" s="1" t="str">
        <f>"WEEK" &amp;" " &amp;  INT((DAY(Stock_Info[[#This Row],[Date]])+WEEKDAY(DATE(YEAR(Stock_Info[[#This Row],[Date]]),MONTH(Stock_Info[[#This Row],[Date]]),1))-1)/7)+1</f>
        <v>WEEK 5</v>
      </c>
      <c r="D4133" s="12">
        <v>72.36</v>
      </c>
      <c r="E4133" s="12">
        <v>72.400000000000006</v>
      </c>
      <c r="F4133" s="12">
        <v>70.599999999999994</v>
      </c>
      <c r="G4133" s="12">
        <v>71.010000000000005</v>
      </c>
      <c r="H4133" s="12">
        <v>71.258521823230268</v>
      </c>
      <c r="I4133">
        <v>160265</v>
      </c>
      <c r="J4133">
        <v>1213</v>
      </c>
      <c r="K4133" s="12">
        <v>11420247</v>
      </c>
      <c r="L4133">
        <v>61020</v>
      </c>
      <c r="M4133">
        <v>38.07</v>
      </c>
      <c r="N4133">
        <v>1.8</v>
      </c>
      <c r="O4133">
        <v>-1.35</v>
      </c>
      <c r="P4133">
        <f xml:space="preserve"> IF(Stock_Info[[#This Row],[Close Price]] &gt; Stock_Info[[#This Row],[Open Price]], 1, 0)</f>
        <v>0</v>
      </c>
      <c r="Q4133" t="str">
        <f>IF(AND(Stock_Info[[#This Row],[% Deli. Qty to Traded Qty]]&gt;80,Stock_Info[[#This Row],[No. of Trades]]&lt;3000),"Unusual Day","")</f>
        <v/>
      </c>
      <c r="R4133" t="str">
        <f>IF(AND(Stock_Info[[#This Row],[Spread High-Low]] &lt; 10, Stock_Info[[#This Row],[% Deli. Qty to Traded Qty]] &gt; 90), "Good Day", "")</f>
        <v/>
      </c>
    </row>
    <row r="4134" spans="1:18">
      <c r="A4134" t="s">
        <v>56</v>
      </c>
      <c r="B4134" s="1">
        <v>45713</v>
      </c>
      <c r="C4134" s="1" t="str">
        <f>"WEEK" &amp;" " &amp;  INT((DAY(Stock_Info[[#This Row],[Date]])+WEEKDAY(DATE(YEAR(Stock_Info[[#This Row],[Date]]),MONTH(Stock_Info[[#This Row],[Date]]),1))-1)/7)+1</f>
        <v>WEEK 5</v>
      </c>
      <c r="D4134" s="12">
        <v>72.61</v>
      </c>
      <c r="E4134" s="12">
        <v>73.88</v>
      </c>
      <c r="F4134" s="12">
        <v>71.349999999999994</v>
      </c>
      <c r="G4134" s="12">
        <v>71.66</v>
      </c>
      <c r="H4134" s="12">
        <v>72.164388036587141</v>
      </c>
      <c r="I4134">
        <v>330608</v>
      </c>
      <c r="J4134">
        <v>2075</v>
      </c>
      <c r="K4134" s="12">
        <v>23858124</v>
      </c>
      <c r="L4134">
        <v>139937</v>
      </c>
      <c r="M4134">
        <v>42.33</v>
      </c>
      <c r="N4134">
        <v>2.5299999999999998</v>
      </c>
      <c r="O4134">
        <v>-0.95</v>
      </c>
      <c r="P4134">
        <f xml:space="preserve"> IF(Stock_Info[[#This Row],[Close Price]] &gt; Stock_Info[[#This Row],[Open Price]], 1, 0)</f>
        <v>0</v>
      </c>
      <c r="Q4134" t="str">
        <f>IF(AND(Stock_Info[[#This Row],[% Deli. Qty to Traded Qty]]&gt;80,Stock_Info[[#This Row],[No. of Trades]]&lt;3000),"Unusual Day","")</f>
        <v/>
      </c>
      <c r="R4134" t="str">
        <f>IF(AND(Stock_Info[[#This Row],[Spread High-Low]] &lt; 10, Stock_Info[[#This Row],[% Deli. Qty to Traded Qty]] &gt; 90), "Good Day", "")</f>
        <v/>
      </c>
    </row>
    <row r="4135" spans="1:18">
      <c r="A4135" t="s">
        <v>56</v>
      </c>
      <c r="B4135" s="1">
        <v>45712</v>
      </c>
      <c r="C4135" s="1" t="str">
        <f>"WEEK" &amp;" " &amp;  INT((DAY(Stock_Info[[#This Row],[Date]])+WEEKDAY(DATE(YEAR(Stock_Info[[#This Row],[Date]]),MONTH(Stock_Info[[#This Row],[Date]]),1))-1)/7)+1</f>
        <v>WEEK 5</v>
      </c>
      <c r="D4135" s="12">
        <v>72.84</v>
      </c>
      <c r="E4135" s="12">
        <v>72.84</v>
      </c>
      <c r="F4135" s="12">
        <v>71.290000000000006</v>
      </c>
      <c r="G4135" s="12">
        <v>71.81</v>
      </c>
      <c r="H4135" s="12">
        <v>71.958208803367711</v>
      </c>
      <c r="I4135">
        <v>235887</v>
      </c>
      <c r="J4135">
        <v>1481</v>
      </c>
      <c r="K4135" s="12">
        <v>16974006</v>
      </c>
      <c r="L4135">
        <v>90766</v>
      </c>
      <c r="M4135">
        <v>38.479999999999997</v>
      </c>
      <c r="N4135">
        <v>1.55</v>
      </c>
      <c r="O4135">
        <v>-1.03</v>
      </c>
      <c r="P4135">
        <f xml:space="preserve"> IF(Stock_Info[[#This Row],[Close Price]] &gt; Stock_Info[[#This Row],[Open Price]], 1, 0)</f>
        <v>0</v>
      </c>
      <c r="Q4135" t="str">
        <f>IF(AND(Stock_Info[[#This Row],[% Deli. Qty to Traded Qty]]&gt;80,Stock_Info[[#This Row],[No. of Trades]]&lt;3000),"Unusual Day","")</f>
        <v/>
      </c>
      <c r="R4135" t="str">
        <f>IF(AND(Stock_Info[[#This Row],[Spread High-Low]] &lt; 10, Stock_Info[[#This Row],[% Deli. Qty to Traded Qty]] &gt; 90), "Good Day", "")</f>
        <v/>
      </c>
    </row>
    <row r="4136" spans="1:18">
      <c r="A4136" t="s">
        <v>56</v>
      </c>
      <c r="B4136" s="1">
        <v>45709</v>
      </c>
      <c r="C4136" s="1" t="str">
        <f>"WEEK" &amp;" " &amp;  INT((DAY(Stock_Info[[#This Row],[Date]])+WEEKDAY(DATE(YEAR(Stock_Info[[#This Row],[Date]]),MONTH(Stock_Info[[#This Row],[Date]]),1))-1)/7)+1</f>
        <v>WEEK 4</v>
      </c>
      <c r="D4136" s="12">
        <v>74.67</v>
      </c>
      <c r="E4136" s="12">
        <v>76.13</v>
      </c>
      <c r="F4136" s="12">
        <v>72.680000000000007</v>
      </c>
      <c r="G4136" s="12">
        <v>73.11</v>
      </c>
      <c r="H4136" s="12">
        <v>74.566013587942777</v>
      </c>
      <c r="I4136">
        <v>314102</v>
      </c>
      <c r="J4136">
        <v>1422</v>
      </c>
      <c r="K4136" s="12">
        <v>23421334</v>
      </c>
      <c r="L4136">
        <v>98386</v>
      </c>
      <c r="M4136">
        <v>31.32</v>
      </c>
      <c r="N4136">
        <v>3.45</v>
      </c>
      <c r="O4136">
        <v>-1.56</v>
      </c>
      <c r="P4136">
        <f xml:space="preserve"> IF(Stock_Info[[#This Row],[Close Price]] &gt; Stock_Info[[#This Row],[Open Price]], 1, 0)</f>
        <v>0</v>
      </c>
      <c r="Q4136" t="str">
        <f>IF(AND(Stock_Info[[#This Row],[% Deli. Qty to Traded Qty]]&gt;80,Stock_Info[[#This Row],[No. of Trades]]&lt;3000),"Unusual Day","")</f>
        <v/>
      </c>
      <c r="R4136" t="str">
        <f>IF(AND(Stock_Info[[#This Row],[Spread High-Low]] &lt; 10, Stock_Info[[#This Row],[% Deli. Qty to Traded Qty]] &gt; 90), "Good Day", "")</f>
        <v/>
      </c>
    </row>
    <row r="4137" spans="1:18">
      <c r="A4137" t="s">
        <v>56</v>
      </c>
      <c r="B4137" s="1">
        <v>45708</v>
      </c>
      <c r="C4137" s="1" t="str">
        <f>"WEEK" &amp;" " &amp;  INT((DAY(Stock_Info[[#This Row],[Date]])+WEEKDAY(DATE(YEAR(Stock_Info[[#This Row],[Date]]),MONTH(Stock_Info[[#This Row],[Date]]),1))-1)/7)+1</f>
        <v>WEEK 4</v>
      </c>
      <c r="D4137" s="12">
        <v>72.510000000000005</v>
      </c>
      <c r="E4137" s="12">
        <v>74.900000000000006</v>
      </c>
      <c r="F4137" s="12">
        <v>72.510000000000005</v>
      </c>
      <c r="G4137" s="12">
        <v>74.2</v>
      </c>
      <c r="H4137" s="12">
        <v>73.78601726803771</v>
      </c>
      <c r="I4137">
        <v>292332</v>
      </c>
      <c r="J4137">
        <v>1503</v>
      </c>
      <c r="K4137" s="12">
        <v>21570014</v>
      </c>
      <c r="L4137">
        <v>141233</v>
      </c>
      <c r="M4137">
        <v>48.31</v>
      </c>
      <c r="N4137">
        <v>2.39</v>
      </c>
      <c r="O4137">
        <v>1.69</v>
      </c>
      <c r="P4137">
        <f xml:space="preserve"> IF(Stock_Info[[#This Row],[Close Price]] &gt; Stock_Info[[#This Row],[Open Price]], 1, 0)</f>
        <v>1</v>
      </c>
      <c r="Q4137" t="str">
        <f>IF(AND(Stock_Info[[#This Row],[% Deli. Qty to Traded Qty]]&gt;80,Stock_Info[[#This Row],[No. of Trades]]&lt;3000),"Unusual Day","")</f>
        <v/>
      </c>
      <c r="R4137" t="str">
        <f>IF(AND(Stock_Info[[#This Row],[Spread High-Low]] &lt; 10, Stock_Info[[#This Row],[% Deli. Qty to Traded Qty]] &gt; 90), "Good Day", "")</f>
        <v/>
      </c>
    </row>
    <row r="4138" spans="1:18">
      <c r="A4138" t="s">
        <v>56</v>
      </c>
      <c r="B4138" s="1">
        <v>45707</v>
      </c>
      <c r="C4138" s="1" t="str">
        <f>"WEEK" &amp;" " &amp;  INT((DAY(Stock_Info[[#This Row],[Date]])+WEEKDAY(DATE(YEAR(Stock_Info[[#This Row],[Date]]),MONTH(Stock_Info[[#This Row],[Date]]),1))-1)/7)+1</f>
        <v>WEEK 4</v>
      </c>
      <c r="D4138" s="12">
        <v>71.33</v>
      </c>
      <c r="E4138" s="12">
        <v>73.349999999999994</v>
      </c>
      <c r="F4138" s="12">
        <v>70.8</v>
      </c>
      <c r="G4138" s="12">
        <v>73.2</v>
      </c>
      <c r="H4138" s="12">
        <v>72.56654941606196</v>
      </c>
      <c r="I4138">
        <v>266381</v>
      </c>
      <c r="J4138">
        <v>1106</v>
      </c>
      <c r="K4138" s="12">
        <v>19330350</v>
      </c>
      <c r="L4138">
        <v>109987</v>
      </c>
      <c r="M4138">
        <v>41.29</v>
      </c>
      <c r="N4138">
        <v>2.5499999999999998</v>
      </c>
      <c r="O4138">
        <v>1.87</v>
      </c>
      <c r="P4138">
        <f xml:space="preserve"> IF(Stock_Info[[#This Row],[Close Price]] &gt; Stock_Info[[#This Row],[Open Price]], 1, 0)</f>
        <v>1</v>
      </c>
      <c r="Q4138" t="str">
        <f>IF(AND(Stock_Info[[#This Row],[% Deli. Qty to Traded Qty]]&gt;80,Stock_Info[[#This Row],[No. of Trades]]&lt;3000),"Unusual Day","")</f>
        <v/>
      </c>
      <c r="R4138" t="str">
        <f>IF(AND(Stock_Info[[#This Row],[Spread High-Low]] &lt; 10, Stock_Info[[#This Row],[% Deli. Qty to Traded Qty]] &gt; 90), "Good Day", "")</f>
        <v/>
      </c>
    </row>
    <row r="4139" spans="1:18">
      <c r="A4139" t="s">
        <v>56</v>
      </c>
      <c r="B4139" s="1">
        <v>45706</v>
      </c>
      <c r="C4139" s="1" t="str">
        <f>"WEEK" &amp;" " &amp;  INT((DAY(Stock_Info[[#This Row],[Date]])+WEEKDAY(DATE(YEAR(Stock_Info[[#This Row],[Date]]),MONTH(Stock_Info[[#This Row],[Date]]),1))-1)/7)+1</f>
        <v>WEEK 4</v>
      </c>
      <c r="D4139" s="12">
        <v>72.239999999999995</v>
      </c>
      <c r="E4139" s="12">
        <v>72.48</v>
      </c>
      <c r="F4139" s="12">
        <v>70.36</v>
      </c>
      <c r="G4139" s="12">
        <v>71.28</v>
      </c>
      <c r="H4139" s="12">
        <v>70.987781507476356</v>
      </c>
      <c r="I4139">
        <v>327700</v>
      </c>
      <c r="J4139">
        <v>2125</v>
      </c>
      <c r="K4139" s="12">
        <v>23262696</v>
      </c>
      <c r="L4139">
        <v>127774</v>
      </c>
      <c r="M4139">
        <v>38.99</v>
      </c>
      <c r="N4139">
        <v>2.12</v>
      </c>
      <c r="O4139">
        <v>-0.96</v>
      </c>
      <c r="P4139">
        <f xml:space="preserve"> IF(Stock_Info[[#This Row],[Close Price]] &gt; Stock_Info[[#This Row],[Open Price]], 1, 0)</f>
        <v>0</v>
      </c>
      <c r="Q4139" t="str">
        <f>IF(AND(Stock_Info[[#This Row],[% Deli. Qty to Traded Qty]]&gt;80,Stock_Info[[#This Row],[No. of Trades]]&lt;3000),"Unusual Day","")</f>
        <v/>
      </c>
      <c r="R4139" t="str">
        <f>IF(AND(Stock_Info[[#This Row],[Spread High-Low]] &lt; 10, Stock_Info[[#This Row],[% Deli. Qty to Traded Qty]] &gt; 90), "Good Day", "")</f>
        <v/>
      </c>
    </row>
    <row r="4140" spans="1:18">
      <c r="A4140" t="s">
        <v>56</v>
      </c>
      <c r="B4140" s="1">
        <v>45705</v>
      </c>
      <c r="C4140" s="1" t="str">
        <f>"WEEK" &amp;" " &amp;  INT((DAY(Stock_Info[[#This Row],[Date]])+WEEKDAY(DATE(YEAR(Stock_Info[[#This Row],[Date]]),MONTH(Stock_Info[[#This Row],[Date]]),1))-1)/7)+1</f>
        <v>WEEK 4</v>
      </c>
      <c r="D4140" s="12">
        <v>71.989999999999995</v>
      </c>
      <c r="E4140" s="12">
        <v>73.08</v>
      </c>
      <c r="F4140" s="12">
        <v>70.19</v>
      </c>
      <c r="G4140" s="12">
        <v>72.22</v>
      </c>
      <c r="H4140" s="12">
        <v>72.090408718344548</v>
      </c>
      <c r="I4140">
        <v>326484</v>
      </c>
      <c r="J4140">
        <v>2066</v>
      </c>
      <c r="K4140" s="12">
        <v>23536365</v>
      </c>
      <c r="L4140">
        <v>71383</v>
      </c>
      <c r="M4140">
        <v>21.86</v>
      </c>
      <c r="N4140">
        <v>2.89</v>
      </c>
      <c r="O4140">
        <v>0.23</v>
      </c>
      <c r="P4140">
        <f xml:space="preserve"> IF(Stock_Info[[#This Row],[Close Price]] &gt; Stock_Info[[#This Row],[Open Price]], 1, 0)</f>
        <v>1</v>
      </c>
      <c r="Q4140" t="str">
        <f>IF(AND(Stock_Info[[#This Row],[% Deli. Qty to Traded Qty]]&gt;80,Stock_Info[[#This Row],[No. of Trades]]&lt;3000),"Unusual Day","")</f>
        <v/>
      </c>
      <c r="R4140" t="str">
        <f>IF(AND(Stock_Info[[#This Row],[Spread High-Low]] &lt; 10, Stock_Info[[#This Row],[% Deli. Qty to Traded Qty]] &gt; 90), "Good Day", "")</f>
        <v/>
      </c>
    </row>
    <row r="4141" spans="1:18">
      <c r="A4141" t="s">
        <v>56</v>
      </c>
      <c r="B4141" s="1">
        <v>45702</v>
      </c>
      <c r="C4141" s="1" t="str">
        <f>"WEEK" &amp;" " &amp;  INT((DAY(Stock_Info[[#This Row],[Date]])+WEEKDAY(DATE(YEAR(Stock_Info[[#This Row],[Date]]),MONTH(Stock_Info[[#This Row],[Date]]),1))-1)/7)+1</f>
        <v>WEEK 3</v>
      </c>
      <c r="D4141" s="12">
        <v>74.52</v>
      </c>
      <c r="E4141" s="12">
        <v>74.790000000000006</v>
      </c>
      <c r="F4141" s="12">
        <v>71.33</v>
      </c>
      <c r="G4141" s="12">
        <v>72.03</v>
      </c>
      <c r="H4141" s="12">
        <v>72.522607733368048</v>
      </c>
      <c r="I4141">
        <v>307240</v>
      </c>
      <c r="J4141">
        <v>2554</v>
      </c>
      <c r="K4141" s="12">
        <v>22281846</v>
      </c>
      <c r="L4141">
        <v>123070</v>
      </c>
      <c r="M4141">
        <v>40.06</v>
      </c>
      <c r="N4141">
        <v>3.46</v>
      </c>
      <c r="O4141">
        <v>-2.4900000000000002</v>
      </c>
      <c r="P4141">
        <f xml:space="preserve"> IF(Stock_Info[[#This Row],[Close Price]] &gt; Stock_Info[[#This Row],[Open Price]], 1, 0)</f>
        <v>0</v>
      </c>
      <c r="Q4141" t="str">
        <f>IF(AND(Stock_Info[[#This Row],[% Deli. Qty to Traded Qty]]&gt;80,Stock_Info[[#This Row],[No. of Trades]]&lt;3000),"Unusual Day","")</f>
        <v/>
      </c>
      <c r="R4141" t="str">
        <f>IF(AND(Stock_Info[[#This Row],[Spread High-Low]] &lt; 10, Stock_Info[[#This Row],[% Deli. Qty to Traded Qty]] &gt; 90), "Good Day", "")</f>
        <v/>
      </c>
    </row>
    <row r="4142" spans="1:18">
      <c r="A4142" t="s">
        <v>56</v>
      </c>
      <c r="B4142" s="1">
        <v>45701</v>
      </c>
      <c r="C4142" s="1" t="str">
        <f>"WEEK" &amp;" " &amp;  INT((DAY(Stock_Info[[#This Row],[Date]])+WEEKDAY(DATE(YEAR(Stock_Info[[#This Row],[Date]]),MONTH(Stock_Info[[#This Row],[Date]]),1))-1)/7)+1</f>
        <v>WEEK 3</v>
      </c>
      <c r="D4142" s="12">
        <v>74.989999999999995</v>
      </c>
      <c r="E4142" s="12">
        <v>75.89</v>
      </c>
      <c r="F4142" s="12">
        <v>73.849999999999994</v>
      </c>
      <c r="G4142" s="12">
        <v>74.13</v>
      </c>
      <c r="H4142" s="12">
        <v>75.0313724775325</v>
      </c>
      <c r="I4142">
        <v>274285</v>
      </c>
      <c r="J4142">
        <v>1632</v>
      </c>
      <c r="K4142" s="12">
        <v>20579980</v>
      </c>
      <c r="L4142">
        <v>82321</v>
      </c>
      <c r="M4142">
        <v>30.01</v>
      </c>
      <c r="N4142">
        <v>2.04</v>
      </c>
      <c r="O4142">
        <v>-0.86</v>
      </c>
      <c r="P4142">
        <f xml:space="preserve"> IF(Stock_Info[[#This Row],[Close Price]] &gt; Stock_Info[[#This Row],[Open Price]], 1, 0)</f>
        <v>0</v>
      </c>
      <c r="Q4142" t="str">
        <f>IF(AND(Stock_Info[[#This Row],[% Deli. Qty to Traded Qty]]&gt;80,Stock_Info[[#This Row],[No. of Trades]]&lt;3000),"Unusual Day","")</f>
        <v/>
      </c>
      <c r="R4142" t="str">
        <f>IF(AND(Stock_Info[[#This Row],[Spread High-Low]] &lt; 10, Stock_Info[[#This Row],[% Deli. Qty to Traded Qty]] &gt; 90), "Good Day", "")</f>
        <v/>
      </c>
    </row>
    <row r="4143" spans="1:18">
      <c r="A4143" t="s">
        <v>56</v>
      </c>
      <c r="B4143" s="1">
        <v>45700</v>
      </c>
      <c r="C4143" s="1" t="str">
        <f>"WEEK" &amp;" " &amp;  INT((DAY(Stock_Info[[#This Row],[Date]])+WEEKDAY(DATE(YEAR(Stock_Info[[#This Row],[Date]]),MONTH(Stock_Info[[#This Row],[Date]]),1))-1)/7)+1</f>
        <v>WEEK 3</v>
      </c>
      <c r="D4143" s="12">
        <v>73.989999999999995</v>
      </c>
      <c r="E4143" s="12">
        <v>75.34</v>
      </c>
      <c r="F4143" s="12">
        <v>71.53</v>
      </c>
      <c r="G4143" s="12">
        <v>74.33</v>
      </c>
      <c r="H4143" s="12">
        <v>73.66873777914995</v>
      </c>
      <c r="I4143">
        <v>310944</v>
      </c>
      <c r="J4143">
        <v>2026</v>
      </c>
      <c r="K4143" s="12">
        <v>22906852</v>
      </c>
      <c r="L4143">
        <v>89948</v>
      </c>
      <c r="M4143">
        <v>28.93</v>
      </c>
      <c r="N4143">
        <v>3.81</v>
      </c>
      <c r="O4143">
        <v>0.34</v>
      </c>
      <c r="P4143">
        <f xml:space="preserve"> IF(Stock_Info[[#This Row],[Close Price]] &gt; Stock_Info[[#This Row],[Open Price]], 1, 0)</f>
        <v>1</v>
      </c>
      <c r="Q4143" t="str">
        <f>IF(AND(Stock_Info[[#This Row],[% Deli. Qty to Traded Qty]]&gt;80,Stock_Info[[#This Row],[No. of Trades]]&lt;3000),"Unusual Day","")</f>
        <v/>
      </c>
      <c r="R4143" t="str">
        <f>IF(AND(Stock_Info[[#This Row],[Spread High-Low]] &lt; 10, Stock_Info[[#This Row],[% Deli. Qty to Traded Qty]] &gt; 90), "Good Day", "")</f>
        <v/>
      </c>
    </row>
    <row r="4144" spans="1:18">
      <c r="A4144" t="s">
        <v>56</v>
      </c>
      <c r="B4144" s="1">
        <v>45699</v>
      </c>
      <c r="C4144" s="1" t="str">
        <f>"WEEK" &amp;" " &amp;  INT((DAY(Stock_Info[[#This Row],[Date]])+WEEKDAY(DATE(YEAR(Stock_Info[[#This Row],[Date]]),MONTH(Stock_Info[[#This Row],[Date]]),1))-1)/7)+1</f>
        <v>WEEK 3</v>
      </c>
      <c r="D4144" s="12">
        <v>76.989999999999995</v>
      </c>
      <c r="E4144" s="12">
        <v>77.13</v>
      </c>
      <c r="F4144" s="12">
        <v>73.5</v>
      </c>
      <c r="G4144" s="12">
        <v>73.81</v>
      </c>
      <c r="H4144" s="12">
        <v>74.537955380202717</v>
      </c>
      <c r="I4144">
        <v>462306</v>
      </c>
      <c r="J4144">
        <v>3148</v>
      </c>
      <c r="K4144" s="12">
        <v>34459344</v>
      </c>
      <c r="L4144">
        <v>212808</v>
      </c>
      <c r="M4144">
        <v>46.03</v>
      </c>
      <c r="N4144">
        <v>3.63</v>
      </c>
      <c r="O4144">
        <v>-3.18</v>
      </c>
      <c r="P4144">
        <f xml:space="preserve"> IF(Stock_Info[[#This Row],[Close Price]] &gt; Stock_Info[[#This Row],[Open Price]], 1, 0)</f>
        <v>0</v>
      </c>
      <c r="Q4144" t="str">
        <f>IF(AND(Stock_Info[[#This Row],[% Deli. Qty to Traded Qty]]&gt;80,Stock_Info[[#This Row],[No. of Trades]]&lt;3000),"Unusual Day","")</f>
        <v/>
      </c>
      <c r="R4144" t="str">
        <f>IF(AND(Stock_Info[[#This Row],[Spread High-Low]] &lt; 10, Stock_Info[[#This Row],[% Deli. Qty to Traded Qty]] &gt; 90), "Good Day", "")</f>
        <v/>
      </c>
    </row>
    <row r="4145" spans="1:18">
      <c r="A4145" t="s">
        <v>56</v>
      </c>
      <c r="B4145" s="1">
        <v>45698</v>
      </c>
      <c r="C4145" s="1" t="str">
        <f>"WEEK" &amp;" " &amp;  INT((DAY(Stock_Info[[#This Row],[Date]])+WEEKDAY(DATE(YEAR(Stock_Info[[#This Row],[Date]]),MONTH(Stock_Info[[#This Row],[Date]]),1))-1)/7)+1</f>
        <v>WEEK 3</v>
      </c>
      <c r="D4145" s="12">
        <v>79.48</v>
      </c>
      <c r="E4145" s="12">
        <v>79.540000000000006</v>
      </c>
      <c r="F4145" s="12">
        <v>76.27</v>
      </c>
      <c r="G4145" s="12">
        <v>76.77</v>
      </c>
      <c r="H4145" s="12">
        <v>77.588186234423148</v>
      </c>
      <c r="I4145">
        <v>184649</v>
      </c>
      <c r="J4145">
        <v>1345</v>
      </c>
      <c r="K4145" s="12">
        <v>14326581</v>
      </c>
      <c r="L4145">
        <v>73157</v>
      </c>
      <c r="M4145">
        <v>39.619999999999997</v>
      </c>
      <c r="N4145">
        <v>3.27</v>
      </c>
      <c r="O4145">
        <v>-2.71</v>
      </c>
      <c r="P4145">
        <f xml:space="preserve"> IF(Stock_Info[[#This Row],[Close Price]] &gt; Stock_Info[[#This Row],[Open Price]], 1, 0)</f>
        <v>0</v>
      </c>
      <c r="Q4145" t="str">
        <f>IF(AND(Stock_Info[[#This Row],[% Deli. Qty to Traded Qty]]&gt;80,Stock_Info[[#This Row],[No. of Trades]]&lt;3000),"Unusual Day","")</f>
        <v/>
      </c>
      <c r="R4145" t="str">
        <f>IF(AND(Stock_Info[[#This Row],[Spread High-Low]] &lt; 10, Stock_Info[[#This Row],[% Deli. Qty to Traded Qty]] &gt; 90), "Good Day", "")</f>
        <v/>
      </c>
    </row>
    <row r="4146" spans="1:18">
      <c r="A4146" t="s">
        <v>56</v>
      </c>
      <c r="B4146" s="1">
        <v>45695</v>
      </c>
      <c r="C4146" s="1" t="str">
        <f>"WEEK" &amp;" " &amp;  INT((DAY(Stock_Info[[#This Row],[Date]])+WEEKDAY(DATE(YEAR(Stock_Info[[#This Row],[Date]]),MONTH(Stock_Info[[#This Row],[Date]]),1))-1)/7)+1</f>
        <v>WEEK 2</v>
      </c>
      <c r="D4146" s="12">
        <v>80.599999999999994</v>
      </c>
      <c r="E4146" s="12">
        <v>81.84</v>
      </c>
      <c r="F4146" s="12">
        <v>78.900000000000006</v>
      </c>
      <c r="G4146" s="12">
        <v>79.48</v>
      </c>
      <c r="H4146" s="12">
        <v>79.678861217786292</v>
      </c>
      <c r="I4146">
        <v>163789</v>
      </c>
      <c r="J4146">
        <v>1202</v>
      </c>
      <c r="K4146" s="12">
        <v>13050521</v>
      </c>
      <c r="L4146">
        <v>63882</v>
      </c>
      <c r="M4146">
        <v>39</v>
      </c>
      <c r="N4146">
        <v>2.94</v>
      </c>
      <c r="O4146">
        <v>-1.1200000000000001</v>
      </c>
      <c r="P4146">
        <f xml:space="preserve"> IF(Stock_Info[[#This Row],[Close Price]] &gt; Stock_Info[[#This Row],[Open Price]], 1, 0)</f>
        <v>0</v>
      </c>
      <c r="Q4146" t="str">
        <f>IF(AND(Stock_Info[[#This Row],[% Deli. Qty to Traded Qty]]&gt;80,Stock_Info[[#This Row],[No. of Trades]]&lt;3000),"Unusual Day","")</f>
        <v/>
      </c>
      <c r="R4146" t="str">
        <f>IF(AND(Stock_Info[[#This Row],[Spread High-Low]] &lt; 10, Stock_Info[[#This Row],[% Deli. Qty to Traded Qty]] &gt; 90), "Good Day", "")</f>
        <v/>
      </c>
    </row>
    <row r="4147" spans="1:18">
      <c r="A4147" t="s">
        <v>56</v>
      </c>
      <c r="B4147" s="1">
        <v>45694</v>
      </c>
      <c r="C4147" s="1" t="str">
        <f>"WEEK" &amp;" " &amp;  INT((DAY(Stock_Info[[#This Row],[Date]])+WEEKDAY(DATE(YEAR(Stock_Info[[#This Row],[Date]]),MONTH(Stock_Info[[#This Row],[Date]]),1))-1)/7)+1</f>
        <v>WEEK 2</v>
      </c>
      <c r="D4147" s="12">
        <v>81.510000000000005</v>
      </c>
      <c r="E4147" s="12">
        <v>81.94</v>
      </c>
      <c r="F4147" s="12">
        <v>79.739999999999995</v>
      </c>
      <c r="G4147" s="12">
        <v>80.22</v>
      </c>
      <c r="H4147" s="12">
        <v>80.848452417269712</v>
      </c>
      <c r="I4147">
        <v>199957</v>
      </c>
      <c r="J4147">
        <v>1421</v>
      </c>
      <c r="K4147" s="12">
        <v>16166214</v>
      </c>
      <c r="L4147">
        <v>81687</v>
      </c>
      <c r="M4147">
        <v>40.85</v>
      </c>
      <c r="N4147">
        <v>2.2000000000000002</v>
      </c>
      <c r="O4147">
        <v>-1.29</v>
      </c>
      <c r="P4147">
        <f xml:space="preserve"> IF(Stock_Info[[#This Row],[Close Price]] &gt; Stock_Info[[#This Row],[Open Price]], 1, 0)</f>
        <v>0</v>
      </c>
      <c r="Q4147" t="str">
        <f>IF(AND(Stock_Info[[#This Row],[% Deli. Qty to Traded Qty]]&gt;80,Stock_Info[[#This Row],[No. of Trades]]&lt;3000),"Unusual Day","")</f>
        <v/>
      </c>
      <c r="R4147" t="str">
        <f>IF(AND(Stock_Info[[#This Row],[Spread High-Low]] &lt; 10, Stock_Info[[#This Row],[% Deli. Qty to Traded Qty]] &gt; 90), "Good Day", "")</f>
        <v/>
      </c>
    </row>
    <row r="4148" spans="1:18">
      <c r="A4148" t="s">
        <v>56</v>
      </c>
      <c r="B4148" s="1">
        <v>45693</v>
      </c>
      <c r="C4148" s="1" t="str">
        <f>"WEEK" &amp;" " &amp;  INT((DAY(Stock_Info[[#This Row],[Date]])+WEEKDAY(DATE(YEAR(Stock_Info[[#This Row],[Date]]),MONTH(Stock_Info[[#This Row],[Date]]),1))-1)/7)+1</f>
        <v>WEEK 2</v>
      </c>
      <c r="D4148" s="12">
        <v>79.34</v>
      </c>
      <c r="E4148" s="12">
        <v>83.3</v>
      </c>
      <c r="F4148" s="12">
        <v>79.34</v>
      </c>
      <c r="G4148" s="12">
        <v>81.22</v>
      </c>
      <c r="H4148" s="12">
        <v>81.493588517366931</v>
      </c>
      <c r="I4148">
        <v>308431</v>
      </c>
      <c r="J4148">
        <v>1647</v>
      </c>
      <c r="K4148" s="12">
        <v>25135149</v>
      </c>
      <c r="L4148">
        <v>130127</v>
      </c>
      <c r="M4148">
        <v>42.19</v>
      </c>
      <c r="N4148">
        <v>3.96</v>
      </c>
      <c r="O4148">
        <v>1.88</v>
      </c>
      <c r="P4148">
        <f xml:space="preserve"> IF(Stock_Info[[#This Row],[Close Price]] &gt; Stock_Info[[#This Row],[Open Price]], 1, 0)</f>
        <v>1</v>
      </c>
      <c r="Q4148" t="str">
        <f>IF(AND(Stock_Info[[#This Row],[% Deli. Qty to Traded Qty]]&gt;80,Stock_Info[[#This Row],[No. of Trades]]&lt;3000),"Unusual Day","")</f>
        <v/>
      </c>
      <c r="R4148" t="str">
        <f>IF(AND(Stock_Info[[#This Row],[Spread High-Low]] &lt; 10, Stock_Info[[#This Row],[% Deli. Qty to Traded Qty]] &gt; 90), "Good Day", "")</f>
        <v/>
      </c>
    </row>
    <row r="4149" spans="1:18">
      <c r="A4149" t="s">
        <v>56</v>
      </c>
      <c r="B4149" s="1">
        <v>45692</v>
      </c>
      <c r="C4149" s="1" t="str">
        <f>"WEEK" &amp;" " &amp;  INT((DAY(Stock_Info[[#This Row],[Date]])+WEEKDAY(DATE(YEAR(Stock_Info[[#This Row],[Date]]),MONTH(Stock_Info[[#This Row],[Date]]),1))-1)/7)+1</f>
        <v>WEEK 2</v>
      </c>
      <c r="D4149" s="12">
        <v>78.7</v>
      </c>
      <c r="E4149" s="12">
        <v>80.5</v>
      </c>
      <c r="F4149" s="12">
        <v>78.55</v>
      </c>
      <c r="G4149" s="12">
        <v>79.28</v>
      </c>
      <c r="H4149" s="12">
        <v>79.337830766278842</v>
      </c>
      <c r="I4149">
        <v>343974</v>
      </c>
      <c r="J4149">
        <v>1975</v>
      </c>
      <c r="K4149" s="12">
        <v>27290151</v>
      </c>
      <c r="L4149">
        <v>116777</v>
      </c>
      <c r="M4149">
        <v>33.950000000000003</v>
      </c>
      <c r="N4149">
        <v>1.95</v>
      </c>
      <c r="O4149">
        <v>0.57999999999999996</v>
      </c>
      <c r="P4149">
        <f xml:space="preserve"> IF(Stock_Info[[#This Row],[Close Price]] &gt; Stock_Info[[#This Row],[Open Price]], 1, 0)</f>
        <v>1</v>
      </c>
      <c r="Q4149" t="str">
        <f>IF(AND(Stock_Info[[#This Row],[% Deli. Qty to Traded Qty]]&gt;80,Stock_Info[[#This Row],[No. of Trades]]&lt;3000),"Unusual Day","")</f>
        <v/>
      </c>
      <c r="R4149" t="str">
        <f>IF(AND(Stock_Info[[#This Row],[Spread High-Low]] &lt; 10, Stock_Info[[#This Row],[% Deli. Qty to Traded Qty]] &gt; 90), "Good Day", "")</f>
        <v/>
      </c>
    </row>
    <row r="4150" spans="1:18">
      <c r="A4150" t="s">
        <v>56</v>
      </c>
      <c r="B4150" s="1">
        <v>45691</v>
      </c>
      <c r="C4150" s="1" t="str">
        <f>"WEEK" &amp;" " &amp;  INT((DAY(Stock_Info[[#This Row],[Date]])+WEEKDAY(DATE(YEAR(Stock_Info[[#This Row],[Date]]),MONTH(Stock_Info[[#This Row],[Date]]),1))-1)/7)+1</f>
        <v>WEEK 2</v>
      </c>
      <c r="D4150" s="12">
        <v>78.400000000000006</v>
      </c>
      <c r="E4150" s="12">
        <v>79.680000000000007</v>
      </c>
      <c r="F4150" s="12">
        <v>77.5</v>
      </c>
      <c r="G4150" s="12">
        <v>77.98</v>
      </c>
      <c r="H4150" s="12">
        <v>78.308062019571324</v>
      </c>
      <c r="I4150">
        <v>381170</v>
      </c>
      <c r="J4150">
        <v>2652</v>
      </c>
      <c r="K4150" s="12">
        <v>29848684</v>
      </c>
      <c r="L4150">
        <v>142381</v>
      </c>
      <c r="M4150">
        <v>37.35</v>
      </c>
      <c r="N4150">
        <v>2.1800000000000002</v>
      </c>
      <c r="O4150">
        <v>-0.42</v>
      </c>
      <c r="P4150">
        <f xml:space="preserve"> IF(Stock_Info[[#This Row],[Close Price]] &gt; Stock_Info[[#This Row],[Open Price]], 1, 0)</f>
        <v>0</v>
      </c>
      <c r="Q4150" t="str">
        <f>IF(AND(Stock_Info[[#This Row],[% Deli. Qty to Traded Qty]]&gt;80,Stock_Info[[#This Row],[No. of Trades]]&lt;3000),"Unusual Day","")</f>
        <v/>
      </c>
      <c r="R4150" t="str">
        <f>IF(AND(Stock_Info[[#This Row],[Spread High-Low]] &lt; 10, Stock_Info[[#This Row],[% Deli. Qty to Traded Qty]] &gt; 90), "Good Day", "")</f>
        <v/>
      </c>
    </row>
    <row r="4151" spans="1:18">
      <c r="A4151" t="s">
        <v>56</v>
      </c>
      <c r="B4151" s="1">
        <v>45689</v>
      </c>
      <c r="C4151" s="1" t="str">
        <f>"WEEK" &amp;" " &amp;  INT((DAY(Stock_Info[[#This Row],[Date]])+WEEKDAY(DATE(YEAR(Stock_Info[[#This Row],[Date]]),MONTH(Stock_Info[[#This Row],[Date]]),1))-1)/7)+1</f>
        <v>WEEK 2</v>
      </c>
      <c r="D4151" s="12">
        <v>81.5</v>
      </c>
      <c r="E4151" s="12">
        <v>82.31</v>
      </c>
      <c r="F4151" s="12">
        <v>78.819999999999993</v>
      </c>
      <c r="G4151" s="12">
        <v>79.27</v>
      </c>
      <c r="H4151" s="12">
        <v>80.828901620313403</v>
      </c>
      <c r="I4151">
        <v>345427</v>
      </c>
      <c r="J4151">
        <v>1953</v>
      </c>
      <c r="K4151" s="12">
        <v>27920485</v>
      </c>
      <c r="L4151">
        <v>108791</v>
      </c>
      <c r="M4151">
        <v>31.49</v>
      </c>
      <c r="N4151">
        <v>3.49</v>
      </c>
      <c r="O4151">
        <v>-2.23</v>
      </c>
      <c r="P4151">
        <f xml:space="preserve"> IF(Stock_Info[[#This Row],[Close Price]] &gt; Stock_Info[[#This Row],[Open Price]], 1, 0)</f>
        <v>0</v>
      </c>
      <c r="Q4151" t="str">
        <f>IF(AND(Stock_Info[[#This Row],[% Deli. Qty to Traded Qty]]&gt;80,Stock_Info[[#This Row],[No. of Trades]]&lt;3000),"Unusual Day","")</f>
        <v/>
      </c>
      <c r="R4151" t="str">
        <f>IF(AND(Stock_Info[[#This Row],[Spread High-Low]] &lt; 10, Stock_Info[[#This Row],[% Deli. Qty to Traded Qty]] &gt; 90), "Good Day", "")</f>
        <v/>
      </c>
    </row>
    <row r="4152" spans="1:18">
      <c r="A4152" t="s">
        <v>56</v>
      </c>
      <c r="B4152" s="1">
        <v>45688</v>
      </c>
      <c r="C4152" s="1" t="str">
        <f>"WEEK" &amp;" " &amp;  INT((DAY(Stock_Info[[#This Row],[Date]])+WEEKDAY(DATE(YEAR(Stock_Info[[#This Row],[Date]]),MONTH(Stock_Info[[#This Row],[Date]]),1))-1)/7)+1</f>
        <v>WEEK 5</v>
      </c>
      <c r="D4152" s="12">
        <v>79.239999999999995</v>
      </c>
      <c r="E4152" s="12">
        <v>81.680000000000007</v>
      </c>
      <c r="F4152" s="12">
        <v>78.8</v>
      </c>
      <c r="G4152" s="12">
        <v>81.08</v>
      </c>
      <c r="H4152" s="12">
        <v>80.455401723579769</v>
      </c>
      <c r="I4152">
        <v>423189</v>
      </c>
      <c r="J4152">
        <v>2566</v>
      </c>
      <c r="K4152" s="12">
        <v>34047841</v>
      </c>
      <c r="L4152">
        <v>242017</v>
      </c>
      <c r="M4152">
        <v>57.19</v>
      </c>
      <c r="N4152">
        <v>2.88</v>
      </c>
      <c r="O4152">
        <v>1.84</v>
      </c>
      <c r="P4152">
        <f xml:space="preserve"> IF(Stock_Info[[#This Row],[Close Price]] &gt; Stock_Info[[#This Row],[Open Price]], 1, 0)</f>
        <v>1</v>
      </c>
      <c r="Q4152" t="str">
        <f>IF(AND(Stock_Info[[#This Row],[% Deli. Qty to Traded Qty]]&gt;80,Stock_Info[[#This Row],[No. of Trades]]&lt;3000),"Unusual Day","")</f>
        <v/>
      </c>
      <c r="R4152" t="str">
        <f>IF(AND(Stock_Info[[#This Row],[Spread High-Low]] &lt; 10, Stock_Info[[#This Row],[% Deli. Qty to Traded Qty]] &gt; 90), "Good Day", "")</f>
        <v/>
      </c>
    </row>
    <row r="4153" spans="1:18">
      <c r="A4153" t="s">
        <v>56</v>
      </c>
      <c r="B4153" s="1">
        <v>45687</v>
      </c>
      <c r="C4153" s="1" t="str">
        <f>"WEEK" &amp;" " &amp;  INT((DAY(Stock_Info[[#This Row],[Date]])+WEEKDAY(DATE(YEAR(Stock_Info[[#This Row],[Date]]),MONTH(Stock_Info[[#This Row],[Date]]),1))-1)/7)+1</f>
        <v>WEEK 5</v>
      </c>
      <c r="D4153" s="12">
        <v>78.010000000000005</v>
      </c>
      <c r="E4153" s="12">
        <v>80.599999999999994</v>
      </c>
      <c r="F4153" s="12">
        <v>78.010000000000005</v>
      </c>
      <c r="G4153" s="12">
        <v>79.23</v>
      </c>
      <c r="H4153" s="12">
        <v>79.287994923857866</v>
      </c>
      <c r="I4153">
        <v>354600</v>
      </c>
      <c r="J4153">
        <v>2197</v>
      </c>
      <c r="K4153" s="12">
        <v>28115523</v>
      </c>
      <c r="L4153">
        <v>112345</v>
      </c>
      <c r="M4153">
        <v>31.68</v>
      </c>
      <c r="N4153">
        <v>2.59</v>
      </c>
      <c r="O4153">
        <v>1.22</v>
      </c>
      <c r="P4153">
        <f xml:space="preserve"> IF(Stock_Info[[#This Row],[Close Price]] &gt; Stock_Info[[#This Row],[Open Price]], 1, 0)</f>
        <v>1</v>
      </c>
      <c r="Q4153" t="str">
        <f>IF(AND(Stock_Info[[#This Row],[% Deli. Qty to Traded Qty]]&gt;80,Stock_Info[[#This Row],[No. of Trades]]&lt;3000),"Unusual Day","")</f>
        <v/>
      </c>
      <c r="R4153" t="str">
        <f>IF(AND(Stock_Info[[#This Row],[Spread High-Low]] &lt; 10, Stock_Info[[#This Row],[% Deli. Qty to Traded Qty]] &gt; 90), "Good Day", "")</f>
        <v/>
      </c>
    </row>
    <row r="4154" spans="1:18">
      <c r="A4154" t="s">
        <v>56</v>
      </c>
      <c r="B4154" s="1">
        <v>45686</v>
      </c>
      <c r="C4154" s="1" t="str">
        <f>"WEEK" &amp;" " &amp;  INT((DAY(Stock_Info[[#This Row],[Date]])+WEEKDAY(DATE(YEAR(Stock_Info[[#This Row],[Date]]),MONTH(Stock_Info[[#This Row],[Date]]),1))-1)/7)+1</f>
        <v>WEEK 5</v>
      </c>
      <c r="D4154" s="12">
        <v>77.55</v>
      </c>
      <c r="E4154" s="12">
        <v>79.900000000000006</v>
      </c>
      <c r="F4154" s="12">
        <v>77.5</v>
      </c>
      <c r="G4154" s="12">
        <v>77.8</v>
      </c>
      <c r="H4154" s="12">
        <v>78.392950324858035</v>
      </c>
      <c r="I4154">
        <v>136829</v>
      </c>
      <c r="J4154">
        <v>972</v>
      </c>
      <c r="K4154" s="12">
        <v>10726429</v>
      </c>
      <c r="L4154">
        <v>58606</v>
      </c>
      <c r="M4154">
        <v>42.83</v>
      </c>
      <c r="N4154">
        <v>2.4</v>
      </c>
      <c r="O4154">
        <v>0.25</v>
      </c>
      <c r="P4154">
        <f xml:space="preserve"> IF(Stock_Info[[#This Row],[Close Price]] &gt; Stock_Info[[#This Row],[Open Price]], 1, 0)</f>
        <v>1</v>
      </c>
      <c r="Q4154" t="str">
        <f>IF(AND(Stock_Info[[#This Row],[% Deli. Qty to Traded Qty]]&gt;80,Stock_Info[[#This Row],[No. of Trades]]&lt;3000),"Unusual Day","")</f>
        <v/>
      </c>
      <c r="R4154" t="str">
        <f>IF(AND(Stock_Info[[#This Row],[Spread High-Low]] &lt; 10, Stock_Info[[#This Row],[% Deli. Qty to Traded Qty]] &gt; 90), "Good Day", "")</f>
        <v/>
      </c>
    </row>
    <row r="4155" spans="1:18">
      <c r="A4155" t="s">
        <v>56</v>
      </c>
      <c r="B4155" s="1">
        <v>45685</v>
      </c>
      <c r="C4155" s="1" t="str">
        <f>"WEEK" &amp;" " &amp;  INT((DAY(Stock_Info[[#This Row],[Date]])+WEEKDAY(DATE(YEAR(Stock_Info[[#This Row],[Date]]),MONTH(Stock_Info[[#This Row],[Date]]),1))-1)/7)+1</f>
        <v>WEEK 5</v>
      </c>
      <c r="D4155" s="12">
        <v>81.239999999999995</v>
      </c>
      <c r="E4155" s="12">
        <v>81.63</v>
      </c>
      <c r="F4155" s="12">
        <v>77.099999999999994</v>
      </c>
      <c r="G4155" s="12">
        <v>77.64</v>
      </c>
      <c r="H4155" s="12">
        <v>78.983190370391199</v>
      </c>
      <c r="I4155">
        <v>355570</v>
      </c>
      <c r="J4155">
        <v>2191</v>
      </c>
      <c r="K4155" s="12">
        <v>28084053</v>
      </c>
      <c r="L4155">
        <v>86794</v>
      </c>
      <c r="M4155">
        <v>24.41</v>
      </c>
      <c r="N4155">
        <v>4.53</v>
      </c>
      <c r="O4155">
        <v>-3.6</v>
      </c>
      <c r="P4155">
        <f xml:space="preserve"> IF(Stock_Info[[#This Row],[Close Price]] &gt; Stock_Info[[#This Row],[Open Price]], 1, 0)</f>
        <v>0</v>
      </c>
      <c r="Q4155" t="str">
        <f>IF(AND(Stock_Info[[#This Row],[% Deli. Qty to Traded Qty]]&gt;80,Stock_Info[[#This Row],[No. of Trades]]&lt;3000),"Unusual Day","")</f>
        <v/>
      </c>
      <c r="R4155" t="str">
        <f>IF(AND(Stock_Info[[#This Row],[Spread High-Low]] &lt; 10, Stock_Info[[#This Row],[% Deli. Qty to Traded Qty]] &gt; 90), "Good Day", "")</f>
        <v/>
      </c>
    </row>
    <row r="4156" spans="1:18">
      <c r="A4156" t="s">
        <v>56</v>
      </c>
      <c r="B4156" s="1">
        <v>45684</v>
      </c>
      <c r="C4156" s="1" t="str">
        <f>"WEEK" &amp;" " &amp;  INT((DAY(Stock_Info[[#This Row],[Date]])+WEEKDAY(DATE(YEAR(Stock_Info[[#This Row],[Date]]),MONTH(Stock_Info[[#This Row],[Date]]),1))-1)/7)+1</f>
        <v>WEEK 5</v>
      </c>
      <c r="D4156" s="12">
        <v>76.849999999999994</v>
      </c>
      <c r="E4156" s="12">
        <v>81.2</v>
      </c>
      <c r="F4156" s="12">
        <v>73.67</v>
      </c>
      <c r="G4156" s="12">
        <v>80.260000000000005</v>
      </c>
      <c r="H4156" s="12">
        <v>78.001722007922652</v>
      </c>
      <c r="I4156">
        <v>1270029</v>
      </c>
      <c r="J4156">
        <v>7080</v>
      </c>
      <c r="K4156" s="12">
        <v>99064449</v>
      </c>
      <c r="L4156">
        <v>392248</v>
      </c>
      <c r="M4156">
        <v>30.88</v>
      </c>
      <c r="N4156">
        <v>7.53</v>
      </c>
      <c r="O4156">
        <v>3.41</v>
      </c>
      <c r="P4156">
        <f xml:space="preserve"> IF(Stock_Info[[#This Row],[Close Price]] &gt; Stock_Info[[#This Row],[Open Price]], 1, 0)</f>
        <v>1</v>
      </c>
      <c r="Q4156" t="str">
        <f>IF(AND(Stock_Info[[#This Row],[% Deli. Qty to Traded Qty]]&gt;80,Stock_Info[[#This Row],[No. of Trades]]&lt;3000),"Unusual Day","")</f>
        <v/>
      </c>
      <c r="R4156" t="str">
        <f>IF(AND(Stock_Info[[#This Row],[Spread High-Low]] &lt; 10, Stock_Info[[#This Row],[% Deli. Qty to Traded Qty]] &gt; 90), "Good Day", "")</f>
        <v/>
      </c>
    </row>
    <row r="4157" spans="1:18">
      <c r="A4157" t="s">
        <v>56</v>
      </c>
      <c r="B4157" s="1">
        <v>45681</v>
      </c>
      <c r="C4157" s="1" t="str">
        <f>"WEEK" &amp;" " &amp;  INT((DAY(Stock_Info[[#This Row],[Date]])+WEEKDAY(DATE(YEAR(Stock_Info[[#This Row],[Date]]),MONTH(Stock_Info[[#This Row],[Date]]),1))-1)/7)+1</f>
        <v>WEEK 4</v>
      </c>
      <c r="D4157" s="12">
        <v>80.010000000000005</v>
      </c>
      <c r="E4157" s="12">
        <v>80.39</v>
      </c>
      <c r="F4157" s="12">
        <v>76.25</v>
      </c>
      <c r="G4157" s="12">
        <v>76.849999999999994</v>
      </c>
      <c r="H4157" s="12">
        <v>77.551476115812534</v>
      </c>
      <c r="I4157">
        <v>372464</v>
      </c>
      <c r="J4157">
        <v>2922</v>
      </c>
      <c r="K4157" s="12">
        <v>28885133</v>
      </c>
      <c r="L4157">
        <v>197072</v>
      </c>
      <c r="M4157">
        <v>52.91</v>
      </c>
      <c r="N4157">
        <v>4.1399999999999997</v>
      </c>
      <c r="O4157">
        <v>-3.16</v>
      </c>
      <c r="P4157">
        <f xml:space="preserve"> IF(Stock_Info[[#This Row],[Close Price]] &gt; Stock_Info[[#This Row],[Open Price]], 1, 0)</f>
        <v>0</v>
      </c>
      <c r="Q4157" t="str">
        <f>IF(AND(Stock_Info[[#This Row],[% Deli. Qty to Traded Qty]]&gt;80,Stock_Info[[#This Row],[No. of Trades]]&lt;3000),"Unusual Day","")</f>
        <v/>
      </c>
      <c r="R4157" t="str">
        <f>IF(AND(Stock_Info[[#This Row],[Spread High-Low]] &lt; 10, Stock_Info[[#This Row],[% Deli. Qty to Traded Qty]] &gt; 90), "Good Day", "")</f>
        <v/>
      </c>
    </row>
    <row r="4158" spans="1:18">
      <c r="A4158" t="s">
        <v>56</v>
      </c>
      <c r="B4158" s="1">
        <v>45680</v>
      </c>
      <c r="C4158" s="1" t="str">
        <f>"WEEK" &amp;" " &amp;  INT((DAY(Stock_Info[[#This Row],[Date]])+WEEKDAY(DATE(YEAR(Stock_Info[[#This Row],[Date]]),MONTH(Stock_Info[[#This Row],[Date]]),1))-1)/7)+1</f>
        <v>WEEK 4</v>
      </c>
      <c r="D4158" s="12">
        <v>79.97</v>
      </c>
      <c r="E4158" s="12">
        <v>82.05</v>
      </c>
      <c r="F4158" s="12">
        <v>79.099999999999994</v>
      </c>
      <c r="G4158" s="12">
        <v>79.989999999999995</v>
      </c>
      <c r="H4158" s="12">
        <v>80.414826086698582</v>
      </c>
      <c r="I4158">
        <v>337122</v>
      </c>
      <c r="J4158">
        <v>2128</v>
      </c>
      <c r="K4158" s="12">
        <v>27109607</v>
      </c>
      <c r="L4158">
        <v>193002</v>
      </c>
      <c r="M4158">
        <v>57.25</v>
      </c>
      <c r="N4158">
        <v>2.95</v>
      </c>
      <c r="O4158">
        <v>0.02</v>
      </c>
      <c r="P4158">
        <f xml:space="preserve"> IF(Stock_Info[[#This Row],[Close Price]] &gt; Stock_Info[[#This Row],[Open Price]], 1, 0)</f>
        <v>1</v>
      </c>
      <c r="Q4158" t="str">
        <f>IF(AND(Stock_Info[[#This Row],[% Deli. Qty to Traded Qty]]&gt;80,Stock_Info[[#This Row],[No. of Trades]]&lt;3000),"Unusual Day","")</f>
        <v/>
      </c>
      <c r="R4158" t="str">
        <f>IF(AND(Stock_Info[[#This Row],[Spread High-Low]] &lt; 10, Stock_Info[[#This Row],[% Deli. Qty to Traded Qty]] &gt; 90), "Good Day", "")</f>
        <v/>
      </c>
    </row>
    <row r="4159" spans="1:18">
      <c r="A4159" t="s">
        <v>56</v>
      </c>
      <c r="B4159" s="1">
        <v>45679</v>
      </c>
      <c r="C4159" s="1" t="str">
        <f>"WEEK" &amp;" " &amp;  INT((DAY(Stock_Info[[#This Row],[Date]])+WEEKDAY(DATE(YEAR(Stock_Info[[#This Row],[Date]]),MONTH(Stock_Info[[#This Row],[Date]]),1))-1)/7)+1</f>
        <v>WEEK 4</v>
      </c>
      <c r="D4159" s="12">
        <v>82.9</v>
      </c>
      <c r="E4159" s="12">
        <v>83.3</v>
      </c>
      <c r="F4159" s="12">
        <v>78.48</v>
      </c>
      <c r="G4159" s="12">
        <v>79.680000000000007</v>
      </c>
      <c r="H4159" s="12">
        <v>80.020015660174224</v>
      </c>
      <c r="I4159">
        <v>592586</v>
      </c>
      <c r="J4159">
        <v>3347</v>
      </c>
      <c r="K4159" s="12">
        <v>47418741</v>
      </c>
      <c r="L4159">
        <v>177535</v>
      </c>
      <c r="M4159">
        <v>29.96</v>
      </c>
      <c r="N4159">
        <v>4.82</v>
      </c>
      <c r="O4159">
        <v>-3.22</v>
      </c>
      <c r="P4159">
        <f xml:space="preserve"> IF(Stock_Info[[#This Row],[Close Price]] &gt; Stock_Info[[#This Row],[Open Price]], 1, 0)</f>
        <v>0</v>
      </c>
      <c r="Q4159" t="str">
        <f>IF(AND(Stock_Info[[#This Row],[% Deli. Qty to Traded Qty]]&gt;80,Stock_Info[[#This Row],[No. of Trades]]&lt;3000),"Unusual Day","")</f>
        <v/>
      </c>
      <c r="R4159" t="str">
        <f>IF(AND(Stock_Info[[#This Row],[Spread High-Low]] &lt; 10, Stock_Info[[#This Row],[% Deli. Qty to Traded Qty]] &gt; 90), "Good Day", "")</f>
        <v/>
      </c>
    </row>
    <row r="4160" spans="1:18">
      <c r="A4160" t="s">
        <v>56</v>
      </c>
      <c r="B4160" s="1">
        <v>45678</v>
      </c>
      <c r="C4160" s="1" t="str">
        <f>"WEEK" &amp;" " &amp;  INT((DAY(Stock_Info[[#This Row],[Date]])+WEEKDAY(DATE(YEAR(Stock_Info[[#This Row],[Date]]),MONTH(Stock_Info[[#This Row],[Date]]),1))-1)/7)+1</f>
        <v>WEEK 4</v>
      </c>
      <c r="D4160" s="12">
        <v>86.45</v>
      </c>
      <c r="E4160" s="12">
        <v>86.9</v>
      </c>
      <c r="F4160" s="12">
        <v>82.22</v>
      </c>
      <c r="G4160" s="12">
        <v>82.72</v>
      </c>
      <c r="H4160" s="12">
        <v>83.90288489613377</v>
      </c>
      <c r="I4160">
        <v>561684</v>
      </c>
      <c r="J4160">
        <v>3423</v>
      </c>
      <c r="K4160" s="12">
        <v>47126908</v>
      </c>
      <c r="L4160">
        <v>146468</v>
      </c>
      <c r="M4160">
        <v>26.08</v>
      </c>
      <c r="N4160">
        <v>4.68</v>
      </c>
      <c r="O4160">
        <v>-3.73</v>
      </c>
      <c r="P4160">
        <f xml:space="preserve"> IF(Stock_Info[[#This Row],[Close Price]] &gt; Stock_Info[[#This Row],[Open Price]], 1, 0)</f>
        <v>0</v>
      </c>
      <c r="Q4160" t="str">
        <f>IF(AND(Stock_Info[[#This Row],[% Deli. Qty to Traded Qty]]&gt;80,Stock_Info[[#This Row],[No. of Trades]]&lt;3000),"Unusual Day","")</f>
        <v/>
      </c>
      <c r="R4160" t="str">
        <f>IF(AND(Stock_Info[[#This Row],[Spread High-Low]] &lt; 10, Stock_Info[[#This Row],[% Deli. Qty to Traded Qty]] &gt; 90), "Good Day", "")</f>
        <v/>
      </c>
    </row>
    <row r="4161" spans="1:18">
      <c r="A4161" t="s">
        <v>56</v>
      </c>
      <c r="B4161" s="1">
        <v>45677</v>
      </c>
      <c r="C4161" s="1" t="str">
        <f>"WEEK" &amp;" " &amp;  INT((DAY(Stock_Info[[#This Row],[Date]])+WEEKDAY(DATE(YEAR(Stock_Info[[#This Row],[Date]]),MONTH(Stock_Info[[#This Row],[Date]]),1))-1)/7)+1</f>
        <v>WEEK 4</v>
      </c>
      <c r="D4161" s="12">
        <v>84.06</v>
      </c>
      <c r="E4161" s="12">
        <v>87.51</v>
      </c>
      <c r="F4161" s="12">
        <v>82.75</v>
      </c>
      <c r="G4161" s="12">
        <v>86.12</v>
      </c>
      <c r="H4161" s="12">
        <v>84.866350215852066</v>
      </c>
      <c r="I4161">
        <v>1210088</v>
      </c>
      <c r="J4161">
        <v>6928</v>
      </c>
      <c r="K4161" s="12">
        <v>102695752</v>
      </c>
      <c r="L4161">
        <v>435932</v>
      </c>
      <c r="M4161">
        <v>36.020000000000003</v>
      </c>
      <c r="N4161">
        <v>4.76</v>
      </c>
      <c r="O4161">
        <v>2.06</v>
      </c>
      <c r="P4161">
        <f xml:space="preserve"> IF(Stock_Info[[#This Row],[Close Price]] &gt; Stock_Info[[#This Row],[Open Price]], 1, 0)</f>
        <v>1</v>
      </c>
      <c r="Q4161" t="str">
        <f>IF(AND(Stock_Info[[#This Row],[% Deli. Qty to Traded Qty]]&gt;80,Stock_Info[[#This Row],[No. of Trades]]&lt;3000),"Unusual Day","")</f>
        <v/>
      </c>
      <c r="R4161" t="str">
        <f>IF(AND(Stock_Info[[#This Row],[Spread High-Low]] &lt; 10, Stock_Info[[#This Row],[% Deli. Qty to Traded Qty]] &gt; 90), "Good Day", "")</f>
        <v/>
      </c>
    </row>
    <row r="4162" spans="1:18">
      <c r="A4162" t="s">
        <v>56</v>
      </c>
      <c r="B4162" s="1">
        <v>45674</v>
      </c>
      <c r="C4162" s="1" t="str">
        <f>"WEEK" &amp;" " &amp;  INT((DAY(Stock_Info[[#This Row],[Date]])+WEEKDAY(DATE(YEAR(Stock_Info[[#This Row],[Date]]),MONTH(Stock_Info[[#This Row],[Date]]),1))-1)/7)+1</f>
        <v>WEEK 3</v>
      </c>
      <c r="D4162" s="12">
        <v>79.47</v>
      </c>
      <c r="E4162" s="12">
        <v>84.91</v>
      </c>
      <c r="F4162" s="12">
        <v>78.33</v>
      </c>
      <c r="G4162" s="12">
        <v>84.05</v>
      </c>
      <c r="H4162" s="12">
        <v>82.74488653134317</v>
      </c>
      <c r="I4162">
        <v>1416162</v>
      </c>
      <c r="J4162">
        <v>5953</v>
      </c>
      <c r="K4162" s="12">
        <v>117180164</v>
      </c>
      <c r="L4162">
        <v>253190</v>
      </c>
      <c r="M4162">
        <v>17.88</v>
      </c>
      <c r="N4162">
        <v>6.58</v>
      </c>
      <c r="O4162">
        <v>4.58</v>
      </c>
      <c r="P4162">
        <f xml:space="preserve"> IF(Stock_Info[[#This Row],[Close Price]] &gt; Stock_Info[[#This Row],[Open Price]], 1, 0)</f>
        <v>1</v>
      </c>
      <c r="Q4162" t="str">
        <f>IF(AND(Stock_Info[[#This Row],[% Deli. Qty to Traded Qty]]&gt;80,Stock_Info[[#This Row],[No. of Trades]]&lt;3000),"Unusual Day","")</f>
        <v/>
      </c>
      <c r="R4162" t="str">
        <f>IF(AND(Stock_Info[[#This Row],[Spread High-Low]] &lt; 10, Stock_Info[[#This Row],[% Deli. Qty to Traded Qty]] &gt; 90), "Good Day", "")</f>
        <v/>
      </c>
    </row>
    <row r="4163" spans="1:18">
      <c r="A4163" t="s">
        <v>56</v>
      </c>
      <c r="B4163" s="1">
        <v>45673</v>
      </c>
      <c r="C4163" s="1" t="str">
        <f>"WEEK" &amp;" " &amp;  INT((DAY(Stock_Info[[#This Row],[Date]])+WEEKDAY(DATE(YEAR(Stock_Info[[#This Row],[Date]]),MONTH(Stock_Info[[#This Row],[Date]]),1))-1)/7)+1</f>
        <v>WEEK 3</v>
      </c>
      <c r="D4163" s="12">
        <v>73.88</v>
      </c>
      <c r="E4163" s="12">
        <v>82.45</v>
      </c>
      <c r="F4163" s="12">
        <v>73.88</v>
      </c>
      <c r="G4163" s="12">
        <v>79.540000000000006</v>
      </c>
      <c r="H4163" s="12">
        <v>79.748374149684878</v>
      </c>
      <c r="I4163">
        <v>1631454</v>
      </c>
      <c r="J4163">
        <v>8015</v>
      </c>
      <c r="K4163" s="12">
        <v>130105804</v>
      </c>
      <c r="L4163">
        <v>258402</v>
      </c>
      <c r="M4163">
        <v>15.84</v>
      </c>
      <c r="N4163">
        <v>8.57</v>
      </c>
      <c r="O4163">
        <v>5.66</v>
      </c>
      <c r="P4163">
        <f xml:space="preserve"> IF(Stock_Info[[#This Row],[Close Price]] &gt; Stock_Info[[#This Row],[Open Price]], 1, 0)</f>
        <v>1</v>
      </c>
      <c r="Q4163" t="str">
        <f>IF(AND(Stock_Info[[#This Row],[% Deli. Qty to Traded Qty]]&gt;80,Stock_Info[[#This Row],[No. of Trades]]&lt;3000),"Unusual Day","")</f>
        <v/>
      </c>
      <c r="R4163" t="str">
        <f>IF(AND(Stock_Info[[#This Row],[Spread High-Low]] &lt; 10, Stock_Info[[#This Row],[% Deli. Qty to Traded Qty]] &gt; 90), "Good Day", "")</f>
        <v/>
      </c>
    </row>
    <row r="4164" spans="1:18">
      <c r="A4164" t="s">
        <v>56</v>
      </c>
      <c r="B4164" s="1">
        <v>45672</v>
      </c>
      <c r="C4164" s="1" t="str">
        <f>"WEEK" &amp;" " &amp;  INT((DAY(Stock_Info[[#This Row],[Date]])+WEEKDAY(DATE(YEAR(Stock_Info[[#This Row],[Date]]),MONTH(Stock_Info[[#This Row],[Date]]),1))-1)/7)+1</f>
        <v>WEEK 3</v>
      </c>
      <c r="D4164" s="12">
        <v>74.989999999999995</v>
      </c>
      <c r="E4164" s="12">
        <v>75.209999999999994</v>
      </c>
      <c r="F4164" s="12">
        <v>71.55</v>
      </c>
      <c r="G4164" s="12">
        <v>73.73</v>
      </c>
      <c r="H4164" s="12">
        <v>73.112043958646154</v>
      </c>
      <c r="I4164">
        <v>557433</v>
      </c>
      <c r="J4164">
        <v>3276</v>
      </c>
      <c r="K4164" s="12">
        <v>40755066</v>
      </c>
      <c r="L4164">
        <v>159489</v>
      </c>
      <c r="M4164">
        <v>28.61</v>
      </c>
      <c r="N4164">
        <v>3.66</v>
      </c>
      <c r="O4164">
        <v>-1.26</v>
      </c>
      <c r="P4164">
        <f xml:space="preserve"> IF(Stock_Info[[#This Row],[Close Price]] &gt; Stock_Info[[#This Row],[Open Price]], 1, 0)</f>
        <v>0</v>
      </c>
      <c r="Q4164" t="str">
        <f>IF(AND(Stock_Info[[#This Row],[% Deli. Qty to Traded Qty]]&gt;80,Stock_Info[[#This Row],[No. of Trades]]&lt;3000),"Unusual Day","")</f>
        <v/>
      </c>
      <c r="R4164" t="str">
        <f>IF(AND(Stock_Info[[#This Row],[Spread High-Low]] &lt; 10, Stock_Info[[#This Row],[% Deli. Qty to Traded Qty]] &gt; 90), "Good Day", "")</f>
        <v/>
      </c>
    </row>
    <row r="4165" spans="1:18">
      <c r="A4165" t="s">
        <v>56</v>
      </c>
      <c r="B4165" s="1">
        <v>45671</v>
      </c>
      <c r="C4165" s="1" t="str">
        <f>"WEEK" &amp;" " &amp;  INT((DAY(Stock_Info[[#This Row],[Date]])+WEEKDAY(DATE(YEAR(Stock_Info[[#This Row],[Date]]),MONTH(Stock_Info[[#This Row],[Date]]),1))-1)/7)+1</f>
        <v>WEEK 3</v>
      </c>
      <c r="D4165" s="12">
        <v>66.44</v>
      </c>
      <c r="E4165" s="12">
        <v>79.41</v>
      </c>
      <c r="F4165" s="12">
        <v>66.44</v>
      </c>
      <c r="G4165" s="12">
        <v>77.67</v>
      </c>
      <c r="H4165" s="12">
        <v>73.803235000323028</v>
      </c>
      <c r="I4165">
        <v>804884</v>
      </c>
      <c r="J4165">
        <v>3773</v>
      </c>
      <c r="K4165" s="12">
        <v>59403043</v>
      </c>
      <c r="L4165">
        <v>278397</v>
      </c>
      <c r="M4165">
        <v>34.590000000000003</v>
      </c>
      <c r="N4165">
        <v>12.97</v>
      </c>
      <c r="O4165">
        <v>11.23</v>
      </c>
      <c r="P4165">
        <f xml:space="preserve"> IF(Stock_Info[[#This Row],[Close Price]] &gt; Stock_Info[[#This Row],[Open Price]], 1, 0)</f>
        <v>1</v>
      </c>
      <c r="Q4165" t="str">
        <f>IF(AND(Stock_Info[[#This Row],[% Deli. Qty to Traded Qty]]&gt;80,Stock_Info[[#This Row],[No. of Trades]]&lt;3000),"Unusual Day","")</f>
        <v/>
      </c>
      <c r="R4165" t="str">
        <f>IF(AND(Stock_Info[[#This Row],[Spread High-Low]] &lt; 10, Stock_Info[[#This Row],[% Deli. Qty to Traded Qty]] &gt; 90), "Good Day", "")</f>
        <v/>
      </c>
    </row>
    <row r="4166" spans="1:18">
      <c r="A4166" t="s">
        <v>56</v>
      </c>
      <c r="B4166" s="1">
        <v>45670</v>
      </c>
      <c r="C4166" s="1" t="str">
        <f>"WEEK" &amp;" " &amp;  INT((DAY(Stock_Info[[#This Row],[Date]])+WEEKDAY(DATE(YEAR(Stock_Info[[#This Row],[Date]]),MONTH(Stock_Info[[#This Row],[Date]]),1))-1)/7)+1</f>
        <v>WEEK 3</v>
      </c>
      <c r="D4166" s="12">
        <v>68.930000000000007</v>
      </c>
      <c r="E4166" s="12">
        <v>69.349999999999994</v>
      </c>
      <c r="F4166" s="12">
        <v>65.89</v>
      </c>
      <c r="G4166" s="12">
        <v>66.180000000000007</v>
      </c>
      <c r="H4166" s="12">
        <v>67.384076693158818</v>
      </c>
      <c r="I4166">
        <v>335571</v>
      </c>
      <c r="J4166">
        <v>1913</v>
      </c>
      <c r="K4166" s="12">
        <v>22612142</v>
      </c>
      <c r="L4166">
        <v>84395</v>
      </c>
      <c r="M4166">
        <v>25.15</v>
      </c>
      <c r="N4166">
        <v>3.46</v>
      </c>
      <c r="O4166">
        <v>-2.75</v>
      </c>
      <c r="P4166">
        <f xml:space="preserve"> IF(Stock_Info[[#This Row],[Close Price]] &gt; Stock_Info[[#This Row],[Open Price]], 1, 0)</f>
        <v>0</v>
      </c>
      <c r="Q4166" t="str">
        <f>IF(AND(Stock_Info[[#This Row],[% Deli. Qty to Traded Qty]]&gt;80,Stock_Info[[#This Row],[No. of Trades]]&lt;3000),"Unusual Day","")</f>
        <v/>
      </c>
      <c r="R4166" t="str">
        <f>IF(AND(Stock_Info[[#This Row],[Spread High-Low]] &lt; 10, Stock_Info[[#This Row],[% Deli. Qty to Traded Qty]] &gt; 90), "Good Day", "")</f>
        <v/>
      </c>
    </row>
    <row r="4167" spans="1:18">
      <c r="A4167" t="s">
        <v>56</v>
      </c>
      <c r="B4167" s="1">
        <v>45667</v>
      </c>
      <c r="C4167" s="1" t="str">
        <f>"WEEK" &amp;" " &amp;  INT((DAY(Stock_Info[[#This Row],[Date]])+WEEKDAY(DATE(YEAR(Stock_Info[[#This Row],[Date]]),MONTH(Stock_Info[[#This Row],[Date]]),1))-1)/7)+1</f>
        <v>WEEK 2</v>
      </c>
      <c r="D4167" s="12">
        <v>73.010000000000005</v>
      </c>
      <c r="E4167" s="12">
        <v>73.349999999999994</v>
      </c>
      <c r="F4167" s="12">
        <v>68.900000000000006</v>
      </c>
      <c r="G4167" s="12">
        <v>69.400000000000006</v>
      </c>
      <c r="H4167" s="12">
        <v>70.322456219181973</v>
      </c>
      <c r="I4167">
        <v>422845</v>
      </c>
      <c r="J4167">
        <v>2450</v>
      </c>
      <c r="K4167" s="12">
        <v>29735499</v>
      </c>
      <c r="L4167">
        <v>152582</v>
      </c>
      <c r="M4167">
        <v>36.08</v>
      </c>
      <c r="N4167">
        <v>4.45</v>
      </c>
      <c r="O4167">
        <v>-3.61</v>
      </c>
      <c r="P4167">
        <f xml:space="preserve"> IF(Stock_Info[[#This Row],[Close Price]] &gt; Stock_Info[[#This Row],[Open Price]], 1, 0)</f>
        <v>0</v>
      </c>
      <c r="Q4167" t="str">
        <f>IF(AND(Stock_Info[[#This Row],[% Deli. Qty to Traded Qty]]&gt;80,Stock_Info[[#This Row],[No. of Trades]]&lt;3000),"Unusual Day","")</f>
        <v/>
      </c>
      <c r="R4167" t="str">
        <f>IF(AND(Stock_Info[[#This Row],[Spread High-Low]] &lt; 10, Stock_Info[[#This Row],[% Deli. Qty to Traded Qty]] &gt; 90), "Good Day", "")</f>
        <v/>
      </c>
    </row>
    <row r="4168" spans="1:18">
      <c r="A4168" t="s">
        <v>56</v>
      </c>
      <c r="B4168" s="1">
        <v>45666</v>
      </c>
      <c r="C4168" s="1" t="str">
        <f>"WEEK" &amp;" " &amp;  INT((DAY(Stock_Info[[#This Row],[Date]])+WEEKDAY(DATE(YEAR(Stock_Info[[#This Row],[Date]]),MONTH(Stock_Info[[#This Row],[Date]]),1))-1)/7)+1</f>
        <v>WEEK 2</v>
      </c>
      <c r="D4168" s="12">
        <v>74.08</v>
      </c>
      <c r="E4168" s="12">
        <v>74.77</v>
      </c>
      <c r="F4168" s="12">
        <v>72.88</v>
      </c>
      <c r="G4168" s="12">
        <v>73.260000000000005</v>
      </c>
      <c r="H4168" s="12">
        <v>73.741204851274787</v>
      </c>
      <c r="I4168">
        <v>225920</v>
      </c>
      <c r="J4168">
        <v>2174</v>
      </c>
      <c r="K4168" s="12">
        <v>16659613</v>
      </c>
      <c r="L4168">
        <v>123906</v>
      </c>
      <c r="M4168">
        <v>54.84</v>
      </c>
      <c r="N4168">
        <v>1.89</v>
      </c>
      <c r="O4168">
        <v>-0.82</v>
      </c>
      <c r="P4168">
        <f xml:space="preserve"> IF(Stock_Info[[#This Row],[Close Price]] &gt; Stock_Info[[#This Row],[Open Price]], 1, 0)</f>
        <v>0</v>
      </c>
      <c r="Q4168" t="str">
        <f>IF(AND(Stock_Info[[#This Row],[% Deli. Qty to Traded Qty]]&gt;80,Stock_Info[[#This Row],[No. of Trades]]&lt;3000),"Unusual Day","")</f>
        <v/>
      </c>
      <c r="R4168" t="str">
        <f>IF(AND(Stock_Info[[#This Row],[Spread High-Low]] &lt; 10, Stock_Info[[#This Row],[% Deli. Qty to Traded Qty]] &gt; 90), "Good Day", "")</f>
        <v/>
      </c>
    </row>
    <row r="4169" spans="1:18">
      <c r="A4169" t="s">
        <v>56</v>
      </c>
      <c r="B4169" s="1">
        <v>45665</v>
      </c>
      <c r="C4169" s="1" t="str">
        <f>"WEEK" &amp;" " &amp;  INT((DAY(Stock_Info[[#This Row],[Date]])+WEEKDAY(DATE(YEAR(Stock_Info[[#This Row],[Date]]),MONTH(Stock_Info[[#This Row],[Date]]),1))-1)/7)+1</f>
        <v>WEEK 2</v>
      </c>
      <c r="D4169" s="12">
        <v>76.47</v>
      </c>
      <c r="E4169" s="12">
        <v>76.47</v>
      </c>
      <c r="F4169" s="12">
        <v>73.2</v>
      </c>
      <c r="G4169" s="12">
        <v>74.64</v>
      </c>
      <c r="H4169" s="12">
        <v>74.228936208111449</v>
      </c>
      <c r="I4169">
        <v>381757</v>
      </c>
      <c r="J4169">
        <v>1847</v>
      </c>
      <c r="K4169" s="12">
        <v>28337416</v>
      </c>
      <c r="L4169">
        <v>77474</v>
      </c>
      <c r="M4169">
        <v>20.29</v>
      </c>
      <c r="N4169">
        <v>3.27</v>
      </c>
      <c r="O4169">
        <v>-1.83</v>
      </c>
      <c r="P4169">
        <f xml:space="preserve"> IF(Stock_Info[[#This Row],[Close Price]] &gt; Stock_Info[[#This Row],[Open Price]], 1, 0)</f>
        <v>0</v>
      </c>
      <c r="Q4169" t="str">
        <f>IF(AND(Stock_Info[[#This Row],[% Deli. Qty to Traded Qty]]&gt;80,Stock_Info[[#This Row],[No. of Trades]]&lt;3000),"Unusual Day","")</f>
        <v/>
      </c>
      <c r="R4169" t="str">
        <f>IF(AND(Stock_Info[[#This Row],[Spread High-Low]] &lt; 10, Stock_Info[[#This Row],[% Deli. Qty to Traded Qty]] &gt; 90), "Good Day", "")</f>
        <v/>
      </c>
    </row>
    <row r="4170" spans="1:18">
      <c r="A4170" t="s">
        <v>56</v>
      </c>
      <c r="B4170" s="1">
        <v>45664</v>
      </c>
      <c r="C4170" s="1" t="str">
        <f>"WEEK" &amp;" " &amp;  INT((DAY(Stock_Info[[#This Row],[Date]])+WEEKDAY(DATE(YEAR(Stock_Info[[#This Row],[Date]]),MONTH(Stock_Info[[#This Row],[Date]]),1))-1)/7)+1</f>
        <v>WEEK 2</v>
      </c>
      <c r="D4170" s="12">
        <v>74.06</v>
      </c>
      <c r="E4170" s="12">
        <v>75.87</v>
      </c>
      <c r="F4170" s="12">
        <v>74</v>
      </c>
      <c r="G4170" s="12">
        <v>75.680000000000007</v>
      </c>
      <c r="H4170" s="12">
        <v>75.037874072481316</v>
      </c>
      <c r="I4170">
        <v>265089</v>
      </c>
      <c r="J4170">
        <v>1366</v>
      </c>
      <c r="K4170" s="12">
        <v>19891715</v>
      </c>
      <c r="L4170">
        <v>83958</v>
      </c>
      <c r="M4170">
        <v>31.67</v>
      </c>
      <c r="N4170">
        <v>1.87</v>
      </c>
      <c r="O4170">
        <v>1.62</v>
      </c>
      <c r="P4170">
        <f xml:space="preserve"> IF(Stock_Info[[#This Row],[Close Price]] &gt; Stock_Info[[#This Row],[Open Price]], 1, 0)</f>
        <v>1</v>
      </c>
      <c r="Q4170" t="str">
        <f>IF(AND(Stock_Info[[#This Row],[% Deli. Qty to Traded Qty]]&gt;80,Stock_Info[[#This Row],[No. of Trades]]&lt;3000),"Unusual Day","")</f>
        <v/>
      </c>
      <c r="R4170" t="str">
        <f>IF(AND(Stock_Info[[#This Row],[Spread High-Low]] &lt; 10, Stock_Info[[#This Row],[% Deli. Qty to Traded Qty]] &gt; 90), "Good Day", "")</f>
        <v/>
      </c>
    </row>
    <row r="4171" spans="1:18">
      <c r="A4171" t="s">
        <v>56</v>
      </c>
      <c r="B4171" s="1">
        <v>45663</v>
      </c>
      <c r="C4171" s="1" t="str">
        <f>"WEEK" &amp;" " &amp;  INT((DAY(Stock_Info[[#This Row],[Date]])+WEEKDAY(DATE(YEAR(Stock_Info[[#This Row],[Date]]),MONTH(Stock_Info[[#This Row],[Date]]),1))-1)/7)+1</f>
        <v>WEEK 2</v>
      </c>
      <c r="D4171" s="12">
        <v>78.19</v>
      </c>
      <c r="E4171" s="12">
        <v>78.19</v>
      </c>
      <c r="F4171" s="12">
        <v>73.59</v>
      </c>
      <c r="G4171" s="12">
        <v>73.81</v>
      </c>
      <c r="H4171" s="12">
        <v>75.347355572892781</v>
      </c>
      <c r="I4171">
        <v>765213</v>
      </c>
      <c r="J4171">
        <v>4617</v>
      </c>
      <c r="K4171" s="12">
        <v>57656776</v>
      </c>
      <c r="L4171">
        <v>287826</v>
      </c>
      <c r="M4171">
        <v>37.61</v>
      </c>
      <c r="N4171">
        <v>4.5999999999999996</v>
      </c>
      <c r="O4171">
        <v>-4.38</v>
      </c>
      <c r="P4171">
        <f xml:space="preserve"> IF(Stock_Info[[#This Row],[Close Price]] &gt; Stock_Info[[#This Row],[Open Price]], 1, 0)</f>
        <v>0</v>
      </c>
      <c r="Q4171" t="str">
        <f>IF(AND(Stock_Info[[#This Row],[% Deli. Qty to Traded Qty]]&gt;80,Stock_Info[[#This Row],[No. of Trades]]&lt;3000),"Unusual Day","")</f>
        <v/>
      </c>
      <c r="R4171" t="str">
        <f>IF(AND(Stock_Info[[#This Row],[Spread High-Low]] &lt; 10, Stock_Info[[#This Row],[% Deli. Qty to Traded Qty]] &gt; 90), "Good Day", "")</f>
        <v/>
      </c>
    </row>
    <row r="4172" spans="1:18">
      <c r="A4172" t="s">
        <v>56</v>
      </c>
      <c r="B4172" s="1">
        <v>45660</v>
      </c>
      <c r="C4172" s="1" t="str">
        <f>"WEEK" &amp;" " &amp;  INT((DAY(Stock_Info[[#This Row],[Date]])+WEEKDAY(DATE(YEAR(Stock_Info[[#This Row],[Date]]),MONTH(Stock_Info[[#This Row],[Date]]),1))-1)/7)+1</f>
        <v>WEEK 1</v>
      </c>
      <c r="D4172" s="12">
        <v>76.989999999999995</v>
      </c>
      <c r="E4172" s="12">
        <v>78.53</v>
      </c>
      <c r="F4172" s="12">
        <v>76.84</v>
      </c>
      <c r="G4172" s="12">
        <v>77.55</v>
      </c>
      <c r="H4172" s="12">
        <v>77.88908437699358</v>
      </c>
      <c r="I4172">
        <v>446745</v>
      </c>
      <c r="J4172">
        <v>2611</v>
      </c>
      <c r="K4172" s="12">
        <v>34796559</v>
      </c>
      <c r="L4172">
        <v>170785</v>
      </c>
      <c r="M4172">
        <v>38.229999999999997</v>
      </c>
      <c r="N4172">
        <v>1.69</v>
      </c>
      <c r="O4172">
        <v>0.56000000000000005</v>
      </c>
      <c r="P4172">
        <f xml:space="preserve"> IF(Stock_Info[[#This Row],[Close Price]] &gt; Stock_Info[[#This Row],[Open Price]], 1, 0)</f>
        <v>1</v>
      </c>
      <c r="Q4172" t="str">
        <f>IF(AND(Stock_Info[[#This Row],[% Deli. Qty to Traded Qty]]&gt;80,Stock_Info[[#This Row],[No. of Trades]]&lt;3000),"Unusual Day","")</f>
        <v/>
      </c>
      <c r="R4172" t="str">
        <f>IF(AND(Stock_Info[[#This Row],[Spread High-Low]] &lt; 10, Stock_Info[[#This Row],[% Deli. Qty to Traded Qty]] &gt; 90), "Good Day", "")</f>
        <v/>
      </c>
    </row>
    <row r="4173" spans="1:18">
      <c r="A4173" t="s">
        <v>56</v>
      </c>
      <c r="B4173" s="1">
        <v>45659</v>
      </c>
      <c r="C4173" s="1" t="str">
        <f>"WEEK" &amp;" " &amp;  INT((DAY(Stock_Info[[#This Row],[Date]])+WEEKDAY(DATE(YEAR(Stock_Info[[#This Row],[Date]]),MONTH(Stock_Info[[#This Row],[Date]]),1))-1)/7)+1</f>
        <v>WEEK 1</v>
      </c>
      <c r="D4173" s="12">
        <v>76.94</v>
      </c>
      <c r="E4173" s="12">
        <v>77.290000000000006</v>
      </c>
      <c r="F4173" s="12">
        <v>75.400000000000006</v>
      </c>
      <c r="G4173" s="12">
        <v>76.63</v>
      </c>
      <c r="H4173" s="12">
        <v>76.244601653277002</v>
      </c>
      <c r="I4173">
        <v>515945</v>
      </c>
      <c r="J4173">
        <v>3605</v>
      </c>
      <c r="K4173" s="12">
        <v>39338021</v>
      </c>
      <c r="L4173">
        <v>177306</v>
      </c>
      <c r="M4173">
        <v>34.369999999999997</v>
      </c>
      <c r="N4173">
        <v>1.89</v>
      </c>
      <c r="O4173">
        <v>-0.31</v>
      </c>
      <c r="P4173">
        <f xml:space="preserve"> IF(Stock_Info[[#This Row],[Close Price]] &gt; Stock_Info[[#This Row],[Open Price]], 1, 0)</f>
        <v>0</v>
      </c>
      <c r="Q4173" t="str">
        <f>IF(AND(Stock_Info[[#This Row],[% Deli. Qty to Traded Qty]]&gt;80,Stock_Info[[#This Row],[No. of Trades]]&lt;3000),"Unusual Day","")</f>
        <v/>
      </c>
      <c r="R4173" t="str">
        <f>IF(AND(Stock_Info[[#This Row],[Spread High-Low]] &lt; 10, Stock_Info[[#This Row],[% Deli. Qty to Traded Qty]] &gt; 90), "Good Day", "")</f>
        <v/>
      </c>
    </row>
    <row r="4174" spans="1:18">
      <c r="A4174" t="s">
        <v>56</v>
      </c>
      <c r="B4174" s="1">
        <v>45658</v>
      </c>
      <c r="C4174" s="1" t="str">
        <f>"WEEK" &amp;" " &amp;  INT((DAY(Stock_Info[[#This Row],[Date]])+WEEKDAY(DATE(YEAR(Stock_Info[[#This Row],[Date]]),MONTH(Stock_Info[[#This Row],[Date]]),1))-1)/7)+1</f>
        <v>WEEK 1</v>
      </c>
      <c r="D4174" s="12">
        <v>76.650000000000006</v>
      </c>
      <c r="E4174" s="12">
        <v>77.349999999999994</v>
      </c>
      <c r="F4174" s="12">
        <v>76.2</v>
      </c>
      <c r="G4174" s="12">
        <v>76.84</v>
      </c>
      <c r="H4174" s="12">
        <v>76.814188547480384</v>
      </c>
      <c r="I4174">
        <v>247439</v>
      </c>
      <c r="J4174">
        <v>1675</v>
      </c>
      <c r="K4174" s="12">
        <v>19006826</v>
      </c>
      <c r="L4174">
        <v>82228</v>
      </c>
      <c r="M4174">
        <v>33.229999999999997</v>
      </c>
      <c r="N4174">
        <v>1.1499999999999999</v>
      </c>
      <c r="O4174">
        <v>0.19</v>
      </c>
      <c r="P4174">
        <f xml:space="preserve"> IF(Stock_Info[[#This Row],[Close Price]] &gt; Stock_Info[[#This Row],[Open Price]], 1, 0)</f>
        <v>1</v>
      </c>
      <c r="Q4174" t="str">
        <f>IF(AND(Stock_Info[[#This Row],[% Deli. Qty to Traded Qty]]&gt;80,Stock_Info[[#This Row],[No. of Trades]]&lt;3000),"Unusual Day","")</f>
        <v/>
      </c>
      <c r="R4174" t="str">
        <f>IF(AND(Stock_Info[[#This Row],[Spread High-Low]] &lt; 10, Stock_Info[[#This Row],[% Deli. Qty to Traded Qty]] &gt; 90), "Good Day", "")</f>
        <v/>
      </c>
    </row>
    <row r="4175" spans="1:18">
      <c r="A4175" t="s">
        <v>56</v>
      </c>
      <c r="B4175" s="1">
        <v>45657</v>
      </c>
      <c r="C4175" s="1" t="str">
        <f>"WEEK" &amp;" " &amp;  INT((DAY(Stock_Info[[#This Row],[Date]])+WEEKDAY(DATE(YEAR(Stock_Info[[#This Row],[Date]]),MONTH(Stock_Info[[#This Row],[Date]]),1))-1)/7)+1</f>
        <v>WEEK 5</v>
      </c>
      <c r="D4175" s="12">
        <v>75.739999999999995</v>
      </c>
      <c r="E4175" s="12">
        <v>76.73</v>
      </c>
      <c r="F4175" s="12">
        <v>75.510000000000005</v>
      </c>
      <c r="G4175" s="12">
        <v>76.5</v>
      </c>
      <c r="H4175" s="12">
        <v>76.055943510318727</v>
      </c>
      <c r="I4175">
        <v>179431</v>
      </c>
      <c r="J4175">
        <v>897</v>
      </c>
      <c r="K4175" s="12">
        <v>13646794</v>
      </c>
      <c r="L4175">
        <v>68923</v>
      </c>
      <c r="M4175">
        <v>38.409999999999997</v>
      </c>
      <c r="N4175">
        <v>1.22</v>
      </c>
      <c r="O4175">
        <v>0.76</v>
      </c>
      <c r="P4175">
        <f xml:space="preserve"> IF(Stock_Info[[#This Row],[Close Price]] &gt; Stock_Info[[#This Row],[Open Price]], 1, 0)</f>
        <v>1</v>
      </c>
      <c r="Q4175" t="str">
        <f>IF(AND(Stock_Info[[#This Row],[% Deli. Qty to Traded Qty]]&gt;80,Stock_Info[[#This Row],[No. of Trades]]&lt;3000),"Unusual Day","")</f>
        <v/>
      </c>
      <c r="R4175" t="str">
        <f>IF(AND(Stock_Info[[#This Row],[Spread High-Low]] &lt; 10, Stock_Info[[#This Row],[% Deli. Qty to Traded Qty]] &gt; 90), "Good Day", "")</f>
        <v/>
      </c>
    </row>
    <row r="4176" spans="1:18">
      <c r="A4176" t="s">
        <v>56</v>
      </c>
      <c r="B4176" s="1">
        <v>45656</v>
      </c>
      <c r="C4176" s="1" t="str">
        <f>"WEEK" &amp;" " &amp;  INT((DAY(Stock_Info[[#This Row],[Date]])+WEEKDAY(DATE(YEAR(Stock_Info[[#This Row],[Date]]),MONTH(Stock_Info[[#This Row],[Date]]),1))-1)/7)+1</f>
        <v>WEEK 5</v>
      </c>
      <c r="D4176" s="12">
        <v>76.5</v>
      </c>
      <c r="E4176" s="12">
        <v>77.05</v>
      </c>
      <c r="F4176" s="12">
        <v>75.709999999999994</v>
      </c>
      <c r="G4176" s="12">
        <v>75.849999999999994</v>
      </c>
      <c r="H4176" s="12">
        <v>76.193005593705948</v>
      </c>
      <c r="I4176">
        <v>417791</v>
      </c>
      <c r="J4176">
        <v>2416</v>
      </c>
      <c r="K4176" s="12">
        <v>31832752</v>
      </c>
      <c r="L4176">
        <v>184009</v>
      </c>
      <c r="M4176">
        <v>44.04</v>
      </c>
      <c r="N4176">
        <v>1.34</v>
      </c>
      <c r="O4176">
        <v>-0.65</v>
      </c>
      <c r="P4176">
        <f xml:space="preserve"> IF(Stock_Info[[#This Row],[Close Price]] &gt; Stock_Info[[#This Row],[Open Price]], 1, 0)</f>
        <v>0</v>
      </c>
      <c r="Q4176" t="str">
        <f>IF(AND(Stock_Info[[#This Row],[% Deli. Qty to Traded Qty]]&gt;80,Stock_Info[[#This Row],[No. of Trades]]&lt;3000),"Unusual Day","")</f>
        <v/>
      </c>
      <c r="R4176" t="str">
        <f>IF(AND(Stock_Info[[#This Row],[Spread High-Low]] &lt; 10, Stock_Info[[#This Row],[% Deli. Qty to Traded Qty]] &gt; 90), "Good Day", "")</f>
        <v/>
      </c>
    </row>
    <row r="4177" spans="1:18">
      <c r="A4177" t="s">
        <v>56</v>
      </c>
      <c r="B4177" s="1">
        <v>45653</v>
      </c>
      <c r="C4177" s="1" t="str">
        <f>"WEEK" &amp;" " &amp;  INT((DAY(Stock_Info[[#This Row],[Date]])+WEEKDAY(DATE(YEAR(Stock_Info[[#This Row],[Date]]),MONTH(Stock_Info[[#This Row],[Date]]),1))-1)/7)+1</f>
        <v>WEEK 4</v>
      </c>
      <c r="D4177" s="12">
        <v>76.67</v>
      </c>
      <c r="E4177" s="12">
        <v>77.17</v>
      </c>
      <c r="F4177" s="12">
        <v>76.2</v>
      </c>
      <c r="G4177" s="12">
        <v>76.510000000000005</v>
      </c>
      <c r="H4177" s="12">
        <v>76.58394737892327</v>
      </c>
      <c r="I4177">
        <v>275631</v>
      </c>
      <c r="J4177">
        <v>1892</v>
      </c>
      <c r="K4177" s="12">
        <v>21108910</v>
      </c>
      <c r="L4177">
        <v>93266</v>
      </c>
      <c r="M4177">
        <v>33.840000000000003</v>
      </c>
      <c r="N4177">
        <v>0.97</v>
      </c>
      <c r="O4177">
        <v>-0.16</v>
      </c>
      <c r="P4177">
        <f xml:space="preserve"> IF(Stock_Info[[#This Row],[Close Price]] &gt; Stock_Info[[#This Row],[Open Price]], 1, 0)</f>
        <v>0</v>
      </c>
      <c r="Q4177" t="str">
        <f>IF(AND(Stock_Info[[#This Row],[% Deli. Qty to Traded Qty]]&gt;80,Stock_Info[[#This Row],[No. of Trades]]&lt;3000),"Unusual Day","")</f>
        <v/>
      </c>
      <c r="R4177" t="str">
        <f>IF(AND(Stock_Info[[#This Row],[Spread High-Low]] &lt; 10, Stock_Info[[#This Row],[% Deli. Qty to Traded Qty]] &gt; 90), "Good Day", "")</f>
        <v/>
      </c>
    </row>
    <row r="4178" spans="1:18">
      <c r="A4178" t="s">
        <v>56</v>
      </c>
      <c r="B4178" s="1">
        <v>45652</v>
      </c>
      <c r="C4178" s="1" t="str">
        <f>"WEEK" &amp;" " &amp;  INT((DAY(Stock_Info[[#This Row],[Date]])+WEEKDAY(DATE(YEAR(Stock_Info[[#This Row],[Date]]),MONTH(Stock_Info[[#This Row],[Date]]),1))-1)/7)+1</f>
        <v>WEEK 4</v>
      </c>
      <c r="D4178" s="12">
        <v>76.510000000000005</v>
      </c>
      <c r="E4178" s="12">
        <v>79.09</v>
      </c>
      <c r="F4178" s="12">
        <v>76.23</v>
      </c>
      <c r="G4178" s="12">
        <v>76.7</v>
      </c>
      <c r="H4178" s="12">
        <v>77.637690049394095</v>
      </c>
      <c r="I4178">
        <v>373324</v>
      </c>
      <c r="J4178">
        <v>2107</v>
      </c>
      <c r="K4178" s="12">
        <v>28984013</v>
      </c>
      <c r="L4178">
        <v>88032</v>
      </c>
      <c r="M4178">
        <v>23.58</v>
      </c>
      <c r="N4178">
        <v>2.86</v>
      </c>
      <c r="O4178">
        <v>0.19</v>
      </c>
      <c r="P4178">
        <f xml:space="preserve"> IF(Stock_Info[[#This Row],[Close Price]] &gt; Stock_Info[[#This Row],[Open Price]], 1, 0)</f>
        <v>1</v>
      </c>
      <c r="Q4178" t="str">
        <f>IF(AND(Stock_Info[[#This Row],[% Deli. Qty to Traded Qty]]&gt;80,Stock_Info[[#This Row],[No. of Trades]]&lt;3000),"Unusual Day","")</f>
        <v/>
      </c>
      <c r="R4178" t="str">
        <f>IF(AND(Stock_Info[[#This Row],[Spread High-Low]] &lt; 10, Stock_Info[[#This Row],[% Deli. Qty to Traded Qty]] &gt; 90), "Good Day", "")</f>
        <v/>
      </c>
    </row>
    <row r="4179" spans="1:18">
      <c r="A4179" t="s">
        <v>56</v>
      </c>
      <c r="B4179" s="1">
        <v>45650</v>
      </c>
      <c r="C4179" s="1" t="str">
        <f>"WEEK" &amp;" " &amp;  INT((DAY(Stock_Info[[#This Row],[Date]])+WEEKDAY(DATE(YEAR(Stock_Info[[#This Row],[Date]]),MONTH(Stock_Info[[#This Row],[Date]]),1))-1)/7)+1</f>
        <v>WEEK 4</v>
      </c>
      <c r="D4179" s="12">
        <v>76.209999999999994</v>
      </c>
      <c r="E4179" s="12">
        <v>76.849999999999994</v>
      </c>
      <c r="F4179" s="12">
        <v>75.92</v>
      </c>
      <c r="G4179" s="12">
        <v>76.03</v>
      </c>
      <c r="H4179" s="12">
        <v>76.324141023849521</v>
      </c>
      <c r="I4179">
        <v>307721</v>
      </c>
      <c r="J4179">
        <v>1996</v>
      </c>
      <c r="K4179" s="12">
        <v>23486541</v>
      </c>
      <c r="L4179">
        <v>92938</v>
      </c>
      <c r="M4179">
        <v>30.2</v>
      </c>
      <c r="N4179">
        <v>0.93</v>
      </c>
      <c r="O4179">
        <v>-0.18</v>
      </c>
      <c r="P4179">
        <f xml:space="preserve"> IF(Stock_Info[[#This Row],[Close Price]] &gt; Stock_Info[[#This Row],[Open Price]], 1, 0)</f>
        <v>0</v>
      </c>
      <c r="Q4179" t="str">
        <f>IF(AND(Stock_Info[[#This Row],[% Deli. Qty to Traded Qty]]&gt;80,Stock_Info[[#This Row],[No. of Trades]]&lt;3000),"Unusual Day","")</f>
        <v/>
      </c>
      <c r="R4179" t="str">
        <f>IF(AND(Stock_Info[[#This Row],[Spread High-Low]] &lt; 10, Stock_Info[[#This Row],[% Deli. Qty to Traded Qty]] &gt; 90), "Good Day", "")</f>
        <v/>
      </c>
    </row>
    <row r="4180" spans="1:18">
      <c r="A4180" t="s">
        <v>56</v>
      </c>
      <c r="B4180" s="1">
        <v>45649</v>
      </c>
      <c r="C4180" s="1" t="str">
        <f>"WEEK" &amp;" " &amp;  INT((DAY(Stock_Info[[#This Row],[Date]])+WEEKDAY(DATE(YEAR(Stock_Info[[#This Row],[Date]]),MONTH(Stock_Info[[#This Row],[Date]]),1))-1)/7)+1</f>
        <v>WEEK 4</v>
      </c>
      <c r="D4180" s="12">
        <v>76.94</v>
      </c>
      <c r="E4180" s="12">
        <v>77.47</v>
      </c>
      <c r="F4180" s="12">
        <v>75.39</v>
      </c>
      <c r="G4180" s="12">
        <v>76.209999999999994</v>
      </c>
      <c r="H4180" s="12">
        <v>76.123371143755307</v>
      </c>
      <c r="I4180">
        <v>418315</v>
      </c>
      <c r="J4180">
        <v>2564</v>
      </c>
      <c r="K4180" s="12">
        <v>31843548</v>
      </c>
      <c r="L4180">
        <v>114042</v>
      </c>
      <c r="M4180">
        <v>27.26</v>
      </c>
      <c r="N4180">
        <v>2.08</v>
      </c>
      <c r="O4180">
        <v>-0.73</v>
      </c>
      <c r="P4180">
        <f xml:space="preserve"> IF(Stock_Info[[#This Row],[Close Price]] &gt; Stock_Info[[#This Row],[Open Price]], 1, 0)</f>
        <v>0</v>
      </c>
      <c r="Q4180" t="str">
        <f>IF(AND(Stock_Info[[#This Row],[% Deli. Qty to Traded Qty]]&gt;80,Stock_Info[[#This Row],[No. of Trades]]&lt;3000),"Unusual Day","")</f>
        <v/>
      </c>
      <c r="R4180" t="str">
        <f>IF(AND(Stock_Info[[#This Row],[Spread High-Low]] &lt; 10, Stock_Info[[#This Row],[% Deli. Qty to Traded Qty]] &gt; 90), "Good Day", "")</f>
        <v/>
      </c>
    </row>
    <row r="4181" spans="1:18">
      <c r="A4181" t="s">
        <v>56</v>
      </c>
      <c r="B4181" s="1">
        <v>45646</v>
      </c>
      <c r="C4181" s="1" t="str">
        <f>"WEEK" &amp;" " &amp;  INT((DAY(Stock_Info[[#This Row],[Date]])+WEEKDAY(DATE(YEAR(Stock_Info[[#This Row],[Date]]),MONTH(Stock_Info[[#This Row],[Date]]),1))-1)/7)+1</f>
        <v>WEEK 3</v>
      </c>
      <c r="D4181" s="12">
        <v>77.81</v>
      </c>
      <c r="E4181" s="12">
        <v>78.61</v>
      </c>
      <c r="F4181" s="12">
        <v>75.8</v>
      </c>
      <c r="G4181" s="12">
        <v>76.08</v>
      </c>
      <c r="H4181" s="12">
        <v>77.276985839807153</v>
      </c>
      <c r="I4181">
        <v>253457</v>
      </c>
      <c r="J4181">
        <v>1784</v>
      </c>
      <c r="K4181" s="12">
        <v>19586393</v>
      </c>
      <c r="L4181">
        <v>118835</v>
      </c>
      <c r="M4181">
        <v>46.89</v>
      </c>
      <c r="N4181">
        <v>2.81</v>
      </c>
      <c r="O4181">
        <v>-1.73</v>
      </c>
      <c r="P4181">
        <f xml:space="preserve"> IF(Stock_Info[[#This Row],[Close Price]] &gt; Stock_Info[[#This Row],[Open Price]], 1, 0)</f>
        <v>0</v>
      </c>
      <c r="Q4181" t="str">
        <f>IF(AND(Stock_Info[[#This Row],[% Deli. Qty to Traded Qty]]&gt;80,Stock_Info[[#This Row],[No. of Trades]]&lt;3000),"Unusual Day","")</f>
        <v/>
      </c>
      <c r="R4181" t="str">
        <f>IF(AND(Stock_Info[[#This Row],[Spread High-Low]] &lt; 10, Stock_Info[[#This Row],[% Deli. Qty to Traded Qty]] &gt; 90), "Good Day", "")</f>
        <v/>
      </c>
    </row>
    <row r="4182" spans="1:18">
      <c r="A4182" t="s">
        <v>56</v>
      </c>
      <c r="B4182" s="1">
        <v>45645</v>
      </c>
      <c r="C4182" s="1" t="str">
        <f>"WEEK" &amp;" " &amp;  INT((DAY(Stock_Info[[#This Row],[Date]])+WEEKDAY(DATE(YEAR(Stock_Info[[#This Row],[Date]]),MONTH(Stock_Info[[#This Row],[Date]]),1))-1)/7)+1</f>
        <v>WEEK 3</v>
      </c>
      <c r="D4182" s="12">
        <v>77.55</v>
      </c>
      <c r="E4182" s="12">
        <v>78.42</v>
      </c>
      <c r="F4182" s="12">
        <v>77.3</v>
      </c>
      <c r="G4182" s="12">
        <v>77.849999999999994</v>
      </c>
      <c r="H4182" s="12">
        <v>77.843285479188125</v>
      </c>
      <c r="I4182">
        <v>523187</v>
      </c>
      <c r="J4182">
        <v>3119</v>
      </c>
      <c r="K4182" s="12">
        <v>40726595</v>
      </c>
      <c r="L4182">
        <v>161325</v>
      </c>
      <c r="M4182">
        <v>30.84</v>
      </c>
      <c r="N4182">
        <v>1.1200000000000001</v>
      </c>
      <c r="O4182">
        <v>0.3</v>
      </c>
      <c r="P4182">
        <f xml:space="preserve"> IF(Stock_Info[[#This Row],[Close Price]] &gt; Stock_Info[[#This Row],[Open Price]], 1, 0)</f>
        <v>1</v>
      </c>
      <c r="Q4182" t="str">
        <f>IF(AND(Stock_Info[[#This Row],[% Deli. Qty to Traded Qty]]&gt;80,Stock_Info[[#This Row],[No. of Trades]]&lt;3000),"Unusual Day","")</f>
        <v/>
      </c>
      <c r="R4182" t="str">
        <f>IF(AND(Stock_Info[[#This Row],[Spread High-Low]] &lt; 10, Stock_Info[[#This Row],[% Deli. Qty to Traded Qty]] &gt; 90), "Good Day", "")</f>
        <v/>
      </c>
    </row>
    <row r="4183" spans="1:18">
      <c r="A4183" t="s">
        <v>56</v>
      </c>
      <c r="B4183" s="1">
        <v>45644</v>
      </c>
      <c r="C4183" s="1" t="str">
        <f>"WEEK" &amp;" " &amp;  INT((DAY(Stock_Info[[#This Row],[Date]])+WEEKDAY(DATE(YEAR(Stock_Info[[#This Row],[Date]]),MONTH(Stock_Info[[#This Row],[Date]]),1))-1)/7)+1</f>
        <v>WEEK 3</v>
      </c>
      <c r="D4183" s="12">
        <v>79.59</v>
      </c>
      <c r="E4183" s="12">
        <v>79.89</v>
      </c>
      <c r="F4183" s="12">
        <v>78.349999999999994</v>
      </c>
      <c r="G4183" s="12">
        <v>78.52</v>
      </c>
      <c r="H4183" s="12">
        <v>79.077307168670828</v>
      </c>
      <c r="I4183">
        <v>280582</v>
      </c>
      <c r="J4183">
        <v>2718</v>
      </c>
      <c r="K4183" s="12">
        <v>22187669</v>
      </c>
      <c r="L4183">
        <v>92178</v>
      </c>
      <c r="M4183">
        <v>32.85</v>
      </c>
      <c r="N4183">
        <v>1.54</v>
      </c>
      <c r="O4183">
        <v>-1.07</v>
      </c>
      <c r="P4183">
        <f xml:space="preserve"> IF(Stock_Info[[#This Row],[Close Price]] &gt; Stock_Info[[#This Row],[Open Price]], 1, 0)</f>
        <v>0</v>
      </c>
      <c r="Q4183" t="str">
        <f>IF(AND(Stock_Info[[#This Row],[% Deli. Qty to Traded Qty]]&gt;80,Stock_Info[[#This Row],[No. of Trades]]&lt;3000),"Unusual Day","")</f>
        <v/>
      </c>
      <c r="R4183" t="str">
        <f>IF(AND(Stock_Info[[#This Row],[Spread High-Low]] &lt; 10, Stock_Info[[#This Row],[% Deli. Qty to Traded Qty]] &gt; 90), "Good Day", "")</f>
        <v/>
      </c>
    </row>
    <row r="4184" spans="1:18">
      <c r="A4184" t="s">
        <v>56</v>
      </c>
      <c r="B4184" s="1">
        <v>45643</v>
      </c>
      <c r="C4184" s="1" t="str">
        <f>"WEEK" &amp;" " &amp;  INT((DAY(Stock_Info[[#This Row],[Date]])+WEEKDAY(DATE(YEAR(Stock_Info[[#This Row],[Date]]),MONTH(Stock_Info[[#This Row],[Date]]),1))-1)/7)+1</f>
        <v>WEEK 3</v>
      </c>
      <c r="D4184" s="12">
        <v>81.08</v>
      </c>
      <c r="E4184" s="12">
        <v>81.67</v>
      </c>
      <c r="F4184" s="12">
        <v>79.13</v>
      </c>
      <c r="G4184" s="12">
        <v>79.44</v>
      </c>
      <c r="H4184" s="12">
        <v>80.292020473069755</v>
      </c>
      <c r="I4184">
        <v>358129</v>
      </c>
      <c r="J4184">
        <v>1780</v>
      </c>
      <c r="K4184" s="12">
        <v>28754901</v>
      </c>
      <c r="L4184">
        <v>155677</v>
      </c>
      <c r="M4184">
        <v>43.47</v>
      </c>
      <c r="N4184">
        <v>2.54</v>
      </c>
      <c r="O4184">
        <v>-1.64</v>
      </c>
      <c r="P4184">
        <f xml:space="preserve"> IF(Stock_Info[[#This Row],[Close Price]] &gt; Stock_Info[[#This Row],[Open Price]], 1, 0)</f>
        <v>0</v>
      </c>
      <c r="Q4184" t="str">
        <f>IF(AND(Stock_Info[[#This Row],[% Deli. Qty to Traded Qty]]&gt;80,Stock_Info[[#This Row],[No. of Trades]]&lt;3000),"Unusual Day","")</f>
        <v/>
      </c>
      <c r="R4184" t="str">
        <f>IF(AND(Stock_Info[[#This Row],[Spread High-Low]] &lt; 10, Stock_Info[[#This Row],[% Deli. Qty to Traded Qty]] &gt; 90), "Good Day", "")</f>
        <v/>
      </c>
    </row>
    <row r="4185" spans="1:18">
      <c r="A4185" t="s">
        <v>56</v>
      </c>
      <c r="B4185" s="1">
        <v>45642</v>
      </c>
      <c r="C4185" s="1" t="str">
        <f>"WEEK" &amp;" " &amp;  INT((DAY(Stock_Info[[#This Row],[Date]])+WEEKDAY(DATE(YEAR(Stock_Info[[#This Row],[Date]]),MONTH(Stock_Info[[#This Row],[Date]]),1))-1)/7)+1</f>
        <v>WEEK 3</v>
      </c>
      <c r="D4185" s="12">
        <v>81.69</v>
      </c>
      <c r="E4185" s="12">
        <v>82.72</v>
      </c>
      <c r="F4185" s="12">
        <v>81.42</v>
      </c>
      <c r="G4185" s="12">
        <v>81.55</v>
      </c>
      <c r="H4185" s="12">
        <v>81.949701175470892</v>
      </c>
      <c r="I4185">
        <v>353050</v>
      </c>
      <c r="J4185">
        <v>2347</v>
      </c>
      <c r="K4185" s="12">
        <v>28932342</v>
      </c>
      <c r="L4185">
        <v>96043</v>
      </c>
      <c r="M4185">
        <v>27.2</v>
      </c>
      <c r="N4185">
        <v>1.3</v>
      </c>
      <c r="O4185">
        <v>-0.14000000000000001</v>
      </c>
      <c r="P4185">
        <f xml:space="preserve"> IF(Stock_Info[[#This Row],[Close Price]] &gt; Stock_Info[[#This Row],[Open Price]], 1, 0)</f>
        <v>0</v>
      </c>
      <c r="Q4185" t="str">
        <f>IF(AND(Stock_Info[[#This Row],[% Deli. Qty to Traded Qty]]&gt;80,Stock_Info[[#This Row],[No. of Trades]]&lt;3000),"Unusual Day","")</f>
        <v/>
      </c>
      <c r="R4185" t="str">
        <f>IF(AND(Stock_Info[[#This Row],[Spread High-Low]] &lt; 10, Stock_Info[[#This Row],[% Deli. Qty to Traded Qty]] &gt; 90), "Good Day", "")</f>
        <v/>
      </c>
    </row>
    <row r="4186" spans="1:18">
      <c r="A4186" t="s">
        <v>56</v>
      </c>
      <c r="B4186" s="1">
        <v>45639</v>
      </c>
      <c r="C4186" s="1" t="str">
        <f>"WEEK" &amp;" " &amp;  INT((DAY(Stock_Info[[#This Row],[Date]])+WEEKDAY(DATE(YEAR(Stock_Info[[#This Row],[Date]]),MONTH(Stock_Info[[#This Row],[Date]]),1))-1)/7)+1</f>
        <v>WEEK 2</v>
      </c>
      <c r="D4186" s="12">
        <v>82.95</v>
      </c>
      <c r="E4186" s="12">
        <v>82.95</v>
      </c>
      <c r="F4186" s="12">
        <v>79.739999999999995</v>
      </c>
      <c r="G4186" s="12">
        <v>81.48</v>
      </c>
      <c r="H4186" s="12">
        <v>81.171347790425685</v>
      </c>
      <c r="I4186">
        <v>460858</v>
      </c>
      <c r="J4186">
        <v>1890</v>
      </c>
      <c r="K4186" s="12">
        <v>37408465</v>
      </c>
      <c r="L4186">
        <v>82181</v>
      </c>
      <c r="M4186">
        <v>17.829999999999998</v>
      </c>
      <c r="N4186">
        <v>3.21</v>
      </c>
      <c r="O4186">
        <v>-1.47</v>
      </c>
      <c r="P4186">
        <f xml:space="preserve"> IF(Stock_Info[[#This Row],[Close Price]] &gt; Stock_Info[[#This Row],[Open Price]], 1, 0)</f>
        <v>0</v>
      </c>
      <c r="Q4186" t="str">
        <f>IF(AND(Stock_Info[[#This Row],[% Deli. Qty to Traded Qty]]&gt;80,Stock_Info[[#This Row],[No. of Trades]]&lt;3000),"Unusual Day","")</f>
        <v/>
      </c>
      <c r="R4186" t="str">
        <f>IF(AND(Stock_Info[[#This Row],[Spread High-Low]] &lt; 10, Stock_Info[[#This Row],[% Deli. Qty to Traded Qty]] &gt; 90), "Good Day", "")</f>
        <v/>
      </c>
    </row>
    <row r="4187" spans="1:18">
      <c r="A4187" t="s">
        <v>56</v>
      </c>
      <c r="B4187" s="1">
        <v>45638</v>
      </c>
      <c r="C4187" s="1" t="str">
        <f>"WEEK" &amp;" " &amp;  INT((DAY(Stock_Info[[#This Row],[Date]])+WEEKDAY(DATE(YEAR(Stock_Info[[#This Row],[Date]]),MONTH(Stock_Info[[#This Row],[Date]]),1))-1)/7)+1</f>
        <v>WEEK 2</v>
      </c>
      <c r="D4187" s="12">
        <v>84.7</v>
      </c>
      <c r="E4187" s="12">
        <v>84.7</v>
      </c>
      <c r="F4187" s="12">
        <v>82.6</v>
      </c>
      <c r="G4187" s="12">
        <v>82.96</v>
      </c>
      <c r="H4187" s="12">
        <v>83.272034258387549</v>
      </c>
      <c r="I4187">
        <v>120029</v>
      </c>
      <c r="J4187">
        <v>1203</v>
      </c>
      <c r="K4187" s="12">
        <v>9995059</v>
      </c>
      <c r="L4187">
        <v>51751</v>
      </c>
      <c r="M4187">
        <v>43.12</v>
      </c>
      <c r="N4187">
        <v>2.1</v>
      </c>
      <c r="O4187">
        <v>-1.74</v>
      </c>
      <c r="P4187">
        <f xml:space="preserve"> IF(Stock_Info[[#This Row],[Close Price]] &gt; Stock_Info[[#This Row],[Open Price]], 1, 0)</f>
        <v>0</v>
      </c>
      <c r="Q4187" t="str">
        <f>IF(AND(Stock_Info[[#This Row],[% Deli. Qty to Traded Qty]]&gt;80,Stock_Info[[#This Row],[No. of Trades]]&lt;3000),"Unusual Day","")</f>
        <v/>
      </c>
      <c r="R4187" t="str">
        <f>IF(AND(Stock_Info[[#This Row],[Spread High-Low]] &lt; 10, Stock_Info[[#This Row],[% Deli. Qty to Traded Qty]] &gt; 90), "Good Day", "")</f>
        <v/>
      </c>
    </row>
    <row r="4188" spans="1:18">
      <c r="A4188" t="s">
        <v>56</v>
      </c>
      <c r="B4188" s="1">
        <v>45637</v>
      </c>
      <c r="C4188" s="1" t="str">
        <f>"WEEK" &amp;" " &amp;  INT((DAY(Stock_Info[[#This Row],[Date]])+WEEKDAY(DATE(YEAR(Stock_Info[[#This Row],[Date]]),MONTH(Stock_Info[[#This Row],[Date]]),1))-1)/7)+1</f>
        <v>WEEK 2</v>
      </c>
      <c r="D4188" s="12">
        <v>84.93</v>
      </c>
      <c r="E4188" s="12">
        <v>85.32</v>
      </c>
      <c r="F4188" s="12">
        <v>83.72</v>
      </c>
      <c r="G4188" s="12">
        <v>84.11</v>
      </c>
      <c r="H4188" s="12">
        <v>84.501336313717871</v>
      </c>
      <c r="I4188">
        <v>226369</v>
      </c>
      <c r="J4188">
        <v>1882</v>
      </c>
      <c r="K4188" s="12">
        <v>19128483</v>
      </c>
      <c r="L4188">
        <v>108440</v>
      </c>
      <c r="M4188">
        <v>47.9</v>
      </c>
      <c r="N4188">
        <v>1.6</v>
      </c>
      <c r="O4188">
        <v>-0.82</v>
      </c>
      <c r="P4188">
        <f xml:space="preserve"> IF(Stock_Info[[#This Row],[Close Price]] &gt; Stock_Info[[#This Row],[Open Price]], 1, 0)</f>
        <v>0</v>
      </c>
      <c r="Q4188" t="str">
        <f>IF(AND(Stock_Info[[#This Row],[% Deli. Qty to Traded Qty]]&gt;80,Stock_Info[[#This Row],[No. of Trades]]&lt;3000),"Unusual Day","")</f>
        <v/>
      </c>
      <c r="R4188" t="str">
        <f>IF(AND(Stock_Info[[#This Row],[Spread High-Low]] &lt; 10, Stock_Info[[#This Row],[% Deli. Qty to Traded Qty]] &gt; 90), "Good Day", "")</f>
        <v/>
      </c>
    </row>
    <row r="4189" spans="1:18">
      <c r="A4189" t="s">
        <v>56</v>
      </c>
      <c r="B4189" s="1">
        <v>45636</v>
      </c>
      <c r="C4189" s="1" t="str">
        <f>"WEEK" &amp;" " &amp;  INT((DAY(Stock_Info[[#This Row],[Date]])+WEEKDAY(DATE(YEAR(Stock_Info[[#This Row],[Date]]),MONTH(Stock_Info[[#This Row],[Date]]),1))-1)/7)+1</f>
        <v>WEEK 2</v>
      </c>
      <c r="D4189" s="12">
        <v>85.49</v>
      </c>
      <c r="E4189" s="12">
        <v>85.76</v>
      </c>
      <c r="F4189" s="12">
        <v>84.2</v>
      </c>
      <c r="G4189" s="12">
        <v>84.59</v>
      </c>
      <c r="H4189" s="12">
        <v>84.748976696315054</v>
      </c>
      <c r="I4189">
        <v>379897</v>
      </c>
      <c r="J4189">
        <v>2561</v>
      </c>
      <c r="K4189" s="12">
        <v>32195882</v>
      </c>
      <c r="L4189">
        <v>111181</v>
      </c>
      <c r="M4189">
        <v>29.27</v>
      </c>
      <c r="N4189">
        <v>1.56</v>
      </c>
      <c r="O4189">
        <v>-0.9</v>
      </c>
      <c r="P4189">
        <f xml:space="preserve"> IF(Stock_Info[[#This Row],[Close Price]] &gt; Stock_Info[[#This Row],[Open Price]], 1, 0)</f>
        <v>0</v>
      </c>
      <c r="Q4189" t="str">
        <f>IF(AND(Stock_Info[[#This Row],[% Deli. Qty to Traded Qty]]&gt;80,Stock_Info[[#This Row],[No. of Trades]]&lt;3000),"Unusual Day","")</f>
        <v/>
      </c>
      <c r="R4189" t="str">
        <f>IF(AND(Stock_Info[[#This Row],[Spread High-Low]] &lt; 10, Stock_Info[[#This Row],[% Deli. Qty to Traded Qty]] &gt; 90), "Good Day", "")</f>
        <v/>
      </c>
    </row>
    <row r="4190" spans="1:18">
      <c r="A4190" t="s">
        <v>56</v>
      </c>
      <c r="B4190" s="1">
        <v>45635</v>
      </c>
      <c r="C4190" s="1" t="str">
        <f>"WEEK" &amp;" " &amp;  INT((DAY(Stock_Info[[#This Row],[Date]])+WEEKDAY(DATE(YEAR(Stock_Info[[#This Row],[Date]]),MONTH(Stock_Info[[#This Row],[Date]]),1))-1)/7)+1</f>
        <v>WEEK 2</v>
      </c>
      <c r="D4190" s="12">
        <v>85.44</v>
      </c>
      <c r="E4190" s="12">
        <v>86.26</v>
      </c>
      <c r="F4190" s="12">
        <v>84.81</v>
      </c>
      <c r="G4190" s="12">
        <v>85.09</v>
      </c>
      <c r="H4190" s="12">
        <v>85.397818056867962</v>
      </c>
      <c r="I4190">
        <v>232820</v>
      </c>
      <c r="J4190">
        <v>1416</v>
      </c>
      <c r="K4190" s="12">
        <v>19882320</v>
      </c>
      <c r="L4190">
        <v>70291</v>
      </c>
      <c r="M4190">
        <v>30.19</v>
      </c>
      <c r="N4190">
        <v>1.45</v>
      </c>
      <c r="O4190">
        <v>-0.35</v>
      </c>
      <c r="P4190">
        <f xml:space="preserve"> IF(Stock_Info[[#This Row],[Close Price]] &gt; Stock_Info[[#This Row],[Open Price]], 1, 0)</f>
        <v>0</v>
      </c>
      <c r="Q4190" t="str">
        <f>IF(AND(Stock_Info[[#This Row],[% Deli. Qty to Traded Qty]]&gt;80,Stock_Info[[#This Row],[No. of Trades]]&lt;3000),"Unusual Day","")</f>
        <v/>
      </c>
      <c r="R4190" t="str">
        <f>IF(AND(Stock_Info[[#This Row],[Spread High-Low]] &lt; 10, Stock_Info[[#This Row],[% Deli. Qty to Traded Qty]] &gt; 90), "Good Day", "")</f>
        <v/>
      </c>
    </row>
    <row r="4191" spans="1:18">
      <c r="A4191" t="s">
        <v>56</v>
      </c>
      <c r="B4191" s="1">
        <v>45632</v>
      </c>
      <c r="C4191" s="1" t="str">
        <f>"WEEK" &amp;" " &amp;  INT((DAY(Stock_Info[[#This Row],[Date]])+WEEKDAY(DATE(YEAR(Stock_Info[[#This Row],[Date]]),MONTH(Stock_Info[[#This Row],[Date]]),1))-1)/7)+1</f>
        <v>WEEK 1</v>
      </c>
      <c r="D4191" s="12">
        <v>85.65</v>
      </c>
      <c r="E4191" s="12">
        <v>86.95</v>
      </c>
      <c r="F4191" s="12">
        <v>84.62</v>
      </c>
      <c r="G4191" s="12">
        <v>85.11</v>
      </c>
      <c r="H4191" s="12">
        <v>85.717195943546855</v>
      </c>
      <c r="I4191">
        <v>436539</v>
      </c>
      <c r="J4191">
        <v>2540</v>
      </c>
      <c r="K4191" s="12">
        <v>37418899</v>
      </c>
      <c r="L4191">
        <v>129346</v>
      </c>
      <c r="M4191">
        <v>29.63</v>
      </c>
      <c r="N4191">
        <v>2.33</v>
      </c>
      <c r="O4191">
        <v>-0.54</v>
      </c>
      <c r="P4191">
        <f xml:space="preserve"> IF(Stock_Info[[#This Row],[Close Price]] &gt; Stock_Info[[#This Row],[Open Price]], 1, 0)</f>
        <v>0</v>
      </c>
      <c r="Q4191" t="str">
        <f>IF(AND(Stock_Info[[#This Row],[% Deli. Qty to Traded Qty]]&gt;80,Stock_Info[[#This Row],[No. of Trades]]&lt;3000),"Unusual Day","")</f>
        <v/>
      </c>
      <c r="R4191" t="str">
        <f>IF(AND(Stock_Info[[#This Row],[Spread High-Low]] &lt; 10, Stock_Info[[#This Row],[% Deli. Qty to Traded Qty]] &gt; 90), "Good Day", "")</f>
        <v/>
      </c>
    </row>
    <row r="4192" spans="1:18">
      <c r="A4192" t="s">
        <v>56</v>
      </c>
      <c r="B4192" s="1">
        <v>45631</v>
      </c>
      <c r="C4192" s="1" t="str">
        <f>"WEEK" &amp;" " &amp;  INT((DAY(Stock_Info[[#This Row],[Date]])+WEEKDAY(DATE(YEAR(Stock_Info[[#This Row],[Date]]),MONTH(Stock_Info[[#This Row],[Date]]),1))-1)/7)+1</f>
        <v>WEEK 1</v>
      </c>
      <c r="D4192" s="12">
        <v>87.15</v>
      </c>
      <c r="E4192" s="12">
        <v>87.5</v>
      </c>
      <c r="F4192" s="12">
        <v>85.05</v>
      </c>
      <c r="G4192" s="12">
        <v>85.58</v>
      </c>
      <c r="H4192" s="12">
        <v>85.878655742610874</v>
      </c>
      <c r="I4192">
        <v>708406</v>
      </c>
      <c r="J4192">
        <v>3397</v>
      </c>
      <c r="K4192" s="12">
        <v>60836955</v>
      </c>
      <c r="L4192">
        <v>242909</v>
      </c>
      <c r="M4192">
        <v>34.29</v>
      </c>
      <c r="N4192">
        <v>2.4500000000000002</v>
      </c>
      <c r="O4192">
        <v>-1.57</v>
      </c>
      <c r="P4192">
        <f xml:space="preserve"> IF(Stock_Info[[#This Row],[Close Price]] &gt; Stock_Info[[#This Row],[Open Price]], 1, 0)</f>
        <v>0</v>
      </c>
      <c r="Q4192" t="str">
        <f>IF(AND(Stock_Info[[#This Row],[% Deli. Qty to Traded Qty]]&gt;80,Stock_Info[[#This Row],[No. of Trades]]&lt;3000),"Unusual Day","")</f>
        <v/>
      </c>
      <c r="R4192" t="str">
        <f>IF(AND(Stock_Info[[#This Row],[Spread High-Low]] &lt; 10, Stock_Info[[#This Row],[% Deli. Qty to Traded Qty]] &gt; 90), "Good Day", "")</f>
        <v/>
      </c>
    </row>
    <row r="4193" spans="1:18">
      <c r="A4193" t="s">
        <v>56</v>
      </c>
      <c r="B4193" s="1">
        <v>45630</v>
      </c>
      <c r="C4193" s="1" t="str">
        <f>"WEEK" &amp;" " &amp;  INT((DAY(Stock_Info[[#This Row],[Date]])+WEEKDAY(DATE(YEAR(Stock_Info[[#This Row],[Date]]),MONTH(Stock_Info[[#This Row],[Date]]),1))-1)/7)+1</f>
        <v>WEEK 1</v>
      </c>
      <c r="D4193" s="12">
        <v>83.9</v>
      </c>
      <c r="E4193" s="12">
        <v>87.25</v>
      </c>
      <c r="F4193" s="12">
        <v>82.82</v>
      </c>
      <c r="G4193" s="12">
        <v>86.9</v>
      </c>
      <c r="H4193" s="12">
        <v>86.047796880149633</v>
      </c>
      <c r="I4193">
        <v>2309021</v>
      </c>
      <c r="J4193">
        <v>6896</v>
      </c>
      <c r="K4193" s="12">
        <v>198686170</v>
      </c>
      <c r="L4193">
        <v>715295</v>
      </c>
      <c r="M4193">
        <v>30.98</v>
      </c>
      <c r="N4193">
        <v>4.43</v>
      </c>
      <c r="O4193">
        <v>3</v>
      </c>
      <c r="P4193">
        <f xml:space="preserve"> IF(Stock_Info[[#This Row],[Close Price]] &gt; Stock_Info[[#This Row],[Open Price]], 1, 0)</f>
        <v>1</v>
      </c>
      <c r="Q4193" t="str">
        <f>IF(AND(Stock_Info[[#This Row],[% Deli. Qty to Traded Qty]]&gt;80,Stock_Info[[#This Row],[No. of Trades]]&lt;3000),"Unusual Day","")</f>
        <v/>
      </c>
      <c r="R4193" t="str">
        <f>IF(AND(Stock_Info[[#This Row],[Spread High-Low]] &lt; 10, Stock_Info[[#This Row],[% Deli. Qty to Traded Qty]] &gt; 90), "Good Day", "")</f>
        <v/>
      </c>
    </row>
    <row r="4194" spans="1:18">
      <c r="A4194" t="s">
        <v>56</v>
      </c>
      <c r="B4194" s="1">
        <v>45629</v>
      </c>
      <c r="C4194" s="1" t="str">
        <f>"WEEK" &amp;" " &amp;  INT((DAY(Stock_Info[[#This Row],[Date]])+WEEKDAY(DATE(YEAR(Stock_Info[[#This Row],[Date]]),MONTH(Stock_Info[[#This Row],[Date]]),1))-1)/7)+1</f>
        <v>WEEK 1</v>
      </c>
      <c r="D4194" s="12">
        <v>81.56</v>
      </c>
      <c r="E4194" s="12">
        <v>83.85</v>
      </c>
      <c r="F4194" s="12">
        <v>81.56</v>
      </c>
      <c r="G4194" s="12">
        <v>83.11</v>
      </c>
      <c r="H4194" s="12">
        <v>82.975580360179706</v>
      </c>
      <c r="I4194">
        <v>676218</v>
      </c>
      <c r="J4194">
        <v>2799</v>
      </c>
      <c r="K4194" s="12">
        <v>56109581</v>
      </c>
      <c r="L4194">
        <v>159569</v>
      </c>
      <c r="M4194">
        <v>23.6</v>
      </c>
      <c r="N4194">
        <v>2.29</v>
      </c>
      <c r="O4194">
        <v>1.55</v>
      </c>
      <c r="P4194">
        <f xml:space="preserve"> IF(Stock_Info[[#This Row],[Close Price]] &gt; Stock_Info[[#This Row],[Open Price]], 1, 0)</f>
        <v>1</v>
      </c>
      <c r="Q4194" t="str">
        <f>IF(AND(Stock_Info[[#This Row],[% Deli. Qty to Traded Qty]]&gt;80,Stock_Info[[#This Row],[No. of Trades]]&lt;3000),"Unusual Day","")</f>
        <v/>
      </c>
      <c r="R4194" t="str">
        <f>IF(AND(Stock_Info[[#This Row],[Spread High-Low]] &lt; 10, Stock_Info[[#This Row],[% Deli. Qty to Traded Qty]] &gt; 90), "Good Day", "")</f>
        <v/>
      </c>
    </row>
    <row r="4195" spans="1:18">
      <c r="A4195" t="s">
        <v>56</v>
      </c>
      <c r="B4195" s="1">
        <v>45628</v>
      </c>
      <c r="C4195" s="1" t="str">
        <f>"WEEK" &amp;" " &amp;  INT((DAY(Stock_Info[[#This Row],[Date]])+WEEKDAY(DATE(YEAR(Stock_Info[[#This Row],[Date]]),MONTH(Stock_Info[[#This Row],[Date]]),1))-1)/7)+1</f>
        <v>WEEK 1</v>
      </c>
      <c r="D4195" s="12">
        <v>82.05</v>
      </c>
      <c r="E4195" s="12">
        <v>82.05</v>
      </c>
      <c r="F4195" s="12">
        <v>81.010000000000005</v>
      </c>
      <c r="G4195" s="12">
        <v>81.53</v>
      </c>
      <c r="H4195" s="12">
        <v>81.521814655047621</v>
      </c>
      <c r="I4195">
        <v>345410</v>
      </c>
      <c r="J4195">
        <v>2040</v>
      </c>
      <c r="K4195" s="12">
        <v>28158450</v>
      </c>
      <c r="L4195">
        <v>122284</v>
      </c>
      <c r="M4195">
        <v>35.4</v>
      </c>
      <c r="N4195">
        <v>1.04</v>
      </c>
      <c r="O4195">
        <v>-0.52</v>
      </c>
      <c r="P4195">
        <f xml:space="preserve"> IF(Stock_Info[[#This Row],[Close Price]] &gt; Stock_Info[[#This Row],[Open Price]], 1, 0)</f>
        <v>0</v>
      </c>
      <c r="Q4195" t="str">
        <f>IF(AND(Stock_Info[[#This Row],[% Deli. Qty to Traded Qty]]&gt;80,Stock_Info[[#This Row],[No. of Trades]]&lt;3000),"Unusual Day","")</f>
        <v/>
      </c>
      <c r="R4195" t="str">
        <f>IF(AND(Stock_Info[[#This Row],[Spread High-Low]] &lt; 10, Stock_Info[[#This Row],[% Deli. Qty to Traded Qty]] &gt; 90), "Good Day", "")</f>
        <v/>
      </c>
    </row>
    <row r="4196" spans="1:18">
      <c r="A4196" t="s">
        <v>56</v>
      </c>
      <c r="B4196" s="1">
        <v>45625</v>
      </c>
      <c r="C4196" s="1" t="str">
        <f>"WEEK" &amp;" " &amp;  INT((DAY(Stock_Info[[#This Row],[Date]])+WEEKDAY(DATE(YEAR(Stock_Info[[#This Row],[Date]]),MONTH(Stock_Info[[#This Row],[Date]]),1))-1)/7)+1</f>
        <v>WEEK 5</v>
      </c>
      <c r="D4196" s="12">
        <v>82.13</v>
      </c>
      <c r="E4196" s="12">
        <v>83.46</v>
      </c>
      <c r="F4196" s="12">
        <v>81.099999999999994</v>
      </c>
      <c r="G4196" s="12">
        <v>82.05</v>
      </c>
      <c r="H4196" s="12">
        <v>82.234022708278502</v>
      </c>
      <c r="I4196">
        <v>433146</v>
      </c>
      <c r="J4196">
        <v>2894</v>
      </c>
      <c r="K4196" s="12">
        <v>35619338</v>
      </c>
      <c r="L4196">
        <v>116504</v>
      </c>
      <c r="M4196">
        <v>26.9</v>
      </c>
      <c r="N4196">
        <v>2.36</v>
      </c>
      <c r="O4196">
        <v>-0.08</v>
      </c>
      <c r="P4196">
        <f xml:space="preserve"> IF(Stock_Info[[#This Row],[Close Price]] &gt; Stock_Info[[#This Row],[Open Price]], 1, 0)</f>
        <v>0</v>
      </c>
      <c r="Q4196" t="str">
        <f>IF(AND(Stock_Info[[#This Row],[% Deli. Qty to Traded Qty]]&gt;80,Stock_Info[[#This Row],[No. of Trades]]&lt;3000),"Unusual Day","")</f>
        <v/>
      </c>
      <c r="R4196" t="str">
        <f>IF(AND(Stock_Info[[#This Row],[Spread High-Low]] &lt; 10, Stock_Info[[#This Row],[% Deli. Qty to Traded Qty]] &gt; 90), "Good Day", "")</f>
        <v/>
      </c>
    </row>
    <row r="4197" spans="1:18">
      <c r="A4197" t="s">
        <v>56</v>
      </c>
      <c r="B4197" s="1">
        <v>45624</v>
      </c>
      <c r="C4197" s="1" t="str">
        <f>"WEEK" &amp;" " &amp;  INT((DAY(Stock_Info[[#This Row],[Date]])+WEEKDAY(DATE(YEAR(Stock_Info[[#This Row],[Date]]),MONTH(Stock_Info[[#This Row],[Date]]),1))-1)/7)+1</f>
        <v>WEEK 5</v>
      </c>
      <c r="D4197" s="12">
        <v>82.96</v>
      </c>
      <c r="E4197" s="12">
        <v>84.31</v>
      </c>
      <c r="F4197" s="12">
        <v>81.75</v>
      </c>
      <c r="G4197" s="12">
        <v>82.21</v>
      </c>
      <c r="H4197" s="12">
        <v>83.199042515465536</v>
      </c>
      <c r="I4197">
        <v>456822</v>
      </c>
      <c r="J4197">
        <v>1864</v>
      </c>
      <c r="K4197" s="12">
        <v>38007153</v>
      </c>
      <c r="L4197">
        <v>114626</v>
      </c>
      <c r="M4197">
        <v>25.09</v>
      </c>
      <c r="N4197">
        <v>2.56</v>
      </c>
      <c r="O4197">
        <v>-0.75</v>
      </c>
      <c r="P4197">
        <f xml:space="preserve"> IF(Stock_Info[[#This Row],[Close Price]] &gt; Stock_Info[[#This Row],[Open Price]], 1, 0)</f>
        <v>0</v>
      </c>
      <c r="Q4197" t="str">
        <f>IF(AND(Stock_Info[[#This Row],[% Deli. Qty to Traded Qty]]&gt;80,Stock_Info[[#This Row],[No. of Trades]]&lt;3000),"Unusual Day","")</f>
        <v/>
      </c>
      <c r="R4197" t="str">
        <f>IF(AND(Stock_Info[[#This Row],[Spread High-Low]] &lt; 10, Stock_Info[[#This Row],[% Deli. Qty to Traded Qty]] &gt; 90), "Good Day", "")</f>
        <v/>
      </c>
    </row>
    <row r="4198" spans="1:18">
      <c r="A4198" t="s">
        <v>56</v>
      </c>
      <c r="B4198" s="1">
        <v>45623</v>
      </c>
      <c r="C4198" s="1" t="str">
        <f>"WEEK" &amp;" " &amp;  INT((DAY(Stock_Info[[#This Row],[Date]])+WEEKDAY(DATE(YEAR(Stock_Info[[#This Row],[Date]]),MONTH(Stock_Info[[#This Row],[Date]]),1))-1)/7)+1</f>
        <v>WEEK 5</v>
      </c>
      <c r="D4198" s="12">
        <v>81.64</v>
      </c>
      <c r="E4198" s="12">
        <v>82.72</v>
      </c>
      <c r="F4198" s="12">
        <v>81.34</v>
      </c>
      <c r="G4198" s="12">
        <v>82.08</v>
      </c>
      <c r="H4198" s="12">
        <v>82.033238573528834</v>
      </c>
      <c r="I4198">
        <v>307444</v>
      </c>
      <c r="J4198">
        <v>1945</v>
      </c>
      <c r="K4198" s="12">
        <v>25220627</v>
      </c>
      <c r="L4198">
        <v>107545</v>
      </c>
      <c r="M4198">
        <v>34.979999999999997</v>
      </c>
      <c r="N4198">
        <v>1.38</v>
      </c>
      <c r="O4198">
        <v>0.44</v>
      </c>
      <c r="P4198">
        <f xml:space="preserve"> IF(Stock_Info[[#This Row],[Close Price]] &gt; Stock_Info[[#This Row],[Open Price]], 1, 0)</f>
        <v>1</v>
      </c>
      <c r="Q4198" t="str">
        <f>IF(AND(Stock_Info[[#This Row],[% Deli. Qty to Traded Qty]]&gt;80,Stock_Info[[#This Row],[No. of Trades]]&lt;3000),"Unusual Day","")</f>
        <v/>
      </c>
      <c r="R4198" t="str">
        <f>IF(AND(Stock_Info[[#This Row],[Spread High-Low]] &lt; 10, Stock_Info[[#This Row],[% Deli. Qty to Traded Qty]] &gt; 90), "Good Day", "")</f>
        <v/>
      </c>
    </row>
    <row r="4199" spans="1:18">
      <c r="A4199" t="s">
        <v>56</v>
      </c>
      <c r="B4199" s="1">
        <v>45622</v>
      </c>
      <c r="C4199" s="1" t="str">
        <f>"WEEK" &amp;" " &amp;  INT((DAY(Stock_Info[[#This Row],[Date]])+WEEKDAY(DATE(YEAR(Stock_Info[[#This Row],[Date]]),MONTH(Stock_Info[[#This Row],[Date]]),1))-1)/7)+1</f>
        <v>WEEK 5</v>
      </c>
      <c r="D4199" s="12">
        <v>81.290000000000006</v>
      </c>
      <c r="E4199" s="12">
        <v>82.65</v>
      </c>
      <c r="F4199" s="12">
        <v>80.81</v>
      </c>
      <c r="G4199" s="12">
        <v>81.86</v>
      </c>
      <c r="H4199" s="12">
        <v>81.806860522458592</v>
      </c>
      <c r="I4199">
        <v>584008</v>
      </c>
      <c r="J4199">
        <v>2679</v>
      </c>
      <c r="K4199" s="12">
        <v>47775861</v>
      </c>
      <c r="L4199">
        <v>212603</v>
      </c>
      <c r="M4199">
        <v>36.4</v>
      </c>
      <c r="N4199">
        <v>1.84</v>
      </c>
      <c r="O4199">
        <v>0.56999999999999995</v>
      </c>
      <c r="P4199">
        <f xml:space="preserve"> IF(Stock_Info[[#This Row],[Close Price]] &gt; Stock_Info[[#This Row],[Open Price]], 1, 0)</f>
        <v>1</v>
      </c>
      <c r="Q4199" t="str">
        <f>IF(AND(Stock_Info[[#This Row],[% Deli. Qty to Traded Qty]]&gt;80,Stock_Info[[#This Row],[No. of Trades]]&lt;3000),"Unusual Day","")</f>
        <v/>
      </c>
      <c r="R4199" t="str">
        <f>IF(AND(Stock_Info[[#This Row],[Spread High-Low]] &lt; 10, Stock_Info[[#This Row],[% Deli. Qty to Traded Qty]] &gt; 90), "Good Day", "")</f>
        <v/>
      </c>
    </row>
    <row r="4200" spans="1:18">
      <c r="A4200" t="s">
        <v>56</v>
      </c>
      <c r="B4200" s="1">
        <v>45621</v>
      </c>
      <c r="C4200" s="1" t="str">
        <f>"WEEK" &amp;" " &amp;  INT((DAY(Stock_Info[[#This Row],[Date]])+WEEKDAY(DATE(YEAR(Stock_Info[[#This Row],[Date]]),MONTH(Stock_Info[[#This Row],[Date]]),1))-1)/7)+1</f>
        <v>WEEK 5</v>
      </c>
      <c r="D4200" s="12">
        <v>79.25</v>
      </c>
      <c r="E4200" s="12">
        <v>82.45</v>
      </c>
      <c r="F4200" s="12">
        <v>78.92</v>
      </c>
      <c r="G4200" s="12">
        <v>81.3</v>
      </c>
      <c r="H4200" s="12">
        <v>80.894187921709033</v>
      </c>
      <c r="I4200">
        <v>974161</v>
      </c>
      <c r="J4200">
        <v>4524</v>
      </c>
      <c r="K4200" s="12">
        <v>78803963</v>
      </c>
      <c r="L4200">
        <v>347781</v>
      </c>
      <c r="M4200">
        <v>35.700000000000003</v>
      </c>
      <c r="N4200">
        <v>3.53</v>
      </c>
      <c r="O4200">
        <v>2.0499999999999998</v>
      </c>
      <c r="P4200">
        <f xml:space="preserve"> IF(Stock_Info[[#This Row],[Close Price]] &gt; Stock_Info[[#This Row],[Open Price]], 1, 0)</f>
        <v>1</v>
      </c>
      <c r="Q4200" t="str">
        <f>IF(AND(Stock_Info[[#This Row],[% Deli. Qty to Traded Qty]]&gt;80,Stock_Info[[#This Row],[No. of Trades]]&lt;3000),"Unusual Day","")</f>
        <v/>
      </c>
      <c r="R4200" t="str">
        <f>IF(AND(Stock_Info[[#This Row],[Spread High-Low]] &lt; 10, Stock_Info[[#This Row],[% Deli. Qty to Traded Qty]] &gt; 90), "Good Day", "")</f>
        <v/>
      </c>
    </row>
    <row r="4201" spans="1:18">
      <c r="A4201" t="s">
        <v>56</v>
      </c>
      <c r="B4201" s="1">
        <v>45618</v>
      </c>
      <c r="C4201" s="1" t="str">
        <f>"WEEK" &amp;" " &amp;  INT((DAY(Stock_Info[[#This Row],[Date]])+WEEKDAY(DATE(YEAR(Stock_Info[[#This Row],[Date]]),MONTH(Stock_Info[[#This Row],[Date]]),1))-1)/7)+1</f>
        <v>WEEK 4</v>
      </c>
      <c r="D4201" s="12">
        <v>76.81</v>
      </c>
      <c r="E4201" s="12">
        <v>77.75</v>
      </c>
      <c r="F4201" s="12">
        <v>76.06</v>
      </c>
      <c r="G4201" s="12">
        <v>76.84</v>
      </c>
      <c r="H4201" s="12">
        <v>76.949927031747166</v>
      </c>
      <c r="I4201">
        <v>417990</v>
      </c>
      <c r="J4201">
        <v>2335</v>
      </c>
      <c r="K4201" s="12">
        <v>32164300</v>
      </c>
      <c r="L4201">
        <v>175169</v>
      </c>
      <c r="M4201">
        <v>41.91</v>
      </c>
      <c r="N4201">
        <v>1.69</v>
      </c>
      <c r="O4201">
        <v>0.03</v>
      </c>
      <c r="P4201">
        <f xml:space="preserve"> IF(Stock_Info[[#This Row],[Close Price]] &gt; Stock_Info[[#This Row],[Open Price]], 1, 0)</f>
        <v>1</v>
      </c>
      <c r="Q4201" t="str">
        <f>IF(AND(Stock_Info[[#This Row],[% Deli. Qty to Traded Qty]]&gt;80,Stock_Info[[#This Row],[No. of Trades]]&lt;3000),"Unusual Day","")</f>
        <v/>
      </c>
      <c r="R4201" t="str">
        <f>IF(AND(Stock_Info[[#This Row],[Spread High-Low]] &lt; 10, Stock_Info[[#This Row],[% Deli. Qty to Traded Qty]] &gt; 90), "Good Day", "")</f>
        <v/>
      </c>
    </row>
    <row r="4202" spans="1:18">
      <c r="A4202" t="s">
        <v>56</v>
      </c>
      <c r="B4202" s="1">
        <v>45617</v>
      </c>
      <c r="C4202" s="1" t="str">
        <f>"WEEK" &amp;" " &amp;  INT((DAY(Stock_Info[[#This Row],[Date]])+WEEKDAY(DATE(YEAR(Stock_Info[[#This Row],[Date]]),MONTH(Stock_Info[[#This Row],[Date]]),1))-1)/7)+1</f>
        <v>WEEK 4</v>
      </c>
      <c r="D4202" s="12">
        <v>77.709999999999994</v>
      </c>
      <c r="E4202" s="12">
        <v>77.8</v>
      </c>
      <c r="F4202" s="12">
        <v>74.95</v>
      </c>
      <c r="G4202" s="12">
        <v>76.06</v>
      </c>
      <c r="H4202" s="12">
        <v>76.009674522731743</v>
      </c>
      <c r="I4202">
        <v>650368</v>
      </c>
      <c r="J4202">
        <v>3930</v>
      </c>
      <c r="K4202" s="12">
        <v>49434260</v>
      </c>
      <c r="L4202">
        <v>151911</v>
      </c>
      <c r="M4202">
        <v>23.36</v>
      </c>
      <c r="N4202">
        <v>2.85</v>
      </c>
      <c r="O4202">
        <v>-1.65</v>
      </c>
      <c r="P4202">
        <f xml:space="preserve"> IF(Stock_Info[[#This Row],[Close Price]] &gt; Stock_Info[[#This Row],[Open Price]], 1, 0)</f>
        <v>0</v>
      </c>
      <c r="Q4202" t="str">
        <f>IF(AND(Stock_Info[[#This Row],[% Deli. Qty to Traded Qty]]&gt;80,Stock_Info[[#This Row],[No. of Trades]]&lt;3000),"Unusual Day","")</f>
        <v/>
      </c>
      <c r="R4202" t="str">
        <f>IF(AND(Stock_Info[[#This Row],[Spread High-Low]] &lt; 10, Stock_Info[[#This Row],[% Deli. Qty to Traded Qty]] &gt; 90), "Good Day", "")</f>
        <v/>
      </c>
    </row>
    <row r="4203" spans="1:18">
      <c r="A4203" t="s">
        <v>56</v>
      </c>
      <c r="B4203" s="1">
        <v>45615</v>
      </c>
      <c r="C4203" s="1" t="str">
        <f>"WEEK" &amp;" " &amp;  INT((DAY(Stock_Info[[#This Row],[Date]])+WEEKDAY(DATE(YEAR(Stock_Info[[#This Row],[Date]]),MONTH(Stock_Info[[#This Row],[Date]]),1))-1)/7)+1</f>
        <v>WEEK 4</v>
      </c>
      <c r="D4203" s="12">
        <v>77</v>
      </c>
      <c r="E4203" s="12">
        <v>80.45</v>
      </c>
      <c r="F4203" s="12">
        <v>77</v>
      </c>
      <c r="G4203" s="12">
        <v>77.7</v>
      </c>
      <c r="H4203" s="12">
        <v>78.370138769028955</v>
      </c>
      <c r="I4203">
        <v>579380</v>
      </c>
      <c r="J4203">
        <v>3501</v>
      </c>
      <c r="K4203" s="12">
        <v>45406091</v>
      </c>
      <c r="L4203">
        <v>137288</v>
      </c>
      <c r="M4203">
        <v>23.7</v>
      </c>
      <c r="N4203">
        <v>3.45</v>
      </c>
      <c r="O4203">
        <v>0.7</v>
      </c>
      <c r="P4203">
        <f xml:space="preserve"> IF(Stock_Info[[#This Row],[Close Price]] &gt; Stock_Info[[#This Row],[Open Price]], 1, 0)</f>
        <v>1</v>
      </c>
      <c r="Q4203" t="str">
        <f>IF(AND(Stock_Info[[#This Row],[% Deli. Qty to Traded Qty]]&gt;80,Stock_Info[[#This Row],[No. of Trades]]&lt;3000),"Unusual Day","")</f>
        <v/>
      </c>
      <c r="R4203" t="str">
        <f>IF(AND(Stock_Info[[#This Row],[Spread High-Low]] &lt; 10, Stock_Info[[#This Row],[% Deli. Qty to Traded Qty]] &gt; 90), "Good Day", "")</f>
        <v/>
      </c>
    </row>
    <row r="4204" spans="1:18">
      <c r="A4204" t="s">
        <v>56</v>
      </c>
      <c r="B4204" s="1">
        <v>45614</v>
      </c>
      <c r="C4204" s="1" t="str">
        <f>"WEEK" &amp;" " &amp;  INT((DAY(Stock_Info[[#This Row],[Date]])+WEEKDAY(DATE(YEAR(Stock_Info[[#This Row],[Date]]),MONTH(Stock_Info[[#This Row],[Date]]),1))-1)/7)+1</f>
        <v>WEEK 4</v>
      </c>
      <c r="D4204" s="12">
        <v>78</v>
      </c>
      <c r="E4204" s="12">
        <v>78.19</v>
      </c>
      <c r="F4204" s="12">
        <v>75.650000000000006</v>
      </c>
      <c r="G4204" s="12">
        <v>76.459999999999994</v>
      </c>
      <c r="H4204" s="12">
        <v>76.625365876143718</v>
      </c>
      <c r="I4204">
        <v>347112</v>
      </c>
      <c r="J4204">
        <v>2179</v>
      </c>
      <c r="K4204" s="12">
        <v>26597584</v>
      </c>
      <c r="L4204">
        <v>74696</v>
      </c>
      <c r="M4204">
        <v>21.52</v>
      </c>
      <c r="N4204">
        <v>2.54</v>
      </c>
      <c r="O4204">
        <v>-1.54</v>
      </c>
      <c r="P4204">
        <f xml:space="preserve"> IF(Stock_Info[[#This Row],[Close Price]] &gt; Stock_Info[[#This Row],[Open Price]], 1, 0)</f>
        <v>0</v>
      </c>
      <c r="Q4204" t="str">
        <f>IF(AND(Stock_Info[[#This Row],[% Deli. Qty to Traded Qty]]&gt;80,Stock_Info[[#This Row],[No. of Trades]]&lt;3000),"Unusual Day","")</f>
        <v/>
      </c>
      <c r="R4204" t="str">
        <f>IF(AND(Stock_Info[[#This Row],[Spread High-Low]] &lt; 10, Stock_Info[[#This Row],[% Deli. Qty to Traded Qty]] &gt; 90), "Good Day", "")</f>
        <v/>
      </c>
    </row>
    <row r="4205" spans="1:18">
      <c r="A4205" t="s">
        <v>56</v>
      </c>
      <c r="B4205" s="1">
        <v>45610</v>
      </c>
      <c r="C4205" s="1" t="str">
        <f>"WEEK" &amp;" " &amp;  INT((DAY(Stock_Info[[#This Row],[Date]])+WEEKDAY(DATE(YEAR(Stock_Info[[#This Row],[Date]]),MONTH(Stock_Info[[#This Row],[Date]]),1))-1)/7)+1</f>
        <v>WEEK 3</v>
      </c>
      <c r="D4205" s="12">
        <v>76.459999999999994</v>
      </c>
      <c r="E4205" s="12">
        <v>78.959999999999994</v>
      </c>
      <c r="F4205" s="12">
        <v>76.459999999999994</v>
      </c>
      <c r="G4205" s="12">
        <v>77.03</v>
      </c>
      <c r="H4205" s="12">
        <v>77.851124756248737</v>
      </c>
      <c r="I4205">
        <v>585638</v>
      </c>
      <c r="J4205">
        <v>3156</v>
      </c>
      <c r="K4205" s="12">
        <v>45592577</v>
      </c>
      <c r="L4205">
        <v>245556</v>
      </c>
      <c r="M4205">
        <v>41.93</v>
      </c>
      <c r="N4205">
        <v>2.5</v>
      </c>
      <c r="O4205">
        <v>0.56999999999999995</v>
      </c>
      <c r="P4205">
        <f xml:space="preserve"> IF(Stock_Info[[#This Row],[Close Price]] &gt; Stock_Info[[#This Row],[Open Price]], 1, 0)</f>
        <v>1</v>
      </c>
      <c r="Q4205" t="str">
        <f>IF(AND(Stock_Info[[#This Row],[% Deli. Qty to Traded Qty]]&gt;80,Stock_Info[[#This Row],[No. of Trades]]&lt;3000),"Unusual Day","")</f>
        <v/>
      </c>
      <c r="R4205" t="str">
        <f>IF(AND(Stock_Info[[#This Row],[Spread High-Low]] &lt; 10, Stock_Info[[#This Row],[% Deli. Qty to Traded Qty]] &gt; 90), "Good Day", "")</f>
        <v/>
      </c>
    </row>
    <row r="4206" spans="1:18">
      <c r="A4206" t="s">
        <v>56</v>
      </c>
      <c r="B4206" s="1">
        <v>45609</v>
      </c>
      <c r="C4206" s="1" t="str">
        <f>"WEEK" &amp;" " &amp;  INT((DAY(Stock_Info[[#This Row],[Date]])+WEEKDAY(DATE(YEAR(Stock_Info[[#This Row],[Date]]),MONTH(Stock_Info[[#This Row],[Date]]),1))-1)/7)+1</f>
        <v>WEEK 3</v>
      </c>
      <c r="D4206" s="12">
        <v>80</v>
      </c>
      <c r="E4206" s="12">
        <v>80.290000000000006</v>
      </c>
      <c r="F4206" s="12">
        <v>76.599999999999994</v>
      </c>
      <c r="G4206" s="12">
        <v>76.900000000000006</v>
      </c>
      <c r="H4206" s="12">
        <v>78.181621702857782</v>
      </c>
      <c r="I4206">
        <v>558931</v>
      </c>
      <c r="J4206">
        <v>4386</v>
      </c>
      <c r="K4206" s="12">
        <v>43698132</v>
      </c>
      <c r="L4206">
        <v>201287</v>
      </c>
      <c r="M4206">
        <v>36.01</v>
      </c>
      <c r="N4206">
        <v>3.69</v>
      </c>
      <c r="O4206">
        <v>-3.1</v>
      </c>
      <c r="P4206">
        <f xml:space="preserve"> IF(Stock_Info[[#This Row],[Close Price]] &gt; Stock_Info[[#This Row],[Open Price]], 1, 0)</f>
        <v>0</v>
      </c>
      <c r="Q4206" t="str">
        <f>IF(AND(Stock_Info[[#This Row],[% Deli. Qty to Traded Qty]]&gt;80,Stock_Info[[#This Row],[No. of Trades]]&lt;3000),"Unusual Day","")</f>
        <v/>
      </c>
      <c r="R4206" t="str">
        <f>IF(AND(Stock_Info[[#This Row],[Spread High-Low]] &lt; 10, Stock_Info[[#This Row],[% Deli. Qty to Traded Qty]] &gt; 90), "Good Day", "")</f>
        <v/>
      </c>
    </row>
    <row r="4207" spans="1:18">
      <c r="A4207" t="s">
        <v>56</v>
      </c>
      <c r="B4207" s="1">
        <v>45608</v>
      </c>
      <c r="C4207" s="1" t="str">
        <f>"WEEK" &amp;" " &amp;  INT((DAY(Stock_Info[[#This Row],[Date]])+WEEKDAY(DATE(YEAR(Stock_Info[[#This Row],[Date]]),MONTH(Stock_Info[[#This Row],[Date]]),1))-1)/7)+1</f>
        <v>WEEK 3</v>
      </c>
      <c r="D4207" s="12">
        <v>82</v>
      </c>
      <c r="E4207" s="12">
        <v>82.63</v>
      </c>
      <c r="F4207" s="12">
        <v>79.53</v>
      </c>
      <c r="G4207" s="12">
        <v>79.97</v>
      </c>
      <c r="H4207" s="12">
        <v>81.438117627529095</v>
      </c>
      <c r="I4207">
        <v>409632</v>
      </c>
      <c r="J4207">
        <v>3352</v>
      </c>
      <c r="K4207" s="12">
        <v>33359659</v>
      </c>
      <c r="L4207">
        <v>184324</v>
      </c>
      <c r="M4207">
        <v>45</v>
      </c>
      <c r="N4207">
        <v>3.1</v>
      </c>
      <c r="O4207">
        <v>-2.0299999999999998</v>
      </c>
      <c r="P4207">
        <f xml:space="preserve"> IF(Stock_Info[[#This Row],[Close Price]] &gt; Stock_Info[[#This Row],[Open Price]], 1, 0)</f>
        <v>0</v>
      </c>
      <c r="Q4207" t="str">
        <f>IF(AND(Stock_Info[[#This Row],[% Deli. Qty to Traded Qty]]&gt;80,Stock_Info[[#This Row],[No. of Trades]]&lt;3000),"Unusual Day","")</f>
        <v/>
      </c>
      <c r="R4207" t="str">
        <f>IF(AND(Stock_Info[[#This Row],[Spread High-Low]] &lt; 10, Stock_Info[[#This Row],[% Deli. Qty to Traded Qty]] &gt; 90), "Good Day", "")</f>
        <v/>
      </c>
    </row>
    <row r="4208" spans="1:18">
      <c r="A4208" t="s">
        <v>56</v>
      </c>
      <c r="B4208" s="1">
        <v>45607</v>
      </c>
      <c r="C4208" s="1" t="str">
        <f>"WEEK" &amp;" " &amp;  INT((DAY(Stock_Info[[#This Row],[Date]])+WEEKDAY(DATE(YEAR(Stock_Info[[#This Row],[Date]]),MONTH(Stock_Info[[#This Row],[Date]]),1))-1)/7)+1</f>
        <v>WEEK 3</v>
      </c>
      <c r="D4208" s="12">
        <v>81.510000000000005</v>
      </c>
      <c r="E4208" s="12">
        <v>83.1</v>
      </c>
      <c r="F4208" s="12">
        <v>80.81</v>
      </c>
      <c r="G4208" s="12">
        <v>81.62</v>
      </c>
      <c r="H4208" s="12">
        <v>81.991290686229149</v>
      </c>
      <c r="I4208">
        <v>475468</v>
      </c>
      <c r="J4208">
        <v>2484</v>
      </c>
      <c r="K4208" s="12">
        <v>38984235</v>
      </c>
      <c r="L4208">
        <v>129939</v>
      </c>
      <c r="M4208">
        <v>27.33</v>
      </c>
      <c r="N4208">
        <v>2.29</v>
      </c>
      <c r="O4208">
        <v>0.11</v>
      </c>
      <c r="P4208">
        <f xml:space="preserve"> IF(Stock_Info[[#This Row],[Close Price]] &gt; Stock_Info[[#This Row],[Open Price]], 1, 0)</f>
        <v>1</v>
      </c>
      <c r="Q4208" t="str">
        <f>IF(AND(Stock_Info[[#This Row],[% Deli. Qty to Traded Qty]]&gt;80,Stock_Info[[#This Row],[No. of Trades]]&lt;3000),"Unusual Day","")</f>
        <v/>
      </c>
      <c r="R4208" t="str">
        <f>IF(AND(Stock_Info[[#This Row],[Spread High-Low]] &lt; 10, Stock_Info[[#This Row],[% Deli. Qty to Traded Qty]] &gt; 90), "Good Day", "")</f>
        <v/>
      </c>
    </row>
    <row r="4209" spans="1:18">
      <c r="A4209" t="s">
        <v>56</v>
      </c>
      <c r="B4209" s="1">
        <v>45604</v>
      </c>
      <c r="C4209" s="1" t="str">
        <f>"WEEK" &amp;" " &amp;  INT((DAY(Stock_Info[[#This Row],[Date]])+WEEKDAY(DATE(YEAR(Stock_Info[[#This Row],[Date]]),MONTH(Stock_Info[[#This Row],[Date]]),1))-1)/7)+1</f>
        <v>WEEK 2</v>
      </c>
      <c r="D4209" s="12">
        <v>85.6</v>
      </c>
      <c r="E4209" s="12">
        <v>85.6</v>
      </c>
      <c r="F4209" s="12">
        <v>82.05</v>
      </c>
      <c r="G4209" s="12">
        <v>82.36</v>
      </c>
      <c r="H4209" s="12">
        <v>83.433392949864427</v>
      </c>
      <c r="I4209">
        <v>277328</v>
      </c>
      <c r="J4209">
        <v>1838</v>
      </c>
      <c r="K4209" s="12">
        <v>23138416</v>
      </c>
      <c r="L4209">
        <v>71285</v>
      </c>
      <c r="M4209">
        <v>25.7</v>
      </c>
      <c r="N4209">
        <v>3.55</v>
      </c>
      <c r="O4209">
        <v>-3.24</v>
      </c>
      <c r="P4209">
        <f xml:space="preserve"> IF(Stock_Info[[#This Row],[Close Price]] &gt; Stock_Info[[#This Row],[Open Price]], 1, 0)</f>
        <v>0</v>
      </c>
      <c r="Q4209" t="str">
        <f>IF(AND(Stock_Info[[#This Row],[% Deli. Qty to Traded Qty]]&gt;80,Stock_Info[[#This Row],[No. of Trades]]&lt;3000),"Unusual Day","")</f>
        <v/>
      </c>
      <c r="R4209" t="str">
        <f>IF(AND(Stock_Info[[#This Row],[Spread High-Low]] &lt; 10, Stock_Info[[#This Row],[% Deli. Qty to Traded Qty]] &gt; 90), "Good Day", "")</f>
        <v/>
      </c>
    </row>
    <row r="4210" spans="1:18">
      <c r="A4210" t="s">
        <v>56</v>
      </c>
      <c r="B4210" s="1">
        <v>45603</v>
      </c>
      <c r="C4210" s="1" t="str">
        <f>"WEEK" &amp;" " &amp;  INT((DAY(Stock_Info[[#This Row],[Date]])+WEEKDAY(DATE(YEAR(Stock_Info[[#This Row],[Date]]),MONTH(Stock_Info[[#This Row],[Date]]),1))-1)/7)+1</f>
        <v>WEEK 2</v>
      </c>
      <c r="D4210" s="12">
        <v>86.39</v>
      </c>
      <c r="E4210" s="12">
        <v>87.46</v>
      </c>
      <c r="F4210" s="12">
        <v>84</v>
      </c>
      <c r="G4210" s="12">
        <v>84.68</v>
      </c>
      <c r="H4210" s="12">
        <v>86.238116132177609</v>
      </c>
      <c r="I4210">
        <v>697395</v>
      </c>
      <c r="J4210">
        <v>2916</v>
      </c>
      <c r="K4210" s="12">
        <v>60142031</v>
      </c>
      <c r="L4210">
        <v>126127</v>
      </c>
      <c r="M4210">
        <v>18.09</v>
      </c>
      <c r="N4210">
        <v>3.46</v>
      </c>
      <c r="O4210">
        <v>-1.71</v>
      </c>
      <c r="P4210">
        <f xml:space="preserve"> IF(Stock_Info[[#This Row],[Close Price]] &gt; Stock_Info[[#This Row],[Open Price]], 1, 0)</f>
        <v>0</v>
      </c>
      <c r="Q4210" t="str">
        <f>IF(AND(Stock_Info[[#This Row],[% Deli. Qty to Traded Qty]]&gt;80,Stock_Info[[#This Row],[No. of Trades]]&lt;3000),"Unusual Day","")</f>
        <v/>
      </c>
      <c r="R4210" t="str">
        <f>IF(AND(Stock_Info[[#This Row],[Spread High-Low]] &lt; 10, Stock_Info[[#This Row],[% Deli. Qty to Traded Qty]] &gt; 90), "Good Day", "")</f>
        <v/>
      </c>
    </row>
    <row r="4211" spans="1:18">
      <c r="A4211" t="s">
        <v>56</v>
      </c>
      <c r="B4211" s="1">
        <v>45602</v>
      </c>
      <c r="C4211" s="1" t="str">
        <f>"WEEK" &amp;" " &amp;  INT((DAY(Stock_Info[[#This Row],[Date]])+WEEKDAY(DATE(YEAR(Stock_Info[[#This Row],[Date]]),MONTH(Stock_Info[[#This Row],[Date]]),1))-1)/7)+1</f>
        <v>WEEK 2</v>
      </c>
      <c r="D4211" s="12">
        <v>83.73</v>
      </c>
      <c r="E4211" s="12">
        <v>86.18</v>
      </c>
      <c r="F4211" s="12">
        <v>82.89</v>
      </c>
      <c r="G4211" s="12">
        <v>85.58</v>
      </c>
      <c r="H4211" s="12">
        <v>84.484263432185315</v>
      </c>
      <c r="I4211">
        <v>269595</v>
      </c>
      <c r="J4211">
        <v>1708</v>
      </c>
      <c r="K4211" s="12">
        <v>22776535</v>
      </c>
      <c r="L4211">
        <v>108531</v>
      </c>
      <c r="M4211">
        <v>40.26</v>
      </c>
      <c r="N4211">
        <v>3.29</v>
      </c>
      <c r="O4211">
        <v>1.85</v>
      </c>
      <c r="P4211">
        <f xml:space="preserve"> IF(Stock_Info[[#This Row],[Close Price]] &gt; Stock_Info[[#This Row],[Open Price]], 1, 0)</f>
        <v>1</v>
      </c>
      <c r="Q4211" t="str">
        <f>IF(AND(Stock_Info[[#This Row],[% Deli. Qty to Traded Qty]]&gt;80,Stock_Info[[#This Row],[No. of Trades]]&lt;3000),"Unusual Day","")</f>
        <v/>
      </c>
      <c r="R4211" t="str">
        <f>IF(AND(Stock_Info[[#This Row],[Spread High-Low]] &lt; 10, Stock_Info[[#This Row],[% Deli. Qty to Traded Qty]] &gt; 90), "Good Day", "")</f>
        <v/>
      </c>
    </row>
    <row r="4212" spans="1:18">
      <c r="A4212" t="s">
        <v>56</v>
      </c>
      <c r="B4212" s="1">
        <v>45601</v>
      </c>
      <c r="C4212" s="1" t="str">
        <f>"WEEK" &amp;" " &amp;  INT((DAY(Stock_Info[[#This Row],[Date]])+WEEKDAY(DATE(YEAR(Stock_Info[[#This Row],[Date]]),MONTH(Stock_Info[[#This Row],[Date]]),1))-1)/7)+1</f>
        <v>WEEK 2</v>
      </c>
      <c r="D4212" s="12">
        <v>82.89</v>
      </c>
      <c r="E4212" s="12">
        <v>83.25</v>
      </c>
      <c r="F4212" s="12">
        <v>81.599999999999994</v>
      </c>
      <c r="G4212" s="12">
        <v>82.85</v>
      </c>
      <c r="H4212" s="12">
        <v>82.42817920594814</v>
      </c>
      <c r="I4212">
        <v>351841</v>
      </c>
      <c r="J4212">
        <v>2051</v>
      </c>
      <c r="K4212" s="12">
        <v>29001613</v>
      </c>
      <c r="L4212">
        <v>82002</v>
      </c>
      <c r="M4212">
        <v>23.31</v>
      </c>
      <c r="N4212">
        <v>1.65</v>
      </c>
      <c r="O4212">
        <v>-0.04</v>
      </c>
      <c r="P4212">
        <f xml:space="preserve"> IF(Stock_Info[[#This Row],[Close Price]] &gt; Stock_Info[[#This Row],[Open Price]], 1, 0)</f>
        <v>0</v>
      </c>
      <c r="Q4212" t="str">
        <f>IF(AND(Stock_Info[[#This Row],[% Deli. Qty to Traded Qty]]&gt;80,Stock_Info[[#This Row],[No. of Trades]]&lt;3000),"Unusual Day","")</f>
        <v/>
      </c>
      <c r="R4212" t="str">
        <f>IF(AND(Stock_Info[[#This Row],[Spread High-Low]] &lt; 10, Stock_Info[[#This Row],[% Deli. Qty to Traded Qty]] &gt; 90), "Good Day", "")</f>
        <v/>
      </c>
    </row>
    <row r="4213" spans="1:18">
      <c r="A4213" t="s">
        <v>56</v>
      </c>
      <c r="B4213" s="1">
        <v>45600</v>
      </c>
      <c r="C4213" s="1" t="str">
        <f>"WEEK" &amp;" " &amp;  INT((DAY(Stock_Info[[#This Row],[Date]])+WEEKDAY(DATE(YEAR(Stock_Info[[#This Row],[Date]]),MONTH(Stock_Info[[#This Row],[Date]]),1))-1)/7)+1</f>
        <v>WEEK 2</v>
      </c>
      <c r="D4213" s="12">
        <v>83.6</v>
      </c>
      <c r="E4213" s="12">
        <v>83.75</v>
      </c>
      <c r="F4213" s="12">
        <v>80.930000000000007</v>
      </c>
      <c r="G4213" s="12">
        <v>82.25</v>
      </c>
      <c r="H4213" s="12">
        <v>82.250714373487142</v>
      </c>
      <c r="I4213">
        <v>512687</v>
      </c>
      <c r="J4213">
        <v>3153</v>
      </c>
      <c r="K4213" s="12">
        <v>42168872</v>
      </c>
      <c r="L4213">
        <v>227326</v>
      </c>
      <c r="M4213">
        <v>44.34</v>
      </c>
      <c r="N4213">
        <v>2.82</v>
      </c>
      <c r="O4213">
        <v>-1.35</v>
      </c>
      <c r="P4213">
        <f xml:space="preserve"> IF(Stock_Info[[#This Row],[Close Price]] &gt; Stock_Info[[#This Row],[Open Price]], 1, 0)</f>
        <v>0</v>
      </c>
      <c r="Q4213" t="str">
        <f>IF(AND(Stock_Info[[#This Row],[% Deli. Qty to Traded Qty]]&gt;80,Stock_Info[[#This Row],[No. of Trades]]&lt;3000),"Unusual Day","")</f>
        <v/>
      </c>
      <c r="R4213" t="str">
        <f>IF(AND(Stock_Info[[#This Row],[Spread High-Low]] &lt; 10, Stock_Info[[#This Row],[% Deli. Qty to Traded Qty]] &gt; 90), "Good Day", "")</f>
        <v/>
      </c>
    </row>
    <row r="4214" spans="1:18">
      <c r="A4214" t="s">
        <v>56</v>
      </c>
      <c r="B4214" s="1">
        <v>45597</v>
      </c>
      <c r="C4214" s="1" t="str">
        <f>"WEEK" &amp;" " &amp;  INT((DAY(Stock_Info[[#This Row],[Date]])+WEEKDAY(DATE(YEAR(Stock_Info[[#This Row],[Date]]),MONTH(Stock_Info[[#This Row],[Date]]),1))-1)/7)+1</f>
        <v>WEEK 1</v>
      </c>
      <c r="D4214" s="12">
        <v>84</v>
      </c>
      <c r="E4214" s="12">
        <v>84.8</v>
      </c>
      <c r="F4214" s="12">
        <v>84</v>
      </c>
      <c r="G4214" s="12">
        <v>84.35</v>
      </c>
      <c r="H4214" s="12">
        <v>84.483912242021177</v>
      </c>
      <c r="I4214">
        <v>138335</v>
      </c>
      <c r="J4214">
        <v>1702</v>
      </c>
      <c r="K4214" s="12">
        <v>11687082</v>
      </c>
      <c r="L4214">
        <v>79571</v>
      </c>
      <c r="M4214">
        <v>57.52</v>
      </c>
      <c r="N4214">
        <v>0.8</v>
      </c>
      <c r="O4214">
        <v>0.35</v>
      </c>
      <c r="P4214">
        <f xml:space="preserve"> IF(Stock_Info[[#This Row],[Close Price]] &gt; Stock_Info[[#This Row],[Open Price]], 1, 0)</f>
        <v>1</v>
      </c>
      <c r="Q4214" t="str">
        <f>IF(AND(Stock_Info[[#This Row],[% Deli. Qty to Traded Qty]]&gt;80,Stock_Info[[#This Row],[No. of Trades]]&lt;3000),"Unusual Day","")</f>
        <v/>
      </c>
      <c r="R4214" t="str">
        <f>IF(AND(Stock_Info[[#This Row],[Spread High-Low]] &lt; 10, Stock_Info[[#This Row],[% Deli. Qty to Traded Qty]] &gt; 90), "Good Day", "")</f>
        <v/>
      </c>
    </row>
    <row r="4215" spans="1:18">
      <c r="A4215" t="s">
        <v>56</v>
      </c>
      <c r="B4215" s="1">
        <v>45596</v>
      </c>
      <c r="C4215" s="1" t="str">
        <f>"WEEK" &amp;" " &amp;  INT((DAY(Stock_Info[[#This Row],[Date]])+WEEKDAY(DATE(YEAR(Stock_Info[[#This Row],[Date]]),MONTH(Stock_Info[[#This Row],[Date]]),1))-1)/7)+1</f>
        <v>WEEK 5</v>
      </c>
      <c r="D4215" s="12">
        <v>83.74</v>
      </c>
      <c r="E4215" s="12">
        <v>84.63</v>
      </c>
      <c r="F4215" s="12">
        <v>83.05</v>
      </c>
      <c r="G4215" s="12">
        <v>83.59</v>
      </c>
      <c r="H4215" s="12">
        <v>83.69768836282816</v>
      </c>
      <c r="I4215">
        <v>346897</v>
      </c>
      <c r="J4215">
        <v>2282</v>
      </c>
      <c r="K4215" s="12">
        <v>29034477</v>
      </c>
      <c r="L4215">
        <v>103700</v>
      </c>
      <c r="M4215">
        <v>29.89</v>
      </c>
      <c r="N4215">
        <v>1.58</v>
      </c>
      <c r="O4215">
        <v>-0.15</v>
      </c>
      <c r="P4215">
        <f xml:space="preserve"> IF(Stock_Info[[#This Row],[Close Price]] &gt; Stock_Info[[#This Row],[Open Price]], 1, 0)</f>
        <v>0</v>
      </c>
      <c r="Q4215" t="str">
        <f>IF(AND(Stock_Info[[#This Row],[% Deli. Qty to Traded Qty]]&gt;80,Stock_Info[[#This Row],[No. of Trades]]&lt;3000),"Unusual Day","")</f>
        <v/>
      </c>
      <c r="R4215" t="str">
        <f>IF(AND(Stock_Info[[#This Row],[Spread High-Low]] &lt; 10, Stock_Info[[#This Row],[% Deli. Qty to Traded Qty]] &gt; 90), "Good Day", "")</f>
        <v/>
      </c>
    </row>
    <row r="4216" spans="1:18">
      <c r="A4216" t="s">
        <v>56</v>
      </c>
      <c r="B4216" s="1">
        <v>45595</v>
      </c>
      <c r="C4216" s="1" t="str">
        <f>"WEEK" &amp;" " &amp;  INT((DAY(Stock_Info[[#This Row],[Date]])+WEEKDAY(DATE(YEAR(Stock_Info[[#This Row],[Date]]),MONTH(Stock_Info[[#This Row],[Date]]),1))-1)/7)+1</f>
        <v>WEEK 5</v>
      </c>
      <c r="D4216" s="12">
        <v>82.67</v>
      </c>
      <c r="E4216" s="12">
        <v>84.81</v>
      </c>
      <c r="F4216" s="12">
        <v>82.35</v>
      </c>
      <c r="G4216" s="12">
        <v>83.74</v>
      </c>
      <c r="H4216" s="12">
        <v>84.038631223816409</v>
      </c>
      <c r="I4216">
        <v>404595</v>
      </c>
      <c r="J4216">
        <v>2145</v>
      </c>
      <c r="K4216" s="12">
        <v>34001610</v>
      </c>
      <c r="L4216">
        <v>110869</v>
      </c>
      <c r="M4216">
        <v>27.4</v>
      </c>
      <c r="N4216">
        <v>2.46</v>
      </c>
      <c r="O4216">
        <v>1.07</v>
      </c>
      <c r="P4216">
        <f xml:space="preserve"> IF(Stock_Info[[#This Row],[Close Price]] &gt; Stock_Info[[#This Row],[Open Price]], 1, 0)</f>
        <v>1</v>
      </c>
      <c r="Q4216" t="str">
        <f>IF(AND(Stock_Info[[#This Row],[% Deli. Qty to Traded Qty]]&gt;80,Stock_Info[[#This Row],[No. of Trades]]&lt;3000),"Unusual Day","")</f>
        <v/>
      </c>
      <c r="R4216" t="str">
        <f>IF(AND(Stock_Info[[#This Row],[Spread High-Low]] &lt; 10, Stock_Info[[#This Row],[% Deli. Qty to Traded Qty]] &gt; 90), "Good Day", "")</f>
        <v/>
      </c>
    </row>
    <row r="4217" spans="1:18">
      <c r="A4217" t="s">
        <v>56</v>
      </c>
      <c r="B4217" s="1">
        <v>45594</v>
      </c>
      <c r="C4217" s="1" t="str">
        <f>"WEEK" &amp;" " &amp;  INT((DAY(Stock_Info[[#This Row],[Date]])+WEEKDAY(DATE(YEAR(Stock_Info[[#This Row],[Date]]),MONTH(Stock_Info[[#This Row],[Date]]),1))-1)/7)+1</f>
        <v>WEEK 5</v>
      </c>
      <c r="D4217" s="12">
        <v>81.84</v>
      </c>
      <c r="E4217" s="12">
        <v>83.44</v>
      </c>
      <c r="F4217" s="12">
        <v>81</v>
      </c>
      <c r="G4217" s="12">
        <v>82.62</v>
      </c>
      <c r="H4217" s="12">
        <v>82.3556739872039</v>
      </c>
      <c r="I4217">
        <v>437946</v>
      </c>
      <c r="J4217">
        <v>1771</v>
      </c>
      <c r="K4217" s="12">
        <v>36067338</v>
      </c>
      <c r="L4217">
        <v>86359</v>
      </c>
      <c r="M4217">
        <v>19.72</v>
      </c>
      <c r="N4217">
        <v>2.44</v>
      </c>
      <c r="O4217">
        <v>0.78</v>
      </c>
      <c r="P4217">
        <f xml:space="preserve"> IF(Stock_Info[[#This Row],[Close Price]] &gt; Stock_Info[[#This Row],[Open Price]], 1, 0)</f>
        <v>1</v>
      </c>
      <c r="Q4217" t="str">
        <f>IF(AND(Stock_Info[[#This Row],[% Deli. Qty to Traded Qty]]&gt;80,Stock_Info[[#This Row],[No. of Trades]]&lt;3000),"Unusual Day","")</f>
        <v/>
      </c>
      <c r="R4217" t="str">
        <f>IF(AND(Stock_Info[[#This Row],[Spread High-Low]] &lt; 10, Stock_Info[[#This Row],[% Deli. Qty to Traded Qty]] &gt; 90), "Good Day", "")</f>
        <v/>
      </c>
    </row>
    <row r="4218" spans="1:18">
      <c r="A4218" t="s">
        <v>56</v>
      </c>
      <c r="B4218" s="1">
        <v>45593</v>
      </c>
      <c r="C4218" s="1" t="str">
        <f>"WEEK" &amp;" " &amp;  INT((DAY(Stock_Info[[#This Row],[Date]])+WEEKDAY(DATE(YEAR(Stock_Info[[#This Row],[Date]]),MONTH(Stock_Info[[#This Row],[Date]]),1))-1)/7)+1</f>
        <v>WEEK 5</v>
      </c>
      <c r="D4218" s="12">
        <v>83</v>
      </c>
      <c r="E4218" s="12">
        <v>83.36</v>
      </c>
      <c r="F4218" s="12">
        <v>80.849999999999994</v>
      </c>
      <c r="G4218" s="12">
        <v>81.290000000000006</v>
      </c>
      <c r="H4218" s="12">
        <v>81.688107760170325</v>
      </c>
      <c r="I4218">
        <v>464513</v>
      </c>
      <c r="J4218">
        <v>2516</v>
      </c>
      <c r="K4218" s="12">
        <v>37945188</v>
      </c>
      <c r="L4218">
        <v>139023</v>
      </c>
      <c r="M4218">
        <v>29.93</v>
      </c>
      <c r="N4218">
        <v>2.5099999999999998</v>
      </c>
      <c r="O4218">
        <v>-1.71</v>
      </c>
      <c r="P4218">
        <f xml:space="preserve"> IF(Stock_Info[[#This Row],[Close Price]] &gt; Stock_Info[[#This Row],[Open Price]], 1, 0)</f>
        <v>0</v>
      </c>
      <c r="Q4218" t="str">
        <f>IF(AND(Stock_Info[[#This Row],[% Deli. Qty to Traded Qty]]&gt;80,Stock_Info[[#This Row],[No. of Trades]]&lt;3000),"Unusual Day","")</f>
        <v/>
      </c>
      <c r="R4218" t="str">
        <f>IF(AND(Stock_Info[[#This Row],[Spread High-Low]] &lt; 10, Stock_Info[[#This Row],[% Deli. Qty to Traded Qty]] &gt; 90), "Good Day", "")</f>
        <v/>
      </c>
    </row>
    <row r="4219" spans="1:18">
      <c r="A4219" t="s">
        <v>56</v>
      </c>
      <c r="B4219" s="1">
        <v>45590</v>
      </c>
      <c r="C4219" s="1" t="str">
        <f>"WEEK" &amp;" " &amp;  INT((DAY(Stock_Info[[#This Row],[Date]])+WEEKDAY(DATE(YEAR(Stock_Info[[#This Row],[Date]]),MONTH(Stock_Info[[#This Row],[Date]]),1))-1)/7)+1</f>
        <v>WEEK 4</v>
      </c>
      <c r="D4219" s="12">
        <v>81.290000000000006</v>
      </c>
      <c r="E4219" s="12">
        <v>83.63</v>
      </c>
      <c r="F4219" s="12">
        <v>78.099999999999994</v>
      </c>
      <c r="G4219" s="12">
        <v>82.59</v>
      </c>
      <c r="H4219" s="12">
        <v>81.339270639063315</v>
      </c>
      <c r="I4219">
        <v>1449872</v>
      </c>
      <c r="J4219">
        <v>8757</v>
      </c>
      <c r="K4219" s="12">
        <v>117931531</v>
      </c>
      <c r="L4219">
        <v>442380</v>
      </c>
      <c r="M4219">
        <v>30.51</v>
      </c>
      <c r="N4219">
        <v>5.53</v>
      </c>
      <c r="O4219">
        <v>1.3</v>
      </c>
      <c r="P4219">
        <f xml:space="preserve"> IF(Stock_Info[[#This Row],[Close Price]] &gt; Stock_Info[[#This Row],[Open Price]], 1, 0)</f>
        <v>1</v>
      </c>
      <c r="Q4219" t="str">
        <f>IF(AND(Stock_Info[[#This Row],[% Deli. Qty to Traded Qty]]&gt;80,Stock_Info[[#This Row],[No. of Trades]]&lt;3000),"Unusual Day","")</f>
        <v/>
      </c>
      <c r="R4219" t="str">
        <f>IF(AND(Stock_Info[[#This Row],[Spread High-Low]] &lt; 10, Stock_Info[[#This Row],[% Deli. Qty to Traded Qty]] &gt; 90), "Good Day", "")</f>
        <v/>
      </c>
    </row>
    <row r="4220" spans="1:18">
      <c r="A4220" t="s">
        <v>56</v>
      </c>
      <c r="B4220" s="1">
        <v>45589</v>
      </c>
      <c r="C4220" s="1" t="str">
        <f>"WEEK" &amp;" " &amp;  INT((DAY(Stock_Info[[#This Row],[Date]])+WEEKDAY(DATE(YEAR(Stock_Info[[#This Row],[Date]]),MONTH(Stock_Info[[#This Row],[Date]]),1))-1)/7)+1</f>
        <v>WEEK 4</v>
      </c>
      <c r="D4220" s="12">
        <v>78.89</v>
      </c>
      <c r="E4220" s="12">
        <v>82.49</v>
      </c>
      <c r="F4220" s="12">
        <v>78.63</v>
      </c>
      <c r="G4220" s="12">
        <v>81.349999999999994</v>
      </c>
      <c r="H4220" s="12">
        <v>81.038818763016465</v>
      </c>
      <c r="I4220">
        <v>922389</v>
      </c>
      <c r="J4220">
        <v>5781</v>
      </c>
      <c r="K4220" s="12">
        <v>74749315</v>
      </c>
      <c r="L4220">
        <v>223486</v>
      </c>
      <c r="M4220">
        <v>24.23</v>
      </c>
      <c r="N4220">
        <v>3.86</v>
      </c>
      <c r="O4220">
        <v>2.46</v>
      </c>
      <c r="P4220">
        <f xml:space="preserve"> IF(Stock_Info[[#This Row],[Close Price]] &gt; Stock_Info[[#This Row],[Open Price]], 1, 0)</f>
        <v>1</v>
      </c>
      <c r="Q4220" t="str">
        <f>IF(AND(Stock_Info[[#This Row],[% Deli. Qty to Traded Qty]]&gt;80,Stock_Info[[#This Row],[No. of Trades]]&lt;3000),"Unusual Day","")</f>
        <v/>
      </c>
      <c r="R4220" t="str">
        <f>IF(AND(Stock_Info[[#This Row],[Spread High-Low]] &lt; 10, Stock_Info[[#This Row],[% Deli. Qty to Traded Qty]] &gt; 90), "Good Day", "")</f>
        <v/>
      </c>
    </row>
    <row r="4221" spans="1:18">
      <c r="A4221" t="s">
        <v>56</v>
      </c>
      <c r="B4221" s="1">
        <v>45588</v>
      </c>
      <c r="C4221" s="1" t="str">
        <f>"WEEK" &amp;" " &amp;  INT((DAY(Stock_Info[[#This Row],[Date]])+WEEKDAY(DATE(YEAR(Stock_Info[[#This Row],[Date]]),MONTH(Stock_Info[[#This Row],[Date]]),1))-1)/7)+1</f>
        <v>WEEK 4</v>
      </c>
      <c r="D4221" s="12">
        <v>77.5</v>
      </c>
      <c r="E4221" s="12">
        <v>79.61</v>
      </c>
      <c r="F4221" s="12">
        <v>75.290000000000006</v>
      </c>
      <c r="G4221" s="12">
        <v>78</v>
      </c>
      <c r="H4221" s="12">
        <v>77.936231170168412</v>
      </c>
      <c r="I4221">
        <v>673997</v>
      </c>
      <c r="J4221">
        <v>3887</v>
      </c>
      <c r="K4221" s="12">
        <v>52528786</v>
      </c>
      <c r="L4221">
        <v>176899</v>
      </c>
      <c r="M4221">
        <v>26.25</v>
      </c>
      <c r="N4221">
        <v>4.32</v>
      </c>
      <c r="O4221">
        <v>0.5</v>
      </c>
      <c r="P4221">
        <f xml:space="preserve"> IF(Stock_Info[[#This Row],[Close Price]] &gt; Stock_Info[[#This Row],[Open Price]], 1, 0)</f>
        <v>1</v>
      </c>
      <c r="Q4221" t="str">
        <f>IF(AND(Stock_Info[[#This Row],[% Deli. Qty to Traded Qty]]&gt;80,Stock_Info[[#This Row],[No. of Trades]]&lt;3000),"Unusual Day","")</f>
        <v/>
      </c>
      <c r="R4221" t="str">
        <f>IF(AND(Stock_Info[[#This Row],[Spread High-Low]] &lt; 10, Stock_Info[[#This Row],[% Deli. Qty to Traded Qty]] &gt; 90), "Good Day", "")</f>
        <v/>
      </c>
    </row>
    <row r="4222" spans="1:18">
      <c r="A4222" t="s">
        <v>56</v>
      </c>
      <c r="B4222" s="1">
        <v>45587</v>
      </c>
      <c r="C4222" s="1" t="str">
        <f>"WEEK" &amp;" " &amp;  INT((DAY(Stock_Info[[#This Row],[Date]])+WEEKDAY(DATE(YEAR(Stock_Info[[#This Row],[Date]]),MONTH(Stock_Info[[#This Row],[Date]]),1))-1)/7)+1</f>
        <v>WEEK 4</v>
      </c>
      <c r="D4222" s="12">
        <v>81.510000000000005</v>
      </c>
      <c r="E4222" s="12">
        <v>82</v>
      </c>
      <c r="F4222" s="12">
        <v>76.55</v>
      </c>
      <c r="G4222" s="12">
        <v>77.06</v>
      </c>
      <c r="H4222" s="12">
        <v>78.468103969173768</v>
      </c>
      <c r="I4222">
        <v>403812</v>
      </c>
      <c r="J4222">
        <v>2705</v>
      </c>
      <c r="K4222" s="12">
        <v>31686362</v>
      </c>
      <c r="L4222">
        <v>145744</v>
      </c>
      <c r="M4222">
        <v>36.090000000000003</v>
      </c>
      <c r="N4222">
        <v>5.45</v>
      </c>
      <c r="O4222">
        <v>-4.45</v>
      </c>
      <c r="P4222">
        <f xml:space="preserve"> IF(Stock_Info[[#This Row],[Close Price]] &gt; Stock_Info[[#This Row],[Open Price]], 1, 0)</f>
        <v>0</v>
      </c>
      <c r="Q4222" t="str">
        <f>IF(AND(Stock_Info[[#This Row],[% Deli. Qty to Traded Qty]]&gt;80,Stock_Info[[#This Row],[No. of Trades]]&lt;3000),"Unusual Day","")</f>
        <v/>
      </c>
      <c r="R4222" t="str">
        <f>IF(AND(Stock_Info[[#This Row],[Spread High-Low]] &lt; 10, Stock_Info[[#This Row],[% Deli. Qty to Traded Qty]] &gt; 90), "Good Day", "")</f>
        <v/>
      </c>
    </row>
    <row r="4223" spans="1:18">
      <c r="A4223" t="s">
        <v>56</v>
      </c>
      <c r="B4223" s="1">
        <v>45586</v>
      </c>
      <c r="C4223" s="1" t="str">
        <f>"WEEK" &amp;" " &amp;  INT((DAY(Stock_Info[[#This Row],[Date]])+WEEKDAY(DATE(YEAR(Stock_Info[[#This Row],[Date]]),MONTH(Stock_Info[[#This Row],[Date]]),1))-1)/7)+1</f>
        <v>WEEK 4</v>
      </c>
      <c r="D4223" s="12">
        <v>83.98</v>
      </c>
      <c r="E4223" s="12">
        <v>83.98</v>
      </c>
      <c r="F4223" s="12">
        <v>81.27</v>
      </c>
      <c r="G4223" s="12">
        <v>81.64</v>
      </c>
      <c r="H4223" s="12">
        <v>82.565620859529673</v>
      </c>
      <c r="I4223">
        <v>195479</v>
      </c>
      <c r="J4223">
        <v>1276</v>
      </c>
      <c r="K4223" s="12">
        <v>16139845</v>
      </c>
      <c r="L4223">
        <v>79077</v>
      </c>
      <c r="M4223">
        <v>40.450000000000003</v>
      </c>
      <c r="N4223">
        <v>2.71</v>
      </c>
      <c r="O4223">
        <v>-2.34</v>
      </c>
      <c r="P4223">
        <f xml:space="preserve"> IF(Stock_Info[[#This Row],[Close Price]] &gt; Stock_Info[[#This Row],[Open Price]], 1, 0)</f>
        <v>0</v>
      </c>
      <c r="Q4223" t="str">
        <f>IF(AND(Stock_Info[[#This Row],[% Deli. Qty to Traded Qty]]&gt;80,Stock_Info[[#This Row],[No. of Trades]]&lt;3000),"Unusual Day","")</f>
        <v/>
      </c>
      <c r="R4223" t="str">
        <f>IF(AND(Stock_Info[[#This Row],[Spread High-Low]] &lt; 10, Stock_Info[[#This Row],[% Deli. Qty to Traded Qty]] &gt; 90), "Good Day", "")</f>
        <v/>
      </c>
    </row>
    <row r="4224" spans="1:18">
      <c r="A4224" t="s">
        <v>56</v>
      </c>
      <c r="B4224" s="1">
        <v>45583</v>
      </c>
      <c r="C4224" s="1" t="str">
        <f>"WEEK" &amp;" " &amp;  INT((DAY(Stock_Info[[#This Row],[Date]])+WEEKDAY(DATE(YEAR(Stock_Info[[#This Row],[Date]]),MONTH(Stock_Info[[#This Row],[Date]]),1))-1)/7)+1</f>
        <v>WEEK 3</v>
      </c>
      <c r="D4224" s="12">
        <v>81.260000000000005</v>
      </c>
      <c r="E4224" s="12">
        <v>83.7</v>
      </c>
      <c r="F4224" s="12">
        <v>80.400000000000006</v>
      </c>
      <c r="G4224" s="12">
        <v>83.18</v>
      </c>
      <c r="H4224" s="12">
        <v>82.269266983468682</v>
      </c>
      <c r="I4224">
        <v>362161</v>
      </c>
      <c r="J4224">
        <v>2005</v>
      </c>
      <c r="K4224" s="12">
        <v>29794720</v>
      </c>
      <c r="L4224">
        <v>104113</v>
      </c>
      <c r="M4224">
        <v>28.75</v>
      </c>
      <c r="N4224">
        <v>3.3</v>
      </c>
      <c r="O4224">
        <v>1.92</v>
      </c>
      <c r="P4224">
        <f xml:space="preserve"> IF(Stock_Info[[#This Row],[Close Price]] &gt; Stock_Info[[#This Row],[Open Price]], 1, 0)</f>
        <v>1</v>
      </c>
      <c r="Q4224" t="str">
        <f>IF(AND(Stock_Info[[#This Row],[% Deli. Qty to Traded Qty]]&gt;80,Stock_Info[[#This Row],[No. of Trades]]&lt;3000),"Unusual Day","")</f>
        <v/>
      </c>
      <c r="R4224" t="str">
        <f>IF(AND(Stock_Info[[#This Row],[Spread High-Low]] &lt; 10, Stock_Info[[#This Row],[% Deli. Qty to Traded Qty]] &gt; 90), "Good Day", "")</f>
        <v/>
      </c>
    </row>
    <row r="4225" spans="1:18">
      <c r="A4225" t="s">
        <v>56</v>
      </c>
      <c r="B4225" s="1">
        <v>45582</v>
      </c>
      <c r="C4225" s="1" t="str">
        <f>"WEEK" &amp;" " &amp;  INT((DAY(Stock_Info[[#This Row],[Date]])+WEEKDAY(DATE(YEAR(Stock_Info[[#This Row],[Date]]),MONTH(Stock_Info[[#This Row],[Date]]),1))-1)/7)+1</f>
        <v>WEEK 3</v>
      </c>
      <c r="D4225" s="12">
        <v>82.81</v>
      </c>
      <c r="E4225" s="12">
        <v>83.31</v>
      </c>
      <c r="F4225" s="12">
        <v>81</v>
      </c>
      <c r="G4225" s="12">
        <v>81.150000000000006</v>
      </c>
      <c r="H4225" s="12">
        <v>81.629456473736809</v>
      </c>
      <c r="I4225">
        <v>301163</v>
      </c>
      <c r="J4225">
        <v>2678</v>
      </c>
      <c r="K4225" s="12">
        <v>24583772</v>
      </c>
      <c r="L4225">
        <v>98211</v>
      </c>
      <c r="M4225">
        <v>32.61</v>
      </c>
      <c r="N4225">
        <v>2.31</v>
      </c>
      <c r="O4225">
        <v>-1.66</v>
      </c>
      <c r="P4225">
        <f xml:space="preserve"> IF(Stock_Info[[#This Row],[Close Price]] &gt; Stock_Info[[#This Row],[Open Price]], 1, 0)</f>
        <v>0</v>
      </c>
      <c r="Q4225" t="str">
        <f>IF(AND(Stock_Info[[#This Row],[% Deli. Qty to Traded Qty]]&gt;80,Stock_Info[[#This Row],[No. of Trades]]&lt;3000),"Unusual Day","")</f>
        <v/>
      </c>
      <c r="R4225" t="str">
        <f>IF(AND(Stock_Info[[#This Row],[Spread High-Low]] &lt; 10, Stock_Info[[#This Row],[% Deli. Qty to Traded Qty]] &gt; 90), "Good Day", "")</f>
        <v/>
      </c>
    </row>
    <row r="4226" spans="1:18">
      <c r="A4226" t="s">
        <v>56</v>
      </c>
      <c r="B4226" s="1">
        <v>45581</v>
      </c>
      <c r="C4226" s="1" t="str">
        <f>"WEEK" &amp;" " &amp;  INT((DAY(Stock_Info[[#This Row],[Date]])+WEEKDAY(DATE(YEAR(Stock_Info[[#This Row],[Date]]),MONTH(Stock_Info[[#This Row],[Date]]),1))-1)/7)+1</f>
        <v>WEEK 3</v>
      </c>
      <c r="D4226" s="12">
        <v>82.19</v>
      </c>
      <c r="E4226" s="12">
        <v>83.33</v>
      </c>
      <c r="F4226" s="12">
        <v>82.17</v>
      </c>
      <c r="G4226" s="12">
        <v>82.81</v>
      </c>
      <c r="H4226" s="12">
        <v>82.856124426883369</v>
      </c>
      <c r="I4226">
        <v>107308</v>
      </c>
      <c r="J4226">
        <v>836</v>
      </c>
      <c r="K4226" s="12">
        <v>8891125</v>
      </c>
      <c r="L4226">
        <v>47567</v>
      </c>
      <c r="M4226">
        <v>44.33</v>
      </c>
      <c r="N4226">
        <v>1.1599999999999999</v>
      </c>
      <c r="O4226">
        <v>0.62</v>
      </c>
      <c r="P4226">
        <f xml:space="preserve"> IF(Stock_Info[[#This Row],[Close Price]] &gt; Stock_Info[[#This Row],[Open Price]], 1, 0)</f>
        <v>1</v>
      </c>
      <c r="Q4226" t="str">
        <f>IF(AND(Stock_Info[[#This Row],[% Deli. Qty to Traded Qty]]&gt;80,Stock_Info[[#This Row],[No. of Trades]]&lt;3000),"Unusual Day","")</f>
        <v/>
      </c>
      <c r="R4226" t="str">
        <f>IF(AND(Stock_Info[[#This Row],[Spread High-Low]] &lt; 10, Stock_Info[[#This Row],[% Deli. Qty to Traded Qty]] &gt; 90), "Good Day", "")</f>
        <v/>
      </c>
    </row>
    <row r="4227" spans="1:18">
      <c r="A4227" t="s">
        <v>56</v>
      </c>
      <c r="B4227" s="1">
        <v>45580</v>
      </c>
      <c r="C4227" s="1" t="str">
        <f>"WEEK" &amp;" " &amp;  INT((DAY(Stock_Info[[#This Row],[Date]])+WEEKDAY(DATE(YEAR(Stock_Info[[#This Row],[Date]]),MONTH(Stock_Info[[#This Row],[Date]]),1))-1)/7)+1</f>
        <v>WEEK 3</v>
      </c>
      <c r="D4227" s="12">
        <v>82.41</v>
      </c>
      <c r="E4227" s="12">
        <v>83.32</v>
      </c>
      <c r="F4227" s="12">
        <v>82</v>
      </c>
      <c r="G4227" s="12">
        <v>82.19</v>
      </c>
      <c r="H4227" s="12">
        <v>82.476128376435341</v>
      </c>
      <c r="I4227">
        <v>299058</v>
      </c>
      <c r="J4227">
        <v>1957</v>
      </c>
      <c r="K4227" s="12">
        <v>24665146</v>
      </c>
      <c r="L4227">
        <v>110573</v>
      </c>
      <c r="M4227">
        <v>36.97</v>
      </c>
      <c r="N4227">
        <v>1.32</v>
      </c>
      <c r="O4227">
        <v>-0.22</v>
      </c>
      <c r="P4227">
        <f xml:space="preserve"> IF(Stock_Info[[#This Row],[Close Price]] &gt; Stock_Info[[#This Row],[Open Price]], 1, 0)</f>
        <v>0</v>
      </c>
      <c r="Q4227" t="str">
        <f>IF(AND(Stock_Info[[#This Row],[% Deli. Qty to Traded Qty]]&gt;80,Stock_Info[[#This Row],[No. of Trades]]&lt;3000),"Unusual Day","")</f>
        <v/>
      </c>
      <c r="R4227" t="str">
        <f>IF(AND(Stock_Info[[#This Row],[Spread High-Low]] &lt; 10, Stock_Info[[#This Row],[% Deli. Qty to Traded Qty]] &gt; 90), "Good Day", "")</f>
        <v/>
      </c>
    </row>
    <row r="4228" spans="1:18">
      <c r="A4228" t="s">
        <v>56</v>
      </c>
      <c r="B4228" s="1">
        <v>45579</v>
      </c>
      <c r="C4228" s="1" t="str">
        <f>"WEEK" &amp;" " &amp;  INT((DAY(Stock_Info[[#This Row],[Date]])+WEEKDAY(DATE(YEAR(Stock_Info[[#This Row],[Date]]),MONTH(Stock_Info[[#This Row],[Date]]),1))-1)/7)+1</f>
        <v>WEEK 3</v>
      </c>
      <c r="D4228" s="12">
        <v>83.31</v>
      </c>
      <c r="E4228" s="12">
        <v>84</v>
      </c>
      <c r="F4228" s="12">
        <v>82.2</v>
      </c>
      <c r="G4228" s="12">
        <v>82.42</v>
      </c>
      <c r="H4228" s="12">
        <v>82.852495724602917</v>
      </c>
      <c r="I4228">
        <v>162558</v>
      </c>
      <c r="J4228">
        <v>1297</v>
      </c>
      <c r="K4228" s="12">
        <v>13468336</v>
      </c>
      <c r="L4228">
        <v>71362</v>
      </c>
      <c r="M4228">
        <v>43.9</v>
      </c>
      <c r="N4228">
        <v>1.8</v>
      </c>
      <c r="O4228">
        <v>-0.89</v>
      </c>
      <c r="P4228">
        <f xml:space="preserve"> IF(Stock_Info[[#This Row],[Close Price]] &gt; Stock_Info[[#This Row],[Open Price]], 1, 0)</f>
        <v>0</v>
      </c>
      <c r="Q4228" t="str">
        <f>IF(AND(Stock_Info[[#This Row],[% Deli. Qty to Traded Qty]]&gt;80,Stock_Info[[#This Row],[No. of Trades]]&lt;3000),"Unusual Day","")</f>
        <v/>
      </c>
      <c r="R4228" t="str">
        <f>IF(AND(Stock_Info[[#This Row],[Spread High-Low]] &lt; 10, Stock_Info[[#This Row],[% Deli. Qty to Traded Qty]] &gt; 90), "Good Day", "")</f>
        <v/>
      </c>
    </row>
    <row r="4229" spans="1:18">
      <c r="A4229" t="s">
        <v>56</v>
      </c>
      <c r="B4229" s="1">
        <v>45576</v>
      </c>
      <c r="C4229" s="1" t="str">
        <f>"WEEK" &amp;" " &amp;  INT((DAY(Stock_Info[[#This Row],[Date]])+WEEKDAY(DATE(YEAR(Stock_Info[[#This Row],[Date]]),MONTH(Stock_Info[[#This Row],[Date]]),1))-1)/7)+1</f>
        <v>WEEK 2</v>
      </c>
      <c r="D4229" s="12">
        <v>84.43</v>
      </c>
      <c r="E4229" s="12">
        <v>84.43</v>
      </c>
      <c r="F4229" s="12">
        <v>83.14</v>
      </c>
      <c r="G4229" s="12">
        <v>83.25</v>
      </c>
      <c r="H4229" s="12">
        <v>83.483760381952877</v>
      </c>
      <c r="I4229">
        <v>135933</v>
      </c>
      <c r="J4229">
        <v>966</v>
      </c>
      <c r="K4229" s="12">
        <v>11348198</v>
      </c>
      <c r="L4229">
        <v>41931</v>
      </c>
      <c r="M4229">
        <v>30.85</v>
      </c>
      <c r="N4229">
        <v>1.29</v>
      </c>
      <c r="O4229">
        <v>-1.18</v>
      </c>
      <c r="P4229">
        <f xml:space="preserve"> IF(Stock_Info[[#This Row],[Close Price]] &gt; Stock_Info[[#This Row],[Open Price]], 1, 0)</f>
        <v>0</v>
      </c>
      <c r="Q4229" t="str">
        <f>IF(AND(Stock_Info[[#This Row],[% Deli. Qty to Traded Qty]]&gt;80,Stock_Info[[#This Row],[No. of Trades]]&lt;3000),"Unusual Day","")</f>
        <v/>
      </c>
      <c r="R4229" t="str">
        <f>IF(AND(Stock_Info[[#This Row],[Spread High-Low]] &lt; 10, Stock_Info[[#This Row],[% Deli. Qty to Traded Qty]] &gt; 90), "Good Day", "")</f>
        <v/>
      </c>
    </row>
    <row r="4230" spans="1:18">
      <c r="A4230" t="s">
        <v>56</v>
      </c>
      <c r="B4230" s="1">
        <v>45575</v>
      </c>
      <c r="C4230" s="1" t="str">
        <f>"WEEK" &amp;" " &amp;  INT((DAY(Stock_Info[[#This Row],[Date]])+WEEKDAY(DATE(YEAR(Stock_Info[[#This Row],[Date]]),MONTH(Stock_Info[[#This Row],[Date]]),1))-1)/7)+1</f>
        <v>WEEK 2</v>
      </c>
      <c r="D4230" s="12">
        <v>83.33</v>
      </c>
      <c r="E4230" s="12">
        <v>84.6</v>
      </c>
      <c r="F4230" s="12">
        <v>83.33</v>
      </c>
      <c r="G4230" s="12">
        <v>83.86</v>
      </c>
      <c r="H4230" s="12">
        <v>84.016985990464761</v>
      </c>
      <c r="I4230">
        <v>415931</v>
      </c>
      <c r="J4230">
        <v>2651</v>
      </c>
      <c r="K4230" s="12">
        <v>34945269</v>
      </c>
      <c r="L4230">
        <v>122513</v>
      </c>
      <c r="M4230">
        <v>29.46</v>
      </c>
      <c r="N4230">
        <v>1.27</v>
      </c>
      <c r="O4230">
        <v>0.53</v>
      </c>
      <c r="P4230">
        <f xml:space="preserve"> IF(Stock_Info[[#This Row],[Close Price]] &gt; Stock_Info[[#This Row],[Open Price]], 1, 0)</f>
        <v>1</v>
      </c>
      <c r="Q4230" t="str">
        <f>IF(AND(Stock_Info[[#This Row],[% Deli. Qty to Traded Qty]]&gt;80,Stock_Info[[#This Row],[No. of Trades]]&lt;3000),"Unusual Day","")</f>
        <v/>
      </c>
      <c r="R4230" t="str">
        <f>IF(AND(Stock_Info[[#This Row],[Spread High-Low]] &lt; 10, Stock_Info[[#This Row],[% Deli. Qty to Traded Qty]] &gt; 90), "Good Day", "")</f>
        <v/>
      </c>
    </row>
    <row r="4231" spans="1:18">
      <c r="A4231" t="s">
        <v>56</v>
      </c>
      <c r="B4231" s="1">
        <v>45574</v>
      </c>
      <c r="C4231" s="1" t="str">
        <f>"WEEK" &amp;" " &amp;  INT((DAY(Stock_Info[[#This Row],[Date]])+WEEKDAY(DATE(YEAR(Stock_Info[[#This Row],[Date]]),MONTH(Stock_Info[[#This Row],[Date]]),1))-1)/7)+1</f>
        <v>WEEK 2</v>
      </c>
      <c r="D4231" s="12">
        <v>83.38</v>
      </c>
      <c r="E4231" s="12">
        <v>84.39</v>
      </c>
      <c r="F4231" s="12">
        <v>83.02</v>
      </c>
      <c r="G4231" s="12">
        <v>83.32</v>
      </c>
      <c r="H4231" s="12">
        <v>83.730530572698356</v>
      </c>
      <c r="I4231">
        <v>474770</v>
      </c>
      <c r="J4231">
        <v>2930</v>
      </c>
      <c r="K4231" s="12">
        <v>39752744</v>
      </c>
      <c r="L4231">
        <v>149168</v>
      </c>
      <c r="M4231">
        <v>31.42</v>
      </c>
      <c r="N4231">
        <v>1.37</v>
      </c>
      <c r="O4231">
        <v>-0.06</v>
      </c>
      <c r="P4231">
        <f xml:space="preserve"> IF(Stock_Info[[#This Row],[Close Price]] &gt; Stock_Info[[#This Row],[Open Price]], 1, 0)</f>
        <v>0</v>
      </c>
      <c r="Q4231" t="str">
        <f>IF(AND(Stock_Info[[#This Row],[% Deli. Qty to Traded Qty]]&gt;80,Stock_Info[[#This Row],[No. of Trades]]&lt;3000),"Unusual Day","")</f>
        <v/>
      </c>
      <c r="R4231" t="str">
        <f>IF(AND(Stock_Info[[#This Row],[Spread High-Low]] &lt; 10, Stock_Info[[#This Row],[% Deli. Qty to Traded Qty]] &gt; 90), "Good Day", "")</f>
        <v/>
      </c>
    </row>
    <row r="4232" spans="1:18">
      <c r="A4232" t="s">
        <v>56</v>
      </c>
      <c r="B4232" s="1">
        <v>45573</v>
      </c>
      <c r="C4232" s="1" t="str">
        <f>"WEEK" &amp;" " &amp;  INT((DAY(Stock_Info[[#This Row],[Date]])+WEEKDAY(DATE(YEAR(Stock_Info[[#This Row],[Date]]),MONTH(Stock_Info[[#This Row],[Date]]),1))-1)/7)+1</f>
        <v>WEEK 2</v>
      </c>
      <c r="D4232" s="12">
        <v>78.84</v>
      </c>
      <c r="E4232" s="12">
        <v>82.95</v>
      </c>
      <c r="F4232" s="12">
        <v>78.84</v>
      </c>
      <c r="G4232" s="12">
        <v>82.67</v>
      </c>
      <c r="H4232" s="12">
        <v>81.201000398020597</v>
      </c>
      <c r="I4232">
        <v>504999</v>
      </c>
      <c r="J4232">
        <v>3711</v>
      </c>
      <c r="K4232" s="12">
        <v>41006424</v>
      </c>
      <c r="L4232">
        <v>137732</v>
      </c>
      <c r="M4232">
        <v>27.27</v>
      </c>
      <c r="N4232">
        <v>4.1100000000000003</v>
      </c>
      <c r="O4232">
        <v>3.83</v>
      </c>
      <c r="P4232">
        <f xml:space="preserve"> IF(Stock_Info[[#This Row],[Close Price]] &gt; Stock_Info[[#This Row],[Open Price]], 1, 0)</f>
        <v>1</v>
      </c>
      <c r="Q4232" t="str">
        <f>IF(AND(Stock_Info[[#This Row],[% Deli. Qty to Traded Qty]]&gt;80,Stock_Info[[#This Row],[No. of Trades]]&lt;3000),"Unusual Day","")</f>
        <v/>
      </c>
      <c r="R4232" t="str">
        <f>IF(AND(Stock_Info[[#This Row],[Spread High-Low]] &lt; 10, Stock_Info[[#This Row],[% Deli. Qty to Traded Qty]] &gt; 90), "Good Day", "")</f>
        <v/>
      </c>
    </row>
    <row r="4233" spans="1:18">
      <c r="A4233" t="s">
        <v>56</v>
      </c>
      <c r="B4233" s="1">
        <v>45572</v>
      </c>
      <c r="C4233" s="1" t="str">
        <f>"WEEK" &amp;" " &amp;  INT((DAY(Stock_Info[[#This Row],[Date]])+WEEKDAY(DATE(YEAR(Stock_Info[[#This Row],[Date]]),MONTH(Stock_Info[[#This Row],[Date]]),1))-1)/7)+1</f>
        <v>WEEK 2</v>
      </c>
      <c r="D4233" s="12">
        <v>85.49</v>
      </c>
      <c r="E4233" s="12">
        <v>85.49</v>
      </c>
      <c r="F4233" s="12">
        <v>79.739999999999995</v>
      </c>
      <c r="G4233" s="12">
        <v>80.38</v>
      </c>
      <c r="H4233" s="12">
        <v>81.44806433907695</v>
      </c>
      <c r="I4233">
        <v>1054911</v>
      </c>
      <c r="J4233">
        <v>7477</v>
      </c>
      <c r="K4233" s="12">
        <v>85920459</v>
      </c>
      <c r="L4233">
        <v>352062</v>
      </c>
      <c r="M4233">
        <v>33.369999999999997</v>
      </c>
      <c r="N4233">
        <v>5.75</v>
      </c>
      <c r="O4233">
        <v>-5.1100000000000003</v>
      </c>
      <c r="P4233">
        <f xml:space="preserve"> IF(Stock_Info[[#This Row],[Close Price]] &gt; Stock_Info[[#This Row],[Open Price]], 1, 0)</f>
        <v>0</v>
      </c>
      <c r="Q4233" t="str">
        <f>IF(AND(Stock_Info[[#This Row],[% Deli. Qty to Traded Qty]]&gt;80,Stock_Info[[#This Row],[No. of Trades]]&lt;3000),"Unusual Day","")</f>
        <v/>
      </c>
      <c r="R4233" t="str">
        <f>IF(AND(Stock_Info[[#This Row],[Spread High-Low]] &lt; 10, Stock_Info[[#This Row],[% Deli. Qty to Traded Qty]] &gt; 90), "Good Day", "")</f>
        <v/>
      </c>
    </row>
    <row r="4234" spans="1:18">
      <c r="A4234" t="s">
        <v>56</v>
      </c>
      <c r="B4234" s="1">
        <v>45569</v>
      </c>
      <c r="C4234" s="1" t="str">
        <f>"WEEK" &amp;" " &amp;  INT((DAY(Stock_Info[[#This Row],[Date]])+WEEKDAY(DATE(YEAR(Stock_Info[[#This Row],[Date]]),MONTH(Stock_Info[[#This Row],[Date]]),1))-1)/7)+1</f>
        <v>WEEK 1</v>
      </c>
      <c r="D4234" s="12">
        <v>84.79</v>
      </c>
      <c r="E4234" s="12">
        <v>85.85</v>
      </c>
      <c r="F4234" s="12">
        <v>82.52</v>
      </c>
      <c r="G4234" s="12">
        <v>83.85</v>
      </c>
      <c r="H4234" s="12">
        <v>84.523914232155803</v>
      </c>
      <c r="I4234">
        <v>854073</v>
      </c>
      <c r="J4234">
        <v>6128</v>
      </c>
      <c r="K4234" s="12">
        <v>72189593</v>
      </c>
      <c r="L4234">
        <v>336981</v>
      </c>
      <c r="M4234">
        <v>39.46</v>
      </c>
      <c r="N4234">
        <v>3.33</v>
      </c>
      <c r="O4234">
        <v>-0.94</v>
      </c>
      <c r="P4234">
        <f xml:space="preserve"> IF(Stock_Info[[#This Row],[Close Price]] &gt; Stock_Info[[#This Row],[Open Price]], 1, 0)</f>
        <v>0</v>
      </c>
      <c r="Q4234" t="str">
        <f>IF(AND(Stock_Info[[#This Row],[% Deli. Qty to Traded Qty]]&gt;80,Stock_Info[[#This Row],[No. of Trades]]&lt;3000),"Unusual Day","")</f>
        <v/>
      </c>
      <c r="R4234" t="str">
        <f>IF(AND(Stock_Info[[#This Row],[Spread High-Low]] &lt; 10, Stock_Info[[#This Row],[% Deli. Qty to Traded Qty]] &gt; 90), "Good Day", "")</f>
        <v/>
      </c>
    </row>
    <row r="4235" spans="1:18">
      <c r="A4235" t="s">
        <v>56</v>
      </c>
      <c r="B4235" s="1">
        <v>45568</v>
      </c>
      <c r="C4235" s="1" t="str">
        <f>"WEEK" &amp;" " &amp;  INT((DAY(Stock_Info[[#This Row],[Date]])+WEEKDAY(DATE(YEAR(Stock_Info[[#This Row],[Date]]),MONTH(Stock_Info[[#This Row],[Date]]),1))-1)/7)+1</f>
        <v>WEEK 1</v>
      </c>
      <c r="D4235" s="12">
        <v>86.21</v>
      </c>
      <c r="E4235" s="12">
        <v>86.51</v>
      </c>
      <c r="F4235" s="12">
        <v>84.15</v>
      </c>
      <c r="G4235" s="12">
        <v>84.49</v>
      </c>
      <c r="H4235" s="12">
        <v>85.388001036186992</v>
      </c>
      <c r="I4235">
        <v>980518</v>
      </c>
      <c r="J4235">
        <v>7481</v>
      </c>
      <c r="K4235" s="12">
        <v>83724472</v>
      </c>
      <c r="L4235">
        <v>475587</v>
      </c>
      <c r="M4235">
        <v>48.5</v>
      </c>
      <c r="N4235">
        <v>2.36</v>
      </c>
      <c r="O4235">
        <v>-1.72</v>
      </c>
      <c r="P4235">
        <f xml:space="preserve"> IF(Stock_Info[[#This Row],[Close Price]] &gt; Stock_Info[[#This Row],[Open Price]], 1, 0)</f>
        <v>0</v>
      </c>
      <c r="Q4235" t="str">
        <f>IF(AND(Stock_Info[[#This Row],[% Deli. Qty to Traded Qty]]&gt;80,Stock_Info[[#This Row],[No. of Trades]]&lt;3000),"Unusual Day","")</f>
        <v/>
      </c>
      <c r="R4235" t="str">
        <f>IF(AND(Stock_Info[[#This Row],[Spread High-Low]] &lt; 10, Stock_Info[[#This Row],[% Deli. Qty to Traded Qty]] &gt; 90), "Good Day", "")</f>
        <v/>
      </c>
    </row>
    <row r="4236" spans="1:18">
      <c r="A4236" t="s">
        <v>56</v>
      </c>
      <c r="B4236" s="1">
        <v>45566</v>
      </c>
      <c r="C4236" s="1" t="str">
        <f>"WEEK" &amp;" " &amp;  INT((DAY(Stock_Info[[#This Row],[Date]])+WEEKDAY(DATE(YEAR(Stock_Info[[#This Row],[Date]]),MONTH(Stock_Info[[#This Row],[Date]]),1))-1)/7)+1</f>
        <v>WEEK 1</v>
      </c>
      <c r="D4236" s="12">
        <v>87.01</v>
      </c>
      <c r="E4236" s="12">
        <v>88.2</v>
      </c>
      <c r="F4236" s="12">
        <v>87.01</v>
      </c>
      <c r="G4236" s="12">
        <v>87.8</v>
      </c>
      <c r="H4236" s="12">
        <v>87.762612170324886</v>
      </c>
      <c r="I4236">
        <v>321832</v>
      </c>
      <c r="J4236">
        <v>2220</v>
      </c>
      <c r="K4236" s="12">
        <v>28244817</v>
      </c>
      <c r="L4236">
        <v>110706</v>
      </c>
      <c r="M4236">
        <v>34.4</v>
      </c>
      <c r="N4236">
        <v>1.19</v>
      </c>
      <c r="O4236">
        <v>0.79</v>
      </c>
      <c r="P4236">
        <f xml:space="preserve"> IF(Stock_Info[[#This Row],[Close Price]] &gt; Stock_Info[[#This Row],[Open Price]], 1, 0)</f>
        <v>1</v>
      </c>
      <c r="Q4236" t="str">
        <f>IF(AND(Stock_Info[[#This Row],[% Deli. Qty to Traded Qty]]&gt;80,Stock_Info[[#This Row],[No. of Trades]]&lt;3000),"Unusual Day","")</f>
        <v/>
      </c>
      <c r="R4236" t="str">
        <f>IF(AND(Stock_Info[[#This Row],[Spread High-Low]] &lt; 10, Stock_Info[[#This Row],[% Deli. Qty to Traded Qty]] &gt; 90), "Good Day", "")</f>
        <v/>
      </c>
    </row>
    <row r="4237" spans="1:18">
      <c r="A4237" t="s">
        <v>56</v>
      </c>
      <c r="B4237" s="1">
        <v>45565</v>
      </c>
      <c r="C4237" s="1" t="str">
        <f>"WEEK" &amp;" " &amp;  INT((DAY(Stock_Info[[#This Row],[Date]])+WEEKDAY(DATE(YEAR(Stock_Info[[#This Row],[Date]]),MONTH(Stock_Info[[#This Row],[Date]]),1))-1)/7)+1</f>
        <v>WEEK 5</v>
      </c>
      <c r="D4237" s="12">
        <v>88.6</v>
      </c>
      <c r="E4237" s="12">
        <v>88.64</v>
      </c>
      <c r="F4237" s="12">
        <v>87.01</v>
      </c>
      <c r="G4237" s="12">
        <v>87.24</v>
      </c>
      <c r="H4237" s="12">
        <v>87.371756258402741</v>
      </c>
      <c r="I4237">
        <v>266282</v>
      </c>
      <c r="J4237">
        <v>1813</v>
      </c>
      <c r="K4237" s="12">
        <v>23265526</v>
      </c>
      <c r="L4237">
        <v>131172</v>
      </c>
      <c r="M4237">
        <v>49.26</v>
      </c>
      <c r="N4237">
        <v>1.63</v>
      </c>
      <c r="O4237">
        <v>-1.36</v>
      </c>
      <c r="P4237">
        <f xml:space="preserve"> IF(Stock_Info[[#This Row],[Close Price]] &gt; Stock_Info[[#This Row],[Open Price]], 1, 0)</f>
        <v>0</v>
      </c>
      <c r="Q4237" t="str">
        <f>IF(AND(Stock_Info[[#This Row],[% Deli. Qty to Traded Qty]]&gt;80,Stock_Info[[#This Row],[No. of Trades]]&lt;3000),"Unusual Day","")</f>
        <v/>
      </c>
      <c r="R4237" t="str">
        <f>IF(AND(Stock_Info[[#This Row],[Spread High-Low]] &lt; 10, Stock_Info[[#This Row],[% Deli. Qty to Traded Qty]] &gt; 90), "Good Day", "")</f>
        <v/>
      </c>
    </row>
    <row r="4238" spans="1:18">
      <c r="A4238" t="s">
        <v>56</v>
      </c>
      <c r="B4238" s="1">
        <v>45562</v>
      </c>
      <c r="C4238" s="1" t="str">
        <f>"WEEK" &amp;" " &amp;  INT((DAY(Stock_Info[[#This Row],[Date]])+WEEKDAY(DATE(YEAR(Stock_Info[[#This Row],[Date]]),MONTH(Stock_Info[[#This Row],[Date]]),1))-1)/7)+1</f>
        <v>WEEK 4</v>
      </c>
      <c r="D4238" s="12">
        <v>88.3</v>
      </c>
      <c r="E4238" s="12">
        <v>89.85</v>
      </c>
      <c r="F4238" s="12">
        <v>88.09</v>
      </c>
      <c r="G4238" s="12">
        <v>88.6</v>
      </c>
      <c r="H4238" s="12">
        <v>88.942326634212876</v>
      </c>
      <c r="I4238">
        <v>422344</v>
      </c>
      <c r="J4238">
        <v>2691</v>
      </c>
      <c r="K4238" s="12">
        <v>37564258</v>
      </c>
      <c r="L4238">
        <v>184231</v>
      </c>
      <c r="M4238">
        <v>43.62</v>
      </c>
      <c r="N4238">
        <v>1.76</v>
      </c>
      <c r="O4238">
        <v>0.3</v>
      </c>
      <c r="P4238">
        <f xml:space="preserve"> IF(Stock_Info[[#This Row],[Close Price]] &gt; Stock_Info[[#This Row],[Open Price]], 1, 0)</f>
        <v>1</v>
      </c>
      <c r="Q4238" t="str">
        <f>IF(AND(Stock_Info[[#This Row],[% Deli. Qty to Traded Qty]]&gt;80,Stock_Info[[#This Row],[No. of Trades]]&lt;3000),"Unusual Day","")</f>
        <v/>
      </c>
      <c r="R4238" t="str">
        <f>IF(AND(Stock_Info[[#This Row],[Spread High-Low]] &lt; 10, Stock_Info[[#This Row],[% Deli. Qty to Traded Qty]] &gt; 90), "Good Day", "")</f>
        <v/>
      </c>
    </row>
    <row r="4239" spans="1:18">
      <c r="A4239" t="s">
        <v>56</v>
      </c>
      <c r="B4239" s="1">
        <v>45561</v>
      </c>
      <c r="C4239" s="1" t="str">
        <f>"WEEK" &amp;" " &amp;  INT((DAY(Stock_Info[[#This Row],[Date]])+WEEKDAY(DATE(YEAR(Stock_Info[[#This Row],[Date]]),MONTH(Stock_Info[[#This Row],[Date]]),1))-1)/7)+1</f>
        <v>WEEK 4</v>
      </c>
      <c r="D4239" s="12">
        <v>89.07</v>
      </c>
      <c r="E4239" s="12">
        <v>89.5</v>
      </c>
      <c r="F4239" s="12">
        <v>87.41</v>
      </c>
      <c r="G4239" s="12">
        <v>88.29</v>
      </c>
      <c r="H4239" s="12">
        <v>88.329301182942132</v>
      </c>
      <c r="I4239">
        <v>337041</v>
      </c>
      <c r="J4239">
        <v>1789</v>
      </c>
      <c r="K4239" s="12">
        <v>29770596</v>
      </c>
      <c r="L4239">
        <v>133190</v>
      </c>
      <c r="M4239">
        <v>39.520000000000003</v>
      </c>
      <c r="N4239">
        <v>2.09</v>
      </c>
      <c r="O4239">
        <v>-0.78</v>
      </c>
      <c r="P4239">
        <f xml:space="preserve"> IF(Stock_Info[[#This Row],[Close Price]] &gt; Stock_Info[[#This Row],[Open Price]], 1, 0)</f>
        <v>0</v>
      </c>
      <c r="Q4239" t="str">
        <f>IF(AND(Stock_Info[[#This Row],[% Deli. Qty to Traded Qty]]&gt;80,Stock_Info[[#This Row],[No. of Trades]]&lt;3000),"Unusual Day","")</f>
        <v/>
      </c>
      <c r="R4239" t="str">
        <f>IF(AND(Stock_Info[[#This Row],[Spread High-Low]] &lt; 10, Stock_Info[[#This Row],[% Deli. Qty to Traded Qty]] &gt; 90), "Good Day", "")</f>
        <v/>
      </c>
    </row>
    <row r="4240" spans="1:18">
      <c r="A4240" t="s">
        <v>56</v>
      </c>
      <c r="B4240" s="1">
        <v>45560</v>
      </c>
      <c r="C4240" s="1" t="str">
        <f>"WEEK" &amp;" " &amp;  INT((DAY(Stock_Info[[#This Row],[Date]])+WEEKDAY(DATE(YEAR(Stock_Info[[#This Row],[Date]]),MONTH(Stock_Info[[#This Row],[Date]]),1))-1)/7)+1</f>
        <v>WEEK 4</v>
      </c>
      <c r="D4240" s="12">
        <v>90.5</v>
      </c>
      <c r="E4240" s="12">
        <v>90.5</v>
      </c>
      <c r="F4240" s="12">
        <v>88.76</v>
      </c>
      <c r="G4240" s="12">
        <v>89.02</v>
      </c>
      <c r="H4240" s="12">
        <v>89.33769439928642</v>
      </c>
      <c r="I4240">
        <v>347545</v>
      </c>
      <c r="J4240">
        <v>3102</v>
      </c>
      <c r="K4240" s="12">
        <v>31048869</v>
      </c>
      <c r="L4240">
        <v>180346</v>
      </c>
      <c r="M4240">
        <v>51.89</v>
      </c>
      <c r="N4240">
        <v>1.74</v>
      </c>
      <c r="O4240">
        <v>-1.48</v>
      </c>
      <c r="P4240">
        <f xml:space="preserve"> IF(Stock_Info[[#This Row],[Close Price]] &gt; Stock_Info[[#This Row],[Open Price]], 1, 0)</f>
        <v>0</v>
      </c>
      <c r="Q4240" t="str">
        <f>IF(AND(Stock_Info[[#This Row],[% Deli. Qty to Traded Qty]]&gt;80,Stock_Info[[#This Row],[No. of Trades]]&lt;3000),"Unusual Day","")</f>
        <v/>
      </c>
      <c r="R4240" t="str">
        <f>IF(AND(Stock_Info[[#This Row],[Spread High-Low]] &lt; 10, Stock_Info[[#This Row],[% Deli. Qty to Traded Qty]] &gt; 90), "Good Day", "")</f>
        <v/>
      </c>
    </row>
    <row r="4241" spans="1:18">
      <c r="A4241" t="s">
        <v>56</v>
      </c>
      <c r="B4241" s="1">
        <v>45559</v>
      </c>
      <c r="C4241" s="1" t="str">
        <f>"WEEK" &amp;" " &amp;  INT((DAY(Stock_Info[[#This Row],[Date]])+WEEKDAY(DATE(YEAR(Stock_Info[[#This Row],[Date]]),MONTH(Stock_Info[[#This Row],[Date]]),1))-1)/7)+1</f>
        <v>WEEK 4</v>
      </c>
      <c r="D4241" s="12">
        <v>91.99</v>
      </c>
      <c r="E4241" s="12">
        <v>91.99</v>
      </c>
      <c r="F4241" s="12">
        <v>89.8</v>
      </c>
      <c r="G4241" s="12">
        <v>90.06</v>
      </c>
      <c r="H4241" s="12">
        <v>90.619586483418274</v>
      </c>
      <c r="I4241">
        <v>248406</v>
      </c>
      <c r="J4241">
        <v>1672</v>
      </c>
      <c r="K4241" s="12">
        <v>22510449</v>
      </c>
      <c r="L4241">
        <v>108936</v>
      </c>
      <c r="M4241">
        <v>43.85</v>
      </c>
      <c r="N4241">
        <v>2.19</v>
      </c>
      <c r="O4241">
        <v>-1.93</v>
      </c>
      <c r="P4241">
        <f xml:space="preserve"> IF(Stock_Info[[#This Row],[Close Price]] &gt; Stock_Info[[#This Row],[Open Price]], 1, 0)</f>
        <v>0</v>
      </c>
      <c r="Q4241" t="str">
        <f>IF(AND(Stock_Info[[#This Row],[% Deli. Qty to Traded Qty]]&gt;80,Stock_Info[[#This Row],[No. of Trades]]&lt;3000),"Unusual Day","")</f>
        <v/>
      </c>
      <c r="R4241" t="str">
        <f>IF(AND(Stock_Info[[#This Row],[Spread High-Low]] &lt; 10, Stock_Info[[#This Row],[% Deli. Qty to Traded Qty]] &gt; 90), "Good Day", "")</f>
        <v/>
      </c>
    </row>
    <row r="4242" spans="1:18">
      <c r="A4242" t="s">
        <v>56</v>
      </c>
      <c r="B4242" s="1">
        <v>45558</v>
      </c>
      <c r="C4242" s="1" t="str">
        <f>"WEEK" &amp;" " &amp;  INT((DAY(Stock_Info[[#This Row],[Date]])+WEEKDAY(DATE(YEAR(Stock_Info[[#This Row],[Date]]),MONTH(Stock_Info[[#This Row],[Date]]),1))-1)/7)+1</f>
        <v>WEEK 4</v>
      </c>
      <c r="D4242" s="12">
        <v>90.69</v>
      </c>
      <c r="E4242" s="12">
        <v>92.55</v>
      </c>
      <c r="F4242" s="12">
        <v>89.6</v>
      </c>
      <c r="G4242" s="12">
        <v>91.58</v>
      </c>
      <c r="H4242" s="12">
        <v>91.27211944565741</v>
      </c>
      <c r="I4242">
        <v>845037</v>
      </c>
      <c r="J4242">
        <v>4301</v>
      </c>
      <c r="K4242" s="12">
        <v>77128318</v>
      </c>
      <c r="L4242">
        <v>318466</v>
      </c>
      <c r="M4242">
        <v>37.69</v>
      </c>
      <c r="N4242">
        <v>2.95</v>
      </c>
      <c r="O4242">
        <v>0.89</v>
      </c>
      <c r="P4242">
        <f xml:space="preserve"> IF(Stock_Info[[#This Row],[Close Price]] &gt; Stock_Info[[#This Row],[Open Price]], 1, 0)</f>
        <v>1</v>
      </c>
      <c r="Q4242" t="str">
        <f>IF(AND(Stock_Info[[#This Row],[% Deli. Qty to Traded Qty]]&gt;80,Stock_Info[[#This Row],[No. of Trades]]&lt;3000),"Unusual Day","")</f>
        <v/>
      </c>
      <c r="R4242" t="str">
        <f>IF(AND(Stock_Info[[#This Row],[Spread High-Low]] &lt; 10, Stock_Info[[#This Row],[% Deli. Qty to Traded Qty]] &gt; 90), "Good Day", "")</f>
        <v/>
      </c>
    </row>
    <row r="4243" spans="1:18">
      <c r="A4243" t="s">
        <v>56</v>
      </c>
      <c r="B4243" s="1">
        <v>45555</v>
      </c>
      <c r="C4243" s="1" t="str">
        <f>"WEEK" &amp;" " &amp;  INT((DAY(Stock_Info[[#This Row],[Date]])+WEEKDAY(DATE(YEAR(Stock_Info[[#This Row],[Date]]),MONTH(Stock_Info[[#This Row],[Date]]),1))-1)/7)+1</f>
        <v>WEEK 3</v>
      </c>
      <c r="D4243" s="12">
        <v>89.27</v>
      </c>
      <c r="E4243" s="12">
        <v>89.82</v>
      </c>
      <c r="F4243" s="12">
        <v>88.26</v>
      </c>
      <c r="G4243" s="12">
        <v>89.23</v>
      </c>
      <c r="H4243" s="12">
        <v>89.066827261777604</v>
      </c>
      <c r="I4243">
        <v>440030</v>
      </c>
      <c r="J4243">
        <v>3395</v>
      </c>
      <c r="K4243" s="12">
        <v>39192076</v>
      </c>
      <c r="L4243">
        <v>171644</v>
      </c>
      <c r="M4243">
        <v>39.01</v>
      </c>
      <c r="N4243">
        <v>1.56</v>
      </c>
      <c r="O4243">
        <v>-0.04</v>
      </c>
      <c r="P4243">
        <f xml:space="preserve"> IF(Stock_Info[[#This Row],[Close Price]] &gt; Stock_Info[[#This Row],[Open Price]], 1, 0)</f>
        <v>0</v>
      </c>
      <c r="Q4243" t="str">
        <f>IF(AND(Stock_Info[[#This Row],[% Deli. Qty to Traded Qty]]&gt;80,Stock_Info[[#This Row],[No. of Trades]]&lt;3000),"Unusual Day","")</f>
        <v/>
      </c>
      <c r="R4243" t="str">
        <f>IF(AND(Stock_Info[[#This Row],[Spread High-Low]] &lt; 10, Stock_Info[[#This Row],[% Deli. Qty to Traded Qty]] &gt; 90), "Good Day", "")</f>
        <v/>
      </c>
    </row>
    <row r="4244" spans="1:18">
      <c r="A4244" t="s">
        <v>56</v>
      </c>
      <c r="B4244" s="1">
        <v>45554</v>
      </c>
      <c r="C4244" s="1" t="str">
        <f>"WEEK" &amp;" " &amp;  INT((DAY(Stock_Info[[#This Row],[Date]])+WEEKDAY(DATE(YEAR(Stock_Info[[#This Row],[Date]]),MONTH(Stock_Info[[#This Row],[Date]]),1))-1)/7)+1</f>
        <v>WEEK 3</v>
      </c>
      <c r="D4244" s="12">
        <v>90.11</v>
      </c>
      <c r="E4244" s="12">
        <v>90.97</v>
      </c>
      <c r="F4244" s="12">
        <v>86.75</v>
      </c>
      <c r="G4244" s="12">
        <v>88.28</v>
      </c>
      <c r="H4244" s="12">
        <v>88.278142187878899</v>
      </c>
      <c r="I4244">
        <v>672167</v>
      </c>
      <c r="J4244">
        <v>5238</v>
      </c>
      <c r="K4244" s="12">
        <v>59337654</v>
      </c>
      <c r="L4244">
        <v>228373</v>
      </c>
      <c r="M4244">
        <v>33.979999999999997</v>
      </c>
      <c r="N4244">
        <v>4.22</v>
      </c>
      <c r="O4244">
        <v>-1.83</v>
      </c>
      <c r="P4244">
        <f xml:space="preserve"> IF(Stock_Info[[#This Row],[Close Price]] &gt; Stock_Info[[#This Row],[Open Price]], 1, 0)</f>
        <v>0</v>
      </c>
      <c r="Q4244" t="str">
        <f>IF(AND(Stock_Info[[#This Row],[% Deli. Qty to Traded Qty]]&gt;80,Stock_Info[[#This Row],[No. of Trades]]&lt;3000),"Unusual Day","")</f>
        <v/>
      </c>
      <c r="R4244" t="str">
        <f>IF(AND(Stock_Info[[#This Row],[Spread High-Low]] &lt; 10, Stock_Info[[#This Row],[% Deli. Qty to Traded Qty]] &gt; 90), "Good Day", "")</f>
        <v/>
      </c>
    </row>
    <row r="4245" spans="1:18">
      <c r="A4245" t="s">
        <v>56</v>
      </c>
      <c r="B4245" s="1">
        <v>45553</v>
      </c>
      <c r="C4245" s="1" t="str">
        <f>"WEEK" &amp;" " &amp;  INT((DAY(Stock_Info[[#This Row],[Date]])+WEEKDAY(DATE(YEAR(Stock_Info[[#This Row],[Date]]),MONTH(Stock_Info[[#This Row],[Date]]),1))-1)/7)+1</f>
        <v>WEEK 3</v>
      </c>
      <c r="D4245" s="12">
        <v>91.38</v>
      </c>
      <c r="E4245" s="12">
        <v>91.84</v>
      </c>
      <c r="F4245" s="12">
        <v>89.55</v>
      </c>
      <c r="G4245" s="12">
        <v>89.83</v>
      </c>
      <c r="H4245" s="12">
        <v>90.639588291116141</v>
      </c>
      <c r="I4245">
        <v>342475</v>
      </c>
      <c r="J4245">
        <v>1803</v>
      </c>
      <c r="K4245" s="12">
        <v>31041793</v>
      </c>
      <c r="L4245">
        <v>121259</v>
      </c>
      <c r="M4245">
        <v>35.409999999999997</v>
      </c>
      <c r="N4245">
        <v>2.29</v>
      </c>
      <c r="O4245">
        <v>-1.55</v>
      </c>
      <c r="P4245">
        <f xml:space="preserve"> IF(Stock_Info[[#This Row],[Close Price]] &gt; Stock_Info[[#This Row],[Open Price]], 1, 0)</f>
        <v>0</v>
      </c>
      <c r="Q4245" t="str">
        <f>IF(AND(Stock_Info[[#This Row],[% Deli. Qty to Traded Qty]]&gt;80,Stock_Info[[#This Row],[No. of Trades]]&lt;3000),"Unusual Day","")</f>
        <v/>
      </c>
      <c r="R4245" t="str">
        <f>IF(AND(Stock_Info[[#This Row],[Spread High-Low]] &lt; 10, Stock_Info[[#This Row],[% Deli. Qty to Traded Qty]] &gt; 90), "Good Day", "")</f>
        <v/>
      </c>
    </row>
    <row r="4246" spans="1:18">
      <c r="A4246" t="s">
        <v>56</v>
      </c>
      <c r="B4246" s="1">
        <v>45552</v>
      </c>
      <c r="C4246" s="1" t="str">
        <f>"WEEK" &amp;" " &amp;  INT((DAY(Stock_Info[[#This Row],[Date]])+WEEKDAY(DATE(YEAR(Stock_Info[[#This Row],[Date]]),MONTH(Stock_Info[[#This Row],[Date]]),1))-1)/7)+1</f>
        <v>WEEK 3</v>
      </c>
      <c r="D4246" s="12">
        <v>93.5</v>
      </c>
      <c r="E4246" s="12">
        <v>93.54</v>
      </c>
      <c r="F4246" s="12">
        <v>90.84</v>
      </c>
      <c r="G4246" s="12">
        <v>91.33</v>
      </c>
      <c r="H4246" s="12">
        <v>91.841982723575839</v>
      </c>
      <c r="I4246">
        <v>730591</v>
      </c>
      <c r="J4246">
        <v>4597</v>
      </c>
      <c r="K4246" s="12">
        <v>67098926</v>
      </c>
      <c r="L4246">
        <v>228695</v>
      </c>
      <c r="M4246">
        <v>31.3</v>
      </c>
      <c r="N4246">
        <v>2.7</v>
      </c>
      <c r="O4246">
        <v>-2.17</v>
      </c>
      <c r="P4246">
        <f xml:space="preserve"> IF(Stock_Info[[#This Row],[Close Price]] &gt; Stock_Info[[#This Row],[Open Price]], 1, 0)</f>
        <v>0</v>
      </c>
      <c r="Q4246" t="str">
        <f>IF(AND(Stock_Info[[#This Row],[% Deli. Qty to Traded Qty]]&gt;80,Stock_Info[[#This Row],[No. of Trades]]&lt;3000),"Unusual Day","")</f>
        <v/>
      </c>
      <c r="R4246" t="str">
        <f>IF(AND(Stock_Info[[#This Row],[Spread High-Low]] &lt; 10, Stock_Info[[#This Row],[% Deli. Qty to Traded Qty]] &gt; 90), "Good Day", "")</f>
        <v/>
      </c>
    </row>
    <row r="4247" spans="1:18">
      <c r="A4247" t="s">
        <v>56</v>
      </c>
      <c r="B4247" s="1">
        <v>45551</v>
      </c>
      <c r="C4247" s="1" t="str">
        <f>"WEEK" &amp;" " &amp;  INT((DAY(Stock_Info[[#This Row],[Date]])+WEEKDAY(DATE(YEAR(Stock_Info[[#This Row],[Date]]),MONTH(Stock_Info[[#This Row],[Date]]),1))-1)/7)+1</f>
        <v>WEEK 3</v>
      </c>
      <c r="D4247" s="12">
        <v>95.09</v>
      </c>
      <c r="E4247" s="12">
        <v>95.09</v>
      </c>
      <c r="F4247" s="12">
        <v>92.36</v>
      </c>
      <c r="G4247" s="12">
        <v>93.61</v>
      </c>
      <c r="H4247" s="12">
        <v>93.39600588271631</v>
      </c>
      <c r="I4247">
        <v>841788</v>
      </c>
      <c r="J4247">
        <v>6375</v>
      </c>
      <c r="K4247" s="12">
        <v>78619637</v>
      </c>
      <c r="L4247">
        <v>261283</v>
      </c>
      <c r="M4247">
        <v>31.04</v>
      </c>
      <c r="N4247">
        <v>2.73</v>
      </c>
      <c r="O4247">
        <v>-1.48</v>
      </c>
      <c r="P4247">
        <f xml:space="preserve"> IF(Stock_Info[[#This Row],[Close Price]] &gt; Stock_Info[[#This Row],[Open Price]], 1, 0)</f>
        <v>0</v>
      </c>
      <c r="Q4247" t="str">
        <f>IF(AND(Stock_Info[[#This Row],[% Deli. Qty to Traded Qty]]&gt;80,Stock_Info[[#This Row],[No. of Trades]]&lt;3000),"Unusual Day","")</f>
        <v/>
      </c>
      <c r="R4247" t="str">
        <f>IF(AND(Stock_Info[[#This Row],[Spread High-Low]] &lt; 10, Stock_Info[[#This Row],[% Deli. Qty to Traded Qty]] &gt; 90), "Good Day", "")</f>
        <v/>
      </c>
    </row>
    <row r="4248" spans="1:18">
      <c r="A4248" t="s">
        <v>56</v>
      </c>
      <c r="B4248" s="1">
        <v>45548</v>
      </c>
      <c r="C4248" s="1" t="str">
        <f>"WEEK" &amp;" " &amp;  INT((DAY(Stock_Info[[#This Row],[Date]])+WEEKDAY(DATE(YEAR(Stock_Info[[#This Row],[Date]]),MONTH(Stock_Info[[#This Row],[Date]]),1))-1)/7)+1</f>
        <v>WEEK 2</v>
      </c>
      <c r="D4248" s="12">
        <v>89.39</v>
      </c>
      <c r="E4248" s="12">
        <v>95.99</v>
      </c>
      <c r="F4248" s="12">
        <v>89.15</v>
      </c>
      <c r="G4248" s="12">
        <v>94.94</v>
      </c>
      <c r="H4248" s="12">
        <v>93.727229612937464</v>
      </c>
      <c r="I4248">
        <v>2783297</v>
      </c>
      <c r="J4248">
        <v>9087</v>
      </c>
      <c r="K4248" s="12">
        <v>260870717</v>
      </c>
      <c r="L4248">
        <v>546581</v>
      </c>
      <c r="M4248">
        <v>19.64</v>
      </c>
      <c r="N4248">
        <v>6.84</v>
      </c>
      <c r="O4248">
        <v>5.55</v>
      </c>
      <c r="P4248">
        <f xml:space="preserve"> IF(Stock_Info[[#This Row],[Close Price]] &gt; Stock_Info[[#This Row],[Open Price]], 1, 0)</f>
        <v>1</v>
      </c>
      <c r="Q4248" t="str">
        <f>IF(AND(Stock_Info[[#This Row],[% Deli. Qty to Traded Qty]]&gt;80,Stock_Info[[#This Row],[No. of Trades]]&lt;3000),"Unusual Day","")</f>
        <v/>
      </c>
      <c r="R4248" t="str">
        <f>IF(AND(Stock_Info[[#This Row],[Spread High-Low]] &lt; 10, Stock_Info[[#This Row],[% Deli. Qty to Traded Qty]] &gt; 90), "Good Day", "")</f>
        <v/>
      </c>
    </row>
    <row r="4249" spans="1:18">
      <c r="A4249" t="s">
        <v>56</v>
      </c>
      <c r="B4249" s="1">
        <v>45547</v>
      </c>
      <c r="C4249" s="1" t="str">
        <f>"WEEK" &amp;" " &amp;  INT((DAY(Stock_Info[[#This Row],[Date]])+WEEKDAY(DATE(YEAR(Stock_Info[[#This Row],[Date]]),MONTH(Stock_Info[[#This Row],[Date]]),1))-1)/7)+1</f>
        <v>WEEK 2</v>
      </c>
      <c r="D4249" s="12">
        <v>87.99</v>
      </c>
      <c r="E4249" s="12">
        <v>88.46</v>
      </c>
      <c r="F4249" s="12">
        <v>86.5</v>
      </c>
      <c r="G4249" s="12">
        <v>87.94</v>
      </c>
      <c r="H4249" s="12">
        <v>87.595754545521984</v>
      </c>
      <c r="I4249">
        <v>269606</v>
      </c>
      <c r="J4249">
        <v>1554</v>
      </c>
      <c r="K4249" s="12">
        <v>23616341</v>
      </c>
      <c r="L4249">
        <v>92425</v>
      </c>
      <c r="M4249">
        <v>34.28</v>
      </c>
      <c r="N4249">
        <v>1.96</v>
      </c>
      <c r="O4249">
        <v>-0.05</v>
      </c>
      <c r="P4249">
        <f xml:space="preserve"> IF(Stock_Info[[#This Row],[Close Price]] &gt; Stock_Info[[#This Row],[Open Price]], 1, 0)</f>
        <v>0</v>
      </c>
      <c r="Q4249" t="str">
        <f>IF(AND(Stock_Info[[#This Row],[% Deli. Qty to Traded Qty]]&gt;80,Stock_Info[[#This Row],[No. of Trades]]&lt;3000),"Unusual Day","")</f>
        <v/>
      </c>
      <c r="R4249" t="str">
        <f>IF(AND(Stock_Info[[#This Row],[Spread High-Low]] &lt; 10, Stock_Info[[#This Row],[% Deli. Qty to Traded Qty]] &gt; 90), "Good Day", "")</f>
        <v/>
      </c>
    </row>
    <row r="4250" spans="1:18">
      <c r="A4250" t="s">
        <v>56</v>
      </c>
      <c r="B4250" s="1">
        <v>45546</v>
      </c>
      <c r="C4250" s="1" t="str">
        <f>"WEEK" &amp;" " &amp;  INT((DAY(Stock_Info[[#This Row],[Date]])+WEEKDAY(DATE(YEAR(Stock_Info[[#This Row],[Date]]),MONTH(Stock_Info[[#This Row],[Date]]),1))-1)/7)+1</f>
        <v>WEEK 2</v>
      </c>
      <c r="D4250" s="12">
        <v>89.46</v>
      </c>
      <c r="E4250" s="12">
        <v>89.46</v>
      </c>
      <c r="F4250" s="12">
        <v>86.57</v>
      </c>
      <c r="G4250" s="12">
        <v>86.84</v>
      </c>
      <c r="H4250" s="12">
        <v>87.736816482567605</v>
      </c>
      <c r="I4250">
        <v>390279</v>
      </c>
      <c r="J4250">
        <v>2140</v>
      </c>
      <c r="K4250" s="12">
        <v>34241837</v>
      </c>
      <c r="L4250">
        <v>173841</v>
      </c>
      <c r="M4250">
        <v>44.54</v>
      </c>
      <c r="N4250">
        <v>2.89</v>
      </c>
      <c r="O4250">
        <v>-2.62</v>
      </c>
      <c r="P4250">
        <f xml:space="preserve"> IF(Stock_Info[[#This Row],[Close Price]] &gt; Stock_Info[[#This Row],[Open Price]], 1, 0)</f>
        <v>0</v>
      </c>
      <c r="Q4250" t="str">
        <f>IF(AND(Stock_Info[[#This Row],[% Deli. Qty to Traded Qty]]&gt;80,Stock_Info[[#This Row],[No. of Trades]]&lt;3000),"Unusual Day","")</f>
        <v/>
      </c>
      <c r="R4250" t="str">
        <f>IF(AND(Stock_Info[[#This Row],[Spread High-Low]] &lt; 10, Stock_Info[[#This Row],[% Deli. Qty to Traded Qty]] &gt; 90), "Good Day", "")</f>
        <v/>
      </c>
    </row>
    <row r="4251" spans="1:18">
      <c r="A4251" t="s">
        <v>56</v>
      </c>
      <c r="B4251" s="1">
        <v>45545</v>
      </c>
      <c r="C4251" s="1" t="str">
        <f>"WEEK" &amp;" " &amp;  INT((DAY(Stock_Info[[#This Row],[Date]])+WEEKDAY(DATE(YEAR(Stock_Info[[#This Row],[Date]]),MONTH(Stock_Info[[#This Row],[Date]]),1))-1)/7)+1</f>
        <v>WEEK 2</v>
      </c>
      <c r="D4251" s="12">
        <v>88.14</v>
      </c>
      <c r="E4251" s="12">
        <v>89.27</v>
      </c>
      <c r="F4251" s="12">
        <v>87.81</v>
      </c>
      <c r="G4251" s="12">
        <v>88.52</v>
      </c>
      <c r="H4251" s="12">
        <v>88.413425944531525</v>
      </c>
      <c r="I4251">
        <v>447894</v>
      </c>
      <c r="J4251">
        <v>3091</v>
      </c>
      <c r="K4251" s="12">
        <v>39599843</v>
      </c>
      <c r="L4251">
        <v>147803</v>
      </c>
      <c r="M4251">
        <v>33</v>
      </c>
      <c r="N4251">
        <v>1.46</v>
      </c>
      <c r="O4251">
        <v>0.38</v>
      </c>
      <c r="P4251">
        <f xml:space="preserve"> IF(Stock_Info[[#This Row],[Close Price]] &gt; Stock_Info[[#This Row],[Open Price]], 1, 0)</f>
        <v>1</v>
      </c>
      <c r="Q4251" t="str">
        <f>IF(AND(Stock_Info[[#This Row],[% Deli. Qty to Traded Qty]]&gt;80,Stock_Info[[#This Row],[No. of Trades]]&lt;3000),"Unusual Day","")</f>
        <v/>
      </c>
      <c r="R4251" t="str">
        <f>IF(AND(Stock_Info[[#This Row],[Spread High-Low]] &lt; 10, Stock_Info[[#This Row],[% Deli. Qty to Traded Qty]] &gt; 90), "Good Day", "")</f>
        <v/>
      </c>
    </row>
    <row r="4252" spans="1:18">
      <c r="A4252" t="s">
        <v>57</v>
      </c>
      <c r="B4252" s="1">
        <v>45910</v>
      </c>
      <c r="C4252" s="1" t="str">
        <f>"WEEK" &amp;" " &amp;  INT((DAY(Stock_Info[[#This Row],[Date]])+WEEKDAY(DATE(YEAR(Stock_Info[[#This Row],[Date]]),MONTH(Stock_Info[[#This Row],[Date]]),1))-1)/7)+1</f>
        <v>WEEK 2</v>
      </c>
      <c r="D4252" s="12">
        <v>73.06</v>
      </c>
      <c r="E4252" s="12">
        <v>73.989999999999995</v>
      </c>
      <c r="F4252" s="12">
        <v>72.569999999999993</v>
      </c>
      <c r="G4252" s="12">
        <v>72.69</v>
      </c>
      <c r="H4252" s="12">
        <v>73.166495650412571</v>
      </c>
      <c r="I4252">
        <v>1500832</v>
      </c>
      <c r="J4252">
        <v>13240</v>
      </c>
      <c r="K4252" s="12">
        <v>109810618</v>
      </c>
      <c r="L4252">
        <v>933608</v>
      </c>
      <c r="M4252">
        <v>62.21</v>
      </c>
      <c r="N4252">
        <v>1.42</v>
      </c>
      <c r="O4252">
        <v>-0.37</v>
      </c>
      <c r="P4252">
        <f xml:space="preserve"> IF(Stock_Info[[#This Row],[Close Price]] &gt; Stock_Info[[#This Row],[Open Price]], 1, 0)</f>
        <v>0</v>
      </c>
      <c r="Q4252" t="str">
        <f>IF(AND(Stock_Info[[#This Row],[% Deli. Qty to Traded Qty]]&gt;80,Stock_Info[[#This Row],[No. of Trades]]&lt;3000),"Unusual Day","")</f>
        <v/>
      </c>
      <c r="R4252" t="str">
        <f>IF(AND(Stock_Info[[#This Row],[Spread High-Low]] &lt; 10, Stock_Info[[#This Row],[% Deli. Qty to Traded Qty]] &gt; 90), "Good Day", "")</f>
        <v/>
      </c>
    </row>
    <row r="4253" spans="1:18">
      <c r="A4253" t="s">
        <v>57</v>
      </c>
      <c r="B4253" s="1">
        <v>45909</v>
      </c>
      <c r="C4253" s="1" t="str">
        <f>"WEEK" &amp;" " &amp;  INT((DAY(Stock_Info[[#This Row],[Date]])+WEEKDAY(DATE(YEAR(Stock_Info[[#This Row],[Date]]),MONTH(Stock_Info[[#This Row],[Date]]),1))-1)/7)+1</f>
        <v>WEEK 2</v>
      </c>
      <c r="D4253" s="12">
        <v>72.25</v>
      </c>
      <c r="E4253" s="12">
        <v>73.62</v>
      </c>
      <c r="F4253" s="12">
        <v>72.25</v>
      </c>
      <c r="G4253" s="12">
        <v>73.53</v>
      </c>
      <c r="H4253" s="12">
        <v>73.257291883428962</v>
      </c>
      <c r="I4253">
        <v>807336</v>
      </c>
      <c r="J4253">
        <v>6574</v>
      </c>
      <c r="K4253" s="12">
        <v>59143249</v>
      </c>
      <c r="L4253">
        <v>474997</v>
      </c>
      <c r="M4253">
        <v>58.84</v>
      </c>
      <c r="N4253">
        <v>1.37</v>
      </c>
      <c r="O4253">
        <v>1.28</v>
      </c>
      <c r="P4253">
        <f xml:space="preserve"> IF(Stock_Info[[#This Row],[Close Price]] &gt; Stock_Info[[#This Row],[Open Price]], 1, 0)</f>
        <v>1</v>
      </c>
      <c r="Q4253" t="str">
        <f>IF(AND(Stock_Info[[#This Row],[% Deli. Qty to Traded Qty]]&gt;80,Stock_Info[[#This Row],[No. of Trades]]&lt;3000),"Unusual Day","")</f>
        <v/>
      </c>
      <c r="R4253" t="str">
        <f>IF(AND(Stock_Info[[#This Row],[Spread High-Low]] &lt; 10, Stock_Info[[#This Row],[% Deli. Qty to Traded Qty]] &gt; 90), "Good Day", "")</f>
        <v/>
      </c>
    </row>
    <row r="4254" spans="1:18">
      <c r="A4254" t="s">
        <v>57</v>
      </c>
      <c r="B4254" s="1">
        <v>45908</v>
      </c>
      <c r="C4254" s="1" t="str">
        <f>"WEEK" &amp;" " &amp;  INT((DAY(Stock_Info[[#This Row],[Date]])+WEEKDAY(DATE(YEAR(Stock_Info[[#This Row],[Date]]),MONTH(Stock_Info[[#This Row],[Date]]),1))-1)/7)+1</f>
        <v>WEEK 2</v>
      </c>
      <c r="D4254" s="12">
        <v>72.59</v>
      </c>
      <c r="E4254" s="12">
        <v>73.14</v>
      </c>
      <c r="F4254" s="12">
        <v>72.040000000000006</v>
      </c>
      <c r="G4254" s="12">
        <v>72.239999999999995</v>
      </c>
      <c r="H4254" s="12">
        <v>72.649064934071021</v>
      </c>
      <c r="I4254">
        <v>757861</v>
      </c>
      <c r="J4254">
        <v>8209</v>
      </c>
      <c r="K4254" s="12">
        <v>55057893</v>
      </c>
      <c r="L4254">
        <v>405812</v>
      </c>
      <c r="M4254">
        <v>53.55</v>
      </c>
      <c r="N4254">
        <v>1.1000000000000001</v>
      </c>
      <c r="O4254">
        <v>-0.35</v>
      </c>
      <c r="P4254">
        <f xml:space="preserve"> IF(Stock_Info[[#This Row],[Close Price]] &gt; Stock_Info[[#This Row],[Open Price]], 1, 0)</f>
        <v>0</v>
      </c>
      <c r="Q4254" t="str">
        <f>IF(AND(Stock_Info[[#This Row],[% Deli. Qty to Traded Qty]]&gt;80,Stock_Info[[#This Row],[No. of Trades]]&lt;3000),"Unusual Day","")</f>
        <v/>
      </c>
      <c r="R4254" t="str">
        <f>IF(AND(Stock_Info[[#This Row],[Spread High-Low]] &lt; 10, Stock_Info[[#This Row],[% Deli. Qty to Traded Qty]] &gt; 90), "Good Day", "")</f>
        <v/>
      </c>
    </row>
    <row r="4255" spans="1:18">
      <c r="A4255" t="s">
        <v>57</v>
      </c>
      <c r="B4255" s="1">
        <v>45905</v>
      </c>
      <c r="C4255" s="1" t="str">
        <f>"WEEK" &amp;" " &amp;  INT((DAY(Stock_Info[[#This Row],[Date]])+WEEKDAY(DATE(YEAR(Stock_Info[[#This Row],[Date]]),MONTH(Stock_Info[[#This Row],[Date]]),1))-1)/7)+1</f>
        <v>WEEK 1</v>
      </c>
      <c r="D4255" s="12">
        <v>72.430000000000007</v>
      </c>
      <c r="E4255" s="12">
        <v>73.22</v>
      </c>
      <c r="F4255" s="12">
        <v>72.11</v>
      </c>
      <c r="G4255" s="12">
        <v>72.59</v>
      </c>
      <c r="H4255" s="12">
        <v>72.848632328576869</v>
      </c>
      <c r="I4255">
        <v>3479052</v>
      </c>
      <c r="J4255">
        <v>11293</v>
      </c>
      <c r="K4255" s="12">
        <v>253444180</v>
      </c>
      <c r="L4255">
        <v>2510804</v>
      </c>
      <c r="M4255">
        <v>72.17</v>
      </c>
      <c r="N4255">
        <v>1.1100000000000001</v>
      </c>
      <c r="O4255">
        <v>0.16</v>
      </c>
      <c r="P4255">
        <f xml:space="preserve"> IF(Stock_Info[[#This Row],[Close Price]] &gt; Stock_Info[[#This Row],[Open Price]], 1, 0)</f>
        <v>1</v>
      </c>
      <c r="Q4255" t="str">
        <f>IF(AND(Stock_Info[[#This Row],[% Deli. Qty to Traded Qty]]&gt;80,Stock_Info[[#This Row],[No. of Trades]]&lt;3000),"Unusual Day","")</f>
        <v/>
      </c>
      <c r="R4255" t="str">
        <f>IF(AND(Stock_Info[[#This Row],[Spread High-Low]] &lt; 10, Stock_Info[[#This Row],[% Deli. Qty to Traded Qty]] &gt; 90), "Good Day", "")</f>
        <v/>
      </c>
    </row>
    <row r="4256" spans="1:18">
      <c r="A4256" t="s">
        <v>57</v>
      </c>
      <c r="B4256" s="1">
        <v>45904</v>
      </c>
      <c r="C4256" s="1" t="str">
        <f>"WEEK" &amp;" " &amp;  INT((DAY(Stock_Info[[#This Row],[Date]])+WEEKDAY(DATE(YEAR(Stock_Info[[#This Row],[Date]]),MONTH(Stock_Info[[#This Row],[Date]]),1))-1)/7)+1</f>
        <v>WEEK 1</v>
      </c>
      <c r="D4256" s="12">
        <v>71.010000000000005</v>
      </c>
      <c r="E4256" s="12">
        <v>72.400000000000006</v>
      </c>
      <c r="F4256" s="12">
        <v>70.36</v>
      </c>
      <c r="G4256" s="12">
        <v>72.260000000000005</v>
      </c>
      <c r="H4256" s="12">
        <v>71.774661638419573</v>
      </c>
      <c r="I4256">
        <v>8492025</v>
      </c>
      <c r="J4256">
        <v>7473</v>
      </c>
      <c r="K4256" s="12">
        <v>609512221</v>
      </c>
      <c r="N4256">
        <v>2.04</v>
      </c>
      <c r="O4256">
        <v>1.25</v>
      </c>
      <c r="P4256">
        <f xml:space="preserve"> IF(Stock_Info[[#This Row],[Close Price]] &gt; Stock_Info[[#This Row],[Open Price]], 1, 0)</f>
        <v>1</v>
      </c>
      <c r="Q4256" t="str">
        <f>IF(AND(Stock_Info[[#This Row],[% Deli. Qty to Traded Qty]]&gt;80,Stock_Info[[#This Row],[No. of Trades]]&lt;3000),"Unusual Day","")</f>
        <v/>
      </c>
      <c r="R4256" t="str">
        <f>IF(AND(Stock_Info[[#This Row],[Spread High-Low]] &lt; 10, Stock_Info[[#This Row],[% Deli. Qty to Traded Qty]] &gt; 90), "Good Day", "")</f>
        <v/>
      </c>
    </row>
    <row r="4257" spans="1:18">
      <c r="A4257" t="s">
        <v>57</v>
      </c>
      <c r="B4257" s="1">
        <v>45903</v>
      </c>
      <c r="C4257" s="1" t="str">
        <f>"WEEK" &amp;" " &amp;  INT((DAY(Stock_Info[[#This Row],[Date]])+WEEKDAY(DATE(YEAR(Stock_Info[[#This Row],[Date]]),MONTH(Stock_Info[[#This Row],[Date]]),1))-1)/7)+1</f>
        <v>WEEK 1</v>
      </c>
      <c r="D4257" s="12">
        <v>68.11</v>
      </c>
      <c r="E4257" s="12">
        <v>70.680000000000007</v>
      </c>
      <c r="F4257" s="12">
        <v>68.11</v>
      </c>
      <c r="G4257" s="12">
        <v>70.56</v>
      </c>
      <c r="H4257" s="12">
        <v>70.057203008424068</v>
      </c>
      <c r="I4257">
        <v>1727549</v>
      </c>
      <c r="J4257">
        <v>11095</v>
      </c>
      <c r="K4257" s="12">
        <v>121027251</v>
      </c>
      <c r="L4257">
        <v>781986</v>
      </c>
      <c r="M4257">
        <v>45.27</v>
      </c>
      <c r="N4257">
        <v>2.57</v>
      </c>
      <c r="O4257">
        <v>2.4500000000000002</v>
      </c>
      <c r="P4257">
        <f xml:space="preserve"> IF(Stock_Info[[#This Row],[Close Price]] &gt; Stock_Info[[#This Row],[Open Price]], 1, 0)</f>
        <v>1</v>
      </c>
      <c r="Q4257" t="str">
        <f>IF(AND(Stock_Info[[#This Row],[% Deli. Qty to Traded Qty]]&gt;80,Stock_Info[[#This Row],[No. of Trades]]&lt;3000),"Unusual Day","")</f>
        <v/>
      </c>
      <c r="R4257" t="str">
        <f>IF(AND(Stock_Info[[#This Row],[Spread High-Low]] &lt; 10, Stock_Info[[#This Row],[% Deli. Qty to Traded Qty]] &gt; 90), "Good Day", "")</f>
        <v/>
      </c>
    </row>
    <row r="4258" spans="1:18">
      <c r="A4258" t="s">
        <v>57</v>
      </c>
      <c r="B4258" s="1">
        <v>45902</v>
      </c>
      <c r="C4258" s="1" t="str">
        <f>"WEEK" &amp;" " &amp;  INT((DAY(Stock_Info[[#This Row],[Date]])+WEEKDAY(DATE(YEAR(Stock_Info[[#This Row],[Date]]),MONTH(Stock_Info[[#This Row],[Date]]),1))-1)/7)+1</f>
        <v>WEEK 1</v>
      </c>
      <c r="D4258" s="12">
        <v>68.86</v>
      </c>
      <c r="E4258" s="12">
        <v>70.3</v>
      </c>
      <c r="F4258" s="12">
        <v>68.760000000000005</v>
      </c>
      <c r="G4258" s="12">
        <v>69.489999999999995</v>
      </c>
      <c r="H4258" s="12">
        <v>69.715676476565136</v>
      </c>
      <c r="I4258">
        <v>1318804</v>
      </c>
      <c r="J4258">
        <v>9466</v>
      </c>
      <c r="K4258" s="12">
        <v>91941313</v>
      </c>
      <c r="L4258">
        <v>818853</v>
      </c>
      <c r="M4258">
        <v>62.09</v>
      </c>
      <c r="N4258">
        <v>1.54</v>
      </c>
      <c r="O4258">
        <v>0.63</v>
      </c>
      <c r="P4258">
        <f xml:space="preserve"> IF(Stock_Info[[#This Row],[Close Price]] &gt; Stock_Info[[#This Row],[Open Price]], 1, 0)</f>
        <v>1</v>
      </c>
      <c r="Q4258" t="str">
        <f>IF(AND(Stock_Info[[#This Row],[% Deli. Qty to Traded Qty]]&gt;80,Stock_Info[[#This Row],[No. of Trades]]&lt;3000),"Unusual Day","")</f>
        <v/>
      </c>
      <c r="R4258" t="str">
        <f>IF(AND(Stock_Info[[#This Row],[Spread High-Low]] &lt; 10, Stock_Info[[#This Row],[% Deli. Qty to Traded Qty]] &gt; 90), "Good Day", "")</f>
        <v/>
      </c>
    </row>
    <row r="4259" spans="1:18">
      <c r="A4259" t="s">
        <v>57</v>
      </c>
      <c r="B4259" s="1">
        <v>45901</v>
      </c>
      <c r="C4259" s="1" t="str">
        <f>"WEEK" &amp;" " &amp;  INT((DAY(Stock_Info[[#This Row],[Date]])+WEEKDAY(DATE(YEAR(Stock_Info[[#This Row],[Date]]),MONTH(Stock_Info[[#This Row],[Date]]),1))-1)/7)+1</f>
        <v>WEEK 1</v>
      </c>
      <c r="D4259" s="12">
        <v>67.84</v>
      </c>
      <c r="E4259" s="12">
        <v>69.05</v>
      </c>
      <c r="F4259" s="12">
        <v>67.540000000000006</v>
      </c>
      <c r="G4259" s="12">
        <v>68.94</v>
      </c>
      <c r="H4259" s="12">
        <v>68.569173216821738</v>
      </c>
      <c r="I4259">
        <v>1564594</v>
      </c>
      <c r="J4259">
        <v>10851</v>
      </c>
      <c r="K4259" s="12">
        <v>107282917</v>
      </c>
      <c r="L4259">
        <v>1028140</v>
      </c>
      <c r="M4259">
        <v>65.709999999999994</v>
      </c>
      <c r="N4259">
        <v>1.51</v>
      </c>
      <c r="O4259">
        <v>1.1000000000000001</v>
      </c>
      <c r="P4259">
        <f xml:space="preserve"> IF(Stock_Info[[#This Row],[Close Price]] &gt; Stock_Info[[#This Row],[Open Price]], 1, 0)</f>
        <v>1</v>
      </c>
      <c r="Q4259" t="str">
        <f>IF(AND(Stock_Info[[#This Row],[% Deli. Qty to Traded Qty]]&gt;80,Stock_Info[[#This Row],[No. of Trades]]&lt;3000),"Unusual Day","")</f>
        <v/>
      </c>
      <c r="R4259" t="str">
        <f>IF(AND(Stock_Info[[#This Row],[Spread High-Low]] &lt; 10, Stock_Info[[#This Row],[% Deli. Qty to Traded Qty]] &gt; 90), "Good Day", "")</f>
        <v/>
      </c>
    </row>
    <row r="4260" spans="1:18">
      <c r="A4260" t="s">
        <v>57</v>
      </c>
      <c r="B4260" s="1">
        <v>45898</v>
      </c>
      <c r="C4260" s="1" t="str">
        <f>"WEEK" &amp;" " &amp;  INT((DAY(Stock_Info[[#This Row],[Date]])+WEEKDAY(DATE(YEAR(Stock_Info[[#This Row],[Date]]),MONTH(Stock_Info[[#This Row],[Date]]),1))-1)/7)+1</f>
        <v>WEEK 5</v>
      </c>
      <c r="D4260" s="12">
        <v>68</v>
      </c>
      <c r="E4260" s="12">
        <v>69.290000000000006</v>
      </c>
      <c r="F4260" s="12">
        <v>67.81</v>
      </c>
      <c r="G4260" s="12">
        <v>68</v>
      </c>
      <c r="H4260" s="12">
        <v>68.454890342402692</v>
      </c>
      <c r="I4260">
        <v>1048035</v>
      </c>
      <c r="J4260">
        <v>8380</v>
      </c>
      <c r="K4260" s="12">
        <v>71743121</v>
      </c>
      <c r="L4260">
        <v>595495</v>
      </c>
      <c r="M4260">
        <v>56.82</v>
      </c>
      <c r="N4260">
        <v>1.48</v>
      </c>
      <c r="O4260">
        <v>0</v>
      </c>
      <c r="P4260">
        <f xml:space="preserve"> IF(Stock_Info[[#This Row],[Close Price]] &gt; Stock_Info[[#This Row],[Open Price]], 1, 0)</f>
        <v>0</v>
      </c>
      <c r="Q4260" t="str">
        <f>IF(AND(Stock_Info[[#This Row],[% Deli. Qty to Traded Qty]]&gt;80,Stock_Info[[#This Row],[No. of Trades]]&lt;3000),"Unusual Day","")</f>
        <v/>
      </c>
      <c r="R4260" t="str">
        <f>IF(AND(Stock_Info[[#This Row],[Spread High-Low]] &lt; 10, Stock_Info[[#This Row],[% Deli. Qty to Traded Qty]] &gt; 90), "Good Day", "")</f>
        <v/>
      </c>
    </row>
    <row r="4261" spans="1:18">
      <c r="A4261" t="s">
        <v>57</v>
      </c>
      <c r="B4261" s="1">
        <v>45897</v>
      </c>
      <c r="C4261" s="1" t="str">
        <f>"WEEK" &amp;" " &amp;  INT((DAY(Stock_Info[[#This Row],[Date]])+WEEKDAY(DATE(YEAR(Stock_Info[[#This Row],[Date]]),MONTH(Stock_Info[[#This Row],[Date]]),1))-1)/7)+1</f>
        <v>WEEK 5</v>
      </c>
      <c r="D4261" s="12">
        <v>68.73</v>
      </c>
      <c r="E4261" s="12">
        <v>69.319999999999993</v>
      </c>
      <c r="F4261" s="12">
        <v>67.89</v>
      </c>
      <c r="G4261" s="12">
        <v>68.06</v>
      </c>
      <c r="H4261" s="12">
        <v>68.484640909940964</v>
      </c>
      <c r="I4261">
        <v>417082</v>
      </c>
      <c r="J4261">
        <v>7409</v>
      </c>
      <c r="K4261" s="12">
        <v>28563711</v>
      </c>
      <c r="L4261">
        <v>194117</v>
      </c>
      <c r="M4261">
        <v>46.54</v>
      </c>
      <c r="N4261">
        <v>1.43</v>
      </c>
      <c r="O4261">
        <v>-0.67</v>
      </c>
      <c r="P4261">
        <f xml:space="preserve"> IF(Stock_Info[[#This Row],[Close Price]] &gt; Stock_Info[[#This Row],[Open Price]], 1, 0)</f>
        <v>0</v>
      </c>
      <c r="Q4261" t="str">
        <f>IF(AND(Stock_Info[[#This Row],[% Deli. Qty to Traded Qty]]&gt;80,Stock_Info[[#This Row],[No. of Trades]]&lt;3000),"Unusual Day","")</f>
        <v/>
      </c>
      <c r="R4261" t="str">
        <f>IF(AND(Stock_Info[[#This Row],[Spread High-Low]] &lt; 10, Stock_Info[[#This Row],[% Deli. Qty to Traded Qty]] &gt; 90), "Good Day", "")</f>
        <v/>
      </c>
    </row>
    <row r="4262" spans="1:18">
      <c r="A4262" t="s">
        <v>57</v>
      </c>
      <c r="B4262" s="1">
        <v>45895</v>
      </c>
      <c r="C4262" s="1" t="str">
        <f>"WEEK" &amp;" " &amp;  INT((DAY(Stock_Info[[#This Row],[Date]])+WEEKDAY(DATE(YEAR(Stock_Info[[#This Row],[Date]]),MONTH(Stock_Info[[#This Row],[Date]]),1))-1)/7)+1</f>
        <v>WEEK 5</v>
      </c>
      <c r="D4262" s="12">
        <v>70.14</v>
      </c>
      <c r="E4262" s="12">
        <v>70.2</v>
      </c>
      <c r="F4262" s="12">
        <v>68.55</v>
      </c>
      <c r="G4262" s="12">
        <v>68.72</v>
      </c>
      <c r="H4262" s="12">
        <v>69.204957784937605</v>
      </c>
      <c r="I4262">
        <v>1066444</v>
      </c>
      <c r="J4262">
        <v>11309</v>
      </c>
      <c r="K4262" s="12">
        <v>73803212</v>
      </c>
      <c r="L4262">
        <v>617816</v>
      </c>
      <c r="M4262">
        <v>57.93</v>
      </c>
      <c r="N4262">
        <v>1.65</v>
      </c>
      <c r="O4262">
        <v>-1.42</v>
      </c>
      <c r="P4262">
        <f xml:space="preserve"> IF(Stock_Info[[#This Row],[Close Price]] &gt; Stock_Info[[#This Row],[Open Price]], 1, 0)</f>
        <v>0</v>
      </c>
      <c r="Q4262" t="str">
        <f>IF(AND(Stock_Info[[#This Row],[% Deli. Qty to Traded Qty]]&gt;80,Stock_Info[[#This Row],[No. of Trades]]&lt;3000),"Unusual Day","")</f>
        <v/>
      </c>
      <c r="R4262" t="str">
        <f>IF(AND(Stock_Info[[#This Row],[Spread High-Low]] &lt; 10, Stock_Info[[#This Row],[% Deli. Qty to Traded Qty]] &gt; 90), "Good Day", "")</f>
        <v/>
      </c>
    </row>
    <row r="4263" spans="1:18">
      <c r="A4263" t="s">
        <v>57</v>
      </c>
      <c r="B4263" s="1">
        <v>45894</v>
      </c>
      <c r="C4263" s="1" t="str">
        <f>"WEEK" &amp;" " &amp;  INT((DAY(Stock_Info[[#This Row],[Date]])+WEEKDAY(DATE(YEAR(Stock_Info[[#This Row],[Date]]),MONTH(Stock_Info[[#This Row],[Date]]),1))-1)/7)+1</f>
        <v>WEEK 5</v>
      </c>
      <c r="D4263" s="12">
        <v>69.53</v>
      </c>
      <c r="E4263" s="12">
        <v>70.37</v>
      </c>
      <c r="F4263" s="12">
        <v>69.53</v>
      </c>
      <c r="G4263" s="12">
        <v>70.31</v>
      </c>
      <c r="H4263" s="12">
        <v>70.133903233791244</v>
      </c>
      <c r="I4263">
        <v>1426097</v>
      </c>
      <c r="J4263">
        <v>10498</v>
      </c>
      <c r="K4263" s="12">
        <v>100017749</v>
      </c>
      <c r="L4263">
        <v>817561</v>
      </c>
      <c r="M4263">
        <v>57.33</v>
      </c>
      <c r="N4263">
        <v>0.84</v>
      </c>
      <c r="O4263">
        <v>0.78</v>
      </c>
      <c r="P4263">
        <f xml:space="preserve"> IF(Stock_Info[[#This Row],[Close Price]] &gt; Stock_Info[[#This Row],[Open Price]], 1, 0)</f>
        <v>1</v>
      </c>
      <c r="Q4263" t="str">
        <f>IF(AND(Stock_Info[[#This Row],[% Deli. Qty to Traded Qty]]&gt;80,Stock_Info[[#This Row],[No. of Trades]]&lt;3000),"Unusual Day","")</f>
        <v/>
      </c>
      <c r="R4263" t="str">
        <f>IF(AND(Stock_Info[[#This Row],[Spread High-Low]] &lt; 10, Stock_Info[[#This Row],[% Deli. Qty to Traded Qty]] &gt; 90), "Good Day", "")</f>
        <v/>
      </c>
    </row>
    <row r="4264" spans="1:18">
      <c r="A4264" t="s">
        <v>57</v>
      </c>
      <c r="B4264" s="1">
        <v>45891</v>
      </c>
      <c r="C4264" s="1" t="str">
        <f>"WEEK" &amp;" " &amp;  INT((DAY(Stock_Info[[#This Row],[Date]])+WEEKDAY(DATE(YEAR(Stock_Info[[#This Row],[Date]]),MONTH(Stock_Info[[#This Row],[Date]]),1))-1)/7)+1</f>
        <v>WEEK 4</v>
      </c>
      <c r="D4264" s="12">
        <v>69.41</v>
      </c>
      <c r="E4264" s="12">
        <v>70.44</v>
      </c>
      <c r="F4264" s="12">
        <v>69.41</v>
      </c>
      <c r="G4264" s="12">
        <v>69.69</v>
      </c>
      <c r="H4264" s="12">
        <v>69.965171543341313</v>
      </c>
      <c r="I4264">
        <v>1138925</v>
      </c>
      <c r="J4264">
        <v>10065</v>
      </c>
      <c r="K4264" s="12">
        <v>79685083</v>
      </c>
      <c r="L4264">
        <v>668757</v>
      </c>
      <c r="M4264">
        <v>58.72</v>
      </c>
      <c r="N4264">
        <v>1.03</v>
      </c>
      <c r="O4264">
        <v>0.28000000000000003</v>
      </c>
      <c r="P4264">
        <f xml:space="preserve"> IF(Stock_Info[[#This Row],[Close Price]] &gt; Stock_Info[[#This Row],[Open Price]], 1, 0)</f>
        <v>1</v>
      </c>
      <c r="Q4264" t="str">
        <f>IF(AND(Stock_Info[[#This Row],[% Deli. Qty to Traded Qty]]&gt;80,Stock_Info[[#This Row],[No. of Trades]]&lt;3000),"Unusual Day","")</f>
        <v/>
      </c>
      <c r="R4264" t="str">
        <f>IF(AND(Stock_Info[[#This Row],[Spread High-Low]] &lt; 10, Stock_Info[[#This Row],[% Deli. Qty to Traded Qty]] &gt; 90), "Good Day", "")</f>
        <v/>
      </c>
    </row>
    <row r="4265" spans="1:18">
      <c r="A4265" t="s">
        <v>57</v>
      </c>
      <c r="B4265" s="1">
        <v>45890</v>
      </c>
      <c r="C4265" s="1" t="str">
        <f>"WEEK" &amp;" " &amp;  INT((DAY(Stock_Info[[#This Row],[Date]])+WEEKDAY(DATE(YEAR(Stock_Info[[#This Row],[Date]]),MONTH(Stock_Info[[#This Row],[Date]]),1))-1)/7)+1</f>
        <v>WEEK 4</v>
      </c>
      <c r="D4265" s="12">
        <v>71.09</v>
      </c>
      <c r="E4265" s="12">
        <v>71.260000000000005</v>
      </c>
      <c r="F4265" s="12">
        <v>69.95</v>
      </c>
      <c r="G4265" s="12">
        <v>70.11</v>
      </c>
      <c r="H4265" s="12">
        <v>70.630611532545643</v>
      </c>
      <c r="I4265">
        <v>782117</v>
      </c>
      <c r="J4265">
        <v>10168</v>
      </c>
      <c r="K4265" s="12">
        <v>55241402</v>
      </c>
      <c r="L4265">
        <v>416898</v>
      </c>
      <c r="M4265">
        <v>53.3</v>
      </c>
      <c r="N4265">
        <v>1.31</v>
      </c>
      <c r="O4265">
        <v>-0.98</v>
      </c>
      <c r="P4265">
        <f xml:space="preserve"> IF(Stock_Info[[#This Row],[Close Price]] &gt; Stock_Info[[#This Row],[Open Price]], 1, 0)</f>
        <v>0</v>
      </c>
      <c r="Q4265" t="str">
        <f>IF(AND(Stock_Info[[#This Row],[% Deli. Qty to Traded Qty]]&gt;80,Stock_Info[[#This Row],[No. of Trades]]&lt;3000),"Unusual Day","")</f>
        <v/>
      </c>
      <c r="R4265" t="str">
        <f>IF(AND(Stock_Info[[#This Row],[Spread High-Low]] &lt; 10, Stock_Info[[#This Row],[% Deli. Qty to Traded Qty]] &gt; 90), "Good Day", "")</f>
        <v/>
      </c>
    </row>
    <row r="4266" spans="1:18">
      <c r="A4266" t="s">
        <v>57</v>
      </c>
      <c r="B4266" s="1">
        <v>45889</v>
      </c>
      <c r="C4266" s="1" t="str">
        <f>"WEEK" &amp;" " &amp;  INT((DAY(Stock_Info[[#This Row],[Date]])+WEEKDAY(DATE(YEAR(Stock_Info[[#This Row],[Date]]),MONTH(Stock_Info[[#This Row],[Date]]),1))-1)/7)+1</f>
        <v>WEEK 4</v>
      </c>
      <c r="D4266" s="12">
        <v>71.17</v>
      </c>
      <c r="E4266" s="12">
        <v>71.7</v>
      </c>
      <c r="F4266" s="12">
        <v>70.930000000000007</v>
      </c>
      <c r="G4266" s="12">
        <v>71.260000000000005</v>
      </c>
      <c r="H4266" s="12">
        <v>71.343376718129562</v>
      </c>
      <c r="I4266">
        <v>1167767</v>
      </c>
      <c r="J4266">
        <v>9561</v>
      </c>
      <c r="K4266" s="12">
        <v>83312441</v>
      </c>
      <c r="L4266">
        <v>729111</v>
      </c>
      <c r="M4266">
        <v>62.44</v>
      </c>
      <c r="N4266">
        <v>0.77</v>
      </c>
      <c r="O4266">
        <v>0.09</v>
      </c>
      <c r="P4266">
        <f xml:space="preserve"> IF(Stock_Info[[#This Row],[Close Price]] &gt; Stock_Info[[#This Row],[Open Price]], 1, 0)</f>
        <v>1</v>
      </c>
      <c r="Q4266" t="str">
        <f>IF(AND(Stock_Info[[#This Row],[% Deli. Qty to Traded Qty]]&gt;80,Stock_Info[[#This Row],[No. of Trades]]&lt;3000),"Unusual Day","")</f>
        <v/>
      </c>
      <c r="R4266" t="str">
        <f>IF(AND(Stock_Info[[#This Row],[Spread High-Low]] &lt; 10, Stock_Info[[#This Row],[% Deli. Qty to Traded Qty]] &gt; 90), "Good Day", "")</f>
        <v/>
      </c>
    </row>
    <row r="4267" spans="1:18">
      <c r="A4267" t="s">
        <v>57</v>
      </c>
      <c r="B4267" s="1">
        <v>45888</v>
      </c>
      <c r="C4267" s="1" t="str">
        <f>"WEEK" &amp;" " &amp;  INT((DAY(Stock_Info[[#This Row],[Date]])+WEEKDAY(DATE(YEAR(Stock_Info[[#This Row],[Date]]),MONTH(Stock_Info[[#This Row],[Date]]),1))-1)/7)+1</f>
        <v>WEEK 4</v>
      </c>
      <c r="D4267" s="12">
        <v>70.22</v>
      </c>
      <c r="E4267" s="12">
        <v>71.55</v>
      </c>
      <c r="F4267" s="12">
        <v>69.66</v>
      </c>
      <c r="G4267" s="12">
        <v>71.33</v>
      </c>
      <c r="H4267" s="12">
        <v>70.656072768801693</v>
      </c>
      <c r="I4267">
        <v>695243</v>
      </c>
      <c r="J4267">
        <v>5548</v>
      </c>
      <c r="K4267" s="12">
        <v>49123140</v>
      </c>
      <c r="L4267">
        <v>321312</v>
      </c>
      <c r="M4267">
        <v>46.22</v>
      </c>
      <c r="N4267">
        <v>1.89</v>
      </c>
      <c r="O4267">
        <v>1.1100000000000001</v>
      </c>
      <c r="P4267">
        <f xml:space="preserve"> IF(Stock_Info[[#This Row],[Close Price]] &gt; Stock_Info[[#This Row],[Open Price]], 1, 0)</f>
        <v>1</v>
      </c>
      <c r="Q4267" t="str">
        <f>IF(AND(Stock_Info[[#This Row],[% Deli. Qty to Traded Qty]]&gt;80,Stock_Info[[#This Row],[No. of Trades]]&lt;3000),"Unusual Day","")</f>
        <v/>
      </c>
      <c r="R4267" t="str">
        <f>IF(AND(Stock_Info[[#This Row],[Spread High-Low]] &lt; 10, Stock_Info[[#This Row],[% Deli. Qty to Traded Qty]] &gt; 90), "Good Day", "")</f>
        <v/>
      </c>
    </row>
    <row r="4268" spans="1:18">
      <c r="A4268" t="s">
        <v>57</v>
      </c>
      <c r="B4268" s="1">
        <v>45887</v>
      </c>
      <c r="C4268" s="1" t="str">
        <f>"WEEK" &amp;" " &amp;  INT((DAY(Stock_Info[[#This Row],[Date]])+WEEKDAY(DATE(YEAR(Stock_Info[[#This Row],[Date]]),MONTH(Stock_Info[[#This Row],[Date]]),1))-1)/7)+1</f>
        <v>WEEK 4</v>
      </c>
      <c r="D4268" s="12">
        <v>68.849999999999994</v>
      </c>
      <c r="E4268" s="12">
        <v>70.400000000000006</v>
      </c>
      <c r="F4268" s="12">
        <v>68.849999999999994</v>
      </c>
      <c r="G4268" s="12">
        <v>69.88</v>
      </c>
      <c r="H4268" s="12">
        <v>69.881351371518633</v>
      </c>
      <c r="I4268">
        <v>1326741</v>
      </c>
      <c r="J4268">
        <v>11290</v>
      </c>
      <c r="K4268" s="12">
        <v>92714454</v>
      </c>
      <c r="L4268">
        <v>760851</v>
      </c>
      <c r="M4268">
        <v>57.35</v>
      </c>
      <c r="N4268">
        <v>1.55</v>
      </c>
      <c r="O4268">
        <v>1.03</v>
      </c>
      <c r="P4268">
        <f xml:space="preserve"> IF(Stock_Info[[#This Row],[Close Price]] &gt; Stock_Info[[#This Row],[Open Price]], 1, 0)</f>
        <v>1</v>
      </c>
      <c r="Q4268" t="str">
        <f>IF(AND(Stock_Info[[#This Row],[% Deli. Qty to Traded Qty]]&gt;80,Stock_Info[[#This Row],[No. of Trades]]&lt;3000),"Unusual Day","")</f>
        <v/>
      </c>
      <c r="R4268" t="str">
        <f>IF(AND(Stock_Info[[#This Row],[Spread High-Low]] &lt; 10, Stock_Info[[#This Row],[% Deli. Qty to Traded Qty]] &gt; 90), "Good Day", "")</f>
        <v/>
      </c>
    </row>
    <row r="4269" spans="1:18">
      <c r="A4269" t="s">
        <v>57</v>
      </c>
      <c r="B4269" s="1">
        <v>45883</v>
      </c>
      <c r="C4269" s="1" t="str">
        <f>"WEEK" &amp;" " &amp;  INT((DAY(Stock_Info[[#This Row],[Date]])+WEEKDAY(DATE(YEAR(Stock_Info[[#This Row],[Date]]),MONTH(Stock_Info[[#This Row],[Date]]),1))-1)/7)+1</f>
        <v>WEEK 3</v>
      </c>
      <c r="D4269" s="12">
        <v>69.900000000000006</v>
      </c>
      <c r="E4269" s="12">
        <v>69.959999999999994</v>
      </c>
      <c r="F4269" s="12">
        <v>68.599999999999994</v>
      </c>
      <c r="G4269" s="12">
        <v>68.81</v>
      </c>
      <c r="H4269" s="12">
        <v>69.019933080565025</v>
      </c>
      <c r="I4269">
        <v>462347</v>
      </c>
      <c r="J4269">
        <v>4422</v>
      </c>
      <c r="K4269" s="12">
        <v>31911159</v>
      </c>
      <c r="L4269">
        <v>291672</v>
      </c>
      <c r="M4269">
        <v>63.08</v>
      </c>
      <c r="N4269">
        <v>1.36</v>
      </c>
      <c r="O4269">
        <v>-1.0900000000000001</v>
      </c>
      <c r="P4269">
        <f xml:space="preserve"> IF(Stock_Info[[#This Row],[Close Price]] &gt; Stock_Info[[#This Row],[Open Price]], 1, 0)</f>
        <v>0</v>
      </c>
      <c r="Q4269" t="str">
        <f>IF(AND(Stock_Info[[#This Row],[% Deli. Qty to Traded Qty]]&gt;80,Stock_Info[[#This Row],[No. of Trades]]&lt;3000),"Unusual Day","")</f>
        <v/>
      </c>
      <c r="R4269" t="str">
        <f>IF(AND(Stock_Info[[#This Row],[Spread High-Low]] &lt; 10, Stock_Info[[#This Row],[% Deli. Qty to Traded Qty]] &gt; 90), "Good Day", "")</f>
        <v/>
      </c>
    </row>
    <row r="4270" spans="1:18">
      <c r="A4270" t="s">
        <v>57</v>
      </c>
      <c r="B4270" s="1">
        <v>45882</v>
      </c>
      <c r="C4270" s="1" t="str">
        <f>"WEEK" &amp;" " &amp;  INT((DAY(Stock_Info[[#This Row],[Date]])+WEEKDAY(DATE(YEAR(Stock_Info[[#This Row],[Date]]),MONTH(Stock_Info[[#This Row],[Date]]),1))-1)/7)+1</f>
        <v>WEEK 3</v>
      </c>
      <c r="D4270" s="12">
        <v>69.099999999999994</v>
      </c>
      <c r="E4270" s="12">
        <v>70.31</v>
      </c>
      <c r="F4270" s="12">
        <v>69.099999999999994</v>
      </c>
      <c r="G4270" s="12">
        <v>69.87</v>
      </c>
      <c r="H4270" s="12">
        <v>69.974760069343091</v>
      </c>
      <c r="I4270">
        <v>839305</v>
      </c>
      <c r="J4270">
        <v>8312</v>
      </c>
      <c r="K4270" s="12">
        <v>58730166</v>
      </c>
      <c r="L4270">
        <v>529735</v>
      </c>
      <c r="M4270">
        <v>63.12</v>
      </c>
      <c r="N4270">
        <v>1.21</v>
      </c>
      <c r="O4270">
        <v>0.77</v>
      </c>
      <c r="P4270">
        <f xml:space="preserve"> IF(Stock_Info[[#This Row],[Close Price]] &gt; Stock_Info[[#This Row],[Open Price]], 1, 0)</f>
        <v>1</v>
      </c>
      <c r="Q4270" t="str">
        <f>IF(AND(Stock_Info[[#This Row],[% Deli. Qty to Traded Qty]]&gt;80,Stock_Info[[#This Row],[No. of Trades]]&lt;3000),"Unusual Day","")</f>
        <v/>
      </c>
      <c r="R4270" t="str">
        <f>IF(AND(Stock_Info[[#This Row],[Spread High-Low]] &lt; 10, Stock_Info[[#This Row],[% Deli. Qty to Traded Qty]] &gt; 90), "Good Day", "")</f>
        <v/>
      </c>
    </row>
    <row r="4271" spans="1:18">
      <c r="A4271" t="s">
        <v>57</v>
      </c>
      <c r="B4271" s="1">
        <v>45881</v>
      </c>
      <c r="C4271" s="1" t="str">
        <f>"WEEK" &amp;" " &amp;  INT((DAY(Stock_Info[[#This Row],[Date]])+WEEKDAY(DATE(YEAR(Stock_Info[[#This Row],[Date]]),MONTH(Stock_Info[[#This Row],[Date]]),1))-1)/7)+1</f>
        <v>WEEK 3</v>
      </c>
      <c r="D4271" s="12">
        <v>70</v>
      </c>
      <c r="E4271" s="12">
        <v>70.209999999999994</v>
      </c>
      <c r="F4271" s="12">
        <v>68.98</v>
      </c>
      <c r="G4271" s="12">
        <v>69.06</v>
      </c>
      <c r="H4271" s="12">
        <v>69.543435089964646</v>
      </c>
      <c r="I4271">
        <v>332853</v>
      </c>
      <c r="J4271">
        <v>4872</v>
      </c>
      <c r="K4271" s="12">
        <v>23147741</v>
      </c>
      <c r="L4271">
        <v>155261</v>
      </c>
      <c r="M4271">
        <v>46.65</v>
      </c>
      <c r="N4271">
        <v>1.23</v>
      </c>
      <c r="O4271">
        <v>-0.94</v>
      </c>
      <c r="P4271">
        <f xml:space="preserve"> IF(Stock_Info[[#This Row],[Close Price]] &gt; Stock_Info[[#This Row],[Open Price]], 1, 0)</f>
        <v>0</v>
      </c>
      <c r="Q4271" t="str">
        <f>IF(AND(Stock_Info[[#This Row],[% Deli. Qty to Traded Qty]]&gt;80,Stock_Info[[#This Row],[No. of Trades]]&lt;3000),"Unusual Day","")</f>
        <v/>
      </c>
      <c r="R4271" t="str">
        <f>IF(AND(Stock_Info[[#This Row],[Spread High-Low]] &lt; 10, Stock_Info[[#This Row],[% Deli. Qty to Traded Qty]] &gt; 90), "Good Day", "")</f>
        <v/>
      </c>
    </row>
    <row r="4272" spans="1:18">
      <c r="A4272" t="s">
        <v>57</v>
      </c>
      <c r="B4272" s="1">
        <v>45880</v>
      </c>
      <c r="C4272" s="1" t="str">
        <f>"WEEK" &amp;" " &amp;  INT((DAY(Stock_Info[[#This Row],[Date]])+WEEKDAY(DATE(YEAR(Stock_Info[[#This Row],[Date]]),MONTH(Stock_Info[[#This Row],[Date]]),1))-1)/7)+1</f>
        <v>WEEK 3</v>
      </c>
      <c r="D4272" s="12">
        <v>69.260000000000005</v>
      </c>
      <c r="E4272" s="12">
        <v>70.17</v>
      </c>
      <c r="F4272" s="12">
        <v>69.069999999999993</v>
      </c>
      <c r="G4272" s="12">
        <v>69.66</v>
      </c>
      <c r="H4272" s="12">
        <v>69.742422678574442</v>
      </c>
      <c r="I4272">
        <v>532873</v>
      </c>
      <c r="J4272">
        <v>5802</v>
      </c>
      <c r="K4272" s="12">
        <v>37163854</v>
      </c>
      <c r="L4272">
        <v>283645</v>
      </c>
      <c r="M4272">
        <v>53.23</v>
      </c>
      <c r="N4272">
        <v>1.1000000000000001</v>
      </c>
      <c r="O4272">
        <v>0.4</v>
      </c>
      <c r="P4272">
        <f xml:space="preserve"> IF(Stock_Info[[#This Row],[Close Price]] &gt; Stock_Info[[#This Row],[Open Price]], 1, 0)</f>
        <v>1</v>
      </c>
      <c r="Q4272" t="str">
        <f>IF(AND(Stock_Info[[#This Row],[% Deli. Qty to Traded Qty]]&gt;80,Stock_Info[[#This Row],[No. of Trades]]&lt;3000),"Unusual Day","")</f>
        <v/>
      </c>
      <c r="R4272" t="str">
        <f>IF(AND(Stock_Info[[#This Row],[Spread High-Low]] &lt; 10, Stock_Info[[#This Row],[% Deli. Qty to Traded Qty]] &gt; 90), "Good Day", "")</f>
        <v/>
      </c>
    </row>
    <row r="4273" spans="1:18">
      <c r="A4273" t="s">
        <v>57</v>
      </c>
      <c r="B4273" s="1">
        <v>45877</v>
      </c>
      <c r="C4273" s="1" t="str">
        <f>"WEEK" &amp;" " &amp;  INT((DAY(Stock_Info[[#This Row],[Date]])+WEEKDAY(DATE(YEAR(Stock_Info[[#This Row],[Date]]),MONTH(Stock_Info[[#This Row],[Date]]),1))-1)/7)+1</f>
        <v>WEEK 2</v>
      </c>
      <c r="D4273" s="12">
        <v>69.150000000000006</v>
      </c>
      <c r="E4273" s="12">
        <v>70.349999999999994</v>
      </c>
      <c r="F4273" s="12">
        <v>68.86</v>
      </c>
      <c r="G4273" s="12">
        <v>69.040000000000006</v>
      </c>
      <c r="H4273" s="12">
        <v>69.524210573139555</v>
      </c>
      <c r="I4273">
        <v>1079074</v>
      </c>
      <c r="J4273">
        <v>10374</v>
      </c>
      <c r="K4273" s="12">
        <v>75021768</v>
      </c>
      <c r="L4273">
        <v>575176</v>
      </c>
      <c r="M4273">
        <v>53.3</v>
      </c>
      <c r="N4273">
        <v>1.49</v>
      </c>
      <c r="O4273">
        <v>-0.11</v>
      </c>
      <c r="P4273">
        <f xml:space="preserve"> IF(Stock_Info[[#This Row],[Close Price]] &gt; Stock_Info[[#This Row],[Open Price]], 1, 0)</f>
        <v>0</v>
      </c>
      <c r="Q4273" t="str">
        <f>IF(AND(Stock_Info[[#This Row],[% Deli. Qty to Traded Qty]]&gt;80,Stock_Info[[#This Row],[No. of Trades]]&lt;3000),"Unusual Day","")</f>
        <v/>
      </c>
      <c r="R4273" t="str">
        <f>IF(AND(Stock_Info[[#This Row],[Spread High-Low]] &lt; 10, Stock_Info[[#This Row],[% Deli. Qty to Traded Qty]] &gt; 90), "Good Day", "")</f>
        <v/>
      </c>
    </row>
    <row r="4274" spans="1:18">
      <c r="A4274" t="s">
        <v>57</v>
      </c>
      <c r="B4274" s="1">
        <v>45876</v>
      </c>
      <c r="C4274" s="1" t="str">
        <f>"WEEK" &amp;" " &amp;  INT((DAY(Stock_Info[[#This Row],[Date]])+WEEKDAY(DATE(YEAR(Stock_Info[[#This Row],[Date]]),MONTH(Stock_Info[[#This Row],[Date]]),1))-1)/7)+1</f>
        <v>WEEK 2</v>
      </c>
      <c r="D4274" s="12">
        <v>68.5</v>
      </c>
      <c r="E4274" s="12">
        <v>69.400000000000006</v>
      </c>
      <c r="F4274" s="12">
        <v>67.599999999999994</v>
      </c>
      <c r="G4274" s="12">
        <v>69.239999999999995</v>
      </c>
      <c r="H4274" s="12">
        <v>68.399534868291255</v>
      </c>
      <c r="I4274">
        <v>1145482</v>
      </c>
      <c r="J4274">
        <v>12207</v>
      </c>
      <c r="K4274" s="12">
        <v>78350436</v>
      </c>
      <c r="L4274">
        <v>596414</v>
      </c>
      <c r="M4274">
        <v>52.07</v>
      </c>
      <c r="N4274">
        <v>1.8</v>
      </c>
      <c r="O4274">
        <v>0.74</v>
      </c>
      <c r="P4274">
        <f xml:space="preserve"> IF(Stock_Info[[#This Row],[Close Price]] &gt; Stock_Info[[#This Row],[Open Price]], 1, 0)</f>
        <v>1</v>
      </c>
      <c r="Q4274" t="str">
        <f>IF(AND(Stock_Info[[#This Row],[% Deli. Qty to Traded Qty]]&gt;80,Stock_Info[[#This Row],[No. of Trades]]&lt;3000),"Unusual Day","")</f>
        <v/>
      </c>
      <c r="R4274" t="str">
        <f>IF(AND(Stock_Info[[#This Row],[Spread High-Low]] &lt; 10, Stock_Info[[#This Row],[% Deli. Qty to Traded Qty]] &gt; 90), "Good Day", "")</f>
        <v/>
      </c>
    </row>
    <row r="4275" spans="1:18">
      <c r="A4275" t="s">
        <v>57</v>
      </c>
      <c r="B4275" s="1">
        <v>45875</v>
      </c>
      <c r="C4275" s="1" t="str">
        <f>"WEEK" &amp;" " &amp;  INT((DAY(Stock_Info[[#This Row],[Date]])+WEEKDAY(DATE(YEAR(Stock_Info[[#This Row],[Date]]),MONTH(Stock_Info[[#This Row],[Date]]),1))-1)/7)+1</f>
        <v>WEEK 2</v>
      </c>
      <c r="D4275" s="12">
        <v>69.36</v>
      </c>
      <c r="E4275" s="12">
        <v>69.599999999999994</v>
      </c>
      <c r="F4275" s="12">
        <v>68.260000000000005</v>
      </c>
      <c r="G4275" s="12">
        <v>68.739999999999995</v>
      </c>
      <c r="H4275" s="12">
        <v>68.837034198224799</v>
      </c>
      <c r="I4275">
        <v>1056780</v>
      </c>
      <c r="J4275">
        <v>10748</v>
      </c>
      <c r="K4275" s="12">
        <v>72745601</v>
      </c>
      <c r="L4275">
        <v>445705</v>
      </c>
      <c r="M4275">
        <v>42.18</v>
      </c>
      <c r="N4275">
        <v>1.34</v>
      </c>
      <c r="O4275">
        <v>-0.62</v>
      </c>
      <c r="P4275">
        <f xml:space="preserve"> IF(Stock_Info[[#This Row],[Close Price]] &gt; Stock_Info[[#This Row],[Open Price]], 1, 0)</f>
        <v>0</v>
      </c>
      <c r="Q4275" t="str">
        <f>IF(AND(Stock_Info[[#This Row],[% Deli. Qty to Traded Qty]]&gt;80,Stock_Info[[#This Row],[No. of Trades]]&lt;3000),"Unusual Day","")</f>
        <v/>
      </c>
      <c r="R4275" t="str">
        <f>IF(AND(Stock_Info[[#This Row],[Spread High-Low]] &lt; 10, Stock_Info[[#This Row],[% Deli. Qty to Traded Qty]] &gt; 90), "Good Day", "")</f>
        <v/>
      </c>
    </row>
    <row r="4276" spans="1:18">
      <c r="A4276" t="s">
        <v>57</v>
      </c>
      <c r="B4276" s="1">
        <v>45874</v>
      </c>
      <c r="C4276" s="1" t="str">
        <f>"WEEK" &amp;" " &amp;  INT((DAY(Stock_Info[[#This Row],[Date]])+WEEKDAY(DATE(YEAR(Stock_Info[[#This Row],[Date]]),MONTH(Stock_Info[[#This Row],[Date]]),1))-1)/7)+1</f>
        <v>WEEK 2</v>
      </c>
      <c r="D4276" s="12">
        <v>69.41</v>
      </c>
      <c r="E4276" s="12">
        <v>69.73</v>
      </c>
      <c r="F4276" s="12">
        <v>68.930000000000007</v>
      </c>
      <c r="G4276" s="12">
        <v>69.34</v>
      </c>
      <c r="H4276" s="12">
        <v>69.318869008698414</v>
      </c>
      <c r="I4276">
        <v>403752</v>
      </c>
      <c r="J4276">
        <v>4920</v>
      </c>
      <c r="K4276" s="12">
        <v>27987632</v>
      </c>
      <c r="L4276">
        <v>171313</v>
      </c>
      <c r="M4276">
        <v>42.43</v>
      </c>
      <c r="N4276">
        <v>0.8</v>
      </c>
      <c r="O4276">
        <v>-7.0000000000000007E-2</v>
      </c>
      <c r="P4276">
        <f xml:space="preserve"> IF(Stock_Info[[#This Row],[Close Price]] &gt; Stock_Info[[#This Row],[Open Price]], 1, 0)</f>
        <v>0</v>
      </c>
      <c r="Q4276" t="str">
        <f>IF(AND(Stock_Info[[#This Row],[% Deli. Qty to Traded Qty]]&gt;80,Stock_Info[[#This Row],[No. of Trades]]&lt;3000),"Unusual Day","")</f>
        <v/>
      </c>
      <c r="R4276" t="str">
        <f>IF(AND(Stock_Info[[#This Row],[Spread High-Low]] &lt; 10, Stock_Info[[#This Row],[% Deli. Qty to Traded Qty]] &gt; 90), "Good Day", "")</f>
        <v/>
      </c>
    </row>
    <row r="4277" spans="1:18">
      <c r="A4277" t="s">
        <v>57</v>
      </c>
      <c r="B4277" s="1">
        <v>45873</v>
      </c>
      <c r="C4277" s="1" t="str">
        <f>"WEEK" &amp;" " &amp;  INT((DAY(Stock_Info[[#This Row],[Date]])+WEEKDAY(DATE(YEAR(Stock_Info[[#This Row],[Date]]),MONTH(Stock_Info[[#This Row],[Date]]),1))-1)/7)+1</f>
        <v>WEEK 2</v>
      </c>
      <c r="D4277" s="12">
        <v>67.58</v>
      </c>
      <c r="E4277" s="12">
        <v>69.459999999999994</v>
      </c>
      <c r="F4277" s="12">
        <v>67.3</v>
      </c>
      <c r="G4277" s="12">
        <v>69.31</v>
      </c>
      <c r="H4277" s="12">
        <v>68.168256108527643</v>
      </c>
      <c r="I4277">
        <v>1897102</v>
      </c>
      <c r="J4277">
        <v>17789</v>
      </c>
      <c r="K4277" s="12">
        <v>129322135</v>
      </c>
      <c r="L4277">
        <v>721335</v>
      </c>
      <c r="M4277">
        <v>38.020000000000003</v>
      </c>
      <c r="N4277">
        <v>2.16</v>
      </c>
      <c r="O4277">
        <v>1.73</v>
      </c>
      <c r="P4277">
        <f xml:space="preserve"> IF(Stock_Info[[#This Row],[Close Price]] &gt; Stock_Info[[#This Row],[Open Price]], 1, 0)</f>
        <v>1</v>
      </c>
      <c r="Q4277" t="str">
        <f>IF(AND(Stock_Info[[#This Row],[% Deli. Qty to Traded Qty]]&gt;80,Stock_Info[[#This Row],[No. of Trades]]&lt;3000),"Unusual Day","")</f>
        <v/>
      </c>
      <c r="R4277" t="str">
        <f>IF(AND(Stock_Info[[#This Row],[Spread High-Low]] &lt; 10, Stock_Info[[#This Row],[% Deli. Qty to Traded Qty]] &gt; 90), "Good Day", "")</f>
        <v/>
      </c>
    </row>
    <row r="4278" spans="1:18">
      <c r="A4278" t="s">
        <v>57</v>
      </c>
      <c r="B4278" s="1">
        <v>45870</v>
      </c>
      <c r="C4278" s="1" t="str">
        <f>"WEEK" &amp;" " &amp;  INT((DAY(Stock_Info[[#This Row],[Date]])+WEEKDAY(DATE(YEAR(Stock_Info[[#This Row],[Date]]),MONTH(Stock_Info[[#This Row],[Date]]),1))-1)/7)+1</f>
        <v>WEEK 1</v>
      </c>
      <c r="D4278" s="12">
        <v>68.92</v>
      </c>
      <c r="E4278" s="12">
        <v>68.97</v>
      </c>
      <c r="F4278" s="12">
        <v>67.459999999999994</v>
      </c>
      <c r="G4278" s="12">
        <v>67.59</v>
      </c>
      <c r="H4278" s="12">
        <v>68.079425799408369</v>
      </c>
      <c r="I4278">
        <v>908672</v>
      </c>
      <c r="J4278">
        <v>9551</v>
      </c>
      <c r="K4278" s="12">
        <v>61861868</v>
      </c>
      <c r="L4278">
        <v>356247</v>
      </c>
      <c r="M4278">
        <v>39.21</v>
      </c>
      <c r="N4278">
        <v>1.51</v>
      </c>
      <c r="O4278">
        <v>-1.33</v>
      </c>
      <c r="P4278">
        <f xml:space="preserve"> IF(Stock_Info[[#This Row],[Close Price]] &gt; Stock_Info[[#This Row],[Open Price]], 1, 0)</f>
        <v>0</v>
      </c>
      <c r="Q4278" t="str">
        <f>IF(AND(Stock_Info[[#This Row],[% Deli. Qty to Traded Qty]]&gt;80,Stock_Info[[#This Row],[No. of Trades]]&lt;3000),"Unusual Day","")</f>
        <v/>
      </c>
      <c r="R4278" t="str">
        <f>IF(AND(Stock_Info[[#This Row],[Spread High-Low]] &lt; 10, Stock_Info[[#This Row],[% Deli. Qty to Traded Qty]] &gt; 90), "Good Day", "")</f>
        <v/>
      </c>
    </row>
    <row r="4279" spans="1:18">
      <c r="A4279" t="s">
        <v>57</v>
      </c>
      <c r="B4279" s="1">
        <v>45869</v>
      </c>
      <c r="C4279" s="1" t="str">
        <f>"WEEK" &amp;" " &amp;  INT((DAY(Stock_Info[[#This Row],[Date]])+WEEKDAY(DATE(YEAR(Stock_Info[[#This Row],[Date]]),MONTH(Stock_Info[[#This Row],[Date]]),1))-1)/7)+1</f>
        <v>WEEK 5</v>
      </c>
      <c r="D4279" s="12">
        <v>68.81</v>
      </c>
      <c r="E4279" s="12">
        <v>69.62</v>
      </c>
      <c r="F4279" s="12">
        <v>68.28</v>
      </c>
      <c r="G4279" s="12">
        <v>68.739999999999995</v>
      </c>
      <c r="H4279" s="12">
        <v>68.915462804019512</v>
      </c>
      <c r="I4279">
        <v>1244328</v>
      </c>
      <c r="J4279">
        <v>15289</v>
      </c>
      <c r="K4279" s="12">
        <v>85753440</v>
      </c>
      <c r="L4279">
        <v>591145</v>
      </c>
      <c r="M4279">
        <v>47.51</v>
      </c>
      <c r="N4279">
        <v>1.34</v>
      </c>
      <c r="O4279">
        <v>-7.0000000000000007E-2</v>
      </c>
      <c r="P4279">
        <f xml:space="preserve"> IF(Stock_Info[[#This Row],[Close Price]] &gt; Stock_Info[[#This Row],[Open Price]], 1, 0)</f>
        <v>0</v>
      </c>
      <c r="Q4279" t="str">
        <f>IF(AND(Stock_Info[[#This Row],[% Deli. Qty to Traded Qty]]&gt;80,Stock_Info[[#This Row],[No. of Trades]]&lt;3000),"Unusual Day","")</f>
        <v/>
      </c>
      <c r="R4279" t="str">
        <f>IF(AND(Stock_Info[[#This Row],[Spread High-Low]] &lt; 10, Stock_Info[[#This Row],[% Deli. Qty to Traded Qty]] &gt; 90), "Good Day", "")</f>
        <v/>
      </c>
    </row>
    <row r="4280" spans="1:18">
      <c r="A4280" t="s">
        <v>57</v>
      </c>
      <c r="B4280" s="1">
        <v>45868</v>
      </c>
      <c r="C4280" s="1" t="str">
        <f>"WEEK" &amp;" " &amp;  INT((DAY(Stock_Info[[#This Row],[Date]])+WEEKDAY(DATE(YEAR(Stock_Info[[#This Row],[Date]]),MONTH(Stock_Info[[#This Row],[Date]]),1))-1)/7)+1</f>
        <v>WEEK 5</v>
      </c>
      <c r="D4280" s="12">
        <v>70.290000000000006</v>
      </c>
      <c r="E4280" s="12">
        <v>70.33</v>
      </c>
      <c r="F4280" s="12">
        <v>69.040000000000006</v>
      </c>
      <c r="G4280" s="12">
        <v>69.239999999999995</v>
      </c>
      <c r="H4280" s="12">
        <v>69.490589550054551</v>
      </c>
      <c r="I4280">
        <v>676482</v>
      </c>
      <c r="J4280">
        <v>5404</v>
      </c>
      <c r="K4280" s="12">
        <v>47009133</v>
      </c>
      <c r="L4280">
        <v>264538</v>
      </c>
      <c r="M4280">
        <v>39.1</v>
      </c>
      <c r="N4280">
        <v>1.29</v>
      </c>
      <c r="O4280">
        <v>-1.05</v>
      </c>
      <c r="P4280">
        <f xml:space="preserve"> IF(Stock_Info[[#This Row],[Close Price]] &gt; Stock_Info[[#This Row],[Open Price]], 1, 0)</f>
        <v>0</v>
      </c>
      <c r="Q4280" t="str">
        <f>IF(AND(Stock_Info[[#This Row],[% Deli. Qty to Traded Qty]]&gt;80,Stock_Info[[#This Row],[No. of Trades]]&lt;3000),"Unusual Day","")</f>
        <v/>
      </c>
      <c r="R4280" t="str">
        <f>IF(AND(Stock_Info[[#This Row],[Spread High-Low]] &lt; 10, Stock_Info[[#This Row],[% Deli. Qty to Traded Qty]] &gt; 90), "Good Day", "")</f>
        <v/>
      </c>
    </row>
    <row r="4281" spans="1:18">
      <c r="A4281" t="s">
        <v>57</v>
      </c>
      <c r="B4281" s="1">
        <v>45867</v>
      </c>
      <c r="C4281" s="1" t="str">
        <f>"WEEK" &amp;" " &amp;  INT((DAY(Stock_Info[[#This Row],[Date]])+WEEKDAY(DATE(YEAR(Stock_Info[[#This Row],[Date]]),MONTH(Stock_Info[[#This Row],[Date]]),1))-1)/7)+1</f>
        <v>WEEK 5</v>
      </c>
      <c r="D4281" s="12">
        <v>70.63</v>
      </c>
      <c r="E4281" s="12">
        <v>71.489999999999995</v>
      </c>
      <c r="F4281" s="12">
        <v>70.14</v>
      </c>
      <c r="G4281" s="12">
        <v>70.290000000000006</v>
      </c>
      <c r="H4281" s="12">
        <v>70.690104168135775</v>
      </c>
      <c r="I4281">
        <v>1772615</v>
      </c>
      <c r="J4281">
        <v>9848</v>
      </c>
      <c r="K4281" s="12">
        <v>125306339</v>
      </c>
      <c r="L4281">
        <v>847958</v>
      </c>
      <c r="M4281">
        <v>47.84</v>
      </c>
      <c r="N4281">
        <v>1.35</v>
      </c>
      <c r="O4281">
        <v>-0.34</v>
      </c>
      <c r="P4281">
        <f xml:space="preserve"> IF(Stock_Info[[#This Row],[Close Price]] &gt; Stock_Info[[#This Row],[Open Price]], 1, 0)</f>
        <v>0</v>
      </c>
      <c r="Q4281" t="str">
        <f>IF(AND(Stock_Info[[#This Row],[% Deli. Qty to Traded Qty]]&gt;80,Stock_Info[[#This Row],[No. of Trades]]&lt;3000),"Unusual Day","")</f>
        <v/>
      </c>
      <c r="R4281" t="str">
        <f>IF(AND(Stock_Info[[#This Row],[Spread High-Low]] &lt; 10, Stock_Info[[#This Row],[% Deli. Qty to Traded Qty]] &gt; 90), "Good Day", "")</f>
        <v/>
      </c>
    </row>
    <row r="4282" spans="1:18">
      <c r="A4282" t="s">
        <v>57</v>
      </c>
      <c r="B4282" s="1">
        <v>45866</v>
      </c>
      <c r="C4282" s="1" t="str">
        <f>"WEEK" &amp;" " &amp;  INT((DAY(Stock_Info[[#This Row],[Date]])+WEEKDAY(DATE(YEAR(Stock_Info[[#This Row],[Date]]),MONTH(Stock_Info[[#This Row],[Date]]),1))-1)/7)+1</f>
        <v>WEEK 5</v>
      </c>
      <c r="D4282" s="12">
        <v>69.760000000000005</v>
      </c>
      <c r="E4282" s="12">
        <v>71.53</v>
      </c>
      <c r="F4282" s="12">
        <v>69.23</v>
      </c>
      <c r="G4282" s="12">
        <v>70.72</v>
      </c>
      <c r="H4282" s="12">
        <v>70.654764713510502</v>
      </c>
      <c r="I4282">
        <v>3500966</v>
      </c>
      <c r="J4282">
        <v>14911</v>
      </c>
      <c r="K4282" s="12">
        <v>247359929</v>
      </c>
      <c r="L4282">
        <v>1842603</v>
      </c>
      <c r="M4282">
        <v>52.63</v>
      </c>
      <c r="N4282">
        <v>2.2999999999999998</v>
      </c>
      <c r="O4282">
        <v>0.96</v>
      </c>
      <c r="P4282">
        <f xml:space="preserve"> IF(Stock_Info[[#This Row],[Close Price]] &gt; Stock_Info[[#This Row],[Open Price]], 1, 0)</f>
        <v>1</v>
      </c>
      <c r="Q4282" t="str">
        <f>IF(AND(Stock_Info[[#This Row],[% Deli. Qty to Traded Qty]]&gt;80,Stock_Info[[#This Row],[No. of Trades]]&lt;3000),"Unusual Day","")</f>
        <v/>
      </c>
      <c r="R4282" t="str">
        <f>IF(AND(Stock_Info[[#This Row],[Spread High-Low]] &lt; 10, Stock_Info[[#This Row],[% Deli. Qty to Traded Qty]] &gt; 90), "Good Day", "")</f>
        <v/>
      </c>
    </row>
    <row r="4283" spans="1:18">
      <c r="A4283" t="s">
        <v>57</v>
      </c>
      <c r="B4283" s="1">
        <v>45863</v>
      </c>
      <c r="C4283" s="1" t="str">
        <f>"WEEK" &amp;" " &amp;  INT((DAY(Stock_Info[[#This Row],[Date]])+WEEKDAY(DATE(YEAR(Stock_Info[[#This Row],[Date]]),MONTH(Stock_Info[[#This Row],[Date]]),1))-1)/7)+1</f>
        <v>WEEK 4</v>
      </c>
      <c r="D4283" s="12">
        <v>72.14</v>
      </c>
      <c r="E4283" s="12">
        <v>72.599999999999994</v>
      </c>
      <c r="F4283" s="12">
        <v>70.52</v>
      </c>
      <c r="G4283" s="12">
        <v>70.7</v>
      </c>
      <c r="H4283" s="12">
        <v>71.156568906526715</v>
      </c>
      <c r="I4283">
        <v>1617735</v>
      </c>
      <c r="J4283">
        <v>14604</v>
      </c>
      <c r="K4283" s="12">
        <v>115112472</v>
      </c>
      <c r="L4283">
        <v>715704</v>
      </c>
      <c r="M4283">
        <v>44.24</v>
      </c>
      <c r="N4283">
        <v>2.08</v>
      </c>
      <c r="O4283">
        <v>-1.44</v>
      </c>
      <c r="P4283">
        <f xml:space="preserve"> IF(Stock_Info[[#This Row],[Close Price]] &gt; Stock_Info[[#This Row],[Open Price]], 1, 0)</f>
        <v>0</v>
      </c>
      <c r="Q4283" t="str">
        <f>IF(AND(Stock_Info[[#This Row],[% Deli. Qty to Traded Qty]]&gt;80,Stock_Info[[#This Row],[No. of Trades]]&lt;3000),"Unusual Day","")</f>
        <v/>
      </c>
      <c r="R4283" t="str">
        <f>IF(AND(Stock_Info[[#This Row],[Spread High-Low]] &lt; 10, Stock_Info[[#This Row],[% Deli. Qty to Traded Qty]] &gt; 90), "Good Day", "")</f>
        <v/>
      </c>
    </row>
    <row r="4284" spans="1:18">
      <c r="A4284" t="s">
        <v>57</v>
      </c>
      <c r="B4284" s="1">
        <v>45862</v>
      </c>
      <c r="C4284" s="1" t="str">
        <f>"WEEK" &amp;" " &amp;  INT((DAY(Stock_Info[[#This Row],[Date]])+WEEKDAY(DATE(YEAR(Stock_Info[[#This Row],[Date]]),MONTH(Stock_Info[[#This Row],[Date]]),1))-1)/7)+1</f>
        <v>WEEK 4</v>
      </c>
      <c r="D4284" s="12">
        <v>72.569999999999993</v>
      </c>
      <c r="E4284" s="12">
        <v>73.02</v>
      </c>
      <c r="F4284" s="12">
        <v>72.319999999999993</v>
      </c>
      <c r="G4284" s="12">
        <v>72.89</v>
      </c>
      <c r="H4284" s="12">
        <v>72.692804574161698</v>
      </c>
      <c r="I4284">
        <v>896514</v>
      </c>
      <c r="J4284">
        <v>7313</v>
      </c>
      <c r="K4284" s="12">
        <v>65170117</v>
      </c>
      <c r="L4284">
        <v>418366</v>
      </c>
      <c r="M4284">
        <v>46.67</v>
      </c>
      <c r="N4284">
        <v>0.7</v>
      </c>
      <c r="O4284">
        <v>0.32</v>
      </c>
      <c r="P4284">
        <f xml:space="preserve"> IF(Stock_Info[[#This Row],[Close Price]] &gt; Stock_Info[[#This Row],[Open Price]], 1, 0)</f>
        <v>1</v>
      </c>
      <c r="Q4284" t="str">
        <f>IF(AND(Stock_Info[[#This Row],[% Deli. Qty to Traded Qty]]&gt;80,Stock_Info[[#This Row],[No. of Trades]]&lt;3000),"Unusual Day","")</f>
        <v/>
      </c>
      <c r="R4284" t="str">
        <f>IF(AND(Stock_Info[[#This Row],[Spread High-Low]] &lt; 10, Stock_Info[[#This Row],[% Deli. Qty to Traded Qty]] &gt; 90), "Good Day", "")</f>
        <v/>
      </c>
    </row>
    <row r="4285" spans="1:18">
      <c r="A4285" t="s">
        <v>57</v>
      </c>
      <c r="B4285" s="1">
        <v>45861</v>
      </c>
      <c r="C4285" s="1" t="str">
        <f>"WEEK" &amp;" " &amp;  INT((DAY(Stock_Info[[#This Row],[Date]])+WEEKDAY(DATE(YEAR(Stock_Info[[#This Row],[Date]]),MONTH(Stock_Info[[#This Row],[Date]]),1))-1)/7)+1</f>
        <v>WEEK 4</v>
      </c>
      <c r="D4285" s="12">
        <v>72.73</v>
      </c>
      <c r="E4285" s="12">
        <v>73.14</v>
      </c>
      <c r="F4285" s="12">
        <v>71.84</v>
      </c>
      <c r="G4285" s="12">
        <v>72.709999999999994</v>
      </c>
      <c r="H4285" s="12">
        <v>72.456499103372479</v>
      </c>
      <c r="I4285">
        <v>587758</v>
      </c>
      <c r="J4285">
        <v>3992</v>
      </c>
      <c r="K4285" s="12">
        <v>42586887</v>
      </c>
      <c r="L4285">
        <v>238148</v>
      </c>
      <c r="M4285">
        <v>40.520000000000003</v>
      </c>
      <c r="N4285">
        <v>1.3</v>
      </c>
      <c r="O4285">
        <v>-0.02</v>
      </c>
      <c r="P4285">
        <f xml:space="preserve"> IF(Stock_Info[[#This Row],[Close Price]] &gt; Stock_Info[[#This Row],[Open Price]], 1, 0)</f>
        <v>0</v>
      </c>
      <c r="Q4285" t="str">
        <f>IF(AND(Stock_Info[[#This Row],[% Deli. Qty to Traded Qty]]&gt;80,Stock_Info[[#This Row],[No. of Trades]]&lt;3000),"Unusual Day","")</f>
        <v/>
      </c>
      <c r="R4285" t="str">
        <f>IF(AND(Stock_Info[[#This Row],[Spread High-Low]] &lt; 10, Stock_Info[[#This Row],[% Deli. Qty to Traded Qty]] &gt; 90), "Good Day", "")</f>
        <v/>
      </c>
    </row>
    <row r="4286" spans="1:18">
      <c r="A4286" t="s">
        <v>57</v>
      </c>
      <c r="B4286" s="1">
        <v>45860</v>
      </c>
      <c r="C4286" s="1" t="str">
        <f>"WEEK" &amp;" " &amp;  INT((DAY(Stock_Info[[#This Row],[Date]])+WEEKDAY(DATE(YEAR(Stock_Info[[#This Row],[Date]]),MONTH(Stock_Info[[#This Row],[Date]]),1))-1)/7)+1</f>
        <v>WEEK 4</v>
      </c>
      <c r="D4286" s="12">
        <v>74.010000000000005</v>
      </c>
      <c r="E4286" s="12">
        <v>74.05</v>
      </c>
      <c r="F4286" s="12">
        <v>72.239999999999995</v>
      </c>
      <c r="G4286" s="12">
        <v>72.400000000000006</v>
      </c>
      <c r="H4286" s="12">
        <v>72.991794738575578</v>
      </c>
      <c r="I4286">
        <v>1077845</v>
      </c>
      <c r="J4286">
        <v>9441</v>
      </c>
      <c r="K4286" s="12">
        <v>78673841</v>
      </c>
      <c r="L4286">
        <v>517115</v>
      </c>
      <c r="M4286">
        <v>47.98</v>
      </c>
      <c r="N4286">
        <v>1.81</v>
      </c>
      <c r="O4286">
        <v>-1.61</v>
      </c>
      <c r="P4286">
        <f xml:space="preserve"> IF(Stock_Info[[#This Row],[Close Price]] &gt; Stock_Info[[#This Row],[Open Price]], 1, 0)</f>
        <v>0</v>
      </c>
      <c r="Q4286" t="str">
        <f>IF(AND(Stock_Info[[#This Row],[% Deli. Qty to Traded Qty]]&gt;80,Stock_Info[[#This Row],[No. of Trades]]&lt;3000),"Unusual Day","")</f>
        <v/>
      </c>
      <c r="R4286" t="str">
        <f>IF(AND(Stock_Info[[#This Row],[Spread High-Low]] &lt; 10, Stock_Info[[#This Row],[% Deli. Qty to Traded Qty]] &gt; 90), "Good Day", "")</f>
        <v/>
      </c>
    </row>
    <row r="4287" spans="1:18">
      <c r="A4287" t="s">
        <v>57</v>
      </c>
      <c r="B4287" s="1">
        <v>45859</v>
      </c>
      <c r="C4287" s="1" t="str">
        <f>"WEEK" &amp;" " &amp;  INT((DAY(Stock_Info[[#This Row],[Date]])+WEEKDAY(DATE(YEAR(Stock_Info[[#This Row],[Date]]),MONTH(Stock_Info[[#This Row],[Date]]),1))-1)/7)+1</f>
        <v>WEEK 4</v>
      </c>
      <c r="D4287" s="12">
        <v>73.069999999999993</v>
      </c>
      <c r="E4287" s="12">
        <v>74.349999999999994</v>
      </c>
      <c r="F4287" s="12">
        <v>72.45</v>
      </c>
      <c r="G4287" s="12">
        <v>74.010000000000005</v>
      </c>
      <c r="H4287" s="12">
        <v>73.611794803340345</v>
      </c>
      <c r="I4287">
        <v>816563</v>
      </c>
      <c r="J4287">
        <v>10933</v>
      </c>
      <c r="K4287" s="12">
        <v>60108668</v>
      </c>
      <c r="L4287">
        <v>335194</v>
      </c>
      <c r="M4287">
        <v>41.05</v>
      </c>
      <c r="N4287">
        <v>1.9</v>
      </c>
      <c r="O4287">
        <v>0.94</v>
      </c>
      <c r="P4287">
        <f xml:space="preserve"> IF(Stock_Info[[#This Row],[Close Price]] &gt; Stock_Info[[#This Row],[Open Price]], 1, 0)</f>
        <v>1</v>
      </c>
      <c r="Q4287" t="str">
        <f>IF(AND(Stock_Info[[#This Row],[% Deli. Qty to Traded Qty]]&gt;80,Stock_Info[[#This Row],[No. of Trades]]&lt;3000),"Unusual Day","")</f>
        <v/>
      </c>
      <c r="R4287" t="str">
        <f>IF(AND(Stock_Info[[#This Row],[Spread High-Low]] &lt; 10, Stock_Info[[#This Row],[% Deli. Qty to Traded Qty]] &gt; 90), "Good Day", "")</f>
        <v/>
      </c>
    </row>
    <row r="4288" spans="1:18">
      <c r="A4288" t="s">
        <v>57</v>
      </c>
      <c r="B4288" s="1">
        <v>45856</v>
      </c>
      <c r="C4288" s="1" t="str">
        <f>"WEEK" &amp;" " &amp;  INT((DAY(Stock_Info[[#This Row],[Date]])+WEEKDAY(DATE(YEAR(Stock_Info[[#This Row],[Date]]),MONTH(Stock_Info[[#This Row],[Date]]),1))-1)/7)+1</f>
        <v>WEEK 3</v>
      </c>
      <c r="D4288" s="12">
        <v>73.48</v>
      </c>
      <c r="E4288" s="12">
        <v>73.62</v>
      </c>
      <c r="F4288" s="12">
        <v>72.75</v>
      </c>
      <c r="G4288" s="12">
        <v>73.069999999999993</v>
      </c>
      <c r="H4288" s="12">
        <v>73.131553025731279</v>
      </c>
      <c r="I4288">
        <v>1027388</v>
      </c>
      <c r="J4288">
        <v>8140</v>
      </c>
      <c r="K4288" s="12">
        <v>75134480</v>
      </c>
      <c r="L4288">
        <v>572556</v>
      </c>
      <c r="M4288">
        <v>55.73</v>
      </c>
      <c r="N4288">
        <v>0.87</v>
      </c>
      <c r="O4288">
        <v>-0.41</v>
      </c>
      <c r="P4288">
        <f xml:space="preserve"> IF(Stock_Info[[#This Row],[Close Price]] &gt; Stock_Info[[#This Row],[Open Price]], 1, 0)</f>
        <v>0</v>
      </c>
      <c r="Q4288" t="str">
        <f>IF(AND(Stock_Info[[#This Row],[% Deli. Qty to Traded Qty]]&gt;80,Stock_Info[[#This Row],[No. of Trades]]&lt;3000),"Unusual Day","")</f>
        <v/>
      </c>
      <c r="R4288" t="str">
        <f>IF(AND(Stock_Info[[#This Row],[Spread High-Low]] &lt; 10, Stock_Info[[#This Row],[% Deli. Qty to Traded Qty]] &gt; 90), "Good Day", "")</f>
        <v/>
      </c>
    </row>
    <row r="4289" spans="1:18">
      <c r="A4289" t="s">
        <v>57</v>
      </c>
      <c r="B4289" s="1">
        <v>45855</v>
      </c>
      <c r="C4289" s="1" t="str">
        <f>"WEEK" &amp;" " &amp;  INT((DAY(Stock_Info[[#This Row],[Date]])+WEEKDAY(DATE(YEAR(Stock_Info[[#This Row],[Date]]),MONTH(Stock_Info[[#This Row],[Date]]),1))-1)/7)+1</f>
        <v>WEEK 3</v>
      </c>
      <c r="D4289" s="12">
        <v>74</v>
      </c>
      <c r="E4289" s="12">
        <v>74.19</v>
      </c>
      <c r="F4289" s="12">
        <v>73.33</v>
      </c>
      <c r="G4289" s="12">
        <v>73.48</v>
      </c>
      <c r="H4289" s="12">
        <v>73.767336710668431</v>
      </c>
      <c r="I4289">
        <v>442558</v>
      </c>
      <c r="J4289">
        <v>3285</v>
      </c>
      <c r="K4289" s="12">
        <v>32646325</v>
      </c>
      <c r="L4289">
        <v>155081</v>
      </c>
      <c r="M4289">
        <v>35.04</v>
      </c>
      <c r="N4289">
        <v>0.86</v>
      </c>
      <c r="O4289">
        <v>-0.52</v>
      </c>
      <c r="P4289">
        <f xml:space="preserve"> IF(Stock_Info[[#This Row],[Close Price]] &gt; Stock_Info[[#This Row],[Open Price]], 1, 0)</f>
        <v>0</v>
      </c>
      <c r="Q4289" t="str">
        <f>IF(AND(Stock_Info[[#This Row],[% Deli. Qty to Traded Qty]]&gt;80,Stock_Info[[#This Row],[No. of Trades]]&lt;3000),"Unusual Day","")</f>
        <v/>
      </c>
      <c r="R4289" t="str">
        <f>IF(AND(Stock_Info[[#This Row],[Spread High-Low]] &lt; 10, Stock_Info[[#This Row],[% Deli. Qty to Traded Qty]] &gt; 90), "Good Day", "")</f>
        <v/>
      </c>
    </row>
    <row r="4290" spans="1:18">
      <c r="A4290" t="s">
        <v>57</v>
      </c>
      <c r="B4290" s="1">
        <v>45854</v>
      </c>
      <c r="C4290" s="1" t="str">
        <f>"WEEK" &amp;" " &amp;  INT((DAY(Stock_Info[[#This Row],[Date]])+WEEKDAY(DATE(YEAR(Stock_Info[[#This Row],[Date]]),MONTH(Stock_Info[[#This Row],[Date]]),1))-1)/7)+1</f>
        <v>WEEK 3</v>
      </c>
      <c r="D4290" s="12">
        <v>73</v>
      </c>
      <c r="E4290" s="12">
        <v>74.48</v>
      </c>
      <c r="F4290" s="12">
        <v>73</v>
      </c>
      <c r="G4290" s="12">
        <v>73.849999999999994</v>
      </c>
      <c r="H4290" s="12">
        <v>73.794229564735232</v>
      </c>
      <c r="I4290">
        <v>1377851</v>
      </c>
      <c r="J4290">
        <v>8747</v>
      </c>
      <c r="K4290" s="12">
        <v>101677453</v>
      </c>
      <c r="L4290">
        <v>590782</v>
      </c>
      <c r="M4290">
        <v>42.88</v>
      </c>
      <c r="N4290">
        <v>1.48</v>
      </c>
      <c r="O4290">
        <v>0.85</v>
      </c>
      <c r="P4290">
        <f xml:space="preserve"> IF(Stock_Info[[#This Row],[Close Price]] &gt; Stock_Info[[#This Row],[Open Price]], 1, 0)</f>
        <v>1</v>
      </c>
      <c r="Q4290" t="str">
        <f>IF(AND(Stock_Info[[#This Row],[% Deli. Qty to Traded Qty]]&gt;80,Stock_Info[[#This Row],[No. of Trades]]&lt;3000),"Unusual Day","")</f>
        <v/>
      </c>
      <c r="R4290" t="str">
        <f>IF(AND(Stock_Info[[#This Row],[Spread High-Low]] &lt; 10, Stock_Info[[#This Row],[% Deli. Qty to Traded Qty]] &gt; 90), "Good Day", "")</f>
        <v/>
      </c>
    </row>
    <row r="4291" spans="1:18">
      <c r="A4291" t="s">
        <v>57</v>
      </c>
      <c r="B4291" s="1">
        <v>45853</v>
      </c>
      <c r="C4291" s="1" t="str">
        <f>"WEEK" &amp;" " &amp;  INT((DAY(Stock_Info[[#This Row],[Date]])+WEEKDAY(DATE(YEAR(Stock_Info[[#This Row],[Date]]),MONTH(Stock_Info[[#This Row],[Date]]),1))-1)/7)+1</f>
        <v>WEEK 3</v>
      </c>
      <c r="D4291" s="12">
        <v>74.17</v>
      </c>
      <c r="E4291" s="12">
        <v>74.72</v>
      </c>
      <c r="F4291" s="12">
        <v>72.709999999999994</v>
      </c>
      <c r="G4291" s="12">
        <v>72.930000000000007</v>
      </c>
      <c r="H4291" s="12">
        <v>73.295822087305041</v>
      </c>
      <c r="I4291">
        <v>1738021</v>
      </c>
      <c r="J4291">
        <v>13203</v>
      </c>
      <c r="K4291" s="12">
        <v>127389678</v>
      </c>
      <c r="L4291">
        <v>694316</v>
      </c>
      <c r="M4291">
        <v>39.950000000000003</v>
      </c>
      <c r="N4291">
        <v>2.0099999999999998</v>
      </c>
      <c r="O4291">
        <v>-1.24</v>
      </c>
      <c r="P4291">
        <f xml:space="preserve"> IF(Stock_Info[[#This Row],[Close Price]] &gt; Stock_Info[[#This Row],[Open Price]], 1, 0)</f>
        <v>0</v>
      </c>
      <c r="Q4291" t="str">
        <f>IF(AND(Stock_Info[[#This Row],[% Deli. Qty to Traded Qty]]&gt;80,Stock_Info[[#This Row],[No. of Trades]]&lt;3000),"Unusual Day","")</f>
        <v/>
      </c>
      <c r="R4291" t="str">
        <f>IF(AND(Stock_Info[[#This Row],[Spread High-Low]] &lt; 10, Stock_Info[[#This Row],[% Deli. Qty to Traded Qty]] &gt; 90), "Good Day", "")</f>
        <v/>
      </c>
    </row>
    <row r="4292" spans="1:18">
      <c r="A4292" t="s">
        <v>57</v>
      </c>
      <c r="B4292" s="1">
        <v>45852</v>
      </c>
      <c r="C4292" s="1" t="str">
        <f>"WEEK" &amp;" " &amp;  INT((DAY(Stock_Info[[#This Row],[Date]])+WEEKDAY(DATE(YEAR(Stock_Info[[#This Row],[Date]]),MONTH(Stock_Info[[#This Row],[Date]]),1))-1)/7)+1</f>
        <v>WEEK 3</v>
      </c>
      <c r="D4292" s="12">
        <v>75.25</v>
      </c>
      <c r="E4292" s="12">
        <v>76.34</v>
      </c>
      <c r="F4292" s="12">
        <v>72.61</v>
      </c>
      <c r="G4292" s="12">
        <v>74.31</v>
      </c>
      <c r="H4292" s="12">
        <v>74.826636716914734</v>
      </c>
      <c r="I4292">
        <v>2079483</v>
      </c>
      <c r="J4292">
        <v>9430</v>
      </c>
      <c r="K4292" s="12">
        <v>155600719</v>
      </c>
      <c r="L4292">
        <v>1176014</v>
      </c>
      <c r="M4292">
        <v>56.55</v>
      </c>
      <c r="N4292">
        <v>3.73</v>
      </c>
      <c r="O4292">
        <v>-0.94</v>
      </c>
      <c r="P4292">
        <f xml:space="preserve"> IF(Stock_Info[[#This Row],[Close Price]] &gt; Stock_Info[[#This Row],[Open Price]], 1, 0)</f>
        <v>0</v>
      </c>
      <c r="Q4292" t="str">
        <f>IF(AND(Stock_Info[[#This Row],[% Deli. Qty to Traded Qty]]&gt;80,Stock_Info[[#This Row],[No. of Trades]]&lt;3000),"Unusual Day","")</f>
        <v/>
      </c>
      <c r="R4292" t="str">
        <f>IF(AND(Stock_Info[[#This Row],[Spread High-Low]] &lt; 10, Stock_Info[[#This Row],[% Deli. Qty to Traded Qty]] &gt; 90), "Good Day", "")</f>
        <v/>
      </c>
    </row>
    <row r="4293" spans="1:18">
      <c r="A4293" t="s">
        <v>57</v>
      </c>
      <c r="B4293" s="1">
        <v>45849</v>
      </c>
      <c r="C4293" s="1" t="str">
        <f>"WEEK" &amp;" " &amp;  INT((DAY(Stock_Info[[#This Row],[Date]])+WEEKDAY(DATE(YEAR(Stock_Info[[#This Row],[Date]]),MONTH(Stock_Info[[#This Row],[Date]]),1))-1)/7)+1</f>
        <v>WEEK 2</v>
      </c>
      <c r="D4293" s="12">
        <v>76.599999999999994</v>
      </c>
      <c r="E4293" s="12">
        <v>76.650000000000006</v>
      </c>
      <c r="F4293" s="12">
        <v>74.760000000000005</v>
      </c>
      <c r="G4293" s="12">
        <v>75.17</v>
      </c>
      <c r="H4293" s="12">
        <v>75.377993837905819</v>
      </c>
      <c r="I4293">
        <v>1453402</v>
      </c>
      <c r="J4293">
        <v>11923</v>
      </c>
      <c r="K4293" s="12">
        <v>109554527</v>
      </c>
      <c r="L4293">
        <v>873657</v>
      </c>
      <c r="M4293">
        <v>60.11</v>
      </c>
      <c r="N4293">
        <v>1.89</v>
      </c>
      <c r="O4293">
        <v>-1.43</v>
      </c>
      <c r="P4293">
        <f xml:space="preserve"> IF(Stock_Info[[#This Row],[Close Price]] &gt; Stock_Info[[#This Row],[Open Price]], 1, 0)</f>
        <v>0</v>
      </c>
      <c r="Q4293" t="str">
        <f>IF(AND(Stock_Info[[#This Row],[% Deli. Qty to Traded Qty]]&gt;80,Stock_Info[[#This Row],[No. of Trades]]&lt;3000),"Unusual Day","")</f>
        <v/>
      </c>
      <c r="R4293" t="str">
        <f>IF(AND(Stock_Info[[#This Row],[Spread High-Low]] &lt; 10, Stock_Info[[#This Row],[% Deli. Qty to Traded Qty]] &gt; 90), "Good Day", "")</f>
        <v/>
      </c>
    </row>
    <row r="4294" spans="1:18">
      <c r="A4294" t="s">
        <v>57</v>
      </c>
      <c r="B4294" s="1">
        <v>45848</v>
      </c>
      <c r="C4294" s="1" t="str">
        <f>"WEEK" &amp;" " &amp;  INT((DAY(Stock_Info[[#This Row],[Date]])+WEEKDAY(DATE(YEAR(Stock_Info[[#This Row],[Date]]),MONTH(Stock_Info[[#This Row],[Date]]),1))-1)/7)+1</f>
        <v>WEEK 2</v>
      </c>
      <c r="D4294" s="12">
        <v>77.69</v>
      </c>
      <c r="E4294" s="12">
        <v>78.02</v>
      </c>
      <c r="F4294" s="12">
        <v>76.400000000000006</v>
      </c>
      <c r="G4294" s="12">
        <v>76.64</v>
      </c>
      <c r="H4294" s="12">
        <v>77.245801068917586</v>
      </c>
      <c r="I4294">
        <v>1380649</v>
      </c>
      <c r="J4294">
        <v>7927</v>
      </c>
      <c r="K4294" s="12">
        <v>106649338</v>
      </c>
      <c r="L4294">
        <v>796269</v>
      </c>
      <c r="M4294">
        <v>57.67</v>
      </c>
      <c r="N4294">
        <v>1.62</v>
      </c>
      <c r="O4294">
        <v>-1.05</v>
      </c>
      <c r="P4294">
        <f xml:space="preserve"> IF(Stock_Info[[#This Row],[Close Price]] &gt; Stock_Info[[#This Row],[Open Price]], 1, 0)</f>
        <v>0</v>
      </c>
      <c r="Q4294" t="str">
        <f>IF(AND(Stock_Info[[#This Row],[% Deli. Qty to Traded Qty]]&gt;80,Stock_Info[[#This Row],[No. of Trades]]&lt;3000),"Unusual Day","")</f>
        <v/>
      </c>
      <c r="R4294" t="str">
        <f>IF(AND(Stock_Info[[#This Row],[Spread High-Low]] &lt; 10, Stock_Info[[#This Row],[% Deli. Qty to Traded Qty]] &gt; 90), "Good Day", "")</f>
        <v/>
      </c>
    </row>
    <row r="4295" spans="1:18">
      <c r="A4295" t="s">
        <v>57</v>
      </c>
      <c r="B4295" s="1">
        <v>45847</v>
      </c>
      <c r="C4295" s="1" t="str">
        <f>"WEEK" &amp;" " &amp;  INT((DAY(Stock_Info[[#This Row],[Date]])+WEEKDAY(DATE(YEAR(Stock_Info[[#This Row],[Date]]),MONTH(Stock_Info[[#This Row],[Date]]),1))-1)/7)+1</f>
        <v>WEEK 2</v>
      </c>
      <c r="D4295" s="12">
        <v>77.92</v>
      </c>
      <c r="E4295" s="12">
        <v>78</v>
      </c>
      <c r="F4295" s="12">
        <v>77.150000000000006</v>
      </c>
      <c r="G4295" s="12">
        <v>77.45</v>
      </c>
      <c r="H4295" s="12">
        <v>77.501140855907252</v>
      </c>
      <c r="I4295">
        <v>678438</v>
      </c>
      <c r="J4295">
        <v>3543</v>
      </c>
      <c r="K4295" s="12">
        <v>52579719</v>
      </c>
      <c r="L4295">
        <v>283483</v>
      </c>
      <c r="M4295">
        <v>41.78</v>
      </c>
      <c r="N4295">
        <v>0.85</v>
      </c>
      <c r="O4295">
        <v>-0.47</v>
      </c>
      <c r="P4295">
        <f xml:space="preserve"> IF(Stock_Info[[#This Row],[Close Price]] &gt; Stock_Info[[#This Row],[Open Price]], 1, 0)</f>
        <v>0</v>
      </c>
      <c r="Q4295" t="str">
        <f>IF(AND(Stock_Info[[#This Row],[% Deli. Qty to Traded Qty]]&gt;80,Stock_Info[[#This Row],[No. of Trades]]&lt;3000),"Unusual Day","")</f>
        <v/>
      </c>
      <c r="R4295" t="str">
        <f>IF(AND(Stock_Info[[#This Row],[Spread High-Low]] &lt; 10, Stock_Info[[#This Row],[% Deli. Qty to Traded Qty]] &gt; 90), "Good Day", "")</f>
        <v/>
      </c>
    </row>
    <row r="4296" spans="1:18">
      <c r="A4296" t="s">
        <v>57</v>
      </c>
      <c r="B4296" s="1">
        <v>45846</v>
      </c>
      <c r="C4296" s="1" t="str">
        <f>"WEEK" &amp;" " &amp;  INT((DAY(Stock_Info[[#This Row],[Date]])+WEEKDAY(DATE(YEAR(Stock_Info[[#This Row],[Date]]),MONTH(Stock_Info[[#This Row],[Date]]),1))-1)/7)+1</f>
        <v>WEEK 2</v>
      </c>
      <c r="D4296" s="12">
        <v>77.63</v>
      </c>
      <c r="E4296" s="12">
        <v>78</v>
      </c>
      <c r="F4296" s="12">
        <v>77.23</v>
      </c>
      <c r="G4296" s="12">
        <v>77.849999999999994</v>
      </c>
      <c r="H4296" s="12">
        <v>77.694228160590114</v>
      </c>
      <c r="I4296">
        <v>1542212</v>
      </c>
      <c r="J4296">
        <v>8261</v>
      </c>
      <c r="K4296" s="12">
        <v>119820971</v>
      </c>
      <c r="L4296">
        <v>919150</v>
      </c>
      <c r="M4296">
        <v>59.6</v>
      </c>
      <c r="N4296">
        <v>0.77</v>
      </c>
      <c r="O4296">
        <v>0.22</v>
      </c>
      <c r="P4296">
        <f xml:space="preserve"> IF(Stock_Info[[#This Row],[Close Price]] &gt; Stock_Info[[#This Row],[Open Price]], 1, 0)</f>
        <v>1</v>
      </c>
      <c r="Q4296" t="str">
        <f>IF(AND(Stock_Info[[#This Row],[% Deli. Qty to Traded Qty]]&gt;80,Stock_Info[[#This Row],[No. of Trades]]&lt;3000),"Unusual Day","")</f>
        <v/>
      </c>
      <c r="R4296" t="str">
        <f>IF(AND(Stock_Info[[#This Row],[Spread High-Low]] &lt; 10, Stock_Info[[#This Row],[% Deli. Qty to Traded Qty]] &gt; 90), "Good Day", "")</f>
        <v/>
      </c>
    </row>
    <row r="4297" spans="1:18">
      <c r="A4297" t="s">
        <v>57</v>
      </c>
      <c r="B4297" s="1">
        <v>45845</v>
      </c>
      <c r="C4297" s="1" t="str">
        <f>"WEEK" &amp;" " &amp;  INT((DAY(Stock_Info[[#This Row],[Date]])+WEEKDAY(DATE(YEAR(Stock_Info[[#This Row],[Date]]),MONTH(Stock_Info[[#This Row],[Date]]),1))-1)/7)+1</f>
        <v>WEEK 2</v>
      </c>
      <c r="D4297" s="12">
        <v>77.849999999999994</v>
      </c>
      <c r="E4297" s="12">
        <v>78.23</v>
      </c>
      <c r="F4297" s="12">
        <v>77.260000000000005</v>
      </c>
      <c r="G4297" s="12">
        <v>77.709999999999994</v>
      </c>
      <c r="H4297" s="12">
        <v>77.731146476534164</v>
      </c>
      <c r="I4297">
        <v>640676</v>
      </c>
      <c r="J4297">
        <v>4077</v>
      </c>
      <c r="K4297" s="12">
        <v>49800480</v>
      </c>
      <c r="L4297">
        <v>310637</v>
      </c>
      <c r="M4297">
        <v>48.49</v>
      </c>
      <c r="N4297">
        <v>0.97</v>
      </c>
      <c r="O4297">
        <v>-0.14000000000000001</v>
      </c>
      <c r="P4297">
        <f xml:space="preserve"> IF(Stock_Info[[#This Row],[Close Price]] &gt; Stock_Info[[#This Row],[Open Price]], 1, 0)</f>
        <v>0</v>
      </c>
      <c r="Q4297" t="str">
        <f>IF(AND(Stock_Info[[#This Row],[% Deli. Qty to Traded Qty]]&gt;80,Stock_Info[[#This Row],[No. of Trades]]&lt;3000),"Unusual Day","")</f>
        <v/>
      </c>
      <c r="R4297" t="str">
        <f>IF(AND(Stock_Info[[#This Row],[Spread High-Low]] &lt; 10, Stock_Info[[#This Row],[% Deli. Qty to Traded Qty]] &gt; 90), "Good Day", "")</f>
        <v/>
      </c>
    </row>
    <row r="4298" spans="1:18">
      <c r="A4298" t="s">
        <v>57</v>
      </c>
      <c r="B4298" s="1">
        <v>45842</v>
      </c>
      <c r="C4298" s="1" t="str">
        <f>"WEEK" &amp;" " &amp;  INT((DAY(Stock_Info[[#This Row],[Date]])+WEEKDAY(DATE(YEAR(Stock_Info[[#This Row],[Date]]),MONTH(Stock_Info[[#This Row],[Date]]),1))-1)/7)+1</f>
        <v>WEEK 1</v>
      </c>
      <c r="D4298" s="12">
        <v>78.400000000000006</v>
      </c>
      <c r="E4298" s="12">
        <v>78.5</v>
      </c>
      <c r="F4298" s="12">
        <v>77.180000000000007</v>
      </c>
      <c r="G4298" s="12">
        <v>77.86</v>
      </c>
      <c r="H4298" s="12">
        <v>77.892193913269892</v>
      </c>
      <c r="I4298">
        <v>1801197</v>
      </c>
      <c r="J4298">
        <v>4720</v>
      </c>
      <c r="K4298" s="12">
        <v>140299186</v>
      </c>
      <c r="L4298">
        <v>1202077</v>
      </c>
      <c r="M4298">
        <v>66.739999999999995</v>
      </c>
      <c r="N4298">
        <v>1.32</v>
      </c>
      <c r="O4298">
        <v>-0.54</v>
      </c>
      <c r="P4298">
        <f xml:space="preserve"> IF(Stock_Info[[#This Row],[Close Price]] &gt; Stock_Info[[#This Row],[Open Price]], 1, 0)</f>
        <v>0</v>
      </c>
      <c r="Q4298" t="str">
        <f>IF(AND(Stock_Info[[#This Row],[% Deli. Qty to Traded Qty]]&gt;80,Stock_Info[[#This Row],[No. of Trades]]&lt;3000),"Unusual Day","")</f>
        <v/>
      </c>
      <c r="R4298" t="str">
        <f>IF(AND(Stock_Info[[#This Row],[Spread High-Low]] &lt; 10, Stock_Info[[#This Row],[% Deli. Qty to Traded Qty]] &gt; 90), "Good Day", "")</f>
        <v/>
      </c>
    </row>
    <row r="4299" spans="1:18">
      <c r="A4299" t="s">
        <v>57</v>
      </c>
      <c r="B4299" s="1">
        <v>45841</v>
      </c>
      <c r="C4299" s="1" t="str">
        <f>"WEEK" &amp;" " &amp;  INT((DAY(Stock_Info[[#This Row],[Date]])+WEEKDAY(DATE(YEAR(Stock_Info[[#This Row],[Date]]),MONTH(Stock_Info[[#This Row],[Date]]),1))-1)/7)+1</f>
        <v>WEEK 1</v>
      </c>
      <c r="D4299" s="12">
        <v>77.349999999999994</v>
      </c>
      <c r="E4299" s="12">
        <v>77.8</v>
      </c>
      <c r="F4299" s="12">
        <v>76.94</v>
      </c>
      <c r="G4299" s="12">
        <v>77.64</v>
      </c>
      <c r="H4299" s="12">
        <v>77.441809808663905</v>
      </c>
      <c r="I4299">
        <v>1069218</v>
      </c>
      <c r="J4299">
        <v>5404</v>
      </c>
      <c r="K4299" s="12">
        <v>82802177</v>
      </c>
      <c r="L4299">
        <v>442294</v>
      </c>
      <c r="M4299">
        <v>41.37</v>
      </c>
      <c r="N4299">
        <v>0.86</v>
      </c>
      <c r="O4299">
        <v>0.28999999999999998</v>
      </c>
      <c r="P4299">
        <f xml:space="preserve"> IF(Stock_Info[[#This Row],[Close Price]] &gt; Stock_Info[[#This Row],[Open Price]], 1, 0)</f>
        <v>1</v>
      </c>
      <c r="Q4299" t="str">
        <f>IF(AND(Stock_Info[[#This Row],[% Deli. Qty to Traded Qty]]&gt;80,Stock_Info[[#This Row],[No. of Trades]]&lt;3000),"Unusual Day","")</f>
        <v/>
      </c>
      <c r="R4299" t="str">
        <f>IF(AND(Stock_Info[[#This Row],[Spread High-Low]] &lt; 10, Stock_Info[[#This Row],[% Deli. Qty to Traded Qty]] &gt; 90), "Good Day", "")</f>
        <v/>
      </c>
    </row>
    <row r="4300" spans="1:18">
      <c r="A4300" t="s">
        <v>57</v>
      </c>
      <c r="B4300" s="1">
        <v>45840</v>
      </c>
      <c r="C4300" s="1" t="str">
        <f>"WEEK" &amp;" " &amp;  INT((DAY(Stock_Info[[#This Row],[Date]])+WEEKDAY(DATE(YEAR(Stock_Info[[#This Row],[Date]]),MONTH(Stock_Info[[#This Row],[Date]]),1))-1)/7)+1</f>
        <v>WEEK 1</v>
      </c>
      <c r="D4300" s="12">
        <v>77.459999999999994</v>
      </c>
      <c r="E4300" s="12">
        <v>77.5</v>
      </c>
      <c r="F4300" s="12">
        <v>76.83</v>
      </c>
      <c r="G4300" s="12">
        <v>77.22</v>
      </c>
      <c r="H4300" s="12">
        <v>77.092288938371979</v>
      </c>
      <c r="I4300">
        <v>4236239</v>
      </c>
      <c r="J4300">
        <v>14817</v>
      </c>
      <c r="K4300" s="12">
        <v>326581361</v>
      </c>
      <c r="L4300">
        <v>2305015</v>
      </c>
      <c r="M4300">
        <v>54.41</v>
      </c>
      <c r="N4300">
        <v>0.67</v>
      </c>
      <c r="O4300">
        <v>-0.24</v>
      </c>
      <c r="P4300">
        <f xml:space="preserve"> IF(Stock_Info[[#This Row],[Close Price]] &gt; Stock_Info[[#This Row],[Open Price]], 1, 0)</f>
        <v>0</v>
      </c>
      <c r="Q4300" t="str">
        <f>IF(AND(Stock_Info[[#This Row],[% Deli. Qty to Traded Qty]]&gt;80,Stock_Info[[#This Row],[No. of Trades]]&lt;3000),"Unusual Day","")</f>
        <v/>
      </c>
      <c r="R4300" t="str">
        <f>IF(AND(Stock_Info[[#This Row],[Spread High-Low]] &lt; 10, Stock_Info[[#This Row],[% Deli. Qty to Traded Qty]] &gt; 90), "Good Day", "")</f>
        <v/>
      </c>
    </row>
    <row r="4301" spans="1:18">
      <c r="A4301" t="s">
        <v>57</v>
      </c>
      <c r="B4301" s="1">
        <v>45839</v>
      </c>
      <c r="C4301" s="1" t="str">
        <f>"WEEK" &amp;" " &amp;  INT((DAY(Stock_Info[[#This Row],[Date]])+WEEKDAY(DATE(YEAR(Stock_Info[[#This Row],[Date]]),MONTH(Stock_Info[[#This Row],[Date]]),1))-1)/7)+1</f>
        <v>WEEK 1</v>
      </c>
      <c r="D4301" s="12">
        <v>72.86</v>
      </c>
      <c r="E4301" s="12">
        <v>77.349999999999994</v>
      </c>
      <c r="F4301" s="12">
        <v>72.86</v>
      </c>
      <c r="G4301" s="12">
        <v>77.239999999999995</v>
      </c>
      <c r="H4301" s="12">
        <v>75.927337607162158</v>
      </c>
      <c r="I4301">
        <v>9493907</v>
      </c>
      <c r="J4301">
        <v>19429</v>
      </c>
      <c r="K4301" s="12">
        <v>720847082</v>
      </c>
      <c r="L4301">
        <v>5608307</v>
      </c>
      <c r="M4301">
        <v>59.07</v>
      </c>
      <c r="N4301">
        <v>4.49</v>
      </c>
      <c r="O4301">
        <v>4.38</v>
      </c>
      <c r="P4301">
        <f xml:space="preserve"> IF(Stock_Info[[#This Row],[Close Price]] &gt; Stock_Info[[#This Row],[Open Price]], 1, 0)</f>
        <v>1</v>
      </c>
      <c r="Q4301" t="str">
        <f>IF(AND(Stock_Info[[#This Row],[% Deli. Qty to Traded Qty]]&gt;80,Stock_Info[[#This Row],[No. of Trades]]&lt;3000),"Unusual Day","")</f>
        <v/>
      </c>
      <c r="R4301" t="str">
        <f>IF(AND(Stock_Info[[#This Row],[Spread High-Low]] &lt; 10, Stock_Info[[#This Row],[% Deli. Qty to Traded Qty]] &gt; 90), "Good Day", "")</f>
        <v/>
      </c>
    </row>
    <row r="4302" spans="1:18">
      <c r="A4302" t="s">
        <v>57</v>
      </c>
      <c r="B4302" s="1">
        <v>45838</v>
      </c>
      <c r="C4302" s="1" t="str">
        <f>"WEEK" &amp;" " &amp;  INT((DAY(Stock_Info[[#This Row],[Date]])+WEEKDAY(DATE(YEAR(Stock_Info[[#This Row],[Date]]),MONTH(Stock_Info[[#This Row],[Date]]),1))-1)/7)+1</f>
        <v>WEEK 5</v>
      </c>
      <c r="D4302" s="12">
        <v>72.47</v>
      </c>
      <c r="E4302" s="12">
        <v>73.3</v>
      </c>
      <c r="F4302" s="12">
        <v>72.209999999999994</v>
      </c>
      <c r="G4302" s="12">
        <v>72.819999999999993</v>
      </c>
      <c r="H4302" s="12">
        <v>72.762828212637118</v>
      </c>
      <c r="I4302">
        <v>604410</v>
      </c>
      <c r="J4302">
        <v>3431</v>
      </c>
      <c r="K4302" s="12">
        <v>43978581</v>
      </c>
      <c r="L4302">
        <v>260107</v>
      </c>
      <c r="M4302">
        <v>43.03</v>
      </c>
      <c r="N4302">
        <v>1.0900000000000001</v>
      </c>
      <c r="O4302">
        <v>0.35</v>
      </c>
      <c r="P4302">
        <f xml:space="preserve"> IF(Stock_Info[[#This Row],[Close Price]] &gt; Stock_Info[[#This Row],[Open Price]], 1, 0)</f>
        <v>1</v>
      </c>
      <c r="Q4302" t="str">
        <f>IF(AND(Stock_Info[[#This Row],[% Deli. Qty to Traded Qty]]&gt;80,Stock_Info[[#This Row],[No. of Trades]]&lt;3000),"Unusual Day","")</f>
        <v/>
      </c>
      <c r="R4302" t="str">
        <f>IF(AND(Stock_Info[[#This Row],[Spread High-Low]] &lt; 10, Stock_Info[[#This Row],[% Deli. Qty to Traded Qty]] &gt; 90), "Good Day", "")</f>
        <v/>
      </c>
    </row>
    <row r="4303" spans="1:18">
      <c r="A4303" t="s">
        <v>57</v>
      </c>
      <c r="B4303" s="1">
        <v>45835</v>
      </c>
      <c r="C4303" s="1" t="str">
        <f>"WEEK" &amp;" " &amp;  INT((DAY(Stock_Info[[#This Row],[Date]])+WEEKDAY(DATE(YEAR(Stock_Info[[#This Row],[Date]]),MONTH(Stock_Info[[#This Row],[Date]]),1))-1)/7)+1</f>
        <v>WEEK 4</v>
      </c>
      <c r="D4303" s="12">
        <v>72</v>
      </c>
      <c r="E4303" s="12">
        <v>73.13</v>
      </c>
      <c r="F4303" s="12">
        <v>71.7</v>
      </c>
      <c r="G4303" s="12">
        <v>72.36</v>
      </c>
      <c r="H4303" s="12">
        <v>72.628838595603668</v>
      </c>
      <c r="I4303">
        <v>2368021</v>
      </c>
      <c r="J4303">
        <v>19496</v>
      </c>
      <c r="K4303" s="12">
        <v>171986615</v>
      </c>
      <c r="L4303">
        <v>1459249</v>
      </c>
      <c r="M4303">
        <v>61.62</v>
      </c>
      <c r="N4303">
        <v>1.43</v>
      </c>
      <c r="O4303">
        <v>0.36</v>
      </c>
      <c r="P4303">
        <f xml:space="preserve"> IF(Stock_Info[[#This Row],[Close Price]] &gt; Stock_Info[[#This Row],[Open Price]], 1, 0)</f>
        <v>1</v>
      </c>
      <c r="Q4303" t="str">
        <f>IF(AND(Stock_Info[[#This Row],[% Deli. Qty to Traded Qty]]&gt;80,Stock_Info[[#This Row],[No. of Trades]]&lt;3000),"Unusual Day","")</f>
        <v/>
      </c>
      <c r="R4303" t="str">
        <f>IF(AND(Stock_Info[[#This Row],[Spread High-Low]] &lt; 10, Stock_Info[[#This Row],[% Deli. Qty to Traded Qty]] &gt; 90), "Good Day", "")</f>
        <v/>
      </c>
    </row>
    <row r="4304" spans="1:18">
      <c r="A4304" t="s">
        <v>57</v>
      </c>
      <c r="B4304" s="1">
        <v>45834</v>
      </c>
      <c r="C4304" s="1" t="str">
        <f>"WEEK" &amp;" " &amp;  INT((DAY(Stock_Info[[#This Row],[Date]])+WEEKDAY(DATE(YEAR(Stock_Info[[#This Row],[Date]]),MONTH(Stock_Info[[#This Row],[Date]]),1))-1)/7)+1</f>
        <v>WEEK 4</v>
      </c>
      <c r="D4304" s="12">
        <v>72.489999999999995</v>
      </c>
      <c r="E4304" s="12">
        <v>72.489999999999995</v>
      </c>
      <c r="F4304" s="12">
        <v>71.41</v>
      </c>
      <c r="G4304" s="12">
        <v>71.91</v>
      </c>
      <c r="H4304" s="12">
        <v>71.856620183127959</v>
      </c>
      <c r="I4304">
        <v>624809</v>
      </c>
      <c r="J4304">
        <v>2992</v>
      </c>
      <c r="K4304" s="12">
        <v>44896663</v>
      </c>
      <c r="L4304">
        <v>211565</v>
      </c>
      <c r="M4304">
        <v>33.86</v>
      </c>
      <c r="N4304">
        <v>1.08</v>
      </c>
      <c r="O4304">
        <v>-0.57999999999999996</v>
      </c>
      <c r="P4304">
        <f xml:space="preserve"> IF(Stock_Info[[#This Row],[Close Price]] &gt; Stock_Info[[#This Row],[Open Price]], 1, 0)</f>
        <v>0</v>
      </c>
      <c r="Q4304" t="str">
        <f>IF(AND(Stock_Info[[#This Row],[% Deli. Qty to Traded Qty]]&gt;80,Stock_Info[[#This Row],[No. of Trades]]&lt;3000),"Unusual Day","")</f>
        <v/>
      </c>
      <c r="R4304" t="str">
        <f>IF(AND(Stock_Info[[#This Row],[Spread High-Low]] &lt; 10, Stock_Info[[#This Row],[% Deli. Qty to Traded Qty]] &gt; 90), "Good Day", "")</f>
        <v/>
      </c>
    </row>
    <row r="4305" spans="1:18">
      <c r="A4305" t="s">
        <v>57</v>
      </c>
      <c r="B4305" s="1">
        <v>45833</v>
      </c>
      <c r="C4305" s="1" t="str">
        <f>"WEEK" &amp;" " &amp;  INT((DAY(Stock_Info[[#This Row],[Date]])+WEEKDAY(DATE(YEAR(Stock_Info[[#This Row],[Date]]),MONTH(Stock_Info[[#This Row],[Date]]),1))-1)/7)+1</f>
        <v>WEEK 4</v>
      </c>
      <c r="D4305" s="12">
        <v>72.06</v>
      </c>
      <c r="E4305" s="12">
        <v>72.5</v>
      </c>
      <c r="F4305" s="12">
        <v>71.56</v>
      </c>
      <c r="G4305" s="12">
        <v>72.08</v>
      </c>
      <c r="H4305" s="12">
        <v>71.939841498559076</v>
      </c>
      <c r="I4305">
        <v>496904</v>
      </c>
      <c r="J4305">
        <v>2525</v>
      </c>
      <c r="K4305" s="12">
        <v>35747195</v>
      </c>
      <c r="L4305">
        <v>213120</v>
      </c>
      <c r="M4305">
        <v>42.89</v>
      </c>
      <c r="N4305">
        <v>0.94</v>
      </c>
      <c r="O4305">
        <v>0.02</v>
      </c>
      <c r="P4305">
        <f xml:space="preserve"> IF(Stock_Info[[#This Row],[Close Price]] &gt; Stock_Info[[#This Row],[Open Price]], 1, 0)</f>
        <v>1</v>
      </c>
      <c r="Q4305" t="str">
        <f>IF(AND(Stock_Info[[#This Row],[% Deli. Qty to Traded Qty]]&gt;80,Stock_Info[[#This Row],[No. of Trades]]&lt;3000),"Unusual Day","")</f>
        <v/>
      </c>
      <c r="R4305" t="str">
        <f>IF(AND(Stock_Info[[#This Row],[Spread High-Low]] &lt; 10, Stock_Info[[#This Row],[% Deli. Qty to Traded Qty]] &gt; 90), "Good Day", "")</f>
        <v/>
      </c>
    </row>
    <row r="4306" spans="1:18">
      <c r="A4306" t="s">
        <v>57</v>
      </c>
      <c r="B4306" s="1">
        <v>45832</v>
      </c>
      <c r="C4306" s="1" t="str">
        <f>"WEEK" &amp;" " &amp;  INT((DAY(Stock_Info[[#This Row],[Date]])+WEEKDAY(DATE(YEAR(Stock_Info[[#This Row],[Date]]),MONTH(Stock_Info[[#This Row],[Date]]),1))-1)/7)+1</f>
        <v>WEEK 4</v>
      </c>
      <c r="D4306" s="12">
        <v>71.569999999999993</v>
      </c>
      <c r="E4306" s="12">
        <v>72.44</v>
      </c>
      <c r="F4306" s="12">
        <v>71.2</v>
      </c>
      <c r="G4306" s="12">
        <v>71.989999999999995</v>
      </c>
      <c r="H4306" s="12">
        <v>71.952745935988347</v>
      </c>
      <c r="I4306">
        <v>1060713</v>
      </c>
      <c r="J4306">
        <v>4196</v>
      </c>
      <c r="K4306" s="12">
        <v>76321213</v>
      </c>
      <c r="L4306">
        <v>566629</v>
      </c>
      <c r="M4306">
        <v>53.42</v>
      </c>
      <c r="N4306">
        <v>1.24</v>
      </c>
      <c r="O4306">
        <v>0.42</v>
      </c>
      <c r="P4306">
        <f xml:space="preserve"> IF(Stock_Info[[#This Row],[Close Price]] &gt; Stock_Info[[#This Row],[Open Price]], 1, 0)</f>
        <v>1</v>
      </c>
      <c r="Q4306" t="str">
        <f>IF(AND(Stock_Info[[#This Row],[% Deli. Qty to Traded Qty]]&gt;80,Stock_Info[[#This Row],[No. of Trades]]&lt;3000),"Unusual Day","")</f>
        <v/>
      </c>
      <c r="R4306" t="str">
        <f>IF(AND(Stock_Info[[#This Row],[Spread High-Low]] &lt; 10, Stock_Info[[#This Row],[% Deli. Qty to Traded Qty]] &gt; 90), "Good Day", "")</f>
        <v/>
      </c>
    </row>
    <row r="4307" spans="1:18">
      <c r="A4307" t="s">
        <v>57</v>
      </c>
      <c r="B4307" s="1">
        <v>45831</v>
      </c>
      <c r="C4307" s="1" t="str">
        <f>"WEEK" &amp;" " &amp;  INT((DAY(Stock_Info[[#This Row],[Date]])+WEEKDAY(DATE(YEAR(Stock_Info[[#This Row],[Date]]),MONTH(Stock_Info[[#This Row],[Date]]),1))-1)/7)+1</f>
        <v>WEEK 4</v>
      </c>
      <c r="D4307" s="12">
        <v>69.03</v>
      </c>
      <c r="E4307" s="12">
        <v>71.2</v>
      </c>
      <c r="F4307" s="12">
        <v>69.03</v>
      </c>
      <c r="G4307" s="12">
        <v>70.989999999999995</v>
      </c>
      <c r="H4307" s="12">
        <v>70.505996125013596</v>
      </c>
      <c r="I4307">
        <v>2197169</v>
      </c>
      <c r="J4307">
        <v>8561</v>
      </c>
      <c r="K4307" s="12">
        <v>154913589</v>
      </c>
      <c r="L4307">
        <v>1309948</v>
      </c>
      <c r="M4307">
        <v>59.62</v>
      </c>
      <c r="N4307">
        <v>2.17</v>
      </c>
      <c r="O4307">
        <v>1.96</v>
      </c>
      <c r="P4307">
        <f xml:space="preserve"> IF(Stock_Info[[#This Row],[Close Price]] &gt; Stock_Info[[#This Row],[Open Price]], 1, 0)</f>
        <v>1</v>
      </c>
      <c r="Q4307" t="str">
        <f>IF(AND(Stock_Info[[#This Row],[% Deli. Qty to Traded Qty]]&gt;80,Stock_Info[[#This Row],[No. of Trades]]&lt;3000),"Unusual Day","")</f>
        <v/>
      </c>
      <c r="R4307" t="str">
        <f>IF(AND(Stock_Info[[#This Row],[Spread High-Low]] &lt; 10, Stock_Info[[#This Row],[% Deli. Qty to Traded Qty]] &gt; 90), "Good Day", "")</f>
        <v/>
      </c>
    </row>
    <row r="4308" spans="1:18">
      <c r="A4308" t="s">
        <v>57</v>
      </c>
      <c r="B4308" s="1">
        <v>45828</v>
      </c>
      <c r="C4308" s="1" t="str">
        <f>"WEEK" &amp;" " &amp;  INT((DAY(Stock_Info[[#This Row],[Date]])+WEEKDAY(DATE(YEAR(Stock_Info[[#This Row],[Date]]),MONTH(Stock_Info[[#This Row],[Date]]),1))-1)/7)+1</f>
        <v>WEEK 3</v>
      </c>
      <c r="D4308" s="12">
        <v>69.489999999999995</v>
      </c>
      <c r="E4308" s="12">
        <v>70.37</v>
      </c>
      <c r="F4308" s="12">
        <v>69.400000000000006</v>
      </c>
      <c r="G4308" s="12">
        <v>70.23</v>
      </c>
      <c r="H4308" s="12">
        <v>69.983900611721509</v>
      </c>
      <c r="I4308">
        <v>470639</v>
      </c>
      <c r="J4308">
        <v>2338</v>
      </c>
      <c r="K4308" s="12">
        <v>32937153</v>
      </c>
      <c r="L4308">
        <v>221517</v>
      </c>
      <c r="M4308">
        <v>47.07</v>
      </c>
      <c r="N4308">
        <v>0.97</v>
      </c>
      <c r="O4308">
        <v>0.74</v>
      </c>
      <c r="P4308">
        <f xml:space="preserve"> IF(Stock_Info[[#This Row],[Close Price]] &gt; Stock_Info[[#This Row],[Open Price]], 1, 0)</f>
        <v>1</v>
      </c>
      <c r="Q4308" t="str">
        <f>IF(AND(Stock_Info[[#This Row],[% Deli. Qty to Traded Qty]]&gt;80,Stock_Info[[#This Row],[No. of Trades]]&lt;3000),"Unusual Day","")</f>
        <v/>
      </c>
      <c r="R4308" t="str">
        <f>IF(AND(Stock_Info[[#This Row],[Spread High-Low]] &lt; 10, Stock_Info[[#This Row],[% Deli. Qty to Traded Qty]] &gt; 90), "Good Day", "")</f>
        <v/>
      </c>
    </row>
    <row r="4309" spans="1:18">
      <c r="A4309" t="s">
        <v>57</v>
      </c>
      <c r="B4309" s="1">
        <v>45827</v>
      </c>
      <c r="C4309" s="1" t="str">
        <f>"WEEK" &amp;" " &amp;  INT((DAY(Stock_Info[[#This Row],[Date]])+WEEKDAY(DATE(YEAR(Stock_Info[[#This Row],[Date]]),MONTH(Stock_Info[[#This Row],[Date]]),1))-1)/7)+1</f>
        <v>WEEK 3</v>
      </c>
      <c r="D4309" s="12">
        <v>70.77</v>
      </c>
      <c r="E4309" s="12">
        <v>70.88</v>
      </c>
      <c r="F4309" s="12">
        <v>69.37</v>
      </c>
      <c r="G4309" s="12">
        <v>69.680000000000007</v>
      </c>
      <c r="H4309" s="12">
        <v>70.100818905808694</v>
      </c>
      <c r="I4309">
        <v>408594</v>
      </c>
      <c r="J4309">
        <v>2836</v>
      </c>
      <c r="K4309" s="12">
        <v>28642774</v>
      </c>
      <c r="L4309">
        <v>146317</v>
      </c>
      <c r="M4309">
        <v>35.81</v>
      </c>
      <c r="N4309">
        <v>1.51</v>
      </c>
      <c r="O4309">
        <v>-1.0900000000000001</v>
      </c>
      <c r="P4309">
        <f xml:space="preserve"> IF(Stock_Info[[#This Row],[Close Price]] &gt; Stock_Info[[#This Row],[Open Price]], 1, 0)</f>
        <v>0</v>
      </c>
      <c r="Q4309" t="str">
        <f>IF(AND(Stock_Info[[#This Row],[% Deli. Qty to Traded Qty]]&gt;80,Stock_Info[[#This Row],[No. of Trades]]&lt;3000),"Unusual Day","")</f>
        <v/>
      </c>
      <c r="R4309" t="str">
        <f>IF(AND(Stock_Info[[#This Row],[Spread High-Low]] &lt; 10, Stock_Info[[#This Row],[% Deli. Qty to Traded Qty]] &gt; 90), "Good Day", "")</f>
        <v/>
      </c>
    </row>
    <row r="4310" spans="1:18">
      <c r="A4310" t="s">
        <v>57</v>
      </c>
      <c r="B4310" s="1">
        <v>45826</v>
      </c>
      <c r="C4310" s="1" t="str">
        <f>"WEEK" &amp;" " &amp;  INT((DAY(Stock_Info[[#This Row],[Date]])+WEEKDAY(DATE(YEAR(Stock_Info[[#This Row],[Date]]),MONTH(Stock_Info[[#This Row],[Date]]),1))-1)/7)+1</f>
        <v>WEEK 3</v>
      </c>
      <c r="D4310" s="12">
        <v>70.16</v>
      </c>
      <c r="E4310" s="12">
        <v>71.459999999999994</v>
      </c>
      <c r="F4310" s="12">
        <v>69.7</v>
      </c>
      <c r="G4310" s="12">
        <v>70.77</v>
      </c>
      <c r="H4310" s="12">
        <v>70.904921078100827</v>
      </c>
      <c r="I4310">
        <v>2691585</v>
      </c>
      <c r="J4310">
        <v>3403</v>
      </c>
      <c r="K4310" s="12">
        <v>190846622</v>
      </c>
      <c r="L4310">
        <v>2224576</v>
      </c>
      <c r="M4310">
        <v>82.65</v>
      </c>
      <c r="N4310">
        <v>1.76</v>
      </c>
      <c r="O4310">
        <v>0.61</v>
      </c>
      <c r="P4310">
        <f xml:space="preserve"> IF(Stock_Info[[#This Row],[Close Price]] &gt; Stock_Info[[#This Row],[Open Price]], 1, 0)</f>
        <v>1</v>
      </c>
      <c r="Q4310" t="str">
        <f>IF(AND(Stock_Info[[#This Row],[% Deli. Qty to Traded Qty]]&gt;80,Stock_Info[[#This Row],[No. of Trades]]&lt;3000),"Unusual Day","")</f>
        <v/>
      </c>
      <c r="R4310" t="str">
        <f>IF(AND(Stock_Info[[#This Row],[Spread High-Low]] &lt; 10, Stock_Info[[#This Row],[% Deli. Qty to Traded Qty]] &gt; 90), "Good Day", "")</f>
        <v/>
      </c>
    </row>
    <row r="4311" spans="1:18">
      <c r="A4311" t="s">
        <v>57</v>
      </c>
      <c r="B4311" s="1">
        <v>45825</v>
      </c>
      <c r="C4311" s="1" t="str">
        <f>"WEEK" &amp;" " &amp;  INT((DAY(Stock_Info[[#This Row],[Date]])+WEEKDAY(DATE(YEAR(Stock_Info[[#This Row],[Date]]),MONTH(Stock_Info[[#This Row],[Date]]),1))-1)/7)+1</f>
        <v>WEEK 3</v>
      </c>
      <c r="D4311" s="12">
        <v>70.989999999999995</v>
      </c>
      <c r="E4311" s="12">
        <v>71.58</v>
      </c>
      <c r="F4311" s="12">
        <v>69.930000000000007</v>
      </c>
      <c r="G4311" s="12">
        <v>70.12</v>
      </c>
      <c r="H4311" s="12">
        <v>70.833750582834185</v>
      </c>
      <c r="I4311">
        <v>557620</v>
      </c>
      <c r="J4311">
        <v>3264</v>
      </c>
      <c r="K4311" s="12">
        <v>39498316</v>
      </c>
      <c r="L4311">
        <v>224882</v>
      </c>
      <c r="M4311">
        <v>40.33</v>
      </c>
      <c r="N4311">
        <v>1.65</v>
      </c>
      <c r="O4311">
        <v>-0.87</v>
      </c>
      <c r="P4311">
        <f xml:space="preserve"> IF(Stock_Info[[#This Row],[Close Price]] &gt; Stock_Info[[#This Row],[Open Price]], 1, 0)</f>
        <v>0</v>
      </c>
      <c r="Q4311" t="str">
        <f>IF(AND(Stock_Info[[#This Row],[% Deli. Qty to Traded Qty]]&gt;80,Stock_Info[[#This Row],[No. of Trades]]&lt;3000),"Unusual Day","")</f>
        <v/>
      </c>
      <c r="R4311" t="str">
        <f>IF(AND(Stock_Info[[#This Row],[Spread High-Low]] &lt; 10, Stock_Info[[#This Row],[% Deli. Qty to Traded Qty]] &gt; 90), "Good Day", "")</f>
        <v/>
      </c>
    </row>
    <row r="4312" spans="1:18">
      <c r="A4312" t="s">
        <v>57</v>
      </c>
      <c r="B4312" s="1">
        <v>45824</v>
      </c>
      <c r="C4312" s="1" t="str">
        <f>"WEEK" &amp;" " &amp;  INT((DAY(Stock_Info[[#This Row],[Date]])+WEEKDAY(DATE(YEAR(Stock_Info[[#This Row],[Date]]),MONTH(Stock_Info[[#This Row],[Date]]),1))-1)/7)+1</f>
        <v>WEEK 3</v>
      </c>
      <c r="D4312" s="12">
        <v>70.25</v>
      </c>
      <c r="E4312" s="12">
        <v>71.05</v>
      </c>
      <c r="F4312" s="12">
        <v>69.290000000000006</v>
      </c>
      <c r="G4312" s="12">
        <v>70.89</v>
      </c>
      <c r="H4312" s="12">
        <v>70.168180298505533</v>
      </c>
      <c r="I4312">
        <v>619151</v>
      </c>
      <c r="J4312">
        <v>3160</v>
      </c>
      <c r="K4312" s="12">
        <v>43444699</v>
      </c>
      <c r="L4312">
        <v>276339</v>
      </c>
      <c r="M4312">
        <v>44.63</v>
      </c>
      <c r="N4312">
        <v>1.76</v>
      </c>
      <c r="O4312">
        <v>0.64</v>
      </c>
      <c r="P4312">
        <f xml:space="preserve"> IF(Stock_Info[[#This Row],[Close Price]] &gt; Stock_Info[[#This Row],[Open Price]], 1, 0)</f>
        <v>1</v>
      </c>
      <c r="Q4312" t="str">
        <f>IF(AND(Stock_Info[[#This Row],[% Deli. Qty to Traded Qty]]&gt;80,Stock_Info[[#This Row],[No. of Trades]]&lt;3000),"Unusual Day","")</f>
        <v/>
      </c>
      <c r="R4312" t="str">
        <f>IF(AND(Stock_Info[[#This Row],[Spread High-Low]] &lt; 10, Stock_Info[[#This Row],[% Deli. Qty to Traded Qty]] &gt; 90), "Good Day", "")</f>
        <v/>
      </c>
    </row>
    <row r="4313" spans="1:18">
      <c r="A4313" t="s">
        <v>57</v>
      </c>
      <c r="B4313" s="1">
        <v>45821</v>
      </c>
      <c r="C4313" s="1" t="str">
        <f>"WEEK" &amp;" " &amp;  INT((DAY(Stock_Info[[#This Row],[Date]])+WEEKDAY(DATE(YEAR(Stock_Info[[#This Row],[Date]]),MONTH(Stock_Info[[#This Row],[Date]]),1))-1)/7)+1</f>
        <v>WEEK 2</v>
      </c>
      <c r="D4313" s="12">
        <v>69.88</v>
      </c>
      <c r="E4313" s="12">
        <v>70.989999999999995</v>
      </c>
      <c r="F4313" s="12">
        <v>69.290000000000006</v>
      </c>
      <c r="G4313" s="12">
        <v>70.42</v>
      </c>
      <c r="H4313" s="12">
        <v>70.301910002161009</v>
      </c>
      <c r="I4313">
        <v>1503925</v>
      </c>
      <c r="J4313">
        <v>4828</v>
      </c>
      <c r="K4313" s="12">
        <v>105728800</v>
      </c>
      <c r="L4313">
        <v>751511</v>
      </c>
      <c r="M4313">
        <v>49.97</v>
      </c>
      <c r="N4313">
        <v>1.7</v>
      </c>
      <c r="O4313">
        <v>0.54</v>
      </c>
      <c r="P4313">
        <f xml:space="preserve"> IF(Stock_Info[[#This Row],[Close Price]] &gt; Stock_Info[[#This Row],[Open Price]], 1, 0)</f>
        <v>1</v>
      </c>
      <c r="Q4313" t="str">
        <f>IF(AND(Stock_Info[[#This Row],[% Deli. Qty to Traded Qty]]&gt;80,Stock_Info[[#This Row],[No. of Trades]]&lt;3000),"Unusual Day","")</f>
        <v/>
      </c>
      <c r="R4313" t="str">
        <f>IF(AND(Stock_Info[[#This Row],[Spread High-Low]] &lt; 10, Stock_Info[[#This Row],[% Deli. Qty to Traded Qty]] &gt; 90), "Good Day", "")</f>
        <v/>
      </c>
    </row>
    <row r="4314" spans="1:18">
      <c r="A4314" t="s">
        <v>57</v>
      </c>
      <c r="B4314" s="1">
        <v>45820</v>
      </c>
      <c r="C4314" s="1" t="str">
        <f>"WEEK" &amp;" " &amp;  INT((DAY(Stock_Info[[#This Row],[Date]])+WEEKDAY(DATE(YEAR(Stock_Info[[#This Row],[Date]]),MONTH(Stock_Info[[#This Row],[Date]]),1))-1)/7)+1</f>
        <v>WEEK 2</v>
      </c>
      <c r="D4314" s="12">
        <v>71.2</v>
      </c>
      <c r="E4314" s="12">
        <v>71.400000000000006</v>
      </c>
      <c r="F4314" s="12">
        <v>70.459999999999994</v>
      </c>
      <c r="G4314" s="12">
        <v>70.83</v>
      </c>
      <c r="H4314" s="12">
        <v>70.972590365251222</v>
      </c>
      <c r="I4314">
        <v>633208</v>
      </c>
      <c r="J4314">
        <v>3776</v>
      </c>
      <c r="K4314" s="12">
        <v>44940412</v>
      </c>
      <c r="L4314">
        <v>328256</v>
      </c>
      <c r="M4314">
        <v>51.84</v>
      </c>
      <c r="N4314">
        <v>0.94</v>
      </c>
      <c r="O4314">
        <v>-0.37</v>
      </c>
      <c r="P4314">
        <f xml:space="preserve"> IF(Stock_Info[[#This Row],[Close Price]] &gt; Stock_Info[[#This Row],[Open Price]], 1, 0)</f>
        <v>0</v>
      </c>
      <c r="Q4314" t="str">
        <f>IF(AND(Stock_Info[[#This Row],[% Deli. Qty to Traded Qty]]&gt;80,Stock_Info[[#This Row],[No. of Trades]]&lt;3000),"Unusual Day","")</f>
        <v/>
      </c>
      <c r="R4314" t="str">
        <f>IF(AND(Stock_Info[[#This Row],[Spread High-Low]] &lt; 10, Stock_Info[[#This Row],[% Deli. Qty to Traded Qty]] &gt; 90), "Good Day", "")</f>
        <v/>
      </c>
    </row>
    <row r="4315" spans="1:18">
      <c r="A4315" t="s">
        <v>57</v>
      </c>
      <c r="B4315" s="1">
        <v>45819</v>
      </c>
      <c r="C4315" s="1" t="str">
        <f>"WEEK" &amp;" " &amp;  INT((DAY(Stock_Info[[#This Row],[Date]])+WEEKDAY(DATE(YEAR(Stock_Info[[#This Row],[Date]]),MONTH(Stock_Info[[#This Row],[Date]]),1))-1)/7)+1</f>
        <v>WEEK 2</v>
      </c>
      <c r="D4315" s="12">
        <v>71.150000000000006</v>
      </c>
      <c r="E4315" s="12">
        <v>72.2</v>
      </c>
      <c r="F4315" s="12">
        <v>70.900000000000006</v>
      </c>
      <c r="G4315" s="12">
        <v>71.27</v>
      </c>
      <c r="H4315" s="12">
        <v>71.409702996028642</v>
      </c>
      <c r="I4315">
        <v>1862332</v>
      </c>
      <c r="J4315">
        <v>9894</v>
      </c>
      <c r="K4315" s="12">
        <v>132988575</v>
      </c>
      <c r="L4315">
        <v>863551</v>
      </c>
      <c r="M4315">
        <v>46.37</v>
      </c>
      <c r="N4315">
        <v>1.3</v>
      </c>
      <c r="O4315">
        <v>0.12</v>
      </c>
      <c r="P4315">
        <f xml:space="preserve"> IF(Stock_Info[[#This Row],[Close Price]] &gt; Stock_Info[[#This Row],[Open Price]], 1, 0)</f>
        <v>1</v>
      </c>
      <c r="Q4315" t="str">
        <f>IF(AND(Stock_Info[[#This Row],[% Deli. Qty to Traded Qty]]&gt;80,Stock_Info[[#This Row],[No. of Trades]]&lt;3000),"Unusual Day","")</f>
        <v/>
      </c>
      <c r="R4315" t="str">
        <f>IF(AND(Stock_Info[[#This Row],[Spread High-Low]] &lt; 10, Stock_Info[[#This Row],[% Deli. Qty to Traded Qty]] &gt; 90), "Good Day", "")</f>
        <v/>
      </c>
    </row>
    <row r="4316" spans="1:18">
      <c r="A4316" t="s">
        <v>57</v>
      </c>
      <c r="B4316" s="1">
        <v>45818</v>
      </c>
      <c r="C4316" s="1" t="str">
        <f>"WEEK" &amp;" " &amp;  INT((DAY(Stock_Info[[#This Row],[Date]])+WEEKDAY(DATE(YEAR(Stock_Info[[#This Row],[Date]]),MONTH(Stock_Info[[#This Row],[Date]]),1))-1)/7)+1</f>
        <v>WEEK 2</v>
      </c>
      <c r="D4316" s="12">
        <v>72.59</v>
      </c>
      <c r="E4316" s="12">
        <v>72.59</v>
      </c>
      <c r="F4316" s="12">
        <v>71.25</v>
      </c>
      <c r="G4316" s="12">
        <v>71.430000000000007</v>
      </c>
      <c r="H4316" s="12">
        <v>71.784331906653819</v>
      </c>
      <c r="I4316">
        <v>977094</v>
      </c>
      <c r="J4316">
        <v>4732</v>
      </c>
      <c r="K4316" s="12">
        <v>70140040</v>
      </c>
      <c r="L4316">
        <v>350373</v>
      </c>
      <c r="M4316">
        <v>35.86</v>
      </c>
      <c r="N4316">
        <v>1.34</v>
      </c>
      <c r="O4316">
        <v>-1.1599999999999999</v>
      </c>
      <c r="P4316">
        <f xml:space="preserve"> IF(Stock_Info[[#This Row],[Close Price]] &gt; Stock_Info[[#This Row],[Open Price]], 1, 0)</f>
        <v>0</v>
      </c>
      <c r="Q4316" t="str">
        <f>IF(AND(Stock_Info[[#This Row],[% Deli. Qty to Traded Qty]]&gt;80,Stock_Info[[#This Row],[No. of Trades]]&lt;3000),"Unusual Day","")</f>
        <v/>
      </c>
      <c r="R4316" t="str">
        <f>IF(AND(Stock_Info[[#This Row],[Spread High-Low]] &lt; 10, Stock_Info[[#This Row],[% Deli. Qty to Traded Qty]] &gt; 90), "Good Day", "")</f>
        <v/>
      </c>
    </row>
    <row r="4317" spans="1:18">
      <c r="A4317" t="s">
        <v>57</v>
      </c>
      <c r="B4317" s="1">
        <v>45817</v>
      </c>
      <c r="C4317" s="1" t="str">
        <f>"WEEK" &amp;" " &amp;  INT((DAY(Stock_Info[[#This Row],[Date]])+WEEKDAY(DATE(YEAR(Stock_Info[[#This Row],[Date]]),MONTH(Stock_Info[[#This Row],[Date]]),1))-1)/7)+1</f>
        <v>WEEK 2</v>
      </c>
      <c r="D4317" s="12">
        <v>72.400000000000006</v>
      </c>
      <c r="E4317" s="12">
        <v>73.08</v>
      </c>
      <c r="F4317" s="12">
        <v>71.98</v>
      </c>
      <c r="G4317" s="12">
        <v>72.27</v>
      </c>
      <c r="H4317" s="12">
        <v>72.556925598084206</v>
      </c>
      <c r="I4317">
        <v>2366431</v>
      </c>
      <c r="J4317">
        <v>8987</v>
      </c>
      <c r="K4317" s="12">
        <v>171700958</v>
      </c>
      <c r="L4317">
        <v>966948</v>
      </c>
      <c r="M4317">
        <v>40.86</v>
      </c>
      <c r="N4317">
        <v>1.1000000000000001</v>
      </c>
      <c r="O4317">
        <v>-0.13</v>
      </c>
      <c r="P4317">
        <f xml:space="preserve"> IF(Stock_Info[[#This Row],[Close Price]] &gt; Stock_Info[[#This Row],[Open Price]], 1, 0)</f>
        <v>0</v>
      </c>
      <c r="Q4317" t="str">
        <f>IF(AND(Stock_Info[[#This Row],[% Deli. Qty to Traded Qty]]&gt;80,Stock_Info[[#This Row],[No. of Trades]]&lt;3000),"Unusual Day","")</f>
        <v/>
      </c>
      <c r="R4317" t="str">
        <f>IF(AND(Stock_Info[[#This Row],[Spread High-Low]] &lt; 10, Stock_Info[[#This Row],[% Deli. Qty to Traded Qty]] &gt; 90), "Good Day", "")</f>
        <v/>
      </c>
    </row>
    <row r="4318" spans="1:18">
      <c r="A4318" t="s">
        <v>57</v>
      </c>
      <c r="B4318" s="1">
        <v>45814</v>
      </c>
      <c r="C4318" s="1" t="str">
        <f>"WEEK" &amp;" " &amp;  INT((DAY(Stock_Info[[#This Row],[Date]])+WEEKDAY(DATE(YEAR(Stock_Info[[#This Row],[Date]]),MONTH(Stock_Info[[#This Row],[Date]]),1))-1)/7)+1</f>
        <v>WEEK 1</v>
      </c>
      <c r="D4318" s="12">
        <v>66.8</v>
      </c>
      <c r="E4318" s="12">
        <v>72.25</v>
      </c>
      <c r="F4318" s="12">
        <v>66.58</v>
      </c>
      <c r="G4318" s="12">
        <v>71.52</v>
      </c>
      <c r="H4318" s="12">
        <v>70.770138071834111</v>
      </c>
      <c r="I4318">
        <v>11620328</v>
      </c>
      <c r="J4318">
        <v>30292</v>
      </c>
      <c r="K4318" s="12">
        <v>822372217</v>
      </c>
      <c r="L4318">
        <v>5822259</v>
      </c>
      <c r="M4318">
        <v>50.1</v>
      </c>
      <c r="N4318">
        <v>5.67</v>
      </c>
      <c r="O4318">
        <v>4.72</v>
      </c>
      <c r="P4318">
        <f xml:space="preserve"> IF(Stock_Info[[#This Row],[Close Price]] &gt; Stock_Info[[#This Row],[Open Price]], 1, 0)</f>
        <v>1</v>
      </c>
      <c r="Q4318" t="str">
        <f>IF(AND(Stock_Info[[#This Row],[% Deli. Qty to Traded Qty]]&gt;80,Stock_Info[[#This Row],[No. of Trades]]&lt;3000),"Unusual Day","")</f>
        <v/>
      </c>
      <c r="R4318" t="str">
        <f>IF(AND(Stock_Info[[#This Row],[Spread High-Low]] &lt; 10, Stock_Info[[#This Row],[% Deli. Qty to Traded Qty]] &gt; 90), "Good Day", "")</f>
        <v/>
      </c>
    </row>
    <row r="4319" spans="1:18">
      <c r="A4319" t="s">
        <v>57</v>
      </c>
      <c r="B4319" s="1">
        <v>45813</v>
      </c>
      <c r="C4319" s="1" t="str">
        <f>"WEEK" &amp;" " &amp;  INT((DAY(Stock_Info[[#This Row],[Date]])+WEEKDAY(DATE(YEAR(Stock_Info[[#This Row],[Date]]),MONTH(Stock_Info[[#This Row],[Date]]),1))-1)/7)+1</f>
        <v>WEEK 1</v>
      </c>
      <c r="D4319" s="12">
        <v>67.84</v>
      </c>
      <c r="E4319" s="12">
        <v>67.84</v>
      </c>
      <c r="F4319" s="12">
        <v>66.44</v>
      </c>
      <c r="G4319" s="12">
        <v>66.8</v>
      </c>
      <c r="H4319" s="12">
        <v>66.705242268665572</v>
      </c>
      <c r="I4319">
        <v>2320007</v>
      </c>
      <c r="J4319">
        <v>4747</v>
      </c>
      <c r="K4319" s="12">
        <v>154756629</v>
      </c>
      <c r="L4319">
        <v>1700975</v>
      </c>
      <c r="M4319">
        <v>73.319999999999993</v>
      </c>
      <c r="N4319">
        <v>1.4</v>
      </c>
      <c r="O4319">
        <v>-1.04</v>
      </c>
      <c r="P4319">
        <f xml:space="preserve"> IF(Stock_Info[[#This Row],[Close Price]] &gt; Stock_Info[[#This Row],[Open Price]], 1, 0)</f>
        <v>0</v>
      </c>
      <c r="Q4319" t="str">
        <f>IF(AND(Stock_Info[[#This Row],[% Deli. Qty to Traded Qty]]&gt;80,Stock_Info[[#This Row],[No. of Trades]]&lt;3000),"Unusual Day","")</f>
        <v/>
      </c>
      <c r="R4319" t="str">
        <f>IF(AND(Stock_Info[[#This Row],[Spread High-Low]] &lt; 10, Stock_Info[[#This Row],[% Deli. Qty to Traded Qty]] &gt; 90), "Good Day", "")</f>
        <v/>
      </c>
    </row>
    <row r="4320" spans="1:18">
      <c r="A4320" t="s">
        <v>57</v>
      </c>
      <c r="B4320" s="1">
        <v>45812</v>
      </c>
      <c r="C4320" s="1" t="str">
        <f>"WEEK" &amp;" " &amp;  INT((DAY(Stock_Info[[#This Row],[Date]])+WEEKDAY(DATE(YEAR(Stock_Info[[#This Row],[Date]]),MONTH(Stock_Info[[#This Row],[Date]]),1))-1)/7)+1</f>
        <v>WEEK 1</v>
      </c>
      <c r="D4320" s="12">
        <v>67.150000000000006</v>
      </c>
      <c r="E4320" s="12">
        <v>67.55</v>
      </c>
      <c r="F4320" s="12">
        <v>66.400000000000006</v>
      </c>
      <c r="G4320" s="12">
        <v>67.48</v>
      </c>
      <c r="H4320" s="12">
        <v>66.949629368051617</v>
      </c>
      <c r="I4320">
        <v>1936962</v>
      </c>
      <c r="J4320">
        <v>9309</v>
      </c>
      <c r="K4320" s="12">
        <v>129678888</v>
      </c>
      <c r="L4320">
        <v>999235</v>
      </c>
      <c r="M4320">
        <v>51.59</v>
      </c>
      <c r="N4320">
        <v>1.1499999999999999</v>
      </c>
      <c r="O4320">
        <v>0.33</v>
      </c>
      <c r="P4320">
        <f xml:space="preserve"> IF(Stock_Info[[#This Row],[Close Price]] &gt; Stock_Info[[#This Row],[Open Price]], 1, 0)</f>
        <v>1</v>
      </c>
      <c r="Q4320" t="str">
        <f>IF(AND(Stock_Info[[#This Row],[% Deli. Qty to Traded Qty]]&gt;80,Stock_Info[[#This Row],[No. of Trades]]&lt;3000),"Unusual Day","")</f>
        <v/>
      </c>
      <c r="R4320" t="str">
        <f>IF(AND(Stock_Info[[#This Row],[Spread High-Low]] &lt; 10, Stock_Info[[#This Row],[% Deli. Qty to Traded Qty]] &gt; 90), "Good Day", "")</f>
        <v/>
      </c>
    </row>
    <row r="4321" spans="1:18">
      <c r="A4321" t="s">
        <v>57</v>
      </c>
      <c r="B4321" s="1">
        <v>45811</v>
      </c>
      <c r="C4321" s="1" t="str">
        <f>"WEEK" &amp;" " &amp;  INT((DAY(Stock_Info[[#This Row],[Date]])+WEEKDAY(DATE(YEAR(Stock_Info[[#This Row],[Date]]),MONTH(Stock_Info[[#This Row],[Date]]),1))-1)/7)+1</f>
        <v>WEEK 1</v>
      </c>
      <c r="D4321" s="12">
        <v>68.650000000000006</v>
      </c>
      <c r="E4321" s="12">
        <v>69</v>
      </c>
      <c r="F4321" s="12">
        <v>66.739999999999995</v>
      </c>
      <c r="G4321" s="12">
        <v>66.98</v>
      </c>
      <c r="H4321" s="12">
        <v>67.798963896307086</v>
      </c>
      <c r="I4321">
        <v>1550617</v>
      </c>
      <c r="J4321">
        <v>4425</v>
      </c>
      <c r="K4321" s="12">
        <v>105130226</v>
      </c>
      <c r="L4321">
        <v>385640</v>
      </c>
      <c r="M4321">
        <v>24.87</v>
      </c>
      <c r="N4321">
        <v>2.2599999999999998</v>
      </c>
      <c r="O4321">
        <v>-1.67</v>
      </c>
      <c r="P4321">
        <f xml:space="preserve"> IF(Stock_Info[[#This Row],[Close Price]] &gt; Stock_Info[[#This Row],[Open Price]], 1, 0)</f>
        <v>0</v>
      </c>
      <c r="Q4321" t="str">
        <f>IF(AND(Stock_Info[[#This Row],[% Deli. Qty to Traded Qty]]&gt;80,Stock_Info[[#This Row],[No. of Trades]]&lt;3000),"Unusual Day","")</f>
        <v/>
      </c>
      <c r="R4321" t="str">
        <f>IF(AND(Stock_Info[[#This Row],[Spread High-Low]] &lt; 10, Stock_Info[[#This Row],[% Deli. Qty to Traded Qty]] &gt; 90), "Good Day", "")</f>
        <v/>
      </c>
    </row>
    <row r="4322" spans="1:18">
      <c r="A4322" t="s">
        <v>57</v>
      </c>
      <c r="B4322" s="1">
        <v>45810</v>
      </c>
      <c r="C4322" s="1" t="str">
        <f>"WEEK" &amp;" " &amp;  INT((DAY(Stock_Info[[#This Row],[Date]])+WEEKDAY(DATE(YEAR(Stock_Info[[#This Row],[Date]]),MONTH(Stock_Info[[#This Row],[Date]]),1))-1)/7)+1</f>
        <v>WEEK 1</v>
      </c>
      <c r="D4322" s="12">
        <v>67.209999999999994</v>
      </c>
      <c r="E4322" s="12">
        <v>69.14</v>
      </c>
      <c r="F4322" s="12">
        <v>67.209999999999994</v>
      </c>
      <c r="G4322" s="12">
        <v>68.67</v>
      </c>
      <c r="H4322" s="12">
        <v>68.605325112645744</v>
      </c>
      <c r="I4322">
        <v>1770817</v>
      </c>
      <c r="J4322">
        <v>9484</v>
      </c>
      <c r="K4322" s="12">
        <v>121487476</v>
      </c>
      <c r="L4322">
        <v>929765</v>
      </c>
      <c r="M4322">
        <v>52.5</v>
      </c>
      <c r="N4322">
        <v>1.93</v>
      </c>
      <c r="O4322">
        <v>1.46</v>
      </c>
      <c r="P4322">
        <f xml:space="preserve"> IF(Stock_Info[[#This Row],[Close Price]] &gt; Stock_Info[[#This Row],[Open Price]], 1, 0)</f>
        <v>1</v>
      </c>
      <c r="Q4322" t="str">
        <f>IF(AND(Stock_Info[[#This Row],[% Deli. Qty to Traded Qty]]&gt;80,Stock_Info[[#This Row],[No. of Trades]]&lt;3000),"Unusual Day","")</f>
        <v/>
      </c>
      <c r="R4322" t="str">
        <f>IF(AND(Stock_Info[[#This Row],[Spread High-Low]] &lt; 10, Stock_Info[[#This Row],[% Deli. Qty to Traded Qty]] &gt; 90), "Good Day", "")</f>
        <v/>
      </c>
    </row>
    <row r="4323" spans="1:18">
      <c r="A4323" t="s">
        <v>57</v>
      </c>
      <c r="B4323" s="1">
        <v>45807</v>
      </c>
      <c r="C4323" s="1" t="str">
        <f>"WEEK" &amp;" " &amp;  INT((DAY(Stock_Info[[#This Row],[Date]])+WEEKDAY(DATE(YEAR(Stock_Info[[#This Row],[Date]]),MONTH(Stock_Info[[#This Row],[Date]]),1))-1)/7)+1</f>
        <v>WEEK 5</v>
      </c>
      <c r="D4323" s="12">
        <v>67.959999999999994</v>
      </c>
      <c r="E4323" s="12">
        <v>68.55</v>
      </c>
      <c r="F4323" s="12">
        <v>67.41</v>
      </c>
      <c r="G4323" s="12">
        <v>68.03</v>
      </c>
      <c r="H4323" s="12">
        <v>67.933078406252832</v>
      </c>
      <c r="I4323">
        <v>463662</v>
      </c>
      <c r="J4323">
        <v>2358</v>
      </c>
      <c r="K4323" s="12">
        <v>31497987</v>
      </c>
      <c r="L4323">
        <v>176606</v>
      </c>
      <c r="M4323">
        <v>38.090000000000003</v>
      </c>
      <c r="N4323">
        <v>1.1399999999999999</v>
      </c>
      <c r="O4323">
        <v>7.0000000000000007E-2</v>
      </c>
      <c r="P4323">
        <f xml:space="preserve"> IF(Stock_Info[[#This Row],[Close Price]] &gt; Stock_Info[[#This Row],[Open Price]], 1, 0)</f>
        <v>1</v>
      </c>
      <c r="Q4323" t="str">
        <f>IF(AND(Stock_Info[[#This Row],[% Deli. Qty to Traded Qty]]&gt;80,Stock_Info[[#This Row],[No. of Trades]]&lt;3000),"Unusual Day","")</f>
        <v/>
      </c>
      <c r="R4323" t="str">
        <f>IF(AND(Stock_Info[[#This Row],[Spread High-Low]] &lt; 10, Stock_Info[[#This Row],[% Deli. Qty to Traded Qty]] &gt; 90), "Good Day", "")</f>
        <v/>
      </c>
    </row>
    <row r="4324" spans="1:18">
      <c r="A4324" t="s">
        <v>57</v>
      </c>
      <c r="B4324" s="1">
        <v>45806</v>
      </c>
      <c r="C4324" s="1" t="str">
        <f>"WEEK" &amp;" " &amp;  INT((DAY(Stock_Info[[#This Row],[Date]])+WEEKDAY(DATE(YEAR(Stock_Info[[#This Row],[Date]]),MONTH(Stock_Info[[#This Row],[Date]]),1))-1)/7)+1</f>
        <v>WEEK 5</v>
      </c>
      <c r="D4324" s="12">
        <v>68</v>
      </c>
      <c r="E4324" s="12">
        <v>68.47</v>
      </c>
      <c r="F4324" s="12">
        <v>67.31</v>
      </c>
      <c r="G4324" s="12">
        <v>67.86</v>
      </c>
      <c r="H4324" s="12">
        <v>67.75860537569497</v>
      </c>
      <c r="I4324">
        <v>1184405</v>
      </c>
      <c r="J4324">
        <v>7972</v>
      </c>
      <c r="K4324" s="12">
        <v>80253631</v>
      </c>
      <c r="L4324">
        <v>540891</v>
      </c>
      <c r="M4324">
        <v>45.67</v>
      </c>
      <c r="N4324">
        <v>1.1599999999999999</v>
      </c>
      <c r="O4324">
        <v>-0.14000000000000001</v>
      </c>
      <c r="P4324">
        <f xml:space="preserve"> IF(Stock_Info[[#This Row],[Close Price]] &gt; Stock_Info[[#This Row],[Open Price]], 1, 0)</f>
        <v>0</v>
      </c>
      <c r="Q4324" t="str">
        <f>IF(AND(Stock_Info[[#This Row],[% Deli. Qty to Traded Qty]]&gt;80,Stock_Info[[#This Row],[No. of Trades]]&lt;3000),"Unusual Day","")</f>
        <v/>
      </c>
      <c r="R4324" t="str">
        <f>IF(AND(Stock_Info[[#This Row],[Spread High-Low]] &lt; 10, Stock_Info[[#This Row],[% Deli. Qty to Traded Qty]] &gt; 90), "Good Day", "")</f>
        <v/>
      </c>
    </row>
    <row r="4325" spans="1:18">
      <c r="A4325" t="s">
        <v>57</v>
      </c>
      <c r="B4325" s="1">
        <v>45805</v>
      </c>
      <c r="C4325" s="1" t="str">
        <f>"WEEK" &amp;" " &amp;  INT((DAY(Stock_Info[[#This Row],[Date]])+WEEKDAY(DATE(YEAR(Stock_Info[[#This Row],[Date]]),MONTH(Stock_Info[[#This Row],[Date]]),1))-1)/7)+1</f>
        <v>WEEK 5</v>
      </c>
      <c r="D4325" s="12">
        <v>68.45</v>
      </c>
      <c r="E4325" s="12">
        <v>68.709999999999994</v>
      </c>
      <c r="F4325" s="12">
        <v>67.67</v>
      </c>
      <c r="G4325" s="12">
        <v>67.989999999999995</v>
      </c>
      <c r="H4325" s="12">
        <v>68.205440055864557</v>
      </c>
      <c r="I4325">
        <v>653008</v>
      </c>
      <c r="J4325">
        <v>3648</v>
      </c>
      <c r="K4325" s="12">
        <v>44538698</v>
      </c>
      <c r="L4325">
        <v>242521</v>
      </c>
      <c r="M4325">
        <v>37.14</v>
      </c>
      <c r="N4325">
        <v>1.04</v>
      </c>
      <c r="O4325">
        <v>-0.46</v>
      </c>
      <c r="P4325">
        <f xml:space="preserve"> IF(Stock_Info[[#This Row],[Close Price]] &gt; Stock_Info[[#This Row],[Open Price]], 1, 0)</f>
        <v>0</v>
      </c>
      <c r="Q4325" t="str">
        <f>IF(AND(Stock_Info[[#This Row],[% Deli. Qty to Traded Qty]]&gt;80,Stock_Info[[#This Row],[No. of Trades]]&lt;3000),"Unusual Day","")</f>
        <v/>
      </c>
      <c r="R4325" t="str">
        <f>IF(AND(Stock_Info[[#This Row],[Spread High-Low]] &lt; 10, Stock_Info[[#This Row],[% Deli. Qty to Traded Qty]] &gt; 90), "Good Day", "")</f>
        <v/>
      </c>
    </row>
    <row r="4326" spans="1:18">
      <c r="A4326" t="s">
        <v>57</v>
      </c>
      <c r="B4326" s="1">
        <v>45804</v>
      </c>
      <c r="C4326" s="1" t="str">
        <f>"WEEK" &amp;" " &amp;  INT((DAY(Stock_Info[[#This Row],[Date]])+WEEKDAY(DATE(YEAR(Stock_Info[[#This Row],[Date]]),MONTH(Stock_Info[[#This Row],[Date]]),1))-1)/7)+1</f>
        <v>WEEK 5</v>
      </c>
      <c r="D4326" s="12">
        <v>66.510000000000005</v>
      </c>
      <c r="E4326" s="12">
        <v>68.3</v>
      </c>
      <c r="F4326" s="12">
        <v>65.95</v>
      </c>
      <c r="G4326" s="12">
        <v>68.099999999999994</v>
      </c>
      <c r="H4326" s="12">
        <v>67.369234450338965</v>
      </c>
      <c r="I4326">
        <v>2068775</v>
      </c>
      <c r="J4326">
        <v>9184</v>
      </c>
      <c r="K4326" s="12">
        <v>139371788</v>
      </c>
      <c r="L4326">
        <v>1133732</v>
      </c>
      <c r="M4326">
        <v>54.8</v>
      </c>
      <c r="N4326">
        <v>2.35</v>
      </c>
      <c r="O4326">
        <v>1.59</v>
      </c>
      <c r="P4326">
        <f xml:space="preserve"> IF(Stock_Info[[#This Row],[Close Price]] &gt; Stock_Info[[#This Row],[Open Price]], 1, 0)</f>
        <v>1</v>
      </c>
      <c r="Q4326" t="str">
        <f>IF(AND(Stock_Info[[#This Row],[% Deli. Qty to Traded Qty]]&gt;80,Stock_Info[[#This Row],[No. of Trades]]&lt;3000),"Unusual Day","")</f>
        <v/>
      </c>
      <c r="R4326" t="str">
        <f>IF(AND(Stock_Info[[#This Row],[Spread High-Low]] &lt; 10, Stock_Info[[#This Row],[% Deli. Qty to Traded Qty]] &gt; 90), "Good Day", "")</f>
        <v/>
      </c>
    </row>
    <row r="4327" spans="1:18">
      <c r="A4327" t="s">
        <v>57</v>
      </c>
      <c r="B4327" s="1">
        <v>45803</v>
      </c>
      <c r="C4327" s="1" t="str">
        <f>"WEEK" &amp;" " &amp;  INT((DAY(Stock_Info[[#This Row],[Date]])+WEEKDAY(DATE(YEAR(Stock_Info[[#This Row],[Date]]),MONTH(Stock_Info[[#This Row],[Date]]),1))-1)/7)+1</f>
        <v>WEEK 5</v>
      </c>
      <c r="D4327" s="12">
        <v>67.06</v>
      </c>
      <c r="E4327" s="12">
        <v>67.5</v>
      </c>
      <c r="F4327" s="12">
        <v>66.400000000000006</v>
      </c>
      <c r="G4327" s="12">
        <v>66.62</v>
      </c>
      <c r="H4327" s="12">
        <v>66.732109966971052</v>
      </c>
      <c r="I4327">
        <v>514700</v>
      </c>
      <c r="J4327">
        <v>3179</v>
      </c>
      <c r="K4327" s="12">
        <v>34347017</v>
      </c>
      <c r="L4327">
        <v>259204</v>
      </c>
      <c r="M4327">
        <v>50.36</v>
      </c>
      <c r="N4327">
        <v>1.1000000000000001</v>
      </c>
      <c r="O4327">
        <v>-0.44</v>
      </c>
      <c r="P4327">
        <f xml:space="preserve"> IF(Stock_Info[[#This Row],[Close Price]] &gt; Stock_Info[[#This Row],[Open Price]], 1, 0)</f>
        <v>0</v>
      </c>
      <c r="Q4327" t="str">
        <f>IF(AND(Stock_Info[[#This Row],[% Deli. Qty to Traded Qty]]&gt;80,Stock_Info[[#This Row],[No. of Trades]]&lt;3000),"Unusual Day","")</f>
        <v/>
      </c>
      <c r="R4327" t="str">
        <f>IF(AND(Stock_Info[[#This Row],[Spread High-Low]] &lt; 10, Stock_Info[[#This Row],[% Deli. Qty to Traded Qty]] &gt; 90), "Good Day", "")</f>
        <v/>
      </c>
    </row>
    <row r="4328" spans="1:18">
      <c r="A4328" t="s">
        <v>57</v>
      </c>
      <c r="B4328" s="1">
        <v>45800</v>
      </c>
      <c r="C4328" s="1" t="str">
        <f>"WEEK" &amp;" " &amp;  INT((DAY(Stock_Info[[#This Row],[Date]])+WEEKDAY(DATE(YEAR(Stock_Info[[#This Row],[Date]]),MONTH(Stock_Info[[#This Row],[Date]]),1))-1)/7)+1</f>
        <v>WEEK 4</v>
      </c>
      <c r="D4328" s="12">
        <v>66.989999999999995</v>
      </c>
      <c r="E4328" s="12">
        <v>67.400000000000006</v>
      </c>
      <c r="F4328" s="12">
        <v>66.569999999999993</v>
      </c>
      <c r="G4328" s="12">
        <v>67.06</v>
      </c>
      <c r="H4328" s="12">
        <v>67.045880002251366</v>
      </c>
      <c r="I4328">
        <v>355340</v>
      </c>
      <c r="J4328">
        <v>2227</v>
      </c>
      <c r="K4328" s="12">
        <v>23824083</v>
      </c>
      <c r="L4328">
        <v>171023</v>
      </c>
      <c r="M4328">
        <v>48.13</v>
      </c>
      <c r="N4328">
        <v>0.83</v>
      </c>
      <c r="O4328">
        <v>7.0000000000000007E-2</v>
      </c>
      <c r="P4328">
        <f xml:space="preserve"> IF(Stock_Info[[#This Row],[Close Price]] &gt; Stock_Info[[#This Row],[Open Price]], 1, 0)</f>
        <v>1</v>
      </c>
      <c r="Q4328" t="str">
        <f>IF(AND(Stock_Info[[#This Row],[% Deli. Qty to Traded Qty]]&gt;80,Stock_Info[[#This Row],[No. of Trades]]&lt;3000),"Unusual Day","")</f>
        <v/>
      </c>
      <c r="R4328" t="str">
        <f>IF(AND(Stock_Info[[#This Row],[Spread High-Low]] &lt; 10, Stock_Info[[#This Row],[% Deli. Qty to Traded Qty]] &gt; 90), "Good Day", "")</f>
        <v/>
      </c>
    </row>
    <row r="4329" spans="1:18">
      <c r="A4329" t="s">
        <v>57</v>
      </c>
      <c r="B4329" s="1">
        <v>45799</v>
      </c>
      <c r="C4329" s="1" t="str">
        <f>"WEEK" &amp;" " &amp;  INT((DAY(Stock_Info[[#This Row],[Date]])+WEEKDAY(DATE(YEAR(Stock_Info[[#This Row],[Date]]),MONTH(Stock_Info[[#This Row],[Date]]),1))-1)/7)+1</f>
        <v>WEEK 4</v>
      </c>
      <c r="D4329" s="12">
        <v>66.36</v>
      </c>
      <c r="E4329" s="12">
        <v>67.099999999999994</v>
      </c>
      <c r="F4329" s="12">
        <v>66.209999999999994</v>
      </c>
      <c r="G4329" s="12">
        <v>66.819999999999993</v>
      </c>
      <c r="H4329" s="12">
        <v>66.530807883946565</v>
      </c>
      <c r="I4329">
        <v>1654755</v>
      </c>
      <c r="J4329">
        <v>7989</v>
      </c>
      <c r="K4329" s="12">
        <v>110092187</v>
      </c>
      <c r="L4329">
        <v>667074</v>
      </c>
      <c r="M4329">
        <v>40.31</v>
      </c>
      <c r="N4329">
        <v>0.89</v>
      </c>
      <c r="O4329">
        <v>0.46</v>
      </c>
      <c r="P4329">
        <f xml:space="preserve"> IF(Stock_Info[[#This Row],[Close Price]] &gt; Stock_Info[[#This Row],[Open Price]], 1, 0)</f>
        <v>1</v>
      </c>
      <c r="Q4329" t="str">
        <f>IF(AND(Stock_Info[[#This Row],[% Deli. Qty to Traded Qty]]&gt;80,Stock_Info[[#This Row],[No. of Trades]]&lt;3000),"Unusual Day","")</f>
        <v/>
      </c>
      <c r="R4329" t="str">
        <f>IF(AND(Stock_Info[[#This Row],[Spread High-Low]] &lt; 10, Stock_Info[[#This Row],[% Deli. Qty to Traded Qty]] &gt; 90), "Good Day", "")</f>
        <v/>
      </c>
    </row>
    <row r="4330" spans="1:18">
      <c r="A4330" t="s">
        <v>57</v>
      </c>
      <c r="B4330" s="1">
        <v>45798</v>
      </c>
      <c r="C4330" s="1" t="str">
        <f>"WEEK" &amp;" " &amp;  INT((DAY(Stock_Info[[#This Row],[Date]])+WEEKDAY(DATE(YEAR(Stock_Info[[#This Row],[Date]]),MONTH(Stock_Info[[#This Row],[Date]]),1))-1)/7)+1</f>
        <v>WEEK 4</v>
      </c>
      <c r="D4330" s="12">
        <v>66.92</v>
      </c>
      <c r="E4330" s="12">
        <v>67.2</v>
      </c>
      <c r="F4330" s="12">
        <v>65.73</v>
      </c>
      <c r="G4330" s="12">
        <v>66.680000000000007</v>
      </c>
      <c r="H4330" s="12">
        <v>66.529036283927994</v>
      </c>
      <c r="I4330">
        <v>503198</v>
      </c>
      <c r="J4330">
        <v>2763</v>
      </c>
      <c r="K4330" s="12">
        <v>33477278</v>
      </c>
      <c r="L4330">
        <v>185802</v>
      </c>
      <c r="M4330">
        <v>36.92</v>
      </c>
      <c r="N4330">
        <v>1.47</v>
      </c>
      <c r="O4330">
        <v>-0.24</v>
      </c>
      <c r="P4330">
        <f xml:space="preserve"> IF(Stock_Info[[#This Row],[Close Price]] &gt; Stock_Info[[#This Row],[Open Price]], 1, 0)</f>
        <v>0</v>
      </c>
      <c r="Q4330" t="str">
        <f>IF(AND(Stock_Info[[#This Row],[% Deli. Qty to Traded Qty]]&gt;80,Stock_Info[[#This Row],[No. of Trades]]&lt;3000),"Unusual Day","")</f>
        <v/>
      </c>
      <c r="R4330" t="str">
        <f>IF(AND(Stock_Info[[#This Row],[Spread High-Low]] &lt; 10, Stock_Info[[#This Row],[% Deli. Qty to Traded Qty]] &gt; 90), "Good Day", "")</f>
        <v/>
      </c>
    </row>
    <row r="4331" spans="1:18">
      <c r="A4331" t="s">
        <v>57</v>
      </c>
      <c r="B4331" s="1">
        <v>45797</v>
      </c>
      <c r="C4331" s="1" t="str">
        <f>"WEEK" &amp;" " &amp;  INT((DAY(Stock_Info[[#This Row],[Date]])+WEEKDAY(DATE(YEAR(Stock_Info[[#This Row],[Date]]),MONTH(Stock_Info[[#This Row],[Date]]),1))-1)/7)+1</f>
        <v>WEEK 4</v>
      </c>
      <c r="D4331" s="12">
        <v>68.5</v>
      </c>
      <c r="E4331" s="12">
        <v>68.819999999999993</v>
      </c>
      <c r="F4331" s="12">
        <v>66.95</v>
      </c>
      <c r="G4331" s="12">
        <v>67.16</v>
      </c>
      <c r="H4331" s="12">
        <v>67.867332062927801</v>
      </c>
      <c r="I4331">
        <v>585115</v>
      </c>
      <c r="J4331">
        <v>3546</v>
      </c>
      <c r="K4331" s="12">
        <v>39710194</v>
      </c>
      <c r="L4331">
        <v>238806</v>
      </c>
      <c r="M4331">
        <v>40.81</v>
      </c>
      <c r="N4331">
        <v>1.87</v>
      </c>
      <c r="O4331">
        <v>-1.34</v>
      </c>
      <c r="P4331">
        <f xml:space="preserve"> IF(Stock_Info[[#This Row],[Close Price]] &gt; Stock_Info[[#This Row],[Open Price]], 1, 0)</f>
        <v>0</v>
      </c>
      <c r="Q4331" t="str">
        <f>IF(AND(Stock_Info[[#This Row],[% Deli. Qty to Traded Qty]]&gt;80,Stock_Info[[#This Row],[No. of Trades]]&lt;3000),"Unusual Day","")</f>
        <v/>
      </c>
      <c r="R4331" t="str">
        <f>IF(AND(Stock_Info[[#This Row],[Spread High-Low]] &lt; 10, Stock_Info[[#This Row],[% Deli. Qty to Traded Qty]] &gt; 90), "Good Day", "")</f>
        <v/>
      </c>
    </row>
    <row r="4332" spans="1:18">
      <c r="A4332" t="s">
        <v>57</v>
      </c>
      <c r="B4332" s="1">
        <v>45796</v>
      </c>
      <c r="C4332" s="1" t="str">
        <f>"WEEK" &amp;" " &amp;  INT((DAY(Stock_Info[[#This Row],[Date]])+WEEKDAY(DATE(YEAR(Stock_Info[[#This Row],[Date]]),MONTH(Stock_Info[[#This Row],[Date]]),1))-1)/7)+1</f>
        <v>WEEK 4</v>
      </c>
      <c r="D4332" s="12">
        <v>69.08</v>
      </c>
      <c r="E4332" s="12">
        <v>69.489999999999995</v>
      </c>
      <c r="F4332" s="12">
        <v>68.55</v>
      </c>
      <c r="G4332" s="12">
        <v>68.650000000000006</v>
      </c>
      <c r="H4332" s="12">
        <v>69.033903997796088</v>
      </c>
      <c r="I4332">
        <v>529967</v>
      </c>
      <c r="J4332">
        <v>3649</v>
      </c>
      <c r="K4332" s="12">
        <v>36585691</v>
      </c>
      <c r="L4332">
        <v>214448</v>
      </c>
      <c r="M4332">
        <v>40.46</v>
      </c>
      <c r="N4332">
        <v>0.94</v>
      </c>
      <c r="O4332">
        <v>-0.43</v>
      </c>
      <c r="P4332">
        <f xml:space="preserve"> IF(Stock_Info[[#This Row],[Close Price]] &gt; Stock_Info[[#This Row],[Open Price]], 1, 0)</f>
        <v>0</v>
      </c>
      <c r="Q4332" t="str">
        <f>IF(AND(Stock_Info[[#This Row],[% Deli. Qty to Traded Qty]]&gt;80,Stock_Info[[#This Row],[No. of Trades]]&lt;3000),"Unusual Day","")</f>
        <v/>
      </c>
      <c r="R4332" t="str">
        <f>IF(AND(Stock_Info[[#This Row],[Spread High-Low]] &lt; 10, Stock_Info[[#This Row],[% Deli. Qty to Traded Qty]] &gt; 90), "Good Day", "")</f>
        <v/>
      </c>
    </row>
    <row r="4333" spans="1:18">
      <c r="A4333" t="s">
        <v>57</v>
      </c>
      <c r="B4333" s="1">
        <v>45793</v>
      </c>
      <c r="C4333" s="1" t="str">
        <f>"WEEK" &amp;" " &amp;  INT((DAY(Stock_Info[[#This Row],[Date]])+WEEKDAY(DATE(YEAR(Stock_Info[[#This Row],[Date]]),MONTH(Stock_Info[[#This Row],[Date]]),1))-1)/7)+1</f>
        <v>WEEK 3</v>
      </c>
      <c r="D4333" s="12">
        <v>69.260000000000005</v>
      </c>
      <c r="E4333" s="12">
        <v>70.2</v>
      </c>
      <c r="F4333" s="12">
        <v>69.08</v>
      </c>
      <c r="G4333" s="12">
        <v>69.25</v>
      </c>
      <c r="H4333" s="12">
        <v>69.423217882700811</v>
      </c>
      <c r="I4333">
        <v>673679</v>
      </c>
      <c r="J4333">
        <v>2982</v>
      </c>
      <c r="K4333" s="12">
        <v>46768964</v>
      </c>
      <c r="L4333">
        <v>270819</v>
      </c>
      <c r="M4333">
        <v>40.200000000000003</v>
      </c>
      <c r="N4333">
        <v>1.1200000000000001</v>
      </c>
      <c r="O4333">
        <v>-0.01</v>
      </c>
      <c r="P4333">
        <f xml:space="preserve"> IF(Stock_Info[[#This Row],[Close Price]] &gt; Stock_Info[[#This Row],[Open Price]], 1, 0)</f>
        <v>0</v>
      </c>
      <c r="Q4333" t="str">
        <f>IF(AND(Stock_Info[[#This Row],[% Deli. Qty to Traded Qty]]&gt;80,Stock_Info[[#This Row],[No. of Trades]]&lt;3000),"Unusual Day","")</f>
        <v/>
      </c>
      <c r="R4333" t="str">
        <f>IF(AND(Stock_Info[[#This Row],[Spread High-Low]] &lt; 10, Stock_Info[[#This Row],[% Deli. Qty to Traded Qty]] &gt; 90), "Good Day", "")</f>
        <v/>
      </c>
    </row>
    <row r="4334" spans="1:18">
      <c r="A4334" t="s">
        <v>57</v>
      </c>
      <c r="B4334" s="1">
        <v>45792</v>
      </c>
      <c r="C4334" s="1" t="str">
        <f>"WEEK" &amp;" " &amp;  INT((DAY(Stock_Info[[#This Row],[Date]])+WEEKDAY(DATE(YEAR(Stock_Info[[#This Row],[Date]]),MONTH(Stock_Info[[#This Row],[Date]]),1))-1)/7)+1</f>
        <v>WEEK 3</v>
      </c>
      <c r="D4334" s="12">
        <v>69.89</v>
      </c>
      <c r="E4334" s="12">
        <v>69.989999999999995</v>
      </c>
      <c r="F4334" s="12">
        <v>68.900000000000006</v>
      </c>
      <c r="G4334" s="12">
        <v>69.47</v>
      </c>
      <c r="H4334" s="12">
        <v>69.403122155014344</v>
      </c>
      <c r="I4334">
        <v>1715738</v>
      </c>
      <c r="J4334">
        <v>9174</v>
      </c>
      <c r="K4334" s="12">
        <v>119077574</v>
      </c>
      <c r="L4334">
        <v>914635</v>
      </c>
      <c r="M4334">
        <v>53.31</v>
      </c>
      <c r="N4334">
        <v>1.0900000000000001</v>
      </c>
      <c r="O4334">
        <v>-0.42</v>
      </c>
      <c r="P4334">
        <f xml:space="preserve"> IF(Stock_Info[[#This Row],[Close Price]] &gt; Stock_Info[[#This Row],[Open Price]], 1, 0)</f>
        <v>0</v>
      </c>
      <c r="Q4334" t="str">
        <f>IF(AND(Stock_Info[[#This Row],[% Deli. Qty to Traded Qty]]&gt;80,Stock_Info[[#This Row],[No. of Trades]]&lt;3000),"Unusual Day","")</f>
        <v/>
      </c>
      <c r="R4334" t="str">
        <f>IF(AND(Stock_Info[[#This Row],[Spread High-Low]] &lt; 10, Stock_Info[[#This Row],[% Deli. Qty to Traded Qty]] &gt; 90), "Good Day", "")</f>
        <v/>
      </c>
    </row>
    <row r="4335" spans="1:18">
      <c r="A4335" t="s">
        <v>57</v>
      </c>
      <c r="B4335" s="1">
        <v>45791</v>
      </c>
      <c r="C4335" s="1" t="str">
        <f>"WEEK" &amp;" " &amp;  INT((DAY(Stock_Info[[#This Row],[Date]])+WEEKDAY(DATE(YEAR(Stock_Info[[#This Row],[Date]]),MONTH(Stock_Info[[#This Row],[Date]]),1))-1)/7)+1</f>
        <v>WEEK 3</v>
      </c>
      <c r="D4335" s="12">
        <v>69.010000000000005</v>
      </c>
      <c r="E4335" s="12">
        <v>69.56</v>
      </c>
      <c r="F4335" s="12">
        <v>68.55</v>
      </c>
      <c r="G4335" s="12">
        <v>69.48</v>
      </c>
      <c r="H4335" s="12">
        <v>69.112140664720044</v>
      </c>
      <c r="I4335">
        <v>709261</v>
      </c>
      <c r="J4335">
        <v>3428</v>
      </c>
      <c r="K4335" s="12">
        <v>49018546</v>
      </c>
      <c r="N4335">
        <v>1.01</v>
      </c>
      <c r="O4335">
        <v>0.47</v>
      </c>
      <c r="P4335">
        <f xml:space="preserve"> IF(Stock_Info[[#This Row],[Close Price]] &gt; Stock_Info[[#This Row],[Open Price]], 1, 0)</f>
        <v>1</v>
      </c>
      <c r="Q4335" t="str">
        <f>IF(AND(Stock_Info[[#This Row],[% Deli. Qty to Traded Qty]]&gt;80,Stock_Info[[#This Row],[No. of Trades]]&lt;3000),"Unusual Day","")</f>
        <v/>
      </c>
      <c r="R4335" t="str">
        <f>IF(AND(Stock_Info[[#This Row],[Spread High-Low]] &lt; 10, Stock_Info[[#This Row],[% Deli. Qty to Traded Qty]] &gt; 90), "Good Day", "")</f>
        <v/>
      </c>
    </row>
    <row r="4336" spans="1:18">
      <c r="A4336" t="s">
        <v>57</v>
      </c>
      <c r="B4336" s="1">
        <v>45790</v>
      </c>
      <c r="C4336" s="1" t="str">
        <f>"WEEK" &amp;" " &amp;  INT((DAY(Stock_Info[[#This Row],[Date]])+WEEKDAY(DATE(YEAR(Stock_Info[[#This Row],[Date]]),MONTH(Stock_Info[[#This Row],[Date]]),1))-1)/7)+1</f>
        <v>WEEK 3</v>
      </c>
      <c r="D4336" s="12">
        <v>69</v>
      </c>
      <c r="E4336" s="12">
        <v>69.69</v>
      </c>
      <c r="F4336" s="12">
        <v>68.760000000000005</v>
      </c>
      <c r="G4336" s="12">
        <v>68.989999999999995</v>
      </c>
      <c r="H4336" s="12">
        <v>69.279947079474169</v>
      </c>
      <c r="I4336">
        <v>2238073</v>
      </c>
      <c r="J4336">
        <v>9721</v>
      </c>
      <c r="K4336" s="12">
        <v>155053579</v>
      </c>
      <c r="L4336">
        <v>1073826</v>
      </c>
      <c r="M4336">
        <v>47.98</v>
      </c>
      <c r="N4336">
        <v>0.93</v>
      </c>
      <c r="O4336">
        <v>-0.01</v>
      </c>
      <c r="P4336">
        <f xml:space="preserve"> IF(Stock_Info[[#This Row],[Close Price]] &gt; Stock_Info[[#This Row],[Open Price]], 1, 0)</f>
        <v>0</v>
      </c>
      <c r="Q4336" t="str">
        <f>IF(AND(Stock_Info[[#This Row],[% Deli. Qty to Traded Qty]]&gt;80,Stock_Info[[#This Row],[No. of Trades]]&lt;3000),"Unusual Day","")</f>
        <v/>
      </c>
      <c r="R4336" t="str">
        <f>IF(AND(Stock_Info[[#This Row],[Spread High-Low]] &lt; 10, Stock_Info[[#This Row],[% Deli. Qty to Traded Qty]] &gt; 90), "Good Day", "")</f>
        <v/>
      </c>
    </row>
    <row r="4337" spans="1:18">
      <c r="A4337" t="s">
        <v>57</v>
      </c>
      <c r="B4337" s="1">
        <v>45789</v>
      </c>
      <c r="C4337" s="1" t="str">
        <f>"WEEK" &amp;" " &amp;  INT((DAY(Stock_Info[[#This Row],[Date]])+WEEKDAY(DATE(YEAR(Stock_Info[[#This Row],[Date]]),MONTH(Stock_Info[[#This Row],[Date]]),1))-1)/7)+1</f>
        <v>WEEK 3</v>
      </c>
      <c r="D4337" s="12">
        <v>68.06</v>
      </c>
      <c r="E4337" s="12">
        <v>69.58</v>
      </c>
      <c r="F4337" s="12">
        <v>68.06</v>
      </c>
      <c r="G4337" s="12">
        <v>69.09</v>
      </c>
      <c r="H4337" s="12">
        <v>68.914139080714534</v>
      </c>
      <c r="I4337">
        <v>4642671</v>
      </c>
      <c r="J4337">
        <v>14950</v>
      </c>
      <c r="K4337" s="12">
        <v>319945675</v>
      </c>
      <c r="L4337">
        <v>2585519</v>
      </c>
      <c r="M4337">
        <v>55.69</v>
      </c>
      <c r="N4337">
        <v>1.52</v>
      </c>
      <c r="O4337">
        <v>1.03</v>
      </c>
      <c r="P4337">
        <f xml:space="preserve"> IF(Stock_Info[[#This Row],[Close Price]] &gt; Stock_Info[[#This Row],[Open Price]], 1, 0)</f>
        <v>1</v>
      </c>
      <c r="Q4337" t="str">
        <f>IF(AND(Stock_Info[[#This Row],[% Deli. Qty to Traded Qty]]&gt;80,Stock_Info[[#This Row],[No. of Trades]]&lt;3000),"Unusual Day","")</f>
        <v/>
      </c>
      <c r="R4337" t="str">
        <f>IF(AND(Stock_Info[[#This Row],[Spread High-Low]] &lt; 10, Stock_Info[[#This Row],[% Deli. Qty to Traded Qty]] &gt; 90), "Good Day", "")</f>
        <v/>
      </c>
    </row>
    <row r="4338" spans="1:18">
      <c r="A4338" t="s">
        <v>57</v>
      </c>
      <c r="B4338" s="1">
        <v>45786</v>
      </c>
      <c r="C4338" s="1" t="str">
        <f>"WEEK" &amp;" " &amp;  INT((DAY(Stock_Info[[#This Row],[Date]])+WEEKDAY(DATE(YEAR(Stock_Info[[#This Row],[Date]]),MONTH(Stock_Info[[#This Row],[Date]]),1))-1)/7)+1</f>
        <v>WEEK 2</v>
      </c>
      <c r="D4338" s="12">
        <v>64.849999999999994</v>
      </c>
      <c r="E4338" s="12">
        <v>66.900000000000006</v>
      </c>
      <c r="F4338" s="12">
        <v>64.849999999999994</v>
      </c>
      <c r="G4338" s="12">
        <v>66.209999999999994</v>
      </c>
      <c r="H4338" s="12">
        <v>66.195831559573193</v>
      </c>
      <c r="I4338">
        <v>2962163</v>
      </c>
      <c r="J4338">
        <v>11023</v>
      </c>
      <c r="K4338" s="12">
        <v>196082843</v>
      </c>
      <c r="L4338">
        <v>1558133</v>
      </c>
      <c r="M4338">
        <v>52.6</v>
      </c>
      <c r="N4338">
        <v>2.0499999999999998</v>
      </c>
      <c r="O4338">
        <v>1.36</v>
      </c>
      <c r="P4338">
        <f xml:space="preserve"> IF(Stock_Info[[#This Row],[Close Price]] &gt; Stock_Info[[#This Row],[Open Price]], 1, 0)</f>
        <v>1</v>
      </c>
      <c r="Q4338" t="str">
        <f>IF(AND(Stock_Info[[#This Row],[% Deli. Qty to Traded Qty]]&gt;80,Stock_Info[[#This Row],[No. of Trades]]&lt;3000),"Unusual Day","")</f>
        <v/>
      </c>
      <c r="R4338" t="str">
        <f>IF(AND(Stock_Info[[#This Row],[Spread High-Low]] &lt; 10, Stock_Info[[#This Row],[% Deli. Qty to Traded Qty]] &gt; 90), "Good Day", "")</f>
        <v/>
      </c>
    </row>
    <row r="4339" spans="1:18">
      <c r="A4339" t="s">
        <v>57</v>
      </c>
      <c r="B4339" s="1">
        <v>45785</v>
      </c>
      <c r="C4339" s="1" t="str">
        <f>"WEEK" &amp;" " &amp;  INT((DAY(Stock_Info[[#This Row],[Date]])+WEEKDAY(DATE(YEAR(Stock_Info[[#This Row],[Date]]),MONTH(Stock_Info[[#This Row],[Date]]),1))-1)/7)+1</f>
        <v>WEEK 2</v>
      </c>
      <c r="D4339" s="12">
        <v>66.900000000000006</v>
      </c>
      <c r="E4339" s="12">
        <v>69</v>
      </c>
      <c r="F4339" s="12">
        <v>66.06</v>
      </c>
      <c r="G4339" s="12">
        <v>66.45</v>
      </c>
      <c r="H4339" s="12">
        <v>67.903933126079451</v>
      </c>
      <c r="I4339">
        <v>1809375</v>
      </c>
      <c r="J4339">
        <v>5706</v>
      </c>
      <c r="K4339" s="12">
        <v>122863679</v>
      </c>
      <c r="L4339">
        <v>617461</v>
      </c>
      <c r="M4339">
        <v>34.130000000000003</v>
      </c>
      <c r="N4339">
        <v>2.94</v>
      </c>
      <c r="O4339">
        <v>-0.45</v>
      </c>
      <c r="P4339">
        <f xml:space="preserve"> IF(Stock_Info[[#This Row],[Close Price]] &gt; Stock_Info[[#This Row],[Open Price]], 1, 0)</f>
        <v>0</v>
      </c>
      <c r="Q4339" t="str">
        <f>IF(AND(Stock_Info[[#This Row],[% Deli. Qty to Traded Qty]]&gt;80,Stock_Info[[#This Row],[No. of Trades]]&lt;3000),"Unusual Day","")</f>
        <v/>
      </c>
      <c r="R4339" t="str">
        <f>IF(AND(Stock_Info[[#This Row],[Spread High-Low]] &lt; 10, Stock_Info[[#This Row],[% Deli. Qty to Traded Qty]] &gt; 90), "Good Day", "")</f>
        <v/>
      </c>
    </row>
    <row r="4340" spans="1:18">
      <c r="A4340" t="s">
        <v>57</v>
      </c>
      <c r="B4340" s="1">
        <v>45784</v>
      </c>
      <c r="C4340" s="1" t="str">
        <f>"WEEK" &amp;" " &amp;  INT((DAY(Stock_Info[[#This Row],[Date]])+WEEKDAY(DATE(YEAR(Stock_Info[[#This Row],[Date]]),MONTH(Stock_Info[[#This Row],[Date]]),1))-1)/7)+1</f>
        <v>WEEK 2</v>
      </c>
      <c r="D4340" s="12">
        <v>62.93</v>
      </c>
      <c r="E4340" s="12">
        <v>67.290000000000006</v>
      </c>
      <c r="F4340" s="12">
        <v>62.93</v>
      </c>
      <c r="G4340" s="12">
        <v>66.94</v>
      </c>
      <c r="H4340" s="12">
        <v>66.333041905115138</v>
      </c>
      <c r="I4340">
        <v>3683011</v>
      </c>
      <c r="J4340">
        <v>11808</v>
      </c>
      <c r="K4340" s="12">
        <v>244305323</v>
      </c>
      <c r="L4340">
        <v>2205002</v>
      </c>
      <c r="M4340">
        <v>59.87</v>
      </c>
      <c r="N4340">
        <v>4.3600000000000003</v>
      </c>
      <c r="O4340">
        <v>4.01</v>
      </c>
      <c r="P4340">
        <f xml:space="preserve"> IF(Stock_Info[[#This Row],[Close Price]] &gt; Stock_Info[[#This Row],[Open Price]], 1, 0)</f>
        <v>1</v>
      </c>
      <c r="Q4340" t="str">
        <f>IF(AND(Stock_Info[[#This Row],[% Deli. Qty to Traded Qty]]&gt;80,Stock_Info[[#This Row],[No. of Trades]]&lt;3000),"Unusual Day","")</f>
        <v/>
      </c>
      <c r="R4340" t="str">
        <f>IF(AND(Stock_Info[[#This Row],[Spread High-Low]] &lt; 10, Stock_Info[[#This Row],[% Deli. Qty to Traded Qty]] &gt; 90), "Good Day", "")</f>
        <v/>
      </c>
    </row>
    <row r="4341" spans="1:18">
      <c r="A4341" t="s">
        <v>57</v>
      </c>
      <c r="B4341" s="1">
        <v>45783</v>
      </c>
      <c r="C4341" s="1" t="str">
        <f>"WEEK" &amp;" " &amp;  INT((DAY(Stock_Info[[#This Row],[Date]])+WEEKDAY(DATE(YEAR(Stock_Info[[#This Row],[Date]]),MONTH(Stock_Info[[#This Row],[Date]]),1))-1)/7)+1</f>
        <v>WEEK 2</v>
      </c>
      <c r="D4341" s="12">
        <v>66.14</v>
      </c>
      <c r="E4341" s="12">
        <v>67.27</v>
      </c>
      <c r="F4341" s="12">
        <v>65.36</v>
      </c>
      <c r="G4341" s="12">
        <v>65.53</v>
      </c>
      <c r="H4341" s="12">
        <v>66.191893178296084</v>
      </c>
      <c r="I4341">
        <v>1329917</v>
      </c>
      <c r="J4341">
        <v>4355</v>
      </c>
      <c r="K4341" s="12">
        <v>88029724</v>
      </c>
      <c r="L4341">
        <v>547432</v>
      </c>
      <c r="M4341">
        <v>41.16</v>
      </c>
      <c r="N4341">
        <v>1.91</v>
      </c>
      <c r="O4341">
        <v>-0.61</v>
      </c>
      <c r="P4341">
        <f xml:space="preserve"> IF(Stock_Info[[#This Row],[Close Price]] &gt; Stock_Info[[#This Row],[Open Price]], 1, 0)</f>
        <v>0</v>
      </c>
      <c r="Q4341" t="str">
        <f>IF(AND(Stock_Info[[#This Row],[% Deli. Qty to Traded Qty]]&gt;80,Stock_Info[[#This Row],[No. of Trades]]&lt;3000),"Unusual Day","")</f>
        <v/>
      </c>
      <c r="R4341" t="str">
        <f>IF(AND(Stock_Info[[#This Row],[Spread High-Low]] &lt; 10, Stock_Info[[#This Row],[% Deli. Qty to Traded Qty]] &gt; 90), "Good Day", "")</f>
        <v/>
      </c>
    </row>
    <row r="4342" spans="1:18">
      <c r="A4342" t="s">
        <v>57</v>
      </c>
      <c r="B4342" s="1">
        <v>45782</v>
      </c>
      <c r="C4342" s="1" t="str">
        <f>"WEEK" &amp;" " &amp;  INT((DAY(Stock_Info[[#This Row],[Date]])+WEEKDAY(DATE(YEAR(Stock_Info[[#This Row],[Date]]),MONTH(Stock_Info[[#This Row],[Date]]),1))-1)/7)+1</f>
        <v>WEEK 2</v>
      </c>
      <c r="D4342" s="12">
        <v>66.180000000000007</v>
      </c>
      <c r="E4342" s="12">
        <v>67.72</v>
      </c>
      <c r="F4342" s="12">
        <v>66.180000000000007</v>
      </c>
      <c r="G4342" s="12">
        <v>67</v>
      </c>
      <c r="H4342" s="12">
        <v>67.058365740437438</v>
      </c>
      <c r="I4342">
        <v>2549081</v>
      </c>
      <c r="J4342">
        <v>11239</v>
      </c>
      <c r="K4342" s="12">
        <v>170937206</v>
      </c>
      <c r="L4342">
        <v>1490318</v>
      </c>
      <c r="M4342">
        <v>58.46</v>
      </c>
      <c r="N4342">
        <v>1.54</v>
      </c>
      <c r="O4342">
        <v>0.82</v>
      </c>
      <c r="P4342">
        <f xml:space="preserve"> IF(Stock_Info[[#This Row],[Close Price]] &gt; Stock_Info[[#This Row],[Open Price]], 1, 0)</f>
        <v>1</v>
      </c>
      <c r="Q4342" t="str">
        <f>IF(AND(Stock_Info[[#This Row],[% Deli. Qty to Traded Qty]]&gt;80,Stock_Info[[#This Row],[No. of Trades]]&lt;3000),"Unusual Day","")</f>
        <v/>
      </c>
      <c r="R4342" t="str">
        <f>IF(AND(Stock_Info[[#This Row],[Spread High-Low]] &lt; 10, Stock_Info[[#This Row],[% Deli. Qty to Traded Qty]] &gt; 90), "Good Day", "")</f>
        <v/>
      </c>
    </row>
    <row r="4343" spans="1:18">
      <c r="A4343" t="s">
        <v>57</v>
      </c>
      <c r="B4343" s="1">
        <v>45779</v>
      </c>
      <c r="C4343" s="1" t="str">
        <f>"WEEK" &amp;" " &amp;  INT((DAY(Stock_Info[[#This Row],[Date]])+WEEKDAY(DATE(YEAR(Stock_Info[[#This Row],[Date]]),MONTH(Stock_Info[[#This Row],[Date]]),1))-1)/7)+1</f>
        <v>WEEK 1</v>
      </c>
      <c r="D4343" s="12">
        <v>64.8</v>
      </c>
      <c r="E4343" s="12">
        <v>66.599999999999994</v>
      </c>
      <c r="F4343" s="12">
        <v>64.8</v>
      </c>
      <c r="G4343" s="12">
        <v>66.09</v>
      </c>
      <c r="H4343" s="12">
        <v>66.120441329156506</v>
      </c>
      <c r="I4343">
        <v>3366195</v>
      </c>
      <c r="J4343">
        <v>11847</v>
      </c>
      <c r="K4343" s="12">
        <v>222574299</v>
      </c>
      <c r="L4343">
        <v>1687338</v>
      </c>
      <c r="M4343">
        <v>50.13</v>
      </c>
      <c r="N4343">
        <v>1.8</v>
      </c>
      <c r="O4343">
        <v>1.29</v>
      </c>
      <c r="P4343">
        <f xml:space="preserve"> IF(Stock_Info[[#This Row],[Close Price]] &gt; Stock_Info[[#This Row],[Open Price]], 1, 0)</f>
        <v>1</v>
      </c>
      <c r="Q4343" t="str">
        <f>IF(AND(Stock_Info[[#This Row],[% Deli. Qty to Traded Qty]]&gt;80,Stock_Info[[#This Row],[No. of Trades]]&lt;3000),"Unusual Day","")</f>
        <v/>
      </c>
      <c r="R4343" t="str">
        <f>IF(AND(Stock_Info[[#This Row],[Spread High-Low]] &lt; 10, Stock_Info[[#This Row],[% Deli. Qty to Traded Qty]] &gt; 90), "Good Day", "")</f>
        <v/>
      </c>
    </row>
    <row r="4344" spans="1:18">
      <c r="A4344" t="s">
        <v>57</v>
      </c>
      <c r="B4344" s="1">
        <v>45777</v>
      </c>
      <c r="C4344" s="1" t="str">
        <f>"WEEK" &amp;" " &amp;  INT((DAY(Stock_Info[[#This Row],[Date]])+WEEKDAY(DATE(YEAR(Stock_Info[[#This Row],[Date]]),MONTH(Stock_Info[[#This Row],[Date]]),1))-1)/7)+1</f>
        <v>WEEK 5</v>
      </c>
      <c r="D4344" s="12">
        <v>66.040000000000006</v>
      </c>
      <c r="E4344" s="12">
        <v>66.33</v>
      </c>
      <c r="F4344" s="12">
        <v>64.66</v>
      </c>
      <c r="G4344" s="12">
        <v>64.89</v>
      </c>
      <c r="H4344" s="12">
        <v>65.354469193510809</v>
      </c>
      <c r="I4344">
        <v>2948843</v>
      </c>
      <c r="J4344">
        <v>15158</v>
      </c>
      <c r="K4344" s="12">
        <v>192720069</v>
      </c>
      <c r="L4344">
        <v>1303651</v>
      </c>
      <c r="M4344">
        <v>44.21</v>
      </c>
      <c r="N4344">
        <v>1.67</v>
      </c>
      <c r="O4344">
        <v>-1.1499999999999999</v>
      </c>
      <c r="P4344">
        <f xml:space="preserve"> IF(Stock_Info[[#This Row],[Close Price]] &gt; Stock_Info[[#This Row],[Open Price]], 1, 0)</f>
        <v>0</v>
      </c>
      <c r="Q4344" t="str">
        <f>IF(AND(Stock_Info[[#This Row],[% Deli. Qty to Traded Qty]]&gt;80,Stock_Info[[#This Row],[No. of Trades]]&lt;3000),"Unusual Day","")</f>
        <v/>
      </c>
      <c r="R4344" t="str">
        <f>IF(AND(Stock_Info[[#This Row],[Spread High-Low]] &lt; 10, Stock_Info[[#This Row],[% Deli. Qty to Traded Qty]] &gt; 90), "Good Day", "")</f>
        <v/>
      </c>
    </row>
    <row r="4345" spans="1:18">
      <c r="A4345" t="s">
        <v>57</v>
      </c>
      <c r="B4345" s="1">
        <v>45776</v>
      </c>
      <c r="C4345" s="1" t="str">
        <f>"WEEK" &amp;" " &amp;  INT((DAY(Stock_Info[[#This Row],[Date]])+WEEKDAY(DATE(YEAR(Stock_Info[[#This Row],[Date]]),MONTH(Stock_Info[[#This Row],[Date]]),1))-1)/7)+1</f>
        <v>WEEK 5</v>
      </c>
      <c r="D4345" s="12">
        <v>66.3</v>
      </c>
      <c r="E4345" s="12">
        <v>67.59</v>
      </c>
      <c r="F4345" s="12">
        <v>65.8</v>
      </c>
      <c r="G4345" s="12">
        <v>66.94</v>
      </c>
      <c r="H4345" s="12">
        <v>66.758335532737476</v>
      </c>
      <c r="I4345">
        <v>1595129</v>
      </c>
      <c r="J4345">
        <v>6170</v>
      </c>
      <c r="K4345" s="12">
        <v>106488157</v>
      </c>
      <c r="L4345">
        <v>562454</v>
      </c>
      <c r="M4345">
        <v>35.26</v>
      </c>
      <c r="N4345">
        <v>1.79</v>
      </c>
      <c r="O4345">
        <v>0.64</v>
      </c>
      <c r="P4345">
        <f xml:space="preserve"> IF(Stock_Info[[#This Row],[Close Price]] &gt; Stock_Info[[#This Row],[Open Price]], 1, 0)</f>
        <v>1</v>
      </c>
      <c r="Q4345" t="str">
        <f>IF(AND(Stock_Info[[#This Row],[% Deli. Qty to Traded Qty]]&gt;80,Stock_Info[[#This Row],[No. of Trades]]&lt;3000),"Unusual Day","")</f>
        <v/>
      </c>
      <c r="R4345" t="str">
        <f>IF(AND(Stock_Info[[#This Row],[Spread High-Low]] &lt; 10, Stock_Info[[#This Row],[% Deli. Qty to Traded Qty]] &gt; 90), "Good Day", "")</f>
        <v/>
      </c>
    </row>
    <row r="4346" spans="1:18">
      <c r="A4346" t="s">
        <v>57</v>
      </c>
      <c r="B4346" s="1">
        <v>45775</v>
      </c>
      <c r="C4346" s="1" t="str">
        <f>"WEEK" &amp;" " &amp;  INT((DAY(Stock_Info[[#This Row],[Date]])+WEEKDAY(DATE(YEAR(Stock_Info[[#This Row],[Date]]),MONTH(Stock_Info[[#This Row],[Date]]),1))-1)/7)+1</f>
        <v>WEEK 5</v>
      </c>
      <c r="D4346" s="12">
        <v>63.71</v>
      </c>
      <c r="E4346" s="12">
        <v>66.650000000000006</v>
      </c>
      <c r="F4346" s="12">
        <v>63.23</v>
      </c>
      <c r="G4346" s="12">
        <v>66.47</v>
      </c>
      <c r="H4346" s="12">
        <v>65.286033929152765</v>
      </c>
      <c r="I4346">
        <v>6797753</v>
      </c>
      <c r="J4346">
        <v>19100</v>
      </c>
      <c r="K4346" s="12">
        <v>443798333</v>
      </c>
      <c r="L4346">
        <v>3212484</v>
      </c>
      <c r="M4346">
        <v>47.26</v>
      </c>
      <c r="N4346">
        <v>3.42</v>
      </c>
      <c r="O4346">
        <v>2.76</v>
      </c>
      <c r="P4346">
        <f xml:space="preserve"> IF(Stock_Info[[#This Row],[Close Price]] &gt; Stock_Info[[#This Row],[Open Price]], 1, 0)</f>
        <v>1</v>
      </c>
      <c r="Q4346" t="str">
        <f>IF(AND(Stock_Info[[#This Row],[% Deli. Qty to Traded Qty]]&gt;80,Stock_Info[[#This Row],[No. of Trades]]&lt;3000),"Unusual Day","")</f>
        <v/>
      </c>
      <c r="R4346" t="str">
        <f>IF(AND(Stock_Info[[#This Row],[Spread High-Low]] &lt; 10, Stock_Info[[#This Row],[% Deli. Qty to Traded Qty]] &gt; 90), "Good Day", "")</f>
        <v/>
      </c>
    </row>
    <row r="4347" spans="1:18">
      <c r="A4347" t="s">
        <v>57</v>
      </c>
      <c r="B4347" s="1">
        <v>45772</v>
      </c>
      <c r="C4347" s="1" t="str">
        <f>"WEEK" &amp;" " &amp;  INT((DAY(Stock_Info[[#This Row],[Date]])+WEEKDAY(DATE(YEAR(Stock_Info[[#This Row],[Date]]),MONTH(Stock_Info[[#This Row],[Date]]),1))-1)/7)+1</f>
        <v>WEEK 4</v>
      </c>
      <c r="D4347" s="12">
        <v>67.53</v>
      </c>
      <c r="E4347" s="12">
        <v>68</v>
      </c>
      <c r="F4347" s="12">
        <v>65.680000000000007</v>
      </c>
      <c r="G4347" s="12">
        <v>66.150000000000006</v>
      </c>
      <c r="H4347" s="12">
        <v>66.464433511593384</v>
      </c>
      <c r="I4347">
        <v>2467182</v>
      </c>
      <c r="J4347">
        <v>6767</v>
      </c>
      <c r="K4347" s="12">
        <v>163979854</v>
      </c>
      <c r="L4347">
        <v>726820</v>
      </c>
      <c r="M4347">
        <v>29.46</v>
      </c>
      <c r="N4347">
        <v>2.3199999999999998</v>
      </c>
      <c r="O4347">
        <v>-1.38</v>
      </c>
      <c r="P4347">
        <f xml:space="preserve"> IF(Stock_Info[[#This Row],[Close Price]] &gt; Stock_Info[[#This Row],[Open Price]], 1, 0)</f>
        <v>0</v>
      </c>
      <c r="Q4347" t="str">
        <f>IF(AND(Stock_Info[[#This Row],[% Deli. Qty to Traded Qty]]&gt;80,Stock_Info[[#This Row],[No. of Trades]]&lt;3000),"Unusual Day","")</f>
        <v/>
      </c>
      <c r="R4347" t="str">
        <f>IF(AND(Stock_Info[[#This Row],[Spread High-Low]] &lt; 10, Stock_Info[[#This Row],[% Deli. Qty to Traded Qty]] &gt; 90), "Good Day", "")</f>
        <v/>
      </c>
    </row>
    <row r="4348" spans="1:18">
      <c r="A4348" t="s">
        <v>57</v>
      </c>
      <c r="B4348" s="1">
        <v>45771</v>
      </c>
      <c r="C4348" s="1" t="str">
        <f>"WEEK" &amp;" " &amp;  INT((DAY(Stock_Info[[#This Row],[Date]])+WEEKDAY(DATE(YEAR(Stock_Info[[#This Row],[Date]]),MONTH(Stock_Info[[#This Row],[Date]]),1))-1)/7)+1</f>
        <v>WEEK 4</v>
      </c>
      <c r="D4348" s="12">
        <v>68.58</v>
      </c>
      <c r="E4348" s="12">
        <v>68.88</v>
      </c>
      <c r="F4348" s="12">
        <v>67.5</v>
      </c>
      <c r="G4348" s="12">
        <v>67.63</v>
      </c>
      <c r="H4348" s="12">
        <v>68.012631861715533</v>
      </c>
      <c r="I4348">
        <v>2873844</v>
      </c>
      <c r="J4348">
        <v>12421</v>
      </c>
      <c r="K4348" s="12">
        <v>195457694</v>
      </c>
      <c r="L4348">
        <v>1422015</v>
      </c>
      <c r="M4348">
        <v>49.48</v>
      </c>
      <c r="N4348">
        <v>1.38</v>
      </c>
      <c r="O4348">
        <v>-0.95</v>
      </c>
      <c r="P4348">
        <f xml:space="preserve"> IF(Stock_Info[[#This Row],[Close Price]] &gt; Stock_Info[[#This Row],[Open Price]], 1, 0)</f>
        <v>0</v>
      </c>
      <c r="Q4348" t="str">
        <f>IF(AND(Stock_Info[[#This Row],[% Deli. Qty to Traded Qty]]&gt;80,Stock_Info[[#This Row],[No. of Trades]]&lt;3000),"Unusual Day","")</f>
        <v/>
      </c>
      <c r="R4348" t="str">
        <f>IF(AND(Stock_Info[[#This Row],[Spread High-Low]] &lt; 10, Stock_Info[[#This Row],[% Deli. Qty to Traded Qty]] &gt; 90), "Good Day", "")</f>
        <v/>
      </c>
    </row>
    <row r="4349" spans="1:18">
      <c r="A4349" t="s">
        <v>57</v>
      </c>
      <c r="B4349" s="1">
        <v>45770</v>
      </c>
      <c r="C4349" s="1" t="str">
        <f>"WEEK" &amp;" " &amp;  INT((DAY(Stock_Info[[#This Row],[Date]])+WEEKDAY(DATE(YEAR(Stock_Info[[#This Row],[Date]]),MONTH(Stock_Info[[#This Row],[Date]]),1))-1)/7)+1</f>
        <v>WEEK 4</v>
      </c>
      <c r="D4349" s="12">
        <v>67.989999999999995</v>
      </c>
      <c r="E4349" s="12">
        <v>69.08</v>
      </c>
      <c r="F4349" s="12">
        <v>67</v>
      </c>
      <c r="G4349" s="12">
        <v>68.48</v>
      </c>
      <c r="H4349" s="12">
        <v>67.946162152072375</v>
      </c>
      <c r="I4349">
        <v>2164351</v>
      </c>
      <c r="J4349">
        <v>7373</v>
      </c>
      <c r="K4349" s="12">
        <v>147059344</v>
      </c>
      <c r="L4349">
        <v>636814</v>
      </c>
      <c r="M4349">
        <v>29.42</v>
      </c>
      <c r="N4349">
        <v>2.08</v>
      </c>
      <c r="O4349">
        <v>0.49</v>
      </c>
      <c r="P4349">
        <f xml:space="preserve"> IF(Stock_Info[[#This Row],[Close Price]] &gt; Stock_Info[[#This Row],[Open Price]], 1, 0)</f>
        <v>1</v>
      </c>
      <c r="Q4349" t="str">
        <f>IF(AND(Stock_Info[[#This Row],[% Deli. Qty to Traded Qty]]&gt;80,Stock_Info[[#This Row],[No. of Trades]]&lt;3000),"Unusual Day","")</f>
        <v/>
      </c>
      <c r="R4349" t="str">
        <f>IF(AND(Stock_Info[[#This Row],[Spread High-Low]] &lt; 10, Stock_Info[[#This Row],[% Deli. Qty to Traded Qty]] &gt; 90), "Good Day", "")</f>
        <v/>
      </c>
    </row>
    <row r="4350" spans="1:18">
      <c r="A4350" t="s">
        <v>57</v>
      </c>
      <c r="B4350" s="1">
        <v>45769</v>
      </c>
      <c r="C4350" s="1" t="str">
        <f>"WEEK" &amp;" " &amp;  INT((DAY(Stock_Info[[#This Row],[Date]])+WEEKDAY(DATE(YEAR(Stock_Info[[#This Row],[Date]]),MONTH(Stock_Info[[#This Row],[Date]]),1))-1)/7)+1</f>
        <v>WEEK 4</v>
      </c>
      <c r="D4350" s="12">
        <v>66.95</v>
      </c>
      <c r="E4350" s="12">
        <v>68.09</v>
      </c>
      <c r="F4350" s="12">
        <v>66.099999999999994</v>
      </c>
      <c r="G4350" s="12">
        <v>67.180000000000007</v>
      </c>
      <c r="H4350" s="12">
        <v>67.235146689232465</v>
      </c>
      <c r="I4350">
        <v>4325130</v>
      </c>
      <c r="J4350">
        <v>16522</v>
      </c>
      <c r="K4350" s="12">
        <v>290800750</v>
      </c>
      <c r="L4350">
        <v>2054410</v>
      </c>
      <c r="M4350">
        <v>47.5</v>
      </c>
      <c r="N4350">
        <v>1.99</v>
      </c>
      <c r="O4350">
        <v>0.23</v>
      </c>
      <c r="P4350">
        <f xml:space="preserve"> IF(Stock_Info[[#This Row],[Close Price]] &gt; Stock_Info[[#This Row],[Open Price]], 1, 0)</f>
        <v>1</v>
      </c>
      <c r="Q4350" t="str">
        <f>IF(AND(Stock_Info[[#This Row],[% Deli. Qty to Traded Qty]]&gt;80,Stock_Info[[#This Row],[No. of Trades]]&lt;3000),"Unusual Day","")</f>
        <v/>
      </c>
      <c r="R4350" t="str">
        <f>IF(AND(Stock_Info[[#This Row],[Spread High-Low]] &lt; 10, Stock_Info[[#This Row],[% Deli. Qty to Traded Qty]] &gt; 90), "Good Day", "")</f>
        <v/>
      </c>
    </row>
    <row r="4351" spans="1:18">
      <c r="A4351" t="s">
        <v>57</v>
      </c>
      <c r="B4351" s="1">
        <v>45768</v>
      </c>
      <c r="C4351" s="1" t="str">
        <f>"WEEK" &amp;" " &amp;  INT((DAY(Stock_Info[[#This Row],[Date]])+WEEKDAY(DATE(YEAR(Stock_Info[[#This Row],[Date]]),MONTH(Stock_Info[[#This Row],[Date]]),1))-1)/7)+1</f>
        <v>WEEK 4</v>
      </c>
      <c r="D4351" s="12">
        <v>63.93</v>
      </c>
      <c r="E4351" s="12">
        <v>66.819999999999993</v>
      </c>
      <c r="F4351" s="12">
        <v>63.81</v>
      </c>
      <c r="G4351" s="12">
        <v>66.650000000000006</v>
      </c>
      <c r="H4351" s="12">
        <v>65.852820180924041</v>
      </c>
      <c r="I4351">
        <v>2813667</v>
      </c>
      <c r="J4351">
        <v>11167</v>
      </c>
      <c r="K4351" s="12">
        <v>185287907</v>
      </c>
      <c r="L4351">
        <v>894324</v>
      </c>
      <c r="M4351">
        <v>31.78</v>
      </c>
      <c r="N4351">
        <v>3.01</v>
      </c>
      <c r="O4351">
        <v>2.72</v>
      </c>
      <c r="P4351">
        <f xml:space="preserve"> IF(Stock_Info[[#This Row],[Close Price]] &gt; Stock_Info[[#This Row],[Open Price]], 1, 0)</f>
        <v>1</v>
      </c>
      <c r="Q4351" t="str">
        <f>IF(AND(Stock_Info[[#This Row],[% Deli. Qty to Traded Qty]]&gt;80,Stock_Info[[#This Row],[No. of Trades]]&lt;3000),"Unusual Day","")</f>
        <v/>
      </c>
      <c r="R4351" t="str">
        <f>IF(AND(Stock_Info[[#This Row],[Spread High-Low]] &lt; 10, Stock_Info[[#This Row],[% Deli. Qty to Traded Qty]] &gt; 90), "Good Day", "")</f>
        <v/>
      </c>
    </row>
    <row r="4352" spans="1:18">
      <c r="A4352" t="s">
        <v>57</v>
      </c>
      <c r="B4352" s="1">
        <v>45764</v>
      </c>
      <c r="C4352" s="1" t="str">
        <f>"WEEK" &amp;" " &amp;  INT((DAY(Stock_Info[[#This Row],[Date]])+WEEKDAY(DATE(YEAR(Stock_Info[[#This Row],[Date]]),MONTH(Stock_Info[[#This Row],[Date]]),1))-1)/7)+1</f>
        <v>WEEK 3</v>
      </c>
      <c r="D4352" s="12">
        <v>63.32</v>
      </c>
      <c r="E4352" s="12">
        <v>64.05</v>
      </c>
      <c r="F4352" s="12">
        <v>60.7</v>
      </c>
      <c r="G4352" s="12">
        <v>62.98</v>
      </c>
      <c r="H4352" s="12">
        <v>62.557388066444268</v>
      </c>
      <c r="I4352">
        <v>3663401</v>
      </c>
      <c r="J4352">
        <v>11505</v>
      </c>
      <c r="K4352" s="12">
        <v>229172798</v>
      </c>
      <c r="L4352">
        <v>1097128</v>
      </c>
      <c r="M4352">
        <v>29.95</v>
      </c>
      <c r="N4352">
        <v>3.35</v>
      </c>
      <c r="O4352">
        <v>-0.34</v>
      </c>
      <c r="P4352">
        <f xml:space="preserve"> IF(Stock_Info[[#This Row],[Close Price]] &gt; Stock_Info[[#This Row],[Open Price]], 1, 0)</f>
        <v>0</v>
      </c>
      <c r="Q4352" t="str">
        <f>IF(AND(Stock_Info[[#This Row],[% Deli. Qty to Traded Qty]]&gt;80,Stock_Info[[#This Row],[No. of Trades]]&lt;3000),"Unusual Day","")</f>
        <v/>
      </c>
      <c r="R4352" t="str">
        <f>IF(AND(Stock_Info[[#This Row],[Spread High-Low]] &lt; 10, Stock_Info[[#This Row],[% Deli. Qty to Traded Qty]] &gt; 90), "Good Day", "")</f>
        <v/>
      </c>
    </row>
    <row r="4353" spans="1:18">
      <c r="A4353" t="s">
        <v>57</v>
      </c>
      <c r="B4353" s="1">
        <v>45763</v>
      </c>
      <c r="C4353" s="1" t="str">
        <f>"WEEK" &amp;" " &amp;  INT((DAY(Stock_Info[[#This Row],[Date]])+WEEKDAY(DATE(YEAR(Stock_Info[[#This Row],[Date]]),MONTH(Stock_Info[[#This Row],[Date]]),1))-1)/7)+1</f>
        <v>WEEK 3</v>
      </c>
      <c r="D4353" s="12">
        <v>62.07</v>
      </c>
      <c r="E4353" s="12">
        <v>63.49</v>
      </c>
      <c r="F4353" s="12">
        <v>61.64</v>
      </c>
      <c r="G4353" s="12">
        <v>63.29</v>
      </c>
      <c r="H4353" s="12">
        <v>62.568859272664447</v>
      </c>
      <c r="I4353">
        <v>3976349</v>
      </c>
      <c r="J4353">
        <v>12539</v>
      </c>
      <c r="K4353" s="12">
        <v>248795621</v>
      </c>
      <c r="L4353">
        <v>1856459</v>
      </c>
      <c r="M4353">
        <v>46.69</v>
      </c>
      <c r="N4353">
        <v>1.85</v>
      </c>
      <c r="O4353">
        <v>1.22</v>
      </c>
      <c r="P4353">
        <f xml:space="preserve"> IF(Stock_Info[[#This Row],[Close Price]] &gt; Stock_Info[[#This Row],[Open Price]], 1, 0)</f>
        <v>1</v>
      </c>
      <c r="Q4353" t="str">
        <f>IF(AND(Stock_Info[[#This Row],[% Deli. Qty to Traded Qty]]&gt;80,Stock_Info[[#This Row],[No. of Trades]]&lt;3000),"Unusual Day","")</f>
        <v/>
      </c>
      <c r="R4353" t="str">
        <f>IF(AND(Stock_Info[[#This Row],[Spread High-Low]] &lt; 10, Stock_Info[[#This Row],[% Deli. Qty to Traded Qty]] &gt; 90), "Good Day", "")</f>
        <v/>
      </c>
    </row>
    <row r="4354" spans="1:18">
      <c r="A4354" t="s">
        <v>57</v>
      </c>
      <c r="B4354" s="1">
        <v>45762</v>
      </c>
      <c r="C4354" s="1" t="str">
        <f>"WEEK" &amp;" " &amp;  INT((DAY(Stock_Info[[#This Row],[Date]])+WEEKDAY(DATE(YEAR(Stock_Info[[#This Row],[Date]]),MONTH(Stock_Info[[#This Row],[Date]]),1))-1)/7)+1</f>
        <v>WEEK 3</v>
      </c>
      <c r="D4354" s="12">
        <v>60.99</v>
      </c>
      <c r="E4354" s="12">
        <v>62.3</v>
      </c>
      <c r="F4354" s="12">
        <v>60.01</v>
      </c>
      <c r="G4354" s="12">
        <v>61.94</v>
      </c>
      <c r="H4354" s="12">
        <v>61.234019359398005</v>
      </c>
      <c r="I4354">
        <v>1729186</v>
      </c>
      <c r="J4354">
        <v>5745</v>
      </c>
      <c r="K4354" s="12">
        <v>105885009</v>
      </c>
      <c r="L4354">
        <v>531500</v>
      </c>
      <c r="M4354">
        <v>30.74</v>
      </c>
      <c r="N4354">
        <v>2.29</v>
      </c>
      <c r="O4354">
        <v>0.95</v>
      </c>
      <c r="P4354">
        <f xml:space="preserve"> IF(Stock_Info[[#This Row],[Close Price]] &gt; Stock_Info[[#This Row],[Open Price]], 1, 0)</f>
        <v>1</v>
      </c>
      <c r="Q4354" t="str">
        <f>IF(AND(Stock_Info[[#This Row],[% Deli. Qty to Traded Qty]]&gt;80,Stock_Info[[#This Row],[No. of Trades]]&lt;3000),"Unusual Day","")</f>
        <v/>
      </c>
      <c r="R4354" t="str">
        <f>IF(AND(Stock_Info[[#This Row],[Spread High-Low]] &lt; 10, Stock_Info[[#This Row],[% Deli. Qty to Traded Qty]] &gt; 90), "Good Day", "")</f>
        <v/>
      </c>
    </row>
    <row r="4355" spans="1:18">
      <c r="A4355" t="s">
        <v>57</v>
      </c>
      <c r="B4355" s="1">
        <v>45758</v>
      </c>
      <c r="C4355" s="1" t="str">
        <f>"WEEK" &amp;" " &amp;  INT((DAY(Stock_Info[[#This Row],[Date]])+WEEKDAY(DATE(YEAR(Stock_Info[[#This Row],[Date]]),MONTH(Stock_Info[[#This Row],[Date]]),1))-1)/7)+1</f>
        <v>WEEK 2</v>
      </c>
      <c r="D4355" s="12">
        <v>60.79</v>
      </c>
      <c r="E4355" s="12">
        <v>60.79</v>
      </c>
      <c r="F4355" s="12">
        <v>59.3</v>
      </c>
      <c r="G4355" s="12">
        <v>59.88</v>
      </c>
      <c r="H4355" s="12">
        <v>59.861742002038596</v>
      </c>
      <c r="I4355">
        <v>1300894</v>
      </c>
      <c r="J4355">
        <v>4380</v>
      </c>
      <c r="K4355" s="12">
        <v>77873781</v>
      </c>
      <c r="L4355">
        <v>292443</v>
      </c>
      <c r="M4355">
        <v>22.48</v>
      </c>
      <c r="N4355">
        <v>1.49</v>
      </c>
      <c r="O4355">
        <v>-0.91</v>
      </c>
      <c r="P4355">
        <f xml:space="preserve"> IF(Stock_Info[[#This Row],[Close Price]] &gt; Stock_Info[[#This Row],[Open Price]], 1, 0)</f>
        <v>0</v>
      </c>
      <c r="Q4355" t="str">
        <f>IF(AND(Stock_Info[[#This Row],[% Deli. Qty to Traded Qty]]&gt;80,Stock_Info[[#This Row],[No. of Trades]]&lt;3000),"Unusual Day","")</f>
        <v/>
      </c>
      <c r="R4355" t="str">
        <f>IF(AND(Stock_Info[[#This Row],[Spread High-Low]] &lt; 10, Stock_Info[[#This Row],[% Deli. Qty to Traded Qty]] &gt; 90), "Good Day", "")</f>
        <v/>
      </c>
    </row>
    <row r="4356" spans="1:18">
      <c r="A4356" t="s">
        <v>57</v>
      </c>
      <c r="B4356" s="1">
        <v>45756</v>
      </c>
      <c r="C4356" s="1" t="str">
        <f>"WEEK" &amp;" " &amp;  INT((DAY(Stock_Info[[#This Row],[Date]])+WEEKDAY(DATE(YEAR(Stock_Info[[#This Row],[Date]]),MONTH(Stock_Info[[#This Row],[Date]]),1))-1)/7)+1</f>
        <v>WEEK 2</v>
      </c>
      <c r="D4356" s="12">
        <v>57.5</v>
      </c>
      <c r="E4356" s="12">
        <v>59.5</v>
      </c>
      <c r="F4356" s="12">
        <v>57.33</v>
      </c>
      <c r="G4356" s="12">
        <v>59.2</v>
      </c>
      <c r="H4356" s="12">
        <v>58.648508057561827</v>
      </c>
      <c r="I4356">
        <v>3803632</v>
      </c>
      <c r="J4356">
        <v>10560</v>
      </c>
      <c r="K4356" s="12">
        <v>223077342</v>
      </c>
      <c r="L4356">
        <v>1048005</v>
      </c>
      <c r="M4356">
        <v>27.55</v>
      </c>
      <c r="N4356">
        <v>2.17</v>
      </c>
      <c r="O4356">
        <v>1.7</v>
      </c>
      <c r="P4356">
        <f xml:space="preserve"> IF(Stock_Info[[#This Row],[Close Price]] &gt; Stock_Info[[#This Row],[Open Price]], 1, 0)</f>
        <v>1</v>
      </c>
      <c r="Q4356" t="str">
        <f>IF(AND(Stock_Info[[#This Row],[% Deli. Qty to Traded Qty]]&gt;80,Stock_Info[[#This Row],[No. of Trades]]&lt;3000),"Unusual Day","")</f>
        <v/>
      </c>
      <c r="R4356" t="str">
        <f>IF(AND(Stock_Info[[#This Row],[Spread High-Low]] &lt; 10, Stock_Info[[#This Row],[% Deli. Qty to Traded Qty]] &gt; 90), "Good Day", "")</f>
        <v/>
      </c>
    </row>
    <row r="4357" spans="1:18">
      <c r="A4357" t="s">
        <v>57</v>
      </c>
      <c r="B4357" s="1">
        <v>45755</v>
      </c>
      <c r="C4357" s="1" t="str">
        <f>"WEEK" &amp;" " &amp;  INT((DAY(Stock_Info[[#This Row],[Date]])+WEEKDAY(DATE(YEAR(Stock_Info[[#This Row],[Date]]),MONTH(Stock_Info[[#This Row],[Date]]),1))-1)/7)+1</f>
        <v>WEEK 2</v>
      </c>
      <c r="D4357" s="12">
        <v>57.71</v>
      </c>
      <c r="E4357" s="12">
        <v>58.34</v>
      </c>
      <c r="F4357" s="12">
        <v>56.56</v>
      </c>
      <c r="G4357" s="12">
        <v>57.9</v>
      </c>
      <c r="H4357" s="12">
        <v>57.540542045970248</v>
      </c>
      <c r="I4357">
        <v>1705538</v>
      </c>
      <c r="J4357">
        <v>8815</v>
      </c>
      <c r="K4357" s="12">
        <v>98137581</v>
      </c>
      <c r="L4357">
        <v>561975</v>
      </c>
      <c r="M4357">
        <v>32.950000000000003</v>
      </c>
      <c r="N4357">
        <v>1.78</v>
      </c>
      <c r="O4357">
        <v>0.19</v>
      </c>
      <c r="P4357">
        <f xml:space="preserve"> IF(Stock_Info[[#This Row],[Close Price]] &gt; Stock_Info[[#This Row],[Open Price]], 1, 0)</f>
        <v>1</v>
      </c>
      <c r="Q4357" t="str">
        <f>IF(AND(Stock_Info[[#This Row],[% Deli. Qty to Traded Qty]]&gt;80,Stock_Info[[#This Row],[No. of Trades]]&lt;3000),"Unusual Day","")</f>
        <v/>
      </c>
      <c r="R4357" t="str">
        <f>IF(AND(Stock_Info[[#This Row],[Spread High-Low]] &lt; 10, Stock_Info[[#This Row],[% Deli. Qty to Traded Qty]] &gt; 90), "Good Day", "")</f>
        <v/>
      </c>
    </row>
    <row r="4358" spans="1:18">
      <c r="A4358" t="s">
        <v>57</v>
      </c>
      <c r="B4358" s="1">
        <v>45754</v>
      </c>
      <c r="C4358" s="1" t="str">
        <f>"WEEK" &amp;" " &amp;  INT((DAY(Stock_Info[[#This Row],[Date]])+WEEKDAY(DATE(YEAR(Stock_Info[[#This Row],[Date]]),MONTH(Stock_Info[[#This Row],[Date]]),1))-1)/7)+1</f>
        <v>WEEK 2</v>
      </c>
      <c r="D4358" s="12">
        <v>52.61</v>
      </c>
      <c r="E4358" s="12">
        <v>56.9</v>
      </c>
      <c r="F4358" s="12">
        <v>52.5</v>
      </c>
      <c r="G4358" s="12">
        <v>56.5</v>
      </c>
      <c r="H4358" s="12">
        <v>55.635272536431657</v>
      </c>
      <c r="I4358">
        <v>4504462</v>
      </c>
      <c r="J4358">
        <v>23303</v>
      </c>
      <c r="K4358" s="12">
        <v>250606971</v>
      </c>
      <c r="L4358">
        <v>2030676</v>
      </c>
      <c r="M4358">
        <v>45.08</v>
      </c>
      <c r="N4358">
        <v>4.4000000000000004</v>
      </c>
      <c r="O4358">
        <v>3.89</v>
      </c>
      <c r="P4358">
        <f xml:space="preserve"> IF(Stock_Info[[#This Row],[Close Price]] &gt; Stock_Info[[#This Row],[Open Price]], 1, 0)</f>
        <v>1</v>
      </c>
      <c r="Q4358" t="str">
        <f>IF(AND(Stock_Info[[#This Row],[% Deli. Qty to Traded Qty]]&gt;80,Stock_Info[[#This Row],[No. of Trades]]&lt;3000),"Unusual Day","")</f>
        <v/>
      </c>
      <c r="R4358" t="str">
        <f>IF(AND(Stock_Info[[#This Row],[Spread High-Low]] &lt; 10, Stock_Info[[#This Row],[% Deli. Qty to Traded Qty]] &gt; 90), "Good Day", "")</f>
        <v/>
      </c>
    </row>
    <row r="4359" spans="1:18">
      <c r="A4359" t="s">
        <v>57</v>
      </c>
      <c r="B4359" s="1">
        <v>45751</v>
      </c>
      <c r="C4359" s="1" t="str">
        <f>"WEEK" &amp;" " &amp;  INT((DAY(Stock_Info[[#This Row],[Date]])+WEEKDAY(DATE(YEAR(Stock_Info[[#This Row],[Date]]),MONTH(Stock_Info[[#This Row],[Date]]),1))-1)/7)+1</f>
        <v>WEEK 1</v>
      </c>
      <c r="D4359" s="12">
        <v>60.37</v>
      </c>
      <c r="E4359" s="12">
        <v>60.48</v>
      </c>
      <c r="F4359" s="12">
        <v>57.49</v>
      </c>
      <c r="G4359" s="12">
        <v>57.81</v>
      </c>
      <c r="H4359" s="12">
        <v>58.344169357089896</v>
      </c>
      <c r="I4359">
        <v>3686223</v>
      </c>
      <c r="J4359">
        <v>18737</v>
      </c>
      <c r="K4359" s="12">
        <v>215069619</v>
      </c>
      <c r="L4359">
        <v>1417490</v>
      </c>
      <c r="M4359">
        <v>38.450000000000003</v>
      </c>
      <c r="N4359">
        <v>2.99</v>
      </c>
      <c r="O4359">
        <v>-2.56</v>
      </c>
      <c r="P4359">
        <f xml:space="preserve"> IF(Stock_Info[[#This Row],[Close Price]] &gt; Stock_Info[[#This Row],[Open Price]], 1, 0)</f>
        <v>0</v>
      </c>
      <c r="Q4359" t="str">
        <f>IF(AND(Stock_Info[[#This Row],[% Deli. Qty to Traded Qty]]&gt;80,Stock_Info[[#This Row],[No. of Trades]]&lt;3000),"Unusual Day","")</f>
        <v/>
      </c>
      <c r="R4359" t="str">
        <f>IF(AND(Stock_Info[[#This Row],[Spread High-Low]] &lt; 10, Stock_Info[[#This Row],[% Deli. Qty to Traded Qty]] &gt; 90), "Good Day", "")</f>
        <v/>
      </c>
    </row>
    <row r="4360" spans="1:18">
      <c r="A4360" t="s">
        <v>57</v>
      </c>
      <c r="B4360" s="1">
        <v>45750</v>
      </c>
      <c r="C4360" s="1" t="str">
        <f>"WEEK" &amp;" " &amp;  INT((DAY(Stock_Info[[#This Row],[Date]])+WEEKDAY(DATE(YEAR(Stock_Info[[#This Row],[Date]]),MONTH(Stock_Info[[#This Row],[Date]]),1))-1)/7)+1</f>
        <v>WEEK 1</v>
      </c>
      <c r="D4360" s="12">
        <v>57.17</v>
      </c>
      <c r="E4360" s="12">
        <v>60.92</v>
      </c>
      <c r="F4360" s="12">
        <v>56.86</v>
      </c>
      <c r="G4360" s="12">
        <v>60.36</v>
      </c>
      <c r="H4360" s="12">
        <v>59.460048723747533</v>
      </c>
      <c r="I4360">
        <v>5508197</v>
      </c>
      <c r="J4360">
        <v>18081</v>
      </c>
      <c r="K4360" s="12">
        <v>327517662</v>
      </c>
      <c r="L4360">
        <v>2026936</v>
      </c>
      <c r="M4360">
        <v>36.799999999999997</v>
      </c>
      <c r="N4360">
        <v>4.0599999999999996</v>
      </c>
      <c r="O4360">
        <v>3.19</v>
      </c>
      <c r="P4360">
        <f xml:space="preserve"> IF(Stock_Info[[#This Row],[Close Price]] &gt; Stock_Info[[#This Row],[Open Price]], 1, 0)</f>
        <v>1</v>
      </c>
      <c r="Q4360" t="str">
        <f>IF(AND(Stock_Info[[#This Row],[% Deli. Qty to Traded Qty]]&gt;80,Stock_Info[[#This Row],[No. of Trades]]&lt;3000),"Unusual Day","")</f>
        <v/>
      </c>
      <c r="R4360" t="str">
        <f>IF(AND(Stock_Info[[#This Row],[Spread High-Low]] &lt; 10, Stock_Info[[#This Row],[% Deli. Qty to Traded Qty]] &gt; 90), "Good Day", "")</f>
        <v/>
      </c>
    </row>
    <row r="4361" spans="1:18">
      <c r="A4361" t="s">
        <v>57</v>
      </c>
      <c r="B4361" s="1">
        <v>45749</v>
      </c>
      <c r="C4361" s="1" t="str">
        <f>"WEEK" &amp;" " &amp;  INT((DAY(Stock_Info[[#This Row],[Date]])+WEEKDAY(DATE(YEAR(Stock_Info[[#This Row],[Date]]),MONTH(Stock_Info[[#This Row],[Date]]),1))-1)/7)+1</f>
        <v>WEEK 1</v>
      </c>
      <c r="D4361" s="12">
        <v>57.6</v>
      </c>
      <c r="E4361" s="12">
        <v>57.88</v>
      </c>
      <c r="F4361" s="12">
        <v>56.5</v>
      </c>
      <c r="G4361" s="12">
        <v>57.24</v>
      </c>
      <c r="H4361" s="12">
        <v>57.06265256476064</v>
      </c>
      <c r="I4361">
        <v>956561</v>
      </c>
      <c r="J4361">
        <v>4066</v>
      </c>
      <c r="K4361" s="12">
        <v>54583908</v>
      </c>
      <c r="L4361">
        <v>254842</v>
      </c>
      <c r="M4361">
        <v>26.64</v>
      </c>
      <c r="N4361">
        <v>1.38</v>
      </c>
      <c r="O4361">
        <v>-0.36</v>
      </c>
      <c r="P4361">
        <f xml:space="preserve"> IF(Stock_Info[[#This Row],[Close Price]] &gt; Stock_Info[[#This Row],[Open Price]], 1, 0)</f>
        <v>0</v>
      </c>
      <c r="Q4361" t="str">
        <f>IF(AND(Stock_Info[[#This Row],[% Deli. Qty to Traded Qty]]&gt;80,Stock_Info[[#This Row],[No. of Trades]]&lt;3000),"Unusual Day","")</f>
        <v/>
      </c>
      <c r="R4361" t="str">
        <f>IF(AND(Stock_Info[[#This Row],[Spread High-Low]] &lt; 10, Stock_Info[[#This Row],[% Deli. Qty to Traded Qty]] &gt; 90), "Good Day", "")</f>
        <v/>
      </c>
    </row>
    <row r="4362" spans="1:18">
      <c r="A4362" t="s">
        <v>57</v>
      </c>
      <c r="B4362" s="1">
        <v>45748</v>
      </c>
      <c r="C4362" s="1" t="str">
        <f>"WEEK" &amp;" " &amp;  INT((DAY(Stock_Info[[#This Row],[Date]])+WEEKDAY(DATE(YEAR(Stock_Info[[#This Row],[Date]]),MONTH(Stock_Info[[#This Row],[Date]]),1))-1)/7)+1</f>
        <v>WEEK 1</v>
      </c>
      <c r="D4362" s="12">
        <v>55.37</v>
      </c>
      <c r="E4362" s="12">
        <v>57.64</v>
      </c>
      <c r="F4362" s="12">
        <v>54.97</v>
      </c>
      <c r="G4362" s="12">
        <v>57.16</v>
      </c>
      <c r="H4362" s="12">
        <v>56.824641466666172</v>
      </c>
      <c r="I4362">
        <v>1621746</v>
      </c>
      <c r="J4362">
        <v>5260</v>
      </c>
      <c r="K4362" s="12">
        <v>92155135</v>
      </c>
      <c r="L4362">
        <v>359353</v>
      </c>
      <c r="M4362">
        <v>22.16</v>
      </c>
      <c r="N4362">
        <v>2.67</v>
      </c>
      <c r="O4362">
        <v>1.79</v>
      </c>
      <c r="P4362">
        <f xml:space="preserve"> IF(Stock_Info[[#This Row],[Close Price]] &gt; Stock_Info[[#This Row],[Open Price]], 1, 0)</f>
        <v>1</v>
      </c>
      <c r="Q4362" t="str">
        <f>IF(AND(Stock_Info[[#This Row],[% Deli. Qty to Traded Qty]]&gt;80,Stock_Info[[#This Row],[No. of Trades]]&lt;3000),"Unusual Day","")</f>
        <v/>
      </c>
      <c r="R4362" t="str">
        <f>IF(AND(Stock_Info[[#This Row],[Spread High-Low]] &lt; 10, Stock_Info[[#This Row],[% Deli. Qty to Traded Qty]] &gt; 90), "Good Day", "")</f>
        <v/>
      </c>
    </row>
    <row r="4363" spans="1:18">
      <c r="A4363" t="s">
        <v>57</v>
      </c>
      <c r="B4363" s="1">
        <v>45744</v>
      </c>
      <c r="C4363" s="1" t="str">
        <f>"WEEK" &amp;" " &amp;  INT((DAY(Stock_Info[[#This Row],[Date]])+WEEKDAY(DATE(YEAR(Stock_Info[[#This Row],[Date]]),MONTH(Stock_Info[[#This Row],[Date]]),1))-1)/7)+1</f>
        <v>WEEK 5</v>
      </c>
      <c r="D4363" s="12">
        <v>56.38</v>
      </c>
      <c r="E4363" s="12">
        <v>57.86</v>
      </c>
      <c r="F4363" s="12">
        <v>54.63</v>
      </c>
      <c r="G4363" s="12">
        <v>54.95</v>
      </c>
      <c r="H4363" s="12">
        <v>56.05981788507259</v>
      </c>
      <c r="I4363">
        <v>10306349</v>
      </c>
      <c r="J4363">
        <v>23726</v>
      </c>
      <c r="K4363" s="12">
        <v>577772048</v>
      </c>
      <c r="L4363">
        <v>8189277</v>
      </c>
      <c r="M4363">
        <v>79.459999999999994</v>
      </c>
      <c r="N4363">
        <v>3.23</v>
      </c>
      <c r="O4363">
        <v>-1.43</v>
      </c>
      <c r="P4363">
        <f xml:space="preserve"> IF(Stock_Info[[#This Row],[Close Price]] &gt; Stock_Info[[#This Row],[Open Price]], 1, 0)</f>
        <v>0</v>
      </c>
      <c r="Q4363" t="str">
        <f>IF(AND(Stock_Info[[#This Row],[% Deli. Qty to Traded Qty]]&gt;80,Stock_Info[[#This Row],[No. of Trades]]&lt;3000),"Unusual Day","")</f>
        <v/>
      </c>
      <c r="R4363" t="str">
        <f>IF(AND(Stock_Info[[#This Row],[Spread High-Low]] &lt; 10, Stock_Info[[#This Row],[% Deli. Qty to Traded Qty]] &gt; 90), "Good Day", "")</f>
        <v/>
      </c>
    </row>
    <row r="4364" spans="1:18">
      <c r="A4364" t="s">
        <v>57</v>
      </c>
      <c r="B4364" s="1">
        <v>45743</v>
      </c>
      <c r="C4364" s="1" t="str">
        <f>"WEEK" &amp;" " &amp;  INT((DAY(Stock_Info[[#This Row],[Date]])+WEEKDAY(DATE(YEAR(Stock_Info[[#This Row],[Date]]),MONTH(Stock_Info[[#This Row],[Date]]),1))-1)/7)+1</f>
        <v>WEEK 5</v>
      </c>
      <c r="D4364" s="12">
        <v>56.7</v>
      </c>
      <c r="E4364" s="12">
        <v>57.34</v>
      </c>
      <c r="F4364" s="12">
        <v>56.1</v>
      </c>
      <c r="G4364" s="12">
        <v>56.96</v>
      </c>
      <c r="H4364" s="12">
        <v>56.592513993114892</v>
      </c>
      <c r="I4364">
        <v>41346048</v>
      </c>
      <c r="J4364">
        <v>17189</v>
      </c>
      <c r="K4364" s="12">
        <v>2339876800</v>
      </c>
      <c r="L4364">
        <v>37416718</v>
      </c>
      <c r="M4364">
        <v>90.5</v>
      </c>
      <c r="N4364">
        <v>1.24</v>
      </c>
      <c r="O4364">
        <v>0.26</v>
      </c>
      <c r="P4364">
        <f xml:space="preserve"> IF(Stock_Info[[#This Row],[Close Price]] &gt; Stock_Info[[#This Row],[Open Price]], 1, 0)</f>
        <v>1</v>
      </c>
      <c r="Q4364" t="str">
        <f>IF(AND(Stock_Info[[#This Row],[% Deli. Qty to Traded Qty]]&gt;80,Stock_Info[[#This Row],[No. of Trades]]&lt;3000),"Unusual Day","")</f>
        <v/>
      </c>
      <c r="R4364" t="str">
        <f>IF(AND(Stock_Info[[#This Row],[Spread High-Low]] &lt; 10, Stock_Info[[#This Row],[% Deli. Qty to Traded Qty]] &gt; 90), "Good Day", "")</f>
        <v>Good Day</v>
      </c>
    </row>
    <row r="4365" spans="1:18">
      <c r="A4365" t="s">
        <v>57</v>
      </c>
      <c r="B4365" s="1">
        <v>45742</v>
      </c>
      <c r="C4365" s="1" t="str">
        <f>"WEEK" &amp;" " &amp;  INT((DAY(Stock_Info[[#This Row],[Date]])+WEEKDAY(DATE(YEAR(Stock_Info[[#This Row],[Date]]),MONTH(Stock_Info[[#This Row],[Date]]),1))-1)/7)+1</f>
        <v>WEEK 5</v>
      </c>
      <c r="D4365" s="12">
        <v>57.45</v>
      </c>
      <c r="E4365" s="12">
        <v>57.8</v>
      </c>
      <c r="F4365" s="12">
        <v>56.9</v>
      </c>
      <c r="G4365" s="12">
        <v>57</v>
      </c>
      <c r="H4365" s="12">
        <v>57.207172362370365</v>
      </c>
      <c r="I4365">
        <v>1410888</v>
      </c>
      <c r="J4365">
        <v>4049</v>
      </c>
      <c r="K4365" s="12">
        <v>80712913</v>
      </c>
      <c r="L4365">
        <v>703605</v>
      </c>
      <c r="M4365">
        <v>49.87</v>
      </c>
      <c r="N4365">
        <v>0.9</v>
      </c>
      <c r="O4365">
        <v>-0.45</v>
      </c>
      <c r="P4365">
        <f xml:space="preserve"> IF(Stock_Info[[#This Row],[Close Price]] &gt; Stock_Info[[#This Row],[Open Price]], 1, 0)</f>
        <v>0</v>
      </c>
      <c r="Q4365" t="str">
        <f>IF(AND(Stock_Info[[#This Row],[% Deli. Qty to Traded Qty]]&gt;80,Stock_Info[[#This Row],[No. of Trades]]&lt;3000),"Unusual Day","")</f>
        <v/>
      </c>
      <c r="R4365" t="str">
        <f>IF(AND(Stock_Info[[#This Row],[Spread High-Low]] &lt; 10, Stock_Info[[#This Row],[% Deli. Qty to Traded Qty]] &gt; 90), "Good Day", "")</f>
        <v/>
      </c>
    </row>
    <row r="4366" spans="1:18">
      <c r="A4366" t="s">
        <v>57</v>
      </c>
      <c r="B4366" s="1">
        <v>45741</v>
      </c>
      <c r="C4366" s="1" t="str">
        <f>"WEEK" &amp;" " &amp;  INT((DAY(Stock_Info[[#This Row],[Date]])+WEEKDAY(DATE(YEAR(Stock_Info[[#This Row],[Date]]),MONTH(Stock_Info[[#This Row],[Date]]),1))-1)/7)+1</f>
        <v>WEEK 5</v>
      </c>
      <c r="D4366" s="12">
        <v>58.34</v>
      </c>
      <c r="E4366" s="12">
        <v>58.34</v>
      </c>
      <c r="F4366" s="12">
        <v>56.7</v>
      </c>
      <c r="G4366" s="12">
        <v>57.32</v>
      </c>
      <c r="H4366" s="12">
        <v>57.346714843501132</v>
      </c>
      <c r="I4366">
        <v>1648095</v>
      </c>
      <c r="J4366">
        <v>5224</v>
      </c>
      <c r="K4366" s="12">
        <v>94512834</v>
      </c>
      <c r="L4366">
        <v>916652</v>
      </c>
      <c r="M4366">
        <v>55.62</v>
      </c>
      <c r="N4366">
        <v>1.64</v>
      </c>
      <c r="O4366">
        <v>-1.02</v>
      </c>
      <c r="P4366">
        <f xml:space="preserve"> IF(Stock_Info[[#This Row],[Close Price]] &gt; Stock_Info[[#This Row],[Open Price]], 1, 0)</f>
        <v>0</v>
      </c>
      <c r="Q4366" t="str">
        <f>IF(AND(Stock_Info[[#This Row],[% Deli. Qty to Traded Qty]]&gt;80,Stock_Info[[#This Row],[No. of Trades]]&lt;3000),"Unusual Day","")</f>
        <v/>
      </c>
      <c r="R4366" t="str">
        <f>IF(AND(Stock_Info[[#This Row],[Spread High-Low]] &lt; 10, Stock_Info[[#This Row],[% Deli. Qty to Traded Qty]] &gt; 90), "Good Day", "")</f>
        <v/>
      </c>
    </row>
    <row r="4367" spans="1:18">
      <c r="A4367" t="s">
        <v>57</v>
      </c>
      <c r="B4367" s="1">
        <v>45740</v>
      </c>
      <c r="C4367" s="1" t="str">
        <f>"WEEK" &amp;" " &amp;  INT((DAY(Stock_Info[[#This Row],[Date]])+WEEKDAY(DATE(YEAR(Stock_Info[[#This Row],[Date]]),MONTH(Stock_Info[[#This Row],[Date]]),1))-1)/7)+1</f>
        <v>WEEK 5</v>
      </c>
      <c r="D4367" s="12">
        <v>56.49</v>
      </c>
      <c r="E4367" s="12">
        <v>58.32</v>
      </c>
      <c r="F4367" s="12">
        <v>56.33</v>
      </c>
      <c r="G4367" s="12">
        <v>57.88</v>
      </c>
      <c r="H4367" s="12">
        <v>57.477424732524334</v>
      </c>
      <c r="I4367">
        <v>3919422</v>
      </c>
      <c r="J4367">
        <v>13433</v>
      </c>
      <c r="K4367" s="12">
        <v>225278283</v>
      </c>
      <c r="L4367">
        <v>2392733</v>
      </c>
      <c r="M4367">
        <v>61.05</v>
      </c>
      <c r="N4367">
        <v>1.99</v>
      </c>
      <c r="O4367">
        <v>1.39</v>
      </c>
      <c r="P4367">
        <f xml:space="preserve"> IF(Stock_Info[[#This Row],[Close Price]] &gt; Stock_Info[[#This Row],[Open Price]], 1, 0)</f>
        <v>1</v>
      </c>
      <c r="Q4367" t="str">
        <f>IF(AND(Stock_Info[[#This Row],[% Deli. Qty to Traded Qty]]&gt;80,Stock_Info[[#This Row],[No. of Trades]]&lt;3000),"Unusual Day","")</f>
        <v/>
      </c>
      <c r="R4367" t="str">
        <f>IF(AND(Stock_Info[[#This Row],[Spread High-Low]] &lt; 10, Stock_Info[[#This Row],[% Deli. Qty to Traded Qty]] &gt; 90), "Good Day", "")</f>
        <v/>
      </c>
    </row>
    <row r="4368" spans="1:18">
      <c r="A4368" t="s">
        <v>57</v>
      </c>
      <c r="B4368" s="1">
        <v>45737</v>
      </c>
      <c r="C4368" s="1" t="str">
        <f>"WEEK" &amp;" " &amp;  INT((DAY(Stock_Info[[#This Row],[Date]])+WEEKDAY(DATE(YEAR(Stock_Info[[#This Row],[Date]]),MONTH(Stock_Info[[#This Row],[Date]]),1))-1)/7)+1</f>
        <v>WEEK 4</v>
      </c>
      <c r="D4368" s="12">
        <v>55.68</v>
      </c>
      <c r="E4368" s="12">
        <v>56.64</v>
      </c>
      <c r="F4368" s="12">
        <v>55.68</v>
      </c>
      <c r="G4368" s="12">
        <v>56.3</v>
      </c>
      <c r="H4368" s="12">
        <v>56.194206733383197</v>
      </c>
      <c r="I4368">
        <v>1213892</v>
      </c>
      <c r="J4368">
        <v>3949</v>
      </c>
      <c r="K4368" s="12">
        <v>68213698</v>
      </c>
      <c r="L4368">
        <v>645828</v>
      </c>
      <c r="M4368">
        <v>53.2</v>
      </c>
      <c r="N4368">
        <v>0.96</v>
      </c>
      <c r="O4368">
        <v>0.62</v>
      </c>
      <c r="P4368">
        <f xml:space="preserve"> IF(Stock_Info[[#This Row],[Close Price]] &gt; Stock_Info[[#This Row],[Open Price]], 1, 0)</f>
        <v>1</v>
      </c>
      <c r="Q4368" t="str">
        <f>IF(AND(Stock_Info[[#This Row],[% Deli. Qty to Traded Qty]]&gt;80,Stock_Info[[#This Row],[No. of Trades]]&lt;3000),"Unusual Day","")</f>
        <v/>
      </c>
      <c r="R4368" t="str">
        <f>IF(AND(Stock_Info[[#This Row],[Spread High-Low]] &lt; 10, Stock_Info[[#This Row],[% Deli. Qty to Traded Qty]] &gt; 90), "Good Day", "")</f>
        <v/>
      </c>
    </row>
    <row r="4369" spans="1:18">
      <c r="A4369" t="s">
        <v>57</v>
      </c>
      <c r="B4369" s="1">
        <v>45736</v>
      </c>
      <c r="C4369" s="1" t="str">
        <f>"WEEK" &amp;" " &amp;  INT((DAY(Stock_Info[[#This Row],[Date]])+WEEKDAY(DATE(YEAR(Stock_Info[[#This Row],[Date]]),MONTH(Stock_Info[[#This Row],[Date]]),1))-1)/7)+1</f>
        <v>WEEK 4</v>
      </c>
      <c r="D4369" s="12">
        <v>55.89</v>
      </c>
      <c r="E4369" s="12">
        <v>56.2</v>
      </c>
      <c r="F4369" s="12">
        <v>55.55</v>
      </c>
      <c r="G4369" s="12">
        <v>55.7</v>
      </c>
      <c r="H4369" s="12">
        <v>55.900530327261478</v>
      </c>
      <c r="I4369">
        <v>3129577</v>
      </c>
      <c r="J4369">
        <v>11127</v>
      </c>
      <c r="K4369" s="12">
        <v>174945014</v>
      </c>
      <c r="L4369">
        <v>1514709</v>
      </c>
      <c r="M4369">
        <v>48.4</v>
      </c>
      <c r="N4369">
        <v>0.65</v>
      </c>
      <c r="O4369">
        <v>-0.19</v>
      </c>
      <c r="P4369">
        <f xml:space="preserve"> IF(Stock_Info[[#This Row],[Close Price]] &gt; Stock_Info[[#This Row],[Open Price]], 1, 0)</f>
        <v>0</v>
      </c>
      <c r="Q4369" t="str">
        <f>IF(AND(Stock_Info[[#This Row],[% Deli. Qty to Traded Qty]]&gt;80,Stock_Info[[#This Row],[No. of Trades]]&lt;3000),"Unusual Day","")</f>
        <v/>
      </c>
      <c r="R4369" t="str">
        <f>IF(AND(Stock_Info[[#This Row],[Spread High-Low]] &lt; 10, Stock_Info[[#This Row],[% Deli. Qty to Traded Qty]] &gt; 90), "Good Day", "")</f>
        <v/>
      </c>
    </row>
    <row r="4370" spans="1:18">
      <c r="A4370" t="s">
        <v>57</v>
      </c>
      <c r="B4370" s="1">
        <v>45735</v>
      </c>
      <c r="C4370" s="1" t="str">
        <f>"WEEK" &amp;" " &amp;  INT((DAY(Stock_Info[[#This Row],[Date]])+WEEKDAY(DATE(YEAR(Stock_Info[[#This Row],[Date]]),MONTH(Stock_Info[[#This Row],[Date]]),1))-1)/7)+1</f>
        <v>WEEK 4</v>
      </c>
      <c r="D4370" s="12">
        <v>54.84</v>
      </c>
      <c r="E4370" s="12">
        <v>55.84</v>
      </c>
      <c r="F4370" s="12">
        <v>54.43</v>
      </c>
      <c r="G4370" s="12">
        <v>55.42</v>
      </c>
      <c r="H4370" s="12">
        <v>55.206752873787835</v>
      </c>
      <c r="I4370">
        <v>2558644</v>
      </c>
      <c r="J4370">
        <v>11859</v>
      </c>
      <c r="K4370" s="12">
        <v>141254427</v>
      </c>
      <c r="L4370">
        <v>1423324</v>
      </c>
      <c r="M4370">
        <v>55.63</v>
      </c>
      <c r="N4370">
        <v>1.41</v>
      </c>
      <c r="O4370">
        <v>0.57999999999999996</v>
      </c>
      <c r="P4370">
        <f xml:space="preserve"> IF(Stock_Info[[#This Row],[Close Price]] &gt; Stock_Info[[#This Row],[Open Price]], 1, 0)</f>
        <v>1</v>
      </c>
      <c r="Q4370" t="str">
        <f>IF(AND(Stock_Info[[#This Row],[% Deli. Qty to Traded Qty]]&gt;80,Stock_Info[[#This Row],[No. of Trades]]&lt;3000),"Unusual Day","")</f>
        <v/>
      </c>
      <c r="R4370" t="str">
        <f>IF(AND(Stock_Info[[#This Row],[Spread High-Low]] &lt; 10, Stock_Info[[#This Row],[% Deli. Qty to Traded Qty]] &gt; 90), "Good Day", "")</f>
        <v/>
      </c>
    </row>
    <row r="4371" spans="1:18">
      <c r="A4371" t="s">
        <v>57</v>
      </c>
      <c r="B4371" s="1">
        <v>45734</v>
      </c>
      <c r="C4371" s="1" t="str">
        <f>"WEEK" &amp;" " &amp;  INT((DAY(Stock_Info[[#This Row],[Date]])+WEEKDAY(DATE(YEAR(Stock_Info[[#This Row],[Date]]),MONTH(Stock_Info[[#This Row],[Date]]),1))-1)/7)+1</f>
        <v>WEEK 4</v>
      </c>
      <c r="D4371" s="12">
        <v>53.14</v>
      </c>
      <c r="E4371" s="12">
        <v>54.7</v>
      </c>
      <c r="F4371" s="12">
        <v>53</v>
      </c>
      <c r="G4371" s="12">
        <v>54.63</v>
      </c>
      <c r="H4371" s="12">
        <v>54.015702573046056</v>
      </c>
      <c r="I4371">
        <v>3704170</v>
      </c>
      <c r="J4371">
        <v>11329</v>
      </c>
      <c r="K4371" s="12">
        <v>200083345</v>
      </c>
      <c r="L4371">
        <v>2456801</v>
      </c>
      <c r="M4371">
        <v>66.33</v>
      </c>
      <c r="N4371">
        <v>1.7</v>
      </c>
      <c r="O4371">
        <v>1.49</v>
      </c>
      <c r="P4371">
        <f xml:space="preserve"> IF(Stock_Info[[#This Row],[Close Price]] &gt; Stock_Info[[#This Row],[Open Price]], 1, 0)</f>
        <v>1</v>
      </c>
      <c r="Q4371" t="str">
        <f>IF(AND(Stock_Info[[#This Row],[% Deli. Qty to Traded Qty]]&gt;80,Stock_Info[[#This Row],[No. of Trades]]&lt;3000),"Unusual Day","")</f>
        <v/>
      </c>
      <c r="R4371" t="str">
        <f>IF(AND(Stock_Info[[#This Row],[Spread High-Low]] &lt; 10, Stock_Info[[#This Row],[% Deli. Qty to Traded Qty]] &gt; 90), "Good Day", "")</f>
        <v/>
      </c>
    </row>
    <row r="4372" spans="1:18">
      <c r="A4372" t="s">
        <v>57</v>
      </c>
      <c r="B4372" s="1">
        <v>45733</v>
      </c>
      <c r="C4372" s="1" t="str">
        <f>"WEEK" &amp;" " &amp;  INT((DAY(Stock_Info[[#This Row],[Date]])+WEEKDAY(DATE(YEAR(Stock_Info[[#This Row],[Date]]),MONTH(Stock_Info[[#This Row],[Date]]),1))-1)/7)+1</f>
        <v>WEEK 4</v>
      </c>
      <c r="D4372" s="12">
        <v>53.55</v>
      </c>
      <c r="E4372" s="12">
        <v>53.87</v>
      </c>
      <c r="F4372" s="12">
        <v>52.6</v>
      </c>
      <c r="G4372" s="12">
        <v>52.89</v>
      </c>
      <c r="H4372" s="12">
        <v>53.116883610373549</v>
      </c>
      <c r="I4372">
        <v>1710582</v>
      </c>
      <c r="J4372">
        <v>8187</v>
      </c>
      <c r="K4372" s="12">
        <v>90860785</v>
      </c>
      <c r="L4372">
        <v>929274</v>
      </c>
      <c r="M4372">
        <v>54.32</v>
      </c>
      <c r="N4372">
        <v>1.27</v>
      </c>
      <c r="O4372">
        <v>-0.66</v>
      </c>
      <c r="P4372">
        <f xml:space="preserve"> IF(Stock_Info[[#This Row],[Close Price]] &gt; Stock_Info[[#This Row],[Open Price]], 1, 0)</f>
        <v>0</v>
      </c>
      <c r="Q4372" t="str">
        <f>IF(AND(Stock_Info[[#This Row],[% Deli. Qty to Traded Qty]]&gt;80,Stock_Info[[#This Row],[No. of Trades]]&lt;3000),"Unusual Day","")</f>
        <v/>
      </c>
      <c r="R4372" t="str">
        <f>IF(AND(Stock_Info[[#This Row],[Spread High-Low]] &lt; 10, Stock_Info[[#This Row],[% Deli. Qty to Traded Qty]] &gt; 90), "Good Day", "")</f>
        <v/>
      </c>
    </row>
    <row r="4373" spans="1:18">
      <c r="A4373" t="s">
        <v>57</v>
      </c>
      <c r="B4373" s="1">
        <v>45729</v>
      </c>
      <c r="C4373" s="1" t="str">
        <f>"WEEK" &amp;" " &amp;  INT((DAY(Stock_Info[[#This Row],[Date]])+WEEKDAY(DATE(YEAR(Stock_Info[[#This Row],[Date]]),MONTH(Stock_Info[[#This Row],[Date]]),1))-1)/7)+1</f>
        <v>WEEK 3</v>
      </c>
      <c r="D4373" s="12">
        <v>54.8</v>
      </c>
      <c r="E4373" s="12">
        <v>54.9</v>
      </c>
      <c r="F4373" s="12">
        <v>53.26</v>
      </c>
      <c r="G4373" s="12">
        <v>53.45</v>
      </c>
      <c r="H4373" s="12">
        <v>53.950064012975645</v>
      </c>
      <c r="I4373">
        <v>1363786</v>
      </c>
      <c r="J4373">
        <v>6312</v>
      </c>
      <c r="K4373" s="12">
        <v>73576342</v>
      </c>
      <c r="L4373">
        <v>698490</v>
      </c>
      <c r="M4373">
        <v>51.22</v>
      </c>
      <c r="N4373">
        <v>1.64</v>
      </c>
      <c r="O4373">
        <v>-1.35</v>
      </c>
      <c r="P4373">
        <f xml:space="preserve"> IF(Stock_Info[[#This Row],[Close Price]] &gt; Stock_Info[[#This Row],[Open Price]], 1, 0)</f>
        <v>0</v>
      </c>
      <c r="Q4373" t="str">
        <f>IF(AND(Stock_Info[[#This Row],[% Deli. Qty to Traded Qty]]&gt;80,Stock_Info[[#This Row],[No. of Trades]]&lt;3000),"Unusual Day","")</f>
        <v/>
      </c>
      <c r="R4373" t="str">
        <f>IF(AND(Stock_Info[[#This Row],[Spread High-Low]] &lt; 10, Stock_Info[[#This Row],[% Deli. Qty to Traded Qty]] &gt; 90), "Good Day", "")</f>
        <v/>
      </c>
    </row>
    <row r="4374" spans="1:18">
      <c r="A4374" t="s">
        <v>57</v>
      </c>
      <c r="B4374" s="1">
        <v>45728</v>
      </c>
      <c r="C4374" s="1" t="str">
        <f>"WEEK" &amp;" " &amp;  INT((DAY(Stock_Info[[#This Row],[Date]])+WEEKDAY(DATE(YEAR(Stock_Info[[#This Row],[Date]]),MONTH(Stock_Info[[#This Row],[Date]]),1))-1)/7)+1</f>
        <v>WEEK 3</v>
      </c>
      <c r="D4374" s="12">
        <v>55.43</v>
      </c>
      <c r="E4374" s="12">
        <v>55.8</v>
      </c>
      <c r="F4374" s="12">
        <v>54.07</v>
      </c>
      <c r="G4374" s="12">
        <v>54.62</v>
      </c>
      <c r="H4374" s="12">
        <v>54.802641830922575</v>
      </c>
      <c r="I4374">
        <v>3241994</v>
      </c>
      <c r="J4374">
        <v>17056</v>
      </c>
      <c r="K4374" s="12">
        <v>177669836</v>
      </c>
      <c r="L4374">
        <v>1676370</v>
      </c>
      <c r="M4374">
        <v>51.71</v>
      </c>
      <c r="N4374">
        <v>1.73</v>
      </c>
      <c r="O4374">
        <v>-0.81</v>
      </c>
      <c r="P4374">
        <f xml:space="preserve"> IF(Stock_Info[[#This Row],[Close Price]] &gt; Stock_Info[[#This Row],[Open Price]], 1, 0)</f>
        <v>0</v>
      </c>
      <c r="Q4374" t="str">
        <f>IF(AND(Stock_Info[[#This Row],[% Deli. Qty to Traded Qty]]&gt;80,Stock_Info[[#This Row],[No. of Trades]]&lt;3000),"Unusual Day","")</f>
        <v/>
      </c>
      <c r="R4374" t="str">
        <f>IF(AND(Stock_Info[[#This Row],[Spread High-Low]] &lt; 10, Stock_Info[[#This Row],[% Deli. Qty to Traded Qty]] &gt; 90), "Good Day", "")</f>
        <v/>
      </c>
    </row>
    <row r="4375" spans="1:18">
      <c r="A4375" t="s">
        <v>57</v>
      </c>
      <c r="B4375" s="1">
        <v>45727</v>
      </c>
      <c r="C4375" s="1" t="str">
        <f>"WEEK" &amp;" " &amp;  INT((DAY(Stock_Info[[#This Row],[Date]])+WEEKDAY(DATE(YEAR(Stock_Info[[#This Row],[Date]]),MONTH(Stock_Info[[#This Row],[Date]]),1))-1)/7)+1</f>
        <v>WEEK 3</v>
      </c>
      <c r="D4375" s="12">
        <v>55.92</v>
      </c>
      <c r="E4375" s="12">
        <v>56</v>
      </c>
      <c r="F4375" s="12">
        <v>54.85</v>
      </c>
      <c r="G4375" s="12">
        <v>55.38</v>
      </c>
      <c r="H4375" s="12">
        <v>55.295474508758851</v>
      </c>
      <c r="I4375">
        <v>3459757</v>
      </c>
      <c r="J4375">
        <v>21513</v>
      </c>
      <c r="K4375" s="12">
        <v>191308905</v>
      </c>
      <c r="L4375">
        <v>1484917</v>
      </c>
      <c r="M4375">
        <v>42.92</v>
      </c>
      <c r="N4375">
        <v>1.1499999999999999</v>
      </c>
      <c r="O4375">
        <v>-0.54</v>
      </c>
      <c r="P4375">
        <f xml:space="preserve"> IF(Stock_Info[[#This Row],[Close Price]] &gt; Stock_Info[[#This Row],[Open Price]], 1, 0)</f>
        <v>0</v>
      </c>
      <c r="Q4375" t="str">
        <f>IF(AND(Stock_Info[[#This Row],[% Deli. Qty to Traded Qty]]&gt;80,Stock_Info[[#This Row],[No. of Trades]]&lt;3000),"Unusual Day","")</f>
        <v/>
      </c>
      <c r="R4375" t="str">
        <f>IF(AND(Stock_Info[[#This Row],[Spread High-Low]] &lt; 10, Stock_Info[[#This Row],[% Deli. Qty to Traded Qty]] &gt; 90), "Good Day", "")</f>
        <v/>
      </c>
    </row>
    <row r="4376" spans="1:18">
      <c r="A4376" t="s">
        <v>57</v>
      </c>
      <c r="B4376" s="1">
        <v>45726</v>
      </c>
      <c r="C4376" s="1" t="str">
        <f>"WEEK" &amp;" " &amp;  INT((DAY(Stock_Info[[#This Row],[Date]])+WEEKDAY(DATE(YEAR(Stock_Info[[#This Row],[Date]]),MONTH(Stock_Info[[#This Row],[Date]]),1))-1)/7)+1</f>
        <v>WEEK 3</v>
      </c>
      <c r="D4376" s="12">
        <v>57.36</v>
      </c>
      <c r="E4376" s="12">
        <v>57.59</v>
      </c>
      <c r="F4376" s="12">
        <v>56.06</v>
      </c>
      <c r="G4376" s="12">
        <v>56.37</v>
      </c>
      <c r="H4376" s="12">
        <v>56.975695572857511</v>
      </c>
      <c r="I4376">
        <v>2698603</v>
      </c>
      <c r="J4376">
        <v>14704</v>
      </c>
      <c r="K4376" s="12">
        <v>153754783</v>
      </c>
      <c r="L4376">
        <v>1448085</v>
      </c>
      <c r="M4376">
        <v>53.66</v>
      </c>
      <c r="N4376">
        <v>1.53</v>
      </c>
      <c r="O4376">
        <v>-0.99</v>
      </c>
      <c r="P4376">
        <f xml:space="preserve"> IF(Stock_Info[[#This Row],[Close Price]] &gt; Stock_Info[[#This Row],[Open Price]], 1, 0)</f>
        <v>0</v>
      </c>
      <c r="Q4376" t="str">
        <f>IF(AND(Stock_Info[[#This Row],[% Deli. Qty to Traded Qty]]&gt;80,Stock_Info[[#This Row],[No. of Trades]]&lt;3000),"Unusual Day","")</f>
        <v/>
      </c>
      <c r="R4376" t="str">
        <f>IF(AND(Stock_Info[[#This Row],[Spread High-Low]] &lt; 10, Stock_Info[[#This Row],[% Deli. Qty to Traded Qty]] &gt; 90), "Good Day", "")</f>
        <v/>
      </c>
    </row>
    <row r="4377" spans="1:18">
      <c r="A4377" t="s">
        <v>57</v>
      </c>
      <c r="B4377" s="1">
        <v>45723</v>
      </c>
      <c r="C4377" s="1" t="str">
        <f>"WEEK" &amp;" " &amp;  INT((DAY(Stock_Info[[#This Row],[Date]])+WEEKDAY(DATE(YEAR(Stock_Info[[#This Row],[Date]]),MONTH(Stock_Info[[#This Row],[Date]]),1))-1)/7)+1</f>
        <v>WEEK 2</v>
      </c>
      <c r="D4377" s="12">
        <v>57.94</v>
      </c>
      <c r="E4377" s="12">
        <v>58.19</v>
      </c>
      <c r="F4377" s="12">
        <v>57.01</v>
      </c>
      <c r="G4377" s="12">
        <v>57.36</v>
      </c>
      <c r="H4377" s="12">
        <v>57.500708294920514</v>
      </c>
      <c r="I4377">
        <v>844987</v>
      </c>
      <c r="J4377">
        <v>4114</v>
      </c>
      <c r="K4377" s="12">
        <v>48587351</v>
      </c>
      <c r="L4377">
        <v>292580</v>
      </c>
      <c r="M4377">
        <v>34.630000000000003</v>
      </c>
      <c r="N4377">
        <v>1.18</v>
      </c>
      <c r="O4377">
        <v>-0.57999999999999996</v>
      </c>
      <c r="P4377">
        <f xml:space="preserve"> IF(Stock_Info[[#This Row],[Close Price]] &gt; Stock_Info[[#This Row],[Open Price]], 1, 0)</f>
        <v>0</v>
      </c>
      <c r="Q4377" t="str">
        <f>IF(AND(Stock_Info[[#This Row],[% Deli. Qty to Traded Qty]]&gt;80,Stock_Info[[#This Row],[No. of Trades]]&lt;3000),"Unusual Day","")</f>
        <v/>
      </c>
      <c r="R4377" t="str">
        <f>IF(AND(Stock_Info[[#This Row],[Spread High-Low]] &lt; 10, Stock_Info[[#This Row],[% Deli. Qty to Traded Qty]] &gt; 90), "Good Day", "")</f>
        <v/>
      </c>
    </row>
    <row r="4378" spans="1:18">
      <c r="A4378" t="s">
        <v>57</v>
      </c>
      <c r="B4378" s="1">
        <v>45722</v>
      </c>
      <c r="C4378" s="1" t="str">
        <f>"WEEK" &amp;" " &amp;  INT((DAY(Stock_Info[[#This Row],[Date]])+WEEKDAY(DATE(YEAR(Stock_Info[[#This Row],[Date]]),MONTH(Stock_Info[[#This Row],[Date]]),1))-1)/7)+1</f>
        <v>WEEK 2</v>
      </c>
      <c r="D4378" s="12">
        <v>58.84</v>
      </c>
      <c r="E4378" s="12">
        <v>58.84</v>
      </c>
      <c r="F4378" s="12">
        <v>57.68</v>
      </c>
      <c r="G4378" s="12">
        <v>57.76</v>
      </c>
      <c r="H4378" s="12">
        <v>58.116299039541822</v>
      </c>
      <c r="I4378">
        <v>793059</v>
      </c>
      <c r="J4378">
        <v>3497</v>
      </c>
      <c r="K4378" s="12">
        <v>46089654</v>
      </c>
      <c r="L4378">
        <v>312791</v>
      </c>
      <c r="M4378">
        <v>39.44</v>
      </c>
      <c r="N4378">
        <v>1.1599999999999999</v>
      </c>
      <c r="O4378">
        <v>-1.08</v>
      </c>
      <c r="P4378">
        <f xml:space="preserve"> IF(Stock_Info[[#This Row],[Close Price]] &gt; Stock_Info[[#This Row],[Open Price]], 1, 0)</f>
        <v>0</v>
      </c>
      <c r="Q4378" t="str">
        <f>IF(AND(Stock_Info[[#This Row],[% Deli. Qty to Traded Qty]]&gt;80,Stock_Info[[#This Row],[No. of Trades]]&lt;3000),"Unusual Day","")</f>
        <v/>
      </c>
      <c r="R4378" t="str">
        <f>IF(AND(Stock_Info[[#This Row],[Spread High-Low]] &lt; 10, Stock_Info[[#This Row],[% Deli. Qty to Traded Qty]] &gt; 90), "Good Day", "")</f>
        <v/>
      </c>
    </row>
    <row r="4379" spans="1:18">
      <c r="A4379" t="s">
        <v>57</v>
      </c>
      <c r="B4379" s="1">
        <v>45721</v>
      </c>
      <c r="C4379" s="1" t="str">
        <f>"WEEK" &amp;" " &amp;  INT((DAY(Stock_Info[[#This Row],[Date]])+WEEKDAY(DATE(YEAR(Stock_Info[[#This Row],[Date]]),MONTH(Stock_Info[[#This Row],[Date]]),1))-1)/7)+1</f>
        <v>WEEK 2</v>
      </c>
      <c r="D4379" s="12">
        <v>56.69</v>
      </c>
      <c r="E4379" s="12">
        <v>58.05</v>
      </c>
      <c r="F4379" s="12">
        <v>56.61</v>
      </c>
      <c r="G4379" s="12">
        <v>57.93</v>
      </c>
      <c r="H4379" s="12">
        <v>57.70347523853404</v>
      </c>
      <c r="I4379">
        <v>670659</v>
      </c>
      <c r="J4379">
        <v>3367</v>
      </c>
      <c r="K4379" s="12">
        <v>38699355</v>
      </c>
      <c r="L4379">
        <v>299896</v>
      </c>
      <c r="M4379">
        <v>44.72</v>
      </c>
      <c r="N4379">
        <v>1.44</v>
      </c>
      <c r="O4379">
        <v>1.24</v>
      </c>
      <c r="P4379">
        <f xml:space="preserve"> IF(Stock_Info[[#This Row],[Close Price]] &gt; Stock_Info[[#This Row],[Open Price]], 1, 0)</f>
        <v>1</v>
      </c>
      <c r="Q4379" t="str">
        <f>IF(AND(Stock_Info[[#This Row],[% Deli. Qty to Traded Qty]]&gt;80,Stock_Info[[#This Row],[No. of Trades]]&lt;3000),"Unusual Day","")</f>
        <v/>
      </c>
      <c r="R4379" t="str">
        <f>IF(AND(Stock_Info[[#This Row],[Spread High-Low]] &lt; 10, Stock_Info[[#This Row],[% Deli. Qty to Traded Qty]] &gt; 90), "Good Day", "")</f>
        <v/>
      </c>
    </row>
    <row r="4380" spans="1:18">
      <c r="A4380" t="s">
        <v>57</v>
      </c>
      <c r="B4380" s="1">
        <v>45720</v>
      </c>
      <c r="C4380" s="1" t="str">
        <f>"WEEK" &amp;" " &amp;  INT((DAY(Stock_Info[[#This Row],[Date]])+WEEKDAY(DATE(YEAR(Stock_Info[[#This Row],[Date]]),MONTH(Stock_Info[[#This Row],[Date]]),1))-1)/7)+1</f>
        <v>WEEK 2</v>
      </c>
      <c r="D4380" s="12">
        <v>56.55</v>
      </c>
      <c r="E4380" s="12">
        <v>57.94</v>
      </c>
      <c r="F4380" s="12">
        <v>56.5</v>
      </c>
      <c r="G4380" s="12">
        <v>56.82</v>
      </c>
      <c r="H4380" s="12">
        <v>57.097057759575598</v>
      </c>
      <c r="I4380">
        <v>2493474</v>
      </c>
      <c r="J4380">
        <v>16087</v>
      </c>
      <c r="K4380" s="12">
        <v>142370029</v>
      </c>
      <c r="L4380">
        <v>1097658</v>
      </c>
      <c r="M4380">
        <v>44.02</v>
      </c>
      <c r="N4380">
        <v>1.44</v>
      </c>
      <c r="O4380">
        <v>0.27</v>
      </c>
      <c r="P4380">
        <f xml:space="preserve"> IF(Stock_Info[[#This Row],[Close Price]] &gt; Stock_Info[[#This Row],[Open Price]], 1, 0)</f>
        <v>1</v>
      </c>
      <c r="Q4380" t="str">
        <f>IF(AND(Stock_Info[[#This Row],[% Deli. Qty to Traded Qty]]&gt;80,Stock_Info[[#This Row],[No. of Trades]]&lt;3000),"Unusual Day","")</f>
        <v/>
      </c>
      <c r="R4380" t="str">
        <f>IF(AND(Stock_Info[[#This Row],[Spread High-Low]] &lt; 10, Stock_Info[[#This Row],[% Deli. Qty to Traded Qty]] &gt; 90), "Good Day", "")</f>
        <v/>
      </c>
    </row>
    <row r="4381" spans="1:18">
      <c r="A4381" t="s">
        <v>57</v>
      </c>
      <c r="B4381" s="1">
        <v>45719</v>
      </c>
      <c r="C4381" s="1" t="str">
        <f>"WEEK" &amp;" " &amp;  INT((DAY(Stock_Info[[#This Row],[Date]])+WEEKDAY(DATE(YEAR(Stock_Info[[#This Row],[Date]]),MONTH(Stock_Info[[#This Row],[Date]]),1))-1)/7)+1</f>
        <v>WEEK 2</v>
      </c>
      <c r="D4381" s="12">
        <v>58.33</v>
      </c>
      <c r="E4381" s="12">
        <v>58.75</v>
      </c>
      <c r="F4381" s="12">
        <v>56.8</v>
      </c>
      <c r="G4381" s="12">
        <v>57.7</v>
      </c>
      <c r="H4381" s="12">
        <v>57.580721642870188</v>
      </c>
      <c r="I4381">
        <v>3039315</v>
      </c>
      <c r="J4381">
        <v>20289</v>
      </c>
      <c r="K4381" s="12">
        <v>175005951</v>
      </c>
      <c r="L4381">
        <v>1678167</v>
      </c>
      <c r="M4381">
        <v>55.22</v>
      </c>
      <c r="N4381">
        <v>1.95</v>
      </c>
      <c r="O4381">
        <v>-0.63</v>
      </c>
      <c r="P4381">
        <f xml:space="preserve"> IF(Stock_Info[[#This Row],[Close Price]] &gt; Stock_Info[[#This Row],[Open Price]], 1, 0)</f>
        <v>0</v>
      </c>
      <c r="Q4381" t="str">
        <f>IF(AND(Stock_Info[[#This Row],[% Deli. Qty to Traded Qty]]&gt;80,Stock_Info[[#This Row],[No. of Trades]]&lt;3000),"Unusual Day","")</f>
        <v/>
      </c>
      <c r="R4381" t="str">
        <f>IF(AND(Stock_Info[[#This Row],[Spread High-Low]] &lt; 10, Stock_Info[[#This Row],[% Deli. Qty to Traded Qty]] &gt; 90), "Good Day", "")</f>
        <v/>
      </c>
    </row>
    <row r="4382" spans="1:18">
      <c r="A4382" t="s">
        <v>57</v>
      </c>
      <c r="B4382" s="1">
        <v>45716</v>
      </c>
      <c r="C4382" s="1" t="str">
        <f>"WEEK" &amp;" " &amp;  INT((DAY(Stock_Info[[#This Row],[Date]])+WEEKDAY(DATE(YEAR(Stock_Info[[#This Row],[Date]]),MONTH(Stock_Info[[#This Row],[Date]]),1))-1)/7)+1</f>
        <v>WEEK 5</v>
      </c>
      <c r="D4382" s="12">
        <v>58.96</v>
      </c>
      <c r="E4382" s="12">
        <v>58.96</v>
      </c>
      <c r="F4382" s="12">
        <v>57.1</v>
      </c>
      <c r="G4382" s="12">
        <v>58.44</v>
      </c>
      <c r="H4382" s="12">
        <v>58.017991962874468</v>
      </c>
      <c r="I4382">
        <v>5143630</v>
      </c>
      <c r="J4382">
        <v>5900</v>
      </c>
      <c r="K4382" s="12">
        <v>298423084</v>
      </c>
      <c r="L4382">
        <v>4452396</v>
      </c>
      <c r="M4382">
        <v>86.56</v>
      </c>
      <c r="N4382">
        <v>1.86</v>
      </c>
      <c r="O4382">
        <v>-0.52</v>
      </c>
      <c r="P4382">
        <f xml:space="preserve"> IF(Stock_Info[[#This Row],[Close Price]] &gt; Stock_Info[[#This Row],[Open Price]], 1, 0)</f>
        <v>0</v>
      </c>
      <c r="Q4382" t="str">
        <f>IF(AND(Stock_Info[[#This Row],[% Deli. Qty to Traded Qty]]&gt;80,Stock_Info[[#This Row],[No. of Trades]]&lt;3000),"Unusual Day","")</f>
        <v/>
      </c>
      <c r="R4382" t="str">
        <f>IF(AND(Stock_Info[[#This Row],[Spread High-Low]] &lt; 10, Stock_Info[[#This Row],[% Deli. Qty to Traded Qty]] &gt; 90), "Good Day", "")</f>
        <v/>
      </c>
    </row>
    <row r="4383" spans="1:18">
      <c r="A4383" t="s">
        <v>57</v>
      </c>
      <c r="B4383" s="1">
        <v>45715</v>
      </c>
      <c r="C4383" s="1" t="str">
        <f>"WEEK" &amp;" " &amp;  INT((DAY(Stock_Info[[#This Row],[Date]])+WEEKDAY(DATE(YEAR(Stock_Info[[#This Row],[Date]]),MONTH(Stock_Info[[#This Row],[Date]]),1))-1)/7)+1</f>
        <v>WEEK 5</v>
      </c>
      <c r="D4383" s="12">
        <v>58.99</v>
      </c>
      <c r="E4383" s="12">
        <v>60.47</v>
      </c>
      <c r="F4383" s="12">
        <v>58.77</v>
      </c>
      <c r="G4383" s="12">
        <v>59.17</v>
      </c>
      <c r="H4383" s="12">
        <v>59.574341890007595</v>
      </c>
      <c r="I4383">
        <v>2417567</v>
      </c>
      <c r="J4383">
        <v>13413</v>
      </c>
      <c r="K4383" s="12">
        <v>144024963</v>
      </c>
      <c r="L4383">
        <v>1012314</v>
      </c>
      <c r="M4383">
        <v>41.87</v>
      </c>
      <c r="N4383">
        <v>1.7</v>
      </c>
      <c r="O4383">
        <v>0.18</v>
      </c>
      <c r="P4383">
        <f xml:space="preserve"> IF(Stock_Info[[#This Row],[Close Price]] &gt; Stock_Info[[#This Row],[Open Price]], 1, 0)</f>
        <v>1</v>
      </c>
      <c r="Q4383" t="str">
        <f>IF(AND(Stock_Info[[#This Row],[% Deli. Qty to Traded Qty]]&gt;80,Stock_Info[[#This Row],[No. of Trades]]&lt;3000),"Unusual Day","")</f>
        <v/>
      </c>
      <c r="R4383" t="str">
        <f>IF(AND(Stock_Info[[#This Row],[Spread High-Low]] &lt; 10, Stock_Info[[#This Row],[% Deli. Qty to Traded Qty]] &gt; 90), "Good Day", "")</f>
        <v/>
      </c>
    </row>
    <row r="4384" spans="1:18">
      <c r="A4384" t="s">
        <v>57</v>
      </c>
      <c r="B4384" s="1">
        <v>45713</v>
      </c>
      <c r="C4384" s="1" t="str">
        <f>"WEEK" &amp;" " &amp;  INT((DAY(Stock_Info[[#This Row],[Date]])+WEEKDAY(DATE(YEAR(Stock_Info[[#This Row],[Date]]),MONTH(Stock_Info[[#This Row],[Date]]),1))-1)/7)+1</f>
        <v>WEEK 5</v>
      </c>
      <c r="D4384" s="12">
        <v>59.63</v>
      </c>
      <c r="E4384" s="12">
        <v>60.39</v>
      </c>
      <c r="F4384" s="12">
        <v>58.7</v>
      </c>
      <c r="G4384" s="12">
        <v>58.81</v>
      </c>
      <c r="H4384" s="12">
        <v>59.46568271137204</v>
      </c>
      <c r="I4384">
        <v>1555965</v>
      </c>
      <c r="J4384">
        <v>12350</v>
      </c>
      <c r="K4384" s="12">
        <v>92526521</v>
      </c>
      <c r="L4384">
        <v>679293</v>
      </c>
      <c r="M4384">
        <v>43.66</v>
      </c>
      <c r="N4384">
        <v>1.69</v>
      </c>
      <c r="O4384">
        <v>-0.82</v>
      </c>
      <c r="P4384">
        <f xml:space="preserve"> IF(Stock_Info[[#This Row],[Close Price]] &gt; Stock_Info[[#This Row],[Open Price]], 1, 0)</f>
        <v>0</v>
      </c>
      <c r="Q4384" t="str">
        <f>IF(AND(Stock_Info[[#This Row],[% Deli. Qty to Traded Qty]]&gt;80,Stock_Info[[#This Row],[No. of Trades]]&lt;3000),"Unusual Day","")</f>
        <v/>
      </c>
      <c r="R4384" t="str">
        <f>IF(AND(Stock_Info[[#This Row],[Spread High-Low]] &lt; 10, Stock_Info[[#This Row],[% Deli. Qty to Traded Qty]] &gt; 90), "Good Day", "")</f>
        <v/>
      </c>
    </row>
    <row r="4385" spans="1:18">
      <c r="A4385" t="s">
        <v>57</v>
      </c>
      <c r="B4385" s="1">
        <v>45712</v>
      </c>
      <c r="C4385" s="1" t="str">
        <f>"WEEK" &amp;" " &amp;  INT((DAY(Stock_Info[[#This Row],[Date]])+WEEKDAY(DATE(YEAR(Stock_Info[[#This Row],[Date]]),MONTH(Stock_Info[[#This Row],[Date]]),1))-1)/7)+1</f>
        <v>WEEK 5</v>
      </c>
      <c r="D4385" s="12">
        <v>60.29</v>
      </c>
      <c r="E4385" s="12">
        <v>60.47</v>
      </c>
      <c r="F4385" s="12">
        <v>59.47</v>
      </c>
      <c r="G4385" s="12">
        <v>59.92</v>
      </c>
      <c r="H4385" s="12">
        <v>59.975369169095579</v>
      </c>
      <c r="I4385">
        <v>579477</v>
      </c>
      <c r="J4385">
        <v>3023</v>
      </c>
      <c r="K4385" s="12">
        <v>34754347</v>
      </c>
      <c r="L4385">
        <v>167503</v>
      </c>
      <c r="M4385">
        <v>28.91</v>
      </c>
      <c r="N4385">
        <v>1</v>
      </c>
      <c r="O4385">
        <v>-0.37</v>
      </c>
      <c r="P4385">
        <f xml:space="preserve"> IF(Stock_Info[[#This Row],[Close Price]] &gt; Stock_Info[[#This Row],[Open Price]], 1, 0)</f>
        <v>0</v>
      </c>
      <c r="Q4385" t="str">
        <f>IF(AND(Stock_Info[[#This Row],[% Deli. Qty to Traded Qty]]&gt;80,Stock_Info[[#This Row],[No. of Trades]]&lt;3000),"Unusual Day","")</f>
        <v/>
      </c>
      <c r="R4385" t="str">
        <f>IF(AND(Stock_Info[[#This Row],[Spread High-Low]] &lt; 10, Stock_Info[[#This Row],[% Deli. Qty to Traded Qty]] &gt; 90), "Good Day", "")</f>
        <v/>
      </c>
    </row>
    <row r="4386" spans="1:18">
      <c r="A4386" t="s">
        <v>57</v>
      </c>
      <c r="B4386" s="1">
        <v>45709</v>
      </c>
      <c r="C4386" s="1" t="str">
        <f>"WEEK" &amp;" " &amp;  INT((DAY(Stock_Info[[#This Row],[Date]])+WEEKDAY(DATE(YEAR(Stock_Info[[#This Row],[Date]]),MONTH(Stock_Info[[#This Row],[Date]]),1))-1)/7)+1</f>
        <v>WEEK 4</v>
      </c>
      <c r="D4386" s="12">
        <v>61.36</v>
      </c>
      <c r="E4386" s="12">
        <v>61.84</v>
      </c>
      <c r="F4386" s="12">
        <v>60.18</v>
      </c>
      <c r="G4386" s="12">
        <v>60.62</v>
      </c>
      <c r="H4386" s="12">
        <v>60.79488106083393</v>
      </c>
      <c r="I4386">
        <v>462127</v>
      </c>
      <c r="J4386">
        <v>2488</v>
      </c>
      <c r="K4386" s="12">
        <v>28094956</v>
      </c>
      <c r="L4386">
        <v>159748</v>
      </c>
      <c r="M4386">
        <v>34.57</v>
      </c>
      <c r="N4386">
        <v>1.66</v>
      </c>
      <c r="O4386">
        <v>-0.74</v>
      </c>
      <c r="P4386">
        <f xml:space="preserve"> IF(Stock_Info[[#This Row],[Close Price]] &gt; Stock_Info[[#This Row],[Open Price]], 1, 0)</f>
        <v>0</v>
      </c>
      <c r="Q4386" t="str">
        <f>IF(AND(Stock_Info[[#This Row],[% Deli. Qty to Traded Qty]]&gt;80,Stock_Info[[#This Row],[No. of Trades]]&lt;3000),"Unusual Day","")</f>
        <v/>
      </c>
      <c r="R4386" t="str">
        <f>IF(AND(Stock_Info[[#This Row],[Spread High-Low]] &lt; 10, Stock_Info[[#This Row],[% Deli. Qty to Traded Qty]] &gt; 90), "Good Day", "")</f>
        <v/>
      </c>
    </row>
    <row r="4387" spans="1:18">
      <c r="A4387" t="s">
        <v>57</v>
      </c>
      <c r="B4387" s="1">
        <v>45708</v>
      </c>
      <c r="C4387" s="1" t="str">
        <f>"WEEK" &amp;" " &amp;  INT((DAY(Stock_Info[[#This Row],[Date]])+WEEKDAY(DATE(YEAR(Stock_Info[[#This Row],[Date]]),MONTH(Stock_Info[[#This Row],[Date]]),1))-1)/7)+1</f>
        <v>WEEK 4</v>
      </c>
      <c r="D4387" s="12">
        <v>59.95</v>
      </c>
      <c r="E4387" s="12">
        <v>61.5</v>
      </c>
      <c r="F4387" s="12">
        <v>59.5</v>
      </c>
      <c r="G4387" s="12">
        <v>61.3</v>
      </c>
      <c r="H4387" s="12">
        <v>60.743438903482051</v>
      </c>
      <c r="I4387">
        <v>600738</v>
      </c>
      <c r="J4387">
        <v>3087</v>
      </c>
      <c r="K4387" s="12">
        <v>36490892</v>
      </c>
      <c r="L4387">
        <v>199568</v>
      </c>
      <c r="M4387">
        <v>33.22</v>
      </c>
      <c r="N4387">
        <v>2</v>
      </c>
      <c r="O4387">
        <v>1.35</v>
      </c>
      <c r="P4387">
        <f xml:space="preserve"> IF(Stock_Info[[#This Row],[Close Price]] &gt; Stock_Info[[#This Row],[Open Price]], 1, 0)</f>
        <v>1</v>
      </c>
      <c r="Q4387" t="str">
        <f>IF(AND(Stock_Info[[#This Row],[% Deli. Qty to Traded Qty]]&gt;80,Stock_Info[[#This Row],[No. of Trades]]&lt;3000),"Unusual Day","")</f>
        <v/>
      </c>
      <c r="R4387" t="str">
        <f>IF(AND(Stock_Info[[#This Row],[Spread High-Low]] &lt; 10, Stock_Info[[#This Row],[% Deli. Qty to Traded Qty]] &gt; 90), "Good Day", "")</f>
        <v/>
      </c>
    </row>
    <row r="4388" spans="1:18">
      <c r="A4388" t="s">
        <v>57</v>
      </c>
      <c r="B4388" s="1">
        <v>45707</v>
      </c>
      <c r="C4388" s="1" t="str">
        <f>"WEEK" &amp;" " &amp;  INT((DAY(Stock_Info[[#This Row],[Date]])+WEEKDAY(DATE(YEAR(Stock_Info[[#This Row],[Date]]),MONTH(Stock_Info[[#This Row],[Date]]),1))-1)/7)+1</f>
        <v>WEEK 4</v>
      </c>
      <c r="D4388" s="12">
        <v>59.31</v>
      </c>
      <c r="E4388" s="12">
        <v>60.53</v>
      </c>
      <c r="F4388" s="12">
        <v>59.03</v>
      </c>
      <c r="G4388" s="12">
        <v>59.96</v>
      </c>
      <c r="H4388" s="12">
        <v>59.895822158577872</v>
      </c>
      <c r="I4388">
        <v>1636874</v>
      </c>
      <c r="J4388">
        <v>9151</v>
      </c>
      <c r="K4388" s="12">
        <v>98041914</v>
      </c>
      <c r="L4388">
        <v>581650</v>
      </c>
      <c r="M4388">
        <v>35.53</v>
      </c>
      <c r="N4388">
        <v>1.5</v>
      </c>
      <c r="O4388">
        <v>0.65</v>
      </c>
      <c r="P4388">
        <f xml:space="preserve"> IF(Stock_Info[[#This Row],[Close Price]] &gt; Stock_Info[[#This Row],[Open Price]], 1, 0)</f>
        <v>1</v>
      </c>
      <c r="Q4388" t="str">
        <f>IF(AND(Stock_Info[[#This Row],[% Deli. Qty to Traded Qty]]&gt;80,Stock_Info[[#This Row],[No. of Trades]]&lt;3000),"Unusual Day","")</f>
        <v/>
      </c>
      <c r="R4388" t="str">
        <f>IF(AND(Stock_Info[[#This Row],[Spread High-Low]] &lt; 10, Stock_Info[[#This Row],[% Deli. Qty to Traded Qty]] &gt; 90), "Good Day", "")</f>
        <v/>
      </c>
    </row>
    <row r="4389" spans="1:18">
      <c r="A4389" t="s">
        <v>57</v>
      </c>
      <c r="B4389" s="1">
        <v>45706</v>
      </c>
      <c r="C4389" s="1" t="str">
        <f>"WEEK" &amp;" " &amp;  INT((DAY(Stock_Info[[#This Row],[Date]])+WEEKDAY(DATE(YEAR(Stock_Info[[#This Row],[Date]]),MONTH(Stock_Info[[#This Row],[Date]]),1))-1)/7)+1</f>
        <v>WEEK 4</v>
      </c>
      <c r="D4389" s="12">
        <v>61.48</v>
      </c>
      <c r="E4389" s="12">
        <v>61.48</v>
      </c>
      <c r="F4389" s="12">
        <v>59.03</v>
      </c>
      <c r="G4389" s="12">
        <v>59.54</v>
      </c>
      <c r="H4389" s="12">
        <v>59.631897135010298</v>
      </c>
      <c r="I4389">
        <v>2002625</v>
      </c>
      <c r="J4389">
        <v>16095</v>
      </c>
      <c r="K4389" s="12">
        <v>119420328</v>
      </c>
      <c r="L4389">
        <v>935390</v>
      </c>
      <c r="M4389">
        <v>46.71</v>
      </c>
      <c r="N4389">
        <v>2.4500000000000002</v>
      </c>
      <c r="O4389">
        <v>-1.94</v>
      </c>
      <c r="P4389">
        <f xml:space="preserve"> IF(Stock_Info[[#This Row],[Close Price]] &gt; Stock_Info[[#This Row],[Open Price]], 1, 0)</f>
        <v>0</v>
      </c>
      <c r="Q4389" t="str">
        <f>IF(AND(Stock_Info[[#This Row],[% Deli. Qty to Traded Qty]]&gt;80,Stock_Info[[#This Row],[No. of Trades]]&lt;3000),"Unusual Day","")</f>
        <v/>
      </c>
      <c r="R4389" t="str">
        <f>IF(AND(Stock_Info[[#This Row],[Spread High-Low]] &lt; 10, Stock_Info[[#This Row],[% Deli. Qty to Traded Qty]] &gt; 90), "Good Day", "")</f>
        <v/>
      </c>
    </row>
    <row r="4390" spans="1:18">
      <c r="A4390" t="s">
        <v>57</v>
      </c>
      <c r="B4390" s="1">
        <v>45705</v>
      </c>
      <c r="C4390" s="1" t="str">
        <f>"WEEK" &amp;" " &amp;  INT((DAY(Stock_Info[[#This Row],[Date]])+WEEKDAY(DATE(YEAR(Stock_Info[[#This Row],[Date]]),MONTH(Stock_Info[[#This Row],[Date]]),1))-1)/7)+1</f>
        <v>WEEK 4</v>
      </c>
      <c r="D4390" s="12">
        <v>60.49</v>
      </c>
      <c r="E4390" s="12">
        <v>61.78</v>
      </c>
      <c r="F4390" s="12">
        <v>59.1</v>
      </c>
      <c r="G4390" s="12">
        <v>61.5</v>
      </c>
      <c r="H4390" s="12">
        <v>60.779505351281102</v>
      </c>
      <c r="I4390">
        <v>804854</v>
      </c>
      <c r="J4390">
        <v>4662</v>
      </c>
      <c r="K4390" s="12">
        <v>48918628</v>
      </c>
      <c r="L4390">
        <v>317460</v>
      </c>
      <c r="M4390">
        <v>39.44</v>
      </c>
      <c r="N4390">
        <v>2.68</v>
      </c>
      <c r="O4390">
        <v>1.01</v>
      </c>
      <c r="P4390">
        <f xml:space="preserve"> IF(Stock_Info[[#This Row],[Close Price]] &gt; Stock_Info[[#This Row],[Open Price]], 1, 0)</f>
        <v>1</v>
      </c>
      <c r="Q4390" t="str">
        <f>IF(AND(Stock_Info[[#This Row],[% Deli. Qty to Traded Qty]]&gt;80,Stock_Info[[#This Row],[No. of Trades]]&lt;3000),"Unusual Day","")</f>
        <v/>
      </c>
      <c r="R4390" t="str">
        <f>IF(AND(Stock_Info[[#This Row],[Spread High-Low]] &lt; 10, Stock_Info[[#This Row],[% Deli. Qty to Traded Qty]] &gt; 90), "Good Day", "")</f>
        <v/>
      </c>
    </row>
    <row r="4391" spans="1:18">
      <c r="A4391" t="s">
        <v>57</v>
      </c>
      <c r="B4391" s="1">
        <v>45702</v>
      </c>
      <c r="C4391" s="1" t="str">
        <f>"WEEK" &amp;" " &amp;  INT((DAY(Stock_Info[[#This Row],[Date]])+WEEKDAY(DATE(YEAR(Stock_Info[[#This Row],[Date]]),MONTH(Stock_Info[[#This Row],[Date]]),1))-1)/7)+1</f>
        <v>WEEK 3</v>
      </c>
      <c r="D4391" s="12">
        <v>61.5</v>
      </c>
      <c r="E4391" s="12">
        <v>61.86</v>
      </c>
      <c r="F4391" s="12">
        <v>59.88</v>
      </c>
      <c r="G4391" s="12">
        <v>60.57</v>
      </c>
      <c r="H4391" s="12">
        <v>60.595781543179889</v>
      </c>
      <c r="I4391">
        <v>2099820</v>
      </c>
      <c r="J4391">
        <v>14163</v>
      </c>
      <c r="K4391" s="12">
        <v>127240234</v>
      </c>
      <c r="L4391">
        <v>843991</v>
      </c>
      <c r="M4391">
        <v>40.19</v>
      </c>
      <c r="N4391">
        <v>1.98</v>
      </c>
      <c r="O4391">
        <v>-0.93</v>
      </c>
      <c r="P4391">
        <f xml:space="preserve"> IF(Stock_Info[[#This Row],[Close Price]] &gt; Stock_Info[[#This Row],[Open Price]], 1, 0)</f>
        <v>0</v>
      </c>
      <c r="Q4391" t="str">
        <f>IF(AND(Stock_Info[[#This Row],[% Deli. Qty to Traded Qty]]&gt;80,Stock_Info[[#This Row],[No. of Trades]]&lt;3000),"Unusual Day","")</f>
        <v/>
      </c>
      <c r="R4391" t="str">
        <f>IF(AND(Stock_Info[[#This Row],[Spread High-Low]] &lt; 10, Stock_Info[[#This Row],[% Deli. Qty to Traded Qty]] &gt; 90), "Good Day", "")</f>
        <v/>
      </c>
    </row>
    <row r="4392" spans="1:18">
      <c r="A4392" t="s">
        <v>57</v>
      </c>
      <c r="B4392" s="1">
        <v>45701</v>
      </c>
      <c r="C4392" s="1" t="str">
        <f>"WEEK" &amp;" " &amp;  INT((DAY(Stock_Info[[#This Row],[Date]])+WEEKDAY(DATE(YEAR(Stock_Info[[#This Row],[Date]]),MONTH(Stock_Info[[#This Row],[Date]]),1))-1)/7)+1</f>
        <v>WEEK 3</v>
      </c>
      <c r="D4392" s="12">
        <v>62</v>
      </c>
      <c r="E4392" s="12">
        <v>62.95</v>
      </c>
      <c r="F4392" s="12">
        <v>61.15</v>
      </c>
      <c r="G4392" s="12">
        <v>61.49</v>
      </c>
      <c r="H4392" s="12">
        <v>62.109115377978711</v>
      </c>
      <c r="I4392">
        <v>1558937</v>
      </c>
      <c r="J4392">
        <v>8474</v>
      </c>
      <c r="K4392" s="12">
        <v>96824198</v>
      </c>
      <c r="L4392">
        <v>565789</v>
      </c>
      <c r="M4392">
        <v>36.29</v>
      </c>
      <c r="N4392">
        <v>1.8</v>
      </c>
      <c r="O4392">
        <v>-0.51</v>
      </c>
      <c r="P4392">
        <f xml:space="preserve"> IF(Stock_Info[[#This Row],[Close Price]] &gt; Stock_Info[[#This Row],[Open Price]], 1, 0)</f>
        <v>0</v>
      </c>
      <c r="Q4392" t="str">
        <f>IF(AND(Stock_Info[[#This Row],[% Deli. Qty to Traded Qty]]&gt;80,Stock_Info[[#This Row],[No. of Trades]]&lt;3000),"Unusual Day","")</f>
        <v/>
      </c>
      <c r="R4392" t="str">
        <f>IF(AND(Stock_Info[[#This Row],[Spread High-Low]] &lt; 10, Stock_Info[[#This Row],[% Deli. Qty to Traded Qty]] &gt; 90), "Good Day", "")</f>
        <v/>
      </c>
    </row>
    <row r="4393" spans="1:18">
      <c r="A4393" t="s">
        <v>57</v>
      </c>
      <c r="B4393" s="1">
        <v>45700</v>
      </c>
      <c r="C4393" s="1" t="str">
        <f>"WEEK" &amp;" " &amp;  INT((DAY(Stock_Info[[#This Row],[Date]])+WEEKDAY(DATE(YEAR(Stock_Info[[#This Row],[Date]]),MONTH(Stock_Info[[#This Row],[Date]]),1))-1)/7)+1</f>
        <v>WEEK 3</v>
      </c>
      <c r="D4393" s="12">
        <v>61.51</v>
      </c>
      <c r="E4393" s="12">
        <v>62.59</v>
      </c>
      <c r="F4393" s="12">
        <v>60.17</v>
      </c>
      <c r="G4393" s="12">
        <v>62.18</v>
      </c>
      <c r="H4393" s="12">
        <v>61.468838977827353</v>
      </c>
      <c r="I4393">
        <v>2805123</v>
      </c>
      <c r="J4393">
        <v>11683</v>
      </c>
      <c r="K4393" s="12">
        <v>172427654</v>
      </c>
      <c r="L4393">
        <v>1261780</v>
      </c>
      <c r="M4393">
        <v>44.98</v>
      </c>
      <c r="N4393">
        <v>2.42</v>
      </c>
      <c r="O4393">
        <v>0.67</v>
      </c>
      <c r="P4393">
        <f xml:space="preserve"> IF(Stock_Info[[#This Row],[Close Price]] &gt; Stock_Info[[#This Row],[Open Price]], 1, 0)</f>
        <v>1</v>
      </c>
      <c r="Q4393" t="str">
        <f>IF(AND(Stock_Info[[#This Row],[% Deli. Qty to Traded Qty]]&gt;80,Stock_Info[[#This Row],[No. of Trades]]&lt;3000),"Unusual Day","")</f>
        <v/>
      </c>
      <c r="R4393" t="str">
        <f>IF(AND(Stock_Info[[#This Row],[Spread High-Low]] &lt; 10, Stock_Info[[#This Row],[% Deli. Qty to Traded Qty]] &gt; 90), "Good Day", "")</f>
        <v/>
      </c>
    </row>
    <row r="4394" spans="1:18">
      <c r="A4394" t="s">
        <v>57</v>
      </c>
      <c r="B4394" s="1">
        <v>45699</v>
      </c>
      <c r="C4394" s="1" t="str">
        <f>"WEEK" &amp;" " &amp;  INT((DAY(Stock_Info[[#This Row],[Date]])+WEEKDAY(DATE(YEAR(Stock_Info[[#This Row],[Date]]),MONTH(Stock_Info[[#This Row],[Date]]),1))-1)/7)+1</f>
        <v>WEEK 3</v>
      </c>
      <c r="D4394" s="12">
        <v>63.79</v>
      </c>
      <c r="E4394" s="12">
        <v>63.79</v>
      </c>
      <c r="F4394" s="12">
        <v>61.3</v>
      </c>
      <c r="G4394" s="12">
        <v>61.67</v>
      </c>
      <c r="H4394" s="12">
        <v>61.833350523327894</v>
      </c>
      <c r="I4394">
        <v>930774</v>
      </c>
      <c r="J4394">
        <v>3913</v>
      </c>
      <c r="K4394" s="12">
        <v>57552875</v>
      </c>
      <c r="L4394">
        <v>358036</v>
      </c>
      <c r="M4394">
        <v>38.47</v>
      </c>
      <c r="N4394">
        <v>2.4900000000000002</v>
      </c>
      <c r="O4394">
        <v>-2.12</v>
      </c>
      <c r="P4394">
        <f xml:space="preserve"> IF(Stock_Info[[#This Row],[Close Price]] &gt; Stock_Info[[#This Row],[Open Price]], 1, 0)</f>
        <v>0</v>
      </c>
      <c r="Q4394" t="str">
        <f>IF(AND(Stock_Info[[#This Row],[% Deli. Qty to Traded Qty]]&gt;80,Stock_Info[[#This Row],[No. of Trades]]&lt;3000),"Unusual Day","")</f>
        <v/>
      </c>
      <c r="R4394" t="str">
        <f>IF(AND(Stock_Info[[#This Row],[Spread High-Low]] &lt; 10, Stock_Info[[#This Row],[% Deli. Qty to Traded Qty]] &gt; 90), "Good Day", "")</f>
        <v/>
      </c>
    </row>
    <row r="4395" spans="1:18">
      <c r="A4395" t="s">
        <v>57</v>
      </c>
      <c r="B4395" s="1">
        <v>45698</v>
      </c>
      <c r="C4395" s="1" t="str">
        <f>"WEEK" &amp;" " &amp;  INT((DAY(Stock_Info[[#This Row],[Date]])+WEEKDAY(DATE(YEAR(Stock_Info[[#This Row],[Date]]),MONTH(Stock_Info[[#This Row],[Date]]),1))-1)/7)+1</f>
        <v>WEEK 3</v>
      </c>
      <c r="D4395" s="12">
        <v>64.239999999999995</v>
      </c>
      <c r="E4395" s="12">
        <v>64.25</v>
      </c>
      <c r="F4395" s="12">
        <v>62.15</v>
      </c>
      <c r="G4395" s="12">
        <v>62.87</v>
      </c>
      <c r="H4395" s="12">
        <v>62.909141990257275</v>
      </c>
      <c r="I4395">
        <v>1642662</v>
      </c>
      <c r="J4395">
        <v>10689</v>
      </c>
      <c r="K4395" s="12">
        <v>103338457</v>
      </c>
      <c r="L4395">
        <v>868214</v>
      </c>
      <c r="M4395">
        <v>52.85</v>
      </c>
      <c r="N4395">
        <v>2.1</v>
      </c>
      <c r="O4395">
        <v>-1.37</v>
      </c>
      <c r="P4395">
        <f xml:space="preserve"> IF(Stock_Info[[#This Row],[Close Price]] &gt; Stock_Info[[#This Row],[Open Price]], 1, 0)</f>
        <v>0</v>
      </c>
      <c r="Q4395" t="str">
        <f>IF(AND(Stock_Info[[#This Row],[% Deli. Qty to Traded Qty]]&gt;80,Stock_Info[[#This Row],[No. of Trades]]&lt;3000),"Unusual Day","")</f>
        <v/>
      </c>
      <c r="R4395" t="str">
        <f>IF(AND(Stock_Info[[#This Row],[Spread High-Low]] &lt; 10, Stock_Info[[#This Row],[% Deli. Qty to Traded Qty]] &gt; 90), "Good Day", "")</f>
        <v/>
      </c>
    </row>
    <row r="4396" spans="1:18">
      <c r="A4396" t="s">
        <v>57</v>
      </c>
      <c r="B4396" s="1">
        <v>45695</v>
      </c>
      <c r="C4396" s="1" t="str">
        <f>"WEEK" &amp;" " &amp;  INT((DAY(Stock_Info[[#This Row],[Date]])+WEEKDAY(DATE(YEAR(Stock_Info[[#This Row],[Date]]),MONTH(Stock_Info[[#This Row],[Date]]),1))-1)/7)+1</f>
        <v>WEEK 2</v>
      </c>
      <c r="D4396" s="12">
        <v>63.9</v>
      </c>
      <c r="E4396" s="12">
        <v>64.5</v>
      </c>
      <c r="F4396" s="12">
        <v>63.2</v>
      </c>
      <c r="G4396" s="12">
        <v>64.25</v>
      </c>
      <c r="H4396" s="12">
        <v>63.986527685214305</v>
      </c>
      <c r="I4396">
        <v>2165181</v>
      </c>
      <c r="J4396">
        <v>10082</v>
      </c>
      <c r="K4396" s="12">
        <v>138542414</v>
      </c>
      <c r="L4396">
        <v>1074148</v>
      </c>
      <c r="M4396">
        <v>49.61</v>
      </c>
      <c r="N4396">
        <v>1.3</v>
      </c>
      <c r="O4396">
        <v>0.35</v>
      </c>
      <c r="P4396">
        <f xml:space="preserve"> IF(Stock_Info[[#This Row],[Close Price]] &gt; Stock_Info[[#This Row],[Open Price]], 1, 0)</f>
        <v>1</v>
      </c>
      <c r="Q4396" t="str">
        <f>IF(AND(Stock_Info[[#This Row],[% Deli. Qty to Traded Qty]]&gt;80,Stock_Info[[#This Row],[No. of Trades]]&lt;3000),"Unusual Day","")</f>
        <v/>
      </c>
      <c r="R4396" t="str">
        <f>IF(AND(Stock_Info[[#This Row],[Spread High-Low]] &lt; 10, Stock_Info[[#This Row],[% Deli. Qty to Traded Qty]] &gt; 90), "Good Day", "")</f>
        <v/>
      </c>
    </row>
    <row r="4397" spans="1:18">
      <c r="A4397" t="s">
        <v>57</v>
      </c>
      <c r="B4397" s="1">
        <v>45694</v>
      </c>
      <c r="C4397" s="1" t="str">
        <f>"WEEK" &amp;" " &amp;  INT((DAY(Stock_Info[[#This Row],[Date]])+WEEKDAY(DATE(YEAR(Stock_Info[[#This Row],[Date]]),MONTH(Stock_Info[[#This Row],[Date]]),1))-1)/7)+1</f>
        <v>WEEK 2</v>
      </c>
      <c r="D4397" s="12">
        <v>63.6</v>
      </c>
      <c r="E4397" s="12">
        <v>64.05</v>
      </c>
      <c r="F4397" s="12">
        <v>63.3</v>
      </c>
      <c r="G4397" s="12">
        <v>63.73</v>
      </c>
      <c r="H4397" s="12">
        <v>63.656616952010047</v>
      </c>
      <c r="I4397">
        <v>1710629</v>
      </c>
      <c r="J4397">
        <v>8860</v>
      </c>
      <c r="K4397" s="12">
        <v>108892855</v>
      </c>
      <c r="L4397">
        <v>1038359</v>
      </c>
      <c r="M4397">
        <v>60.7</v>
      </c>
      <c r="N4397">
        <v>0.75</v>
      </c>
      <c r="O4397">
        <v>0.13</v>
      </c>
      <c r="P4397">
        <f xml:space="preserve"> IF(Stock_Info[[#This Row],[Close Price]] &gt; Stock_Info[[#This Row],[Open Price]], 1, 0)</f>
        <v>1</v>
      </c>
      <c r="Q4397" t="str">
        <f>IF(AND(Stock_Info[[#This Row],[% Deli. Qty to Traded Qty]]&gt;80,Stock_Info[[#This Row],[No. of Trades]]&lt;3000),"Unusual Day","")</f>
        <v/>
      </c>
      <c r="R4397" t="str">
        <f>IF(AND(Stock_Info[[#This Row],[Spread High-Low]] &lt; 10, Stock_Info[[#This Row],[% Deli. Qty to Traded Qty]] &gt; 90), "Good Day", "")</f>
        <v/>
      </c>
    </row>
    <row r="4398" spans="1:18">
      <c r="A4398" t="s">
        <v>57</v>
      </c>
      <c r="B4398" s="1">
        <v>45693</v>
      </c>
      <c r="C4398" s="1" t="str">
        <f>"WEEK" &amp;" " &amp;  INT((DAY(Stock_Info[[#This Row],[Date]])+WEEKDAY(DATE(YEAR(Stock_Info[[#This Row],[Date]]),MONTH(Stock_Info[[#This Row],[Date]]),1))-1)/7)+1</f>
        <v>WEEK 2</v>
      </c>
      <c r="D4398" s="12">
        <v>62.48</v>
      </c>
      <c r="E4398" s="12">
        <v>63.69</v>
      </c>
      <c r="F4398" s="12">
        <v>62.15</v>
      </c>
      <c r="G4398" s="12">
        <v>63.35</v>
      </c>
      <c r="H4398" s="12">
        <v>63.084662908634911</v>
      </c>
      <c r="I4398">
        <v>1763157</v>
      </c>
      <c r="J4398">
        <v>8435</v>
      </c>
      <c r="K4398" s="12">
        <v>111228165</v>
      </c>
      <c r="L4398">
        <v>1011849</v>
      </c>
      <c r="M4398">
        <v>57.39</v>
      </c>
      <c r="N4398">
        <v>1.54</v>
      </c>
      <c r="O4398">
        <v>0.87</v>
      </c>
      <c r="P4398">
        <f xml:space="preserve"> IF(Stock_Info[[#This Row],[Close Price]] &gt; Stock_Info[[#This Row],[Open Price]], 1, 0)</f>
        <v>1</v>
      </c>
      <c r="Q4398" t="str">
        <f>IF(AND(Stock_Info[[#This Row],[% Deli. Qty to Traded Qty]]&gt;80,Stock_Info[[#This Row],[No. of Trades]]&lt;3000),"Unusual Day","")</f>
        <v/>
      </c>
      <c r="R4398" t="str">
        <f>IF(AND(Stock_Info[[#This Row],[Spread High-Low]] &lt; 10, Stock_Info[[#This Row],[% Deli. Qty to Traded Qty]] &gt; 90), "Good Day", "")</f>
        <v/>
      </c>
    </row>
    <row r="4399" spans="1:18">
      <c r="A4399" t="s">
        <v>57</v>
      </c>
      <c r="B4399" s="1">
        <v>45692</v>
      </c>
      <c r="C4399" s="1" t="str">
        <f>"WEEK" &amp;" " &amp;  INT((DAY(Stock_Info[[#This Row],[Date]])+WEEKDAY(DATE(YEAR(Stock_Info[[#This Row],[Date]]),MONTH(Stock_Info[[#This Row],[Date]]),1))-1)/7)+1</f>
        <v>WEEK 2</v>
      </c>
      <c r="D4399" s="12">
        <v>62.25</v>
      </c>
      <c r="E4399" s="12">
        <v>63.35</v>
      </c>
      <c r="F4399" s="12">
        <v>61.8</v>
      </c>
      <c r="G4399" s="12">
        <v>62.14</v>
      </c>
      <c r="H4399" s="12">
        <v>62.544551779083498</v>
      </c>
      <c r="I4399">
        <v>702890</v>
      </c>
      <c r="J4399">
        <v>3626</v>
      </c>
      <c r="K4399" s="12">
        <v>43961940</v>
      </c>
      <c r="L4399">
        <v>228413</v>
      </c>
      <c r="M4399">
        <v>32.5</v>
      </c>
      <c r="N4399">
        <v>1.55</v>
      </c>
      <c r="O4399">
        <v>-0.11</v>
      </c>
      <c r="P4399">
        <f xml:space="preserve"> IF(Stock_Info[[#This Row],[Close Price]] &gt; Stock_Info[[#This Row],[Open Price]], 1, 0)</f>
        <v>0</v>
      </c>
      <c r="Q4399" t="str">
        <f>IF(AND(Stock_Info[[#This Row],[% Deli. Qty to Traded Qty]]&gt;80,Stock_Info[[#This Row],[No. of Trades]]&lt;3000),"Unusual Day","")</f>
        <v/>
      </c>
      <c r="R4399" t="str">
        <f>IF(AND(Stock_Info[[#This Row],[Spread High-Low]] &lt; 10, Stock_Info[[#This Row],[% Deli. Qty to Traded Qty]] &gt; 90), "Good Day", "")</f>
        <v/>
      </c>
    </row>
    <row r="4400" spans="1:18">
      <c r="A4400" t="s">
        <v>57</v>
      </c>
      <c r="B4400" s="1">
        <v>45691</v>
      </c>
      <c r="C4400" s="1" t="str">
        <f>"WEEK" &amp;" " &amp;  INT((DAY(Stock_Info[[#This Row],[Date]])+WEEKDAY(DATE(YEAR(Stock_Info[[#This Row],[Date]]),MONTH(Stock_Info[[#This Row],[Date]]),1))-1)/7)+1</f>
        <v>WEEK 2</v>
      </c>
      <c r="D4400" s="12">
        <v>61.68</v>
      </c>
      <c r="E4400" s="12">
        <v>62.75</v>
      </c>
      <c r="F4400" s="12">
        <v>60.87</v>
      </c>
      <c r="G4400" s="12">
        <v>62.25</v>
      </c>
      <c r="H4400" s="12">
        <v>62.153746040886844</v>
      </c>
      <c r="I4400">
        <v>1910150</v>
      </c>
      <c r="J4400">
        <v>10880</v>
      </c>
      <c r="K4400" s="12">
        <v>118722978</v>
      </c>
      <c r="L4400">
        <v>1072291</v>
      </c>
      <c r="M4400">
        <v>56.14</v>
      </c>
      <c r="N4400">
        <v>1.88</v>
      </c>
      <c r="O4400">
        <v>0.56999999999999995</v>
      </c>
      <c r="P4400">
        <f xml:space="preserve"> IF(Stock_Info[[#This Row],[Close Price]] &gt; Stock_Info[[#This Row],[Open Price]], 1, 0)</f>
        <v>1</v>
      </c>
      <c r="Q4400" t="str">
        <f>IF(AND(Stock_Info[[#This Row],[% Deli. Qty to Traded Qty]]&gt;80,Stock_Info[[#This Row],[No. of Trades]]&lt;3000),"Unusual Day","")</f>
        <v/>
      </c>
      <c r="R4400" t="str">
        <f>IF(AND(Stock_Info[[#This Row],[Spread High-Low]] &lt; 10, Stock_Info[[#This Row],[% Deli. Qty to Traded Qty]] &gt; 90), "Good Day", "")</f>
        <v/>
      </c>
    </row>
    <row r="4401" spans="1:18">
      <c r="A4401" t="s">
        <v>57</v>
      </c>
      <c r="B4401" s="1">
        <v>45689</v>
      </c>
      <c r="C4401" s="1" t="str">
        <f>"WEEK" &amp;" " &amp;  INT((DAY(Stock_Info[[#This Row],[Date]])+WEEKDAY(DATE(YEAR(Stock_Info[[#This Row],[Date]]),MONTH(Stock_Info[[#This Row],[Date]]),1))-1)/7)+1</f>
        <v>WEEK 2</v>
      </c>
      <c r="D4401" s="12">
        <v>63.38</v>
      </c>
      <c r="E4401" s="12">
        <v>63.45</v>
      </c>
      <c r="F4401" s="12">
        <v>61.61</v>
      </c>
      <c r="G4401" s="12">
        <v>61.96</v>
      </c>
      <c r="H4401" s="12">
        <v>62.46594716273313</v>
      </c>
      <c r="I4401">
        <v>2094128</v>
      </c>
      <c r="J4401">
        <v>12040</v>
      </c>
      <c r="K4401" s="12">
        <v>130811689</v>
      </c>
      <c r="N4401">
        <v>1.84</v>
      </c>
      <c r="O4401">
        <v>-1.42</v>
      </c>
      <c r="P4401">
        <f xml:space="preserve"> IF(Stock_Info[[#This Row],[Close Price]] &gt; Stock_Info[[#This Row],[Open Price]], 1, 0)</f>
        <v>0</v>
      </c>
      <c r="Q4401" t="str">
        <f>IF(AND(Stock_Info[[#This Row],[% Deli. Qty to Traded Qty]]&gt;80,Stock_Info[[#This Row],[No. of Trades]]&lt;3000),"Unusual Day","")</f>
        <v/>
      </c>
      <c r="R4401" t="str">
        <f>IF(AND(Stock_Info[[#This Row],[Spread High-Low]] &lt; 10, Stock_Info[[#This Row],[% Deli. Qty to Traded Qty]] &gt; 90), "Good Day", "")</f>
        <v/>
      </c>
    </row>
    <row r="4402" spans="1:18">
      <c r="A4402" t="s">
        <v>57</v>
      </c>
      <c r="B4402" s="1">
        <v>45688</v>
      </c>
      <c r="C4402" s="1" t="str">
        <f>"WEEK" &amp;" " &amp;  INT((DAY(Stock_Info[[#This Row],[Date]])+WEEKDAY(DATE(YEAR(Stock_Info[[#This Row],[Date]]),MONTH(Stock_Info[[#This Row],[Date]]),1))-1)/7)+1</f>
        <v>WEEK 5</v>
      </c>
      <c r="D4402" s="12">
        <v>61.56</v>
      </c>
      <c r="E4402" s="12">
        <v>63.78</v>
      </c>
      <c r="F4402" s="12">
        <v>60.84</v>
      </c>
      <c r="G4402" s="12">
        <v>63.24</v>
      </c>
      <c r="H4402" s="12">
        <v>62.578441731342053</v>
      </c>
      <c r="I4402">
        <v>1841762</v>
      </c>
      <c r="J4402">
        <v>6282</v>
      </c>
      <c r="K4402" s="12">
        <v>115254596</v>
      </c>
      <c r="L4402">
        <v>634593</v>
      </c>
      <c r="M4402">
        <v>34.46</v>
      </c>
      <c r="N4402">
        <v>2.94</v>
      </c>
      <c r="O4402">
        <v>1.68</v>
      </c>
      <c r="P4402">
        <f xml:space="preserve"> IF(Stock_Info[[#This Row],[Close Price]] &gt; Stock_Info[[#This Row],[Open Price]], 1, 0)</f>
        <v>1</v>
      </c>
      <c r="Q4402" t="str">
        <f>IF(AND(Stock_Info[[#This Row],[% Deli. Qty to Traded Qty]]&gt;80,Stock_Info[[#This Row],[No. of Trades]]&lt;3000),"Unusual Day","")</f>
        <v/>
      </c>
      <c r="R4402" t="str">
        <f>IF(AND(Stock_Info[[#This Row],[Spread High-Low]] &lt; 10, Stock_Info[[#This Row],[% Deli. Qty to Traded Qty]] &gt; 90), "Good Day", "")</f>
        <v/>
      </c>
    </row>
    <row r="4403" spans="1:18">
      <c r="A4403" t="s">
        <v>57</v>
      </c>
      <c r="B4403" s="1">
        <v>45687</v>
      </c>
      <c r="C4403" s="1" t="str">
        <f>"WEEK" &amp;" " &amp;  INT((DAY(Stock_Info[[#This Row],[Date]])+WEEKDAY(DATE(YEAR(Stock_Info[[#This Row],[Date]]),MONTH(Stock_Info[[#This Row],[Date]]),1))-1)/7)+1</f>
        <v>WEEK 5</v>
      </c>
      <c r="D4403" s="12">
        <v>59.89</v>
      </c>
      <c r="E4403" s="12">
        <v>61.89</v>
      </c>
      <c r="F4403" s="12">
        <v>59.5</v>
      </c>
      <c r="G4403" s="12">
        <v>61.17</v>
      </c>
      <c r="H4403" s="12">
        <v>61.291371669248903</v>
      </c>
      <c r="I4403">
        <v>2636605</v>
      </c>
      <c r="J4403">
        <v>13580</v>
      </c>
      <c r="K4403" s="12">
        <v>161601137</v>
      </c>
      <c r="L4403">
        <v>1131988</v>
      </c>
      <c r="M4403">
        <v>42.93</v>
      </c>
      <c r="N4403">
        <v>2.39</v>
      </c>
      <c r="O4403">
        <v>1.28</v>
      </c>
      <c r="P4403">
        <f xml:space="preserve"> IF(Stock_Info[[#This Row],[Close Price]] &gt; Stock_Info[[#This Row],[Open Price]], 1, 0)</f>
        <v>1</v>
      </c>
      <c r="Q4403" t="str">
        <f>IF(AND(Stock_Info[[#This Row],[% Deli. Qty to Traded Qty]]&gt;80,Stock_Info[[#This Row],[No. of Trades]]&lt;3000),"Unusual Day","")</f>
        <v/>
      </c>
      <c r="R4403" t="str">
        <f>IF(AND(Stock_Info[[#This Row],[Spread High-Low]] &lt; 10, Stock_Info[[#This Row],[% Deli. Qty to Traded Qty]] &gt; 90), "Good Day", "")</f>
        <v/>
      </c>
    </row>
    <row r="4404" spans="1:18">
      <c r="A4404" t="s">
        <v>57</v>
      </c>
      <c r="B4404" s="1">
        <v>45686</v>
      </c>
      <c r="C4404" s="1" t="str">
        <f>"WEEK" &amp;" " &amp;  INT((DAY(Stock_Info[[#This Row],[Date]])+WEEKDAY(DATE(YEAR(Stock_Info[[#This Row],[Date]]),MONTH(Stock_Info[[#This Row],[Date]]),1))-1)/7)+1</f>
        <v>WEEK 5</v>
      </c>
      <c r="D4404" s="12">
        <v>58.36</v>
      </c>
      <c r="E4404" s="12">
        <v>59.99</v>
      </c>
      <c r="F4404" s="12">
        <v>57.8</v>
      </c>
      <c r="G4404" s="12">
        <v>59.84</v>
      </c>
      <c r="H4404" s="12">
        <v>58.668045044667821</v>
      </c>
      <c r="I4404">
        <v>2555419</v>
      </c>
      <c r="J4404">
        <v>16025</v>
      </c>
      <c r="K4404" s="12">
        <v>149921437</v>
      </c>
      <c r="L4404">
        <v>1050259</v>
      </c>
      <c r="M4404">
        <v>41.1</v>
      </c>
      <c r="N4404">
        <v>2.19</v>
      </c>
      <c r="O4404">
        <v>1.48</v>
      </c>
      <c r="P4404">
        <f xml:space="preserve"> IF(Stock_Info[[#This Row],[Close Price]] &gt; Stock_Info[[#This Row],[Open Price]], 1, 0)</f>
        <v>1</v>
      </c>
      <c r="Q4404" t="str">
        <f>IF(AND(Stock_Info[[#This Row],[% Deli. Qty to Traded Qty]]&gt;80,Stock_Info[[#This Row],[No. of Trades]]&lt;3000),"Unusual Day","")</f>
        <v/>
      </c>
      <c r="R4404" t="str">
        <f>IF(AND(Stock_Info[[#This Row],[Spread High-Low]] &lt; 10, Stock_Info[[#This Row],[% Deli. Qty to Traded Qty]] &gt; 90), "Good Day", "")</f>
        <v/>
      </c>
    </row>
    <row r="4405" spans="1:18">
      <c r="A4405" t="s">
        <v>57</v>
      </c>
      <c r="B4405" s="1">
        <v>45685</v>
      </c>
      <c r="C4405" s="1" t="str">
        <f>"WEEK" &amp;" " &amp;  INT((DAY(Stock_Info[[#This Row],[Date]])+WEEKDAY(DATE(YEAR(Stock_Info[[#This Row],[Date]]),MONTH(Stock_Info[[#This Row],[Date]]),1))-1)/7)+1</f>
        <v>WEEK 5</v>
      </c>
      <c r="D4405" s="12">
        <v>57.89</v>
      </c>
      <c r="E4405" s="12">
        <v>59.33</v>
      </c>
      <c r="F4405" s="12">
        <v>57.27</v>
      </c>
      <c r="G4405" s="12">
        <v>58.47</v>
      </c>
      <c r="H4405" s="12">
        <v>58.465677129868403</v>
      </c>
      <c r="I4405">
        <v>15147626</v>
      </c>
      <c r="J4405">
        <v>23509</v>
      </c>
      <c r="K4405" s="12">
        <v>885616211</v>
      </c>
      <c r="L4405">
        <v>11632378</v>
      </c>
      <c r="M4405">
        <v>76.790000000000006</v>
      </c>
      <c r="N4405">
        <v>2.06</v>
      </c>
      <c r="O4405">
        <v>0.57999999999999996</v>
      </c>
      <c r="P4405">
        <f xml:space="preserve"> IF(Stock_Info[[#This Row],[Close Price]] &gt; Stock_Info[[#This Row],[Open Price]], 1, 0)</f>
        <v>1</v>
      </c>
      <c r="Q4405" t="str">
        <f>IF(AND(Stock_Info[[#This Row],[% Deli. Qty to Traded Qty]]&gt;80,Stock_Info[[#This Row],[No. of Trades]]&lt;3000),"Unusual Day","")</f>
        <v/>
      </c>
      <c r="R4405" t="str">
        <f>IF(AND(Stock_Info[[#This Row],[Spread High-Low]] &lt; 10, Stock_Info[[#This Row],[% Deli. Qty to Traded Qty]] &gt; 90), "Good Day", "")</f>
        <v/>
      </c>
    </row>
    <row r="4406" spans="1:18">
      <c r="A4406" t="s">
        <v>57</v>
      </c>
      <c r="B4406" s="1">
        <v>45684</v>
      </c>
      <c r="C4406" s="1" t="str">
        <f>"WEEK" &amp;" " &amp;  INT((DAY(Stock_Info[[#This Row],[Date]])+WEEKDAY(DATE(YEAR(Stock_Info[[#This Row],[Date]]),MONTH(Stock_Info[[#This Row],[Date]]),1))-1)/7)+1</f>
        <v>WEEK 5</v>
      </c>
      <c r="D4406" s="12">
        <v>58.87</v>
      </c>
      <c r="E4406" s="12">
        <v>60.13</v>
      </c>
      <c r="F4406" s="12">
        <v>56.46</v>
      </c>
      <c r="G4406" s="12">
        <v>56.76</v>
      </c>
      <c r="H4406" s="12">
        <v>57.97190817600324</v>
      </c>
      <c r="I4406">
        <v>9519211</v>
      </c>
      <c r="J4406">
        <v>62249</v>
      </c>
      <c r="K4406" s="12">
        <v>551846826</v>
      </c>
      <c r="L4406">
        <v>4612856</v>
      </c>
      <c r="M4406">
        <v>48.46</v>
      </c>
      <c r="N4406">
        <v>3.67</v>
      </c>
      <c r="O4406">
        <v>-2.11</v>
      </c>
      <c r="P4406">
        <f xml:space="preserve"> IF(Stock_Info[[#This Row],[Close Price]] &gt; Stock_Info[[#This Row],[Open Price]], 1, 0)</f>
        <v>0</v>
      </c>
      <c r="Q4406" t="str">
        <f>IF(AND(Stock_Info[[#This Row],[% Deli. Qty to Traded Qty]]&gt;80,Stock_Info[[#This Row],[No. of Trades]]&lt;3000),"Unusual Day","")</f>
        <v/>
      </c>
      <c r="R4406" t="str">
        <f>IF(AND(Stock_Info[[#This Row],[Spread High-Low]] &lt; 10, Stock_Info[[#This Row],[% Deli. Qty to Traded Qty]] &gt; 90), "Good Day", "")</f>
        <v/>
      </c>
    </row>
    <row r="4407" spans="1:18">
      <c r="A4407" t="s">
        <v>57</v>
      </c>
      <c r="B4407" s="1">
        <v>45681</v>
      </c>
      <c r="C4407" s="1" t="str">
        <f>"WEEK" &amp;" " &amp;  INT((DAY(Stock_Info[[#This Row],[Date]])+WEEKDAY(DATE(YEAR(Stock_Info[[#This Row],[Date]]),MONTH(Stock_Info[[#This Row],[Date]]),1))-1)/7)+1</f>
        <v>WEEK 4</v>
      </c>
      <c r="D4407" s="12">
        <v>62.97</v>
      </c>
      <c r="E4407" s="12">
        <v>63.82</v>
      </c>
      <c r="F4407" s="12">
        <v>61.65</v>
      </c>
      <c r="G4407" s="12">
        <v>62.27</v>
      </c>
      <c r="H4407" s="12">
        <v>62.629573562594615</v>
      </c>
      <c r="I4407">
        <v>980308</v>
      </c>
      <c r="J4407">
        <v>4509</v>
      </c>
      <c r="K4407" s="12">
        <v>61396272</v>
      </c>
      <c r="L4407">
        <v>339714</v>
      </c>
      <c r="M4407">
        <v>34.65</v>
      </c>
      <c r="N4407">
        <v>2.17</v>
      </c>
      <c r="O4407">
        <v>-0.7</v>
      </c>
      <c r="P4407">
        <f xml:space="preserve"> IF(Stock_Info[[#This Row],[Close Price]] &gt; Stock_Info[[#This Row],[Open Price]], 1, 0)</f>
        <v>0</v>
      </c>
      <c r="Q4407" t="str">
        <f>IF(AND(Stock_Info[[#This Row],[% Deli. Qty to Traded Qty]]&gt;80,Stock_Info[[#This Row],[No. of Trades]]&lt;3000),"Unusual Day","")</f>
        <v/>
      </c>
      <c r="R4407" t="str">
        <f>IF(AND(Stock_Info[[#This Row],[Spread High-Low]] &lt; 10, Stock_Info[[#This Row],[% Deli. Qty to Traded Qty]] &gt; 90), "Good Day", "")</f>
        <v/>
      </c>
    </row>
    <row r="4408" spans="1:18">
      <c r="A4408" t="s">
        <v>57</v>
      </c>
      <c r="B4408" s="1">
        <v>45680</v>
      </c>
      <c r="C4408" s="1" t="str">
        <f>"WEEK" &amp;" " &amp;  INT((DAY(Stock_Info[[#This Row],[Date]])+WEEKDAY(DATE(YEAR(Stock_Info[[#This Row],[Date]]),MONTH(Stock_Info[[#This Row],[Date]]),1))-1)/7)+1</f>
        <v>WEEK 4</v>
      </c>
      <c r="D4408" s="12">
        <v>62.88</v>
      </c>
      <c r="E4408" s="12">
        <v>63.79</v>
      </c>
      <c r="F4408" s="12">
        <v>62.3</v>
      </c>
      <c r="G4408" s="12">
        <v>63.1</v>
      </c>
      <c r="H4408" s="12">
        <v>63.11733775266147</v>
      </c>
      <c r="I4408">
        <v>1089155</v>
      </c>
      <c r="J4408">
        <v>7038</v>
      </c>
      <c r="K4408" s="12">
        <v>68744564</v>
      </c>
      <c r="L4408">
        <v>468185</v>
      </c>
      <c r="M4408">
        <v>42.99</v>
      </c>
      <c r="N4408">
        <v>1.49</v>
      </c>
      <c r="O4408">
        <v>0.22</v>
      </c>
      <c r="P4408">
        <f xml:space="preserve"> IF(Stock_Info[[#This Row],[Close Price]] &gt; Stock_Info[[#This Row],[Open Price]], 1, 0)</f>
        <v>1</v>
      </c>
      <c r="Q4408" t="str">
        <f>IF(AND(Stock_Info[[#This Row],[% Deli. Qty to Traded Qty]]&gt;80,Stock_Info[[#This Row],[No. of Trades]]&lt;3000),"Unusual Day","")</f>
        <v/>
      </c>
      <c r="R4408" t="str">
        <f>IF(AND(Stock_Info[[#This Row],[Spread High-Low]] &lt; 10, Stock_Info[[#This Row],[% Deli. Qty to Traded Qty]] &gt; 90), "Good Day", "")</f>
        <v/>
      </c>
    </row>
    <row r="4409" spans="1:18">
      <c r="A4409" t="s">
        <v>57</v>
      </c>
      <c r="B4409" s="1">
        <v>45679</v>
      </c>
      <c r="C4409" s="1" t="str">
        <f>"WEEK" &amp;" " &amp;  INT((DAY(Stock_Info[[#This Row],[Date]])+WEEKDAY(DATE(YEAR(Stock_Info[[#This Row],[Date]]),MONTH(Stock_Info[[#This Row],[Date]]),1))-1)/7)+1</f>
        <v>WEEK 4</v>
      </c>
      <c r="D4409" s="12">
        <v>63.27</v>
      </c>
      <c r="E4409" s="12">
        <v>63.47</v>
      </c>
      <c r="F4409" s="12">
        <v>61.59</v>
      </c>
      <c r="G4409" s="12">
        <v>62.89</v>
      </c>
      <c r="H4409" s="12">
        <v>62.441364249785302</v>
      </c>
      <c r="I4409">
        <v>611325</v>
      </c>
      <c r="J4409">
        <v>2964</v>
      </c>
      <c r="K4409" s="12">
        <v>38171967</v>
      </c>
      <c r="L4409">
        <v>261678</v>
      </c>
      <c r="M4409">
        <v>42.8</v>
      </c>
      <c r="N4409">
        <v>1.88</v>
      </c>
      <c r="O4409">
        <v>-0.38</v>
      </c>
      <c r="P4409">
        <f xml:space="preserve"> IF(Stock_Info[[#This Row],[Close Price]] &gt; Stock_Info[[#This Row],[Open Price]], 1, 0)</f>
        <v>0</v>
      </c>
      <c r="Q4409" t="str">
        <f>IF(AND(Stock_Info[[#This Row],[% Deli. Qty to Traded Qty]]&gt;80,Stock_Info[[#This Row],[No. of Trades]]&lt;3000),"Unusual Day","")</f>
        <v/>
      </c>
      <c r="R4409" t="str">
        <f>IF(AND(Stock_Info[[#This Row],[Spread High-Low]] &lt; 10, Stock_Info[[#This Row],[% Deli. Qty to Traded Qty]] &gt; 90), "Good Day", "")</f>
        <v/>
      </c>
    </row>
    <row r="4410" spans="1:18">
      <c r="A4410" t="s">
        <v>57</v>
      </c>
      <c r="B4410" s="1">
        <v>45678</v>
      </c>
      <c r="C4410" s="1" t="str">
        <f>"WEEK" &amp;" " &amp;  INT((DAY(Stock_Info[[#This Row],[Date]])+WEEKDAY(DATE(YEAR(Stock_Info[[#This Row],[Date]]),MONTH(Stock_Info[[#This Row],[Date]]),1))-1)/7)+1</f>
        <v>WEEK 4</v>
      </c>
      <c r="D4410" s="12">
        <v>64.099999999999994</v>
      </c>
      <c r="E4410" s="12">
        <v>64.19</v>
      </c>
      <c r="F4410" s="12">
        <v>62.62</v>
      </c>
      <c r="G4410" s="12">
        <v>63.31</v>
      </c>
      <c r="H4410" s="12">
        <v>63.268152562918495</v>
      </c>
      <c r="I4410">
        <v>692960</v>
      </c>
      <c r="J4410">
        <v>3396</v>
      </c>
      <c r="K4410" s="12">
        <v>43842299</v>
      </c>
      <c r="L4410">
        <v>287736</v>
      </c>
      <c r="M4410">
        <v>41.52</v>
      </c>
      <c r="N4410">
        <v>1.57</v>
      </c>
      <c r="O4410">
        <v>-0.79</v>
      </c>
      <c r="P4410">
        <f xml:space="preserve"> IF(Stock_Info[[#This Row],[Close Price]] &gt; Stock_Info[[#This Row],[Open Price]], 1, 0)</f>
        <v>0</v>
      </c>
      <c r="Q4410" t="str">
        <f>IF(AND(Stock_Info[[#This Row],[% Deli. Qty to Traded Qty]]&gt;80,Stock_Info[[#This Row],[No. of Trades]]&lt;3000),"Unusual Day","")</f>
        <v/>
      </c>
      <c r="R4410" t="str">
        <f>IF(AND(Stock_Info[[#This Row],[Spread High-Low]] &lt; 10, Stock_Info[[#This Row],[% Deli. Qty to Traded Qty]] &gt; 90), "Good Day", "")</f>
        <v/>
      </c>
    </row>
    <row r="4411" spans="1:18">
      <c r="A4411" t="s">
        <v>57</v>
      </c>
      <c r="B4411" s="1">
        <v>45677</v>
      </c>
      <c r="C4411" s="1" t="str">
        <f>"WEEK" &amp;" " &amp;  INT((DAY(Stock_Info[[#This Row],[Date]])+WEEKDAY(DATE(YEAR(Stock_Info[[#This Row],[Date]]),MONTH(Stock_Info[[#This Row],[Date]]),1))-1)/7)+1</f>
        <v>WEEK 4</v>
      </c>
      <c r="D4411" s="12">
        <v>63.07</v>
      </c>
      <c r="E4411" s="12">
        <v>64.63</v>
      </c>
      <c r="F4411" s="12">
        <v>62.36</v>
      </c>
      <c r="G4411" s="12">
        <v>63.75</v>
      </c>
      <c r="H4411" s="12">
        <v>63.479883911789528</v>
      </c>
      <c r="I4411">
        <v>2317548</v>
      </c>
      <c r="J4411">
        <v>10248</v>
      </c>
      <c r="K4411" s="12">
        <v>147117678</v>
      </c>
      <c r="L4411">
        <v>1199164</v>
      </c>
      <c r="M4411">
        <v>51.74</v>
      </c>
      <c r="N4411">
        <v>2.27</v>
      </c>
      <c r="O4411">
        <v>0.68</v>
      </c>
      <c r="P4411">
        <f xml:space="preserve"> IF(Stock_Info[[#This Row],[Close Price]] &gt; Stock_Info[[#This Row],[Open Price]], 1, 0)</f>
        <v>1</v>
      </c>
      <c r="Q4411" t="str">
        <f>IF(AND(Stock_Info[[#This Row],[% Deli. Qty to Traded Qty]]&gt;80,Stock_Info[[#This Row],[No. of Trades]]&lt;3000),"Unusual Day","")</f>
        <v/>
      </c>
      <c r="R4411" t="str">
        <f>IF(AND(Stock_Info[[#This Row],[Spread High-Low]] &lt; 10, Stock_Info[[#This Row],[% Deli. Qty to Traded Qty]] &gt; 90), "Good Day", "")</f>
        <v/>
      </c>
    </row>
    <row r="4412" spans="1:18">
      <c r="A4412" t="s">
        <v>57</v>
      </c>
      <c r="B4412" s="1">
        <v>45674</v>
      </c>
      <c r="C4412" s="1" t="str">
        <f>"WEEK" &amp;" " &amp;  INT((DAY(Stock_Info[[#This Row],[Date]])+WEEKDAY(DATE(YEAR(Stock_Info[[#This Row],[Date]]),MONTH(Stock_Info[[#This Row],[Date]]),1))-1)/7)+1</f>
        <v>WEEK 3</v>
      </c>
      <c r="D4412" s="12">
        <v>62.47</v>
      </c>
      <c r="E4412" s="12">
        <v>62.78</v>
      </c>
      <c r="F4412" s="12">
        <v>61.56</v>
      </c>
      <c r="G4412" s="12">
        <v>62.57</v>
      </c>
      <c r="H4412" s="12">
        <v>62.318080578558877</v>
      </c>
      <c r="I4412">
        <v>1466817</v>
      </c>
      <c r="J4412">
        <v>9272</v>
      </c>
      <c r="K4412" s="12">
        <v>91409220</v>
      </c>
      <c r="L4412">
        <v>587811</v>
      </c>
      <c r="M4412">
        <v>40.07</v>
      </c>
      <c r="N4412">
        <v>1.22</v>
      </c>
      <c r="O4412">
        <v>0.1</v>
      </c>
      <c r="P4412">
        <f xml:space="preserve"> IF(Stock_Info[[#This Row],[Close Price]] &gt; Stock_Info[[#This Row],[Open Price]], 1, 0)</f>
        <v>1</v>
      </c>
      <c r="Q4412" t="str">
        <f>IF(AND(Stock_Info[[#This Row],[% Deli. Qty to Traded Qty]]&gt;80,Stock_Info[[#This Row],[No. of Trades]]&lt;3000),"Unusual Day","")</f>
        <v/>
      </c>
      <c r="R4412" t="str">
        <f>IF(AND(Stock_Info[[#This Row],[Spread High-Low]] &lt; 10, Stock_Info[[#This Row],[% Deli. Qty to Traded Qty]] &gt; 90), "Good Day", "")</f>
        <v/>
      </c>
    </row>
    <row r="4413" spans="1:18">
      <c r="A4413" t="s">
        <v>57</v>
      </c>
      <c r="B4413" s="1">
        <v>45673</v>
      </c>
      <c r="C4413" s="1" t="str">
        <f>"WEEK" &amp;" " &amp;  INT((DAY(Stock_Info[[#This Row],[Date]])+WEEKDAY(DATE(YEAR(Stock_Info[[#This Row],[Date]]),MONTH(Stock_Info[[#This Row],[Date]]),1))-1)/7)+1</f>
        <v>WEEK 3</v>
      </c>
      <c r="D4413" s="12">
        <v>62.4</v>
      </c>
      <c r="E4413" s="12">
        <v>63.37</v>
      </c>
      <c r="F4413" s="12">
        <v>62.4</v>
      </c>
      <c r="G4413" s="12">
        <v>62.71</v>
      </c>
      <c r="H4413" s="12">
        <v>62.909996928342622</v>
      </c>
      <c r="I4413">
        <v>569725</v>
      </c>
      <c r="J4413">
        <v>2597</v>
      </c>
      <c r="K4413" s="12">
        <v>35841398</v>
      </c>
      <c r="L4413">
        <v>165921</v>
      </c>
      <c r="M4413">
        <v>29.12</v>
      </c>
      <c r="N4413">
        <v>0.97</v>
      </c>
      <c r="O4413">
        <v>0.31</v>
      </c>
      <c r="P4413">
        <f xml:space="preserve"> IF(Stock_Info[[#This Row],[Close Price]] &gt; Stock_Info[[#This Row],[Open Price]], 1, 0)</f>
        <v>1</v>
      </c>
      <c r="Q4413" t="str">
        <f>IF(AND(Stock_Info[[#This Row],[% Deli. Qty to Traded Qty]]&gt;80,Stock_Info[[#This Row],[No. of Trades]]&lt;3000),"Unusual Day","")</f>
        <v/>
      </c>
      <c r="R4413" t="str">
        <f>IF(AND(Stock_Info[[#This Row],[Spread High-Low]] &lt; 10, Stock_Info[[#This Row],[% Deli. Qty to Traded Qty]] &gt; 90), "Good Day", "")</f>
        <v/>
      </c>
    </row>
    <row r="4414" spans="1:18">
      <c r="A4414" t="s">
        <v>57</v>
      </c>
      <c r="B4414" s="1">
        <v>45672</v>
      </c>
      <c r="C4414" s="1" t="str">
        <f>"WEEK" &amp;" " &amp;  INT((DAY(Stock_Info[[#This Row],[Date]])+WEEKDAY(DATE(YEAR(Stock_Info[[#This Row],[Date]]),MONTH(Stock_Info[[#This Row],[Date]]),1))-1)/7)+1</f>
        <v>WEEK 3</v>
      </c>
      <c r="D4414" s="12">
        <v>62.38</v>
      </c>
      <c r="E4414" s="12">
        <v>63.36</v>
      </c>
      <c r="F4414" s="12">
        <v>61.88</v>
      </c>
      <c r="G4414" s="12">
        <v>62.01</v>
      </c>
      <c r="H4414" s="12">
        <v>62.621960756836849</v>
      </c>
      <c r="I4414">
        <v>970513</v>
      </c>
      <c r="J4414">
        <v>4065</v>
      </c>
      <c r="K4414" s="12">
        <v>60775427</v>
      </c>
      <c r="L4414">
        <v>342861</v>
      </c>
      <c r="M4414">
        <v>35.33</v>
      </c>
      <c r="N4414">
        <v>1.48</v>
      </c>
      <c r="O4414">
        <v>-0.37</v>
      </c>
      <c r="P4414">
        <f xml:space="preserve"> IF(Stock_Info[[#This Row],[Close Price]] &gt; Stock_Info[[#This Row],[Open Price]], 1, 0)</f>
        <v>0</v>
      </c>
      <c r="Q4414" t="str">
        <f>IF(AND(Stock_Info[[#This Row],[% Deli. Qty to Traded Qty]]&gt;80,Stock_Info[[#This Row],[No. of Trades]]&lt;3000),"Unusual Day","")</f>
        <v/>
      </c>
      <c r="R4414" t="str">
        <f>IF(AND(Stock_Info[[#This Row],[Spread High-Low]] &lt; 10, Stock_Info[[#This Row],[% Deli. Qty to Traded Qty]] &gt; 90), "Good Day", "")</f>
        <v/>
      </c>
    </row>
    <row r="4415" spans="1:18">
      <c r="A4415" t="s">
        <v>57</v>
      </c>
      <c r="B4415" s="1">
        <v>45671</v>
      </c>
      <c r="C4415" s="1" t="str">
        <f>"WEEK" &amp;" " &amp;  INT((DAY(Stock_Info[[#This Row],[Date]])+WEEKDAY(DATE(YEAR(Stock_Info[[#This Row],[Date]]),MONTH(Stock_Info[[#This Row],[Date]]),1))-1)/7)+1</f>
        <v>WEEK 3</v>
      </c>
      <c r="D4415" s="12">
        <v>59.79</v>
      </c>
      <c r="E4415" s="12">
        <v>62.35</v>
      </c>
      <c r="F4415" s="12">
        <v>59.71</v>
      </c>
      <c r="G4415" s="12">
        <v>61.93</v>
      </c>
      <c r="H4415" s="12">
        <v>61.225385311607923</v>
      </c>
      <c r="I4415">
        <v>1234131</v>
      </c>
      <c r="J4415">
        <v>4840</v>
      </c>
      <c r="K4415" s="12">
        <v>75560146</v>
      </c>
      <c r="L4415">
        <v>462205</v>
      </c>
      <c r="M4415">
        <v>37.450000000000003</v>
      </c>
      <c r="N4415">
        <v>2.64</v>
      </c>
      <c r="O4415">
        <v>2.14</v>
      </c>
      <c r="P4415">
        <f xml:space="preserve"> IF(Stock_Info[[#This Row],[Close Price]] &gt; Stock_Info[[#This Row],[Open Price]], 1, 0)</f>
        <v>1</v>
      </c>
      <c r="Q4415" t="str">
        <f>IF(AND(Stock_Info[[#This Row],[% Deli. Qty to Traded Qty]]&gt;80,Stock_Info[[#This Row],[No. of Trades]]&lt;3000),"Unusual Day","")</f>
        <v/>
      </c>
      <c r="R4415" t="str">
        <f>IF(AND(Stock_Info[[#This Row],[Spread High-Low]] &lt; 10, Stock_Info[[#This Row],[% Deli. Qty to Traded Qty]] &gt; 90), "Good Day", "")</f>
        <v/>
      </c>
    </row>
    <row r="4416" spans="1:18">
      <c r="A4416" t="s">
        <v>57</v>
      </c>
      <c r="B4416" s="1">
        <v>45670</v>
      </c>
      <c r="C4416" s="1" t="str">
        <f>"WEEK" &amp;" " &amp;  INT((DAY(Stock_Info[[#This Row],[Date]])+WEEKDAY(DATE(YEAR(Stock_Info[[#This Row],[Date]]),MONTH(Stock_Info[[#This Row],[Date]]),1))-1)/7)+1</f>
        <v>WEEK 3</v>
      </c>
      <c r="D4416" s="12">
        <v>60.11</v>
      </c>
      <c r="E4416" s="12">
        <v>60.65</v>
      </c>
      <c r="F4416" s="12">
        <v>59.01</v>
      </c>
      <c r="G4416" s="12">
        <v>59.3</v>
      </c>
      <c r="H4416" s="12">
        <v>59.814560746049303</v>
      </c>
      <c r="I4416">
        <v>3948479</v>
      </c>
      <c r="J4416">
        <v>28567</v>
      </c>
      <c r="K4416" s="12">
        <v>236176537</v>
      </c>
      <c r="L4416">
        <v>1876991</v>
      </c>
      <c r="M4416">
        <v>47.54</v>
      </c>
      <c r="N4416">
        <v>1.64</v>
      </c>
      <c r="O4416">
        <v>-0.81</v>
      </c>
      <c r="P4416">
        <f xml:space="preserve"> IF(Stock_Info[[#This Row],[Close Price]] &gt; Stock_Info[[#This Row],[Open Price]], 1, 0)</f>
        <v>0</v>
      </c>
      <c r="Q4416" t="str">
        <f>IF(AND(Stock_Info[[#This Row],[% Deli. Qty to Traded Qty]]&gt;80,Stock_Info[[#This Row],[No. of Trades]]&lt;3000),"Unusual Day","")</f>
        <v/>
      </c>
      <c r="R4416" t="str">
        <f>IF(AND(Stock_Info[[#This Row],[Spread High-Low]] &lt; 10, Stock_Info[[#This Row],[% Deli. Qty to Traded Qty]] &gt; 90), "Good Day", "")</f>
        <v/>
      </c>
    </row>
    <row r="4417" spans="1:18">
      <c r="A4417" t="s">
        <v>57</v>
      </c>
      <c r="B4417" s="1">
        <v>45667</v>
      </c>
      <c r="C4417" s="1" t="str">
        <f>"WEEK" &amp;" " &amp;  INT((DAY(Stock_Info[[#This Row],[Date]])+WEEKDAY(DATE(YEAR(Stock_Info[[#This Row],[Date]]),MONTH(Stock_Info[[#This Row],[Date]]),1))-1)/7)+1</f>
        <v>WEEK 2</v>
      </c>
      <c r="D4417" s="12">
        <v>62.64</v>
      </c>
      <c r="E4417" s="12">
        <v>62.64</v>
      </c>
      <c r="F4417" s="12">
        <v>60.3</v>
      </c>
      <c r="G4417" s="12">
        <v>60.42</v>
      </c>
      <c r="H4417" s="12">
        <v>61.084862127944724</v>
      </c>
      <c r="I4417">
        <v>2504097</v>
      </c>
      <c r="J4417">
        <v>23753</v>
      </c>
      <c r="K4417" s="12">
        <v>152962420</v>
      </c>
      <c r="L4417">
        <v>1312970</v>
      </c>
      <c r="M4417">
        <v>52.43</v>
      </c>
      <c r="N4417">
        <v>2.34</v>
      </c>
      <c r="O4417">
        <v>-2.2200000000000002</v>
      </c>
      <c r="P4417">
        <f xml:space="preserve"> IF(Stock_Info[[#This Row],[Close Price]] &gt; Stock_Info[[#This Row],[Open Price]], 1, 0)</f>
        <v>0</v>
      </c>
      <c r="Q4417" t="str">
        <f>IF(AND(Stock_Info[[#This Row],[% Deli. Qty to Traded Qty]]&gt;80,Stock_Info[[#This Row],[No. of Trades]]&lt;3000),"Unusual Day","")</f>
        <v/>
      </c>
      <c r="R4417" t="str">
        <f>IF(AND(Stock_Info[[#This Row],[Spread High-Low]] &lt; 10, Stock_Info[[#This Row],[% Deli. Qty to Traded Qty]] &gt; 90), "Good Day", "")</f>
        <v/>
      </c>
    </row>
    <row r="4418" spans="1:18">
      <c r="A4418" t="s">
        <v>57</v>
      </c>
      <c r="B4418" s="1">
        <v>45666</v>
      </c>
      <c r="C4418" s="1" t="str">
        <f>"WEEK" &amp;" " &amp;  INT((DAY(Stock_Info[[#This Row],[Date]])+WEEKDAY(DATE(YEAR(Stock_Info[[#This Row],[Date]]),MONTH(Stock_Info[[#This Row],[Date]]),1))-1)/7)+1</f>
        <v>WEEK 2</v>
      </c>
      <c r="D4418" s="12">
        <v>62.43</v>
      </c>
      <c r="E4418" s="12">
        <v>62.92</v>
      </c>
      <c r="F4418" s="12">
        <v>61.92</v>
      </c>
      <c r="G4418" s="12">
        <v>62.38</v>
      </c>
      <c r="H4418" s="12">
        <v>62.364274191137</v>
      </c>
      <c r="I4418">
        <v>1404626</v>
      </c>
      <c r="J4418">
        <v>10745</v>
      </c>
      <c r="K4418" s="12">
        <v>87598481</v>
      </c>
      <c r="L4418">
        <v>650109</v>
      </c>
      <c r="M4418">
        <v>46.28</v>
      </c>
      <c r="N4418">
        <v>1</v>
      </c>
      <c r="O4418">
        <v>-0.05</v>
      </c>
      <c r="P4418">
        <f xml:space="preserve"> IF(Stock_Info[[#This Row],[Close Price]] &gt; Stock_Info[[#This Row],[Open Price]], 1, 0)</f>
        <v>0</v>
      </c>
      <c r="Q4418" t="str">
        <f>IF(AND(Stock_Info[[#This Row],[% Deli. Qty to Traded Qty]]&gt;80,Stock_Info[[#This Row],[No. of Trades]]&lt;3000),"Unusual Day","")</f>
        <v/>
      </c>
      <c r="R4418" t="str">
        <f>IF(AND(Stock_Info[[#This Row],[Spread High-Low]] &lt; 10, Stock_Info[[#This Row],[% Deli. Qty to Traded Qty]] &gt; 90), "Good Day", "")</f>
        <v/>
      </c>
    </row>
    <row r="4419" spans="1:18">
      <c r="A4419" t="s">
        <v>57</v>
      </c>
      <c r="B4419" s="1">
        <v>45665</v>
      </c>
      <c r="C4419" s="1" t="str">
        <f>"WEEK" &amp;" " &amp;  INT((DAY(Stock_Info[[#This Row],[Date]])+WEEKDAY(DATE(YEAR(Stock_Info[[#This Row],[Date]]),MONTH(Stock_Info[[#This Row],[Date]]),1))-1)/7)+1</f>
        <v>WEEK 2</v>
      </c>
      <c r="D4419" s="12">
        <v>62.5</v>
      </c>
      <c r="E4419" s="12">
        <v>62.88</v>
      </c>
      <c r="F4419" s="12">
        <v>61.55</v>
      </c>
      <c r="G4419" s="12">
        <v>62.65</v>
      </c>
      <c r="H4419" s="12">
        <v>62.096654747940136</v>
      </c>
      <c r="I4419">
        <v>1981196</v>
      </c>
      <c r="J4419">
        <v>15378</v>
      </c>
      <c r="K4419" s="12">
        <v>123025644</v>
      </c>
      <c r="L4419">
        <v>821424</v>
      </c>
      <c r="M4419">
        <v>41.46</v>
      </c>
      <c r="N4419">
        <v>1.33</v>
      </c>
      <c r="O4419">
        <v>0.15</v>
      </c>
      <c r="P4419">
        <f xml:space="preserve"> IF(Stock_Info[[#This Row],[Close Price]] &gt; Stock_Info[[#This Row],[Open Price]], 1, 0)</f>
        <v>1</v>
      </c>
      <c r="Q4419" t="str">
        <f>IF(AND(Stock_Info[[#This Row],[% Deli. Qty to Traded Qty]]&gt;80,Stock_Info[[#This Row],[No. of Trades]]&lt;3000),"Unusual Day","")</f>
        <v/>
      </c>
      <c r="R4419" t="str">
        <f>IF(AND(Stock_Info[[#This Row],[Spread High-Low]] &lt; 10, Stock_Info[[#This Row],[% Deli. Qty to Traded Qty]] &gt; 90), "Good Day", "")</f>
        <v/>
      </c>
    </row>
    <row r="4420" spans="1:18">
      <c r="A4420" t="s">
        <v>57</v>
      </c>
      <c r="B4420" s="1">
        <v>45664</v>
      </c>
      <c r="C4420" s="1" t="str">
        <f>"WEEK" &amp;" " &amp;  INT((DAY(Stock_Info[[#This Row],[Date]])+WEEKDAY(DATE(YEAR(Stock_Info[[#This Row],[Date]]),MONTH(Stock_Info[[#This Row],[Date]]),1))-1)/7)+1</f>
        <v>WEEK 2</v>
      </c>
      <c r="D4420" s="12">
        <v>62.7</v>
      </c>
      <c r="E4420" s="12">
        <v>63.32</v>
      </c>
      <c r="F4420" s="12">
        <v>62.3</v>
      </c>
      <c r="G4420" s="12">
        <v>62.45</v>
      </c>
      <c r="H4420" s="12">
        <v>62.776226146493578</v>
      </c>
      <c r="I4420">
        <v>1858689</v>
      </c>
      <c r="J4420">
        <v>12811</v>
      </c>
      <c r="K4420" s="12">
        <v>116681481</v>
      </c>
      <c r="L4420">
        <v>956284</v>
      </c>
      <c r="M4420">
        <v>51.45</v>
      </c>
      <c r="N4420">
        <v>1.02</v>
      </c>
      <c r="O4420">
        <v>-0.25</v>
      </c>
      <c r="P4420">
        <f xml:space="preserve"> IF(Stock_Info[[#This Row],[Close Price]] &gt; Stock_Info[[#This Row],[Open Price]], 1, 0)</f>
        <v>0</v>
      </c>
      <c r="Q4420" t="str">
        <f>IF(AND(Stock_Info[[#This Row],[% Deli. Qty to Traded Qty]]&gt;80,Stock_Info[[#This Row],[No. of Trades]]&lt;3000),"Unusual Day","")</f>
        <v/>
      </c>
      <c r="R4420" t="str">
        <f>IF(AND(Stock_Info[[#This Row],[Spread High-Low]] &lt; 10, Stock_Info[[#This Row],[% Deli. Qty to Traded Qty]] &gt; 90), "Good Day", "")</f>
        <v/>
      </c>
    </row>
    <row r="4421" spans="1:18">
      <c r="A4421" t="s">
        <v>57</v>
      </c>
      <c r="B4421" s="1">
        <v>45663</v>
      </c>
      <c r="C4421" s="1" t="str">
        <f>"WEEK" &amp;" " &amp;  INT((DAY(Stock_Info[[#This Row],[Date]])+WEEKDAY(DATE(YEAR(Stock_Info[[#This Row],[Date]]),MONTH(Stock_Info[[#This Row],[Date]]),1))-1)/7)+1</f>
        <v>WEEK 2</v>
      </c>
      <c r="D4421" s="12">
        <v>66.38</v>
      </c>
      <c r="E4421" s="12">
        <v>66.38</v>
      </c>
      <c r="F4421" s="12">
        <v>62.31</v>
      </c>
      <c r="G4421" s="12">
        <v>62.62</v>
      </c>
      <c r="H4421" s="12">
        <v>63.57646129964526</v>
      </c>
      <c r="I4421">
        <v>3662938</v>
      </c>
      <c r="J4421">
        <v>25944</v>
      </c>
      <c r="K4421" s="12">
        <v>232876636</v>
      </c>
      <c r="L4421">
        <v>1626916</v>
      </c>
      <c r="M4421">
        <v>44.42</v>
      </c>
      <c r="N4421">
        <v>4.07</v>
      </c>
      <c r="O4421">
        <v>-3.76</v>
      </c>
      <c r="P4421">
        <f xml:space="preserve"> IF(Stock_Info[[#This Row],[Close Price]] &gt; Stock_Info[[#This Row],[Open Price]], 1, 0)</f>
        <v>0</v>
      </c>
      <c r="Q4421" t="str">
        <f>IF(AND(Stock_Info[[#This Row],[% Deli. Qty to Traded Qty]]&gt;80,Stock_Info[[#This Row],[No. of Trades]]&lt;3000),"Unusual Day","")</f>
        <v/>
      </c>
      <c r="R4421" t="str">
        <f>IF(AND(Stock_Info[[#This Row],[Spread High-Low]] &lt; 10, Stock_Info[[#This Row],[% Deli. Qty to Traded Qty]] &gt; 90), "Good Day", "")</f>
        <v/>
      </c>
    </row>
    <row r="4422" spans="1:18">
      <c r="A4422" t="s">
        <v>57</v>
      </c>
      <c r="B4422" s="1">
        <v>45660</v>
      </c>
      <c r="C4422" s="1" t="str">
        <f>"WEEK" &amp;" " &amp;  INT((DAY(Stock_Info[[#This Row],[Date]])+WEEKDAY(DATE(YEAR(Stock_Info[[#This Row],[Date]]),MONTH(Stock_Info[[#This Row],[Date]]),1))-1)/7)+1</f>
        <v>WEEK 1</v>
      </c>
      <c r="D4422" s="12">
        <v>64.64</v>
      </c>
      <c r="E4422" s="12">
        <v>65.8</v>
      </c>
      <c r="F4422" s="12">
        <v>64.2</v>
      </c>
      <c r="G4422" s="12">
        <v>65.180000000000007</v>
      </c>
      <c r="H4422" s="12">
        <v>64.74659030080106</v>
      </c>
      <c r="I4422">
        <v>1380547</v>
      </c>
      <c r="J4422">
        <v>10259</v>
      </c>
      <c r="K4422" s="12">
        <v>89385711</v>
      </c>
      <c r="L4422">
        <v>723414</v>
      </c>
      <c r="M4422">
        <v>52.4</v>
      </c>
      <c r="N4422">
        <v>1.6</v>
      </c>
      <c r="O4422">
        <v>0.54</v>
      </c>
      <c r="P4422">
        <f xml:space="preserve"> IF(Stock_Info[[#This Row],[Close Price]] &gt; Stock_Info[[#This Row],[Open Price]], 1, 0)</f>
        <v>1</v>
      </c>
      <c r="Q4422" t="str">
        <f>IF(AND(Stock_Info[[#This Row],[% Deli. Qty to Traded Qty]]&gt;80,Stock_Info[[#This Row],[No. of Trades]]&lt;3000),"Unusual Day","")</f>
        <v/>
      </c>
      <c r="R4422" t="str">
        <f>IF(AND(Stock_Info[[#This Row],[Spread High-Low]] &lt; 10, Stock_Info[[#This Row],[% Deli. Qty to Traded Qty]] &gt; 90), "Good Day", "")</f>
        <v/>
      </c>
    </row>
    <row r="4423" spans="1:18">
      <c r="A4423" t="s">
        <v>57</v>
      </c>
      <c r="B4423" s="1">
        <v>45659</v>
      </c>
      <c r="C4423" s="1" t="str">
        <f>"WEEK" &amp;" " &amp;  INT((DAY(Stock_Info[[#This Row],[Date]])+WEEKDAY(DATE(YEAR(Stock_Info[[#This Row],[Date]]),MONTH(Stock_Info[[#This Row],[Date]]),1))-1)/7)+1</f>
        <v>WEEK 1</v>
      </c>
      <c r="D4423" s="12">
        <v>64.489999999999995</v>
      </c>
      <c r="E4423" s="12">
        <v>64.8</v>
      </c>
      <c r="F4423" s="12">
        <v>63.95</v>
      </c>
      <c r="G4423" s="12">
        <v>64.7</v>
      </c>
      <c r="H4423" s="12">
        <v>64.399686069193464</v>
      </c>
      <c r="I4423">
        <v>590576</v>
      </c>
      <c r="J4423">
        <v>3788</v>
      </c>
      <c r="K4423" s="12">
        <v>38032909</v>
      </c>
      <c r="L4423">
        <v>194923</v>
      </c>
      <c r="M4423">
        <v>33.01</v>
      </c>
      <c r="N4423">
        <v>0.85</v>
      </c>
      <c r="O4423">
        <v>0.21</v>
      </c>
      <c r="P4423">
        <f xml:space="preserve"> IF(Stock_Info[[#This Row],[Close Price]] &gt; Stock_Info[[#This Row],[Open Price]], 1, 0)</f>
        <v>1</v>
      </c>
      <c r="Q4423" t="str">
        <f>IF(AND(Stock_Info[[#This Row],[% Deli. Qty to Traded Qty]]&gt;80,Stock_Info[[#This Row],[No. of Trades]]&lt;3000),"Unusual Day","")</f>
        <v/>
      </c>
      <c r="R4423" t="str">
        <f>IF(AND(Stock_Info[[#This Row],[Spread High-Low]] &lt; 10, Stock_Info[[#This Row],[% Deli. Qty to Traded Qty]] &gt; 90), "Good Day", "")</f>
        <v/>
      </c>
    </row>
    <row r="4424" spans="1:18">
      <c r="A4424" t="s">
        <v>57</v>
      </c>
      <c r="B4424" s="1">
        <v>45658</v>
      </c>
      <c r="C4424" s="1" t="str">
        <f>"WEEK" &amp;" " &amp;  INT((DAY(Stock_Info[[#This Row],[Date]])+WEEKDAY(DATE(YEAR(Stock_Info[[#This Row],[Date]]),MONTH(Stock_Info[[#This Row],[Date]]),1))-1)/7)+1</f>
        <v>WEEK 1</v>
      </c>
      <c r="D4424" s="12">
        <v>63.15</v>
      </c>
      <c r="E4424" s="12">
        <v>64.55</v>
      </c>
      <c r="F4424" s="12">
        <v>62.78</v>
      </c>
      <c r="G4424" s="12">
        <v>64.17</v>
      </c>
      <c r="H4424" s="12">
        <v>63.89358411396276</v>
      </c>
      <c r="I4424">
        <v>1824596</v>
      </c>
      <c r="J4424">
        <v>9641</v>
      </c>
      <c r="K4424" s="12">
        <v>116579978</v>
      </c>
      <c r="L4424">
        <v>675595</v>
      </c>
      <c r="M4424">
        <v>37.03</v>
      </c>
      <c r="N4424">
        <v>1.77</v>
      </c>
      <c r="O4424">
        <v>1.02</v>
      </c>
      <c r="P4424">
        <f xml:space="preserve"> IF(Stock_Info[[#This Row],[Close Price]] &gt; Stock_Info[[#This Row],[Open Price]], 1, 0)</f>
        <v>1</v>
      </c>
      <c r="Q4424" t="str">
        <f>IF(AND(Stock_Info[[#This Row],[% Deli. Qty to Traded Qty]]&gt;80,Stock_Info[[#This Row],[No. of Trades]]&lt;3000),"Unusual Day","")</f>
        <v/>
      </c>
      <c r="R4424" t="str">
        <f>IF(AND(Stock_Info[[#This Row],[Spread High-Low]] &lt; 10, Stock_Info[[#This Row],[% Deli. Qty to Traded Qty]] &gt; 90), "Good Day", "")</f>
        <v/>
      </c>
    </row>
    <row r="4425" spans="1:18">
      <c r="A4425" t="s">
        <v>57</v>
      </c>
      <c r="B4425" s="1">
        <v>45657</v>
      </c>
      <c r="C4425" s="1" t="str">
        <f>"WEEK" &amp;" " &amp;  INT((DAY(Stock_Info[[#This Row],[Date]])+WEEKDAY(DATE(YEAR(Stock_Info[[#This Row],[Date]]),MONTH(Stock_Info[[#This Row],[Date]]),1))-1)/7)+1</f>
        <v>WEEK 5</v>
      </c>
      <c r="D4425" s="12">
        <v>63.5</v>
      </c>
      <c r="E4425" s="12">
        <v>63.61</v>
      </c>
      <c r="F4425" s="12">
        <v>62.48</v>
      </c>
      <c r="G4425" s="12">
        <v>63.15</v>
      </c>
      <c r="H4425" s="12">
        <v>63.113921725006158</v>
      </c>
      <c r="I4425">
        <v>478978</v>
      </c>
      <c r="J4425">
        <v>3535</v>
      </c>
      <c r="K4425" s="12">
        <v>30230180</v>
      </c>
      <c r="L4425">
        <v>172899</v>
      </c>
      <c r="M4425">
        <v>36.1</v>
      </c>
      <c r="N4425">
        <v>1.1299999999999999</v>
      </c>
      <c r="O4425">
        <v>-0.35</v>
      </c>
      <c r="P4425">
        <f xml:space="preserve"> IF(Stock_Info[[#This Row],[Close Price]] &gt; Stock_Info[[#This Row],[Open Price]], 1, 0)</f>
        <v>0</v>
      </c>
      <c r="Q4425" t="str">
        <f>IF(AND(Stock_Info[[#This Row],[% Deli. Qty to Traded Qty]]&gt;80,Stock_Info[[#This Row],[No. of Trades]]&lt;3000),"Unusual Day","")</f>
        <v/>
      </c>
      <c r="R4425" t="str">
        <f>IF(AND(Stock_Info[[#This Row],[Spread High-Low]] &lt; 10, Stock_Info[[#This Row],[% Deli. Qty to Traded Qty]] &gt; 90), "Good Day", "")</f>
        <v/>
      </c>
    </row>
    <row r="4426" spans="1:18">
      <c r="A4426" t="s">
        <v>57</v>
      </c>
      <c r="B4426" s="1">
        <v>45656</v>
      </c>
      <c r="C4426" s="1" t="str">
        <f>"WEEK" &amp;" " &amp;  INT((DAY(Stock_Info[[#This Row],[Date]])+WEEKDAY(DATE(YEAR(Stock_Info[[#This Row],[Date]]),MONTH(Stock_Info[[#This Row],[Date]]),1))-1)/7)+1</f>
        <v>WEEK 5</v>
      </c>
      <c r="D4426" s="12">
        <v>62.56</v>
      </c>
      <c r="E4426" s="12">
        <v>64.09</v>
      </c>
      <c r="F4426" s="12">
        <v>62.1</v>
      </c>
      <c r="G4426" s="12">
        <v>63.81</v>
      </c>
      <c r="H4426" s="12">
        <v>63.399422309336053</v>
      </c>
      <c r="I4426">
        <v>3631009</v>
      </c>
      <c r="J4426">
        <v>14679</v>
      </c>
      <c r="K4426" s="12">
        <v>230203873</v>
      </c>
      <c r="L4426">
        <v>1635240</v>
      </c>
      <c r="M4426">
        <v>45.04</v>
      </c>
      <c r="N4426">
        <v>1.99</v>
      </c>
      <c r="O4426">
        <v>1.25</v>
      </c>
      <c r="P4426">
        <f xml:space="preserve"> IF(Stock_Info[[#This Row],[Close Price]] &gt; Stock_Info[[#This Row],[Open Price]], 1, 0)</f>
        <v>1</v>
      </c>
      <c r="Q4426" t="str">
        <f>IF(AND(Stock_Info[[#This Row],[% Deli. Qty to Traded Qty]]&gt;80,Stock_Info[[#This Row],[No. of Trades]]&lt;3000),"Unusual Day","")</f>
        <v/>
      </c>
      <c r="R4426" t="str">
        <f>IF(AND(Stock_Info[[#This Row],[Spread High-Low]] &lt; 10, Stock_Info[[#This Row],[% Deli. Qty to Traded Qty]] &gt; 90), "Good Day", "")</f>
        <v/>
      </c>
    </row>
    <row r="4427" spans="1:18">
      <c r="A4427" t="s">
        <v>57</v>
      </c>
      <c r="B4427" s="1">
        <v>45653</v>
      </c>
      <c r="C4427" s="1" t="str">
        <f>"WEEK" &amp;" " &amp;  INT((DAY(Stock_Info[[#This Row],[Date]])+WEEKDAY(DATE(YEAR(Stock_Info[[#This Row],[Date]]),MONTH(Stock_Info[[#This Row],[Date]]),1))-1)/7)+1</f>
        <v>WEEK 4</v>
      </c>
      <c r="D4427" s="12">
        <v>61.9</v>
      </c>
      <c r="E4427" s="12">
        <v>63.02</v>
      </c>
      <c r="F4427" s="12">
        <v>61.82</v>
      </c>
      <c r="G4427" s="12">
        <v>62.53</v>
      </c>
      <c r="H4427" s="12">
        <v>62.468934946738536</v>
      </c>
      <c r="I4427">
        <v>1875371</v>
      </c>
      <c r="J4427">
        <v>9169</v>
      </c>
      <c r="K4427" s="12">
        <v>117152429</v>
      </c>
      <c r="L4427">
        <v>705264</v>
      </c>
      <c r="M4427">
        <v>37.61</v>
      </c>
      <c r="N4427">
        <v>1.2</v>
      </c>
      <c r="O4427">
        <v>0.63</v>
      </c>
      <c r="P4427">
        <f xml:space="preserve"> IF(Stock_Info[[#This Row],[Close Price]] &gt; Stock_Info[[#This Row],[Open Price]], 1, 0)</f>
        <v>1</v>
      </c>
      <c r="Q4427" t="str">
        <f>IF(AND(Stock_Info[[#This Row],[% Deli. Qty to Traded Qty]]&gt;80,Stock_Info[[#This Row],[No. of Trades]]&lt;3000),"Unusual Day","")</f>
        <v/>
      </c>
      <c r="R4427" t="str">
        <f>IF(AND(Stock_Info[[#This Row],[Spread High-Low]] &lt; 10, Stock_Info[[#This Row],[% Deli. Qty to Traded Qty]] &gt; 90), "Good Day", "")</f>
        <v/>
      </c>
    </row>
    <row r="4428" spans="1:18">
      <c r="A4428" t="s">
        <v>57</v>
      </c>
      <c r="B4428" s="1">
        <v>45652</v>
      </c>
      <c r="C4428" s="1" t="str">
        <f>"WEEK" &amp;" " &amp;  INT((DAY(Stock_Info[[#This Row],[Date]])+WEEKDAY(DATE(YEAR(Stock_Info[[#This Row],[Date]]),MONTH(Stock_Info[[#This Row],[Date]]),1))-1)/7)+1</f>
        <v>WEEK 4</v>
      </c>
      <c r="D4428" s="12">
        <v>62.21</v>
      </c>
      <c r="E4428" s="12">
        <v>63.15</v>
      </c>
      <c r="F4428" s="12">
        <v>61.56</v>
      </c>
      <c r="G4428" s="12">
        <v>61.78</v>
      </c>
      <c r="H4428" s="12">
        <v>62.17076047463032</v>
      </c>
      <c r="I4428">
        <v>2346837</v>
      </c>
      <c r="J4428">
        <v>15926</v>
      </c>
      <c r="K4428" s="12">
        <v>145904641</v>
      </c>
      <c r="L4428">
        <v>872139</v>
      </c>
      <c r="M4428">
        <v>37.159999999999997</v>
      </c>
      <c r="N4428">
        <v>1.59</v>
      </c>
      <c r="O4428">
        <v>-0.43</v>
      </c>
      <c r="P4428">
        <f xml:space="preserve"> IF(Stock_Info[[#This Row],[Close Price]] &gt; Stock_Info[[#This Row],[Open Price]], 1, 0)</f>
        <v>0</v>
      </c>
      <c r="Q4428" t="str">
        <f>IF(AND(Stock_Info[[#This Row],[% Deli. Qty to Traded Qty]]&gt;80,Stock_Info[[#This Row],[No. of Trades]]&lt;3000),"Unusual Day","")</f>
        <v/>
      </c>
      <c r="R4428" t="str">
        <f>IF(AND(Stock_Info[[#This Row],[Spread High-Low]] &lt; 10, Stock_Info[[#This Row],[% Deli. Qty to Traded Qty]] &gt; 90), "Good Day", "")</f>
        <v/>
      </c>
    </row>
    <row r="4429" spans="1:18">
      <c r="A4429" t="s">
        <v>57</v>
      </c>
      <c r="B4429" s="1">
        <v>45650</v>
      </c>
      <c r="C4429" s="1" t="str">
        <f>"WEEK" &amp;" " &amp;  INT((DAY(Stock_Info[[#This Row],[Date]])+WEEKDAY(DATE(YEAR(Stock_Info[[#This Row],[Date]]),MONTH(Stock_Info[[#This Row],[Date]]),1))-1)/7)+1</f>
        <v>WEEK 4</v>
      </c>
      <c r="D4429" s="12">
        <v>62.26</v>
      </c>
      <c r="E4429" s="12">
        <v>62.53</v>
      </c>
      <c r="F4429" s="12">
        <v>61.67</v>
      </c>
      <c r="G4429" s="12">
        <v>62.35</v>
      </c>
      <c r="H4429" s="12">
        <v>62.071856836086852</v>
      </c>
      <c r="I4429">
        <v>1800789</v>
      </c>
      <c r="J4429">
        <v>11826</v>
      </c>
      <c r="K4429" s="12">
        <v>111778317</v>
      </c>
      <c r="L4429">
        <v>577051</v>
      </c>
      <c r="M4429">
        <v>32.04</v>
      </c>
      <c r="N4429">
        <v>0.86</v>
      </c>
      <c r="O4429">
        <v>0.09</v>
      </c>
      <c r="P4429">
        <f xml:space="preserve"> IF(Stock_Info[[#This Row],[Close Price]] &gt; Stock_Info[[#This Row],[Open Price]], 1, 0)</f>
        <v>1</v>
      </c>
      <c r="Q4429" t="str">
        <f>IF(AND(Stock_Info[[#This Row],[% Deli. Qty to Traded Qty]]&gt;80,Stock_Info[[#This Row],[No. of Trades]]&lt;3000),"Unusual Day","")</f>
        <v/>
      </c>
      <c r="R4429" t="str">
        <f>IF(AND(Stock_Info[[#This Row],[Spread High-Low]] &lt; 10, Stock_Info[[#This Row],[% Deli. Qty to Traded Qty]] &gt; 90), "Good Day", "")</f>
        <v/>
      </c>
    </row>
    <row r="4430" spans="1:18">
      <c r="A4430" t="s">
        <v>57</v>
      </c>
      <c r="B4430" s="1">
        <v>45649</v>
      </c>
      <c r="C4430" s="1" t="str">
        <f>"WEEK" &amp;" " &amp;  INT((DAY(Stock_Info[[#This Row],[Date]])+WEEKDAY(DATE(YEAR(Stock_Info[[#This Row],[Date]]),MONTH(Stock_Info[[#This Row],[Date]]),1))-1)/7)+1</f>
        <v>WEEK 4</v>
      </c>
      <c r="D4430" s="12">
        <v>62.86</v>
      </c>
      <c r="E4430" s="12">
        <v>62.86</v>
      </c>
      <c r="F4430" s="12">
        <v>61.74</v>
      </c>
      <c r="G4430" s="12">
        <v>61.96</v>
      </c>
      <c r="H4430" s="12">
        <v>62.188566186626055</v>
      </c>
      <c r="I4430">
        <v>2143152</v>
      </c>
      <c r="J4430">
        <v>15157</v>
      </c>
      <c r="K4430" s="12">
        <v>133279550</v>
      </c>
      <c r="L4430">
        <v>846535</v>
      </c>
      <c r="M4430">
        <v>39.5</v>
      </c>
      <c r="N4430">
        <v>1.1200000000000001</v>
      </c>
      <c r="O4430">
        <v>-0.9</v>
      </c>
      <c r="P4430">
        <f xml:space="preserve"> IF(Stock_Info[[#This Row],[Close Price]] &gt; Stock_Info[[#This Row],[Open Price]], 1, 0)</f>
        <v>0</v>
      </c>
      <c r="Q4430" t="str">
        <f>IF(AND(Stock_Info[[#This Row],[% Deli. Qty to Traded Qty]]&gt;80,Stock_Info[[#This Row],[No. of Trades]]&lt;3000),"Unusual Day","")</f>
        <v/>
      </c>
      <c r="R4430" t="str">
        <f>IF(AND(Stock_Info[[#This Row],[Spread High-Low]] &lt; 10, Stock_Info[[#This Row],[% Deli. Qty to Traded Qty]] &gt; 90), "Good Day", "")</f>
        <v/>
      </c>
    </row>
    <row r="4431" spans="1:18">
      <c r="A4431" t="s">
        <v>57</v>
      </c>
      <c r="B4431" s="1">
        <v>45646</v>
      </c>
      <c r="C4431" s="1" t="str">
        <f>"WEEK" &amp;" " &amp;  INT((DAY(Stock_Info[[#This Row],[Date]])+WEEKDAY(DATE(YEAR(Stock_Info[[#This Row],[Date]]),MONTH(Stock_Info[[#This Row],[Date]]),1))-1)/7)+1</f>
        <v>WEEK 3</v>
      </c>
      <c r="D4431" s="12">
        <v>64.959999999999994</v>
      </c>
      <c r="E4431" s="12">
        <v>65.2</v>
      </c>
      <c r="F4431" s="12">
        <v>61.48</v>
      </c>
      <c r="G4431" s="12">
        <v>61.72</v>
      </c>
      <c r="H4431" s="12">
        <v>62.762663517748194</v>
      </c>
      <c r="I4431">
        <v>4982028</v>
      </c>
      <c r="J4431">
        <v>38240</v>
      </c>
      <c r="K4431" s="12">
        <v>312685347</v>
      </c>
      <c r="L4431">
        <v>2781307</v>
      </c>
      <c r="M4431">
        <v>55.83</v>
      </c>
      <c r="N4431">
        <v>3.72</v>
      </c>
      <c r="O4431">
        <v>-3.24</v>
      </c>
      <c r="P4431">
        <f xml:space="preserve"> IF(Stock_Info[[#This Row],[Close Price]] &gt; Stock_Info[[#This Row],[Open Price]], 1, 0)</f>
        <v>0</v>
      </c>
      <c r="Q4431" t="str">
        <f>IF(AND(Stock_Info[[#This Row],[% Deli. Qty to Traded Qty]]&gt;80,Stock_Info[[#This Row],[No. of Trades]]&lt;3000),"Unusual Day","")</f>
        <v/>
      </c>
      <c r="R4431" t="str">
        <f>IF(AND(Stock_Info[[#This Row],[Spread High-Low]] &lt; 10, Stock_Info[[#This Row],[% Deli. Qty to Traded Qty]] &gt; 90), "Good Day", "")</f>
        <v/>
      </c>
    </row>
    <row r="4432" spans="1:18">
      <c r="A4432" t="s">
        <v>57</v>
      </c>
      <c r="B4432" s="1">
        <v>45645</v>
      </c>
      <c r="C4432" s="1" t="str">
        <f>"WEEK" &amp;" " &amp;  INT((DAY(Stock_Info[[#This Row],[Date]])+WEEKDAY(DATE(YEAR(Stock_Info[[#This Row],[Date]]),MONTH(Stock_Info[[#This Row],[Date]]),1))-1)/7)+1</f>
        <v>WEEK 3</v>
      </c>
      <c r="D4432" s="12">
        <v>63.92</v>
      </c>
      <c r="E4432" s="12">
        <v>65.349999999999994</v>
      </c>
      <c r="F4432" s="12">
        <v>63.41</v>
      </c>
      <c r="G4432" s="12">
        <v>65.11</v>
      </c>
      <c r="H4432" s="12">
        <v>64.524679450811306</v>
      </c>
      <c r="I4432">
        <v>819609</v>
      </c>
      <c r="J4432">
        <v>4594</v>
      </c>
      <c r="K4432" s="12">
        <v>52885008</v>
      </c>
      <c r="L4432">
        <v>257384</v>
      </c>
      <c r="M4432">
        <v>31.4</v>
      </c>
      <c r="N4432">
        <v>1.94</v>
      </c>
      <c r="O4432">
        <v>1.19</v>
      </c>
      <c r="P4432">
        <f xml:space="preserve"> IF(Stock_Info[[#This Row],[Close Price]] &gt; Stock_Info[[#This Row],[Open Price]], 1, 0)</f>
        <v>1</v>
      </c>
      <c r="Q4432" t="str">
        <f>IF(AND(Stock_Info[[#This Row],[% Deli. Qty to Traded Qty]]&gt;80,Stock_Info[[#This Row],[No. of Trades]]&lt;3000),"Unusual Day","")</f>
        <v/>
      </c>
      <c r="R4432" t="str">
        <f>IF(AND(Stock_Info[[#This Row],[Spread High-Low]] &lt; 10, Stock_Info[[#This Row],[% Deli. Qty to Traded Qty]] &gt; 90), "Good Day", "")</f>
        <v/>
      </c>
    </row>
    <row r="4433" spans="1:18">
      <c r="A4433" t="s">
        <v>57</v>
      </c>
      <c r="B4433" s="1">
        <v>45644</v>
      </c>
      <c r="C4433" s="1" t="str">
        <f>"WEEK" &amp;" " &amp;  INT((DAY(Stock_Info[[#This Row],[Date]])+WEEKDAY(DATE(YEAR(Stock_Info[[#This Row],[Date]]),MONTH(Stock_Info[[#This Row],[Date]]),1))-1)/7)+1</f>
        <v>WEEK 3</v>
      </c>
      <c r="D4433" s="12">
        <v>63.62</v>
      </c>
      <c r="E4433" s="12">
        <v>65.66</v>
      </c>
      <c r="F4433" s="12">
        <v>63.41</v>
      </c>
      <c r="G4433" s="12">
        <v>64.650000000000006</v>
      </c>
      <c r="H4433" s="12">
        <v>64.792293131321429</v>
      </c>
      <c r="I4433">
        <v>2678390</v>
      </c>
      <c r="J4433">
        <v>12068</v>
      </c>
      <c r="K4433" s="12">
        <v>173539030</v>
      </c>
      <c r="L4433">
        <v>1134098</v>
      </c>
      <c r="M4433">
        <v>42.34</v>
      </c>
      <c r="N4433">
        <v>2.25</v>
      </c>
      <c r="O4433">
        <v>1.03</v>
      </c>
      <c r="P4433">
        <f xml:space="preserve"> IF(Stock_Info[[#This Row],[Close Price]] &gt; Stock_Info[[#This Row],[Open Price]], 1, 0)</f>
        <v>1</v>
      </c>
      <c r="Q4433" t="str">
        <f>IF(AND(Stock_Info[[#This Row],[% Deli. Qty to Traded Qty]]&gt;80,Stock_Info[[#This Row],[No. of Trades]]&lt;3000),"Unusual Day","")</f>
        <v/>
      </c>
      <c r="R4433" t="str">
        <f>IF(AND(Stock_Info[[#This Row],[Spread High-Low]] &lt; 10, Stock_Info[[#This Row],[% Deli. Qty to Traded Qty]] &gt; 90), "Good Day", "")</f>
        <v/>
      </c>
    </row>
    <row r="4434" spans="1:18">
      <c r="A4434" t="s">
        <v>57</v>
      </c>
      <c r="B4434" s="1">
        <v>45643</v>
      </c>
      <c r="C4434" s="1" t="str">
        <f>"WEEK" &amp;" " &amp;  INT((DAY(Stock_Info[[#This Row],[Date]])+WEEKDAY(DATE(YEAR(Stock_Info[[#This Row],[Date]]),MONTH(Stock_Info[[#This Row],[Date]]),1))-1)/7)+1</f>
        <v>WEEK 3</v>
      </c>
      <c r="D4434" s="12">
        <v>64.069999999999993</v>
      </c>
      <c r="E4434" s="12">
        <v>64.45</v>
      </c>
      <c r="F4434" s="12">
        <v>63.3</v>
      </c>
      <c r="G4434" s="12">
        <v>63.64</v>
      </c>
      <c r="H4434" s="12">
        <v>63.763221874697706</v>
      </c>
      <c r="I4434">
        <v>620260</v>
      </c>
      <c r="J4434">
        <v>3990</v>
      </c>
      <c r="K4434" s="12">
        <v>39549776</v>
      </c>
      <c r="L4434">
        <v>246145</v>
      </c>
      <c r="M4434">
        <v>39.68</v>
      </c>
      <c r="N4434">
        <v>1.1499999999999999</v>
      </c>
      <c r="O4434">
        <v>-0.43</v>
      </c>
      <c r="P4434">
        <f xml:space="preserve"> IF(Stock_Info[[#This Row],[Close Price]] &gt; Stock_Info[[#This Row],[Open Price]], 1, 0)</f>
        <v>0</v>
      </c>
      <c r="Q4434" t="str">
        <f>IF(AND(Stock_Info[[#This Row],[% Deli. Qty to Traded Qty]]&gt;80,Stock_Info[[#This Row],[No. of Trades]]&lt;3000),"Unusual Day","")</f>
        <v/>
      </c>
      <c r="R4434" t="str">
        <f>IF(AND(Stock_Info[[#This Row],[Spread High-Low]] &lt; 10, Stock_Info[[#This Row],[% Deli. Qty to Traded Qty]] &gt; 90), "Good Day", "")</f>
        <v/>
      </c>
    </row>
    <row r="4435" spans="1:18">
      <c r="A4435" t="s">
        <v>57</v>
      </c>
      <c r="B4435" s="1">
        <v>45642</v>
      </c>
      <c r="C4435" s="1" t="str">
        <f>"WEEK" &amp;" " &amp;  INT((DAY(Stock_Info[[#This Row],[Date]])+WEEKDAY(DATE(YEAR(Stock_Info[[#This Row],[Date]]),MONTH(Stock_Info[[#This Row],[Date]]),1))-1)/7)+1</f>
        <v>WEEK 3</v>
      </c>
      <c r="D4435" s="12">
        <v>64.44</v>
      </c>
      <c r="E4435" s="12">
        <v>64.64</v>
      </c>
      <c r="F4435" s="12">
        <v>63.9</v>
      </c>
      <c r="G4435" s="12">
        <v>64.3</v>
      </c>
      <c r="H4435" s="12">
        <v>64.198825217066755</v>
      </c>
      <c r="I4435">
        <v>1626343</v>
      </c>
      <c r="J4435">
        <v>11606</v>
      </c>
      <c r="K4435" s="12">
        <v>104409310</v>
      </c>
      <c r="L4435">
        <v>899192</v>
      </c>
      <c r="M4435">
        <v>55.29</v>
      </c>
      <c r="N4435">
        <v>0.74</v>
      </c>
      <c r="O4435">
        <v>-0.14000000000000001</v>
      </c>
      <c r="P4435">
        <f xml:space="preserve"> IF(Stock_Info[[#This Row],[Close Price]] &gt; Stock_Info[[#This Row],[Open Price]], 1, 0)</f>
        <v>0</v>
      </c>
      <c r="Q4435" t="str">
        <f>IF(AND(Stock_Info[[#This Row],[% Deli. Qty to Traded Qty]]&gt;80,Stock_Info[[#This Row],[No. of Trades]]&lt;3000),"Unusual Day","")</f>
        <v/>
      </c>
      <c r="R4435" t="str">
        <f>IF(AND(Stock_Info[[#This Row],[Spread High-Low]] &lt; 10, Stock_Info[[#This Row],[% Deli. Qty to Traded Qty]] &gt; 90), "Good Day", "")</f>
        <v/>
      </c>
    </row>
    <row r="4436" spans="1:18">
      <c r="A4436" t="s">
        <v>57</v>
      </c>
      <c r="B4436" s="1">
        <v>45639</v>
      </c>
      <c r="C4436" s="1" t="str">
        <f>"WEEK" &amp;" " &amp;  INT((DAY(Stock_Info[[#This Row],[Date]])+WEEKDAY(DATE(YEAR(Stock_Info[[#This Row],[Date]]),MONTH(Stock_Info[[#This Row],[Date]]),1))-1)/7)+1</f>
        <v>WEEK 2</v>
      </c>
      <c r="D4436" s="12">
        <v>64.540000000000006</v>
      </c>
      <c r="E4436" s="12">
        <v>64.55</v>
      </c>
      <c r="F4436" s="12">
        <v>63.1</v>
      </c>
      <c r="G4436" s="12">
        <v>64.239999999999995</v>
      </c>
      <c r="H4436" s="12">
        <v>63.763361664635696</v>
      </c>
      <c r="I4436">
        <v>1825072</v>
      </c>
      <c r="J4436">
        <v>16457</v>
      </c>
      <c r="K4436" s="12">
        <v>116372726</v>
      </c>
      <c r="L4436">
        <v>880537</v>
      </c>
      <c r="M4436">
        <v>48.25</v>
      </c>
      <c r="N4436">
        <v>1.45</v>
      </c>
      <c r="O4436">
        <v>-0.3</v>
      </c>
      <c r="P4436">
        <f xml:space="preserve"> IF(Stock_Info[[#This Row],[Close Price]] &gt; Stock_Info[[#This Row],[Open Price]], 1, 0)</f>
        <v>0</v>
      </c>
      <c r="Q4436" t="str">
        <f>IF(AND(Stock_Info[[#This Row],[% Deli. Qty to Traded Qty]]&gt;80,Stock_Info[[#This Row],[No. of Trades]]&lt;3000),"Unusual Day","")</f>
        <v/>
      </c>
      <c r="R4436" t="str">
        <f>IF(AND(Stock_Info[[#This Row],[Spread High-Low]] &lt; 10, Stock_Info[[#This Row],[% Deli. Qty to Traded Qty]] &gt; 90), "Good Day", "")</f>
        <v/>
      </c>
    </row>
    <row r="4437" spans="1:18">
      <c r="A4437" t="s">
        <v>57</v>
      </c>
      <c r="B4437" s="1">
        <v>45638</v>
      </c>
      <c r="C4437" s="1" t="str">
        <f>"WEEK" &amp;" " &amp;  INT((DAY(Stock_Info[[#This Row],[Date]])+WEEKDAY(DATE(YEAR(Stock_Info[[#This Row],[Date]]),MONTH(Stock_Info[[#This Row],[Date]]),1))-1)/7)+1</f>
        <v>WEEK 2</v>
      </c>
      <c r="D4437" s="12">
        <v>65.209999999999994</v>
      </c>
      <c r="E4437" s="12">
        <v>65.540000000000006</v>
      </c>
      <c r="F4437" s="12">
        <v>64.16</v>
      </c>
      <c r="G4437" s="12">
        <v>64.34</v>
      </c>
      <c r="H4437" s="12">
        <v>64.647881093514997</v>
      </c>
      <c r="I4437">
        <v>1367663</v>
      </c>
      <c r="J4437">
        <v>14030</v>
      </c>
      <c r="K4437" s="12">
        <v>88416515</v>
      </c>
      <c r="L4437">
        <v>672750</v>
      </c>
      <c r="M4437">
        <v>49.19</v>
      </c>
      <c r="N4437">
        <v>1.38</v>
      </c>
      <c r="O4437">
        <v>-0.87</v>
      </c>
      <c r="P4437">
        <f xml:space="preserve"> IF(Stock_Info[[#This Row],[Close Price]] &gt; Stock_Info[[#This Row],[Open Price]], 1, 0)</f>
        <v>0</v>
      </c>
      <c r="Q4437" t="str">
        <f>IF(AND(Stock_Info[[#This Row],[% Deli. Qty to Traded Qty]]&gt;80,Stock_Info[[#This Row],[No. of Trades]]&lt;3000),"Unusual Day","")</f>
        <v/>
      </c>
      <c r="R4437" t="str">
        <f>IF(AND(Stock_Info[[#This Row],[Spread High-Low]] &lt; 10, Stock_Info[[#This Row],[% Deli. Qty to Traded Qty]] &gt; 90), "Good Day", "")</f>
        <v/>
      </c>
    </row>
    <row r="4438" spans="1:18">
      <c r="A4438" t="s">
        <v>57</v>
      </c>
      <c r="B4438" s="1">
        <v>45637</v>
      </c>
      <c r="C4438" s="1" t="str">
        <f>"WEEK" &amp;" " &amp;  INT((DAY(Stock_Info[[#This Row],[Date]])+WEEKDAY(DATE(YEAR(Stock_Info[[#This Row],[Date]]),MONTH(Stock_Info[[#This Row],[Date]]),1))-1)/7)+1</f>
        <v>WEEK 2</v>
      </c>
      <c r="D4438" s="12">
        <v>65.94</v>
      </c>
      <c r="E4438" s="12">
        <v>65.98</v>
      </c>
      <c r="F4438" s="12">
        <v>65.12</v>
      </c>
      <c r="G4438" s="12">
        <v>65.209999999999994</v>
      </c>
      <c r="H4438" s="12">
        <v>65.460324479767579</v>
      </c>
      <c r="I4438">
        <v>404771</v>
      </c>
      <c r="J4438">
        <v>3167</v>
      </c>
      <c r="K4438" s="12">
        <v>26496441</v>
      </c>
      <c r="L4438">
        <v>190742</v>
      </c>
      <c r="M4438">
        <v>47.12</v>
      </c>
      <c r="N4438">
        <v>0.86</v>
      </c>
      <c r="O4438">
        <v>-0.73</v>
      </c>
      <c r="P4438">
        <f xml:space="preserve"> IF(Stock_Info[[#This Row],[Close Price]] &gt; Stock_Info[[#This Row],[Open Price]], 1, 0)</f>
        <v>0</v>
      </c>
      <c r="Q4438" t="str">
        <f>IF(AND(Stock_Info[[#This Row],[% Deli. Qty to Traded Qty]]&gt;80,Stock_Info[[#This Row],[No. of Trades]]&lt;3000),"Unusual Day","")</f>
        <v/>
      </c>
      <c r="R4438" t="str">
        <f>IF(AND(Stock_Info[[#This Row],[Spread High-Low]] &lt; 10, Stock_Info[[#This Row],[% Deli. Qty to Traded Qty]] &gt; 90), "Good Day", "")</f>
        <v/>
      </c>
    </row>
    <row r="4439" spans="1:18">
      <c r="A4439" t="s">
        <v>57</v>
      </c>
      <c r="B4439" s="1">
        <v>45636</v>
      </c>
      <c r="C4439" s="1" t="str">
        <f>"WEEK" &amp;" " &amp;  INT((DAY(Stock_Info[[#This Row],[Date]])+WEEKDAY(DATE(YEAR(Stock_Info[[#This Row],[Date]]),MONTH(Stock_Info[[#This Row],[Date]]),1))-1)/7)+1</f>
        <v>WEEK 2</v>
      </c>
      <c r="D4439" s="12">
        <v>65.67</v>
      </c>
      <c r="E4439" s="12">
        <v>66.09</v>
      </c>
      <c r="F4439" s="12">
        <v>65</v>
      </c>
      <c r="G4439" s="12">
        <v>65.819999999999993</v>
      </c>
      <c r="H4439" s="12">
        <v>65.412394493418091</v>
      </c>
      <c r="I4439">
        <v>1430361</v>
      </c>
      <c r="J4439">
        <v>10001</v>
      </c>
      <c r="K4439" s="12">
        <v>93563338</v>
      </c>
      <c r="L4439">
        <v>650445</v>
      </c>
      <c r="M4439">
        <v>45.47</v>
      </c>
      <c r="N4439">
        <v>1.0900000000000001</v>
      </c>
      <c r="O4439">
        <v>0.15</v>
      </c>
      <c r="P4439">
        <f xml:space="preserve"> IF(Stock_Info[[#This Row],[Close Price]] &gt; Stock_Info[[#This Row],[Open Price]], 1, 0)</f>
        <v>1</v>
      </c>
      <c r="Q4439" t="str">
        <f>IF(AND(Stock_Info[[#This Row],[% Deli. Qty to Traded Qty]]&gt;80,Stock_Info[[#This Row],[No. of Trades]]&lt;3000),"Unusual Day","")</f>
        <v/>
      </c>
      <c r="R4439" t="str">
        <f>IF(AND(Stock_Info[[#This Row],[Spread High-Low]] &lt; 10, Stock_Info[[#This Row],[% Deli. Qty to Traded Qty]] &gt; 90), "Good Day", "")</f>
        <v/>
      </c>
    </row>
    <row r="4440" spans="1:18">
      <c r="A4440" t="s">
        <v>57</v>
      </c>
      <c r="B4440" s="1">
        <v>45635</v>
      </c>
      <c r="C4440" s="1" t="str">
        <f>"WEEK" &amp;" " &amp;  INT((DAY(Stock_Info[[#This Row],[Date]])+WEEKDAY(DATE(YEAR(Stock_Info[[#This Row],[Date]]),MONTH(Stock_Info[[#This Row],[Date]]),1))-1)/7)+1</f>
        <v>WEEK 2</v>
      </c>
      <c r="D4440" s="12">
        <v>66.02</v>
      </c>
      <c r="E4440" s="12">
        <v>66.38</v>
      </c>
      <c r="F4440" s="12">
        <v>65.150000000000006</v>
      </c>
      <c r="G4440" s="12">
        <v>65.25</v>
      </c>
      <c r="H4440" s="12">
        <v>65.632066907922265</v>
      </c>
      <c r="I4440">
        <v>1802238</v>
      </c>
      <c r="J4440">
        <v>14576</v>
      </c>
      <c r="K4440" s="12">
        <v>118284605</v>
      </c>
      <c r="L4440">
        <v>840324</v>
      </c>
      <c r="M4440">
        <v>46.63</v>
      </c>
      <c r="N4440">
        <v>1.23</v>
      </c>
      <c r="O4440">
        <v>-0.77</v>
      </c>
      <c r="P4440">
        <f xml:space="preserve"> IF(Stock_Info[[#This Row],[Close Price]] &gt; Stock_Info[[#This Row],[Open Price]], 1, 0)</f>
        <v>0</v>
      </c>
      <c r="Q4440" t="str">
        <f>IF(AND(Stock_Info[[#This Row],[% Deli. Qty to Traded Qty]]&gt;80,Stock_Info[[#This Row],[No. of Trades]]&lt;3000),"Unusual Day","")</f>
        <v/>
      </c>
      <c r="R4440" t="str">
        <f>IF(AND(Stock_Info[[#This Row],[Spread High-Low]] &lt; 10, Stock_Info[[#This Row],[% Deli. Qty to Traded Qty]] &gt; 90), "Good Day", "")</f>
        <v/>
      </c>
    </row>
    <row r="4441" spans="1:18">
      <c r="A4441" t="s">
        <v>57</v>
      </c>
      <c r="B4441" s="1">
        <v>45632</v>
      </c>
      <c r="C4441" s="1" t="str">
        <f>"WEEK" &amp;" " &amp;  INT((DAY(Stock_Info[[#This Row],[Date]])+WEEKDAY(DATE(YEAR(Stock_Info[[#This Row],[Date]]),MONTH(Stock_Info[[#This Row],[Date]]),1))-1)/7)+1</f>
        <v>WEEK 1</v>
      </c>
      <c r="D4441" s="12">
        <v>65.98</v>
      </c>
      <c r="E4441" s="12">
        <v>66.430000000000007</v>
      </c>
      <c r="F4441" s="12">
        <v>65.55</v>
      </c>
      <c r="G4441" s="12">
        <v>65.900000000000006</v>
      </c>
      <c r="H4441" s="12">
        <v>65.961968473144609</v>
      </c>
      <c r="I4441">
        <v>2043147</v>
      </c>
      <c r="J4441">
        <v>12646</v>
      </c>
      <c r="K4441" s="12">
        <v>134769998</v>
      </c>
      <c r="L4441">
        <v>772746</v>
      </c>
      <c r="M4441">
        <v>37.82</v>
      </c>
      <c r="N4441">
        <v>0.88</v>
      </c>
      <c r="O4441">
        <v>-0.08</v>
      </c>
      <c r="P4441">
        <f xml:space="preserve"> IF(Stock_Info[[#This Row],[Close Price]] &gt; Stock_Info[[#This Row],[Open Price]], 1, 0)</f>
        <v>0</v>
      </c>
      <c r="Q4441" t="str">
        <f>IF(AND(Stock_Info[[#This Row],[% Deli. Qty to Traded Qty]]&gt;80,Stock_Info[[#This Row],[No. of Trades]]&lt;3000),"Unusual Day","")</f>
        <v/>
      </c>
      <c r="R4441" t="str">
        <f>IF(AND(Stock_Info[[#This Row],[Spread High-Low]] &lt; 10, Stock_Info[[#This Row],[% Deli. Qty to Traded Qty]] &gt; 90), "Good Day", "")</f>
        <v/>
      </c>
    </row>
    <row r="4442" spans="1:18">
      <c r="A4442" t="s">
        <v>57</v>
      </c>
      <c r="B4442" s="1">
        <v>45631</v>
      </c>
      <c r="C4442" s="1" t="str">
        <f>"WEEK" &amp;" " &amp;  INT((DAY(Stock_Info[[#This Row],[Date]])+WEEKDAY(DATE(YEAR(Stock_Info[[#This Row],[Date]]),MONTH(Stock_Info[[#This Row],[Date]]),1))-1)/7)+1</f>
        <v>WEEK 1</v>
      </c>
      <c r="D4442" s="12">
        <v>66.63</v>
      </c>
      <c r="E4442" s="12">
        <v>66.64</v>
      </c>
      <c r="F4442" s="12">
        <v>65.7</v>
      </c>
      <c r="G4442" s="12">
        <v>65.98</v>
      </c>
      <c r="H4442" s="12">
        <v>66.101831101120169</v>
      </c>
      <c r="I4442">
        <v>1597891</v>
      </c>
      <c r="J4442">
        <v>11529</v>
      </c>
      <c r="K4442" s="12">
        <v>105623521</v>
      </c>
      <c r="L4442">
        <v>691284</v>
      </c>
      <c r="M4442">
        <v>43.26</v>
      </c>
      <c r="N4442">
        <v>0.94</v>
      </c>
      <c r="O4442">
        <v>-0.65</v>
      </c>
      <c r="P4442">
        <f xml:space="preserve"> IF(Stock_Info[[#This Row],[Close Price]] &gt; Stock_Info[[#This Row],[Open Price]], 1, 0)</f>
        <v>0</v>
      </c>
      <c r="Q4442" t="str">
        <f>IF(AND(Stock_Info[[#This Row],[% Deli. Qty to Traded Qty]]&gt;80,Stock_Info[[#This Row],[No. of Trades]]&lt;3000),"Unusual Day","")</f>
        <v/>
      </c>
      <c r="R4442" t="str">
        <f>IF(AND(Stock_Info[[#This Row],[Spread High-Low]] &lt; 10, Stock_Info[[#This Row],[% Deli. Qty to Traded Qty]] &gt; 90), "Good Day", "")</f>
        <v/>
      </c>
    </row>
    <row r="4443" spans="1:18">
      <c r="A4443" t="s">
        <v>57</v>
      </c>
      <c r="B4443" s="1">
        <v>45630</v>
      </c>
      <c r="C4443" s="1" t="str">
        <f>"WEEK" &amp;" " &amp;  INT((DAY(Stock_Info[[#This Row],[Date]])+WEEKDAY(DATE(YEAR(Stock_Info[[#This Row],[Date]]),MONTH(Stock_Info[[#This Row],[Date]]),1))-1)/7)+1</f>
        <v>WEEK 1</v>
      </c>
      <c r="D4443" s="12">
        <v>65.83</v>
      </c>
      <c r="E4443" s="12">
        <v>66.38</v>
      </c>
      <c r="F4443" s="12">
        <v>65</v>
      </c>
      <c r="G4443" s="12">
        <v>66.22</v>
      </c>
      <c r="H4443" s="12">
        <v>65.606479762346822</v>
      </c>
      <c r="I4443">
        <v>818672</v>
      </c>
      <c r="J4443">
        <v>4252</v>
      </c>
      <c r="K4443" s="12">
        <v>53710188</v>
      </c>
      <c r="L4443">
        <v>237673</v>
      </c>
      <c r="M4443">
        <v>29.03</v>
      </c>
      <c r="N4443">
        <v>1.38</v>
      </c>
      <c r="O4443">
        <v>0.39</v>
      </c>
      <c r="P4443">
        <f xml:space="preserve"> IF(Stock_Info[[#This Row],[Close Price]] &gt; Stock_Info[[#This Row],[Open Price]], 1, 0)</f>
        <v>1</v>
      </c>
      <c r="Q4443" t="str">
        <f>IF(AND(Stock_Info[[#This Row],[% Deli. Qty to Traded Qty]]&gt;80,Stock_Info[[#This Row],[No. of Trades]]&lt;3000),"Unusual Day","")</f>
        <v/>
      </c>
      <c r="R4443" t="str">
        <f>IF(AND(Stock_Info[[#This Row],[Spread High-Low]] &lt; 10, Stock_Info[[#This Row],[% Deli. Qty to Traded Qty]] &gt; 90), "Good Day", "")</f>
        <v/>
      </c>
    </row>
    <row r="4444" spans="1:18">
      <c r="A4444" t="s">
        <v>57</v>
      </c>
      <c r="B4444" s="1">
        <v>45629</v>
      </c>
      <c r="C4444" s="1" t="str">
        <f>"WEEK" &amp;" " &amp;  INT((DAY(Stock_Info[[#This Row],[Date]])+WEEKDAY(DATE(YEAR(Stock_Info[[#This Row],[Date]]),MONTH(Stock_Info[[#This Row],[Date]]),1))-1)/7)+1</f>
        <v>WEEK 1</v>
      </c>
      <c r="D4444" s="12">
        <v>64.61</v>
      </c>
      <c r="E4444" s="12">
        <v>65.39</v>
      </c>
      <c r="F4444" s="12">
        <v>64.400000000000006</v>
      </c>
      <c r="G4444" s="12">
        <v>65.180000000000007</v>
      </c>
      <c r="H4444" s="12">
        <v>64.93118599410964</v>
      </c>
      <c r="I4444">
        <v>647499</v>
      </c>
      <c r="J4444">
        <v>3795</v>
      </c>
      <c r="K4444" s="12">
        <v>42042878</v>
      </c>
      <c r="L4444">
        <v>257004</v>
      </c>
      <c r="M4444">
        <v>39.69</v>
      </c>
      <c r="N4444">
        <v>0.99</v>
      </c>
      <c r="O4444">
        <v>0.56999999999999995</v>
      </c>
      <c r="P4444">
        <f xml:space="preserve"> IF(Stock_Info[[#This Row],[Close Price]] &gt; Stock_Info[[#This Row],[Open Price]], 1, 0)</f>
        <v>1</v>
      </c>
      <c r="Q4444" t="str">
        <f>IF(AND(Stock_Info[[#This Row],[% Deli. Qty to Traded Qty]]&gt;80,Stock_Info[[#This Row],[No. of Trades]]&lt;3000),"Unusual Day","")</f>
        <v/>
      </c>
      <c r="R4444" t="str">
        <f>IF(AND(Stock_Info[[#This Row],[Spread High-Low]] &lt; 10, Stock_Info[[#This Row],[% Deli. Qty to Traded Qty]] &gt; 90), "Good Day", "")</f>
        <v/>
      </c>
    </row>
    <row r="4445" spans="1:18">
      <c r="A4445" t="s">
        <v>57</v>
      </c>
      <c r="B4445" s="1">
        <v>45628</v>
      </c>
      <c r="C4445" s="1" t="str">
        <f>"WEEK" &amp;" " &amp;  INT((DAY(Stock_Info[[#This Row],[Date]])+WEEKDAY(DATE(YEAR(Stock_Info[[#This Row],[Date]]),MONTH(Stock_Info[[#This Row],[Date]]),1))-1)/7)+1</f>
        <v>WEEK 1</v>
      </c>
      <c r="D4445" s="12">
        <v>64.239999999999995</v>
      </c>
      <c r="E4445" s="12">
        <v>64.47</v>
      </c>
      <c r="F4445" s="12">
        <v>63.86</v>
      </c>
      <c r="G4445" s="12">
        <v>64.38</v>
      </c>
      <c r="H4445" s="12">
        <v>64.169891429393161</v>
      </c>
      <c r="I4445">
        <v>556320</v>
      </c>
      <c r="J4445">
        <v>3399</v>
      </c>
      <c r="K4445" s="12">
        <v>35698994</v>
      </c>
      <c r="L4445">
        <v>217364</v>
      </c>
      <c r="M4445">
        <v>39.07</v>
      </c>
      <c r="N4445">
        <v>0.61</v>
      </c>
      <c r="O4445">
        <v>0.14000000000000001</v>
      </c>
      <c r="P4445">
        <f xml:space="preserve"> IF(Stock_Info[[#This Row],[Close Price]] &gt; Stock_Info[[#This Row],[Open Price]], 1, 0)</f>
        <v>1</v>
      </c>
      <c r="Q4445" t="str">
        <f>IF(AND(Stock_Info[[#This Row],[% Deli. Qty to Traded Qty]]&gt;80,Stock_Info[[#This Row],[No. of Trades]]&lt;3000),"Unusual Day","")</f>
        <v/>
      </c>
      <c r="R4445" t="str">
        <f>IF(AND(Stock_Info[[#This Row],[Spread High-Low]] &lt; 10, Stock_Info[[#This Row],[% Deli. Qty to Traded Qty]] &gt; 90), "Good Day", "")</f>
        <v/>
      </c>
    </row>
    <row r="4446" spans="1:18">
      <c r="A4446" t="s">
        <v>57</v>
      </c>
      <c r="B4446" s="1">
        <v>45625</v>
      </c>
      <c r="C4446" s="1" t="str">
        <f>"WEEK" &amp;" " &amp;  INT((DAY(Stock_Info[[#This Row],[Date]])+WEEKDAY(DATE(YEAR(Stock_Info[[#This Row],[Date]]),MONTH(Stock_Info[[#This Row],[Date]]),1))-1)/7)+1</f>
        <v>WEEK 5</v>
      </c>
      <c r="D4446" s="12">
        <v>64.44</v>
      </c>
      <c r="E4446" s="12">
        <v>64.75</v>
      </c>
      <c r="F4446" s="12">
        <v>63.8</v>
      </c>
      <c r="G4446" s="12">
        <v>64.040000000000006</v>
      </c>
      <c r="H4446" s="12">
        <v>64.232803163199222</v>
      </c>
      <c r="I4446">
        <v>751897</v>
      </c>
      <c r="J4446">
        <v>3779</v>
      </c>
      <c r="K4446" s="12">
        <v>48296452</v>
      </c>
      <c r="L4446">
        <v>330768</v>
      </c>
      <c r="M4446">
        <v>43.99</v>
      </c>
      <c r="N4446">
        <v>0.95</v>
      </c>
      <c r="O4446">
        <v>-0.4</v>
      </c>
      <c r="P4446">
        <f xml:space="preserve"> IF(Stock_Info[[#This Row],[Close Price]] &gt; Stock_Info[[#This Row],[Open Price]], 1, 0)</f>
        <v>0</v>
      </c>
      <c r="Q4446" t="str">
        <f>IF(AND(Stock_Info[[#This Row],[% Deli. Qty to Traded Qty]]&gt;80,Stock_Info[[#This Row],[No. of Trades]]&lt;3000),"Unusual Day","")</f>
        <v/>
      </c>
      <c r="R4446" t="str">
        <f>IF(AND(Stock_Info[[#This Row],[Spread High-Low]] &lt; 10, Stock_Info[[#This Row],[% Deli. Qty to Traded Qty]] &gt; 90), "Good Day", "")</f>
        <v/>
      </c>
    </row>
    <row r="4447" spans="1:18">
      <c r="A4447" t="s">
        <v>57</v>
      </c>
      <c r="B4447" s="1">
        <v>45624</v>
      </c>
      <c r="C4447" s="1" t="str">
        <f>"WEEK" &amp;" " &amp;  INT((DAY(Stock_Info[[#This Row],[Date]])+WEEKDAY(DATE(YEAR(Stock_Info[[#This Row],[Date]]),MONTH(Stock_Info[[#This Row],[Date]]),1))-1)/7)+1</f>
        <v>WEEK 5</v>
      </c>
      <c r="D4447" s="12">
        <v>64.430000000000007</v>
      </c>
      <c r="E4447" s="12">
        <v>64.959999999999994</v>
      </c>
      <c r="F4447" s="12">
        <v>64.16</v>
      </c>
      <c r="G4447" s="12">
        <v>64.25</v>
      </c>
      <c r="H4447" s="12">
        <v>64.486230850644773</v>
      </c>
      <c r="I4447">
        <v>1718661</v>
      </c>
      <c r="J4447">
        <v>11353</v>
      </c>
      <c r="K4447" s="12">
        <v>110829970</v>
      </c>
      <c r="L4447">
        <v>822390</v>
      </c>
      <c r="M4447">
        <v>47.85</v>
      </c>
      <c r="N4447">
        <v>0.8</v>
      </c>
      <c r="O4447">
        <v>-0.18</v>
      </c>
      <c r="P4447">
        <f xml:space="preserve"> IF(Stock_Info[[#This Row],[Close Price]] &gt; Stock_Info[[#This Row],[Open Price]], 1, 0)</f>
        <v>0</v>
      </c>
      <c r="Q4447" t="str">
        <f>IF(AND(Stock_Info[[#This Row],[% Deli. Qty to Traded Qty]]&gt;80,Stock_Info[[#This Row],[No. of Trades]]&lt;3000),"Unusual Day","")</f>
        <v/>
      </c>
      <c r="R4447" t="str">
        <f>IF(AND(Stock_Info[[#This Row],[Spread High-Low]] &lt; 10, Stock_Info[[#This Row],[% Deli. Qty to Traded Qty]] &gt; 90), "Good Day", "")</f>
        <v/>
      </c>
    </row>
    <row r="4448" spans="1:18">
      <c r="A4448" t="s">
        <v>57</v>
      </c>
      <c r="B4448" s="1">
        <v>45623</v>
      </c>
      <c r="C4448" s="1" t="str">
        <f>"WEEK" &amp;" " &amp;  INT((DAY(Stock_Info[[#This Row],[Date]])+WEEKDAY(DATE(YEAR(Stock_Info[[#This Row],[Date]]),MONTH(Stock_Info[[#This Row],[Date]]),1))-1)/7)+1</f>
        <v>WEEK 5</v>
      </c>
      <c r="D4448" s="12">
        <v>65.2</v>
      </c>
      <c r="E4448" s="12">
        <v>65.2</v>
      </c>
      <c r="F4448" s="12">
        <v>63.87</v>
      </c>
      <c r="G4448" s="12">
        <v>64.180000000000007</v>
      </c>
      <c r="H4448" s="12">
        <v>64.345542265656306</v>
      </c>
      <c r="I4448">
        <v>1774029</v>
      </c>
      <c r="J4448">
        <v>15156</v>
      </c>
      <c r="K4448" s="12">
        <v>114150858</v>
      </c>
      <c r="L4448">
        <v>773305</v>
      </c>
      <c r="M4448">
        <v>43.59</v>
      </c>
      <c r="N4448">
        <v>1.33</v>
      </c>
      <c r="O4448">
        <v>-1.02</v>
      </c>
      <c r="P4448">
        <f xml:space="preserve"> IF(Stock_Info[[#This Row],[Close Price]] &gt; Stock_Info[[#This Row],[Open Price]], 1, 0)</f>
        <v>0</v>
      </c>
      <c r="Q4448" t="str">
        <f>IF(AND(Stock_Info[[#This Row],[% Deli. Qty to Traded Qty]]&gt;80,Stock_Info[[#This Row],[No. of Trades]]&lt;3000),"Unusual Day","")</f>
        <v/>
      </c>
      <c r="R4448" t="str">
        <f>IF(AND(Stock_Info[[#This Row],[Spread High-Low]] &lt; 10, Stock_Info[[#This Row],[% Deli. Qty to Traded Qty]] &gt; 90), "Good Day", "")</f>
        <v/>
      </c>
    </row>
    <row r="4449" spans="1:18">
      <c r="A4449" t="s">
        <v>57</v>
      </c>
      <c r="B4449" s="1">
        <v>45622</v>
      </c>
      <c r="C4449" s="1" t="str">
        <f>"WEEK" &amp;" " &amp;  INT((DAY(Stock_Info[[#This Row],[Date]])+WEEKDAY(DATE(YEAR(Stock_Info[[#This Row],[Date]]),MONTH(Stock_Info[[#This Row],[Date]]),1))-1)/7)+1</f>
        <v>WEEK 5</v>
      </c>
      <c r="D4449" s="12">
        <v>64.73</v>
      </c>
      <c r="E4449" s="12">
        <v>65.34</v>
      </c>
      <c r="F4449" s="12">
        <v>64.400000000000006</v>
      </c>
      <c r="G4449" s="12">
        <v>65.150000000000006</v>
      </c>
      <c r="H4449" s="12">
        <v>64.925861067378364</v>
      </c>
      <c r="I4449">
        <v>1425324</v>
      </c>
      <c r="J4449">
        <v>8970</v>
      </c>
      <c r="K4449" s="12">
        <v>92540388</v>
      </c>
      <c r="L4449">
        <v>672820</v>
      </c>
      <c r="M4449">
        <v>47.2</v>
      </c>
      <c r="N4449">
        <v>0.94</v>
      </c>
      <c r="O4449">
        <v>0.42</v>
      </c>
      <c r="P4449">
        <f xml:space="preserve"> IF(Stock_Info[[#This Row],[Close Price]] &gt; Stock_Info[[#This Row],[Open Price]], 1, 0)</f>
        <v>1</v>
      </c>
      <c r="Q4449" t="str">
        <f>IF(AND(Stock_Info[[#This Row],[% Deli. Qty to Traded Qty]]&gt;80,Stock_Info[[#This Row],[No. of Trades]]&lt;3000),"Unusual Day","")</f>
        <v/>
      </c>
      <c r="R4449" t="str">
        <f>IF(AND(Stock_Info[[#This Row],[Spread High-Low]] &lt; 10, Stock_Info[[#This Row],[% Deli. Qty to Traded Qty]] &gt; 90), "Good Day", "")</f>
        <v/>
      </c>
    </row>
    <row r="4450" spans="1:18">
      <c r="A4450" t="s">
        <v>57</v>
      </c>
      <c r="B4450" s="1">
        <v>45621</v>
      </c>
      <c r="C4450" s="1" t="str">
        <f>"WEEK" &amp;" " &amp;  INT((DAY(Stock_Info[[#This Row],[Date]])+WEEKDAY(DATE(YEAR(Stock_Info[[#This Row],[Date]]),MONTH(Stock_Info[[#This Row],[Date]]),1))-1)/7)+1</f>
        <v>WEEK 5</v>
      </c>
      <c r="D4450" s="12">
        <v>65.459999999999994</v>
      </c>
      <c r="E4450" s="12">
        <v>66.13</v>
      </c>
      <c r="F4450" s="12">
        <v>64.44</v>
      </c>
      <c r="G4450" s="12">
        <v>64.680000000000007</v>
      </c>
      <c r="H4450" s="12">
        <v>65.427972903132897</v>
      </c>
      <c r="I4450">
        <v>2194202</v>
      </c>
      <c r="J4450">
        <v>13326</v>
      </c>
      <c r="K4450" s="12">
        <v>143562189</v>
      </c>
      <c r="L4450">
        <v>945131</v>
      </c>
      <c r="M4450">
        <v>43.07</v>
      </c>
      <c r="N4450">
        <v>1.69</v>
      </c>
      <c r="O4450">
        <v>-0.78</v>
      </c>
      <c r="P4450">
        <f xml:space="preserve"> IF(Stock_Info[[#This Row],[Close Price]] &gt; Stock_Info[[#This Row],[Open Price]], 1, 0)</f>
        <v>0</v>
      </c>
      <c r="Q4450" t="str">
        <f>IF(AND(Stock_Info[[#This Row],[% Deli. Qty to Traded Qty]]&gt;80,Stock_Info[[#This Row],[No. of Trades]]&lt;3000),"Unusual Day","")</f>
        <v/>
      </c>
      <c r="R4450" t="str">
        <f>IF(AND(Stock_Info[[#This Row],[Spread High-Low]] &lt; 10, Stock_Info[[#This Row],[% Deli. Qty to Traded Qty]] &gt; 90), "Good Day", "")</f>
        <v/>
      </c>
    </row>
    <row r="4451" spans="1:18">
      <c r="A4451" t="s">
        <v>57</v>
      </c>
      <c r="B4451" s="1">
        <v>45618</v>
      </c>
      <c r="C4451" s="1" t="str">
        <f>"WEEK" &amp;" " &amp;  INT((DAY(Stock_Info[[#This Row],[Date]])+WEEKDAY(DATE(YEAR(Stock_Info[[#This Row],[Date]]),MONTH(Stock_Info[[#This Row],[Date]]),1))-1)/7)+1</f>
        <v>WEEK 4</v>
      </c>
      <c r="D4451" s="12">
        <v>62.95</v>
      </c>
      <c r="E4451" s="12">
        <v>64.8</v>
      </c>
      <c r="F4451" s="12">
        <v>62.95</v>
      </c>
      <c r="G4451" s="12">
        <v>64.150000000000006</v>
      </c>
      <c r="H4451" s="12">
        <v>64.296522730229654</v>
      </c>
      <c r="I4451">
        <v>1667889</v>
      </c>
      <c r="J4451">
        <v>10665</v>
      </c>
      <c r="K4451" s="12">
        <v>107239463</v>
      </c>
      <c r="L4451">
        <v>757833</v>
      </c>
      <c r="M4451">
        <v>45.44</v>
      </c>
      <c r="N4451">
        <v>1.85</v>
      </c>
      <c r="O4451">
        <v>1.2</v>
      </c>
      <c r="P4451">
        <f xml:space="preserve"> IF(Stock_Info[[#This Row],[Close Price]] &gt; Stock_Info[[#This Row],[Open Price]], 1, 0)</f>
        <v>1</v>
      </c>
      <c r="Q4451" t="str">
        <f>IF(AND(Stock_Info[[#This Row],[% Deli. Qty to Traded Qty]]&gt;80,Stock_Info[[#This Row],[No. of Trades]]&lt;3000),"Unusual Day","")</f>
        <v/>
      </c>
      <c r="R4451" t="str">
        <f>IF(AND(Stock_Info[[#This Row],[Spread High-Low]] &lt; 10, Stock_Info[[#This Row],[% Deli. Qty to Traded Qty]] &gt; 90), "Good Day", "")</f>
        <v/>
      </c>
    </row>
    <row r="4452" spans="1:18">
      <c r="A4452" t="s">
        <v>57</v>
      </c>
      <c r="B4452" s="1">
        <v>45617</v>
      </c>
      <c r="C4452" s="1" t="str">
        <f>"WEEK" &amp;" " &amp;  INT((DAY(Stock_Info[[#This Row],[Date]])+WEEKDAY(DATE(YEAR(Stock_Info[[#This Row],[Date]]),MONTH(Stock_Info[[#This Row],[Date]]),1))-1)/7)+1</f>
        <v>WEEK 4</v>
      </c>
      <c r="D4452" s="12">
        <v>64.61</v>
      </c>
      <c r="E4452" s="12">
        <v>64.61</v>
      </c>
      <c r="F4452" s="12">
        <v>62.37</v>
      </c>
      <c r="G4452" s="12">
        <v>62.95</v>
      </c>
      <c r="H4452" s="12">
        <v>63.178047396410321</v>
      </c>
      <c r="I4452">
        <v>958638</v>
      </c>
      <c r="J4452">
        <v>6083</v>
      </c>
      <c r="K4452" s="12">
        <v>60564877</v>
      </c>
      <c r="L4452">
        <v>316747</v>
      </c>
      <c r="M4452">
        <v>33.04</v>
      </c>
      <c r="N4452">
        <v>2.2400000000000002</v>
      </c>
      <c r="O4452">
        <v>-1.66</v>
      </c>
      <c r="P4452">
        <f xml:space="preserve"> IF(Stock_Info[[#This Row],[Close Price]] &gt; Stock_Info[[#This Row],[Open Price]], 1, 0)</f>
        <v>0</v>
      </c>
      <c r="Q4452" t="str">
        <f>IF(AND(Stock_Info[[#This Row],[% Deli. Qty to Traded Qty]]&gt;80,Stock_Info[[#This Row],[No. of Trades]]&lt;3000),"Unusual Day","")</f>
        <v/>
      </c>
      <c r="R4452" t="str">
        <f>IF(AND(Stock_Info[[#This Row],[Spread High-Low]] &lt; 10, Stock_Info[[#This Row],[% Deli. Qty to Traded Qty]] &gt; 90), "Good Day", "")</f>
        <v/>
      </c>
    </row>
    <row r="4453" spans="1:18">
      <c r="A4453" t="s">
        <v>57</v>
      </c>
      <c r="B4453" s="1">
        <v>45615</v>
      </c>
      <c r="C4453" s="1" t="str">
        <f>"WEEK" &amp;" " &amp;  INT((DAY(Stock_Info[[#This Row],[Date]])+WEEKDAY(DATE(YEAR(Stock_Info[[#This Row],[Date]]),MONTH(Stock_Info[[#This Row],[Date]]),1))-1)/7)+1</f>
        <v>WEEK 4</v>
      </c>
      <c r="D4453" s="12">
        <v>65.84</v>
      </c>
      <c r="E4453" s="12">
        <v>66.459999999999994</v>
      </c>
      <c r="F4453" s="12">
        <v>64.25</v>
      </c>
      <c r="G4453" s="12">
        <v>64.61</v>
      </c>
      <c r="H4453" s="12">
        <v>65.695997342239252</v>
      </c>
      <c r="I4453">
        <v>1598338</v>
      </c>
      <c r="J4453">
        <v>13622</v>
      </c>
      <c r="K4453" s="12">
        <v>105004409</v>
      </c>
      <c r="L4453">
        <v>667711</v>
      </c>
      <c r="M4453">
        <v>41.78</v>
      </c>
      <c r="N4453">
        <v>2.21</v>
      </c>
      <c r="O4453">
        <v>-1.23</v>
      </c>
      <c r="P4453">
        <f xml:space="preserve"> IF(Stock_Info[[#This Row],[Close Price]] &gt; Stock_Info[[#This Row],[Open Price]], 1, 0)</f>
        <v>0</v>
      </c>
      <c r="Q4453" t="str">
        <f>IF(AND(Stock_Info[[#This Row],[% Deli. Qty to Traded Qty]]&gt;80,Stock_Info[[#This Row],[No. of Trades]]&lt;3000),"Unusual Day","")</f>
        <v/>
      </c>
      <c r="R4453" t="str">
        <f>IF(AND(Stock_Info[[#This Row],[Spread High-Low]] &lt; 10, Stock_Info[[#This Row],[% Deli. Qty to Traded Qty]] &gt; 90), "Good Day", "")</f>
        <v/>
      </c>
    </row>
    <row r="4454" spans="1:18">
      <c r="A4454" t="s">
        <v>57</v>
      </c>
      <c r="B4454" s="1">
        <v>45614</v>
      </c>
      <c r="C4454" s="1" t="str">
        <f>"WEEK" &amp;" " &amp;  INT((DAY(Stock_Info[[#This Row],[Date]])+WEEKDAY(DATE(YEAR(Stock_Info[[#This Row],[Date]]),MONTH(Stock_Info[[#This Row],[Date]]),1))-1)/7)+1</f>
        <v>WEEK 4</v>
      </c>
      <c r="D4454" s="12">
        <v>64</v>
      </c>
      <c r="E4454" s="12">
        <v>65.8</v>
      </c>
      <c r="F4454" s="12">
        <v>63.17</v>
      </c>
      <c r="G4454" s="12">
        <v>65.56</v>
      </c>
      <c r="H4454" s="12">
        <v>64.869782599671822</v>
      </c>
      <c r="I4454">
        <v>1180449</v>
      </c>
      <c r="J4454">
        <v>6007</v>
      </c>
      <c r="K4454" s="12">
        <v>76575470</v>
      </c>
      <c r="L4454">
        <v>389460</v>
      </c>
      <c r="M4454">
        <v>32.99</v>
      </c>
      <c r="N4454">
        <v>2.63</v>
      </c>
      <c r="O4454">
        <v>1.56</v>
      </c>
      <c r="P4454">
        <f xml:space="preserve"> IF(Stock_Info[[#This Row],[Close Price]] &gt; Stock_Info[[#This Row],[Open Price]], 1, 0)</f>
        <v>1</v>
      </c>
      <c r="Q4454" t="str">
        <f>IF(AND(Stock_Info[[#This Row],[% Deli. Qty to Traded Qty]]&gt;80,Stock_Info[[#This Row],[No. of Trades]]&lt;3000),"Unusual Day","")</f>
        <v/>
      </c>
      <c r="R4454" t="str">
        <f>IF(AND(Stock_Info[[#This Row],[Spread High-Low]] &lt; 10, Stock_Info[[#This Row],[% Deli. Qty to Traded Qty]] &gt; 90), "Good Day", "")</f>
        <v/>
      </c>
    </row>
    <row r="4455" spans="1:18">
      <c r="A4455" t="s">
        <v>57</v>
      </c>
      <c r="B4455" s="1">
        <v>45610</v>
      </c>
      <c r="C4455" s="1" t="str">
        <f>"WEEK" &amp;" " &amp;  INT((DAY(Stock_Info[[#This Row],[Date]])+WEEKDAY(DATE(YEAR(Stock_Info[[#This Row],[Date]]),MONTH(Stock_Info[[#This Row],[Date]]),1))-1)/7)+1</f>
        <v>WEEK 3</v>
      </c>
      <c r="D4455" s="12">
        <v>63.79</v>
      </c>
      <c r="E4455" s="12">
        <v>64.87</v>
      </c>
      <c r="F4455" s="12">
        <v>63.05</v>
      </c>
      <c r="G4455" s="12">
        <v>63.38</v>
      </c>
      <c r="H4455" s="12">
        <v>63.714389118226265</v>
      </c>
      <c r="I4455">
        <v>2438426</v>
      </c>
      <c r="J4455">
        <v>17840</v>
      </c>
      <c r="K4455" s="12">
        <v>155362823</v>
      </c>
      <c r="L4455">
        <v>1184461</v>
      </c>
      <c r="M4455">
        <v>48.57</v>
      </c>
      <c r="N4455">
        <v>1.82</v>
      </c>
      <c r="O4455">
        <v>-0.41</v>
      </c>
      <c r="P4455">
        <f xml:space="preserve"> IF(Stock_Info[[#This Row],[Close Price]] &gt; Stock_Info[[#This Row],[Open Price]], 1, 0)</f>
        <v>0</v>
      </c>
      <c r="Q4455" t="str">
        <f>IF(AND(Stock_Info[[#This Row],[% Deli. Qty to Traded Qty]]&gt;80,Stock_Info[[#This Row],[No. of Trades]]&lt;3000),"Unusual Day","")</f>
        <v/>
      </c>
      <c r="R4455" t="str">
        <f>IF(AND(Stock_Info[[#This Row],[Spread High-Low]] &lt; 10, Stock_Info[[#This Row],[% Deli. Qty to Traded Qty]] &gt; 90), "Good Day", "")</f>
        <v/>
      </c>
    </row>
    <row r="4456" spans="1:18">
      <c r="A4456" t="s">
        <v>57</v>
      </c>
      <c r="B4456" s="1">
        <v>45609</v>
      </c>
      <c r="C4456" s="1" t="str">
        <f>"WEEK" &amp;" " &amp;  INT((DAY(Stock_Info[[#This Row],[Date]])+WEEKDAY(DATE(YEAR(Stock_Info[[#This Row],[Date]]),MONTH(Stock_Info[[#This Row],[Date]]),1))-1)/7)+1</f>
        <v>WEEK 3</v>
      </c>
      <c r="D4456" s="12">
        <v>66.08</v>
      </c>
      <c r="E4456" s="12">
        <v>66.08</v>
      </c>
      <c r="F4456" s="12">
        <v>63.11</v>
      </c>
      <c r="G4456" s="12">
        <v>63.64</v>
      </c>
      <c r="H4456" s="12">
        <v>64.609103782130944</v>
      </c>
      <c r="I4456">
        <v>3775332</v>
      </c>
      <c r="J4456">
        <v>31303</v>
      </c>
      <c r="K4456" s="12">
        <v>243920817</v>
      </c>
      <c r="L4456">
        <v>1411112</v>
      </c>
      <c r="M4456">
        <v>37.380000000000003</v>
      </c>
      <c r="N4456">
        <v>2.97</v>
      </c>
      <c r="O4456">
        <v>-2.44</v>
      </c>
      <c r="P4456">
        <f xml:space="preserve"> IF(Stock_Info[[#This Row],[Close Price]] &gt; Stock_Info[[#This Row],[Open Price]], 1, 0)</f>
        <v>0</v>
      </c>
      <c r="Q4456" t="str">
        <f>IF(AND(Stock_Info[[#This Row],[% Deli. Qty to Traded Qty]]&gt;80,Stock_Info[[#This Row],[No. of Trades]]&lt;3000),"Unusual Day","")</f>
        <v/>
      </c>
      <c r="R4456" t="str">
        <f>IF(AND(Stock_Info[[#This Row],[Spread High-Low]] &lt; 10, Stock_Info[[#This Row],[% Deli. Qty to Traded Qty]] &gt; 90), "Good Day", "")</f>
        <v/>
      </c>
    </row>
    <row r="4457" spans="1:18">
      <c r="A4457" t="s">
        <v>57</v>
      </c>
      <c r="B4457" s="1">
        <v>45608</v>
      </c>
      <c r="C4457" s="1" t="str">
        <f>"WEEK" &amp;" " &amp;  INT((DAY(Stock_Info[[#This Row],[Date]])+WEEKDAY(DATE(YEAR(Stock_Info[[#This Row],[Date]]),MONTH(Stock_Info[[#This Row],[Date]]),1))-1)/7)+1</f>
        <v>WEEK 3</v>
      </c>
      <c r="D4457" s="12">
        <v>67.39</v>
      </c>
      <c r="E4457" s="12">
        <v>67.39</v>
      </c>
      <c r="F4457" s="12">
        <v>66.02</v>
      </c>
      <c r="G4457" s="12">
        <v>66.239999999999995</v>
      </c>
      <c r="H4457" s="12">
        <v>66.668817510571628</v>
      </c>
      <c r="I4457">
        <v>638974</v>
      </c>
      <c r="J4457">
        <v>3970</v>
      </c>
      <c r="K4457" s="12">
        <v>42599641</v>
      </c>
      <c r="L4457">
        <v>285794</v>
      </c>
      <c r="M4457">
        <v>44.73</v>
      </c>
      <c r="N4457">
        <v>1.37</v>
      </c>
      <c r="O4457">
        <v>-1.1499999999999999</v>
      </c>
      <c r="P4457">
        <f xml:space="preserve"> IF(Stock_Info[[#This Row],[Close Price]] &gt; Stock_Info[[#This Row],[Open Price]], 1, 0)</f>
        <v>0</v>
      </c>
      <c r="Q4457" t="str">
        <f>IF(AND(Stock_Info[[#This Row],[% Deli. Qty to Traded Qty]]&gt;80,Stock_Info[[#This Row],[No. of Trades]]&lt;3000),"Unusual Day","")</f>
        <v/>
      </c>
      <c r="R4457" t="str">
        <f>IF(AND(Stock_Info[[#This Row],[Spread High-Low]] &lt; 10, Stock_Info[[#This Row],[% Deli. Qty to Traded Qty]] &gt; 90), "Good Day", "")</f>
        <v/>
      </c>
    </row>
    <row r="4458" spans="1:18">
      <c r="A4458" t="s">
        <v>57</v>
      </c>
      <c r="B4458" s="1">
        <v>45607</v>
      </c>
      <c r="C4458" s="1" t="str">
        <f>"WEEK" &amp;" " &amp;  INT((DAY(Stock_Info[[#This Row],[Date]])+WEEKDAY(DATE(YEAR(Stock_Info[[#This Row],[Date]]),MONTH(Stock_Info[[#This Row],[Date]]),1))-1)/7)+1</f>
        <v>WEEK 3</v>
      </c>
      <c r="D4458" s="12">
        <v>66.09</v>
      </c>
      <c r="E4458" s="12">
        <v>67</v>
      </c>
      <c r="F4458" s="12">
        <v>65.599999999999994</v>
      </c>
      <c r="G4458" s="12">
        <v>66.540000000000006</v>
      </c>
      <c r="H4458" s="12">
        <v>66.35985580442383</v>
      </c>
      <c r="I4458">
        <v>2609234</v>
      </c>
      <c r="J4458">
        <v>13969</v>
      </c>
      <c r="K4458" s="12">
        <v>173148392</v>
      </c>
      <c r="L4458">
        <v>1272100</v>
      </c>
      <c r="M4458">
        <v>48.75</v>
      </c>
      <c r="N4458">
        <v>1.4</v>
      </c>
      <c r="O4458">
        <v>0.45</v>
      </c>
      <c r="P4458">
        <f xml:space="preserve"> IF(Stock_Info[[#This Row],[Close Price]] &gt; Stock_Info[[#This Row],[Open Price]], 1, 0)</f>
        <v>1</v>
      </c>
      <c r="Q4458" t="str">
        <f>IF(AND(Stock_Info[[#This Row],[% Deli. Qty to Traded Qty]]&gt;80,Stock_Info[[#This Row],[No. of Trades]]&lt;3000),"Unusual Day","")</f>
        <v/>
      </c>
      <c r="R4458" t="str">
        <f>IF(AND(Stock_Info[[#This Row],[Spread High-Low]] &lt; 10, Stock_Info[[#This Row],[% Deli. Qty to Traded Qty]] &gt; 90), "Good Day", "")</f>
        <v/>
      </c>
    </row>
    <row r="4459" spans="1:18">
      <c r="A4459" t="s">
        <v>57</v>
      </c>
      <c r="B4459" s="1">
        <v>45604</v>
      </c>
      <c r="C4459" s="1" t="str">
        <f>"WEEK" &amp;" " &amp;  INT((DAY(Stock_Info[[#This Row],[Date]])+WEEKDAY(DATE(YEAR(Stock_Info[[#This Row],[Date]]),MONTH(Stock_Info[[#This Row],[Date]]),1))-1)/7)+1</f>
        <v>WEEK 2</v>
      </c>
      <c r="D4459" s="12">
        <v>66.53</v>
      </c>
      <c r="E4459" s="12">
        <v>66.66</v>
      </c>
      <c r="F4459" s="12">
        <v>65.319999999999993</v>
      </c>
      <c r="G4459" s="12">
        <v>65.650000000000006</v>
      </c>
      <c r="H4459" s="12">
        <v>65.901841294213142</v>
      </c>
      <c r="I4459">
        <v>1886119</v>
      </c>
      <c r="J4459">
        <v>16453</v>
      </c>
      <c r="K4459" s="12">
        <v>124298715</v>
      </c>
      <c r="L4459">
        <v>714833</v>
      </c>
      <c r="M4459">
        <v>37.9</v>
      </c>
      <c r="N4459">
        <v>1.34</v>
      </c>
      <c r="O4459">
        <v>-0.88</v>
      </c>
      <c r="P4459">
        <f xml:space="preserve"> IF(Stock_Info[[#This Row],[Close Price]] &gt; Stock_Info[[#This Row],[Open Price]], 1, 0)</f>
        <v>0</v>
      </c>
      <c r="Q4459" t="str">
        <f>IF(AND(Stock_Info[[#This Row],[% Deli. Qty to Traded Qty]]&gt;80,Stock_Info[[#This Row],[No. of Trades]]&lt;3000),"Unusual Day","")</f>
        <v/>
      </c>
      <c r="R4459" t="str">
        <f>IF(AND(Stock_Info[[#This Row],[Spread High-Low]] &lt; 10, Stock_Info[[#This Row],[% Deli. Qty to Traded Qty]] &gt; 90), "Good Day", "")</f>
        <v/>
      </c>
    </row>
    <row r="4460" spans="1:18">
      <c r="A4460" t="s">
        <v>57</v>
      </c>
      <c r="B4460" s="1">
        <v>45603</v>
      </c>
      <c r="C4460" s="1" t="str">
        <f>"WEEK" &amp;" " &amp;  INT((DAY(Stock_Info[[#This Row],[Date]])+WEEKDAY(DATE(YEAR(Stock_Info[[#This Row],[Date]]),MONTH(Stock_Info[[#This Row],[Date]]),1))-1)/7)+1</f>
        <v>WEEK 2</v>
      </c>
      <c r="D4460" s="12">
        <v>67.010000000000005</v>
      </c>
      <c r="E4460" s="12">
        <v>68.11</v>
      </c>
      <c r="F4460" s="12">
        <v>66.349999999999994</v>
      </c>
      <c r="G4460" s="12">
        <v>66.53</v>
      </c>
      <c r="H4460" s="12">
        <v>67.212243564544224</v>
      </c>
      <c r="I4460">
        <v>2393731</v>
      </c>
      <c r="J4460">
        <v>14106</v>
      </c>
      <c r="K4460" s="12">
        <v>160888031</v>
      </c>
      <c r="L4460">
        <v>1084614</v>
      </c>
      <c r="M4460">
        <v>45.31</v>
      </c>
      <c r="N4460">
        <v>1.76</v>
      </c>
      <c r="O4460">
        <v>-0.48</v>
      </c>
      <c r="P4460">
        <f xml:space="preserve"> IF(Stock_Info[[#This Row],[Close Price]] &gt; Stock_Info[[#This Row],[Open Price]], 1, 0)</f>
        <v>0</v>
      </c>
      <c r="Q4460" t="str">
        <f>IF(AND(Stock_Info[[#This Row],[% Deli. Qty to Traded Qty]]&gt;80,Stock_Info[[#This Row],[No. of Trades]]&lt;3000),"Unusual Day","")</f>
        <v/>
      </c>
      <c r="R4460" t="str">
        <f>IF(AND(Stock_Info[[#This Row],[Spread High-Low]] &lt; 10, Stock_Info[[#This Row],[% Deli. Qty to Traded Qty]] &gt; 90), "Good Day", "")</f>
        <v/>
      </c>
    </row>
    <row r="4461" spans="1:18">
      <c r="A4461" t="s">
        <v>57</v>
      </c>
      <c r="B4461" s="1">
        <v>45602</v>
      </c>
      <c r="C4461" s="1" t="str">
        <f>"WEEK" &amp;" " &amp;  INT((DAY(Stock_Info[[#This Row],[Date]])+WEEKDAY(DATE(YEAR(Stock_Info[[#This Row],[Date]]),MONTH(Stock_Info[[#This Row],[Date]]),1))-1)/7)+1</f>
        <v>WEEK 2</v>
      </c>
      <c r="D4461" s="12">
        <v>66.83</v>
      </c>
      <c r="E4461" s="12">
        <v>67.17</v>
      </c>
      <c r="F4461" s="12">
        <v>66.180000000000007</v>
      </c>
      <c r="G4461" s="12">
        <v>66.900000000000006</v>
      </c>
      <c r="H4461" s="12">
        <v>66.68887715622138</v>
      </c>
      <c r="I4461">
        <v>1090971</v>
      </c>
      <c r="J4461">
        <v>5520</v>
      </c>
      <c r="K4461" s="12">
        <v>72755631</v>
      </c>
      <c r="L4461">
        <v>429294</v>
      </c>
      <c r="M4461">
        <v>39.35</v>
      </c>
      <c r="N4461">
        <v>0.99</v>
      </c>
      <c r="O4461">
        <v>7.0000000000000007E-2</v>
      </c>
      <c r="P4461">
        <f xml:space="preserve"> IF(Stock_Info[[#This Row],[Close Price]] &gt; Stock_Info[[#This Row],[Open Price]], 1, 0)</f>
        <v>1</v>
      </c>
      <c r="Q4461" t="str">
        <f>IF(AND(Stock_Info[[#This Row],[% Deli. Qty to Traded Qty]]&gt;80,Stock_Info[[#This Row],[No. of Trades]]&lt;3000),"Unusual Day","")</f>
        <v/>
      </c>
      <c r="R4461" t="str">
        <f>IF(AND(Stock_Info[[#This Row],[Spread High-Low]] &lt; 10, Stock_Info[[#This Row],[% Deli. Qty to Traded Qty]] &gt; 90), "Good Day", "")</f>
        <v/>
      </c>
    </row>
    <row r="4462" spans="1:18">
      <c r="A4462" t="s">
        <v>57</v>
      </c>
      <c r="B4462" s="1">
        <v>45601</v>
      </c>
      <c r="C4462" s="1" t="str">
        <f>"WEEK" &amp;" " &amp;  INT((DAY(Stock_Info[[#This Row],[Date]])+WEEKDAY(DATE(YEAR(Stock_Info[[#This Row],[Date]]),MONTH(Stock_Info[[#This Row],[Date]]),1))-1)/7)+1</f>
        <v>WEEK 2</v>
      </c>
      <c r="D4462" s="12">
        <v>65.66</v>
      </c>
      <c r="E4462" s="12">
        <v>66.5</v>
      </c>
      <c r="F4462" s="12">
        <v>65.34</v>
      </c>
      <c r="G4462" s="12">
        <v>66.3</v>
      </c>
      <c r="H4462" s="12">
        <v>65.926012271180397</v>
      </c>
      <c r="I4462">
        <v>2173874</v>
      </c>
      <c r="J4462">
        <v>15885</v>
      </c>
      <c r="K4462" s="12">
        <v>143314844</v>
      </c>
      <c r="L4462">
        <v>973755</v>
      </c>
      <c r="M4462">
        <v>44.79</v>
      </c>
      <c r="N4462">
        <v>1.1599999999999999</v>
      </c>
      <c r="O4462">
        <v>0.64</v>
      </c>
      <c r="P4462">
        <f xml:space="preserve"> IF(Stock_Info[[#This Row],[Close Price]] &gt; Stock_Info[[#This Row],[Open Price]], 1, 0)</f>
        <v>1</v>
      </c>
      <c r="Q4462" t="str">
        <f>IF(AND(Stock_Info[[#This Row],[% Deli. Qty to Traded Qty]]&gt;80,Stock_Info[[#This Row],[No. of Trades]]&lt;3000),"Unusual Day","")</f>
        <v/>
      </c>
      <c r="R4462" t="str">
        <f>IF(AND(Stock_Info[[#This Row],[Spread High-Low]] &lt; 10, Stock_Info[[#This Row],[% Deli. Qty to Traded Qty]] &gt; 90), "Good Day", "")</f>
        <v/>
      </c>
    </row>
    <row r="4463" spans="1:18">
      <c r="A4463" t="s">
        <v>57</v>
      </c>
      <c r="B4463" s="1">
        <v>45600</v>
      </c>
      <c r="C4463" s="1" t="str">
        <f>"WEEK" &amp;" " &amp;  INT((DAY(Stock_Info[[#This Row],[Date]])+WEEKDAY(DATE(YEAR(Stock_Info[[#This Row],[Date]]),MONTH(Stock_Info[[#This Row],[Date]]),1))-1)/7)+1</f>
        <v>WEEK 2</v>
      </c>
      <c r="D4463" s="12">
        <v>67.569999999999993</v>
      </c>
      <c r="E4463" s="12">
        <v>67.569999999999993</v>
      </c>
      <c r="F4463" s="12">
        <v>65.41</v>
      </c>
      <c r="G4463" s="12">
        <v>65.849999999999994</v>
      </c>
      <c r="H4463" s="12">
        <v>66.213253179188285</v>
      </c>
      <c r="I4463">
        <v>3755597</v>
      </c>
      <c r="J4463">
        <v>29910</v>
      </c>
      <c r="K4463" s="12">
        <v>248670295</v>
      </c>
      <c r="L4463">
        <v>1555878</v>
      </c>
      <c r="M4463">
        <v>41.43</v>
      </c>
      <c r="N4463">
        <v>2.16</v>
      </c>
      <c r="O4463">
        <v>-1.72</v>
      </c>
      <c r="P4463">
        <f xml:space="preserve"> IF(Stock_Info[[#This Row],[Close Price]] &gt; Stock_Info[[#This Row],[Open Price]], 1, 0)</f>
        <v>0</v>
      </c>
      <c r="Q4463" t="str">
        <f>IF(AND(Stock_Info[[#This Row],[% Deli. Qty to Traded Qty]]&gt;80,Stock_Info[[#This Row],[No. of Trades]]&lt;3000),"Unusual Day","")</f>
        <v/>
      </c>
      <c r="R4463" t="str">
        <f>IF(AND(Stock_Info[[#This Row],[Spread High-Low]] &lt; 10, Stock_Info[[#This Row],[% Deli. Qty to Traded Qty]] &gt; 90), "Good Day", "")</f>
        <v/>
      </c>
    </row>
    <row r="4464" spans="1:18">
      <c r="A4464" t="s">
        <v>57</v>
      </c>
      <c r="B4464" s="1">
        <v>45597</v>
      </c>
      <c r="C4464" s="1" t="str">
        <f>"WEEK" &amp;" " &amp;  INT((DAY(Stock_Info[[#This Row],[Date]])+WEEKDAY(DATE(YEAR(Stock_Info[[#This Row],[Date]]),MONTH(Stock_Info[[#This Row],[Date]]),1))-1)/7)+1</f>
        <v>WEEK 1</v>
      </c>
      <c r="D4464" s="12">
        <v>66.89</v>
      </c>
      <c r="E4464" s="12">
        <v>67.599999999999994</v>
      </c>
      <c r="F4464" s="12">
        <v>66.61</v>
      </c>
      <c r="G4464" s="12">
        <v>67.16</v>
      </c>
      <c r="H4464" s="12">
        <v>67.205206340760228</v>
      </c>
      <c r="I4464">
        <v>2435607</v>
      </c>
      <c r="J4464">
        <v>19762</v>
      </c>
      <c r="K4464" s="12">
        <v>163685471</v>
      </c>
      <c r="L4464">
        <v>1518143</v>
      </c>
      <c r="M4464">
        <v>62.33</v>
      </c>
      <c r="N4464">
        <v>0.99</v>
      </c>
      <c r="O4464">
        <v>0.27</v>
      </c>
      <c r="P4464">
        <f xml:space="preserve"> IF(Stock_Info[[#This Row],[Close Price]] &gt; Stock_Info[[#This Row],[Open Price]], 1, 0)</f>
        <v>1</v>
      </c>
      <c r="Q4464" t="str">
        <f>IF(AND(Stock_Info[[#This Row],[% Deli. Qty to Traded Qty]]&gt;80,Stock_Info[[#This Row],[No. of Trades]]&lt;3000),"Unusual Day","")</f>
        <v/>
      </c>
      <c r="R4464" t="str">
        <f>IF(AND(Stock_Info[[#This Row],[Spread High-Low]] &lt; 10, Stock_Info[[#This Row],[% Deli. Qty to Traded Qty]] &gt; 90), "Good Day", "")</f>
        <v/>
      </c>
    </row>
    <row r="4465" spans="1:18">
      <c r="A4465" t="s">
        <v>57</v>
      </c>
      <c r="B4465" s="1">
        <v>45596</v>
      </c>
      <c r="C4465" s="1" t="str">
        <f>"WEEK" &amp;" " &amp;  INT((DAY(Stock_Info[[#This Row],[Date]])+WEEKDAY(DATE(YEAR(Stock_Info[[#This Row],[Date]]),MONTH(Stock_Info[[#This Row],[Date]]),1))-1)/7)+1</f>
        <v>WEEK 5</v>
      </c>
      <c r="D4465" s="12">
        <v>69.11</v>
      </c>
      <c r="E4465" s="12">
        <v>70.59</v>
      </c>
      <c r="F4465" s="12">
        <v>65.510000000000005</v>
      </c>
      <c r="G4465" s="12">
        <v>65.95</v>
      </c>
      <c r="H4465" s="12">
        <v>68.195477195655769</v>
      </c>
      <c r="I4465">
        <v>6636104</v>
      </c>
      <c r="J4465">
        <v>34118</v>
      </c>
      <c r="K4465" s="12">
        <v>452552279</v>
      </c>
      <c r="L4465">
        <v>2343998</v>
      </c>
      <c r="M4465">
        <v>35.32</v>
      </c>
      <c r="N4465">
        <v>5.08</v>
      </c>
      <c r="O4465">
        <v>-3.16</v>
      </c>
      <c r="P4465">
        <f xml:space="preserve"> IF(Stock_Info[[#This Row],[Close Price]] &gt; Stock_Info[[#This Row],[Open Price]], 1, 0)</f>
        <v>0</v>
      </c>
      <c r="Q4465" t="str">
        <f>IF(AND(Stock_Info[[#This Row],[% Deli. Qty to Traded Qty]]&gt;80,Stock_Info[[#This Row],[No. of Trades]]&lt;3000),"Unusual Day","")</f>
        <v/>
      </c>
      <c r="R4465" t="str">
        <f>IF(AND(Stock_Info[[#This Row],[Spread High-Low]] &lt; 10, Stock_Info[[#This Row],[% Deli. Qty to Traded Qty]] &gt; 90), "Good Day", "")</f>
        <v/>
      </c>
    </row>
    <row r="4466" spans="1:18">
      <c r="A4466" t="s">
        <v>57</v>
      </c>
      <c r="B4466" s="1">
        <v>45595</v>
      </c>
      <c r="C4466" s="1" t="str">
        <f>"WEEK" &amp;" " &amp;  INT((DAY(Stock_Info[[#This Row],[Date]])+WEEKDAY(DATE(YEAR(Stock_Info[[#This Row],[Date]]),MONTH(Stock_Info[[#This Row],[Date]]),1))-1)/7)+1</f>
        <v>WEEK 5</v>
      </c>
      <c r="D4466" s="12">
        <v>67.540000000000006</v>
      </c>
      <c r="E4466" s="12">
        <v>69.52</v>
      </c>
      <c r="F4466" s="12">
        <v>67.290000000000006</v>
      </c>
      <c r="G4466" s="12">
        <v>68.819999999999993</v>
      </c>
      <c r="H4466" s="12">
        <v>68.747054762126112</v>
      </c>
      <c r="I4466">
        <v>4184297</v>
      </c>
      <c r="J4466">
        <v>19942</v>
      </c>
      <c r="K4466" s="12">
        <v>287658095</v>
      </c>
      <c r="L4466">
        <v>1108868</v>
      </c>
      <c r="M4466">
        <v>26.5</v>
      </c>
      <c r="N4466">
        <v>2.23</v>
      </c>
      <c r="O4466">
        <v>1.28</v>
      </c>
      <c r="P4466">
        <f xml:space="preserve"> IF(Stock_Info[[#This Row],[Close Price]] &gt; Stock_Info[[#This Row],[Open Price]], 1, 0)</f>
        <v>1</v>
      </c>
      <c r="Q4466" t="str">
        <f>IF(AND(Stock_Info[[#This Row],[% Deli. Qty to Traded Qty]]&gt;80,Stock_Info[[#This Row],[No. of Trades]]&lt;3000),"Unusual Day","")</f>
        <v/>
      </c>
      <c r="R4466" t="str">
        <f>IF(AND(Stock_Info[[#This Row],[Spread High-Low]] &lt; 10, Stock_Info[[#This Row],[% Deli. Qty to Traded Qty]] &gt; 90), "Good Day", "")</f>
        <v/>
      </c>
    </row>
    <row r="4467" spans="1:18">
      <c r="A4467" t="s">
        <v>57</v>
      </c>
      <c r="B4467" s="1">
        <v>45594</v>
      </c>
      <c r="C4467" s="1" t="str">
        <f>"WEEK" &amp;" " &amp;  INT((DAY(Stock_Info[[#This Row],[Date]])+WEEKDAY(DATE(YEAR(Stock_Info[[#This Row],[Date]]),MONTH(Stock_Info[[#This Row],[Date]]),1))-1)/7)+1</f>
        <v>WEEK 5</v>
      </c>
      <c r="D4467" s="12">
        <v>66.78</v>
      </c>
      <c r="E4467" s="12">
        <v>67.900000000000006</v>
      </c>
      <c r="F4467" s="12">
        <v>65.739999999999995</v>
      </c>
      <c r="G4467" s="12">
        <v>67.61</v>
      </c>
      <c r="H4467" s="12">
        <v>66.690798045162367</v>
      </c>
      <c r="I4467">
        <v>2219724</v>
      </c>
      <c r="J4467">
        <v>8978</v>
      </c>
      <c r="K4467" s="12">
        <v>148035165</v>
      </c>
      <c r="L4467">
        <v>522664</v>
      </c>
      <c r="M4467">
        <v>23.55</v>
      </c>
      <c r="N4467">
        <v>2.16</v>
      </c>
      <c r="O4467">
        <v>0.83</v>
      </c>
      <c r="P4467">
        <f xml:space="preserve"> IF(Stock_Info[[#This Row],[Close Price]] &gt; Stock_Info[[#This Row],[Open Price]], 1, 0)</f>
        <v>1</v>
      </c>
      <c r="Q4467" t="str">
        <f>IF(AND(Stock_Info[[#This Row],[% Deli. Qty to Traded Qty]]&gt;80,Stock_Info[[#This Row],[No. of Trades]]&lt;3000),"Unusual Day","")</f>
        <v/>
      </c>
      <c r="R4467" t="str">
        <f>IF(AND(Stock_Info[[#This Row],[Spread High-Low]] &lt; 10, Stock_Info[[#This Row],[% Deli. Qty to Traded Qty]] &gt; 90), "Good Day", "")</f>
        <v/>
      </c>
    </row>
    <row r="4468" spans="1:18">
      <c r="A4468" t="s">
        <v>57</v>
      </c>
      <c r="B4468" s="1">
        <v>45593</v>
      </c>
      <c r="C4468" s="1" t="str">
        <f>"WEEK" &amp;" " &amp;  INT((DAY(Stock_Info[[#This Row],[Date]])+WEEKDAY(DATE(YEAR(Stock_Info[[#This Row],[Date]]),MONTH(Stock_Info[[#This Row],[Date]]),1))-1)/7)+1</f>
        <v>WEEK 5</v>
      </c>
      <c r="D4468" s="12">
        <v>60.6</v>
      </c>
      <c r="E4468" s="12">
        <v>67.69</v>
      </c>
      <c r="F4468" s="12">
        <v>59.24</v>
      </c>
      <c r="G4468" s="12">
        <v>67.11</v>
      </c>
      <c r="H4468" s="12">
        <v>63.227280939411102</v>
      </c>
      <c r="I4468">
        <v>16688157</v>
      </c>
      <c r="J4468">
        <v>58599</v>
      </c>
      <c r="K4468" s="12">
        <v>1055146791</v>
      </c>
      <c r="L4468">
        <v>5560480</v>
      </c>
      <c r="M4468">
        <v>33.32</v>
      </c>
      <c r="N4468">
        <v>8.4499999999999993</v>
      </c>
      <c r="O4468">
        <v>6.51</v>
      </c>
      <c r="P4468">
        <f xml:space="preserve"> IF(Stock_Info[[#This Row],[Close Price]] &gt; Stock_Info[[#This Row],[Open Price]], 1, 0)</f>
        <v>1</v>
      </c>
      <c r="Q4468" t="str">
        <f>IF(AND(Stock_Info[[#This Row],[% Deli. Qty to Traded Qty]]&gt;80,Stock_Info[[#This Row],[No. of Trades]]&lt;3000),"Unusual Day","")</f>
        <v/>
      </c>
      <c r="R4468" t="str">
        <f>IF(AND(Stock_Info[[#This Row],[Spread High-Low]] &lt; 10, Stock_Info[[#This Row],[% Deli. Qty to Traded Qty]] &gt; 90), "Good Day", "")</f>
        <v/>
      </c>
    </row>
    <row r="4469" spans="1:18">
      <c r="A4469" t="s">
        <v>57</v>
      </c>
      <c r="B4469" s="1">
        <v>45590</v>
      </c>
      <c r="C4469" s="1" t="str">
        <f>"WEEK" &amp;" " &amp;  INT((DAY(Stock_Info[[#This Row],[Date]])+WEEKDAY(DATE(YEAR(Stock_Info[[#This Row],[Date]]),MONTH(Stock_Info[[#This Row],[Date]]),1))-1)/7)+1</f>
        <v>WEEK 4</v>
      </c>
      <c r="D4469" s="12">
        <v>68.05</v>
      </c>
      <c r="E4469" s="12">
        <v>68.05</v>
      </c>
      <c r="F4469" s="12">
        <v>65.12</v>
      </c>
      <c r="G4469" s="12">
        <v>65.53</v>
      </c>
      <c r="H4469" s="12">
        <v>65.685911237322628</v>
      </c>
      <c r="I4469">
        <v>5667382</v>
      </c>
      <c r="J4469">
        <v>38743</v>
      </c>
      <c r="K4469" s="12">
        <v>372267151</v>
      </c>
      <c r="L4469">
        <v>2710109</v>
      </c>
      <c r="M4469">
        <v>47.82</v>
      </c>
      <c r="N4469">
        <v>2.93</v>
      </c>
      <c r="O4469">
        <v>-2.52</v>
      </c>
      <c r="P4469">
        <f xml:space="preserve"> IF(Stock_Info[[#This Row],[Close Price]] &gt; Stock_Info[[#This Row],[Open Price]], 1, 0)</f>
        <v>0</v>
      </c>
      <c r="Q4469" t="str">
        <f>IF(AND(Stock_Info[[#This Row],[% Deli. Qty to Traded Qty]]&gt;80,Stock_Info[[#This Row],[No. of Trades]]&lt;3000),"Unusual Day","")</f>
        <v/>
      </c>
      <c r="R4469" t="str">
        <f>IF(AND(Stock_Info[[#This Row],[Spread High-Low]] &lt; 10, Stock_Info[[#This Row],[% Deli. Qty to Traded Qty]] &gt; 90), "Good Day", "")</f>
        <v/>
      </c>
    </row>
    <row r="4470" spans="1:18">
      <c r="A4470" t="s">
        <v>57</v>
      </c>
      <c r="B4470" s="1">
        <v>45589</v>
      </c>
      <c r="C4470" s="1" t="str">
        <f>"WEEK" &amp;" " &amp;  INT((DAY(Stock_Info[[#This Row],[Date]])+WEEKDAY(DATE(YEAR(Stock_Info[[#This Row],[Date]]),MONTH(Stock_Info[[#This Row],[Date]]),1))-1)/7)+1</f>
        <v>WEEK 4</v>
      </c>
      <c r="D4470" s="12">
        <v>66.69</v>
      </c>
      <c r="E4470" s="12">
        <v>69.08</v>
      </c>
      <c r="F4470" s="12">
        <v>66.58</v>
      </c>
      <c r="G4470" s="12">
        <v>68.05</v>
      </c>
      <c r="H4470" s="12">
        <v>67.93528119363036</v>
      </c>
      <c r="I4470">
        <v>3305747</v>
      </c>
      <c r="J4470">
        <v>17872</v>
      </c>
      <c r="K4470" s="12">
        <v>224576852</v>
      </c>
      <c r="L4470">
        <v>1162467</v>
      </c>
      <c r="M4470">
        <v>35.159999999999997</v>
      </c>
      <c r="N4470">
        <v>2.5</v>
      </c>
      <c r="O4470">
        <v>1.36</v>
      </c>
      <c r="P4470">
        <f xml:space="preserve"> IF(Stock_Info[[#This Row],[Close Price]] &gt; Stock_Info[[#This Row],[Open Price]], 1, 0)</f>
        <v>1</v>
      </c>
      <c r="Q4470" t="str">
        <f>IF(AND(Stock_Info[[#This Row],[% Deli. Qty to Traded Qty]]&gt;80,Stock_Info[[#This Row],[No. of Trades]]&lt;3000),"Unusual Day","")</f>
        <v/>
      </c>
      <c r="R4470" t="str">
        <f>IF(AND(Stock_Info[[#This Row],[Spread High-Low]] &lt; 10, Stock_Info[[#This Row],[% Deli. Qty to Traded Qty]] &gt; 90), "Good Day", "")</f>
        <v/>
      </c>
    </row>
    <row r="4471" spans="1:18">
      <c r="A4471" t="s">
        <v>57</v>
      </c>
      <c r="B4471" s="1">
        <v>45588</v>
      </c>
      <c r="C4471" s="1" t="str">
        <f>"WEEK" &amp;" " &amp;  INT((DAY(Stock_Info[[#This Row],[Date]])+WEEKDAY(DATE(YEAR(Stock_Info[[#This Row],[Date]]),MONTH(Stock_Info[[#This Row],[Date]]),1))-1)/7)+1</f>
        <v>WEEK 4</v>
      </c>
      <c r="D4471" s="12">
        <v>68.349999999999994</v>
      </c>
      <c r="E4471" s="12">
        <v>68.72</v>
      </c>
      <c r="F4471" s="12">
        <v>65.790000000000006</v>
      </c>
      <c r="G4471" s="12">
        <v>66.59</v>
      </c>
      <c r="H4471" s="12">
        <v>66.793166135076717</v>
      </c>
      <c r="I4471">
        <v>4734539</v>
      </c>
      <c r="J4471">
        <v>39383</v>
      </c>
      <c r="K4471" s="12">
        <v>316234850</v>
      </c>
      <c r="L4471">
        <v>2598476</v>
      </c>
      <c r="M4471">
        <v>54.88</v>
      </c>
      <c r="N4471">
        <v>2.93</v>
      </c>
      <c r="O4471">
        <v>-1.76</v>
      </c>
      <c r="P4471">
        <f xml:space="preserve"> IF(Stock_Info[[#This Row],[Close Price]] &gt; Stock_Info[[#This Row],[Open Price]], 1, 0)</f>
        <v>0</v>
      </c>
      <c r="Q4471" t="str">
        <f>IF(AND(Stock_Info[[#This Row],[% Deli. Qty to Traded Qty]]&gt;80,Stock_Info[[#This Row],[No. of Trades]]&lt;3000),"Unusual Day","")</f>
        <v/>
      </c>
      <c r="R4471" t="str">
        <f>IF(AND(Stock_Info[[#This Row],[Spread High-Low]] &lt; 10, Stock_Info[[#This Row],[% Deli. Qty to Traded Qty]] &gt; 90), "Good Day", "")</f>
        <v/>
      </c>
    </row>
    <row r="4472" spans="1:18">
      <c r="A4472" t="s">
        <v>57</v>
      </c>
      <c r="B4472" s="1">
        <v>45587</v>
      </c>
      <c r="C4472" s="1" t="str">
        <f>"WEEK" &amp;" " &amp;  INT((DAY(Stock_Info[[#This Row],[Date]])+WEEKDAY(DATE(YEAR(Stock_Info[[#This Row],[Date]]),MONTH(Stock_Info[[#This Row],[Date]]),1))-1)/7)+1</f>
        <v>WEEK 4</v>
      </c>
      <c r="D4472" s="12">
        <v>70.209999999999994</v>
      </c>
      <c r="E4472" s="12">
        <v>70.81</v>
      </c>
      <c r="F4472" s="12">
        <v>68.14</v>
      </c>
      <c r="G4472" s="12">
        <v>68.349999999999994</v>
      </c>
      <c r="H4472" s="12">
        <v>69.337105324545234</v>
      </c>
      <c r="I4472">
        <v>3935322</v>
      </c>
      <c r="J4472">
        <v>31391</v>
      </c>
      <c r="K4472" s="12">
        <v>272863836</v>
      </c>
      <c r="L4472">
        <v>1843825</v>
      </c>
      <c r="M4472">
        <v>46.85</v>
      </c>
      <c r="N4472">
        <v>2.67</v>
      </c>
      <c r="O4472">
        <v>-1.86</v>
      </c>
      <c r="P4472">
        <f xml:space="preserve"> IF(Stock_Info[[#This Row],[Close Price]] &gt; Stock_Info[[#This Row],[Open Price]], 1, 0)</f>
        <v>0</v>
      </c>
      <c r="Q4472" t="str">
        <f>IF(AND(Stock_Info[[#This Row],[% Deli. Qty to Traded Qty]]&gt;80,Stock_Info[[#This Row],[No. of Trades]]&lt;3000),"Unusual Day","")</f>
        <v/>
      </c>
      <c r="R4472" t="str">
        <f>IF(AND(Stock_Info[[#This Row],[Spread High-Low]] &lt; 10, Stock_Info[[#This Row],[% Deli. Qty to Traded Qty]] &gt; 90), "Good Day", "")</f>
        <v/>
      </c>
    </row>
    <row r="4473" spans="1:18">
      <c r="A4473" t="s">
        <v>57</v>
      </c>
      <c r="B4473" s="1">
        <v>45586</v>
      </c>
      <c r="C4473" s="1" t="str">
        <f>"WEEK" &amp;" " &amp;  INT((DAY(Stock_Info[[#This Row],[Date]])+WEEKDAY(DATE(YEAR(Stock_Info[[#This Row],[Date]]),MONTH(Stock_Info[[#This Row],[Date]]),1))-1)/7)+1</f>
        <v>WEEK 4</v>
      </c>
      <c r="D4473" s="12">
        <v>71.64</v>
      </c>
      <c r="E4473" s="12">
        <v>71.989999999999995</v>
      </c>
      <c r="F4473" s="12">
        <v>70.099999999999994</v>
      </c>
      <c r="G4473" s="12">
        <v>70.44</v>
      </c>
      <c r="H4473" s="12">
        <v>71.220414126676559</v>
      </c>
      <c r="I4473">
        <v>2481801</v>
      </c>
      <c r="J4473">
        <v>17377</v>
      </c>
      <c r="K4473" s="12">
        <v>176754895</v>
      </c>
      <c r="L4473">
        <v>994162</v>
      </c>
      <c r="M4473">
        <v>40.06</v>
      </c>
      <c r="N4473">
        <v>1.89</v>
      </c>
      <c r="O4473">
        <v>-1.2</v>
      </c>
      <c r="P4473">
        <f xml:space="preserve"> IF(Stock_Info[[#This Row],[Close Price]] &gt; Stock_Info[[#This Row],[Open Price]], 1, 0)</f>
        <v>0</v>
      </c>
      <c r="Q4473" t="str">
        <f>IF(AND(Stock_Info[[#This Row],[% Deli. Qty to Traded Qty]]&gt;80,Stock_Info[[#This Row],[No. of Trades]]&lt;3000),"Unusual Day","")</f>
        <v/>
      </c>
      <c r="R4473" t="str">
        <f>IF(AND(Stock_Info[[#This Row],[Spread High-Low]] &lt; 10, Stock_Info[[#This Row],[% Deli. Qty to Traded Qty]] &gt; 90), "Good Day", "")</f>
        <v/>
      </c>
    </row>
    <row r="4474" spans="1:18">
      <c r="A4474" t="s">
        <v>57</v>
      </c>
      <c r="B4474" s="1">
        <v>45583</v>
      </c>
      <c r="C4474" s="1" t="str">
        <f>"WEEK" &amp;" " &amp;  INT((DAY(Stock_Info[[#This Row],[Date]])+WEEKDAY(DATE(YEAR(Stock_Info[[#This Row],[Date]]),MONTH(Stock_Info[[#This Row],[Date]]),1))-1)/7)+1</f>
        <v>WEEK 3</v>
      </c>
      <c r="D4474" s="12">
        <v>71.510000000000005</v>
      </c>
      <c r="E4474" s="12">
        <v>72.05</v>
      </c>
      <c r="F4474" s="12">
        <v>71.05</v>
      </c>
      <c r="G4474" s="12">
        <v>71.59</v>
      </c>
      <c r="H4474" s="12">
        <v>71.615317708397683</v>
      </c>
      <c r="I4474">
        <v>809390</v>
      </c>
      <c r="J4474">
        <v>4117</v>
      </c>
      <c r="K4474" s="12">
        <v>57964722</v>
      </c>
      <c r="L4474">
        <v>316372</v>
      </c>
      <c r="M4474">
        <v>39.090000000000003</v>
      </c>
      <c r="N4474">
        <v>1</v>
      </c>
      <c r="O4474">
        <v>0.08</v>
      </c>
      <c r="P4474">
        <f xml:space="preserve"> IF(Stock_Info[[#This Row],[Close Price]] &gt; Stock_Info[[#This Row],[Open Price]], 1, 0)</f>
        <v>1</v>
      </c>
      <c r="Q4474" t="str">
        <f>IF(AND(Stock_Info[[#This Row],[% Deli. Qty to Traded Qty]]&gt;80,Stock_Info[[#This Row],[No. of Trades]]&lt;3000),"Unusual Day","")</f>
        <v/>
      </c>
      <c r="R4474" t="str">
        <f>IF(AND(Stock_Info[[#This Row],[Spread High-Low]] &lt; 10, Stock_Info[[#This Row],[% Deli. Qty to Traded Qty]] &gt; 90), "Good Day", "")</f>
        <v/>
      </c>
    </row>
    <row r="4475" spans="1:18">
      <c r="A4475" t="s">
        <v>57</v>
      </c>
      <c r="B4475" s="1">
        <v>45582</v>
      </c>
      <c r="C4475" s="1" t="str">
        <f>"WEEK" &amp;" " &amp;  INT((DAY(Stock_Info[[#This Row],[Date]])+WEEKDAY(DATE(YEAR(Stock_Info[[#This Row],[Date]]),MONTH(Stock_Info[[#This Row],[Date]]),1))-1)/7)+1</f>
        <v>WEEK 3</v>
      </c>
      <c r="D4475" s="12">
        <v>72.06</v>
      </c>
      <c r="E4475" s="12">
        <v>72.599999999999994</v>
      </c>
      <c r="F4475" s="12">
        <v>71.62</v>
      </c>
      <c r="G4475" s="12">
        <v>71.73</v>
      </c>
      <c r="H4475" s="12">
        <v>71.953877919748606</v>
      </c>
      <c r="I4475">
        <v>1515413</v>
      </c>
      <c r="J4475">
        <v>10794</v>
      </c>
      <c r="K4475" s="12">
        <v>109039842</v>
      </c>
      <c r="L4475">
        <v>652443</v>
      </c>
      <c r="M4475">
        <v>43.05</v>
      </c>
      <c r="N4475">
        <v>0.98</v>
      </c>
      <c r="O4475">
        <v>-0.33</v>
      </c>
      <c r="P4475">
        <f xml:space="preserve"> IF(Stock_Info[[#This Row],[Close Price]] &gt; Stock_Info[[#This Row],[Open Price]], 1, 0)</f>
        <v>0</v>
      </c>
      <c r="Q4475" t="str">
        <f>IF(AND(Stock_Info[[#This Row],[% Deli. Qty to Traded Qty]]&gt;80,Stock_Info[[#This Row],[No. of Trades]]&lt;3000),"Unusual Day","")</f>
        <v/>
      </c>
      <c r="R4475" t="str">
        <f>IF(AND(Stock_Info[[#This Row],[Spread High-Low]] &lt; 10, Stock_Info[[#This Row],[% Deli. Qty to Traded Qty]] &gt; 90), "Good Day", "")</f>
        <v/>
      </c>
    </row>
    <row r="4476" spans="1:18">
      <c r="A4476" t="s">
        <v>57</v>
      </c>
      <c r="B4476" s="1">
        <v>45581</v>
      </c>
      <c r="C4476" s="1" t="str">
        <f>"WEEK" &amp;" " &amp;  INT((DAY(Stock_Info[[#This Row],[Date]])+WEEKDAY(DATE(YEAR(Stock_Info[[#This Row],[Date]]),MONTH(Stock_Info[[#This Row],[Date]]),1))-1)/7)+1</f>
        <v>WEEK 3</v>
      </c>
      <c r="D4476" s="12">
        <v>72.69</v>
      </c>
      <c r="E4476" s="12">
        <v>73.05</v>
      </c>
      <c r="F4476" s="12">
        <v>72</v>
      </c>
      <c r="G4476" s="12">
        <v>72.239999999999995</v>
      </c>
      <c r="H4476" s="12">
        <v>72.635369704831575</v>
      </c>
      <c r="I4476">
        <v>1504768</v>
      </c>
      <c r="J4476">
        <v>10046</v>
      </c>
      <c r="K4476" s="12">
        <v>109299380</v>
      </c>
      <c r="L4476">
        <v>648607</v>
      </c>
      <c r="M4476">
        <v>43.1</v>
      </c>
      <c r="N4476">
        <v>1.05</v>
      </c>
      <c r="O4476">
        <v>-0.45</v>
      </c>
      <c r="P4476">
        <f xml:space="preserve"> IF(Stock_Info[[#This Row],[Close Price]] &gt; Stock_Info[[#This Row],[Open Price]], 1, 0)</f>
        <v>0</v>
      </c>
      <c r="Q4476" t="str">
        <f>IF(AND(Stock_Info[[#This Row],[% Deli. Qty to Traded Qty]]&gt;80,Stock_Info[[#This Row],[No. of Trades]]&lt;3000),"Unusual Day","")</f>
        <v/>
      </c>
      <c r="R4476" t="str">
        <f>IF(AND(Stock_Info[[#This Row],[Spread High-Low]] &lt; 10, Stock_Info[[#This Row],[% Deli. Qty to Traded Qty]] &gt; 90), "Good Day", "")</f>
        <v/>
      </c>
    </row>
    <row r="4477" spans="1:18">
      <c r="A4477" t="s">
        <v>57</v>
      </c>
      <c r="B4477" s="1">
        <v>45580</v>
      </c>
      <c r="C4477" s="1" t="str">
        <f>"WEEK" &amp;" " &amp;  INT((DAY(Stock_Info[[#This Row],[Date]])+WEEKDAY(DATE(YEAR(Stock_Info[[#This Row],[Date]]),MONTH(Stock_Info[[#This Row],[Date]]),1))-1)/7)+1</f>
        <v>WEEK 3</v>
      </c>
      <c r="D4477" s="12">
        <v>72.989999999999995</v>
      </c>
      <c r="E4477" s="12">
        <v>73.12</v>
      </c>
      <c r="F4477" s="12">
        <v>72.52</v>
      </c>
      <c r="G4477" s="12">
        <v>72.760000000000005</v>
      </c>
      <c r="H4477" s="12">
        <v>72.697011257449788</v>
      </c>
      <c r="I4477">
        <v>679550</v>
      </c>
      <c r="J4477">
        <v>3366</v>
      </c>
      <c r="K4477" s="12">
        <v>49401254</v>
      </c>
      <c r="L4477">
        <v>242576</v>
      </c>
      <c r="M4477">
        <v>35.700000000000003</v>
      </c>
      <c r="N4477">
        <v>0.6</v>
      </c>
      <c r="O4477">
        <v>-0.23</v>
      </c>
      <c r="P4477">
        <f xml:space="preserve"> IF(Stock_Info[[#This Row],[Close Price]] &gt; Stock_Info[[#This Row],[Open Price]], 1, 0)</f>
        <v>0</v>
      </c>
      <c r="Q4477" t="str">
        <f>IF(AND(Stock_Info[[#This Row],[% Deli. Qty to Traded Qty]]&gt;80,Stock_Info[[#This Row],[No. of Trades]]&lt;3000),"Unusual Day","")</f>
        <v/>
      </c>
      <c r="R4477" t="str">
        <f>IF(AND(Stock_Info[[#This Row],[Spread High-Low]] &lt; 10, Stock_Info[[#This Row],[% Deli. Qty to Traded Qty]] &gt; 90), "Good Day", "")</f>
        <v/>
      </c>
    </row>
    <row r="4478" spans="1:18">
      <c r="A4478" t="s">
        <v>57</v>
      </c>
      <c r="B4478" s="1">
        <v>45579</v>
      </c>
      <c r="C4478" s="1" t="str">
        <f>"WEEK" &amp;" " &amp;  INT((DAY(Stock_Info[[#This Row],[Date]])+WEEKDAY(DATE(YEAR(Stock_Info[[#This Row],[Date]]),MONTH(Stock_Info[[#This Row],[Date]]),1))-1)/7)+1</f>
        <v>WEEK 3</v>
      </c>
      <c r="D4478" s="12">
        <v>72.510000000000005</v>
      </c>
      <c r="E4478" s="12">
        <v>73.19</v>
      </c>
      <c r="F4478" s="12">
        <v>72.31</v>
      </c>
      <c r="G4478" s="12">
        <v>72.91</v>
      </c>
      <c r="H4478" s="12">
        <v>72.83356974937854</v>
      </c>
      <c r="I4478">
        <v>1956297</v>
      </c>
      <c r="J4478">
        <v>10520</v>
      </c>
      <c r="K4478" s="12">
        <v>142484094</v>
      </c>
      <c r="L4478">
        <v>764242</v>
      </c>
      <c r="M4478">
        <v>39.07</v>
      </c>
      <c r="N4478">
        <v>0.88</v>
      </c>
      <c r="O4478">
        <v>0.4</v>
      </c>
      <c r="P4478">
        <f xml:space="preserve"> IF(Stock_Info[[#This Row],[Close Price]] &gt; Stock_Info[[#This Row],[Open Price]], 1, 0)</f>
        <v>1</v>
      </c>
      <c r="Q4478" t="str">
        <f>IF(AND(Stock_Info[[#This Row],[% Deli. Qty to Traded Qty]]&gt;80,Stock_Info[[#This Row],[No. of Trades]]&lt;3000),"Unusual Day","")</f>
        <v/>
      </c>
      <c r="R4478" t="str">
        <f>IF(AND(Stock_Info[[#This Row],[Spread High-Low]] &lt; 10, Stock_Info[[#This Row],[% Deli. Qty to Traded Qty]] &gt; 90), "Good Day", "")</f>
        <v/>
      </c>
    </row>
    <row r="4479" spans="1:18">
      <c r="A4479" t="s">
        <v>57</v>
      </c>
      <c r="B4479" s="1">
        <v>45576</v>
      </c>
      <c r="C4479" s="1" t="str">
        <f>"WEEK" &amp;" " &amp;  INT((DAY(Stock_Info[[#This Row],[Date]])+WEEKDAY(DATE(YEAR(Stock_Info[[#This Row],[Date]]),MONTH(Stock_Info[[#This Row],[Date]]),1))-1)/7)+1</f>
        <v>WEEK 2</v>
      </c>
      <c r="D4479" s="12">
        <v>73.13</v>
      </c>
      <c r="E4479" s="12">
        <v>73.13</v>
      </c>
      <c r="F4479" s="12">
        <v>71.87</v>
      </c>
      <c r="G4479" s="12">
        <v>72.38</v>
      </c>
      <c r="H4479" s="12">
        <v>72.424005058311081</v>
      </c>
      <c r="I4479">
        <v>1779250</v>
      </c>
      <c r="J4479">
        <v>11751</v>
      </c>
      <c r="K4479" s="12">
        <v>128860411</v>
      </c>
      <c r="L4479">
        <v>597665</v>
      </c>
      <c r="M4479">
        <v>33.590000000000003</v>
      </c>
      <c r="N4479">
        <v>1.26</v>
      </c>
      <c r="O4479">
        <v>-0.75</v>
      </c>
      <c r="P4479">
        <f xml:space="preserve"> IF(Stock_Info[[#This Row],[Close Price]] &gt; Stock_Info[[#This Row],[Open Price]], 1, 0)</f>
        <v>0</v>
      </c>
      <c r="Q4479" t="str">
        <f>IF(AND(Stock_Info[[#This Row],[% Deli. Qty to Traded Qty]]&gt;80,Stock_Info[[#This Row],[No. of Trades]]&lt;3000),"Unusual Day","")</f>
        <v/>
      </c>
      <c r="R4479" t="str">
        <f>IF(AND(Stock_Info[[#This Row],[Spread High-Low]] &lt; 10, Stock_Info[[#This Row],[% Deli. Qty to Traded Qty]] &gt; 90), "Good Day", "")</f>
        <v/>
      </c>
    </row>
    <row r="4480" spans="1:18">
      <c r="A4480" t="s">
        <v>57</v>
      </c>
      <c r="B4480" s="1">
        <v>45575</v>
      </c>
      <c r="C4480" s="1" t="str">
        <f>"WEEK" &amp;" " &amp;  INT((DAY(Stock_Info[[#This Row],[Date]])+WEEKDAY(DATE(YEAR(Stock_Info[[#This Row],[Date]]),MONTH(Stock_Info[[#This Row],[Date]]),1))-1)/7)+1</f>
        <v>WEEK 2</v>
      </c>
      <c r="D4480" s="12">
        <v>72.38</v>
      </c>
      <c r="E4480" s="12">
        <v>73.650000000000006</v>
      </c>
      <c r="F4480" s="12">
        <v>72.3</v>
      </c>
      <c r="G4480" s="12">
        <v>73.14</v>
      </c>
      <c r="H4480" s="12">
        <v>73.134796878490178</v>
      </c>
      <c r="I4480">
        <v>2247374</v>
      </c>
      <c r="J4480">
        <v>11112</v>
      </c>
      <c r="K4480" s="12">
        <v>164361241</v>
      </c>
      <c r="L4480">
        <v>1052293</v>
      </c>
      <c r="M4480">
        <v>46.82</v>
      </c>
      <c r="N4480">
        <v>1.35</v>
      </c>
      <c r="O4480">
        <v>0.76</v>
      </c>
      <c r="P4480">
        <f xml:space="preserve"> IF(Stock_Info[[#This Row],[Close Price]] &gt; Stock_Info[[#This Row],[Open Price]], 1, 0)</f>
        <v>1</v>
      </c>
      <c r="Q4480" t="str">
        <f>IF(AND(Stock_Info[[#This Row],[% Deli. Qty to Traded Qty]]&gt;80,Stock_Info[[#This Row],[No. of Trades]]&lt;3000),"Unusual Day","")</f>
        <v/>
      </c>
      <c r="R4480" t="str">
        <f>IF(AND(Stock_Info[[#This Row],[Spread High-Low]] &lt; 10, Stock_Info[[#This Row],[% Deli. Qty to Traded Qty]] &gt; 90), "Good Day", "")</f>
        <v/>
      </c>
    </row>
    <row r="4481" spans="1:18">
      <c r="A4481" t="s">
        <v>57</v>
      </c>
      <c r="B4481" s="1">
        <v>45574</v>
      </c>
      <c r="C4481" s="1" t="str">
        <f>"WEEK" &amp;" " &amp;  INT((DAY(Stock_Info[[#This Row],[Date]])+WEEKDAY(DATE(YEAR(Stock_Info[[#This Row],[Date]]),MONTH(Stock_Info[[#This Row],[Date]]),1))-1)/7)+1</f>
        <v>WEEK 2</v>
      </c>
      <c r="D4481" s="12">
        <v>73.67</v>
      </c>
      <c r="E4481" s="12">
        <v>73.75</v>
      </c>
      <c r="F4481" s="12">
        <v>71.87</v>
      </c>
      <c r="G4481" s="12">
        <v>72.5</v>
      </c>
      <c r="H4481" s="12">
        <v>72.741492236712375</v>
      </c>
      <c r="I4481">
        <v>2897677</v>
      </c>
      <c r="J4481">
        <v>15397</v>
      </c>
      <c r="K4481" s="12">
        <v>210781349</v>
      </c>
      <c r="L4481">
        <v>1053708</v>
      </c>
      <c r="M4481">
        <v>36.36</v>
      </c>
      <c r="N4481">
        <v>1.88</v>
      </c>
      <c r="O4481">
        <v>-1.17</v>
      </c>
      <c r="P4481">
        <f xml:space="preserve"> IF(Stock_Info[[#This Row],[Close Price]] &gt; Stock_Info[[#This Row],[Open Price]], 1, 0)</f>
        <v>0</v>
      </c>
      <c r="Q4481" t="str">
        <f>IF(AND(Stock_Info[[#This Row],[% Deli. Qty to Traded Qty]]&gt;80,Stock_Info[[#This Row],[No. of Trades]]&lt;3000),"Unusual Day","")</f>
        <v/>
      </c>
      <c r="R4481" t="str">
        <f>IF(AND(Stock_Info[[#This Row],[Spread High-Low]] &lt; 10, Stock_Info[[#This Row],[% Deli. Qty to Traded Qty]] &gt; 90), "Good Day", "")</f>
        <v/>
      </c>
    </row>
    <row r="4482" spans="1:18">
      <c r="A4482" t="s">
        <v>57</v>
      </c>
      <c r="B4482" s="1">
        <v>45573</v>
      </c>
      <c r="C4482" s="1" t="str">
        <f>"WEEK" &amp;" " &amp;  INT((DAY(Stock_Info[[#This Row],[Date]])+WEEKDAY(DATE(YEAR(Stock_Info[[#This Row],[Date]]),MONTH(Stock_Info[[#This Row],[Date]]),1))-1)/7)+1</f>
        <v>WEEK 2</v>
      </c>
      <c r="D4482" s="12">
        <v>72.2</v>
      </c>
      <c r="E4482" s="12">
        <v>73.239999999999995</v>
      </c>
      <c r="F4482" s="12">
        <v>71.77</v>
      </c>
      <c r="G4482" s="12">
        <v>73.14</v>
      </c>
      <c r="H4482" s="12">
        <v>72.753949786592074</v>
      </c>
      <c r="I4482">
        <v>1063222</v>
      </c>
      <c r="J4482">
        <v>4533</v>
      </c>
      <c r="K4482" s="12">
        <v>77353600</v>
      </c>
      <c r="L4482">
        <v>343778</v>
      </c>
      <c r="M4482">
        <v>32.33</v>
      </c>
      <c r="N4482">
        <v>1.47</v>
      </c>
      <c r="O4482">
        <v>0.94</v>
      </c>
      <c r="P4482">
        <f xml:space="preserve"> IF(Stock_Info[[#This Row],[Close Price]] &gt; Stock_Info[[#This Row],[Open Price]], 1, 0)</f>
        <v>1</v>
      </c>
      <c r="Q4482" t="str">
        <f>IF(AND(Stock_Info[[#This Row],[% Deli. Qty to Traded Qty]]&gt;80,Stock_Info[[#This Row],[No. of Trades]]&lt;3000),"Unusual Day","")</f>
        <v/>
      </c>
      <c r="R4482" t="str">
        <f>IF(AND(Stock_Info[[#This Row],[Spread High-Low]] &lt; 10, Stock_Info[[#This Row],[% Deli. Qty to Traded Qty]] &gt; 90), "Good Day", "")</f>
        <v/>
      </c>
    </row>
    <row r="4483" spans="1:18">
      <c r="A4483" t="s">
        <v>57</v>
      </c>
      <c r="B4483" s="1">
        <v>45572</v>
      </c>
      <c r="C4483" s="1" t="str">
        <f>"WEEK" &amp;" " &amp;  INT((DAY(Stock_Info[[#This Row],[Date]])+WEEKDAY(DATE(YEAR(Stock_Info[[#This Row],[Date]]),MONTH(Stock_Info[[#This Row],[Date]]),1))-1)/7)+1</f>
        <v>WEEK 2</v>
      </c>
      <c r="D4483" s="12">
        <v>72.33</v>
      </c>
      <c r="E4483" s="12">
        <v>72.89</v>
      </c>
      <c r="F4483" s="12">
        <v>70.430000000000007</v>
      </c>
      <c r="G4483" s="12">
        <v>72.2</v>
      </c>
      <c r="H4483" s="12">
        <v>71.478894582746591</v>
      </c>
      <c r="I4483">
        <v>3769364</v>
      </c>
      <c r="J4483">
        <v>24460</v>
      </c>
      <c r="K4483" s="12">
        <v>269429972</v>
      </c>
      <c r="L4483">
        <v>1654600</v>
      </c>
      <c r="M4483">
        <v>43.9</v>
      </c>
      <c r="N4483">
        <v>2.46</v>
      </c>
      <c r="O4483">
        <v>-0.13</v>
      </c>
      <c r="P4483">
        <f xml:space="preserve"> IF(Stock_Info[[#This Row],[Close Price]] &gt; Stock_Info[[#This Row],[Open Price]], 1, 0)</f>
        <v>0</v>
      </c>
      <c r="Q4483" t="str">
        <f>IF(AND(Stock_Info[[#This Row],[% Deli. Qty to Traded Qty]]&gt;80,Stock_Info[[#This Row],[No. of Trades]]&lt;3000),"Unusual Day","")</f>
        <v/>
      </c>
      <c r="R4483" t="str">
        <f>IF(AND(Stock_Info[[#This Row],[Spread High-Low]] &lt; 10, Stock_Info[[#This Row],[% Deli. Qty to Traded Qty]] &gt; 90), "Good Day", "")</f>
        <v/>
      </c>
    </row>
    <row r="4484" spans="1:18">
      <c r="A4484" t="s">
        <v>57</v>
      </c>
      <c r="B4484" s="1">
        <v>45569</v>
      </c>
      <c r="C4484" s="1" t="str">
        <f>"WEEK" &amp;" " &amp;  INT((DAY(Stock_Info[[#This Row],[Date]])+WEEKDAY(DATE(YEAR(Stock_Info[[#This Row],[Date]]),MONTH(Stock_Info[[#This Row],[Date]]),1))-1)/7)+1</f>
        <v>WEEK 1</v>
      </c>
      <c r="D4484" s="12">
        <v>72</v>
      </c>
      <c r="E4484" s="12">
        <v>72.83</v>
      </c>
      <c r="F4484" s="12">
        <v>71.22</v>
      </c>
      <c r="G4484" s="12">
        <v>71.86</v>
      </c>
      <c r="H4484" s="12">
        <v>72.035641468533996</v>
      </c>
      <c r="I4484">
        <v>2297829</v>
      </c>
      <c r="J4484">
        <v>17734</v>
      </c>
      <c r="K4484" s="12">
        <v>165525586</v>
      </c>
      <c r="L4484">
        <v>1069301</v>
      </c>
      <c r="M4484">
        <v>46.54</v>
      </c>
      <c r="N4484">
        <v>1.61</v>
      </c>
      <c r="O4484">
        <v>-0.14000000000000001</v>
      </c>
      <c r="P4484">
        <f xml:space="preserve"> IF(Stock_Info[[#This Row],[Close Price]] &gt; Stock_Info[[#This Row],[Open Price]], 1, 0)</f>
        <v>0</v>
      </c>
      <c r="Q4484" t="str">
        <f>IF(AND(Stock_Info[[#This Row],[% Deli. Qty to Traded Qty]]&gt;80,Stock_Info[[#This Row],[No. of Trades]]&lt;3000),"Unusual Day","")</f>
        <v/>
      </c>
      <c r="R4484" t="str">
        <f>IF(AND(Stock_Info[[#This Row],[Spread High-Low]] &lt; 10, Stock_Info[[#This Row],[% Deli. Qty to Traded Qty]] &gt; 90), "Good Day", "")</f>
        <v/>
      </c>
    </row>
    <row r="4485" spans="1:18">
      <c r="A4485" t="s">
        <v>57</v>
      </c>
      <c r="B4485" s="1">
        <v>45568</v>
      </c>
      <c r="C4485" s="1" t="str">
        <f>"WEEK" &amp;" " &amp;  INT((DAY(Stock_Info[[#This Row],[Date]])+WEEKDAY(DATE(YEAR(Stock_Info[[#This Row],[Date]]),MONTH(Stock_Info[[#This Row],[Date]]),1))-1)/7)+1</f>
        <v>WEEK 1</v>
      </c>
      <c r="D4485" s="12">
        <v>72.989999999999995</v>
      </c>
      <c r="E4485" s="12">
        <v>73.13</v>
      </c>
      <c r="F4485" s="12">
        <v>71.41</v>
      </c>
      <c r="G4485" s="12">
        <v>72.02</v>
      </c>
      <c r="H4485" s="12">
        <v>72.299239927705045</v>
      </c>
      <c r="I4485">
        <v>1271458</v>
      </c>
      <c r="J4485">
        <v>9468</v>
      </c>
      <c r="K4485" s="12">
        <v>91925447</v>
      </c>
      <c r="L4485">
        <v>612279</v>
      </c>
      <c r="M4485">
        <v>48.16</v>
      </c>
      <c r="N4485">
        <v>1.72</v>
      </c>
      <c r="O4485">
        <v>-0.97</v>
      </c>
      <c r="P4485">
        <f xml:space="preserve"> IF(Stock_Info[[#This Row],[Close Price]] &gt; Stock_Info[[#This Row],[Open Price]], 1, 0)</f>
        <v>0</v>
      </c>
      <c r="Q4485" t="str">
        <f>IF(AND(Stock_Info[[#This Row],[% Deli. Qty to Traded Qty]]&gt;80,Stock_Info[[#This Row],[No. of Trades]]&lt;3000),"Unusual Day","")</f>
        <v/>
      </c>
      <c r="R4485" t="str">
        <f>IF(AND(Stock_Info[[#This Row],[Spread High-Low]] &lt; 10, Stock_Info[[#This Row],[% Deli. Qty to Traded Qty]] &gt; 90), "Good Day", "")</f>
        <v/>
      </c>
    </row>
    <row r="4486" spans="1:18">
      <c r="A4486" t="s">
        <v>57</v>
      </c>
      <c r="B4486" s="1">
        <v>45566</v>
      </c>
      <c r="C4486" s="1" t="str">
        <f>"WEEK" &amp;" " &amp;  INT((DAY(Stock_Info[[#This Row],[Date]])+WEEKDAY(DATE(YEAR(Stock_Info[[#This Row],[Date]]),MONTH(Stock_Info[[#This Row],[Date]]),1))-1)/7)+1</f>
        <v>WEEK 1</v>
      </c>
      <c r="D4486" s="12">
        <v>74.790000000000006</v>
      </c>
      <c r="E4486" s="12">
        <v>75.099999999999994</v>
      </c>
      <c r="F4486" s="12">
        <v>73.2</v>
      </c>
      <c r="G4486" s="12">
        <v>73.430000000000007</v>
      </c>
      <c r="H4486" s="12">
        <v>74.283608528835501</v>
      </c>
      <c r="I4486">
        <v>1895077</v>
      </c>
      <c r="J4486">
        <v>14503</v>
      </c>
      <c r="K4486" s="12">
        <v>140773158</v>
      </c>
      <c r="L4486">
        <v>794881</v>
      </c>
      <c r="M4486">
        <v>41.94</v>
      </c>
      <c r="N4486">
        <v>1.9</v>
      </c>
      <c r="O4486">
        <v>-1.36</v>
      </c>
      <c r="P4486">
        <f xml:space="preserve"> IF(Stock_Info[[#This Row],[Close Price]] &gt; Stock_Info[[#This Row],[Open Price]], 1, 0)</f>
        <v>0</v>
      </c>
      <c r="Q4486" t="str">
        <f>IF(AND(Stock_Info[[#This Row],[% Deli. Qty to Traded Qty]]&gt;80,Stock_Info[[#This Row],[No. of Trades]]&lt;3000),"Unusual Day","")</f>
        <v/>
      </c>
      <c r="R4486" t="str">
        <f>IF(AND(Stock_Info[[#This Row],[Spread High-Low]] &lt; 10, Stock_Info[[#This Row],[% Deli. Qty to Traded Qty]] &gt; 90), "Good Day", "")</f>
        <v/>
      </c>
    </row>
    <row r="4487" spans="1:18">
      <c r="A4487" t="s">
        <v>57</v>
      </c>
      <c r="B4487" s="1">
        <v>45565</v>
      </c>
      <c r="C4487" s="1" t="str">
        <f>"WEEK" &amp;" " &amp;  INT((DAY(Stock_Info[[#This Row],[Date]])+WEEKDAY(DATE(YEAR(Stock_Info[[#This Row],[Date]]),MONTH(Stock_Info[[#This Row],[Date]]),1))-1)/7)+1</f>
        <v>WEEK 5</v>
      </c>
      <c r="D4487" s="12">
        <v>75.2</v>
      </c>
      <c r="E4487" s="12">
        <v>76</v>
      </c>
      <c r="F4487" s="12">
        <v>74.08</v>
      </c>
      <c r="G4487" s="12">
        <v>74.36</v>
      </c>
      <c r="H4487" s="12">
        <v>74.989470888843741</v>
      </c>
      <c r="I4487">
        <v>6089023</v>
      </c>
      <c r="J4487">
        <v>31319</v>
      </c>
      <c r="K4487" s="12">
        <v>456612613</v>
      </c>
      <c r="L4487">
        <v>2647719</v>
      </c>
      <c r="M4487">
        <v>43.48</v>
      </c>
      <c r="N4487">
        <v>1.92</v>
      </c>
      <c r="O4487">
        <v>-0.84</v>
      </c>
      <c r="P4487">
        <f xml:space="preserve"> IF(Stock_Info[[#This Row],[Close Price]] &gt; Stock_Info[[#This Row],[Open Price]], 1, 0)</f>
        <v>0</v>
      </c>
      <c r="Q4487" t="str">
        <f>IF(AND(Stock_Info[[#This Row],[% Deli. Qty to Traded Qty]]&gt;80,Stock_Info[[#This Row],[No. of Trades]]&lt;3000),"Unusual Day","")</f>
        <v/>
      </c>
      <c r="R4487" t="str">
        <f>IF(AND(Stock_Info[[#This Row],[Spread High-Low]] &lt; 10, Stock_Info[[#This Row],[% Deli. Qty to Traded Qty]] &gt; 90), "Good Day", "")</f>
        <v/>
      </c>
    </row>
    <row r="4488" spans="1:18">
      <c r="A4488" t="s">
        <v>57</v>
      </c>
      <c r="B4488" s="1">
        <v>45562</v>
      </c>
      <c r="C4488" s="1" t="str">
        <f>"WEEK" &amp;" " &amp;  INT((DAY(Stock_Info[[#This Row],[Date]])+WEEKDAY(DATE(YEAR(Stock_Info[[#This Row],[Date]]),MONTH(Stock_Info[[#This Row],[Date]]),1))-1)/7)+1</f>
        <v>WEEK 4</v>
      </c>
      <c r="D4488" s="12">
        <v>74.489999999999995</v>
      </c>
      <c r="E4488" s="12">
        <v>74.86</v>
      </c>
      <c r="F4488" s="12">
        <v>73.72</v>
      </c>
      <c r="G4488" s="12">
        <v>74.19</v>
      </c>
      <c r="H4488" s="12">
        <v>74.401484379053741</v>
      </c>
      <c r="I4488">
        <v>2582494</v>
      </c>
      <c r="J4488">
        <v>12678</v>
      </c>
      <c r="K4488" s="12">
        <v>192141387</v>
      </c>
      <c r="L4488">
        <v>1574267</v>
      </c>
      <c r="M4488">
        <v>60.96</v>
      </c>
      <c r="N4488">
        <v>1.1399999999999999</v>
      </c>
      <c r="O4488">
        <v>-0.3</v>
      </c>
      <c r="P4488">
        <f xml:space="preserve"> IF(Stock_Info[[#This Row],[Close Price]] &gt; Stock_Info[[#This Row],[Open Price]], 1, 0)</f>
        <v>0</v>
      </c>
      <c r="Q4488" t="str">
        <f>IF(AND(Stock_Info[[#This Row],[% Deli. Qty to Traded Qty]]&gt;80,Stock_Info[[#This Row],[No. of Trades]]&lt;3000),"Unusual Day","")</f>
        <v/>
      </c>
      <c r="R4488" t="str">
        <f>IF(AND(Stock_Info[[#This Row],[Spread High-Low]] &lt; 10, Stock_Info[[#This Row],[% Deli. Qty to Traded Qty]] &gt; 90), "Good Day", "")</f>
        <v/>
      </c>
    </row>
    <row r="4489" spans="1:18">
      <c r="A4489" t="s">
        <v>57</v>
      </c>
      <c r="B4489" s="1">
        <v>45561</v>
      </c>
      <c r="C4489" s="1" t="str">
        <f>"WEEK" &amp;" " &amp;  INT((DAY(Stock_Info[[#This Row],[Date]])+WEEKDAY(DATE(YEAR(Stock_Info[[#This Row],[Date]]),MONTH(Stock_Info[[#This Row],[Date]]),1))-1)/7)+1</f>
        <v>WEEK 4</v>
      </c>
      <c r="D4489" s="12">
        <v>73.92</v>
      </c>
      <c r="E4489" s="12">
        <v>74.87</v>
      </c>
      <c r="F4489" s="12">
        <v>72.38</v>
      </c>
      <c r="G4489" s="12">
        <v>74.2</v>
      </c>
      <c r="H4489" s="12">
        <v>73.412102718525887</v>
      </c>
      <c r="I4489">
        <v>2786878</v>
      </c>
      <c r="J4489">
        <v>16547</v>
      </c>
      <c r="K4489" s="12">
        <v>204590574</v>
      </c>
      <c r="L4489">
        <v>1225389</v>
      </c>
      <c r="M4489">
        <v>43.97</v>
      </c>
      <c r="N4489">
        <v>2.4900000000000002</v>
      </c>
      <c r="O4489">
        <v>0.28000000000000003</v>
      </c>
      <c r="P4489">
        <f xml:space="preserve"> IF(Stock_Info[[#This Row],[Close Price]] &gt; Stock_Info[[#This Row],[Open Price]], 1, 0)</f>
        <v>1</v>
      </c>
      <c r="Q4489" t="str">
        <f>IF(AND(Stock_Info[[#This Row],[% Deli. Qty to Traded Qty]]&gt;80,Stock_Info[[#This Row],[No. of Trades]]&lt;3000),"Unusual Day","")</f>
        <v/>
      </c>
      <c r="R4489" t="str">
        <f>IF(AND(Stock_Info[[#This Row],[Spread High-Low]] &lt; 10, Stock_Info[[#This Row],[% Deli. Qty to Traded Qty]] &gt; 90), "Good Day", "")</f>
        <v/>
      </c>
    </row>
    <row r="4490" spans="1:18">
      <c r="A4490" t="s">
        <v>57</v>
      </c>
      <c r="B4490" s="1">
        <v>45560</v>
      </c>
      <c r="C4490" s="1" t="str">
        <f>"WEEK" &amp;" " &amp;  INT((DAY(Stock_Info[[#This Row],[Date]])+WEEKDAY(DATE(YEAR(Stock_Info[[#This Row],[Date]]),MONTH(Stock_Info[[#This Row],[Date]]),1))-1)/7)+1</f>
        <v>WEEK 4</v>
      </c>
      <c r="D4490" s="12">
        <v>73.55</v>
      </c>
      <c r="E4490" s="12">
        <v>73.930000000000007</v>
      </c>
      <c r="F4490" s="12">
        <v>72.569999999999993</v>
      </c>
      <c r="G4490" s="12">
        <v>73.02</v>
      </c>
      <c r="H4490" s="12">
        <v>73.096803139051332</v>
      </c>
      <c r="I4490">
        <v>1823226</v>
      </c>
      <c r="J4490">
        <v>13573</v>
      </c>
      <c r="K4490" s="12">
        <v>133271992</v>
      </c>
      <c r="L4490">
        <v>812616</v>
      </c>
      <c r="M4490">
        <v>44.57</v>
      </c>
      <c r="N4490">
        <v>1.36</v>
      </c>
      <c r="O4490">
        <v>-0.53</v>
      </c>
      <c r="P4490">
        <f xml:space="preserve"> IF(Stock_Info[[#This Row],[Close Price]] &gt; Stock_Info[[#This Row],[Open Price]], 1, 0)</f>
        <v>0</v>
      </c>
      <c r="Q4490" t="str">
        <f>IF(AND(Stock_Info[[#This Row],[% Deli. Qty to Traded Qty]]&gt;80,Stock_Info[[#This Row],[No. of Trades]]&lt;3000),"Unusual Day","")</f>
        <v/>
      </c>
      <c r="R4490" t="str">
        <f>IF(AND(Stock_Info[[#This Row],[Spread High-Low]] &lt; 10, Stock_Info[[#This Row],[% Deli. Qty to Traded Qty]] &gt; 90), "Good Day", "")</f>
        <v/>
      </c>
    </row>
    <row r="4491" spans="1:18">
      <c r="A4491" t="s">
        <v>57</v>
      </c>
      <c r="B4491" s="1">
        <v>45559</v>
      </c>
      <c r="C4491" s="1" t="str">
        <f>"WEEK" &amp;" " &amp;  INT((DAY(Stock_Info[[#This Row],[Date]])+WEEKDAY(DATE(YEAR(Stock_Info[[#This Row],[Date]]),MONTH(Stock_Info[[#This Row],[Date]]),1))-1)/7)+1</f>
        <v>WEEK 4</v>
      </c>
      <c r="D4491" s="12">
        <v>74.39</v>
      </c>
      <c r="E4491" s="12">
        <v>74.400000000000006</v>
      </c>
      <c r="F4491" s="12">
        <v>73.55</v>
      </c>
      <c r="G4491" s="12">
        <v>73.709999999999994</v>
      </c>
      <c r="H4491" s="12">
        <v>73.911824104992249</v>
      </c>
      <c r="I4491">
        <v>945746</v>
      </c>
      <c r="J4491">
        <v>5824</v>
      </c>
      <c r="K4491" s="12">
        <v>69901812</v>
      </c>
      <c r="L4491">
        <v>321659</v>
      </c>
      <c r="M4491">
        <v>34.01</v>
      </c>
      <c r="N4491">
        <v>0.85</v>
      </c>
      <c r="O4491">
        <v>-0.68</v>
      </c>
      <c r="P4491">
        <f xml:space="preserve"> IF(Stock_Info[[#This Row],[Close Price]] &gt; Stock_Info[[#This Row],[Open Price]], 1, 0)</f>
        <v>0</v>
      </c>
      <c r="Q4491" t="str">
        <f>IF(AND(Stock_Info[[#This Row],[% Deli. Qty to Traded Qty]]&gt;80,Stock_Info[[#This Row],[No. of Trades]]&lt;3000),"Unusual Day","")</f>
        <v/>
      </c>
      <c r="R4491" t="str">
        <f>IF(AND(Stock_Info[[#This Row],[Spread High-Low]] &lt; 10, Stock_Info[[#This Row],[% Deli. Qty to Traded Qty]] &gt; 90), "Good Day", "")</f>
        <v/>
      </c>
    </row>
    <row r="4492" spans="1:18">
      <c r="A4492" t="s">
        <v>57</v>
      </c>
      <c r="B4492" s="1">
        <v>45558</v>
      </c>
      <c r="C4492" s="1" t="str">
        <f>"WEEK" &amp;" " &amp;  INT((DAY(Stock_Info[[#This Row],[Date]])+WEEKDAY(DATE(YEAR(Stock_Info[[#This Row],[Date]]),MONTH(Stock_Info[[#This Row],[Date]]),1))-1)/7)+1</f>
        <v>WEEK 4</v>
      </c>
      <c r="D4492" s="12">
        <v>73.34</v>
      </c>
      <c r="E4492" s="12">
        <v>74.150000000000006</v>
      </c>
      <c r="F4492" s="12">
        <v>72.83</v>
      </c>
      <c r="G4492" s="12">
        <v>74</v>
      </c>
      <c r="H4492" s="12">
        <v>73.504544988812839</v>
      </c>
      <c r="I4492">
        <v>1376131</v>
      </c>
      <c r="J4492">
        <v>6538</v>
      </c>
      <c r="K4492" s="12">
        <v>101151883</v>
      </c>
      <c r="L4492">
        <v>487208</v>
      </c>
      <c r="M4492">
        <v>35.4</v>
      </c>
      <c r="N4492">
        <v>1.32</v>
      </c>
      <c r="O4492">
        <v>0.66</v>
      </c>
      <c r="P4492">
        <f xml:space="preserve"> IF(Stock_Info[[#This Row],[Close Price]] &gt; Stock_Info[[#This Row],[Open Price]], 1, 0)</f>
        <v>1</v>
      </c>
      <c r="Q4492" t="str">
        <f>IF(AND(Stock_Info[[#This Row],[% Deli. Qty to Traded Qty]]&gt;80,Stock_Info[[#This Row],[No. of Trades]]&lt;3000),"Unusual Day","")</f>
        <v/>
      </c>
      <c r="R4492" t="str">
        <f>IF(AND(Stock_Info[[#This Row],[Spread High-Low]] &lt; 10, Stock_Info[[#This Row],[% Deli. Qty to Traded Qty]] &gt; 90), "Good Day", "")</f>
        <v/>
      </c>
    </row>
    <row r="4493" spans="1:18">
      <c r="A4493" t="s">
        <v>57</v>
      </c>
      <c r="B4493" s="1">
        <v>45555</v>
      </c>
      <c r="C4493" s="1" t="str">
        <f>"WEEK" &amp;" " &amp;  INT((DAY(Stock_Info[[#This Row],[Date]])+WEEKDAY(DATE(YEAR(Stock_Info[[#This Row],[Date]]),MONTH(Stock_Info[[#This Row],[Date]]),1))-1)/7)+1</f>
        <v>WEEK 3</v>
      </c>
      <c r="D4493" s="12">
        <v>74.33</v>
      </c>
      <c r="E4493" s="12">
        <v>74.599999999999994</v>
      </c>
      <c r="F4493" s="12">
        <v>72.599999999999994</v>
      </c>
      <c r="G4493" s="12">
        <v>72.819999999999993</v>
      </c>
      <c r="H4493" s="12">
        <v>73.660750543034524</v>
      </c>
      <c r="I4493">
        <v>1298260</v>
      </c>
      <c r="J4493">
        <v>7070</v>
      </c>
      <c r="K4493" s="12">
        <v>95630806</v>
      </c>
      <c r="L4493">
        <v>562962</v>
      </c>
      <c r="M4493">
        <v>43.36</v>
      </c>
      <c r="N4493">
        <v>2</v>
      </c>
      <c r="O4493">
        <v>-1.51</v>
      </c>
      <c r="P4493">
        <f xml:space="preserve"> IF(Stock_Info[[#This Row],[Close Price]] &gt; Stock_Info[[#This Row],[Open Price]], 1, 0)</f>
        <v>0</v>
      </c>
      <c r="Q4493" t="str">
        <f>IF(AND(Stock_Info[[#This Row],[% Deli. Qty to Traded Qty]]&gt;80,Stock_Info[[#This Row],[No. of Trades]]&lt;3000),"Unusual Day","")</f>
        <v/>
      </c>
      <c r="R4493" t="str">
        <f>IF(AND(Stock_Info[[#This Row],[Spread High-Low]] &lt; 10, Stock_Info[[#This Row],[% Deli. Qty to Traded Qty]] &gt; 90), "Good Day", "")</f>
        <v/>
      </c>
    </row>
    <row r="4494" spans="1:18">
      <c r="A4494" t="s">
        <v>57</v>
      </c>
      <c r="B4494" s="1">
        <v>45554</v>
      </c>
      <c r="C4494" s="1" t="str">
        <f>"WEEK" &amp;" " &amp;  INT((DAY(Stock_Info[[#This Row],[Date]])+WEEKDAY(DATE(YEAR(Stock_Info[[#This Row],[Date]]),MONTH(Stock_Info[[#This Row],[Date]]),1))-1)/7)+1</f>
        <v>WEEK 3</v>
      </c>
      <c r="D4494" s="12">
        <v>73.2</v>
      </c>
      <c r="E4494" s="12">
        <v>74.25</v>
      </c>
      <c r="F4494" s="12">
        <v>71.17</v>
      </c>
      <c r="G4494" s="12">
        <v>73.81</v>
      </c>
      <c r="H4494" s="12">
        <v>72.869929062426024</v>
      </c>
      <c r="I4494">
        <v>1656104</v>
      </c>
      <c r="J4494">
        <v>9262</v>
      </c>
      <c r="K4494" s="12">
        <v>120680181</v>
      </c>
      <c r="L4494">
        <v>608676</v>
      </c>
      <c r="M4494">
        <v>36.75</v>
      </c>
      <c r="N4494">
        <v>3.08</v>
      </c>
      <c r="O4494">
        <v>0.61</v>
      </c>
      <c r="P4494">
        <f xml:space="preserve"> IF(Stock_Info[[#This Row],[Close Price]] &gt; Stock_Info[[#This Row],[Open Price]], 1, 0)</f>
        <v>1</v>
      </c>
      <c r="Q4494" t="str">
        <f>IF(AND(Stock_Info[[#This Row],[% Deli. Qty to Traded Qty]]&gt;80,Stock_Info[[#This Row],[No. of Trades]]&lt;3000),"Unusual Day","")</f>
        <v/>
      </c>
      <c r="R4494" t="str">
        <f>IF(AND(Stock_Info[[#This Row],[Spread High-Low]] &lt; 10, Stock_Info[[#This Row],[% Deli. Qty to Traded Qty]] &gt; 90), "Good Day", "")</f>
        <v/>
      </c>
    </row>
    <row r="4495" spans="1:18">
      <c r="A4495" t="s">
        <v>57</v>
      </c>
      <c r="B4495" s="1">
        <v>45553</v>
      </c>
      <c r="C4495" s="1" t="str">
        <f>"WEEK" &amp;" " &amp;  INT((DAY(Stock_Info[[#This Row],[Date]])+WEEKDAY(DATE(YEAR(Stock_Info[[#This Row],[Date]]),MONTH(Stock_Info[[#This Row],[Date]]),1))-1)/7)+1</f>
        <v>WEEK 3</v>
      </c>
      <c r="D4495" s="12">
        <v>73.27</v>
      </c>
      <c r="E4495" s="12">
        <v>73.78</v>
      </c>
      <c r="F4495" s="12">
        <v>72.09</v>
      </c>
      <c r="G4495" s="12">
        <v>72.78</v>
      </c>
      <c r="H4495" s="12">
        <v>72.798529421601728</v>
      </c>
      <c r="I4495">
        <v>1345457</v>
      </c>
      <c r="J4495">
        <v>5973</v>
      </c>
      <c r="K4495" s="12">
        <v>97947291</v>
      </c>
      <c r="L4495">
        <v>458485</v>
      </c>
      <c r="M4495">
        <v>34.08</v>
      </c>
      <c r="N4495">
        <v>1.69</v>
      </c>
      <c r="O4495">
        <v>-0.49</v>
      </c>
      <c r="P4495">
        <f xml:space="preserve"> IF(Stock_Info[[#This Row],[Close Price]] &gt; Stock_Info[[#This Row],[Open Price]], 1, 0)</f>
        <v>0</v>
      </c>
      <c r="Q4495" t="str">
        <f>IF(AND(Stock_Info[[#This Row],[% Deli. Qty to Traded Qty]]&gt;80,Stock_Info[[#This Row],[No. of Trades]]&lt;3000),"Unusual Day","")</f>
        <v/>
      </c>
      <c r="R4495" t="str">
        <f>IF(AND(Stock_Info[[#This Row],[Spread High-Low]] &lt; 10, Stock_Info[[#This Row],[% Deli. Qty to Traded Qty]] &gt; 90), "Good Day", "")</f>
        <v/>
      </c>
    </row>
    <row r="4496" spans="1:18">
      <c r="A4496" t="s">
        <v>57</v>
      </c>
      <c r="B4496" s="1">
        <v>45552</v>
      </c>
      <c r="C4496" s="1" t="str">
        <f>"WEEK" &amp;" " &amp;  INT((DAY(Stock_Info[[#This Row],[Date]])+WEEKDAY(DATE(YEAR(Stock_Info[[#This Row],[Date]]),MONTH(Stock_Info[[#This Row],[Date]]),1))-1)/7)+1</f>
        <v>WEEK 3</v>
      </c>
      <c r="D4496" s="12">
        <v>73.75</v>
      </c>
      <c r="E4496" s="12">
        <v>73.89</v>
      </c>
      <c r="F4496" s="12">
        <v>73.02</v>
      </c>
      <c r="G4496" s="12">
        <v>73.27</v>
      </c>
      <c r="H4496" s="12">
        <v>73.354271648322509</v>
      </c>
      <c r="I4496">
        <v>1327216</v>
      </c>
      <c r="J4496">
        <v>10984</v>
      </c>
      <c r="K4496" s="12">
        <v>97356963</v>
      </c>
      <c r="L4496">
        <v>668436</v>
      </c>
      <c r="M4496">
        <v>50.36</v>
      </c>
      <c r="N4496">
        <v>0.87</v>
      </c>
      <c r="O4496">
        <v>-0.48</v>
      </c>
      <c r="P4496">
        <f xml:space="preserve"> IF(Stock_Info[[#This Row],[Close Price]] &gt; Stock_Info[[#This Row],[Open Price]], 1, 0)</f>
        <v>0</v>
      </c>
      <c r="Q4496" t="str">
        <f>IF(AND(Stock_Info[[#This Row],[% Deli. Qty to Traded Qty]]&gt;80,Stock_Info[[#This Row],[No. of Trades]]&lt;3000),"Unusual Day","")</f>
        <v/>
      </c>
      <c r="R4496" t="str">
        <f>IF(AND(Stock_Info[[#This Row],[Spread High-Low]] &lt; 10, Stock_Info[[#This Row],[% Deli. Qty to Traded Qty]] &gt; 90), "Good Day", "")</f>
        <v/>
      </c>
    </row>
    <row r="4497" spans="1:18">
      <c r="A4497" t="s">
        <v>57</v>
      </c>
      <c r="B4497" s="1">
        <v>45551</v>
      </c>
      <c r="C4497" s="1" t="str">
        <f>"WEEK" &amp;" " &amp;  INT((DAY(Stock_Info[[#This Row],[Date]])+WEEKDAY(DATE(YEAR(Stock_Info[[#This Row],[Date]]),MONTH(Stock_Info[[#This Row],[Date]]),1))-1)/7)+1</f>
        <v>WEEK 3</v>
      </c>
      <c r="D4497" s="12">
        <v>73.53</v>
      </c>
      <c r="E4497" s="12">
        <v>74.55</v>
      </c>
      <c r="F4497" s="12">
        <v>73.349999999999994</v>
      </c>
      <c r="G4497" s="12">
        <v>73.75</v>
      </c>
      <c r="H4497" s="12">
        <v>73.857163755522393</v>
      </c>
      <c r="I4497">
        <v>2119098</v>
      </c>
      <c r="J4497">
        <v>13327</v>
      </c>
      <c r="K4497" s="12">
        <v>156510568</v>
      </c>
      <c r="L4497">
        <v>1018841</v>
      </c>
      <c r="M4497">
        <v>48.08</v>
      </c>
      <c r="N4497">
        <v>1.2</v>
      </c>
      <c r="O4497">
        <v>0.22</v>
      </c>
      <c r="P4497">
        <f xml:space="preserve"> IF(Stock_Info[[#This Row],[Close Price]] &gt; Stock_Info[[#This Row],[Open Price]], 1, 0)</f>
        <v>1</v>
      </c>
      <c r="Q4497" t="str">
        <f>IF(AND(Stock_Info[[#This Row],[% Deli. Qty to Traded Qty]]&gt;80,Stock_Info[[#This Row],[No. of Trades]]&lt;3000),"Unusual Day","")</f>
        <v/>
      </c>
      <c r="R4497" t="str">
        <f>IF(AND(Stock_Info[[#This Row],[Spread High-Low]] &lt; 10, Stock_Info[[#This Row],[% Deli. Qty to Traded Qty]] &gt; 90), "Good Day", "")</f>
        <v/>
      </c>
    </row>
    <row r="4498" spans="1:18">
      <c r="A4498" t="s">
        <v>57</v>
      </c>
      <c r="B4498" s="1">
        <v>45548</v>
      </c>
      <c r="C4498" s="1" t="str">
        <f>"WEEK" &amp;" " &amp;  INT((DAY(Stock_Info[[#This Row],[Date]])+WEEKDAY(DATE(YEAR(Stock_Info[[#This Row],[Date]]),MONTH(Stock_Info[[#This Row],[Date]]),1))-1)/7)+1</f>
        <v>WEEK 2</v>
      </c>
      <c r="D4498" s="12">
        <v>73</v>
      </c>
      <c r="E4498" s="12">
        <v>74.05</v>
      </c>
      <c r="F4498" s="12">
        <v>72.75</v>
      </c>
      <c r="G4498" s="12">
        <v>73.42</v>
      </c>
      <c r="H4498" s="12">
        <v>73.4549744588913</v>
      </c>
      <c r="I4498">
        <v>796559</v>
      </c>
      <c r="J4498">
        <v>16883</v>
      </c>
      <c r="K4498" s="12">
        <v>58511221</v>
      </c>
      <c r="L4498">
        <v>319963</v>
      </c>
      <c r="M4498">
        <v>40.17</v>
      </c>
      <c r="N4498">
        <v>1.3</v>
      </c>
      <c r="O4498">
        <v>0.42</v>
      </c>
      <c r="P4498">
        <f xml:space="preserve"> IF(Stock_Info[[#This Row],[Close Price]] &gt; Stock_Info[[#This Row],[Open Price]], 1, 0)</f>
        <v>1</v>
      </c>
      <c r="Q4498" t="str">
        <f>IF(AND(Stock_Info[[#This Row],[% Deli. Qty to Traded Qty]]&gt;80,Stock_Info[[#This Row],[No. of Trades]]&lt;3000),"Unusual Day","")</f>
        <v/>
      </c>
      <c r="R4498" t="str">
        <f>IF(AND(Stock_Info[[#This Row],[Spread High-Low]] &lt; 10, Stock_Info[[#This Row],[% Deli. Qty to Traded Qty]] &gt; 90), "Good Day", "")</f>
        <v/>
      </c>
    </row>
    <row r="4499" spans="1:18">
      <c r="A4499" t="s">
        <v>57</v>
      </c>
      <c r="B4499" s="1">
        <v>45547</v>
      </c>
      <c r="C4499" s="1" t="str">
        <f>"WEEK" &amp;" " &amp;  INT((DAY(Stock_Info[[#This Row],[Date]])+WEEKDAY(DATE(YEAR(Stock_Info[[#This Row],[Date]]),MONTH(Stock_Info[[#This Row],[Date]]),1))-1)/7)+1</f>
        <v>WEEK 2</v>
      </c>
      <c r="D4499" s="12">
        <v>71.989999999999995</v>
      </c>
      <c r="E4499" s="12">
        <v>72.83</v>
      </c>
      <c r="F4499" s="12">
        <v>71.87</v>
      </c>
      <c r="G4499" s="12">
        <v>72.75</v>
      </c>
      <c r="H4499" s="12">
        <v>72.300958226836272</v>
      </c>
      <c r="I4499">
        <v>1823994</v>
      </c>
      <c r="J4499">
        <v>11377</v>
      </c>
      <c r="K4499" s="12">
        <v>131876514</v>
      </c>
      <c r="L4499">
        <v>831973</v>
      </c>
      <c r="M4499">
        <v>45.61</v>
      </c>
      <c r="N4499">
        <v>0.96</v>
      </c>
      <c r="O4499">
        <v>0.76</v>
      </c>
      <c r="P4499">
        <f xml:space="preserve"> IF(Stock_Info[[#This Row],[Close Price]] &gt; Stock_Info[[#This Row],[Open Price]], 1, 0)</f>
        <v>1</v>
      </c>
      <c r="Q4499" t="str">
        <f>IF(AND(Stock_Info[[#This Row],[% Deli. Qty to Traded Qty]]&gt;80,Stock_Info[[#This Row],[No. of Trades]]&lt;3000),"Unusual Day","")</f>
        <v/>
      </c>
      <c r="R4499" t="str">
        <f>IF(AND(Stock_Info[[#This Row],[Spread High-Low]] &lt; 10, Stock_Info[[#This Row],[% Deli. Qty to Traded Qty]] &gt; 90), "Good Day", "")</f>
        <v/>
      </c>
    </row>
    <row r="4500" spans="1:18">
      <c r="A4500" t="s">
        <v>57</v>
      </c>
      <c r="B4500" s="1">
        <v>45546</v>
      </c>
      <c r="C4500" s="1" t="str">
        <f>"WEEK" &amp;" " &amp;  INT((DAY(Stock_Info[[#This Row],[Date]])+WEEKDAY(DATE(YEAR(Stock_Info[[#This Row],[Date]]),MONTH(Stock_Info[[#This Row],[Date]]),1))-1)/7)+1</f>
        <v>WEEK 2</v>
      </c>
      <c r="D4500" s="12">
        <v>72.8</v>
      </c>
      <c r="E4500" s="12">
        <v>72.8</v>
      </c>
      <c r="F4500" s="12">
        <v>71.37</v>
      </c>
      <c r="G4500" s="12">
        <v>71.53</v>
      </c>
      <c r="H4500" s="12">
        <v>72.067037053652228</v>
      </c>
      <c r="I4500">
        <v>1292882</v>
      </c>
      <c r="J4500">
        <v>8784</v>
      </c>
      <c r="K4500" s="12">
        <v>93174175</v>
      </c>
      <c r="L4500">
        <v>504064</v>
      </c>
      <c r="M4500">
        <v>38.99</v>
      </c>
      <c r="N4500">
        <v>1.43</v>
      </c>
      <c r="O4500">
        <v>-1.27</v>
      </c>
      <c r="P4500">
        <f xml:space="preserve"> IF(Stock_Info[[#This Row],[Close Price]] &gt; Stock_Info[[#This Row],[Open Price]], 1, 0)</f>
        <v>0</v>
      </c>
      <c r="Q4500" t="str">
        <f>IF(AND(Stock_Info[[#This Row],[% Deli. Qty to Traded Qty]]&gt;80,Stock_Info[[#This Row],[No. of Trades]]&lt;3000),"Unusual Day","")</f>
        <v/>
      </c>
      <c r="R4500" t="str">
        <f>IF(AND(Stock_Info[[#This Row],[Spread High-Low]] &lt; 10, Stock_Info[[#This Row],[% Deli. Qty to Traded Qty]] &gt; 90), "Good Day", "")</f>
        <v/>
      </c>
    </row>
    <row r="4501" spans="1:18">
      <c r="A4501" t="s">
        <v>57</v>
      </c>
      <c r="B4501" s="1">
        <v>45545</v>
      </c>
      <c r="C4501" s="1" t="str">
        <f>"WEEK" &amp;" " &amp;  INT((DAY(Stock_Info[[#This Row],[Date]])+WEEKDAY(DATE(YEAR(Stock_Info[[#This Row],[Date]]),MONTH(Stock_Info[[#This Row],[Date]]),1))-1)/7)+1</f>
        <v>WEEK 2</v>
      </c>
      <c r="D4501" s="12">
        <v>72.900000000000006</v>
      </c>
      <c r="E4501" s="12">
        <v>73.41</v>
      </c>
      <c r="F4501" s="12">
        <v>72.06</v>
      </c>
      <c r="G4501" s="12">
        <v>72.58</v>
      </c>
      <c r="H4501" s="12">
        <v>72.587092487477634</v>
      </c>
      <c r="I4501">
        <v>1774424</v>
      </c>
      <c r="J4501">
        <v>29771</v>
      </c>
      <c r="K4501" s="12">
        <v>128800279</v>
      </c>
      <c r="L4501">
        <v>913496</v>
      </c>
      <c r="M4501">
        <v>51.48</v>
      </c>
      <c r="N4501">
        <v>1.35</v>
      </c>
      <c r="O4501">
        <v>-0.32</v>
      </c>
      <c r="P4501">
        <f xml:space="preserve"> IF(Stock_Info[[#This Row],[Close Price]] &gt; Stock_Info[[#This Row],[Open Price]], 1, 0)</f>
        <v>0</v>
      </c>
      <c r="Q4501" t="str">
        <f>IF(AND(Stock_Info[[#This Row],[% Deli. Qty to Traded Qty]]&gt;80,Stock_Info[[#This Row],[No. of Trades]]&lt;3000),"Unusual Day","")</f>
        <v/>
      </c>
      <c r="R4501" t="str">
        <f>IF(AND(Stock_Info[[#This Row],[Spread High-Low]] &lt; 10, Stock_Info[[#This Row],[% Deli. Qty to Traded Qty]] &gt; 90), "Good Day", "")</f>
        <v/>
      </c>
    </row>
    <row r="4502" spans="1:18">
      <c r="A4502" t="s">
        <v>58</v>
      </c>
      <c r="B4502" s="1">
        <v>45910</v>
      </c>
      <c r="C4502" s="1" t="str">
        <f>"WEEK" &amp;" " &amp;  INT((DAY(Stock_Info[[#This Row],[Date]])+WEEKDAY(DATE(YEAR(Stock_Info[[#This Row],[Date]]),MONTH(Stock_Info[[#This Row],[Date]]),1))-1)/7)+1</f>
        <v>WEEK 2</v>
      </c>
      <c r="D4502" s="12">
        <v>40.9</v>
      </c>
      <c r="E4502" s="12">
        <v>40.9</v>
      </c>
      <c r="F4502" s="12">
        <v>39.15</v>
      </c>
      <c r="G4502" s="12">
        <v>39.15</v>
      </c>
      <c r="H4502" s="12">
        <v>39.184840425531917</v>
      </c>
      <c r="I4502">
        <v>752</v>
      </c>
      <c r="J4502">
        <v>11</v>
      </c>
      <c r="K4502" s="12">
        <v>29467</v>
      </c>
      <c r="N4502">
        <v>1.75</v>
      </c>
      <c r="O4502">
        <v>-1.75</v>
      </c>
      <c r="P4502">
        <f xml:space="preserve"> IF(Stock_Info[[#This Row],[Close Price]] &gt; Stock_Info[[#This Row],[Open Price]], 1, 0)</f>
        <v>0</v>
      </c>
      <c r="Q4502" t="str">
        <f>IF(AND(Stock_Info[[#This Row],[% Deli. Qty to Traded Qty]]&gt;80,Stock_Info[[#This Row],[No. of Trades]]&lt;3000),"Unusual Day","")</f>
        <v/>
      </c>
      <c r="R4502" t="str">
        <f>IF(AND(Stock_Info[[#This Row],[Spread High-Low]] &lt; 10, Stock_Info[[#This Row],[% Deli. Qty to Traded Qty]] &gt; 90), "Good Day", "")</f>
        <v/>
      </c>
    </row>
    <row r="4503" spans="1:18">
      <c r="A4503" t="s">
        <v>58</v>
      </c>
      <c r="B4503" s="1">
        <v>45909</v>
      </c>
      <c r="C4503" s="1" t="str">
        <f>"WEEK" &amp;" " &amp;  INT((DAY(Stock_Info[[#This Row],[Date]])+WEEKDAY(DATE(YEAR(Stock_Info[[#This Row],[Date]]),MONTH(Stock_Info[[#This Row],[Date]]),1))-1)/7)+1</f>
        <v>WEEK 2</v>
      </c>
      <c r="D4503" s="12">
        <v>41.74</v>
      </c>
      <c r="E4503" s="12">
        <v>41.74</v>
      </c>
      <c r="F4503" s="12">
        <v>38.1</v>
      </c>
      <c r="G4503" s="12">
        <v>40.97</v>
      </c>
      <c r="H4503" s="12">
        <v>38.660730593607305</v>
      </c>
      <c r="I4503">
        <v>2190</v>
      </c>
      <c r="J4503">
        <v>25</v>
      </c>
      <c r="K4503" s="12">
        <v>84667</v>
      </c>
      <c r="L4503">
        <v>2095</v>
      </c>
      <c r="M4503">
        <v>95.66</v>
      </c>
      <c r="N4503">
        <v>3.64</v>
      </c>
      <c r="O4503">
        <v>-0.77</v>
      </c>
      <c r="P4503">
        <f xml:space="preserve"> IF(Stock_Info[[#This Row],[Close Price]] &gt; Stock_Info[[#This Row],[Open Price]], 1, 0)</f>
        <v>0</v>
      </c>
      <c r="Q4503" t="str">
        <f>IF(AND(Stock_Info[[#This Row],[% Deli. Qty to Traded Qty]]&gt;80,Stock_Info[[#This Row],[No. of Trades]]&lt;3000),"Unusual Day","")</f>
        <v>Unusual Day</v>
      </c>
      <c r="R4503" t="str">
        <f>IF(AND(Stock_Info[[#This Row],[Spread High-Low]] &lt; 10, Stock_Info[[#This Row],[% Deli. Qty to Traded Qty]] &gt; 90), "Good Day", "")</f>
        <v>Good Day</v>
      </c>
    </row>
    <row r="4504" spans="1:18">
      <c r="A4504" t="s">
        <v>58</v>
      </c>
      <c r="B4504" s="1">
        <v>45908</v>
      </c>
      <c r="C4504" s="1" t="str">
        <f>"WEEK" &amp;" " &amp;  INT((DAY(Stock_Info[[#This Row],[Date]])+WEEKDAY(DATE(YEAR(Stock_Info[[#This Row],[Date]]),MONTH(Stock_Info[[#This Row],[Date]]),1))-1)/7)+1</f>
        <v>WEEK 2</v>
      </c>
      <c r="D4504" s="12">
        <v>40.85</v>
      </c>
      <c r="E4504" s="12">
        <v>41.9</v>
      </c>
      <c r="F4504" s="12">
        <v>35.5</v>
      </c>
      <c r="G4504" s="12">
        <v>40.89</v>
      </c>
      <c r="H4504" s="12">
        <v>40.823562255723061</v>
      </c>
      <c r="I4504">
        <v>3582</v>
      </c>
      <c r="J4504">
        <v>57</v>
      </c>
      <c r="K4504" s="12">
        <v>146230</v>
      </c>
      <c r="L4504">
        <v>3486</v>
      </c>
      <c r="M4504">
        <v>97.32</v>
      </c>
      <c r="N4504">
        <v>6.4</v>
      </c>
      <c r="O4504">
        <v>0.04</v>
      </c>
      <c r="P4504">
        <f xml:space="preserve"> IF(Stock_Info[[#This Row],[Close Price]] &gt; Stock_Info[[#This Row],[Open Price]], 1, 0)</f>
        <v>1</v>
      </c>
      <c r="Q4504" t="str">
        <f>IF(AND(Stock_Info[[#This Row],[% Deli. Qty to Traded Qty]]&gt;80,Stock_Info[[#This Row],[No. of Trades]]&lt;3000),"Unusual Day","")</f>
        <v>Unusual Day</v>
      </c>
      <c r="R4504" t="str">
        <f>IF(AND(Stock_Info[[#This Row],[Spread High-Low]] &lt; 10, Stock_Info[[#This Row],[% Deli. Qty to Traded Qty]] &gt; 90), "Good Day", "")</f>
        <v>Good Day</v>
      </c>
    </row>
    <row r="4505" spans="1:18">
      <c r="A4505" t="s">
        <v>58</v>
      </c>
      <c r="B4505" s="1">
        <v>45905</v>
      </c>
      <c r="C4505" s="1" t="str">
        <f>"WEEK" &amp;" " &amp;  INT((DAY(Stock_Info[[#This Row],[Date]])+WEEKDAY(DATE(YEAR(Stock_Info[[#This Row],[Date]]),MONTH(Stock_Info[[#This Row],[Date]]),1))-1)/7)+1</f>
        <v>WEEK 1</v>
      </c>
      <c r="D4505" s="12">
        <v>40</v>
      </c>
      <c r="E4505" s="12">
        <v>40</v>
      </c>
      <c r="F4505" s="12">
        <v>40</v>
      </c>
      <c r="G4505" s="12">
        <v>40</v>
      </c>
      <c r="H4505" s="12">
        <v>40</v>
      </c>
      <c r="I4505">
        <v>5</v>
      </c>
      <c r="J4505">
        <v>1</v>
      </c>
      <c r="K4505" s="12">
        <v>200</v>
      </c>
      <c r="L4505">
        <v>5</v>
      </c>
      <c r="M4505">
        <v>100</v>
      </c>
      <c r="N4505">
        <v>0</v>
      </c>
      <c r="O4505">
        <v>0</v>
      </c>
      <c r="P4505">
        <f xml:space="preserve"> IF(Stock_Info[[#This Row],[Close Price]] &gt; Stock_Info[[#This Row],[Open Price]], 1, 0)</f>
        <v>0</v>
      </c>
      <c r="Q4505" t="str">
        <f>IF(AND(Stock_Info[[#This Row],[% Deli. Qty to Traded Qty]]&gt;80,Stock_Info[[#This Row],[No. of Trades]]&lt;3000),"Unusual Day","")</f>
        <v>Unusual Day</v>
      </c>
      <c r="R4505" t="str">
        <f>IF(AND(Stock_Info[[#This Row],[Spread High-Low]] &lt; 10, Stock_Info[[#This Row],[% Deli. Qty to Traded Qty]] &gt; 90), "Good Day", "")</f>
        <v>Good Day</v>
      </c>
    </row>
    <row r="4506" spans="1:18">
      <c r="A4506" t="s">
        <v>58</v>
      </c>
      <c r="B4506" s="1">
        <v>45904</v>
      </c>
      <c r="C4506" s="1" t="str">
        <f>"WEEK" &amp;" " &amp;  INT((DAY(Stock_Info[[#This Row],[Date]])+WEEKDAY(DATE(YEAR(Stock_Info[[#This Row],[Date]]),MONTH(Stock_Info[[#This Row],[Date]]),1))-1)/7)+1</f>
        <v>WEEK 1</v>
      </c>
      <c r="D4506" s="12">
        <v>40</v>
      </c>
      <c r="E4506" s="12">
        <v>40</v>
      </c>
      <c r="F4506" s="12">
        <v>39</v>
      </c>
      <c r="G4506" s="12">
        <v>40</v>
      </c>
      <c r="H4506" s="12">
        <v>39.999026290165531</v>
      </c>
      <c r="I4506">
        <v>1027</v>
      </c>
      <c r="J4506">
        <v>9</v>
      </c>
      <c r="K4506" s="12">
        <v>41079</v>
      </c>
      <c r="L4506">
        <v>1027</v>
      </c>
      <c r="M4506">
        <v>100</v>
      </c>
      <c r="N4506">
        <v>1</v>
      </c>
      <c r="O4506">
        <v>0</v>
      </c>
      <c r="P4506">
        <f xml:space="preserve"> IF(Stock_Info[[#This Row],[Close Price]] &gt; Stock_Info[[#This Row],[Open Price]], 1, 0)</f>
        <v>0</v>
      </c>
      <c r="Q4506" t="str">
        <f>IF(AND(Stock_Info[[#This Row],[% Deli. Qty to Traded Qty]]&gt;80,Stock_Info[[#This Row],[No. of Trades]]&lt;3000),"Unusual Day","")</f>
        <v>Unusual Day</v>
      </c>
      <c r="R4506" t="str">
        <f>IF(AND(Stock_Info[[#This Row],[Spread High-Low]] &lt; 10, Stock_Info[[#This Row],[% Deli. Qty to Traded Qty]] &gt; 90), "Good Day", "")</f>
        <v>Good Day</v>
      </c>
    </row>
    <row r="4507" spans="1:18">
      <c r="A4507" t="s">
        <v>58</v>
      </c>
      <c r="B4507" s="1">
        <v>45903</v>
      </c>
      <c r="C4507" s="1" t="str">
        <f>"WEEK" &amp;" " &amp;  INT((DAY(Stock_Info[[#This Row],[Date]])+WEEKDAY(DATE(YEAR(Stock_Info[[#This Row],[Date]]),MONTH(Stock_Info[[#This Row],[Date]]),1))-1)/7)+1</f>
        <v>WEEK 1</v>
      </c>
      <c r="D4507" s="12">
        <v>40.89</v>
      </c>
      <c r="E4507" s="12">
        <v>41.5</v>
      </c>
      <c r="F4507" s="12">
        <v>39.049999999999997</v>
      </c>
      <c r="G4507" s="12">
        <v>39.549999999999997</v>
      </c>
      <c r="H4507" s="12">
        <v>40.237338044758538</v>
      </c>
      <c r="I4507">
        <v>3396</v>
      </c>
      <c r="J4507">
        <v>32</v>
      </c>
      <c r="K4507" s="12">
        <v>136646</v>
      </c>
      <c r="L4507">
        <v>3096</v>
      </c>
      <c r="M4507">
        <v>91.17</v>
      </c>
      <c r="N4507">
        <v>2.4500000000000002</v>
      </c>
      <c r="O4507">
        <v>-1.34</v>
      </c>
      <c r="P4507">
        <f xml:space="preserve"> IF(Stock_Info[[#This Row],[Close Price]] &gt; Stock_Info[[#This Row],[Open Price]], 1, 0)</f>
        <v>0</v>
      </c>
      <c r="Q4507" t="str">
        <f>IF(AND(Stock_Info[[#This Row],[% Deli. Qty to Traded Qty]]&gt;80,Stock_Info[[#This Row],[No. of Trades]]&lt;3000),"Unusual Day","")</f>
        <v>Unusual Day</v>
      </c>
      <c r="R4507" t="str">
        <f>IF(AND(Stock_Info[[#This Row],[Spread High-Low]] &lt; 10, Stock_Info[[#This Row],[% Deli. Qty to Traded Qty]] &gt; 90), "Good Day", "")</f>
        <v>Good Day</v>
      </c>
    </row>
    <row r="4508" spans="1:18">
      <c r="A4508" t="s">
        <v>58</v>
      </c>
      <c r="B4508" s="1">
        <v>45902</v>
      </c>
      <c r="C4508" s="1" t="str">
        <f>"WEEK" &amp;" " &amp;  INT((DAY(Stock_Info[[#This Row],[Date]])+WEEKDAY(DATE(YEAR(Stock_Info[[#This Row],[Date]]),MONTH(Stock_Info[[#This Row],[Date]]),1))-1)/7)+1</f>
        <v>WEEK 1</v>
      </c>
      <c r="D4508" s="12">
        <v>39.950000000000003</v>
      </c>
      <c r="E4508" s="12">
        <v>42</v>
      </c>
      <c r="F4508" s="12">
        <v>39</v>
      </c>
      <c r="G4508" s="12">
        <v>40.89</v>
      </c>
      <c r="H4508" s="12">
        <v>39.312719959778782</v>
      </c>
      <c r="I4508">
        <v>1989</v>
      </c>
      <c r="J4508">
        <v>17</v>
      </c>
      <c r="K4508" s="12">
        <v>78193</v>
      </c>
      <c r="L4508">
        <v>1977</v>
      </c>
      <c r="M4508">
        <v>99.4</v>
      </c>
      <c r="N4508">
        <v>3</v>
      </c>
      <c r="O4508">
        <v>0.94</v>
      </c>
      <c r="P4508">
        <f xml:space="preserve"> IF(Stock_Info[[#This Row],[Close Price]] &gt; Stock_Info[[#This Row],[Open Price]], 1, 0)</f>
        <v>1</v>
      </c>
      <c r="Q4508" t="str">
        <f>IF(AND(Stock_Info[[#This Row],[% Deli. Qty to Traded Qty]]&gt;80,Stock_Info[[#This Row],[No. of Trades]]&lt;3000),"Unusual Day","")</f>
        <v>Unusual Day</v>
      </c>
      <c r="R4508" t="str">
        <f>IF(AND(Stock_Info[[#This Row],[Spread High-Low]] &lt; 10, Stock_Info[[#This Row],[% Deli. Qty to Traded Qty]] &gt; 90), "Good Day", "")</f>
        <v>Good Day</v>
      </c>
    </row>
    <row r="4509" spans="1:18">
      <c r="A4509" t="s">
        <v>58</v>
      </c>
      <c r="B4509" s="1">
        <v>45901</v>
      </c>
      <c r="C4509" s="1" t="str">
        <f>"WEEK" &amp;" " &amp;  INT((DAY(Stock_Info[[#This Row],[Date]])+WEEKDAY(DATE(YEAR(Stock_Info[[#This Row],[Date]]),MONTH(Stock_Info[[#This Row],[Date]]),1))-1)/7)+1</f>
        <v>WEEK 1</v>
      </c>
      <c r="D4509" s="12">
        <v>39.99</v>
      </c>
      <c r="E4509" s="12">
        <v>39.99</v>
      </c>
      <c r="F4509" s="12">
        <v>38.26</v>
      </c>
      <c r="G4509" s="12">
        <v>39.950000000000003</v>
      </c>
      <c r="H4509" s="12">
        <v>39.647875108412833</v>
      </c>
      <c r="I4509">
        <v>1153</v>
      </c>
      <c r="J4509">
        <v>12</v>
      </c>
      <c r="K4509" s="12">
        <v>45714</v>
      </c>
      <c r="L4509">
        <v>1133</v>
      </c>
      <c r="M4509">
        <v>98.27</v>
      </c>
      <c r="N4509">
        <v>1.73</v>
      </c>
      <c r="O4509">
        <v>-0.04</v>
      </c>
      <c r="P4509">
        <f xml:space="preserve"> IF(Stock_Info[[#This Row],[Close Price]] &gt; Stock_Info[[#This Row],[Open Price]], 1, 0)</f>
        <v>0</v>
      </c>
      <c r="Q4509" t="str">
        <f>IF(AND(Stock_Info[[#This Row],[% Deli. Qty to Traded Qty]]&gt;80,Stock_Info[[#This Row],[No. of Trades]]&lt;3000),"Unusual Day","")</f>
        <v>Unusual Day</v>
      </c>
      <c r="R4509" t="str">
        <f>IF(AND(Stock_Info[[#This Row],[Spread High-Low]] &lt; 10, Stock_Info[[#This Row],[% Deli. Qty to Traded Qty]] &gt; 90), "Good Day", "")</f>
        <v>Good Day</v>
      </c>
    </row>
    <row r="4510" spans="1:18">
      <c r="A4510" t="s">
        <v>58</v>
      </c>
      <c r="B4510" s="1">
        <v>45898</v>
      </c>
      <c r="C4510" s="1" t="str">
        <f>"WEEK" &amp;" " &amp;  INT((DAY(Stock_Info[[#This Row],[Date]])+WEEKDAY(DATE(YEAR(Stock_Info[[#This Row],[Date]]),MONTH(Stock_Info[[#This Row],[Date]]),1))-1)/7)+1</f>
        <v>WEEK 5</v>
      </c>
      <c r="D4510" s="12">
        <v>40</v>
      </c>
      <c r="E4510" s="12">
        <v>40</v>
      </c>
      <c r="F4510" s="12">
        <v>38.06</v>
      </c>
      <c r="G4510" s="12">
        <v>38.090000000000003</v>
      </c>
      <c r="H4510" s="12">
        <v>38.863328822733422</v>
      </c>
      <c r="I4510">
        <v>1478</v>
      </c>
      <c r="J4510">
        <v>16</v>
      </c>
      <c r="K4510" s="12">
        <v>57440</v>
      </c>
      <c r="L4510">
        <v>764</v>
      </c>
      <c r="M4510">
        <v>51.69</v>
      </c>
      <c r="N4510">
        <v>1.94</v>
      </c>
      <c r="O4510">
        <v>-1.91</v>
      </c>
      <c r="P4510">
        <f xml:space="preserve"> IF(Stock_Info[[#This Row],[Close Price]] &gt; Stock_Info[[#This Row],[Open Price]], 1, 0)</f>
        <v>0</v>
      </c>
      <c r="Q4510" t="str">
        <f>IF(AND(Stock_Info[[#This Row],[% Deli. Qty to Traded Qty]]&gt;80,Stock_Info[[#This Row],[No. of Trades]]&lt;3000),"Unusual Day","")</f>
        <v/>
      </c>
      <c r="R4510" t="str">
        <f>IF(AND(Stock_Info[[#This Row],[Spread High-Low]] &lt; 10, Stock_Info[[#This Row],[% Deli. Qty to Traded Qty]] &gt; 90), "Good Day", "")</f>
        <v/>
      </c>
    </row>
    <row r="4511" spans="1:18">
      <c r="A4511" t="s">
        <v>58</v>
      </c>
      <c r="B4511" s="1">
        <v>45897</v>
      </c>
      <c r="C4511" s="1" t="str">
        <f>"WEEK" &amp;" " &amp;  INT((DAY(Stock_Info[[#This Row],[Date]])+WEEKDAY(DATE(YEAR(Stock_Info[[#This Row],[Date]]),MONTH(Stock_Info[[#This Row],[Date]]),1))-1)/7)+1</f>
        <v>WEEK 5</v>
      </c>
      <c r="D4511" s="12">
        <v>39.9</v>
      </c>
      <c r="E4511" s="12">
        <v>40.28</v>
      </c>
      <c r="F4511" s="12">
        <v>39</v>
      </c>
      <c r="G4511" s="12">
        <v>40</v>
      </c>
      <c r="H4511" s="12">
        <v>39.832568807339449</v>
      </c>
      <c r="I4511">
        <v>5668</v>
      </c>
      <c r="J4511">
        <v>46</v>
      </c>
      <c r="K4511" s="12">
        <v>225771</v>
      </c>
      <c r="L4511">
        <v>4910</v>
      </c>
      <c r="M4511">
        <v>86.63</v>
      </c>
      <c r="N4511">
        <v>1.28</v>
      </c>
      <c r="O4511">
        <v>0.1</v>
      </c>
      <c r="P4511">
        <f xml:space="preserve"> IF(Stock_Info[[#This Row],[Close Price]] &gt; Stock_Info[[#This Row],[Open Price]], 1, 0)</f>
        <v>1</v>
      </c>
      <c r="Q4511" t="str">
        <f>IF(AND(Stock_Info[[#This Row],[% Deli. Qty to Traded Qty]]&gt;80,Stock_Info[[#This Row],[No. of Trades]]&lt;3000),"Unusual Day","")</f>
        <v>Unusual Day</v>
      </c>
      <c r="R4511" t="str">
        <f>IF(AND(Stock_Info[[#This Row],[Spread High-Low]] &lt; 10, Stock_Info[[#This Row],[% Deli. Qty to Traded Qty]] &gt; 90), "Good Day", "")</f>
        <v/>
      </c>
    </row>
    <row r="4512" spans="1:18">
      <c r="A4512" t="s">
        <v>58</v>
      </c>
      <c r="B4512" s="1">
        <v>45895</v>
      </c>
      <c r="C4512" s="1" t="str">
        <f>"WEEK" &amp;" " &amp;  INT((DAY(Stock_Info[[#This Row],[Date]])+WEEKDAY(DATE(YEAR(Stock_Info[[#This Row],[Date]]),MONTH(Stock_Info[[#This Row],[Date]]),1))-1)/7)+1</f>
        <v>WEEK 5</v>
      </c>
      <c r="D4512" s="12">
        <v>40.29</v>
      </c>
      <c r="E4512" s="12">
        <v>40.29</v>
      </c>
      <c r="F4512" s="12">
        <v>39.909999999999997</v>
      </c>
      <c r="G4512" s="12">
        <v>39.909999999999997</v>
      </c>
      <c r="H4512" s="12">
        <v>40.264285714285712</v>
      </c>
      <c r="I4512">
        <v>140</v>
      </c>
      <c r="J4512">
        <v>7</v>
      </c>
      <c r="K4512" s="12">
        <v>5637</v>
      </c>
      <c r="L4512">
        <v>139</v>
      </c>
      <c r="M4512">
        <v>99.29</v>
      </c>
      <c r="N4512">
        <v>0.38</v>
      </c>
      <c r="O4512">
        <v>-0.38</v>
      </c>
      <c r="P4512">
        <f xml:space="preserve"> IF(Stock_Info[[#This Row],[Close Price]] &gt; Stock_Info[[#This Row],[Open Price]], 1, 0)</f>
        <v>0</v>
      </c>
      <c r="Q4512" t="str">
        <f>IF(AND(Stock_Info[[#This Row],[% Deli. Qty to Traded Qty]]&gt;80,Stock_Info[[#This Row],[No. of Trades]]&lt;3000),"Unusual Day","")</f>
        <v>Unusual Day</v>
      </c>
      <c r="R4512" t="str">
        <f>IF(AND(Stock_Info[[#This Row],[Spread High-Low]] &lt; 10, Stock_Info[[#This Row],[% Deli. Qty to Traded Qty]] &gt; 90), "Good Day", "")</f>
        <v>Good Day</v>
      </c>
    </row>
    <row r="4513" spans="1:18">
      <c r="A4513" t="s">
        <v>58</v>
      </c>
      <c r="B4513" s="1">
        <v>45894</v>
      </c>
      <c r="C4513" s="1" t="str">
        <f>"WEEK" &amp;" " &amp;  INT((DAY(Stock_Info[[#This Row],[Date]])+WEEKDAY(DATE(YEAR(Stock_Info[[#This Row],[Date]]),MONTH(Stock_Info[[#This Row],[Date]]),1))-1)/7)+1</f>
        <v>WEEK 5</v>
      </c>
      <c r="D4513" s="12">
        <v>39.25</v>
      </c>
      <c r="E4513" s="12">
        <v>39.979999999999997</v>
      </c>
      <c r="F4513" s="12">
        <v>38.94</v>
      </c>
      <c r="G4513" s="12">
        <v>39.200000000000003</v>
      </c>
      <c r="H4513" s="12">
        <v>39.094983991462115</v>
      </c>
      <c r="I4513">
        <v>937</v>
      </c>
      <c r="J4513">
        <v>20</v>
      </c>
      <c r="K4513" s="12">
        <v>36632</v>
      </c>
      <c r="L4513">
        <v>828</v>
      </c>
      <c r="M4513">
        <v>88.37</v>
      </c>
      <c r="N4513">
        <v>1.04</v>
      </c>
      <c r="O4513">
        <v>-0.05</v>
      </c>
      <c r="P4513">
        <f xml:space="preserve"> IF(Stock_Info[[#This Row],[Close Price]] &gt; Stock_Info[[#This Row],[Open Price]], 1, 0)</f>
        <v>0</v>
      </c>
      <c r="Q4513" t="str">
        <f>IF(AND(Stock_Info[[#This Row],[% Deli. Qty to Traded Qty]]&gt;80,Stock_Info[[#This Row],[No. of Trades]]&lt;3000),"Unusual Day","")</f>
        <v>Unusual Day</v>
      </c>
      <c r="R4513" t="str">
        <f>IF(AND(Stock_Info[[#This Row],[Spread High-Low]] &lt; 10, Stock_Info[[#This Row],[% Deli. Qty to Traded Qty]] &gt; 90), "Good Day", "")</f>
        <v/>
      </c>
    </row>
    <row r="4514" spans="1:18">
      <c r="A4514" t="s">
        <v>58</v>
      </c>
      <c r="B4514" s="1">
        <v>45891</v>
      </c>
      <c r="C4514" s="1" t="str">
        <f>"WEEK" &amp;" " &amp;  INT((DAY(Stock_Info[[#This Row],[Date]])+WEEKDAY(DATE(YEAR(Stock_Info[[#This Row],[Date]]),MONTH(Stock_Info[[#This Row],[Date]]),1))-1)/7)+1</f>
        <v>WEEK 4</v>
      </c>
      <c r="D4514" s="12">
        <v>39.9</v>
      </c>
      <c r="E4514" s="12">
        <v>39.9</v>
      </c>
      <c r="F4514" s="12">
        <v>38.909999999999997</v>
      </c>
      <c r="G4514" s="12">
        <v>38.93</v>
      </c>
      <c r="H4514" s="12">
        <v>39.014412886816444</v>
      </c>
      <c r="I4514">
        <v>2359</v>
      </c>
      <c r="J4514">
        <v>21</v>
      </c>
      <c r="K4514" s="12">
        <v>92035</v>
      </c>
      <c r="L4514">
        <v>2258</v>
      </c>
      <c r="M4514">
        <v>95.72</v>
      </c>
      <c r="N4514">
        <v>0.99</v>
      </c>
      <c r="O4514">
        <v>-0.97</v>
      </c>
      <c r="P4514">
        <f xml:space="preserve"> IF(Stock_Info[[#This Row],[Close Price]] &gt; Stock_Info[[#This Row],[Open Price]], 1, 0)</f>
        <v>0</v>
      </c>
      <c r="Q4514" t="str">
        <f>IF(AND(Stock_Info[[#This Row],[% Deli. Qty to Traded Qty]]&gt;80,Stock_Info[[#This Row],[No. of Trades]]&lt;3000),"Unusual Day","")</f>
        <v>Unusual Day</v>
      </c>
      <c r="R4514" t="str">
        <f>IF(AND(Stock_Info[[#This Row],[Spread High-Low]] &lt; 10, Stock_Info[[#This Row],[% Deli. Qty to Traded Qty]] &gt; 90), "Good Day", "")</f>
        <v>Good Day</v>
      </c>
    </row>
    <row r="4515" spans="1:18">
      <c r="A4515" t="s">
        <v>58</v>
      </c>
      <c r="B4515" s="1">
        <v>45890</v>
      </c>
      <c r="C4515" s="1" t="str">
        <f>"WEEK" &amp;" " &amp;  INT((DAY(Stock_Info[[#This Row],[Date]])+WEEKDAY(DATE(YEAR(Stock_Info[[#This Row],[Date]]),MONTH(Stock_Info[[#This Row],[Date]]),1))-1)/7)+1</f>
        <v>WEEK 4</v>
      </c>
      <c r="D4515" s="12">
        <v>38.799999999999997</v>
      </c>
      <c r="E4515" s="12">
        <v>40.39</v>
      </c>
      <c r="F4515" s="12">
        <v>38.799999999999997</v>
      </c>
      <c r="G4515" s="12">
        <v>38.83</v>
      </c>
      <c r="H4515" s="12">
        <v>39.029478458049887</v>
      </c>
      <c r="I4515">
        <v>882</v>
      </c>
      <c r="J4515">
        <v>15</v>
      </c>
      <c r="K4515" s="12">
        <v>34424</v>
      </c>
      <c r="L4515">
        <v>772</v>
      </c>
      <c r="M4515">
        <v>87.53</v>
      </c>
      <c r="N4515">
        <v>1.59</v>
      </c>
      <c r="O4515">
        <v>0.03</v>
      </c>
      <c r="P4515">
        <f xml:space="preserve"> IF(Stock_Info[[#This Row],[Close Price]] &gt; Stock_Info[[#This Row],[Open Price]], 1, 0)</f>
        <v>1</v>
      </c>
      <c r="Q4515" t="str">
        <f>IF(AND(Stock_Info[[#This Row],[% Deli. Qty to Traded Qty]]&gt;80,Stock_Info[[#This Row],[No. of Trades]]&lt;3000),"Unusual Day","")</f>
        <v>Unusual Day</v>
      </c>
      <c r="R4515" t="str">
        <f>IF(AND(Stock_Info[[#This Row],[Spread High-Low]] &lt; 10, Stock_Info[[#This Row],[% Deli. Qty to Traded Qty]] &gt; 90), "Good Day", "")</f>
        <v/>
      </c>
    </row>
    <row r="4516" spans="1:18">
      <c r="A4516" t="s">
        <v>58</v>
      </c>
      <c r="B4516" s="1">
        <v>45889</v>
      </c>
      <c r="C4516" s="1" t="str">
        <f>"WEEK" &amp;" " &amp;  INT((DAY(Stock_Info[[#This Row],[Date]])+WEEKDAY(DATE(YEAR(Stock_Info[[#This Row],[Date]]),MONTH(Stock_Info[[#This Row],[Date]]),1))-1)/7)+1</f>
        <v>WEEK 4</v>
      </c>
      <c r="D4516" s="12">
        <v>40.69</v>
      </c>
      <c r="E4516" s="12">
        <v>40.69</v>
      </c>
      <c r="F4516" s="12">
        <v>38.5</v>
      </c>
      <c r="G4516" s="12">
        <v>38.5</v>
      </c>
      <c r="H4516" s="12">
        <v>39.482367758186399</v>
      </c>
      <c r="I4516">
        <v>1588</v>
      </c>
      <c r="J4516">
        <v>16</v>
      </c>
      <c r="K4516" s="12">
        <v>62698</v>
      </c>
      <c r="L4516">
        <v>1588</v>
      </c>
      <c r="M4516">
        <v>100</v>
      </c>
      <c r="N4516">
        <v>2.19</v>
      </c>
      <c r="O4516">
        <v>-2.19</v>
      </c>
      <c r="P4516">
        <f xml:space="preserve"> IF(Stock_Info[[#This Row],[Close Price]] &gt; Stock_Info[[#This Row],[Open Price]], 1, 0)</f>
        <v>0</v>
      </c>
      <c r="Q4516" t="str">
        <f>IF(AND(Stock_Info[[#This Row],[% Deli. Qty to Traded Qty]]&gt;80,Stock_Info[[#This Row],[No. of Trades]]&lt;3000),"Unusual Day","")</f>
        <v>Unusual Day</v>
      </c>
      <c r="R4516" t="str">
        <f>IF(AND(Stock_Info[[#This Row],[Spread High-Low]] &lt; 10, Stock_Info[[#This Row],[% Deli. Qty to Traded Qty]] &gt; 90), "Good Day", "")</f>
        <v>Good Day</v>
      </c>
    </row>
    <row r="4517" spans="1:18">
      <c r="A4517" t="s">
        <v>58</v>
      </c>
      <c r="B4517" s="1">
        <v>45888</v>
      </c>
      <c r="C4517" s="1" t="str">
        <f>"WEEK" &amp;" " &amp;  INT((DAY(Stock_Info[[#This Row],[Date]])+WEEKDAY(DATE(YEAR(Stock_Info[[#This Row],[Date]]),MONTH(Stock_Info[[#This Row],[Date]]),1))-1)/7)+1</f>
        <v>WEEK 4</v>
      </c>
      <c r="D4517" s="12">
        <v>39.270000000000003</v>
      </c>
      <c r="E4517" s="12">
        <v>39.270000000000003</v>
      </c>
      <c r="F4517" s="12">
        <v>39.270000000000003</v>
      </c>
      <c r="G4517" s="12">
        <v>39.270000000000003</v>
      </c>
      <c r="H4517" s="12">
        <v>39.262135922330096</v>
      </c>
      <c r="I4517">
        <v>103</v>
      </c>
      <c r="J4517">
        <v>2</v>
      </c>
      <c r="K4517" s="12">
        <v>4044</v>
      </c>
      <c r="L4517">
        <v>103</v>
      </c>
      <c r="M4517">
        <v>100</v>
      </c>
      <c r="N4517">
        <v>0</v>
      </c>
      <c r="O4517">
        <v>0</v>
      </c>
      <c r="P4517">
        <f xml:space="preserve"> IF(Stock_Info[[#This Row],[Close Price]] &gt; Stock_Info[[#This Row],[Open Price]], 1, 0)</f>
        <v>0</v>
      </c>
      <c r="Q4517" t="str">
        <f>IF(AND(Stock_Info[[#This Row],[% Deli. Qty to Traded Qty]]&gt;80,Stock_Info[[#This Row],[No. of Trades]]&lt;3000),"Unusual Day","")</f>
        <v>Unusual Day</v>
      </c>
      <c r="R4517" t="str">
        <f>IF(AND(Stock_Info[[#This Row],[Spread High-Low]] &lt; 10, Stock_Info[[#This Row],[% Deli. Qty to Traded Qty]] &gt; 90), "Good Day", "")</f>
        <v>Good Day</v>
      </c>
    </row>
    <row r="4518" spans="1:18">
      <c r="A4518" t="s">
        <v>58</v>
      </c>
      <c r="B4518" s="1">
        <v>45887</v>
      </c>
      <c r="C4518" s="1" t="str">
        <f>"WEEK" &amp;" " &amp;  INT((DAY(Stock_Info[[#This Row],[Date]])+WEEKDAY(DATE(YEAR(Stock_Info[[#This Row],[Date]]),MONTH(Stock_Info[[#This Row],[Date]]),1))-1)/7)+1</f>
        <v>WEEK 4</v>
      </c>
      <c r="D4518" s="12">
        <v>41</v>
      </c>
      <c r="E4518" s="12">
        <v>41</v>
      </c>
      <c r="F4518" s="12">
        <v>39.26</v>
      </c>
      <c r="G4518" s="12">
        <v>39.270000000000003</v>
      </c>
      <c r="H4518" s="12">
        <v>39.693484914735464</v>
      </c>
      <c r="I4518">
        <v>2287</v>
      </c>
      <c r="J4518">
        <v>25</v>
      </c>
      <c r="K4518" s="12">
        <v>90779</v>
      </c>
      <c r="L4518">
        <v>2219</v>
      </c>
      <c r="M4518">
        <v>97.03</v>
      </c>
      <c r="N4518">
        <v>1.74</v>
      </c>
      <c r="O4518">
        <v>-1.73</v>
      </c>
      <c r="P4518">
        <f xml:space="preserve"> IF(Stock_Info[[#This Row],[Close Price]] &gt; Stock_Info[[#This Row],[Open Price]], 1, 0)</f>
        <v>0</v>
      </c>
      <c r="Q4518" t="str">
        <f>IF(AND(Stock_Info[[#This Row],[% Deli. Qty to Traded Qty]]&gt;80,Stock_Info[[#This Row],[No. of Trades]]&lt;3000),"Unusual Day","")</f>
        <v>Unusual Day</v>
      </c>
      <c r="R4518" t="str">
        <f>IF(AND(Stock_Info[[#This Row],[Spread High-Low]] &lt; 10, Stock_Info[[#This Row],[% Deli. Qty to Traded Qty]] &gt; 90), "Good Day", "")</f>
        <v>Good Day</v>
      </c>
    </row>
    <row r="4519" spans="1:18">
      <c r="A4519" t="s">
        <v>58</v>
      </c>
      <c r="B4519" s="1">
        <v>45883</v>
      </c>
      <c r="C4519" s="1" t="str">
        <f>"WEEK" &amp;" " &amp;  INT((DAY(Stock_Info[[#This Row],[Date]])+WEEKDAY(DATE(YEAR(Stock_Info[[#This Row],[Date]]),MONTH(Stock_Info[[#This Row],[Date]]),1))-1)/7)+1</f>
        <v>WEEK 3</v>
      </c>
      <c r="D4519" s="12">
        <v>38.549999999999997</v>
      </c>
      <c r="E4519" s="12">
        <v>40.75</v>
      </c>
      <c r="F4519" s="12">
        <v>38.549999999999997</v>
      </c>
      <c r="G4519" s="12">
        <v>40.69</v>
      </c>
      <c r="H4519" s="12">
        <v>40.509597806215723</v>
      </c>
      <c r="I4519">
        <v>2188</v>
      </c>
      <c r="J4519">
        <v>20</v>
      </c>
      <c r="K4519" s="12">
        <v>88635</v>
      </c>
      <c r="L4519">
        <v>1862</v>
      </c>
      <c r="M4519">
        <v>85.1</v>
      </c>
      <c r="N4519">
        <v>2.2000000000000002</v>
      </c>
      <c r="O4519">
        <v>2.14</v>
      </c>
      <c r="P4519">
        <f xml:space="preserve"> IF(Stock_Info[[#This Row],[Close Price]] &gt; Stock_Info[[#This Row],[Open Price]], 1, 0)</f>
        <v>1</v>
      </c>
      <c r="Q4519" t="str">
        <f>IF(AND(Stock_Info[[#This Row],[% Deli. Qty to Traded Qty]]&gt;80,Stock_Info[[#This Row],[No. of Trades]]&lt;3000),"Unusual Day","")</f>
        <v>Unusual Day</v>
      </c>
      <c r="R4519" t="str">
        <f>IF(AND(Stock_Info[[#This Row],[Spread High-Low]] &lt; 10, Stock_Info[[#This Row],[% Deli. Qty to Traded Qty]] &gt; 90), "Good Day", "")</f>
        <v/>
      </c>
    </row>
    <row r="4520" spans="1:18">
      <c r="A4520" t="s">
        <v>58</v>
      </c>
      <c r="B4520" s="1">
        <v>45882</v>
      </c>
      <c r="C4520" s="1" t="str">
        <f>"WEEK" &amp;" " &amp;  INT((DAY(Stock_Info[[#This Row],[Date]])+WEEKDAY(DATE(YEAR(Stock_Info[[#This Row],[Date]]),MONTH(Stock_Info[[#This Row],[Date]]),1))-1)/7)+1</f>
        <v>WEEK 3</v>
      </c>
      <c r="D4520" s="12">
        <v>40.29</v>
      </c>
      <c r="E4520" s="12">
        <v>40.29</v>
      </c>
      <c r="F4520" s="12">
        <v>39</v>
      </c>
      <c r="G4520" s="12">
        <v>39</v>
      </c>
      <c r="H4520" s="12">
        <v>39.152046783625728</v>
      </c>
      <c r="I4520">
        <v>171</v>
      </c>
      <c r="J4520">
        <v>9</v>
      </c>
      <c r="K4520" s="12">
        <v>6695</v>
      </c>
      <c r="L4520">
        <v>171</v>
      </c>
      <c r="M4520">
        <v>100</v>
      </c>
      <c r="N4520">
        <v>1.29</v>
      </c>
      <c r="O4520">
        <v>-1.29</v>
      </c>
      <c r="P4520">
        <f xml:space="preserve"> IF(Stock_Info[[#This Row],[Close Price]] &gt; Stock_Info[[#This Row],[Open Price]], 1, 0)</f>
        <v>0</v>
      </c>
      <c r="Q4520" t="str">
        <f>IF(AND(Stock_Info[[#This Row],[% Deli. Qty to Traded Qty]]&gt;80,Stock_Info[[#This Row],[No. of Trades]]&lt;3000),"Unusual Day","")</f>
        <v>Unusual Day</v>
      </c>
      <c r="R4520" t="str">
        <f>IF(AND(Stock_Info[[#This Row],[Spread High-Low]] &lt; 10, Stock_Info[[#This Row],[% Deli. Qty to Traded Qty]] &gt; 90), "Good Day", "")</f>
        <v>Good Day</v>
      </c>
    </row>
    <row r="4521" spans="1:18">
      <c r="A4521" t="s">
        <v>58</v>
      </c>
      <c r="B4521" s="1">
        <v>45881</v>
      </c>
      <c r="C4521" s="1" t="str">
        <f>"WEEK" &amp;" " &amp;  INT((DAY(Stock_Info[[#This Row],[Date]])+WEEKDAY(DATE(YEAR(Stock_Info[[#This Row],[Date]]),MONTH(Stock_Info[[#This Row],[Date]]),1))-1)/7)+1</f>
        <v>WEEK 3</v>
      </c>
      <c r="D4521" s="12">
        <v>39.83</v>
      </c>
      <c r="E4521" s="12">
        <v>40.85</v>
      </c>
      <c r="F4521" s="12">
        <v>38.5</v>
      </c>
      <c r="G4521" s="12">
        <v>39.5</v>
      </c>
      <c r="H4521" s="12">
        <v>38.762347888332137</v>
      </c>
      <c r="I4521">
        <v>1397</v>
      </c>
      <c r="J4521">
        <v>26</v>
      </c>
      <c r="K4521" s="12">
        <v>54151</v>
      </c>
      <c r="L4521">
        <v>1284</v>
      </c>
      <c r="M4521">
        <v>91.91</v>
      </c>
      <c r="N4521">
        <v>2.35</v>
      </c>
      <c r="O4521">
        <v>-0.33</v>
      </c>
      <c r="P4521">
        <f xml:space="preserve"> IF(Stock_Info[[#This Row],[Close Price]] &gt; Stock_Info[[#This Row],[Open Price]], 1, 0)</f>
        <v>0</v>
      </c>
      <c r="Q4521" t="str">
        <f>IF(AND(Stock_Info[[#This Row],[% Deli. Qty to Traded Qty]]&gt;80,Stock_Info[[#This Row],[No. of Trades]]&lt;3000),"Unusual Day","")</f>
        <v>Unusual Day</v>
      </c>
      <c r="R4521" t="str">
        <f>IF(AND(Stock_Info[[#This Row],[Spread High-Low]] &lt; 10, Stock_Info[[#This Row],[% Deli. Qty to Traded Qty]] &gt; 90), "Good Day", "")</f>
        <v>Good Day</v>
      </c>
    </row>
    <row r="4522" spans="1:18">
      <c r="A4522" t="s">
        <v>58</v>
      </c>
      <c r="B4522" s="1">
        <v>45880</v>
      </c>
      <c r="C4522" s="1" t="str">
        <f>"WEEK" &amp;" " &amp;  INT((DAY(Stock_Info[[#This Row],[Date]])+WEEKDAY(DATE(YEAR(Stock_Info[[#This Row],[Date]]),MONTH(Stock_Info[[#This Row],[Date]]),1))-1)/7)+1</f>
        <v>WEEK 3</v>
      </c>
      <c r="D4522" s="12">
        <v>38</v>
      </c>
      <c r="E4522" s="12">
        <v>40.03</v>
      </c>
      <c r="F4522" s="12">
        <v>38</v>
      </c>
      <c r="G4522" s="12">
        <v>39.83</v>
      </c>
      <c r="H4522" s="12">
        <v>39.733652312599681</v>
      </c>
      <c r="I4522">
        <v>627</v>
      </c>
      <c r="J4522">
        <v>15</v>
      </c>
      <c r="K4522" s="12">
        <v>24913</v>
      </c>
      <c r="L4522">
        <v>622</v>
      </c>
      <c r="M4522">
        <v>99.2</v>
      </c>
      <c r="N4522">
        <v>2.0299999999999998</v>
      </c>
      <c r="O4522">
        <v>1.83</v>
      </c>
      <c r="P4522">
        <f xml:space="preserve"> IF(Stock_Info[[#This Row],[Close Price]] &gt; Stock_Info[[#This Row],[Open Price]], 1, 0)</f>
        <v>1</v>
      </c>
      <c r="Q4522" t="str">
        <f>IF(AND(Stock_Info[[#This Row],[% Deli. Qty to Traded Qty]]&gt;80,Stock_Info[[#This Row],[No. of Trades]]&lt;3000),"Unusual Day","")</f>
        <v>Unusual Day</v>
      </c>
      <c r="R4522" t="str">
        <f>IF(AND(Stock_Info[[#This Row],[Spread High-Low]] &lt; 10, Stock_Info[[#This Row],[% Deli. Qty to Traded Qty]] &gt; 90), "Good Day", "")</f>
        <v>Good Day</v>
      </c>
    </row>
    <row r="4523" spans="1:18">
      <c r="A4523" t="s">
        <v>58</v>
      </c>
      <c r="B4523" s="1">
        <v>45877</v>
      </c>
      <c r="C4523" s="1" t="str">
        <f>"WEEK" &amp;" " &amp;  INT((DAY(Stock_Info[[#This Row],[Date]])+WEEKDAY(DATE(YEAR(Stock_Info[[#This Row],[Date]]),MONTH(Stock_Info[[#This Row],[Date]]),1))-1)/7)+1</f>
        <v>WEEK 2</v>
      </c>
      <c r="D4523" s="12">
        <v>40</v>
      </c>
      <c r="E4523" s="12">
        <v>40.89</v>
      </c>
      <c r="F4523" s="12">
        <v>39.58</v>
      </c>
      <c r="G4523" s="12">
        <v>40.03</v>
      </c>
      <c r="H4523" s="12">
        <v>40.362186788154901</v>
      </c>
      <c r="I4523">
        <v>878</v>
      </c>
      <c r="J4523">
        <v>18</v>
      </c>
      <c r="K4523" s="12">
        <v>35438</v>
      </c>
      <c r="L4523">
        <v>693</v>
      </c>
      <c r="M4523">
        <v>78.930000000000007</v>
      </c>
      <c r="N4523">
        <v>1.31</v>
      </c>
      <c r="O4523">
        <v>0.03</v>
      </c>
      <c r="P4523">
        <f xml:space="preserve"> IF(Stock_Info[[#This Row],[Close Price]] &gt; Stock_Info[[#This Row],[Open Price]], 1, 0)</f>
        <v>1</v>
      </c>
      <c r="Q4523" t="str">
        <f>IF(AND(Stock_Info[[#This Row],[% Deli. Qty to Traded Qty]]&gt;80,Stock_Info[[#This Row],[No. of Trades]]&lt;3000),"Unusual Day","")</f>
        <v/>
      </c>
      <c r="R4523" t="str">
        <f>IF(AND(Stock_Info[[#This Row],[Spread High-Low]] &lt; 10, Stock_Info[[#This Row],[% Deli. Qty to Traded Qty]] &gt; 90), "Good Day", "")</f>
        <v/>
      </c>
    </row>
    <row r="4524" spans="1:18">
      <c r="A4524" t="s">
        <v>58</v>
      </c>
      <c r="B4524" s="1">
        <v>45876</v>
      </c>
      <c r="C4524" s="1" t="str">
        <f>"WEEK" &amp;" " &amp;  INT((DAY(Stock_Info[[#This Row],[Date]])+WEEKDAY(DATE(YEAR(Stock_Info[[#This Row],[Date]]),MONTH(Stock_Info[[#This Row],[Date]]),1))-1)/7)+1</f>
        <v>WEEK 2</v>
      </c>
      <c r="D4524" s="12">
        <v>40.93</v>
      </c>
      <c r="E4524" s="12">
        <v>40.93</v>
      </c>
      <c r="F4524" s="12">
        <v>39.549999999999997</v>
      </c>
      <c r="G4524" s="12">
        <v>39.97</v>
      </c>
      <c r="H4524" s="12">
        <v>39.69190404797601</v>
      </c>
      <c r="I4524">
        <v>1334</v>
      </c>
      <c r="J4524">
        <v>26</v>
      </c>
      <c r="K4524" s="12">
        <v>52949</v>
      </c>
      <c r="L4524">
        <v>1258</v>
      </c>
      <c r="M4524">
        <v>94.3</v>
      </c>
      <c r="N4524">
        <v>1.38</v>
      </c>
      <c r="O4524">
        <v>-0.96</v>
      </c>
      <c r="P4524">
        <f xml:space="preserve"> IF(Stock_Info[[#This Row],[Close Price]] &gt; Stock_Info[[#This Row],[Open Price]], 1, 0)</f>
        <v>0</v>
      </c>
      <c r="Q4524" t="str">
        <f>IF(AND(Stock_Info[[#This Row],[% Deli. Qty to Traded Qty]]&gt;80,Stock_Info[[#This Row],[No. of Trades]]&lt;3000),"Unusual Day","")</f>
        <v>Unusual Day</v>
      </c>
      <c r="R4524" t="str">
        <f>IF(AND(Stock_Info[[#This Row],[Spread High-Low]] &lt; 10, Stock_Info[[#This Row],[% Deli. Qty to Traded Qty]] &gt; 90), "Good Day", "")</f>
        <v>Good Day</v>
      </c>
    </row>
    <row r="4525" spans="1:18">
      <c r="A4525" t="s">
        <v>58</v>
      </c>
      <c r="B4525" s="1">
        <v>45875</v>
      </c>
      <c r="C4525" s="1" t="str">
        <f>"WEEK" &amp;" " &amp;  INT((DAY(Stock_Info[[#This Row],[Date]])+WEEKDAY(DATE(YEAR(Stock_Info[[#This Row],[Date]]),MONTH(Stock_Info[[#This Row],[Date]]),1))-1)/7)+1</f>
        <v>WEEK 2</v>
      </c>
      <c r="D4525" s="12">
        <v>39.51</v>
      </c>
      <c r="E4525" s="12">
        <v>40.99</v>
      </c>
      <c r="F4525" s="12">
        <v>39.51</v>
      </c>
      <c r="G4525" s="12">
        <v>40.5</v>
      </c>
      <c r="H4525" s="12">
        <v>39.866486850977751</v>
      </c>
      <c r="I4525">
        <v>1483</v>
      </c>
      <c r="J4525">
        <v>15</v>
      </c>
      <c r="K4525" s="12">
        <v>59122</v>
      </c>
      <c r="L4525">
        <v>1002</v>
      </c>
      <c r="M4525">
        <v>67.569999999999993</v>
      </c>
      <c r="N4525">
        <v>1.48</v>
      </c>
      <c r="O4525">
        <v>0.99</v>
      </c>
      <c r="P4525">
        <f xml:space="preserve"> IF(Stock_Info[[#This Row],[Close Price]] &gt; Stock_Info[[#This Row],[Open Price]], 1, 0)</f>
        <v>1</v>
      </c>
      <c r="Q4525" t="str">
        <f>IF(AND(Stock_Info[[#This Row],[% Deli. Qty to Traded Qty]]&gt;80,Stock_Info[[#This Row],[No. of Trades]]&lt;3000),"Unusual Day","")</f>
        <v/>
      </c>
      <c r="R4525" t="str">
        <f>IF(AND(Stock_Info[[#This Row],[Spread High-Low]] &lt; 10, Stock_Info[[#This Row],[% Deli. Qty to Traded Qty]] &gt; 90), "Good Day", "")</f>
        <v/>
      </c>
    </row>
    <row r="4526" spans="1:18">
      <c r="A4526" t="s">
        <v>58</v>
      </c>
      <c r="B4526" s="1">
        <v>45874</v>
      </c>
      <c r="C4526" s="1" t="str">
        <f>"WEEK" &amp;" " &amp;  INT((DAY(Stock_Info[[#This Row],[Date]])+WEEKDAY(DATE(YEAR(Stock_Info[[#This Row],[Date]]),MONTH(Stock_Info[[#This Row],[Date]]),1))-1)/7)+1</f>
        <v>WEEK 2</v>
      </c>
      <c r="D4526" s="12">
        <v>39.299999999999997</v>
      </c>
      <c r="E4526" s="12">
        <v>40.6</v>
      </c>
      <c r="F4526" s="12">
        <v>39.299999999999997</v>
      </c>
      <c r="G4526" s="12">
        <v>39.89</v>
      </c>
      <c r="H4526" s="12">
        <v>40.048625792811841</v>
      </c>
      <c r="I4526">
        <v>1419</v>
      </c>
      <c r="J4526">
        <v>15</v>
      </c>
      <c r="K4526" s="12">
        <v>56829</v>
      </c>
      <c r="L4526">
        <v>1166</v>
      </c>
      <c r="M4526">
        <v>82.17</v>
      </c>
      <c r="N4526">
        <v>1.3</v>
      </c>
      <c r="O4526">
        <v>0.59</v>
      </c>
      <c r="P4526">
        <f xml:space="preserve"> IF(Stock_Info[[#This Row],[Close Price]] &gt; Stock_Info[[#This Row],[Open Price]], 1, 0)</f>
        <v>1</v>
      </c>
      <c r="Q4526" t="str">
        <f>IF(AND(Stock_Info[[#This Row],[% Deli. Qty to Traded Qty]]&gt;80,Stock_Info[[#This Row],[No. of Trades]]&lt;3000),"Unusual Day","")</f>
        <v>Unusual Day</v>
      </c>
      <c r="R4526" t="str">
        <f>IF(AND(Stock_Info[[#This Row],[Spread High-Low]] &lt; 10, Stock_Info[[#This Row],[% Deli. Qty to Traded Qty]] &gt; 90), "Good Day", "")</f>
        <v/>
      </c>
    </row>
    <row r="4527" spans="1:18">
      <c r="A4527" t="s">
        <v>58</v>
      </c>
      <c r="B4527" s="1">
        <v>45873</v>
      </c>
      <c r="C4527" s="1" t="str">
        <f>"WEEK" &amp;" " &amp;  INT((DAY(Stock_Info[[#This Row],[Date]])+WEEKDAY(DATE(YEAR(Stock_Info[[#This Row],[Date]]),MONTH(Stock_Info[[#This Row],[Date]]),1))-1)/7)+1</f>
        <v>WEEK 2</v>
      </c>
      <c r="D4527" s="12">
        <v>41.38</v>
      </c>
      <c r="E4527" s="12">
        <v>41.38</v>
      </c>
      <c r="F4527" s="12">
        <v>38.840000000000003</v>
      </c>
      <c r="G4527" s="12">
        <v>40.97</v>
      </c>
      <c r="H4527" s="12">
        <v>38.924657534246577</v>
      </c>
      <c r="I4527">
        <v>292</v>
      </c>
      <c r="J4527">
        <v>8</v>
      </c>
      <c r="K4527" s="12">
        <v>11366</v>
      </c>
      <c r="L4527">
        <v>290</v>
      </c>
      <c r="M4527">
        <v>99.32</v>
      </c>
      <c r="N4527">
        <v>2.54</v>
      </c>
      <c r="O4527">
        <v>-0.41</v>
      </c>
      <c r="P4527">
        <f xml:space="preserve"> IF(Stock_Info[[#This Row],[Close Price]] &gt; Stock_Info[[#This Row],[Open Price]], 1, 0)</f>
        <v>0</v>
      </c>
      <c r="Q4527" t="str">
        <f>IF(AND(Stock_Info[[#This Row],[% Deli. Qty to Traded Qty]]&gt;80,Stock_Info[[#This Row],[No. of Trades]]&lt;3000),"Unusual Day","")</f>
        <v>Unusual Day</v>
      </c>
      <c r="R4527" t="str">
        <f>IF(AND(Stock_Info[[#This Row],[Spread High-Low]] &lt; 10, Stock_Info[[#This Row],[% Deli. Qty to Traded Qty]] &gt; 90), "Good Day", "")</f>
        <v>Good Day</v>
      </c>
    </row>
    <row r="4528" spans="1:18">
      <c r="A4528" t="s">
        <v>58</v>
      </c>
      <c r="B4528" s="1">
        <v>45870</v>
      </c>
      <c r="C4528" s="1" t="str">
        <f>"WEEK" &amp;" " &amp;  INT((DAY(Stock_Info[[#This Row],[Date]])+WEEKDAY(DATE(YEAR(Stock_Info[[#This Row],[Date]]),MONTH(Stock_Info[[#This Row],[Date]]),1))-1)/7)+1</f>
        <v>WEEK 1</v>
      </c>
      <c r="D4528" s="12">
        <v>39</v>
      </c>
      <c r="E4528" s="12">
        <v>41.49</v>
      </c>
      <c r="F4528" s="12">
        <v>38.549999999999997</v>
      </c>
      <c r="G4528" s="12">
        <v>40.65</v>
      </c>
      <c r="H4528" s="12">
        <v>41.139380530973455</v>
      </c>
      <c r="I4528">
        <v>1356</v>
      </c>
      <c r="J4528">
        <v>51</v>
      </c>
      <c r="K4528" s="12">
        <v>55785</v>
      </c>
      <c r="L4528">
        <v>1268</v>
      </c>
      <c r="M4528">
        <v>93.51</v>
      </c>
      <c r="N4528">
        <v>2.94</v>
      </c>
      <c r="O4528">
        <v>1.65</v>
      </c>
      <c r="P4528">
        <f xml:space="preserve"> IF(Stock_Info[[#This Row],[Close Price]] &gt; Stock_Info[[#This Row],[Open Price]], 1, 0)</f>
        <v>1</v>
      </c>
      <c r="Q4528" t="str">
        <f>IF(AND(Stock_Info[[#This Row],[% Deli. Qty to Traded Qty]]&gt;80,Stock_Info[[#This Row],[No. of Trades]]&lt;3000),"Unusual Day","")</f>
        <v>Unusual Day</v>
      </c>
      <c r="R4528" t="str">
        <f>IF(AND(Stock_Info[[#This Row],[Spread High-Low]] &lt; 10, Stock_Info[[#This Row],[% Deli. Qty to Traded Qty]] &gt; 90), "Good Day", "")</f>
        <v>Good Day</v>
      </c>
    </row>
    <row r="4529" spans="1:18">
      <c r="A4529" t="s">
        <v>58</v>
      </c>
      <c r="B4529" s="1">
        <v>45869</v>
      </c>
      <c r="C4529" s="1" t="str">
        <f>"WEEK" &amp;" " &amp;  INT((DAY(Stock_Info[[#This Row],[Date]])+WEEKDAY(DATE(YEAR(Stock_Info[[#This Row],[Date]]),MONTH(Stock_Info[[#This Row],[Date]]),1))-1)/7)+1</f>
        <v>WEEK 5</v>
      </c>
      <c r="D4529" s="12">
        <v>40</v>
      </c>
      <c r="E4529" s="12">
        <v>40</v>
      </c>
      <c r="F4529" s="12">
        <v>38.75</v>
      </c>
      <c r="G4529" s="12">
        <v>39.04</v>
      </c>
      <c r="H4529" s="12">
        <v>39.060377358490562</v>
      </c>
      <c r="I4529">
        <v>265</v>
      </c>
      <c r="J4529">
        <v>7</v>
      </c>
      <c r="K4529" s="12">
        <v>10351</v>
      </c>
      <c r="L4529">
        <v>258</v>
      </c>
      <c r="M4529">
        <v>97.36</v>
      </c>
      <c r="N4529">
        <v>1.25</v>
      </c>
      <c r="O4529">
        <v>-0.96</v>
      </c>
      <c r="P4529">
        <f xml:space="preserve"> IF(Stock_Info[[#This Row],[Close Price]] &gt; Stock_Info[[#This Row],[Open Price]], 1, 0)</f>
        <v>0</v>
      </c>
      <c r="Q4529" t="str">
        <f>IF(AND(Stock_Info[[#This Row],[% Deli. Qty to Traded Qty]]&gt;80,Stock_Info[[#This Row],[No. of Trades]]&lt;3000),"Unusual Day","")</f>
        <v>Unusual Day</v>
      </c>
      <c r="R4529" t="str">
        <f>IF(AND(Stock_Info[[#This Row],[Spread High-Low]] &lt; 10, Stock_Info[[#This Row],[% Deli. Qty to Traded Qty]] &gt; 90), "Good Day", "")</f>
        <v>Good Day</v>
      </c>
    </row>
    <row r="4530" spans="1:18">
      <c r="A4530" t="s">
        <v>58</v>
      </c>
      <c r="B4530" s="1">
        <v>45868</v>
      </c>
      <c r="C4530" s="1" t="str">
        <f>"WEEK" &amp;" " &amp;  INT((DAY(Stock_Info[[#This Row],[Date]])+WEEKDAY(DATE(YEAR(Stock_Info[[#This Row],[Date]]),MONTH(Stock_Info[[#This Row],[Date]]),1))-1)/7)+1</f>
        <v>WEEK 5</v>
      </c>
      <c r="D4530" s="12">
        <v>42.92</v>
      </c>
      <c r="E4530" s="12">
        <v>42.92</v>
      </c>
      <c r="F4530" s="12">
        <v>39.5</v>
      </c>
      <c r="G4530" s="12">
        <v>41.84</v>
      </c>
      <c r="H4530" s="12">
        <v>39.983218163869694</v>
      </c>
      <c r="I4530">
        <v>1013</v>
      </c>
      <c r="J4530">
        <v>10</v>
      </c>
      <c r="K4530" s="12">
        <v>40503</v>
      </c>
      <c r="L4530">
        <v>913</v>
      </c>
      <c r="M4530">
        <v>90.13</v>
      </c>
      <c r="N4530">
        <v>3.42</v>
      </c>
      <c r="O4530">
        <v>-1.08</v>
      </c>
      <c r="P4530">
        <f xml:space="preserve"> IF(Stock_Info[[#This Row],[Close Price]] &gt; Stock_Info[[#This Row],[Open Price]], 1, 0)</f>
        <v>0</v>
      </c>
      <c r="Q4530" t="str">
        <f>IF(AND(Stock_Info[[#This Row],[% Deli. Qty to Traded Qty]]&gt;80,Stock_Info[[#This Row],[No. of Trades]]&lt;3000),"Unusual Day","")</f>
        <v>Unusual Day</v>
      </c>
      <c r="R4530" t="str">
        <f>IF(AND(Stock_Info[[#This Row],[Spread High-Low]] &lt; 10, Stock_Info[[#This Row],[% Deli. Qty to Traded Qty]] &gt; 90), "Good Day", "")</f>
        <v>Good Day</v>
      </c>
    </row>
    <row r="4531" spans="1:18">
      <c r="A4531" t="s">
        <v>58</v>
      </c>
      <c r="B4531" s="1">
        <v>45867</v>
      </c>
      <c r="C4531" s="1" t="str">
        <f>"WEEK" &amp;" " &amp;  INT((DAY(Stock_Info[[#This Row],[Date]])+WEEKDAY(DATE(YEAR(Stock_Info[[#This Row],[Date]]),MONTH(Stock_Info[[#This Row],[Date]]),1))-1)/7)+1</f>
        <v>WEEK 5</v>
      </c>
      <c r="D4531" s="12">
        <v>39.03</v>
      </c>
      <c r="E4531" s="12">
        <v>39.6</v>
      </c>
      <c r="F4531" s="12">
        <v>39.03</v>
      </c>
      <c r="G4531" s="12">
        <v>39.5</v>
      </c>
      <c r="H4531" s="12">
        <v>39.264062500000001</v>
      </c>
      <c r="I4531">
        <v>640</v>
      </c>
      <c r="J4531">
        <v>15</v>
      </c>
      <c r="K4531" s="12">
        <v>25129</v>
      </c>
      <c r="L4531">
        <v>574</v>
      </c>
      <c r="M4531">
        <v>89.69</v>
      </c>
      <c r="N4531">
        <v>0.56999999999999995</v>
      </c>
      <c r="O4531">
        <v>0.47</v>
      </c>
      <c r="P4531">
        <f xml:space="preserve"> IF(Stock_Info[[#This Row],[Close Price]] &gt; Stock_Info[[#This Row],[Open Price]], 1, 0)</f>
        <v>1</v>
      </c>
      <c r="Q4531" t="str">
        <f>IF(AND(Stock_Info[[#This Row],[% Deli. Qty to Traded Qty]]&gt;80,Stock_Info[[#This Row],[No. of Trades]]&lt;3000),"Unusual Day","")</f>
        <v>Unusual Day</v>
      </c>
      <c r="R4531" t="str">
        <f>IF(AND(Stock_Info[[#This Row],[Spread High-Low]] &lt; 10, Stock_Info[[#This Row],[% Deli. Qty to Traded Qty]] &gt; 90), "Good Day", "")</f>
        <v/>
      </c>
    </row>
    <row r="4532" spans="1:18">
      <c r="A4532" t="s">
        <v>58</v>
      </c>
      <c r="B4532" s="1">
        <v>45866</v>
      </c>
      <c r="C4532" s="1" t="str">
        <f>"WEEK" &amp;" " &amp;  INT((DAY(Stock_Info[[#This Row],[Date]])+WEEKDAY(DATE(YEAR(Stock_Info[[#This Row],[Date]]),MONTH(Stock_Info[[#This Row],[Date]]),1))-1)/7)+1</f>
        <v>WEEK 5</v>
      </c>
      <c r="D4532" s="12">
        <v>38.61</v>
      </c>
      <c r="E4532" s="12">
        <v>41.99</v>
      </c>
      <c r="F4532" s="12">
        <v>38.61</v>
      </c>
      <c r="G4532" s="12">
        <v>41.14</v>
      </c>
      <c r="H4532" s="12">
        <v>41.145192166102191</v>
      </c>
      <c r="I4532">
        <v>6791</v>
      </c>
      <c r="J4532">
        <v>70</v>
      </c>
      <c r="K4532" s="12">
        <v>279417</v>
      </c>
      <c r="L4532">
        <v>5634</v>
      </c>
      <c r="M4532">
        <v>82.96</v>
      </c>
      <c r="N4532">
        <v>3.38</v>
      </c>
      <c r="O4532">
        <v>2.5299999999999998</v>
      </c>
      <c r="P4532">
        <f xml:space="preserve"> IF(Stock_Info[[#This Row],[Close Price]] &gt; Stock_Info[[#This Row],[Open Price]], 1, 0)</f>
        <v>1</v>
      </c>
      <c r="Q4532" t="str">
        <f>IF(AND(Stock_Info[[#This Row],[% Deli. Qty to Traded Qty]]&gt;80,Stock_Info[[#This Row],[No. of Trades]]&lt;3000),"Unusual Day","")</f>
        <v>Unusual Day</v>
      </c>
      <c r="R4532" t="str">
        <f>IF(AND(Stock_Info[[#This Row],[Spread High-Low]] &lt; 10, Stock_Info[[#This Row],[% Deli. Qty to Traded Qty]] &gt; 90), "Good Day", "")</f>
        <v/>
      </c>
    </row>
    <row r="4533" spans="1:18">
      <c r="A4533" t="s">
        <v>58</v>
      </c>
      <c r="B4533" s="1">
        <v>45863</v>
      </c>
      <c r="C4533" s="1" t="str">
        <f>"WEEK" &amp;" " &amp;  INT((DAY(Stock_Info[[#This Row],[Date]])+WEEKDAY(DATE(YEAR(Stock_Info[[#This Row],[Date]]),MONTH(Stock_Info[[#This Row],[Date]]),1))-1)/7)+1</f>
        <v>WEEK 4</v>
      </c>
      <c r="D4533" s="12">
        <v>40.47</v>
      </c>
      <c r="E4533" s="12">
        <v>40.47</v>
      </c>
      <c r="F4533" s="12">
        <v>38.700000000000003</v>
      </c>
      <c r="G4533" s="12">
        <v>39.119999999999997</v>
      </c>
      <c r="H4533" s="12">
        <v>39.279391424619639</v>
      </c>
      <c r="I4533">
        <v>723</v>
      </c>
      <c r="J4533">
        <v>15</v>
      </c>
      <c r="K4533" s="12">
        <v>28399</v>
      </c>
      <c r="L4533">
        <v>662</v>
      </c>
      <c r="M4533">
        <v>91.56</v>
      </c>
      <c r="N4533">
        <v>1.77</v>
      </c>
      <c r="O4533">
        <v>-1.35</v>
      </c>
      <c r="P4533">
        <f xml:space="preserve"> IF(Stock_Info[[#This Row],[Close Price]] &gt; Stock_Info[[#This Row],[Open Price]], 1, 0)</f>
        <v>0</v>
      </c>
      <c r="Q4533" t="str">
        <f>IF(AND(Stock_Info[[#This Row],[% Deli. Qty to Traded Qty]]&gt;80,Stock_Info[[#This Row],[No. of Trades]]&lt;3000),"Unusual Day","")</f>
        <v>Unusual Day</v>
      </c>
      <c r="R4533" t="str">
        <f>IF(AND(Stock_Info[[#This Row],[Spread High-Low]] &lt; 10, Stock_Info[[#This Row],[% Deli. Qty to Traded Qty]] &gt; 90), "Good Day", "")</f>
        <v>Good Day</v>
      </c>
    </row>
    <row r="4534" spans="1:18">
      <c r="A4534" t="s">
        <v>58</v>
      </c>
      <c r="B4534" s="1">
        <v>45862</v>
      </c>
      <c r="C4534" s="1" t="str">
        <f>"WEEK" &amp;" " &amp;  INT((DAY(Stock_Info[[#This Row],[Date]])+WEEKDAY(DATE(YEAR(Stock_Info[[#This Row],[Date]]),MONTH(Stock_Info[[#This Row],[Date]]),1))-1)/7)+1</f>
        <v>WEEK 4</v>
      </c>
      <c r="D4534" s="12">
        <v>39.5</v>
      </c>
      <c r="E4534" s="12">
        <v>40.5</v>
      </c>
      <c r="F4534" s="12">
        <v>39.299999999999997</v>
      </c>
      <c r="G4534" s="12">
        <v>40.47</v>
      </c>
      <c r="H4534" s="12">
        <v>39.341807909604519</v>
      </c>
      <c r="I4534">
        <v>708</v>
      </c>
      <c r="J4534">
        <v>16</v>
      </c>
      <c r="K4534" s="12">
        <v>27854</v>
      </c>
      <c r="L4534">
        <v>706</v>
      </c>
      <c r="M4534">
        <v>99.72</v>
      </c>
      <c r="N4534">
        <v>1.2</v>
      </c>
      <c r="O4534">
        <v>0.97</v>
      </c>
      <c r="P4534">
        <f xml:space="preserve"> IF(Stock_Info[[#This Row],[Close Price]] &gt; Stock_Info[[#This Row],[Open Price]], 1, 0)</f>
        <v>1</v>
      </c>
      <c r="Q4534" t="str">
        <f>IF(AND(Stock_Info[[#This Row],[% Deli. Qty to Traded Qty]]&gt;80,Stock_Info[[#This Row],[No. of Trades]]&lt;3000),"Unusual Day","")</f>
        <v>Unusual Day</v>
      </c>
      <c r="R4534" t="str">
        <f>IF(AND(Stock_Info[[#This Row],[Spread High-Low]] &lt; 10, Stock_Info[[#This Row],[% Deli. Qty to Traded Qty]] &gt; 90), "Good Day", "")</f>
        <v>Good Day</v>
      </c>
    </row>
    <row r="4535" spans="1:18">
      <c r="A4535" t="s">
        <v>58</v>
      </c>
      <c r="B4535" s="1">
        <v>45861</v>
      </c>
      <c r="C4535" s="1" t="str">
        <f>"WEEK" &amp;" " &amp;  INT((DAY(Stock_Info[[#This Row],[Date]])+WEEKDAY(DATE(YEAR(Stock_Info[[#This Row],[Date]]),MONTH(Stock_Info[[#This Row],[Date]]),1))-1)/7)+1</f>
        <v>WEEK 4</v>
      </c>
      <c r="D4535" s="12">
        <v>40.5</v>
      </c>
      <c r="E4535" s="12">
        <v>40.5</v>
      </c>
      <c r="F4535" s="12">
        <v>39.25</v>
      </c>
      <c r="G4535" s="12">
        <v>39.299999999999997</v>
      </c>
      <c r="H4535" s="12">
        <v>39.308921438082557</v>
      </c>
      <c r="I4535">
        <v>751</v>
      </c>
      <c r="J4535">
        <v>23</v>
      </c>
      <c r="K4535" s="12">
        <v>29521</v>
      </c>
      <c r="L4535">
        <v>751</v>
      </c>
      <c r="M4535">
        <v>100</v>
      </c>
      <c r="N4535">
        <v>1.25</v>
      </c>
      <c r="O4535">
        <v>-1.2</v>
      </c>
      <c r="P4535">
        <f xml:space="preserve"> IF(Stock_Info[[#This Row],[Close Price]] &gt; Stock_Info[[#This Row],[Open Price]], 1, 0)</f>
        <v>0</v>
      </c>
      <c r="Q4535" t="str">
        <f>IF(AND(Stock_Info[[#This Row],[% Deli. Qty to Traded Qty]]&gt;80,Stock_Info[[#This Row],[No. of Trades]]&lt;3000),"Unusual Day","")</f>
        <v>Unusual Day</v>
      </c>
      <c r="R4535" t="str">
        <f>IF(AND(Stock_Info[[#This Row],[Spread High-Low]] &lt; 10, Stock_Info[[#This Row],[% Deli. Qty to Traded Qty]] &gt; 90), "Good Day", "")</f>
        <v>Good Day</v>
      </c>
    </row>
    <row r="4536" spans="1:18">
      <c r="A4536" t="s">
        <v>58</v>
      </c>
      <c r="B4536" s="1">
        <v>45860</v>
      </c>
      <c r="C4536" s="1" t="str">
        <f>"WEEK" &amp;" " &amp;  INT((DAY(Stock_Info[[#This Row],[Date]])+WEEKDAY(DATE(YEAR(Stock_Info[[#This Row],[Date]]),MONTH(Stock_Info[[#This Row],[Date]]),1))-1)/7)+1</f>
        <v>WEEK 4</v>
      </c>
      <c r="D4536" s="12">
        <v>37</v>
      </c>
      <c r="E4536" s="12">
        <v>41</v>
      </c>
      <c r="F4536" s="12">
        <v>37</v>
      </c>
      <c r="G4536" s="12">
        <v>40.5</v>
      </c>
      <c r="H4536" s="12">
        <v>40.116923076923079</v>
      </c>
      <c r="I4536">
        <v>975</v>
      </c>
      <c r="J4536">
        <v>36</v>
      </c>
      <c r="K4536" s="12">
        <v>39114</v>
      </c>
      <c r="L4536">
        <v>640</v>
      </c>
      <c r="M4536">
        <v>65.64</v>
      </c>
      <c r="N4536">
        <v>4</v>
      </c>
      <c r="O4536">
        <v>3.5</v>
      </c>
      <c r="P4536">
        <f xml:space="preserve"> IF(Stock_Info[[#This Row],[Close Price]] &gt; Stock_Info[[#This Row],[Open Price]], 1, 0)</f>
        <v>1</v>
      </c>
      <c r="Q4536" t="str">
        <f>IF(AND(Stock_Info[[#This Row],[% Deli. Qty to Traded Qty]]&gt;80,Stock_Info[[#This Row],[No. of Trades]]&lt;3000),"Unusual Day","")</f>
        <v/>
      </c>
      <c r="R4536" t="str">
        <f>IF(AND(Stock_Info[[#This Row],[Spread High-Low]] &lt; 10, Stock_Info[[#This Row],[% Deli. Qty to Traded Qty]] &gt; 90), "Good Day", "")</f>
        <v/>
      </c>
    </row>
    <row r="4537" spans="1:18">
      <c r="A4537" t="s">
        <v>58</v>
      </c>
      <c r="B4537" s="1">
        <v>45859</v>
      </c>
      <c r="C4537" s="1" t="str">
        <f>"WEEK" &amp;" " &amp;  INT((DAY(Stock_Info[[#This Row],[Date]])+WEEKDAY(DATE(YEAR(Stock_Info[[#This Row],[Date]]),MONTH(Stock_Info[[#This Row],[Date]]),1))-1)/7)+1</f>
        <v>WEEK 4</v>
      </c>
      <c r="D4537" s="12">
        <v>39.25</v>
      </c>
      <c r="E4537" s="12">
        <v>41.64</v>
      </c>
      <c r="F4537" s="12">
        <v>39.25</v>
      </c>
      <c r="G4537" s="12">
        <v>41.23</v>
      </c>
      <c r="H4537" s="12">
        <v>40.494695481335953</v>
      </c>
      <c r="I4537">
        <v>2545</v>
      </c>
      <c r="J4537">
        <v>25</v>
      </c>
      <c r="K4537" s="12">
        <v>103059</v>
      </c>
      <c r="L4537">
        <v>1583</v>
      </c>
      <c r="M4537">
        <v>62.2</v>
      </c>
      <c r="N4537">
        <v>2.39</v>
      </c>
      <c r="O4537">
        <v>1.98</v>
      </c>
      <c r="P4537">
        <f xml:space="preserve"> IF(Stock_Info[[#This Row],[Close Price]] &gt; Stock_Info[[#This Row],[Open Price]], 1, 0)</f>
        <v>1</v>
      </c>
      <c r="Q4537" t="str">
        <f>IF(AND(Stock_Info[[#This Row],[% Deli. Qty to Traded Qty]]&gt;80,Stock_Info[[#This Row],[No. of Trades]]&lt;3000),"Unusual Day","")</f>
        <v/>
      </c>
      <c r="R4537" t="str">
        <f>IF(AND(Stock_Info[[#This Row],[Spread High-Low]] &lt; 10, Stock_Info[[#This Row],[% Deli. Qty to Traded Qty]] &gt; 90), "Good Day", "")</f>
        <v/>
      </c>
    </row>
    <row r="4538" spans="1:18">
      <c r="A4538" t="s">
        <v>58</v>
      </c>
      <c r="B4538" s="1">
        <v>45856</v>
      </c>
      <c r="C4538" s="1" t="str">
        <f>"WEEK" &amp;" " &amp;  INT((DAY(Stock_Info[[#This Row],[Date]])+WEEKDAY(DATE(YEAR(Stock_Info[[#This Row],[Date]]),MONTH(Stock_Info[[#This Row],[Date]]),1))-1)/7)+1</f>
        <v>WEEK 3</v>
      </c>
      <c r="D4538" s="12">
        <v>40.840000000000003</v>
      </c>
      <c r="E4538" s="12">
        <v>41</v>
      </c>
      <c r="F4538" s="12">
        <v>40.049999999999997</v>
      </c>
      <c r="G4538" s="12">
        <v>40.72</v>
      </c>
      <c r="H4538" s="12">
        <v>40.371457489878544</v>
      </c>
      <c r="I4538">
        <v>988</v>
      </c>
      <c r="J4538">
        <v>18</v>
      </c>
      <c r="K4538" s="12">
        <v>39887</v>
      </c>
      <c r="L4538">
        <v>846</v>
      </c>
      <c r="M4538">
        <v>85.63</v>
      </c>
      <c r="N4538">
        <v>0.95</v>
      </c>
      <c r="O4538">
        <v>-0.12</v>
      </c>
      <c r="P4538">
        <f xml:space="preserve"> IF(Stock_Info[[#This Row],[Close Price]] &gt; Stock_Info[[#This Row],[Open Price]], 1, 0)</f>
        <v>0</v>
      </c>
      <c r="Q4538" t="str">
        <f>IF(AND(Stock_Info[[#This Row],[% Deli. Qty to Traded Qty]]&gt;80,Stock_Info[[#This Row],[No. of Trades]]&lt;3000),"Unusual Day","")</f>
        <v>Unusual Day</v>
      </c>
      <c r="R4538" t="str">
        <f>IF(AND(Stock_Info[[#This Row],[Spread High-Low]] &lt; 10, Stock_Info[[#This Row],[% Deli. Qty to Traded Qty]] &gt; 90), "Good Day", "")</f>
        <v/>
      </c>
    </row>
    <row r="4539" spans="1:18">
      <c r="A4539" t="s">
        <v>58</v>
      </c>
      <c r="B4539" s="1">
        <v>45855</v>
      </c>
      <c r="C4539" s="1" t="str">
        <f>"WEEK" &amp;" " &amp;  INT((DAY(Stock_Info[[#This Row],[Date]])+WEEKDAY(DATE(YEAR(Stock_Info[[#This Row],[Date]]),MONTH(Stock_Info[[#This Row],[Date]]),1))-1)/7)+1</f>
        <v>WEEK 3</v>
      </c>
      <c r="D4539" s="12">
        <v>40.020000000000003</v>
      </c>
      <c r="E4539" s="12">
        <v>42</v>
      </c>
      <c r="F4539" s="12">
        <v>40</v>
      </c>
      <c r="G4539" s="12">
        <v>40.18</v>
      </c>
      <c r="H4539" s="12">
        <v>40.581178465451465</v>
      </c>
      <c r="I4539">
        <v>4718</v>
      </c>
      <c r="J4539">
        <v>66</v>
      </c>
      <c r="K4539" s="12">
        <v>191462</v>
      </c>
      <c r="L4539">
        <v>2505</v>
      </c>
      <c r="M4539">
        <v>53.09</v>
      </c>
      <c r="N4539">
        <v>2</v>
      </c>
      <c r="O4539">
        <v>0.16</v>
      </c>
      <c r="P4539">
        <f xml:space="preserve"> IF(Stock_Info[[#This Row],[Close Price]] &gt; Stock_Info[[#This Row],[Open Price]], 1, 0)</f>
        <v>1</v>
      </c>
      <c r="Q4539" t="str">
        <f>IF(AND(Stock_Info[[#This Row],[% Deli. Qty to Traded Qty]]&gt;80,Stock_Info[[#This Row],[No. of Trades]]&lt;3000),"Unusual Day","")</f>
        <v/>
      </c>
      <c r="R4539" t="str">
        <f>IF(AND(Stock_Info[[#This Row],[Spread High-Low]] &lt; 10, Stock_Info[[#This Row],[% Deli. Qty to Traded Qty]] &gt; 90), "Good Day", "")</f>
        <v/>
      </c>
    </row>
    <row r="4540" spans="1:18">
      <c r="A4540" t="s">
        <v>58</v>
      </c>
      <c r="B4540" s="1">
        <v>45854</v>
      </c>
      <c r="C4540" s="1" t="str">
        <f>"WEEK" &amp;" " &amp;  INT((DAY(Stock_Info[[#This Row],[Date]])+WEEKDAY(DATE(YEAR(Stock_Info[[#This Row],[Date]]),MONTH(Stock_Info[[#This Row],[Date]]),1))-1)/7)+1</f>
        <v>WEEK 3</v>
      </c>
      <c r="D4540" s="12">
        <v>40.39</v>
      </c>
      <c r="E4540" s="12">
        <v>42.89</v>
      </c>
      <c r="F4540" s="12">
        <v>39</v>
      </c>
      <c r="G4540" s="12">
        <v>41.27</v>
      </c>
      <c r="H4540" s="12">
        <v>40.244086021505375</v>
      </c>
      <c r="I4540">
        <v>5580</v>
      </c>
      <c r="J4540">
        <v>64</v>
      </c>
      <c r="K4540" s="12">
        <v>224562</v>
      </c>
      <c r="L4540">
        <v>4606</v>
      </c>
      <c r="M4540">
        <v>82.54</v>
      </c>
      <c r="N4540">
        <v>3.89</v>
      </c>
      <c r="O4540">
        <v>0.88</v>
      </c>
      <c r="P4540">
        <f xml:space="preserve"> IF(Stock_Info[[#This Row],[Close Price]] &gt; Stock_Info[[#This Row],[Open Price]], 1, 0)</f>
        <v>1</v>
      </c>
      <c r="Q4540" t="str">
        <f>IF(AND(Stock_Info[[#This Row],[% Deli. Qty to Traded Qty]]&gt;80,Stock_Info[[#This Row],[No. of Trades]]&lt;3000),"Unusual Day","")</f>
        <v>Unusual Day</v>
      </c>
      <c r="R4540" t="str">
        <f>IF(AND(Stock_Info[[#This Row],[Spread High-Low]] &lt; 10, Stock_Info[[#This Row],[% Deli. Qty to Traded Qty]] &gt; 90), "Good Day", "")</f>
        <v/>
      </c>
    </row>
    <row r="4541" spans="1:18">
      <c r="A4541" t="s">
        <v>58</v>
      </c>
      <c r="B4541" s="1">
        <v>45853</v>
      </c>
      <c r="C4541" s="1" t="str">
        <f>"WEEK" &amp;" " &amp;  INT((DAY(Stock_Info[[#This Row],[Date]])+WEEKDAY(DATE(YEAR(Stock_Info[[#This Row],[Date]]),MONTH(Stock_Info[[#This Row],[Date]]),1))-1)/7)+1</f>
        <v>WEEK 3</v>
      </c>
      <c r="D4541" s="12">
        <v>38.299999999999997</v>
      </c>
      <c r="E4541" s="12">
        <v>40.46</v>
      </c>
      <c r="F4541" s="12">
        <v>38.299999999999997</v>
      </c>
      <c r="G4541" s="12">
        <v>38.6</v>
      </c>
      <c r="H4541" s="12">
        <v>38.644295302013425</v>
      </c>
      <c r="I4541">
        <v>1639</v>
      </c>
      <c r="J4541">
        <v>27</v>
      </c>
      <c r="K4541" s="12">
        <v>63338</v>
      </c>
      <c r="L4541">
        <v>1568</v>
      </c>
      <c r="M4541">
        <v>95.67</v>
      </c>
      <c r="N4541">
        <v>2.16</v>
      </c>
      <c r="O4541">
        <v>0.3</v>
      </c>
      <c r="P4541">
        <f xml:space="preserve"> IF(Stock_Info[[#This Row],[Close Price]] &gt; Stock_Info[[#This Row],[Open Price]], 1, 0)</f>
        <v>1</v>
      </c>
      <c r="Q4541" t="str">
        <f>IF(AND(Stock_Info[[#This Row],[% Deli. Qty to Traded Qty]]&gt;80,Stock_Info[[#This Row],[No. of Trades]]&lt;3000),"Unusual Day","")</f>
        <v>Unusual Day</v>
      </c>
      <c r="R4541" t="str">
        <f>IF(AND(Stock_Info[[#This Row],[Spread High-Low]] &lt; 10, Stock_Info[[#This Row],[% Deli. Qty to Traded Qty]] &gt; 90), "Good Day", "")</f>
        <v>Good Day</v>
      </c>
    </row>
    <row r="4542" spans="1:18">
      <c r="A4542" t="s">
        <v>58</v>
      </c>
      <c r="B4542" s="1">
        <v>45852</v>
      </c>
      <c r="C4542" s="1" t="str">
        <f>"WEEK" &amp;" " &amp;  INT((DAY(Stock_Info[[#This Row],[Date]])+WEEKDAY(DATE(YEAR(Stock_Info[[#This Row],[Date]]),MONTH(Stock_Info[[#This Row],[Date]]),1))-1)/7)+1</f>
        <v>WEEK 3</v>
      </c>
      <c r="D4542" s="12">
        <v>39.9</v>
      </c>
      <c r="E4542" s="12">
        <v>39.9</v>
      </c>
      <c r="F4542" s="12">
        <v>38.1</v>
      </c>
      <c r="G4542" s="12">
        <v>39.5</v>
      </c>
      <c r="H4542" s="12">
        <v>39.626865671641788</v>
      </c>
      <c r="I4542">
        <v>134</v>
      </c>
      <c r="J4542">
        <v>13</v>
      </c>
      <c r="K4542" s="12">
        <v>5310</v>
      </c>
      <c r="L4542">
        <v>121</v>
      </c>
      <c r="M4542">
        <v>90.3</v>
      </c>
      <c r="N4542">
        <v>1.8</v>
      </c>
      <c r="O4542">
        <v>-0.4</v>
      </c>
      <c r="P4542">
        <f xml:space="preserve"> IF(Stock_Info[[#This Row],[Close Price]] &gt; Stock_Info[[#This Row],[Open Price]], 1, 0)</f>
        <v>0</v>
      </c>
      <c r="Q4542" t="str">
        <f>IF(AND(Stock_Info[[#This Row],[% Deli. Qty to Traded Qty]]&gt;80,Stock_Info[[#This Row],[No. of Trades]]&lt;3000),"Unusual Day","")</f>
        <v>Unusual Day</v>
      </c>
      <c r="R4542" t="str">
        <f>IF(AND(Stock_Info[[#This Row],[Spread High-Low]] &lt; 10, Stock_Info[[#This Row],[% Deli. Qty to Traded Qty]] &gt; 90), "Good Day", "")</f>
        <v>Good Day</v>
      </c>
    </row>
    <row r="4543" spans="1:18">
      <c r="A4543" t="s">
        <v>58</v>
      </c>
      <c r="B4543" s="1">
        <v>45849</v>
      </c>
      <c r="C4543" s="1" t="str">
        <f>"WEEK" &amp;" " &amp;  INT((DAY(Stock_Info[[#This Row],[Date]])+WEEKDAY(DATE(YEAR(Stock_Info[[#This Row],[Date]]),MONTH(Stock_Info[[#This Row],[Date]]),1))-1)/7)+1</f>
        <v>WEEK 2</v>
      </c>
      <c r="D4543" s="12">
        <v>38.630000000000003</v>
      </c>
      <c r="E4543" s="12">
        <v>39.5</v>
      </c>
      <c r="F4543" s="12">
        <v>38.049999999999997</v>
      </c>
      <c r="G4543" s="12">
        <v>38.700000000000003</v>
      </c>
      <c r="H4543" s="12">
        <v>38.544776119402982</v>
      </c>
      <c r="I4543">
        <v>134</v>
      </c>
      <c r="J4543">
        <v>6</v>
      </c>
      <c r="K4543" s="12">
        <v>5165</v>
      </c>
      <c r="L4543">
        <v>133</v>
      </c>
      <c r="M4543">
        <v>99.25</v>
      </c>
      <c r="N4543">
        <v>1.45</v>
      </c>
      <c r="O4543">
        <v>7.0000000000000007E-2</v>
      </c>
      <c r="P4543">
        <f xml:space="preserve"> IF(Stock_Info[[#This Row],[Close Price]] &gt; Stock_Info[[#This Row],[Open Price]], 1, 0)</f>
        <v>1</v>
      </c>
      <c r="Q4543" t="str">
        <f>IF(AND(Stock_Info[[#This Row],[% Deli. Qty to Traded Qty]]&gt;80,Stock_Info[[#This Row],[No. of Trades]]&lt;3000),"Unusual Day","")</f>
        <v>Unusual Day</v>
      </c>
      <c r="R4543" t="str">
        <f>IF(AND(Stock_Info[[#This Row],[Spread High-Low]] &lt; 10, Stock_Info[[#This Row],[% Deli. Qty to Traded Qty]] &gt; 90), "Good Day", "")</f>
        <v>Good Day</v>
      </c>
    </row>
    <row r="4544" spans="1:18">
      <c r="A4544" t="s">
        <v>58</v>
      </c>
      <c r="B4544" s="1">
        <v>45848</v>
      </c>
      <c r="C4544" s="1" t="str">
        <f>"WEEK" &amp;" " &amp;  INT((DAY(Stock_Info[[#This Row],[Date]])+WEEKDAY(DATE(YEAR(Stock_Info[[#This Row],[Date]]),MONTH(Stock_Info[[#This Row],[Date]]),1))-1)/7)+1</f>
        <v>WEEK 2</v>
      </c>
      <c r="D4544" s="12">
        <v>39.29</v>
      </c>
      <c r="E4544" s="12">
        <v>40.69</v>
      </c>
      <c r="F4544" s="12">
        <v>38.619999999999997</v>
      </c>
      <c r="G4544" s="12">
        <v>38.630000000000003</v>
      </c>
      <c r="H4544" s="12">
        <v>38.979971387696708</v>
      </c>
      <c r="I4544">
        <v>699</v>
      </c>
      <c r="J4544">
        <v>26</v>
      </c>
      <c r="K4544" s="12">
        <v>27247</v>
      </c>
      <c r="L4544">
        <v>695</v>
      </c>
      <c r="M4544">
        <v>99.43</v>
      </c>
      <c r="N4544">
        <v>2.0699999999999998</v>
      </c>
      <c r="O4544">
        <v>-0.66</v>
      </c>
      <c r="P4544">
        <f xml:space="preserve"> IF(Stock_Info[[#This Row],[Close Price]] &gt; Stock_Info[[#This Row],[Open Price]], 1, 0)</f>
        <v>0</v>
      </c>
      <c r="Q4544" t="str">
        <f>IF(AND(Stock_Info[[#This Row],[% Deli. Qty to Traded Qty]]&gt;80,Stock_Info[[#This Row],[No. of Trades]]&lt;3000),"Unusual Day","")</f>
        <v>Unusual Day</v>
      </c>
      <c r="R4544" t="str">
        <f>IF(AND(Stock_Info[[#This Row],[Spread High-Low]] &lt; 10, Stock_Info[[#This Row],[% Deli. Qty to Traded Qty]] &gt; 90), "Good Day", "")</f>
        <v>Good Day</v>
      </c>
    </row>
    <row r="4545" spans="1:18">
      <c r="A4545" t="s">
        <v>58</v>
      </c>
      <c r="B4545" s="1">
        <v>45847</v>
      </c>
      <c r="C4545" s="1" t="str">
        <f>"WEEK" &amp;" " &amp;  INT((DAY(Stock_Info[[#This Row],[Date]])+WEEKDAY(DATE(YEAR(Stock_Info[[#This Row],[Date]]),MONTH(Stock_Info[[#This Row],[Date]]),1))-1)/7)+1</f>
        <v>WEEK 2</v>
      </c>
      <c r="D4545" s="12">
        <v>41.15</v>
      </c>
      <c r="E4545" s="12">
        <v>41.15</v>
      </c>
      <c r="F4545" s="12">
        <v>38</v>
      </c>
      <c r="G4545" s="12">
        <v>39.119999999999997</v>
      </c>
      <c r="H4545" s="12">
        <v>38.968847352024923</v>
      </c>
      <c r="I4545">
        <v>2568</v>
      </c>
      <c r="J4545">
        <v>46</v>
      </c>
      <c r="K4545" s="12">
        <v>100072</v>
      </c>
      <c r="L4545">
        <v>1804</v>
      </c>
      <c r="M4545">
        <v>70.25</v>
      </c>
      <c r="N4545">
        <v>3.15</v>
      </c>
      <c r="O4545">
        <v>-2.0299999999999998</v>
      </c>
      <c r="P4545">
        <f xml:space="preserve"> IF(Stock_Info[[#This Row],[Close Price]] &gt; Stock_Info[[#This Row],[Open Price]], 1, 0)</f>
        <v>0</v>
      </c>
      <c r="Q4545" t="str">
        <f>IF(AND(Stock_Info[[#This Row],[% Deli. Qty to Traded Qty]]&gt;80,Stock_Info[[#This Row],[No. of Trades]]&lt;3000),"Unusual Day","")</f>
        <v/>
      </c>
      <c r="R4545" t="str">
        <f>IF(AND(Stock_Info[[#This Row],[Spread High-Low]] &lt; 10, Stock_Info[[#This Row],[% Deli. Qty to Traded Qty]] &gt; 90), "Good Day", "")</f>
        <v/>
      </c>
    </row>
    <row r="4546" spans="1:18">
      <c r="A4546" t="s">
        <v>58</v>
      </c>
      <c r="B4546" s="1">
        <v>45846</v>
      </c>
      <c r="C4546" s="1" t="str">
        <f>"WEEK" &amp;" " &amp;  INT((DAY(Stock_Info[[#This Row],[Date]])+WEEKDAY(DATE(YEAR(Stock_Info[[#This Row],[Date]]),MONTH(Stock_Info[[#This Row],[Date]]),1))-1)/7)+1</f>
        <v>WEEK 2</v>
      </c>
      <c r="D4546" s="12">
        <v>41.47</v>
      </c>
      <c r="E4546" s="12">
        <v>41.47</v>
      </c>
      <c r="F4546" s="12">
        <v>38.369999999999997</v>
      </c>
      <c r="G4546" s="12">
        <v>40.35</v>
      </c>
      <c r="H4546" s="12">
        <v>39.729805013927574</v>
      </c>
      <c r="I4546">
        <v>359</v>
      </c>
      <c r="J4546">
        <v>26</v>
      </c>
      <c r="K4546" s="12">
        <v>14263</v>
      </c>
      <c r="L4546">
        <v>337</v>
      </c>
      <c r="M4546">
        <v>93.87</v>
      </c>
      <c r="N4546">
        <v>3.1</v>
      </c>
      <c r="O4546">
        <v>-1.1200000000000001</v>
      </c>
      <c r="P4546">
        <f xml:space="preserve"> IF(Stock_Info[[#This Row],[Close Price]] &gt; Stock_Info[[#This Row],[Open Price]], 1, 0)</f>
        <v>0</v>
      </c>
      <c r="Q4546" t="str">
        <f>IF(AND(Stock_Info[[#This Row],[% Deli. Qty to Traded Qty]]&gt;80,Stock_Info[[#This Row],[No. of Trades]]&lt;3000),"Unusual Day","")</f>
        <v>Unusual Day</v>
      </c>
      <c r="R4546" t="str">
        <f>IF(AND(Stock_Info[[#This Row],[Spread High-Low]] &lt; 10, Stock_Info[[#This Row],[% Deli. Qty to Traded Qty]] &gt; 90), "Good Day", "")</f>
        <v>Good Day</v>
      </c>
    </row>
    <row r="4547" spans="1:18">
      <c r="A4547" t="s">
        <v>58</v>
      </c>
      <c r="B4547" s="1">
        <v>45845</v>
      </c>
      <c r="C4547" s="1" t="str">
        <f>"WEEK" &amp;" " &amp;  INT((DAY(Stock_Info[[#This Row],[Date]])+WEEKDAY(DATE(YEAR(Stock_Info[[#This Row],[Date]]),MONTH(Stock_Info[[#This Row],[Date]]),1))-1)/7)+1</f>
        <v>WEEK 2</v>
      </c>
      <c r="D4547" s="12">
        <v>41.89</v>
      </c>
      <c r="E4547" s="12">
        <v>41.89</v>
      </c>
      <c r="F4547" s="12">
        <v>39.549999999999997</v>
      </c>
      <c r="G4547" s="12">
        <v>40.39</v>
      </c>
      <c r="H4547" s="12">
        <v>40.111867290514674</v>
      </c>
      <c r="I4547">
        <v>2351</v>
      </c>
      <c r="J4547">
        <v>26</v>
      </c>
      <c r="K4547" s="12">
        <v>94303</v>
      </c>
      <c r="L4547">
        <v>1647</v>
      </c>
      <c r="M4547">
        <v>70.06</v>
      </c>
      <c r="N4547">
        <v>2.34</v>
      </c>
      <c r="O4547">
        <v>-1.5</v>
      </c>
      <c r="P4547">
        <f xml:space="preserve"> IF(Stock_Info[[#This Row],[Close Price]] &gt; Stock_Info[[#This Row],[Open Price]], 1, 0)</f>
        <v>0</v>
      </c>
      <c r="Q4547" t="str">
        <f>IF(AND(Stock_Info[[#This Row],[% Deli. Qty to Traded Qty]]&gt;80,Stock_Info[[#This Row],[No. of Trades]]&lt;3000),"Unusual Day","")</f>
        <v/>
      </c>
      <c r="R4547" t="str">
        <f>IF(AND(Stock_Info[[#This Row],[Spread High-Low]] &lt; 10, Stock_Info[[#This Row],[% Deli. Qty to Traded Qty]] &gt; 90), "Good Day", "")</f>
        <v/>
      </c>
    </row>
    <row r="4548" spans="1:18">
      <c r="A4548" t="s">
        <v>58</v>
      </c>
      <c r="B4548" s="1">
        <v>45842</v>
      </c>
      <c r="C4548" s="1" t="str">
        <f>"WEEK" &amp;" " &amp;  INT((DAY(Stock_Info[[#This Row],[Date]])+WEEKDAY(DATE(YEAR(Stock_Info[[#This Row],[Date]]),MONTH(Stock_Info[[#This Row],[Date]]),1))-1)/7)+1</f>
        <v>WEEK 1</v>
      </c>
      <c r="D4548" s="12">
        <v>41.3</v>
      </c>
      <c r="E4548" s="12">
        <v>41.3</v>
      </c>
      <c r="F4548" s="12">
        <v>39.869999999999997</v>
      </c>
      <c r="G4548" s="12">
        <v>40.409999999999997</v>
      </c>
      <c r="H4548" s="12">
        <v>40.420612813370475</v>
      </c>
      <c r="I4548">
        <v>359</v>
      </c>
      <c r="J4548">
        <v>21</v>
      </c>
      <c r="K4548" s="12">
        <v>14511</v>
      </c>
      <c r="L4548">
        <v>349</v>
      </c>
      <c r="M4548">
        <v>97.21</v>
      </c>
      <c r="N4548">
        <v>1.43</v>
      </c>
      <c r="O4548">
        <v>-0.89</v>
      </c>
      <c r="P4548">
        <f xml:space="preserve"> IF(Stock_Info[[#This Row],[Close Price]] &gt; Stock_Info[[#This Row],[Open Price]], 1, 0)</f>
        <v>0</v>
      </c>
      <c r="Q4548" t="str">
        <f>IF(AND(Stock_Info[[#This Row],[% Deli. Qty to Traded Qty]]&gt;80,Stock_Info[[#This Row],[No. of Trades]]&lt;3000),"Unusual Day","")</f>
        <v>Unusual Day</v>
      </c>
      <c r="R4548" t="str">
        <f>IF(AND(Stock_Info[[#This Row],[Spread High-Low]] &lt; 10, Stock_Info[[#This Row],[% Deli. Qty to Traded Qty]] &gt; 90), "Good Day", "")</f>
        <v>Good Day</v>
      </c>
    </row>
    <row r="4549" spans="1:18">
      <c r="A4549" t="s">
        <v>58</v>
      </c>
      <c r="B4549" s="1">
        <v>45841</v>
      </c>
      <c r="C4549" s="1" t="str">
        <f>"WEEK" &amp;" " &amp;  INT((DAY(Stock_Info[[#This Row],[Date]])+WEEKDAY(DATE(YEAR(Stock_Info[[#This Row],[Date]]),MONTH(Stock_Info[[#This Row],[Date]]),1))-1)/7)+1</f>
        <v>WEEK 1</v>
      </c>
      <c r="D4549" s="12">
        <v>41.4</v>
      </c>
      <c r="E4549" s="12">
        <v>41.4</v>
      </c>
      <c r="F4549" s="12">
        <v>39.159999999999997</v>
      </c>
      <c r="G4549" s="12">
        <v>41.37</v>
      </c>
      <c r="H4549" s="12">
        <v>41.13614457831325</v>
      </c>
      <c r="I4549">
        <v>830</v>
      </c>
      <c r="J4549">
        <v>16</v>
      </c>
      <c r="K4549" s="12">
        <v>34143</v>
      </c>
      <c r="L4549">
        <v>828</v>
      </c>
      <c r="M4549">
        <v>99.76</v>
      </c>
      <c r="N4549">
        <v>2.2400000000000002</v>
      </c>
      <c r="O4549">
        <v>-0.03</v>
      </c>
      <c r="P4549">
        <f xml:space="preserve"> IF(Stock_Info[[#This Row],[Close Price]] &gt; Stock_Info[[#This Row],[Open Price]], 1, 0)</f>
        <v>0</v>
      </c>
      <c r="Q4549" t="str">
        <f>IF(AND(Stock_Info[[#This Row],[% Deli. Qty to Traded Qty]]&gt;80,Stock_Info[[#This Row],[No. of Trades]]&lt;3000),"Unusual Day","")</f>
        <v>Unusual Day</v>
      </c>
      <c r="R4549" t="str">
        <f>IF(AND(Stock_Info[[#This Row],[Spread High-Low]] &lt; 10, Stock_Info[[#This Row],[% Deli. Qty to Traded Qty]] &gt; 90), "Good Day", "")</f>
        <v>Good Day</v>
      </c>
    </row>
    <row r="4550" spans="1:18">
      <c r="A4550" t="s">
        <v>58</v>
      </c>
      <c r="B4550" s="1">
        <v>45840</v>
      </c>
      <c r="C4550" s="1" t="str">
        <f>"WEEK" &amp;" " &amp;  INT((DAY(Stock_Info[[#This Row],[Date]])+WEEKDAY(DATE(YEAR(Stock_Info[[#This Row],[Date]]),MONTH(Stock_Info[[#This Row],[Date]]),1))-1)/7)+1</f>
        <v>WEEK 1</v>
      </c>
      <c r="D4550" s="12">
        <v>39.79</v>
      </c>
      <c r="E4550" s="12">
        <v>42.1</v>
      </c>
      <c r="F4550" s="12">
        <v>37.799999999999997</v>
      </c>
      <c r="G4550" s="12">
        <v>40.229999999999997</v>
      </c>
      <c r="H4550" s="12">
        <v>39.642786069651741</v>
      </c>
      <c r="I4550">
        <v>4020</v>
      </c>
      <c r="J4550">
        <v>34</v>
      </c>
      <c r="K4550" s="12">
        <v>159364</v>
      </c>
      <c r="L4550">
        <v>2229</v>
      </c>
      <c r="M4550">
        <v>55.45</v>
      </c>
      <c r="N4550">
        <v>4.3</v>
      </c>
      <c r="O4550">
        <v>0.44</v>
      </c>
      <c r="P4550">
        <f xml:space="preserve"> IF(Stock_Info[[#This Row],[Close Price]] &gt; Stock_Info[[#This Row],[Open Price]], 1, 0)</f>
        <v>1</v>
      </c>
      <c r="Q4550" t="str">
        <f>IF(AND(Stock_Info[[#This Row],[% Deli. Qty to Traded Qty]]&gt;80,Stock_Info[[#This Row],[No. of Trades]]&lt;3000),"Unusual Day","")</f>
        <v/>
      </c>
      <c r="R4550" t="str">
        <f>IF(AND(Stock_Info[[#This Row],[Spread High-Low]] &lt; 10, Stock_Info[[#This Row],[% Deli. Qty to Traded Qty]] &gt; 90), "Good Day", "")</f>
        <v/>
      </c>
    </row>
    <row r="4551" spans="1:18">
      <c r="A4551" t="s">
        <v>58</v>
      </c>
      <c r="B4551" s="1">
        <v>45839</v>
      </c>
      <c r="C4551" s="1" t="str">
        <f>"WEEK" &amp;" " &amp;  INT((DAY(Stock_Info[[#This Row],[Date]])+WEEKDAY(DATE(YEAR(Stock_Info[[#This Row],[Date]]),MONTH(Stock_Info[[#This Row],[Date]]),1))-1)/7)+1</f>
        <v>WEEK 1</v>
      </c>
      <c r="D4551" s="12">
        <v>40.090000000000003</v>
      </c>
      <c r="E4551" s="12">
        <v>40.090000000000003</v>
      </c>
      <c r="F4551" s="12">
        <v>39.76</v>
      </c>
      <c r="G4551" s="12">
        <v>39.79</v>
      </c>
      <c r="H4551" s="12">
        <v>39.780952380952378</v>
      </c>
      <c r="I4551">
        <v>105</v>
      </c>
      <c r="J4551">
        <v>10</v>
      </c>
      <c r="K4551" s="12">
        <v>4177</v>
      </c>
      <c r="L4551">
        <v>105</v>
      </c>
      <c r="M4551">
        <v>100</v>
      </c>
      <c r="N4551">
        <v>0.33</v>
      </c>
      <c r="O4551">
        <v>-0.3</v>
      </c>
      <c r="P4551">
        <f xml:space="preserve"> IF(Stock_Info[[#This Row],[Close Price]] &gt; Stock_Info[[#This Row],[Open Price]], 1, 0)</f>
        <v>0</v>
      </c>
      <c r="Q4551" t="str">
        <f>IF(AND(Stock_Info[[#This Row],[% Deli. Qty to Traded Qty]]&gt;80,Stock_Info[[#This Row],[No. of Trades]]&lt;3000),"Unusual Day","")</f>
        <v>Unusual Day</v>
      </c>
      <c r="R4551" t="str">
        <f>IF(AND(Stock_Info[[#This Row],[Spread High-Low]] &lt; 10, Stock_Info[[#This Row],[% Deli. Qty to Traded Qty]] &gt; 90), "Good Day", "")</f>
        <v>Good Day</v>
      </c>
    </row>
    <row r="4552" spans="1:18">
      <c r="A4552" t="s">
        <v>58</v>
      </c>
      <c r="B4552" s="1">
        <v>45838</v>
      </c>
      <c r="C4552" s="1" t="str">
        <f>"WEEK" &amp;" " &amp;  INT((DAY(Stock_Info[[#This Row],[Date]])+WEEKDAY(DATE(YEAR(Stock_Info[[#This Row],[Date]]),MONTH(Stock_Info[[#This Row],[Date]]),1))-1)/7)+1</f>
        <v>WEEK 5</v>
      </c>
      <c r="D4552" s="12">
        <v>40</v>
      </c>
      <c r="E4552" s="12">
        <v>40</v>
      </c>
      <c r="F4552" s="12">
        <v>39.9</v>
      </c>
      <c r="G4552" s="12">
        <v>39.9</v>
      </c>
      <c r="H4552" s="12">
        <v>39.917177914110432</v>
      </c>
      <c r="I4552">
        <v>1630</v>
      </c>
      <c r="J4552">
        <v>13</v>
      </c>
      <c r="K4552" s="12">
        <v>65065</v>
      </c>
      <c r="L4552">
        <v>1630</v>
      </c>
      <c r="M4552">
        <v>100</v>
      </c>
      <c r="N4552">
        <v>0.1</v>
      </c>
      <c r="O4552">
        <v>-0.1</v>
      </c>
      <c r="P4552">
        <f xml:space="preserve"> IF(Stock_Info[[#This Row],[Close Price]] &gt; Stock_Info[[#This Row],[Open Price]], 1, 0)</f>
        <v>0</v>
      </c>
      <c r="Q4552" t="str">
        <f>IF(AND(Stock_Info[[#This Row],[% Deli. Qty to Traded Qty]]&gt;80,Stock_Info[[#This Row],[No. of Trades]]&lt;3000),"Unusual Day","")</f>
        <v>Unusual Day</v>
      </c>
      <c r="R4552" t="str">
        <f>IF(AND(Stock_Info[[#This Row],[Spread High-Low]] &lt; 10, Stock_Info[[#This Row],[% Deli. Qty to Traded Qty]] &gt; 90), "Good Day", "")</f>
        <v>Good Day</v>
      </c>
    </row>
    <row r="4553" spans="1:18">
      <c r="A4553" t="s">
        <v>58</v>
      </c>
      <c r="B4553" s="1">
        <v>45835</v>
      </c>
      <c r="C4553" s="1" t="str">
        <f>"WEEK" &amp;" " &amp;  INT((DAY(Stock_Info[[#This Row],[Date]])+WEEKDAY(DATE(YEAR(Stock_Info[[#This Row],[Date]]),MONTH(Stock_Info[[#This Row],[Date]]),1))-1)/7)+1</f>
        <v>WEEK 4</v>
      </c>
      <c r="D4553" s="12">
        <v>40.79</v>
      </c>
      <c r="E4553" s="12">
        <v>41.5</v>
      </c>
      <c r="F4553" s="12">
        <v>39.770000000000003</v>
      </c>
      <c r="G4553" s="12">
        <v>39.909999999999997</v>
      </c>
      <c r="H4553" s="12">
        <v>40.653089244851259</v>
      </c>
      <c r="I4553">
        <v>4370</v>
      </c>
      <c r="J4553">
        <v>25</v>
      </c>
      <c r="K4553" s="12">
        <v>177654</v>
      </c>
      <c r="L4553">
        <v>3567</v>
      </c>
      <c r="M4553">
        <v>81.62</v>
      </c>
      <c r="N4553">
        <v>1.73</v>
      </c>
      <c r="O4553">
        <v>-0.88</v>
      </c>
      <c r="P4553">
        <f xml:space="preserve"> IF(Stock_Info[[#This Row],[Close Price]] &gt; Stock_Info[[#This Row],[Open Price]], 1, 0)</f>
        <v>0</v>
      </c>
      <c r="Q4553" t="str">
        <f>IF(AND(Stock_Info[[#This Row],[% Deli. Qty to Traded Qty]]&gt;80,Stock_Info[[#This Row],[No. of Trades]]&lt;3000),"Unusual Day","")</f>
        <v>Unusual Day</v>
      </c>
      <c r="R4553" t="str">
        <f>IF(AND(Stock_Info[[#This Row],[Spread High-Low]] &lt; 10, Stock_Info[[#This Row],[% Deli. Qty to Traded Qty]] &gt; 90), "Good Day", "")</f>
        <v/>
      </c>
    </row>
    <row r="4554" spans="1:18">
      <c r="A4554" t="s">
        <v>58</v>
      </c>
      <c r="B4554" s="1">
        <v>45834</v>
      </c>
      <c r="C4554" s="1" t="str">
        <f>"WEEK" &amp;" " &amp;  INT((DAY(Stock_Info[[#This Row],[Date]])+WEEKDAY(DATE(YEAR(Stock_Info[[#This Row],[Date]]),MONTH(Stock_Info[[#This Row],[Date]]),1))-1)/7)+1</f>
        <v>WEEK 4</v>
      </c>
      <c r="D4554" s="12">
        <v>40</v>
      </c>
      <c r="E4554" s="12">
        <v>40.79</v>
      </c>
      <c r="F4554" s="12">
        <v>39.6</v>
      </c>
      <c r="G4554" s="12">
        <v>40.79</v>
      </c>
      <c r="H4554" s="12">
        <v>39.661194029850748</v>
      </c>
      <c r="I4554">
        <v>1340</v>
      </c>
      <c r="J4554">
        <v>18</v>
      </c>
      <c r="K4554" s="12">
        <v>53146</v>
      </c>
      <c r="L4554">
        <v>1100</v>
      </c>
      <c r="M4554">
        <v>82.09</v>
      </c>
      <c r="N4554">
        <v>1.19</v>
      </c>
      <c r="O4554">
        <v>0.79</v>
      </c>
      <c r="P4554">
        <f xml:space="preserve"> IF(Stock_Info[[#This Row],[Close Price]] &gt; Stock_Info[[#This Row],[Open Price]], 1, 0)</f>
        <v>1</v>
      </c>
      <c r="Q4554" t="str">
        <f>IF(AND(Stock_Info[[#This Row],[% Deli. Qty to Traded Qty]]&gt;80,Stock_Info[[#This Row],[No. of Trades]]&lt;3000),"Unusual Day","")</f>
        <v>Unusual Day</v>
      </c>
      <c r="R4554" t="str">
        <f>IF(AND(Stock_Info[[#This Row],[Spread High-Low]] &lt; 10, Stock_Info[[#This Row],[% Deli. Qty to Traded Qty]] &gt; 90), "Good Day", "")</f>
        <v/>
      </c>
    </row>
    <row r="4555" spans="1:18">
      <c r="A4555" t="s">
        <v>58</v>
      </c>
      <c r="B4555" s="1">
        <v>45833</v>
      </c>
      <c r="C4555" s="1" t="str">
        <f>"WEEK" &amp;" " &amp;  INT((DAY(Stock_Info[[#This Row],[Date]])+WEEKDAY(DATE(YEAR(Stock_Info[[#This Row],[Date]]),MONTH(Stock_Info[[#This Row],[Date]]),1))-1)/7)+1</f>
        <v>WEEK 4</v>
      </c>
      <c r="D4555" s="12">
        <v>39.520000000000003</v>
      </c>
      <c r="E4555" s="12">
        <v>41.05</v>
      </c>
      <c r="F4555" s="12">
        <v>39.5</v>
      </c>
      <c r="G4555" s="12">
        <v>40.869999999999997</v>
      </c>
      <c r="H4555" s="12">
        <v>40.069184290030215</v>
      </c>
      <c r="I4555">
        <v>3310</v>
      </c>
      <c r="J4555">
        <v>49</v>
      </c>
      <c r="K4555" s="12">
        <v>132629</v>
      </c>
      <c r="L4555">
        <v>2185</v>
      </c>
      <c r="M4555">
        <v>66.010000000000005</v>
      </c>
      <c r="N4555">
        <v>1.55</v>
      </c>
      <c r="O4555">
        <v>1.35</v>
      </c>
      <c r="P4555">
        <f xml:space="preserve"> IF(Stock_Info[[#This Row],[Close Price]] &gt; Stock_Info[[#This Row],[Open Price]], 1, 0)</f>
        <v>1</v>
      </c>
      <c r="Q4555" t="str">
        <f>IF(AND(Stock_Info[[#This Row],[% Deli. Qty to Traded Qty]]&gt;80,Stock_Info[[#This Row],[No. of Trades]]&lt;3000),"Unusual Day","")</f>
        <v/>
      </c>
      <c r="R4555" t="str">
        <f>IF(AND(Stock_Info[[#This Row],[Spread High-Low]] &lt; 10, Stock_Info[[#This Row],[% Deli. Qty to Traded Qty]] &gt; 90), "Good Day", "")</f>
        <v/>
      </c>
    </row>
    <row r="4556" spans="1:18">
      <c r="A4556" t="s">
        <v>58</v>
      </c>
      <c r="B4556" s="1">
        <v>45832</v>
      </c>
      <c r="C4556" s="1" t="str">
        <f>"WEEK" &amp;" " &amp;  INT((DAY(Stock_Info[[#This Row],[Date]])+WEEKDAY(DATE(YEAR(Stock_Info[[#This Row],[Date]]),MONTH(Stock_Info[[#This Row],[Date]]),1))-1)/7)+1</f>
        <v>WEEK 4</v>
      </c>
      <c r="D4556" s="12">
        <v>40.6</v>
      </c>
      <c r="E4556" s="12">
        <v>40.6</v>
      </c>
      <c r="F4556" s="12">
        <v>39.78</v>
      </c>
      <c r="G4556" s="12">
        <v>40.58</v>
      </c>
      <c r="H4556" s="12">
        <v>40.075892857142854</v>
      </c>
      <c r="I4556">
        <v>224</v>
      </c>
      <c r="J4556">
        <v>15</v>
      </c>
      <c r="K4556" s="12">
        <v>8977</v>
      </c>
      <c r="L4556">
        <v>224</v>
      </c>
      <c r="M4556">
        <v>100</v>
      </c>
      <c r="N4556">
        <v>0.82</v>
      </c>
      <c r="O4556">
        <v>-0.02</v>
      </c>
      <c r="P4556">
        <f xml:space="preserve"> IF(Stock_Info[[#This Row],[Close Price]] &gt; Stock_Info[[#This Row],[Open Price]], 1, 0)</f>
        <v>0</v>
      </c>
      <c r="Q4556" t="str">
        <f>IF(AND(Stock_Info[[#This Row],[% Deli. Qty to Traded Qty]]&gt;80,Stock_Info[[#This Row],[No. of Trades]]&lt;3000),"Unusual Day","")</f>
        <v>Unusual Day</v>
      </c>
      <c r="R4556" t="str">
        <f>IF(AND(Stock_Info[[#This Row],[Spread High-Low]] &lt; 10, Stock_Info[[#This Row],[% Deli. Qty to Traded Qty]] &gt; 90), "Good Day", "")</f>
        <v>Good Day</v>
      </c>
    </row>
    <row r="4557" spans="1:18">
      <c r="A4557" t="s">
        <v>58</v>
      </c>
      <c r="B4557" s="1">
        <v>45831</v>
      </c>
      <c r="C4557" s="1" t="str">
        <f>"WEEK" &amp;" " &amp;  INT((DAY(Stock_Info[[#This Row],[Date]])+WEEKDAY(DATE(YEAR(Stock_Info[[#This Row],[Date]]),MONTH(Stock_Info[[#This Row],[Date]]),1))-1)/7)+1</f>
        <v>WEEK 4</v>
      </c>
      <c r="D4557" s="12">
        <v>39.299999999999997</v>
      </c>
      <c r="E4557" s="12">
        <v>40.65</v>
      </c>
      <c r="F4557" s="12">
        <v>39.299999999999997</v>
      </c>
      <c r="G4557" s="12">
        <v>40.4</v>
      </c>
      <c r="H4557" s="12">
        <v>40.522154648132059</v>
      </c>
      <c r="I4557">
        <v>3453</v>
      </c>
      <c r="J4557">
        <v>23</v>
      </c>
      <c r="K4557" s="12">
        <v>139923</v>
      </c>
      <c r="L4557">
        <v>3418</v>
      </c>
      <c r="M4557">
        <v>98.99</v>
      </c>
      <c r="N4557">
        <v>1.35</v>
      </c>
      <c r="O4557">
        <v>1.1000000000000001</v>
      </c>
      <c r="P4557">
        <f xml:space="preserve"> IF(Stock_Info[[#This Row],[Close Price]] &gt; Stock_Info[[#This Row],[Open Price]], 1, 0)</f>
        <v>1</v>
      </c>
      <c r="Q4557" t="str">
        <f>IF(AND(Stock_Info[[#This Row],[% Deli. Qty to Traded Qty]]&gt;80,Stock_Info[[#This Row],[No. of Trades]]&lt;3000),"Unusual Day","")</f>
        <v>Unusual Day</v>
      </c>
      <c r="R4557" t="str">
        <f>IF(AND(Stock_Info[[#This Row],[Spread High-Low]] &lt; 10, Stock_Info[[#This Row],[% Deli. Qty to Traded Qty]] &gt; 90), "Good Day", "")</f>
        <v>Good Day</v>
      </c>
    </row>
    <row r="4558" spans="1:18">
      <c r="A4558" t="s">
        <v>58</v>
      </c>
      <c r="B4558" s="1">
        <v>45828</v>
      </c>
      <c r="C4558" s="1" t="str">
        <f>"WEEK" &amp;" " &amp;  INT((DAY(Stock_Info[[#This Row],[Date]])+WEEKDAY(DATE(YEAR(Stock_Info[[#This Row],[Date]]),MONTH(Stock_Info[[#This Row],[Date]]),1))-1)/7)+1</f>
        <v>WEEK 3</v>
      </c>
      <c r="D4558" s="12">
        <v>39.9</v>
      </c>
      <c r="E4558" s="12">
        <v>40.1</v>
      </c>
      <c r="F4558" s="12">
        <v>39.26</v>
      </c>
      <c r="G4558" s="12">
        <v>39.299999999999997</v>
      </c>
      <c r="H4558" s="12">
        <v>39.345291479820631</v>
      </c>
      <c r="I4558">
        <v>223</v>
      </c>
      <c r="J4558">
        <v>13</v>
      </c>
      <c r="K4558" s="12">
        <v>8774</v>
      </c>
      <c r="L4558">
        <v>223</v>
      </c>
      <c r="M4558">
        <v>100</v>
      </c>
      <c r="N4558">
        <v>0.84</v>
      </c>
      <c r="O4558">
        <v>-0.6</v>
      </c>
      <c r="P4558">
        <f xml:space="preserve"> IF(Stock_Info[[#This Row],[Close Price]] &gt; Stock_Info[[#This Row],[Open Price]], 1, 0)</f>
        <v>0</v>
      </c>
      <c r="Q4558" t="str">
        <f>IF(AND(Stock_Info[[#This Row],[% Deli. Qty to Traded Qty]]&gt;80,Stock_Info[[#This Row],[No. of Trades]]&lt;3000),"Unusual Day","")</f>
        <v>Unusual Day</v>
      </c>
      <c r="R4558" t="str">
        <f>IF(AND(Stock_Info[[#This Row],[Spread High-Low]] &lt; 10, Stock_Info[[#This Row],[% Deli. Qty to Traded Qty]] &gt; 90), "Good Day", "")</f>
        <v>Good Day</v>
      </c>
    </row>
    <row r="4559" spans="1:18">
      <c r="A4559" t="s">
        <v>58</v>
      </c>
      <c r="B4559" s="1">
        <v>45827</v>
      </c>
      <c r="C4559" s="1" t="str">
        <f>"WEEK" &amp;" " &amp;  INT((DAY(Stock_Info[[#This Row],[Date]])+WEEKDAY(DATE(YEAR(Stock_Info[[#This Row],[Date]]),MONTH(Stock_Info[[#This Row],[Date]]),1))-1)/7)+1</f>
        <v>WEEK 3</v>
      </c>
      <c r="D4559" s="12">
        <v>40.299999999999997</v>
      </c>
      <c r="E4559" s="12">
        <v>40.299999999999997</v>
      </c>
      <c r="F4559" s="12">
        <v>39.25</v>
      </c>
      <c r="G4559" s="12">
        <v>39.9</v>
      </c>
      <c r="H4559" s="12">
        <v>39.877064803049556</v>
      </c>
      <c r="I4559">
        <v>3148</v>
      </c>
      <c r="J4559">
        <v>31</v>
      </c>
      <c r="K4559" s="12">
        <v>125533</v>
      </c>
      <c r="L4559">
        <v>1703</v>
      </c>
      <c r="M4559">
        <v>54.1</v>
      </c>
      <c r="N4559">
        <v>1.05</v>
      </c>
      <c r="O4559">
        <v>-0.4</v>
      </c>
      <c r="P4559">
        <f xml:space="preserve"> IF(Stock_Info[[#This Row],[Close Price]] &gt; Stock_Info[[#This Row],[Open Price]], 1, 0)</f>
        <v>0</v>
      </c>
      <c r="Q4559" t="str">
        <f>IF(AND(Stock_Info[[#This Row],[% Deli. Qty to Traded Qty]]&gt;80,Stock_Info[[#This Row],[No. of Trades]]&lt;3000),"Unusual Day","")</f>
        <v/>
      </c>
      <c r="R4559" t="str">
        <f>IF(AND(Stock_Info[[#This Row],[Spread High-Low]] &lt; 10, Stock_Info[[#This Row],[% Deli. Qty to Traded Qty]] &gt; 90), "Good Day", "")</f>
        <v/>
      </c>
    </row>
    <row r="4560" spans="1:18">
      <c r="A4560" t="s">
        <v>58</v>
      </c>
      <c r="B4560" s="1">
        <v>45826</v>
      </c>
      <c r="C4560" s="1" t="str">
        <f>"WEEK" &amp;" " &amp;  INT((DAY(Stock_Info[[#This Row],[Date]])+WEEKDAY(DATE(YEAR(Stock_Info[[#This Row],[Date]]),MONTH(Stock_Info[[#This Row],[Date]]),1))-1)/7)+1</f>
        <v>WEEK 3</v>
      </c>
      <c r="D4560" s="12">
        <v>39.75</v>
      </c>
      <c r="E4560" s="12">
        <v>40.56</v>
      </c>
      <c r="F4560" s="12">
        <v>39.11</v>
      </c>
      <c r="G4560" s="12">
        <v>40.299999999999997</v>
      </c>
      <c r="H4560" s="12">
        <v>40.001428571428569</v>
      </c>
      <c r="I4560">
        <v>700</v>
      </c>
      <c r="J4560">
        <v>16</v>
      </c>
      <c r="K4560" s="12">
        <v>28001</v>
      </c>
      <c r="L4560">
        <v>624</v>
      </c>
      <c r="M4560">
        <v>89.14</v>
      </c>
      <c r="N4560">
        <v>1.45</v>
      </c>
      <c r="O4560">
        <v>0.55000000000000004</v>
      </c>
      <c r="P4560">
        <f xml:space="preserve"> IF(Stock_Info[[#This Row],[Close Price]] &gt; Stock_Info[[#This Row],[Open Price]], 1, 0)</f>
        <v>1</v>
      </c>
      <c r="Q4560" t="str">
        <f>IF(AND(Stock_Info[[#This Row],[% Deli. Qty to Traded Qty]]&gt;80,Stock_Info[[#This Row],[No. of Trades]]&lt;3000),"Unusual Day","")</f>
        <v>Unusual Day</v>
      </c>
      <c r="R4560" t="str">
        <f>IF(AND(Stock_Info[[#This Row],[Spread High-Low]] &lt; 10, Stock_Info[[#This Row],[% Deli. Qty to Traded Qty]] &gt; 90), "Good Day", "")</f>
        <v/>
      </c>
    </row>
    <row r="4561" spans="1:18">
      <c r="A4561" t="s">
        <v>58</v>
      </c>
      <c r="B4561" s="1">
        <v>45825</v>
      </c>
      <c r="C4561" s="1" t="str">
        <f>"WEEK" &amp;" " &amp;  INT((DAY(Stock_Info[[#This Row],[Date]])+WEEKDAY(DATE(YEAR(Stock_Info[[#This Row],[Date]]),MONTH(Stock_Info[[#This Row],[Date]]),1))-1)/7)+1</f>
        <v>WEEK 3</v>
      </c>
      <c r="D4561" s="12">
        <v>40.630000000000003</v>
      </c>
      <c r="E4561" s="12">
        <v>40.69</v>
      </c>
      <c r="F4561" s="12">
        <v>39.25</v>
      </c>
      <c r="G4561" s="12">
        <v>39.25</v>
      </c>
      <c r="H4561" s="12">
        <v>39.482973893303061</v>
      </c>
      <c r="I4561">
        <v>1762</v>
      </c>
      <c r="J4561">
        <v>17</v>
      </c>
      <c r="K4561" s="12">
        <v>69569</v>
      </c>
      <c r="L4561">
        <v>1616</v>
      </c>
      <c r="M4561">
        <v>91.71</v>
      </c>
      <c r="N4561">
        <v>1.44</v>
      </c>
      <c r="O4561">
        <v>-1.38</v>
      </c>
      <c r="P4561">
        <f xml:space="preserve"> IF(Stock_Info[[#This Row],[Close Price]] &gt; Stock_Info[[#This Row],[Open Price]], 1, 0)</f>
        <v>0</v>
      </c>
      <c r="Q4561" t="str">
        <f>IF(AND(Stock_Info[[#This Row],[% Deli. Qty to Traded Qty]]&gt;80,Stock_Info[[#This Row],[No. of Trades]]&lt;3000),"Unusual Day","")</f>
        <v>Unusual Day</v>
      </c>
      <c r="R4561" t="str">
        <f>IF(AND(Stock_Info[[#This Row],[Spread High-Low]] &lt; 10, Stock_Info[[#This Row],[% Deli. Qty to Traded Qty]] &gt; 90), "Good Day", "")</f>
        <v>Good Day</v>
      </c>
    </row>
    <row r="4562" spans="1:18">
      <c r="A4562" t="s">
        <v>58</v>
      </c>
      <c r="B4562" s="1">
        <v>45824</v>
      </c>
      <c r="C4562" s="1" t="str">
        <f>"WEEK" &amp;" " &amp;  INT((DAY(Stock_Info[[#This Row],[Date]])+WEEKDAY(DATE(YEAR(Stock_Info[[#This Row],[Date]]),MONTH(Stock_Info[[#This Row],[Date]]),1))-1)/7)+1</f>
        <v>WEEK 3</v>
      </c>
      <c r="D4562" s="12">
        <v>39.159999999999997</v>
      </c>
      <c r="E4562" s="12">
        <v>40.9</v>
      </c>
      <c r="F4562" s="12">
        <v>39.159999999999997</v>
      </c>
      <c r="G4562" s="12">
        <v>40.43</v>
      </c>
      <c r="H4562" s="12">
        <v>39.781052631578945</v>
      </c>
      <c r="I4562">
        <v>4275</v>
      </c>
      <c r="J4562">
        <v>23</v>
      </c>
      <c r="K4562" s="12">
        <v>170064</v>
      </c>
      <c r="L4562">
        <v>3674</v>
      </c>
      <c r="M4562">
        <v>85.94</v>
      </c>
      <c r="N4562">
        <v>1.74</v>
      </c>
      <c r="O4562">
        <v>1.27</v>
      </c>
      <c r="P4562">
        <f xml:space="preserve"> IF(Stock_Info[[#This Row],[Close Price]] &gt; Stock_Info[[#This Row],[Open Price]], 1, 0)</f>
        <v>1</v>
      </c>
      <c r="Q4562" t="str">
        <f>IF(AND(Stock_Info[[#This Row],[% Deli. Qty to Traded Qty]]&gt;80,Stock_Info[[#This Row],[No. of Trades]]&lt;3000),"Unusual Day","")</f>
        <v>Unusual Day</v>
      </c>
      <c r="R4562" t="str">
        <f>IF(AND(Stock_Info[[#This Row],[Spread High-Low]] &lt; 10, Stock_Info[[#This Row],[% Deli. Qty to Traded Qty]] &gt; 90), "Good Day", "")</f>
        <v/>
      </c>
    </row>
    <row r="4563" spans="1:18">
      <c r="A4563" t="s">
        <v>58</v>
      </c>
      <c r="B4563" s="1">
        <v>45820</v>
      </c>
      <c r="C4563" s="1" t="str">
        <f>"WEEK" &amp;" " &amp;  INT((DAY(Stock_Info[[#This Row],[Date]])+WEEKDAY(DATE(YEAR(Stock_Info[[#This Row],[Date]]),MONTH(Stock_Info[[#This Row],[Date]]),1))-1)/7)+1</f>
        <v>WEEK 2</v>
      </c>
      <c r="D4563" s="12">
        <v>41.1</v>
      </c>
      <c r="E4563" s="12">
        <v>41.1</v>
      </c>
      <c r="F4563" s="12">
        <v>39.119999999999997</v>
      </c>
      <c r="G4563" s="12">
        <v>40.81</v>
      </c>
      <c r="H4563" s="12">
        <v>40.523234761617381</v>
      </c>
      <c r="I4563">
        <v>1657</v>
      </c>
      <c r="J4563">
        <v>22</v>
      </c>
      <c r="K4563" s="12">
        <v>67147</v>
      </c>
      <c r="L4563">
        <v>1304</v>
      </c>
      <c r="M4563">
        <v>78.7</v>
      </c>
      <c r="N4563">
        <v>1.98</v>
      </c>
      <c r="O4563">
        <v>-0.28999999999999998</v>
      </c>
      <c r="P4563">
        <f xml:space="preserve"> IF(Stock_Info[[#This Row],[Close Price]] &gt; Stock_Info[[#This Row],[Open Price]], 1, 0)</f>
        <v>0</v>
      </c>
      <c r="Q4563" t="str">
        <f>IF(AND(Stock_Info[[#This Row],[% Deli. Qty to Traded Qty]]&gt;80,Stock_Info[[#This Row],[No. of Trades]]&lt;3000),"Unusual Day","")</f>
        <v/>
      </c>
      <c r="R4563" t="str">
        <f>IF(AND(Stock_Info[[#This Row],[Spread High-Low]] &lt; 10, Stock_Info[[#This Row],[% Deli. Qty to Traded Qty]] &gt; 90), "Good Day", "")</f>
        <v/>
      </c>
    </row>
    <row r="4564" spans="1:18">
      <c r="A4564" t="s">
        <v>58</v>
      </c>
      <c r="B4564" s="1">
        <v>45819</v>
      </c>
      <c r="C4564" s="1" t="str">
        <f>"WEEK" &amp;" " &amp;  INT((DAY(Stock_Info[[#This Row],[Date]])+WEEKDAY(DATE(YEAR(Stock_Info[[#This Row],[Date]]),MONTH(Stock_Info[[#This Row],[Date]]),1))-1)/7)+1</f>
        <v>WEEK 2</v>
      </c>
      <c r="D4564" s="12">
        <v>40.229999999999997</v>
      </c>
      <c r="E4564" s="12">
        <v>40.98</v>
      </c>
      <c r="F4564" s="12">
        <v>38.9</v>
      </c>
      <c r="G4564" s="12">
        <v>40.799999999999997</v>
      </c>
      <c r="H4564" s="12">
        <v>39.890041493775932</v>
      </c>
      <c r="I4564">
        <v>482</v>
      </c>
      <c r="J4564">
        <v>10</v>
      </c>
      <c r="K4564" s="12">
        <v>19227</v>
      </c>
      <c r="L4564">
        <v>447</v>
      </c>
      <c r="M4564">
        <v>92.74</v>
      </c>
      <c r="N4564">
        <v>2.08</v>
      </c>
      <c r="O4564">
        <v>0.56999999999999995</v>
      </c>
      <c r="P4564">
        <f xml:space="preserve"> IF(Stock_Info[[#This Row],[Close Price]] &gt; Stock_Info[[#This Row],[Open Price]], 1, 0)</f>
        <v>1</v>
      </c>
      <c r="Q4564" t="str">
        <f>IF(AND(Stock_Info[[#This Row],[% Deli. Qty to Traded Qty]]&gt;80,Stock_Info[[#This Row],[No. of Trades]]&lt;3000),"Unusual Day","")</f>
        <v>Unusual Day</v>
      </c>
      <c r="R4564" t="str">
        <f>IF(AND(Stock_Info[[#This Row],[Spread High-Low]] &lt; 10, Stock_Info[[#This Row],[% Deli. Qty to Traded Qty]] &gt; 90), "Good Day", "")</f>
        <v>Good Day</v>
      </c>
    </row>
    <row r="4565" spans="1:18">
      <c r="A4565" t="s">
        <v>58</v>
      </c>
      <c r="B4565" s="1">
        <v>45818</v>
      </c>
      <c r="C4565" s="1" t="str">
        <f>"WEEK" &amp;" " &amp;  INT((DAY(Stock_Info[[#This Row],[Date]])+WEEKDAY(DATE(YEAR(Stock_Info[[#This Row],[Date]]),MONTH(Stock_Info[[#This Row],[Date]]),1))-1)/7)+1</f>
        <v>WEEK 2</v>
      </c>
      <c r="D4565" s="12">
        <v>39.96</v>
      </c>
      <c r="E4565" s="12">
        <v>41.2</v>
      </c>
      <c r="F4565" s="12">
        <v>38.799999999999997</v>
      </c>
      <c r="G4565" s="12">
        <v>40.06</v>
      </c>
      <c r="H4565" s="12">
        <v>40.267878787878786</v>
      </c>
      <c r="I4565">
        <v>1650</v>
      </c>
      <c r="J4565">
        <v>31</v>
      </c>
      <c r="K4565" s="12">
        <v>66442</v>
      </c>
      <c r="L4565">
        <v>989</v>
      </c>
      <c r="M4565">
        <v>59.94</v>
      </c>
      <c r="N4565">
        <v>2.4</v>
      </c>
      <c r="O4565">
        <v>0.1</v>
      </c>
      <c r="P4565">
        <f xml:space="preserve"> IF(Stock_Info[[#This Row],[Close Price]] &gt; Stock_Info[[#This Row],[Open Price]], 1, 0)</f>
        <v>1</v>
      </c>
      <c r="Q4565" t="str">
        <f>IF(AND(Stock_Info[[#This Row],[% Deli. Qty to Traded Qty]]&gt;80,Stock_Info[[#This Row],[No. of Trades]]&lt;3000),"Unusual Day","")</f>
        <v/>
      </c>
      <c r="R4565" t="str">
        <f>IF(AND(Stock_Info[[#This Row],[Spread High-Low]] &lt; 10, Stock_Info[[#This Row],[% Deli. Qty to Traded Qty]] &gt; 90), "Good Day", "")</f>
        <v/>
      </c>
    </row>
    <row r="4566" spans="1:18">
      <c r="A4566" t="s">
        <v>58</v>
      </c>
      <c r="B4566" s="1">
        <v>45817</v>
      </c>
      <c r="C4566" s="1" t="str">
        <f>"WEEK" &amp;" " &amp;  INT((DAY(Stock_Info[[#This Row],[Date]])+WEEKDAY(DATE(YEAR(Stock_Info[[#This Row],[Date]]),MONTH(Stock_Info[[#This Row],[Date]]),1))-1)/7)+1</f>
        <v>WEEK 2</v>
      </c>
      <c r="D4566" s="12">
        <v>39.619999999999997</v>
      </c>
      <c r="E4566" s="12">
        <v>41</v>
      </c>
      <c r="F4566" s="12">
        <v>38.65</v>
      </c>
      <c r="G4566" s="12">
        <v>39.770000000000003</v>
      </c>
      <c r="H4566" s="12">
        <v>39.770043336944745</v>
      </c>
      <c r="I4566">
        <v>3692</v>
      </c>
      <c r="J4566">
        <v>46</v>
      </c>
      <c r="K4566" s="12">
        <v>146831</v>
      </c>
      <c r="L4566">
        <v>3689</v>
      </c>
      <c r="M4566">
        <v>99.92</v>
      </c>
      <c r="N4566">
        <v>2.35</v>
      </c>
      <c r="O4566">
        <v>0.15</v>
      </c>
      <c r="P4566">
        <f xml:space="preserve"> IF(Stock_Info[[#This Row],[Close Price]] &gt; Stock_Info[[#This Row],[Open Price]], 1, 0)</f>
        <v>1</v>
      </c>
      <c r="Q4566" t="str">
        <f>IF(AND(Stock_Info[[#This Row],[% Deli. Qty to Traded Qty]]&gt;80,Stock_Info[[#This Row],[No. of Trades]]&lt;3000),"Unusual Day","")</f>
        <v>Unusual Day</v>
      </c>
      <c r="R4566" t="str">
        <f>IF(AND(Stock_Info[[#This Row],[Spread High-Low]] &lt; 10, Stock_Info[[#This Row],[% Deli. Qty to Traded Qty]] &gt; 90), "Good Day", "")</f>
        <v>Good Day</v>
      </c>
    </row>
    <row r="4567" spans="1:18">
      <c r="A4567" t="s">
        <v>58</v>
      </c>
      <c r="B4567" s="1">
        <v>45814</v>
      </c>
      <c r="C4567" s="1" t="str">
        <f>"WEEK" &amp;" " &amp;  INT((DAY(Stock_Info[[#This Row],[Date]])+WEEKDAY(DATE(YEAR(Stock_Info[[#This Row],[Date]]),MONTH(Stock_Info[[#This Row],[Date]]),1))-1)/7)+1</f>
        <v>WEEK 1</v>
      </c>
      <c r="D4567" s="12">
        <v>40.99</v>
      </c>
      <c r="E4567" s="12">
        <v>41.19</v>
      </c>
      <c r="F4567" s="12">
        <v>39.51</v>
      </c>
      <c r="G4567" s="12">
        <v>39.619999999999997</v>
      </c>
      <c r="H4567" s="12">
        <v>40.262061403508774</v>
      </c>
      <c r="I4567">
        <v>912</v>
      </c>
      <c r="J4567">
        <v>10</v>
      </c>
      <c r="K4567" s="12">
        <v>36719</v>
      </c>
      <c r="L4567">
        <v>525</v>
      </c>
      <c r="M4567">
        <v>57.57</v>
      </c>
      <c r="N4567">
        <v>1.68</v>
      </c>
      <c r="O4567">
        <v>-1.37</v>
      </c>
      <c r="P4567">
        <f xml:space="preserve"> IF(Stock_Info[[#This Row],[Close Price]] &gt; Stock_Info[[#This Row],[Open Price]], 1, 0)</f>
        <v>0</v>
      </c>
      <c r="Q4567" t="str">
        <f>IF(AND(Stock_Info[[#This Row],[% Deli. Qty to Traded Qty]]&gt;80,Stock_Info[[#This Row],[No. of Trades]]&lt;3000),"Unusual Day","")</f>
        <v/>
      </c>
      <c r="R4567" t="str">
        <f>IF(AND(Stock_Info[[#This Row],[Spread High-Low]] &lt; 10, Stock_Info[[#This Row],[% Deli. Qty to Traded Qty]] &gt; 90), "Good Day", "")</f>
        <v/>
      </c>
    </row>
    <row r="4568" spans="1:18">
      <c r="A4568" t="s">
        <v>58</v>
      </c>
      <c r="B4568" s="1">
        <v>45813</v>
      </c>
      <c r="C4568" s="1" t="str">
        <f>"WEEK" &amp;" " &amp;  INT((DAY(Stock_Info[[#This Row],[Date]])+WEEKDAY(DATE(YEAR(Stock_Info[[#This Row],[Date]]),MONTH(Stock_Info[[#This Row],[Date]]),1))-1)/7)+1</f>
        <v>WEEK 1</v>
      </c>
      <c r="D4568" s="12">
        <v>39.18</v>
      </c>
      <c r="E4568" s="12">
        <v>41.19</v>
      </c>
      <c r="F4568" s="12">
        <v>38.25</v>
      </c>
      <c r="G4568" s="12">
        <v>40.99</v>
      </c>
      <c r="H4568" s="12">
        <v>40.886733902249809</v>
      </c>
      <c r="I4568">
        <v>1289</v>
      </c>
      <c r="J4568">
        <v>25</v>
      </c>
      <c r="K4568" s="12">
        <v>52703</v>
      </c>
      <c r="L4568">
        <v>755</v>
      </c>
      <c r="M4568">
        <v>58.57</v>
      </c>
      <c r="N4568">
        <v>2.94</v>
      </c>
      <c r="O4568">
        <v>1.81</v>
      </c>
      <c r="P4568">
        <f xml:space="preserve"> IF(Stock_Info[[#This Row],[Close Price]] &gt; Stock_Info[[#This Row],[Open Price]], 1, 0)</f>
        <v>1</v>
      </c>
      <c r="Q4568" t="str">
        <f>IF(AND(Stock_Info[[#This Row],[% Deli. Qty to Traded Qty]]&gt;80,Stock_Info[[#This Row],[No. of Trades]]&lt;3000),"Unusual Day","")</f>
        <v/>
      </c>
      <c r="R4568" t="str">
        <f>IF(AND(Stock_Info[[#This Row],[Spread High-Low]] &lt; 10, Stock_Info[[#This Row],[% Deli. Qty to Traded Qty]] &gt; 90), "Good Day", "")</f>
        <v/>
      </c>
    </row>
    <row r="4569" spans="1:18">
      <c r="A4569" t="s">
        <v>58</v>
      </c>
      <c r="B4569" s="1">
        <v>45812</v>
      </c>
      <c r="C4569" s="1" t="str">
        <f>"WEEK" &amp;" " &amp;  INT((DAY(Stock_Info[[#This Row],[Date]])+WEEKDAY(DATE(YEAR(Stock_Info[[#This Row],[Date]]),MONTH(Stock_Info[[#This Row],[Date]]),1))-1)/7)+1</f>
        <v>WEEK 1</v>
      </c>
      <c r="D4569" s="12">
        <v>39.36</v>
      </c>
      <c r="E4569" s="12">
        <v>41.24</v>
      </c>
      <c r="F4569" s="12">
        <v>38</v>
      </c>
      <c r="G4569" s="12">
        <v>39.61</v>
      </c>
      <c r="H4569" s="12">
        <v>40.250770020533878</v>
      </c>
      <c r="I4569">
        <v>3896</v>
      </c>
      <c r="J4569">
        <v>53</v>
      </c>
      <c r="K4569" s="12">
        <v>156817</v>
      </c>
      <c r="L4569">
        <v>2571</v>
      </c>
      <c r="M4569">
        <v>65.989999999999995</v>
      </c>
      <c r="N4569">
        <v>3.24</v>
      </c>
      <c r="O4569">
        <v>0.25</v>
      </c>
      <c r="P4569">
        <f xml:space="preserve"> IF(Stock_Info[[#This Row],[Close Price]] &gt; Stock_Info[[#This Row],[Open Price]], 1, 0)</f>
        <v>1</v>
      </c>
      <c r="Q4569" t="str">
        <f>IF(AND(Stock_Info[[#This Row],[% Deli. Qty to Traded Qty]]&gt;80,Stock_Info[[#This Row],[No. of Trades]]&lt;3000),"Unusual Day","")</f>
        <v/>
      </c>
      <c r="R4569" t="str">
        <f>IF(AND(Stock_Info[[#This Row],[Spread High-Low]] &lt; 10, Stock_Info[[#This Row],[% Deli. Qty to Traded Qty]] &gt; 90), "Good Day", "")</f>
        <v/>
      </c>
    </row>
    <row r="4570" spans="1:18">
      <c r="A4570" t="s">
        <v>58</v>
      </c>
      <c r="B4570" s="1">
        <v>45811</v>
      </c>
      <c r="C4570" s="1" t="str">
        <f>"WEEK" &amp;" " &amp;  INT((DAY(Stock_Info[[#This Row],[Date]])+WEEKDAY(DATE(YEAR(Stock_Info[[#This Row],[Date]]),MONTH(Stock_Info[[#This Row],[Date]]),1))-1)/7)+1</f>
        <v>WEEK 1</v>
      </c>
      <c r="D4570" s="12">
        <v>41.9</v>
      </c>
      <c r="E4570" s="12">
        <v>41.9</v>
      </c>
      <c r="F4570" s="12">
        <v>39.06</v>
      </c>
      <c r="G4570" s="12">
        <v>39.36</v>
      </c>
      <c r="H4570" s="12">
        <v>40.21152628245725</v>
      </c>
      <c r="I4570">
        <v>1579</v>
      </c>
      <c r="J4570">
        <v>19</v>
      </c>
      <c r="K4570" s="12">
        <v>63494</v>
      </c>
      <c r="L4570">
        <v>1059</v>
      </c>
      <c r="M4570">
        <v>67.069999999999993</v>
      </c>
      <c r="N4570">
        <v>2.84</v>
      </c>
      <c r="O4570">
        <v>-2.54</v>
      </c>
      <c r="P4570">
        <f xml:space="preserve"> IF(Stock_Info[[#This Row],[Close Price]] &gt; Stock_Info[[#This Row],[Open Price]], 1, 0)</f>
        <v>0</v>
      </c>
      <c r="Q4570" t="str">
        <f>IF(AND(Stock_Info[[#This Row],[% Deli. Qty to Traded Qty]]&gt;80,Stock_Info[[#This Row],[No. of Trades]]&lt;3000),"Unusual Day","")</f>
        <v/>
      </c>
      <c r="R4570" t="str">
        <f>IF(AND(Stock_Info[[#This Row],[Spread High-Low]] &lt; 10, Stock_Info[[#This Row],[% Deli. Qty to Traded Qty]] &gt; 90), "Good Day", "")</f>
        <v/>
      </c>
    </row>
    <row r="4571" spans="1:18">
      <c r="A4571" t="s">
        <v>58</v>
      </c>
      <c r="B4571" s="1">
        <v>45810</v>
      </c>
      <c r="C4571" s="1" t="str">
        <f>"WEEK" &amp;" " &amp;  INT((DAY(Stock_Info[[#This Row],[Date]])+WEEKDAY(DATE(YEAR(Stock_Info[[#This Row],[Date]]),MONTH(Stock_Info[[#This Row],[Date]]),1))-1)/7)+1</f>
        <v>WEEK 1</v>
      </c>
      <c r="D4571" s="12">
        <v>40</v>
      </c>
      <c r="E4571" s="12">
        <v>41.47</v>
      </c>
      <c r="F4571" s="12">
        <v>38.5</v>
      </c>
      <c r="G4571" s="12">
        <v>41.1</v>
      </c>
      <c r="H4571" s="12">
        <v>40.897435897435898</v>
      </c>
      <c r="I4571">
        <v>1755</v>
      </c>
      <c r="J4571">
        <v>28</v>
      </c>
      <c r="K4571" s="12">
        <v>71775</v>
      </c>
      <c r="L4571">
        <v>1649</v>
      </c>
      <c r="M4571">
        <v>93.96</v>
      </c>
      <c r="N4571">
        <v>2.97</v>
      </c>
      <c r="O4571">
        <v>1.1000000000000001</v>
      </c>
      <c r="P4571">
        <f xml:space="preserve"> IF(Stock_Info[[#This Row],[Close Price]] &gt; Stock_Info[[#This Row],[Open Price]], 1, 0)</f>
        <v>1</v>
      </c>
      <c r="Q4571" t="str">
        <f>IF(AND(Stock_Info[[#This Row],[% Deli. Qty to Traded Qty]]&gt;80,Stock_Info[[#This Row],[No. of Trades]]&lt;3000),"Unusual Day","")</f>
        <v>Unusual Day</v>
      </c>
      <c r="R4571" t="str">
        <f>IF(AND(Stock_Info[[#This Row],[Spread High-Low]] &lt; 10, Stock_Info[[#This Row],[% Deli. Qty to Traded Qty]] &gt; 90), "Good Day", "")</f>
        <v>Good Day</v>
      </c>
    </row>
    <row r="4572" spans="1:18">
      <c r="A4572" t="s">
        <v>58</v>
      </c>
      <c r="B4572" s="1">
        <v>45807</v>
      </c>
      <c r="C4572" s="1" t="str">
        <f>"WEEK" &amp;" " &amp;  INT((DAY(Stock_Info[[#This Row],[Date]])+WEEKDAY(DATE(YEAR(Stock_Info[[#This Row],[Date]]),MONTH(Stock_Info[[#This Row],[Date]]),1))-1)/7)+1</f>
        <v>WEEK 5</v>
      </c>
      <c r="D4572" s="12">
        <v>41.38</v>
      </c>
      <c r="E4572" s="12">
        <v>41.98</v>
      </c>
      <c r="F4572" s="12">
        <v>40</v>
      </c>
      <c r="G4572" s="12">
        <v>40.72</v>
      </c>
      <c r="H4572" s="12">
        <v>40.145139813581892</v>
      </c>
      <c r="I4572">
        <v>1502</v>
      </c>
      <c r="J4572">
        <v>9</v>
      </c>
      <c r="K4572" s="12">
        <v>60298</v>
      </c>
      <c r="L4572">
        <v>1502</v>
      </c>
      <c r="M4572">
        <v>100</v>
      </c>
      <c r="N4572">
        <v>1.98</v>
      </c>
      <c r="O4572">
        <v>-0.66</v>
      </c>
      <c r="P4572">
        <f xml:space="preserve"> IF(Stock_Info[[#This Row],[Close Price]] &gt; Stock_Info[[#This Row],[Open Price]], 1, 0)</f>
        <v>0</v>
      </c>
      <c r="Q4572" t="str">
        <f>IF(AND(Stock_Info[[#This Row],[% Deli. Qty to Traded Qty]]&gt;80,Stock_Info[[#This Row],[No. of Trades]]&lt;3000),"Unusual Day","")</f>
        <v>Unusual Day</v>
      </c>
      <c r="R4572" t="str">
        <f>IF(AND(Stock_Info[[#This Row],[Spread High-Low]] &lt; 10, Stock_Info[[#This Row],[% Deli. Qty to Traded Qty]] &gt; 90), "Good Day", "")</f>
        <v>Good Day</v>
      </c>
    </row>
    <row r="4573" spans="1:18">
      <c r="A4573" t="s">
        <v>58</v>
      </c>
      <c r="B4573" s="1">
        <v>45806</v>
      </c>
      <c r="C4573" s="1" t="str">
        <f>"WEEK" &amp;" " &amp;  INT((DAY(Stock_Info[[#This Row],[Date]])+WEEKDAY(DATE(YEAR(Stock_Info[[#This Row],[Date]]),MONTH(Stock_Info[[#This Row],[Date]]),1))-1)/7)+1</f>
        <v>WEEK 5</v>
      </c>
      <c r="D4573" s="12">
        <v>41.39</v>
      </c>
      <c r="E4573" s="12">
        <v>41.4</v>
      </c>
      <c r="F4573" s="12">
        <v>39.82</v>
      </c>
      <c r="G4573" s="12">
        <v>40.18</v>
      </c>
      <c r="H4573" s="12">
        <v>40.787581699346404</v>
      </c>
      <c r="I4573">
        <v>2448</v>
      </c>
      <c r="J4573">
        <v>48</v>
      </c>
      <c r="K4573" s="12">
        <v>99848</v>
      </c>
      <c r="L4573">
        <v>1460</v>
      </c>
      <c r="M4573">
        <v>59.64</v>
      </c>
      <c r="N4573">
        <v>1.58</v>
      </c>
      <c r="O4573">
        <v>-1.21</v>
      </c>
      <c r="P4573">
        <f xml:space="preserve"> IF(Stock_Info[[#This Row],[Close Price]] &gt; Stock_Info[[#This Row],[Open Price]], 1, 0)</f>
        <v>0</v>
      </c>
      <c r="Q4573" t="str">
        <f>IF(AND(Stock_Info[[#This Row],[% Deli. Qty to Traded Qty]]&gt;80,Stock_Info[[#This Row],[No. of Trades]]&lt;3000),"Unusual Day","")</f>
        <v/>
      </c>
      <c r="R4573" t="str">
        <f>IF(AND(Stock_Info[[#This Row],[Spread High-Low]] &lt; 10, Stock_Info[[#This Row],[% Deli. Qty to Traded Qty]] &gt; 90), "Good Day", "")</f>
        <v/>
      </c>
    </row>
    <row r="4574" spans="1:18">
      <c r="A4574" t="s">
        <v>58</v>
      </c>
      <c r="B4574" s="1">
        <v>45805</v>
      </c>
      <c r="C4574" s="1" t="str">
        <f>"WEEK" &amp;" " &amp;  INT((DAY(Stock_Info[[#This Row],[Date]])+WEEKDAY(DATE(YEAR(Stock_Info[[#This Row],[Date]]),MONTH(Stock_Info[[#This Row],[Date]]),1))-1)/7)+1</f>
        <v>WEEK 5</v>
      </c>
      <c r="D4574" s="12">
        <v>40.020000000000003</v>
      </c>
      <c r="E4574" s="12">
        <v>41.9</v>
      </c>
      <c r="F4574" s="12">
        <v>39.56</v>
      </c>
      <c r="G4574" s="12">
        <v>39.75</v>
      </c>
      <c r="H4574" s="12">
        <v>40.891566265060241</v>
      </c>
      <c r="I4574">
        <v>996</v>
      </c>
      <c r="J4574">
        <v>35</v>
      </c>
      <c r="K4574" s="12">
        <v>40728</v>
      </c>
      <c r="L4574">
        <v>871</v>
      </c>
      <c r="M4574">
        <v>87.45</v>
      </c>
      <c r="N4574">
        <v>2.34</v>
      </c>
      <c r="O4574">
        <v>-0.27</v>
      </c>
      <c r="P4574">
        <f xml:space="preserve"> IF(Stock_Info[[#This Row],[Close Price]] &gt; Stock_Info[[#This Row],[Open Price]], 1, 0)</f>
        <v>0</v>
      </c>
      <c r="Q4574" t="str">
        <f>IF(AND(Stock_Info[[#This Row],[% Deli. Qty to Traded Qty]]&gt;80,Stock_Info[[#This Row],[No. of Trades]]&lt;3000),"Unusual Day","")</f>
        <v>Unusual Day</v>
      </c>
      <c r="R4574" t="str">
        <f>IF(AND(Stock_Info[[#This Row],[Spread High-Low]] &lt; 10, Stock_Info[[#This Row],[% Deli. Qty to Traded Qty]] &gt; 90), "Good Day", "")</f>
        <v/>
      </c>
    </row>
    <row r="4575" spans="1:18">
      <c r="A4575" t="s">
        <v>58</v>
      </c>
      <c r="B4575" s="1">
        <v>45804</v>
      </c>
      <c r="C4575" s="1" t="str">
        <f>"WEEK" &amp;" " &amp;  INT((DAY(Stock_Info[[#This Row],[Date]])+WEEKDAY(DATE(YEAR(Stock_Info[[#This Row],[Date]]),MONTH(Stock_Info[[#This Row],[Date]]),1))-1)/7)+1</f>
        <v>WEEK 5</v>
      </c>
      <c r="D4575" s="12">
        <v>40.67</v>
      </c>
      <c r="E4575" s="12">
        <v>41.02</v>
      </c>
      <c r="F4575" s="12">
        <v>39.6</v>
      </c>
      <c r="G4575" s="12">
        <v>40.020000000000003</v>
      </c>
      <c r="H4575" s="12">
        <v>40.224824355971897</v>
      </c>
      <c r="I4575">
        <v>427</v>
      </c>
      <c r="J4575">
        <v>19</v>
      </c>
      <c r="K4575" s="12">
        <v>17176</v>
      </c>
      <c r="L4575">
        <v>249</v>
      </c>
      <c r="M4575">
        <v>58.31</v>
      </c>
      <c r="N4575">
        <v>1.42</v>
      </c>
      <c r="O4575">
        <v>-0.65</v>
      </c>
      <c r="P4575">
        <f xml:space="preserve"> IF(Stock_Info[[#This Row],[Close Price]] &gt; Stock_Info[[#This Row],[Open Price]], 1, 0)</f>
        <v>0</v>
      </c>
      <c r="Q4575" t="str">
        <f>IF(AND(Stock_Info[[#This Row],[% Deli. Qty to Traded Qty]]&gt;80,Stock_Info[[#This Row],[No. of Trades]]&lt;3000),"Unusual Day","")</f>
        <v/>
      </c>
      <c r="R4575" t="str">
        <f>IF(AND(Stock_Info[[#This Row],[Spread High-Low]] &lt; 10, Stock_Info[[#This Row],[% Deli. Qty to Traded Qty]] &gt; 90), "Good Day", "")</f>
        <v/>
      </c>
    </row>
    <row r="4576" spans="1:18">
      <c r="A4576" t="s">
        <v>58</v>
      </c>
      <c r="B4576" s="1">
        <v>45803</v>
      </c>
      <c r="C4576" s="1" t="str">
        <f>"WEEK" &amp;" " &amp;  INT((DAY(Stock_Info[[#This Row],[Date]])+WEEKDAY(DATE(YEAR(Stock_Info[[#This Row],[Date]]),MONTH(Stock_Info[[#This Row],[Date]]),1))-1)/7)+1</f>
        <v>WEEK 5</v>
      </c>
      <c r="D4576" s="12">
        <v>44.7</v>
      </c>
      <c r="E4576" s="12">
        <v>44.7</v>
      </c>
      <c r="F4576" s="12">
        <v>39</v>
      </c>
      <c r="G4576" s="12">
        <v>40.67</v>
      </c>
      <c r="H4576" s="12">
        <v>42.181595842250076</v>
      </c>
      <c r="I4576">
        <v>6542</v>
      </c>
      <c r="J4576">
        <v>98</v>
      </c>
      <c r="K4576" s="12">
        <v>275952</v>
      </c>
      <c r="L4576">
        <v>4267</v>
      </c>
      <c r="M4576">
        <v>65.22</v>
      </c>
      <c r="N4576">
        <v>5.7</v>
      </c>
      <c r="O4576">
        <v>-4.03</v>
      </c>
      <c r="P4576">
        <f xml:space="preserve"> IF(Stock_Info[[#This Row],[Close Price]] &gt; Stock_Info[[#This Row],[Open Price]], 1, 0)</f>
        <v>0</v>
      </c>
      <c r="Q4576" t="str">
        <f>IF(AND(Stock_Info[[#This Row],[% Deli. Qty to Traded Qty]]&gt;80,Stock_Info[[#This Row],[No. of Trades]]&lt;3000),"Unusual Day","")</f>
        <v/>
      </c>
      <c r="R4576" t="str">
        <f>IF(AND(Stock_Info[[#This Row],[Spread High-Low]] &lt; 10, Stock_Info[[#This Row],[% Deli. Qty to Traded Qty]] &gt; 90), "Good Day", "")</f>
        <v/>
      </c>
    </row>
    <row r="4577" spans="1:18">
      <c r="A4577" t="s">
        <v>58</v>
      </c>
      <c r="B4577" s="1">
        <v>45800</v>
      </c>
      <c r="C4577" s="1" t="str">
        <f>"WEEK" &amp;" " &amp;  INT((DAY(Stock_Info[[#This Row],[Date]])+WEEKDAY(DATE(YEAR(Stock_Info[[#This Row],[Date]]),MONTH(Stock_Info[[#This Row],[Date]]),1))-1)/7)+1</f>
        <v>WEEK 4</v>
      </c>
      <c r="D4577" s="12">
        <v>38.4</v>
      </c>
      <c r="E4577" s="12">
        <v>39.200000000000003</v>
      </c>
      <c r="F4577" s="12">
        <v>37.299999999999997</v>
      </c>
      <c r="G4577" s="12">
        <v>38.9</v>
      </c>
      <c r="H4577" s="12">
        <v>38.360485268630846</v>
      </c>
      <c r="I4577">
        <v>2308</v>
      </c>
      <c r="J4577">
        <v>39</v>
      </c>
      <c r="K4577" s="12">
        <v>88536</v>
      </c>
      <c r="L4577">
        <v>980</v>
      </c>
      <c r="M4577">
        <v>42.46</v>
      </c>
      <c r="N4577">
        <v>1.9</v>
      </c>
      <c r="O4577">
        <v>0.5</v>
      </c>
      <c r="P4577">
        <f xml:space="preserve"> IF(Stock_Info[[#This Row],[Close Price]] &gt; Stock_Info[[#This Row],[Open Price]], 1, 0)</f>
        <v>1</v>
      </c>
      <c r="Q4577" t="str">
        <f>IF(AND(Stock_Info[[#This Row],[% Deli. Qty to Traded Qty]]&gt;80,Stock_Info[[#This Row],[No. of Trades]]&lt;3000),"Unusual Day","")</f>
        <v/>
      </c>
      <c r="R4577" t="str">
        <f>IF(AND(Stock_Info[[#This Row],[Spread High-Low]] &lt; 10, Stock_Info[[#This Row],[% Deli. Qty to Traded Qty]] &gt; 90), "Good Day", "")</f>
        <v/>
      </c>
    </row>
    <row r="4578" spans="1:18">
      <c r="A4578" t="s">
        <v>58</v>
      </c>
      <c r="B4578" s="1">
        <v>45799</v>
      </c>
      <c r="C4578" s="1" t="str">
        <f>"WEEK" &amp;" " &amp;  INT((DAY(Stock_Info[[#This Row],[Date]])+WEEKDAY(DATE(YEAR(Stock_Info[[#This Row],[Date]]),MONTH(Stock_Info[[#This Row],[Date]]),1))-1)/7)+1</f>
        <v>WEEK 4</v>
      </c>
      <c r="D4578" s="12">
        <v>39.29</v>
      </c>
      <c r="E4578" s="12">
        <v>39.67</v>
      </c>
      <c r="F4578" s="12">
        <v>36.799999999999997</v>
      </c>
      <c r="G4578" s="12">
        <v>37.119999999999997</v>
      </c>
      <c r="H4578" s="12">
        <v>38.631013745704465</v>
      </c>
      <c r="I4578">
        <v>4656</v>
      </c>
      <c r="J4578">
        <v>53</v>
      </c>
      <c r="K4578" s="12">
        <v>179866</v>
      </c>
      <c r="L4578">
        <v>3801</v>
      </c>
      <c r="M4578">
        <v>81.64</v>
      </c>
      <c r="N4578">
        <v>2.87</v>
      </c>
      <c r="O4578">
        <v>-2.17</v>
      </c>
      <c r="P4578">
        <f xml:space="preserve"> IF(Stock_Info[[#This Row],[Close Price]] &gt; Stock_Info[[#This Row],[Open Price]], 1, 0)</f>
        <v>0</v>
      </c>
      <c r="Q4578" t="str">
        <f>IF(AND(Stock_Info[[#This Row],[% Deli. Qty to Traded Qty]]&gt;80,Stock_Info[[#This Row],[No. of Trades]]&lt;3000),"Unusual Day","")</f>
        <v>Unusual Day</v>
      </c>
      <c r="R4578" t="str">
        <f>IF(AND(Stock_Info[[#This Row],[Spread High-Low]] &lt; 10, Stock_Info[[#This Row],[% Deli. Qty to Traded Qty]] &gt; 90), "Good Day", "")</f>
        <v/>
      </c>
    </row>
    <row r="4579" spans="1:18">
      <c r="A4579" t="s">
        <v>58</v>
      </c>
      <c r="B4579" s="1">
        <v>45798</v>
      </c>
      <c r="C4579" s="1" t="str">
        <f>"WEEK" &amp;" " &amp;  INT((DAY(Stock_Info[[#This Row],[Date]])+WEEKDAY(DATE(YEAR(Stock_Info[[#This Row],[Date]]),MONTH(Stock_Info[[#This Row],[Date]]),1))-1)/7)+1</f>
        <v>WEEK 4</v>
      </c>
      <c r="D4579" s="12">
        <v>39.06</v>
      </c>
      <c r="E4579" s="12">
        <v>39.06</v>
      </c>
      <c r="F4579" s="12">
        <v>37.549999999999997</v>
      </c>
      <c r="G4579" s="12">
        <v>37.75</v>
      </c>
      <c r="H4579" s="12">
        <v>37.989473684210523</v>
      </c>
      <c r="I4579">
        <v>380</v>
      </c>
      <c r="J4579">
        <v>16</v>
      </c>
      <c r="K4579" s="12">
        <v>14436</v>
      </c>
      <c r="L4579">
        <v>332</v>
      </c>
      <c r="M4579">
        <v>87.37</v>
      </c>
      <c r="N4579">
        <v>1.51</v>
      </c>
      <c r="O4579">
        <v>-1.31</v>
      </c>
      <c r="P4579">
        <f xml:space="preserve"> IF(Stock_Info[[#This Row],[Close Price]] &gt; Stock_Info[[#This Row],[Open Price]], 1, 0)</f>
        <v>0</v>
      </c>
      <c r="Q4579" t="str">
        <f>IF(AND(Stock_Info[[#This Row],[% Deli. Qty to Traded Qty]]&gt;80,Stock_Info[[#This Row],[No. of Trades]]&lt;3000),"Unusual Day","")</f>
        <v>Unusual Day</v>
      </c>
      <c r="R4579" t="str">
        <f>IF(AND(Stock_Info[[#This Row],[Spread High-Low]] &lt; 10, Stock_Info[[#This Row],[% Deli. Qty to Traded Qty]] &gt; 90), "Good Day", "")</f>
        <v/>
      </c>
    </row>
    <row r="4580" spans="1:18">
      <c r="A4580" t="s">
        <v>58</v>
      </c>
      <c r="B4580" s="1">
        <v>45797</v>
      </c>
      <c r="C4580" s="1" t="str">
        <f>"WEEK" &amp;" " &amp;  INT((DAY(Stock_Info[[#This Row],[Date]])+WEEKDAY(DATE(YEAR(Stock_Info[[#This Row],[Date]]),MONTH(Stock_Info[[#This Row],[Date]]),1))-1)/7)+1</f>
        <v>WEEK 4</v>
      </c>
      <c r="D4580" s="12">
        <v>39.6</v>
      </c>
      <c r="E4580" s="12">
        <v>39.69</v>
      </c>
      <c r="F4580" s="12">
        <v>37.49</v>
      </c>
      <c r="G4580" s="12">
        <v>39.06</v>
      </c>
      <c r="H4580" s="12">
        <v>38.234952864394486</v>
      </c>
      <c r="I4580">
        <v>1379</v>
      </c>
      <c r="J4580">
        <v>41</v>
      </c>
      <c r="K4580" s="12">
        <v>52726</v>
      </c>
      <c r="L4580">
        <v>1194</v>
      </c>
      <c r="M4580">
        <v>86.58</v>
      </c>
      <c r="N4580">
        <v>2.2000000000000002</v>
      </c>
      <c r="O4580">
        <v>-0.54</v>
      </c>
      <c r="P4580">
        <f xml:space="preserve"> IF(Stock_Info[[#This Row],[Close Price]] &gt; Stock_Info[[#This Row],[Open Price]], 1, 0)</f>
        <v>0</v>
      </c>
      <c r="Q4580" t="str">
        <f>IF(AND(Stock_Info[[#This Row],[% Deli. Qty to Traded Qty]]&gt;80,Stock_Info[[#This Row],[No. of Trades]]&lt;3000),"Unusual Day","")</f>
        <v>Unusual Day</v>
      </c>
      <c r="R4580" t="str">
        <f>IF(AND(Stock_Info[[#This Row],[Spread High-Low]] &lt; 10, Stock_Info[[#This Row],[% Deli. Qty to Traded Qty]] &gt; 90), "Good Day", "")</f>
        <v/>
      </c>
    </row>
    <row r="4581" spans="1:18">
      <c r="A4581" t="s">
        <v>58</v>
      </c>
      <c r="B4581" s="1">
        <v>45796</v>
      </c>
      <c r="C4581" s="1" t="str">
        <f>"WEEK" &amp;" " &amp;  INT((DAY(Stock_Info[[#This Row],[Date]])+WEEKDAY(DATE(YEAR(Stock_Info[[#This Row],[Date]]),MONTH(Stock_Info[[#This Row],[Date]]),1))-1)/7)+1</f>
        <v>WEEK 4</v>
      </c>
      <c r="D4581" s="12">
        <v>41.23</v>
      </c>
      <c r="E4581" s="12">
        <v>41.23</v>
      </c>
      <c r="F4581" s="12">
        <v>37.97</v>
      </c>
      <c r="G4581" s="12">
        <v>39.47</v>
      </c>
      <c r="H4581" s="12">
        <v>39.266545784224839</v>
      </c>
      <c r="I4581">
        <v>2206</v>
      </c>
      <c r="J4581">
        <v>44</v>
      </c>
      <c r="K4581" s="12">
        <v>86622</v>
      </c>
      <c r="L4581">
        <v>1363</v>
      </c>
      <c r="M4581">
        <v>61.79</v>
      </c>
      <c r="N4581">
        <v>3.26</v>
      </c>
      <c r="O4581">
        <v>-1.76</v>
      </c>
      <c r="P4581">
        <f xml:space="preserve"> IF(Stock_Info[[#This Row],[Close Price]] &gt; Stock_Info[[#This Row],[Open Price]], 1, 0)</f>
        <v>0</v>
      </c>
      <c r="Q4581" t="str">
        <f>IF(AND(Stock_Info[[#This Row],[% Deli. Qty to Traded Qty]]&gt;80,Stock_Info[[#This Row],[No. of Trades]]&lt;3000),"Unusual Day","")</f>
        <v/>
      </c>
      <c r="R4581" t="str">
        <f>IF(AND(Stock_Info[[#This Row],[Spread High-Low]] &lt; 10, Stock_Info[[#This Row],[% Deli. Qty to Traded Qty]] &gt; 90), "Good Day", "")</f>
        <v/>
      </c>
    </row>
    <row r="4582" spans="1:18">
      <c r="A4582" t="s">
        <v>58</v>
      </c>
      <c r="B4582" s="1">
        <v>45793</v>
      </c>
      <c r="C4582" s="1" t="str">
        <f>"WEEK" &amp;" " &amp;  INT((DAY(Stock_Info[[#This Row],[Date]])+WEEKDAY(DATE(YEAR(Stock_Info[[#This Row],[Date]]),MONTH(Stock_Info[[#This Row],[Date]]),1))-1)/7)+1</f>
        <v>WEEK 3</v>
      </c>
      <c r="D4582" s="12">
        <v>39.380000000000003</v>
      </c>
      <c r="E4582" s="12">
        <v>39.5</v>
      </c>
      <c r="F4582" s="12">
        <v>36.549999999999997</v>
      </c>
      <c r="G4582" s="12">
        <v>39.15</v>
      </c>
      <c r="H4582" s="12">
        <v>38.943674176776433</v>
      </c>
      <c r="I4582">
        <v>1154</v>
      </c>
      <c r="J4582">
        <v>29</v>
      </c>
      <c r="K4582" s="12">
        <v>44941</v>
      </c>
      <c r="L4582">
        <v>1046</v>
      </c>
      <c r="M4582">
        <v>90.64</v>
      </c>
      <c r="N4582">
        <v>2.95</v>
      </c>
      <c r="O4582">
        <v>-0.23</v>
      </c>
      <c r="P4582">
        <f xml:space="preserve"> IF(Stock_Info[[#This Row],[Close Price]] &gt; Stock_Info[[#This Row],[Open Price]], 1, 0)</f>
        <v>0</v>
      </c>
      <c r="Q4582" t="str">
        <f>IF(AND(Stock_Info[[#This Row],[% Deli. Qty to Traded Qty]]&gt;80,Stock_Info[[#This Row],[No. of Trades]]&lt;3000),"Unusual Day","")</f>
        <v>Unusual Day</v>
      </c>
      <c r="R4582" t="str">
        <f>IF(AND(Stock_Info[[#This Row],[Spread High-Low]] &lt; 10, Stock_Info[[#This Row],[% Deli. Qty to Traded Qty]] &gt; 90), "Good Day", "")</f>
        <v>Good Day</v>
      </c>
    </row>
    <row r="4583" spans="1:18">
      <c r="A4583" t="s">
        <v>58</v>
      </c>
      <c r="B4583" s="1">
        <v>45792</v>
      </c>
      <c r="C4583" s="1" t="str">
        <f>"WEEK" &amp;" " &amp;  INT((DAY(Stock_Info[[#This Row],[Date]])+WEEKDAY(DATE(YEAR(Stock_Info[[#This Row],[Date]]),MONTH(Stock_Info[[#This Row],[Date]]),1))-1)/7)+1</f>
        <v>WEEK 3</v>
      </c>
      <c r="D4583" s="12">
        <v>37.9</v>
      </c>
      <c r="E4583" s="12">
        <v>39.39</v>
      </c>
      <c r="F4583" s="12">
        <v>37.6</v>
      </c>
      <c r="G4583" s="12">
        <v>39.39</v>
      </c>
      <c r="H4583" s="12">
        <v>38.692672413793105</v>
      </c>
      <c r="I4583">
        <v>2320</v>
      </c>
      <c r="J4583">
        <v>23</v>
      </c>
      <c r="K4583" s="12">
        <v>89767</v>
      </c>
      <c r="L4583">
        <v>1732</v>
      </c>
      <c r="M4583">
        <v>74.66</v>
      </c>
      <c r="N4583">
        <v>1.79</v>
      </c>
      <c r="O4583">
        <v>1.49</v>
      </c>
      <c r="P4583">
        <f xml:space="preserve"> IF(Stock_Info[[#This Row],[Close Price]] &gt; Stock_Info[[#This Row],[Open Price]], 1, 0)</f>
        <v>1</v>
      </c>
      <c r="Q4583" t="str">
        <f>IF(AND(Stock_Info[[#This Row],[% Deli. Qty to Traded Qty]]&gt;80,Stock_Info[[#This Row],[No. of Trades]]&lt;3000),"Unusual Day","")</f>
        <v/>
      </c>
      <c r="R4583" t="str">
        <f>IF(AND(Stock_Info[[#This Row],[Spread High-Low]] &lt; 10, Stock_Info[[#This Row],[% Deli. Qty to Traded Qty]] &gt; 90), "Good Day", "")</f>
        <v/>
      </c>
    </row>
    <row r="4584" spans="1:18">
      <c r="A4584" t="s">
        <v>58</v>
      </c>
      <c r="B4584" s="1">
        <v>45791</v>
      </c>
      <c r="C4584" s="1" t="str">
        <f>"WEEK" &amp;" " &amp;  INT((DAY(Stock_Info[[#This Row],[Date]])+WEEKDAY(DATE(YEAR(Stock_Info[[#This Row],[Date]]),MONTH(Stock_Info[[#This Row],[Date]]),1))-1)/7)+1</f>
        <v>WEEK 3</v>
      </c>
      <c r="D4584" s="12">
        <v>37.299999999999997</v>
      </c>
      <c r="E4584" s="12">
        <v>38</v>
      </c>
      <c r="F4584" s="12">
        <v>36.020000000000003</v>
      </c>
      <c r="G4584" s="12">
        <v>37.9</v>
      </c>
      <c r="H4584" s="12">
        <v>37.351103300136693</v>
      </c>
      <c r="I4584">
        <v>5121</v>
      </c>
      <c r="J4584">
        <v>47</v>
      </c>
      <c r="K4584" s="12">
        <v>191275</v>
      </c>
      <c r="L4584">
        <v>3819</v>
      </c>
      <c r="M4584">
        <v>74.58</v>
      </c>
      <c r="N4584">
        <v>1.98</v>
      </c>
      <c r="O4584">
        <v>0.6</v>
      </c>
      <c r="P4584">
        <f xml:space="preserve"> IF(Stock_Info[[#This Row],[Close Price]] &gt; Stock_Info[[#This Row],[Open Price]], 1, 0)</f>
        <v>1</v>
      </c>
      <c r="Q4584" t="str">
        <f>IF(AND(Stock_Info[[#This Row],[% Deli. Qty to Traded Qty]]&gt;80,Stock_Info[[#This Row],[No. of Trades]]&lt;3000),"Unusual Day","")</f>
        <v/>
      </c>
      <c r="R4584" t="str">
        <f>IF(AND(Stock_Info[[#This Row],[Spread High-Low]] &lt; 10, Stock_Info[[#This Row],[% Deli. Qty to Traded Qty]] &gt; 90), "Good Day", "")</f>
        <v/>
      </c>
    </row>
    <row r="4585" spans="1:18">
      <c r="A4585" t="s">
        <v>58</v>
      </c>
      <c r="B4585" s="1">
        <v>45790</v>
      </c>
      <c r="C4585" s="1" t="str">
        <f>"WEEK" &amp;" " &amp;  INT((DAY(Stock_Info[[#This Row],[Date]])+WEEKDAY(DATE(YEAR(Stock_Info[[#This Row],[Date]]),MONTH(Stock_Info[[#This Row],[Date]]),1))-1)/7)+1</f>
        <v>WEEK 3</v>
      </c>
      <c r="D4585" s="12">
        <v>37.15</v>
      </c>
      <c r="E4585" s="12">
        <v>39.99</v>
      </c>
      <c r="F4585" s="12">
        <v>37</v>
      </c>
      <c r="G4585" s="12">
        <v>37.29</v>
      </c>
      <c r="H4585" s="12">
        <v>37.904356060606062</v>
      </c>
      <c r="I4585">
        <v>1056</v>
      </c>
      <c r="J4585">
        <v>20</v>
      </c>
      <c r="K4585" s="12">
        <v>40027</v>
      </c>
      <c r="L4585">
        <v>647</v>
      </c>
      <c r="M4585">
        <v>61.27</v>
      </c>
      <c r="N4585">
        <v>2.99</v>
      </c>
      <c r="O4585">
        <v>0.14000000000000001</v>
      </c>
      <c r="P4585">
        <f xml:space="preserve"> IF(Stock_Info[[#This Row],[Close Price]] &gt; Stock_Info[[#This Row],[Open Price]], 1, 0)</f>
        <v>1</v>
      </c>
      <c r="Q4585" t="str">
        <f>IF(AND(Stock_Info[[#This Row],[% Deli. Qty to Traded Qty]]&gt;80,Stock_Info[[#This Row],[No. of Trades]]&lt;3000),"Unusual Day","")</f>
        <v/>
      </c>
      <c r="R4585" t="str">
        <f>IF(AND(Stock_Info[[#This Row],[Spread High-Low]] &lt; 10, Stock_Info[[#This Row],[% Deli. Qty to Traded Qty]] &gt; 90), "Good Day", "")</f>
        <v/>
      </c>
    </row>
    <row r="4586" spans="1:18">
      <c r="A4586" t="s">
        <v>58</v>
      </c>
      <c r="B4586" s="1">
        <v>45789</v>
      </c>
      <c r="C4586" s="1" t="str">
        <f>"WEEK" &amp;" " &amp;  INT((DAY(Stock_Info[[#This Row],[Date]])+WEEKDAY(DATE(YEAR(Stock_Info[[#This Row],[Date]]),MONTH(Stock_Info[[#This Row],[Date]]),1))-1)/7)+1</f>
        <v>WEEK 3</v>
      </c>
      <c r="D4586" s="12">
        <v>41.95</v>
      </c>
      <c r="E4586" s="12">
        <v>41.95</v>
      </c>
      <c r="F4586" s="12">
        <v>36.11</v>
      </c>
      <c r="G4586" s="12">
        <v>37.119999999999997</v>
      </c>
      <c r="H4586" s="12">
        <v>37.053317053317052</v>
      </c>
      <c r="I4586">
        <v>4914</v>
      </c>
      <c r="J4586">
        <v>62</v>
      </c>
      <c r="K4586" s="12">
        <v>182080</v>
      </c>
      <c r="L4586">
        <v>3758</v>
      </c>
      <c r="M4586">
        <v>76.48</v>
      </c>
      <c r="N4586">
        <v>5.84</v>
      </c>
      <c r="O4586">
        <v>-4.83</v>
      </c>
      <c r="P4586">
        <f xml:space="preserve"> IF(Stock_Info[[#This Row],[Close Price]] &gt; Stock_Info[[#This Row],[Open Price]], 1, 0)</f>
        <v>0</v>
      </c>
      <c r="Q4586" t="str">
        <f>IF(AND(Stock_Info[[#This Row],[% Deli. Qty to Traded Qty]]&gt;80,Stock_Info[[#This Row],[No. of Trades]]&lt;3000),"Unusual Day","")</f>
        <v/>
      </c>
      <c r="R4586" t="str">
        <f>IF(AND(Stock_Info[[#This Row],[Spread High-Low]] &lt; 10, Stock_Info[[#This Row],[% Deli. Qty to Traded Qty]] &gt; 90), "Good Day", "")</f>
        <v/>
      </c>
    </row>
    <row r="4587" spans="1:18">
      <c r="A4587" t="s">
        <v>58</v>
      </c>
      <c r="B4587" s="1">
        <v>45786</v>
      </c>
      <c r="C4587" s="1" t="str">
        <f>"WEEK" &amp;" " &amp;  INT((DAY(Stock_Info[[#This Row],[Date]])+WEEKDAY(DATE(YEAR(Stock_Info[[#This Row],[Date]]),MONTH(Stock_Info[[#This Row],[Date]]),1))-1)/7)+1</f>
        <v>WEEK 2</v>
      </c>
      <c r="D4587" s="12">
        <v>37</v>
      </c>
      <c r="E4587" s="12">
        <v>37</v>
      </c>
      <c r="F4587" s="12">
        <v>33</v>
      </c>
      <c r="G4587" s="12">
        <v>35.299999999999997</v>
      </c>
      <c r="H4587" s="12">
        <v>36.242685025817558</v>
      </c>
      <c r="I4587">
        <v>581</v>
      </c>
      <c r="J4587">
        <v>14</v>
      </c>
      <c r="K4587" s="12">
        <v>21057</v>
      </c>
      <c r="L4587">
        <v>540</v>
      </c>
      <c r="M4587">
        <v>92.94</v>
      </c>
      <c r="N4587">
        <v>4</v>
      </c>
      <c r="O4587">
        <v>-1.7</v>
      </c>
      <c r="P4587">
        <f xml:space="preserve"> IF(Stock_Info[[#This Row],[Close Price]] &gt; Stock_Info[[#This Row],[Open Price]], 1, 0)</f>
        <v>0</v>
      </c>
      <c r="Q4587" t="str">
        <f>IF(AND(Stock_Info[[#This Row],[% Deli. Qty to Traded Qty]]&gt;80,Stock_Info[[#This Row],[No. of Trades]]&lt;3000),"Unusual Day","")</f>
        <v>Unusual Day</v>
      </c>
      <c r="R4587" t="str">
        <f>IF(AND(Stock_Info[[#This Row],[Spread High-Low]] &lt; 10, Stock_Info[[#This Row],[% Deli. Qty to Traded Qty]] &gt; 90), "Good Day", "")</f>
        <v>Good Day</v>
      </c>
    </row>
    <row r="4588" spans="1:18">
      <c r="A4588" t="s">
        <v>58</v>
      </c>
      <c r="B4588" s="1">
        <v>45785</v>
      </c>
      <c r="C4588" s="1" t="str">
        <f>"WEEK" &amp;" " &amp;  INT((DAY(Stock_Info[[#This Row],[Date]])+WEEKDAY(DATE(YEAR(Stock_Info[[#This Row],[Date]]),MONTH(Stock_Info[[#This Row],[Date]]),1))-1)/7)+1</f>
        <v>WEEK 2</v>
      </c>
      <c r="D4588" s="12">
        <v>35.799999999999997</v>
      </c>
      <c r="E4588" s="12">
        <v>37</v>
      </c>
      <c r="F4588" s="12">
        <v>35.5</v>
      </c>
      <c r="G4588" s="12">
        <v>35.69</v>
      </c>
      <c r="H4588" s="12">
        <v>36.956998683633174</v>
      </c>
      <c r="I4588">
        <v>2279</v>
      </c>
      <c r="J4588">
        <v>21</v>
      </c>
      <c r="K4588" s="12">
        <v>84225</v>
      </c>
      <c r="L4588">
        <v>1715</v>
      </c>
      <c r="M4588">
        <v>75.25</v>
      </c>
      <c r="N4588">
        <v>1.5</v>
      </c>
      <c r="O4588">
        <v>-0.11</v>
      </c>
      <c r="P4588">
        <f xml:space="preserve"> IF(Stock_Info[[#This Row],[Close Price]] &gt; Stock_Info[[#This Row],[Open Price]], 1, 0)</f>
        <v>0</v>
      </c>
      <c r="Q4588" t="str">
        <f>IF(AND(Stock_Info[[#This Row],[% Deli. Qty to Traded Qty]]&gt;80,Stock_Info[[#This Row],[No. of Trades]]&lt;3000),"Unusual Day","")</f>
        <v/>
      </c>
      <c r="R4588" t="str">
        <f>IF(AND(Stock_Info[[#This Row],[Spread High-Low]] &lt; 10, Stock_Info[[#This Row],[% Deli. Qty to Traded Qty]] &gt; 90), "Good Day", "")</f>
        <v/>
      </c>
    </row>
    <row r="4589" spans="1:18">
      <c r="A4589" t="s">
        <v>58</v>
      </c>
      <c r="B4589" s="1">
        <v>45784</v>
      </c>
      <c r="C4589" s="1" t="str">
        <f>"WEEK" &amp;" " &amp;  INT((DAY(Stock_Info[[#This Row],[Date]])+WEEKDAY(DATE(YEAR(Stock_Info[[#This Row],[Date]]),MONTH(Stock_Info[[#This Row],[Date]]),1))-1)/7)+1</f>
        <v>WEEK 2</v>
      </c>
      <c r="D4589" s="12">
        <v>37.9</v>
      </c>
      <c r="E4589" s="12">
        <v>37.9</v>
      </c>
      <c r="F4589" s="12">
        <v>36.49</v>
      </c>
      <c r="G4589" s="12">
        <v>36.5</v>
      </c>
      <c r="H4589" s="12">
        <v>37.220887245841034</v>
      </c>
      <c r="I4589">
        <v>2164</v>
      </c>
      <c r="J4589">
        <v>29</v>
      </c>
      <c r="K4589" s="12">
        <v>80546</v>
      </c>
      <c r="L4589">
        <v>1455</v>
      </c>
      <c r="M4589">
        <v>67.239999999999995</v>
      </c>
      <c r="N4589">
        <v>1.41</v>
      </c>
      <c r="O4589">
        <v>-1.4</v>
      </c>
      <c r="P4589">
        <f xml:space="preserve"> IF(Stock_Info[[#This Row],[Close Price]] &gt; Stock_Info[[#This Row],[Open Price]], 1, 0)</f>
        <v>0</v>
      </c>
      <c r="Q4589" t="str">
        <f>IF(AND(Stock_Info[[#This Row],[% Deli. Qty to Traded Qty]]&gt;80,Stock_Info[[#This Row],[No. of Trades]]&lt;3000),"Unusual Day","")</f>
        <v/>
      </c>
      <c r="R4589" t="str">
        <f>IF(AND(Stock_Info[[#This Row],[Spread High-Low]] &lt; 10, Stock_Info[[#This Row],[% Deli. Qty to Traded Qty]] &gt; 90), "Good Day", "")</f>
        <v/>
      </c>
    </row>
    <row r="4590" spans="1:18">
      <c r="A4590" t="s">
        <v>58</v>
      </c>
      <c r="B4590" s="1">
        <v>45783</v>
      </c>
      <c r="C4590" s="1" t="str">
        <f>"WEEK" &amp;" " &amp;  INT((DAY(Stock_Info[[#This Row],[Date]])+WEEKDAY(DATE(YEAR(Stock_Info[[#This Row],[Date]]),MONTH(Stock_Info[[#This Row],[Date]]),1))-1)/7)+1</f>
        <v>WEEK 2</v>
      </c>
      <c r="D4590" s="12">
        <v>36.5</v>
      </c>
      <c r="E4590" s="12">
        <v>39.5</v>
      </c>
      <c r="F4590" s="12">
        <v>36.5</v>
      </c>
      <c r="G4590" s="12">
        <v>36.83</v>
      </c>
      <c r="H4590" s="12">
        <v>37.2035175879397</v>
      </c>
      <c r="I4590">
        <v>1194</v>
      </c>
      <c r="J4590">
        <v>25</v>
      </c>
      <c r="K4590" s="12">
        <v>44421</v>
      </c>
      <c r="L4590">
        <v>745</v>
      </c>
      <c r="M4590">
        <v>62.4</v>
      </c>
      <c r="N4590">
        <v>3</v>
      </c>
      <c r="O4590">
        <v>0.33</v>
      </c>
      <c r="P4590">
        <f xml:space="preserve"> IF(Stock_Info[[#This Row],[Close Price]] &gt; Stock_Info[[#This Row],[Open Price]], 1, 0)</f>
        <v>1</v>
      </c>
      <c r="Q4590" t="str">
        <f>IF(AND(Stock_Info[[#This Row],[% Deli. Qty to Traded Qty]]&gt;80,Stock_Info[[#This Row],[No. of Trades]]&lt;3000),"Unusual Day","")</f>
        <v/>
      </c>
      <c r="R4590" t="str">
        <f>IF(AND(Stock_Info[[#This Row],[Spread High-Low]] &lt; 10, Stock_Info[[#This Row],[% Deli. Qty to Traded Qty]] &gt; 90), "Good Day", "")</f>
        <v/>
      </c>
    </row>
    <row r="4591" spans="1:18">
      <c r="A4591" t="s">
        <v>58</v>
      </c>
      <c r="B4591" s="1">
        <v>45782</v>
      </c>
      <c r="C4591" s="1" t="str">
        <f>"WEEK" &amp;" " &amp;  INT((DAY(Stock_Info[[#This Row],[Date]])+WEEKDAY(DATE(YEAR(Stock_Info[[#This Row],[Date]]),MONTH(Stock_Info[[#This Row],[Date]]),1))-1)/7)+1</f>
        <v>WEEK 2</v>
      </c>
      <c r="D4591" s="12">
        <v>38</v>
      </c>
      <c r="E4591" s="12">
        <v>38</v>
      </c>
      <c r="F4591" s="12">
        <v>37.5</v>
      </c>
      <c r="G4591" s="12">
        <v>38</v>
      </c>
      <c r="H4591" s="12">
        <v>37.963210702341136</v>
      </c>
      <c r="I4591">
        <v>2093</v>
      </c>
      <c r="J4591">
        <v>26</v>
      </c>
      <c r="K4591" s="12">
        <v>79457</v>
      </c>
      <c r="L4591">
        <v>2093</v>
      </c>
      <c r="M4591">
        <v>100</v>
      </c>
      <c r="N4591">
        <v>0.5</v>
      </c>
      <c r="O4591">
        <v>0</v>
      </c>
      <c r="P4591">
        <f xml:space="preserve"> IF(Stock_Info[[#This Row],[Close Price]] &gt; Stock_Info[[#This Row],[Open Price]], 1, 0)</f>
        <v>0</v>
      </c>
      <c r="Q4591" t="str">
        <f>IF(AND(Stock_Info[[#This Row],[% Deli. Qty to Traded Qty]]&gt;80,Stock_Info[[#This Row],[No. of Trades]]&lt;3000),"Unusual Day","")</f>
        <v>Unusual Day</v>
      </c>
      <c r="R4591" t="str">
        <f>IF(AND(Stock_Info[[#This Row],[Spread High-Low]] &lt; 10, Stock_Info[[#This Row],[% Deli. Qty to Traded Qty]] &gt; 90), "Good Day", "")</f>
        <v>Good Day</v>
      </c>
    </row>
    <row r="4592" spans="1:18">
      <c r="A4592" t="s">
        <v>58</v>
      </c>
      <c r="B4592" s="1">
        <v>45779</v>
      </c>
      <c r="C4592" s="1" t="str">
        <f>"WEEK" &amp;" " &amp;  INT((DAY(Stock_Info[[#This Row],[Date]])+WEEKDAY(DATE(YEAR(Stock_Info[[#This Row],[Date]]),MONTH(Stock_Info[[#This Row],[Date]]),1))-1)/7)+1</f>
        <v>WEEK 1</v>
      </c>
      <c r="D4592" s="12">
        <v>38.5</v>
      </c>
      <c r="E4592" s="12">
        <v>40</v>
      </c>
      <c r="F4592" s="12">
        <v>37</v>
      </c>
      <c r="G4592" s="12">
        <v>37.11</v>
      </c>
      <c r="H4592" s="12">
        <v>38.151995770552475</v>
      </c>
      <c r="I4592">
        <v>3783</v>
      </c>
      <c r="J4592">
        <v>47</v>
      </c>
      <c r="K4592" s="12">
        <v>144329</v>
      </c>
      <c r="L4592">
        <v>3319</v>
      </c>
      <c r="M4592">
        <v>87.73</v>
      </c>
      <c r="N4592">
        <v>3</v>
      </c>
      <c r="O4592">
        <v>-1.39</v>
      </c>
      <c r="P4592">
        <f xml:space="preserve"> IF(Stock_Info[[#This Row],[Close Price]] &gt; Stock_Info[[#This Row],[Open Price]], 1, 0)</f>
        <v>0</v>
      </c>
      <c r="Q4592" t="str">
        <f>IF(AND(Stock_Info[[#This Row],[% Deli. Qty to Traded Qty]]&gt;80,Stock_Info[[#This Row],[No. of Trades]]&lt;3000),"Unusual Day","")</f>
        <v>Unusual Day</v>
      </c>
      <c r="R4592" t="str">
        <f>IF(AND(Stock_Info[[#This Row],[Spread High-Low]] &lt; 10, Stock_Info[[#This Row],[% Deli. Qty to Traded Qty]] &gt; 90), "Good Day", "")</f>
        <v/>
      </c>
    </row>
    <row r="4593" spans="1:18">
      <c r="A4593" t="s">
        <v>58</v>
      </c>
      <c r="B4593" s="1">
        <v>45777</v>
      </c>
      <c r="C4593" s="1" t="str">
        <f>"WEEK" &amp;" " &amp;  INT((DAY(Stock_Info[[#This Row],[Date]])+WEEKDAY(DATE(YEAR(Stock_Info[[#This Row],[Date]]),MONTH(Stock_Info[[#This Row],[Date]]),1))-1)/7)+1</f>
        <v>WEEK 5</v>
      </c>
      <c r="D4593" s="12">
        <v>39.5</v>
      </c>
      <c r="E4593" s="12">
        <v>39.5</v>
      </c>
      <c r="F4593" s="12">
        <v>37.5</v>
      </c>
      <c r="G4593" s="12">
        <v>37.979999999999997</v>
      </c>
      <c r="H4593" s="12">
        <v>38.082164328657313</v>
      </c>
      <c r="I4593">
        <v>499</v>
      </c>
      <c r="J4593">
        <v>22</v>
      </c>
      <c r="K4593" s="12">
        <v>19003</v>
      </c>
      <c r="L4593">
        <v>479</v>
      </c>
      <c r="M4593">
        <v>95.99</v>
      </c>
      <c r="N4593">
        <v>2</v>
      </c>
      <c r="O4593">
        <v>-1.52</v>
      </c>
      <c r="P4593">
        <f xml:space="preserve"> IF(Stock_Info[[#This Row],[Close Price]] &gt; Stock_Info[[#This Row],[Open Price]], 1, 0)</f>
        <v>0</v>
      </c>
      <c r="Q4593" t="str">
        <f>IF(AND(Stock_Info[[#This Row],[% Deli. Qty to Traded Qty]]&gt;80,Stock_Info[[#This Row],[No. of Trades]]&lt;3000),"Unusual Day","")</f>
        <v>Unusual Day</v>
      </c>
      <c r="R4593" t="str">
        <f>IF(AND(Stock_Info[[#This Row],[Spread High-Low]] &lt; 10, Stock_Info[[#This Row],[% Deli. Qty to Traded Qty]] &gt; 90), "Good Day", "")</f>
        <v>Good Day</v>
      </c>
    </row>
    <row r="4594" spans="1:18">
      <c r="A4594" t="s">
        <v>58</v>
      </c>
      <c r="B4594" s="1">
        <v>45776</v>
      </c>
      <c r="C4594" s="1" t="str">
        <f>"WEEK" &amp;" " &amp;  INT((DAY(Stock_Info[[#This Row],[Date]])+WEEKDAY(DATE(YEAR(Stock_Info[[#This Row],[Date]]),MONTH(Stock_Info[[#This Row],[Date]]),1))-1)/7)+1</f>
        <v>WEEK 5</v>
      </c>
      <c r="D4594" s="12">
        <v>39.83</v>
      </c>
      <c r="E4594" s="12">
        <v>41.44</v>
      </c>
      <c r="F4594" s="12">
        <v>38</v>
      </c>
      <c r="G4594" s="12">
        <v>38.96</v>
      </c>
      <c r="H4594" s="12">
        <v>38.751728608470181</v>
      </c>
      <c r="I4594">
        <v>4628</v>
      </c>
      <c r="J4594">
        <v>27</v>
      </c>
      <c r="K4594" s="12">
        <v>179343</v>
      </c>
      <c r="L4594">
        <v>4604</v>
      </c>
      <c r="M4594">
        <v>99.48</v>
      </c>
      <c r="N4594">
        <v>3.44</v>
      </c>
      <c r="O4594">
        <v>-0.87</v>
      </c>
      <c r="P4594">
        <f xml:space="preserve"> IF(Stock_Info[[#This Row],[Close Price]] &gt; Stock_Info[[#This Row],[Open Price]], 1, 0)</f>
        <v>0</v>
      </c>
      <c r="Q4594" t="str">
        <f>IF(AND(Stock_Info[[#This Row],[% Deli. Qty to Traded Qty]]&gt;80,Stock_Info[[#This Row],[No. of Trades]]&lt;3000),"Unusual Day","")</f>
        <v>Unusual Day</v>
      </c>
      <c r="R4594" t="str">
        <f>IF(AND(Stock_Info[[#This Row],[Spread High-Low]] &lt; 10, Stock_Info[[#This Row],[% Deli. Qty to Traded Qty]] &gt; 90), "Good Day", "")</f>
        <v>Good Day</v>
      </c>
    </row>
    <row r="4595" spans="1:18">
      <c r="A4595" t="s">
        <v>58</v>
      </c>
      <c r="B4595" s="1">
        <v>45775</v>
      </c>
      <c r="C4595" s="1" t="str">
        <f>"WEEK" &amp;" " &amp;  INT((DAY(Stock_Info[[#This Row],[Date]])+WEEKDAY(DATE(YEAR(Stock_Info[[#This Row],[Date]]),MONTH(Stock_Info[[#This Row],[Date]]),1))-1)/7)+1</f>
        <v>WEEK 5</v>
      </c>
      <c r="D4595" s="12">
        <v>40.19</v>
      </c>
      <c r="E4595" s="12">
        <v>40.200000000000003</v>
      </c>
      <c r="F4595" s="12">
        <v>39.6</v>
      </c>
      <c r="G4595" s="12">
        <v>39.64</v>
      </c>
      <c r="H4595" s="12">
        <v>39.887550200803211</v>
      </c>
      <c r="I4595">
        <v>249</v>
      </c>
      <c r="J4595">
        <v>10</v>
      </c>
      <c r="K4595" s="12">
        <v>9932</v>
      </c>
      <c r="L4595">
        <v>248</v>
      </c>
      <c r="M4595">
        <v>99.6</v>
      </c>
      <c r="N4595">
        <v>0.6</v>
      </c>
      <c r="O4595">
        <v>-0.55000000000000004</v>
      </c>
      <c r="P4595">
        <f xml:space="preserve"> IF(Stock_Info[[#This Row],[Close Price]] &gt; Stock_Info[[#This Row],[Open Price]], 1, 0)</f>
        <v>0</v>
      </c>
      <c r="Q4595" t="str">
        <f>IF(AND(Stock_Info[[#This Row],[% Deli. Qty to Traded Qty]]&gt;80,Stock_Info[[#This Row],[No. of Trades]]&lt;3000),"Unusual Day","")</f>
        <v>Unusual Day</v>
      </c>
      <c r="R4595" t="str">
        <f>IF(AND(Stock_Info[[#This Row],[Spread High-Low]] &lt; 10, Stock_Info[[#This Row],[% Deli. Qty to Traded Qty]] &gt; 90), "Good Day", "")</f>
        <v>Good Day</v>
      </c>
    </row>
    <row r="4596" spans="1:18">
      <c r="A4596" t="s">
        <v>58</v>
      </c>
      <c r="B4596" s="1">
        <v>45772</v>
      </c>
      <c r="C4596" s="1" t="str">
        <f>"WEEK" &amp;" " &amp;  INT((DAY(Stock_Info[[#This Row],[Date]])+WEEKDAY(DATE(YEAR(Stock_Info[[#This Row],[Date]]),MONTH(Stock_Info[[#This Row],[Date]]),1))-1)/7)+1</f>
        <v>WEEK 4</v>
      </c>
      <c r="D4596" s="12">
        <v>41.99</v>
      </c>
      <c r="E4596" s="12">
        <v>41.99</v>
      </c>
      <c r="F4596" s="12">
        <v>39.630000000000003</v>
      </c>
      <c r="G4596" s="12">
        <v>40.19</v>
      </c>
      <c r="H4596" s="12">
        <v>40.410185185185185</v>
      </c>
      <c r="I4596">
        <v>3240</v>
      </c>
      <c r="J4596">
        <v>46</v>
      </c>
      <c r="K4596" s="12">
        <v>130929</v>
      </c>
      <c r="L4596">
        <v>1994</v>
      </c>
      <c r="M4596">
        <v>61.54</v>
      </c>
      <c r="N4596">
        <v>2.36</v>
      </c>
      <c r="O4596">
        <v>-1.8</v>
      </c>
      <c r="P4596">
        <f xml:space="preserve"> IF(Stock_Info[[#This Row],[Close Price]] &gt; Stock_Info[[#This Row],[Open Price]], 1, 0)</f>
        <v>0</v>
      </c>
      <c r="Q4596" t="str">
        <f>IF(AND(Stock_Info[[#This Row],[% Deli. Qty to Traded Qty]]&gt;80,Stock_Info[[#This Row],[No. of Trades]]&lt;3000),"Unusual Day","")</f>
        <v/>
      </c>
      <c r="R4596" t="str">
        <f>IF(AND(Stock_Info[[#This Row],[Spread High-Low]] &lt; 10, Stock_Info[[#This Row],[% Deli. Qty to Traded Qty]] &gt; 90), "Good Day", "")</f>
        <v/>
      </c>
    </row>
    <row r="4597" spans="1:18">
      <c r="A4597" t="s">
        <v>58</v>
      </c>
      <c r="B4597" s="1">
        <v>45771</v>
      </c>
      <c r="C4597" s="1" t="str">
        <f>"WEEK" &amp;" " &amp;  INT((DAY(Stock_Info[[#This Row],[Date]])+WEEKDAY(DATE(YEAR(Stock_Info[[#This Row],[Date]]),MONTH(Stock_Info[[#This Row],[Date]]),1))-1)/7)+1</f>
        <v>WEEK 4</v>
      </c>
      <c r="D4597" s="12">
        <v>43.4</v>
      </c>
      <c r="E4597" s="12">
        <v>43.4</v>
      </c>
      <c r="F4597" s="12">
        <v>39.51</v>
      </c>
      <c r="G4597" s="12">
        <v>41.63</v>
      </c>
      <c r="H4597" s="12">
        <v>41.935753749013415</v>
      </c>
      <c r="I4597">
        <v>6335</v>
      </c>
      <c r="J4597">
        <v>89</v>
      </c>
      <c r="K4597" s="12">
        <v>265663</v>
      </c>
      <c r="L4597">
        <v>4159</v>
      </c>
      <c r="M4597">
        <v>65.650000000000006</v>
      </c>
      <c r="N4597">
        <v>3.89</v>
      </c>
      <c r="O4597">
        <v>-1.77</v>
      </c>
      <c r="P4597">
        <f xml:space="preserve"> IF(Stock_Info[[#This Row],[Close Price]] &gt; Stock_Info[[#This Row],[Open Price]], 1, 0)</f>
        <v>0</v>
      </c>
      <c r="Q4597" t="str">
        <f>IF(AND(Stock_Info[[#This Row],[% Deli. Qty to Traded Qty]]&gt;80,Stock_Info[[#This Row],[No. of Trades]]&lt;3000),"Unusual Day","")</f>
        <v/>
      </c>
      <c r="R4597" t="str">
        <f>IF(AND(Stock_Info[[#This Row],[Spread High-Low]] &lt; 10, Stock_Info[[#This Row],[% Deli. Qty to Traded Qty]] &gt; 90), "Good Day", "")</f>
        <v/>
      </c>
    </row>
    <row r="4598" spans="1:18">
      <c r="A4598" t="s">
        <v>58</v>
      </c>
      <c r="B4598" s="1">
        <v>45770</v>
      </c>
      <c r="C4598" s="1" t="str">
        <f>"WEEK" &amp;" " &amp;  INT((DAY(Stock_Info[[#This Row],[Date]])+WEEKDAY(DATE(YEAR(Stock_Info[[#This Row],[Date]]),MONTH(Stock_Info[[#This Row],[Date]]),1))-1)/7)+1</f>
        <v>WEEK 4</v>
      </c>
      <c r="D4598" s="12">
        <v>40.770000000000003</v>
      </c>
      <c r="E4598" s="12">
        <v>42</v>
      </c>
      <c r="F4598" s="12">
        <v>40.770000000000003</v>
      </c>
      <c r="G4598" s="12">
        <v>41.48</v>
      </c>
      <c r="H4598" s="12">
        <v>41.464122694905967</v>
      </c>
      <c r="I4598">
        <v>5477</v>
      </c>
      <c r="J4598">
        <v>48</v>
      </c>
      <c r="K4598" s="12">
        <v>227099</v>
      </c>
      <c r="L4598">
        <v>2827</v>
      </c>
      <c r="M4598">
        <v>51.62</v>
      </c>
      <c r="N4598">
        <v>1.23</v>
      </c>
      <c r="O4598">
        <v>0.71</v>
      </c>
      <c r="P4598">
        <f xml:space="preserve"> IF(Stock_Info[[#This Row],[Close Price]] &gt; Stock_Info[[#This Row],[Open Price]], 1, 0)</f>
        <v>1</v>
      </c>
      <c r="Q4598" t="str">
        <f>IF(AND(Stock_Info[[#This Row],[% Deli. Qty to Traded Qty]]&gt;80,Stock_Info[[#This Row],[No. of Trades]]&lt;3000),"Unusual Day","")</f>
        <v/>
      </c>
      <c r="R4598" t="str">
        <f>IF(AND(Stock_Info[[#This Row],[Spread High-Low]] &lt; 10, Stock_Info[[#This Row],[% Deli. Qty to Traded Qty]] &gt; 90), "Good Day", "")</f>
        <v/>
      </c>
    </row>
    <row r="4599" spans="1:18">
      <c r="A4599" t="s">
        <v>58</v>
      </c>
      <c r="B4599" s="1">
        <v>45769</v>
      </c>
      <c r="C4599" s="1" t="str">
        <f>"WEEK" &amp;" " &amp;  INT((DAY(Stock_Info[[#This Row],[Date]])+WEEKDAY(DATE(YEAR(Stock_Info[[#This Row],[Date]]),MONTH(Stock_Info[[#This Row],[Date]]),1))-1)/7)+1</f>
        <v>WEEK 4</v>
      </c>
      <c r="D4599" s="12">
        <v>44</v>
      </c>
      <c r="E4599" s="12">
        <v>44</v>
      </c>
      <c r="F4599" s="12">
        <v>39.81</v>
      </c>
      <c r="G4599" s="12">
        <v>40.57</v>
      </c>
      <c r="H4599" s="12">
        <v>41.347773972602738</v>
      </c>
      <c r="I4599">
        <v>5840</v>
      </c>
      <c r="J4599">
        <v>100</v>
      </c>
      <c r="K4599" s="12">
        <v>241471</v>
      </c>
      <c r="L4599">
        <v>4303</v>
      </c>
      <c r="M4599">
        <v>73.680000000000007</v>
      </c>
      <c r="N4599">
        <v>4.1900000000000004</v>
      </c>
      <c r="O4599">
        <v>-3.43</v>
      </c>
      <c r="P4599">
        <f xml:space="preserve"> IF(Stock_Info[[#This Row],[Close Price]] &gt; Stock_Info[[#This Row],[Open Price]], 1, 0)</f>
        <v>0</v>
      </c>
      <c r="Q4599" t="str">
        <f>IF(AND(Stock_Info[[#This Row],[% Deli. Qty to Traded Qty]]&gt;80,Stock_Info[[#This Row],[No. of Trades]]&lt;3000),"Unusual Day","")</f>
        <v/>
      </c>
      <c r="R4599" t="str">
        <f>IF(AND(Stock_Info[[#This Row],[Spread High-Low]] &lt; 10, Stock_Info[[#This Row],[% Deli. Qty to Traded Qty]] &gt; 90), "Good Day", "")</f>
        <v/>
      </c>
    </row>
    <row r="4600" spans="1:18">
      <c r="A4600" t="s">
        <v>58</v>
      </c>
      <c r="B4600" s="1">
        <v>45768</v>
      </c>
      <c r="C4600" s="1" t="str">
        <f>"WEEK" &amp;" " &amp;  INT((DAY(Stock_Info[[#This Row],[Date]])+WEEKDAY(DATE(YEAR(Stock_Info[[#This Row],[Date]]),MONTH(Stock_Info[[#This Row],[Date]]),1))-1)/7)+1</f>
        <v>WEEK 4</v>
      </c>
      <c r="D4600" s="12">
        <v>40.78</v>
      </c>
      <c r="E4600" s="12">
        <v>40.78</v>
      </c>
      <c r="F4600" s="12">
        <v>38.5</v>
      </c>
      <c r="G4600" s="12">
        <v>39.21</v>
      </c>
      <c r="H4600" s="12">
        <v>39.686135093956324</v>
      </c>
      <c r="I4600">
        <v>1969</v>
      </c>
      <c r="J4600">
        <v>16</v>
      </c>
      <c r="K4600" s="12">
        <v>78142</v>
      </c>
      <c r="L4600">
        <v>1779</v>
      </c>
      <c r="M4600">
        <v>90.35</v>
      </c>
      <c r="N4600">
        <v>2.2799999999999998</v>
      </c>
      <c r="O4600">
        <v>-1.57</v>
      </c>
      <c r="P4600">
        <f xml:space="preserve"> IF(Stock_Info[[#This Row],[Close Price]] &gt; Stock_Info[[#This Row],[Open Price]], 1, 0)</f>
        <v>0</v>
      </c>
      <c r="Q4600" t="str">
        <f>IF(AND(Stock_Info[[#This Row],[% Deli. Qty to Traded Qty]]&gt;80,Stock_Info[[#This Row],[No. of Trades]]&lt;3000),"Unusual Day","")</f>
        <v>Unusual Day</v>
      </c>
      <c r="R4600" t="str">
        <f>IF(AND(Stock_Info[[#This Row],[Spread High-Low]] &lt; 10, Stock_Info[[#This Row],[% Deli. Qty to Traded Qty]] &gt; 90), "Good Day", "")</f>
        <v>Good Day</v>
      </c>
    </row>
    <row r="4601" spans="1:18">
      <c r="A4601" t="s">
        <v>58</v>
      </c>
      <c r="B4601" s="1">
        <v>45764</v>
      </c>
      <c r="C4601" s="1" t="str">
        <f>"WEEK" &amp;" " &amp;  INT((DAY(Stock_Info[[#This Row],[Date]])+WEEKDAY(DATE(YEAR(Stock_Info[[#This Row],[Date]]),MONTH(Stock_Info[[#This Row],[Date]]),1))-1)/7)+1</f>
        <v>WEEK 3</v>
      </c>
      <c r="D4601" s="12">
        <v>37.6</v>
      </c>
      <c r="E4601" s="12">
        <v>39.799999999999997</v>
      </c>
      <c r="F4601" s="12">
        <v>37.6</v>
      </c>
      <c r="G4601" s="12">
        <v>38.99</v>
      </c>
      <c r="H4601" s="12">
        <v>38.282990654205605</v>
      </c>
      <c r="I4601">
        <v>2675</v>
      </c>
      <c r="J4601">
        <v>18</v>
      </c>
      <c r="K4601" s="12">
        <v>102407</v>
      </c>
      <c r="L4601">
        <v>1738</v>
      </c>
      <c r="M4601">
        <v>64.97</v>
      </c>
      <c r="N4601">
        <v>2.2000000000000002</v>
      </c>
      <c r="O4601">
        <v>1.39</v>
      </c>
      <c r="P4601">
        <f xml:space="preserve"> IF(Stock_Info[[#This Row],[Close Price]] &gt; Stock_Info[[#This Row],[Open Price]], 1, 0)</f>
        <v>1</v>
      </c>
      <c r="Q4601" t="str">
        <f>IF(AND(Stock_Info[[#This Row],[% Deli. Qty to Traded Qty]]&gt;80,Stock_Info[[#This Row],[No. of Trades]]&lt;3000),"Unusual Day","")</f>
        <v/>
      </c>
      <c r="R4601" t="str">
        <f>IF(AND(Stock_Info[[#This Row],[Spread High-Low]] &lt; 10, Stock_Info[[#This Row],[% Deli. Qty to Traded Qty]] &gt; 90), "Good Day", "")</f>
        <v/>
      </c>
    </row>
    <row r="4602" spans="1:18">
      <c r="A4602" t="s">
        <v>58</v>
      </c>
      <c r="B4602" s="1">
        <v>45763</v>
      </c>
      <c r="C4602" s="1" t="str">
        <f>"WEEK" &amp;" " &amp;  INT((DAY(Stock_Info[[#This Row],[Date]])+WEEKDAY(DATE(YEAR(Stock_Info[[#This Row],[Date]]),MONTH(Stock_Info[[#This Row],[Date]]),1))-1)/7)+1</f>
        <v>WEEK 3</v>
      </c>
      <c r="D4602" s="12">
        <v>40</v>
      </c>
      <c r="E4602" s="12">
        <v>40.99</v>
      </c>
      <c r="F4602" s="12">
        <v>38.1</v>
      </c>
      <c r="G4602" s="12">
        <v>38.93</v>
      </c>
      <c r="H4602" s="12">
        <v>38.82772494513533</v>
      </c>
      <c r="I4602">
        <v>2734</v>
      </c>
      <c r="J4602">
        <v>29</v>
      </c>
      <c r="K4602" s="12">
        <v>106155</v>
      </c>
      <c r="L4602">
        <v>2476</v>
      </c>
      <c r="M4602">
        <v>90.56</v>
      </c>
      <c r="N4602">
        <v>2.89</v>
      </c>
      <c r="O4602">
        <v>-1.07</v>
      </c>
      <c r="P4602">
        <f xml:space="preserve"> IF(Stock_Info[[#This Row],[Close Price]] &gt; Stock_Info[[#This Row],[Open Price]], 1, 0)</f>
        <v>0</v>
      </c>
      <c r="Q4602" t="str">
        <f>IF(AND(Stock_Info[[#This Row],[% Deli. Qty to Traded Qty]]&gt;80,Stock_Info[[#This Row],[No. of Trades]]&lt;3000),"Unusual Day","")</f>
        <v>Unusual Day</v>
      </c>
      <c r="R4602" t="str">
        <f>IF(AND(Stock_Info[[#This Row],[Spread High-Low]] &lt; 10, Stock_Info[[#This Row],[% Deli. Qty to Traded Qty]] &gt; 90), "Good Day", "")</f>
        <v>Good Day</v>
      </c>
    </row>
    <row r="4603" spans="1:18">
      <c r="A4603" t="s">
        <v>58</v>
      </c>
      <c r="B4603" s="1">
        <v>45762</v>
      </c>
      <c r="C4603" s="1" t="str">
        <f>"WEEK" &amp;" " &amp;  INT((DAY(Stock_Info[[#This Row],[Date]])+WEEKDAY(DATE(YEAR(Stock_Info[[#This Row],[Date]]),MONTH(Stock_Info[[#This Row],[Date]]),1))-1)/7)+1</f>
        <v>WEEK 3</v>
      </c>
      <c r="D4603" s="12">
        <v>41.6</v>
      </c>
      <c r="E4603" s="12">
        <v>41.6</v>
      </c>
      <c r="F4603" s="12">
        <v>40</v>
      </c>
      <c r="G4603" s="12">
        <v>40</v>
      </c>
      <c r="H4603" s="12">
        <v>40.700000000000003</v>
      </c>
      <c r="I4603">
        <v>100</v>
      </c>
      <c r="J4603">
        <v>4</v>
      </c>
      <c r="K4603" s="12">
        <v>4070</v>
      </c>
      <c r="L4603">
        <v>100</v>
      </c>
      <c r="M4603">
        <v>100</v>
      </c>
      <c r="N4603">
        <v>1.6</v>
      </c>
      <c r="O4603">
        <v>-1.6</v>
      </c>
      <c r="P4603">
        <f xml:space="preserve"> IF(Stock_Info[[#This Row],[Close Price]] &gt; Stock_Info[[#This Row],[Open Price]], 1, 0)</f>
        <v>0</v>
      </c>
      <c r="Q4603" t="str">
        <f>IF(AND(Stock_Info[[#This Row],[% Deli. Qty to Traded Qty]]&gt;80,Stock_Info[[#This Row],[No. of Trades]]&lt;3000),"Unusual Day","")</f>
        <v>Unusual Day</v>
      </c>
      <c r="R4603" t="str">
        <f>IF(AND(Stock_Info[[#This Row],[Spread High-Low]] &lt; 10, Stock_Info[[#This Row],[% Deli. Qty to Traded Qty]] &gt; 90), "Good Day", "")</f>
        <v>Good Day</v>
      </c>
    </row>
    <row r="4604" spans="1:18">
      <c r="A4604" t="s">
        <v>58</v>
      </c>
      <c r="B4604" s="1">
        <v>45758</v>
      </c>
      <c r="C4604" s="1" t="str">
        <f>"WEEK" &amp;" " &amp;  INT((DAY(Stock_Info[[#This Row],[Date]])+WEEKDAY(DATE(YEAR(Stock_Info[[#This Row],[Date]]),MONTH(Stock_Info[[#This Row],[Date]]),1))-1)/7)+1</f>
        <v>WEEK 2</v>
      </c>
      <c r="D4604" s="12">
        <v>39.26</v>
      </c>
      <c r="E4604" s="12">
        <v>39.270000000000003</v>
      </c>
      <c r="F4604" s="12">
        <v>39.26</v>
      </c>
      <c r="G4604" s="12">
        <v>39.270000000000003</v>
      </c>
      <c r="H4604" s="12">
        <v>39.268041237113401</v>
      </c>
      <c r="I4604">
        <v>388</v>
      </c>
      <c r="J4604">
        <v>5</v>
      </c>
      <c r="K4604" s="12">
        <v>15236</v>
      </c>
      <c r="L4604">
        <v>388</v>
      </c>
      <c r="M4604">
        <v>100</v>
      </c>
      <c r="N4604">
        <v>0.01</v>
      </c>
      <c r="O4604">
        <v>0.01</v>
      </c>
      <c r="P4604">
        <f xml:space="preserve"> IF(Stock_Info[[#This Row],[Close Price]] &gt; Stock_Info[[#This Row],[Open Price]], 1, 0)</f>
        <v>1</v>
      </c>
      <c r="Q4604" t="str">
        <f>IF(AND(Stock_Info[[#This Row],[% Deli. Qty to Traded Qty]]&gt;80,Stock_Info[[#This Row],[No. of Trades]]&lt;3000),"Unusual Day","")</f>
        <v>Unusual Day</v>
      </c>
      <c r="R4604" t="str">
        <f>IF(AND(Stock_Info[[#This Row],[Spread High-Low]] &lt; 10, Stock_Info[[#This Row],[% Deli. Qty to Traded Qty]] &gt; 90), "Good Day", "")</f>
        <v>Good Day</v>
      </c>
    </row>
    <row r="4605" spans="1:18">
      <c r="A4605" t="s">
        <v>58</v>
      </c>
      <c r="B4605" s="1">
        <v>45756</v>
      </c>
      <c r="C4605" s="1" t="str">
        <f>"WEEK" &amp;" " &amp;  INT((DAY(Stock_Info[[#This Row],[Date]])+WEEKDAY(DATE(YEAR(Stock_Info[[#This Row],[Date]]),MONTH(Stock_Info[[#This Row],[Date]]),1))-1)/7)+1</f>
        <v>WEEK 2</v>
      </c>
      <c r="D4605" s="12">
        <v>42.46</v>
      </c>
      <c r="E4605" s="12">
        <v>42.46</v>
      </c>
      <c r="F4605" s="12">
        <v>39</v>
      </c>
      <c r="G4605" s="12">
        <v>39.26</v>
      </c>
      <c r="H4605" s="12">
        <v>40.961373390557938</v>
      </c>
      <c r="I4605">
        <v>233</v>
      </c>
      <c r="J4605">
        <v>17</v>
      </c>
      <c r="K4605" s="12">
        <v>9544</v>
      </c>
      <c r="L4605">
        <v>217</v>
      </c>
      <c r="M4605">
        <v>93.13</v>
      </c>
      <c r="N4605">
        <v>3.46</v>
      </c>
      <c r="O4605">
        <v>-3.2</v>
      </c>
      <c r="P4605">
        <f xml:space="preserve"> IF(Stock_Info[[#This Row],[Close Price]] &gt; Stock_Info[[#This Row],[Open Price]], 1, 0)</f>
        <v>0</v>
      </c>
      <c r="Q4605" t="str">
        <f>IF(AND(Stock_Info[[#This Row],[% Deli. Qty to Traded Qty]]&gt;80,Stock_Info[[#This Row],[No. of Trades]]&lt;3000),"Unusual Day","")</f>
        <v>Unusual Day</v>
      </c>
      <c r="R4605" t="str">
        <f>IF(AND(Stock_Info[[#This Row],[Spread High-Low]] &lt; 10, Stock_Info[[#This Row],[% Deli. Qty to Traded Qty]] &gt; 90), "Good Day", "")</f>
        <v>Good Day</v>
      </c>
    </row>
    <row r="4606" spans="1:18">
      <c r="A4606" t="s">
        <v>58</v>
      </c>
      <c r="B4606" s="1">
        <v>45755</v>
      </c>
      <c r="C4606" s="1" t="str">
        <f>"WEEK" &amp;" " &amp;  INT((DAY(Stock_Info[[#This Row],[Date]])+WEEKDAY(DATE(YEAR(Stock_Info[[#This Row],[Date]]),MONTH(Stock_Info[[#This Row],[Date]]),1))-1)/7)+1</f>
        <v>WEEK 2</v>
      </c>
      <c r="D4606" s="12">
        <v>35.07</v>
      </c>
      <c r="E4606" s="12">
        <v>40</v>
      </c>
      <c r="F4606" s="12">
        <v>35.07</v>
      </c>
      <c r="G4606" s="12">
        <v>39.32</v>
      </c>
      <c r="H4606" s="12">
        <v>38.721311475409834</v>
      </c>
      <c r="I4606">
        <v>366</v>
      </c>
      <c r="J4606">
        <v>9</v>
      </c>
      <c r="K4606" s="12">
        <v>14172</v>
      </c>
      <c r="L4606">
        <v>361</v>
      </c>
      <c r="M4606">
        <v>98.63</v>
      </c>
      <c r="N4606">
        <v>4.93</v>
      </c>
      <c r="O4606">
        <v>4.25</v>
      </c>
      <c r="P4606">
        <f xml:space="preserve"> IF(Stock_Info[[#This Row],[Close Price]] &gt; Stock_Info[[#This Row],[Open Price]], 1, 0)</f>
        <v>1</v>
      </c>
      <c r="Q4606" t="str">
        <f>IF(AND(Stock_Info[[#This Row],[% Deli. Qty to Traded Qty]]&gt;80,Stock_Info[[#This Row],[No. of Trades]]&lt;3000),"Unusual Day","")</f>
        <v>Unusual Day</v>
      </c>
      <c r="R4606" t="str">
        <f>IF(AND(Stock_Info[[#This Row],[Spread High-Low]] &lt; 10, Stock_Info[[#This Row],[% Deli. Qty to Traded Qty]] &gt; 90), "Good Day", "")</f>
        <v>Good Day</v>
      </c>
    </row>
    <row r="4607" spans="1:18">
      <c r="A4607" t="s">
        <v>58</v>
      </c>
      <c r="B4607" s="1">
        <v>45754</v>
      </c>
      <c r="C4607" s="1" t="str">
        <f>"WEEK" &amp;" " &amp;  INT((DAY(Stock_Info[[#This Row],[Date]])+WEEKDAY(DATE(YEAR(Stock_Info[[#This Row],[Date]]),MONTH(Stock_Info[[#This Row],[Date]]),1))-1)/7)+1</f>
        <v>WEEK 2</v>
      </c>
      <c r="D4607" s="12">
        <v>35</v>
      </c>
      <c r="E4607" s="12">
        <v>39.96</v>
      </c>
      <c r="F4607" s="12">
        <v>35</v>
      </c>
      <c r="G4607" s="12">
        <v>38</v>
      </c>
      <c r="H4607" s="12">
        <v>38.121107266435985</v>
      </c>
      <c r="I4607">
        <v>1445</v>
      </c>
      <c r="J4607">
        <v>26</v>
      </c>
      <c r="K4607" s="12">
        <v>55085</v>
      </c>
      <c r="L4607">
        <v>1290</v>
      </c>
      <c r="M4607">
        <v>89.27</v>
      </c>
      <c r="N4607">
        <v>4.96</v>
      </c>
      <c r="O4607">
        <v>3</v>
      </c>
      <c r="P4607">
        <f xml:space="preserve"> IF(Stock_Info[[#This Row],[Close Price]] &gt; Stock_Info[[#This Row],[Open Price]], 1, 0)</f>
        <v>1</v>
      </c>
      <c r="Q4607" t="str">
        <f>IF(AND(Stock_Info[[#This Row],[% Deli. Qty to Traded Qty]]&gt;80,Stock_Info[[#This Row],[No. of Trades]]&lt;3000),"Unusual Day","")</f>
        <v>Unusual Day</v>
      </c>
      <c r="R4607" t="str">
        <f>IF(AND(Stock_Info[[#This Row],[Spread High-Low]] &lt; 10, Stock_Info[[#This Row],[% Deli. Qty to Traded Qty]] &gt; 90), "Good Day", "")</f>
        <v/>
      </c>
    </row>
    <row r="4608" spans="1:18">
      <c r="A4608" t="s">
        <v>58</v>
      </c>
      <c r="B4608" s="1">
        <v>45751</v>
      </c>
      <c r="C4608" s="1" t="str">
        <f>"WEEK" &amp;" " &amp;  INT((DAY(Stock_Info[[#This Row],[Date]])+WEEKDAY(DATE(YEAR(Stock_Info[[#This Row],[Date]]),MONTH(Stock_Info[[#This Row],[Date]]),1))-1)/7)+1</f>
        <v>WEEK 1</v>
      </c>
      <c r="D4608" s="12">
        <v>43.5</v>
      </c>
      <c r="E4608" s="12">
        <v>43.5</v>
      </c>
      <c r="F4608" s="12">
        <v>39.130000000000003</v>
      </c>
      <c r="G4608" s="12">
        <v>39.200000000000003</v>
      </c>
      <c r="H4608" s="12">
        <v>39.904104741684357</v>
      </c>
      <c r="I4608">
        <v>2826</v>
      </c>
      <c r="J4608">
        <v>27</v>
      </c>
      <c r="K4608" s="12">
        <v>112769</v>
      </c>
      <c r="L4608">
        <v>2611</v>
      </c>
      <c r="M4608">
        <v>92.39</v>
      </c>
      <c r="N4608">
        <v>4.37</v>
      </c>
      <c r="O4608">
        <v>-4.3</v>
      </c>
      <c r="P4608">
        <f xml:space="preserve"> IF(Stock_Info[[#This Row],[Close Price]] &gt; Stock_Info[[#This Row],[Open Price]], 1, 0)</f>
        <v>0</v>
      </c>
      <c r="Q4608" t="str">
        <f>IF(AND(Stock_Info[[#This Row],[% Deli. Qty to Traded Qty]]&gt;80,Stock_Info[[#This Row],[No. of Trades]]&lt;3000),"Unusual Day","")</f>
        <v>Unusual Day</v>
      </c>
      <c r="R4608" t="str">
        <f>IF(AND(Stock_Info[[#This Row],[Spread High-Low]] &lt; 10, Stock_Info[[#This Row],[% Deli. Qty to Traded Qty]] &gt; 90), "Good Day", "")</f>
        <v>Good Day</v>
      </c>
    </row>
    <row r="4609" spans="1:18">
      <c r="A4609" t="s">
        <v>58</v>
      </c>
      <c r="B4609" s="1">
        <v>45750</v>
      </c>
      <c r="C4609" s="1" t="str">
        <f>"WEEK" &amp;" " &amp;  INT((DAY(Stock_Info[[#This Row],[Date]])+WEEKDAY(DATE(YEAR(Stock_Info[[#This Row],[Date]]),MONTH(Stock_Info[[#This Row],[Date]]),1))-1)/7)+1</f>
        <v>WEEK 1</v>
      </c>
      <c r="D4609" s="12">
        <v>41.51</v>
      </c>
      <c r="E4609" s="12">
        <v>42.9</v>
      </c>
      <c r="F4609" s="12">
        <v>40.14</v>
      </c>
      <c r="G4609" s="12">
        <v>40.82</v>
      </c>
      <c r="H4609" s="12">
        <v>41.699316628701595</v>
      </c>
      <c r="I4609">
        <v>878</v>
      </c>
      <c r="J4609">
        <v>15</v>
      </c>
      <c r="K4609" s="12">
        <v>36612</v>
      </c>
      <c r="L4609">
        <v>844</v>
      </c>
      <c r="M4609">
        <v>96.13</v>
      </c>
      <c r="N4609">
        <v>2.76</v>
      </c>
      <c r="O4609">
        <v>-0.69</v>
      </c>
      <c r="P4609">
        <f xml:space="preserve"> IF(Stock_Info[[#This Row],[Close Price]] &gt; Stock_Info[[#This Row],[Open Price]], 1, 0)</f>
        <v>0</v>
      </c>
      <c r="Q4609" t="str">
        <f>IF(AND(Stock_Info[[#This Row],[% Deli. Qty to Traded Qty]]&gt;80,Stock_Info[[#This Row],[No. of Trades]]&lt;3000),"Unusual Day","")</f>
        <v>Unusual Day</v>
      </c>
      <c r="R4609" t="str">
        <f>IF(AND(Stock_Info[[#This Row],[Spread High-Low]] &lt; 10, Stock_Info[[#This Row],[% Deli. Qty to Traded Qty]] &gt; 90), "Good Day", "")</f>
        <v>Good Day</v>
      </c>
    </row>
    <row r="4610" spans="1:18">
      <c r="A4610" t="s">
        <v>58</v>
      </c>
      <c r="B4610" s="1">
        <v>45749</v>
      </c>
      <c r="C4610" s="1" t="str">
        <f>"WEEK" &amp;" " &amp;  INT((DAY(Stock_Info[[#This Row],[Date]])+WEEKDAY(DATE(YEAR(Stock_Info[[#This Row],[Date]]),MONTH(Stock_Info[[#This Row],[Date]]),1))-1)/7)+1</f>
        <v>WEEK 1</v>
      </c>
      <c r="D4610" s="12">
        <v>43.5</v>
      </c>
      <c r="E4610" s="12">
        <v>43.5</v>
      </c>
      <c r="F4610" s="12">
        <v>39.090000000000003</v>
      </c>
      <c r="G4610" s="12">
        <v>41.95</v>
      </c>
      <c r="H4610" s="12">
        <v>41.957446808510639</v>
      </c>
      <c r="I4610">
        <v>940</v>
      </c>
      <c r="J4610">
        <v>26</v>
      </c>
      <c r="K4610" s="12">
        <v>39440</v>
      </c>
      <c r="L4610">
        <v>644</v>
      </c>
      <c r="M4610">
        <v>68.510000000000005</v>
      </c>
      <c r="N4610">
        <v>4.41</v>
      </c>
      <c r="O4610">
        <v>-1.55</v>
      </c>
      <c r="P4610">
        <f xml:space="preserve"> IF(Stock_Info[[#This Row],[Close Price]] &gt; Stock_Info[[#This Row],[Open Price]], 1, 0)</f>
        <v>0</v>
      </c>
      <c r="Q4610" t="str">
        <f>IF(AND(Stock_Info[[#This Row],[% Deli. Qty to Traded Qty]]&gt;80,Stock_Info[[#This Row],[No. of Trades]]&lt;3000),"Unusual Day","")</f>
        <v/>
      </c>
      <c r="R4610" t="str">
        <f>IF(AND(Stock_Info[[#This Row],[Spread High-Low]] &lt; 10, Stock_Info[[#This Row],[% Deli. Qty to Traded Qty]] &gt; 90), "Good Day", "")</f>
        <v/>
      </c>
    </row>
    <row r="4611" spans="1:18">
      <c r="A4611" t="s">
        <v>58</v>
      </c>
      <c r="B4611" s="1">
        <v>45748</v>
      </c>
      <c r="C4611" s="1" t="str">
        <f>"WEEK" &amp;" " &amp;  INT((DAY(Stock_Info[[#This Row],[Date]])+WEEKDAY(DATE(YEAR(Stock_Info[[#This Row],[Date]]),MONTH(Stock_Info[[#This Row],[Date]]),1))-1)/7)+1</f>
        <v>WEEK 1</v>
      </c>
      <c r="D4611" s="12">
        <v>44.9</v>
      </c>
      <c r="E4611" s="12">
        <v>44.9</v>
      </c>
      <c r="F4611" s="12">
        <v>40.909999999999997</v>
      </c>
      <c r="G4611" s="12">
        <v>41.1</v>
      </c>
      <c r="H4611" s="12">
        <v>42.102339181286553</v>
      </c>
      <c r="I4611">
        <v>1026</v>
      </c>
      <c r="J4611">
        <v>11</v>
      </c>
      <c r="K4611" s="12">
        <v>43197</v>
      </c>
      <c r="L4611">
        <v>1026</v>
      </c>
      <c r="M4611">
        <v>100</v>
      </c>
      <c r="N4611">
        <v>3.99</v>
      </c>
      <c r="O4611">
        <v>-3.8</v>
      </c>
      <c r="P4611">
        <f xml:space="preserve"> IF(Stock_Info[[#This Row],[Close Price]] &gt; Stock_Info[[#This Row],[Open Price]], 1, 0)</f>
        <v>0</v>
      </c>
      <c r="Q4611" t="str">
        <f>IF(AND(Stock_Info[[#This Row],[% Deli. Qty to Traded Qty]]&gt;80,Stock_Info[[#This Row],[No. of Trades]]&lt;3000),"Unusual Day","")</f>
        <v>Unusual Day</v>
      </c>
      <c r="R4611" t="str">
        <f>IF(AND(Stock_Info[[#This Row],[Spread High-Low]] &lt; 10, Stock_Info[[#This Row],[% Deli. Qty to Traded Qty]] &gt; 90), "Good Day", "")</f>
        <v>Good Day</v>
      </c>
    </row>
    <row r="4612" spans="1:18">
      <c r="A4612" t="s">
        <v>58</v>
      </c>
      <c r="B4612" s="1">
        <v>45744</v>
      </c>
      <c r="C4612" s="1" t="str">
        <f>"WEEK" &amp;" " &amp;  INT((DAY(Stock_Info[[#This Row],[Date]])+WEEKDAY(DATE(YEAR(Stock_Info[[#This Row],[Date]]),MONTH(Stock_Info[[#This Row],[Date]]),1))-1)/7)+1</f>
        <v>WEEK 5</v>
      </c>
      <c r="D4612" s="12">
        <v>43.8</v>
      </c>
      <c r="E4612" s="12">
        <v>43.8</v>
      </c>
      <c r="F4612" s="12">
        <v>39.07</v>
      </c>
      <c r="G4612" s="12">
        <v>39.57</v>
      </c>
      <c r="H4612" s="12">
        <v>41.816186107470514</v>
      </c>
      <c r="I4612">
        <v>6104</v>
      </c>
      <c r="J4612">
        <v>61</v>
      </c>
      <c r="K4612" s="12">
        <v>255246</v>
      </c>
      <c r="L4612">
        <v>2841</v>
      </c>
      <c r="M4612">
        <v>46.54</v>
      </c>
      <c r="N4612">
        <v>4.7300000000000004</v>
      </c>
      <c r="O4612">
        <v>-4.2300000000000004</v>
      </c>
      <c r="P4612">
        <f xml:space="preserve"> IF(Stock_Info[[#This Row],[Close Price]] &gt; Stock_Info[[#This Row],[Open Price]], 1, 0)</f>
        <v>0</v>
      </c>
      <c r="Q4612" t="str">
        <f>IF(AND(Stock_Info[[#This Row],[% Deli. Qty to Traded Qty]]&gt;80,Stock_Info[[#This Row],[No. of Trades]]&lt;3000),"Unusual Day","")</f>
        <v/>
      </c>
      <c r="R4612" t="str">
        <f>IF(AND(Stock_Info[[#This Row],[Spread High-Low]] &lt; 10, Stock_Info[[#This Row],[% Deli. Qty to Traded Qty]] &gt; 90), "Good Day", "")</f>
        <v/>
      </c>
    </row>
    <row r="4613" spans="1:18">
      <c r="A4613" t="s">
        <v>58</v>
      </c>
      <c r="B4613" s="1">
        <v>45743</v>
      </c>
      <c r="C4613" s="1" t="str">
        <f>"WEEK" &amp;" " &amp;  INT((DAY(Stock_Info[[#This Row],[Date]])+WEEKDAY(DATE(YEAR(Stock_Info[[#This Row],[Date]]),MONTH(Stock_Info[[#This Row],[Date]]),1))-1)/7)+1</f>
        <v>WEEK 5</v>
      </c>
      <c r="D4613" s="12">
        <v>36</v>
      </c>
      <c r="E4613" s="12">
        <v>41</v>
      </c>
      <c r="F4613" s="12">
        <v>35.71</v>
      </c>
      <c r="G4613" s="12">
        <v>39.04</v>
      </c>
      <c r="H4613" s="12">
        <v>38.414502529510962</v>
      </c>
      <c r="I4613">
        <v>2965</v>
      </c>
      <c r="J4613">
        <v>53</v>
      </c>
      <c r="K4613" s="12">
        <v>113899</v>
      </c>
      <c r="L4613">
        <v>2274</v>
      </c>
      <c r="M4613">
        <v>76.69</v>
      </c>
      <c r="N4613">
        <v>5.29</v>
      </c>
      <c r="O4613">
        <v>3.04</v>
      </c>
      <c r="P4613">
        <f xml:space="preserve"> IF(Stock_Info[[#This Row],[Close Price]] &gt; Stock_Info[[#This Row],[Open Price]], 1, 0)</f>
        <v>1</v>
      </c>
      <c r="Q4613" t="str">
        <f>IF(AND(Stock_Info[[#This Row],[% Deli. Qty to Traded Qty]]&gt;80,Stock_Info[[#This Row],[No. of Trades]]&lt;3000),"Unusual Day","")</f>
        <v/>
      </c>
      <c r="R4613" t="str">
        <f>IF(AND(Stock_Info[[#This Row],[Spread High-Low]] &lt; 10, Stock_Info[[#This Row],[% Deli. Qty to Traded Qty]] &gt; 90), "Good Day", "")</f>
        <v/>
      </c>
    </row>
    <row r="4614" spans="1:18">
      <c r="A4614" t="s">
        <v>58</v>
      </c>
      <c r="B4614" s="1">
        <v>45742</v>
      </c>
      <c r="C4614" s="1" t="str">
        <f>"WEEK" &amp;" " &amp;  INT((DAY(Stock_Info[[#This Row],[Date]])+WEEKDAY(DATE(YEAR(Stock_Info[[#This Row],[Date]]),MONTH(Stock_Info[[#This Row],[Date]]),1))-1)/7)+1</f>
        <v>WEEK 5</v>
      </c>
      <c r="D4614" s="12">
        <v>41.5</v>
      </c>
      <c r="E4614" s="12">
        <v>43.48</v>
      </c>
      <c r="F4614" s="12">
        <v>35.299999999999997</v>
      </c>
      <c r="G4614" s="12">
        <v>39.49</v>
      </c>
      <c r="H4614" s="12">
        <v>38.437102034477405</v>
      </c>
      <c r="I4614">
        <v>12878</v>
      </c>
      <c r="J4614">
        <v>46</v>
      </c>
      <c r="K4614" s="12">
        <v>494993</v>
      </c>
      <c r="L4614">
        <v>9747</v>
      </c>
      <c r="M4614">
        <v>75.69</v>
      </c>
      <c r="N4614">
        <v>8.18</v>
      </c>
      <c r="O4614">
        <v>-2.0099999999999998</v>
      </c>
      <c r="P4614">
        <f xml:space="preserve"> IF(Stock_Info[[#This Row],[Close Price]] &gt; Stock_Info[[#This Row],[Open Price]], 1, 0)</f>
        <v>0</v>
      </c>
      <c r="Q4614" t="str">
        <f>IF(AND(Stock_Info[[#This Row],[% Deli. Qty to Traded Qty]]&gt;80,Stock_Info[[#This Row],[No. of Trades]]&lt;3000),"Unusual Day","")</f>
        <v/>
      </c>
      <c r="R4614" t="str">
        <f>IF(AND(Stock_Info[[#This Row],[Spread High-Low]] &lt; 10, Stock_Info[[#This Row],[% Deli. Qty to Traded Qty]] &gt; 90), "Good Day", "")</f>
        <v/>
      </c>
    </row>
    <row r="4615" spans="1:18">
      <c r="A4615" t="s">
        <v>58</v>
      </c>
      <c r="B4615" s="1">
        <v>45741</v>
      </c>
      <c r="C4615" s="1" t="str">
        <f>"WEEK" &amp;" " &amp;  INT((DAY(Stock_Info[[#This Row],[Date]])+WEEKDAY(DATE(YEAR(Stock_Info[[#This Row],[Date]]),MONTH(Stock_Info[[#This Row],[Date]]),1))-1)/7)+1</f>
        <v>WEEK 5</v>
      </c>
      <c r="D4615" s="12">
        <v>42.79</v>
      </c>
      <c r="E4615" s="12">
        <v>44.97</v>
      </c>
      <c r="F4615" s="12">
        <v>41.32</v>
      </c>
      <c r="G4615" s="12">
        <v>41.88</v>
      </c>
      <c r="H4615" s="12">
        <v>42.781825624232503</v>
      </c>
      <c r="I4615">
        <v>2443</v>
      </c>
      <c r="J4615">
        <v>27</v>
      </c>
      <c r="K4615" s="12">
        <v>104516</v>
      </c>
      <c r="L4615">
        <v>1822</v>
      </c>
      <c r="M4615">
        <v>74.58</v>
      </c>
      <c r="N4615">
        <v>3.65</v>
      </c>
      <c r="O4615">
        <v>-0.91</v>
      </c>
      <c r="P4615">
        <f xml:space="preserve"> IF(Stock_Info[[#This Row],[Close Price]] &gt; Stock_Info[[#This Row],[Open Price]], 1, 0)</f>
        <v>0</v>
      </c>
      <c r="Q4615" t="str">
        <f>IF(AND(Stock_Info[[#This Row],[% Deli. Qty to Traded Qty]]&gt;80,Stock_Info[[#This Row],[No. of Trades]]&lt;3000),"Unusual Day","")</f>
        <v/>
      </c>
      <c r="R4615" t="str">
        <f>IF(AND(Stock_Info[[#This Row],[Spread High-Low]] &lt; 10, Stock_Info[[#This Row],[% Deli. Qty to Traded Qty]] &gt; 90), "Good Day", "")</f>
        <v/>
      </c>
    </row>
    <row r="4616" spans="1:18">
      <c r="A4616" t="s">
        <v>58</v>
      </c>
      <c r="B4616" s="1">
        <v>45740</v>
      </c>
      <c r="C4616" s="1" t="str">
        <f>"WEEK" &amp;" " &amp;  INT((DAY(Stock_Info[[#This Row],[Date]])+WEEKDAY(DATE(YEAR(Stock_Info[[#This Row],[Date]]),MONTH(Stock_Info[[#This Row],[Date]]),1))-1)/7)+1</f>
        <v>WEEK 5</v>
      </c>
      <c r="D4616" s="12">
        <v>43.39</v>
      </c>
      <c r="E4616" s="12">
        <v>43.39</v>
      </c>
      <c r="F4616" s="12">
        <v>43</v>
      </c>
      <c r="G4616" s="12">
        <v>43</v>
      </c>
      <c r="H4616" s="12">
        <v>43.2109375</v>
      </c>
      <c r="I4616">
        <v>128</v>
      </c>
      <c r="J4616">
        <v>3</v>
      </c>
      <c r="K4616" s="12">
        <v>5531</v>
      </c>
      <c r="L4616">
        <v>128</v>
      </c>
      <c r="M4616">
        <v>100</v>
      </c>
      <c r="N4616">
        <v>0.39</v>
      </c>
      <c r="O4616">
        <v>-0.39</v>
      </c>
      <c r="P4616">
        <f xml:space="preserve"> IF(Stock_Info[[#This Row],[Close Price]] &gt; Stock_Info[[#This Row],[Open Price]], 1, 0)</f>
        <v>0</v>
      </c>
      <c r="Q4616" t="str">
        <f>IF(AND(Stock_Info[[#This Row],[% Deli. Qty to Traded Qty]]&gt;80,Stock_Info[[#This Row],[No. of Trades]]&lt;3000),"Unusual Day","")</f>
        <v>Unusual Day</v>
      </c>
      <c r="R4616" t="str">
        <f>IF(AND(Stock_Info[[#This Row],[Spread High-Low]] &lt; 10, Stock_Info[[#This Row],[% Deli. Qty to Traded Qty]] &gt; 90), "Good Day", "")</f>
        <v>Good Day</v>
      </c>
    </row>
    <row r="4617" spans="1:18">
      <c r="A4617" t="s">
        <v>58</v>
      </c>
      <c r="B4617" s="1">
        <v>45737</v>
      </c>
      <c r="C4617" s="1" t="str">
        <f>"WEEK" &amp;" " &amp;  INT((DAY(Stock_Info[[#This Row],[Date]])+WEEKDAY(DATE(YEAR(Stock_Info[[#This Row],[Date]]),MONTH(Stock_Info[[#This Row],[Date]]),1))-1)/7)+1</f>
        <v>WEEK 4</v>
      </c>
      <c r="D4617" s="12">
        <v>43.4</v>
      </c>
      <c r="E4617" s="12">
        <v>43.4</v>
      </c>
      <c r="F4617" s="12">
        <v>42.61</v>
      </c>
      <c r="G4617" s="12">
        <v>42.65</v>
      </c>
      <c r="H4617" s="12">
        <v>42.664351851851855</v>
      </c>
      <c r="I4617">
        <v>432</v>
      </c>
      <c r="J4617">
        <v>14</v>
      </c>
      <c r="K4617" s="12">
        <v>18431</v>
      </c>
      <c r="L4617">
        <v>428</v>
      </c>
      <c r="M4617">
        <v>99.07</v>
      </c>
      <c r="N4617">
        <v>0.79</v>
      </c>
      <c r="O4617">
        <v>-0.75</v>
      </c>
      <c r="P4617">
        <f xml:space="preserve"> IF(Stock_Info[[#This Row],[Close Price]] &gt; Stock_Info[[#This Row],[Open Price]], 1, 0)</f>
        <v>0</v>
      </c>
      <c r="Q4617" t="str">
        <f>IF(AND(Stock_Info[[#This Row],[% Deli. Qty to Traded Qty]]&gt;80,Stock_Info[[#This Row],[No. of Trades]]&lt;3000),"Unusual Day","")</f>
        <v>Unusual Day</v>
      </c>
      <c r="R4617" t="str">
        <f>IF(AND(Stock_Info[[#This Row],[Spread High-Low]] &lt; 10, Stock_Info[[#This Row],[% Deli. Qty to Traded Qty]] &gt; 90), "Good Day", "")</f>
        <v>Good Day</v>
      </c>
    </row>
    <row r="4618" spans="1:18">
      <c r="A4618" t="s">
        <v>58</v>
      </c>
      <c r="B4618" s="1">
        <v>45736</v>
      </c>
      <c r="C4618" s="1" t="str">
        <f>"WEEK" &amp;" " &amp;  INT((DAY(Stock_Info[[#This Row],[Date]])+WEEKDAY(DATE(YEAR(Stock_Info[[#This Row],[Date]]),MONTH(Stock_Info[[#This Row],[Date]]),1))-1)/7)+1</f>
        <v>WEEK 4</v>
      </c>
      <c r="D4618" s="12">
        <v>46</v>
      </c>
      <c r="E4618" s="12">
        <v>46.69</v>
      </c>
      <c r="F4618" s="12">
        <v>42.5</v>
      </c>
      <c r="G4618" s="12">
        <v>43.05</v>
      </c>
      <c r="H4618" s="12">
        <v>44.36241610738255</v>
      </c>
      <c r="I4618">
        <v>6109</v>
      </c>
      <c r="J4618">
        <v>67</v>
      </c>
      <c r="K4618" s="12">
        <v>271010</v>
      </c>
      <c r="L4618">
        <v>3713</v>
      </c>
      <c r="M4618">
        <v>60.78</v>
      </c>
      <c r="N4618">
        <v>4.1900000000000004</v>
      </c>
      <c r="O4618">
        <v>-2.95</v>
      </c>
      <c r="P4618">
        <f xml:space="preserve"> IF(Stock_Info[[#This Row],[Close Price]] &gt; Stock_Info[[#This Row],[Open Price]], 1, 0)</f>
        <v>0</v>
      </c>
      <c r="Q4618" t="str">
        <f>IF(AND(Stock_Info[[#This Row],[% Deli. Qty to Traded Qty]]&gt;80,Stock_Info[[#This Row],[No. of Trades]]&lt;3000),"Unusual Day","")</f>
        <v/>
      </c>
      <c r="R4618" t="str">
        <f>IF(AND(Stock_Info[[#This Row],[Spread High-Low]] &lt; 10, Stock_Info[[#This Row],[% Deli. Qty to Traded Qty]] &gt; 90), "Good Day", "")</f>
        <v/>
      </c>
    </row>
    <row r="4619" spans="1:18">
      <c r="A4619" t="s">
        <v>58</v>
      </c>
      <c r="B4619" s="1">
        <v>45735</v>
      </c>
      <c r="C4619" s="1" t="str">
        <f>"WEEK" &amp;" " &amp;  INT((DAY(Stock_Info[[#This Row],[Date]])+WEEKDAY(DATE(YEAR(Stock_Info[[#This Row],[Date]]),MONTH(Stock_Info[[#This Row],[Date]]),1))-1)/7)+1</f>
        <v>WEEK 4</v>
      </c>
      <c r="D4619" s="12">
        <v>43.3</v>
      </c>
      <c r="E4619" s="12">
        <v>43.51</v>
      </c>
      <c r="F4619" s="12">
        <v>41.5</v>
      </c>
      <c r="G4619" s="12">
        <v>41.54</v>
      </c>
      <c r="H4619" s="12">
        <v>42.149068322981364</v>
      </c>
      <c r="I4619">
        <v>1449</v>
      </c>
      <c r="J4619">
        <v>34</v>
      </c>
      <c r="K4619" s="12">
        <v>61074</v>
      </c>
      <c r="L4619">
        <v>1230</v>
      </c>
      <c r="M4619">
        <v>84.89</v>
      </c>
      <c r="N4619">
        <v>2.0099999999999998</v>
      </c>
      <c r="O4619">
        <v>-1.76</v>
      </c>
      <c r="P4619">
        <f xml:space="preserve"> IF(Stock_Info[[#This Row],[Close Price]] &gt; Stock_Info[[#This Row],[Open Price]], 1, 0)</f>
        <v>0</v>
      </c>
      <c r="Q4619" t="str">
        <f>IF(AND(Stock_Info[[#This Row],[% Deli. Qty to Traded Qty]]&gt;80,Stock_Info[[#This Row],[No. of Trades]]&lt;3000),"Unusual Day","")</f>
        <v>Unusual Day</v>
      </c>
      <c r="R4619" t="str">
        <f>IF(AND(Stock_Info[[#This Row],[Spread High-Low]] &lt; 10, Stock_Info[[#This Row],[% Deli. Qty to Traded Qty]] &gt; 90), "Good Day", "")</f>
        <v/>
      </c>
    </row>
    <row r="4620" spans="1:18">
      <c r="A4620" t="s">
        <v>58</v>
      </c>
      <c r="B4620" s="1">
        <v>45734</v>
      </c>
      <c r="C4620" s="1" t="str">
        <f>"WEEK" &amp;" " &amp;  INT((DAY(Stock_Info[[#This Row],[Date]])+WEEKDAY(DATE(YEAR(Stock_Info[[#This Row],[Date]]),MONTH(Stock_Info[[#This Row],[Date]]),1))-1)/7)+1</f>
        <v>WEEK 4</v>
      </c>
      <c r="D4620" s="12">
        <v>43.7</v>
      </c>
      <c r="E4620" s="12">
        <v>43.7</v>
      </c>
      <c r="F4620" s="12">
        <v>42.37</v>
      </c>
      <c r="G4620" s="12">
        <v>43.51</v>
      </c>
      <c r="H4620" s="12">
        <v>43.573529411764703</v>
      </c>
      <c r="I4620">
        <v>68</v>
      </c>
      <c r="J4620">
        <v>8</v>
      </c>
      <c r="K4620" s="12">
        <v>2963</v>
      </c>
      <c r="L4620">
        <v>65</v>
      </c>
      <c r="M4620">
        <v>95.59</v>
      </c>
      <c r="N4620">
        <v>1.33</v>
      </c>
      <c r="O4620">
        <v>-0.19</v>
      </c>
      <c r="P4620">
        <f xml:space="preserve"> IF(Stock_Info[[#This Row],[Close Price]] &gt; Stock_Info[[#This Row],[Open Price]], 1, 0)</f>
        <v>0</v>
      </c>
      <c r="Q4620" t="str">
        <f>IF(AND(Stock_Info[[#This Row],[% Deli. Qty to Traded Qty]]&gt;80,Stock_Info[[#This Row],[No. of Trades]]&lt;3000),"Unusual Day","")</f>
        <v>Unusual Day</v>
      </c>
      <c r="R4620" t="str">
        <f>IF(AND(Stock_Info[[#This Row],[Spread High-Low]] &lt; 10, Stock_Info[[#This Row],[% Deli. Qty to Traded Qty]] &gt; 90), "Good Day", "")</f>
        <v>Good Day</v>
      </c>
    </row>
    <row r="4621" spans="1:18">
      <c r="A4621" t="s">
        <v>58</v>
      </c>
      <c r="B4621" s="1">
        <v>45733</v>
      </c>
      <c r="C4621" s="1" t="str">
        <f>"WEEK" &amp;" " &amp;  INT((DAY(Stock_Info[[#This Row],[Date]])+WEEKDAY(DATE(YEAR(Stock_Info[[#This Row],[Date]]),MONTH(Stock_Info[[#This Row],[Date]]),1))-1)/7)+1</f>
        <v>WEEK 4</v>
      </c>
      <c r="D4621" s="12">
        <v>46.5</v>
      </c>
      <c r="E4621" s="12">
        <v>46.5</v>
      </c>
      <c r="F4621" s="12">
        <v>40.69</v>
      </c>
      <c r="G4621" s="12">
        <v>43.91</v>
      </c>
      <c r="H4621" s="12">
        <v>43.173913043478258</v>
      </c>
      <c r="I4621">
        <v>299</v>
      </c>
      <c r="J4621">
        <v>19</v>
      </c>
      <c r="K4621" s="12">
        <v>12909</v>
      </c>
      <c r="L4621">
        <v>276</v>
      </c>
      <c r="M4621">
        <v>92.31</v>
      </c>
      <c r="N4621">
        <v>5.81</v>
      </c>
      <c r="O4621">
        <v>-2.59</v>
      </c>
      <c r="P4621">
        <f xml:space="preserve"> IF(Stock_Info[[#This Row],[Close Price]] &gt; Stock_Info[[#This Row],[Open Price]], 1, 0)</f>
        <v>0</v>
      </c>
      <c r="Q4621" t="str">
        <f>IF(AND(Stock_Info[[#This Row],[% Deli. Qty to Traded Qty]]&gt;80,Stock_Info[[#This Row],[No. of Trades]]&lt;3000),"Unusual Day","")</f>
        <v>Unusual Day</v>
      </c>
      <c r="R4621" t="str">
        <f>IF(AND(Stock_Info[[#This Row],[Spread High-Low]] &lt; 10, Stock_Info[[#This Row],[% Deli. Qty to Traded Qty]] &gt; 90), "Good Day", "")</f>
        <v>Good Day</v>
      </c>
    </row>
    <row r="4622" spans="1:18">
      <c r="A4622" t="s">
        <v>58</v>
      </c>
      <c r="B4622" s="1">
        <v>45729</v>
      </c>
      <c r="C4622" s="1" t="str">
        <f>"WEEK" &amp;" " &amp;  INT((DAY(Stock_Info[[#This Row],[Date]])+WEEKDAY(DATE(YEAR(Stock_Info[[#This Row],[Date]]),MONTH(Stock_Info[[#This Row],[Date]]),1))-1)/7)+1</f>
        <v>WEEK 3</v>
      </c>
      <c r="D4622" s="12">
        <v>44</v>
      </c>
      <c r="E4622" s="12">
        <v>45</v>
      </c>
      <c r="F4622" s="12">
        <v>41.11</v>
      </c>
      <c r="G4622" s="12">
        <v>44.5</v>
      </c>
      <c r="H4622" s="12">
        <v>41.612521150592215</v>
      </c>
      <c r="I4622">
        <v>591</v>
      </c>
      <c r="J4622">
        <v>13</v>
      </c>
      <c r="K4622" s="12">
        <v>24593</v>
      </c>
      <c r="L4622">
        <v>540</v>
      </c>
      <c r="M4622">
        <v>91.37</v>
      </c>
      <c r="N4622">
        <v>3.89</v>
      </c>
      <c r="O4622">
        <v>0.5</v>
      </c>
      <c r="P4622">
        <f xml:space="preserve"> IF(Stock_Info[[#This Row],[Close Price]] &gt; Stock_Info[[#This Row],[Open Price]], 1, 0)</f>
        <v>1</v>
      </c>
      <c r="Q4622" t="str">
        <f>IF(AND(Stock_Info[[#This Row],[% Deli. Qty to Traded Qty]]&gt;80,Stock_Info[[#This Row],[No. of Trades]]&lt;3000),"Unusual Day","")</f>
        <v>Unusual Day</v>
      </c>
      <c r="R4622" t="str">
        <f>IF(AND(Stock_Info[[#This Row],[Spread High-Low]] &lt; 10, Stock_Info[[#This Row],[% Deli. Qty to Traded Qty]] &gt; 90), "Good Day", "")</f>
        <v>Good Day</v>
      </c>
    </row>
    <row r="4623" spans="1:18">
      <c r="A4623" t="s">
        <v>58</v>
      </c>
      <c r="B4623" s="1">
        <v>45728</v>
      </c>
      <c r="C4623" s="1" t="str">
        <f>"WEEK" &amp;" " &amp;  INT((DAY(Stock_Info[[#This Row],[Date]])+WEEKDAY(DATE(YEAR(Stock_Info[[#This Row],[Date]]),MONTH(Stock_Info[[#This Row],[Date]]),1))-1)/7)+1</f>
        <v>WEEK 3</v>
      </c>
      <c r="D4623" s="12">
        <v>44</v>
      </c>
      <c r="E4623" s="12">
        <v>44</v>
      </c>
      <c r="F4623" s="12">
        <v>40.6</v>
      </c>
      <c r="G4623" s="12">
        <v>43.8</v>
      </c>
      <c r="H4623" s="12">
        <v>43.792592592592591</v>
      </c>
      <c r="I4623">
        <v>810</v>
      </c>
      <c r="J4623">
        <v>12</v>
      </c>
      <c r="K4623" s="12">
        <v>35472</v>
      </c>
      <c r="L4623">
        <v>806</v>
      </c>
      <c r="M4623">
        <v>99.51</v>
      </c>
      <c r="N4623">
        <v>3.4</v>
      </c>
      <c r="O4623">
        <v>-0.2</v>
      </c>
      <c r="P4623">
        <f xml:space="preserve"> IF(Stock_Info[[#This Row],[Close Price]] &gt; Stock_Info[[#This Row],[Open Price]], 1, 0)</f>
        <v>0</v>
      </c>
      <c r="Q4623" t="str">
        <f>IF(AND(Stock_Info[[#This Row],[% Deli. Qty to Traded Qty]]&gt;80,Stock_Info[[#This Row],[No. of Trades]]&lt;3000),"Unusual Day","")</f>
        <v>Unusual Day</v>
      </c>
      <c r="R4623" t="str">
        <f>IF(AND(Stock_Info[[#This Row],[Spread High-Low]] &lt; 10, Stock_Info[[#This Row],[% Deli. Qty to Traded Qty]] &gt; 90), "Good Day", "")</f>
        <v>Good Day</v>
      </c>
    </row>
    <row r="4624" spans="1:18">
      <c r="A4624" t="s">
        <v>58</v>
      </c>
      <c r="B4624" s="1">
        <v>45727</v>
      </c>
      <c r="C4624" s="1" t="str">
        <f>"WEEK" &amp;" " &amp;  INT((DAY(Stock_Info[[#This Row],[Date]])+WEEKDAY(DATE(YEAR(Stock_Info[[#This Row],[Date]]),MONTH(Stock_Info[[#This Row],[Date]]),1))-1)/7)+1</f>
        <v>WEEK 3</v>
      </c>
      <c r="D4624" s="12">
        <v>42.5</v>
      </c>
      <c r="E4624" s="12">
        <v>45</v>
      </c>
      <c r="F4624" s="12">
        <v>42.5</v>
      </c>
      <c r="G4624" s="12">
        <v>43.88</v>
      </c>
      <c r="H4624" s="12">
        <v>44.368663594470043</v>
      </c>
      <c r="I4624">
        <v>217</v>
      </c>
      <c r="J4624">
        <v>8</v>
      </c>
      <c r="K4624" s="12">
        <v>9628</v>
      </c>
      <c r="L4624">
        <v>167</v>
      </c>
      <c r="M4624">
        <v>76.959999999999994</v>
      </c>
      <c r="N4624">
        <v>2.5</v>
      </c>
      <c r="O4624">
        <v>1.38</v>
      </c>
      <c r="P4624">
        <f xml:space="preserve"> IF(Stock_Info[[#This Row],[Close Price]] &gt; Stock_Info[[#This Row],[Open Price]], 1, 0)</f>
        <v>1</v>
      </c>
      <c r="Q4624" t="str">
        <f>IF(AND(Stock_Info[[#This Row],[% Deli. Qty to Traded Qty]]&gt;80,Stock_Info[[#This Row],[No. of Trades]]&lt;3000),"Unusual Day","")</f>
        <v/>
      </c>
      <c r="R4624" t="str">
        <f>IF(AND(Stock_Info[[#This Row],[Spread High-Low]] &lt; 10, Stock_Info[[#This Row],[% Deli. Qty to Traded Qty]] &gt; 90), "Good Day", "")</f>
        <v/>
      </c>
    </row>
    <row r="4625" spans="1:18">
      <c r="A4625" t="s">
        <v>58</v>
      </c>
      <c r="B4625" s="1">
        <v>45726</v>
      </c>
      <c r="C4625" s="1" t="str">
        <f>"WEEK" &amp;" " &amp;  INT((DAY(Stock_Info[[#This Row],[Date]])+WEEKDAY(DATE(YEAR(Stock_Info[[#This Row],[Date]]),MONTH(Stock_Info[[#This Row],[Date]]),1))-1)/7)+1</f>
        <v>WEEK 3</v>
      </c>
      <c r="D4625" s="12">
        <v>40.01</v>
      </c>
      <c r="E4625" s="12">
        <v>46</v>
      </c>
      <c r="F4625" s="12">
        <v>40.01</v>
      </c>
      <c r="G4625" s="12">
        <v>45.64</v>
      </c>
      <c r="H4625" s="12">
        <v>43.99640287769784</v>
      </c>
      <c r="I4625">
        <v>278</v>
      </c>
      <c r="J4625">
        <v>45</v>
      </c>
      <c r="K4625" s="12">
        <v>12231</v>
      </c>
      <c r="L4625">
        <v>178</v>
      </c>
      <c r="M4625">
        <v>64.03</v>
      </c>
      <c r="N4625">
        <v>5.99</v>
      </c>
      <c r="O4625">
        <v>5.63</v>
      </c>
      <c r="P4625">
        <f xml:space="preserve"> IF(Stock_Info[[#This Row],[Close Price]] &gt; Stock_Info[[#This Row],[Open Price]], 1, 0)</f>
        <v>1</v>
      </c>
      <c r="Q4625" t="str">
        <f>IF(AND(Stock_Info[[#This Row],[% Deli. Qty to Traded Qty]]&gt;80,Stock_Info[[#This Row],[No. of Trades]]&lt;3000),"Unusual Day","")</f>
        <v/>
      </c>
      <c r="R4625" t="str">
        <f>IF(AND(Stock_Info[[#This Row],[Spread High-Low]] &lt; 10, Stock_Info[[#This Row],[% Deli. Qty to Traded Qty]] &gt; 90), "Good Day", "")</f>
        <v/>
      </c>
    </row>
    <row r="4626" spans="1:18">
      <c r="A4626" t="s">
        <v>58</v>
      </c>
      <c r="B4626" s="1">
        <v>45723</v>
      </c>
      <c r="C4626" s="1" t="str">
        <f>"WEEK" &amp;" " &amp;  INT((DAY(Stock_Info[[#This Row],[Date]])+WEEKDAY(DATE(YEAR(Stock_Info[[#This Row],[Date]]),MONTH(Stock_Info[[#This Row],[Date]]),1))-1)/7)+1</f>
        <v>WEEK 2</v>
      </c>
      <c r="D4626" s="12">
        <v>42</v>
      </c>
      <c r="E4626" s="12">
        <v>45.75</v>
      </c>
      <c r="F4626" s="12">
        <v>42</v>
      </c>
      <c r="G4626" s="12">
        <v>43.96</v>
      </c>
      <c r="H4626" s="12">
        <v>43.485776805251639</v>
      </c>
      <c r="I4626">
        <v>914</v>
      </c>
      <c r="J4626">
        <v>22</v>
      </c>
      <c r="K4626" s="12">
        <v>39746</v>
      </c>
      <c r="L4626">
        <v>502</v>
      </c>
      <c r="M4626">
        <v>54.92</v>
      </c>
      <c r="N4626">
        <v>3.75</v>
      </c>
      <c r="O4626">
        <v>1.96</v>
      </c>
      <c r="P4626">
        <f xml:space="preserve"> IF(Stock_Info[[#This Row],[Close Price]] &gt; Stock_Info[[#This Row],[Open Price]], 1, 0)</f>
        <v>1</v>
      </c>
      <c r="Q4626" t="str">
        <f>IF(AND(Stock_Info[[#This Row],[% Deli. Qty to Traded Qty]]&gt;80,Stock_Info[[#This Row],[No. of Trades]]&lt;3000),"Unusual Day","")</f>
        <v/>
      </c>
      <c r="R4626" t="str">
        <f>IF(AND(Stock_Info[[#This Row],[Spread High-Low]] &lt; 10, Stock_Info[[#This Row],[% Deli. Qty to Traded Qty]] &gt; 90), "Good Day", "")</f>
        <v/>
      </c>
    </row>
    <row r="4627" spans="1:18">
      <c r="A4627" t="s">
        <v>58</v>
      </c>
      <c r="B4627" s="1">
        <v>45722</v>
      </c>
      <c r="C4627" s="1" t="str">
        <f>"WEEK" &amp;" " &amp;  INT((DAY(Stock_Info[[#This Row],[Date]])+WEEKDAY(DATE(YEAR(Stock_Info[[#This Row],[Date]]),MONTH(Stock_Info[[#This Row],[Date]]),1))-1)/7)+1</f>
        <v>WEEK 2</v>
      </c>
      <c r="D4627" s="12">
        <v>45.5</v>
      </c>
      <c r="E4627" s="12">
        <v>45.8</v>
      </c>
      <c r="F4627" s="12">
        <v>45.5</v>
      </c>
      <c r="G4627" s="12">
        <v>45.6</v>
      </c>
      <c r="H4627" s="12">
        <v>45.581081081081081</v>
      </c>
      <c r="I4627">
        <v>74</v>
      </c>
      <c r="J4627">
        <v>5</v>
      </c>
      <c r="K4627" s="12">
        <v>3373</v>
      </c>
      <c r="L4627">
        <v>74</v>
      </c>
      <c r="M4627">
        <v>100</v>
      </c>
      <c r="N4627">
        <v>0.3</v>
      </c>
      <c r="O4627">
        <v>0.1</v>
      </c>
      <c r="P4627">
        <f xml:space="preserve"> IF(Stock_Info[[#This Row],[Close Price]] &gt; Stock_Info[[#This Row],[Open Price]], 1, 0)</f>
        <v>1</v>
      </c>
      <c r="Q4627" t="str">
        <f>IF(AND(Stock_Info[[#This Row],[% Deli. Qty to Traded Qty]]&gt;80,Stock_Info[[#This Row],[No. of Trades]]&lt;3000),"Unusual Day","")</f>
        <v>Unusual Day</v>
      </c>
      <c r="R4627" t="str">
        <f>IF(AND(Stock_Info[[#This Row],[Spread High-Low]] &lt; 10, Stock_Info[[#This Row],[% Deli. Qty to Traded Qty]] &gt; 90), "Good Day", "")</f>
        <v>Good Day</v>
      </c>
    </row>
    <row r="4628" spans="1:18">
      <c r="A4628" t="s">
        <v>58</v>
      </c>
      <c r="B4628" s="1">
        <v>45721</v>
      </c>
      <c r="C4628" s="1" t="str">
        <f>"WEEK" &amp;" " &amp;  INT((DAY(Stock_Info[[#This Row],[Date]])+WEEKDAY(DATE(YEAR(Stock_Info[[#This Row],[Date]]),MONTH(Stock_Info[[#This Row],[Date]]),1))-1)/7)+1</f>
        <v>WEEK 2</v>
      </c>
      <c r="D4628" s="12">
        <v>43.94</v>
      </c>
      <c r="E4628" s="12">
        <v>46</v>
      </c>
      <c r="F4628" s="12">
        <v>43.65</v>
      </c>
      <c r="G4628" s="12">
        <v>45.8</v>
      </c>
      <c r="H4628" s="12">
        <v>44.744234800838576</v>
      </c>
      <c r="I4628">
        <v>2385</v>
      </c>
      <c r="J4628">
        <v>55</v>
      </c>
      <c r="K4628" s="12">
        <v>106715</v>
      </c>
      <c r="L4628">
        <v>2055</v>
      </c>
      <c r="M4628">
        <v>86.16</v>
      </c>
      <c r="N4628">
        <v>2.35</v>
      </c>
      <c r="O4628">
        <v>1.86</v>
      </c>
      <c r="P4628">
        <f xml:space="preserve"> IF(Stock_Info[[#This Row],[Close Price]] &gt; Stock_Info[[#This Row],[Open Price]], 1, 0)</f>
        <v>1</v>
      </c>
      <c r="Q4628" t="str">
        <f>IF(AND(Stock_Info[[#This Row],[% Deli. Qty to Traded Qty]]&gt;80,Stock_Info[[#This Row],[No. of Trades]]&lt;3000),"Unusual Day","")</f>
        <v>Unusual Day</v>
      </c>
      <c r="R4628" t="str">
        <f>IF(AND(Stock_Info[[#This Row],[Spread High-Low]] &lt; 10, Stock_Info[[#This Row],[% Deli. Qty to Traded Qty]] &gt; 90), "Good Day", "")</f>
        <v/>
      </c>
    </row>
    <row r="4629" spans="1:18">
      <c r="A4629" t="s">
        <v>58</v>
      </c>
      <c r="B4629" s="1">
        <v>45720</v>
      </c>
      <c r="C4629" s="1" t="str">
        <f>"WEEK" &amp;" " &amp;  INT((DAY(Stock_Info[[#This Row],[Date]])+WEEKDAY(DATE(YEAR(Stock_Info[[#This Row],[Date]]),MONTH(Stock_Info[[#This Row],[Date]]),1))-1)/7)+1</f>
        <v>WEEK 2</v>
      </c>
      <c r="D4629" s="12">
        <v>40</v>
      </c>
      <c r="E4629" s="12">
        <v>45.7</v>
      </c>
      <c r="F4629" s="12">
        <v>40</v>
      </c>
      <c r="G4629" s="12">
        <v>43.65</v>
      </c>
      <c r="H4629" s="12">
        <v>43.763157894736842</v>
      </c>
      <c r="I4629">
        <v>342</v>
      </c>
      <c r="J4629">
        <v>31</v>
      </c>
      <c r="K4629" s="12">
        <v>14967</v>
      </c>
      <c r="L4629">
        <v>245</v>
      </c>
      <c r="M4629">
        <v>71.64</v>
      </c>
      <c r="N4629">
        <v>5.7</v>
      </c>
      <c r="O4629">
        <v>3.65</v>
      </c>
      <c r="P4629">
        <f xml:space="preserve"> IF(Stock_Info[[#This Row],[Close Price]] &gt; Stock_Info[[#This Row],[Open Price]], 1, 0)</f>
        <v>1</v>
      </c>
      <c r="Q4629" t="str">
        <f>IF(AND(Stock_Info[[#This Row],[% Deli. Qty to Traded Qty]]&gt;80,Stock_Info[[#This Row],[No. of Trades]]&lt;3000),"Unusual Day","")</f>
        <v/>
      </c>
      <c r="R4629" t="str">
        <f>IF(AND(Stock_Info[[#This Row],[Spread High-Low]] &lt; 10, Stock_Info[[#This Row],[% Deli. Qty to Traded Qty]] &gt; 90), "Good Day", "")</f>
        <v/>
      </c>
    </row>
    <row r="4630" spans="1:18">
      <c r="A4630" t="s">
        <v>58</v>
      </c>
      <c r="B4630" s="1">
        <v>45719</v>
      </c>
      <c r="C4630" s="1" t="str">
        <f>"WEEK" &amp;" " &amp;  INT((DAY(Stock_Info[[#This Row],[Date]])+WEEKDAY(DATE(YEAR(Stock_Info[[#This Row],[Date]]),MONTH(Stock_Info[[#This Row],[Date]]),1))-1)/7)+1</f>
        <v>WEEK 2</v>
      </c>
      <c r="D4630" s="12">
        <v>43.31</v>
      </c>
      <c r="E4630" s="12">
        <v>45</v>
      </c>
      <c r="F4630" s="12">
        <v>39</v>
      </c>
      <c r="G4630" s="12">
        <v>44.85</v>
      </c>
      <c r="H4630" s="12">
        <v>42.995722433460074</v>
      </c>
      <c r="I4630">
        <v>2104</v>
      </c>
      <c r="J4630">
        <v>53</v>
      </c>
      <c r="K4630" s="12">
        <v>90463</v>
      </c>
      <c r="L4630">
        <v>1124</v>
      </c>
      <c r="M4630">
        <v>53.42</v>
      </c>
      <c r="N4630">
        <v>6</v>
      </c>
      <c r="O4630">
        <v>1.54</v>
      </c>
      <c r="P4630">
        <f xml:space="preserve"> IF(Stock_Info[[#This Row],[Close Price]] &gt; Stock_Info[[#This Row],[Open Price]], 1, 0)</f>
        <v>1</v>
      </c>
      <c r="Q4630" t="str">
        <f>IF(AND(Stock_Info[[#This Row],[% Deli. Qty to Traded Qty]]&gt;80,Stock_Info[[#This Row],[No. of Trades]]&lt;3000),"Unusual Day","")</f>
        <v/>
      </c>
      <c r="R4630" t="str">
        <f>IF(AND(Stock_Info[[#This Row],[Spread High-Low]] &lt; 10, Stock_Info[[#This Row],[% Deli. Qty to Traded Qty]] &gt; 90), "Good Day", "")</f>
        <v/>
      </c>
    </row>
    <row r="4631" spans="1:18">
      <c r="A4631" t="s">
        <v>58</v>
      </c>
      <c r="B4631" s="1">
        <v>45716</v>
      </c>
      <c r="C4631" s="1" t="str">
        <f>"WEEK" &amp;" " &amp;  INT((DAY(Stock_Info[[#This Row],[Date]])+WEEKDAY(DATE(YEAR(Stock_Info[[#This Row],[Date]]),MONTH(Stock_Info[[#This Row],[Date]]),1))-1)/7)+1</f>
        <v>WEEK 5</v>
      </c>
      <c r="D4631" s="12">
        <v>48.97</v>
      </c>
      <c r="E4631" s="12">
        <v>48.99</v>
      </c>
      <c r="F4631" s="12">
        <v>41.1</v>
      </c>
      <c r="G4631" s="12">
        <v>43.31</v>
      </c>
      <c r="H4631" s="12">
        <v>44.632298136645964</v>
      </c>
      <c r="I4631">
        <v>3220</v>
      </c>
      <c r="J4631">
        <v>55</v>
      </c>
      <c r="K4631" s="12">
        <v>143716</v>
      </c>
      <c r="L4631">
        <v>1596</v>
      </c>
      <c r="M4631">
        <v>49.57</v>
      </c>
      <c r="N4631">
        <v>7.89</v>
      </c>
      <c r="O4631">
        <v>-5.66</v>
      </c>
      <c r="P4631">
        <f xml:space="preserve"> IF(Stock_Info[[#This Row],[Close Price]] &gt; Stock_Info[[#This Row],[Open Price]], 1, 0)</f>
        <v>0</v>
      </c>
      <c r="Q4631" t="str">
        <f>IF(AND(Stock_Info[[#This Row],[% Deli. Qty to Traded Qty]]&gt;80,Stock_Info[[#This Row],[No. of Trades]]&lt;3000),"Unusual Day","")</f>
        <v/>
      </c>
      <c r="R4631" t="str">
        <f>IF(AND(Stock_Info[[#This Row],[Spread High-Low]] &lt; 10, Stock_Info[[#This Row],[% Deli. Qty to Traded Qty]] &gt; 90), "Good Day", "")</f>
        <v/>
      </c>
    </row>
    <row r="4632" spans="1:18">
      <c r="A4632" t="s">
        <v>58</v>
      </c>
      <c r="B4632" s="1">
        <v>45715</v>
      </c>
      <c r="C4632" s="1" t="str">
        <f>"WEEK" &amp;" " &amp;  INT((DAY(Stock_Info[[#This Row],[Date]])+WEEKDAY(DATE(YEAR(Stock_Info[[#This Row],[Date]]),MONTH(Stock_Info[[#This Row],[Date]]),1))-1)/7)+1</f>
        <v>WEEK 5</v>
      </c>
      <c r="D4632" s="12">
        <v>38.6</v>
      </c>
      <c r="E4632" s="12">
        <v>47.99</v>
      </c>
      <c r="F4632" s="12">
        <v>38.6</v>
      </c>
      <c r="G4632" s="12">
        <v>44.04</v>
      </c>
      <c r="H4632" s="12">
        <v>43.948081264108353</v>
      </c>
      <c r="I4632">
        <v>1329</v>
      </c>
      <c r="J4632">
        <v>53</v>
      </c>
      <c r="K4632" s="12">
        <v>58407</v>
      </c>
      <c r="L4632">
        <v>1116</v>
      </c>
      <c r="M4632">
        <v>83.97</v>
      </c>
      <c r="N4632">
        <v>9.39</v>
      </c>
      <c r="O4632">
        <v>5.44</v>
      </c>
      <c r="P4632">
        <f xml:space="preserve"> IF(Stock_Info[[#This Row],[Close Price]] &gt; Stock_Info[[#This Row],[Open Price]], 1, 0)</f>
        <v>1</v>
      </c>
      <c r="Q4632" t="str">
        <f>IF(AND(Stock_Info[[#This Row],[% Deli. Qty to Traded Qty]]&gt;80,Stock_Info[[#This Row],[No. of Trades]]&lt;3000),"Unusual Day","")</f>
        <v>Unusual Day</v>
      </c>
      <c r="R4632" t="str">
        <f>IF(AND(Stock_Info[[#This Row],[Spread High-Low]] &lt; 10, Stock_Info[[#This Row],[% Deli. Qty to Traded Qty]] &gt; 90), "Good Day", "")</f>
        <v/>
      </c>
    </row>
    <row r="4633" spans="1:18">
      <c r="A4633" t="s">
        <v>58</v>
      </c>
      <c r="B4633" s="1">
        <v>45713</v>
      </c>
      <c r="C4633" s="1" t="str">
        <f>"WEEK" &amp;" " &amp;  INT((DAY(Stock_Info[[#This Row],[Date]])+WEEKDAY(DATE(YEAR(Stock_Info[[#This Row],[Date]]),MONTH(Stock_Info[[#This Row],[Date]]),1))-1)/7)+1</f>
        <v>WEEK 5</v>
      </c>
      <c r="D4633" s="12">
        <v>43</v>
      </c>
      <c r="E4633" s="12">
        <v>43</v>
      </c>
      <c r="F4633" s="12">
        <v>40.01</v>
      </c>
      <c r="G4633" s="12">
        <v>42</v>
      </c>
      <c r="H4633" s="12">
        <v>41.729746070133011</v>
      </c>
      <c r="I4633">
        <v>3308</v>
      </c>
      <c r="J4633">
        <v>21</v>
      </c>
      <c r="K4633" s="12">
        <v>138042</v>
      </c>
      <c r="L4633">
        <v>1306</v>
      </c>
      <c r="M4633">
        <v>39.479999999999997</v>
      </c>
      <c r="N4633">
        <v>2.99</v>
      </c>
      <c r="O4633">
        <v>-1</v>
      </c>
      <c r="P4633">
        <f xml:space="preserve"> IF(Stock_Info[[#This Row],[Close Price]] &gt; Stock_Info[[#This Row],[Open Price]], 1, 0)</f>
        <v>0</v>
      </c>
      <c r="Q4633" t="str">
        <f>IF(AND(Stock_Info[[#This Row],[% Deli. Qty to Traded Qty]]&gt;80,Stock_Info[[#This Row],[No. of Trades]]&lt;3000),"Unusual Day","")</f>
        <v/>
      </c>
      <c r="R4633" t="str">
        <f>IF(AND(Stock_Info[[#This Row],[Spread High-Low]] &lt; 10, Stock_Info[[#This Row],[% Deli. Qty to Traded Qty]] &gt; 90), "Good Day", "")</f>
        <v/>
      </c>
    </row>
    <row r="4634" spans="1:18">
      <c r="A4634" t="s">
        <v>58</v>
      </c>
      <c r="B4634" s="1">
        <v>45712</v>
      </c>
      <c r="C4634" s="1" t="str">
        <f>"WEEK" &amp;" " &amp;  INT((DAY(Stock_Info[[#This Row],[Date]])+WEEKDAY(DATE(YEAR(Stock_Info[[#This Row],[Date]]),MONTH(Stock_Info[[#This Row],[Date]]),1))-1)/7)+1</f>
        <v>WEEK 5</v>
      </c>
      <c r="D4634" s="12">
        <v>45.5</v>
      </c>
      <c r="E4634" s="12">
        <v>45.99</v>
      </c>
      <c r="F4634" s="12">
        <v>41</v>
      </c>
      <c r="G4634" s="12">
        <v>43</v>
      </c>
      <c r="H4634" s="12">
        <v>44.399141630901291</v>
      </c>
      <c r="I4634">
        <v>1864</v>
      </c>
      <c r="J4634">
        <v>37</v>
      </c>
      <c r="K4634" s="12">
        <v>82760</v>
      </c>
      <c r="L4634">
        <v>1652</v>
      </c>
      <c r="M4634">
        <v>88.63</v>
      </c>
      <c r="N4634">
        <v>4.99</v>
      </c>
      <c r="O4634">
        <v>-2.5</v>
      </c>
      <c r="P4634">
        <f xml:space="preserve"> IF(Stock_Info[[#This Row],[Close Price]] &gt; Stock_Info[[#This Row],[Open Price]], 1, 0)</f>
        <v>0</v>
      </c>
      <c r="Q4634" t="str">
        <f>IF(AND(Stock_Info[[#This Row],[% Deli. Qty to Traded Qty]]&gt;80,Stock_Info[[#This Row],[No. of Trades]]&lt;3000),"Unusual Day","")</f>
        <v>Unusual Day</v>
      </c>
      <c r="R4634" t="str">
        <f>IF(AND(Stock_Info[[#This Row],[Spread High-Low]] &lt; 10, Stock_Info[[#This Row],[% Deli. Qty to Traded Qty]] &gt; 90), "Good Day", "")</f>
        <v/>
      </c>
    </row>
    <row r="4635" spans="1:18">
      <c r="A4635" t="s">
        <v>58</v>
      </c>
      <c r="B4635" s="1">
        <v>45709</v>
      </c>
      <c r="C4635" s="1" t="str">
        <f>"WEEK" &amp;" " &amp;  INT((DAY(Stock_Info[[#This Row],[Date]])+WEEKDAY(DATE(YEAR(Stock_Info[[#This Row],[Date]]),MONTH(Stock_Info[[#This Row],[Date]]),1))-1)/7)+1</f>
        <v>WEEK 4</v>
      </c>
      <c r="D4635" s="12">
        <v>45</v>
      </c>
      <c r="E4635" s="12">
        <v>45</v>
      </c>
      <c r="F4635" s="12">
        <v>44.28</v>
      </c>
      <c r="G4635" s="12">
        <v>45</v>
      </c>
      <c r="H4635" s="12">
        <v>44.404580152671755</v>
      </c>
      <c r="I4635">
        <v>131</v>
      </c>
      <c r="J4635">
        <v>5</v>
      </c>
      <c r="K4635" s="12">
        <v>5817</v>
      </c>
      <c r="L4635">
        <v>131</v>
      </c>
      <c r="M4635">
        <v>100</v>
      </c>
      <c r="N4635">
        <v>0.72</v>
      </c>
      <c r="O4635">
        <v>0</v>
      </c>
      <c r="P4635">
        <f xml:space="preserve"> IF(Stock_Info[[#This Row],[Close Price]] &gt; Stock_Info[[#This Row],[Open Price]], 1, 0)</f>
        <v>0</v>
      </c>
      <c r="Q4635" t="str">
        <f>IF(AND(Stock_Info[[#This Row],[% Deli. Qty to Traded Qty]]&gt;80,Stock_Info[[#This Row],[No. of Trades]]&lt;3000),"Unusual Day","")</f>
        <v>Unusual Day</v>
      </c>
      <c r="R4635" t="str">
        <f>IF(AND(Stock_Info[[#This Row],[Spread High-Low]] &lt; 10, Stock_Info[[#This Row],[% Deli. Qty to Traded Qty]] &gt; 90), "Good Day", "")</f>
        <v>Good Day</v>
      </c>
    </row>
    <row r="4636" spans="1:18">
      <c r="A4636" t="s">
        <v>58</v>
      </c>
      <c r="B4636" s="1">
        <v>45708</v>
      </c>
      <c r="C4636" s="1" t="str">
        <f>"WEEK" &amp;" " &amp;  INT((DAY(Stock_Info[[#This Row],[Date]])+WEEKDAY(DATE(YEAR(Stock_Info[[#This Row],[Date]]),MONTH(Stock_Info[[#This Row],[Date]]),1))-1)/7)+1</f>
        <v>WEEK 4</v>
      </c>
      <c r="D4636" s="12">
        <v>47.98</v>
      </c>
      <c r="E4636" s="12">
        <v>47.98</v>
      </c>
      <c r="F4636" s="12">
        <v>43.01</v>
      </c>
      <c r="G4636" s="12">
        <v>44.06</v>
      </c>
      <c r="H4636" s="12">
        <v>45.989177489177486</v>
      </c>
      <c r="I4636">
        <v>462</v>
      </c>
      <c r="J4636">
        <v>44</v>
      </c>
      <c r="K4636" s="12">
        <v>21247</v>
      </c>
      <c r="L4636">
        <v>317</v>
      </c>
      <c r="M4636">
        <v>68.61</v>
      </c>
      <c r="N4636">
        <v>4.97</v>
      </c>
      <c r="O4636">
        <v>-3.92</v>
      </c>
      <c r="P4636">
        <f xml:space="preserve"> IF(Stock_Info[[#This Row],[Close Price]] &gt; Stock_Info[[#This Row],[Open Price]], 1, 0)</f>
        <v>0</v>
      </c>
      <c r="Q4636" t="str">
        <f>IF(AND(Stock_Info[[#This Row],[% Deli. Qty to Traded Qty]]&gt;80,Stock_Info[[#This Row],[No. of Trades]]&lt;3000),"Unusual Day","")</f>
        <v/>
      </c>
      <c r="R4636" t="str">
        <f>IF(AND(Stock_Info[[#This Row],[Spread High-Low]] &lt; 10, Stock_Info[[#This Row],[% Deli. Qty to Traded Qty]] &gt; 90), "Good Day", "")</f>
        <v/>
      </c>
    </row>
    <row r="4637" spans="1:18">
      <c r="A4637" t="s">
        <v>58</v>
      </c>
      <c r="B4637" s="1">
        <v>45707</v>
      </c>
      <c r="C4637" s="1" t="str">
        <f>"WEEK" &amp;" " &amp;  INT((DAY(Stock_Info[[#This Row],[Date]])+WEEKDAY(DATE(YEAR(Stock_Info[[#This Row],[Date]]),MONTH(Stock_Info[[#This Row],[Date]]),1))-1)/7)+1</f>
        <v>WEEK 4</v>
      </c>
      <c r="D4637" s="12">
        <v>43</v>
      </c>
      <c r="E4637" s="12">
        <v>47.99</v>
      </c>
      <c r="F4637" s="12">
        <v>41.21</v>
      </c>
      <c r="G4637" s="12">
        <v>44</v>
      </c>
      <c r="H4637" s="12">
        <v>45.147906976744189</v>
      </c>
      <c r="I4637">
        <v>1075</v>
      </c>
      <c r="J4637">
        <v>20</v>
      </c>
      <c r="K4637" s="12">
        <v>48534</v>
      </c>
      <c r="L4637">
        <v>934</v>
      </c>
      <c r="M4637">
        <v>86.88</v>
      </c>
      <c r="N4637">
        <v>6.78</v>
      </c>
      <c r="O4637">
        <v>1</v>
      </c>
      <c r="P4637">
        <f xml:space="preserve"> IF(Stock_Info[[#This Row],[Close Price]] &gt; Stock_Info[[#This Row],[Open Price]], 1, 0)</f>
        <v>1</v>
      </c>
      <c r="Q4637" t="str">
        <f>IF(AND(Stock_Info[[#This Row],[% Deli. Qty to Traded Qty]]&gt;80,Stock_Info[[#This Row],[No. of Trades]]&lt;3000),"Unusual Day","")</f>
        <v>Unusual Day</v>
      </c>
      <c r="R4637" t="str">
        <f>IF(AND(Stock_Info[[#This Row],[Spread High-Low]] &lt; 10, Stock_Info[[#This Row],[% Deli. Qty to Traded Qty]] &gt; 90), "Good Day", "")</f>
        <v/>
      </c>
    </row>
    <row r="4638" spans="1:18">
      <c r="A4638" t="s">
        <v>58</v>
      </c>
      <c r="B4638" s="1">
        <v>45706</v>
      </c>
      <c r="C4638" s="1" t="str">
        <f>"WEEK" &amp;" " &amp;  INT((DAY(Stock_Info[[#This Row],[Date]])+WEEKDAY(DATE(YEAR(Stock_Info[[#This Row],[Date]]),MONTH(Stock_Info[[#This Row],[Date]]),1))-1)/7)+1</f>
        <v>WEEK 4</v>
      </c>
      <c r="D4638" s="12">
        <v>40.56</v>
      </c>
      <c r="E4638" s="12">
        <v>44.94</v>
      </c>
      <c r="F4638" s="12">
        <v>40.56</v>
      </c>
      <c r="G4638" s="12">
        <v>43.13</v>
      </c>
      <c r="H4638" s="12">
        <v>42.263157894736842</v>
      </c>
      <c r="I4638">
        <v>95</v>
      </c>
      <c r="J4638">
        <v>10</v>
      </c>
      <c r="K4638" s="12">
        <v>4015</v>
      </c>
      <c r="L4638">
        <v>95</v>
      </c>
      <c r="M4638">
        <v>100</v>
      </c>
      <c r="N4638">
        <v>4.38</v>
      </c>
      <c r="O4638">
        <v>2.57</v>
      </c>
      <c r="P4638">
        <f xml:space="preserve"> IF(Stock_Info[[#This Row],[Close Price]] &gt; Stock_Info[[#This Row],[Open Price]], 1, 0)</f>
        <v>1</v>
      </c>
      <c r="Q4638" t="str">
        <f>IF(AND(Stock_Info[[#This Row],[% Deli. Qty to Traded Qty]]&gt;80,Stock_Info[[#This Row],[No. of Trades]]&lt;3000),"Unusual Day","")</f>
        <v>Unusual Day</v>
      </c>
      <c r="R4638" t="str">
        <f>IF(AND(Stock_Info[[#This Row],[Spread High-Low]] &lt; 10, Stock_Info[[#This Row],[% Deli. Qty to Traded Qty]] &gt; 90), "Good Day", "")</f>
        <v>Good Day</v>
      </c>
    </row>
    <row r="4639" spans="1:18">
      <c r="A4639" t="s">
        <v>58</v>
      </c>
      <c r="B4639" s="1">
        <v>45705</v>
      </c>
      <c r="C4639" s="1" t="str">
        <f>"WEEK" &amp;" " &amp;  INT((DAY(Stock_Info[[#This Row],[Date]])+WEEKDAY(DATE(YEAR(Stock_Info[[#This Row],[Date]]),MONTH(Stock_Info[[#This Row],[Date]]),1))-1)/7)+1</f>
        <v>WEEK 4</v>
      </c>
      <c r="D4639" s="12">
        <v>42.88</v>
      </c>
      <c r="E4639" s="12">
        <v>45</v>
      </c>
      <c r="F4639" s="12">
        <v>39.299999999999997</v>
      </c>
      <c r="G4639" s="12">
        <v>40.56</v>
      </c>
      <c r="H4639" s="12">
        <v>41.805747126436785</v>
      </c>
      <c r="I4639">
        <v>1740</v>
      </c>
      <c r="J4639">
        <v>26</v>
      </c>
      <c r="K4639" s="12">
        <v>72742</v>
      </c>
      <c r="L4639">
        <v>1073</v>
      </c>
      <c r="M4639">
        <v>61.67</v>
      </c>
      <c r="N4639">
        <v>5.7</v>
      </c>
      <c r="O4639">
        <v>-2.3199999999999998</v>
      </c>
      <c r="P4639">
        <f xml:space="preserve"> IF(Stock_Info[[#This Row],[Close Price]] &gt; Stock_Info[[#This Row],[Open Price]], 1, 0)</f>
        <v>0</v>
      </c>
      <c r="Q4639" t="str">
        <f>IF(AND(Stock_Info[[#This Row],[% Deli. Qty to Traded Qty]]&gt;80,Stock_Info[[#This Row],[No. of Trades]]&lt;3000),"Unusual Day","")</f>
        <v/>
      </c>
      <c r="R4639" t="str">
        <f>IF(AND(Stock_Info[[#This Row],[Spread High-Low]] &lt; 10, Stock_Info[[#This Row],[% Deli. Qty to Traded Qty]] &gt; 90), "Good Day", "")</f>
        <v/>
      </c>
    </row>
    <row r="4640" spans="1:18">
      <c r="A4640" t="s">
        <v>58</v>
      </c>
      <c r="B4640" s="1">
        <v>45702</v>
      </c>
      <c r="C4640" s="1" t="str">
        <f>"WEEK" &amp;" " &amp;  INT((DAY(Stock_Info[[#This Row],[Date]])+WEEKDAY(DATE(YEAR(Stock_Info[[#This Row],[Date]]),MONTH(Stock_Info[[#This Row],[Date]]),1))-1)/7)+1</f>
        <v>WEEK 3</v>
      </c>
      <c r="D4640" s="12">
        <v>45</v>
      </c>
      <c r="E4640" s="12">
        <v>49.7</v>
      </c>
      <c r="F4640" s="12">
        <v>43.75</v>
      </c>
      <c r="G4640" s="12">
        <v>43.75</v>
      </c>
      <c r="H4640" s="12">
        <v>44.590643274853804</v>
      </c>
      <c r="I4640">
        <v>342</v>
      </c>
      <c r="J4640">
        <v>15</v>
      </c>
      <c r="K4640" s="12">
        <v>15250</v>
      </c>
      <c r="L4640">
        <v>237</v>
      </c>
      <c r="M4640">
        <v>69.3</v>
      </c>
      <c r="N4640">
        <v>5.95</v>
      </c>
      <c r="O4640">
        <v>-1.25</v>
      </c>
      <c r="P4640">
        <f xml:space="preserve"> IF(Stock_Info[[#This Row],[Close Price]] &gt; Stock_Info[[#This Row],[Open Price]], 1, 0)</f>
        <v>0</v>
      </c>
      <c r="Q4640" t="str">
        <f>IF(AND(Stock_Info[[#This Row],[% Deli. Qty to Traded Qty]]&gt;80,Stock_Info[[#This Row],[No. of Trades]]&lt;3000),"Unusual Day","")</f>
        <v/>
      </c>
      <c r="R4640" t="str">
        <f>IF(AND(Stock_Info[[#This Row],[Spread High-Low]] &lt; 10, Stock_Info[[#This Row],[% Deli. Qty to Traded Qty]] &gt; 90), "Good Day", "")</f>
        <v/>
      </c>
    </row>
    <row r="4641" spans="1:18">
      <c r="A4641" t="s">
        <v>58</v>
      </c>
      <c r="B4641" s="1">
        <v>45701</v>
      </c>
      <c r="C4641" s="1" t="str">
        <f>"WEEK" &amp;" " &amp;  INT((DAY(Stock_Info[[#This Row],[Date]])+WEEKDAY(DATE(YEAR(Stock_Info[[#This Row],[Date]]),MONTH(Stock_Info[[#This Row],[Date]]),1))-1)/7)+1</f>
        <v>WEEK 3</v>
      </c>
      <c r="D4641" s="12">
        <v>45.99</v>
      </c>
      <c r="E4641" s="12">
        <v>45.99</v>
      </c>
      <c r="F4641" s="12">
        <v>45</v>
      </c>
      <c r="G4641" s="12">
        <v>45.01</v>
      </c>
      <c r="H4641" s="12">
        <v>45.161870503597122</v>
      </c>
      <c r="I4641">
        <v>1112</v>
      </c>
      <c r="J4641">
        <v>10</v>
      </c>
      <c r="K4641" s="12">
        <v>50220</v>
      </c>
      <c r="L4641">
        <v>1001</v>
      </c>
      <c r="M4641">
        <v>90.02</v>
      </c>
      <c r="N4641">
        <v>0.99</v>
      </c>
      <c r="O4641">
        <v>-0.98</v>
      </c>
      <c r="P4641">
        <f xml:space="preserve"> IF(Stock_Info[[#This Row],[Close Price]] &gt; Stock_Info[[#This Row],[Open Price]], 1, 0)</f>
        <v>0</v>
      </c>
      <c r="Q4641" t="str">
        <f>IF(AND(Stock_Info[[#This Row],[% Deli. Qty to Traded Qty]]&gt;80,Stock_Info[[#This Row],[No. of Trades]]&lt;3000),"Unusual Day","")</f>
        <v>Unusual Day</v>
      </c>
      <c r="R4641" t="str">
        <f>IF(AND(Stock_Info[[#This Row],[Spread High-Low]] &lt; 10, Stock_Info[[#This Row],[% Deli. Qty to Traded Qty]] &gt; 90), "Good Day", "")</f>
        <v>Good Day</v>
      </c>
    </row>
    <row r="4642" spans="1:18">
      <c r="A4642" t="s">
        <v>58</v>
      </c>
      <c r="B4642" s="1">
        <v>45700</v>
      </c>
      <c r="C4642" s="1" t="str">
        <f>"WEEK" &amp;" " &amp;  INT((DAY(Stock_Info[[#This Row],[Date]])+WEEKDAY(DATE(YEAR(Stock_Info[[#This Row],[Date]]),MONTH(Stock_Info[[#This Row],[Date]]),1))-1)/7)+1</f>
        <v>WEEK 3</v>
      </c>
      <c r="D4642" s="12">
        <v>45.59</v>
      </c>
      <c r="E4642" s="12">
        <v>45.59</v>
      </c>
      <c r="F4642" s="12">
        <v>45</v>
      </c>
      <c r="G4642" s="12">
        <v>45.51</v>
      </c>
      <c r="H4642" s="12">
        <v>45.530017152658665</v>
      </c>
      <c r="I4642">
        <v>583</v>
      </c>
      <c r="J4642">
        <v>11</v>
      </c>
      <c r="K4642" s="12">
        <v>26544</v>
      </c>
      <c r="L4642">
        <v>583</v>
      </c>
      <c r="M4642">
        <v>100</v>
      </c>
      <c r="N4642">
        <v>0.59</v>
      </c>
      <c r="O4642">
        <v>-0.08</v>
      </c>
      <c r="P4642">
        <f xml:space="preserve"> IF(Stock_Info[[#This Row],[Close Price]] &gt; Stock_Info[[#This Row],[Open Price]], 1, 0)</f>
        <v>0</v>
      </c>
      <c r="Q4642" t="str">
        <f>IF(AND(Stock_Info[[#This Row],[% Deli. Qty to Traded Qty]]&gt;80,Stock_Info[[#This Row],[No. of Trades]]&lt;3000),"Unusual Day","")</f>
        <v>Unusual Day</v>
      </c>
      <c r="R4642" t="str">
        <f>IF(AND(Stock_Info[[#This Row],[Spread High-Low]] &lt; 10, Stock_Info[[#This Row],[% Deli. Qty to Traded Qty]] &gt; 90), "Good Day", "")</f>
        <v>Good Day</v>
      </c>
    </row>
    <row r="4643" spans="1:18">
      <c r="A4643" t="s">
        <v>58</v>
      </c>
      <c r="B4643" s="1">
        <v>45699</v>
      </c>
      <c r="C4643" s="1" t="str">
        <f>"WEEK" &amp;" " &amp;  INT((DAY(Stock_Info[[#This Row],[Date]])+WEEKDAY(DATE(YEAR(Stock_Info[[#This Row],[Date]]),MONTH(Stock_Info[[#This Row],[Date]]),1))-1)/7)+1</f>
        <v>WEEK 3</v>
      </c>
      <c r="D4643" s="12">
        <v>49</v>
      </c>
      <c r="E4643" s="12">
        <v>49</v>
      </c>
      <c r="F4643" s="12">
        <v>45.59</v>
      </c>
      <c r="G4643" s="12">
        <v>45.59</v>
      </c>
      <c r="H4643" s="12">
        <v>45.902571041948576</v>
      </c>
      <c r="I4643">
        <v>739</v>
      </c>
      <c r="J4643">
        <v>27</v>
      </c>
      <c r="K4643" s="12">
        <v>33922</v>
      </c>
      <c r="L4643">
        <v>720</v>
      </c>
      <c r="M4643">
        <v>97.43</v>
      </c>
      <c r="N4643">
        <v>3.41</v>
      </c>
      <c r="O4643">
        <v>-3.41</v>
      </c>
      <c r="P4643">
        <f xml:space="preserve"> IF(Stock_Info[[#This Row],[Close Price]] &gt; Stock_Info[[#This Row],[Open Price]], 1, 0)</f>
        <v>0</v>
      </c>
      <c r="Q4643" t="str">
        <f>IF(AND(Stock_Info[[#This Row],[% Deli. Qty to Traded Qty]]&gt;80,Stock_Info[[#This Row],[No. of Trades]]&lt;3000),"Unusual Day","")</f>
        <v>Unusual Day</v>
      </c>
      <c r="R4643" t="str">
        <f>IF(AND(Stock_Info[[#This Row],[Spread High-Low]] &lt; 10, Stock_Info[[#This Row],[% Deli. Qty to Traded Qty]] &gt; 90), "Good Day", "")</f>
        <v>Good Day</v>
      </c>
    </row>
    <row r="4644" spans="1:18">
      <c r="A4644" t="s">
        <v>58</v>
      </c>
      <c r="B4644" s="1">
        <v>45698</v>
      </c>
      <c r="C4644" s="1" t="str">
        <f>"WEEK" &amp;" " &amp;  INT((DAY(Stock_Info[[#This Row],[Date]])+WEEKDAY(DATE(YEAR(Stock_Info[[#This Row],[Date]]),MONTH(Stock_Info[[#This Row],[Date]]),1))-1)/7)+1</f>
        <v>WEEK 3</v>
      </c>
      <c r="D4644" s="12">
        <v>49.5</v>
      </c>
      <c r="E4644" s="12">
        <v>49.5</v>
      </c>
      <c r="F4644" s="12">
        <v>41.3</v>
      </c>
      <c r="G4644" s="12">
        <v>47.21</v>
      </c>
      <c r="H4644" s="12">
        <v>46.611570247933884</v>
      </c>
      <c r="I4644">
        <v>605</v>
      </c>
      <c r="J4644">
        <v>33</v>
      </c>
      <c r="K4644" s="12">
        <v>28200</v>
      </c>
      <c r="L4644">
        <v>457</v>
      </c>
      <c r="M4644">
        <v>75.540000000000006</v>
      </c>
      <c r="N4644">
        <v>8.1999999999999993</v>
      </c>
      <c r="O4644">
        <v>-2.29</v>
      </c>
      <c r="P4644">
        <f xml:space="preserve"> IF(Stock_Info[[#This Row],[Close Price]] &gt; Stock_Info[[#This Row],[Open Price]], 1, 0)</f>
        <v>0</v>
      </c>
      <c r="Q4644" t="str">
        <f>IF(AND(Stock_Info[[#This Row],[% Deli. Qty to Traded Qty]]&gt;80,Stock_Info[[#This Row],[No. of Trades]]&lt;3000),"Unusual Day","")</f>
        <v/>
      </c>
      <c r="R4644" t="str">
        <f>IF(AND(Stock_Info[[#This Row],[Spread High-Low]] &lt; 10, Stock_Info[[#This Row],[% Deli. Qty to Traded Qty]] &gt; 90), "Good Day", "")</f>
        <v/>
      </c>
    </row>
    <row r="4645" spans="1:18">
      <c r="A4645" t="s">
        <v>58</v>
      </c>
      <c r="B4645" s="1">
        <v>45695</v>
      </c>
      <c r="C4645" s="1" t="str">
        <f>"WEEK" &amp;" " &amp;  INT((DAY(Stock_Info[[#This Row],[Date]])+WEEKDAY(DATE(YEAR(Stock_Info[[#This Row],[Date]]),MONTH(Stock_Info[[#This Row],[Date]]),1))-1)/7)+1</f>
        <v>WEEK 2</v>
      </c>
      <c r="D4645" s="12">
        <v>47.22</v>
      </c>
      <c r="E4645" s="12">
        <v>48.64</v>
      </c>
      <c r="F4645" s="12">
        <v>47.22</v>
      </c>
      <c r="G4645" s="12">
        <v>47.79</v>
      </c>
      <c r="H4645" s="12">
        <v>47.7</v>
      </c>
      <c r="I4645">
        <v>10</v>
      </c>
      <c r="J4645">
        <v>2</v>
      </c>
      <c r="K4645" s="12">
        <v>477</v>
      </c>
      <c r="L4645">
        <v>10</v>
      </c>
      <c r="M4645">
        <v>100</v>
      </c>
      <c r="N4645">
        <v>1.42</v>
      </c>
      <c r="O4645">
        <v>0.56999999999999995</v>
      </c>
      <c r="P4645">
        <f xml:space="preserve"> IF(Stock_Info[[#This Row],[Close Price]] &gt; Stock_Info[[#This Row],[Open Price]], 1, 0)</f>
        <v>1</v>
      </c>
      <c r="Q4645" t="str">
        <f>IF(AND(Stock_Info[[#This Row],[% Deli. Qty to Traded Qty]]&gt;80,Stock_Info[[#This Row],[No. of Trades]]&lt;3000),"Unusual Day","")</f>
        <v>Unusual Day</v>
      </c>
      <c r="R4645" t="str">
        <f>IF(AND(Stock_Info[[#This Row],[Spread High-Low]] &lt; 10, Stock_Info[[#This Row],[% Deli. Qty to Traded Qty]] &gt; 90), "Good Day", "")</f>
        <v>Good Day</v>
      </c>
    </row>
    <row r="4646" spans="1:18">
      <c r="A4646" t="s">
        <v>58</v>
      </c>
      <c r="B4646" s="1">
        <v>45694</v>
      </c>
      <c r="C4646" s="1" t="str">
        <f>"WEEK" &amp;" " &amp;  INT((DAY(Stock_Info[[#This Row],[Date]])+WEEKDAY(DATE(YEAR(Stock_Info[[#This Row],[Date]]),MONTH(Stock_Info[[#This Row],[Date]]),1))-1)/7)+1</f>
        <v>WEEK 2</v>
      </c>
      <c r="D4646" s="12">
        <v>46.45</v>
      </c>
      <c r="E4646" s="12">
        <v>49.43</v>
      </c>
      <c r="F4646" s="12">
        <v>46.45</v>
      </c>
      <c r="G4646" s="12">
        <v>48.69</v>
      </c>
      <c r="H4646" s="12">
        <v>47.823891625615765</v>
      </c>
      <c r="I4646">
        <v>812</v>
      </c>
      <c r="J4646">
        <v>13</v>
      </c>
      <c r="K4646" s="12">
        <v>38833</v>
      </c>
      <c r="L4646">
        <v>755</v>
      </c>
      <c r="M4646">
        <v>92.98</v>
      </c>
      <c r="N4646">
        <v>2.98</v>
      </c>
      <c r="O4646">
        <v>2.2400000000000002</v>
      </c>
      <c r="P4646">
        <f xml:space="preserve"> IF(Stock_Info[[#This Row],[Close Price]] &gt; Stock_Info[[#This Row],[Open Price]], 1, 0)</f>
        <v>1</v>
      </c>
      <c r="Q4646" t="str">
        <f>IF(AND(Stock_Info[[#This Row],[% Deli. Qty to Traded Qty]]&gt;80,Stock_Info[[#This Row],[No. of Trades]]&lt;3000),"Unusual Day","")</f>
        <v>Unusual Day</v>
      </c>
      <c r="R4646" t="str">
        <f>IF(AND(Stock_Info[[#This Row],[Spread High-Low]] &lt; 10, Stock_Info[[#This Row],[% Deli. Qty to Traded Qty]] &gt; 90), "Good Day", "")</f>
        <v>Good Day</v>
      </c>
    </row>
    <row r="4647" spans="1:18">
      <c r="A4647" t="s">
        <v>58</v>
      </c>
      <c r="B4647" s="1">
        <v>45693</v>
      </c>
      <c r="C4647" s="1" t="str">
        <f>"WEEK" &amp;" " &amp;  INT((DAY(Stock_Info[[#This Row],[Date]])+WEEKDAY(DATE(YEAR(Stock_Info[[#This Row],[Date]]),MONTH(Stock_Info[[#This Row],[Date]]),1))-1)/7)+1</f>
        <v>WEEK 2</v>
      </c>
      <c r="D4647" s="12">
        <v>48</v>
      </c>
      <c r="E4647" s="12">
        <v>49.79</v>
      </c>
      <c r="F4647" s="12">
        <v>46</v>
      </c>
      <c r="G4647" s="12">
        <v>47.37</v>
      </c>
      <c r="H4647" s="12">
        <v>47.187925170068027</v>
      </c>
      <c r="I4647">
        <v>1176</v>
      </c>
      <c r="J4647">
        <v>33</v>
      </c>
      <c r="K4647" s="12">
        <v>55493</v>
      </c>
      <c r="L4647">
        <v>1060</v>
      </c>
      <c r="M4647">
        <v>90.14</v>
      </c>
      <c r="N4647">
        <v>3.79</v>
      </c>
      <c r="O4647">
        <v>-0.63</v>
      </c>
      <c r="P4647">
        <f xml:space="preserve"> IF(Stock_Info[[#This Row],[Close Price]] &gt; Stock_Info[[#This Row],[Open Price]], 1, 0)</f>
        <v>0</v>
      </c>
      <c r="Q4647" t="str">
        <f>IF(AND(Stock_Info[[#This Row],[% Deli. Qty to Traded Qty]]&gt;80,Stock_Info[[#This Row],[No. of Trades]]&lt;3000),"Unusual Day","")</f>
        <v>Unusual Day</v>
      </c>
      <c r="R4647" t="str">
        <f>IF(AND(Stock_Info[[#This Row],[Spread High-Low]] &lt; 10, Stock_Info[[#This Row],[% Deli. Qty to Traded Qty]] &gt; 90), "Good Day", "")</f>
        <v>Good Day</v>
      </c>
    </row>
    <row r="4648" spans="1:18">
      <c r="A4648" t="s">
        <v>58</v>
      </c>
      <c r="B4648" s="1">
        <v>45692</v>
      </c>
      <c r="C4648" s="1" t="str">
        <f>"WEEK" &amp;" " &amp;  INT((DAY(Stock_Info[[#This Row],[Date]])+WEEKDAY(DATE(YEAR(Stock_Info[[#This Row],[Date]]),MONTH(Stock_Info[[#This Row],[Date]]),1))-1)/7)+1</f>
        <v>WEEK 2</v>
      </c>
      <c r="D4648" s="12">
        <v>48.99</v>
      </c>
      <c r="E4648" s="12">
        <v>48.99</v>
      </c>
      <c r="F4648" s="12">
        <v>48.5</v>
      </c>
      <c r="G4648" s="12">
        <v>48.6</v>
      </c>
      <c r="H4648" s="12">
        <v>48.632911392405063</v>
      </c>
      <c r="I4648">
        <v>79</v>
      </c>
      <c r="J4648">
        <v>11</v>
      </c>
      <c r="K4648" s="12">
        <v>3842</v>
      </c>
      <c r="L4648">
        <v>67</v>
      </c>
      <c r="M4648">
        <v>84.81</v>
      </c>
      <c r="N4648">
        <v>0.49</v>
      </c>
      <c r="O4648">
        <v>-0.39</v>
      </c>
      <c r="P4648">
        <f xml:space="preserve"> IF(Stock_Info[[#This Row],[Close Price]] &gt; Stock_Info[[#This Row],[Open Price]], 1, 0)</f>
        <v>0</v>
      </c>
      <c r="Q4648" t="str">
        <f>IF(AND(Stock_Info[[#This Row],[% Deli. Qty to Traded Qty]]&gt;80,Stock_Info[[#This Row],[No. of Trades]]&lt;3000),"Unusual Day","")</f>
        <v>Unusual Day</v>
      </c>
      <c r="R4648" t="str">
        <f>IF(AND(Stock_Info[[#This Row],[Spread High-Low]] &lt; 10, Stock_Info[[#This Row],[% Deli. Qty to Traded Qty]] &gt; 90), "Good Day", "")</f>
        <v/>
      </c>
    </row>
    <row r="4649" spans="1:18">
      <c r="A4649" t="s">
        <v>58</v>
      </c>
      <c r="B4649" s="1">
        <v>45691</v>
      </c>
      <c r="C4649" s="1" t="str">
        <f>"WEEK" &amp;" " &amp;  INT((DAY(Stock_Info[[#This Row],[Date]])+WEEKDAY(DATE(YEAR(Stock_Info[[#This Row],[Date]]),MONTH(Stock_Info[[#This Row],[Date]]),1))-1)/7)+1</f>
        <v>WEEK 2</v>
      </c>
      <c r="D4649" s="12">
        <v>46.35</v>
      </c>
      <c r="E4649" s="12">
        <v>49.3</v>
      </c>
      <c r="F4649" s="12">
        <v>46.35</v>
      </c>
      <c r="G4649" s="12">
        <v>49</v>
      </c>
      <c r="H4649" s="12">
        <v>47.11469534050179</v>
      </c>
      <c r="I4649">
        <v>279</v>
      </c>
      <c r="J4649">
        <v>11</v>
      </c>
      <c r="K4649" s="12">
        <v>13145</v>
      </c>
      <c r="L4649">
        <v>270</v>
      </c>
      <c r="M4649">
        <v>96.77</v>
      </c>
      <c r="N4649">
        <v>2.95</v>
      </c>
      <c r="O4649">
        <v>2.65</v>
      </c>
      <c r="P4649">
        <f xml:space="preserve"> IF(Stock_Info[[#This Row],[Close Price]] &gt; Stock_Info[[#This Row],[Open Price]], 1, 0)</f>
        <v>1</v>
      </c>
      <c r="Q4649" t="str">
        <f>IF(AND(Stock_Info[[#This Row],[% Deli. Qty to Traded Qty]]&gt;80,Stock_Info[[#This Row],[No. of Trades]]&lt;3000),"Unusual Day","")</f>
        <v>Unusual Day</v>
      </c>
      <c r="R4649" t="str">
        <f>IF(AND(Stock_Info[[#This Row],[Spread High-Low]] &lt; 10, Stock_Info[[#This Row],[% Deli. Qty to Traded Qty]] &gt; 90), "Good Day", "")</f>
        <v>Good Day</v>
      </c>
    </row>
    <row r="4650" spans="1:18">
      <c r="A4650" t="s">
        <v>58</v>
      </c>
      <c r="B4650" s="1">
        <v>45689</v>
      </c>
      <c r="C4650" s="1" t="str">
        <f>"WEEK" &amp;" " &amp;  INT((DAY(Stock_Info[[#This Row],[Date]])+WEEKDAY(DATE(YEAR(Stock_Info[[#This Row],[Date]]),MONTH(Stock_Info[[#This Row],[Date]]),1))-1)/7)+1</f>
        <v>WEEK 2</v>
      </c>
      <c r="D4650" s="12">
        <v>51.65</v>
      </c>
      <c r="E4650" s="12">
        <v>51.65</v>
      </c>
      <c r="F4650" s="12">
        <v>50</v>
      </c>
      <c r="G4650" s="12">
        <v>50.62</v>
      </c>
      <c r="H4650" s="12">
        <v>51.126984126984127</v>
      </c>
      <c r="I4650">
        <v>315</v>
      </c>
      <c r="J4650">
        <v>15</v>
      </c>
      <c r="K4650" s="12">
        <v>16105</v>
      </c>
      <c r="L4650">
        <v>300</v>
      </c>
      <c r="M4650">
        <v>95.24</v>
      </c>
      <c r="N4650">
        <v>1.65</v>
      </c>
      <c r="O4650">
        <v>-1.03</v>
      </c>
      <c r="P4650">
        <f xml:space="preserve"> IF(Stock_Info[[#This Row],[Close Price]] &gt; Stock_Info[[#This Row],[Open Price]], 1, 0)</f>
        <v>0</v>
      </c>
      <c r="Q4650" t="str">
        <f>IF(AND(Stock_Info[[#This Row],[% Deli. Qty to Traded Qty]]&gt;80,Stock_Info[[#This Row],[No. of Trades]]&lt;3000),"Unusual Day","")</f>
        <v>Unusual Day</v>
      </c>
      <c r="R4650" t="str">
        <f>IF(AND(Stock_Info[[#This Row],[Spread High-Low]] &lt; 10, Stock_Info[[#This Row],[% Deli. Qty to Traded Qty]] &gt; 90), "Good Day", "")</f>
        <v>Good Day</v>
      </c>
    </row>
    <row r="4651" spans="1:18">
      <c r="A4651" t="s">
        <v>58</v>
      </c>
      <c r="B4651" s="1">
        <v>45688</v>
      </c>
      <c r="C4651" s="1" t="str">
        <f>"WEEK" &amp;" " &amp;  INT((DAY(Stock_Info[[#This Row],[Date]])+WEEKDAY(DATE(YEAR(Stock_Info[[#This Row],[Date]]),MONTH(Stock_Info[[#This Row],[Date]]),1))-1)/7)+1</f>
        <v>WEEK 5</v>
      </c>
      <c r="D4651" s="12">
        <v>52</v>
      </c>
      <c r="E4651" s="12">
        <v>52</v>
      </c>
      <c r="F4651" s="12">
        <v>48.65</v>
      </c>
      <c r="G4651" s="12">
        <v>48.73</v>
      </c>
      <c r="H4651" s="12">
        <v>49.208499335989373</v>
      </c>
      <c r="I4651">
        <v>753</v>
      </c>
      <c r="J4651">
        <v>29</v>
      </c>
      <c r="K4651" s="12">
        <v>37054</v>
      </c>
      <c r="L4651">
        <v>675</v>
      </c>
      <c r="M4651">
        <v>89.64</v>
      </c>
      <c r="N4651">
        <v>3.35</v>
      </c>
      <c r="O4651">
        <v>-3.27</v>
      </c>
      <c r="P4651">
        <f xml:space="preserve"> IF(Stock_Info[[#This Row],[Close Price]] &gt; Stock_Info[[#This Row],[Open Price]], 1, 0)</f>
        <v>0</v>
      </c>
      <c r="Q4651" t="str">
        <f>IF(AND(Stock_Info[[#This Row],[% Deli. Qty to Traded Qty]]&gt;80,Stock_Info[[#This Row],[No. of Trades]]&lt;3000),"Unusual Day","")</f>
        <v>Unusual Day</v>
      </c>
      <c r="R4651" t="str">
        <f>IF(AND(Stock_Info[[#This Row],[Spread High-Low]] &lt; 10, Stock_Info[[#This Row],[% Deli. Qty to Traded Qty]] &gt; 90), "Good Day", "")</f>
        <v/>
      </c>
    </row>
    <row r="4652" spans="1:18">
      <c r="A4652" t="s">
        <v>58</v>
      </c>
      <c r="B4652" s="1">
        <v>45687</v>
      </c>
      <c r="C4652" s="1" t="str">
        <f>"WEEK" &amp;" " &amp;  INT((DAY(Stock_Info[[#This Row],[Date]])+WEEKDAY(DATE(YEAR(Stock_Info[[#This Row],[Date]]),MONTH(Stock_Info[[#This Row],[Date]]),1))-1)/7)+1</f>
        <v>WEEK 5</v>
      </c>
      <c r="D4652" s="12">
        <v>50.48</v>
      </c>
      <c r="E4652" s="12">
        <v>50.48</v>
      </c>
      <c r="F4652" s="12">
        <v>49.8</v>
      </c>
      <c r="G4652" s="12">
        <v>49.8</v>
      </c>
      <c r="H4652" s="12">
        <v>49.984452530598745</v>
      </c>
      <c r="I4652">
        <v>3023</v>
      </c>
      <c r="J4652">
        <v>13</v>
      </c>
      <c r="K4652" s="12">
        <v>151103</v>
      </c>
      <c r="L4652">
        <v>3023</v>
      </c>
      <c r="M4652">
        <v>100</v>
      </c>
      <c r="N4652">
        <v>0.68</v>
      </c>
      <c r="O4652">
        <v>-0.68</v>
      </c>
      <c r="P4652">
        <f xml:space="preserve"> IF(Stock_Info[[#This Row],[Close Price]] &gt; Stock_Info[[#This Row],[Open Price]], 1, 0)</f>
        <v>0</v>
      </c>
      <c r="Q4652" t="str">
        <f>IF(AND(Stock_Info[[#This Row],[% Deli. Qty to Traded Qty]]&gt;80,Stock_Info[[#This Row],[No. of Trades]]&lt;3000),"Unusual Day","")</f>
        <v>Unusual Day</v>
      </c>
      <c r="R4652" t="str">
        <f>IF(AND(Stock_Info[[#This Row],[Spread High-Low]] &lt; 10, Stock_Info[[#This Row],[% Deli. Qty to Traded Qty]] &gt; 90), "Good Day", "")</f>
        <v>Good Day</v>
      </c>
    </row>
    <row r="4653" spans="1:18">
      <c r="A4653" t="s">
        <v>58</v>
      </c>
      <c r="B4653" s="1">
        <v>45686</v>
      </c>
      <c r="C4653" s="1" t="str">
        <f>"WEEK" &amp;" " &amp;  INT((DAY(Stock_Info[[#This Row],[Date]])+WEEKDAY(DATE(YEAR(Stock_Info[[#This Row],[Date]]),MONTH(Stock_Info[[#This Row],[Date]]),1))-1)/7)+1</f>
        <v>WEEK 5</v>
      </c>
      <c r="D4653" s="12">
        <v>49.98</v>
      </c>
      <c r="E4653" s="12">
        <v>49.98</v>
      </c>
      <c r="F4653" s="12">
        <v>48</v>
      </c>
      <c r="G4653" s="12">
        <v>49.49</v>
      </c>
      <c r="H4653" s="12">
        <v>48.908427876823339</v>
      </c>
      <c r="I4653">
        <v>1234</v>
      </c>
      <c r="J4653">
        <v>31</v>
      </c>
      <c r="K4653" s="12">
        <v>60353</v>
      </c>
      <c r="L4653">
        <v>930</v>
      </c>
      <c r="M4653">
        <v>75.36</v>
      </c>
      <c r="N4653">
        <v>1.98</v>
      </c>
      <c r="O4653">
        <v>-0.49</v>
      </c>
      <c r="P4653">
        <f xml:space="preserve"> IF(Stock_Info[[#This Row],[Close Price]] &gt; Stock_Info[[#This Row],[Open Price]], 1, 0)</f>
        <v>0</v>
      </c>
      <c r="Q4653" t="str">
        <f>IF(AND(Stock_Info[[#This Row],[% Deli. Qty to Traded Qty]]&gt;80,Stock_Info[[#This Row],[No. of Trades]]&lt;3000),"Unusual Day","")</f>
        <v/>
      </c>
      <c r="R4653" t="str">
        <f>IF(AND(Stock_Info[[#This Row],[Spread High-Low]] &lt; 10, Stock_Info[[#This Row],[% Deli. Qty to Traded Qty]] &gt; 90), "Good Day", "")</f>
        <v/>
      </c>
    </row>
    <row r="4654" spans="1:18">
      <c r="A4654" t="s">
        <v>58</v>
      </c>
      <c r="B4654" s="1">
        <v>45685</v>
      </c>
      <c r="C4654" s="1" t="str">
        <f>"WEEK" &amp;" " &amp;  INT((DAY(Stock_Info[[#This Row],[Date]])+WEEKDAY(DATE(YEAR(Stock_Info[[#This Row],[Date]]),MONTH(Stock_Info[[#This Row],[Date]]),1))-1)/7)+1</f>
        <v>WEEK 5</v>
      </c>
      <c r="D4654" s="12">
        <v>46</v>
      </c>
      <c r="E4654" s="12">
        <v>50.06</v>
      </c>
      <c r="F4654" s="12">
        <v>45.52</v>
      </c>
      <c r="G4654" s="12">
        <v>45.87</v>
      </c>
      <c r="H4654" s="12">
        <v>48.123169681309214</v>
      </c>
      <c r="I4654">
        <v>3483</v>
      </c>
      <c r="J4654">
        <v>52</v>
      </c>
      <c r="K4654" s="12">
        <v>167613</v>
      </c>
      <c r="L4654">
        <v>3328</v>
      </c>
      <c r="M4654">
        <v>95.55</v>
      </c>
      <c r="N4654">
        <v>4.54</v>
      </c>
      <c r="O4654">
        <v>-0.13</v>
      </c>
      <c r="P4654">
        <f xml:space="preserve"> IF(Stock_Info[[#This Row],[Close Price]] &gt; Stock_Info[[#This Row],[Open Price]], 1, 0)</f>
        <v>0</v>
      </c>
      <c r="Q4654" t="str">
        <f>IF(AND(Stock_Info[[#This Row],[% Deli. Qty to Traded Qty]]&gt;80,Stock_Info[[#This Row],[No. of Trades]]&lt;3000),"Unusual Day","")</f>
        <v>Unusual Day</v>
      </c>
      <c r="R4654" t="str">
        <f>IF(AND(Stock_Info[[#This Row],[Spread High-Low]] &lt; 10, Stock_Info[[#This Row],[% Deli. Qty to Traded Qty]] &gt; 90), "Good Day", "")</f>
        <v>Good Day</v>
      </c>
    </row>
    <row r="4655" spans="1:18">
      <c r="A4655" t="s">
        <v>58</v>
      </c>
      <c r="B4655" s="1">
        <v>45684</v>
      </c>
      <c r="C4655" s="1" t="str">
        <f>"WEEK" &amp;" " &amp;  INT((DAY(Stock_Info[[#This Row],[Date]])+WEEKDAY(DATE(YEAR(Stock_Info[[#This Row],[Date]]),MONTH(Stock_Info[[#This Row],[Date]]),1))-1)/7)+1</f>
        <v>WEEK 5</v>
      </c>
      <c r="D4655" s="12">
        <v>50</v>
      </c>
      <c r="E4655" s="12">
        <v>50</v>
      </c>
      <c r="F4655" s="12">
        <v>44.25</v>
      </c>
      <c r="G4655" s="12">
        <v>45.54</v>
      </c>
      <c r="H4655" s="12">
        <v>45.765638512539638</v>
      </c>
      <c r="I4655">
        <v>3469</v>
      </c>
      <c r="J4655">
        <v>55</v>
      </c>
      <c r="K4655" s="12">
        <v>158761</v>
      </c>
      <c r="L4655">
        <v>2252</v>
      </c>
      <c r="M4655">
        <v>64.92</v>
      </c>
      <c r="N4655">
        <v>5.75</v>
      </c>
      <c r="O4655">
        <v>-4.46</v>
      </c>
      <c r="P4655">
        <f xml:space="preserve"> IF(Stock_Info[[#This Row],[Close Price]] &gt; Stock_Info[[#This Row],[Open Price]], 1, 0)</f>
        <v>0</v>
      </c>
      <c r="Q4655" t="str">
        <f>IF(AND(Stock_Info[[#This Row],[% Deli. Qty to Traded Qty]]&gt;80,Stock_Info[[#This Row],[No. of Trades]]&lt;3000),"Unusual Day","")</f>
        <v/>
      </c>
      <c r="R4655" t="str">
        <f>IF(AND(Stock_Info[[#This Row],[Spread High-Low]] &lt; 10, Stock_Info[[#This Row],[% Deli. Qty to Traded Qty]] &gt; 90), "Good Day", "")</f>
        <v/>
      </c>
    </row>
    <row r="4656" spans="1:18">
      <c r="A4656" t="s">
        <v>58</v>
      </c>
      <c r="B4656" s="1">
        <v>45681</v>
      </c>
      <c r="C4656" s="1" t="str">
        <f>"WEEK" &amp;" " &amp;  INT((DAY(Stock_Info[[#This Row],[Date]])+WEEKDAY(DATE(YEAR(Stock_Info[[#This Row],[Date]]),MONTH(Stock_Info[[#This Row],[Date]]),1))-1)/7)+1</f>
        <v>WEEK 4</v>
      </c>
      <c r="D4656" s="12">
        <v>47.71</v>
      </c>
      <c r="E4656" s="12">
        <v>49</v>
      </c>
      <c r="F4656" s="12">
        <v>46.16</v>
      </c>
      <c r="G4656" s="12">
        <v>48.99</v>
      </c>
      <c r="H4656" s="12">
        <v>47.388198757763973</v>
      </c>
      <c r="I4656">
        <v>322</v>
      </c>
      <c r="J4656">
        <v>15</v>
      </c>
      <c r="K4656" s="12">
        <v>15259</v>
      </c>
      <c r="L4656">
        <v>321</v>
      </c>
      <c r="M4656">
        <v>99.69</v>
      </c>
      <c r="N4656">
        <v>2.84</v>
      </c>
      <c r="O4656">
        <v>1.28</v>
      </c>
      <c r="P4656">
        <f xml:space="preserve"> IF(Stock_Info[[#This Row],[Close Price]] &gt; Stock_Info[[#This Row],[Open Price]], 1, 0)</f>
        <v>1</v>
      </c>
      <c r="Q4656" t="str">
        <f>IF(AND(Stock_Info[[#This Row],[% Deli. Qty to Traded Qty]]&gt;80,Stock_Info[[#This Row],[No. of Trades]]&lt;3000),"Unusual Day","")</f>
        <v>Unusual Day</v>
      </c>
      <c r="R4656" t="str">
        <f>IF(AND(Stock_Info[[#This Row],[Spread High-Low]] &lt; 10, Stock_Info[[#This Row],[% Deli. Qty to Traded Qty]] &gt; 90), "Good Day", "")</f>
        <v>Good Day</v>
      </c>
    </row>
    <row r="4657" spans="1:18">
      <c r="A4657" t="s">
        <v>58</v>
      </c>
      <c r="B4657" s="1">
        <v>45680</v>
      </c>
      <c r="C4657" s="1" t="str">
        <f>"WEEK" &amp;" " &amp;  INT((DAY(Stock_Info[[#This Row],[Date]])+WEEKDAY(DATE(YEAR(Stock_Info[[#This Row],[Date]]),MONTH(Stock_Info[[#This Row],[Date]]),1))-1)/7)+1</f>
        <v>WEEK 4</v>
      </c>
      <c r="D4657" s="12">
        <v>51</v>
      </c>
      <c r="E4657" s="12">
        <v>51</v>
      </c>
      <c r="F4657" s="12">
        <v>47.26</v>
      </c>
      <c r="G4657" s="12">
        <v>47.71</v>
      </c>
      <c r="H4657" s="12">
        <v>48.54912215166231</v>
      </c>
      <c r="I4657">
        <v>2677</v>
      </c>
      <c r="J4657">
        <v>43</v>
      </c>
      <c r="K4657" s="12">
        <v>129966</v>
      </c>
      <c r="L4657">
        <v>2380</v>
      </c>
      <c r="M4657">
        <v>88.91</v>
      </c>
      <c r="N4657">
        <v>3.74</v>
      </c>
      <c r="O4657">
        <v>-3.29</v>
      </c>
      <c r="P4657">
        <f xml:space="preserve"> IF(Stock_Info[[#This Row],[Close Price]] &gt; Stock_Info[[#This Row],[Open Price]], 1, 0)</f>
        <v>0</v>
      </c>
      <c r="Q4657" t="str">
        <f>IF(AND(Stock_Info[[#This Row],[% Deli. Qty to Traded Qty]]&gt;80,Stock_Info[[#This Row],[No. of Trades]]&lt;3000),"Unusual Day","")</f>
        <v>Unusual Day</v>
      </c>
      <c r="R4657" t="str">
        <f>IF(AND(Stock_Info[[#This Row],[Spread High-Low]] &lt; 10, Stock_Info[[#This Row],[% Deli. Qty to Traded Qty]] &gt; 90), "Good Day", "")</f>
        <v/>
      </c>
    </row>
    <row r="4658" spans="1:18">
      <c r="A4658" t="s">
        <v>58</v>
      </c>
      <c r="B4658" s="1">
        <v>45679</v>
      </c>
      <c r="C4658" s="1" t="str">
        <f>"WEEK" &amp;" " &amp;  INT((DAY(Stock_Info[[#This Row],[Date]])+WEEKDAY(DATE(YEAR(Stock_Info[[#This Row],[Date]]),MONTH(Stock_Info[[#This Row],[Date]]),1))-1)/7)+1</f>
        <v>WEEK 4</v>
      </c>
      <c r="D4658" s="12">
        <v>53.5</v>
      </c>
      <c r="E4658" s="12">
        <v>53.5</v>
      </c>
      <c r="F4658" s="12">
        <v>47.2</v>
      </c>
      <c r="G4658" s="12">
        <v>50</v>
      </c>
      <c r="H4658" s="12">
        <v>50.633637548891784</v>
      </c>
      <c r="I4658">
        <v>767</v>
      </c>
      <c r="J4658">
        <v>25</v>
      </c>
      <c r="K4658" s="12">
        <v>38836</v>
      </c>
      <c r="L4658">
        <v>147</v>
      </c>
      <c r="M4658">
        <v>19.170000000000002</v>
      </c>
      <c r="N4658">
        <v>6.3</v>
      </c>
      <c r="O4658">
        <v>-3.5</v>
      </c>
      <c r="P4658">
        <f xml:space="preserve"> IF(Stock_Info[[#This Row],[Close Price]] &gt; Stock_Info[[#This Row],[Open Price]], 1, 0)</f>
        <v>0</v>
      </c>
      <c r="Q4658" t="str">
        <f>IF(AND(Stock_Info[[#This Row],[% Deli. Qty to Traded Qty]]&gt;80,Stock_Info[[#This Row],[No. of Trades]]&lt;3000),"Unusual Day","")</f>
        <v/>
      </c>
      <c r="R4658" t="str">
        <f>IF(AND(Stock_Info[[#This Row],[Spread High-Low]] &lt; 10, Stock_Info[[#This Row],[% Deli. Qty to Traded Qty]] &gt; 90), "Good Day", "")</f>
        <v/>
      </c>
    </row>
    <row r="4659" spans="1:18">
      <c r="A4659" t="s">
        <v>58</v>
      </c>
      <c r="B4659" s="1">
        <v>45678</v>
      </c>
      <c r="C4659" s="1" t="str">
        <f>"WEEK" &amp;" " &amp;  INT((DAY(Stock_Info[[#This Row],[Date]])+WEEKDAY(DATE(YEAR(Stock_Info[[#This Row],[Date]]),MONTH(Stock_Info[[#This Row],[Date]]),1))-1)/7)+1</f>
        <v>WEEK 4</v>
      </c>
      <c r="D4659" s="12">
        <v>47.9</v>
      </c>
      <c r="E4659" s="12">
        <v>50.34</v>
      </c>
      <c r="F4659" s="12">
        <v>47.8</v>
      </c>
      <c r="G4659" s="12">
        <v>49.1</v>
      </c>
      <c r="H4659" s="12">
        <v>48.236535662299858</v>
      </c>
      <c r="I4659">
        <v>4122</v>
      </c>
      <c r="J4659">
        <v>57</v>
      </c>
      <c r="K4659" s="12">
        <v>198831</v>
      </c>
      <c r="L4659">
        <v>3920</v>
      </c>
      <c r="M4659">
        <v>95.1</v>
      </c>
      <c r="N4659">
        <v>2.54</v>
      </c>
      <c r="O4659">
        <v>1.2</v>
      </c>
      <c r="P4659">
        <f xml:space="preserve"> IF(Stock_Info[[#This Row],[Close Price]] &gt; Stock_Info[[#This Row],[Open Price]], 1, 0)</f>
        <v>1</v>
      </c>
      <c r="Q4659" t="str">
        <f>IF(AND(Stock_Info[[#This Row],[% Deli. Qty to Traded Qty]]&gt;80,Stock_Info[[#This Row],[No. of Trades]]&lt;3000),"Unusual Day","")</f>
        <v>Unusual Day</v>
      </c>
      <c r="R4659" t="str">
        <f>IF(AND(Stock_Info[[#This Row],[Spread High-Low]] &lt; 10, Stock_Info[[#This Row],[% Deli. Qty to Traded Qty]] &gt; 90), "Good Day", "")</f>
        <v>Good Day</v>
      </c>
    </row>
    <row r="4660" spans="1:18">
      <c r="A4660" t="s">
        <v>58</v>
      </c>
      <c r="B4660" s="1">
        <v>45677</v>
      </c>
      <c r="C4660" s="1" t="str">
        <f>"WEEK" &amp;" " &amp;  INT((DAY(Stock_Info[[#This Row],[Date]])+WEEKDAY(DATE(YEAR(Stock_Info[[#This Row],[Date]]),MONTH(Stock_Info[[#This Row],[Date]]),1))-1)/7)+1</f>
        <v>WEEK 4</v>
      </c>
      <c r="D4660" s="12">
        <v>48</v>
      </c>
      <c r="E4660" s="12">
        <v>48</v>
      </c>
      <c r="F4660" s="12">
        <v>45.25</v>
      </c>
      <c r="G4660" s="12">
        <v>45.78</v>
      </c>
      <c r="H4660" s="12">
        <v>46.963756177924218</v>
      </c>
      <c r="I4660">
        <v>1214</v>
      </c>
      <c r="J4660">
        <v>30</v>
      </c>
      <c r="K4660" s="12">
        <v>57014</v>
      </c>
      <c r="L4660">
        <v>1113</v>
      </c>
      <c r="M4660">
        <v>91.68</v>
      </c>
      <c r="N4660">
        <v>2.75</v>
      </c>
      <c r="O4660">
        <v>-2.2200000000000002</v>
      </c>
      <c r="P4660">
        <f xml:space="preserve"> IF(Stock_Info[[#This Row],[Close Price]] &gt; Stock_Info[[#This Row],[Open Price]], 1, 0)</f>
        <v>0</v>
      </c>
      <c r="Q4660" t="str">
        <f>IF(AND(Stock_Info[[#This Row],[% Deli. Qty to Traded Qty]]&gt;80,Stock_Info[[#This Row],[No. of Trades]]&lt;3000),"Unusual Day","")</f>
        <v>Unusual Day</v>
      </c>
      <c r="R4660" t="str">
        <f>IF(AND(Stock_Info[[#This Row],[Spread High-Low]] &lt; 10, Stock_Info[[#This Row],[% Deli. Qty to Traded Qty]] &gt; 90), "Good Day", "")</f>
        <v>Good Day</v>
      </c>
    </row>
    <row r="4661" spans="1:18">
      <c r="A4661" t="s">
        <v>58</v>
      </c>
      <c r="B4661" s="1">
        <v>45674</v>
      </c>
      <c r="C4661" s="1" t="str">
        <f>"WEEK" &amp;" " &amp;  INT((DAY(Stock_Info[[#This Row],[Date]])+WEEKDAY(DATE(YEAR(Stock_Info[[#This Row],[Date]]),MONTH(Stock_Info[[#This Row],[Date]]),1))-1)/7)+1</f>
        <v>WEEK 3</v>
      </c>
      <c r="D4661" s="12">
        <v>47</v>
      </c>
      <c r="E4661" s="12">
        <v>49</v>
      </c>
      <c r="F4661" s="12">
        <v>45.51</v>
      </c>
      <c r="G4661" s="12">
        <v>46.02</v>
      </c>
      <c r="H4661" s="12">
        <v>46.712958867757628</v>
      </c>
      <c r="I4661">
        <v>6783</v>
      </c>
      <c r="J4661">
        <v>51</v>
      </c>
      <c r="K4661" s="12">
        <v>316854</v>
      </c>
      <c r="L4661">
        <v>2736</v>
      </c>
      <c r="M4661">
        <v>40.340000000000003</v>
      </c>
      <c r="N4661">
        <v>3.49</v>
      </c>
      <c r="O4661">
        <v>-0.98</v>
      </c>
      <c r="P4661">
        <f xml:space="preserve"> IF(Stock_Info[[#This Row],[Close Price]] &gt; Stock_Info[[#This Row],[Open Price]], 1, 0)</f>
        <v>0</v>
      </c>
      <c r="Q4661" t="str">
        <f>IF(AND(Stock_Info[[#This Row],[% Deli. Qty to Traded Qty]]&gt;80,Stock_Info[[#This Row],[No. of Trades]]&lt;3000),"Unusual Day","")</f>
        <v/>
      </c>
      <c r="R4661" t="str">
        <f>IF(AND(Stock_Info[[#This Row],[Spread High-Low]] &lt; 10, Stock_Info[[#This Row],[% Deli. Qty to Traded Qty]] &gt; 90), "Good Day", "")</f>
        <v/>
      </c>
    </row>
    <row r="4662" spans="1:18">
      <c r="A4662" t="s">
        <v>58</v>
      </c>
      <c r="B4662" s="1">
        <v>45673</v>
      </c>
      <c r="C4662" s="1" t="str">
        <f>"WEEK" &amp;" " &amp;  INT((DAY(Stock_Info[[#This Row],[Date]])+WEEKDAY(DATE(YEAR(Stock_Info[[#This Row],[Date]]),MONTH(Stock_Info[[#This Row],[Date]]),1))-1)/7)+1</f>
        <v>WEEK 3</v>
      </c>
      <c r="D4662" s="12">
        <v>45.25</v>
      </c>
      <c r="E4662" s="12">
        <v>47.9</v>
      </c>
      <c r="F4662" s="12">
        <v>44</v>
      </c>
      <c r="G4662" s="12">
        <v>47.57</v>
      </c>
      <c r="H4662" s="12">
        <v>46.667942990853007</v>
      </c>
      <c r="I4662">
        <v>4701</v>
      </c>
      <c r="J4662">
        <v>54</v>
      </c>
      <c r="K4662" s="12">
        <v>219386</v>
      </c>
      <c r="L4662">
        <v>4121</v>
      </c>
      <c r="M4662">
        <v>87.66</v>
      </c>
      <c r="N4662">
        <v>3.9</v>
      </c>
      <c r="O4662">
        <v>2.3199999999999998</v>
      </c>
      <c r="P4662">
        <f xml:space="preserve"> IF(Stock_Info[[#This Row],[Close Price]] &gt; Stock_Info[[#This Row],[Open Price]], 1, 0)</f>
        <v>1</v>
      </c>
      <c r="Q4662" t="str">
        <f>IF(AND(Stock_Info[[#This Row],[% Deli. Qty to Traded Qty]]&gt;80,Stock_Info[[#This Row],[No. of Trades]]&lt;3000),"Unusual Day","")</f>
        <v>Unusual Day</v>
      </c>
      <c r="R4662" t="str">
        <f>IF(AND(Stock_Info[[#This Row],[Spread High-Low]] &lt; 10, Stock_Info[[#This Row],[% Deli. Qty to Traded Qty]] &gt; 90), "Good Day", "")</f>
        <v/>
      </c>
    </row>
    <row r="4663" spans="1:18">
      <c r="A4663" t="s">
        <v>58</v>
      </c>
      <c r="B4663" s="1">
        <v>45672</v>
      </c>
      <c r="C4663" s="1" t="str">
        <f>"WEEK" &amp;" " &amp;  INT((DAY(Stock_Info[[#This Row],[Date]])+WEEKDAY(DATE(YEAR(Stock_Info[[#This Row],[Date]]),MONTH(Stock_Info[[#This Row],[Date]]),1))-1)/7)+1</f>
        <v>WEEK 3</v>
      </c>
      <c r="D4663" s="12">
        <v>48.49</v>
      </c>
      <c r="E4663" s="12">
        <v>48.49</v>
      </c>
      <c r="F4663" s="12">
        <v>45.13</v>
      </c>
      <c r="G4663" s="12">
        <v>45.25</v>
      </c>
      <c r="H4663" s="12">
        <v>47.275822928490349</v>
      </c>
      <c r="I4663">
        <v>1762</v>
      </c>
      <c r="J4663">
        <v>28</v>
      </c>
      <c r="K4663" s="12">
        <v>83300</v>
      </c>
      <c r="L4663">
        <v>1140</v>
      </c>
      <c r="M4663">
        <v>64.7</v>
      </c>
      <c r="N4663">
        <v>3.36</v>
      </c>
      <c r="O4663">
        <v>-3.24</v>
      </c>
      <c r="P4663">
        <f xml:space="preserve"> IF(Stock_Info[[#This Row],[Close Price]] &gt; Stock_Info[[#This Row],[Open Price]], 1, 0)</f>
        <v>0</v>
      </c>
      <c r="Q4663" t="str">
        <f>IF(AND(Stock_Info[[#This Row],[% Deli. Qty to Traded Qty]]&gt;80,Stock_Info[[#This Row],[No. of Trades]]&lt;3000),"Unusual Day","")</f>
        <v/>
      </c>
      <c r="R4663" t="str">
        <f>IF(AND(Stock_Info[[#This Row],[Spread High-Low]] &lt; 10, Stock_Info[[#This Row],[% Deli. Qty to Traded Qty]] &gt; 90), "Good Day", "")</f>
        <v/>
      </c>
    </row>
    <row r="4664" spans="1:18">
      <c r="A4664" t="s">
        <v>58</v>
      </c>
      <c r="B4664" s="1">
        <v>45671</v>
      </c>
      <c r="C4664" s="1" t="str">
        <f>"WEEK" &amp;" " &amp;  INT((DAY(Stock_Info[[#This Row],[Date]])+WEEKDAY(DATE(YEAR(Stock_Info[[#This Row],[Date]]),MONTH(Stock_Info[[#This Row],[Date]]),1))-1)/7)+1</f>
        <v>WEEK 3</v>
      </c>
      <c r="D4664" s="12">
        <v>46</v>
      </c>
      <c r="E4664" s="12">
        <v>47</v>
      </c>
      <c r="F4664" s="12">
        <v>45</v>
      </c>
      <c r="G4664" s="12">
        <v>46.88</v>
      </c>
      <c r="H4664" s="12">
        <v>46.515683814303635</v>
      </c>
      <c r="I4664">
        <v>1594</v>
      </c>
      <c r="J4664">
        <v>26</v>
      </c>
      <c r="K4664" s="12">
        <v>74146</v>
      </c>
      <c r="L4664">
        <v>1594</v>
      </c>
      <c r="M4664">
        <v>100</v>
      </c>
      <c r="N4664">
        <v>2</v>
      </c>
      <c r="O4664">
        <v>0.88</v>
      </c>
      <c r="P4664">
        <f xml:space="preserve"> IF(Stock_Info[[#This Row],[Close Price]] &gt; Stock_Info[[#This Row],[Open Price]], 1, 0)</f>
        <v>1</v>
      </c>
      <c r="Q4664" t="str">
        <f>IF(AND(Stock_Info[[#This Row],[% Deli. Qty to Traded Qty]]&gt;80,Stock_Info[[#This Row],[No. of Trades]]&lt;3000),"Unusual Day","")</f>
        <v>Unusual Day</v>
      </c>
      <c r="R4664" t="str">
        <f>IF(AND(Stock_Info[[#This Row],[Spread High-Low]] &lt; 10, Stock_Info[[#This Row],[% Deli. Qty to Traded Qty]] &gt; 90), "Good Day", "")</f>
        <v>Good Day</v>
      </c>
    </row>
    <row r="4665" spans="1:18">
      <c r="A4665" t="s">
        <v>58</v>
      </c>
      <c r="B4665" s="1">
        <v>45670</v>
      </c>
      <c r="C4665" s="1" t="str">
        <f>"WEEK" &amp;" " &amp;  INT((DAY(Stock_Info[[#This Row],[Date]])+WEEKDAY(DATE(YEAR(Stock_Info[[#This Row],[Date]]),MONTH(Stock_Info[[#This Row],[Date]]),1))-1)/7)+1</f>
        <v>WEEK 3</v>
      </c>
      <c r="D4665" s="12">
        <v>48.66</v>
      </c>
      <c r="E4665" s="12">
        <v>50</v>
      </c>
      <c r="F4665" s="12">
        <v>44.5</v>
      </c>
      <c r="G4665" s="12">
        <v>45.34</v>
      </c>
      <c r="H4665" s="12">
        <v>46.295964660936008</v>
      </c>
      <c r="I4665">
        <v>16752</v>
      </c>
      <c r="J4665">
        <v>72</v>
      </c>
      <c r="K4665" s="12">
        <v>775550</v>
      </c>
      <c r="L4665">
        <v>10028</v>
      </c>
      <c r="M4665">
        <v>59.86</v>
      </c>
      <c r="N4665">
        <v>5.5</v>
      </c>
      <c r="O4665">
        <v>-3.32</v>
      </c>
      <c r="P4665">
        <f xml:space="preserve"> IF(Stock_Info[[#This Row],[Close Price]] &gt; Stock_Info[[#This Row],[Open Price]], 1, 0)</f>
        <v>0</v>
      </c>
      <c r="Q4665" t="str">
        <f>IF(AND(Stock_Info[[#This Row],[% Deli. Qty to Traded Qty]]&gt;80,Stock_Info[[#This Row],[No. of Trades]]&lt;3000),"Unusual Day","")</f>
        <v/>
      </c>
      <c r="R4665" t="str">
        <f>IF(AND(Stock_Info[[#This Row],[Spread High-Low]] &lt; 10, Stock_Info[[#This Row],[% Deli. Qty to Traded Qty]] &gt; 90), "Good Day", "")</f>
        <v/>
      </c>
    </row>
    <row r="4666" spans="1:18">
      <c r="A4666" t="s">
        <v>58</v>
      </c>
      <c r="B4666" s="1">
        <v>45667</v>
      </c>
      <c r="C4666" s="1" t="str">
        <f>"WEEK" &amp;" " &amp;  INT((DAY(Stock_Info[[#This Row],[Date]])+WEEKDAY(DATE(YEAR(Stock_Info[[#This Row],[Date]]),MONTH(Stock_Info[[#This Row],[Date]]),1))-1)/7)+1</f>
        <v>WEEK 2</v>
      </c>
      <c r="D4666" s="12">
        <v>50.4</v>
      </c>
      <c r="E4666" s="12">
        <v>50.4</v>
      </c>
      <c r="F4666" s="12">
        <v>48.5</v>
      </c>
      <c r="G4666" s="12">
        <v>48.66</v>
      </c>
      <c r="H4666" s="12">
        <v>49.314314314314316</v>
      </c>
      <c r="I4666">
        <v>999</v>
      </c>
      <c r="J4666">
        <v>39</v>
      </c>
      <c r="K4666" s="12">
        <v>49265</v>
      </c>
      <c r="L4666">
        <v>694</v>
      </c>
      <c r="M4666">
        <v>69.47</v>
      </c>
      <c r="N4666">
        <v>1.9</v>
      </c>
      <c r="O4666">
        <v>-1.74</v>
      </c>
      <c r="P4666">
        <f xml:space="preserve"> IF(Stock_Info[[#This Row],[Close Price]] &gt; Stock_Info[[#This Row],[Open Price]], 1, 0)</f>
        <v>0</v>
      </c>
      <c r="Q4666" t="str">
        <f>IF(AND(Stock_Info[[#This Row],[% Deli. Qty to Traded Qty]]&gt;80,Stock_Info[[#This Row],[No. of Trades]]&lt;3000),"Unusual Day","")</f>
        <v/>
      </c>
      <c r="R4666" t="str">
        <f>IF(AND(Stock_Info[[#This Row],[Spread High-Low]] &lt; 10, Stock_Info[[#This Row],[% Deli. Qty to Traded Qty]] &gt; 90), "Good Day", "")</f>
        <v/>
      </c>
    </row>
    <row r="4667" spans="1:18">
      <c r="A4667" t="s">
        <v>58</v>
      </c>
      <c r="B4667" s="1">
        <v>45666</v>
      </c>
      <c r="C4667" s="1" t="str">
        <f>"WEEK" &amp;" " &amp;  INT((DAY(Stock_Info[[#This Row],[Date]])+WEEKDAY(DATE(YEAR(Stock_Info[[#This Row],[Date]]),MONTH(Stock_Info[[#This Row],[Date]]),1))-1)/7)+1</f>
        <v>WEEK 2</v>
      </c>
      <c r="D4667" s="12">
        <v>50</v>
      </c>
      <c r="E4667" s="12">
        <v>50.9</v>
      </c>
      <c r="F4667" s="12">
        <v>48.52</v>
      </c>
      <c r="G4667" s="12">
        <v>49.11</v>
      </c>
      <c r="H4667" s="12">
        <v>49.928514056224898</v>
      </c>
      <c r="I4667">
        <v>2490</v>
      </c>
      <c r="J4667">
        <v>35</v>
      </c>
      <c r="K4667" s="12">
        <v>124322</v>
      </c>
      <c r="L4667">
        <v>2370</v>
      </c>
      <c r="M4667">
        <v>95.18</v>
      </c>
      <c r="N4667">
        <v>2.38</v>
      </c>
      <c r="O4667">
        <v>-0.89</v>
      </c>
      <c r="P4667">
        <f xml:space="preserve"> IF(Stock_Info[[#This Row],[Close Price]] &gt; Stock_Info[[#This Row],[Open Price]], 1, 0)</f>
        <v>0</v>
      </c>
      <c r="Q4667" t="str">
        <f>IF(AND(Stock_Info[[#This Row],[% Deli. Qty to Traded Qty]]&gt;80,Stock_Info[[#This Row],[No. of Trades]]&lt;3000),"Unusual Day","")</f>
        <v>Unusual Day</v>
      </c>
      <c r="R4667" t="str">
        <f>IF(AND(Stock_Info[[#This Row],[Spread High-Low]] &lt; 10, Stock_Info[[#This Row],[% Deli. Qty to Traded Qty]] &gt; 90), "Good Day", "")</f>
        <v>Good Day</v>
      </c>
    </row>
    <row r="4668" spans="1:18">
      <c r="A4668" t="s">
        <v>58</v>
      </c>
      <c r="B4668" s="1">
        <v>45665</v>
      </c>
      <c r="C4668" s="1" t="str">
        <f>"WEEK" &amp;" " &amp;  INT((DAY(Stock_Info[[#This Row],[Date]])+WEEKDAY(DATE(YEAR(Stock_Info[[#This Row],[Date]]),MONTH(Stock_Info[[#This Row],[Date]]),1))-1)/7)+1</f>
        <v>WEEK 2</v>
      </c>
      <c r="D4668" s="12">
        <v>55</v>
      </c>
      <c r="E4668" s="12">
        <v>55</v>
      </c>
      <c r="F4668" s="12">
        <v>48.51</v>
      </c>
      <c r="G4668" s="12">
        <v>49.9</v>
      </c>
      <c r="H4668" s="12">
        <v>49.741025641025644</v>
      </c>
      <c r="I4668">
        <v>1950</v>
      </c>
      <c r="J4668">
        <v>52</v>
      </c>
      <c r="K4668" s="12">
        <v>96995</v>
      </c>
      <c r="L4668">
        <v>1755</v>
      </c>
      <c r="M4668">
        <v>90</v>
      </c>
      <c r="N4668">
        <v>6.49</v>
      </c>
      <c r="O4668">
        <v>-5.0999999999999996</v>
      </c>
      <c r="P4668">
        <f xml:space="preserve"> IF(Stock_Info[[#This Row],[Close Price]] &gt; Stock_Info[[#This Row],[Open Price]], 1, 0)</f>
        <v>0</v>
      </c>
      <c r="Q4668" t="str">
        <f>IF(AND(Stock_Info[[#This Row],[% Deli. Qty to Traded Qty]]&gt;80,Stock_Info[[#This Row],[No. of Trades]]&lt;3000),"Unusual Day","")</f>
        <v>Unusual Day</v>
      </c>
      <c r="R4668" t="str">
        <f>IF(AND(Stock_Info[[#This Row],[Spread High-Low]] &lt; 10, Stock_Info[[#This Row],[% Deli. Qty to Traded Qty]] &gt; 90), "Good Day", "")</f>
        <v/>
      </c>
    </row>
    <row r="4669" spans="1:18">
      <c r="A4669" t="s">
        <v>58</v>
      </c>
      <c r="B4669" s="1">
        <v>45664</v>
      </c>
      <c r="C4669" s="1" t="str">
        <f>"WEEK" &amp;" " &amp;  INT((DAY(Stock_Info[[#This Row],[Date]])+WEEKDAY(DATE(YEAR(Stock_Info[[#This Row],[Date]]),MONTH(Stock_Info[[#This Row],[Date]]),1))-1)/7)+1</f>
        <v>WEEK 2</v>
      </c>
      <c r="D4669" s="12">
        <v>50</v>
      </c>
      <c r="E4669" s="12">
        <v>50.9</v>
      </c>
      <c r="F4669" s="12">
        <v>45.01</v>
      </c>
      <c r="G4669" s="12">
        <v>50.77</v>
      </c>
      <c r="H4669" s="12">
        <v>48.539273153575614</v>
      </c>
      <c r="I4669">
        <v>4265</v>
      </c>
      <c r="J4669">
        <v>62</v>
      </c>
      <c r="K4669" s="12">
        <v>207020</v>
      </c>
      <c r="L4669">
        <v>3732</v>
      </c>
      <c r="M4669">
        <v>87.5</v>
      </c>
      <c r="N4669">
        <v>5.89</v>
      </c>
      <c r="O4669">
        <v>0.77</v>
      </c>
      <c r="P4669">
        <f xml:space="preserve"> IF(Stock_Info[[#This Row],[Close Price]] &gt; Stock_Info[[#This Row],[Open Price]], 1, 0)</f>
        <v>1</v>
      </c>
      <c r="Q4669" t="str">
        <f>IF(AND(Stock_Info[[#This Row],[% Deli. Qty to Traded Qty]]&gt;80,Stock_Info[[#This Row],[No. of Trades]]&lt;3000),"Unusual Day","")</f>
        <v>Unusual Day</v>
      </c>
      <c r="R4669" t="str">
        <f>IF(AND(Stock_Info[[#This Row],[Spread High-Low]] &lt; 10, Stock_Info[[#This Row],[% Deli. Qty to Traded Qty]] &gt; 90), "Good Day", "")</f>
        <v/>
      </c>
    </row>
    <row r="4670" spans="1:18">
      <c r="A4670" t="s">
        <v>58</v>
      </c>
      <c r="B4670" s="1">
        <v>45663</v>
      </c>
      <c r="C4670" s="1" t="str">
        <f>"WEEK" &amp;" " &amp;  INT((DAY(Stock_Info[[#This Row],[Date]])+WEEKDAY(DATE(YEAR(Stock_Info[[#This Row],[Date]]),MONTH(Stock_Info[[#This Row],[Date]]),1))-1)/7)+1</f>
        <v>WEEK 2</v>
      </c>
      <c r="D4670" s="12">
        <v>47.6</v>
      </c>
      <c r="E4670" s="12">
        <v>51.5</v>
      </c>
      <c r="F4670" s="12">
        <v>47.6</v>
      </c>
      <c r="G4670" s="12">
        <v>47.87</v>
      </c>
      <c r="H4670" s="12">
        <v>49.347999999999999</v>
      </c>
      <c r="I4670">
        <v>1750</v>
      </c>
      <c r="J4670">
        <v>40</v>
      </c>
      <c r="K4670" s="12">
        <v>86359</v>
      </c>
      <c r="L4670">
        <v>1612</v>
      </c>
      <c r="M4670">
        <v>92.11</v>
      </c>
      <c r="N4670">
        <v>3.9</v>
      </c>
      <c r="O4670">
        <v>0.27</v>
      </c>
      <c r="P4670">
        <f xml:space="preserve"> IF(Stock_Info[[#This Row],[Close Price]] &gt; Stock_Info[[#This Row],[Open Price]], 1, 0)</f>
        <v>1</v>
      </c>
      <c r="Q4670" t="str">
        <f>IF(AND(Stock_Info[[#This Row],[% Deli. Qty to Traded Qty]]&gt;80,Stock_Info[[#This Row],[No. of Trades]]&lt;3000),"Unusual Day","")</f>
        <v>Unusual Day</v>
      </c>
      <c r="R4670" t="str">
        <f>IF(AND(Stock_Info[[#This Row],[Spread High-Low]] &lt; 10, Stock_Info[[#This Row],[% Deli. Qty to Traded Qty]] &gt; 90), "Good Day", "")</f>
        <v>Good Day</v>
      </c>
    </row>
    <row r="4671" spans="1:18">
      <c r="A4671" t="s">
        <v>58</v>
      </c>
      <c r="B4671" s="1">
        <v>45660</v>
      </c>
      <c r="C4671" s="1" t="str">
        <f>"WEEK" &amp;" " &amp;  INT((DAY(Stock_Info[[#This Row],[Date]])+WEEKDAY(DATE(YEAR(Stock_Info[[#This Row],[Date]]),MONTH(Stock_Info[[#This Row],[Date]]),1))-1)/7)+1</f>
        <v>WEEK 1</v>
      </c>
      <c r="D4671" s="12">
        <v>51.47</v>
      </c>
      <c r="E4671" s="12">
        <v>51.7</v>
      </c>
      <c r="F4671" s="12">
        <v>47.3</v>
      </c>
      <c r="G4671" s="12">
        <v>50.61</v>
      </c>
      <c r="H4671" s="12">
        <v>49.488018433179725</v>
      </c>
      <c r="I4671">
        <v>2170</v>
      </c>
      <c r="J4671">
        <v>38</v>
      </c>
      <c r="K4671" s="12">
        <v>107389</v>
      </c>
      <c r="L4671">
        <v>2072</v>
      </c>
      <c r="M4671">
        <v>95.48</v>
      </c>
      <c r="N4671">
        <v>4.4000000000000004</v>
      </c>
      <c r="O4671">
        <v>-0.86</v>
      </c>
      <c r="P4671">
        <f xml:space="preserve"> IF(Stock_Info[[#This Row],[Close Price]] &gt; Stock_Info[[#This Row],[Open Price]], 1, 0)</f>
        <v>0</v>
      </c>
      <c r="Q4671" t="str">
        <f>IF(AND(Stock_Info[[#This Row],[% Deli. Qty to Traded Qty]]&gt;80,Stock_Info[[#This Row],[No. of Trades]]&lt;3000),"Unusual Day","")</f>
        <v>Unusual Day</v>
      </c>
      <c r="R4671" t="str">
        <f>IF(AND(Stock_Info[[#This Row],[Spread High-Low]] &lt; 10, Stock_Info[[#This Row],[% Deli. Qty to Traded Qty]] &gt; 90), "Good Day", "")</f>
        <v>Good Day</v>
      </c>
    </row>
    <row r="4672" spans="1:18">
      <c r="A4672" t="s">
        <v>58</v>
      </c>
      <c r="B4672" s="1">
        <v>45659</v>
      </c>
      <c r="C4672" s="1" t="str">
        <f>"WEEK" &amp;" " &amp;  INT((DAY(Stock_Info[[#This Row],[Date]])+WEEKDAY(DATE(YEAR(Stock_Info[[#This Row],[Date]]),MONTH(Stock_Info[[#This Row],[Date]]),1))-1)/7)+1</f>
        <v>WEEK 1</v>
      </c>
      <c r="D4672" s="12">
        <v>50.42</v>
      </c>
      <c r="E4672" s="12">
        <v>51.95</v>
      </c>
      <c r="F4672" s="12">
        <v>49.91</v>
      </c>
      <c r="G4672" s="12">
        <v>50.01</v>
      </c>
      <c r="H4672" s="12">
        <v>50.325942350332596</v>
      </c>
      <c r="I4672">
        <v>1804</v>
      </c>
      <c r="J4672">
        <v>27</v>
      </c>
      <c r="K4672" s="12">
        <v>90788</v>
      </c>
      <c r="L4672">
        <v>1737</v>
      </c>
      <c r="M4672">
        <v>96.29</v>
      </c>
      <c r="N4672">
        <v>2.04</v>
      </c>
      <c r="O4672">
        <v>-0.41</v>
      </c>
      <c r="P4672">
        <f xml:space="preserve"> IF(Stock_Info[[#This Row],[Close Price]] &gt; Stock_Info[[#This Row],[Open Price]], 1, 0)</f>
        <v>0</v>
      </c>
      <c r="Q4672" t="str">
        <f>IF(AND(Stock_Info[[#This Row],[% Deli. Qty to Traded Qty]]&gt;80,Stock_Info[[#This Row],[No. of Trades]]&lt;3000),"Unusual Day","")</f>
        <v>Unusual Day</v>
      </c>
      <c r="R4672" t="str">
        <f>IF(AND(Stock_Info[[#This Row],[Spread High-Low]] &lt; 10, Stock_Info[[#This Row],[% Deli. Qty to Traded Qty]] &gt; 90), "Good Day", "")</f>
        <v>Good Day</v>
      </c>
    </row>
    <row r="4673" spans="1:18">
      <c r="A4673" t="s">
        <v>58</v>
      </c>
      <c r="B4673" s="1">
        <v>45658</v>
      </c>
      <c r="C4673" s="1" t="str">
        <f>"WEEK" &amp;" " &amp;  INT((DAY(Stock_Info[[#This Row],[Date]])+WEEKDAY(DATE(YEAR(Stock_Info[[#This Row],[Date]]),MONTH(Stock_Info[[#This Row],[Date]]),1))-1)/7)+1</f>
        <v>WEEK 1</v>
      </c>
      <c r="D4673" s="12">
        <v>51.25</v>
      </c>
      <c r="E4673" s="12">
        <v>51.25</v>
      </c>
      <c r="F4673" s="12">
        <v>49.77</v>
      </c>
      <c r="G4673" s="12">
        <v>50.45</v>
      </c>
      <c r="H4673" s="12">
        <v>50.950266429840141</v>
      </c>
      <c r="I4673">
        <v>563</v>
      </c>
      <c r="J4673">
        <v>20</v>
      </c>
      <c r="K4673" s="12">
        <v>28685</v>
      </c>
      <c r="L4673">
        <v>506</v>
      </c>
      <c r="M4673">
        <v>89.88</v>
      </c>
      <c r="N4673">
        <v>1.48</v>
      </c>
      <c r="O4673">
        <v>-0.8</v>
      </c>
      <c r="P4673">
        <f xml:space="preserve"> IF(Stock_Info[[#This Row],[Close Price]] &gt; Stock_Info[[#This Row],[Open Price]], 1, 0)</f>
        <v>0</v>
      </c>
      <c r="Q4673" t="str">
        <f>IF(AND(Stock_Info[[#This Row],[% Deli. Qty to Traded Qty]]&gt;80,Stock_Info[[#This Row],[No. of Trades]]&lt;3000),"Unusual Day","")</f>
        <v>Unusual Day</v>
      </c>
      <c r="R4673" t="str">
        <f>IF(AND(Stock_Info[[#This Row],[Spread High-Low]] &lt; 10, Stock_Info[[#This Row],[% Deli. Qty to Traded Qty]] &gt; 90), "Good Day", "")</f>
        <v/>
      </c>
    </row>
    <row r="4674" spans="1:18">
      <c r="A4674" t="s">
        <v>58</v>
      </c>
      <c r="B4674" s="1">
        <v>45657</v>
      </c>
      <c r="C4674" s="1" t="str">
        <f>"WEEK" &amp;" " &amp;  INT((DAY(Stock_Info[[#This Row],[Date]])+WEEKDAY(DATE(YEAR(Stock_Info[[#This Row],[Date]]),MONTH(Stock_Info[[#This Row],[Date]]),1))-1)/7)+1</f>
        <v>WEEK 5</v>
      </c>
      <c r="D4674" s="12">
        <v>49.8</v>
      </c>
      <c r="E4674" s="12">
        <v>51.25</v>
      </c>
      <c r="F4674" s="12">
        <v>49.41</v>
      </c>
      <c r="G4674" s="12">
        <v>51.25</v>
      </c>
      <c r="H4674" s="12">
        <v>50.43847487001733</v>
      </c>
      <c r="I4674">
        <v>1154</v>
      </c>
      <c r="J4674">
        <v>38</v>
      </c>
      <c r="K4674" s="12">
        <v>58206</v>
      </c>
      <c r="L4674">
        <v>1029</v>
      </c>
      <c r="M4674">
        <v>89.17</v>
      </c>
      <c r="N4674">
        <v>1.84</v>
      </c>
      <c r="O4674">
        <v>1.45</v>
      </c>
      <c r="P4674">
        <f xml:space="preserve"> IF(Stock_Info[[#This Row],[Close Price]] &gt; Stock_Info[[#This Row],[Open Price]], 1, 0)</f>
        <v>1</v>
      </c>
      <c r="Q4674" t="str">
        <f>IF(AND(Stock_Info[[#This Row],[% Deli. Qty to Traded Qty]]&gt;80,Stock_Info[[#This Row],[No. of Trades]]&lt;3000),"Unusual Day","")</f>
        <v>Unusual Day</v>
      </c>
      <c r="R4674" t="str">
        <f>IF(AND(Stock_Info[[#This Row],[Spread High-Low]] &lt; 10, Stock_Info[[#This Row],[% Deli. Qty to Traded Qty]] &gt; 90), "Good Day", "")</f>
        <v/>
      </c>
    </row>
    <row r="4675" spans="1:18">
      <c r="A4675" t="s">
        <v>58</v>
      </c>
      <c r="B4675" s="1">
        <v>45656</v>
      </c>
      <c r="C4675" s="1" t="str">
        <f>"WEEK" &amp;" " &amp;  INT((DAY(Stock_Info[[#This Row],[Date]])+WEEKDAY(DATE(YEAR(Stock_Info[[#This Row],[Date]]),MONTH(Stock_Info[[#This Row],[Date]]),1))-1)/7)+1</f>
        <v>WEEK 5</v>
      </c>
      <c r="D4675" s="12">
        <v>52.99</v>
      </c>
      <c r="E4675" s="12">
        <v>52.99</v>
      </c>
      <c r="F4675" s="12">
        <v>49.5</v>
      </c>
      <c r="G4675" s="12">
        <v>49.57</v>
      </c>
      <c r="H4675" s="12">
        <v>51.714148834238266</v>
      </c>
      <c r="I4675">
        <v>3131</v>
      </c>
      <c r="J4675">
        <v>44</v>
      </c>
      <c r="K4675" s="12">
        <v>161917</v>
      </c>
      <c r="L4675">
        <v>2599</v>
      </c>
      <c r="M4675">
        <v>83.01</v>
      </c>
      <c r="N4675">
        <v>3.49</v>
      </c>
      <c r="O4675">
        <v>-3.42</v>
      </c>
      <c r="P4675">
        <f xml:space="preserve"> IF(Stock_Info[[#This Row],[Close Price]] &gt; Stock_Info[[#This Row],[Open Price]], 1, 0)</f>
        <v>0</v>
      </c>
      <c r="Q4675" t="str">
        <f>IF(AND(Stock_Info[[#This Row],[% Deli. Qty to Traded Qty]]&gt;80,Stock_Info[[#This Row],[No. of Trades]]&lt;3000),"Unusual Day","")</f>
        <v>Unusual Day</v>
      </c>
      <c r="R4675" t="str">
        <f>IF(AND(Stock_Info[[#This Row],[Spread High-Low]] &lt; 10, Stock_Info[[#This Row],[% Deli. Qty to Traded Qty]] &gt; 90), "Good Day", "")</f>
        <v/>
      </c>
    </row>
    <row r="4676" spans="1:18">
      <c r="A4676" t="s">
        <v>58</v>
      </c>
      <c r="B4676" s="1">
        <v>45653</v>
      </c>
      <c r="C4676" s="1" t="str">
        <f>"WEEK" &amp;" " &amp;  INT((DAY(Stock_Info[[#This Row],[Date]])+WEEKDAY(DATE(YEAR(Stock_Info[[#This Row],[Date]]),MONTH(Stock_Info[[#This Row],[Date]]),1))-1)/7)+1</f>
        <v>WEEK 4</v>
      </c>
      <c r="D4676" s="12">
        <v>49</v>
      </c>
      <c r="E4676" s="12">
        <v>52.95</v>
      </c>
      <c r="F4676" s="12">
        <v>49</v>
      </c>
      <c r="G4676" s="12">
        <v>50.58</v>
      </c>
      <c r="H4676" s="12">
        <v>50.076687116564415</v>
      </c>
      <c r="I4676">
        <v>652</v>
      </c>
      <c r="J4676">
        <v>20</v>
      </c>
      <c r="K4676" s="12">
        <v>32650</v>
      </c>
      <c r="L4676">
        <v>448</v>
      </c>
      <c r="M4676">
        <v>68.709999999999994</v>
      </c>
      <c r="N4676">
        <v>3.95</v>
      </c>
      <c r="O4676">
        <v>1.58</v>
      </c>
      <c r="P4676">
        <f xml:space="preserve"> IF(Stock_Info[[#This Row],[Close Price]] &gt; Stock_Info[[#This Row],[Open Price]], 1, 0)</f>
        <v>1</v>
      </c>
      <c r="Q4676" t="str">
        <f>IF(AND(Stock_Info[[#This Row],[% Deli. Qty to Traded Qty]]&gt;80,Stock_Info[[#This Row],[No. of Trades]]&lt;3000),"Unusual Day","")</f>
        <v/>
      </c>
      <c r="R4676" t="str">
        <f>IF(AND(Stock_Info[[#This Row],[Spread High-Low]] &lt; 10, Stock_Info[[#This Row],[% Deli. Qty to Traded Qty]] &gt; 90), "Good Day", "")</f>
        <v/>
      </c>
    </row>
    <row r="4677" spans="1:18">
      <c r="A4677" t="s">
        <v>58</v>
      </c>
      <c r="B4677" s="1">
        <v>45652</v>
      </c>
      <c r="C4677" s="1" t="str">
        <f>"WEEK" &amp;" " &amp;  INT((DAY(Stock_Info[[#This Row],[Date]])+WEEKDAY(DATE(YEAR(Stock_Info[[#This Row],[Date]]),MONTH(Stock_Info[[#This Row],[Date]]),1))-1)/7)+1</f>
        <v>WEEK 4</v>
      </c>
      <c r="D4677" s="12">
        <v>54</v>
      </c>
      <c r="E4677" s="12">
        <v>54</v>
      </c>
      <c r="F4677" s="12">
        <v>48.53</v>
      </c>
      <c r="G4677" s="12">
        <v>49.95</v>
      </c>
      <c r="H4677" s="12">
        <v>51.646428571428572</v>
      </c>
      <c r="I4677">
        <v>560</v>
      </c>
      <c r="J4677">
        <v>35</v>
      </c>
      <c r="K4677" s="12">
        <v>28922</v>
      </c>
      <c r="L4677">
        <v>521</v>
      </c>
      <c r="M4677">
        <v>93.04</v>
      </c>
      <c r="N4677">
        <v>5.47</v>
      </c>
      <c r="O4677">
        <v>-4.05</v>
      </c>
      <c r="P4677">
        <f xml:space="preserve"> IF(Stock_Info[[#This Row],[Close Price]] &gt; Stock_Info[[#This Row],[Open Price]], 1, 0)</f>
        <v>0</v>
      </c>
      <c r="Q4677" t="str">
        <f>IF(AND(Stock_Info[[#This Row],[% Deli. Qty to Traded Qty]]&gt;80,Stock_Info[[#This Row],[No. of Trades]]&lt;3000),"Unusual Day","")</f>
        <v>Unusual Day</v>
      </c>
      <c r="R4677" t="str">
        <f>IF(AND(Stock_Info[[#This Row],[Spread High-Low]] &lt; 10, Stock_Info[[#This Row],[% Deli. Qty to Traded Qty]] &gt; 90), "Good Day", "")</f>
        <v>Good Day</v>
      </c>
    </row>
    <row r="4678" spans="1:18">
      <c r="A4678" t="s">
        <v>58</v>
      </c>
      <c r="B4678" s="1">
        <v>45650</v>
      </c>
      <c r="C4678" s="1" t="str">
        <f>"WEEK" &amp;" " &amp;  INT((DAY(Stock_Info[[#This Row],[Date]])+WEEKDAY(DATE(YEAR(Stock_Info[[#This Row],[Date]]),MONTH(Stock_Info[[#This Row],[Date]]),1))-1)/7)+1</f>
        <v>WEEK 4</v>
      </c>
      <c r="D4678" s="12">
        <v>53.94</v>
      </c>
      <c r="E4678" s="12">
        <v>53.94</v>
      </c>
      <c r="F4678" s="12">
        <v>50.21</v>
      </c>
      <c r="G4678" s="12">
        <v>50.91</v>
      </c>
      <c r="H4678" s="12">
        <v>51.590418644799307</v>
      </c>
      <c r="I4678">
        <v>2317</v>
      </c>
      <c r="J4678">
        <v>48</v>
      </c>
      <c r="K4678" s="12">
        <v>119535</v>
      </c>
      <c r="L4678">
        <v>2155</v>
      </c>
      <c r="M4678">
        <v>93.01</v>
      </c>
      <c r="N4678">
        <v>3.73</v>
      </c>
      <c r="O4678">
        <v>-3.03</v>
      </c>
      <c r="P4678">
        <f xml:space="preserve"> IF(Stock_Info[[#This Row],[Close Price]] &gt; Stock_Info[[#This Row],[Open Price]], 1, 0)</f>
        <v>0</v>
      </c>
      <c r="Q4678" t="str">
        <f>IF(AND(Stock_Info[[#This Row],[% Deli. Qty to Traded Qty]]&gt;80,Stock_Info[[#This Row],[No. of Trades]]&lt;3000),"Unusual Day","")</f>
        <v>Unusual Day</v>
      </c>
      <c r="R4678" t="str">
        <f>IF(AND(Stock_Info[[#This Row],[Spread High-Low]] &lt; 10, Stock_Info[[#This Row],[% Deli. Qty to Traded Qty]] &gt; 90), "Good Day", "")</f>
        <v>Good Day</v>
      </c>
    </row>
    <row r="4679" spans="1:18">
      <c r="A4679" t="s">
        <v>58</v>
      </c>
      <c r="B4679" s="1">
        <v>45649</v>
      </c>
      <c r="C4679" s="1" t="str">
        <f>"WEEK" &amp;" " &amp;  INT((DAY(Stock_Info[[#This Row],[Date]])+WEEKDAY(DATE(YEAR(Stock_Info[[#This Row],[Date]]),MONTH(Stock_Info[[#This Row],[Date]]),1))-1)/7)+1</f>
        <v>WEEK 4</v>
      </c>
      <c r="D4679" s="12">
        <v>54.2</v>
      </c>
      <c r="E4679" s="12">
        <v>54.2</v>
      </c>
      <c r="F4679" s="12">
        <v>51.2</v>
      </c>
      <c r="G4679" s="12">
        <v>52.88</v>
      </c>
      <c r="H4679" s="12">
        <v>52.942439606322694</v>
      </c>
      <c r="I4679">
        <v>3353</v>
      </c>
      <c r="J4679">
        <v>33</v>
      </c>
      <c r="K4679" s="12">
        <v>177516</v>
      </c>
      <c r="L4679">
        <v>3250</v>
      </c>
      <c r="M4679">
        <v>96.93</v>
      </c>
      <c r="N4679">
        <v>3</v>
      </c>
      <c r="O4679">
        <v>-1.32</v>
      </c>
      <c r="P4679">
        <f xml:space="preserve"> IF(Stock_Info[[#This Row],[Close Price]] &gt; Stock_Info[[#This Row],[Open Price]], 1, 0)</f>
        <v>0</v>
      </c>
      <c r="Q4679" t="str">
        <f>IF(AND(Stock_Info[[#This Row],[% Deli. Qty to Traded Qty]]&gt;80,Stock_Info[[#This Row],[No. of Trades]]&lt;3000),"Unusual Day","")</f>
        <v>Unusual Day</v>
      </c>
      <c r="R4679" t="str">
        <f>IF(AND(Stock_Info[[#This Row],[Spread High-Low]] &lt; 10, Stock_Info[[#This Row],[% Deli. Qty to Traded Qty]] &gt; 90), "Good Day", "")</f>
        <v>Good Day</v>
      </c>
    </row>
    <row r="4680" spans="1:18">
      <c r="A4680" t="s">
        <v>58</v>
      </c>
      <c r="B4680" s="1">
        <v>45646</v>
      </c>
      <c r="C4680" s="1" t="str">
        <f>"WEEK" &amp;" " &amp;  INT((DAY(Stock_Info[[#This Row],[Date]])+WEEKDAY(DATE(YEAR(Stock_Info[[#This Row],[Date]]),MONTH(Stock_Info[[#This Row],[Date]]),1))-1)/7)+1</f>
        <v>WEEK 3</v>
      </c>
      <c r="D4680" s="12">
        <v>53</v>
      </c>
      <c r="E4680" s="12">
        <v>53</v>
      </c>
      <c r="F4680" s="12">
        <v>48.45</v>
      </c>
      <c r="G4680" s="12">
        <v>51.5</v>
      </c>
      <c r="H4680" s="12">
        <v>50.904307524536534</v>
      </c>
      <c r="I4680">
        <v>3668</v>
      </c>
      <c r="J4680">
        <v>60</v>
      </c>
      <c r="K4680" s="12">
        <v>186717</v>
      </c>
      <c r="L4680">
        <v>3419</v>
      </c>
      <c r="M4680">
        <v>93.21</v>
      </c>
      <c r="N4680">
        <v>4.55</v>
      </c>
      <c r="O4680">
        <v>-1.5</v>
      </c>
      <c r="P4680">
        <f xml:space="preserve"> IF(Stock_Info[[#This Row],[Close Price]] &gt; Stock_Info[[#This Row],[Open Price]], 1, 0)</f>
        <v>0</v>
      </c>
      <c r="Q4680" t="str">
        <f>IF(AND(Stock_Info[[#This Row],[% Deli. Qty to Traded Qty]]&gt;80,Stock_Info[[#This Row],[No. of Trades]]&lt;3000),"Unusual Day","")</f>
        <v>Unusual Day</v>
      </c>
      <c r="R4680" t="str">
        <f>IF(AND(Stock_Info[[#This Row],[Spread High-Low]] &lt; 10, Stock_Info[[#This Row],[% Deli. Qty to Traded Qty]] &gt; 90), "Good Day", "")</f>
        <v>Good Day</v>
      </c>
    </row>
    <row r="4681" spans="1:18">
      <c r="A4681" t="s">
        <v>58</v>
      </c>
      <c r="B4681" s="1">
        <v>45645</v>
      </c>
      <c r="C4681" s="1" t="str">
        <f>"WEEK" &amp;" " &amp;  INT((DAY(Stock_Info[[#This Row],[Date]])+WEEKDAY(DATE(YEAR(Stock_Info[[#This Row],[Date]]),MONTH(Stock_Info[[#This Row],[Date]]),1))-1)/7)+1</f>
        <v>WEEK 3</v>
      </c>
      <c r="D4681" s="12">
        <v>52.75</v>
      </c>
      <c r="E4681" s="12">
        <v>52.75</v>
      </c>
      <c r="F4681" s="12">
        <v>50.43</v>
      </c>
      <c r="G4681" s="12">
        <v>50.48</v>
      </c>
      <c r="H4681" s="12">
        <v>52.047829115393547</v>
      </c>
      <c r="I4681">
        <v>4307</v>
      </c>
      <c r="J4681">
        <v>49</v>
      </c>
      <c r="K4681" s="12">
        <v>224170</v>
      </c>
      <c r="L4681">
        <v>2516</v>
      </c>
      <c r="M4681">
        <v>58.42</v>
      </c>
      <c r="N4681">
        <v>2.3199999999999998</v>
      </c>
      <c r="O4681">
        <v>-2.27</v>
      </c>
      <c r="P4681">
        <f xml:space="preserve"> IF(Stock_Info[[#This Row],[Close Price]] &gt; Stock_Info[[#This Row],[Open Price]], 1, 0)</f>
        <v>0</v>
      </c>
      <c r="Q4681" t="str">
        <f>IF(AND(Stock_Info[[#This Row],[% Deli. Qty to Traded Qty]]&gt;80,Stock_Info[[#This Row],[No. of Trades]]&lt;3000),"Unusual Day","")</f>
        <v/>
      </c>
      <c r="R4681" t="str">
        <f>IF(AND(Stock_Info[[#This Row],[Spread High-Low]] &lt; 10, Stock_Info[[#This Row],[% Deli. Qty to Traded Qty]] &gt; 90), "Good Day", "")</f>
        <v/>
      </c>
    </row>
    <row r="4682" spans="1:18">
      <c r="A4682" t="s">
        <v>58</v>
      </c>
      <c r="B4682" s="1">
        <v>45644</v>
      </c>
      <c r="C4682" s="1" t="str">
        <f>"WEEK" &amp;" " &amp;  INT((DAY(Stock_Info[[#This Row],[Date]])+WEEKDAY(DATE(YEAR(Stock_Info[[#This Row],[Date]]),MONTH(Stock_Info[[#This Row],[Date]]),1))-1)/7)+1</f>
        <v>WEEK 3</v>
      </c>
      <c r="D4682" s="12">
        <v>53.49</v>
      </c>
      <c r="E4682" s="12">
        <v>54.5</v>
      </c>
      <c r="F4682" s="12">
        <v>51.5</v>
      </c>
      <c r="G4682" s="12">
        <v>52.99</v>
      </c>
      <c r="H4682" s="12">
        <v>53.517653449212382</v>
      </c>
      <c r="I4682">
        <v>3682</v>
      </c>
      <c r="J4682">
        <v>48</v>
      </c>
      <c r="K4682" s="12">
        <v>197052</v>
      </c>
      <c r="L4682">
        <v>3350</v>
      </c>
      <c r="M4682">
        <v>90.98</v>
      </c>
      <c r="N4682">
        <v>3</v>
      </c>
      <c r="O4682">
        <v>-0.5</v>
      </c>
      <c r="P4682">
        <f xml:space="preserve"> IF(Stock_Info[[#This Row],[Close Price]] &gt; Stock_Info[[#This Row],[Open Price]], 1, 0)</f>
        <v>0</v>
      </c>
      <c r="Q4682" t="str">
        <f>IF(AND(Stock_Info[[#This Row],[% Deli. Qty to Traded Qty]]&gt;80,Stock_Info[[#This Row],[No. of Trades]]&lt;3000),"Unusual Day","")</f>
        <v>Unusual Day</v>
      </c>
      <c r="R4682" t="str">
        <f>IF(AND(Stock_Info[[#This Row],[Spread High-Low]] &lt; 10, Stock_Info[[#This Row],[% Deli. Qty to Traded Qty]] &gt; 90), "Good Day", "")</f>
        <v>Good Day</v>
      </c>
    </row>
    <row r="4683" spans="1:18">
      <c r="A4683" t="s">
        <v>58</v>
      </c>
      <c r="B4683" s="1">
        <v>45643</v>
      </c>
      <c r="C4683" s="1" t="str">
        <f>"WEEK" &amp;" " &amp;  INT((DAY(Stock_Info[[#This Row],[Date]])+WEEKDAY(DATE(YEAR(Stock_Info[[#This Row],[Date]]),MONTH(Stock_Info[[#This Row],[Date]]),1))-1)/7)+1</f>
        <v>WEEK 3</v>
      </c>
      <c r="D4683" s="12">
        <v>51.5</v>
      </c>
      <c r="E4683" s="12">
        <v>52.98</v>
      </c>
      <c r="F4683" s="12">
        <v>49</v>
      </c>
      <c r="G4683" s="12">
        <v>51.33</v>
      </c>
      <c r="H4683" s="12">
        <v>50.220009792720745</v>
      </c>
      <c r="I4683">
        <v>6127</v>
      </c>
      <c r="J4683">
        <v>86</v>
      </c>
      <c r="K4683" s="12">
        <v>307698</v>
      </c>
      <c r="L4683">
        <v>4272</v>
      </c>
      <c r="M4683">
        <v>69.72</v>
      </c>
      <c r="N4683">
        <v>3.98</v>
      </c>
      <c r="O4683">
        <v>-0.17</v>
      </c>
      <c r="P4683">
        <f xml:space="preserve"> IF(Stock_Info[[#This Row],[Close Price]] &gt; Stock_Info[[#This Row],[Open Price]], 1, 0)</f>
        <v>0</v>
      </c>
      <c r="Q4683" t="str">
        <f>IF(AND(Stock_Info[[#This Row],[% Deli. Qty to Traded Qty]]&gt;80,Stock_Info[[#This Row],[No. of Trades]]&lt;3000),"Unusual Day","")</f>
        <v/>
      </c>
      <c r="R4683" t="str">
        <f>IF(AND(Stock_Info[[#This Row],[Spread High-Low]] &lt; 10, Stock_Info[[#This Row],[% Deli. Qty to Traded Qty]] &gt; 90), "Good Day", "")</f>
        <v/>
      </c>
    </row>
    <row r="4684" spans="1:18">
      <c r="A4684" t="s">
        <v>58</v>
      </c>
      <c r="B4684" s="1">
        <v>45642</v>
      </c>
      <c r="C4684" s="1" t="str">
        <f>"WEEK" &amp;" " &amp;  INT((DAY(Stock_Info[[#This Row],[Date]])+WEEKDAY(DATE(YEAR(Stock_Info[[#This Row],[Date]]),MONTH(Stock_Info[[#This Row],[Date]]),1))-1)/7)+1</f>
        <v>WEEK 3</v>
      </c>
      <c r="D4684" s="12">
        <v>48.9</v>
      </c>
      <c r="E4684" s="12">
        <v>53.27</v>
      </c>
      <c r="F4684" s="12">
        <v>48.9</v>
      </c>
      <c r="G4684" s="12">
        <v>50.91</v>
      </c>
      <c r="H4684" s="12">
        <v>50.195652173913047</v>
      </c>
      <c r="I4684">
        <v>2024</v>
      </c>
      <c r="J4684">
        <v>62</v>
      </c>
      <c r="K4684" s="12">
        <v>101596</v>
      </c>
      <c r="L4684">
        <v>1744</v>
      </c>
      <c r="M4684">
        <v>86.17</v>
      </c>
      <c r="N4684">
        <v>4.37</v>
      </c>
      <c r="O4684">
        <v>2.0099999999999998</v>
      </c>
      <c r="P4684">
        <f xml:space="preserve"> IF(Stock_Info[[#This Row],[Close Price]] &gt; Stock_Info[[#This Row],[Open Price]], 1, 0)</f>
        <v>1</v>
      </c>
      <c r="Q4684" t="str">
        <f>IF(AND(Stock_Info[[#This Row],[% Deli. Qty to Traded Qty]]&gt;80,Stock_Info[[#This Row],[No. of Trades]]&lt;3000),"Unusual Day","")</f>
        <v>Unusual Day</v>
      </c>
      <c r="R4684" t="str">
        <f>IF(AND(Stock_Info[[#This Row],[Spread High-Low]] &lt; 10, Stock_Info[[#This Row],[% Deli. Qty to Traded Qty]] &gt; 90), "Good Day", "")</f>
        <v/>
      </c>
    </row>
    <row r="4685" spans="1:18">
      <c r="A4685" t="s">
        <v>58</v>
      </c>
      <c r="B4685" s="1">
        <v>45639</v>
      </c>
      <c r="C4685" s="1" t="str">
        <f>"WEEK" &amp;" " &amp;  INT((DAY(Stock_Info[[#This Row],[Date]])+WEEKDAY(DATE(YEAR(Stock_Info[[#This Row],[Date]]),MONTH(Stock_Info[[#This Row],[Date]]),1))-1)/7)+1</f>
        <v>WEEK 2</v>
      </c>
      <c r="D4685" s="12">
        <v>51</v>
      </c>
      <c r="E4685" s="12">
        <v>52.87</v>
      </c>
      <c r="F4685" s="12">
        <v>48</v>
      </c>
      <c r="G4685" s="12">
        <v>51.15</v>
      </c>
      <c r="H4685" s="12">
        <v>51.321304464047046</v>
      </c>
      <c r="I4685">
        <v>3741</v>
      </c>
      <c r="J4685">
        <v>70</v>
      </c>
      <c r="K4685" s="12">
        <v>191993</v>
      </c>
      <c r="L4685">
        <v>2083</v>
      </c>
      <c r="M4685">
        <v>55.68</v>
      </c>
      <c r="N4685">
        <v>4.87</v>
      </c>
      <c r="O4685">
        <v>0.15</v>
      </c>
      <c r="P4685">
        <f xml:space="preserve"> IF(Stock_Info[[#This Row],[Close Price]] &gt; Stock_Info[[#This Row],[Open Price]], 1, 0)</f>
        <v>1</v>
      </c>
      <c r="Q4685" t="str">
        <f>IF(AND(Stock_Info[[#This Row],[% Deli. Qty to Traded Qty]]&gt;80,Stock_Info[[#This Row],[No. of Trades]]&lt;3000),"Unusual Day","")</f>
        <v/>
      </c>
      <c r="R4685" t="str">
        <f>IF(AND(Stock_Info[[#This Row],[Spread High-Low]] &lt; 10, Stock_Info[[#This Row],[% Deli. Qty to Traded Qty]] &gt; 90), "Good Day", "")</f>
        <v/>
      </c>
    </row>
    <row r="4686" spans="1:18">
      <c r="A4686" t="s">
        <v>58</v>
      </c>
      <c r="B4686" s="1">
        <v>45638</v>
      </c>
      <c r="C4686" s="1" t="str">
        <f>"WEEK" &amp;" " &amp;  INT((DAY(Stock_Info[[#This Row],[Date]])+WEEKDAY(DATE(YEAR(Stock_Info[[#This Row],[Date]]),MONTH(Stock_Info[[#This Row],[Date]]),1))-1)/7)+1</f>
        <v>WEEK 2</v>
      </c>
      <c r="D4686" s="12">
        <v>56.5</v>
      </c>
      <c r="E4686" s="12">
        <v>56.5</v>
      </c>
      <c r="F4686" s="12">
        <v>51</v>
      </c>
      <c r="G4686" s="12">
        <v>51.35</v>
      </c>
      <c r="H4686" s="12">
        <v>51.569242540168325</v>
      </c>
      <c r="I4686">
        <v>1307</v>
      </c>
      <c r="J4686">
        <v>44</v>
      </c>
      <c r="K4686" s="12">
        <v>67401</v>
      </c>
      <c r="L4686">
        <v>1129</v>
      </c>
      <c r="M4686">
        <v>86.38</v>
      </c>
      <c r="N4686">
        <v>5.5</v>
      </c>
      <c r="O4686">
        <v>-5.15</v>
      </c>
      <c r="P4686">
        <f xml:space="preserve"> IF(Stock_Info[[#This Row],[Close Price]] &gt; Stock_Info[[#This Row],[Open Price]], 1, 0)</f>
        <v>0</v>
      </c>
      <c r="Q4686" t="str">
        <f>IF(AND(Stock_Info[[#This Row],[% Deli. Qty to Traded Qty]]&gt;80,Stock_Info[[#This Row],[No. of Trades]]&lt;3000),"Unusual Day","")</f>
        <v>Unusual Day</v>
      </c>
      <c r="R4686" t="str">
        <f>IF(AND(Stock_Info[[#This Row],[Spread High-Low]] &lt; 10, Stock_Info[[#This Row],[% Deli. Qty to Traded Qty]] &gt; 90), "Good Day", "")</f>
        <v/>
      </c>
    </row>
    <row r="4687" spans="1:18">
      <c r="A4687" t="s">
        <v>58</v>
      </c>
      <c r="B4687" s="1">
        <v>45637</v>
      </c>
      <c r="C4687" s="1" t="str">
        <f>"WEEK" &amp;" " &amp;  INT((DAY(Stock_Info[[#This Row],[Date]])+WEEKDAY(DATE(YEAR(Stock_Info[[#This Row],[Date]]),MONTH(Stock_Info[[#This Row],[Date]]),1))-1)/7)+1</f>
        <v>WEEK 2</v>
      </c>
      <c r="D4687" s="12">
        <v>49.22</v>
      </c>
      <c r="E4687" s="12">
        <v>53.98</v>
      </c>
      <c r="F4687" s="12">
        <v>49.1</v>
      </c>
      <c r="G4687" s="12">
        <v>52.5</v>
      </c>
      <c r="H4687" s="12">
        <v>52.002237136465325</v>
      </c>
      <c r="I4687">
        <v>2235</v>
      </c>
      <c r="J4687">
        <v>62</v>
      </c>
      <c r="K4687" s="12">
        <v>116225</v>
      </c>
      <c r="L4687">
        <v>1577</v>
      </c>
      <c r="M4687">
        <v>70.56</v>
      </c>
      <c r="N4687">
        <v>4.88</v>
      </c>
      <c r="O4687">
        <v>3.28</v>
      </c>
      <c r="P4687">
        <f xml:space="preserve"> IF(Stock_Info[[#This Row],[Close Price]] &gt; Stock_Info[[#This Row],[Open Price]], 1, 0)</f>
        <v>1</v>
      </c>
      <c r="Q4687" t="str">
        <f>IF(AND(Stock_Info[[#This Row],[% Deli. Qty to Traded Qty]]&gt;80,Stock_Info[[#This Row],[No. of Trades]]&lt;3000),"Unusual Day","")</f>
        <v/>
      </c>
      <c r="R4687" t="str">
        <f>IF(AND(Stock_Info[[#This Row],[Spread High-Low]] &lt; 10, Stock_Info[[#This Row],[% Deli. Qty to Traded Qty]] &gt; 90), "Good Day", "")</f>
        <v/>
      </c>
    </row>
    <row r="4688" spans="1:18">
      <c r="A4688" t="s">
        <v>58</v>
      </c>
      <c r="B4688" s="1">
        <v>45636</v>
      </c>
      <c r="C4688" s="1" t="str">
        <f>"WEEK" &amp;" " &amp;  INT((DAY(Stock_Info[[#This Row],[Date]])+WEEKDAY(DATE(YEAR(Stock_Info[[#This Row],[Date]]),MONTH(Stock_Info[[#This Row],[Date]]),1))-1)/7)+1</f>
        <v>WEEK 2</v>
      </c>
      <c r="D4688" s="12">
        <v>53</v>
      </c>
      <c r="E4688" s="12">
        <v>53</v>
      </c>
      <c r="F4688" s="12">
        <v>50</v>
      </c>
      <c r="G4688" s="12">
        <v>52.17</v>
      </c>
      <c r="H4688" s="12">
        <v>51.628784350256169</v>
      </c>
      <c r="I4688">
        <v>4294</v>
      </c>
      <c r="J4688">
        <v>71</v>
      </c>
      <c r="K4688" s="12">
        <v>221694</v>
      </c>
      <c r="L4688">
        <v>2400</v>
      </c>
      <c r="M4688">
        <v>55.89</v>
      </c>
      <c r="N4688">
        <v>3</v>
      </c>
      <c r="O4688">
        <v>-0.83</v>
      </c>
      <c r="P4688">
        <f xml:space="preserve"> IF(Stock_Info[[#This Row],[Close Price]] &gt; Stock_Info[[#This Row],[Open Price]], 1, 0)</f>
        <v>0</v>
      </c>
      <c r="Q4688" t="str">
        <f>IF(AND(Stock_Info[[#This Row],[% Deli. Qty to Traded Qty]]&gt;80,Stock_Info[[#This Row],[No. of Trades]]&lt;3000),"Unusual Day","")</f>
        <v/>
      </c>
      <c r="R4688" t="str">
        <f>IF(AND(Stock_Info[[#This Row],[Spread High-Low]] &lt; 10, Stock_Info[[#This Row],[% Deli. Qty to Traded Qty]] &gt; 90), "Good Day", "")</f>
        <v/>
      </c>
    </row>
    <row r="4689" spans="1:18">
      <c r="A4689" t="s">
        <v>58</v>
      </c>
      <c r="B4689" s="1">
        <v>45635</v>
      </c>
      <c r="C4689" s="1" t="str">
        <f>"WEEK" &amp;" " &amp;  INT((DAY(Stock_Info[[#This Row],[Date]])+WEEKDAY(DATE(YEAR(Stock_Info[[#This Row],[Date]]),MONTH(Stock_Info[[#This Row],[Date]]),1))-1)/7)+1</f>
        <v>WEEK 2</v>
      </c>
      <c r="D4689" s="12">
        <v>50.69</v>
      </c>
      <c r="E4689" s="12">
        <v>55.5</v>
      </c>
      <c r="F4689" s="12">
        <v>50.69</v>
      </c>
      <c r="G4689" s="12">
        <v>52.93</v>
      </c>
      <c r="H4689" s="12">
        <v>52.79830767096685</v>
      </c>
      <c r="I4689">
        <v>7209</v>
      </c>
      <c r="J4689">
        <v>90</v>
      </c>
      <c r="K4689" s="12">
        <v>380623</v>
      </c>
      <c r="L4689">
        <v>4120</v>
      </c>
      <c r="M4689">
        <v>57.15</v>
      </c>
      <c r="N4689">
        <v>4.8099999999999996</v>
      </c>
      <c r="O4689">
        <v>2.2400000000000002</v>
      </c>
      <c r="P4689">
        <f xml:space="preserve"> IF(Stock_Info[[#This Row],[Close Price]] &gt; Stock_Info[[#This Row],[Open Price]], 1, 0)</f>
        <v>1</v>
      </c>
      <c r="Q4689" t="str">
        <f>IF(AND(Stock_Info[[#This Row],[% Deli. Qty to Traded Qty]]&gt;80,Stock_Info[[#This Row],[No. of Trades]]&lt;3000),"Unusual Day","")</f>
        <v/>
      </c>
      <c r="R4689" t="str">
        <f>IF(AND(Stock_Info[[#This Row],[Spread High-Low]] &lt; 10, Stock_Info[[#This Row],[% Deli. Qty to Traded Qty]] &gt; 90), "Good Day", "")</f>
        <v/>
      </c>
    </row>
    <row r="4690" spans="1:18">
      <c r="A4690" t="s">
        <v>58</v>
      </c>
      <c r="B4690" s="1">
        <v>45632</v>
      </c>
      <c r="C4690" s="1" t="str">
        <f>"WEEK" &amp;" " &amp;  INT((DAY(Stock_Info[[#This Row],[Date]])+WEEKDAY(DATE(YEAR(Stock_Info[[#This Row],[Date]]),MONTH(Stock_Info[[#This Row],[Date]]),1))-1)/7)+1</f>
        <v>WEEK 1</v>
      </c>
      <c r="D4690" s="12">
        <v>53.5</v>
      </c>
      <c r="E4690" s="12">
        <v>53.5</v>
      </c>
      <c r="F4690" s="12">
        <v>50.1</v>
      </c>
      <c r="G4690" s="12">
        <v>50.69</v>
      </c>
      <c r="H4690" s="12">
        <v>50.865357069776962</v>
      </c>
      <c r="I4690">
        <v>4887</v>
      </c>
      <c r="J4690">
        <v>35</v>
      </c>
      <c r="K4690" s="12">
        <v>248579</v>
      </c>
      <c r="L4690">
        <v>3906</v>
      </c>
      <c r="M4690">
        <v>79.930000000000007</v>
      </c>
      <c r="N4690">
        <v>3.4</v>
      </c>
      <c r="O4690">
        <v>-2.81</v>
      </c>
      <c r="P4690">
        <f xml:space="preserve"> IF(Stock_Info[[#This Row],[Close Price]] &gt; Stock_Info[[#This Row],[Open Price]], 1, 0)</f>
        <v>0</v>
      </c>
      <c r="Q4690" t="str">
        <f>IF(AND(Stock_Info[[#This Row],[% Deli. Qty to Traded Qty]]&gt;80,Stock_Info[[#This Row],[No. of Trades]]&lt;3000),"Unusual Day","")</f>
        <v/>
      </c>
      <c r="R4690" t="str">
        <f>IF(AND(Stock_Info[[#This Row],[Spread High-Low]] &lt; 10, Stock_Info[[#This Row],[% Deli. Qty to Traded Qty]] &gt; 90), "Good Day", "")</f>
        <v/>
      </c>
    </row>
    <row r="4691" spans="1:18">
      <c r="A4691" t="s">
        <v>58</v>
      </c>
      <c r="B4691" s="1">
        <v>45631</v>
      </c>
      <c r="C4691" s="1" t="str">
        <f>"WEEK" &amp;" " &amp;  INT((DAY(Stock_Info[[#This Row],[Date]])+WEEKDAY(DATE(YEAR(Stock_Info[[#This Row],[Date]]),MONTH(Stock_Info[[#This Row],[Date]]),1))-1)/7)+1</f>
        <v>WEEK 1</v>
      </c>
      <c r="D4691" s="12">
        <v>54.99</v>
      </c>
      <c r="E4691" s="12">
        <v>55</v>
      </c>
      <c r="F4691" s="12">
        <v>53.01</v>
      </c>
      <c r="G4691" s="12">
        <v>53.25</v>
      </c>
      <c r="H4691" s="12">
        <v>54.582686245867613</v>
      </c>
      <c r="I4691">
        <v>13007</v>
      </c>
      <c r="J4691">
        <v>175</v>
      </c>
      <c r="K4691" s="12">
        <v>709957</v>
      </c>
      <c r="L4691">
        <v>8847</v>
      </c>
      <c r="M4691">
        <v>68.02</v>
      </c>
      <c r="N4691">
        <v>1.99</v>
      </c>
      <c r="O4691">
        <v>-1.74</v>
      </c>
      <c r="P4691">
        <f xml:space="preserve"> IF(Stock_Info[[#This Row],[Close Price]] &gt; Stock_Info[[#This Row],[Open Price]], 1, 0)</f>
        <v>0</v>
      </c>
      <c r="Q4691" t="str">
        <f>IF(AND(Stock_Info[[#This Row],[% Deli. Qty to Traded Qty]]&gt;80,Stock_Info[[#This Row],[No. of Trades]]&lt;3000),"Unusual Day","")</f>
        <v/>
      </c>
      <c r="R4691" t="str">
        <f>IF(AND(Stock_Info[[#This Row],[Spread High-Low]] &lt; 10, Stock_Info[[#This Row],[% Deli. Qty to Traded Qty]] &gt; 90), "Good Day", "")</f>
        <v/>
      </c>
    </row>
    <row r="4692" spans="1:18">
      <c r="A4692" t="s">
        <v>58</v>
      </c>
      <c r="B4692" s="1">
        <v>45630</v>
      </c>
      <c r="C4692" s="1" t="str">
        <f>"WEEK" &amp;" " &amp;  INT((DAY(Stock_Info[[#This Row],[Date]])+WEEKDAY(DATE(YEAR(Stock_Info[[#This Row],[Date]]),MONTH(Stock_Info[[#This Row],[Date]]),1))-1)/7)+1</f>
        <v>WEEK 1</v>
      </c>
      <c r="D4692" s="12">
        <v>52.98</v>
      </c>
      <c r="E4692" s="12">
        <v>53</v>
      </c>
      <c r="F4692" s="12">
        <v>52.1</v>
      </c>
      <c r="G4692" s="12">
        <v>53</v>
      </c>
      <c r="H4692" s="12">
        <v>52.977864805040014</v>
      </c>
      <c r="I4692">
        <v>5873</v>
      </c>
      <c r="J4692">
        <v>95</v>
      </c>
      <c r="K4692" s="12">
        <v>311139</v>
      </c>
      <c r="L4692">
        <v>4578</v>
      </c>
      <c r="M4692">
        <v>77.95</v>
      </c>
      <c r="N4692">
        <v>0.9</v>
      </c>
      <c r="O4692">
        <v>0.02</v>
      </c>
      <c r="P4692">
        <f xml:space="preserve"> IF(Stock_Info[[#This Row],[Close Price]] &gt; Stock_Info[[#This Row],[Open Price]], 1, 0)</f>
        <v>1</v>
      </c>
      <c r="Q4692" t="str">
        <f>IF(AND(Stock_Info[[#This Row],[% Deli. Qty to Traded Qty]]&gt;80,Stock_Info[[#This Row],[No. of Trades]]&lt;3000),"Unusual Day","")</f>
        <v/>
      </c>
      <c r="R4692" t="str">
        <f>IF(AND(Stock_Info[[#This Row],[Spread High-Low]] &lt; 10, Stock_Info[[#This Row],[% Deli. Qty to Traded Qty]] &gt; 90), "Good Day", "")</f>
        <v/>
      </c>
    </row>
    <row r="4693" spans="1:18">
      <c r="A4693" t="s">
        <v>58</v>
      </c>
      <c r="B4693" s="1">
        <v>45629</v>
      </c>
      <c r="C4693" s="1" t="str">
        <f>"WEEK" &amp;" " &amp;  INT((DAY(Stock_Info[[#This Row],[Date]])+WEEKDAY(DATE(YEAR(Stock_Info[[#This Row],[Date]]),MONTH(Stock_Info[[#This Row],[Date]]),1))-1)/7)+1</f>
        <v>WEEK 1</v>
      </c>
      <c r="D4693" s="12">
        <v>48.91</v>
      </c>
      <c r="E4693" s="12">
        <v>51.35</v>
      </c>
      <c r="F4693" s="12">
        <v>48.91</v>
      </c>
      <c r="G4693" s="12">
        <v>50.48</v>
      </c>
      <c r="H4693" s="12">
        <v>50.895069000336584</v>
      </c>
      <c r="I4693">
        <v>11884</v>
      </c>
      <c r="J4693">
        <v>84</v>
      </c>
      <c r="K4693" s="12">
        <v>604837</v>
      </c>
      <c r="L4693">
        <v>7884</v>
      </c>
      <c r="M4693">
        <v>66.34</v>
      </c>
      <c r="N4693">
        <v>2.44</v>
      </c>
      <c r="O4693">
        <v>1.57</v>
      </c>
      <c r="P4693">
        <f xml:space="preserve"> IF(Stock_Info[[#This Row],[Close Price]] &gt; Stock_Info[[#This Row],[Open Price]], 1, 0)</f>
        <v>1</v>
      </c>
      <c r="Q4693" t="str">
        <f>IF(AND(Stock_Info[[#This Row],[% Deli. Qty to Traded Qty]]&gt;80,Stock_Info[[#This Row],[No. of Trades]]&lt;3000),"Unusual Day","")</f>
        <v/>
      </c>
      <c r="R4693" t="str">
        <f>IF(AND(Stock_Info[[#This Row],[Spread High-Low]] &lt; 10, Stock_Info[[#This Row],[% Deli. Qty to Traded Qty]] &gt; 90), "Good Day", "")</f>
        <v/>
      </c>
    </row>
    <row r="4694" spans="1:18">
      <c r="A4694" t="s">
        <v>58</v>
      </c>
      <c r="B4694" s="1">
        <v>45628</v>
      </c>
      <c r="C4694" s="1" t="str">
        <f>"WEEK" &amp;" " &amp;  INT((DAY(Stock_Info[[#This Row],[Date]])+WEEKDAY(DATE(YEAR(Stock_Info[[#This Row],[Date]]),MONTH(Stock_Info[[#This Row],[Date]]),1))-1)/7)+1</f>
        <v>WEEK 1</v>
      </c>
      <c r="D4694" s="12">
        <v>47.75</v>
      </c>
      <c r="E4694" s="12">
        <v>48.91</v>
      </c>
      <c r="F4694" s="12">
        <v>47.5</v>
      </c>
      <c r="G4694" s="12">
        <v>48.91</v>
      </c>
      <c r="H4694" s="12">
        <v>48.80898425749524</v>
      </c>
      <c r="I4694">
        <v>9973</v>
      </c>
      <c r="J4694">
        <v>68</v>
      </c>
      <c r="K4694" s="12">
        <v>486772</v>
      </c>
      <c r="L4694">
        <v>8761</v>
      </c>
      <c r="M4694">
        <v>87.85</v>
      </c>
      <c r="N4694">
        <v>1.41</v>
      </c>
      <c r="O4694">
        <v>1.1599999999999999</v>
      </c>
      <c r="P4694">
        <f xml:space="preserve"> IF(Stock_Info[[#This Row],[Close Price]] &gt; Stock_Info[[#This Row],[Open Price]], 1, 0)</f>
        <v>1</v>
      </c>
      <c r="Q4694" t="str">
        <f>IF(AND(Stock_Info[[#This Row],[% Deli. Qty to Traded Qty]]&gt;80,Stock_Info[[#This Row],[No. of Trades]]&lt;3000),"Unusual Day","")</f>
        <v>Unusual Day</v>
      </c>
      <c r="R4694" t="str">
        <f>IF(AND(Stock_Info[[#This Row],[Spread High-Low]] &lt; 10, Stock_Info[[#This Row],[% Deli. Qty to Traded Qty]] &gt; 90), "Good Day", "")</f>
        <v/>
      </c>
    </row>
    <row r="4695" spans="1:18">
      <c r="A4695" t="s">
        <v>58</v>
      </c>
      <c r="B4695" s="1">
        <v>45625</v>
      </c>
      <c r="C4695" s="1" t="str">
        <f>"WEEK" &amp;" " &amp;  INT((DAY(Stock_Info[[#This Row],[Date]])+WEEKDAY(DATE(YEAR(Stock_Info[[#This Row],[Date]]),MONTH(Stock_Info[[#This Row],[Date]]),1))-1)/7)+1</f>
        <v>WEEK 5</v>
      </c>
      <c r="D4695" s="12">
        <v>44.5</v>
      </c>
      <c r="E4695" s="12">
        <v>46.59</v>
      </c>
      <c r="F4695" s="12">
        <v>43.11</v>
      </c>
      <c r="G4695" s="12">
        <v>46.59</v>
      </c>
      <c r="H4695" s="12">
        <v>46.257960413080895</v>
      </c>
      <c r="I4695">
        <v>4648</v>
      </c>
      <c r="J4695">
        <v>47</v>
      </c>
      <c r="K4695" s="12">
        <v>215007</v>
      </c>
      <c r="L4695">
        <v>3456</v>
      </c>
      <c r="M4695">
        <v>74.349999999999994</v>
      </c>
      <c r="N4695">
        <v>3.48</v>
      </c>
      <c r="O4695">
        <v>2.09</v>
      </c>
      <c r="P4695">
        <f xml:space="preserve"> IF(Stock_Info[[#This Row],[Close Price]] &gt; Stock_Info[[#This Row],[Open Price]], 1, 0)</f>
        <v>1</v>
      </c>
      <c r="Q4695" t="str">
        <f>IF(AND(Stock_Info[[#This Row],[% Deli. Qty to Traded Qty]]&gt;80,Stock_Info[[#This Row],[No. of Trades]]&lt;3000),"Unusual Day","")</f>
        <v/>
      </c>
      <c r="R4695" t="str">
        <f>IF(AND(Stock_Info[[#This Row],[Spread High-Low]] &lt; 10, Stock_Info[[#This Row],[% Deli. Qty to Traded Qty]] &gt; 90), "Good Day", "")</f>
        <v/>
      </c>
    </row>
    <row r="4696" spans="1:18">
      <c r="A4696" t="s">
        <v>58</v>
      </c>
      <c r="B4696" s="1">
        <v>45624</v>
      </c>
      <c r="C4696" s="1" t="str">
        <f>"WEEK" &amp;" " &amp;  INT((DAY(Stock_Info[[#This Row],[Date]])+WEEKDAY(DATE(YEAR(Stock_Info[[#This Row],[Date]]),MONTH(Stock_Info[[#This Row],[Date]]),1))-1)/7)+1</f>
        <v>WEEK 5</v>
      </c>
      <c r="D4696" s="12">
        <v>44.41</v>
      </c>
      <c r="E4696" s="12">
        <v>44.41</v>
      </c>
      <c r="F4696" s="12">
        <v>43.12</v>
      </c>
      <c r="G4696" s="12">
        <v>44.38</v>
      </c>
      <c r="H4696" s="12">
        <v>43.99080459770115</v>
      </c>
      <c r="I4696">
        <v>435</v>
      </c>
      <c r="J4696">
        <v>22</v>
      </c>
      <c r="K4696" s="12">
        <v>19136</v>
      </c>
      <c r="L4696">
        <v>363</v>
      </c>
      <c r="M4696">
        <v>83.45</v>
      </c>
      <c r="N4696">
        <v>1.29</v>
      </c>
      <c r="O4696">
        <v>-0.03</v>
      </c>
      <c r="P4696">
        <f xml:space="preserve"> IF(Stock_Info[[#This Row],[Close Price]] &gt; Stock_Info[[#This Row],[Open Price]], 1, 0)</f>
        <v>0</v>
      </c>
      <c r="Q4696" t="str">
        <f>IF(AND(Stock_Info[[#This Row],[% Deli. Qty to Traded Qty]]&gt;80,Stock_Info[[#This Row],[No. of Trades]]&lt;3000),"Unusual Day","")</f>
        <v>Unusual Day</v>
      </c>
      <c r="R4696" t="str">
        <f>IF(AND(Stock_Info[[#This Row],[Spread High-Low]] &lt; 10, Stock_Info[[#This Row],[% Deli. Qty to Traded Qty]] &gt; 90), "Good Day", "")</f>
        <v/>
      </c>
    </row>
    <row r="4697" spans="1:18">
      <c r="A4697" t="s">
        <v>58</v>
      </c>
      <c r="B4697" s="1">
        <v>45623</v>
      </c>
      <c r="C4697" s="1" t="str">
        <f>"WEEK" &amp;" " &amp;  INT((DAY(Stock_Info[[#This Row],[Date]])+WEEKDAY(DATE(YEAR(Stock_Info[[#This Row],[Date]]),MONTH(Stock_Info[[#This Row],[Date]]),1))-1)/7)+1</f>
        <v>WEEK 5</v>
      </c>
      <c r="D4697" s="12">
        <v>45.28</v>
      </c>
      <c r="E4697" s="12">
        <v>45.28</v>
      </c>
      <c r="F4697" s="12">
        <v>42.73</v>
      </c>
      <c r="G4697" s="12">
        <v>43.12</v>
      </c>
      <c r="H4697" s="12">
        <v>43.330492424242422</v>
      </c>
      <c r="I4697">
        <v>1056</v>
      </c>
      <c r="J4697">
        <v>17</v>
      </c>
      <c r="K4697" s="12">
        <v>45757</v>
      </c>
      <c r="L4697">
        <v>1050</v>
      </c>
      <c r="M4697">
        <v>99.43</v>
      </c>
      <c r="N4697">
        <v>2.5499999999999998</v>
      </c>
      <c r="O4697">
        <v>-2.16</v>
      </c>
      <c r="P4697">
        <f xml:space="preserve"> IF(Stock_Info[[#This Row],[Close Price]] &gt; Stock_Info[[#This Row],[Open Price]], 1, 0)</f>
        <v>0</v>
      </c>
      <c r="Q4697" t="str">
        <f>IF(AND(Stock_Info[[#This Row],[% Deli. Qty to Traded Qty]]&gt;80,Stock_Info[[#This Row],[No. of Trades]]&lt;3000),"Unusual Day","")</f>
        <v>Unusual Day</v>
      </c>
      <c r="R4697" t="str">
        <f>IF(AND(Stock_Info[[#This Row],[Spread High-Low]] &lt; 10, Stock_Info[[#This Row],[% Deli. Qty to Traded Qty]] &gt; 90), "Good Day", "")</f>
        <v>Good Day</v>
      </c>
    </row>
    <row r="4698" spans="1:18">
      <c r="A4698" t="s">
        <v>58</v>
      </c>
      <c r="B4698" s="1">
        <v>45622</v>
      </c>
      <c r="C4698" s="1" t="str">
        <f>"WEEK" &amp;" " &amp;  INT((DAY(Stock_Info[[#This Row],[Date]])+WEEKDAY(DATE(YEAR(Stock_Info[[#This Row],[Date]]),MONTH(Stock_Info[[#This Row],[Date]]),1))-1)/7)+1</f>
        <v>WEEK 5</v>
      </c>
      <c r="D4698" s="12">
        <v>44.94</v>
      </c>
      <c r="E4698" s="12">
        <v>45.45</v>
      </c>
      <c r="F4698" s="12">
        <v>43</v>
      </c>
      <c r="G4698" s="12">
        <v>44.44</v>
      </c>
      <c r="H4698" s="12">
        <v>44.365738925911408</v>
      </c>
      <c r="I4698">
        <v>2551</v>
      </c>
      <c r="J4698">
        <v>44</v>
      </c>
      <c r="K4698" s="12">
        <v>113177</v>
      </c>
      <c r="L4698">
        <v>2405</v>
      </c>
      <c r="M4698">
        <v>94.28</v>
      </c>
      <c r="N4698">
        <v>2.4500000000000002</v>
      </c>
      <c r="O4698">
        <v>-0.5</v>
      </c>
      <c r="P4698">
        <f xml:space="preserve"> IF(Stock_Info[[#This Row],[Close Price]] &gt; Stock_Info[[#This Row],[Open Price]], 1, 0)</f>
        <v>0</v>
      </c>
      <c r="Q4698" t="str">
        <f>IF(AND(Stock_Info[[#This Row],[% Deli. Qty to Traded Qty]]&gt;80,Stock_Info[[#This Row],[No. of Trades]]&lt;3000),"Unusual Day","")</f>
        <v>Unusual Day</v>
      </c>
      <c r="R4698" t="str">
        <f>IF(AND(Stock_Info[[#This Row],[Spread High-Low]] &lt; 10, Stock_Info[[#This Row],[% Deli. Qty to Traded Qty]] &gt; 90), "Good Day", "")</f>
        <v>Good Day</v>
      </c>
    </row>
    <row r="4699" spans="1:18">
      <c r="A4699" t="s">
        <v>58</v>
      </c>
      <c r="B4699" s="1">
        <v>45621</v>
      </c>
      <c r="C4699" s="1" t="str">
        <f>"WEEK" &amp;" " &amp;  INT((DAY(Stock_Info[[#This Row],[Date]])+WEEKDAY(DATE(YEAR(Stock_Info[[#This Row],[Date]]),MONTH(Stock_Info[[#This Row],[Date]]),1))-1)/7)+1</f>
        <v>WEEK 5</v>
      </c>
      <c r="D4699" s="12">
        <v>43.36</v>
      </c>
      <c r="E4699" s="12">
        <v>44.95</v>
      </c>
      <c r="F4699" s="12">
        <v>43.3</v>
      </c>
      <c r="G4699" s="12">
        <v>43.98</v>
      </c>
      <c r="H4699" s="12">
        <v>44.168361581920905</v>
      </c>
      <c r="I4699">
        <v>885</v>
      </c>
      <c r="J4699">
        <v>25</v>
      </c>
      <c r="K4699" s="12">
        <v>39089</v>
      </c>
      <c r="L4699">
        <v>689</v>
      </c>
      <c r="M4699">
        <v>77.849999999999994</v>
      </c>
      <c r="N4699">
        <v>1.65</v>
      </c>
      <c r="O4699">
        <v>0.62</v>
      </c>
      <c r="P4699">
        <f xml:space="preserve"> IF(Stock_Info[[#This Row],[Close Price]] &gt; Stock_Info[[#This Row],[Open Price]], 1, 0)</f>
        <v>1</v>
      </c>
      <c r="Q4699" t="str">
        <f>IF(AND(Stock_Info[[#This Row],[% Deli. Qty to Traded Qty]]&gt;80,Stock_Info[[#This Row],[No. of Trades]]&lt;3000),"Unusual Day","")</f>
        <v/>
      </c>
      <c r="R4699" t="str">
        <f>IF(AND(Stock_Info[[#This Row],[Spread High-Low]] &lt; 10, Stock_Info[[#This Row],[% Deli. Qty to Traded Qty]] &gt; 90), "Good Day", "")</f>
        <v/>
      </c>
    </row>
    <row r="4700" spans="1:18">
      <c r="A4700" t="s">
        <v>58</v>
      </c>
      <c r="B4700" s="1">
        <v>45618</v>
      </c>
      <c r="C4700" s="1" t="str">
        <f>"WEEK" &amp;" " &amp;  INT((DAY(Stock_Info[[#This Row],[Date]])+WEEKDAY(DATE(YEAR(Stock_Info[[#This Row],[Date]]),MONTH(Stock_Info[[#This Row],[Date]]),1))-1)/7)+1</f>
        <v>WEEK 4</v>
      </c>
      <c r="D4700" s="12">
        <v>44.42</v>
      </c>
      <c r="E4700" s="12">
        <v>44.42</v>
      </c>
      <c r="F4700" s="12">
        <v>42.06</v>
      </c>
      <c r="G4700" s="12">
        <v>43.32</v>
      </c>
      <c r="H4700" s="12">
        <v>42.729083665338642</v>
      </c>
      <c r="I4700">
        <v>251</v>
      </c>
      <c r="J4700">
        <v>11</v>
      </c>
      <c r="K4700" s="12">
        <v>10725</v>
      </c>
      <c r="L4700">
        <v>251</v>
      </c>
      <c r="M4700">
        <v>100</v>
      </c>
      <c r="N4700">
        <v>2.36</v>
      </c>
      <c r="O4700">
        <v>-1.1000000000000001</v>
      </c>
      <c r="P4700">
        <f xml:space="preserve"> IF(Stock_Info[[#This Row],[Close Price]] &gt; Stock_Info[[#This Row],[Open Price]], 1, 0)</f>
        <v>0</v>
      </c>
      <c r="Q4700" t="str">
        <f>IF(AND(Stock_Info[[#This Row],[% Deli. Qty to Traded Qty]]&gt;80,Stock_Info[[#This Row],[No. of Trades]]&lt;3000),"Unusual Day","")</f>
        <v>Unusual Day</v>
      </c>
      <c r="R4700" t="str">
        <f>IF(AND(Stock_Info[[#This Row],[Spread High-Low]] &lt; 10, Stock_Info[[#This Row],[% Deli. Qty to Traded Qty]] &gt; 90), "Good Day", "")</f>
        <v>Good Day</v>
      </c>
    </row>
    <row r="4701" spans="1:18">
      <c r="A4701" t="s">
        <v>58</v>
      </c>
      <c r="B4701" s="1">
        <v>45617</v>
      </c>
      <c r="C4701" s="1" t="str">
        <f>"WEEK" &amp;" " &amp;  INT((DAY(Stock_Info[[#This Row],[Date]])+WEEKDAY(DATE(YEAR(Stock_Info[[#This Row],[Date]]),MONTH(Stock_Info[[#This Row],[Date]]),1))-1)/7)+1</f>
        <v>WEEK 4</v>
      </c>
      <c r="D4701" s="12">
        <v>44.2</v>
      </c>
      <c r="E4701" s="12">
        <v>44.2</v>
      </c>
      <c r="F4701" s="12">
        <v>41.75</v>
      </c>
      <c r="G4701" s="12">
        <v>43.08</v>
      </c>
      <c r="H4701" s="12">
        <v>43.152272727272724</v>
      </c>
      <c r="I4701">
        <v>1320</v>
      </c>
      <c r="J4701">
        <v>40</v>
      </c>
      <c r="K4701" s="12">
        <v>56961</v>
      </c>
      <c r="L4701">
        <v>888</v>
      </c>
      <c r="M4701">
        <v>67.27</v>
      </c>
      <c r="N4701">
        <v>2.4500000000000002</v>
      </c>
      <c r="O4701">
        <v>-1.1200000000000001</v>
      </c>
      <c r="P4701">
        <f xml:space="preserve"> IF(Stock_Info[[#This Row],[Close Price]] &gt; Stock_Info[[#This Row],[Open Price]], 1, 0)</f>
        <v>0</v>
      </c>
      <c r="Q4701" t="str">
        <f>IF(AND(Stock_Info[[#This Row],[% Deli. Qty to Traded Qty]]&gt;80,Stock_Info[[#This Row],[No. of Trades]]&lt;3000),"Unusual Day","")</f>
        <v/>
      </c>
      <c r="R4701" t="str">
        <f>IF(AND(Stock_Info[[#This Row],[Spread High-Low]] &lt; 10, Stock_Info[[#This Row],[% Deli. Qty to Traded Qty]] &gt; 90), "Good Day", "")</f>
        <v/>
      </c>
    </row>
    <row r="4702" spans="1:18">
      <c r="A4702" t="s">
        <v>58</v>
      </c>
      <c r="B4702" s="1">
        <v>45615</v>
      </c>
      <c r="C4702" s="1" t="str">
        <f>"WEEK" &amp;" " &amp;  INT((DAY(Stock_Info[[#This Row],[Date]])+WEEKDAY(DATE(YEAR(Stock_Info[[#This Row],[Date]]),MONTH(Stock_Info[[#This Row],[Date]]),1))-1)/7)+1</f>
        <v>WEEK 4</v>
      </c>
      <c r="D4702" s="12">
        <v>42.45</v>
      </c>
      <c r="E4702" s="12">
        <v>43.85</v>
      </c>
      <c r="F4702" s="12">
        <v>42.45</v>
      </c>
      <c r="G4702" s="12">
        <v>43.5</v>
      </c>
      <c r="H4702" s="12">
        <v>43.194108761329304</v>
      </c>
      <c r="I4702">
        <v>5296</v>
      </c>
      <c r="J4702">
        <v>49</v>
      </c>
      <c r="K4702" s="12">
        <v>228756</v>
      </c>
      <c r="L4702">
        <v>4336</v>
      </c>
      <c r="M4702">
        <v>81.87</v>
      </c>
      <c r="N4702">
        <v>1.4</v>
      </c>
      <c r="O4702">
        <v>1.05</v>
      </c>
      <c r="P4702">
        <f xml:space="preserve"> IF(Stock_Info[[#This Row],[Close Price]] &gt; Stock_Info[[#This Row],[Open Price]], 1, 0)</f>
        <v>1</v>
      </c>
      <c r="Q4702" t="str">
        <f>IF(AND(Stock_Info[[#This Row],[% Deli. Qty to Traded Qty]]&gt;80,Stock_Info[[#This Row],[No. of Trades]]&lt;3000),"Unusual Day","")</f>
        <v>Unusual Day</v>
      </c>
      <c r="R4702" t="str">
        <f>IF(AND(Stock_Info[[#This Row],[Spread High-Low]] &lt; 10, Stock_Info[[#This Row],[% Deli. Qty to Traded Qty]] &gt; 90), "Good Day", "")</f>
        <v/>
      </c>
    </row>
    <row r="4703" spans="1:18">
      <c r="A4703" t="s">
        <v>58</v>
      </c>
      <c r="B4703" s="1">
        <v>45614</v>
      </c>
      <c r="C4703" s="1" t="str">
        <f>"WEEK" &amp;" " &amp;  INT((DAY(Stock_Info[[#This Row],[Date]])+WEEKDAY(DATE(YEAR(Stock_Info[[#This Row],[Date]]),MONTH(Stock_Info[[#This Row],[Date]]),1))-1)/7)+1</f>
        <v>WEEK 4</v>
      </c>
      <c r="D4703" s="12">
        <v>44.99</v>
      </c>
      <c r="E4703" s="12">
        <v>44.99</v>
      </c>
      <c r="F4703" s="12">
        <v>41.61</v>
      </c>
      <c r="G4703" s="12">
        <v>41.87</v>
      </c>
      <c r="H4703" s="12">
        <v>42.025456817116975</v>
      </c>
      <c r="I4703">
        <v>6403</v>
      </c>
      <c r="J4703">
        <v>52</v>
      </c>
      <c r="K4703" s="12">
        <v>269089</v>
      </c>
      <c r="L4703">
        <v>5895</v>
      </c>
      <c r="M4703">
        <v>92.07</v>
      </c>
      <c r="N4703">
        <v>3.38</v>
      </c>
      <c r="O4703">
        <v>-3.12</v>
      </c>
      <c r="P4703">
        <f xml:space="preserve"> IF(Stock_Info[[#This Row],[Close Price]] &gt; Stock_Info[[#This Row],[Open Price]], 1, 0)</f>
        <v>0</v>
      </c>
      <c r="Q4703" t="str">
        <f>IF(AND(Stock_Info[[#This Row],[% Deli. Qty to Traded Qty]]&gt;80,Stock_Info[[#This Row],[No. of Trades]]&lt;3000),"Unusual Day","")</f>
        <v>Unusual Day</v>
      </c>
      <c r="R4703" t="str">
        <f>IF(AND(Stock_Info[[#This Row],[Spread High-Low]] &lt; 10, Stock_Info[[#This Row],[% Deli. Qty to Traded Qty]] &gt; 90), "Good Day", "")</f>
        <v>Good Day</v>
      </c>
    </row>
    <row r="4704" spans="1:18">
      <c r="A4704" t="s">
        <v>58</v>
      </c>
      <c r="B4704" s="1">
        <v>45610</v>
      </c>
      <c r="C4704" s="1" t="str">
        <f>"WEEK" &amp;" " &amp;  INT((DAY(Stock_Info[[#This Row],[Date]])+WEEKDAY(DATE(YEAR(Stock_Info[[#This Row],[Date]]),MONTH(Stock_Info[[#This Row],[Date]]),1))-1)/7)+1</f>
        <v>WEEK 3</v>
      </c>
      <c r="D4704" s="12">
        <v>43.2</v>
      </c>
      <c r="E4704" s="12">
        <v>43.99</v>
      </c>
      <c r="F4704" s="12">
        <v>41.11</v>
      </c>
      <c r="G4704" s="12">
        <v>43.8</v>
      </c>
      <c r="H4704" s="12">
        <v>43.195032870708545</v>
      </c>
      <c r="I4704">
        <v>2738</v>
      </c>
      <c r="J4704">
        <v>39</v>
      </c>
      <c r="K4704" s="12">
        <v>118268</v>
      </c>
      <c r="L4704">
        <v>1751</v>
      </c>
      <c r="M4704">
        <v>63.95</v>
      </c>
      <c r="N4704">
        <v>2.88</v>
      </c>
      <c r="O4704">
        <v>0.6</v>
      </c>
      <c r="P4704">
        <f xml:space="preserve"> IF(Stock_Info[[#This Row],[Close Price]] &gt; Stock_Info[[#This Row],[Open Price]], 1, 0)</f>
        <v>1</v>
      </c>
      <c r="Q4704" t="str">
        <f>IF(AND(Stock_Info[[#This Row],[% Deli. Qty to Traded Qty]]&gt;80,Stock_Info[[#This Row],[No. of Trades]]&lt;3000),"Unusual Day","")</f>
        <v/>
      </c>
      <c r="R4704" t="str">
        <f>IF(AND(Stock_Info[[#This Row],[Spread High-Low]] &lt; 10, Stock_Info[[#This Row],[% Deli. Qty to Traded Qty]] &gt; 90), "Good Day", "")</f>
        <v/>
      </c>
    </row>
    <row r="4705" spans="1:18">
      <c r="A4705" t="s">
        <v>58</v>
      </c>
      <c r="B4705" s="1">
        <v>45609</v>
      </c>
      <c r="C4705" s="1" t="str">
        <f>"WEEK" &amp;" " &amp;  INT((DAY(Stock_Info[[#This Row],[Date]])+WEEKDAY(DATE(YEAR(Stock_Info[[#This Row],[Date]]),MONTH(Stock_Info[[#This Row],[Date]]),1))-1)/7)+1</f>
        <v>WEEK 3</v>
      </c>
      <c r="D4705" s="12">
        <v>42.25</v>
      </c>
      <c r="E4705" s="12">
        <v>43.5</v>
      </c>
      <c r="F4705" s="12">
        <v>42</v>
      </c>
      <c r="G4705" s="12">
        <v>42.97</v>
      </c>
      <c r="H4705" s="12">
        <v>42.578431372549019</v>
      </c>
      <c r="I4705">
        <v>2244</v>
      </c>
      <c r="J4705">
        <v>37</v>
      </c>
      <c r="K4705" s="12">
        <v>95546</v>
      </c>
      <c r="L4705">
        <v>1239</v>
      </c>
      <c r="M4705">
        <v>55.21</v>
      </c>
      <c r="N4705">
        <v>1.5</v>
      </c>
      <c r="O4705">
        <v>0.72</v>
      </c>
      <c r="P4705">
        <f xml:space="preserve"> IF(Stock_Info[[#This Row],[Close Price]] &gt; Stock_Info[[#This Row],[Open Price]], 1, 0)</f>
        <v>1</v>
      </c>
      <c r="Q4705" t="str">
        <f>IF(AND(Stock_Info[[#This Row],[% Deli. Qty to Traded Qty]]&gt;80,Stock_Info[[#This Row],[No. of Trades]]&lt;3000),"Unusual Day","")</f>
        <v/>
      </c>
      <c r="R4705" t="str">
        <f>IF(AND(Stock_Info[[#This Row],[Spread High-Low]] &lt; 10, Stock_Info[[#This Row],[% Deli. Qty to Traded Qty]] &gt; 90), "Good Day", "")</f>
        <v/>
      </c>
    </row>
    <row r="4706" spans="1:18">
      <c r="A4706" t="s">
        <v>58</v>
      </c>
      <c r="B4706" s="1">
        <v>45608</v>
      </c>
      <c r="C4706" s="1" t="str">
        <f>"WEEK" &amp;" " &amp;  INT((DAY(Stock_Info[[#This Row],[Date]])+WEEKDAY(DATE(YEAR(Stock_Info[[#This Row],[Date]]),MONTH(Stock_Info[[#This Row],[Date]]),1))-1)/7)+1</f>
        <v>WEEK 3</v>
      </c>
      <c r="D4706" s="12">
        <v>44.4</v>
      </c>
      <c r="E4706" s="12">
        <v>44.49</v>
      </c>
      <c r="F4706" s="12">
        <v>42.05</v>
      </c>
      <c r="G4706" s="12">
        <v>44.02</v>
      </c>
      <c r="H4706" s="12">
        <v>43.768464445207833</v>
      </c>
      <c r="I4706">
        <v>2911</v>
      </c>
      <c r="J4706">
        <v>80</v>
      </c>
      <c r="K4706" s="12">
        <v>127410</v>
      </c>
      <c r="L4706">
        <v>2238</v>
      </c>
      <c r="M4706">
        <v>76.88</v>
      </c>
      <c r="N4706">
        <v>2.44</v>
      </c>
      <c r="O4706">
        <v>-0.38</v>
      </c>
      <c r="P4706">
        <f xml:space="preserve"> IF(Stock_Info[[#This Row],[Close Price]] &gt; Stock_Info[[#This Row],[Open Price]], 1, 0)</f>
        <v>0</v>
      </c>
      <c r="Q4706" t="str">
        <f>IF(AND(Stock_Info[[#This Row],[% Deli. Qty to Traded Qty]]&gt;80,Stock_Info[[#This Row],[No. of Trades]]&lt;3000),"Unusual Day","")</f>
        <v/>
      </c>
      <c r="R4706" t="str">
        <f>IF(AND(Stock_Info[[#This Row],[Spread High-Low]] &lt; 10, Stock_Info[[#This Row],[% Deli. Qty to Traded Qty]] &gt; 90), "Good Day", "")</f>
        <v/>
      </c>
    </row>
    <row r="4707" spans="1:18">
      <c r="A4707" t="s">
        <v>58</v>
      </c>
      <c r="B4707" s="1">
        <v>45607</v>
      </c>
      <c r="C4707" s="1" t="str">
        <f>"WEEK" &amp;" " &amp;  INT((DAY(Stock_Info[[#This Row],[Date]])+WEEKDAY(DATE(YEAR(Stock_Info[[#This Row],[Date]]),MONTH(Stock_Info[[#This Row],[Date]]),1))-1)/7)+1</f>
        <v>WEEK 3</v>
      </c>
      <c r="D4707" s="12">
        <v>44.93</v>
      </c>
      <c r="E4707" s="12">
        <v>45.01</v>
      </c>
      <c r="F4707" s="12">
        <v>43.56</v>
      </c>
      <c r="G4707" s="12">
        <v>43.58</v>
      </c>
      <c r="H4707" s="12">
        <v>43.96199742977786</v>
      </c>
      <c r="I4707">
        <v>5447</v>
      </c>
      <c r="J4707">
        <v>68</v>
      </c>
      <c r="K4707" s="12">
        <v>239461</v>
      </c>
      <c r="L4707">
        <v>5060</v>
      </c>
      <c r="M4707">
        <v>92.9</v>
      </c>
      <c r="N4707">
        <v>1.45</v>
      </c>
      <c r="O4707">
        <v>-1.35</v>
      </c>
      <c r="P4707">
        <f xml:space="preserve"> IF(Stock_Info[[#This Row],[Close Price]] &gt; Stock_Info[[#This Row],[Open Price]], 1, 0)</f>
        <v>0</v>
      </c>
      <c r="Q4707" t="str">
        <f>IF(AND(Stock_Info[[#This Row],[% Deli. Qty to Traded Qty]]&gt;80,Stock_Info[[#This Row],[No. of Trades]]&lt;3000),"Unusual Day","")</f>
        <v>Unusual Day</v>
      </c>
      <c r="R4707" t="str">
        <f>IF(AND(Stock_Info[[#This Row],[Spread High-Low]] &lt; 10, Stock_Info[[#This Row],[% Deli. Qty to Traded Qty]] &gt; 90), "Good Day", "")</f>
        <v>Good Day</v>
      </c>
    </row>
    <row r="4708" spans="1:18">
      <c r="A4708" t="s">
        <v>58</v>
      </c>
      <c r="B4708" s="1">
        <v>45604</v>
      </c>
      <c r="C4708" s="1" t="str">
        <f>"WEEK" &amp;" " &amp;  INT((DAY(Stock_Info[[#This Row],[Date]])+WEEKDAY(DATE(YEAR(Stock_Info[[#This Row],[Date]]),MONTH(Stock_Info[[#This Row],[Date]]),1))-1)/7)+1</f>
        <v>WEEK 2</v>
      </c>
      <c r="D4708" s="12">
        <v>46.2</v>
      </c>
      <c r="E4708" s="12">
        <v>46.2</v>
      </c>
      <c r="F4708" s="12">
        <v>44.35</v>
      </c>
      <c r="G4708" s="12">
        <v>45.85</v>
      </c>
      <c r="H4708" s="12">
        <v>45.787234042553195</v>
      </c>
      <c r="I4708">
        <v>47</v>
      </c>
      <c r="J4708">
        <v>8</v>
      </c>
      <c r="K4708" s="12">
        <v>2152</v>
      </c>
      <c r="L4708">
        <v>29</v>
      </c>
      <c r="M4708">
        <v>61.7</v>
      </c>
      <c r="N4708">
        <v>1.85</v>
      </c>
      <c r="O4708">
        <v>-0.35</v>
      </c>
      <c r="P4708">
        <f xml:space="preserve"> IF(Stock_Info[[#This Row],[Close Price]] &gt; Stock_Info[[#This Row],[Open Price]], 1, 0)</f>
        <v>0</v>
      </c>
      <c r="Q4708" t="str">
        <f>IF(AND(Stock_Info[[#This Row],[% Deli. Qty to Traded Qty]]&gt;80,Stock_Info[[#This Row],[No. of Trades]]&lt;3000),"Unusual Day","")</f>
        <v/>
      </c>
      <c r="R4708" t="str">
        <f>IF(AND(Stock_Info[[#This Row],[Spread High-Low]] &lt; 10, Stock_Info[[#This Row],[% Deli. Qty to Traded Qty]] &gt; 90), "Good Day", "")</f>
        <v/>
      </c>
    </row>
    <row r="4709" spans="1:18">
      <c r="A4709" t="s">
        <v>58</v>
      </c>
      <c r="B4709" s="1">
        <v>45603</v>
      </c>
      <c r="C4709" s="1" t="str">
        <f>"WEEK" &amp;" " &amp;  INT((DAY(Stock_Info[[#This Row],[Date]])+WEEKDAY(DATE(YEAR(Stock_Info[[#This Row],[Date]]),MONTH(Stock_Info[[#This Row],[Date]]),1))-1)/7)+1</f>
        <v>WEEK 2</v>
      </c>
      <c r="D4709" s="12">
        <v>46.42</v>
      </c>
      <c r="E4709" s="12">
        <v>46.42</v>
      </c>
      <c r="F4709" s="12">
        <v>45.8</v>
      </c>
      <c r="G4709" s="12">
        <v>45.8</v>
      </c>
      <c r="H4709" s="12">
        <v>45.941314553990608</v>
      </c>
      <c r="I4709">
        <v>426</v>
      </c>
      <c r="J4709">
        <v>19</v>
      </c>
      <c r="K4709" s="12">
        <v>19571</v>
      </c>
      <c r="L4709">
        <v>422</v>
      </c>
      <c r="M4709">
        <v>99.06</v>
      </c>
      <c r="N4709">
        <v>0.62</v>
      </c>
      <c r="O4709">
        <v>-0.62</v>
      </c>
      <c r="P4709">
        <f xml:space="preserve"> IF(Stock_Info[[#This Row],[Close Price]] &gt; Stock_Info[[#This Row],[Open Price]], 1, 0)</f>
        <v>0</v>
      </c>
      <c r="Q4709" t="str">
        <f>IF(AND(Stock_Info[[#This Row],[% Deli. Qty to Traded Qty]]&gt;80,Stock_Info[[#This Row],[No. of Trades]]&lt;3000),"Unusual Day","")</f>
        <v>Unusual Day</v>
      </c>
      <c r="R4709" t="str">
        <f>IF(AND(Stock_Info[[#This Row],[Spread High-Low]] &lt; 10, Stock_Info[[#This Row],[% Deli. Qty to Traded Qty]] &gt; 90), "Good Day", "")</f>
        <v>Good Day</v>
      </c>
    </row>
    <row r="4710" spans="1:18">
      <c r="A4710" t="s">
        <v>58</v>
      </c>
      <c r="B4710" s="1">
        <v>45602</v>
      </c>
      <c r="C4710" s="1" t="str">
        <f>"WEEK" &amp;" " &amp;  INT((DAY(Stock_Info[[#This Row],[Date]])+WEEKDAY(DATE(YEAR(Stock_Info[[#This Row],[Date]]),MONTH(Stock_Info[[#This Row],[Date]]),1))-1)/7)+1</f>
        <v>WEEK 2</v>
      </c>
      <c r="D4710" s="12">
        <v>46.7</v>
      </c>
      <c r="E4710" s="12">
        <v>46.7</v>
      </c>
      <c r="F4710" s="12">
        <v>44.96</v>
      </c>
      <c r="G4710" s="12">
        <v>45.79</v>
      </c>
      <c r="H4710" s="12">
        <v>45.752115059221659</v>
      </c>
      <c r="I4710">
        <v>1182</v>
      </c>
      <c r="J4710">
        <v>33</v>
      </c>
      <c r="K4710" s="12">
        <v>54079</v>
      </c>
      <c r="L4710">
        <v>1083</v>
      </c>
      <c r="M4710">
        <v>91.62</v>
      </c>
      <c r="N4710">
        <v>1.74</v>
      </c>
      <c r="O4710">
        <v>-0.91</v>
      </c>
      <c r="P4710">
        <f xml:space="preserve"> IF(Stock_Info[[#This Row],[Close Price]] &gt; Stock_Info[[#This Row],[Open Price]], 1, 0)</f>
        <v>0</v>
      </c>
      <c r="Q4710" t="str">
        <f>IF(AND(Stock_Info[[#This Row],[% Deli. Qty to Traded Qty]]&gt;80,Stock_Info[[#This Row],[No. of Trades]]&lt;3000),"Unusual Day","")</f>
        <v>Unusual Day</v>
      </c>
      <c r="R4710" t="str">
        <f>IF(AND(Stock_Info[[#This Row],[Spread High-Low]] &lt; 10, Stock_Info[[#This Row],[% Deli. Qty to Traded Qty]] &gt; 90), "Good Day", "")</f>
        <v>Good Day</v>
      </c>
    </row>
    <row r="4711" spans="1:18">
      <c r="A4711" t="s">
        <v>58</v>
      </c>
      <c r="B4711" s="1">
        <v>45601</v>
      </c>
      <c r="C4711" s="1" t="str">
        <f>"WEEK" &amp;" " &amp;  INT((DAY(Stock_Info[[#This Row],[Date]])+WEEKDAY(DATE(YEAR(Stock_Info[[#This Row],[Date]]),MONTH(Stock_Info[[#This Row],[Date]]),1))-1)/7)+1</f>
        <v>WEEK 2</v>
      </c>
      <c r="D4711" s="12">
        <v>43.25</v>
      </c>
      <c r="E4711" s="12">
        <v>46.5</v>
      </c>
      <c r="F4711" s="12">
        <v>43.25</v>
      </c>
      <c r="G4711" s="12">
        <v>44.96</v>
      </c>
      <c r="H4711" s="12">
        <v>44.763276327632767</v>
      </c>
      <c r="I4711">
        <v>1111</v>
      </c>
      <c r="J4711">
        <v>49</v>
      </c>
      <c r="K4711" s="12">
        <v>49732</v>
      </c>
      <c r="L4711">
        <v>714</v>
      </c>
      <c r="M4711">
        <v>64.27</v>
      </c>
      <c r="N4711">
        <v>3.25</v>
      </c>
      <c r="O4711">
        <v>1.71</v>
      </c>
      <c r="P4711">
        <f xml:space="preserve"> IF(Stock_Info[[#This Row],[Close Price]] &gt; Stock_Info[[#This Row],[Open Price]], 1, 0)</f>
        <v>1</v>
      </c>
      <c r="Q4711" t="str">
        <f>IF(AND(Stock_Info[[#This Row],[% Deli. Qty to Traded Qty]]&gt;80,Stock_Info[[#This Row],[No. of Trades]]&lt;3000),"Unusual Day","")</f>
        <v/>
      </c>
      <c r="R4711" t="str">
        <f>IF(AND(Stock_Info[[#This Row],[Spread High-Low]] &lt; 10, Stock_Info[[#This Row],[% Deli. Qty to Traded Qty]] &gt; 90), "Good Day", "")</f>
        <v/>
      </c>
    </row>
    <row r="4712" spans="1:18">
      <c r="A4712" t="s">
        <v>58</v>
      </c>
      <c r="B4712" s="1">
        <v>45600</v>
      </c>
      <c r="C4712" s="1" t="str">
        <f>"WEEK" &amp;" " &amp;  INT((DAY(Stock_Info[[#This Row],[Date]])+WEEKDAY(DATE(YEAR(Stock_Info[[#This Row],[Date]]),MONTH(Stock_Info[[#This Row],[Date]]),1))-1)/7)+1</f>
        <v>WEEK 2</v>
      </c>
      <c r="D4712" s="12">
        <v>47.2</v>
      </c>
      <c r="E4712" s="12">
        <v>47.21</v>
      </c>
      <c r="F4712" s="12">
        <v>44.84</v>
      </c>
      <c r="G4712" s="12">
        <v>44.84</v>
      </c>
      <c r="H4712" s="12">
        <v>45.278895648104822</v>
      </c>
      <c r="I4712">
        <v>2137</v>
      </c>
      <c r="J4712">
        <v>48</v>
      </c>
      <c r="K4712" s="12">
        <v>96761</v>
      </c>
      <c r="L4712">
        <v>1124</v>
      </c>
      <c r="M4712">
        <v>52.6</v>
      </c>
      <c r="N4712">
        <v>2.37</v>
      </c>
      <c r="O4712">
        <v>-2.36</v>
      </c>
      <c r="P4712">
        <f xml:space="preserve"> IF(Stock_Info[[#This Row],[Close Price]] &gt; Stock_Info[[#This Row],[Open Price]], 1, 0)</f>
        <v>0</v>
      </c>
      <c r="Q4712" t="str">
        <f>IF(AND(Stock_Info[[#This Row],[% Deli. Qty to Traded Qty]]&gt;80,Stock_Info[[#This Row],[No. of Trades]]&lt;3000),"Unusual Day","")</f>
        <v/>
      </c>
      <c r="R4712" t="str">
        <f>IF(AND(Stock_Info[[#This Row],[Spread High-Low]] &lt; 10, Stock_Info[[#This Row],[% Deli. Qty to Traded Qty]] &gt; 90), "Good Day", "")</f>
        <v/>
      </c>
    </row>
    <row r="4713" spans="1:18">
      <c r="A4713" t="s">
        <v>58</v>
      </c>
      <c r="B4713" s="1">
        <v>45597</v>
      </c>
      <c r="C4713" s="1" t="str">
        <f>"WEEK" &amp;" " &amp;  INT((DAY(Stock_Info[[#This Row],[Date]])+WEEKDAY(DATE(YEAR(Stock_Info[[#This Row],[Date]]),MONTH(Stock_Info[[#This Row],[Date]]),1))-1)/7)+1</f>
        <v>WEEK 1</v>
      </c>
      <c r="D4713" s="12">
        <v>47.37</v>
      </c>
      <c r="E4713" s="12">
        <v>47.37</v>
      </c>
      <c r="F4713" s="12">
        <v>45.6</v>
      </c>
      <c r="G4713" s="12">
        <v>47.2</v>
      </c>
      <c r="H4713" s="12">
        <v>47.204712812960238</v>
      </c>
      <c r="I4713">
        <v>679</v>
      </c>
      <c r="J4713">
        <v>21</v>
      </c>
      <c r="K4713" s="12">
        <v>32052</v>
      </c>
      <c r="L4713">
        <v>677</v>
      </c>
      <c r="M4713">
        <v>99.71</v>
      </c>
      <c r="N4713">
        <v>1.77</v>
      </c>
      <c r="O4713">
        <v>-0.17</v>
      </c>
      <c r="P4713">
        <f xml:space="preserve"> IF(Stock_Info[[#This Row],[Close Price]] &gt; Stock_Info[[#This Row],[Open Price]], 1, 0)</f>
        <v>0</v>
      </c>
      <c r="Q4713" t="str">
        <f>IF(AND(Stock_Info[[#This Row],[% Deli. Qty to Traded Qty]]&gt;80,Stock_Info[[#This Row],[No. of Trades]]&lt;3000),"Unusual Day","")</f>
        <v>Unusual Day</v>
      </c>
      <c r="R4713" t="str">
        <f>IF(AND(Stock_Info[[#This Row],[Spread High-Low]] &lt; 10, Stock_Info[[#This Row],[% Deli. Qty to Traded Qty]] &gt; 90), "Good Day", "")</f>
        <v>Good Day</v>
      </c>
    </row>
    <row r="4714" spans="1:18">
      <c r="A4714" t="s">
        <v>58</v>
      </c>
      <c r="B4714" s="1">
        <v>45596</v>
      </c>
      <c r="C4714" s="1" t="str">
        <f>"WEEK" &amp;" " &amp;  INT((DAY(Stock_Info[[#This Row],[Date]])+WEEKDAY(DATE(YEAR(Stock_Info[[#This Row],[Date]]),MONTH(Stock_Info[[#This Row],[Date]]),1))-1)/7)+1</f>
        <v>WEEK 5</v>
      </c>
      <c r="D4714" s="12">
        <v>48.47</v>
      </c>
      <c r="E4714" s="12">
        <v>48.47</v>
      </c>
      <c r="F4714" s="12">
        <v>45.03</v>
      </c>
      <c r="G4714" s="12">
        <v>45.12</v>
      </c>
      <c r="H4714" s="12">
        <v>45.637736753776075</v>
      </c>
      <c r="I4714">
        <v>4171</v>
      </c>
      <c r="J4714">
        <v>40</v>
      </c>
      <c r="K4714" s="12">
        <v>190355</v>
      </c>
      <c r="L4714">
        <v>3769</v>
      </c>
      <c r="M4714">
        <v>90.36</v>
      </c>
      <c r="N4714">
        <v>3.44</v>
      </c>
      <c r="O4714">
        <v>-3.35</v>
      </c>
      <c r="P4714">
        <f xml:space="preserve"> IF(Stock_Info[[#This Row],[Close Price]] &gt; Stock_Info[[#This Row],[Open Price]], 1, 0)</f>
        <v>0</v>
      </c>
      <c r="Q4714" t="str">
        <f>IF(AND(Stock_Info[[#This Row],[% Deli. Qty to Traded Qty]]&gt;80,Stock_Info[[#This Row],[No. of Trades]]&lt;3000),"Unusual Day","")</f>
        <v>Unusual Day</v>
      </c>
      <c r="R4714" t="str">
        <f>IF(AND(Stock_Info[[#This Row],[Spread High-Low]] &lt; 10, Stock_Info[[#This Row],[% Deli. Qty to Traded Qty]] &gt; 90), "Good Day", "")</f>
        <v>Good Day</v>
      </c>
    </row>
    <row r="4715" spans="1:18">
      <c r="A4715" t="s">
        <v>58</v>
      </c>
      <c r="B4715" s="1">
        <v>45595</v>
      </c>
      <c r="C4715" s="1" t="str">
        <f>"WEEK" &amp;" " &amp;  INT((DAY(Stock_Info[[#This Row],[Date]])+WEEKDAY(DATE(YEAR(Stock_Info[[#This Row],[Date]]),MONTH(Stock_Info[[#This Row],[Date]]),1))-1)/7)+1</f>
        <v>WEEK 5</v>
      </c>
      <c r="D4715" s="12">
        <v>44.55</v>
      </c>
      <c r="E4715" s="12">
        <v>46.48</v>
      </c>
      <c r="F4715" s="12">
        <v>44.55</v>
      </c>
      <c r="G4715" s="12">
        <v>46.18</v>
      </c>
      <c r="H4715" s="12">
        <v>45.215469613259671</v>
      </c>
      <c r="I4715">
        <v>2896</v>
      </c>
      <c r="J4715">
        <v>50</v>
      </c>
      <c r="K4715" s="12">
        <v>130944</v>
      </c>
      <c r="L4715">
        <v>2569</v>
      </c>
      <c r="M4715">
        <v>88.71</v>
      </c>
      <c r="N4715">
        <v>1.93</v>
      </c>
      <c r="O4715">
        <v>1.63</v>
      </c>
      <c r="P4715">
        <f xml:space="preserve"> IF(Stock_Info[[#This Row],[Close Price]] &gt; Stock_Info[[#This Row],[Open Price]], 1, 0)</f>
        <v>1</v>
      </c>
      <c r="Q4715" t="str">
        <f>IF(AND(Stock_Info[[#This Row],[% Deli. Qty to Traded Qty]]&gt;80,Stock_Info[[#This Row],[No. of Trades]]&lt;3000),"Unusual Day","")</f>
        <v>Unusual Day</v>
      </c>
      <c r="R4715" t="str">
        <f>IF(AND(Stock_Info[[#This Row],[Spread High-Low]] &lt; 10, Stock_Info[[#This Row],[% Deli. Qty to Traded Qty]] &gt; 90), "Good Day", "")</f>
        <v/>
      </c>
    </row>
    <row r="4716" spans="1:18">
      <c r="A4716" t="s">
        <v>58</v>
      </c>
      <c r="B4716" s="1">
        <v>45594</v>
      </c>
      <c r="C4716" s="1" t="str">
        <f>"WEEK" &amp;" " &amp;  INT((DAY(Stock_Info[[#This Row],[Date]])+WEEKDAY(DATE(YEAR(Stock_Info[[#This Row],[Date]]),MONTH(Stock_Info[[#This Row],[Date]]),1))-1)/7)+1</f>
        <v>WEEK 5</v>
      </c>
      <c r="D4716" s="12">
        <v>44.55</v>
      </c>
      <c r="E4716" s="12">
        <v>45.45</v>
      </c>
      <c r="F4716" s="12">
        <v>44.02</v>
      </c>
      <c r="G4716" s="12">
        <v>44.27</v>
      </c>
      <c r="H4716" s="12">
        <v>44.891891891891895</v>
      </c>
      <c r="I4716">
        <v>481</v>
      </c>
      <c r="J4716">
        <v>20</v>
      </c>
      <c r="K4716" s="12">
        <v>21593</v>
      </c>
      <c r="L4716">
        <v>371</v>
      </c>
      <c r="M4716">
        <v>77.13</v>
      </c>
      <c r="N4716">
        <v>1.43</v>
      </c>
      <c r="O4716">
        <v>-0.28000000000000003</v>
      </c>
      <c r="P4716">
        <f xml:space="preserve"> IF(Stock_Info[[#This Row],[Close Price]] &gt; Stock_Info[[#This Row],[Open Price]], 1, 0)</f>
        <v>0</v>
      </c>
      <c r="Q4716" t="str">
        <f>IF(AND(Stock_Info[[#This Row],[% Deli. Qty to Traded Qty]]&gt;80,Stock_Info[[#This Row],[No. of Trades]]&lt;3000),"Unusual Day","")</f>
        <v/>
      </c>
      <c r="R4716" t="str">
        <f>IF(AND(Stock_Info[[#This Row],[Spread High-Low]] &lt; 10, Stock_Info[[#This Row],[% Deli. Qty to Traded Qty]] &gt; 90), "Good Day", "")</f>
        <v/>
      </c>
    </row>
    <row r="4717" spans="1:18">
      <c r="A4717" t="s">
        <v>58</v>
      </c>
      <c r="B4717" s="1">
        <v>45593</v>
      </c>
      <c r="C4717" s="1" t="str">
        <f>"WEEK" &amp;" " &amp;  INT((DAY(Stock_Info[[#This Row],[Date]])+WEEKDAY(DATE(YEAR(Stock_Info[[#This Row],[Date]]),MONTH(Stock_Info[[#This Row],[Date]]),1))-1)/7)+1</f>
        <v>WEEK 5</v>
      </c>
      <c r="D4717" s="12">
        <v>42.86</v>
      </c>
      <c r="E4717" s="12">
        <v>44.55</v>
      </c>
      <c r="F4717" s="12">
        <v>42.3</v>
      </c>
      <c r="G4717" s="12">
        <v>44.11</v>
      </c>
      <c r="H4717" s="12">
        <v>43.127413127413128</v>
      </c>
      <c r="I4717">
        <v>518</v>
      </c>
      <c r="J4717">
        <v>20</v>
      </c>
      <c r="K4717" s="12">
        <v>22340</v>
      </c>
      <c r="L4717">
        <v>518</v>
      </c>
      <c r="M4717">
        <v>100</v>
      </c>
      <c r="N4717">
        <v>2.25</v>
      </c>
      <c r="O4717">
        <v>1.25</v>
      </c>
      <c r="P4717">
        <f xml:space="preserve"> IF(Stock_Info[[#This Row],[Close Price]] &gt; Stock_Info[[#This Row],[Open Price]], 1, 0)</f>
        <v>1</v>
      </c>
      <c r="Q4717" t="str">
        <f>IF(AND(Stock_Info[[#This Row],[% Deli. Qty to Traded Qty]]&gt;80,Stock_Info[[#This Row],[No. of Trades]]&lt;3000),"Unusual Day","")</f>
        <v>Unusual Day</v>
      </c>
      <c r="R4717" t="str">
        <f>IF(AND(Stock_Info[[#This Row],[Spread High-Low]] &lt; 10, Stock_Info[[#This Row],[% Deli. Qty to Traded Qty]] &gt; 90), "Good Day", "")</f>
        <v>Good Day</v>
      </c>
    </row>
    <row r="4718" spans="1:18">
      <c r="A4718" t="s">
        <v>58</v>
      </c>
      <c r="B4718" s="1">
        <v>45590</v>
      </c>
      <c r="C4718" s="1" t="str">
        <f>"WEEK" &amp;" " &amp;  INT((DAY(Stock_Info[[#This Row],[Date]])+WEEKDAY(DATE(YEAR(Stock_Info[[#This Row],[Date]]),MONTH(Stock_Info[[#This Row],[Date]]),1))-1)/7)+1</f>
        <v>WEEK 4</v>
      </c>
      <c r="D4718" s="12">
        <v>45.2</v>
      </c>
      <c r="E4718" s="12">
        <v>45.45</v>
      </c>
      <c r="F4718" s="12">
        <v>42.78</v>
      </c>
      <c r="G4718" s="12">
        <v>42.86</v>
      </c>
      <c r="H4718" s="12">
        <v>43.044668134633532</v>
      </c>
      <c r="I4718">
        <v>3179</v>
      </c>
      <c r="J4718">
        <v>48</v>
      </c>
      <c r="K4718" s="12">
        <v>136839</v>
      </c>
      <c r="L4718">
        <v>2918</v>
      </c>
      <c r="M4718">
        <v>91.79</v>
      </c>
      <c r="N4718">
        <v>2.67</v>
      </c>
      <c r="O4718">
        <v>-2.34</v>
      </c>
      <c r="P4718">
        <f xml:space="preserve"> IF(Stock_Info[[#This Row],[Close Price]] &gt; Stock_Info[[#This Row],[Open Price]], 1, 0)</f>
        <v>0</v>
      </c>
      <c r="Q4718" t="str">
        <f>IF(AND(Stock_Info[[#This Row],[% Deli. Qty to Traded Qty]]&gt;80,Stock_Info[[#This Row],[No. of Trades]]&lt;3000),"Unusual Day","")</f>
        <v>Unusual Day</v>
      </c>
      <c r="R4718" t="str">
        <f>IF(AND(Stock_Info[[#This Row],[Spread High-Low]] &lt; 10, Stock_Info[[#This Row],[% Deli. Qty to Traded Qty]] &gt; 90), "Good Day", "")</f>
        <v>Good Day</v>
      </c>
    </row>
    <row r="4719" spans="1:18">
      <c r="A4719" t="s">
        <v>58</v>
      </c>
      <c r="B4719" s="1">
        <v>45589</v>
      </c>
      <c r="C4719" s="1" t="str">
        <f>"WEEK" &amp;" " &amp;  INT((DAY(Stock_Info[[#This Row],[Date]])+WEEKDAY(DATE(YEAR(Stock_Info[[#This Row],[Date]]),MONTH(Stock_Info[[#This Row],[Date]]),1))-1)/7)+1</f>
        <v>WEEK 4</v>
      </c>
      <c r="D4719" s="12">
        <v>45.5</v>
      </c>
      <c r="E4719" s="12">
        <v>45.5</v>
      </c>
      <c r="F4719" s="12">
        <v>45</v>
      </c>
      <c r="G4719" s="12">
        <v>45.03</v>
      </c>
      <c r="H4719" s="12">
        <v>45.194331983805668</v>
      </c>
      <c r="I4719">
        <v>494</v>
      </c>
      <c r="J4719">
        <v>19</v>
      </c>
      <c r="K4719" s="12">
        <v>22326</v>
      </c>
      <c r="L4719">
        <v>460</v>
      </c>
      <c r="M4719">
        <v>93.12</v>
      </c>
      <c r="N4719">
        <v>0.5</v>
      </c>
      <c r="O4719">
        <v>-0.47</v>
      </c>
      <c r="P4719">
        <f xml:space="preserve"> IF(Stock_Info[[#This Row],[Close Price]] &gt; Stock_Info[[#This Row],[Open Price]], 1, 0)</f>
        <v>0</v>
      </c>
      <c r="Q4719" t="str">
        <f>IF(AND(Stock_Info[[#This Row],[% Deli. Qty to Traded Qty]]&gt;80,Stock_Info[[#This Row],[No. of Trades]]&lt;3000),"Unusual Day","")</f>
        <v>Unusual Day</v>
      </c>
      <c r="R4719" t="str">
        <f>IF(AND(Stock_Info[[#This Row],[Spread High-Low]] &lt; 10, Stock_Info[[#This Row],[% Deli. Qty to Traded Qty]] &gt; 90), "Good Day", "")</f>
        <v>Good Day</v>
      </c>
    </row>
    <row r="4720" spans="1:18">
      <c r="A4720" t="s">
        <v>58</v>
      </c>
      <c r="B4720" s="1">
        <v>45588</v>
      </c>
      <c r="C4720" s="1" t="str">
        <f>"WEEK" &amp;" " &amp;  INT((DAY(Stock_Info[[#This Row],[Date]])+WEEKDAY(DATE(YEAR(Stock_Info[[#This Row],[Date]]),MONTH(Stock_Info[[#This Row],[Date]]),1))-1)/7)+1</f>
        <v>WEEK 4</v>
      </c>
      <c r="D4720" s="12">
        <v>44.25</v>
      </c>
      <c r="E4720" s="12">
        <v>46.06</v>
      </c>
      <c r="F4720" s="12">
        <v>44.16</v>
      </c>
      <c r="G4720" s="12">
        <v>45.08</v>
      </c>
      <c r="H4720" s="12">
        <v>45.044270833333336</v>
      </c>
      <c r="I4720">
        <v>768</v>
      </c>
      <c r="J4720">
        <v>24</v>
      </c>
      <c r="K4720" s="12">
        <v>34594</v>
      </c>
      <c r="L4720">
        <v>720</v>
      </c>
      <c r="M4720">
        <v>93.75</v>
      </c>
      <c r="N4720">
        <v>1.9</v>
      </c>
      <c r="O4720">
        <v>0.83</v>
      </c>
      <c r="P4720">
        <f xml:space="preserve"> IF(Stock_Info[[#This Row],[Close Price]] &gt; Stock_Info[[#This Row],[Open Price]], 1, 0)</f>
        <v>1</v>
      </c>
      <c r="Q4720" t="str">
        <f>IF(AND(Stock_Info[[#This Row],[% Deli. Qty to Traded Qty]]&gt;80,Stock_Info[[#This Row],[No. of Trades]]&lt;3000),"Unusual Day","")</f>
        <v>Unusual Day</v>
      </c>
      <c r="R4720" t="str">
        <f>IF(AND(Stock_Info[[#This Row],[Spread High-Low]] &lt; 10, Stock_Info[[#This Row],[% Deli. Qty to Traded Qty]] &gt; 90), "Good Day", "")</f>
        <v>Good Day</v>
      </c>
    </row>
    <row r="4721" spans="1:18">
      <c r="A4721" t="s">
        <v>58</v>
      </c>
      <c r="B4721" s="1">
        <v>45587</v>
      </c>
      <c r="C4721" s="1" t="str">
        <f>"WEEK" &amp;" " &amp;  INT((DAY(Stock_Info[[#This Row],[Date]])+WEEKDAY(DATE(YEAR(Stock_Info[[#This Row],[Date]]),MONTH(Stock_Info[[#This Row],[Date]]),1))-1)/7)+1</f>
        <v>WEEK 4</v>
      </c>
      <c r="D4721" s="12">
        <v>45.32</v>
      </c>
      <c r="E4721" s="12">
        <v>47.5</v>
      </c>
      <c r="F4721" s="12">
        <v>45.32</v>
      </c>
      <c r="G4721" s="12">
        <v>46.06</v>
      </c>
      <c r="H4721" s="12">
        <v>46.146055437100216</v>
      </c>
      <c r="I4721">
        <v>938</v>
      </c>
      <c r="J4721">
        <v>31</v>
      </c>
      <c r="K4721" s="12">
        <v>43285</v>
      </c>
      <c r="L4721">
        <v>625</v>
      </c>
      <c r="M4721">
        <v>66.63</v>
      </c>
      <c r="N4721">
        <v>2.1800000000000002</v>
      </c>
      <c r="O4721">
        <v>0.74</v>
      </c>
      <c r="P4721">
        <f xml:space="preserve"> IF(Stock_Info[[#This Row],[Close Price]] &gt; Stock_Info[[#This Row],[Open Price]], 1, 0)</f>
        <v>1</v>
      </c>
      <c r="Q4721" t="str">
        <f>IF(AND(Stock_Info[[#This Row],[% Deli. Qty to Traded Qty]]&gt;80,Stock_Info[[#This Row],[No. of Trades]]&lt;3000),"Unusual Day","")</f>
        <v/>
      </c>
      <c r="R4721" t="str">
        <f>IF(AND(Stock_Info[[#This Row],[Spread High-Low]] &lt; 10, Stock_Info[[#This Row],[% Deli. Qty to Traded Qty]] &gt; 90), "Good Day", "")</f>
        <v/>
      </c>
    </row>
    <row r="4722" spans="1:18">
      <c r="A4722" t="s">
        <v>58</v>
      </c>
      <c r="B4722" s="1">
        <v>45586</v>
      </c>
      <c r="C4722" s="1" t="str">
        <f>"WEEK" &amp;" " &amp;  INT((DAY(Stock_Info[[#This Row],[Date]])+WEEKDAY(DATE(YEAR(Stock_Info[[#This Row],[Date]]),MONTH(Stock_Info[[#This Row],[Date]]),1))-1)/7)+1</f>
        <v>WEEK 4</v>
      </c>
      <c r="D4722" s="12">
        <v>46</v>
      </c>
      <c r="E4722" s="12">
        <v>48.89</v>
      </c>
      <c r="F4722" s="12">
        <v>46</v>
      </c>
      <c r="G4722" s="12">
        <v>46.24</v>
      </c>
      <c r="H4722" s="12">
        <v>46.826053834433722</v>
      </c>
      <c r="I4722">
        <v>3938</v>
      </c>
      <c r="J4722">
        <v>58</v>
      </c>
      <c r="K4722" s="12">
        <v>184401</v>
      </c>
      <c r="L4722">
        <v>3033</v>
      </c>
      <c r="M4722">
        <v>77.02</v>
      </c>
      <c r="N4722">
        <v>2.89</v>
      </c>
      <c r="O4722">
        <v>0.24</v>
      </c>
      <c r="P4722">
        <f xml:space="preserve"> IF(Stock_Info[[#This Row],[Close Price]] &gt; Stock_Info[[#This Row],[Open Price]], 1, 0)</f>
        <v>1</v>
      </c>
      <c r="Q4722" t="str">
        <f>IF(AND(Stock_Info[[#This Row],[% Deli. Qty to Traded Qty]]&gt;80,Stock_Info[[#This Row],[No. of Trades]]&lt;3000),"Unusual Day","")</f>
        <v/>
      </c>
      <c r="R4722" t="str">
        <f>IF(AND(Stock_Info[[#This Row],[Spread High-Low]] &lt; 10, Stock_Info[[#This Row],[% Deli. Qty to Traded Qty]] &gt; 90), "Good Day", "")</f>
        <v/>
      </c>
    </row>
    <row r="4723" spans="1:18">
      <c r="A4723" t="s">
        <v>58</v>
      </c>
      <c r="B4723" s="1">
        <v>45583</v>
      </c>
      <c r="C4723" s="1" t="str">
        <f>"WEEK" &amp;" " &amp;  INT((DAY(Stock_Info[[#This Row],[Date]])+WEEKDAY(DATE(YEAR(Stock_Info[[#This Row],[Date]]),MONTH(Stock_Info[[#This Row],[Date]]),1))-1)/7)+1</f>
        <v>WEEK 3</v>
      </c>
      <c r="D4723" s="12">
        <v>46.25</v>
      </c>
      <c r="E4723" s="12">
        <v>49.41</v>
      </c>
      <c r="F4723" s="12">
        <v>46.25</v>
      </c>
      <c r="G4723" s="12">
        <v>48.01</v>
      </c>
      <c r="H4723" s="12">
        <v>48.036294503975114</v>
      </c>
      <c r="I4723">
        <v>2893</v>
      </c>
      <c r="J4723">
        <v>28</v>
      </c>
      <c r="K4723" s="12">
        <v>138969</v>
      </c>
      <c r="L4723">
        <v>396</v>
      </c>
      <c r="M4723">
        <v>13.69</v>
      </c>
      <c r="N4723">
        <v>3.16</v>
      </c>
      <c r="O4723">
        <v>1.76</v>
      </c>
      <c r="P4723">
        <f xml:space="preserve"> IF(Stock_Info[[#This Row],[Close Price]] &gt; Stock_Info[[#This Row],[Open Price]], 1, 0)</f>
        <v>1</v>
      </c>
      <c r="Q4723" t="str">
        <f>IF(AND(Stock_Info[[#This Row],[% Deli. Qty to Traded Qty]]&gt;80,Stock_Info[[#This Row],[No. of Trades]]&lt;3000),"Unusual Day","")</f>
        <v/>
      </c>
      <c r="R4723" t="str">
        <f>IF(AND(Stock_Info[[#This Row],[Spread High-Low]] &lt; 10, Stock_Info[[#This Row],[% Deli. Qty to Traded Qty]] &gt; 90), "Good Day", "")</f>
        <v/>
      </c>
    </row>
    <row r="4724" spans="1:18">
      <c r="A4724" t="s">
        <v>58</v>
      </c>
      <c r="B4724" s="1">
        <v>45582</v>
      </c>
      <c r="C4724" s="1" t="str">
        <f>"WEEK" &amp;" " &amp;  INT((DAY(Stock_Info[[#This Row],[Date]])+WEEKDAY(DATE(YEAR(Stock_Info[[#This Row],[Date]]),MONTH(Stock_Info[[#This Row],[Date]]),1))-1)/7)+1</f>
        <v>WEEK 3</v>
      </c>
      <c r="D4724" s="12">
        <v>48</v>
      </c>
      <c r="E4724" s="12">
        <v>48.79</v>
      </c>
      <c r="F4724" s="12">
        <v>46</v>
      </c>
      <c r="G4724" s="12">
        <v>48.44</v>
      </c>
      <c r="H4724" s="12">
        <v>47.747406225059855</v>
      </c>
      <c r="I4724">
        <v>2506</v>
      </c>
      <c r="J4724">
        <v>37</v>
      </c>
      <c r="K4724" s="12">
        <v>119655</v>
      </c>
      <c r="L4724">
        <v>1615</v>
      </c>
      <c r="M4724">
        <v>64.45</v>
      </c>
      <c r="N4724">
        <v>2.79</v>
      </c>
      <c r="O4724">
        <v>0.44</v>
      </c>
      <c r="P4724">
        <f xml:space="preserve"> IF(Stock_Info[[#This Row],[Close Price]] &gt; Stock_Info[[#This Row],[Open Price]], 1, 0)</f>
        <v>1</v>
      </c>
      <c r="Q4724" t="str">
        <f>IF(AND(Stock_Info[[#This Row],[% Deli. Qty to Traded Qty]]&gt;80,Stock_Info[[#This Row],[No. of Trades]]&lt;3000),"Unusual Day","")</f>
        <v/>
      </c>
      <c r="R4724" t="str">
        <f>IF(AND(Stock_Info[[#This Row],[Spread High-Low]] &lt; 10, Stock_Info[[#This Row],[% Deli. Qty to Traded Qty]] &gt; 90), "Good Day", "")</f>
        <v/>
      </c>
    </row>
    <row r="4725" spans="1:18">
      <c r="A4725" t="s">
        <v>58</v>
      </c>
      <c r="B4725" s="1">
        <v>45581</v>
      </c>
      <c r="C4725" s="1" t="str">
        <f>"WEEK" &amp;" " &amp;  INT((DAY(Stock_Info[[#This Row],[Date]])+WEEKDAY(DATE(YEAR(Stock_Info[[#This Row],[Date]]),MONTH(Stock_Info[[#This Row],[Date]]),1))-1)/7)+1</f>
        <v>WEEK 3</v>
      </c>
      <c r="D4725" s="12">
        <v>46.65</v>
      </c>
      <c r="E4725" s="12">
        <v>49.79</v>
      </c>
      <c r="F4725" s="12">
        <v>46.65</v>
      </c>
      <c r="G4725" s="12">
        <v>47.64</v>
      </c>
      <c r="H4725" s="12">
        <v>48.236052886165751</v>
      </c>
      <c r="I4725">
        <v>3101</v>
      </c>
      <c r="J4725">
        <v>64</v>
      </c>
      <c r="K4725" s="12">
        <v>149580</v>
      </c>
      <c r="L4725">
        <v>1761</v>
      </c>
      <c r="M4725">
        <v>56.79</v>
      </c>
      <c r="N4725">
        <v>3.14</v>
      </c>
      <c r="O4725">
        <v>0.99</v>
      </c>
      <c r="P4725">
        <f xml:space="preserve"> IF(Stock_Info[[#This Row],[Close Price]] &gt; Stock_Info[[#This Row],[Open Price]], 1, 0)</f>
        <v>1</v>
      </c>
      <c r="Q4725" t="str">
        <f>IF(AND(Stock_Info[[#This Row],[% Deli. Qty to Traded Qty]]&gt;80,Stock_Info[[#This Row],[No. of Trades]]&lt;3000),"Unusual Day","")</f>
        <v/>
      </c>
      <c r="R4725" t="str">
        <f>IF(AND(Stock_Info[[#This Row],[Spread High-Low]] &lt; 10, Stock_Info[[#This Row],[% Deli. Qty to Traded Qty]] &gt; 90), "Good Day", "")</f>
        <v/>
      </c>
    </row>
    <row r="4726" spans="1:18">
      <c r="A4726" t="s">
        <v>58</v>
      </c>
      <c r="B4726" s="1">
        <v>45580</v>
      </c>
      <c r="C4726" s="1" t="str">
        <f>"WEEK" &amp;" " &amp;  INT((DAY(Stock_Info[[#This Row],[Date]])+WEEKDAY(DATE(YEAR(Stock_Info[[#This Row],[Date]]),MONTH(Stock_Info[[#This Row],[Date]]),1))-1)/7)+1</f>
        <v>WEEK 3</v>
      </c>
      <c r="D4726" s="12">
        <v>50</v>
      </c>
      <c r="E4726" s="12">
        <v>50.79</v>
      </c>
      <c r="F4726" s="12">
        <v>48.26</v>
      </c>
      <c r="G4726" s="12">
        <v>48.87</v>
      </c>
      <c r="H4726" s="12">
        <v>48.547987104240718</v>
      </c>
      <c r="I4726">
        <v>12097</v>
      </c>
      <c r="J4726">
        <v>57</v>
      </c>
      <c r="K4726" s="12">
        <v>587285</v>
      </c>
      <c r="L4726">
        <v>8630</v>
      </c>
      <c r="M4726">
        <v>71.34</v>
      </c>
      <c r="N4726">
        <v>2.5299999999999998</v>
      </c>
      <c r="O4726">
        <v>-1.1299999999999999</v>
      </c>
      <c r="P4726">
        <f xml:space="preserve"> IF(Stock_Info[[#This Row],[Close Price]] &gt; Stock_Info[[#This Row],[Open Price]], 1, 0)</f>
        <v>0</v>
      </c>
      <c r="Q4726" t="str">
        <f>IF(AND(Stock_Info[[#This Row],[% Deli. Qty to Traded Qty]]&gt;80,Stock_Info[[#This Row],[No. of Trades]]&lt;3000),"Unusual Day","")</f>
        <v/>
      </c>
      <c r="R4726" t="str">
        <f>IF(AND(Stock_Info[[#This Row],[Spread High-Low]] &lt; 10, Stock_Info[[#This Row],[% Deli. Qty to Traded Qty]] &gt; 90), "Good Day", "")</f>
        <v/>
      </c>
    </row>
    <row r="4727" spans="1:18">
      <c r="A4727" t="s">
        <v>58</v>
      </c>
      <c r="B4727" s="1">
        <v>45579</v>
      </c>
      <c r="C4727" s="1" t="str">
        <f>"WEEK" &amp;" " &amp;  INT((DAY(Stock_Info[[#This Row],[Date]])+WEEKDAY(DATE(YEAR(Stock_Info[[#This Row],[Date]]),MONTH(Stock_Info[[#This Row],[Date]]),1))-1)/7)+1</f>
        <v>WEEK 3</v>
      </c>
      <c r="D4727" s="12">
        <v>48.21</v>
      </c>
      <c r="E4727" s="12">
        <v>50.84</v>
      </c>
      <c r="F4727" s="12">
        <v>48.21</v>
      </c>
      <c r="G4727" s="12">
        <v>50.8</v>
      </c>
      <c r="H4727" s="12">
        <v>49.296504369538077</v>
      </c>
      <c r="I4727">
        <v>1602</v>
      </c>
      <c r="J4727">
        <v>23</v>
      </c>
      <c r="K4727" s="12">
        <v>78973</v>
      </c>
      <c r="L4727">
        <v>1072</v>
      </c>
      <c r="M4727">
        <v>66.92</v>
      </c>
      <c r="N4727">
        <v>2.63</v>
      </c>
      <c r="O4727">
        <v>2.59</v>
      </c>
      <c r="P4727">
        <f xml:space="preserve"> IF(Stock_Info[[#This Row],[Close Price]] &gt; Stock_Info[[#This Row],[Open Price]], 1, 0)</f>
        <v>1</v>
      </c>
      <c r="Q4727" t="str">
        <f>IF(AND(Stock_Info[[#This Row],[% Deli. Qty to Traded Qty]]&gt;80,Stock_Info[[#This Row],[No. of Trades]]&lt;3000),"Unusual Day","")</f>
        <v/>
      </c>
      <c r="R4727" t="str">
        <f>IF(AND(Stock_Info[[#This Row],[Spread High-Low]] &lt; 10, Stock_Info[[#This Row],[% Deli. Qty to Traded Qty]] &gt; 90), "Good Day", "")</f>
        <v/>
      </c>
    </row>
    <row r="4728" spans="1:18">
      <c r="A4728" t="s">
        <v>58</v>
      </c>
      <c r="B4728" s="1">
        <v>45576</v>
      </c>
      <c r="C4728" s="1" t="str">
        <f>"WEEK" &amp;" " &amp;  INT((DAY(Stock_Info[[#This Row],[Date]])+WEEKDAY(DATE(YEAR(Stock_Info[[#This Row],[Date]]),MONTH(Stock_Info[[#This Row],[Date]]),1))-1)/7)+1</f>
        <v>WEEK 2</v>
      </c>
      <c r="D4728" s="12">
        <v>48.4</v>
      </c>
      <c r="E4728" s="12">
        <v>51.87</v>
      </c>
      <c r="F4728" s="12">
        <v>48.4</v>
      </c>
      <c r="G4728" s="12">
        <v>49.55</v>
      </c>
      <c r="H4728" s="12">
        <v>49.319880418535128</v>
      </c>
      <c r="I4728">
        <v>669</v>
      </c>
      <c r="J4728">
        <v>25</v>
      </c>
      <c r="K4728" s="12">
        <v>32995</v>
      </c>
      <c r="L4728">
        <v>482</v>
      </c>
      <c r="M4728">
        <v>72.05</v>
      </c>
      <c r="N4728">
        <v>3.47</v>
      </c>
      <c r="O4728">
        <v>1.1499999999999999</v>
      </c>
      <c r="P4728">
        <f xml:space="preserve"> IF(Stock_Info[[#This Row],[Close Price]] &gt; Stock_Info[[#This Row],[Open Price]], 1, 0)</f>
        <v>1</v>
      </c>
      <c r="Q4728" t="str">
        <f>IF(AND(Stock_Info[[#This Row],[% Deli. Qty to Traded Qty]]&gt;80,Stock_Info[[#This Row],[No. of Trades]]&lt;3000),"Unusual Day","")</f>
        <v/>
      </c>
      <c r="R4728" t="str">
        <f>IF(AND(Stock_Info[[#This Row],[Spread High-Low]] &lt; 10, Stock_Info[[#This Row],[% Deli. Qty to Traded Qty]] &gt; 90), "Good Day", "")</f>
        <v/>
      </c>
    </row>
    <row r="4729" spans="1:18">
      <c r="A4729" t="s">
        <v>58</v>
      </c>
      <c r="B4729" s="1">
        <v>45575</v>
      </c>
      <c r="C4729" s="1" t="str">
        <f>"WEEK" &amp;" " &amp;  INT((DAY(Stock_Info[[#This Row],[Date]])+WEEKDAY(DATE(YEAR(Stock_Info[[#This Row],[Date]]),MONTH(Stock_Info[[#This Row],[Date]]),1))-1)/7)+1</f>
        <v>WEEK 2</v>
      </c>
      <c r="D4729" s="12">
        <v>50.55</v>
      </c>
      <c r="E4729" s="12">
        <v>51.96</v>
      </c>
      <c r="F4729" s="12">
        <v>49.18</v>
      </c>
      <c r="G4729" s="12">
        <v>50</v>
      </c>
      <c r="H4729" s="12">
        <v>50.399621212121211</v>
      </c>
      <c r="I4729">
        <v>528</v>
      </c>
      <c r="J4729">
        <v>22</v>
      </c>
      <c r="K4729" s="12">
        <v>26611</v>
      </c>
      <c r="L4729">
        <v>457</v>
      </c>
      <c r="M4729">
        <v>86.55</v>
      </c>
      <c r="N4729">
        <v>2.78</v>
      </c>
      <c r="O4729">
        <v>-0.55000000000000004</v>
      </c>
      <c r="P4729">
        <f xml:space="preserve"> IF(Stock_Info[[#This Row],[Close Price]] &gt; Stock_Info[[#This Row],[Open Price]], 1, 0)</f>
        <v>0</v>
      </c>
      <c r="Q4729" t="str">
        <f>IF(AND(Stock_Info[[#This Row],[% Deli. Qty to Traded Qty]]&gt;80,Stock_Info[[#This Row],[No. of Trades]]&lt;3000),"Unusual Day","")</f>
        <v>Unusual Day</v>
      </c>
      <c r="R4729" t="str">
        <f>IF(AND(Stock_Info[[#This Row],[Spread High-Low]] &lt; 10, Stock_Info[[#This Row],[% Deli. Qty to Traded Qty]] &gt; 90), "Good Day", "")</f>
        <v/>
      </c>
    </row>
    <row r="4730" spans="1:18">
      <c r="A4730" t="s">
        <v>58</v>
      </c>
      <c r="B4730" s="1">
        <v>45574</v>
      </c>
      <c r="C4730" s="1" t="str">
        <f>"WEEK" &amp;" " &amp;  INT((DAY(Stock_Info[[#This Row],[Date]])+WEEKDAY(DATE(YEAR(Stock_Info[[#This Row],[Date]]),MONTH(Stock_Info[[#This Row],[Date]]),1))-1)/7)+1</f>
        <v>WEEK 2</v>
      </c>
      <c r="D4730" s="12">
        <v>46.11</v>
      </c>
      <c r="E4730" s="12">
        <v>50.59</v>
      </c>
      <c r="F4730" s="12">
        <v>46.11</v>
      </c>
      <c r="G4730" s="12">
        <v>50.45</v>
      </c>
      <c r="H4730" s="12">
        <v>50.125105236571812</v>
      </c>
      <c r="I4730">
        <v>5939</v>
      </c>
      <c r="J4730">
        <v>49</v>
      </c>
      <c r="K4730" s="12">
        <v>297693</v>
      </c>
      <c r="L4730">
        <v>5307</v>
      </c>
      <c r="M4730">
        <v>89.36</v>
      </c>
      <c r="N4730">
        <v>4.4800000000000004</v>
      </c>
      <c r="O4730">
        <v>4.34</v>
      </c>
      <c r="P4730">
        <f xml:space="preserve"> IF(Stock_Info[[#This Row],[Close Price]] &gt; Stock_Info[[#This Row],[Open Price]], 1, 0)</f>
        <v>1</v>
      </c>
      <c r="Q4730" t="str">
        <f>IF(AND(Stock_Info[[#This Row],[% Deli. Qty to Traded Qty]]&gt;80,Stock_Info[[#This Row],[No. of Trades]]&lt;3000),"Unusual Day","")</f>
        <v>Unusual Day</v>
      </c>
      <c r="R4730" t="str">
        <f>IF(AND(Stock_Info[[#This Row],[Spread High-Low]] &lt; 10, Stock_Info[[#This Row],[% Deli. Qty to Traded Qty]] &gt; 90), "Good Day", "")</f>
        <v/>
      </c>
    </row>
    <row r="4731" spans="1:18">
      <c r="A4731" t="s">
        <v>58</v>
      </c>
      <c r="B4731" s="1">
        <v>45573</v>
      </c>
      <c r="C4731" s="1" t="str">
        <f>"WEEK" &amp;" " &amp;  INT((DAY(Stock_Info[[#This Row],[Date]])+WEEKDAY(DATE(YEAR(Stock_Info[[#This Row],[Date]]),MONTH(Stock_Info[[#This Row],[Date]]),1))-1)/7)+1</f>
        <v>WEEK 2</v>
      </c>
      <c r="D4731" s="12">
        <v>47.52</v>
      </c>
      <c r="E4731" s="12">
        <v>48.94</v>
      </c>
      <c r="F4731" s="12">
        <v>45.45</v>
      </c>
      <c r="G4731" s="12">
        <v>48.25</v>
      </c>
      <c r="H4731" s="12">
        <v>47.021048999309869</v>
      </c>
      <c r="I4731">
        <v>2898</v>
      </c>
      <c r="J4731">
        <v>42</v>
      </c>
      <c r="K4731" s="12">
        <v>136267</v>
      </c>
      <c r="L4731">
        <v>2607</v>
      </c>
      <c r="M4731">
        <v>89.96</v>
      </c>
      <c r="N4731">
        <v>3.49</v>
      </c>
      <c r="O4731">
        <v>0.73</v>
      </c>
      <c r="P4731">
        <f xml:space="preserve"> IF(Stock_Info[[#This Row],[Close Price]] &gt; Stock_Info[[#This Row],[Open Price]], 1, 0)</f>
        <v>1</v>
      </c>
      <c r="Q4731" t="str">
        <f>IF(AND(Stock_Info[[#This Row],[% Deli. Qty to Traded Qty]]&gt;80,Stock_Info[[#This Row],[No. of Trades]]&lt;3000),"Unusual Day","")</f>
        <v>Unusual Day</v>
      </c>
      <c r="R4731" t="str">
        <f>IF(AND(Stock_Info[[#This Row],[Spread High-Low]] &lt; 10, Stock_Info[[#This Row],[% Deli. Qty to Traded Qty]] &gt; 90), "Good Day", "")</f>
        <v/>
      </c>
    </row>
    <row r="4732" spans="1:18">
      <c r="A4732" t="s">
        <v>58</v>
      </c>
      <c r="B4732" s="1">
        <v>45572</v>
      </c>
      <c r="C4732" s="1" t="str">
        <f>"WEEK" &amp;" " &amp;  INT((DAY(Stock_Info[[#This Row],[Date]])+WEEKDAY(DATE(YEAR(Stock_Info[[#This Row],[Date]]),MONTH(Stock_Info[[#This Row],[Date]]),1))-1)/7)+1</f>
        <v>WEEK 2</v>
      </c>
      <c r="D4732" s="12">
        <v>49.52</v>
      </c>
      <c r="E4732" s="12">
        <v>50.79</v>
      </c>
      <c r="F4732" s="12">
        <v>47.05</v>
      </c>
      <c r="G4732" s="12">
        <v>47.05</v>
      </c>
      <c r="H4732" s="12">
        <v>47.420567375886527</v>
      </c>
      <c r="I4732">
        <v>2820</v>
      </c>
      <c r="J4732">
        <v>42</v>
      </c>
      <c r="K4732" s="12">
        <v>133726</v>
      </c>
      <c r="L4732">
        <v>2820</v>
      </c>
      <c r="M4732">
        <v>100</v>
      </c>
      <c r="N4732">
        <v>3.74</v>
      </c>
      <c r="O4732">
        <v>-2.4700000000000002</v>
      </c>
      <c r="P4732">
        <f xml:space="preserve"> IF(Stock_Info[[#This Row],[Close Price]] &gt; Stock_Info[[#This Row],[Open Price]], 1, 0)</f>
        <v>0</v>
      </c>
      <c r="Q4732" t="str">
        <f>IF(AND(Stock_Info[[#This Row],[% Deli. Qty to Traded Qty]]&gt;80,Stock_Info[[#This Row],[No. of Trades]]&lt;3000),"Unusual Day","")</f>
        <v>Unusual Day</v>
      </c>
      <c r="R4732" t="str">
        <f>IF(AND(Stock_Info[[#This Row],[Spread High-Low]] &lt; 10, Stock_Info[[#This Row],[% Deli. Qty to Traded Qty]] &gt; 90), "Good Day", "")</f>
        <v>Good Day</v>
      </c>
    </row>
    <row r="4733" spans="1:18">
      <c r="A4733" t="s">
        <v>58</v>
      </c>
      <c r="B4733" s="1">
        <v>45569</v>
      </c>
      <c r="C4733" s="1" t="str">
        <f>"WEEK" &amp;" " &amp;  INT((DAY(Stock_Info[[#This Row],[Date]])+WEEKDAY(DATE(YEAR(Stock_Info[[#This Row],[Date]]),MONTH(Stock_Info[[#This Row],[Date]]),1))-1)/7)+1</f>
        <v>WEEK 1</v>
      </c>
      <c r="D4733" s="12">
        <v>49.5</v>
      </c>
      <c r="E4733" s="12">
        <v>50.59</v>
      </c>
      <c r="F4733" s="12">
        <v>49.2</v>
      </c>
      <c r="G4733" s="12">
        <v>49.52</v>
      </c>
      <c r="H4733" s="12">
        <v>50.166454891994917</v>
      </c>
      <c r="I4733">
        <v>1574</v>
      </c>
      <c r="J4733">
        <v>22</v>
      </c>
      <c r="K4733" s="12">
        <v>78962</v>
      </c>
      <c r="L4733">
        <v>1574</v>
      </c>
      <c r="M4733">
        <v>100</v>
      </c>
      <c r="N4733">
        <v>1.39</v>
      </c>
      <c r="O4733">
        <v>0.02</v>
      </c>
      <c r="P4733">
        <f xml:space="preserve"> IF(Stock_Info[[#This Row],[Close Price]] &gt; Stock_Info[[#This Row],[Open Price]], 1, 0)</f>
        <v>1</v>
      </c>
      <c r="Q4733" t="str">
        <f>IF(AND(Stock_Info[[#This Row],[% Deli. Qty to Traded Qty]]&gt;80,Stock_Info[[#This Row],[No. of Trades]]&lt;3000),"Unusual Day","")</f>
        <v>Unusual Day</v>
      </c>
      <c r="R4733" t="str">
        <f>IF(AND(Stock_Info[[#This Row],[Spread High-Low]] &lt; 10, Stock_Info[[#This Row],[% Deli. Qty to Traded Qty]] &gt; 90), "Good Day", "")</f>
        <v>Good Day</v>
      </c>
    </row>
    <row r="4734" spans="1:18">
      <c r="A4734" t="s">
        <v>58</v>
      </c>
      <c r="B4734" s="1">
        <v>45568</v>
      </c>
      <c r="C4734" s="1" t="str">
        <f>"WEEK" &amp;" " &amp;  INT((DAY(Stock_Info[[#This Row],[Date]])+WEEKDAY(DATE(YEAR(Stock_Info[[#This Row],[Date]]),MONTH(Stock_Info[[#This Row],[Date]]),1))-1)/7)+1</f>
        <v>WEEK 1</v>
      </c>
      <c r="D4734" s="12">
        <v>48.11</v>
      </c>
      <c r="E4734" s="12">
        <v>51.47</v>
      </c>
      <c r="F4734" s="12">
        <v>48.11</v>
      </c>
      <c r="G4734" s="12">
        <v>50.5</v>
      </c>
      <c r="H4734" s="12">
        <v>48.600654664484452</v>
      </c>
      <c r="I4734">
        <v>2444</v>
      </c>
      <c r="J4734">
        <v>19</v>
      </c>
      <c r="K4734" s="12">
        <v>118780</v>
      </c>
      <c r="L4734">
        <v>2444</v>
      </c>
      <c r="M4734">
        <v>100</v>
      </c>
      <c r="N4734">
        <v>3.36</v>
      </c>
      <c r="O4734">
        <v>2.39</v>
      </c>
      <c r="P4734">
        <f xml:space="preserve"> IF(Stock_Info[[#This Row],[Close Price]] &gt; Stock_Info[[#This Row],[Open Price]], 1, 0)</f>
        <v>1</v>
      </c>
      <c r="Q4734" t="str">
        <f>IF(AND(Stock_Info[[#This Row],[% Deli. Qty to Traded Qty]]&gt;80,Stock_Info[[#This Row],[No. of Trades]]&lt;3000),"Unusual Day","")</f>
        <v>Unusual Day</v>
      </c>
      <c r="R4734" t="str">
        <f>IF(AND(Stock_Info[[#This Row],[Spread High-Low]] &lt; 10, Stock_Info[[#This Row],[% Deli. Qty to Traded Qty]] &gt; 90), "Good Day", "")</f>
        <v>Good Day</v>
      </c>
    </row>
    <row r="4735" spans="1:18">
      <c r="A4735" t="s">
        <v>58</v>
      </c>
      <c r="B4735" s="1">
        <v>45566</v>
      </c>
      <c r="C4735" s="1" t="str">
        <f>"WEEK" &amp;" " &amp;  INT((DAY(Stock_Info[[#This Row],[Date]])+WEEKDAY(DATE(YEAR(Stock_Info[[#This Row],[Date]]),MONTH(Stock_Info[[#This Row],[Date]]),1))-1)/7)+1</f>
        <v>WEEK 1</v>
      </c>
      <c r="D4735" s="12">
        <v>51.3</v>
      </c>
      <c r="E4735" s="12">
        <v>51.3</v>
      </c>
      <c r="F4735" s="12">
        <v>49.65</v>
      </c>
      <c r="G4735" s="12">
        <v>50.3</v>
      </c>
      <c r="H4735" s="12">
        <v>50.200589970501476</v>
      </c>
      <c r="I4735">
        <v>678</v>
      </c>
      <c r="J4735">
        <v>27</v>
      </c>
      <c r="K4735" s="12">
        <v>34036</v>
      </c>
      <c r="L4735">
        <v>678</v>
      </c>
      <c r="M4735">
        <v>100</v>
      </c>
      <c r="N4735">
        <v>1.65</v>
      </c>
      <c r="O4735">
        <v>-1</v>
      </c>
      <c r="P4735">
        <f xml:space="preserve"> IF(Stock_Info[[#This Row],[Close Price]] &gt; Stock_Info[[#This Row],[Open Price]], 1, 0)</f>
        <v>0</v>
      </c>
      <c r="Q4735" t="str">
        <f>IF(AND(Stock_Info[[#This Row],[% Deli. Qty to Traded Qty]]&gt;80,Stock_Info[[#This Row],[No. of Trades]]&lt;3000),"Unusual Day","")</f>
        <v>Unusual Day</v>
      </c>
      <c r="R4735" t="str">
        <f>IF(AND(Stock_Info[[#This Row],[Spread High-Low]] &lt; 10, Stock_Info[[#This Row],[% Deli. Qty to Traded Qty]] &gt; 90), "Good Day", "")</f>
        <v>Good Day</v>
      </c>
    </row>
    <row r="4736" spans="1:18">
      <c r="A4736" t="s">
        <v>58</v>
      </c>
      <c r="B4736" s="1">
        <v>45565</v>
      </c>
      <c r="C4736" s="1" t="str">
        <f>"WEEK" &amp;" " &amp;  INT((DAY(Stock_Info[[#This Row],[Date]])+WEEKDAY(DATE(YEAR(Stock_Info[[#This Row],[Date]]),MONTH(Stock_Info[[#This Row],[Date]]),1))-1)/7)+1</f>
        <v>WEEK 5</v>
      </c>
      <c r="D4736" s="12">
        <v>50.99</v>
      </c>
      <c r="E4736" s="12">
        <v>51.33</v>
      </c>
      <c r="F4736" s="12">
        <v>49.5</v>
      </c>
      <c r="G4736" s="12">
        <v>49.65</v>
      </c>
      <c r="H4736" s="12">
        <v>50.187172011661808</v>
      </c>
      <c r="I4736">
        <v>1715</v>
      </c>
      <c r="J4736">
        <v>31</v>
      </c>
      <c r="K4736" s="12">
        <v>86071</v>
      </c>
      <c r="L4736">
        <v>1715</v>
      </c>
      <c r="M4736">
        <v>100</v>
      </c>
      <c r="N4736">
        <v>1.83</v>
      </c>
      <c r="O4736">
        <v>-1.34</v>
      </c>
      <c r="P4736">
        <f xml:space="preserve"> IF(Stock_Info[[#This Row],[Close Price]] &gt; Stock_Info[[#This Row],[Open Price]], 1, 0)</f>
        <v>0</v>
      </c>
      <c r="Q4736" t="str">
        <f>IF(AND(Stock_Info[[#This Row],[% Deli. Qty to Traded Qty]]&gt;80,Stock_Info[[#This Row],[No. of Trades]]&lt;3000),"Unusual Day","")</f>
        <v>Unusual Day</v>
      </c>
      <c r="R4736" t="str">
        <f>IF(AND(Stock_Info[[#This Row],[Spread High-Low]] &lt; 10, Stock_Info[[#This Row],[% Deli. Qty to Traded Qty]] &gt; 90), "Good Day", "")</f>
        <v>Good Day</v>
      </c>
    </row>
    <row r="4737" spans="1:18">
      <c r="A4737" t="s">
        <v>58</v>
      </c>
      <c r="B4737" s="1">
        <v>45562</v>
      </c>
      <c r="C4737" s="1" t="str">
        <f>"WEEK" &amp;" " &amp;  INT((DAY(Stock_Info[[#This Row],[Date]])+WEEKDAY(DATE(YEAR(Stock_Info[[#This Row],[Date]]),MONTH(Stock_Info[[#This Row],[Date]]),1))-1)/7)+1</f>
        <v>WEEK 4</v>
      </c>
      <c r="D4737" s="12">
        <v>49.05</v>
      </c>
      <c r="E4737" s="12">
        <v>51.5</v>
      </c>
      <c r="F4737" s="12">
        <v>49.05</v>
      </c>
      <c r="G4737" s="12">
        <v>50.99</v>
      </c>
      <c r="H4737" s="12">
        <v>51.152542372881356</v>
      </c>
      <c r="I4737">
        <v>1534</v>
      </c>
      <c r="J4737">
        <v>31</v>
      </c>
      <c r="K4737" s="12">
        <v>78468</v>
      </c>
      <c r="L4737">
        <v>1534</v>
      </c>
      <c r="M4737">
        <v>100</v>
      </c>
      <c r="N4737">
        <v>2.4500000000000002</v>
      </c>
      <c r="O4737">
        <v>1.94</v>
      </c>
      <c r="P4737">
        <f xml:space="preserve"> IF(Stock_Info[[#This Row],[Close Price]] &gt; Stock_Info[[#This Row],[Open Price]], 1, 0)</f>
        <v>1</v>
      </c>
      <c r="Q4737" t="str">
        <f>IF(AND(Stock_Info[[#This Row],[% Deli. Qty to Traded Qty]]&gt;80,Stock_Info[[#This Row],[No. of Trades]]&lt;3000),"Unusual Day","")</f>
        <v>Unusual Day</v>
      </c>
      <c r="R4737" t="str">
        <f>IF(AND(Stock_Info[[#This Row],[Spread High-Low]] &lt; 10, Stock_Info[[#This Row],[% Deli. Qty to Traded Qty]] &gt; 90), "Good Day", "")</f>
        <v>Good Day</v>
      </c>
    </row>
    <row r="4738" spans="1:18">
      <c r="A4738" t="s">
        <v>58</v>
      </c>
      <c r="B4738" s="1">
        <v>45561</v>
      </c>
      <c r="C4738" s="1" t="str">
        <f>"WEEK" &amp;" " &amp;  INT((DAY(Stock_Info[[#This Row],[Date]])+WEEKDAY(DATE(YEAR(Stock_Info[[#This Row],[Date]]),MONTH(Stock_Info[[#This Row],[Date]]),1))-1)/7)+1</f>
        <v>WEEK 4</v>
      </c>
      <c r="D4738" s="12">
        <v>50.69</v>
      </c>
      <c r="E4738" s="12">
        <v>51.19</v>
      </c>
      <c r="F4738" s="12">
        <v>48.5</v>
      </c>
      <c r="G4738" s="12">
        <v>50.71</v>
      </c>
      <c r="H4738" s="12">
        <v>49.603663985701516</v>
      </c>
      <c r="I4738">
        <v>2238</v>
      </c>
      <c r="J4738">
        <v>38</v>
      </c>
      <c r="K4738" s="12">
        <v>111013</v>
      </c>
      <c r="L4738">
        <v>2238</v>
      </c>
      <c r="M4738">
        <v>100</v>
      </c>
      <c r="N4738">
        <v>2.69</v>
      </c>
      <c r="O4738">
        <v>0.02</v>
      </c>
      <c r="P4738">
        <f xml:space="preserve"> IF(Stock_Info[[#This Row],[Close Price]] &gt; Stock_Info[[#This Row],[Open Price]], 1, 0)</f>
        <v>1</v>
      </c>
      <c r="Q4738" t="str">
        <f>IF(AND(Stock_Info[[#This Row],[% Deli. Qty to Traded Qty]]&gt;80,Stock_Info[[#This Row],[No. of Trades]]&lt;3000),"Unusual Day","")</f>
        <v>Unusual Day</v>
      </c>
      <c r="R4738" t="str">
        <f>IF(AND(Stock_Info[[#This Row],[Spread High-Low]] &lt; 10, Stock_Info[[#This Row],[% Deli. Qty to Traded Qty]] &gt; 90), "Good Day", "")</f>
        <v>Good Day</v>
      </c>
    </row>
    <row r="4739" spans="1:18">
      <c r="A4739" t="s">
        <v>58</v>
      </c>
      <c r="B4739" s="1">
        <v>45560</v>
      </c>
      <c r="C4739" s="1" t="str">
        <f>"WEEK" &amp;" " &amp;  INT((DAY(Stock_Info[[#This Row],[Date]])+WEEKDAY(DATE(YEAR(Stock_Info[[#This Row],[Date]]),MONTH(Stock_Info[[#This Row],[Date]]),1))-1)/7)+1</f>
        <v>WEEK 4</v>
      </c>
      <c r="D4739" s="12">
        <v>52.11</v>
      </c>
      <c r="E4739" s="12">
        <v>52.11</v>
      </c>
      <c r="F4739" s="12">
        <v>50</v>
      </c>
      <c r="G4739" s="12">
        <v>50.46</v>
      </c>
      <c r="H4739" s="12">
        <v>50.698818391985618</v>
      </c>
      <c r="I4739">
        <v>7786</v>
      </c>
      <c r="J4739">
        <v>52</v>
      </c>
      <c r="K4739" s="12">
        <v>394741</v>
      </c>
      <c r="L4739">
        <v>7786</v>
      </c>
      <c r="M4739">
        <v>100</v>
      </c>
      <c r="N4739">
        <v>2.11</v>
      </c>
      <c r="O4739">
        <v>-1.65</v>
      </c>
      <c r="P4739">
        <f xml:space="preserve"> IF(Stock_Info[[#This Row],[Close Price]] &gt; Stock_Info[[#This Row],[Open Price]], 1, 0)</f>
        <v>0</v>
      </c>
      <c r="Q4739" t="str">
        <f>IF(AND(Stock_Info[[#This Row],[% Deli. Qty to Traded Qty]]&gt;80,Stock_Info[[#This Row],[No. of Trades]]&lt;3000),"Unusual Day","")</f>
        <v>Unusual Day</v>
      </c>
      <c r="R4739" t="str">
        <f>IF(AND(Stock_Info[[#This Row],[Spread High-Low]] &lt; 10, Stock_Info[[#This Row],[% Deli. Qty to Traded Qty]] &gt; 90), "Good Day", "")</f>
        <v>Good Day</v>
      </c>
    </row>
    <row r="4740" spans="1:18">
      <c r="A4740" t="s">
        <v>58</v>
      </c>
      <c r="B4740" s="1">
        <v>45559</v>
      </c>
      <c r="C4740" s="1" t="str">
        <f>"WEEK" &amp;" " &amp;  INT((DAY(Stock_Info[[#This Row],[Date]])+WEEKDAY(DATE(YEAR(Stock_Info[[#This Row],[Date]]),MONTH(Stock_Info[[#This Row],[Date]]),1))-1)/7)+1</f>
        <v>WEEK 4</v>
      </c>
      <c r="D4740" s="12">
        <v>52.4</v>
      </c>
      <c r="E4740" s="12">
        <v>53.55</v>
      </c>
      <c r="F4740" s="12">
        <v>52.1</v>
      </c>
      <c r="G4740" s="12">
        <v>52.11</v>
      </c>
      <c r="H4740" s="12">
        <v>52.845572354211662</v>
      </c>
      <c r="I4740">
        <v>926</v>
      </c>
      <c r="J4740">
        <v>21</v>
      </c>
      <c r="K4740" s="12">
        <v>48935</v>
      </c>
      <c r="L4740">
        <v>926</v>
      </c>
      <c r="M4740">
        <v>100</v>
      </c>
      <c r="N4740">
        <v>1.45</v>
      </c>
      <c r="O4740">
        <v>-0.28999999999999998</v>
      </c>
      <c r="P4740">
        <f xml:space="preserve"> IF(Stock_Info[[#This Row],[Close Price]] &gt; Stock_Info[[#This Row],[Open Price]], 1, 0)</f>
        <v>0</v>
      </c>
      <c r="Q4740" t="str">
        <f>IF(AND(Stock_Info[[#This Row],[% Deli. Qty to Traded Qty]]&gt;80,Stock_Info[[#This Row],[No. of Trades]]&lt;3000),"Unusual Day","")</f>
        <v>Unusual Day</v>
      </c>
      <c r="R4740" t="str">
        <f>IF(AND(Stock_Info[[#This Row],[Spread High-Low]] &lt; 10, Stock_Info[[#This Row],[% Deli. Qty to Traded Qty]] &gt; 90), "Good Day", "")</f>
        <v>Good Day</v>
      </c>
    </row>
    <row r="4741" spans="1:18">
      <c r="A4741" t="s">
        <v>58</v>
      </c>
      <c r="B4741" s="1">
        <v>45558</v>
      </c>
      <c r="C4741" s="1" t="str">
        <f>"WEEK" &amp;" " &amp;  INT((DAY(Stock_Info[[#This Row],[Date]])+WEEKDAY(DATE(YEAR(Stock_Info[[#This Row],[Date]]),MONTH(Stock_Info[[#This Row],[Date]]),1))-1)/7)+1</f>
        <v>WEEK 4</v>
      </c>
      <c r="D4741" s="12">
        <v>53.7</v>
      </c>
      <c r="E4741" s="12">
        <v>53.7</v>
      </c>
      <c r="F4741" s="12">
        <v>50.45</v>
      </c>
      <c r="G4741" s="12">
        <v>52.5</v>
      </c>
      <c r="H4741" s="12">
        <v>52.289156626506021</v>
      </c>
      <c r="I4741">
        <v>830</v>
      </c>
      <c r="J4741">
        <v>28</v>
      </c>
      <c r="K4741" s="12">
        <v>43400</v>
      </c>
      <c r="L4741">
        <v>830</v>
      </c>
      <c r="M4741">
        <v>100</v>
      </c>
      <c r="N4741">
        <v>3.25</v>
      </c>
      <c r="O4741">
        <v>-1.2</v>
      </c>
      <c r="P4741">
        <f xml:space="preserve"> IF(Stock_Info[[#This Row],[Close Price]] &gt; Stock_Info[[#This Row],[Open Price]], 1, 0)</f>
        <v>0</v>
      </c>
      <c r="Q4741" t="str">
        <f>IF(AND(Stock_Info[[#This Row],[% Deli. Qty to Traded Qty]]&gt;80,Stock_Info[[#This Row],[No. of Trades]]&lt;3000),"Unusual Day","")</f>
        <v>Unusual Day</v>
      </c>
      <c r="R4741" t="str">
        <f>IF(AND(Stock_Info[[#This Row],[Spread High-Low]] &lt; 10, Stock_Info[[#This Row],[% Deli. Qty to Traded Qty]] &gt; 90), "Good Day", "")</f>
        <v>Good Day</v>
      </c>
    </row>
    <row r="4742" spans="1:18">
      <c r="A4742" t="s">
        <v>58</v>
      </c>
      <c r="B4742" s="1">
        <v>45555</v>
      </c>
      <c r="C4742" s="1" t="str">
        <f>"WEEK" &amp;" " &amp;  INT((DAY(Stock_Info[[#This Row],[Date]])+WEEKDAY(DATE(YEAR(Stock_Info[[#This Row],[Date]]),MONTH(Stock_Info[[#This Row],[Date]]),1))-1)/7)+1</f>
        <v>WEEK 3</v>
      </c>
      <c r="D4742" s="12">
        <v>49.92</v>
      </c>
      <c r="E4742" s="12">
        <v>53.4</v>
      </c>
      <c r="F4742" s="12">
        <v>48.73</v>
      </c>
      <c r="G4742" s="12">
        <v>51.57</v>
      </c>
      <c r="H4742" s="12">
        <v>51.325435851586946</v>
      </c>
      <c r="I4742">
        <v>2237</v>
      </c>
      <c r="J4742">
        <v>27</v>
      </c>
      <c r="K4742" s="12">
        <v>114815</v>
      </c>
      <c r="L4742">
        <v>2237</v>
      </c>
      <c r="M4742">
        <v>100</v>
      </c>
      <c r="N4742">
        <v>4.67</v>
      </c>
      <c r="O4742">
        <v>1.65</v>
      </c>
      <c r="P4742">
        <f xml:space="preserve"> IF(Stock_Info[[#This Row],[Close Price]] &gt; Stock_Info[[#This Row],[Open Price]], 1, 0)</f>
        <v>1</v>
      </c>
      <c r="Q4742" t="str">
        <f>IF(AND(Stock_Info[[#This Row],[% Deli. Qty to Traded Qty]]&gt;80,Stock_Info[[#This Row],[No. of Trades]]&lt;3000),"Unusual Day","")</f>
        <v>Unusual Day</v>
      </c>
      <c r="R4742" t="str">
        <f>IF(AND(Stock_Info[[#This Row],[Spread High-Low]] &lt; 10, Stock_Info[[#This Row],[% Deli. Qty to Traded Qty]] &gt; 90), "Good Day", "")</f>
        <v>Good Day</v>
      </c>
    </row>
    <row r="4743" spans="1:18">
      <c r="A4743" t="s">
        <v>58</v>
      </c>
      <c r="B4743" s="1">
        <v>45554</v>
      </c>
      <c r="C4743" s="1" t="str">
        <f>"WEEK" &amp;" " &amp;  INT((DAY(Stock_Info[[#This Row],[Date]])+WEEKDAY(DATE(YEAR(Stock_Info[[#This Row],[Date]]),MONTH(Stock_Info[[#This Row],[Date]]),1))-1)/7)+1</f>
        <v>WEEK 3</v>
      </c>
      <c r="D4743" s="12">
        <v>53.4</v>
      </c>
      <c r="E4743" s="12">
        <v>53.4</v>
      </c>
      <c r="F4743" s="12">
        <v>51</v>
      </c>
      <c r="G4743" s="12">
        <v>51.19</v>
      </c>
      <c r="H4743" s="12">
        <v>51.669593852908889</v>
      </c>
      <c r="I4743">
        <v>1822</v>
      </c>
      <c r="J4743">
        <v>24</v>
      </c>
      <c r="K4743" s="12">
        <v>94142</v>
      </c>
      <c r="L4743">
        <v>1822</v>
      </c>
      <c r="M4743">
        <v>100</v>
      </c>
      <c r="N4743">
        <v>2.4</v>
      </c>
      <c r="O4743">
        <v>-2.21</v>
      </c>
      <c r="P4743">
        <f xml:space="preserve"> IF(Stock_Info[[#This Row],[Close Price]] &gt; Stock_Info[[#This Row],[Open Price]], 1, 0)</f>
        <v>0</v>
      </c>
      <c r="Q4743" t="str">
        <f>IF(AND(Stock_Info[[#This Row],[% Deli. Qty to Traded Qty]]&gt;80,Stock_Info[[#This Row],[No. of Trades]]&lt;3000),"Unusual Day","")</f>
        <v>Unusual Day</v>
      </c>
      <c r="R4743" t="str">
        <f>IF(AND(Stock_Info[[#This Row],[Spread High-Low]] &lt; 10, Stock_Info[[#This Row],[% Deli. Qty to Traded Qty]] &gt; 90), "Good Day", "")</f>
        <v>Good Day</v>
      </c>
    </row>
    <row r="4744" spans="1:18">
      <c r="A4744" t="s">
        <v>58</v>
      </c>
      <c r="B4744" s="1">
        <v>45553</v>
      </c>
      <c r="C4744" s="1" t="str">
        <f>"WEEK" &amp;" " &amp;  INT((DAY(Stock_Info[[#This Row],[Date]])+WEEKDAY(DATE(YEAR(Stock_Info[[#This Row],[Date]]),MONTH(Stock_Info[[#This Row],[Date]]),1))-1)/7)+1</f>
        <v>WEEK 3</v>
      </c>
      <c r="D4744" s="12">
        <v>52</v>
      </c>
      <c r="E4744" s="12">
        <v>53.5</v>
      </c>
      <c r="F4744" s="12">
        <v>51.15</v>
      </c>
      <c r="G4744" s="12">
        <v>51.85</v>
      </c>
      <c r="H4744" s="12">
        <v>51.959490213928085</v>
      </c>
      <c r="I4744">
        <v>2197</v>
      </c>
      <c r="J4744">
        <v>34</v>
      </c>
      <c r="K4744" s="12">
        <v>114155</v>
      </c>
      <c r="L4744">
        <v>2197</v>
      </c>
      <c r="M4744">
        <v>100</v>
      </c>
      <c r="N4744">
        <v>2.35</v>
      </c>
      <c r="O4744">
        <v>-0.15</v>
      </c>
      <c r="P4744">
        <f xml:space="preserve"> IF(Stock_Info[[#This Row],[Close Price]] &gt; Stock_Info[[#This Row],[Open Price]], 1, 0)</f>
        <v>0</v>
      </c>
      <c r="Q4744" t="str">
        <f>IF(AND(Stock_Info[[#This Row],[% Deli. Qty to Traded Qty]]&gt;80,Stock_Info[[#This Row],[No. of Trades]]&lt;3000),"Unusual Day","")</f>
        <v>Unusual Day</v>
      </c>
      <c r="R4744" t="str">
        <f>IF(AND(Stock_Info[[#This Row],[Spread High-Low]] &lt; 10, Stock_Info[[#This Row],[% Deli. Qty to Traded Qty]] &gt; 90), "Good Day", "")</f>
        <v>Good Day</v>
      </c>
    </row>
    <row r="4745" spans="1:18">
      <c r="A4745" t="s">
        <v>58</v>
      </c>
      <c r="B4745" s="1">
        <v>45552</v>
      </c>
      <c r="C4745" s="1" t="str">
        <f>"WEEK" &amp;" " &amp;  INT((DAY(Stock_Info[[#This Row],[Date]])+WEEKDAY(DATE(YEAR(Stock_Info[[#This Row],[Date]]),MONTH(Stock_Info[[#This Row],[Date]]),1))-1)/7)+1</f>
        <v>WEEK 3</v>
      </c>
      <c r="D4745" s="12">
        <v>51.11</v>
      </c>
      <c r="E4745" s="12">
        <v>55.69</v>
      </c>
      <c r="F4745" s="12">
        <v>51.11</v>
      </c>
      <c r="G4745" s="12">
        <v>53.75</v>
      </c>
      <c r="H4745" s="12">
        <v>53.973105134474331</v>
      </c>
      <c r="I4745">
        <v>818</v>
      </c>
      <c r="J4745">
        <v>20</v>
      </c>
      <c r="K4745" s="12">
        <v>44150</v>
      </c>
      <c r="L4745">
        <v>818</v>
      </c>
      <c r="M4745">
        <v>100</v>
      </c>
      <c r="N4745">
        <v>4.58</v>
      </c>
      <c r="O4745">
        <v>2.64</v>
      </c>
      <c r="P4745">
        <f xml:space="preserve"> IF(Stock_Info[[#This Row],[Close Price]] &gt; Stock_Info[[#This Row],[Open Price]], 1, 0)</f>
        <v>1</v>
      </c>
      <c r="Q4745" t="str">
        <f>IF(AND(Stock_Info[[#This Row],[% Deli. Qty to Traded Qty]]&gt;80,Stock_Info[[#This Row],[No. of Trades]]&lt;3000),"Unusual Day","")</f>
        <v>Unusual Day</v>
      </c>
      <c r="R4745" t="str">
        <f>IF(AND(Stock_Info[[#This Row],[Spread High-Low]] &lt; 10, Stock_Info[[#This Row],[% Deli. Qty to Traded Qty]] &gt; 90), "Good Day", "")</f>
        <v>Good Day</v>
      </c>
    </row>
    <row r="4746" spans="1:18">
      <c r="A4746" t="s">
        <v>58</v>
      </c>
      <c r="B4746" s="1">
        <v>45551</v>
      </c>
      <c r="C4746" s="1" t="str">
        <f>"WEEK" &amp;" " &amp;  INT((DAY(Stock_Info[[#This Row],[Date]])+WEEKDAY(DATE(YEAR(Stock_Info[[#This Row],[Date]]),MONTH(Stock_Info[[#This Row],[Date]]),1))-1)/7)+1</f>
        <v>WEEK 3</v>
      </c>
      <c r="D4746" s="12">
        <v>56.89</v>
      </c>
      <c r="E4746" s="12">
        <v>56.89</v>
      </c>
      <c r="F4746" s="12">
        <v>53.02</v>
      </c>
      <c r="G4746" s="12">
        <v>53.6</v>
      </c>
      <c r="H4746" s="12">
        <v>54.744868035190613</v>
      </c>
      <c r="I4746">
        <v>682</v>
      </c>
      <c r="J4746">
        <v>18</v>
      </c>
      <c r="K4746" s="12">
        <v>37336</v>
      </c>
      <c r="L4746">
        <v>682</v>
      </c>
      <c r="M4746">
        <v>100</v>
      </c>
      <c r="N4746">
        <v>3.87</v>
      </c>
      <c r="O4746">
        <v>-3.29</v>
      </c>
      <c r="P4746">
        <f xml:space="preserve"> IF(Stock_Info[[#This Row],[Close Price]] &gt; Stock_Info[[#This Row],[Open Price]], 1, 0)</f>
        <v>0</v>
      </c>
      <c r="Q4746" t="str">
        <f>IF(AND(Stock_Info[[#This Row],[% Deli. Qty to Traded Qty]]&gt;80,Stock_Info[[#This Row],[No. of Trades]]&lt;3000),"Unusual Day","")</f>
        <v>Unusual Day</v>
      </c>
      <c r="R4746" t="str">
        <f>IF(AND(Stock_Info[[#This Row],[Spread High-Low]] &lt; 10, Stock_Info[[#This Row],[% Deli. Qty to Traded Qty]] &gt; 90), "Good Day", "")</f>
        <v>Good Day</v>
      </c>
    </row>
    <row r="4747" spans="1:18">
      <c r="A4747" t="s">
        <v>58</v>
      </c>
      <c r="B4747" s="1">
        <v>45548</v>
      </c>
      <c r="C4747" s="1" t="str">
        <f>"WEEK" &amp;" " &amp;  INT((DAY(Stock_Info[[#This Row],[Date]])+WEEKDAY(DATE(YEAR(Stock_Info[[#This Row],[Date]]),MONTH(Stock_Info[[#This Row],[Date]]),1))-1)/7)+1</f>
        <v>WEEK 2</v>
      </c>
      <c r="D4747" s="12">
        <v>55</v>
      </c>
      <c r="E4747" s="12">
        <v>56</v>
      </c>
      <c r="F4747" s="12">
        <v>53</v>
      </c>
      <c r="G4747" s="12">
        <v>55.57</v>
      </c>
      <c r="H4747" s="12">
        <v>55.257769482034533</v>
      </c>
      <c r="I4747">
        <v>10715</v>
      </c>
      <c r="J4747">
        <v>63</v>
      </c>
      <c r="K4747" s="12">
        <v>592087</v>
      </c>
      <c r="L4747">
        <v>10715</v>
      </c>
      <c r="M4747">
        <v>100</v>
      </c>
      <c r="N4747">
        <v>3</v>
      </c>
      <c r="O4747">
        <v>0.56999999999999995</v>
      </c>
      <c r="P4747">
        <f xml:space="preserve"> IF(Stock_Info[[#This Row],[Close Price]] &gt; Stock_Info[[#This Row],[Open Price]], 1, 0)</f>
        <v>1</v>
      </c>
      <c r="Q4747" t="str">
        <f>IF(AND(Stock_Info[[#This Row],[% Deli. Qty to Traded Qty]]&gt;80,Stock_Info[[#This Row],[No. of Trades]]&lt;3000),"Unusual Day","")</f>
        <v>Unusual Day</v>
      </c>
      <c r="R4747" t="str">
        <f>IF(AND(Stock_Info[[#This Row],[Spread High-Low]] &lt; 10, Stock_Info[[#This Row],[% Deli. Qty to Traded Qty]] &gt; 90), "Good Day", "")</f>
        <v>Good Day</v>
      </c>
    </row>
    <row r="4748" spans="1:18">
      <c r="A4748" t="s">
        <v>58</v>
      </c>
      <c r="B4748" s="1">
        <v>45547</v>
      </c>
      <c r="C4748" s="1" t="str">
        <f>"WEEK" &amp;" " &amp;  INT((DAY(Stock_Info[[#This Row],[Date]])+WEEKDAY(DATE(YEAR(Stock_Info[[#This Row],[Date]]),MONTH(Stock_Info[[#This Row],[Date]]),1))-1)/7)+1</f>
        <v>WEEK 2</v>
      </c>
      <c r="D4748" s="12">
        <v>52.9</v>
      </c>
      <c r="E4748" s="12">
        <v>54.81</v>
      </c>
      <c r="F4748" s="12">
        <v>51.01</v>
      </c>
      <c r="G4748" s="12">
        <v>54.63</v>
      </c>
      <c r="H4748" s="12">
        <v>54.137571476622938</v>
      </c>
      <c r="I4748">
        <v>5946</v>
      </c>
      <c r="J4748">
        <v>48</v>
      </c>
      <c r="K4748" s="12">
        <v>321902</v>
      </c>
      <c r="L4748">
        <v>5946</v>
      </c>
      <c r="M4748">
        <v>100</v>
      </c>
      <c r="N4748">
        <v>3.8</v>
      </c>
      <c r="O4748">
        <v>1.73</v>
      </c>
      <c r="P4748">
        <f xml:space="preserve"> IF(Stock_Info[[#This Row],[Close Price]] &gt; Stock_Info[[#This Row],[Open Price]], 1, 0)</f>
        <v>1</v>
      </c>
      <c r="Q4748" t="str">
        <f>IF(AND(Stock_Info[[#This Row],[% Deli. Qty to Traded Qty]]&gt;80,Stock_Info[[#This Row],[No. of Trades]]&lt;3000),"Unusual Day","")</f>
        <v>Unusual Day</v>
      </c>
      <c r="R4748" t="str">
        <f>IF(AND(Stock_Info[[#This Row],[Spread High-Low]] &lt; 10, Stock_Info[[#This Row],[% Deli. Qty to Traded Qty]] &gt; 90), "Good Day", "")</f>
        <v>Good Day</v>
      </c>
    </row>
    <row r="4749" spans="1:18">
      <c r="A4749" t="s">
        <v>58</v>
      </c>
      <c r="B4749" s="1">
        <v>45546</v>
      </c>
      <c r="C4749" s="1" t="str">
        <f>"WEEK" &amp;" " &amp;  INT((DAY(Stock_Info[[#This Row],[Date]])+WEEKDAY(DATE(YEAR(Stock_Info[[#This Row],[Date]]),MONTH(Stock_Info[[#This Row],[Date]]),1))-1)/7)+1</f>
        <v>WEEK 2</v>
      </c>
      <c r="D4749" s="12">
        <v>52</v>
      </c>
      <c r="E4749" s="12">
        <v>54.75</v>
      </c>
      <c r="F4749" s="12">
        <v>52</v>
      </c>
      <c r="G4749" s="12">
        <v>52.2</v>
      </c>
      <c r="H4749" s="12">
        <v>53.159159159159159</v>
      </c>
      <c r="I4749">
        <v>333</v>
      </c>
      <c r="J4749">
        <v>20</v>
      </c>
      <c r="K4749" s="12">
        <v>17702</v>
      </c>
      <c r="L4749">
        <v>333</v>
      </c>
      <c r="M4749">
        <v>100</v>
      </c>
      <c r="N4749">
        <v>2.75</v>
      </c>
      <c r="O4749">
        <v>0.2</v>
      </c>
      <c r="P4749">
        <f xml:space="preserve"> IF(Stock_Info[[#This Row],[Close Price]] &gt; Stock_Info[[#This Row],[Open Price]], 1, 0)</f>
        <v>1</v>
      </c>
      <c r="Q4749" t="str">
        <f>IF(AND(Stock_Info[[#This Row],[% Deli. Qty to Traded Qty]]&gt;80,Stock_Info[[#This Row],[No. of Trades]]&lt;3000),"Unusual Day","")</f>
        <v>Unusual Day</v>
      </c>
      <c r="R4749" t="str">
        <f>IF(AND(Stock_Info[[#This Row],[Spread High-Low]] &lt; 10, Stock_Info[[#This Row],[% Deli. Qty to Traded Qty]] &gt; 90), "Good Day", "")</f>
        <v>Good Day</v>
      </c>
    </row>
    <row r="4750" spans="1:18">
      <c r="A4750" t="s">
        <v>58</v>
      </c>
      <c r="B4750" s="1">
        <v>45545</v>
      </c>
      <c r="C4750" s="1" t="str">
        <f>"WEEK" &amp;" " &amp;  INT((DAY(Stock_Info[[#This Row],[Date]])+WEEKDAY(DATE(YEAR(Stock_Info[[#This Row],[Date]]),MONTH(Stock_Info[[#This Row],[Date]]),1))-1)/7)+1</f>
        <v>WEEK 2</v>
      </c>
      <c r="D4750" s="12">
        <v>50.42</v>
      </c>
      <c r="E4750" s="12">
        <v>54.48</v>
      </c>
      <c r="F4750" s="12">
        <v>50.42</v>
      </c>
      <c r="G4750" s="12">
        <v>52.55</v>
      </c>
      <c r="H4750" s="12">
        <v>53.023414412366449</v>
      </c>
      <c r="I4750">
        <v>4399</v>
      </c>
      <c r="J4750">
        <v>45</v>
      </c>
      <c r="K4750" s="12">
        <v>233250</v>
      </c>
      <c r="L4750">
        <v>4399</v>
      </c>
      <c r="M4750">
        <v>100</v>
      </c>
      <c r="N4750">
        <v>4.0599999999999996</v>
      </c>
      <c r="O4750">
        <v>2.13</v>
      </c>
      <c r="P4750">
        <f xml:space="preserve"> IF(Stock_Info[[#This Row],[Close Price]] &gt; Stock_Info[[#This Row],[Open Price]], 1, 0)</f>
        <v>1</v>
      </c>
      <c r="Q4750" t="str">
        <f>IF(AND(Stock_Info[[#This Row],[% Deli. Qty to Traded Qty]]&gt;80,Stock_Info[[#This Row],[No. of Trades]]&lt;3000),"Unusual Day","")</f>
        <v>Unusual Day</v>
      </c>
      <c r="R4750" t="str">
        <f>IF(AND(Stock_Info[[#This Row],[Spread High-Low]] &lt; 10, Stock_Info[[#This Row],[% Deli. Qty to Traded Qty]] &gt; 90), "Good Day", "")</f>
        <v>Good Day</v>
      </c>
    </row>
    <row r="4751" spans="1:18">
      <c r="A4751" t="s">
        <v>59</v>
      </c>
      <c r="B4751" s="1">
        <v>45910</v>
      </c>
      <c r="C4751" s="1" t="str">
        <f>"WEEK" &amp;" " &amp;  INT((DAY(Stock_Info[[#This Row],[Date]])+WEEKDAY(DATE(YEAR(Stock_Info[[#This Row],[Date]]),MONTH(Stock_Info[[#This Row],[Date]]),1))-1)/7)+1</f>
        <v>WEEK 2</v>
      </c>
      <c r="D4751" s="12">
        <v>32.200000000000003</v>
      </c>
      <c r="E4751" s="12">
        <v>33.35</v>
      </c>
      <c r="F4751" s="12">
        <v>32.200000000000003</v>
      </c>
      <c r="G4751" s="12">
        <v>32.520000000000003</v>
      </c>
      <c r="H4751" s="12">
        <v>32.732842243454158</v>
      </c>
      <c r="I4751">
        <v>13711</v>
      </c>
      <c r="J4751">
        <v>136</v>
      </c>
      <c r="K4751" s="12">
        <v>448800</v>
      </c>
      <c r="N4751">
        <v>1.1499999999999999</v>
      </c>
      <c r="O4751">
        <v>0.32</v>
      </c>
      <c r="P4751">
        <f xml:space="preserve"> IF(Stock_Info[[#This Row],[Close Price]] &gt; Stock_Info[[#This Row],[Open Price]], 1, 0)</f>
        <v>1</v>
      </c>
      <c r="Q4751" t="str">
        <f>IF(AND(Stock_Info[[#This Row],[% Deli. Qty to Traded Qty]]&gt;80,Stock_Info[[#This Row],[No. of Trades]]&lt;3000),"Unusual Day","")</f>
        <v/>
      </c>
      <c r="R4751" t="str">
        <f>IF(AND(Stock_Info[[#This Row],[Spread High-Low]] &lt; 10, Stock_Info[[#This Row],[% Deli. Qty to Traded Qty]] &gt; 90), "Good Day", "")</f>
        <v/>
      </c>
    </row>
    <row r="4752" spans="1:18">
      <c r="A4752" t="s">
        <v>59</v>
      </c>
      <c r="B4752" s="1">
        <v>45909</v>
      </c>
      <c r="C4752" s="1" t="str">
        <f>"WEEK" &amp;" " &amp;  INT((DAY(Stock_Info[[#This Row],[Date]])+WEEKDAY(DATE(YEAR(Stock_Info[[#This Row],[Date]]),MONTH(Stock_Info[[#This Row],[Date]]),1))-1)/7)+1</f>
        <v>WEEK 2</v>
      </c>
      <c r="D4752" s="12">
        <v>33</v>
      </c>
      <c r="E4752" s="12">
        <v>33</v>
      </c>
      <c r="F4752" s="12">
        <v>32.01</v>
      </c>
      <c r="G4752" s="12">
        <v>32.159999999999997</v>
      </c>
      <c r="H4752" s="12">
        <v>32.251022076860181</v>
      </c>
      <c r="I4752">
        <v>2446</v>
      </c>
      <c r="J4752">
        <v>59</v>
      </c>
      <c r="K4752" s="12">
        <v>78886</v>
      </c>
      <c r="L4752">
        <v>2191</v>
      </c>
      <c r="M4752">
        <v>89.57</v>
      </c>
      <c r="N4752">
        <v>0.99</v>
      </c>
      <c r="O4752">
        <v>-0.84</v>
      </c>
      <c r="P4752">
        <f xml:space="preserve"> IF(Stock_Info[[#This Row],[Close Price]] &gt; Stock_Info[[#This Row],[Open Price]], 1, 0)</f>
        <v>0</v>
      </c>
      <c r="Q4752" t="str">
        <f>IF(AND(Stock_Info[[#This Row],[% Deli. Qty to Traded Qty]]&gt;80,Stock_Info[[#This Row],[No. of Trades]]&lt;3000),"Unusual Day","")</f>
        <v>Unusual Day</v>
      </c>
      <c r="R4752" t="str">
        <f>IF(AND(Stock_Info[[#This Row],[Spread High-Low]] &lt; 10, Stock_Info[[#This Row],[% Deli. Qty to Traded Qty]] &gt; 90), "Good Day", "")</f>
        <v/>
      </c>
    </row>
    <row r="4753" spans="1:18">
      <c r="A4753" t="s">
        <v>59</v>
      </c>
      <c r="B4753" s="1">
        <v>45908</v>
      </c>
      <c r="C4753" s="1" t="str">
        <f>"WEEK" &amp;" " &amp;  INT((DAY(Stock_Info[[#This Row],[Date]])+WEEKDAY(DATE(YEAR(Stock_Info[[#This Row],[Date]]),MONTH(Stock_Info[[#This Row],[Date]]),1))-1)/7)+1</f>
        <v>WEEK 2</v>
      </c>
      <c r="D4753" s="12">
        <v>34</v>
      </c>
      <c r="E4753" s="12">
        <v>34</v>
      </c>
      <c r="F4753" s="12">
        <v>32</v>
      </c>
      <c r="G4753" s="12">
        <v>32.17</v>
      </c>
      <c r="H4753" s="12">
        <v>32.278388107147869</v>
      </c>
      <c r="I4753">
        <v>21391</v>
      </c>
      <c r="J4753">
        <v>304</v>
      </c>
      <c r="K4753" s="12">
        <v>690467</v>
      </c>
      <c r="L4753">
        <v>15775</v>
      </c>
      <c r="M4753">
        <v>73.75</v>
      </c>
      <c r="N4753">
        <v>2</v>
      </c>
      <c r="O4753">
        <v>-1.83</v>
      </c>
      <c r="P4753">
        <f xml:space="preserve"> IF(Stock_Info[[#This Row],[Close Price]] &gt; Stock_Info[[#This Row],[Open Price]], 1, 0)</f>
        <v>0</v>
      </c>
      <c r="Q4753" t="str">
        <f>IF(AND(Stock_Info[[#This Row],[% Deli. Qty to Traded Qty]]&gt;80,Stock_Info[[#This Row],[No. of Trades]]&lt;3000),"Unusual Day","")</f>
        <v/>
      </c>
      <c r="R4753" t="str">
        <f>IF(AND(Stock_Info[[#This Row],[Spread High-Low]] &lt; 10, Stock_Info[[#This Row],[% Deli. Qty to Traded Qty]] &gt; 90), "Good Day", "")</f>
        <v/>
      </c>
    </row>
    <row r="4754" spans="1:18">
      <c r="A4754" t="s">
        <v>59</v>
      </c>
      <c r="B4754" s="1">
        <v>45905</v>
      </c>
      <c r="C4754" s="1" t="str">
        <f>"WEEK" &amp;" " &amp;  INT((DAY(Stock_Info[[#This Row],[Date]])+WEEKDAY(DATE(YEAR(Stock_Info[[#This Row],[Date]]),MONTH(Stock_Info[[#This Row],[Date]]),1))-1)/7)+1</f>
        <v>WEEK 1</v>
      </c>
      <c r="D4754" s="12">
        <v>34.17</v>
      </c>
      <c r="E4754" s="12">
        <v>34.17</v>
      </c>
      <c r="F4754" s="12">
        <v>32.1</v>
      </c>
      <c r="G4754" s="12">
        <v>32.409999999999997</v>
      </c>
      <c r="H4754" s="12">
        <v>32.420453390261258</v>
      </c>
      <c r="I4754">
        <v>29511</v>
      </c>
      <c r="J4754">
        <v>622</v>
      </c>
      <c r="K4754" s="12">
        <v>956760</v>
      </c>
      <c r="L4754">
        <v>17420</v>
      </c>
      <c r="M4754">
        <v>59.03</v>
      </c>
      <c r="N4754">
        <v>2.0699999999999998</v>
      </c>
      <c r="O4754">
        <v>-1.76</v>
      </c>
      <c r="P4754">
        <f xml:space="preserve"> IF(Stock_Info[[#This Row],[Close Price]] &gt; Stock_Info[[#This Row],[Open Price]], 1, 0)</f>
        <v>0</v>
      </c>
      <c r="Q4754" t="str">
        <f>IF(AND(Stock_Info[[#This Row],[% Deli. Qty to Traded Qty]]&gt;80,Stock_Info[[#This Row],[No. of Trades]]&lt;3000),"Unusual Day","")</f>
        <v/>
      </c>
      <c r="R4754" t="str">
        <f>IF(AND(Stock_Info[[#This Row],[Spread High-Low]] &lt; 10, Stock_Info[[#This Row],[% Deli. Qty to Traded Qty]] &gt; 90), "Good Day", "")</f>
        <v/>
      </c>
    </row>
    <row r="4755" spans="1:18">
      <c r="A4755" t="s">
        <v>59</v>
      </c>
      <c r="B4755" s="1">
        <v>45904</v>
      </c>
      <c r="C4755" s="1" t="str">
        <f>"WEEK" &amp;" " &amp;  INT((DAY(Stock_Info[[#This Row],[Date]])+WEEKDAY(DATE(YEAR(Stock_Info[[#This Row],[Date]]),MONTH(Stock_Info[[#This Row],[Date]]),1))-1)/7)+1</f>
        <v>WEEK 1</v>
      </c>
      <c r="D4755" s="12">
        <v>35.58</v>
      </c>
      <c r="E4755" s="12">
        <v>35.58</v>
      </c>
      <c r="F4755" s="12">
        <v>33.4</v>
      </c>
      <c r="G4755" s="12">
        <v>34.28</v>
      </c>
      <c r="H4755" s="12">
        <v>34.398456591639871</v>
      </c>
      <c r="I4755">
        <v>7775</v>
      </c>
      <c r="J4755">
        <v>171</v>
      </c>
      <c r="K4755" s="12">
        <v>267448</v>
      </c>
      <c r="L4755">
        <v>6806</v>
      </c>
      <c r="M4755">
        <v>87.54</v>
      </c>
      <c r="N4755">
        <v>2.1800000000000002</v>
      </c>
      <c r="O4755">
        <v>-1.3</v>
      </c>
      <c r="P4755">
        <f xml:space="preserve"> IF(Stock_Info[[#This Row],[Close Price]] &gt; Stock_Info[[#This Row],[Open Price]], 1, 0)</f>
        <v>0</v>
      </c>
      <c r="Q4755" t="str">
        <f>IF(AND(Stock_Info[[#This Row],[% Deli. Qty to Traded Qty]]&gt;80,Stock_Info[[#This Row],[No. of Trades]]&lt;3000),"Unusual Day","")</f>
        <v>Unusual Day</v>
      </c>
      <c r="R4755" t="str">
        <f>IF(AND(Stock_Info[[#This Row],[Spread High-Low]] &lt; 10, Stock_Info[[#This Row],[% Deli. Qty to Traded Qty]] &gt; 90), "Good Day", "")</f>
        <v/>
      </c>
    </row>
    <row r="4756" spans="1:18">
      <c r="A4756" t="s">
        <v>59</v>
      </c>
      <c r="B4756" s="1">
        <v>45903</v>
      </c>
      <c r="C4756" s="1" t="str">
        <f>"WEEK" &amp;" " &amp;  INT((DAY(Stock_Info[[#This Row],[Date]])+WEEKDAY(DATE(YEAR(Stock_Info[[#This Row],[Date]]),MONTH(Stock_Info[[#This Row],[Date]]),1))-1)/7)+1</f>
        <v>WEEK 1</v>
      </c>
      <c r="D4756" s="12">
        <v>35.4</v>
      </c>
      <c r="E4756" s="12">
        <v>35.85</v>
      </c>
      <c r="F4756" s="12">
        <v>35.229999999999997</v>
      </c>
      <c r="G4756" s="12">
        <v>35.270000000000003</v>
      </c>
      <c r="H4756" s="12">
        <v>35.404096834264429</v>
      </c>
      <c r="I4756">
        <v>1074</v>
      </c>
      <c r="J4756">
        <v>23</v>
      </c>
      <c r="K4756" s="12">
        <v>38024</v>
      </c>
      <c r="L4756">
        <v>1072</v>
      </c>
      <c r="M4756">
        <v>99.81</v>
      </c>
      <c r="N4756">
        <v>0.62</v>
      </c>
      <c r="O4756">
        <v>-0.13</v>
      </c>
      <c r="P4756">
        <f xml:space="preserve"> IF(Stock_Info[[#This Row],[Close Price]] &gt; Stock_Info[[#This Row],[Open Price]], 1, 0)</f>
        <v>0</v>
      </c>
      <c r="Q4756" t="str">
        <f>IF(AND(Stock_Info[[#This Row],[% Deli. Qty to Traded Qty]]&gt;80,Stock_Info[[#This Row],[No. of Trades]]&lt;3000),"Unusual Day","")</f>
        <v>Unusual Day</v>
      </c>
      <c r="R4756" t="str">
        <f>IF(AND(Stock_Info[[#This Row],[Spread High-Low]] &lt; 10, Stock_Info[[#This Row],[% Deli. Qty to Traded Qty]] &gt; 90), "Good Day", "")</f>
        <v>Good Day</v>
      </c>
    </row>
    <row r="4757" spans="1:18">
      <c r="A4757" t="s">
        <v>59</v>
      </c>
      <c r="B4757" s="1">
        <v>45902</v>
      </c>
      <c r="C4757" s="1" t="str">
        <f>"WEEK" &amp;" " &amp;  INT((DAY(Stock_Info[[#This Row],[Date]])+WEEKDAY(DATE(YEAR(Stock_Info[[#This Row],[Date]]),MONTH(Stock_Info[[#This Row],[Date]]),1))-1)/7)+1</f>
        <v>WEEK 1</v>
      </c>
      <c r="D4757" s="12">
        <v>35</v>
      </c>
      <c r="E4757" s="12">
        <v>35</v>
      </c>
      <c r="F4757" s="12">
        <v>34.340000000000003</v>
      </c>
      <c r="G4757" s="12">
        <v>34.97</v>
      </c>
      <c r="H4757" s="12">
        <v>34.844421254022087</v>
      </c>
      <c r="I4757">
        <v>11499</v>
      </c>
      <c r="J4757">
        <v>346</v>
      </c>
      <c r="K4757" s="12">
        <v>400676</v>
      </c>
      <c r="L4757">
        <v>9885</v>
      </c>
      <c r="M4757">
        <v>85.96</v>
      </c>
      <c r="N4757">
        <v>0.66</v>
      </c>
      <c r="O4757">
        <v>-0.03</v>
      </c>
      <c r="P4757">
        <f xml:space="preserve"> IF(Stock_Info[[#This Row],[Close Price]] &gt; Stock_Info[[#This Row],[Open Price]], 1, 0)</f>
        <v>0</v>
      </c>
      <c r="Q4757" t="str">
        <f>IF(AND(Stock_Info[[#This Row],[% Deli. Qty to Traded Qty]]&gt;80,Stock_Info[[#This Row],[No. of Trades]]&lt;3000),"Unusual Day","")</f>
        <v>Unusual Day</v>
      </c>
      <c r="R4757" t="str">
        <f>IF(AND(Stock_Info[[#This Row],[Spread High-Low]] &lt; 10, Stock_Info[[#This Row],[% Deli. Qty to Traded Qty]] &gt; 90), "Good Day", "")</f>
        <v/>
      </c>
    </row>
    <row r="4758" spans="1:18">
      <c r="A4758" t="s">
        <v>59</v>
      </c>
      <c r="B4758" s="1">
        <v>45901</v>
      </c>
      <c r="C4758" s="1" t="str">
        <f>"WEEK" &amp;" " &amp;  INT((DAY(Stock_Info[[#This Row],[Date]])+WEEKDAY(DATE(YEAR(Stock_Info[[#This Row],[Date]]),MONTH(Stock_Info[[#This Row],[Date]]),1))-1)/7)+1</f>
        <v>WEEK 1</v>
      </c>
      <c r="D4758" s="12">
        <v>35.99</v>
      </c>
      <c r="E4758" s="12">
        <v>35.99</v>
      </c>
      <c r="F4758" s="12">
        <v>34.01</v>
      </c>
      <c r="G4758" s="12">
        <v>34.36</v>
      </c>
      <c r="H4758" s="12">
        <v>34.500482470247668</v>
      </c>
      <c r="I4758">
        <v>15545</v>
      </c>
      <c r="J4758">
        <v>277</v>
      </c>
      <c r="K4758" s="12">
        <v>536310</v>
      </c>
      <c r="L4758">
        <v>13410</v>
      </c>
      <c r="M4758">
        <v>86.27</v>
      </c>
      <c r="N4758">
        <v>1.98</v>
      </c>
      <c r="O4758">
        <v>-1.63</v>
      </c>
      <c r="P4758">
        <f xml:space="preserve"> IF(Stock_Info[[#This Row],[Close Price]] &gt; Stock_Info[[#This Row],[Open Price]], 1, 0)</f>
        <v>0</v>
      </c>
      <c r="Q4758" t="str">
        <f>IF(AND(Stock_Info[[#This Row],[% Deli. Qty to Traded Qty]]&gt;80,Stock_Info[[#This Row],[No. of Trades]]&lt;3000),"Unusual Day","")</f>
        <v>Unusual Day</v>
      </c>
      <c r="R4758" t="str">
        <f>IF(AND(Stock_Info[[#This Row],[Spread High-Low]] &lt; 10, Stock_Info[[#This Row],[% Deli. Qty to Traded Qty]] &gt; 90), "Good Day", "")</f>
        <v/>
      </c>
    </row>
    <row r="4759" spans="1:18">
      <c r="A4759" t="s">
        <v>59</v>
      </c>
      <c r="B4759" s="1">
        <v>45898</v>
      </c>
      <c r="C4759" s="1" t="str">
        <f>"WEEK" &amp;" " &amp;  INT((DAY(Stock_Info[[#This Row],[Date]])+WEEKDAY(DATE(YEAR(Stock_Info[[#This Row],[Date]]),MONTH(Stock_Info[[#This Row],[Date]]),1))-1)/7)+1</f>
        <v>WEEK 5</v>
      </c>
      <c r="D4759" s="12">
        <v>35.9</v>
      </c>
      <c r="E4759" s="12">
        <v>36.200000000000003</v>
      </c>
      <c r="F4759" s="12">
        <v>34.159999999999997</v>
      </c>
      <c r="G4759" s="12">
        <v>35.03</v>
      </c>
      <c r="H4759" s="12">
        <v>34.776005670742514</v>
      </c>
      <c r="I4759">
        <v>11286</v>
      </c>
      <c r="J4759">
        <v>189</v>
      </c>
      <c r="K4759" s="12">
        <v>392482</v>
      </c>
      <c r="L4759">
        <v>7335</v>
      </c>
      <c r="M4759">
        <v>64.989999999999995</v>
      </c>
      <c r="N4759">
        <v>2.04</v>
      </c>
      <c r="O4759">
        <v>-0.87</v>
      </c>
      <c r="P4759">
        <f xml:space="preserve"> IF(Stock_Info[[#This Row],[Close Price]] &gt; Stock_Info[[#This Row],[Open Price]], 1, 0)</f>
        <v>0</v>
      </c>
      <c r="Q4759" t="str">
        <f>IF(AND(Stock_Info[[#This Row],[% Deli. Qty to Traded Qty]]&gt;80,Stock_Info[[#This Row],[No. of Trades]]&lt;3000),"Unusual Day","")</f>
        <v/>
      </c>
      <c r="R4759" t="str">
        <f>IF(AND(Stock_Info[[#This Row],[Spread High-Low]] &lt; 10, Stock_Info[[#This Row],[% Deli. Qty to Traded Qty]] &gt; 90), "Good Day", "")</f>
        <v/>
      </c>
    </row>
    <row r="4760" spans="1:18">
      <c r="A4760" t="s">
        <v>59</v>
      </c>
      <c r="B4760" s="1">
        <v>45897</v>
      </c>
      <c r="C4760" s="1" t="str">
        <f>"WEEK" &amp;" " &amp;  INT((DAY(Stock_Info[[#This Row],[Date]])+WEEKDAY(DATE(YEAR(Stock_Info[[#This Row],[Date]]),MONTH(Stock_Info[[#This Row],[Date]]),1))-1)/7)+1</f>
        <v>WEEK 5</v>
      </c>
      <c r="D4760" s="12">
        <v>32.5</v>
      </c>
      <c r="E4760" s="12">
        <v>36.4</v>
      </c>
      <c r="F4760" s="12">
        <v>32.5</v>
      </c>
      <c r="G4760" s="12">
        <v>35.5</v>
      </c>
      <c r="H4760" s="12">
        <v>35.186483578108188</v>
      </c>
      <c r="I4760">
        <v>65979</v>
      </c>
      <c r="J4760">
        <v>810</v>
      </c>
      <c r="K4760" s="12">
        <v>2321569</v>
      </c>
      <c r="L4760">
        <v>25133</v>
      </c>
      <c r="M4760">
        <v>38.090000000000003</v>
      </c>
      <c r="N4760">
        <v>3.9</v>
      </c>
      <c r="O4760">
        <v>3</v>
      </c>
      <c r="P4760">
        <f xml:space="preserve"> IF(Stock_Info[[#This Row],[Close Price]] &gt; Stock_Info[[#This Row],[Open Price]], 1, 0)</f>
        <v>1</v>
      </c>
      <c r="Q4760" t="str">
        <f>IF(AND(Stock_Info[[#This Row],[% Deli. Qty to Traded Qty]]&gt;80,Stock_Info[[#This Row],[No. of Trades]]&lt;3000),"Unusual Day","")</f>
        <v/>
      </c>
      <c r="R4760" t="str">
        <f>IF(AND(Stock_Info[[#This Row],[Spread High-Low]] &lt; 10, Stock_Info[[#This Row],[% Deli. Qty to Traded Qty]] &gt; 90), "Good Day", "")</f>
        <v/>
      </c>
    </row>
    <row r="4761" spans="1:18">
      <c r="A4761" t="s">
        <v>59</v>
      </c>
      <c r="B4761" s="1">
        <v>45895</v>
      </c>
      <c r="C4761" s="1" t="str">
        <f>"WEEK" &amp;" " &amp;  INT((DAY(Stock_Info[[#This Row],[Date]])+WEEKDAY(DATE(YEAR(Stock_Info[[#This Row],[Date]]),MONTH(Stock_Info[[#This Row],[Date]]),1))-1)/7)+1</f>
        <v>WEEK 5</v>
      </c>
      <c r="D4761" s="12">
        <v>32</v>
      </c>
      <c r="E4761" s="12">
        <v>32.4</v>
      </c>
      <c r="F4761" s="12">
        <v>31.29</v>
      </c>
      <c r="G4761" s="12">
        <v>31.62</v>
      </c>
      <c r="H4761" s="12">
        <v>31.753903598099118</v>
      </c>
      <c r="I4761">
        <v>2946</v>
      </c>
      <c r="J4761">
        <v>74</v>
      </c>
      <c r="K4761" s="12">
        <v>93547</v>
      </c>
      <c r="L4761">
        <v>2855</v>
      </c>
      <c r="M4761">
        <v>96.91</v>
      </c>
      <c r="N4761">
        <v>1.1100000000000001</v>
      </c>
      <c r="O4761">
        <v>-0.38</v>
      </c>
      <c r="P4761">
        <f xml:space="preserve"> IF(Stock_Info[[#This Row],[Close Price]] &gt; Stock_Info[[#This Row],[Open Price]], 1, 0)</f>
        <v>0</v>
      </c>
      <c r="Q4761" t="str">
        <f>IF(AND(Stock_Info[[#This Row],[% Deli. Qty to Traded Qty]]&gt;80,Stock_Info[[#This Row],[No. of Trades]]&lt;3000),"Unusual Day","")</f>
        <v>Unusual Day</v>
      </c>
      <c r="R4761" t="str">
        <f>IF(AND(Stock_Info[[#This Row],[Spread High-Low]] &lt; 10, Stock_Info[[#This Row],[% Deli. Qty to Traded Qty]] &gt; 90), "Good Day", "")</f>
        <v>Good Day</v>
      </c>
    </row>
    <row r="4762" spans="1:18">
      <c r="A4762" t="s">
        <v>59</v>
      </c>
      <c r="B4762" s="1">
        <v>45894</v>
      </c>
      <c r="C4762" s="1" t="str">
        <f>"WEEK" &amp;" " &amp;  INT((DAY(Stock_Info[[#This Row],[Date]])+WEEKDAY(DATE(YEAR(Stock_Info[[#This Row],[Date]]),MONTH(Stock_Info[[#This Row],[Date]]),1))-1)/7)+1</f>
        <v>WEEK 5</v>
      </c>
      <c r="D4762" s="12">
        <v>32.5</v>
      </c>
      <c r="E4762" s="12">
        <v>32.5</v>
      </c>
      <c r="F4762" s="12">
        <v>31.37</v>
      </c>
      <c r="G4762" s="12">
        <v>32.119999999999997</v>
      </c>
      <c r="H4762" s="12">
        <v>32.120509160123724</v>
      </c>
      <c r="I4762">
        <v>8406</v>
      </c>
      <c r="J4762">
        <v>235</v>
      </c>
      <c r="K4762" s="12">
        <v>270005</v>
      </c>
      <c r="L4762">
        <v>7319</v>
      </c>
      <c r="M4762">
        <v>87.07</v>
      </c>
      <c r="N4762">
        <v>1.1299999999999999</v>
      </c>
      <c r="O4762">
        <v>-0.38</v>
      </c>
      <c r="P4762">
        <f xml:space="preserve"> IF(Stock_Info[[#This Row],[Close Price]] &gt; Stock_Info[[#This Row],[Open Price]], 1, 0)</f>
        <v>0</v>
      </c>
      <c r="Q4762" t="str">
        <f>IF(AND(Stock_Info[[#This Row],[% Deli. Qty to Traded Qty]]&gt;80,Stock_Info[[#This Row],[No. of Trades]]&lt;3000),"Unusual Day","")</f>
        <v>Unusual Day</v>
      </c>
      <c r="R4762" t="str">
        <f>IF(AND(Stock_Info[[#This Row],[Spread High-Low]] &lt; 10, Stock_Info[[#This Row],[% Deli. Qty to Traded Qty]] &gt; 90), "Good Day", "")</f>
        <v/>
      </c>
    </row>
    <row r="4763" spans="1:18">
      <c r="A4763" t="s">
        <v>59</v>
      </c>
      <c r="B4763" s="1">
        <v>45891</v>
      </c>
      <c r="C4763" s="1" t="str">
        <f>"WEEK" &amp;" " &amp;  INT((DAY(Stock_Info[[#This Row],[Date]])+WEEKDAY(DATE(YEAR(Stock_Info[[#This Row],[Date]]),MONTH(Stock_Info[[#This Row],[Date]]),1))-1)/7)+1</f>
        <v>WEEK 4</v>
      </c>
      <c r="D4763" s="12">
        <v>32.93</v>
      </c>
      <c r="E4763" s="12">
        <v>33.049999999999997</v>
      </c>
      <c r="F4763" s="12">
        <v>32.54</v>
      </c>
      <c r="G4763" s="12">
        <v>32.729999999999997</v>
      </c>
      <c r="H4763" s="12">
        <v>32.790227048371172</v>
      </c>
      <c r="I4763">
        <v>2026</v>
      </c>
      <c r="J4763">
        <v>59</v>
      </c>
      <c r="K4763" s="12">
        <v>66433</v>
      </c>
      <c r="L4763">
        <v>1478</v>
      </c>
      <c r="M4763">
        <v>72.95</v>
      </c>
      <c r="N4763">
        <v>0.51</v>
      </c>
      <c r="O4763">
        <v>-0.2</v>
      </c>
      <c r="P4763">
        <f xml:space="preserve"> IF(Stock_Info[[#This Row],[Close Price]] &gt; Stock_Info[[#This Row],[Open Price]], 1, 0)</f>
        <v>0</v>
      </c>
      <c r="Q4763" t="str">
        <f>IF(AND(Stock_Info[[#This Row],[% Deli. Qty to Traded Qty]]&gt;80,Stock_Info[[#This Row],[No. of Trades]]&lt;3000),"Unusual Day","")</f>
        <v/>
      </c>
      <c r="R4763" t="str">
        <f>IF(AND(Stock_Info[[#This Row],[Spread High-Low]] &lt; 10, Stock_Info[[#This Row],[% Deli. Qty to Traded Qty]] &gt; 90), "Good Day", "")</f>
        <v/>
      </c>
    </row>
    <row r="4764" spans="1:18">
      <c r="A4764" t="s">
        <v>59</v>
      </c>
      <c r="B4764" s="1">
        <v>45890</v>
      </c>
      <c r="C4764" s="1" t="str">
        <f>"WEEK" &amp;" " &amp;  INT((DAY(Stock_Info[[#This Row],[Date]])+WEEKDAY(DATE(YEAR(Stock_Info[[#This Row],[Date]]),MONTH(Stock_Info[[#This Row],[Date]]),1))-1)/7)+1</f>
        <v>WEEK 4</v>
      </c>
      <c r="D4764" s="12">
        <v>33.880000000000003</v>
      </c>
      <c r="E4764" s="12">
        <v>33.880000000000003</v>
      </c>
      <c r="F4764" s="12">
        <v>32.61</v>
      </c>
      <c r="G4764" s="12">
        <v>32.86</v>
      </c>
      <c r="H4764" s="12">
        <v>32.957834211787251</v>
      </c>
      <c r="I4764">
        <v>4174</v>
      </c>
      <c r="J4764">
        <v>129</v>
      </c>
      <c r="K4764" s="12">
        <v>137566</v>
      </c>
      <c r="L4764">
        <v>2759</v>
      </c>
      <c r="M4764">
        <v>66.099999999999994</v>
      </c>
      <c r="N4764">
        <v>1.27</v>
      </c>
      <c r="O4764">
        <v>-1.02</v>
      </c>
      <c r="P4764">
        <f xml:space="preserve"> IF(Stock_Info[[#This Row],[Close Price]] &gt; Stock_Info[[#This Row],[Open Price]], 1, 0)</f>
        <v>0</v>
      </c>
      <c r="Q4764" t="str">
        <f>IF(AND(Stock_Info[[#This Row],[% Deli. Qty to Traded Qty]]&gt;80,Stock_Info[[#This Row],[No. of Trades]]&lt;3000),"Unusual Day","")</f>
        <v/>
      </c>
      <c r="R4764" t="str">
        <f>IF(AND(Stock_Info[[#This Row],[Spread High-Low]] &lt; 10, Stock_Info[[#This Row],[% Deli. Qty to Traded Qty]] &gt; 90), "Good Day", "")</f>
        <v/>
      </c>
    </row>
    <row r="4765" spans="1:18">
      <c r="A4765" t="s">
        <v>59</v>
      </c>
      <c r="B4765" s="1">
        <v>45889</v>
      </c>
      <c r="C4765" s="1" t="str">
        <f>"WEEK" &amp;" " &amp;  INT((DAY(Stock_Info[[#This Row],[Date]])+WEEKDAY(DATE(YEAR(Stock_Info[[#This Row],[Date]]),MONTH(Stock_Info[[#This Row],[Date]]),1))-1)/7)+1</f>
        <v>WEEK 4</v>
      </c>
      <c r="D4765" s="12">
        <v>33.32</v>
      </c>
      <c r="E4765" s="12">
        <v>33.32</v>
      </c>
      <c r="F4765" s="12">
        <v>32.89</v>
      </c>
      <c r="G4765" s="12">
        <v>33.06</v>
      </c>
      <c r="H4765" s="12">
        <v>33.022644927536234</v>
      </c>
      <c r="I4765">
        <v>1104</v>
      </c>
      <c r="J4765">
        <v>34</v>
      </c>
      <c r="K4765" s="12">
        <v>36457</v>
      </c>
      <c r="L4765">
        <v>918</v>
      </c>
      <c r="M4765">
        <v>83.15</v>
      </c>
      <c r="N4765">
        <v>0.43</v>
      </c>
      <c r="O4765">
        <v>-0.26</v>
      </c>
      <c r="P4765">
        <f xml:space="preserve"> IF(Stock_Info[[#This Row],[Close Price]] &gt; Stock_Info[[#This Row],[Open Price]], 1, 0)</f>
        <v>0</v>
      </c>
      <c r="Q4765" t="str">
        <f>IF(AND(Stock_Info[[#This Row],[% Deli. Qty to Traded Qty]]&gt;80,Stock_Info[[#This Row],[No. of Trades]]&lt;3000),"Unusual Day","")</f>
        <v>Unusual Day</v>
      </c>
      <c r="R4765" t="str">
        <f>IF(AND(Stock_Info[[#This Row],[Spread High-Low]] &lt; 10, Stock_Info[[#This Row],[% Deli. Qty to Traded Qty]] &gt; 90), "Good Day", "")</f>
        <v/>
      </c>
    </row>
    <row r="4766" spans="1:18">
      <c r="A4766" t="s">
        <v>59</v>
      </c>
      <c r="B4766" s="1">
        <v>45888</v>
      </c>
      <c r="C4766" s="1" t="str">
        <f>"WEEK" &amp;" " &amp;  INT((DAY(Stock_Info[[#This Row],[Date]])+WEEKDAY(DATE(YEAR(Stock_Info[[#This Row],[Date]]),MONTH(Stock_Info[[#This Row],[Date]]),1))-1)/7)+1</f>
        <v>WEEK 4</v>
      </c>
      <c r="D4766" s="12">
        <v>32.5</v>
      </c>
      <c r="E4766" s="12">
        <v>33.5</v>
      </c>
      <c r="F4766" s="12">
        <v>32.22</v>
      </c>
      <c r="G4766" s="12">
        <v>33</v>
      </c>
      <c r="H4766" s="12">
        <v>32.920434782608694</v>
      </c>
      <c r="I4766">
        <v>2300</v>
      </c>
      <c r="J4766">
        <v>27</v>
      </c>
      <c r="K4766" s="12">
        <v>75717</v>
      </c>
      <c r="L4766">
        <v>1099</v>
      </c>
      <c r="M4766">
        <v>47.78</v>
      </c>
      <c r="N4766">
        <v>1.28</v>
      </c>
      <c r="O4766">
        <v>0.5</v>
      </c>
      <c r="P4766">
        <f xml:space="preserve"> IF(Stock_Info[[#This Row],[Close Price]] &gt; Stock_Info[[#This Row],[Open Price]], 1, 0)</f>
        <v>1</v>
      </c>
      <c r="Q4766" t="str">
        <f>IF(AND(Stock_Info[[#This Row],[% Deli. Qty to Traded Qty]]&gt;80,Stock_Info[[#This Row],[No. of Trades]]&lt;3000),"Unusual Day","")</f>
        <v/>
      </c>
      <c r="R4766" t="str">
        <f>IF(AND(Stock_Info[[#This Row],[Spread High-Low]] &lt; 10, Stock_Info[[#This Row],[% Deli. Qty to Traded Qty]] &gt; 90), "Good Day", "")</f>
        <v/>
      </c>
    </row>
    <row r="4767" spans="1:18">
      <c r="A4767" t="s">
        <v>59</v>
      </c>
      <c r="B4767" s="1">
        <v>45887</v>
      </c>
      <c r="C4767" s="1" t="str">
        <f>"WEEK" &amp;" " &amp;  INT((DAY(Stock_Info[[#This Row],[Date]])+WEEKDAY(DATE(YEAR(Stock_Info[[#This Row],[Date]]),MONTH(Stock_Info[[#This Row],[Date]]),1))-1)/7)+1</f>
        <v>WEEK 4</v>
      </c>
      <c r="D4767" s="12">
        <v>32.479999999999997</v>
      </c>
      <c r="E4767" s="12">
        <v>32.619999999999997</v>
      </c>
      <c r="F4767" s="12">
        <v>32.1</v>
      </c>
      <c r="G4767" s="12">
        <v>32.11</v>
      </c>
      <c r="H4767" s="12">
        <v>32.301310043668124</v>
      </c>
      <c r="I4767">
        <v>687</v>
      </c>
      <c r="J4767">
        <v>35</v>
      </c>
      <c r="K4767" s="12">
        <v>22191</v>
      </c>
      <c r="L4767">
        <v>281</v>
      </c>
      <c r="M4767">
        <v>40.9</v>
      </c>
      <c r="N4767">
        <v>0.52</v>
      </c>
      <c r="O4767">
        <v>-0.37</v>
      </c>
      <c r="P4767">
        <f xml:space="preserve"> IF(Stock_Info[[#This Row],[Close Price]] &gt; Stock_Info[[#This Row],[Open Price]], 1, 0)</f>
        <v>0</v>
      </c>
      <c r="Q4767" t="str">
        <f>IF(AND(Stock_Info[[#This Row],[% Deli. Qty to Traded Qty]]&gt;80,Stock_Info[[#This Row],[No. of Trades]]&lt;3000),"Unusual Day","")</f>
        <v/>
      </c>
      <c r="R4767" t="str">
        <f>IF(AND(Stock_Info[[#This Row],[Spread High-Low]] &lt; 10, Stock_Info[[#This Row],[% Deli. Qty to Traded Qty]] &gt; 90), "Good Day", "")</f>
        <v/>
      </c>
    </row>
    <row r="4768" spans="1:18">
      <c r="A4768" t="s">
        <v>59</v>
      </c>
      <c r="B4768" s="1">
        <v>45883</v>
      </c>
      <c r="C4768" s="1" t="str">
        <f>"WEEK" &amp;" " &amp;  INT((DAY(Stock_Info[[#This Row],[Date]])+WEEKDAY(DATE(YEAR(Stock_Info[[#This Row],[Date]]),MONTH(Stock_Info[[#This Row],[Date]]),1))-1)/7)+1</f>
        <v>WEEK 3</v>
      </c>
      <c r="D4768" s="12">
        <v>32.86</v>
      </c>
      <c r="E4768" s="12">
        <v>33.08</v>
      </c>
      <c r="F4768" s="12">
        <v>32.43</v>
      </c>
      <c r="G4768" s="12">
        <v>32.43</v>
      </c>
      <c r="H4768" s="12">
        <v>32.962343096234306</v>
      </c>
      <c r="I4768">
        <v>239</v>
      </c>
      <c r="J4768">
        <v>29</v>
      </c>
      <c r="K4768" s="12">
        <v>7878</v>
      </c>
      <c r="L4768">
        <v>222</v>
      </c>
      <c r="M4768">
        <v>92.89</v>
      </c>
      <c r="N4768">
        <v>0.65</v>
      </c>
      <c r="O4768">
        <v>-0.43</v>
      </c>
      <c r="P4768">
        <f xml:space="preserve"> IF(Stock_Info[[#This Row],[Close Price]] &gt; Stock_Info[[#This Row],[Open Price]], 1, 0)</f>
        <v>0</v>
      </c>
      <c r="Q4768" t="str">
        <f>IF(AND(Stock_Info[[#This Row],[% Deli. Qty to Traded Qty]]&gt;80,Stock_Info[[#This Row],[No. of Trades]]&lt;3000),"Unusual Day","")</f>
        <v>Unusual Day</v>
      </c>
      <c r="R4768" t="str">
        <f>IF(AND(Stock_Info[[#This Row],[Spread High-Low]] &lt; 10, Stock_Info[[#This Row],[% Deli. Qty to Traded Qty]] &gt; 90), "Good Day", "")</f>
        <v>Good Day</v>
      </c>
    </row>
    <row r="4769" spans="1:18">
      <c r="A4769" t="s">
        <v>59</v>
      </c>
      <c r="B4769" s="1">
        <v>45882</v>
      </c>
      <c r="C4769" s="1" t="str">
        <f>"WEEK" &amp;" " &amp;  INT((DAY(Stock_Info[[#This Row],[Date]])+WEEKDAY(DATE(YEAR(Stock_Info[[#This Row],[Date]]),MONTH(Stock_Info[[#This Row],[Date]]),1))-1)/7)+1</f>
        <v>WEEK 3</v>
      </c>
      <c r="D4769" s="12">
        <v>32.659999999999997</v>
      </c>
      <c r="E4769" s="12">
        <v>32.659999999999997</v>
      </c>
      <c r="F4769" s="12">
        <v>32.659999999999997</v>
      </c>
      <c r="G4769" s="12">
        <v>32.659999999999997</v>
      </c>
      <c r="H4769" s="12">
        <v>32.655172413793103</v>
      </c>
      <c r="I4769">
        <v>58</v>
      </c>
      <c r="J4769">
        <v>16</v>
      </c>
      <c r="K4769" s="12">
        <v>1894</v>
      </c>
      <c r="L4769">
        <v>57</v>
      </c>
      <c r="M4769">
        <v>98.28</v>
      </c>
      <c r="N4769">
        <v>0</v>
      </c>
      <c r="O4769">
        <v>0</v>
      </c>
      <c r="P4769">
        <f xml:space="preserve"> IF(Stock_Info[[#This Row],[Close Price]] &gt; Stock_Info[[#This Row],[Open Price]], 1, 0)</f>
        <v>0</v>
      </c>
      <c r="Q4769" t="str">
        <f>IF(AND(Stock_Info[[#This Row],[% Deli. Qty to Traded Qty]]&gt;80,Stock_Info[[#This Row],[No. of Trades]]&lt;3000),"Unusual Day","")</f>
        <v>Unusual Day</v>
      </c>
      <c r="R4769" t="str">
        <f>IF(AND(Stock_Info[[#This Row],[Spread High-Low]] &lt; 10, Stock_Info[[#This Row],[% Deli. Qty to Traded Qty]] &gt; 90), "Good Day", "")</f>
        <v>Good Day</v>
      </c>
    </row>
    <row r="4770" spans="1:18">
      <c r="A4770" t="s">
        <v>59</v>
      </c>
      <c r="B4770" s="1">
        <v>45881</v>
      </c>
      <c r="C4770" s="1" t="str">
        <f>"WEEK" &amp;" " &amp;  INT((DAY(Stock_Info[[#This Row],[Date]])+WEEKDAY(DATE(YEAR(Stock_Info[[#This Row],[Date]]),MONTH(Stock_Info[[#This Row],[Date]]),1))-1)/7)+1</f>
        <v>WEEK 3</v>
      </c>
      <c r="D4770" s="12">
        <v>32.25</v>
      </c>
      <c r="E4770" s="12">
        <v>33.92</v>
      </c>
      <c r="F4770" s="12">
        <v>31.9</v>
      </c>
      <c r="G4770" s="12">
        <v>32.54</v>
      </c>
      <c r="H4770" s="12">
        <v>32.665672116799939</v>
      </c>
      <c r="I4770">
        <v>25137</v>
      </c>
      <c r="J4770">
        <v>206</v>
      </c>
      <c r="K4770" s="12">
        <v>821117</v>
      </c>
      <c r="L4770">
        <v>16954</v>
      </c>
      <c r="M4770">
        <v>67.45</v>
      </c>
      <c r="N4770">
        <v>2.02</v>
      </c>
      <c r="O4770">
        <v>0.28999999999999998</v>
      </c>
      <c r="P4770">
        <f xml:space="preserve"> IF(Stock_Info[[#This Row],[Close Price]] &gt; Stock_Info[[#This Row],[Open Price]], 1, 0)</f>
        <v>1</v>
      </c>
      <c r="Q4770" t="str">
        <f>IF(AND(Stock_Info[[#This Row],[% Deli. Qty to Traded Qty]]&gt;80,Stock_Info[[#This Row],[No. of Trades]]&lt;3000),"Unusual Day","")</f>
        <v/>
      </c>
      <c r="R4770" t="str">
        <f>IF(AND(Stock_Info[[#This Row],[Spread High-Low]] &lt; 10, Stock_Info[[#This Row],[% Deli. Qty to Traded Qty]] &gt; 90), "Good Day", "")</f>
        <v/>
      </c>
    </row>
    <row r="4771" spans="1:18">
      <c r="A4771" t="s">
        <v>59</v>
      </c>
      <c r="B4771" s="1">
        <v>45880</v>
      </c>
      <c r="C4771" s="1" t="str">
        <f>"WEEK" &amp;" " &amp;  INT((DAY(Stock_Info[[#This Row],[Date]])+WEEKDAY(DATE(YEAR(Stock_Info[[#This Row],[Date]]),MONTH(Stock_Info[[#This Row],[Date]]),1))-1)/7)+1</f>
        <v>WEEK 3</v>
      </c>
      <c r="D4771" s="12">
        <v>36</v>
      </c>
      <c r="E4771" s="12">
        <v>36</v>
      </c>
      <c r="F4771" s="12">
        <v>31.17</v>
      </c>
      <c r="G4771" s="12">
        <v>31.9</v>
      </c>
      <c r="H4771" s="12">
        <v>31.88056255247691</v>
      </c>
      <c r="I4771">
        <v>4764</v>
      </c>
      <c r="J4771">
        <v>91</v>
      </c>
      <c r="K4771" s="12">
        <v>151879</v>
      </c>
      <c r="L4771">
        <v>4126</v>
      </c>
      <c r="M4771">
        <v>86.61</v>
      </c>
      <c r="N4771">
        <v>4.83</v>
      </c>
      <c r="O4771">
        <v>-4.0999999999999996</v>
      </c>
      <c r="P4771">
        <f xml:space="preserve"> IF(Stock_Info[[#This Row],[Close Price]] &gt; Stock_Info[[#This Row],[Open Price]], 1, 0)</f>
        <v>0</v>
      </c>
      <c r="Q4771" t="str">
        <f>IF(AND(Stock_Info[[#This Row],[% Deli. Qty to Traded Qty]]&gt;80,Stock_Info[[#This Row],[No. of Trades]]&lt;3000),"Unusual Day","")</f>
        <v>Unusual Day</v>
      </c>
      <c r="R4771" t="str">
        <f>IF(AND(Stock_Info[[#This Row],[Spread High-Low]] &lt; 10, Stock_Info[[#This Row],[% Deli. Qty to Traded Qty]] &gt; 90), "Good Day", "")</f>
        <v/>
      </c>
    </row>
    <row r="4772" spans="1:18">
      <c r="A4772" t="s">
        <v>59</v>
      </c>
      <c r="B4772" s="1">
        <v>45877</v>
      </c>
      <c r="C4772" s="1" t="str">
        <f>"WEEK" &amp;" " &amp;  INT((DAY(Stock_Info[[#This Row],[Date]])+WEEKDAY(DATE(YEAR(Stock_Info[[#This Row],[Date]]),MONTH(Stock_Info[[#This Row],[Date]]),1))-1)/7)+1</f>
        <v>WEEK 2</v>
      </c>
      <c r="D4772" s="12">
        <v>32.5</v>
      </c>
      <c r="E4772" s="12">
        <v>32.75</v>
      </c>
      <c r="F4772" s="12">
        <v>31</v>
      </c>
      <c r="G4772" s="12">
        <v>31.95</v>
      </c>
      <c r="H4772" s="12">
        <v>31.920465203526543</v>
      </c>
      <c r="I4772">
        <v>10662</v>
      </c>
      <c r="J4772">
        <v>200</v>
      </c>
      <c r="K4772" s="12">
        <v>340336</v>
      </c>
      <c r="L4772">
        <v>9281</v>
      </c>
      <c r="M4772">
        <v>87.05</v>
      </c>
      <c r="N4772">
        <v>1.75</v>
      </c>
      <c r="O4772">
        <v>-0.55000000000000004</v>
      </c>
      <c r="P4772">
        <f xml:space="preserve"> IF(Stock_Info[[#This Row],[Close Price]] &gt; Stock_Info[[#This Row],[Open Price]], 1, 0)</f>
        <v>0</v>
      </c>
      <c r="Q4772" t="str">
        <f>IF(AND(Stock_Info[[#This Row],[% Deli. Qty to Traded Qty]]&gt;80,Stock_Info[[#This Row],[No. of Trades]]&lt;3000),"Unusual Day","")</f>
        <v>Unusual Day</v>
      </c>
      <c r="R4772" t="str">
        <f>IF(AND(Stock_Info[[#This Row],[Spread High-Low]] &lt; 10, Stock_Info[[#This Row],[% Deli. Qty to Traded Qty]] &gt; 90), "Good Day", "")</f>
        <v/>
      </c>
    </row>
    <row r="4773" spans="1:18">
      <c r="A4773" t="s">
        <v>59</v>
      </c>
      <c r="B4773" s="1">
        <v>45876</v>
      </c>
      <c r="C4773" s="1" t="str">
        <f>"WEEK" &amp;" " &amp;  INT((DAY(Stock_Info[[#This Row],[Date]])+WEEKDAY(DATE(YEAR(Stock_Info[[#This Row],[Date]]),MONTH(Stock_Info[[#This Row],[Date]]),1))-1)/7)+1</f>
        <v>WEEK 2</v>
      </c>
      <c r="D4773" s="12">
        <v>32</v>
      </c>
      <c r="E4773" s="12">
        <v>32.869999999999997</v>
      </c>
      <c r="F4773" s="12">
        <v>32</v>
      </c>
      <c r="G4773" s="12">
        <v>32.380000000000003</v>
      </c>
      <c r="H4773" s="12">
        <v>32.304964229628339</v>
      </c>
      <c r="I4773">
        <v>22924</v>
      </c>
      <c r="J4773">
        <v>61</v>
      </c>
      <c r="K4773" s="12">
        <v>740559</v>
      </c>
      <c r="L4773">
        <v>22070</v>
      </c>
      <c r="M4773">
        <v>96.27</v>
      </c>
      <c r="N4773">
        <v>0.87</v>
      </c>
      <c r="O4773">
        <v>0.38</v>
      </c>
      <c r="P4773">
        <f xml:space="preserve"> IF(Stock_Info[[#This Row],[Close Price]] &gt; Stock_Info[[#This Row],[Open Price]], 1, 0)</f>
        <v>1</v>
      </c>
      <c r="Q4773" t="str">
        <f>IF(AND(Stock_Info[[#This Row],[% Deli. Qty to Traded Qty]]&gt;80,Stock_Info[[#This Row],[No. of Trades]]&lt;3000),"Unusual Day","")</f>
        <v>Unusual Day</v>
      </c>
      <c r="R4773" t="str">
        <f>IF(AND(Stock_Info[[#This Row],[Spread High-Low]] &lt; 10, Stock_Info[[#This Row],[% Deli. Qty to Traded Qty]] &gt; 90), "Good Day", "")</f>
        <v>Good Day</v>
      </c>
    </row>
    <row r="4774" spans="1:18">
      <c r="A4774" t="s">
        <v>59</v>
      </c>
      <c r="B4774" s="1">
        <v>45875</v>
      </c>
      <c r="C4774" s="1" t="str">
        <f>"WEEK" &amp;" " &amp;  INT((DAY(Stock_Info[[#This Row],[Date]])+WEEKDAY(DATE(YEAR(Stock_Info[[#This Row],[Date]]),MONTH(Stock_Info[[#This Row],[Date]]),1))-1)/7)+1</f>
        <v>WEEK 2</v>
      </c>
      <c r="D4774" s="12">
        <v>34.39</v>
      </c>
      <c r="E4774" s="12">
        <v>34.39</v>
      </c>
      <c r="F4774" s="12">
        <v>32.76</v>
      </c>
      <c r="G4774" s="12">
        <v>32.76</v>
      </c>
      <c r="H4774" s="12">
        <v>33.187183200579291</v>
      </c>
      <c r="I4774">
        <v>5524</v>
      </c>
      <c r="J4774">
        <v>105</v>
      </c>
      <c r="K4774" s="12">
        <v>183326</v>
      </c>
      <c r="L4774">
        <v>4326</v>
      </c>
      <c r="M4774">
        <v>78.31</v>
      </c>
      <c r="N4774">
        <v>1.63</v>
      </c>
      <c r="O4774">
        <v>-1.63</v>
      </c>
      <c r="P4774">
        <f xml:space="preserve"> IF(Stock_Info[[#This Row],[Close Price]] &gt; Stock_Info[[#This Row],[Open Price]], 1, 0)</f>
        <v>0</v>
      </c>
      <c r="Q4774" t="str">
        <f>IF(AND(Stock_Info[[#This Row],[% Deli. Qty to Traded Qty]]&gt;80,Stock_Info[[#This Row],[No. of Trades]]&lt;3000),"Unusual Day","")</f>
        <v/>
      </c>
      <c r="R4774" t="str">
        <f>IF(AND(Stock_Info[[#This Row],[Spread High-Low]] &lt; 10, Stock_Info[[#This Row],[% Deli. Qty to Traded Qty]] &gt; 90), "Good Day", "")</f>
        <v/>
      </c>
    </row>
    <row r="4775" spans="1:18">
      <c r="A4775" t="s">
        <v>59</v>
      </c>
      <c r="B4775" s="1">
        <v>45874</v>
      </c>
      <c r="C4775" s="1" t="str">
        <f>"WEEK" &amp;" " &amp;  INT((DAY(Stock_Info[[#This Row],[Date]])+WEEKDAY(DATE(YEAR(Stock_Info[[#This Row],[Date]]),MONTH(Stock_Info[[#This Row],[Date]]),1))-1)/7)+1</f>
        <v>WEEK 2</v>
      </c>
      <c r="D4775" s="12">
        <v>33.51</v>
      </c>
      <c r="E4775" s="12">
        <v>33.950000000000003</v>
      </c>
      <c r="F4775" s="12">
        <v>33.06</v>
      </c>
      <c r="G4775" s="12">
        <v>33.39</v>
      </c>
      <c r="H4775" s="12">
        <v>33.647086466165412</v>
      </c>
      <c r="I4775">
        <v>2128</v>
      </c>
      <c r="J4775">
        <v>57</v>
      </c>
      <c r="K4775" s="12">
        <v>71601</v>
      </c>
      <c r="L4775">
        <v>1251</v>
      </c>
      <c r="M4775">
        <v>58.79</v>
      </c>
      <c r="N4775">
        <v>0.89</v>
      </c>
      <c r="O4775">
        <v>-0.12</v>
      </c>
      <c r="P4775">
        <f xml:space="preserve"> IF(Stock_Info[[#This Row],[Close Price]] &gt; Stock_Info[[#This Row],[Open Price]], 1, 0)</f>
        <v>0</v>
      </c>
      <c r="Q4775" t="str">
        <f>IF(AND(Stock_Info[[#This Row],[% Deli. Qty to Traded Qty]]&gt;80,Stock_Info[[#This Row],[No. of Trades]]&lt;3000),"Unusual Day","")</f>
        <v/>
      </c>
      <c r="R4775" t="str">
        <f>IF(AND(Stock_Info[[#This Row],[Spread High-Low]] &lt; 10, Stock_Info[[#This Row],[% Deli. Qty to Traded Qty]] &gt; 90), "Good Day", "")</f>
        <v/>
      </c>
    </row>
    <row r="4776" spans="1:18">
      <c r="A4776" t="s">
        <v>59</v>
      </c>
      <c r="B4776" s="1">
        <v>45873</v>
      </c>
      <c r="C4776" s="1" t="str">
        <f>"WEEK" &amp;" " &amp;  INT((DAY(Stock_Info[[#This Row],[Date]])+WEEKDAY(DATE(YEAR(Stock_Info[[#This Row],[Date]]),MONTH(Stock_Info[[#This Row],[Date]]),1))-1)/7)+1</f>
        <v>WEEK 2</v>
      </c>
      <c r="D4776" s="12">
        <v>33.049999999999997</v>
      </c>
      <c r="E4776" s="12">
        <v>34.450000000000003</v>
      </c>
      <c r="F4776" s="12">
        <v>32.82</v>
      </c>
      <c r="G4776" s="12">
        <v>33.51</v>
      </c>
      <c r="H4776" s="12">
        <v>33.434146341463418</v>
      </c>
      <c r="I4776">
        <v>2665</v>
      </c>
      <c r="J4776">
        <v>141</v>
      </c>
      <c r="K4776" s="12">
        <v>89102</v>
      </c>
      <c r="L4776">
        <v>2299</v>
      </c>
      <c r="M4776">
        <v>86.27</v>
      </c>
      <c r="N4776">
        <v>1.63</v>
      </c>
      <c r="O4776">
        <v>0.46</v>
      </c>
      <c r="P4776">
        <f xml:space="preserve"> IF(Stock_Info[[#This Row],[Close Price]] &gt; Stock_Info[[#This Row],[Open Price]], 1, 0)</f>
        <v>1</v>
      </c>
      <c r="Q4776" t="str">
        <f>IF(AND(Stock_Info[[#This Row],[% Deli. Qty to Traded Qty]]&gt;80,Stock_Info[[#This Row],[No. of Trades]]&lt;3000),"Unusual Day","")</f>
        <v>Unusual Day</v>
      </c>
      <c r="R4776" t="str">
        <f>IF(AND(Stock_Info[[#This Row],[Spread High-Low]] &lt; 10, Stock_Info[[#This Row],[% Deli. Qty to Traded Qty]] &gt; 90), "Good Day", "")</f>
        <v/>
      </c>
    </row>
    <row r="4777" spans="1:18">
      <c r="A4777" t="s">
        <v>59</v>
      </c>
      <c r="B4777" s="1">
        <v>45870</v>
      </c>
      <c r="C4777" s="1" t="str">
        <f>"WEEK" &amp;" " &amp;  INT((DAY(Stock_Info[[#This Row],[Date]])+WEEKDAY(DATE(YEAR(Stock_Info[[#This Row],[Date]]),MONTH(Stock_Info[[#This Row],[Date]]),1))-1)/7)+1</f>
        <v>WEEK 1</v>
      </c>
      <c r="D4777" s="12">
        <v>34.9</v>
      </c>
      <c r="E4777" s="12">
        <v>34.9</v>
      </c>
      <c r="F4777" s="12">
        <v>32.450000000000003</v>
      </c>
      <c r="G4777" s="12">
        <v>32.58</v>
      </c>
      <c r="H4777" s="12">
        <v>33.045176110260336</v>
      </c>
      <c r="I4777">
        <v>9142</v>
      </c>
      <c r="J4777">
        <v>185</v>
      </c>
      <c r="K4777" s="12">
        <v>302099</v>
      </c>
      <c r="L4777">
        <v>6880</v>
      </c>
      <c r="M4777">
        <v>75.260000000000005</v>
      </c>
      <c r="N4777">
        <v>2.4500000000000002</v>
      </c>
      <c r="O4777">
        <v>-2.3199999999999998</v>
      </c>
      <c r="P4777">
        <f xml:space="preserve"> IF(Stock_Info[[#This Row],[Close Price]] &gt; Stock_Info[[#This Row],[Open Price]], 1, 0)</f>
        <v>0</v>
      </c>
      <c r="Q4777" t="str">
        <f>IF(AND(Stock_Info[[#This Row],[% Deli. Qty to Traded Qty]]&gt;80,Stock_Info[[#This Row],[No. of Trades]]&lt;3000),"Unusual Day","")</f>
        <v/>
      </c>
      <c r="R4777" t="str">
        <f>IF(AND(Stock_Info[[#This Row],[Spread High-Low]] &lt; 10, Stock_Info[[#This Row],[% Deli. Qty to Traded Qty]] &gt; 90), "Good Day", "")</f>
        <v/>
      </c>
    </row>
    <row r="4778" spans="1:18">
      <c r="A4778" t="s">
        <v>59</v>
      </c>
      <c r="B4778" s="1">
        <v>45869</v>
      </c>
      <c r="C4778" s="1" t="str">
        <f>"WEEK" &amp;" " &amp;  INT((DAY(Stock_Info[[#This Row],[Date]])+WEEKDAY(DATE(YEAR(Stock_Info[[#This Row],[Date]]),MONTH(Stock_Info[[#This Row],[Date]]),1))-1)/7)+1</f>
        <v>WEEK 5</v>
      </c>
      <c r="D4778" s="12">
        <v>35</v>
      </c>
      <c r="E4778" s="12">
        <v>35</v>
      </c>
      <c r="F4778" s="12">
        <v>32.25</v>
      </c>
      <c r="G4778" s="12">
        <v>33.159999999999997</v>
      </c>
      <c r="H4778" s="12">
        <v>33.087101882808376</v>
      </c>
      <c r="I4778">
        <v>5683</v>
      </c>
      <c r="J4778">
        <v>89</v>
      </c>
      <c r="K4778" s="12">
        <v>188034</v>
      </c>
      <c r="L4778">
        <v>4284</v>
      </c>
      <c r="M4778">
        <v>75.38</v>
      </c>
      <c r="N4778">
        <v>2.75</v>
      </c>
      <c r="O4778">
        <v>-1.84</v>
      </c>
      <c r="P4778">
        <f xml:space="preserve"> IF(Stock_Info[[#This Row],[Close Price]] &gt; Stock_Info[[#This Row],[Open Price]], 1, 0)</f>
        <v>0</v>
      </c>
      <c r="Q4778" t="str">
        <f>IF(AND(Stock_Info[[#This Row],[% Deli. Qty to Traded Qty]]&gt;80,Stock_Info[[#This Row],[No. of Trades]]&lt;3000),"Unusual Day","")</f>
        <v/>
      </c>
      <c r="R4778" t="str">
        <f>IF(AND(Stock_Info[[#This Row],[Spread High-Low]] &lt; 10, Stock_Info[[#This Row],[% Deli. Qty to Traded Qty]] &gt; 90), "Good Day", "")</f>
        <v/>
      </c>
    </row>
    <row r="4779" spans="1:18">
      <c r="A4779" t="s">
        <v>59</v>
      </c>
      <c r="B4779" s="1">
        <v>45868</v>
      </c>
      <c r="C4779" s="1" t="str">
        <f>"WEEK" &amp;" " &amp;  INT((DAY(Stock_Info[[#This Row],[Date]])+WEEKDAY(DATE(YEAR(Stock_Info[[#This Row],[Date]]),MONTH(Stock_Info[[#This Row],[Date]]),1))-1)/7)+1</f>
        <v>WEEK 5</v>
      </c>
      <c r="D4779" s="12">
        <v>32.909999999999997</v>
      </c>
      <c r="E4779" s="12">
        <v>33.840000000000003</v>
      </c>
      <c r="F4779" s="12">
        <v>32.909999999999997</v>
      </c>
      <c r="G4779" s="12">
        <v>33.43</v>
      </c>
      <c r="H4779" s="12">
        <v>33.571465900182908</v>
      </c>
      <c r="I4779">
        <v>3827</v>
      </c>
      <c r="J4779">
        <v>86</v>
      </c>
      <c r="K4779" s="12">
        <v>128478</v>
      </c>
      <c r="L4779">
        <v>3147</v>
      </c>
      <c r="M4779">
        <v>82.23</v>
      </c>
      <c r="N4779">
        <v>0.93</v>
      </c>
      <c r="O4779">
        <v>0.52</v>
      </c>
      <c r="P4779">
        <f xml:space="preserve"> IF(Stock_Info[[#This Row],[Close Price]] &gt; Stock_Info[[#This Row],[Open Price]], 1, 0)</f>
        <v>1</v>
      </c>
      <c r="Q4779" t="str">
        <f>IF(AND(Stock_Info[[#This Row],[% Deli. Qty to Traded Qty]]&gt;80,Stock_Info[[#This Row],[No. of Trades]]&lt;3000),"Unusual Day","")</f>
        <v>Unusual Day</v>
      </c>
      <c r="R4779" t="str">
        <f>IF(AND(Stock_Info[[#This Row],[Spread High-Low]] &lt; 10, Stock_Info[[#This Row],[% Deli. Qty to Traded Qty]] &gt; 90), "Good Day", "")</f>
        <v/>
      </c>
    </row>
    <row r="4780" spans="1:18">
      <c r="A4780" t="s">
        <v>59</v>
      </c>
      <c r="B4780" s="1">
        <v>45867</v>
      </c>
      <c r="C4780" s="1" t="str">
        <f>"WEEK" &amp;" " &amp;  INT((DAY(Stock_Info[[#This Row],[Date]])+WEEKDAY(DATE(YEAR(Stock_Info[[#This Row],[Date]]),MONTH(Stock_Info[[#This Row],[Date]]),1))-1)/7)+1</f>
        <v>WEEK 5</v>
      </c>
      <c r="D4780" s="12">
        <v>33</v>
      </c>
      <c r="E4780" s="12">
        <v>33.39</v>
      </c>
      <c r="F4780" s="12">
        <v>32.58</v>
      </c>
      <c r="G4780" s="12">
        <v>32.89</v>
      </c>
      <c r="H4780" s="12">
        <v>32.891571753986334</v>
      </c>
      <c r="I4780">
        <v>2195</v>
      </c>
      <c r="J4780">
        <v>53</v>
      </c>
      <c r="K4780" s="12">
        <v>72197</v>
      </c>
      <c r="L4780">
        <v>1972</v>
      </c>
      <c r="M4780">
        <v>89.84</v>
      </c>
      <c r="N4780">
        <v>0.81</v>
      </c>
      <c r="O4780">
        <v>-0.11</v>
      </c>
      <c r="P4780">
        <f xml:space="preserve"> IF(Stock_Info[[#This Row],[Close Price]] &gt; Stock_Info[[#This Row],[Open Price]], 1, 0)</f>
        <v>0</v>
      </c>
      <c r="Q4780" t="str">
        <f>IF(AND(Stock_Info[[#This Row],[% Deli. Qty to Traded Qty]]&gt;80,Stock_Info[[#This Row],[No. of Trades]]&lt;3000),"Unusual Day","")</f>
        <v>Unusual Day</v>
      </c>
      <c r="R4780" t="str">
        <f>IF(AND(Stock_Info[[#This Row],[Spread High-Low]] &lt; 10, Stock_Info[[#This Row],[% Deli. Qty to Traded Qty]] &gt; 90), "Good Day", "")</f>
        <v/>
      </c>
    </row>
    <row r="4781" spans="1:18">
      <c r="A4781" t="s">
        <v>59</v>
      </c>
      <c r="B4781" s="1">
        <v>45866</v>
      </c>
      <c r="C4781" s="1" t="str">
        <f>"WEEK" &amp;" " &amp;  INT((DAY(Stock_Info[[#This Row],[Date]])+WEEKDAY(DATE(YEAR(Stock_Info[[#This Row],[Date]]),MONTH(Stock_Info[[#This Row],[Date]]),1))-1)/7)+1</f>
        <v>WEEK 5</v>
      </c>
      <c r="D4781" s="12">
        <v>33.1</v>
      </c>
      <c r="E4781" s="12">
        <v>33.93</v>
      </c>
      <c r="F4781" s="12">
        <v>33.049999999999997</v>
      </c>
      <c r="G4781" s="12">
        <v>33.21</v>
      </c>
      <c r="H4781" s="12">
        <v>33.486363636363635</v>
      </c>
      <c r="I4781">
        <v>7700</v>
      </c>
      <c r="J4781">
        <v>195</v>
      </c>
      <c r="K4781" s="12">
        <v>257845</v>
      </c>
      <c r="L4781">
        <v>5471</v>
      </c>
      <c r="M4781">
        <v>71.05</v>
      </c>
      <c r="N4781">
        <v>0.88</v>
      </c>
      <c r="O4781">
        <v>0.11</v>
      </c>
      <c r="P4781">
        <f xml:space="preserve"> IF(Stock_Info[[#This Row],[Close Price]] &gt; Stock_Info[[#This Row],[Open Price]], 1, 0)</f>
        <v>1</v>
      </c>
      <c r="Q4781" t="str">
        <f>IF(AND(Stock_Info[[#This Row],[% Deli. Qty to Traded Qty]]&gt;80,Stock_Info[[#This Row],[No. of Trades]]&lt;3000),"Unusual Day","")</f>
        <v/>
      </c>
      <c r="R4781" t="str">
        <f>IF(AND(Stock_Info[[#This Row],[Spread High-Low]] &lt; 10, Stock_Info[[#This Row],[% Deli. Qty to Traded Qty]] &gt; 90), "Good Day", "")</f>
        <v/>
      </c>
    </row>
    <row r="4782" spans="1:18">
      <c r="A4782" t="s">
        <v>59</v>
      </c>
      <c r="B4782" s="1">
        <v>45863</v>
      </c>
      <c r="C4782" s="1" t="str">
        <f>"WEEK" &amp;" " &amp;  INT((DAY(Stock_Info[[#This Row],[Date]])+WEEKDAY(DATE(YEAR(Stock_Info[[#This Row],[Date]]),MONTH(Stock_Info[[#This Row],[Date]]),1))-1)/7)+1</f>
        <v>WEEK 4</v>
      </c>
      <c r="D4782" s="12">
        <v>33.979999999999997</v>
      </c>
      <c r="E4782" s="12">
        <v>34.6</v>
      </c>
      <c r="F4782" s="12">
        <v>32.909999999999997</v>
      </c>
      <c r="G4782" s="12">
        <v>33.18</v>
      </c>
      <c r="H4782" s="12">
        <v>33.590557451649602</v>
      </c>
      <c r="I4782">
        <v>17580</v>
      </c>
      <c r="J4782">
        <v>295</v>
      </c>
      <c r="K4782" s="12">
        <v>590522</v>
      </c>
      <c r="L4782">
        <v>12698</v>
      </c>
      <c r="M4782">
        <v>72.23</v>
      </c>
      <c r="N4782">
        <v>1.69</v>
      </c>
      <c r="O4782">
        <v>-0.8</v>
      </c>
      <c r="P4782">
        <f xml:space="preserve"> IF(Stock_Info[[#This Row],[Close Price]] &gt; Stock_Info[[#This Row],[Open Price]], 1, 0)</f>
        <v>0</v>
      </c>
      <c r="Q4782" t="str">
        <f>IF(AND(Stock_Info[[#This Row],[% Deli. Qty to Traded Qty]]&gt;80,Stock_Info[[#This Row],[No. of Trades]]&lt;3000),"Unusual Day","")</f>
        <v/>
      </c>
      <c r="R4782" t="str">
        <f>IF(AND(Stock_Info[[#This Row],[Spread High-Low]] &lt; 10, Stock_Info[[#This Row],[% Deli. Qty to Traded Qty]] &gt; 90), "Good Day", "")</f>
        <v/>
      </c>
    </row>
    <row r="4783" spans="1:18">
      <c r="A4783" t="s">
        <v>59</v>
      </c>
      <c r="B4783" s="1">
        <v>45862</v>
      </c>
      <c r="C4783" s="1" t="str">
        <f>"WEEK" &amp;" " &amp;  INT((DAY(Stock_Info[[#This Row],[Date]])+WEEKDAY(DATE(YEAR(Stock_Info[[#This Row],[Date]]),MONTH(Stock_Info[[#This Row],[Date]]),1))-1)/7)+1</f>
        <v>WEEK 4</v>
      </c>
      <c r="D4783" s="12">
        <v>36.85</v>
      </c>
      <c r="E4783" s="12">
        <v>36.85</v>
      </c>
      <c r="F4783" s="12">
        <v>33.4</v>
      </c>
      <c r="G4783" s="12">
        <v>33.979999999999997</v>
      </c>
      <c r="H4783" s="12">
        <v>34.344680851063828</v>
      </c>
      <c r="I4783">
        <v>2115</v>
      </c>
      <c r="J4783">
        <v>115</v>
      </c>
      <c r="K4783" s="12">
        <v>72639</v>
      </c>
      <c r="L4783">
        <v>2005</v>
      </c>
      <c r="M4783">
        <v>94.8</v>
      </c>
      <c r="N4783">
        <v>3.45</v>
      </c>
      <c r="O4783">
        <v>-2.87</v>
      </c>
      <c r="P4783">
        <f xml:space="preserve"> IF(Stock_Info[[#This Row],[Close Price]] &gt; Stock_Info[[#This Row],[Open Price]], 1, 0)</f>
        <v>0</v>
      </c>
      <c r="Q4783" t="str">
        <f>IF(AND(Stock_Info[[#This Row],[% Deli. Qty to Traded Qty]]&gt;80,Stock_Info[[#This Row],[No. of Trades]]&lt;3000),"Unusual Day","")</f>
        <v>Unusual Day</v>
      </c>
      <c r="R4783" t="str">
        <f>IF(AND(Stock_Info[[#This Row],[Spread High-Low]] &lt; 10, Stock_Info[[#This Row],[% Deli. Qty to Traded Qty]] &gt; 90), "Good Day", "")</f>
        <v>Good Day</v>
      </c>
    </row>
    <row r="4784" spans="1:18">
      <c r="A4784" t="s">
        <v>59</v>
      </c>
      <c r="B4784" s="1">
        <v>45861</v>
      </c>
      <c r="C4784" s="1" t="str">
        <f>"WEEK" &amp;" " &amp;  INT((DAY(Stock_Info[[#This Row],[Date]])+WEEKDAY(DATE(YEAR(Stock_Info[[#This Row],[Date]]),MONTH(Stock_Info[[#This Row],[Date]]),1))-1)/7)+1</f>
        <v>WEEK 4</v>
      </c>
      <c r="D4784" s="12">
        <v>34.01</v>
      </c>
      <c r="E4784" s="12">
        <v>34.840000000000003</v>
      </c>
      <c r="F4784" s="12">
        <v>34.01</v>
      </c>
      <c r="G4784" s="12">
        <v>34.26</v>
      </c>
      <c r="H4784" s="12">
        <v>34.315819337267364</v>
      </c>
      <c r="I4784">
        <v>8812</v>
      </c>
      <c r="J4784">
        <v>147</v>
      </c>
      <c r="K4784" s="12">
        <v>302391</v>
      </c>
      <c r="L4784">
        <v>8305</v>
      </c>
      <c r="M4784">
        <v>94.25</v>
      </c>
      <c r="N4784">
        <v>0.83</v>
      </c>
      <c r="O4784">
        <v>0.25</v>
      </c>
      <c r="P4784">
        <f xml:space="preserve"> IF(Stock_Info[[#This Row],[Close Price]] &gt; Stock_Info[[#This Row],[Open Price]], 1, 0)</f>
        <v>1</v>
      </c>
      <c r="Q4784" t="str">
        <f>IF(AND(Stock_Info[[#This Row],[% Deli. Qty to Traded Qty]]&gt;80,Stock_Info[[#This Row],[No. of Trades]]&lt;3000),"Unusual Day","")</f>
        <v>Unusual Day</v>
      </c>
      <c r="R4784" t="str">
        <f>IF(AND(Stock_Info[[#This Row],[Spread High-Low]] &lt; 10, Stock_Info[[#This Row],[% Deli. Qty to Traded Qty]] &gt; 90), "Good Day", "")</f>
        <v>Good Day</v>
      </c>
    </row>
    <row r="4785" spans="1:18">
      <c r="A4785" t="s">
        <v>59</v>
      </c>
      <c r="B4785" s="1">
        <v>45860</v>
      </c>
      <c r="C4785" s="1" t="str">
        <f>"WEEK" &amp;" " &amp;  INT((DAY(Stock_Info[[#This Row],[Date]])+WEEKDAY(DATE(YEAR(Stock_Info[[#This Row],[Date]]),MONTH(Stock_Info[[#This Row],[Date]]),1))-1)/7)+1</f>
        <v>WEEK 4</v>
      </c>
      <c r="D4785" s="12">
        <v>34.799999999999997</v>
      </c>
      <c r="E4785" s="12">
        <v>34.869999999999997</v>
      </c>
      <c r="F4785" s="12">
        <v>34.25</v>
      </c>
      <c r="G4785" s="12">
        <v>34.4</v>
      </c>
      <c r="H4785" s="12">
        <v>34.658602150537632</v>
      </c>
      <c r="I4785">
        <v>744</v>
      </c>
      <c r="J4785">
        <v>39</v>
      </c>
      <c r="K4785" s="12">
        <v>25786</v>
      </c>
      <c r="L4785">
        <v>264</v>
      </c>
      <c r="M4785">
        <v>35.479999999999997</v>
      </c>
      <c r="N4785">
        <v>0.62</v>
      </c>
      <c r="O4785">
        <v>-0.4</v>
      </c>
      <c r="P4785">
        <f xml:space="preserve"> IF(Stock_Info[[#This Row],[Close Price]] &gt; Stock_Info[[#This Row],[Open Price]], 1, 0)</f>
        <v>0</v>
      </c>
      <c r="Q4785" t="str">
        <f>IF(AND(Stock_Info[[#This Row],[% Deli. Qty to Traded Qty]]&gt;80,Stock_Info[[#This Row],[No. of Trades]]&lt;3000),"Unusual Day","")</f>
        <v/>
      </c>
      <c r="R4785" t="str">
        <f>IF(AND(Stock_Info[[#This Row],[Spread High-Low]] &lt; 10, Stock_Info[[#This Row],[% Deli. Qty to Traded Qty]] &gt; 90), "Good Day", "")</f>
        <v/>
      </c>
    </row>
    <row r="4786" spans="1:18">
      <c r="A4786" t="s">
        <v>59</v>
      </c>
      <c r="B4786" s="1">
        <v>45859</v>
      </c>
      <c r="C4786" s="1" t="str">
        <f>"WEEK" &amp;" " &amp;  INT((DAY(Stock_Info[[#This Row],[Date]])+WEEKDAY(DATE(YEAR(Stock_Info[[#This Row],[Date]]),MONTH(Stock_Info[[#This Row],[Date]]),1))-1)/7)+1</f>
        <v>WEEK 4</v>
      </c>
      <c r="D4786" s="12">
        <v>35.799999999999997</v>
      </c>
      <c r="E4786" s="12">
        <v>35.799999999999997</v>
      </c>
      <c r="F4786" s="12">
        <v>34.67</v>
      </c>
      <c r="G4786" s="12">
        <v>34.71</v>
      </c>
      <c r="H4786" s="12">
        <v>34.89182692307692</v>
      </c>
      <c r="I4786">
        <v>2080</v>
      </c>
      <c r="J4786">
        <v>133</v>
      </c>
      <c r="K4786" s="12">
        <v>72575</v>
      </c>
      <c r="L4786">
        <v>1623</v>
      </c>
      <c r="M4786">
        <v>78.03</v>
      </c>
      <c r="N4786">
        <v>1.1299999999999999</v>
      </c>
      <c r="O4786">
        <v>-1.0900000000000001</v>
      </c>
      <c r="P4786">
        <f xml:space="preserve"> IF(Stock_Info[[#This Row],[Close Price]] &gt; Stock_Info[[#This Row],[Open Price]], 1, 0)</f>
        <v>0</v>
      </c>
      <c r="Q4786" t="str">
        <f>IF(AND(Stock_Info[[#This Row],[% Deli. Qty to Traded Qty]]&gt;80,Stock_Info[[#This Row],[No. of Trades]]&lt;3000),"Unusual Day","")</f>
        <v/>
      </c>
      <c r="R4786" t="str">
        <f>IF(AND(Stock_Info[[#This Row],[Spread High-Low]] &lt; 10, Stock_Info[[#This Row],[% Deli. Qty to Traded Qty]] &gt; 90), "Good Day", "")</f>
        <v/>
      </c>
    </row>
    <row r="4787" spans="1:18">
      <c r="A4787" t="s">
        <v>59</v>
      </c>
      <c r="B4787" s="1">
        <v>45856</v>
      </c>
      <c r="C4787" s="1" t="str">
        <f>"WEEK" &amp;" " &amp;  INT((DAY(Stock_Info[[#This Row],[Date]])+WEEKDAY(DATE(YEAR(Stock_Info[[#This Row],[Date]]),MONTH(Stock_Info[[#This Row],[Date]]),1))-1)/7)+1</f>
        <v>WEEK 3</v>
      </c>
      <c r="D4787" s="12">
        <v>35.9</v>
      </c>
      <c r="E4787" s="12">
        <v>35.9</v>
      </c>
      <c r="F4787" s="12">
        <v>34.659999999999997</v>
      </c>
      <c r="G4787" s="12">
        <v>34.950000000000003</v>
      </c>
      <c r="H4787" s="12">
        <v>34.941867624422784</v>
      </c>
      <c r="I4787">
        <v>19490</v>
      </c>
      <c r="J4787">
        <v>289</v>
      </c>
      <c r="K4787" s="12">
        <v>681017</v>
      </c>
      <c r="L4787">
        <v>17635</v>
      </c>
      <c r="M4787">
        <v>90.48</v>
      </c>
      <c r="N4787">
        <v>1.24</v>
      </c>
      <c r="O4787">
        <v>-0.95</v>
      </c>
      <c r="P4787">
        <f xml:space="preserve"> IF(Stock_Info[[#This Row],[Close Price]] &gt; Stock_Info[[#This Row],[Open Price]], 1, 0)</f>
        <v>0</v>
      </c>
      <c r="Q4787" t="str">
        <f>IF(AND(Stock_Info[[#This Row],[% Deli. Qty to Traded Qty]]&gt;80,Stock_Info[[#This Row],[No. of Trades]]&lt;3000),"Unusual Day","")</f>
        <v>Unusual Day</v>
      </c>
      <c r="R4787" t="str">
        <f>IF(AND(Stock_Info[[#This Row],[Spread High-Low]] &lt; 10, Stock_Info[[#This Row],[% Deli. Qty to Traded Qty]] &gt; 90), "Good Day", "")</f>
        <v>Good Day</v>
      </c>
    </row>
    <row r="4788" spans="1:18">
      <c r="A4788" t="s">
        <v>59</v>
      </c>
      <c r="B4788" s="1">
        <v>45855</v>
      </c>
      <c r="C4788" s="1" t="str">
        <f>"WEEK" &amp;" " &amp;  INT((DAY(Stock_Info[[#This Row],[Date]])+WEEKDAY(DATE(YEAR(Stock_Info[[#This Row],[Date]]),MONTH(Stock_Info[[#This Row],[Date]]),1))-1)/7)+1</f>
        <v>WEEK 3</v>
      </c>
      <c r="D4788" s="12">
        <v>36.11</v>
      </c>
      <c r="E4788" s="12">
        <v>36.11</v>
      </c>
      <c r="F4788" s="12">
        <v>35.17</v>
      </c>
      <c r="G4788" s="12">
        <v>35.43</v>
      </c>
      <c r="H4788" s="12">
        <v>35.46392552366175</v>
      </c>
      <c r="I4788">
        <v>1289</v>
      </c>
      <c r="J4788">
        <v>75</v>
      </c>
      <c r="K4788" s="12">
        <v>45713</v>
      </c>
      <c r="L4788">
        <v>1258</v>
      </c>
      <c r="M4788">
        <v>97.6</v>
      </c>
      <c r="N4788">
        <v>0.94</v>
      </c>
      <c r="O4788">
        <v>-0.68</v>
      </c>
      <c r="P4788">
        <f xml:space="preserve"> IF(Stock_Info[[#This Row],[Close Price]] &gt; Stock_Info[[#This Row],[Open Price]], 1, 0)</f>
        <v>0</v>
      </c>
      <c r="Q4788" t="str">
        <f>IF(AND(Stock_Info[[#This Row],[% Deli. Qty to Traded Qty]]&gt;80,Stock_Info[[#This Row],[No. of Trades]]&lt;3000),"Unusual Day","")</f>
        <v>Unusual Day</v>
      </c>
      <c r="R4788" t="str">
        <f>IF(AND(Stock_Info[[#This Row],[Spread High-Low]] &lt; 10, Stock_Info[[#This Row],[% Deli. Qty to Traded Qty]] &gt; 90), "Good Day", "")</f>
        <v>Good Day</v>
      </c>
    </row>
    <row r="4789" spans="1:18">
      <c r="A4789" t="s">
        <v>59</v>
      </c>
      <c r="B4789" s="1">
        <v>45854</v>
      </c>
      <c r="C4789" s="1" t="str">
        <f>"WEEK" &amp;" " &amp;  INT((DAY(Stock_Info[[#This Row],[Date]])+WEEKDAY(DATE(YEAR(Stock_Info[[#This Row],[Date]]),MONTH(Stock_Info[[#This Row],[Date]]),1))-1)/7)+1</f>
        <v>WEEK 3</v>
      </c>
      <c r="D4789" s="12">
        <v>35.68</v>
      </c>
      <c r="E4789" s="12">
        <v>35.68</v>
      </c>
      <c r="F4789" s="12">
        <v>35</v>
      </c>
      <c r="G4789" s="12">
        <v>35.229999999999997</v>
      </c>
      <c r="H4789" s="12">
        <v>35.205489614243326</v>
      </c>
      <c r="I4789">
        <v>1348</v>
      </c>
      <c r="J4789">
        <v>60</v>
      </c>
      <c r="K4789" s="12">
        <v>47457</v>
      </c>
      <c r="L4789">
        <v>1222</v>
      </c>
      <c r="M4789">
        <v>90.65</v>
      </c>
      <c r="N4789">
        <v>0.68</v>
      </c>
      <c r="O4789">
        <v>-0.45</v>
      </c>
      <c r="P4789">
        <f xml:space="preserve"> IF(Stock_Info[[#This Row],[Close Price]] &gt; Stock_Info[[#This Row],[Open Price]], 1, 0)</f>
        <v>0</v>
      </c>
      <c r="Q4789" t="str">
        <f>IF(AND(Stock_Info[[#This Row],[% Deli. Qty to Traded Qty]]&gt;80,Stock_Info[[#This Row],[No. of Trades]]&lt;3000),"Unusual Day","")</f>
        <v>Unusual Day</v>
      </c>
      <c r="R4789" t="str">
        <f>IF(AND(Stock_Info[[#This Row],[Spread High-Low]] &lt; 10, Stock_Info[[#This Row],[% Deli. Qty to Traded Qty]] &gt; 90), "Good Day", "")</f>
        <v>Good Day</v>
      </c>
    </row>
    <row r="4790" spans="1:18">
      <c r="A4790" t="s">
        <v>59</v>
      </c>
      <c r="B4790" s="1">
        <v>45853</v>
      </c>
      <c r="C4790" s="1" t="str">
        <f>"WEEK" &amp;" " &amp;  INT((DAY(Stock_Info[[#This Row],[Date]])+WEEKDAY(DATE(YEAR(Stock_Info[[#This Row],[Date]]),MONTH(Stock_Info[[#This Row],[Date]]),1))-1)/7)+1</f>
        <v>WEEK 3</v>
      </c>
      <c r="D4790" s="12">
        <v>34.72</v>
      </c>
      <c r="E4790" s="12">
        <v>35.270000000000003</v>
      </c>
      <c r="F4790" s="12">
        <v>34.4</v>
      </c>
      <c r="G4790" s="12">
        <v>34.43</v>
      </c>
      <c r="H4790" s="12">
        <v>34.781755304234039</v>
      </c>
      <c r="I4790">
        <v>10699</v>
      </c>
      <c r="J4790">
        <v>145</v>
      </c>
      <c r="K4790" s="12">
        <v>372130</v>
      </c>
      <c r="L4790">
        <v>8169</v>
      </c>
      <c r="M4790">
        <v>76.349999999999994</v>
      </c>
      <c r="N4790">
        <v>0.87</v>
      </c>
      <c r="O4790">
        <v>-0.28999999999999998</v>
      </c>
      <c r="P4790">
        <f xml:space="preserve"> IF(Stock_Info[[#This Row],[Close Price]] &gt; Stock_Info[[#This Row],[Open Price]], 1, 0)</f>
        <v>0</v>
      </c>
      <c r="Q4790" t="str">
        <f>IF(AND(Stock_Info[[#This Row],[% Deli. Qty to Traded Qty]]&gt;80,Stock_Info[[#This Row],[No. of Trades]]&lt;3000),"Unusual Day","")</f>
        <v/>
      </c>
      <c r="R4790" t="str">
        <f>IF(AND(Stock_Info[[#This Row],[Spread High-Low]] &lt; 10, Stock_Info[[#This Row],[% Deli. Qty to Traded Qty]] &gt; 90), "Good Day", "")</f>
        <v/>
      </c>
    </row>
    <row r="4791" spans="1:18">
      <c r="A4791" t="s">
        <v>59</v>
      </c>
      <c r="B4791" s="1">
        <v>45852</v>
      </c>
      <c r="C4791" s="1" t="str">
        <f>"WEEK" &amp;" " &amp;  INT((DAY(Stock_Info[[#This Row],[Date]])+WEEKDAY(DATE(YEAR(Stock_Info[[#This Row],[Date]]),MONTH(Stock_Info[[#This Row],[Date]]),1))-1)/7)+1</f>
        <v>WEEK 3</v>
      </c>
      <c r="D4791" s="12">
        <v>35.700000000000003</v>
      </c>
      <c r="E4791" s="12">
        <v>35.700000000000003</v>
      </c>
      <c r="F4791" s="12">
        <v>33.96</v>
      </c>
      <c r="G4791" s="12">
        <v>34.08</v>
      </c>
      <c r="H4791" s="12">
        <v>34.554858205485822</v>
      </c>
      <c r="I4791">
        <v>8604</v>
      </c>
      <c r="J4791">
        <v>273</v>
      </c>
      <c r="K4791" s="12">
        <v>297310</v>
      </c>
      <c r="L4791">
        <v>6906</v>
      </c>
      <c r="M4791">
        <v>80.260000000000005</v>
      </c>
      <c r="N4791">
        <v>1.74</v>
      </c>
      <c r="O4791">
        <v>-1.62</v>
      </c>
      <c r="P4791">
        <f xml:space="preserve"> IF(Stock_Info[[#This Row],[Close Price]] &gt; Stock_Info[[#This Row],[Open Price]], 1, 0)</f>
        <v>0</v>
      </c>
      <c r="Q4791" t="str">
        <f>IF(AND(Stock_Info[[#This Row],[% Deli. Qty to Traded Qty]]&gt;80,Stock_Info[[#This Row],[No. of Trades]]&lt;3000),"Unusual Day","")</f>
        <v>Unusual Day</v>
      </c>
      <c r="R4791" t="str">
        <f>IF(AND(Stock_Info[[#This Row],[Spread High-Low]] &lt; 10, Stock_Info[[#This Row],[% Deli. Qty to Traded Qty]] &gt; 90), "Good Day", "")</f>
        <v/>
      </c>
    </row>
    <row r="4792" spans="1:18">
      <c r="A4792" t="s">
        <v>59</v>
      </c>
      <c r="B4792" s="1">
        <v>45849</v>
      </c>
      <c r="C4792" s="1" t="str">
        <f>"WEEK" &amp;" " &amp;  INT((DAY(Stock_Info[[#This Row],[Date]])+WEEKDAY(DATE(YEAR(Stock_Info[[#This Row],[Date]]),MONTH(Stock_Info[[#This Row],[Date]]),1))-1)/7)+1</f>
        <v>WEEK 2</v>
      </c>
      <c r="D4792" s="12">
        <v>34.9</v>
      </c>
      <c r="E4792" s="12">
        <v>34.9</v>
      </c>
      <c r="F4792" s="12">
        <v>34.51</v>
      </c>
      <c r="G4792" s="12">
        <v>34.520000000000003</v>
      </c>
      <c r="H4792" s="12">
        <v>34.593582887700535</v>
      </c>
      <c r="I4792">
        <v>187</v>
      </c>
      <c r="J4792">
        <v>20</v>
      </c>
      <c r="K4792" s="12">
        <v>6469</v>
      </c>
      <c r="L4792">
        <v>181</v>
      </c>
      <c r="M4792">
        <v>96.79</v>
      </c>
      <c r="N4792">
        <v>0.39</v>
      </c>
      <c r="O4792">
        <v>-0.38</v>
      </c>
      <c r="P4792">
        <f xml:space="preserve"> IF(Stock_Info[[#This Row],[Close Price]] &gt; Stock_Info[[#This Row],[Open Price]], 1, 0)</f>
        <v>0</v>
      </c>
      <c r="Q4792" t="str">
        <f>IF(AND(Stock_Info[[#This Row],[% Deli. Qty to Traded Qty]]&gt;80,Stock_Info[[#This Row],[No. of Trades]]&lt;3000),"Unusual Day","")</f>
        <v>Unusual Day</v>
      </c>
      <c r="R4792" t="str">
        <f>IF(AND(Stock_Info[[#This Row],[Spread High-Low]] &lt; 10, Stock_Info[[#This Row],[% Deli. Qty to Traded Qty]] &gt; 90), "Good Day", "")</f>
        <v>Good Day</v>
      </c>
    </row>
    <row r="4793" spans="1:18">
      <c r="A4793" t="s">
        <v>59</v>
      </c>
      <c r="B4793" s="1">
        <v>45848</v>
      </c>
      <c r="C4793" s="1" t="str">
        <f>"WEEK" &amp;" " &amp;  INT((DAY(Stock_Info[[#This Row],[Date]])+WEEKDAY(DATE(YEAR(Stock_Info[[#This Row],[Date]]),MONTH(Stock_Info[[#This Row],[Date]]),1))-1)/7)+1</f>
        <v>WEEK 2</v>
      </c>
      <c r="D4793" s="12">
        <v>35.35</v>
      </c>
      <c r="E4793" s="12">
        <v>35.520000000000003</v>
      </c>
      <c r="F4793" s="12">
        <v>34.799999999999997</v>
      </c>
      <c r="G4793" s="12">
        <v>34.85</v>
      </c>
      <c r="H4793" s="12">
        <v>34.995631825273009</v>
      </c>
      <c r="I4793">
        <v>3205</v>
      </c>
      <c r="J4793">
        <v>80</v>
      </c>
      <c r="K4793" s="12">
        <v>112161</v>
      </c>
      <c r="L4793">
        <v>2609</v>
      </c>
      <c r="M4793">
        <v>81.400000000000006</v>
      </c>
      <c r="N4793">
        <v>0.72</v>
      </c>
      <c r="O4793">
        <v>-0.5</v>
      </c>
      <c r="P4793">
        <f xml:space="preserve"> IF(Stock_Info[[#This Row],[Close Price]] &gt; Stock_Info[[#This Row],[Open Price]], 1, 0)</f>
        <v>0</v>
      </c>
      <c r="Q4793" t="str">
        <f>IF(AND(Stock_Info[[#This Row],[% Deli. Qty to Traded Qty]]&gt;80,Stock_Info[[#This Row],[No. of Trades]]&lt;3000),"Unusual Day","")</f>
        <v>Unusual Day</v>
      </c>
      <c r="R4793" t="str">
        <f>IF(AND(Stock_Info[[#This Row],[Spread High-Low]] &lt; 10, Stock_Info[[#This Row],[% Deli. Qty to Traded Qty]] &gt; 90), "Good Day", "")</f>
        <v/>
      </c>
    </row>
    <row r="4794" spans="1:18">
      <c r="A4794" t="s">
        <v>59</v>
      </c>
      <c r="B4794" s="1">
        <v>45847</v>
      </c>
      <c r="C4794" s="1" t="str">
        <f>"WEEK" &amp;" " &amp;  INT((DAY(Stock_Info[[#This Row],[Date]])+WEEKDAY(DATE(YEAR(Stock_Info[[#This Row],[Date]]),MONTH(Stock_Info[[#This Row],[Date]]),1))-1)/7)+1</f>
        <v>WEEK 2</v>
      </c>
      <c r="D4794" s="12">
        <v>35.46</v>
      </c>
      <c r="E4794" s="12">
        <v>35.46</v>
      </c>
      <c r="F4794" s="12">
        <v>34.99</v>
      </c>
      <c r="G4794" s="12">
        <v>35.14</v>
      </c>
      <c r="H4794" s="12">
        <v>35.243676222596967</v>
      </c>
      <c r="I4794">
        <v>1186</v>
      </c>
      <c r="J4794">
        <v>43</v>
      </c>
      <c r="K4794" s="12">
        <v>41799</v>
      </c>
      <c r="L4794">
        <v>931</v>
      </c>
      <c r="M4794">
        <v>78.5</v>
      </c>
      <c r="N4794">
        <v>0.47</v>
      </c>
      <c r="O4794">
        <v>-0.32</v>
      </c>
      <c r="P4794">
        <f xml:space="preserve"> IF(Stock_Info[[#This Row],[Close Price]] &gt; Stock_Info[[#This Row],[Open Price]], 1, 0)</f>
        <v>0</v>
      </c>
      <c r="Q4794" t="str">
        <f>IF(AND(Stock_Info[[#This Row],[% Deli. Qty to Traded Qty]]&gt;80,Stock_Info[[#This Row],[No. of Trades]]&lt;3000),"Unusual Day","")</f>
        <v/>
      </c>
      <c r="R4794" t="str">
        <f>IF(AND(Stock_Info[[#This Row],[Spread High-Low]] &lt; 10, Stock_Info[[#This Row],[% Deli. Qty to Traded Qty]] &gt; 90), "Good Day", "")</f>
        <v/>
      </c>
    </row>
    <row r="4795" spans="1:18">
      <c r="A4795" t="s">
        <v>59</v>
      </c>
      <c r="B4795" s="1">
        <v>45846</v>
      </c>
      <c r="C4795" s="1" t="str">
        <f>"WEEK" &amp;" " &amp;  INT((DAY(Stock_Info[[#This Row],[Date]])+WEEKDAY(DATE(YEAR(Stock_Info[[#This Row],[Date]]),MONTH(Stock_Info[[#This Row],[Date]]),1))-1)/7)+1</f>
        <v>WEEK 2</v>
      </c>
      <c r="D4795" s="12">
        <v>35.369999999999997</v>
      </c>
      <c r="E4795" s="12">
        <v>35.94</v>
      </c>
      <c r="F4795" s="12">
        <v>34.96</v>
      </c>
      <c r="G4795" s="12">
        <v>35.39</v>
      </c>
      <c r="H4795" s="12">
        <v>35.387006725034894</v>
      </c>
      <c r="I4795">
        <v>15762</v>
      </c>
      <c r="J4795">
        <v>251</v>
      </c>
      <c r="K4795" s="12">
        <v>557770</v>
      </c>
      <c r="L4795">
        <v>8623</v>
      </c>
      <c r="M4795">
        <v>54.71</v>
      </c>
      <c r="N4795">
        <v>0.98</v>
      </c>
      <c r="O4795">
        <v>0.02</v>
      </c>
      <c r="P4795">
        <f xml:space="preserve"> IF(Stock_Info[[#This Row],[Close Price]] &gt; Stock_Info[[#This Row],[Open Price]], 1, 0)</f>
        <v>1</v>
      </c>
      <c r="Q4795" t="str">
        <f>IF(AND(Stock_Info[[#This Row],[% Deli. Qty to Traded Qty]]&gt;80,Stock_Info[[#This Row],[No. of Trades]]&lt;3000),"Unusual Day","")</f>
        <v/>
      </c>
      <c r="R4795" t="str">
        <f>IF(AND(Stock_Info[[#This Row],[Spread High-Low]] &lt; 10, Stock_Info[[#This Row],[% Deli. Qty to Traded Qty]] &gt; 90), "Good Day", "")</f>
        <v/>
      </c>
    </row>
    <row r="4796" spans="1:18">
      <c r="A4796" t="s">
        <v>59</v>
      </c>
      <c r="B4796" s="1">
        <v>45845</v>
      </c>
      <c r="C4796" s="1" t="str">
        <f>"WEEK" &amp;" " &amp;  INT((DAY(Stock_Info[[#This Row],[Date]])+WEEKDAY(DATE(YEAR(Stock_Info[[#This Row],[Date]]),MONTH(Stock_Info[[#This Row],[Date]]),1))-1)/7)+1</f>
        <v>WEEK 2</v>
      </c>
      <c r="D4796" s="12">
        <v>34.97</v>
      </c>
      <c r="E4796" s="12">
        <v>35.5</v>
      </c>
      <c r="F4796" s="12">
        <v>34.619999999999997</v>
      </c>
      <c r="G4796" s="12">
        <v>35.39</v>
      </c>
      <c r="H4796" s="12">
        <v>35.210010319917444</v>
      </c>
      <c r="I4796">
        <v>3876</v>
      </c>
      <c r="J4796">
        <v>109</v>
      </c>
      <c r="K4796" s="12">
        <v>136474</v>
      </c>
      <c r="L4796">
        <v>3732</v>
      </c>
      <c r="M4796">
        <v>96.28</v>
      </c>
      <c r="N4796">
        <v>0.88</v>
      </c>
      <c r="O4796">
        <v>0.42</v>
      </c>
      <c r="P4796">
        <f xml:space="preserve"> IF(Stock_Info[[#This Row],[Close Price]] &gt; Stock_Info[[#This Row],[Open Price]], 1, 0)</f>
        <v>1</v>
      </c>
      <c r="Q4796" t="str">
        <f>IF(AND(Stock_Info[[#This Row],[% Deli. Qty to Traded Qty]]&gt;80,Stock_Info[[#This Row],[No. of Trades]]&lt;3000),"Unusual Day","")</f>
        <v>Unusual Day</v>
      </c>
      <c r="R4796" t="str">
        <f>IF(AND(Stock_Info[[#This Row],[Spread High-Low]] &lt; 10, Stock_Info[[#This Row],[% Deli. Qty to Traded Qty]] &gt; 90), "Good Day", "")</f>
        <v>Good Day</v>
      </c>
    </row>
    <row r="4797" spans="1:18">
      <c r="A4797" t="s">
        <v>59</v>
      </c>
      <c r="B4797" s="1">
        <v>45842</v>
      </c>
      <c r="C4797" s="1" t="str">
        <f>"WEEK" &amp;" " &amp;  INT((DAY(Stock_Info[[#This Row],[Date]])+WEEKDAY(DATE(YEAR(Stock_Info[[#This Row],[Date]]),MONTH(Stock_Info[[#This Row],[Date]]),1))-1)/7)+1</f>
        <v>WEEK 1</v>
      </c>
      <c r="D4797" s="12">
        <v>35.200000000000003</v>
      </c>
      <c r="E4797" s="12">
        <v>35.35</v>
      </c>
      <c r="F4797" s="12">
        <v>34.42</v>
      </c>
      <c r="G4797" s="12">
        <v>34.799999999999997</v>
      </c>
      <c r="H4797" s="12">
        <v>34.844759393539881</v>
      </c>
      <c r="I4797">
        <v>6068</v>
      </c>
      <c r="J4797">
        <v>130</v>
      </c>
      <c r="K4797" s="12">
        <v>211438</v>
      </c>
      <c r="L4797">
        <v>3764</v>
      </c>
      <c r="M4797">
        <v>62.03</v>
      </c>
      <c r="N4797">
        <v>0.93</v>
      </c>
      <c r="O4797">
        <v>-0.4</v>
      </c>
      <c r="P4797">
        <f xml:space="preserve"> IF(Stock_Info[[#This Row],[Close Price]] &gt; Stock_Info[[#This Row],[Open Price]], 1, 0)</f>
        <v>0</v>
      </c>
      <c r="Q4797" t="str">
        <f>IF(AND(Stock_Info[[#This Row],[% Deli. Qty to Traded Qty]]&gt;80,Stock_Info[[#This Row],[No. of Trades]]&lt;3000),"Unusual Day","")</f>
        <v/>
      </c>
      <c r="R4797" t="str">
        <f>IF(AND(Stock_Info[[#This Row],[Spread High-Low]] &lt; 10, Stock_Info[[#This Row],[% Deli. Qty to Traded Qty]] &gt; 90), "Good Day", "")</f>
        <v/>
      </c>
    </row>
    <row r="4798" spans="1:18">
      <c r="A4798" t="s">
        <v>59</v>
      </c>
      <c r="B4798" s="1">
        <v>45841</v>
      </c>
      <c r="C4798" s="1" t="str">
        <f>"WEEK" &amp;" " &amp;  INT((DAY(Stock_Info[[#This Row],[Date]])+WEEKDAY(DATE(YEAR(Stock_Info[[#This Row],[Date]]),MONTH(Stock_Info[[#This Row],[Date]]),1))-1)/7)+1</f>
        <v>WEEK 1</v>
      </c>
      <c r="D4798" s="12">
        <v>35.17</v>
      </c>
      <c r="E4798" s="12">
        <v>35.17</v>
      </c>
      <c r="F4798" s="12">
        <v>35</v>
      </c>
      <c r="G4798" s="12">
        <v>35.119999999999997</v>
      </c>
      <c r="H4798" s="12">
        <v>35.133671742808801</v>
      </c>
      <c r="I4798">
        <v>1182</v>
      </c>
      <c r="J4798">
        <v>26</v>
      </c>
      <c r="K4798" s="12">
        <v>41528</v>
      </c>
      <c r="L4798">
        <v>991</v>
      </c>
      <c r="M4798">
        <v>83.84</v>
      </c>
      <c r="N4798">
        <v>0.17</v>
      </c>
      <c r="O4798">
        <v>-0.05</v>
      </c>
      <c r="P4798">
        <f xml:space="preserve"> IF(Stock_Info[[#This Row],[Close Price]] &gt; Stock_Info[[#This Row],[Open Price]], 1, 0)</f>
        <v>0</v>
      </c>
      <c r="Q4798" t="str">
        <f>IF(AND(Stock_Info[[#This Row],[% Deli. Qty to Traded Qty]]&gt;80,Stock_Info[[#This Row],[No. of Trades]]&lt;3000),"Unusual Day","")</f>
        <v>Unusual Day</v>
      </c>
      <c r="R4798" t="str">
        <f>IF(AND(Stock_Info[[#This Row],[Spread High-Low]] &lt; 10, Stock_Info[[#This Row],[% Deli. Qty to Traded Qty]] &gt; 90), "Good Day", "")</f>
        <v/>
      </c>
    </row>
    <row r="4799" spans="1:18">
      <c r="A4799" t="s">
        <v>59</v>
      </c>
      <c r="B4799" s="1">
        <v>45840</v>
      </c>
      <c r="C4799" s="1" t="str">
        <f>"WEEK" &amp;" " &amp;  INT((DAY(Stock_Info[[#This Row],[Date]])+WEEKDAY(DATE(YEAR(Stock_Info[[#This Row],[Date]]),MONTH(Stock_Info[[#This Row],[Date]]),1))-1)/7)+1</f>
        <v>WEEK 1</v>
      </c>
      <c r="D4799" s="12">
        <v>35.51</v>
      </c>
      <c r="E4799" s="12">
        <v>35.51</v>
      </c>
      <c r="F4799" s="12">
        <v>35.1</v>
      </c>
      <c r="G4799" s="12">
        <v>35.14</v>
      </c>
      <c r="H4799" s="12">
        <v>35.221283783783782</v>
      </c>
      <c r="I4799">
        <v>1184</v>
      </c>
      <c r="J4799">
        <v>76</v>
      </c>
      <c r="K4799" s="12">
        <v>41702</v>
      </c>
      <c r="L4799">
        <v>918</v>
      </c>
      <c r="M4799">
        <v>77.53</v>
      </c>
      <c r="N4799">
        <v>0.41</v>
      </c>
      <c r="O4799">
        <v>-0.37</v>
      </c>
      <c r="P4799">
        <f xml:space="preserve"> IF(Stock_Info[[#This Row],[Close Price]] &gt; Stock_Info[[#This Row],[Open Price]], 1, 0)</f>
        <v>0</v>
      </c>
      <c r="Q4799" t="str">
        <f>IF(AND(Stock_Info[[#This Row],[% Deli. Qty to Traded Qty]]&gt;80,Stock_Info[[#This Row],[No. of Trades]]&lt;3000),"Unusual Day","")</f>
        <v/>
      </c>
      <c r="R4799" t="str">
        <f>IF(AND(Stock_Info[[#This Row],[Spread High-Low]] &lt; 10, Stock_Info[[#This Row],[% Deli. Qty to Traded Qty]] &gt; 90), "Good Day", "")</f>
        <v/>
      </c>
    </row>
    <row r="4800" spans="1:18">
      <c r="A4800" t="s">
        <v>59</v>
      </c>
      <c r="B4800" s="1">
        <v>45839</v>
      </c>
      <c r="C4800" s="1" t="str">
        <f>"WEEK" &amp;" " &amp;  INT((DAY(Stock_Info[[#This Row],[Date]])+WEEKDAY(DATE(YEAR(Stock_Info[[#This Row],[Date]]),MONTH(Stock_Info[[#This Row],[Date]]),1))-1)/7)+1</f>
        <v>WEEK 1</v>
      </c>
      <c r="D4800" s="12">
        <v>35.049999999999997</v>
      </c>
      <c r="E4800" s="12">
        <v>35.99</v>
      </c>
      <c r="F4800" s="12">
        <v>34.5</v>
      </c>
      <c r="G4800" s="12">
        <v>35.46</v>
      </c>
      <c r="H4800" s="12">
        <v>35.155552549709185</v>
      </c>
      <c r="I4800">
        <v>14786</v>
      </c>
      <c r="J4800">
        <v>331</v>
      </c>
      <c r="K4800" s="12">
        <v>519810</v>
      </c>
      <c r="L4800">
        <v>12516</v>
      </c>
      <c r="M4800">
        <v>84.65</v>
      </c>
      <c r="N4800">
        <v>1.49</v>
      </c>
      <c r="O4800">
        <v>0.41</v>
      </c>
      <c r="P4800">
        <f xml:space="preserve"> IF(Stock_Info[[#This Row],[Close Price]] &gt; Stock_Info[[#This Row],[Open Price]], 1, 0)</f>
        <v>1</v>
      </c>
      <c r="Q4800" t="str">
        <f>IF(AND(Stock_Info[[#This Row],[% Deli. Qty to Traded Qty]]&gt;80,Stock_Info[[#This Row],[No. of Trades]]&lt;3000),"Unusual Day","")</f>
        <v>Unusual Day</v>
      </c>
      <c r="R4800" t="str">
        <f>IF(AND(Stock_Info[[#This Row],[Spread High-Low]] &lt; 10, Stock_Info[[#This Row],[% Deli. Qty to Traded Qty]] &gt; 90), "Good Day", "")</f>
        <v/>
      </c>
    </row>
    <row r="4801" spans="1:18">
      <c r="A4801" t="s">
        <v>59</v>
      </c>
      <c r="B4801" s="1">
        <v>45838</v>
      </c>
      <c r="C4801" s="1" t="str">
        <f>"WEEK" &amp;" " &amp;  INT((DAY(Stock_Info[[#This Row],[Date]])+WEEKDAY(DATE(YEAR(Stock_Info[[#This Row],[Date]]),MONTH(Stock_Info[[#This Row],[Date]]),1))-1)/7)+1</f>
        <v>WEEK 5</v>
      </c>
      <c r="D4801" s="12">
        <v>35.14</v>
      </c>
      <c r="E4801" s="12">
        <v>35.85</v>
      </c>
      <c r="F4801" s="12">
        <v>34.78</v>
      </c>
      <c r="G4801" s="12">
        <v>35.049999999999997</v>
      </c>
      <c r="H4801" s="12">
        <v>35.370596797671034</v>
      </c>
      <c r="I4801">
        <v>3435</v>
      </c>
      <c r="J4801">
        <v>205</v>
      </c>
      <c r="K4801" s="12">
        <v>121498</v>
      </c>
      <c r="L4801">
        <v>2680</v>
      </c>
      <c r="M4801">
        <v>78.02</v>
      </c>
      <c r="N4801">
        <v>1.07</v>
      </c>
      <c r="O4801">
        <v>-0.09</v>
      </c>
      <c r="P4801">
        <f xml:space="preserve"> IF(Stock_Info[[#This Row],[Close Price]] &gt; Stock_Info[[#This Row],[Open Price]], 1, 0)</f>
        <v>0</v>
      </c>
      <c r="Q4801" t="str">
        <f>IF(AND(Stock_Info[[#This Row],[% Deli. Qty to Traded Qty]]&gt;80,Stock_Info[[#This Row],[No. of Trades]]&lt;3000),"Unusual Day","")</f>
        <v/>
      </c>
      <c r="R4801" t="str">
        <f>IF(AND(Stock_Info[[#This Row],[Spread High-Low]] &lt; 10, Stock_Info[[#This Row],[% Deli. Qty to Traded Qty]] &gt; 90), "Good Day", "")</f>
        <v/>
      </c>
    </row>
    <row r="4802" spans="1:18">
      <c r="A4802" t="s">
        <v>59</v>
      </c>
      <c r="B4802" s="1">
        <v>45835</v>
      </c>
      <c r="C4802" s="1" t="str">
        <f>"WEEK" &amp;" " &amp;  INT((DAY(Stock_Info[[#This Row],[Date]])+WEEKDAY(DATE(YEAR(Stock_Info[[#This Row],[Date]]),MONTH(Stock_Info[[#This Row],[Date]]),1))-1)/7)+1</f>
        <v>WEEK 4</v>
      </c>
      <c r="D4802" s="12">
        <v>34.299999999999997</v>
      </c>
      <c r="E4802" s="12">
        <v>35.200000000000003</v>
      </c>
      <c r="F4802" s="12">
        <v>34.04</v>
      </c>
      <c r="G4802" s="12">
        <v>34.9</v>
      </c>
      <c r="H4802" s="12">
        <v>34.668862056348338</v>
      </c>
      <c r="I4802">
        <v>24597</v>
      </c>
      <c r="J4802">
        <v>240</v>
      </c>
      <c r="K4802" s="12">
        <v>852750</v>
      </c>
      <c r="L4802">
        <v>16436</v>
      </c>
      <c r="M4802">
        <v>66.819999999999993</v>
      </c>
      <c r="N4802">
        <v>1.1599999999999999</v>
      </c>
      <c r="O4802">
        <v>0.6</v>
      </c>
      <c r="P4802">
        <f xml:space="preserve"> IF(Stock_Info[[#This Row],[Close Price]] &gt; Stock_Info[[#This Row],[Open Price]], 1, 0)</f>
        <v>1</v>
      </c>
      <c r="Q4802" t="str">
        <f>IF(AND(Stock_Info[[#This Row],[% Deli. Qty to Traded Qty]]&gt;80,Stock_Info[[#This Row],[No. of Trades]]&lt;3000),"Unusual Day","")</f>
        <v/>
      </c>
      <c r="R4802" t="str">
        <f>IF(AND(Stock_Info[[#This Row],[Spread High-Low]] &lt; 10, Stock_Info[[#This Row],[% Deli. Qty to Traded Qty]] &gt; 90), "Good Day", "")</f>
        <v/>
      </c>
    </row>
    <row r="4803" spans="1:18">
      <c r="A4803" t="s">
        <v>59</v>
      </c>
      <c r="B4803" s="1">
        <v>45834</v>
      </c>
      <c r="C4803" s="1" t="str">
        <f>"WEEK" &amp;" " &amp;  INT((DAY(Stock_Info[[#This Row],[Date]])+WEEKDAY(DATE(YEAR(Stock_Info[[#This Row],[Date]]),MONTH(Stock_Info[[#This Row],[Date]]),1))-1)/7)+1</f>
        <v>WEEK 4</v>
      </c>
      <c r="D4803" s="12">
        <v>34.380000000000003</v>
      </c>
      <c r="E4803" s="12">
        <v>34.46</v>
      </c>
      <c r="F4803" s="12">
        <v>34</v>
      </c>
      <c r="G4803" s="12">
        <v>34.200000000000003</v>
      </c>
      <c r="H4803" s="12">
        <v>34.214321482223333</v>
      </c>
      <c r="I4803">
        <v>1997</v>
      </c>
      <c r="J4803">
        <v>61</v>
      </c>
      <c r="K4803" s="12">
        <v>68326</v>
      </c>
      <c r="L4803">
        <v>1457</v>
      </c>
      <c r="M4803">
        <v>72.959999999999994</v>
      </c>
      <c r="N4803">
        <v>0.46</v>
      </c>
      <c r="O4803">
        <v>-0.18</v>
      </c>
      <c r="P4803">
        <f xml:space="preserve"> IF(Stock_Info[[#This Row],[Close Price]] &gt; Stock_Info[[#This Row],[Open Price]], 1, 0)</f>
        <v>0</v>
      </c>
      <c r="Q4803" t="str">
        <f>IF(AND(Stock_Info[[#This Row],[% Deli. Qty to Traded Qty]]&gt;80,Stock_Info[[#This Row],[No. of Trades]]&lt;3000),"Unusual Day","")</f>
        <v/>
      </c>
      <c r="R4803" t="str">
        <f>IF(AND(Stock_Info[[#This Row],[Spread High-Low]] &lt; 10, Stock_Info[[#This Row],[% Deli. Qty to Traded Qty]] &gt; 90), "Good Day", "")</f>
        <v/>
      </c>
    </row>
    <row r="4804" spans="1:18">
      <c r="A4804" t="s">
        <v>59</v>
      </c>
      <c r="B4804" s="1">
        <v>45833</v>
      </c>
      <c r="C4804" s="1" t="str">
        <f>"WEEK" &amp;" " &amp;  INT((DAY(Stock_Info[[#This Row],[Date]])+WEEKDAY(DATE(YEAR(Stock_Info[[#This Row],[Date]]),MONTH(Stock_Info[[#This Row],[Date]]),1))-1)/7)+1</f>
        <v>WEEK 4</v>
      </c>
      <c r="D4804" s="12">
        <v>34.67</v>
      </c>
      <c r="E4804" s="12">
        <v>35.04</v>
      </c>
      <c r="F4804" s="12">
        <v>33</v>
      </c>
      <c r="G4804" s="12">
        <v>33.64</v>
      </c>
      <c r="H4804" s="12">
        <v>33.858375143033186</v>
      </c>
      <c r="I4804">
        <v>22722</v>
      </c>
      <c r="J4804">
        <v>330</v>
      </c>
      <c r="K4804" s="12">
        <v>769330</v>
      </c>
      <c r="L4804">
        <v>18525</v>
      </c>
      <c r="M4804">
        <v>81.53</v>
      </c>
      <c r="N4804">
        <v>2.04</v>
      </c>
      <c r="O4804">
        <v>-1.03</v>
      </c>
      <c r="P4804">
        <f xml:space="preserve"> IF(Stock_Info[[#This Row],[Close Price]] &gt; Stock_Info[[#This Row],[Open Price]], 1, 0)</f>
        <v>0</v>
      </c>
      <c r="Q4804" t="str">
        <f>IF(AND(Stock_Info[[#This Row],[% Deli. Qty to Traded Qty]]&gt;80,Stock_Info[[#This Row],[No. of Trades]]&lt;3000),"Unusual Day","")</f>
        <v>Unusual Day</v>
      </c>
      <c r="R4804" t="str">
        <f>IF(AND(Stock_Info[[#This Row],[Spread High-Low]] &lt; 10, Stock_Info[[#This Row],[% Deli. Qty to Traded Qty]] &gt; 90), "Good Day", "")</f>
        <v/>
      </c>
    </row>
    <row r="4805" spans="1:18">
      <c r="A4805" t="s">
        <v>59</v>
      </c>
      <c r="B4805" s="1">
        <v>45832</v>
      </c>
      <c r="C4805" s="1" t="str">
        <f>"WEEK" &amp;" " &amp;  INT((DAY(Stock_Info[[#This Row],[Date]])+WEEKDAY(DATE(YEAR(Stock_Info[[#This Row],[Date]]),MONTH(Stock_Info[[#This Row],[Date]]),1))-1)/7)+1</f>
        <v>WEEK 4</v>
      </c>
      <c r="D4805" s="12">
        <v>33.99</v>
      </c>
      <c r="E4805" s="12">
        <v>34.86</v>
      </c>
      <c r="F4805" s="12">
        <v>33.99</v>
      </c>
      <c r="G4805" s="12">
        <v>34.479999999999997</v>
      </c>
      <c r="H4805" s="12">
        <v>34.38154469192942</v>
      </c>
      <c r="I4805">
        <v>6914</v>
      </c>
      <c r="J4805">
        <v>133</v>
      </c>
      <c r="K4805" s="12">
        <v>237714</v>
      </c>
      <c r="L4805">
        <v>5960</v>
      </c>
      <c r="M4805">
        <v>86.2</v>
      </c>
      <c r="N4805">
        <v>0.87</v>
      </c>
      <c r="O4805">
        <v>0.49</v>
      </c>
      <c r="P4805">
        <f xml:space="preserve"> IF(Stock_Info[[#This Row],[Close Price]] &gt; Stock_Info[[#This Row],[Open Price]], 1, 0)</f>
        <v>1</v>
      </c>
      <c r="Q4805" t="str">
        <f>IF(AND(Stock_Info[[#This Row],[% Deli. Qty to Traded Qty]]&gt;80,Stock_Info[[#This Row],[No. of Trades]]&lt;3000),"Unusual Day","")</f>
        <v>Unusual Day</v>
      </c>
      <c r="R4805" t="str">
        <f>IF(AND(Stock_Info[[#This Row],[Spread High-Low]] &lt; 10, Stock_Info[[#This Row],[% Deli. Qty to Traded Qty]] &gt; 90), "Good Day", "")</f>
        <v/>
      </c>
    </row>
    <row r="4806" spans="1:18">
      <c r="A4806" t="s">
        <v>59</v>
      </c>
      <c r="B4806" s="1">
        <v>45831</v>
      </c>
      <c r="C4806" s="1" t="str">
        <f>"WEEK" &amp;" " &amp;  INT((DAY(Stock_Info[[#This Row],[Date]])+WEEKDAY(DATE(YEAR(Stock_Info[[#This Row],[Date]]),MONTH(Stock_Info[[#This Row],[Date]]),1))-1)/7)+1</f>
        <v>WEEK 4</v>
      </c>
      <c r="D4806" s="12">
        <v>32.01</v>
      </c>
      <c r="E4806" s="12">
        <v>34.18</v>
      </c>
      <c r="F4806" s="12">
        <v>32.01</v>
      </c>
      <c r="G4806" s="12">
        <v>33.82</v>
      </c>
      <c r="H4806" s="12">
        <v>33.672089927525512</v>
      </c>
      <c r="I4806">
        <v>6761</v>
      </c>
      <c r="J4806">
        <v>184</v>
      </c>
      <c r="K4806" s="12">
        <v>227657</v>
      </c>
      <c r="L4806">
        <v>5577</v>
      </c>
      <c r="M4806">
        <v>82.49</v>
      </c>
      <c r="N4806">
        <v>2.17</v>
      </c>
      <c r="O4806">
        <v>1.81</v>
      </c>
      <c r="P4806">
        <f xml:space="preserve"> IF(Stock_Info[[#This Row],[Close Price]] &gt; Stock_Info[[#This Row],[Open Price]], 1, 0)</f>
        <v>1</v>
      </c>
      <c r="Q4806" t="str">
        <f>IF(AND(Stock_Info[[#This Row],[% Deli. Qty to Traded Qty]]&gt;80,Stock_Info[[#This Row],[No. of Trades]]&lt;3000),"Unusual Day","")</f>
        <v>Unusual Day</v>
      </c>
      <c r="R4806" t="str">
        <f>IF(AND(Stock_Info[[#This Row],[Spread High-Low]] &lt; 10, Stock_Info[[#This Row],[% Deli. Qty to Traded Qty]] &gt; 90), "Good Day", "")</f>
        <v/>
      </c>
    </row>
    <row r="4807" spans="1:18">
      <c r="A4807" t="s">
        <v>59</v>
      </c>
      <c r="B4807" s="1">
        <v>45828</v>
      </c>
      <c r="C4807" s="1" t="str">
        <f>"WEEK" &amp;" " &amp;  INT((DAY(Stock_Info[[#This Row],[Date]])+WEEKDAY(DATE(YEAR(Stock_Info[[#This Row],[Date]]),MONTH(Stock_Info[[#This Row],[Date]]),1))-1)/7)+1</f>
        <v>WEEK 3</v>
      </c>
      <c r="D4807" s="12">
        <v>34.24</v>
      </c>
      <c r="E4807" s="12">
        <v>34.24</v>
      </c>
      <c r="F4807" s="12">
        <v>33.5</v>
      </c>
      <c r="G4807" s="12">
        <v>33.74</v>
      </c>
      <c r="H4807" s="12">
        <v>33.977873288761543</v>
      </c>
      <c r="I4807">
        <v>6282</v>
      </c>
      <c r="J4807">
        <v>174</v>
      </c>
      <c r="K4807" s="12">
        <v>213449</v>
      </c>
      <c r="L4807">
        <v>4209</v>
      </c>
      <c r="M4807">
        <v>67</v>
      </c>
      <c r="N4807">
        <v>0.74</v>
      </c>
      <c r="O4807">
        <v>-0.5</v>
      </c>
      <c r="P4807">
        <f xml:space="preserve"> IF(Stock_Info[[#This Row],[Close Price]] &gt; Stock_Info[[#This Row],[Open Price]], 1, 0)</f>
        <v>0</v>
      </c>
      <c r="Q4807" t="str">
        <f>IF(AND(Stock_Info[[#This Row],[% Deli. Qty to Traded Qty]]&gt;80,Stock_Info[[#This Row],[No. of Trades]]&lt;3000),"Unusual Day","")</f>
        <v/>
      </c>
      <c r="R4807" t="str">
        <f>IF(AND(Stock_Info[[#This Row],[Spread High-Low]] &lt; 10, Stock_Info[[#This Row],[% Deli. Qty to Traded Qty]] &gt; 90), "Good Day", "")</f>
        <v/>
      </c>
    </row>
    <row r="4808" spans="1:18">
      <c r="A4808" t="s">
        <v>59</v>
      </c>
      <c r="B4808" s="1">
        <v>45827</v>
      </c>
      <c r="C4808" s="1" t="str">
        <f>"WEEK" &amp;" " &amp;  INT((DAY(Stock_Info[[#This Row],[Date]])+WEEKDAY(DATE(YEAR(Stock_Info[[#This Row],[Date]]),MONTH(Stock_Info[[#This Row],[Date]]),1))-1)/7)+1</f>
        <v>WEEK 3</v>
      </c>
      <c r="D4808" s="12">
        <v>34.76</v>
      </c>
      <c r="E4808" s="12">
        <v>34.79</v>
      </c>
      <c r="F4808" s="12">
        <v>33.79</v>
      </c>
      <c r="G4808" s="12">
        <v>34.14</v>
      </c>
      <c r="H4808" s="12">
        <v>34.171487603305785</v>
      </c>
      <c r="I4808">
        <v>3872</v>
      </c>
      <c r="J4808">
        <v>80</v>
      </c>
      <c r="K4808" s="12">
        <v>132312</v>
      </c>
      <c r="L4808">
        <v>3379</v>
      </c>
      <c r="M4808">
        <v>87.27</v>
      </c>
      <c r="N4808">
        <v>1</v>
      </c>
      <c r="O4808">
        <v>-0.62</v>
      </c>
      <c r="P4808">
        <f xml:space="preserve"> IF(Stock_Info[[#This Row],[Close Price]] &gt; Stock_Info[[#This Row],[Open Price]], 1, 0)</f>
        <v>0</v>
      </c>
      <c r="Q4808" t="str">
        <f>IF(AND(Stock_Info[[#This Row],[% Deli. Qty to Traded Qty]]&gt;80,Stock_Info[[#This Row],[No. of Trades]]&lt;3000),"Unusual Day","")</f>
        <v>Unusual Day</v>
      </c>
      <c r="R4808" t="str">
        <f>IF(AND(Stock_Info[[#This Row],[Spread High-Low]] &lt; 10, Stock_Info[[#This Row],[% Deli. Qty to Traded Qty]] &gt; 90), "Good Day", "")</f>
        <v/>
      </c>
    </row>
    <row r="4809" spans="1:18">
      <c r="A4809" t="s">
        <v>59</v>
      </c>
      <c r="B4809" s="1">
        <v>45826</v>
      </c>
      <c r="C4809" s="1" t="str">
        <f>"WEEK" &amp;" " &amp;  INT((DAY(Stock_Info[[#This Row],[Date]])+WEEKDAY(DATE(YEAR(Stock_Info[[#This Row],[Date]]),MONTH(Stock_Info[[#This Row],[Date]]),1))-1)/7)+1</f>
        <v>WEEK 3</v>
      </c>
      <c r="D4809" s="12">
        <v>34.97</v>
      </c>
      <c r="E4809" s="12">
        <v>35.200000000000003</v>
      </c>
      <c r="F4809" s="12">
        <v>34.369999999999997</v>
      </c>
      <c r="G4809" s="12">
        <v>35.01</v>
      </c>
      <c r="H4809" s="12">
        <v>34.97072218607677</v>
      </c>
      <c r="I4809">
        <v>3074</v>
      </c>
      <c r="J4809">
        <v>84</v>
      </c>
      <c r="K4809" s="12">
        <v>107500</v>
      </c>
      <c r="L4809">
        <v>1995</v>
      </c>
      <c r="M4809">
        <v>64.900000000000006</v>
      </c>
      <c r="N4809">
        <v>0.83</v>
      </c>
      <c r="O4809">
        <v>0.04</v>
      </c>
      <c r="P4809">
        <f xml:space="preserve"> IF(Stock_Info[[#This Row],[Close Price]] &gt; Stock_Info[[#This Row],[Open Price]], 1, 0)</f>
        <v>1</v>
      </c>
      <c r="Q4809" t="str">
        <f>IF(AND(Stock_Info[[#This Row],[% Deli. Qty to Traded Qty]]&gt;80,Stock_Info[[#This Row],[No. of Trades]]&lt;3000),"Unusual Day","")</f>
        <v/>
      </c>
      <c r="R4809" t="str">
        <f>IF(AND(Stock_Info[[#This Row],[Spread High-Low]] &lt; 10, Stock_Info[[#This Row],[% Deli. Qty to Traded Qty]] &gt; 90), "Good Day", "")</f>
        <v/>
      </c>
    </row>
    <row r="4810" spans="1:18">
      <c r="A4810" t="s">
        <v>59</v>
      </c>
      <c r="B4810" s="1">
        <v>45825</v>
      </c>
      <c r="C4810" s="1" t="str">
        <f>"WEEK" &amp;" " &amp;  INT((DAY(Stock_Info[[#This Row],[Date]])+WEEKDAY(DATE(YEAR(Stock_Info[[#This Row],[Date]]),MONTH(Stock_Info[[#This Row],[Date]]),1))-1)/7)+1</f>
        <v>WEEK 3</v>
      </c>
      <c r="D4810" s="12">
        <v>35.200000000000003</v>
      </c>
      <c r="E4810" s="12">
        <v>35.9</v>
      </c>
      <c r="F4810" s="12">
        <v>34.96</v>
      </c>
      <c r="G4810" s="12">
        <v>35.049999999999997</v>
      </c>
      <c r="H4810" s="12">
        <v>35.132648295189163</v>
      </c>
      <c r="I4810">
        <v>2141</v>
      </c>
      <c r="J4810">
        <v>58</v>
      </c>
      <c r="K4810" s="12">
        <v>75219</v>
      </c>
      <c r="L4810">
        <v>1902</v>
      </c>
      <c r="M4810">
        <v>88.84</v>
      </c>
      <c r="N4810">
        <v>0.94</v>
      </c>
      <c r="O4810">
        <v>-0.15</v>
      </c>
      <c r="P4810">
        <f xml:space="preserve"> IF(Stock_Info[[#This Row],[Close Price]] &gt; Stock_Info[[#This Row],[Open Price]], 1, 0)</f>
        <v>0</v>
      </c>
      <c r="Q4810" t="str">
        <f>IF(AND(Stock_Info[[#This Row],[% Deli. Qty to Traded Qty]]&gt;80,Stock_Info[[#This Row],[No. of Trades]]&lt;3000),"Unusual Day","")</f>
        <v>Unusual Day</v>
      </c>
      <c r="R4810" t="str">
        <f>IF(AND(Stock_Info[[#This Row],[Spread High-Low]] &lt; 10, Stock_Info[[#This Row],[% Deli. Qty to Traded Qty]] &gt; 90), "Good Day", "")</f>
        <v/>
      </c>
    </row>
    <row r="4811" spans="1:18">
      <c r="A4811" t="s">
        <v>59</v>
      </c>
      <c r="B4811" s="1">
        <v>45824</v>
      </c>
      <c r="C4811" s="1" t="str">
        <f>"WEEK" &amp;" " &amp;  INT((DAY(Stock_Info[[#This Row],[Date]])+WEEKDAY(DATE(YEAR(Stock_Info[[#This Row],[Date]]),MONTH(Stock_Info[[#This Row],[Date]]),1))-1)/7)+1</f>
        <v>WEEK 3</v>
      </c>
      <c r="D4811" s="12">
        <v>34.83</v>
      </c>
      <c r="E4811" s="12">
        <v>35.43</v>
      </c>
      <c r="F4811" s="12">
        <v>34.299999999999997</v>
      </c>
      <c r="G4811" s="12">
        <v>34.700000000000003</v>
      </c>
      <c r="H4811" s="12">
        <v>34.973515414856195</v>
      </c>
      <c r="I4811">
        <v>4833</v>
      </c>
      <c r="J4811">
        <v>49</v>
      </c>
      <c r="K4811" s="12">
        <v>169027</v>
      </c>
      <c r="L4811">
        <v>4608</v>
      </c>
      <c r="M4811">
        <v>95.34</v>
      </c>
      <c r="N4811">
        <v>1.1299999999999999</v>
      </c>
      <c r="O4811">
        <v>-0.13</v>
      </c>
      <c r="P4811">
        <f xml:space="preserve"> IF(Stock_Info[[#This Row],[Close Price]] &gt; Stock_Info[[#This Row],[Open Price]], 1, 0)</f>
        <v>0</v>
      </c>
      <c r="Q4811" t="str">
        <f>IF(AND(Stock_Info[[#This Row],[% Deli. Qty to Traded Qty]]&gt;80,Stock_Info[[#This Row],[No. of Trades]]&lt;3000),"Unusual Day","")</f>
        <v>Unusual Day</v>
      </c>
      <c r="R4811" t="str">
        <f>IF(AND(Stock_Info[[#This Row],[Spread High-Low]] &lt; 10, Stock_Info[[#This Row],[% Deli. Qty to Traded Qty]] &gt; 90), "Good Day", "")</f>
        <v>Good Day</v>
      </c>
    </row>
    <row r="4812" spans="1:18">
      <c r="A4812" t="s">
        <v>59</v>
      </c>
      <c r="B4812" s="1">
        <v>45821</v>
      </c>
      <c r="C4812" s="1" t="str">
        <f>"WEEK" &amp;" " &amp;  INT((DAY(Stock_Info[[#This Row],[Date]])+WEEKDAY(DATE(YEAR(Stock_Info[[#This Row],[Date]]),MONTH(Stock_Info[[#This Row],[Date]]),1))-1)/7)+1</f>
        <v>WEEK 2</v>
      </c>
      <c r="D4812" s="12">
        <v>34.799999999999997</v>
      </c>
      <c r="E4812" s="12">
        <v>35.340000000000003</v>
      </c>
      <c r="F4812" s="12">
        <v>34.57</v>
      </c>
      <c r="G4812" s="12">
        <v>34.68</v>
      </c>
      <c r="H4812" s="12">
        <v>34.965116279069768</v>
      </c>
      <c r="I4812">
        <v>2064</v>
      </c>
      <c r="J4812">
        <v>96</v>
      </c>
      <c r="K4812" s="12">
        <v>72168</v>
      </c>
      <c r="L4812">
        <v>1479</v>
      </c>
      <c r="M4812">
        <v>71.66</v>
      </c>
      <c r="N4812">
        <v>0.77</v>
      </c>
      <c r="O4812">
        <v>-0.12</v>
      </c>
      <c r="P4812">
        <f xml:space="preserve"> IF(Stock_Info[[#This Row],[Close Price]] &gt; Stock_Info[[#This Row],[Open Price]], 1, 0)</f>
        <v>0</v>
      </c>
      <c r="Q4812" t="str">
        <f>IF(AND(Stock_Info[[#This Row],[% Deli. Qty to Traded Qty]]&gt;80,Stock_Info[[#This Row],[No. of Trades]]&lt;3000),"Unusual Day","")</f>
        <v/>
      </c>
      <c r="R4812" t="str">
        <f>IF(AND(Stock_Info[[#This Row],[Spread High-Low]] &lt; 10, Stock_Info[[#This Row],[% Deli. Qty to Traded Qty]] &gt; 90), "Good Day", "")</f>
        <v/>
      </c>
    </row>
    <row r="4813" spans="1:18">
      <c r="A4813" t="s">
        <v>59</v>
      </c>
      <c r="B4813" s="1">
        <v>45820</v>
      </c>
      <c r="C4813" s="1" t="str">
        <f>"WEEK" &amp;" " &amp;  INT((DAY(Stock_Info[[#This Row],[Date]])+WEEKDAY(DATE(YEAR(Stock_Info[[#This Row],[Date]]),MONTH(Stock_Info[[#This Row],[Date]]),1))-1)/7)+1</f>
        <v>WEEK 2</v>
      </c>
      <c r="D4813" s="12">
        <v>36.630000000000003</v>
      </c>
      <c r="E4813" s="12">
        <v>36.79</v>
      </c>
      <c r="F4813" s="12">
        <v>35.26</v>
      </c>
      <c r="G4813" s="12">
        <v>35.47</v>
      </c>
      <c r="H4813" s="12">
        <v>35.987246640856299</v>
      </c>
      <c r="I4813">
        <v>8782</v>
      </c>
      <c r="J4813">
        <v>186</v>
      </c>
      <c r="K4813" s="12">
        <v>316040</v>
      </c>
      <c r="L4813">
        <v>7334</v>
      </c>
      <c r="M4813">
        <v>83.51</v>
      </c>
      <c r="N4813">
        <v>1.53</v>
      </c>
      <c r="O4813">
        <v>-1.1599999999999999</v>
      </c>
      <c r="P4813">
        <f xml:space="preserve"> IF(Stock_Info[[#This Row],[Close Price]] &gt; Stock_Info[[#This Row],[Open Price]], 1, 0)</f>
        <v>0</v>
      </c>
      <c r="Q4813" t="str">
        <f>IF(AND(Stock_Info[[#This Row],[% Deli. Qty to Traded Qty]]&gt;80,Stock_Info[[#This Row],[No. of Trades]]&lt;3000),"Unusual Day","")</f>
        <v>Unusual Day</v>
      </c>
      <c r="R4813" t="str">
        <f>IF(AND(Stock_Info[[#This Row],[Spread High-Low]] &lt; 10, Stock_Info[[#This Row],[% Deli. Qty to Traded Qty]] &gt; 90), "Good Day", "")</f>
        <v/>
      </c>
    </row>
    <row r="4814" spans="1:18">
      <c r="A4814" t="s">
        <v>59</v>
      </c>
      <c r="B4814" s="1">
        <v>45819</v>
      </c>
      <c r="C4814" s="1" t="str">
        <f>"WEEK" &amp;" " &amp;  INT((DAY(Stock_Info[[#This Row],[Date]])+WEEKDAY(DATE(YEAR(Stock_Info[[#This Row],[Date]]),MONTH(Stock_Info[[#This Row],[Date]]),1))-1)/7)+1</f>
        <v>WEEK 2</v>
      </c>
      <c r="D4814" s="12">
        <v>36.4</v>
      </c>
      <c r="E4814" s="12">
        <v>37.799999999999997</v>
      </c>
      <c r="F4814" s="12">
        <v>36.4</v>
      </c>
      <c r="G4814" s="12">
        <v>36.74</v>
      </c>
      <c r="H4814" s="12">
        <v>37.011348756001745</v>
      </c>
      <c r="I4814">
        <v>29783</v>
      </c>
      <c r="J4814">
        <v>504</v>
      </c>
      <c r="K4814" s="12">
        <v>1102309</v>
      </c>
      <c r="L4814">
        <v>18331</v>
      </c>
      <c r="M4814">
        <v>61.55</v>
      </c>
      <c r="N4814">
        <v>1.4</v>
      </c>
      <c r="O4814">
        <v>0.34</v>
      </c>
      <c r="P4814">
        <f xml:space="preserve"> IF(Stock_Info[[#This Row],[Close Price]] &gt; Stock_Info[[#This Row],[Open Price]], 1, 0)</f>
        <v>1</v>
      </c>
      <c r="Q4814" t="str">
        <f>IF(AND(Stock_Info[[#This Row],[% Deli. Qty to Traded Qty]]&gt;80,Stock_Info[[#This Row],[No. of Trades]]&lt;3000),"Unusual Day","")</f>
        <v/>
      </c>
      <c r="R4814" t="str">
        <f>IF(AND(Stock_Info[[#This Row],[Spread High-Low]] &lt; 10, Stock_Info[[#This Row],[% Deli. Qty to Traded Qty]] &gt; 90), "Good Day", "")</f>
        <v/>
      </c>
    </row>
    <row r="4815" spans="1:18">
      <c r="A4815" t="s">
        <v>59</v>
      </c>
      <c r="B4815" s="1">
        <v>45818</v>
      </c>
      <c r="C4815" s="1" t="str">
        <f>"WEEK" &amp;" " &amp;  INT((DAY(Stock_Info[[#This Row],[Date]])+WEEKDAY(DATE(YEAR(Stock_Info[[#This Row],[Date]]),MONTH(Stock_Info[[#This Row],[Date]]),1))-1)/7)+1</f>
        <v>WEEK 2</v>
      </c>
      <c r="D4815" s="12">
        <v>35.85</v>
      </c>
      <c r="E4815" s="12">
        <v>36.47</v>
      </c>
      <c r="F4815" s="12">
        <v>35.6</v>
      </c>
      <c r="G4815" s="12">
        <v>35.92</v>
      </c>
      <c r="H4815" s="12">
        <v>36.058812862669242</v>
      </c>
      <c r="I4815">
        <v>16544</v>
      </c>
      <c r="J4815">
        <v>316</v>
      </c>
      <c r="K4815" s="12">
        <v>596557</v>
      </c>
      <c r="L4815">
        <v>10763</v>
      </c>
      <c r="M4815">
        <v>65.06</v>
      </c>
      <c r="N4815">
        <v>0.87</v>
      </c>
      <c r="O4815">
        <v>7.0000000000000007E-2</v>
      </c>
      <c r="P4815">
        <f xml:space="preserve"> IF(Stock_Info[[#This Row],[Close Price]] &gt; Stock_Info[[#This Row],[Open Price]], 1, 0)</f>
        <v>1</v>
      </c>
      <c r="Q4815" t="str">
        <f>IF(AND(Stock_Info[[#This Row],[% Deli. Qty to Traded Qty]]&gt;80,Stock_Info[[#This Row],[No. of Trades]]&lt;3000),"Unusual Day","")</f>
        <v/>
      </c>
      <c r="R4815" t="str">
        <f>IF(AND(Stock_Info[[#This Row],[Spread High-Low]] &lt; 10, Stock_Info[[#This Row],[% Deli. Qty to Traded Qty]] &gt; 90), "Good Day", "")</f>
        <v/>
      </c>
    </row>
    <row r="4816" spans="1:18">
      <c r="A4816" t="s">
        <v>59</v>
      </c>
      <c r="B4816" s="1">
        <v>45817</v>
      </c>
      <c r="C4816" s="1" t="str">
        <f>"WEEK" &amp;" " &amp;  INT((DAY(Stock_Info[[#This Row],[Date]])+WEEKDAY(DATE(YEAR(Stock_Info[[#This Row],[Date]]),MONTH(Stock_Info[[#This Row],[Date]]),1))-1)/7)+1</f>
        <v>WEEK 2</v>
      </c>
      <c r="D4816" s="12">
        <v>35.549999999999997</v>
      </c>
      <c r="E4816" s="12">
        <v>36.74</v>
      </c>
      <c r="F4816" s="12">
        <v>35.4</v>
      </c>
      <c r="G4816" s="12">
        <v>35.549999999999997</v>
      </c>
      <c r="H4816" s="12">
        <v>35.869682951596523</v>
      </c>
      <c r="I4816">
        <v>8863</v>
      </c>
      <c r="J4816">
        <v>232</v>
      </c>
      <c r="K4816" s="12">
        <v>317913</v>
      </c>
      <c r="L4816">
        <v>6548</v>
      </c>
      <c r="M4816">
        <v>73.88</v>
      </c>
      <c r="N4816">
        <v>1.34</v>
      </c>
      <c r="O4816">
        <v>0</v>
      </c>
      <c r="P4816">
        <f xml:space="preserve"> IF(Stock_Info[[#This Row],[Close Price]] &gt; Stock_Info[[#This Row],[Open Price]], 1, 0)</f>
        <v>0</v>
      </c>
      <c r="Q4816" t="str">
        <f>IF(AND(Stock_Info[[#This Row],[% Deli. Qty to Traded Qty]]&gt;80,Stock_Info[[#This Row],[No. of Trades]]&lt;3000),"Unusual Day","")</f>
        <v/>
      </c>
      <c r="R4816" t="str">
        <f>IF(AND(Stock_Info[[#This Row],[Spread High-Low]] &lt; 10, Stock_Info[[#This Row],[% Deli. Qty to Traded Qty]] &gt; 90), "Good Day", "")</f>
        <v/>
      </c>
    </row>
    <row r="4817" spans="1:18">
      <c r="A4817" t="s">
        <v>59</v>
      </c>
      <c r="B4817" s="1">
        <v>45814</v>
      </c>
      <c r="C4817" s="1" t="str">
        <f>"WEEK" &amp;" " &amp;  INT((DAY(Stock_Info[[#This Row],[Date]])+WEEKDAY(DATE(YEAR(Stock_Info[[#This Row],[Date]]),MONTH(Stock_Info[[#This Row],[Date]]),1))-1)/7)+1</f>
        <v>WEEK 1</v>
      </c>
      <c r="D4817" s="12">
        <v>36.15</v>
      </c>
      <c r="E4817" s="12">
        <v>36.6</v>
      </c>
      <c r="F4817" s="12">
        <v>35.71</v>
      </c>
      <c r="G4817" s="12">
        <v>36.17</v>
      </c>
      <c r="H4817" s="12">
        <v>36.09572072072072</v>
      </c>
      <c r="I4817">
        <v>15984</v>
      </c>
      <c r="J4817">
        <v>349</v>
      </c>
      <c r="K4817" s="12">
        <v>576954</v>
      </c>
      <c r="L4817">
        <v>11024</v>
      </c>
      <c r="M4817">
        <v>68.97</v>
      </c>
      <c r="N4817">
        <v>0.89</v>
      </c>
      <c r="O4817">
        <v>0.02</v>
      </c>
      <c r="P4817">
        <f xml:space="preserve"> IF(Stock_Info[[#This Row],[Close Price]] &gt; Stock_Info[[#This Row],[Open Price]], 1, 0)</f>
        <v>1</v>
      </c>
      <c r="Q4817" t="str">
        <f>IF(AND(Stock_Info[[#This Row],[% Deli. Qty to Traded Qty]]&gt;80,Stock_Info[[#This Row],[No. of Trades]]&lt;3000),"Unusual Day","")</f>
        <v/>
      </c>
      <c r="R4817" t="str">
        <f>IF(AND(Stock_Info[[#This Row],[Spread High-Low]] &lt; 10, Stock_Info[[#This Row],[% Deli. Qty to Traded Qty]] &gt; 90), "Good Day", "")</f>
        <v/>
      </c>
    </row>
    <row r="4818" spans="1:18">
      <c r="A4818" t="s">
        <v>59</v>
      </c>
      <c r="B4818" s="1">
        <v>45813</v>
      </c>
      <c r="C4818" s="1" t="str">
        <f>"WEEK" &amp;" " &amp;  INT((DAY(Stock_Info[[#This Row],[Date]])+WEEKDAY(DATE(YEAR(Stock_Info[[#This Row],[Date]]),MONTH(Stock_Info[[#This Row],[Date]]),1))-1)/7)+1</f>
        <v>WEEK 1</v>
      </c>
      <c r="D4818" s="12">
        <v>33</v>
      </c>
      <c r="E4818" s="12">
        <v>37.200000000000003</v>
      </c>
      <c r="F4818" s="12">
        <v>33</v>
      </c>
      <c r="G4818" s="12">
        <v>35.909999999999997</v>
      </c>
      <c r="H4818" s="12">
        <v>35.820327486982734</v>
      </c>
      <c r="I4818">
        <v>29192</v>
      </c>
      <c r="J4818">
        <v>323</v>
      </c>
      <c r="K4818" s="12">
        <v>1045667</v>
      </c>
      <c r="L4818">
        <v>13893</v>
      </c>
      <c r="M4818">
        <v>47.59</v>
      </c>
      <c r="N4818">
        <v>4.2</v>
      </c>
      <c r="O4818">
        <v>2.91</v>
      </c>
      <c r="P4818">
        <f xml:space="preserve"> IF(Stock_Info[[#This Row],[Close Price]] &gt; Stock_Info[[#This Row],[Open Price]], 1, 0)</f>
        <v>1</v>
      </c>
      <c r="Q4818" t="str">
        <f>IF(AND(Stock_Info[[#This Row],[% Deli. Qty to Traded Qty]]&gt;80,Stock_Info[[#This Row],[No. of Trades]]&lt;3000),"Unusual Day","")</f>
        <v/>
      </c>
      <c r="R4818" t="str">
        <f>IF(AND(Stock_Info[[#This Row],[Spread High-Low]] &lt; 10, Stock_Info[[#This Row],[% Deli. Qty to Traded Qty]] &gt; 90), "Good Day", "")</f>
        <v/>
      </c>
    </row>
    <row r="4819" spans="1:18">
      <c r="A4819" t="s">
        <v>59</v>
      </c>
      <c r="B4819" s="1">
        <v>45812</v>
      </c>
      <c r="C4819" s="1" t="str">
        <f>"WEEK" &amp;" " &amp;  INT((DAY(Stock_Info[[#This Row],[Date]])+WEEKDAY(DATE(YEAR(Stock_Info[[#This Row],[Date]]),MONTH(Stock_Info[[#This Row],[Date]]),1))-1)/7)+1</f>
        <v>WEEK 1</v>
      </c>
      <c r="D4819" s="12">
        <v>35.5</v>
      </c>
      <c r="E4819" s="12">
        <v>35.69</v>
      </c>
      <c r="F4819" s="12">
        <v>34.299999999999997</v>
      </c>
      <c r="G4819" s="12">
        <v>34.950000000000003</v>
      </c>
      <c r="H4819" s="12">
        <v>34.970495839701137</v>
      </c>
      <c r="I4819">
        <v>23556</v>
      </c>
      <c r="J4819">
        <v>306</v>
      </c>
      <c r="K4819" s="12">
        <v>823765</v>
      </c>
      <c r="L4819">
        <v>17676</v>
      </c>
      <c r="M4819">
        <v>75.040000000000006</v>
      </c>
      <c r="N4819">
        <v>1.39</v>
      </c>
      <c r="O4819">
        <v>-0.55000000000000004</v>
      </c>
      <c r="P4819">
        <f xml:space="preserve"> IF(Stock_Info[[#This Row],[Close Price]] &gt; Stock_Info[[#This Row],[Open Price]], 1, 0)</f>
        <v>0</v>
      </c>
      <c r="Q4819" t="str">
        <f>IF(AND(Stock_Info[[#This Row],[% Deli. Qty to Traded Qty]]&gt;80,Stock_Info[[#This Row],[No. of Trades]]&lt;3000),"Unusual Day","")</f>
        <v/>
      </c>
      <c r="R4819" t="str">
        <f>IF(AND(Stock_Info[[#This Row],[Spread High-Low]] &lt; 10, Stock_Info[[#This Row],[% Deli. Qty to Traded Qty]] &gt; 90), "Good Day", "")</f>
        <v/>
      </c>
    </row>
    <row r="4820" spans="1:18">
      <c r="A4820" t="s">
        <v>59</v>
      </c>
      <c r="B4820" s="1">
        <v>45811</v>
      </c>
      <c r="C4820" s="1" t="str">
        <f>"WEEK" &amp;" " &amp;  INT((DAY(Stock_Info[[#This Row],[Date]])+WEEKDAY(DATE(YEAR(Stock_Info[[#This Row],[Date]]),MONTH(Stock_Info[[#This Row],[Date]]),1))-1)/7)+1</f>
        <v>WEEK 1</v>
      </c>
      <c r="D4820" s="12">
        <v>35.549999999999997</v>
      </c>
      <c r="E4820" s="12">
        <v>36.57</v>
      </c>
      <c r="F4820" s="12">
        <v>35.5</v>
      </c>
      <c r="G4820" s="12">
        <v>36.43</v>
      </c>
      <c r="H4820" s="12">
        <v>36.303871829105475</v>
      </c>
      <c r="I4820">
        <v>3745</v>
      </c>
      <c r="J4820">
        <v>63</v>
      </c>
      <c r="K4820" s="12">
        <v>135958</v>
      </c>
      <c r="L4820">
        <v>3539</v>
      </c>
      <c r="M4820">
        <v>94.5</v>
      </c>
      <c r="N4820">
        <v>1.07</v>
      </c>
      <c r="O4820">
        <v>0.88</v>
      </c>
      <c r="P4820">
        <f xml:space="preserve"> IF(Stock_Info[[#This Row],[Close Price]] &gt; Stock_Info[[#This Row],[Open Price]], 1, 0)</f>
        <v>1</v>
      </c>
      <c r="Q4820" t="str">
        <f>IF(AND(Stock_Info[[#This Row],[% Deli. Qty to Traded Qty]]&gt;80,Stock_Info[[#This Row],[No. of Trades]]&lt;3000),"Unusual Day","")</f>
        <v>Unusual Day</v>
      </c>
      <c r="R4820" t="str">
        <f>IF(AND(Stock_Info[[#This Row],[Spread High-Low]] &lt; 10, Stock_Info[[#This Row],[% Deli. Qty to Traded Qty]] &gt; 90), "Good Day", "")</f>
        <v>Good Day</v>
      </c>
    </row>
    <row r="4821" spans="1:18">
      <c r="A4821" t="s">
        <v>59</v>
      </c>
      <c r="B4821" s="1">
        <v>45810</v>
      </c>
      <c r="C4821" s="1" t="str">
        <f>"WEEK" &amp;" " &amp;  INT((DAY(Stock_Info[[#This Row],[Date]])+WEEKDAY(DATE(YEAR(Stock_Info[[#This Row],[Date]]),MONTH(Stock_Info[[#This Row],[Date]]),1))-1)/7)+1</f>
        <v>WEEK 1</v>
      </c>
      <c r="D4821" s="12">
        <v>36.86</v>
      </c>
      <c r="E4821" s="12">
        <v>36.86</v>
      </c>
      <c r="F4821" s="12">
        <v>34.799999999999997</v>
      </c>
      <c r="G4821" s="12">
        <v>36.229999999999997</v>
      </c>
      <c r="H4821" s="12">
        <v>36.058337726234406</v>
      </c>
      <c r="I4821">
        <v>28455</v>
      </c>
      <c r="J4821">
        <v>422</v>
      </c>
      <c r="K4821" s="12">
        <v>1026040</v>
      </c>
      <c r="L4821">
        <v>21005</v>
      </c>
      <c r="M4821">
        <v>73.819999999999993</v>
      </c>
      <c r="N4821">
        <v>2.06</v>
      </c>
      <c r="O4821">
        <v>-0.63</v>
      </c>
      <c r="P4821">
        <f xml:space="preserve"> IF(Stock_Info[[#This Row],[Close Price]] &gt; Stock_Info[[#This Row],[Open Price]], 1, 0)</f>
        <v>0</v>
      </c>
      <c r="Q4821" t="str">
        <f>IF(AND(Stock_Info[[#This Row],[% Deli. Qty to Traded Qty]]&gt;80,Stock_Info[[#This Row],[No. of Trades]]&lt;3000),"Unusual Day","")</f>
        <v/>
      </c>
      <c r="R4821" t="str">
        <f>IF(AND(Stock_Info[[#This Row],[Spread High-Low]] &lt; 10, Stock_Info[[#This Row],[% Deli. Qty to Traded Qty]] &gt; 90), "Good Day", "")</f>
        <v/>
      </c>
    </row>
    <row r="4822" spans="1:18">
      <c r="A4822" t="s">
        <v>59</v>
      </c>
      <c r="B4822" s="1">
        <v>45807</v>
      </c>
      <c r="C4822" s="1" t="str">
        <f>"WEEK" &amp;" " &amp;  INT((DAY(Stock_Info[[#This Row],[Date]])+WEEKDAY(DATE(YEAR(Stock_Info[[#This Row],[Date]]),MONTH(Stock_Info[[#This Row],[Date]]),1))-1)/7)+1</f>
        <v>WEEK 5</v>
      </c>
      <c r="D4822" s="12">
        <v>34.47</v>
      </c>
      <c r="E4822" s="12">
        <v>36</v>
      </c>
      <c r="F4822" s="12">
        <v>33.799999999999997</v>
      </c>
      <c r="G4822" s="12">
        <v>35.06</v>
      </c>
      <c r="H4822" s="12">
        <v>35.256076737645643</v>
      </c>
      <c r="I4822">
        <v>39824</v>
      </c>
      <c r="J4822">
        <v>450</v>
      </c>
      <c r="K4822" s="12">
        <v>1404038</v>
      </c>
      <c r="L4822">
        <v>30436</v>
      </c>
      <c r="M4822">
        <v>76.430000000000007</v>
      </c>
      <c r="N4822">
        <v>2.2000000000000002</v>
      </c>
      <c r="O4822">
        <v>0.59</v>
      </c>
      <c r="P4822">
        <f xml:space="preserve"> IF(Stock_Info[[#This Row],[Close Price]] &gt; Stock_Info[[#This Row],[Open Price]], 1, 0)</f>
        <v>1</v>
      </c>
      <c r="Q4822" t="str">
        <f>IF(AND(Stock_Info[[#This Row],[% Deli. Qty to Traded Qty]]&gt;80,Stock_Info[[#This Row],[No. of Trades]]&lt;3000),"Unusual Day","")</f>
        <v/>
      </c>
      <c r="R4822" t="str">
        <f>IF(AND(Stock_Info[[#This Row],[Spread High-Low]] &lt; 10, Stock_Info[[#This Row],[% Deli. Qty to Traded Qty]] &gt; 90), "Good Day", "")</f>
        <v/>
      </c>
    </row>
    <row r="4823" spans="1:18">
      <c r="A4823" t="s">
        <v>59</v>
      </c>
      <c r="B4823" s="1">
        <v>45806</v>
      </c>
      <c r="C4823" s="1" t="str">
        <f>"WEEK" &amp;" " &amp;  INT((DAY(Stock_Info[[#This Row],[Date]])+WEEKDAY(DATE(YEAR(Stock_Info[[#This Row],[Date]]),MONTH(Stock_Info[[#This Row],[Date]]),1))-1)/7)+1</f>
        <v>WEEK 5</v>
      </c>
      <c r="D4823" s="12">
        <v>34.01</v>
      </c>
      <c r="E4823" s="12">
        <v>35.19</v>
      </c>
      <c r="F4823" s="12">
        <v>34.01</v>
      </c>
      <c r="G4823" s="12">
        <v>34.19</v>
      </c>
      <c r="H4823" s="12">
        <v>34.338312829525485</v>
      </c>
      <c r="I4823">
        <v>9104</v>
      </c>
      <c r="J4823">
        <v>145</v>
      </c>
      <c r="K4823" s="12">
        <v>312616</v>
      </c>
      <c r="L4823">
        <v>5900</v>
      </c>
      <c r="M4823">
        <v>64.81</v>
      </c>
      <c r="N4823">
        <v>1.18</v>
      </c>
      <c r="O4823">
        <v>0.18</v>
      </c>
      <c r="P4823">
        <f xml:space="preserve"> IF(Stock_Info[[#This Row],[Close Price]] &gt; Stock_Info[[#This Row],[Open Price]], 1, 0)</f>
        <v>1</v>
      </c>
      <c r="Q4823" t="str">
        <f>IF(AND(Stock_Info[[#This Row],[% Deli. Qty to Traded Qty]]&gt;80,Stock_Info[[#This Row],[No. of Trades]]&lt;3000),"Unusual Day","")</f>
        <v/>
      </c>
      <c r="R4823" t="str">
        <f>IF(AND(Stock_Info[[#This Row],[Spread High-Low]] &lt; 10, Stock_Info[[#This Row],[% Deli. Qty to Traded Qty]] &gt; 90), "Good Day", "")</f>
        <v/>
      </c>
    </row>
    <row r="4824" spans="1:18">
      <c r="A4824" t="s">
        <v>59</v>
      </c>
      <c r="B4824" s="1">
        <v>45805</v>
      </c>
      <c r="C4824" s="1" t="str">
        <f>"WEEK" &amp;" " &amp;  INT((DAY(Stock_Info[[#This Row],[Date]])+WEEKDAY(DATE(YEAR(Stock_Info[[#This Row],[Date]]),MONTH(Stock_Info[[#This Row],[Date]]),1))-1)/7)+1</f>
        <v>WEEK 5</v>
      </c>
      <c r="D4824" s="12">
        <v>34.75</v>
      </c>
      <c r="E4824" s="12">
        <v>35.99</v>
      </c>
      <c r="F4824" s="12">
        <v>34.6</v>
      </c>
      <c r="G4824" s="12">
        <v>34.9</v>
      </c>
      <c r="H4824" s="12">
        <v>34.882996104059316</v>
      </c>
      <c r="I4824">
        <v>7957</v>
      </c>
      <c r="J4824">
        <v>170</v>
      </c>
      <c r="K4824" s="12">
        <v>277564</v>
      </c>
      <c r="L4824">
        <v>6438</v>
      </c>
      <c r="M4824">
        <v>80.91</v>
      </c>
      <c r="N4824">
        <v>1.39</v>
      </c>
      <c r="O4824">
        <v>0.15</v>
      </c>
      <c r="P4824">
        <f xml:space="preserve"> IF(Stock_Info[[#This Row],[Close Price]] &gt; Stock_Info[[#This Row],[Open Price]], 1, 0)</f>
        <v>1</v>
      </c>
      <c r="Q4824" t="str">
        <f>IF(AND(Stock_Info[[#This Row],[% Deli. Qty to Traded Qty]]&gt;80,Stock_Info[[#This Row],[No. of Trades]]&lt;3000),"Unusual Day","")</f>
        <v>Unusual Day</v>
      </c>
      <c r="R4824" t="str">
        <f>IF(AND(Stock_Info[[#This Row],[Spread High-Low]] &lt; 10, Stock_Info[[#This Row],[% Deli. Qty to Traded Qty]] &gt; 90), "Good Day", "")</f>
        <v/>
      </c>
    </row>
    <row r="4825" spans="1:18">
      <c r="A4825" t="s">
        <v>59</v>
      </c>
      <c r="B4825" s="1">
        <v>45804</v>
      </c>
      <c r="C4825" s="1" t="str">
        <f>"WEEK" &amp;" " &amp;  INT((DAY(Stock_Info[[#This Row],[Date]])+WEEKDAY(DATE(YEAR(Stock_Info[[#This Row],[Date]]),MONTH(Stock_Info[[#This Row],[Date]]),1))-1)/7)+1</f>
        <v>WEEK 5</v>
      </c>
      <c r="D4825" s="12">
        <v>34.950000000000003</v>
      </c>
      <c r="E4825" s="12">
        <v>35</v>
      </c>
      <c r="F4825" s="12">
        <v>34.54</v>
      </c>
      <c r="G4825" s="12">
        <v>34.880000000000003</v>
      </c>
      <c r="H4825" s="12">
        <v>34.84107442641298</v>
      </c>
      <c r="I4825">
        <v>1787</v>
      </c>
      <c r="J4825">
        <v>38</v>
      </c>
      <c r="K4825" s="12">
        <v>62261</v>
      </c>
      <c r="L4825">
        <v>1116</v>
      </c>
      <c r="M4825">
        <v>62.45</v>
      </c>
      <c r="N4825">
        <v>0.46</v>
      </c>
      <c r="O4825">
        <v>-7.0000000000000007E-2</v>
      </c>
      <c r="P4825">
        <f xml:space="preserve"> IF(Stock_Info[[#This Row],[Close Price]] &gt; Stock_Info[[#This Row],[Open Price]], 1, 0)</f>
        <v>0</v>
      </c>
      <c r="Q4825" t="str">
        <f>IF(AND(Stock_Info[[#This Row],[% Deli. Qty to Traded Qty]]&gt;80,Stock_Info[[#This Row],[No. of Trades]]&lt;3000),"Unusual Day","")</f>
        <v/>
      </c>
      <c r="R4825" t="str">
        <f>IF(AND(Stock_Info[[#This Row],[Spread High-Low]] &lt; 10, Stock_Info[[#This Row],[% Deli. Qty to Traded Qty]] &gt; 90), "Good Day", "")</f>
        <v/>
      </c>
    </row>
    <row r="4826" spans="1:18">
      <c r="A4826" t="s">
        <v>59</v>
      </c>
      <c r="B4826" s="1">
        <v>45803</v>
      </c>
      <c r="C4826" s="1" t="str">
        <f>"WEEK" &amp;" " &amp;  INT((DAY(Stock_Info[[#This Row],[Date]])+WEEKDAY(DATE(YEAR(Stock_Info[[#This Row],[Date]]),MONTH(Stock_Info[[#This Row],[Date]]),1))-1)/7)+1</f>
        <v>WEEK 5</v>
      </c>
      <c r="D4826" s="12">
        <v>34.61</v>
      </c>
      <c r="E4826" s="12">
        <v>36.200000000000003</v>
      </c>
      <c r="F4826" s="12">
        <v>34.450000000000003</v>
      </c>
      <c r="G4826" s="12">
        <v>34.71</v>
      </c>
      <c r="H4826" s="12">
        <v>34.711841812930459</v>
      </c>
      <c r="I4826">
        <v>4501</v>
      </c>
      <c r="J4826">
        <v>121</v>
      </c>
      <c r="K4826" s="12">
        <v>156238</v>
      </c>
      <c r="L4826">
        <v>4117</v>
      </c>
      <c r="M4826">
        <v>91.47</v>
      </c>
      <c r="N4826">
        <v>1.75</v>
      </c>
      <c r="O4826">
        <v>0.1</v>
      </c>
      <c r="P4826">
        <f xml:space="preserve"> IF(Stock_Info[[#This Row],[Close Price]] &gt; Stock_Info[[#This Row],[Open Price]], 1, 0)</f>
        <v>1</v>
      </c>
      <c r="Q4826" t="str">
        <f>IF(AND(Stock_Info[[#This Row],[% Deli. Qty to Traded Qty]]&gt;80,Stock_Info[[#This Row],[No. of Trades]]&lt;3000),"Unusual Day","")</f>
        <v>Unusual Day</v>
      </c>
      <c r="R4826" t="str">
        <f>IF(AND(Stock_Info[[#This Row],[Spread High-Low]] &lt; 10, Stock_Info[[#This Row],[% Deli. Qty to Traded Qty]] &gt; 90), "Good Day", "")</f>
        <v>Good Day</v>
      </c>
    </row>
    <row r="4827" spans="1:18">
      <c r="A4827" t="s">
        <v>59</v>
      </c>
      <c r="B4827" s="1">
        <v>45800</v>
      </c>
      <c r="C4827" s="1" t="str">
        <f>"WEEK" &amp;" " &amp;  INT((DAY(Stock_Info[[#This Row],[Date]])+WEEKDAY(DATE(YEAR(Stock_Info[[#This Row],[Date]]),MONTH(Stock_Info[[#This Row],[Date]]),1))-1)/7)+1</f>
        <v>WEEK 4</v>
      </c>
      <c r="D4827" s="12">
        <v>34.909999999999997</v>
      </c>
      <c r="E4827" s="12">
        <v>34.909999999999997</v>
      </c>
      <c r="F4827" s="12">
        <v>34.200000000000003</v>
      </c>
      <c r="G4827" s="12">
        <v>34.56</v>
      </c>
      <c r="H4827" s="12">
        <v>34.593613933236576</v>
      </c>
      <c r="I4827">
        <v>689</v>
      </c>
      <c r="J4827">
        <v>113</v>
      </c>
      <c r="K4827" s="12">
        <v>23835</v>
      </c>
      <c r="L4827">
        <v>624</v>
      </c>
      <c r="M4827">
        <v>90.57</v>
      </c>
      <c r="N4827">
        <v>0.71</v>
      </c>
      <c r="O4827">
        <v>-0.35</v>
      </c>
      <c r="P4827">
        <f xml:space="preserve"> IF(Stock_Info[[#This Row],[Close Price]] &gt; Stock_Info[[#This Row],[Open Price]], 1, 0)</f>
        <v>0</v>
      </c>
      <c r="Q4827" t="str">
        <f>IF(AND(Stock_Info[[#This Row],[% Deli. Qty to Traded Qty]]&gt;80,Stock_Info[[#This Row],[No. of Trades]]&lt;3000),"Unusual Day","")</f>
        <v>Unusual Day</v>
      </c>
      <c r="R4827" t="str">
        <f>IF(AND(Stock_Info[[#This Row],[Spread High-Low]] &lt; 10, Stock_Info[[#This Row],[% Deli. Qty to Traded Qty]] &gt; 90), "Good Day", "")</f>
        <v>Good Day</v>
      </c>
    </row>
    <row r="4828" spans="1:18">
      <c r="A4828" t="s">
        <v>59</v>
      </c>
      <c r="B4828" s="1">
        <v>45799</v>
      </c>
      <c r="C4828" s="1" t="str">
        <f>"WEEK" &amp;" " &amp;  INT((DAY(Stock_Info[[#This Row],[Date]])+WEEKDAY(DATE(YEAR(Stock_Info[[#This Row],[Date]]),MONTH(Stock_Info[[#This Row],[Date]]),1))-1)/7)+1</f>
        <v>WEEK 4</v>
      </c>
      <c r="D4828" s="12">
        <v>34.380000000000003</v>
      </c>
      <c r="E4828" s="12">
        <v>35</v>
      </c>
      <c r="F4828" s="12">
        <v>33.96</v>
      </c>
      <c r="G4828" s="12">
        <v>34.049999999999997</v>
      </c>
      <c r="H4828" s="12">
        <v>34.417061611374407</v>
      </c>
      <c r="I4828">
        <v>1266</v>
      </c>
      <c r="J4828">
        <v>57</v>
      </c>
      <c r="K4828" s="12">
        <v>43572</v>
      </c>
      <c r="L4828">
        <v>1167</v>
      </c>
      <c r="M4828">
        <v>92.18</v>
      </c>
      <c r="N4828">
        <v>1.04</v>
      </c>
      <c r="O4828">
        <v>-0.33</v>
      </c>
      <c r="P4828">
        <f xml:space="preserve"> IF(Stock_Info[[#This Row],[Close Price]] &gt; Stock_Info[[#This Row],[Open Price]], 1, 0)</f>
        <v>0</v>
      </c>
      <c r="Q4828" t="str">
        <f>IF(AND(Stock_Info[[#This Row],[% Deli. Qty to Traded Qty]]&gt;80,Stock_Info[[#This Row],[No. of Trades]]&lt;3000),"Unusual Day","")</f>
        <v>Unusual Day</v>
      </c>
      <c r="R4828" t="str">
        <f>IF(AND(Stock_Info[[#This Row],[Spread High-Low]] &lt; 10, Stock_Info[[#This Row],[% Deli. Qty to Traded Qty]] &gt; 90), "Good Day", "")</f>
        <v>Good Day</v>
      </c>
    </row>
    <row r="4829" spans="1:18">
      <c r="A4829" t="s">
        <v>59</v>
      </c>
      <c r="B4829" s="1">
        <v>45798</v>
      </c>
      <c r="C4829" s="1" t="str">
        <f>"WEEK" &amp;" " &amp;  INT((DAY(Stock_Info[[#This Row],[Date]])+WEEKDAY(DATE(YEAR(Stock_Info[[#This Row],[Date]]),MONTH(Stock_Info[[#This Row],[Date]]),1))-1)/7)+1</f>
        <v>WEEK 4</v>
      </c>
      <c r="D4829" s="12">
        <v>34.5</v>
      </c>
      <c r="E4829" s="12">
        <v>34.729999999999997</v>
      </c>
      <c r="F4829" s="12">
        <v>34.270000000000003</v>
      </c>
      <c r="G4829" s="12">
        <v>34.380000000000003</v>
      </c>
      <c r="H4829" s="12">
        <v>34.454508446977407</v>
      </c>
      <c r="I4829">
        <v>4913</v>
      </c>
      <c r="J4829">
        <v>95</v>
      </c>
      <c r="K4829" s="12">
        <v>169275</v>
      </c>
      <c r="L4829">
        <v>4426</v>
      </c>
      <c r="M4829">
        <v>90.09</v>
      </c>
      <c r="N4829">
        <v>0.46</v>
      </c>
      <c r="O4829">
        <v>-0.12</v>
      </c>
      <c r="P4829">
        <f xml:space="preserve"> IF(Stock_Info[[#This Row],[Close Price]] &gt; Stock_Info[[#This Row],[Open Price]], 1, 0)</f>
        <v>0</v>
      </c>
      <c r="Q4829" t="str">
        <f>IF(AND(Stock_Info[[#This Row],[% Deli. Qty to Traded Qty]]&gt;80,Stock_Info[[#This Row],[No. of Trades]]&lt;3000),"Unusual Day","")</f>
        <v>Unusual Day</v>
      </c>
      <c r="R4829" t="str">
        <f>IF(AND(Stock_Info[[#This Row],[Spread High-Low]] &lt; 10, Stock_Info[[#This Row],[% Deli. Qty to Traded Qty]] &gt; 90), "Good Day", "")</f>
        <v>Good Day</v>
      </c>
    </row>
    <row r="4830" spans="1:18">
      <c r="A4830" t="s">
        <v>59</v>
      </c>
      <c r="B4830" s="1">
        <v>45797</v>
      </c>
      <c r="C4830" s="1" t="str">
        <f>"WEEK" &amp;" " &amp;  INT((DAY(Stock_Info[[#This Row],[Date]])+WEEKDAY(DATE(YEAR(Stock_Info[[#This Row],[Date]]),MONTH(Stock_Info[[#This Row],[Date]]),1))-1)/7)+1</f>
        <v>WEEK 4</v>
      </c>
      <c r="D4830" s="12">
        <v>37.9</v>
      </c>
      <c r="E4830" s="12">
        <v>37.9</v>
      </c>
      <c r="F4830" s="12">
        <v>34.5</v>
      </c>
      <c r="G4830" s="12">
        <v>34.590000000000003</v>
      </c>
      <c r="H4830" s="12">
        <v>35.069000729394602</v>
      </c>
      <c r="I4830">
        <v>6855</v>
      </c>
      <c r="J4830">
        <v>116</v>
      </c>
      <c r="K4830" s="12">
        <v>240398</v>
      </c>
      <c r="L4830">
        <v>3313</v>
      </c>
      <c r="M4830">
        <v>48.33</v>
      </c>
      <c r="N4830">
        <v>3.4</v>
      </c>
      <c r="O4830">
        <v>-3.31</v>
      </c>
      <c r="P4830">
        <f xml:space="preserve"> IF(Stock_Info[[#This Row],[Close Price]] &gt; Stock_Info[[#This Row],[Open Price]], 1, 0)</f>
        <v>0</v>
      </c>
      <c r="Q4830" t="str">
        <f>IF(AND(Stock_Info[[#This Row],[% Deli. Qty to Traded Qty]]&gt;80,Stock_Info[[#This Row],[No. of Trades]]&lt;3000),"Unusual Day","")</f>
        <v/>
      </c>
      <c r="R4830" t="str">
        <f>IF(AND(Stock_Info[[#This Row],[Spread High-Low]] &lt; 10, Stock_Info[[#This Row],[% Deli. Qty to Traded Qty]] &gt; 90), "Good Day", "")</f>
        <v/>
      </c>
    </row>
    <row r="4831" spans="1:18">
      <c r="A4831" t="s">
        <v>59</v>
      </c>
      <c r="B4831" s="1">
        <v>45796</v>
      </c>
      <c r="C4831" s="1" t="str">
        <f>"WEEK" &amp;" " &amp;  INT((DAY(Stock_Info[[#This Row],[Date]])+WEEKDAY(DATE(YEAR(Stock_Info[[#This Row],[Date]]),MONTH(Stock_Info[[#This Row],[Date]]),1))-1)/7)+1</f>
        <v>WEEK 4</v>
      </c>
      <c r="D4831" s="12">
        <v>34.5</v>
      </c>
      <c r="E4831" s="12">
        <v>36.200000000000003</v>
      </c>
      <c r="F4831" s="12">
        <v>33.770000000000003</v>
      </c>
      <c r="G4831" s="12">
        <v>35.14</v>
      </c>
      <c r="H4831" s="12">
        <v>35.036567052109923</v>
      </c>
      <c r="I4831">
        <v>26636</v>
      </c>
      <c r="J4831">
        <v>449</v>
      </c>
      <c r="K4831" s="12">
        <v>933234</v>
      </c>
      <c r="L4831">
        <v>18702</v>
      </c>
      <c r="M4831">
        <v>70.209999999999994</v>
      </c>
      <c r="N4831">
        <v>2.4300000000000002</v>
      </c>
      <c r="O4831">
        <v>0.64</v>
      </c>
      <c r="P4831">
        <f xml:space="preserve"> IF(Stock_Info[[#This Row],[Close Price]] &gt; Stock_Info[[#This Row],[Open Price]], 1, 0)</f>
        <v>1</v>
      </c>
      <c r="Q4831" t="str">
        <f>IF(AND(Stock_Info[[#This Row],[% Deli. Qty to Traded Qty]]&gt;80,Stock_Info[[#This Row],[No. of Trades]]&lt;3000),"Unusual Day","")</f>
        <v/>
      </c>
      <c r="R4831" t="str">
        <f>IF(AND(Stock_Info[[#This Row],[Spread High-Low]] &lt; 10, Stock_Info[[#This Row],[% Deli. Qty to Traded Qty]] &gt; 90), "Good Day", "")</f>
        <v/>
      </c>
    </row>
    <row r="4832" spans="1:18">
      <c r="A4832" t="s">
        <v>59</v>
      </c>
      <c r="B4832" s="1">
        <v>45793</v>
      </c>
      <c r="C4832" s="1" t="str">
        <f>"WEEK" &amp;" " &amp;  INT((DAY(Stock_Info[[#This Row],[Date]])+WEEKDAY(DATE(YEAR(Stock_Info[[#This Row],[Date]]),MONTH(Stock_Info[[#This Row],[Date]]),1))-1)/7)+1</f>
        <v>WEEK 3</v>
      </c>
      <c r="D4832" s="12">
        <v>33.83</v>
      </c>
      <c r="E4832" s="12">
        <v>34.44</v>
      </c>
      <c r="F4832" s="12">
        <v>33.79</v>
      </c>
      <c r="G4832" s="12">
        <v>34.25</v>
      </c>
      <c r="H4832" s="12">
        <v>34.127535496957407</v>
      </c>
      <c r="I4832">
        <v>11832</v>
      </c>
      <c r="J4832">
        <v>267</v>
      </c>
      <c r="K4832" s="12">
        <v>403797</v>
      </c>
      <c r="L4832">
        <v>8632</v>
      </c>
      <c r="M4832">
        <v>72.95</v>
      </c>
      <c r="N4832">
        <v>0.65</v>
      </c>
      <c r="O4832">
        <v>0.42</v>
      </c>
      <c r="P4832">
        <f xml:space="preserve"> IF(Stock_Info[[#This Row],[Close Price]] &gt; Stock_Info[[#This Row],[Open Price]], 1, 0)</f>
        <v>1</v>
      </c>
      <c r="Q4832" t="str">
        <f>IF(AND(Stock_Info[[#This Row],[% Deli. Qty to Traded Qty]]&gt;80,Stock_Info[[#This Row],[No. of Trades]]&lt;3000),"Unusual Day","")</f>
        <v/>
      </c>
      <c r="R4832" t="str">
        <f>IF(AND(Stock_Info[[#This Row],[Spread High-Low]] &lt; 10, Stock_Info[[#This Row],[% Deli. Qty to Traded Qty]] &gt; 90), "Good Day", "")</f>
        <v/>
      </c>
    </row>
    <row r="4833" spans="1:18">
      <c r="A4833" t="s">
        <v>59</v>
      </c>
      <c r="B4833" s="1">
        <v>45792</v>
      </c>
      <c r="C4833" s="1" t="str">
        <f>"WEEK" &amp;" " &amp;  INT((DAY(Stock_Info[[#This Row],[Date]])+WEEKDAY(DATE(YEAR(Stock_Info[[#This Row],[Date]]),MONTH(Stock_Info[[#This Row],[Date]]),1))-1)/7)+1</f>
        <v>WEEK 3</v>
      </c>
      <c r="D4833" s="12">
        <v>33.15</v>
      </c>
      <c r="E4833" s="12">
        <v>34.56</v>
      </c>
      <c r="F4833" s="12">
        <v>32.97</v>
      </c>
      <c r="G4833" s="12">
        <v>33.799999999999997</v>
      </c>
      <c r="H4833" s="12">
        <v>33.911278727165588</v>
      </c>
      <c r="I4833">
        <v>42425</v>
      </c>
      <c r="J4833">
        <v>491</v>
      </c>
      <c r="K4833" s="12">
        <v>1438686</v>
      </c>
      <c r="L4833">
        <v>33992</v>
      </c>
      <c r="M4833">
        <v>80.12</v>
      </c>
      <c r="N4833">
        <v>1.59</v>
      </c>
      <c r="O4833">
        <v>0.65</v>
      </c>
      <c r="P4833">
        <f xml:space="preserve"> IF(Stock_Info[[#This Row],[Close Price]] &gt; Stock_Info[[#This Row],[Open Price]], 1, 0)</f>
        <v>1</v>
      </c>
      <c r="Q4833" t="str">
        <f>IF(AND(Stock_Info[[#This Row],[% Deli. Qty to Traded Qty]]&gt;80,Stock_Info[[#This Row],[No. of Trades]]&lt;3000),"Unusual Day","")</f>
        <v>Unusual Day</v>
      </c>
      <c r="R4833" t="str">
        <f>IF(AND(Stock_Info[[#This Row],[Spread High-Low]] &lt; 10, Stock_Info[[#This Row],[% Deli. Qty to Traded Qty]] &gt; 90), "Good Day", "")</f>
        <v/>
      </c>
    </row>
    <row r="4834" spans="1:18">
      <c r="A4834" t="s">
        <v>59</v>
      </c>
      <c r="B4834" s="1">
        <v>45791</v>
      </c>
      <c r="C4834" s="1" t="str">
        <f>"WEEK" &amp;" " &amp;  INT((DAY(Stock_Info[[#This Row],[Date]])+WEEKDAY(DATE(YEAR(Stock_Info[[#This Row],[Date]]),MONTH(Stock_Info[[#This Row],[Date]]),1))-1)/7)+1</f>
        <v>WEEK 3</v>
      </c>
      <c r="D4834" s="12">
        <v>34</v>
      </c>
      <c r="E4834" s="12">
        <v>34</v>
      </c>
      <c r="F4834" s="12">
        <v>32.65</v>
      </c>
      <c r="G4834" s="12">
        <v>32.799999999999997</v>
      </c>
      <c r="H4834" s="12">
        <v>33.225554106910039</v>
      </c>
      <c r="I4834">
        <v>11505</v>
      </c>
      <c r="J4834">
        <v>363</v>
      </c>
      <c r="K4834" s="12">
        <v>382260</v>
      </c>
      <c r="L4834">
        <v>6979</v>
      </c>
      <c r="M4834">
        <v>60.66</v>
      </c>
      <c r="N4834">
        <v>1.35</v>
      </c>
      <c r="O4834">
        <v>-1.2</v>
      </c>
      <c r="P4834">
        <f xml:space="preserve"> IF(Stock_Info[[#This Row],[Close Price]] &gt; Stock_Info[[#This Row],[Open Price]], 1, 0)</f>
        <v>0</v>
      </c>
      <c r="Q4834" t="str">
        <f>IF(AND(Stock_Info[[#This Row],[% Deli. Qty to Traded Qty]]&gt;80,Stock_Info[[#This Row],[No. of Trades]]&lt;3000),"Unusual Day","")</f>
        <v/>
      </c>
      <c r="R4834" t="str">
        <f>IF(AND(Stock_Info[[#This Row],[Spread High-Low]] &lt; 10, Stock_Info[[#This Row],[% Deli. Qty to Traded Qty]] &gt; 90), "Good Day", "")</f>
        <v/>
      </c>
    </row>
    <row r="4835" spans="1:18">
      <c r="A4835" t="s">
        <v>59</v>
      </c>
      <c r="B4835" s="1">
        <v>45790</v>
      </c>
      <c r="C4835" s="1" t="str">
        <f>"WEEK" &amp;" " &amp;  INT((DAY(Stock_Info[[#This Row],[Date]])+WEEKDAY(DATE(YEAR(Stock_Info[[#This Row],[Date]]),MONTH(Stock_Info[[#This Row],[Date]]),1))-1)/7)+1</f>
        <v>WEEK 3</v>
      </c>
      <c r="D4835" s="12">
        <v>30</v>
      </c>
      <c r="E4835" s="12">
        <v>33.54</v>
      </c>
      <c r="F4835" s="12">
        <v>30</v>
      </c>
      <c r="G4835" s="12">
        <v>33.54</v>
      </c>
      <c r="H4835" s="12">
        <v>32.980254611587426</v>
      </c>
      <c r="I4835">
        <v>3849</v>
      </c>
      <c r="J4835">
        <v>68</v>
      </c>
      <c r="K4835" s="12">
        <v>126941</v>
      </c>
      <c r="L4835">
        <v>2965</v>
      </c>
      <c r="M4835">
        <v>77.03</v>
      </c>
      <c r="N4835">
        <v>3.54</v>
      </c>
      <c r="O4835">
        <v>3.54</v>
      </c>
      <c r="P4835">
        <f xml:space="preserve"> IF(Stock_Info[[#This Row],[Close Price]] &gt; Stock_Info[[#This Row],[Open Price]], 1, 0)</f>
        <v>1</v>
      </c>
      <c r="Q4835" t="str">
        <f>IF(AND(Stock_Info[[#This Row],[% Deli. Qty to Traded Qty]]&gt;80,Stock_Info[[#This Row],[No. of Trades]]&lt;3000),"Unusual Day","")</f>
        <v/>
      </c>
      <c r="R4835" t="str">
        <f>IF(AND(Stock_Info[[#This Row],[Spread High-Low]] &lt; 10, Stock_Info[[#This Row],[% Deli. Qty to Traded Qty]] &gt; 90), "Good Day", "")</f>
        <v/>
      </c>
    </row>
    <row r="4836" spans="1:18">
      <c r="A4836" t="s">
        <v>59</v>
      </c>
      <c r="B4836" s="1">
        <v>45789</v>
      </c>
      <c r="C4836" s="1" t="str">
        <f>"WEEK" &amp;" " &amp;  INT((DAY(Stock_Info[[#This Row],[Date]])+WEEKDAY(DATE(YEAR(Stock_Info[[#This Row],[Date]]),MONTH(Stock_Info[[#This Row],[Date]]),1))-1)/7)+1</f>
        <v>WEEK 3</v>
      </c>
      <c r="D4836" s="12">
        <v>31.44</v>
      </c>
      <c r="E4836" s="12">
        <v>32.369999999999997</v>
      </c>
      <c r="F4836" s="12">
        <v>31.12</v>
      </c>
      <c r="G4836" s="12">
        <v>32.159999999999997</v>
      </c>
      <c r="H4836" s="12">
        <v>32.039247630331751</v>
      </c>
      <c r="I4836">
        <v>13504</v>
      </c>
      <c r="J4836">
        <v>424</v>
      </c>
      <c r="K4836" s="12">
        <v>432658</v>
      </c>
      <c r="L4836">
        <v>10069</v>
      </c>
      <c r="M4836">
        <v>74.56</v>
      </c>
      <c r="N4836">
        <v>1.25</v>
      </c>
      <c r="O4836">
        <v>0.72</v>
      </c>
      <c r="P4836">
        <f xml:space="preserve"> IF(Stock_Info[[#This Row],[Close Price]] &gt; Stock_Info[[#This Row],[Open Price]], 1, 0)</f>
        <v>1</v>
      </c>
      <c r="Q4836" t="str">
        <f>IF(AND(Stock_Info[[#This Row],[% Deli. Qty to Traded Qty]]&gt;80,Stock_Info[[#This Row],[No. of Trades]]&lt;3000),"Unusual Day","")</f>
        <v/>
      </c>
      <c r="R4836" t="str">
        <f>IF(AND(Stock_Info[[#This Row],[Spread High-Low]] &lt; 10, Stock_Info[[#This Row],[% Deli. Qty to Traded Qty]] &gt; 90), "Good Day", "")</f>
        <v/>
      </c>
    </row>
    <row r="4837" spans="1:18">
      <c r="A4837" t="s">
        <v>59</v>
      </c>
      <c r="B4837" s="1">
        <v>45786</v>
      </c>
      <c r="C4837" s="1" t="str">
        <f>"WEEK" &amp;" " &amp;  INT((DAY(Stock_Info[[#This Row],[Date]])+WEEKDAY(DATE(YEAR(Stock_Info[[#This Row],[Date]]),MONTH(Stock_Info[[#This Row],[Date]]),1))-1)/7)+1</f>
        <v>WEEK 2</v>
      </c>
      <c r="D4837" s="12">
        <v>30.03</v>
      </c>
      <c r="E4837" s="12">
        <v>31.35</v>
      </c>
      <c r="F4837" s="12">
        <v>30.03</v>
      </c>
      <c r="G4837" s="12">
        <v>30.44</v>
      </c>
      <c r="H4837" s="12">
        <v>30.435755222776855</v>
      </c>
      <c r="I4837">
        <v>16227</v>
      </c>
      <c r="J4837">
        <v>252</v>
      </c>
      <c r="K4837" s="12">
        <v>493881</v>
      </c>
      <c r="L4837">
        <v>12744</v>
      </c>
      <c r="M4837">
        <v>78.540000000000006</v>
      </c>
      <c r="N4837">
        <v>1.32</v>
      </c>
      <c r="O4837">
        <v>0.41</v>
      </c>
      <c r="P4837">
        <f xml:space="preserve"> IF(Stock_Info[[#This Row],[Close Price]] &gt; Stock_Info[[#This Row],[Open Price]], 1, 0)</f>
        <v>1</v>
      </c>
      <c r="Q4837" t="str">
        <f>IF(AND(Stock_Info[[#This Row],[% Deli. Qty to Traded Qty]]&gt;80,Stock_Info[[#This Row],[No. of Trades]]&lt;3000),"Unusual Day","")</f>
        <v/>
      </c>
      <c r="R4837" t="str">
        <f>IF(AND(Stock_Info[[#This Row],[Spread High-Low]] &lt; 10, Stock_Info[[#This Row],[% Deli. Qty to Traded Qty]] &gt; 90), "Good Day", "")</f>
        <v/>
      </c>
    </row>
    <row r="4838" spans="1:18">
      <c r="A4838" t="s">
        <v>59</v>
      </c>
      <c r="B4838" s="1">
        <v>45785</v>
      </c>
      <c r="C4838" s="1" t="str">
        <f>"WEEK" &amp;" " &amp;  INT((DAY(Stock_Info[[#This Row],[Date]])+WEEKDAY(DATE(YEAR(Stock_Info[[#This Row],[Date]]),MONTH(Stock_Info[[#This Row],[Date]]),1))-1)/7)+1</f>
        <v>WEEK 2</v>
      </c>
      <c r="D4838" s="12">
        <v>31.36</v>
      </c>
      <c r="E4838" s="12">
        <v>31.76</v>
      </c>
      <c r="F4838" s="12">
        <v>31.36</v>
      </c>
      <c r="G4838" s="12">
        <v>31.57</v>
      </c>
      <c r="H4838" s="12">
        <v>31.546370967741936</v>
      </c>
      <c r="I4838">
        <v>992</v>
      </c>
      <c r="J4838">
        <v>52</v>
      </c>
      <c r="K4838" s="12">
        <v>31294</v>
      </c>
      <c r="L4838">
        <v>592</v>
      </c>
      <c r="M4838">
        <v>59.68</v>
      </c>
      <c r="N4838">
        <v>0.4</v>
      </c>
      <c r="O4838">
        <v>0.21</v>
      </c>
      <c r="P4838">
        <f xml:space="preserve"> IF(Stock_Info[[#This Row],[Close Price]] &gt; Stock_Info[[#This Row],[Open Price]], 1, 0)</f>
        <v>1</v>
      </c>
      <c r="Q4838" t="str">
        <f>IF(AND(Stock_Info[[#This Row],[% Deli. Qty to Traded Qty]]&gt;80,Stock_Info[[#This Row],[No. of Trades]]&lt;3000),"Unusual Day","")</f>
        <v/>
      </c>
      <c r="R4838" t="str">
        <f>IF(AND(Stock_Info[[#This Row],[Spread High-Low]] &lt; 10, Stock_Info[[#This Row],[% Deli. Qty to Traded Qty]] &gt; 90), "Good Day", "")</f>
        <v/>
      </c>
    </row>
    <row r="4839" spans="1:18">
      <c r="A4839" t="s">
        <v>59</v>
      </c>
      <c r="B4839" s="1">
        <v>45784</v>
      </c>
      <c r="C4839" s="1" t="str">
        <f>"WEEK" &amp;" " &amp;  INT((DAY(Stock_Info[[#This Row],[Date]])+WEEKDAY(DATE(YEAR(Stock_Info[[#This Row],[Date]]),MONTH(Stock_Info[[#This Row],[Date]]),1))-1)/7)+1</f>
        <v>WEEK 2</v>
      </c>
      <c r="D4839" s="12">
        <v>30.5</v>
      </c>
      <c r="E4839" s="12">
        <v>31.66</v>
      </c>
      <c r="F4839" s="12">
        <v>30.41</v>
      </c>
      <c r="G4839" s="12">
        <v>30.84</v>
      </c>
      <c r="H4839" s="12">
        <v>30.90382737746534</v>
      </c>
      <c r="I4839">
        <v>10242</v>
      </c>
      <c r="J4839">
        <v>183</v>
      </c>
      <c r="K4839" s="12">
        <v>316517</v>
      </c>
      <c r="L4839">
        <v>8965</v>
      </c>
      <c r="M4839">
        <v>87.53</v>
      </c>
      <c r="N4839">
        <v>1.25</v>
      </c>
      <c r="O4839">
        <v>0.34</v>
      </c>
      <c r="P4839">
        <f xml:space="preserve"> IF(Stock_Info[[#This Row],[Close Price]] &gt; Stock_Info[[#This Row],[Open Price]], 1, 0)</f>
        <v>1</v>
      </c>
      <c r="Q4839" t="str">
        <f>IF(AND(Stock_Info[[#This Row],[% Deli. Qty to Traded Qty]]&gt;80,Stock_Info[[#This Row],[No. of Trades]]&lt;3000),"Unusual Day","")</f>
        <v>Unusual Day</v>
      </c>
      <c r="R4839" t="str">
        <f>IF(AND(Stock_Info[[#This Row],[Spread High-Low]] &lt; 10, Stock_Info[[#This Row],[% Deli. Qty to Traded Qty]] &gt; 90), "Good Day", "")</f>
        <v/>
      </c>
    </row>
    <row r="4840" spans="1:18">
      <c r="A4840" t="s">
        <v>59</v>
      </c>
      <c r="B4840" s="1">
        <v>45783</v>
      </c>
      <c r="C4840" s="1" t="str">
        <f>"WEEK" &amp;" " &amp;  INT((DAY(Stock_Info[[#This Row],[Date]])+WEEKDAY(DATE(YEAR(Stock_Info[[#This Row],[Date]]),MONTH(Stock_Info[[#This Row],[Date]]),1))-1)/7)+1</f>
        <v>WEEK 2</v>
      </c>
      <c r="D4840" s="12">
        <v>31.51</v>
      </c>
      <c r="E4840" s="12">
        <v>32.57</v>
      </c>
      <c r="F4840" s="12">
        <v>30.05</v>
      </c>
      <c r="G4840" s="12">
        <v>31.21</v>
      </c>
      <c r="H4840" s="12">
        <v>31.53142523364486</v>
      </c>
      <c r="I4840">
        <v>8560</v>
      </c>
      <c r="J4840">
        <v>208</v>
      </c>
      <c r="K4840" s="12">
        <v>269909</v>
      </c>
      <c r="L4840">
        <v>8092</v>
      </c>
      <c r="M4840">
        <v>94.53</v>
      </c>
      <c r="N4840">
        <v>2.52</v>
      </c>
      <c r="O4840">
        <v>-0.3</v>
      </c>
      <c r="P4840">
        <f xml:space="preserve"> IF(Stock_Info[[#This Row],[Close Price]] &gt; Stock_Info[[#This Row],[Open Price]], 1, 0)</f>
        <v>0</v>
      </c>
      <c r="Q4840" t="str">
        <f>IF(AND(Stock_Info[[#This Row],[% Deli. Qty to Traded Qty]]&gt;80,Stock_Info[[#This Row],[No. of Trades]]&lt;3000),"Unusual Day","")</f>
        <v>Unusual Day</v>
      </c>
      <c r="R4840" t="str">
        <f>IF(AND(Stock_Info[[#This Row],[Spread High-Low]] &lt; 10, Stock_Info[[#This Row],[% Deli. Qty to Traded Qty]] &gt; 90), "Good Day", "")</f>
        <v>Good Day</v>
      </c>
    </row>
    <row r="4841" spans="1:18">
      <c r="A4841" t="s">
        <v>59</v>
      </c>
      <c r="B4841" s="1">
        <v>45782</v>
      </c>
      <c r="C4841" s="1" t="str">
        <f>"WEEK" &amp;" " &amp;  INT((DAY(Stock_Info[[#This Row],[Date]])+WEEKDAY(DATE(YEAR(Stock_Info[[#This Row],[Date]]),MONTH(Stock_Info[[#This Row],[Date]]),1))-1)/7)+1</f>
        <v>WEEK 2</v>
      </c>
      <c r="D4841" s="12">
        <v>32.950000000000003</v>
      </c>
      <c r="E4841" s="12">
        <v>32.950000000000003</v>
      </c>
      <c r="F4841" s="12">
        <v>31.91</v>
      </c>
      <c r="G4841" s="12">
        <v>32.22</v>
      </c>
      <c r="H4841" s="12">
        <v>32.408723950184616</v>
      </c>
      <c r="I4841">
        <v>15979</v>
      </c>
      <c r="J4841">
        <v>252</v>
      </c>
      <c r="K4841" s="12">
        <v>517859</v>
      </c>
      <c r="L4841">
        <v>12143</v>
      </c>
      <c r="M4841">
        <v>75.989999999999995</v>
      </c>
      <c r="N4841">
        <v>1.04</v>
      </c>
      <c r="O4841">
        <v>-0.73</v>
      </c>
      <c r="P4841">
        <f xml:space="preserve"> IF(Stock_Info[[#This Row],[Close Price]] &gt; Stock_Info[[#This Row],[Open Price]], 1, 0)</f>
        <v>0</v>
      </c>
      <c r="Q4841" t="str">
        <f>IF(AND(Stock_Info[[#This Row],[% Deli. Qty to Traded Qty]]&gt;80,Stock_Info[[#This Row],[No. of Trades]]&lt;3000),"Unusual Day","")</f>
        <v/>
      </c>
      <c r="R4841" t="str">
        <f>IF(AND(Stock_Info[[#This Row],[Spread High-Low]] &lt; 10, Stock_Info[[#This Row],[% Deli. Qty to Traded Qty]] &gt; 90), "Good Day", "")</f>
        <v/>
      </c>
    </row>
    <row r="4842" spans="1:18">
      <c r="A4842" t="s">
        <v>59</v>
      </c>
      <c r="B4842" s="1">
        <v>45779</v>
      </c>
      <c r="C4842" s="1" t="str">
        <f>"WEEK" &amp;" " &amp;  INT((DAY(Stock_Info[[#This Row],[Date]])+WEEKDAY(DATE(YEAR(Stock_Info[[#This Row],[Date]]),MONTH(Stock_Info[[#This Row],[Date]]),1))-1)/7)+1</f>
        <v>WEEK 1</v>
      </c>
      <c r="D4842" s="12">
        <v>33.79</v>
      </c>
      <c r="E4842" s="12">
        <v>33.99</v>
      </c>
      <c r="F4842" s="12">
        <v>32</v>
      </c>
      <c r="G4842" s="12">
        <v>32.44</v>
      </c>
      <c r="H4842" s="12">
        <v>33.050406504065037</v>
      </c>
      <c r="I4842">
        <v>7380</v>
      </c>
      <c r="J4842">
        <v>332</v>
      </c>
      <c r="K4842" s="12">
        <v>243912</v>
      </c>
      <c r="L4842">
        <v>5126</v>
      </c>
      <c r="M4842">
        <v>69.459999999999994</v>
      </c>
      <c r="N4842">
        <v>1.99</v>
      </c>
      <c r="O4842">
        <v>-1.35</v>
      </c>
      <c r="P4842">
        <f xml:space="preserve"> IF(Stock_Info[[#This Row],[Close Price]] &gt; Stock_Info[[#This Row],[Open Price]], 1, 0)</f>
        <v>0</v>
      </c>
      <c r="Q4842" t="str">
        <f>IF(AND(Stock_Info[[#This Row],[% Deli. Qty to Traded Qty]]&gt;80,Stock_Info[[#This Row],[No. of Trades]]&lt;3000),"Unusual Day","")</f>
        <v/>
      </c>
      <c r="R4842" t="str">
        <f>IF(AND(Stock_Info[[#This Row],[Spread High-Low]] &lt; 10, Stock_Info[[#This Row],[% Deli. Qty to Traded Qty]] &gt; 90), "Good Day", "")</f>
        <v/>
      </c>
    </row>
    <row r="4843" spans="1:18">
      <c r="A4843" t="s">
        <v>59</v>
      </c>
      <c r="B4843" s="1">
        <v>45777</v>
      </c>
      <c r="C4843" s="1" t="str">
        <f>"WEEK" &amp;" " &amp;  INT((DAY(Stock_Info[[#This Row],[Date]])+WEEKDAY(DATE(YEAR(Stock_Info[[#This Row],[Date]]),MONTH(Stock_Info[[#This Row],[Date]]),1))-1)/7)+1</f>
        <v>WEEK 5</v>
      </c>
      <c r="D4843" s="12">
        <v>34.450000000000003</v>
      </c>
      <c r="E4843" s="12">
        <v>34.450000000000003</v>
      </c>
      <c r="F4843" s="12">
        <v>33.299999999999997</v>
      </c>
      <c r="G4843" s="12">
        <v>33.61</v>
      </c>
      <c r="H4843" s="12">
        <v>33.627662010533548</v>
      </c>
      <c r="I4843">
        <v>4367</v>
      </c>
      <c r="J4843">
        <v>80</v>
      </c>
      <c r="K4843" s="12">
        <v>146852</v>
      </c>
      <c r="L4843">
        <v>3903</v>
      </c>
      <c r="M4843">
        <v>89.37</v>
      </c>
      <c r="N4843">
        <v>1.1499999999999999</v>
      </c>
      <c r="O4843">
        <v>-0.84</v>
      </c>
      <c r="P4843">
        <f xml:space="preserve"> IF(Stock_Info[[#This Row],[Close Price]] &gt; Stock_Info[[#This Row],[Open Price]], 1, 0)</f>
        <v>0</v>
      </c>
      <c r="Q4843" t="str">
        <f>IF(AND(Stock_Info[[#This Row],[% Deli. Qty to Traded Qty]]&gt;80,Stock_Info[[#This Row],[No. of Trades]]&lt;3000),"Unusual Day","")</f>
        <v>Unusual Day</v>
      </c>
      <c r="R4843" t="str">
        <f>IF(AND(Stock_Info[[#This Row],[Spread High-Low]] &lt; 10, Stock_Info[[#This Row],[% Deli. Qty to Traded Qty]] &gt; 90), "Good Day", "")</f>
        <v/>
      </c>
    </row>
    <row r="4844" spans="1:18">
      <c r="A4844" t="s">
        <v>59</v>
      </c>
      <c r="B4844" s="1">
        <v>45776</v>
      </c>
      <c r="C4844" s="1" t="str">
        <f>"WEEK" &amp;" " &amp;  INT((DAY(Stock_Info[[#This Row],[Date]])+WEEKDAY(DATE(YEAR(Stock_Info[[#This Row],[Date]]),MONTH(Stock_Info[[#This Row],[Date]]),1))-1)/7)+1</f>
        <v>WEEK 5</v>
      </c>
      <c r="D4844" s="12">
        <v>34.99</v>
      </c>
      <c r="E4844" s="12">
        <v>35.15</v>
      </c>
      <c r="F4844" s="12">
        <v>33.93</v>
      </c>
      <c r="G4844" s="12">
        <v>34.090000000000003</v>
      </c>
      <c r="H4844" s="12">
        <v>34.379564416513162</v>
      </c>
      <c r="I4844">
        <v>9229</v>
      </c>
      <c r="J4844">
        <v>178</v>
      </c>
      <c r="K4844" s="12">
        <v>317289</v>
      </c>
      <c r="L4844">
        <v>6555</v>
      </c>
      <c r="M4844">
        <v>71.03</v>
      </c>
      <c r="N4844">
        <v>1.22</v>
      </c>
      <c r="O4844">
        <v>-0.9</v>
      </c>
      <c r="P4844">
        <f xml:space="preserve"> IF(Stock_Info[[#This Row],[Close Price]] &gt; Stock_Info[[#This Row],[Open Price]], 1, 0)</f>
        <v>0</v>
      </c>
      <c r="Q4844" t="str">
        <f>IF(AND(Stock_Info[[#This Row],[% Deli. Qty to Traded Qty]]&gt;80,Stock_Info[[#This Row],[No. of Trades]]&lt;3000),"Unusual Day","")</f>
        <v/>
      </c>
      <c r="R4844" t="str">
        <f>IF(AND(Stock_Info[[#This Row],[Spread High-Low]] &lt; 10, Stock_Info[[#This Row],[% Deli. Qty to Traded Qty]] &gt; 90), "Good Day", "")</f>
        <v/>
      </c>
    </row>
    <row r="4845" spans="1:18">
      <c r="A4845" t="s">
        <v>59</v>
      </c>
      <c r="B4845" s="1">
        <v>45775</v>
      </c>
      <c r="C4845" s="1" t="str">
        <f>"WEEK" &amp;" " &amp;  INT((DAY(Stock_Info[[#This Row],[Date]])+WEEKDAY(DATE(YEAR(Stock_Info[[#This Row],[Date]]),MONTH(Stock_Info[[#This Row],[Date]]),1))-1)/7)+1</f>
        <v>WEEK 5</v>
      </c>
      <c r="D4845" s="12">
        <v>34.51</v>
      </c>
      <c r="E4845" s="12">
        <v>35.119999999999997</v>
      </c>
      <c r="F4845" s="12">
        <v>34.06</v>
      </c>
      <c r="G4845" s="12">
        <v>34.479999999999997</v>
      </c>
      <c r="H4845" s="12">
        <v>34.678623148045006</v>
      </c>
      <c r="I4845">
        <v>8977</v>
      </c>
      <c r="J4845">
        <v>134</v>
      </c>
      <c r="K4845" s="12">
        <v>311310</v>
      </c>
      <c r="L4845">
        <v>7323</v>
      </c>
      <c r="M4845">
        <v>81.58</v>
      </c>
      <c r="N4845">
        <v>1.06</v>
      </c>
      <c r="O4845">
        <v>-0.03</v>
      </c>
      <c r="P4845">
        <f xml:space="preserve"> IF(Stock_Info[[#This Row],[Close Price]] &gt; Stock_Info[[#This Row],[Open Price]], 1, 0)</f>
        <v>0</v>
      </c>
      <c r="Q4845" t="str">
        <f>IF(AND(Stock_Info[[#This Row],[% Deli. Qty to Traded Qty]]&gt;80,Stock_Info[[#This Row],[No. of Trades]]&lt;3000),"Unusual Day","")</f>
        <v>Unusual Day</v>
      </c>
      <c r="R4845" t="str">
        <f>IF(AND(Stock_Info[[#This Row],[Spread High-Low]] &lt; 10, Stock_Info[[#This Row],[% Deli. Qty to Traded Qty]] &gt; 90), "Good Day", "")</f>
        <v/>
      </c>
    </row>
    <row r="4846" spans="1:18">
      <c r="A4846" t="s">
        <v>59</v>
      </c>
      <c r="B4846" s="1">
        <v>45772</v>
      </c>
      <c r="C4846" s="1" t="str">
        <f>"WEEK" &amp;" " &amp;  INT((DAY(Stock_Info[[#This Row],[Date]])+WEEKDAY(DATE(YEAR(Stock_Info[[#This Row],[Date]]),MONTH(Stock_Info[[#This Row],[Date]]),1))-1)/7)+1</f>
        <v>WEEK 4</v>
      </c>
      <c r="D4846" s="12">
        <v>37.49</v>
      </c>
      <c r="E4846" s="12">
        <v>37.6</v>
      </c>
      <c r="F4846" s="12">
        <v>34.01</v>
      </c>
      <c r="G4846" s="12">
        <v>35.119999999999997</v>
      </c>
      <c r="H4846" s="12">
        <v>35.376758184386709</v>
      </c>
      <c r="I4846">
        <v>16281</v>
      </c>
      <c r="J4846">
        <v>537</v>
      </c>
      <c r="K4846" s="12">
        <v>575969</v>
      </c>
      <c r="L4846">
        <v>7575</v>
      </c>
      <c r="M4846">
        <v>46.53</v>
      </c>
      <c r="N4846">
        <v>3.59</v>
      </c>
      <c r="O4846">
        <v>-2.37</v>
      </c>
      <c r="P4846">
        <f xml:space="preserve"> IF(Stock_Info[[#This Row],[Close Price]] &gt; Stock_Info[[#This Row],[Open Price]], 1, 0)</f>
        <v>0</v>
      </c>
      <c r="Q4846" t="str">
        <f>IF(AND(Stock_Info[[#This Row],[% Deli. Qty to Traded Qty]]&gt;80,Stock_Info[[#This Row],[No. of Trades]]&lt;3000),"Unusual Day","")</f>
        <v/>
      </c>
      <c r="R4846" t="str">
        <f>IF(AND(Stock_Info[[#This Row],[Spread High-Low]] &lt; 10, Stock_Info[[#This Row],[% Deli. Qty to Traded Qty]] &gt; 90), "Good Day", "")</f>
        <v/>
      </c>
    </row>
    <row r="4847" spans="1:18">
      <c r="A4847" t="s">
        <v>59</v>
      </c>
      <c r="B4847" s="1">
        <v>45771</v>
      </c>
      <c r="C4847" s="1" t="str">
        <f>"WEEK" &amp;" " &amp;  INT((DAY(Stock_Info[[#This Row],[Date]])+WEEKDAY(DATE(YEAR(Stock_Info[[#This Row],[Date]]),MONTH(Stock_Info[[#This Row],[Date]]),1))-1)/7)+1</f>
        <v>WEEK 4</v>
      </c>
      <c r="D4847" s="12">
        <v>33.06</v>
      </c>
      <c r="E4847" s="12">
        <v>39.4</v>
      </c>
      <c r="F4847" s="12">
        <v>32.5</v>
      </c>
      <c r="G4847" s="12">
        <v>37.6</v>
      </c>
      <c r="H4847" s="12">
        <v>37.493863580225131</v>
      </c>
      <c r="I4847">
        <v>141695</v>
      </c>
      <c r="J4847">
        <v>1609</v>
      </c>
      <c r="K4847" s="12">
        <v>5312693</v>
      </c>
      <c r="L4847">
        <v>87119</v>
      </c>
      <c r="M4847">
        <v>61.48</v>
      </c>
      <c r="N4847">
        <v>6.9</v>
      </c>
      <c r="O4847">
        <v>4.54</v>
      </c>
      <c r="P4847">
        <f xml:space="preserve"> IF(Stock_Info[[#This Row],[Close Price]] &gt; Stock_Info[[#This Row],[Open Price]], 1, 0)</f>
        <v>1</v>
      </c>
      <c r="Q4847" t="str">
        <f>IF(AND(Stock_Info[[#This Row],[% Deli. Qty to Traded Qty]]&gt;80,Stock_Info[[#This Row],[No. of Trades]]&lt;3000),"Unusual Day","")</f>
        <v/>
      </c>
      <c r="R4847" t="str">
        <f>IF(AND(Stock_Info[[#This Row],[Spread High-Low]] &lt; 10, Stock_Info[[#This Row],[% Deli. Qty to Traded Qty]] &gt; 90), "Good Day", "")</f>
        <v/>
      </c>
    </row>
    <row r="4848" spans="1:18">
      <c r="A4848" t="s">
        <v>59</v>
      </c>
      <c r="B4848" s="1">
        <v>45770</v>
      </c>
      <c r="C4848" s="1" t="str">
        <f>"WEEK" &amp;" " &amp;  INT((DAY(Stock_Info[[#This Row],[Date]])+WEEKDAY(DATE(YEAR(Stock_Info[[#This Row],[Date]]),MONTH(Stock_Info[[#This Row],[Date]]),1))-1)/7)+1</f>
        <v>WEEK 4</v>
      </c>
      <c r="D4848" s="12">
        <v>32</v>
      </c>
      <c r="E4848" s="12">
        <v>33.35</v>
      </c>
      <c r="F4848" s="12">
        <v>32</v>
      </c>
      <c r="G4848" s="12">
        <v>33.049999999999997</v>
      </c>
      <c r="H4848" s="12">
        <v>32.858075040783035</v>
      </c>
      <c r="I4848">
        <v>4904</v>
      </c>
      <c r="J4848">
        <v>96</v>
      </c>
      <c r="K4848" s="12">
        <v>161136</v>
      </c>
      <c r="L4848">
        <v>3743</v>
      </c>
      <c r="M4848">
        <v>76.33</v>
      </c>
      <c r="N4848">
        <v>1.35</v>
      </c>
      <c r="O4848">
        <v>1.05</v>
      </c>
      <c r="P4848">
        <f xml:space="preserve"> IF(Stock_Info[[#This Row],[Close Price]] &gt; Stock_Info[[#This Row],[Open Price]], 1, 0)</f>
        <v>1</v>
      </c>
      <c r="Q4848" t="str">
        <f>IF(AND(Stock_Info[[#This Row],[% Deli. Qty to Traded Qty]]&gt;80,Stock_Info[[#This Row],[No. of Trades]]&lt;3000),"Unusual Day","")</f>
        <v/>
      </c>
      <c r="R4848" t="str">
        <f>IF(AND(Stock_Info[[#This Row],[Spread High-Low]] &lt; 10, Stock_Info[[#This Row],[% Deli. Qty to Traded Qty]] &gt; 90), "Good Day", "")</f>
        <v/>
      </c>
    </row>
    <row r="4849" spans="1:18">
      <c r="A4849" t="s">
        <v>59</v>
      </c>
      <c r="B4849" s="1">
        <v>45769</v>
      </c>
      <c r="C4849" s="1" t="str">
        <f>"WEEK" &amp;" " &amp;  INT((DAY(Stock_Info[[#This Row],[Date]])+WEEKDAY(DATE(YEAR(Stock_Info[[#This Row],[Date]]),MONTH(Stock_Info[[#This Row],[Date]]),1))-1)/7)+1</f>
        <v>WEEK 4</v>
      </c>
      <c r="D4849" s="12">
        <v>32.47</v>
      </c>
      <c r="E4849" s="12">
        <v>34</v>
      </c>
      <c r="F4849" s="12">
        <v>32.270000000000003</v>
      </c>
      <c r="G4849" s="12">
        <v>32.9</v>
      </c>
      <c r="H4849" s="12">
        <v>33.165120593692023</v>
      </c>
      <c r="I4849">
        <v>25333</v>
      </c>
      <c r="J4849">
        <v>382</v>
      </c>
      <c r="K4849" s="12">
        <v>840172</v>
      </c>
      <c r="L4849">
        <v>14196</v>
      </c>
      <c r="M4849">
        <v>56.04</v>
      </c>
      <c r="N4849">
        <v>1.73</v>
      </c>
      <c r="O4849">
        <v>0.43</v>
      </c>
      <c r="P4849">
        <f xml:space="preserve"> IF(Stock_Info[[#This Row],[Close Price]] &gt; Stock_Info[[#This Row],[Open Price]], 1, 0)</f>
        <v>1</v>
      </c>
      <c r="Q4849" t="str">
        <f>IF(AND(Stock_Info[[#This Row],[% Deli. Qty to Traded Qty]]&gt;80,Stock_Info[[#This Row],[No. of Trades]]&lt;3000),"Unusual Day","")</f>
        <v/>
      </c>
      <c r="R4849" t="str">
        <f>IF(AND(Stock_Info[[#This Row],[Spread High-Low]] &lt; 10, Stock_Info[[#This Row],[% Deli. Qty to Traded Qty]] &gt; 90), "Good Day", "")</f>
        <v/>
      </c>
    </row>
    <row r="4850" spans="1:18">
      <c r="A4850" t="s">
        <v>59</v>
      </c>
      <c r="B4850" s="1">
        <v>45768</v>
      </c>
      <c r="C4850" s="1" t="str">
        <f>"WEEK" &amp;" " &amp;  INT((DAY(Stock_Info[[#This Row],[Date]])+WEEKDAY(DATE(YEAR(Stock_Info[[#This Row],[Date]]),MONTH(Stock_Info[[#This Row],[Date]]),1))-1)/7)+1</f>
        <v>WEEK 4</v>
      </c>
      <c r="D4850" s="12">
        <v>31.47</v>
      </c>
      <c r="E4850" s="12">
        <v>32.54</v>
      </c>
      <c r="F4850" s="12">
        <v>31.47</v>
      </c>
      <c r="G4850" s="12">
        <v>32.22</v>
      </c>
      <c r="H4850" s="12">
        <v>32.099135063206923</v>
      </c>
      <c r="I4850">
        <v>10521</v>
      </c>
      <c r="J4850">
        <v>135</v>
      </c>
      <c r="K4850" s="12">
        <v>337715</v>
      </c>
      <c r="L4850">
        <v>8599</v>
      </c>
      <c r="M4850">
        <v>81.73</v>
      </c>
      <c r="N4850">
        <v>1.07</v>
      </c>
      <c r="O4850">
        <v>0.75</v>
      </c>
      <c r="P4850">
        <f xml:space="preserve"> IF(Stock_Info[[#This Row],[Close Price]] &gt; Stock_Info[[#This Row],[Open Price]], 1, 0)</f>
        <v>1</v>
      </c>
      <c r="Q4850" t="str">
        <f>IF(AND(Stock_Info[[#This Row],[% Deli. Qty to Traded Qty]]&gt;80,Stock_Info[[#This Row],[No. of Trades]]&lt;3000),"Unusual Day","")</f>
        <v>Unusual Day</v>
      </c>
      <c r="R4850" t="str">
        <f>IF(AND(Stock_Info[[#This Row],[Spread High-Low]] &lt; 10, Stock_Info[[#This Row],[% Deli. Qty to Traded Qty]] &gt; 90), "Good Day", "")</f>
        <v/>
      </c>
    </row>
    <row r="4851" spans="1:18">
      <c r="A4851" t="s">
        <v>59</v>
      </c>
      <c r="B4851" s="1">
        <v>45764</v>
      </c>
      <c r="C4851" s="1" t="str">
        <f>"WEEK" &amp;" " &amp;  INT((DAY(Stock_Info[[#This Row],[Date]])+WEEKDAY(DATE(YEAR(Stock_Info[[#This Row],[Date]]),MONTH(Stock_Info[[#This Row],[Date]]),1))-1)/7)+1</f>
        <v>WEEK 3</v>
      </c>
      <c r="D4851" s="12">
        <v>30.37</v>
      </c>
      <c r="E4851" s="12">
        <v>30.99</v>
      </c>
      <c r="F4851" s="12">
        <v>29.96</v>
      </c>
      <c r="G4851" s="12">
        <v>30.71</v>
      </c>
      <c r="H4851" s="12">
        <v>30.696809251776507</v>
      </c>
      <c r="I4851">
        <v>14354</v>
      </c>
      <c r="J4851">
        <v>256</v>
      </c>
      <c r="K4851" s="12">
        <v>440622</v>
      </c>
      <c r="L4851">
        <v>12456</v>
      </c>
      <c r="M4851">
        <v>86.78</v>
      </c>
      <c r="N4851">
        <v>1.03</v>
      </c>
      <c r="O4851">
        <v>0.34</v>
      </c>
      <c r="P4851">
        <f xml:space="preserve"> IF(Stock_Info[[#This Row],[Close Price]] &gt; Stock_Info[[#This Row],[Open Price]], 1, 0)</f>
        <v>1</v>
      </c>
      <c r="Q4851" t="str">
        <f>IF(AND(Stock_Info[[#This Row],[% Deli. Qty to Traded Qty]]&gt;80,Stock_Info[[#This Row],[No. of Trades]]&lt;3000),"Unusual Day","")</f>
        <v>Unusual Day</v>
      </c>
      <c r="R4851" t="str">
        <f>IF(AND(Stock_Info[[#This Row],[Spread High-Low]] &lt; 10, Stock_Info[[#This Row],[% Deli. Qty to Traded Qty]] &gt; 90), "Good Day", "")</f>
        <v/>
      </c>
    </row>
    <row r="4852" spans="1:18">
      <c r="A4852" t="s">
        <v>59</v>
      </c>
      <c r="B4852" s="1">
        <v>45763</v>
      </c>
      <c r="C4852" s="1" t="str">
        <f>"WEEK" &amp;" " &amp;  INT((DAY(Stock_Info[[#This Row],[Date]])+WEEKDAY(DATE(YEAR(Stock_Info[[#This Row],[Date]]),MONTH(Stock_Info[[#This Row],[Date]]),1))-1)/7)+1</f>
        <v>WEEK 3</v>
      </c>
      <c r="D4852" s="12">
        <v>30</v>
      </c>
      <c r="E4852" s="12">
        <v>30.85</v>
      </c>
      <c r="F4852" s="12">
        <v>29.76</v>
      </c>
      <c r="G4852" s="12">
        <v>30.37</v>
      </c>
      <c r="H4852" s="12">
        <v>30.283712971874667</v>
      </c>
      <c r="I4852">
        <v>9351</v>
      </c>
      <c r="J4852">
        <v>221</v>
      </c>
      <c r="K4852" s="12">
        <v>283183</v>
      </c>
      <c r="L4852">
        <v>6540</v>
      </c>
      <c r="M4852">
        <v>69.94</v>
      </c>
      <c r="N4852">
        <v>1.0900000000000001</v>
      </c>
      <c r="O4852">
        <v>0.37</v>
      </c>
      <c r="P4852">
        <f xml:space="preserve"> IF(Stock_Info[[#This Row],[Close Price]] &gt; Stock_Info[[#This Row],[Open Price]], 1, 0)</f>
        <v>1</v>
      </c>
      <c r="Q4852" t="str">
        <f>IF(AND(Stock_Info[[#This Row],[% Deli. Qty to Traded Qty]]&gt;80,Stock_Info[[#This Row],[No. of Trades]]&lt;3000),"Unusual Day","")</f>
        <v/>
      </c>
      <c r="R4852" t="str">
        <f>IF(AND(Stock_Info[[#This Row],[Spread High-Low]] &lt; 10, Stock_Info[[#This Row],[% Deli. Qty to Traded Qty]] &gt; 90), "Good Day", "")</f>
        <v/>
      </c>
    </row>
    <row r="4853" spans="1:18">
      <c r="A4853" t="s">
        <v>59</v>
      </c>
      <c r="B4853" s="1">
        <v>45762</v>
      </c>
      <c r="C4853" s="1" t="str">
        <f>"WEEK" &amp;" " &amp;  INT((DAY(Stock_Info[[#This Row],[Date]])+WEEKDAY(DATE(YEAR(Stock_Info[[#This Row],[Date]]),MONTH(Stock_Info[[#This Row],[Date]]),1))-1)/7)+1</f>
        <v>WEEK 3</v>
      </c>
      <c r="D4853" s="12">
        <v>29.45</v>
      </c>
      <c r="E4853" s="12">
        <v>30.18</v>
      </c>
      <c r="F4853" s="12">
        <v>29.4</v>
      </c>
      <c r="G4853" s="12">
        <v>29.9</v>
      </c>
      <c r="H4853" s="12">
        <v>29.780678268630076</v>
      </c>
      <c r="I4853">
        <v>4482</v>
      </c>
      <c r="J4853">
        <v>62</v>
      </c>
      <c r="K4853" s="12">
        <v>133477</v>
      </c>
      <c r="L4853">
        <v>4028</v>
      </c>
      <c r="M4853">
        <v>89.87</v>
      </c>
      <c r="N4853">
        <v>0.78</v>
      </c>
      <c r="O4853">
        <v>0.45</v>
      </c>
      <c r="P4853">
        <f xml:space="preserve"> IF(Stock_Info[[#This Row],[Close Price]] &gt; Stock_Info[[#This Row],[Open Price]], 1, 0)</f>
        <v>1</v>
      </c>
      <c r="Q4853" t="str">
        <f>IF(AND(Stock_Info[[#This Row],[% Deli. Qty to Traded Qty]]&gt;80,Stock_Info[[#This Row],[No. of Trades]]&lt;3000),"Unusual Day","")</f>
        <v>Unusual Day</v>
      </c>
      <c r="R4853" t="str">
        <f>IF(AND(Stock_Info[[#This Row],[Spread High-Low]] &lt; 10, Stock_Info[[#This Row],[% Deli. Qty to Traded Qty]] &gt; 90), "Good Day", "")</f>
        <v/>
      </c>
    </row>
    <row r="4854" spans="1:18">
      <c r="A4854" t="s">
        <v>59</v>
      </c>
      <c r="B4854" s="1">
        <v>45758</v>
      </c>
      <c r="C4854" s="1" t="str">
        <f>"WEEK" &amp;" " &amp;  INT((DAY(Stock_Info[[#This Row],[Date]])+WEEKDAY(DATE(YEAR(Stock_Info[[#This Row],[Date]]),MONTH(Stock_Info[[#This Row],[Date]]),1))-1)/7)+1</f>
        <v>WEEK 2</v>
      </c>
      <c r="D4854" s="12">
        <v>28.88</v>
      </c>
      <c r="E4854" s="12">
        <v>29.47</v>
      </c>
      <c r="F4854" s="12">
        <v>28.88</v>
      </c>
      <c r="G4854" s="12">
        <v>29.07</v>
      </c>
      <c r="H4854" s="12">
        <v>29.136453963347318</v>
      </c>
      <c r="I4854">
        <v>4529</v>
      </c>
      <c r="J4854">
        <v>70</v>
      </c>
      <c r="K4854" s="12">
        <v>131959</v>
      </c>
      <c r="L4854">
        <v>3279</v>
      </c>
      <c r="M4854">
        <v>72.400000000000006</v>
      </c>
      <c r="N4854">
        <v>0.59</v>
      </c>
      <c r="O4854">
        <v>0.19</v>
      </c>
      <c r="P4854">
        <f xml:space="preserve"> IF(Stock_Info[[#This Row],[Close Price]] &gt; Stock_Info[[#This Row],[Open Price]], 1, 0)</f>
        <v>1</v>
      </c>
      <c r="Q4854" t="str">
        <f>IF(AND(Stock_Info[[#This Row],[% Deli. Qty to Traded Qty]]&gt;80,Stock_Info[[#This Row],[No. of Trades]]&lt;3000),"Unusual Day","")</f>
        <v/>
      </c>
      <c r="R4854" t="str">
        <f>IF(AND(Stock_Info[[#This Row],[Spread High-Low]] &lt; 10, Stock_Info[[#This Row],[% Deli. Qty to Traded Qty]] &gt; 90), "Good Day", "")</f>
        <v/>
      </c>
    </row>
    <row r="4855" spans="1:18">
      <c r="A4855" t="s">
        <v>59</v>
      </c>
      <c r="B4855" s="1">
        <v>45756</v>
      </c>
      <c r="C4855" s="1" t="str">
        <f>"WEEK" &amp;" " &amp;  INT((DAY(Stock_Info[[#This Row],[Date]])+WEEKDAY(DATE(YEAR(Stock_Info[[#This Row],[Date]]),MONTH(Stock_Info[[#This Row],[Date]]),1))-1)/7)+1</f>
        <v>WEEK 2</v>
      </c>
      <c r="D4855" s="12">
        <v>28.55</v>
      </c>
      <c r="E4855" s="12">
        <v>28.82</v>
      </c>
      <c r="F4855" s="12">
        <v>28.36</v>
      </c>
      <c r="G4855" s="12">
        <v>28.6</v>
      </c>
      <c r="H4855" s="12">
        <v>28.562090024881247</v>
      </c>
      <c r="I4855">
        <v>4421</v>
      </c>
      <c r="J4855">
        <v>130</v>
      </c>
      <c r="K4855" s="12">
        <v>126273</v>
      </c>
      <c r="L4855">
        <v>3446</v>
      </c>
      <c r="M4855">
        <v>77.95</v>
      </c>
      <c r="N4855">
        <v>0.46</v>
      </c>
      <c r="O4855">
        <v>0.05</v>
      </c>
      <c r="P4855">
        <f xml:space="preserve"> IF(Stock_Info[[#This Row],[Close Price]] &gt; Stock_Info[[#This Row],[Open Price]], 1, 0)</f>
        <v>1</v>
      </c>
      <c r="Q4855" t="str">
        <f>IF(AND(Stock_Info[[#This Row],[% Deli. Qty to Traded Qty]]&gt;80,Stock_Info[[#This Row],[No. of Trades]]&lt;3000),"Unusual Day","")</f>
        <v/>
      </c>
      <c r="R4855" t="str">
        <f>IF(AND(Stock_Info[[#This Row],[Spread High-Low]] &lt; 10, Stock_Info[[#This Row],[% Deli. Qty to Traded Qty]] &gt; 90), "Good Day", "")</f>
        <v/>
      </c>
    </row>
    <row r="4856" spans="1:18">
      <c r="A4856" t="s">
        <v>59</v>
      </c>
      <c r="B4856" s="1">
        <v>45755</v>
      </c>
      <c r="C4856" s="1" t="str">
        <f>"WEEK" &amp;" " &amp;  INT((DAY(Stock_Info[[#This Row],[Date]])+WEEKDAY(DATE(YEAR(Stock_Info[[#This Row],[Date]]),MONTH(Stock_Info[[#This Row],[Date]]),1))-1)/7)+1</f>
        <v>WEEK 2</v>
      </c>
      <c r="D4856" s="12">
        <v>28.55</v>
      </c>
      <c r="E4856" s="12">
        <v>29.31</v>
      </c>
      <c r="F4856" s="12">
        <v>28.3</v>
      </c>
      <c r="G4856" s="12">
        <v>28.48</v>
      </c>
      <c r="H4856" s="12">
        <v>28.653839718922537</v>
      </c>
      <c r="I4856">
        <v>5977</v>
      </c>
      <c r="J4856">
        <v>181</v>
      </c>
      <c r="K4856" s="12">
        <v>171264</v>
      </c>
      <c r="L4856">
        <v>5411</v>
      </c>
      <c r="M4856">
        <v>90.53</v>
      </c>
      <c r="N4856">
        <v>1.01</v>
      </c>
      <c r="O4856">
        <v>-7.0000000000000007E-2</v>
      </c>
      <c r="P4856">
        <f xml:space="preserve"> IF(Stock_Info[[#This Row],[Close Price]] &gt; Stock_Info[[#This Row],[Open Price]], 1, 0)</f>
        <v>0</v>
      </c>
      <c r="Q4856" t="str">
        <f>IF(AND(Stock_Info[[#This Row],[% Deli. Qty to Traded Qty]]&gt;80,Stock_Info[[#This Row],[No. of Trades]]&lt;3000),"Unusual Day","")</f>
        <v>Unusual Day</v>
      </c>
      <c r="R4856" t="str">
        <f>IF(AND(Stock_Info[[#This Row],[Spread High-Low]] &lt; 10, Stock_Info[[#This Row],[% Deli. Qty to Traded Qty]] &gt; 90), "Good Day", "")</f>
        <v>Good Day</v>
      </c>
    </row>
    <row r="4857" spans="1:18">
      <c r="A4857" t="s">
        <v>59</v>
      </c>
      <c r="B4857" s="1">
        <v>45754</v>
      </c>
      <c r="C4857" s="1" t="str">
        <f>"WEEK" &amp;" " &amp;  INT((DAY(Stock_Info[[#This Row],[Date]])+WEEKDAY(DATE(YEAR(Stock_Info[[#This Row],[Date]]),MONTH(Stock_Info[[#This Row],[Date]]),1))-1)/7)+1</f>
        <v>WEEK 2</v>
      </c>
      <c r="D4857" s="12">
        <v>23.51</v>
      </c>
      <c r="E4857" s="12">
        <v>28.8</v>
      </c>
      <c r="F4857" s="12">
        <v>23.51</v>
      </c>
      <c r="G4857" s="12">
        <v>28.06</v>
      </c>
      <c r="H4857" s="12">
        <v>27.623786225065864</v>
      </c>
      <c r="I4857">
        <v>13285</v>
      </c>
      <c r="J4857">
        <v>461</v>
      </c>
      <c r="K4857" s="12">
        <v>366982</v>
      </c>
      <c r="L4857">
        <v>7979</v>
      </c>
      <c r="M4857">
        <v>60.06</v>
      </c>
      <c r="N4857">
        <v>5.29</v>
      </c>
      <c r="O4857">
        <v>4.55</v>
      </c>
      <c r="P4857">
        <f xml:space="preserve"> IF(Stock_Info[[#This Row],[Close Price]] &gt; Stock_Info[[#This Row],[Open Price]], 1, 0)</f>
        <v>1</v>
      </c>
      <c r="Q4857" t="str">
        <f>IF(AND(Stock_Info[[#This Row],[% Deli. Qty to Traded Qty]]&gt;80,Stock_Info[[#This Row],[No. of Trades]]&lt;3000),"Unusual Day","")</f>
        <v/>
      </c>
      <c r="R4857" t="str">
        <f>IF(AND(Stock_Info[[#This Row],[Spread High-Low]] &lt; 10, Stock_Info[[#This Row],[% Deli. Qty to Traded Qty]] &gt; 90), "Good Day", "")</f>
        <v/>
      </c>
    </row>
    <row r="4858" spans="1:18">
      <c r="A4858" t="s">
        <v>59</v>
      </c>
      <c r="B4858" s="1">
        <v>45751</v>
      </c>
      <c r="C4858" s="1" t="str">
        <f>"WEEK" &amp;" " &amp;  INT((DAY(Stock_Info[[#This Row],[Date]])+WEEKDAY(DATE(YEAR(Stock_Info[[#This Row],[Date]]),MONTH(Stock_Info[[#This Row],[Date]]),1))-1)/7)+1</f>
        <v>WEEK 1</v>
      </c>
      <c r="D4858" s="12">
        <v>30.15</v>
      </c>
      <c r="E4858" s="12">
        <v>30.15</v>
      </c>
      <c r="F4858" s="12">
        <v>28.81</v>
      </c>
      <c r="G4858" s="12">
        <v>29.33</v>
      </c>
      <c r="H4858" s="12">
        <v>29.437559219253362</v>
      </c>
      <c r="I4858">
        <v>5277</v>
      </c>
      <c r="J4858">
        <v>126</v>
      </c>
      <c r="K4858" s="12">
        <v>155342</v>
      </c>
      <c r="L4858">
        <v>3723</v>
      </c>
      <c r="M4858">
        <v>70.55</v>
      </c>
      <c r="N4858">
        <v>1.34</v>
      </c>
      <c r="O4858">
        <v>-0.82</v>
      </c>
      <c r="P4858">
        <f xml:space="preserve"> IF(Stock_Info[[#This Row],[Close Price]] &gt; Stock_Info[[#This Row],[Open Price]], 1, 0)</f>
        <v>0</v>
      </c>
      <c r="Q4858" t="str">
        <f>IF(AND(Stock_Info[[#This Row],[% Deli. Qty to Traded Qty]]&gt;80,Stock_Info[[#This Row],[No. of Trades]]&lt;3000),"Unusual Day","")</f>
        <v/>
      </c>
      <c r="R4858" t="str">
        <f>IF(AND(Stock_Info[[#This Row],[Spread High-Low]] &lt; 10, Stock_Info[[#This Row],[% Deli. Qty to Traded Qty]] &gt; 90), "Good Day", "")</f>
        <v/>
      </c>
    </row>
    <row r="4859" spans="1:18">
      <c r="A4859" t="s">
        <v>59</v>
      </c>
      <c r="B4859" s="1">
        <v>45750</v>
      </c>
      <c r="C4859" s="1" t="str">
        <f>"WEEK" &amp;" " &amp;  INT((DAY(Stock_Info[[#This Row],[Date]])+WEEKDAY(DATE(YEAR(Stock_Info[[#This Row],[Date]]),MONTH(Stock_Info[[#This Row],[Date]]),1))-1)/7)+1</f>
        <v>WEEK 1</v>
      </c>
      <c r="D4859" s="12">
        <v>30.36</v>
      </c>
      <c r="E4859" s="12">
        <v>30.9</v>
      </c>
      <c r="F4859" s="12">
        <v>29.55</v>
      </c>
      <c r="G4859" s="12">
        <v>30.15</v>
      </c>
      <c r="H4859" s="12">
        <v>30.304361567635905</v>
      </c>
      <c r="I4859">
        <v>3164</v>
      </c>
      <c r="J4859">
        <v>93</v>
      </c>
      <c r="K4859" s="12">
        <v>95883</v>
      </c>
      <c r="L4859">
        <v>2361</v>
      </c>
      <c r="M4859">
        <v>74.62</v>
      </c>
      <c r="N4859">
        <v>1.35</v>
      </c>
      <c r="O4859">
        <v>-0.21</v>
      </c>
      <c r="P4859">
        <f xml:space="preserve"> IF(Stock_Info[[#This Row],[Close Price]] &gt; Stock_Info[[#This Row],[Open Price]], 1, 0)</f>
        <v>0</v>
      </c>
      <c r="Q4859" t="str">
        <f>IF(AND(Stock_Info[[#This Row],[% Deli. Qty to Traded Qty]]&gt;80,Stock_Info[[#This Row],[No. of Trades]]&lt;3000),"Unusual Day","")</f>
        <v/>
      </c>
      <c r="R4859" t="str">
        <f>IF(AND(Stock_Info[[#This Row],[Spread High-Low]] &lt; 10, Stock_Info[[#This Row],[% Deli. Qty to Traded Qty]] &gt; 90), "Good Day", "")</f>
        <v/>
      </c>
    </row>
    <row r="4860" spans="1:18">
      <c r="A4860" t="s">
        <v>59</v>
      </c>
      <c r="B4860" s="1">
        <v>45749</v>
      </c>
      <c r="C4860" s="1" t="str">
        <f>"WEEK" &amp;" " &amp;  INT((DAY(Stock_Info[[#This Row],[Date]])+WEEKDAY(DATE(YEAR(Stock_Info[[#This Row],[Date]]),MONTH(Stock_Info[[#This Row],[Date]]),1))-1)/7)+1</f>
        <v>WEEK 1</v>
      </c>
      <c r="D4860" s="12">
        <v>33.200000000000003</v>
      </c>
      <c r="E4860" s="12">
        <v>33.200000000000003</v>
      </c>
      <c r="F4860" s="12">
        <v>29</v>
      </c>
      <c r="G4860" s="12">
        <v>29.61</v>
      </c>
      <c r="H4860" s="12">
        <v>29.388945454545453</v>
      </c>
      <c r="I4860">
        <v>6875</v>
      </c>
      <c r="J4860">
        <v>275</v>
      </c>
      <c r="K4860" s="12">
        <v>202049</v>
      </c>
      <c r="L4860">
        <v>4523</v>
      </c>
      <c r="M4860">
        <v>65.790000000000006</v>
      </c>
      <c r="N4860">
        <v>4.2</v>
      </c>
      <c r="O4860">
        <v>-3.59</v>
      </c>
      <c r="P4860">
        <f xml:space="preserve"> IF(Stock_Info[[#This Row],[Close Price]] &gt; Stock_Info[[#This Row],[Open Price]], 1, 0)</f>
        <v>0</v>
      </c>
      <c r="Q4860" t="str">
        <f>IF(AND(Stock_Info[[#This Row],[% Deli. Qty to Traded Qty]]&gt;80,Stock_Info[[#This Row],[No. of Trades]]&lt;3000),"Unusual Day","")</f>
        <v/>
      </c>
      <c r="R4860" t="str">
        <f>IF(AND(Stock_Info[[#This Row],[Spread High-Low]] &lt; 10, Stock_Info[[#This Row],[% Deli. Qty to Traded Qty]] &gt; 90), "Good Day", "")</f>
        <v/>
      </c>
    </row>
    <row r="4861" spans="1:18">
      <c r="A4861" t="s">
        <v>59</v>
      </c>
      <c r="B4861" s="1">
        <v>45748</v>
      </c>
      <c r="C4861" s="1" t="str">
        <f>"WEEK" &amp;" " &amp;  INT((DAY(Stock_Info[[#This Row],[Date]])+WEEKDAY(DATE(YEAR(Stock_Info[[#This Row],[Date]]),MONTH(Stock_Info[[#This Row],[Date]]),1))-1)/7)+1</f>
        <v>WEEK 1</v>
      </c>
      <c r="D4861" s="12">
        <v>28.06</v>
      </c>
      <c r="E4861" s="12">
        <v>30.24</v>
      </c>
      <c r="F4861" s="12">
        <v>28.06</v>
      </c>
      <c r="G4861" s="12">
        <v>29.2</v>
      </c>
      <c r="H4861" s="12">
        <v>29.341169556273876</v>
      </c>
      <c r="I4861">
        <v>6806</v>
      </c>
      <c r="J4861">
        <v>176</v>
      </c>
      <c r="K4861" s="12">
        <v>199696</v>
      </c>
      <c r="L4861">
        <v>4885</v>
      </c>
      <c r="M4861">
        <v>71.77</v>
      </c>
      <c r="N4861">
        <v>2.1800000000000002</v>
      </c>
      <c r="O4861">
        <v>1.1399999999999999</v>
      </c>
      <c r="P4861">
        <f xml:space="preserve"> IF(Stock_Info[[#This Row],[Close Price]] &gt; Stock_Info[[#This Row],[Open Price]], 1, 0)</f>
        <v>1</v>
      </c>
      <c r="Q4861" t="str">
        <f>IF(AND(Stock_Info[[#This Row],[% Deli. Qty to Traded Qty]]&gt;80,Stock_Info[[#This Row],[No. of Trades]]&lt;3000),"Unusual Day","")</f>
        <v/>
      </c>
      <c r="R4861" t="str">
        <f>IF(AND(Stock_Info[[#This Row],[Spread High-Low]] &lt; 10, Stock_Info[[#This Row],[% Deli. Qty to Traded Qty]] &gt; 90), "Good Day", "")</f>
        <v/>
      </c>
    </row>
    <row r="4862" spans="1:18">
      <c r="A4862" t="s">
        <v>59</v>
      </c>
      <c r="B4862" s="1">
        <v>45744</v>
      </c>
      <c r="C4862" s="1" t="str">
        <f>"WEEK" &amp;" " &amp;  INT((DAY(Stock_Info[[#This Row],[Date]])+WEEKDAY(DATE(YEAR(Stock_Info[[#This Row],[Date]]),MONTH(Stock_Info[[#This Row],[Date]]),1))-1)/7)+1</f>
        <v>WEEK 5</v>
      </c>
      <c r="D4862" s="12">
        <v>28.65</v>
      </c>
      <c r="E4862" s="12">
        <v>29.36</v>
      </c>
      <c r="F4862" s="12">
        <v>27.92</v>
      </c>
      <c r="G4862" s="12">
        <v>28.06</v>
      </c>
      <c r="H4862" s="12">
        <v>28.454780857389469</v>
      </c>
      <c r="I4862">
        <v>20854</v>
      </c>
      <c r="J4862">
        <v>264</v>
      </c>
      <c r="K4862" s="12">
        <v>593396</v>
      </c>
      <c r="L4862">
        <v>18183</v>
      </c>
      <c r="M4862">
        <v>87.19</v>
      </c>
      <c r="N4862">
        <v>1.44</v>
      </c>
      <c r="O4862">
        <v>-0.59</v>
      </c>
      <c r="P4862">
        <f xml:space="preserve"> IF(Stock_Info[[#This Row],[Close Price]] &gt; Stock_Info[[#This Row],[Open Price]], 1, 0)</f>
        <v>0</v>
      </c>
      <c r="Q4862" t="str">
        <f>IF(AND(Stock_Info[[#This Row],[% Deli. Qty to Traded Qty]]&gt;80,Stock_Info[[#This Row],[No. of Trades]]&lt;3000),"Unusual Day","")</f>
        <v>Unusual Day</v>
      </c>
      <c r="R4862" t="str">
        <f>IF(AND(Stock_Info[[#This Row],[Spread High-Low]] &lt; 10, Stock_Info[[#This Row],[% Deli. Qty to Traded Qty]] &gt; 90), "Good Day", "")</f>
        <v/>
      </c>
    </row>
    <row r="4863" spans="1:18">
      <c r="A4863" t="s">
        <v>59</v>
      </c>
      <c r="B4863" s="1">
        <v>45743</v>
      </c>
      <c r="C4863" s="1" t="str">
        <f>"WEEK" &amp;" " &amp;  INT((DAY(Stock_Info[[#This Row],[Date]])+WEEKDAY(DATE(YEAR(Stock_Info[[#This Row],[Date]]),MONTH(Stock_Info[[#This Row],[Date]]),1))-1)/7)+1</f>
        <v>WEEK 5</v>
      </c>
      <c r="D4863" s="12">
        <v>30</v>
      </c>
      <c r="E4863" s="12">
        <v>30</v>
      </c>
      <c r="F4863" s="12">
        <v>28.41</v>
      </c>
      <c r="G4863" s="12">
        <v>28.65</v>
      </c>
      <c r="H4863" s="12">
        <v>29.036750223813787</v>
      </c>
      <c r="I4863">
        <v>22340</v>
      </c>
      <c r="J4863">
        <v>614</v>
      </c>
      <c r="K4863" s="12">
        <v>648681</v>
      </c>
      <c r="L4863">
        <v>19302</v>
      </c>
      <c r="M4863">
        <v>86.4</v>
      </c>
      <c r="N4863">
        <v>1.59</v>
      </c>
      <c r="O4863">
        <v>-1.35</v>
      </c>
      <c r="P4863">
        <f xml:space="preserve"> IF(Stock_Info[[#This Row],[Close Price]] &gt; Stock_Info[[#This Row],[Open Price]], 1, 0)</f>
        <v>0</v>
      </c>
      <c r="Q4863" t="str">
        <f>IF(AND(Stock_Info[[#This Row],[% Deli. Qty to Traded Qty]]&gt;80,Stock_Info[[#This Row],[No. of Trades]]&lt;3000),"Unusual Day","")</f>
        <v>Unusual Day</v>
      </c>
      <c r="R4863" t="str">
        <f>IF(AND(Stock_Info[[#This Row],[Spread High-Low]] &lt; 10, Stock_Info[[#This Row],[% Deli. Qty to Traded Qty]] &gt; 90), "Good Day", "")</f>
        <v/>
      </c>
    </row>
    <row r="4864" spans="1:18">
      <c r="A4864" t="s">
        <v>59</v>
      </c>
      <c r="B4864" s="1">
        <v>45742</v>
      </c>
      <c r="C4864" s="1" t="str">
        <f>"WEEK" &amp;" " &amp;  INT((DAY(Stock_Info[[#This Row],[Date]])+WEEKDAY(DATE(YEAR(Stock_Info[[#This Row],[Date]]),MONTH(Stock_Info[[#This Row],[Date]]),1))-1)/7)+1</f>
        <v>WEEK 5</v>
      </c>
      <c r="D4864" s="12">
        <v>30.5</v>
      </c>
      <c r="E4864" s="12">
        <v>30.6</v>
      </c>
      <c r="F4864" s="12">
        <v>29.21</v>
      </c>
      <c r="G4864" s="12">
        <v>29.44</v>
      </c>
      <c r="H4864" s="12">
        <v>29.769003144072499</v>
      </c>
      <c r="I4864">
        <v>21628</v>
      </c>
      <c r="J4864">
        <v>481</v>
      </c>
      <c r="K4864" s="12">
        <v>643844</v>
      </c>
      <c r="L4864">
        <v>15360</v>
      </c>
      <c r="M4864">
        <v>71.02</v>
      </c>
      <c r="N4864">
        <v>1.39</v>
      </c>
      <c r="O4864">
        <v>-1.06</v>
      </c>
      <c r="P4864">
        <f xml:space="preserve"> IF(Stock_Info[[#This Row],[Close Price]] &gt; Stock_Info[[#This Row],[Open Price]], 1, 0)</f>
        <v>0</v>
      </c>
      <c r="Q4864" t="str">
        <f>IF(AND(Stock_Info[[#This Row],[% Deli. Qty to Traded Qty]]&gt;80,Stock_Info[[#This Row],[No. of Trades]]&lt;3000),"Unusual Day","")</f>
        <v/>
      </c>
      <c r="R4864" t="str">
        <f>IF(AND(Stock_Info[[#This Row],[Spread High-Low]] &lt; 10, Stock_Info[[#This Row],[% Deli. Qty to Traded Qty]] &gt; 90), "Good Day", "")</f>
        <v/>
      </c>
    </row>
    <row r="4865" spans="1:18">
      <c r="A4865" t="s">
        <v>59</v>
      </c>
      <c r="B4865" s="1">
        <v>45741</v>
      </c>
      <c r="C4865" s="1" t="str">
        <f>"WEEK" &amp;" " &amp;  INT((DAY(Stock_Info[[#This Row],[Date]])+WEEKDAY(DATE(YEAR(Stock_Info[[#This Row],[Date]]),MONTH(Stock_Info[[#This Row],[Date]]),1))-1)/7)+1</f>
        <v>WEEK 5</v>
      </c>
      <c r="D4865" s="12">
        <v>31.85</v>
      </c>
      <c r="E4865" s="12">
        <v>31.99</v>
      </c>
      <c r="F4865" s="12">
        <v>29.99</v>
      </c>
      <c r="G4865" s="12">
        <v>30.46</v>
      </c>
      <c r="H4865" s="12">
        <v>30.648845686512757</v>
      </c>
      <c r="I4865">
        <v>7407</v>
      </c>
      <c r="J4865">
        <v>86</v>
      </c>
      <c r="K4865" s="12">
        <v>227016</v>
      </c>
      <c r="L4865">
        <v>7114</v>
      </c>
      <c r="M4865">
        <v>96.04</v>
      </c>
      <c r="N4865">
        <v>2</v>
      </c>
      <c r="O4865">
        <v>-1.39</v>
      </c>
      <c r="P4865">
        <f xml:space="preserve"> IF(Stock_Info[[#This Row],[Close Price]] &gt; Stock_Info[[#This Row],[Open Price]], 1, 0)</f>
        <v>0</v>
      </c>
      <c r="Q4865" t="str">
        <f>IF(AND(Stock_Info[[#This Row],[% Deli. Qty to Traded Qty]]&gt;80,Stock_Info[[#This Row],[No. of Trades]]&lt;3000),"Unusual Day","")</f>
        <v>Unusual Day</v>
      </c>
      <c r="R4865" t="str">
        <f>IF(AND(Stock_Info[[#This Row],[Spread High-Low]] &lt; 10, Stock_Info[[#This Row],[% Deli. Qty to Traded Qty]] &gt; 90), "Good Day", "")</f>
        <v>Good Day</v>
      </c>
    </row>
    <row r="4866" spans="1:18">
      <c r="A4866" t="s">
        <v>59</v>
      </c>
      <c r="B4866" s="1">
        <v>45740</v>
      </c>
      <c r="C4866" s="1" t="str">
        <f>"WEEK" &amp;" " &amp;  INT((DAY(Stock_Info[[#This Row],[Date]])+WEEKDAY(DATE(YEAR(Stock_Info[[#This Row],[Date]]),MONTH(Stock_Info[[#This Row],[Date]]),1))-1)/7)+1</f>
        <v>WEEK 5</v>
      </c>
      <c r="D4866" s="12">
        <v>31.57</v>
      </c>
      <c r="E4866" s="12">
        <v>32.18</v>
      </c>
      <c r="F4866" s="12">
        <v>31.44</v>
      </c>
      <c r="G4866" s="12">
        <v>31.66</v>
      </c>
      <c r="H4866" s="12">
        <v>31.790854068594484</v>
      </c>
      <c r="I4866">
        <v>11896</v>
      </c>
      <c r="J4866">
        <v>232</v>
      </c>
      <c r="K4866" s="12">
        <v>378184</v>
      </c>
      <c r="L4866">
        <v>10805</v>
      </c>
      <c r="M4866">
        <v>90.83</v>
      </c>
      <c r="N4866">
        <v>0.74</v>
      </c>
      <c r="O4866">
        <v>0.09</v>
      </c>
      <c r="P4866">
        <f xml:space="preserve"> IF(Stock_Info[[#This Row],[Close Price]] &gt; Stock_Info[[#This Row],[Open Price]], 1, 0)</f>
        <v>1</v>
      </c>
      <c r="Q4866" t="str">
        <f>IF(AND(Stock_Info[[#This Row],[% Deli. Qty to Traded Qty]]&gt;80,Stock_Info[[#This Row],[No. of Trades]]&lt;3000),"Unusual Day","")</f>
        <v>Unusual Day</v>
      </c>
      <c r="R4866" t="str">
        <f>IF(AND(Stock_Info[[#This Row],[Spread High-Low]] &lt; 10, Stock_Info[[#This Row],[% Deli. Qty to Traded Qty]] &gt; 90), "Good Day", "")</f>
        <v>Good Day</v>
      </c>
    </row>
    <row r="4867" spans="1:18">
      <c r="A4867" t="s">
        <v>59</v>
      </c>
      <c r="B4867" s="1">
        <v>45737</v>
      </c>
      <c r="C4867" s="1" t="str">
        <f>"WEEK" &amp;" " &amp;  INT((DAY(Stock_Info[[#This Row],[Date]])+WEEKDAY(DATE(YEAR(Stock_Info[[#This Row],[Date]]),MONTH(Stock_Info[[#This Row],[Date]]),1))-1)/7)+1</f>
        <v>WEEK 4</v>
      </c>
      <c r="D4867" s="12">
        <v>32.32</v>
      </c>
      <c r="E4867" s="12">
        <v>32.32</v>
      </c>
      <c r="F4867" s="12">
        <v>30.5</v>
      </c>
      <c r="G4867" s="12">
        <v>31.57</v>
      </c>
      <c r="H4867" s="12">
        <v>31.439638111393837</v>
      </c>
      <c r="I4867">
        <v>17685</v>
      </c>
      <c r="J4867">
        <v>284</v>
      </c>
      <c r="K4867" s="12">
        <v>556010</v>
      </c>
      <c r="L4867">
        <v>10758</v>
      </c>
      <c r="M4867">
        <v>60.83</v>
      </c>
      <c r="N4867">
        <v>1.82</v>
      </c>
      <c r="O4867">
        <v>-0.75</v>
      </c>
      <c r="P4867">
        <f xml:space="preserve"> IF(Stock_Info[[#This Row],[Close Price]] &gt; Stock_Info[[#This Row],[Open Price]], 1, 0)</f>
        <v>0</v>
      </c>
      <c r="Q4867" t="str">
        <f>IF(AND(Stock_Info[[#This Row],[% Deli. Qty to Traded Qty]]&gt;80,Stock_Info[[#This Row],[No. of Trades]]&lt;3000),"Unusual Day","")</f>
        <v/>
      </c>
      <c r="R4867" t="str">
        <f>IF(AND(Stock_Info[[#This Row],[Spread High-Low]] &lt; 10, Stock_Info[[#This Row],[% Deli. Qty to Traded Qty]] &gt; 90), "Good Day", "")</f>
        <v/>
      </c>
    </row>
    <row r="4868" spans="1:18">
      <c r="A4868" t="s">
        <v>59</v>
      </c>
      <c r="B4868" s="1">
        <v>45736</v>
      </c>
      <c r="C4868" s="1" t="str">
        <f>"WEEK" &amp;" " &amp;  INT((DAY(Stock_Info[[#This Row],[Date]])+WEEKDAY(DATE(YEAR(Stock_Info[[#This Row],[Date]]),MONTH(Stock_Info[[#This Row],[Date]]),1))-1)/7)+1</f>
        <v>WEEK 4</v>
      </c>
      <c r="D4868" s="12">
        <v>31.9</v>
      </c>
      <c r="E4868" s="12">
        <v>32.17</v>
      </c>
      <c r="F4868" s="12">
        <v>31.18</v>
      </c>
      <c r="G4868" s="12">
        <v>31.28</v>
      </c>
      <c r="H4868" s="12">
        <v>31.792924375202855</v>
      </c>
      <c r="I4868">
        <v>3081</v>
      </c>
      <c r="J4868">
        <v>139</v>
      </c>
      <c r="K4868" s="12">
        <v>97954</v>
      </c>
      <c r="L4868">
        <v>2395</v>
      </c>
      <c r="M4868">
        <v>77.73</v>
      </c>
      <c r="N4868">
        <v>0.99</v>
      </c>
      <c r="O4868">
        <v>-0.62</v>
      </c>
      <c r="P4868">
        <f xml:space="preserve"> IF(Stock_Info[[#This Row],[Close Price]] &gt; Stock_Info[[#This Row],[Open Price]], 1, 0)</f>
        <v>0</v>
      </c>
      <c r="Q4868" t="str">
        <f>IF(AND(Stock_Info[[#This Row],[% Deli. Qty to Traded Qty]]&gt;80,Stock_Info[[#This Row],[No. of Trades]]&lt;3000),"Unusual Day","")</f>
        <v/>
      </c>
      <c r="R4868" t="str">
        <f>IF(AND(Stock_Info[[#This Row],[Spread High-Low]] &lt; 10, Stock_Info[[#This Row],[% Deli. Qty to Traded Qty]] &gt; 90), "Good Day", "")</f>
        <v/>
      </c>
    </row>
    <row r="4869" spans="1:18">
      <c r="A4869" t="s">
        <v>59</v>
      </c>
      <c r="B4869" s="1">
        <v>45735</v>
      </c>
      <c r="C4869" s="1" t="str">
        <f>"WEEK" &amp;" " &amp;  INT((DAY(Stock_Info[[#This Row],[Date]])+WEEKDAY(DATE(YEAR(Stock_Info[[#This Row],[Date]]),MONTH(Stock_Info[[#This Row],[Date]]),1))-1)/7)+1</f>
        <v>WEEK 4</v>
      </c>
      <c r="D4869" s="12">
        <v>31.34</v>
      </c>
      <c r="E4869" s="12">
        <v>31.8</v>
      </c>
      <c r="F4869" s="12">
        <v>31.1</v>
      </c>
      <c r="G4869" s="12">
        <v>31.18</v>
      </c>
      <c r="H4869" s="12">
        <v>31.501454898157128</v>
      </c>
      <c r="I4869">
        <v>4124</v>
      </c>
      <c r="J4869">
        <v>193</v>
      </c>
      <c r="K4869" s="12">
        <v>129912</v>
      </c>
      <c r="L4869">
        <v>3792</v>
      </c>
      <c r="M4869">
        <v>91.95</v>
      </c>
      <c r="N4869">
        <v>0.7</v>
      </c>
      <c r="O4869">
        <v>-0.16</v>
      </c>
      <c r="P4869">
        <f xml:space="preserve"> IF(Stock_Info[[#This Row],[Close Price]] &gt; Stock_Info[[#This Row],[Open Price]], 1, 0)</f>
        <v>0</v>
      </c>
      <c r="Q4869" t="str">
        <f>IF(AND(Stock_Info[[#This Row],[% Deli. Qty to Traded Qty]]&gt;80,Stock_Info[[#This Row],[No. of Trades]]&lt;3000),"Unusual Day","")</f>
        <v>Unusual Day</v>
      </c>
      <c r="R4869" t="str">
        <f>IF(AND(Stock_Info[[#This Row],[Spread High-Low]] &lt; 10, Stock_Info[[#This Row],[% Deli. Qty to Traded Qty]] &gt; 90), "Good Day", "")</f>
        <v>Good Day</v>
      </c>
    </row>
    <row r="4870" spans="1:18">
      <c r="A4870" t="s">
        <v>59</v>
      </c>
      <c r="B4870" s="1">
        <v>45734</v>
      </c>
      <c r="C4870" s="1" t="str">
        <f>"WEEK" &amp;" " &amp;  INT((DAY(Stock_Info[[#This Row],[Date]])+WEEKDAY(DATE(YEAR(Stock_Info[[#This Row],[Date]]),MONTH(Stock_Info[[#This Row],[Date]]),1))-1)/7)+1</f>
        <v>WEEK 4</v>
      </c>
      <c r="D4870" s="12">
        <v>30.84</v>
      </c>
      <c r="E4870" s="12">
        <v>31.23</v>
      </c>
      <c r="F4870" s="12">
        <v>30.62</v>
      </c>
      <c r="G4870" s="12">
        <v>30.84</v>
      </c>
      <c r="H4870" s="12">
        <v>30.876004592422504</v>
      </c>
      <c r="I4870">
        <v>2613</v>
      </c>
      <c r="J4870">
        <v>38</v>
      </c>
      <c r="K4870" s="12">
        <v>80679</v>
      </c>
      <c r="L4870">
        <v>2394</v>
      </c>
      <c r="M4870">
        <v>91.62</v>
      </c>
      <c r="N4870">
        <v>0.61</v>
      </c>
      <c r="O4870">
        <v>0</v>
      </c>
      <c r="P4870">
        <f xml:space="preserve"> IF(Stock_Info[[#This Row],[Close Price]] &gt; Stock_Info[[#This Row],[Open Price]], 1, 0)</f>
        <v>0</v>
      </c>
      <c r="Q4870" t="str">
        <f>IF(AND(Stock_Info[[#This Row],[% Deli. Qty to Traded Qty]]&gt;80,Stock_Info[[#This Row],[No. of Trades]]&lt;3000),"Unusual Day","")</f>
        <v>Unusual Day</v>
      </c>
      <c r="R4870" t="str">
        <f>IF(AND(Stock_Info[[#This Row],[Spread High-Low]] &lt; 10, Stock_Info[[#This Row],[% Deli. Qty to Traded Qty]] &gt; 90), "Good Day", "")</f>
        <v>Good Day</v>
      </c>
    </row>
    <row r="4871" spans="1:18">
      <c r="A4871" t="s">
        <v>59</v>
      </c>
      <c r="B4871" s="1">
        <v>45733</v>
      </c>
      <c r="C4871" s="1" t="str">
        <f>"WEEK" &amp;" " &amp;  INT((DAY(Stock_Info[[#This Row],[Date]])+WEEKDAY(DATE(YEAR(Stock_Info[[#This Row],[Date]]),MONTH(Stock_Info[[#This Row],[Date]]),1))-1)/7)+1</f>
        <v>WEEK 4</v>
      </c>
      <c r="D4871" s="12">
        <v>32.5</v>
      </c>
      <c r="E4871" s="12">
        <v>32.5</v>
      </c>
      <c r="F4871" s="12">
        <v>30</v>
      </c>
      <c r="G4871" s="12">
        <v>30</v>
      </c>
      <c r="H4871" s="12">
        <v>30.549334557136302</v>
      </c>
      <c r="I4871">
        <v>2179</v>
      </c>
      <c r="J4871">
        <v>65</v>
      </c>
      <c r="K4871" s="12">
        <v>66567</v>
      </c>
      <c r="L4871">
        <v>1896</v>
      </c>
      <c r="M4871">
        <v>87.01</v>
      </c>
      <c r="N4871">
        <v>2.5</v>
      </c>
      <c r="O4871">
        <v>-2.5</v>
      </c>
      <c r="P4871">
        <f xml:space="preserve"> IF(Stock_Info[[#This Row],[Close Price]] &gt; Stock_Info[[#This Row],[Open Price]], 1, 0)</f>
        <v>0</v>
      </c>
      <c r="Q4871" t="str">
        <f>IF(AND(Stock_Info[[#This Row],[% Deli. Qty to Traded Qty]]&gt;80,Stock_Info[[#This Row],[No. of Trades]]&lt;3000),"Unusual Day","")</f>
        <v>Unusual Day</v>
      </c>
      <c r="R4871" t="str">
        <f>IF(AND(Stock_Info[[#This Row],[Spread High-Low]] &lt; 10, Stock_Info[[#This Row],[% Deli. Qty to Traded Qty]] &gt; 90), "Good Day", "")</f>
        <v/>
      </c>
    </row>
    <row r="4872" spans="1:18">
      <c r="A4872" t="s">
        <v>59</v>
      </c>
      <c r="B4872" s="1">
        <v>45729</v>
      </c>
      <c r="C4872" s="1" t="str">
        <f>"WEEK" &amp;" " &amp;  INT((DAY(Stock_Info[[#This Row],[Date]])+WEEKDAY(DATE(YEAR(Stock_Info[[#This Row],[Date]]),MONTH(Stock_Info[[#This Row],[Date]]),1))-1)/7)+1</f>
        <v>WEEK 3</v>
      </c>
      <c r="D4872" s="12">
        <v>31.45</v>
      </c>
      <c r="E4872" s="12">
        <v>31.68</v>
      </c>
      <c r="F4872" s="12">
        <v>30.61</v>
      </c>
      <c r="G4872" s="12">
        <v>31.13</v>
      </c>
      <c r="H4872" s="12">
        <v>31.058678196417542</v>
      </c>
      <c r="I4872">
        <v>16190</v>
      </c>
      <c r="J4872">
        <v>159</v>
      </c>
      <c r="K4872" s="12">
        <v>502840</v>
      </c>
      <c r="L4872">
        <v>14517</v>
      </c>
      <c r="M4872">
        <v>89.67</v>
      </c>
      <c r="N4872">
        <v>1.07</v>
      </c>
      <c r="O4872">
        <v>-0.32</v>
      </c>
      <c r="P4872">
        <f xml:space="preserve"> IF(Stock_Info[[#This Row],[Close Price]] &gt; Stock_Info[[#This Row],[Open Price]], 1, 0)</f>
        <v>0</v>
      </c>
      <c r="Q4872" t="str">
        <f>IF(AND(Stock_Info[[#This Row],[% Deli. Qty to Traded Qty]]&gt;80,Stock_Info[[#This Row],[No. of Trades]]&lt;3000),"Unusual Day","")</f>
        <v>Unusual Day</v>
      </c>
      <c r="R4872" t="str">
        <f>IF(AND(Stock_Info[[#This Row],[Spread High-Low]] &lt; 10, Stock_Info[[#This Row],[% Deli. Qty to Traded Qty]] &gt; 90), "Good Day", "")</f>
        <v/>
      </c>
    </row>
    <row r="4873" spans="1:18">
      <c r="A4873" t="s">
        <v>59</v>
      </c>
      <c r="B4873" s="1">
        <v>45728</v>
      </c>
      <c r="C4873" s="1" t="str">
        <f>"WEEK" &amp;" " &amp;  INT((DAY(Stock_Info[[#This Row],[Date]])+WEEKDAY(DATE(YEAR(Stock_Info[[#This Row],[Date]]),MONTH(Stock_Info[[#This Row],[Date]]),1))-1)/7)+1</f>
        <v>WEEK 3</v>
      </c>
      <c r="D4873" s="12">
        <v>31.55</v>
      </c>
      <c r="E4873" s="12">
        <v>32.07</v>
      </c>
      <c r="F4873" s="12">
        <v>30.63</v>
      </c>
      <c r="G4873" s="12">
        <v>31.32</v>
      </c>
      <c r="H4873" s="12">
        <v>31.108734590664842</v>
      </c>
      <c r="I4873">
        <v>9491</v>
      </c>
      <c r="J4873">
        <v>124</v>
      </c>
      <c r="K4873" s="12">
        <v>295253</v>
      </c>
      <c r="L4873">
        <v>7653</v>
      </c>
      <c r="M4873">
        <v>80.63</v>
      </c>
      <c r="N4873">
        <v>1.44</v>
      </c>
      <c r="O4873">
        <v>-0.23</v>
      </c>
      <c r="P4873">
        <f xml:space="preserve"> IF(Stock_Info[[#This Row],[Close Price]] &gt; Stock_Info[[#This Row],[Open Price]], 1, 0)</f>
        <v>0</v>
      </c>
      <c r="Q4873" t="str">
        <f>IF(AND(Stock_Info[[#This Row],[% Deli. Qty to Traded Qty]]&gt;80,Stock_Info[[#This Row],[No. of Trades]]&lt;3000),"Unusual Day","")</f>
        <v>Unusual Day</v>
      </c>
      <c r="R4873" t="str">
        <f>IF(AND(Stock_Info[[#This Row],[Spread High-Low]] &lt; 10, Stock_Info[[#This Row],[% Deli. Qty to Traded Qty]] &gt; 90), "Good Day", "")</f>
        <v/>
      </c>
    </row>
    <row r="4874" spans="1:18">
      <c r="A4874" t="s">
        <v>59</v>
      </c>
      <c r="B4874" s="1">
        <v>45727</v>
      </c>
      <c r="C4874" s="1" t="str">
        <f>"WEEK" &amp;" " &amp;  INT((DAY(Stock_Info[[#This Row],[Date]])+WEEKDAY(DATE(YEAR(Stock_Info[[#This Row],[Date]]),MONTH(Stock_Info[[#This Row],[Date]]),1))-1)/7)+1</f>
        <v>WEEK 3</v>
      </c>
      <c r="D4874" s="12">
        <v>31.59</v>
      </c>
      <c r="E4874" s="12">
        <v>31.9</v>
      </c>
      <c r="F4874" s="12">
        <v>30.85</v>
      </c>
      <c r="G4874" s="12">
        <v>31.06</v>
      </c>
      <c r="H4874" s="12">
        <v>31.173158141717504</v>
      </c>
      <c r="I4874">
        <v>6393</v>
      </c>
      <c r="J4874">
        <v>100</v>
      </c>
      <c r="K4874" s="12">
        <v>199290</v>
      </c>
      <c r="L4874">
        <v>6315</v>
      </c>
      <c r="M4874">
        <v>98.78</v>
      </c>
      <c r="N4874">
        <v>1.05</v>
      </c>
      <c r="O4874">
        <v>-0.53</v>
      </c>
      <c r="P4874">
        <f xml:space="preserve"> IF(Stock_Info[[#This Row],[Close Price]] &gt; Stock_Info[[#This Row],[Open Price]], 1, 0)</f>
        <v>0</v>
      </c>
      <c r="Q4874" t="str">
        <f>IF(AND(Stock_Info[[#This Row],[% Deli. Qty to Traded Qty]]&gt;80,Stock_Info[[#This Row],[No. of Trades]]&lt;3000),"Unusual Day","")</f>
        <v>Unusual Day</v>
      </c>
      <c r="R4874" t="str">
        <f>IF(AND(Stock_Info[[#This Row],[Spread High-Low]] &lt; 10, Stock_Info[[#This Row],[% Deli. Qty to Traded Qty]] &gt; 90), "Good Day", "")</f>
        <v>Good Day</v>
      </c>
    </row>
    <row r="4875" spans="1:18">
      <c r="A4875" t="s">
        <v>59</v>
      </c>
      <c r="B4875" s="1">
        <v>45726</v>
      </c>
      <c r="C4875" s="1" t="str">
        <f>"WEEK" &amp;" " &amp;  INT((DAY(Stock_Info[[#This Row],[Date]])+WEEKDAY(DATE(YEAR(Stock_Info[[#This Row],[Date]]),MONTH(Stock_Info[[#This Row],[Date]]),1))-1)/7)+1</f>
        <v>WEEK 3</v>
      </c>
      <c r="D4875" s="12">
        <v>32.299999999999997</v>
      </c>
      <c r="E4875" s="12">
        <v>32.5</v>
      </c>
      <c r="F4875" s="12">
        <v>31.5</v>
      </c>
      <c r="G4875" s="12">
        <v>31.9</v>
      </c>
      <c r="H4875" s="12">
        <v>32.010869565217391</v>
      </c>
      <c r="I4875">
        <v>3864</v>
      </c>
      <c r="J4875">
        <v>115</v>
      </c>
      <c r="K4875" s="12">
        <v>123690</v>
      </c>
      <c r="L4875">
        <v>2449</v>
      </c>
      <c r="M4875">
        <v>63.38</v>
      </c>
      <c r="N4875">
        <v>1</v>
      </c>
      <c r="O4875">
        <v>-0.4</v>
      </c>
      <c r="P4875">
        <f xml:space="preserve"> IF(Stock_Info[[#This Row],[Close Price]] &gt; Stock_Info[[#This Row],[Open Price]], 1, 0)</f>
        <v>0</v>
      </c>
      <c r="Q4875" t="str">
        <f>IF(AND(Stock_Info[[#This Row],[% Deli. Qty to Traded Qty]]&gt;80,Stock_Info[[#This Row],[No. of Trades]]&lt;3000),"Unusual Day","")</f>
        <v/>
      </c>
      <c r="R4875" t="str">
        <f>IF(AND(Stock_Info[[#This Row],[Spread High-Low]] &lt; 10, Stock_Info[[#This Row],[% Deli. Qty to Traded Qty]] &gt; 90), "Good Day", "")</f>
        <v/>
      </c>
    </row>
    <row r="4876" spans="1:18">
      <c r="A4876" t="s">
        <v>59</v>
      </c>
      <c r="B4876" s="1">
        <v>45723</v>
      </c>
      <c r="C4876" s="1" t="str">
        <f>"WEEK" &amp;" " &amp;  INT((DAY(Stock_Info[[#This Row],[Date]])+WEEKDAY(DATE(YEAR(Stock_Info[[#This Row],[Date]]),MONTH(Stock_Info[[#This Row],[Date]]),1))-1)/7)+1</f>
        <v>WEEK 2</v>
      </c>
      <c r="D4876" s="12">
        <v>32.630000000000003</v>
      </c>
      <c r="E4876" s="12">
        <v>32.65</v>
      </c>
      <c r="F4876" s="12">
        <v>32</v>
      </c>
      <c r="G4876" s="12">
        <v>32.270000000000003</v>
      </c>
      <c r="H4876" s="12">
        <v>32.259629101283878</v>
      </c>
      <c r="I4876">
        <v>9113</v>
      </c>
      <c r="J4876">
        <v>200</v>
      </c>
      <c r="K4876" s="12">
        <v>293982</v>
      </c>
      <c r="L4876">
        <v>8614</v>
      </c>
      <c r="M4876">
        <v>94.52</v>
      </c>
      <c r="N4876">
        <v>0.65</v>
      </c>
      <c r="O4876">
        <v>-0.36</v>
      </c>
      <c r="P4876">
        <f xml:space="preserve"> IF(Stock_Info[[#This Row],[Close Price]] &gt; Stock_Info[[#This Row],[Open Price]], 1, 0)</f>
        <v>0</v>
      </c>
      <c r="Q4876" t="str">
        <f>IF(AND(Stock_Info[[#This Row],[% Deli. Qty to Traded Qty]]&gt;80,Stock_Info[[#This Row],[No. of Trades]]&lt;3000),"Unusual Day","")</f>
        <v>Unusual Day</v>
      </c>
      <c r="R4876" t="str">
        <f>IF(AND(Stock_Info[[#This Row],[Spread High-Low]] &lt; 10, Stock_Info[[#This Row],[% Deli. Qty to Traded Qty]] &gt; 90), "Good Day", "")</f>
        <v>Good Day</v>
      </c>
    </row>
    <row r="4877" spans="1:18">
      <c r="A4877" t="s">
        <v>59</v>
      </c>
      <c r="B4877" s="1">
        <v>45722</v>
      </c>
      <c r="C4877" s="1" t="str">
        <f>"WEEK" &amp;" " &amp;  INT((DAY(Stock_Info[[#This Row],[Date]])+WEEKDAY(DATE(YEAR(Stock_Info[[#This Row],[Date]]),MONTH(Stock_Info[[#This Row],[Date]]),1))-1)/7)+1</f>
        <v>WEEK 2</v>
      </c>
      <c r="D4877" s="12">
        <v>34.1</v>
      </c>
      <c r="E4877" s="12">
        <v>34.1</v>
      </c>
      <c r="F4877" s="12">
        <v>32.08</v>
      </c>
      <c r="G4877" s="12">
        <v>32.520000000000003</v>
      </c>
      <c r="H4877" s="12">
        <v>32.549715767427948</v>
      </c>
      <c r="I4877">
        <v>10027</v>
      </c>
      <c r="J4877">
        <v>203</v>
      </c>
      <c r="K4877" s="12">
        <v>326376</v>
      </c>
      <c r="L4877">
        <v>7622</v>
      </c>
      <c r="M4877">
        <v>76.010000000000005</v>
      </c>
      <c r="N4877">
        <v>2.02</v>
      </c>
      <c r="O4877">
        <v>-1.58</v>
      </c>
      <c r="P4877">
        <f xml:space="preserve"> IF(Stock_Info[[#This Row],[Close Price]] &gt; Stock_Info[[#This Row],[Open Price]], 1, 0)</f>
        <v>0</v>
      </c>
      <c r="Q4877" t="str">
        <f>IF(AND(Stock_Info[[#This Row],[% Deli. Qty to Traded Qty]]&gt;80,Stock_Info[[#This Row],[No. of Trades]]&lt;3000),"Unusual Day","")</f>
        <v/>
      </c>
      <c r="R4877" t="str">
        <f>IF(AND(Stock_Info[[#This Row],[Spread High-Low]] &lt; 10, Stock_Info[[#This Row],[% Deli. Qty to Traded Qty]] &gt; 90), "Good Day", "")</f>
        <v/>
      </c>
    </row>
    <row r="4878" spans="1:18">
      <c r="A4878" t="s">
        <v>59</v>
      </c>
      <c r="B4878" s="1">
        <v>45721</v>
      </c>
      <c r="C4878" s="1" t="str">
        <f>"WEEK" &amp;" " &amp;  INT((DAY(Stock_Info[[#This Row],[Date]])+WEEKDAY(DATE(YEAR(Stock_Info[[#This Row],[Date]]),MONTH(Stock_Info[[#This Row],[Date]]),1))-1)/7)+1</f>
        <v>WEEK 2</v>
      </c>
      <c r="D4878" s="12">
        <v>30.45</v>
      </c>
      <c r="E4878" s="12">
        <v>32.65</v>
      </c>
      <c r="F4878" s="12">
        <v>30</v>
      </c>
      <c r="G4878" s="12">
        <v>32.4</v>
      </c>
      <c r="H4878" s="12">
        <v>31.675997667249852</v>
      </c>
      <c r="I4878">
        <v>12003</v>
      </c>
      <c r="J4878">
        <v>246</v>
      </c>
      <c r="K4878" s="12">
        <v>380207</v>
      </c>
      <c r="L4878">
        <v>9349</v>
      </c>
      <c r="M4878">
        <v>77.89</v>
      </c>
      <c r="N4878">
        <v>2.65</v>
      </c>
      <c r="O4878">
        <v>1.95</v>
      </c>
      <c r="P4878">
        <f xml:space="preserve"> IF(Stock_Info[[#This Row],[Close Price]] &gt; Stock_Info[[#This Row],[Open Price]], 1, 0)</f>
        <v>1</v>
      </c>
      <c r="Q4878" t="str">
        <f>IF(AND(Stock_Info[[#This Row],[% Deli. Qty to Traded Qty]]&gt;80,Stock_Info[[#This Row],[No. of Trades]]&lt;3000),"Unusual Day","")</f>
        <v/>
      </c>
      <c r="R4878" t="str">
        <f>IF(AND(Stock_Info[[#This Row],[Spread High-Low]] &lt; 10, Stock_Info[[#This Row],[% Deli. Qty to Traded Qty]] &gt; 90), "Good Day", "")</f>
        <v/>
      </c>
    </row>
    <row r="4879" spans="1:18">
      <c r="A4879" t="s">
        <v>59</v>
      </c>
      <c r="B4879" s="1">
        <v>45720</v>
      </c>
      <c r="C4879" s="1" t="str">
        <f>"WEEK" &amp;" " &amp;  INT((DAY(Stock_Info[[#This Row],[Date]])+WEEKDAY(DATE(YEAR(Stock_Info[[#This Row],[Date]]),MONTH(Stock_Info[[#This Row],[Date]]),1))-1)/7)+1</f>
        <v>WEEK 2</v>
      </c>
      <c r="D4879" s="12">
        <v>28</v>
      </c>
      <c r="E4879" s="12">
        <v>29.83</v>
      </c>
      <c r="F4879" s="12">
        <v>28</v>
      </c>
      <c r="G4879" s="12">
        <v>29.78</v>
      </c>
      <c r="H4879" s="12">
        <v>28.693241275149685</v>
      </c>
      <c r="I4879">
        <v>18539</v>
      </c>
      <c r="J4879">
        <v>168</v>
      </c>
      <c r="K4879" s="12">
        <v>531944</v>
      </c>
      <c r="L4879">
        <v>13688</v>
      </c>
      <c r="M4879">
        <v>73.83</v>
      </c>
      <c r="N4879">
        <v>1.83</v>
      </c>
      <c r="O4879">
        <v>1.78</v>
      </c>
      <c r="P4879">
        <f xml:space="preserve"> IF(Stock_Info[[#This Row],[Close Price]] &gt; Stock_Info[[#This Row],[Open Price]], 1, 0)</f>
        <v>1</v>
      </c>
      <c r="Q4879" t="str">
        <f>IF(AND(Stock_Info[[#This Row],[% Deli. Qty to Traded Qty]]&gt;80,Stock_Info[[#This Row],[No. of Trades]]&lt;3000),"Unusual Day","")</f>
        <v/>
      </c>
      <c r="R4879" t="str">
        <f>IF(AND(Stock_Info[[#This Row],[Spread High-Low]] &lt; 10, Stock_Info[[#This Row],[% Deli. Qty to Traded Qty]] &gt; 90), "Good Day", "")</f>
        <v/>
      </c>
    </row>
    <row r="4880" spans="1:18">
      <c r="A4880" t="s">
        <v>59</v>
      </c>
      <c r="B4880" s="1">
        <v>45719</v>
      </c>
      <c r="C4880" s="1" t="str">
        <f>"WEEK" &amp;" " &amp;  INT((DAY(Stock_Info[[#This Row],[Date]])+WEEKDAY(DATE(YEAR(Stock_Info[[#This Row],[Date]]),MONTH(Stock_Info[[#This Row],[Date]]),1))-1)/7)+1</f>
        <v>WEEK 2</v>
      </c>
      <c r="D4880" s="12">
        <v>31.64</v>
      </c>
      <c r="E4880" s="12">
        <v>31.64</v>
      </c>
      <c r="F4880" s="12">
        <v>28.61</v>
      </c>
      <c r="G4880" s="12">
        <v>29.1</v>
      </c>
      <c r="H4880" s="12">
        <v>29.339801619959285</v>
      </c>
      <c r="I4880">
        <v>23087</v>
      </c>
      <c r="J4880">
        <v>361</v>
      </c>
      <c r="K4880" s="12">
        <v>677368</v>
      </c>
      <c r="L4880">
        <v>13492</v>
      </c>
      <c r="M4880">
        <v>58.44</v>
      </c>
      <c r="N4880">
        <v>3.03</v>
      </c>
      <c r="O4880">
        <v>-2.54</v>
      </c>
      <c r="P4880">
        <f xml:space="preserve"> IF(Stock_Info[[#This Row],[Close Price]] &gt; Stock_Info[[#This Row],[Open Price]], 1, 0)</f>
        <v>0</v>
      </c>
      <c r="Q4880" t="str">
        <f>IF(AND(Stock_Info[[#This Row],[% Deli. Qty to Traded Qty]]&gt;80,Stock_Info[[#This Row],[No. of Trades]]&lt;3000),"Unusual Day","")</f>
        <v/>
      </c>
      <c r="R4880" t="str">
        <f>IF(AND(Stock_Info[[#This Row],[Spread High-Low]] &lt; 10, Stock_Info[[#This Row],[% Deli. Qty to Traded Qty]] &gt; 90), "Good Day", "")</f>
        <v/>
      </c>
    </row>
    <row r="4881" spans="1:18">
      <c r="A4881" t="s">
        <v>59</v>
      </c>
      <c r="B4881" s="1">
        <v>45716</v>
      </c>
      <c r="C4881" s="1" t="str">
        <f>"WEEK" &amp;" " &amp;  INT((DAY(Stock_Info[[#This Row],[Date]])+WEEKDAY(DATE(YEAR(Stock_Info[[#This Row],[Date]]),MONTH(Stock_Info[[#This Row],[Date]]),1))-1)/7)+1</f>
        <v>WEEK 5</v>
      </c>
      <c r="D4881" s="12">
        <v>31</v>
      </c>
      <c r="E4881" s="12">
        <v>31.69</v>
      </c>
      <c r="F4881" s="12">
        <v>29.62</v>
      </c>
      <c r="G4881" s="12">
        <v>30.07</v>
      </c>
      <c r="H4881" s="12">
        <v>30.402505368647102</v>
      </c>
      <c r="I4881">
        <v>13970</v>
      </c>
      <c r="J4881">
        <v>272</v>
      </c>
      <c r="K4881" s="12">
        <v>424723</v>
      </c>
      <c r="L4881">
        <v>6895</v>
      </c>
      <c r="M4881">
        <v>49.36</v>
      </c>
      <c r="N4881">
        <v>2.0699999999999998</v>
      </c>
      <c r="O4881">
        <v>-0.93</v>
      </c>
      <c r="P4881">
        <f xml:space="preserve"> IF(Stock_Info[[#This Row],[Close Price]] &gt; Stock_Info[[#This Row],[Open Price]], 1, 0)</f>
        <v>0</v>
      </c>
      <c r="Q4881" t="str">
        <f>IF(AND(Stock_Info[[#This Row],[% Deli. Qty to Traded Qty]]&gt;80,Stock_Info[[#This Row],[No. of Trades]]&lt;3000),"Unusual Day","")</f>
        <v/>
      </c>
      <c r="R4881" t="str">
        <f>IF(AND(Stock_Info[[#This Row],[Spread High-Low]] &lt; 10, Stock_Info[[#This Row],[% Deli. Qty to Traded Qty]] &gt; 90), "Good Day", "")</f>
        <v/>
      </c>
    </row>
    <row r="4882" spans="1:18">
      <c r="A4882" t="s">
        <v>59</v>
      </c>
      <c r="B4882" s="1">
        <v>45715</v>
      </c>
      <c r="C4882" s="1" t="str">
        <f>"WEEK" &amp;" " &amp;  INT((DAY(Stock_Info[[#This Row],[Date]])+WEEKDAY(DATE(YEAR(Stock_Info[[#This Row],[Date]]),MONTH(Stock_Info[[#This Row],[Date]]),1))-1)/7)+1</f>
        <v>WEEK 5</v>
      </c>
      <c r="D4882" s="12">
        <v>32.700000000000003</v>
      </c>
      <c r="E4882" s="12">
        <v>32.81</v>
      </c>
      <c r="F4882" s="12">
        <v>31.18</v>
      </c>
      <c r="G4882" s="12">
        <v>31.99</v>
      </c>
      <c r="H4882" s="12">
        <v>32.348796752681935</v>
      </c>
      <c r="I4882">
        <v>3449</v>
      </c>
      <c r="J4882">
        <v>41</v>
      </c>
      <c r="K4882" s="12">
        <v>111571</v>
      </c>
      <c r="L4882">
        <v>2259</v>
      </c>
      <c r="M4882">
        <v>65.5</v>
      </c>
      <c r="N4882">
        <v>1.63</v>
      </c>
      <c r="O4882">
        <v>-0.71</v>
      </c>
      <c r="P4882">
        <f xml:space="preserve"> IF(Stock_Info[[#This Row],[Close Price]] &gt; Stock_Info[[#This Row],[Open Price]], 1, 0)</f>
        <v>0</v>
      </c>
      <c r="Q4882" t="str">
        <f>IF(AND(Stock_Info[[#This Row],[% Deli. Qty to Traded Qty]]&gt;80,Stock_Info[[#This Row],[No. of Trades]]&lt;3000),"Unusual Day","")</f>
        <v/>
      </c>
      <c r="R4882" t="str">
        <f>IF(AND(Stock_Info[[#This Row],[Spread High-Low]] &lt; 10, Stock_Info[[#This Row],[% Deli. Qty to Traded Qty]] &gt; 90), "Good Day", "")</f>
        <v/>
      </c>
    </row>
    <row r="4883" spans="1:18">
      <c r="A4883" t="s">
        <v>59</v>
      </c>
      <c r="B4883" s="1">
        <v>45713</v>
      </c>
      <c r="C4883" s="1" t="str">
        <f>"WEEK" &amp;" " &amp;  INT((DAY(Stock_Info[[#This Row],[Date]])+WEEKDAY(DATE(YEAR(Stock_Info[[#This Row],[Date]]),MONTH(Stock_Info[[#This Row],[Date]]),1))-1)/7)+1</f>
        <v>WEEK 5</v>
      </c>
      <c r="D4883" s="12">
        <v>32.299999999999997</v>
      </c>
      <c r="E4883" s="12">
        <v>32.869999999999997</v>
      </c>
      <c r="F4883" s="12">
        <v>31.83</v>
      </c>
      <c r="G4883" s="12">
        <v>32.35</v>
      </c>
      <c r="H4883" s="12">
        <v>32.454314959151091</v>
      </c>
      <c r="I4883">
        <v>10649</v>
      </c>
      <c r="J4883">
        <v>182</v>
      </c>
      <c r="K4883" s="12">
        <v>345606</v>
      </c>
      <c r="L4883">
        <v>7924</v>
      </c>
      <c r="M4883">
        <v>74.41</v>
      </c>
      <c r="N4883">
        <v>1.04</v>
      </c>
      <c r="O4883">
        <v>0.05</v>
      </c>
      <c r="P4883">
        <f xml:space="preserve"> IF(Stock_Info[[#This Row],[Close Price]] &gt; Stock_Info[[#This Row],[Open Price]], 1, 0)</f>
        <v>1</v>
      </c>
      <c r="Q4883" t="str">
        <f>IF(AND(Stock_Info[[#This Row],[% Deli. Qty to Traded Qty]]&gt;80,Stock_Info[[#This Row],[No. of Trades]]&lt;3000),"Unusual Day","")</f>
        <v/>
      </c>
      <c r="R4883" t="str">
        <f>IF(AND(Stock_Info[[#This Row],[Spread High-Low]] &lt; 10, Stock_Info[[#This Row],[% Deli. Qty to Traded Qty]] &gt; 90), "Good Day", "")</f>
        <v/>
      </c>
    </row>
    <row r="4884" spans="1:18">
      <c r="A4884" t="s">
        <v>59</v>
      </c>
      <c r="B4884" s="1">
        <v>45712</v>
      </c>
      <c r="C4884" s="1" t="str">
        <f>"WEEK" &amp;" " &amp;  INT((DAY(Stock_Info[[#This Row],[Date]])+WEEKDAY(DATE(YEAR(Stock_Info[[#This Row],[Date]]),MONTH(Stock_Info[[#This Row],[Date]]),1))-1)/7)+1</f>
        <v>WEEK 5</v>
      </c>
      <c r="D4884" s="12">
        <v>30.5</v>
      </c>
      <c r="E4884" s="12">
        <v>33.299999999999997</v>
      </c>
      <c r="F4884" s="12">
        <v>30.5</v>
      </c>
      <c r="G4884" s="12">
        <v>32.29</v>
      </c>
      <c r="H4884" s="12">
        <v>32.513129879347055</v>
      </c>
      <c r="I4884">
        <v>4227</v>
      </c>
      <c r="J4884">
        <v>210</v>
      </c>
      <c r="K4884" s="12">
        <v>137433</v>
      </c>
      <c r="L4884">
        <v>2918</v>
      </c>
      <c r="M4884">
        <v>69.03</v>
      </c>
      <c r="N4884">
        <v>2.8</v>
      </c>
      <c r="O4884">
        <v>1.79</v>
      </c>
      <c r="P4884">
        <f xml:space="preserve"> IF(Stock_Info[[#This Row],[Close Price]] &gt; Stock_Info[[#This Row],[Open Price]], 1, 0)</f>
        <v>1</v>
      </c>
      <c r="Q4884" t="str">
        <f>IF(AND(Stock_Info[[#This Row],[% Deli. Qty to Traded Qty]]&gt;80,Stock_Info[[#This Row],[No. of Trades]]&lt;3000),"Unusual Day","")</f>
        <v/>
      </c>
      <c r="R4884" t="str">
        <f>IF(AND(Stock_Info[[#This Row],[Spread High-Low]] &lt; 10, Stock_Info[[#This Row],[% Deli. Qty to Traded Qty]] &gt; 90), "Good Day", "")</f>
        <v/>
      </c>
    </row>
    <row r="4885" spans="1:18">
      <c r="A4885" t="s">
        <v>59</v>
      </c>
      <c r="B4885" s="1">
        <v>45709</v>
      </c>
      <c r="C4885" s="1" t="str">
        <f>"WEEK" &amp;" " &amp;  INT((DAY(Stock_Info[[#This Row],[Date]])+WEEKDAY(DATE(YEAR(Stock_Info[[#This Row],[Date]]),MONTH(Stock_Info[[#This Row],[Date]]),1))-1)/7)+1</f>
        <v>WEEK 4</v>
      </c>
      <c r="D4885" s="12">
        <v>33.86</v>
      </c>
      <c r="E4885" s="12">
        <v>33.9</v>
      </c>
      <c r="F4885" s="12">
        <v>32.5</v>
      </c>
      <c r="G4885" s="12">
        <v>33.299999999999997</v>
      </c>
      <c r="H4885" s="12">
        <v>33.682914046121596</v>
      </c>
      <c r="I4885">
        <v>1908</v>
      </c>
      <c r="J4885">
        <v>143</v>
      </c>
      <c r="K4885" s="12">
        <v>64267</v>
      </c>
      <c r="L4885">
        <v>1308</v>
      </c>
      <c r="M4885">
        <v>68.55</v>
      </c>
      <c r="N4885">
        <v>1.4</v>
      </c>
      <c r="O4885">
        <v>-0.56000000000000005</v>
      </c>
      <c r="P4885">
        <f xml:space="preserve"> IF(Stock_Info[[#This Row],[Close Price]] &gt; Stock_Info[[#This Row],[Open Price]], 1, 0)</f>
        <v>0</v>
      </c>
      <c r="Q4885" t="str">
        <f>IF(AND(Stock_Info[[#This Row],[% Deli. Qty to Traded Qty]]&gt;80,Stock_Info[[#This Row],[No. of Trades]]&lt;3000),"Unusual Day","")</f>
        <v/>
      </c>
      <c r="R4885" t="str">
        <f>IF(AND(Stock_Info[[#This Row],[Spread High-Low]] &lt; 10, Stock_Info[[#This Row],[% Deli. Qty to Traded Qty]] &gt; 90), "Good Day", "")</f>
        <v/>
      </c>
    </row>
    <row r="4886" spans="1:18">
      <c r="A4886" t="s">
        <v>59</v>
      </c>
      <c r="B4886" s="1">
        <v>45708</v>
      </c>
      <c r="C4886" s="1" t="str">
        <f>"WEEK" &amp;" " &amp;  INT((DAY(Stock_Info[[#This Row],[Date]])+WEEKDAY(DATE(YEAR(Stock_Info[[#This Row],[Date]]),MONTH(Stock_Info[[#This Row],[Date]]),1))-1)/7)+1</f>
        <v>WEEK 4</v>
      </c>
      <c r="D4886" s="12">
        <v>32.049999999999997</v>
      </c>
      <c r="E4886" s="12">
        <v>33.9</v>
      </c>
      <c r="F4886" s="12">
        <v>32.03</v>
      </c>
      <c r="G4886" s="12">
        <v>33.57</v>
      </c>
      <c r="H4886" s="12">
        <v>33.20257026627219</v>
      </c>
      <c r="I4886">
        <v>10816</v>
      </c>
      <c r="J4886">
        <v>289</v>
      </c>
      <c r="K4886" s="12">
        <v>359119</v>
      </c>
      <c r="L4886">
        <v>6238</v>
      </c>
      <c r="M4886">
        <v>57.67</v>
      </c>
      <c r="N4886">
        <v>1.87</v>
      </c>
      <c r="O4886">
        <v>1.52</v>
      </c>
      <c r="P4886">
        <f xml:space="preserve"> IF(Stock_Info[[#This Row],[Close Price]] &gt; Stock_Info[[#This Row],[Open Price]], 1, 0)</f>
        <v>1</v>
      </c>
      <c r="Q4886" t="str">
        <f>IF(AND(Stock_Info[[#This Row],[% Deli. Qty to Traded Qty]]&gt;80,Stock_Info[[#This Row],[No. of Trades]]&lt;3000),"Unusual Day","")</f>
        <v/>
      </c>
      <c r="R4886" t="str">
        <f>IF(AND(Stock_Info[[#This Row],[Spread High-Low]] &lt; 10, Stock_Info[[#This Row],[% Deli. Qty to Traded Qty]] &gt; 90), "Good Day", "")</f>
        <v/>
      </c>
    </row>
    <row r="4887" spans="1:18">
      <c r="A4887" t="s">
        <v>59</v>
      </c>
      <c r="B4887" s="1">
        <v>45707</v>
      </c>
      <c r="C4887" s="1" t="str">
        <f>"WEEK" &amp;" " &amp;  INT((DAY(Stock_Info[[#This Row],[Date]])+WEEKDAY(DATE(YEAR(Stock_Info[[#This Row],[Date]]),MONTH(Stock_Info[[#This Row],[Date]]),1))-1)/7)+1</f>
        <v>WEEK 4</v>
      </c>
      <c r="D4887" s="12">
        <v>32.270000000000003</v>
      </c>
      <c r="E4887" s="12">
        <v>33.4</v>
      </c>
      <c r="F4887" s="12">
        <v>32</v>
      </c>
      <c r="G4887" s="12">
        <v>32.840000000000003</v>
      </c>
      <c r="H4887" s="12">
        <v>32.632358304763294</v>
      </c>
      <c r="I4887">
        <v>13709</v>
      </c>
      <c r="J4887">
        <v>141</v>
      </c>
      <c r="K4887" s="12">
        <v>447357</v>
      </c>
      <c r="L4887">
        <v>13054</v>
      </c>
      <c r="M4887">
        <v>95.22</v>
      </c>
      <c r="N4887">
        <v>1.4</v>
      </c>
      <c r="O4887">
        <v>0.56999999999999995</v>
      </c>
      <c r="P4887">
        <f xml:space="preserve"> IF(Stock_Info[[#This Row],[Close Price]] &gt; Stock_Info[[#This Row],[Open Price]], 1, 0)</f>
        <v>1</v>
      </c>
      <c r="Q4887" t="str">
        <f>IF(AND(Stock_Info[[#This Row],[% Deli. Qty to Traded Qty]]&gt;80,Stock_Info[[#This Row],[No. of Trades]]&lt;3000),"Unusual Day","")</f>
        <v>Unusual Day</v>
      </c>
      <c r="R4887" t="str">
        <f>IF(AND(Stock_Info[[#This Row],[Spread High-Low]] &lt; 10, Stock_Info[[#This Row],[% Deli. Qty to Traded Qty]] &gt; 90), "Good Day", "")</f>
        <v>Good Day</v>
      </c>
    </row>
    <row r="4888" spans="1:18">
      <c r="A4888" t="s">
        <v>59</v>
      </c>
      <c r="B4888" s="1">
        <v>45706</v>
      </c>
      <c r="C4888" s="1" t="str">
        <f>"WEEK" &amp;" " &amp;  INT((DAY(Stock_Info[[#This Row],[Date]])+WEEKDAY(DATE(YEAR(Stock_Info[[#This Row],[Date]]),MONTH(Stock_Info[[#This Row],[Date]]),1))-1)/7)+1</f>
        <v>WEEK 4</v>
      </c>
      <c r="D4888" s="12">
        <v>32</v>
      </c>
      <c r="E4888" s="12">
        <v>33.1</v>
      </c>
      <c r="F4888" s="12">
        <v>31.17</v>
      </c>
      <c r="G4888" s="12">
        <v>31.32</v>
      </c>
      <c r="H4888" s="12">
        <v>31.86533759638894</v>
      </c>
      <c r="I4888">
        <v>10634</v>
      </c>
      <c r="J4888">
        <v>174</v>
      </c>
      <c r="K4888" s="12">
        <v>338856</v>
      </c>
      <c r="L4888">
        <v>7579</v>
      </c>
      <c r="M4888">
        <v>71.27</v>
      </c>
      <c r="N4888">
        <v>1.93</v>
      </c>
      <c r="O4888">
        <v>-0.68</v>
      </c>
      <c r="P4888">
        <f xml:space="preserve"> IF(Stock_Info[[#This Row],[Close Price]] &gt; Stock_Info[[#This Row],[Open Price]], 1, 0)</f>
        <v>0</v>
      </c>
      <c r="Q4888" t="str">
        <f>IF(AND(Stock_Info[[#This Row],[% Deli. Qty to Traded Qty]]&gt;80,Stock_Info[[#This Row],[No. of Trades]]&lt;3000),"Unusual Day","")</f>
        <v/>
      </c>
      <c r="R4888" t="str">
        <f>IF(AND(Stock_Info[[#This Row],[Spread High-Low]] &lt; 10, Stock_Info[[#This Row],[% Deli. Qty to Traded Qty]] &gt; 90), "Good Day", "")</f>
        <v/>
      </c>
    </row>
    <row r="4889" spans="1:18">
      <c r="A4889" t="s">
        <v>59</v>
      </c>
      <c r="B4889" s="1">
        <v>45705</v>
      </c>
      <c r="C4889" s="1" t="str">
        <f>"WEEK" &amp;" " &amp;  INT((DAY(Stock_Info[[#This Row],[Date]])+WEEKDAY(DATE(YEAR(Stock_Info[[#This Row],[Date]]),MONTH(Stock_Info[[#This Row],[Date]]),1))-1)/7)+1</f>
        <v>WEEK 4</v>
      </c>
      <c r="D4889" s="12">
        <v>30.61</v>
      </c>
      <c r="E4889" s="12">
        <v>34.57</v>
      </c>
      <c r="F4889" s="12">
        <v>30.61</v>
      </c>
      <c r="G4889" s="12">
        <v>32.57</v>
      </c>
      <c r="H4889" s="12">
        <v>33.171935987509755</v>
      </c>
      <c r="I4889">
        <v>10248</v>
      </c>
      <c r="J4889">
        <v>236</v>
      </c>
      <c r="K4889" s="12">
        <v>339946</v>
      </c>
      <c r="L4889">
        <v>8269</v>
      </c>
      <c r="M4889">
        <v>80.69</v>
      </c>
      <c r="N4889">
        <v>3.96</v>
      </c>
      <c r="O4889">
        <v>1.96</v>
      </c>
      <c r="P4889">
        <f xml:space="preserve"> IF(Stock_Info[[#This Row],[Close Price]] &gt; Stock_Info[[#This Row],[Open Price]], 1, 0)</f>
        <v>1</v>
      </c>
      <c r="Q4889" t="str">
        <f>IF(AND(Stock_Info[[#This Row],[% Deli. Qty to Traded Qty]]&gt;80,Stock_Info[[#This Row],[No. of Trades]]&lt;3000),"Unusual Day","")</f>
        <v>Unusual Day</v>
      </c>
      <c r="R4889" t="str">
        <f>IF(AND(Stock_Info[[#This Row],[Spread High-Low]] &lt; 10, Stock_Info[[#This Row],[% Deli. Qty to Traded Qty]] &gt; 90), "Good Day", "")</f>
        <v/>
      </c>
    </row>
    <row r="4890" spans="1:18">
      <c r="A4890" t="s">
        <v>59</v>
      </c>
      <c r="B4890" s="1">
        <v>45702</v>
      </c>
      <c r="C4890" s="1" t="str">
        <f>"WEEK" &amp;" " &amp;  INT((DAY(Stock_Info[[#This Row],[Date]])+WEEKDAY(DATE(YEAR(Stock_Info[[#This Row],[Date]]),MONTH(Stock_Info[[#This Row],[Date]]),1))-1)/7)+1</f>
        <v>WEEK 3</v>
      </c>
      <c r="D4890" s="12">
        <v>35.299999999999997</v>
      </c>
      <c r="E4890" s="12">
        <v>35.299999999999997</v>
      </c>
      <c r="F4890" s="12">
        <v>34.200000000000003</v>
      </c>
      <c r="G4890" s="12">
        <v>34.58</v>
      </c>
      <c r="H4890" s="12">
        <v>34.714025500910743</v>
      </c>
      <c r="I4890">
        <v>2196</v>
      </c>
      <c r="J4890">
        <v>168</v>
      </c>
      <c r="K4890" s="12">
        <v>76232</v>
      </c>
      <c r="L4890">
        <v>1801</v>
      </c>
      <c r="M4890">
        <v>82.01</v>
      </c>
      <c r="N4890">
        <v>1.1000000000000001</v>
      </c>
      <c r="O4890">
        <v>-0.72</v>
      </c>
      <c r="P4890">
        <f xml:space="preserve"> IF(Stock_Info[[#This Row],[Close Price]] &gt; Stock_Info[[#This Row],[Open Price]], 1, 0)</f>
        <v>0</v>
      </c>
      <c r="Q4890" t="str">
        <f>IF(AND(Stock_Info[[#This Row],[% Deli. Qty to Traded Qty]]&gt;80,Stock_Info[[#This Row],[No. of Trades]]&lt;3000),"Unusual Day","")</f>
        <v>Unusual Day</v>
      </c>
      <c r="R4890" t="str">
        <f>IF(AND(Stock_Info[[#This Row],[Spread High-Low]] &lt; 10, Stock_Info[[#This Row],[% Deli. Qty to Traded Qty]] &gt; 90), "Good Day", "")</f>
        <v/>
      </c>
    </row>
    <row r="4891" spans="1:18">
      <c r="A4891" t="s">
        <v>59</v>
      </c>
      <c r="B4891" s="1">
        <v>45701</v>
      </c>
      <c r="C4891" s="1" t="str">
        <f>"WEEK" &amp;" " &amp;  INT((DAY(Stock_Info[[#This Row],[Date]])+WEEKDAY(DATE(YEAR(Stock_Info[[#This Row],[Date]]),MONTH(Stock_Info[[#This Row],[Date]]),1))-1)/7)+1</f>
        <v>WEEK 3</v>
      </c>
      <c r="D4891" s="12">
        <v>36.549999999999997</v>
      </c>
      <c r="E4891" s="12">
        <v>36.729999999999997</v>
      </c>
      <c r="F4891" s="12">
        <v>35.75</v>
      </c>
      <c r="G4891" s="12">
        <v>36.21</v>
      </c>
      <c r="H4891" s="12">
        <v>36.368911917098444</v>
      </c>
      <c r="I4891">
        <v>965</v>
      </c>
      <c r="J4891">
        <v>46</v>
      </c>
      <c r="K4891" s="12">
        <v>35096</v>
      </c>
      <c r="L4891">
        <v>895</v>
      </c>
      <c r="M4891">
        <v>92.75</v>
      </c>
      <c r="N4891">
        <v>0.98</v>
      </c>
      <c r="O4891">
        <v>-0.34</v>
      </c>
      <c r="P4891">
        <f xml:space="preserve"> IF(Stock_Info[[#This Row],[Close Price]] &gt; Stock_Info[[#This Row],[Open Price]], 1, 0)</f>
        <v>0</v>
      </c>
      <c r="Q4891" t="str">
        <f>IF(AND(Stock_Info[[#This Row],[% Deli. Qty to Traded Qty]]&gt;80,Stock_Info[[#This Row],[No. of Trades]]&lt;3000),"Unusual Day","")</f>
        <v>Unusual Day</v>
      </c>
      <c r="R4891" t="str">
        <f>IF(AND(Stock_Info[[#This Row],[Spread High-Low]] &lt; 10, Stock_Info[[#This Row],[% Deli. Qty to Traded Qty]] &gt; 90), "Good Day", "")</f>
        <v>Good Day</v>
      </c>
    </row>
    <row r="4892" spans="1:18">
      <c r="A4892" t="s">
        <v>59</v>
      </c>
      <c r="B4892" s="1">
        <v>45700</v>
      </c>
      <c r="C4892" s="1" t="str">
        <f>"WEEK" &amp;" " &amp;  INT((DAY(Stock_Info[[#This Row],[Date]])+WEEKDAY(DATE(YEAR(Stock_Info[[#This Row],[Date]]),MONTH(Stock_Info[[#This Row],[Date]]),1))-1)/7)+1</f>
        <v>WEEK 3</v>
      </c>
      <c r="D4892" s="12">
        <v>32.81</v>
      </c>
      <c r="E4892" s="12">
        <v>37.54</v>
      </c>
      <c r="F4892" s="12">
        <v>32.81</v>
      </c>
      <c r="G4892" s="12">
        <v>36.22</v>
      </c>
      <c r="H4892" s="12">
        <v>36.396979085979858</v>
      </c>
      <c r="I4892">
        <v>2582</v>
      </c>
      <c r="J4892">
        <v>67</v>
      </c>
      <c r="K4892" s="12">
        <v>93977</v>
      </c>
      <c r="L4892">
        <v>2312</v>
      </c>
      <c r="M4892">
        <v>89.54</v>
      </c>
      <c r="N4892">
        <v>4.7300000000000004</v>
      </c>
      <c r="O4892">
        <v>3.41</v>
      </c>
      <c r="P4892">
        <f xml:space="preserve"> IF(Stock_Info[[#This Row],[Close Price]] &gt; Stock_Info[[#This Row],[Open Price]], 1, 0)</f>
        <v>1</v>
      </c>
      <c r="Q4892" t="str">
        <f>IF(AND(Stock_Info[[#This Row],[% Deli. Qty to Traded Qty]]&gt;80,Stock_Info[[#This Row],[No. of Trades]]&lt;3000),"Unusual Day","")</f>
        <v>Unusual Day</v>
      </c>
      <c r="R4892" t="str">
        <f>IF(AND(Stock_Info[[#This Row],[Spread High-Low]] &lt; 10, Stock_Info[[#This Row],[% Deli. Qty to Traded Qty]] &gt; 90), "Good Day", "")</f>
        <v/>
      </c>
    </row>
    <row r="4893" spans="1:18">
      <c r="A4893" t="s">
        <v>59</v>
      </c>
      <c r="B4893" s="1">
        <v>45699</v>
      </c>
      <c r="C4893" s="1" t="str">
        <f>"WEEK" &amp;" " &amp;  INT((DAY(Stock_Info[[#This Row],[Date]])+WEEKDAY(DATE(YEAR(Stock_Info[[#This Row],[Date]]),MONTH(Stock_Info[[#This Row],[Date]]),1))-1)/7)+1</f>
        <v>WEEK 3</v>
      </c>
      <c r="D4893" s="12">
        <v>36.880000000000003</v>
      </c>
      <c r="E4893" s="12">
        <v>37.72</v>
      </c>
      <c r="F4893" s="12">
        <v>36.880000000000003</v>
      </c>
      <c r="G4893" s="12">
        <v>36.92</v>
      </c>
      <c r="H4893" s="12">
        <v>37.003338655828131</v>
      </c>
      <c r="I4893">
        <v>6889</v>
      </c>
      <c r="J4893">
        <v>138</v>
      </c>
      <c r="K4893" s="12">
        <v>254916</v>
      </c>
      <c r="L4893">
        <v>6496</v>
      </c>
      <c r="M4893">
        <v>94.3</v>
      </c>
      <c r="N4893">
        <v>0.84</v>
      </c>
      <c r="O4893">
        <v>0.04</v>
      </c>
      <c r="P4893">
        <f xml:space="preserve"> IF(Stock_Info[[#This Row],[Close Price]] &gt; Stock_Info[[#This Row],[Open Price]], 1, 0)</f>
        <v>1</v>
      </c>
      <c r="Q4893" t="str">
        <f>IF(AND(Stock_Info[[#This Row],[% Deli. Qty to Traded Qty]]&gt;80,Stock_Info[[#This Row],[No. of Trades]]&lt;3000),"Unusual Day","")</f>
        <v>Unusual Day</v>
      </c>
      <c r="R4893" t="str">
        <f>IF(AND(Stock_Info[[#This Row],[Spread High-Low]] &lt; 10, Stock_Info[[#This Row],[% Deli. Qty to Traded Qty]] &gt; 90), "Good Day", "")</f>
        <v>Good Day</v>
      </c>
    </row>
    <row r="4894" spans="1:18">
      <c r="A4894" t="s">
        <v>59</v>
      </c>
      <c r="B4894" s="1">
        <v>45698</v>
      </c>
      <c r="C4894" s="1" t="str">
        <f>"WEEK" &amp;" " &amp;  INT((DAY(Stock_Info[[#This Row],[Date]])+WEEKDAY(DATE(YEAR(Stock_Info[[#This Row],[Date]]),MONTH(Stock_Info[[#This Row],[Date]]),1))-1)/7)+1</f>
        <v>WEEK 3</v>
      </c>
      <c r="D4894" s="12">
        <v>39.799999999999997</v>
      </c>
      <c r="E4894" s="12">
        <v>39.799999999999997</v>
      </c>
      <c r="F4894" s="12">
        <v>37.68</v>
      </c>
      <c r="G4894" s="12">
        <v>38</v>
      </c>
      <c r="H4894" s="12">
        <v>38.189021873710274</v>
      </c>
      <c r="I4894">
        <v>4846</v>
      </c>
      <c r="J4894">
        <v>163</v>
      </c>
      <c r="K4894" s="12">
        <v>185064</v>
      </c>
      <c r="L4894">
        <v>4477</v>
      </c>
      <c r="M4894">
        <v>92.39</v>
      </c>
      <c r="N4894">
        <v>2.12</v>
      </c>
      <c r="O4894">
        <v>-1.8</v>
      </c>
      <c r="P4894">
        <f xml:space="preserve"> IF(Stock_Info[[#This Row],[Close Price]] &gt; Stock_Info[[#This Row],[Open Price]], 1, 0)</f>
        <v>0</v>
      </c>
      <c r="Q4894" t="str">
        <f>IF(AND(Stock_Info[[#This Row],[% Deli. Qty to Traded Qty]]&gt;80,Stock_Info[[#This Row],[No. of Trades]]&lt;3000),"Unusual Day","")</f>
        <v>Unusual Day</v>
      </c>
      <c r="R4894" t="str">
        <f>IF(AND(Stock_Info[[#This Row],[Spread High-Low]] &lt; 10, Stock_Info[[#This Row],[% Deli. Qty to Traded Qty]] &gt; 90), "Good Day", "")</f>
        <v>Good Day</v>
      </c>
    </row>
    <row r="4895" spans="1:18">
      <c r="A4895" t="s">
        <v>59</v>
      </c>
      <c r="B4895" s="1">
        <v>45695</v>
      </c>
      <c r="C4895" s="1" t="str">
        <f>"WEEK" &amp;" " &amp;  INT((DAY(Stock_Info[[#This Row],[Date]])+WEEKDAY(DATE(YEAR(Stock_Info[[#This Row],[Date]]),MONTH(Stock_Info[[#This Row],[Date]]),1))-1)/7)+1</f>
        <v>WEEK 2</v>
      </c>
      <c r="D4895" s="12">
        <v>38.85</v>
      </c>
      <c r="E4895" s="12">
        <v>39.33</v>
      </c>
      <c r="F4895" s="12">
        <v>38.25</v>
      </c>
      <c r="G4895" s="12">
        <v>38.549999999999997</v>
      </c>
      <c r="H4895" s="12">
        <v>38.780496329954559</v>
      </c>
      <c r="I4895">
        <v>5722</v>
      </c>
      <c r="J4895">
        <v>95</v>
      </c>
      <c r="K4895" s="12">
        <v>221902</v>
      </c>
      <c r="L4895">
        <v>4471</v>
      </c>
      <c r="M4895">
        <v>78.14</v>
      </c>
      <c r="N4895">
        <v>1.08</v>
      </c>
      <c r="O4895">
        <v>-0.3</v>
      </c>
      <c r="P4895">
        <f xml:space="preserve"> IF(Stock_Info[[#This Row],[Close Price]] &gt; Stock_Info[[#This Row],[Open Price]], 1, 0)</f>
        <v>0</v>
      </c>
      <c r="Q4895" t="str">
        <f>IF(AND(Stock_Info[[#This Row],[% Deli. Qty to Traded Qty]]&gt;80,Stock_Info[[#This Row],[No. of Trades]]&lt;3000),"Unusual Day","")</f>
        <v/>
      </c>
      <c r="R4895" t="str">
        <f>IF(AND(Stock_Info[[#This Row],[Spread High-Low]] &lt; 10, Stock_Info[[#This Row],[% Deli. Qty to Traded Qty]] &gt; 90), "Good Day", "")</f>
        <v/>
      </c>
    </row>
    <row r="4896" spans="1:18">
      <c r="A4896" t="s">
        <v>59</v>
      </c>
      <c r="B4896" s="1">
        <v>45694</v>
      </c>
      <c r="C4896" s="1" t="str">
        <f>"WEEK" &amp;" " &amp;  INT((DAY(Stock_Info[[#This Row],[Date]])+WEEKDAY(DATE(YEAR(Stock_Info[[#This Row],[Date]]),MONTH(Stock_Info[[#This Row],[Date]]),1))-1)/7)+1</f>
        <v>WEEK 2</v>
      </c>
      <c r="D4896" s="12">
        <v>39.299999999999997</v>
      </c>
      <c r="E4896" s="12">
        <v>39.299999999999997</v>
      </c>
      <c r="F4896" s="12">
        <v>38.799999999999997</v>
      </c>
      <c r="G4896" s="12">
        <v>38.96</v>
      </c>
      <c r="H4896" s="12">
        <v>39.013290802764487</v>
      </c>
      <c r="I4896">
        <v>1881</v>
      </c>
      <c r="J4896">
        <v>33</v>
      </c>
      <c r="K4896" s="12">
        <v>73384</v>
      </c>
      <c r="L4896">
        <v>1471</v>
      </c>
      <c r="M4896">
        <v>78.2</v>
      </c>
      <c r="N4896">
        <v>0.5</v>
      </c>
      <c r="O4896">
        <v>-0.34</v>
      </c>
      <c r="P4896">
        <f xml:space="preserve"> IF(Stock_Info[[#This Row],[Close Price]] &gt; Stock_Info[[#This Row],[Open Price]], 1, 0)</f>
        <v>0</v>
      </c>
      <c r="Q4896" t="str">
        <f>IF(AND(Stock_Info[[#This Row],[% Deli. Qty to Traded Qty]]&gt;80,Stock_Info[[#This Row],[No. of Trades]]&lt;3000),"Unusual Day","")</f>
        <v/>
      </c>
      <c r="R4896" t="str">
        <f>IF(AND(Stock_Info[[#This Row],[Spread High-Low]] &lt; 10, Stock_Info[[#This Row],[% Deli. Qty to Traded Qty]] &gt; 90), "Good Day", "")</f>
        <v/>
      </c>
    </row>
    <row r="4897" spans="1:18">
      <c r="A4897" t="s">
        <v>59</v>
      </c>
      <c r="B4897" s="1">
        <v>45693</v>
      </c>
      <c r="C4897" s="1" t="str">
        <f>"WEEK" &amp;" " &amp;  INT((DAY(Stock_Info[[#This Row],[Date]])+WEEKDAY(DATE(YEAR(Stock_Info[[#This Row],[Date]]),MONTH(Stock_Info[[#This Row],[Date]]),1))-1)/7)+1</f>
        <v>WEEK 2</v>
      </c>
      <c r="D4897" s="12">
        <v>38.520000000000003</v>
      </c>
      <c r="E4897" s="12">
        <v>39.49</v>
      </c>
      <c r="F4897" s="12">
        <v>38.51</v>
      </c>
      <c r="G4897" s="12">
        <v>38.9</v>
      </c>
      <c r="H4897" s="12">
        <v>39.111564739210131</v>
      </c>
      <c r="I4897">
        <v>12002</v>
      </c>
      <c r="J4897">
        <v>241</v>
      </c>
      <c r="K4897" s="12">
        <v>469417</v>
      </c>
      <c r="L4897">
        <v>9004</v>
      </c>
      <c r="M4897">
        <v>75.02</v>
      </c>
      <c r="N4897">
        <v>0.98</v>
      </c>
      <c r="O4897">
        <v>0.38</v>
      </c>
      <c r="P4897">
        <f xml:space="preserve"> IF(Stock_Info[[#This Row],[Close Price]] &gt; Stock_Info[[#This Row],[Open Price]], 1, 0)</f>
        <v>1</v>
      </c>
      <c r="Q4897" t="str">
        <f>IF(AND(Stock_Info[[#This Row],[% Deli. Qty to Traded Qty]]&gt;80,Stock_Info[[#This Row],[No. of Trades]]&lt;3000),"Unusual Day","")</f>
        <v/>
      </c>
      <c r="R4897" t="str">
        <f>IF(AND(Stock_Info[[#This Row],[Spread High-Low]] &lt; 10, Stock_Info[[#This Row],[% Deli. Qty to Traded Qty]] &gt; 90), "Good Day", "")</f>
        <v/>
      </c>
    </row>
    <row r="4898" spans="1:18">
      <c r="A4898" t="s">
        <v>59</v>
      </c>
      <c r="B4898" s="1">
        <v>45692</v>
      </c>
      <c r="C4898" s="1" t="str">
        <f>"WEEK" &amp;" " &amp;  INT((DAY(Stock_Info[[#This Row],[Date]])+WEEKDAY(DATE(YEAR(Stock_Info[[#This Row],[Date]]),MONTH(Stock_Info[[#This Row],[Date]]),1))-1)/7)+1</f>
        <v>WEEK 2</v>
      </c>
      <c r="D4898" s="12">
        <v>39.5</v>
      </c>
      <c r="E4898" s="12">
        <v>39.5</v>
      </c>
      <c r="F4898" s="12">
        <v>38.18</v>
      </c>
      <c r="G4898" s="12">
        <v>38.840000000000003</v>
      </c>
      <c r="H4898" s="12">
        <v>38.596249521622653</v>
      </c>
      <c r="I4898">
        <v>2613</v>
      </c>
      <c r="J4898">
        <v>46</v>
      </c>
      <c r="K4898" s="12">
        <v>100852</v>
      </c>
      <c r="L4898">
        <v>2337</v>
      </c>
      <c r="M4898">
        <v>89.44</v>
      </c>
      <c r="N4898">
        <v>1.32</v>
      </c>
      <c r="O4898">
        <v>-0.66</v>
      </c>
      <c r="P4898">
        <f xml:space="preserve"> IF(Stock_Info[[#This Row],[Close Price]] &gt; Stock_Info[[#This Row],[Open Price]], 1, 0)</f>
        <v>0</v>
      </c>
      <c r="Q4898" t="str">
        <f>IF(AND(Stock_Info[[#This Row],[% Deli. Qty to Traded Qty]]&gt;80,Stock_Info[[#This Row],[No. of Trades]]&lt;3000),"Unusual Day","")</f>
        <v>Unusual Day</v>
      </c>
      <c r="R4898" t="str">
        <f>IF(AND(Stock_Info[[#This Row],[Spread High-Low]] &lt; 10, Stock_Info[[#This Row],[% Deli. Qty to Traded Qty]] &gt; 90), "Good Day", "")</f>
        <v/>
      </c>
    </row>
    <row r="4899" spans="1:18">
      <c r="A4899" t="s">
        <v>59</v>
      </c>
      <c r="B4899" s="1">
        <v>45691</v>
      </c>
      <c r="C4899" s="1" t="str">
        <f>"WEEK" &amp;" " &amp;  INT((DAY(Stock_Info[[#This Row],[Date]])+WEEKDAY(DATE(YEAR(Stock_Info[[#This Row],[Date]]),MONTH(Stock_Info[[#This Row],[Date]]),1))-1)/7)+1</f>
        <v>WEEK 2</v>
      </c>
      <c r="D4899" s="12">
        <v>38.700000000000003</v>
      </c>
      <c r="E4899" s="12">
        <v>39.25</v>
      </c>
      <c r="F4899" s="12">
        <v>38.1</v>
      </c>
      <c r="G4899" s="12">
        <v>38.1</v>
      </c>
      <c r="H4899" s="12">
        <v>38.616435924742632</v>
      </c>
      <c r="I4899">
        <v>5634</v>
      </c>
      <c r="J4899">
        <v>118</v>
      </c>
      <c r="K4899" s="12">
        <v>217565</v>
      </c>
      <c r="L4899">
        <v>4761</v>
      </c>
      <c r="M4899">
        <v>84.5</v>
      </c>
      <c r="N4899">
        <v>1.1499999999999999</v>
      </c>
      <c r="O4899">
        <v>-0.6</v>
      </c>
      <c r="P4899">
        <f xml:space="preserve"> IF(Stock_Info[[#This Row],[Close Price]] &gt; Stock_Info[[#This Row],[Open Price]], 1, 0)</f>
        <v>0</v>
      </c>
      <c r="Q4899" t="str">
        <f>IF(AND(Stock_Info[[#This Row],[% Deli. Qty to Traded Qty]]&gt;80,Stock_Info[[#This Row],[No. of Trades]]&lt;3000),"Unusual Day","")</f>
        <v>Unusual Day</v>
      </c>
      <c r="R4899" t="str">
        <f>IF(AND(Stock_Info[[#This Row],[Spread High-Low]] &lt; 10, Stock_Info[[#This Row],[% Deli. Qty to Traded Qty]] &gt; 90), "Good Day", "")</f>
        <v/>
      </c>
    </row>
    <row r="4900" spans="1:18">
      <c r="A4900" t="s">
        <v>59</v>
      </c>
      <c r="B4900" s="1">
        <v>45689</v>
      </c>
      <c r="C4900" s="1" t="str">
        <f>"WEEK" &amp;" " &amp;  INT((DAY(Stock_Info[[#This Row],[Date]])+WEEKDAY(DATE(YEAR(Stock_Info[[#This Row],[Date]]),MONTH(Stock_Info[[#This Row],[Date]]),1))-1)/7)+1</f>
        <v>WEEK 2</v>
      </c>
      <c r="D4900" s="12">
        <v>39.36</v>
      </c>
      <c r="E4900" s="12">
        <v>39.57</v>
      </c>
      <c r="F4900" s="12">
        <v>38.450000000000003</v>
      </c>
      <c r="G4900" s="12">
        <v>38.5</v>
      </c>
      <c r="H4900" s="12">
        <v>39.039348056707496</v>
      </c>
      <c r="I4900">
        <v>10369</v>
      </c>
      <c r="J4900">
        <v>152</v>
      </c>
      <c r="K4900" s="12">
        <v>404799</v>
      </c>
      <c r="L4900">
        <v>6959</v>
      </c>
      <c r="M4900">
        <v>67.11</v>
      </c>
      <c r="N4900">
        <v>1.1200000000000001</v>
      </c>
      <c r="O4900">
        <v>-0.86</v>
      </c>
      <c r="P4900">
        <f xml:space="preserve"> IF(Stock_Info[[#This Row],[Close Price]] &gt; Stock_Info[[#This Row],[Open Price]], 1, 0)</f>
        <v>0</v>
      </c>
      <c r="Q4900" t="str">
        <f>IF(AND(Stock_Info[[#This Row],[% Deli. Qty to Traded Qty]]&gt;80,Stock_Info[[#This Row],[No. of Trades]]&lt;3000),"Unusual Day","")</f>
        <v/>
      </c>
      <c r="R4900" t="str">
        <f>IF(AND(Stock_Info[[#This Row],[Spread High-Low]] &lt; 10, Stock_Info[[#This Row],[% Deli. Qty to Traded Qty]] &gt; 90), "Good Day", "")</f>
        <v/>
      </c>
    </row>
    <row r="4901" spans="1:18">
      <c r="A4901" t="s">
        <v>59</v>
      </c>
      <c r="B4901" s="1">
        <v>45688</v>
      </c>
      <c r="C4901" s="1" t="str">
        <f>"WEEK" &amp;" " &amp;  INT((DAY(Stock_Info[[#This Row],[Date]])+WEEKDAY(DATE(YEAR(Stock_Info[[#This Row],[Date]]),MONTH(Stock_Info[[#This Row],[Date]]),1))-1)/7)+1</f>
        <v>WEEK 5</v>
      </c>
      <c r="D4901" s="12">
        <v>38.869999999999997</v>
      </c>
      <c r="E4901" s="12">
        <v>39.630000000000003</v>
      </c>
      <c r="F4901" s="12">
        <v>38.1</v>
      </c>
      <c r="G4901" s="12">
        <v>38.75</v>
      </c>
      <c r="H4901" s="12">
        <v>38.541990521327016</v>
      </c>
      <c r="I4901">
        <v>15825</v>
      </c>
      <c r="J4901">
        <v>189</v>
      </c>
      <c r="K4901" s="12">
        <v>609927</v>
      </c>
      <c r="L4901">
        <v>12914</v>
      </c>
      <c r="M4901">
        <v>81.599999999999994</v>
      </c>
      <c r="N4901">
        <v>1.53</v>
      </c>
      <c r="O4901">
        <v>-0.12</v>
      </c>
      <c r="P4901">
        <f xml:space="preserve"> IF(Stock_Info[[#This Row],[Close Price]] &gt; Stock_Info[[#This Row],[Open Price]], 1, 0)</f>
        <v>0</v>
      </c>
      <c r="Q4901" t="str">
        <f>IF(AND(Stock_Info[[#This Row],[% Deli. Qty to Traded Qty]]&gt;80,Stock_Info[[#This Row],[No. of Trades]]&lt;3000),"Unusual Day","")</f>
        <v>Unusual Day</v>
      </c>
      <c r="R4901" t="str">
        <f>IF(AND(Stock_Info[[#This Row],[Spread High-Low]] &lt; 10, Stock_Info[[#This Row],[% Deli. Qty to Traded Qty]] &gt; 90), "Good Day", "")</f>
        <v/>
      </c>
    </row>
    <row r="4902" spans="1:18">
      <c r="A4902" t="s">
        <v>59</v>
      </c>
      <c r="B4902" s="1">
        <v>45687</v>
      </c>
      <c r="C4902" s="1" t="str">
        <f>"WEEK" &amp;" " &amp;  INT((DAY(Stock_Info[[#This Row],[Date]])+WEEKDAY(DATE(YEAR(Stock_Info[[#This Row],[Date]]),MONTH(Stock_Info[[#This Row],[Date]]),1))-1)/7)+1</f>
        <v>WEEK 5</v>
      </c>
      <c r="D4902" s="12">
        <v>38.619999999999997</v>
      </c>
      <c r="E4902" s="12">
        <v>39.380000000000003</v>
      </c>
      <c r="F4902" s="12">
        <v>38.51</v>
      </c>
      <c r="G4902" s="12">
        <v>39.200000000000003</v>
      </c>
      <c r="H4902" s="12">
        <v>38.970878835153407</v>
      </c>
      <c r="I4902">
        <v>3846</v>
      </c>
      <c r="J4902">
        <v>122</v>
      </c>
      <c r="K4902" s="12">
        <v>149882</v>
      </c>
      <c r="L4902">
        <v>2647</v>
      </c>
      <c r="M4902">
        <v>68.819999999999993</v>
      </c>
      <c r="N4902">
        <v>0.87</v>
      </c>
      <c r="O4902">
        <v>0.57999999999999996</v>
      </c>
      <c r="P4902">
        <f xml:space="preserve"> IF(Stock_Info[[#This Row],[Close Price]] &gt; Stock_Info[[#This Row],[Open Price]], 1, 0)</f>
        <v>1</v>
      </c>
      <c r="Q4902" t="str">
        <f>IF(AND(Stock_Info[[#This Row],[% Deli. Qty to Traded Qty]]&gt;80,Stock_Info[[#This Row],[No. of Trades]]&lt;3000),"Unusual Day","")</f>
        <v/>
      </c>
      <c r="R4902" t="str">
        <f>IF(AND(Stock_Info[[#This Row],[Spread High-Low]] &lt; 10, Stock_Info[[#This Row],[% Deli. Qty to Traded Qty]] &gt; 90), "Good Day", "")</f>
        <v/>
      </c>
    </row>
    <row r="4903" spans="1:18">
      <c r="A4903" t="s">
        <v>59</v>
      </c>
      <c r="B4903" s="1">
        <v>45686</v>
      </c>
      <c r="C4903" s="1" t="str">
        <f>"WEEK" &amp;" " &amp;  INT((DAY(Stock_Info[[#This Row],[Date]])+WEEKDAY(DATE(YEAR(Stock_Info[[#This Row],[Date]]),MONTH(Stock_Info[[#This Row],[Date]]),1))-1)/7)+1</f>
        <v>WEEK 5</v>
      </c>
      <c r="D4903" s="12">
        <v>37.85</v>
      </c>
      <c r="E4903" s="12">
        <v>40.6</v>
      </c>
      <c r="F4903" s="12">
        <v>37.85</v>
      </c>
      <c r="G4903" s="12">
        <v>38.619999999999997</v>
      </c>
      <c r="H4903" s="12">
        <v>39.184546072764363</v>
      </c>
      <c r="I4903">
        <v>23528</v>
      </c>
      <c r="J4903">
        <v>199</v>
      </c>
      <c r="K4903" s="12">
        <v>921934</v>
      </c>
      <c r="L4903">
        <v>10648</v>
      </c>
      <c r="M4903">
        <v>45.26</v>
      </c>
      <c r="N4903">
        <v>2.75</v>
      </c>
      <c r="O4903">
        <v>0.77</v>
      </c>
      <c r="P4903">
        <f xml:space="preserve"> IF(Stock_Info[[#This Row],[Close Price]] &gt; Stock_Info[[#This Row],[Open Price]], 1, 0)</f>
        <v>1</v>
      </c>
      <c r="Q4903" t="str">
        <f>IF(AND(Stock_Info[[#This Row],[% Deli. Qty to Traded Qty]]&gt;80,Stock_Info[[#This Row],[No. of Trades]]&lt;3000),"Unusual Day","")</f>
        <v/>
      </c>
      <c r="R4903" t="str">
        <f>IF(AND(Stock_Info[[#This Row],[Spread High-Low]] &lt; 10, Stock_Info[[#This Row],[% Deli. Qty to Traded Qty]] &gt; 90), "Good Day", "")</f>
        <v/>
      </c>
    </row>
    <row r="4904" spans="1:18">
      <c r="A4904" t="s">
        <v>59</v>
      </c>
      <c r="B4904" s="1">
        <v>45685</v>
      </c>
      <c r="C4904" s="1" t="str">
        <f>"WEEK" &amp;" " &amp;  INT((DAY(Stock_Info[[#This Row],[Date]])+WEEKDAY(DATE(YEAR(Stock_Info[[#This Row],[Date]]),MONTH(Stock_Info[[#This Row],[Date]]),1))-1)/7)+1</f>
        <v>WEEK 5</v>
      </c>
      <c r="D4904" s="12">
        <v>38.549999999999997</v>
      </c>
      <c r="E4904" s="12">
        <v>38.65</v>
      </c>
      <c r="F4904" s="12">
        <v>37.51</v>
      </c>
      <c r="G4904" s="12">
        <v>38.090000000000003</v>
      </c>
      <c r="H4904" s="12">
        <v>38.011400651465799</v>
      </c>
      <c r="I4904">
        <v>3684</v>
      </c>
      <c r="J4904">
        <v>65</v>
      </c>
      <c r="K4904" s="12">
        <v>140034</v>
      </c>
      <c r="L4904">
        <v>3354</v>
      </c>
      <c r="M4904">
        <v>91.04</v>
      </c>
      <c r="N4904">
        <v>1.1399999999999999</v>
      </c>
      <c r="O4904">
        <v>-0.46</v>
      </c>
      <c r="P4904">
        <f xml:space="preserve"> IF(Stock_Info[[#This Row],[Close Price]] &gt; Stock_Info[[#This Row],[Open Price]], 1, 0)</f>
        <v>0</v>
      </c>
      <c r="Q4904" t="str">
        <f>IF(AND(Stock_Info[[#This Row],[% Deli. Qty to Traded Qty]]&gt;80,Stock_Info[[#This Row],[No. of Trades]]&lt;3000),"Unusual Day","")</f>
        <v>Unusual Day</v>
      </c>
      <c r="R4904" t="str">
        <f>IF(AND(Stock_Info[[#This Row],[Spread High-Low]] &lt; 10, Stock_Info[[#This Row],[% Deli. Qty to Traded Qty]] &gt; 90), "Good Day", "")</f>
        <v>Good Day</v>
      </c>
    </row>
    <row r="4905" spans="1:18">
      <c r="A4905" t="s">
        <v>59</v>
      </c>
      <c r="B4905" s="1">
        <v>45684</v>
      </c>
      <c r="C4905" s="1" t="str">
        <f>"WEEK" &amp;" " &amp;  INT((DAY(Stock_Info[[#This Row],[Date]])+WEEKDAY(DATE(YEAR(Stock_Info[[#This Row],[Date]]),MONTH(Stock_Info[[#This Row],[Date]]),1))-1)/7)+1</f>
        <v>WEEK 5</v>
      </c>
      <c r="D4905" s="12">
        <v>39.1</v>
      </c>
      <c r="E4905" s="12">
        <v>39.1</v>
      </c>
      <c r="F4905" s="12">
        <v>37.700000000000003</v>
      </c>
      <c r="G4905" s="12">
        <v>37.75</v>
      </c>
      <c r="H4905" s="12">
        <v>38.289974070872944</v>
      </c>
      <c r="I4905">
        <v>4628</v>
      </c>
      <c r="J4905">
        <v>75</v>
      </c>
      <c r="K4905" s="12">
        <v>177206</v>
      </c>
      <c r="L4905">
        <v>4061</v>
      </c>
      <c r="M4905">
        <v>87.75</v>
      </c>
      <c r="N4905">
        <v>1.4</v>
      </c>
      <c r="O4905">
        <v>-1.35</v>
      </c>
      <c r="P4905">
        <f xml:space="preserve"> IF(Stock_Info[[#This Row],[Close Price]] &gt; Stock_Info[[#This Row],[Open Price]], 1, 0)</f>
        <v>0</v>
      </c>
      <c r="Q4905" t="str">
        <f>IF(AND(Stock_Info[[#This Row],[% Deli. Qty to Traded Qty]]&gt;80,Stock_Info[[#This Row],[No. of Trades]]&lt;3000),"Unusual Day","")</f>
        <v>Unusual Day</v>
      </c>
      <c r="R4905" t="str">
        <f>IF(AND(Stock_Info[[#This Row],[Spread High-Low]] &lt; 10, Stock_Info[[#This Row],[% Deli. Qty to Traded Qty]] &gt; 90), "Good Day", "")</f>
        <v/>
      </c>
    </row>
    <row r="4906" spans="1:18">
      <c r="A4906" t="s">
        <v>59</v>
      </c>
      <c r="B4906" s="1">
        <v>45681</v>
      </c>
      <c r="C4906" s="1" t="str">
        <f>"WEEK" &amp;" " &amp;  INT((DAY(Stock_Info[[#This Row],[Date]])+WEEKDAY(DATE(YEAR(Stock_Info[[#This Row],[Date]]),MONTH(Stock_Info[[#This Row],[Date]]),1))-1)/7)+1</f>
        <v>WEEK 4</v>
      </c>
      <c r="D4906" s="12">
        <v>39.799999999999997</v>
      </c>
      <c r="E4906" s="12">
        <v>40.090000000000003</v>
      </c>
      <c r="F4906" s="12">
        <v>39.11</v>
      </c>
      <c r="G4906" s="12">
        <v>39.11</v>
      </c>
      <c r="H4906" s="12">
        <v>39.723120837297813</v>
      </c>
      <c r="I4906">
        <v>1051</v>
      </c>
      <c r="J4906">
        <v>31</v>
      </c>
      <c r="K4906" s="12">
        <v>41749</v>
      </c>
      <c r="L4906">
        <v>563</v>
      </c>
      <c r="M4906">
        <v>53.57</v>
      </c>
      <c r="N4906">
        <v>0.98</v>
      </c>
      <c r="O4906">
        <v>-0.69</v>
      </c>
      <c r="P4906">
        <f xml:space="preserve"> IF(Stock_Info[[#This Row],[Close Price]] &gt; Stock_Info[[#This Row],[Open Price]], 1, 0)</f>
        <v>0</v>
      </c>
      <c r="Q4906" t="str">
        <f>IF(AND(Stock_Info[[#This Row],[% Deli. Qty to Traded Qty]]&gt;80,Stock_Info[[#This Row],[No. of Trades]]&lt;3000),"Unusual Day","")</f>
        <v/>
      </c>
      <c r="R4906" t="str">
        <f>IF(AND(Stock_Info[[#This Row],[Spread High-Low]] &lt; 10, Stock_Info[[#This Row],[% Deli. Qty to Traded Qty]] &gt; 90), "Good Day", "")</f>
        <v/>
      </c>
    </row>
    <row r="4907" spans="1:18">
      <c r="A4907" t="s">
        <v>59</v>
      </c>
      <c r="B4907" s="1">
        <v>45680</v>
      </c>
      <c r="C4907" s="1" t="str">
        <f>"WEEK" &amp;" " &amp;  INT((DAY(Stock_Info[[#This Row],[Date]])+WEEKDAY(DATE(YEAR(Stock_Info[[#This Row],[Date]]),MONTH(Stock_Info[[#This Row],[Date]]),1))-1)/7)+1</f>
        <v>WEEK 4</v>
      </c>
      <c r="D4907" s="12">
        <v>40.1</v>
      </c>
      <c r="E4907" s="12">
        <v>40.9</v>
      </c>
      <c r="F4907" s="12">
        <v>39.54</v>
      </c>
      <c r="G4907" s="12">
        <v>39.54</v>
      </c>
      <c r="H4907" s="12">
        <v>40.194800000000001</v>
      </c>
      <c r="I4907">
        <v>2500</v>
      </c>
      <c r="J4907">
        <v>118</v>
      </c>
      <c r="K4907" s="12">
        <v>100487</v>
      </c>
      <c r="L4907">
        <v>1608</v>
      </c>
      <c r="M4907">
        <v>64.319999999999993</v>
      </c>
      <c r="N4907">
        <v>1.36</v>
      </c>
      <c r="O4907">
        <v>-0.56000000000000005</v>
      </c>
      <c r="P4907">
        <f xml:space="preserve"> IF(Stock_Info[[#This Row],[Close Price]] &gt; Stock_Info[[#This Row],[Open Price]], 1, 0)</f>
        <v>0</v>
      </c>
      <c r="Q4907" t="str">
        <f>IF(AND(Stock_Info[[#This Row],[% Deli. Qty to Traded Qty]]&gt;80,Stock_Info[[#This Row],[No. of Trades]]&lt;3000),"Unusual Day","")</f>
        <v/>
      </c>
      <c r="R4907" t="str">
        <f>IF(AND(Stock_Info[[#This Row],[Spread High-Low]] &lt; 10, Stock_Info[[#This Row],[% Deli. Qty to Traded Qty]] &gt; 90), "Good Day", "")</f>
        <v/>
      </c>
    </row>
    <row r="4908" spans="1:18">
      <c r="A4908" t="s">
        <v>59</v>
      </c>
      <c r="B4908" s="1">
        <v>45679</v>
      </c>
      <c r="C4908" s="1" t="str">
        <f>"WEEK" &amp;" " &amp;  INT((DAY(Stock_Info[[#This Row],[Date]])+WEEKDAY(DATE(YEAR(Stock_Info[[#This Row],[Date]]),MONTH(Stock_Info[[#This Row],[Date]]),1))-1)/7)+1</f>
        <v>WEEK 4</v>
      </c>
      <c r="D4908" s="12">
        <v>43.05</v>
      </c>
      <c r="E4908" s="12">
        <v>43.05</v>
      </c>
      <c r="F4908" s="12">
        <v>38.96</v>
      </c>
      <c r="G4908" s="12">
        <v>39.79</v>
      </c>
      <c r="H4908" s="12">
        <v>39.917707767517655</v>
      </c>
      <c r="I4908">
        <v>18410</v>
      </c>
      <c r="J4908">
        <v>210</v>
      </c>
      <c r="K4908" s="12">
        <v>734885</v>
      </c>
      <c r="L4908">
        <v>9514</v>
      </c>
      <c r="M4908">
        <v>51.68</v>
      </c>
      <c r="N4908">
        <v>4.09</v>
      </c>
      <c r="O4908">
        <v>-3.26</v>
      </c>
      <c r="P4908">
        <f xml:space="preserve"> IF(Stock_Info[[#This Row],[Close Price]] &gt; Stock_Info[[#This Row],[Open Price]], 1, 0)</f>
        <v>0</v>
      </c>
      <c r="Q4908" t="str">
        <f>IF(AND(Stock_Info[[#This Row],[% Deli. Qty to Traded Qty]]&gt;80,Stock_Info[[#This Row],[No. of Trades]]&lt;3000),"Unusual Day","")</f>
        <v/>
      </c>
      <c r="R4908" t="str">
        <f>IF(AND(Stock_Info[[#This Row],[Spread High-Low]] &lt; 10, Stock_Info[[#This Row],[% Deli. Qty to Traded Qty]] &gt; 90), "Good Day", "")</f>
        <v/>
      </c>
    </row>
    <row r="4909" spans="1:18">
      <c r="A4909" t="s">
        <v>59</v>
      </c>
      <c r="B4909" s="1">
        <v>45678</v>
      </c>
      <c r="C4909" s="1" t="str">
        <f>"WEEK" &amp;" " &amp;  INT((DAY(Stock_Info[[#This Row],[Date]])+WEEKDAY(DATE(YEAR(Stock_Info[[#This Row],[Date]]),MONTH(Stock_Info[[#This Row],[Date]]),1))-1)/7)+1</f>
        <v>WEEK 4</v>
      </c>
      <c r="D4909" s="12">
        <v>43.68</v>
      </c>
      <c r="E4909" s="12">
        <v>43.68</v>
      </c>
      <c r="F4909" s="12">
        <v>41.92</v>
      </c>
      <c r="G4909" s="12">
        <v>42</v>
      </c>
      <c r="H4909" s="12">
        <v>42.572763205174269</v>
      </c>
      <c r="I4909">
        <v>2783</v>
      </c>
      <c r="J4909">
        <v>44</v>
      </c>
      <c r="K4909" s="12">
        <v>118480</v>
      </c>
      <c r="L4909">
        <v>1064</v>
      </c>
      <c r="M4909">
        <v>38.229999999999997</v>
      </c>
      <c r="N4909">
        <v>1.76</v>
      </c>
      <c r="O4909">
        <v>-1.68</v>
      </c>
      <c r="P4909">
        <f xml:space="preserve"> IF(Stock_Info[[#This Row],[Close Price]] &gt; Stock_Info[[#This Row],[Open Price]], 1, 0)</f>
        <v>0</v>
      </c>
      <c r="Q4909" t="str">
        <f>IF(AND(Stock_Info[[#This Row],[% Deli. Qty to Traded Qty]]&gt;80,Stock_Info[[#This Row],[No. of Trades]]&lt;3000),"Unusual Day","")</f>
        <v/>
      </c>
      <c r="R4909" t="str">
        <f>IF(AND(Stock_Info[[#This Row],[Spread High-Low]] &lt; 10, Stock_Info[[#This Row],[% Deli. Qty to Traded Qty]] &gt; 90), "Good Day", "")</f>
        <v/>
      </c>
    </row>
    <row r="4910" spans="1:18">
      <c r="A4910" t="s">
        <v>59</v>
      </c>
      <c r="B4910" s="1">
        <v>45677</v>
      </c>
      <c r="C4910" s="1" t="str">
        <f>"WEEK" &amp;" " &amp;  INT((DAY(Stock_Info[[#This Row],[Date]])+WEEKDAY(DATE(YEAR(Stock_Info[[#This Row],[Date]]),MONTH(Stock_Info[[#This Row],[Date]]),1))-1)/7)+1</f>
        <v>WEEK 4</v>
      </c>
      <c r="D4910" s="12">
        <v>42.01</v>
      </c>
      <c r="E4910" s="12">
        <v>43.35</v>
      </c>
      <c r="F4910" s="12">
        <v>42.01</v>
      </c>
      <c r="G4910" s="12">
        <v>42.78</v>
      </c>
      <c r="H4910" s="12">
        <v>42.714179908429841</v>
      </c>
      <c r="I4910">
        <v>14852</v>
      </c>
      <c r="J4910">
        <v>415</v>
      </c>
      <c r="K4910" s="12">
        <v>634391</v>
      </c>
      <c r="L4910">
        <v>13029</v>
      </c>
      <c r="M4910">
        <v>87.73</v>
      </c>
      <c r="N4910">
        <v>1.34</v>
      </c>
      <c r="O4910">
        <v>0.77</v>
      </c>
      <c r="P4910">
        <f xml:space="preserve"> IF(Stock_Info[[#This Row],[Close Price]] &gt; Stock_Info[[#This Row],[Open Price]], 1, 0)</f>
        <v>1</v>
      </c>
      <c r="Q4910" t="str">
        <f>IF(AND(Stock_Info[[#This Row],[% Deli. Qty to Traded Qty]]&gt;80,Stock_Info[[#This Row],[No. of Trades]]&lt;3000),"Unusual Day","")</f>
        <v>Unusual Day</v>
      </c>
      <c r="R4910" t="str">
        <f>IF(AND(Stock_Info[[#This Row],[Spread High-Low]] &lt; 10, Stock_Info[[#This Row],[% Deli. Qty to Traded Qty]] &gt; 90), "Good Day", "")</f>
        <v/>
      </c>
    </row>
    <row r="4911" spans="1:18">
      <c r="A4911" t="s">
        <v>59</v>
      </c>
      <c r="B4911" s="1">
        <v>45674</v>
      </c>
      <c r="C4911" s="1" t="str">
        <f>"WEEK" &amp;" " &amp;  INT((DAY(Stock_Info[[#This Row],[Date]])+WEEKDAY(DATE(YEAR(Stock_Info[[#This Row],[Date]]),MONTH(Stock_Info[[#This Row],[Date]]),1))-1)/7)+1</f>
        <v>WEEK 3</v>
      </c>
      <c r="D4911" s="12">
        <v>43.04</v>
      </c>
      <c r="E4911" s="12">
        <v>43.04</v>
      </c>
      <c r="F4911" s="12">
        <v>42.14</v>
      </c>
      <c r="G4911" s="12">
        <v>42.6</v>
      </c>
      <c r="H4911" s="12">
        <v>42.340625000000003</v>
      </c>
      <c r="I4911">
        <v>2880</v>
      </c>
      <c r="J4911">
        <v>53</v>
      </c>
      <c r="K4911" s="12">
        <v>121941</v>
      </c>
      <c r="L4911">
        <v>2187</v>
      </c>
      <c r="M4911">
        <v>75.94</v>
      </c>
      <c r="N4911">
        <v>0.9</v>
      </c>
      <c r="O4911">
        <v>-0.44</v>
      </c>
      <c r="P4911">
        <f xml:space="preserve"> IF(Stock_Info[[#This Row],[Close Price]] &gt; Stock_Info[[#This Row],[Open Price]], 1, 0)</f>
        <v>0</v>
      </c>
      <c r="Q4911" t="str">
        <f>IF(AND(Stock_Info[[#This Row],[% Deli. Qty to Traded Qty]]&gt;80,Stock_Info[[#This Row],[No. of Trades]]&lt;3000),"Unusual Day","")</f>
        <v/>
      </c>
      <c r="R4911" t="str">
        <f>IF(AND(Stock_Info[[#This Row],[Spread High-Low]] &lt; 10, Stock_Info[[#This Row],[% Deli. Qty to Traded Qty]] &gt; 90), "Good Day", "")</f>
        <v/>
      </c>
    </row>
    <row r="4912" spans="1:18">
      <c r="A4912" t="s">
        <v>59</v>
      </c>
      <c r="B4912" s="1">
        <v>45673</v>
      </c>
      <c r="C4912" s="1" t="str">
        <f>"WEEK" &amp;" " &amp;  INT((DAY(Stock_Info[[#This Row],[Date]])+WEEKDAY(DATE(YEAR(Stock_Info[[#This Row],[Date]]),MONTH(Stock_Info[[#This Row],[Date]]),1))-1)/7)+1</f>
        <v>WEEK 3</v>
      </c>
      <c r="D4912" s="12">
        <v>41.9</v>
      </c>
      <c r="E4912" s="12">
        <v>42.8</v>
      </c>
      <c r="F4912" s="12">
        <v>41</v>
      </c>
      <c r="G4912" s="12">
        <v>41.99</v>
      </c>
      <c r="H4912" s="12">
        <v>42.111488194795598</v>
      </c>
      <c r="I4912">
        <v>102836</v>
      </c>
      <c r="J4912">
        <v>502</v>
      </c>
      <c r="K4912" s="12">
        <v>4330577</v>
      </c>
      <c r="L4912">
        <v>20660</v>
      </c>
      <c r="M4912">
        <v>20.09</v>
      </c>
      <c r="N4912">
        <v>1.8</v>
      </c>
      <c r="O4912">
        <v>0.09</v>
      </c>
      <c r="P4912">
        <f xml:space="preserve"> IF(Stock_Info[[#This Row],[Close Price]] &gt; Stock_Info[[#This Row],[Open Price]], 1, 0)</f>
        <v>1</v>
      </c>
      <c r="Q4912" t="str">
        <f>IF(AND(Stock_Info[[#This Row],[% Deli. Qty to Traded Qty]]&gt;80,Stock_Info[[#This Row],[No. of Trades]]&lt;3000),"Unusual Day","")</f>
        <v/>
      </c>
      <c r="R4912" t="str">
        <f>IF(AND(Stock_Info[[#This Row],[Spread High-Low]] &lt; 10, Stock_Info[[#This Row],[% Deli. Qty to Traded Qty]] &gt; 90), "Good Day", "")</f>
        <v/>
      </c>
    </row>
    <row r="4913" spans="1:18">
      <c r="A4913" t="s">
        <v>59</v>
      </c>
      <c r="B4913" s="1">
        <v>45672</v>
      </c>
      <c r="C4913" s="1" t="str">
        <f>"WEEK" &amp;" " &amp;  INT((DAY(Stock_Info[[#This Row],[Date]])+WEEKDAY(DATE(YEAR(Stock_Info[[#This Row],[Date]]),MONTH(Stock_Info[[#This Row],[Date]]),1))-1)/7)+1</f>
        <v>WEEK 3</v>
      </c>
      <c r="D4913" s="12">
        <v>44.09</v>
      </c>
      <c r="E4913" s="12">
        <v>44.09</v>
      </c>
      <c r="F4913" s="12">
        <v>41.2</v>
      </c>
      <c r="G4913" s="12">
        <v>41.73</v>
      </c>
      <c r="H4913" s="12">
        <v>41.832594331420623</v>
      </c>
      <c r="I4913">
        <v>23004</v>
      </c>
      <c r="J4913">
        <v>475</v>
      </c>
      <c r="K4913" s="12">
        <v>962317</v>
      </c>
      <c r="L4913">
        <v>14407</v>
      </c>
      <c r="M4913">
        <v>62.63</v>
      </c>
      <c r="N4913">
        <v>2.89</v>
      </c>
      <c r="O4913">
        <v>-2.36</v>
      </c>
      <c r="P4913">
        <f xml:space="preserve"> IF(Stock_Info[[#This Row],[Close Price]] &gt; Stock_Info[[#This Row],[Open Price]], 1, 0)</f>
        <v>0</v>
      </c>
      <c r="Q4913" t="str">
        <f>IF(AND(Stock_Info[[#This Row],[% Deli. Qty to Traded Qty]]&gt;80,Stock_Info[[#This Row],[No. of Trades]]&lt;3000),"Unusual Day","")</f>
        <v/>
      </c>
      <c r="R4913" t="str">
        <f>IF(AND(Stock_Info[[#This Row],[Spread High-Low]] &lt; 10, Stock_Info[[#This Row],[% Deli. Qty to Traded Qty]] &gt; 90), "Good Day", "")</f>
        <v/>
      </c>
    </row>
    <row r="4914" spans="1:18">
      <c r="A4914" t="s">
        <v>59</v>
      </c>
      <c r="B4914" s="1">
        <v>45671</v>
      </c>
      <c r="C4914" s="1" t="str">
        <f>"WEEK" &amp;" " &amp;  INT((DAY(Stock_Info[[#This Row],[Date]])+WEEKDAY(DATE(YEAR(Stock_Info[[#This Row],[Date]]),MONTH(Stock_Info[[#This Row],[Date]]),1))-1)/7)+1</f>
        <v>WEEK 3</v>
      </c>
      <c r="D4914" s="12">
        <v>37.85</v>
      </c>
      <c r="E4914" s="12">
        <v>44.27</v>
      </c>
      <c r="F4914" s="12">
        <v>37.85</v>
      </c>
      <c r="G4914" s="12">
        <v>43.27</v>
      </c>
      <c r="H4914" s="12">
        <v>41.669102024080217</v>
      </c>
      <c r="I4914">
        <v>26827</v>
      </c>
      <c r="J4914">
        <v>435</v>
      </c>
      <c r="K4914" s="12">
        <v>1117857</v>
      </c>
      <c r="L4914">
        <v>15454</v>
      </c>
      <c r="M4914">
        <v>57.61</v>
      </c>
      <c r="N4914">
        <v>6.42</v>
      </c>
      <c r="O4914">
        <v>5.42</v>
      </c>
      <c r="P4914">
        <f xml:space="preserve"> IF(Stock_Info[[#This Row],[Close Price]] &gt; Stock_Info[[#This Row],[Open Price]], 1, 0)</f>
        <v>1</v>
      </c>
      <c r="Q4914" t="str">
        <f>IF(AND(Stock_Info[[#This Row],[% Deli. Qty to Traded Qty]]&gt;80,Stock_Info[[#This Row],[No. of Trades]]&lt;3000),"Unusual Day","")</f>
        <v/>
      </c>
      <c r="R4914" t="str">
        <f>IF(AND(Stock_Info[[#This Row],[Spread High-Low]] &lt; 10, Stock_Info[[#This Row],[% Deli. Qty to Traded Qty]] &gt; 90), "Good Day", "")</f>
        <v/>
      </c>
    </row>
    <row r="4915" spans="1:18">
      <c r="A4915" t="s">
        <v>59</v>
      </c>
      <c r="B4915" s="1">
        <v>45670</v>
      </c>
      <c r="C4915" s="1" t="str">
        <f>"WEEK" &amp;" " &amp;  INT((DAY(Stock_Info[[#This Row],[Date]])+WEEKDAY(DATE(YEAR(Stock_Info[[#This Row],[Date]]),MONTH(Stock_Info[[#This Row],[Date]]),1))-1)/7)+1</f>
        <v>WEEK 3</v>
      </c>
      <c r="D4915" s="12">
        <v>41.33</v>
      </c>
      <c r="E4915" s="12">
        <v>41.68</v>
      </c>
      <c r="F4915" s="12">
        <v>37.54</v>
      </c>
      <c r="G4915" s="12">
        <v>38.56</v>
      </c>
      <c r="H4915" s="12">
        <v>39.987636304673885</v>
      </c>
      <c r="I4915">
        <v>24669</v>
      </c>
      <c r="J4915">
        <v>599</v>
      </c>
      <c r="K4915" s="12">
        <v>986455</v>
      </c>
      <c r="L4915">
        <v>16577</v>
      </c>
      <c r="M4915">
        <v>67.2</v>
      </c>
      <c r="N4915">
        <v>4.1399999999999997</v>
      </c>
      <c r="O4915">
        <v>-2.77</v>
      </c>
      <c r="P4915">
        <f xml:space="preserve"> IF(Stock_Info[[#This Row],[Close Price]] &gt; Stock_Info[[#This Row],[Open Price]], 1, 0)</f>
        <v>0</v>
      </c>
      <c r="Q4915" t="str">
        <f>IF(AND(Stock_Info[[#This Row],[% Deli. Qty to Traded Qty]]&gt;80,Stock_Info[[#This Row],[No. of Trades]]&lt;3000),"Unusual Day","")</f>
        <v/>
      </c>
      <c r="R4915" t="str">
        <f>IF(AND(Stock_Info[[#This Row],[Spread High-Low]] &lt; 10, Stock_Info[[#This Row],[% Deli. Qty to Traded Qty]] &gt; 90), "Good Day", "")</f>
        <v/>
      </c>
    </row>
    <row r="4916" spans="1:18">
      <c r="A4916" t="s">
        <v>59</v>
      </c>
      <c r="B4916" s="1">
        <v>45667</v>
      </c>
      <c r="C4916" s="1" t="str">
        <f>"WEEK" &amp;" " &amp;  INT((DAY(Stock_Info[[#This Row],[Date]])+WEEKDAY(DATE(YEAR(Stock_Info[[#This Row],[Date]]),MONTH(Stock_Info[[#This Row],[Date]]),1))-1)/7)+1</f>
        <v>WEEK 2</v>
      </c>
      <c r="D4916" s="12">
        <v>43.99</v>
      </c>
      <c r="E4916" s="12">
        <v>43.99</v>
      </c>
      <c r="F4916" s="12">
        <v>42</v>
      </c>
      <c r="G4916" s="12">
        <v>42.17</v>
      </c>
      <c r="H4916" s="12">
        <v>42.429398718580579</v>
      </c>
      <c r="I4916">
        <v>8116</v>
      </c>
      <c r="J4916">
        <v>184</v>
      </c>
      <c r="K4916" s="12">
        <v>344357</v>
      </c>
      <c r="L4916">
        <v>6313</v>
      </c>
      <c r="M4916">
        <v>77.78</v>
      </c>
      <c r="N4916">
        <v>1.99</v>
      </c>
      <c r="O4916">
        <v>-1.82</v>
      </c>
      <c r="P4916">
        <f xml:space="preserve"> IF(Stock_Info[[#This Row],[Close Price]] &gt; Stock_Info[[#This Row],[Open Price]], 1, 0)</f>
        <v>0</v>
      </c>
      <c r="Q4916" t="str">
        <f>IF(AND(Stock_Info[[#This Row],[% Deli. Qty to Traded Qty]]&gt;80,Stock_Info[[#This Row],[No. of Trades]]&lt;3000),"Unusual Day","")</f>
        <v/>
      </c>
      <c r="R4916" t="str">
        <f>IF(AND(Stock_Info[[#This Row],[Spread High-Low]] &lt; 10, Stock_Info[[#This Row],[% Deli. Qty to Traded Qty]] &gt; 90), "Good Day", "")</f>
        <v/>
      </c>
    </row>
    <row r="4917" spans="1:18">
      <c r="A4917" t="s">
        <v>59</v>
      </c>
      <c r="B4917" s="1">
        <v>45666</v>
      </c>
      <c r="C4917" s="1" t="str">
        <f>"WEEK" &amp;" " &amp;  INT((DAY(Stock_Info[[#This Row],[Date]])+WEEKDAY(DATE(YEAR(Stock_Info[[#This Row],[Date]]),MONTH(Stock_Info[[#This Row],[Date]]),1))-1)/7)+1</f>
        <v>WEEK 2</v>
      </c>
      <c r="D4917" s="12">
        <v>42.55</v>
      </c>
      <c r="E4917" s="12">
        <v>44.52</v>
      </c>
      <c r="F4917" s="12">
        <v>42.55</v>
      </c>
      <c r="G4917" s="12">
        <v>43.29</v>
      </c>
      <c r="H4917" s="12">
        <v>43.421357971637299</v>
      </c>
      <c r="I4917">
        <v>4654</v>
      </c>
      <c r="J4917">
        <v>123</v>
      </c>
      <c r="K4917" s="12">
        <v>202083</v>
      </c>
      <c r="L4917">
        <v>3800</v>
      </c>
      <c r="M4917">
        <v>81.650000000000006</v>
      </c>
      <c r="N4917">
        <v>1.97</v>
      </c>
      <c r="O4917">
        <v>0.74</v>
      </c>
      <c r="P4917">
        <f xml:space="preserve"> IF(Stock_Info[[#This Row],[Close Price]] &gt; Stock_Info[[#This Row],[Open Price]], 1, 0)</f>
        <v>1</v>
      </c>
      <c r="Q4917" t="str">
        <f>IF(AND(Stock_Info[[#This Row],[% Deli. Qty to Traded Qty]]&gt;80,Stock_Info[[#This Row],[No. of Trades]]&lt;3000),"Unusual Day","")</f>
        <v>Unusual Day</v>
      </c>
      <c r="R4917" t="str">
        <f>IF(AND(Stock_Info[[#This Row],[Spread High-Low]] &lt; 10, Stock_Info[[#This Row],[% Deli. Qty to Traded Qty]] &gt; 90), "Good Day", "")</f>
        <v/>
      </c>
    </row>
    <row r="4918" spans="1:18">
      <c r="A4918" t="s">
        <v>59</v>
      </c>
      <c r="B4918" s="1">
        <v>45665</v>
      </c>
      <c r="C4918" s="1" t="str">
        <f>"WEEK" &amp;" " &amp;  INT((DAY(Stock_Info[[#This Row],[Date]])+WEEKDAY(DATE(YEAR(Stock_Info[[#This Row],[Date]]),MONTH(Stock_Info[[#This Row],[Date]]),1))-1)/7)+1</f>
        <v>WEEK 2</v>
      </c>
      <c r="D4918" s="12">
        <v>46.49</v>
      </c>
      <c r="E4918" s="12">
        <v>46.49</v>
      </c>
      <c r="F4918" s="12">
        <v>43.45</v>
      </c>
      <c r="G4918" s="12">
        <v>43.73</v>
      </c>
      <c r="H4918" s="12">
        <v>43.82719654647029</v>
      </c>
      <c r="I4918">
        <v>7876</v>
      </c>
      <c r="J4918">
        <v>205</v>
      </c>
      <c r="K4918" s="12">
        <v>345183</v>
      </c>
      <c r="L4918">
        <v>4934</v>
      </c>
      <c r="M4918">
        <v>62.65</v>
      </c>
      <c r="N4918">
        <v>3.04</v>
      </c>
      <c r="O4918">
        <v>-2.76</v>
      </c>
      <c r="P4918">
        <f xml:space="preserve"> IF(Stock_Info[[#This Row],[Close Price]] &gt; Stock_Info[[#This Row],[Open Price]], 1, 0)</f>
        <v>0</v>
      </c>
      <c r="Q4918" t="str">
        <f>IF(AND(Stock_Info[[#This Row],[% Deli. Qty to Traded Qty]]&gt;80,Stock_Info[[#This Row],[No. of Trades]]&lt;3000),"Unusual Day","")</f>
        <v/>
      </c>
      <c r="R4918" t="str">
        <f>IF(AND(Stock_Info[[#This Row],[Spread High-Low]] &lt; 10, Stock_Info[[#This Row],[% Deli. Qty to Traded Qty]] &gt; 90), "Good Day", "")</f>
        <v/>
      </c>
    </row>
    <row r="4919" spans="1:18">
      <c r="A4919" t="s">
        <v>59</v>
      </c>
      <c r="B4919" s="1">
        <v>45664</v>
      </c>
      <c r="C4919" s="1" t="str">
        <f>"WEEK" &amp;" " &amp;  INT((DAY(Stock_Info[[#This Row],[Date]])+WEEKDAY(DATE(YEAR(Stock_Info[[#This Row],[Date]]),MONTH(Stock_Info[[#This Row],[Date]]),1))-1)/7)+1</f>
        <v>WEEK 2</v>
      </c>
      <c r="D4919" s="12">
        <v>45.34</v>
      </c>
      <c r="E4919" s="12">
        <v>45.34</v>
      </c>
      <c r="F4919" s="12">
        <v>43.58</v>
      </c>
      <c r="G4919" s="12">
        <v>43.84</v>
      </c>
      <c r="H4919" s="12">
        <v>44.1181728516829</v>
      </c>
      <c r="I4919">
        <v>16222</v>
      </c>
      <c r="J4919">
        <v>292</v>
      </c>
      <c r="K4919" s="12">
        <v>715685</v>
      </c>
      <c r="L4919">
        <v>7939</v>
      </c>
      <c r="M4919">
        <v>48.94</v>
      </c>
      <c r="N4919">
        <v>1.76</v>
      </c>
      <c r="O4919">
        <v>-1.5</v>
      </c>
      <c r="P4919">
        <f xml:space="preserve"> IF(Stock_Info[[#This Row],[Close Price]] &gt; Stock_Info[[#This Row],[Open Price]], 1, 0)</f>
        <v>0</v>
      </c>
      <c r="Q4919" t="str">
        <f>IF(AND(Stock_Info[[#This Row],[% Deli. Qty to Traded Qty]]&gt;80,Stock_Info[[#This Row],[No. of Trades]]&lt;3000),"Unusual Day","")</f>
        <v/>
      </c>
      <c r="R4919" t="str">
        <f>IF(AND(Stock_Info[[#This Row],[Spread High-Low]] &lt; 10, Stock_Info[[#This Row],[% Deli. Qty to Traded Qty]] &gt; 90), "Good Day", "")</f>
        <v/>
      </c>
    </row>
    <row r="4920" spans="1:18">
      <c r="A4920" t="s">
        <v>59</v>
      </c>
      <c r="B4920" s="1">
        <v>45663</v>
      </c>
      <c r="C4920" s="1" t="str">
        <f>"WEEK" &amp;" " &amp;  INT((DAY(Stock_Info[[#This Row],[Date]])+WEEKDAY(DATE(YEAR(Stock_Info[[#This Row],[Date]]),MONTH(Stock_Info[[#This Row],[Date]]),1))-1)/7)+1</f>
        <v>WEEK 2</v>
      </c>
      <c r="D4920" s="12">
        <v>46.74</v>
      </c>
      <c r="E4920" s="12">
        <v>46.76</v>
      </c>
      <c r="F4920" s="12">
        <v>44.35</v>
      </c>
      <c r="G4920" s="12">
        <v>44.45</v>
      </c>
      <c r="H4920" s="12">
        <v>44.917881646655232</v>
      </c>
      <c r="I4920">
        <v>4664</v>
      </c>
      <c r="J4920">
        <v>102</v>
      </c>
      <c r="K4920" s="12">
        <v>209497</v>
      </c>
      <c r="L4920">
        <v>3379</v>
      </c>
      <c r="M4920">
        <v>72.45</v>
      </c>
      <c r="N4920">
        <v>2.41</v>
      </c>
      <c r="O4920">
        <v>-2.29</v>
      </c>
      <c r="P4920">
        <f xml:space="preserve"> IF(Stock_Info[[#This Row],[Close Price]] &gt; Stock_Info[[#This Row],[Open Price]], 1, 0)</f>
        <v>0</v>
      </c>
      <c r="Q4920" t="str">
        <f>IF(AND(Stock_Info[[#This Row],[% Deli. Qty to Traded Qty]]&gt;80,Stock_Info[[#This Row],[No. of Trades]]&lt;3000),"Unusual Day","")</f>
        <v/>
      </c>
      <c r="R4920" t="str">
        <f>IF(AND(Stock_Info[[#This Row],[Spread High-Low]] &lt; 10, Stock_Info[[#This Row],[% Deli. Qty to Traded Qty]] &gt; 90), "Good Day", "")</f>
        <v/>
      </c>
    </row>
    <row r="4921" spans="1:18">
      <c r="A4921" t="s">
        <v>59</v>
      </c>
      <c r="B4921" s="1">
        <v>45660</v>
      </c>
      <c r="C4921" s="1" t="str">
        <f>"WEEK" &amp;" " &amp;  INT((DAY(Stock_Info[[#This Row],[Date]])+WEEKDAY(DATE(YEAR(Stock_Info[[#This Row],[Date]]),MONTH(Stock_Info[[#This Row],[Date]]),1))-1)/7)+1</f>
        <v>WEEK 1</v>
      </c>
      <c r="D4921" s="12">
        <v>47.25</v>
      </c>
      <c r="E4921" s="12">
        <v>47.75</v>
      </c>
      <c r="F4921" s="12">
        <v>46.74</v>
      </c>
      <c r="G4921" s="12">
        <v>46.74</v>
      </c>
      <c r="H4921" s="12">
        <v>47.231775700934577</v>
      </c>
      <c r="I4921">
        <v>2140</v>
      </c>
      <c r="J4921">
        <v>56</v>
      </c>
      <c r="K4921" s="12">
        <v>101076</v>
      </c>
      <c r="L4921">
        <v>1596</v>
      </c>
      <c r="M4921">
        <v>74.58</v>
      </c>
      <c r="N4921">
        <v>1.01</v>
      </c>
      <c r="O4921">
        <v>-0.51</v>
      </c>
      <c r="P4921">
        <f xml:space="preserve"> IF(Stock_Info[[#This Row],[Close Price]] &gt; Stock_Info[[#This Row],[Open Price]], 1, 0)</f>
        <v>0</v>
      </c>
      <c r="Q4921" t="str">
        <f>IF(AND(Stock_Info[[#This Row],[% Deli. Qty to Traded Qty]]&gt;80,Stock_Info[[#This Row],[No. of Trades]]&lt;3000),"Unusual Day","")</f>
        <v/>
      </c>
      <c r="R4921" t="str">
        <f>IF(AND(Stock_Info[[#This Row],[Spread High-Low]] &lt; 10, Stock_Info[[#This Row],[% Deli. Qty to Traded Qty]] &gt; 90), "Good Day", "")</f>
        <v/>
      </c>
    </row>
    <row r="4922" spans="1:18">
      <c r="A4922" t="s">
        <v>59</v>
      </c>
      <c r="B4922" s="1">
        <v>45659</v>
      </c>
      <c r="C4922" s="1" t="str">
        <f>"WEEK" &amp;" " &amp;  INT((DAY(Stock_Info[[#This Row],[Date]])+WEEKDAY(DATE(YEAR(Stock_Info[[#This Row],[Date]]),MONTH(Stock_Info[[#This Row],[Date]]),1))-1)/7)+1</f>
        <v>WEEK 1</v>
      </c>
      <c r="D4922" s="12">
        <v>47.03</v>
      </c>
      <c r="E4922" s="12">
        <v>47.47</v>
      </c>
      <c r="F4922" s="12">
        <v>46.56</v>
      </c>
      <c r="G4922" s="12">
        <v>46.65</v>
      </c>
      <c r="H4922" s="12">
        <v>46.872988751245906</v>
      </c>
      <c r="I4922">
        <v>7023</v>
      </c>
      <c r="J4922">
        <v>115</v>
      </c>
      <c r="K4922" s="12">
        <v>329189</v>
      </c>
      <c r="L4922">
        <v>4735</v>
      </c>
      <c r="M4922">
        <v>67.42</v>
      </c>
      <c r="N4922">
        <v>0.91</v>
      </c>
      <c r="O4922">
        <v>-0.38</v>
      </c>
      <c r="P4922">
        <f xml:space="preserve"> IF(Stock_Info[[#This Row],[Close Price]] &gt; Stock_Info[[#This Row],[Open Price]], 1, 0)</f>
        <v>0</v>
      </c>
      <c r="Q4922" t="str">
        <f>IF(AND(Stock_Info[[#This Row],[% Deli. Qty to Traded Qty]]&gt;80,Stock_Info[[#This Row],[No. of Trades]]&lt;3000),"Unusual Day","")</f>
        <v/>
      </c>
      <c r="R4922" t="str">
        <f>IF(AND(Stock_Info[[#This Row],[Spread High-Low]] &lt; 10, Stock_Info[[#This Row],[% Deli. Qty to Traded Qty]] &gt; 90), "Good Day", "")</f>
        <v/>
      </c>
    </row>
    <row r="4923" spans="1:18">
      <c r="A4923" t="s">
        <v>59</v>
      </c>
      <c r="B4923" s="1">
        <v>45658</v>
      </c>
      <c r="C4923" s="1" t="str">
        <f>"WEEK" &amp;" " &amp;  INT((DAY(Stock_Info[[#This Row],[Date]])+WEEKDAY(DATE(YEAR(Stock_Info[[#This Row],[Date]]),MONTH(Stock_Info[[#This Row],[Date]]),1))-1)/7)+1</f>
        <v>WEEK 1</v>
      </c>
      <c r="D4923" s="12">
        <v>46.72</v>
      </c>
      <c r="E4923" s="12">
        <v>48</v>
      </c>
      <c r="F4923" s="12">
        <v>46.34</v>
      </c>
      <c r="G4923" s="12">
        <v>46.73</v>
      </c>
      <c r="H4923" s="12">
        <v>47.253663785107406</v>
      </c>
      <c r="I4923">
        <v>26953</v>
      </c>
      <c r="J4923">
        <v>108</v>
      </c>
      <c r="K4923" s="12">
        <v>1273628</v>
      </c>
      <c r="L4923">
        <v>12971</v>
      </c>
      <c r="M4923">
        <v>48.12</v>
      </c>
      <c r="N4923">
        <v>1.66</v>
      </c>
      <c r="O4923">
        <v>0.01</v>
      </c>
      <c r="P4923">
        <f xml:space="preserve"> IF(Stock_Info[[#This Row],[Close Price]] &gt; Stock_Info[[#This Row],[Open Price]], 1, 0)</f>
        <v>1</v>
      </c>
      <c r="Q4923" t="str">
        <f>IF(AND(Stock_Info[[#This Row],[% Deli. Qty to Traded Qty]]&gt;80,Stock_Info[[#This Row],[No. of Trades]]&lt;3000),"Unusual Day","")</f>
        <v/>
      </c>
      <c r="R4923" t="str">
        <f>IF(AND(Stock_Info[[#This Row],[Spread High-Low]] &lt; 10, Stock_Info[[#This Row],[% Deli. Qty to Traded Qty]] &gt; 90), "Good Day", "")</f>
        <v/>
      </c>
    </row>
    <row r="4924" spans="1:18">
      <c r="A4924" t="s">
        <v>59</v>
      </c>
      <c r="B4924" s="1">
        <v>45657</v>
      </c>
      <c r="C4924" s="1" t="str">
        <f>"WEEK" &amp;" " &amp;  INT((DAY(Stock_Info[[#This Row],[Date]])+WEEKDAY(DATE(YEAR(Stock_Info[[#This Row],[Date]]),MONTH(Stock_Info[[#This Row],[Date]]),1))-1)/7)+1</f>
        <v>WEEK 5</v>
      </c>
      <c r="D4924" s="12">
        <v>47.64</v>
      </c>
      <c r="E4924" s="12">
        <v>47.64</v>
      </c>
      <c r="F4924" s="12">
        <v>45.82</v>
      </c>
      <c r="G4924" s="12">
        <v>46.33</v>
      </c>
      <c r="H4924" s="12">
        <v>46.155270655270655</v>
      </c>
      <c r="I4924">
        <v>13338</v>
      </c>
      <c r="J4924">
        <v>215</v>
      </c>
      <c r="K4924" s="12">
        <v>615619</v>
      </c>
      <c r="L4924">
        <v>11602</v>
      </c>
      <c r="M4924">
        <v>86.98</v>
      </c>
      <c r="N4924">
        <v>1.82</v>
      </c>
      <c r="O4924">
        <v>-1.31</v>
      </c>
      <c r="P4924">
        <f xml:space="preserve"> IF(Stock_Info[[#This Row],[Close Price]] &gt; Stock_Info[[#This Row],[Open Price]], 1, 0)</f>
        <v>0</v>
      </c>
      <c r="Q4924" t="str">
        <f>IF(AND(Stock_Info[[#This Row],[% Deli. Qty to Traded Qty]]&gt;80,Stock_Info[[#This Row],[No. of Trades]]&lt;3000),"Unusual Day","")</f>
        <v>Unusual Day</v>
      </c>
      <c r="R4924" t="str">
        <f>IF(AND(Stock_Info[[#This Row],[Spread High-Low]] &lt; 10, Stock_Info[[#This Row],[% Deli. Qty to Traded Qty]] &gt; 90), "Good Day", "")</f>
        <v/>
      </c>
    </row>
    <row r="4925" spans="1:18">
      <c r="A4925" t="s">
        <v>59</v>
      </c>
      <c r="B4925" s="1">
        <v>45656</v>
      </c>
      <c r="C4925" s="1" t="str">
        <f>"WEEK" &amp;" " &amp;  INT((DAY(Stock_Info[[#This Row],[Date]])+WEEKDAY(DATE(YEAR(Stock_Info[[#This Row],[Date]]),MONTH(Stock_Info[[#This Row],[Date]]),1))-1)/7)+1</f>
        <v>WEEK 5</v>
      </c>
      <c r="D4925" s="12">
        <v>45.6</v>
      </c>
      <c r="E4925" s="12">
        <v>47.18</v>
      </c>
      <c r="F4925" s="12">
        <v>45.6</v>
      </c>
      <c r="G4925" s="12">
        <v>46.82</v>
      </c>
      <c r="H4925" s="12">
        <v>46.888334995014958</v>
      </c>
      <c r="I4925">
        <v>2006</v>
      </c>
      <c r="J4925">
        <v>47</v>
      </c>
      <c r="K4925" s="12">
        <v>94058</v>
      </c>
      <c r="L4925">
        <v>1474</v>
      </c>
      <c r="M4925">
        <v>73.48</v>
      </c>
      <c r="N4925">
        <v>1.58</v>
      </c>
      <c r="O4925">
        <v>1.22</v>
      </c>
      <c r="P4925">
        <f xml:space="preserve"> IF(Stock_Info[[#This Row],[Close Price]] &gt; Stock_Info[[#This Row],[Open Price]], 1, 0)</f>
        <v>1</v>
      </c>
      <c r="Q4925" t="str">
        <f>IF(AND(Stock_Info[[#This Row],[% Deli. Qty to Traded Qty]]&gt;80,Stock_Info[[#This Row],[No. of Trades]]&lt;3000),"Unusual Day","")</f>
        <v/>
      </c>
      <c r="R4925" t="str">
        <f>IF(AND(Stock_Info[[#This Row],[Spread High-Low]] &lt; 10, Stock_Info[[#This Row],[% Deli. Qty to Traded Qty]] &gt; 90), "Good Day", "")</f>
        <v/>
      </c>
    </row>
    <row r="4926" spans="1:18">
      <c r="A4926" t="s">
        <v>59</v>
      </c>
      <c r="B4926" s="1">
        <v>45653</v>
      </c>
      <c r="C4926" s="1" t="str">
        <f>"WEEK" &amp;" " &amp;  INT((DAY(Stock_Info[[#This Row],[Date]])+WEEKDAY(DATE(YEAR(Stock_Info[[#This Row],[Date]]),MONTH(Stock_Info[[#This Row],[Date]]),1))-1)/7)+1</f>
        <v>WEEK 4</v>
      </c>
      <c r="D4926" s="12">
        <v>46.86</v>
      </c>
      <c r="E4926" s="12">
        <v>47.94</v>
      </c>
      <c r="F4926" s="12">
        <v>46.53</v>
      </c>
      <c r="G4926" s="12">
        <v>46.53</v>
      </c>
      <c r="H4926" s="12">
        <v>47.237542229729726</v>
      </c>
      <c r="I4926">
        <v>4736</v>
      </c>
      <c r="J4926">
        <v>59</v>
      </c>
      <c r="K4926" s="12">
        <v>223717</v>
      </c>
      <c r="L4926">
        <v>3479</v>
      </c>
      <c r="M4926">
        <v>73.459999999999994</v>
      </c>
      <c r="N4926">
        <v>1.41</v>
      </c>
      <c r="O4926">
        <v>-0.33</v>
      </c>
      <c r="P4926">
        <f xml:space="preserve"> IF(Stock_Info[[#This Row],[Close Price]] &gt; Stock_Info[[#This Row],[Open Price]], 1, 0)</f>
        <v>0</v>
      </c>
      <c r="Q4926" t="str">
        <f>IF(AND(Stock_Info[[#This Row],[% Deli. Qty to Traded Qty]]&gt;80,Stock_Info[[#This Row],[No. of Trades]]&lt;3000),"Unusual Day","")</f>
        <v/>
      </c>
      <c r="R4926" t="str">
        <f>IF(AND(Stock_Info[[#This Row],[Spread High-Low]] &lt; 10, Stock_Info[[#This Row],[% Deli. Qty to Traded Qty]] &gt; 90), "Good Day", "")</f>
        <v/>
      </c>
    </row>
    <row r="4927" spans="1:18">
      <c r="A4927" t="s">
        <v>59</v>
      </c>
      <c r="B4927" s="1">
        <v>45652</v>
      </c>
      <c r="C4927" s="1" t="str">
        <f>"WEEK" &amp;" " &amp;  INT((DAY(Stock_Info[[#This Row],[Date]])+WEEKDAY(DATE(YEAR(Stock_Info[[#This Row],[Date]]),MONTH(Stock_Info[[#This Row],[Date]]),1))-1)/7)+1</f>
        <v>WEEK 4</v>
      </c>
      <c r="D4927" s="12">
        <v>47.75</v>
      </c>
      <c r="E4927" s="12">
        <v>48.01</v>
      </c>
      <c r="F4927" s="12">
        <v>46.5</v>
      </c>
      <c r="G4927" s="12">
        <v>46.53</v>
      </c>
      <c r="H4927" s="12">
        <v>47.060962654245323</v>
      </c>
      <c r="I4927">
        <v>12237</v>
      </c>
      <c r="J4927">
        <v>178</v>
      </c>
      <c r="K4927" s="12">
        <v>575885</v>
      </c>
      <c r="L4927">
        <v>10581</v>
      </c>
      <c r="M4927">
        <v>86.47</v>
      </c>
      <c r="N4927">
        <v>1.51</v>
      </c>
      <c r="O4927">
        <v>-1.22</v>
      </c>
      <c r="P4927">
        <f xml:space="preserve"> IF(Stock_Info[[#This Row],[Close Price]] &gt; Stock_Info[[#This Row],[Open Price]], 1, 0)</f>
        <v>0</v>
      </c>
      <c r="Q4927" t="str">
        <f>IF(AND(Stock_Info[[#This Row],[% Deli. Qty to Traded Qty]]&gt;80,Stock_Info[[#This Row],[No. of Trades]]&lt;3000),"Unusual Day","")</f>
        <v>Unusual Day</v>
      </c>
      <c r="R4927" t="str">
        <f>IF(AND(Stock_Info[[#This Row],[Spread High-Low]] &lt; 10, Stock_Info[[#This Row],[% Deli. Qty to Traded Qty]] &gt; 90), "Good Day", "")</f>
        <v/>
      </c>
    </row>
    <row r="4928" spans="1:18">
      <c r="A4928" t="s">
        <v>59</v>
      </c>
      <c r="B4928" s="1">
        <v>45650</v>
      </c>
      <c r="C4928" s="1" t="str">
        <f>"WEEK" &amp;" " &amp;  INT((DAY(Stock_Info[[#This Row],[Date]])+WEEKDAY(DATE(YEAR(Stock_Info[[#This Row],[Date]]),MONTH(Stock_Info[[#This Row],[Date]]),1))-1)/7)+1</f>
        <v>WEEK 4</v>
      </c>
      <c r="D4928" s="12">
        <v>48.75</v>
      </c>
      <c r="E4928" s="12">
        <v>48.75</v>
      </c>
      <c r="F4928" s="12">
        <v>47.27</v>
      </c>
      <c r="G4928" s="12">
        <v>47.8</v>
      </c>
      <c r="H4928" s="12">
        <v>47.635762562444903</v>
      </c>
      <c r="I4928">
        <v>6806</v>
      </c>
      <c r="J4928">
        <v>153</v>
      </c>
      <c r="K4928" s="12">
        <v>324209</v>
      </c>
      <c r="L4928">
        <v>4820</v>
      </c>
      <c r="M4928">
        <v>70.819999999999993</v>
      </c>
      <c r="N4928">
        <v>1.48</v>
      </c>
      <c r="O4928">
        <v>-0.95</v>
      </c>
      <c r="P4928">
        <f xml:space="preserve"> IF(Stock_Info[[#This Row],[Close Price]] &gt; Stock_Info[[#This Row],[Open Price]], 1, 0)</f>
        <v>0</v>
      </c>
      <c r="Q4928" t="str">
        <f>IF(AND(Stock_Info[[#This Row],[% Deli. Qty to Traded Qty]]&gt;80,Stock_Info[[#This Row],[No. of Trades]]&lt;3000),"Unusual Day","")</f>
        <v/>
      </c>
      <c r="R4928" t="str">
        <f>IF(AND(Stock_Info[[#This Row],[Spread High-Low]] &lt; 10, Stock_Info[[#This Row],[% Deli. Qty to Traded Qty]] &gt; 90), "Good Day", "")</f>
        <v/>
      </c>
    </row>
    <row r="4929" spans="1:18">
      <c r="A4929" t="s">
        <v>59</v>
      </c>
      <c r="B4929" s="1">
        <v>45649</v>
      </c>
      <c r="C4929" s="1" t="str">
        <f>"WEEK" &amp;" " &amp;  INT((DAY(Stock_Info[[#This Row],[Date]])+WEEKDAY(DATE(YEAR(Stock_Info[[#This Row],[Date]]),MONTH(Stock_Info[[#This Row],[Date]]),1))-1)/7)+1</f>
        <v>WEEK 4</v>
      </c>
      <c r="D4929" s="12">
        <v>47.38</v>
      </c>
      <c r="E4929" s="12">
        <v>48.36</v>
      </c>
      <c r="F4929" s="12">
        <v>47.23</v>
      </c>
      <c r="G4929" s="12">
        <v>47.85</v>
      </c>
      <c r="H4929" s="12">
        <v>47.560040363269422</v>
      </c>
      <c r="I4929">
        <v>10901</v>
      </c>
      <c r="J4929">
        <v>133</v>
      </c>
      <c r="K4929" s="12">
        <v>518452</v>
      </c>
      <c r="L4929">
        <v>8014</v>
      </c>
      <c r="M4929">
        <v>73.52</v>
      </c>
      <c r="N4929">
        <v>1.1299999999999999</v>
      </c>
      <c r="O4929">
        <v>0.47</v>
      </c>
      <c r="P4929">
        <f xml:space="preserve"> IF(Stock_Info[[#This Row],[Close Price]] &gt; Stock_Info[[#This Row],[Open Price]], 1, 0)</f>
        <v>1</v>
      </c>
      <c r="Q4929" t="str">
        <f>IF(AND(Stock_Info[[#This Row],[% Deli. Qty to Traded Qty]]&gt;80,Stock_Info[[#This Row],[No. of Trades]]&lt;3000),"Unusual Day","")</f>
        <v/>
      </c>
      <c r="R4929" t="str">
        <f>IF(AND(Stock_Info[[#This Row],[Spread High-Low]] &lt; 10, Stock_Info[[#This Row],[% Deli. Qty to Traded Qty]] &gt; 90), "Good Day", "")</f>
        <v/>
      </c>
    </row>
    <row r="4930" spans="1:18">
      <c r="A4930" t="s">
        <v>59</v>
      </c>
      <c r="B4930" s="1">
        <v>45646</v>
      </c>
      <c r="C4930" s="1" t="str">
        <f>"WEEK" &amp;" " &amp;  INT((DAY(Stock_Info[[#This Row],[Date]])+WEEKDAY(DATE(YEAR(Stock_Info[[#This Row],[Date]]),MONTH(Stock_Info[[#This Row],[Date]]),1))-1)/7)+1</f>
        <v>WEEK 3</v>
      </c>
      <c r="D4930" s="12">
        <v>48.58</v>
      </c>
      <c r="E4930" s="12">
        <v>50.69</v>
      </c>
      <c r="F4930" s="12">
        <v>47.38</v>
      </c>
      <c r="G4930" s="12">
        <v>48.59</v>
      </c>
      <c r="H4930" s="12">
        <v>49.300039362330253</v>
      </c>
      <c r="I4930">
        <v>20324</v>
      </c>
      <c r="J4930">
        <v>257</v>
      </c>
      <c r="K4930" s="12">
        <v>1001974</v>
      </c>
      <c r="L4930">
        <v>14913</v>
      </c>
      <c r="M4930">
        <v>73.38</v>
      </c>
      <c r="N4930">
        <v>3.31</v>
      </c>
      <c r="O4930">
        <v>0.01</v>
      </c>
      <c r="P4930">
        <f xml:space="preserve"> IF(Stock_Info[[#This Row],[Close Price]] &gt; Stock_Info[[#This Row],[Open Price]], 1, 0)</f>
        <v>1</v>
      </c>
      <c r="Q4930" t="str">
        <f>IF(AND(Stock_Info[[#This Row],[% Deli. Qty to Traded Qty]]&gt;80,Stock_Info[[#This Row],[No. of Trades]]&lt;3000),"Unusual Day","")</f>
        <v/>
      </c>
      <c r="R4930" t="str">
        <f>IF(AND(Stock_Info[[#This Row],[Spread High-Low]] &lt; 10, Stock_Info[[#This Row],[% Deli. Qty to Traded Qty]] &gt; 90), "Good Day", "")</f>
        <v/>
      </c>
    </row>
    <row r="4931" spans="1:18">
      <c r="A4931" t="s">
        <v>59</v>
      </c>
      <c r="B4931" s="1">
        <v>45645</v>
      </c>
      <c r="C4931" s="1" t="str">
        <f>"WEEK" &amp;" " &amp;  INT((DAY(Stock_Info[[#This Row],[Date]])+WEEKDAY(DATE(YEAR(Stock_Info[[#This Row],[Date]]),MONTH(Stock_Info[[#This Row],[Date]]),1))-1)/7)+1</f>
        <v>WEEK 3</v>
      </c>
      <c r="D4931" s="12">
        <v>46.49</v>
      </c>
      <c r="E4931" s="12">
        <v>48.7</v>
      </c>
      <c r="F4931" s="12">
        <v>46.13</v>
      </c>
      <c r="G4931" s="12">
        <v>48</v>
      </c>
      <c r="H4931" s="12">
        <v>47.852996401189174</v>
      </c>
      <c r="I4931">
        <v>12782</v>
      </c>
      <c r="J4931">
        <v>275</v>
      </c>
      <c r="K4931" s="12">
        <v>611657</v>
      </c>
      <c r="L4931">
        <v>9107</v>
      </c>
      <c r="M4931">
        <v>71.25</v>
      </c>
      <c r="N4931">
        <v>2.57</v>
      </c>
      <c r="O4931">
        <v>1.51</v>
      </c>
      <c r="P4931">
        <f xml:space="preserve"> IF(Stock_Info[[#This Row],[Close Price]] &gt; Stock_Info[[#This Row],[Open Price]], 1, 0)</f>
        <v>1</v>
      </c>
      <c r="Q4931" t="str">
        <f>IF(AND(Stock_Info[[#This Row],[% Deli. Qty to Traded Qty]]&gt;80,Stock_Info[[#This Row],[No. of Trades]]&lt;3000),"Unusual Day","")</f>
        <v/>
      </c>
      <c r="R4931" t="str">
        <f>IF(AND(Stock_Info[[#This Row],[Spread High-Low]] &lt; 10, Stock_Info[[#This Row],[% Deli. Qty to Traded Qty]] &gt; 90), "Good Day", "")</f>
        <v/>
      </c>
    </row>
    <row r="4932" spans="1:18">
      <c r="A4932" t="s">
        <v>59</v>
      </c>
      <c r="B4932" s="1">
        <v>45644</v>
      </c>
      <c r="C4932" s="1" t="str">
        <f>"WEEK" &amp;" " &amp;  INT((DAY(Stock_Info[[#This Row],[Date]])+WEEKDAY(DATE(YEAR(Stock_Info[[#This Row],[Date]]),MONTH(Stock_Info[[#This Row],[Date]]),1))-1)/7)+1</f>
        <v>WEEK 3</v>
      </c>
      <c r="D4932" s="12">
        <v>48.45</v>
      </c>
      <c r="E4932" s="12">
        <v>48.45</v>
      </c>
      <c r="F4932" s="12">
        <v>46.66</v>
      </c>
      <c r="G4932" s="12">
        <v>46.78</v>
      </c>
      <c r="H4932" s="12">
        <v>47.081445937300067</v>
      </c>
      <c r="I4932">
        <v>15630</v>
      </c>
      <c r="J4932">
        <v>253</v>
      </c>
      <c r="K4932" s="12">
        <v>735883</v>
      </c>
      <c r="L4932">
        <v>12831</v>
      </c>
      <c r="M4932">
        <v>82.09</v>
      </c>
      <c r="N4932">
        <v>1.79</v>
      </c>
      <c r="O4932">
        <v>-1.67</v>
      </c>
      <c r="P4932">
        <f xml:space="preserve"> IF(Stock_Info[[#This Row],[Close Price]] &gt; Stock_Info[[#This Row],[Open Price]], 1, 0)</f>
        <v>0</v>
      </c>
      <c r="Q4932" t="str">
        <f>IF(AND(Stock_Info[[#This Row],[% Deli. Qty to Traded Qty]]&gt;80,Stock_Info[[#This Row],[No. of Trades]]&lt;3000),"Unusual Day","")</f>
        <v>Unusual Day</v>
      </c>
      <c r="R4932" t="str">
        <f>IF(AND(Stock_Info[[#This Row],[Spread High-Low]] &lt; 10, Stock_Info[[#This Row],[% Deli. Qty to Traded Qty]] &gt; 90), "Good Day", "")</f>
        <v/>
      </c>
    </row>
    <row r="4933" spans="1:18">
      <c r="A4933" t="s">
        <v>59</v>
      </c>
      <c r="B4933" s="1">
        <v>45643</v>
      </c>
      <c r="C4933" s="1" t="str">
        <f>"WEEK" &amp;" " &amp;  INT((DAY(Stock_Info[[#This Row],[Date]])+WEEKDAY(DATE(YEAR(Stock_Info[[#This Row],[Date]]),MONTH(Stock_Info[[#This Row],[Date]]),1))-1)/7)+1</f>
        <v>WEEK 3</v>
      </c>
      <c r="D4933" s="12">
        <v>47.9</v>
      </c>
      <c r="E4933" s="12">
        <v>48.17</v>
      </c>
      <c r="F4933" s="12">
        <v>46.9</v>
      </c>
      <c r="G4933" s="12">
        <v>47.64</v>
      </c>
      <c r="H4933" s="12">
        <v>47.373824451410655</v>
      </c>
      <c r="I4933">
        <v>11484</v>
      </c>
      <c r="J4933">
        <v>264</v>
      </c>
      <c r="K4933" s="12">
        <v>544041</v>
      </c>
      <c r="L4933">
        <v>7286</v>
      </c>
      <c r="M4933">
        <v>63.44</v>
      </c>
      <c r="N4933">
        <v>1.27</v>
      </c>
      <c r="O4933">
        <v>-0.26</v>
      </c>
      <c r="P4933">
        <f xml:space="preserve"> IF(Stock_Info[[#This Row],[Close Price]] &gt; Stock_Info[[#This Row],[Open Price]], 1, 0)</f>
        <v>0</v>
      </c>
      <c r="Q4933" t="str">
        <f>IF(AND(Stock_Info[[#This Row],[% Deli. Qty to Traded Qty]]&gt;80,Stock_Info[[#This Row],[No. of Trades]]&lt;3000),"Unusual Day","")</f>
        <v/>
      </c>
      <c r="R4933" t="str">
        <f>IF(AND(Stock_Info[[#This Row],[Spread High-Low]] &lt; 10, Stock_Info[[#This Row],[% Deli. Qty to Traded Qty]] &gt; 90), "Good Day", "")</f>
        <v/>
      </c>
    </row>
    <row r="4934" spans="1:18">
      <c r="A4934" t="s">
        <v>59</v>
      </c>
      <c r="B4934" s="1">
        <v>45642</v>
      </c>
      <c r="C4934" s="1" t="str">
        <f>"WEEK" &amp;" " &amp;  INT((DAY(Stock_Info[[#This Row],[Date]])+WEEKDAY(DATE(YEAR(Stock_Info[[#This Row],[Date]]),MONTH(Stock_Info[[#This Row],[Date]]),1))-1)/7)+1</f>
        <v>WEEK 3</v>
      </c>
      <c r="D4934" s="12">
        <v>49</v>
      </c>
      <c r="E4934" s="12">
        <v>49</v>
      </c>
      <c r="F4934" s="12">
        <v>47.47</v>
      </c>
      <c r="G4934" s="12">
        <v>48.07</v>
      </c>
      <c r="H4934" s="12">
        <v>47.843408252264339</v>
      </c>
      <c r="I4934">
        <v>14905</v>
      </c>
      <c r="J4934">
        <v>243</v>
      </c>
      <c r="K4934" s="12">
        <v>713106</v>
      </c>
      <c r="L4934">
        <v>12724</v>
      </c>
      <c r="M4934">
        <v>85.37</v>
      </c>
      <c r="N4934">
        <v>1.53</v>
      </c>
      <c r="O4934">
        <v>-0.93</v>
      </c>
      <c r="P4934">
        <f xml:space="preserve"> IF(Stock_Info[[#This Row],[Close Price]] &gt; Stock_Info[[#This Row],[Open Price]], 1, 0)</f>
        <v>0</v>
      </c>
      <c r="Q4934" t="str">
        <f>IF(AND(Stock_Info[[#This Row],[% Deli. Qty to Traded Qty]]&gt;80,Stock_Info[[#This Row],[No. of Trades]]&lt;3000),"Unusual Day","")</f>
        <v>Unusual Day</v>
      </c>
      <c r="R4934" t="str">
        <f>IF(AND(Stock_Info[[#This Row],[Spread High-Low]] &lt; 10, Stock_Info[[#This Row],[% Deli. Qty to Traded Qty]] &gt; 90), "Good Day", "")</f>
        <v/>
      </c>
    </row>
    <row r="4935" spans="1:18">
      <c r="A4935" t="s">
        <v>59</v>
      </c>
      <c r="B4935" s="1">
        <v>45639</v>
      </c>
      <c r="C4935" s="1" t="str">
        <f>"WEEK" &amp;" " &amp;  INT((DAY(Stock_Info[[#This Row],[Date]])+WEEKDAY(DATE(YEAR(Stock_Info[[#This Row],[Date]]),MONTH(Stock_Info[[#This Row],[Date]]),1))-1)/7)+1</f>
        <v>WEEK 2</v>
      </c>
      <c r="D4935" s="12">
        <v>48.3</v>
      </c>
      <c r="E4935" s="12">
        <v>48.57</v>
      </c>
      <c r="F4935" s="12">
        <v>46.37</v>
      </c>
      <c r="G4935" s="12">
        <v>48.12</v>
      </c>
      <c r="H4935" s="12">
        <v>47.350597802410569</v>
      </c>
      <c r="I4935">
        <v>20659</v>
      </c>
      <c r="J4935">
        <v>440</v>
      </c>
      <c r="K4935" s="12">
        <v>978216</v>
      </c>
      <c r="L4935">
        <v>16955</v>
      </c>
      <c r="M4935">
        <v>82.07</v>
      </c>
      <c r="N4935">
        <v>2.2000000000000002</v>
      </c>
      <c r="O4935">
        <v>-0.18</v>
      </c>
      <c r="P4935">
        <f xml:space="preserve"> IF(Stock_Info[[#This Row],[Close Price]] &gt; Stock_Info[[#This Row],[Open Price]], 1, 0)</f>
        <v>0</v>
      </c>
      <c r="Q4935" t="str">
        <f>IF(AND(Stock_Info[[#This Row],[% Deli. Qty to Traded Qty]]&gt;80,Stock_Info[[#This Row],[No. of Trades]]&lt;3000),"Unusual Day","")</f>
        <v>Unusual Day</v>
      </c>
      <c r="R4935" t="str">
        <f>IF(AND(Stock_Info[[#This Row],[Spread High-Low]] &lt; 10, Stock_Info[[#This Row],[% Deli. Qty to Traded Qty]] &gt; 90), "Good Day", "")</f>
        <v/>
      </c>
    </row>
    <row r="4936" spans="1:18">
      <c r="A4936" t="s">
        <v>59</v>
      </c>
      <c r="B4936" s="1">
        <v>45638</v>
      </c>
      <c r="C4936" s="1" t="str">
        <f>"WEEK" &amp;" " &amp;  INT((DAY(Stock_Info[[#This Row],[Date]])+WEEKDAY(DATE(YEAR(Stock_Info[[#This Row],[Date]]),MONTH(Stock_Info[[#This Row],[Date]]),1))-1)/7)+1</f>
        <v>WEEK 2</v>
      </c>
      <c r="D4936" s="12">
        <v>48.77</v>
      </c>
      <c r="E4936" s="12">
        <v>48.8</v>
      </c>
      <c r="F4936" s="12">
        <v>47.03</v>
      </c>
      <c r="G4936" s="12">
        <v>47.5</v>
      </c>
      <c r="H4936" s="12">
        <v>47.776701794360584</v>
      </c>
      <c r="I4936">
        <v>10533</v>
      </c>
      <c r="J4936">
        <v>184</v>
      </c>
      <c r="K4936" s="12">
        <v>503232</v>
      </c>
      <c r="L4936">
        <v>7784</v>
      </c>
      <c r="M4936">
        <v>73.900000000000006</v>
      </c>
      <c r="N4936">
        <v>1.77</v>
      </c>
      <c r="O4936">
        <v>-1.27</v>
      </c>
      <c r="P4936">
        <f xml:space="preserve"> IF(Stock_Info[[#This Row],[Close Price]] &gt; Stock_Info[[#This Row],[Open Price]], 1, 0)</f>
        <v>0</v>
      </c>
      <c r="Q4936" t="str">
        <f>IF(AND(Stock_Info[[#This Row],[% Deli. Qty to Traded Qty]]&gt;80,Stock_Info[[#This Row],[No. of Trades]]&lt;3000),"Unusual Day","")</f>
        <v/>
      </c>
      <c r="R4936" t="str">
        <f>IF(AND(Stock_Info[[#This Row],[Spread High-Low]] &lt; 10, Stock_Info[[#This Row],[% Deli. Qty to Traded Qty]] &gt; 90), "Good Day", "")</f>
        <v/>
      </c>
    </row>
    <row r="4937" spans="1:18">
      <c r="A4937" t="s">
        <v>59</v>
      </c>
      <c r="B4937" s="1">
        <v>45637</v>
      </c>
      <c r="C4937" s="1" t="str">
        <f>"WEEK" &amp;" " &amp;  INT((DAY(Stock_Info[[#This Row],[Date]])+WEEKDAY(DATE(YEAR(Stock_Info[[#This Row],[Date]]),MONTH(Stock_Info[[#This Row],[Date]]),1))-1)/7)+1</f>
        <v>WEEK 2</v>
      </c>
      <c r="D4937" s="12">
        <v>50.34</v>
      </c>
      <c r="E4937" s="12">
        <v>50.34</v>
      </c>
      <c r="F4937" s="12">
        <v>48.1</v>
      </c>
      <c r="G4937" s="12">
        <v>48.38</v>
      </c>
      <c r="H4937" s="12">
        <v>49.467404942447217</v>
      </c>
      <c r="I4937">
        <v>18331</v>
      </c>
      <c r="J4937">
        <v>272</v>
      </c>
      <c r="K4937" s="12">
        <v>906787</v>
      </c>
      <c r="L4937">
        <v>12516</v>
      </c>
      <c r="M4937">
        <v>68.28</v>
      </c>
      <c r="N4937">
        <v>2.2400000000000002</v>
      </c>
      <c r="O4937">
        <v>-1.96</v>
      </c>
      <c r="P4937">
        <f xml:space="preserve"> IF(Stock_Info[[#This Row],[Close Price]] &gt; Stock_Info[[#This Row],[Open Price]], 1, 0)</f>
        <v>0</v>
      </c>
      <c r="Q4937" t="str">
        <f>IF(AND(Stock_Info[[#This Row],[% Deli. Qty to Traded Qty]]&gt;80,Stock_Info[[#This Row],[No. of Trades]]&lt;3000),"Unusual Day","")</f>
        <v/>
      </c>
      <c r="R4937" t="str">
        <f>IF(AND(Stock_Info[[#This Row],[Spread High-Low]] &lt; 10, Stock_Info[[#This Row],[% Deli. Qty to Traded Qty]] &gt; 90), "Good Day", "")</f>
        <v/>
      </c>
    </row>
    <row r="4938" spans="1:18">
      <c r="A4938" t="s">
        <v>59</v>
      </c>
      <c r="B4938" s="1">
        <v>45636</v>
      </c>
      <c r="C4938" s="1" t="str">
        <f>"WEEK" &amp;" " &amp;  INT((DAY(Stock_Info[[#This Row],[Date]])+WEEKDAY(DATE(YEAR(Stock_Info[[#This Row],[Date]]),MONTH(Stock_Info[[#This Row],[Date]]),1))-1)/7)+1</f>
        <v>WEEK 2</v>
      </c>
      <c r="D4938" s="12">
        <v>47.91</v>
      </c>
      <c r="E4938" s="12">
        <v>52.98</v>
      </c>
      <c r="F4938" s="12">
        <v>47.91</v>
      </c>
      <c r="G4938" s="12">
        <v>49.35</v>
      </c>
      <c r="H4938" s="12">
        <v>50.497564627397466</v>
      </c>
      <c r="I4938">
        <v>105528</v>
      </c>
      <c r="J4938">
        <v>1042</v>
      </c>
      <c r="K4938" s="12">
        <v>5328907</v>
      </c>
      <c r="L4938">
        <v>74980</v>
      </c>
      <c r="M4938">
        <v>71.05</v>
      </c>
      <c r="N4938">
        <v>5.07</v>
      </c>
      <c r="O4938">
        <v>1.44</v>
      </c>
      <c r="P4938">
        <f xml:space="preserve"> IF(Stock_Info[[#This Row],[Close Price]] &gt; Stock_Info[[#This Row],[Open Price]], 1, 0)</f>
        <v>1</v>
      </c>
      <c r="Q4938" t="str">
        <f>IF(AND(Stock_Info[[#This Row],[% Deli. Qty to Traded Qty]]&gt;80,Stock_Info[[#This Row],[No. of Trades]]&lt;3000),"Unusual Day","")</f>
        <v/>
      </c>
      <c r="R4938" t="str">
        <f>IF(AND(Stock_Info[[#This Row],[Spread High-Low]] &lt; 10, Stock_Info[[#This Row],[% Deli. Qty to Traded Qty]] &gt; 90), "Good Day", "")</f>
        <v/>
      </c>
    </row>
    <row r="4939" spans="1:18">
      <c r="A4939" t="s">
        <v>59</v>
      </c>
      <c r="B4939" s="1">
        <v>45635</v>
      </c>
      <c r="C4939" s="1" t="str">
        <f>"WEEK" &amp;" " &amp;  INT((DAY(Stock_Info[[#This Row],[Date]])+WEEKDAY(DATE(YEAR(Stock_Info[[#This Row],[Date]]),MONTH(Stock_Info[[#This Row],[Date]]),1))-1)/7)+1</f>
        <v>WEEK 2</v>
      </c>
      <c r="D4939" s="12">
        <v>46</v>
      </c>
      <c r="E4939" s="12">
        <v>49.2</v>
      </c>
      <c r="F4939" s="12">
        <v>46</v>
      </c>
      <c r="G4939" s="12">
        <v>47.94</v>
      </c>
      <c r="H4939" s="12">
        <v>48.320231692180386</v>
      </c>
      <c r="I4939">
        <v>4834</v>
      </c>
      <c r="J4939">
        <v>132</v>
      </c>
      <c r="K4939" s="12">
        <v>233580</v>
      </c>
      <c r="L4939">
        <v>4154</v>
      </c>
      <c r="M4939">
        <v>85.93</v>
      </c>
      <c r="N4939">
        <v>3.2</v>
      </c>
      <c r="O4939">
        <v>1.94</v>
      </c>
      <c r="P4939">
        <f xml:space="preserve"> IF(Stock_Info[[#This Row],[Close Price]] &gt; Stock_Info[[#This Row],[Open Price]], 1, 0)</f>
        <v>1</v>
      </c>
      <c r="Q4939" t="str">
        <f>IF(AND(Stock_Info[[#This Row],[% Deli. Qty to Traded Qty]]&gt;80,Stock_Info[[#This Row],[No. of Trades]]&lt;3000),"Unusual Day","")</f>
        <v>Unusual Day</v>
      </c>
      <c r="R4939" t="str">
        <f>IF(AND(Stock_Info[[#This Row],[Spread High-Low]] &lt; 10, Stock_Info[[#This Row],[% Deli. Qty to Traded Qty]] &gt; 90), "Good Day", "")</f>
        <v/>
      </c>
    </row>
    <row r="4940" spans="1:18">
      <c r="A4940" t="s">
        <v>59</v>
      </c>
      <c r="B4940" s="1">
        <v>45632</v>
      </c>
      <c r="C4940" s="1" t="str">
        <f>"WEEK" &amp;" " &amp;  INT((DAY(Stock_Info[[#This Row],[Date]])+WEEKDAY(DATE(YEAR(Stock_Info[[#This Row],[Date]]),MONTH(Stock_Info[[#This Row],[Date]]),1))-1)/7)+1</f>
        <v>WEEK 1</v>
      </c>
      <c r="D4940" s="12">
        <v>49.85</v>
      </c>
      <c r="E4940" s="12">
        <v>49.85</v>
      </c>
      <c r="F4940" s="12">
        <v>48.35</v>
      </c>
      <c r="G4940" s="12">
        <v>48.42</v>
      </c>
      <c r="H4940" s="12">
        <v>49.248042943413104</v>
      </c>
      <c r="I4940">
        <v>8942</v>
      </c>
      <c r="J4940">
        <v>247</v>
      </c>
      <c r="K4940" s="12">
        <v>440376</v>
      </c>
      <c r="L4940">
        <v>6651</v>
      </c>
      <c r="M4940">
        <v>74.38</v>
      </c>
      <c r="N4940">
        <v>1.5</v>
      </c>
      <c r="O4940">
        <v>-1.43</v>
      </c>
      <c r="P4940">
        <f xml:space="preserve"> IF(Stock_Info[[#This Row],[Close Price]] &gt; Stock_Info[[#This Row],[Open Price]], 1, 0)</f>
        <v>0</v>
      </c>
      <c r="Q4940" t="str">
        <f>IF(AND(Stock_Info[[#This Row],[% Deli. Qty to Traded Qty]]&gt;80,Stock_Info[[#This Row],[No. of Trades]]&lt;3000),"Unusual Day","")</f>
        <v/>
      </c>
      <c r="R4940" t="str">
        <f>IF(AND(Stock_Info[[#This Row],[Spread High-Low]] &lt; 10, Stock_Info[[#This Row],[% Deli. Qty to Traded Qty]] &gt; 90), "Good Day", "")</f>
        <v/>
      </c>
    </row>
    <row r="4941" spans="1:18">
      <c r="A4941" t="s">
        <v>59</v>
      </c>
      <c r="B4941" s="1">
        <v>45631</v>
      </c>
      <c r="C4941" s="1" t="str">
        <f>"WEEK" &amp;" " &amp;  INT((DAY(Stock_Info[[#This Row],[Date]])+WEEKDAY(DATE(YEAR(Stock_Info[[#This Row],[Date]]),MONTH(Stock_Info[[#This Row],[Date]]),1))-1)/7)+1</f>
        <v>WEEK 1</v>
      </c>
      <c r="D4941" s="12">
        <v>50.79</v>
      </c>
      <c r="E4941" s="12">
        <v>50.79</v>
      </c>
      <c r="F4941" s="12">
        <v>48.54</v>
      </c>
      <c r="G4941" s="12">
        <v>48.86</v>
      </c>
      <c r="H4941" s="12">
        <v>49.119596351297758</v>
      </c>
      <c r="I4941">
        <v>22693</v>
      </c>
      <c r="J4941">
        <v>435</v>
      </c>
      <c r="K4941" s="12">
        <v>1114671</v>
      </c>
      <c r="L4941">
        <v>17883</v>
      </c>
      <c r="M4941">
        <v>78.8</v>
      </c>
      <c r="N4941">
        <v>2.25</v>
      </c>
      <c r="O4941">
        <v>-1.93</v>
      </c>
      <c r="P4941">
        <f xml:space="preserve"> IF(Stock_Info[[#This Row],[Close Price]] &gt; Stock_Info[[#This Row],[Open Price]], 1, 0)</f>
        <v>0</v>
      </c>
      <c r="Q4941" t="str">
        <f>IF(AND(Stock_Info[[#This Row],[% Deli. Qty to Traded Qty]]&gt;80,Stock_Info[[#This Row],[No. of Trades]]&lt;3000),"Unusual Day","")</f>
        <v/>
      </c>
      <c r="R4941" t="str">
        <f>IF(AND(Stock_Info[[#This Row],[Spread High-Low]] &lt; 10, Stock_Info[[#This Row],[% Deli. Qty to Traded Qty]] &gt; 90), "Good Day", "")</f>
        <v/>
      </c>
    </row>
    <row r="4942" spans="1:18">
      <c r="A4942" t="s">
        <v>59</v>
      </c>
      <c r="B4942" s="1">
        <v>45630</v>
      </c>
      <c r="C4942" s="1" t="str">
        <f>"WEEK" &amp;" " &amp;  INT((DAY(Stock_Info[[#This Row],[Date]])+WEEKDAY(DATE(YEAR(Stock_Info[[#This Row],[Date]]),MONTH(Stock_Info[[#This Row],[Date]]),1))-1)/7)+1</f>
        <v>WEEK 1</v>
      </c>
      <c r="D4942" s="12">
        <v>50.39</v>
      </c>
      <c r="E4942" s="12">
        <v>50.78</v>
      </c>
      <c r="F4942" s="12">
        <v>49.08</v>
      </c>
      <c r="G4942" s="12">
        <v>50</v>
      </c>
      <c r="H4942" s="12">
        <v>50.117510987739998</v>
      </c>
      <c r="I4942">
        <v>73491</v>
      </c>
      <c r="J4942">
        <v>1061</v>
      </c>
      <c r="K4942" s="12">
        <v>3683186</v>
      </c>
      <c r="L4942">
        <v>50583</v>
      </c>
      <c r="M4942">
        <v>68.83</v>
      </c>
      <c r="N4942">
        <v>1.7</v>
      </c>
      <c r="O4942">
        <v>-0.39</v>
      </c>
      <c r="P4942">
        <f xml:space="preserve"> IF(Stock_Info[[#This Row],[Close Price]] &gt; Stock_Info[[#This Row],[Open Price]], 1, 0)</f>
        <v>0</v>
      </c>
      <c r="Q4942" t="str">
        <f>IF(AND(Stock_Info[[#This Row],[% Deli. Qty to Traded Qty]]&gt;80,Stock_Info[[#This Row],[No. of Trades]]&lt;3000),"Unusual Day","")</f>
        <v/>
      </c>
      <c r="R4942" t="str">
        <f>IF(AND(Stock_Info[[#This Row],[Spread High-Low]] &lt; 10, Stock_Info[[#This Row],[% Deli. Qty to Traded Qty]] &gt; 90), "Good Day", "")</f>
        <v/>
      </c>
    </row>
    <row r="4943" spans="1:18">
      <c r="A4943" t="s">
        <v>59</v>
      </c>
      <c r="B4943" s="1">
        <v>45629</v>
      </c>
      <c r="C4943" s="1" t="str">
        <f>"WEEK" &amp;" " &amp;  INT((DAY(Stock_Info[[#This Row],[Date]])+WEEKDAY(DATE(YEAR(Stock_Info[[#This Row],[Date]]),MONTH(Stock_Info[[#This Row],[Date]]),1))-1)/7)+1</f>
        <v>WEEK 1</v>
      </c>
      <c r="D4943" s="12">
        <v>44.17</v>
      </c>
      <c r="E4943" s="12">
        <v>50.9</v>
      </c>
      <c r="F4943" s="12">
        <v>44.17</v>
      </c>
      <c r="G4943" s="12">
        <v>49.49</v>
      </c>
      <c r="H4943" s="12">
        <v>49.157847519995137</v>
      </c>
      <c r="I4943">
        <v>131532</v>
      </c>
      <c r="J4943">
        <v>1789</v>
      </c>
      <c r="K4943" s="12">
        <v>6465830</v>
      </c>
      <c r="L4943">
        <v>86618</v>
      </c>
      <c r="M4943">
        <v>65.849999999999994</v>
      </c>
      <c r="N4943">
        <v>6.73</v>
      </c>
      <c r="O4943">
        <v>5.32</v>
      </c>
      <c r="P4943">
        <f xml:space="preserve"> IF(Stock_Info[[#This Row],[Close Price]] &gt; Stock_Info[[#This Row],[Open Price]], 1, 0)</f>
        <v>1</v>
      </c>
      <c r="Q4943" t="str">
        <f>IF(AND(Stock_Info[[#This Row],[% Deli. Qty to Traded Qty]]&gt;80,Stock_Info[[#This Row],[No. of Trades]]&lt;3000),"Unusual Day","")</f>
        <v/>
      </c>
      <c r="R4943" t="str">
        <f>IF(AND(Stock_Info[[#This Row],[Spread High-Low]] &lt; 10, Stock_Info[[#This Row],[% Deli. Qty to Traded Qty]] &gt; 90), "Good Day", "")</f>
        <v/>
      </c>
    </row>
    <row r="4944" spans="1:18">
      <c r="A4944" t="s">
        <v>59</v>
      </c>
      <c r="B4944" s="1">
        <v>45628</v>
      </c>
      <c r="C4944" s="1" t="str">
        <f>"WEEK" &amp;" " &amp;  INT((DAY(Stock_Info[[#This Row],[Date]])+WEEKDAY(DATE(YEAR(Stock_Info[[#This Row],[Date]]),MONTH(Stock_Info[[#This Row],[Date]]),1))-1)/7)+1</f>
        <v>WEEK 1</v>
      </c>
      <c r="D4944" s="12">
        <v>43.25</v>
      </c>
      <c r="E4944" s="12">
        <v>44.56</v>
      </c>
      <c r="F4944" s="12">
        <v>43.25</v>
      </c>
      <c r="G4944" s="12">
        <v>44.16</v>
      </c>
      <c r="H4944" s="12">
        <v>43.902536231884056</v>
      </c>
      <c r="I4944">
        <v>2760</v>
      </c>
      <c r="J4944">
        <v>112</v>
      </c>
      <c r="K4944" s="12">
        <v>121171</v>
      </c>
      <c r="L4944">
        <v>2050</v>
      </c>
      <c r="M4944">
        <v>74.28</v>
      </c>
      <c r="N4944">
        <v>1.31</v>
      </c>
      <c r="O4944">
        <v>0.91</v>
      </c>
      <c r="P4944">
        <f xml:space="preserve"> IF(Stock_Info[[#This Row],[Close Price]] &gt; Stock_Info[[#This Row],[Open Price]], 1, 0)</f>
        <v>1</v>
      </c>
      <c r="Q4944" t="str">
        <f>IF(AND(Stock_Info[[#This Row],[% Deli. Qty to Traded Qty]]&gt;80,Stock_Info[[#This Row],[No. of Trades]]&lt;3000),"Unusual Day","")</f>
        <v/>
      </c>
      <c r="R4944" t="str">
        <f>IF(AND(Stock_Info[[#This Row],[Spread High-Low]] &lt; 10, Stock_Info[[#This Row],[% Deli. Qty to Traded Qty]] &gt; 90), "Good Day", "")</f>
        <v/>
      </c>
    </row>
    <row r="4945" spans="1:18">
      <c r="A4945" t="s">
        <v>59</v>
      </c>
      <c r="B4945" s="1">
        <v>45625</v>
      </c>
      <c r="C4945" s="1" t="str">
        <f>"WEEK" &amp;" " &amp;  INT((DAY(Stock_Info[[#This Row],[Date]])+WEEKDAY(DATE(YEAR(Stock_Info[[#This Row],[Date]]),MONTH(Stock_Info[[#This Row],[Date]]),1))-1)/7)+1</f>
        <v>WEEK 5</v>
      </c>
      <c r="D4945" s="12">
        <v>43.85</v>
      </c>
      <c r="E4945" s="12">
        <v>44.04</v>
      </c>
      <c r="F4945" s="12">
        <v>43</v>
      </c>
      <c r="G4945" s="12">
        <v>43.1</v>
      </c>
      <c r="H4945" s="12">
        <v>43.570458404074699</v>
      </c>
      <c r="I4945">
        <v>3534</v>
      </c>
      <c r="J4945">
        <v>69</v>
      </c>
      <c r="K4945" s="12">
        <v>153978</v>
      </c>
      <c r="L4945">
        <v>2834</v>
      </c>
      <c r="M4945">
        <v>80.19</v>
      </c>
      <c r="N4945">
        <v>1.04</v>
      </c>
      <c r="O4945">
        <v>-0.75</v>
      </c>
      <c r="P4945">
        <f xml:space="preserve"> IF(Stock_Info[[#This Row],[Close Price]] &gt; Stock_Info[[#This Row],[Open Price]], 1, 0)</f>
        <v>0</v>
      </c>
      <c r="Q4945" t="str">
        <f>IF(AND(Stock_Info[[#This Row],[% Deli. Qty to Traded Qty]]&gt;80,Stock_Info[[#This Row],[No. of Trades]]&lt;3000),"Unusual Day","")</f>
        <v>Unusual Day</v>
      </c>
      <c r="R4945" t="str">
        <f>IF(AND(Stock_Info[[#This Row],[Spread High-Low]] &lt; 10, Stock_Info[[#This Row],[% Deli. Qty to Traded Qty]] &gt; 90), "Good Day", "")</f>
        <v/>
      </c>
    </row>
    <row r="4946" spans="1:18">
      <c r="A4946" t="s">
        <v>59</v>
      </c>
      <c r="B4946" s="1">
        <v>45624</v>
      </c>
      <c r="C4946" s="1" t="str">
        <f>"WEEK" &amp;" " &amp;  INT((DAY(Stock_Info[[#This Row],[Date]])+WEEKDAY(DATE(YEAR(Stock_Info[[#This Row],[Date]]),MONTH(Stock_Info[[#This Row],[Date]]),1))-1)/7)+1</f>
        <v>WEEK 5</v>
      </c>
      <c r="D4946" s="12">
        <v>44</v>
      </c>
      <c r="E4946" s="12">
        <v>44.49</v>
      </c>
      <c r="F4946" s="12">
        <v>43</v>
      </c>
      <c r="G4946" s="12">
        <v>43.33</v>
      </c>
      <c r="H4946" s="12">
        <v>43.505517366136033</v>
      </c>
      <c r="I4946">
        <v>11056</v>
      </c>
      <c r="J4946">
        <v>299</v>
      </c>
      <c r="K4946" s="12">
        <v>480997</v>
      </c>
      <c r="L4946">
        <v>7925</v>
      </c>
      <c r="M4946">
        <v>71.680000000000007</v>
      </c>
      <c r="N4946">
        <v>1.49</v>
      </c>
      <c r="O4946">
        <v>-0.67</v>
      </c>
      <c r="P4946">
        <f xml:space="preserve"> IF(Stock_Info[[#This Row],[Close Price]] &gt; Stock_Info[[#This Row],[Open Price]], 1, 0)</f>
        <v>0</v>
      </c>
      <c r="Q4946" t="str">
        <f>IF(AND(Stock_Info[[#This Row],[% Deli. Qty to Traded Qty]]&gt;80,Stock_Info[[#This Row],[No. of Trades]]&lt;3000),"Unusual Day","")</f>
        <v/>
      </c>
      <c r="R4946" t="str">
        <f>IF(AND(Stock_Info[[#This Row],[Spread High-Low]] &lt; 10, Stock_Info[[#This Row],[% Deli. Qty to Traded Qty]] &gt; 90), "Good Day", "")</f>
        <v/>
      </c>
    </row>
    <row r="4947" spans="1:18">
      <c r="A4947" t="s">
        <v>59</v>
      </c>
      <c r="B4947" s="1">
        <v>45623</v>
      </c>
      <c r="C4947" s="1" t="str">
        <f>"WEEK" &amp;" " &amp;  INT((DAY(Stock_Info[[#This Row],[Date]])+WEEKDAY(DATE(YEAR(Stock_Info[[#This Row],[Date]]),MONTH(Stock_Info[[#This Row],[Date]]),1))-1)/7)+1</f>
        <v>WEEK 5</v>
      </c>
      <c r="D4947" s="12">
        <v>43.13</v>
      </c>
      <c r="E4947" s="12">
        <v>43.36</v>
      </c>
      <c r="F4947" s="12">
        <v>42.45</v>
      </c>
      <c r="G4947" s="12">
        <v>43.29</v>
      </c>
      <c r="H4947" s="12">
        <v>43.082610204790001</v>
      </c>
      <c r="I4947">
        <v>2881</v>
      </c>
      <c r="J4947">
        <v>101</v>
      </c>
      <c r="K4947" s="12">
        <v>124121</v>
      </c>
      <c r="L4947">
        <v>2841</v>
      </c>
      <c r="M4947">
        <v>98.61</v>
      </c>
      <c r="N4947">
        <v>0.91</v>
      </c>
      <c r="O4947">
        <v>0.16</v>
      </c>
      <c r="P4947">
        <f xml:space="preserve"> IF(Stock_Info[[#This Row],[Close Price]] &gt; Stock_Info[[#This Row],[Open Price]], 1, 0)</f>
        <v>1</v>
      </c>
      <c r="Q4947" t="str">
        <f>IF(AND(Stock_Info[[#This Row],[% Deli. Qty to Traded Qty]]&gt;80,Stock_Info[[#This Row],[No. of Trades]]&lt;3000),"Unusual Day","")</f>
        <v>Unusual Day</v>
      </c>
      <c r="R4947" t="str">
        <f>IF(AND(Stock_Info[[#This Row],[Spread High-Low]] &lt; 10, Stock_Info[[#This Row],[% Deli. Qty to Traded Qty]] &gt; 90), "Good Day", "")</f>
        <v>Good Day</v>
      </c>
    </row>
    <row r="4948" spans="1:18">
      <c r="A4948" t="s">
        <v>59</v>
      </c>
      <c r="B4948" s="1">
        <v>45622</v>
      </c>
      <c r="C4948" s="1" t="str">
        <f>"WEEK" &amp;" " &amp;  INT((DAY(Stock_Info[[#This Row],[Date]])+WEEKDAY(DATE(YEAR(Stock_Info[[#This Row],[Date]]),MONTH(Stock_Info[[#This Row],[Date]]),1))-1)/7)+1</f>
        <v>WEEK 5</v>
      </c>
      <c r="D4948" s="12">
        <v>42.67</v>
      </c>
      <c r="E4948" s="12">
        <v>43.73</v>
      </c>
      <c r="F4948" s="12">
        <v>42.61</v>
      </c>
      <c r="G4948" s="12">
        <v>43.03</v>
      </c>
      <c r="H4948" s="12">
        <v>43.1411603471905</v>
      </c>
      <c r="I4948">
        <v>4378</v>
      </c>
      <c r="J4948">
        <v>135</v>
      </c>
      <c r="K4948" s="12">
        <v>188872</v>
      </c>
      <c r="L4948">
        <v>2771</v>
      </c>
      <c r="M4948">
        <v>63.29</v>
      </c>
      <c r="N4948">
        <v>1.1200000000000001</v>
      </c>
      <c r="O4948">
        <v>0.36</v>
      </c>
      <c r="P4948">
        <f xml:space="preserve"> IF(Stock_Info[[#This Row],[Close Price]] &gt; Stock_Info[[#This Row],[Open Price]], 1, 0)</f>
        <v>1</v>
      </c>
      <c r="Q4948" t="str">
        <f>IF(AND(Stock_Info[[#This Row],[% Deli. Qty to Traded Qty]]&gt;80,Stock_Info[[#This Row],[No. of Trades]]&lt;3000),"Unusual Day","")</f>
        <v/>
      </c>
      <c r="R4948" t="str">
        <f>IF(AND(Stock_Info[[#This Row],[Spread High-Low]] &lt; 10, Stock_Info[[#This Row],[% Deli. Qty to Traded Qty]] &gt; 90), "Good Day", "")</f>
        <v/>
      </c>
    </row>
    <row r="4949" spans="1:18">
      <c r="A4949" t="s">
        <v>59</v>
      </c>
      <c r="B4949" s="1">
        <v>45621</v>
      </c>
      <c r="C4949" s="1" t="str">
        <f>"WEEK" &amp;" " &amp;  INT((DAY(Stock_Info[[#This Row],[Date]])+WEEKDAY(DATE(YEAR(Stock_Info[[#This Row],[Date]]),MONTH(Stock_Info[[#This Row],[Date]]),1))-1)/7)+1</f>
        <v>WEEK 5</v>
      </c>
      <c r="D4949" s="12">
        <v>41.7</v>
      </c>
      <c r="E4949" s="12">
        <v>43.65</v>
      </c>
      <c r="F4949" s="12">
        <v>41.7</v>
      </c>
      <c r="G4949" s="12">
        <v>42.67</v>
      </c>
      <c r="H4949" s="12">
        <v>42.96219719179139</v>
      </c>
      <c r="I4949">
        <v>6481</v>
      </c>
      <c r="J4949">
        <v>160</v>
      </c>
      <c r="K4949" s="12">
        <v>278438</v>
      </c>
      <c r="L4949">
        <v>2488</v>
      </c>
      <c r="M4949">
        <v>38.39</v>
      </c>
      <c r="N4949">
        <v>1.95</v>
      </c>
      <c r="O4949">
        <v>0.97</v>
      </c>
      <c r="P4949">
        <f xml:space="preserve"> IF(Stock_Info[[#This Row],[Close Price]] &gt; Stock_Info[[#This Row],[Open Price]], 1, 0)</f>
        <v>1</v>
      </c>
      <c r="Q4949" t="str">
        <f>IF(AND(Stock_Info[[#This Row],[% Deli. Qty to Traded Qty]]&gt;80,Stock_Info[[#This Row],[No. of Trades]]&lt;3000),"Unusual Day","")</f>
        <v/>
      </c>
      <c r="R4949" t="str">
        <f>IF(AND(Stock_Info[[#This Row],[Spread High-Low]] &lt; 10, Stock_Info[[#This Row],[% Deli. Qty to Traded Qty]] &gt; 90), "Good Day", "")</f>
        <v/>
      </c>
    </row>
    <row r="4950" spans="1:18">
      <c r="A4950" t="s">
        <v>59</v>
      </c>
      <c r="B4950" s="1">
        <v>45618</v>
      </c>
      <c r="C4950" s="1" t="str">
        <f>"WEEK" &amp;" " &amp;  INT((DAY(Stock_Info[[#This Row],[Date]])+WEEKDAY(DATE(YEAR(Stock_Info[[#This Row],[Date]]),MONTH(Stock_Info[[#This Row],[Date]]),1))-1)/7)+1</f>
        <v>WEEK 4</v>
      </c>
      <c r="D4950" s="12">
        <v>42.11</v>
      </c>
      <c r="E4950" s="12">
        <v>42.29</v>
      </c>
      <c r="F4950" s="12">
        <v>41.5</v>
      </c>
      <c r="G4950" s="12">
        <v>41.7</v>
      </c>
      <c r="H4950" s="12">
        <v>41.844299001033413</v>
      </c>
      <c r="I4950">
        <v>2903</v>
      </c>
      <c r="J4950">
        <v>72</v>
      </c>
      <c r="K4950" s="12">
        <v>121474</v>
      </c>
      <c r="L4950">
        <v>2385</v>
      </c>
      <c r="M4950">
        <v>82.16</v>
      </c>
      <c r="N4950">
        <v>0.79</v>
      </c>
      <c r="O4950">
        <v>-0.41</v>
      </c>
      <c r="P4950">
        <f xml:space="preserve"> IF(Stock_Info[[#This Row],[Close Price]] &gt; Stock_Info[[#This Row],[Open Price]], 1, 0)</f>
        <v>0</v>
      </c>
      <c r="Q4950" t="str">
        <f>IF(AND(Stock_Info[[#This Row],[% Deli. Qty to Traded Qty]]&gt;80,Stock_Info[[#This Row],[No. of Trades]]&lt;3000),"Unusual Day","")</f>
        <v>Unusual Day</v>
      </c>
      <c r="R4950" t="str">
        <f>IF(AND(Stock_Info[[#This Row],[Spread High-Low]] &lt; 10, Stock_Info[[#This Row],[% Deli. Qty to Traded Qty]] &gt; 90), "Good Day", "")</f>
        <v/>
      </c>
    </row>
    <row r="4951" spans="1:18">
      <c r="A4951" t="s">
        <v>59</v>
      </c>
      <c r="B4951" s="1">
        <v>45617</v>
      </c>
      <c r="C4951" s="1" t="str">
        <f>"WEEK" &amp;" " &amp;  INT((DAY(Stock_Info[[#This Row],[Date]])+WEEKDAY(DATE(YEAR(Stock_Info[[#This Row],[Date]]),MONTH(Stock_Info[[#This Row],[Date]]),1))-1)/7)+1</f>
        <v>WEEK 4</v>
      </c>
      <c r="D4951" s="12">
        <v>43.75</v>
      </c>
      <c r="E4951" s="12">
        <v>43.79</v>
      </c>
      <c r="F4951" s="12">
        <v>41.18</v>
      </c>
      <c r="G4951" s="12">
        <v>42.08</v>
      </c>
      <c r="H4951" s="12">
        <v>42.037468404619119</v>
      </c>
      <c r="I4951">
        <v>20177</v>
      </c>
      <c r="J4951">
        <v>285</v>
      </c>
      <c r="K4951" s="12">
        <v>848190</v>
      </c>
      <c r="L4951">
        <v>9684</v>
      </c>
      <c r="M4951">
        <v>48</v>
      </c>
      <c r="N4951">
        <v>2.61</v>
      </c>
      <c r="O4951">
        <v>-1.67</v>
      </c>
      <c r="P4951">
        <f xml:space="preserve"> IF(Stock_Info[[#This Row],[Close Price]] &gt; Stock_Info[[#This Row],[Open Price]], 1, 0)</f>
        <v>0</v>
      </c>
      <c r="Q4951" t="str">
        <f>IF(AND(Stock_Info[[#This Row],[% Deli. Qty to Traded Qty]]&gt;80,Stock_Info[[#This Row],[No. of Trades]]&lt;3000),"Unusual Day","")</f>
        <v/>
      </c>
      <c r="R4951" t="str">
        <f>IF(AND(Stock_Info[[#This Row],[Spread High-Low]] &lt; 10, Stock_Info[[#This Row],[% Deli. Qty to Traded Qty]] &gt; 90), "Good Day", "")</f>
        <v/>
      </c>
    </row>
    <row r="4952" spans="1:18">
      <c r="A4952" t="s">
        <v>59</v>
      </c>
      <c r="B4952" s="1">
        <v>45615</v>
      </c>
      <c r="C4952" s="1" t="str">
        <f>"WEEK" &amp;" " &amp;  INT((DAY(Stock_Info[[#This Row],[Date]])+WEEKDAY(DATE(YEAR(Stock_Info[[#This Row],[Date]]),MONTH(Stock_Info[[#This Row],[Date]]),1))-1)/7)+1</f>
        <v>WEEK 4</v>
      </c>
      <c r="D4952" s="12">
        <v>40.5</v>
      </c>
      <c r="E4952" s="12">
        <v>43.61</v>
      </c>
      <c r="F4952" s="12">
        <v>40.5</v>
      </c>
      <c r="G4952" s="12">
        <v>42.85</v>
      </c>
      <c r="H4952" s="12">
        <v>42.756309148264982</v>
      </c>
      <c r="I4952">
        <v>3804</v>
      </c>
      <c r="J4952">
        <v>136</v>
      </c>
      <c r="K4952" s="12">
        <v>162645</v>
      </c>
      <c r="L4952">
        <v>3023</v>
      </c>
      <c r="M4952">
        <v>79.47</v>
      </c>
      <c r="N4952">
        <v>3.11</v>
      </c>
      <c r="O4952">
        <v>2.35</v>
      </c>
      <c r="P4952">
        <f xml:space="preserve"> IF(Stock_Info[[#This Row],[Close Price]] &gt; Stock_Info[[#This Row],[Open Price]], 1, 0)</f>
        <v>1</v>
      </c>
      <c r="Q4952" t="str">
        <f>IF(AND(Stock_Info[[#This Row],[% Deli. Qty to Traded Qty]]&gt;80,Stock_Info[[#This Row],[No. of Trades]]&lt;3000),"Unusual Day","")</f>
        <v/>
      </c>
      <c r="R4952" t="str">
        <f>IF(AND(Stock_Info[[#This Row],[Spread High-Low]] &lt; 10, Stock_Info[[#This Row],[% Deli. Qty to Traded Qty]] &gt; 90), "Good Day", "")</f>
        <v/>
      </c>
    </row>
    <row r="4953" spans="1:18">
      <c r="A4953" t="s">
        <v>59</v>
      </c>
      <c r="B4953" s="1">
        <v>45614</v>
      </c>
      <c r="C4953" s="1" t="str">
        <f>"WEEK" &amp;" " &amp;  INT((DAY(Stock_Info[[#This Row],[Date]])+WEEKDAY(DATE(YEAR(Stock_Info[[#This Row],[Date]]),MONTH(Stock_Info[[#This Row],[Date]]),1))-1)/7)+1</f>
        <v>WEEK 4</v>
      </c>
      <c r="D4953" s="12">
        <v>39</v>
      </c>
      <c r="E4953" s="12">
        <v>42.82</v>
      </c>
      <c r="F4953" s="12">
        <v>39</v>
      </c>
      <c r="G4953" s="12">
        <v>42.22</v>
      </c>
      <c r="H4953" s="12">
        <v>42.20084694494858</v>
      </c>
      <c r="I4953">
        <v>6612</v>
      </c>
      <c r="J4953">
        <v>200</v>
      </c>
      <c r="K4953" s="12">
        <v>279032</v>
      </c>
      <c r="L4953">
        <v>5999</v>
      </c>
      <c r="M4953">
        <v>90.73</v>
      </c>
      <c r="N4953">
        <v>3.82</v>
      </c>
      <c r="O4953">
        <v>3.22</v>
      </c>
      <c r="P4953">
        <f xml:space="preserve"> IF(Stock_Info[[#This Row],[Close Price]] &gt; Stock_Info[[#This Row],[Open Price]], 1, 0)</f>
        <v>1</v>
      </c>
      <c r="Q4953" t="str">
        <f>IF(AND(Stock_Info[[#This Row],[% Deli. Qty to Traded Qty]]&gt;80,Stock_Info[[#This Row],[No. of Trades]]&lt;3000),"Unusual Day","")</f>
        <v>Unusual Day</v>
      </c>
      <c r="R4953" t="str">
        <f>IF(AND(Stock_Info[[#This Row],[Spread High-Low]] &lt; 10, Stock_Info[[#This Row],[% Deli. Qty to Traded Qty]] &gt; 90), "Good Day", "")</f>
        <v>Good Day</v>
      </c>
    </row>
    <row r="4954" spans="1:18">
      <c r="A4954" t="s">
        <v>59</v>
      </c>
      <c r="B4954" s="1">
        <v>45610</v>
      </c>
      <c r="C4954" s="1" t="str">
        <f>"WEEK" &amp;" " &amp;  INT((DAY(Stock_Info[[#This Row],[Date]])+WEEKDAY(DATE(YEAR(Stock_Info[[#This Row],[Date]]),MONTH(Stock_Info[[#This Row],[Date]]),1))-1)/7)+1</f>
        <v>WEEK 3</v>
      </c>
      <c r="D4954" s="12">
        <v>41.95</v>
      </c>
      <c r="E4954" s="12">
        <v>42.35</v>
      </c>
      <c r="F4954" s="12">
        <v>41.5</v>
      </c>
      <c r="G4954" s="12">
        <v>41.7</v>
      </c>
      <c r="H4954" s="12">
        <v>41.826373626373623</v>
      </c>
      <c r="I4954">
        <v>4550</v>
      </c>
      <c r="J4954">
        <v>80</v>
      </c>
      <c r="K4954" s="12">
        <v>190310</v>
      </c>
      <c r="L4954">
        <v>4180</v>
      </c>
      <c r="M4954">
        <v>91.87</v>
      </c>
      <c r="N4954">
        <v>0.85</v>
      </c>
      <c r="O4954">
        <v>-0.25</v>
      </c>
      <c r="P4954">
        <f xml:space="preserve"> IF(Stock_Info[[#This Row],[Close Price]] &gt; Stock_Info[[#This Row],[Open Price]], 1, 0)</f>
        <v>0</v>
      </c>
      <c r="Q4954" t="str">
        <f>IF(AND(Stock_Info[[#This Row],[% Deli. Qty to Traded Qty]]&gt;80,Stock_Info[[#This Row],[No. of Trades]]&lt;3000),"Unusual Day","")</f>
        <v>Unusual Day</v>
      </c>
      <c r="R4954" t="str">
        <f>IF(AND(Stock_Info[[#This Row],[Spread High-Low]] &lt; 10, Stock_Info[[#This Row],[% Deli. Qty to Traded Qty]] &gt; 90), "Good Day", "")</f>
        <v>Good Day</v>
      </c>
    </row>
    <row r="4955" spans="1:18">
      <c r="A4955" t="s">
        <v>59</v>
      </c>
      <c r="B4955" s="1">
        <v>45609</v>
      </c>
      <c r="C4955" s="1" t="str">
        <f>"WEEK" &amp;" " &amp;  INT((DAY(Stock_Info[[#This Row],[Date]])+WEEKDAY(DATE(YEAR(Stock_Info[[#This Row],[Date]]),MONTH(Stock_Info[[#This Row],[Date]]),1))-1)/7)+1</f>
        <v>WEEK 3</v>
      </c>
      <c r="D4955" s="12">
        <v>43.62</v>
      </c>
      <c r="E4955" s="12">
        <v>44</v>
      </c>
      <c r="F4955" s="12">
        <v>41.21</v>
      </c>
      <c r="G4955" s="12">
        <v>41.59</v>
      </c>
      <c r="H4955" s="12">
        <v>42.221889528011978</v>
      </c>
      <c r="I4955">
        <v>12691</v>
      </c>
      <c r="J4955">
        <v>328</v>
      </c>
      <c r="K4955" s="12">
        <v>535838</v>
      </c>
      <c r="L4955">
        <v>10505</v>
      </c>
      <c r="M4955">
        <v>82.78</v>
      </c>
      <c r="N4955">
        <v>2.79</v>
      </c>
      <c r="O4955">
        <v>-2.0299999999999998</v>
      </c>
      <c r="P4955">
        <f xml:space="preserve"> IF(Stock_Info[[#This Row],[Close Price]] &gt; Stock_Info[[#This Row],[Open Price]], 1, 0)</f>
        <v>0</v>
      </c>
      <c r="Q4955" t="str">
        <f>IF(AND(Stock_Info[[#This Row],[% Deli. Qty to Traded Qty]]&gt;80,Stock_Info[[#This Row],[No. of Trades]]&lt;3000),"Unusual Day","")</f>
        <v>Unusual Day</v>
      </c>
      <c r="R4955" t="str">
        <f>IF(AND(Stock_Info[[#This Row],[Spread High-Low]] &lt; 10, Stock_Info[[#This Row],[% Deli. Qty to Traded Qty]] &gt; 90), "Good Day", "")</f>
        <v/>
      </c>
    </row>
    <row r="4956" spans="1:18">
      <c r="A4956" t="s">
        <v>59</v>
      </c>
      <c r="B4956" s="1">
        <v>45608</v>
      </c>
      <c r="C4956" s="1" t="str">
        <f>"WEEK" &amp;" " &amp;  INT((DAY(Stock_Info[[#This Row],[Date]])+WEEKDAY(DATE(YEAR(Stock_Info[[#This Row],[Date]]),MONTH(Stock_Info[[#This Row],[Date]]),1))-1)/7)+1</f>
        <v>WEEK 3</v>
      </c>
      <c r="D4956" s="12">
        <v>46.27</v>
      </c>
      <c r="E4956" s="12">
        <v>46.27</v>
      </c>
      <c r="F4956" s="12">
        <v>43.9</v>
      </c>
      <c r="G4956" s="12">
        <v>44.12</v>
      </c>
      <c r="H4956" s="12">
        <v>44.388164493480438</v>
      </c>
      <c r="I4956">
        <v>5982</v>
      </c>
      <c r="J4956">
        <v>117</v>
      </c>
      <c r="K4956" s="12">
        <v>265530</v>
      </c>
      <c r="L4956">
        <v>4345</v>
      </c>
      <c r="M4956">
        <v>72.63</v>
      </c>
      <c r="N4956">
        <v>2.37</v>
      </c>
      <c r="O4956">
        <v>-2.15</v>
      </c>
      <c r="P4956">
        <f xml:space="preserve"> IF(Stock_Info[[#This Row],[Close Price]] &gt; Stock_Info[[#This Row],[Open Price]], 1, 0)</f>
        <v>0</v>
      </c>
      <c r="Q4956" t="str">
        <f>IF(AND(Stock_Info[[#This Row],[% Deli. Qty to Traded Qty]]&gt;80,Stock_Info[[#This Row],[No. of Trades]]&lt;3000),"Unusual Day","")</f>
        <v/>
      </c>
      <c r="R4956" t="str">
        <f>IF(AND(Stock_Info[[#This Row],[Spread High-Low]] &lt; 10, Stock_Info[[#This Row],[% Deli. Qty to Traded Qty]] &gt; 90), "Good Day", "")</f>
        <v/>
      </c>
    </row>
    <row r="4957" spans="1:18">
      <c r="A4957" t="s">
        <v>59</v>
      </c>
      <c r="B4957" s="1">
        <v>45607</v>
      </c>
      <c r="C4957" s="1" t="str">
        <f>"WEEK" &amp;" " &amp;  INT((DAY(Stock_Info[[#This Row],[Date]])+WEEKDAY(DATE(YEAR(Stock_Info[[#This Row],[Date]]),MONTH(Stock_Info[[#This Row],[Date]]),1))-1)/7)+1</f>
        <v>WEEK 3</v>
      </c>
      <c r="D4957" s="12">
        <v>44.34</v>
      </c>
      <c r="E4957" s="12">
        <v>44.65</v>
      </c>
      <c r="F4957" s="12">
        <v>42.75</v>
      </c>
      <c r="G4957" s="12">
        <v>44.28</v>
      </c>
      <c r="H4957" s="12">
        <v>43.920941807044407</v>
      </c>
      <c r="I4957">
        <v>10448</v>
      </c>
      <c r="J4957">
        <v>185</v>
      </c>
      <c r="K4957" s="12">
        <v>458886</v>
      </c>
      <c r="L4957">
        <v>5808</v>
      </c>
      <c r="M4957">
        <v>55.59</v>
      </c>
      <c r="N4957">
        <v>1.9</v>
      </c>
      <c r="O4957">
        <v>-0.06</v>
      </c>
      <c r="P4957">
        <f xml:space="preserve"> IF(Stock_Info[[#This Row],[Close Price]] &gt; Stock_Info[[#This Row],[Open Price]], 1, 0)</f>
        <v>0</v>
      </c>
      <c r="Q4957" t="str">
        <f>IF(AND(Stock_Info[[#This Row],[% Deli. Qty to Traded Qty]]&gt;80,Stock_Info[[#This Row],[No. of Trades]]&lt;3000),"Unusual Day","")</f>
        <v/>
      </c>
      <c r="R4957" t="str">
        <f>IF(AND(Stock_Info[[#This Row],[Spread High-Low]] &lt; 10, Stock_Info[[#This Row],[% Deli. Qty to Traded Qty]] &gt; 90), "Good Day", "")</f>
        <v/>
      </c>
    </row>
    <row r="4958" spans="1:18">
      <c r="A4958" t="s">
        <v>59</v>
      </c>
      <c r="B4958" s="1">
        <v>45604</v>
      </c>
      <c r="C4958" s="1" t="str">
        <f>"WEEK" &amp;" " &amp;  INT((DAY(Stock_Info[[#This Row],[Date]])+WEEKDAY(DATE(YEAR(Stock_Info[[#This Row],[Date]]),MONTH(Stock_Info[[#This Row],[Date]]),1))-1)/7)+1</f>
        <v>WEEK 2</v>
      </c>
      <c r="D4958" s="12">
        <v>45.5</v>
      </c>
      <c r="E4958" s="12">
        <v>45.75</v>
      </c>
      <c r="F4958" s="12">
        <v>43.99</v>
      </c>
      <c r="G4958" s="12">
        <v>44.34</v>
      </c>
      <c r="H4958" s="12">
        <v>44.667425968109342</v>
      </c>
      <c r="I4958">
        <v>2634</v>
      </c>
      <c r="J4958">
        <v>163</v>
      </c>
      <c r="K4958" s="12">
        <v>117654</v>
      </c>
      <c r="L4958">
        <v>2576</v>
      </c>
      <c r="M4958">
        <v>97.8</v>
      </c>
      <c r="N4958">
        <v>1.76</v>
      </c>
      <c r="O4958">
        <v>-1.1599999999999999</v>
      </c>
      <c r="P4958">
        <f xml:space="preserve"> IF(Stock_Info[[#This Row],[Close Price]] &gt; Stock_Info[[#This Row],[Open Price]], 1, 0)</f>
        <v>0</v>
      </c>
      <c r="Q4958" t="str">
        <f>IF(AND(Stock_Info[[#This Row],[% Deli. Qty to Traded Qty]]&gt;80,Stock_Info[[#This Row],[No. of Trades]]&lt;3000),"Unusual Day","")</f>
        <v>Unusual Day</v>
      </c>
      <c r="R4958" t="str">
        <f>IF(AND(Stock_Info[[#This Row],[Spread High-Low]] &lt; 10, Stock_Info[[#This Row],[% Deli. Qty to Traded Qty]] &gt; 90), "Good Day", "")</f>
        <v>Good Day</v>
      </c>
    </row>
    <row r="4959" spans="1:18">
      <c r="A4959" t="s">
        <v>59</v>
      </c>
      <c r="B4959" s="1">
        <v>45603</v>
      </c>
      <c r="C4959" s="1" t="str">
        <f>"WEEK" &amp;" " &amp;  INT((DAY(Stock_Info[[#This Row],[Date]])+WEEKDAY(DATE(YEAR(Stock_Info[[#This Row],[Date]]),MONTH(Stock_Info[[#This Row],[Date]]),1))-1)/7)+1</f>
        <v>WEEK 2</v>
      </c>
      <c r="D4959" s="12">
        <v>46.41</v>
      </c>
      <c r="E4959" s="12">
        <v>46.41</v>
      </c>
      <c r="F4959" s="12">
        <v>44.83</v>
      </c>
      <c r="G4959" s="12">
        <v>45.5</v>
      </c>
      <c r="H4959" s="12">
        <v>45.833035714285714</v>
      </c>
      <c r="I4959">
        <v>5600</v>
      </c>
      <c r="J4959">
        <v>120</v>
      </c>
      <c r="K4959" s="12">
        <v>256665</v>
      </c>
      <c r="L4959">
        <v>4997</v>
      </c>
      <c r="M4959">
        <v>89.23</v>
      </c>
      <c r="N4959">
        <v>1.58</v>
      </c>
      <c r="O4959">
        <v>-0.91</v>
      </c>
      <c r="P4959">
        <f xml:space="preserve"> IF(Stock_Info[[#This Row],[Close Price]] &gt; Stock_Info[[#This Row],[Open Price]], 1, 0)</f>
        <v>0</v>
      </c>
      <c r="Q4959" t="str">
        <f>IF(AND(Stock_Info[[#This Row],[% Deli. Qty to Traded Qty]]&gt;80,Stock_Info[[#This Row],[No. of Trades]]&lt;3000),"Unusual Day","")</f>
        <v>Unusual Day</v>
      </c>
      <c r="R4959" t="str">
        <f>IF(AND(Stock_Info[[#This Row],[Spread High-Low]] &lt; 10, Stock_Info[[#This Row],[% Deli. Qty to Traded Qty]] &gt; 90), "Good Day", "")</f>
        <v/>
      </c>
    </row>
    <row r="4960" spans="1:18">
      <c r="A4960" t="s">
        <v>59</v>
      </c>
      <c r="B4960" s="1">
        <v>45602</v>
      </c>
      <c r="C4960" s="1" t="str">
        <f>"WEEK" &amp;" " &amp;  INT((DAY(Stock_Info[[#This Row],[Date]])+WEEKDAY(DATE(YEAR(Stock_Info[[#This Row],[Date]]),MONTH(Stock_Info[[#This Row],[Date]]),1))-1)/7)+1</f>
        <v>WEEK 2</v>
      </c>
      <c r="D4960" s="12">
        <v>45.91</v>
      </c>
      <c r="E4960" s="12">
        <v>45.91</v>
      </c>
      <c r="F4960" s="12">
        <v>44.31</v>
      </c>
      <c r="G4960" s="12">
        <v>45.38</v>
      </c>
      <c r="H4960" s="12">
        <v>45.173559322033896</v>
      </c>
      <c r="I4960">
        <v>13275</v>
      </c>
      <c r="J4960">
        <v>386</v>
      </c>
      <c r="K4960" s="12">
        <v>599679</v>
      </c>
      <c r="L4960">
        <v>11056</v>
      </c>
      <c r="M4960">
        <v>83.28</v>
      </c>
      <c r="N4960">
        <v>1.6</v>
      </c>
      <c r="O4960">
        <v>-0.53</v>
      </c>
      <c r="P4960">
        <f xml:space="preserve"> IF(Stock_Info[[#This Row],[Close Price]] &gt; Stock_Info[[#This Row],[Open Price]], 1, 0)</f>
        <v>0</v>
      </c>
      <c r="Q4960" t="str">
        <f>IF(AND(Stock_Info[[#This Row],[% Deli. Qty to Traded Qty]]&gt;80,Stock_Info[[#This Row],[No. of Trades]]&lt;3000),"Unusual Day","")</f>
        <v>Unusual Day</v>
      </c>
      <c r="R4960" t="str">
        <f>IF(AND(Stock_Info[[#This Row],[Spread High-Low]] &lt; 10, Stock_Info[[#This Row],[% Deli. Qty to Traded Qty]] &gt; 90), "Good Day", "")</f>
        <v/>
      </c>
    </row>
    <row r="4961" spans="1:18">
      <c r="A4961" t="s">
        <v>59</v>
      </c>
      <c r="B4961" s="1">
        <v>45601</v>
      </c>
      <c r="C4961" s="1" t="str">
        <f>"WEEK" &amp;" " &amp;  INT((DAY(Stock_Info[[#This Row],[Date]])+WEEKDAY(DATE(YEAR(Stock_Info[[#This Row],[Date]]),MONTH(Stock_Info[[#This Row],[Date]]),1))-1)/7)+1</f>
        <v>WEEK 2</v>
      </c>
      <c r="D4961" s="12">
        <v>48</v>
      </c>
      <c r="E4961" s="12">
        <v>48</v>
      </c>
      <c r="F4961" s="12">
        <v>44</v>
      </c>
      <c r="G4961" s="12">
        <v>44.97</v>
      </c>
      <c r="H4961" s="12">
        <v>44.731759766525009</v>
      </c>
      <c r="I4961">
        <v>19531</v>
      </c>
      <c r="J4961">
        <v>333</v>
      </c>
      <c r="K4961" s="12">
        <v>873656</v>
      </c>
      <c r="L4961">
        <v>5355</v>
      </c>
      <c r="M4961">
        <v>27.42</v>
      </c>
      <c r="N4961">
        <v>4</v>
      </c>
      <c r="O4961">
        <v>-3.03</v>
      </c>
      <c r="P4961">
        <f xml:space="preserve"> IF(Stock_Info[[#This Row],[Close Price]] &gt; Stock_Info[[#This Row],[Open Price]], 1, 0)</f>
        <v>0</v>
      </c>
      <c r="Q4961" t="str">
        <f>IF(AND(Stock_Info[[#This Row],[% Deli. Qty to Traded Qty]]&gt;80,Stock_Info[[#This Row],[No. of Trades]]&lt;3000),"Unusual Day","")</f>
        <v/>
      </c>
      <c r="R4961" t="str">
        <f>IF(AND(Stock_Info[[#This Row],[Spread High-Low]] &lt; 10, Stock_Info[[#This Row],[% Deli. Qty to Traded Qty]] &gt; 90), "Good Day", "")</f>
        <v/>
      </c>
    </row>
    <row r="4962" spans="1:18">
      <c r="A4962" t="s">
        <v>59</v>
      </c>
      <c r="B4962" s="1">
        <v>45600</v>
      </c>
      <c r="C4962" s="1" t="str">
        <f>"WEEK" &amp;" " &amp;  INT((DAY(Stock_Info[[#This Row],[Date]])+WEEKDAY(DATE(YEAR(Stock_Info[[#This Row],[Date]]),MONTH(Stock_Info[[#This Row],[Date]]),1))-1)/7)+1</f>
        <v>WEEK 2</v>
      </c>
      <c r="D4962" s="12">
        <v>46.55</v>
      </c>
      <c r="E4962" s="12">
        <v>46.55</v>
      </c>
      <c r="F4962" s="12">
        <v>43.7</v>
      </c>
      <c r="G4962" s="12">
        <v>44.04</v>
      </c>
      <c r="H4962" s="12">
        <v>44.894215359960555</v>
      </c>
      <c r="I4962">
        <v>64896</v>
      </c>
      <c r="J4962">
        <v>518</v>
      </c>
      <c r="K4962" s="12">
        <v>2913455</v>
      </c>
      <c r="L4962">
        <v>23111</v>
      </c>
      <c r="M4962">
        <v>35.61</v>
      </c>
      <c r="N4962">
        <v>2.85</v>
      </c>
      <c r="O4962">
        <v>-2.5099999999999998</v>
      </c>
      <c r="P4962">
        <f xml:space="preserve"> IF(Stock_Info[[#This Row],[Close Price]] &gt; Stock_Info[[#This Row],[Open Price]], 1, 0)</f>
        <v>0</v>
      </c>
      <c r="Q4962" t="str">
        <f>IF(AND(Stock_Info[[#This Row],[% Deli. Qty to Traded Qty]]&gt;80,Stock_Info[[#This Row],[No. of Trades]]&lt;3000),"Unusual Day","")</f>
        <v/>
      </c>
      <c r="R4962" t="str">
        <f>IF(AND(Stock_Info[[#This Row],[Spread High-Low]] &lt; 10, Stock_Info[[#This Row],[% Deli. Qty to Traded Qty]] &gt; 90), "Good Day", "")</f>
        <v/>
      </c>
    </row>
    <row r="4963" spans="1:18">
      <c r="A4963" t="s">
        <v>59</v>
      </c>
      <c r="B4963" s="1">
        <v>45597</v>
      </c>
      <c r="C4963" s="1" t="str">
        <f>"WEEK" &amp;" " &amp;  INT((DAY(Stock_Info[[#This Row],[Date]])+WEEKDAY(DATE(YEAR(Stock_Info[[#This Row],[Date]]),MONTH(Stock_Info[[#This Row],[Date]]),1))-1)/7)+1</f>
        <v>WEEK 1</v>
      </c>
      <c r="D4963" s="12">
        <v>45.68</v>
      </c>
      <c r="E4963" s="12">
        <v>45.81</v>
      </c>
      <c r="F4963" s="12">
        <v>45.63</v>
      </c>
      <c r="G4963" s="12">
        <v>45.72</v>
      </c>
      <c r="H4963" s="12">
        <v>45.70967741935484</v>
      </c>
      <c r="I4963">
        <v>62</v>
      </c>
      <c r="J4963">
        <v>13</v>
      </c>
      <c r="K4963" s="12">
        <v>2834</v>
      </c>
      <c r="L4963">
        <v>62</v>
      </c>
      <c r="M4963">
        <v>100</v>
      </c>
      <c r="N4963">
        <v>0.18</v>
      </c>
      <c r="O4963">
        <v>0.04</v>
      </c>
      <c r="P4963">
        <f xml:space="preserve"> IF(Stock_Info[[#This Row],[Close Price]] &gt; Stock_Info[[#This Row],[Open Price]], 1, 0)</f>
        <v>1</v>
      </c>
      <c r="Q4963" t="str">
        <f>IF(AND(Stock_Info[[#This Row],[% Deli. Qty to Traded Qty]]&gt;80,Stock_Info[[#This Row],[No. of Trades]]&lt;3000),"Unusual Day","")</f>
        <v>Unusual Day</v>
      </c>
      <c r="R4963" t="str">
        <f>IF(AND(Stock_Info[[#This Row],[Spread High-Low]] &lt; 10, Stock_Info[[#This Row],[% Deli. Qty to Traded Qty]] &gt; 90), "Good Day", "")</f>
        <v>Good Day</v>
      </c>
    </row>
    <row r="4964" spans="1:18">
      <c r="A4964" t="s">
        <v>59</v>
      </c>
      <c r="B4964" s="1">
        <v>45596</v>
      </c>
      <c r="C4964" s="1" t="str">
        <f>"WEEK" &amp;" " &amp;  INT((DAY(Stock_Info[[#This Row],[Date]])+WEEKDAY(DATE(YEAR(Stock_Info[[#This Row],[Date]]),MONTH(Stock_Info[[#This Row],[Date]]),1))-1)/7)+1</f>
        <v>WEEK 5</v>
      </c>
      <c r="D4964" s="12">
        <v>45.59</v>
      </c>
      <c r="E4964" s="12">
        <v>46.23</v>
      </c>
      <c r="F4964" s="12">
        <v>44.95</v>
      </c>
      <c r="G4964" s="12">
        <v>45.04</v>
      </c>
      <c r="H4964" s="12">
        <v>45.394991055456174</v>
      </c>
      <c r="I4964">
        <v>5590</v>
      </c>
      <c r="J4964">
        <v>181</v>
      </c>
      <c r="K4964" s="12">
        <v>253758</v>
      </c>
      <c r="L4964">
        <v>4329</v>
      </c>
      <c r="M4964">
        <v>77.44</v>
      </c>
      <c r="N4964">
        <v>1.28</v>
      </c>
      <c r="O4964">
        <v>-0.55000000000000004</v>
      </c>
      <c r="P4964">
        <f xml:space="preserve"> IF(Stock_Info[[#This Row],[Close Price]] &gt; Stock_Info[[#This Row],[Open Price]], 1, 0)</f>
        <v>0</v>
      </c>
      <c r="Q4964" t="str">
        <f>IF(AND(Stock_Info[[#This Row],[% Deli. Qty to Traded Qty]]&gt;80,Stock_Info[[#This Row],[No. of Trades]]&lt;3000),"Unusual Day","")</f>
        <v/>
      </c>
      <c r="R4964" t="str">
        <f>IF(AND(Stock_Info[[#This Row],[Spread High-Low]] &lt; 10, Stock_Info[[#This Row],[% Deli. Qty to Traded Qty]] &gt; 90), "Good Day", "")</f>
        <v/>
      </c>
    </row>
    <row r="4965" spans="1:18">
      <c r="A4965" t="s">
        <v>59</v>
      </c>
      <c r="B4965" s="1">
        <v>45595</v>
      </c>
      <c r="C4965" s="1" t="str">
        <f>"WEEK" &amp;" " &amp;  INT((DAY(Stock_Info[[#This Row],[Date]])+WEEKDAY(DATE(YEAR(Stock_Info[[#This Row],[Date]]),MONTH(Stock_Info[[#This Row],[Date]]),1))-1)/7)+1</f>
        <v>WEEK 5</v>
      </c>
      <c r="D4965" s="12">
        <v>45.93</v>
      </c>
      <c r="E4965" s="12">
        <v>45.95</v>
      </c>
      <c r="F4965" s="12">
        <v>45</v>
      </c>
      <c r="G4965" s="12">
        <v>45.65</v>
      </c>
      <c r="H4965" s="12">
        <v>45.567678145243775</v>
      </c>
      <c r="I4965">
        <v>2933</v>
      </c>
      <c r="J4965">
        <v>85</v>
      </c>
      <c r="K4965" s="12">
        <v>133650</v>
      </c>
      <c r="L4965">
        <v>1786</v>
      </c>
      <c r="M4965">
        <v>60.89</v>
      </c>
      <c r="N4965">
        <v>0.95</v>
      </c>
      <c r="O4965">
        <v>-0.28000000000000003</v>
      </c>
      <c r="P4965">
        <f xml:space="preserve"> IF(Stock_Info[[#This Row],[Close Price]] &gt; Stock_Info[[#This Row],[Open Price]], 1, 0)</f>
        <v>0</v>
      </c>
      <c r="Q4965" t="str">
        <f>IF(AND(Stock_Info[[#This Row],[% Deli. Qty to Traded Qty]]&gt;80,Stock_Info[[#This Row],[No. of Trades]]&lt;3000),"Unusual Day","")</f>
        <v/>
      </c>
      <c r="R4965" t="str">
        <f>IF(AND(Stock_Info[[#This Row],[Spread High-Low]] &lt; 10, Stock_Info[[#This Row],[% Deli. Qty to Traded Qty]] &gt; 90), "Good Day", "")</f>
        <v/>
      </c>
    </row>
    <row r="4966" spans="1:18">
      <c r="A4966" t="s">
        <v>59</v>
      </c>
      <c r="B4966" s="1">
        <v>45594</v>
      </c>
      <c r="C4966" s="1" t="str">
        <f>"WEEK" &amp;" " &amp;  INT((DAY(Stock_Info[[#This Row],[Date]])+WEEKDAY(DATE(YEAR(Stock_Info[[#This Row],[Date]]),MONTH(Stock_Info[[#This Row],[Date]]),1))-1)/7)+1</f>
        <v>WEEK 5</v>
      </c>
      <c r="D4966" s="12">
        <v>44.82</v>
      </c>
      <c r="E4966" s="12">
        <v>45.7</v>
      </c>
      <c r="F4966" s="12">
        <v>43.43</v>
      </c>
      <c r="G4966" s="12">
        <v>45</v>
      </c>
      <c r="H4966" s="12">
        <v>44.208411833596415</v>
      </c>
      <c r="I4966">
        <v>39278</v>
      </c>
      <c r="J4966">
        <v>533</v>
      </c>
      <c r="K4966" s="12">
        <v>1736418</v>
      </c>
      <c r="L4966">
        <v>31693</v>
      </c>
      <c r="M4966">
        <v>80.69</v>
      </c>
      <c r="N4966">
        <v>2.27</v>
      </c>
      <c r="O4966">
        <v>0.18</v>
      </c>
      <c r="P4966">
        <f xml:space="preserve"> IF(Stock_Info[[#This Row],[Close Price]] &gt; Stock_Info[[#This Row],[Open Price]], 1, 0)</f>
        <v>1</v>
      </c>
      <c r="Q4966" t="str">
        <f>IF(AND(Stock_Info[[#This Row],[% Deli. Qty to Traded Qty]]&gt;80,Stock_Info[[#This Row],[No. of Trades]]&lt;3000),"Unusual Day","")</f>
        <v>Unusual Day</v>
      </c>
      <c r="R4966" t="str">
        <f>IF(AND(Stock_Info[[#This Row],[Spread High-Low]] &lt; 10, Stock_Info[[#This Row],[% Deli. Qty to Traded Qty]] &gt; 90), "Good Day", "")</f>
        <v/>
      </c>
    </row>
    <row r="4967" spans="1:18">
      <c r="A4967" t="s">
        <v>59</v>
      </c>
      <c r="B4967" s="1">
        <v>45593</v>
      </c>
      <c r="C4967" s="1" t="str">
        <f>"WEEK" &amp;" " &amp;  INT((DAY(Stock_Info[[#This Row],[Date]])+WEEKDAY(DATE(YEAR(Stock_Info[[#This Row],[Date]]),MONTH(Stock_Info[[#This Row],[Date]]),1))-1)/7)+1</f>
        <v>WEEK 5</v>
      </c>
      <c r="D4967" s="12">
        <v>44</v>
      </c>
      <c r="E4967" s="12">
        <v>46</v>
      </c>
      <c r="F4967" s="12">
        <v>42.14</v>
      </c>
      <c r="G4967" s="12">
        <v>44.42</v>
      </c>
      <c r="H4967" s="12">
        <v>43.873397183763373</v>
      </c>
      <c r="I4967">
        <v>101696</v>
      </c>
      <c r="J4967">
        <v>588</v>
      </c>
      <c r="K4967" s="12">
        <v>4461749</v>
      </c>
      <c r="L4967">
        <v>50478</v>
      </c>
      <c r="M4967">
        <v>49.64</v>
      </c>
      <c r="N4967">
        <v>3.86</v>
      </c>
      <c r="O4967">
        <v>0.42</v>
      </c>
      <c r="P4967">
        <f xml:space="preserve"> IF(Stock_Info[[#This Row],[Close Price]] &gt; Stock_Info[[#This Row],[Open Price]], 1, 0)</f>
        <v>1</v>
      </c>
      <c r="Q4967" t="str">
        <f>IF(AND(Stock_Info[[#This Row],[% Deli. Qty to Traded Qty]]&gt;80,Stock_Info[[#This Row],[No. of Trades]]&lt;3000),"Unusual Day","")</f>
        <v/>
      </c>
      <c r="R4967" t="str">
        <f>IF(AND(Stock_Info[[#This Row],[Spread High-Low]] &lt; 10, Stock_Info[[#This Row],[% Deli. Qty to Traded Qty]] &gt; 90), "Good Day", "")</f>
        <v/>
      </c>
    </row>
    <row r="4968" spans="1:18">
      <c r="A4968" t="s">
        <v>59</v>
      </c>
      <c r="B4968" s="1">
        <v>45590</v>
      </c>
      <c r="C4968" s="1" t="str">
        <f>"WEEK" &amp;" " &amp;  INT((DAY(Stock_Info[[#This Row],[Date]])+WEEKDAY(DATE(YEAR(Stock_Info[[#This Row],[Date]]),MONTH(Stock_Info[[#This Row],[Date]]),1))-1)/7)+1</f>
        <v>WEEK 4</v>
      </c>
      <c r="D4968" s="12">
        <v>43.1</v>
      </c>
      <c r="E4968" s="12">
        <v>43.1</v>
      </c>
      <c r="F4968" s="12">
        <v>41.35</v>
      </c>
      <c r="G4968" s="12">
        <v>42.13</v>
      </c>
      <c r="H4968" s="12">
        <v>41.83640226628895</v>
      </c>
      <c r="I4968">
        <v>2824</v>
      </c>
      <c r="J4968">
        <v>137</v>
      </c>
      <c r="K4968" s="12">
        <v>118146</v>
      </c>
      <c r="L4968">
        <v>2582</v>
      </c>
      <c r="M4968">
        <v>91.43</v>
      </c>
      <c r="N4968">
        <v>1.75</v>
      </c>
      <c r="O4968">
        <v>-0.97</v>
      </c>
      <c r="P4968">
        <f xml:space="preserve"> IF(Stock_Info[[#This Row],[Close Price]] &gt; Stock_Info[[#This Row],[Open Price]], 1, 0)</f>
        <v>0</v>
      </c>
      <c r="Q4968" t="str">
        <f>IF(AND(Stock_Info[[#This Row],[% Deli. Qty to Traded Qty]]&gt;80,Stock_Info[[#This Row],[No. of Trades]]&lt;3000),"Unusual Day","")</f>
        <v>Unusual Day</v>
      </c>
      <c r="R4968" t="str">
        <f>IF(AND(Stock_Info[[#This Row],[Spread High-Low]] &lt; 10, Stock_Info[[#This Row],[% Deli. Qty to Traded Qty]] &gt; 90), "Good Day", "")</f>
        <v>Good Day</v>
      </c>
    </row>
    <row r="4969" spans="1:18">
      <c r="A4969" t="s">
        <v>59</v>
      </c>
      <c r="B4969" s="1">
        <v>45589</v>
      </c>
      <c r="C4969" s="1" t="str">
        <f>"WEEK" &amp;" " &amp;  INT((DAY(Stock_Info[[#This Row],[Date]])+WEEKDAY(DATE(YEAR(Stock_Info[[#This Row],[Date]]),MONTH(Stock_Info[[#This Row],[Date]]),1))-1)/7)+1</f>
        <v>WEEK 4</v>
      </c>
      <c r="D4969" s="12">
        <v>43.28</v>
      </c>
      <c r="E4969" s="12">
        <v>44.07</v>
      </c>
      <c r="F4969" s="12">
        <v>42.56</v>
      </c>
      <c r="G4969" s="12">
        <v>43.1</v>
      </c>
      <c r="H4969" s="12">
        <v>43.376093294460638</v>
      </c>
      <c r="I4969">
        <v>4802</v>
      </c>
      <c r="J4969">
        <v>123</v>
      </c>
      <c r="K4969" s="12">
        <v>208292</v>
      </c>
      <c r="L4969">
        <v>3588</v>
      </c>
      <c r="M4969">
        <v>74.72</v>
      </c>
      <c r="N4969">
        <v>1.51</v>
      </c>
      <c r="O4969">
        <v>-0.18</v>
      </c>
      <c r="P4969">
        <f xml:space="preserve"> IF(Stock_Info[[#This Row],[Close Price]] &gt; Stock_Info[[#This Row],[Open Price]], 1, 0)</f>
        <v>0</v>
      </c>
      <c r="Q4969" t="str">
        <f>IF(AND(Stock_Info[[#This Row],[% Deli. Qty to Traded Qty]]&gt;80,Stock_Info[[#This Row],[No. of Trades]]&lt;3000),"Unusual Day","")</f>
        <v/>
      </c>
      <c r="R4969" t="str">
        <f>IF(AND(Stock_Info[[#This Row],[Spread High-Low]] &lt; 10, Stock_Info[[#This Row],[% Deli. Qty to Traded Qty]] &gt; 90), "Good Day", "")</f>
        <v/>
      </c>
    </row>
    <row r="4970" spans="1:18">
      <c r="A4970" t="s">
        <v>59</v>
      </c>
      <c r="B4970" s="1">
        <v>45588</v>
      </c>
      <c r="C4970" s="1" t="str">
        <f>"WEEK" &amp;" " &amp;  INT((DAY(Stock_Info[[#This Row],[Date]])+WEEKDAY(DATE(YEAR(Stock_Info[[#This Row],[Date]]),MONTH(Stock_Info[[#This Row],[Date]]),1))-1)/7)+1</f>
        <v>WEEK 4</v>
      </c>
      <c r="D4970" s="12">
        <v>41.2</v>
      </c>
      <c r="E4970" s="12">
        <v>44.12</v>
      </c>
      <c r="F4970" s="12">
        <v>41.2</v>
      </c>
      <c r="G4970" s="12">
        <v>42.88</v>
      </c>
      <c r="H4970" s="12">
        <v>42.767127693792219</v>
      </c>
      <c r="I4970">
        <v>6218</v>
      </c>
      <c r="J4970">
        <v>292</v>
      </c>
      <c r="K4970" s="12">
        <v>265926</v>
      </c>
      <c r="L4970">
        <v>4808</v>
      </c>
      <c r="M4970">
        <v>77.319999999999993</v>
      </c>
      <c r="N4970">
        <v>2.92</v>
      </c>
      <c r="O4970">
        <v>1.68</v>
      </c>
      <c r="P4970">
        <f xml:space="preserve"> IF(Stock_Info[[#This Row],[Close Price]] &gt; Stock_Info[[#This Row],[Open Price]], 1, 0)</f>
        <v>1</v>
      </c>
      <c r="Q4970" t="str">
        <f>IF(AND(Stock_Info[[#This Row],[% Deli. Qty to Traded Qty]]&gt;80,Stock_Info[[#This Row],[No. of Trades]]&lt;3000),"Unusual Day","")</f>
        <v/>
      </c>
      <c r="R4970" t="str">
        <f>IF(AND(Stock_Info[[#This Row],[Spread High-Low]] &lt; 10, Stock_Info[[#This Row],[% Deli. Qty to Traded Qty]] &gt; 90), "Good Day", "")</f>
        <v/>
      </c>
    </row>
    <row r="4971" spans="1:18">
      <c r="A4971" t="s">
        <v>59</v>
      </c>
      <c r="B4971" s="1">
        <v>45587</v>
      </c>
      <c r="C4971" s="1" t="str">
        <f>"WEEK" &amp;" " &amp;  INT((DAY(Stock_Info[[#This Row],[Date]])+WEEKDAY(DATE(YEAR(Stock_Info[[#This Row],[Date]]),MONTH(Stock_Info[[#This Row],[Date]]),1))-1)/7)+1</f>
        <v>WEEK 4</v>
      </c>
      <c r="D4971" s="12">
        <v>46.5</v>
      </c>
      <c r="E4971" s="12">
        <v>46.5</v>
      </c>
      <c r="F4971" s="12">
        <v>42.6</v>
      </c>
      <c r="G4971" s="12">
        <v>42.6</v>
      </c>
      <c r="H4971" s="12">
        <v>43.79089813699138</v>
      </c>
      <c r="I4971">
        <v>10789</v>
      </c>
      <c r="J4971">
        <v>269</v>
      </c>
      <c r="K4971" s="12">
        <v>472460</v>
      </c>
      <c r="L4971">
        <v>4148</v>
      </c>
      <c r="M4971">
        <v>38.450000000000003</v>
      </c>
      <c r="N4971">
        <v>3.9</v>
      </c>
      <c r="O4971">
        <v>-3.9</v>
      </c>
      <c r="P4971">
        <f xml:space="preserve"> IF(Stock_Info[[#This Row],[Close Price]] &gt; Stock_Info[[#This Row],[Open Price]], 1, 0)</f>
        <v>0</v>
      </c>
      <c r="Q4971" t="str">
        <f>IF(AND(Stock_Info[[#This Row],[% Deli. Qty to Traded Qty]]&gt;80,Stock_Info[[#This Row],[No. of Trades]]&lt;3000),"Unusual Day","")</f>
        <v/>
      </c>
      <c r="R4971" t="str">
        <f>IF(AND(Stock_Info[[#This Row],[Spread High-Low]] &lt; 10, Stock_Info[[#This Row],[% Deli. Qty to Traded Qty]] &gt; 90), "Good Day", "")</f>
        <v/>
      </c>
    </row>
    <row r="4972" spans="1:18">
      <c r="A4972" t="s">
        <v>59</v>
      </c>
      <c r="B4972" s="1">
        <v>45586</v>
      </c>
      <c r="C4972" s="1" t="str">
        <f>"WEEK" &amp;" " &amp;  INT((DAY(Stock_Info[[#This Row],[Date]])+WEEKDAY(DATE(YEAR(Stock_Info[[#This Row],[Date]]),MONTH(Stock_Info[[#This Row],[Date]]),1))-1)/7)+1</f>
        <v>WEEK 4</v>
      </c>
      <c r="D4972" s="12">
        <v>44.5</v>
      </c>
      <c r="E4972" s="12">
        <v>45.97</v>
      </c>
      <c r="F4972" s="12">
        <v>44.5</v>
      </c>
      <c r="G4972" s="12">
        <v>44.9</v>
      </c>
      <c r="H4972" s="12">
        <v>45.171919068056404</v>
      </c>
      <c r="I4972">
        <v>8155</v>
      </c>
      <c r="J4972">
        <v>153</v>
      </c>
      <c r="K4972" s="12">
        <v>368377</v>
      </c>
      <c r="L4972">
        <v>6596</v>
      </c>
      <c r="M4972">
        <v>80.88</v>
      </c>
      <c r="N4972">
        <v>1.47</v>
      </c>
      <c r="O4972">
        <v>0.4</v>
      </c>
      <c r="P4972">
        <f xml:space="preserve"> IF(Stock_Info[[#This Row],[Close Price]] &gt; Stock_Info[[#This Row],[Open Price]], 1, 0)</f>
        <v>1</v>
      </c>
      <c r="Q4972" t="str">
        <f>IF(AND(Stock_Info[[#This Row],[% Deli. Qty to Traded Qty]]&gt;80,Stock_Info[[#This Row],[No. of Trades]]&lt;3000),"Unusual Day","")</f>
        <v>Unusual Day</v>
      </c>
      <c r="R4972" t="str">
        <f>IF(AND(Stock_Info[[#This Row],[Spread High-Low]] &lt; 10, Stock_Info[[#This Row],[% Deli. Qty to Traded Qty]] &gt; 90), "Good Day", "")</f>
        <v/>
      </c>
    </row>
    <row r="4973" spans="1:18">
      <c r="A4973" t="s">
        <v>59</v>
      </c>
      <c r="B4973" s="1">
        <v>45583</v>
      </c>
      <c r="C4973" s="1" t="str">
        <f>"WEEK" &amp;" " &amp;  INT((DAY(Stock_Info[[#This Row],[Date]])+WEEKDAY(DATE(YEAR(Stock_Info[[#This Row],[Date]]),MONTH(Stock_Info[[#This Row],[Date]]),1))-1)/7)+1</f>
        <v>WEEK 3</v>
      </c>
      <c r="D4973" s="12">
        <v>46.57</v>
      </c>
      <c r="E4973" s="12">
        <v>46.57</v>
      </c>
      <c r="F4973" s="12">
        <v>44.86</v>
      </c>
      <c r="G4973" s="12">
        <v>45.77</v>
      </c>
      <c r="H4973" s="12">
        <v>45.615495668912416</v>
      </c>
      <c r="I4973">
        <v>2078</v>
      </c>
      <c r="J4973">
        <v>73</v>
      </c>
      <c r="K4973" s="12">
        <v>94789</v>
      </c>
      <c r="L4973">
        <v>1468</v>
      </c>
      <c r="M4973">
        <v>70.64</v>
      </c>
      <c r="N4973">
        <v>1.71</v>
      </c>
      <c r="O4973">
        <v>-0.8</v>
      </c>
      <c r="P4973">
        <f xml:space="preserve"> IF(Stock_Info[[#This Row],[Close Price]] &gt; Stock_Info[[#This Row],[Open Price]], 1, 0)</f>
        <v>0</v>
      </c>
      <c r="Q4973" t="str">
        <f>IF(AND(Stock_Info[[#This Row],[% Deli. Qty to Traded Qty]]&gt;80,Stock_Info[[#This Row],[No. of Trades]]&lt;3000),"Unusual Day","")</f>
        <v/>
      </c>
      <c r="R4973" t="str">
        <f>IF(AND(Stock_Info[[#This Row],[Spread High-Low]] &lt; 10, Stock_Info[[#This Row],[% Deli. Qty to Traded Qty]] &gt; 90), "Good Day", "")</f>
        <v/>
      </c>
    </row>
    <row r="4974" spans="1:18">
      <c r="A4974" t="s">
        <v>59</v>
      </c>
      <c r="B4974" s="1">
        <v>45582</v>
      </c>
      <c r="C4974" s="1" t="str">
        <f>"WEEK" &amp;" " &amp;  INT((DAY(Stock_Info[[#This Row],[Date]])+WEEKDAY(DATE(YEAR(Stock_Info[[#This Row],[Date]]),MONTH(Stock_Info[[#This Row],[Date]]),1))-1)/7)+1</f>
        <v>WEEK 3</v>
      </c>
      <c r="D4974" s="12">
        <v>47.97</v>
      </c>
      <c r="E4974" s="12">
        <v>47.97</v>
      </c>
      <c r="F4974" s="12">
        <v>45.5</v>
      </c>
      <c r="G4974" s="12">
        <v>45.57</v>
      </c>
      <c r="H4974" s="12">
        <v>46.651344151126182</v>
      </c>
      <c r="I4974">
        <v>20645</v>
      </c>
      <c r="J4974">
        <v>301</v>
      </c>
      <c r="K4974" s="12">
        <v>963117</v>
      </c>
      <c r="L4974">
        <v>11224</v>
      </c>
      <c r="M4974">
        <v>54.37</v>
      </c>
      <c r="N4974">
        <v>2.4700000000000002</v>
      </c>
      <c r="O4974">
        <v>-2.4</v>
      </c>
      <c r="P4974">
        <f xml:space="preserve"> IF(Stock_Info[[#This Row],[Close Price]] &gt; Stock_Info[[#This Row],[Open Price]], 1, 0)</f>
        <v>0</v>
      </c>
      <c r="Q4974" t="str">
        <f>IF(AND(Stock_Info[[#This Row],[% Deli. Qty to Traded Qty]]&gt;80,Stock_Info[[#This Row],[No. of Trades]]&lt;3000),"Unusual Day","")</f>
        <v/>
      </c>
      <c r="R4974" t="str">
        <f>IF(AND(Stock_Info[[#This Row],[Spread High-Low]] &lt; 10, Stock_Info[[#This Row],[% Deli. Qty to Traded Qty]] &gt; 90), "Good Day", "")</f>
        <v/>
      </c>
    </row>
    <row r="4975" spans="1:18">
      <c r="A4975" t="s">
        <v>59</v>
      </c>
      <c r="B4975" s="1">
        <v>45581</v>
      </c>
      <c r="C4975" s="1" t="str">
        <f>"WEEK" &amp;" " &amp;  INT((DAY(Stock_Info[[#This Row],[Date]])+WEEKDAY(DATE(YEAR(Stock_Info[[#This Row],[Date]]),MONTH(Stock_Info[[#This Row],[Date]]),1))-1)/7)+1</f>
        <v>WEEK 3</v>
      </c>
      <c r="D4975" s="12">
        <v>45.4</v>
      </c>
      <c r="E4975" s="12">
        <v>47.9</v>
      </c>
      <c r="F4975" s="12">
        <v>44.63</v>
      </c>
      <c r="G4975" s="12">
        <v>47.38</v>
      </c>
      <c r="H4975" s="12">
        <v>46.877547388092907</v>
      </c>
      <c r="I4975">
        <v>11237</v>
      </c>
      <c r="J4975">
        <v>327</v>
      </c>
      <c r="K4975" s="12">
        <v>526763</v>
      </c>
      <c r="L4975">
        <v>8810</v>
      </c>
      <c r="M4975">
        <v>78.400000000000006</v>
      </c>
      <c r="N4975">
        <v>3.27</v>
      </c>
      <c r="O4975">
        <v>1.98</v>
      </c>
      <c r="P4975">
        <f xml:space="preserve"> IF(Stock_Info[[#This Row],[Close Price]] &gt; Stock_Info[[#This Row],[Open Price]], 1, 0)</f>
        <v>1</v>
      </c>
      <c r="Q4975" t="str">
        <f>IF(AND(Stock_Info[[#This Row],[% Deli. Qty to Traded Qty]]&gt;80,Stock_Info[[#This Row],[No. of Trades]]&lt;3000),"Unusual Day","")</f>
        <v/>
      </c>
      <c r="R4975" t="str">
        <f>IF(AND(Stock_Info[[#This Row],[Spread High-Low]] &lt; 10, Stock_Info[[#This Row],[% Deli. Qty to Traded Qty]] &gt; 90), "Good Day", "")</f>
        <v/>
      </c>
    </row>
    <row r="4976" spans="1:18">
      <c r="A4976" t="s">
        <v>59</v>
      </c>
      <c r="B4976" s="1">
        <v>45580</v>
      </c>
      <c r="C4976" s="1" t="str">
        <f>"WEEK" &amp;" " &amp;  INT((DAY(Stock_Info[[#This Row],[Date]])+WEEKDAY(DATE(YEAR(Stock_Info[[#This Row],[Date]]),MONTH(Stock_Info[[#This Row],[Date]]),1))-1)/7)+1</f>
        <v>WEEK 3</v>
      </c>
      <c r="D4976" s="12">
        <v>45.45</v>
      </c>
      <c r="E4976" s="12">
        <v>45.9</v>
      </c>
      <c r="F4976" s="12">
        <v>44.71</v>
      </c>
      <c r="G4976" s="12">
        <v>45.4</v>
      </c>
      <c r="H4976" s="12">
        <v>45.323705226914065</v>
      </c>
      <c r="I4976">
        <v>20911</v>
      </c>
      <c r="J4976">
        <v>399</v>
      </c>
      <c r="K4976" s="12">
        <v>947764</v>
      </c>
      <c r="L4976">
        <v>11590</v>
      </c>
      <c r="M4976">
        <v>55.43</v>
      </c>
      <c r="N4976">
        <v>1.19</v>
      </c>
      <c r="O4976">
        <v>-0.05</v>
      </c>
      <c r="P4976">
        <f xml:space="preserve"> IF(Stock_Info[[#This Row],[Close Price]] &gt; Stock_Info[[#This Row],[Open Price]], 1, 0)</f>
        <v>0</v>
      </c>
      <c r="Q4976" t="str">
        <f>IF(AND(Stock_Info[[#This Row],[% Deli. Qty to Traded Qty]]&gt;80,Stock_Info[[#This Row],[No. of Trades]]&lt;3000),"Unusual Day","")</f>
        <v/>
      </c>
      <c r="R4976" t="str">
        <f>IF(AND(Stock_Info[[#This Row],[Spread High-Low]] &lt; 10, Stock_Info[[#This Row],[% Deli. Qty to Traded Qty]] &gt; 90), "Good Day", "")</f>
        <v/>
      </c>
    </row>
    <row r="4977" spans="1:18">
      <c r="A4977" t="s">
        <v>59</v>
      </c>
      <c r="B4977" s="1">
        <v>45579</v>
      </c>
      <c r="C4977" s="1" t="str">
        <f>"WEEK" &amp;" " &amp;  INT((DAY(Stock_Info[[#This Row],[Date]])+WEEKDAY(DATE(YEAR(Stock_Info[[#This Row],[Date]]),MONTH(Stock_Info[[#This Row],[Date]]),1))-1)/7)+1</f>
        <v>WEEK 3</v>
      </c>
      <c r="D4977" s="12">
        <v>45.61</v>
      </c>
      <c r="E4977" s="12">
        <v>45.61</v>
      </c>
      <c r="F4977" s="12">
        <v>43.53</v>
      </c>
      <c r="G4977" s="12">
        <v>43.77</v>
      </c>
      <c r="H4977" s="12">
        <v>44.216275408938472</v>
      </c>
      <c r="I4977">
        <v>14611</v>
      </c>
      <c r="J4977">
        <v>292</v>
      </c>
      <c r="K4977" s="12">
        <v>646044</v>
      </c>
      <c r="L4977">
        <v>12298</v>
      </c>
      <c r="M4977">
        <v>84.17</v>
      </c>
      <c r="N4977">
        <v>2.08</v>
      </c>
      <c r="O4977">
        <v>-1.84</v>
      </c>
      <c r="P4977">
        <f xml:space="preserve"> IF(Stock_Info[[#This Row],[Close Price]] &gt; Stock_Info[[#This Row],[Open Price]], 1, 0)</f>
        <v>0</v>
      </c>
      <c r="Q4977" t="str">
        <f>IF(AND(Stock_Info[[#This Row],[% Deli. Qty to Traded Qty]]&gt;80,Stock_Info[[#This Row],[No. of Trades]]&lt;3000),"Unusual Day","")</f>
        <v>Unusual Day</v>
      </c>
      <c r="R4977" t="str">
        <f>IF(AND(Stock_Info[[#This Row],[Spread High-Low]] &lt; 10, Stock_Info[[#This Row],[% Deli. Qty to Traded Qty]] &gt; 90), "Good Day", "")</f>
        <v/>
      </c>
    </row>
    <row r="4978" spans="1:18">
      <c r="A4978" t="s">
        <v>59</v>
      </c>
      <c r="B4978" s="1">
        <v>45576</v>
      </c>
      <c r="C4978" s="1" t="str">
        <f>"WEEK" &amp;" " &amp;  INT((DAY(Stock_Info[[#This Row],[Date]])+WEEKDAY(DATE(YEAR(Stock_Info[[#This Row],[Date]]),MONTH(Stock_Info[[#This Row],[Date]]),1))-1)/7)+1</f>
        <v>WEEK 2</v>
      </c>
      <c r="D4978" s="12">
        <v>44.95</v>
      </c>
      <c r="E4978" s="12">
        <v>45.2</v>
      </c>
      <c r="F4978" s="12">
        <v>44.43</v>
      </c>
      <c r="G4978" s="12">
        <v>44.78</v>
      </c>
      <c r="H4978" s="12">
        <v>44.702031602708807</v>
      </c>
      <c r="I4978">
        <v>6645</v>
      </c>
      <c r="J4978">
        <v>207</v>
      </c>
      <c r="K4978" s="12">
        <v>297045</v>
      </c>
      <c r="L4978">
        <v>5044</v>
      </c>
      <c r="M4978">
        <v>75.91</v>
      </c>
      <c r="N4978">
        <v>0.77</v>
      </c>
      <c r="O4978">
        <v>-0.17</v>
      </c>
      <c r="P4978">
        <f xml:space="preserve"> IF(Stock_Info[[#This Row],[Close Price]] &gt; Stock_Info[[#This Row],[Open Price]], 1, 0)</f>
        <v>0</v>
      </c>
      <c r="Q4978" t="str">
        <f>IF(AND(Stock_Info[[#This Row],[% Deli. Qty to Traded Qty]]&gt;80,Stock_Info[[#This Row],[No. of Trades]]&lt;3000),"Unusual Day","")</f>
        <v/>
      </c>
      <c r="R4978" t="str">
        <f>IF(AND(Stock_Info[[#This Row],[Spread High-Low]] &lt; 10, Stock_Info[[#This Row],[% Deli. Qty to Traded Qty]] &gt; 90), "Good Day", "")</f>
        <v/>
      </c>
    </row>
    <row r="4979" spans="1:18">
      <c r="A4979" t="s">
        <v>59</v>
      </c>
      <c r="B4979" s="1">
        <v>45575</v>
      </c>
      <c r="C4979" s="1" t="str">
        <f>"WEEK" &amp;" " &amp;  INT((DAY(Stock_Info[[#This Row],[Date]])+WEEKDAY(DATE(YEAR(Stock_Info[[#This Row],[Date]]),MONTH(Stock_Info[[#This Row],[Date]]),1))-1)/7)+1</f>
        <v>WEEK 2</v>
      </c>
      <c r="D4979" s="12">
        <v>46.09</v>
      </c>
      <c r="E4979" s="12">
        <v>46.09</v>
      </c>
      <c r="F4979" s="12">
        <v>44.3</v>
      </c>
      <c r="G4979" s="12">
        <v>44.82</v>
      </c>
      <c r="H4979" s="12">
        <v>44.641600265604247</v>
      </c>
      <c r="I4979">
        <v>6024</v>
      </c>
      <c r="J4979">
        <v>119</v>
      </c>
      <c r="K4979" s="12">
        <v>268921</v>
      </c>
      <c r="L4979">
        <v>4546</v>
      </c>
      <c r="M4979">
        <v>75.459999999999994</v>
      </c>
      <c r="N4979">
        <v>1.79</v>
      </c>
      <c r="O4979">
        <v>-1.27</v>
      </c>
      <c r="P4979">
        <f xml:space="preserve"> IF(Stock_Info[[#This Row],[Close Price]] &gt; Stock_Info[[#This Row],[Open Price]], 1, 0)</f>
        <v>0</v>
      </c>
      <c r="Q4979" t="str">
        <f>IF(AND(Stock_Info[[#This Row],[% Deli. Qty to Traded Qty]]&gt;80,Stock_Info[[#This Row],[No. of Trades]]&lt;3000),"Unusual Day","")</f>
        <v/>
      </c>
      <c r="R4979" t="str">
        <f>IF(AND(Stock_Info[[#This Row],[Spread High-Low]] &lt; 10, Stock_Info[[#This Row],[% Deli. Qty to Traded Qty]] &gt; 90), "Good Day", "")</f>
        <v/>
      </c>
    </row>
    <row r="4980" spans="1:18">
      <c r="A4980" t="s">
        <v>59</v>
      </c>
      <c r="B4980" s="1">
        <v>45574</v>
      </c>
      <c r="C4980" s="1" t="str">
        <f>"WEEK" &amp;" " &amp;  INT((DAY(Stock_Info[[#This Row],[Date]])+WEEKDAY(DATE(YEAR(Stock_Info[[#This Row],[Date]]),MONTH(Stock_Info[[#This Row],[Date]]),1))-1)/7)+1</f>
        <v>WEEK 2</v>
      </c>
      <c r="D4980" s="12">
        <v>43.76</v>
      </c>
      <c r="E4980" s="12">
        <v>44.88</v>
      </c>
      <c r="F4980" s="12">
        <v>43.76</v>
      </c>
      <c r="G4980" s="12">
        <v>44.26</v>
      </c>
      <c r="H4980" s="12">
        <v>44.361496799606108</v>
      </c>
      <c r="I4980">
        <v>10155</v>
      </c>
      <c r="J4980">
        <v>186</v>
      </c>
      <c r="K4980" s="12">
        <v>450491</v>
      </c>
      <c r="L4980">
        <v>9373</v>
      </c>
      <c r="M4980">
        <v>92.3</v>
      </c>
      <c r="N4980">
        <v>1.1200000000000001</v>
      </c>
      <c r="O4980">
        <v>0.5</v>
      </c>
      <c r="P4980">
        <f xml:space="preserve"> IF(Stock_Info[[#This Row],[Close Price]] &gt; Stock_Info[[#This Row],[Open Price]], 1, 0)</f>
        <v>1</v>
      </c>
      <c r="Q4980" t="str">
        <f>IF(AND(Stock_Info[[#This Row],[% Deli. Qty to Traded Qty]]&gt;80,Stock_Info[[#This Row],[No. of Trades]]&lt;3000),"Unusual Day","")</f>
        <v>Unusual Day</v>
      </c>
      <c r="R4980" t="str">
        <f>IF(AND(Stock_Info[[#This Row],[Spread High-Low]] &lt; 10, Stock_Info[[#This Row],[% Deli. Qty to Traded Qty]] &gt; 90), "Good Day", "")</f>
        <v>Good Day</v>
      </c>
    </row>
    <row r="4981" spans="1:18">
      <c r="A4981" t="s">
        <v>59</v>
      </c>
      <c r="B4981" s="1">
        <v>45573</v>
      </c>
      <c r="C4981" s="1" t="str">
        <f>"WEEK" &amp;" " &amp;  INT((DAY(Stock_Info[[#This Row],[Date]])+WEEKDAY(DATE(YEAR(Stock_Info[[#This Row],[Date]]),MONTH(Stock_Info[[#This Row],[Date]]),1))-1)/7)+1</f>
        <v>WEEK 2</v>
      </c>
      <c r="D4981" s="12">
        <v>45.97</v>
      </c>
      <c r="E4981" s="12">
        <v>45.97</v>
      </c>
      <c r="F4981" s="12">
        <v>42.4</v>
      </c>
      <c r="G4981" s="12">
        <v>43.76</v>
      </c>
      <c r="H4981" s="12">
        <v>42.834724706817731</v>
      </c>
      <c r="I4981">
        <v>10062</v>
      </c>
      <c r="J4981">
        <v>130</v>
      </c>
      <c r="K4981" s="12">
        <v>431003</v>
      </c>
      <c r="L4981">
        <v>9148</v>
      </c>
      <c r="M4981">
        <v>90.92</v>
      </c>
      <c r="N4981">
        <v>3.57</v>
      </c>
      <c r="O4981">
        <v>-2.21</v>
      </c>
      <c r="P4981">
        <f xml:space="preserve"> IF(Stock_Info[[#This Row],[Close Price]] &gt; Stock_Info[[#This Row],[Open Price]], 1, 0)</f>
        <v>0</v>
      </c>
      <c r="Q4981" t="str">
        <f>IF(AND(Stock_Info[[#This Row],[% Deli. Qty to Traded Qty]]&gt;80,Stock_Info[[#This Row],[No. of Trades]]&lt;3000),"Unusual Day","")</f>
        <v>Unusual Day</v>
      </c>
      <c r="R4981" t="str">
        <f>IF(AND(Stock_Info[[#This Row],[Spread High-Low]] &lt; 10, Stock_Info[[#This Row],[% Deli. Qty to Traded Qty]] &gt; 90), "Good Day", "")</f>
        <v>Good Day</v>
      </c>
    </row>
    <row r="4982" spans="1:18">
      <c r="A4982" t="s">
        <v>59</v>
      </c>
      <c r="B4982" s="1">
        <v>45572</v>
      </c>
      <c r="C4982" s="1" t="str">
        <f>"WEEK" &amp;" " &amp;  INT((DAY(Stock_Info[[#This Row],[Date]])+WEEKDAY(DATE(YEAR(Stock_Info[[#This Row],[Date]]),MONTH(Stock_Info[[#This Row],[Date]]),1))-1)/7)+1</f>
        <v>WEEK 2</v>
      </c>
      <c r="D4982" s="12">
        <v>46.11</v>
      </c>
      <c r="E4982" s="12">
        <v>46.3</v>
      </c>
      <c r="F4982" s="12">
        <v>42</v>
      </c>
      <c r="G4982" s="12">
        <v>42.93</v>
      </c>
      <c r="H4982" s="12">
        <v>42.945049767359677</v>
      </c>
      <c r="I4982">
        <v>50937</v>
      </c>
      <c r="J4982">
        <v>681</v>
      </c>
      <c r="K4982" s="12">
        <v>2187492</v>
      </c>
      <c r="L4982">
        <v>16167</v>
      </c>
      <c r="M4982">
        <v>31.74</v>
      </c>
      <c r="N4982">
        <v>4.3</v>
      </c>
      <c r="O4982">
        <v>-3.18</v>
      </c>
      <c r="P4982">
        <f xml:space="preserve"> IF(Stock_Info[[#This Row],[Close Price]] &gt; Stock_Info[[#This Row],[Open Price]], 1, 0)</f>
        <v>0</v>
      </c>
      <c r="Q4982" t="str">
        <f>IF(AND(Stock_Info[[#This Row],[% Deli. Qty to Traded Qty]]&gt;80,Stock_Info[[#This Row],[No. of Trades]]&lt;3000),"Unusual Day","")</f>
        <v/>
      </c>
      <c r="R4982" t="str">
        <f>IF(AND(Stock_Info[[#This Row],[Spread High-Low]] &lt; 10, Stock_Info[[#This Row],[% Deli. Qty to Traded Qty]] &gt; 90), "Good Day", "")</f>
        <v/>
      </c>
    </row>
    <row r="4983" spans="1:18">
      <c r="A4983" t="s">
        <v>59</v>
      </c>
      <c r="B4983" s="1">
        <v>45569</v>
      </c>
      <c r="C4983" s="1" t="str">
        <f>"WEEK" &amp;" " &amp;  INT((DAY(Stock_Info[[#This Row],[Date]])+WEEKDAY(DATE(YEAR(Stock_Info[[#This Row],[Date]]),MONTH(Stock_Info[[#This Row],[Date]]),1))-1)/7)+1</f>
        <v>WEEK 1</v>
      </c>
      <c r="D4983" s="12">
        <v>45.94</v>
      </c>
      <c r="E4983" s="12">
        <v>46.26</v>
      </c>
      <c r="F4983" s="12">
        <v>45.5</v>
      </c>
      <c r="G4983" s="12">
        <v>45.5</v>
      </c>
      <c r="H4983" s="12">
        <v>45.708398950131233</v>
      </c>
      <c r="I4983">
        <v>3810</v>
      </c>
      <c r="J4983">
        <v>116</v>
      </c>
      <c r="K4983" s="12">
        <v>174149</v>
      </c>
      <c r="L4983">
        <v>2983</v>
      </c>
      <c r="M4983">
        <v>78.290000000000006</v>
      </c>
      <c r="N4983">
        <v>0.76</v>
      </c>
      <c r="O4983">
        <v>-0.44</v>
      </c>
      <c r="P4983">
        <f xml:space="preserve"> IF(Stock_Info[[#This Row],[Close Price]] &gt; Stock_Info[[#This Row],[Open Price]], 1, 0)</f>
        <v>0</v>
      </c>
      <c r="Q4983" t="str">
        <f>IF(AND(Stock_Info[[#This Row],[% Deli. Qty to Traded Qty]]&gt;80,Stock_Info[[#This Row],[No. of Trades]]&lt;3000),"Unusual Day","")</f>
        <v/>
      </c>
      <c r="R4983" t="str">
        <f>IF(AND(Stock_Info[[#This Row],[Spread High-Low]] &lt; 10, Stock_Info[[#This Row],[% Deli. Qty to Traded Qty]] &gt; 90), "Good Day", "")</f>
        <v/>
      </c>
    </row>
    <row r="4984" spans="1:18">
      <c r="A4984" t="s">
        <v>59</v>
      </c>
      <c r="B4984" s="1">
        <v>45568</v>
      </c>
      <c r="C4984" s="1" t="str">
        <f>"WEEK" &amp;" " &amp;  INT((DAY(Stock_Info[[#This Row],[Date]])+WEEKDAY(DATE(YEAR(Stock_Info[[#This Row],[Date]]),MONTH(Stock_Info[[#This Row],[Date]]),1))-1)/7)+1</f>
        <v>WEEK 1</v>
      </c>
      <c r="D4984" s="12">
        <v>53</v>
      </c>
      <c r="E4984" s="12">
        <v>53</v>
      </c>
      <c r="F4984" s="12">
        <v>45.5</v>
      </c>
      <c r="G4984" s="12">
        <v>45.6</v>
      </c>
      <c r="H4984" s="12">
        <v>45.981185567010307</v>
      </c>
      <c r="I4984">
        <v>3880</v>
      </c>
      <c r="J4984">
        <v>102</v>
      </c>
      <c r="K4984" s="12">
        <v>178407</v>
      </c>
      <c r="L4984">
        <v>2716</v>
      </c>
      <c r="M4984">
        <v>70</v>
      </c>
      <c r="N4984">
        <v>7.5</v>
      </c>
      <c r="O4984">
        <v>-7.4</v>
      </c>
      <c r="P4984">
        <f xml:space="preserve"> IF(Stock_Info[[#This Row],[Close Price]] &gt; Stock_Info[[#This Row],[Open Price]], 1, 0)</f>
        <v>0</v>
      </c>
      <c r="Q4984" t="str">
        <f>IF(AND(Stock_Info[[#This Row],[% Deli. Qty to Traded Qty]]&gt;80,Stock_Info[[#This Row],[No. of Trades]]&lt;3000),"Unusual Day","")</f>
        <v/>
      </c>
      <c r="R4984" t="str">
        <f>IF(AND(Stock_Info[[#This Row],[Spread High-Low]] &lt; 10, Stock_Info[[#This Row],[% Deli. Qty to Traded Qty]] &gt; 90), "Good Day", "")</f>
        <v/>
      </c>
    </row>
    <row r="4985" spans="1:18">
      <c r="A4985" t="s">
        <v>59</v>
      </c>
      <c r="B4985" s="1">
        <v>45566</v>
      </c>
      <c r="C4985" s="1" t="str">
        <f>"WEEK" &amp;" " &amp;  INT((DAY(Stock_Info[[#This Row],[Date]])+WEEKDAY(DATE(YEAR(Stock_Info[[#This Row],[Date]]),MONTH(Stock_Info[[#This Row],[Date]]),1))-1)/7)+1</f>
        <v>WEEK 1</v>
      </c>
      <c r="D4985" s="12">
        <v>45.85</v>
      </c>
      <c r="E4985" s="12">
        <v>47.65</v>
      </c>
      <c r="F4985" s="12">
        <v>45.85</v>
      </c>
      <c r="G4985" s="12">
        <v>46.8</v>
      </c>
      <c r="H4985" s="12">
        <v>47.009698558322413</v>
      </c>
      <c r="I4985">
        <v>3815</v>
      </c>
      <c r="J4985">
        <v>233</v>
      </c>
      <c r="K4985" s="12">
        <v>179342</v>
      </c>
      <c r="L4985">
        <v>3554</v>
      </c>
      <c r="M4985">
        <v>93.16</v>
      </c>
      <c r="N4985">
        <v>1.8</v>
      </c>
      <c r="O4985">
        <v>0.95</v>
      </c>
      <c r="P4985">
        <f xml:space="preserve"> IF(Stock_Info[[#This Row],[Close Price]] &gt; Stock_Info[[#This Row],[Open Price]], 1, 0)</f>
        <v>1</v>
      </c>
      <c r="Q4985" t="str">
        <f>IF(AND(Stock_Info[[#This Row],[% Deli. Qty to Traded Qty]]&gt;80,Stock_Info[[#This Row],[No. of Trades]]&lt;3000),"Unusual Day","")</f>
        <v>Unusual Day</v>
      </c>
      <c r="R4985" t="str">
        <f>IF(AND(Stock_Info[[#This Row],[Spread High-Low]] &lt; 10, Stock_Info[[#This Row],[% Deli. Qty to Traded Qty]] &gt; 90), "Good Day", "")</f>
        <v>Good Day</v>
      </c>
    </row>
    <row r="4986" spans="1:18">
      <c r="A4986" t="s">
        <v>59</v>
      </c>
      <c r="B4986" s="1">
        <v>45565</v>
      </c>
      <c r="C4986" s="1" t="str">
        <f>"WEEK" &amp;" " &amp;  INT((DAY(Stock_Info[[#This Row],[Date]])+WEEKDAY(DATE(YEAR(Stock_Info[[#This Row],[Date]]),MONTH(Stock_Info[[#This Row],[Date]]),1))-1)/7)+1</f>
        <v>WEEK 5</v>
      </c>
      <c r="D4986" s="12">
        <v>46.5</v>
      </c>
      <c r="E4986" s="12">
        <v>46.75</v>
      </c>
      <c r="F4986" s="12">
        <v>46</v>
      </c>
      <c r="G4986" s="12">
        <v>46.2</v>
      </c>
      <c r="H4986" s="12">
        <v>46.319530402603206</v>
      </c>
      <c r="I4986">
        <v>15673</v>
      </c>
      <c r="J4986">
        <v>384</v>
      </c>
      <c r="K4986" s="12">
        <v>725966</v>
      </c>
      <c r="L4986">
        <v>12766</v>
      </c>
      <c r="M4986">
        <v>81.45</v>
      </c>
      <c r="N4986">
        <v>0.75</v>
      </c>
      <c r="O4986">
        <v>-0.3</v>
      </c>
      <c r="P4986">
        <f xml:space="preserve"> IF(Stock_Info[[#This Row],[Close Price]] &gt; Stock_Info[[#This Row],[Open Price]], 1, 0)</f>
        <v>0</v>
      </c>
      <c r="Q4986" t="str">
        <f>IF(AND(Stock_Info[[#This Row],[% Deli. Qty to Traded Qty]]&gt;80,Stock_Info[[#This Row],[No. of Trades]]&lt;3000),"Unusual Day","")</f>
        <v>Unusual Day</v>
      </c>
      <c r="R4986" t="str">
        <f>IF(AND(Stock_Info[[#This Row],[Spread High-Low]] &lt; 10, Stock_Info[[#This Row],[% Deli. Qty to Traded Qty]] &gt; 90), "Good Day", "")</f>
        <v/>
      </c>
    </row>
    <row r="4987" spans="1:18">
      <c r="A4987" t="s">
        <v>59</v>
      </c>
      <c r="B4987" s="1">
        <v>45562</v>
      </c>
      <c r="C4987" s="1" t="str">
        <f>"WEEK" &amp;" " &amp;  INT((DAY(Stock_Info[[#This Row],[Date]])+WEEKDAY(DATE(YEAR(Stock_Info[[#This Row],[Date]]),MONTH(Stock_Info[[#This Row],[Date]]),1))-1)/7)+1</f>
        <v>WEEK 4</v>
      </c>
      <c r="D4987" s="12">
        <v>47.18</v>
      </c>
      <c r="E4987" s="12">
        <v>47.6</v>
      </c>
      <c r="F4987" s="12">
        <v>46.5</v>
      </c>
      <c r="G4987" s="12">
        <v>46.7</v>
      </c>
      <c r="H4987" s="12">
        <v>46.950307200786433</v>
      </c>
      <c r="I4987">
        <v>20345</v>
      </c>
      <c r="J4987">
        <v>527</v>
      </c>
      <c r="K4987" s="12">
        <v>955204</v>
      </c>
      <c r="L4987">
        <v>15092</v>
      </c>
      <c r="M4987">
        <v>74.180000000000007</v>
      </c>
      <c r="N4987">
        <v>1.1000000000000001</v>
      </c>
      <c r="O4987">
        <v>-0.48</v>
      </c>
      <c r="P4987">
        <f xml:space="preserve"> IF(Stock_Info[[#This Row],[Close Price]] &gt; Stock_Info[[#This Row],[Open Price]], 1, 0)</f>
        <v>0</v>
      </c>
      <c r="Q4987" t="str">
        <f>IF(AND(Stock_Info[[#This Row],[% Deli. Qty to Traded Qty]]&gt;80,Stock_Info[[#This Row],[No. of Trades]]&lt;3000),"Unusual Day","")</f>
        <v/>
      </c>
      <c r="R4987" t="str">
        <f>IF(AND(Stock_Info[[#This Row],[Spread High-Low]] &lt; 10, Stock_Info[[#This Row],[% Deli. Qty to Traded Qty]] &gt; 90), "Good Day", "")</f>
        <v/>
      </c>
    </row>
    <row r="4988" spans="1:18">
      <c r="A4988" t="s">
        <v>59</v>
      </c>
      <c r="B4988" s="1">
        <v>45561</v>
      </c>
      <c r="C4988" s="1" t="str">
        <f>"WEEK" &amp;" " &amp;  INT((DAY(Stock_Info[[#This Row],[Date]])+WEEKDAY(DATE(YEAR(Stock_Info[[#This Row],[Date]]),MONTH(Stock_Info[[#This Row],[Date]]),1))-1)/7)+1</f>
        <v>WEEK 4</v>
      </c>
      <c r="D4988" s="12">
        <v>47.25</v>
      </c>
      <c r="E4988" s="12">
        <v>48.49</v>
      </c>
      <c r="F4988" s="12">
        <v>46.51</v>
      </c>
      <c r="G4988" s="12">
        <v>47.18</v>
      </c>
      <c r="H4988" s="12">
        <v>47.214998594321059</v>
      </c>
      <c r="I4988">
        <v>28456</v>
      </c>
      <c r="J4988">
        <v>437</v>
      </c>
      <c r="K4988" s="12">
        <v>1343550</v>
      </c>
      <c r="L4988">
        <v>19271</v>
      </c>
      <c r="M4988">
        <v>67.72</v>
      </c>
      <c r="N4988">
        <v>1.98</v>
      </c>
      <c r="O4988">
        <v>-7.0000000000000007E-2</v>
      </c>
      <c r="P4988">
        <f xml:space="preserve"> IF(Stock_Info[[#This Row],[Close Price]] &gt; Stock_Info[[#This Row],[Open Price]], 1, 0)</f>
        <v>0</v>
      </c>
      <c r="Q4988" t="str">
        <f>IF(AND(Stock_Info[[#This Row],[% Deli. Qty to Traded Qty]]&gt;80,Stock_Info[[#This Row],[No. of Trades]]&lt;3000),"Unusual Day","")</f>
        <v/>
      </c>
      <c r="R4988" t="str">
        <f>IF(AND(Stock_Info[[#This Row],[Spread High-Low]] &lt; 10, Stock_Info[[#This Row],[% Deli. Qty to Traded Qty]] &gt; 90), "Good Day", "")</f>
        <v/>
      </c>
    </row>
    <row r="4989" spans="1:18">
      <c r="A4989" t="s">
        <v>59</v>
      </c>
      <c r="B4989" s="1">
        <v>45560</v>
      </c>
      <c r="C4989" s="1" t="str">
        <f>"WEEK" &amp;" " &amp;  INT((DAY(Stock_Info[[#This Row],[Date]])+WEEKDAY(DATE(YEAR(Stock_Info[[#This Row],[Date]]),MONTH(Stock_Info[[#This Row],[Date]]),1))-1)/7)+1</f>
        <v>WEEK 4</v>
      </c>
      <c r="D4989" s="12">
        <v>48.51</v>
      </c>
      <c r="E4989" s="12">
        <v>49.08</v>
      </c>
      <c r="F4989" s="12">
        <v>47.65</v>
      </c>
      <c r="G4989" s="12">
        <v>48.06</v>
      </c>
      <c r="H4989" s="12">
        <v>48.383971952296818</v>
      </c>
      <c r="I4989">
        <v>108672</v>
      </c>
      <c r="J4989">
        <v>469</v>
      </c>
      <c r="K4989" s="12">
        <v>5257983</v>
      </c>
      <c r="L4989">
        <v>43294</v>
      </c>
      <c r="M4989">
        <v>39.840000000000003</v>
      </c>
      <c r="N4989">
        <v>1.43</v>
      </c>
      <c r="O4989">
        <v>-0.45</v>
      </c>
      <c r="P4989">
        <f xml:space="preserve"> IF(Stock_Info[[#This Row],[Close Price]] &gt; Stock_Info[[#This Row],[Open Price]], 1, 0)</f>
        <v>0</v>
      </c>
      <c r="Q4989" t="str">
        <f>IF(AND(Stock_Info[[#This Row],[% Deli. Qty to Traded Qty]]&gt;80,Stock_Info[[#This Row],[No. of Trades]]&lt;3000),"Unusual Day","")</f>
        <v/>
      </c>
      <c r="R4989" t="str">
        <f>IF(AND(Stock_Info[[#This Row],[Spread High-Low]] &lt; 10, Stock_Info[[#This Row],[% Deli. Qty to Traded Qty]] &gt; 90), "Good Day", "")</f>
        <v/>
      </c>
    </row>
    <row r="4990" spans="1:18">
      <c r="A4990" t="s">
        <v>59</v>
      </c>
      <c r="B4990" s="1">
        <v>45559</v>
      </c>
      <c r="C4990" s="1" t="str">
        <f>"WEEK" &amp;" " &amp;  INT((DAY(Stock_Info[[#This Row],[Date]])+WEEKDAY(DATE(YEAR(Stock_Info[[#This Row],[Date]]),MONTH(Stock_Info[[#This Row],[Date]]),1))-1)/7)+1</f>
        <v>WEEK 4</v>
      </c>
      <c r="D4990" s="12">
        <v>49.25</v>
      </c>
      <c r="E4990" s="12">
        <v>49.25</v>
      </c>
      <c r="F4990" s="12">
        <v>48.35</v>
      </c>
      <c r="G4990" s="12">
        <v>48.51</v>
      </c>
      <c r="H4990" s="12">
        <v>48.610666666666667</v>
      </c>
      <c r="I4990">
        <v>9375</v>
      </c>
      <c r="J4990">
        <v>179</v>
      </c>
      <c r="K4990" s="12">
        <v>455725</v>
      </c>
      <c r="L4990">
        <v>6419</v>
      </c>
      <c r="M4990">
        <v>68.47</v>
      </c>
      <c r="N4990">
        <v>0.9</v>
      </c>
      <c r="O4990">
        <v>-0.74</v>
      </c>
      <c r="P4990">
        <f xml:space="preserve"> IF(Stock_Info[[#This Row],[Close Price]] &gt; Stock_Info[[#This Row],[Open Price]], 1, 0)</f>
        <v>0</v>
      </c>
      <c r="Q4990" t="str">
        <f>IF(AND(Stock_Info[[#This Row],[% Deli. Qty to Traded Qty]]&gt;80,Stock_Info[[#This Row],[No. of Trades]]&lt;3000),"Unusual Day","")</f>
        <v/>
      </c>
      <c r="R4990" t="str">
        <f>IF(AND(Stock_Info[[#This Row],[Spread High-Low]] &lt; 10, Stock_Info[[#This Row],[% Deli. Qty to Traded Qty]] &gt; 90), "Good Day", "")</f>
        <v/>
      </c>
    </row>
    <row r="4991" spans="1:18">
      <c r="A4991" t="s">
        <v>59</v>
      </c>
      <c r="B4991" s="1">
        <v>45558</v>
      </c>
      <c r="C4991" s="1" t="str">
        <f>"WEEK" &amp;" " &amp;  INT((DAY(Stock_Info[[#This Row],[Date]])+WEEKDAY(DATE(YEAR(Stock_Info[[#This Row],[Date]]),MONTH(Stock_Info[[#This Row],[Date]]),1))-1)/7)+1</f>
        <v>WEEK 4</v>
      </c>
      <c r="D4991" s="12">
        <v>48.09</v>
      </c>
      <c r="E4991" s="12">
        <v>49.9</v>
      </c>
      <c r="F4991" s="12">
        <v>48.09</v>
      </c>
      <c r="G4991" s="12">
        <v>48.65</v>
      </c>
      <c r="H4991" s="12">
        <v>48.677359092358863</v>
      </c>
      <c r="I4991">
        <v>43894</v>
      </c>
      <c r="J4991">
        <v>823</v>
      </c>
      <c r="K4991" s="12">
        <v>2136644</v>
      </c>
      <c r="L4991">
        <v>36630</v>
      </c>
      <c r="M4991">
        <v>83.45</v>
      </c>
      <c r="N4991">
        <v>1.81</v>
      </c>
      <c r="O4991">
        <v>0.56000000000000005</v>
      </c>
      <c r="P4991">
        <f xml:space="preserve"> IF(Stock_Info[[#This Row],[Close Price]] &gt; Stock_Info[[#This Row],[Open Price]], 1, 0)</f>
        <v>1</v>
      </c>
      <c r="Q4991" t="str">
        <f>IF(AND(Stock_Info[[#This Row],[% Deli. Qty to Traded Qty]]&gt;80,Stock_Info[[#This Row],[No. of Trades]]&lt;3000),"Unusual Day","")</f>
        <v>Unusual Day</v>
      </c>
      <c r="R4991" t="str">
        <f>IF(AND(Stock_Info[[#This Row],[Spread High-Low]] &lt; 10, Stock_Info[[#This Row],[% Deli. Qty to Traded Qty]] &gt; 90), "Good Day", "")</f>
        <v/>
      </c>
    </row>
    <row r="4992" spans="1:18">
      <c r="A4992" t="s">
        <v>59</v>
      </c>
      <c r="B4992" s="1">
        <v>45555</v>
      </c>
      <c r="C4992" s="1" t="str">
        <f>"WEEK" &amp;" " &amp;  INT((DAY(Stock_Info[[#This Row],[Date]])+WEEKDAY(DATE(YEAR(Stock_Info[[#This Row],[Date]]),MONTH(Stock_Info[[#This Row],[Date]]),1))-1)/7)+1</f>
        <v>WEEK 3</v>
      </c>
      <c r="D4992" s="12">
        <v>48.46</v>
      </c>
      <c r="E4992" s="12">
        <v>48.67</v>
      </c>
      <c r="F4992" s="12">
        <v>47.73</v>
      </c>
      <c r="G4992" s="12">
        <v>48.09</v>
      </c>
      <c r="H4992" s="12">
        <v>48.214696632660889</v>
      </c>
      <c r="I4992">
        <v>13037</v>
      </c>
      <c r="J4992">
        <v>376</v>
      </c>
      <c r="K4992" s="12">
        <v>628575</v>
      </c>
      <c r="L4992">
        <v>8696</v>
      </c>
      <c r="M4992">
        <v>66.7</v>
      </c>
      <c r="N4992">
        <v>0.94</v>
      </c>
      <c r="O4992">
        <v>-0.37</v>
      </c>
      <c r="P4992">
        <f xml:space="preserve"> IF(Stock_Info[[#This Row],[Close Price]] &gt; Stock_Info[[#This Row],[Open Price]], 1, 0)</f>
        <v>0</v>
      </c>
      <c r="Q4992" t="str">
        <f>IF(AND(Stock_Info[[#This Row],[% Deli. Qty to Traded Qty]]&gt;80,Stock_Info[[#This Row],[No. of Trades]]&lt;3000),"Unusual Day","")</f>
        <v/>
      </c>
      <c r="R4992" t="str">
        <f>IF(AND(Stock_Info[[#This Row],[Spread High-Low]] &lt; 10, Stock_Info[[#This Row],[% Deli. Qty to Traded Qty]] &gt; 90), "Good Day", "")</f>
        <v/>
      </c>
    </row>
    <row r="4993" spans="1:18">
      <c r="A4993" t="s">
        <v>59</v>
      </c>
      <c r="B4993" s="1">
        <v>45554</v>
      </c>
      <c r="C4993" s="1" t="str">
        <f>"WEEK" &amp;" " &amp;  INT((DAY(Stock_Info[[#This Row],[Date]])+WEEKDAY(DATE(YEAR(Stock_Info[[#This Row],[Date]]),MONTH(Stock_Info[[#This Row],[Date]]),1))-1)/7)+1</f>
        <v>WEEK 3</v>
      </c>
      <c r="D4993" s="12">
        <v>48.79</v>
      </c>
      <c r="E4993" s="12">
        <v>48.99</v>
      </c>
      <c r="F4993" s="12">
        <v>47.01</v>
      </c>
      <c r="G4993" s="12">
        <v>47.57</v>
      </c>
      <c r="H4993" s="12">
        <v>47.614945858027717</v>
      </c>
      <c r="I4993">
        <v>22441</v>
      </c>
      <c r="J4993">
        <v>491</v>
      </c>
      <c r="K4993" s="12">
        <v>1068527</v>
      </c>
      <c r="L4993">
        <v>18063</v>
      </c>
      <c r="M4993">
        <v>80.489999999999995</v>
      </c>
      <c r="N4993">
        <v>1.98</v>
      </c>
      <c r="O4993">
        <v>-1.22</v>
      </c>
      <c r="P4993">
        <f xml:space="preserve"> IF(Stock_Info[[#This Row],[Close Price]] &gt; Stock_Info[[#This Row],[Open Price]], 1, 0)</f>
        <v>0</v>
      </c>
      <c r="Q4993" t="str">
        <f>IF(AND(Stock_Info[[#This Row],[% Deli. Qty to Traded Qty]]&gt;80,Stock_Info[[#This Row],[No. of Trades]]&lt;3000),"Unusual Day","")</f>
        <v>Unusual Day</v>
      </c>
      <c r="R4993" t="str">
        <f>IF(AND(Stock_Info[[#This Row],[Spread High-Low]] &lt; 10, Stock_Info[[#This Row],[% Deli. Qty to Traded Qty]] &gt; 90), "Good Day", "")</f>
        <v/>
      </c>
    </row>
    <row r="4994" spans="1:18">
      <c r="A4994" t="s">
        <v>59</v>
      </c>
      <c r="B4994" s="1">
        <v>45553</v>
      </c>
      <c r="C4994" s="1" t="str">
        <f>"WEEK" &amp;" " &amp;  INT((DAY(Stock_Info[[#This Row],[Date]])+WEEKDAY(DATE(YEAR(Stock_Info[[#This Row],[Date]]),MONTH(Stock_Info[[#This Row],[Date]]),1))-1)/7)+1</f>
        <v>WEEK 3</v>
      </c>
      <c r="D4994" s="12">
        <v>48.5</v>
      </c>
      <c r="E4994" s="12">
        <v>50.07</v>
      </c>
      <c r="F4994" s="12">
        <v>48.5</v>
      </c>
      <c r="G4994" s="12">
        <v>48.69</v>
      </c>
      <c r="H4994" s="12">
        <v>49.091576706996719</v>
      </c>
      <c r="I4994">
        <v>104306</v>
      </c>
      <c r="J4994">
        <v>722</v>
      </c>
      <c r="K4994" s="12">
        <v>5120546</v>
      </c>
      <c r="L4994">
        <v>31130</v>
      </c>
      <c r="M4994">
        <v>29.84</v>
      </c>
      <c r="N4994">
        <v>1.57</v>
      </c>
      <c r="O4994">
        <v>0.19</v>
      </c>
      <c r="P4994">
        <f xml:space="preserve"> IF(Stock_Info[[#This Row],[Close Price]] &gt; Stock_Info[[#This Row],[Open Price]], 1, 0)</f>
        <v>1</v>
      </c>
      <c r="Q4994" t="str">
        <f>IF(AND(Stock_Info[[#This Row],[% Deli. Qty to Traded Qty]]&gt;80,Stock_Info[[#This Row],[No. of Trades]]&lt;3000),"Unusual Day","")</f>
        <v/>
      </c>
      <c r="R4994" t="str">
        <f>IF(AND(Stock_Info[[#This Row],[Spread High-Low]] &lt; 10, Stock_Info[[#This Row],[% Deli. Qty to Traded Qty]] &gt; 90), "Good Day", "")</f>
        <v/>
      </c>
    </row>
    <row r="4995" spans="1:18">
      <c r="A4995" t="s">
        <v>59</v>
      </c>
      <c r="B4995" s="1">
        <v>45552</v>
      </c>
      <c r="C4995" s="1" t="str">
        <f>"WEEK" &amp;" " &amp;  INT((DAY(Stock_Info[[#This Row],[Date]])+WEEKDAY(DATE(YEAR(Stock_Info[[#This Row],[Date]]),MONTH(Stock_Info[[#This Row],[Date]]),1))-1)/7)+1</f>
        <v>WEEK 3</v>
      </c>
      <c r="D4995" s="12">
        <v>47.8</v>
      </c>
      <c r="E4995" s="12">
        <v>50.16</v>
      </c>
      <c r="F4995" s="12">
        <v>47.8</v>
      </c>
      <c r="G4995" s="12">
        <v>49.46</v>
      </c>
      <c r="H4995" s="12">
        <v>49.675738075354914</v>
      </c>
      <c r="I4995">
        <v>20357</v>
      </c>
      <c r="J4995">
        <v>647</v>
      </c>
      <c r="K4995" s="12">
        <v>1011249</v>
      </c>
      <c r="L4995">
        <v>11099</v>
      </c>
      <c r="M4995">
        <v>54.52</v>
      </c>
      <c r="N4995">
        <v>2.36</v>
      </c>
      <c r="O4995">
        <v>1.66</v>
      </c>
      <c r="P4995">
        <f xml:space="preserve"> IF(Stock_Info[[#This Row],[Close Price]] &gt; Stock_Info[[#This Row],[Open Price]], 1, 0)</f>
        <v>1</v>
      </c>
      <c r="Q4995" t="str">
        <f>IF(AND(Stock_Info[[#This Row],[% Deli. Qty to Traded Qty]]&gt;80,Stock_Info[[#This Row],[No. of Trades]]&lt;3000),"Unusual Day","")</f>
        <v/>
      </c>
      <c r="R4995" t="str">
        <f>IF(AND(Stock_Info[[#This Row],[Spread High-Low]] &lt; 10, Stock_Info[[#This Row],[% Deli. Qty to Traded Qty]] &gt; 90), "Good Day", "")</f>
        <v/>
      </c>
    </row>
    <row r="4996" spans="1:18">
      <c r="A4996" t="s">
        <v>59</v>
      </c>
      <c r="B4996" s="1">
        <v>45551</v>
      </c>
      <c r="C4996" s="1" t="str">
        <f>"WEEK" &amp;" " &amp;  INT((DAY(Stock_Info[[#This Row],[Date]])+WEEKDAY(DATE(YEAR(Stock_Info[[#This Row],[Date]]),MONTH(Stock_Info[[#This Row],[Date]]),1))-1)/7)+1</f>
        <v>WEEK 3</v>
      </c>
      <c r="D4996" s="12">
        <v>52.4</v>
      </c>
      <c r="E4996" s="12">
        <v>52.4</v>
      </c>
      <c r="F4996" s="12">
        <v>49.94</v>
      </c>
      <c r="G4996" s="12">
        <v>50.12</v>
      </c>
      <c r="H4996" s="12">
        <v>50.31965577450736</v>
      </c>
      <c r="I4996">
        <v>8018</v>
      </c>
      <c r="J4996">
        <v>341</v>
      </c>
      <c r="K4996" s="12">
        <v>403463</v>
      </c>
      <c r="L4996">
        <v>6208</v>
      </c>
      <c r="M4996">
        <v>77.430000000000007</v>
      </c>
      <c r="N4996">
        <v>2.46</v>
      </c>
      <c r="O4996">
        <v>-2.2799999999999998</v>
      </c>
      <c r="P4996">
        <f xml:space="preserve"> IF(Stock_Info[[#This Row],[Close Price]] &gt; Stock_Info[[#This Row],[Open Price]], 1, 0)</f>
        <v>0</v>
      </c>
      <c r="Q4996" t="str">
        <f>IF(AND(Stock_Info[[#This Row],[% Deli. Qty to Traded Qty]]&gt;80,Stock_Info[[#This Row],[No. of Trades]]&lt;3000),"Unusual Day","")</f>
        <v/>
      </c>
      <c r="R4996" t="str">
        <f>IF(AND(Stock_Info[[#This Row],[Spread High-Low]] &lt; 10, Stock_Info[[#This Row],[% Deli. Qty to Traded Qty]] &gt; 90), "Good Day", "")</f>
        <v/>
      </c>
    </row>
    <row r="4997" spans="1:18">
      <c r="A4997" t="s">
        <v>59</v>
      </c>
      <c r="B4997" s="1">
        <v>45548</v>
      </c>
      <c r="C4997" s="1" t="str">
        <f>"WEEK" &amp;" " &amp;  INT((DAY(Stock_Info[[#This Row],[Date]])+WEEKDAY(DATE(YEAR(Stock_Info[[#This Row],[Date]]),MONTH(Stock_Info[[#This Row],[Date]]),1))-1)/7)+1</f>
        <v>WEEK 2</v>
      </c>
      <c r="D4997" s="12">
        <v>49.98</v>
      </c>
      <c r="E4997" s="12">
        <v>51.77</v>
      </c>
      <c r="F4997" s="12">
        <v>49.15</v>
      </c>
      <c r="G4997" s="12">
        <v>50.31</v>
      </c>
      <c r="H4997" s="12">
        <v>50.706283487579149</v>
      </c>
      <c r="I4997">
        <v>24636</v>
      </c>
      <c r="J4997">
        <v>825</v>
      </c>
      <c r="K4997" s="12">
        <v>1249200</v>
      </c>
      <c r="L4997">
        <v>18473</v>
      </c>
      <c r="M4997">
        <v>74.98</v>
      </c>
      <c r="N4997">
        <v>2.62</v>
      </c>
      <c r="O4997">
        <v>0.33</v>
      </c>
      <c r="P4997">
        <f xml:space="preserve"> IF(Stock_Info[[#This Row],[Close Price]] &gt; Stock_Info[[#This Row],[Open Price]], 1, 0)</f>
        <v>1</v>
      </c>
      <c r="Q4997" t="str">
        <f>IF(AND(Stock_Info[[#This Row],[% Deli. Qty to Traded Qty]]&gt;80,Stock_Info[[#This Row],[No. of Trades]]&lt;3000),"Unusual Day","")</f>
        <v/>
      </c>
      <c r="R4997" t="str">
        <f>IF(AND(Stock_Info[[#This Row],[Spread High-Low]] &lt; 10, Stock_Info[[#This Row],[% Deli. Qty to Traded Qty]] &gt; 90), "Good Day", "")</f>
        <v/>
      </c>
    </row>
    <row r="4998" spans="1:18">
      <c r="A4998" t="s">
        <v>59</v>
      </c>
      <c r="B4998" s="1">
        <v>45547</v>
      </c>
      <c r="C4998" s="1" t="str">
        <f>"WEEK" &amp;" " &amp;  INT((DAY(Stock_Info[[#This Row],[Date]])+WEEKDAY(DATE(YEAR(Stock_Info[[#This Row],[Date]]),MONTH(Stock_Info[[#This Row],[Date]]),1))-1)/7)+1</f>
        <v>WEEK 2</v>
      </c>
      <c r="D4998" s="12">
        <v>48.4</v>
      </c>
      <c r="E4998" s="12">
        <v>49.34</v>
      </c>
      <c r="F4998" s="12">
        <v>47.63</v>
      </c>
      <c r="G4998" s="12">
        <v>49.03</v>
      </c>
      <c r="H4998" s="12">
        <v>48.372903978610616</v>
      </c>
      <c r="I4998">
        <v>238249</v>
      </c>
      <c r="J4998">
        <v>817</v>
      </c>
      <c r="K4998" s="12">
        <v>11524796</v>
      </c>
      <c r="L4998">
        <v>61663</v>
      </c>
      <c r="M4998">
        <v>25.88</v>
      </c>
      <c r="N4998">
        <v>1.71</v>
      </c>
      <c r="O4998">
        <v>0.63</v>
      </c>
      <c r="P4998">
        <f xml:space="preserve"> IF(Stock_Info[[#This Row],[Close Price]] &gt; Stock_Info[[#This Row],[Open Price]], 1, 0)</f>
        <v>1</v>
      </c>
      <c r="Q4998" t="str">
        <f>IF(AND(Stock_Info[[#This Row],[% Deli. Qty to Traded Qty]]&gt;80,Stock_Info[[#This Row],[No. of Trades]]&lt;3000),"Unusual Day","")</f>
        <v/>
      </c>
      <c r="R4998" t="str">
        <f>IF(AND(Stock_Info[[#This Row],[Spread High-Low]] &lt; 10, Stock_Info[[#This Row],[% Deli. Qty to Traded Qty]] &gt; 90), "Good Day", "")</f>
        <v/>
      </c>
    </row>
    <row r="4999" spans="1:18">
      <c r="A4999" t="s">
        <v>59</v>
      </c>
      <c r="B4999" s="1">
        <v>45546</v>
      </c>
      <c r="C4999" s="1" t="str">
        <f>"WEEK" &amp;" " &amp;  INT((DAY(Stock_Info[[#This Row],[Date]])+WEEKDAY(DATE(YEAR(Stock_Info[[#This Row],[Date]]),MONTH(Stock_Info[[#This Row],[Date]]),1))-1)/7)+1</f>
        <v>WEEK 2</v>
      </c>
      <c r="D4999" s="12">
        <v>49.59</v>
      </c>
      <c r="E4999" s="12">
        <v>49.6</v>
      </c>
      <c r="F4999" s="12">
        <v>47.9</v>
      </c>
      <c r="G4999" s="12">
        <v>48.1</v>
      </c>
      <c r="H4999" s="12">
        <v>48.505763567522088</v>
      </c>
      <c r="I4999">
        <v>11885</v>
      </c>
      <c r="J4999">
        <v>208</v>
      </c>
      <c r="K4999" s="12">
        <v>576491</v>
      </c>
      <c r="L4999">
        <v>8524</v>
      </c>
      <c r="M4999">
        <v>71.72</v>
      </c>
      <c r="N4999">
        <v>1.7</v>
      </c>
      <c r="O4999">
        <v>-1.49</v>
      </c>
      <c r="P4999">
        <f xml:space="preserve"> IF(Stock_Info[[#This Row],[Close Price]] &gt; Stock_Info[[#This Row],[Open Price]], 1, 0)</f>
        <v>0</v>
      </c>
      <c r="Q4999" t="str">
        <f>IF(AND(Stock_Info[[#This Row],[% Deli. Qty to Traded Qty]]&gt;80,Stock_Info[[#This Row],[No. of Trades]]&lt;3000),"Unusual Day","")</f>
        <v/>
      </c>
      <c r="R4999" t="str">
        <f>IF(AND(Stock_Info[[#This Row],[Spread High-Low]] &lt; 10, Stock_Info[[#This Row],[% Deli. Qty to Traded Qty]] &gt; 90), "Good Day", "")</f>
        <v/>
      </c>
    </row>
    <row r="5000" spans="1:18">
      <c r="A5000" t="s">
        <v>59</v>
      </c>
      <c r="B5000" s="1">
        <v>45545</v>
      </c>
      <c r="C5000" s="1" t="str">
        <f>"WEEK" &amp;" " &amp;  INT((DAY(Stock_Info[[#This Row],[Date]])+WEEKDAY(DATE(YEAR(Stock_Info[[#This Row],[Date]]),MONTH(Stock_Info[[#This Row],[Date]]),1))-1)/7)+1</f>
        <v>WEEK 2</v>
      </c>
      <c r="D5000" s="12">
        <v>48.82</v>
      </c>
      <c r="E5000" s="12">
        <v>49.29</v>
      </c>
      <c r="F5000" s="12">
        <v>48.69</v>
      </c>
      <c r="G5000" s="12">
        <v>48.84</v>
      </c>
      <c r="H5000" s="12">
        <v>48.833049403747872</v>
      </c>
      <c r="I5000">
        <v>2935</v>
      </c>
      <c r="J5000">
        <v>97</v>
      </c>
      <c r="K5000" s="12">
        <v>143325</v>
      </c>
      <c r="L5000">
        <v>2704</v>
      </c>
      <c r="M5000">
        <v>92.13</v>
      </c>
      <c r="N5000">
        <v>0.6</v>
      </c>
      <c r="O5000">
        <v>0.02</v>
      </c>
      <c r="P5000">
        <f xml:space="preserve"> IF(Stock_Info[[#This Row],[Close Price]] &gt; Stock_Info[[#This Row],[Open Price]], 1, 0)</f>
        <v>1</v>
      </c>
      <c r="Q5000" t="str">
        <f>IF(AND(Stock_Info[[#This Row],[% Deli. Qty to Traded Qty]]&gt;80,Stock_Info[[#This Row],[No. of Trades]]&lt;3000),"Unusual Day","")</f>
        <v>Unusual Day</v>
      </c>
      <c r="R5000" t="str">
        <f>IF(AND(Stock_Info[[#This Row],[Spread High-Low]] &lt; 10, Stock_Info[[#This Row],[% Deli. Qty to Traded Qty]] &gt; 90), "Good Day", "")</f>
        <v>Good Day</v>
      </c>
    </row>
    <row r="5001" spans="1:18">
      <c r="A5001" t="s">
        <v>60</v>
      </c>
      <c r="B5001" s="1">
        <v>45910</v>
      </c>
      <c r="C5001" s="1" t="str">
        <f>"WEEK" &amp;" " &amp;  INT((DAY(Stock_Info[[#This Row],[Date]])+WEEKDAY(DATE(YEAR(Stock_Info[[#This Row],[Date]]),MONTH(Stock_Info[[#This Row],[Date]]),1))-1)/7)+1</f>
        <v>WEEK 2</v>
      </c>
      <c r="D5001" s="12">
        <v>670</v>
      </c>
      <c r="E5001" s="12">
        <v>695.85</v>
      </c>
      <c r="F5001" s="12">
        <v>669.9</v>
      </c>
      <c r="G5001" s="12">
        <v>691.9</v>
      </c>
      <c r="H5001" s="12">
        <v>688.87826678492388</v>
      </c>
      <c r="I5001">
        <v>116131</v>
      </c>
      <c r="J5001">
        <v>3501</v>
      </c>
      <c r="K5001" s="12">
        <v>80000122</v>
      </c>
      <c r="L5001">
        <v>54787</v>
      </c>
      <c r="M5001">
        <v>47.18</v>
      </c>
      <c r="N5001">
        <v>25.95</v>
      </c>
      <c r="O5001">
        <v>21.9</v>
      </c>
      <c r="P5001">
        <f xml:space="preserve"> IF(Stock_Info[[#This Row],[Close Price]] &gt; Stock_Info[[#This Row],[Open Price]], 1, 0)</f>
        <v>1</v>
      </c>
      <c r="Q5001" t="str">
        <f>IF(AND(Stock_Info[[#This Row],[% Deli. Qty to Traded Qty]]&gt;80,Stock_Info[[#This Row],[No. of Trades]]&lt;3000),"Unusual Day","")</f>
        <v/>
      </c>
      <c r="R5001" t="str">
        <f>IF(AND(Stock_Info[[#This Row],[Spread High-Low]] &lt; 10, Stock_Info[[#This Row],[% Deli. Qty to Traded Qty]] &gt; 90), "Good Day", "")</f>
        <v/>
      </c>
    </row>
    <row r="5002" spans="1:18">
      <c r="A5002" t="s">
        <v>60</v>
      </c>
      <c r="B5002" s="1">
        <v>45909</v>
      </c>
      <c r="C5002" s="1" t="str">
        <f>"WEEK" &amp;" " &amp;  INT((DAY(Stock_Info[[#This Row],[Date]])+WEEKDAY(DATE(YEAR(Stock_Info[[#This Row],[Date]]),MONTH(Stock_Info[[#This Row],[Date]]),1))-1)/7)+1</f>
        <v>WEEK 2</v>
      </c>
      <c r="D5002" s="12">
        <v>670.45</v>
      </c>
      <c r="E5002" s="12">
        <v>676.25</v>
      </c>
      <c r="F5002" s="12">
        <v>669</v>
      </c>
      <c r="G5002" s="12">
        <v>670.15</v>
      </c>
      <c r="H5002" s="12">
        <v>674.20029391424623</v>
      </c>
      <c r="I5002">
        <v>11568</v>
      </c>
      <c r="J5002">
        <v>742</v>
      </c>
      <c r="K5002" s="12">
        <v>7799149</v>
      </c>
      <c r="L5002">
        <v>6989</v>
      </c>
      <c r="M5002">
        <v>60.42</v>
      </c>
      <c r="N5002">
        <v>7.25</v>
      </c>
      <c r="O5002">
        <v>-0.3</v>
      </c>
      <c r="P5002">
        <f xml:space="preserve"> IF(Stock_Info[[#This Row],[Close Price]] &gt; Stock_Info[[#This Row],[Open Price]], 1, 0)</f>
        <v>0</v>
      </c>
      <c r="Q5002" t="str">
        <f>IF(AND(Stock_Info[[#This Row],[% Deli. Qty to Traded Qty]]&gt;80,Stock_Info[[#This Row],[No. of Trades]]&lt;3000),"Unusual Day","")</f>
        <v/>
      </c>
      <c r="R5002" t="str">
        <f>IF(AND(Stock_Info[[#This Row],[Spread High-Low]] &lt; 10, Stock_Info[[#This Row],[% Deli. Qty to Traded Qty]] &gt; 90), "Good Day", "")</f>
        <v/>
      </c>
    </row>
    <row r="5003" spans="1:18">
      <c r="A5003" t="s">
        <v>60</v>
      </c>
      <c r="B5003" s="1">
        <v>45908</v>
      </c>
      <c r="C5003" s="1" t="str">
        <f>"WEEK" &amp;" " &amp;  INT((DAY(Stock_Info[[#This Row],[Date]])+WEEKDAY(DATE(YEAR(Stock_Info[[#This Row],[Date]]),MONTH(Stock_Info[[#This Row],[Date]]),1))-1)/7)+1</f>
        <v>WEEK 2</v>
      </c>
      <c r="D5003" s="12">
        <v>665.2</v>
      </c>
      <c r="E5003" s="12">
        <v>683</v>
      </c>
      <c r="F5003" s="12">
        <v>665.05</v>
      </c>
      <c r="G5003" s="12">
        <v>669.95</v>
      </c>
      <c r="H5003" s="12">
        <v>676.43454241672953</v>
      </c>
      <c r="I5003">
        <v>37108</v>
      </c>
      <c r="J5003">
        <v>1390</v>
      </c>
      <c r="K5003" s="12">
        <v>25101133</v>
      </c>
      <c r="L5003">
        <v>15958</v>
      </c>
      <c r="M5003">
        <v>43</v>
      </c>
      <c r="N5003">
        <v>17.95</v>
      </c>
      <c r="O5003">
        <v>4.75</v>
      </c>
      <c r="P5003">
        <f xml:space="preserve"> IF(Stock_Info[[#This Row],[Close Price]] &gt; Stock_Info[[#This Row],[Open Price]], 1, 0)</f>
        <v>1</v>
      </c>
      <c r="Q5003" t="str">
        <f>IF(AND(Stock_Info[[#This Row],[% Deli. Qty to Traded Qty]]&gt;80,Stock_Info[[#This Row],[No. of Trades]]&lt;3000),"Unusual Day","")</f>
        <v/>
      </c>
      <c r="R5003" t="str">
        <f>IF(AND(Stock_Info[[#This Row],[Spread High-Low]] &lt; 10, Stock_Info[[#This Row],[% Deli. Qty to Traded Qty]] &gt; 90), "Good Day", "")</f>
        <v/>
      </c>
    </row>
    <row r="5004" spans="1:18">
      <c r="A5004" t="s">
        <v>60</v>
      </c>
      <c r="B5004" s="1">
        <v>45905</v>
      </c>
      <c r="C5004" s="1" t="str">
        <f>"WEEK" &amp;" " &amp;  INT((DAY(Stock_Info[[#This Row],[Date]])+WEEKDAY(DATE(YEAR(Stock_Info[[#This Row],[Date]]),MONTH(Stock_Info[[#This Row],[Date]]),1))-1)/7)+1</f>
        <v>WEEK 1</v>
      </c>
      <c r="D5004" s="12">
        <v>656</v>
      </c>
      <c r="E5004" s="12">
        <v>674</v>
      </c>
      <c r="F5004" s="12">
        <v>656</v>
      </c>
      <c r="G5004" s="12">
        <v>663.85</v>
      </c>
      <c r="H5004" s="12">
        <v>665.43557492324453</v>
      </c>
      <c r="I5004">
        <v>10097</v>
      </c>
      <c r="J5004">
        <v>787</v>
      </c>
      <c r="K5004" s="12">
        <v>6718903</v>
      </c>
      <c r="L5004">
        <v>5132</v>
      </c>
      <c r="M5004">
        <v>50.83</v>
      </c>
      <c r="N5004">
        <v>18</v>
      </c>
      <c r="O5004">
        <v>7.85</v>
      </c>
      <c r="P5004">
        <f xml:space="preserve"> IF(Stock_Info[[#This Row],[Close Price]] &gt; Stock_Info[[#This Row],[Open Price]], 1, 0)</f>
        <v>1</v>
      </c>
      <c r="Q5004" t="str">
        <f>IF(AND(Stock_Info[[#This Row],[% Deli. Qty to Traded Qty]]&gt;80,Stock_Info[[#This Row],[No. of Trades]]&lt;3000),"Unusual Day","")</f>
        <v/>
      </c>
      <c r="R5004" t="str">
        <f>IF(AND(Stock_Info[[#This Row],[Spread High-Low]] &lt; 10, Stock_Info[[#This Row],[% Deli. Qty to Traded Qty]] &gt; 90), "Good Day", "")</f>
        <v/>
      </c>
    </row>
    <row r="5005" spans="1:18">
      <c r="A5005" t="s">
        <v>60</v>
      </c>
      <c r="B5005" s="1">
        <v>45904</v>
      </c>
      <c r="C5005" s="1" t="str">
        <f>"WEEK" &amp;" " &amp;  INT((DAY(Stock_Info[[#This Row],[Date]])+WEEKDAY(DATE(YEAR(Stock_Info[[#This Row],[Date]]),MONTH(Stock_Info[[#This Row],[Date]]),1))-1)/7)+1</f>
        <v>WEEK 1</v>
      </c>
      <c r="D5005" s="12">
        <v>668.5</v>
      </c>
      <c r="E5005" s="12">
        <v>671.3</v>
      </c>
      <c r="F5005" s="12">
        <v>663.3</v>
      </c>
      <c r="G5005" s="12">
        <v>664.5</v>
      </c>
      <c r="H5005" s="12">
        <v>667.09021859948132</v>
      </c>
      <c r="I5005">
        <v>10796</v>
      </c>
      <c r="J5005">
        <v>468</v>
      </c>
      <c r="K5005" s="12">
        <v>7201906</v>
      </c>
      <c r="N5005">
        <v>8</v>
      </c>
      <c r="O5005">
        <v>-4</v>
      </c>
      <c r="P5005">
        <f xml:space="preserve"> IF(Stock_Info[[#This Row],[Close Price]] &gt; Stock_Info[[#This Row],[Open Price]], 1, 0)</f>
        <v>0</v>
      </c>
      <c r="Q5005" t="str">
        <f>IF(AND(Stock_Info[[#This Row],[% Deli. Qty to Traded Qty]]&gt;80,Stock_Info[[#This Row],[No. of Trades]]&lt;3000),"Unusual Day","")</f>
        <v/>
      </c>
      <c r="R5005" t="str">
        <f>IF(AND(Stock_Info[[#This Row],[Spread High-Low]] &lt; 10, Stock_Info[[#This Row],[% Deli. Qty to Traded Qty]] &gt; 90), "Good Day", "")</f>
        <v/>
      </c>
    </row>
    <row r="5006" spans="1:18">
      <c r="A5006" t="s">
        <v>60</v>
      </c>
      <c r="B5006" s="1">
        <v>45903</v>
      </c>
      <c r="C5006" s="1" t="str">
        <f>"WEEK" &amp;" " &amp;  INT((DAY(Stock_Info[[#This Row],[Date]])+WEEKDAY(DATE(YEAR(Stock_Info[[#This Row],[Date]]),MONTH(Stock_Info[[#This Row],[Date]]),1))-1)/7)+1</f>
        <v>WEEK 1</v>
      </c>
      <c r="D5006" s="12">
        <v>664.05</v>
      </c>
      <c r="E5006" s="12">
        <v>671</v>
      </c>
      <c r="F5006" s="12">
        <v>663.5</v>
      </c>
      <c r="G5006" s="12">
        <v>670.05</v>
      </c>
      <c r="H5006" s="12">
        <v>667.63396898419535</v>
      </c>
      <c r="I5006">
        <v>13477</v>
      </c>
      <c r="J5006">
        <v>983</v>
      </c>
      <c r="K5006" s="12">
        <v>8997703</v>
      </c>
      <c r="L5006">
        <v>7698</v>
      </c>
      <c r="M5006">
        <v>57.12</v>
      </c>
      <c r="N5006">
        <v>7.5</v>
      </c>
      <c r="O5006">
        <v>6</v>
      </c>
      <c r="P5006">
        <f xml:space="preserve"> IF(Stock_Info[[#This Row],[Close Price]] &gt; Stock_Info[[#This Row],[Open Price]], 1, 0)</f>
        <v>1</v>
      </c>
      <c r="Q5006" t="str">
        <f>IF(AND(Stock_Info[[#This Row],[% Deli. Qty to Traded Qty]]&gt;80,Stock_Info[[#This Row],[No. of Trades]]&lt;3000),"Unusual Day","")</f>
        <v/>
      </c>
      <c r="R5006" t="str">
        <f>IF(AND(Stock_Info[[#This Row],[Spread High-Low]] &lt; 10, Stock_Info[[#This Row],[% Deli. Qty to Traded Qty]] &gt; 90), "Good Day", "")</f>
        <v/>
      </c>
    </row>
    <row r="5007" spans="1:18">
      <c r="A5007" t="s">
        <v>60</v>
      </c>
      <c r="B5007" s="1">
        <v>45902</v>
      </c>
      <c r="C5007" s="1" t="str">
        <f>"WEEK" &amp;" " &amp;  INT((DAY(Stock_Info[[#This Row],[Date]])+WEEKDAY(DATE(YEAR(Stock_Info[[#This Row],[Date]]),MONTH(Stock_Info[[#This Row],[Date]]),1))-1)/7)+1</f>
        <v>WEEK 1</v>
      </c>
      <c r="D5007" s="12">
        <v>674.9</v>
      </c>
      <c r="E5007" s="12">
        <v>674.9</v>
      </c>
      <c r="F5007" s="12">
        <v>661.3</v>
      </c>
      <c r="G5007" s="12">
        <v>664.2</v>
      </c>
      <c r="H5007" s="12">
        <v>668.037876835867</v>
      </c>
      <c r="I5007">
        <v>11643</v>
      </c>
      <c r="J5007">
        <v>856</v>
      </c>
      <c r="K5007" s="12">
        <v>7777965</v>
      </c>
      <c r="L5007">
        <v>4789</v>
      </c>
      <c r="M5007">
        <v>41.13</v>
      </c>
      <c r="N5007">
        <v>13.6</v>
      </c>
      <c r="O5007">
        <v>-10.7</v>
      </c>
      <c r="P5007">
        <f xml:space="preserve"> IF(Stock_Info[[#This Row],[Close Price]] &gt; Stock_Info[[#This Row],[Open Price]], 1, 0)</f>
        <v>0</v>
      </c>
      <c r="Q5007" t="str">
        <f>IF(AND(Stock_Info[[#This Row],[% Deli. Qty to Traded Qty]]&gt;80,Stock_Info[[#This Row],[No. of Trades]]&lt;3000),"Unusual Day","")</f>
        <v/>
      </c>
      <c r="R5007" t="str">
        <f>IF(AND(Stock_Info[[#This Row],[Spread High-Low]] &lt; 10, Stock_Info[[#This Row],[% Deli. Qty to Traded Qty]] &gt; 90), "Good Day", "")</f>
        <v/>
      </c>
    </row>
    <row r="5008" spans="1:18">
      <c r="A5008" t="s">
        <v>60</v>
      </c>
      <c r="B5008" s="1">
        <v>45901</v>
      </c>
      <c r="C5008" s="1" t="str">
        <f>"WEEK" &amp;" " &amp;  INT((DAY(Stock_Info[[#This Row],[Date]])+WEEKDAY(DATE(YEAR(Stock_Info[[#This Row],[Date]]),MONTH(Stock_Info[[#This Row],[Date]]),1))-1)/7)+1</f>
        <v>WEEK 1</v>
      </c>
      <c r="D5008" s="12">
        <v>654</v>
      </c>
      <c r="E5008" s="12">
        <v>669.6</v>
      </c>
      <c r="F5008" s="12">
        <v>653.04999999999995</v>
      </c>
      <c r="G5008" s="12">
        <v>668.25</v>
      </c>
      <c r="H5008" s="12">
        <v>663.72629633906922</v>
      </c>
      <c r="I5008">
        <v>8659</v>
      </c>
      <c r="J5008">
        <v>565</v>
      </c>
      <c r="K5008" s="12">
        <v>5747206</v>
      </c>
      <c r="L5008">
        <v>4562</v>
      </c>
      <c r="M5008">
        <v>52.68</v>
      </c>
      <c r="N5008">
        <v>16.55</v>
      </c>
      <c r="O5008">
        <v>14.25</v>
      </c>
      <c r="P5008">
        <f xml:space="preserve"> IF(Stock_Info[[#This Row],[Close Price]] &gt; Stock_Info[[#This Row],[Open Price]], 1, 0)</f>
        <v>1</v>
      </c>
      <c r="Q5008" t="str">
        <f>IF(AND(Stock_Info[[#This Row],[% Deli. Qty to Traded Qty]]&gt;80,Stock_Info[[#This Row],[No. of Trades]]&lt;3000),"Unusual Day","")</f>
        <v/>
      </c>
      <c r="R5008" t="str">
        <f>IF(AND(Stock_Info[[#This Row],[Spread High-Low]] &lt; 10, Stock_Info[[#This Row],[% Deli. Qty to Traded Qty]] &gt; 90), "Good Day", "")</f>
        <v/>
      </c>
    </row>
    <row r="5009" spans="1:18">
      <c r="A5009" t="s">
        <v>60</v>
      </c>
      <c r="B5009" s="1">
        <v>45898</v>
      </c>
      <c r="C5009" s="1" t="str">
        <f>"WEEK" &amp;" " &amp;  INT((DAY(Stock_Info[[#This Row],[Date]])+WEEKDAY(DATE(YEAR(Stock_Info[[#This Row],[Date]]),MONTH(Stock_Info[[#This Row],[Date]]),1))-1)/7)+1</f>
        <v>WEEK 5</v>
      </c>
      <c r="D5009" s="12">
        <v>660</v>
      </c>
      <c r="E5009" s="12">
        <v>660</v>
      </c>
      <c r="F5009" s="12">
        <v>642.79999999999995</v>
      </c>
      <c r="G5009" s="12">
        <v>652.6</v>
      </c>
      <c r="H5009" s="12">
        <v>648.99844472802681</v>
      </c>
      <c r="I5009">
        <v>25076</v>
      </c>
      <c r="J5009">
        <v>1329</v>
      </c>
      <c r="K5009" s="12">
        <v>16274285</v>
      </c>
      <c r="L5009">
        <v>12601</v>
      </c>
      <c r="M5009">
        <v>50.25</v>
      </c>
      <c r="N5009">
        <v>17.2</v>
      </c>
      <c r="O5009">
        <v>-7.4</v>
      </c>
      <c r="P5009">
        <f xml:space="preserve"> IF(Stock_Info[[#This Row],[Close Price]] &gt; Stock_Info[[#This Row],[Open Price]], 1, 0)</f>
        <v>0</v>
      </c>
      <c r="Q5009" t="str">
        <f>IF(AND(Stock_Info[[#This Row],[% Deli. Qty to Traded Qty]]&gt;80,Stock_Info[[#This Row],[No. of Trades]]&lt;3000),"Unusual Day","")</f>
        <v/>
      </c>
      <c r="R5009" t="str">
        <f>IF(AND(Stock_Info[[#This Row],[Spread High-Low]] &lt; 10, Stock_Info[[#This Row],[% Deli. Qty to Traded Qty]] &gt; 90), "Good Day", "")</f>
        <v/>
      </c>
    </row>
    <row r="5010" spans="1:18">
      <c r="A5010" t="s">
        <v>60</v>
      </c>
      <c r="B5010" s="1">
        <v>45897</v>
      </c>
      <c r="C5010" s="1" t="str">
        <f>"WEEK" &amp;" " &amp;  INT((DAY(Stock_Info[[#This Row],[Date]])+WEEKDAY(DATE(YEAR(Stock_Info[[#This Row],[Date]]),MONTH(Stock_Info[[#This Row],[Date]]),1))-1)/7)+1</f>
        <v>WEEK 5</v>
      </c>
      <c r="D5010" s="12">
        <v>656</v>
      </c>
      <c r="E5010" s="12">
        <v>657.95</v>
      </c>
      <c r="F5010" s="12">
        <v>650.4</v>
      </c>
      <c r="G5010" s="12">
        <v>652.85</v>
      </c>
      <c r="H5010" s="12">
        <v>653.49959551600602</v>
      </c>
      <c r="I5010">
        <v>8653</v>
      </c>
      <c r="J5010">
        <v>679</v>
      </c>
      <c r="K5010" s="12">
        <v>5654732</v>
      </c>
      <c r="L5010">
        <v>2100</v>
      </c>
      <c r="M5010">
        <v>24.27</v>
      </c>
      <c r="N5010">
        <v>7.55</v>
      </c>
      <c r="O5010">
        <v>-3.15</v>
      </c>
      <c r="P5010">
        <f xml:space="preserve"> IF(Stock_Info[[#This Row],[Close Price]] &gt; Stock_Info[[#This Row],[Open Price]], 1, 0)</f>
        <v>0</v>
      </c>
      <c r="Q5010" t="str">
        <f>IF(AND(Stock_Info[[#This Row],[% Deli. Qty to Traded Qty]]&gt;80,Stock_Info[[#This Row],[No. of Trades]]&lt;3000),"Unusual Day","")</f>
        <v/>
      </c>
      <c r="R5010" t="str">
        <f>IF(AND(Stock_Info[[#This Row],[Spread High-Low]] &lt; 10, Stock_Info[[#This Row],[% Deli. Qty to Traded Qty]] &gt; 90), "Good Day", "")</f>
        <v/>
      </c>
    </row>
    <row r="5011" spans="1:18">
      <c r="A5011" t="s">
        <v>60</v>
      </c>
      <c r="B5011" s="1">
        <v>45895</v>
      </c>
      <c r="C5011" s="1" t="str">
        <f>"WEEK" &amp;" " &amp;  INT((DAY(Stock_Info[[#This Row],[Date]])+WEEKDAY(DATE(YEAR(Stock_Info[[#This Row],[Date]]),MONTH(Stock_Info[[#This Row],[Date]]),1))-1)/7)+1</f>
        <v>WEEK 5</v>
      </c>
      <c r="D5011" s="12">
        <v>668.15</v>
      </c>
      <c r="E5011" s="12">
        <v>668.15</v>
      </c>
      <c r="F5011" s="12">
        <v>654</v>
      </c>
      <c r="G5011" s="12">
        <v>655.29999999999995</v>
      </c>
      <c r="H5011" s="12">
        <v>659.28914164793014</v>
      </c>
      <c r="I5011">
        <v>37805</v>
      </c>
      <c r="J5011">
        <v>1619</v>
      </c>
      <c r="K5011" s="12">
        <v>24924426</v>
      </c>
      <c r="L5011">
        <v>19469</v>
      </c>
      <c r="M5011">
        <v>51.5</v>
      </c>
      <c r="N5011">
        <v>14.15</v>
      </c>
      <c r="O5011">
        <v>-12.85</v>
      </c>
      <c r="P5011">
        <f xml:space="preserve"> IF(Stock_Info[[#This Row],[Close Price]] &gt; Stock_Info[[#This Row],[Open Price]], 1, 0)</f>
        <v>0</v>
      </c>
      <c r="Q5011" t="str">
        <f>IF(AND(Stock_Info[[#This Row],[% Deli. Qty to Traded Qty]]&gt;80,Stock_Info[[#This Row],[No. of Trades]]&lt;3000),"Unusual Day","")</f>
        <v/>
      </c>
      <c r="R5011" t="str">
        <f>IF(AND(Stock_Info[[#This Row],[Spread High-Low]] &lt; 10, Stock_Info[[#This Row],[% Deli. Qty to Traded Qty]] &gt; 90), "Good Day", "")</f>
        <v/>
      </c>
    </row>
    <row r="5012" spans="1:18">
      <c r="A5012" t="s">
        <v>60</v>
      </c>
      <c r="B5012" s="1">
        <v>45894</v>
      </c>
      <c r="C5012" s="1" t="str">
        <f>"WEEK" &amp;" " &amp;  INT((DAY(Stock_Info[[#This Row],[Date]])+WEEKDAY(DATE(YEAR(Stock_Info[[#This Row],[Date]]),MONTH(Stock_Info[[#This Row],[Date]]),1))-1)/7)+1</f>
        <v>WEEK 5</v>
      </c>
      <c r="D5012" s="12">
        <v>669.6</v>
      </c>
      <c r="E5012" s="12">
        <v>673.1</v>
      </c>
      <c r="F5012" s="12">
        <v>663.6</v>
      </c>
      <c r="G5012" s="12">
        <v>668.15</v>
      </c>
      <c r="H5012" s="12">
        <v>670.56481857293613</v>
      </c>
      <c r="I5012">
        <v>12319</v>
      </c>
      <c r="J5012">
        <v>609</v>
      </c>
      <c r="K5012" s="12">
        <v>8260688</v>
      </c>
      <c r="L5012">
        <v>6409</v>
      </c>
      <c r="M5012">
        <v>52.03</v>
      </c>
      <c r="N5012">
        <v>9.5</v>
      </c>
      <c r="O5012">
        <v>-1.45</v>
      </c>
      <c r="P5012">
        <f xml:space="preserve"> IF(Stock_Info[[#This Row],[Close Price]] &gt; Stock_Info[[#This Row],[Open Price]], 1, 0)</f>
        <v>0</v>
      </c>
      <c r="Q5012" t="str">
        <f>IF(AND(Stock_Info[[#This Row],[% Deli. Qty to Traded Qty]]&gt;80,Stock_Info[[#This Row],[No. of Trades]]&lt;3000),"Unusual Day","")</f>
        <v/>
      </c>
      <c r="R5012" t="str">
        <f>IF(AND(Stock_Info[[#This Row],[Spread High-Low]] &lt; 10, Stock_Info[[#This Row],[% Deli. Qty to Traded Qty]] &gt; 90), "Good Day", "")</f>
        <v/>
      </c>
    </row>
    <row r="5013" spans="1:18">
      <c r="A5013" t="s">
        <v>60</v>
      </c>
      <c r="B5013" s="1">
        <v>45891</v>
      </c>
      <c r="C5013" s="1" t="str">
        <f>"WEEK" &amp;" " &amp;  INT((DAY(Stock_Info[[#This Row],[Date]])+WEEKDAY(DATE(YEAR(Stock_Info[[#This Row],[Date]]),MONTH(Stock_Info[[#This Row],[Date]]),1))-1)/7)+1</f>
        <v>WEEK 4</v>
      </c>
      <c r="D5013" s="12">
        <v>670.9</v>
      </c>
      <c r="E5013" s="12">
        <v>674</v>
      </c>
      <c r="F5013" s="12">
        <v>666.05</v>
      </c>
      <c r="G5013" s="12">
        <v>669.6</v>
      </c>
      <c r="H5013" s="12">
        <v>669.95643294758338</v>
      </c>
      <c r="I5013">
        <v>10283</v>
      </c>
      <c r="J5013">
        <v>586</v>
      </c>
      <c r="K5013" s="12">
        <v>6889162</v>
      </c>
      <c r="L5013">
        <v>5789</v>
      </c>
      <c r="M5013">
        <v>56.3</v>
      </c>
      <c r="N5013">
        <v>7.95</v>
      </c>
      <c r="O5013">
        <v>-1.3</v>
      </c>
      <c r="P5013">
        <f xml:space="preserve"> IF(Stock_Info[[#This Row],[Close Price]] &gt; Stock_Info[[#This Row],[Open Price]], 1, 0)</f>
        <v>0</v>
      </c>
      <c r="Q5013" t="str">
        <f>IF(AND(Stock_Info[[#This Row],[% Deli. Qty to Traded Qty]]&gt;80,Stock_Info[[#This Row],[No. of Trades]]&lt;3000),"Unusual Day","")</f>
        <v/>
      </c>
      <c r="R5013" t="str">
        <f>IF(AND(Stock_Info[[#This Row],[Spread High-Low]] &lt; 10, Stock_Info[[#This Row],[% Deli. Qty to Traded Qty]] &gt; 90), "Good Day", "")</f>
        <v/>
      </c>
    </row>
    <row r="5014" spans="1:18">
      <c r="A5014" t="s">
        <v>60</v>
      </c>
      <c r="B5014" s="1">
        <v>45890</v>
      </c>
      <c r="C5014" s="1" t="str">
        <f>"WEEK" &amp;" " &amp;  INT((DAY(Stock_Info[[#This Row],[Date]])+WEEKDAY(DATE(YEAR(Stock_Info[[#This Row],[Date]]),MONTH(Stock_Info[[#This Row],[Date]]),1))-1)/7)+1</f>
        <v>WEEK 4</v>
      </c>
      <c r="D5014" s="12">
        <v>670</v>
      </c>
      <c r="E5014" s="12">
        <v>672.95</v>
      </c>
      <c r="F5014" s="12">
        <v>666.35</v>
      </c>
      <c r="G5014" s="12">
        <v>670.55</v>
      </c>
      <c r="H5014" s="12">
        <v>669.91927951967978</v>
      </c>
      <c r="I5014">
        <v>13491</v>
      </c>
      <c r="J5014">
        <v>563</v>
      </c>
      <c r="K5014" s="12">
        <v>9037881</v>
      </c>
      <c r="L5014">
        <v>6201</v>
      </c>
      <c r="M5014">
        <v>45.96</v>
      </c>
      <c r="N5014">
        <v>6.6</v>
      </c>
      <c r="O5014">
        <v>0.55000000000000004</v>
      </c>
      <c r="P5014">
        <f xml:space="preserve"> IF(Stock_Info[[#This Row],[Close Price]] &gt; Stock_Info[[#This Row],[Open Price]], 1, 0)</f>
        <v>1</v>
      </c>
      <c r="Q5014" t="str">
        <f>IF(AND(Stock_Info[[#This Row],[% Deli. Qty to Traded Qty]]&gt;80,Stock_Info[[#This Row],[No. of Trades]]&lt;3000),"Unusual Day","")</f>
        <v/>
      </c>
      <c r="R5014" t="str">
        <f>IF(AND(Stock_Info[[#This Row],[Spread High-Low]] &lt; 10, Stock_Info[[#This Row],[% Deli. Qty to Traded Qty]] &gt; 90), "Good Day", "")</f>
        <v/>
      </c>
    </row>
    <row r="5015" spans="1:18">
      <c r="A5015" t="s">
        <v>60</v>
      </c>
      <c r="B5015" s="1">
        <v>45889</v>
      </c>
      <c r="C5015" s="1" t="str">
        <f>"WEEK" &amp;" " &amp;  INT((DAY(Stock_Info[[#This Row],[Date]])+WEEKDAY(DATE(YEAR(Stock_Info[[#This Row],[Date]]),MONTH(Stock_Info[[#This Row],[Date]]),1))-1)/7)+1</f>
        <v>WEEK 4</v>
      </c>
      <c r="D5015" s="12">
        <v>670.9</v>
      </c>
      <c r="E5015" s="12">
        <v>673.15</v>
      </c>
      <c r="F5015" s="12">
        <v>666.7</v>
      </c>
      <c r="G5015" s="12">
        <v>670</v>
      </c>
      <c r="H5015" s="12">
        <v>669.57683107415426</v>
      </c>
      <c r="I5015">
        <v>17558</v>
      </c>
      <c r="J5015">
        <v>977</v>
      </c>
      <c r="K5015" s="12">
        <v>11756430</v>
      </c>
      <c r="L5015">
        <v>8414</v>
      </c>
      <c r="M5015">
        <v>47.92</v>
      </c>
      <c r="N5015">
        <v>6.45</v>
      </c>
      <c r="O5015">
        <v>-0.9</v>
      </c>
      <c r="P5015">
        <f xml:space="preserve"> IF(Stock_Info[[#This Row],[Close Price]] &gt; Stock_Info[[#This Row],[Open Price]], 1, 0)</f>
        <v>0</v>
      </c>
      <c r="Q5015" t="str">
        <f>IF(AND(Stock_Info[[#This Row],[% Deli. Qty to Traded Qty]]&gt;80,Stock_Info[[#This Row],[No. of Trades]]&lt;3000),"Unusual Day","")</f>
        <v/>
      </c>
      <c r="R5015" t="str">
        <f>IF(AND(Stock_Info[[#This Row],[Spread High-Low]] &lt; 10, Stock_Info[[#This Row],[% Deli. Qty to Traded Qty]] &gt; 90), "Good Day", "")</f>
        <v/>
      </c>
    </row>
    <row r="5016" spans="1:18">
      <c r="A5016" t="s">
        <v>60</v>
      </c>
      <c r="B5016" s="1">
        <v>45888</v>
      </c>
      <c r="C5016" s="1" t="str">
        <f>"WEEK" &amp;" " &amp;  INT((DAY(Stock_Info[[#This Row],[Date]])+WEEKDAY(DATE(YEAR(Stock_Info[[#This Row],[Date]]),MONTH(Stock_Info[[#This Row],[Date]]),1))-1)/7)+1</f>
        <v>WEEK 4</v>
      </c>
      <c r="D5016" s="12">
        <v>676.95</v>
      </c>
      <c r="E5016" s="12">
        <v>683</v>
      </c>
      <c r="F5016" s="12">
        <v>668.2</v>
      </c>
      <c r="G5016" s="12">
        <v>671.7</v>
      </c>
      <c r="H5016" s="12">
        <v>675.48734755801058</v>
      </c>
      <c r="I5016">
        <v>51413</v>
      </c>
      <c r="J5016">
        <v>2078</v>
      </c>
      <c r="K5016" s="12">
        <v>34728831</v>
      </c>
      <c r="L5016">
        <v>20239</v>
      </c>
      <c r="M5016">
        <v>39.369999999999997</v>
      </c>
      <c r="N5016">
        <v>14.8</v>
      </c>
      <c r="O5016">
        <v>-5.25</v>
      </c>
      <c r="P5016">
        <f xml:space="preserve"> IF(Stock_Info[[#This Row],[Close Price]] &gt; Stock_Info[[#This Row],[Open Price]], 1, 0)</f>
        <v>0</v>
      </c>
      <c r="Q5016" t="str">
        <f>IF(AND(Stock_Info[[#This Row],[% Deli. Qty to Traded Qty]]&gt;80,Stock_Info[[#This Row],[No. of Trades]]&lt;3000),"Unusual Day","")</f>
        <v/>
      </c>
      <c r="R5016" t="str">
        <f>IF(AND(Stock_Info[[#This Row],[Spread High-Low]] &lt; 10, Stock_Info[[#This Row],[% Deli. Qty to Traded Qty]] &gt; 90), "Good Day", "")</f>
        <v/>
      </c>
    </row>
    <row r="5017" spans="1:18">
      <c r="A5017" t="s">
        <v>60</v>
      </c>
      <c r="B5017" s="1">
        <v>45887</v>
      </c>
      <c r="C5017" s="1" t="str">
        <f>"WEEK" &amp;" " &amp;  INT((DAY(Stock_Info[[#This Row],[Date]])+WEEKDAY(DATE(YEAR(Stock_Info[[#This Row],[Date]]),MONTH(Stock_Info[[#This Row],[Date]]),1))-1)/7)+1</f>
        <v>WEEK 4</v>
      </c>
      <c r="D5017" s="12">
        <v>674.7</v>
      </c>
      <c r="E5017" s="12">
        <v>679.8</v>
      </c>
      <c r="F5017" s="12">
        <v>671.2</v>
      </c>
      <c r="G5017" s="12">
        <v>676.95</v>
      </c>
      <c r="H5017" s="12">
        <v>674.28249327956985</v>
      </c>
      <c r="I5017">
        <v>29760</v>
      </c>
      <c r="J5017">
        <v>1389</v>
      </c>
      <c r="K5017" s="12">
        <v>20066647</v>
      </c>
      <c r="L5017">
        <v>20447</v>
      </c>
      <c r="M5017">
        <v>68.709999999999994</v>
      </c>
      <c r="N5017">
        <v>8.6</v>
      </c>
      <c r="O5017">
        <v>2.25</v>
      </c>
      <c r="P5017">
        <f xml:space="preserve"> IF(Stock_Info[[#This Row],[Close Price]] &gt; Stock_Info[[#This Row],[Open Price]], 1, 0)</f>
        <v>1</v>
      </c>
      <c r="Q5017" t="str">
        <f>IF(AND(Stock_Info[[#This Row],[% Deli. Qty to Traded Qty]]&gt;80,Stock_Info[[#This Row],[No. of Trades]]&lt;3000),"Unusual Day","")</f>
        <v/>
      </c>
      <c r="R5017" t="str">
        <f>IF(AND(Stock_Info[[#This Row],[Spread High-Low]] &lt; 10, Stock_Info[[#This Row],[% Deli. Qty to Traded Qty]] &gt; 90), "Good Day", "")</f>
        <v/>
      </c>
    </row>
    <row r="5018" spans="1:18">
      <c r="A5018" t="s">
        <v>60</v>
      </c>
      <c r="B5018" s="1">
        <v>45883</v>
      </c>
      <c r="C5018" s="1" t="str">
        <f>"WEEK" &amp;" " &amp;  INT((DAY(Stock_Info[[#This Row],[Date]])+WEEKDAY(DATE(YEAR(Stock_Info[[#This Row],[Date]]),MONTH(Stock_Info[[#This Row],[Date]]),1))-1)/7)+1</f>
        <v>WEEK 3</v>
      </c>
      <c r="D5018" s="12">
        <v>668.85</v>
      </c>
      <c r="E5018" s="12">
        <v>674.1</v>
      </c>
      <c r="F5018" s="12">
        <v>666.3</v>
      </c>
      <c r="G5018" s="12">
        <v>667.45</v>
      </c>
      <c r="H5018" s="12">
        <v>668.43680043680047</v>
      </c>
      <c r="I5018">
        <v>18315</v>
      </c>
      <c r="J5018">
        <v>614</v>
      </c>
      <c r="K5018" s="12">
        <v>12242420</v>
      </c>
      <c r="L5018">
        <v>8179</v>
      </c>
      <c r="M5018">
        <v>44.66</v>
      </c>
      <c r="N5018">
        <v>7.8</v>
      </c>
      <c r="O5018">
        <v>-1.4</v>
      </c>
      <c r="P5018">
        <f xml:space="preserve"> IF(Stock_Info[[#This Row],[Close Price]] &gt; Stock_Info[[#This Row],[Open Price]], 1, 0)</f>
        <v>0</v>
      </c>
      <c r="Q5018" t="str">
        <f>IF(AND(Stock_Info[[#This Row],[% Deli. Qty to Traded Qty]]&gt;80,Stock_Info[[#This Row],[No. of Trades]]&lt;3000),"Unusual Day","")</f>
        <v/>
      </c>
      <c r="R5018" t="str">
        <f>IF(AND(Stock_Info[[#This Row],[Spread High-Low]] &lt; 10, Stock_Info[[#This Row],[% Deli. Qty to Traded Qty]] &gt; 90), "Good Day", "")</f>
        <v/>
      </c>
    </row>
    <row r="5019" spans="1:18">
      <c r="A5019" t="s">
        <v>60</v>
      </c>
      <c r="B5019" s="1">
        <v>45882</v>
      </c>
      <c r="C5019" s="1" t="str">
        <f>"WEEK" &amp;" " &amp;  INT((DAY(Stock_Info[[#This Row],[Date]])+WEEKDAY(DATE(YEAR(Stock_Info[[#This Row],[Date]]),MONTH(Stock_Info[[#This Row],[Date]]),1))-1)/7)+1</f>
        <v>WEEK 3</v>
      </c>
      <c r="D5019" s="12">
        <v>678.3</v>
      </c>
      <c r="E5019" s="12">
        <v>678.3</v>
      </c>
      <c r="F5019" s="12">
        <v>666.35</v>
      </c>
      <c r="G5019" s="12">
        <v>670.35</v>
      </c>
      <c r="H5019" s="12">
        <v>671.55011460720982</v>
      </c>
      <c r="I5019">
        <v>28794</v>
      </c>
      <c r="J5019">
        <v>1660</v>
      </c>
      <c r="K5019" s="12">
        <v>19336614</v>
      </c>
      <c r="L5019">
        <v>16363</v>
      </c>
      <c r="M5019">
        <v>56.83</v>
      </c>
      <c r="N5019">
        <v>11.95</v>
      </c>
      <c r="O5019">
        <v>-7.95</v>
      </c>
      <c r="P5019">
        <f xml:space="preserve"> IF(Stock_Info[[#This Row],[Close Price]] &gt; Stock_Info[[#This Row],[Open Price]], 1, 0)</f>
        <v>0</v>
      </c>
      <c r="Q5019" t="str">
        <f>IF(AND(Stock_Info[[#This Row],[% Deli. Qty to Traded Qty]]&gt;80,Stock_Info[[#This Row],[No. of Trades]]&lt;3000),"Unusual Day","")</f>
        <v/>
      </c>
      <c r="R5019" t="str">
        <f>IF(AND(Stock_Info[[#This Row],[Spread High-Low]] &lt; 10, Stock_Info[[#This Row],[% Deli. Qty to Traded Qty]] &gt; 90), "Good Day", "")</f>
        <v/>
      </c>
    </row>
    <row r="5020" spans="1:18">
      <c r="A5020" t="s">
        <v>60</v>
      </c>
      <c r="B5020" s="1">
        <v>45881</v>
      </c>
      <c r="C5020" s="1" t="str">
        <f>"WEEK" &amp;" " &amp;  INT((DAY(Stock_Info[[#This Row],[Date]])+WEEKDAY(DATE(YEAR(Stock_Info[[#This Row],[Date]]),MONTH(Stock_Info[[#This Row],[Date]]),1))-1)/7)+1</f>
        <v>WEEK 3</v>
      </c>
      <c r="D5020" s="12">
        <v>676</v>
      </c>
      <c r="E5020" s="12">
        <v>676.9</v>
      </c>
      <c r="F5020" s="12">
        <v>669.35</v>
      </c>
      <c r="G5020" s="12">
        <v>671.7</v>
      </c>
      <c r="H5020" s="12">
        <v>672.99439978665851</v>
      </c>
      <c r="I5020">
        <v>52498</v>
      </c>
      <c r="J5020">
        <v>1526</v>
      </c>
      <c r="K5020" s="12">
        <v>35330860</v>
      </c>
      <c r="L5020">
        <v>17098</v>
      </c>
      <c r="M5020">
        <v>32.57</v>
      </c>
      <c r="N5020">
        <v>7.55</v>
      </c>
      <c r="O5020">
        <v>-4.3</v>
      </c>
      <c r="P5020">
        <f xml:space="preserve"> IF(Stock_Info[[#This Row],[Close Price]] &gt; Stock_Info[[#This Row],[Open Price]], 1, 0)</f>
        <v>0</v>
      </c>
      <c r="Q5020" t="str">
        <f>IF(AND(Stock_Info[[#This Row],[% Deli. Qty to Traded Qty]]&gt;80,Stock_Info[[#This Row],[No. of Trades]]&lt;3000),"Unusual Day","")</f>
        <v/>
      </c>
      <c r="R5020" t="str">
        <f>IF(AND(Stock_Info[[#This Row],[Spread High-Low]] &lt; 10, Stock_Info[[#This Row],[% Deli. Qty to Traded Qty]] &gt; 90), "Good Day", "")</f>
        <v/>
      </c>
    </row>
    <row r="5021" spans="1:18">
      <c r="A5021" t="s">
        <v>60</v>
      </c>
      <c r="B5021" s="1">
        <v>45880</v>
      </c>
      <c r="C5021" s="1" t="str">
        <f>"WEEK" &amp;" " &amp;  INT((DAY(Stock_Info[[#This Row],[Date]])+WEEKDAY(DATE(YEAR(Stock_Info[[#This Row],[Date]]),MONTH(Stock_Info[[#This Row],[Date]]),1))-1)/7)+1</f>
        <v>WEEK 3</v>
      </c>
      <c r="D5021" s="12">
        <v>648.5</v>
      </c>
      <c r="E5021" s="12">
        <v>677</v>
      </c>
      <c r="F5021" s="12">
        <v>648.5</v>
      </c>
      <c r="G5021" s="12">
        <v>673.9</v>
      </c>
      <c r="H5021" s="12">
        <v>667.9203656312792</v>
      </c>
      <c r="I5021">
        <v>258293</v>
      </c>
      <c r="J5021">
        <v>5974</v>
      </c>
      <c r="K5021" s="12">
        <v>172519155</v>
      </c>
      <c r="L5021">
        <v>155259</v>
      </c>
      <c r="M5021">
        <v>60.11</v>
      </c>
      <c r="N5021">
        <v>28.5</v>
      </c>
      <c r="O5021">
        <v>25.4</v>
      </c>
      <c r="P5021">
        <f xml:space="preserve"> IF(Stock_Info[[#This Row],[Close Price]] &gt; Stock_Info[[#This Row],[Open Price]], 1, 0)</f>
        <v>1</v>
      </c>
      <c r="Q5021" t="str">
        <f>IF(AND(Stock_Info[[#This Row],[% Deli. Qty to Traded Qty]]&gt;80,Stock_Info[[#This Row],[No. of Trades]]&lt;3000),"Unusual Day","")</f>
        <v/>
      </c>
      <c r="R5021" t="str">
        <f>IF(AND(Stock_Info[[#This Row],[Spread High-Low]] &lt; 10, Stock_Info[[#This Row],[% Deli. Qty to Traded Qty]] &gt; 90), "Good Day", "")</f>
        <v/>
      </c>
    </row>
    <row r="5022" spans="1:18">
      <c r="A5022" t="s">
        <v>60</v>
      </c>
      <c r="B5022" s="1">
        <v>45877</v>
      </c>
      <c r="C5022" s="1" t="str">
        <f>"WEEK" &amp;" " &amp;  INT((DAY(Stock_Info[[#This Row],[Date]])+WEEKDAY(DATE(YEAR(Stock_Info[[#This Row],[Date]]),MONTH(Stock_Info[[#This Row],[Date]]),1))-1)/7)+1</f>
        <v>WEEK 2</v>
      </c>
      <c r="D5022" s="12">
        <v>647.29999999999995</v>
      </c>
      <c r="E5022" s="12">
        <v>656</v>
      </c>
      <c r="F5022" s="12">
        <v>645.35</v>
      </c>
      <c r="G5022" s="12">
        <v>651.45000000000005</v>
      </c>
      <c r="H5022" s="12">
        <v>651.49238391883193</v>
      </c>
      <c r="I5022">
        <v>76089</v>
      </c>
      <c r="J5022">
        <v>3480</v>
      </c>
      <c r="K5022" s="12">
        <v>49571404</v>
      </c>
      <c r="L5022">
        <v>31082</v>
      </c>
      <c r="M5022">
        <v>40.85</v>
      </c>
      <c r="N5022">
        <v>10.65</v>
      </c>
      <c r="O5022">
        <v>4.1500000000000004</v>
      </c>
      <c r="P5022">
        <f xml:space="preserve"> IF(Stock_Info[[#This Row],[Close Price]] &gt; Stock_Info[[#This Row],[Open Price]], 1, 0)</f>
        <v>1</v>
      </c>
      <c r="Q5022" t="str">
        <f>IF(AND(Stock_Info[[#This Row],[% Deli. Qty to Traded Qty]]&gt;80,Stock_Info[[#This Row],[No. of Trades]]&lt;3000),"Unusual Day","")</f>
        <v/>
      </c>
      <c r="R5022" t="str">
        <f>IF(AND(Stock_Info[[#This Row],[Spread High-Low]] &lt; 10, Stock_Info[[#This Row],[% Deli. Qty to Traded Qty]] &gt; 90), "Good Day", "")</f>
        <v/>
      </c>
    </row>
    <row r="5023" spans="1:18">
      <c r="A5023" t="s">
        <v>60</v>
      </c>
      <c r="B5023" s="1">
        <v>45876</v>
      </c>
      <c r="C5023" s="1" t="str">
        <f>"WEEK" &amp;" " &amp;  INT((DAY(Stock_Info[[#This Row],[Date]])+WEEKDAY(DATE(YEAR(Stock_Info[[#This Row],[Date]]),MONTH(Stock_Info[[#This Row],[Date]]),1))-1)/7)+1</f>
        <v>WEEK 2</v>
      </c>
      <c r="D5023" s="12">
        <v>631.15</v>
      </c>
      <c r="E5023" s="12">
        <v>649.9</v>
      </c>
      <c r="F5023" s="12">
        <v>631.15</v>
      </c>
      <c r="G5023" s="12">
        <v>647.29999999999995</v>
      </c>
      <c r="H5023" s="12">
        <v>641.38529630273615</v>
      </c>
      <c r="I5023">
        <v>63263</v>
      </c>
      <c r="J5023">
        <v>2106</v>
      </c>
      <c r="K5023" s="12">
        <v>40575958</v>
      </c>
      <c r="L5023">
        <v>34988</v>
      </c>
      <c r="M5023">
        <v>55.31</v>
      </c>
      <c r="N5023">
        <v>18.75</v>
      </c>
      <c r="O5023">
        <v>16.149999999999999</v>
      </c>
      <c r="P5023">
        <f xml:space="preserve"> IF(Stock_Info[[#This Row],[Close Price]] &gt; Stock_Info[[#This Row],[Open Price]], 1, 0)</f>
        <v>1</v>
      </c>
      <c r="Q5023" t="str">
        <f>IF(AND(Stock_Info[[#This Row],[% Deli. Qty to Traded Qty]]&gt;80,Stock_Info[[#This Row],[No. of Trades]]&lt;3000),"Unusual Day","")</f>
        <v/>
      </c>
      <c r="R5023" t="str">
        <f>IF(AND(Stock_Info[[#This Row],[Spread High-Low]] &lt; 10, Stock_Info[[#This Row],[% Deli. Qty to Traded Qty]] &gt; 90), "Good Day", "")</f>
        <v/>
      </c>
    </row>
    <row r="5024" spans="1:18">
      <c r="A5024" t="s">
        <v>60</v>
      </c>
      <c r="B5024" s="1">
        <v>45875</v>
      </c>
      <c r="C5024" s="1" t="str">
        <f>"WEEK" &amp;" " &amp;  INT((DAY(Stock_Info[[#This Row],[Date]])+WEEKDAY(DATE(YEAR(Stock_Info[[#This Row],[Date]]),MONTH(Stock_Info[[#This Row],[Date]]),1))-1)/7)+1</f>
        <v>WEEK 2</v>
      </c>
      <c r="D5024" s="12">
        <v>630.04999999999995</v>
      </c>
      <c r="E5024" s="12">
        <v>638.6</v>
      </c>
      <c r="F5024" s="12">
        <v>627.25</v>
      </c>
      <c r="G5024" s="12">
        <v>637.54999999999995</v>
      </c>
      <c r="H5024" s="12">
        <v>634.91281329203036</v>
      </c>
      <c r="I5024">
        <v>17755</v>
      </c>
      <c r="J5024">
        <v>994</v>
      </c>
      <c r="K5024" s="12">
        <v>11272877</v>
      </c>
      <c r="L5024">
        <v>5984</v>
      </c>
      <c r="M5024">
        <v>33.700000000000003</v>
      </c>
      <c r="N5024">
        <v>11.35</v>
      </c>
      <c r="O5024">
        <v>7.5</v>
      </c>
      <c r="P5024">
        <f xml:space="preserve"> IF(Stock_Info[[#This Row],[Close Price]] &gt; Stock_Info[[#This Row],[Open Price]], 1, 0)</f>
        <v>1</v>
      </c>
      <c r="Q5024" t="str">
        <f>IF(AND(Stock_Info[[#This Row],[% Deli. Qty to Traded Qty]]&gt;80,Stock_Info[[#This Row],[No. of Trades]]&lt;3000),"Unusual Day","")</f>
        <v/>
      </c>
      <c r="R5024" t="str">
        <f>IF(AND(Stock_Info[[#This Row],[Spread High-Low]] &lt; 10, Stock_Info[[#This Row],[% Deli. Qty to Traded Qty]] &gt; 90), "Good Day", "")</f>
        <v/>
      </c>
    </row>
    <row r="5025" spans="1:18">
      <c r="A5025" t="s">
        <v>60</v>
      </c>
      <c r="B5025" s="1">
        <v>45874</v>
      </c>
      <c r="C5025" s="1" t="str">
        <f>"WEEK" &amp;" " &amp;  INT((DAY(Stock_Info[[#This Row],[Date]])+WEEKDAY(DATE(YEAR(Stock_Info[[#This Row],[Date]]),MONTH(Stock_Info[[#This Row],[Date]]),1))-1)/7)+1</f>
        <v>WEEK 2</v>
      </c>
      <c r="D5025" s="12">
        <v>642.95000000000005</v>
      </c>
      <c r="E5025" s="12">
        <v>644.25</v>
      </c>
      <c r="F5025" s="12">
        <v>632.54999999999995</v>
      </c>
      <c r="G5025" s="12">
        <v>634.70000000000005</v>
      </c>
      <c r="H5025" s="12">
        <v>638.66134756807401</v>
      </c>
      <c r="I5025">
        <v>35219</v>
      </c>
      <c r="J5025">
        <v>1372</v>
      </c>
      <c r="K5025" s="12">
        <v>22493014</v>
      </c>
      <c r="L5025">
        <v>17205</v>
      </c>
      <c r="M5025">
        <v>48.85</v>
      </c>
      <c r="N5025">
        <v>11.7</v>
      </c>
      <c r="O5025">
        <v>-8.25</v>
      </c>
      <c r="P5025">
        <f xml:space="preserve"> IF(Stock_Info[[#This Row],[Close Price]] &gt; Stock_Info[[#This Row],[Open Price]], 1, 0)</f>
        <v>0</v>
      </c>
      <c r="Q5025" t="str">
        <f>IF(AND(Stock_Info[[#This Row],[% Deli. Qty to Traded Qty]]&gt;80,Stock_Info[[#This Row],[No. of Trades]]&lt;3000),"Unusual Day","")</f>
        <v/>
      </c>
      <c r="R5025" t="str">
        <f>IF(AND(Stock_Info[[#This Row],[Spread High-Low]] &lt; 10, Stock_Info[[#This Row],[% Deli. Qty to Traded Qty]] &gt; 90), "Good Day", "")</f>
        <v/>
      </c>
    </row>
    <row r="5026" spans="1:18">
      <c r="A5026" t="s">
        <v>60</v>
      </c>
      <c r="B5026" s="1">
        <v>45873</v>
      </c>
      <c r="C5026" s="1" t="str">
        <f>"WEEK" &amp;" " &amp;  INT((DAY(Stock_Info[[#This Row],[Date]])+WEEKDAY(DATE(YEAR(Stock_Info[[#This Row],[Date]]),MONTH(Stock_Info[[#This Row],[Date]]),1))-1)/7)+1</f>
        <v>WEEK 2</v>
      </c>
      <c r="D5026" s="12">
        <v>612.4</v>
      </c>
      <c r="E5026" s="12">
        <v>639</v>
      </c>
      <c r="F5026" s="12">
        <v>612.4</v>
      </c>
      <c r="G5026" s="12">
        <v>638.25</v>
      </c>
      <c r="H5026" s="12">
        <v>628.79806706372585</v>
      </c>
      <c r="I5026">
        <v>275022</v>
      </c>
      <c r="J5026">
        <v>8315</v>
      </c>
      <c r="K5026" s="12">
        <v>172933302</v>
      </c>
      <c r="L5026">
        <v>227413</v>
      </c>
      <c r="M5026">
        <v>82.69</v>
      </c>
      <c r="N5026">
        <v>26.6</v>
      </c>
      <c r="O5026">
        <v>25.85</v>
      </c>
      <c r="P5026">
        <f xml:space="preserve"> IF(Stock_Info[[#This Row],[Close Price]] &gt; Stock_Info[[#This Row],[Open Price]], 1, 0)</f>
        <v>1</v>
      </c>
      <c r="Q5026" t="str">
        <f>IF(AND(Stock_Info[[#This Row],[% Deli. Qty to Traded Qty]]&gt;80,Stock_Info[[#This Row],[No. of Trades]]&lt;3000),"Unusual Day","")</f>
        <v/>
      </c>
      <c r="R5026" t="str">
        <f>IF(AND(Stock_Info[[#This Row],[Spread High-Low]] &lt; 10, Stock_Info[[#This Row],[% Deli. Qty to Traded Qty]] &gt; 90), "Good Day", "")</f>
        <v/>
      </c>
    </row>
    <row r="5027" spans="1:18">
      <c r="A5027" t="s">
        <v>60</v>
      </c>
      <c r="B5027" s="1">
        <v>45870</v>
      </c>
      <c r="C5027" s="1" t="str">
        <f>"WEEK" &amp;" " &amp;  INT((DAY(Stock_Info[[#This Row],[Date]])+WEEKDAY(DATE(YEAR(Stock_Info[[#This Row],[Date]]),MONTH(Stock_Info[[#This Row],[Date]]),1))-1)/7)+1</f>
        <v>WEEK 1</v>
      </c>
      <c r="D5027" s="12">
        <v>624.79999999999995</v>
      </c>
      <c r="E5027" s="12">
        <v>628</v>
      </c>
      <c r="F5027" s="12">
        <v>613.5</v>
      </c>
      <c r="G5027" s="12">
        <v>621.95000000000005</v>
      </c>
      <c r="H5027" s="12">
        <v>622.16858180072609</v>
      </c>
      <c r="I5027">
        <v>33331</v>
      </c>
      <c r="J5027">
        <v>1713</v>
      </c>
      <c r="K5027" s="12">
        <v>20737501</v>
      </c>
      <c r="L5027">
        <v>11080</v>
      </c>
      <c r="M5027">
        <v>33.24</v>
      </c>
      <c r="N5027">
        <v>14.5</v>
      </c>
      <c r="O5027">
        <v>-2.85</v>
      </c>
      <c r="P5027">
        <f xml:space="preserve"> IF(Stock_Info[[#This Row],[Close Price]] &gt; Stock_Info[[#This Row],[Open Price]], 1, 0)</f>
        <v>0</v>
      </c>
      <c r="Q5027" t="str">
        <f>IF(AND(Stock_Info[[#This Row],[% Deli. Qty to Traded Qty]]&gt;80,Stock_Info[[#This Row],[No. of Trades]]&lt;3000),"Unusual Day","")</f>
        <v/>
      </c>
      <c r="R5027" t="str">
        <f>IF(AND(Stock_Info[[#This Row],[Spread High-Low]] &lt; 10, Stock_Info[[#This Row],[% Deli. Qty to Traded Qty]] &gt; 90), "Good Day", "")</f>
        <v/>
      </c>
    </row>
    <row r="5028" spans="1:18">
      <c r="A5028" t="s">
        <v>60</v>
      </c>
      <c r="B5028" s="1">
        <v>45869</v>
      </c>
      <c r="C5028" s="1" t="str">
        <f>"WEEK" &amp;" " &amp;  INT((DAY(Stock_Info[[#This Row],[Date]])+WEEKDAY(DATE(YEAR(Stock_Info[[#This Row],[Date]]),MONTH(Stock_Info[[#This Row],[Date]]),1))-1)/7)+1</f>
        <v>WEEK 5</v>
      </c>
      <c r="D5028" s="12">
        <v>606.4</v>
      </c>
      <c r="E5028" s="12">
        <v>623</v>
      </c>
      <c r="F5028" s="12">
        <v>605.54999999999995</v>
      </c>
      <c r="G5028" s="12">
        <v>621.65</v>
      </c>
      <c r="H5028" s="12">
        <v>614.03932082216261</v>
      </c>
      <c r="I5028">
        <v>36927</v>
      </c>
      <c r="J5028">
        <v>1972</v>
      </c>
      <c r="K5028" s="12">
        <v>22674630</v>
      </c>
      <c r="L5028">
        <v>16415</v>
      </c>
      <c r="M5028">
        <v>44.45</v>
      </c>
      <c r="N5028">
        <v>17.45</v>
      </c>
      <c r="O5028">
        <v>15.25</v>
      </c>
      <c r="P5028">
        <f xml:space="preserve"> IF(Stock_Info[[#This Row],[Close Price]] &gt; Stock_Info[[#This Row],[Open Price]], 1, 0)</f>
        <v>1</v>
      </c>
      <c r="Q5028" t="str">
        <f>IF(AND(Stock_Info[[#This Row],[% Deli. Qty to Traded Qty]]&gt;80,Stock_Info[[#This Row],[No. of Trades]]&lt;3000),"Unusual Day","")</f>
        <v/>
      </c>
      <c r="R5028" t="str">
        <f>IF(AND(Stock_Info[[#This Row],[Spread High-Low]] &lt; 10, Stock_Info[[#This Row],[% Deli. Qty to Traded Qty]] &gt; 90), "Good Day", "")</f>
        <v/>
      </c>
    </row>
    <row r="5029" spans="1:18">
      <c r="A5029" t="s">
        <v>60</v>
      </c>
      <c r="B5029" s="1">
        <v>45868</v>
      </c>
      <c r="C5029" s="1" t="str">
        <f>"WEEK" &amp;" " &amp;  INT((DAY(Stock_Info[[#This Row],[Date]])+WEEKDAY(DATE(YEAR(Stock_Info[[#This Row],[Date]]),MONTH(Stock_Info[[#This Row],[Date]]),1))-1)/7)+1</f>
        <v>WEEK 5</v>
      </c>
      <c r="D5029" s="12">
        <v>632.6</v>
      </c>
      <c r="E5029" s="12">
        <v>633.15</v>
      </c>
      <c r="F5029" s="12">
        <v>612.4</v>
      </c>
      <c r="G5029" s="12">
        <v>614.79999999999995</v>
      </c>
      <c r="H5029" s="12">
        <v>620.11587900899372</v>
      </c>
      <c r="I5029">
        <v>47144</v>
      </c>
      <c r="J5029">
        <v>2032</v>
      </c>
      <c r="K5029" s="12">
        <v>29234743</v>
      </c>
      <c r="L5029">
        <v>25565</v>
      </c>
      <c r="M5029">
        <v>54.23</v>
      </c>
      <c r="N5029">
        <v>20.75</v>
      </c>
      <c r="O5029">
        <v>-17.8</v>
      </c>
      <c r="P5029">
        <f xml:space="preserve"> IF(Stock_Info[[#This Row],[Close Price]] &gt; Stock_Info[[#This Row],[Open Price]], 1, 0)</f>
        <v>0</v>
      </c>
      <c r="Q5029" t="str">
        <f>IF(AND(Stock_Info[[#This Row],[% Deli. Qty to Traded Qty]]&gt;80,Stock_Info[[#This Row],[No. of Trades]]&lt;3000),"Unusual Day","")</f>
        <v/>
      </c>
      <c r="R5029" t="str">
        <f>IF(AND(Stock_Info[[#This Row],[Spread High-Low]] &lt; 10, Stock_Info[[#This Row],[% Deli. Qty to Traded Qty]] &gt; 90), "Good Day", "")</f>
        <v/>
      </c>
    </row>
    <row r="5030" spans="1:18">
      <c r="A5030" t="s">
        <v>60</v>
      </c>
      <c r="B5030" s="1">
        <v>45867</v>
      </c>
      <c r="C5030" s="1" t="str">
        <f>"WEEK" &amp;" " &amp;  INT((DAY(Stock_Info[[#This Row],[Date]])+WEEKDAY(DATE(YEAR(Stock_Info[[#This Row],[Date]]),MONTH(Stock_Info[[#This Row],[Date]]),1))-1)/7)+1</f>
        <v>WEEK 5</v>
      </c>
      <c r="D5030" s="12">
        <v>628.25</v>
      </c>
      <c r="E5030" s="12">
        <v>632.15</v>
      </c>
      <c r="F5030" s="12">
        <v>624</v>
      </c>
      <c r="G5030" s="12">
        <v>630.5</v>
      </c>
      <c r="H5030" s="12">
        <v>628.6230539609644</v>
      </c>
      <c r="I5030">
        <v>21775</v>
      </c>
      <c r="J5030">
        <v>992</v>
      </c>
      <c r="K5030" s="12">
        <v>13688267</v>
      </c>
      <c r="L5030">
        <v>7718</v>
      </c>
      <c r="M5030">
        <v>35.44</v>
      </c>
      <c r="N5030">
        <v>8.15</v>
      </c>
      <c r="O5030">
        <v>2.25</v>
      </c>
      <c r="P5030">
        <f xml:space="preserve"> IF(Stock_Info[[#This Row],[Close Price]] &gt; Stock_Info[[#This Row],[Open Price]], 1, 0)</f>
        <v>1</v>
      </c>
      <c r="Q5030" t="str">
        <f>IF(AND(Stock_Info[[#This Row],[% Deli. Qty to Traded Qty]]&gt;80,Stock_Info[[#This Row],[No. of Trades]]&lt;3000),"Unusual Day","")</f>
        <v/>
      </c>
      <c r="R5030" t="str">
        <f>IF(AND(Stock_Info[[#This Row],[Spread High-Low]] &lt; 10, Stock_Info[[#This Row],[% Deli. Qty to Traded Qty]] &gt; 90), "Good Day", "")</f>
        <v/>
      </c>
    </row>
    <row r="5031" spans="1:18">
      <c r="A5031" t="s">
        <v>60</v>
      </c>
      <c r="B5031" s="1">
        <v>45866</v>
      </c>
      <c r="C5031" s="1" t="str">
        <f>"WEEK" &amp;" " &amp;  INT((DAY(Stock_Info[[#This Row],[Date]])+WEEKDAY(DATE(YEAR(Stock_Info[[#This Row],[Date]]),MONTH(Stock_Info[[#This Row],[Date]]),1))-1)/7)+1</f>
        <v>WEEK 5</v>
      </c>
      <c r="D5031" s="12">
        <v>637.45000000000005</v>
      </c>
      <c r="E5031" s="12">
        <v>647.1</v>
      </c>
      <c r="F5031" s="12">
        <v>623.70000000000005</v>
      </c>
      <c r="G5031" s="12">
        <v>626.35</v>
      </c>
      <c r="H5031" s="12">
        <v>637.00815626488804</v>
      </c>
      <c r="I5031">
        <v>52475</v>
      </c>
      <c r="J5031">
        <v>1382</v>
      </c>
      <c r="K5031" s="12">
        <v>33427003</v>
      </c>
      <c r="L5031">
        <v>15269</v>
      </c>
      <c r="M5031">
        <v>29.1</v>
      </c>
      <c r="N5031">
        <v>23.4</v>
      </c>
      <c r="O5031">
        <v>-11.1</v>
      </c>
      <c r="P5031">
        <f xml:space="preserve"> IF(Stock_Info[[#This Row],[Close Price]] &gt; Stock_Info[[#This Row],[Open Price]], 1, 0)</f>
        <v>0</v>
      </c>
      <c r="Q5031" t="str">
        <f>IF(AND(Stock_Info[[#This Row],[% Deli. Qty to Traded Qty]]&gt;80,Stock_Info[[#This Row],[No. of Trades]]&lt;3000),"Unusual Day","")</f>
        <v/>
      </c>
      <c r="R5031" t="str">
        <f>IF(AND(Stock_Info[[#This Row],[Spread High-Low]] &lt; 10, Stock_Info[[#This Row],[% Deli. Qty to Traded Qty]] &gt; 90), "Good Day", "")</f>
        <v/>
      </c>
    </row>
    <row r="5032" spans="1:18">
      <c r="A5032" t="s">
        <v>60</v>
      </c>
      <c r="B5032" s="1">
        <v>45863</v>
      </c>
      <c r="C5032" s="1" t="str">
        <f>"WEEK" &amp;" " &amp;  INT((DAY(Stock_Info[[#This Row],[Date]])+WEEKDAY(DATE(YEAR(Stock_Info[[#This Row],[Date]]),MONTH(Stock_Info[[#This Row],[Date]]),1))-1)/7)+1</f>
        <v>WEEK 4</v>
      </c>
      <c r="D5032" s="12">
        <v>652.15</v>
      </c>
      <c r="E5032" s="12">
        <v>653.70000000000005</v>
      </c>
      <c r="F5032" s="12">
        <v>629</v>
      </c>
      <c r="G5032" s="12">
        <v>636.45000000000005</v>
      </c>
      <c r="H5032" s="12">
        <v>640.01050340559084</v>
      </c>
      <c r="I5032">
        <v>102919</v>
      </c>
      <c r="J5032">
        <v>3467</v>
      </c>
      <c r="K5032" s="12">
        <v>65869241</v>
      </c>
      <c r="L5032">
        <v>37915</v>
      </c>
      <c r="M5032">
        <v>36.840000000000003</v>
      </c>
      <c r="N5032">
        <v>24.7</v>
      </c>
      <c r="O5032">
        <v>-15.7</v>
      </c>
      <c r="P5032">
        <f xml:space="preserve"> IF(Stock_Info[[#This Row],[Close Price]] &gt; Stock_Info[[#This Row],[Open Price]], 1, 0)</f>
        <v>0</v>
      </c>
      <c r="Q5032" t="str">
        <f>IF(AND(Stock_Info[[#This Row],[% Deli. Qty to Traded Qty]]&gt;80,Stock_Info[[#This Row],[No. of Trades]]&lt;3000),"Unusual Day","")</f>
        <v/>
      </c>
      <c r="R5032" t="str">
        <f>IF(AND(Stock_Info[[#This Row],[Spread High-Low]] &lt; 10, Stock_Info[[#This Row],[% Deli. Qty to Traded Qty]] &gt; 90), "Good Day", "")</f>
        <v/>
      </c>
    </row>
    <row r="5033" spans="1:18">
      <c r="A5033" t="s">
        <v>60</v>
      </c>
      <c r="B5033" s="1">
        <v>45862</v>
      </c>
      <c r="C5033" s="1" t="str">
        <f>"WEEK" &amp;" " &amp;  INT((DAY(Stock_Info[[#This Row],[Date]])+WEEKDAY(DATE(YEAR(Stock_Info[[#This Row],[Date]]),MONTH(Stock_Info[[#This Row],[Date]]),1))-1)/7)+1</f>
        <v>WEEK 4</v>
      </c>
      <c r="D5033" s="12">
        <v>625.65</v>
      </c>
      <c r="E5033" s="12">
        <v>658.6</v>
      </c>
      <c r="F5033" s="12">
        <v>625.1</v>
      </c>
      <c r="G5033" s="12">
        <v>652.29999999999995</v>
      </c>
      <c r="H5033" s="12">
        <v>643.26392385940176</v>
      </c>
      <c r="I5033">
        <v>238296</v>
      </c>
      <c r="J5033">
        <v>6679</v>
      </c>
      <c r="K5033" s="12">
        <v>153287220</v>
      </c>
      <c r="L5033">
        <v>105469</v>
      </c>
      <c r="M5033">
        <v>44.26</v>
      </c>
      <c r="N5033">
        <v>33.5</v>
      </c>
      <c r="O5033">
        <v>26.65</v>
      </c>
      <c r="P5033">
        <f xml:space="preserve"> IF(Stock_Info[[#This Row],[Close Price]] &gt; Stock_Info[[#This Row],[Open Price]], 1, 0)</f>
        <v>1</v>
      </c>
      <c r="Q5033" t="str">
        <f>IF(AND(Stock_Info[[#This Row],[% Deli. Qty to Traded Qty]]&gt;80,Stock_Info[[#This Row],[No. of Trades]]&lt;3000),"Unusual Day","")</f>
        <v/>
      </c>
      <c r="R5033" t="str">
        <f>IF(AND(Stock_Info[[#This Row],[Spread High-Low]] &lt; 10, Stock_Info[[#This Row],[% Deli. Qty to Traded Qty]] &gt; 90), "Good Day", "")</f>
        <v/>
      </c>
    </row>
    <row r="5034" spans="1:18">
      <c r="A5034" t="s">
        <v>60</v>
      </c>
      <c r="B5034" s="1">
        <v>45861</v>
      </c>
      <c r="C5034" s="1" t="str">
        <f>"WEEK" &amp;" " &amp;  INT((DAY(Stock_Info[[#This Row],[Date]])+WEEKDAY(DATE(YEAR(Stock_Info[[#This Row],[Date]]),MONTH(Stock_Info[[#This Row],[Date]]),1))-1)/7)+1</f>
        <v>WEEK 4</v>
      </c>
      <c r="D5034" s="12">
        <v>628.75</v>
      </c>
      <c r="E5034" s="12">
        <v>633.70000000000005</v>
      </c>
      <c r="F5034" s="12">
        <v>622.1</v>
      </c>
      <c r="G5034" s="12">
        <v>624.65</v>
      </c>
      <c r="H5034" s="12">
        <v>623.66939062603774</v>
      </c>
      <c r="I5034">
        <v>331258</v>
      </c>
      <c r="J5034">
        <v>12446</v>
      </c>
      <c r="K5034" s="12">
        <v>206595475</v>
      </c>
      <c r="L5034">
        <v>286435</v>
      </c>
      <c r="M5034">
        <v>86.47</v>
      </c>
      <c r="N5034">
        <v>11.6</v>
      </c>
      <c r="O5034">
        <v>-4.0999999999999996</v>
      </c>
      <c r="P5034">
        <f xml:space="preserve"> IF(Stock_Info[[#This Row],[Close Price]] &gt; Stock_Info[[#This Row],[Open Price]], 1, 0)</f>
        <v>0</v>
      </c>
      <c r="Q5034" t="str">
        <f>IF(AND(Stock_Info[[#This Row],[% Deli. Qty to Traded Qty]]&gt;80,Stock_Info[[#This Row],[No. of Trades]]&lt;3000),"Unusual Day","")</f>
        <v/>
      </c>
      <c r="R5034" t="str">
        <f>IF(AND(Stock_Info[[#This Row],[Spread High-Low]] &lt; 10, Stock_Info[[#This Row],[% Deli. Qty to Traded Qty]] &gt; 90), "Good Day", "")</f>
        <v/>
      </c>
    </row>
    <row r="5035" spans="1:18">
      <c r="A5035" t="s">
        <v>60</v>
      </c>
      <c r="B5035" s="1">
        <v>45860</v>
      </c>
      <c r="C5035" s="1" t="str">
        <f>"WEEK" &amp;" " &amp;  INT((DAY(Stock_Info[[#This Row],[Date]])+WEEKDAY(DATE(YEAR(Stock_Info[[#This Row],[Date]]),MONTH(Stock_Info[[#This Row],[Date]]),1))-1)/7)+1</f>
        <v>WEEK 4</v>
      </c>
      <c r="D5035" s="12">
        <v>634.45000000000005</v>
      </c>
      <c r="E5035" s="12">
        <v>637.04999999999995</v>
      </c>
      <c r="F5035" s="12">
        <v>626.6</v>
      </c>
      <c r="G5035" s="12">
        <v>627.9</v>
      </c>
      <c r="H5035" s="12">
        <v>629.99267060720047</v>
      </c>
      <c r="I5035">
        <v>46525</v>
      </c>
      <c r="J5035">
        <v>1805</v>
      </c>
      <c r="K5035" s="12">
        <v>29310409</v>
      </c>
      <c r="L5035">
        <v>28013</v>
      </c>
      <c r="M5035">
        <v>60.21</v>
      </c>
      <c r="N5035">
        <v>10.45</v>
      </c>
      <c r="O5035">
        <v>-6.55</v>
      </c>
      <c r="P5035">
        <f xml:space="preserve"> IF(Stock_Info[[#This Row],[Close Price]] &gt; Stock_Info[[#This Row],[Open Price]], 1, 0)</f>
        <v>0</v>
      </c>
      <c r="Q5035" t="str">
        <f>IF(AND(Stock_Info[[#This Row],[% Deli. Qty to Traded Qty]]&gt;80,Stock_Info[[#This Row],[No. of Trades]]&lt;3000),"Unusual Day","")</f>
        <v/>
      </c>
      <c r="R5035" t="str">
        <f>IF(AND(Stock_Info[[#This Row],[Spread High-Low]] &lt; 10, Stock_Info[[#This Row],[% Deli. Qty to Traded Qty]] &gt; 90), "Good Day", "")</f>
        <v/>
      </c>
    </row>
    <row r="5036" spans="1:18">
      <c r="A5036" t="s">
        <v>60</v>
      </c>
      <c r="B5036" s="1">
        <v>45859</v>
      </c>
      <c r="C5036" s="1" t="str">
        <f>"WEEK" &amp;" " &amp;  INT((DAY(Stock_Info[[#This Row],[Date]])+WEEKDAY(DATE(YEAR(Stock_Info[[#This Row],[Date]]),MONTH(Stock_Info[[#This Row],[Date]]),1))-1)/7)+1</f>
        <v>WEEK 4</v>
      </c>
      <c r="D5036" s="12">
        <v>622.15</v>
      </c>
      <c r="E5036" s="12">
        <v>637.5</v>
      </c>
      <c r="F5036" s="12">
        <v>622.15</v>
      </c>
      <c r="G5036" s="12">
        <v>634.95000000000005</v>
      </c>
      <c r="H5036" s="12">
        <v>631.77752983409334</v>
      </c>
      <c r="I5036">
        <v>20614</v>
      </c>
      <c r="J5036">
        <v>980</v>
      </c>
      <c r="K5036" s="12">
        <v>13023462</v>
      </c>
      <c r="L5036">
        <v>6489</v>
      </c>
      <c r="M5036">
        <v>31.48</v>
      </c>
      <c r="N5036">
        <v>15.35</v>
      </c>
      <c r="O5036">
        <v>12.8</v>
      </c>
      <c r="P5036">
        <f xml:space="preserve"> IF(Stock_Info[[#This Row],[Close Price]] &gt; Stock_Info[[#This Row],[Open Price]], 1, 0)</f>
        <v>1</v>
      </c>
      <c r="Q5036" t="str">
        <f>IF(AND(Stock_Info[[#This Row],[% Deli. Qty to Traded Qty]]&gt;80,Stock_Info[[#This Row],[No. of Trades]]&lt;3000),"Unusual Day","")</f>
        <v/>
      </c>
      <c r="R5036" t="str">
        <f>IF(AND(Stock_Info[[#This Row],[Spread High-Low]] &lt; 10, Stock_Info[[#This Row],[% Deli. Qty to Traded Qty]] &gt; 90), "Good Day", "")</f>
        <v/>
      </c>
    </row>
    <row r="5037" spans="1:18">
      <c r="A5037" t="s">
        <v>60</v>
      </c>
      <c r="B5037" s="1">
        <v>45856</v>
      </c>
      <c r="C5037" s="1" t="str">
        <f>"WEEK" &amp;" " &amp;  INT((DAY(Stock_Info[[#This Row],[Date]])+WEEKDAY(DATE(YEAR(Stock_Info[[#This Row],[Date]]),MONTH(Stock_Info[[#This Row],[Date]]),1))-1)/7)+1</f>
        <v>WEEK 3</v>
      </c>
      <c r="D5037" s="12">
        <v>639.85</v>
      </c>
      <c r="E5037" s="12">
        <v>640</v>
      </c>
      <c r="F5037" s="12">
        <v>630</v>
      </c>
      <c r="G5037" s="12">
        <v>631.4</v>
      </c>
      <c r="H5037" s="12">
        <v>632.81219958800637</v>
      </c>
      <c r="I5037">
        <v>17476</v>
      </c>
      <c r="J5037">
        <v>816</v>
      </c>
      <c r="K5037" s="12">
        <v>11059026</v>
      </c>
      <c r="L5037">
        <v>9451</v>
      </c>
      <c r="M5037">
        <v>54.08</v>
      </c>
      <c r="N5037">
        <v>10</v>
      </c>
      <c r="O5037">
        <v>-8.4499999999999993</v>
      </c>
      <c r="P5037">
        <f xml:space="preserve"> IF(Stock_Info[[#This Row],[Close Price]] &gt; Stock_Info[[#This Row],[Open Price]], 1, 0)</f>
        <v>0</v>
      </c>
      <c r="Q5037" t="str">
        <f>IF(AND(Stock_Info[[#This Row],[% Deli. Qty to Traded Qty]]&gt;80,Stock_Info[[#This Row],[No. of Trades]]&lt;3000),"Unusual Day","")</f>
        <v/>
      </c>
      <c r="R5037" t="str">
        <f>IF(AND(Stock_Info[[#This Row],[Spread High-Low]] &lt; 10, Stock_Info[[#This Row],[% Deli. Qty to Traded Qty]] &gt; 90), "Good Day", "")</f>
        <v/>
      </c>
    </row>
    <row r="5038" spans="1:18">
      <c r="A5038" t="s">
        <v>60</v>
      </c>
      <c r="B5038" s="1">
        <v>45855</v>
      </c>
      <c r="C5038" s="1" t="str">
        <f>"WEEK" &amp;" " &amp;  INT((DAY(Stock_Info[[#This Row],[Date]])+WEEKDAY(DATE(YEAR(Stock_Info[[#This Row],[Date]]),MONTH(Stock_Info[[#This Row],[Date]]),1))-1)/7)+1</f>
        <v>WEEK 3</v>
      </c>
      <c r="D5038" s="12">
        <v>641</v>
      </c>
      <c r="E5038" s="12">
        <v>641.79999999999995</v>
      </c>
      <c r="F5038" s="12">
        <v>626.85</v>
      </c>
      <c r="G5038" s="12">
        <v>637.75</v>
      </c>
      <c r="H5038" s="12">
        <v>634.9888345589651</v>
      </c>
      <c r="I5038">
        <v>25973</v>
      </c>
      <c r="J5038">
        <v>993</v>
      </c>
      <c r="K5038" s="12">
        <v>16492565</v>
      </c>
      <c r="L5038">
        <v>8803</v>
      </c>
      <c r="M5038">
        <v>33.89</v>
      </c>
      <c r="N5038">
        <v>14.95</v>
      </c>
      <c r="O5038">
        <v>-3.25</v>
      </c>
      <c r="P5038">
        <f xml:space="preserve"> IF(Stock_Info[[#This Row],[Close Price]] &gt; Stock_Info[[#This Row],[Open Price]], 1, 0)</f>
        <v>0</v>
      </c>
      <c r="Q5038" t="str">
        <f>IF(AND(Stock_Info[[#This Row],[% Deli. Qty to Traded Qty]]&gt;80,Stock_Info[[#This Row],[No. of Trades]]&lt;3000),"Unusual Day","")</f>
        <v/>
      </c>
      <c r="R5038" t="str">
        <f>IF(AND(Stock_Info[[#This Row],[Spread High-Low]] &lt; 10, Stock_Info[[#This Row],[% Deli. Qty to Traded Qty]] &gt; 90), "Good Day", "")</f>
        <v/>
      </c>
    </row>
    <row r="5039" spans="1:18">
      <c r="A5039" t="s">
        <v>60</v>
      </c>
      <c r="B5039" s="1">
        <v>45854</v>
      </c>
      <c r="C5039" s="1" t="str">
        <f>"WEEK" &amp;" " &amp;  INT((DAY(Stock_Info[[#This Row],[Date]])+WEEKDAY(DATE(YEAR(Stock_Info[[#This Row],[Date]]),MONTH(Stock_Info[[#This Row],[Date]]),1))-1)/7)+1</f>
        <v>WEEK 3</v>
      </c>
      <c r="D5039" s="12">
        <v>634.65</v>
      </c>
      <c r="E5039" s="12">
        <v>649.9</v>
      </c>
      <c r="F5039" s="12">
        <v>633.79999999999995</v>
      </c>
      <c r="G5039" s="12">
        <v>641.35</v>
      </c>
      <c r="H5039" s="12">
        <v>642.28896606186925</v>
      </c>
      <c r="I5039">
        <v>308974</v>
      </c>
      <c r="J5039">
        <v>4067</v>
      </c>
      <c r="K5039" s="12">
        <v>198450591</v>
      </c>
      <c r="L5039">
        <v>278560</v>
      </c>
      <c r="M5039">
        <v>90.16</v>
      </c>
      <c r="N5039">
        <v>16.100000000000001</v>
      </c>
      <c r="O5039">
        <v>6.7</v>
      </c>
      <c r="P5039">
        <f xml:space="preserve"> IF(Stock_Info[[#This Row],[Close Price]] &gt; Stock_Info[[#This Row],[Open Price]], 1, 0)</f>
        <v>1</v>
      </c>
      <c r="Q5039" t="str">
        <f>IF(AND(Stock_Info[[#This Row],[% Deli. Qty to Traded Qty]]&gt;80,Stock_Info[[#This Row],[No. of Trades]]&lt;3000),"Unusual Day","")</f>
        <v/>
      </c>
      <c r="R5039" t="str">
        <f>IF(AND(Stock_Info[[#This Row],[Spread High-Low]] &lt; 10, Stock_Info[[#This Row],[% Deli. Qty to Traded Qty]] &gt; 90), "Good Day", "")</f>
        <v/>
      </c>
    </row>
    <row r="5040" spans="1:18">
      <c r="A5040" t="s">
        <v>60</v>
      </c>
      <c r="B5040" s="1">
        <v>45853</v>
      </c>
      <c r="C5040" s="1" t="str">
        <f>"WEEK" &amp;" " &amp;  INT((DAY(Stock_Info[[#This Row],[Date]])+WEEKDAY(DATE(YEAR(Stock_Info[[#This Row],[Date]]),MONTH(Stock_Info[[#This Row],[Date]]),1))-1)/7)+1</f>
        <v>WEEK 3</v>
      </c>
      <c r="D5040" s="12">
        <v>639.20000000000005</v>
      </c>
      <c r="E5040" s="12">
        <v>642.6</v>
      </c>
      <c r="F5040" s="12">
        <v>632.85</v>
      </c>
      <c r="G5040" s="12">
        <v>633.54999999999995</v>
      </c>
      <c r="H5040" s="12">
        <v>636.60389610389609</v>
      </c>
      <c r="I5040">
        <v>19866</v>
      </c>
      <c r="J5040">
        <v>919</v>
      </c>
      <c r="K5040" s="12">
        <v>12646773</v>
      </c>
      <c r="L5040">
        <v>6933</v>
      </c>
      <c r="M5040">
        <v>34.9</v>
      </c>
      <c r="N5040">
        <v>9.75</v>
      </c>
      <c r="O5040">
        <v>-5.65</v>
      </c>
      <c r="P5040">
        <f xml:space="preserve"> IF(Stock_Info[[#This Row],[Close Price]] &gt; Stock_Info[[#This Row],[Open Price]], 1, 0)</f>
        <v>0</v>
      </c>
      <c r="Q5040" t="str">
        <f>IF(AND(Stock_Info[[#This Row],[% Deli. Qty to Traded Qty]]&gt;80,Stock_Info[[#This Row],[No. of Trades]]&lt;3000),"Unusual Day","")</f>
        <v/>
      </c>
      <c r="R5040" t="str">
        <f>IF(AND(Stock_Info[[#This Row],[Spread High-Low]] &lt; 10, Stock_Info[[#This Row],[% Deli. Qty to Traded Qty]] &gt; 90), "Good Day", "")</f>
        <v/>
      </c>
    </row>
    <row r="5041" spans="1:18">
      <c r="A5041" t="s">
        <v>60</v>
      </c>
      <c r="B5041" s="1">
        <v>45852</v>
      </c>
      <c r="C5041" s="1" t="str">
        <f>"WEEK" &amp;" " &amp;  INT((DAY(Stock_Info[[#This Row],[Date]])+WEEKDAY(DATE(YEAR(Stock_Info[[#This Row],[Date]]),MONTH(Stock_Info[[#This Row],[Date]]),1))-1)/7)+1</f>
        <v>WEEK 3</v>
      </c>
      <c r="D5041" s="12">
        <v>632.35</v>
      </c>
      <c r="E5041" s="12">
        <v>644.6</v>
      </c>
      <c r="F5041" s="12">
        <v>629.95000000000005</v>
      </c>
      <c r="G5041" s="12">
        <v>635</v>
      </c>
      <c r="H5041" s="12">
        <v>635.73746374599295</v>
      </c>
      <c r="I5041">
        <v>52408</v>
      </c>
      <c r="J5041">
        <v>1350</v>
      </c>
      <c r="K5041" s="12">
        <v>33317729</v>
      </c>
      <c r="L5041">
        <v>32782</v>
      </c>
      <c r="M5041">
        <v>62.55</v>
      </c>
      <c r="N5041">
        <v>14.65</v>
      </c>
      <c r="O5041">
        <v>2.65</v>
      </c>
      <c r="P5041">
        <f xml:space="preserve"> IF(Stock_Info[[#This Row],[Close Price]] &gt; Stock_Info[[#This Row],[Open Price]], 1, 0)</f>
        <v>1</v>
      </c>
      <c r="Q5041" t="str">
        <f>IF(AND(Stock_Info[[#This Row],[% Deli. Qty to Traded Qty]]&gt;80,Stock_Info[[#This Row],[No. of Trades]]&lt;3000),"Unusual Day","")</f>
        <v/>
      </c>
      <c r="R5041" t="str">
        <f>IF(AND(Stock_Info[[#This Row],[Spread High-Low]] &lt; 10, Stock_Info[[#This Row],[% Deli. Qty to Traded Qty]] &gt; 90), "Good Day", "")</f>
        <v/>
      </c>
    </row>
    <row r="5042" spans="1:18">
      <c r="A5042" t="s">
        <v>60</v>
      </c>
      <c r="B5042" s="1">
        <v>45849</v>
      </c>
      <c r="C5042" s="1" t="str">
        <f>"WEEK" &amp;" " &amp;  INT((DAY(Stock_Info[[#This Row],[Date]])+WEEKDAY(DATE(YEAR(Stock_Info[[#This Row],[Date]]),MONTH(Stock_Info[[#This Row],[Date]]),1))-1)/7)+1</f>
        <v>WEEK 2</v>
      </c>
      <c r="D5042" s="12">
        <v>631.9</v>
      </c>
      <c r="E5042" s="12">
        <v>634.95000000000005</v>
      </c>
      <c r="F5042" s="12">
        <v>620.70000000000005</v>
      </c>
      <c r="G5042" s="12">
        <v>631.15</v>
      </c>
      <c r="H5042" s="12">
        <v>626.30725692338797</v>
      </c>
      <c r="I5042">
        <v>44523</v>
      </c>
      <c r="J5042">
        <v>1994</v>
      </c>
      <c r="K5042" s="12">
        <v>27885078</v>
      </c>
      <c r="L5042">
        <v>12806</v>
      </c>
      <c r="M5042">
        <v>28.76</v>
      </c>
      <c r="N5042">
        <v>14.25</v>
      </c>
      <c r="O5042">
        <v>-0.75</v>
      </c>
      <c r="P5042">
        <f xml:space="preserve"> IF(Stock_Info[[#This Row],[Close Price]] &gt; Stock_Info[[#This Row],[Open Price]], 1, 0)</f>
        <v>0</v>
      </c>
      <c r="Q5042" t="str">
        <f>IF(AND(Stock_Info[[#This Row],[% Deli. Qty to Traded Qty]]&gt;80,Stock_Info[[#This Row],[No. of Trades]]&lt;3000),"Unusual Day","")</f>
        <v/>
      </c>
      <c r="R5042" t="str">
        <f>IF(AND(Stock_Info[[#This Row],[Spread High-Low]] &lt; 10, Stock_Info[[#This Row],[% Deli. Qty to Traded Qty]] &gt; 90), "Good Day", "")</f>
        <v/>
      </c>
    </row>
    <row r="5043" spans="1:18">
      <c r="A5043" t="s">
        <v>60</v>
      </c>
      <c r="B5043" s="1">
        <v>45848</v>
      </c>
      <c r="C5043" s="1" t="str">
        <f>"WEEK" &amp;" " &amp;  INT((DAY(Stock_Info[[#This Row],[Date]])+WEEKDAY(DATE(YEAR(Stock_Info[[#This Row],[Date]]),MONTH(Stock_Info[[#This Row],[Date]]),1))-1)/7)+1</f>
        <v>WEEK 2</v>
      </c>
      <c r="D5043" s="12">
        <v>638.15</v>
      </c>
      <c r="E5043" s="12">
        <v>641.29999999999995</v>
      </c>
      <c r="F5043" s="12">
        <v>628.5</v>
      </c>
      <c r="G5043" s="12">
        <v>631.4</v>
      </c>
      <c r="H5043" s="12">
        <v>632.80018306636157</v>
      </c>
      <c r="I5043">
        <v>21850</v>
      </c>
      <c r="J5043">
        <v>1219</v>
      </c>
      <c r="K5043" s="12">
        <v>13826684</v>
      </c>
      <c r="L5043">
        <v>10765</v>
      </c>
      <c r="M5043">
        <v>49.27</v>
      </c>
      <c r="N5043">
        <v>12.8</v>
      </c>
      <c r="O5043">
        <v>-6.75</v>
      </c>
      <c r="P5043">
        <f xml:space="preserve"> IF(Stock_Info[[#This Row],[Close Price]] &gt; Stock_Info[[#This Row],[Open Price]], 1, 0)</f>
        <v>0</v>
      </c>
      <c r="Q5043" t="str">
        <f>IF(AND(Stock_Info[[#This Row],[% Deli. Qty to Traded Qty]]&gt;80,Stock_Info[[#This Row],[No. of Trades]]&lt;3000),"Unusual Day","")</f>
        <v/>
      </c>
      <c r="R5043" t="str">
        <f>IF(AND(Stock_Info[[#This Row],[Spread High-Low]] &lt; 10, Stock_Info[[#This Row],[% Deli. Qty to Traded Qty]] &gt; 90), "Good Day", "")</f>
        <v/>
      </c>
    </row>
    <row r="5044" spans="1:18">
      <c r="A5044" t="s">
        <v>60</v>
      </c>
      <c r="B5044" s="1">
        <v>45847</v>
      </c>
      <c r="C5044" s="1" t="str">
        <f>"WEEK" &amp;" " &amp;  INT((DAY(Stock_Info[[#This Row],[Date]])+WEEKDAY(DATE(YEAR(Stock_Info[[#This Row],[Date]]),MONTH(Stock_Info[[#This Row],[Date]]),1))-1)/7)+1</f>
        <v>WEEK 2</v>
      </c>
      <c r="D5044" s="12">
        <v>638.35</v>
      </c>
      <c r="E5044" s="12">
        <v>642</v>
      </c>
      <c r="F5044" s="12">
        <v>634.70000000000005</v>
      </c>
      <c r="G5044" s="12">
        <v>638.95000000000005</v>
      </c>
      <c r="H5044" s="12">
        <v>637.9673874824191</v>
      </c>
      <c r="I5044">
        <v>11376</v>
      </c>
      <c r="J5044">
        <v>686</v>
      </c>
      <c r="K5044" s="12">
        <v>7257517</v>
      </c>
      <c r="L5044">
        <v>3581</v>
      </c>
      <c r="M5044">
        <v>31.48</v>
      </c>
      <c r="N5044">
        <v>7.3</v>
      </c>
      <c r="O5044">
        <v>0.6</v>
      </c>
      <c r="P5044">
        <f xml:space="preserve"> IF(Stock_Info[[#This Row],[Close Price]] &gt; Stock_Info[[#This Row],[Open Price]], 1, 0)</f>
        <v>1</v>
      </c>
      <c r="Q5044" t="str">
        <f>IF(AND(Stock_Info[[#This Row],[% Deli. Qty to Traded Qty]]&gt;80,Stock_Info[[#This Row],[No. of Trades]]&lt;3000),"Unusual Day","")</f>
        <v/>
      </c>
      <c r="R5044" t="str">
        <f>IF(AND(Stock_Info[[#This Row],[Spread High-Low]] &lt; 10, Stock_Info[[#This Row],[% Deli. Qty to Traded Qty]] &gt; 90), "Good Day", "")</f>
        <v/>
      </c>
    </row>
    <row r="5045" spans="1:18">
      <c r="A5045" t="s">
        <v>60</v>
      </c>
      <c r="B5045" s="1">
        <v>45846</v>
      </c>
      <c r="C5045" s="1" t="str">
        <f>"WEEK" &amp;" " &amp;  INT((DAY(Stock_Info[[#This Row],[Date]])+WEEKDAY(DATE(YEAR(Stock_Info[[#This Row],[Date]]),MONTH(Stock_Info[[#This Row],[Date]]),1))-1)/7)+1</f>
        <v>WEEK 2</v>
      </c>
      <c r="D5045" s="12">
        <v>643.04999999999995</v>
      </c>
      <c r="E5045" s="12">
        <v>646.54999999999995</v>
      </c>
      <c r="F5045" s="12">
        <v>632.6</v>
      </c>
      <c r="G5045" s="12">
        <v>638.35</v>
      </c>
      <c r="H5045" s="12">
        <v>638.51930418184975</v>
      </c>
      <c r="I5045">
        <v>23052</v>
      </c>
      <c r="J5045">
        <v>864</v>
      </c>
      <c r="K5045" s="12">
        <v>14719147</v>
      </c>
      <c r="L5045">
        <v>7649</v>
      </c>
      <c r="M5045">
        <v>33.18</v>
      </c>
      <c r="N5045">
        <v>13.95</v>
      </c>
      <c r="O5045">
        <v>-4.7</v>
      </c>
      <c r="P5045">
        <f xml:space="preserve"> IF(Stock_Info[[#This Row],[Close Price]] &gt; Stock_Info[[#This Row],[Open Price]], 1, 0)</f>
        <v>0</v>
      </c>
      <c r="Q5045" t="str">
        <f>IF(AND(Stock_Info[[#This Row],[% Deli. Qty to Traded Qty]]&gt;80,Stock_Info[[#This Row],[No. of Trades]]&lt;3000),"Unusual Day","")</f>
        <v/>
      </c>
      <c r="R5045" t="str">
        <f>IF(AND(Stock_Info[[#This Row],[Spread High-Low]] &lt; 10, Stock_Info[[#This Row],[% Deli. Qty to Traded Qty]] &gt; 90), "Good Day", "")</f>
        <v/>
      </c>
    </row>
    <row r="5046" spans="1:18">
      <c r="A5046" t="s">
        <v>60</v>
      </c>
      <c r="B5046" s="1">
        <v>45845</v>
      </c>
      <c r="C5046" s="1" t="str">
        <f>"WEEK" &amp;" " &amp;  INT((DAY(Stock_Info[[#This Row],[Date]])+WEEKDAY(DATE(YEAR(Stock_Info[[#This Row],[Date]]),MONTH(Stock_Info[[#This Row],[Date]]),1))-1)/7)+1</f>
        <v>WEEK 2</v>
      </c>
      <c r="D5046" s="12">
        <v>654.1</v>
      </c>
      <c r="E5046" s="12">
        <v>657.45</v>
      </c>
      <c r="F5046" s="12">
        <v>643</v>
      </c>
      <c r="G5046" s="12">
        <v>643.95000000000005</v>
      </c>
      <c r="H5046" s="12">
        <v>651.55280799764773</v>
      </c>
      <c r="I5046">
        <v>34010</v>
      </c>
      <c r="J5046">
        <v>1417</v>
      </c>
      <c r="K5046" s="12">
        <v>22159311</v>
      </c>
      <c r="L5046">
        <v>13994</v>
      </c>
      <c r="M5046">
        <v>41.15</v>
      </c>
      <c r="N5046">
        <v>14.45</v>
      </c>
      <c r="O5046">
        <v>-10.15</v>
      </c>
      <c r="P5046">
        <f xml:space="preserve"> IF(Stock_Info[[#This Row],[Close Price]] &gt; Stock_Info[[#This Row],[Open Price]], 1, 0)</f>
        <v>0</v>
      </c>
      <c r="Q5046" t="str">
        <f>IF(AND(Stock_Info[[#This Row],[% Deli. Qty to Traded Qty]]&gt;80,Stock_Info[[#This Row],[No. of Trades]]&lt;3000),"Unusual Day","")</f>
        <v/>
      </c>
      <c r="R5046" t="str">
        <f>IF(AND(Stock_Info[[#This Row],[Spread High-Low]] &lt; 10, Stock_Info[[#This Row],[% Deli. Qty to Traded Qty]] &gt; 90), "Good Day", "")</f>
        <v/>
      </c>
    </row>
    <row r="5047" spans="1:18">
      <c r="A5047" t="s">
        <v>60</v>
      </c>
      <c r="B5047" s="1">
        <v>45842</v>
      </c>
      <c r="C5047" s="1" t="str">
        <f>"WEEK" &amp;" " &amp;  INT((DAY(Stock_Info[[#This Row],[Date]])+WEEKDAY(DATE(YEAR(Stock_Info[[#This Row],[Date]]),MONTH(Stock_Info[[#This Row],[Date]]),1))-1)/7)+1</f>
        <v>WEEK 1</v>
      </c>
      <c r="D5047" s="12">
        <v>646.35</v>
      </c>
      <c r="E5047" s="12">
        <v>653.9</v>
      </c>
      <c r="F5047" s="12">
        <v>646.35</v>
      </c>
      <c r="G5047" s="12">
        <v>650.45000000000005</v>
      </c>
      <c r="H5047" s="12">
        <v>651.11221400309648</v>
      </c>
      <c r="I5047">
        <v>58130</v>
      </c>
      <c r="J5047">
        <v>1659</v>
      </c>
      <c r="K5047" s="12">
        <v>37849153</v>
      </c>
      <c r="L5047">
        <v>35251</v>
      </c>
      <c r="M5047">
        <v>60.64</v>
      </c>
      <c r="N5047">
        <v>7.55</v>
      </c>
      <c r="O5047">
        <v>4.0999999999999996</v>
      </c>
      <c r="P5047">
        <f xml:space="preserve"> IF(Stock_Info[[#This Row],[Close Price]] &gt; Stock_Info[[#This Row],[Open Price]], 1, 0)</f>
        <v>1</v>
      </c>
      <c r="Q5047" t="str">
        <f>IF(AND(Stock_Info[[#This Row],[% Deli. Qty to Traded Qty]]&gt;80,Stock_Info[[#This Row],[No. of Trades]]&lt;3000),"Unusual Day","")</f>
        <v/>
      </c>
      <c r="R5047" t="str">
        <f>IF(AND(Stock_Info[[#This Row],[Spread High-Low]] &lt; 10, Stock_Info[[#This Row],[% Deli. Qty to Traded Qty]] &gt; 90), "Good Day", "")</f>
        <v/>
      </c>
    </row>
    <row r="5048" spans="1:18">
      <c r="A5048" t="s">
        <v>60</v>
      </c>
      <c r="B5048" s="1">
        <v>45841</v>
      </c>
      <c r="C5048" s="1" t="str">
        <f>"WEEK" &amp;" " &amp;  INT((DAY(Stock_Info[[#This Row],[Date]])+WEEKDAY(DATE(YEAR(Stock_Info[[#This Row],[Date]]),MONTH(Stock_Info[[#This Row],[Date]]),1))-1)/7)+1</f>
        <v>WEEK 1</v>
      </c>
      <c r="D5048" s="12">
        <v>650.75</v>
      </c>
      <c r="E5048" s="12">
        <v>658</v>
      </c>
      <c r="F5048" s="12">
        <v>643.04999999999995</v>
      </c>
      <c r="G5048" s="12">
        <v>646</v>
      </c>
      <c r="H5048" s="12">
        <v>650.5654065025916</v>
      </c>
      <c r="I5048">
        <v>110356</v>
      </c>
      <c r="J5048">
        <v>3310</v>
      </c>
      <c r="K5048" s="12">
        <v>71793796</v>
      </c>
      <c r="L5048">
        <v>44962</v>
      </c>
      <c r="M5048">
        <v>40.74</v>
      </c>
      <c r="N5048">
        <v>14.95</v>
      </c>
      <c r="O5048">
        <v>-4.75</v>
      </c>
      <c r="P5048">
        <f xml:space="preserve"> IF(Stock_Info[[#This Row],[Close Price]] &gt; Stock_Info[[#This Row],[Open Price]], 1, 0)</f>
        <v>0</v>
      </c>
      <c r="Q5048" t="str">
        <f>IF(AND(Stock_Info[[#This Row],[% Deli. Qty to Traded Qty]]&gt;80,Stock_Info[[#This Row],[No. of Trades]]&lt;3000),"Unusual Day","")</f>
        <v/>
      </c>
      <c r="R5048" t="str">
        <f>IF(AND(Stock_Info[[#This Row],[Spread High-Low]] &lt; 10, Stock_Info[[#This Row],[% Deli. Qty to Traded Qty]] &gt; 90), "Good Day", "")</f>
        <v/>
      </c>
    </row>
    <row r="5049" spans="1:18">
      <c r="A5049" t="s">
        <v>60</v>
      </c>
      <c r="B5049" s="1">
        <v>45840</v>
      </c>
      <c r="C5049" s="1" t="str">
        <f>"WEEK" &amp;" " &amp;  INT((DAY(Stock_Info[[#This Row],[Date]])+WEEKDAY(DATE(YEAR(Stock_Info[[#This Row],[Date]]),MONTH(Stock_Info[[#This Row],[Date]]),1))-1)/7)+1</f>
        <v>WEEK 1</v>
      </c>
      <c r="D5049" s="12">
        <v>650.20000000000005</v>
      </c>
      <c r="E5049" s="12">
        <v>652.4</v>
      </c>
      <c r="F5049" s="12">
        <v>645.5</v>
      </c>
      <c r="G5049" s="12">
        <v>650.65</v>
      </c>
      <c r="H5049" s="12">
        <v>649.96731242539795</v>
      </c>
      <c r="I5049">
        <v>189338</v>
      </c>
      <c r="J5049">
        <v>2850</v>
      </c>
      <c r="K5049" s="12">
        <v>123063511</v>
      </c>
      <c r="L5049">
        <v>83197</v>
      </c>
      <c r="M5049">
        <v>43.94</v>
      </c>
      <c r="N5049">
        <v>6.9</v>
      </c>
      <c r="O5049">
        <v>0.45</v>
      </c>
      <c r="P5049">
        <f xml:space="preserve"> IF(Stock_Info[[#This Row],[Close Price]] &gt; Stock_Info[[#This Row],[Open Price]], 1, 0)</f>
        <v>1</v>
      </c>
      <c r="Q5049" t="str">
        <f>IF(AND(Stock_Info[[#This Row],[% Deli. Qty to Traded Qty]]&gt;80,Stock_Info[[#This Row],[No. of Trades]]&lt;3000),"Unusual Day","")</f>
        <v/>
      </c>
      <c r="R5049" t="str">
        <f>IF(AND(Stock_Info[[#This Row],[Spread High-Low]] &lt; 10, Stock_Info[[#This Row],[% Deli. Qty to Traded Qty]] &gt; 90), "Good Day", "")</f>
        <v/>
      </c>
    </row>
    <row r="5050" spans="1:18">
      <c r="A5050" t="s">
        <v>60</v>
      </c>
      <c r="B5050" s="1">
        <v>45839</v>
      </c>
      <c r="C5050" s="1" t="str">
        <f>"WEEK" &amp;" " &amp;  INT((DAY(Stock_Info[[#This Row],[Date]])+WEEKDAY(DATE(YEAR(Stock_Info[[#This Row],[Date]]),MONTH(Stock_Info[[#This Row],[Date]]),1))-1)/7)+1</f>
        <v>WEEK 1</v>
      </c>
      <c r="D5050" s="12">
        <v>646.15</v>
      </c>
      <c r="E5050" s="12">
        <v>653.20000000000005</v>
      </c>
      <c r="F5050" s="12">
        <v>639.79999999999995</v>
      </c>
      <c r="G5050" s="12">
        <v>649.95000000000005</v>
      </c>
      <c r="H5050" s="12">
        <v>647.48432509168344</v>
      </c>
      <c r="I5050">
        <v>50718</v>
      </c>
      <c r="J5050">
        <v>1622</v>
      </c>
      <c r="K5050" s="12">
        <v>32839110</v>
      </c>
      <c r="L5050">
        <v>19530</v>
      </c>
      <c r="M5050">
        <v>38.51</v>
      </c>
      <c r="N5050">
        <v>13.4</v>
      </c>
      <c r="O5050">
        <v>3.8</v>
      </c>
      <c r="P5050">
        <f xml:space="preserve"> IF(Stock_Info[[#This Row],[Close Price]] &gt; Stock_Info[[#This Row],[Open Price]], 1, 0)</f>
        <v>1</v>
      </c>
      <c r="Q5050" t="str">
        <f>IF(AND(Stock_Info[[#This Row],[% Deli. Qty to Traded Qty]]&gt;80,Stock_Info[[#This Row],[No. of Trades]]&lt;3000),"Unusual Day","")</f>
        <v/>
      </c>
      <c r="R5050" t="str">
        <f>IF(AND(Stock_Info[[#This Row],[Spread High-Low]] &lt; 10, Stock_Info[[#This Row],[% Deli. Qty to Traded Qty]] &gt; 90), "Good Day", "")</f>
        <v/>
      </c>
    </row>
    <row r="5051" spans="1:18">
      <c r="A5051" t="s">
        <v>60</v>
      </c>
      <c r="B5051" s="1">
        <v>45838</v>
      </c>
      <c r="C5051" s="1" t="str">
        <f>"WEEK" &amp;" " &amp;  INT((DAY(Stock_Info[[#This Row],[Date]])+WEEKDAY(DATE(YEAR(Stock_Info[[#This Row],[Date]]),MONTH(Stock_Info[[#This Row],[Date]]),1))-1)/7)+1</f>
        <v>WEEK 5</v>
      </c>
      <c r="D5051" s="12">
        <v>638.65</v>
      </c>
      <c r="E5051" s="12">
        <v>646</v>
      </c>
      <c r="F5051" s="12">
        <v>630.04999999999995</v>
      </c>
      <c r="G5051" s="12">
        <v>643.35</v>
      </c>
      <c r="H5051" s="12">
        <v>641.61212444919215</v>
      </c>
      <c r="I5051">
        <v>74890</v>
      </c>
      <c r="J5051">
        <v>2346</v>
      </c>
      <c r="K5051" s="12">
        <v>48050332</v>
      </c>
      <c r="L5051">
        <v>32438</v>
      </c>
      <c r="M5051">
        <v>43.31</v>
      </c>
      <c r="N5051">
        <v>15.95</v>
      </c>
      <c r="O5051">
        <v>4.7</v>
      </c>
      <c r="P5051">
        <f xml:space="preserve"> IF(Stock_Info[[#This Row],[Close Price]] &gt; Stock_Info[[#This Row],[Open Price]], 1, 0)</f>
        <v>1</v>
      </c>
      <c r="Q5051" t="str">
        <f>IF(AND(Stock_Info[[#This Row],[% Deli. Qty to Traded Qty]]&gt;80,Stock_Info[[#This Row],[No. of Trades]]&lt;3000),"Unusual Day","")</f>
        <v/>
      </c>
      <c r="R5051" t="str">
        <f>IF(AND(Stock_Info[[#This Row],[Spread High-Low]] &lt; 10, Stock_Info[[#This Row],[% Deli. Qty to Traded Qty]] &gt; 90), "Good Day", "")</f>
        <v/>
      </c>
    </row>
    <row r="5052" spans="1:18">
      <c r="A5052" t="s">
        <v>60</v>
      </c>
      <c r="B5052" s="1">
        <v>45835</v>
      </c>
      <c r="C5052" s="1" t="str">
        <f>"WEEK" &amp;" " &amp;  INT((DAY(Stock_Info[[#This Row],[Date]])+WEEKDAY(DATE(YEAR(Stock_Info[[#This Row],[Date]]),MONTH(Stock_Info[[#This Row],[Date]]),1))-1)/7)+1</f>
        <v>WEEK 4</v>
      </c>
      <c r="D5052" s="12">
        <v>630.1</v>
      </c>
      <c r="E5052" s="12">
        <v>641.6</v>
      </c>
      <c r="F5052" s="12">
        <v>625.79999999999995</v>
      </c>
      <c r="G5052" s="12">
        <v>626.6</v>
      </c>
      <c r="H5052" s="12">
        <v>633.67397239872912</v>
      </c>
      <c r="I5052">
        <v>40288</v>
      </c>
      <c r="J5052">
        <v>1361</v>
      </c>
      <c r="K5052" s="12">
        <v>25529457</v>
      </c>
      <c r="L5052">
        <v>14837</v>
      </c>
      <c r="M5052">
        <v>36.83</v>
      </c>
      <c r="N5052">
        <v>15.8</v>
      </c>
      <c r="O5052">
        <v>-3.5</v>
      </c>
      <c r="P5052">
        <f xml:space="preserve"> IF(Stock_Info[[#This Row],[Close Price]] &gt; Stock_Info[[#This Row],[Open Price]], 1, 0)</f>
        <v>0</v>
      </c>
      <c r="Q5052" t="str">
        <f>IF(AND(Stock_Info[[#This Row],[% Deli. Qty to Traded Qty]]&gt;80,Stock_Info[[#This Row],[No. of Trades]]&lt;3000),"Unusual Day","")</f>
        <v/>
      </c>
      <c r="R5052" t="str">
        <f>IF(AND(Stock_Info[[#This Row],[Spread High-Low]] &lt; 10, Stock_Info[[#This Row],[% Deli. Qty to Traded Qty]] &gt; 90), "Good Day", "")</f>
        <v/>
      </c>
    </row>
    <row r="5053" spans="1:18">
      <c r="A5053" t="s">
        <v>60</v>
      </c>
      <c r="B5053" s="1">
        <v>45834</v>
      </c>
      <c r="C5053" s="1" t="str">
        <f>"WEEK" &amp;" " &amp;  INT((DAY(Stock_Info[[#This Row],[Date]])+WEEKDAY(DATE(YEAR(Stock_Info[[#This Row],[Date]]),MONTH(Stock_Info[[#This Row],[Date]]),1))-1)/7)+1</f>
        <v>WEEK 4</v>
      </c>
      <c r="D5053" s="12">
        <v>623.95000000000005</v>
      </c>
      <c r="E5053" s="12">
        <v>637.5</v>
      </c>
      <c r="F5053" s="12">
        <v>618.79999999999995</v>
      </c>
      <c r="G5053" s="12">
        <v>635.54999999999995</v>
      </c>
      <c r="H5053" s="12">
        <v>628.74464742376813</v>
      </c>
      <c r="I5053">
        <v>87201</v>
      </c>
      <c r="J5053">
        <v>3426</v>
      </c>
      <c r="K5053" s="12">
        <v>54827162</v>
      </c>
      <c r="L5053">
        <v>38557</v>
      </c>
      <c r="M5053">
        <v>44.22</v>
      </c>
      <c r="N5053">
        <v>18.7</v>
      </c>
      <c r="O5053">
        <v>11.6</v>
      </c>
      <c r="P5053">
        <f xml:space="preserve"> IF(Stock_Info[[#This Row],[Close Price]] &gt; Stock_Info[[#This Row],[Open Price]], 1, 0)</f>
        <v>1</v>
      </c>
      <c r="Q5053" t="str">
        <f>IF(AND(Stock_Info[[#This Row],[% Deli. Qty to Traded Qty]]&gt;80,Stock_Info[[#This Row],[No. of Trades]]&lt;3000),"Unusual Day","")</f>
        <v/>
      </c>
      <c r="R5053" t="str">
        <f>IF(AND(Stock_Info[[#This Row],[Spread High-Low]] &lt; 10, Stock_Info[[#This Row],[% Deli. Qty to Traded Qty]] &gt; 90), "Good Day", "")</f>
        <v/>
      </c>
    </row>
    <row r="5054" spans="1:18">
      <c r="A5054" t="s">
        <v>60</v>
      </c>
      <c r="B5054" s="1">
        <v>45833</v>
      </c>
      <c r="C5054" s="1" t="str">
        <f>"WEEK" &amp;" " &amp;  INT((DAY(Stock_Info[[#This Row],[Date]])+WEEKDAY(DATE(YEAR(Stock_Info[[#This Row],[Date]]),MONTH(Stock_Info[[#This Row],[Date]]),1))-1)/7)+1</f>
        <v>WEEK 4</v>
      </c>
      <c r="D5054" s="12">
        <v>624.04999999999995</v>
      </c>
      <c r="E5054" s="12">
        <v>630.20000000000005</v>
      </c>
      <c r="F5054" s="12">
        <v>618.9</v>
      </c>
      <c r="G5054" s="12">
        <v>620.85</v>
      </c>
      <c r="H5054" s="12">
        <v>623.09079168595724</v>
      </c>
      <c r="I5054">
        <v>41039</v>
      </c>
      <c r="J5054">
        <v>1515</v>
      </c>
      <c r="K5054" s="12">
        <v>25571023</v>
      </c>
      <c r="L5054">
        <v>21028</v>
      </c>
      <c r="M5054">
        <v>51.24</v>
      </c>
      <c r="N5054">
        <v>11.3</v>
      </c>
      <c r="O5054">
        <v>-3.2</v>
      </c>
      <c r="P5054">
        <f xml:space="preserve"> IF(Stock_Info[[#This Row],[Close Price]] &gt; Stock_Info[[#This Row],[Open Price]], 1, 0)</f>
        <v>0</v>
      </c>
      <c r="Q5054" t="str">
        <f>IF(AND(Stock_Info[[#This Row],[% Deli. Qty to Traded Qty]]&gt;80,Stock_Info[[#This Row],[No. of Trades]]&lt;3000),"Unusual Day","")</f>
        <v/>
      </c>
      <c r="R5054" t="str">
        <f>IF(AND(Stock_Info[[#This Row],[Spread High-Low]] &lt; 10, Stock_Info[[#This Row],[% Deli. Qty to Traded Qty]] &gt; 90), "Good Day", "")</f>
        <v/>
      </c>
    </row>
    <row r="5055" spans="1:18">
      <c r="A5055" t="s">
        <v>60</v>
      </c>
      <c r="B5055" s="1">
        <v>45832</v>
      </c>
      <c r="C5055" s="1" t="str">
        <f>"WEEK" &amp;" " &amp;  INT((DAY(Stock_Info[[#This Row],[Date]])+WEEKDAY(DATE(YEAR(Stock_Info[[#This Row],[Date]]),MONTH(Stock_Info[[#This Row],[Date]]),1))-1)/7)+1</f>
        <v>WEEK 4</v>
      </c>
      <c r="D5055" s="12">
        <v>629.95000000000005</v>
      </c>
      <c r="E5055" s="12">
        <v>631.85</v>
      </c>
      <c r="F5055" s="12">
        <v>617.9</v>
      </c>
      <c r="G5055" s="12">
        <v>623.29999999999995</v>
      </c>
      <c r="H5055" s="12">
        <v>626.06356839880266</v>
      </c>
      <c r="I5055">
        <v>70491</v>
      </c>
      <c r="J5055">
        <v>3002</v>
      </c>
      <c r="K5055" s="12">
        <v>44131847</v>
      </c>
      <c r="L5055">
        <v>29204</v>
      </c>
      <c r="M5055">
        <v>41.43</v>
      </c>
      <c r="N5055">
        <v>13.95</v>
      </c>
      <c r="O5055">
        <v>-6.65</v>
      </c>
      <c r="P5055">
        <f xml:space="preserve"> IF(Stock_Info[[#This Row],[Close Price]] &gt; Stock_Info[[#This Row],[Open Price]], 1, 0)</f>
        <v>0</v>
      </c>
      <c r="Q5055" t="str">
        <f>IF(AND(Stock_Info[[#This Row],[% Deli. Qty to Traded Qty]]&gt;80,Stock_Info[[#This Row],[No. of Trades]]&lt;3000),"Unusual Day","")</f>
        <v/>
      </c>
      <c r="R5055" t="str">
        <f>IF(AND(Stock_Info[[#This Row],[Spread High-Low]] &lt; 10, Stock_Info[[#This Row],[% Deli. Qty to Traded Qty]] &gt; 90), "Good Day", "")</f>
        <v/>
      </c>
    </row>
    <row r="5056" spans="1:18">
      <c r="A5056" t="s">
        <v>60</v>
      </c>
      <c r="B5056" s="1">
        <v>45831</v>
      </c>
      <c r="C5056" s="1" t="str">
        <f>"WEEK" &amp;" " &amp;  INT((DAY(Stock_Info[[#This Row],[Date]])+WEEKDAY(DATE(YEAR(Stock_Info[[#This Row],[Date]]),MONTH(Stock_Info[[#This Row],[Date]]),1))-1)/7)+1</f>
        <v>WEEK 4</v>
      </c>
      <c r="D5056" s="12">
        <v>615.65</v>
      </c>
      <c r="E5056" s="12">
        <v>621.6</v>
      </c>
      <c r="F5056" s="12">
        <v>611</v>
      </c>
      <c r="G5056" s="12">
        <v>617.45000000000005</v>
      </c>
      <c r="H5056" s="12">
        <v>616.63075382035038</v>
      </c>
      <c r="I5056">
        <v>42928</v>
      </c>
      <c r="J5056">
        <v>2114</v>
      </c>
      <c r="K5056" s="12">
        <v>26470725</v>
      </c>
      <c r="L5056">
        <v>13376</v>
      </c>
      <c r="M5056">
        <v>31.16</v>
      </c>
      <c r="N5056">
        <v>10.6</v>
      </c>
      <c r="O5056">
        <v>1.8</v>
      </c>
      <c r="P5056">
        <f xml:space="preserve"> IF(Stock_Info[[#This Row],[Close Price]] &gt; Stock_Info[[#This Row],[Open Price]], 1, 0)</f>
        <v>1</v>
      </c>
      <c r="Q5056" t="str">
        <f>IF(AND(Stock_Info[[#This Row],[% Deli. Qty to Traded Qty]]&gt;80,Stock_Info[[#This Row],[No. of Trades]]&lt;3000),"Unusual Day","")</f>
        <v/>
      </c>
      <c r="R5056" t="str">
        <f>IF(AND(Stock_Info[[#This Row],[Spread High-Low]] &lt; 10, Stock_Info[[#This Row],[% Deli. Qty to Traded Qty]] &gt; 90), "Good Day", "")</f>
        <v/>
      </c>
    </row>
    <row r="5057" spans="1:18">
      <c r="A5057" t="s">
        <v>60</v>
      </c>
      <c r="B5057" s="1">
        <v>45828</v>
      </c>
      <c r="C5057" s="1" t="str">
        <f>"WEEK" &amp;" " &amp;  INT((DAY(Stock_Info[[#This Row],[Date]])+WEEKDAY(DATE(YEAR(Stock_Info[[#This Row],[Date]]),MONTH(Stock_Info[[#This Row],[Date]]),1))-1)/7)+1</f>
        <v>WEEK 3</v>
      </c>
      <c r="D5057" s="12">
        <v>614.6</v>
      </c>
      <c r="E5057" s="12">
        <v>624.45000000000005</v>
      </c>
      <c r="F5057" s="12">
        <v>614.35</v>
      </c>
      <c r="G5057" s="12">
        <v>615.65</v>
      </c>
      <c r="H5057" s="12">
        <v>618.3630889335825</v>
      </c>
      <c r="I5057">
        <v>84029</v>
      </c>
      <c r="J5057">
        <v>6231</v>
      </c>
      <c r="K5057" s="12">
        <v>51960432</v>
      </c>
      <c r="L5057">
        <v>49887</v>
      </c>
      <c r="M5057">
        <v>59.37</v>
      </c>
      <c r="N5057">
        <v>10.1</v>
      </c>
      <c r="O5057">
        <v>1.05</v>
      </c>
      <c r="P5057">
        <f xml:space="preserve"> IF(Stock_Info[[#This Row],[Close Price]] &gt; Stock_Info[[#This Row],[Open Price]], 1, 0)</f>
        <v>1</v>
      </c>
      <c r="Q5057" t="str">
        <f>IF(AND(Stock_Info[[#This Row],[% Deli. Qty to Traded Qty]]&gt;80,Stock_Info[[#This Row],[No. of Trades]]&lt;3000),"Unusual Day","")</f>
        <v/>
      </c>
      <c r="R5057" t="str">
        <f>IF(AND(Stock_Info[[#This Row],[Spread High-Low]] &lt; 10, Stock_Info[[#This Row],[% Deli. Qty to Traded Qty]] &gt; 90), "Good Day", "")</f>
        <v/>
      </c>
    </row>
    <row r="5058" spans="1:18">
      <c r="A5058" t="s">
        <v>60</v>
      </c>
      <c r="B5058" s="1">
        <v>45827</v>
      </c>
      <c r="C5058" s="1" t="str">
        <f>"WEEK" &amp;" " &amp;  INT((DAY(Stock_Info[[#This Row],[Date]])+WEEKDAY(DATE(YEAR(Stock_Info[[#This Row],[Date]]),MONTH(Stock_Info[[#This Row],[Date]]),1))-1)/7)+1</f>
        <v>WEEK 3</v>
      </c>
      <c r="D5058" s="12">
        <v>624.85</v>
      </c>
      <c r="E5058" s="12">
        <v>625.29999999999995</v>
      </c>
      <c r="F5058" s="12">
        <v>612.6</v>
      </c>
      <c r="G5058" s="12">
        <v>615</v>
      </c>
      <c r="H5058" s="12">
        <v>616.09806007054294</v>
      </c>
      <c r="I5058">
        <v>110004</v>
      </c>
      <c r="J5058">
        <v>4049</v>
      </c>
      <c r="K5058" s="12">
        <v>67773251</v>
      </c>
      <c r="L5058">
        <v>57255</v>
      </c>
      <c r="M5058">
        <v>52.05</v>
      </c>
      <c r="N5058">
        <v>12.7</v>
      </c>
      <c r="O5058">
        <v>-9.85</v>
      </c>
      <c r="P5058">
        <f xml:space="preserve"> IF(Stock_Info[[#This Row],[Close Price]] &gt; Stock_Info[[#This Row],[Open Price]], 1, 0)</f>
        <v>0</v>
      </c>
      <c r="Q5058" t="str">
        <f>IF(AND(Stock_Info[[#This Row],[% Deli. Qty to Traded Qty]]&gt;80,Stock_Info[[#This Row],[No. of Trades]]&lt;3000),"Unusual Day","")</f>
        <v/>
      </c>
      <c r="R5058" t="str">
        <f>IF(AND(Stock_Info[[#This Row],[Spread High-Low]] &lt; 10, Stock_Info[[#This Row],[% Deli. Qty to Traded Qty]] &gt; 90), "Good Day", "")</f>
        <v/>
      </c>
    </row>
    <row r="5059" spans="1:18">
      <c r="A5059" t="s">
        <v>60</v>
      </c>
      <c r="B5059" s="1">
        <v>45826</v>
      </c>
      <c r="C5059" s="1" t="str">
        <f>"WEEK" &amp;" " &amp;  INT((DAY(Stock_Info[[#This Row],[Date]])+WEEKDAY(DATE(YEAR(Stock_Info[[#This Row],[Date]]),MONTH(Stock_Info[[#This Row],[Date]]),1))-1)/7)+1</f>
        <v>WEEK 3</v>
      </c>
      <c r="D5059" s="12">
        <v>625.4</v>
      </c>
      <c r="E5059" s="12">
        <v>632.5</v>
      </c>
      <c r="F5059" s="12">
        <v>622.35</v>
      </c>
      <c r="G5059" s="12">
        <v>628.79999999999995</v>
      </c>
      <c r="H5059" s="12">
        <v>626.53885195737053</v>
      </c>
      <c r="I5059">
        <v>94770</v>
      </c>
      <c r="J5059">
        <v>2935</v>
      </c>
      <c r="K5059" s="12">
        <v>59377087</v>
      </c>
      <c r="L5059">
        <v>44469</v>
      </c>
      <c r="M5059">
        <v>46.92</v>
      </c>
      <c r="N5059">
        <v>10.15</v>
      </c>
      <c r="O5059">
        <v>3.4</v>
      </c>
      <c r="P5059">
        <f xml:space="preserve"> IF(Stock_Info[[#This Row],[Close Price]] &gt; Stock_Info[[#This Row],[Open Price]], 1, 0)</f>
        <v>1</v>
      </c>
      <c r="Q5059" t="str">
        <f>IF(AND(Stock_Info[[#This Row],[% Deli. Qty to Traded Qty]]&gt;80,Stock_Info[[#This Row],[No. of Trades]]&lt;3000),"Unusual Day","")</f>
        <v/>
      </c>
      <c r="R5059" t="str">
        <f>IF(AND(Stock_Info[[#This Row],[Spread High-Low]] &lt; 10, Stock_Info[[#This Row],[% Deli. Qty to Traded Qty]] &gt; 90), "Good Day", "")</f>
        <v/>
      </c>
    </row>
    <row r="5060" spans="1:18">
      <c r="A5060" t="s">
        <v>60</v>
      </c>
      <c r="B5060" s="1">
        <v>45825</v>
      </c>
      <c r="C5060" s="1" t="str">
        <f>"WEEK" &amp;" " &amp;  INT((DAY(Stock_Info[[#This Row],[Date]])+WEEKDAY(DATE(YEAR(Stock_Info[[#This Row],[Date]]),MONTH(Stock_Info[[#This Row],[Date]]),1))-1)/7)+1</f>
        <v>WEEK 3</v>
      </c>
      <c r="D5060" s="12">
        <v>634.95000000000005</v>
      </c>
      <c r="E5060" s="12">
        <v>641.95000000000005</v>
      </c>
      <c r="F5060" s="12">
        <v>630.75</v>
      </c>
      <c r="G5060" s="12">
        <v>634.20000000000005</v>
      </c>
      <c r="H5060" s="12">
        <v>636.38493108972239</v>
      </c>
      <c r="I5060">
        <v>75533</v>
      </c>
      <c r="J5060">
        <v>2233</v>
      </c>
      <c r="K5060" s="12">
        <v>48068063</v>
      </c>
      <c r="L5060">
        <v>31704</v>
      </c>
      <c r="M5060">
        <v>41.97</v>
      </c>
      <c r="N5060">
        <v>11.2</v>
      </c>
      <c r="O5060">
        <v>-0.75</v>
      </c>
      <c r="P5060">
        <f xml:space="preserve"> IF(Stock_Info[[#This Row],[Close Price]] &gt; Stock_Info[[#This Row],[Open Price]], 1, 0)</f>
        <v>0</v>
      </c>
      <c r="Q5060" t="str">
        <f>IF(AND(Stock_Info[[#This Row],[% Deli. Qty to Traded Qty]]&gt;80,Stock_Info[[#This Row],[No. of Trades]]&lt;3000),"Unusual Day","")</f>
        <v/>
      </c>
      <c r="R5060" t="str">
        <f>IF(AND(Stock_Info[[#This Row],[Spread High-Low]] &lt; 10, Stock_Info[[#This Row],[% Deli. Qty to Traded Qty]] &gt; 90), "Good Day", "")</f>
        <v/>
      </c>
    </row>
    <row r="5061" spans="1:18">
      <c r="A5061" t="s">
        <v>60</v>
      </c>
      <c r="B5061" s="1">
        <v>45824</v>
      </c>
      <c r="C5061" s="1" t="str">
        <f>"WEEK" &amp;" " &amp;  INT((DAY(Stock_Info[[#This Row],[Date]])+WEEKDAY(DATE(YEAR(Stock_Info[[#This Row],[Date]]),MONTH(Stock_Info[[#This Row],[Date]]),1))-1)/7)+1</f>
        <v>WEEK 3</v>
      </c>
      <c r="D5061" s="12">
        <v>624.25</v>
      </c>
      <c r="E5061" s="12">
        <v>634.9</v>
      </c>
      <c r="F5061" s="12">
        <v>622.04999999999995</v>
      </c>
      <c r="G5061" s="12">
        <v>632.20000000000005</v>
      </c>
      <c r="H5061" s="12">
        <v>627.36714285714288</v>
      </c>
      <c r="I5061">
        <v>163800</v>
      </c>
      <c r="J5061">
        <v>5056</v>
      </c>
      <c r="K5061" s="12">
        <v>102762738</v>
      </c>
      <c r="L5061">
        <v>66250</v>
      </c>
      <c r="M5061">
        <v>40.450000000000003</v>
      </c>
      <c r="N5061">
        <v>12.85</v>
      </c>
      <c r="O5061">
        <v>7.95</v>
      </c>
      <c r="P5061">
        <f xml:space="preserve"> IF(Stock_Info[[#This Row],[Close Price]] &gt; Stock_Info[[#This Row],[Open Price]], 1, 0)</f>
        <v>1</v>
      </c>
      <c r="Q5061" t="str">
        <f>IF(AND(Stock_Info[[#This Row],[% Deli. Qty to Traded Qty]]&gt;80,Stock_Info[[#This Row],[No. of Trades]]&lt;3000),"Unusual Day","")</f>
        <v/>
      </c>
      <c r="R5061" t="str">
        <f>IF(AND(Stock_Info[[#This Row],[Spread High-Low]] &lt; 10, Stock_Info[[#This Row],[% Deli. Qty to Traded Qty]] &gt; 90), "Good Day", "")</f>
        <v/>
      </c>
    </row>
    <row r="5062" spans="1:18">
      <c r="A5062" t="s">
        <v>60</v>
      </c>
      <c r="B5062" s="1">
        <v>45821</v>
      </c>
      <c r="C5062" s="1" t="str">
        <f>"WEEK" &amp;" " &amp;  INT((DAY(Stock_Info[[#This Row],[Date]])+WEEKDAY(DATE(YEAR(Stock_Info[[#This Row],[Date]]),MONTH(Stock_Info[[#This Row],[Date]]),1))-1)/7)+1</f>
        <v>WEEK 2</v>
      </c>
      <c r="D5062" s="12">
        <v>609.1</v>
      </c>
      <c r="E5062" s="12">
        <v>629.85</v>
      </c>
      <c r="F5062" s="12">
        <v>609.04999999999995</v>
      </c>
      <c r="G5062" s="12">
        <v>624.95000000000005</v>
      </c>
      <c r="H5062" s="12">
        <v>622.66157964370325</v>
      </c>
      <c r="I5062">
        <v>97503</v>
      </c>
      <c r="J5062">
        <v>3512</v>
      </c>
      <c r="K5062" s="12">
        <v>60711372</v>
      </c>
      <c r="L5062">
        <v>49769</v>
      </c>
      <c r="M5062">
        <v>51.04</v>
      </c>
      <c r="N5062">
        <v>20.8</v>
      </c>
      <c r="O5062">
        <v>15.85</v>
      </c>
      <c r="P5062">
        <f xml:space="preserve"> IF(Stock_Info[[#This Row],[Close Price]] &gt; Stock_Info[[#This Row],[Open Price]], 1, 0)</f>
        <v>1</v>
      </c>
      <c r="Q5062" t="str">
        <f>IF(AND(Stock_Info[[#This Row],[% Deli. Qty to Traded Qty]]&gt;80,Stock_Info[[#This Row],[No. of Trades]]&lt;3000),"Unusual Day","")</f>
        <v/>
      </c>
      <c r="R5062" t="str">
        <f>IF(AND(Stock_Info[[#This Row],[Spread High-Low]] &lt; 10, Stock_Info[[#This Row],[% Deli. Qty to Traded Qty]] &gt; 90), "Good Day", "")</f>
        <v/>
      </c>
    </row>
    <row r="5063" spans="1:18">
      <c r="A5063" t="s">
        <v>60</v>
      </c>
      <c r="B5063" s="1">
        <v>45820</v>
      </c>
      <c r="C5063" s="1" t="str">
        <f>"WEEK" &amp;" " &amp;  INT((DAY(Stock_Info[[#This Row],[Date]])+WEEKDAY(DATE(YEAR(Stock_Info[[#This Row],[Date]]),MONTH(Stock_Info[[#This Row],[Date]]),1))-1)/7)+1</f>
        <v>WEEK 2</v>
      </c>
      <c r="D5063" s="12">
        <v>621.15</v>
      </c>
      <c r="E5063" s="12">
        <v>628.95000000000005</v>
      </c>
      <c r="F5063" s="12">
        <v>621.15</v>
      </c>
      <c r="G5063" s="12">
        <v>625.35</v>
      </c>
      <c r="H5063" s="12">
        <v>625.44171576864994</v>
      </c>
      <c r="I5063">
        <v>94022</v>
      </c>
      <c r="J5063">
        <v>1354</v>
      </c>
      <c r="K5063" s="12">
        <v>58805281</v>
      </c>
      <c r="L5063">
        <v>60544</v>
      </c>
      <c r="M5063">
        <v>64.39</v>
      </c>
      <c r="N5063">
        <v>7.8</v>
      </c>
      <c r="O5063">
        <v>4.2</v>
      </c>
      <c r="P5063">
        <f xml:space="preserve"> IF(Stock_Info[[#This Row],[Close Price]] &gt; Stock_Info[[#This Row],[Open Price]], 1, 0)</f>
        <v>1</v>
      </c>
      <c r="Q5063" t="str">
        <f>IF(AND(Stock_Info[[#This Row],[% Deli. Qty to Traded Qty]]&gt;80,Stock_Info[[#This Row],[No. of Trades]]&lt;3000),"Unusual Day","")</f>
        <v/>
      </c>
      <c r="R5063" t="str">
        <f>IF(AND(Stock_Info[[#This Row],[Spread High-Low]] &lt; 10, Stock_Info[[#This Row],[% Deli. Qty to Traded Qty]] &gt; 90), "Good Day", "")</f>
        <v/>
      </c>
    </row>
    <row r="5064" spans="1:18">
      <c r="A5064" t="s">
        <v>60</v>
      </c>
      <c r="B5064" s="1">
        <v>45819</v>
      </c>
      <c r="C5064" s="1" t="str">
        <f>"WEEK" &amp;" " &amp;  INT((DAY(Stock_Info[[#This Row],[Date]])+WEEKDAY(DATE(YEAR(Stock_Info[[#This Row],[Date]]),MONTH(Stock_Info[[#This Row],[Date]]),1))-1)/7)+1</f>
        <v>WEEK 2</v>
      </c>
      <c r="D5064" s="12">
        <v>628.75</v>
      </c>
      <c r="E5064" s="12">
        <v>630.9</v>
      </c>
      <c r="F5064" s="12">
        <v>617.45000000000005</v>
      </c>
      <c r="G5064" s="12">
        <v>624.75</v>
      </c>
      <c r="H5064" s="12">
        <v>626.33301174114865</v>
      </c>
      <c r="I5064">
        <v>54935</v>
      </c>
      <c r="J5064">
        <v>1616</v>
      </c>
      <c r="K5064" s="12">
        <v>34407604</v>
      </c>
      <c r="L5064">
        <v>23436</v>
      </c>
      <c r="M5064">
        <v>42.66</v>
      </c>
      <c r="N5064">
        <v>13.45</v>
      </c>
      <c r="O5064">
        <v>-4</v>
      </c>
      <c r="P5064">
        <f xml:space="preserve"> IF(Stock_Info[[#This Row],[Close Price]] &gt; Stock_Info[[#This Row],[Open Price]], 1, 0)</f>
        <v>0</v>
      </c>
      <c r="Q5064" t="str">
        <f>IF(AND(Stock_Info[[#This Row],[% Deli. Qty to Traded Qty]]&gt;80,Stock_Info[[#This Row],[No. of Trades]]&lt;3000),"Unusual Day","")</f>
        <v/>
      </c>
      <c r="R5064" t="str">
        <f>IF(AND(Stock_Info[[#This Row],[Spread High-Low]] &lt; 10, Stock_Info[[#This Row],[% Deli. Qty to Traded Qty]] &gt; 90), "Good Day", "")</f>
        <v/>
      </c>
    </row>
    <row r="5065" spans="1:18">
      <c r="A5065" t="s">
        <v>60</v>
      </c>
      <c r="B5065" s="1">
        <v>45818</v>
      </c>
      <c r="C5065" s="1" t="str">
        <f>"WEEK" &amp;" " &amp;  INT((DAY(Stock_Info[[#This Row],[Date]])+WEEKDAY(DATE(YEAR(Stock_Info[[#This Row],[Date]]),MONTH(Stock_Info[[#This Row],[Date]]),1))-1)/7)+1</f>
        <v>WEEK 2</v>
      </c>
      <c r="D5065" s="12">
        <v>637.20000000000005</v>
      </c>
      <c r="E5065" s="12">
        <v>638</v>
      </c>
      <c r="F5065" s="12">
        <v>622.79999999999995</v>
      </c>
      <c r="G5065" s="12">
        <v>628.75</v>
      </c>
      <c r="H5065" s="12">
        <v>628.19712397940941</v>
      </c>
      <c r="I5065">
        <v>204171</v>
      </c>
      <c r="J5065">
        <v>5363</v>
      </c>
      <c r="K5065" s="12">
        <v>128259635</v>
      </c>
      <c r="L5065">
        <v>84329</v>
      </c>
      <c r="M5065">
        <v>41.3</v>
      </c>
      <c r="N5065">
        <v>15.2</v>
      </c>
      <c r="O5065">
        <v>-8.4499999999999993</v>
      </c>
      <c r="P5065">
        <f xml:space="preserve"> IF(Stock_Info[[#This Row],[Close Price]] &gt; Stock_Info[[#This Row],[Open Price]], 1, 0)</f>
        <v>0</v>
      </c>
      <c r="Q5065" t="str">
        <f>IF(AND(Stock_Info[[#This Row],[% Deli. Qty to Traded Qty]]&gt;80,Stock_Info[[#This Row],[No. of Trades]]&lt;3000),"Unusual Day","")</f>
        <v/>
      </c>
      <c r="R5065" t="str">
        <f>IF(AND(Stock_Info[[#This Row],[Spread High-Low]] &lt; 10, Stock_Info[[#This Row],[% Deli. Qty to Traded Qty]] &gt; 90), "Good Day", "")</f>
        <v/>
      </c>
    </row>
    <row r="5066" spans="1:18">
      <c r="A5066" t="s">
        <v>60</v>
      </c>
      <c r="B5066" s="1">
        <v>45817</v>
      </c>
      <c r="C5066" s="1" t="str">
        <f>"WEEK" &amp;" " &amp;  INT((DAY(Stock_Info[[#This Row],[Date]])+WEEKDAY(DATE(YEAR(Stock_Info[[#This Row],[Date]]),MONTH(Stock_Info[[#This Row],[Date]]),1))-1)/7)+1</f>
        <v>WEEK 2</v>
      </c>
      <c r="D5066" s="12">
        <v>643.85</v>
      </c>
      <c r="E5066" s="12">
        <v>654</v>
      </c>
      <c r="F5066" s="12">
        <v>638.29999999999995</v>
      </c>
      <c r="G5066" s="12">
        <v>651.95000000000005</v>
      </c>
      <c r="H5066" s="12">
        <v>647.52327495235545</v>
      </c>
      <c r="I5066">
        <v>253964</v>
      </c>
      <c r="J5066">
        <v>5572</v>
      </c>
      <c r="K5066" s="12">
        <v>164447601</v>
      </c>
      <c r="L5066">
        <v>115188</v>
      </c>
      <c r="M5066">
        <v>45.36</v>
      </c>
      <c r="N5066">
        <v>15.7</v>
      </c>
      <c r="O5066">
        <v>8.1</v>
      </c>
      <c r="P5066">
        <f xml:space="preserve"> IF(Stock_Info[[#This Row],[Close Price]] &gt; Stock_Info[[#This Row],[Open Price]], 1, 0)</f>
        <v>1</v>
      </c>
      <c r="Q5066" t="str">
        <f>IF(AND(Stock_Info[[#This Row],[% Deli. Qty to Traded Qty]]&gt;80,Stock_Info[[#This Row],[No. of Trades]]&lt;3000),"Unusual Day","")</f>
        <v/>
      </c>
      <c r="R5066" t="str">
        <f>IF(AND(Stock_Info[[#This Row],[Spread High-Low]] &lt; 10, Stock_Info[[#This Row],[% Deli. Qty to Traded Qty]] &gt; 90), "Good Day", "")</f>
        <v/>
      </c>
    </row>
    <row r="5067" spans="1:18">
      <c r="A5067" t="s">
        <v>60</v>
      </c>
      <c r="B5067" s="1">
        <v>45814</v>
      </c>
      <c r="C5067" s="1" t="str">
        <f>"WEEK" &amp;" " &amp;  INT((DAY(Stock_Info[[#This Row],[Date]])+WEEKDAY(DATE(YEAR(Stock_Info[[#This Row],[Date]]),MONTH(Stock_Info[[#This Row],[Date]]),1))-1)/7)+1</f>
        <v>WEEK 1</v>
      </c>
      <c r="D5067" s="12">
        <v>632.70000000000005</v>
      </c>
      <c r="E5067" s="12">
        <v>639</v>
      </c>
      <c r="F5067" s="12">
        <v>624.6</v>
      </c>
      <c r="G5067" s="12">
        <v>634.1</v>
      </c>
      <c r="H5067" s="12">
        <v>632.65597636397035</v>
      </c>
      <c r="I5067">
        <v>130648</v>
      </c>
      <c r="J5067">
        <v>4905</v>
      </c>
      <c r="K5067" s="12">
        <v>82655238</v>
      </c>
      <c r="L5067">
        <v>42388</v>
      </c>
      <c r="M5067">
        <v>32.44</v>
      </c>
      <c r="N5067">
        <v>14.4</v>
      </c>
      <c r="O5067">
        <v>1.4</v>
      </c>
      <c r="P5067">
        <f xml:space="preserve"> IF(Stock_Info[[#This Row],[Close Price]] &gt; Stock_Info[[#This Row],[Open Price]], 1, 0)</f>
        <v>1</v>
      </c>
      <c r="Q5067" t="str">
        <f>IF(AND(Stock_Info[[#This Row],[% Deli. Qty to Traded Qty]]&gt;80,Stock_Info[[#This Row],[No. of Trades]]&lt;3000),"Unusual Day","")</f>
        <v/>
      </c>
      <c r="R5067" t="str">
        <f>IF(AND(Stock_Info[[#This Row],[Spread High-Low]] &lt; 10, Stock_Info[[#This Row],[% Deli. Qty to Traded Qty]] &gt; 90), "Good Day", "")</f>
        <v/>
      </c>
    </row>
    <row r="5068" spans="1:18">
      <c r="A5068" t="s">
        <v>60</v>
      </c>
      <c r="B5068" s="1">
        <v>45813</v>
      </c>
      <c r="C5068" s="1" t="str">
        <f>"WEEK" &amp;" " &amp;  INT((DAY(Stock_Info[[#This Row],[Date]])+WEEKDAY(DATE(YEAR(Stock_Info[[#This Row],[Date]]),MONTH(Stock_Info[[#This Row],[Date]]),1))-1)/7)+1</f>
        <v>WEEK 1</v>
      </c>
      <c r="D5068" s="12">
        <v>634.20000000000005</v>
      </c>
      <c r="E5068" s="12">
        <v>634.85</v>
      </c>
      <c r="F5068" s="12">
        <v>626.15</v>
      </c>
      <c r="G5068" s="12">
        <v>629.79999999999995</v>
      </c>
      <c r="H5068" s="12">
        <v>629.87029486808535</v>
      </c>
      <c r="I5068">
        <v>38017</v>
      </c>
      <c r="J5068">
        <v>1465</v>
      </c>
      <c r="K5068" s="12">
        <v>23945779</v>
      </c>
      <c r="L5068">
        <v>15647</v>
      </c>
      <c r="M5068">
        <v>41.16</v>
      </c>
      <c r="N5068">
        <v>8.6999999999999993</v>
      </c>
      <c r="O5068">
        <v>-4.4000000000000004</v>
      </c>
      <c r="P5068">
        <f xml:space="preserve"> IF(Stock_Info[[#This Row],[Close Price]] &gt; Stock_Info[[#This Row],[Open Price]], 1, 0)</f>
        <v>0</v>
      </c>
      <c r="Q5068" t="str">
        <f>IF(AND(Stock_Info[[#This Row],[% Deli. Qty to Traded Qty]]&gt;80,Stock_Info[[#This Row],[No. of Trades]]&lt;3000),"Unusual Day","")</f>
        <v/>
      </c>
      <c r="R5068" t="str">
        <f>IF(AND(Stock_Info[[#This Row],[Spread High-Low]] &lt; 10, Stock_Info[[#This Row],[% Deli. Qty to Traded Qty]] &gt; 90), "Good Day", "")</f>
        <v/>
      </c>
    </row>
    <row r="5069" spans="1:18">
      <c r="A5069" t="s">
        <v>60</v>
      </c>
      <c r="B5069" s="1">
        <v>45812</v>
      </c>
      <c r="C5069" s="1" t="str">
        <f>"WEEK" &amp;" " &amp;  INT((DAY(Stock_Info[[#This Row],[Date]])+WEEKDAY(DATE(YEAR(Stock_Info[[#This Row],[Date]]),MONTH(Stock_Info[[#This Row],[Date]]),1))-1)/7)+1</f>
        <v>WEEK 1</v>
      </c>
      <c r="D5069" s="12">
        <v>639.65</v>
      </c>
      <c r="E5069" s="12">
        <v>641</v>
      </c>
      <c r="F5069" s="12">
        <v>623.1</v>
      </c>
      <c r="G5069" s="12">
        <v>633.54999999999995</v>
      </c>
      <c r="H5069" s="12">
        <v>631.44297785110746</v>
      </c>
      <c r="I5069">
        <v>60003</v>
      </c>
      <c r="J5069">
        <v>2563</v>
      </c>
      <c r="K5069" s="12">
        <v>37888473</v>
      </c>
      <c r="L5069">
        <v>20515</v>
      </c>
      <c r="M5069">
        <v>34.19</v>
      </c>
      <c r="N5069">
        <v>17.899999999999999</v>
      </c>
      <c r="O5069">
        <v>-6.1</v>
      </c>
      <c r="P5069">
        <f xml:space="preserve"> IF(Stock_Info[[#This Row],[Close Price]] &gt; Stock_Info[[#This Row],[Open Price]], 1, 0)</f>
        <v>0</v>
      </c>
      <c r="Q5069" t="str">
        <f>IF(AND(Stock_Info[[#This Row],[% Deli. Qty to Traded Qty]]&gt;80,Stock_Info[[#This Row],[No. of Trades]]&lt;3000),"Unusual Day","")</f>
        <v/>
      </c>
      <c r="R5069" t="str">
        <f>IF(AND(Stock_Info[[#This Row],[Spread High-Low]] &lt; 10, Stock_Info[[#This Row],[% Deli. Qty to Traded Qty]] &gt; 90), "Good Day", "")</f>
        <v/>
      </c>
    </row>
    <row r="5070" spans="1:18">
      <c r="A5070" t="s">
        <v>60</v>
      </c>
      <c r="B5070" s="1">
        <v>45811</v>
      </c>
      <c r="C5070" s="1" t="str">
        <f>"WEEK" &amp;" " &amp;  INT((DAY(Stock_Info[[#This Row],[Date]])+WEEKDAY(DATE(YEAR(Stock_Info[[#This Row],[Date]]),MONTH(Stock_Info[[#This Row],[Date]]),1))-1)/7)+1</f>
        <v>WEEK 1</v>
      </c>
      <c r="D5070" s="12">
        <v>651.6</v>
      </c>
      <c r="E5070" s="12">
        <v>658.5</v>
      </c>
      <c r="F5070" s="12">
        <v>630</v>
      </c>
      <c r="G5070" s="12">
        <v>632.35</v>
      </c>
      <c r="H5070" s="12">
        <v>646.7800870237013</v>
      </c>
      <c r="I5070">
        <v>249817</v>
      </c>
      <c r="J5070">
        <v>7600</v>
      </c>
      <c r="K5070" s="12">
        <v>161576661</v>
      </c>
      <c r="L5070">
        <v>79730</v>
      </c>
      <c r="M5070">
        <v>31.92</v>
      </c>
      <c r="N5070">
        <v>28.5</v>
      </c>
      <c r="O5070">
        <v>-19.25</v>
      </c>
      <c r="P5070">
        <f xml:space="preserve"> IF(Stock_Info[[#This Row],[Close Price]] &gt; Stock_Info[[#This Row],[Open Price]], 1, 0)</f>
        <v>0</v>
      </c>
      <c r="Q5070" t="str">
        <f>IF(AND(Stock_Info[[#This Row],[% Deli. Qty to Traded Qty]]&gt;80,Stock_Info[[#This Row],[No. of Trades]]&lt;3000),"Unusual Day","")</f>
        <v/>
      </c>
      <c r="R5070" t="str">
        <f>IF(AND(Stock_Info[[#This Row],[Spread High-Low]] &lt; 10, Stock_Info[[#This Row],[% Deli. Qty to Traded Qty]] &gt; 90), "Good Day", "")</f>
        <v/>
      </c>
    </row>
    <row r="5071" spans="1:18">
      <c r="A5071" t="s">
        <v>60</v>
      </c>
      <c r="B5071" s="1">
        <v>45810</v>
      </c>
      <c r="C5071" s="1" t="str">
        <f>"WEEK" &amp;" " &amp;  INT((DAY(Stock_Info[[#This Row],[Date]])+WEEKDAY(DATE(YEAR(Stock_Info[[#This Row],[Date]]),MONTH(Stock_Info[[#This Row],[Date]]),1))-1)/7)+1</f>
        <v>WEEK 1</v>
      </c>
      <c r="D5071" s="12">
        <v>617.70000000000005</v>
      </c>
      <c r="E5071" s="12">
        <v>652</v>
      </c>
      <c r="F5071" s="12">
        <v>616.6</v>
      </c>
      <c r="G5071" s="12">
        <v>646.79999999999995</v>
      </c>
      <c r="H5071" s="12">
        <v>638.62564040221605</v>
      </c>
      <c r="I5071">
        <v>345486</v>
      </c>
      <c r="J5071">
        <v>10318</v>
      </c>
      <c r="K5071" s="12">
        <v>220636218</v>
      </c>
      <c r="L5071">
        <v>128122</v>
      </c>
      <c r="M5071">
        <v>37.08</v>
      </c>
      <c r="N5071">
        <v>35.4</v>
      </c>
      <c r="O5071">
        <v>29.1</v>
      </c>
      <c r="P5071">
        <f xml:space="preserve"> IF(Stock_Info[[#This Row],[Close Price]] &gt; Stock_Info[[#This Row],[Open Price]], 1, 0)</f>
        <v>1</v>
      </c>
      <c r="Q5071" t="str">
        <f>IF(AND(Stock_Info[[#This Row],[% Deli. Qty to Traded Qty]]&gt;80,Stock_Info[[#This Row],[No. of Trades]]&lt;3000),"Unusual Day","")</f>
        <v/>
      </c>
      <c r="R5071" t="str">
        <f>IF(AND(Stock_Info[[#This Row],[Spread High-Low]] &lt; 10, Stock_Info[[#This Row],[% Deli. Qty to Traded Qty]] &gt; 90), "Good Day", "")</f>
        <v/>
      </c>
    </row>
    <row r="5072" spans="1:18">
      <c r="A5072" t="s">
        <v>60</v>
      </c>
      <c r="B5072" s="1">
        <v>45807</v>
      </c>
      <c r="C5072" s="1" t="str">
        <f>"WEEK" &amp;" " &amp;  INT((DAY(Stock_Info[[#This Row],[Date]])+WEEKDAY(DATE(YEAR(Stock_Info[[#This Row],[Date]]),MONTH(Stock_Info[[#This Row],[Date]]),1))-1)/7)+1</f>
        <v>WEEK 5</v>
      </c>
      <c r="D5072" s="12">
        <v>603.35</v>
      </c>
      <c r="E5072" s="12">
        <v>628.70000000000005</v>
      </c>
      <c r="F5072" s="12">
        <v>597.54999999999995</v>
      </c>
      <c r="G5072" s="12">
        <v>617.65</v>
      </c>
      <c r="H5072" s="12">
        <v>617.30947998432475</v>
      </c>
      <c r="I5072">
        <v>168418</v>
      </c>
      <c r="J5072">
        <v>4962</v>
      </c>
      <c r="K5072" s="12">
        <v>103966028</v>
      </c>
      <c r="L5072">
        <v>88614</v>
      </c>
      <c r="M5072">
        <v>52.62</v>
      </c>
      <c r="N5072">
        <v>31.15</v>
      </c>
      <c r="O5072">
        <v>14.3</v>
      </c>
      <c r="P5072">
        <f xml:space="preserve"> IF(Stock_Info[[#This Row],[Close Price]] &gt; Stock_Info[[#This Row],[Open Price]], 1, 0)</f>
        <v>1</v>
      </c>
      <c r="Q5072" t="str">
        <f>IF(AND(Stock_Info[[#This Row],[% Deli. Qty to Traded Qty]]&gt;80,Stock_Info[[#This Row],[No. of Trades]]&lt;3000),"Unusual Day","")</f>
        <v/>
      </c>
      <c r="R5072" t="str">
        <f>IF(AND(Stock_Info[[#This Row],[Spread High-Low]] &lt; 10, Stock_Info[[#This Row],[% Deli. Qty to Traded Qty]] &gt; 90), "Good Day", "")</f>
        <v/>
      </c>
    </row>
    <row r="5073" spans="1:18">
      <c r="A5073" t="s">
        <v>60</v>
      </c>
      <c r="B5073" s="1">
        <v>45806</v>
      </c>
      <c r="C5073" s="1" t="str">
        <f>"WEEK" &amp;" " &amp;  INT((DAY(Stock_Info[[#This Row],[Date]])+WEEKDAY(DATE(YEAR(Stock_Info[[#This Row],[Date]]),MONTH(Stock_Info[[#This Row],[Date]]),1))-1)/7)+1</f>
        <v>WEEK 5</v>
      </c>
      <c r="D5073" s="12">
        <v>611.04999999999995</v>
      </c>
      <c r="E5073" s="12">
        <v>611.1</v>
      </c>
      <c r="F5073" s="12">
        <v>597.04999999999995</v>
      </c>
      <c r="G5073" s="12">
        <v>601.25</v>
      </c>
      <c r="H5073" s="12">
        <v>601.70626742255774</v>
      </c>
      <c r="I5073">
        <v>31927</v>
      </c>
      <c r="J5073">
        <v>1428</v>
      </c>
      <c r="K5073" s="12">
        <v>19210676</v>
      </c>
      <c r="L5073">
        <v>13500</v>
      </c>
      <c r="M5073">
        <v>42.28</v>
      </c>
      <c r="N5073">
        <v>14.05</v>
      </c>
      <c r="O5073">
        <v>-9.8000000000000007</v>
      </c>
      <c r="P5073">
        <f xml:space="preserve"> IF(Stock_Info[[#This Row],[Close Price]] &gt; Stock_Info[[#This Row],[Open Price]], 1, 0)</f>
        <v>0</v>
      </c>
      <c r="Q5073" t="str">
        <f>IF(AND(Stock_Info[[#This Row],[% Deli. Qty to Traded Qty]]&gt;80,Stock_Info[[#This Row],[No. of Trades]]&lt;3000),"Unusual Day","")</f>
        <v/>
      </c>
      <c r="R5073" t="str">
        <f>IF(AND(Stock_Info[[#This Row],[Spread High-Low]] &lt; 10, Stock_Info[[#This Row],[% Deli. Qty to Traded Qty]] &gt; 90), "Good Day", "")</f>
        <v/>
      </c>
    </row>
    <row r="5074" spans="1:18">
      <c r="A5074" t="s">
        <v>60</v>
      </c>
      <c r="B5074" s="1">
        <v>45805</v>
      </c>
      <c r="C5074" s="1" t="str">
        <f>"WEEK" &amp;" " &amp;  INT((DAY(Stock_Info[[#This Row],[Date]])+WEEKDAY(DATE(YEAR(Stock_Info[[#This Row],[Date]]),MONTH(Stock_Info[[#This Row],[Date]]),1))-1)/7)+1</f>
        <v>WEEK 5</v>
      </c>
      <c r="D5074" s="12">
        <v>597.54999999999995</v>
      </c>
      <c r="E5074" s="12">
        <v>609.79999999999995</v>
      </c>
      <c r="F5074" s="12">
        <v>595.1</v>
      </c>
      <c r="G5074" s="12">
        <v>607.9</v>
      </c>
      <c r="H5074" s="12">
        <v>604.17019205570739</v>
      </c>
      <c r="I5074">
        <v>53422</v>
      </c>
      <c r="J5074">
        <v>1858</v>
      </c>
      <c r="K5074" s="12">
        <v>32275980</v>
      </c>
      <c r="L5074">
        <v>22599</v>
      </c>
      <c r="M5074">
        <v>42.3</v>
      </c>
      <c r="N5074">
        <v>14.7</v>
      </c>
      <c r="O5074">
        <v>10.35</v>
      </c>
      <c r="P5074">
        <f xml:space="preserve"> IF(Stock_Info[[#This Row],[Close Price]] &gt; Stock_Info[[#This Row],[Open Price]], 1, 0)</f>
        <v>1</v>
      </c>
      <c r="Q5074" t="str">
        <f>IF(AND(Stock_Info[[#This Row],[% Deli. Qty to Traded Qty]]&gt;80,Stock_Info[[#This Row],[No. of Trades]]&lt;3000),"Unusual Day","")</f>
        <v/>
      </c>
      <c r="R5074" t="str">
        <f>IF(AND(Stock_Info[[#This Row],[Spread High-Low]] &lt; 10, Stock_Info[[#This Row],[% Deli. Qty to Traded Qty]] &gt; 90), "Good Day", "")</f>
        <v/>
      </c>
    </row>
    <row r="5075" spans="1:18">
      <c r="A5075" t="s">
        <v>60</v>
      </c>
      <c r="B5075" s="1">
        <v>45804</v>
      </c>
      <c r="C5075" s="1" t="str">
        <f>"WEEK" &amp;" " &amp;  INT((DAY(Stock_Info[[#This Row],[Date]])+WEEKDAY(DATE(YEAR(Stock_Info[[#This Row],[Date]]),MONTH(Stock_Info[[#This Row],[Date]]),1))-1)/7)+1</f>
        <v>WEEK 5</v>
      </c>
      <c r="D5075" s="12">
        <v>595.04999999999995</v>
      </c>
      <c r="E5075" s="12">
        <v>599.54999999999995</v>
      </c>
      <c r="F5075" s="12">
        <v>586.4</v>
      </c>
      <c r="G5075" s="12">
        <v>597.25</v>
      </c>
      <c r="H5075" s="12">
        <v>593.04277958740499</v>
      </c>
      <c r="I5075">
        <v>23025</v>
      </c>
      <c r="J5075">
        <v>1146</v>
      </c>
      <c r="K5075" s="12">
        <v>13654810</v>
      </c>
      <c r="L5075">
        <v>5760</v>
      </c>
      <c r="M5075">
        <v>25.02</v>
      </c>
      <c r="N5075">
        <v>13.15</v>
      </c>
      <c r="O5075">
        <v>2.2000000000000002</v>
      </c>
      <c r="P5075">
        <f xml:space="preserve"> IF(Stock_Info[[#This Row],[Close Price]] &gt; Stock_Info[[#This Row],[Open Price]], 1, 0)</f>
        <v>1</v>
      </c>
      <c r="Q5075" t="str">
        <f>IF(AND(Stock_Info[[#This Row],[% Deli. Qty to Traded Qty]]&gt;80,Stock_Info[[#This Row],[No. of Trades]]&lt;3000),"Unusual Day","")</f>
        <v/>
      </c>
      <c r="R5075" t="str">
        <f>IF(AND(Stock_Info[[#This Row],[Spread High-Low]] &lt; 10, Stock_Info[[#This Row],[% Deli. Qty to Traded Qty]] &gt; 90), "Good Day", "")</f>
        <v/>
      </c>
    </row>
    <row r="5076" spans="1:18">
      <c r="A5076" t="s">
        <v>60</v>
      </c>
      <c r="B5076" s="1">
        <v>45803</v>
      </c>
      <c r="C5076" s="1" t="str">
        <f>"WEEK" &amp;" " &amp;  INT((DAY(Stock_Info[[#This Row],[Date]])+WEEKDAY(DATE(YEAR(Stock_Info[[#This Row],[Date]]),MONTH(Stock_Info[[#This Row],[Date]]),1))-1)/7)+1</f>
        <v>WEEK 5</v>
      </c>
      <c r="D5076" s="12">
        <v>594.4</v>
      </c>
      <c r="E5076" s="12">
        <v>600.75</v>
      </c>
      <c r="F5076" s="12">
        <v>591.20000000000005</v>
      </c>
      <c r="G5076" s="12">
        <v>594.75</v>
      </c>
      <c r="H5076" s="12">
        <v>595.7746664637549</v>
      </c>
      <c r="I5076">
        <v>39426</v>
      </c>
      <c r="J5076">
        <v>1527</v>
      </c>
      <c r="K5076" s="12">
        <v>23489012</v>
      </c>
      <c r="L5076">
        <v>12660</v>
      </c>
      <c r="M5076">
        <v>32.11</v>
      </c>
      <c r="N5076">
        <v>9.5500000000000007</v>
      </c>
      <c r="O5076">
        <v>0.35</v>
      </c>
      <c r="P5076">
        <f xml:space="preserve"> IF(Stock_Info[[#This Row],[Close Price]] &gt; Stock_Info[[#This Row],[Open Price]], 1, 0)</f>
        <v>1</v>
      </c>
      <c r="Q5076" t="str">
        <f>IF(AND(Stock_Info[[#This Row],[% Deli. Qty to Traded Qty]]&gt;80,Stock_Info[[#This Row],[No. of Trades]]&lt;3000),"Unusual Day","")</f>
        <v/>
      </c>
      <c r="R5076" t="str">
        <f>IF(AND(Stock_Info[[#This Row],[Spread High-Low]] &lt; 10, Stock_Info[[#This Row],[% Deli. Qty to Traded Qty]] &gt; 90), "Good Day", "")</f>
        <v/>
      </c>
    </row>
    <row r="5077" spans="1:18">
      <c r="A5077" t="s">
        <v>60</v>
      </c>
      <c r="B5077" s="1">
        <v>45800</v>
      </c>
      <c r="C5077" s="1" t="str">
        <f>"WEEK" &amp;" " &amp;  INT((DAY(Stock_Info[[#This Row],[Date]])+WEEKDAY(DATE(YEAR(Stock_Info[[#This Row],[Date]]),MONTH(Stock_Info[[#This Row],[Date]]),1))-1)/7)+1</f>
        <v>WEEK 4</v>
      </c>
      <c r="D5077" s="12">
        <v>593.04999999999995</v>
      </c>
      <c r="E5077" s="12">
        <v>597.35</v>
      </c>
      <c r="F5077" s="12">
        <v>590.04999999999995</v>
      </c>
      <c r="G5077" s="12">
        <v>594.4</v>
      </c>
      <c r="H5077" s="12">
        <v>594.2480597706475</v>
      </c>
      <c r="I5077">
        <v>34532</v>
      </c>
      <c r="J5077">
        <v>1306</v>
      </c>
      <c r="K5077" s="12">
        <v>20520574</v>
      </c>
      <c r="L5077">
        <v>13157</v>
      </c>
      <c r="M5077">
        <v>38.1</v>
      </c>
      <c r="N5077">
        <v>7.3</v>
      </c>
      <c r="O5077">
        <v>1.35</v>
      </c>
      <c r="P5077">
        <f xml:space="preserve"> IF(Stock_Info[[#This Row],[Close Price]] &gt; Stock_Info[[#This Row],[Open Price]], 1, 0)</f>
        <v>1</v>
      </c>
      <c r="Q5077" t="str">
        <f>IF(AND(Stock_Info[[#This Row],[% Deli. Qty to Traded Qty]]&gt;80,Stock_Info[[#This Row],[No. of Trades]]&lt;3000),"Unusual Day","")</f>
        <v/>
      </c>
      <c r="R5077" t="str">
        <f>IF(AND(Stock_Info[[#This Row],[Spread High-Low]] &lt; 10, Stock_Info[[#This Row],[% Deli. Qty to Traded Qty]] &gt; 90), "Good Day", "")</f>
        <v/>
      </c>
    </row>
    <row r="5078" spans="1:18">
      <c r="A5078" t="s">
        <v>60</v>
      </c>
      <c r="B5078" s="1">
        <v>45799</v>
      </c>
      <c r="C5078" s="1" t="str">
        <f>"WEEK" &amp;" " &amp;  INT((DAY(Stock_Info[[#This Row],[Date]])+WEEKDAY(DATE(YEAR(Stock_Info[[#This Row],[Date]]),MONTH(Stock_Info[[#This Row],[Date]]),1))-1)/7)+1</f>
        <v>WEEK 4</v>
      </c>
      <c r="D5078" s="12">
        <v>601.45000000000005</v>
      </c>
      <c r="E5078" s="12">
        <v>605.1</v>
      </c>
      <c r="F5078" s="12">
        <v>588</v>
      </c>
      <c r="G5078" s="12">
        <v>592.45000000000005</v>
      </c>
      <c r="H5078" s="12">
        <v>596.412442441081</v>
      </c>
      <c r="I5078">
        <v>51469</v>
      </c>
      <c r="J5078">
        <v>1588</v>
      </c>
      <c r="K5078" s="12">
        <v>30696752</v>
      </c>
      <c r="L5078">
        <v>22011</v>
      </c>
      <c r="M5078">
        <v>42.77</v>
      </c>
      <c r="N5078">
        <v>17.100000000000001</v>
      </c>
      <c r="O5078">
        <v>-9</v>
      </c>
      <c r="P5078">
        <f xml:space="preserve"> IF(Stock_Info[[#This Row],[Close Price]] &gt; Stock_Info[[#This Row],[Open Price]], 1, 0)</f>
        <v>0</v>
      </c>
      <c r="Q5078" t="str">
        <f>IF(AND(Stock_Info[[#This Row],[% Deli. Qty to Traded Qty]]&gt;80,Stock_Info[[#This Row],[No. of Trades]]&lt;3000),"Unusual Day","")</f>
        <v/>
      </c>
      <c r="R5078" t="str">
        <f>IF(AND(Stock_Info[[#This Row],[Spread High-Low]] &lt; 10, Stock_Info[[#This Row],[% Deli. Qty to Traded Qty]] &gt; 90), "Good Day", "")</f>
        <v/>
      </c>
    </row>
    <row r="5079" spans="1:18">
      <c r="A5079" t="s">
        <v>60</v>
      </c>
      <c r="B5079" s="1">
        <v>45798</v>
      </c>
      <c r="C5079" s="1" t="str">
        <f>"WEEK" &amp;" " &amp;  INT((DAY(Stock_Info[[#This Row],[Date]])+WEEKDAY(DATE(YEAR(Stock_Info[[#This Row],[Date]]),MONTH(Stock_Info[[#This Row],[Date]]),1))-1)/7)+1</f>
        <v>WEEK 4</v>
      </c>
      <c r="D5079" s="12">
        <v>608</v>
      </c>
      <c r="E5079" s="12">
        <v>612.75</v>
      </c>
      <c r="F5079" s="12">
        <v>595</v>
      </c>
      <c r="G5079" s="12">
        <v>601.45000000000005</v>
      </c>
      <c r="H5079" s="12">
        <v>608.30381637243238</v>
      </c>
      <c r="I5079">
        <v>220969</v>
      </c>
      <c r="J5079">
        <v>3490</v>
      </c>
      <c r="K5079" s="12">
        <v>134416286</v>
      </c>
      <c r="L5079">
        <v>171790</v>
      </c>
      <c r="M5079">
        <v>77.739999999999995</v>
      </c>
      <c r="N5079">
        <v>17.75</v>
      </c>
      <c r="O5079">
        <v>-6.55</v>
      </c>
      <c r="P5079">
        <f xml:space="preserve"> IF(Stock_Info[[#This Row],[Close Price]] &gt; Stock_Info[[#This Row],[Open Price]], 1, 0)</f>
        <v>0</v>
      </c>
      <c r="Q5079" t="str">
        <f>IF(AND(Stock_Info[[#This Row],[% Deli. Qty to Traded Qty]]&gt;80,Stock_Info[[#This Row],[No. of Trades]]&lt;3000),"Unusual Day","")</f>
        <v/>
      </c>
      <c r="R5079" t="str">
        <f>IF(AND(Stock_Info[[#This Row],[Spread High-Low]] &lt; 10, Stock_Info[[#This Row],[% Deli. Qty to Traded Qty]] &gt; 90), "Good Day", "")</f>
        <v/>
      </c>
    </row>
    <row r="5080" spans="1:18">
      <c r="A5080" t="s">
        <v>60</v>
      </c>
      <c r="B5080" s="1">
        <v>45797</v>
      </c>
      <c r="C5080" s="1" t="str">
        <f>"WEEK" &amp;" " &amp;  INT((DAY(Stock_Info[[#This Row],[Date]])+WEEKDAY(DATE(YEAR(Stock_Info[[#This Row],[Date]]),MONTH(Stock_Info[[#This Row],[Date]]),1))-1)/7)+1</f>
        <v>WEEK 4</v>
      </c>
      <c r="D5080" s="12">
        <v>615.95000000000005</v>
      </c>
      <c r="E5080" s="12">
        <v>617.95000000000005</v>
      </c>
      <c r="F5080" s="12">
        <v>600.04999999999995</v>
      </c>
      <c r="G5080" s="12">
        <v>611.1</v>
      </c>
      <c r="H5080" s="12">
        <v>609.28872977001708</v>
      </c>
      <c r="I5080">
        <v>75136</v>
      </c>
      <c r="J5080">
        <v>4030</v>
      </c>
      <c r="K5080" s="12">
        <v>45779518</v>
      </c>
      <c r="L5080">
        <v>29435</v>
      </c>
      <c r="M5080">
        <v>39.18</v>
      </c>
      <c r="N5080">
        <v>17.899999999999999</v>
      </c>
      <c r="O5080">
        <v>-4.8499999999999996</v>
      </c>
      <c r="P5080">
        <f xml:space="preserve"> IF(Stock_Info[[#This Row],[Close Price]] &gt; Stock_Info[[#This Row],[Open Price]], 1, 0)</f>
        <v>0</v>
      </c>
      <c r="Q5080" t="str">
        <f>IF(AND(Stock_Info[[#This Row],[% Deli. Qty to Traded Qty]]&gt;80,Stock_Info[[#This Row],[No. of Trades]]&lt;3000),"Unusual Day","")</f>
        <v/>
      </c>
      <c r="R5080" t="str">
        <f>IF(AND(Stock_Info[[#This Row],[Spread High-Low]] &lt; 10, Stock_Info[[#This Row],[% Deli. Qty to Traded Qty]] &gt; 90), "Good Day", "")</f>
        <v/>
      </c>
    </row>
    <row r="5081" spans="1:18">
      <c r="A5081" t="s">
        <v>60</v>
      </c>
      <c r="B5081" s="1">
        <v>45796</v>
      </c>
      <c r="C5081" s="1" t="str">
        <f>"WEEK" &amp;" " &amp;  INT((DAY(Stock_Info[[#This Row],[Date]])+WEEKDAY(DATE(YEAR(Stock_Info[[#This Row],[Date]]),MONTH(Stock_Info[[#This Row],[Date]]),1))-1)/7)+1</f>
        <v>WEEK 4</v>
      </c>
      <c r="D5081" s="12">
        <v>599.35</v>
      </c>
      <c r="E5081" s="12">
        <v>619</v>
      </c>
      <c r="F5081" s="12">
        <v>595.95000000000005</v>
      </c>
      <c r="G5081" s="12">
        <v>612.1</v>
      </c>
      <c r="H5081" s="12">
        <v>611.42908442238343</v>
      </c>
      <c r="I5081">
        <v>128935</v>
      </c>
      <c r="J5081">
        <v>2741</v>
      </c>
      <c r="K5081" s="12">
        <v>78834609</v>
      </c>
      <c r="L5081">
        <v>74299</v>
      </c>
      <c r="M5081">
        <v>57.63</v>
      </c>
      <c r="N5081">
        <v>23.05</v>
      </c>
      <c r="O5081">
        <v>12.75</v>
      </c>
      <c r="P5081">
        <f xml:space="preserve"> IF(Stock_Info[[#This Row],[Close Price]] &gt; Stock_Info[[#This Row],[Open Price]], 1, 0)</f>
        <v>1</v>
      </c>
      <c r="Q5081" t="str">
        <f>IF(AND(Stock_Info[[#This Row],[% Deli. Qty to Traded Qty]]&gt;80,Stock_Info[[#This Row],[No. of Trades]]&lt;3000),"Unusual Day","")</f>
        <v/>
      </c>
      <c r="R5081" t="str">
        <f>IF(AND(Stock_Info[[#This Row],[Spread High-Low]] &lt; 10, Stock_Info[[#This Row],[% Deli. Qty to Traded Qty]] &gt; 90), "Good Day", "")</f>
        <v/>
      </c>
    </row>
    <row r="5082" spans="1:18">
      <c r="A5082" t="s">
        <v>60</v>
      </c>
      <c r="B5082" s="1">
        <v>45793</v>
      </c>
      <c r="C5082" s="1" t="str">
        <f>"WEEK" &amp;" " &amp;  INT((DAY(Stock_Info[[#This Row],[Date]])+WEEKDAY(DATE(YEAR(Stock_Info[[#This Row],[Date]]),MONTH(Stock_Info[[#This Row],[Date]]),1))-1)/7)+1</f>
        <v>WEEK 3</v>
      </c>
      <c r="D5082" s="12">
        <v>581.70000000000005</v>
      </c>
      <c r="E5082" s="12">
        <v>598.15</v>
      </c>
      <c r="F5082" s="12">
        <v>581.70000000000005</v>
      </c>
      <c r="G5082" s="12">
        <v>594.5</v>
      </c>
      <c r="H5082" s="12">
        <v>594.09459708648353</v>
      </c>
      <c r="I5082">
        <v>162690</v>
      </c>
      <c r="J5082">
        <v>8985</v>
      </c>
      <c r="K5082" s="12">
        <v>96653250</v>
      </c>
      <c r="L5082">
        <v>134718</v>
      </c>
      <c r="M5082">
        <v>82.81</v>
      </c>
      <c r="N5082">
        <v>16.45</v>
      </c>
      <c r="O5082">
        <v>12.8</v>
      </c>
      <c r="P5082">
        <f xml:space="preserve"> IF(Stock_Info[[#This Row],[Close Price]] &gt; Stock_Info[[#This Row],[Open Price]], 1, 0)</f>
        <v>1</v>
      </c>
      <c r="Q5082" t="str">
        <f>IF(AND(Stock_Info[[#This Row],[% Deli. Qty to Traded Qty]]&gt;80,Stock_Info[[#This Row],[No. of Trades]]&lt;3000),"Unusual Day","")</f>
        <v/>
      </c>
      <c r="R5082" t="str">
        <f>IF(AND(Stock_Info[[#This Row],[Spread High-Low]] &lt; 10, Stock_Info[[#This Row],[% Deli. Qty to Traded Qty]] &gt; 90), "Good Day", "")</f>
        <v/>
      </c>
    </row>
    <row r="5083" spans="1:18">
      <c r="A5083" t="s">
        <v>60</v>
      </c>
      <c r="B5083" s="1">
        <v>45792</v>
      </c>
      <c r="C5083" s="1" t="str">
        <f>"WEEK" &amp;" " &amp;  INT((DAY(Stock_Info[[#This Row],[Date]])+WEEKDAY(DATE(YEAR(Stock_Info[[#This Row],[Date]]),MONTH(Stock_Info[[#This Row],[Date]]),1))-1)/7)+1</f>
        <v>WEEK 3</v>
      </c>
      <c r="D5083" s="12">
        <v>588.79999999999995</v>
      </c>
      <c r="E5083" s="12">
        <v>590.29999999999995</v>
      </c>
      <c r="F5083" s="12">
        <v>578.70000000000005</v>
      </c>
      <c r="G5083" s="12">
        <v>588.65</v>
      </c>
      <c r="H5083" s="12">
        <v>584.99731196964103</v>
      </c>
      <c r="I5083">
        <v>18973</v>
      </c>
      <c r="J5083">
        <v>905</v>
      </c>
      <c r="K5083" s="12">
        <v>11099154</v>
      </c>
      <c r="L5083">
        <v>7432</v>
      </c>
      <c r="M5083">
        <v>39.17</v>
      </c>
      <c r="N5083">
        <v>11.6</v>
      </c>
      <c r="O5083">
        <v>-0.15</v>
      </c>
      <c r="P5083">
        <f xml:space="preserve"> IF(Stock_Info[[#This Row],[Close Price]] &gt; Stock_Info[[#This Row],[Open Price]], 1, 0)</f>
        <v>0</v>
      </c>
      <c r="Q5083" t="str">
        <f>IF(AND(Stock_Info[[#This Row],[% Deli. Qty to Traded Qty]]&gt;80,Stock_Info[[#This Row],[No. of Trades]]&lt;3000),"Unusual Day","")</f>
        <v/>
      </c>
      <c r="R5083" t="str">
        <f>IF(AND(Stock_Info[[#This Row],[Spread High-Low]] &lt; 10, Stock_Info[[#This Row],[% Deli. Qty to Traded Qty]] &gt; 90), "Good Day", "")</f>
        <v/>
      </c>
    </row>
    <row r="5084" spans="1:18">
      <c r="A5084" t="s">
        <v>60</v>
      </c>
      <c r="B5084" s="1">
        <v>45791</v>
      </c>
      <c r="C5084" s="1" t="str">
        <f>"WEEK" &amp;" " &amp;  INT((DAY(Stock_Info[[#This Row],[Date]])+WEEKDAY(DATE(YEAR(Stock_Info[[#This Row],[Date]]),MONTH(Stock_Info[[#This Row],[Date]]),1))-1)/7)+1</f>
        <v>WEEK 3</v>
      </c>
      <c r="D5084" s="12">
        <v>583.45000000000005</v>
      </c>
      <c r="E5084" s="12">
        <v>590.54999999999995</v>
      </c>
      <c r="F5084" s="12">
        <v>577</v>
      </c>
      <c r="G5084" s="12">
        <v>584.6</v>
      </c>
      <c r="H5084" s="12">
        <v>583.79145322189265</v>
      </c>
      <c r="I5084">
        <v>37090</v>
      </c>
      <c r="J5084">
        <v>1564</v>
      </c>
      <c r="K5084" s="12">
        <v>21652825</v>
      </c>
      <c r="N5084">
        <v>13.55</v>
      </c>
      <c r="O5084">
        <v>1.1499999999999999</v>
      </c>
      <c r="P5084">
        <f xml:space="preserve"> IF(Stock_Info[[#This Row],[Close Price]] &gt; Stock_Info[[#This Row],[Open Price]], 1, 0)</f>
        <v>1</v>
      </c>
      <c r="Q5084" t="str">
        <f>IF(AND(Stock_Info[[#This Row],[% Deli. Qty to Traded Qty]]&gt;80,Stock_Info[[#This Row],[No. of Trades]]&lt;3000),"Unusual Day","")</f>
        <v/>
      </c>
      <c r="R5084" t="str">
        <f>IF(AND(Stock_Info[[#This Row],[Spread High-Low]] &lt; 10, Stock_Info[[#This Row],[% Deli. Qty to Traded Qty]] &gt; 90), "Good Day", "")</f>
        <v/>
      </c>
    </row>
    <row r="5085" spans="1:18">
      <c r="A5085" t="s">
        <v>60</v>
      </c>
      <c r="B5085" s="1">
        <v>45790</v>
      </c>
      <c r="C5085" s="1" t="str">
        <f>"WEEK" &amp;" " &amp;  INT((DAY(Stock_Info[[#This Row],[Date]])+WEEKDAY(DATE(YEAR(Stock_Info[[#This Row],[Date]]),MONTH(Stock_Info[[#This Row],[Date]]),1))-1)/7)+1</f>
        <v>WEEK 3</v>
      </c>
      <c r="D5085" s="12">
        <v>570.45000000000005</v>
      </c>
      <c r="E5085" s="12">
        <v>585.29999999999995</v>
      </c>
      <c r="F5085" s="12">
        <v>569.1</v>
      </c>
      <c r="G5085" s="12">
        <v>580.25</v>
      </c>
      <c r="H5085" s="12">
        <v>578.76604143107909</v>
      </c>
      <c r="I5085">
        <v>329849</v>
      </c>
      <c r="J5085">
        <v>10908</v>
      </c>
      <c r="K5085" s="12">
        <v>190905400</v>
      </c>
      <c r="L5085">
        <v>278001</v>
      </c>
      <c r="M5085">
        <v>84.28</v>
      </c>
      <c r="N5085">
        <v>16.2</v>
      </c>
      <c r="O5085">
        <v>9.8000000000000007</v>
      </c>
      <c r="P5085">
        <f xml:space="preserve"> IF(Stock_Info[[#This Row],[Close Price]] &gt; Stock_Info[[#This Row],[Open Price]], 1, 0)</f>
        <v>1</v>
      </c>
      <c r="Q5085" t="str">
        <f>IF(AND(Stock_Info[[#This Row],[% Deli. Qty to Traded Qty]]&gt;80,Stock_Info[[#This Row],[No. of Trades]]&lt;3000),"Unusual Day","")</f>
        <v/>
      </c>
      <c r="R5085" t="str">
        <f>IF(AND(Stock_Info[[#This Row],[Spread High-Low]] &lt; 10, Stock_Info[[#This Row],[% Deli. Qty to Traded Qty]] &gt; 90), "Good Day", "")</f>
        <v/>
      </c>
    </row>
    <row r="5086" spans="1:18">
      <c r="A5086" t="s">
        <v>60</v>
      </c>
      <c r="B5086" s="1">
        <v>45789</v>
      </c>
      <c r="C5086" s="1" t="str">
        <f>"WEEK" &amp;" " &amp;  INT((DAY(Stock_Info[[#This Row],[Date]])+WEEKDAY(DATE(YEAR(Stock_Info[[#This Row],[Date]]),MONTH(Stock_Info[[#This Row],[Date]]),1))-1)/7)+1</f>
        <v>WEEK 3</v>
      </c>
      <c r="D5086" s="12">
        <v>576.95000000000005</v>
      </c>
      <c r="E5086" s="12">
        <v>576.95000000000005</v>
      </c>
      <c r="F5086" s="12">
        <v>563</v>
      </c>
      <c r="G5086" s="12">
        <v>572.5</v>
      </c>
      <c r="H5086" s="12">
        <v>570.07704267745726</v>
      </c>
      <c r="I5086">
        <v>50167</v>
      </c>
      <c r="J5086">
        <v>2404</v>
      </c>
      <c r="K5086" s="12">
        <v>28599055</v>
      </c>
      <c r="L5086">
        <v>23827</v>
      </c>
      <c r="M5086">
        <v>47.5</v>
      </c>
      <c r="N5086">
        <v>13.95</v>
      </c>
      <c r="O5086">
        <v>-4.45</v>
      </c>
      <c r="P5086">
        <f xml:space="preserve"> IF(Stock_Info[[#This Row],[Close Price]] &gt; Stock_Info[[#This Row],[Open Price]], 1, 0)</f>
        <v>0</v>
      </c>
      <c r="Q5086" t="str">
        <f>IF(AND(Stock_Info[[#This Row],[% Deli. Qty to Traded Qty]]&gt;80,Stock_Info[[#This Row],[No. of Trades]]&lt;3000),"Unusual Day","")</f>
        <v/>
      </c>
      <c r="R5086" t="str">
        <f>IF(AND(Stock_Info[[#This Row],[Spread High-Low]] &lt; 10, Stock_Info[[#This Row],[% Deli. Qty to Traded Qty]] &gt; 90), "Good Day", "")</f>
        <v/>
      </c>
    </row>
    <row r="5087" spans="1:18">
      <c r="A5087" t="s">
        <v>60</v>
      </c>
      <c r="B5087" s="1">
        <v>45786</v>
      </c>
      <c r="C5087" s="1" t="str">
        <f>"WEEK" &amp;" " &amp;  INT((DAY(Stock_Info[[#This Row],[Date]])+WEEKDAY(DATE(YEAR(Stock_Info[[#This Row],[Date]]),MONTH(Stock_Info[[#This Row],[Date]]),1))-1)/7)+1</f>
        <v>WEEK 2</v>
      </c>
      <c r="D5087" s="12">
        <v>545.1</v>
      </c>
      <c r="E5087" s="12">
        <v>560.5</v>
      </c>
      <c r="F5087" s="12">
        <v>539.70000000000005</v>
      </c>
      <c r="G5087" s="12">
        <v>552.5</v>
      </c>
      <c r="H5087" s="12">
        <v>553.85025336362048</v>
      </c>
      <c r="I5087">
        <v>34338</v>
      </c>
      <c r="J5087">
        <v>1802</v>
      </c>
      <c r="K5087" s="12">
        <v>19018110</v>
      </c>
      <c r="L5087">
        <v>9927</v>
      </c>
      <c r="M5087">
        <v>28.91</v>
      </c>
      <c r="N5087">
        <v>20.8</v>
      </c>
      <c r="O5087">
        <v>7.4</v>
      </c>
      <c r="P5087">
        <f xml:space="preserve"> IF(Stock_Info[[#This Row],[Close Price]] &gt; Stock_Info[[#This Row],[Open Price]], 1, 0)</f>
        <v>1</v>
      </c>
      <c r="Q5087" t="str">
        <f>IF(AND(Stock_Info[[#This Row],[% Deli. Qty to Traded Qty]]&gt;80,Stock_Info[[#This Row],[No. of Trades]]&lt;3000),"Unusual Day","")</f>
        <v/>
      </c>
      <c r="R5087" t="str">
        <f>IF(AND(Stock_Info[[#This Row],[Spread High-Low]] &lt; 10, Stock_Info[[#This Row],[% Deli. Qty to Traded Qty]] &gt; 90), "Good Day", "")</f>
        <v/>
      </c>
    </row>
    <row r="5088" spans="1:18">
      <c r="A5088" t="s">
        <v>60</v>
      </c>
      <c r="B5088" s="1">
        <v>45785</v>
      </c>
      <c r="C5088" s="1" t="str">
        <f>"WEEK" &amp;" " &amp;  INT((DAY(Stock_Info[[#This Row],[Date]])+WEEKDAY(DATE(YEAR(Stock_Info[[#This Row],[Date]]),MONTH(Stock_Info[[#This Row],[Date]]),1))-1)/7)+1</f>
        <v>WEEK 2</v>
      </c>
      <c r="D5088" s="12">
        <v>561.65</v>
      </c>
      <c r="E5088" s="12">
        <v>572</v>
      </c>
      <c r="F5088" s="12">
        <v>549.9</v>
      </c>
      <c r="G5088" s="12">
        <v>553.5</v>
      </c>
      <c r="H5088" s="12">
        <v>564.86305438390696</v>
      </c>
      <c r="I5088">
        <v>160268</v>
      </c>
      <c r="J5088">
        <v>10488</v>
      </c>
      <c r="K5088" s="12">
        <v>90529472</v>
      </c>
      <c r="L5088">
        <v>105081</v>
      </c>
      <c r="M5088">
        <v>65.569999999999993</v>
      </c>
      <c r="N5088">
        <v>22.1</v>
      </c>
      <c r="O5088">
        <v>-8.15</v>
      </c>
      <c r="P5088">
        <f xml:space="preserve"> IF(Stock_Info[[#This Row],[Close Price]] &gt; Stock_Info[[#This Row],[Open Price]], 1, 0)</f>
        <v>0</v>
      </c>
      <c r="Q5088" t="str">
        <f>IF(AND(Stock_Info[[#This Row],[% Deli. Qty to Traded Qty]]&gt;80,Stock_Info[[#This Row],[No. of Trades]]&lt;3000),"Unusual Day","")</f>
        <v/>
      </c>
      <c r="R5088" t="str">
        <f>IF(AND(Stock_Info[[#This Row],[Spread High-Low]] &lt; 10, Stock_Info[[#This Row],[% Deli. Qty to Traded Qty]] &gt; 90), "Good Day", "")</f>
        <v/>
      </c>
    </row>
    <row r="5089" spans="1:18">
      <c r="A5089" t="s">
        <v>60</v>
      </c>
      <c r="B5089" s="1">
        <v>45784</v>
      </c>
      <c r="C5089" s="1" t="str">
        <f>"WEEK" &amp;" " &amp;  INT((DAY(Stock_Info[[#This Row],[Date]])+WEEKDAY(DATE(YEAR(Stock_Info[[#This Row],[Date]]),MONTH(Stock_Info[[#This Row],[Date]]),1))-1)/7)+1</f>
        <v>WEEK 2</v>
      </c>
      <c r="D5089" s="12">
        <v>553.35</v>
      </c>
      <c r="E5089" s="12">
        <v>569</v>
      </c>
      <c r="F5089" s="12">
        <v>552.5</v>
      </c>
      <c r="G5089" s="12">
        <v>558.35</v>
      </c>
      <c r="H5089" s="12">
        <v>559.02574179084797</v>
      </c>
      <c r="I5089">
        <v>37915</v>
      </c>
      <c r="J5089">
        <v>1993</v>
      </c>
      <c r="K5089" s="12">
        <v>21195461</v>
      </c>
      <c r="L5089">
        <v>10732</v>
      </c>
      <c r="M5089">
        <v>28.31</v>
      </c>
      <c r="N5089">
        <v>16.5</v>
      </c>
      <c r="O5089">
        <v>5</v>
      </c>
      <c r="P5089">
        <f xml:space="preserve"> IF(Stock_Info[[#This Row],[Close Price]] &gt; Stock_Info[[#This Row],[Open Price]], 1, 0)</f>
        <v>1</v>
      </c>
      <c r="Q5089" t="str">
        <f>IF(AND(Stock_Info[[#This Row],[% Deli. Qty to Traded Qty]]&gt;80,Stock_Info[[#This Row],[No. of Trades]]&lt;3000),"Unusual Day","")</f>
        <v/>
      </c>
      <c r="R5089" t="str">
        <f>IF(AND(Stock_Info[[#This Row],[Spread High-Low]] &lt; 10, Stock_Info[[#This Row],[% Deli. Qty to Traded Qty]] &gt; 90), "Good Day", "")</f>
        <v/>
      </c>
    </row>
    <row r="5090" spans="1:18">
      <c r="A5090" t="s">
        <v>60</v>
      </c>
      <c r="B5090" s="1">
        <v>45783</v>
      </c>
      <c r="C5090" s="1" t="str">
        <f>"WEEK" &amp;" " &amp;  INT((DAY(Stock_Info[[#This Row],[Date]])+WEEKDAY(DATE(YEAR(Stock_Info[[#This Row],[Date]]),MONTH(Stock_Info[[#This Row],[Date]]),1))-1)/7)+1</f>
        <v>WEEK 2</v>
      </c>
      <c r="D5090" s="12">
        <v>577.15</v>
      </c>
      <c r="E5090" s="12">
        <v>582.95000000000005</v>
      </c>
      <c r="F5090" s="12">
        <v>556.6</v>
      </c>
      <c r="G5090" s="12">
        <v>561.25</v>
      </c>
      <c r="H5090" s="12">
        <v>565.16576517233955</v>
      </c>
      <c r="I5090">
        <v>78943</v>
      </c>
      <c r="J5090">
        <v>4261</v>
      </c>
      <c r="K5090" s="12">
        <v>44615881</v>
      </c>
      <c r="L5090">
        <v>30006</v>
      </c>
      <c r="M5090">
        <v>38.01</v>
      </c>
      <c r="N5090">
        <v>26.35</v>
      </c>
      <c r="O5090">
        <v>-15.9</v>
      </c>
      <c r="P5090">
        <f xml:space="preserve"> IF(Stock_Info[[#This Row],[Close Price]] &gt; Stock_Info[[#This Row],[Open Price]], 1, 0)</f>
        <v>0</v>
      </c>
      <c r="Q5090" t="str">
        <f>IF(AND(Stock_Info[[#This Row],[% Deli. Qty to Traded Qty]]&gt;80,Stock_Info[[#This Row],[No. of Trades]]&lt;3000),"Unusual Day","")</f>
        <v/>
      </c>
      <c r="R5090" t="str">
        <f>IF(AND(Stock_Info[[#This Row],[Spread High-Low]] &lt; 10, Stock_Info[[#This Row],[% Deli. Qty to Traded Qty]] &gt; 90), "Good Day", "")</f>
        <v/>
      </c>
    </row>
    <row r="5091" spans="1:18">
      <c r="A5091" t="s">
        <v>60</v>
      </c>
      <c r="B5091" s="1">
        <v>45782</v>
      </c>
      <c r="C5091" s="1" t="str">
        <f>"WEEK" &amp;" " &amp;  INT((DAY(Stock_Info[[#This Row],[Date]])+WEEKDAY(DATE(YEAR(Stock_Info[[#This Row],[Date]]),MONTH(Stock_Info[[#This Row],[Date]]),1))-1)/7)+1</f>
        <v>WEEK 2</v>
      </c>
      <c r="D5091" s="12">
        <v>569.70000000000005</v>
      </c>
      <c r="E5091" s="12">
        <v>584</v>
      </c>
      <c r="F5091" s="12">
        <v>558.35</v>
      </c>
      <c r="G5091" s="12">
        <v>576.65</v>
      </c>
      <c r="H5091" s="12">
        <v>571.25102933043047</v>
      </c>
      <c r="I5091">
        <v>227818</v>
      </c>
      <c r="J5091">
        <v>8757</v>
      </c>
      <c r="K5091" s="12">
        <v>130141267</v>
      </c>
      <c r="L5091">
        <v>72550</v>
      </c>
      <c r="M5091">
        <v>31.85</v>
      </c>
      <c r="N5091">
        <v>25.65</v>
      </c>
      <c r="O5091">
        <v>6.95</v>
      </c>
      <c r="P5091">
        <f xml:space="preserve"> IF(Stock_Info[[#This Row],[Close Price]] &gt; Stock_Info[[#This Row],[Open Price]], 1, 0)</f>
        <v>1</v>
      </c>
      <c r="Q5091" t="str">
        <f>IF(AND(Stock_Info[[#This Row],[% Deli. Qty to Traded Qty]]&gt;80,Stock_Info[[#This Row],[No. of Trades]]&lt;3000),"Unusual Day","")</f>
        <v/>
      </c>
      <c r="R5091" t="str">
        <f>IF(AND(Stock_Info[[#This Row],[Spread High-Low]] &lt; 10, Stock_Info[[#This Row],[% Deli. Qty to Traded Qty]] &gt; 90), "Good Day", "")</f>
        <v/>
      </c>
    </row>
    <row r="5092" spans="1:18">
      <c r="A5092" t="s">
        <v>60</v>
      </c>
      <c r="B5092" s="1">
        <v>45779</v>
      </c>
      <c r="C5092" s="1" t="str">
        <f>"WEEK" &amp;" " &amp;  INT((DAY(Stock_Info[[#This Row],[Date]])+WEEKDAY(DATE(YEAR(Stock_Info[[#This Row],[Date]]),MONTH(Stock_Info[[#This Row],[Date]]),1))-1)/7)+1</f>
        <v>WEEK 1</v>
      </c>
      <c r="D5092" s="12">
        <v>565.79999999999995</v>
      </c>
      <c r="E5092" s="12">
        <v>575.45000000000005</v>
      </c>
      <c r="F5092" s="12">
        <v>552</v>
      </c>
      <c r="G5092" s="12">
        <v>558.1</v>
      </c>
      <c r="H5092" s="12">
        <v>563.14889588222741</v>
      </c>
      <c r="I5092">
        <v>37496</v>
      </c>
      <c r="J5092">
        <v>2295</v>
      </c>
      <c r="K5092" s="12">
        <v>21115831</v>
      </c>
      <c r="L5092">
        <v>15071</v>
      </c>
      <c r="M5092">
        <v>40.19</v>
      </c>
      <c r="N5092">
        <v>23.45</v>
      </c>
      <c r="O5092">
        <v>-7.7</v>
      </c>
      <c r="P5092">
        <f xml:space="preserve"> IF(Stock_Info[[#This Row],[Close Price]] &gt; Stock_Info[[#This Row],[Open Price]], 1, 0)</f>
        <v>0</v>
      </c>
      <c r="Q5092" t="str">
        <f>IF(AND(Stock_Info[[#This Row],[% Deli. Qty to Traded Qty]]&gt;80,Stock_Info[[#This Row],[No. of Trades]]&lt;3000),"Unusual Day","")</f>
        <v/>
      </c>
      <c r="R5092" t="str">
        <f>IF(AND(Stock_Info[[#This Row],[Spread High-Low]] &lt; 10, Stock_Info[[#This Row],[% Deli. Qty to Traded Qty]] &gt; 90), "Good Day", "")</f>
        <v/>
      </c>
    </row>
    <row r="5093" spans="1:18">
      <c r="A5093" t="s">
        <v>60</v>
      </c>
      <c r="B5093" s="1">
        <v>45777</v>
      </c>
      <c r="C5093" s="1" t="str">
        <f>"WEEK" &amp;" " &amp;  INT((DAY(Stock_Info[[#This Row],[Date]])+WEEKDAY(DATE(YEAR(Stock_Info[[#This Row],[Date]]),MONTH(Stock_Info[[#This Row],[Date]]),1))-1)/7)+1</f>
        <v>WEEK 5</v>
      </c>
      <c r="D5093" s="12">
        <v>577.20000000000005</v>
      </c>
      <c r="E5093" s="12">
        <v>577.20000000000005</v>
      </c>
      <c r="F5093" s="12">
        <v>562.6</v>
      </c>
      <c r="G5093" s="12">
        <v>564.79999999999995</v>
      </c>
      <c r="H5093" s="12">
        <v>571.19918934568614</v>
      </c>
      <c r="I5093">
        <v>18997</v>
      </c>
      <c r="J5093">
        <v>1312</v>
      </c>
      <c r="K5093" s="12">
        <v>10851071</v>
      </c>
      <c r="L5093">
        <v>5976</v>
      </c>
      <c r="M5093">
        <v>31.46</v>
      </c>
      <c r="N5093">
        <v>14.6</v>
      </c>
      <c r="O5093">
        <v>-12.4</v>
      </c>
      <c r="P5093">
        <f xml:space="preserve"> IF(Stock_Info[[#This Row],[Close Price]] &gt; Stock_Info[[#This Row],[Open Price]], 1, 0)</f>
        <v>0</v>
      </c>
      <c r="Q5093" t="str">
        <f>IF(AND(Stock_Info[[#This Row],[% Deli. Qty to Traded Qty]]&gt;80,Stock_Info[[#This Row],[No. of Trades]]&lt;3000),"Unusual Day","")</f>
        <v/>
      </c>
      <c r="R5093" t="str">
        <f>IF(AND(Stock_Info[[#This Row],[Spread High-Low]] &lt; 10, Stock_Info[[#This Row],[% Deli. Qty to Traded Qty]] &gt; 90), "Good Day", "")</f>
        <v/>
      </c>
    </row>
    <row r="5094" spans="1:18">
      <c r="A5094" t="s">
        <v>60</v>
      </c>
      <c r="B5094" s="1">
        <v>45776</v>
      </c>
      <c r="C5094" s="1" t="str">
        <f>"WEEK" &amp;" " &amp;  INT((DAY(Stock_Info[[#This Row],[Date]])+WEEKDAY(DATE(YEAR(Stock_Info[[#This Row],[Date]]),MONTH(Stock_Info[[#This Row],[Date]]),1))-1)/7)+1</f>
        <v>WEEK 5</v>
      </c>
      <c r="D5094" s="12">
        <v>593</v>
      </c>
      <c r="E5094" s="12">
        <v>599.95000000000005</v>
      </c>
      <c r="F5094" s="12">
        <v>575.85</v>
      </c>
      <c r="G5094" s="12">
        <v>577.20000000000005</v>
      </c>
      <c r="H5094" s="12">
        <v>585.68088883447604</v>
      </c>
      <c r="I5094">
        <v>49008</v>
      </c>
      <c r="J5094">
        <v>3359</v>
      </c>
      <c r="K5094" s="12">
        <v>28703049</v>
      </c>
      <c r="L5094">
        <v>20942</v>
      </c>
      <c r="M5094">
        <v>42.73</v>
      </c>
      <c r="N5094">
        <v>24.1</v>
      </c>
      <c r="O5094">
        <v>-15.8</v>
      </c>
      <c r="P5094">
        <f xml:space="preserve"> IF(Stock_Info[[#This Row],[Close Price]] &gt; Stock_Info[[#This Row],[Open Price]], 1, 0)</f>
        <v>0</v>
      </c>
      <c r="Q5094" t="str">
        <f>IF(AND(Stock_Info[[#This Row],[% Deli. Qty to Traded Qty]]&gt;80,Stock_Info[[#This Row],[No. of Trades]]&lt;3000),"Unusual Day","")</f>
        <v/>
      </c>
      <c r="R5094" t="str">
        <f>IF(AND(Stock_Info[[#This Row],[Spread High-Low]] &lt; 10, Stock_Info[[#This Row],[% Deli. Qty to Traded Qty]] &gt; 90), "Good Day", "")</f>
        <v/>
      </c>
    </row>
    <row r="5095" spans="1:18">
      <c r="A5095" t="s">
        <v>60</v>
      </c>
      <c r="B5095" s="1">
        <v>45775</v>
      </c>
      <c r="C5095" s="1" t="str">
        <f>"WEEK" &amp;" " &amp;  INT((DAY(Stock_Info[[#This Row],[Date]])+WEEKDAY(DATE(YEAR(Stock_Info[[#This Row],[Date]]),MONTH(Stock_Info[[#This Row],[Date]]),1))-1)/7)+1</f>
        <v>WEEK 5</v>
      </c>
      <c r="D5095" s="12">
        <v>569</v>
      </c>
      <c r="E5095" s="12">
        <v>588.25</v>
      </c>
      <c r="F5095" s="12">
        <v>569</v>
      </c>
      <c r="G5095" s="12">
        <v>585.9</v>
      </c>
      <c r="H5095" s="12">
        <v>582.2301154107264</v>
      </c>
      <c r="I5095">
        <v>73650</v>
      </c>
      <c r="J5095">
        <v>4279</v>
      </c>
      <c r="K5095" s="12">
        <v>42881248</v>
      </c>
      <c r="L5095">
        <v>43298</v>
      </c>
      <c r="M5095">
        <v>58.79</v>
      </c>
      <c r="N5095">
        <v>19.25</v>
      </c>
      <c r="O5095">
        <v>16.899999999999999</v>
      </c>
      <c r="P5095">
        <f xml:space="preserve"> IF(Stock_Info[[#This Row],[Close Price]] &gt; Stock_Info[[#This Row],[Open Price]], 1, 0)</f>
        <v>1</v>
      </c>
      <c r="Q5095" t="str">
        <f>IF(AND(Stock_Info[[#This Row],[% Deli. Qty to Traded Qty]]&gt;80,Stock_Info[[#This Row],[No. of Trades]]&lt;3000),"Unusual Day","")</f>
        <v/>
      </c>
      <c r="R5095" t="str">
        <f>IF(AND(Stock_Info[[#This Row],[Spread High-Low]] &lt; 10, Stock_Info[[#This Row],[% Deli. Qty to Traded Qty]] &gt; 90), "Good Day", "")</f>
        <v/>
      </c>
    </row>
    <row r="5096" spans="1:18">
      <c r="A5096" t="s">
        <v>60</v>
      </c>
      <c r="B5096" s="1">
        <v>45772</v>
      </c>
      <c r="C5096" s="1" t="str">
        <f>"WEEK" &amp;" " &amp;  INT((DAY(Stock_Info[[#This Row],[Date]])+WEEKDAY(DATE(YEAR(Stock_Info[[#This Row],[Date]]),MONTH(Stock_Info[[#This Row],[Date]]),1))-1)/7)+1</f>
        <v>WEEK 4</v>
      </c>
      <c r="D5096" s="12">
        <v>574</v>
      </c>
      <c r="E5096" s="12">
        <v>581.95000000000005</v>
      </c>
      <c r="F5096" s="12">
        <v>560.6</v>
      </c>
      <c r="G5096" s="12">
        <v>569.29999999999995</v>
      </c>
      <c r="H5096" s="12">
        <v>571.07358042412125</v>
      </c>
      <c r="I5096">
        <v>58521</v>
      </c>
      <c r="J5096">
        <v>2601</v>
      </c>
      <c r="K5096" s="12">
        <v>33419797</v>
      </c>
      <c r="L5096">
        <v>10761</v>
      </c>
      <c r="M5096">
        <v>18.39</v>
      </c>
      <c r="N5096">
        <v>21.35</v>
      </c>
      <c r="O5096">
        <v>-4.7</v>
      </c>
      <c r="P5096">
        <f xml:space="preserve"> IF(Stock_Info[[#This Row],[Close Price]] &gt; Stock_Info[[#This Row],[Open Price]], 1, 0)</f>
        <v>0</v>
      </c>
      <c r="Q5096" t="str">
        <f>IF(AND(Stock_Info[[#This Row],[% Deli. Qty to Traded Qty]]&gt;80,Stock_Info[[#This Row],[No. of Trades]]&lt;3000),"Unusual Day","")</f>
        <v/>
      </c>
      <c r="R5096" t="str">
        <f>IF(AND(Stock_Info[[#This Row],[Spread High-Low]] &lt; 10, Stock_Info[[#This Row],[% Deli. Qty to Traded Qty]] &gt; 90), "Good Day", "")</f>
        <v/>
      </c>
    </row>
    <row r="5097" spans="1:18">
      <c r="A5097" t="s">
        <v>60</v>
      </c>
      <c r="B5097" s="1">
        <v>45771</v>
      </c>
      <c r="C5097" s="1" t="str">
        <f>"WEEK" &amp;" " &amp;  INT((DAY(Stock_Info[[#This Row],[Date]])+WEEKDAY(DATE(YEAR(Stock_Info[[#This Row],[Date]]),MONTH(Stock_Info[[#This Row],[Date]]),1))-1)/7)+1</f>
        <v>WEEK 4</v>
      </c>
      <c r="D5097" s="12">
        <v>581.75</v>
      </c>
      <c r="E5097" s="12">
        <v>584.95000000000005</v>
      </c>
      <c r="F5097" s="12">
        <v>573.15</v>
      </c>
      <c r="G5097" s="12">
        <v>573.85</v>
      </c>
      <c r="H5097" s="12">
        <v>576.55603917301414</v>
      </c>
      <c r="I5097">
        <v>21137</v>
      </c>
      <c r="J5097">
        <v>1232</v>
      </c>
      <c r="K5097" s="12">
        <v>12186665</v>
      </c>
      <c r="L5097">
        <v>5881</v>
      </c>
      <c r="M5097">
        <v>27.82</v>
      </c>
      <c r="N5097">
        <v>11.8</v>
      </c>
      <c r="O5097">
        <v>-7.9</v>
      </c>
      <c r="P5097">
        <f xml:space="preserve"> IF(Stock_Info[[#This Row],[Close Price]] &gt; Stock_Info[[#This Row],[Open Price]], 1, 0)</f>
        <v>0</v>
      </c>
      <c r="Q5097" t="str">
        <f>IF(AND(Stock_Info[[#This Row],[% Deli. Qty to Traded Qty]]&gt;80,Stock_Info[[#This Row],[No. of Trades]]&lt;3000),"Unusual Day","")</f>
        <v/>
      </c>
      <c r="R5097" t="str">
        <f>IF(AND(Stock_Info[[#This Row],[Spread High-Low]] &lt; 10, Stock_Info[[#This Row],[% Deli. Qty to Traded Qty]] &gt; 90), "Good Day", "")</f>
        <v/>
      </c>
    </row>
    <row r="5098" spans="1:18">
      <c r="A5098" t="s">
        <v>60</v>
      </c>
      <c r="B5098" s="1">
        <v>45770</v>
      </c>
      <c r="C5098" s="1" t="str">
        <f>"WEEK" &amp;" " &amp;  INT((DAY(Stock_Info[[#This Row],[Date]])+WEEKDAY(DATE(YEAR(Stock_Info[[#This Row],[Date]]),MONTH(Stock_Info[[#This Row],[Date]]),1))-1)/7)+1</f>
        <v>WEEK 4</v>
      </c>
      <c r="D5098" s="12">
        <v>586.04999999999995</v>
      </c>
      <c r="E5098" s="12">
        <v>586.95000000000005</v>
      </c>
      <c r="F5098" s="12">
        <v>572.70000000000005</v>
      </c>
      <c r="G5098" s="12">
        <v>581.75</v>
      </c>
      <c r="H5098" s="12">
        <v>579.93795936013839</v>
      </c>
      <c r="I5098">
        <v>41634</v>
      </c>
      <c r="J5098">
        <v>2109</v>
      </c>
      <c r="K5098" s="12">
        <v>24145137</v>
      </c>
      <c r="L5098">
        <v>10544</v>
      </c>
      <c r="M5098">
        <v>25.33</v>
      </c>
      <c r="N5098">
        <v>14.25</v>
      </c>
      <c r="O5098">
        <v>-4.3</v>
      </c>
      <c r="P5098">
        <f xml:space="preserve"> IF(Stock_Info[[#This Row],[Close Price]] &gt; Stock_Info[[#This Row],[Open Price]], 1, 0)</f>
        <v>0</v>
      </c>
      <c r="Q5098" t="str">
        <f>IF(AND(Stock_Info[[#This Row],[% Deli. Qty to Traded Qty]]&gt;80,Stock_Info[[#This Row],[No. of Trades]]&lt;3000),"Unusual Day","")</f>
        <v/>
      </c>
      <c r="R5098" t="str">
        <f>IF(AND(Stock_Info[[#This Row],[Spread High-Low]] &lt; 10, Stock_Info[[#This Row],[% Deli. Qty to Traded Qty]] &gt; 90), "Good Day", "")</f>
        <v/>
      </c>
    </row>
    <row r="5099" spans="1:18">
      <c r="A5099" t="s">
        <v>60</v>
      </c>
      <c r="B5099" s="1">
        <v>45769</v>
      </c>
      <c r="C5099" s="1" t="str">
        <f>"WEEK" &amp;" " &amp;  INT((DAY(Stock_Info[[#This Row],[Date]])+WEEKDAY(DATE(YEAR(Stock_Info[[#This Row],[Date]]),MONTH(Stock_Info[[#This Row],[Date]]),1))-1)/7)+1</f>
        <v>WEEK 4</v>
      </c>
      <c r="D5099" s="12">
        <v>578.54999999999995</v>
      </c>
      <c r="E5099" s="12">
        <v>594.79999999999995</v>
      </c>
      <c r="F5099" s="12">
        <v>576.29999999999995</v>
      </c>
      <c r="G5099" s="12">
        <v>582.15</v>
      </c>
      <c r="H5099" s="12">
        <v>588.06088877399952</v>
      </c>
      <c r="I5099">
        <v>42553</v>
      </c>
      <c r="J5099">
        <v>2453</v>
      </c>
      <c r="K5099" s="12">
        <v>25023755</v>
      </c>
      <c r="L5099">
        <v>12913</v>
      </c>
      <c r="M5099">
        <v>30.35</v>
      </c>
      <c r="N5099">
        <v>18.5</v>
      </c>
      <c r="O5099">
        <v>3.6</v>
      </c>
      <c r="P5099">
        <f xml:space="preserve"> IF(Stock_Info[[#This Row],[Close Price]] &gt; Stock_Info[[#This Row],[Open Price]], 1, 0)</f>
        <v>1</v>
      </c>
      <c r="Q5099" t="str">
        <f>IF(AND(Stock_Info[[#This Row],[% Deli. Qty to Traded Qty]]&gt;80,Stock_Info[[#This Row],[No. of Trades]]&lt;3000),"Unusual Day","")</f>
        <v/>
      </c>
      <c r="R5099" t="str">
        <f>IF(AND(Stock_Info[[#This Row],[Spread High-Low]] &lt; 10, Stock_Info[[#This Row],[% Deli. Qty to Traded Qty]] &gt; 90), "Good Day", "")</f>
        <v/>
      </c>
    </row>
    <row r="5100" spans="1:18">
      <c r="A5100" t="s">
        <v>60</v>
      </c>
      <c r="B5100" s="1">
        <v>45768</v>
      </c>
      <c r="C5100" s="1" t="str">
        <f>"WEEK" &amp;" " &amp;  INT((DAY(Stock_Info[[#This Row],[Date]])+WEEKDAY(DATE(YEAR(Stock_Info[[#This Row],[Date]]),MONTH(Stock_Info[[#This Row],[Date]]),1))-1)/7)+1</f>
        <v>WEEK 4</v>
      </c>
      <c r="D5100" s="12">
        <v>579.9</v>
      </c>
      <c r="E5100" s="12">
        <v>592.85</v>
      </c>
      <c r="F5100" s="12">
        <v>575.79999999999995</v>
      </c>
      <c r="G5100" s="12">
        <v>576.9</v>
      </c>
      <c r="H5100" s="12">
        <v>583.90324325055087</v>
      </c>
      <c r="I5100">
        <v>147938</v>
      </c>
      <c r="J5100">
        <v>5464</v>
      </c>
      <c r="K5100" s="12">
        <v>86381478</v>
      </c>
      <c r="L5100">
        <v>66874</v>
      </c>
      <c r="M5100">
        <v>45.2</v>
      </c>
      <c r="N5100">
        <v>17.05</v>
      </c>
      <c r="O5100">
        <v>-3</v>
      </c>
      <c r="P5100">
        <f xml:space="preserve"> IF(Stock_Info[[#This Row],[Close Price]] &gt; Stock_Info[[#This Row],[Open Price]], 1, 0)</f>
        <v>0</v>
      </c>
      <c r="Q5100" t="str">
        <f>IF(AND(Stock_Info[[#This Row],[% Deli. Qty to Traded Qty]]&gt;80,Stock_Info[[#This Row],[No. of Trades]]&lt;3000),"Unusual Day","")</f>
        <v/>
      </c>
      <c r="R5100" t="str">
        <f>IF(AND(Stock_Info[[#This Row],[Spread High-Low]] &lt; 10, Stock_Info[[#This Row],[% Deli. Qty to Traded Qty]] &gt; 90), "Good Day", "")</f>
        <v/>
      </c>
    </row>
    <row r="5101" spans="1:18">
      <c r="A5101" t="s">
        <v>60</v>
      </c>
      <c r="B5101" s="1">
        <v>45764</v>
      </c>
      <c r="C5101" s="1" t="str">
        <f>"WEEK" &amp;" " &amp;  INT((DAY(Stock_Info[[#This Row],[Date]])+WEEKDAY(DATE(YEAR(Stock_Info[[#This Row],[Date]]),MONTH(Stock_Info[[#This Row],[Date]]),1))-1)/7)+1</f>
        <v>WEEK 3</v>
      </c>
      <c r="D5101" s="12">
        <v>571.6</v>
      </c>
      <c r="E5101" s="12">
        <v>576.95000000000005</v>
      </c>
      <c r="F5101" s="12">
        <v>563.85</v>
      </c>
      <c r="G5101" s="12">
        <v>575.20000000000005</v>
      </c>
      <c r="H5101" s="12">
        <v>570.5757705838987</v>
      </c>
      <c r="I5101">
        <v>107159</v>
      </c>
      <c r="J5101">
        <v>5604</v>
      </c>
      <c r="K5101" s="12">
        <v>61142329</v>
      </c>
      <c r="L5101">
        <v>40862</v>
      </c>
      <c r="M5101">
        <v>38.130000000000003</v>
      </c>
      <c r="N5101">
        <v>13.1</v>
      </c>
      <c r="O5101">
        <v>3.6</v>
      </c>
      <c r="P5101">
        <f xml:space="preserve"> IF(Stock_Info[[#This Row],[Close Price]] &gt; Stock_Info[[#This Row],[Open Price]], 1, 0)</f>
        <v>1</v>
      </c>
      <c r="Q5101" t="str">
        <f>IF(AND(Stock_Info[[#This Row],[% Deli. Qty to Traded Qty]]&gt;80,Stock_Info[[#This Row],[No. of Trades]]&lt;3000),"Unusual Day","")</f>
        <v/>
      </c>
      <c r="R5101" t="str">
        <f>IF(AND(Stock_Info[[#This Row],[Spread High-Low]] &lt; 10, Stock_Info[[#This Row],[% Deli. Qty to Traded Qty]] &gt; 90), "Good Day", "")</f>
        <v/>
      </c>
    </row>
    <row r="5102" spans="1:18">
      <c r="A5102" t="s">
        <v>60</v>
      </c>
      <c r="B5102" s="1">
        <v>45763</v>
      </c>
      <c r="C5102" s="1" t="str">
        <f>"WEEK" &amp;" " &amp;  INT((DAY(Stock_Info[[#This Row],[Date]])+WEEKDAY(DATE(YEAR(Stock_Info[[#This Row],[Date]]),MONTH(Stock_Info[[#This Row],[Date]]),1))-1)/7)+1</f>
        <v>WEEK 3</v>
      </c>
      <c r="D5102" s="12">
        <v>542.95000000000005</v>
      </c>
      <c r="E5102" s="12">
        <v>569.85</v>
      </c>
      <c r="F5102" s="12">
        <v>542.45000000000005</v>
      </c>
      <c r="G5102" s="12">
        <v>568.4</v>
      </c>
      <c r="H5102" s="12">
        <v>561.99525139906416</v>
      </c>
      <c r="I5102">
        <v>115613</v>
      </c>
      <c r="J5102">
        <v>4312</v>
      </c>
      <c r="K5102" s="12">
        <v>64973957</v>
      </c>
      <c r="L5102">
        <v>32631</v>
      </c>
      <c r="M5102">
        <v>28.22</v>
      </c>
      <c r="N5102">
        <v>27.4</v>
      </c>
      <c r="O5102">
        <v>25.45</v>
      </c>
      <c r="P5102">
        <f xml:space="preserve"> IF(Stock_Info[[#This Row],[Close Price]] &gt; Stock_Info[[#This Row],[Open Price]], 1, 0)</f>
        <v>1</v>
      </c>
      <c r="Q5102" t="str">
        <f>IF(AND(Stock_Info[[#This Row],[% Deli. Qty to Traded Qty]]&gt;80,Stock_Info[[#This Row],[No. of Trades]]&lt;3000),"Unusual Day","")</f>
        <v/>
      </c>
      <c r="R5102" t="str">
        <f>IF(AND(Stock_Info[[#This Row],[Spread High-Low]] &lt; 10, Stock_Info[[#This Row],[% Deli. Qty to Traded Qty]] &gt; 90), "Good Day", "")</f>
        <v/>
      </c>
    </row>
    <row r="5103" spans="1:18">
      <c r="A5103" t="s">
        <v>60</v>
      </c>
      <c r="B5103" s="1">
        <v>45762</v>
      </c>
      <c r="C5103" s="1" t="str">
        <f>"WEEK" &amp;" " &amp;  INT((DAY(Stock_Info[[#This Row],[Date]])+WEEKDAY(DATE(YEAR(Stock_Info[[#This Row],[Date]]),MONTH(Stock_Info[[#This Row],[Date]]),1))-1)/7)+1</f>
        <v>WEEK 3</v>
      </c>
      <c r="D5103" s="12">
        <v>540</v>
      </c>
      <c r="E5103" s="12">
        <v>545.5</v>
      </c>
      <c r="F5103" s="12">
        <v>534.35</v>
      </c>
      <c r="G5103" s="12">
        <v>540.75</v>
      </c>
      <c r="H5103" s="12">
        <v>538.54438362163341</v>
      </c>
      <c r="I5103">
        <v>22835</v>
      </c>
      <c r="J5103">
        <v>1507</v>
      </c>
      <c r="K5103" s="12">
        <v>12297661</v>
      </c>
      <c r="L5103">
        <v>9051</v>
      </c>
      <c r="M5103">
        <v>39.64</v>
      </c>
      <c r="N5103">
        <v>11.15</v>
      </c>
      <c r="O5103">
        <v>0.75</v>
      </c>
      <c r="P5103">
        <f xml:space="preserve"> IF(Stock_Info[[#This Row],[Close Price]] &gt; Stock_Info[[#This Row],[Open Price]], 1, 0)</f>
        <v>1</v>
      </c>
      <c r="Q5103" t="str">
        <f>IF(AND(Stock_Info[[#This Row],[% Deli. Qty to Traded Qty]]&gt;80,Stock_Info[[#This Row],[No. of Trades]]&lt;3000),"Unusual Day","")</f>
        <v/>
      </c>
      <c r="R5103" t="str">
        <f>IF(AND(Stock_Info[[#This Row],[Spread High-Low]] &lt; 10, Stock_Info[[#This Row],[% Deli. Qty to Traded Qty]] &gt; 90), "Good Day", "")</f>
        <v/>
      </c>
    </row>
    <row r="5104" spans="1:18">
      <c r="A5104" t="s">
        <v>60</v>
      </c>
      <c r="B5104" s="1">
        <v>45758</v>
      </c>
      <c r="C5104" s="1" t="str">
        <f>"WEEK" &amp;" " &amp;  INT((DAY(Stock_Info[[#This Row],[Date]])+WEEKDAY(DATE(YEAR(Stock_Info[[#This Row],[Date]]),MONTH(Stock_Info[[#This Row],[Date]]),1))-1)/7)+1</f>
        <v>WEEK 2</v>
      </c>
      <c r="D5104" s="12">
        <v>538.04999999999995</v>
      </c>
      <c r="E5104" s="12">
        <v>539.85</v>
      </c>
      <c r="F5104" s="12">
        <v>529.29999999999995</v>
      </c>
      <c r="G5104" s="12">
        <v>534.04999999999995</v>
      </c>
      <c r="H5104" s="12">
        <v>534.37858568876743</v>
      </c>
      <c r="I5104">
        <v>19034</v>
      </c>
      <c r="J5104">
        <v>1137</v>
      </c>
      <c r="K5104" s="12">
        <v>10171362</v>
      </c>
      <c r="L5104">
        <v>4944</v>
      </c>
      <c r="M5104">
        <v>25.97</v>
      </c>
      <c r="N5104">
        <v>10.55</v>
      </c>
      <c r="O5104">
        <v>-4</v>
      </c>
      <c r="P5104">
        <f xml:space="preserve"> IF(Stock_Info[[#This Row],[Close Price]] &gt; Stock_Info[[#This Row],[Open Price]], 1, 0)</f>
        <v>0</v>
      </c>
      <c r="Q5104" t="str">
        <f>IF(AND(Stock_Info[[#This Row],[% Deli. Qty to Traded Qty]]&gt;80,Stock_Info[[#This Row],[No. of Trades]]&lt;3000),"Unusual Day","")</f>
        <v/>
      </c>
      <c r="R5104" t="str">
        <f>IF(AND(Stock_Info[[#This Row],[Spread High-Low]] &lt; 10, Stock_Info[[#This Row],[% Deli. Qty to Traded Qty]] &gt; 90), "Good Day", "")</f>
        <v/>
      </c>
    </row>
    <row r="5105" spans="1:18">
      <c r="A5105" t="s">
        <v>60</v>
      </c>
      <c r="B5105" s="1">
        <v>45756</v>
      </c>
      <c r="C5105" s="1" t="str">
        <f>"WEEK" &amp;" " &amp;  INT((DAY(Stock_Info[[#This Row],[Date]])+WEEKDAY(DATE(YEAR(Stock_Info[[#This Row],[Date]]),MONTH(Stock_Info[[#This Row],[Date]]),1))-1)/7)+1</f>
        <v>WEEK 2</v>
      </c>
      <c r="D5105" s="12">
        <v>545.70000000000005</v>
      </c>
      <c r="E5105" s="12">
        <v>547.35</v>
      </c>
      <c r="F5105" s="12">
        <v>526</v>
      </c>
      <c r="G5105" s="12">
        <v>526.9</v>
      </c>
      <c r="H5105" s="12">
        <v>531.80363188673437</v>
      </c>
      <c r="I5105">
        <v>32490</v>
      </c>
      <c r="J5105">
        <v>2207</v>
      </c>
      <c r="K5105" s="12">
        <v>17278300</v>
      </c>
      <c r="L5105">
        <v>13059</v>
      </c>
      <c r="M5105">
        <v>40.19</v>
      </c>
      <c r="N5105">
        <v>21.35</v>
      </c>
      <c r="O5105">
        <v>-18.8</v>
      </c>
      <c r="P5105">
        <f xml:space="preserve"> IF(Stock_Info[[#This Row],[Close Price]] &gt; Stock_Info[[#This Row],[Open Price]], 1, 0)</f>
        <v>0</v>
      </c>
      <c r="Q5105" t="str">
        <f>IF(AND(Stock_Info[[#This Row],[% Deli. Qty to Traded Qty]]&gt;80,Stock_Info[[#This Row],[No. of Trades]]&lt;3000),"Unusual Day","")</f>
        <v/>
      </c>
      <c r="R5105" t="str">
        <f>IF(AND(Stock_Info[[#This Row],[Spread High-Low]] &lt; 10, Stock_Info[[#This Row],[% Deli. Qty to Traded Qty]] &gt; 90), "Good Day", "")</f>
        <v/>
      </c>
    </row>
    <row r="5106" spans="1:18">
      <c r="A5106" t="s">
        <v>60</v>
      </c>
      <c r="B5106" s="1">
        <v>45755</v>
      </c>
      <c r="C5106" s="1" t="str">
        <f>"WEEK" &amp;" " &amp;  INT((DAY(Stock_Info[[#This Row],[Date]])+WEEKDAY(DATE(YEAR(Stock_Info[[#This Row],[Date]]),MONTH(Stock_Info[[#This Row],[Date]]),1))-1)/7)+1</f>
        <v>WEEK 2</v>
      </c>
      <c r="D5106" s="12">
        <v>536.70000000000005</v>
      </c>
      <c r="E5106" s="12">
        <v>552</v>
      </c>
      <c r="F5106" s="12">
        <v>536.70000000000005</v>
      </c>
      <c r="G5106" s="12">
        <v>546.85</v>
      </c>
      <c r="H5106" s="12">
        <v>544.49737434358588</v>
      </c>
      <c r="I5106">
        <v>19995</v>
      </c>
      <c r="J5106">
        <v>1952</v>
      </c>
      <c r="K5106" s="12">
        <v>10887225</v>
      </c>
      <c r="L5106">
        <v>4684</v>
      </c>
      <c r="M5106">
        <v>23.43</v>
      </c>
      <c r="N5106">
        <v>15.3</v>
      </c>
      <c r="O5106">
        <v>10.15</v>
      </c>
      <c r="P5106">
        <f xml:space="preserve"> IF(Stock_Info[[#This Row],[Close Price]] &gt; Stock_Info[[#This Row],[Open Price]], 1, 0)</f>
        <v>1</v>
      </c>
      <c r="Q5106" t="str">
        <f>IF(AND(Stock_Info[[#This Row],[% Deli. Qty to Traded Qty]]&gt;80,Stock_Info[[#This Row],[No. of Trades]]&lt;3000),"Unusual Day","")</f>
        <v/>
      </c>
      <c r="R5106" t="str">
        <f>IF(AND(Stock_Info[[#This Row],[Spread High-Low]] &lt; 10, Stock_Info[[#This Row],[% Deli. Qty to Traded Qty]] &gt; 90), "Good Day", "")</f>
        <v/>
      </c>
    </row>
    <row r="5107" spans="1:18">
      <c r="A5107" t="s">
        <v>60</v>
      </c>
      <c r="B5107" s="1">
        <v>45754</v>
      </c>
      <c r="C5107" s="1" t="str">
        <f>"WEEK" &amp;" " &amp;  INT((DAY(Stock_Info[[#This Row],[Date]])+WEEKDAY(DATE(YEAR(Stock_Info[[#This Row],[Date]]),MONTH(Stock_Info[[#This Row],[Date]]),1))-1)/7)+1</f>
        <v>WEEK 2</v>
      </c>
      <c r="D5107" s="12">
        <v>535.70000000000005</v>
      </c>
      <c r="E5107" s="12">
        <v>541.25</v>
      </c>
      <c r="F5107" s="12">
        <v>519.5</v>
      </c>
      <c r="G5107" s="12">
        <v>537.95000000000005</v>
      </c>
      <c r="H5107" s="12">
        <v>531.84102658788777</v>
      </c>
      <c r="I5107">
        <v>48744</v>
      </c>
      <c r="J5107">
        <v>3257</v>
      </c>
      <c r="K5107" s="12">
        <v>25924059</v>
      </c>
      <c r="L5107">
        <v>13184</v>
      </c>
      <c r="M5107">
        <v>27.05</v>
      </c>
      <c r="N5107">
        <v>21.75</v>
      </c>
      <c r="O5107">
        <v>2.25</v>
      </c>
      <c r="P5107">
        <f xml:space="preserve"> IF(Stock_Info[[#This Row],[Close Price]] &gt; Stock_Info[[#This Row],[Open Price]], 1, 0)</f>
        <v>1</v>
      </c>
      <c r="Q5107" t="str">
        <f>IF(AND(Stock_Info[[#This Row],[% Deli. Qty to Traded Qty]]&gt;80,Stock_Info[[#This Row],[No. of Trades]]&lt;3000),"Unusual Day","")</f>
        <v/>
      </c>
      <c r="R5107" t="str">
        <f>IF(AND(Stock_Info[[#This Row],[Spread High-Low]] &lt; 10, Stock_Info[[#This Row],[% Deli. Qty to Traded Qty]] &gt; 90), "Good Day", "")</f>
        <v/>
      </c>
    </row>
    <row r="5108" spans="1:18">
      <c r="A5108" t="s">
        <v>60</v>
      </c>
      <c r="B5108" s="1">
        <v>45751</v>
      </c>
      <c r="C5108" s="1" t="str">
        <f>"WEEK" &amp;" " &amp;  INT((DAY(Stock_Info[[#This Row],[Date]])+WEEKDAY(DATE(YEAR(Stock_Info[[#This Row],[Date]]),MONTH(Stock_Info[[#This Row],[Date]]),1))-1)/7)+1</f>
        <v>WEEK 1</v>
      </c>
      <c r="D5108" s="12">
        <v>547.25</v>
      </c>
      <c r="E5108" s="12">
        <v>553.20000000000005</v>
      </c>
      <c r="F5108" s="12">
        <v>541.04999999999995</v>
      </c>
      <c r="G5108" s="12">
        <v>545.70000000000005</v>
      </c>
      <c r="H5108" s="12">
        <v>546.87505668934239</v>
      </c>
      <c r="I5108">
        <v>52920</v>
      </c>
      <c r="J5108">
        <v>4644</v>
      </c>
      <c r="K5108" s="12">
        <v>28940628</v>
      </c>
      <c r="L5108">
        <v>22307</v>
      </c>
      <c r="M5108">
        <v>42.15</v>
      </c>
      <c r="N5108">
        <v>12.15</v>
      </c>
      <c r="O5108">
        <v>-1.55</v>
      </c>
      <c r="P5108">
        <f xml:space="preserve"> IF(Stock_Info[[#This Row],[Close Price]] &gt; Stock_Info[[#This Row],[Open Price]], 1, 0)</f>
        <v>0</v>
      </c>
      <c r="Q5108" t="str">
        <f>IF(AND(Stock_Info[[#This Row],[% Deli. Qty to Traded Qty]]&gt;80,Stock_Info[[#This Row],[No. of Trades]]&lt;3000),"Unusual Day","")</f>
        <v/>
      </c>
      <c r="R5108" t="str">
        <f>IF(AND(Stock_Info[[#This Row],[Spread High-Low]] &lt; 10, Stock_Info[[#This Row],[% Deli. Qty to Traded Qty]] &gt; 90), "Good Day", "")</f>
        <v/>
      </c>
    </row>
    <row r="5109" spans="1:18">
      <c r="A5109" t="s">
        <v>60</v>
      </c>
      <c r="B5109" s="1">
        <v>45750</v>
      </c>
      <c r="C5109" s="1" t="str">
        <f>"WEEK" &amp;" " &amp;  INT((DAY(Stock_Info[[#This Row],[Date]])+WEEKDAY(DATE(YEAR(Stock_Info[[#This Row],[Date]]),MONTH(Stock_Info[[#This Row],[Date]]),1))-1)/7)+1</f>
        <v>WEEK 1</v>
      </c>
      <c r="D5109" s="12">
        <v>521</v>
      </c>
      <c r="E5109" s="12">
        <v>556.6</v>
      </c>
      <c r="F5109" s="12">
        <v>521</v>
      </c>
      <c r="G5109" s="12">
        <v>549.25</v>
      </c>
      <c r="H5109" s="12">
        <v>547.54959577297382</v>
      </c>
      <c r="I5109">
        <v>84977</v>
      </c>
      <c r="J5109">
        <v>4038</v>
      </c>
      <c r="K5109" s="12">
        <v>46529122</v>
      </c>
      <c r="L5109">
        <v>47027</v>
      </c>
      <c r="M5109">
        <v>55.34</v>
      </c>
      <c r="N5109">
        <v>35.6</v>
      </c>
      <c r="O5109">
        <v>28.25</v>
      </c>
      <c r="P5109">
        <f xml:space="preserve"> IF(Stock_Info[[#This Row],[Close Price]] &gt; Stock_Info[[#This Row],[Open Price]], 1, 0)</f>
        <v>1</v>
      </c>
      <c r="Q5109" t="str">
        <f>IF(AND(Stock_Info[[#This Row],[% Deli. Qty to Traded Qty]]&gt;80,Stock_Info[[#This Row],[No. of Trades]]&lt;3000),"Unusual Day","")</f>
        <v/>
      </c>
      <c r="R5109" t="str">
        <f>IF(AND(Stock_Info[[#This Row],[Spread High-Low]] &lt; 10, Stock_Info[[#This Row],[% Deli. Qty to Traded Qty]] &gt; 90), "Good Day", "")</f>
        <v/>
      </c>
    </row>
    <row r="5110" spans="1:18">
      <c r="A5110" t="s">
        <v>60</v>
      </c>
      <c r="B5110" s="1">
        <v>45749</v>
      </c>
      <c r="C5110" s="1" t="str">
        <f>"WEEK" &amp;" " &amp;  INT((DAY(Stock_Info[[#This Row],[Date]])+WEEKDAY(DATE(YEAR(Stock_Info[[#This Row],[Date]]),MONTH(Stock_Info[[#This Row],[Date]]),1))-1)/7)+1</f>
        <v>WEEK 1</v>
      </c>
      <c r="D5110" s="12">
        <v>531.1</v>
      </c>
      <c r="E5110" s="12">
        <v>535.25</v>
      </c>
      <c r="F5110" s="12">
        <v>524.79999999999995</v>
      </c>
      <c r="G5110" s="12">
        <v>529.75</v>
      </c>
      <c r="H5110" s="12">
        <v>529.27715699576981</v>
      </c>
      <c r="I5110">
        <v>25058</v>
      </c>
      <c r="J5110">
        <v>2014</v>
      </c>
      <c r="K5110" s="12">
        <v>13262627</v>
      </c>
      <c r="L5110">
        <v>7554</v>
      </c>
      <c r="M5110">
        <v>30.15</v>
      </c>
      <c r="N5110">
        <v>10.45</v>
      </c>
      <c r="O5110">
        <v>-1.35</v>
      </c>
      <c r="P5110">
        <f xml:space="preserve"> IF(Stock_Info[[#This Row],[Close Price]] &gt; Stock_Info[[#This Row],[Open Price]], 1, 0)</f>
        <v>0</v>
      </c>
      <c r="Q5110" t="str">
        <f>IF(AND(Stock_Info[[#This Row],[% Deli. Qty to Traded Qty]]&gt;80,Stock_Info[[#This Row],[No. of Trades]]&lt;3000),"Unusual Day","")</f>
        <v/>
      </c>
      <c r="R5110" t="str">
        <f>IF(AND(Stock_Info[[#This Row],[Spread High-Low]] &lt; 10, Stock_Info[[#This Row],[% Deli. Qty to Traded Qty]] &gt; 90), "Good Day", "")</f>
        <v/>
      </c>
    </row>
    <row r="5111" spans="1:18">
      <c r="A5111" t="s">
        <v>60</v>
      </c>
      <c r="B5111" s="1">
        <v>45748</v>
      </c>
      <c r="C5111" s="1" t="str">
        <f>"WEEK" &amp;" " &amp;  INT((DAY(Stock_Info[[#This Row],[Date]])+WEEKDAY(DATE(YEAR(Stock_Info[[#This Row],[Date]]),MONTH(Stock_Info[[#This Row],[Date]]),1))-1)/7)+1</f>
        <v>WEEK 1</v>
      </c>
      <c r="D5111" s="12">
        <v>539.15</v>
      </c>
      <c r="E5111" s="12">
        <v>540</v>
      </c>
      <c r="F5111" s="12">
        <v>527.79999999999995</v>
      </c>
      <c r="G5111" s="12">
        <v>530.95000000000005</v>
      </c>
      <c r="H5111" s="12">
        <v>533.93083080320173</v>
      </c>
      <c r="I5111">
        <v>36230</v>
      </c>
      <c r="J5111">
        <v>2066</v>
      </c>
      <c r="K5111" s="12">
        <v>19344314</v>
      </c>
      <c r="L5111">
        <v>16248</v>
      </c>
      <c r="M5111">
        <v>44.85</v>
      </c>
      <c r="N5111">
        <v>12.2</v>
      </c>
      <c r="O5111">
        <v>-8.1999999999999993</v>
      </c>
      <c r="P5111">
        <f xml:space="preserve"> IF(Stock_Info[[#This Row],[Close Price]] &gt; Stock_Info[[#This Row],[Open Price]], 1, 0)</f>
        <v>0</v>
      </c>
      <c r="Q5111" t="str">
        <f>IF(AND(Stock_Info[[#This Row],[% Deli. Qty to Traded Qty]]&gt;80,Stock_Info[[#This Row],[No. of Trades]]&lt;3000),"Unusual Day","")</f>
        <v/>
      </c>
      <c r="R5111" t="str">
        <f>IF(AND(Stock_Info[[#This Row],[Spread High-Low]] &lt; 10, Stock_Info[[#This Row],[% Deli. Qty to Traded Qty]] &gt; 90), "Good Day", "")</f>
        <v/>
      </c>
    </row>
    <row r="5112" spans="1:18">
      <c r="A5112" t="s">
        <v>60</v>
      </c>
      <c r="B5112" s="1">
        <v>45744</v>
      </c>
      <c r="C5112" s="1" t="str">
        <f>"WEEK" &amp;" " &amp;  INT((DAY(Stock_Info[[#This Row],[Date]])+WEEKDAY(DATE(YEAR(Stock_Info[[#This Row],[Date]]),MONTH(Stock_Info[[#This Row],[Date]]),1))-1)/7)+1</f>
        <v>WEEK 5</v>
      </c>
      <c r="D5112" s="12">
        <v>551.20000000000005</v>
      </c>
      <c r="E5112" s="12">
        <v>557</v>
      </c>
      <c r="F5112" s="12">
        <v>538.29999999999995</v>
      </c>
      <c r="G5112" s="12">
        <v>542.25</v>
      </c>
      <c r="H5112" s="12">
        <v>548.48337459021877</v>
      </c>
      <c r="I5112">
        <v>29894</v>
      </c>
      <c r="J5112">
        <v>2739</v>
      </c>
      <c r="K5112" s="12">
        <v>16396362</v>
      </c>
      <c r="L5112">
        <v>10446</v>
      </c>
      <c r="M5112">
        <v>34.94</v>
      </c>
      <c r="N5112">
        <v>18.7</v>
      </c>
      <c r="O5112">
        <v>-8.9499999999999993</v>
      </c>
      <c r="P5112">
        <f xml:space="preserve"> IF(Stock_Info[[#This Row],[Close Price]] &gt; Stock_Info[[#This Row],[Open Price]], 1, 0)</f>
        <v>0</v>
      </c>
      <c r="Q5112" t="str">
        <f>IF(AND(Stock_Info[[#This Row],[% Deli. Qty to Traded Qty]]&gt;80,Stock_Info[[#This Row],[No. of Trades]]&lt;3000),"Unusual Day","")</f>
        <v/>
      </c>
      <c r="R5112" t="str">
        <f>IF(AND(Stock_Info[[#This Row],[Spread High-Low]] &lt; 10, Stock_Info[[#This Row],[% Deli. Qty to Traded Qty]] &gt; 90), "Good Day", "")</f>
        <v/>
      </c>
    </row>
    <row r="5113" spans="1:18">
      <c r="A5113" t="s">
        <v>60</v>
      </c>
      <c r="B5113" s="1">
        <v>45743</v>
      </c>
      <c r="C5113" s="1" t="str">
        <f>"WEEK" &amp;" " &amp;  INT((DAY(Stock_Info[[#This Row],[Date]])+WEEKDAY(DATE(YEAR(Stock_Info[[#This Row],[Date]]),MONTH(Stock_Info[[#This Row],[Date]]),1))-1)/7)+1</f>
        <v>WEEK 5</v>
      </c>
      <c r="D5113" s="12">
        <v>540.95000000000005</v>
      </c>
      <c r="E5113" s="12">
        <v>557.65</v>
      </c>
      <c r="F5113" s="12">
        <v>537.1</v>
      </c>
      <c r="G5113" s="12">
        <v>553.5</v>
      </c>
      <c r="H5113" s="12">
        <v>546.70274376619898</v>
      </c>
      <c r="I5113">
        <v>22378</v>
      </c>
      <c r="J5113">
        <v>1778</v>
      </c>
      <c r="K5113" s="12">
        <v>12234114</v>
      </c>
      <c r="L5113">
        <v>8990</v>
      </c>
      <c r="M5113">
        <v>40.17</v>
      </c>
      <c r="N5113">
        <v>20.55</v>
      </c>
      <c r="O5113">
        <v>12.55</v>
      </c>
      <c r="P5113">
        <f xml:space="preserve"> IF(Stock_Info[[#This Row],[Close Price]] &gt; Stock_Info[[#This Row],[Open Price]], 1, 0)</f>
        <v>1</v>
      </c>
      <c r="Q5113" t="str">
        <f>IF(AND(Stock_Info[[#This Row],[% Deli. Qty to Traded Qty]]&gt;80,Stock_Info[[#This Row],[No. of Trades]]&lt;3000),"Unusual Day","")</f>
        <v/>
      </c>
      <c r="R5113" t="str">
        <f>IF(AND(Stock_Info[[#This Row],[Spread High-Low]] &lt; 10, Stock_Info[[#This Row],[% Deli. Qty to Traded Qty]] &gt; 90), "Good Day", "")</f>
        <v/>
      </c>
    </row>
    <row r="5114" spans="1:18">
      <c r="A5114" t="s">
        <v>60</v>
      </c>
      <c r="B5114" s="1">
        <v>45742</v>
      </c>
      <c r="C5114" s="1" t="str">
        <f>"WEEK" &amp;" " &amp;  INT((DAY(Stock_Info[[#This Row],[Date]])+WEEKDAY(DATE(YEAR(Stock_Info[[#This Row],[Date]]),MONTH(Stock_Info[[#This Row],[Date]]),1))-1)/7)+1</f>
        <v>WEEK 5</v>
      </c>
      <c r="D5114" s="12">
        <v>546.75</v>
      </c>
      <c r="E5114" s="12">
        <v>555.15</v>
      </c>
      <c r="F5114" s="12">
        <v>540</v>
      </c>
      <c r="G5114" s="12">
        <v>542.04999999999995</v>
      </c>
      <c r="H5114" s="12">
        <v>546.40348306841736</v>
      </c>
      <c r="I5114">
        <v>36175</v>
      </c>
      <c r="J5114">
        <v>2534</v>
      </c>
      <c r="K5114" s="12">
        <v>19766146</v>
      </c>
      <c r="L5114">
        <v>17370</v>
      </c>
      <c r="M5114">
        <v>48.02</v>
      </c>
      <c r="N5114">
        <v>15.15</v>
      </c>
      <c r="O5114">
        <v>-4.7</v>
      </c>
      <c r="P5114">
        <f xml:space="preserve"> IF(Stock_Info[[#This Row],[Close Price]] &gt; Stock_Info[[#This Row],[Open Price]], 1, 0)</f>
        <v>0</v>
      </c>
      <c r="Q5114" t="str">
        <f>IF(AND(Stock_Info[[#This Row],[% Deli. Qty to Traded Qty]]&gt;80,Stock_Info[[#This Row],[No. of Trades]]&lt;3000),"Unusual Day","")</f>
        <v/>
      </c>
      <c r="R5114" t="str">
        <f>IF(AND(Stock_Info[[#This Row],[Spread High-Low]] &lt; 10, Stock_Info[[#This Row],[% Deli. Qty to Traded Qty]] &gt; 90), "Good Day", "")</f>
        <v/>
      </c>
    </row>
    <row r="5115" spans="1:18">
      <c r="A5115" t="s">
        <v>60</v>
      </c>
      <c r="B5115" s="1">
        <v>45741</v>
      </c>
      <c r="C5115" s="1" t="str">
        <f>"WEEK" &amp;" " &amp;  INT((DAY(Stock_Info[[#This Row],[Date]])+WEEKDAY(DATE(YEAR(Stock_Info[[#This Row],[Date]]),MONTH(Stock_Info[[#This Row],[Date]]),1))-1)/7)+1</f>
        <v>WEEK 5</v>
      </c>
      <c r="D5115" s="12">
        <v>547.54999999999995</v>
      </c>
      <c r="E5115" s="12">
        <v>554.35</v>
      </c>
      <c r="F5115" s="12">
        <v>539.1</v>
      </c>
      <c r="G5115" s="12">
        <v>542.45000000000005</v>
      </c>
      <c r="H5115" s="12">
        <v>544.42184413718803</v>
      </c>
      <c r="I5115">
        <v>22276</v>
      </c>
      <c r="J5115">
        <v>2079</v>
      </c>
      <c r="K5115" s="12">
        <v>12127541</v>
      </c>
      <c r="L5115">
        <v>11782</v>
      </c>
      <c r="M5115">
        <v>52.89</v>
      </c>
      <c r="N5115">
        <v>15.25</v>
      </c>
      <c r="O5115">
        <v>-5.0999999999999996</v>
      </c>
      <c r="P5115">
        <f xml:space="preserve"> IF(Stock_Info[[#This Row],[Close Price]] &gt; Stock_Info[[#This Row],[Open Price]], 1, 0)</f>
        <v>0</v>
      </c>
      <c r="Q5115" t="str">
        <f>IF(AND(Stock_Info[[#This Row],[% Deli. Qty to Traded Qty]]&gt;80,Stock_Info[[#This Row],[No. of Trades]]&lt;3000),"Unusual Day","")</f>
        <v/>
      </c>
      <c r="R5115" t="str">
        <f>IF(AND(Stock_Info[[#This Row],[Spread High-Low]] &lt; 10, Stock_Info[[#This Row],[% Deli. Qty to Traded Qty]] &gt; 90), "Good Day", "")</f>
        <v/>
      </c>
    </row>
    <row r="5116" spans="1:18">
      <c r="A5116" t="s">
        <v>60</v>
      </c>
      <c r="B5116" s="1">
        <v>45740</v>
      </c>
      <c r="C5116" s="1" t="str">
        <f>"WEEK" &amp;" " &amp;  INT((DAY(Stock_Info[[#This Row],[Date]])+WEEKDAY(DATE(YEAR(Stock_Info[[#This Row],[Date]]),MONTH(Stock_Info[[#This Row],[Date]]),1))-1)/7)+1</f>
        <v>WEEK 5</v>
      </c>
      <c r="D5116" s="12">
        <v>556.85</v>
      </c>
      <c r="E5116" s="12">
        <v>556.85</v>
      </c>
      <c r="F5116" s="12">
        <v>544.85</v>
      </c>
      <c r="G5116" s="12">
        <v>548.20000000000005</v>
      </c>
      <c r="H5116" s="12">
        <v>548.32954719095403</v>
      </c>
      <c r="I5116">
        <v>19633</v>
      </c>
      <c r="J5116">
        <v>1037</v>
      </c>
      <c r="K5116" s="12">
        <v>10765354</v>
      </c>
      <c r="L5116">
        <v>5956</v>
      </c>
      <c r="M5116">
        <v>30.34</v>
      </c>
      <c r="N5116">
        <v>12</v>
      </c>
      <c r="O5116">
        <v>-8.65</v>
      </c>
      <c r="P5116">
        <f xml:space="preserve"> IF(Stock_Info[[#This Row],[Close Price]] &gt; Stock_Info[[#This Row],[Open Price]], 1, 0)</f>
        <v>0</v>
      </c>
      <c r="Q5116" t="str">
        <f>IF(AND(Stock_Info[[#This Row],[% Deli. Qty to Traded Qty]]&gt;80,Stock_Info[[#This Row],[No. of Trades]]&lt;3000),"Unusual Day","")</f>
        <v/>
      </c>
      <c r="R5116" t="str">
        <f>IF(AND(Stock_Info[[#This Row],[Spread High-Low]] &lt; 10, Stock_Info[[#This Row],[% Deli. Qty to Traded Qty]] &gt; 90), "Good Day", "")</f>
        <v/>
      </c>
    </row>
    <row r="5117" spans="1:18">
      <c r="A5117" t="s">
        <v>60</v>
      </c>
      <c r="B5117" s="1">
        <v>45737</v>
      </c>
      <c r="C5117" s="1" t="str">
        <f>"WEEK" &amp;" " &amp;  INT((DAY(Stock_Info[[#This Row],[Date]])+WEEKDAY(DATE(YEAR(Stock_Info[[#This Row],[Date]]),MONTH(Stock_Info[[#This Row],[Date]]),1))-1)/7)+1</f>
        <v>WEEK 4</v>
      </c>
      <c r="D5117" s="12">
        <v>534.4</v>
      </c>
      <c r="E5117" s="12">
        <v>551.70000000000005</v>
      </c>
      <c r="F5117" s="12">
        <v>530.29999999999995</v>
      </c>
      <c r="G5117" s="12">
        <v>547.65</v>
      </c>
      <c r="H5117" s="12">
        <v>541.19931601598523</v>
      </c>
      <c r="I5117">
        <v>26024</v>
      </c>
      <c r="J5117">
        <v>1588</v>
      </c>
      <c r="K5117" s="12">
        <v>14084171</v>
      </c>
      <c r="L5117">
        <v>12901</v>
      </c>
      <c r="M5117">
        <v>49.57</v>
      </c>
      <c r="N5117">
        <v>21.4</v>
      </c>
      <c r="O5117">
        <v>13.25</v>
      </c>
      <c r="P5117">
        <f xml:space="preserve"> IF(Stock_Info[[#This Row],[Close Price]] &gt; Stock_Info[[#This Row],[Open Price]], 1, 0)</f>
        <v>1</v>
      </c>
      <c r="Q5117" t="str">
        <f>IF(AND(Stock_Info[[#This Row],[% Deli. Qty to Traded Qty]]&gt;80,Stock_Info[[#This Row],[No. of Trades]]&lt;3000),"Unusual Day","")</f>
        <v/>
      </c>
      <c r="R5117" t="str">
        <f>IF(AND(Stock_Info[[#This Row],[Spread High-Low]] &lt; 10, Stock_Info[[#This Row],[% Deli. Qty to Traded Qty]] &gt; 90), "Good Day", "")</f>
        <v/>
      </c>
    </row>
    <row r="5118" spans="1:18">
      <c r="A5118" t="s">
        <v>60</v>
      </c>
      <c r="B5118" s="1">
        <v>45736</v>
      </c>
      <c r="C5118" s="1" t="str">
        <f>"WEEK" &amp;" " &amp;  INT((DAY(Stock_Info[[#This Row],[Date]])+WEEKDAY(DATE(YEAR(Stock_Info[[#This Row],[Date]]),MONTH(Stock_Info[[#This Row],[Date]]),1))-1)/7)+1</f>
        <v>WEEK 4</v>
      </c>
      <c r="D5118" s="12">
        <v>525.25</v>
      </c>
      <c r="E5118" s="12">
        <v>536.54999999999995</v>
      </c>
      <c r="F5118" s="12">
        <v>525.04999999999995</v>
      </c>
      <c r="G5118" s="12">
        <v>533.70000000000005</v>
      </c>
      <c r="H5118" s="12">
        <v>531.7341404540997</v>
      </c>
      <c r="I5118">
        <v>26514</v>
      </c>
      <c r="J5118">
        <v>1772</v>
      </c>
      <c r="K5118" s="12">
        <v>14098399</v>
      </c>
      <c r="L5118">
        <v>10798</v>
      </c>
      <c r="M5118">
        <v>40.729999999999997</v>
      </c>
      <c r="N5118">
        <v>11.5</v>
      </c>
      <c r="O5118">
        <v>8.4499999999999993</v>
      </c>
      <c r="P5118">
        <f xml:space="preserve"> IF(Stock_Info[[#This Row],[Close Price]] &gt; Stock_Info[[#This Row],[Open Price]], 1, 0)</f>
        <v>1</v>
      </c>
      <c r="Q5118" t="str">
        <f>IF(AND(Stock_Info[[#This Row],[% Deli. Qty to Traded Qty]]&gt;80,Stock_Info[[#This Row],[No. of Trades]]&lt;3000),"Unusual Day","")</f>
        <v/>
      </c>
      <c r="R5118" t="str">
        <f>IF(AND(Stock_Info[[#This Row],[Spread High-Low]] &lt; 10, Stock_Info[[#This Row],[% Deli. Qty to Traded Qty]] &gt; 90), "Good Day", "")</f>
        <v/>
      </c>
    </row>
    <row r="5119" spans="1:18">
      <c r="A5119" t="s">
        <v>60</v>
      </c>
      <c r="B5119" s="1">
        <v>45735</v>
      </c>
      <c r="C5119" s="1" t="str">
        <f>"WEEK" &amp;" " &amp;  INT((DAY(Stock_Info[[#This Row],[Date]])+WEEKDAY(DATE(YEAR(Stock_Info[[#This Row],[Date]]),MONTH(Stock_Info[[#This Row],[Date]]),1))-1)/7)+1</f>
        <v>WEEK 4</v>
      </c>
      <c r="D5119" s="12">
        <v>513.20000000000005</v>
      </c>
      <c r="E5119" s="12">
        <v>526.5</v>
      </c>
      <c r="F5119" s="12">
        <v>513.20000000000005</v>
      </c>
      <c r="G5119" s="12">
        <v>525.20000000000005</v>
      </c>
      <c r="H5119" s="12">
        <v>522.94062749045759</v>
      </c>
      <c r="I5119">
        <v>47682</v>
      </c>
      <c r="J5119">
        <v>2287</v>
      </c>
      <c r="K5119" s="12">
        <v>24934855</v>
      </c>
      <c r="L5119">
        <v>26257</v>
      </c>
      <c r="M5119">
        <v>55.07</v>
      </c>
      <c r="N5119">
        <v>13.3</v>
      </c>
      <c r="O5119">
        <v>12</v>
      </c>
      <c r="P5119">
        <f xml:space="preserve"> IF(Stock_Info[[#This Row],[Close Price]] &gt; Stock_Info[[#This Row],[Open Price]], 1, 0)</f>
        <v>1</v>
      </c>
      <c r="Q5119" t="str">
        <f>IF(AND(Stock_Info[[#This Row],[% Deli. Qty to Traded Qty]]&gt;80,Stock_Info[[#This Row],[No. of Trades]]&lt;3000),"Unusual Day","")</f>
        <v/>
      </c>
      <c r="R5119" t="str">
        <f>IF(AND(Stock_Info[[#This Row],[Spread High-Low]] &lt; 10, Stock_Info[[#This Row],[% Deli. Qty to Traded Qty]] &gt; 90), "Good Day", "")</f>
        <v/>
      </c>
    </row>
    <row r="5120" spans="1:18">
      <c r="A5120" t="s">
        <v>60</v>
      </c>
      <c r="B5120" s="1">
        <v>45734</v>
      </c>
      <c r="C5120" s="1" t="str">
        <f>"WEEK" &amp;" " &amp;  INT((DAY(Stock_Info[[#This Row],[Date]])+WEEKDAY(DATE(YEAR(Stock_Info[[#This Row],[Date]]),MONTH(Stock_Info[[#This Row],[Date]]),1))-1)/7)+1</f>
        <v>WEEK 4</v>
      </c>
      <c r="D5120" s="12">
        <v>503.5</v>
      </c>
      <c r="E5120" s="12">
        <v>514</v>
      </c>
      <c r="F5120" s="12">
        <v>500.6</v>
      </c>
      <c r="G5120" s="12">
        <v>513.15</v>
      </c>
      <c r="H5120" s="12">
        <v>509.8896114864865</v>
      </c>
      <c r="I5120">
        <v>11840</v>
      </c>
      <c r="J5120">
        <v>1174</v>
      </c>
      <c r="K5120" s="12">
        <v>6037093</v>
      </c>
      <c r="L5120">
        <v>6362</v>
      </c>
      <c r="M5120">
        <v>53.73</v>
      </c>
      <c r="N5120">
        <v>13.4</v>
      </c>
      <c r="O5120">
        <v>9.65</v>
      </c>
      <c r="P5120">
        <f xml:space="preserve"> IF(Stock_Info[[#This Row],[Close Price]] &gt; Stock_Info[[#This Row],[Open Price]], 1, 0)</f>
        <v>1</v>
      </c>
      <c r="Q5120" t="str">
        <f>IF(AND(Stock_Info[[#This Row],[% Deli. Qty to Traded Qty]]&gt;80,Stock_Info[[#This Row],[No. of Trades]]&lt;3000),"Unusual Day","")</f>
        <v/>
      </c>
      <c r="R5120" t="str">
        <f>IF(AND(Stock_Info[[#This Row],[Spread High-Low]] &lt; 10, Stock_Info[[#This Row],[% Deli. Qty to Traded Qty]] &gt; 90), "Good Day", "")</f>
        <v/>
      </c>
    </row>
    <row r="5121" spans="1:18">
      <c r="A5121" t="s">
        <v>60</v>
      </c>
      <c r="B5121" s="1">
        <v>45733</v>
      </c>
      <c r="C5121" s="1" t="str">
        <f>"WEEK" &amp;" " &amp;  INT((DAY(Stock_Info[[#This Row],[Date]])+WEEKDAY(DATE(YEAR(Stock_Info[[#This Row],[Date]]),MONTH(Stock_Info[[#This Row],[Date]]),1))-1)/7)+1</f>
        <v>WEEK 4</v>
      </c>
      <c r="D5121" s="12">
        <v>490.15</v>
      </c>
      <c r="E5121" s="12">
        <v>504.75</v>
      </c>
      <c r="F5121" s="12">
        <v>490.15</v>
      </c>
      <c r="G5121" s="12">
        <v>499.05</v>
      </c>
      <c r="H5121" s="12">
        <v>499.80672490398371</v>
      </c>
      <c r="I5121">
        <v>26558</v>
      </c>
      <c r="J5121">
        <v>1960</v>
      </c>
      <c r="K5121" s="12">
        <v>13273867</v>
      </c>
      <c r="L5121">
        <v>11567</v>
      </c>
      <c r="M5121">
        <v>43.55</v>
      </c>
      <c r="N5121">
        <v>14.6</v>
      </c>
      <c r="O5121">
        <v>8.9</v>
      </c>
      <c r="P5121">
        <f xml:space="preserve"> IF(Stock_Info[[#This Row],[Close Price]] &gt; Stock_Info[[#This Row],[Open Price]], 1, 0)</f>
        <v>1</v>
      </c>
      <c r="Q5121" t="str">
        <f>IF(AND(Stock_Info[[#This Row],[% Deli. Qty to Traded Qty]]&gt;80,Stock_Info[[#This Row],[No. of Trades]]&lt;3000),"Unusual Day","")</f>
        <v/>
      </c>
      <c r="R5121" t="str">
        <f>IF(AND(Stock_Info[[#This Row],[Spread High-Low]] &lt; 10, Stock_Info[[#This Row],[% Deli. Qty to Traded Qty]] &gt; 90), "Good Day", "")</f>
        <v/>
      </c>
    </row>
    <row r="5122" spans="1:18">
      <c r="A5122" t="s">
        <v>60</v>
      </c>
      <c r="B5122" s="1">
        <v>45729</v>
      </c>
      <c r="C5122" s="1" t="str">
        <f>"WEEK" &amp;" " &amp;  INT((DAY(Stock_Info[[#This Row],[Date]])+WEEKDAY(DATE(YEAR(Stock_Info[[#This Row],[Date]]),MONTH(Stock_Info[[#This Row],[Date]]),1))-1)/7)+1</f>
        <v>WEEK 3</v>
      </c>
      <c r="D5122" s="12">
        <v>495.8</v>
      </c>
      <c r="E5122" s="12">
        <v>501.95</v>
      </c>
      <c r="F5122" s="12">
        <v>478.35</v>
      </c>
      <c r="G5122" s="12">
        <v>491.15</v>
      </c>
      <c r="H5122" s="12">
        <v>489.4227961281855</v>
      </c>
      <c r="I5122">
        <v>73144</v>
      </c>
      <c r="J5122">
        <v>3652</v>
      </c>
      <c r="K5122" s="12">
        <v>35798341</v>
      </c>
      <c r="L5122">
        <v>18793</v>
      </c>
      <c r="M5122">
        <v>25.69</v>
      </c>
      <c r="N5122">
        <v>23.6</v>
      </c>
      <c r="O5122">
        <v>-4.6500000000000004</v>
      </c>
      <c r="P5122">
        <f xml:space="preserve"> IF(Stock_Info[[#This Row],[Close Price]] &gt; Stock_Info[[#This Row],[Open Price]], 1, 0)</f>
        <v>0</v>
      </c>
      <c r="Q5122" t="str">
        <f>IF(AND(Stock_Info[[#This Row],[% Deli. Qty to Traded Qty]]&gt;80,Stock_Info[[#This Row],[No. of Trades]]&lt;3000),"Unusual Day","")</f>
        <v/>
      </c>
      <c r="R5122" t="str">
        <f>IF(AND(Stock_Info[[#This Row],[Spread High-Low]] &lt; 10, Stock_Info[[#This Row],[% Deli. Qty to Traded Qty]] &gt; 90), "Good Day", "")</f>
        <v/>
      </c>
    </row>
    <row r="5123" spans="1:18">
      <c r="A5123" t="s">
        <v>60</v>
      </c>
      <c r="B5123" s="1">
        <v>45728</v>
      </c>
      <c r="C5123" s="1" t="str">
        <f>"WEEK" &amp;" " &amp;  INT((DAY(Stock_Info[[#This Row],[Date]])+WEEKDAY(DATE(YEAR(Stock_Info[[#This Row],[Date]]),MONTH(Stock_Info[[#This Row],[Date]]),1))-1)/7)+1</f>
        <v>WEEK 3</v>
      </c>
      <c r="D5123" s="12">
        <v>511.1</v>
      </c>
      <c r="E5123" s="12">
        <v>518.5</v>
      </c>
      <c r="F5123" s="12">
        <v>491.2</v>
      </c>
      <c r="G5123" s="12">
        <v>493.65</v>
      </c>
      <c r="H5123" s="12">
        <v>499.42391190898655</v>
      </c>
      <c r="I5123">
        <v>19162</v>
      </c>
      <c r="J5123">
        <v>2115</v>
      </c>
      <c r="K5123" s="12">
        <v>9569961</v>
      </c>
      <c r="L5123">
        <v>8901</v>
      </c>
      <c r="M5123">
        <v>46.45</v>
      </c>
      <c r="N5123">
        <v>27.3</v>
      </c>
      <c r="O5123">
        <v>-17.45</v>
      </c>
      <c r="P5123">
        <f xml:space="preserve"> IF(Stock_Info[[#This Row],[Close Price]] &gt; Stock_Info[[#This Row],[Open Price]], 1, 0)</f>
        <v>0</v>
      </c>
      <c r="Q5123" t="str">
        <f>IF(AND(Stock_Info[[#This Row],[% Deli. Qty to Traded Qty]]&gt;80,Stock_Info[[#This Row],[No. of Trades]]&lt;3000),"Unusual Day","")</f>
        <v/>
      </c>
      <c r="R5123" t="str">
        <f>IF(AND(Stock_Info[[#This Row],[Spread High-Low]] &lt; 10, Stock_Info[[#This Row],[% Deli. Qty to Traded Qty]] &gt; 90), "Good Day", "")</f>
        <v/>
      </c>
    </row>
    <row r="5124" spans="1:18">
      <c r="A5124" t="s">
        <v>60</v>
      </c>
      <c r="B5124" s="1">
        <v>45727</v>
      </c>
      <c r="C5124" s="1" t="str">
        <f>"WEEK" &amp;" " &amp;  INT((DAY(Stock_Info[[#This Row],[Date]])+WEEKDAY(DATE(YEAR(Stock_Info[[#This Row],[Date]]),MONTH(Stock_Info[[#This Row],[Date]]),1))-1)/7)+1</f>
        <v>WEEK 3</v>
      </c>
      <c r="D5124" s="12">
        <v>506.8</v>
      </c>
      <c r="E5124" s="12">
        <v>514</v>
      </c>
      <c r="F5124" s="12">
        <v>502.5</v>
      </c>
      <c r="G5124" s="12">
        <v>511.35</v>
      </c>
      <c r="H5124" s="12">
        <v>509.73206262763784</v>
      </c>
      <c r="I5124">
        <v>22035</v>
      </c>
      <c r="J5124">
        <v>1293</v>
      </c>
      <c r="K5124" s="12">
        <v>11231946</v>
      </c>
      <c r="L5124">
        <v>7006</v>
      </c>
      <c r="M5124">
        <v>31.79</v>
      </c>
      <c r="N5124">
        <v>11.5</v>
      </c>
      <c r="O5124">
        <v>4.55</v>
      </c>
      <c r="P5124">
        <f xml:space="preserve"> IF(Stock_Info[[#This Row],[Close Price]] &gt; Stock_Info[[#This Row],[Open Price]], 1, 0)</f>
        <v>1</v>
      </c>
      <c r="Q5124" t="str">
        <f>IF(AND(Stock_Info[[#This Row],[% Deli. Qty to Traded Qty]]&gt;80,Stock_Info[[#This Row],[No. of Trades]]&lt;3000),"Unusual Day","")</f>
        <v/>
      </c>
      <c r="R5124" t="str">
        <f>IF(AND(Stock_Info[[#This Row],[Spread High-Low]] &lt; 10, Stock_Info[[#This Row],[% Deli. Qty to Traded Qty]] &gt; 90), "Good Day", "")</f>
        <v/>
      </c>
    </row>
    <row r="5125" spans="1:18">
      <c r="A5125" t="s">
        <v>60</v>
      </c>
      <c r="B5125" s="1">
        <v>45726</v>
      </c>
      <c r="C5125" s="1" t="str">
        <f>"WEEK" &amp;" " &amp;  INT((DAY(Stock_Info[[#This Row],[Date]])+WEEKDAY(DATE(YEAR(Stock_Info[[#This Row],[Date]]),MONTH(Stock_Info[[#This Row],[Date]]),1))-1)/7)+1</f>
        <v>WEEK 3</v>
      </c>
      <c r="D5125" s="12">
        <v>529.54999999999995</v>
      </c>
      <c r="E5125" s="12">
        <v>532.79999999999995</v>
      </c>
      <c r="F5125" s="12">
        <v>505</v>
      </c>
      <c r="G5125" s="12">
        <v>507.95</v>
      </c>
      <c r="H5125" s="12">
        <v>517.73384615384612</v>
      </c>
      <c r="I5125">
        <v>22100</v>
      </c>
      <c r="J5125">
        <v>1595</v>
      </c>
      <c r="K5125" s="12">
        <v>11441918</v>
      </c>
      <c r="L5125">
        <v>10952</v>
      </c>
      <c r="M5125">
        <v>49.56</v>
      </c>
      <c r="N5125">
        <v>27.8</v>
      </c>
      <c r="O5125">
        <v>-21.6</v>
      </c>
      <c r="P5125">
        <f xml:space="preserve"> IF(Stock_Info[[#This Row],[Close Price]] &gt; Stock_Info[[#This Row],[Open Price]], 1, 0)</f>
        <v>0</v>
      </c>
      <c r="Q5125" t="str">
        <f>IF(AND(Stock_Info[[#This Row],[% Deli. Qty to Traded Qty]]&gt;80,Stock_Info[[#This Row],[No. of Trades]]&lt;3000),"Unusual Day","")</f>
        <v/>
      </c>
      <c r="R5125" t="str">
        <f>IF(AND(Stock_Info[[#This Row],[Spread High-Low]] &lt; 10, Stock_Info[[#This Row],[% Deli. Qty to Traded Qty]] &gt; 90), "Good Day", "")</f>
        <v/>
      </c>
    </row>
    <row r="5126" spans="1:18">
      <c r="A5126" t="s">
        <v>60</v>
      </c>
      <c r="B5126" s="1">
        <v>45723</v>
      </c>
      <c r="C5126" s="1" t="str">
        <f>"WEEK" &amp;" " &amp;  INT((DAY(Stock_Info[[#This Row],[Date]])+WEEKDAY(DATE(YEAR(Stock_Info[[#This Row],[Date]]),MONTH(Stock_Info[[#This Row],[Date]]),1))-1)/7)+1</f>
        <v>WEEK 2</v>
      </c>
      <c r="D5126" s="12">
        <v>528.95000000000005</v>
      </c>
      <c r="E5126" s="12">
        <v>534.9</v>
      </c>
      <c r="F5126" s="12">
        <v>522.65</v>
      </c>
      <c r="G5126" s="12">
        <v>529.65</v>
      </c>
      <c r="H5126" s="12">
        <v>530.72159732222781</v>
      </c>
      <c r="I5126">
        <v>25693</v>
      </c>
      <c r="J5126">
        <v>2347</v>
      </c>
      <c r="K5126" s="12">
        <v>13635830</v>
      </c>
      <c r="L5126">
        <v>10541</v>
      </c>
      <c r="M5126">
        <v>41.03</v>
      </c>
      <c r="N5126">
        <v>12.25</v>
      </c>
      <c r="O5126">
        <v>0.7</v>
      </c>
      <c r="P5126">
        <f xml:space="preserve"> IF(Stock_Info[[#This Row],[Close Price]] &gt; Stock_Info[[#This Row],[Open Price]], 1, 0)</f>
        <v>1</v>
      </c>
      <c r="Q5126" t="str">
        <f>IF(AND(Stock_Info[[#This Row],[% Deli. Qty to Traded Qty]]&gt;80,Stock_Info[[#This Row],[No. of Trades]]&lt;3000),"Unusual Day","")</f>
        <v/>
      </c>
      <c r="R5126" t="str">
        <f>IF(AND(Stock_Info[[#This Row],[Spread High-Low]] &lt; 10, Stock_Info[[#This Row],[% Deli. Qty to Traded Qty]] &gt; 90), "Good Day", "")</f>
        <v/>
      </c>
    </row>
    <row r="5127" spans="1:18">
      <c r="A5127" t="s">
        <v>60</v>
      </c>
      <c r="B5127" s="1">
        <v>45722</v>
      </c>
      <c r="C5127" s="1" t="str">
        <f>"WEEK" &amp;" " &amp;  INT((DAY(Stock_Info[[#This Row],[Date]])+WEEKDAY(DATE(YEAR(Stock_Info[[#This Row],[Date]]),MONTH(Stock_Info[[#This Row],[Date]]),1))-1)/7)+1</f>
        <v>WEEK 2</v>
      </c>
      <c r="D5127" s="12">
        <v>521.4</v>
      </c>
      <c r="E5127" s="12">
        <v>529.45000000000005</v>
      </c>
      <c r="F5127" s="12">
        <v>519.45000000000005</v>
      </c>
      <c r="G5127" s="12">
        <v>526.85</v>
      </c>
      <c r="H5127" s="12">
        <v>525.48765394277314</v>
      </c>
      <c r="I5127">
        <v>32642</v>
      </c>
      <c r="J5127">
        <v>1673</v>
      </c>
      <c r="K5127" s="12">
        <v>17152968</v>
      </c>
      <c r="L5127">
        <v>6133</v>
      </c>
      <c r="M5127">
        <v>18.79</v>
      </c>
      <c r="N5127">
        <v>10</v>
      </c>
      <c r="O5127">
        <v>5.45</v>
      </c>
      <c r="P5127">
        <f xml:space="preserve"> IF(Stock_Info[[#This Row],[Close Price]] &gt; Stock_Info[[#This Row],[Open Price]], 1, 0)</f>
        <v>1</v>
      </c>
      <c r="Q5127" t="str">
        <f>IF(AND(Stock_Info[[#This Row],[% Deli. Qty to Traded Qty]]&gt;80,Stock_Info[[#This Row],[No. of Trades]]&lt;3000),"Unusual Day","")</f>
        <v/>
      </c>
      <c r="R5127" t="str">
        <f>IF(AND(Stock_Info[[#This Row],[Spread High-Low]] &lt; 10, Stock_Info[[#This Row],[% Deli. Qty to Traded Qty]] &gt; 90), "Good Day", "")</f>
        <v/>
      </c>
    </row>
    <row r="5128" spans="1:18">
      <c r="A5128" t="s">
        <v>60</v>
      </c>
      <c r="B5128" s="1">
        <v>45721</v>
      </c>
      <c r="C5128" s="1" t="str">
        <f>"WEEK" &amp;" " &amp;  INT((DAY(Stock_Info[[#This Row],[Date]])+WEEKDAY(DATE(YEAR(Stock_Info[[#This Row],[Date]]),MONTH(Stock_Info[[#This Row],[Date]]),1))-1)/7)+1</f>
        <v>WEEK 2</v>
      </c>
      <c r="D5128" s="12">
        <v>503.5</v>
      </c>
      <c r="E5128" s="12">
        <v>522.5</v>
      </c>
      <c r="F5128" s="12">
        <v>503.5</v>
      </c>
      <c r="G5128" s="12">
        <v>520.79999999999995</v>
      </c>
      <c r="H5128" s="12">
        <v>516.98819870823695</v>
      </c>
      <c r="I5128">
        <v>12541</v>
      </c>
      <c r="J5128">
        <v>1312</v>
      </c>
      <c r="K5128" s="12">
        <v>6483549</v>
      </c>
      <c r="L5128">
        <v>5447</v>
      </c>
      <c r="M5128">
        <v>43.43</v>
      </c>
      <c r="N5128">
        <v>19</v>
      </c>
      <c r="O5128">
        <v>17.3</v>
      </c>
      <c r="P5128">
        <f xml:space="preserve"> IF(Stock_Info[[#This Row],[Close Price]] &gt; Stock_Info[[#This Row],[Open Price]], 1, 0)</f>
        <v>1</v>
      </c>
      <c r="Q5128" t="str">
        <f>IF(AND(Stock_Info[[#This Row],[% Deli. Qty to Traded Qty]]&gt;80,Stock_Info[[#This Row],[No. of Trades]]&lt;3000),"Unusual Day","")</f>
        <v/>
      </c>
      <c r="R5128" t="str">
        <f>IF(AND(Stock_Info[[#This Row],[Spread High-Low]] &lt; 10, Stock_Info[[#This Row],[% Deli. Qty to Traded Qty]] &gt; 90), "Good Day", "")</f>
        <v/>
      </c>
    </row>
    <row r="5129" spans="1:18">
      <c r="A5129" t="s">
        <v>60</v>
      </c>
      <c r="B5129" s="1">
        <v>45720</v>
      </c>
      <c r="C5129" s="1" t="str">
        <f>"WEEK" &amp;" " &amp;  INT((DAY(Stock_Info[[#This Row],[Date]])+WEEKDAY(DATE(YEAR(Stock_Info[[#This Row],[Date]]),MONTH(Stock_Info[[#This Row],[Date]]),1))-1)/7)+1</f>
        <v>WEEK 2</v>
      </c>
      <c r="D5129" s="12">
        <v>496.1</v>
      </c>
      <c r="E5129" s="12">
        <v>509.9</v>
      </c>
      <c r="F5129" s="12">
        <v>492</v>
      </c>
      <c r="G5129" s="12">
        <v>504.45</v>
      </c>
      <c r="H5129" s="12">
        <v>503.29438993382666</v>
      </c>
      <c r="I5129">
        <v>30677</v>
      </c>
      <c r="J5129">
        <v>2443</v>
      </c>
      <c r="K5129" s="12">
        <v>15439562</v>
      </c>
      <c r="L5129">
        <v>7870</v>
      </c>
      <c r="M5129">
        <v>25.65</v>
      </c>
      <c r="N5129">
        <v>17.899999999999999</v>
      </c>
      <c r="O5129">
        <v>8.35</v>
      </c>
      <c r="P5129">
        <f xml:space="preserve"> IF(Stock_Info[[#This Row],[Close Price]] &gt; Stock_Info[[#This Row],[Open Price]], 1, 0)</f>
        <v>1</v>
      </c>
      <c r="Q5129" t="str">
        <f>IF(AND(Stock_Info[[#This Row],[% Deli. Qty to Traded Qty]]&gt;80,Stock_Info[[#This Row],[No. of Trades]]&lt;3000),"Unusual Day","")</f>
        <v/>
      </c>
      <c r="R5129" t="str">
        <f>IF(AND(Stock_Info[[#This Row],[Spread High-Low]] &lt; 10, Stock_Info[[#This Row],[% Deli. Qty to Traded Qty]] &gt; 90), "Good Day", "")</f>
        <v/>
      </c>
    </row>
    <row r="5130" spans="1:18">
      <c r="A5130" t="s">
        <v>60</v>
      </c>
      <c r="B5130" s="1">
        <v>45719</v>
      </c>
      <c r="C5130" s="1" t="str">
        <f>"WEEK" &amp;" " &amp;  INT((DAY(Stock_Info[[#This Row],[Date]])+WEEKDAY(DATE(YEAR(Stock_Info[[#This Row],[Date]]),MONTH(Stock_Info[[#This Row],[Date]]),1))-1)/7)+1</f>
        <v>WEEK 2</v>
      </c>
      <c r="D5130" s="12">
        <v>505.7</v>
      </c>
      <c r="E5130" s="12">
        <v>515</v>
      </c>
      <c r="F5130" s="12">
        <v>496.1</v>
      </c>
      <c r="G5130" s="12">
        <v>500.25</v>
      </c>
      <c r="H5130" s="12">
        <v>501.61817491406185</v>
      </c>
      <c r="I5130">
        <v>50036</v>
      </c>
      <c r="J5130">
        <v>2998</v>
      </c>
      <c r="K5130" s="12">
        <v>25098967</v>
      </c>
      <c r="L5130">
        <v>19453</v>
      </c>
      <c r="M5130">
        <v>38.880000000000003</v>
      </c>
      <c r="N5130">
        <v>18.899999999999999</v>
      </c>
      <c r="O5130">
        <v>-5.45</v>
      </c>
      <c r="P5130">
        <f xml:space="preserve"> IF(Stock_Info[[#This Row],[Close Price]] &gt; Stock_Info[[#This Row],[Open Price]], 1, 0)</f>
        <v>0</v>
      </c>
      <c r="Q5130" t="str">
        <f>IF(AND(Stock_Info[[#This Row],[% Deli. Qty to Traded Qty]]&gt;80,Stock_Info[[#This Row],[No. of Trades]]&lt;3000),"Unusual Day","")</f>
        <v/>
      </c>
      <c r="R5130" t="str">
        <f>IF(AND(Stock_Info[[#This Row],[Spread High-Low]] &lt; 10, Stock_Info[[#This Row],[% Deli. Qty to Traded Qty]] &gt; 90), "Good Day", "")</f>
        <v/>
      </c>
    </row>
    <row r="5131" spans="1:18">
      <c r="A5131" t="s">
        <v>60</v>
      </c>
      <c r="B5131" s="1">
        <v>45716</v>
      </c>
      <c r="C5131" s="1" t="str">
        <f>"WEEK" &amp;" " &amp;  INT((DAY(Stock_Info[[#This Row],[Date]])+WEEKDAY(DATE(YEAR(Stock_Info[[#This Row],[Date]]),MONTH(Stock_Info[[#This Row],[Date]]),1))-1)/7)+1</f>
        <v>WEEK 5</v>
      </c>
      <c r="D5131" s="12">
        <v>519</v>
      </c>
      <c r="E5131" s="12">
        <v>519</v>
      </c>
      <c r="F5131" s="12">
        <v>501.95</v>
      </c>
      <c r="G5131" s="12">
        <v>510.95</v>
      </c>
      <c r="H5131" s="12">
        <v>509.51361940298506</v>
      </c>
      <c r="I5131">
        <v>37520</v>
      </c>
      <c r="J5131">
        <v>2581</v>
      </c>
      <c r="K5131" s="12">
        <v>19116951</v>
      </c>
      <c r="L5131">
        <v>8341</v>
      </c>
      <c r="M5131">
        <v>22.23</v>
      </c>
      <c r="N5131">
        <v>17.05</v>
      </c>
      <c r="O5131">
        <v>-8.0500000000000007</v>
      </c>
      <c r="P5131">
        <f xml:space="preserve"> IF(Stock_Info[[#This Row],[Close Price]] &gt; Stock_Info[[#This Row],[Open Price]], 1, 0)</f>
        <v>0</v>
      </c>
      <c r="Q5131" t="str">
        <f>IF(AND(Stock_Info[[#This Row],[% Deli. Qty to Traded Qty]]&gt;80,Stock_Info[[#This Row],[No. of Trades]]&lt;3000),"Unusual Day","")</f>
        <v/>
      </c>
      <c r="R5131" t="str">
        <f>IF(AND(Stock_Info[[#This Row],[Spread High-Low]] &lt; 10, Stock_Info[[#This Row],[% Deli. Qty to Traded Qty]] &gt; 90), "Good Day", "")</f>
        <v/>
      </c>
    </row>
    <row r="5132" spans="1:18">
      <c r="A5132" t="s">
        <v>60</v>
      </c>
      <c r="B5132" s="1">
        <v>45715</v>
      </c>
      <c r="C5132" s="1" t="str">
        <f>"WEEK" &amp;" " &amp;  INT((DAY(Stock_Info[[#This Row],[Date]])+WEEKDAY(DATE(YEAR(Stock_Info[[#This Row],[Date]]),MONTH(Stock_Info[[#This Row],[Date]]),1))-1)/7)+1</f>
        <v>WEEK 5</v>
      </c>
      <c r="D5132" s="12">
        <v>521.70000000000005</v>
      </c>
      <c r="E5132" s="12">
        <v>530</v>
      </c>
      <c r="F5132" s="12">
        <v>516.6</v>
      </c>
      <c r="G5132" s="12">
        <v>520</v>
      </c>
      <c r="H5132" s="12">
        <v>521.70650054171176</v>
      </c>
      <c r="I5132">
        <v>18460</v>
      </c>
      <c r="J5132">
        <v>1740</v>
      </c>
      <c r="K5132" s="12">
        <v>9630702</v>
      </c>
      <c r="L5132">
        <v>7887</v>
      </c>
      <c r="M5132">
        <v>42.72</v>
      </c>
      <c r="N5132">
        <v>13.4</v>
      </c>
      <c r="O5132">
        <v>-1.7</v>
      </c>
      <c r="P5132">
        <f xml:space="preserve"> IF(Stock_Info[[#This Row],[Close Price]] &gt; Stock_Info[[#This Row],[Open Price]], 1, 0)</f>
        <v>0</v>
      </c>
      <c r="Q5132" t="str">
        <f>IF(AND(Stock_Info[[#This Row],[% Deli. Qty to Traded Qty]]&gt;80,Stock_Info[[#This Row],[No. of Trades]]&lt;3000),"Unusual Day","")</f>
        <v/>
      </c>
      <c r="R5132" t="str">
        <f>IF(AND(Stock_Info[[#This Row],[Spread High-Low]] &lt; 10, Stock_Info[[#This Row],[% Deli. Qty to Traded Qty]] &gt; 90), "Good Day", "")</f>
        <v/>
      </c>
    </row>
    <row r="5133" spans="1:18">
      <c r="A5133" t="s">
        <v>60</v>
      </c>
      <c r="B5133" s="1">
        <v>45713</v>
      </c>
      <c r="C5133" s="1" t="str">
        <f>"WEEK" &amp;" " &amp;  INT((DAY(Stock_Info[[#This Row],[Date]])+WEEKDAY(DATE(YEAR(Stock_Info[[#This Row],[Date]]),MONTH(Stock_Info[[#This Row],[Date]]),1))-1)/7)+1</f>
        <v>WEEK 5</v>
      </c>
      <c r="D5133" s="12">
        <v>528.20000000000005</v>
      </c>
      <c r="E5133" s="12">
        <v>528.45000000000005</v>
      </c>
      <c r="F5133" s="12">
        <v>518.95000000000005</v>
      </c>
      <c r="G5133" s="12">
        <v>521.70000000000005</v>
      </c>
      <c r="H5133" s="12">
        <v>523.38681337798459</v>
      </c>
      <c r="I5133">
        <v>22993</v>
      </c>
      <c r="J5133">
        <v>1465</v>
      </c>
      <c r="K5133" s="12">
        <v>12034233</v>
      </c>
      <c r="L5133">
        <v>6676</v>
      </c>
      <c r="M5133">
        <v>29.03</v>
      </c>
      <c r="N5133">
        <v>9.5</v>
      </c>
      <c r="O5133">
        <v>-6.5</v>
      </c>
      <c r="P5133">
        <f xml:space="preserve"> IF(Stock_Info[[#This Row],[Close Price]] &gt; Stock_Info[[#This Row],[Open Price]], 1, 0)</f>
        <v>0</v>
      </c>
      <c r="Q5133" t="str">
        <f>IF(AND(Stock_Info[[#This Row],[% Deli. Qty to Traded Qty]]&gt;80,Stock_Info[[#This Row],[No. of Trades]]&lt;3000),"Unusual Day","")</f>
        <v/>
      </c>
      <c r="R5133" t="str">
        <f>IF(AND(Stock_Info[[#This Row],[Spread High-Low]] &lt; 10, Stock_Info[[#This Row],[% Deli. Qty to Traded Qty]] &gt; 90), "Good Day", "")</f>
        <v/>
      </c>
    </row>
    <row r="5134" spans="1:18">
      <c r="A5134" t="s">
        <v>60</v>
      </c>
      <c r="B5134" s="1">
        <v>45712</v>
      </c>
      <c r="C5134" s="1" t="str">
        <f>"WEEK" &amp;" " &amp;  INT((DAY(Stock_Info[[#This Row],[Date]])+WEEKDAY(DATE(YEAR(Stock_Info[[#This Row],[Date]]),MONTH(Stock_Info[[#This Row],[Date]]),1))-1)/7)+1</f>
        <v>WEEK 5</v>
      </c>
      <c r="D5134" s="12">
        <v>511.65</v>
      </c>
      <c r="E5134" s="12">
        <v>529.75</v>
      </c>
      <c r="F5134" s="12">
        <v>509</v>
      </c>
      <c r="G5134" s="12">
        <v>528.29999999999995</v>
      </c>
      <c r="H5134" s="12">
        <v>523.92512321121069</v>
      </c>
      <c r="I5134">
        <v>33682</v>
      </c>
      <c r="J5134">
        <v>2507</v>
      </c>
      <c r="K5134" s="12">
        <v>17646846</v>
      </c>
      <c r="L5134">
        <v>11726</v>
      </c>
      <c r="M5134">
        <v>34.81</v>
      </c>
      <c r="N5134">
        <v>20.75</v>
      </c>
      <c r="O5134">
        <v>16.649999999999999</v>
      </c>
      <c r="P5134">
        <f xml:space="preserve"> IF(Stock_Info[[#This Row],[Close Price]] &gt; Stock_Info[[#This Row],[Open Price]], 1, 0)</f>
        <v>1</v>
      </c>
      <c r="Q5134" t="str">
        <f>IF(AND(Stock_Info[[#This Row],[% Deli. Qty to Traded Qty]]&gt;80,Stock_Info[[#This Row],[No. of Trades]]&lt;3000),"Unusual Day","")</f>
        <v/>
      </c>
      <c r="R5134" t="str">
        <f>IF(AND(Stock_Info[[#This Row],[Spread High-Low]] &lt; 10, Stock_Info[[#This Row],[% Deli. Qty to Traded Qty]] &gt; 90), "Good Day", "")</f>
        <v/>
      </c>
    </row>
    <row r="5135" spans="1:18">
      <c r="A5135" t="s">
        <v>60</v>
      </c>
      <c r="B5135" s="1">
        <v>45709</v>
      </c>
      <c r="C5135" s="1" t="str">
        <f>"WEEK" &amp;" " &amp;  INT((DAY(Stock_Info[[#This Row],[Date]])+WEEKDAY(DATE(YEAR(Stock_Info[[#This Row],[Date]]),MONTH(Stock_Info[[#This Row],[Date]]),1))-1)/7)+1</f>
        <v>WEEK 4</v>
      </c>
      <c r="D5135" s="12">
        <v>526.95000000000005</v>
      </c>
      <c r="E5135" s="12">
        <v>534.95000000000005</v>
      </c>
      <c r="F5135" s="12">
        <v>514</v>
      </c>
      <c r="G5135" s="12">
        <v>515.9</v>
      </c>
      <c r="H5135" s="12">
        <v>522.8986914505017</v>
      </c>
      <c r="I5135">
        <v>21627</v>
      </c>
      <c r="J5135">
        <v>1881</v>
      </c>
      <c r="K5135" s="12">
        <v>11308730</v>
      </c>
      <c r="L5135">
        <v>6932</v>
      </c>
      <c r="M5135">
        <v>32.049999999999997</v>
      </c>
      <c r="N5135">
        <v>20.95</v>
      </c>
      <c r="O5135">
        <v>-11.05</v>
      </c>
      <c r="P5135">
        <f xml:space="preserve"> IF(Stock_Info[[#This Row],[Close Price]] &gt; Stock_Info[[#This Row],[Open Price]], 1, 0)</f>
        <v>0</v>
      </c>
      <c r="Q5135" t="str">
        <f>IF(AND(Stock_Info[[#This Row],[% Deli. Qty to Traded Qty]]&gt;80,Stock_Info[[#This Row],[No. of Trades]]&lt;3000),"Unusual Day","")</f>
        <v/>
      </c>
      <c r="R5135" t="str">
        <f>IF(AND(Stock_Info[[#This Row],[Spread High-Low]] &lt; 10, Stock_Info[[#This Row],[% Deli. Qty to Traded Qty]] &gt; 90), "Good Day", "")</f>
        <v/>
      </c>
    </row>
    <row r="5136" spans="1:18">
      <c r="A5136" t="s">
        <v>60</v>
      </c>
      <c r="B5136" s="1">
        <v>45708</v>
      </c>
      <c r="C5136" s="1" t="str">
        <f>"WEEK" &amp;" " &amp;  INT((DAY(Stock_Info[[#This Row],[Date]])+WEEKDAY(DATE(YEAR(Stock_Info[[#This Row],[Date]]),MONTH(Stock_Info[[#This Row],[Date]]),1))-1)/7)+1</f>
        <v>WEEK 4</v>
      </c>
      <c r="D5136" s="12">
        <v>522</v>
      </c>
      <c r="E5136" s="12">
        <v>531.20000000000005</v>
      </c>
      <c r="F5136" s="12">
        <v>518.45000000000005</v>
      </c>
      <c r="G5136" s="12">
        <v>525.70000000000005</v>
      </c>
      <c r="H5136" s="12">
        <v>526.27659187937138</v>
      </c>
      <c r="I5136">
        <v>22018</v>
      </c>
      <c r="J5136">
        <v>1939</v>
      </c>
      <c r="K5136" s="12">
        <v>11587558</v>
      </c>
      <c r="L5136">
        <v>10512</v>
      </c>
      <c r="M5136">
        <v>47.74</v>
      </c>
      <c r="N5136">
        <v>12.75</v>
      </c>
      <c r="O5136">
        <v>3.7</v>
      </c>
      <c r="P5136">
        <f xml:space="preserve"> IF(Stock_Info[[#This Row],[Close Price]] &gt; Stock_Info[[#This Row],[Open Price]], 1, 0)</f>
        <v>1</v>
      </c>
      <c r="Q5136" t="str">
        <f>IF(AND(Stock_Info[[#This Row],[% Deli. Qty to Traded Qty]]&gt;80,Stock_Info[[#This Row],[No. of Trades]]&lt;3000),"Unusual Day","")</f>
        <v/>
      </c>
      <c r="R5136" t="str">
        <f>IF(AND(Stock_Info[[#This Row],[Spread High-Low]] &lt; 10, Stock_Info[[#This Row],[% Deli. Qty to Traded Qty]] &gt; 90), "Good Day", "")</f>
        <v/>
      </c>
    </row>
    <row r="5137" spans="1:18">
      <c r="A5137" t="s">
        <v>60</v>
      </c>
      <c r="B5137" s="1">
        <v>45707</v>
      </c>
      <c r="C5137" s="1" t="str">
        <f>"WEEK" &amp;" " &amp;  INT((DAY(Stock_Info[[#This Row],[Date]])+WEEKDAY(DATE(YEAR(Stock_Info[[#This Row],[Date]]),MONTH(Stock_Info[[#This Row],[Date]]),1))-1)/7)+1</f>
        <v>WEEK 4</v>
      </c>
      <c r="D5137" s="12">
        <v>517.29999999999995</v>
      </c>
      <c r="E5137" s="12">
        <v>527.75</v>
      </c>
      <c r="F5137" s="12">
        <v>511.05</v>
      </c>
      <c r="G5137" s="12">
        <v>526.1</v>
      </c>
      <c r="H5137" s="12">
        <v>524.05717685878881</v>
      </c>
      <c r="I5137">
        <v>36973</v>
      </c>
      <c r="J5137">
        <v>930</v>
      </c>
      <c r="K5137" s="12">
        <v>19375966</v>
      </c>
      <c r="L5137">
        <v>15999</v>
      </c>
      <c r="M5137">
        <v>43.27</v>
      </c>
      <c r="N5137">
        <v>16.7</v>
      </c>
      <c r="O5137">
        <v>8.8000000000000007</v>
      </c>
      <c r="P5137">
        <f xml:space="preserve"> IF(Stock_Info[[#This Row],[Close Price]] &gt; Stock_Info[[#This Row],[Open Price]], 1, 0)</f>
        <v>1</v>
      </c>
      <c r="Q5137" t="str">
        <f>IF(AND(Stock_Info[[#This Row],[% Deli. Qty to Traded Qty]]&gt;80,Stock_Info[[#This Row],[No. of Trades]]&lt;3000),"Unusual Day","")</f>
        <v/>
      </c>
      <c r="R5137" t="str">
        <f>IF(AND(Stock_Info[[#This Row],[Spread High-Low]] &lt; 10, Stock_Info[[#This Row],[% Deli. Qty to Traded Qty]] &gt; 90), "Good Day", "")</f>
        <v/>
      </c>
    </row>
    <row r="5138" spans="1:18">
      <c r="A5138" t="s">
        <v>60</v>
      </c>
      <c r="B5138" s="1">
        <v>45706</v>
      </c>
      <c r="C5138" s="1" t="str">
        <f>"WEEK" &amp;" " &amp;  INT((DAY(Stock_Info[[#This Row],[Date]])+WEEKDAY(DATE(YEAR(Stock_Info[[#This Row],[Date]]),MONTH(Stock_Info[[#This Row],[Date]]),1))-1)/7)+1</f>
        <v>WEEK 4</v>
      </c>
      <c r="D5138" s="12">
        <v>517.6</v>
      </c>
      <c r="E5138" s="12">
        <v>520.5</v>
      </c>
      <c r="F5138" s="12">
        <v>505.3</v>
      </c>
      <c r="G5138" s="12">
        <v>518.15</v>
      </c>
      <c r="H5138" s="12">
        <v>513.46308093994776</v>
      </c>
      <c r="I5138">
        <v>19150</v>
      </c>
      <c r="J5138">
        <v>1497</v>
      </c>
      <c r="K5138" s="12">
        <v>9832818</v>
      </c>
      <c r="L5138">
        <v>6968</v>
      </c>
      <c r="M5138">
        <v>36.39</v>
      </c>
      <c r="N5138">
        <v>15.2</v>
      </c>
      <c r="O5138">
        <v>0.55000000000000004</v>
      </c>
      <c r="P5138">
        <f xml:space="preserve"> IF(Stock_Info[[#This Row],[Close Price]] &gt; Stock_Info[[#This Row],[Open Price]], 1, 0)</f>
        <v>1</v>
      </c>
      <c r="Q5138" t="str">
        <f>IF(AND(Stock_Info[[#This Row],[% Deli. Qty to Traded Qty]]&gt;80,Stock_Info[[#This Row],[No. of Trades]]&lt;3000),"Unusual Day","")</f>
        <v/>
      </c>
      <c r="R5138" t="str">
        <f>IF(AND(Stock_Info[[#This Row],[Spread High-Low]] &lt; 10, Stock_Info[[#This Row],[% Deli. Qty to Traded Qty]] &gt; 90), "Good Day", "")</f>
        <v/>
      </c>
    </row>
    <row r="5139" spans="1:18">
      <c r="A5139" t="s">
        <v>60</v>
      </c>
      <c r="B5139" s="1">
        <v>45705</v>
      </c>
      <c r="C5139" s="1" t="str">
        <f>"WEEK" &amp;" " &amp;  INT((DAY(Stock_Info[[#This Row],[Date]])+WEEKDAY(DATE(YEAR(Stock_Info[[#This Row],[Date]]),MONTH(Stock_Info[[#This Row],[Date]]),1))-1)/7)+1</f>
        <v>WEEK 4</v>
      </c>
      <c r="D5139" s="12">
        <v>507.4</v>
      </c>
      <c r="E5139" s="12">
        <v>520.25</v>
      </c>
      <c r="F5139" s="12">
        <v>497.4</v>
      </c>
      <c r="G5139" s="12">
        <v>517.85</v>
      </c>
      <c r="H5139" s="12">
        <v>508.7396181946736</v>
      </c>
      <c r="I5139">
        <v>21215</v>
      </c>
      <c r="J5139">
        <v>1127</v>
      </c>
      <c r="K5139" s="12">
        <v>10792911</v>
      </c>
      <c r="L5139">
        <v>3166</v>
      </c>
      <c r="M5139">
        <v>14.92</v>
      </c>
      <c r="N5139">
        <v>22.85</v>
      </c>
      <c r="O5139">
        <v>10.45</v>
      </c>
      <c r="P5139">
        <f xml:space="preserve"> IF(Stock_Info[[#This Row],[Close Price]] &gt; Stock_Info[[#This Row],[Open Price]], 1, 0)</f>
        <v>1</v>
      </c>
      <c r="Q5139" t="str">
        <f>IF(AND(Stock_Info[[#This Row],[% Deli. Qty to Traded Qty]]&gt;80,Stock_Info[[#This Row],[No. of Trades]]&lt;3000),"Unusual Day","")</f>
        <v/>
      </c>
      <c r="R5139" t="str">
        <f>IF(AND(Stock_Info[[#This Row],[Spread High-Low]] &lt; 10, Stock_Info[[#This Row],[% Deli. Qty to Traded Qty]] &gt; 90), "Good Day", "")</f>
        <v/>
      </c>
    </row>
    <row r="5140" spans="1:18">
      <c r="A5140" t="s">
        <v>60</v>
      </c>
      <c r="B5140" s="1">
        <v>45702</v>
      </c>
      <c r="C5140" s="1" t="str">
        <f>"WEEK" &amp;" " &amp;  INT((DAY(Stock_Info[[#This Row],[Date]])+WEEKDAY(DATE(YEAR(Stock_Info[[#This Row],[Date]]),MONTH(Stock_Info[[#This Row],[Date]]),1))-1)/7)+1</f>
        <v>WEEK 3</v>
      </c>
      <c r="D5140" s="12">
        <v>515.20000000000005</v>
      </c>
      <c r="E5140" s="12">
        <v>524.5</v>
      </c>
      <c r="F5140" s="12">
        <v>501</v>
      </c>
      <c r="G5140" s="12">
        <v>507.35</v>
      </c>
      <c r="H5140" s="12">
        <v>507.36503002472625</v>
      </c>
      <c r="I5140">
        <v>28310</v>
      </c>
      <c r="J5140">
        <v>1392</v>
      </c>
      <c r="K5140" s="12">
        <v>14363504</v>
      </c>
      <c r="L5140">
        <v>13998</v>
      </c>
      <c r="M5140">
        <v>49.45</v>
      </c>
      <c r="N5140">
        <v>23.5</v>
      </c>
      <c r="O5140">
        <v>-7.85</v>
      </c>
      <c r="P5140">
        <f xml:space="preserve"> IF(Stock_Info[[#This Row],[Close Price]] &gt; Stock_Info[[#This Row],[Open Price]], 1, 0)</f>
        <v>0</v>
      </c>
      <c r="Q5140" t="str">
        <f>IF(AND(Stock_Info[[#This Row],[% Deli. Qty to Traded Qty]]&gt;80,Stock_Info[[#This Row],[No. of Trades]]&lt;3000),"Unusual Day","")</f>
        <v/>
      </c>
      <c r="R5140" t="str">
        <f>IF(AND(Stock_Info[[#This Row],[Spread High-Low]] &lt; 10, Stock_Info[[#This Row],[% Deli. Qty to Traded Qty]] &gt; 90), "Good Day", "")</f>
        <v/>
      </c>
    </row>
    <row r="5141" spans="1:18">
      <c r="A5141" t="s">
        <v>60</v>
      </c>
      <c r="B5141" s="1">
        <v>45701</v>
      </c>
      <c r="C5141" s="1" t="str">
        <f>"WEEK" &amp;" " &amp;  INT((DAY(Stock_Info[[#This Row],[Date]])+WEEKDAY(DATE(YEAR(Stock_Info[[#This Row],[Date]]),MONTH(Stock_Info[[#This Row],[Date]]),1))-1)/7)+1</f>
        <v>WEEK 3</v>
      </c>
      <c r="D5141" s="12">
        <v>527.95000000000005</v>
      </c>
      <c r="E5141" s="12">
        <v>527.95000000000005</v>
      </c>
      <c r="F5141" s="12">
        <v>517.54999999999995</v>
      </c>
      <c r="G5141" s="12">
        <v>519.70000000000005</v>
      </c>
      <c r="H5141" s="12">
        <v>522.81184980494152</v>
      </c>
      <c r="I5141">
        <v>12304</v>
      </c>
      <c r="J5141">
        <v>843</v>
      </c>
      <c r="K5141" s="12">
        <v>6432677</v>
      </c>
      <c r="L5141">
        <v>3943</v>
      </c>
      <c r="M5141">
        <v>32.049999999999997</v>
      </c>
      <c r="N5141">
        <v>10.4</v>
      </c>
      <c r="O5141">
        <v>-8.25</v>
      </c>
      <c r="P5141">
        <f xml:space="preserve"> IF(Stock_Info[[#This Row],[Close Price]] &gt; Stock_Info[[#This Row],[Open Price]], 1, 0)</f>
        <v>0</v>
      </c>
      <c r="Q5141" t="str">
        <f>IF(AND(Stock_Info[[#This Row],[% Deli. Qty to Traded Qty]]&gt;80,Stock_Info[[#This Row],[No. of Trades]]&lt;3000),"Unusual Day","")</f>
        <v/>
      </c>
      <c r="R5141" t="str">
        <f>IF(AND(Stock_Info[[#This Row],[Spread High-Low]] &lt; 10, Stock_Info[[#This Row],[% Deli. Qty to Traded Qty]] &gt; 90), "Good Day", "")</f>
        <v/>
      </c>
    </row>
    <row r="5142" spans="1:18">
      <c r="A5142" t="s">
        <v>60</v>
      </c>
      <c r="B5142" s="1">
        <v>45700</v>
      </c>
      <c r="C5142" s="1" t="str">
        <f>"WEEK" &amp;" " &amp;  INT((DAY(Stock_Info[[#This Row],[Date]])+WEEKDAY(DATE(YEAR(Stock_Info[[#This Row],[Date]]),MONTH(Stock_Info[[#This Row],[Date]]),1))-1)/7)+1</f>
        <v>WEEK 3</v>
      </c>
      <c r="D5142" s="12">
        <v>515</v>
      </c>
      <c r="E5142" s="12">
        <v>523.15</v>
      </c>
      <c r="F5142" s="12">
        <v>500.9</v>
      </c>
      <c r="G5142" s="12">
        <v>519.5</v>
      </c>
      <c r="H5142" s="12">
        <v>512.86543512896696</v>
      </c>
      <c r="I5142">
        <v>23223</v>
      </c>
      <c r="J5142">
        <v>1210</v>
      </c>
      <c r="K5142" s="12">
        <v>11910274</v>
      </c>
      <c r="L5142">
        <v>7262</v>
      </c>
      <c r="M5142">
        <v>31.27</v>
      </c>
      <c r="N5142">
        <v>22.25</v>
      </c>
      <c r="O5142">
        <v>4.5</v>
      </c>
      <c r="P5142">
        <f xml:space="preserve"> IF(Stock_Info[[#This Row],[Close Price]] &gt; Stock_Info[[#This Row],[Open Price]], 1, 0)</f>
        <v>1</v>
      </c>
      <c r="Q5142" t="str">
        <f>IF(AND(Stock_Info[[#This Row],[% Deli. Qty to Traded Qty]]&gt;80,Stock_Info[[#This Row],[No. of Trades]]&lt;3000),"Unusual Day","")</f>
        <v/>
      </c>
      <c r="R5142" t="str">
        <f>IF(AND(Stock_Info[[#This Row],[Spread High-Low]] &lt; 10, Stock_Info[[#This Row],[% Deli. Qty to Traded Qty]] &gt; 90), "Good Day", "")</f>
        <v/>
      </c>
    </row>
    <row r="5143" spans="1:18">
      <c r="A5143" t="s">
        <v>60</v>
      </c>
      <c r="B5143" s="1">
        <v>45699</v>
      </c>
      <c r="C5143" s="1" t="str">
        <f>"WEEK" &amp;" " &amp;  INT((DAY(Stock_Info[[#This Row],[Date]])+WEEKDAY(DATE(YEAR(Stock_Info[[#This Row],[Date]]),MONTH(Stock_Info[[#This Row],[Date]]),1))-1)/7)+1</f>
        <v>WEEK 3</v>
      </c>
      <c r="D5143" s="12">
        <v>524.75</v>
      </c>
      <c r="E5143" s="12">
        <v>524.75</v>
      </c>
      <c r="F5143" s="12">
        <v>512</v>
      </c>
      <c r="G5143" s="12">
        <v>512.9</v>
      </c>
      <c r="H5143" s="12">
        <v>516.78520704602045</v>
      </c>
      <c r="I5143">
        <v>10843</v>
      </c>
      <c r="J5143">
        <v>606</v>
      </c>
      <c r="K5143" s="12">
        <v>5603502</v>
      </c>
      <c r="L5143">
        <v>5553</v>
      </c>
      <c r="M5143">
        <v>51.21</v>
      </c>
      <c r="N5143">
        <v>12.75</v>
      </c>
      <c r="O5143">
        <v>-11.85</v>
      </c>
      <c r="P5143">
        <f xml:space="preserve"> IF(Stock_Info[[#This Row],[Close Price]] &gt; Stock_Info[[#This Row],[Open Price]], 1, 0)</f>
        <v>0</v>
      </c>
      <c r="Q5143" t="str">
        <f>IF(AND(Stock_Info[[#This Row],[% Deli. Qty to Traded Qty]]&gt;80,Stock_Info[[#This Row],[No. of Trades]]&lt;3000),"Unusual Day","")</f>
        <v/>
      </c>
      <c r="R5143" t="str">
        <f>IF(AND(Stock_Info[[#This Row],[Spread High-Low]] &lt; 10, Stock_Info[[#This Row],[% Deli. Qty to Traded Qty]] &gt; 90), "Good Day", "")</f>
        <v/>
      </c>
    </row>
    <row r="5144" spans="1:18">
      <c r="A5144" t="s">
        <v>60</v>
      </c>
      <c r="B5144" s="1">
        <v>45698</v>
      </c>
      <c r="C5144" s="1" t="str">
        <f>"WEEK" &amp;" " &amp;  INT((DAY(Stock_Info[[#This Row],[Date]])+WEEKDAY(DATE(YEAR(Stock_Info[[#This Row],[Date]]),MONTH(Stock_Info[[#This Row],[Date]]),1))-1)/7)+1</f>
        <v>WEEK 3</v>
      </c>
      <c r="D5144" s="12">
        <v>541.75</v>
      </c>
      <c r="E5144" s="12">
        <v>542.85</v>
      </c>
      <c r="F5144" s="12">
        <v>522</v>
      </c>
      <c r="G5144" s="12">
        <v>523.9</v>
      </c>
      <c r="H5144" s="12">
        <v>530.18377124036226</v>
      </c>
      <c r="I5144">
        <v>13359</v>
      </c>
      <c r="J5144">
        <v>731</v>
      </c>
      <c r="K5144" s="12">
        <v>7082725</v>
      </c>
      <c r="L5144">
        <v>5060</v>
      </c>
      <c r="M5144">
        <v>37.880000000000003</v>
      </c>
      <c r="N5144">
        <v>20.85</v>
      </c>
      <c r="O5144">
        <v>-17.850000000000001</v>
      </c>
      <c r="P5144">
        <f xml:space="preserve"> IF(Stock_Info[[#This Row],[Close Price]] &gt; Stock_Info[[#This Row],[Open Price]], 1, 0)</f>
        <v>0</v>
      </c>
      <c r="Q5144" t="str">
        <f>IF(AND(Stock_Info[[#This Row],[% Deli. Qty to Traded Qty]]&gt;80,Stock_Info[[#This Row],[No. of Trades]]&lt;3000),"Unusual Day","")</f>
        <v/>
      </c>
      <c r="R5144" t="str">
        <f>IF(AND(Stock_Info[[#This Row],[Spread High-Low]] &lt; 10, Stock_Info[[#This Row],[% Deli. Qty to Traded Qty]] &gt; 90), "Good Day", "")</f>
        <v/>
      </c>
    </row>
    <row r="5145" spans="1:18">
      <c r="A5145" t="s">
        <v>60</v>
      </c>
      <c r="B5145" s="1">
        <v>45695</v>
      </c>
      <c r="C5145" s="1" t="str">
        <f>"WEEK" &amp;" " &amp;  INT((DAY(Stock_Info[[#This Row],[Date]])+WEEKDAY(DATE(YEAR(Stock_Info[[#This Row],[Date]]),MONTH(Stock_Info[[#This Row],[Date]]),1))-1)/7)+1</f>
        <v>WEEK 2</v>
      </c>
      <c r="D5145" s="12">
        <v>543.04999999999995</v>
      </c>
      <c r="E5145" s="12">
        <v>552.6</v>
      </c>
      <c r="F5145" s="12">
        <v>540</v>
      </c>
      <c r="G5145" s="12">
        <v>543.20000000000005</v>
      </c>
      <c r="H5145" s="12">
        <v>546.84109534279435</v>
      </c>
      <c r="I5145">
        <v>15009</v>
      </c>
      <c r="J5145">
        <v>985</v>
      </c>
      <c r="K5145" s="12">
        <v>8207538</v>
      </c>
      <c r="L5145">
        <v>3405</v>
      </c>
      <c r="M5145">
        <v>22.69</v>
      </c>
      <c r="N5145">
        <v>12.6</v>
      </c>
      <c r="O5145">
        <v>0.15</v>
      </c>
      <c r="P5145">
        <f xml:space="preserve"> IF(Stock_Info[[#This Row],[Close Price]] &gt; Stock_Info[[#This Row],[Open Price]], 1, 0)</f>
        <v>1</v>
      </c>
      <c r="Q5145" t="str">
        <f>IF(AND(Stock_Info[[#This Row],[% Deli. Qty to Traded Qty]]&gt;80,Stock_Info[[#This Row],[No. of Trades]]&lt;3000),"Unusual Day","")</f>
        <v/>
      </c>
      <c r="R5145" t="str">
        <f>IF(AND(Stock_Info[[#This Row],[Spread High-Low]] &lt; 10, Stock_Info[[#This Row],[% Deli. Qty to Traded Qty]] &gt; 90), "Good Day", "")</f>
        <v/>
      </c>
    </row>
    <row r="5146" spans="1:18">
      <c r="A5146" t="s">
        <v>60</v>
      </c>
      <c r="B5146" s="1">
        <v>45694</v>
      </c>
      <c r="C5146" s="1" t="str">
        <f>"WEEK" &amp;" " &amp;  INT((DAY(Stock_Info[[#This Row],[Date]])+WEEKDAY(DATE(YEAR(Stock_Info[[#This Row],[Date]]),MONTH(Stock_Info[[#This Row],[Date]]),1))-1)/7)+1</f>
        <v>WEEK 2</v>
      </c>
      <c r="D5146" s="12">
        <v>545.1</v>
      </c>
      <c r="E5146" s="12">
        <v>555</v>
      </c>
      <c r="F5146" s="12">
        <v>542.1</v>
      </c>
      <c r="G5146" s="12">
        <v>547.70000000000005</v>
      </c>
      <c r="H5146" s="12">
        <v>548.33759756034533</v>
      </c>
      <c r="I5146">
        <v>38694</v>
      </c>
      <c r="J5146">
        <v>1496</v>
      </c>
      <c r="K5146" s="12">
        <v>21217375</v>
      </c>
      <c r="L5146">
        <v>11580</v>
      </c>
      <c r="M5146">
        <v>29.93</v>
      </c>
      <c r="N5146">
        <v>12.9</v>
      </c>
      <c r="O5146">
        <v>2.6</v>
      </c>
      <c r="P5146">
        <f xml:space="preserve"> IF(Stock_Info[[#This Row],[Close Price]] &gt; Stock_Info[[#This Row],[Open Price]], 1, 0)</f>
        <v>1</v>
      </c>
      <c r="Q5146" t="str">
        <f>IF(AND(Stock_Info[[#This Row],[% Deli. Qty to Traded Qty]]&gt;80,Stock_Info[[#This Row],[No. of Trades]]&lt;3000),"Unusual Day","")</f>
        <v/>
      </c>
      <c r="R5146" t="str">
        <f>IF(AND(Stock_Info[[#This Row],[Spread High-Low]] &lt; 10, Stock_Info[[#This Row],[% Deli. Qty to Traded Qty]] &gt; 90), "Good Day", "")</f>
        <v/>
      </c>
    </row>
    <row r="5147" spans="1:18">
      <c r="A5147" t="s">
        <v>60</v>
      </c>
      <c r="B5147" s="1">
        <v>45693</v>
      </c>
      <c r="C5147" s="1" t="str">
        <f>"WEEK" &amp;" " &amp;  INT((DAY(Stock_Info[[#This Row],[Date]])+WEEKDAY(DATE(YEAR(Stock_Info[[#This Row],[Date]]),MONTH(Stock_Info[[#This Row],[Date]]),1))-1)/7)+1</f>
        <v>WEEK 2</v>
      </c>
      <c r="D5147" s="12">
        <v>544.75</v>
      </c>
      <c r="E5147" s="12">
        <v>553</v>
      </c>
      <c r="F5147" s="12">
        <v>535.25</v>
      </c>
      <c r="G5147" s="12">
        <v>541.45000000000005</v>
      </c>
      <c r="H5147" s="12">
        <v>544.20882405999532</v>
      </c>
      <c r="I5147">
        <v>38803</v>
      </c>
      <c r="J5147">
        <v>1416</v>
      </c>
      <c r="K5147" s="12">
        <v>21116935</v>
      </c>
      <c r="L5147">
        <v>10317</v>
      </c>
      <c r="M5147">
        <v>26.59</v>
      </c>
      <c r="N5147">
        <v>17.75</v>
      </c>
      <c r="O5147">
        <v>-3.3</v>
      </c>
      <c r="P5147">
        <f xml:space="preserve"> IF(Stock_Info[[#This Row],[Close Price]] &gt; Stock_Info[[#This Row],[Open Price]], 1, 0)</f>
        <v>0</v>
      </c>
      <c r="Q5147" t="str">
        <f>IF(AND(Stock_Info[[#This Row],[% Deli. Qty to Traded Qty]]&gt;80,Stock_Info[[#This Row],[No. of Trades]]&lt;3000),"Unusual Day","")</f>
        <v/>
      </c>
      <c r="R5147" t="str">
        <f>IF(AND(Stock_Info[[#This Row],[Spread High-Low]] &lt; 10, Stock_Info[[#This Row],[% Deli. Qty to Traded Qty]] &gt; 90), "Good Day", "")</f>
        <v/>
      </c>
    </row>
    <row r="5148" spans="1:18">
      <c r="A5148" t="s">
        <v>60</v>
      </c>
      <c r="B5148" s="1">
        <v>45692</v>
      </c>
      <c r="C5148" s="1" t="str">
        <f>"WEEK" &amp;" " &amp;  INT((DAY(Stock_Info[[#This Row],[Date]])+WEEKDAY(DATE(YEAR(Stock_Info[[#This Row],[Date]]),MONTH(Stock_Info[[#This Row],[Date]]),1))-1)/7)+1</f>
        <v>WEEK 2</v>
      </c>
      <c r="D5148" s="12">
        <v>523</v>
      </c>
      <c r="E5148" s="12">
        <v>543.85</v>
      </c>
      <c r="F5148" s="12">
        <v>523</v>
      </c>
      <c r="G5148" s="12">
        <v>539.9</v>
      </c>
      <c r="H5148" s="12">
        <v>536.84955613413217</v>
      </c>
      <c r="I5148">
        <v>31879</v>
      </c>
      <c r="J5148">
        <v>1520</v>
      </c>
      <c r="K5148" s="12">
        <v>17114227</v>
      </c>
      <c r="L5148">
        <v>8564</v>
      </c>
      <c r="M5148">
        <v>26.86</v>
      </c>
      <c r="N5148">
        <v>20.85</v>
      </c>
      <c r="O5148">
        <v>16.899999999999999</v>
      </c>
      <c r="P5148">
        <f xml:space="preserve"> IF(Stock_Info[[#This Row],[Close Price]] &gt; Stock_Info[[#This Row],[Open Price]], 1, 0)</f>
        <v>1</v>
      </c>
      <c r="Q5148" t="str">
        <f>IF(AND(Stock_Info[[#This Row],[% Deli. Qty to Traded Qty]]&gt;80,Stock_Info[[#This Row],[No. of Trades]]&lt;3000),"Unusual Day","")</f>
        <v/>
      </c>
      <c r="R5148" t="str">
        <f>IF(AND(Stock_Info[[#This Row],[Spread High-Low]] &lt; 10, Stock_Info[[#This Row],[% Deli. Qty to Traded Qty]] &gt; 90), "Good Day", "")</f>
        <v/>
      </c>
    </row>
    <row r="5149" spans="1:18">
      <c r="A5149" t="s">
        <v>60</v>
      </c>
      <c r="B5149" s="1">
        <v>45691</v>
      </c>
      <c r="C5149" s="1" t="str">
        <f>"WEEK" &amp;" " &amp;  INT((DAY(Stock_Info[[#This Row],[Date]])+WEEKDAY(DATE(YEAR(Stock_Info[[#This Row],[Date]]),MONTH(Stock_Info[[#This Row],[Date]]),1))-1)/7)+1</f>
        <v>WEEK 2</v>
      </c>
      <c r="D5149" s="12">
        <v>539.85</v>
      </c>
      <c r="E5149" s="12">
        <v>539.85</v>
      </c>
      <c r="F5149" s="12">
        <v>511.1</v>
      </c>
      <c r="G5149" s="12">
        <v>520.15</v>
      </c>
      <c r="H5149" s="12">
        <v>520.1651359050129</v>
      </c>
      <c r="I5149">
        <v>37563</v>
      </c>
      <c r="J5149">
        <v>2183</v>
      </c>
      <c r="K5149" s="12">
        <v>19538963</v>
      </c>
      <c r="L5149">
        <v>12433</v>
      </c>
      <c r="M5149">
        <v>33.1</v>
      </c>
      <c r="N5149">
        <v>28.75</v>
      </c>
      <c r="O5149">
        <v>-19.7</v>
      </c>
      <c r="P5149">
        <f xml:space="preserve"> IF(Stock_Info[[#This Row],[Close Price]] &gt; Stock_Info[[#This Row],[Open Price]], 1, 0)</f>
        <v>0</v>
      </c>
      <c r="Q5149" t="str">
        <f>IF(AND(Stock_Info[[#This Row],[% Deli. Qty to Traded Qty]]&gt;80,Stock_Info[[#This Row],[No. of Trades]]&lt;3000),"Unusual Day","")</f>
        <v/>
      </c>
      <c r="R5149" t="str">
        <f>IF(AND(Stock_Info[[#This Row],[Spread High-Low]] &lt; 10, Stock_Info[[#This Row],[% Deli. Qty to Traded Qty]] &gt; 90), "Good Day", "")</f>
        <v/>
      </c>
    </row>
    <row r="5150" spans="1:18">
      <c r="A5150" t="s">
        <v>60</v>
      </c>
      <c r="B5150" s="1">
        <v>45689</v>
      </c>
      <c r="C5150" s="1" t="str">
        <f>"WEEK" &amp;" " &amp;  INT((DAY(Stock_Info[[#This Row],[Date]])+WEEKDAY(DATE(YEAR(Stock_Info[[#This Row],[Date]]),MONTH(Stock_Info[[#This Row],[Date]]),1))-1)/7)+1</f>
        <v>WEEK 2</v>
      </c>
      <c r="D5150" s="12">
        <v>554</v>
      </c>
      <c r="E5150" s="12">
        <v>559.45000000000005</v>
      </c>
      <c r="F5150" s="12">
        <v>529.6</v>
      </c>
      <c r="G5150" s="12">
        <v>535.75</v>
      </c>
      <c r="H5150" s="12">
        <v>547.51972423070458</v>
      </c>
      <c r="I5150">
        <v>59470</v>
      </c>
      <c r="J5150">
        <v>1888</v>
      </c>
      <c r="K5150" s="12">
        <v>32560998</v>
      </c>
      <c r="N5150">
        <v>29.85</v>
      </c>
      <c r="O5150">
        <v>-18.25</v>
      </c>
      <c r="P5150">
        <f xml:space="preserve"> IF(Stock_Info[[#This Row],[Close Price]] &gt; Stock_Info[[#This Row],[Open Price]], 1, 0)</f>
        <v>0</v>
      </c>
      <c r="Q5150" t="str">
        <f>IF(AND(Stock_Info[[#This Row],[% Deli. Qty to Traded Qty]]&gt;80,Stock_Info[[#This Row],[No. of Trades]]&lt;3000),"Unusual Day","")</f>
        <v/>
      </c>
      <c r="R5150" t="str">
        <f>IF(AND(Stock_Info[[#This Row],[Spread High-Low]] &lt; 10, Stock_Info[[#This Row],[% Deli. Qty to Traded Qty]] &gt; 90), "Good Day", "")</f>
        <v/>
      </c>
    </row>
    <row r="5151" spans="1:18">
      <c r="A5151" t="s">
        <v>60</v>
      </c>
      <c r="B5151" s="1">
        <v>45688</v>
      </c>
      <c r="C5151" s="1" t="str">
        <f>"WEEK" &amp;" " &amp;  INT((DAY(Stock_Info[[#This Row],[Date]])+WEEKDAY(DATE(YEAR(Stock_Info[[#This Row],[Date]]),MONTH(Stock_Info[[#This Row],[Date]]),1))-1)/7)+1</f>
        <v>WEEK 5</v>
      </c>
      <c r="D5151" s="12">
        <v>546.85</v>
      </c>
      <c r="E5151" s="12">
        <v>561</v>
      </c>
      <c r="F5151" s="12">
        <v>540.95000000000005</v>
      </c>
      <c r="G5151" s="12">
        <v>555.85</v>
      </c>
      <c r="H5151" s="12">
        <v>550.53108332977774</v>
      </c>
      <c r="I5151">
        <v>23437</v>
      </c>
      <c r="J5151">
        <v>1031</v>
      </c>
      <c r="K5151" s="12">
        <v>12902797</v>
      </c>
      <c r="L5151">
        <v>9989</v>
      </c>
      <c r="M5151">
        <v>42.62</v>
      </c>
      <c r="N5151">
        <v>20.05</v>
      </c>
      <c r="O5151">
        <v>9</v>
      </c>
      <c r="P5151">
        <f xml:space="preserve"> IF(Stock_Info[[#This Row],[Close Price]] &gt; Stock_Info[[#This Row],[Open Price]], 1, 0)</f>
        <v>1</v>
      </c>
      <c r="Q5151" t="str">
        <f>IF(AND(Stock_Info[[#This Row],[% Deli. Qty to Traded Qty]]&gt;80,Stock_Info[[#This Row],[No. of Trades]]&lt;3000),"Unusual Day","")</f>
        <v/>
      </c>
      <c r="R5151" t="str">
        <f>IF(AND(Stock_Info[[#This Row],[Spread High-Low]] &lt; 10, Stock_Info[[#This Row],[% Deli. Qty to Traded Qty]] &gt; 90), "Good Day", "")</f>
        <v/>
      </c>
    </row>
    <row r="5152" spans="1:18">
      <c r="A5152" t="s">
        <v>60</v>
      </c>
      <c r="B5152" s="1">
        <v>45687</v>
      </c>
      <c r="C5152" s="1" t="str">
        <f>"WEEK" &amp;" " &amp;  INT((DAY(Stock_Info[[#This Row],[Date]])+WEEKDAY(DATE(YEAR(Stock_Info[[#This Row],[Date]]),MONTH(Stock_Info[[#This Row],[Date]]),1))-1)/7)+1</f>
        <v>WEEK 5</v>
      </c>
      <c r="D5152" s="12">
        <v>549.04999999999995</v>
      </c>
      <c r="E5152" s="12">
        <v>561.1</v>
      </c>
      <c r="F5152" s="12">
        <v>542.35</v>
      </c>
      <c r="G5152" s="12">
        <v>544.6</v>
      </c>
      <c r="H5152" s="12">
        <v>551.77162083009819</v>
      </c>
      <c r="I5152">
        <v>73413</v>
      </c>
      <c r="J5152">
        <v>3457</v>
      </c>
      <c r="K5152" s="12">
        <v>40507210</v>
      </c>
      <c r="L5152">
        <v>14052</v>
      </c>
      <c r="M5152">
        <v>19.14</v>
      </c>
      <c r="N5152">
        <v>18.75</v>
      </c>
      <c r="O5152">
        <v>-4.45</v>
      </c>
      <c r="P5152">
        <f xml:space="preserve"> IF(Stock_Info[[#This Row],[Close Price]] &gt; Stock_Info[[#This Row],[Open Price]], 1, 0)</f>
        <v>0</v>
      </c>
      <c r="Q5152" t="str">
        <f>IF(AND(Stock_Info[[#This Row],[% Deli. Qty to Traded Qty]]&gt;80,Stock_Info[[#This Row],[No. of Trades]]&lt;3000),"Unusual Day","")</f>
        <v/>
      </c>
      <c r="R5152" t="str">
        <f>IF(AND(Stock_Info[[#This Row],[Spread High-Low]] &lt; 10, Stock_Info[[#This Row],[% Deli. Qty to Traded Qty]] &gt; 90), "Good Day", "")</f>
        <v/>
      </c>
    </row>
    <row r="5153" spans="1:18">
      <c r="A5153" t="s">
        <v>60</v>
      </c>
      <c r="B5153" s="1">
        <v>45686</v>
      </c>
      <c r="C5153" s="1" t="str">
        <f>"WEEK" &amp;" " &amp;  INT((DAY(Stock_Info[[#This Row],[Date]])+WEEKDAY(DATE(YEAR(Stock_Info[[#This Row],[Date]]),MONTH(Stock_Info[[#This Row],[Date]]),1))-1)/7)+1</f>
        <v>WEEK 5</v>
      </c>
      <c r="D5153" s="12">
        <v>516.1</v>
      </c>
      <c r="E5153" s="12">
        <v>553.70000000000005</v>
      </c>
      <c r="F5153" s="12">
        <v>511.85</v>
      </c>
      <c r="G5153" s="12">
        <v>544.70000000000005</v>
      </c>
      <c r="H5153" s="12">
        <v>541.18206586351744</v>
      </c>
      <c r="I5153">
        <v>201872</v>
      </c>
      <c r="J5153">
        <v>7776</v>
      </c>
      <c r="K5153" s="12">
        <v>109249506</v>
      </c>
      <c r="L5153">
        <v>62838</v>
      </c>
      <c r="M5153">
        <v>31.13</v>
      </c>
      <c r="N5153">
        <v>41.85</v>
      </c>
      <c r="O5153">
        <v>28.6</v>
      </c>
      <c r="P5153">
        <f xml:space="preserve"> IF(Stock_Info[[#This Row],[Close Price]] &gt; Stock_Info[[#This Row],[Open Price]], 1, 0)</f>
        <v>1</v>
      </c>
      <c r="Q5153" t="str">
        <f>IF(AND(Stock_Info[[#This Row],[% Deli. Qty to Traded Qty]]&gt;80,Stock_Info[[#This Row],[No. of Trades]]&lt;3000),"Unusual Day","")</f>
        <v/>
      </c>
      <c r="R5153" t="str">
        <f>IF(AND(Stock_Info[[#This Row],[Spread High-Low]] &lt; 10, Stock_Info[[#This Row],[% Deli. Qty to Traded Qty]] &gt; 90), "Good Day", "")</f>
        <v/>
      </c>
    </row>
    <row r="5154" spans="1:18">
      <c r="A5154" t="s">
        <v>60</v>
      </c>
      <c r="B5154" s="1">
        <v>45685</v>
      </c>
      <c r="C5154" s="1" t="str">
        <f>"WEEK" &amp;" " &amp;  INT((DAY(Stock_Info[[#This Row],[Date]])+WEEKDAY(DATE(YEAR(Stock_Info[[#This Row],[Date]]),MONTH(Stock_Info[[#This Row],[Date]]),1))-1)/7)+1</f>
        <v>WEEK 5</v>
      </c>
      <c r="D5154" s="12">
        <v>505</v>
      </c>
      <c r="E5154" s="12">
        <v>522.04999999999995</v>
      </c>
      <c r="F5154" s="12">
        <v>495.8</v>
      </c>
      <c r="G5154" s="12">
        <v>514.65</v>
      </c>
      <c r="H5154" s="12">
        <v>512.19128557938757</v>
      </c>
      <c r="I5154">
        <v>59304</v>
      </c>
      <c r="J5154">
        <v>2612</v>
      </c>
      <c r="K5154" s="12">
        <v>30374992</v>
      </c>
      <c r="L5154">
        <v>23338</v>
      </c>
      <c r="M5154">
        <v>39.35</v>
      </c>
      <c r="N5154">
        <v>26.25</v>
      </c>
      <c r="O5154">
        <v>9.65</v>
      </c>
      <c r="P5154">
        <f xml:space="preserve"> IF(Stock_Info[[#This Row],[Close Price]] &gt; Stock_Info[[#This Row],[Open Price]], 1, 0)</f>
        <v>1</v>
      </c>
      <c r="Q5154" t="str">
        <f>IF(AND(Stock_Info[[#This Row],[% Deli. Qty to Traded Qty]]&gt;80,Stock_Info[[#This Row],[No. of Trades]]&lt;3000),"Unusual Day","")</f>
        <v/>
      </c>
      <c r="R5154" t="str">
        <f>IF(AND(Stock_Info[[#This Row],[Spread High-Low]] &lt; 10, Stock_Info[[#This Row],[% Deli. Qty to Traded Qty]] &gt; 90), "Good Day", "")</f>
        <v/>
      </c>
    </row>
    <row r="5155" spans="1:18">
      <c r="A5155" t="s">
        <v>60</v>
      </c>
      <c r="B5155" s="1">
        <v>45684</v>
      </c>
      <c r="C5155" s="1" t="str">
        <f>"WEEK" &amp;" " &amp;  INT((DAY(Stock_Info[[#This Row],[Date]])+WEEKDAY(DATE(YEAR(Stock_Info[[#This Row],[Date]]),MONTH(Stock_Info[[#This Row],[Date]]),1))-1)/7)+1</f>
        <v>WEEK 5</v>
      </c>
      <c r="D5155" s="12">
        <v>497.35</v>
      </c>
      <c r="E5155" s="12">
        <v>501.1</v>
      </c>
      <c r="F5155" s="12">
        <v>486.85</v>
      </c>
      <c r="G5155" s="12">
        <v>498.7</v>
      </c>
      <c r="H5155" s="12">
        <v>496.00999855093465</v>
      </c>
      <c r="I5155">
        <v>13802</v>
      </c>
      <c r="J5155">
        <v>955</v>
      </c>
      <c r="K5155" s="12">
        <v>6845930</v>
      </c>
      <c r="L5155">
        <v>4308</v>
      </c>
      <c r="M5155">
        <v>31.21</v>
      </c>
      <c r="N5155">
        <v>14.25</v>
      </c>
      <c r="O5155">
        <v>1.35</v>
      </c>
      <c r="P5155">
        <f xml:space="preserve"> IF(Stock_Info[[#This Row],[Close Price]] &gt; Stock_Info[[#This Row],[Open Price]], 1, 0)</f>
        <v>1</v>
      </c>
      <c r="Q5155" t="str">
        <f>IF(AND(Stock_Info[[#This Row],[% Deli. Qty to Traded Qty]]&gt;80,Stock_Info[[#This Row],[No. of Trades]]&lt;3000),"Unusual Day","")</f>
        <v/>
      </c>
      <c r="R5155" t="str">
        <f>IF(AND(Stock_Info[[#This Row],[Spread High-Low]] &lt; 10, Stock_Info[[#This Row],[% Deli. Qty to Traded Qty]] &gt; 90), "Good Day", "")</f>
        <v/>
      </c>
    </row>
    <row r="5156" spans="1:18">
      <c r="A5156" t="s">
        <v>60</v>
      </c>
      <c r="B5156" s="1">
        <v>45681</v>
      </c>
      <c r="C5156" s="1" t="str">
        <f>"WEEK" &amp;" " &amp;  INT((DAY(Stock_Info[[#This Row],[Date]])+WEEKDAY(DATE(YEAR(Stock_Info[[#This Row],[Date]]),MONTH(Stock_Info[[#This Row],[Date]]),1))-1)/7)+1</f>
        <v>WEEK 4</v>
      </c>
      <c r="D5156" s="12">
        <v>517.04999999999995</v>
      </c>
      <c r="E5156" s="12">
        <v>518.95000000000005</v>
      </c>
      <c r="F5156" s="12">
        <v>498.5</v>
      </c>
      <c r="G5156" s="12">
        <v>500.8</v>
      </c>
      <c r="H5156" s="12">
        <v>507.31386071670045</v>
      </c>
      <c r="I5156">
        <v>14790</v>
      </c>
      <c r="J5156">
        <v>886</v>
      </c>
      <c r="K5156" s="12">
        <v>7503172</v>
      </c>
      <c r="L5156">
        <v>5061</v>
      </c>
      <c r="M5156">
        <v>34.22</v>
      </c>
      <c r="N5156">
        <v>20.45</v>
      </c>
      <c r="O5156">
        <v>-16.25</v>
      </c>
      <c r="P5156">
        <f xml:space="preserve"> IF(Stock_Info[[#This Row],[Close Price]] &gt; Stock_Info[[#This Row],[Open Price]], 1, 0)</f>
        <v>0</v>
      </c>
      <c r="Q5156" t="str">
        <f>IF(AND(Stock_Info[[#This Row],[% Deli. Qty to Traded Qty]]&gt;80,Stock_Info[[#This Row],[No. of Trades]]&lt;3000),"Unusual Day","")</f>
        <v/>
      </c>
      <c r="R5156" t="str">
        <f>IF(AND(Stock_Info[[#This Row],[Spread High-Low]] &lt; 10, Stock_Info[[#This Row],[% Deli. Qty to Traded Qty]] &gt; 90), "Good Day", "")</f>
        <v/>
      </c>
    </row>
    <row r="5157" spans="1:18">
      <c r="A5157" t="s">
        <v>60</v>
      </c>
      <c r="B5157" s="1">
        <v>45680</v>
      </c>
      <c r="C5157" s="1" t="str">
        <f>"WEEK" &amp;" " &amp;  INT((DAY(Stock_Info[[#This Row],[Date]])+WEEKDAY(DATE(YEAR(Stock_Info[[#This Row],[Date]]),MONTH(Stock_Info[[#This Row],[Date]]),1))-1)/7)+1</f>
        <v>WEEK 4</v>
      </c>
      <c r="D5157" s="12">
        <v>524</v>
      </c>
      <c r="E5157" s="12">
        <v>528.70000000000005</v>
      </c>
      <c r="F5157" s="12">
        <v>514.54999999999995</v>
      </c>
      <c r="G5157" s="12">
        <v>516.04999999999995</v>
      </c>
      <c r="H5157" s="12">
        <v>521.27072003480532</v>
      </c>
      <c r="I5157">
        <v>18388</v>
      </c>
      <c r="J5157">
        <v>880</v>
      </c>
      <c r="K5157" s="12">
        <v>9585126</v>
      </c>
      <c r="L5157">
        <v>3201</v>
      </c>
      <c r="M5157">
        <v>17.41</v>
      </c>
      <c r="N5157">
        <v>14.15</v>
      </c>
      <c r="O5157">
        <v>-7.95</v>
      </c>
      <c r="P5157">
        <f xml:space="preserve"> IF(Stock_Info[[#This Row],[Close Price]] &gt; Stock_Info[[#This Row],[Open Price]], 1, 0)</f>
        <v>0</v>
      </c>
      <c r="Q5157" t="str">
        <f>IF(AND(Stock_Info[[#This Row],[% Deli. Qty to Traded Qty]]&gt;80,Stock_Info[[#This Row],[No. of Trades]]&lt;3000),"Unusual Day","")</f>
        <v/>
      </c>
      <c r="R5157" t="str">
        <f>IF(AND(Stock_Info[[#This Row],[Spread High-Low]] &lt; 10, Stock_Info[[#This Row],[% Deli. Qty to Traded Qty]] &gt; 90), "Good Day", "")</f>
        <v/>
      </c>
    </row>
    <row r="5158" spans="1:18">
      <c r="A5158" t="s">
        <v>60</v>
      </c>
      <c r="B5158" s="1">
        <v>45679</v>
      </c>
      <c r="C5158" s="1" t="str">
        <f>"WEEK" &amp;" " &amp;  INT((DAY(Stock_Info[[#This Row],[Date]])+WEEKDAY(DATE(YEAR(Stock_Info[[#This Row],[Date]]),MONTH(Stock_Info[[#This Row],[Date]]),1))-1)/7)+1</f>
        <v>WEEK 4</v>
      </c>
      <c r="D5158" s="12">
        <v>525.4</v>
      </c>
      <c r="E5158" s="12">
        <v>527.4</v>
      </c>
      <c r="F5158" s="12">
        <v>512.04999999999995</v>
      </c>
      <c r="G5158" s="12">
        <v>520.95000000000005</v>
      </c>
      <c r="H5158" s="12">
        <v>517.18106359032072</v>
      </c>
      <c r="I5158">
        <v>28432</v>
      </c>
      <c r="J5158">
        <v>1382</v>
      </c>
      <c r="K5158" s="12">
        <v>14704492</v>
      </c>
      <c r="L5158">
        <v>16658</v>
      </c>
      <c r="M5158">
        <v>58.59</v>
      </c>
      <c r="N5158">
        <v>15.35</v>
      </c>
      <c r="O5158">
        <v>-4.45</v>
      </c>
      <c r="P5158">
        <f xml:space="preserve"> IF(Stock_Info[[#This Row],[Close Price]] &gt; Stock_Info[[#This Row],[Open Price]], 1, 0)</f>
        <v>0</v>
      </c>
      <c r="Q5158" t="str">
        <f>IF(AND(Stock_Info[[#This Row],[% Deli. Qty to Traded Qty]]&gt;80,Stock_Info[[#This Row],[No. of Trades]]&lt;3000),"Unusual Day","")</f>
        <v/>
      </c>
      <c r="R5158" t="str">
        <f>IF(AND(Stock_Info[[#This Row],[Spread High-Low]] &lt; 10, Stock_Info[[#This Row],[% Deli. Qty to Traded Qty]] &gt; 90), "Good Day", "")</f>
        <v/>
      </c>
    </row>
    <row r="5159" spans="1:18">
      <c r="A5159" t="s">
        <v>60</v>
      </c>
      <c r="B5159" s="1">
        <v>45678</v>
      </c>
      <c r="C5159" s="1" t="str">
        <f>"WEEK" &amp;" " &amp;  INT((DAY(Stock_Info[[#This Row],[Date]])+WEEKDAY(DATE(YEAR(Stock_Info[[#This Row],[Date]]),MONTH(Stock_Info[[#This Row],[Date]]),1))-1)/7)+1</f>
        <v>WEEK 4</v>
      </c>
      <c r="D5159" s="12">
        <v>535.20000000000005</v>
      </c>
      <c r="E5159" s="12">
        <v>535.20000000000005</v>
      </c>
      <c r="F5159" s="12">
        <v>522.70000000000005</v>
      </c>
      <c r="G5159" s="12">
        <v>525.4</v>
      </c>
      <c r="H5159" s="12">
        <v>527.5929267566072</v>
      </c>
      <c r="I5159">
        <v>23497</v>
      </c>
      <c r="J5159">
        <v>1176</v>
      </c>
      <c r="K5159" s="12">
        <v>12396851</v>
      </c>
      <c r="L5159">
        <v>4835</v>
      </c>
      <c r="M5159">
        <v>20.58</v>
      </c>
      <c r="N5159">
        <v>12.5</v>
      </c>
      <c r="O5159">
        <v>-9.8000000000000007</v>
      </c>
      <c r="P5159">
        <f xml:space="preserve"> IF(Stock_Info[[#This Row],[Close Price]] &gt; Stock_Info[[#This Row],[Open Price]], 1, 0)</f>
        <v>0</v>
      </c>
      <c r="Q5159" t="str">
        <f>IF(AND(Stock_Info[[#This Row],[% Deli. Qty to Traded Qty]]&gt;80,Stock_Info[[#This Row],[No. of Trades]]&lt;3000),"Unusual Day","")</f>
        <v/>
      </c>
      <c r="R5159" t="str">
        <f>IF(AND(Stock_Info[[#This Row],[Spread High-Low]] &lt; 10, Stock_Info[[#This Row],[% Deli. Qty to Traded Qty]] &gt; 90), "Good Day", "")</f>
        <v/>
      </c>
    </row>
    <row r="5160" spans="1:18">
      <c r="A5160" t="s">
        <v>60</v>
      </c>
      <c r="B5160" s="1">
        <v>45677</v>
      </c>
      <c r="C5160" s="1" t="str">
        <f>"WEEK" &amp;" " &amp;  INT((DAY(Stock_Info[[#This Row],[Date]])+WEEKDAY(DATE(YEAR(Stock_Info[[#This Row],[Date]]),MONTH(Stock_Info[[#This Row],[Date]]),1))-1)/7)+1</f>
        <v>WEEK 4</v>
      </c>
      <c r="D5160" s="12">
        <v>523.75</v>
      </c>
      <c r="E5160" s="12">
        <v>536</v>
      </c>
      <c r="F5160" s="12">
        <v>522.75</v>
      </c>
      <c r="G5160" s="12">
        <v>531.45000000000005</v>
      </c>
      <c r="H5160" s="12">
        <v>529.09049731496611</v>
      </c>
      <c r="I5160">
        <v>21415</v>
      </c>
      <c r="J5160">
        <v>789</v>
      </c>
      <c r="K5160" s="12">
        <v>11330473</v>
      </c>
      <c r="L5160">
        <v>5479</v>
      </c>
      <c r="M5160">
        <v>25.58</v>
      </c>
      <c r="N5160">
        <v>13.25</v>
      </c>
      <c r="O5160">
        <v>7.7</v>
      </c>
      <c r="P5160">
        <f xml:space="preserve"> IF(Stock_Info[[#This Row],[Close Price]] &gt; Stock_Info[[#This Row],[Open Price]], 1, 0)</f>
        <v>1</v>
      </c>
      <c r="Q5160" t="str">
        <f>IF(AND(Stock_Info[[#This Row],[% Deli. Qty to Traded Qty]]&gt;80,Stock_Info[[#This Row],[No. of Trades]]&lt;3000),"Unusual Day","")</f>
        <v/>
      </c>
      <c r="R5160" t="str">
        <f>IF(AND(Stock_Info[[#This Row],[Spread High-Low]] &lt; 10, Stock_Info[[#This Row],[% Deli. Qty to Traded Qty]] &gt; 90), "Good Day", "")</f>
        <v/>
      </c>
    </row>
    <row r="5161" spans="1:18">
      <c r="A5161" t="s">
        <v>60</v>
      </c>
      <c r="B5161" s="1">
        <v>45674</v>
      </c>
      <c r="C5161" s="1" t="str">
        <f>"WEEK" &amp;" " &amp;  INT((DAY(Stock_Info[[#This Row],[Date]])+WEEKDAY(DATE(YEAR(Stock_Info[[#This Row],[Date]]),MONTH(Stock_Info[[#This Row],[Date]]),1))-1)/7)+1</f>
        <v>WEEK 3</v>
      </c>
      <c r="D5161" s="12">
        <v>528.70000000000005</v>
      </c>
      <c r="E5161" s="12">
        <v>528.70000000000005</v>
      </c>
      <c r="F5161" s="12">
        <v>519.4</v>
      </c>
      <c r="G5161" s="12">
        <v>523.75</v>
      </c>
      <c r="H5161" s="12">
        <v>523.95464032280506</v>
      </c>
      <c r="I5161">
        <v>21561</v>
      </c>
      <c r="J5161">
        <v>699</v>
      </c>
      <c r="K5161" s="12">
        <v>11296986</v>
      </c>
      <c r="L5161">
        <v>2739</v>
      </c>
      <c r="M5161">
        <v>12.7</v>
      </c>
      <c r="N5161">
        <v>9.3000000000000007</v>
      </c>
      <c r="O5161">
        <v>-4.95</v>
      </c>
      <c r="P5161">
        <f xml:space="preserve"> IF(Stock_Info[[#This Row],[Close Price]] &gt; Stock_Info[[#This Row],[Open Price]], 1, 0)</f>
        <v>0</v>
      </c>
      <c r="Q5161" t="str">
        <f>IF(AND(Stock_Info[[#This Row],[% Deli. Qty to Traded Qty]]&gt;80,Stock_Info[[#This Row],[No. of Trades]]&lt;3000),"Unusual Day","")</f>
        <v/>
      </c>
      <c r="R5161" t="str">
        <f>IF(AND(Stock_Info[[#This Row],[Spread High-Low]] &lt; 10, Stock_Info[[#This Row],[% Deli. Qty to Traded Qty]] &gt; 90), "Good Day", "")</f>
        <v/>
      </c>
    </row>
    <row r="5162" spans="1:18">
      <c r="A5162" t="s">
        <v>60</v>
      </c>
      <c r="B5162" s="1">
        <v>45673</v>
      </c>
      <c r="C5162" s="1" t="str">
        <f>"WEEK" &amp;" " &amp;  INT((DAY(Stock_Info[[#This Row],[Date]])+WEEKDAY(DATE(YEAR(Stock_Info[[#This Row],[Date]]),MONTH(Stock_Info[[#This Row],[Date]]),1))-1)/7)+1</f>
        <v>WEEK 3</v>
      </c>
      <c r="D5162" s="12">
        <v>508.3</v>
      </c>
      <c r="E5162" s="12">
        <v>529.04999999999995</v>
      </c>
      <c r="F5162" s="12">
        <v>508.3</v>
      </c>
      <c r="G5162" s="12">
        <v>527.20000000000005</v>
      </c>
      <c r="H5162" s="12">
        <v>524.10189515136597</v>
      </c>
      <c r="I5162">
        <v>40630</v>
      </c>
      <c r="J5162">
        <v>1523</v>
      </c>
      <c r="K5162" s="12">
        <v>21294260</v>
      </c>
      <c r="L5162">
        <v>13977</v>
      </c>
      <c r="M5162">
        <v>34.4</v>
      </c>
      <c r="N5162">
        <v>20.75</v>
      </c>
      <c r="O5162">
        <v>18.899999999999999</v>
      </c>
      <c r="P5162">
        <f xml:space="preserve"> IF(Stock_Info[[#This Row],[Close Price]] &gt; Stock_Info[[#This Row],[Open Price]], 1, 0)</f>
        <v>1</v>
      </c>
      <c r="Q5162" t="str">
        <f>IF(AND(Stock_Info[[#This Row],[% Deli. Qty to Traded Qty]]&gt;80,Stock_Info[[#This Row],[No. of Trades]]&lt;3000),"Unusual Day","")</f>
        <v/>
      </c>
      <c r="R5162" t="str">
        <f>IF(AND(Stock_Info[[#This Row],[Spread High-Low]] &lt; 10, Stock_Info[[#This Row],[% Deli. Qty to Traded Qty]] &gt; 90), "Good Day", "")</f>
        <v/>
      </c>
    </row>
    <row r="5163" spans="1:18">
      <c r="A5163" t="s">
        <v>60</v>
      </c>
      <c r="B5163" s="1">
        <v>45672</v>
      </c>
      <c r="C5163" s="1" t="str">
        <f>"WEEK" &amp;" " &amp;  INT((DAY(Stock_Info[[#This Row],[Date]])+WEEKDAY(DATE(YEAR(Stock_Info[[#This Row],[Date]]),MONTH(Stock_Info[[#This Row],[Date]]),1))-1)/7)+1</f>
        <v>WEEK 3</v>
      </c>
      <c r="D5163" s="12">
        <v>506.95</v>
      </c>
      <c r="E5163" s="12">
        <v>511.55</v>
      </c>
      <c r="F5163" s="12">
        <v>500.25</v>
      </c>
      <c r="G5163" s="12">
        <v>502.8</v>
      </c>
      <c r="H5163" s="12">
        <v>506.22170915927308</v>
      </c>
      <c r="I5163">
        <v>30319</v>
      </c>
      <c r="J5163">
        <v>1390</v>
      </c>
      <c r="K5163" s="12">
        <v>15348136</v>
      </c>
      <c r="L5163">
        <v>7334</v>
      </c>
      <c r="M5163">
        <v>24.19</v>
      </c>
      <c r="N5163">
        <v>11.3</v>
      </c>
      <c r="O5163">
        <v>-4.1500000000000004</v>
      </c>
      <c r="P5163">
        <f xml:space="preserve"> IF(Stock_Info[[#This Row],[Close Price]] &gt; Stock_Info[[#This Row],[Open Price]], 1, 0)</f>
        <v>0</v>
      </c>
      <c r="Q5163" t="str">
        <f>IF(AND(Stock_Info[[#This Row],[% Deli. Qty to Traded Qty]]&gt;80,Stock_Info[[#This Row],[No. of Trades]]&lt;3000),"Unusual Day","")</f>
        <v/>
      </c>
      <c r="R5163" t="str">
        <f>IF(AND(Stock_Info[[#This Row],[Spread High-Low]] &lt; 10, Stock_Info[[#This Row],[% Deli. Qty to Traded Qty]] &gt; 90), "Good Day", "")</f>
        <v/>
      </c>
    </row>
    <row r="5164" spans="1:18">
      <c r="A5164" t="s">
        <v>60</v>
      </c>
      <c r="B5164" s="1">
        <v>45671</v>
      </c>
      <c r="C5164" s="1" t="str">
        <f>"WEEK" &amp;" " &amp;  INT((DAY(Stock_Info[[#This Row],[Date]])+WEEKDAY(DATE(YEAR(Stock_Info[[#This Row],[Date]]),MONTH(Stock_Info[[#This Row],[Date]]),1))-1)/7)+1</f>
        <v>WEEK 3</v>
      </c>
      <c r="D5164" s="12">
        <v>483.5</v>
      </c>
      <c r="E5164" s="12">
        <v>509.95</v>
      </c>
      <c r="F5164" s="12">
        <v>481.5</v>
      </c>
      <c r="G5164" s="12">
        <v>506.95</v>
      </c>
      <c r="H5164" s="12">
        <v>497.17952522255194</v>
      </c>
      <c r="I5164">
        <v>44484</v>
      </c>
      <c r="J5164">
        <v>2319</v>
      </c>
      <c r="K5164" s="12">
        <v>22116534</v>
      </c>
      <c r="L5164">
        <v>13419</v>
      </c>
      <c r="M5164">
        <v>30.17</v>
      </c>
      <c r="N5164">
        <v>28.45</v>
      </c>
      <c r="O5164">
        <v>23.45</v>
      </c>
      <c r="P5164">
        <f xml:space="preserve"> IF(Stock_Info[[#This Row],[Close Price]] &gt; Stock_Info[[#This Row],[Open Price]], 1, 0)</f>
        <v>1</v>
      </c>
      <c r="Q5164" t="str">
        <f>IF(AND(Stock_Info[[#This Row],[% Deli. Qty to Traded Qty]]&gt;80,Stock_Info[[#This Row],[No. of Trades]]&lt;3000),"Unusual Day","")</f>
        <v/>
      </c>
      <c r="R5164" t="str">
        <f>IF(AND(Stock_Info[[#This Row],[Spread High-Low]] &lt; 10, Stock_Info[[#This Row],[% Deli. Qty to Traded Qty]] &gt; 90), "Good Day", "")</f>
        <v/>
      </c>
    </row>
    <row r="5165" spans="1:18">
      <c r="A5165" t="s">
        <v>60</v>
      </c>
      <c r="B5165" s="1">
        <v>45670</v>
      </c>
      <c r="C5165" s="1" t="str">
        <f>"WEEK" &amp;" " &amp;  INT((DAY(Stock_Info[[#This Row],[Date]])+WEEKDAY(DATE(YEAR(Stock_Info[[#This Row],[Date]]),MONTH(Stock_Info[[#This Row],[Date]]),1))-1)/7)+1</f>
        <v>WEEK 3</v>
      </c>
      <c r="D5165" s="12">
        <v>492.95</v>
      </c>
      <c r="E5165" s="12">
        <v>492.95</v>
      </c>
      <c r="F5165" s="12">
        <v>474.05</v>
      </c>
      <c r="G5165" s="12">
        <v>475.85</v>
      </c>
      <c r="H5165" s="12">
        <v>480.39004048734068</v>
      </c>
      <c r="I5165">
        <v>53597</v>
      </c>
      <c r="J5165">
        <v>1968</v>
      </c>
      <c r="K5165" s="12">
        <v>25747465</v>
      </c>
      <c r="L5165">
        <v>28010</v>
      </c>
      <c r="M5165">
        <v>52.26</v>
      </c>
      <c r="N5165">
        <v>18.899999999999999</v>
      </c>
      <c r="O5165">
        <v>-17.100000000000001</v>
      </c>
      <c r="P5165">
        <f xml:space="preserve"> IF(Stock_Info[[#This Row],[Close Price]] &gt; Stock_Info[[#This Row],[Open Price]], 1, 0)</f>
        <v>0</v>
      </c>
      <c r="Q5165" t="str">
        <f>IF(AND(Stock_Info[[#This Row],[% Deli. Qty to Traded Qty]]&gt;80,Stock_Info[[#This Row],[No. of Trades]]&lt;3000),"Unusual Day","")</f>
        <v/>
      </c>
      <c r="R5165" t="str">
        <f>IF(AND(Stock_Info[[#This Row],[Spread High-Low]] &lt; 10, Stock_Info[[#This Row],[% Deli. Qty to Traded Qty]] &gt; 90), "Good Day", "")</f>
        <v/>
      </c>
    </row>
    <row r="5166" spans="1:18">
      <c r="A5166" t="s">
        <v>60</v>
      </c>
      <c r="B5166" s="1">
        <v>45667</v>
      </c>
      <c r="C5166" s="1" t="str">
        <f>"WEEK" &amp;" " &amp;  INT((DAY(Stock_Info[[#This Row],[Date]])+WEEKDAY(DATE(YEAR(Stock_Info[[#This Row],[Date]]),MONTH(Stock_Info[[#This Row],[Date]]),1))-1)/7)+1</f>
        <v>WEEK 2</v>
      </c>
      <c r="D5166" s="12">
        <v>501.05</v>
      </c>
      <c r="E5166" s="12">
        <v>502.85</v>
      </c>
      <c r="F5166" s="12">
        <v>486.7</v>
      </c>
      <c r="G5166" s="12">
        <v>491.85</v>
      </c>
      <c r="H5166" s="12">
        <v>491.55118896351422</v>
      </c>
      <c r="I5166">
        <v>44072</v>
      </c>
      <c r="J5166">
        <v>2263</v>
      </c>
      <c r="K5166" s="12">
        <v>21663644</v>
      </c>
      <c r="L5166">
        <v>12058</v>
      </c>
      <c r="M5166">
        <v>27.36</v>
      </c>
      <c r="N5166">
        <v>16.149999999999999</v>
      </c>
      <c r="O5166">
        <v>-9.1999999999999993</v>
      </c>
      <c r="P5166">
        <f xml:space="preserve"> IF(Stock_Info[[#This Row],[Close Price]] &gt; Stock_Info[[#This Row],[Open Price]], 1, 0)</f>
        <v>0</v>
      </c>
      <c r="Q5166" t="str">
        <f>IF(AND(Stock_Info[[#This Row],[% Deli. Qty to Traded Qty]]&gt;80,Stock_Info[[#This Row],[No. of Trades]]&lt;3000),"Unusual Day","")</f>
        <v/>
      </c>
      <c r="R5166" t="str">
        <f>IF(AND(Stock_Info[[#This Row],[Spread High-Low]] &lt; 10, Stock_Info[[#This Row],[% Deli. Qty to Traded Qty]] &gt; 90), "Good Day", "")</f>
        <v/>
      </c>
    </row>
    <row r="5167" spans="1:18">
      <c r="A5167" t="s">
        <v>60</v>
      </c>
      <c r="B5167" s="1">
        <v>45666</v>
      </c>
      <c r="C5167" s="1" t="str">
        <f>"WEEK" &amp;" " &amp;  INT((DAY(Stock_Info[[#This Row],[Date]])+WEEKDAY(DATE(YEAR(Stock_Info[[#This Row],[Date]]),MONTH(Stock_Info[[#This Row],[Date]]),1))-1)/7)+1</f>
        <v>WEEK 2</v>
      </c>
      <c r="D5167" s="12">
        <v>509.95</v>
      </c>
      <c r="E5167" s="12">
        <v>509.95</v>
      </c>
      <c r="F5167" s="12">
        <v>497.25</v>
      </c>
      <c r="G5167" s="12">
        <v>500.6</v>
      </c>
      <c r="H5167" s="12">
        <v>501.52570103679074</v>
      </c>
      <c r="I5167">
        <v>22859</v>
      </c>
      <c r="J5167">
        <v>1365</v>
      </c>
      <c r="K5167" s="12">
        <v>11464376</v>
      </c>
      <c r="L5167">
        <v>8286</v>
      </c>
      <c r="M5167">
        <v>36.25</v>
      </c>
      <c r="N5167">
        <v>12.7</v>
      </c>
      <c r="O5167">
        <v>-9.35</v>
      </c>
      <c r="P5167">
        <f xml:space="preserve"> IF(Stock_Info[[#This Row],[Close Price]] &gt; Stock_Info[[#This Row],[Open Price]], 1, 0)</f>
        <v>0</v>
      </c>
      <c r="Q5167" t="str">
        <f>IF(AND(Stock_Info[[#This Row],[% Deli. Qty to Traded Qty]]&gt;80,Stock_Info[[#This Row],[No. of Trades]]&lt;3000),"Unusual Day","")</f>
        <v/>
      </c>
      <c r="R5167" t="str">
        <f>IF(AND(Stock_Info[[#This Row],[Spread High-Low]] &lt; 10, Stock_Info[[#This Row],[% Deli. Qty to Traded Qty]] &gt; 90), "Good Day", "")</f>
        <v/>
      </c>
    </row>
    <row r="5168" spans="1:18">
      <c r="A5168" t="s">
        <v>60</v>
      </c>
      <c r="B5168" s="1">
        <v>45665</v>
      </c>
      <c r="C5168" s="1" t="str">
        <f>"WEEK" &amp;" " &amp;  INT((DAY(Stock_Info[[#This Row],[Date]])+WEEKDAY(DATE(YEAR(Stock_Info[[#This Row],[Date]]),MONTH(Stock_Info[[#This Row],[Date]]),1))-1)/7)+1</f>
        <v>WEEK 2</v>
      </c>
      <c r="D5168" s="12">
        <v>510.8</v>
      </c>
      <c r="E5168" s="12">
        <v>512.1</v>
      </c>
      <c r="F5168" s="12">
        <v>503.55</v>
      </c>
      <c r="G5168" s="12">
        <v>507.3</v>
      </c>
      <c r="H5168" s="12">
        <v>507.40958388667553</v>
      </c>
      <c r="I5168">
        <v>27108</v>
      </c>
      <c r="J5168">
        <v>967</v>
      </c>
      <c r="K5168" s="12">
        <v>13754859</v>
      </c>
      <c r="L5168">
        <v>10942</v>
      </c>
      <c r="M5168">
        <v>40.36</v>
      </c>
      <c r="N5168">
        <v>8.5500000000000007</v>
      </c>
      <c r="O5168">
        <v>-3.5</v>
      </c>
      <c r="P5168">
        <f xml:space="preserve"> IF(Stock_Info[[#This Row],[Close Price]] &gt; Stock_Info[[#This Row],[Open Price]], 1, 0)</f>
        <v>0</v>
      </c>
      <c r="Q5168" t="str">
        <f>IF(AND(Stock_Info[[#This Row],[% Deli. Qty to Traded Qty]]&gt;80,Stock_Info[[#This Row],[No. of Trades]]&lt;3000),"Unusual Day","")</f>
        <v/>
      </c>
      <c r="R5168" t="str">
        <f>IF(AND(Stock_Info[[#This Row],[Spread High-Low]] &lt; 10, Stock_Info[[#This Row],[% Deli. Qty to Traded Qty]] &gt; 90), "Good Day", "")</f>
        <v/>
      </c>
    </row>
    <row r="5169" spans="1:18">
      <c r="A5169" t="s">
        <v>60</v>
      </c>
      <c r="B5169" s="1">
        <v>45664</v>
      </c>
      <c r="C5169" s="1" t="str">
        <f>"WEEK" &amp;" " &amp;  INT((DAY(Stock_Info[[#This Row],[Date]])+WEEKDAY(DATE(YEAR(Stock_Info[[#This Row],[Date]]),MONTH(Stock_Info[[#This Row],[Date]]),1))-1)/7)+1</f>
        <v>WEEK 2</v>
      </c>
      <c r="D5169" s="12">
        <v>512.04999999999995</v>
      </c>
      <c r="E5169" s="12">
        <v>515.29999999999995</v>
      </c>
      <c r="F5169" s="12">
        <v>508</v>
      </c>
      <c r="G5169" s="12">
        <v>510.8</v>
      </c>
      <c r="H5169" s="12">
        <v>511.53226243118854</v>
      </c>
      <c r="I5169">
        <v>22162</v>
      </c>
      <c r="J5169">
        <v>959</v>
      </c>
      <c r="K5169" s="12">
        <v>11336578</v>
      </c>
      <c r="L5169">
        <v>5765</v>
      </c>
      <c r="M5169">
        <v>26.01</v>
      </c>
      <c r="N5169">
        <v>7.3</v>
      </c>
      <c r="O5169">
        <v>-1.25</v>
      </c>
      <c r="P5169">
        <f xml:space="preserve"> IF(Stock_Info[[#This Row],[Close Price]] &gt; Stock_Info[[#This Row],[Open Price]], 1, 0)</f>
        <v>0</v>
      </c>
      <c r="Q5169" t="str">
        <f>IF(AND(Stock_Info[[#This Row],[% Deli. Qty to Traded Qty]]&gt;80,Stock_Info[[#This Row],[No. of Trades]]&lt;3000),"Unusual Day","")</f>
        <v/>
      </c>
      <c r="R5169" t="str">
        <f>IF(AND(Stock_Info[[#This Row],[Spread High-Low]] &lt; 10, Stock_Info[[#This Row],[% Deli. Qty to Traded Qty]] &gt; 90), "Good Day", "")</f>
        <v/>
      </c>
    </row>
    <row r="5170" spans="1:18">
      <c r="A5170" t="s">
        <v>60</v>
      </c>
      <c r="B5170" s="1">
        <v>45663</v>
      </c>
      <c r="C5170" s="1" t="str">
        <f>"WEEK" &amp;" " &amp;  INT((DAY(Stock_Info[[#This Row],[Date]])+WEEKDAY(DATE(YEAR(Stock_Info[[#This Row],[Date]]),MONTH(Stock_Info[[#This Row],[Date]]),1))-1)/7)+1</f>
        <v>WEEK 2</v>
      </c>
      <c r="D5170" s="12">
        <v>524.15</v>
      </c>
      <c r="E5170" s="12">
        <v>524.15</v>
      </c>
      <c r="F5170" s="12">
        <v>504</v>
      </c>
      <c r="G5170" s="12">
        <v>509.35</v>
      </c>
      <c r="H5170" s="12">
        <v>510.57976558113421</v>
      </c>
      <c r="I5170">
        <v>113984</v>
      </c>
      <c r="J5170">
        <v>4758</v>
      </c>
      <c r="K5170" s="12">
        <v>58197924</v>
      </c>
      <c r="L5170">
        <v>45034</v>
      </c>
      <c r="M5170">
        <v>39.51</v>
      </c>
      <c r="N5170">
        <v>20.149999999999999</v>
      </c>
      <c r="O5170">
        <v>-14.8</v>
      </c>
      <c r="P5170">
        <f xml:space="preserve"> IF(Stock_Info[[#This Row],[Close Price]] &gt; Stock_Info[[#This Row],[Open Price]], 1, 0)</f>
        <v>0</v>
      </c>
      <c r="Q5170" t="str">
        <f>IF(AND(Stock_Info[[#This Row],[% Deli. Qty to Traded Qty]]&gt;80,Stock_Info[[#This Row],[No. of Trades]]&lt;3000),"Unusual Day","")</f>
        <v/>
      </c>
      <c r="R5170" t="str">
        <f>IF(AND(Stock_Info[[#This Row],[Spread High-Low]] &lt; 10, Stock_Info[[#This Row],[% Deli. Qty to Traded Qty]] &gt; 90), "Good Day", "")</f>
        <v/>
      </c>
    </row>
    <row r="5171" spans="1:18">
      <c r="A5171" t="s">
        <v>60</v>
      </c>
      <c r="B5171" s="1">
        <v>45660</v>
      </c>
      <c r="C5171" s="1" t="str">
        <f>"WEEK" &amp;" " &amp;  INT((DAY(Stock_Info[[#This Row],[Date]])+WEEKDAY(DATE(YEAR(Stock_Info[[#This Row],[Date]]),MONTH(Stock_Info[[#This Row],[Date]]),1))-1)/7)+1</f>
        <v>WEEK 1</v>
      </c>
      <c r="D5171" s="12">
        <v>524.25</v>
      </c>
      <c r="E5171" s="12">
        <v>532.45000000000005</v>
      </c>
      <c r="F5171" s="12">
        <v>523</v>
      </c>
      <c r="G5171" s="12">
        <v>524.4</v>
      </c>
      <c r="H5171" s="12">
        <v>527.48249435113792</v>
      </c>
      <c r="I5171">
        <v>42929</v>
      </c>
      <c r="J5171">
        <v>1400</v>
      </c>
      <c r="K5171" s="12">
        <v>22644296</v>
      </c>
      <c r="L5171">
        <v>18439</v>
      </c>
      <c r="M5171">
        <v>42.95</v>
      </c>
      <c r="N5171">
        <v>9.4499999999999993</v>
      </c>
      <c r="O5171">
        <v>0.15</v>
      </c>
      <c r="P5171">
        <f xml:space="preserve"> IF(Stock_Info[[#This Row],[Close Price]] &gt; Stock_Info[[#This Row],[Open Price]], 1, 0)</f>
        <v>1</v>
      </c>
      <c r="Q5171" t="str">
        <f>IF(AND(Stock_Info[[#This Row],[% Deli. Qty to Traded Qty]]&gt;80,Stock_Info[[#This Row],[No. of Trades]]&lt;3000),"Unusual Day","")</f>
        <v/>
      </c>
      <c r="R5171" t="str">
        <f>IF(AND(Stock_Info[[#This Row],[Spread High-Low]] &lt; 10, Stock_Info[[#This Row],[% Deli. Qty to Traded Qty]] &gt; 90), "Good Day", "")</f>
        <v/>
      </c>
    </row>
    <row r="5172" spans="1:18">
      <c r="A5172" t="s">
        <v>60</v>
      </c>
      <c r="B5172" s="1">
        <v>45659</v>
      </c>
      <c r="C5172" s="1" t="str">
        <f>"WEEK" &amp;" " &amp;  INT((DAY(Stock_Info[[#This Row],[Date]])+WEEKDAY(DATE(YEAR(Stock_Info[[#This Row],[Date]]),MONTH(Stock_Info[[#This Row],[Date]]),1))-1)/7)+1</f>
        <v>WEEK 1</v>
      </c>
      <c r="D5172" s="12">
        <v>517.6</v>
      </c>
      <c r="E5172" s="12">
        <v>529.4</v>
      </c>
      <c r="F5172" s="12">
        <v>511.9</v>
      </c>
      <c r="G5172" s="12">
        <v>523.54999999999995</v>
      </c>
      <c r="H5172" s="12">
        <v>519.06101011595433</v>
      </c>
      <c r="I5172">
        <v>54073</v>
      </c>
      <c r="J5172">
        <v>1985</v>
      </c>
      <c r="K5172" s="12">
        <v>28067186</v>
      </c>
      <c r="L5172">
        <v>11271</v>
      </c>
      <c r="M5172">
        <v>20.84</v>
      </c>
      <c r="N5172">
        <v>17.5</v>
      </c>
      <c r="O5172">
        <v>5.95</v>
      </c>
      <c r="P5172">
        <f xml:space="preserve"> IF(Stock_Info[[#This Row],[Close Price]] &gt; Stock_Info[[#This Row],[Open Price]], 1, 0)</f>
        <v>1</v>
      </c>
      <c r="Q5172" t="str">
        <f>IF(AND(Stock_Info[[#This Row],[% Deli. Qty to Traded Qty]]&gt;80,Stock_Info[[#This Row],[No. of Trades]]&lt;3000),"Unusual Day","")</f>
        <v/>
      </c>
      <c r="R5172" t="str">
        <f>IF(AND(Stock_Info[[#This Row],[Spread High-Low]] &lt; 10, Stock_Info[[#This Row],[% Deli. Qty to Traded Qty]] &gt; 90), "Good Day", "")</f>
        <v/>
      </c>
    </row>
    <row r="5173" spans="1:18">
      <c r="A5173" t="s">
        <v>60</v>
      </c>
      <c r="B5173" s="1">
        <v>45658</v>
      </c>
      <c r="C5173" s="1" t="str">
        <f>"WEEK" &amp;" " &amp;  INT((DAY(Stock_Info[[#This Row],[Date]])+WEEKDAY(DATE(YEAR(Stock_Info[[#This Row],[Date]]),MONTH(Stock_Info[[#This Row],[Date]]),1))-1)/7)+1</f>
        <v>WEEK 1</v>
      </c>
      <c r="D5173" s="12">
        <v>532</v>
      </c>
      <c r="E5173" s="12">
        <v>533.95000000000005</v>
      </c>
      <c r="F5173" s="12">
        <v>513.9</v>
      </c>
      <c r="G5173" s="12">
        <v>517.20000000000005</v>
      </c>
      <c r="H5173" s="12">
        <v>522.26044888741421</v>
      </c>
      <c r="I5173">
        <v>93431</v>
      </c>
      <c r="J5173">
        <v>3361</v>
      </c>
      <c r="K5173" s="12">
        <v>48795316</v>
      </c>
      <c r="L5173">
        <v>31405</v>
      </c>
      <c r="M5173">
        <v>33.61</v>
      </c>
      <c r="N5173">
        <v>20.05</v>
      </c>
      <c r="O5173">
        <v>-14.8</v>
      </c>
      <c r="P5173">
        <f xml:space="preserve"> IF(Stock_Info[[#This Row],[Close Price]] &gt; Stock_Info[[#This Row],[Open Price]], 1, 0)</f>
        <v>0</v>
      </c>
      <c r="Q5173" t="str">
        <f>IF(AND(Stock_Info[[#This Row],[% Deli. Qty to Traded Qty]]&gt;80,Stock_Info[[#This Row],[No. of Trades]]&lt;3000),"Unusual Day","")</f>
        <v/>
      </c>
      <c r="R5173" t="str">
        <f>IF(AND(Stock_Info[[#This Row],[Spread High-Low]] &lt; 10, Stock_Info[[#This Row],[% Deli. Qty to Traded Qty]] &gt; 90), "Good Day", "")</f>
        <v/>
      </c>
    </row>
    <row r="5174" spans="1:18">
      <c r="A5174" t="s">
        <v>60</v>
      </c>
      <c r="B5174" s="1">
        <v>45657</v>
      </c>
      <c r="C5174" s="1" t="str">
        <f>"WEEK" &amp;" " &amp;  INT((DAY(Stock_Info[[#This Row],[Date]])+WEEKDAY(DATE(YEAR(Stock_Info[[#This Row],[Date]]),MONTH(Stock_Info[[#This Row],[Date]]),1))-1)/7)+1</f>
        <v>WEEK 5</v>
      </c>
      <c r="D5174" s="12">
        <v>532.9</v>
      </c>
      <c r="E5174" s="12">
        <v>535.65</v>
      </c>
      <c r="F5174" s="12">
        <v>525.95000000000005</v>
      </c>
      <c r="G5174" s="12">
        <v>530.95000000000005</v>
      </c>
      <c r="H5174" s="12">
        <v>530.90367313409479</v>
      </c>
      <c r="I5174">
        <v>51128</v>
      </c>
      <c r="J5174">
        <v>1950</v>
      </c>
      <c r="K5174" s="12">
        <v>27144043</v>
      </c>
      <c r="L5174">
        <v>21329</v>
      </c>
      <c r="M5174">
        <v>41.72</v>
      </c>
      <c r="N5174">
        <v>9.6999999999999993</v>
      </c>
      <c r="O5174">
        <v>-1.95</v>
      </c>
      <c r="P5174">
        <f xml:space="preserve"> IF(Stock_Info[[#This Row],[Close Price]] &gt; Stock_Info[[#This Row],[Open Price]], 1, 0)</f>
        <v>0</v>
      </c>
      <c r="Q5174" t="str">
        <f>IF(AND(Stock_Info[[#This Row],[% Deli. Qty to Traded Qty]]&gt;80,Stock_Info[[#This Row],[No. of Trades]]&lt;3000),"Unusual Day","")</f>
        <v/>
      </c>
      <c r="R5174" t="str">
        <f>IF(AND(Stock_Info[[#This Row],[Spread High-Low]] &lt; 10, Stock_Info[[#This Row],[% Deli. Qty to Traded Qty]] &gt; 90), "Good Day", "")</f>
        <v/>
      </c>
    </row>
    <row r="5175" spans="1:18">
      <c r="A5175" t="s">
        <v>60</v>
      </c>
      <c r="B5175" s="1">
        <v>45656</v>
      </c>
      <c r="C5175" s="1" t="str">
        <f>"WEEK" &amp;" " &amp;  INT((DAY(Stock_Info[[#This Row],[Date]])+WEEKDAY(DATE(YEAR(Stock_Info[[#This Row],[Date]]),MONTH(Stock_Info[[#This Row],[Date]]),1))-1)/7)+1</f>
        <v>WEEK 5</v>
      </c>
      <c r="D5175" s="12">
        <v>547.95000000000005</v>
      </c>
      <c r="E5175" s="12">
        <v>557.70000000000005</v>
      </c>
      <c r="F5175" s="12">
        <v>528.65</v>
      </c>
      <c r="G5175" s="12">
        <v>531.04999999999995</v>
      </c>
      <c r="H5175" s="12">
        <v>544.06336284671227</v>
      </c>
      <c r="I5175">
        <v>47662</v>
      </c>
      <c r="J5175">
        <v>2718</v>
      </c>
      <c r="K5175" s="12">
        <v>25931148</v>
      </c>
      <c r="L5175">
        <v>13294</v>
      </c>
      <c r="M5175">
        <v>27.89</v>
      </c>
      <c r="N5175">
        <v>29.05</v>
      </c>
      <c r="O5175">
        <v>-16.899999999999999</v>
      </c>
      <c r="P5175">
        <f xml:space="preserve"> IF(Stock_Info[[#This Row],[Close Price]] &gt; Stock_Info[[#This Row],[Open Price]], 1, 0)</f>
        <v>0</v>
      </c>
      <c r="Q5175" t="str">
        <f>IF(AND(Stock_Info[[#This Row],[% Deli. Qty to Traded Qty]]&gt;80,Stock_Info[[#This Row],[No. of Trades]]&lt;3000),"Unusual Day","")</f>
        <v/>
      </c>
      <c r="R5175" t="str">
        <f>IF(AND(Stock_Info[[#This Row],[Spread High-Low]] &lt; 10, Stock_Info[[#This Row],[% Deli. Qty to Traded Qty]] &gt; 90), "Good Day", "")</f>
        <v/>
      </c>
    </row>
    <row r="5176" spans="1:18">
      <c r="A5176" t="s">
        <v>60</v>
      </c>
      <c r="B5176" s="1">
        <v>45653</v>
      </c>
      <c r="C5176" s="1" t="str">
        <f>"WEEK" &amp;" " &amp;  INT((DAY(Stock_Info[[#This Row],[Date]])+WEEKDAY(DATE(YEAR(Stock_Info[[#This Row],[Date]]),MONTH(Stock_Info[[#This Row],[Date]]),1))-1)/7)+1</f>
        <v>WEEK 4</v>
      </c>
      <c r="D5176" s="12">
        <v>544</v>
      </c>
      <c r="E5176" s="12">
        <v>552.1</v>
      </c>
      <c r="F5176" s="12">
        <v>538.4</v>
      </c>
      <c r="G5176" s="12">
        <v>548.1</v>
      </c>
      <c r="H5176" s="12">
        <v>545.23849690017289</v>
      </c>
      <c r="I5176">
        <v>23711</v>
      </c>
      <c r="J5176">
        <v>1095</v>
      </c>
      <c r="K5176" s="12">
        <v>12928150</v>
      </c>
      <c r="L5176">
        <v>9008</v>
      </c>
      <c r="M5176">
        <v>37.99</v>
      </c>
      <c r="N5176">
        <v>13.7</v>
      </c>
      <c r="O5176">
        <v>4.0999999999999996</v>
      </c>
      <c r="P5176">
        <f xml:space="preserve"> IF(Stock_Info[[#This Row],[Close Price]] &gt; Stock_Info[[#This Row],[Open Price]], 1, 0)</f>
        <v>1</v>
      </c>
      <c r="Q5176" t="str">
        <f>IF(AND(Stock_Info[[#This Row],[% Deli. Qty to Traded Qty]]&gt;80,Stock_Info[[#This Row],[No. of Trades]]&lt;3000),"Unusual Day","")</f>
        <v/>
      </c>
      <c r="R5176" t="str">
        <f>IF(AND(Stock_Info[[#This Row],[Spread High-Low]] &lt; 10, Stock_Info[[#This Row],[% Deli. Qty to Traded Qty]] &gt; 90), "Good Day", "")</f>
        <v/>
      </c>
    </row>
    <row r="5177" spans="1:18">
      <c r="A5177" t="s">
        <v>60</v>
      </c>
      <c r="B5177" s="1">
        <v>45652</v>
      </c>
      <c r="C5177" s="1" t="str">
        <f>"WEEK" &amp;" " &amp;  INT((DAY(Stock_Info[[#This Row],[Date]])+WEEKDAY(DATE(YEAR(Stock_Info[[#This Row],[Date]]),MONTH(Stock_Info[[#This Row],[Date]]),1))-1)/7)+1</f>
        <v>WEEK 4</v>
      </c>
      <c r="D5177" s="12">
        <v>540</v>
      </c>
      <c r="E5177" s="12">
        <v>551.6</v>
      </c>
      <c r="F5177" s="12">
        <v>538.4</v>
      </c>
      <c r="G5177" s="12">
        <v>543.65</v>
      </c>
      <c r="H5177" s="12">
        <v>546.05247446242834</v>
      </c>
      <c r="I5177">
        <v>42878</v>
      </c>
      <c r="J5177">
        <v>2117</v>
      </c>
      <c r="K5177" s="12">
        <v>23413638</v>
      </c>
      <c r="L5177">
        <v>10190</v>
      </c>
      <c r="M5177">
        <v>23.77</v>
      </c>
      <c r="N5177">
        <v>13.2</v>
      </c>
      <c r="O5177">
        <v>3.65</v>
      </c>
      <c r="P5177">
        <f xml:space="preserve"> IF(Stock_Info[[#This Row],[Close Price]] &gt; Stock_Info[[#This Row],[Open Price]], 1, 0)</f>
        <v>1</v>
      </c>
      <c r="Q5177" t="str">
        <f>IF(AND(Stock_Info[[#This Row],[% Deli. Qty to Traded Qty]]&gt;80,Stock_Info[[#This Row],[No. of Trades]]&lt;3000),"Unusual Day","")</f>
        <v/>
      </c>
      <c r="R5177" t="str">
        <f>IF(AND(Stock_Info[[#This Row],[Spread High-Low]] &lt; 10, Stock_Info[[#This Row],[% Deli. Qty to Traded Qty]] &gt; 90), "Good Day", "")</f>
        <v/>
      </c>
    </row>
    <row r="5178" spans="1:18">
      <c r="A5178" t="s">
        <v>60</v>
      </c>
      <c r="B5178" s="1">
        <v>45650</v>
      </c>
      <c r="C5178" s="1" t="str">
        <f>"WEEK" &amp;" " &amp;  INT((DAY(Stock_Info[[#This Row],[Date]])+WEEKDAY(DATE(YEAR(Stock_Info[[#This Row],[Date]]),MONTH(Stock_Info[[#This Row],[Date]]),1))-1)/7)+1</f>
        <v>WEEK 4</v>
      </c>
      <c r="D5178" s="12">
        <v>541.70000000000005</v>
      </c>
      <c r="E5178" s="12">
        <v>542.20000000000005</v>
      </c>
      <c r="F5178" s="12">
        <v>535.4</v>
      </c>
      <c r="G5178" s="12">
        <v>541.20000000000005</v>
      </c>
      <c r="H5178" s="12">
        <v>539.35979073854583</v>
      </c>
      <c r="I5178">
        <v>24467</v>
      </c>
      <c r="J5178">
        <v>1055</v>
      </c>
      <c r="K5178" s="12">
        <v>13196516</v>
      </c>
      <c r="L5178">
        <v>4053</v>
      </c>
      <c r="M5178">
        <v>16.57</v>
      </c>
      <c r="N5178">
        <v>6.8</v>
      </c>
      <c r="O5178">
        <v>-0.5</v>
      </c>
      <c r="P5178">
        <f xml:space="preserve"> IF(Stock_Info[[#This Row],[Close Price]] &gt; Stock_Info[[#This Row],[Open Price]], 1, 0)</f>
        <v>0</v>
      </c>
      <c r="Q5178" t="str">
        <f>IF(AND(Stock_Info[[#This Row],[% Deli. Qty to Traded Qty]]&gt;80,Stock_Info[[#This Row],[No. of Trades]]&lt;3000),"Unusual Day","")</f>
        <v/>
      </c>
      <c r="R5178" t="str">
        <f>IF(AND(Stock_Info[[#This Row],[Spread High-Low]] &lt; 10, Stock_Info[[#This Row],[% Deli. Qty to Traded Qty]] &gt; 90), "Good Day", "")</f>
        <v/>
      </c>
    </row>
    <row r="5179" spans="1:18">
      <c r="A5179" t="s">
        <v>60</v>
      </c>
      <c r="B5179" s="1">
        <v>45649</v>
      </c>
      <c r="C5179" s="1" t="str">
        <f>"WEEK" &amp;" " &amp;  INT((DAY(Stock_Info[[#This Row],[Date]])+WEEKDAY(DATE(YEAR(Stock_Info[[#This Row],[Date]]),MONTH(Stock_Info[[#This Row],[Date]]),1))-1)/7)+1</f>
        <v>WEEK 4</v>
      </c>
      <c r="D5179" s="12">
        <v>536.5</v>
      </c>
      <c r="E5179" s="12">
        <v>540.20000000000005</v>
      </c>
      <c r="F5179" s="12">
        <v>528.9</v>
      </c>
      <c r="G5179" s="12">
        <v>537.35</v>
      </c>
      <c r="H5179" s="12">
        <v>535.41595237089894</v>
      </c>
      <c r="I5179">
        <v>23683</v>
      </c>
      <c r="J5179">
        <v>1140</v>
      </c>
      <c r="K5179" s="12">
        <v>12680256</v>
      </c>
      <c r="L5179">
        <v>7111</v>
      </c>
      <c r="M5179">
        <v>30.03</v>
      </c>
      <c r="N5179">
        <v>11.3</v>
      </c>
      <c r="O5179">
        <v>0.85</v>
      </c>
      <c r="P5179">
        <f xml:space="preserve"> IF(Stock_Info[[#This Row],[Close Price]] &gt; Stock_Info[[#This Row],[Open Price]], 1, 0)</f>
        <v>1</v>
      </c>
      <c r="Q5179" t="str">
        <f>IF(AND(Stock_Info[[#This Row],[% Deli. Qty to Traded Qty]]&gt;80,Stock_Info[[#This Row],[No. of Trades]]&lt;3000),"Unusual Day","")</f>
        <v/>
      </c>
      <c r="R5179" t="str">
        <f>IF(AND(Stock_Info[[#This Row],[Spread High-Low]] &lt; 10, Stock_Info[[#This Row],[% Deli. Qty to Traded Qty]] &gt; 90), "Good Day", "")</f>
        <v/>
      </c>
    </row>
    <row r="5180" spans="1:18">
      <c r="A5180" t="s">
        <v>60</v>
      </c>
      <c r="B5180" s="1">
        <v>45646</v>
      </c>
      <c r="C5180" s="1" t="str">
        <f>"WEEK" &amp;" " &amp;  INT((DAY(Stock_Info[[#This Row],[Date]])+WEEKDAY(DATE(YEAR(Stock_Info[[#This Row],[Date]]),MONTH(Stock_Info[[#This Row],[Date]]),1))-1)/7)+1</f>
        <v>WEEK 3</v>
      </c>
      <c r="D5180" s="12">
        <v>563.85</v>
      </c>
      <c r="E5180" s="12">
        <v>563.85</v>
      </c>
      <c r="F5180" s="12">
        <v>535.5</v>
      </c>
      <c r="G5180" s="12">
        <v>536.5</v>
      </c>
      <c r="H5180" s="12">
        <v>545.81329004628026</v>
      </c>
      <c r="I5180">
        <v>72385</v>
      </c>
      <c r="J5180">
        <v>2191</v>
      </c>
      <c r="K5180" s="12">
        <v>39508695</v>
      </c>
      <c r="L5180">
        <v>42254</v>
      </c>
      <c r="M5180">
        <v>58.37</v>
      </c>
      <c r="N5180">
        <v>28.35</v>
      </c>
      <c r="O5180">
        <v>-27.35</v>
      </c>
      <c r="P5180">
        <f xml:space="preserve"> IF(Stock_Info[[#This Row],[Close Price]] &gt; Stock_Info[[#This Row],[Open Price]], 1, 0)</f>
        <v>0</v>
      </c>
      <c r="Q5180" t="str">
        <f>IF(AND(Stock_Info[[#This Row],[% Deli. Qty to Traded Qty]]&gt;80,Stock_Info[[#This Row],[No. of Trades]]&lt;3000),"Unusual Day","")</f>
        <v/>
      </c>
      <c r="R5180" t="str">
        <f>IF(AND(Stock_Info[[#This Row],[Spread High-Low]] &lt; 10, Stock_Info[[#This Row],[% Deli. Qty to Traded Qty]] &gt; 90), "Good Day", "")</f>
        <v/>
      </c>
    </row>
    <row r="5181" spans="1:18">
      <c r="A5181" t="s">
        <v>60</v>
      </c>
      <c r="B5181" s="1">
        <v>45645</v>
      </c>
      <c r="C5181" s="1" t="str">
        <f>"WEEK" &amp;" " &amp;  INT((DAY(Stock_Info[[#This Row],[Date]])+WEEKDAY(DATE(YEAR(Stock_Info[[#This Row],[Date]]),MONTH(Stock_Info[[#This Row],[Date]]),1))-1)/7)+1</f>
        <v>WEEK 3</v>
      </c>
      <c r="D5181" s="12">
        <v>551</v>
      </c>
      <c r="E5181" s="12">
        <v>557.35</v>
      </c>
      <c r="F5181" s="12">
        <v>543.45000000000005</v>
      </c>
      <c r="G5181" s="12">
        <v>555.15</v>
      </c>
      <c r="H5181" s="12">
        <v>551.07681611804765</v>
      </c>
      <c r="I5181">
        <v>35240</v>
      </c>
      <c r="J5181">
        <v>1717</v>
      </c>
      <c r="K5181" s="12">
        <v>19419947</v>
      </c>
      <c r="L5181">
        <v>10002</v>
      </c>
      <c r="M5181">
        <v>28.38</v>
      </c>
      <c r="N5181">
        <v>13.9</v>
      </c>
      <c r="O5181">
        <v>4.1500000000000004</v>
      </c>
      <c r="P5181">
        <f xml:space="preserve"> IF(Stock_Info[[#This Row],[Close Price]] &gt; Stock_Info[[#This Row],[Open Price]], 1, 0)</f>
        <v>1</v>
      </c>
      <c r="Q5181" t="str">
        <f>IF(AND(Stock_Info[[#This Row],[% Deli. Qty to Traded Qty]]&gt;80,Stock_Info[[#This Row],[No. of Trades]]&lt;3000),"Unusual Day","")</f>
        <v/>
      </c>
      <c r="R5181" t="str">
        <f>IF(AND(Stock_Info[[#This Row],[Spread High-Low]] &lt; 10, Stock_Info[[#This Row],[% Deli. Qty to Traded Qty]] &gt; 90), "Good Day", "")</f>
        <v/>
      </c>
    </row>
    <row r="5182" spans="1:18">
      <c r="A5182" t="s">
        <v>60</v>
      </c>
      <c r="B5182" s="1">
        <v>45644</v>
      </c>
      <c r="C5182" s="1" t="str">
        <f>"WEEK" &amp;" " &amp;  INT((DAY(Stock_Info[[#This Row],[Date]])+WEEKDAY(DATE(YEAR(Stock_Info[[#This Row],[Date]]),MONTH(Stock_Info[[#This Row],[Date]]),1))-1)/7)+1</f>
        <v>WEEK 3</v>
      </c>
      <c r="D5182" s="12">
        <v>566.04999999999995</v>
      </c>
      <c r="E5182" s="12">
        <v>567.95000000000005</v>
      </c>
      <c r="F5182" s="12">
        <v>553.5</v>
      </c>
      <c r="G5182" s="12">
        <v>555.65</v>
      </c>
      <c r="H5182" s="12">
        <v>559.50468584227281</v>
      </c>
      <c r="I5182">
        <v>33932</v>
      </c>
      <c r="J5182">
        <v>1387</v>
      </c>
      <c r="K5182" s="12">
        <v>18985113</v>
      </c>
      <c r="L5182">
        <v>13167</v>
      </c>
      <c r="M5182">
        <v>38.799999999999997</v>
      </c>
      <c r="N5182">
        <v>14.45</v>
      </c>
      <c r="O5182">
        <v>-10.4</v>
      </c>
      <c r="P5182">
        <f xml:space="preserve"> IF(Stock_Info[[#This Row],[Close Price]] &gt; Stock_Info[[#This Row],[Open Price]], 1, 0)</f>
        <v>0</v>
      </c>
      <c r="Q5182" t="str">
        <f>IF(AND(Stock_Info[[#This Row],[% Deli. Qty to Traded Qty]]&gt;80,Stock_Info[[#This Row],[No. of Trades]]&lt;3000),"Unusual Day","")</f>
        <v/>
      </c>
      <c r="R5182" t="str">
        <f>IF(AND(Stock_Info[[#This Row],[Spread High-Low]] &lt; 10, Stock_Info[[#This Row],[% Deli. Qty to Traded Qty]] &gt; 90), "Good Day", "")</f>
        <v/>
      </c>
    </row>
    <row r="5183" spans="1:18">
      <c r="A5183" t="s">
        <v>60</v>
      </c>
      <c r="B5183" s="1">
        <v>45643</v>
      </c>
      <c r="C5183" s="1" t="str">
        <f>"WEEK" &amp;" " &amp;  INT((DAY(Stock_Info[[#This Row],[Date]])+WEEKDAY(DATE(YEAR(Stock_Info[[#This Row],[Date]]),MONTH(Stock_Info[[#This Row],[Date]]),1))-1)/7)+1</f>
        <v>WEEK 3</v>
      </c>
      <c r="D5183" s="12">
        <v>581.70000000000005</v>
      </c>
      <c r="E5183" s="12">
        <v>583.20000000000005</v>
      </c>
      <c r="F5183" s="12">
        <v>564.35</v>
      </c>
      <c r="G5183" s="12">
        <v>565.79999999999995</v>
      </c>
      <c r="H5183" s="12">
        <v>571.24013728195871</v>
      </c>
      <c r="I5183">
        <v>28263</v>
      </c>
      <c r="J5183">
        <v>1365</v>
      </c>
      <c r="K5183" s="12">
        <v>16144960</v>
      </c>
      <c r="L5183">
        <v>14785</v>
      </c>
      <c r="M5183">
        <v>52.31</v>
      </c>
      <c r="N5183">
        <v>18.850000000000001</v>
      </c>
      <c r="O5183">
        <v>-15.9</v>
      </c>
      <c r="P5183">
        <f xml:space="preserve"> IF(Stock_Info[[#This Row],[Close Price]] &gt; Stock_Info[[#This Row],[Open Price]], 1, 0)</f>
        <v>0</v>
      </c>
      <c r="Q5183" t="str">
        <f>IF(AND(Stock_Info[[#This Row],[% Deli. Qty to Traded Qty]]&gt;80,Stock_Info[[#This Row],[No. of Trades]]&lt;3000),"Unusual Day","")</f>
        <v/>
      </c>
      <c r="R5183" t="str">
        <f>IF(AND(Stock_Info[[#This Row],[Spread High-Low]] &lt; 10, Stock_Info[[#This Row],[% Deli. Qty to Traded Qty]] &gt; 90), "Good Day", "")</f>
        <v/>
      </c>
    </row>
    <row r="5184" spans="1:18">
      <c r="A5184" t="s">
        <v>60</v>
      </c>
      <c r="B5184" s="1">
        <v>45642</v>
      </c>
      <c r="C5184" s="1" t="str">
        <f>"WEEK" &amp;" " &amp;  INT((DAY(Stock_Info[[#This Row],[Date]])+WEEKDAY(DATE(YEAR(Stock_Info[[#This Row],[Date]]),MONTH(Stock_Info[[#This Row],[Date]]),1))-1)/7)+1</f>
        <v>WEEK 3</v>
      </c>
      <c r="D5184" s="12">
        <v>572.20000000000005</v>
      </c>
      <c r="E5184" s="12">
        <v>589.75</v>
      </c>
      <c r="F5184" s="12">
        <v>572.20000000000005</v>
      </c>
      <c r="G5184" s="12">
        <v>582.20000000000005</v>
      </c>
      <c r="H5184" s="12">
        <v>583.43782006107585</v>
      </c>
      <c r="I5184">
        <v>42570</v>
      </c>
      <c r="J5184">
        <v>1563</v>
      </c>
      <c r="K5184" s="12">
        <v>24836948</v>
      </c>
      <c r="L5184">
        <v>15068</v>
      </c>
      <c r="M5184">
        <v>35.4</v>
      </c>
      <c r="N5184">
        <v>17.55</v>
      </c>
      <c r="O5184">
        <v>10</v>
      </c>
      <c r="P5184">
        <f xml:space="preserve"> IF(Stock_Info[[#This Row],[Close Price]] &gt; Stock_Info[[#This Row],[Open Price]], 1, 0)</f>
        <v>1</v>
      </c>
      <c r="Q5184" t="str">
        <f>IF(AND(Stock_Info[[#This Row],[% Deli. Qty to Traded Qty]]&gt;80,Stock_Info[[#This Row],[No. of Trades]]&lt;3000),"Unusual Day","")</f>
        <v/>
      </c>
      <c r="R5184" t="str">
        <f>IF(AND(Stock_Info[[#This Row],[Spread High-Low]] &lt; 10, Stock_Info[[#This Row],[% Deli. Qty to Traded Qty]] &gt; 90), "Good Day", "")</f>
        <v/>
      </c>
    </row>
    <row r="5185" spans="1:18">
      <c r="A5185" t="s">
        <v>60</v>
      </c>
      <c r="B5185" s="1">
        <v>45639</v>
      </c>
      <c r="C5185" s="1" t="str">
        <f>"WEEK" &amp;" " &amp;  INT((DAY(Stock_Info[[#This Row],[Date]])+WEEKDAY(DATE(YEAR(Stock_Info[[#This Row],[Date]]),MONTH(Stock_Info[[#This Row],[Date]]),1))-1)/7)+1</f>
        <v>WEEK 2</v>
      </c>
      <c r="D5185" s="12">
        <v>571.20000000000005</v>
      </c>
      <c r="E5185" s="12">
        <v>580.45000000000005</v>
      </c>
      <c r="F5185" s="12">
        <v>558.5</v>
      </c>
      <c r="G5185" s="12">
        <v>573</v>
      </c>
      <c r="H5185" s="12">
        <v>567.77088772845957</v>
      </c>
      <c r="I5185">
        <v>55152</v>
      </c>
      <c r="J5185">
        <v>2046</v>
      </c>
      <c r="K5185" s="12">
        <v>31313700</v>
      </c>
      <c r="L5185">
        <v>14150</v>
      </c>
      <c r="M5185">
        <v>25.66</v>
      </c>
      <c r="N5185">
        <v>21.95</v>
      </c>
      <c r="O5185">
        <v>1.8</v>
      </c>
      <c r="P5185">
        <f xml:space="preserve"> IF(Stock_Info[[#This Row],[Close Price]] &gt; Stock_Info[[#This Row],[Open Price]], 1, 0)</f>
        <v>1</v>
      </c>
      <c r="Q5185" t="str">
        <f>IF(AND(Stock_Info[[#This Row],[% Deli. Qty to Traded Qty]]&gt;80,Stock_Info[[#This Row],[No. of Trades]]&lt;3000),"Unusual Day","")</f>
        <v/>
      </c>
      <c r="R5185" t="str">
        <f>IF(AND(Stock_Info[[#This Row],[Spread High-Low]] &lt; 10, Stock_Info[[#This Row],[% Deli. Qty to Traded Qty]] &gt; 90), "Good Day", "")</f>
        <v/>
      </c>
    </row>
    <row r="5186" spans="1:18">
      <c r="A5186" t="s">
        <v>60</v>
      </c>
      <c r="B5186" s="1">
        <v>45638</v>
      </c>
      <c r="C5186" s="1" t="str">
        <f>"WEEK" &amp;" " &amp;  INT((DAY(Stock_Info[[#This Row],[Date]])+WEEKDAY(DATE(YEAR(Stock_Info[[#This Row],[Date]]),MONTH(Stock_Info[[#This Row],[Date]]),1))-1)/7)+1</f>
        <v>WEEK 2</v>
      </c>
      <c r="D5186" s="12">
        <v>589.95000000000005</v>
      </c>
      <c r="E5186" s="12">
        <v>589.95000000000005</v>
      </c>
      <c r="F5186" s="12">
        <v>574.29999999999995</v>
      </c>
      <c r="G5186" s="12">
        <v>578.15</v>
      </c>
      <c r="H5186" s="12">
        <v>578.91827026510168</v>
      </c>
      <c r="I5186">
        <v>41833</v>
      </c>
      <c r="J5186">
        <v>2071</v>
      </c>
      <c r="K5186" s="12">
        <v>24217888</v>
      </c>
      <c r="L5186">
        <v>12722</v>
      </c>
      <c r="M5186">
        <v>30.41</v>
      </c>
      <c r="N5186">
        <v>15.65</v>
      </c>
      <c r="O5186">
        <v>-11.8</v>
      </c>
      <c r="P5186">
        <f xml:space="preserve"> IF(Stock_Info[[#This Row],[Close Price]] &gt; Stock_Info[[#This Row],[Open Price]], 1, 0)</f>
        <v>0</v>
      </c>
      <c r="Q5186" t="str">
        <f>IF(AND(Stock_Info[[#This Row],[% Deli. Qty to Traded Qty]]&gt;80,Stock_Info[[#This Row],[No. of Trades]]&lt;3000),"Unusual Day","")</f>
        <v/>
      </c>
      <c r="R5186" t="str">
        <f>IF(AND(Stock_Info[[#This Row],[Spread High-Low]] &lt; 10, Stock_Info[[#This Row],[% Deli. Qty to Traded Qty]] &gt; 90), "Good Day", "")</f>
        <v/>
      </c>
    </row>
    <row r="5187" spans="1:18">
      <c r="A5187" t="s">
        <v>60</v>
      </c>
      <c r="B5187" s="1">
        <v>45637</v>
      </c>
      <c r="C5187" s="1" t="str">
        <f>"WEEK" &amp;" " &amp;  INT((DAY(Stock_Info[[#This Row],[Date]])+WEEKDAY(DATE(YEAR(Stock_Info[[#This Row],[Date]]),MONTH(Stock_Info[[#This Row],[Date]]),1))-1)/7)+1</f>
        <v>WEEK 2</v>
      </c>
      <c r="D5187" s="12">
        <v>599.04999999999995</v>
      </c>
      <c r="E5187" s="12">
        <v>602.25</v>
      </c>
      <c r="F5187" s="12">
        <v>582.4</v>
      </c>
      <c r="G5187" s="12">
        <v>583.25</v>
      </c>
      <c r="H5187" s="12">
        <v>589.77396799461769</v>
      </c>
      <c r="I5187">
        <v>41618</v>
      </c>
      <c r="J5187">
        <v>1942</v>
      </c>
      <c r="K5187" s="12">
        <v>24545213</v>
      </c>
      <c r="L5187">
        <v>17427</v>
      </c>
      <c r="M5187">
        <v>41.87</v>
      </c>
      <c r="N5187">
        <v>19.850000000000001</v>
      </c>
      <c r="O5187">
        <v>-15.8</v>
      </c>
      <c r="P5187">
        <f xml:space="preserve"> IF(Stock_Info[[#This Row],[Close Price]] &gt; Stock_Info[[#This Row],[Open Price]], 1, 0)</f>
        <v>0</v>
      </c>
      <c r="Q5187" t="str">
        <f>IF(AND(Stock_Info[[#This Row],[% Deli. Qty to Traded Qty]]&gt;80,Stock_Info[[#This Row],[No. of Trades]]&lt;3000),"Unusual Day","")</f>
        <v/>
      </c>
      <c r="R5187" t="str">
        <f>IF(AND(Stock_Info[[#This Row],[Spread High-Low]] &lt; 10, Stock_Info[[#This Row],[% Deli. Qty to Traded Qty]] &gt; 90), "Good Day", "")</f>
        <v/>
      </c>
    </row>
    <row r="5188" spans="1:18">
      <c r="A5188" t="s">
        <v>60</v>
      </c>
      <c r="B5188" s="1">
        <v>45636</v>
      </c>
      <c r="C5188" s="1" t="str">
        <f>"WEEK" &amp;" " &amp;  INT((DAY(Stock_Info[[#This Row],[Date]])+WEEKDAY(DATE(YEAR(Stock_Info[[#This Row],[Date]]),MONTH(Stock_Info[[#This Row],[Date]]),1))-1)/7)+1</f>
        <v>WEEK 2</v>
      </c>
      <c r="D5188" s="12">
        <v>562.04999999999995</v>
      </c>
      <c r="E5188" s="12">
        <v>603.35</v>
      </c>
      <c r="F5188" s="12">
        <v>562.04999999999995</v>
      </c>
      <c r="G5188" s="12">
        <v>597.04999999999995</v>
      </c>
      <c r="H5188" s="12">
        <v>597.50495957800581</v>
      </c>
      <c r="I5188">
        <v>52323</v>
      </c>
      <c r="J5188">
        <v>1746</v>
      </c>
      <c r="K5188" s="12">
        <v>31263252</v>
      </c>
      <c r="L5188">
        <v>7382</v>
      </c>
      <c r="M5188">
        <v>14.11</v>
      </c>
      <c r="N5188">
        <v>41.3</v>
      </c>
      <c r="O5188">
        <v>35</v>
      </c>
      <c r="P5188">
        <f xml:space="preserve"> IF(Stock_Info[[#This Row],[Close Price]] &gt; Stock_Info[[#This Row],[Open Price]], 1, 0)</f>
        <v>1</v>
      </c>
      <c r="Q5188" t="str">
        <f>IF(AND(Stock_Info[[#This Row],[% Deli. Qty to Traded Qty]]&gt;80,Stock_Info[[#This Row],[No. of Trades]]&lt;3000),"Unusual Day","")</f>
        <v/>
      </c>
      <c r="R5188" t="str">
        <f>IF(AND(Stock_Info[[#This Row],[Spread High-Low]] &lt; 10, Stock_Info[[#This Row],[% Deli. Qty to Traded Qty]] &gt; 90), "Good Day", "")</f>
        <v/>
      </c>
    </row>
    <row r="5189" spans="1:18">
      <c r="A5189" t="s">
        <v>60</v>
      </c>
      <c r="B5189" s="1">
        <v>45635</v>
      </c>
      <c r="C5189" s="1" t="str">
        <f>"WEEK" &amp;" " &amp;  INT((DAY(Stock_Info[[#This Row],[Date]])+WEEKDAY(DATE(YEAR(Stock_Info[[#This Row],[Date]]),MONTH(Stock_Info[[#This Row],[Date]]),1))-1)/7)+1</f>
        <v>WEEK 2</v>
      </c>
      <c r="D5189" s="12">
        <v>599.75</v>
      </c>
      <c r="E5189" s="12">
        <v>602.04999999999995</v>
      </c>
      <c r="F5189" s="12">
        <v>591.79999999999995</v>
      </c>
      <c r="G5189" s="12">
        <v>597.25</v>
      </c>
      <c r="H5189" s="12">
        <v>596.72013375504912</v>
      </c>
      <c r="I5189">
        <v>104968</v>
      </c>
      <c r="J5189">
        <v>3621</v>
      </c>
      <c r="K5189" s="12">
        <v>62636519</v>
      </c>
      <c r="L5189">
        <v>22844</v>
      </c>
      <c r="M5189">
        <v>21.76</v>
      </c>
      <c r="N5189">
        <v>10.25</v>
      </c>
      <c r="O5189">
        <v>-2.5</v>
      </c>
      <c r="P5189">
        <f xml:space="preserve"> IF(Stock_Info[[#This Row],[Close Price]] &gt; Stock_Info[[#This Row],[Open Price]], 1, 0)</f>
        <v>0</v>
      </c>
      <c r="Q5189" t="str">
        <f>IF(AND(Stock_Info[[#This Row],[% Deli. Qty to Traded Qty]]&gt;80,Stock_Info[[#This Row],[No. of Trades]]&lt;3000),"Unusual Day","")</f>
        <v/>
      </c>
      <c r="R5189" t="str">
        <f>IF(AND(Stock_Info[[#This Row],[Spread High-Low]] &lt; 10, Stock_Info[[#This Row],[% Deli. Qty to Traded Qty]] &gt; 90), "Good Day", "")</f>
        <v/>
      </c>
    </row>
    <row r="5190" spans="1:18">
      <c r="A5190" t="s">
        <v>60</v>
      </c>
      <c r="B5190" s="1">
        <v>45632</v>
      </c>
      <c r="C5190" s="1" t="str">
        <f>"WEEK" &amp;" " &amp;  INT((DAY(Stock_Info[[#This Row],[Date]])+WEEKDAY(DATE(YEAR(Stock_Info[[#This Row],[Date]]),MONTH(Stock_Info[[#This Row],[Date]]),1))-1)/7)+1</f>
        <v>WEEK 1</v>
      </c>
      <c r="D5190" s="12">
        <v>600.04999999999995</v>
      </c>
      <c r="E5190" s="12">
        <v>607.95000000000005</v>
      </c>
      <c r="F5190" s="12">
        <v>587.5</v>
      </c>
      <c r="G5190" s="12">
        <v>594.04999999999995</v>
      </c>
      <c r="H5190" s="12">
        <v>597.12758004225577</v>
      </c>
      <c r="I5190">
        <v>92295</v>
      </c>
      <c r="J5190">
        <v>2726</v>
      </c>
      <c r="K5190" s="12">
        <v>55111890</v>
      </c>
      <c r="L5190">
        <v>20882</v>
      </c>
      <c r="M5190">
        <v>22.63</v>
      </c>
      <c r="N5190">
        <v>20.45</v>
      </c>
      <c r="O5190">
        <v>-6</v>
      </c>
      <c r="P5190">
        <f xml:space="preserve"> IF(Stock_Info[[#This Row],[Close Price]] &gt; Stock_Info[[#This Row],[Open Price]], 1, 0)</f>
        <v>0</v>
      </c>
      <c r="Q5190" t="str">
        <f>IF(AND(Stock_Info[[#This Row],[% Deli. Qty to Traded Qty]]&gt;80,Stock_Info[[#This Row],[No. of Trades]]&lt;3000),"Unusual Day","")</f>
        <v/>
      </c>
      <c r="R5190" t="str">
        <f>IF(AND(Stock_Info[[#This Row],[Spread High-Low]] &lt; 10, Stock_Info[[#This Row],[% Deli. Qty to Traded Qty]] &gt; 90), "Good Day", "")</f>
        <v/>
      </c>
    </row>
    <row r="5191" spans="1:18">
      <c r="A5191" t="s">
        <v>60</v>
      </c>
      <c r="B5191" s="1">
        <v>45631</v>
      </c>
      <c r="C5191" s="1" t="str">
        <f>"WEEK" &amp;" " &amp;  INT((DAY(Stock_Info[[#This Row],[Date]])+WEEKDAY(DATE(YEAR(Stock_Info[[#This Row],[Date]]),MONTH(Stock_Info[[#This Row],[Date]]),1))-1)/7)+1</f>
        <v>WEEK 1</v>
      </c>
      <c r="D5191" s="12">
        <v>605</v>
      </c>
      <c r="E5191" s="12">
        <v>606.5</v>
      </c>
      <c r="F5191" s="12">
        <v>589</v>
      </c>
      <c r="G5191" s="12">
        <v>599.65</v>
      </c>
      <c r="H5191" s="12">
        <v>597.72425346910086</v>
      </c>
      <c r="I5191">
        <v>61183</v>
      </c>
      <c r="J5191">
        <v>1920</v>
      </c>
      <c r="K5191" s="12">
        <v>36570563</v>
      </c>
      <c r="L5191">
        <v>19693</v>
      </c>
      <c r="M5191">
        <v>32.19</v>
      </c>
      <c r="N5191">
        <v>17.5</v>
      </c>
      <c r="O5191">
        <v>-5.35</v>
      </c>
      <c r="P5191">
        <f xml:space="preserve"> IF(Stock_Info[[#This Row],[Close Price]] &gt; Stock_Info[[#This Row],[Open Price]], 1, 0)</f>
        <v>0</v>
      </c>
      <c r="Q5191" t="str">
        <f>IF(AND(Stock_Info[[#This Row],[% Deli. Qty to Traded Qty]]&gt;80,Stock_Info[[#This Row],[No. of Trades]]&lt;3000),"Unusual Day","")</f>
        <v/>
      </c>
      <c r="R5191" t="str">
        <f>IF(AND(Stock_Info[[#This Row],[Spread High-Low]] &lt; 10, Stock_Info[[#This Row],[% Deli. Qty to Traded Qty]] &gt; 90), "Good Day", "")</f>
        <v/>
      </c>
    </row>
    <row r="5192" spans="1:18">
      <c r="A5192" t="s">
        <v>60</v>
      </c>
      <c r="B5192" s="1">
        <v>45630</v>
      </c>
      <c r="C5192" s="1" t="str">
        <f>"WEEK" &amp;" " &amp;  INT((DAY(Stock_Info[[#This Row],[Date]])+WEEKDAY(DATE(YEAR(Stock_Info[[#This Row],[Date]]),MONTH(Stock_Info[[#This Row],[Date]]),1))-1)/7)+1</f>
        <v>WEEK 1</v>
      </c>
      <c r="D5192" s="12">
        <v>582.20000000000005</v>
      </c>
      <c r="E5192" s="12">
        <v>615</v>
      </c>
      <c r="F5192" s="12">
        <v>579</v>
      </c>
      <c r="G5192" s="12">
        <v>603.29999999999995</v>
      </c>
      <c r="H5192" s="12">
        <v>600.4962156355291</v>
      </c>
      <c r="I5192">
        <v>143353</v>
      </c>
      <c r="J5192">
        <v>5662</v>
      </c>
      <c r="K5192" s="12">
        <v>86082934</v>
      </c>
      <c r="L5192">
        <v>64956</v>
      </c>
      <c r="M5192">
        <v>45.31</v>
      </c>
      <c r="N5192">
        <v>36</v>
      </c>
      <c r="O5192">
        <v>21.1</v>
      </c>
      <c r="P5192">
        <f xml:space="preserve"> IF(Stock_Info[[#This Row],[Close Price]] &gt; Stock_Info[[#This Row],[Open Price]], 1, 0)</f>
        <v>1</v>
      </c>
      <c r="Q5192" t="str">
        <f>IF(AND(Stock_Info[[#This Row],[% Deli. Qty to Traded Qty]]&gt;80,Stock_Info[[#This Row],[No. of Trades]]&lt;3000),"Unusual Day","")</f>
        <v/>
      </c>
      <c r="R5192" t="str">
        <f>IF(AND(Stock_Info[[#This Row],[Spread High-Low]] &lt; 10, Stock_Info[[#This Row],[% Deli. Qty to Traded Qty]] &gt; 90), "Good Day", "")</f>
        <v/>
      </c>
    </row>
    <row r="5193" spans="1:18">
      <c r="A5193" t="s">
        <v>60</v>
      </c>
      <c r="B5193" s="1">
        <v>45629</v>
      </c>
      <c r="C5193" s="1" t="str">
        <f>"WEEK" &amp;" " &amp;  INT((DAY(Stock_Info[[#This Row],[Date]])+WEEKDAY(DATE(YEAR(Stock_Info[[#This Row],[Date]]),MONTH(Stock_Info[[#This Row],[Date]]),1))-1)/7)+1</f>
        <v>WEEK 1</v>
      </c>
      <c r="D5193" s="12">
        <v>581.4</v>
      </c>
      <c r="E5193" s="12">
        <v>590.54999999999995</v>
      </c>
      <c r="F5193" s="12">
        <v>574.75</v>
      </c>
      <c r="G5193" s="12">
        <v>579.5</v>
      </c>
      <c r="H5193" s="12">
        <v>584.15418849642276</v>
      </c>
      <c r="I5193">
        <v>35502</v>
      </c>
      <c r="J5193">
        <v>1304</v>
      </c>
      <c r="K5193" s="12">
        <v>20738642</v>
      </c>
      <c r="L5193">
        <v>16923</v>
      </c>
      <c r="M5193">
        <v>47.67</v>
      </c>
      <c r="N5193">
        <v>15.8</v>
      </c>
      <c r="O5193">
        <v>-1.9</v>
      </c>
      <c r="P5193">
        <f xml:space="preserve"> IF(Stock_Info[[#This Row],[Close Price]] &gt; Stock_Info[[#This Row],[Open Price]], 1, 0)</f>
        <v>0</v>
      </c>
      <c r="Q5193" t="str">
        <f>IF(AND(Stock_Info[[#This Row],[% Deli. Qty to Traded Qty]]&gt;80,Stock_Info[[#This Row],[No. of Trades]]&lt;3000),"Unusual Day","")</f>
        <v/>
      </c>
      <c r="R5193" t="str">
        <f>IF(AND(Stock_Info[[#This Row],[Spread High-Low]] &lt; 10, Stock_Info[[#This Row],[% Deli. Qty to Traded Qty]] &gt; 90), "Good Day", "")</f>
        <v/>
      </c>
    </row>
    <row r="5194" spans="1:18">
      <c r="A5194" t="s">
        <v>60</v>
      </c>
      <c r="B5194" s="1">
        <v>45628</v>
      </c>
      <c r="C5194" s="1" t="str">
        <f>"WEEK" &amp;" " &amp;  INT((DAY(Stock_Info[[#This Row],[Date]])+WEEKDAY(DATE(YEAR(Stock_Info[[#This Row],[Date]]),MONTH(Stock_Info[[#This Row],[Date]]),1))-1)/7)+1</f>
        <v>WEEK 1</v>
      </c>
      <c r="D5194" s="12">
        <v>571.95000000000005</v>
      </c>
      <c r="E5194" s="12">
        <v>586.4</v>
      </c>
      <c r="F5194" s="12">
        <v>563.85</v>
      </c>
      <c r="G5194" s="12">
        <v>583.20000000000005</v>
      </c>
      <c r="H5194" s="12">
        <v>577.94200436787185</v>
      </c>
      <c r="I5194">
        <v>24726</v>
      </c>
      <c r="J5194">
        <v>963</v>
      </c>
      <c r="K5194" s="12">
        <v>14290194</v>
      </c>
      <c r="L5194">
        <v>6649</v>
      </c>
      <c r="M5194">
        <v>26.89</v>
      </c>
      <c r="N5194">
        <v>22.55</v>
      </c>
      <c r="O5194">
        <v>11.25</v>
      </c>
      <c r="P5194">
        <f xml:space="preserve"> IF(Stock_Info[[#This Row],[Close Price]] &gt; Stock_Info[[#This Row],[Open Price]], 1, 0)</f>
        <v>1</v>
      </c>
      <c r="Q5194" t="str">
        <f>IF(AND(Stock_Info[[#This Row],[% Deli. Qty to Traded Qty]]&gt;80,Stock_Info[[#This Row],[No. of Trades]]&lt;3000),"Unusual Day","")</f>
        <v/>
      </c>
      <c r="R5194" t="str">
        <f>IF(AND(Stock_Info[[#This Row],[Spread High-Low]] &lt; 10, Stock_Info[[#This Row],[% Deli. Qty to Traded Qty]] &gt; 90), "Good Day", "")</f>
        <v/>
      </c>
    </row>
    <row r="5195" spans="1:18">
      <c r="A5195" t="s">
        <v>60</v>
      </c>
      <c r="B5195" s="1">
        <v>45625</v>
      </c>
      <c r="C5195" s="1" t="str">
        <f>"WEEK" &amp;" " &amp;  INT((DAY(Stock_Info[[#This Row],[Date]])+WEEKDAY(DATE(YEAR(Stock_Info[[#This Row],[Date]]),MONTH(Stock_Info[[#This Row],[Date]]),1))-1)/7)+1</f>
        <v>WEEK 5</v>
      </c>
      <c r="D5195" s="12">
        <v>575</v>
      </c>
      <c r="E5195" s="12">
        <v>592.5</v>
      </c>
      <c r="F5195" s="12">
        <v>568.25</v>
      </c>
      <c r="G5195" s="12">
        <v>573.5</v>
      </c>
      <c r="H5195" s="12">
        <v>576.45782857142854</v>
      </c>
      <c r="I5195">
        <v>43750</v>
      </c>
      <c r="J5195">
        <v>2188</v>
      </c>
      <c r="K5195" s="12">
        <v>25220030</v>
      </c>
      <c r="L5195">
        <v>10950</v>
      </c>
      <c r="M5195">
        <v>25.03</v>
      </c>
      <c r="N5195">
        <v>24.25</v>
      </c>
      <c r="O5195">
        <v>-1.5</v>
      </c>
      <c r="P5195">
        <f xml:space="preserve"> IF(Stock_Info[[#This Row],[Close Price]] &gt; Stock_Info[[#This Row],[Open Price]], 1, 0)</f>
        <v>0</v>
      </c>
      <c r="Q5195" t="str">
        <f>IF(AND(Stock_Info[[#This Row],[% Deli. Qty to Traded Qty]]&gt;80,Stock_Info[[#This Row],[No. of Trades]]&lt;3000),"Unusual Day","")</f>
        <v/>
      </c>
      <c r="R5195" t="str">
        <f>IF(AND(Stock_Info[[#This Row],[Spread High-Low]] &lt; 10, Stock_Info[[#This Row],[% Deli. Qty to Traded Qty]] &gt; 90), "Good Day", "")</f>
        <v/>
      </c>
    </row>
    <row r="5196" spans="1:18">
      <c r="A5196" t="s">
        <v>60</v>
      </c>
      <c r="B5196" s="1">
        <v>45624</v>
      </c>
      <c r="C5196" s="1" t="str">
        <f>"WEEK" &amp;" " &amp;  INT((DAY(Stock_Info[[#This Row],[Date]])+WEEKDAY(DATE(YEAR(Stock_Info[[#This Row],[Date]]),MONTH(Stock_Info[[#This Row],[Date]]),1))-1)/7)+1</f>
        <v>WEEK 5</v>
      </c>
      <c r="D5196" s="12">
        <v>562</v>
      </c>
      <c r="E5196" s="12">
        <v>578.95000000000005</v>
      </c>
      <c r="F5196" s="12">
        <v>557.85</v>
      </c>
      <c r="G5196" s="12">
        <v>572.85</v>
      </c>
      <c r="H5196" s="12">
        <v>570.54237137148607</v>
      </c>
      <c r="I5196">
        <v>78579</v>
      </c>
      <c r="J5196">
        <v>4198</v>
      </c>
      <c r="K5196" s="12">
        <v>44832649</v>
      </c>
      <c r="L5196">
        <v>23906</v>
      </c>
      <c r="M5196">
        <v>30.42</v>
      </c>
      <c r="N5196">
        <v>21.1</v>
      </c>
      <c r="O5196">
        <v>10.85</v>
      </c>
      <c r="P5196">
        <f xml:space="preserve"> IF(Stock_Info[[#This Row],[Close Price]] &gt; Stock_Info[[#This Row],[Open Price]], 1, 0)</f>
        <v>1</v>
      </c>
      <c r="Q5196" t="str">
        <f>IF(AND(Stock_Info[[#This Row],[% Deli. Qty to Traded Qty]]&gt;80,Stock_Info[[#This Row],[No. of Trades]]&lt;3000),"Unusual Day","")</f>
        <v/>
      </c>
      <c r="R5196" t="str">
        <f>IF(AND(Stock_Info[[#This Row],[Spread High-Low]] &lt; 10, Stock_Info[[#This Row],[% Deli. Qty to Traded Qty]] &gt; 90), "Good Day", "")</f>
        <v/>
      </c>
    </row>
    <row r="5197" spans="1:18">
      <c r="A5197" t="s">
        <v>60</v>
      </c>
      <c r="B5197" s="1">
        <v>45623</v>
      </c>
      <c r="C5197" s="1" t="str">
        <f>"WEEK" &amp;" " &amp;  INT((DAY(Stock_Info[[#This Row],[Date]])+WEEKDAY(DATE(YEAR(Stock_Info[[#This Row],[Date]]),MONTH(Stock_Info[[#This Row],[Date]]),1))-1)/7)+1</f>
        <v>WEEK 5</v>
      </c>
      <c r="D5197" s="12">
        <v>553.70000000000005</v>
      </c>
      <c r="E5197" s="12">
        <v>565.25</v>
      </c>
      <c r="F5197" s="12">
        <v>553.70000000000005</v>
      </c>
      <c r="G5197" s="12">
        <v>559.04999999999995</v>
      </c>
      <c r="H5197" s="12">
        <v>560.12617535393679</v>
      </c>
      <c r="I5197">
        <v>28183</v>
      </c>
      <c r="J5197">
        <v>1242</v>
      </c>
      <c r="K5197" s="12">
        <v>15786036</v>
      </c>
      <c r="L5197">
        <v>12476</v>
      </c>
      <c r="M5197">
        <v>44.27</v>
      </c>
      <c r="N5197">
        <v>11.55</v>
      </c>
      <c r="O5197">
        <v>5.35</v>
      </c>
      <c r="P5197">
        <f xml:space="preserve"> IF(Stock_Info[[#This Row],[Close Price]] &gt; Stock_Info[[#This Row],[Open Price]], 1, 0)</f>
        <v>1</v>
      </c>
      <c r="Q5197" t="str">
        <f>IF(AND(Stock_Info[[#This Row],[% Deli. Qty to Traded Qty]]&gt;80,Stock_Info[[#This Row],[No. of Trades]]&lt;3000),"Unusual Day","")</f>
        <v/>
      </c>
      <c r="R5197" t="str">
        <f>IF(AND(Stock_Info[[#This Row],[Spread High-Low]] &lt; 10, Stock_Info[[#This Row],[% Deli. Qty to Traded Qty]] &gt; 90), "Good Day", "")</f>
        <v/>
      </c>
    </row>
    <row r="5198" spans="1:18">
      <c r="A5198" t="s">
        <v>60</v>
      </c>
      <c r="B5198" s="1">
        <v>45622</v>
      </c>
      <c r="C5198" s="1" t="str">
        <f>"WEEK" &amp;" " &amp;  INT((DAY(Stock_Info[[#This Row],[Date]])+WEEKDAY(DATE(YEAR(Stock_Info[[#This Row],[Date]]),MONTH(Stock_Info[[#This Row],[Date]]),1))-1)/7)+1</f>
        <v>WEEK 5</v>
      </c>
      <c r="D5198" s="12">
        <v>569.29999999999995</v>
      </c>
      <c r="E5198" s="12">
        <v>569.29999999999995</v>
      </c>
      <c r="F5198" s="12">
        <v>559.54999999999995</v>
      </c>
      <c r="G5198" s="12">
        <v>562.25</v>
      </c>
      <c r="H5198" s="12">
        <v>562.91503400259069</v>
      </c>
      <c r="I5198">
        <v>24704</v>
      </c>
      <c r="J5198">
        <v>1035</v>
      </c>
      <c r="K5198" s="12">
        <v>13906253</v>
      </c>
      <c r="L5198">
        <v>4108</v>
      </c>
      <c r="M5198">
        <v>16.63</v>
      </c>
      <c r="N5198">
        <v>9.75</v>
      </c>
      <c r="O5198">
        <v>-7.05</v>
      </c>
      <c r="P5198">
        <f xml:space="preserve"> IF(Stock_Info[[#This Row],[Close Price]] &gt; Stock_Info[[#This Row],[Open Price]], 1, 0)</f>
        <v>0</v>
      </c>
      <c r="Q5198" t="str">
        <f>IF(AND(Stock_Info[[#This Row],[% Deli. Qty to Traded Qty]]&gt;80,Stock_Info[[#This Row],[No. of Trades]]&lt;3000),"Unusual Day","")</f>
        <v/>
      </c>
      <c r="R5198" t="str">
        <f>IF(AND(Stock_Info[[#This Row],[Spread High-Low]] &lt; 10, Stock_Info[[#This Row],[% Deli. Qty to Traded Qty]] &gt; 90), "Good Day", "")</f>
        <v/>
      </c>
    </row>
    <row r="5199" spans="1:18">
      <c r="A5199" t="s">
        <v>60</v>
      </c>
      <c r="B5199" s="1">
        <v>45621</v>
      </c>
      <c r="C5199" s="1" t="str">
        <f>"WEEK" &amp;" " &amp;  INT((DAY(Stock_Info[[#This Row],[Date]])+WEEKDAY(DATE(YEAR(Stock_Info[[#This Row],[Date]]),MONTH(Stock_Info[[#This Row],[Date]]),1))-1)/7)+1</f>
        <v>WEEK 5</v>
      </c>
      <c r="D5199" s="12">
        <v>532.4</v>
      </c>
      <c r="E5199" s="12">
        <v>597.75</v>
      </c>
      <c r="F5199" s="12">
        <v>532.4</v>
      </c>
      <c r="G5199" s="12">
        <v>563.6</v>
      </c>
      <c r="H5199" s="12">
        <v>573.20277351866162</v>
      </c>
      <c r="I5199">
        <v>249791</v>
      </c>
      <c r="J5199">
        <v>7627</v>
      </c>
      <c r="K5199" s="12">
        <v>143180894</v>
      </c>
      <c r="L5199">
        <v>60710</v>
      </c>
      <c r="M5199">
        <v>24.3</v>
      </c>
      <c r="N5199">
        <v>65.349999999999994</v>
      </c>
      <c r="O5199">
        <v>31.2</v>
      </c>
      <c r="P5199">
        <f xml:space="preserve"> IF(Stock_Info[[#This Row],[Close Price]] &gt; Stock_Info[[#This Row],[Open Price]], 1, 0)</f>
        <v>1</v>
      </c>
      <c r="Q5199" t="str">
        <f>IF(AND(Stock_Info[[#This Row],[% Deli. Qty to Traded Qty]]&gt;80,Stock_Info[[#This Row],[No. of Trades]]&lt;3000),"Unusual Day","")</f>
        <v/>
      </c>
      <c r="R5199" t="str">
        <f>IF(AND(Stock_Info[[#This Row],[Spread High-Low]] &lt; 10, Stock_Info[[#This Row],[% Deli. Qty to Traded Qty]] &gt; 90), "Good Day", "")</f>
        <v/>
      </c>
    </row>
    <row r="5200" spans="1:18">
      <c r="A5200" t="s">
        <v>60</v>
      </c>
      <c r="B5200" s="1">
        <v>45618</v>
      </c>
      <c r="C5200" s="1" t="str">
        <f>"WEEK" &amp;" " &amp;  INT((DAY(Stock_Info[[#This Row],[Date]])+WEEKDAY(DATE(YEAR(Stock_Info[[#This Row],[Date]]),MONTH(Stock_Info[[#This Row],[Date]]),1))-1)/7)+1</f>
        <v>WEEK 4</v>
      </c>
      <c r="D5200" s="12">
        <v>528.20000000000005</v>
      </c>
      <c r="E5200" s="12">
        <v>536.35</v>
      </c>
      <c r="F5200" s="12">
        <v>525.25</v>
      </c>
      <c r="G5200" s="12">
        <v>531.70000000000005</v>
      </c>
      <c r="H5200" s="12">
        <v>530.79632955621594</v>
      </c>
      <c r="I5200">
        <v>30623</v>
      </c>
      <c r="J5200">
        <v>1597</v>
      </c>
      <c r="K5200" s="12">
        <v>16254576</v>
      </c>
      <c r="L5200">
        <v>7123</v>
      </c>
      <c r="M5200">
        <v>23.26</v>
      </c>
      <c r="N5200">
        <v>11.1</v>
      </c>
      <c r="O5200">
        <v>3.5</v>
      </c>
      <c r="P5200">
        <f xml:space="preserve"> IF(Stock_Info[[#This Row],[Close Price]] &gt; Stock_Info[[#This Row],[Open Price]], 1, 0)</f>
        <v>1</v>
      </c>
      <c r="Q5200" t="str">
        <f>IF(AND(Stock_Info[[#This Row],[% Deli. Qty to Traded Qty]]&gt;80,Stock_Info[[#This Row],[No. of Trades]]&lt;3000),"Unusual Day","")</f>
        <v/>
      </c>
      <c r="R5200" t="str">
        <f>IF(AND(Stock_Info[[#This Row],[Spread High-Low]] &lt; 10, Stock_Info[[#This Row],[% Deli. Qty to Traded Qty]] &gt; 90), "Good Day", "")</f>
        <v/>
      </c>
    </row>
    <row r="5201" spans="1:18">
      <c r="A5201" t="s">
        <v>60</v>
      </c>
      <c r="B5201" s="1">
        <v>45617</v>
      </c>
      <c r="C5201" s="1" t="str">
        <f>"WEEK" &amp;" " &amp;  INT((DAY(Stock_Info[[#This Row],[Date]])+WEEKDAY(DATE(YEAR(Stock_Info[[#This Row],[Date]]),MONTH(Stock_Info[[#This Row],[Date]]),1))-1)/7)+1</f>
        <v>WEEK 4</v>
      </c>
      <c r="D5201" s="12">
        <v>523.1</v>
      </c>
      <c r="E5201" s="12">
        <v>534.95000000000005</v>
      </c>
      <c r="F5201" s="12">
        <v>504.6</v>
      </c>
      <c r="G5201" s="12">
        <v>530.45000000000005</v>
      </c>
      <c r="H5201" s="12">
        <v>521.56466001063393</v>
      </c>
      <c r="I5201">
        <v>33854</v>
      </c>
      <c r="J5201">
        <v>1427</v>
      </c>
      <c r="K5201" s="12">
        <v>17657050</v>
      </c>
      <c r="L5201">
        <v>5299</v>
      </c>
      <c r="M5201">
        <v>15.65</v>
      </c>
      <c r="N5201">
        <v>30.35</v>
      </c>
      <c r="O5201">
        <v>7.35</v>
      </c>
      <c r="P5201">
        <f xml:space="preserve"> IF(Stock_Info[[#This Row],[Close Price]] &gt; Stock_Info[[#This Row],[Open Price]], 1, 0)</f>
        <v>1</v>
      </c>
      <c r="Q5201" t="str">
        <f>IF(AND(Stock_Info[[#This Row],[% Deli. Qty to Traded Qty]]&gt;80,Stock_Info[[#This Row],[No. of Trades]]&lt;3000),"Unusual Day","")</f>
        <v/>
      </c>
      <c r="R5201" t="str">
        <f>IF(AND(Stock_Info[[#This Row],[Spread High-Low]] &lt; 10, Stock_Info[[#This Row],[% Deli. Qty to Traded Qty]] &gt; 90), "Good Day", "")</f>
        <v/>
      </c>
    </row>
    <row r="5202" spans="1:18">
      <c r="A5202" t="s">
        <v>60</v>
      </c>
      <c r="B5202" s="1">
        <v>45615</v>
      </c>
      <c r="C5202" s="1" t="str">
        <f>"WEEK" &amp;" " &amp;  INT((DAY(Stock_Info[[#This Row],[Date]])+WEEKDAY(DATE(YEAR(Stock_Info[[#This Row],[Date]]),MONTH(Stock_Info[[#This Row],[Date]]),1))-1)/7)+1</f>
        <v>WEEK 4</v>
      </c>
      <c r="D5202" s="12">
        <v>520.20000000000005</v>
      </c>
      <c r="E5202" s="12">
        <v>535.1</v>
      </c>
      <c r="F5202" s="12">
        <v>520</v>
      </c>
      <c r="G5202" s="12">
        <v>522.65</v>
      </c>
      <c r="H5202" s="12">
        <v>529.79383126348318</v>
      </c>
      <c r="I5202">
        <v>34302</v>
      </c>
      <c r="J5202">
        <v>1453</v>
      </c>
      <c r="K5202" s="12">
        <v>18172988</v>
      </c>
      <c r="L5202">
        <v>8411</v>
      </c>
      <c r="M5202">
        <v>24.52</v>
      </c>
      <c r="N5202">
        <v>15.1</v>
      </c>
      <c r="O5202">
        <v>2.4500000000000002</v>
      </c>
      <c r="P5202">
        <f xml:space="preserve"> IF(Stock_Info[[#This Row],[Close Price]] &gt; Stock_Info[[#This Row],[Open Price]], 1, 0)</f>
        <v>1</v>
      </c>
      <c r="Q5202" t="str">
        <f>IF(AND(Stock_Info[[#This Row],[% Deli. Qty to Traded Qty]]&gt;80,Stock_Info[[#This Row],[No. of Trades]]&lt;3000),"Unusual Day","")</f>
        <v/>
      </c>
      <c r="R5202" t="str">
        <f>IF(AND(Stock_Info[[#This Row],[Spread High-Low]] &lt; 10, Stock_Info[[#This Row],[% Deli. Qty to Traded Qty]] &gt; 90), "Good Day", "")</f>
        <v/>
      </c>
    </row>
    <row r="5203" spans="1:18">
      <c r="A5203" t="s">
        <v>60</v>
      </c>
      <c r="B5203" s="1">
        <v>45614</v>
      </c>
      <c r="C5203" s="1" t="str">
        <f>"WEEK" &amp;" " &amp;  INT((DAY(Stock_Info[[#This Row],[Date]])+WEEKDAY(DATE(YEAR(Stock_Info[[#This Row],[Date]]),MONTH(Stock_Info[[#This Row],[Date]]),1))-1)/7)+1</f>
        <v>WEEK 4</v>
      </c>
      <c r="D5203" s="12">
        <v>537.75</v>
      </c>
      <c r="E5203" s="12">
        <v>537.75</v>
      </c>
      <c r="F5203" s="12">
        <v>520.15</v>
      </c>
      <c r="G5203" s="12">
        <v>527.85</v>
      </c>
      <c r="H5203" s="12">
        <v>524.78304517568324</v>
      </c>
      <c r="I5203">
        <v>46618</v>
      </c>
      <c r="J5203">
        <v>1987</v>
      </c>
      <c r="K5203" s="12">
        <v>24464336</v>
      </c>
      <c r="L5203">
        <v>14938</v>
      </c>
      <c r="M5203">
        <v>32.04</v>
      </c>
      <c r="N5203">
        <v>17.600000000000001</v>
      </c>
      <c r="O5203">
        <v>-9.9</v>
      </c>
      <c r="P5203">
        <f xml:space="preserve"> IF(Stock_Info[[#This Row],[Close Price]] &gt; Stock_Info[[#This Row],[Open Price]], 1, 0)</f>
        <v>0</v>
      </c>
      <c r="Q5203" t="str">
        <f>IF(AND(Stock_Info[[#This Row],[% Deli. Qty to Traded Qty]]&gt;80,Stock_Info[[#This Row],[No. of Trades]]&lt;3000),"Unusual Day","")</f>
        <v/>
      </c>
      <c r="R5203" t="str">
        <f>IF(AND(Stock_Info[[#This Row],[Spread High-Low]] &lt; 10, Stock_Info[[#This Row],[% Deli. Qty to Traded Qty]] &gt; 90), "Good Day", "")</f>
        <v/>
      </c>
    </row>
    <row r="5204" spans="1:18">
      <c r="A5204" t="s">
        <v>60</v>
      </c>
      <c r="B5204" s="1">
        <v>45610</v>
      </c>
      <c r="C5204" s="1" t="str">
        <f>"WEEK" &amp;" " &amp;  INT((DAY(Stock_Info[[#This Row],[Date]])+WEEKDAY(DATE(YEAR(Stock_Info[[#This Row],[Date]]),MONTH(Stock_Info[[#This Row],[Date]]),1))-1)/7)+1</f>
        <v>WEEK 3</v>
      </c>
      <c r="D5204" s="12">
        <v>544.15</v>
      </c>
      <c r="E5204" s="12">
        <v>549.25</v>
      </c>
      <c r="F5204" s="12">
        <v>534</v>
      </c>
      <c r="G5204" s="12">
        <v>537</v>
      </c>
      <c r="H5204" s="12">
        <v>542.42621570560209</v>
      </c>
      <c r="I5204">
        <v>48696</v>
      </c>
      <c r="J5204">
        <v>1790</v>
      </c>
      <c r="K5204" s="12">
        <v>26413987</v>
      </c>
      <c r="L5204">
        <v>7687</v>
      </c>
      <c r="M5204">
        <v>15.79</v>
      </c>
      <c r="N5204">
        <v>15.25</v>
      </c>
      <c r="O5204">
        <v>-7.15</v>
      </c>
      <c r="P5204">
        <f xml:space="preserve"> IF(Stock_Info[[#This Row],[Close Price]] &gt; Stock_Info[[#This Row],[Open Price]], 1, 0)</f>
        <v>0</v>
      </c>
      <c r="Q5204" t="str">
        <f>IF(AND(Stock_Info[[#This Row],[% Deli. Qty to Traded Qty]]&gt;80,Stock_Info[[#This Row],[No. of Trades]]&lt;3000),"Unusual Day","")</f>
        <v/>
      </c>
      <c r="R5204" t="str">
        <f>IF(AND(Stock_Info[[#This Row],[Spread High-Low]] &lt; 10, Stock_Info[[#This Row],[% Deli. Qty to Traded Qty]] &gt; 90), "Good Day", "")</f>
        <v/>
      </c>
    </row>
    <row r="5205" spans="1:18">
      <c r="A5205" t="s">
        <v>60</v>
      </c>
      <c r="B5205" s="1">
        <v>45609</v>
      </c>
      <c r="C5205" s="1" t="str">
        <f>"WEEK" &amp;" " &amp;  INT((DAY(Stock_Info[[#This Row],[Date]])+WEEKDAY(DATE(YEAR(Stock_Info[[#This Row],[Date]]),MONTH(Stock_Info[[#This Row],[Date]]),1))-1)/7)+1</f>
        <v>WEEK 3</v>
      </c>
      <c r="D5205" s="12">
        <v>557.95000000000005</v>
      </c>
      <c r="E5205" s="12">
        <v>559</v>
      </c>
      <c r="F5205" s="12">
        <v>538.15</v>
      </c>
      <c r="G5205" s="12">
        <v>540.1</v>
      </c>
      <c r="H5205" s="12">
        <v>546.6240996268333</v>
      </c>
      <c r="I5205">
        <v>46092</v>
      </c>
      <c r="J5205">
        <v>1772</v>
      </c>
      <c r="K5205" s="12">
        <v>25194998</v>
      </c>
      <c r="L5205">
        <v>15882</v>
      </c>
      <c r="M5205">
        <v>34.46</v>
      </c>
      <c r="N5205">
        <v>20.85</v>
      </c>
      <c r="O5205">
        <v>-17.850000000000001</v>
      </c>
      <c r="P5205">
        <f xml:space="preserve"> IF(Stock_Info[[#This Row],[Close Price]] &gt; Stock_Info[[#This Row],[Open Price]], 1, 0)</f>
        <v>0</v>
      </c>
      <c r="Q5205" t="str">
        <f>IF(AND(Stock_Info[[#This Row],[% Deli. Qty to Traded Qty]]&gt;80,Stock_Info[[#This Row],[No. of Trades]]&lt;3000),"Unusual Day","")</f>
        <v/>
      </c>
      <c r="R5205" t="str">
        <f>IF(AND(Stock_Info[[#This Row],[Spread High-Low]] &lt; 10, Stock_Info[[#This Row],[% Deli. Qty to Traded Qty]] &gt; 90), "Good Day", "")</f>
        <v/>
      </c>
    </row>
    <row r="5206" spans="1:18">
      <c r="A5206" t="s">
        <v>60</v>
      </c>
      <c r="B5206" s="1">
        <v>45608</v>
      </c>
      <c r="C5206" s="1" t="str">
        <f>"WEEK" &amp;" " &amp;  INT((DAY(Stock_Info[[#This Row],[Date]])+WEEKDAY(DATE(YEAR(Stock_Info[[#This Row],[Date]]),MONTH(Stock_Info[[#This Row],[Date]]),1))-1)/7)+1</f>
        <v>WEEK 3</v>
      </c>
      <c r="D5206" s="12">
        <v>566.1</v>
      </c>
      <c r="E5206" s="12">
        <v>573.29999999999995</v>
      </c>
      <c r="F5206" s="12">
        <v>559.45000000000005</v>
      </c>
      <c r="G5206" s="12">
        <v>564.29999999999995</v>
      </c>
      <c r="H5206" s="12">
        <v>566.34968496849683</v>
      </c>
      <c r="I5206">
        <v>28886</v>
      </c>
      <c r="J5206">
        <v>1053</v>
      </c>
      <c r="K5206" s="12">
        <v>16359577</v>
      </c>
      <c r="L5206">
        <v>5125</v>
      </c>
      <c r="M5206">
        <v>17.739999999999998</v>
      </c>
      <c r="N5206">
        <v>13.85</v>
      </c>
      <c r="O5206">
        <v>-1.8</v>
      </c>
      <c r="P5206">
        <f xml:space="preserve"> IF(Stock_Info[[#This Row],[Close Price]] &gt; Stock_Info[[#This Row],[Open Price]], 1, 0)</f>
        <v>0</v>
      </c>
      <c r="Q5206" t="str">
        <f>IF(AND(Stock_Info[[#This Row],[% Deli. Qty to Traded Qty]]&gt;80,Stock_Info[[#This Row],[No. of Trades]]&lt;3000),"Unusual Day","")</f>
        <v/>
      </c>
      <c r="R5206" t="str">
        <f>IF(AND(Stock_Info[[#This Row],[Spread High-Low]] &lt; 10, Stock_Info[[#This Row],[% Deli. Qty to Traded Qty]] &gt; 90), "Good Day", "")</f>
        <v/>
      </c>
    </row>
    <row r="5207" spans="1:18">
      <c r="A5207" t="s">
        <v>60</v>
      </c>
      <c r="B5207" s="1">
        <v>45607</v>
      </c>
      <c r="C5207" s="1" t="str">
        <f>"WEEK" &amp;" " &amp;  INT((DAY(Stock_Info[[#This Row],[Date]])+WEEKDAY(DATE(YEAR(Stock_Info[[#This Row],[Date]]),MONTH(Stock_Info[[#This Row],[Date]]),1))-1)/7)+1</f>
        <v>WEEK 3</v>
      </c>
      <c r="D5207" s="12">
        <v>559.95000000000005</v>
      </c>
      <c r="E5207" s="12">
        <v>570.75</v>
      </c>
      <c r="F5207" s="12">
        <v>554.45000000000005</v>
      </c>
      <c r="G5207" s="12">
        <v>566.15</v>
      </c>
      <c r="H5207" s="12">
        <v>563.98060563094998</v>
      </c>
      <c r="I5207">
        <v>39496</v>
      </c>
      <c r="J5207">
        <v>1467</v>
      </c>
      <c r="K5207" s="12">
        <v>22274978</v>
      </c>
      <c r="L5207">
        <v>3877</v>
      </c>
      <c r="M5207">
        <v>9.82</v>
      </c>
      <c r="N5207">
        <v>16.3</v>
      </c>
      <c r="O5207">
        <v>6.2</v>
      </c>
      <c r="P5207">
        <f xml:space="preserve"> IF(Stock_Info[[#This Row],[Close Price]] &gt; Stock_Info[[#This Row],[Open Price]], 1, 0)</f>
        <v>1</v>
      </c>
      <c r="Q5207" t="str">
        <f>IF(AND(Stock_Info[[#This Row],[% Deli. Qty to Traded Qty]]&gt;80,Stock_Info[[#This Row],[No. of Trades]]&lt;3000),"Unusual Day","")</f>
        <v/>
      </c>
      <c r="R5207" t="str">
        <f>IF(AND(Stock_Info[[#This Row],[Spread High-Low]] &lt; 10, Stock_Info[[#This Row],[% Deli. Qty to Traded Qty]] &gt; 90), "Good Day", "")</f>
        <v/>
      </c>
    </row>
    <row r="5208" spans="1:18">
      <c r="A5208" t="s">
        <v>60</v>
      </c>
      <c r="B5208" s="1">
        <v>45604</v>
      </c>
      <c r="C5208" s="1" t="str">
        <f>"WEEK" &amp;" " &amp;  INT((DAY(Stock_Info[[#This Row],[Date]])+WEEKDAY(DATE(YEAR(Stock_Info[[#This Row],[Date]]),MONTH(Stock_Info[[#This Row],[Date]]),1))-1)/7)+1</f>
        <v>WEEK 2</v>
      </c>
      <c r="D5208" s="12">
        <v>572</v>
      </c>
      <c r="E5208" s="12">
        <v>576.15</v>
      </c>
      <c r="F5208" s="12">
        <v>556.70000000000005</v>
      </c>
      <c r="G5208" s="12">
        <v>560.70000000000005</v>
      </c>
      <c r="H5208" s="12">
        <v>563.27813470392971</v>
      </c>
      <c r="I5208">
        <v>37356</v>
      </c>
      <c r="J5208">
        <v>1442</v>
      </c>
      <c r="K5208" s="12">
        <v>21041818</v>
      </c>
      <c r="L5208">
        <v>9917</v>
      </c>
      <c r="M5208">
        <v>26.55</v>
      </c>
      <c r="N5208">
        <v>19.45</v>
      </c>
      <c r="O5208">
        <v>-11.3</v>
      </c>
      <c r="P5208">
        <f xml:space="preserve"> IF(Stock_Info[[#This Row],[Close Price]] &gt; Stock_Info[[#This Row],[Open Price]], 1, 0)</f>
        <v>0</v>
      </c>
      <c r="Q5208" t="str">
        <f>IF(AND(Stock_Info[[#This Row],[% Deli. Qty to Traded Qty]]&gt;80,Stock_Info[[#This Row],[No. of Trades]]&lt;3000),"Unusual Day","")</f>
        <v/>
      </c>
      <c r="R5208" t="str">
        <f>IF(AND(Stock_Info[[#This Row],[Spread High-Low]] &lt; 10, Stock_Info[[#This Row],[% Deli. Qty to Traded Qty]] &gt; 90), "Good Day", "")</f>
        <v/>
      </c>
    </row>
    <row r="5209" spans="1:18">
      <c r="A5209" t="s">
        <v>60</v>
      </c>
      <c r="B5209" s="1">
        <v>45603</v>
      </c>
      <c r="C5209" s="1" t="str">
        <f>"WEEK" &amp;" " &amp;  INT((DAY(Stock_Info[[#This Row],[Date]])+WEEKDAY(DATE(YEAR(Stock_Info[[#This Row],[Date]]),MONTH(Stock_Info[[#This Row],[Date]]),1))-1)/7)+1</f>
        <v>WEEK 2</v>
      </c>
      <c r="D5209" s="12">
        <v>582</v>
      </c>
      <c r="E5209" s="12">
        <v>585.5</v>
      </c>
      <c r="F5209" s="12">
        <v>573.65</v>
      </c>
      <c r="G5209" s="12">
        <v>574.6</v>
      </c>
      <c r="H5209" s="12">
        <v>579.03533745679465</v>
      </c>
      <c r="I5209">
        <v>43976</v>
      </c>
      <c r="J5209">
        <v>1819</v>
      </c>
      <c r="K5209" s="12">
        <v>25463658</v>
      </c>
      <c r="L5209">
        <v>14640</v>
      </c>
      <c r="M5209">
        <v>33.29</v>
      </c>
      <c r="N5209">
        <v>11.85</v>
      </c>
      <c r="O5209">
        <v>-7.4</v>
      </c>
      <c r="P5209">
        <f xml:space="preserve"> IF(Stock_Info[[#This Row],[Close Price]] &gt; Stock_Info[[#This Row],[Open Price]], 1, 0)</f>
        <v>0</v>
      </c>
      <c r="Q5209" t="str">
        <f>IF(AND(Stock_Info[[#This Row],[% Deli. Qty to Traded Qty]]&gt;80,Stock_Info[[#This Row],[No. of Trades]]&lt;3000),"Unusual Day","")</f>
        <v/>
      </c>
      <c r="R5209" t="str">
        <f>IF(AND(Stock_Info[[#This Row],[Spread High-Low]] &lt; 10, Stock_Info[[#This Row],[% Deli. Qty to Traded Qty]] &gt; 90), "Good Day", "")</f>
        <v/>
      </c>
    </row>
    <row r="5210" spans="1:18">
      <c r="A5210" t="s">
        <v>60</v>
      </c>
      <c r="B5210" s="1">
        <v>45602</v>
      </c>
      <c r="C5210" s="1" t="str">
        <f>"WEEK" &amp;" " &amp;  INT((DAY(Stock_Info[[#This Row],[Date]])+WEEKDAY(DATE(YEAR(Stock_Info[[#This Row],[Date]]),MONTH(Stock_Info[[#This Row],[Date]]),1))-1)/7)+1</f>
        <v>WEEK 2</v>
      </c>
      <c r="D5210" s="12">
        <v>577.35</v>
      </c>
      <c r="E5210" s="12">
        <v>581.79999999999995</v>
      </c>
      <c r="F5210" s="12">
        <v>571.5</v>
      </c>
      <c r="G5210" s="12">
        <v>575.5</v>
      </c>
      <c r="H5210" s="12">
        <v>575.25376002459711</v>
      </c>
      <c r="I5210">
        <v>39029</v>
      </c>
      <c r="J5210">
        <v>1564</v>
      </c>
      <c r="K5210" s="12">
        <v>22451579</v>
      </c>
      <c r="L5210">
        <v>11248</v>
      </c>
      <c r="M5210">
        <v>28.82</v>
      </c>
      <c r="N5210">
        <v>10.3</v>
      </c>
      <c r="O5210">
        <v>-1.85</v>
      </c>
      <c r="P5210">
        <f xml:space="preserve"> IF(Stock_Info[[#This Row],[Close Price]] &gt; Stock_Info[[#This Row],[Open Price]], 1, 0)</f>
        <v>0</v>
      </c>
      <c r="Q5210" t="str">
        <f>IF(AND(Stock_Info[[#This Row],[% Deli. Qty to Traded Qty]]&gt;80,Stock_Info[[#This Row],[No. of Trades]]&lt;3000),"Unusual Day","")</f>
        <v/>
      </c>
      <c r="R5210" t="str">
        <f>IF(AND(Stock_Info[[#This Row],[Spread High-Low]] &lt; 10, Stock_Info[[#This Row],[% Deli. Qty to Traded Qty]] &gt; 90), "Good Day", "")</f>
        <v/>
      </c>
    </row>
    <row r="5211" spans="1:18">
      <c r="A5211" t="s">
        <v>60</v>
      </c>
      <c r="B5211" s="1">
        <v>45601</v>
      </c>
      <c r="C5211" s="1" t="str">
        <f>"WEEK" &amp;" " &amp;  INT((DAY(Stock_Info[[#This Row],[Date]])+WEEKDAY(DATE(YEAR(Stock_Info[[#This Row],[Date]]),MONTH(Stock_Info[[#This Row],[Date]]),1))-1)/7)+1</f>
        <v>WEEK 2</v>
      </c>
      <c r="D5211" s="12">
        <v>575</v>
      </c>
      <c r="E5211" s="12">
        <v>587</v>
      </c>
      <c r="F5211" s="12">
        <v>569.04999999999995</v>
      </c>
      <c r="G5211" s="12">
        <v>576.65</v>
      </c>
      <c r="H5211" s="12">
        <v>578.04644581321793</v>
      </c>
      <c r="I5211">
        <v>66077</v>
      </c>
      <c r="J5211">
        <v>3004</v>
      </c>
      <c r="K5211" s="12">
        <v>38195575</v>
      </c>
      <c r="L5211">
        <v>19488</v>
      </c>
      <c r="M5211">
        <v>29.49</v>
      </c>
      <c r="N5211">
        <v>17.95</v>
      </c>
      <c r="O5211">
        <v>1.65</v>
      </c>
      <c r="P5211">
        <f xml:space="preserve"> IF(Stock_Info[[#This Row],[Close Price]] &gt; Stock_Info[[#This Row],[Open Price]], 1, 0)</f>
        <v>1</v>
      </c>
      <c r="Q5211" t="str">
        <f>IF(AND(Stock_Info[[#This Row],[% Deli. Qty to Traded Qty]]&gt;80,Stock_Info[[#This Row],[No. of Trades]]&lt;3000),"Unusual Day","")</f>
        <v/>
      </c>
      <c r="R5211" t="str">
        <f>IF(AND(Stock_Info[[#This Row],[Spread High-Low]] &lt; 10, Stock_Info[[#This Row],[% Deli. Qty to Traded Qty]] &gt; 90), "Good Day", "")</f>
        <v/>
      </c>
    </row>
    <row r="5212" spans="1:18">
      <c r="A5212" t="s">
        <v>60</v>
      </c>
      <c r="B5212" s="1">
        <v>45600</v>
      </c>
      <c r="C5212" s="1" t="str">
        <f>"WEEK" &amp;" " &amp;  INT((DAY(Stock_Info[[#This Row],[Date]])+WEEKDAY(DATE(YEAR(Stock_Info[[#This Row],[Date]]),MONTH(Stock_Info[[#This Row],[Date]]),1))-1)/7)+1</f>
        <v>WEEK 2</v>
      </c>
      <c r="D5212" s="12">
        <v>585.75</v>
      </c>
      <c r="E5212" s="12">
        <v>597.25</v>
      </c>
      <c r="F5212" s="12">
        <v>564.85</v>
      </c>
      <c r="G5212" s="12">
        <v>571.35</v>
      </c>
      <c r="H5212" s="12">
        <v>576.25839240059031</v>
      </c>
      <c r="I5212">
        <v>48109</v>
      </c>
      <c r="J5212">
        <v>2280</v>
      </c>
      <c r="K5212" s="12">
        <v>27723215</v>
      </c>
      <c r="L5212">
        <v>12546</v>
      </c>
      <c r="M5212">
        <v>26.08</v>
      </c>
      <c r="N5212">
        <v>32.4</v>
      </c>
      <c r="O5212">
        <v>-14.4</v>
      </c>
      <c r="P5212">
        <f xml:space="preserve"> IF(Stock_Info[[#This Row],[Close Price]] &gt; Stock_Info[[#This Row],[Open Price]], 1, 0)</f>
        <v>0</v>
      </c>
      <c r="Q5212" t="str">
        <f>IF(AND(Stock_Info[[#This Row],[% Deli. Qty to Traded Qty]]&gt;80,Stock_Info[[#This Row],[No. of Trades]]&lt;3000),"Unusual Day","")</f>
        <v/>
      </c>
      <c r="R5212" t="str">
        <f>IF(AND(Stock_Info[[#This Row],[Spread High-Low]] &lt; 10, Stock_Info[[#This Row],[% Deli. Qty to Traded Qty]] &gt; 90), "Good Day", "")</f>
        <v/>
      </c>
    </row>
    <row r="5213" spans="1:18">
      <c r="A5213" t="s">
        <v>60</v>
      </c>
      <c r="B5213" s="1">
        <v>45597</v>
      </c>
      <c r="C5213" s="1" t="str">
        <f>"WEEK" &amp;" " &amp;  INT((DAY(Stock_Info[[#This Row],[Date]])+WEEKDAY(DATE(YEAR(Stock_Info[[#This Row],[Date]]),MONTH(Stock_Info[[#This Row],[Date]]),1))-1)/7)+1</f>
        <v>WEEK 1</v>
      </c>
      <c r="D5213" s="12">
        <v>585.65</v>
      </c>
      <c r="E5213" s="12">
        <v>594.20000000000005</v>
      </c>
      <c r="F5213" s="12">
        <v>578.5</v>
      </c>
      <c r="G5213" s="12">
        <v>583.9</v>
      </c>
      <c r="H5213" s="12">
        <v>587.72409059711731</v>
      </c>
      <c r="I5213">
        <v>5828</v>
      </c>
      <c r="J5213">
        <v>523</v>
      </c>
      <c r="K5213" s="12">
        <v>3425256</v>
      </c>
      <c r="L5213">
        <v>2689</v>
      </c>
      <c r="M5213">
        <v>46.14</v>
      </c>
      <c r="N5213">
        <v>15.7</v>
      </c>
      <c r="O5213">
        <v>-1.75</v>
      </c>
      <c r="P5213">
        <f xml:space="preserve"> IF(Stock_Info[[#This Row],[Close Price]] &gt; Stock_Info[[#This Row],[Open Price]], 1, 0)</f>
        <v>0</v>
      </c>
      <c r="Q5213" t="str">
        <f>IF(AND(Stock_Info[[#This Row],[% Deli. Qty to Traded Qty]]&gt;80,Stock_Info[[#This Row],[No. of Trades]]&lt;3000),"Unusual Day","")</f>
        <v/>
      </c>
      <c r="R5213" t="str">
        <f>IF(AND(Stock_Info[[#This Row],[Spread High-Low]] &lt; 10, Stock_Info[[#This Row],[% Deli. Qty to Traded Qty]] &gt; 90), "Good Day", "")</f>
        <v/>
      </c>
    </row>
    <row r="5214" spans="1:18">
      <c r="A5214" t="s">
        <v>60</v>
      </c>
      <c r="B5214" s="1">
        <v>45596</v>
      </c>
      <c r="C5214" s="1" t="str">
        <f>"WEEK" &amp;" " &amp;  INT((DAY(Stock_Info[[#This Row],[Date]])+WEEKDAY(DATE(YEAR(Stock_Info[[#This Row],[Date]]),MONTH(Stock_Info[[#This Row],[Date]]),1))-1)/7)+1</f>
        <v>WEEK 5</v>
      </c>
      <c r="D5214" s="12">
        <v>580</v>
      </c>
      <c r="E5214" s="12">
        <v>595</v>
      </c>
      <c r="F5214" s="12">
        <v>577.9</v>
      </c>
      <c r="G5214" s="12">
        <v>591.15</v>
      </c>
      <c r="H5214" s="12">
        <v>588.20792401949893</v>
      </c>
      <c r="I5214">
        <v>67491</v>
      </c>
      <c r="J5214">
        <v>2055</v>
      </c>
      <c r="K5214" s="12">
        <v>39698741</v>
      </c>
      <c r="L5214">
        <v>7870</v>
      </c>
      <c r="M5214">
        <v>11.66</v>
      </c>
      <c r="N5214">
        <v>17.100000000000001</v>
      </c>
      <c r="O5214">
        <v>11.15</v>
      </c>
      <c r="P5214">
        <f xml:space="preserve"> IF(Stock_Info[[#This Row],[Close Price]] &gt; Stock_Info[[#This Row],[Open Price]], 1, 0)</f>
        <v>1</v>
      </c>
      <c r="Q5214" t="str">
        <f>IF(AND(Stock_Info[[#This Row],[% Deli. Qty to Traded Qty]]&gt;80,Stock_Info[[#This Row],[No. of Trades]]&lt;3000),"Unusual Day","")</f>
        <v/>
      </c>
      <c r="R5214" t="str">
        <f>IF(AND(Stock_Info[[#This Row],[Spread High-Low]] &lt; 10, Stock_Info[[#This Row],[% Deli. Qty to Traded Qty]] &gt; 90), "Good Day", "")</f>
        <v/>
      </c>
    </row>
    <row r="5215" spans="1:18">
      <c r="A5215" t="s">
        <v>60</v>
      </c>
      <c r="B5215" s="1">
        <v>45595</v>
      </c>
      <c r="C5215" s="1" t="str">
        <f>"WEEK" &amp;" " &amp;  INT((DAY(Stock_Info[[#This Row],[Date]])+WEEKDAY(DATE(YEAR(Stock_Info[[#This Row],[Date]]),MONTH(Stock_Info[[#This Row],[Date]]),1))-1)/7)+1</f>
        <v>WEEK 5</v>
      </c>
      <c r="D5215" s="12">
        <v>572.29999999999995</v>
      </c>
      <c r="E5215" s="12">
        <v>597.45000000000005</v>
      </c>
      <c r="F5215" s="12">
        <v>569.29999999999995</v>
      </c>
      <c r="G5215" s="12">
        <v>588.04999999999995</v>
      </c>
      <c r="H5215" s="12">
        <v>587.83167083235799</v>
      </c>
      <c r="I5215">
        <v>132431</v>
      </c>
      <c r="J5215">
        <v>4723</v>
      </c>
      <c r="K5215" s="12">
        <v>77847136</v>
      </c>
      <c r="L5215">
        <v>26078</v>
      </c>
      <c r="M5215">
        <v>19.690000000000001</v>
      </c>
      <c r="N5215">
        <v>28.15</v>
      </c>
      <c r="O5215">
        <v>15.75</v>
      </c>
      <c r="P5215">
        <f xml:space="preserve"> IF(Stock_Info[[#This Row],[Close Price]] &gt; Stock_Info[[#This Row],[Open Price]], 1, 0)</f>
        <v>1</v>
      </c>
      <c r="Q5215" t="str">
        <f>IF(AND(Stock_Info[[#This Row],[% Deli. Qty to Traded Qty]]&gt;80,Stock_Info[[#This Row],[No. of Trades]]&lt;3000),"Unusual Day","")</f>
        <v/>
      </c>
      <c r="R5215" t="str">
        <f>IF(AND(Stock_Info[[#This Row],[Spread High-Low]] &lt; 10, Stock_Info[[#This Row],[% Deli. Qty to Traded Qty]] &gt; 90), "Good Day", "")</f>
        <v/>
      </c>
    </row>
    <row r="5216" spans="1:18">
      <c r="A5216" t="s">
        <v>60</v>
      </c>
      <c r="B5216" s="1">
        <v>45594</v>
      </c>
      <c r="C5216" s="1" t="str">
        <f>"WEEK" &amp;" " &amp;  INT((DAY(Stock_Info[[#This Row],[Date]])+WEEKDAY(DATE(YEAR(Stock_Info[[#This Row],[Date]]),MONTH(Stock_Info[[#This Row],[Date]]),1))-1)/7)+1</f>
        <v>WEEK 5</v>
      </c>
      <c r="D5216" s="12">
        <v>545</v>
      </c>
      <c r="E5216" s="12">
        <v>584.65</v>
      </c>
      <c r="F5216" s="12">
        <v>537.79999999999995</v>
      </c>
      <c r="G5216" s="12">
        <v>580.79999999999995</v>
      </c>
      <c r="H5216" s="12">
        <v>568.5406087018647</v>
      </c>
      <c r="I5216">
        <v>279940</v>
      </c>
      <c r="J5216">
        <v>8043</v>
      </c>
      <c r="K5216" s="12">
        <v>159157258</v>
      </c>
      <c r="L5216">
        <v>57850</v>
      </c>
      <c r="M5216">
        <v>20.67</v>
      </c>
      <c r="N5216">
        <v>46.85</v>
      </c>
      <c r="O5216">
        <v>35.799999999999997</v>
      </c>
      <c r="P5216">
        <f xml:space="preserve"> IF(Stock_Info[[#This Row],[Close Price]] &gt; Stock_Info[[#This Row],[Open Price]], 1, 0)</f>
        <v>1</v>
      </c>
      <c r="Q5216" t="str">
        <f>IF(AND(Stock_Info[[#This Row],[% Deli. Qty to Traded Qty]]&gt;80,Stock_Info[[#This Row],[No. of Trades]]&lt;3000),"Unusual Day","")</f>
        <v/>
      </c>
      <c r="R5216" t="str">
        <f>IF(AND(Stock_Info[[#This Row],[Spread High-Low]] &lt; 10, Stock_Info[[#This Row],[% Deli. Qty to Traded Qty]] &gt; 90), "Good Day", "")</f>
        <v/>
      </c>
    </row>
    <row r="5217" spans="1:18">
      <c r="A5217" t="s">
        <v>60</v>
      </c>
      <c r="B5217" s="1">
        <v>45593</v>
      </c>
      <c r="C5217" s="1" t="str">
        <f>"WEEK" &amp;" " &amp;  INT((DAY(Stock_Info[[#This Row],[Date]])+WEEKDAY(DATE(YEAR(Stock_Info[[#This Row],[Date]]),MONTH(Stock_Info[[#This Row],[Date]]),1))-1)/7)+1</f>
        <v>WEEK 5</v>
      </c>
      <c r="D5217" s="12">
        <v>498.55</v>
      </c>
      <c r="E5217" s="12">
        <v>560.6</v>
      </c>
      <c r="F5217" s="12">
        <v>496.35</v>
      </c>
      <c r="G5217" s="12">
        <v>551</v>
      </c>
      <c r="H5217" s="12">
        <v>540.74668097547658</v>
      </c>
      <c r="I5217">
        <v>263707</v>
      </c>
      <c r="J5217">
        <v>7235</v>
      </c>
      <c r="K5217" s="12">
        <v>142598685</v>
      </c>
      <c r="L5217">
        <v>46252</v>
      </c>
      <c r="M5217">
        <v>17.54</v>
      </c>
      <c r="N5217">
        <v>64.25</v>
      </c>
      <c r="O5217">
        <v>52.45</v>
      </c>
      <c r="P5217">
        <f xml:space="preserve"> IF(Stock_Info[[#This Row],[Close Price]] &gt; Stock_Info[[#This Row],[Open Price]], 1, 0)</f>
        <v>1</v>
      </c>
      <c r="Q5217" t="str">
        <f>IF(AND(Stock_Info[[#This Row],[% Deli. Qty to Traded Qty]]&gt;80,Stock_Info[[#This Row],[No. of Trades]]&lt;3000),"Unusual Day","")</f>
        <v/>
      </c>
      <c r="R5217" t="str">
        <f>IF(AND(Stock_Info[[#This Row],[Spread High-Low]] &lt; 10, Stock_Info[[#This Row],[% Deli. Qty to Traded Qty]] &gt; 90), "Good Day", "")</f>
        <v/>
      </c>
    </row>
    <row r="5218" spans="1:18">
      <c r="A5218" t="s">
        <v>60</v>
      </c>
      <c r="B5218" s="1">
        <v>45590</v>
      </c>
      <c r="C5218" s="1" t="str">
        <f>"WEEK" &amp;" " &amp;  INT((DAY(Stock_Info[[#This Row],[Date]])+WEEKDAY(DATE(YEAR(Stock_Info[[#This Row],[Date]]),MONTH(Stock_Info[[#This Row],[Date]]),1))-1)/7)+1</f>
        <v>WEEK 4</v>
      </c>
      <c r="D5218" s="12">
        <v>507.9</v>
      </c>
      <c r="E5218" s="12">
        <v>507.9</v>
      </c>
      <c r="F5218" s="12">
        <v>488</v>
      </c>
      <c r="G5218" s="12">
        <v>498.3</v>
      </c>
      <c r="H5218" s="12">
        <v>494.16661750904944</v>
      </c>
      <c r="I5218">
        <v>37295</v>
      </c>
      <c r="J5218">
        <v>1941</v>
      </c>
      <c r="K5218" s="12">
        <v>18429944</v>
      </c>
      <c r="L5218">
        <v>13394</v>
      </c>
      <c r="M5218">
        <v>35.909999999999997</v>
      </c>
      <c r="N5218">
        <v>19.899999999999999</v>
      </c>
      <c r="O5218">
        <v>-9.6</v>
      </c>
      <c r="P5218">
        <f xml:space="preserve"> IF(Stock_Info[[#This Row],[Close Price]] &gt; Stock_Info[[#This Row],[Open Price]], 1, 0)</f>
        <v>0</v>
      </c>
      <c r="Q5218" t="str">
        <f>IF(AND(Stock_Info[[#This Row],[% Deli. Qty to Traded Qty]]&gt;80,Stock_Info[[#This Row],[No. of Trades]]&lt;3000),"Unusual Day","")</f>
        <v/>
      </c>
      <c r="R5218" t="str">
        <f>IF(AND(Stock_Info[[#This Row],[Spread High-Low]] &lt; 10, Stock_Info[[#This Row],[% Deli. Qty to Traded Qty]] &gt; 90), "Good Day", "")</f>
        <v/>
      </c>
    </row>
    <row r="5219" spans="1:18">
      <c r="A5219" t="s">
        <v>60</v>
      </c>
      <c r="B5219" s="1">
        <v>45589</v>
      </c>
      <c r="C5219" s="1" t="str">
        <f>"WEEK" &amp;" " &amp;  INT((DAY(Stock_Info[[#This Row],[Date]])+WEEKDAY(DATE(YEAR(Stock_Info[[#This Row],[Date]]),MONTH(Stock_Info[[#This Row],[Date]]),1))-1)/7)+1</f>
        <v>WEEK 4</v>
      </c>
      <c r="D5219" s="12">
        <v>499.95</v>
      </c>
      <c r="E5219" s="12">
        <v>508</v>
      </c>
      <c r="F5219" s="12">
        <v>499.2</v>
      </c>
      <c r="G5219" s="12">
        <v>500.9</v>
      </c>
      <c r="H5219" s="12">
        <v>503.27198775002392</v>
      </c>
      <c r="I5219">
        <v>31347</v>
      </c>
      <c r="J5219">
        <v>1175</v>
      </c>
      <c r="K5219" s="12">
        <v>15776067</v>
      </c>
      <c r="L5219">
        <v>9459</v>
      </c>
      <c r="M5219">
        <v>30.18</v>
      </c>
      <c r="N5219">
        <v>8.8000000000000007</v>
      </c>
      <c r="O5219">
        <v>0.95</v>
      </c>
      <c r="P5219">
        <f xml:space="preserve"> IF(Stock_Info[[#This Row],[Close Price]] &gt; Stock_Info[[#This Row],[Open Price]], 1, 0)</f>
        <v>1</v>
      </c>
      <c r="Q5219" t="str">
        <f>IF(AND(Stock_Info[[#This Row],[% Deli. Qty to Traded Qty]]&gt;80,Stock_Info[[#This Row],[No. of Trades]]&lt;3000),"Unusual Day","")</f>
        <v/>
      </c>
      <c r="R5219" t="str">
        <f>IF(AND(Stock_Info[[#This Row],[Spread High-Low]] &lt; 10, Stock_Info[[#This Row],[% Deli. Qty to Traded Qty]] &gt; 90), "Good Day", "")</f>
        <v/>
      </c>
    </row>
    <row r="5220" spans="1:18">
      <c r="A5220" t="s">
        <v>60</v>
      </c>
      <c r="B5220" s="1">
        <v>45588</v>
      </c>
      <c r="C5220" s="1" t="str">
        <f>"WEEK" &amp;" " &amp;  INT((DAY(Stock_Info[[#This Row],[Date]])+WEEKDAY(DATE(YEAR(Stock_Info[[#This Row],[Date]]),MONTH(Stock_Info[[#This Row],[Date]]),1))-1)/7)+1</f>
        <v>WEEK 4</v>
      </c>
      <c r="D5220" s="12">
        <v>500.05</v>
      </c>
      <c r="E5220" s="12">
        <v>509.05</v>
      </c>
      <c r="F5220" s="12">
        <v>493.15</v>
      </c>
      <c r="G5220" s="12">
        <v>501.1</v>
      </c>
      <c r="H5220" s="12">
        <v>501.46305596404096</v>
      </c>
      <c r="I5220">
        <v>36041</v>
      </c>
      <c r="J5220">
        <v>1609</v>
      </c>
      <c r="K5220" s="12">
        <v>18073230</v>
      </c>
      <c r="L5220">
        <v>7130</v>
      </c>
      <c r="M5220">
        <v>19.78</v>
      </c>
      <c r="N5220">
        <v>15.9</v>
      </c>
      <c r="O5220">
        <v>1.05</v>
      </c>
      <c r="P5220">
        <f xml:space="preserve"> IF(Stock_Info[[#This Row],[Close Price]] &gt; Stock_Info[[#This Row],[Open Price]], 1, 0)</f>
        <v>1</v>
      </c>
      <c r="Q5220" t="str">
        <f>IF(AND(Stock_Info[[#This Row],[% Deli. Qty to Traded Qty]]&gt;80,Stock_Info[[#This Row],[No. of Trades]]&lt;3000),"Unusual Day","")</f>
        <v/>
      </c>
      <c r="R5220" t="str">
        <f>IF(AND(Stock_Info[[#This Row],[Spread High-Low]] &lt; 10, Stock_Info[[#This Row],[% Deli. Qty to Traded Qty]] &gt; 90), "Good Day", "")</f>
        <v/>
      </c>
    </row>
    <row r="5221" spans="1:18">
      <c r="A5221" t="s">
        <v>60</v>
      </c>
      <c r="B5221" s="1">
        <v>45587</v>
      </c>
      <c r="C5221" s="1" t="str">
        <f>"WEEK" &amp;" " &amp;  INT((DAY(Stock_Info[[#This Row],[Date]])+WEEKDAY(DATE(YEAR(Stock_Info[[#This Row],[Date]]),MONTH(Stock_Info[[#This Row],[Date]]),1))-1)/7)+1</f>
        <v>WEEK 4</v>
      </c>
      <c r="D5221" s="12">
        <v>514</v>
      </c>
      <c r="E5221" s="12">
        <v>515.29999999999995</v>
      </c>
      <c r="F5221" s="12">
        <v>500.2</v>
      </c>
      <c r="G5221" s="12">
        <v>503.45</v>
      </c>
      <c r="H5221" s="12">
        <v>503.9192458460098</v>
      </c>
      <c r="I5221">
        <v>68368</v>
      </c>
      <c r="J5221">
        <v>2874</v>
      </c>
      <c r="K5221" s="12">
        <v>34451951</v>
      </c>
      <c r="L5221">
        <v>37044</v>
      </c>
      <c r="M5221">
        <v>54.18</v>
      </c>
      <c r="N5221">
        <v>15.1</v>
      </c>
      <c r="O5221">
        <v>-10.55</v>
      </c>
      <c r="P5221">
        <f xml:space="preserve"> IF(Stock_Info[[#This Row],[Close Price]] &gt; Stock_Info[[#This Row],[Open Price]], 1, 0)</f>
        <v>0</v>
      </c>
      <c r="Q5221" t="str">
        <f>IF(AND(Stock_Info[[#This Row],[% Deli. Qty to Traded Qty]]&gt;80,Stock_Info[[#This Row],[No. of Trades]]&lt;3000),"Unusual Day","")</f>
        <v/>
      </c>
      <c r="R5221" t="str">
        <f>IF(AND(Stock_Info[[#This Row],[Spread High-Low]] &lt; 10, Stock_Info[[#This Row],[% Deli. Qty to Traded Qty]] &gt; 90), "Good Day", "")</f>
        <v/>
      </c>
    </row>
    <row r="5222" spans="1:18">
      <c r="A5222" t="s">
        <v>60</v>
      </c>
      <c r="B5222" s="1">
        <v>45586</v>
      </c>
      <c r="C5222" s="1" t="str">
        <f>"WEEK" &amp;" " &amp;  INT((DAY(Stock_Info[[#This Row],[Date]])+WEEKDAY(DATE(YEAR(Stock_Info[[#This Row],[Date]]),MONTH(Stock_Info[[#This Row],[Date]]),1))-1)/7)+1</f>
        <v>WEEK 4</v>
      </c>
      <c r="D5222" s="12">
        <v>518.04999999999995</v>
      </c>
      <c r="E5222" s="12">
        <v>527.70000000000005</v>
      </c>
      <c r="F5222" s="12">
        <v>509.6</v>
      </c>
      <c r="G5222" s="12">
        <v>513</v>
      </c>
      <c r="H5222" s="12">
        <v>518.05392905634756</v>
      </c>
      <c r="I5222">
        <v>23568</v>
      </c>
      <c r="J5222">
        <v>1266</v>
      </c>
      <c r="K5222" s="12">
        <v>12209495</v>
      </c>
      <c r="L5222">
        <v>10429</v>
      </c>
      <c r="M5222">
        <v>44.25</v>
      </c>
      <c r="N5222">
        <v>18.100000000000001</v>
      </c>
      <c r="O5222">
        <v>-5.05</v>
      </c>
      <c r="P5222">
        <f xml:space="preserve"> IF(Stock_Info[[#This Row],[Close Price]] &gt; Stock_Info[[#This Row],[Open Price]], 1, 0)</f>
        <v>0</v>
      </c>
      <c r="Q5222" t="str">
        <f>IF(AND(Stock_Info[[#This Row],[% Deli. Qty to Traded Qty]]&gt;80,Stock_Info[[#This Row],[No. of Trades]]&lt;3000),"Unusual Day","")</f>
        <v/>
      </c>
      <c r="R5222" t="str">
        <f>IF(AND(Stock_Info[[#This Row],[Spread High-Low]] &lt; 10, Stock_Info[[#This Row],[% Deli. Qty to Traded Qty]] &gt; 90), "Good Day", "")</f>
        <v/>
      </c>
    </row>
    <row r="5223" spans="1:18">
      <c r="A5223" t="s">
        <v>60</v>
      </c>
      <c r="B5223" s="1">
        <v>45583</v>
      </c>
      <c r="C5223" s="1" t="str">
        <f>"WEEK" &amp;" " &amp;  INT((DAY(Stock_Info[[#This Row],[Date]])+WEEKDAY(DATE(YEAR(Stock_Info[[#This Row],[Date]]),MONTH(Stock_Info[[#This Row],[Date]]),1))-1)/7)+1</f>
        <v>WEEK 3</v>
      </c>
      <c r="D5223" s="12">
        <v>515.75</v>
      </c>
      <c r="E5223" s="12">
        <v>522</v>
      </c>
      <c r="F5223" s="12">
        <v>507.95</v>
      </c>
      <c r="G5223" s="12">
        <v>518.9</v>
      </c>
      <c r="H5223" s="12">
        <v>516.00301172421212</v>
      </c>
      <c r="I5223">
        <v>18594</v>
      </c>
      <c r="J5223">
        <v>763</v>
      </c>
      <c r="K5223" s="12">
        <v>9594560</v>
      </c>
      <c r="L5223">
        <v>5588</v>
      </c>
      <c r="M5223">
        <v>30.05</v>
      </c>
      <c r="N5223">
        <v>14.05</v>
      </c>
      <c r="O5223">
        <v>3.15</v>
      </c>
      <c r="P5223">
        <f xml:space="preserve"> IF(Stock_Info[[#This Row],[Close Price]] &gt; Stock_Info[[#This Row],[Open Price]], 1, 0)</f>
        <v>1</v>
      </c>
      <c r="Q5223" t="str">
        <f>IF(AND(Stock_Info[[#This Row],[% Deli. Qty to Traded Qty]]&gt;80,Stock_Info[[#This Row],[No. of Trades]]&lt;3000),"Unusual Day","")</f>
        <v/>
      </c>
      <c r="R5223" t="str">
        <f>IF(AND(Stock_Info[[#This Row],[Spread High-Low]] &lt; 10, Stock_Info[[#This Row],[% Deli. Qty to Traded Qty]] &gt; 90), "Good Day", "")</f>
        <v/>
      </c>
    </row>
    <row r="5224" spans="1:18">
      <c r="A5224" t="s">
        <v>60</v>
      </c>
      <c r="B5224" s="1">
        <v>45582</v>
      </c>
      <c r="C5224" s="1" t="str">
        <f>"WEEK" &amp;" " &amp;  INT((DAY(Stock_Info[[#This Row],[Date]])+WEEKDAY(DATE(YEAR(Stock_Info[[#This Row],[Date]]),MONTH(Stock_Info[[#This Row],[Date]]),1))-1)/7)+1</f>
        <v>WEEK 3</v>
      </c>
      <c r="D5224" s="12">
        <v>518.35</v>
      </c>
      <c r="E5224" s="12">
        <v>523.25</v>
      </c>
      <c r="F5224" s="12">
        <v>511.5</v>
      </c>
      <c r="G5224" s="12">
        <v>512.65</v>
      </c>
      <c r="H5224" s="12">
        <v>515.03462110625253</v>
      </c>
      <c r="I5224">
        <v>22183</v>
      </c>
      <c r="J5224">
        <v>715</v>
      </c>
      <c r="K5224" s="12">
        <v>11425013</v>
      </c>
      <c r="L5224">
        <v>11047</v>
      </c>
      <c r="M5224">
        <v>49.8</v>
      </c>
      <c r="N5224">
        <v>11.75</v>
      </c>
      <c r="O5224">
        <v>-5.7</v>
      </c>
      <c r="P5224">
        <f xml:space="preserve"> IF(Stock_Info[[#This Row],[Close Price]] &gt; Stock_Info[[#This Row],[Open Price]], 1, 0)</f>
        <v>0</v>
      </c>
      <c r="Q5224" t="str">
        <f>IF(AND(Stock_Info[[#This Row],[% Deli. Qty to Traded Qty]]&gt;80,Stock_Info[[#This Row],[No. of Trades]]&lt;3000),"Unusual Day","")</f>
        <v/>
      </c>
      <c r="R5224" t="str">
        <f>IF(AND(Stock_Info[[#This Row],[Spread High-Low]] &lt; 10, Stock_Info[[#This Row],[% Deli. Qty to Traded Qty]] &gt; 90), "Good Day", "")</f>
        <v/>
      </c>
    </row>
    <row r="5225" spans="1:18">
      <c r="A5225" t="s">
        <v>60</v>
      </c>
      <c r="B5225" s="1">
        <v>45581</v>
      </c>
      <c r="C5225" s="1" t="str">
        <f>"WEEK" &amp;" " &amp;  INT((DAY(Stock_Info[[#This Row],[Date]])+WEEKDAY(DATE(YEAR(Stock_Info[[#This Row],[Date]]),MONTH(Stock_Info[[#This Row],[Date]]),1))-1)/7)+1</f>
        <v>WEEK 3</v>
      </c>
      <c r="D5225" s="12">
        <v>519.9</v>
      </c>
      <c r="E5225" s="12">
        <v>531</v>
      </c>
      <c r="F5225" s="12">
        <v>511.5</v>
      </c>
      <c r="G5225" s="12">
        <v>518.35</v>
      </c>
      <c r="H5225" s="12">
        <v>519.18325129887887</v>
      </c>
      <c r="I5225">
        <v>73140</v>
      </c>
      <c r="J5225">
        <v>2687</v>
      </c>
      <c r="K5225" s="12">
        <v>37973063</v>
      </c>
      <c r="L5225">
        <v>19226</v>
      </c>
      <c r="M5225">
        <v>26.29</v>
      </c>
      <c r="N5225">
        <v>19.5</v>
      </c>
      <c r="O5225">
        <v>-1.55</v>
      </c>
      <c r="P5225">
        <f xml:space="preserve"> IF(Stock_Info[[#This Row],[Close Price]] &gt; Stock_Info[[#This Row],[Open Price]], 1, 0)</f>
        <v>0</v>
      </c>
      <c r="Q5225" t="str">
        <f>IF(AND(Stock_Info[[#This Row],[% Deli. Qty to Traded Qty]]&gt;80,Stock_Info[[#This Row],[No. of Trades]]&lt;3000),"Unusual Day","")</f>
        <v/>
      </c>
      <c r="R5225" t="str">
        <f>IF(AND(Stock_Info[[#This Row],[Spread High-Low]] &lt; 10, Stock_Info[[#This Row],[% Deli. Qty to Traded Qty]] &gt; 90), "Good Day", "")</f>
        <v/>
      </c>
    </row>
    <row r="5226" spans="1:18">
      <c r="A5226" t="s">
        <v>60</v>
      </c>
      <c r="B5226" s="1">
        <v>45580</v>
      </c>
      <c r="C5226" s="1" t="str">
        <f>"WEEK" &amp;" " &amp;  INT((DAY(Stock_Info[[#This Row],[Date]])+WEEKDAY(DATE(YEAR(Stock_Info[[#This Row],[Date]]),MONTH(Stock_Info[[#This Row],[Date]]),1))-1)/7)+1</f>
        <v>WEEK 3</v>
      </c>
      <c r="D5226" s="12">
        <v>525</v>
      </c>
      <c r="E5226" s="12">
        <v>526.75</v>
      </c>
      <c r="F5226" s="12">
        <v>518</v>
      </c>
      <c r="G5226" s="12">
        <v>520.45000000000005</v>
      </c>
      <c r="H5226" s="12">
        <v>522.68476743331621</v>
      </c>
      <c r="I5226">
        <v>13609</v>
      </c>
      <c r="J5226">
        <v>667</v>
      </c>
      <c r="K5226" s="12">
        <v>7113217</v>
      </c>
      <c r="L5226">
        <v>8247</v>
      </c>
      <c r="M5226">
        <v>60.6</v>
      </c>
      <c r="N5226">
        <v>8.75</v>
      </c>
      <c r="O5226">
        <v>-4.55</v>
      </c>
      <c r="P5226">
        <f xml:space="preserve"> IF(Stock_Info[[#This Row],[Close Price]] &gt; Stock_Info[[#This Row],[Open Price]], 1, 0)</f>
        <v>0</v>
      </c>
      <c r="Q5226" t="str">
        <f>IF(AND(Stock_Info[[#This Row],[% Deli. Qty to Traded Qty]]&gt;80,Stock_Info[[#This Row],[No. of Trades]]&lt;3000),"Unusual Day","")</f>
        <v/>
      </c>
      <c r="R5226" t="str">
        <f>IF(AND(Stock_Info[[#This Row],[Spread High-Low]] &lt; 10, Stock_Info[[#This Row],[% Deli. Qty to Traded Qty]] &gt; 90), "Good Day", "")</f>
        <v/>
      </c>
    </row>
    <row r="5227" spans="1:18">
      <c r="A5227" t="s">
        <v>60</v>
      </c>
      <c r="B5227" s="1">
        <v>45579</v>
      </c>
      <c r="C5227" s="1" t="str">
        <f>"WEEK" &amp;" " &amp;  INT((DAY(Stock_Info[[#This Row],[Date]])+WEEKDAY(DATE(YEAR(Stock_Info[[#This Row],[Date]]),MONTH(Stock_Info[[#This Row],[Date]]),1))-1)/7)+1</f>
        <v>WEEK 3</v>
      </c>
      <c r="D5227" s="12">
        <v>528.29999999999995</v>
      </c>
      <c r="E5227" s="12">
        <v>529.85</v>
      </c>
      <c r="F5227" s="12">
        <v>522</v>
      </c>
      <c r="G5227" s="12">
        <v>524.5</v>
      </c>
      <c r="H5227" s="12">
        <v>525.21712081622491</v>
      </c>
      <c r="I5227">
        <v>16074</v>
      </c>
      <c r="J5227">
        <v>1068</v>
      </c>
      <c r="K5227" s="12">
        <v>8442340</v>
      </c>
      <c r="L5227">
        <v>5859</v>
      </c>
      <c r="M5227">
        <v>36.450000000000003</v>
      </c>
      <c r="N5227">
        <v>7.85</v>
      </c>
      <c r="O5227">
        <v>-3.8</v>
      </c>
      <c r="P5227">
        <f xml:space="preserve"> IF(Stock_Info[[#This Row],[Close Price]] &gt; Stock_Info[[#This Row],[Open Price]], 1, 0)</f>
        <v>0</v>
      </c>
      <c r="Q5227" t="str">
        <f>IF(AND(Stock_Info[[#This Row],[% Deli. Qty to Traded Qty]]&gt;80,Stock_Info[[#This Row],[No. of Trades]]&lt;3000),"Unusual Day","")</f>
        <v/>
      </c>
      <c r="R5227" t="str">
        <f>IF(AND(Stock_Info[[#This Row],[Spread High-Low]] &lt; 10, Stock_Info[[#This Row],[% Deli. Qty to Traded Qty]] &gt; 90), "Good Day", "")</f>
        <v/>
      </c>
    </row>
    <row r="5228" spans="1:18">
      <c r="A5228" t="s">
        <v>60</v>
      </c>
      <c r="B5228" s="1">
        <v>45576</v>
      </c>
      <c r="C5228" s="1" t="str">
        <f>"WEEK" &amp;" " &amp;  INT((DAY(Stock_Info[[#This Row],[Date]])+WEEKDAY(DATE(YEAR(Stock_Info[[#This Row],[Date]]),MONTH(Stock_Info[[#This Row],[Date]]),1))-1)/7)+1</f>
        <v>WEEK 2</v>
      </c>
      <c r="D5228" s="12">
        <v>521.95000000000005</v>
      </c>
      <c r="E5228" s="12">
        <v>528.5</v>
      </c>
      <c r="F5228" s="12">
        <v>519.75</v>
      </c>
      <c r="G5228" s="12">
        <v>524.25</v>
      </c>
      <c r="H5228" s="12">
        <v>525.32600035673943</v>
      </c>
      <c r="I5228">
        <v>16819</v>
      </c>
      <c r="J5228">
        <v>978</v>
      </c>
      <c r="K5228" s="12">
        <v>8835458</v>
      </c>
      <c r="L5228">
        <v>7670</v>
      </c>
      <c r="M5228">
        <v>45.6</v>
      </c>
      <c r="N5228">
        <v>8.75</v>
      </c>
      <c r="O5228">
        <v>2.2999999999999998</v>
      </c>
      <c r="P5228">
        <f xml:space="preserve"> IF(Stock_Info[[#This Row],[Close Price]] &gt; Stock_Info[[#This Row],[Open Price]], 1, 0)</f>
        <v>1</v>
      </c>
      <c r="Q5228" t="str">
        <f>IF(AND(Stock_Info[[#This Row],[% Deli. Qty to Traded Qty]]&gt;80,Stock_Info[[#This Row],[No. of Trades]]&lt;3000),"Unusual Day","")</f>
        <v/>
      </c>
      <c r="R5228" t="str">
        <f>IF(AND(Stock_Info[[#This Row],[Spread High-Low]] &lt; 10, Stock_Info[[#This Row],[% Deli. Qty to Traded Qty]] &gt; 90), "Good Day", "")</f>
        <v/>
      </c>
    </row>
    <row r="5229" spans="1:18">
      <c r="A5229" t="s">
        <v>60</v>
      </c>
      <c r="B5229" s="1">
        <v>45575</v>
      </c>
      <c r="C5229" s="1" t="str">
        <f>"WEEK" &amp;" " &amp;  INT((DAY(Stock_Info[[#This Row],[Date]])+WEEKDAY(DATE(YEAR(Stock_Info[[#This Row],[Date]]),MONTH(Stock_Info[[#This Row],[Date]]),1))-1)/7)+1</f>
        <v>WEEK 2</v>
      </c>
      <c r="D5229" s="12">
        <v>535.95000000000005</v>
      </c>
      <c r="E5229" s="12">
        <v>535.95000000000005</v>
      </c>
      <c r="F5229" s="12">
        <v>521.54999999999995</v>
      </c>
      <c r="G5229" s="12">
        <v>524.1</v>
      </c>
      <c r="H5229" s="12">
        <v>526.06799679701055</v>
      </c>
      <c r="I5229">
        <v>14986</v>
      </c>
      <c r="J5229">
        <v>797</v>
      </c>
      <c r="K5229" s="12">
        <v>7883655</v>
      </c>
      <c r="L5229">
        <v>3029</v>
      </c>
      <c r="M5229">
        <v>20.21</v>
      </c>
      <c r="N5229">
        <v>14.4</v>
      </c>
      <c r="O5229">
        <v>-11.85</v>
      </c>
      <c r="P5229">
        <f xml:space="preserve"> IF(Stock_Info[[#This Row],[Close Price]] &gt; Stock_Info[[#This Row],[Open Price]], 1, 0)</f>
        <v>0</v>
      </c>
      <c r="Q5229" t="str">
        <f>IF(AND(Stock_Info[[#This Row],[% Deli. Qty to Traded Qty]]&gt;80,Stock_Info[[#This Row],[No. of Trades]]&lt;3000),"Unusual Day","")</f>
        <v/>
      </c>
      <c r="R5229" t="str">
        <f>IF(AND(Stock_Info[[#This Row],[Spread High-Low]] &lt; 10, Stock_Info[[#This Row],[% Deli. Qty to Traded Qty]] &gt; 90), "Good Day", "")</f>
        <v/>
      </c>
    </row>
    <row r="5230" spans="1:18">
      <c r="A5230" t="s">
        <v>60</v>
      </c>
      <c r="B5230" s="1">
        <v>45574</v>
      </c>
      <c r="C5230" s="1" t="str">
        <f>"WEEK" &amp;" " &amp;  INT((DAY(Stock_Info[[#This Row],[Date]])+WEEKDAY(DATE(YEAR(Stock_Info[[#This Row],[Date]]),MONTH(Stock_Info[[#This Row],[Date]]),1))-1)/7)+1</f>
        <v>WEEK 2</v>
      </c>
      <c r="D5230" s="12">
        <v>528.6</v>
      </c>
      <c r="E5230" s="12">
        <v>534.20000000000005</v>
      </c>
      <c r="F5230" s="12">
        <v>520.70000000000005</v>
      </c>
      <c r="G5230" s="12">
        <v>527.85</v>
      </c>
      <c r="H5230" s="12">
        <v>528.26529641955892</v>
      </c>
      <c r="I5230">
        <v>27343</v>
      </c>
      <c r="J5230">
        <v>1120</v>
      </c>
      <c r="K5230" s="12">
        <v>14444358</v>
      </c>
      <c r="L5230">
        <v>5220</v>
      </c>
      <c r="M5230">
        <v>19.09</v>
      </c>
      <c r="N5230">
        <v>13.5</v>
      </c>
      <c r="O5230">
        <v>-0.75</v>
      </c>
      <c r="P5230">
        <f xml:space="preserve"> IF(Stock_Info[[#This Row],[Close Price]] &gt; Stock_Info[[#This Row],[Open Price]], 1, 0)</f>
        <v>0</v>
      </c>
      <c r="Q5230" t="str">
        <f>IF(AND(Stock_Info[[#This Row],[% Deli. Qty to Traded Qty]]&gt;80,Stock_Info[[#This Row],[No. of Trades]]&lt;3000),"Unusual Day","")</f>
        <v/>
      </c>
      <c r="R5230" t="str">
        <f>IF(AND(Stock_Info[[#This Row],[Spread High-Low]] &lt; 10, Stock_Info[[#This Row],[% Deli. Qty to Traded Qty]] &gt; 90), "Good Day", "")</f>
        <v/>
      </c>
    </row>
    <row r="5231" spans="1:18">
      <c r="A5231" t="s">
        <v>60</v>
      </c>
      <c r="B5231" s="1">
        <v>45573</v>
      </c>
      <c r="C5231" s="1" t="str">
        <f>"WEEK" &amp;" " &amp;  INT((DAY(Stock_Info[[#This Row],[Date]])+WEEKDAY(DATE(YEAR(Stock_Info[[#This Row],[Date]]),MONTH(Stock_Info[[#This Row],[Date]]),1))-1)/7)+1</f>
        <v>WEEK 2</v>
      </c>
      <c r="D5231" s="12">
        <v>513</v>
      </c>
      <c r="E5231" s="12">
        <v>530.35</v>
      </c>
      <c r="F5231" s="12">
        <v>511.25</v>
      </c>
      <c r="G5231" s="12">
        <v>528.6</v>
      </c>
      <c r="H5231" s="12">
        <v>523.49344299865038</v>
      </c>
      <c r="I5231">
        <v>39271</v>
      </c>
      <c r="J5231">
        <v>1960</v>
      </c>
      <c r="K5231" s="12">
        <v>20558111</v>
      </c>
      <c r="L5231">
        <v>21012</v>
      </c>
      <c r="M5231">
        <v>53.51</v>
      </c>
      <c r="N5231">
        <v>19.100000000000001</v>
      </c>
      <c r="O5231">
        <v>15.6</v>
      </c>
      <c r="P5231">
        <f xml:space="preserve"> IF(Stock_Info[[#This Row],[Close Price]] &gt; Stock_Info[[#This Row],[Open Price]], 1, 0)</f>
        <v>1</v>
      </c>
      <c r="Q5231" t="str">
        <f>IF(AND(Stock_Info[[#This Row],[% Deli. Qty to Traded Qty]]&gt;80,Stock_Info[[#This Row],[No. of Trades]]&lt;3000),"Unusual Day","")</f>
        <v/>
      </c>
      <c r="R5231" t="str">
        <f>IF(AND(Stock_Info[[#This Row],[Spread High-Low]] &lt; 10, Stock_Info[[#This Row],[% Deli. Qty to Traded Qty]] &gt; 90), "Good Day", "")</f>
        <v/>
      </c>
    </row>
    <row r="5232" spans="1:18">
      <c r="A5232" t="s">
        <v>60</v>
      </c>
      <c r="B5232" s="1">
        <v>45572</v>
      </c>
      <c r="C5232" s="1" t="str">
        <f>"WEEK" &amp;" " &amp;  INT((DAY(Stock_Info[[#This Row],[Date]])+WEEKDAY(DATE(YEAR(Stock_Info[[#This Row],[Date]]),MONTH(Stock_Info[[#This Row],[Date]]),1))-1)/7)+1</f>
        <v>WEEK 2</v>
      </c>
      <c r="D5232" s="12">
        <v>524.04999999999995</v>
      </c>
      <c r="E5232" s="12">
        <v>529.95000000000005</v>
      </c>
      <c r="F5232" s="12">
        <v>510.5</v>
      </c>
      <c r="G5232" s="12">
        <v>518.70000000000005</v>
      </c>
      <c r="H5232" s="12">
        <v>518.91851395730703</v>
      </c>
      <c r="I5232">
        <v>38976</v>
      </c>
      <c r="J5232">
        <v>1355</v>
      </c>
      <c r="K5232" s="12">
        <v>20225368</v>
      </c>
      <c r="L5232">
        <v>13038</v>
      </c>
      <c r="M5232">
        <v>33.450000000000003</v>
      </c>
      <c r="N5232">
        <v>19.45</v>
      </c>
      <c r="O5232">
        <v>-5.35</v>
      </c>
      <c r="P5232">
        <f xml:space="preserve"> IF(Stock_Info[[#This Row],[Close Price]] &gt; Stock_Info[[#This Row],[Open Price]], 1, 0)</f>
        <v>0</v>
      </c>
      <c r="Q5232" t="str">
        <f>IF(AND(Stock_Info[[#This Row],[% Deli. Qty to Traded Qty]]&gt;80,Stock_Info[[#This Row],[No. of Trades]]&lt;3000),"Unusual Day","")</f>
        <v/>
      </c>
      <c r="R5232" t="str">
        <f>IF(AND(Stock_Info[[#This Row],[Spread High-Low]] &lt; 10, Stock_Info[[#This Row],[% Deli. Qty to Traded Qty]] &gt; 90), "Good Day", "")</f>
        <v/>
      </c>
    </row>
    <row r="5233" spans="1:18">
      <c r="A5233" t="s">
        <v>60</v>
      </c>
      <c r="B5233" s="1">
        <v>45569</v>
      </c>
      <c r="C5233" s="1" t="str">
        <f>"WEEK" &amp;" " &amp;  INT((DAY(Stock_Info[[#This Row],[Date]])+WEEKDAY(DATE(YEAR(Stock_Info[[#This Row],[Date]]),MONTH(Stock_Info[[#This Row],[Date]]),1))-1)/7)+1</f>
        <v>WEEK 1</v>
      </c>
      <c r="D5233" s="12">
        <v>516.04999999999995</v>
      </c>
      <c r="E5233" s="12">
        <v>537.95000000000005</v>
      </c>
      <c r="F5233" s="12">
        <v>507.75</v>
      </c>
      <c r="G5233" s="12">
        <v>523</v>
      </c>
      <c r="H5233" s="12">
        <v>525.34859515889457</v>
      </c>
      <c r="I5233">
        <v>95598</v>
      </c>
      <c r="J5233">
        <v>5311</v>
      </c>
      <c r="K5233" s="12">
        <v>50222275</v>
      </c>
      <c r="L5233">
        <v>33386</v>
      </c>
      <c r="M5233">
        <v>34.92</v>
      </c>
      <c r="N5233">
        <v>30.2</v>
      </c>
      <c r="O5233">
        <v>6.95</v>
      </c>
      <c r="P5233">
        <f xml:space="preserve"> IF(Stock_Info[[#This Row],[Close Price]] &gt; Stock_Info[[#This Row],[Open Price]], 1, 0)</f>
        <v>1</v>
      </c>
      <c r="Q5233" t="str">
        <f>IF(AND(Stock_Info[[#This Row],[% Deli. Qty to Traded Qty]]&gt;80,Stock_Info[[#This Row],[No. of Trades]]&lt;3000),"Unusual Day","")</f>
        <v/>
      </c>
      <c r="R5233" t="str">
        <f>IF(AND(Stock_Info[[#This Row],[Spread High-Low]] &lt; 10, Stock_Info[[#This Row],[% Deli. Qty to Traded Qty]] &gt; 90), "Good Day", "")</f>
        <v/>
      </c>
    </row>
    <row r="5234" spans="1:18">
      <c r="A5234" t="s">
        <v>60</v>
      </c>
      <c r="B5234" s="1">
        <v>45568</v>
      </c>
      <c r="C5234" s="1" t="str">
        <f>"WEEK" &amp;" " &amp;  INT((DAY(Stock_Info[[#This Row],[Date]])+WEEKDAY(DATE(YEAR(Stock_Info[[#This Row],[Date]]),MONTH(Stock_Info[[#This Row],[Date]]),1))-1)/7)+1</f>
        <v>WEEK 1</v>
      </c>
      <c r="D5234" s="12">
        <v>521.15</v>
      </c>
      <c r="E5234" s="12">
        <v>528.5</v>
      </c>
      <c r="F5234" s="12">
        <v>513.25</v>
      </c>
      <c r="G5234" s="12">
        <v>516.1</v>
      </c>
      <c r="H5234" s="12">
        <v>519.6680896180352</v>
      </c>
      <c r="I5234">
        <v>35841</v>
      </c>
      <c r="J5234">
        <v>1086</v>
      </c>
      <c r="K5234" s="12">
        <v>18625424</v>
      </c>
      <c r="L5234">
        <v>9766</v>
      </c>
      <c r="M5234">
        <v>27.25</v>
      </c>
      <c r="N5234">
        <v>15.25</v>
      </c>
      <c r="O5234">
        <v>-5.05</v>
      </c>
      <c r="P5234">
        <f xml:space="preserve"> IF(Stock_Info[[#This Row],[Close Price]] &gt; Stock_Info[[#This Row],[Open Price]], 1, 0)</f>
        <v>0</v>
      </c>
      <c r="Q5234" t="str">
        <f>IF(AND(Stock_Info[[#This Row],[% Deli. Qty to Traded Qty]]&gt;80,Stock_Info[[#This Row],[No. of Trades]]&lt;3000),"Unusual Day","")</f>
        <v/>
      </c>
      <c r="R5234" t="str">
        <f>IF(AND(Stock_Info[[#This Row],[Spread High-Low]] &lt; 10, Stock_Info[[#This Row],[% Deli. Qty to Traded Qty]] &gt; 90), "Good Day", "")</f>
        <v/>
      </c>
    </row>
    <row r="5235" spans="1:18">
      <c r="A5235" t="s">
        <v>60</v>
      </c>
      <c r="B5235" s="1">
        <v>45566</v>
      </c>
      <c r="C5235" s="1" t="str">
        <f>"WEEK" &amp;" " &amp;  INT((DAY(Stock_Info[[#This Row],[Date]])+WEEKDAY(DATE(YEAR(Stock_Info[[#This Row],[Date]]),MONTH(Stock_Info[[#This Row],[Date]]),1))-1)/7)+1</f>
        <v>WEEK 1</v>
      </c>
      <c r="D5235" s="12">
        <v>524.5</v>
      </c>
      <c r="E5235" s="12">
        <v>529.95000000000005</v>
      </c>
      <c r="F5235" s="12">
        <v>522.5</v>
      </c>
      <c r="G5235" s="12">
        <v>526.6</v>
      </c>
      <c r="H5235" s="12">
        <v>526.9634919676289</v>
      </c>
      <c r="I5235">
        <v>33116</v>
      </c>
      <c r="J5235">
        <v>1206</v>
      </c>
      <c r="K5235" s="12">
        <v>17450923</v>
      </c>
      <c r="L5235">
        <v>6257</v>
      </c>
      <c r="M5235">
        <v>18.89</v>
      </c>
      <c r="N5235">
        <v>7.45</v>
      </c>
      <c r="O5235">
        <v>2.1</v>
      </c>
      <c r="P5235">
        <f xml:space="preserve"> IF(Stock_Info[[#This Row],[Close Price]] &gt; Stock_Info[[#This Row],[Open Price]], 1, 0)</f>
        <v>1</v>
      </c>
      <c r="Q5235" t="str">
        <f>IF(AND(Stock_Info[[#This Row],[% Deli. Qty to Traded Qty]]&gt;80,Stock_Info[[#This Row],[No. of Trades]]&lt;3000),"Unusual Day","")</f>
        <v/>
      </c>
      <c r="R5235" t="str">
        <f>IF(AND(Stock_Info[[#This Row],[Spread High-Low]] &lt; 10, Stock_Info[[#This Row],[% Deli. Qty to Traded Qty]] &gt; 90), "Good Day", "")</f>
        <v/>
      </c>
    </row>
    <row r="5236" spans="1:18">
      <c r="A5236" t="s">
        <v>60</v>
      </c>
      <c r="B5236" s="1">
        <v>45565</v>
      </c>
      <c r="C5236" s="1" t="str">
        <f>"WEEK" &amp;" " &amp;  INT((DAY(Stock_Info[[#This Row],[Date]])+WEEKDAY(DATE(YEAR(Stock_Info[[#This Row],[Date]]),MONTH(Stock_Info[[#This Row],[Date]]),1))-1)/7)+1</f>
        <v>WEEK 5</v>
      </c>
      <c r="D5236" s="12">
        <v>538.75</v>
      </c>
      <c r="E5236" s="12">
        <v>538.75</v>
      </c>
      <c r="F5236" s="12">
        <v>518</v>
      </c>
      <c r="G5236" s="12">
        <v>522.5</v>
      </c>
      <c r="H5236" s="12">
        <v>525.58079546325393</v>
      </c>
      <c r="I5236">
        <v>65245</v>
      </c>
      <c r="J5236">
        <v>2265</v>
      </c>
      <c r="K5236" s="12">
        <v>34291519</v>
      </c>
      <c r="L5236">
        <v>30063</v>
      </c>
      <c r="M5236">
        <v>46.08</v>
      </c>
      <c r="N5236">
        <v>20.75</v>
      </c>
      <c r="O5236">
        <v>-16.25</v>
      </c>
      <c r="P5236">
        <f xml:space="preserve"> IF(Stock_Info[[#This Row],[Close Price]] &gt; Stock_Info[[#This Row],[Open Price]], 1, 0)</f>
        <v>0</v>
      </c>
      <c r="Q5236" t="str">
        <f>IF(AND(Stock_Info[[#This Row],[% Deli. Qty to Traded Qty]]&gt;80,Stock_Info[[#This Row],[No. of Trades]]&lt;3000),"Unusual Day","")</f>
        <v/>
      </c>
      <c r="R5236" t="str">
        <f>IF(AND(Stock_Info[[#This Row],[Spread High-Low]] &lt; 10, Stock_Info[[#This Row],[% Deli. Qty to Traded Qty]] &gt; 90), "Good Day", "")</f>
        <v/>
      </c>
    </row>
    <row r="5237" spans="1:18">
      <c r="A5237" t="s">
        <v>60</v>
      </c>
      <c r="B5237" s="1">
        <v>45562</v>
      </c>
      <c r="C5237" s="1" t="str">
        <f>"WEEK" &amp;" " &amp;  INT((DAY(Stock_Info[[#This Row],[Date]])+WEEKDAY(DATE(YEAR(Stock_Info[[#This Row],[Date]]),MONTH(Stock_Info[[#This Row],[Date]]),1))-1)/7)+1</f>
        <v>WEEK 4</v>
      </c>
      <c r="D5237" s="12">
        <v>535</v>
      </c>
      <c r="E5237" s="12">
        <v>541.29999999999995</v>
      </c>
      <c r="F5237" s="12">
        <v>529.75</v>
      </c>
      <c r="G5237" s="12">
        <v>539.15</v>
      </c>
      <c r="H5237" s="12">
        <v>536.58901543310833</v>
      </c>
      <c r="I5237">
        <v>33629</v>
      </c>
      <c r="J5237">
        <v>1272</v>
      </c>
      <c r="K5237" s="12">
        <v>18044952</v>
      </c>
      <c r="L5237">
        <v>10778</v>
      </c>
      <c r="M5237">
        <v>32.049999999999997</v>
      </c>
      <c r="N5237">
        <v>11.55</v>
      </c>
      <c r="O5237">
        <v>4.1500000000000004</v>
      </c>
      <c r="P5237">
        <f xml:space="preserve"> IF(Stock_Info[[#This Row],[Close Price]] &gt; Stock_Info[[#This Row],[Open Price]], 1, 0)</f>
        <v>1</v>
      </c>
      <c r="Q5237" t="str">
        <f>IF(AND(Stock_Info[[#This Row],[% Deli. Qty to Traded Qty]]&gt;80,Stock_Info[[#This Row],[No. of Trades]]&lt;3000),"Unusual Day","")</f>
        <v/>
      </c>
      <c r="R5237" t="str">
        <f>IF(AND(Stock_Info[[#This Row],[Spread High-Low]] &lt; 10, Stock_Info[[#This Row],[% Deli. Qty to Traded Qty]] &gt; 90), "Good Day", "")</f>
        <v/>
      </c>
    </row>
    <row r="5238" spans="1:18">
      <c r="A5238" t="s">
        <v>60</v>
      </c>
      <c r="B5238" s="1">
        <v>45561</v>
      </c>
      <c r="C5238" s="1" t="str">
        <f>"WEEK" &amp;" " &amp;  INT((DAY(Stock_Info[[#This Row],[Date]])+WEEKDAY(DATE(YEAR(Stock_Info[[#This Row],[Date]]),MONTH(Stock_Info[[#This Row],[Date]]),1))-1)/7)+1</f>
        <v>WEEK 4</v>
      </c>
      <c r="D5238" s="12">
        <v>525.85</v>
      </c>
      <c r="E5238" s="12">
        <v>534</v>
      </c>
      <c r="F5238" s="12">
        <v>520</v>
      </c>
      <c r="G5238" s="12">
        <v>531.65</v>
      </c>
      <c r="H5238" s="12">
        <v>528.27320677044088</v>
      </c>
      <c r="I5238">
        <v>54413</v>
      </c>
      <c r="J5238">
        <v>2085</v>
      </c>
      <c r="K5238" s="12">
        <v>28744930</v>
      </c>
      <c r="L5238">
        <v>11011</v>
      </c>
      <c r="M5238">
        <v>20.239999999999998</v>
      </c>
      <c r="N5238">
        <v>14</v>
      </c>
      <c r="O5238">
        <v>5.8</v>
      </c>
      <c r="P5238">
        <f xml:space="preserve"> IF(Stock_Info[[#This Row],[Close Price]] &gt; Stock_Info[[#This Row],[Open Price]], 1, 0)</f>
        <v>1</v>
      </c>
      <c r="Q5238" t="str">
        <f>IF(AND(Stock_Info[[#This Row],[% Deli. Qty to Traded Qty]]&gt;80,Stock_Info[[#This Row],[No. of Trades]]&lt;3000),"Unusual Day","")</f>
        <v/>
      </c>
      <c r="R5238" t="str">
        <f>IF(AND(Stock_Info[[#This Row],[Spread High-Low]] &lt; 10, Stock_Info[[#This Row],[% Deli. Qty to Traded Qty]] &gt; 90), "Good Day", "")</f>
        <v/>
      </c>
    </row>
    <row r="5239" spans="1:18">
      <c r="A5239" t="s">
        <v>60</v>
      </c>
      <c r="B5239" s="1">
        <v>45560</v>
      </c>
      <c r="C5239" s="1" t="str">
        <f>"WEEK" &amp;" " &amp;  INT((DAY(Stock_Info[[#This Row],[Date]])+WEEKDAY(DATE(YEAR(Stock_Info[[#This Row],[Date]]),MONTH(Stock_Info[[#This Row],[Date]]),1))-1)/7)+1</f>
        <v>WEEK 4</v>
      </c>
      <c r="D5239" s="12">
        <v>527</v>
      </c>
      <c r="E5239" s="12">
        <v>530.95000000000005</v>
      </c>
      <c r="F5239" s="12">
        <v>519.45000000000005</v>
      </c>
      <c r="G5239" s="12">
        <v>525.9</v>
      </c>
      <c r="H5239" s="12">
        <v>524.79884115010384</v>
      </c>
      <c r="I5239">
        <v>36588</v>
      </c>
      <c r="J5239">
        <v>1662</v>
      </c>
      <c r="K5239" s="12">
        <v>19201340</v>
      </c>
      <c r="L5239">
        <v>14127</v>
      </c>
      <c r="M5239">
        <v>38.61</v>
      </c>
      <c r="N5239">
        <v>11.5</v>
      </c>
      <c r="O5239">
        <v>-1.1000000000000001</v>
      </c>
      <c r="P5239">
        <f xml:space="preserve"> IF(Stock_Info[[#This Row],[Close Price]] &gt; Stock_Info[[#This Row],[Open Price]], 1, 0)</f>
        <v>0</v>
      </c>
      <c r="Q5239" t="str">
        <f>IF(AND(Stock_Info[[#This Row],[% Deli. Qty to Traded Qty]]&gt;80,Stock_Info[[#This Row],[No. of Trades]]&lt;3000),"Unusual Day","")</f>
        <v/>
      </c>
      <c r="R5239" t="str">
        <f>IF(AND(Stock_Info[[#This Row],[Spread High-Low]] &lt; 10, Stock_Info[[#This Row],[% Deli. Qty to Traded Qty]] &gt; 90), "Good Day", "")</f>
        <v/>
      </c>
    </row>
    <row r="5240" spans="1:18">
      <c r="A5240" t="s">
        <v>60</v>
      </c>
      <c r="B5240" s="1">
        <v>45559</v>
      </c>
      <c r="C5240" s="1" t="str">
        <f>"WEEK" &amp;" " &amp;  INT((DAY(Stock_Info[[#This Row],[Date]])+WEEKDAY(DATE(YEAR(Stock_Info[[#This Row],[Date]]),MONTH(Stock_Info[[#This Row],[Date]]),1))-1)/7)+1</f>
        <v>WEEK 4</v>
      </c>
      <c r="D5240" s="12">
        <v>537</v>
      </c>
      <c r="E5240" s="12">
        <v>537</v>
      </c>
      <c r="F5240" s="12">
        <v>527</v>
      </c>
      <c r="G5240" s="12">
        <v>528.70000000000005</v>
      </c>
      <c r="H5240" s="12">
        <v>530.18936543767245</v>
      </c>
      <c r="I5240">
        <v>15948</v>
      </c>
      <c r="J5240">
        <v>939</v>
      </c>
      <c r="K5240" s="12">
        <v>8455460</v>
      </c>
      <c r="L5240">
        <v>5550</v>
      </c>
      <c r="M5240">
        <v>34.799999999999997</v>
      </c>
      <c r="N5240">
        <v>10</v>
      </c>
      <c r="O5240">
        <v>-8.3000000000000007</v>
      </c>
      <c r="P5240">
        <f xml:space="preserve"> IF(Stock_Info[[#This Row],[Close Price]] &gt; Stock_Info[[#This Row],[Open Price]], 1, 0)</f>
        <v>0</v>
      </c>
      <c r="Q5240" t="str">
        <f>IF(AND(Stock_Info[[#This Row],[% Deli. Qty to Traded Qty]]&gt;80,Stock_Info[[#This Row],[No. of Trades]]&lt;3000),"Unusual Day","")</f>
        <v/>
      </c>
      <c r="R5240" t="str">
        <f>IF(AND(Stock_Info[[#This Row],[Spread High-Low]] &lt; 10, Stock_Info[[#This Row],[% Deli. Qty to Traded Qty]] &gt; 90), "Good Day", "")</f>
        <v/>
      </c>
    </row>
    <row r="5241" spans="1:18">
      <c r="A5241" t="s">
        <v>60</v>
      </c>
      <c r="B5241" s="1">
        <v>45558</v>
      </c>
      <c r="C5241" s="1" t="str">
        <f>"WEEK" &amp;" " &amp;  INT((DAY(Stock_Info[[#This Row],[Date]])+WEEKDAY(DATE(YEAR(Stock_Info[[#This Row],[Date]]),MONTH(Stock_Info[[#This Row],[Date]]),1))-1)/7)+1</f>
        <v>WEEK 4</v>
      </c>
      <c r="D5241" s="12">
        <v>514.6</v>
      </c>
      <c r="E5241" s="12">
        <v>539</v>
      </c>
      <c r="F5241" s="12">
        <v>510.45</v>
      </c>
      <c r="G5241" s="12">
        <v>536.5</v>
      </c>
      <c r="H5241" s="12">
        <v>527.37812115943768</v>
      </c>
      <c r="I5241">
        <v>133444</v>
      </c>
      <c r="J5241">
        <v>6175</v>
      </c>
      <c r="K5241" s="12">
        <v>70375446</v>
      </c>
      <c r="L5241">
        <v>54197</v>
      </c>
      <c r="M5241">
        <v>40.61</v>
      </c>
      <c r="N5241">
        <v>28.55</v>
      </c>
      <c r="O5241">
        <v>21.9</v>
      </c>
      <c r="P5241">
        <f xml:space="preserve"> IF(Stock_Info[[#This Row],[Close Price]] &gt; Stock_Info[[#This Row],[Open Price]], 1, 0)</f>
        <v>1</v>
      </c>
      <c r="Q5241" t="str">
        <f>IF(AND(Stock_Info[[#This Row],[% Deli. Qty to Traded Qty]]&gt;80,Stock_Info[[#This Row],[No. of Trades]]&lt;3000),"Unusual Day","")</f>
        <v/>
      </c>
      <c r="R5241" t="str">
        <f>IF(AND(Stock_Info[[#This Row],[Spread High-Low]] &lt; 10, Stock_Info[[#This Row],[% Deli. Qty to Traded Qty]] &gt; 90), "Good Day", "")</f>
        <v/>
      </c>
    </row>
    <row r="5242" spans="1:18">
      <c r="A5242" t="s">
        <v>60</v>
      </c>
      <c r="B5242" s="1">
        <v>45555</v>
      </c>
      <c r="C5242" s="1" t="str">
        <f>"WEEK" &amp;" " &amp;  INT((DAY(Stock_Info[[#This Row],[Date]])+WEEKDAY(DATE(YEAR(Stock_Info[[#This Row],[Date]]),MONTH(Stock_Info[[#This Row],[Date]]),1))-1)/7)+1</f>
        <v>WEEK 3</v>
      </c>
      <c r="D5242" s="12">
        <v>509.35</v>
      </c>
      <c r="E5242" s="12">
        <v>514.4</v>
      </c>
      <c r="F5242" s="12">
        <v>505</v>
      </c>
      <c r="G5242" s="12">
        <v>509.15</v>
      </c>
      <c r="H5242" s="12">
        <v>510.57756305744704</v>
      </c>
      <c r="I5242">
        <v>41708</v>
      </c>
      <c r="J5242">
        <v>1660</v>
      </c>
      <c r="K5242" s="12">
        <v>21295169</v>
      </c>
      <c r="L5242">
        <v>15010</v>
      </c>
      <c r="M5242">
        <v>35.99</v>
      </c>
      <c r="N5242">
        <v>9.4</v>
      </c>
      <c r="O5242">
        <v>-0.2</v>
      </c>
      <c r="P5242">
        <f xml:space="preserve"> IF(Stock_Info[[#This Row],[Close Price]] &gt; Stock_Info[[#This Row],[Open Price]], 1, 0)</f>
        <v>0</v>
      </c>
      <c r="Q5242" t="str">
        <f>IF(AND(Stock_Info[[#This Row],[% Deli. Qty to Traded Qty]]&gt;80,Stock_Info[[#This Row],[No. of Trades]]&lt;3000),"Unusual Day","")</f>
        <v/>
      </c>
      <c r="R5242" t="str">
        <f>IF(AND(Stock_Info[[#This Row],[Spread High-Low]] &lt; 10, Stock_Info[[#This Row],[% Deli. Qty to Traded Qty]] &gt; 90), "Good Day", "")</f>
        <v/>
      </c>
    </row>
    <row r="5243" spans="1:18">
      <c r="A5243" t="s">
        <v>60</v>
      </c>
      <c r="B5243" s="1">
        <v>45554</v>
      </c>
      <c r="C5243" s="1" t="str">
        <f>"WEEK" &amp;" " &amp;  INT((DAY(Stock_Info[[#This Row],[Date]])+WEEKDAY(DATE(YEAR(Stock_Info[[#This Row],[Date]]),MONTH(Stock_Info[[#This Row],[Date]]),1))-1)/7)+1</f>
        <v>WEEK 3</v>
      </c>
      <c r="D5243" s="12">
        <v>509.9</v>
      </c>
      <c r="E5243" s="12">
        <v>512.9</v>
      </c>
      <c r="F5243" s="12">
        <v>505</v>
      </c>
      <c r="G5243" s="12">
        <v>509.35</v>
      </c>
      <c r="H5243" s="12">
        <v>509.05372251392936</v>
      </c>
      <c r="I5243">
        <v>43613</v>
      </c>
      <c r="J5243">
        <v>1734</v>
      </c>
      <c r="K5243" s="12">
        <v>22201360</v>
      </c>
      <c r="L5243">
        <v>20529</v>
      </c>
      <c r="M5243">
        <v>47.07</v>
      </c>
      <c r="N5243">
        <v>7.9</v>
      </c>
      <c r="O5243">
        <v>-0.55000000000000004</v>
      </c>
      <c r="P5243">
        <f xml:space="preserve"> IF(Stock_Info[[#This Row],[Close Price]] &gt; Stock_Info[[#This Row],[Open Price]], 1, 0)</f>
        <v>0</v>
      </c>
      <c r="Q5243" t="str">
        <f>IF(AND(Stock_Info[[#This Row],[% Deli. Qty to Traded Qty]]&gt;80,Stock_Info[[#This Row],[No. of Trades]]&lt;3000),"Unusual Day","")</f>
        <v/>
      </c>
      <c r="R5243" t="str">
        <f>IF(AND(Stock_Info[[#This Row],[Spread High-Low]] &lt; 10, Stock_Info[[#This Row],[% Deli. Qty to Traded Qty]] &gt; 90), "Good Day", "")</f>
        <v/>
      </c>
    </row>
    <row r="5244" spans="1:18">
      <c r="A5244" t="s">
        <v>60</v>
      </c>
      <c r="B5244" s="1">
        <v>45553</v>
      </c>
      <c r="C5244" s="1" t="str">
        <f>"WEEK" &amp;" " &amp;  INT((DAY(Stock_Info[[#This Row],[Date]])+WEEKDAY(DATE(YEAR(Stock_Info[[#This Row],[Date]]),MONTH(Stock_Info[[#This Row],[Date]]),1))-1)/7)+1</f>
        <v>WEEK 3</v>
      </c>
      <c r="D5244" s="12">
        <v>523</v>
      </c>
      <c r="E5244" s="12">
        <v>523</v>
      </c>
      <c r="F5244" s="12">
        <v>504.25</v>
      </c>
      <c r="G5244" s="12">
        <v>505.25</v>
      </c>
      <c r="H5244" s="12">
        <v>508.6050746140283</v>
      </c>
      <c r="I5244">
        <v>116265</v>
      </c>
      <c r="J5244">
        <v>3213</v>
      </c>
      <c r="K5244" s="12">
        <v>59132969</v>
      </c>
      <c r="L5244">
        <v>58507</v>
      </c>
      <c r="M5244">
        <v>50.32</v>
      </c>
      <c r="N5244">
        <v>18.75</v>
      </c>
      <c r="O5244">
        <v>-17.75</v>
      </c>
      <c r="P5244">
        <f xml:space="preserve"> IF(Stock_Info[[#This Row],[Close Price]] &gt; Stock_Info[[#This Row],[Open Price]], 1, 0)</f>
        <v>0</v>
      </c>
      <c r="Q5244" t="str">
        <f>IF(AND(Stock_Info[[#This Row],[% Deli. Qty to Traded Qty]]&gt;80,Stock_Info[[#This Row],[No. of Trades]]&lt;3000),"Unusual Day","")</f>
        <v/>
      </c>
      <c r="R5244" t="str">
        <f>IF(AND(Stock_Info[[#This Row],[Spread High-Low]] &lt; 10, Stock_Info[[#This Row],[% Deli. Qty to Traded Qty]] &gt; 90), "Good Day", "")</f>
        <v/>
      </c>
    </row>
    <row r="5245" spans="1:18">
      <c r="A5245" t="s">
        <v>60</v>
      </c>
      <c r="B5245" s="1">
        <v>45552</v>
      </c>
      <c r="C5245" s="1" t="str">
        <f>"WEEK" &amp;" " &amp;  INT((DAY(Stock_Info[[#This Row],[Date]])+WEEKDAY(DATE(YEAR(Stock_Info[[#This Row],[Date]]),MONTH(Stock_Info[[#This Row],[Date]]),1))-1)/7)+1</f>
        <v>WEEK 3</v>
      </c>
      <c r="D5245" s="12">
        <v>518.5</v>
      </c>
      <c r="E5245" s="12">
        <v>520.5</v>
      </c>
      <c r="F5245" s="12">
        <v>514.15</v>
      </c>
      <c r="G5245" s="12">
        <v>519.5</v>
      </c>
      <c r="H5245" s="12">
        <v>517.67041863178883</v>
      </c>
      <c r="I5245">
        <v>41134</v>
      </c>
      <c r="J5245">
        <v>1609</v>
      </c>
      <c r="K5245" s="12">
        <v>21293855</v>
      </c>
      <c r="L5245">
        <v>14459</v>
      </c>
      <c r="M5245">
        <v>35.15</v>
      </c>
      <c r="N5245">
        <v>6.35</v>
      </c>
      <c r="O5245">
        <v>1</v>
      </c>
      <c r="P5245">
        <f xml:space="preserve"> IF(Stock_Info[[#This Row],[Close Price]] &gt; Stock_Info[[#This Row],[Open Price]], 1, 0)</f>
        <v>1</v>
      </c>
      <c r="Q5245" t="str">
        <f>IF(AND(Stock_Info[[#This Row],[% Deli. Qty to Traded Qty]]&gt;80,Stock_Info[[#This Row],[No. of Trades]]&lt;3000),"Unusual Day","")</f>
        <v/>
      </c>
      <c r="R5245" t="str">
        <f>IF(AND(Stock_Info[[#This Row],[Spread High-Low]] &lt; 10, Stock_Info[[#This Row],[% Deli. Qty to Traded Qty]] &gt; 90), "Good Day", "")</f>
        <v/>
      </c>
    </row>
    <row r="5246" spans="1:18">
      <c r="A5246" t="s">
        <v>60</v>
      </c>
      <c r="B5246" s="1">
        <v>45551</v>
      </c>
      <c r="C5246" s="1" t="str">
        <f>"WEEK" &amp;" " &amp;  INT((DAY(Stock_Info[[#This Row],[Date]])+WEEKDAY(DATE(YEAR(Stock_Info[[#This Row],[Date]]),MONTH(Stock_Info[[#This Row],[Date]]),1))-1)/7)+1</f>
        <v>WEEK 3</v>
      </c>
      <c r="D5246" s="12">
        <v>521.6</v>
      </c>
      <c r="E5246" s="12">
        <v>525.15</v>
      </c>
      <c r="F5246" s="12">
        <v>516</v>
      </c>
      <c r="G5246" s="12">
        <v>519.9</v>
      </c>
      <c r="H5246" s="12">
        <v>519.85484232431565</v>
      </c>
      <c r="I5246">
        <v>62470</v>
      </c>
      <c r="J5246">
        <v>2502</v>
      </c>
      <c r="K5246" s="12">
        <v>32475332</v>
      </c>
      <c r="L5246">
        <v>22091</v>
      </c>
      <c r="M5246">
        <v>35.36</v>
      </c>
      <c r="N5246">
        <v>9.15</v>
      </c>
      <c r="O5246">
        <v>-1.7</v>
      </c>
      <c r="P5246">
        <f xml:space="preserve"> IF(Stock_Info[[#This Row],[Close Price]] &gt; Stock_Info[[#This Row],[Open Price]], 1, 0)</f>
        <v>0</v>
      </c>
      <c r="Q5246" t="str">
        <f>IF(AND(Stock_Info[[#This Row],[% Deli. Qty to Traded Qty]]&gt;80,Stock_Info[[#This Row],[No. of Trades]]&lt;3000),"Unusual Day","")</f>
        <v/>
      </c>
      <c r="R5246" t="str">
        <f>IF(AND(Stock_Info[[#This Row],[Spread High-Low]] &lt; 10, Stock_Info[[#This Row],[% Deli. Qty to Traded Qty]] &gt; 90), "Good Day", "")</f>
        <v/>
      </c>
    </row>
    <row r="5247" spans="1:18">
      <c r="A5247" t="s">
        <v>60</v>
      </c>
      <c r="B5247" s="1">
        <v>45548</v>
      </c>
      <c r="C5247" s="1" t="str">
        <f>"WEEK" &amp;" " &amp;  INT((DAY(Stock_Info[[#This Row],[Date]])+WEEKDAY(DATE(YEAR(Stock_Info[[#This Row],[Date]]),MONTH(Stock_Info[[#This Row],[Date]]),1))-1)/7)+1</f>
        <v>WEEK 2</v>
      </c>
      <c r="D5247" s="12">
        <v>519.9</v>
      </c>
      <c r="E5247" s="12">
        <v>525</v>
      </c>
      <c r="F5247" s="12">
        <v>519.35</v>
      </c>
      <c r="G5247" s="12">
        <v>520.20000000000005</v>
      </c>
      <c r="H5247" s="12">
        <v>521.33926365208799</v>
      </c>
      <c r="I5247">
        <v>32376</v>
      </c>
      <c r="J5247">
        <v>1083</v>
      </c>
      <c r="K5247" s="12">
        <v>16878880</v>
      </c>
      <c r="L5247">
        <v>12602</v>
      </c>
      <c r="M5247">
        <v>38.92</v>
      </c>
      <c r="N5247">
        <v>5.65</v>
      </c>
      <c r="O5247">
        <v>0.3</v>
      </c>
      <c r="P5247">
        <f xml:space="preserve"> IF(Stock_Info[[#This Row],[Close Price]] &gt; Stock_Info[[#This Row],[Open Price]], 1, 0)</f>
        <v>1</v>
      </c>
      <c r="Q5247" t="str">
        <f>IF(AND(Stock_Info[[#This Row],[% Deli. Qty to Traded Qty]]&gt;80,Stock_Info[[#This Row],[No. of Trades]]&lt;3000),"Unusual Day","")</f>
        <v/>
      </c>
      <c r="R5247" t="str">
        <f>IF(AND(Stock_Info[[#This Row],[Spread High-Low]] &lt; 10, Stock_Info[[#This Row],[% Deli. Qty to Traded Qty]] &gt; 90), "Good Day", "")</f>
        <v/>
      </c>
    </row>
    <row r="5248" spans="1:18">
      <c r="A5248" t="s">
        <v>60</v>
      </c>
      <c r="B5248" s="1">
        <v>45547</v>
      </c>
      <c r="C5248" s="1" t="str">
        <f>"WEEK" &amp;" " &amp;  INT((DAY(Stock_Info[[#This Row],[Date]])+WEEKDAY(DATE(YEAR(Stock_Info[[#This Row],[Date]]),MONTH(Stock_Info[[#This Row],[Date]]),1))-1)/7)+1</f>
        <v>WEEK 2</v>
      </c>
      <c r="D5248" s="12">
        <v>518.9</v>
      </c>
      <c r="E5248" s="12">
        <v>524.65</v>
      </c>
      <c r="F5248" s="12">
        <v>516.6</v>
      </c>
      <c r="G5248" s="12">
        <v>519.85</v>
      </c>
      <c r="H5248" s="12">
        <v>520.41099379059722</v>
      </c>
      <c r="I5248">
        <v>34947</v>
      </c>
      <c r="J5248">
        <v>1136</v>
      </c>
      <c r="K5248" s="12">
        <v>18186803</v>
      </c>
      <c r="L5248">
        <v>9832</v>
      </c>
      <c r="M5248">
        <v>28.13</v>
      </c>
      <c r="N5248">
        <v>8.0500000000000007</v>
      </c>
      <c r="O5248">
        <v>0.95</v>
      </c>
      <c r="P5248">
        <f xml:space="preserve"> IF(Stock_Info[[#This Row],[Close Price]] &gt; Stock_Info[[#This Row],[Open Price]], 1, 0)</f>
        <v>1</v>
      </c>
      <c r="Q5248" t="str">
        <f>IF(AND(Stock_Info[[#This Row],[% Deli. Qty to Traded Qty]]&gt;80,Stock_Info[[#This Row],[No. of Trades]]&lt;3000),"Unusual Day","")</f>
        <v/>
      </c>
      <c r="R5248" t="str">
        <f>IF(AND(Stock_Info[[#This Row],[Spread High-Low]] &lt; 10, Stock_Info[[#This Row],[% Deli. Qty to Traded Qty]] &gt; 90), "Good Day", "")</f>
        <v/>
      </c>
    </row>
    <row r="5249" spans="1:18">
      <c r="A5249" t="s">
        <v>60</v>
      </c>
      <c r="B5249" s="1">
        <v>45546</v>
      </c>
      <c r="C5249" s="1" t="str">
        <f>"WEEK" &amp;" " &amp;  INT((DAY(Stock_Info[[#This Row],[Date]])+WEEKDAY(DATE(YEAR(Stock_Info[[#This Row],[Date]]),MONTH(Stock_Info[[#This Row],[Date]]),1))-1)/7)+1</f>
        <v>WEEK 2</v>
      </c>
      <c r="D5249" s="12">
        <v>518.54999999999995</v>
      </c>
      <c r="E5249" s="12">
        <v>523.15</v>
      </c>
      <c r="F5249" s="12">
        <v>507.05</v>
      </c>
      <c r="G5249" s="12">
        <v>509.6</v>
      </c>
      <c r="H5249" s="12">
        <v>511.24099033956151</v>
      </c>
      <c r="I5249">
        <v>138296</v>
      </c>
      <c r="J5249">
        <v>7130</v>
      </c>
      <c r="K5249" s="12">
        <v>70702584</v>
      </c>
      <c r="L5249">
        <v>81925</v>
      </c>
      <c r="M5249">
        <v>59.24</v>
      </c>
      <c r="N5249">
        <v>16.100000000000001</v>
      </c>
      <c r="O5249">
        <v>-8.9499999999999993</v>
      </c>
      <c r="P5249">
        <f xml:space="preserve"> IF(Stock_Info[[#This Row],[Close Price]] &gt; Stock_Info[[#This Row],[Open Price]], 1, 0)</f>
        <v>0</v>
      </c>
      <c r="Q5249" t="str">
        <f>IF(AND(Stock_Info[[#This Row],[% Deli. Qty to Traded Qty]]&gt;80,Stock_Info[[#This Row],[No. of Trades]]&lt;3000),"Unusual Day","")</f>
        <v/>
      </c>
      <c r="R5249" t="str">
        <f>IF(AND(Stock_Info[[#This Row],[Spread High-Low]] &lt; 10, Stock_Info[[#This Row],[% Deli. Qty to Traded Qty]] &gt; 90), "Good Day", "")</f>
        <v/>
      </c>
    </row>
    <row r="5250" spans="1:18">
      <c r="A5250" t="s">
        <v>60</v>
      </c>
      <c r="B5250" s="1">
        <v>45545</v>
      </c>
      <c r="C5250" s="1" t="str">
        <f>"WEEK" &amp;" " &amp;  INT((DAY(Stock_Info[[#This Row],[Date]])+WEEKDAY(DATE(YEAR(Stock_Info[[#This Row],[Date]]),MONTH(Stock_Info[[#This Row],[Date]]),1))-1)/7)+1</f>
        <v>WEEK 2</v>
      </c>
      <c r="D5250" s="12">
        <v>523.04999999999995</v>
      </c>
      <c r="E5250" s="12">
        <v>526.70000000000005</v>
      </c>
      <c r="F5250" s="12">
        <v>516.25</v>
      </c>
      <c r="G5250" s="12">
        <v>518.4</v>
      </c>
      <c r="H5250" s="12">
        <v>520.44938792430742</v>
      </c>
      <c r="I5250">
        <v>82016</v>
      </c>
      <c r="J5250">
        <v>3533</v>
      </c>
      <c r="K5250" s="12">
        <v>42685177</v>
      </c>
      <c r="L5250">
        <v>29327</v>
      </c>
      <c r="M5250">
        <v>35.76</v>
      </c>
      <c r="N5250">
        <v>10.45</v>
      </c>
      <c r="O5250">
        <v>-4.6500000000000004</v>
      </c>
      <c r="P5250">
        <f xml:space="preserve"> IF(Stock_Info[[#This Row],[Close Price]] &gt; Stock_Info[[#This Row],[Open Price]], 1, 0)</f>
        <v>0</v>
      </c>
      <c r="Q5250" t="str">
        <f>IF(AND(Stock_Info[[#This Row],[% Deli. Qty to Traded Qty]]&gt;80,Stock_Info[[#This Row],[No. of Trades]]&lt;3000),"Unusual Day","")</f>
        <v/>
      </c>
      <c r="R5250" t="str">
        <f>IF(AND(Stock_Info[[#This Row],[Spread High-Low]] &lt; 10, Stock_Info[[#This Row],[% Deli. Qty to Traded Qty]] &gt; 90), "Good Day", "")</f>
        <v/>
      </c>
    </row>
    <row r="5251" spans="1:18">
      <c r="A5251" t="s">
        <v>61</v>
      </c>
      <c r="B5251" s="1">
        <v>45910</v>
      </c>
      <c r="C5251" s="1" t="str">
        <f>"WEEK" &amp;" " &amp;  INT((DAY(Stock_Info[[#This Row],[Date]])+WEEKDAY(DATE(YEAR(Stock_Info[[#This Row],[Date]]),MONTH(Stock_Info[[#This Row],[Date]]),1))-1)/7)+1</f>
        <v>WEEK 2</v>
      </c>
      <c r="D5251" s="12">
        <v>38.9</v>
      </c>
      <c r="E5251" s="12">
        <v>40</v>
      </c>
      <c r="F5251" s="12">
        <v>38.9</v>
      </c>
      <c r="G5251" s="12">
        <v>39.56</v>
      </c>
      <c r="H5251" s="12">
        <v>39.642377208169812</v>
      </c>
      <c r="I5251">
        <v>1017698</v>
      </c>
      <c r="J5251">
        <v>3842</v>
      </c>
      <c r="K5251" s="12">
        <v>40343968</v>
      </c>
      <c r="L5251">
        <v>709790</v>
      </c>
      <c r="M5251">
        <v>69.739999999999995</v>
      </c>
      <c r="N5251">
        <v>1.1000000000000001</v>
      </c>
      <c r="O5251">
        <v>0.66</v>
      </c>
      <c r="P5251">
        <f xml:space="preserve"> IF(Stock_Info[[#This Row],[Close Price]] &gt; Stock_Info[[#This Row],[Open Price]], 1, 0)</f>
        <v>1</v>
      </c>
      <c r="Q5251" t="str">
        <f>IF(AND(Stock_Info[[#This Row],[% Deli. Qty to Traded Qty]]&gt;80,Stock_Info[[#This Row],[No. of Trades]]&lt;3000),"Unusual Day","")</f>
        <v/>
      </c>
      <c r="R5251" t="str">
        <f>IF(AND(Stock_Info[[#This Row],[Spread High-Low]] &lt; 10, Stock_Info[[#This Row],[% Deli. Qty to Traded Qty]] &gt; 90), "Good Day", "")</f>
        <v/>
      </c>
    </row>
    <row r="5252" spans="1:18">
      <c r="A5252" t="s">
        <v>61</v>
      </c>
      <c r="B5252" s="1">
        <v>45909</v>
      </c>
      <c r="C5252" s="1" t="str">
        <f>"WEEK" &amp;" " &amp;  INT((DAY(Stock_Info[[#This Row],[Date]])+WEEKDAY(DATE(YEAR(Stock_Info[[#This Row],[Date]]),MONTH(Stock_Info[[#This Row],[Date]]),1))-1)/7)+1</f>
        <v>WEEK 2</v>
      </c>
      <c r="D5252" s="12">
        <v>39.200000000000003</v>
      </c>
      <c r="E5252" s="12">
        <v>39.200000000000003</v>
      </c>
      <c r="F5252" s="12">
        <v>38.619999999999997</v>
      </c>
      <c r="G5252" s="12">
        <v>38.92</v>
      </c>
      <c r="H5252" s="12">
        <v>38.841237091011763</v>
      </c>
      <c r="I5252">
        <v>368348</v>
      </c>
      <c r="J5252">
        <v>2542</v>
      </c>
      <c r="K5252" s="12">
        <v>14307092</v>
      </c>
      <c r="L5252">
        <v>196899</v>
      </c>
      <c r="M5252">
        <v>53.45</v>
      </c>
      <c r="N5252">
        <v>0.57999999999999996</v>
      </c>
      <c r="O5252">
        <v>-0.28000000000000003</v>
      </c>
      <c r="P5252">
        <f xml:space="preserve"> IF(Stock_Info[[#This Row],[Close Price]] &gt; Stock_Info[[#This Row],[Open Price]], 1, 0)</f>
        <v>0</v>
      </c>
      <c r="Q5252" t="str">
        <f>IF(AND(Stock_Info[[#This Row],[% Deli. Qty to Traded Qty]]&gt;80,Stock_Info[[#This Row],[No. of Trades]]&lt;3000),"Unusual Day","")</f>
        <v/>
      </c>
      <c r="R5252" t="str">
        <f>IF(AND(Stock_Info[[#This Row],[Spread High-Low]] &lt; 10, Stock_Info[[#This Row],[% Deli. Qty to Traded Qty]] &gt; 90), "Good Day", "")</f>
        <v/>
      </c>
    </row>
    <row r="5253" spans="1:18">
      <c r="A5253" t="s">
        <v>61</v>
      </c>
      <c r="B5253" s="1">
        <v>45908</v>
      </c>
      <c r="C5253" s="1" t="str">
        <f>"WEEK" &amp;" " &amp;  INT((DAY(Stock_Info[[#This Row],[Date]])+WEEKDAY(DATE(YEAR(Stock_Info[[#This Row],[Date]]),MONTH(Stock_Info[[#This Row],[Date]]),1))-1)/7)+1</f>
        <v>WEEK 2</v>
      </c>
      <c r="D5253" s="12">
        <v>38.53</v>
      </c>
      <c r="E5253" s="12">
        <v>39.47</v>
      </c>
      <c r="F5253" s="12">
        <v>38.53</v>
      </c>
      <c r="G5253" s="12">
        <v>39.119999999999997</v>
      </c>
      <c r="H5253" s="12">
        <v>39.198754209462237</v>
      </c>
      <c r="I5253">
        <v>665762</v>
      </c>
      <c r="J5253">
        <v>3036</v>
      </c>
      <c r="K5253" s="12">
        <v>26097041</v>
      </c>
      <c r="L5253">
        <v>373300</v>
      </c>
      <c r="M5253">
        <v>56.07</v>
      </c>
      <c r="N5253">
        <v>0.94</v>
      </c>
      <c r="O5253">
        <v>0.59</v>
      </c>
      <c r="P5253">
        <f xml:space="preserve"> IF(Stock_Info[[#This Row],[Close Price]] &gt; Stock_Info[[#This Row],[Open Price]], 1, 0)</f>
        <v>1</v>
      </c>
      <c r="Q5253" t="str">
        <f>IF(AND(Stock_Info[[#This Row],[% Deli. Qty to Traded Qty]]&gt;80,Stock_Info[[#This Row],[No. of Trades]]&lt;3000),"Unusual Day","")</f>
        <v/>
      </c>
      <c r="R5253" t="str">
        <f>IF(AND(Stock_Info[[#This Row],[Spread High-Low]] &lt; 10, Stock_Info[[#This Row],[% Deli. Qty to Traded Qty]] &gt; 90), "Good Day", "")</f>
        <v/>
      </c>
    </row>
    <row r="5254" spans="1:18">
      <c r="A5254" t="s">
        <v>61</v>
      </c>
      <c r="B5254" s="1">
        <v>45905</v>
      </c>
      <c r="C5254" s="1" t="str">
        <f>"WEEK" &amp;" " &amp;  INT((DAY(Stock_Info[[#This Row],[Date]])+WEEKDAY(DATE(YEAR(Stock_Info[[#This Row],[Date]]),MONTH(Stock_Info[[#This Row],[Date]]),1))-1)/7)+1</f>
        <v>WEEK 1</v>
      </c>
      <c r="D5254" s="12">
        <v>38.299999999999997</v>
      </c>
      <c r="E5254" s="12">
        <v>38.61</v>
      </c>
      <c r="F5254" s="12">
        <v>37.74</v>
      </c>
      <c r="G5254" s="12">
        <v>38.51</v>
      </c>
      <c r="H5254" s="12">
        <v>38.218774916339299</v>
      </c>
      <c r="I5254">
        <v>171825</v>
      </c>
      <c r="J5254">
        <v>1296</v>
      </c>
      <c r="K5254" s="12">
        <v>6566941</v>
      </c>
      <c r="L5254">
        <v>69809</v>
      </c>
      <c r="M5254">
        <v>40.630000000000003</v>
      </c>
      <c r="N5254">
        <v>0.87</v>
      </c>
      <c r="O5254">
        <v>0.21</v>
      </c>
      <c r="P5254">
        <f xml:space="preserve"> IF(Stock_Info[[#This Row],[Close Price]] &gt; Stock_Info[[#This Row],[Open Price]], 1, 0)</f>
        <v>1</v>
      </c>
      <c r="Q5254" t="str">
        <f>IF(AND(Stock_Info[[#This Row],[% Deli. Qty to Traded Qty]]&gt;80,Stock_Info[[#This Row],[No. of Trades]]&lt;3000),"Unusual Day","")</f>
        <v/>
      </c>
      <c r="R5254" t="str">
        <f>IF(AND(Stock_Info[[#This Row],[Spread High-Low]] &lt; 10, Stock_Info[[#This Row],[% Deli. Qty to Traded Qty]] &gt; 90), "Good Day", "")</f>
        <v/>
      </c>
    </row>
    <row r="5255" spans="1:18">
      <c r="A5255" t="s">
        <v>61</v>
      </c>
      <c r="B5255" s="1">
        <v>45904</v>
      </c>
      <c r="C5255" s="1" t="str">
        <f>"WEEK" &amp;" " &amp;  INT((DAY(Stock_Info[[#This Row],[Date]])+WEEKDAY(DATE(YEAR(Stock_Info[[#This Row],[Date]]),MONTH(Stock_Info[[#This Row],[Date]]),1))-1)/7)+1</f>
        <v>WEEK 1</v>
      </c>
      <c r="D5255" s="12">
        <v>39.61</v>
      </c>
      <c r="E5255" s="12">
        <v>39.9</v>
      </c>
      <c r="F5255" s="12">
        <v>37.71</v>
      </c>
      <c r="G5255" s="12">
        <v>37.92</v>
      </c>
      <c r="H5255" s="12">
        <v>38.796588225475759</v>
      </c>
      <c r="I5255">
        <v>443347</v>
      </c>
      <c r="J5255">
        <v>2345</v>
      </c>
      <c r="K5255" s="12">
        <v>17200351</v>
      </c>
      <c r="L5255">
        <v>234970</v>
      </c>
      <c r="M5255">
        <v>53</v>
      </c>
      <c r="N5255">
        <v>2.19</v>
      </c>
      <c r="O5255">
        <v>-1.69</v>
      </c>
      <c r="P5255">
        <f xml:space="preserve"> IF(Stock_Info[[#This Row],[Close Price]] &gt; Stock_Info[[#This Row],[Open Price]], 1, 0)</f>
        <v>0</v>
      </c>
      <c r="Q5255" t="str">
        <f>IF(AND(Stock_Info[[#This Row],[% Deli. Qty to Traded Qty]]&gt;80,Stock_Info[[#This Row],[No. of Trades]]&lt;3000),"Unusual Day","")</f>
        <v/>
      </c>
      <c r="R5255" t="str">
        <f>IF(AND(Stock_Info[[#This Row],[Spread High-Low]] &lt; 10, Stock_Info[[#This Row],[% Deli. Qty to Traded Qty]] &gt; 90), "Good Day", "")</f>
        <v/>
      </c>
    </row>
    <row r="5256" spans="1:18">
      <c r="A5256" t="s">
        <v>61</v>
      </c>
      <c r="B5256" s="1">
        <v>45903</v>
      </c>
      <c r="C5256" s="1" t="str">
        <f>"WEEK" &amp;" " &amp;  INT((DAY(Stock_Info[[#This Row],[Date]])+WEEKDAY(DATE(YEAR(Stock_Info[[#This Row],[Date]]),MONTH(Stock_Info[[#This Row],[Date]]),1))-1)/7)+1</f>
        <v>WEEK 1</v>
      </c>
      <c r="D5256" s="12">
        <v>40.049999999999997</v>
      </c>
      <c r="E5256" s="12">
        <v>40.31</v>
      </c>
      <c r="F5256" s="12">
        <v>39.340000000000003</v>
      </c>
      <c r="G5256" s="12">
        <v>39.43</v>
      </c>
      <c r="H5256" s="12">
        <v>39.627569234097791</v>
      </c>
      <c r="I5256">
        <v>702544</v>
      </c>
      <c r="J5256">
        <v>3911</v>
      </c>
      <c r="K5256" s="12">
        <v>27840111</v>
      </c>
      <c r="L5256">
        <v>333544</v>
      </c>
      <c r="M5256">
        <v>47.48</v>
      </c>
      <c r="N5256">
        <v>0.97</v>
      </c>
      <c r="O5256">
        <v>-0.62</v>
      </c>
      <c r="P5256">
        <f xml:space="preserve"> IF(Stock_Info[[#This Row],[Close Price]] &gt; Stock_Info[[#This Row],[Open Price]], 1, 0)</f>
        <v>0</v>
      </c>
      <c r="Q5256" t="str">
        <f>IF(AND(Stock_Info[[#This Row],[% Deli. Qty to Traded Qty]]&gt;80,Stock_Info[[#This Row],[No. of Trades]]&lt;3000),"Unusual Day","")</f>
        <v/>
      </c>
      <c r="R5256" t="str">
        <f>IF(AND(Stock_Info[[#This Row],[Spread High-Low]] &lt; 10, Stock_Info[[#This Row],[% Deli. Qty to Traded Qty]] &gt; 90), "Good Day", "")</f>
        <v/>
      </c>
    </row>
    <row r="5257" spans="1:18">
      <c r="A5257" t="s">
        <v>61</v>
      </c>
      <c r="B5257" s="1">
        <v>45902</v>
      </c>
      <c r="C5257" s="1" t="str">
        <f>"WEEK" &amp;" " &amp;  INT((DAY(Stock_Info[[#This Row],[Date]])+WEEKDAY(DATE(YEAR(Stock_Info[[#This Row],[Date]]),MONTH(Stock_Info[[#This Row],[Date]]),1))-1)/7)+1</f>
        <v>WEEK 1</v>
      </c>
      <c r="D5257" s="12">
        <v>38.51</v>
      </c>
      <c r="E5257" s="12">
        <v>40.5</v>
      </c>
      <c r="F5257" s="12">
        <v>38.51</v>
      </c>
      <c r="G5257" s="12">
        <v>40.020000000000003</v>
      </c>
      <c r="H5257" s="12">
        <v>39.926106184275561</v>
      </c>
      <c r="I5257">
        <v>764746</v>
      </c>
      <c r="J5257">
        <v>3915</v>
      </c>
      <c r="K5257" s="12">
        <v>30533330</v>
      </c>
      <c r="L5257">
        <v>468523</v>
      </c>
      <c r="M5257">
        <v>61.27</v>
      </c>
      <c r="N5257">
        <v>1.99</v>
      </c>
      <c r="O5257">
        <v>1.51</v>
      </c>
      <c r="P5257">
        <f xml:space="preserve"> IF(Stock_Info[[#This Row],[Close Price]] &gt; Stock_Info[[#This Row],[Open Price]], 1, 0)</f>
        <v>1</v>
      </c>
      <c r="Q5257" t="str">
        <f>IF(AND(Stock_Info[[#This Row],[% Deli. Qty to Traded Qty]]&gt;80,Stock_Info[[#This Row],[No. of Trades]]&lt;3000),"Unusual Day","")</f>
        <v/>
      </c>
      <c r="R5257" t="str">
        <f>IF(AND(Stock_Info[[#This Row],[Spread High-Low]] &lt; 10, Stock_Info[[#This Row],[% Deli. Qty to Traded Qty]] &gt; 90), "Good Day", "")</f>
        <v/>
      </c>
    </row>
    <row r="5258" spans="1:18">
      <c r="A5258" t="s">
        <v>61</v>
      </c>
      <c r="B5258" s="1">
        <v>45901</v>
      </c>
      <c r="C5258" s="1" t="str">
        <f>"WEEK" &amp;" " &amp;  INT((DAY(Stock_Info[[#This Row],[Date]])+WEEKDAY(DATE(YEAR(Stock_Info[[#This Row],[Date]]),MONTH(Stock_Info[[#This Row],[Date]]),1))-1)/7)+1</f>
        <v>WEEK 1</v>
      </c>
      <c r="D5258" s="12">
        <v>38.49</v>
      </c>
      <c r="E5258" s="12">
        <v>38.950000000000003</v>
      </c>
      <c r="F5258" s="12">
        <v>37.909999999999997</v>
      </c>
      <c r="G5258" s="12">
        <v>38.840000000000003</v>
      </c>
      <c r="H5258" s="12">
        <v>38.457656631476986</v>
      </c>
      <c r="I5258">
        <v>704089</v>
      </c>
      <c r="J5258">
        <v>3720</v>
      </c>
      <c r="K5258" s="12">
        <v>27077613</v>
      </c>
      <c r="L5258">
        <v>420730</v>
      </c>
      <c r="M5258">
        <v>59.76</v>
      </c>
      <c r="N5258">
        <v>1.04</v>
      </c>
      <c r="O5258">
        <v>0.35</v>
      </c>
      <c r="P5258">
        <f xml:space="preserve"> IF(Stock_Info[[#This Row],[Close Price]] &gt; Stock_Info[[#This Row],[Open Price]], 1, 0)</f>
        <v>1</v>
      </c>
      <c r="Q5258" t="str">
        <f>IF(AND(Stock_Info[[#This Row],[% Deli. Qty to Traded Qty]]&gt;80,Stock_Info[[#This Row],[No. of Trades]]&lt;3000),"Unusual Day","")</f>
        <v/>
      </c>
      <c r="R5258" t="str">
        <f>IF(AND(Stock_Info[[#This Row],[Spread High-Low]] &lt; 10, Stock_Info[[#This Row],[% Deli. Qty to Traded Qty]] &gt; 90), "Good Day", "")</f>
        <v/>
      </c>
    </row>
    <row r="5259" spans="1:18">
      <c r="A5259" t="s">
        <v>61</v>
      </c>
      <c r="B5259" s="1">
        <v>45898</v>
      </c>
      <c r="C5259" s="1" t="str">
        <f>"WEEK" &amp;" " &amp;  INT((DAY(Stock_Info[[#This Row],[Date]])+WEEKDAY(DATE(YEAR(Stock_Info[[#This Row],[Date]]),MONTH(Stock_Info[[#This Row],[Date]]),1))-1)/7)+1</f>
        <v>WEEK 5</v>
      </c>
      <c r="D5259" s="12">
        <v>38.18</v>
      </c>
      <c r="E5259" s="12">
        <v>38.39</v>
      </c>
      <c r="F5259" s="12">
        <v>37.85</v>
      </c>
      <c r="G5259" s="12">
        <v>38.090000000000003</v>
      </c>
      <c r="H5259" s="12">
        <v>38.14753241638391</v>
      </c>
      <c r="I5259">
        <v>264064</v>
      </c>
      <c r="J5259">
        <v>1451</v>
      </c>
      <c r="K5259" s="12">
        <v>10073390</v>
      </c>
      <c r="L5259">
        <v>130398</v>
      </c>
      <c r="M5259">
        <v>49.38</v>
      </c>
      <c r="N5259">
        <v>0.54</v>
      </c>
      <c r="O5259">
        <v>-0.09</v>
      </c>
      <c r="P5259">
        <f xml:space="preserve"> IF(Stock_Info[[#This Row],[Close Price]] &gt; Stock_Info[[#This Row],[Open Price]], 1, 0)</f>
        <v>0</v>
      </c>
      <c r="Q5259" t="str">
        <f>IF(AND(Stock_Info[[#This Row],[% Deli. Qty to Traded Qty]]&gt;80,Stock_Info[[#This Row],[No. of Trades]]&lt;3000),"Unusual Day","")</f>
        <v/>
      </c>
      <c r="R5259" t="str">
        <f>IF(AND(Stock_Info[[#This Row],[Spread High-Low]] &lt; 10, Stock_Info[[#This Row],[% Deli. Qty to Traded Qty]] &gt; 90), "Good Day", "")</f>
        <v/>
      </c>
    </row>
    <row r="5260" spans="1:18">
      <c r="A5260" t="s">
        <v>61</v>
      </c>
      <c r="B5260" s="1">
        <v>45897</v>
      </c>
      <c r="C5260" s="1" t="str">
        <f>"WEEK" &amp;" " &amp;  INT((DAY(Stock_Info[[#This Row],[Date]])+WEEKDAY(DATE(YEAR(Stock_Info[[#This Row],[Date]]),MONTH(Stock_Info[[#This Row],[Date]]),1))-1)/7)+1</f>
        <v>WEEK 5</v>
      </c>
      <c r="D5260" s="12">
        <v>37.630000000000003</v>
      </c>
      <c r="E5260" s="12">
        <v>38.44</v>
      </c>
      <c r="F5260" s="12">
        <v>37.58</v>
      </c>
      <c r="G5260" s="12">
        <v>38.17</v>
      </c>
      <c r="H5260" s="12">
        <v>38.092270025469674</v>
      </c>
      <c r="I5260">
        <v>638799</v>
      </c>
      <c r="J5260">
        <v>3258</v>
      </c>
      <c r="K5260" s="12">
        <v>24333304</v>
      </c>
      <c r="L5260">
        <v>435511</v>
      </c>
      <c r="M5260">
        <v>68.180000000000007</v>
      </c>
      <c r="N5260">
        <v>0.86</v>
      </c>
      <c r="O5260">
        <v>0.54</v>
      </c>
      <c r="P5260">
        <f xml:space="preserve"> IF(Stock_Info[[#This Row],[Close Price]] &gt; Stock_Info[[#This Row],[Open Price]], 1, 0)</f>
        <v>1</v>
      </c>
      <c r="Q5260" t="str">
        <f>IF(AND(Stock_Info[[#This Row],[% Deli. Qty to Traded Qty]]&gt;80,Stock_Info[[#This Row],[No. of Trades]]&lt;3000),"Unusual Day","")</f>
        <v/>
      </c>
      <c r="R5260" t="str">
        <f>IF(AND(Stock_Info[[#This Row],[Spread High-Low]] &lt; 10, Stock_Info[[#This Row],[% Deli. Qty to Traded Qty]] &gt; 90), "Good Day", "")</f>
        <v/>
      </c>
    </row>
    <row r="5261" spans="1:18">
      <c r="A5261" t="s">
        <v>61</v>
      </c>
      <c r="B5261" s="1">
        <v>45895</v>
      </c>
      <c r="C5261" s="1" t="str">
        <f>"WEEK" &amp;" " &amp;  INT((DAY(Stock_Info[[#This Row],[Date]])+WEEKDAY(DATE(YEAR(Stock_Info[[#This Row],[Date]]),MONTH(Stock_Info[[#This Row],[Date]]),1))-1)/7)+1</f>
        <v>WEEK 5</v>
      </c>
      <c r="D5261" s="12">
        <v>38.200000000000003</v>
      </c>
      <c r="E5261" s="12">
        <v>38.6</v>
      </c>
      <c r="F5261" s="12">
        <v>37.85</v>
      </c>
      <c r="G5261" s="12">
        <v>38.21</v>
      </c>
      <c r="H5261" s="12">
        <v>38.224014772094904</v>
      </c>
      <c r="I5261">
        <v>197670</v>
      </c>
      <c r="J5261">
        <v>1320</v>
      </c>
      <c r="K5261" s="12">
        <v>7555741</v>
      </c>
      <c r="L5261">
        <v>94602</v>
      </c>
      <c r="M5261">
        <v>47.86</v>
      </c>
      <c r="N5261">
        <v>0.75</v>
      </c>
      <c r="O5261">
        <v>0.01</v>
      </c>
      <c r="P5261">
        <f xml:space="preserve"> IF(Stock_Info[[#This Row],[Close Price]] &gt; Stock_Info[[#This Row],[Open Price]], 1, 0)</f>
        <v>1</v>
      </c>
      <c r="Q5261" t="str">
        <f>IF(AND(Stock_Info[[#This Row],[% Deli. Qty to Traded Qty]]&gt;80,Stock_Info[[#This Row],[No. of Trades]]&lt;3000),"Unusual Day","")</f>
        <v/>
      </c>
      <c r="R5261" t="str">
        <f>IF(AND(Stock_Info[[#This Row],[Spread High-Low]] &lt; 10, Stock_Info[[#This Row],[% Deli. Qty to Traded Qty]] &gt; 90), "Good Day", "")</f>
        <v/>
      </c>
    </row>
    <row r="5262" spans="1:18">
      <c r="A5262" t="s">
        <v>61</v>
      </c>
      <c r="B5262" s="1">
        <v>45894</v>
      </c>
      <c r="C5262" s="1" t="str">
        <f>"WEEK" &amp;" " &amp;  INT((DAY(Stock_Info[[#This Row],[Date]])+WEEKDAY(DATE(YEAR(Stock_Info[[#This Row],[Date]]),MONTH(Stock_Info[[#This Row],[Date]]),1))-1)/7)+1</f>
        <v>WEEK 5</v>
      </c>
      <c r="D5262" s="12">
        <v>38.57</v>
      </c>
      <c r="E5262" s="12">
        <v>38.979999999999997</v>
      </c>
      <c r="F5262" s="12">
        <v>38.07</v>
      </c>
      <c r="G5262" s="12">
        <v>38.18</v>
      </c>
      <c r="H5262" s="12">
        <v>38.445200383509111</v>
      </c>
      <c r="I5262">
        <v>260750</v>
      </c>
      <c r="J5262">
        <v>1948</v>
      </c>
      <c r="K5262" s="12">
        <v>10024586</v>
      </c>
      <c r="L5262">
        <v>120017</v>
      </c>
      <c r="M5262">
        <v>46.03</v>
      </c>
      <c r="N5262">
        <v>0.91</v>
      </c>
      <c r="O5262">
        <v>-0.39</v>
      </c>
      <c r="P5262">
        <f xml:space="preserve"> IF(Stock_Info[[#This Row],[Close Price]] &gt; Stock_Info[[#This Row],[Open Price]], 1, 0)</f>
        <v>0</v>
      </c>
      <c r="Q5262" t="str">
        <f>IF(AND(Stock_Info[[#This Row],[% Deli. Qty to Traded Qty]]&gt;80,Stock_Info[[#This Row],[No. of Trades]]&lt;3000),"Unusual Day","")</f>
        <v/>
      </c>
      <c r="R5262" t="str">
        <f>IF(AND(Stock_Info[[#This Row],[Spread High-Low]] &lt; 10, Stock_Info[[#This Row],[% Deli. Qty to Traded Qty]] &gt; 90), "Good Day", "")</f>
        <v/>
      </c>
    </row>
    <row r="5263" spans="1:18">
      <c r="A5263" t="s">
        <v>61</v>
      </c>
      <c r="B5263" s="1">
        <v>45891</v>
      </c>
      <c r="C5263" s="1" t="str">
        <f>"WEEK" &amp;" " &amp;  INT((DAY(Stock_Info[[#This Row],[Date]])+WEEKDAY(DATE(YEAR(Stock_Info[[#This Row],[Date]]),MONTH(Stock_Info[[#This Row],[Date]]),1))-1)/7)+1</f>
        <v>WEEK 4</v>
      </c>
      <c r="D5263" s="12">
        <v>38.24</v>
      </c>
      <c r="E5263" s="12">
        <v>38.81</v>
      </c>
      <c r="F5263" s="12">
        <v>37.9</v>
      </c>
      <c r="G5263" s="12">
        <v>38.049999999999997</v>
      </c>
      <c r="H5263" s="12">
        <v>38.303137198076385</v>
      </c>
      <c r="I5263">
        <v>220834</v>
      </c>
      <c r="J5263">
        <v>1325</v>
      </c>
      <c r="K5263" s="12">
        <v>8458635</v>
      </c>
      <c r="L5263">
        <v>126479</v>
      </c>
      <c r="M5263">
        <v>57.27</v>
      </c>
      <c r="N5263">
        <v>0.91</v>
      </c>
      <c r="O5263">
        <v>-0.19</v>
      </c>
      <c r="P5263">
        <f xml:space="preserve"> IF(Stock_Info[[#This Row],[Close Price]] &gt; Stock_Info[[#This Row],[Open Price]], 1, 0)</f>
        <v>0</v>
      </c>
      <c r="Q5263" t="str">
        <f>IF(AND(Stock_Info[[#This Row],[% Deli. Qty to Traded Qty]]&gt;80,Stock_Info[[#This Row],[No. of Trades]]&lt;3000),"Unusual Day","")</f>
        <v/>
      </c>
      <c r="R5263" t="str">
        <f>IF(AND(Stock_Info[[#This Row],[Spread High-Low]] &lt; 10, Stock_Info[[#This Row],[% Deli. Qty to Traded Qty]] &gt; 90), "Good Day", "")</f>
        <v/>
      </c>
    </row>
    <row r="5264" spans="1:18">
      <c r="A5264" t="s">
        <v>61</v>
      </c>
      <c r="B5264" s="1">
        <v>45890</v>
      </c>
      <c r="C5264" s="1" t="str">
        <f>"WEEK" &amp;" " &amp;  INT((DAY(Stock_Info[[#This Row],[Date]])+WEEKDAY(DATE(YEAR(Stock_Info[[#This Row],[Date]]),MONTH(Stock_Info[[#This Row],[Date]]),1))-1)/7)+1</f>
        <v>WEEK 4</v>
      </c>
      <c r="D5264" s="12">
        <v>37.61</v>
      </c>
      <c r="E5264" s="12">
        <v>38.93</v>
      </c>
      <c r="F5264" s="12">
        <v>37.61</v>
      </c>
      <c r="G5264" s="12">
        <v>38.39</v>
      </c>
      <c r="H5264" s="12">
        <v>38.431038350080918</v>
      </c>
      <c r="I5264">
        <v>664275</v>
      </c>
      <c r="J5264">
        <v>3147</v>
      </c>
      <c r="K5264" s="12">
        <v>25528778</v>
      </c>
      <c r="L5264">
        <v>357420</v>
      </c>
      <c r="M5264">
        <v>53.81</v>
      </c>
      <c r="N5264">
        <v>1.32</v>
      </c>
      <c r="O5264">
        <v>0.78</v>
      </c>
      <c r="P5264">
        <f xml:space="preserve"> IF(Stock_Info[[#This Row],[Close Price]] &gt; Stock_Info[[#This Row],[Open Price]], 1, 0)</f>
        <v>1</v>
      </c>
      <c r="Q5264" t="str">
        <f>IF(AND(Stock_Info[[#This Row],[% Deli. Qty to Traded Qty]]&gt;80,Stock_Info[[#This Row],[No. of Trades]]&lt;3000),"Unusual Day","")</f>
        <v/>
      </c>
      <c r="R5264" t="str">
        <f>IF(AND(Stock_Info[[#This Row],[Spread High-Low]] &lt; 10, Stock_Info[[#This Row],[% Deli. Qty to Traded Qty]] &gt; 90), "Good Day", "")</f>
        <v/>
      </c>
    </row>
    <row r="5265" spans="1:18">
      <c r="A5265" t="s">
        <v>61</v>
      </c>
      <c r="B5265" s="1">
        <v>45889</v>
      </c>
      <c r="C5265" s="1" t="str">
        <f>"WEEK" &amp;" " &amp;  INT((DAY(Stock_Info[[#This Row],[Date]])+WEEKDAY(DATE(YEAR(Stock_Info[[#This Row],[Date]]),MONTH(Stock_Info[[#This Row],[Date]]),1))-1)/7)+1</f>
        <v>WEEK 4</v>
      </c>
      <c r="D5265" s="12">
        <v>37.43</v>
      </c>
      <c r="E5265" s="12">
        <v>38.4</v>
      </c>
      <c r="F5265" s="12">
        <v>37.43</v>
      </c>
      <c r="G5265" s="12">
        <v>38.200000000000003</v>
      </c>
      <c r="H5265" s="12">
        <v>37.950092525545095</v>
      </c>
      <c r="I5265">
        <v>248580</v>
      </c>
      <c r="J5265">
        <v>1771</v>
      </c>
      <c r="K5265" s="12">
        <v>9433634</v>
      </c>
      <c r="L5265">
        <v>120195</v>
      </c>
      <c r="M5265">
        <v>48.35</v>
      </c>
      <c r="N5265">
        <v>0.97</v>
      </c>
      <c r="O5265">
        <v>0.77</v>
      </c>
      <c r="P5265">
        <f xml:space="preserve"> IF(Stock_Info[[#This Row],[Close Price]] &gt; Stock_Info[[#This Row],[Open Price]], 1, 0)</f>
        <v>1</v>
      </c>
      <c r="Q5265" t="str">
        <f>IF(AND(Stock_Info[[#This Row],[% Deli. Qty to Traded Qty]]&gt;80,Stock_Info[[#This Row],[No. of Trades]]&lt;3000),"Unusual Day","")</f>
        <v/>
      </c>
      <c r="R5265" t="str">
        <f>IF(AND(Stock_Info[[#This Row],[Spread High-Low]] &lt; 10, Stock_Info[[#This Row],[% Deli. Qty to Traded Qty]] &gt; 90), "Good Day", "")</f>
        <v/>
      </c>
    </row>
    <row r="5266" spans="1:18">
      <c r="A5266" t="s">
        <v>61</v>
      </c>
      <c r="B5266" s="1">
        <v>45888</v>
      </c>
      <c r="C5266" s="1" t="str">
        <f>"WEEK" &amp;" " &amp;  INT((DAY(Stock_Info[[#This Row],[Date]])+WEEKDAY(DATE(YEAR(Stock_Info[[#This Row],[Date]]),MONTH(Stock_Info[[#This Row],[Date]]),1))-1)/7)+1</f>
        <v>WEEK 4</v>
      </c>
      <c r="D5266" s="12">
        <v>36.659999999999997</v>
      </c>
      <c r="E5266" s="12">
        <v>37.9</v>
      </c>
      <c r="F5266" s="12">
        <v>36.21</v>
      </c>
      <c r="G5266" s="12">
        <v>37.78</v>
      </c>
      <c r="H5266" s="12">
        <v>37.168706358015413</v>
      </c>
      <c r="I5266">
        <v>625258</v>
      </c>
      <c r="J5266">
        <v>3177</v>
      </c>
      <c r="K5266" s="12">
        <v>23240031</v>
      </c>
      <c r="L5266">
        <v>360777</v>
      </c>
      <c r="M5266">
        <v>57.7</v>
      </c>
      <c r="N5266">
        <v>1.69</v>
      </c>
      <c r="O5266">
        <v>1.1200000000000001</v>
      </c>
      <c r="P5266">
        <f xml:space="preserve"> IF(Stock_Info[[#This Row],[Close Price]] &gt; Stock_Info[[#This Row],[Open Price]], 1, 0)</f>
        <v>1</v>
      </c>
      <c r="Q5266" t="str">
        <f>IF(AND(Stock_Info[[#This Row],[% Deli. Qty to Traded Qty]]&gt;80,Stock_Info[[#This Row],[No. of Trades]]&lt;3000),"Unusual Day","")</f>
        <v/>
      </c>
      <c r="R5266" t="str">
        <f>IF(AND(Stock_Info[[#This Row],[Spread High-Low]] &lt; 10, Stock_Info[[#This Row],[% Deli. Qty to Traded Qty]] &gt; 90), "Good Day", "")</f>
        <v/>
      </c>
    </row>
    <row r="5267" spans="1:18">
      <c r="A5267" t="s">
        <v>61</v>
      </c>
      <c r="B5267" s="1">
        <v>45887</v>
      </c>
      <c r="C5267" s="1" t="str">
        <f>"WEEK" &amp;" " &amp;  INT((DAY(Stock_Info[[#This Row],[Date]])+WEEKDAY(DATE(YEAR(Stock_Info[[#This Row],[Date]]),MONTH(Stock_Info[[#This Row],[Date]]),1))-1)/7)+1</f>
        <v>WEEK 4</v>
      </c>
      <c r="D5267" s="12">
        <v>36.630000000000003</v>
      </c>
      <c r="E5267" s="12">
        <v>36.99</v>
      </c>
      <c r="F5267" s="12">
        <v>36.49</v>
      </c>
      <c r="G5267" s="12">
        <v>36.67</v>
      </c>
      <c r="H5267" s="12">
        <v>36.696865161765693</v>
      </c>
      <c r="I5267">
        <v>328438</v>
      </c>
      <c r="J5267">
        <v>2250</v>
      </c>
      <c r="K5267" s="12">
        <v>12052645</v>
      </c>
      <c r="L5267">
        <v>226268</v>
      </c>
      <c r="M5267">
        <v>68.89</v>
      </c>
      <c r="N5267">
        <v>0.5</v>
      </c>
      <c r="O5267">
        <v>0.04</v>
      </c>
      <c r="P5267">
        <f xml:space="preserve"> IF(Stock_Info[[#This Row],[Close Price]] &gt; Stock_Info[[#This Row],[Open Price]], 1, 0)</f>
        <v>1</v>
      </c>
      <c r="Q5267" t="str">
        <f>IF(AND(Stock_Info[[#This Row],[% Deli. Qty to Traded Qty]]&gt;80,Stock_Info[[#This Row],[No. of Trades]]&lt;3000),"Unusual Day","")</f>
        <v/>
      </c>
      <c r="R5267" t="str">
        <f>IF(AND(Stock_Info[[#This Row],[Spread High-Low]] &lt; 10, Stock_Info[[#This Row],[% Deli. Qty to Traded Qty]] &gt; 90), "Good Day", "")</f>
        <v/>
      </c>
    </row>
    <row r="5268" spans="1:18">
      <c r="A5268" t="s">
        <v>61</v>
      </c>
      <c r="B5268" s="1">
        <v>45883</v>
      </c>
      <c r="C5268" s="1" t="str">
        <f>"WEEK" &amp;" " &amp;  INT((DAY(Stock_Info[[#This Row],[Date]])+WEEKDAY(DATE(YEAR(Stock_Info[[#This Row],[Date]]),MONTH(Stock_Info[[#This Row],[Date]]),1))-1)/7)+1</f>
        <v>WEEK 3</v>
      </c>
      <c r="D5268" s="12">
        <v>36.29</v>
      </c>
      <c r="E5268" s="12">
        <v>36.35</v>
      </c>
      <c r="F5268" s="12">
        <v>35.950000000000003</v>
      </c>
      <c r="G5268" s="12">
        <v>36.17</v>
      </c>
      <c r="H5268" s="12">
        <v>36.132725588378577</v>
      </c>
      <c r="I5268">
        <v>250434</v>
      </c>
      <c r="J5268">
        <v>1878</v>
      </c>
      <c r="K5268" s="12">
        <v>9048863</v>
      </c>
      <c r="L5268">
        <v>109248</v>
      </c>
      <c r="M5268">
        <v>43.62</v>
      </c>
      <c r="N5268">
        <v>0.4</v>
      </c>
      <c r="O5268">
        <v>-0.12</v>
      </c>
      <c r="P5268">
        <f xml:space="preserve"> IF(Stock_Info[[#This Row],[Close Price]] &gt; Stock_Info[[#This Row],[Open Price]], 1, 0)</f>
        <v>0</v>
      </c>
      <c r="Q5268" t="str">
        <f>IF(AND(Stock_Info[[#This Row],[% Deli. Qty to Traded Qty]]&gt;80,Stock_Info[[#This Row],[No. of Trades]]&lt;3000),"Unusual Day","")</f>
        <v/>
      </c>
      <c r="R5268" t="str">
        <f>IF(AND(Stock_Info[[#This Row],[Spread High-Low]] &lt; 10, Stock_Info[[#This Row],[% Deli. Qty to Traded Qty]] &gt; 90), "Good Day", "")</f>
        <v/>
      </c>
    </row>
    <row r="5269" spans="1:18">
      <c r="A5269" t="s">
        <v>61</v>
      </c>
      <c r="B5269" s="1">
        <v>45882</v>
      </c>
      <c r="C5269" s="1" t="str">
        <f>"WEEK" &amp;" " &amp;  INT((DAY(Stock_Info[[#This Row],[Date]])+WEEKDAY(DATE(YEAR(Stock_Info[[#This Row],[Date]]),MONTH(Stock_Info[[#This Row],[Date]]),1))-1)/7)+1</f>
        <v>WEEK 3</v>
      </c>
      <c r="D5269" s="12">
        <v>36.32</v>
      </c>
      <c r="E5269" s="12">
        <v>36.659999999999997</v>
      </c>
      <c r="F5269" s="12">
        <v>36.01</v>
      </c>
      <c r="G5269" s="12">
        <v>36.14</v>
      </c>
      <c r="H5269" s="12">
        <v>36.195821524010043</v>
      </c>
      <c r="I5269">
        <v>308725</v>
      </c>
      <c r="J5269">
        <v>1977</v>
      </c>
      <c r="K5269" s="12">
        <v>11174555</v>
      </c>
      <c r="L5269">
        <v>162144</v>
      </c>
      <c r="M5269">
        <v>52.52</v>
      </c>
      <c r="N5269">
        <v>0.65</v>
      </c>
      <c r="O5269">
        <v>-0.18</v>
      </c>
      <c r="P5269">
        <f xml:space="preserve"> IF(Stock_Info[[#This Row],[Close Price]] &gt; Stock_Info[[#This Row],[Open Price]], 1, 0)</f>
        <v>0</v>
      </c>
      <c r="Q5269" t="str">
        <f>IF(AND(Stock_Info[[#This Row],[% Deli. Qty to Traded Qty]]&gt;80,Stock_Info[[#This Row],[No. of Trades]]&lt;3000),"Unusual Day","")</f>
        <v/>
      </c>
      <c r="R5269" t="str">
        <f>IF(AND(Stock_Info[[#This Row],[Spread High-Low]] &lt; 10, Stock_Info[[#This Row],[% Deli. Qty to Traded Qty]] &gt; 90), "Good Day", "")</f>
        <v/>
      </c>
    </row>
    <row r="5270" spans="1:18">
      <c r="A5270" t="s">
        <v>61</v>
      </c>
      <c r="B5270" s="1">
        <v>45881</v>
      </c>
      <c r="C5270" s="1" t="str">
        <f>"WEEK" &amp;" " &amp;  INT((DAY(Stock_Info[[#This Row],[Date]])+WEEKDAY(DATE(YEAR(Stock_Info[[#This Row],[Date]]),MONTH(Stock_Info[[#This Row],[Date]]),1))-1)/7)+1</f>
        <v>WEEK 3</v>
      </c>
      <c r="D5270" s="12">
        <v>36.049999999999997</v>
      </c>
      <c r="E5270" s="12">
        <v>36.25</v>
      </c>
      <c r="F5270" s="12">
        <v>35.92</v>
      </c>
      <c r="G5270" s="12">
        <v>36.18</v>
      </c>
      <c r="H5270" s="12">
        <v>36.069615258043001</v>
      </c>
      <c r="I5270">
        <v>343373</v>
      </c>
      <c r="J5270">
        <v>3335</v>
      </c>
      <c r="K5270" s="12">
        <v>12385332</v>
      </c>
      <c r="L5270">
        <v>178132</v>
      </c>
      <c r="M5270">
        <v>51.88</v>
      </c>
      <c r="N5270">
        <v>0.33</v>
      </c>
      <c r="O5270">
        <v>0.13</v>
      </c>
      <c r="P5270">
        <f xml:space="preserve"> IF(Stock_Info[[#This Row],[Close Price]] &gt; Stock_Info[[#This Row],[Open Price]], 1, 0)</f>
        <v>1</v>
      </c>
      <c r="Q5270" t="str">
        <f>IF(AND(Stock_Info[[#This Row],[% Deli. Qty to Traded Qty]]&gt;80,Stock_Info[[#This Row],[No. of Trades]]&lt;3000),"Unusual Day","")</f>
        <v/>
      </c>
      <c r="R5270" t="str">
        <f>IF(AND(Stock_Info[[#This Row],[Spread High-Low]] &lt; 10, Stock_Info[[#This Row],[% Deli. Qty to Traded Qty]] &gt; 90), "Good Day", "")</f>
        <v/>
      </c>
    </row>
    <row r="5271" spans="1:18">
      <c r="A5271" t="s">
        <v>61</v>
      </c>
      <c r="B5271" s="1">
        <v>45880</v>
      </c>
      <c r="C5271" s="1" t="str">
        <f>"WEEK" &amp;" " &amp;  INT((DAY(Stock_Info[[#This Row],[Date]])+WEEKDAY(DATE(YEAR(Stock_Info[[#This Row],[Date]]),MONTH(Stock_Info[[#This Row],[Date]]),1))-1)/7)+1</f>
        <v>WEEK 3</v>
      </c>
      <c r="D5271" s="12">
        <v>35.85</v>
      </c>
      <c r="E5271" s="12">
        <v>36.119999999999997</v>
      </c>
      <c r="F5271" s="12">
        <v>35.58</v>
      </c>
      <c r="G5271" s="12">
        <v>36.01</v>
      </c>
      <c r="H5271" s="12">
        <v>35.918394058850907</v>
      </c>
      <c r="I5271">
        <v>388881</v>
      </c>
      <c r="J5271">
        <v>3036</v>
      </c>
      <c r="K5271" s="12">
        <v>13967981</v>
      </c>
      <c r="L5271">
        <v>191564</v>
      </c>
      <c r="M5271">
        <v>49.26</v>
      </c>
      <c r="N5271">
        <v>0.54</v>
      </c>
      <c r="O5271">
        <v>0.16</v>
      </c>
      <c r="P5271">
        <f xml:space="preserve"> IF(Stock_Info[[#This Row],[Close Price]] &gt; Stock_Info[[#This Row],[Open Price]], 1, 0)</f>
        <v>1</v>
      </c>
      <c r="Q5271" t="str">
        <f>IF(AND(Stock_Info[[#This Row],[% Deli. Qty to Traded Qty]]&gt;80,Stock_Info[[#This Row],[No. of Trades]]&lt;3000),"Unusual Day","")</f>
        <v/>
      </c>
      <c r="R5271" t="str">
        <f>IF(AND(Stock_Info[[#This Row],[Spread High-Low]] &lt; 10, Stock_Info[[#This Row],[% Deli. Qty to Traded Qty]] &gt; 90), "Good Day", "")</f>
        <v/>
      </c>
    </row>
    <row r="5272" spans="1:18">
      <c r="A5272" t="s">
        <v>61</v>
      </c>
      <c r="B5272" s="1">
        <v>45877</v>
      </c>
      <c r="C5272" s="1" t="str">
        <f>"WEEK" &amp;" " &amp;  INT((DAY(Stock_Info[[#This Row],[Date]])+WEEKDAY(DATE(YEAR(Stock_Info[[#This Row],[Date]]),MONTH(Stock_Info[[#This Row],[Date]]),1))-1)/7)+1</f>
        <v>WEEK 2</v>
      </c>
      <c r="D5272" s="12">
        <v>36.21</v>
      </c>
      <c r="E5272" s="12">
        <v>36.67</v>
      </c>
      <c r="F5272" s="12">
        <v>35.700000000000003</v>
      </c>
      <c r="G5272" s="12">
        <v>35.81</v>
      </c>
      <c r="H5272" s="12">
        <v>36.182937015478586</v>
      </c>
      <c r="I5272">
        <v>459732</v>
      </c>
      <c r="J5272">
        <v>2666</v>
      </c>
      <c r="K5272" s="12">
        <v>16634454</v>
      </c>
      <c r="L5272">
        <v>209172</v>
      </c>
      <c r="M5272">
        <v>45.5</v>
      </c>
      <c r="N5272">
        <v>0.97</v>
      </c>
      <c r="O5272">
        <v>-0.4</v>
      </c>
      <c r="P5272">
        <f xml:space="preserve"> IF(Stock_Info[[#This Row],[Close Price]] &gt; Stock_Info[[#This Row],[Open Price]], 1, 0)</f>
        <v>0</v>
      </c>
      <c r="Q5272" t="str">
        <f>IF(AND(Stock_Info[[#This Row],[% Deli. Qty to Traded Qty]]&gt;80,Stock_Info[[#This Row],[No. of Trades]]&lt;3000),"Unusual Day","")</f>
        <v/>
      </c>
      <c r="R5272" t="str">
        <f>IF(AND(Stock_Info[[#This Row],[Spread High-Low]] &lt; 10, Stock_Info[[#This Row],[% Deli. Qty to Traded Qty]] &gt; 90), "Good Day", "")</f>
        <v/>
      </c>
    </row>
    <row r="5273" spans="1:18">
      <c r="A5273" t="s">
        <v>61</v>
      </c>
      <c r="B5273" s="1">
        <v>45876</v>
      </c>
      <c r="C5273" s="1" t="str">
        <f>"WEEK" &amp;" " &amp;  INT((DAY(Stock_Info[[#This Row],[Date]])+WEEKDAY(DATE(YEAR(Stock_Info[[#This Row],[Date]]),MONTH(Stock_Info[[#This Row],[Date]]),1))-1)/7)+1</f>
        <v>WEEK 2</v>
      </c>
      <c r="D5273" s="12">
        <v>35.92</v>
      </c>
      <c r="E5273" s="12">
        <v>36.4</v>
      </c>
      <c r="F5273" s="12">
        <v>35.549999999999997</v>
      </c>
      <c r="G5273" s="12">
        <v>36.15</v>
      </c>
      <c r="H5273" s="12">
        <v>35.990575643997659</v>
      </c>
      <c r="I5273">
        <v>553884</v>
      </c>
      <c r="J5273">
        <v>4045</v>
      </c>
      <c r="K5273" s="12">
        <v>19934604</v>
      </c>
      <c r="L5273">
        <v>307200</v>
      </c>
      <c r="M5273">
        <v>55.46</v>
      </c>
      <c r="N5273">
        <v>0.85</v>
      </c>
      <c r="O5273">
        <v>0.23</v>
      </c>
      <c r="P5273">
        <f xml:space="preserve"> IF(Stock_Info[[#This Row],[Close Price]] &gt; Stock_Info[[#This Row],[Open Price]], 1, 0)</f>
        <v>1</v>
      </c>
      <c r="Q5273" t="str">
        <f>IF(AND(Stock_Info[[#This Row],[% Deli. Qty to Traded Qty]]&gt;80,Stock_Info[[#This Row],[No. of Trades]]&lt;3000),"Unusual Day","")</f>
        <v/>
      </c>
      <c r="R5273" t="str">
        <f>IF(AND(Stock_Info[[#This Row],[Spread High-Low]] &lt; 10, Stock_Info[[#This Row],[% Deli. Qty to Traded Qty]] &gt; 90), "Good Day", "")</f>
        <v/>
      </c>
    </row>
    <row r="5274" spans="1:18">
      <c r="A5274" t="s">
        <v>61</v>
      </c>
      <c r="B5274" s="1">
        <v>45875</v>
      </c>
      <c r="C5274" s="1" t="str">
        <f>"WEEK" &amp;" " &amp;  INT((DAY(Stock_Info[[#This Row],[Date]])+WEEKDAY(DATE(YEAR(Stock_Info[[#This Row],[Date]]),MONTH(Stock_Info[[#This Row],[Date]]),1))-1)/7)+1</f>
        <v>WEEK 2</v>
      </c>
      <c r="D5274" s="12">
        <v>36.950000000000003</v>
      </c>
      <c r="E5274" s="12">
        <v>37.14</v>
      </c>
      <c r="F5274" s="12">
        <v>36.299999999999997</v>
      </c>
      <c r="G5274" s="12">
        <v>36.409999999999997</v>
      </c>
      <c r="H5274" s="12">
        <v>36.740961296609392</v>
      </c>
      <c r="I5274">
        <v>240134</v>
      </c>
      <c r="J5274">
        <v>1817</v>
      </c>
      <c r="K5274" s="12">
        <v>8822754</v>
      </c>
      <c r="L5274">
        <v>116102</v>
      </c>
      <c r="M5274">
        <v>48.35</v>
      </c>
      <c r="N5274">
        <v>0.84</v>
      </c>
      <c r="O5274">
        <v>-0.54</v>
      </c>
      <c r="P5274">
        <f xml:space="preserve"> IF(Stock_Info[[#This Row],[Close Price]] &gt; Stock_Info[[#This Row],[Open Price]], 1, 0)</f>
        <v>0</v>
      </c>
      <c r="Q5274" t="str">
        <f>IF(AND(Stock_Info[[#This Row],[% Deli. Qty to Traded Qty]]&gt;80,Stock_Info[[#This Row],[No. of Trades]]&lt;3000),"Unusual Day","")</f>
        <v/>
      </c>
      <c r="R5274" t="str">
        <f>IF(AND(Stock_Info[[#This Row],[Spread High-Low]] &lt; 10, Stock_Info[[#This Row],[% Deli. Qty to Traded Qty]] &gt; 90), "Good Day", "")</f>
        <v/>
      </c>
    </row>
    <row r="5275" spans="1:18">
      <c r="A5275" t="s">
        <v>61</v>
      </c>
      <c r="B5275" s="1">
        <v>45874</v>
      </c>
      <c r="C5275" s="1" t="str">
        <f>"WEEK" &amp;" " &amp;  INT((DAY(Stock_Info[[#This Row],[Date]])+WEEKDAY(DATE(YEAR(Stock_Info[[#This Row],[Date]]),MONTH(Stock_Info[[#This Row],[Date]]),1))-1)/7)+1</f>
        <v>WEEK 2</v>
      </c>
      <c r="D5275" s="12">
        <v>37.049999999999997</v>
      </c>
      <c r="E5275" s="12">
        <v>37.299999999999997</v>
      </c>
      <c r="F5275" s="12">
        <v>36.799999999999997</v>
      </c>
      <c r="G5275" s="12">
        <v>36.89</v>
      </c>
      <c r="H5275" s="12">
        <v>37.022281302838834</v>
      </c>
      <c r="I5275">
        <v>269688</v>
      </c>
      <c r="J5275">
        <v>2446</v>
      </c>
      <c r="K5275" s="12">
        <v>9984465</v>
      </c>
      <c r="L5275">
        <v>144878</v>
      </c>
      <c r="M5275">
        <v>53.72</v>
      </c>
      <c r="N5275">
        <v>0.5</v>
      </c>
      <c r="O5275">
        <v>-0.16</v>
      </c>
      <c r="P5275">
        <f xml:space="preserve"> IF(Stock_Info[[#This Row],[Close Price]] &gt; Stock_Info[[#This Row],[Open Price]], 1, 0)</f>
        <v>0</v>
      </c>
      <c r="Q5275" t="str">
        <f>IF(AND(Stock_Info[[#This Row],[% Deli. Qty to Traded Qty]]&gt;80,Stock_Info[[#This Row],[No. of Trades]]&lt;3000),"Unusual Day","")</f>
        <v/>
      </c>
      <c r="R5275" t="str">
        <f>IF(AND(Stock_Info[[#This Row],[Spread High-Low]] &lt; 10, Stock_Info[[#This Row],[% Deli. Qty to Traded Qty]] &gt; 90), "Good Day", "")</f>
        <v/>
      </c>
    </row>
    <row r="5276" spans="1:18">
      <c r="A5276" t="s">
        <v>61</v>
      </c>
      <c r="B5276" s="1">
        <v>45873</v>
      </c>
      <c r="C5276" s="1" t="str">
        <f>"WEEK" &amp;" " &amp;  INT((DAY(Stock_Info[[#This Row],[Date]])+WEEKDAY(DATE(YEAR(Stock_Info[[#This Row],[Date]]),MONTH(Stock_Info[[#This Row],[Date]]),1))-1)/7)+1</f>
        <v>WEEK 2</v>
      </c>
      <c r="D5276" s="12">
        <v>36.92</v>
      </c>
      <c r="E5276" s="12">
        <v>37.200000000000003</v>
      </c>
      <c r="F5276" s="12">
        <v>36.65</v>
      </c>
      <c r="G5276" s="12">
        <v>37.049999999999997</v>
      </c>
      <c r="H5276" s="12">
        <v>36.917361611388067</v>
      </c>
      <c r="I5276">
        <v>347030</v>
      </c>
      <c r="J5276">
        <v>2590</v>
      </c>
      <c r="K5276" s="12">
        <v>12811432</v>
      </c>
      <c r="L5276">
        <v>195417</v>
      </c>
      <c r="M5276">
        <v>56.31</v>
      </c>
      <c r="N5276">
        <v>0.55000000000000004</v>
      </c>
      <c r="O5276">
        <v>0.13</v>
      </c>
      <c r="P5276">
        <f xml:space="preserve"> IF(Stock_Info[[#This Row],[Close Price]] &gt; Stock_Info[[#This Row],[Open Price]], 1, 0)</f>
        <v>1</v>
      </c>
      <c r="Q5276" t="str">
        <f>IF(AND(Stock_Info[[#This Row],[% Deli. Qty to Traded Qty]]&gt;80,Stock_Info[[#This Row],[No. of Trades]]&lt;3000),"Unusual Day","")</f>
        <v/>
      </c>
      <c r="R5276" t="str">
        <f>IF(AND(Stock_Info[[#This Row],[Spread High-Low]] &lt; 10, Stock_Info[[#This Row],[% Deli. Qty to Traded Qty]] &gt; 90), "Good Day", "")</f>
        <v/>
      </c>
    </row>
    <row r="5277" spans="1:18">
      <c r="A5277" t="s">
        <v>61</v>
      </c>
      <c r="B5277" s="1">
        <v>45870</v>
      </c>
      <c r="C5277" s="1" t="str">
        <f>"WEEK" &amp;" " &amp;  INT((DAY(Stock_Info[[#This Row],[Date]])+WEEKDAY(DATE(YEAR(Stock_Info[[#This Row],[Date]]),MONTH(Stock_Info[[#This Row],[Date]]),1))-1)/7)+1</f>
        <v>WEEK 1</v>
      </c>
      <c r="D5277" s="12">
        <v>37.47</v>
      </c>
      <c r="E5277" s="12">
        <v>37.75</v>
      </c>
      <c r="F5277" s="12">
        <v>36.659999999999997</v>
      </c>
      <c r="G5277" s="12">
        <v>36.840000000000003</v>
      </c>
      <c r="H5277" s="12">
        <v>37.172806983661012</v>
      </c>
      <c r="I5277">
        <v>388335</v>
      </c>
      <c r="J5277">
        <v>3023</v>
      </c>
      <c r="K5277" s="12">
        <v>14435502</v>
      </c>
      <c r="L5277">
        <v>201781</v>
      </c>
      <c r="M5277">
        <v>51.96</v>
      </c>
      <c r="N5277">
        <v>1.0900000000000001</v>
      </c>
      <c r="O5277">
        <v>-0.63</v>
      </c>
      <c r="P5277">
        <f xml:space="preserve"> IF(Stock_Info[[#This Row],[Close Price]] &gt; Stock_Info[[#This Row],[Open Price]], 1, 0)</f>
        <v>0</v>
      </c>
      <c r="Q5277" t="str">
        <f>IF(AND(Stock_Info[[#This Row],[% Deli. Qty to Traded Qty]]&gt;80,Stock_Info[[#This Row],[No. of Trades]]&lt;3000),"Unusual Day","")</f>
        <v/>
      </c>
      <c r="R5277" t="str">
        <f>IF(AND(Stock_Info[[#This Row],[Spread High-Low]] &lt; 10, Stock_Info[[#This Row],[% Deli. Qty to Traded Qty]] &gt; 90), "Good Day", "")</f>
        <v/>
      </c>
    </row>
    <row r="5278" spans="1:18">
      <c r="A5278" t="s">
        <v>61</v>
      </c>
      <c r="B5278" s="1">
        <v>45869</v>
      </c>
      <c r="C5278" s="1" t="str">
        <f>"WEEK" &amp;" " &amp;  INT((DAY(Stock_Info[[#This Row],[Date]])+WEEKDAY(DATE(YEAR(Stock_Info[[#This Row],[Date]]),MONTH(Stock_Info[[#This Row],[Date]]),1))-1)/7)+1</f>
        <v>WEEK 5</v>
      </c>
      <c r="D5278" s="12">
        <v>37.32</v>
      </c>
      <c r="E5278" s="12">
        <v>37.85</v>
      </c>
      <c r="F5278" s="12">
        <v>37.200000000000003</v>
      </c>
      <c r="G5278" s="12">
        <v>37.56</v>
      </c>
      <c r="H5278" s="12">
        <v>37.550213681546332</v>
      </c>
      <c r="I5278">
        <v>506127</v>
      </c>
      <c r="J5278">
        <v>2483</v>
      </c>
      <c r="K5278" s="12">
        <v>19005177</v>
      </c>
      <c r="L5278">
        <v>209441</v>
      </c>
      <c r="M5278">
        <v>41.38</v>
      </c>
      <c r="N5278">
        <v>0.65</v>
      </c>
      <c r="O5278">
        <v>0.24</v>
      </c>
      <c r="P5278">
        <f xml:space="preserve"> IF(Stock_Info[[#This Row],[Close Price]] &gt; Stock_Info[[#This Row],[Open Price]], 1, 0)</f>
        <v>1</v>
      </c>
      <c r="Q5278" t="str">
        <f>IF(AND(Stock_Info[[#This Row],[% Deli. Qty to Traded Qty]]&gt;80,Stock_Info[[#This Row],[No. of Trades]]&lt;3000),"Unusual Day","")</f>
        <v/>
      </c>
      <c r="R5278" t="str">
        <f>IF(AND(Stock_Info[[#This Row],[Spread High-Low]] &lt; 10, Stock_Info[[#This Row],[% Deli. Qty to Traded Qty]] &gt; 90), "Good Day", "")</f>
        <v/>
      </c>
    </row>
    <row r="5279" spans="1:18">
      <c r="A5279" t="s">
        <v>61</v>
      </c>
      <c r="B5279" s="1">
        <v>45868</v>
      </c>
      <c r="C5279" s="1" t="str">
        <f>"WEEK" &amp;" " &amp;  INT((DAY(Stock_Info[[#This Row],[Date]])+WEEKDAY(DATE(YEAR(Stock_Info[[#This Row],[Date]]),MONTH(Stock_Info[[#This Row],[Date]]),1))-1)/7)+1</f>
        <v>WEEK 5</v>
      </c>
      <c r="D5279" s="12">
        <v>37.78</v>
      </c>
      <c r="E5279" s="12">
        <v>38.380000000000003</v>
      </c>
      <c r="F5279" s="12">
        <v>37.78</v>
      </c>
      <c r="G5279" s="12">
        <v>37.950000000000003</v>
      </c>
      <c r="H5279" s="12">
        <v>38.019583651830295</v>
      </c>
      <c r="I5279">
        <v>223707</v>
      </c>
      <c r="J5279">
        <v>1876</v>
      </c>
      <c r="K5279" s="12">
        <v>8505247</v>
      </c>
      <c r="L5279">
        <v>121911</v>
      </c>
      <c r="M5279">
        <v>54.5</v>
      </c>
      <c r="N5279">
        <v>0.6</v>
      </c>
      <c r="O5279">
        <v>0.17</v>
      </c>
      <c r="P5279">
        <f xml:space="preserve"> IF(Stock_Info[[#This Row],[Close Price]] &gt; Stock_Info[[#This Row],[Open Price]], 1, 0)</f>
        <v>1</v>
      </c>
      <c r="Q5279" t="str">
        <f>IF(AND(Stock_Info[[#This Row],[% Deli. Qty to Traded Qty]]&gt;80,Stock_Info[[#This Row],[No. of Trades]]&lt;3000),"Unusual Day","")</f>
        <v/>
      </c>
      <c r="R5279" t="str">
        <f>IF(AND(Stock_Info[[#This Row],[Spread High-Low]] &lt; 10, Stock_Info[[#This Row],[% Deli. Qty to Traded Qty]] &gt; 90), "Good Day", "")</f>
        <v/>
      </c>
    </row>
    <row r="5280" spans="1:18">
      <c r="A5280" t="s">
        <v>61</v>
      </c>
      <c r="B5280" s="1">
        <v>45867</v>
      </c>
      <c r="C5280" s="1" t="str">
        <f>"WEEK" &amp;" " &amp;  INT((DAY(Stock_Info[[#This Row],[Date]])+WEEKDAY(DATE(YEAR(Stock_Info[[#This Row],[Date]]),MONTH(Stock_Info[[#This Row],[Date]]),1))-1)/7)+1</f>
        <v>WEEK 5</v>
      </c>
      <c r="D5280" s="12">
        <v>37.5</v>
      </c>
      <c r="E5280" s="12">
        <v>38.07</v>
      </c>
      <c r="F5280" s="12">
        <v>37.33</v>
      </c>
      <c r="G5280" s="12">
        <v>37.94</v>
      </c>
      <c r="H5280" s="12">
        <v>37.696119430881012</v>
      </c>
      <c r="I5280">
        <v>513636</v>
      </c>
      <c r="J5280">
        <v>3081</v>
      </c>
      <c r="K5280" s="12">
        <v>19362084</v>
      </c>
      <c r="L5280">
        <v>260969</v>
      </c>
      <c r="M5280">
        <v>50.81</v>
      </c>
      <c r="N5280">
        <v>0.74</v>
      </c>
      <c r="O5280">
        <v>0.44</v>
      </c>
      <c r="P5280">
        <f xml:space="preserve"> IF(Stock_Info[[#This Row],[Close Price]] &gt; Stock_Info[[#This Row],[Open Price]], 1, 0)</f>
        <v>1</v>
      </c>
      <c r="Q5280" t="str">
        <f>IF(AND(Stock_Info[[#This Row],[% Deli. Qty to Traded Qty]]&gt;80,Stock_Info[[#This Row],[No. of Trades]]&lt;3000),"Unusual Day","")</f>
        <v/>
      </c>
      <c r="R5280" t="str">
        <f>IF(AND(Stock_Info[[#This Row],[Spread High-Low]] &lt; 10, Stock_Info[[#This Row],[% Deli. Qty to Traded Qty]] &gt; 90), "Good Day", "")</f>
        <v/>
      </c>
    </row>
    <row r="5281" spans="1:18">
      <c r="A5281" t="s">
        <v>61</v>
      </c>
      <c r="B5281" s="1">
        <v>45866</v>
      </c>
      <c r="C5281" s="1" t="str">
        <f>"WEEK" &amp;" " &amp;  INT((DAY(Stock_Info[[#This Row],[Date]])+WEEKDAY(DATE(YEAR(Stock_Info[[#This Row],[Date]]),MONTH(Stock_Info[[#This Row],[Date]]),1))-1)/7)+1</f>
        <v>WEEK 5</v>
      </c>
      <c r="D5281" s="12">
        <v>38.450000000000003</v>
      </c>
      <c r="E5281" s="12">
        <v>38.590000000000003</v>
      </c>
      <c r="F5281" s="12">
        <v>37.549999999999997</v>
      </c>
      <c r="G5281" s="12">
        <v>37.75</v>
      </c>
      <c r="H5281" s="12">
        <v>38.069931997516164</v>
      </c>
      <c r="I5281">
        <v>330135</v>
      </c>
      <c r="J5281">
        <v>2109</v>
      </c>
      <c r="K5281" s="12">
        <v>12568217</v>
      </c>
      <c r="L5281">
        <v>134038</v>
      </c>
      <c r="M5281">
        <v>40.6</v>
      </c>
      <c r="N5281">
        <v>1.04</v>
      </c>
      <c r="O5281">
        <v>-0.7</v>
      </c>
      <c r="P5281">
        <f xml:space="preserve"> IF(Stock_Info[[#This Row],[Close Price]] &gt; Stock_Info[[#This Row],[Open Price]], 1, 0)</f>
        <v>0</v>
      </c>
      <c r="Q5281" t="str">
        <f>IF(AND(Stock_Info[[#This Row],[% Deli. Qty to Traded Qty]]&gt;80,Stock_Info[[#This Row],[No. of Trades]]&lt;3000),"Unusual Day","")</f>
        <v/>
      </c>
      <c r="R5281" t="str">
        <f>IF(AND(Stock_Info[[#This Row],[Spread High-Low]] &lt; 10, Stock_Info[[#This Row],[% Deli. Qty to Traded Qty]] &gt; 90), "Good Day", "")</f>
        <v/>
      </c>
    </row>
    <row r="5282" spans="1:18">
      <c r="A5282" t="s">
        <v>61</v>
      </c>
      <c r="B5282" s="1">
        <v>45863</v>
      </c>
      <c r="C5282" s="1" t="str">
        <f>"WEEK" &amp;" " &amp;  INT((DAY(Stock_Info[[#This Row],[Date]])+WEEKDAY(DATE(YEAR(Stock_Info[[#This Row],[Date]]),MONTH(Stock_Info[[#This Row],[Date]]),1))-1)/7)+1</f>
        <v>WEEK 4</v>
      </c>
      <c r="D5282" s="12">
        <v>38.840000000000003</v>
      </c>
      <c r="E5282" s="12">
        <v>39.14</v>
      </c>
      <c r="F5282" s="12">
        <v>38.15</v>
      </c>
      <c r="G5282" s="12">
        <v>38.44</v>
      </c>
      <c r="H5282" s="12">
        <v>38.616025362093616</v>
      </c>
      <c r="I5282">
        <v>643480</v>
      </c>
      <c r="J5282">
        <v>3236</v>
      </c>
      <c r="K5282" s="12">
        <v>24848640</v>
      </c>
      <c r="L5282">
        <v>347784</v>
      </c>
      <c r="M5282">
        <v>54.05</v>
      </c>
      <c r="N5282">
        <v>0.99</v>
      </c>
      <c r="O5282">
        <v>-0.4</v>
      </c>
      <c r="P5282">
        <f xml:space="preserve"> IF(Stock_Info[[#This Row],[Close Price]] &gt; Stock_Info[[#This Row],[Open Price]], 1, 0)</f>
        <v>0</v>
      </c>
      <c r="Q5282" t="str">
        <f>IF(AND(Stock_Info[[#This Row],[% Deli. Qty to Traded Qty]]&gt;80,Stock_Info[[#This Row],[No. of Trades]]&lt;3000),"Unusual Day","")</f>
        <v/>
      </c>
      <c r="R5282" t="str">
        <f>IF(AND(Stock_Info[[#This Row],[Spread High-Low]] &lt; 10, Stock_Info[[#This Row],[% Deli. Qty to Traded Qty]] &gt; 90), "Good Day", "")</f>
        <v/>
      </c>
    </row>
    <row r="5283" spans="1:18">
      <c r="A5283" t="s">
        <v>61</v>
      </c>
      <c r="B5283" s="1">
        <v>45862</v>
      </c>
      <c r="C5283" s="1" t="str">
        <f>"WEEK" &amp;" " &amp;  INT((DAY(Stock_Info[[#This Row],[Date]])+WEEKDAY(DATE(YEAR(Stock_Info[[#This Row],[Date]]),MONTH(Stock_Info[[#This Row],[Date]]),1))-1)/7)+1</f>
        <v>WEEK 4</v>
      </c>
      <c r="D5283" s="12">
        <v>38.880000000000003</v>
      </c>
      <c r="E5283" s="12">
        <v>39.29</v>
      </c>
      <c r="F5283" s="12">
        <v>38.76</v>
      </c>
      <c r="G5283" s="12">
        <v>38.950000000000003</v>
      </c>
      <c r="H5283" s="12">
        <v>39.004831810396546</v>
      </c>
      <c r="I5283">
        <v>460076</v>
      </c>
      <c r="J5283">
        <v>2516</v>
      </c>
      <c r="K5283" s="12">
        <v>17945187</v>
      </c>
      <c r="L5283">
        <v>272043</v>
      </c>
      <c r="M5283">
        <v>59.13</v>
      </c>
      <c r="N5283">
        <v>0.53</v>
      </c>
      <c r="O5283">
        <v>7.0000000000000007E-2</v>
      </c>
      <c r="P5283">
        <f xml:space="preserve"> IF(Stock_Info[[#This Row],[Close Price]] &gt; Stock_Info[[#This Row],[Open Price]], 1, 0)</f>
        <v>1</v>
      </c>
      <c r="Q5283" t="str">
        <f>IF(AND(Stock_Info[[#This Row],[% Deli. Qty to Traded Qty]]&gt;80,Stock_Info[[#This Row],[No. of Trades]]&lt;3000),"Unusual Day","")</f>
        <v/>
      </c>
      <c r="R5283" t="str">
        <f>IF(AND(Stock_Info[[#This Row],[Spread High-Low]] &lt; 10, Stock_Info[[#This Row],[% Deli. Qty to Traded Qty]] &gt; 90), "Good Day", "")</f>
        <v/>
      </c>
    </row>
    <row r="5284" spans="1:18">
      <c r="A5284" t="s">
        <v>61</v>
      </c>
      <c r="B5284" s="1">
        <v>45861</v>
      </c>
      <c r="C5284" s="1" t="str">
        <f>"WEEK" &amp;" " &amp;  INT((DAY(Stock_Info[[#This Row],[Date]])+WEEKDAY(DATE(YEAR(Stock_Info[[#This Row],[Date]]),MONTH(Stock_Info[[#This Row],[Date]]),1))-1)/7)+1</f>
        <v>WEEK 4</v>
      </c>
      <c r="D5284" s="12">
        <v>39.19</v>
      </c>
      <c r="E5284" s="12">
        <v>39.29</v>
      </c>
      <c r="F5284" s="12">
        <v>38.880000000000003</v>
      </c>
      <c r="G5284" s="12">
        <v>39.11</v>
      </c>
      <c r="H5284" s="12">
        <v>39.060841584415897</v>
      </c>
      <c r="I5284">
        <v>576793</v>
      </c>
      <c r="J5284">
        <v>2442</v>
      </c>
      <c r="K5284" s="12">
        <v>22530020</v>
      </c>
      <c r="L5284">
        <v>256131</v>
      </c>
      <c r="M5284">
        <v>44.41</v>
      </c>
      <c r="N5284">
        <v>0.41</v>
      </c>
      <c r="O5284">
        <v>-0.08</v>
      </c>
      <c r="P5284">
        <f xml:space="preserve"> IF(Stock_Info[[#This Row],[Close Price]] &gt; Stock_Info[[#This Row],[Open Price]], 1, 0)</f>
        <v>0</v>
      </c>
      <c r="Q5284" t="str">
        <f>IF(AND(Stock_Info[[#This Row],[% Deli. Qty to Traded Qty]]&gt;80,Stock_Info[[#This Row],[No. of Trades]]&lt;3000),"Unusual Day","")</f>
        <v/>
      </c>
      <c r="R5284" t="str">
        <f>IF(AND(Stock_Info[[#This Row],[Spread High-Low]] &lt; 10, Stock_Info[[#This Row],[% Deli. Qty to Traded Qty]] &gt; 90), "Good Day", "")</f>
        <v/>
      </c>
    </row>
    <row r="5285" spans="1:18">
      <c r="A5285" t="s">
        <v>61</v>
      </c>
      <c r="B5285" s="1">
        <v>45860</v>
      </c>
      <c r="C5285" s="1" t="str">
        <f>"WEEK" &amp;" " &amp;  INT((DAY(Stock_Info[[#This Row],[Date]])+WEEKDAY(DATE(YEAR(Stock_Info[[#This Row],[Date]]),MONTH(Stock_Info[[#This Row],[Date]]),1))-1)/7)+1</f>
        <v>WEEK 4</v>
      </c>
      <c r="D5285" s="12">
        <v>39.94</v>
      </c>
      <c r="E5285" s="12">
        <v>40.06</v>
      </c>
      <c r="F5285" s="12">
        <v>39.11</v>
      </c>
      <c r="G5285" s="12">
        <v>39.270000000000003</v>
      </c>
      <c r="H5285" s="12">
        <v>39.55000776327725</v>
      </c>
      <c r="I5285">
        <v>244742</v>
      </c>
      <c r="J5285">
        <v>1173</v>
      </c>
      <c r="K5285" s="12">
        <v>9679548</v>
      </c>
      <c r="L5285">
        <v>113997</v>
      </c>
      <c r="M5285">
        <v>46.58</v>
      </c>
      <c r="N5285">
        <v>0.95</v>
      </c>
      <c r="O5285">
        <v>-0.67</v>
      </c>
      <c r="P5285">
        <f xml:space="preserve"> IF(Stock_Info[[#This Row],[Close Price]] &gt; Stock_Info[[#This Row],[Open Price]], 1, 0)</f>
        <v>0</v>
      </c>
      <c r="Q5285" t="str">
        <f>IF(AND(Stock_Info[[#This Row],[% Deli. Qty to Traded Qty]]&gt;80,Stock_Info[[#This Row],[No. of Trades]]&lt;3000),"Unusual Day","")</f>
        <v/>
      </c>
      <c r="R5285" t="str">
        <f>IF(AND(Stock_Info[[#This Row],[Spread High-Low]] &lt; 10, Stock_Info[[#This Row],[% Deli. Qty to Traded Qty]] &gt; 90), "Good Day", "")</f>
        <v/>
      </c>
    </row>
    <row r="5286" spans="1:18">
      <c r="A5286" t="s">
        <v>61</v>
      </c>
      <c r="B5286" s="1">
        <v>45859</v>
      </c>
      <c r="C5286" s="1" t="str">
        <f>"WEEK" &amp;" " &amp;  INT((DAY(Stock_Info[[#This Row],[Date]])+WEEKDAY(DATE(YEAR(Stock_Info[[#This Row],[Date]]),MONTH(Stock_Info[[#This Row],[Date]]),1))-1)/7)+1</f>
        <v>WEEK 4</v>
      </c>
      <c r="D5286" s="12">
        <v>40.6</v>
      </c>
      <c r="E5286" s="12">
        <v>40.78</v>
      </c>
      <c r="F5286" s="12">
        <v>39.75</v>
      </c>
      <c r="G5286" s="12">
        <v>39.840000000000003</v>
      </c>
      <c r="H5286" s="12">
        <v>40.142416125529067</v>
      </c>
      <c r="I5286">
        <v>673119</v>
      </c>
      <c r="J5286">
        <v>2094</v>
      </c>
      <c r="K5286" s="12">
        <v>27020623</v>
      </c>
      <c r="L5286">
        <v>325873</v>
      </c>
      <c r="M5286">
        <v>48.41</v>
      </c>
      <c r="N5286">
        <v>1.03</v>
      </c>
      <c r="O5286">
        <v>-0.76</v>
      </c>
      <c r="P5286">
        <f xml:space="preserve"> IF(Stock_Info[[#This Row],[Close Price]] &gt; Stock_Info[[#This Row],[Open Price]], 1, 0)</f>
        <v>0</v>
      </c>
      <c r="Q5286" t="str">
        <f>IF(AND(Stock_Info[[#This Row],[% Deli. Qty to Traded Qty]]&gt;80,Stock_Info[[#This Row],[No. of Trades]]&lt;3000),"Unusual Day","")</f>
        <v/>
      </c>
      <c r="R5286" t="str">
        <f>IF(AND(Stock_Info[[#This Row],[Spread High-Low]] &lt; 10, Stock_Info[[#This Row],[% Deli. Qty to Traded Qty]] &gt; 90), "Good Day", "")</f>
        <v/>
      </c>
    </row>
    <row r="5287" spans="1:18">
      <c r="A5287" t="s">
        <v>61</v>
      </c>
      <c r="B5287" s="1">
        <v>45856</v>
      </c>
      <c r="C5287" s="1" t="str">
        <f>"WEEK" &amp;" " &amp;  INT((DAY(Stock_Info[[#This Row],[Date]])+WEEKDAY(DATE(YEAR(Stock_Info[[#This Row],[Date]]),MONTH(Stock_Info[[#This Row],[Date]]),1))-1)/7)+1</f>
        <v>WEEK 3</v>
      </c>
      <c r="D5287" s="12">
        <v>39.99</v>
      </c>
      <c r="E5287" s="12">
        <v>40.64</v>
      </c>
      <c r="F5287" s="12">
        <v>39.229999999999997</v>
      </c>
      <c r="G5287" s="12">
        <v>39.78</v>
      </c>
      <c r="H5287" s="12">
        <v>40.02136381457062</v>
      </c>
      <c r="I5287">
        <v>1561004</v>
      </c>
      <c r="J5287">
        <v>4790</v>
      </c>
      <c r="K5287" s="12">
        <v>62473509</v>
      </c>
      <c r="L5287">
        <v>579345</v>
      </c>
      <c r="M5287">
        <v>37.11</v>
      </c>
      <c r="N5287">
        <v>1.41</v>
      </c>
      <c r="O5287">
        <v>-0.21</v>
      </c>
      <c r="P5287">
        <f xml:space="preserve"> IF(Stock_Info[[#This Row],[Close Price]] &gt; Stock_Info[[#This Row],[Open Price]], 1, 0)</f>
        <v>0</v>
      </c>
      <c r="Q5287" t="str">
        <f>IF(AND(Stock_Info[[#This Row],[% Deli. Qty to Traded Qty]]&gt;80,Stock_Info[[#This Row],[No. of Trades]]&lt;3000),"Unusual Day","")</f>
        <v/>
      </c>
      <c r="R5287" t="str">
        <f>IF(AND(Stock_Info[[#This Row],[Spread High-Low]] &lt; 10, Stock_Info[[#This Row],[% Deli. Qty to Traded Qty]] &gt; 90), "Good Day", "")</f>
        <v/>
      </c>
    </row>
    <row r="5288" spans="1:18">
      <c r="A5288" t="s">
        <v>61</v>
      </c>
      <c r="B5288" s="1">
        <v>45855</v>
      </c>
      <c r="C5288" s="1" t="str">
        <f>"WEEK" &amp;" " &amp;  INT((DAY(Stock_Info[[#This Row],[Date]])+WEEKDAY(DATE(YEAR(Stock_Info[[#This Row],[Date]]),MONTH(Stock_Info[[#This Row],[Date]]),1))-1)/7)+1</f>
        <v>WEEK 3</v>
      </c>
      <c r="D5288" s="12">
        <v>40.15</v>
      </c>
      <c r="E5288" s="12">
        <v>40.200000000000003</v>
      </c>
      <c r="F5288" s="12">
        <v>39.6</v>
      </c>
      <c r="G5288" s="12">
        <v>39.840000000000003</v>
      </c>
      <c r="H5288" s="12">
        <v>39.84867694261856</v>
      </c>
      <c r="I5288">
        <v>670757</v>
      </c>
      <c r="J5288">
        <v>2953</v>
      </c>
      <c r="K5288" s="12">
        <v>26728779</v>
      </c>
      <c r="L5288">
        <v>315308</v>
      </c>
      <c r="M5288">
        <v>47.01</v>
      </c>
      <c r="N5288">
        <v>0.6</v>
      </c>
      <c r="O5288">
        <v>-0.31</v>
      </c>
      <c r="P5288">
        <f xml:space="preserve"> IF(Stock_Info[[#This Row],[Close Price]] &gt; Stock_Info[[#This Row],[Open Price]], 1, 0)</f>
        <v>0</v>
      </c>
      <c r="Q5288" t="str">
        <f>IF(AND(Stock_Info[[#This Row],[% Deli. Qty to Traded Qty]]&gt;80,Stock_Info[[#This Row],[No. of Trades]]&lt;3000),"Unusual Day","")</f>
        <v/>
      </c>
      <c r="R5288" t="str">
        <f>IF(AND(Stock_Info[[#This Row],[Spread High-Low]] &lt; 10, Stock_Info[[#This Row],[% Deli. Qty to Traded Qty]] &gt; 90), "Good Day", "")</f>
        <v/>
      </c>
    </row>
    <row r="5289" spans="1:18">
      <c r="A5289" t="s">
        <v>61</v>
      </c>
      <c r="B5289" s="1">
        <v>45854</v>
      </c>
      <c r="C5289" s="1" t="str">
        <f>"WEEK" &amp;" " &amp;  INT((DAY(Stock_Info[[#This Row],[Date]])+WEEKDAY(DATE(YEAR(Stock_Info[[#This Row],[Date]]),MONTH(Stock_Info[[#This Row],[Date]]),1))-1)/7)+1</f>
        <v>WEEK 3</v>
      </c>
      <c r="D5289" s="12">
        <v>39.200000000000003</v>
      </c>
      <c r="E5289" s="12">
        <v>40.39</v>
      </c>
      <c r="F5289" s="12">
        <v>39.17</v>
      </c>
      <c r="G5289" s="12">
        <v>39.74</v>
      </c>
      <c r="H5289" s="12">
        <v>39.74574326819571</v>
      </c>
      <c r="I5289">
        <v>509076</v>
      </c>
      <c r="J5289">
        <v>2112</v>
      </c>
      <c r="K5289" s="12">
        <v>20233604</v>
      </c>
      <c r="L5289">
        <v>165995</v>
      </c>
      <c r="M5289">
        <v>32.61</v>
      </c>
      <c r="N5289">
        <v>1.22</v>
      </c>
      <c r="O5289">
        <v>0.54</v>
      </c>
      <c r="P5289">
        <f xml:space="preserve"> IF(Stock_Info[[#This Row],[Close Price]] &gt; Stock_Info[[#This Row],[Open Price]], 1, 0)</f>
        <v>1</v>
      </c>
      <c r="Q5289" t="str">
        <f>IF(AND(Stock_Info[[#This Row],[% Deli. Qty to Traded Qty]]&gt;80,Stock_Info[[#This Row],[No. of Trades]]&lt;3000),"Unusual Day","")</f>
        <v/>
      </c>
      <c r="R5289" t="str">
        <f>IF(AND(Stock_Info[[#This Row],[Spread High-Low]] &lt; 10, Stock_Info[[#This Row],[% Deli. Qty to Traded Qty]] &gt; 90), "Good Day", "")</f>
        <v/>
      </c>
    </row>
    <row r="5290" spans="1:18">
      <c r="A5290" t="s">
        <v>61</v>
      </c>
      <c r="B5290" s="1">
        <v>45853</v>
      </c>
      <c r="C5290" s="1" t="str">
        <f>"WEEK" &amp;" " &amp;  INT((DAY(Stock_Info[[#This Row],[Date]])+WEEKDAY(DATE(YEAR(Stock_Info[[#This Row],[Date]]),MONTH(Stock_Info[[#This Row],[Date]]),1))-1)/7)+1</f>
        <v>WEEK 3</v>
      </c>
      <c r="D5290" s="12">
        <v>38.92</v>
      </c>
      <c r="E5290" s="12">
        <v>39.31</v>
      </c>
      <c r="F5290" s="12">
        <v>38.78</v>
      </c>
      <c r="G5290" s="12">
        <v>39.03</v>
      </c>
      <c r="H5290" s="12">
        <v>39.021487517024397</v>
      </c>
      <c r="I5290">
        <v>210727</v>
      </c>
      <c r="J5290">
        <v>1017</v>
      </c>
      <c r="K5290" s="12">
        <v>8222881</v>
      </c>
      <c r="L5290">
        <v>86454</v>
      </c>
      <c r="M5290">
        <v>41.03</v>
      </c>
      <c r="N5290">
        <v>0.53</v>
      </c>
      <c r="O5290">
        <v>0.11</v>
      </c>
      <c r="P5290">
        <f xml:space="preserve"> IF(Stock_Info[[#This Row],[Close Price]] &gt; Stock_Info[[#This Row],[Open Price]], 1, 0)</f>
        <v>1</v>
      </c>
      <c r="Q5290" t="str">
        <f>IF(AND(Stock_Info[[#This Row],[% Deli. Qty to Traded Qty]]&gt;80,Stock_Info[[#This Row],[No. of Trades]]&lt;3000),"Unusual Day","")</f>
        <v/>
      </c>
      <c r="R5290" t="str">
        <f>IF(AND(Stock_Info[[#This Row],[Spread High-Low]] &lt; 10, Stock_Info[[#This Row],[% Deli. Qty to Traded Qty]] &gt; 90), "Good Day", "")</f>
        <v/>
      </c>
    </row>
    <row r="5291" spans="1:18">
      <c r="A5291" t="s">
        <v>61</v>
      </c>
      <c r="B5291" s="1">
        <v>45852</v>
      </c>
      <c r="C5291" s="1" t="str">
        <f>"WEEK" &amp;" " &amp;  INT((DAY(Stock_Info[[#This Row],[Date]])+WEEKDAY(DATE(YEAR(Stock_Info[[#This Row],[Date]]),MONTH(Stock_Info[[#This Row],[Date]]),1))-1)/7)+1</f>
        <v>WEEK 3</v>
      </c>
      <c r="D5291" s="12">
        <v>39.01</v>
      </c>
      <c r="E5291" s="12">
        <v>39.200000000000003</v>
      </c>
      <c r="F5291" s="12">
        <v>38.5</v>
      </c>
      <c r="G5291" s="12">
        <v>38.590000000000003</v>
      </c>
      <c r="H5291" s="12">
        <v>38.774341659867723</v>
      </c>
      <c r="I5291">
        <v>230428</v>
      </c>
      <c r="J5291">
        <v>1540</v>
      </c>
      <c r="K5291" s="12">
        <v>8934694</v>
      </c>
      <c r="L5291">
        <v>123539</v>
      </c>
      <c r="M5291">
        <v>53.61</v>
      </c>
      <c r="N5291">
        <v>0.7</v>
      </c>
      <c r="O5291">
        <v>-0.42</v>
      </c>
      <c r="P5291">
        <f xml:space="preserve"> IF(Stock_Info[[#This Row],[Close Price]] &gt; Stock_Info[[#This Row],[Open Price]], 1, 0)</f>
        <v>0</v>
      </c>
      <c r="Q5291" t="str">
        <f>IF(AND(Stock_Info[[#This Row],[% Deli. Qty to Traded Qty]]&gt;80,Stock_Info[[#This Row],[No. of Trades]]&lt;3000),"Unusual Day","")</f>
        <v/>
      </c>
      <c r="R5291" t="str">
        <f>IF(AND(Stock_Info[[#This Row],[Spread High-Low]] &lt; 10, Stock_Info[[#This Row],[% Deli. Qty to Traded Qty]] &gt; 90), "Good Day", "")</f>
        <v/>
      </c>
    </row>
    <row r="5292" spans="1:18">
      <c r="A5292" t="s">
        <v>61</v>
      </c>
      <c r="B5292" s="1">
        <v>45849</v>
      </c>
      <c r="C5292" s="1" t="str">
        <f>"WEEK" &amp;" " &amp;  INT((DAY(Stock_Info[[#This Row],[Date]])+WEEKDAY(DATE(YEAR(Stock_Info[[#This Row],[Date]]),MONTH(Stock_Info[[#This Row],[Date]]),1))-1)/7)+1</f>
        <v>WEEK 2</v>
      </c>
      <c r="D5292" s="12">
        <v>39.1</v>
      </c>
      <c r="E5292" s="12">
        <v>39.5</v>
      </c>
      <c r="F5292" s="12">
        <v>38.700000000000003</v>
      </c>
      <c r="G5292" s="12">
        <v>38.880000000000003</v>
      </c>
      <c r="H5292" s="12">
        <v>38.999705559406458</v>
      </c>
      <c r="I5292">
        <v>326042</v>
      </c>
      <c r="J5292">
        <v>1449</v>
      </c>
      <c r="K5292" s="12">
        <v>12715542</v>
      </c>
      <c r="L5292">
        <v>123558</v>
      </c>
      <c r="M5292">
        <v>37.9</v>
      </c>
      <c r="N5292">
        <v>0.8</v>
      </c>
      <c r="O5292">
        <v>-0.22</v>
      </c>
      <c r="P5292">
        <f xml:space="preserve"> IF(Stock_Info[[#This Row],[Close Price]] &gt; Stock_Info[[#This Row],[Open Price]], 1, 0)</f>
        <v>0</v>
      </c>
      <c r="Q5292" t="str">
        <f>IF(AND(Stock_Info[[#This Row],[% Deli. Qty to Traded Qty]]&gt;80,Stock_Info[[#This Row],[No. of Trades]]&lt;3000),"Unusual Day","")</f>
        <v/>
      </c>
      <c r="R5292" t="str">
        <f>IF(AND(Stock_Info[[#This Row],[Spread High-Low]] &lt; 10, Stock_Info[[#This Row],[% Deli. Qty to Traded Qty]] &gt; 90), "Good Day", "")</f>
        <v/>
      </c>
    </row>
    <row r="5293" spans="1:18">
      <c r="A5293" t="s">
        <v>61</v>
      </c>
      <c r="B5293" s="1">
        <v>45848</v>
      </c>
      <c r="C5293" s="1" t="str">
        <f>"WEEK" &amp;" " &amp;  INT((DAY(Stock_Info[[#This Row],[Date]])+WEEKDAY(DATE(YEAR(Stock_Info[[#This Row],[Date]]),MONTH(Stock_Info[[#This Row],[Date]]),1))-1)/7)+1</f>
        <v>WEEK 2</v>
      </c>
      <c r="D5293" s="12">
        <v>39.4</v>
      </c>
      <c r="E5293" s="12">
        <v>39.590000000000003</v>
      </c>
      <c r="F5293" s="12">
        <v>39</v>
      </c>
      <c r="G5293" s="12">
        <v>39.25</v>
      </c>
      <c r="H5293" s="12">
        <v>39.291249528756339</v>
      </c>
      <c r="I5293">
        <v>167111</v>
      </c>
      <c r="J5293">
        <v>707</v>
      </c>
      <c r="K5293" s="12">
        <v>6566000</v>
      </c>
      <c r="L5293">
        <v>75830</v>
      </c>
      <c r="M5293">
        <v>45.38</v>
      </c>
      <c r="N5293">
        <v>0.59</v>
      </c>
      <c r="O5293">
        <v>-0.15</v>
      </c>
      <c r="P5293">
        <f xml:space="preserve"> IF(Stock_Info[[#This Row],[Close Price]] &gt; Stock_Info[[#This Row],[Open Price]], 1, 0)</f>
        <v>0</v>
      </c>
      <c r="Q5293" t="str">
        <f>IF(AND(Stock_Info[[#This Row],[% Deli. Qty to Traded Qty]]&gt;80,Stock_Info[[#This Row],[No. of Trades]]&lt;3000),"Unusual Day","")</f>
        <v/>
      </c>
      <c r="R5293" t="str">
        <f>IF(AND(Stock_Info[[#This Row],[Spread High-Low]] &lt; 10, Stock_Info[[#This Row],[% Deli. Qty to Traded Qty]] &gt; 90), "Good Day", "")</f>
        <v/>
      </c>
    </row>
    <row r="5294" spans="1:18">
      <c r="A5294" t="s">
        <v>61</v>
      </c>
      <c r="B5294" s="1">
        <v>45847</v>
      </c>
      <c r="C5294" s="1" t="str">
        <f>"WEEK" &amp;" " &amp;  INT((DAY(Stock_Info[[#This Row],[Date]])+WEEKDAY(DATE(YEAR(Stock_Info[[#This Row],[Date]]),MONTH(Stock_Info[[#This Row],[Date]]),1))-1)/7)+1</f>
        <v>WEEK 2</v>
      </c>
      <c r="D5294" s="12">
        <v>39.19</v>
      </c>
      <c r="E5294" s="12">
        <v>39.74</v>
      </c>
      <c r="F5294" s="12">
        <v>39.1</v>
      </c>
      <c r="G5294" s="12">
        <v>39.39</v>
      </c>
      <c r="H5294" s="12">
        <v>39.41969022386656</v>
      </c>
      <c r="I5294">
        <v>239205</v>
      </c>
      <c r="J5294">
        <v>953</v>
      </c>
      <c r="K5294" s="12">
        <v>9429387</v>
      </c>
      <c r="L5294">
        <v>79956</v>
      </c>
      <c r="M5294">
        <v>33.43</v>
      </c>
      <c r="N5294">
        <v>0.64</v>
      </c>
      <c r="O5294">
        <v>0.2</v>
      </c>
      <c r="P5294">
        <f xml:space="preserve"> IF(Stock_Info[[#This Row],[Close Price]] &gt; Stock_Info[[#This Row],[Open Price]], 1, 0)</f>
        <v>1</v>
      </c>
      <c r="Q5294" t="str">
        <f>IF(AND(Stock_Info[[#This Row],[% Deli. Qty to Traded Qty]]&gt;80,Stock_Info[[#This Row],[No. of Trades]]&lt;3000),"Unusual Day","")</f>
        <v/>
      </c>
      <c r="R5294" t="str">
        <f>IF(AND(Stock_Info[[#This Row],[Spread High-Low]] &lt; 10, Stock_Info[[#This Row],[% Deli. Qty to Traded Qty]] &gt; 90), "Good Day", "")</f>
        <v/>
      </c>
    </row>
    <row r="5295" spans="1:18">
      <c r="A5295" t="s">
        <v>61</v>
      </c>
      <c r="B5295" s="1">
        <v>45846</v>
      </c>
      <c r="C5295" s="1" t="str">
        <f>"WEEK" &amp;" " &amp;  INT((DAY(Stock_Info[[#This Row],[Date]])+WEEKDAY(DATE(YEAR(Stock_Info[[#This Row],[Date]]),MONTH(Stock_Info[[#This Row],[Date]]),1))-1)/7)+1</f>
        <v>WEEK 2</v>
      </c>
      <c r="D5295" s="12">
        <v>39.880000000000003</v>
      </c>
      <c r="E5295" s="12">
        <v>40.090000000000003</v>
      </c>
      <c r="F5295" s="12">
        <v>39.1</v>
      </c>
      <c r="G5295" s="12">
        <v>39.19</v>
      </c>
      <c r="H5295" s="12">
        <v>39.479024910025984</v>
      </c>
      <c r="I5295">
        <v>459855</v>
      </c>
      <c r="J5295">
        <v>1358</v>
      </c>
      <c r="K5295" s="12">
        <v>18154627</v>
      </c>
      <c r="L5295">
        <v>164719</v>
      </c>
      <c r="M5295">
        <v>35.82</v>
      </c>
      <c r="N5295">
        <v>0.99</v>
      </c>
      <c r="O5295">
        <v>-0.69</v>
      </c>
      <c r="P5295">
        <f xml:space="preserve"> IF(Stock_Info[[#This Row],[Close Price]] &gt; Stock_Info[[#This Row],[Open Price]], 1, 0)</f>
        <v>0</v>
      </c>
      <c r="Q5295" t="str">
        <f>IF(AND(Stock_Info[[#This Row],[% Deli. Qty to Traded Qty]]&gt;80,Stock_Info[[#This Row],[No. of Trades]]&lt;3000),"Unusual Day","")</f>
        <v/>
      </c>
      <c r="R5295" t="str">
        <f>IF(AND(Stock_Info[[#This Row],[Spread High-Low]] &lt; 10, Stock_Info[[#This Row],[% Deli. Qty to Traded Qty]] &gt; 90), "Good Day", "")</f>
        <v/>
      </c>
    </row>
    <row r="5296" spans="1:18">
      <c r="A5296" t="s">
        <v>61</v>
      </c>
      <c r="B5296" s="1">
        <v>45845</v>
      </c>
      <c r="C5296" s="1" t="str">
        <f>"WEEK" &amp;" " &amp;  INT((DAY(Stock_Info[[#This Row],[Date]])+WEEKDAY(DATE(YEAR(Stock_Info[[#This Row],[Date]]),MONTH(Stock_Info[[#This Row],[Date]]),1))-1)/7)+1</f>
        <v>WEEK 2</v>
      </c>
      <c r="D5296" s="12">
        <v>39.89</v>
      </c>
      <c r="E5296" s="12">
        <v>40.299999999999997</v>
      </c>
      <c r="F5296" s="12">
        <v>39.71</v>
      </c>
      <c r="G5296" s="12">
        <v>39.9</v>
      </c>
      <c r="H5296" s="12">
        <v>39.971938988047555</v>
      </c>
      <c r="I5296">
        <v>312070</v>
      </c>
      <c r="J5296">
        <v>1393</v>
      </c>
      <c r="K5296" s="12">
        <v>12474043</v>
      </c>
      <c r="L5296">
        <v>153624</v>
      </c>
      <c r="M5296">
        <v>49.23</v>
      </c>
      <c r="N5296">
        <v>0.59</v>
      </c>
      <c r="O5296">
        <v>0.01</v>
      </c>
      <c r="P5296">
        <f xml:space="preserve"> IF(Stock_Info[[#This Row],[Close Price]] &gt; Stock_Info[[#This Row],[Open Price]], 1, 0)</f>
        <v>1</v>
      </c>
      <c r="Q5296" t="str">
        <f>IF(AND(Stock_Info[[#This Row],[% Deli. Qty to Traded Qty]]&gt;80,Stock_Info[[#This Row],[No. of Trades]]&lt;3000),"Unusual Day","")</f>
        <v/>
      </c>
      <c r="R5296" t="str">
        <f>IF(AND(Stock_Info[[#This Row],[Spread High-Low]] &lt; 10, Stock_Info[[#This Row],[% Deli. Qty to Traded Qty]] &gt; 90), "Good Day", "")</f>
        <v/>
      </c>
    </row>
    <row r="5297" spans="1:18">
      <c r="A5297" t="s">
        <v>61</v>
      </c>
      <c r="B5297" s="1">
        <v>45842</v>
      </c>
      <c r="C5297" s="1" t="str">
        <f>"WEEK" &amp;" " &amp;  INT((DAY(Stock_Info[[#This Row],[Date]])+WEEKDAY(DATE(YEAR(Stock_Info[[#This Row],[Date]]),MONTH(Stock_Info[[#This Row],[Date]]),1))-1)/7)+1</f>
        <v>WEEK 1</v>
      </c>
      <c r="D5297" s="12">
        <v>40.15</v>
      </c>
      <c r="E5297" s="12">
        <v>40.35</v>
      </c>
      <c r="F5297" s="12">
        <v>39.799999999999997</v>
      </c>
      <c r="G5297" s="12">
        <v>39.909999999999997</v>
      </c>
      <c r="H5297" s="12">
        <v>40.03244104189988</v>
      </c>
      <c r="I5297">
        <v>266206</v>
      </c>
      <c r="J5297">
        <v>1069</v>
      </c>
      <c r="K5297" s="12">
        <v>10656876</v>
      </c>
      <c r="L5297">
        <v>122303</v>
      </c>
      <c r="M5297">
        <v>45.94</v>
      </c>
      <c r="N5297">
        <v>0.55000000000000004</v>
      </c>
      <c r="O5297">
        <v>-0.24</v>
      </c>
      <c r="P5297">
        <f xml:space="preserve"> IF(Stock_Info[[#This Row],[Close Price]] &gt; Stock_Info[[#This Row],[Open Price]], 1, 0)</f>
        <v>0</v>
      </c>
      <c r="Q5297" t="str">
        <f>IF(AND(Stock_Info[[#This Row],[% Deli. Qty to Traded Qty]]&gt;80,Stock_Info[[#This Row],[No. of Trades]]&lt;3000),"Unusual Day","")</f>
        <v/>
      </c>
      <c r="R5297" t="str">
        <f>IF(AND(Stock_Info[[#This Row],[Spread High-Low]] &lt; 10, Stock_Info[[#This Row],[% Deli. Qty to Traded Qty]] &gt; 90), "Good Day", "")</f>
        <v/>
      </c>
    </row>
    <row r="5298" spans="1:18">
      <c r="A5298" t="s">
        <v>61</v>
      </c>
      <c r="B5298" s="1">
        <v>45841</v>
      </c>
      <c r="C5298" s="1" t="str">
        <f>"WEEK" &amp;" " &amp;  INT((DAY(Stock_Info[[#This Row],[Date]])+WEEKDAY(DATE(YEAR(Stock_Info[[#This Row],[Date]]),MONTH(Stock_Info[[#This Row],[Date]]),1))-1)/7)+1</f>
        <v>WEEK 1</v>
      </c>
      <c r="D5298" s="12">
        <v>40.049999999999997</v>
      </c>
      <c r="E5298" s="12">
        <v>40.19</v>
      </c>
      <c r="F5298" s="12">
        <v>39.479999999999997</v>
      </c>
      <c r="G5298" s="12">
        <v>39.979999999999997</v>
      </c>
      <c r="H5298" s="12">
        <v>39.905310574829777</v>
      </c>
      <c r="I5298">
        <v>431780</v>
      </c>
      <c r="J5298">
        <v>1469</v>
      </c>
      <c r="K5298" s="12">
        <v>17230315</v>
      </c>
      <c r="L5298">
        <v>185280</v>
      </c>
      <c r="M5298">
        <v>42.91</v>
      </c>
      <c r="N5298">
        <v>0.71</v>
      </c>
      <c r="O5298">
        <v>-7.0000000000000007E-2</v>
      </c>
      <c r="P5298">
        <f xml:space="preserve"> IF(Stock_Info[[#This Row],[Close Price]] &gt; Stock_Info[[#This Row],[Open Price]], 1, 0)</f>
        <v>0</v>
      </c>
      <c r="Q5298" t="str">
        <f>IF(AND(Stock_Info[[#This Row],[% Deli. Qty to Traded Qty]]&gt;80,Stock_Info[[#This Row],[No. of Trades]]&lt;3000),"Unusual Day","")</f>
        <v/>
      </c>
      <c r="R5298" t="str">
        <f>IF(AND(Stock_Info[[#This Row],[Spread High-Low]] &lt; 10, Stock_Info[[#This Row],[% Deli. Qty to Traded Qty]] &gt; 90), "Good Day", "")</f>
        <v/>
      </c>
    </row>
    <row r="5299" spans="1:18">
      <c r="A5299" t="s">
        <v>61</v>
      </c>
      <c r="B5299" s="1">
        <v>45840</v>
      </c>
      <c r="C5299" s="1" t="str">
        <f>"WEEK" &amp;" " &amp;  INT((DAY(Stock_Info[[#This Row],[Date]])+WEEKDAY(DATE(YEAR(Stock_Info[[#This Row],[Date]]),MONTH(Stock_Info[[#This Row],[Date]]),1))-1)/7)+1</f>
        <v>WEEK 1</v>
      </c>
      <c r="D5299" s="12">
        <v>40.25</v>
      </c>
      <c r="E5299" s="12">
        <v>40.729999999999997</v>
      </c>
      <c r="F5299" s="12">
        <v>39.65</v>
      </c>
      <c r="G5299" s="12">
        <v>39.83</v>
      </c>
      <c r="H5299" s="12">
        <v>40.134213151562655</v>
      </c>
      <c r="I5299">
        <v>1019453</v>
      </c>
      <c r="J5299">
        <v>2676</v>
      </c>
      <c r="K5299" s="12">
        <v>40914944</v>
      </c>
      <c r="L5299">
        <v>408197</v>
      </c>
      <c r="M5299">
        <v>40.04</v>
      </c>
      <c r="N5299">
        <v>1.08</v>
      </c>
      <c r="O5299">
        <v>-0.42</v>
      </c>
      <c r="P5299">
        <f xml:space="preserve"> IF(Stock_Info[[#This Row],[Close Price]] &gt; Stock_Info[[#This Row],[Open Price]], 1, 0)</f>
        <v>0</v>
      </c>
      <c r="Q5299" t="str">
        <f>IF(AND(Stock_Info[[#This Row],[% Deli. Qty to Traded Qty]]&gt;80,Stock_Info[[#This Row],[No. of Trades]]&lt;3000),"Unusual Day","")</f>
        <v/>
      </c>
      <c r="R5299" t="str">
        <f>IF(AND(Stock_Info[[#This Row],[Spread High-Low]] &lt; 10, Stock_Info[[#This Row],[% Deli. Qty to Traded Qty]] &gt; 90), "Good Day", "")</f>
        <v/>
      </c>
    </row>
    <row r="5300" spans="1:18">
      <c r="A5300" t="s">
        <v>61</v>
      </c>
      <c r="B5300" s="1">
        <v>45839</v>
      </c>
      <c r="C5300" s="1" t="str">
        <f>"WEEK" &amp;" " &amp;  INT((DAY(Stock_Info[[#This Row],[Date]])+WEEKDAY(DATE(YEAR(Stock_Info[[#This Row],[Date]]),MONTH(Stock_Info[[#This Row],[Date]]),1))-1)/7)+1</f>
        <v>WEEK 1</v>
      </c>
      <c r="D5300" s="12">
        <v>39.049999999999997</v>
      </c>
      <c r="E5300" s="12">
        <v>40</v>
      </c>
      <c r="F5300" s="12">
        <v>38.869999999999997</v>
      </c>
      <c r="G5300" s="12">
        <v>39.93</v>
      </c>
      <c r="H5300" s="12">
        <v>39.550533745295866</v>
      </c>
      <c r="I5300">
        <v>1912148</v>
      </c>
      <c r="J5300">
        <v>4993</v>
      </c>
      <c r="K5300" s="12">
        <v>75626474</v>
      </c>
      <c r="L5300">
        <v>1276850</v>
      </c>
      <c r="M5300">
        <v>66.78</v>
      </c>
      <c r="N5300">
        <v>1.1299999999999999</v>
      </c>
      <c r="O5300">
        <v>0.88</v>
      </c>
      <c r="P5300">
        <f xml:space="preserve"> IF(Stock_Info[[#This Row],[Close Price]] &gt; Stock_Info[[#This Row],[Open Price]], 1, 0)</f>
        <v>1</v>
      </c>
      <c r="Q5300" t="str">
        <f>IF(AND(Stock_Info[[#This Row],[% Deli. Qty to Traded Qty]]&gt;80,Stock_Info[[#This Row],[No. of Trades]]&lt;3000),"Unusual Day","")</f>
        <v/>
      </c>
      <c r="R5300" t="str">
        <f>IF(AND(Stock_Info[[#This Row],[Spread High-Low]] &lt; 10, Stock_Info[[#This Row],[% Deli. Qty to Traded Qty]] &gt; 90), "Good Day", "")</f>
        <v/>
      </c>
    </row>
    <row r="5301" spans="1:18">
      <c r="A5301" t="s">
        <v>61</v>
      </c>
      <c r="B5301" s="1">
        <v>45838</v>
      </c>
      <c r="C5301" s="1" t="str">
        <f>"WEEK" &amp;" " &amp;  INT((DAY(Stock_Info[[#This Row],[Date]])+WEEKDAY(DATE(YEAR(Stock_Info[[#This Row],[Date]]),MONTH(Stock_Info[[#This Row],[Date]]),1))-1)/7)+1</f>
        <v>WEEK 5</v>
      </c>
      <c r="D5301" s="12">
        <v>38.4</v>
      </c>
      <c r="E5301" s="12">
        <v>39.590000000000003</v>
      </c>
      <c r="F5301" s="12">
        <v>38.29</v>
      </c>
      <c r="G5301" s="12">
        <v>38.99</v>
      </c>
      <c r="H5301" s="12">
        <v>38.952955607253124</v>
      </c>
      <c r="I5301">
        <v>1411199</v>
      </c>
      <c r="J5301">
        <v>3147</v>
      </c>
      <c r="K5301" s="12">
        <v>54970372</v>
      </c>
      <c r="L5301">
        <v>597300</v>
      </c>
      <c r="M5301">
        <v>42.33</v>
      </c>
      <c r="N5301">
        <v>1.3</v>
      </c>
      <c r="O5301">
        <v>0.59</v>
      </c>
      <c r="P5301">
        <f xml:space="preserve"> IF(Stock_Info[[#This Row],[Close Price]] &gt; Stock_Info[[#This Row],[Open Price]], 1, 0)</f>
        <v>1</v>
      </c>
      <c r="Q5301" t="str">
        <f>IF(AND(Stock_Info[[#This Row],[% Deli. Qty to Traded Qty]]&gt;80,Stock_Info[[#This Row],[No. of Trades]]&lt;3000),"Unusual Day","")</f>
        <v/>
      </c>
      <c r="R5301" t="str">
        <f>IF(AND(Stock_Info[[#This Row],[Spread High-Low]] &lt; 10, Stock_Info[[#This Row],[% Deli. Qty to Traded Qty]] &gt; 90), "Good Day", "")</f>
        <v/>
      </c>
    </row>
    <row r="5302" spans="1:18">
      <c r="A5302" t="s">
        <v>61</v>
      </c>
      <c r="B5302" s="1">
        <v>45835</v>
      </c>
      <c r="C5302" s="1" t="str">
        <f>"WEEK" &amp;" " &amp;  INT((DAY(Stock_Info[[#This Row],[Date]])+WEEKDAY(DATE(YEAR(Stock_Info[[#This Row],[Date]]),MONTH(Stock_Info[[#This Row],[Date]]),1))-1)/7)+1</f>
        <v>WEEK 4</v>
      </c>
      <c r="D5302" s="12">
        <v>38.119999999999997</v>
      </c>
      <c r="E5302" s="12">
        <v>38.799999999999997</v>
      </c>
      <c r="F5302" s="12">
        <v>37.57</v>
      </c>
      <c r="G5302" s="12">
        <v>38.35</v>
      </c>
      <c r="H5302" s="12">
        <v>38.179301744259831</v>
      </c>
      <c r="I5302">
        <v>1812230</v>
      </c>
      <c r="J5302">
        <v>5080</v>
      </c>
      <c r="K5302" s="12">
        <v>69189676</v>
      </c>
      <c r="L5302">
        <v>678663</v>
      </c>
      <c r="M5302">
        <v>37.450000000000003</v>
      </c>
      <c r="N5302">
        <v>1.23</v>
      </c>
      <c r="O5302">
        <v>0.23</v>
      </c>
      <c r="P5302">
        <f xml:space="preserve"> IF(Stock_Info[[#This Row],[Close Price]] &gt; Stock_Info[[#This Row],[Open Price]], 1, 0)</f>
        <v>1</v>
      </c>
      <c r="Q5302" t="str">
        <f>IF(AND(Stock_Info[[#This Row],[% Deli. Qty to Traded Qty]]&gt;80,Stock_Info[[#This Row],[No. of Trades]]&lt;3000),"Unusual Day","")</f>
        <v/>
      </c>
      <c r="R5302" t="str">
        <f>IF(AND(Stock_Info[[#This Row],[Spread High-Low]] &lt; 10, Stock_Info[[#This Row],[% Deli. Qty to Traded Qty]] &gt; 90), "Good Day", "")</f>
        <v/>
      </c>
    </row>
    <row r="5303" spans="1:18">
      <c r="A5303" t="s">
        <v>61</v>
      </c>
      <c r="B5303" s="1">
        <v>45834</v>
      </c>
      <c r="C5303" s="1" t="str">
        <f>"WEEK" &amp;" " &amp;  INT((DAY(Stock_Info[[#This Row],[Date]])+WEEKDAY(DATE(YEAR(Stock_Info[[#This Row],[Date]]),MONTH(Stock_Info[[#This Row],[Date]]),1))-1)/7)+1</f>
        <v>WEEK 4</v>
      </c>
      <c r="D5303" s="12">
        <v>38.200000000000003</v>
      </c>
      <c r="E5303" s="12">
        <v>38.54</v>
      </c>
      <c r="F5303" s="12">
        <v>37.659999999999997</v>
      </c>
      <c r="G5303" s="12">
        <v>37.85</v>
      </c>
      <c r="H5303" s="12">
        <v>37.948856580717717</v>
      </c>
      <c r="I5303">
        <v>887426</v>
      </c>
      <c r="J5303">
        <v>2926</v>
      </c>
      <c r="K5303" s="12">
        <v>33676802</v>
      </c>
      <c r="L5303">
        <v>382775</v>
      </c>
      <c r="M5303">
        <v>43.13</v>
      </c>
      <c r="N5303">
        <v>0.88</v>
      </c>
      <c r="O5303">
        <v>-0.35</v>
      </c>
      <c r="P5303">
        <f xml:space="preserve"> IF(Stock_Info[[#This Row],[Close Price]] &gt; Stock_Info[[#This Row],[Open Price]], 1, 0)</f>
        <v>0</v>
      </c>
      <c r="Q5303" t="str">
        <f>IF(AND(Stock_Info[[#This Row],[% Deli. Qty to Traded Qty]]&gt;80,Stock_Info[[#This Row],[No. of Trades]]&lt;3000),"Unusual Day","")</f>
        <v/>
      </c>
      <c r="R5303" t="str">
        <f>IF(AND(Stock_Info[[#This Row],[Spread High-Low]] &lt; 10, Stock_Info[[#This Row],[% Deli. Qty to Traded Qty]] &gt; 90), "Good Day", "")</f>
        <v/>
      </c>
    </row>
    <row r="5304" spans="1:18">
      <c r="A5304" t="s">
        <v>61</v>
      </c>
      <c r="B5304" s="1">
        <v>45833</v>
      </c>
      <c r="C5304" s="1" t="str">
        <f>"WEEK" &amp;" " &amp;  INT((DAY(Stock_Info[[#This Row],[Date]])+WEEKDAY(DATE(YEAR(Stock_Info[[#This Row],[Date]]),MONTH(Stock_Info[[#This Row],[Date]]),1))-1)/7)+1</f>
        <v>WEEK 4</v>
      </c>
      <c r="D5304" s="12">
        <v>37.840000000000003</v>
      </c>
      <c r="E5304" s="12">
        <v>38.39</v>
      </c>
      <c r="F5304" s="12">
        <v>37.83</v>
      </c>
      <c r="G5304" s="12">
        <v>38.159999999999997</v>
      </c>
      <c r="H5304" s="12">
        <v>38.149507697182365</v>
      </c>
      <c r="I5304">
        <v>296667</v>
      </c>
      <c r="J5304">
        <v>1141</v>
      </c>
      <c r="K5304" s="12">
        <v>11317700</v>
      </c>
      <c r="L5304">
        <v>132267</v>
      </c>
      <c r="M5304">
        <v>44.58</v>
      </c>
      <c r="N5304">
        <v>0.56000000000000005</v>
      </c>
      <c r="O5304">
        <v>0.32</v>
      </c>
      <c r="P5304">
        <f xml:space="preserve"> IF(Stock_Info[[#This Row],[Close Price]] &gt; Stock_Info[[#This Row],[Open Price]], 1, 0)</f>
        <v>1</v>
      </c>
      <c r="Q5304" t="str">
        <f>IF(AND(Stock_Info[[#This Row],[% Deli. Qty to Traded Qty]]&gt;80,Stock_Info[[#This Row],[No. of Trades]]&lt;3000),"Unusual Day","")</f>
        <v/>
      </c>
      <c r="R5304" t="str">
        <f>IF(AND(Stock_Info[[#This Row],[Spread High-Low]] &lt; 10, Stock_Info[[#This Row],[% Deli. Qty to Traded Qty]] &gt; 90), "Good Day", "")</f>
        <v/>
      </c>
    </row>
    <row r="5305" spans="1:18">
      <c r="A5305" t="s">
        <v>61</v>
      </c>
      <c r="B5305" s="1">
        <v>45832</v>
      </c>
      <c r="C5305" s="1" t="str">
        <f>"WEEK" &amp;" " &amp;  INT((DAY(Stock_Info[[#This Row],[Date]])+WEEKDAY(DATE(YEAR(Stock_Info[[#This Row],[Date]]),MONTH(Stock_Info[[#This Row],[Date]]),1))-1)/7)+1</f>
        <v>WEEK 4</v>
      </c>
      <c r="D5305" s="12">
        <v>37.54</v>
      </c>
      <c r="E5305" s="12">
        <v>38.200000000000003</v>
      </c>
      <c r="F5305" s="12">
        <v>37.450000000000003</v>
      </c>
      <c r="G5305" s="12">
        <v>37.65</v>
      </c>
      <c r="H5305" s="12">
        <v>37.768978262555251</v>
      </c>
      <c r="I5305">
        <v>580335</v>
      </c>
      <c r="J5305">
        <v>2111</v>
      </c>
      <c r="K5305" s="12">
        <v>21918660</v>
      </c>
      <c r="L5305">
        <v>213214</v>
      </c>
      <c r="M5305">
        <v>36.74</v>
      </c>
      <c r="N5305">
        <v>0.75</v>
      </c>
      <c r="O5305">
        <v>0.11</v>
      </c>
      <c r="P5305">
        <f xml:space="preserve"> IF(Stock_Info[[#This Row],[Close Price]] &gt; Stock_Info[[#This Row],[Open Price]], 1, 0)</f>
        <v>1</v>
      </c>
      <c r="Q5305" t="str">
        <f>IF(AND(Stock_Info[[#This Row],[% Deli. Qty to Traded Qty]]&gt;80,Stock_Info[[#This Row],[No. of Trades]]&lt;3000),"Unusual Day","")</f>
        <v/>
      </c>
      <c r="R5305" t="str">
        <f>IF(AND(Stock_Info[[#This Row],[Spread High-Low]] &lt; 10, Stock_Info[[#This Row],[% Deli. Qty to Traded Qty]] &gt; 90), "Good Day", "")</f>
        <v/>
      </c>
    </row>
    <row r="5306" spans="1:18">
      <c r="A5306" t="s">
        <v>61</v>
      </c>
      <c r="B5306" s="1">
        <v>45831</v>
      </c>
      <c r="C5306" s="1" t="str">
        <f>"WEEK" &amp;" " &amp;  INT((DAY(Stock_Info[[#This Row],[Date]])+WEEKDAY(DATE(YEAR(Stock_Info[[#This Row],[Date]]),MONTH(Stock_Info[[#This Row],[Date]]),1))-1)/7)+1</f>
        <v>WEEK 4</v>
      </c>
      <c r="D5306" s="12">
        <v>36.99</v>
      </c>
      <c r="E5306" s="12">
        <v>37.299999999999997</v>
      </c>
      <c r="F5306" s="12">
        <v>36.64</v>
      </c>
      <c r="G5306" s="12">
        <v>36.93</v>
      </c>
      <c r="H5306" s="12">
        <v>36.942010593109238</v>
      </c>
      <c r="I5306">
        <v>286035</v>
      </c>
      <c r="J5306">
        <v>1086</v>
      </c>
      <c r="K5306" s="12">
        <v>10566708</v>
      </c>
      <c r="L5306">
        <v>128536</v>
      </c>
      <c r="M5306">
        <v>44.94</v>
      </c>
      <c r="N5306">
        <v>0.66</v>
      </c>
      <c r="O5306">
        <v>-0.06</v>
      </c>
      <c r="P5306">
        <f xml:space="preserve"> IF(Stock_Info[[#This Row],[Close Price]] &gt; Stock_Info[[#This Row],[Open Price]], 1, 0)</f>
        <v>0</v>
      </c>
      <c r="Q5306" t="str">
        <f>IF(AND(Stock_Info[[#This Row],[% Deli. Qty to Traded Qty]]&gt;80,Stock_Info[[#This Row],[No. of Trades]]&lt;3000),"Unusual Day","")</f>
        <v/>
      </c>
      <c r="R5306" t="str">
        <f>IF(AND(Stock_Info[[#This Row],[Spread High-Low]] &lt; 10, Stock_Info[[#This Row],[% Deli. Qty to Traded Qty]] &gt; 90), "Good Day", "")</f>
        <v/>
      </c>
    </row>
    <row r="5307" spans="1:18">
      <c r="A5307" t="s">
        <v>61</v>
      </c>
      <c r="B5307" s="1">
        <v>45828</v>
      </c>
      <c r="C5307" s="1" t="str">
        <f>"WEEK" &amp;" " &amp;  INT((DAY(Stock_Info[[#This Row],[Date]])+WEEKDAY(DATE(YEAR(Stock_Info[[#This Row],[Date]]),MONTH(Stock_Info[[#This Row],[Date]]),1))-1)/7)+1</f>
        <v>WEEK 3</v>
      </c>
      <c r="D5307" s="12">
        <v>36.6</v>
      </c>
      <c r="E5307" s="12">
        <v>37.340000000000003</v>
      </c>
      <c r="F5307" s="12">
        <v>36.42</v>
      </c>
      <c r="G5307" s="12">
        <v>37.200000000000003</v>
      </c>
      <c r="H5307" s="12">
        <v>36.95066676075519</v>
      </c>
      <c r="I5307">
        <v>1091171</v>
      </c>
      <c r="J5307">
        <v>3091</v>
      </c>
      <c r="K5307" s="12">
        <v>40319496</v>
      </c>
      <c r="L5307">
        <v>393081</v>
      </c>
      <c r="M5307">
        <v>36.020000000000003</v>
      </c>
      <c r="N5307">
        <v>0.92</v>
      </c>
      <c r="O5307">
        <v>0.6</v>
      </c>
      <c r="P5307">
        <f xml:space="preserve"> IF(Stock_Info[[#This Row],[Close Price]] &gt; Stock_Info[[#This Row],[Open Price]], 1, 0)</f>
        <v>1</v>
      </c>
      <c r="Q5307" t="str">
        <f>IF(AND(Stock_Info[[#This Row],[% Deli. Qty to Traded Qty]]&gt;80,Stock_Info[[#This Row],[No. of Trades]]&lt;3000),"Unusual Day","")</f>
        <v/>
      </c>
      <c r="R5307" t="str">
        <f>IF(AND(Stock_Info[[#This Row],[Spread High-Low]] &lt; 10, Stock_Info[[#This Row],[% Deli. Qty to Traded Qty]] &gt; 90), "Good Day", "")</f>
        <v/>
      </c>
    </row>
    <row r="5308" spans="1:18">
      <c r="A5308" t="s">
        <v>61</v>
      </c>
      <c r="B5308" s="1">
        <v>45827</v>
      </c>
      <c r="C5308" s="1" t="str">
        <f>"WEEK" &amp;" " &amp;  INT((DAY(Stock_Info[[#This Row],[Date]])+WEEKDAY(DATE(YEAR(Stock_Info[[#This Row],[Date]]),MONTH(Stock_Info[[#This Row],[Date]]),1))-1)/7)+1</f>
        <v>WEEK 3</v>
      </c>
      <c r="D5308" s="12">
        <v>37.96</v>
      </c>
      <c r="E5308" s="12">
        <v>38.380000000000003</v>
      </c>
      <c r="F5308" s="12">
        <v>35.97</v>
      </c>
      <c r="G5308" s="12">
        <v>36.47</v>
      </c>
      <c r="H5308" s="12">
        <v>36.9323285954166</v>
      </c>
      <c r="I5308">
        <v>845660</v>
      </c>
      <c r="J5308">
        <v>2937</v>
      </c>
      <c r="K5308" s="12">
        <v>31232193</v>
      </c>
      <c r="L5308">
        <v>369859</v>
      </c>
      <c r="M5308">
        <v>43.74</v>
      </c>
      <c r="N5308">
        <v>2.41</v>
      </c>
      <c r="O5308">
        <v>-1.49</v>
      </c>
      <c r="P5308">
        <f xml:space="preserve"> IF(Stock_Info[[#This Row],[Close Price]] &gt; Stock_Info[[#This Row],[Open Price]], 1, 0)</f>
        <v>0</v>
      </c>
      <c r="Q5308" t="str">
        <f>IF(AND(Stock_Info[[#This Row],[% Deli. Qty to Traded Qty]]&gt;80,Stock_Info[[#This Row],[No. of Trades]]&lt;3000),"Unusual Day","")</f>
        <v/>
      </c>
      <c r="R5308" t="str">
        <f>IF(AND(Stock_Info[[#This Row],[Spread High-Low]] &lt; 10, Stock_Info[[#This Row],[% Deli. Qty to Traded Qty]] &gt; 90), "Good Day", "")</f>
        <v/>
      </c>
    </row>
    <row r="5309" spans="1:18">
      <c r="A5309" t="s">
        <v>61</v>
      </c>
      <c r="B5309" s="1">
        <v>45826</v>
      </c>
      <c r="C5309" s="1" t="str">
        <f>"WEEK" &amp;" " &amp;  INT((DAY(Stock_Info[[#This Row],[Date]])+WEEKDAY(DATE(YEAR(Stock_Info[[#This Row],[Date]]),MONTH(Stock_Info[[#This Row],[Date]]),1))-1)/7)+1</f>
        <v>WEEK 3</v>
      </c>
      <c r="D5309" s="12">
        <v>37.659999999999997</v>
      </c>
      <c r="E5309" s="12">
        <v>38.18</v>
      </c>
      <c r="F5309" s="12">
        <v>37.159999999999997</v>
      </c>
      <c r="G5309" s="12">
        <v>37.65</v>
      </c>
      <c r="H5309" s="12">
        <v>37.720711760626514</v>
      </c>
      <c r="I5309">
        <v>295605</v>
      </c>
      <c r="J5309">
        <v>1294</v>
      </c>
      <c r="K5309" s="12">
        <v>11150431</v>
      </c>
      <c r="L5309">
        <v>126427</v>
      </c>
      <c r="M5309">
        <v>42.77</v>
      </c>
      <c r="N5309">
        <v>1.02</v>
      </c>
      <c r="O5309">
        <v>-0.01</v>
      </c>
      <c r="P5309">
        <f xml:space="preserve"> IF(Stock_Info[[#This Row],[Close Price]] &gt; Stock_Info[[#This Row],[Open Price]], 1, 0)</f>
        <v>0</v>
      </c>
      <c r="Q5309" t="str">
        <f>IF(AND(Stock_Info[[#This Row],[% Deli. Qty to Traded Qty]]&gt;80,Stock_Info[[#This Row],[No. of Trades]]&lt;3000),"Unusual Day","")</f>
        <v/>
      </c>
      <c r="R5309" t="str">
        <f>IF(AND(Stock_Info[[#This Row],[Spread High-Low]] &lt; 10, Stock_Info[[#This Row],[% Deli. Qty to Traded Qty]] &gt; 90), "Good Day", "")</f>
        <v/>
      </c>
    </row>
    <row r="5310" spans="1:18">
      <c r="A5310" t="s">
        <v>61</v>
      </c>
      <c r="B5310" s="1">
        <v>45825</v>
      </c>
      <c r="C5310" s="1" t="str">
        <f>"WEEK" &amp;" " &amp;  INT((DAY(Stock_Info[[#This Row],[Date]])+WEEKDAY(DATE(YEAR(Stock_Info[[#This Row],[Date]]),MONTH(Stock_Info[[#This Row],[Date]]),1))-1)/7)+1</f>
        <v>WEEK 3</v>
      </c>
      <c r="D5310" s="12">
        <v>37.68</v>
      </c>
      <c r="E5310" s="12">
        <v>38.99</v>
      </c>
      <c r="F5310" s="12">
        <v>37.659999999999997</v>
      </c>
      <c r="G5310" s="12">
        <v>37.82</v>
      </c>
      <c r="H5310" s="12">
        <v>38.114720034110256</v>
      </c>
      <c r="I5310">
        <v>741126</v>
      </c>
      <c r="J5310">
        <v>2138</v>
      </c>
      <c r="K5310" s="12">
        <v>28247810</v>
      </c>
      <c r="L5310">
        <v>285659</v>
      </c>
      <c r="M5310">
        <v>38.54</v>
      </c>
      <c r="N5310">
        <v>1.33</v>
      </c>
      <c r="O5310">
        <v>0.14000000000000001</v>
      </c>
      <c r="P5310">
        <f xml:space="preserve"> IF(Stock_Info[[#This Row],[Close Price]] &gt; Stock_Info[[#This Row],[Open Price]], 1, 0)</f>
        <v>1</v>
      </c>
      <c r="Q5310" t="str">
        <f>IF(AND(Stock_Info[[#This Row],[% Deli. Qty to Traded Qty]]&gt;80,Stock_Info[[#This Row],[No. of Trades]]&lt;3000),"Unusual Day","")</f>
        <v/>
      </c>
      <c r="R5310" t="str">
        <f>IF(AND(Stock_Info[[#This Row],[Spread High-Low]] &lt; 10, Stock_Info[[#This Row],[% Deli. Qty to Traded Qty]] &gt; 90), "Good Day", "")</f>
        <v/>
      </c>
    </row>
    <row r="5311" spans="1:18">
      <c r="A5311" t="s">
        <v>61</v>
      </c>
      <c r="B5311" s="1">
        <v>45824</v>
      </c>
      <c r="C5311" s="1" t="str">
        <f>"WEEK" &amp;" " &amp;  INT((DAY(Stock_Info[[#This Row],[Date]])+WEEKDAY(DATE(YEAR(Stock_Info[[#This Row],[Date]]),MONTH(Stock_Info[[#This Row],[Date]]),1))-1)/7)+1</f>
        <v>WEEK 3</v>
      </c>
      <c r="D5311" s="12">
        <v>37.520000000000003</v>
      </c>
      <c r="E5311" s="12">
        <v>37.659999999999997</v>
      </c>
      <c r="F5311" s="12">
        <v>36.29</v>
      </c>
      <c r="G5311" s="12">
        <v>37.49</v>
      </c>
      <c r="H5311" s="12">
        <v>36.937742184137619</v>
      </c>
      <c r="I5311">
        <v>1345309</v>
      </c>
      <c r="J5311">
        <v>5729</v>
      </c>
      <c r="K5311" s="12">
        <v>49692677</v>
      </c>
      <c r="L5311">
        <v>492826</v>
      </c>
      <c r="M5311">
        <v>36.630000000000003</v>
      </c>
      <c r="N5311">
        <v>1.37</v>
      </c>
      <c r="O5311">
        <v>-0.03</v>
      </c>
      <c r="P5311">
        <f xml:space="preserve"> IF(Stock_Info[[#This Row],[Close Price]] &gt; Stock_Info[[#This Row],[Open Price]], 1, 0)</f>
        <v>0</v>
      </c>
      <c r="Q5311" t="str">
        <f>IF(AND(Stock_Info[[#This Row],[% Deli. Qty to Traded Qty]]&gt;80,Stock_Info[[#This Row],[No. of Trades]]&lt;3000),"Unusual Day","")</f>
        <v/>
      </c>
      <c r="R5311" t="str">
        <f>IF(AND(Stock_Info[[#This Row],[Spread High-Low]] &lt; 10, Stock_Info[[#This Row],[% Deli. Qty to Traded Qty]] &gt; 90), "Good Day", "")</f>
        <v/>
      </c>
    </row>
    <row r="5312" spans="1:18">
      <c r="A5312" t="s">
        <v>61</v>
      </c>
      <c r="B5312" s="1">
        <v>45821</v>
      </c>
      <c r="C5312" s="1" t="str">
        <f>"WEEK" &amp;" " &amp;  INT((DAY(Stock_Info[[#This Row],[Date]])+WEEKDAY(DATE(YEAR(Stock_Info[[#This Row],[Date]]),MONTH(Stock_Info[[#This Row],[Date]]),1))-1)/7)+1</f>
        <v>WEEK 2</v>
      </c>
      <c r="D5312" s="12">
        <v>37.24</v>
      </c>
      <c r="E5312" s="12">
        <v>38.28</v>
      </c>
      <c r="F5312" s="12">
        <v>37.24</v>
      </c>
      <c r="G5312" s="12">
        <v>37.51</v>
      </c>
      <c r="H5312" s="12">
        <v>37.562920931389108</v>
      </c>
      <c r="I5312">
        <v>1560379</v>
      </c>
      <c r="J5312">
        <v>6761</v>
      </c>
      <c r="K5312" s="12">
        <v>58612393</v>
      </c>
      <c r="L5312">
        <v>756150</v>
      </c>
      <c r="M5312">
        <v>48.46</v>
      </c>
      <c r="N5312">
        <v>1.04</v>
      </c>
      <c r="O5312">
        <v>0.27</v>
      </c>
      <c r="P5312">
        <f xml:space="preserve"> IF(Stock_Info[[#This Row],[Close Price]] &gt; Stock_Info[[#This Row],[Open Price]], 1, 0)</f>
        <v>1</v>
      </c>
      <c r="Q5312" t="str">
        <f>IF(AND(Stock_Info[[#This Row],[% Deli. Qty to Traded Qty]]&gt;80,Stock_Info[[#This Row],[No. of Trades]]&lt;3000),"Unusual Day","")</f>
        <v/>
      </c>
      <c r="R5312" t="str">
        <f>IF(AND(Stock_Info[[#This Row],[Spread High-Low]] &lt; 10, Stock_Info[[#This Row],[% Deli. Qty to Traded Qty]] &gt; 90), "Good Day", "")</f>
        <v/>
      </c>
    </row>
    <row r="5313" spans="1:18">
      <c r="A5313" t="s">
        <v>61</v>
      </c>
      <c r="B5313" s="1">
        <v>45820</v>
      </c>
      <c r="C5313" s="1" t="str">
        <f>"WEEK" &amp;" " &amp;  INT((DAY(Stock_Info[[#This Row],[Date]])+WEEKDAY(DATE(YEAR(Stock_Info[[#This Row],[Date]]),MONTH(Stock_Info[[#This Row],[Date]]),1))-1)/7)+1</f>
        <v>WEEK 2</v>
      </c>
      <c r="D5313" s="12">
        <v>39.799999999999997</v>
      </c>
      <c r="E5313" s="12">
        <v>39.86</v>
      </c>
      <c r="F5313" s="12">
        <v>38.46</v>
      </c>
      <c r="G5313" s="12">
        <v>38.57</v>
      </c>
      <c r="H5313" s="12">
        <v>38.945960842645107</v>
      </c>
      <c r="I5313">
        <v>1095835</v>
      </c>
      <c r="J5313">
        <v>4915</v>
      </c>
      <c r="K5313" s="12">
        <v>42678347</v>
      </c>
      <c r="L5313">
        <v>511290</v>
      </c>
      <c r="M5313">
        <v>46.66</v>
      </c>
      <c r="N5313">
        <v>1.4</v>
      </c>
      <c r="O5313">
        <v>-1.23</v>
      </c>
      <c r="P5313">
        <f xml:space="preserve"> IF(Stock_Info[[#This Row],[Close Price]] &gt; Stock_Info[[#This Row],[Open Price]], 1, 0)</f>
        <v>0</v>
      </c>
      <c r="Q5313" t="str">
        <f>IF(AND(Stock_Info[[#This Row],[% Deli. Qty to Traded Qty]]&gt;80,Stock_Info[[#This Row],[No. of Trades]]&lt;3000),"Unusual Day","")</f>
        <v/>
      </c>
      <c r="R5313" t="str">
        <f>IF(AND(Stock_Info[[#This Row],[Spread High-Low]] &lt; 10, Stock_Info[[#This Row],[% Deli. Qty to Traded Qty]] &gt; 90), "Good Day", "")</f>
        <v/>
      </c>
    </row>
    <row r="5314" spans="1:18">
      <c r="A5314" t="s">
        <v>61</v>
      </c>
      <c r="B5314" s="1">
        <v>45819</v>
      </c>
      <c r="C5314" s="1" t="str">
        <f>"WEEK" &amp;" " &amp;  INT((DAY(Stock_Info[[#This Row],[Date]])+WEEKDAY(DATE(YEAR(Stock_Info[[#This Row],[Date]]),MONTH(Stock_Info[[#This Row],[Date]]),1))-1)/7)+1</f>
        <v>WEEK 2</v>
      </c>
      <c r="D5314" s="12">
        <v>40.51</v>
      </c>
      <c r="E5314" s="12">
        <v>40.619999999999997</v>
      </c>
      <c r="F5314" s="12">
        <v>39.1</v>
      </c>
      <c r="G5314" s="12">
        <v>39.6</v>
      </c>
      <c r="H5314" s="12">
        <v>39.767517208762726</v>
      </c>
      <c r="I5314">
        <v>1642913</v>
      </c>
      <c r="J5314">
        <v>6211</v>
      </c>
      <c r="K5314" s="12">
        <v>65334571</v>
      </c>
      <c r="L5314">
        <v>789446</v>
      </c>
      <c r="M5314">
        <v>48.05</v>
      </c>
      <c r="N5314">
        <v>1.52</v>
      </c>
      <c r="O5314">
        <v>-0.91</v>
      </c>
      <c r="P5314">
        <f xml:space="preserve"> IF(Stock_Info[[#This Row],[Close Price]] &gt; Stock_Info[[#This Row],[Open Price]], 1, 0)</f>
        <v>0</v>
      </c>
      <c r="Q5314" t="str">
        <f>IF(AND(Stock_Info[[#This Row],[% Deli. Qty to Traded Qty]]&gt;80,Stock_Info[[#This Row],[No. of Trades]]&lt;3000),"Unusual Day","")</f>
        <v/>
      </c>
      <c r="R5314" t="str">
        <f>IF(AND(Stock_Info[[#This Row],[Spread High-Low]] &lt; 10, Stock_Info[[#This Row],[% Deli. Qty to Traded Qty]] &gt; 90), "Good Day", "")</f>
        <v/>
      </c>
    </row>
    <row r="5315" spans="1:18">
      <c r="A5315" t="s">
        <v>61</v>
      </c>
      <c r="B5315" s="1">
        <v>45818</v>
      </c>
      <c r="C5315" s="1" t="str">
        <f>"WEEK" &amp;" " &amp;  INT((DAY(Stock_Info[[#This Row],[Date]])+WEEKDAY(DATE(YEAR(Stock_Info[[#This Row],[Date]]),MONTH(Stock_Info[[#This Row],[Date]]),1))-1)/7)+1</f>
        <v>WEEK 2</v>
      </c>
      <c r="D5315" s="12">
        <v>40.83</v>
      </c>
      <c r="E5315" s="12">
        <v>40.909999999999997</v>
      </c>
      <c r="F5315" s="12">
        <v>40.15</v>
      </c>
      <c r="G5315" s="12">
        <v>40.36</v>
      </c>
      <c r="H5315" s="12">
        <v>40.489713789042064</v>
      </c>
      <c r="I5315">
        <v>1393273</v>
      </c>
      <c r="J5315">
        <v>4385</v>
      </c>
      <c r="K5315" s="12">
        <v>56413225</v>
      </c>
      <c r="L5315">
        <v>736854</v>
      </c>
      <c r="M5315">
        <v>52.89</v>
      </c>
      <c r="N5315">
        <v>0.76</v>
      </c>
      <c r="O5315">
        <v>-0.47</v>
      </c>
      <c r="P5315">
        <f xml:space="preserve"> IF(Stock_Info[[#This Row],[Close Price]] &gt; Stock_Info[[#This Row],[Open Price]], 1, 0)</f>
        <v>0</v>
      </c>
      <c r="Q5315" t="str">
        <f>IF(AND(Stock_Info[[#This Row],[% Deli. Qty to Traded Qty]]&gt;80,Stock_Info[[#This Row],[No. of Trades]]&lt;3000),"Unusual Day","")</f>
        <v/>
      </c>
      <c r="R5315" t="str">
        <f>IF(AND(Stock_Info[[#This Row],[Spread High-Low]] &lt; 10, Stock_Info[[#This Row],[% Deli. Qty to Traded Qty]] &gt; 90), "Good Day", "")</f>
        <v/>
      </c>
    </row>
    <row r="5316" spans="1:18">
      <c r="A5316" t="s">
        <v>61</v>
      </c>
      <c r="B5316" s="1">
        <v>45817</v>
      </c>
      <c r="C5316" s="1" t="str">
        <f>"WEEK" &amp;" " &amp;  INT((DAY(Stock_Info[[#This Row],[Date]])+WEEKDAY(DATE(YEAR(Stock_Info[[#This Row],[Date]]),MONTH(Stock_Info[[#This Row],[Date]]),1))-1)/7)+1</f>
        <v>WEEK 2</v>
      </c>
      <c r="D5316" s="12">
        <v>40.229999999999997</v>
      </c>
      <c r="E5316" s="12">
        <v>41.5</v>
      </c>
      <c r="F5316" s="12">
        <v>40.049999999999997</v>
      </c>
      <c r="G5316" s="12">
        <v>40.56</v>
      </c>
      <c r="H5316" s="12">
        <v>40.78821065409776</v>
      </c>
      <c r="I5316">
        <v>2135216</v>
      </c>
      <c r="J5316">
        <v>6571</v>
      </c>
      <c r="K5316" s="12">
        <v>87091640</v>
      </c>
      <c r="L5316">
        <v>881949</v>
      </c>
      <c r="M5316">
        <v>41.3</v>
      </c>
      <c r="N5316">
        <v>1.45</v>
      </c>
      <c r="O5316">
        <v>0.33</v>
      </c>
      <c r="P5316">
        <f xml:space="preserve"> IF(Stock_Info[[#This Row],[Close Price]] &gt; Stock_Info[[#This Row],[Open Price]], 1, 0)</f>
        <v>1</v>
      </c>
      <c r="Q5316" t="str">
        <f>IF(AND(Stock_Info[[#This Row],[% Deli. Qty to Traded Qty]]&gt;80,Stock_Info[[#This Row],[No. of Trades]]&lt;3000),"Unusual Day","")</f>
        <v/>
      </c>
      <c r="R5316" t="str">
        <f>IF(AND(Stock_Info[[#This Row],[Spread High-Low]] &lt; 10, Stock_Info[[#This Row],[% Deli. Qty to Traded Qty]] &gt; 90), "Good Day", "")</f>
        <v/>
      </c>
    </row>
    <row r="5317" spans="1:18">
      <c r="A5317" t="s">
        <v>61</v>
      </c>
      <c r="B5317" s="1">
        <v>45814</v>
      </c>
      <c r="C5317" s="1" t="str">
        <f>"WEEK" &amp;" " &amp;  INT((DAY(Stock_Info[[#This Row],[Date]])+WEEKDAY(DATE(YEAR(Stock_Info[[#This Row],[Date]]),MONTH(Stock_Info[[#This Row],[Date]]),1))-1)/7)+1</f>
        <v>WEEK 1</v>
      </c>
      <c r="D5317" s="12">
        <v>40.85</v>
      </c>
      <c r="E5317" s="12">
        <v>41.55</v>
      </c>
      <c r="F5317" s="12">
        <v>38.9</v>
      </c>
      <c r="G5317" s="12">
        <v>39.64</v>
      </c>
      <c r="H5317" s="12">
        <v>39.856659093800808</v>
      </c>
      <c r="I5317">
        <v>2774379</v>
      </c>
      <c r="J5317">
        <v>10202</v>
      </c>
      <c r="K5317" s="12">
        <v>110577478</v>
      </c>
      <c r="L5317">
        <v>1001724</v>
      </c>
      <c r="M5317">
        <v>36.11</v>
      </c>
      <c r="N5317">
        <v>2.65</v>
      </c>
      <c r="O5317">
        <v>-1.21</v>
      </c>
      <c r="P5317">
        <f xml:space="preserve"> IF(Stock_Info[[#This Row],[Close Price]] &gt; Stock_Info[[#This Row],[Open Price]], 1, 0)</f>
        <v>0</v>
      </c>
      <c r="Q5317" t="str">
        <f>IF(AND(Stock_Info[[#This Row],[% Deli. Qty to Traded Qty]]&gt;80,Stock_Info[[#This Row],[No. of Trades]]&lt;3000),"Unusual Day","")</f>
        <v/>
      </c>
      <c r="R5317" t="str">
        <f>IF(AND(Stock_Info[[#This Row],[Spread High-Low]] &lt; 10, Stock_Info[[#This Row],[% Deli. Qty to Traded Qty]] &gt; 90), "Good Day", "")</f>
        <v/>
      </c>
    </row>
    <row r="5318" spans="1:18">
      <c r="A5318" t="s">
        <v>61</v>
      </c>
      <c r="B5318" s="1">
        <v>45813</v>
      </c>
      <c r="C5318" s="1" t="str">
        <f>"WEEK" &amp;" " &amp;  INT((DAY(Stock_Info[[#This Row],[Date]])+WEEKDAY(DATE(YEAR(Stock_Info[[#This Row],[Date]]),MONTH(Stock_Info[[#This Row],[Date]]),1))-1)/7)+1</f>
        <v>WEEK 1</v>
      </c>
      <c r="D5318" s="12">
        <v>41.51</v>
      </c>
      <c r="E5318" s="12">
        <v>41.78</v>
      </c>
      <c r="F5318" s="12">
        <v>40.619999999999997</v>
      </c>
      <c r="G5318" s="12">
        <v>40.72</v>
      </c>
      <c r="H5318" s="12">
        <v>41.025737127816015</v>
      </c>
      <c r="I5318">
        <v>1243068</v>
      </c>
      <c r="J5318">
        <v>3856</v>
      </c>
      <c r="K5318" s="12">
        <v>50997781</v>
      </c>
      <c r="L5318">
        <v>512368</v>
      </c>
      <c r="M5318">
        <v>41.22</v>
      </c>
      <c r="N5318">
        <v>1.1599999999999999</v>
      </c>
      <c r="O5318">
        <v>-0.79</v>
      </c>
      <c r="P5318">
        <f xml:space="preserve"> IF(Stock_Info[[#This Row],[Close Price]] &gt; Stock_Info[[#This Row],[Open Price]], 1, 0)</f>
        <v>0</v>
      </c>
      <c r="Q5318" t="str">
        <f>IF(AND(Stock_Info[[#This Row],[% Deli. Qty to Traded Qty]]&gt;80,Stock_Info[[#This Row],[No. of Trades]]&lt;3000),"Unusual Day","")</f>
        <v/>
      </c>
      <c r="R5318" t="str">
        <f>IF(AND(Stock_Info[[#This Row],[Spread High-Low]] &lt; 10, Stock_Info[[#This Row],[% Deli. Qty to Traded Qty]] &gt; 90), "Good Day", "")</f>
        <v/>
      </c>
    </row>
    <row r="5319" spans="1:18">
      <c r="A5319" t="s">
        <v>61</v>
      </c>
      <c r="B5319" s="1">
        <v>45812</v>
      </c>
      <c r="C5319" s="1" t="str">
        <f>"WEEK" &amp;" " &amp;  INT((DAY(Stock_Info[[#This Row],[Date]])+WEEKDAY(DATE(YEAR(Stock_Info[[#This Row],[Date]]),MONTH(Stock_Info[[#This Row],[Date]]),1))-1)/7)+1</f>
        <v>WEEK 1</v>
      </c>
      <c r="D5319" s="12">
        <v>40.58</v>
      </c>
      <c r="E5319" s="12">
        <v>41.62</v>
      </c>
      <c r="F5319" s="12">
        <v>39.85</v>
      </c>
      <c r="G5319" s="12">
        <v>41.2</v>
      </c>
      <c r="H5319" s="12">
        <v>40.798423463957178</v>
      </c>
      <c r="I5319">
        <v>1555816</v>
      </c>
      <c r="J5319">
        <v>4922</v>
      </c>
      <c r="K5319" s="12">
        <v>63474840</v>
      </c>
      <c r="L5319">
        <v>624845</v>
      </c>
      <c r="M5319">
        <v>40.159999999999997</v>
      </c>
      <c r="N5319">
        <v>1.77</v>
      </c>
      <c r="O5319">
        <v>0.62</v>
      </c>
      <c r="P5319">
        <f xml:space="preserve"> IF(Stock_Info[[#This Row],[Close Price]] &gt; Stock_Info[[#This Row],[Open Price]], 1, 0)</f>
        <v>1</v>
      </c>
      <c r="Q5319" t="str">
        <f>IF(AND(Stock_Info[[#This Row],[% Deli. Qty to Traded Qty]]&gt;80,Stock_Info[[#This Row],[No. of Trades]]&lt;3000),"Unusual Day","")</f>
        <v/>
      </c>
      <c r="R5319" t="str">
        <f>IF(AND(Stock_Info[[#This Row],[Spread High-Low]] &lt; 10, Stock_Info[[#This Row],[% Deli. Qty to Traded Qty]] &gt; 90), "Good Day", "")</f>
        <v/>
      </c>
    </row>
    <row r="5320" spans="1:18">
      <c r="A5320" t="s">
        <v>61</v>
      </c>
      <c r="B5320" s="1">
        <v>45811</v>
      </c>
      <c r="C5320" s="1" t="str">
        <f>"WEEK" &amp;" " &amp;  INT((DAY(Stock_Info[[#This Row],[Date]])+WEEKDAY(DATE(YEAR(Stock_Info[[#This Row],[Date]]),MONTH(Stock_Info[[#This Row],[Date]]),1))-1)/7)+1</f>
        <v>WEEK 1</v>
      </c>
      <c r="D5320" s="12">
        <v>42.34</v>
      </c>
      <c r="E5320" s="12">
        <v>42.84</v>
      </c>
      <c r="F5320" s="12">
        <v>40.380000000000003</v>
      </c>
      <c r="G5320" s="12">
        <v>40.57</v>
      </c>
      <c r="H5320" s="12">
        <v>41.098535553570322</v>
      </c>
      <c r="I5320">
        <v>2465983</v>
      </c>
      <c r="J5320">
        <v>7443</v>
      </c>
      <c r="K5320" s="12">
        <v>101348290</v>
      </c>
      <c r="L5320">
        <v>893119</v>
      </c>
      <c r="M5320">
        <v>36.22</v>
      </c>
      <c r="N5320">
        <v>2.46</v>
      </c>
      <c r="O5320">
        <v>-1.77</v>
      </c>
      <c r="P5320">
        <f xml:space="preserve"> IF(Stock_Info[[#This Row],[Close Price]] &gt; Stock_Info[[#This Row],[Open Price]], 1, 0)</f>
        <v>0</v>
      </c>
      <c r="Q5320" t="str">
        <f>IF(AND(Stock_Info[[#This Row],[% Deli. Qty to Traded Qty]]&gt;80,Stock_Info[[#This Row],[No. of Trades]]&lt;3000),"Unusual Day","")</f>
        <v/>
      </c>
      <c r="R5320" t="str">
        <f>IF(AND(Stock_Info[[#This Row],[Spread High-Low]] &lt; 10, Stock_Info[[#This Row],[% Deli. Qty to Traded Qty]] &gt; 90), "Good Day", "")</f>
        <v/>
      </c>
    </row>
    <row r="5321" spans="1:18">
      <c r="A5321" t="s">
        <v>61</v>
      </c>
      <c r="B5321" s="1">
        <v>45810</v>
      </c>
      <c r="C5321" s="1" t="str">
        <f>"WEEK" &amp;" " &amp;  INT((DAY(Stock_Info[[#This Row],[Date]])+WEEKDAY(DATE(YEAR(Stock_Info[[#This Row],[Date]]),MONTH(Stock_Info[[#This Row],[Date]]),1))-1)/7)+1</f>
        <v>WEEK 1</v>
      </c>
      <c r="D5321" s="12">
        <v>40.01</v>
      </c>
      <c r="E5321" s="12">
        <v>42.34</v>
      </c>
      <c r="F5321" s="12">
        <v>39.770000000000003</v>
      </c>
      <c r="G5321" s="12">
        <v>42.08</v>
      </c>
      <c r="H5321" s="12">
        <v>41.469116434719176</v>
      </c>
      <c r="I5321">
        <v>4212807</v>
      </c>
      <c r="J5321">
        <v>9388</v>
      </c>
      <c r="K5321" s="12">
        <v>174701384</v>
      </c>
      <c r="L5321">
        <v>1435391</v>
      </c>
      <c r="M5321">
        <v>34.07</v>
      </c>
      <c r="N5321">
        <v>2.57</v>
      </c>
      <c r="O5321">
        <v>2.0699999999999998</v>
      </c>
      <c r="P5321">
        <f xml:space="preserve"> IF(Stock_Info[[#This Row],[Close Price]] &gt; Stock_Info[[#This Row],[Open Price]], 1, 0)</f>
        <v>1</v>
      </c>
      <c r="Q5321" t="str">
        <f>IF(AND(Stock_Info[[#This Row],[% Deli. Qty to Traded Qty]]&gt;80,Stock_Info[[#This Row],[No. of Trades]]&lt;3000),"Unusual Day","")</f>
        <v/>
      </c>
      <c r="R5321" t="str">
        <f>IF(AND(Stock_Info[[#This Row],[Spread High-Low]] &lt; 10, Stock_Info[[#This Row],[% Deli. Qty to Traded Qty]] &gt; 90), "Good Day", "")</f>
        <v/>
      </c>
    </row>
    <row r="5322" spans="1:18">
      <c r="A5322" t="s">
        <v>61</v>
      </c>
      <c r="B5322" s="1">
        <v>45807</v>
      </c>
      <c r="C5322" s="1" t="str">
        <f>"WEEK" &amp;" " &amp;  INT((DAY(Stock_Info[[#This Row],[Date]])+WEEKDAY(DATE(YEAR(Stock_Info[[#This Row],[Date]]),MONTH(Stock_Info[[#This Row],[Date]]),1))-1)/7)+1</f>
        <v>WEEK 5</v>
      </c>
      <c r="D5322" s="12">
        <v>37.799999999999997</v>
      </c>
      <c r="E5322" s="12">
        <v>40.369999999999997</v>
      </c>
      <c r="F5322" s="12">
        <v>37.4</v>
      </c>
      <c r="G5322" s="12">
        <v>39.81</v>
      </c>
      <c r="H5322" s="12">
        <v>39.253876421757177</v>
      </c>
      <c r="I5322">
        <v>4181885</v>
      </c>
      <c r="J5322">
        <v>8298</v>
      </c>
      <c r="K5322" s="12">
        <v>164155197</v>
      </c>
      <c r="L5322">
        <v>2197985</v>
      </c>
      <c r="M5322">
        <v>52.56</v>
      </c>
      <c r="N5322">
        <v>2.97</v>
      </c>
      <c r="O5322">
        <v>2.0099999999999998</v>
      </c>
      <c r="P5322">
        <f xml:space="preserve"> IF(Stock_Info[[#This Row],[Close Price]] &gt; Stock_Info[[#This Row],[Open Price]], 1, 0)</f>
        <v>1</v>
      </c>
      <c r="Q5322" t="str">
        <f>IF(AND(Stock_Info[[#This Row],[% Deli. Qty to Traded Qty]]&gt;80,Stock_Info[[#This Row],[No. of Trades]]&lt;3000),"Unusual Day","")</f>
        <v/>
      </c>
      <c r="R5322" t="str">
        <f>IF(AND(Stock_Info[[#This Row],[Spread High-Low]] &lt; 10, Stock_Info[[#This Row],[% Deli. Qty to Traded Qty]] &gt; 90), "Good Day", "")</f>
        <v/>
      </c>
    </row>
    <row r="5323" spans="1:18">
      <c r="A5323" t="s">
        <v>61</v>
      </c>
      <c r="B5323" s="1">
        <v>45806</v>
      </c>
      <c r="C5323" s="1" t="str">
        <f>"WEEK" &amp;" " &amp;  INT((DAY(Stock_Info[[#This Row],[Date]])+WEEKDAY(DATE(YEAR(Stock_Info[[#This Row],[Date]]),MONTH(Stock_Info[[#This Row],[Date]]),1))-1)/7)+1</f>
        <v>WEEK 5</v>
      </c>
      <c r="D5323" s="12">
        <v>38.19</v>
      </c>
      <c r="E5323" s="12">
        <v>38.54</v>
      </c>
      <c r="F5323" s="12">
        <v>37.659999999999997</v>
      </c>
      <c r="G5323" s="12">
        <v>37.78</v>
      </c>
      <c r="H5323" s="12">
        <v>37.93049269097547</v>
      </c>
      <c r="I5323">
        <v>604253</v>
      </c>
      <c r="J5323">
        <v>2694</v>
      </c>
      <c r="K5323" s="12">
        <v>22919614</v>
      </c>
      <c r="L5323">
        <v>375740</v>
      </c>
      <c r="M5323">
        <v>62.18</v>
      </c>
      <c r="N5323">
        <v>0.88</v>
      </c>
      <c r="O5323">
        <v>-0.41</v>
      </c>
      <c r="P5323">
        <f xml:space="preserve"> IF(Stock_Info[[#This Row],[Close Price]] &gt; Stock_Info[[#This Row],[Open Price]], 1, 0)</f>
        <v>0</v>
      </c>
      <c r="Q5323" t="str">
        <f>IF(AND(Stock_Info[[#This Row],[% Deli. Qty to Traded Qty]]&gt;80,Stock_Info[[#This Row],[No. of Trades]]&lt;3000),"Unusual Day","")</f>
        <v/>
      </c>
      <c r="R5323" t="str">
        <f>IF(AND(Stock_Info[[#This Row],[Spread High-Low]] &lt; 10, Stock_Info[[#This Row],[% Deli. Qty to Traded Qty]] &gt; 90), "Good Day", "")</f>
        <v/>
      </c>
    </row>
    <row r="5324" spans="1:18">
      <c r="A5324" t="s">
        <v>61</v>
      </c>
      <c r="B5324" s="1">
        <v>45805</v>
      </c>
      <c r="C5324" s="1" t="str">
        <f>"WEEK" &amp;" " &amp;  INT((DAY(Stock_Info[[#This Row],[Date]])+WEEKDAY(DATE(YEAR(Stock_Info[[#This Row],[Date]]),MONTH(Stock_Info[[#This Row],[Date]]),1))-1)/7)+1</f>
        <v>WEEK 5</v>
      </c>
      <c r="D5324" s="12">
        <v>38.01</v>
      </c>
      <c r="E5324" s="12">
        <v>38.35</v>
      </c>
      <c r="F5324" s="12">
        <v>37.799999999999997</v>
      </c>
      <c r="G5324" s="12">
        <v>38</v>
      </c>
      <c r="H5324" s="12">
        <v>38.053019555159217</v>
      </c>
      <c r="I5324">
        <v>690764</v>
      </c>
      <c r="J5324">
        <v>2161</v>
      </c>
      <c r="K5324" s="12">
        <v>26285656</v>
      </c>
      <c r="L5324">
        <v>250087</v>
      </c>
      <c r="M5324">
        <v>36.200000000000003</v>
      </c>
      <c r="N5324">
        <v>0.55000000000000004</v>
      </c>
      <c r="O5324">
        <v>-0.01</v>
      </c>
      <c r="P5324">
        <f xml:space="preserve"> IF(Stock_Info[[#This Row],[Close Price]] &gt; Stock_Info[[#This Row],[Open Price]], 1, 0)</f>
        <v>0</v>
      </c>
      <c r="Q5324" t="str">
        <f>IF(AND(Stock_Info[[#This Row],[% Deli. Qty to Traded Qty]]&gt;80,Stock_Info[[#This Row],[No. of Trades]]&lt;3000),"Unusual Day","")</f>
        <v/>
      </c>
      <c r="R5324" t="str">
        <f>IF(AND(Stock_Info[[#This Row],[Spread High-Low]] &lt; 10, Stock_Info[[#This Row],[% Deli. Qty to Traded Qty]] &gt; 90), "Good Day", "")</f>
        <v/>
      </c>
    </row>
    <row r="5325" spans="1:18">
      <c r="A5325" t="s">
        <v>61</v>
      </c>
      <c r="B5325" s="1">
        <v>45804</v>
      </c>
      <c r="C5325" s="1" t="str">
        <f>"WEEK" &amp;" " &amp;  INT((DAY(Stock_Info[[#This Row],[Date]])+WEEKDAY(DATE(YEAR(Stock_Info[[#This Row],[Date]]),MONTH(Stock_Info[[#This Row],[Date]]),1))-1)/7)+1</f>
        <v>WEEK 5</v>
      </c>
      <c r="D5325" s="12">
        <v>38.15</v>
      </c>
      <c r="E5325" s="12">
        <v>38.380000000000003</v>
      </c>
      <c r="F5325" s="12">
        <v>37.67</v>
      </c>
      <c r="G5325" s="12">
        <v>37.83</v>
      </c>
      <c r="H5325" s="12">
        <v>37.868910912814513</v>
      </c>
      <c r="I5325">
        <v>437504</v>
      </c>
      <c r="J5325">
        <v>907</v>
      </c>
      <c r="K5325" s="12">
        <v>16567800</v>
      </c>
      <c r="L5325">
        <v>157705</v>
      </c>
      <c r="M5325">
        <v>36.049999999999997</v>
      </c>
      <c r="N5325">
        <v>0.71</v>
      </c>
      <c r="O5325">
        <v>-0.32</v>
      </c>
      <c r="P5325">
        <f xml:space="preserve"> IF(Stock_Info[[#This Row],[Close Price]] &gt; Stock_Info[[#This Row],[Open Price]], 1, 0)</f>
        <v>0</v>
      </c>
      <c r="Q5325" t="str">
        <f>IF(AND(Stock_Info[[#This Row],[% Deli. Qty to Traded Qty]]&gt;80,Stock_Info[[#This Row],[No. of Trades]]&lt;3000),"Unusual Day","")</f>
        <v/>
      </c>
      <c r="R5325" t="str">
        <f>IF(AND(Stock_Info[[#This Row],[Spread High-Low]] &lt; 10, Stock_Info[[#This Row],[% Deli. Qty to Traded Qty]] &gt; 90), "Good Day", "")</f>
        <v/>
      </c>
    </row>
    <row r="5326" spans="1:18">
      <c r="A5326" t="s">
        <v>61</v>
      </c>
      <c r="B5326" s="1">
        <v>45803</v>
      </c>
      <c r="C5326" s="1" t="str">
        <f>"WEEK" &amp;" " &amp;  INT((DAY(Stock_Info[[#This Row],[Date]])+WEEKDAY(DATE(YEAR(Stock_Info[[#This Row],[Date]]),MONTH(Stock_Info[[#This Row],[Date]]),1))-1)/7)+1</f>
        <v>WEEK 5</v>
      </c>
      <c r="D5326" s="12">
        <v>38</v>
      </c>
      <c r="E5326" s="12">
        <v>38.6</v>
      </c>
      <c r="F5326" s="12">
        <v>37.93</v>
      </c>
      <c r="G5326" s="12">
        <v>38.11</v>
      </c>
      <c r="H5326" s="12">
        <v>38.242127809863071</v>
      </c>
      <c r="I5326">
        <v>393569</v>
      </c>
      <c r="J5326">
        <v>1187</v>
      </c>
      <c r="K5326" s="12">
        <v>15050916</v>
      </c>
      <c r="L5326">
        <v>123568</v>
      </c>
      <c r="M5326">
        <v>31.4</v>
      </c>
      <c r="N5326">
        <v>0.67</v>
      </c>
      <c r="O5326">
        <v>0.11</v>
      </c>
      <c r="P5326">
        <f xml:space="preserve"> IF(Stock_Info[[#This Row],[Close Price]] &gt; Stock_Info[[#This Row],[Open Price]], 1, 0)</f>
        <v>1</v>
      </c>
      <c r="Q5326" t="str">
        <f>IF(AND(Stock_Info[[#This Row],[% Deli. Qty to Traded Qty]]&gt;80,Stock_Info[[#This Row],[No. of Trades]]&lt;3000),"Unusual Day","")</f>
        <v/>
      </c>
      <c r="R5326" t="str">
        <f>IF(AND(Stock_Info[[#This Row],[Spread High-Low]] &lt; 10, Stock_Info[[#This Row],[% Deli. Qty to Traded Qty]] &gt; 90), "Good Day", "")</f>
        <v/>
      </c>
    </row>
    <row r="5327" spans="1:18">
      <c r="A5327" t="s">
        <v>61</v>
      </c>
      <c r="B5327" s="1">
        <v>45800</v>
      </c>
      <c r="C5327" s="1" t="str">
        <f>"WEEK" &amp;" " &amp;  INT((DAY(Stock_Info[[#This Row],[Date]])+WEEKDAY(DATE(YEAR(Stock_Info[[#This Row],[Date]]),MONTH(Stock_Info[[#This Row],[Date]]),1))-1)/7)+1</f>
        <v>WEEK 4</v>
      </c>
      <c r="D5327" s="12">
        <v>37.75</v>
      </c>
      <c r="E5327" s="12">
        <v>37.99</v>
      </c>
      <c r="F5327" s="12">
        <v>37.380000000000003</v>
      </c>
      <c r="G5327" s="12">
        <v>37.840000000000003</v>
      </c>
      <c r="H5327" s="12">
        <v>37.738896692259182</v>
      </c>
      <c r="I5327">
        <v>788121</v>
      </c>
      <c r="J5327">
        <v>3136</v>
      </c>
      <c r="K5327" s="12">
        <v>29742817</v>
      </c>
      <c r="L5327">
        <v>300192</v>
      </c>
      <c r="M5327">
        <v>38.090000000000003</v>
      </c>
      <c r="N5327">
        <v>0.61</v>
      </c>
      <c r="O5327">
        <v>0.09</v>
      </c>
      <c r="P5327">
        <f xml:space="preserve"> IF(Stock_Info[[#This Row],[Close Price]] &gt; Stock_Info[[#This Row],[Open Price]], 1, 0)</f>
        <v>1</v>
      </c>
      <c r="Q5327" t="str">
        <f>IF(AND(Stock_Info[[#This Row],[% Deli. Qty to Traded Qty]]&gt;80,Stock_Info[[#This Row],[No. of Trades]]&lt;3000),"Unusual Day","")</f>
        <v/>
      </c>
      <c r="R5327" t="str">
        <f>IF(AND(Stock_Info[[#This Row],[Spread High-Low]] &lt; 10, Stock_Info[[#This Row],[% Deli. Qty to Traded Qty]] &gt; 90), "Good Day", "")</f>
        <v/>
      </c>
    </row>
    <row r="5328" spans="1:18">
      <c r="A5328" t="s">
        <v>61</v>
      </c>
      <c r="B5328" s="1">
        <v>45799</v>
      </c>
      <c r="C5328" s="1" t="str">
        <f>"WEEK" &amp;" " &amp;  INT((DAY(Stock_Info[[#This Row],[Date]])+WEEKDAY(DATE(YEAR(Stock_Info[[#This Row],[Date]]),MONTH(Stock_Info[[#This Row],[Date]]),1))-1)/7)+1</f>
        <v>WEEK 4</v>
      </c>
      <c r="D5328" s="12">
        <v>37.69</v>
      </c>
      <c r="E5328" s="12">
        <v>38.26</v>
      </c>
      <c r="F5328" s="12">
        <v>37.130000000000003</v>
      </c>
      <c r="G5328" s="12">
        <v>37.69</v>
      </c>
      <c r="H5328" s="12">
        <v>37.788969781465781</v>
      </c>
      <c r="I5328">
        <v>804771</v>
      </c>
      <c r="J5328">
        <v>3142</v>
      </c>
      <c r="K5328" s="12">
        <v>30411467</v>
      </c>
      <c r="L5328">
        <v>284213</v>
      </c>
      <c r="M5328">
        <v>35.32</v>
      </c>
      <c r="N5328">
        <v>1.1299999999999999</v>
      </c>
      <c r="O5328">
        <v>0</v>
      </c>
      <c r="P5328">
        <f xml:space="preserve"> IF(Stock_Info[[#This Row],[Close Price]] &gt; Stock_Info[[#This Row],[Open Price]], 1, 0)</f>
        <v>0</v>
      </c>
      <c r="Q5328" t="str">
        <f>IF(AND(Stock_Info[[#This Row],[% Deli. Qty to Traded Qty]]&gt;80,Stock_Info[[#This Row],[No. of Trades]]&lt;3000),"Unusual Day","")</f>
        <v/>
      </c>
      <c r="R5328" t="str">
        <f>IF(AND(Stock_Info[[#This Row],[Spread High-Low]] &lt; 10, Stock_Info[[#This Row],[% Deli. Qty to Traded Qty]] &gt; 90), "Good Day", "")</f>
        <v/>
      </c>
    </row>
    <row r="5329" spans="1:18">
      <c r="A5329" t="s">
        <v>61</v>
      </c>
      <c r="B5329" s="1">
        <v>45798</v>
      </c>
      <c r="C5329" s="1" t="str">
        <f>"WEEK" &amp;" " &amp;  INT((DAY(Stock_Info[[#This Row],[Date]])+WEEKDAY(DATE(YEAR(Stock_Info[[#This Row],[Date]]),MONTH(Stock_Info[[#This Row],[Date]]),1))-1)/7)+1</f>
        <v>WEEK 4</v>
      </c>
      <c r="D5329" s="12">
        <v>37.85</v>
      </c>
      <c r="E5329" s="12">
        <v>38.200000000000003</v>
      </c>
      <c r="F5329" s="12">
        <v>37.33</v>
      </c>
      <c r="G5329" s="12">
        <v>37.76</v>
      </c>
      <c r="H5329" s="12">
        <v>37.714585594368472</v>
      </c>
      <c r="I5329">
        <v>1231921</v>
      </c>
      <c r="J5329">
        <v>4530</v>
      </c>
      <c r="K5329" s="12">
        <v>46461390</v>
      </c>
      <c r="L5329">
        <v>496527</v>
      </c>
      <c r="M5329">
        <v>40.31</v>
      </c>
      <c r="N5329">
        <v>0.87</v>
      </c>
      <c r="O5329">
        <v>-0.09</v>
      </c>
      <c r="P5329">
        <f xml:space="preserve"> IF(Stock_Info[[#This Row],[Close Price]] &gt; Stock_Info[[#This Row],[Open Price]], 1, 0)</f>
        <v>0</v>
      </c>
      <c r="Q5329" t="str">
        <f>IF(AND(Stock_Info[[#This Row],[% Deli. Qty to Traded Qty]]&gt;80,Stock_Info[[#This Row],[No. of Trades]]&lt;3000),"Unusual Day","")</f>
        <v/>
      </c>
      <c r="R5329" t="str">
        <f>IF(AND(Stock_Info[[#This Row],[Spread High-Low]] &lt; 10, Stock_Info[[#This Row],[% Deli. Qty to Traded Qty]] &gt; 90), "Good Day", "")</f>
        <v/>
      </c>
    </row>
    <row r="5330" spans="1:18">
      <c r="A5330" t="s">
        <v>61</v>
      </c>
      <c r="B5330" s="1">
        <v>45797</v>
      </c>
      <c r="C5330" s="1" t="str">
        <f>"WEEK" &amp;" " &amp;  INT((DAY(Stock_Info[[#This Row],[Date]])+WEEKDAY(DATE(YEAR(Stock_Info[[#This Row],[Date]]),MONTH(Stock_Info[[#This Row],[Date]]),1))-1)/7)+1</f>
        <v>WEEK 4</v>
      </c>
      <c r="D5330" s="12">
        <v>39.81</v>
      </c>
      <c r="E5330" s="12">
        <v>39.81</v>
      </c>
      <c r="F5330" s="12">
        <v>37.57</v>
      </c>
      <c r="G5330" s="12">
        <v>37.75</v>
      </c>
      <c r="H5330" s="12">
        <v>38.562822836367985</v>
      </c>
      <c r="I5330">
        <v>1104081</v>
      </c>
      <c r="J5330">
        <v>5230</v>
      </c>
      <c r="K5330" s="12">
        <v>42576480</v>
      </c>
      <c r="L5330">
        <v>547603</v>
      </c>
      <c r="M5330">
        <v>49.6</v>
      </c>
      <c r="N5330">
        <v>2.2400000000000002</v>
      </c>
      <c r="O5330">
        <v>-2.06</v>
      </c>
      <c r="P5330">
        <f xml:space="preserve"> IF(Stock_Info[[#This Row],[Close Price]] &gt; Stock_Info[[#This Row],[Open Price]], 1, 0)</f>
        <v>0</v>
      </c>
      <c r="Q5330" t="str">
        <f>IF(AND(Stock_Info[[#This Row],[% Deli. Qty to Traded Qty]]&gt;80,Stock_Info[[#This Row],[No. of Trades]]&lt;3000),"Unusual Day","")</f>
        <v/>
      </c>
      <c r="R5330" t="str">
        <f>IF(AND(Stock_Info[[#This Row],[Spread High-Low]] &lt; 10, Stock_Info[[#This Row],[% Deli. Qty to Traded Qty]] &gt; 90), "Good Day", "")</f>
        <v/>
      </c>
    </row>
    <row r="5331" spans="1:18">
      <c r="A5331" t="s">
        <v>61</v>
      </c>
      <c r="B5331" s="1">
        <v>45796</v>
      </c>
      <c r="C5331" s="1" t="str">
        <f>"WEEK" &amp;" " &amp;  INT((DAY(Stock_Info[[#This Row],[Date]])+WEEKDAY(DATE(YEAR(Stock_Info[[#This Row],[Date]]),MONTH(Stock_Info[[#This Row],[Date]]),1))-1)/7)+1</f>
        <v>WEEK 4</v>
      </c>
      <c r="D5331" s="12">
        <v>37.97</v>
      </c>
      <c r="E5331" s="12">
        <v>40.729999999999997</v>
      </c>
      <c r="F5331" s="12">
        <v>37.799999999999997</v>
      </c>
      <c r="G5331" s="12">
        <v>39.39</v>
      </c>
      <c r="H5331" s="12">
        <v>39.505424941333622</v>
      </c>
      <c r="I5331">
        <v>3090356</v>
      </c>
      <c r="J5331">
        <v>7068</v>
      </c>
      <c r="K5331" s="12">
        <v>122085827</v>
      </c>
      <c r="L5331">
        <v>1461394</v>
      </c>
      <c r="M5331">
        <v>47.29</v>
      </c>
      <c r="N5331">
        <v>2.93</v>
      </c>
      <c r="O5331">
        <v>1.42</v>
      </c>
      <c r="P5331">
        <f xml:space="preserve"> IF(Stock_Info[[#This Row],[Close Price]] &gt; Stock_Info[[#This Row],[Open Price]], 1, 0)</f>
        <v>1</v>
      </c>
      <c r="Q5331" t="str">
        <f>IF(AND(Stock_Info[[#This Row],[% Deli. Qty to Traded Qty]]&gt;80,Stock_Info[[#This Row],[No. of Trades]]&lt;3000),"Unusual Day","")</f>
        <v/>
      </c>
      <c r="R5331" t="str">
        <f>IF(AND(Stock_Info[[#This Row],[Spread High-Low]] &lt; 10, Stock_Info[[#This Row],[% Deli. Qty to Traded Qty]] &gt; 90), "Good Day", "")</f>
        <v/>
      </c>
    </row>
    <row r="5332" spans="1:18">
      <c r="A5332" t="s">
        <v>61</v>
      </c>
      <c r="B5332" s="1">
        <v>45793</v>
      </c>
      <c r="C5332" s="1" t="str">
        <f>"WEEK" &amp;" " &amp;  INT((DAY(Stock_Info[[#This Row],[Date]])+WEEKDAY(DATE(YEAR(Stock_Info[[#This Row],[Date]]),MONTH(Stock_Info[[#This Row],[Date]]),1))-1)/7)+1</f>
        <v>WEEK 3</v>
      </c>
      <c r="D5332" s="12">
        <v>38.19</v>
      </c>
      <c r="E5332" s="12">
        <v>38.39</v>
      </c>
      <c r="F5332" s="12">
        <v>37.82</v>
      </c>
      <c r="G5332" s="12">
        <v>37.89</v>
      </c>
      <c r="H5332" s="12">
        <v>37.982566655428911</v>
      </c>
      <c r="I5332">
        <v>697055</v>
      </c>
      <c r="J5332">
        <v>3938</v>
      </c>
      <c r="K5332" s="12">
        <v>26475938</v>
      </c>
      <c r="L5332">
        <v>434830</v>
      </c>
      <c r="M5332">
        <v>62.38</v>
      </c>
      <c r="N5332">
        <v>0.56999999999999995</v>
      </c>
      <c r="O5332">
        <v>-0.3</v>
      </c>
      <c r="P5332">
        <f xml:space="preserve"> IF(Stock_Info[[#This Row],[Close Price]] &gt; Stock_Info[[#This Row],[Open Price]], 1, 0)</f>
        <v>0</v>
      </c>
      <c r="Q5332" t="str">
        <f>IF(AND(Stock_Info[[#This Row],[% Deli. Qty to Traded Qty]]&gt;80,Stock_Info[[#This Row],[No. of Trades]]&lt;3000),"Unusual Day","")</f>
        <v/>
      </c>
      <c r="R5332" t="str">
        <f>IF(AND(Stock_Info[[#This Row],[Spread High-Low]] &lt; 10, Stock_Info[[#This Row],[% Deli. Qty to Traded Qty]] &gt; 90), "Good Day", "")</f>
        <v/>
      </c>
    </row>
    <row r="5333" spans="1:18">
      <c r="A5333" t="s">
        <v>61</v>
      </c>
      <c r="B5333" s="1">
        <v>45792</v>
      </c>
      <c r="C5333" s="1" t="str">
        <f>"WEEK" &amp;" " &amp;  INT((DAY(Stock_Info[[#This Row],[Date]])+WEEKDAY(DATE(YEAR(Stock_Info[[#This Row],[Date]]),MONTH(Stock_Info[[#This Row],[Date]]),1))-1)/7)+1</f>
        <v>WEEK 3</v>
      </c>
      <c r="D5333" s="12">
        <v>38.15</v>
      </c>
      <c r="E5333" s="12">
        <v>38.42</v>
      </c>
      <c r="F5333" s="12">
        <v>37.9</v>
      </c>
      <c r="G5333" s="12">
        <v>37.97</v>
      </c>
      <c r="H5333" s="12">
        <v>38.152322157146621</v>
      </c>
      <c r="I5333">
        <v>243136</v>
      </c>
      <c r="J5333">
        <v>1086</v>
      </c>
      <c r="K5333" s="12">
        <v>9276203</v>
      </c>
      <c r="L5333">
        <v>120693</v>
      </c>
      <c r="M5333">
        <v>49.64</v>
      </c>
      <c r="N5333">
        <v>0.52</v>
      </c>
      <c r="O5333">
        <v>-0.18</v>
      </c>
      <c r="P5333">
        <f xml:space="preserve"> IF(Stock_Info[[#This Row],[Close Price]] &gt; Stock_Info[[#This Row],[Open Price]], 1, 0)</f>
        <v>0</v>
      </c>
      <c r="Q5333" t="str">
        <f>IF(AND(Stock_Info[[#This Row],[% Deli. Qty to Traded Qty]]&gt;80,Stock_Info[[#This Row],[No. of Trades]]&lt;3000),"Unusual Day","")</f>
        <v/>
      </c>
      <c r="R5333" t="str">
        <f>IF(AND(Stock_Info[[#This Row],[Spread High-Low]] &lt; 10, Stock_Info[[#This Row],[% Deli. Qty to Traded Qty]] &gt; 90), "Good Day", "")</f>
        <v/>
      </c>
    </row>
    <row r="5334" spans="1:18">
      <c r="A5334" t="s">
        <v>61</v>
      </c>
      <c r="B5334" s="1">
        <v>45791</v>
      </c>
      <c r="C5334" s="1" t="str">
        <f>"WEEK" &amp;" " &amp;  INT((DAY(Stock_Info[[#This Row],[Date]])+WEEKDAY(DATE(YEAR(Stock_Info[[#This Row],[Date]]),MONTH(Stock_Info[[#This Row],[Date]]),1))-1)/7)+1</f>
        <v>WEEK 3</v>
      </c>
      <c r="D5334" s="12">
        <v>37.630000000000003</v>
      </c>
      <c r="E5334" s="12">
        <v>38.22</v>
      </c>
      <c r="F5334" s="12">
        <v>37.47</v>
      </c>
      <c r="G5334" s="12">
        <v>37.909999999999997</v>
      </c>
      <c r="H5334" s="12">
        <v>37.861802074833896</v>
      </c>
      <c r="I5334">
        <v>343160</v>
      </c>
      <c r="J5334">
        <v>1163</v>
      </c>
      <c r="K5334" s="12">
        <v>12992656</v>
      </c>
      <c r="L5334">
        <v>127423</v>
      </c>
      <c r="M5334">
        <v>37.130000000000003</v>
      </c>
      <c r="N5334">
        <v>0.75</v>
      </c>
      <c r="O5334">
        <v>0.28000000000000003</v>
      </c>
      <c r="P5334">
        <f xml:space="preserve"> IF(Stock_Info[[#This Row],[Close Price]] &gt; Stock_Info[[#This Row],[Open Price]], 1, 0)</f>
        <v>1</v>
      </c>
      <c r="Q5334" t="str">
        <f>IF(AND(Stock_Info[[#This Row],[% Deli. Qty to Traded Qty]]&gt;80,Stock_Info[[#This Row],[No. of Trades]]&lt;3000),"Unusual Day","")</f>
        <v/>
      </c>
      <c r="R5334" t="str">
        <f>IF(AND(Stock_Info[[#This Row],[Spread High-Low]] &lt; 10, Stock_Info[[#This Row],[% Deli. Qty to Traded Qty]] &gt; 90), "Good Day", "")</f>
        <v/>
      </c>
    </row>
    <row r="5335" spans="1:18">
      <c r="A5335" t="s">
        <v>61</v>
      </c>
      <c r="B5335" s="1">
        <v>45790</v>
      </c>
      <c r="C5335" s="1" t="str">
        <f>"WEEK" &amp;" " &amp;  INT((DAY(Stock_Info[[#This Row],[Date]])+WEEKDAY(DATE(YEAR(Stock_Info[[#This Row],[Date]]),MONTH(Stock_Info[[#This Row],[Date]]),1))-1)/7)+1</f>
        <v>WEEK 3</v>
      </c>
      <c r="D5335" s="12">
        <v>37.25</v>
      </c>
      <c r="E5335" s="12">
        <v>37.979999999999997</v>
      </c>
      <c r="F5335" s="12">
        <v>37</v>
      </c>
      <c r="G5335" s="12">
        <v>37.49</v>
      </c>
      <c r="H5335" s="12">
        <v>37.496857442422971</v>
      </c>
      <c r="I5335">
        <v>866969</v>
      </c>
      <c r="J5335">
        <v>2764</v>
      </c>
      <c r="K5335" s="12">
        <v>32508613</v>
      </c>
      <c r="L5335">
        <v>256551</v>
      </c>
      <c r="M5335">
        <v>29.59</v>
      </c>
      <c r="N5335">
        <v>0.98</v>
      </c>
      <c r="O5335">
        <v>0.24</v>
      </c>
      <c r="P5335">
        <f xml:space="preserve"> IF(Stock_Info[[#This Row],[Close Price]] &gt; Stock_Info[[#This Row],[Open Price]], 1, 0)</f>
        <v>1</v>
      </c>
      <c r="Q5335" t="str">
        <f>IF(AND(Stock_Info[[#This Row],[% Deli. Qty to Traded Qty]]&gt;80,Stock_Info[[#This Row],[No. of Trades]]&lt;3000),"Unusual Day","")</f>
        <v/>
      </c>
      <c r="R5335" t="str">
        <f>IF(AND(Stock_Info[[#This Row],[Spread High-Low]] &lt; 10, Stock_Info[[#This Row],[% Deli. Qty to Traded Qty]] &gt; 90), "Good Day", "")</f>
        <v/>
      </c>
    </row>
    <row r="5336" spans="1:18">
      <c r="A5336" t="s">
        <v>61</v>
      </c>
      <c r="B5336" s="1">
        <v>45789</v>
      </c>
      <c r="C5336" s="1" t="str">
        <f>"WEEK" &amp;" " &amp;  INT((DAY(Stock_Info[[#This Row],[Date]])+WEEKDAY(DATE(YEAR(Stock_Info[[#This Row],[Date]]),MONTH(Stock_Info[[#This Row],[Date]]),1))-1)/7)+1</f>
        <v>WEEK 3</v>
      </c>
      <c r="D5336" s="12">
        <v>36.15</v>
      </c>
      <c r="E5336" s="12">
        <v>37.520000000000003</v>
      </c>
      <c r="F5336" s="12">
        <v>36</v>
      </c>
      <c r="G5336" s="12">
        <v>37.299999999999997</v>
      </c>
      <c r="H5336" s="12">
        <v>36.980932786647578</v>
      </c>
      <c r="I5336">
        <v>613881</v>
      </c>
      <c r="J5336">
        <v>1344</v>
      </c>
      <c r="K5336" s="12">
        <v>22701892</v>
      </c>
      <c r="L5336">
        <v>209041</v>
      </c>
      <c r="M5336">
        <v>34.049999999999997</v>
      </c>
      <c r="N5336">
        <v>1.52</v>
      </c>
      <c r="O5336">
        <v>1.1499999999999999</v>
      </c>
      <c r="P5336">
        <f xml:space="preserve"> IF(Stock_Info[[#This Row],[Close Price]] &gt; Stock_Info[[#This Row],[Open Price]], 1, 0)</f>
        <v>1</v>
      </c>
      <c r="Q5336" t="str">
        <f>IF(AND(Stock_Info[[#This Row],[% Deli. Qty to Traded Qty]]&gt;80,Stock_Info[[#This Row],[No. of Trades]]&lt;3000),"Unusual Day","")</f>
        <v/>
      </c>
      <c r="R5336" t="str">
        <f>IF(AND(Stock_Info[[#This Row],[Spread High-Low]] &lt; 10, Stock_Info[[#This Row],[% Deli. Qty to Traded Qty]] &gt; 90), "Good Day", "")</f>
        <v/>
      </c>
    </row>
    <row r="5337" spans="1:18">
      <c r="A5337" t="s">
        <v>61</v>
      </c>
      <c r="B5337" s="1">
        <v>45786</v>
      </c>
      <c r="C5337" s="1" t="str">
        <f>"WEEK" &amp;" " &amp;  INT((DAY(Stock_Info[[#This Row],[Date]])+WEEKDAY(DATE(YEAR(Stock_Info[[#This Row],[Date]]),MONTH(Stock_Info[[#This Row],[Date]]),1))-1)/7)+1</f>
        <v>WEEK 2</v>
      </c>
      <c r="D5337" s="12">
        <v>33.24</v>
      </c>
      <c r="E5337" s="12">
        <v>35.25</v>
      </c>
      <c r="F5337" s="12">
        <v>33.24</v>
      </c>
      <c r="G5337" s="12">
        <v>34.81</v>
      </c>
      <c r="H5337" s="12">
        <v>34.322811621817571</v>
      </c>
      <c r="I5337">
        <v>500679</v>
      </c>
      <c r="J5337">
        <v>1918</v>
      </c>
      <c r="K5337" s="12">
        <v>17184711</v>
      </c>
      <c r="L5337">
        <v>147506</v>
      </c>
      <c r="M5337">
        <v>29.46</v>
      </c>
      <c r="N5337">
        <v>2.0099999999999998</v>
      </c>
      <c r="O5337">
        <v>1.57</v>
      </c>
      <c r="P5337">
        <f xml:space="preserve"> IF(Stock_Info[[#This Row],[Close Price]] &gt; Stock_Info[[#This Row],[Open Price]], 1, 0)</f>
        <v>1</v>
      </c>
      <c r="Q5337" t="str">
        <f>IF(AND(Stock_Info[[#This Row],[% Deli. Qty to Traded Qty]]&gt;80,Stock_Info[[#This Row],[No. of Trades]]&lt;3000),"Unusual Day","")</f>
        <v/>
      </c>
      <c r="R5337" t="str">
        <f>IF(AND(Stock_Info[[#This Row],[Spread High-Low]] &lt; 10, Stock_Info[[#This Row],[% Deli. Qty to Traded Qty]] &gt; 90), "Good Day", "")</f>
        <v/>
      </c>
    </row>
    <row r="5338" spans="1:18">
      <c r="A5338" t="s">
        <v>61</v>
      </c>
      <c r="B5338" s="1">
        <v>45785</v>
      </c>
      <c r="C5338" s="1" t="str">
        <f>"WEEK" &amp;" " &amp;  INT((DAY(Stock_Info[[#This Row],[Date]])+WEEKDAY(DATE(YEAR(Stock_Info[[#This Row],[Date]]),MONTH(Stock_Info[[#This Row],[Date]]),1))-1)/7)+1</f>
        <v>WEEK 2</v>
      </c>
      <c r="D5338" s="12">
        <v>35.51</v>
      </c>
      <c r="E5338" s="12">
        <v>36.11</v>
      </c>
      <c r="F5338" s="12">
        <v>35</v>
      </c>
      <c r="G5338" s="12">
        <v>35.24</v>
      </c>
      <c r="H5338" s="12">
        <v>35.466862456202804</v>
      </c>
      <c r="I5338">
        <v>910161</v>
      </c>
      <c r="J5338">
        <v>3470</v>
      </c>
      <c r="K5338" s="12">
        <v>32280555</v>
      </c>
      <c r="L5338">
        <v>339481</v>
      </c>
      <c r="M5338">
        <v>37.299999999999997</v>
      </c>
      <c r="N5338">
        <v>1.1100000000000001</v>
      </c>
      <c r="O5338">
        <v>-0.27</v>
      </c>
      <c r="P5338">
        <f xml:space="preserve"> IF(Stock_Info[[#This Row],[Close Price]] &gt; Stock_Info[[#This Row],[Open Price]], 1, 0)</f>
        <v>0</v>
      </c>
      <c r="Q5338" t="str">
        <f>IF(AND(Stock_Info[[#This Row],[% Deli. Qty to Traded Qty]]&gt;80,Stock_Info[[#This Row],[No. of Trades]]&lt;3000),"Unusual Day","")</f>
        <v/>
      </c>
      <c r="R5338" t="str">
        <f>IF(AND(Stock_Info[[#This Row],[Spread High-Low]] &lt; 10, Stock_Info[[#This Row],[% Deli. Qty to Traded Qty]] &gt; 90), "Good Day", "")</f>
        <v/>
      </c>
    </row>
    <row r="5339" spans="1:18">
      <c r="A5339" t="s">
        <v>61</v>
      </c>
      <c r="B5339" s="1">
        <v>45784</v>
      </c>
      <c r="C5339" s="1" t="str">
        <f>"WEEK" &amp;" " &amp;  INT((DAY(Stock_Info[[#This Row],[Date]])+WEEKDAY(DATE(YEAR(Stock_Info[[#This Row],[Date]]),MONTH(Stock_Info[[#This Row],[Date]]),1))-1)/7)+1</f>
        <v>WEEK 2</v>
      </c>
      <c r="D5339" s="12">
        <v>34.68</v>
      </c>
      <c r="E5339" s="12">
        <v>35.75</v>
      </c>
      <c r="F5339" s="12">
        <v>34.590000000000003</v>
      </c>
      <c r="G5339" s="12">
        <v>35.28</v>
      </c>
      <c r="H5339" s="12">
        <v>35.175657691976149</v>
      </c>
      <c r="I5339">
        <v>846863</v>
      </c>
      <c r="J5339">
        <v>3413</v>
      </c>
      <c r="K5339" s="12">
        <v>29788963</v>
      </c>
      <c r="L5339">
        <v>244214</v>
      </c>
      <c r="M5339">
        <v>28.84</v>
      </c>
      <c r="N5339">
        <v>1.1599999999999999</v>
      </c>
      <c r="O5339">
        <v>0.6</v>
      </c>
      <c r="P5339">
        <f xml:space="preserve"> IF(Stock_Info[[#This Row],[Close Price]] &gt; Stock_Info[[#This Row],[Open Price]], 1, 0)</f>
        <v>1</v>
      </c>
      <c r="Q5339" t="str">
        <f>IF(AND(Stock_Info[[#This Row],[% Deli. Qty to Traded Qty]]&gt;80,Stock_Info[[#This Row],[No. of Trades]]&lt;3000),"Unusual Day","")</f>
        <v/>
      </c>
      <c r="R5339" t="str">
        <f>IF(AND(Stock_Info[[#This Row],[Spread High-Low]] &lt; 10, Stock_Info[[#This Row],[% Deli. Qty to Traded Qty]] &gt; 90), "Good Day", "")</f>
        <v/>
      </c>
    </row>
    <row r="5340" spans="1:18">
      <c r="A5340" t="s">
        <v>61</v>
      </c>
      <c r="B5340" s="1">
        <v>45783</v>
      </c>
      <c r="C5340" s="1" t="str">
        <f>"WEEK" &amp;" " &amp;  INT((DAY(Stock_Info[[#This Row],[Date]])+WEEKDAY(DATE(YEAR(Stock_Info[[#This Row],[Date]]),MONTH(Stock_Info[[#This Row],[Date]]),1))-1)/7)+1</f>
        <v>WEEK 2</v>
      </c>
      <c r="D5340" s="12">
        <v>37.549999999999997</v>
      </c>
      <c r="E5340" s="12">
        <v>37.79</v>
      </c>
      <c r="F5340" s="12">
        <v>35.130000000000003</v>
      </c>
      <c r="G5340" s="12">
        <v>35.53</v>
      </c>
      <c r="H5340" s="12">
        <v>36.458944760310779</v>
      </c>
      <c r="I5340">
        <v>609435</v>
      </c>
      <c r="J5340">
        <v>1921</v>
      </c>
      <c r="K5340" s="12">
        <v>22219357</v>
      </c>
      <c r="L5340">
        <v>227511</v>
      </c>
      <c r="M5340">
        <v>37.33</v>
      </c>
      <c r="N5340">
        <v>2.66</v>
      </c>
      <c r="O5340">
        <v>-2.02</v>
      </c>
      <c r="P5340">
        <f xml:space="preserve"> IF(Stock_Info[[#This Row],[Close Price]] &gt; Stock_Info[[#This Row],[Open Price]], 1, 0)</f>
        <v>0</v>
      </c>
      <c r="Q5340" t="str">
        <f>IF(AND(Stock_Info[[#This Row],[% Deli. Qty to Traded Qty]]&gt;80,Stock_Info[[#This Row],[No. of Trades]]&lt;3000),"Unusual Day","")</f>
        <v/>
      </c>
      <c r="R5340" t="str">
        <f>IF(AND(Stock_Info[[#This Row],[Spread High-Low]] &lt; 10, Stock_Info[[#This Row],[% Deli. Qty to Traded Qty]] &gt; 90), "Good Day", "")</f>
        <v/>
      </c>
    </row>
    <row r="5341" spans="1:18">
      <c r="A5341" t="s">
        <v>61</v>
      </c>
      <c r="B5341" s="1">
        <v>45782</v>
      </c>
      <c r="C5341" s="1" t="str">
        <f>"WEEK" &amp;" " &amp;  INT((DAY(Stock_Info[[#This Row],[Date]])+WEEKDAY(DATE(YEAR(Stock_Info[[#This Row],[Date]]),MONTH(Stock_Info[[#This Row],[Date]]),1))-1)/7)+1</f>
        <v>WEEK 2</v>
      </c>
      <c r="D5341" s="12">
        <v>37.96</v>
      </c>
      <c r="E5341" s="12">
        <v>38.299999999999997</v>
      </c>
      <c r="F5341" s="12">
        <v>37.31</v>
      </c>
      <c r="G5341" s="12">
        <v>37.549999999999997</v>
      </c>
      <c r="H5341" s="12">
        <v>37.53259301633566</v>
      </c>
      <c r="I5341">
        <v>606587</v>
      </c>
      <c r="J5341">
        <v>1497</v>
      </c>
      <c r="K5341" s="12">
        <v>22766783</v>
      </c>
      <c r="L5341">
        <v>345577</v>
      </c>
      <c r="M5341">
        <v>56.97</v>
      </c>
      <c r="N5341">
        <v>0.99</v>
      </c>
      <c r="O5341">
        <v>-0.41</v>
      </c>
      <c r="P5341">
        <f xml:space="preserve"> IF(Stock_Info[[#This Row],[Close Price]] &gt; Stock_Info[[#This Row],[Open Price]], 1, 0)</f>
        <v>0</v>
      </c>
      <c r="Q5341" t="str">
        <f>IF(AND(Stock_Info[[#This Row],[% Deli. Qty to Traded Qty]]&gt;80,Stock_Info[[#This Row],[No. of Trades]]&lt;3000),"Unusual Day","")</f>
        <v/>
      </c>
      <c r="R5341" t="str">
        <f>IF(AND(Stock_Info[[#This Row],[Spread High-Low]] &lt; 10, Stock_Info[[#This Row],[% Deli. Qty to Traded Qty]] &gt; 90), "Good Day", "")</f>
        <v/>
      </c>
    </row>
    <row r="5342" spans="1:18">
      <c r="A5342" t="s">
        <v>61</v>
      </c>
      <c r="B5342" s="1">
        <v>45779</v>
      </c>
      <c r="C5342" s="1" t="str">
        <f>"WEEK" &amp;" " &amp;  INT((DAY(Stock_Info[[#This Row],[Date]])+WEEKDAY(DATE(YEAR(Stock_Info[[#This Row],[Date]]),MONTH(Stock_Info[[#This Row],[Date]]),1))-1)/7)+1</f>
        <v>WEEK 1</v>
      </c>
      <c r="D5342" s="12">
        <v>37.5</v>
      </c>
      <c r="E5342" s="12">
        <v>38.299999999999997</v>
      </c>
      <c r="F5342" s="12">
        <v>37.14</v>
      </c>
      <c r="G5342" s="12">
        <v>37.85</v>
      </c>
      <c r="H5342" s="12">
        <v>37.771023686740378</v>
      </c>
      <c r="I5342">
        <v>1187922</v>
      </c>
      <c r="J5342">
        <v>3890</v>
      </c>
      <c r="K5342" s="12">
        <v>44869030</v>
      </c>
      <c r="L5342">
        <v>400712</v>
      </c>
      <c r="M5342">
        <v>33.729999999999997</v>
      </c>
      <c r="N5342">
        <v>1.1599999999999999</v>
      </c>
      <c r="O5342">
        <v>0.35</v>
      </c>
      <c r="P5342">
        <f xml:space="preserve"> IF(Stock_Info[[#This Row],[Close Price]] &gt; Stock_Info[[#This Row],[Open Price]], 1, 0)</f>
        <v>1</v>
      </c>
      <c r="Q5342" t="str">
        <f>IF(AND(Stock_Info[[#This Row],[% Deli. Qty to Traded Qty]]&gt;80,Stock_Info[[#This Row],[No. of Trades]]&lt;3000),"Unusual Day","")</f>
        <v/>
      </c>
      <c r="R5342" t="str">
        <f>IF(AND(Stock_Info[[#This Row],[Spread High-Low]] &lt; 10, Stock_Info[[#This Row],[% Deli. Qty to Traded Qty]] &gt; 90), "Good Day", "")</f>
        <v/>
      </c>
    </row>
    <row r="5343" spans="1:18">
      <c r="A5343" t="s">
        <v>61</v>
      </c>
      <c r="B5343" s="1">
        <v>45777</v>
      </c>
      <c r="C5343" s="1" t="str">
        <f>"WEEK" &amp;" " &amp;  INT((DAY(Stock_Info[[#This Row],[Date]])+WEEKDAY(DATE(YEAR(Stock_Info[[#This Row],[Date]]),MONTH(Stock_Info[[#This Row],[Date]]),1))-1)/7)+1</f>
        <v>WEEK 5</v>
      </c>
      <c r="D5343" s="12">
        <v>38.159999999999997</v>
      </c>
      <c r="E5343" s="12">
        <v>38.29</v>
      </c>
      <c r="F5343" s="12">
        <v>37.299999999999997</v>
      </c>
      <c r="G5343" s="12">
        <v>37.6</v>
      </c>
      <c r="H5343" s="12">
        <v>37.710309229273072</v>
      </c>
      <c r="I5343">
        <v>294086</v>
      </c>
      <c r="J5343">
        <v>1005</v>
      </c>
      <c r="K5343" s="12">
        <v>11090074</v>
      </c>
      <c r="L5343">
        <v>103948</v>
      </c>
      <c r="M5343">
        <v>35.35</v>
      </c>
      <c r="N5343">
        <v>0.99</v>
      </c>
      <c r="O5343">
        <v>-0.56000000000000005</v>
      </c>
      <c r="P5343">
        <f xml:space="preserve"> IF(Stock_Info[[#This Row],[Close Price]] &gt; Stock_Info[[#This Row],[Open Price]], 1, 0)</f>
        <v>0</v>
      </c>
      <c r="Q5343" t="str">
        <f>IF(AND(Stock_Info[[#This Row],[% Deli. Qty to Traded Qty]]&gt;80,Stock_Info[[#This Row],[No. of Trades]]&lt;3000),"Unusual Day","")</f>
        <v/>
      </c>
      <c r="R5343" t="str">
        <f>IF(AND(Stock_Info[[#This Row],[Spread High-Low]] &lt; 10, Stock_Info[[#This Row],[% Deli. Qty to Traded Qty]] &gt; 90), "Good Day", "")</f>
        <v/>
      </c>
    </row>
    <row r="5344" spans="1:18">
      <c r="A5344" t="s">
        <v>61</v>
      </c>
      <c r="B5344" s="1">
        <v>45776</v>
      </c>
      <c r="C5344" s="1" t="str">
        <f>"WEEK" &amp;" " &amp;  INT((DAY(Stock_Info[[#This Row],[Date]])+WEEKDAY(DATE(YEAR(Stock_Info[[#This Row],[Date]]),MONTH(Stock_Info[[#This Row],[Date]]),1))-1)/7)+1</f>
        <v>WEEK 5</v>
      </c>
      <c r="D5344" s="12">
        <v>38.25</v>
      </c>
      <c r="E5344" s="12">
        <v>39.28</v>
      </c>
      <c r="F5344" s="12">
        <v>38.01</v>
      </c>
      <c r="G5344" s="12">
        <v>38.29</v>
      </c>
      <c r="H5344" s="12">
        <v>38.569117828453855</v>
      </c>
      <c r="I5344">
        <v>786389</v>
      </c>
      <c r="J5344">
        <v>3382</v>
      </c>
      <c r="K5344" s="12">
        <v>30330330</v>
      </c>
      <c r="L5344">
        <v>310719</v>
      </c>
      <c r="M5344">
        <v>39.51</v>
      </c>
      <c r="N5344">
        <v>1.27</v>
      </c>
      <c r="O5344">
        <v>0.04</v>
      </c>
      <c r="P5344">
        <f xml:space="preserve"> IF(Stock_Info[[#This Row],[Close Price]] &gt; Stock_Info[[#This Row],[Open Price]], 1, 0)</f>
        <v>1</v>
      </c>
      <c r="Q5344" t="str">
        <f>IF(AND(Stock_Info[[#This Row],[% Deli. Qty to Traded Qty]]&gt;80,Stock_Info[[#This Row],[No. of Trades]]&lt;3000),"Unusual Day","")</f>
        <v/>
      </c>
      <c r="R5344" t="str">
        <f>IF(AND(Stock_Info[[#This Row],[Spread High-Low]] &lt; 10, Stock_Info[[#This Row],[% Deli. Qty to Traded Qty]] &gt; 90), "Good Day", "")</f>
        <v/>
      </c>
    </row>
    <row r="5345" spans="1:18">
      <c r="A5345" t="s">
        <v>61</v>
      </c>
      <c r="B5345" s="1">
        <v>45775</v>
      </c>
      <c r="C5345" s="1" t="str">
        <f>"WEEK" &amp;" " &amp;  INT((DAY(Stock_Info[[#This Row],[Date]])+WEEKDAY(DATE(YEAR(Stock_Info[[#This Row],[Date]]),MONTH(Stock_Info[[#This Row],[Date]]),1))-1)/7)+1</f>
        <v>WEEK 5</v>
      </c>
      <c r="D5345" s="12">
        <v>37.11</v>
      </c>
      <c r="E5345" s="12">
        <v>38.08</v>
      </c>
      <c r="F5345" s="12">
        <v>36.85</v>
      </c>
      <c r="G5345" s="12">
        <v>37.840000000000003</v>
      </c>
      <c r="H5345" s="12">
        <v>37.618386471634501</v>
      </c>
      <c r="I5345">
        <v>602704</v>
      </c>
      <c r="J5345">
        <v>2740</v>
      </c>
      <c r="K5345" s="12">
        <v>22672752</v>
      </c>
      <c r="L5345">
        <v>281825</v>
      </c>
      <c r="M5345">
        <v>46.76</v>
      </c>
      <c r="N5345">
        <v>1.23</v>
      </c>
      <c r="O5345">
        <v>0.73</v>
      </c>
      <c r="P5345">
        <f xml:space="preserve"> IF(Stock_Info[[#This Row],[Close Price]] &gt; Stock_Info[[#This Row],[Open Price]], 1, 0)</f>
        <v>1</v>
      </c>
      <c r="Q5345" t="str">
        <f>IF(AND(Stock_Info[[#This Row],[% Deli. Qty to Traded Qty]]&gt;80,Stock_Info[[#This Row],[No. of Trades]]&lt;3000),"Unusual Day","")</f>
        <v/>
      </c>
      <c r="R5345" t="str">
        <f>IF(AND(Stock_Info[[#This Row],[Spread High-Low]] &lt; 10, Stock_Info[[#This Row],[% Deli. Qty to Traded Qty]] &gt; 90), "Good Day", "")</f>
        <v/>
      </c>
    </row>
    <row r="5346" spans="1:18">
      <c r="A5346" t="s">
        <v>61</v>
      </c>
      <c r="B5346" s="1">
        <v>45772</v>
      </c>
      <c r="C5346" s="1" t="str">
        <f>"WEEK" &amp;" " &amp;  INT((DAY(Stock_Info[[#This Row],[Date]])+WEEKDAY(DATE(YEAR(Stock_Info[[#This Row],[Date]]),MONTH(Stock_Info[[#This Row],[Date]]),1))-1)/7)+1</f>
        <v>WEEK 4</v>
      </c>
      <c r="D5346" s="12">
        <v>38.65</v>
      </c>
      <c r="E5346" s="12">
        <v>38.840000000000003</v>
      </c>
      <c r="F5346" s="12">
        <v>37.1</v>
      </c>
      <c r="G5346" s="12">
        <v>37.43</v>
      </c>
      <c r="H5346" s="12">
        <v>37.642074149573197</v>
      </c>
      <c r="I5346">
        <v>588675</v>
      </c>
      <c r="J5346">
        <v>2588</v>
      </c>
      <c r="K5346" s="12">
        <v>22158948</v>
      </c>
      <c r="L5346">
        <v>275132</v>
      </c>
      <c r="M5346">
        <v>46.74</v>
      </c>
      <c r="N5346">
        <v>1.74</v>
      </c>
      <c r="O5346">
        <v>-1.22</v>
      </c>
      <c r="P5346">
        <f xml:space="preserve"> IF(Stock_Info[[#This Row],[Close Price]] &gt; Stock_Info[[#This Row],[Open Price]], 1, 0)</f>
        <v>0</v>
      </c>
      <c r="Q5346" t="str">
        <f>IF(AND(Stock_Info[[#This Row],[% Deli. Qty to Traded Qty]]&gt;80,Stock_Info[[#This Row],[No. of Trades]]&lt;3000),"Unusual Day","")</f>
        <v/>
      </c>
      <c r="R5346" t="str">
        <f>IF(AND(Stock_Info[[#This Row],[Spread High-Low]] &lt; 10, Stock_Info[[#This Row],[% Deli. Qty to Traded Qty]] &gt; 90), "Good Day", "")</f>
        <v/>
      </c>
    </row>
    <row r="5347" spans="1:18">
      <c r="A5347" t="s">
        <v>61</v>
      </c>
      <c r="B5347" s="1">
        <v>45771</v>
      </c>
      <c r="C5347" s="1" t="str">
        <f>"WEEK" &amp;" " &amp;  INT((DAY(Stock_Info[[#This Row],[Date]])+WEEKDAY(DATE(YEAR(Stock_Info[[#This Row],[Date]]),MONTH(Stock_Info[[#This Row],[Date]]),1))-1)/7)+1</f>
        <v>WEEK 4</v>
      </c>
      <c r="D5347" s="12">
        <v>38.93</v>
      </c>
      <c r="E5347" s="12">
        <v>39.03</v>
      </c>
      <c r="F5347" s="12">
        <v>38.53</v>
      </c>
      <c r="G5347" s="12">
        <v>38.61</v>
      </c>
      <c r="H5347" s="12">
        <v>38.797542315486965</v>
      </c>
      <c r="I5347">
        <v>388333</v>
      </c>
      <c r="J5347">
        <v>1240</v>
      </c>
      <c r="K5347" s="12">
        <v>15066366</v>
      </c>
      <c r="L5347">
        <v>152219</v>
      </c>
      <c r="M5347">
        <v>39.200000000000003</v>
      </c>
      <c r="N5347">
        <v>0.5</v>
      </c>
      <c r="O5347">
        <v>-0.32</v>
      </c>
      <c r="P5347">
        <f xml:space="preserve"> IF(Stock_Info[[#This Row],[Close Price]] &gt; Stock_Info[[#This Row],[Open Price]], 1, 0)</f>
        <v>0</v>
      </c>
      <c r="Q5347" t="str">
        <f>IF(AND(Stock_Info[[#This Row],[% Deli. Qty to Traded Qty]]&gt;80,Stock_Info[[#This Row],[No. of Trades]]&lt;3000),"Unusual Day","")</f>
        <v/>
      </c>
      <c r="R5347" t="str">
        <f>IF(AND(Stock_Info[[#This Row],[Spread High-Low]] &lt; 10, Stock_Info[[#This Row],[% Deli. Qty to Traded Qty]] &gt; 90), "Good Day", "")</f>
        <v/>
      </c>
    </row>
    <row r="5348" spans="1:18">
      <c r="A5348" t="s">
        <v>61</v>
      </c>
      <c r="B5348" s="1">
        <v>45770</v>
      </c>
      <c r="C5348" s="1" t="str">
        <f>"WEEK" &amp;" " &amp;  INT((DAY(Stock_Info[[#This Row],[Date]])+WEEKDAY(DATE(YEAR(Stock_Info[[#This Row],[Date]]),MONTH(Stock_Info[[#This Row],[Date]]),1))-1)/7)+1</f>
        <v>WEEK 4</v>
      </c>
      <c r="D5348" s="12">
        <v>39.409999999999997</v>
      </c>
      <c r="E5348" s="12">
        <v>39.450000000000003</v>
      </c>
      <c r="F5348" s="12">
        <v>38.1</v>
      </c>
      <c r="G5348" s="12">
        <v>38.74</v>
      </c>
      <c r="H5348" s="12">
        <v>38.711953189820825</v>
      </c>
      <c r="I5348">
        <v>1384827</v>
      </c>
      <c r="J5348">
        <v>4426</v>
      </c>
      <c r="K5348" s="12">
        <v>53609358</v>
      </c>
      <c r="L5348">
        <v>678576</v>
      </c>
      <c r="M5348">
        <v>49</v>
      </c>
      <c r="N5348">
        <v>1.35</v>
      </c>
      <c r="O5348">
        <v>-0.67</v>
      </c>
      <c r="P5348">
        <f xml:space="preserve"> IF(Stock_Info[[#This Row],[Close Price]] &gt; Stock_Info[[#This Row],[Open Price]], 1, 0)</f>
        <v>0</v>
      </c>
      <c r="Q5348" t="str">
        <f>IF(AND(Stock_Info[[#This Row],[% Deli. Qty to Traded Qty]]&gt;80,Stock_Info[[#This Row],[No. of Trades]]&lt;3000),"Unusual Day","")</f>
        <v/>
      </c>
      <c r="R5348" t="str">
        <f>IF(AND(Stock_Info[[#This Row],[Spread High-Low]] &lt; 10, Stock_Info[[#This Row],[% Deli. Qty to Traded Qty]] &gt; 90), "Good Day", "")</f>
        <v/>
      </c>
    </row>
    <row r="5349" spans="1:18">
      <c r="A5349" t="s">
        <v>61</v>
      </c>
      <c r="B5349" s="1">
        <v>45769</v>
      </c>
      <c r="C5349" s="1" t="str">
        <f>"WEEK" &amp;" " &amp;  INT((DAY(Stock_Info[[#This Row],[Date]])+WEEKDAY(DATE(YEAR(Stock_Info[[#This Row],[Date]]),MONTH(Stock_Info[[#This Row],[Date]]),1))-1)/7)+1</f>
        <v>WEEK 4</v>
      </c>
      <c r="D5349" s="12">
        <v>38.56</v>
      </c>
      <c r="E5349" s="12">
        <v>39.72</v>
      </c>
      <c r="F5349" s="12">
        <v>38.33</v>
      </c>
      <c r="G5349" s="12">
        <v>39.049999999999997</v>
      </c>
      <c r="H5349" s="12">
        <v>39.160630058158375</v>
      </c>
      <c r="I5349">
        <v>1644991</v>
      </c>
      <c r="J5349">
        <v>5647</v>
      </c>
      <c r="K5349" s="12">
        <v>64418884</v>
      </c>
      <c r="L5349">
        <v>717940</v>
      </c>
      <c r="M5349">
        <v>43.64</v>
      </c>
      <c r="N5349">
        <v>1.39</v>
      </c>
      <c r="O5349">
        <v>0.49</v>
      </c>
      <c r="P5349">
        <f xml:space="preserve"> IF(Stock_Info[[#This Row],[Close Price]] &gt; Stock_Info[[#This Row],[Open Price]], 1, 0)</f>
        <v>1</v>
      </c>
      <c r="Q5349" t="str">
        <f>IF(AND(Stock_Info[[#This Row],[% Deli. Qty to Traded Qty]]&gt;80,Stock_Info[[#This Row],[No. of Trades]]&lt;3000),"Unusual Day","")</f>
        <v/>
      </c>
      <c r="R5349" t="str">
        <f>IF(AND(Stock_Info[[#This Row],[Spread High-Low]] &lt; 10, Stock_Info[[#This Row],[% Deli. Qty to Traded Qty]] &gt; 90), "Good Day", "")</f>
        <v/>
      </c>
    </row>
    <row r="5350" spans="1:18">
      <c r="A5350" t="s">
        <v>61</v>
      </c>
      <c r="B5350" s="1">
        <v>45768</v>
      </c>
      <c r="C5350" s="1" t="str">
        <f>"WEEK" &amp;" " &amp;  INT((DAY(Stock_Info[[#This Row],[Date]])+WEEKDAY(DATE(YEAR(Stock_Info[[#This Row],[Date]]),MONTH(Stock_Info[[#This Row],[Date]]),1))-1)/7)+1</f>
        <v>WEEK 4</v>
      </c>
      <c r="D5350" s="12">
        <v>37.18</v>
      </c>
      <c r="E5350" s="12">
        <v>38.630000000000003</v>
      </c>
      <c r="F5350" s="12">
        <v>37.159999999999997</v>
      </c>
      <c r="G5350" s="12">
        <v>38.33</v>
      </c>
      <c r="H5350" s="12">
        <v>38.146555352670958</v>
      </c>
      <c r="I5350">
        <v>660474</v>
      </c>
      <c r="J5350">
        <v>1796</v>
      </c>
      <c r="K5350" s="12">
        <v>25194808</v>
      </c>
      <c r="L5350">
        <v>311177</v>
      </c>
      <c r="M5350">
        <v>47.11</v>
      </c>
      <c r="N5350">
        <v>1.47</v>
      </c>
      <c r="O5350">
        <v>1.1499999999999999</v>
      </c>
      <c r="P5350">
        <f xml:space="preserve"> IF(Stock_Info[[#This Row],[Close Price]] &gt; Stock_Info[[#This Row],[Open Price]], 1, 0)</f>
        <v>1</v>
      </c>
      <c r="Q5350" t="str">
        <f>IF(AND(Stock_Info[[#This Row],[% Deli. Qty to Traded Qty]]&gt;80,Stock_Info[[#This Row],[No. of Trades]]&lt;3000),"Unusual Day","")</f>
        <v/>
      </c>
      <c r="R5350" t="str">
        <f>IF(AND(Stock_Info[[#This Row],[Spread High-Low]] &lt; 10, Stock_Info[[#This Row],[% Deli. Qty to Traded Qty]] &gt; 90), "Good Day", "")</f>
        <v/>
      </c>
    </row>
    <row r="5351" spans="1:18">
      <c r="A5351" t="s">
        <v>61</v>
      </c>
      <c r="B5351" s="1">
        <v>45764</v>
      </c>
      <c r="C5351" s="1" t="str">
        <f>"WEEK" &amp;" " &amp;  INT((DAY(Stock_Info[[#This Row],[Date]])+WEEKDAY(DATE(YEAR(Stock_Info[[#This Row],[Date]]),MONTH(Stock_Info[[#This Row],[Date]]),1))-1)/7)+1</f>
        <v>WEEK 3</v>
      </c>
      <c r="D5351" s="12">
        <v>36.5</v>
      </c>
      <c r="E5351" s="12">
        <v>37.32</v>
      </c>
      <c r="F5351" s="12">
        <v>36.270000000000003</v>
      </c>
      <c r="G5351" s="12">
        <v>37.06</v>
      </c>
      <c r="H5351" s="12">
        <v>36.910811996119371</v>
      </c>
      <c r="I5351">
        <v>827701</v>
      </c>
      <c r="J5351">
        <v>3601</v>
      </c>
      <c r="K5351" s="12">
        <v>30551116</v>
      </c>
      <c r="L5351">
        <v>345598</v>
      </c>
      <c r="M5351">
        <v>41.75</v>
      </c>
      <c r="N5351">
        <v>1.05</v>
      </c>
      <c r="O5351">
        <v>0.56000000000000005</v>
      </c>
      <c r="P5351">
        <f xml:space="preserve"> IF(Stock_Info[[#This Row],[Close Price]] &gt; Stock_Info[[#This Row],[Open Price]], 1, 0)</f>
        <v>1</v>
      </c>
      <c r="Q5351" t="str">
        <f>IF(AND(Stock_Info[[#This Row],[% Deli. Qty to Traded Qty]]&gt;80,Stock_Info[[#This Row],[No. of Trades]]&lt;3000),"Unusual Day","")</f>
        <v/>
      </c>
      <c r="R5351" t="str">
        <f>IF(AND(Stock_Info[[#This Row],[Spread High-Low]] &lt; 10, Stock_Info[[#This Row],[% Deli. Qty to Traded Qty]] &gt; 90), "Good Day", "")</f>
        <v/>
      </c>
    </row>
    <row r="5352" spans="1:18">
      <c r="A5352" t="s">
        <v>61</v>
      </c>
      <c r="B5352" s="1">
        <v>45763</v>
      </c>
      <c r="C5352" s="1" t="str">
        <f>"WEEK" &amp;" " &amp;  INT((DAY(Stock_Info[[#This Row],[Date]])+WEEKDAY(DATE(YEAR(Stock_Info[[#This Row],[Date]]),MONTH(Stock_Info[[#This Row],[Date]]),1))-1)/7)+1</f>
        <v>WEEK 3</v>
      </c>
      <c r="D5352" s="12">
        <v>35.57</v>
      </c>
      <c r="E5352" s="12">
        <v>36.65</v>
      </c>
      <c r="F5352" s="12">
        <v>35.35</v>
      </c>
      <c r="G5352" s="12">
        <v>36.44</v>
      </c>
      <c r="H5352" s="12">
        <v>36.160576044804991</v>
      </c>
      <c r="I5352">
        <v>1181297</v>
      </c>
      <c r="J5352">
        <v>3528</v>
      </c>
      <c r="K5352" s="12">
        <v>42716380</v>
      </c>
      <c r="L5352">
        <v>445705</v>
      </c>
      <c r="M5352">
        <v>37.729999999999997</v>
      </c>
      <c r="N5352">
        <v>1.3</v>
      </c>
      <c r="O5352">
        <v>0.87</v>
      </c>
      <c r="P5352">
        <f xml:space="preserve"> IF(Stock_Info[[#This Row],[Close Price]] &gt; Stock_Info[[#This Row],[Open Price]], 1, 0)</f>
        <v>1</v>
      </c>
      <c r="Q5352" t="str">
        <f>IF(AND(Stock_Info[[#This Row],[% Deli. Qty to Traded Qty]]&gt;80,Stock_Info[[#This Row],[No. of Trades]]&lt;3000),"Unusual Day","")</f>
        <v/>
      </c>
      <c r="R5352" t="str">
        <f>IF(AND(Stock_Info[[#This Row],[Spread High-Low]] &lt; 10, Stock_Info[[#This Row],[% Deli. Qty to Traded Qty]] &gt; 90), "Good Day", "")</f>
        <v/>
      </c>
    </row>
    <row r="5353" spans="1:18">
      <c r="A5353" t="s">
        <v>61</v>
      </c>
      <c r="B5353" s="1">
        <v>45762</v>
      </c>
      <c r="C5353" s="1" t="str">
        <f>"WEEK" &amp;" " &amp;  INT((DAY(Stock_Info[[#This Row],[Date]])+WEEKDAY(DATE(YEAR(Stock_Info[[#This Row],[Date]]),MONTH(Stock_Info[[#This Row],[Date]]),1))-1)/7)+1</f>
        <v>WEEK 3</v>
      </c>
      <c r="D5353" s="12">
        <v>35.51</v>
      </c>
      <c r="E5353" s="12">
        <v>35.840000000000003</v>
      </c>
      <c r="F5353" s="12">
        <v>35.11</v>
      </c>
      <c r="G5353" s="12">
        <v>35.58</v>
      </c>
      <c r="H5353" s="12">
        <v>35.522451411125175</v>
      </c>
      <c r="I5353">
        <v>523731</v>
      </c>
      <c r="J5353">
        <v>1454</v>
      </c>
      <c r="K5353" s="12">
        <v>18604209</v>
      </c>
      <c r="L5353">
        <v>206922</v>
      </c>
      <c r="M5353">
        <v>39.51</v>
      </c>
      <c r="N5353">
        <v>0.73</v>
      </c>
      <c r="O5353">
        <v>7.0000000000000007E-2</v>
      </c>
      <c r="P5353">
        <f xml:space="preserve"> IF(Stock_Info[[#This Row],[Close Price]] &gt; Stock_Info[[#This Row],[Open Price]], 1, 0)</f>
        <v>1</v>
      </c>
      <c r="Q5353" t="str">
        <f>IF(AND(Stock_Info[[#This Row],[% Deli. Qty to Traded Qty]]&gt;80,Stock_Info[[#This Row],[No. of Trades]]&lt;3000),"Unusual Day","")</f>
        <v/>
      </c>
      <c r="R5353" t="str">
        <f>IF(AND(Stock_Info[[#This Row],[Spread High-Low]] &lt; 10, Stock_Info[[#This Row],[% Deli. Qty to Traded Qty]] &gt; 90), "Good Day", "")</f>
        <v/>
      </c>
    </row>
    <row r="5354" spans="1:18">
      <c r="A5354" t="s">
        <v>61</v>
      </c>
      <c r="B5354" s="1">
        <v>45758</v>
      </c>
      <c r="C5354" s="1" t="str">
        <f>"WEEK" &amp;" " &amp;  INT((DAY(Stock_Info[[#This Row],[Date]])+WEEKDAY(DATE(YEAR(Stock_Info[[#This Row],[Date]]),MONTH(Stock_Info[[#This Row],[Date]]),1))-1)/7)+1</f>
        <v>WEEK 2</v>
      </c>
      <c r="D5354" s="12">
        <v>36.18</v>
      </c>
      <c r="E5354" s="12">
        <v>36.299999999999997</v>
      </c>
      <c r="F5354" s="12">
        <v>34.46</v>
      </c>
      <c r="G5354" s="12">
        <v>34.799999999999997</v>
      </c>
      <c r="H5354" s="12">
        <v>35.101848156193313</v>
      </c>
      <c r="I5354">
        <v>1563396</v>
      </c>
      <c r="J5354">
        <v>5553</v>
      </c>
      <c r="K5354" s="12">
        <v>54878089</v>
      </c>
      <c r="L5354">
        <v>604732</v>
      </c>
      <c r="M5354">
        <v>38.68</v>
      </c>
      <c r="N5354">
        <v>1.84</v>
      </c>
      <c r="O5354">
        <v>-1.38</v>
      </c>
      <c r="P5354">
        <f xml:space="preserve"> IF(Stock_Info[[#This Row],[Close Price]] &gt; Stock_Info[[#This Row],[Open Price]], 1, 0)</f>
        <v>0</v>
      </c>
      <c r="Q5354" t="str">
        <f>IF(AND(Stock_Info[[#This Row],[% Deli. Qty to Traded Qty]]&gt;80,Stock_Info[[#This Row],[No. of Trades]]&lt;3000),"Unusual Day","")</f>
        <v/>
      </c>
      <c r="R5354" t="str">
        <f>IF(AND(Stock_Info[[#This Row],[Spread High-Low]] &lt; 10, Stock_Info[[#This Row],[% Deli. Qty to Traded Qty]] &gt; 90), "Good Day", "")</f>
        <v/>
      </c>
    </row>
    <row r="5355" spans="1:18">
      <c r="A5355" t="s">
        <v>61</v>
      </c>
      <c r="B5355" s="1">
        <v>45756</v>
      </c>
      <c r="C5355" s="1" t="str">
        <f>"WEEK" &amp;" " &amp;  INT((DAY(Stock_Info[[#This Row],[Date]])+WEEKDAY(DATE(YEAR(Stock_Info[[#This Row],[Date]]),MONTH(Stock_Info[[#This Row],[Date]]),1))-1)/7)+1</f>
        <v>WEEK 2</v>
      </c>
      <c r="D5355" s="12">
        <v>35.630000000000003</v>
      </c>
      <c r="E5355" s="12">
        <v>35.94</v>
      </c>
      <c r="F5355" s="12">
        <v>35</v>
      </c>
      <c r="G5355" s="12">
        <v>35.26</v>
      </c>
      <c r="H5355" s="12">
        <v>35.409545098014902</v>
      </c>
      <c r="I5355">
        <v>967659</v>
      </c>
      <c r="J5355">
        <v>3333</v>
      </c>
      <c r="K5355" s="12">
        <v>34264365</v>
      </c>
      <c r="L5355">
        <v>265467</v>
      </c>
      <c r="M5355">
        <v>27.43</v>
      </c>
      <c r="N5355">
        <v>0.94</v>
      </c>
      <c r="O5355">
        <v>-0.37</v>
      </c>
      <c r="P5355">
        <f xml:space="preserve"> IF(Stock_Info[[#This Row],[Close Price]] &gt; Stock_Info[[#This Row],[Open Price]], 1, 0)</f>
        <v>0</v>
      </c>
      <c r="Q5355" t="str">
        <f>IF(AND(Stock_Info[[#This Row],[% Deli. Qty to Traded Qty]]&gt;80,Stock_Info[[#This Row],[No. of Trades]]&lt;3000),"Unusual Day","")</f>
        <v/>
      </c>
      <c r="R5355" t="str">
        <f>IF(AND(Stock_Info[[#This Row],[Spread High-Low]] &lt; 10, Stock_Info[[#This Row],[% Deli. Qty to Traded Qty]] &gt; 90), "Good Day", "")</f>
        <v/>
      </c>
    </row>
    <row r="5356" spans="1:18">
      <c r="A5356" t="s">
        <v>61</v>
      </c>
      <c r="B5356" s="1">
        <v>45755</v>
      </c>
      <c r="C5356" s="1" t="str">
        <f>"WEEK" &amp;" " &amp;  INT((DAY(Stock_Info[[#This Row],[Date]])+WEEKDAY(DATE(YEAR(Stock_Info[[#This Row],[Date]]),MONTH(Stock_Info[[#This Row],[Date]]),1))-1)/7)+1</f>
        <v>WEEK 2</v>
      </c>
      <c r="D5356" s="12">
        <v>35.840000000000003</v>
      </c>
      <c r="E5356" s="12">
        <v>36.119999999999997</v>
      </c>
      <c r="F5356" s="12">
        <v>35.119999999999997</v>
      </c>
      <c r="G5356" s="12">
        <v>35.9</v>
      </c>
      <c r="H5356" s="12">
        <v>35.676844228865122</v>
      </c>
      <c r="I5356">
        <v>619107</v>
      </c>
      <c r="J5356">
        <v>2908</v>
      </c>
      <c r="K5356" s="12">
        <v>22087784</v>
      </c>
      <c r="L5356">
        <v>207087</v>
      </c>
      <c r="M5356">
        <v>33.450000000000003</v>
      </c>
      <c r="N5356">
        <v>1</v>
      </c>
      <c r="O5356">
        <v>0.06</v>
      </c>
      <c r="P5356">
        <f xml:space="preserve"> IF(Stock_Info[[#This Row],[Close Price]] &gt; Stock_Info[[#This Row],[Open Price]], 1, 0)</f>
        <v>1</v>
      </c>
      <c r="Q5356" t="str">
        <f>IF(AND(Stock_Info[[#This Row],[% Deli. Qty to Traded Qty]]&gt;80,Stock_Info[[#This Row],[No. of Trades]]&lt;3000),"Unusual Day","")</f>
        <v/>
      </c>
      <c r="R5356" t="str">
        <f>IF(AND(Stock_Info[[#This Row],[Spread High-Low]] &lt; 10, Stock_Info[[#This Row],[% Deli. Qty to Traded Qty]] &gt; 90), "Good Day", "")</f>
        <v/>
      </c>
    </row>
    <row r="5357" spans="1:18">
      <c r="A5357" t="s">
        <v>61</v>
      </c>
      <c r="B5357" s="1">
        <v>45754</v>
      </c>
      <c r="C5357" s="1" t="str">
        <f>"WEEK" &amp;" " &amp;  INT((DAY(Stock_Info[[#This Row],[Date]])+WEEKDAY(DATE(YEAR(Stock_Info[[#This Row],[Date]]),MONTH(Stock_Info[[#This Row],[Date]]),1))-1)/7)+1</f>
        <v>WEEK 2</v>
      </c>
      <c r="D5357" s="12">
        <v>33.01</v>
      </c>
      <c r="E5357" s="12">
        <v>35.35</v>
      </c>
      <c r="F5357" s="12">
        <v>33.01</v>
      </c>
      <c r="G5357" s="12">
        <v>34.83</v>
      </c>
      <c r="H5357" s="12">
        <v>34.298133162255382</v>
      </c>
      <c r="I5357">
        <v>1586801</v>
      </c>
      <c r="J5357">
        <v>8561</v>
      </c>
      <c r="K5357" s="12">
        <v>54424312</v>
      </c>
      <c r="L5357">
        <v>499554</v>
      </c>
      <c r="M5357">
        <v>31.48</v>
      </c>
      <c r="N5357">
        <v>2.34</v>
      </c>
      <c r="O5357">
        <v>1.82</v>
      </c>
      <c r="P5357">
        <f xml:space="preserve"> IF(Stock_Info[[#This Row],[Close Price]] &gt; Stock_Info[[#This Row],[Open Price]], 1, 0)</f>
        <v>1</v>
      </c>
      <c r="Q5357" t="str">
        <f>IF(AND(Stock_Info[[#This Row],[% Deli. Qty to Traded Qty]]&gt;80,Stock_Info[[#This Row],[No. of Trades]]&lt;3000),"Unusual Day","")</f>
        <v/>
      </c>
      <c r="R5357" t="str">
        <f>IF(AND(Stock_Info[[#This Row],[Spread High-Low]] &lt; 10, Stock_Info[[#This Row],[% Deli. Qty to Traded Qty]] &gt; 90), "Good Day", "")</f>
        <v/>
      </c>
    </row>
    <row r="5358" spans="1:18">
      <c r="A5358" t="s">
        <v>61</v>
      </c>
      <c r="B5358" s="1">
        <v>45751</v>
      </c>
      <c r="C5358" s="1" t="str">
        <f>"WEEK" &amp;" " &amp;  INT((DAY(Stock_Info[[#This Row],[Date]])+WEEKDAY(DATE(YEAR(Stock_Info[[#This Row],[Date]]),MONTH(Stock_Info[[#This Row],[Date]]),1))-1)/7)+1</f>
        <v>WEEK 1</v>
      </c>
      <c r="D5358" s="12">
        <v>37.950000000000003</v>
      </c>
      <c r="E5358" s="12">
        <v>38.35</v>
      </c>
      <c r="F5358" s="12">
        <v>36.61</v>
      </c>
      <c r="G5358" s="12">
        <v>36.89</v>
      </c>
      <c r="H5358" s="12">
        <v>37.390791690061761</v>
      </c>
      <c r="I5358">
        <v>600197</v>
      </c>
      <c r="J5358">
        <v>2289</v>
      </c>
      <c r="K5358" s="12">
        <v>22441841</v>
      </c>
      <c r="L5358">
        <v>266192</v>
      </c>
      <c r="M5358">
        <v>44.35</v>
      </c>
      <c r="N5358">
        <v>1.74</v>
      </c>
      <c r="O5358">
        <v>-1.06</v>
      </c>
      <c r="P5358">
        <f xml:space="preserve"> IF(Stock_Info[[#This Row],[Close Price]] &gt; Stock_Info[[#This Row],[Open Price]], 1, 0)</f>
        <v>0</v>
      </c>
      <c r="Q5358" t="str">
        <f>IF(AND(Stock_Info[[#This Row],[% Deli. Qty to Traded Qty]]&gt;80,Stock_Info[[#This Row],[No. of Trades]]&lt;3000),"Unusual Day","")</f>
        <v/>
      </c>
      <c r="R5358" t="str">
        <f>IF(AND(Stock_Info[[#This Row],[Spread High-Low]] &lt; 10, Stock_Info[[#This Row],[% Deli. Qty to Traded Qty]] &gt; 90), "Good Day", "")</f>
        <v/>
      </c>
    </row>
    <row r="5359" spans="1:18">
      <c r="A5359" t="s">
        <v>61</v>
      </c>
      <c r="B5359" s="1">
        <v>45750</v>
      </c>
      <c r="C5359" s="1" t="str">
        <f>"WEEK" &amp;" " &amp;  INT((DAY(Stock_Info[[#This Row],[Date]])+WEEKDAY(DATE(YEAR(Stock_Info[[#This Row],[Date]]),MONTH(Stock_Info[[#This Row],[Date]]),1))-1)/7)+1</f>
        <v>WEEK 1</v>
      </c>
      <c r="D5359" s="12">
        <v>37.340000000000003</v>
      </c>
      <c r="E5359" s="12">
        <v>38.22</v>
      </c>
      <c r="F5359" s="12">
        <v>36.869999999999997</v>
      </c>
      <c r="G5359" s="12">
        <v>37.65</v>
      </c>
      <c r="H5359" s="12">
        <v>37.530579069842311</v>
      </c>
      <c r="I5359">
        <v>1894711</v>
      </c>
      <c r="J5359">
        <v>7616</v>
      </c>
      <c r="K5359" s="12">
        <v>71109601</v>
      </c>
      <c r="L5359">
        <v>963148</v>
      </c>
      <c r="M5359">
        <v>50.83</v>
      </c>
      <c r="N5359">
        <v>1.35</v>
      </c>
      <c r="O5359">
        <v>0.31</v>
      </c>
      <c r="P5359">
        <f xml:space="preserve"> IF(Stock_Info[[#This Row],[Close Price]] &gt; Stock_Info[[#This Row],[Open Price]], 1, 0)</f>
        <v>1</v>
      </c>
      <c r="Q5359" t="str">
        <f>IF(AND(Stock_Info[[#This Row],[% Deli. Qty to Traded Qty]]&gt;80,Stock_Info[[#This Row],[No. of Trades]]&lt;3000),"Unusual Day","")</f>
        <v/>
      </c>
      <c r="R5359" t="str">
        <f>IF(AND(Stock_Info[[#This Row],[Spread High-Low]] &lt; 10, Stock_Info[[#This Row],[% Deli. Qty to Traded Qty]] &gt; 90), "Good Day", "")</f>
        <v/>
      </c>
    </row>
    <row r="5360" spans="1:18">
      <c r="A5360" t="s">
        <v>61</v>
      </c>
      <c r="B5360" s="1">
        <v>45749</v>
      </c>
      <c r="C5360" s="1" t="str">
        <f>"WEEK" &amp;" " &amp;  INT((DAY(Stock_Info[[#This Row],[Date]])+WEEKDAY(DATE(YEAR(Stock_Info[[#This Row],[Date]]),MONTH(Stock_Info[[#This Row],[Date]]),1))-1)/7)+1</f>
        <v>WEEK 1</v>
      </c>
      <c r="D5360" s="12">
        <v>37.96</v>
      </c>
      <c r="E5360" s="12">
        <v>38.28</v>
      </c>
      <c r="F5360" s="12">
        <v>35.799999999999997</v>
      </c>
      <c r="G5360" s="12">
        <v>37.44</v>
      </c>
      <c r="H5360" s="12">
        <v>36.901258714102049</v>
      </c>
      <c r="I5360">
        <v>2121848</v>
      </c>
      <c r="J5360">
        <v>8415</v>
      </c>
      <c r="K5360" s="12">
        <v>78298862</v>
      </c>
      <c r="L5360">
        <v>468724</v>
      </c>
      <c r="M5360">
        <v>22.09</v>
      </c>
      <c r="N5360">
        <v>2.48</v>
      </c>
      <c r="O5360">
        <v>-0.52</v>
      </c>
      <c r="P5360">
        <f xml:space="preserve"> IF(Stock_Info[[#This Row],[Close Price]] &gt; Stock_Info[[#This Row],[Open Price]], 1, 0)</f>
        <v>0</v>
      </c>
      <c r="Q5360" t="str">
        <f>IF(AND(Stock_Info[[#This Row],[% Deli. Qty to Traded Qty]]&gt;80,Stock_Info[[#This Row],[No. of Trades]]&lt;3000),"Unusual Day","")</f>
        <v/>
      </c>
      <c r="R5360" t="str">
        <f>IF(AND(Stock_Info[[#This Row],[Spread High-Low]] &lt; 10, Stock_Info[[#This Row],[% Deli. Qty to Traded Qty]] &gt; 90), "Good Day", "")</f>
        <v/>
      </c>
    </row>
    <row r="5361" spans="1:18">
      <c r="A5361" t="s">
        <v>61</v>
      </c>
      <c r="B5361" s="1">
        <v>45748</v>
      </c>
      <c r="C5361" s="1" t="str">
        <f>"WEEK" &amp;" " &amp;  INT((DAY(Stock_Info[[#This Row],[Date]])+WEEKDAY(DATE(YEAR(Stock_Info[[#This Row],[Date]]),MONTH(Stock_Info[[#This Row],[Date]]),1))-1)/7)+1</f>
        <v>WEEK 1</v>
      </c>
      <c r="D5361" s="12">
        <v>39.14</v>
      </c>
      <c r="E5361" s="12">
        <v>39.14</v>
      </c>
      <c r="F5361" s="12">
        <v>37.6</v>
      </c>
      <c r="G5361" s="12">
        <v>37.72</v>
      </c>
      <c r="H5361" s="12">
        <v>38.184600282425997</v>
      </c>
      <c r="I5361">
        <v>1533145</v>
      </c>
      <c r="J5361">
        <v>6897</v>
      </c>
      <c r="K5361" s="12">
        <v>58542529</v>
      </c>
      <c r="L5361">
        <v>620420</v>
      </c>
      <c r="M5361">
        <v>40.47</v>
      </c>
      <c r="N5361">
        <v>1.54</v>
      </c>
      <c r="O5361">
        <v>-1.42</v>
      </c>
      <c r="P5361">
        <f xml:space="preserve"> IF(Stock_Info[[#This Row],[Close Price]] &gt; Stock_Info[[#This Row],[Open Price]], 1, 0)</f>
        <v>0</v>
      </c>
      <c r="Q5361" t="str">
        <f>IF(AND(Stock_Info[[#This Row],[% Deli. Qty to Traded Qty]]&gt;80,Stock_Info[[#This Row],[No. of Trades]]&lt;3000),"Unusual Day","")</f>
        <v/>
      </c>
      <c r="R5361" t="str">
        <f>IF(AND(Stock_Info[[#This Row],[Spread High-Low]] &lt; 10, Stock_Info[[#This Row],[% Deli. Qty to Traded Qty]] &gt; 90), "Good Day", "")</f>
        <v/>
      </c>
    </row>
    <row r="5362" spans="1:18">
      <c r="A5362" t="s">
        <v>61</v>
      </c>
      <c r="B5362" s="1">
        <v>45744</v>
      </c>
      <c r="C5362" s="1" t="str">
        <f>"WEEK" &amp;" " &amp;  INT((DAY(Stock_Info[[#This Row],[Date]])+WEEKDAY(DATE(YEAR(Stock_Info[[#This Row],[Date]]),MONTH(Stock_Info[[#This Row],[Date]]),1))-1)/7)+1</f>
        <v>WEEK 5</v>
      </c>
      <c r="D5362" s="12">
        <v>39.79</v>
      </c>
      <c r="E5362" s="12">
        <v>40.39</v>
      </c>
      <c r="F5362" s="12">
        <v>38.85</v>
      </c>
      <c r="G5362" s="12">
        <v>38.97</v>
      </c>
      <c r="H5362" s="12">
        <v>39.387492613826915</v>
      </c>
      <c r="I5362">
        <v>1502808</v>
      </c>
      <c r="J5362">
        <v>5565</v>
      </c>
      <c r="K5362" s="12">
        <v>59191839</v>
      </c>
      <c r="L5362">
        <v>787316</v>
      </c>
      <c r="M5362">
        <v>52.39</v>
      </c>
      <c r="N5362">
        <v>1.54</v>
      </c>
      <c r="O5362">
        <v>-0.82</v>
      </c>
      <c r="P5362">
        <f xml:space="preserve"> IF(Stock_Info[[#This Row],[Close Price]] &gt; Stock_Info[[#This Row],[Open Price]], 1, 0)</f>
        <v>0</v>
      </c>
      <c r="Q5362" t="str">
        <f>IF(AND(Stock_Info[[#This Row],[% Deli. Qty to Traded Qty]]&gt;80,Stock_Info[[#This Row],[No. of Trades]]&lt;3000),"Unusual Day","")</f>
        <v/>
      </c>
      <c r="R5362" t="str">
        <f>IF(AND(Stock_Info[[#This Row],[Spread High-Low]] &lt; 10, Stock_Info[[#This Row],[% Deli. Qty to Traded Qty]] &gt; 90), "Good Day", "")</f>
        <v/>
      </c>
    </row>
    <row r="5363" spans="1:18">
      <c r="A5363" t="s">
        <v>61</v>
      </c>
      <c r="B5363" s="1">
        <v>45743</v>
      </c>
      <c r="C5363" s="1" t="str">
        <f>"WEEK" &amp;" " &amp;  INT((DAY(Stock_Info[[#This Row],[Date]])+WEEKDAY(DATE(YEAR(Stock_Info[[#This Row],[Date]]),MONTH(Stock_Info[[#This Row],[Date]]),1))-1)/7)+1</f>
        <v>WEEK 5</v>
      </c>
      <c r="D5363" s="12">
        <v>42.51</v>
      </c>
      <c r="E5363" s="12">
        <v>42.75</v>
      </c>
      <c r="F5363" s="12">
        <v>41.55</v>
      </c>
      <c r="G5363" s="12">
        <v>41.74</v>
      </c>
      <c r="H5363" s="12">
        <v>41.928413525874085</v>
      </c>
      <c r="I5363">
        <v>644158</v>
      </c>
      <c r="J5363">
        <v>2830</v>
      </c>
      <c r="K5363" s="12">
        <v>27008523</v>
      </c>
      <c r="L5363">
        <v>244597</v>
      </c>
      <c r="M5363">
        <v>37.97</v>
      </c>
      <c r="N5363">
        <v>1.2</v>
      </c>
      <c r="O5363">
        <v>-0.77</v>
      </c>
      <c r="P5363">
        <f xml:space="preserve"> IF(Stock_Info[[#This Row],[Close Price]] &gt; Stock_Info[[#This Row],[Open Price]], 1, 0)</f>
        <v>0</v>
      </c>
      <c r="Q5363" t="str">
        <f>IF(AND(Stock_Info[[#This Row],[% Deli. Qty to Traded Qty]]&gt;80,Stock_Info[[#This Row],[No. of Trades]]&lt;3000),"Unusual Day","")</f>
        <v/>
      </c>
      <c r="R5363" t="str">
        <f>IF(AND(Stock_Info[[#This Row],[Spread High-Low]] &lt; 10, Stock_Info[[#This Row],[% Deli. Qty to Traded Qty]] &gt; 90), "Good Day", "")</f>
        <v/>
      </c>
    </row>
    <row r="5364" spans="1:18">
      <c r="A5364" t="s">
        <v>61</v>
      </c>
      <c r="B5364" s="1">
        <v>45742</v>
      </c>
      <c r="C5364" s="1" t="str">
        <f>"WEEK" &amp;" " &amp;  INT((DAY(Stock_Info[[#This Row],[Date]])+WEEKDAY(DATE(YEAR(Stock_Info[[#This Row],[Date]]),MONTH(Stock_Info[[#This Row],[Date]]),1))-1)/7)+1</f>
        <v>WEEK 5</v>
      </c>
      <c r="D5364" s="12">
        <v>42.75</v>
      </c>
      <c r="E5364" s="12">
        <v>45.19</v>
      </c>
      <c r="F5364" s="12">
        <v>42.25</v>
      </c>
      <c r="G5364" s="12">
        <v>42.47</v>
      </c>
      <c r="H5364" s="12">
        <v>43.500068509552278</v>
      </c>
      <c r="I5364">
        <v>780913</v>
      </c>
      <c r="J5364">
        <v>3775</v>
      </c>
      <c r="K5364" s="12">
        <v>33969769</v>
      </c>
      <c r="L5364">
        <v>246590</v>
      </c>
      <c r="M5364">
        <v>31.58</v>
      </c>
      <c r="N5364">
        <v>2.94</v>
      </c>
      <c r="O5364">
        <v>-0.28000000000000003</v>
      </c>
      <c r="P5364">
        <f xml:space="preserve"> IF(Stock_Info[[#This Row],[Close Price]] &gt; Stock_Info[[#This Row],[Open Price]], 1, 0)</f>
        <v>0</v>
      </c>
      <c r="Q5364" t="str">
        <f>IF(AND(Stock_Info[[#This Row],[% Deli. Qty to Traded Qty]]&gt;80,Stock_Info[[#This Row],[No. of Trades]]&lt;3000),"Unusual Day","")</f>
        <v/>
      </c>
      <c r="R5364" t="str">
        <f>IF(AND(Stock_Info[[#This Row],[Spread High-Low]] &lt; 10, Stock_Info[[#This Row],[% Deli. Qty to Traded Qty]] &gt; 90), "Good Day", "")</f>
        <v/>
      </c>
    </row>
    <row r="5365" spans="1:18">
      <c r="A5365" t="s">
        <v>61</v>
      </c>
      <c r="B5365" s="1">
        <v>45741</v>
      </c>
      <c r="C5365" s="1" t="str">
        <f>"WEEK" &amp;" " &amp;  INT((DAY(Stock_Info[[#This Row],[Date]])+WEEKDAY(DATE(YEAR(Stock_Info[[#This Row],[Date]]),MONTH(Stock_Info[[#This Row],[Date]]),1))-1)/7)+1</f>
        <v>WEEK 5</v>
      </c>
      <c r="D5365" s="12">
        <v>44.89</v>
      </c>
      <c r="E5365" s="12">
        <v>44.95</v>
      </c>
      <c r="F5365" s="12">
        <v>42.58</v>
      </c>
      <c r="G5365" s="12">
        <v>42.76</v>
      </c>
      <c r="H5365" s="12">
        <v>43.607541865593873</v>
      </c>
      <c r="I5365">
        <v>907786</v>
      </c>
      <c r="J5365">
        <v>4554</v>
      </c>
      <c r="K5365" s="12">
        <v>39586316</v>
      </c>
      <c r="L5365">
        <v>393872</v>
      </c>
      <c r="M5365">
        <v>43.39</v>
      </c>
      <c r="N5365">
        <v>2.37</v>
      </c>
      <c r="O5365">
        <v>-2.13</v>
      </c>
      <c r="P5365">
        <f xml:space="preserve"> IF(Stock_Info[[#This Row],[Close Price]] &gt; Stock_Info[[#This Row],[Open Price]], 1, 0)</f>
        <v>0</v>
      </c>
      <c r="Q5365" t="str">
        <f>IF(AND(Stock_Info[[#This Row],[% Deli. Qty to Traded Qty]]&gt;80,Stock_Info[[#This Row],[No. of Trades]]&lt;3000),"Unusual Day","")</f>
        <v/>
      </c>
      <c r="R5365" t="str">
        <f>IF(AND(Stock_Info[[#This Row],[Spread High-Low]] &lt; 10, Stock_Info[[#This Row],[% Deli. Qty to Traded Qty]] &gt; 90), "Good Day", "")</f>
        <v/>
      </c>
    </row>
    <row r="5366" spans="1:18">
      <c r="A5366" t="s">
        <v>61</v>
      </c>
      <c r="B5366" s="1">
        <v>45740</v>
      </c>
      <c r="C5366" s="1" t="str">
        <f>"WEEK" &amp;" " &amp;  INT((DAY(Stock_Info[[#This Row],[Date]])+WEEKDAY(DATE(YEAR(Stock_Info[[#This Row],[Date]]),MONTH(Stock_Info[[#This Row],[Date]]),1))-1)/7)+1</f>
        <v>WEEK 5</v>
      </c>
      <c r="D5366" s="12">
        <v>43.99</v>
      </c>
      <c r="E5366" s="12">
        <v>45.03</v>
      </c>
      <c r="F5366" s="12">
        <v>43.92</v>
      </c>
      <c r="G5366" s="12">
        <v>44.47</v>
      </c>
      <c r="H5366" s="12">
        <v>44.472020393891754</v>
      </c>
      <c r="I5366">
        <v>806516</v>
      </c>
      <c r="J5366">
        <v>2360</v>
      </c>
      <c r="K5366" s="12">
        <v>35867396</v>
      </c>
      <c r="L5366">
        <v>426120</v>
      </c>
      <c r="M5366">
        <v>52.83</v>
      </c>
      <c r="N5366">
        <v>1.1100000000000001</v>
      </c>
      <c r="O5366">
        <v>0.48</v>
      </c>
      <c r="P5366">
        <f xml:space="preserve"> IF(Stock_Info[[#This Row],[Close Price]] &gt; Stock_Info[[#This Row],[Open Price]], 1, 0)</f>
        <v>1</v>
      </c>
      <c r="Q5366" t="str">
        <f>IF(AND(Stock_Info[[#This Row],[% Deli. Qty to Traded Qty]]&gt;80,Stock_Info[[#This Row],[No. of Trades]]&lt;3000),"Unusual Day","")</f>
        <v/>
      </c>
      <c r="R5366" t="str">
        <f>IF(AND(Stock_Info[[#This Row],[Spread High-Low]] &lt; 10, Stock_Info[[#This Row],[% Deli. Qty to Traded Qty]] &gt; 90), "Good Day", "")</f>
        <v/>
      </c>
    </row>
    <row r="5367" spans="1:18">
      <c r="A5367" t="s">
        <v>61</v>
      </c>
      <c r="B5367" s="1">
        <v>45737</v>
      </c>
      <c r="C5367" s="1" t="str">
        <f>"WEEK" &amp;" " &amp;  INT((DAY(Stock_Info[[#This Row],[Date]])+WEEKDAY(DATE(YEAR(Stock_Info[[#This Row],[Date]]),MONTH(Stock_Info[[#This Row],[Date]]),1))-1)/7)+1</f>
        <v>WEEK 4</v>
      </c>
      <c r="D5367" s="12">
        <v>43.1</v>
      </c>
      <c r="E5367" s="12">
        <v>43.81</v>
      </c>
      <c r="F5367" s="12">
        <v>42.7</v>
      </c>
      <c r="G5367" s="12">
        <v>43.53</v>
      </c>
      <c r="H5367" s="12">
        <v>43.230794820182787</v>
      </c>
      <c r="I5367">
        <v>946906</v>
      </c>
      <c r="J5367">
        <v>3522</v>
      </c>
      <c r="K5367" s="12">
        <v>40935499</v>
      </c>
      <c r="L5367">
        <v>374820</v>
      </c>
      <c r="M5367">
        <v>39.58</v>
      </c>
      <c r="N5367">
        <v>1.1100000000000001</v>
      </c>
      <c r="O5367">
        <v>0.43</v>
      </c>
      <c r="P5367">
        <f xml:space="preserve"> IF(Stock_Info[[#This Row],[Close Price]] &gt; Stock_Info[[#This Row],[Open Price]], 1, 0)</f>
        <v>1</v>
      </c>
      <c r="Q5367" t="str">
        <f>IF(AND(Stock_Info[[#This Row],[% Deli. Qty to Traded Qty]]&gt;80,Stock_Info[[#This Row],[No. of Trades]]&lt;3000),"Unusual Day","")</f>
        <v/>
      </c>
      <c r="R5367" t="str">
        <f>IF(AND(Stock_Info[[#This Row],[Spread High-Low]] &lt; 10, Stock_Info[[#This Row],[% Deli. Qty to Traded Qty]] &gt; 90), "Good Day", "")</f>
        <v/>
      </c>
    </row>
    <row r="5368" spans="1:18">
      <c r="A5368" t="s">
        <v>61</v>
      </c>
      <c r="B5368" s="1">
        <v>45736</v>
      </c>
      <c r="C5368" s="1" t="str">
        <f>"WEEK" &amp;" " &amp;  INT((DAY(Stock_Info[[#This Row],[Date]])+WEEKDAY(DATE(YEAR(Stock_Info[[#This Row],[Date]]),MONTH(Stock_Info[[#This Row],[Date]]),1))-1)/7)+1</f>
        <v>WEEK 4</v>
      </c>
      <c r="D5368" s="12">
        <v>44.5</v>
      </c>
      <c r="E5368" s="12">
        <v>44.87</v>
      </c>
      <c r="F5368" s="12">
        <v>42.85</v>
      </c>
      <c r="G5368" s="12">
        <v>43.01</v>
      </c>
      <c r="H5368" s="12">
        <v>43.611224476208861</v>
      </c>
      <c r="I5368">
        <v>600812</v>
      </c>
      <c r="J5368">
        <v>2345</v>
      </c>
      <c r="K5368" s="12">
        <v>26202147</v>
      </c>
      <c r="L5368">
        <v>255691</v>
      </c>
      <c r="M5368">
        <v>42.56</v>
      </c>
      <c r="N5368">
        <v>2.02</v>
      </c>
      <c r="O5368">
        <v>-1.49</v>
      </c>
      <c r="P5368">
        <f xml:space="preserve"> IF(Stock_Info[[#This Row],[Close Price]] &gt; Stock_Info[[#This Row],[Open Price]], 1, 0)</f>
        <v>0</v>
      </c>
      <c r="Q5368" t="str">
        <f>IF(AND(Stock_Info[[#This Row],[% Deli. Qty to Traded Qty]]&gt;80,Stock_Info[[#This Row],[No. of Trades]]&lt;3000),"Unusual Day","")</f>
        <v/>
      </c>
      <c r="R5368" t="str">
        <f>IF(AND(Stock_Info[[#This Row],[Spread High-Low]] &lt; 10, Stock_Info[[#This Row],[% Deli. Qty to Traded Qty]] &gt; 90), "Good Day", "")</f>
        <v/>
      </c>
    </row>
    <row r="5369" spans="1:18">
      <c r="A5369" t="s">
        <v>61</v>
      </c>
      <c r="B5369" s="1">
        <v>45735</v>
      </c>
      <c r="C5369" s="1" t="str">
        <f>"WEEK" &amp;" " &amp;  INT((DAY(Stock_Info[[#This Row],[Date]])+WEEKDAY(DATE(YEAR(Stock_Info[[#This Row],[Date]]),MONTH(Stock_Info[[#This Row],[Date]]),1))-1)/7)+1</f>
        <v>WEEK 4</v>
      </c>
      <c r="D5369" s="12">
        <v>42.45</v>
      </c>
      <c r="E5369" s="12">
        <v>44.12</v>
      </c>
      <c r="F5369" s="12">
        <v>42.45</v>
      </c>
      <c r="G5369" s="12">
        <v>43.8</v>
      </c>
      <c r="H5369" s="12">
        <v>43.60002030250736</v>
      </c>
      <c r="I5369">
        <v>788080</v>
      </c>
      <c r="J5369">
        <v>3528</v>
      </c>
      <c r="K5369" s="12">
        <v>34360304</v>
      </c>
      <c r="L5369">
        <v>372654</v>
      </c>
      <c r="M5369">
        <v>47.29</v>
      </c>
      <c r="N5369">
        <v>1.67</v>
      </c>
      <c r="O5369">
        <v>1.35</v>
      </c>
      <c r="P5369">
        <f xml:space="preserve"> IF(Stock_Info[[#This Row],[Close Price]] &gt; Stock_Info[[#This Row],[Open Price]], 1, 0)</f>
        <v>1</v>
      </c>
      <c r="Q5369" t="str">
        <f>IF(AND(Stock_Info[[#This Row],[% Deli. Qty to Traded Qty]]&gt;80,Stock_Info[[#This Row],[No. of Trades]]&lt;3000),"Unusual Day","")</f>
        <v/>
      </c>
      <c r="R5369" t="str">
        <f>IF(AND(Stock_Info[[#This Row],[Spread High-Low]] &lt; 10, Stock_Info[[#This Row],[% Deli. Qty to Traded Qty]] &gt; 90), "Good Day", "")</f>
        <v/>
      </c>
    </row>
    <row r="5370" spans="1:18">
      <c r="A5370" t="s">
        <v>61</v>
      </c>
      <c r="B5370" s="1">
        <v>45734</v>
      </c>
      <c r="C5370" s="1" t="str">
        <f>"WEEK" &amp;" " &amp;  INT((DAY(Stock_Info[[#This Row],[Date]])+WEEKDAY(DATE(YEAR(Stock_Info[[#This Row],[Date]]),MONTH(Stock_Info[[#This Row],[Date]]),1))-1)/7)+1</f>
        <v>WEEK 4</v>
      </c>
      <c r="D5370" s="12">
        <v>41.32</v>
      </c>
      <c r="E5370" s="12">
        <v>42.65</v>
      </c>
      <c r="F5370" s="12">
        <v>41.15</v>
      </c>
      <c r="G5370" s="12">
        <v>42.45</v>
      </c>
      <c r="H5370" s="12">
        <v>42.14993321676409</v>
      </c>
      <c r="I5370">
        <v>566759</v>
      </c>
      <c r="J5370">
        <v>2902</v>
      </c>
      <c r="K5370" s="12">
        <v>23888854</v>
      </c>
      <c r="L5370">
        <v>218706</v>
      </c>
      <c r="M5370">
        <v>38.590000000000003</v>
      </c>
      <c r="N5370">
        <v>1.5</v>
      </c>
      <c r="O5370">
        <v>1.1299999999999999</v>
      </c>
      <c r="P5370">
        <f xml:space="preserve"> IF(Stock_Info[[#This Row],[Close Price]] &gt; Stock_Info[[#This Row],[Open Price]], 1, 0)</f>
        <v>1</v>
      </c>
      <c r="Q5370" t="str">
        <f>IF(AND(Stock_Info[[#This Row],[% Deli. Qty to Traded Qty]]&gt;80,Stock_Info[[#This Row],[No. of Trades]]&lt;3000),"Unusual Day","")</f>
        <v/>
      </c>
      <c r="R5370" t="str">
        <f>IF(AND(Stock_Info[[#This Row],[Spread High-Low]] &lt; 10, Stock_Info[[#This Row],[% Deli. Qty to Traded Qty]] &gt; 90), "Good Day", "")</f>
        <v/>
      </c>
    </row>
    <row r="5371" spans="1:18">
      <c r="A5371" t="s">
        <v>61</v>
      </c>
      <c r="B5371" s="1">
        <v>45733</v>
      </c>
      <c r="C5371" s="1" t="str">
        <f>"WEEK" &amp;" " &amp;  INT((DAY(Stock_Info[[#This Row],[Date]])+WEEKDAY(DATE(YEAR(Stock_Info[[#This Row],[Date]]),MONTH(Stock_Info[[#This Row],[Date]]),1))-1)/7)+1</f>
        <v>WEEK 4</v>
      </c>
      <c r="D5371" s="12">
        <v>42</v>
      </c>
      <c r="E5371" s="12">
        <v>42.11</v>
      </c>
      <c r="F5371" s="12">
        <v>41</v>
      </c>
      <c r="G5371" s="12">
        <v>41.12</v>
      </c>
      <c r="H5371" s="12">
        <v>41.50696851922887</v>
      </c>
      <c r="I5371">
        <v>414507</v>
      </c>
      <c r="J5371">
        <v>2394</v>
      </c>
      <c r="K5371" s="12">
        <v>17204929</v>
      </c>
      <c r="L5371">
        <v>176647</v>
      </c>
      <c r="M5371">
        <v>42.62</v>
      </c>
      <c r="N5371">
        <v>1.1100000000000001</v>
      </c>
      <c r="O5371">
        <v>-0.88</v>
      </c>
      <c r="P5371">
        <f xml:space="preserve"> IF(Stock_Info[[#This Row],[Close Price]] &gt; Stock_Info[[#This Row],[Open Price]], 1, 0)</f>
        <v>0</v>
      </c>
      <c r="Q5371" t="str">
        <f>IF(AND(Stock_Info[[#This Row],[% Deli. Qty to Traded Qty]]&gt;80,Stock_Info[[#This Row],[No. of Trades]]&lt;3000),"Unusual Day","")</f>
        <v/>
      </c>
      <c r="R5371" t="str">
        <f>IF(AND(Stock_Info[[#This Row],[Spread High-Low]] &lt; 10, Stock_Info[[#This Row],[% Deli. Qty to Traded Qty]] &gt; 90), "Good Day", "")</f>
        <v/>
      </c>
    </row>
    <row r="5372" spans="1:18">
      <c r="A5372" t="s">
        <v>61</v>
      </c>
      <c r="B5372" s="1">
        <v>45729</v>
      </c>
      <c r="C5372" s="1" t="str">
        <f>"WEEK" &amp;" " &amp;  INT((DAY(Stock_Info[[#This Row],[Date]])+WEEKDAY(DATE(YEAR(Stock_Info[[#This Row],[Date]]),MONTH(Stock_Info[[#This Row],[Date]]),1))-1)/7)+1</f>
        <v>WEEK 3</v>
      </c>
      <c r="D5372" s="12">
        <v>42.23</v>
      </c>
      <c r="E5372" s="12">
        <v>42.65</v>
      </c>
      <c r="F5372" s="12">
        <v>41.42</v>
      </c>
      <c r="G5372" s="12">
        <v>41.56</v>
      </c>
      <c r="H5372" s="12">
        <v>41.94078645453547</v>
      </c>
      <c r="I5372">
        <v>355189</v>
      </c>
      <c r="J5372">
        <v>1183</v>
      </c>
      <c r="K5372" s="12">
        <v>14896906</v>
      </c>
      <c r="L5372">
        <v>103334</v>
      </c>
      <c r="M5372">
        <v>29.09</v>
      </c>
      <c r="N5372">
        <v>1.23</v>
      </c>
      <c r="O5372">
        <v>-0.67</v>
      </c>
      <c r="P5372">
        <f xml:space="preserve"> IF(Stock_Info[[#This Row],[Close Price]] &gt; Stock_Info[[#This Row],[Open Price]], 1, 0)</f>
        <v>0</v>
      </c>
      <c r="Q5372" t="str">
        <f>IF(AND(Stock_Info[[#This Row],[% Deli. Qty to Traded Qty]]&gt;80,Stock_Info[[#This Row],[No. of Trades]]&lt;3000),"Unusual Day","")</f>
        <v/>
      </c>
      <c r="R5372" t="str">
        <f>IF(AND(Stock_Info[[#This Row],[Spread High-Low]] &lt; 10, Stock_Info[[#This Row],[% Deli. Qty to Traded Qty]] &gt; 90), "Good Day", "")</f>
        <v/>
      </c>
    </row>
    <row r="5373" spans="1:18">
      <c r="A5373" t="s">
        <v>61</v>
      </c>
      <c r="B5373" s="1">
        <v>45728</v>
      </c>
      <c r="C5373" s="1" t="str">
        <f>"WEEK" &amp;" " &amp;  INT((DAY(Stock_Info[[#This Row],[Date]])+WEEKDAY(DATE(YEAR(Stock_Info[[#This Row],[Date]]),MONTH(Stock_Info[[#This Row],[Date]]),1))-1)/7)+1</f>
        <v>WEEK 3</v>
      </c>
      <c r="D5373" s="12">
        <v>42.79</v>
      </c>
      <c r="E5373" s="12">
        <v>43.18</v>
      </c>
      <c r="F5373" s="12">
        <v>41.93</v>
      </c>
      <c r="G5373" s="12">
        <v>42.08</v>
      </c>
      <c r="H5373" s="12">
        <v>42.386296583569525</v>
      </c>
      <c r="I5373">
        <v>275902</v>
      </c>
      <c r="J5373">
        <v>2284</v>
      </c>
      <c r="K5373" s="12">
        <v>11694464</v>
      </c>
      <c r="L5373">
        <v>126016</v>
      </c>
      <c r="M5373">
        <v>45.67</v>
      </c>
      <c r="N5373">
        <v>1.25</v>
      </c>
      <c r="O5373">
        <v>-0.71</v>
      </c>
      <c r="P5373">
        <f xml:space="preserve"> IF(Stock_Info[[#This Row],[Close Price]] &gt; Stock_Info[[#This Row],[Open Price]], 1, 0)</f>
        <v>0</v>
      </c>
      <c r="Q5373" t="str">
        <f>IF(AND(Stock_Info[[#This Row],[% Deli. Qty to Traded Qty]]&gt;80,Stock_Info[[#This Row],[No. of Trades]]&lt;3000),"Unusual Day","")</f>
        <v/>
      </c>
      <c r="R5373" t="str">
        <f>IF(AND(Stock_Info[[#This Row],[Spread High-Low]] &lt; 10, Stock_Info[[#This Row],[% Deli. Qty to Traded Qty]] &gt; 90), "Good Day", "")</f>
        <v/>
      </c>
    </row>
    <row r="5374" spans="1:18">
      <c r="A5374" t="s">
        <v>61</v>
      </c>
      <c r="B5374" s="1">
        <v>45727</v>
      </c>
      <c r="C5374" s="1" t="str">
        <f>"WEEK" &amp;" " &amp;  INT((DAY(Stock_Info[[#This Row],[Date]])+WEEKDAY(DATE(YEAR(Stock_Info[[#This Row],[Date]]),MONTH(Stock_Info[[#This Row],[Date]]),1))-1)/7)+1</f>
        <v>WEEK 3</v>
      </c>
      <c r="D5374" s="12">
        <v>42.76</v>
      </c>
      <c r="E5374" s="12">
        <v>43.22</v>
      </c>
      <c r="F5374" s="12">
        <v>42.3</v>
      </c>
      <c r="G5374" s="12">
        <v>42.64</v>
      </c>
      <c r="H5374" s="12">
        <v>42.639884820118411</v>
      </c>
      <c r="I5374">
        <v>488627</v>
      </c>
      <c r="J5374">
        <v>3331</v>
      </c>
      <c r="K5374" s="12">
        <v>20834999</v>
      </c>
      <c r="L5374">
        <v>193294</v>
      </c>
      <c r="M5374">
        <v>39.56</v>
      </c>
      <c r="N5374">
        <v>0.92</v>
      </c>
      <c r="O5374">
        <v>-0.12</v>
      </c>
      <c r="P5374">
        <f xml:space="preserve"> IF(Stock_Info[[#This Row],[Close Price]] &gt; Stock_Info[[#This Row],[Open Price]], 1, 0)</f>
        <v>0</v>
      </c>
      <c r="Q5374" t="str">
        <f>IF(AND(Stock_Info[[#This Row],[% Deli. Qty to Traded Qty]]&gt;80,Stock_Info[[#This Row],[No. of Trades]]&lt;3000),"Unusual Day","")</f>
        <v/>
      </c>
      <c r="R5374" t="str">
        <f>IF(AND(Stock_Info[[#This Row],[Spread High-Low]] &lt; 10, Stock_Info[[#This Row],[% Deli. Qty to Traded Qty]] &gt; 90), "Good Day", "")</f>
        <v/>
      </c>
    </row>
    <row r="5375" spans="1:18">
      <c r="A5375" t="s">
        <v>61</v>
      </c>
      <c r="B5375" s="1">
        <v>45726</v>
      </c>
      <c r="C5375" s="1" t="str">
        <f>"WEEK" &amp;" " &amp;  INT((DAY(Stock_Info[[#This Row],[Date]])+WEEKDAY(DATE(YEAR(Stock_Info[[#This Row],[Date]]),MONTH(Stock_Info[[#This Row],[Date]]),1))-1)/7)+1</f>
        <v>WEEK 3</v>
      </c>
      <c r="D5375" s="12">
        <v>44.54</v>
      </c>
      <c r="E5375" s="12">
        <v>45.03</v>
      </c>
      <c r="F5375" s="12">
        <v>43.05</v>
      </c>
      <c r="G5375" s="12">
        <v>43.41</v>
      </c>
      <c r="H5375" s="12">
        <v>44.022919281999442</v>
      </c>
      <c r="I5375">
        <v>306685</v>
      </c>
      <c r="J5375">
        <v>1445</v>
      </c>
      <c r="K5375" s="12">
        <v>13501169</v>
      </c>
      <c r="L5375">
        <v>97859</v>
      </c>
      <c r="M5375">
        <v>31.91</v>
      </c>
      <c r="N5375">
        <v>1.98</v>
      </c>
      <c r="O5375">
        <v>-1.1299999999999999</v>
      </c>
      <c r="P5375">
        <f xml:space="preserve"> IF(Stock_Info[[#This Row],[Close Price]] &gt; Stock_Info[[#This Row],[Open Price]], 1, 0)</f>
        <v>0</v>
      </c>
      <c r="Q5375" t="str">
        <f>IF(AND(Stock_Info[[#This Row],[% Deli. Qty to Traded Qty]]&gt;80,Stock_Info[[#This Row],[No. of Trades]]&lt;3000),"Unusual Day","")</f>
        <v/>
      </c>
      <c r="R5375" t="str">
        <f>IF(AND(Stock_Info[[#This Row],[Spread High-Low]] &lt; 10, Stock_Info[[#This Row],[% Deli. Qty to Traded Qty]] &gt; 90), "Good Day", "")</f>
        <v/>
      </c>
    </row>
    <row r="5376" spans="1:18">
      <c r="A5376" t="s">
        <v>61</v>
      </c>
      <c r="B5376" s="1">
        <v>45723</v>
      </c>
      <c r="C5376" s="1" t="str">
        <f>"WEEK" &amp;" " &amp;  INT((DAY(Stock_Info[[#This Row],[Date]])+WEEKDAY(DATE(YEAR(Stock_Info[[#This Row],[Date]]),MONTH(Stock_Info[[#This Row],[Date]]),1))-1)/7)+1</f>
        <v>WEEK 2</v>
      </c>
      <c r="D5376" s="12">
        <v>44.49</v>
      </c>
      <c r="E5376" s="12">
        <v>45.15</v>
      </c>
      <c r="F5376" s="12">
        <v>43.98</v>
      </c>
      <c r="G5376" s="12">
        <v>44.66</v>
      </c>
      <c r="H5376" s="12">
        <v>44.651318341125616</v>
      </c>
      <c r="I5376">
        <v>283614</v>
      </c>
      <c r="J5376">
        <v>1186</v>
      </c>
      <c r="K5376" s="12">
        <v>12663739</v>
      </c>
      <c r="L5376">
        <v>58721</v>
      </c>
      <c r="M5376">
        <v>20.7</v>
      </c>
      <c r="N5376">
        <v>1.17</v>
      </c>
      <c r="O5376">
        <v>0.17</v>
      </c>
      <c r="P5376">
        <f xml:space="preserve"> IF(Stock_Info[[#This Row],[Close Price]] &gt; Stock_Info[[#This Row],[Open Price]], 1, 0)</f>
        <v>1</v>
      </c>
      <c r="Q5376" t="str">
        <f>IF(AND(Stock_Info[[#This Row],[% Deli. Qty to Traded Qty]]&gt;80,Stock_Info[[#This Row],[No. of Trades]]&lt;3000),"Unusual Day","")</f>
        <v/>
      </c>
      <c r="R5376" t="str">
        <f>IF(AND(Stock_Info[[#This Row],[Spread High-Low]] &lt; 10, Stock_Info[[#This Row],[% Deli. Qty to Traded Qty]] &gt; 90), "Good Day", "")</f>
        <v/>
      </c>
    </row>
    <row r="5377" spans="1:18">
      <c r="A5377" t="s">
        <v>61</v>
      </c>
      <c r="B5377" s="1">
        <v>45722</v>
      </c>
      <c r="C5377" s="1" t="str">
        <f>"WEEK" &amp;" " &amp;  INT((DAY(Stock_Info[[#This Row],[Date]])+WEEKDAY(DATE(YEAR(Stock_Info[[#This Row],[Date]]),MONTH(Stock_Info[[#This Row],[Date]]),1))-1)/7)+1</f>
        <v>WEEK 2</v>
      </c>
      <c r="D5377" s="12">
        <v>44.5</v>
      </c>
      <c r="E5377" s="12">
        <v>45.11</v>
      </c>
      <c r="F5377" s="12">
        <v>44.2</v>
      </c>
      <c r="G5377" s="12">
        <v>44.35</v>
      </c>
      <c r="H5377" s="12">
        <v>44.552533433791673</v>
      </c>
      <c r="I5377">
        <v>371630</v>
      </c>
      <c r="J5377">
        <v>2215</v>
      </c>
      <c r="K5377" s="12">
        <v>16557058</v>
      </c>
      <c r="L5377">
        <v>170413</v>
      </c>
      <c r="M5377">
        <v>45.86</v>
      </c>
      <c r="N5377">
        <v>0.91</v>
      </c>
      <c r="O5377">
        <v>-0.15</v>
      </c>
      <c r="P5377">
        <f xml:space="preserve"> IF(Stock_Info[[#This Row],[Close Price]] &gt; Stock_Info[[#This Row],[Open Price]], 1, 0)</f>
        <v>0</v>
      </c>
      <c r="Q5377" t="str">
        <f>IF(AND(Stock_Info[[#This Row],[% Deli. Qty to Traded Qty]]&gt;80,Stock_Info[[#This Row],[No. of Trades]]&lt;3000),"Unusual Day","")</f>
        <v/>
      </c>
      <c r="R5377" t="str">
        <f>IF(AND(Stock_Info[[#This Row],[Spread High-Low]] &lt; 10, Stock_Info[[#This Row],[% Deli. Qty to Traded Qty]] &gt; 90), "Good Day", "")</f>
        <v/>
      </c>
    </row>
    <row r="5378" spans="1:18">
      <c r="A5378" t="s">
        <v>61</v>
      </c>
      <c r="B5378" s="1">
        <v>45721</v>
      </c>
      <c r="C5378" s="1" t="str">
        <f>"WEEK" &amp;" " &amp;  INT((DAY(Stock_Info[[#This Row],[Date]])+WEEKDAY(DATE(YEAR(Stock_Info[[#This Row],[Date]]),MONTH(Stock_Info[[#This Row],[Date]]),1))-1)/7)+1</f>
        <v>WEEK 2</v>
      </c>
      <c r="D5378" s="12">
        <v>43</v>
      </c>
      <c r="E5378" s="12">
        <v>44.15</v>
      </c>
      <c r="F5378" s="12">
        <v>42.9</v>
      </c>
      <c r="G5378" s="12">
        <v>44</v>
      </c>
      <c r="H5378" s="12">
        <v>43.725438590166064</v>
      </c>
      <c r="I5378">
        <v>277366</v>
      </c>
      <c r="J5378">
        <v>1262</v>
      </c>
      <c r="K5378" s="12">
        <v>12127950</v>
      </c>
      <c r="L5378">
        <v>83634</v>
      </c>
      <c r="M5378">
        <v>30.15</v>
      </c>
      <c r="N5378">
        <v>1.25</v>
      </c>
      <c r="O5378">
        <v>1</v>
      </c>
      <c r="P5378">
        <f xml:space="preserve"> IF(Stock_Info[[#This Row],[Close Price]] &gt; Stock_Info[[#This Row],[Open Price]], 1, 0)</f>
        <v>1</v>
      </c>
      <c r="Q5378" t="str">
        <f>IF(AND(Stock_Info[[#This Row],[% Deli. Qty to Traded Qty]]&gt;80,Stock_Info[[#This Row],[No. of Trades]]&lt;3000),"Unusual Day","")</f>
        <v/>
      </c>
      <c r="R5378" t="str">
        <f>IF(AND(Stock_Info[[#This Row],[Spread High-Low]] &lt; 10, Stock_Info[[#This Row],[% Deli. Qty to Traded Qty]] &gt; 90), "Good Day", "")</f>
        <v/>
      </c>
    </row>
    <row r="5379" spans="1:18">
      <c r="A5379" t="s">
        <v>61</v>
      </c>
      <c r="B5379" s="1">
        <v>45720</v>
      </c>
      <c r="C5379" s="1" t="str">
        <f>"WEEK" &amp;" " &amp;  INT((DAY(Stock_Info[[#This Row],[Date]])+WEEKDAY(DATE(YEAR(Stock_Info[[#This Row],[Date]]),MONTH(Stock_Info[[#This Row],[Date]]),1))-1)/7)+1</f>
        <v>WEEK 2</v>
      </c>
      <c r="D5379" s="12">
        <v>41.25</v>
      </c>
      <c r="E5379" s="12">
        <v>43.35</v>
      </c>
      <c r="F5379" s="12">
        <v>40.6</v>
      </c>
      <c r="G5379" s="12">
        <v>42.98</v>
      </c>
      <c r="H5379" s="12">
        <v>42.439948708833761</v>
      </c>
      <c r="I5379">
        <v>551362</v>
      </c>
      <c r="J5379">
        <v>3865</v>
      </c>
      <c r="K5379" s="12">
        <v>23399775</v>
      </c>
      <c r="L5379">
        <v>195837</v>
      </c>
      <c r="M5379">
        <v>35.520000000000003</v>
      </c>
      <c r="N5379">
        <v>2.75</v>
      </c>
      <c r="O5379">
        <v>1.73</v>
      </c>
      <c r="P5379">
        <f xml:space="preserve"> IF(Stock_Info[[#This Row],[Close Price]] &gt; Stock_Info[[#This Row],[Open Price]], 1, 0)</f>
        <v>1</v>
      </c>
      <c r="Q5379" t="str">
        <f>IF(AND(Stock_Info[[#This Row],[% Deli. Qty to Traded Qty]]&gt;80,Stock_Info[[#This Row],[No. of Trades]]&lt;3000),"Unusual Day","")</f>
        <v/>
      </c>
      <c r="R5379" t="str">
        <f>IF(AND(Stock_Info[[#This Row],[Spread High-Low]] &lt; 10, Stock_Info[[#This Row],[% Deli. Qty to Traded Qty]] &gt; 90), "Good Day", "")</f>
        <v/>
      </c>
    </row>
    <row r="5380" spans="1:18">
      <c r="A5380" t="s">
        <v>61</v>
      </c>
      <c r="B5380" s="1">
        <v>45719</v>
      </c>
      <c r="C5380" s="1" t="str">
        <f>"WEEK" &amp;" " &amp;  INT((DAY(Stock_Info[[#This Row],[Date]])+WEEKDAY(DATE(YEAR(Stock_Info[[#This Row],[Date]]),MONTH(Stock_Info[[#This Row],[Date]]),1))-1)/7)+1</f>
        <v>WEEK 2</v>
      </c>
      <c r="D5380" s="12">
        <v>42.8</v>
      </c>
      <c r="E5380" s="12">
        <v>43.5</v>
      </c>
      <c r="F5380" s="12">
        <v>41.01</v>
      </c>
      <c r="G5380" s="12">
        <v>41.73</v>
      </c>
      <c r="H5380" s="12">
        <v>41.6554932055734</v>
      </c>
      <c r="I5380">
        <v>1265081</v>
      </c>
      <c r="J5380">
        <v>6253</v>
      </c>
      <c r="K5380" s="12">
        <v>52697573</v>
      </c>
      <c r="L5380">
        <v>342213</v>
      </c>
      <c r="M5380">
        <v>27.05</v>
      </c>
      <c r="N5380">
        <v>2.4900000000000002</v>
      </c>
      <c r="O5380">
        <v>-1.07</v>
      </c>
      <c r="P5380">
        <f xml:space="preserve"> IF(Stock_Info[[#This Row],[Close Price]] &gt; Stock_Info[[#This Row],[Open Price]], 1, 0)</f>
        <v>0</v>
      </c>
      <c r="Q5380" t="str">
        <f>IF(AND(Stock_Info[[#This Row],[% Deli. Qty to Traded Qty]]&gt;80,Stock_Info[[#This Row],[No. of Trades]]&lt;3000),"Unusual Day","")</f>
        <v/>
      </c>
      <c r="R5380" t="str">
        <f>IF(AND(Stock_Info[[#This Row],[Spread High-Low]] &lt; 10, Stock_Info[[#This Row],[% Deli. Qty to Traded Qty]] &gt; 90), "Good Day", "")</f>
        <v/>
      </c>
    </row>
    <row r="5381" spans="1:18">
      <c r="A5381" t="s">
        <v>61</v>
      </c>
      <c r="B5381" s="1">
        <v>45716</v>
      </c>
      <c r="C5381" s="1" t="str">
        <f>"WEEK" &amp;" " &amp;  INT((DAY(Stock_Info[[#This Row],[Date]])+WEEKDAY(DATE(YEAR(Stock_Info[[#This Row],[Date]]),MONTH(Stock_Info[[#This Row],[Date]]),1))-1)/7)+1</f>
        <v>WEEK 5</v>
      </c>
      <c r="D5381" s="12">
        <v>45</v>
      </c>
      <c r="E5381" s="12">
        <v>45.15</v>
      </c>
      <c r="F5381" s="12">
        <v>43.2</v>
      </c>
      <c r="G5381" s="12">
        <v>43.54</v>
      </c>
      <c r="H5381" s="12">
        <v>43.877185584843097</v>
      </c>
      <c r="I5381">
        <v>626091</v>
      </c>
      <c r="J5381">
        <v>4089</v>
      </c>
      <c r="K5381" s="12">
        <v>27471111</v>
      </c>
      <c r="L5381">
        <v>244671</v>
      </c>
      <c r="M5381">
        <v>39.08</v>
      </c>
      <c r="N5381">
        <v>1.95</v>
      </c>
      <c r="O5381">
        <v>-1.46</v>
      </c>
      <c r="P5381">
        <f xml:space="preserve"> IF(Stock_Info[[#This Row],[Close Price]] &gt; Stock_Info[[#This Row],[Open Price]], 1, 0)</f>
        <v>0</v>
      </c>
      <c r="Q5381" t="str">
        <f>IF(AND(Stock_Info[[#This Row],[% Deli. Qty to Traded Qty]]&gt;80,Stock_Info[[#This Row],[No. of Trades]]&lt;3000),"Unusual Day","")</f>
        <v/>
      </c>
      <c r="R5381" t="str">
        <f>IF(AND(Stock_Info[[#This Row],[Spread High-Low]] &lt; 10, Stock_Info[[#This Row],[% Deli. Qty to Traded Qty]] &gt; 90), "Good Day", "")</f>
        <v/>
      </c>
    </row>
    <row r="5382" spans="1:18">
      <c r="A5382" t="s">
        <v>61</v>
      </c>
      <c r="B5382" s="1">
        <v>45715</v>
      </c>
      <c r="C5382" s="1" t="str">
        <f>"WEEK" &amp;" " &amp;  INT((DAY(Stock_Info[[#This Row],[Date]])+WEEKDAY(DATE(YEAR(Stock_Info[[#This Row],[Date]]),MONTH(Stock_Info[[#This Row],[Date]]),1))-1)/7)+1</f>
        <v>WEEK 5</v>
      </c>
      <c r="D5382" s="12">
        <v>46.3</v>
      </c>
      <c r="E5382" s="12">
        <v>46.71</v>
      </c>
      <c r="F5382" s="12">
        <v>45.39</v>
      </c>
      <c r="G5382" s="12">
        <v>45.62</v>
      </c>
      <c r="H5382" s="12">
        <v>45.746756977656929</v>
      </c>
      <c r="I5382">
        <v>370719</v>
      </c>
      <c r="J5382">
        <v>2453</v>
      </c>
      <c r="K5382" s="12">
        <v>16959192</v>
      </c>
      <c r="L5382">
        <v>128960</v>
      </c>
      <c r="M5382">
        <v>34.79</v>
      </c>
      <c r="N5382">
        <v>1.32</v>
      </c>
      <c r="O5382">
        <v>-0.68</v>
      </c>
      <c r="P5382">
        <f xml:space="preserve"> IF(Stock_Info[[#This Row],[Close Price]] &gt; Stock_Info[[#This Row],[Open Price]], 1, 0)</f>
        <v>0</v>
      </c>
      <c r="Q5382" t="str">
        <f>IF(AND(Stock_Info[[#This Row],[% Deli. Qty to Traded Qty]]&gt;80,Stock_Info[[#This Row],[No. of Trades]]&lt;3000),"Unusual Day","")</f>
        <v/>
      </c>
      <c r="R5382" t="str">
        <f>IF(AND(Stock_Info[[#This Row],[Spread High-Low]] &lt; 10, Stock_Info[[#This Row],[% Deli. Qty to Traded Qty]] &gt; 90), "Good Day", "")</f>
        <v/>
      </c>
    </row>
    <row r="5383" spans="1:18">
      <c r="A5383" t="s">
        <v>61</v>
      </c>
      <c r="B5383" s="1">
        <v>45713</v>
      </c>
      <c r="C5383" s="1" t="str">
        <f>"WEEK" &amp;" " &amp;  INT((DAY(Stock_Info[[#This Row],[Date]])+WEEKDAY(DATE(YEAR(Stock_Info[[#This Row],[Date]]),MONTH(Stock_Info[[#This Row],[Date]]),1))-1)/7)+1</f>
        <v>WEEK 5</v>
      </c>
      <c r="D5383" s="12">
        <v>46.51</v>
      </c>
      <c r="E5383" s="12">
        <v>47.8</v>
      </c>
      <c r="F5383" s="12">
        <v>45.93</v>
      </c>
      <c r="G5383" s="12">
        <v>46.37</v>
      </c>
      <c r="H5383" s="12">
        <v>46.583096174360065</v>
      </c>
      <c r="I5383">
        <v>508098</v>
      </c>
      <c r="J5383">
        <v>2069</v>
      </c>
      <c r="K5383" s="12">
        <v>23668778</v>
      </c>
      <c r="L5383">
        <v>110285</v>
      </c>
      <c r="M5383">
        <v>21.71</v>
      </c>
      <c r="N5383">
        <v>1.87</v>
      </c>
      <c r="O5383">
        <v>-0.14000000000000001</v>
      </c>
      <c r="P5383">
        <f xml:space="preserve"> IF(Stock_Info[[#This Row],[Close Price]] &gt; Stock_Info[[#This Row],[Open Price]], 1, 0)</f>
        <v>0</v>
      </c>
      <c r="Q5383" t="str">
        <f>IF(AND(Stock_Info[[#This Row],[% Deli. Qty to Traded Qty]]&gt;80,Stock_Info[[#This Row],[No. of Trades]]&lt;3000),"Unusual Day","")</f>
        <v/>
      </c>
      <c r="R5383" t="str">
        <f>IF(AND(Stock_Info[[#This Row],[Spread High-Low]] &lt; 10, Stock_Info[[#This Row],[% Deli. Qty to Traded Qty]] &gt; 90), "Good Day", "")</f>
        <v/>
      </c>
    </row>
    <row r="5384" spans="1:18">
      <c r="A5384" t="s">
        <v>61</v>
      </c>
      <c r="B5384" s="1">
        <v>45712</v>
      </c>
      <c r="C5384" s="1" t="str">
        <f>"WEEK" &amp;" " &amp;  INT((DAY(Stock_Info[[#This Row],[Date]])+WEEKDAY(DATE(YEAR(Stock_Info[[#This Row],[Date]]),MONTH(Stock_Info[[#This Row],[Date]]),1))-1)/7)+1</f>
        <v>WEEK 5</v>
      </c>
      <c r="D5384" s="12">
        <v>46.19</v>
      </c>
      <c r="E5384" s="12">
        <v>46.35</v>
      </c>
      <c r="F5384" s="12">
        <v>45.42</v>
      </c>
      <c r="G5384" s="12">
        <v>46.14</v>
      </c>
      <c r="H5384" s="12">
        <v>45.937873357228199</v>
      </c>
      <c r="I5384">
        <v>202554</v>
      </c>
      <c r="J5384">
        <v>1148</v>
      </c>
      <c r="K5384" s="12">
        <v>9304900</v>
      </c>
      <c r="L5384">
        <v>45699</v>
      </c>
      <c r="M5384">
        <v>22.56</v>
      </c>
      <c r="N5384">
        <v>0.93</v>
      </c>
      <c r="O5384">
        <v>-0.05</v>
      </c>
      <c r="P5384">
        <f xml:space="preserve"> IF(Stock_Info[[#This Row],[Close Price]] &gt; Stock_Info[[#This Row],[Open Price]], 1, 0)</f>
        <v>0</v>
      </c>
      <c r="Q5384" t="str">
        <f>IF(AND(Stock_Info[[#This Row],[% Deli. Qty to Traded Qty]]&gt;80,Stock_Info[[#This Row],[No. of Trades]]&lt;3000),"Unusual Day","")</f>
        <v/>
      </c>
      <c r="R5384" t="str">
        <f>IF(AND(Stock_Info[[#This Row],[Spread High-Low]] &lt; 10, Stock_Info[[#This Row],[% Deli. Qty to Traded Qty]] &gt; 90), "Good Day", "")</f>
        <v/>
      </c>
    </row>
    <row r="5385" spans="1:18">
      <c r="A5385" t="s">
        <v>61</v>
      </c>
      <c r="B5385" s="1">
        <v>45709</v>
      </c>
      <c r="C5385" s="1" t="str">
        <f>"WEEK" &amp;" " &amp;  INT((DAY(Stock_Info[[#This Row],[Date]])+WEEKDAY(DATE(YEAR(Stock_Info[[#This Row],[Date]]),MONTH(Stock_Info[[#This Row],[Date]]),1))-1)/7)+1</f>
        <v>WEEK 4</v>
      </c>
      <c r="D5385" s="12">
        <v>46.96</v>
      </c>
      <c r="E5385" s="12">
        <v>47.95</v>
      </c>
      <c r="F5385" s="12">
        <v>46.4</v>
      </c>
      <c r="G5385" s="12">
        <v>46.6</v>
      </c>
      <c r="H5385" s="12">
        <v>47.009716786698469</v>
      </c>
      <c r="I5385">
        <v>215915</v>
      </c>
      <c r="J5385">
        <v>1242</v>
      </c>
      <c r="K5385" s="12">
        <v>10150103</v>
      </c>
      <c r="L5385">
        <v>56922</v>
      </c>
      <c r="M5385">
        <v>26.36</v>
      </c>
      <c r="N5385">
        <v>1.55</v>
      </c>
      <c r="O5385">
        <v>-0.36</v>
      </c>
      <c r="P5385">
        <f xml:space="preserve"> IF(Stock_Info[[#This Row],[Close Price]] &gt; Stock_Info[[#This Row],[Open Price]], 1, 0)</f>
        <v>0</v>
      </c>
      <c r="Q5385" t="str">
        <f>IF(AND(Stock_Info[[#This Row],[% Deli. Qty to Traded Qty]]&gt;80,Stock_Info[[#This Row],[No. of Trades]]&lt;3000),"Unusual Day","")</f>
        <v/>
      </c>
      <c r="R5385" t="str">
        <f>IF(AND(Stock_Info[[#This Row],[Spread High-Low]] &lt; 10, Stock_Info[[#This Row],[% Deli. Qty to Traded Qty]] &gt; 90), "Good Day", "")</f>
        <v/>
      </c>
    </row>
    <row r="5386" spans="1:18">
      <c r="A5386" t="s">
        <v>61</v>
      </c>
      <c r="B5386" s="1">
        <v>45708</v>
      </c>
      <c r="C5386" s="1" t="str">
        <f>"WEEK" &amp;" " &amp;  INT((DAY(Stock_Info[[#This Row],[Date]])+WEEKDAY(DATE(YEAR(Stock_Info[[#This Row],[Date]]),MONTH(Stock_Info[[#This Row],[Date]]),1))-1)/7)+1</f>
        <v>WEEK 4</v>
      </c>
      <c r="D5386" s="12">
        <v>46.19</v>
      </c>
      <c r="E5386" s="12">
        <v>47.59</v>
      </c>
      <c r="F5386" s="12">
        <v>45.73</v>
      </c>
      <c r="G5386" s="12">
        <v>47.19</v>
      </c>
      <c r="H5386" s="12">
        <v>46.644318713817555</v>
      </c>
      <c r="I5386">
        <v>525462</v>
      </c>
      <c r="J5386">
        <v>2372</v>
      </c>
      <c r="K5386" s="12">
        <v>24509817</v>
      </c>
      <c r="L5386">
        <v>264080</v>
      </c>
      <c r="M5386">
        <v>50.26</v>
      </c>
      <c r="N5386">
        <v>1.86</v>
      </c>
      <c r="O5386">
        <v>1</v>
      </c>
      <c r="P5386">
        <f xml:space="preserve"> IF(Stock_Info[[#This Row],[Close Price]] &gt; Stock_Info[[#This Row],[Open Price]], 1, 0)</f>
        <v>1</v>
      </c>
      <c r="Q5386" t="str">
        <f>IF(AND(Stock_Info[[#This Row],[% Deli. Qty to Traded Qty]]&gt;80,Stock_Info[[#This Row],[No. of Trades]]&lt;3000),"Unusual Day","")</f>
        <v/>
      </c>
      <c r="R5386" t="str">
        <f>IF(AND(Stock_Info[[#This Row],[Spread High-Low]] &lt; 10, Stock_Info[[#This Row],[% Deli. Qty to Traded Qty]] &gt; 90), "Good Day", "")</f>
        <v/>
      </c>
    </row>
    <row r="5387" spans="1:18">
      <c r="A5387" t="s">
        <v>61</v>
      </c>
      <c r="B5387" s="1">
        <v>45707</v>
      </c>
      <c r="C5387" s="1" t="str">
        <f>"WEEK" &amp;" " &amp;  INT((DAY(Stock_Info[[#This Row],[Date]])+WEEKDAY(DATE(YEAR(Stock_Info[[#This Row],[Date]]),MONTH(Stock_Info[[#This Row],[Date]]),1))-1)/7)+1</f>
        <v>WEEK 4</v>
      </c>
      <c r="D5387" s="12">
        <v>45.06</v>
      </c>
      <c r="E5387" s="12">
        <v>46.48</v>
      </c>
      <c r="F5387" s="12">
        <v>44.5</v>
      </c>
      <c r="G5387" s="12">
        <v>46.34</v>
      </c>
      <c r="H5387" s="12">
        <v>45.868766012115053</v>
      </c>
      <c r="I5387">
        <v>267766</v>
      </c>
      <c r="J5387">
        <v>1092</v>
      </c>
      <c r="K5387" s="12">
        <v>12282096</v>
      </c>
      <c r="L5387">
        <v>100872</v>
      </c>
      <c r="M5387">
        <v>37.67</v>
      </c>
      <c r="N5387">
        <v>1.98</v>
      </c>
      <c r="O5387">
        <v>1.28</v>
      </c>
      <c r="P5387">
        <f xml:space="preserve"> IF(Stock_Info[[#This Row],[Close Price]] &gt; Stock_Info[[#This Row],[Open Price]], 1, 0)</f>
        <v>1</v>
      </c>
      <c r="Q5387" t="str">
        <f>IF(AND(Stock_Info[[#This Row],[% Deli. Qty to Traded Qty]]&gt;80,Stock_Info[[#This Row],[No. of Trades]]&lt;3000),"Unusual Day","")</f>
        <v/>
      </c>
      <c r="R5387" t="str">
        <f>IF(AND(Stock_Info[[#This Row],[Spread High-Low]] &lt; 10, Stock_Info[[#This Row],[% Deli. Qty to Traded Qty]] &gt; 90), "Good Day", "")</f>
        <v/>
      </c>
    </row>
    <row r="5388" spans="1:18">
      <c r="A5388" t="s">
        <v>61</v>
      </c>
      <c r="B5388" s="1">
        <v>45706</v>
      </c>
      <c r="C5388" s="1" t="str">
        <f>"WEEK" &amp;" " &amp;  INT((DAY(Stock_Info[[#This Row],[Date]])+WEEKDAY(DATE(YEAR(Stock_Info[[#This Row],[Date]]),MONTH(Stock_Info[[#This Row],[Date]]),1))-1)/7)+1</f>
        <v>WEEK 4</v>
      </c>
      <c r="D5388" s="12">
        <v>46.07</v>
      </c>
      <c r="E5388" s="12">
        <v>46.29</v>
      </c>
      <c r="F5388" s="12">
        <v>44.74</v>
      </c>
      <c r="G5388" s="12">
        <v>45.17</v>
      </c>
      <c r="H5388" s="12">
        <v>45.164462826908093</v>
      </c>
      <c r="I5388">
        <v>535051</v>
      </c>
      <c r="J5388">
        <v>3347</v>
      </c>
      <c r="K5388" s="12">
        <v>24165291</v>
      </c>
      <c r="L5388">
        <v>192247</v>
      </c>
      <c r="M5388">
        <v>35.93</v>
      </c>
      <c r="N5388">
        <v>1.55</v>
      </c>
      <c r="O5388">
        <v>-0.9</v>
      </c>
      <c r="P5388">
        <f xml:space="preserve"> IF(Stock_Info[[#This Row],[Close Price]] &gt; Stock_Info[[#This Row],[Open Price]], 1, 0)</f>
        <v>0</v>
      </c>
      <c r="Q5388" t="str">
        <f>IF(AND(Stock_Info[[#This Row],[% Deli. Qty to Traded Qty]]&gt;80,Stock_Info[[#This Row],[No. of Trades]]&lt;3000),"Unusual Day","")</f>
        <v/>
      </c>
      <c r="R5388" t="str">
        <f>IF(AND(Stock_Info[[#This Row],[Spread High-Low]] &lt; 10, Stock_Info[[#This Row],[% Deli. Qty to Traded Qty]] &gt; 90), "Good Day", "")</f>
        <v/>
      </c>
    </row>
    <row r="5389" spans="1:18">
      <c r="A5389" t="s">
        <v>61</v>
      </c>
      <c r="B5389" s="1">
        <v>45705</v>
      </c>
      <c r="C5389" s="1" t="str">
        <f>"WEEK" &amp;" " &amp;  INT((DAY(Stock_Info[[#This Row],[Date]])+WEEKDAY(DATE(YEAR(Stock_Info[[#This Row],[Date]]),MONTH(Stock_Info[[#This Row],[Date]]),1))-1)/7)+1</f>
        <v>WEEK 4</v>
      </c>
      <c r="D5389" s="12">
        <v>46.21</v>
      </c>
      <c r="E5389" s="12">
        <v>46.4</v>
      </c>
      <c r="F5389" s="12">
        <v>45</v>
      </c>
      <c r="G5389" s="12">
        <v>46.14</v>
      </c>
      <c r="H5389" s="12">
        <v>45.854247656598993</v>
      </c>
      <c r="I5389">
        <v>541734</v>
      </c>
      <c r="J5389">
        <v>3710</v>
      </c>
      <c r="K5389" s="12">
        <v>24840805</v>
      </c>
      <c r="L5389">
        <v>158604</v>
      </c>
      <c r="M5389">
        <v>29.28</v>
      </c>
      <c r="N5389">
        <v>1.4</v>
      </c>
      <c r="O5389">
        <v>-7.0000000000000007E-2</v>
      </c>
      <c r="P5389">
        <f xml:space="preserve"> IF(Stock_Info[[#This Row],[Close Price]] &gt; Stock_Info[[#This Row],[Open Price]], 1, 0)</f>
        <v>0</v>
      </c>
      <c r="Q5389" t="str">
        <f>IF(AND(Stock_Info[[#This Row],[% Deli. Qty to Traded Qty]]&gt;80,Stock_Info[[#This Row],[No. of Trades]]&lt;3000),"Unusual Day","")</f>
        <v/>
      </c>
      <c r="R5389" t="str">
        <f>IF(AND(Stock_Info[[#This Row],[Spread High-Low]] &lt; 10, Stock_Info[[#This Row],[% Deli. Qty to Traded Qty]] &gt; 90), "Good Day", "")</f>
        <v/>
      </c>
    </row>
    <row r="5390" spans="1:18">
      <c r="A5390" t="s">
        <v>61</v>
      </c>
      <c r="B5390" s="1">
        <v>45702</v>
      </c>
      <c r="C5390" s="1" t="str">
        <f>"WEEK" &amp;" " &amp;  INT((DAY(Stock_Info[[#This Row],[Date]])+WEEKDAY(DATE(YEAR(Stock_Info[[#This Row],[Date]]),MONTH(Stock_Info[[#This Row],[Date]]),1))-1)/7)+1</f>
        <v>WEEK 3</v>
      </c>
      <c r="D5390" s="12">
        <v>48.06</v>
      </c>
      <c r="E5390" s="12">
        <v>48.4</v>
      </c>
      <c r="F5390" s="12">
        <v>46.24</v>
      </c>
      <c r="G5390" s="12">
        <v>46.58</v>
      </c>
      <c r="H5390" s="12">
        <v>46.972271575261935</v>
      </c>
      <c r="I5390">
        <v>612368</v>
      </c>
      <c r="J5390">
        <v>3839</v>
      </c>
      <c r="K5390" s="12">
        <v>28764316</v>
      </c>
      <c r="L5390">
        <v>161088</v>
      </c>
      <c r="M5390">
        <v>26.31</v>
      </c>
      <c r="N5390">
        <v>2.16</v>
      </c>
      <c r="O5390">
        <v>-1.48</v>
      </c>
      <c r="P5390">
        <f xml:space="preserve"> IF(Stock_Info[[#This Row],[Close Price]] &gt; Stock_Info[[#This Row],[Open Price]], 1, 0)</f>
        <v>0</v>
      </c>
      <c r="Q5390" t="str">
        <f>IF(AND(Stock_Info[[#This Row],[% Deli. Qty to Traded Qty]]&gt;80,Stock_Info[[#This Row],[No. of Trades]]&lt;3000),"Unusual Day","")</f>
        <v/>
      </c>
      <c r="R5390" t="str">
        <f>IF(AND(Stock_Info[[#This Row],[Spread High-Low]] &lt; 10, Stock_Info[[#This Row],[% Deli. Qty to Traded Qty]] &gt; 90), "Good Day", "")</f>
        <v/>
      </c>
    </row>
    <row r="5391" spans="1:18">
      <c r="A5391" t="s">
        <v>61</v>
      </c>
      <c r="B5391" s="1">
        <v>45701</v>
      </c>
      <c r="C5391" s="1" t="str">
        <f>"WEEK" &amp;" " &amp;  INT((DAY(Stock_Info[[#This Row],[Date]])+WEEKDAY(DATE(YEAR(Stock_Info[[#This Row],[Date]]),MONTH(Stock_Info[[#This Row],[Date]]),1))-1)/7)+1</f>
        <v>WEEK 3</v>
      </c>
      <c r="D5391" s="12">
        <v>47.86</v>
      </c>
      <c r="E5391" s="12">
        <v>48.65</v>
      </c>
      <c r="F5391" s="12">
        <v>47.86</v>
      </c>
      <c r="G5391" s="12">
        <v>48.26</v>
      </c>
      <c r="H5391" s="12">
        <v>48.258563312275022</v>
      </c>
      <c r="I5391">
        <v>345865</v>
      </c>
      <c r="J5391">
        <v>1751</v>
      </c>
      <c r="K5391" s="12">
        <v>16690948</v>
      </c>
      <c r="L5391">
        <v>152123</v>
      </c>
      <c r="M5391">
        <v>43.98</v>
      </c>
      <c r="N5391">
        <v>0.79</v>
      </c>
      <c r="O5391">
        <v>0.4</v>
      </c>
      <c r="P5391">
        <f xml:space="preserve"> IF(Stock_Info[[#This Row],[Close Price]] &gt; Stock_Info[[#This Row],[Open Price]], 1, 0)</f>
        <v>1</v>
      </c>
      <c r="Q5391" t="str">
        <f>IF(AND(Stock_Info[[#This Row],[% Deli. Qty to Traded Qty]]&gt;80,Stock_Info[[#This Row],[No. of Trades]]&lt;3000),"Unusual Day","")</f>
        <v/>
      </c>
      <c r="R5391" t="str">
        <f>IF(AND(Stock_Info[[#This Row],[Spread High-Low]] &lt; 10, Stock_Info[[#This Row],[% Deli. Qty to Traded Qty]] &gt; 90), "Good Day", "")</f>
        <v/>
      </c>
    </row>
    <row r="5392" spans="1:18">
      <c r="A5392" t="s">
        <v>61</v>
      </c>
      <c r="B5392" s="1">
        <v>45700</v>
      </c>
      <c r="C5392" s="1" t="str">
        <f>"WEEK" &amp;" " &amp;  INT((DAY(Stock_Info[[#This Row],[Date]])+WEEKDAY(DATE(YEAR(Stock_Info[[#This Row],[Date]]),MONTH(Stock_Info[[#This Row],[Date]]),1))-1)/7)+1</f>
        <v>WEEK 3</v>
      </c>
      <c r="D5392" s="12">
        <v>48.05</v>
      </c>
      <c r="E5392" s="12">
        <v>48.37</v>
      </c>
      <c r="F5392" s="12">
        <v>46</v>
      </c>
      <c r="G5392" s="12">
        <v>47.76</v>
      </c>
      <c r="H5392" s="12">
        <v>47.240901148247417</v>
      </c>
      <c r="I5392">
        <v>827522</v>
      </c>
      <c r="J5392">
        <v>4549</v>
      </c>
      <c r="K5392" s="12">
        <v>39092885</v>
      </c>
      <c r="L5392">
        <v>185788</v>
      </c>
      <c r="M5392">
        <v>22.45</v>
      </c>
      <c r="N5392">
        <v>2.37</v>
      </c>
      <c r="O5392">
        <v>-0.28999999999999998</v>
      </c>
      <c r="P5392">
        <f xml:space="preserve"> IF(Stock_Info[[#This Row],[Close Price]] &gt; Stock_Info[[#This Row],[Open Price]], 1, 0)</f>
        <v>0</v>
      </c>
      <c r="Q5392" t="str">
        <f>IF(AND(Stock_Info[[#This Row],[% Deli. Qty to Traded Qty]]&gt;80,Stock_Info[[#This Row],[No. of Trades]]&lt;3000),"Unusual Day","")</f>
        <v/>
      </c>
      <c r="R5392" t="str">
        <f>IF(AND(Stock_Info[[#This Row],[Spread High-Low]] &lt; 10, Stock_Info[[#This Row],[% Deli. Qty to Traded Qty]] &gt; 90), "Good Day", "")</f>
        <v/>
      </c>
    </row>
    <row r="5393" spans="1:18">
      <c r="A5393" t="s">
        <v>61</v>
      </c>
      <c r="B5393" s="1">
        <v>45699</v>
      </c>
      <c r="C5393" s="1" t="str">
        <f>"WEEK" &amp;" " &amp;  INT((DAY(Stock_Info[[#This Row],[Date]])+WEEKDAY(DATE(YEAR(Stock_Info[[#This Row],[Date]]),MONTH(Stock_Info[[#This Row],[Date]]),1))-1)/7)+1</f>
        <v>WEEK 3</v>
      </c>
      <c r="D5393" s="12">
        <v>49.43</v>
      </c>
      <c r="E5393" s="12">
        <v>49.69</v>
      </c>
      <c r="F5393" s="12">
        <v>47.9</v>
      </c>
      <c r="G5393" s="12">
        <v>48.21</v>
      </c>
      <c r="H5393" s="12">
        <v>48.373318161224724</v>
      </c>
      <c r="I5393">
        <v>379644</v>
      </c>
      <c r="J5393">
        <v>3361</v>
      </c>
      <c r="K5393" s="12">
        <v>18364640</v>
      </c>
      <c r="L5393">
        <v>148229</v>
      </c>
      <c r="M5393">
        <v>39.04</v>
      </c>
      <c r="N5393">
        <v>1.79</v>
      </c>
      <c r="O5393">
        <v>-1.22</v>
      </c>
      <c r="P5393">
        <f xml:space="preserve"> IF(Stock_Info[[#This Row],[Close Price]] &gt; Stock_Info[[#This Row],[Open Price]], 1, 0)</f>
        <v>0</v>
      </c>
      <c r="Q5393" t="str">
        <f>IF(AND(Stock_Info[[#This Row],[% Deli. Qty to Traded Qty]]&gt;80,Stock_Info[[#This Row],[No. of Trades]]&lt;3000),"Unusual Day","")</f>
        <v/>
      </c>
      <c r="R5393" t="str">
        <f>IF(AND(Stock_Info[[#This Row],[Spread High-Low]] &lt; 10, Stock_Info[[#This Row],[% Deli. Qty to Traded Qty]] &gt; 90), "Good Day", "")</f>
        <v/>
      </c>
    </row>
    <row r="5394" spans="1:18">
      <c r="A5394" t="s">
        <v>61</v>
      </c>
      <c r="B5394" s="1">
        <v>45698</v>
      </c>
      <c r="C5394" s="1" t="str">
        <f>"WEEK" &amp;" " &amp;  INT((DAY(Stock_Info[[#This Row],[Date]])+WEEKDAY(DATE(YEAR(Stock_Info[[#This Row],[Date]]),MONTH(Stock_Info[[#This Row],[Date]]),1))-1)/7)+1</f>
        <v>WEEK 3</v>
      </c>
      <c r="D5394" s="12">
        <v>50.13</v>
      </c>
      <c r="E5394" s="12">
        <v>50.25</v>
      </c>
      <c r="F5394" s="12">
        <v>49.25</v>
      </c>
      <c r="G5394" s="12">
        <v>49.53</v>
      </c>
      <c r="H5394" s="12">
        <v>49.629857528643448</v>
      </c>
      <c r="I5394">
        <v>392149</v>
      </c>
      <c r="J5394">
        <v>2298</v>
      </c>
      <c r="K5394" s="12">
        <v>19462299</v>
      </c>
      <c r="L5394">
        <v>136825</v>
      </c>
      <c r="M5394">
        <v>34.89</v>
      </c>
      <c r="N5394">
        <v>1</v>
      </c>
      <c r="O5394">
        <v>-0.6</v>
      </c>
      <c r="P5394">
        <f xml:space="preserve"> IF(Stock_Info[[#This Row],[Close Price]] &gt; Stock_Info[[#This Row],[Open Price]], 1, 0)</f>
        <v>0</v>
      </c>
      <c r="Q5394" t="str">
        <f>IF(AND(Stock_Info[[#This Row],[% Deli. Qty to Traded Qty]]&gt;80,Stock_Info[[#This Row],[No. of Trades]]&lt;3000),"Unusual Day","")</f>
        <v/>
      </c>
      <c r="R5394" t="str">
        <f>IF(AND(Stock_Info[[#This Row],[Spread High-Low]] &lt; 10, Stock_Info[[#This Row],[% Deli. Qty to Traded Qty]] &gt; 90), "Good Day", "")</f>
        <v/>
      </c>
    </row>
    <row r="5395" spans="1:18">
      <c r="A5395" t="s">
        <v>61</v>
      </c>
      <c r="B5395" s="1">
        <v>45695</v>
      </c>
      <c r="C5395" s="1" t="str">
        <f>"WEEK" &amp;" " &amp;  INT((DAY(Stock_Info[[#This Row],[Date]])+WEEKDAY(DATE(YEAR(Stock_Info[[#This Row],[Date]]),MONTH(Stock_Info[[#This Row],[Date]]),1))-1)/7)+1</f>
        <v>WEEK 2</v>
      </c>
      <c r="D5395" s="12">
        <v>51</v>
      </c>
      <c r="E5395" s="12">
        <v>51.61</v>
      </c>
      <c r="F5395" s="12">
        <v>50.13</v>
      </c>
      <c r="G5395" s="12">
        <v>50.43</v>
      </c>
      <c r="H5395" s="12">
        <v>50.681838036792243</v>
      </c>
      <c r="I5395">
        <v>418947</v>
      </c>
      <c r="J5395">
        <v>2274</v>
      </c>
      <c r="K5395" s="12">
        <v>21233004</v>
      </c>
      <c r="L5395">
        <v>142611</v>
      </c>
      <c r="M5395">
        <v>34.04</v>
      </c>
      <c r="N5395">
        <v>1.48</v>
      </c>
      <c r="O5395">
        <v>-0.56999999999999995</v>
      </c>
      <c r="P5395">
        <f xml:space="preserve"> IF(Stock_Info[[#This Row],[Close Price]] &gt; Stock_Info[[#This Row],[Open Price]], 1, 0)</f>
        <v>0</v>
      </c>
      <c r="Q5395" t="str">
        <f>IF(AND(Stock_Info[[#This Row],[% Deli. Qty to Traded Qty]]&gt;80,Stock_Info[[#This Row],[No. of Trades]]&lt;3000),"Unusual Day","")</f>
        <v/>
      </c>
      <c r="R5395" t="str">
        <f>IF(AND(Stock_Info[[#This Row],[Spread High-Low]] &lt; 10, Stock_Info[[#This Row],[% Deli. Qty to Traded Qty]] &gt; 90), "Good Day", "")</f>
        <v/>
      </c>
    </row>
    <row r="5396" spans="1:18">
      <c r="A5396" t="s">
        <v>61</v>
      </c>
      <c r="B5396" s="1">
        <v>45694</v>
      </c>
      <c r="C5396" s="1" t="str">
        <f>"WEEK" &amp;" " &amp;  INT((DAY(Stock_Info[[#This Row],[Date]])+WEEKDAY(DATE(YEAR(Stock_Info[[#This Row],[Date]]),MONTH(Stock_Info[[#This Row],[Date]]),1))-1)/7)+1</f>
        <v>WEEK 2</v>
      </c>
      <c r="D5396" s="12">
        <v>51.67</v>
      </c>
      <c r="E5396" s="12">
        <v>51.75</v>
      </c>
      <c r="F5396" s="12">
        <v>50.46</v>
      </c>
      <c r="G5396" s="12">
        <v>50.9</v>
      </c>
      <c r="H5396" s="12">
        <v>51.028730589075415</v>
      </c>
      <c r="I5396">
        <v>330484</v>
      </c>
      <c r="J5396">
        <v>2273</v>
      </c>
      <c r="K5396" s="12">
        <v>16864179</v>
      </c>
      <c r="L5396">
        <v>138984</v>
      </c>
      <c r="M5396">
        <v>42.05</v>
      </c>
      <c r="N5396">
        <v>1.29</v>
      </c>
      <c r="O5396">
        <v>-0.77</v>
      </c>
      <c r="P5396">
        <f xml:space="preserve"> IF(Stock_Info[[#This Row],[Close Price]] &gt; Stock_Info[[#This Row],[Open Price]], 1, 0)</f>
        <v>0</v>
      </c>
      <c r="Q5396" t="str">
        <f>IF(AND(Stock_Info[[#This Row],[% Deli. Qty to Traded Qty]]&gt;80,Stock_Info[[#This Row],[No. of Trades]]&lt;3000),"Unusual Day","")</f>
        <v/>
      </c>
      <c r="R5396" t="str">
        <f>IF(AND(Stock_Info[[#This Row],[Spread High-Low]] &lt; 10, Stock_Info[[#This Row],[% Deli. Qty to Traded Qty]] &gt; 90), "Good Day", "")</f>
        <v/>
      </c>
    </row>
    <row r="5397" spans="1:18">
      <c r="A5397" t="s">
        <v>61</v>
      </c>
      <c r="B5397" s="1">
        <v>45693</v>
      </c>
      <c r="C5397" s="1" t="str">
        <f>"WEEK" &amp;" " &amp;  INT((DAY(Stock_Info[[#This Row],[Date]])+WEEKDAY(DATE(YEAR(Stock_Info[[#This Row],[Date]]),MONTH(Stock_Info[[#This Row],[Date]]),1))-1)/7)+1</f>
        <v>WEEK 2</v>
      </c>
      <c r="D5397" s="12">
        <v>50.42</v>
      </c>
      <c r="E5397" s="12">
        <v>52.4</v>
      </c>
      <c r="F5397" s="12">
        <v>50.4</v>
      </c>
      <c r="G5397" s="12">
        <v>51.47</v>
      </c>
      <c r="H5397" s="12">
        <v>51.324594467254492</v>
      </c>
      <c r="I5397">
        <v>505138</v>
      </c>
      <c r="J5397">
        <v>2696</v>
      </c>
      <c r="K5397" s="12">
        <v>25926003</v>
      </c>
      <c r="L5397">
        <v>169223</v>
      </c>
      <c r="M5397">
        <v>33.5</v>
      </c>
      <c r="N5397">
        <v>2</v>
      </c>
      <c r="O5397">
        <v>1.05</v>
      </c>
      <c r="P5397">
        <f xml:space="preserve"> IF(Stock_Info[[#This Row],[Close Price]] &gt; Stock_Info[[#This Row],[Open Price]], 1, 0)</f>
        <v>1</v>
      </c>
      <c r="Q5397" t="str">
        <f>IF(AND(Stock_Info[[#This Row],[% Deli. Qty to Traded Qty]]&gt;80,Stock_Info[[#This Row],[No. of Trades]]&lt;3000),"Unusual Day","")</f>
        <v/>
      </c>
      <c r="R5397" t="str">
        <f>IF(AND(Stock_Info[[#This Row],[Spread High-Low]] &lt; 10, Stock_Info[[#This Row],[% Deli. Qty to Traded Qty]] &gt; 90), "Good Day", "")</f>
        <v/>
      </c>
    </row>
    <row r="5398" spans="1:18">
      <c r="A5398" t="s">
        <v>61</v>
      </c>
      <c r="B5398" s="1">
        <v>45692</v>
      </c>
      <c r="C5398" s="1" t="str">
        <f>"WEEK" &amp;" " &amp;  INT((DAY(Stock_Info[[#This Row],[Date]])+WEEKDAY(DATE(YEAR(Stock_Info[[#This Row],[Date]]),MONTH(Stock_Info[[#This Row],[Date]]),1))-1)/7)+1</f>
        <v>WEEK 2</v>
      </c>
      <c r="D5398" s="12">
        <v>49.53</v>
      </c>
      <c r="E5398" s="12">
        <v>50.29</v>
      </c>
      <c r="F5398" s="12">
        <v>49.23</v>
      </c>
      <c r="G5398" s="12">
        <v>49.66</v>
      </c>
      <c r="H5398" s="12">
        <v>49.631779911328415</v>
      </c>
      <c r="I5398">
        <v>489221</v>
      </c>
      <c r="J5398">
        <v>2044</v>
      </c>
      <c r="K5398" s="12">
        <v>24280909</v>
      </c>
      <c r="L5398">
        <v>144002</v>
      </c>
      <c r="M5398">
        <v>29.43</v>
      </c>
      <c r="N5398">
        <v>1.06</v>
      </c>
      <c r="O5398">
        <v>0.13</v>
      </c>
      <c r="P5398">
        <f xml:space="preserve"> IF(Stock_Info[[#This Row],[Close Price]] &gt; Stock_Info[[#This Row],[Open Price]], 1, 0)</f>
        <v>1</v>
      </c>
      <c r="Q5398" t="str">
        <f>IF(AND(Stock_Info[[#This Row],[% Deli. Qty to Traded Qty]]&gt;80,Stock_Info[[#This Row],[No. of Trades]]&lt;3000),"Unusual Day","")</f>
        <v/>
      </c>
      <c r="R5398" t="str">
        <f>IF(AND(Stock_Info[[#This Row],[Spread High-Low]] &lt; 10, Stock_Info[[#This Row],[% Deli. Qty to Traded Qty]] &gt; 90), "Good Day", "")</f>
        <v/>
      </c>
    </row>
    <row r="5399" spans="1:18">
      <c r="A5399" t="s">
        <v>61</v>
      </c>
      <c r="B5399" s="1">
        <v>45691</v>
      </c>
      <c r="C5399" s="1" t="str">
        <f>"WEEK" &amp;" " &amp;  INT((DAY(Stock_Info[[#This Row],[Date]])+WEEKDAY(DATE(YEAR(Stock_Info[[#This Row],[Date]]),MONTH(Stock_Info[[#This Row],[Date]]),1))-1)/7)+1</f>
        <v>WEEK 2</v>
      </c>
      <c r="D5399" s="12">
        <v>49.53</v>
      </c>
      <c r="E5399" s="12">
        <v>50.18</v>
      </c>
      <c r="F5399" s="12">
        <v>48.7</v>
      </c>
      <c r="G5399" s="12">
        <v>48.88</v>
      </c>
      <c r="H5399" s="12">
        <v>49.319656942890745</v>
      </c>
      <c r="I5399">
        <v>174315</v>
      </c>
      <c r="J5399">
        <v>1341</v>
      </c>
      <c r="K5399" s="12">
        <v>8597156</v>
      </c>
      <c r="L5399">
        <v>60146</v>
      </c>
      <c r="M5399">
        <v>34.5</v>
      </c>
      <c r="N5399">
        <v>1.48</v>
      </c>
      <c r="O5399">
        <v>-0.65</v>
      </c>
      <c r="P5399">
        <f xml:space="preserve"> IF(Stock_Info[[#This Row],[Close Price]] &gt; Stock_Info[[#This Row],[Open Price]], 1, 0)</f>
        <v>0</v>
      </c>
      <c r="Q5399" t="str">
        <f>IF(AND(Stock_Info[[#This Row],[% Deli. Qty to Traded Qty]]&gt;80,Stock_Info[[#This Row],[No. of Trades]]&lt;3000),"Unusual Day","")</f>
        <v/>
      </c>
      <c r="R5399" t="str">
        <f>IF(AND(Stock_Info[[#This Row],[Spread High-Low]] &lt; 10, Stock_Info[[#This Row],[% Deli. Qty to Traded Qty]] &gt; 90), "Good Day", "")</f>
        <v/>
      </c>
    </row>
    <row r="5400" spans="1:18">
      <c r="A5400" t="s">
        <v>61</v>
      </c>
      <c r="B5400" s="1">
        <v>45689</v>
      </c>
      <c r="C5400" s="1" t="str">
        <f>"WEEK" &amp;" " &amp;  INT((DAY(Stock_Info[[#This Row],[Date]])+WEEKDAY(DATE(YEAR(Stock_Info[[#This Row],[Date]]),MONTH(Stock_Info[[#This Row],[Date]]),1))-1)/7)+1</f>
        <v>WEEK 2</v>
      </c>
      <c r="D5400" s="12">
        <v>51.47</v>
      </c>
      <c r="E5400" s="12">
        <v>52.12</v>
      </c>
      <c r="F5400" s="12">
        <v>50.04</v>
      </c>
      <c r="G5400" s="12">
        <v>50.3</v>
      </c>
      <c r="H5400" s="12">
        <v>51.230310144743612</v>
      </c>
      <c r="I5400">
        <v>283674</v>
      </c>
      <c r="J5400">
        <v>1416</v>
      </c>
      <c r="K5400" s="12">
        <v>14532707</v>
      </c>
      <c r="L5400">
        <v>54373</v>
      </c>
      <c r="M5400">
        <v>19.170000000000002</v>
      </c>
      <c r="N5400">
        <v>2.08</v>
      </c>
      <c r="O5400">
        <v>-1.17</v>
      </c>
      <c r="P5400">
        <f xml:space="preserve"> IF(Stock_Info[[#This Row],[Close Price]] &gt; Stock_Info[[#This Row],[Open Price]], 1, 0)</f>
        <v>0</v>
      </c>
      <c r="Q5400" t="str">
        <f>IF(AND(Stock_Info[[#This Row],[% Deli. Qty to Traded Qty]]&gt;80,Stock_Info[[#This Row],[No. of Trades]]&lt;3000),"Unusual Day","")</f>
        <v/>
      </c>
      <c r="R5400" t="str">
        <f>IF(AND(Stock_Info[[#This Row],[Spread High-Low]] &lt; 10, Stock_Info[[#This Row],[% Deli. Qty to Traded Qty]] &gt; 90), "Good Day", "")</f>
        <v/>
      </c>
    </row>
    <row r="5401" spans="1:18">
      <c r="A5401" t="s">
        <v>61</v>
      </c>
      <c r="B5401" s="1">
        <v>45688</v>
      </c>
      <c r="C5401" s="1" t="str">
        <f>"WEEK" &amp;" " &amp;  INT((DAY(Stock_Info[[#This Row],[Date]])+WEEKDAY(DATE(YEAR(Stock_Info[[#This Row],[Date]]),MONTH(Stock_Info[[#This Row],[Date]]),1))-1)/7)+1</f>
        <v>WEEK 5</v>
      </c>
      <c r="D5401" s="12">
        <v>50.09</v>
      </c>
      <c r="E5401" s="12">
        <v>51.6</v>
      </c>
      <c r="F5401" s="12">
        <v>49.49</v>
      </c>
      <c r="G5401" s="12">
        <v>50.96</v>
      </c>
      <c r="H5401" s="12">
        <v>50.581315369396798</v>
      </c>
      <c r="I5401">
        <v>486753</v>
      </c>
      <c r="J5401">
        <v>1701</v>
      </c>
      <c r="K5401" s="12">
        <v>24620607</v>
      </c>
      <c r="L5401">
        <v>88671</v>
      </c>
      <c r="M5401">
        <v>18.22</v>
      </c>
      <c r="N5401">
        <v>2.11</v>
      </c>
      <c r="O5401">
        <v>0.87</v>
      </c>
      <c r="P5401">
        <f xml:space="preserve"> IF(Stock_Info[[#This Row],[Close Price]] &gt; Stock_Info[[#This Row],[Open Price]], 1, 0)</f>
        <v>1</v>
      </c>
      <c r="Q5401" t="str">
        <f>IF(AND(Stock_Info[[#This Row],[% Deli. Qty to Traded Qty]]&gt;80,Stock_Info[[#This Row],[No. of Trades]]&lt;3000),"Unusual Day","")</f>
        <v/>
      </c>
      <c r="R5401" t="str">
        <f>IF(AND(Stock_Info[[#This Row],[Spread High-Low]] &lt; 10, Stock_Info[[#This Row],[% Deli. Qty to Traded Qty]] &gt; 90), "Good Day", "")</f>
        <v/>
      </c>
    </row>
    <row r="5402" spans="1:18">
      <c r="A5402" t="s">
        <v>61</v>
      </c>
      <c r="B5402" s="1">
        <v>45687</v>
      </c>
      <c r="C5402" s="1" t="str">
        <f>"WEEK" &amp;" " &amp;  INT((DAY(Stock_Info[[#This Row],[Date]])+WEEKDAY(DATE(YEAR(Stock_Info[[#This Row],[Date]]),MONTH(Stock_Info[[#This Row],[Date]]),1))-1)/7)+1</f>
        <v>WEEK 5</v>
      </c>
      <c r="D5402" s="12">
        <v>50</v>
      </c>
      <c r="E5402" s="12">
        <v>50.8</v>
      </c>
      <c r="F5402" s="12">
        <v>49.79</v>
      </c>
      <c r="G5402" s="12">
        <v>50.13</v>
      </c>
      <c r="H5402" s="12">
        <v>50.321426016716465</v>
      </c>
      <c r="I5402">
        <v>181737</v>
      </c>
      <c r="J5402">
        <v>1045</v>
      </c>
      <c r="K5402" s="12">
        <v>9145265</v>
      </c>
      <c r="L5402">
        <v>50365</v>
      </c>
      <c r="M5402">
        <v>27.71</v>
      </c>
      <c r="N5402">
        <v>1.01</v>
      </c>
      <c r="O5402">
        <v>0.13</v>
      </c>
      <c r="P5402">
        <f xml:space="preserve"> IF(Stock_Info[[#This Row],[Close Price]] &gt; Stock_Info[[#This Row],[Open Price]], 1, 0)</f>
        <v>1</v>
      </c>
      <c r="Q5402" t="str">
        <f>IF(AND(Stock_Info[[#This Row],[% Deli. Qty to Traded Qty]]&gt;80,Stock_Info[[#This Row],[No. of Trades]]&lt;3000),"Unusual Day","")</f>
        <v/>
      </c>
      <c r="R5402" t="str">
        <f>IF(AND(Stock_Info[[#This Row],[Spread High-Low]] &lt; 10, Stock_Info[[#This Row],[% Deli. Qty to Traded Qty]] &gt; 90), "Good Day", "")</f>
        <v/>
      </c>
    </row>
    <row r="5403" spans="1:18">
      <c r="A5403" t="s">
        <v>61</v>
      </c>
      <c r="B5403" s="1">
        <v>45686</v>
      </c>
      <c r="C5403" s="1" t="str">
        <f>"WEEK" &amp;" " &amp;  INT((DAY(Stock_Info[[#This Row],[Date]])+WEEKDAY(DATE(YEAR(Stock_Info[[#This Row],[Date]]),MONTH(Stock_Info[[#This Row],[Date]]),1))-1)/7)+1</f>
        <v>WEEK 5</v>
      </c>
      <c r="D5403" s="12">
        <v>49.57</v>
      </c>
      <c r="E5403" s="12">
        <v>50.38</v>
      </c>
      <c r="F5403" s="12">
        <v>49.46</v>
      </c>
      <c r="G5403" s="12">
        <v>50.09</v>
      </c>
      <c r="H5403" s="12">
        <v>49.972019332352907</v>
      </c>
      <c r="I5403">
        <v>569822</v>
      </c>
      <c r="J5403">
        <v>2364</v>
      </c>
      <c r="K5403" s="12">
        <v>28475156</v>
      </c>
      <c r="L5403">
        <v>149540</v>
      </c>
      <c r="M5403">
        <v>26.24</v>
      </c>
      <c r="N5403">
        <v>0.92</v>
      </c>
      <c r="O5403">
        <v>0.52</v>
      </c>
      <c r="P5403">
        <f xml:space="preserve"> IF(Stock_Info[[#This Row],[Close Price]] &gt; Stock_Info[[#This Row],[Open Price]], 1, 0)</f>
        <v>1</v>
      </c>
      <c r="Q5403" t="str">
        <f>IF(AND(Stock_Info[[#This Row],[% Deli. Qty to Traded Qty]]&gt;80,Stock_Info[[#This Row],[No. of Trades]]&lt;3000),"Unusual Day","")</f>
        <v/>
      </c>
      <c r="R5403" t="str">
        <f>IF(AND(Stock_Info[[#This Row],[Spread High-Low]] &lt; 10, Stock_Info[[#This Row],[% Deli. Qty to Traded Qty]] &gt; 90), "Good Day", "")</f>
        <v/>
      </c>
    </row>
    <row r="5404" spans="1:18">
      <c r="A5404" t="s">
        <v>61</v>
      </c>
      <c r="B5404" s="1">
        <v>45685</v>
      </c>
      <c r="C5404" s="1" t="str">
        <f>"WEEK" &amp;" " &amp;  INT((DAY(Stock_Info[[#This Row],[Date]])+WEEKDAY(DATE(YEAR(Stock_Info[[#This Row],[Date]]),MONTH(Stock_Info[[#This Row],[Date]]),1))-1)/7)+1</f>
        <v>WEEK 5</v>
      </c>
      <c r="D5404" s="12">
        <v>50.02</v>
      </c>
      <c r="E5404" s="12">
        <v>51.28</v>
      </c>
      <c r="F5404" s="12">
        <v>49</v>
      </c>
      <c r="G5404" s="12">
        <v>49.51</v>
      </c>
      <c r="H5404" s="12">
        <v>49.992514523514011</v>
      </c>
      <c r="I5404">
        <v>958790</v>
      </c>
      <c r="J5404">
        <v>3714</v>
      </c>
      <c r="K5404" s="12">
        <v>47932323</v>
      </c>
      <c r="L5404">
        <v>184701</v>
      </c>
      <c r="M5404">
        <v>19.260000000000002</v>
      </c>
      <c r="N5404">
        <v>2.2799999999999998</v>
      </c>
      <c r="O5404">
        <v>-0.51</v>
      </c>
      <c r="P5404">
        <f xml:space="preserve"> IF(Stock_Info[[#This Row],[Close Price]] &gt; Stock_Info[[#This Row],[Open Price]], 1, 0)</f>
        <v>0</v>
      </c>
      <c r="Q5404" t="str">
        <f>IF(AND(Stock_Info[[#This Row],[% Deli. Qty to Traded Qty]]&gt;80,Stock_Info[[#This Row],[No. of Trades]]&lt;3000),"Unusual Day","")</f>
        <v/>
      </c>
      <c r="R5404" t="str">
        <f>IF(AND(Stock_Info[[#This Row],[Spread High-Low]] &lt; 10, Stock_Info[[#This Row],[% Deli. Qty to Traded Qty]] &gt; 90), "Good Day", "")</f>
        <v/>
      </c>
    </row>
    <row r="5405" spans="1:18">
      <c r="A5405" t="s">
        <v>61</v>
      </c>
      <c r="B5405" s="1">
        <v>45684</v>
      </c>
      <c r="C5405" s="1" t="str">
        <f>"WEEK" &amp;" " &amp;  INT((DAY(Stock_Info[[#This Row],[Date]])+WEEKDAY(DATE(YEAR(Stock_Info[[#This Row],[Date]]),MONTH(Stock_Info[[#This Row],[Date]]),1))-1)/7)+1</f>
        <v>WEEK 5</v>
      </c>
      <c r="D5405" s="12">
        <v>49.02</v>
      </c>
      <c r="E5405" s="12">
        <v>51.35</v>
      </c>
      <c r="F5405" s="12">
        <v>47.42</v>
      </c>
      <c r="G5405" s="12">
        <v>50.01</v>
      </c>
      <c r="H5405" s="12">
        <v>49.698429758177831</v>
      </c>
      <c r="I5405">
        <v>608505</v>
      </c>
      <c r="J5405">
        <v>3156</v>
      </c>
      <c r="K5405" s="12">
        <v>30241743</v>
      </c>
      <c r="L5405">
        <v>92922</v>
      </c>
      <c r="M5405">
        <v>15.27</v>
      </c>
      <c r="N5405">
        <v>3.93</v>
      </c>
      <c r="O5405">
        <v>0.99</v>
      </c>
      <c r="P5405">
        <f xml:space="preserve"> IF(Stock_Info[[#This Row],[Close Price]] &gt; Stock_Info[[#This Row],[Open Price]], 1, 0)</f>
        <v>1</v>
      </c>
      <c r="Q5405" t="str">
        <f>IF(AND(Stock_Info[[#This Row],[% Deli. Qty to Traded Qty]]&gt;80,Stock_Info[[#This Row],[No. of Trades]]&lt;3000),"Unusual Day","")</f>
        <v/>
      </c>
      <c r="R5405" t="str">
        <f>IF(AND(Stock_Info[[#This Row],[Spread High-Low]] &lt; 10, Stock_Info[[#This Row],[% Deli. Qty to Traded Qty]] &gt; 90), "Good Day", "")</f>
        <v/>
      </c>
    </row>
    <row r="5406" spans="1:18">
      <c r="A5406" t="s">
        <v>61</v>
      </c>
      <c r="B5406" s="1">
        <v>45681</v>
      </c>
      <c r="C5406" s="1" t="str">
        <f>"WEEK" &amp;" " &amp;  INT((DAY(Stock_Info[[#This Row],[Date]])+WEEKDAY(DATE(YEAR(Stock_Info[[#This Row],[Date]]),MONTH(Stock_Info[[#This Row],[Date]]),1))-1)/7)+1</f>
        <v>WEEK 4</v>
      </c>
      <c r="D5406" s="12">
        <v>50.74</v>
      </c>
      <c r="E5406" s="12">
        <v>50.81</v>
      </c>
      <c r="F5406" s="12">
        <v>48.82</v>
      </c>
      <c r="G5406" s="12">
        <v>49.02</v>
      </c>
      <c r="H5406" s="12">
        <v>49.619533360556318</v>
      </c>
      <c r="I5406">
        <v>497129</v>
      </c>
      <c r="J5406">
        <v>3063</v>
      </c>
      <c r="K5406" s="12">
        <v>24667309</v>
      </c>
      <c r="L5406">
        <v>150720</v>
      </c>
      <c r="M5406">
        <v>30.32</v>
      </c>
      <c r="N5406">
        <v>1.99</v>
      </c>
      <c r="O5406">
        <v>-1.72</v>
      </c>
      <c r="P5406">
        <f xml:space="preserve"> IF(Stock_Info[[#This Row],[Close Price]] &gt; Stock_Info[[#This Row],[Open Price]], 1, 0)</f>
        <v>0</v>
      </c>
      <c r="Q5406" t="str">
        <f>IF(AND(Stock_Info[[#This Row],[% Deli. Qty to Traded Qty]]&gt;80,Stock_Info[[#This Row],[No. of Trades]]&lt;3000),"Unusual Day","")</f>
        <v/>
      </c>
      <c r="R5406" t="str">
        <f>IF(AND(Stock_Info[[#This Row],[Spread High-Low]] &lt; 10, Stock_Info[[#This Row],[% Deli. Qty to Traded Qty]] &gt; 90), "Good Day", "")</f>
        <v/>
      </c>
    </row>
    <row r="5407" spans="1:18">
      <c r="A5407" t="s">
        <v>61</v>
      </c>
      <c r="B5407" s="1">
        <v>45680</v>
      </c>
      <c r="C5407" s="1" t="str">
        <f>"WEEK" &amp;" " &amp;  INT((DAY(Stock_Info[[#This Row],[Date]])+WEEKDAY(DATE(YEAR(Stock_Info[[#This Row],[Date]]),MONTH(Stock_Info[[#This Row],[Date]]),1))-1)/7)+1</f>
        <v>WEEK 4</v>
      </c>
      <c r="D5407" s="12">
        <v>50.1</v>
      </c>
      <c r="E5407" s="12">
        <v>51</v>
      </c>
      <c r="F5407" s="12">
        <v>49.75</v>
      </c>
      <c r="G5407" s="12">
        <v>50.64</v>
      </c>
      <c r="H5407" s="12">
        <v>50.535260883171368</v>
      </c>
      <c r="I5407">
        <v>236466</v>
      </c>
      <c r="J5407">
        <v>1105</v>
      </c>
      <c r="K5407" s="12">
        <v>11949871</v>
      </c>
      <c r="L5407">
        <v>72242</v>
      </c>
      <c r="M5407">
        <v>30.55</v>
      </c>
      <c r="N5407">
        <v>1.25</v>
      </c>
      <c r="O5407">
        <v>0.54</v>
      </c>
      <c r="P5407">
        <f xml:space="preserve"> IF(Stock_Info[[#This Row],[Close Price]] &gt; Stock_Info[[#This Row],[Open Price]], 1, 0)</f>
        <v>1</v>
      </c>
      <c r="Q5407" t="str">
        <f>IF(AND(Stock_Info[[#This Row],[% Deli. Qty to Traded Qty]]&gt;80,Stock_Info[[#This Row],[No. of Trades]]&lt;3000),"Unusual Day","")</f>
        <v/>
      </c>
      <c r="R5407" t="str">
        <f>IF(AND(Stock_Info[[#This Row],[Spread High-Low]] &lt; 10, Stock_Info[[#This Row],[% Deli. Qty to Traded Qty]] &gt; 90), "Good Day", "")</f>
        <v/>
      </c>
    </row>
    <row r="5408" spans="1:18">
      <c r="A5408" t="s">
        <v>61</v>
      </c>
      <c r="B5408" s="1">
        <v>45679</v>
      </c>
      <c r="C5408" s="1" t="str">
        <f>"WEEK" &amp;" " &amp;  INT((DAY(Stock_Info[[#This Row],[Date]])+WEEKDAY(DATE(YEAR(Stock_Info[[#This Row],[Date]]),MONTH(Stock_Info[[#This Row],[Date]]),1))-1)/7)+1</f>
        <v>WEEK 4</v>
      </c>
      <c r="D5408" s="12">
        <v>51.01</v>
      </c>
      <c r="E5408" s="12">
        <v>51.29</v>
      </c>
      <c r="F5408" s="12">
        <v>49.36</v>
      </c>
      <c r="G5408" s="12">
        <v>50.25</v>
      </c>
      <c r="H5408" s="12">
        <v>50.087618122784939</v>
      </c>
      <c r="I5408">
        <v>302757</v>
      </c>
      <c r="J5408">
        <v>1423</v>
      </c>
      <c r="K5408" s="12">
        <v>15164377</v>
      </c>
      <c r="L5408">
        <v>95715</v>
      </c>
      <c r="M5408">
        <v>31.61</v>
      </c>
      <c r="N5408">
        <v>1.93</v>
      </c>
      <c r="O5408">
        <v>-0.76</v>
      </c>
      <c r="P5408">
        <f xml:space="preserve"> IF(Stock_Info[[#This Row],[Close Price]] &gt; Stock_Info[[#This Row],[Open Price]], 1, 0)</f>
        <v>0</v>
      </c>
      <c r="Q5408" t="str">
        <f>IF(AND(Stock_Info[[#This Row],[% Deli. Qty to Traded Qty]]&gt;80,Stock_Info[[#This Row],[No. of Trades]]&lt;3000),"Unusual Day","")</f>
        <v/>
      </c>
      <c r="R5408" t="str">
        <f>IF(AND(Stock_Info[[#This Row],[Spread High-Low]] &lt; 10, Stock_Info[[#This Row],[% Deli. Qty to Traded Qty]] &gt; 90), "Good Day", "")</f>
        <v/>
      </c>
    </row>
    <row r="5409" spans="1:18">
      <c r="A5409" t="s">
        <v>61</v>
      </c>
      <c r="B5409" s="1">
        <v>45678</v>
      </c>
      <c r="C5409" s="1" t="str">
        <f>"WEEK" &amp;" " &amp;  INT((DAY(Stock_Info[[#This Row],[Date]])+WEEKDAY(DATE(YEAR(Stock_Info[[#This Row],[Date]]),MONTH(Stock_Info[[#This Row],[Date]]),1))-1)/7)+1</f>
        <v>WEEK 4</v>
      </c>
      <c r="D5409" s="12">
        <v>52.14</v>
      </c>
      <c r="E5409" s="12">
        <v>52.28</v>
      </c>
      <c r="F5409" s="12">
        <v>50.77</v>
      </c>
      <c r="G5409" s="12">
        <v>51.14</v>
      </c>
      <c r="H5409" s="12">
        <v>51.564334610987828</v>
      </c>
      <c r="I5409">
        <v>743550</v>
      </c>
      <c r="J5409">
        <v>3684</v>
      </c>
      <c r="K5409" s="12">
        <v>38340661</v>
      </c>
      <c r="L5409">
        <v>232602</v>
      </c>
      <c r="M5409">
        <v>31.28</v>
      </c>
      <c r="N5409">
        <v>1.51</v>
      </c>
      <c r="O5409">
        <v>-1</v>
      </c>
      <c r="P5409">
        <f xml:space="preserve"> IF(Stock_Info[[#This Row],[Close Price]] &gt; Stock_Info[[#This Row],[Open Price]], 1, 0)</f>
        <v>0</v>
      </c>
      <c r="Q5409" t="str">
        <f>IF(AND(Stock_Info[[#This Row],[% Deli. Qty to Traded Qty]]&gt;80,Stock_Info[[#This Row],[No. of Trades]]&lt;3000),"Unusual Day","")</f>
        <v/>
      </c>
      <c r="R5409" t="str">
        <f>IF(AND(Stock_Info[[#This Row],[Spread High-Low]] &lt; 10, Stock_Info[[#This Row],[% Deli. Qty to Traded Qty]] &gt; 90), "Good Day", "")</f>
        <v/>
      </c>
    </row>
    <row r="5410" spans="1:18">
      <c r="A5410" t="s">
        <v>61</v>
      </c>
      <c r="B5410" s="1">
        <v>45677</v>
      </c>
      <c r="C5410" s="1" t="str">
        <f>"WEEK" &amp;" " &amp;  INT((DAY(Stock_Info[[#This Row],[Date]])+WEEKDAY(DATE(YEAR(Stock_Info[[#This Row],[Date]]),MONTH(Stock_Info[[#This Row],[Date]]),1))-1)/7)+1</f>
        <v>WEEK 4</v>
      </c>
      <c r="D5410" s="12">
        <v>50.95</v>
      </c>
      <c r="E5410" s="12">
        <v>53.66</v>
      </c>
      <c r="F5410" s="12">
        <v>50.7</v>
      </c>
      <c r="G5410" s="12">
        <v>52.61</v>
      </c>
      <c r="H5410" s="12">
        <v>52.54559337235014</v>
      </c>
      <c r="I5410">
        <v>742586</v>
      </c>
      <c r="J5410">
        <v>3188</v>
      </c>
      <c r="K5410" s="12">
        <v>39019622</v>
      </c>
      <c r="L5410">
        <v>193165</v>
      </c>
      <c r="M5410">
        <v>26.01</v>
      </c>
      <c r="N5410">
        <v>2.96</v>
      </c>
      <c r="O5410">
        <v>1.66</v>
      </c>
      <c r="P5410">
        <f xml:space="preserve"> IF(Stock_Info[[#This Row],[Close Price]] &gt; Stock_Info[[#This Row],[Open Price]], 1, 0)</f>
        <v>1</v>
      </c>
      <c r="Q5410" t="str">
        <f>IF(AND(Stock_Info[[#This Row],[% Deli. Qty to Traded Qty]]&gt;80,Stock_Info[[#This Row],[No. of Trades]]&lt;3000),"Unusual Day","")</f>
        <v/>
      </c>
      <c r="R5410" t="str">
        <f>IF(AND(Stock_Info[[#This Row],[Spread High-Low]] &lt; 10, Stock_Info[[#This Row],[% Deli. Qty to Traded Qty]] &gt; 90), "Good Day", "")</f>
        <v/>
      </c>
    </row>
    <row r="5411" spans="1:18">
      <c r="A5411" t="s">
        <v>61</v>
      </c>
      <c r="B5411" s="1">
        <v>45674</v>
      </c>
      <c r="C5411" s="1" t="str">
        <f>"WEEK" &amp;" " &amp;  INT((DAY(Stock_Info[[#This Row],[Date]])+WEEKDAY(DATE(YEAR(Stock_Info[[#This Row],[Date]]),MONTH(Stock_Info[[#This Row],[Date]]),1))-1)/7)+1</f>
        <v>WEEK 3</v>
      </c>
      <c r="D5411" s="12">
        <v>50.38</v>
      </c>
      <c r="E5411" s="12">
        <v>50.91</v>
      </c>
      <c r="F5411" s="12">
        <v>49.8</v>
      </c>
      <c r="G5411" s="12">
        <v>50.63</v>
      </c>
      <c r="H5411" s="12">
        <v>50.486679115159959</v>
      </c>
      <c r="I5411">
        <v>234031</v>
      </c>
      <c r="J5411">
        <v>1106</v>
      </c>
      <c r="K5411" s="12">
        <v>11815448</v>
      </c>
      <c r="L5411">
        <v>71028</v>
      </c>
      <c r="M5411">
        <v>30.35</v>
      </c>
      <c r="N5411">
        <v>1.1100000000000001</v>
      </c>
      <c r="O5411">
        <v>0.25</v>
      </c>
      <c r="P5411">
        <f xml:space="preserve"> IF(Stock_Info[[#This Row],[Close Price]] &gt; Stock_Info[[#This Row],[Open Price]], 1, 0)</f>
        <v>1</v>
      </c>
      <c r="Q5411" t="str">
        <f>IF(AND(Stock_Info[[#This Row],[% Deli. Qty to Traded Qty]]&gt;80,Stock_Info[[#This Row],[No. of Trades]]&lt;3000),"Unusual Day","")</f>
        <v/>
      </c>
      <c r="R5411" t="str">
        <f>IF(AND(Stock_Info[[#This Row],[Spread High-Low]] &lt; 10, Stock_Info[[#This Row],[% Deli. Qty to Traded Qty]] &gt; 90), "Good Day", "")</f>
        <v/>
      </c>
    </row>
    <row r="5412" spans="1:18">
      <c r="A5412" t="s">
        <v>61</v>
      </c>
      <c r="B5412" s="1">
        <v>45673</v>
      </c>
      <c r="C5412" s="1" t="str">
        <f>"WEEK" &amp;" " &amp;  INT((DAY(Stock_Info[[#This Row],[Date]])+WEEKDAY(DATE(YEAR(Stock_Info[[#This Row],[Date]]),MONTH(Stock_Info[[#This Row],[Date]]),1))-1)/7)+1</f>
        <v>WEEK 3</v>
      </c>
      <c r="D5412" s="12">
        <v>50.5</v>
      </c>
      <c r="E5412" s="12">
        <v>51.81</v>
      </c>
      <c r="F5412" s="12">
        <v>50.2</v>
      </c>
      <c r="G5412" s="12">
        <v>50.33</v>
      </c>
      <c r="H5412" s="12">
        <v>50.74855293182663</v>
      </c>
      <c r="I5412">
        <v>1172716</v>
      </c>
      <c r="J5412">
        <v>4149</v>
      </c>
      <c r="K5412" s="12">
        <v>59513640</v>
      </c>
      <c r="L5412">
        <v>248798</v>
      </c>
      <c r="M5412">
        <v>21.22</v>
      </c>
      <c r="N5412">
        <v>1.61</v>
      </c>
      <c r="O5412">
        <v>-0.17</v>
      </c>
      <c r="P5412">
        <f xml:space="preserve"> IF(Stock_Info[[#This Row],[Close Price]] &gt; Stock_Info[[#This Row],[Open Price]], 1, 0)</f>
        <v>0</v>
      </c>
      <c r="Q5412" t="str">
        <f>IF(AND(Stock_Info[[#This Row],[% Deli. Qty to Traded Qty]]&gt;80,Stock_Info[[#This Row],[No. of Trades]]&lt;3000),"Unusual Day","")</f>
        <v/>
      </c>
      <c r="R5412" t="str">
        <f>IF(AND(Stock_Info[[#This Row],[Spread High-Low]] &lt; 10, Stock_Info[[#This Row],[% Deli. Qty to Traded Qty]] &gt; 90), "Good Day", "")</f>
        <v/>
      </c>
    </row>
    <row r="5413" spans="1:18">
      <c r="A5413" t="s">
        <v>61</v>
      </c>
      <c r="B5413" s="1">
        <v>45672</v>
      </c>
      <c r="C5413" s="1" t="str">
        <f>"WEEK" &amp;" " &amp;  INT((DAY(Stock_Info[[#This Row],[Date]])+WEEKDAY(DATE(YEAR(Stock_Info[[#This Row],[Date]]),MONTH(Stock_Info[[#This Row],[Date]]),1))-1)/7)+1</f>
        <v>WEEK 3</v>
      </c>
      <c r="D5413" s="12">
        <v>52.59</v>
      </c>
      <c r="E5413" s="12">
        <v>52.59</v>
      </c>
      <c r="F5413" s="12">
        <v>49.23</v>
      </c>
      <c r="G5413" s="12">
        <v>49.92</v>
      </c>
      <c r="H5413" s="12">
        <v>50.062786946618964</v>
      </c>
      <c r="I5413">
        <v>1784304</v>
      </c>
      <c r="J5413">
        <v>7855</v>
      </c>
      <c r="K5413" s="12">
        <v>89327231</v>
      </c>
      <c r="L5413">
        <v>389454</v>
      </c>
      <c r="M5413">
        <v>21.83</v>
      </c>
      <c r="N5413">
        <v>3.36</v>
      </c>
      <c r="O5413">
        <v>-2.67</v>
      </c>
      <c r="P5413">
        <f xml:space="preserve"> IF(Stock_Info[[#This Row],[Close Price]] &gt; Stock_Info[[#This Row],[Open Price]], 1, 0)</f>
        <v>0</v>
      </c>
      <c r="Q5413" t="str">
        <f>IF(AND(Stock_Info[[#This Row],[% Deli. Qty to Traded Qty]]&gt;80,Stock_Info[[#This Row],[No. of Trades]]&lt;3000),"Unusual Day","")</f>
        <v/>
      </c>
      <c r="R5413" t="str">
        <f>IF(AND(Stock_Info[[#This Row],[Spread High-Low]] &lt; 10, Stock_Info[[#This Row],[% Deli. Qty to Traded Qty]] &gt; 90), "Good Day", "")</f>
        <v/>
      </c>
    </row>
    <row r="5414" spans="1:18">
      <c r="A5414" t="s">
        <v>61</v>
      </c>
      <c r="B5414" s="1">
        <v>45671</v>
      </c>
      <c r="C5414" s="1" t="str">
        <f>"WEEK" &amp;" " &amp;  INT((DAY(Stock_Info[[#This Row],[Date]])+WEEKDAY(DATE(YEAR(Stock_Info[[#This Row],[Date]]),MONTH(Stock_Info[[#This Row],[Date]]),1))-1)/7)+1</f>
        <v>WEEK 3</v>
      </c>
      <c r="D5414" s="12">
        <v>45.41</v>
      </c>
      <c r="E5414" s="12">
        <v>54.45</v>
      </c>
      <c r="F5414" s="12">
        <v>45.41</v>
      </c>
      <c r="G5414" s="12">
        <v>54.11</v>
      </c>
      <c r="H5414" s="12">
        <v>51.645515502517426</v>
      </c>
      <c r="I5414">
        <v>1400837</v>
      </c>
      <c r="J5414">
        <v>4279</v>
      </c>
      <c r="K5414" s="12">
        <v>72346949</v>
      </c>
      <c r="L5414">
        <v>579236</v>
      </c>
      <c r="M5414">
        <v>41.35</v>
      </c>
      <c r="N5414">
        <v>9.0399999999999991</v>
      </c>
      <c r="O5414">
        <v>8.6999999999999993</v>
      </c>
      <c r="P5414">
        <f xml:space="preserve"> IF(Stock_Info[[#This Row],[Close Price]] &gt; Stock_Info[[#This Row],[Open Price]], 1, 0)</f>
        <v>1</v>
      </c>
      <c r="Q5414" t="str">
        <f>IF(AND(Stock_Info[[#This Row],[% Deli. Qty to Traded Qty]]&gt;80,Stock_Info[[#This Row],[No. of Trades]]&lt;3000),"Unusual Day","")</f>
        <v/>
      </c>
      <c r="R5414" t="str">
        <f>IF(AND(Stock_Info[[#This Row],[Spread High-Low]] &lt; 10, Stock_Info[[#This Row],[% Deli. Qty to Traded Qty]] &gt; 90), "Good Day", "")</f>
        <v/>
      </c>
    </row>
    <row r="5415" spans="1:18">
      <c r="A5415" t="s">
        <v>61</v>
      </c>
      <c r="B5415" s="1">
        <v>45670</v>
      </c>
      <c r="C5415" s="1" t="str">
        <f>"WEEK" &amp;" " &amp;  INT((DAY(Stock_Info[[#This Row],[Date]])+WEEKDAY(DATE(YEAR(Stock_Info[[#This Row],[Date]]),MONTH(Stock_Info[[#This Row],[Date]]),1))-1)/7)+1</f>
        <v>WEEK 3</v>
      </c>
      <c r="D5415" s="12">
        <v>47.86</v>
      </c>
      <c r="E5415" s="12">
        <v>47.86</v>
      </c>
      <c r="F5415" s="12">
        <v>45.11</v>
      </c>
      <c r="G5415" s="12">
        <v>45.38</v>
      </c>
      <c r="H5415" s="12">
        <v>46.553358062255349</v>
      </c>
      <c r="I5415">
        <v>409507</v>
      </c>
      <c r="J5415">
        <v>2433</v>
      </c>
      <c r="K5415" s="12">
        <v>19063926</v>
      </c>
      <c r="L5415">
        <v>153149</v>
      </c>
      <c r="M5415">
        <v>37.4</v>
      </c>
      <c r="N5415">
        <v>2.75</v>
      </c>
      <c r="O5415">
        <v>-2.48</v>
      </c>
      <c r="P5415">
        <f xml:space="preserve"> IF(Stock_Info[[#This Row],[Close Price]] &gt; Stock_Info[[#This Row],[Open Price]], 1, 0)</f>
        <v>0</v>
      </c>
      <c r="Q5415" t="str">
        <f>IF(AND(Stock_Info[[#This Row],[% Deli. Qty to Traded Qty]]&gt;80,Stock_Info[[#This Row],[No. of Trades]]&lt;3000),"Unusual Day","")</f>
        <v/>
      </c>
      <c r="R5415" t="str">
        <f>IF(AND(Stock_Info[[#This Row],[Spread High-Low]] &lt; 10, Stock_Info[[#This Row],[% Deli. Qty to Traded Qty]] &gt; 90), "Good Day", "")</f>
        <v/>
      </c>
    </row>
    <row r="5416" spans="1:18">
      <c r="A5416" t="s">
        <v>61</v>
      </c>
      <c r="B5416" s="1">
        <v>45667</v>
      </c>
      <c r="C5416" s="1" t="str">
        <f>"WEEK" &amp;" " &amp;  INT((DAY(Stock_Info[[#This Row],[Date]])+WEEKDAY(DATE(YEAR(Stock_Info[[#This Row],[Date]]),MONTH(Stock_Info[[#This Row],[Date]]),1))-1)/7)+1</f>
        <v>WEEK 2</v>
      </c>
      <c r="D5416" s="12">
        <v>50.06</v>
      </c>
      <c r="E5416" s="12">
        <v>50.23</v>
      </c>
      <c r="F5416" s="12">
        <v>47.86</v>
      </c>
      <c r="G5416" s="12">
        <v>48.08</v>
      </c>
      <c r="H5416" s="12">
        <v>48.62521480592455</v>
      </c>
      <c r="I5416">
        <v>769881</v>
      </c>
      <c r="J5416">
        <v>4863</v>
      </c>
      <c r="K5416" s="12">
        <v>37435629</v>
      </c>
      <c r="L5416">
        <v>275566</v>
      </c>
      <c r="M5416">
        <v>35.79</v>
      </c>
      <c r="N5416">
        <v>2.37</v>
      </c>
      <c r="O5416">
        <v>-1.98</v>
      </c>
      <c r="P5416">
        <f xml:space="preserve"> IF(Stock_Info[[#This Row],[Close Price]] &gt; Stock_Info[[#This Row],[Open Price]], 1, 0)</f>
        <v>0</v>
      </c>
      <c r="Q5416" t="str">
        <f>IF(AND(Stock_Info[[#This Row],[% Deli. Qty to Traded Qty]]&gt;80,Stock_Info[[#This Row],[No. of Trades]]&lt;3000),"Unusual Day","")</f>
        <v/>
      </c>
      <c r="R5416" t="str">
        <f>IF(AND(Stock_Info[[#This Row],[Spread High-Low]] &lt; 10, Stock_Info[[#This Row],[% Deli. Qty to Traded Qty]] &gt; 90), "Good Day", "")</f>
        <v/>
      </c>
    </row>
    <row r="5417" spans="1:18">
      <c r="A5417" t="s">
        <v>61</v>
      </c>
      <c r="B5417" s="1">
        <v>45666</v>
      </c>
      <c r="C5417" s="1" t="str">
        <f>"WEEK" &amp;" " &amp;  INT((DAY(Stock_Info[[#This Row],[Date]])+WEEKDAY(DATE(YEAR(Stock_Info[[#This Row],[Date]]),MONTH(Stock_Info[[#This Row],[Date]]),1))-1)/7)+1</f>
        <v>WEEK 2</v>
      </c>
      <c r="D5417" s="12">
        <v>50.43</v>
      </c>
      <c r="E5417" s="12">
        <v>50.75</v>
      </c>
      <c r="F5417" s="12">
        <v>49.71</v>
      </c>
      <c r="G5417" s="12">
        <v>50.09</v>
      </c>
      <c r="H5417" s="12">
        <v>50.280146420703623</v>
      </c>
      <c r="I5417">
        <v>539268</v>
      </c>
      <c r="J5417">
        <v>2893</v>
      </c>
      <c r="K5417" s="12">
        <v>27114474</v>
      </c>
      <c r="L5417">
        <v>281392</v>
      </c>
      <c r="M5417">
        <v>52.18</v>
      </c>
      <c r="N5417">
        <v>1.04</v>
      </c>
      <c r="O5417">
        <v>-0.34</v>
      </c>
      <c r="P5417">
        <f xml:space="preserve"> IF(Stock_Info[[#This Row],[Close Price]] &gt; Stock_Info[[#This Row],[Open Price]], 1, 0)</f>
        <v>0</v>
      </c>
      <c r="Q5417" t="str">
        <f>IF(AND(Stock_Info[[#This Row],[% Deli. Qty to Traded Qty]]&gt;80,Stock_Info[[#This Row],[No. of Trades]]&lt;3000),"Unusual Day","")</f>
        <v/>
      </c>
      <c r="R5417" t="str">
        <f>IF(AND(Stock_Info[[#This Row],[Spread High-Low]] &lt; 10, Stock_Info[[#This Row],[% Deli. Qty to Traded Qty]] &gt; 90), "Good Day", "")</f>
        <v/>
      </c>
    </row>
    <row r="5418" spans="1:18">
      <c r="A5418" t="s">
        <v>61</v>
      </c>
      <c r="B5418" s="1">
        <v>45665</v>
      </c>
      <c r="C5418" s="1" t="str">
        <f>"WEEK" &amp;" " &amp;  INT((DAY(Stock_Info[[#This Row],[Date]])+WEEKDAY(DATE(YEAR(Stock_Info[[#This Row],[Date]]),MONTH(Stock_Info[[#This Row],[Date]]),1))-1)/7)+1</f>
        <v>WEEK 2</v>
      </c>
      <c r="D5418" s="12">
        <v>50.99</v>
      </c>
      <c r="E5418" s="12">
        <v>51</v>
      </c>
      <c r="F5418" s="12">
        <v>50.3</v>
      </c>
      <c r="G5418" s="12">
        <v>50.78</v>
      </c>
      <c r="H5418" s="12">
        <v>50.739785181610593</v>
      </c>
      <c r="I5418">
        <v>201007</v>
      </c>
      <c r="J5418">
        <v>883</v>
      </c>
      <c r="K5418" s="12">
        <v>10199052</v>
      </c>
      <c r="L5418">
        <v>43360</v>
      </c>
      <c r="M5418">
        <v>21.57</v>
      </c>
      <c r="N5418">
        <v>0.7</v>
      </c>
      <c r="O5418">
        <v>-0.21</v>
      </c>
      <c r="P5418">
        <f xml:space="preserve"> IF(Stock_Info[[#This Row],[Close Price]] &gt; Stock_Info[[#This Row],[Open Price]], 1, 0)</f>
        <v>0</v>
      </c>
      <c r="Q5418" t="str">
        <f>IF(AND(Stock_Info[[#This Row],[% Deli. Qty to Traded Qty]]&gt;80,Stock_Info[[#This Row],[No. of Trades]]&lt;3000),"Unusual Day","")</f>
        <v/>
      </c>
      <c r="R5418" t="str">
        <f>IF(AND(Stock_Info[[#This Row],[Spread High-Low]] &lt; 10, Stock_Info[[#This Row],[% Deli. Qty to Traded Qty]] &gt; 90), "Good Day", "")</f>
        <v/>
      </c>
    </row>
    <row r="5419" spans="1:18">
      <c r="A5419" t="s">
        <v>61</v>
      </c>
      <c r="B5419" s="1">
        <v>45664</v>
      </c>
      <c r="C5419" s="1" t="str">
        <f>"WEEK" &amp;" " &amp;  INT((DAY(Stock_Info[[#This Row],[Date]])+WEEKDAY(DATE(YEAR(Stock_Info[[#This Row],[Date]]),MONTH(Stock_Info[[#This Row],[Date]]),1))-1)/7)+1</f>
        <v>WEEK 2</v>
      </c>
      <c r="D5419" s="12">
        <v>51.01</v>
      </c>
      <c r="E5419" s="12">
        <v>51.62</v>
      </c>
      <c r="F5419" s="12">
        <v>50.41</v>
      </c>
      <c r="G5419" s="12">
        <v>51.09</v>
      </c>
      <c r="H5419" s="12">
        <v>51.006811984415997</v>
      </c>
      <c r="I5419">
        <v>290811</v>
      </c>
      <c r="J5419">
        <v>1219</v>
      </c>
      <c r="K5419" s="12">
        <v>14833342</v>
      </c>
      <c r="L5419">
        <v>127161</v>
      </c>
      <c r="M5419">
        <v>43.73</v>
      </c>
      <c r="N5419">
        <v>1.21</v>
      </c>
      <c r="O5419">
        <v>0.08</v>
      </c>
      <c r="P5419">
        <f xml:space="preserve"> IF(Stock_Info[[#This Row],[Close Price]] &gt; Stock_Info[[#This Row],[Open Price]], 1, 0)</f>
        <v>1</v>
      </c>
      <c r="Q5419" t="str">
        <f>IF(AND(Stock_Info[[#This Row],[% Deli. Qty to Traded Qty]]&gt;80,Stock_Info[[#This Row],[No. of Trades]]&lt;3000),"Unusual Day","")</f>
        <v/>
      </c>
      <c r="R5419" t="str">
        <f>IF(AND(Stock_Info[[#This Row],[Spread High-Low]] &lt; 10, Stock_Info[[#This Row],[% Deli. Qty to Traded Qty]] &gt; 90), "Good Day", "")</f>
        <v/>
      </c>
    </row>
    <row r="5420" spans="1:18">
      <c r="A5420" t="s">
        <v>61</v>
      </c>
      <c r="B5420" s="1">
        <v>45663</v>
      </c>
      <c r="C5420" s="1" t="str">
        <f>"WEEK" &amp;" " &amp;  INT((DAY(Stock_Info[[#This Row],[Date]])+WEEKDAY(DATE(YEAR(Stock_Info[[#This Row],[Date]]),MONTH(Stock_Info[[#This Row],[Date]]),1))-1)/7)+1</f>
        <v>WEEK 2</v>
      </c>
      <c r="D5420" s="12">
        <v>53.21</v>
      </c>
      <c r="E5420" s="12">
        <v>53.41</v>
      </c>
      <c r="F5420" s="12">
        <v>50.47</v>
      </c>
      <c r="G5420" s="12">
        <v>50.65</v>
      </c>
      <c r="H5420" s="12">
        <v>51.48794368210087</v>
      </c>
      <c r="I5420">
        <v>895630</v>
      </c>
      <c r="J5420">
        <v>4788</v>
      </c>
      <c r="K5420" s="12">
        <v>46114147</v>
      </c>
      <c r="L5420">
        <v>393850</v>
      </c>
      <c r="M5420">
        <v>43.97</v>
      </c>
      <c r="N5420">
        <v>2.94</v>
      </c>
      <c r="O5420">
        <v>-2.56</v>
      </c>
      <c r="P5420">
        <f xml:space="preserve"> IF(Stock_Info[[#This Row],[Close Price]] &gt; Stock_Info[[#This Row],[Open Price]], 1, 0)</f>
        <v>0</v>
      </c>
      <c r="Q5420" t="str">
        <f>IF(AND(Stock_Info[[#This Row],[% Deli. Qty to Traded Qty]]&gt;80,Stock_Info[[#This Row],[No. of Trades]]&lt;3000),"Unusual Day","")</f>
        <v/>
      </c>
      <c r="R5420" t="str">
        <f>IF(AND(Stock_Info[[#This Row],[Spread High-Low]] &lt; 10, Stock_Info[[#This Row],[% Deli. Qty to Traded Qty]] &gt; 90), "Good Day", "")</f>
        <v/>
      </c>
    </row>
    <row r="5421" spans="1:18">
      <c r="A5421" t="s">
        <v>61</v>
      </c>
      <c r="B5421" s="1">
        <v>45660</v>
      </c>
      <c r="C5421" s="1" t="str">
        <f>"WEEK" &amp;" " &amp;  INT((DAY(Stock_Info[[#This Row],[Date]])+WEEKDAY(DATE(YEAR(Stock_Info[[#This Row],[Date]]),MONTH(Stock_Info[[#This Row],[Date]]),1))-1)/7)+1</f>
        <v>WEEK 1</v>
      </c>
      <c r="D5421" s="12">
        <v>52.21</v>
      </c>
      <c r="E5421" s="12">
        <v>54.41</v>
      </c>
      <c r="F5421" s="12">
        <v>52.21</v>
      </c>
      <c r="G5421" s="12">
        <v>53.17</v>
      </c>
      <c r="H5421" s="12">
        <v>53.704075649237538</v>
      </c>
      <c r="I5421">
        <v>579834</v>
      </c>
      <c r="J5421">
        <v>2079</v>
      </c>
      <c r="K5421" s="12">
        <v>31139449</v>
      </c>
      <c r="L5421">
        <v>162809</v>
      </c>
      <c r="M5421">
        <v>28.08</v>
      </c>
      <c r="N5421">
        <v>2.2000000000000002</v>
      </c>
      <c r="O5421">
        <v>0.96</v>
      </c>
      <c r="P5421">
        <f xml:space="preserve"> IF(Stock_Info[[#This Row],[Close Price]] &gt; Stock_Info[[#This Row],[Open Price]], 1, 0)</f>
        <v>1</v>
      </c>
      <c r="Q5421" t="str">
        <f>IF(AND(Stock_Info[[#This Row],[% Deli. Qty to Traded Qty]]&gt;80,Stock_Info[[#This Row],[No. of Trades]]&lt;3000),"Unusual Day","")</f>
        <v/>
      </c>
      <c r="R5421" t="str">
        <f>IF(AND(Stock_Info[[#This Row],[Spread High-Low]] &lt; 10, Stock_Info[[#This Row],[% Deli. Qty to Traded Qty]] &gt; 90), "Good Day", "")</f>
        <v/>
      </c>
    </row>
    <row r="5422" spans="1:18">
      <c r="A5422" t="s">
        <v>61</v>
      </c>
      <c r="B5422" s="1">
        <v>45659</v>
      </c>
      <c r="C5422" s="1" t="str">
        <f>"WEEK" &amp;" " &amp;  INT((DAY(Stock_Info[[#This Row],[Date]])+WEEKDAY(DATE(YEAR(Stock_Info[[#This Row],[Date]]),MONTH(Stock_Info[[#This Row],[Date]]),1))-1)/7)+1</f>
        <v>WEEK 1</v>
      </c>
      <c r="D5422" s="12">
        <v>51.99</v>
      </c>
      <c r="E5422" s="12">
        <v>52.55</v>
      </c>
      <c r="F5422" s="12">
        <v>51.35</v>
      </c>
      <c r="G5422" s="12">
        <v>52.12</v>
      </c>
      <c r="H5422" s="12">
        <v>52.005238366073122</v>
      </c>
      <c r="I5422">
        <v>342855</v>
      </c>
      <c r="J5422">
        <v>1886</v>
      </c>
      <c r="K5422" s="12">
        <v>17830256</v>
      </c>
      <c r="L5422">
        <v>130160</v>
      </c>
      <c r="M5422">
        <v>37.96</v>
      </c>
      <c r="N5422">
        <v>1.2</v>
      </c>
      <c r="O5422">
        <v>0.13</v>
      </c>
      <c r="P5422">
        <f xml:space="preserve"> IF(Stock_Info[[#This Row],[Close Price]] &gt; Stock_Info[[#This Row],[Open Price]], 1, 0)</f>
        <v>1</v>
      </c>
      <c r="Q5422" t="str">
        <f>IF(AND(Stock_Info[[#This Row],[% Deli. Qty to Traded Qty]]&gt;80,Stock_Info[[#This Row],[No. of Trades]]&lt;3000),"Unusual Day","")</f>
        <v/>
      </c>
      <c r="R5422" t="str">
        <f>IF(AND(Stock_Info[[#This Row],[Spread High-Low]] &lt; 10, Stock_Info[[#This Row],[% Deli. Qty to Traded Qty]] &gt; 90), "Good Day", "")</f>
        <v/>
      </c>
    </row>
    <row r="5423" spans="1:18">
      <c r="A5423" t="s">
        <v>61</v>
      </c>
      <c r="B5423" s="1">
        <v>45658</v>
      </c>
      <c r="C5423" s="1" t="str">
        <f>"WEEK" &amp;" " &amp;  INT((DAY(Stock_Info[[#This Row],[Date]])+WEEKDAY(DATE(YEAR(Stock_Info[[#This Row],[Date]]),MONTH(Stock_Info[[#This Row],[Date]]),1))-1)/7)+1</f>
        <v>WEEK 1</v>
      </c>
      <c r="D5423" s="12">
        <v>51.65</v>
      </c>
      <c r="E5423" s="12">
        <v>52.15</v>
      </c>
      <c r="F5423" s="12">
        <v>51.21</v>
      </c>
      <c r="G5423" s="12">
        <v>51.91</v>
      </c>
      <c r="H5423" s="12">
        <v>51.840499083942923</v>
      </c>
      <c r="I5423">
        <v>149554</v>
      </c>
      <c r="J5423">
        <v>993</v>
      </c>
      <c r="K5423" s="12">
        <v>7752954</v>
      </c>
      <c r="L5423">
        <v>45469</v>
      </c>
      <c r="M5423">
        <v>30.4</v>
      </c>
      <c r="N5423">
        <v>0.94</v>
      </c>
      <c r="O5423">
        <v>0.26</v>
      </c>
      <c r="P5423">
        <f xml:space="preserve"> IF(Stock_Info[[#This Row],[Close Price]] &gt; Stock_Info[[#This Row],[Open Price]], 1, 0)</f>
        <v>1</v>
      </c>
      <c r="Q5423" t="str">
        <f>IF(AND(Stock_Info[[#This Row],[% Deli. Qty to Traded Qty]]&gt;80,Stock_Info[[#This Row],[No. of Trades]]&lt;3000),"Unusual Day","")</f>
        <v/>
      </c>
      <c r="R5423" t="str">
        <f>IF(AND(Stock_Info[[#This Row],[Spread High-Low]] &lt; 10, Stock_Info[[#This Row],[% Deli. Qty to Traded Qty]] &gt; 90), "Good Day", "")</f>
        <v/>
      </c>
    </row>
    <row r="5424" spans="1:18">
      <c r="A5424" t="s">
        <v>61</v>
      </c>
      <c r="B5424" s="1">
        <v>45657</v>
      </c>
      <c r="C5424" s="1" t="str">
        <f>"WEEK" &amp;" " &amp;  INT((DAY(Stock_Info[[#This Row],[Date]])+WEEKDAY(DATE(YEAR(Stock_Info[[#This Row],[Date]]),MONTH(Stock_Info[[#This Row],[Date]]),1))-1)/7)+1</f>
        <v>WEEK 5</v>
      </c>
      <c r="D5424" s="12">
        <v>50.4</v>
      </c>
      <c r="E5424" s="12">
        <v>51.91</v>
      </c>
      <c r="F5424" s="12">
        <v>50.4</v>
      </c>
      <c r="G5424" s="12">
        <v>51.72</v>
      </c>
      <c r="H5424" s="12">
        <v>51.194483715503516</v>
      </c>
      <c r="I5424">
        <v>190273</v>
      </c>
      <c r="J5424">
        <v>971</v>
      </c>
      <c r="K5424" s="12">
        <v>9740928</v>
      </c>
      <c r="L5424">
        <v>48579</v>
      </c>
      <c r="M5424">
        <v>25.53</v>
      </c>
      <c r="N5424">
        <v>1.51</v>
      </c>
      <c r="O5424">
        <v>1.32</v>
      </c>
      <c r="P5424">
        <f xml:space="preserve"> IF(Stock_Info[[#This Row],[Close Price]] &gt; Stock_Info[[#This Row],[Open Price]], 1, 0)</f>
        <v>1</v>
      </c>
      <c r="Q5424" t="str">
        <f>IF(AND(Stock_Info[[#This Row],[% Deli. Qty to Traded Qty]]&gt;80,Stock_Info[[#This Row],[No. of Trades]]&lt;3000),"Unusual Day","")</f>
        <v/>
      </c>
      <c r="R5424" t="str">
        <f>IF(AND(Stock_Info[[#This Row],[Spread High-Low]] &lt; 10, Stock_Info[[#This Row],[% Deli. Qty to Traded Qty]] &gt; 90), "Good Day", "")</f>
        <v/>
      </c>
    </row>
    <row r="5425" spans="1:18">
      <c r="A5425" t="s">
        <v>61</v>
      </c>
      <c r="B5425" s="1">
        <v>45656</v>
      </c>
      <c r="C5425" s="1" t="str">
        <f>"WEEK" &amp;" " &amp;  INT((DAY(Stock_Info[[#This Row],[Date]])+WEEKDAY(DATE(YEAR(Stock_Info[[#This Row],[Date]]),MONTH(Stock_Info[[#This Row],[Date]]),1))-1)/7)+1</f>
        <v>WEEK 5</v>
      </c>
      <c r="D5425" s="12">
        <v>51.35</v>
      </c>
      <c r="E5425" s="12">
        <v>51.6</v>
      </c>
      <c r="F5425" s="12">
        <v>50.1</v>
      </c>
      <c r="G5425" s="12">
        <v>50.56</v>
      </c>
      <c r="H5425" s="12">
        <v>50.895190037864985</v>
      </c>
      <c r="I5425">
        <v>252476</v>
      </c>
      <c r="J5425">
        <v>1423</v>
      </c>
      <c r="K5425" s="12">
        <v>12849814</v>
      </c>
      <c r="L5425">
        <v>81669</v>
      </c>
      <c r="M5425">
        <v>32.35</v>
      </c>
      <c r="N5425">
        <v>1.5</v>
      </c>
      <c r="O5425">
        <v>-0.79</v>
      </c>
      <c r="P5425">
        <f xml:space="preserve"> IF(Stock_Info[[#This Row],[Close Price]] &gt; Stock_Info[[#This Row],[Open Price]], 1, 0)</f>
        <v>0</v>
      </c>
      <c r="Q5425" t="str">
        <f>IF(AND(Stock_Info[[#This Row],[% Deli. Qty to Traded Qty]]&gt;80,Stock_Info[[#This Row],[No. of Trades]]&lt;3000),"Unusual Day","")</f>
        <v/>
      </c>
      <c r="R5425" t="str">
        <f>IF(AND(Stock_Info[[#This Row],[Spread High-Low]] &lt; 10, Stock_Info[[#This Row],[% Deli. Qty to Traded Qty]] &gt; 90), "Good Day", "")</f>
        <v/>
      </c>
    </row>
    <row r="5426" spans="1:18">
      <c r="A5426" t="s">
        <v>61</v>
      </c>
      <c r="B5426" s="1">
        <v>45653</v>
      </c>
      <c r="C5426" s="1" t="str">
        <f>"WEEK" &amp;" " &amp;  INT((DAY(Stock_Info[[#This Row],[Date]])+WEEKDAY(DATE(YEAR(Stock_Info[[#This Row],[Date]]),MONTH(Stock_Info[[#This Row],[Date]]),1))-1)/7)+1</f>
        <v>WEEK 4</v>
      </c>
      <c r="D5426" s="12">
        <v>51.41</v>
      </c>
      <c r="E5426" s="12">
        <v>51.95</v>
      </c>
      <c r="F5426" s="12">
        <v>51.03</v>
      </c>
      <c r="G5426" s="12">
        <v>51.32</v>
      </c>
      <c r="H5426" s="12">
        <v>51.511377216130306</v>
      </c>
      <c r="I5426">
        <v>285351</v>
      </c>
      <c r="J5426">
        <v>1039</v>
      </c>
      <c r="K5426" s="12">
        <v>14698823</v>
      </c>
      <c r="L5426">
        <v>53283</v>
      </c>
      <c r="M5426">
        <v>18.670000000000002</v>
      </c>
      <c r="N5426">
        <v>0.92</v>
      </c>
      <c r="O5426">
        <v>-0.09</v>
      </c>
      <c r="P5426">
        <f xml:space="preserve"> IF(Stock_Info[[#This Row],[Close Price]] &gt; Stock_Info[[#This Row],[Open Price]], 1, 0)</f>
        <v>0</v>
      </c>
      <c r="Q5426" t="str">
        <f>IF(AND(Stock_Info[[#This Row],[% Deli. Qty to Traded Qty]]&gt;80,Stock_Info[[#This Row],[No. of Trades]]&lt;3000),"Unusual Day","")</f>
        <v/>
      </c>
      <c r="R5426" t="str">
        <f>IF(AND(Stock_Info[[#This Row],[Spread High-Low]] &lt; 10, Stock_Info[[#This Row],[% Deli. Qty to Traded Qty]] &gt; 90), "Good Day", "")</f>
        <v/>
      </c>
    </row>
    <row r="5427" spans="1:18">
      <c r="A5427" t="s">
        <v>61</v>
      </c>
      <c r="B5427" s="1">
        <v>45652</v>
      </c>
      <c r="C5427" s="1" t="str">
        <f>"WEEK" &amp;" " &amp;  INT((DAY(Stock_Info[[#This Row],[Date]])+WEEKDAY(DATE(YEAR(Stock_Info[[#This Row],[Date]]),MONTH(Stock_Info[[#This Row],[Date]]),1))-1)/7)+1</f>
        <v>WEEK 4</v>
      </c>
      <c r="D5427" s="12">
        <v>52.48</v>
      </c>
      <c r="E5427" s="12">
        <v>52.82</v>
      </c>
      <c r="F5427" s="12">
        <v>51.37</v>
      </c>
      <c r="G5427" s="12">
        <v>51.47</v>
      </c>
      <c r="H5427" s="12">
        <v>52.052524607859098</v>
      </c>
      <c r="I5427">
        <v>466924</v>
      </c>
      <c r="J5427">
        <v>2703</v>
      </c>
      <c r="K5427" s="12">
        <v>24304573</v>
      </c>
      <c r="L5427">
        <v>135017</v>
      </c>
      <c r="M5427">
        <v>28.92</v>
      </c>
      <c r="N5427">
        <v>1.45</v>
      </c>
      <c r="O5427">
        <v>-1.01</v>
      </c>
      <c r="P5427">
        <f xml:space="preserve"> IF(Stock_Info[[#This Row],[Close Price]] &gt; Stock_Info[[#This Row],[Open Price]], 1, 0)</f>
        <v>0</v>
      </c>
      <c r="Q5427" t="str">
        <f>IF(AND(Stock_Info[[#This Row],[% Deli. Qty to Traded Qty]]&gt;80,Stock_Info[[#This Row],[No. of Trades]]&lt;3000),"Unusual Day","")</f>
        <v/>
      </c>
      <c r="R5427" t="str">
        <f>IF(AND(Stock_Info[[#This Row],[Spread High-Low]] &lt; 10, Stock_Info[[#This Row],[% Deli. Qty to Traded Qty]] &gt; 90), "Good Day", "")</f>
        <v/>
      </c>
    </row>
    <row r="5428" spans="1:18">
      <c r="A5428" t="s">
        <v>61</v>
      </c>
      <c r="B5428" s="1">
        <v>45650</v>
      </c>
      <c r="C5428" s="1" t="str">
        <f>"WEEK" &amp;" " &amp;  INT((DAY(Stock_Info[[#This Row],[Date]])+WEEKDAY(DATE(YEAR(Stock_Info[[#This Row],[Date]]),MONTH(Stock_Info[[#This Row],[Date]]),1))-1)/7)+1</f>
        <v>WEEK 4</v>
      </c>
      <c r="D5428" s="12">
        <v>51.69</v>
      </c>
      <c r="E5428" s="12">
        <v>52.1</v>
      </c>
      <c r="F5428" s="12">
        <v>51.34</v>
      </c>
      <c r="G5428" s="12">
        <v>51.73</v>
      </c>
      <c r="H5428" s="12">
        <v>51.702207095709568</v>
      </c>
      <c r="I5428">
        <v>436320</v>
      </c>
      <c r="J5428">
        <v>2617</v>
      </c>
      <c r="K5428" s="12">
        <v>22558707</v>
      </c>
      <c r="L5428">
        <v>122431</v>
      </c>
      <c r="M5428">
        <v>28.06</v>
      </c>
      <c r="N5428">
        <v>0.76</v>
      </c>
      <c r="O5428">
        <v>0.04</v>
      </c>
      <c r="P5428">
        <f xml:space="preserve"> IF(Stock_Info[[#This Row],[Close Price]] &gt; Stock_Info[[#This Row],[Open Price]], 1, 0)</f>
        <v>1</v>
      </c>
      <c r="Q5428" t="str">
        <f>IF(AND(Stock_Info[[#This Row],[% Deli. Qty to Traded Qty]]&gt;80,Stock_Info[[#This Row],[No. of Trades]]&lt;3000),"Unusual Day","")</f>
        <v/>
      </c>
      <c r="R5428" t="str">
        <f>IF(AND(Stock_Info[[#This Row],[Spread High-Low]] &lt; 10, Stock_Info[[#This Row],[% Deli. Qty to Traded Qty]] &gt; 90), "Good Day", "")</f>
        <v/>
      </c>
    </row>
    <row r="5429" spans="1:18">
      <c r="A5429" t="s">
        <v>61</v>
      </c>
      <c r="B5429" s="1">
        <v>45649</v>
      </c>
      <c r="C5429" s="1" t="str">
        <f>"WEEK" &amp;" " &amp;  INT((DAY(Stock_Info[[#This Row],[Date]])+WEEKDAY(DATE(YEAR(Stock_Info[[#This Row],[Date]]),MONTH(Stock_Info[[#This Row],[Date]]),1))-1)/7)+1</f>
        <v>WEEK 4</v>
      </c>
      <c r="D5429" s="12">
        <v>52.75</v>
      </c>
      <c r="E5429" s="12">
        <v>53.05</v>
      </c>
      <c r="F5429" s="12">
        <v>51.53</v>
      </c>
      <c r="G5429" s="12">
        <v>51.64</v>
      </c>
      <c r="H5429" s="12">
        <v>52.065796418204251</v>
      </c>
      <c r="I5429">
        <v>560836</v>
      </c>
      <c r="J5429">
        <v>3352</v>
      </c>
      <c r="K5429" s="12">
        <v>29200373</v>
      </c>
      <c r="L5429">
        <v>178504</v>
      </c>
      <c r="M5429">
        <v>31.83</v>
      </c>
      <c r="N5429">
        <v>1.52</v>
      </c>
      <c r="O5429">
        <v>-1.1100000000000001</v>
      </c>
      <c r="P5429">
        <f xml:space="preserve"> IF(Stock_Info[[#This Row],[Close Price]] &gt; Stock_Info[[#This Row],[Open Price]], 1, 0)</f>
        <v>0</v>
      </c>
      <c r="Q5429" t="str">
        <f>IF(AND(Stock_Info[[#This Row],[% Deli. Qty to Traded Qty]]&gt;80,Stock_Info[[#This Row],[No. of Trades]]&lt;3000),"Unusual Day","")</f>
        <v/>
      </c>
      <c r="R5429" t="str">
        <f>IF(AND(Stock_Info[[#This Row],[Spread High-Low]] &lt; 10, Stock_Info[[#This Row],[% Deli. Qty to Traded Qty]] &gt; 90), "Good Day", "")</f>
        <v/>
      </c>
    </row>
    <row r="5430" spans="1:18">
      <c r="A5430" t="s">
        <v>61</v>
      </c>
      <c r="B5430" s="1">
        <v>45646</v>
      </c>
      <c r="C5430" s="1" t="str">
        <f>"WEEK" &amp;" " &amp;  INT((DAY(Stock_Info[[#This Row],[Date]])+WEEKDAY(DATE(YEAR(Stock_Info[[#This Row],[Date]]),MONTH(Stock_Info[[#This Row],[Date]]),1))-1)/7)+1</f>
        <v>WEEK 3</v>
      </c>
      <c r="D5430" s="12">
        <v>53.22</v>
      </c>
      <c r="E5430" s="12">
        <v>53.68</v>
      </c>
      <c r="F5430" s="12">
        <v>52.09</v>
      </c>
      <c r="G5430" s="12">
        <v>52.44</v>
      </c>
      <c r="H5430" s="12">
        <v>52.857319037599346</v>
      </c>
      <c r="I5430">
        <v>527057</v>
      </c>
      <c r="J5430">
        <v>2890</v>
      </c>
      <c r="K5430" s="12">
        <v>27858820</v>
      </c>
      <c r="L5430">
        <v>147096</v>
      </c>
      <c r="M5430">
        <v>27.91</v>
      </c>
      <c r="N5430">
        <v>1.59</v>
      </c>
      <c r="O5430">
        <v>-0.78</v>
      </c>
      <c r="P5430">
        <f xml:space="preserve"> IF(Stock_Info[[#This Row],[Close Price]] &gt; Stock_Info[[#This Row],[Open Price]], 1, 0)</f>
        <v>0</v>
      </c>
      <c r="Q5430" t="str">
        <f>IF(AND(Stock_Info[[#This Row],[% Deli. Qty to Traded Qty]]&gt;80,Stock_Info[[#This Row],[No. of Trades]]&lt;3000),"Unusual Day","")</f>
        <v/>
      </c>
      <c r="R5430" t="str">
        <f>IF(AND(Stock_Info[[#This Row],[Spread High-Low]] &lt; 10, Stock_Info[[#This Row],[% Deli. Qty to Traded Qty]] &gt; 90), "Good Day", "")</f>
        <v/>
      </c>
    </row>
    <row r="5431" spans="1:18">
      <c r="A5431" t="s">
        <v>61</v>
      </c>
      <c r="B5431" s="1">
        <v>45645</v>
      </c>
      <c r="C5431" s="1" t="str">
        <f>"WEEK" &amp;" " &amp;  INT((DAY(Stock_Info[[#This Row],[Date]])+WEEKDAY(DATE(YEAR(Stock_Info[[#This Row],[Date]]),MONTH(Stock_Info[[#This Row],[Date]]),1))-1)/7)+1</f>
        <v>WEEK 3</v>
      </c>
      <c r="D5431" s="12">
        <v>52.58</v>
      </c>
      <c r="E5431" s="12">
        <v>53.6</v>
      </c>
      <c r="F5431" s="12">
        <v>52</v>
      </c>
      <c r="G5431" s="12">
        <v>53.22</v>
      </c>
      <c r="H5431" s="12">
        <v>52.950139396023737</v>
      </c>
      <c r="I5431">
        <v>273322</v>
      </c>
      <c r="J5431">
        <v>1120</v>
      </c>
      <c r="K5431" s="12">
        <v>14472438</v>
      </c>
      <c r="L5431">
        <v>70040</v>
      </c>
      <c r="M5431">
        <v>25.63</v>
      </c>
      <c r="N5431">
        <v>1.6</v>
      </c>
      <c r="O5431">
        <v>0.64</v>
      </c>
      <c r="P5431">
        <f xml:space="preserve"> IF(Stock_Info[[#This Row],[Close Price]] &gt; Stock_Info[[#This Row],[Open Price]], 1, 0)</f>
        <v>1</v>
      </c>
      <c r="Q5431" t="str">
        <f>IF(AND(Stock_Info[[#This Row],[% Deli. Qty to Traded Qty]]&gt;80,Stock_Info[[#This Row],[No. of Trades]]&lt;3000),"Unusual Day","")</f>
        <v/>
      </c>
      <c r="R5431" t="str">
        <f>IF(AND(Stock_Info[[#This Row],[Spread High-Low]] &lt; 10, Stock_Info[[#This Row],[% Deli. Qty to Traded Qty]] &gt; 90), "Good Day", "")</f>
        <v/>
      </c>
    </row>
    <row r="5432" spans="1:18">
      <c r="A5432" t="s">
        <v>61</v>
      </c>
      <c r="B5432" s="1">
        <v>45644</v>
      </c>
      <c r="C5432" s="1" t="str">
        <f>"WEEK" &amp;" " &amp;  INT((DAY(Stock_Info[[#This Row],[Date]])+WEEKDAY(DATE(YEAR(Stock_Info[[#This Row],[Date]]),MONTH(Stock_Info[[#This Row],[Date]]),1))-1)/7)+1</f>
        <v>WEEK 3</v>
      </c>
      <c r="D5432" s="12">
        <v>55.15</v>
      </c>
      <c r="E5432" s="12">
        <v>55.16</v>
      </c>
      <c r="F5432" s="12">
        <v>53.71</v>
      </c>
      <c r="G5432" s="12">
        <v>53.84</v>
      </c>
      <c r="H5432" s="12">
        <v>54.221322523612919</v>
      </c>
      <c r="I5432">
        <v>799774</v>
      </c>
      <c r="J5432">
        <v>3659</v>
      </c>
      <c r="K5432" s="12">
        <v>43364804</v>
      </c>
      <c r="L5432">
        <v>201683</v>
      </c>
      <c r="M5432">
        <v>25.22</v>
      </c>
      <c r="N5432">
        <v>1.45</v>
      </c>
      <c r="O5432">
        <v>-1.31</v>
      </c>
      <c r="P5432">
        <f xml:space="preserve"> IF(Stock_Info[[#This Row],[Close Price]] &gt; Stock_Info[[#This Row],[Open Price]], 1, 0)</f>
        <v>0</v>
      </c>
      <c r="Q5432" t="str">
        <f>IF(AND(Stock_Info[[#This Row],[% Deli. Qty to Traded Qty]]&gt;80,Stock_Info[[#This Row],[No. of Trades]]&lt;3000),"Unusual Day","")</f>
        <v/>
      </c>
      <c r="R5432" t="str">
        <f>IF(AND(Stock_Info[[#This Row],[Spread High-Low]] &lt; 10, Stock_Info[[#This Row],[% Deli. Qty to Traded Qty]] &gt; 90), "Good Day", "")</f>
        <v/>
      </c>
    </row>
    <row r="5433" spans="1:18">
      <c r="A5433" t="s">
        <v>61</v>
      </c>
      <c r="B5433" s="1">
        <v>45643</v>
      </c>
      <c r="C5433" s="1" t="str">
        <f>"WEEK" &amp;" " &amp;  INT((DAY(Stock_Info[[#This Row],[Date]])+WEEKDAY(DATE(YEAR(Stock_Info[[#This Row],[Date]]),MONTH(Stock_Info[[#This Row],[Date]]),1))-1)/7)+1</f>
        <v>WEEK 3</v>
      </c>
      <c r="D5433" s="12">
        <v>56</v>
      </c>
      <c r="E5433" s="12">
        <v>56.05</v>
      </c>
      <c r="F5433" s="12">
        <v>55.01</v>
      </c>
      <c r="G5433" s="12">
        <v>55.15</v>
      </c>
      <c r="H5433" s="12">
        <v>55.397971214943787</v>
      </c>
      <c r="I5433">
        <v>906651</v>
      </c>
      <c r="J5433">
        <v>2746</v>
      </c>
      <c r="K5433" s="12">
        <v>50226626</v>
      </c>
      <c r="L5433">
        <v>245019</v>
      </c>
      <c r="M5433">
        <v>27.02</v>
      </c>
      <c r="N5433">
        <v>1.04</v>
      </c>
      <c r="O5433">
        <v>-0.85</v>
      </c>
      <c r="P5433">
        <f xml:space="preserve"> IF(Stock_Info[[#This Row],[Close Price]] &gt; Stock_Info[[#This Row],[Open Price]], 1, 0)</f>
        <v>0</v>
      </c>
      <c r="Q5433" t="str">
        <f>IF(AND(Stock_Info[[#This Row],[% Deli. Qty to Traded Qty]]&gt;80,Stock_Info[[#This Row],[No. of Trades]]&lt;3000),"Unusual Day","")</f>
        <v/>
      </c>
      <c r="R5433" t="str">
        <f>IF(AND(Stock_Info[[#This Row],[Spread High-Low]] &lt; 10, Stock_Info[[#This Row],[% Deli. Qty to Traded Qty]] &gt; 90), "Good Day", "")</f>
        <v/>
      </c>
    </row>
    <row r="5434" spans="1:18">
      <c r="A5434" t="s">
        <v>61</v>
      </c>
      <c r="B5434" s="1">
        <v>45642</v>
      </c>
      <c r="C5434" s="1" t="str">
        <f>"WEEK" &amp;" " &amp;  INT((DAY(Stock_Info[[#This Row],[Date]])+WEEKDAY(DATE(YEAR(Stock_Info[[#This Row],[Date]]),MONTH(Stock_Info[[#This Row],[Date]]),1))-1)/7)+1</f>
        <v>WEEK 3</v>
      </c>
      <c r="D5434" s="12">
        <v>55.89</v>
      </c>
      <c r="E5434" s="12">
        <v>56.78</v>
      </c>
      <c r="F5434" s="12">
        <v>55.76</v>
      </c>
      <c r="G5434" s="12">
        <v>56.05</v>
      </c>
      <c r="H5434" s="12">
        <v>56.12909440017166</v>
      </c>
      <c r="I5434">
        <v>633823</v>
      </c>
      <c r="J5434">
        <v>2962</v>
      </c>
      <c r="K5434" s="12">
        <v>35575911</v>
      </c>
      <c r="L5434">
        <v>141154</v>
      </c>
      <c r="M5434">
        <v>22.27</v>
      </c>
      <c r="N5434">
        <v>1.02</v>
      </c>
      <c r="O5434">
        <v>0.16</v>
      </c>
      <c r="P5434">
        <f xml:space="preserve"> IF(Stock_Info[[#This Row],[Close Price]] &gt; Stock_Info[[#This Row],[Open Price]], 1, 0)</f>
        <v>1</v>
      </c>
      <c r="Q5434" t="str">
        <f>IF(AND(Stock_Info[[#This Row],[% Deli. Qty to Traded Qty]]&gt;80,Stock_Info[[#This Row],[No. of Trades]]&lt;3000),"Unusual Day","")</f>
        <v/>
      </c>
      <c r="R5434" t="str">
        <f>IF(AND(Stock_Info[[#This Row],[Spread High-Low]] &lt; 10, Stock_Info[[#This Row],[% Deli. Qty to Traded Qty]] &gt; 90), "Good Day", "")</f>
        <v/>
      </c>
    </row>
    <row r="5435" spans="1:18">
      <c r="A5435" t="s">
        <v>61</v>
      </c>
      <c r="B5435" s="1">
        <v>45639</v>
      </c>
      <c r="C5435" s="1" t="str">
        <f>"WEEK" &amp;" " &amp;  INT((DAY(Stock_Info[[#This Row],[Date]])+WEEKDAY(DATE(YEAR(Stock_Info[[#This Row],[Date]]),MONTH(Stock_Info[[#This Row],[Date]]),1))-1)/7)+1</f>
        <v>WEEK 2</v>
      </c>
      <c r="D5435" s="12">
        <v>57.01</v>
      </c>
      <c r="E5435" s="12">
        <v>57.6</v>
      </c>
      <c r="F5435" s="12">
        <v>54.45</v>
      </c>
      <c r="G5435" s="12">
        <v>55.69</v>
      </c>
      <c r="H5435" s="12">
        <v>55.523234322665068</v>
      </c>
      <c r="I5435">
        <v>1204382</v>
      </c>
      <c r="J5435">
        <v>5926</v>
      </c>
      <c r="K5435" s="12">
        <v>66871184</v>
      </c>
      <c r="L5435">
        <v>307019</v>
      </c>
      <c r="M5435">
        <v>25.49</v>
      </c>
      <c r="N5435">
        <v>3.15</v>
      </c>
      <c r="O5435">
        <v>-1.32</v>
      </c>
      <c r="P5435">
        <f xml:space="preserve"> IF(Stock_Info[[#This Row],[Close Price]] &gt; Stock_Info[[#This Row],[Open Price]], 1, 0)</f>
        <v>0</v>
      </c>
      <c r="Q5435" t="str">
        <f>IF(AND(Stock_Info[[#This Row],[% Deli. Qty to Traded Qty]]&gt;80,Stock_Info[[#This Row],[No. of Trades]]&lt;3000),"Unusual Day","")</f>
        <v/>
      </c>
      <c r="R5435" t="str">
        <f>IF(AND(Stock_Info[[#This Row],[Spread High-Low]] &lt; 10, Stock_Info[[#This Row],[% Deli. Qty to Traded Qty]] &gt; 90), "Good Day", "")</f>
        <v/>
      </c>
    </row>
    <row r="5436" spans="1:18">
      <c r="A5436" t="s">
        <v>61</v>
      </c>
      <c r="B5436" s="1">
        <v>45638</v>
      </c>
      <c r="C5436" s="1" t="str">
        <f>"WEEK" &amp;" " &amp;  INT((DAY(Stock_Info[[#This Row],[Date]])+WEEKDAY(DATE(YEAR(Stock_Info[[#This Row],[Date]]),MONTH(Stock_Info[[#This Row],[Date]]),1))-1)/7)+1</f>
        <v>WEEK 2</v>
      </c>
      <c r="D5436" s="12">
        <v>58</v>
      </c>
      <c r="E5436" s="12">
        <v>58.69</v>
      </c>
      <c r="F5436" s="12">
        <v>57.05</v>
      </c>
      <c r="G5436" s="12">
        <v>57.68</v>
      </c>
      <c r="H5436" s="12">
        <v>57.476218945725385</v>
      </c>
      <c r="I5436">
        <v>558659</v>
      </c>
      <c r="J5436">
        <v>2385</v>
      </c>
      <c r="K5436" s="12">
        <v>32109607</v>
      </c>
      <c r="L5436">
        <v>119020</v>
      </c>
      <c r="M5436">
        <v>21.3</v>
      </c>
      <c r="N5436">
        <v>1.64</v>
      </c>
      <c r="O5436">
        <v>-0.32</v>
      </c>
      <c r="P5436">
        <f xml:space="preserve"> IF(Stock_Info[[#This Row],[Close Price]] &gt; Stock_Info[[#This Row],[Open Price]], 1, 0)</f>
        <v>0</v>
      </c>
      <c r="Q5436" t="str">
        <f>IF(AND(Stock_Info[[#This Row],[% Deli. Qty to Traded Qty]]&gt;80,Stock_Info[[#This Row],[No. of Trades]]&lt;3000),"Unusual Day","")</f>
        <v/>
      </c>
      <c r="R5436" t="str">
        <f>IF(AND(Stock_Info[[#This Row],[Spread High-Low]] &lt; 10, Stock_Info[[#This Row],[% Deli. Qty to Traded Qty]] &gt; 90), "Good Day", "")</f>
        <v/>
      </c>
    </row>
    <row r="5437" spans="1:18">
      <c r="A5437" t="s">
        <v>61</v>
      </c>
      <c r="B5437" s="1">
        <v>45637</v>
      </c>
      <c r="C5437" s="1" t="str">
        <f>"WEEK" &amp;" " &amp;  INT((DAY(Stock_Info[[#This Row],[Date]])+WEEKDAY(DATE(YEAR(Stock_Info[[#This Row],[Date]]),MONTH(Stock_Info[[#This Row],[Date]]),1))-1)/7)+1</f>
        <v>WEEK 2</v>
      </c>
      <c r="D5437" s="12">
        <v>58.02</v>
      </c>
      <c r="E5437" s="12">
        <v>59.5</v>
      </c>
      <c r="F5437" s="12">
        <v>57.21</v>
      </c>
      <c r="G5437" s="12">
        <v>57.56</v>
      </c>
      <c r="H5437" s="12">
        <v>58.087511435508034</v>
      </c>
      <c r="I5437">
        <v>1161951</v>
      </c>
      <c r="J5437">
        <v>4137</v>
      </c>
      <c r="K5437" s="12">
        <v>67494842</v>
      </c>
      <c r="L5437">
        <v>316972</v>
      </c>
      <c r="M5437">
        <v>27.28</v>
      </c>
      <c r="N5437">
        <v>2.29</v>
      </c>
      <c r="O5437">
        <v>-0.46</v>
      </c>
      <c r="P5437">
        <f xml:space="preserve"> IF(Stock_Info[[#This Row],[Close Price]] &gt; Stock_Info[[#This Row],[Open Price]], 1, 0)</f>
        <v>0</v>
      </c>
      <c r="Q5437" t="str">
        <f>IF(AND(Stock_Info[[#This Row],[% Deli. Qty to Traded Qty]]&gt;80,Stock_Info[[#This Row],[No. of Trades]]&lt;3000),"Unusual Day","")</f>
        <v/>
      </c>
      <c r="R5437" t="str">
        <f>IF(AND(Stock_Info[[#This Row],[Spread High-Low]] &lt; 10, Stock_Info[[#This Row],[% Deli. Qty to Traded Qty]] &gt; 90), "Good Day", "")</f>
        <v/>
      </c>
    </row>
    <row r="5438" spans="1:18">
      <c r="A5438" t="s">
        <v>61</v>
      </c>
      <c r="B5438" s="1">
        <v>45636</v>
      </c>
      <c r="C5438" s="1" t="str">
        <f>"WEEK" &amp;" " &amp;  INT((DAY(Stock_Info[[#This Row],[Date]])+WEEKDAY(DATE(YEAR(Stock_Info[[#This Row],[Date]]),MONTH(Stock_Info[[#This Row],[Date]]),1))-1)/7)+1</f>
        <v>WEEK 2</v>
      </c>
      <c r="D5438" s="12">
        <v>57.4</v>
      </c>
      <c r="E5438" s="12">
        <v>57.99</v>
      </c>
      <c r="F5438" s="12">
        <v>56.69</v>
      </c>
      <c r="G5438" s="12">
        <v>56.85</v>
      </c>
      <c r="H5438" s="12">
        <v>57.120473993514743</v>
      </c>
      <c r="I5438">
        <v>259666</v>
      </c>
      <c r="J5438">
        <v>1240</v>
      </c>
      <c r="K5438" s="12">
        <v>14832245</v>
      </c>
      <c r="L5438">
        <v>50379</v>
      </c>
      <c r="M5438">
        <v>19.399999999999999</v>
      </c>
      <c r="N5438">
        <v>1.3</v>
      </c>
      <c r="O5438">
        <v>-0.55000000000000004</v>
      </c>
      <c r="P5438">
        <f xml:space="preserve"> IF(Stock_Info[[#This Row],[Close Price]] &gt; Stock_Info[[#This Row],[Open Price]], 1, 0)</f>
        <v>0</v>
      </c>
      <c r="Q5438" t="str">
        <f>IF(AND(Stock_Info[[#This Row],[% Deli. Qty to Traded Qty]]&gt;80,Stock_Info[[#This Row],[No. of Trades]]&lt;3000),"Unusual Day","")</f>
        <v/>
      </c>
      <c r="R5438" t="str">
        <f>IF(AND(Stock_Info[[#This Row],[Spread High-Low]] &lt; 10, Stock_Info[[#This Row],[% Deli. Qty to Traded Qty]] &gt; 90), "Good Day", "")</f>
        <v/>
      </c>
    </row>
    <row r="5439" spans="1:18">
      <c r="A5439" t="s">
        <v>61</v>
      </c>
      <c r="B5439" s="1">
        <v>45635</v>
      </c>
      <c r="C5439" s="1" t="str">
        <f>"WEEK" &amp;" " &amp;  INT((DAY(Stock_Info[[#This Row],[Date]])+WEEKDAY(DATE(YEAR(Stock_Info[[#This Row],[Date]]),MONTH(Stock_Info[[#This Row],[Date]]),1))-1)/7)+1</f>
        <v>WEEK 2</v>
      </c>
      <c r="D5439" s="12">
        <v>58.24</v>
      </c>
      <c r="E5439" s="12">
        <v>58.31</v>
      </c>
      <c r="F5439" s="12">
        <v>57.34</v>
      </c>
      <c r="G5439" s="12">
        <v>57.44</v>
      </c>
      <c r="H5439" s="12">
        <v>57.739674315586839</v>
      </c>
      <c r="I5439">
        <v>279473</v>
      </c>
      <c r="J5439">
        <v>1501</v>
      </c>
      <c r="K5439" s="12">
        <v>16136680</v>
      </c>
      <c r="L5439">
        <v>92623</v>
      </c>
      <c r="M5439">
        <v>33.14</v>
      </c>
      <c r="N5439">
        <v>0.97</v>
      </c>
      <c r="O5439">
        <v>-0.8</v>
      </c>
      <c r="P5439">
        <f xml:space="preserve"> IF(Stock_Info[[#This Row],[Close Price]] &gt; Stock_Info[[#This Row],[Open Price]], 1, 0)</f>
        <v>0</v>
      </c>
      <c r="Q5439" t="str">
        <f>IF(AND(Stock_Info[[#This Row],[% Deli. Qty to Traded Qty]]&gt;80,Stock_Info[[#This Row],[No. of Trades]]&lt;3000),"Unusual Day","")</f>
        <v/>
      </c>
      <c r="R5439" t="str">
        <f>IF(AND(Stock_Info[[#This Row],[Spread High-Low]] &lt; 10, Stock_Info[[#This Row],[% Deli. Qty to Traded Qty]] &gt; 90), "Good Day", "")</f>
        <v/>
      </c>
    </row>
    <row r="5440" spans="1:18">
      <c r="A5440" t="s">
        <v>61</v>
      </c>
      <c r="B5440" s="1">
        <v>45632</v>
      </c>
      <c r="C5440" s="1" t="str">
        <f>"WEEK" &amp;" " &amp;  INT((DAY(Stock_Info[[#This Row],[Date]])+WEEKDAY(DATE(YEAR(Stock_Info[[#This Row],[Date]]),MONTH(Stock_Info[[#This Row],[Date]]),1))-1)/7)+1</f>
        <v>WEEK 1</v>
      </c>
      <c r="D5440" s="12">
        <v>57.88</v>
      </c>
      <c r="E5440" s="12">
        <v>59.7</v>
      </c>
      <c r="F5440" s="12">
        <v>57.31</v>
      </c>
      <c r="G5440" s="12">
        <v>57.83</v>
      </c>
      <c r="H5440" s="12">
        <v>58.347903175662559</v>
      </c>
      <c r="I5440">
        <v>942449</v>
      </c>
      <c r="J5440">
        <v>4055</v>
      </c>
      <c r="K5440" s="12">
        <v>54989923</v>
      </c>
      <c r="L5440">
        <v>243271</v>
      </c>
      <c r="M5440">
        <v>25.81</v>
      </c>
      <c r="N5440">
        <v>2.39</v>
      </c>
      <c r="O5440">
        <v>-0.05</v>
      </c>
      <c r="P5440">
        <f xml:space="preserve"> IF(Stock_Info[[#This Row],[Close Price]] &gt; Stock_Info[[#This Row],[Open Price]], 1, 0)</f>
        <v>0</v>
      </c>
      <c r="Q5440" t="str">
        <f>IF(AND(Stock_Info[[#This Row],[% Deli. Qty to Traded Qty]]&gt;80,Stock_Info[[#This Row],[No. of Trades]]&lt;3000),"Unusual Day","")</f>
        <v/>
      </c>
      <c r="R5440" t="str">
        <f>IF(AND(Stock_Info[[#This Row],[Spread High-Low]] &lt; 10, Stock_Info[[#This Row],[% Deli. Qty to Traded Qty]] &gt; 90), "Good Day", "")</f>
        <v/>
      </c>
    </row>
    <row r="5441" spans="1:18">
      <c r="A5441" t="s">
        <v>61</v>
      </c>
      <c r="B5441" s="1">
        <v>45631</v>
      </c>
      <c r="C5441" s="1" t="str">
        <f>"WEEK" &amp;" " &amp;  INT((DAY(Stock_Info[[#This Row],[Date]])+WEEKDAY(DATE(YEAR(Stock_Info[[#This Row],[Date]]),MONTH(Stock_Info[[#This Row],[Date]]),1))-1)/7)+1</f>
        <v>WEEK 1</v>
      </c>
      <c r="D5441" s="12">
        <v>59.85</v>
      </c>
      <c r="E5441" s="12">
        <v>59.9</v>
      </c>
      <c r="F5441" s="12">
        <v>57.25</v>
      </c>
      <c r="G5441" s="12">
        <v>57.84</v>
      </c>
      <c r="H5441" s="12">
        <v>58.10175978344796</v>
      </c>
      <c r="I5441">
        <v>1677195</v>
      </c>
      <c r="J5441">
        <v>7483</v>
      </c>
      <c r="K5441" s="12">
        <v>97447981</v>
      </c>
      <c r="L5441">
        <v>503810</v>
      </c>
      <c r="M5441">
        <v>30.04</v>
      </c>
      <c r="N5441">
        <v>2.65</v>
      </c>
      <c r="O5441">
        <v>-2.0099999999999998</v>
      </c>
      <c r="P5441">
        <f xml:space="preserve"> IF(Stock_Info[[#This Row],[Close Price]] &gt; Stock_Info[[#This Row],[Open Price]], 1, 0)</f>
        <v>0</v>
      </c>
      <c r="Q5441" t="str">
        <f>IF(AND(Stock_Info[[#This Row],[% Deli. Qty to Traded Qty]]&gt;80,Stock_Info[[#This Row],[No. of Trades]]&lt;3000),"Unusual Day","")</f>
        <v/>
      </c>
      <c r="R5441" t="str">
        <f>IF(AND(Stock_Info[[#This Row],[Spread High-Low]] &lt; 10, Stock_Info[[#This Row],[% Deli. Qty to Traded Qty]] &gt; 90), "Good Day", "")</f>
        <v/>
      </c>
    </row>
    <row r="5442" spans="1:18">
      <c r="A5442" t="s">
        <v>61</v>
      </c>
      <c r="B5442" s="1">
        <v>45630</v>
      </c>
      <c r="C5442" s="1" t="str">
        <f>"WEEK" &amp;" " &amp;  INT((DAY(Stock_Info[[#This Row],[Date]])+WEEKDAY(DATE(YEAR(Stock_Info[[#This Row],[Date]]),MONTH(Stock_Info[[#This Row],[Date]]),1))-1)/7)+1</f>
        <v>WEEK 1</v>
      </c>
      <c r="D5442" s="12">
        <v>54.9</v>
      </c>
      <c r="E5442" s="12">
        <v>59.5</v>
      </c>
      <c r="F5442" s="12">
        <v>54.34</v>
      </c>
      <c r="G5442" s="12">
        <v>58.98</v>
      </c>
      <c r="H5442" s="12">
        <v>57.702070152165135</v>
      </c>
      <c r="I5442">
        <v>2395621</v>
      </c>
      <c r="J5442">
        <v>7047</v>
      </c>
      <c r="K5442" s="12">
        <v>138232291</v>
      </c>
      <c r="L5442">
        <v>617109</v>
      </c>
      <c r="M5442">
        <v>25.76</v>
      </c>
      <c r="N5442">
        <v>5.16</v>
      </c>
      <c r="O5442">
        <v>4.08</v>
      </c>
      <c r="P5442">
        <f xml:space="preserve"> IF(Stock_Info[[#This Row],[Close Price]] &gt; Stock_Info[[#This Row],[Open Price]], 1, 0)</f>
        <v>1</v>
      </c>
      <c r="Q5442" t="str">
        <f>IF(AND(Stock_Info[[#This Row],[% Deli. Qty to Traded Qty]]&gt;80,Stock_Info[[#This Row],[No. of Trades]]&lt;3000),"Unusual Day","")</f>
        <v/>
      </c>
      <c r="R5442" t="str">
        <f>IF(AND(Stock_Info[[#This Row],[Spread High-Low]] &lt; 10, Stock_Info[[#This Row],[% Deli. Qty to Traded Qty]] &gt; 90), "Good Day", "")</f>
        <v/>
      </c>
    </row>
    <row r="5443" spans="1:18">
      <c r="A5443" t="s">
        <v>61</v>
      </c>
      <c r="B5443" s="1">
        <v>45629</v>
      </c>
      <c r="C5443" s="1" t="str">
        <f>"WEEK" &amp;" " &amp;  INT((DAY(Stock_Info[[#This Row],[Date]])+WEEKDAY(DATE(YEAR(Stock_Info[[#This Row],[Date]]),MONTH(Stock_Info[[#This Row],[Date]]),1))-1)/7)+1</f>
        <v>WEEK 1</v>
      </c>
      <c r="D5443" s="12">
        <v>53.57</v>
      </c>
      <c r="E5443" s="12">
        <v>55.16</v>
      </c>
      <c r="F5443" s="12">
        <v>53.45</v>
      </c>
      <c r="G5443" s="12">
        <v>54.44</v>
      </c>
      <c r="H5443" s="12">
        <v>54.439593555287686</v>
      </c>
      <c r="I5443">
        <v>353406</v>
      </c>
      <c r="J5443">
        <v>1839</v>
      </c>
      <c r="K5443" s="12">
        <v>19239279</v>
      </c>
      <c r="L5443">
        <v>88468</v>
      </c>
      <c r="M5443">
        <v>25.03</v>
      </c>
      <c r="N5443">
        <v>1.71</v>
      </c>
      <c r="O5443">
        <v>0.87</v>
      </c>
      <c r="P5443">
        <f xml:space="preserve"> IF(Stock_Info[[#This Row],[Close Price]] &gt; Stock_Info[[#This Row],[Open Price]], 1, 0)</f>
        <v>1</v>
      </c>
      <c r="Q5443" t="str">
        <f>IF(AND(Stock_Info[[#This Row],[% Deli. Qty to Traded Qty]]&gt;80,Stock_Info[[#This Row],[No. of Trades]]&lt;3000),"Unusual Day","")</f>
        <v/>
      </c>
      <c r="R5443" t="str">
        <f>IF(AND(Stock_Info[[#This Row],[Spread High-Low]] &lt; 10, Stock_Info[[#This Row],[% Deli. Qty to Traded Qty]] &gt; 90), "Good Day", "")</f>
        <v/>
      </c>
    </row>
    <row r="5444" spans="1:18">
      <c r="A5444" t="s">
        <v>61</v>
      </c>
      <c r="B5444" s="1">
        <v>45628</v>
      </c>
      <c r="C5444" s="1" t="str">
        <f>"WEEK" &amp;" " &amp;  INT((DAY(Stock_Info[[#This Row],[Date]])+WEEKDAY(DATE(YEAR(Stock_Info[[#This Row],[Date]]),MONTH(Stock_Info[[#This Row],[Date]]),1))-1)/7)+1</f>
        <v>WEEK 1</v>
      </c>
      <c r="D5444" s="12">
        <v>53.83</v>
      </c>
      <c r="E5444" s="12">
        <v>53.85</v>
      </c>
      <c r="F5444" s="12">
        <v>52.9</v>
      </c>
      <c r="G5444" s="12">
        <v>53.37</v>
      </c>
      <c r="H5444" s="12">
        <v>53.302110798090666</v>
      </c>
      <c r="I5444">
        <v>598115</v>
      </c>
      <c r="J5444">
        <v>2719</v>
      </c>
      <c r="K5444" s="12">
        <v>31880792</v>
      </c>
      <c r="L5444">
        <v>200028</v>
      </c>
      <c r="M5444">
        <v>33.44</v>
      </c>
      <c r="N5444">
        <v>0.95</v>
      </c>
      <c r="O5444">
        <v>-0.46</v>
      </c>
      <c r="P5444">
        <f xml:space="preserve"> IF(Stock_Info[[#This Row],[Close Price]] &gt; Stock_Info[[#This Row],[Open Price]], 1, 0)</f>
        <v>0</v>
      </c>
      <c r="Q5444" t="str">
        <f>IF(AND(Stock_Info[[#This Row],[% Deli. Qty to Traded Qty]]&gt;80,Stock_Info[[#This Row],[No. of Trades]]&lt;3000),"Unusual Day","")</f>
        <v/>
      </c>
      <c r="R5444" t="str">
        <f>IF(AND(Stock_Info[[#This Row],[Spread High-Low]] &lt; 10, Stock_Info[[#This Row],[% Deli. Qty to Traded Qty]] &gt; 90), "Good Day", "")</f>
        <v/>
      </c>
    </row>
    <row r="5445" spans="1:18">
      <c r="A5445" t="s">
        <v>61</v>
      </c>
      <c r="B5445" s="1">
        <v>45625</v>
      </c>
      <c r="C5445" s="1" t="str">
        <f>"WEEK" &amp;" " &amp;  INT((DAY(Stock_Info[[#This Row],[Date]])+WEEKDAY(DATE(YEAR(Stock_Info[[#This Row],[Date]]),MONTH(Stock_Info[[#This Row],[Date]]),1))-1)/7)+1</f>
        <v>WEEK 5</v>
      </c>
      <c r="D5445" s="12">
        <v>54.9</v>
      </c>
      <c r="E5445" s="12">
        <v>55.35</v>
      </c>
      <c r="F5445" s="12">
        <v>52.56</v>
      </c>
      <c r="G5445" s="12">
        <v>53.84</v>
      </c>
      <c r="H5445" s="12">
        <v>53.770562236039027</v>
      </c>
      <c r="I5445">
        <v>753189</v>
      </c>
      <c r="J5445">
        <v>4605</v>
      </c>
      <c r="K5445" s="12">
        <v>40499396</v>
      </c>
      <c r="L5445">
        <v>212927</v>
      </c>
      <c r="M5445">
        <v>28.27</v>
      </c>
      <c r="N5445">
        <v>2.79</v>
      </c>
      <c r="O5445">
        <v>-1.06</v>
      </c>
      <c r="P5445">
        <f xml:space="preserve"> IF(Stock_Info[[#This Row],[Close Price]] &gt; Stock_Info[[#This Row],[Open Price]], 1, 0)</f>
        <v>0</v>
      </c>
      <c r="Q5445" t="str">
        <f>IF(AND(Stock_Info[[#This Row],[% Deli. Qty to Traded Qty]]&gt;80,Stock_Info[[#This Row],[No. of Trades]]&lt;3000),"Unusual Day","")</f>
        <v/>
      </c>
      <c r="R5445" t="str">
        <f>IF(AND(Stock_Info[[#This Row],[Spread High-Low]] &lt; 10, Stock_Info[[#This Row],[% Deli. Qty to Traded Qty]] &gt; 90), "Good Day", "")</f>
        <v/>
      </c>
    </row>
    <row r="5446" spans="1:18">
      <c r="A5446" t="s">
        <v>61</v>
      </c>
      <c r="B5446" s="1">
        <v>45624</v>
      </c>
      <c r="C5446" s="1" t="str">
        <f>"WEEK" &amp;" " &amp;  INT((DAY(Stock_Info[[#This Row],[Date]])+WEEKDAY(DATE(YEAR(Stock_Info[[#This Row],[Date]]),MONTH(Stock_Info[[#This Row],[Date]]),1))-1)/7)+1</f>
        <v>WEEK 5</v>
      </c>
      <c r="D5446" s="12">
        <v>53.4</v>
      </c>
      <c r="E5446" s="12">
        <v>54.96</v>
      </c>
      <c r="F5446" s="12">
        <v>53.39</v>
      </c>
      <c r="G5446" s="12">
        <v>54.61</v>
      </c>
      <c r="H5446" s="12">
        <v>54.495290892281055</v>
      </c>
      <c r="I5446">
        <v>561359</v>
      </c>
      <c r="J5446">
        <v>2449</v>
      </c>
      <c r="K5446" s="12">
        <v>30591422</v>
      </c>
      <c r="L5446">
        <v>146246</v>
      </c>
      <c r="M5446">
        <v>26.05</v>
      </c>
      <c r="N5446">
        <v>1.57</v>
      </c>
      <c r="O5446">
        <v>1.21</v>
      </c>
      <c r="P5446">
        <f xml:space="preserve"> IF(Stock_Info[[#This Row],[Close Price]] &gt; Stock_Info[[#This Row],[Open Price]], 1, 0)</f>
        <v>1</v>
      </c>
      <c r="Q5446" t="str">
        <f>IF(AND(Stock_Info[[#This Row],[% Deli. Qty to Traded Qty]]&gt;80,Stock_Info[[#This Row],[No. of Trades]]&lt;3000),"Unusual Day","")</f>
        <v/>
      </c>
      <c r="R5446" t="str">
        <f>IF(AND(Stock_Info[[#This Row],[Spread High-Low]] &lt; 10, Stock_Info[[#This Row],[% Deli. Qty to Traded Qty]] &gt; 90), "Good Day", "")</f>
        <v/>
      </c>
    </row>
    <row r="5447" spans="1:18">
      <c r="A5447" t="s">
        <v>61</v>
      </c>
      <c r="B5447" s="1">
        <v>45623</v>
      </c>
      <c r="C5447" s="1" t="str">
        <f>"WEEK" &amp;" " &amp;  INT((DAY(Stock_Info[[#This Row],[Date]])+WEEKDAY(DATE(YEAR(Stock_Info[[#This Row],[Date]]),MONTH(Stock_Info[[#This Row],[Date]]),1))-1)/7)+1</f>
        <v>WEEK 5</v>
      </c>
      <c r="D5447" s="12">
        <v>52.61</v>
      </c>
      <c r="E5447" s="12">
        <v>53.85</v>
      </c>
      <c r="F5447" s="12">
        <v>52.61</v>
      </c>
      <c r="G5447" s="12">
        <v>53.03</v>
      </c>
      <c r="H5447" s="12">
        <v>53.105687800648262</v>
      </c>
      <c r="I5447">
        <v>484370</v>
      </c>
      <c r="J5447">
        <v>2792</v>
      </c>
      <c r="K5447" s="12">
        <v>25722802</v>
      </c>
      <c r="L5447">
        <v>175842</v>
      </c>
      <c r="M5447">
        <v>36.299999999999997</v>
      </c>
      <c r="N5447">
        <v>1.24</v>
      </c>
      <c r="O5447">
        <v>0.42</v>
      </c>
      <c r="P5447">
        <f xml:space="preserve"> IF(Stock_Info[[#This Row],[Close Price]] &gt; Stock_Info[[#This Row],[Open Price]], 1, 0)</f>
        <v>1</v>
      </c>
      <c r="Q5447" t="str">
        <f>IF(AND(Stock_Info[[#This Row],[% Deli. Qty to Traded Qty]]&gt;80,Stock_Info[[#This Row],[No. of Trades]]&lt;3000),"Unusual Day","")</f>
        <v/>
      </c>
      <c r="R5447" t="str">
        <f>IF(AND(Stock_Info[[#This Row],[Spread High-Low]] &lt; 10, Stock_Info[[#This Row],[% Deli. Qty to Traded Qty]] &gt; 90), "Good Day", "")</f>
        <v/>
      </c>
    </row>
    <row r="5448" spans="1:18">
      <c r="A5448" t="s">
        <v>61</v>
      </c>
      <c r="B5448" s="1">
        <v>45622</v>
      </c>
      <c r="C5448" s="1" t="str">
        <f>"WEEK" &amp;" " &amp;  INT((DAY(Stock_Info[[#This Row],[Date]])+WEEKDAY(DATE(YEAR(Stock_Info[[#This Row],[Date]]),MONTH(Stock_Info[[#This Row],[Date]]),1))-1)/7)+1</f>
        <v>WEEK 5</v>
      </c>
      <c r="D5448" s="12">
        <v>52.71</v>
      </c>
      <c r="E5448" s="12">
        <v>52.85</v>
      </c>
      <c r="F5448" s="12">
        <v>52.15</v>
      </c>
      <c r="G5448" s="12">
        <v>52.46</v>
      </c>
      <c r="H5448" s="12">
        <v>52.48940032444704</v>
      </c>
      <c r="I5448">
        <v>217601</v>
      </c>
      <c r="J5448">
        <v>1213</v>
      </c>
      <c r="K5448" s="12">
        <v>11421746</v>
      </c>
      <c r="L5448">
        <v>45225</v>
      </c>
      <c r="M5448">
        <v>20.78</v>
      </c>
      <c r="N5448">
        <v>0.7</v>
      </c>
      <c r="O5448">
        <v>-0.25</v>
      </c>
      <c r="P5448">
        <f xml:space="preserve"> IF(Stock_Info[[#This Row],[Close Price]] &gt; Stock_Info[[#This Row],[Open Price]], 1, 0)</f>
        <v>0</v>
      </c>
      <c r="Q5448" t="str">
        <f>IF(AND(Stock_Info[[#This Row],[% Deli. Qty to Traded Qty]]&gt;80,Stock_Info[[#This Row],[No. of Trades]]&lt;3000),"Unusual Day","")</f>
        <v/>
      </c>
      <c r="R5448" t="str">
        <f>IF(AND(Stock_Info[[#This Row],[Spread High-Low]] &lt; 10, Stock_Info[[#This Row],[% Deli. Qty to Traded Qty]] &gt; 90), "Good Day", "")</f>
        <v/>
      </c>
    </row>
    <row r="5449" spans="1:18">
      <c r="A5449" t="s">
        <v>61</v>
      </c>
      <c r="B5449" s="1">
        <v>45621</v>
      </c>
      <c r="C5449" s="1" t="str">
        <f>"WEEK" &amp;" " &amp;  INT((DAY(Stock_Info[[#This Row],[Date]])+WEEKDAY(DATE(YEAR(Stock_Info[[#This Row],[Date]]),MONTH(Stock_Info[[#This Row],[Date]]),1))-1)/7)+1</f>
        <v>WEEK 5</v>
      </c>
      <c r="D5449" s="12">
        <v>51.66</v>
      </c>
      <c r="E5449" s="12">
        <v>54.1</v>
      </c>
      <c r="F5449" s="12">
        <v>51.5</v>
      </c>
      <c r="G5449" s="12">
        <v>52.28</v>
      </c>
      <c r="H5449" s="12">
        <v>52.657111324431362</v>
      </c>
      <c r="I5449">
        <v>1217783</v>
      </c>
      <c r="J5449">
        <v>4783</v>
      </c>
      <c r="K5449" s="12">
        <v>64124935</v>
      </c>
      <c r="L5449">
        <v>526642</v>
      </c>
      <c r="M5449">
        <v>43.25</v>
      </c>
      <c r="N5449">
        <v>2.6</v>
      </c>
      <c r="O5449">
        <v>0.62</v>
      </c>
      <c r="P5449">
        <f xml:space="preserve"> IF(Stock_Info[[#This Row],[Close Price]] &gt; Stock_Info[[#This Row],[Open Price]], 1, 0)</f>
        <v>1</v>
      </c>
      <c r="Q5449" t="str">
        <f>IF(AND(Stock_Info[[#This Row],[% Deli. Qty to Traded Qty]]&gt;80,Stock_Info[[#This Row],[No. of Trades]]&lt;3000),"Unusual Day","")</f>
        <v/>
      </c>
      <c r="R5449" t="str">
        <f>IF(AND(Stock_Info[[#This Row],[Spread High-Low]] &lt; 10, Stock_Info[[#This Row],[% Deli. Qty to Traded Qty]] &gt; 90), "Good Day", "")</f>
        <v/>
      </c>
    </row>
    <row r="5450" spans="1:18">
      <c r="A5450" t="s">
        <v>61</v>
      </c>
      <c r="B5450" s="1">
        <v>45618</v>
      </c>
      <c r="C5450" s="1" t="str">
        <f>"WEEK" &amp;" " &amp;  INT((DAY(Stock_Info[[#This Row],[Date]])+WEEKDAY(DATE(YEAR(Stock_Info[[#This Row],[Date]]),MONTH(Stock_Info[[#This Row],[Date]]),1))-1)/7)+1</f>
        <v>WEEK 4</v>
      </c>
      <c r="D5450" s="12">
        <v>49.81</v>
      </c>
      <c r="E5450" s="12">
        <v>50.7</v>
      </c>
      <c r="F5450" s="12">
        <v>49.5</v>
      </c>
      <c r="G5450" s="12">
        <v>50.32</v>
      </c>
      <c r="H5450" s="12">
        <v>50.284113406532626</v>
      </c>
      <c r="I5450">
        <v>318218</v>
      </c>
      <c r="J5450">
        <v>1470</v>
      </c>
      <c r="K5450" s="12">
        <v>16001310</v>
      </c>
      <c r="L5450">
        <v>43419</v>
      </c>
      <c r="M5450">
        <v>13.64</v>
      </c>
      <c r="N5450">
        <v>1.2</v>
      </c>
      <c r="O5450">
        <v>0.51</v>
      </c>
      <c r="P5450">
        <f xml:space="preserve"> IF(Stock_Info[[#This Row],[Close Price]] &gt; Stock_Info[[#This Row],[Open Price]], 1, 0)</f>
        <v>1</v>
      </c>
      <c r="Q5450" t="str">
        <f>IF(AND(Stock_Info[[#This Row],[% Deli. Qty to Traded Qty]]&gt;80,Stock_Info[[#This Row],[No. of Trades]]&lt;3000),"Unusual Day","")</f>
        <v/>
      </c>
      <c r="R5450" t="str">
        <f>IF(AND(Stock_Info[[#This Row],[Spread High-Low]] &lt; 10, Stock_Info[[#This Row],[% Deli. Qty to Traded Qty]] &gt; 90), "Good Day", "")</f>
        <v/>
      </c>
    </row>
    <row r="5451" spans="1:18">
      <c r="A5451" t="s">
        <v>61</v>
      </c>
      <c r="B5451" s="1">
        <v>45617</v>
      </c>
      <c r="C5451" s="1" t="str">
        <f>"WEEK" &amp;" " &amp;  INT((DAY(Stock_Info[[#This Row],[Date]])+WEEKDAY(DATE(YEAR(Stock_Info[[#This Row],[Date]]),MONTH(Stock_Info[[#This Row],[Date]]),1))-1)/7)+1</f>
        <v>WEEK 4</v>
      </c>
      <c r="D5451" s="12">
        <v>51.13</v>
      </c>
      <c r="E5451" s="12">
        <v>51.16</v>
      </c>
      <c r="F5451" s="12">
        <v>49.4</v>
      </c>
      <c r="G5451" s="12">
        <v>49.78</v>
      </c>
      <c r="H5451" s="12">
        <v>49.952549458174872</v>
      </c>
      <c r="I5451">
        <v>593734</v>
      </c>
      <c r="J5451">
        <v>3530</v>
      </c>
      <c r="K5451" s="12">
        <v>29658527</v>
      </c>
      <c r="L5451">
        <v>210795</v>
      </c>
      <c r="M5451">
        <v>35.5</v>
      </c>
      <c r="N5451">
        <v>1.76</v>
      </c>
      <c r="O5451">
        <v>-1.35</v>
      </c>
      <c r="P5451">
        <f xml:space="preserve"> IF(Stock_Info[[#This Row],[Close Price]] &gt; Stock_Info[[#This Row],[Open Price]], 1, 0)</f>
        <v>0</v>
      </c>
      <c r="Q5451" t="str">
        <f>IF(AND(Stock_Info[[#This Row],[% Deli. Qty to Traded Qty]]&gt;80,Stock_Info[[#This Row],[No. of Trades]]&lt;3000),"Unusual Day","")</f>
        <v/>
      </c>
      <c r="R5451" t="str">
        <f>IF(AND(Stock_Info[[#This Row],[Spread High-Low]] &lt; 10, Stock_Info[[#This Row],[% Deli. Qty to Traded Qty]] &gt; 90), "Good Day", "")</f>
        <v/>
      </c>
    </row>
    <row r="5452" spans="1:18">
      <c r="A5452" t="s">
        <v>61</v>
      </c>
      <c r="B5452" s="1">
        <v>45615</v>
      </c>
      <c r="C5452" s="1" t="str">
        <f>"WEEK" &amp;" " &amp;  INT((DAY(Stock_Info[[#This Row],[Date]])+WEEKDAY(DATE(YEAR(Stock_Info[[#This Row],[Date]]),MONTH(Stock_Info[[#This Row],[Date]]),1))-1)/7)+1</f>
        <v>WEEK 4</v>
      </c>
      <c r="D5452" s="12">
        <v>50.5</v>
      </c>
      <c r="E5452" s="12">
        <v>52.25</v>
      </c>
      <c r="F5452" s="12">
        <v>50.02</v>
      </c>
      <c r="G5452" s="12">
        <v>51.2</v>
      </c>
      <c r="H5452" s="12">
        <v>51.421185143644927</v>
      </c>
      <c r="I5452">
        <v>684744</v>
      </c>
      <c r="J5452">
        <v>2514</v>
      </c>
      <c r="K5452" s="12">
        <v>35210348</v>
      </c>
      <c r="L5452">
        <v>77388</v>
      </c>
      <c r="M5452">
        <v>11.3</v>
      </c>
      <c r="N5452">
        <v>2.23</v>
      </c>
      <c r="O5452">
        <v>0.7</v>
      </c>
      <c r="P5452">
        <f xml:space="preserve"> IF(Stock_Info[[#This Row],[Close Price]] &gt; Stock_Info[[#This Row],[Open Price]], 1, 0)</f>
        <v>1</v>
      </c>
      <c r="Q5452" t="str">
        <f>IF(AND(Stock_Info[[#This Row],[% Deli. Qty to Traded Qty]]&gt;80,Stock_Info[[#This Row],[No. of Trades]]&lt;3000),"Unusual Day","")</f>
        <v/>
      </c>
      <c r="R5452" t="str">
        <f>IF(AND(Stock_Info[[#This Row],[Spread High-Low]] &lt; 10, Stock_Info[[#This Row],[% Deli. Qty to Traded Qty]] &gt; 90), "Good Day", "")</f>
        <v/>
      </c>
    </row>
    <row r="5453" spans="1:18">
      <c r="A5453" t="s">
        <v>61</v>
      </c>
      <c r="B5453" s="1">
        <v>45614</v>
      </c>
      <c r="C5453" s="1" t="str">
        <f>"WEEK" &amp;" " &amp;  INT((DAY(Stock_Info[[#This Row],[Date]])+WEEKDAY(DATE(YEAR(Stock_Info[[#This Row],[Date]]),MONTH(Stock_Info[[#This Row],[Date]]),1))-1)/7)+1</f>
        <v>WEEK 4</v>
      </c>
      <c r="D5453" s="12">
        <v>50.09</v>
      </c>
      <c r="E5453" s="12">
        <v>51.1</v>
      </c>
      <c r="F5453" s="12">
        <v>48.6</v>
      </c>
      <c r="G5453" s="12">
        <v>49.87</v>
      </c>
      <c r="H5453" s="12">
        <v>49.897008778080313</v>
      </c>
      <c r="I5453">
        <v>623257</v>
      </c>
      <c r="J5453">
        <v>2604</v>
      </c>
      <c r="K5453" s="12">
        <v>31098660</v>
      </c>
      <c r="L5453">
        <v>61757</v>
      </c>
      <c r="M5453">
        <v>9.91</v>
      </c>
      <c r="N5453">
        <v>2.5</v>
      </c>
      <c r="O5453">
        <v>-0.22</v>
      </c>
      <c r="P5453">
        <f xml:space="preserve"> IF(Stock_Info[[#This Row],[Close Price]] &gt; Stock_Info[[#This Row],[Open Price]], 1, 0)</f>
        <v>0</v>
      </c>
      <c r="Q5453" t="str">
        <f>IF(AND(Stock_Info[[#This Row],[% Deli. Qty to Traded Qty]]&gt;80,Stock_Info[[#This Row],[No. of Trades]]&lt;3000),"Unusual Day","")</f>
        <v/>
      </c>
      <c r="R5453" t="str">
        <f>IF(AND(Stock_Info[[#This Row],[Spread High-Low]] &lt; 10, Stock_Info[[#This Row],[% Deli. Qty to Traded Qty]] &gt; 90), "Good Day", "")</f>
        <v/>
      </c>
    </row>
    <row r="5454" spans="1:18">
      <c r="A5454" t="s">
        <v>61</v>
      </c>
      <c r="B5454" s="1">
        <v>45610</v>
      </c>
      <c r="C5454" s="1" t="str">
        <f>"WEEK" &amp;" " &amp;  INT((DAY(Stock_Info[[#This Row],[Date]])+WEEKDAY(DATE(YEAR(Stock_Info[[#This Row],[Date]]),MONTH(Stock_Info[[#This Row],[Date]]),1))-1)/7)+1</f>
        <v>WEEK 3</v>
      </c>
      <c r="D5454" s="12">
        <v>49.59</v>
      </c>
      <c r="E5454" s="12">
        <v>50.8</v>
      </c>
      <c r="F5454" s="12">
        <v>49.13</v>
      </c>
      <c r="G5454" s="12">
        <v>49.53</v>
      </c>
      <c r="H5454" s="12">
        <v>49.790367562085798</v>
      </c>
      <c r="I5454">
        <v>678416</v>
      </c>
      <c r="J5454">
        <v>2405</v>
      </c>
      <c r="K5454" s="12">
        <v>33778582</v>
      </c>
      <c r="L5454">
        <v>94538</v>
      </c>
      <c r="M5454">
        <v>13.94</v>
      </c>
      <c r="N5454">
        <v>1.67</v>
      </c>
      <c r="O5454">
        <v>-0.06</v>
      </c>
      <c r="P5454">
        <f xml:space="preserve"> IF(Stock_Info[[#This Row],[Close Price]] &gt; Stock_Info[[#This Row],[Open Price]], 1, 0)</f>
        <v>0</v>
      </c>
      <c r="Q5454" t="str">
        <f>IF(AND(Stock_Info[[#This Row],[% Deli. Qty to Traded Qty]]&gt;80,Stock_Info[[#This Row],[No. of Trades]]&lt;3000),"Unusual Day","")</f>
        <v/>
      </c>
      <c r="R5454" t="str">
        <f>IF(AND(Stock_Info[[#This Row],[Spread High-Low]] &lt; 10, Stock_Info[[#This Row],[% Deli. Qty to Traded Qty]] &gt; 90), "Good Day", "")</f>
        <v/>
      </c>
    </row>
    <row r="5455" spans="1:18">
      <c r="A5455" t="s">
        <v>61</v>
      </c>
      <c r="B5455" s="1">
        <v>45609</v>
      </c>
      <c r="C5455" s="1" t="str">
        <f>"WEEK" &amp;" " &amp;  INT((DAY(Stock_Info[[#This Row],[Date]])+WEEKDAY(DATE(YEAR(Stock_Info[[#This Row],[Date]]),MONTH(Stock_Info[[#This Row],[Date]]),1))-1)/7)+1</f>
        <v>WEEK 3</v>
      </c>
      <c r="D5455" s="12">
        <v>51</v>
      </c>
      <c r="E5455" s="12">
        <v>51.39</v>
      </c>
      <c r="F5455" s="12">
        <v>49.14</v>
      </c>
      <c r="G5455" s="12">
        <v>49.27</v>
      </c>
      <c r="H5455" s="12">
        <v>50.037374971665891</v>
      </c>
      <c r="I5455">
        <v>383813</v>
      </c>
      <c r="J5455">
        <v>2108</v>
      </c>
      <c r="K5455" s="12">
        <v>19204995</v>
      </c>
      <c r="L5455">
        <v>143479</v>
      </c>
      <c r="M5455">
        <v>37.380000000000003</v>
      </c>
      <c r="N5455">
        <v>2.25</v>
      </c>
      <c r="O5455">
        <v>-1.73</v>
      </c>
      <c r="P5455">
        <f xml:space="preserve"> IF(Stock_Info[[#This Row],[Close Price]] &gt; Stock_Info[[#This Row],[Open Price]], 1, 0)</f>
        <v>0</v>
      </c>
      <c r="Q5455" t="str">
        <f>IF(AND(Stock_Info[[#This Row],[% Deli. Qty to Traded Qty]]&gt;80,Stock_Info[[#This Row],[No. of Trades]]&lt;3000),"Unusual Day","")</f>
        <v/>
      </c>
      <c r="R5455" t="str">
        <f>IF(AND(Stock_Info[[#This Row],[Spread High-Low]] &lt; 10, Stock_Info[[#This Row],[% Deli. Qty to Traded Qty]] &gt; 90), "Good Day", "")</f>
        <v/>
      </c>
    </row>
    <row r="5456" spans="1:18">
      <c r="A5456" t="s">
        <v>61</v>
      </c>
      <c r="B5456" s="1">
        <v>45608</v>
      </c>
      <c r="C5456" s="1" t="str">
        <f>"WEEK" &amp;" " &amp;  INT((DAY(Stock_Info[[#This Row],[Date]])+WEEKDAY(DATE(YEAR(Stock_Info[[#This Row],[Date]]),MONTH(Stock_Info[[#This Row],[Date]]),1))-1)/7)+1</f>
        <v>WEEK 3</v>
      </c>
      <c r="D5456" s="12">
        <v>52.61</v>
      </c>
      <c r="E5456" s="12">
        <v>53.25</v>
      </c>
      <c r="F5456" s="12">
        <v>51.16</v>
      </c>
      <c r="G5456" s="12">
        <v>51.34</v>
      </c>
      <c r="H5456" s="12">
        <v>52.198212383462796</v>
      </c>
      <c r="I5456">
        <v>257214</v>
      </c>
      <c r="J5456">
        <v>1452</v>
      </c>
      <c r="K5456" s="12">
        <v>13426111</v>
      </c>
      <c r="L5456">
        <v>73016</v>
      </c>
      <c r="M5456">
        <v>28.39</v>
      </c>
      <c r="N5456">
        <v>2.09</v>
      </c>
      <c r="O5456">
        <v>-1.27</v>
      </c>
      <c r="P5456">
        <f xml:space="preserve"> IF(Stock_Info[[#This Row],[Close Price]] &gt; Stock_Info[[#This Row],[Open Price]], 1, 0)</f>
        <v>0</v>
      </c>
      <c r="Q5456" t="str">
        <f>IF(AND(Stock_Info[[#This Row],[% Deli. Qty to Traded Qty]]&gt;80,Stock_Info[[#This Row],[No. of Trades]]&lt;3000),"Unusual Day","")</f>
        <v/>
      </c>
      <c r="R5456" t="str">
        <f>IF(AND(Stock_Info[[#This Row],[Spread High-Low]] &lt; 10, Stock_Info[[#This Row],[% Deli. Qty to Traded Qty]] &gt; 90), "Good Day", "")</f>
        <v/>
      </c>
    </row>
    <row r="5457" spans="1:18">
      <c r="A5457" t="s">
        <v>61</v>
      </c>
      <c r="B5457" s="1">
        <v>45607</v>
      </c>
      <c r="C5457" s="1" t="str">
        <f>"WEEK" &amp;" " &amp;  INT((DAY(Stock_Info[[#This Row],[Date]])+WEEKDAY(DATE(YEAR(Stock_Info[[#This Row],[Date]]),MONTH(Stock_Info[[#This Row],[Date]]),1))-1)/7)+1</f>
        <v>WEEK 3</v>
      </c>
      <c r="D5457" s="12">
        <v>53.06</v>
      </c>
      <c r="E5457" s="12">
        <v>53.5</v>
      </c>
      <c r="F5457" s="12">
        <v>52.17</v>
      </c>
      <c r="G5457" s="12">
        <v>52.6</v>
      </c>
      <c r="H5457" s="12">
        <v>52.812378819533166</v>
      </c>
      <c r="I5457">
        <v>532264</v>
      </c>
      <c r="J5457">
        <v>3407</v>
      </c>
      <c r="K5457" s="12">
        <v>28110128</v>
      </c>
      <c r="L5457">
        <v>130691</v>
      </c>
      <c r="M5457">
        <v>24.55</v>
      </c>
      <c r="N5457">
        <v>1.33</v>
      </c>
      <c r="O5457">
        <v>-0.46</v>
      </c>
      <c r="P5457">
        <f xml:space="preserve"> IF(Stock_Info[[#This Row],[Close Price]] &gt; Stock_Info[[#This Row],[Open Price]], 1, 0)</f>
        <v>0</v>
      </c>
      <c r="Q5457" t="str">
        <f>IF(AND(Stock_Info[[#This Row],[% Deli. Qty to Traded Qty]]&gt;80,Stock_Info[[#This Row],[No. of Trades]]&lt;3000),"Unusual Day","")</f>
        <v/>
      </c>
      <c r="R5457" t="str">
        <f>IF(AND(Stock_Info[[#This Row],[Spread High-Low]] &lt; 10, Stock_Info[[#This Row],[% Deli. Qty to Traded Qty]] &gt; 90), "Good Day", "")</f>
        <v/>
      </c>
    </row>
    <row r="5458" spans="1:18">
      <c r="A5458" t="s">
        <v>61</v>
      </c>
      <c r="B5458" s="1">
        <v>45604</v>
      </c>
      <c r="C5458" s="1" t="str">
        <f>"WEEK" &amp;" " &amp;  INT((DAY(Stock_Info[[#This Row],[Date]])+WEEKDAY(DATE(YEAR(Stock_Info[[#This Row],[Date]]),MONTH(Stock_Info[[#This Row],[Date]]),1))-1)/7)+1</f>
        <v>WEEK 2</v>
      </c>
      <c r="D5458" s="12">
        <v>54.59</v>
      </c>
      <c r="E5458" s="12">
        <v>54.7</v>
      </c>
      <c r="F5458" s="12">
        <v>52.94</v>
      </c>
      <c r="G5458" s="12">
        <v>53.15</v>
      </c>
      <c r="H5458" s="12">
        <v>53.719511255010794</v>
      </c>
      <c r="I5458">
        <v>389160</v>
      </c>
      <c r="J5458">
        <v>2072</v>
      </c>
      <c r="K5458" s="12">
        <v>20905485</v>
      </c>
      <c r="L5458">
        <v>117395</v>
      </c>
      <c r="M5458">
        <v>30.17</v>
      </c>
      <c r="N5458">
        <v>1.76</v>
      </c>
      <c r="O5458">
        <v>-1.44</v>
      </c>
      <c r="P5458">
        <f xml:space="preserve"> IF(Stock_Info[[#This Row],[Close Price]] &gt; Stock_Info[[#This Row],[Open Price]], 1, 0)</f>
        <v>0</v>
      </c>
      <c r="Q5458" t="str">
        <f>IF(AND(Stock_Info[[#This Row],[% Deli. Qty to Traded Qty]]&gt;80,Stock_Info[[#This Row],[No. of Trades]]&lt;3000),"Unusual Day","")</f>
        <v/>
      </c>
      <c r="R5458" t="str">
        <f>IF(AND(Stock_Info[[#This Row],[Spread High-Low]] &lt; 10, Stock_Info[[#This Row],[% Deli. Qty to Traded Qty]] &gt; 90), "Good Day", "")</f>
        <v/>
      </c>
    </row>
    <row r="5459" spans="1:18">
      <c r="A5459" t="s">
        <v>61</v>
      </c>
      <c r="B5459" s="1">
        <v>45603</v>
      </c>
      <c r="C5459" s="1" t="str">
        <f>"WEEK" &amp;" " &amp;  INT((DAY(Stock_Info[[#This Row],[Date]])+WEEKDAY(DATE(YEAR(Stock_Info[[#This Row],[Date]]),MONTH(Stock_Info[[#This Row],[Date]]),1))-1)/7)+1</f>
        <v>WEEK 2</v>
      </c>
      <c r="D5459" s="12">
        <v>55.45</v>
      </c>
      <c r="E5459" s="12">
        <v>56.39</v>
      </c>
      <c r="F5459" s="12">
        <v>54.65</v>
      </c>
      <c r="G5459" s="12">
        <v>54.85</v>
      </c>
      <c r="H5459" s="12">
        <v>55.630692252959108</v>
      </c>
      <c r="I5459">
        <v>832008</v>
      </c>
      <c r="J5459">
        <v>3566</v>
      </c>
      <c r="K5459" s="12">
        <v>46285181</v>
      </c>
      <c r="L5459">
        <v>300090</v>
      </c>
      <c r="M5459">
        <v>36.07</v>
      </c>
      <c r="N5459">
        <v>1.74</v>
      </c>
      <c r="O5459">
        <v>-0.6</v>
      </c>
      <c r="P5459">
        <f xml:space="preserve"> IF(Stock_Info[[#This Row],[Close Price]] &gt; Stock_Info[[#This Row],[Open Price]], 1, 0)</f>
        <v>0</v>
      </c>
      <c r="Q5459" t="str">
        <f>IF(AND(Stock_Info[[#This Row],[% Deli. Qty to Traded Qty]]&gt;80,Stock_Info[[#This Row],[No. of Trades]]&lt;3000),"Unusual Day","")</f>
        <v/>
      </c>
      <c r="R5459" t="str">
        <f>IF(AND(Stock_Info[[#This Row],[Spread High-Low]] &lt; 10, Stock_Info[[#This Row],[% Deli. Qty to Traded Qty]] &gt; 90), "Good Day", "")</f>
        <v/>
      </c>
    </row>
    <row r="5460" spans="1:18">
      <c r="A5460" t="s">
        <v>61</v>
      </c>
      <c r="B5460" s="1">
        <v>45602</v>
      </c>
      <c r="C5460" s="1" t="str">
        <f>"WEEK" &amp;" " &amp;  INT((DAY(Stock_Info[[#This Row],[Date]])+WEEKDAY(DATE(YEAR(Stock_Info[[#This Row],[Date]]),MONTH(Stock_Info[[#This Row],[Date]]),1))-1)/7)+1</f>
        <v>WEEK 2</v>
      </c>
      <c r="D5460" s="12">
        <v>54.54</v>
      </c>
      <c r="E5460" s="12">
        <v>55.3</v>
      </c>
      <c r="F5460" s="12">
        <v>53.91</v>
      </c>
      <c r="G5460" s="12">
        <v>55.13</v>
      </c>
      <c r="H5460" s="12">
        <v>54.694229901045674</v>
      </c>
      <c r="I5460">
        <v>573699</v>
      </c>
      <c r="J5460">
        <v>3132</v>
      </c>
      <c r="K5460" s="12">
        <v>31378025</v>
      </c>
      <c r="L5460">
        <v>193393</v>
      </c>
      <c r="M5460">
        <v>33.71</v>
      </c>
      <c r="N5460">
        <v>1.39</v>
      </c>
      <c r="O5460">
        <v>0.59</v>
      </c>
      <c r="P5460">
        <f xml:space="preserve"> IF(Stock_Info[[#This Row],[Close Price]] &gt; Stock_Info[[#This Row],[Open Price]], 1, 0)</f>
        <v>1</v>
      </c>
      <c r="Q5460" t="str">
        <f>IF(AND(Stock_Info[[#This Row],[% Deli. Qty to Traded Qty]]&gt;80,Stock_Info[[#This Row],[No. of Trades]]&lt;3000),"Unusual Day","")</f>
        <v/>
      </c>
      <c r="R5460" t="str">
        <f>IF(AND(Stock_Info[[#This Row],[Spread High-Low]] &lt; 10, Stock_Info[[#This Row],[% Deli. Qty to Traded Qty]] &gt; 90), "Good Day", "")</f>
        <v/>
      </c>
    </row>
    <row r="5461" spans="1:18">
      <c r="A5461" t="s">
        <v>61</v>
      </c>
      <c r="B5461" s="1">
        <v>45601</v>
      </c>
      <c r="C5461" s="1" t="str">
        <f>"WEEK" &amp;" " &amp;  INT((DAY(Stock_Info[[#This Row],[Date]])+WEEKDAY(DATE(YEAR(Stock_Info[[#This Row],[Date]]),MONTH(Stock_Info[[#This Row],[Date]]),1))-1)/7)+1</f>
        <v>WEEK 2</v>
      </c>
      <c r="D5461" s="12">
        <v>53.26</v>
      </c>
      <c r="E5461" s="12">
        <v>54.46</v>
      </c>
      <c r="F5461" s="12">
        <v>52.6</v>
      </c>
      <c r="G5461" s="12">
        <v>54.19</v>
      </c>
      <c r="H5461" s="12">
        <v>53.718825130276663</v>
      </c>
      <c r="I5461">
        <v>327764</v>
      </c>
      <c r="J5461">
        <v>1604</v>
      </c>
      <c r="K5461" s="12">
        <v>17607097</v>
      </c>
      <c r="L5461">
        <v>93418</v>
      </c>
      <c r="M5461">
        <v>28.5</v>
      </c>
      <c r="N5461">
        <v>1.86</v>
      </c>
      <c r="O5461">
        <v>0.93</v>
      </c>
      <c r="P5461">
        <f xml:space="preserve"> IF(Stock_Info[[#This Row],[Close Price]] &gt; Stock_Info[[#This Row],[Open Price]], 1, 0)</f>
        <v>1</v>
      </c>
      <c r="Q5461" t="str">
        <f>IF(AND(Stock_Info[[#This Row],[% Deli. Qty to Traded Qty]]&gt;80,Stock_Info[[#This Row],[No. of Trades]]&lt;3000),"Unusual Day","")</f>
        <v/>
      </c>
      <c r="R5461" t="str">
        <f>IF(AND(Stock_Info[[#This Row],[Spread High-Low]] &lt; 10, Stock_Info[[#This Row],[% Deli. Qty to Traded Qty]] &gt; 90), "Good Day", "")</f>
        <v/>
      </c>
    </row>
    <row r="5462" spans="1:18">
      <c r="A5462" t="s">
        <v>61</v>
      </c>
      <c r="B5462" s="1">
        <v>45600</v>
      </c>
      <c r="C5462" s="1" t="str">
        <f>"WEEK" &amp;" " &amp;  INT((DAY(Stock_Info[[#This Row],[Date]])+WEEKDAY(DATE(YEAR(Stock_Info[[#This Row],[Date]]),MONTH(Stock_Info[[#This Row],[Date]]),1))-1)/7)+1</f>
        <v>WEEK 2</v>
      </c>
      <c r="D5462" s="12">
        <v>54.95</v>
      </c>
      <c r="E5462" s="12">
        <v>54.95</v>
      </c>
      <c r="F5462" s="12">
        <v>52.86</v>
      </c>
      <c r="G5462" s="12">
        <v>53.15</v>
      </c>
      <c r="H5462" s="12">
        <v>53.428511847236017</v>
      </c>
      <c r="I5462">
        <v>445969</v>
      </c>
      <c r="J5462">
        <v>3691</v>
      </c>
      <c r="K5462" s="12">
        <v>23827460</v>
      </c>
      <c r="L5462">
        <v>152648</v>
      </c>
      <c r="M5462">
        <v>34.229999999999997</v>
      </c>
      <c r="N5462">
        <v>2.09</v>
      </c>
      <c r="O5462">
        <v>-1.8</v>
      </c>
      <c r="P5462">
        <f xml:space="preserve"> IF(Stock_Info[[#This Row],[Close Price]] &gt; Stock_Info[[#This Row],[Open Price]], 1, 0)</f>
        <v>0</v>
      </c>
      <c r="Q5462" t="str">
        <f>IF(AND(Stock_Info[[#This Row],[% Deli. Qty to Traded Qty]]&gt;80,Stock_Info[[#This Row],[No. of Trades]]&lt;3000),"Unusual Day","")</f>
        <v/>
      </c>
      <c r="R5462" t="str">
        <f>IF(AND(Stock_Info[[#This Row],[Spread High-Low]] &lt; 10, Stock_Info[[#This Row],[% Deli. Qty to Traded Qty]] &gt; 90), "Good Day", "")</f>
        <v/>
      </c>
    </row>
    <row r="5463" spans="1:18">
      <c r="A5463" t="s">
        <v>61</v>
      </c>
      <c r="B5463" s="1">
        <v>45597</v>
      </c>
      <c r="C5463" s="1" t="str">
        <f>"WEEK" &amp;" " &amp;  INT((DAY(Stock_Info[[#This Row],[Date]])+WEEKDAY(DATE(YEAR(Stock_Info[[#This Row],[Date]]),MONTH(Stock_Info[[#This Row],[Date]]),1))-1)/7)+1</f>
        <v>WEEK 1</v>
      </c>
      <c r="D5463" s="12">
        <v>54.99</v>
      </c>
      <c r="E5463" s="12">
        <v>55.41</v>
      </c>
      <c r="F5463" s="12">
        <v>54.55</v>
      </c>
      <c r="G5463" s="12">
        <v>54.98</v>
      </c>
      <c r="H5463" s="12">
        <v>54.92476312883079</v>
      </c>
      <c r="I5463">
        <v>154831</v>
      </c>
      <c r="J5463">
        <v>1268</v>
      </c>
      <c r="K5463" s="12">
        <v>8504056</v>
      </c>
      <c r="L5463">
        <v>77597</v>
      </c>
      <c r="M5463">
        <v>50.12</v>
      </c>
      <c r="N5463">
        <v>0.86</v>
      </c>
      <c r="O5463">
        <v>-0.01</v>
      </c>
      <c r="P5463">
        <f xml:space="preserve"> IF(Stock_Info[[#This Row],[Close Price]] &gt; Stock_Info[[#This Row],[Open Price]], 1, 0)</f>
        <v>0</v>
      </c>
      <c r="Q5463" t="str">
        <f>IF(AND(Stock_Info[[#This Row],[% Deli. Qty to Traded Qty]]&gt;80,Stock_Info[[#This Row],[No. of Trades]]&lt;3000),"Unusual Day","")</f>
        <v/>
      </c>
      <c r="R5463" t="str">
        <f>IF(AND(Stock_Info[[#This Row],[Spread High-Low]] &lt; 10, Stock_Info[[#This Row],[% Deli. Qty to Traded Qty]] &gt; 90), "Good Day", "")</f>
        <v/>
      </c>
    </row>
    <row r="5464" spans="1:18">
      <c r="A5464" t="s">
        <v>61</v>
      </c>
      <c r="B5464" s="1">
        <v>45596</v>
      </c>
      <c r="C5464" s="1" t="str">
        <f>"WEEK" &amp;" " &amp;  INT((DAY(Stock_Info[[#This Row],[Date]])+WEEKDAY(DATE(YEAR(Stock_Info[[#This Row],[Date]]),MONTH(Stock_Info[[#This Row],[Date]]),1))-1)/7)+1</f>
        <v>WEEK 5</v>
      </c>
      <c r="D5464" s="12">
        <v>53.99</v>
      </c>
      <c r="E5464" s="12">
        <v>55.39</v>
      </c>
      <c r="F5464" s="12">
        <v>53.5</v>
      </c>
      <c r="G5464" s="12">
        <v>54.44</v>
      </c>
      <c r="H5464" s="12">
        <v>54.60635819173384</v>
      </c>
      <c r="I5464">
        <v>627474</v>
      </c>
      <c r="J5464">
        <v>3513</v>
      </c>
      <c r="K5464" s="12">
        <v>34264070</v>
      </c>
      <c r="L5464">
        <v>143080</v>
      </c>
      <c r="M5464">
        <v>22.8</v>
      </c>
      <c r="N5464">
        <v>1.89</v>
      </c>
      <c r="O5464">
        <v>0.45</v>
      </c>
      <c r="P5464">
        <f xml:space="preserve"> IF(Stock_Info[[#This Row],[Close Price]] &gt; Stock_Info[[#This Row],[Open Price]], 1, 0)</f>
        <v>1</v>
      </c>
      <c r="Q5464" t="str">
        <f>IF(AND(Stock_Info[[#This Row],[% Deli. Qty to Traded Qty]]&gt;80,Stock_Info[[#This Row],[No. of Trades]]&lt;3000),"Unusual Day","")</f>
        <v/>
      </c>
      <c r="R5464" t="str">
        <f>IF(AND(Stock_Info[[#This Row],[Spread High-Low]] &lt; 10, Stock_Info[[#This Row],[% Deli. Qty to Traded Qty]] &gt; 90), "Good Day", "")</f>
        <v/>
      </c>
    </row>
    <row r="5465" spans="1:18">
      <c r="A5465" t="s">
        <v>61</v>
      </c>
      <c r="B5465" s="1">
        <v>45595</v>
      </c>
      <c r="C5465" s="1" t="str">
        <f>"WEEK" &amp;" " &amp;  INT((DAY(Stock_Info[[#This Row],[Date]])+WEEKDAY(DATE(YEAR(Stock_Info[[#This Row],[Date]]),MONTH(Stock_Info[[#This Row],[Date]]),1))-1)/7)+1</f>
        <v>WEEK 5</v>
      </c>
      <c r="D5465" s="12">
        <v>52.65</v>
      </c>
      <c r="E5465" s="12">
        <v>54.62</v>
      </c>
      <c r="F5465" s="12">
        <v>52.05</v>
      </c>
      <c r="G5465" s="12">
        <v>54.32</v>
      </c>
      <c r="H5465" s="12">
        <v>53.567653218586194</v>
      </c>
      <c r="I5465">
        <v>507086</v>
      </c>
      <c r="J5465">
        <v>1859</v>
      </c>
      <c r="K5465" s="12">
        <v>27163407</v>
      </c>
      <c r="L5465">
        <v>136251</v>
      </c>
      <c r="M5465">
        <v>26.87</v>
      </c>
      <c r="N5465">
        <v>2.57</v>
      </c>
      <c r="O5465">
        <v>1.67</v>
      </c>
      <c r="P5465">
        <f xml:space="preserve"> IF(Stock_Info[[#This Row],[Close Price]] &gt; Stock_Info[[#This Row],[Open Price]], 1, 0)</f>
        <v>1</v>
      </c>
      <c r="Q5465" t="str">
        <f>IF(AND(Stock_Info[[#This Row],[% Deli. Qty to Traded Qty]]&gt;80,Stock_Info[[#This Row],[No. of Trades]]&lt;3000),"Unusual Day","")</f>
        <v/>
      </c>
      <c r="R5465" t="str">
        <f>IF(AND(Stock_Info[[#This Row],[Spread High-Low]] &lt; 10, Stock_Info[[#This Row],[% Deli. Qty to Traded Qty]] &gt; 90), "Good Day", "")</f>
        <v/>
      </c>
    </row>
    <row r="5466" spans="1:18">
      <c r="A5466" t="s">
        <v>61</v>
      </c>
      <c r="B5466" s="1">
        <v>45594</v>
      </c>
      <c r="C5466" s="1" t="str">
        <f>"WEEK" &amp;" " &amp;  INT((DAY(Stock_Info[[#This Row],[Date]])+WEEKDAY(DATE(YEAR(Stock_Info[[#This Row],[Date]]),MONTH(Stock_Info[[#This Row],[Date]]),1))-1)/7)+1</f>
        <v>WEEK 5</v>
      </c>
      <c r="D5466" s="12">
        <v>51.31</v>
      </c>
      <c r="E5466" s="12">
        <v>52.95</v>
      </c>
      <c r="F5466" s="12">
        <v>50.75</v>
      </c>
      <c r="G5466" s="12">
        <v>52.64</v>
      </c>
      <c r="H5466" s="12">
        <v>51.937075969946619</v>
      </c>
      <c r="I5466">
        <v>529591</v>
      </c>
      <c r="J5466">
        <v>2944</v>
      </c>
      <c r="K5466" s="12">
        <v>27505408</v>
      </c>
      <c r="L5466">
        <v>205661</v>
      </c>
      <c r="M5466">
        <v>38.83</v>
      </c>
      <c r="N5466">
        <v>2.2000000000000002</v>
      </c>
      <c r="O5466">
        <v>1.33</v>
      </c>
      <c r="P5466">
        <f xml:space="preserve"> IF(Stock_Info[[#This Row],[Close Price]] &gt; Stock_Info[[#This Row],[Open Price]], 1, 0)</f>
        <v>1</v>
      </c>
      <c r="Q5466" t="str">
        <f>IF(AND(Stock_Info[[#This Row],[% Deli. Qty to Traded Qty]]&gt;80,Stock_Info[[#This Row],[No. of Trades]]&lt;3000),"Unusual Day","")</f>
        <v/>
      </c>
      <c r="R5466" t="str">
        <f>IF(AND(Stock_Info[[#This Row],[Spread High-Low]] &lt; 10, Stock_Info[[#This Row],[% Deli. Qty to Traded Qty]] &gt; 90), "Good Day", "")</f>
        <v/>
      </c>
    </row>
    <row r="5467" spans="1:18">
      <c r="A5467" t="s">
        <v>61</v>
      </c>
      <c r="B5467" s="1">
        <v>45593</v>
      </c>
      <c r="C5467" s="1" t="str">
        <f>"WEEK" &amp;" " &amp;  INT((DAY(Stock_Info[[#This Row],[Date]])+WEEKDAY(DATE(YEAR(Stock_Info[[#This Row],[Date]]),MONTH(Stock_Info[[#This Row],[Date]]),1))-1)/7)+1</f>
        <v>WEEK 5</v>
      </c>
      <c r="D5467" s="12">
        <v>49.51</v>
      </c>
      <c r="E5467" s="12">
        <v>51.68</v>
      </c>
      <c r="F5467" s="12">
        <v>49.51</v>
      </c>
      <c r="G5467" s="12">
        <v>51.09</v>
      </c>
      <c r="H5467" s="12">
        <v>50.906385648581981</v>
      </c>
      <c r="I5467">
        <v>371364</v>
      </c>
      <c r="J5467">
        <v>1991</v>
      </c>
      <c r="K5467" s="12">
        <v>18904799</v>
      </c>
      <c r="L5467">
        <v>67023</v>
      </c>
      <c r="M5467">
        <v>18.05</v>
      </c>
      <c r="N5467">
        <v>2.17</v>
      </c>
      <c r="O5467">
        <v>1.58</v>
      </c>
      <c r="P5467">
        <f xml:space="preserve"> IF(Stock_Info[[#This Row],[Close Price]] &gt; Stock_Info[[#This Row],[Open Price]], 1, 0)</f>
        <v>1</v>
      </c>
      <c r="Q5467" t="str">
        <f>IF(AND(Stock_Info[[#This Row],[% Deli. Qty to Traded Qty]]&gt;80,Stock_Info[[#This Row],[No. of Trades]]&lt;3000),"Unusual Day","")</f>
        <v/>
      </c>
      <c r="R5467" t="str">
        <f>IF(AND(Stock_Info[[#This Row],[Spread High-Low]] &lt; 10, Stock_Info[[#This Row],[% Deli. Qty to Traded Qty]] &gt; 90), "Good Day", "")</f>
        <v/>
      </c>
    </row>
    <row r="5468" spans="1:18">
      <c r="A5468" t="s">
        <v>61</v>
      </c>
      <c r="B5468" s="1">
        <v>45590</v>
      </c>
      <c r="C5468" s="1" t="str">
        <f>"WEEK" &amp;" " &amp;  INT((DAY(Stock_Info[[#This Row],[Date]])+WEEKDAY(DATE(YEAR(Stock_Info[[#This Row],[Date]]),MONTH(Stock_Info[[#This Row],[Date]]),1))-1)/7)+1</f>
        <v>WEEK 4</v>
      </c>
      <c r="D5468" s="12">
        <v>51.7</v>
      </c>
      <c r="E5468" s="12">
        <v>51.7</v>
      </c>
      <c r="F5468" s="12">
        <v>49.38</v>
      </c>
      <c r="G5468" s="12">
        <v>50.14</v>
      </c>
      <c r="H5468" s="12">
        <v>50.294484391427858</v>
      </c>
      <c r="I5468">
        <v>638207</v>
      </c>
      <c r="J5468">
        <v>2485</v>
      </c>
      <c r="K5468" s="12">
        <v>32098292</v>
      </c>
      <c r="L5468">
        <v>211521</v>
      </c>
      <c r="M5468">
        <v>33.14</v>
      </c>
      <c r="N5468">
        <v>2.3199999999999998</v>
      </c>
      <c r="O5468">
        <v>-1.56</v>
      </c>
      <c r="P5468">
        <f xml:space="preserve"> IF(Stock_Info[[#This Row],[Close Price]] &gt; Stock_Info[[#This Row],[Open Price]], 1, 0)</f>
        <v>0</v>
      </c>
      <c r="Q5468" t="str">
        <f>IF(AND(Stock_Info[[#This Row],[% Deli. Qty to Traded Qty]]&gt;80,Stock_Info[[#This Row],[No. of Trades]]&lt;3000),"Unusual Day","")</f>
        <v/>
      </c>
      <c r="R5468" t="str">
        <f>IF(AND(Stock_Info[[#This Row],[Spread High-Low]] &lt; 10, Stock_Info[[#This Row],[% Deli. Qty to Traded Qty]] &gt; 90), "Good Day", "")</f>
        <v/>
      </c>
    </row>
    <row r="5469" spans="1:18">
      <c r="A5469" t="s">
        <v>61</v>
      </c>
      <c r="B5469" s="1">
        <v>45589</v>
      </c>
      <c r="C5469" s="1" t="str">
        <f>"WEEK" &amp;" " &amp;  INT((DAY(Stock_Info[[#This Row],[Date]])+WEEKDAY(DATE(YEAR(Stock_Info[[#This Row],[Date]]),MONTH(Stock_Info[[#This Row],[Date]]),1))-1)/7)+1</f>
        <v>WEEK 4</v>
      </c>
      <c r="D5469" s="12">
        <v>52.7</v>
      </c>
      <c r="E5469" s="12">
        <v>53.59</v>
      </c>
      <c r="F5469" s="12">
        <v>51.5</v>
      </c>
      <c r="G5469" s="12">
        <v>51.64</v>
      </c>
      <c r="H5469" s="12">
        <v>52.27128548675455</v>
      </c>
      <c r="I5469">
        <v>533051</v>
      </c>
      <c r="J5469">
        <v>3171</v>
      </c>
      <c r="K5469" s="12">
        <v>27863261</v>
      </c>
      <c r="L5469">
        <v>106208</v>
      </c>
      <c r="M5469">
        <v>19.920000000000002</v>
      </c>
      <c r="N5469">
        <v>2.09</v>
      </c>
      <c r="O5469">
        <v>-1.06</v>
      </c>
      <c r="P5469">
        <f xml:space="preserve"> IF(Stock_Info[[#This Row],[Close Price]] &gt; Stock_Info[[#This Row],[Open Price]], 1, 0)</f>
        <v>0</v>
      </c>
      <c r="Q5469" t="str">
        <f>IF(AND(Stock_Info[[#This Row],[% Deli. Qty to Traded Qty]]&gt;80,Stock_Info[[#This Row],[No. of Trades]]&lt;3000),"Unusual Day","")</f>
        <v/>
      </c>
      <c r="R5469" t="str">
        <f>IF(AND(Stock_Info[[#This Row],[Spread High-Low]] &lt; 10, Stock_Info[[#This Row],[% Deli. Qty to Traded Qty]] &gt; 90), "Good Day", "")</f>
        <v/>
      </c>
    </row>
    <row r="5470" spans="1:18">
      <c r="A5470" t="s">
        <v>61</v>
      </c>
      <c r="B5470" s="1">
        <v>45588</v>
      </c>
      <c r="C5470" s="1" t="str">
        <f>"WEEK" &amp;" " &amp;  INT((DAY(Stock_Info[[#This Row],[Date]])+WEEKDAY(DATE(YEAR(Stock_Info[[#This Row],[Date]]),MONTH(Stock_Info[[#This Row],[Date]]),1))-1)/7)+1</f>
        <v>WEEK 4</v>
      </c>
      <c r="D5470" s="12">
        <v>50.27</v>
      </c>
      <c r="E5470" s="12">
        <v>52.97</v>
      </c>
      <c r="F5470" s="12">
        <v>48.49</v>
      </c>
      <c r="G5470" s="12">
        <v>52.66</v>
      </c>
      <c r="H5470" s="12">
        <v>51.512161579382841</v>
      </c>
      <c r="I5470">
        <v>711873</v>
      </c>
      <c r="J5470">
        <v>3216</v>
      </c>
      <c r="K5470" s="12">
        <v>36670117</v>
      </c>
      <c r="L5470">
        <v>124243</v>
      </c>
      <c r="M5470">
        <v>17.45</v>
      </c>
      <c r="N5470">
        <v>4.4800000000000004</v>
      </c>
      <c r="O5470">
        <v>2.39</v>
      </c>
      <c r="P5470">
        <f xml:space="preserve"> IF(Stock_Info[[#This Row],[Close Price]] &gt; Stock_Info[[#This Row],[Open Price]], 1, 0)</f>
        <v>1</v>
      </c>
      <c r="Q5470" t="str">
        <f>IF(AND(Stock_Info[[#This Row],[% Deli. Qty to Traded Qty]]&gt;80,Stock_Info[[#This Row],[No. of Trades]]&lt;3000),"Unusual Day","")</f>
        <v/>
      </c>
      <c r="R5470" t="str">
        <f>IF(AND(Stock_Info[[#This Row],[Spread High-Low]] &lt; 10, Stock_Info[[#This Row],[% Deli. Qty to Traded Qty]] &gt; 90), "Good Day", "")</f>
        <v/>
      </c>
    </row>
    <row r="5471" spans="1:18">
      <c r="A5471" t="s">
        <v>61</v>
      </c>
      <c r="B5471" s="1">
        <v>45587</v>
      </c>
      <c r="C5471" s="1" t="str">
        <f>"WEEK" &amp;" " &amp;  INT((DAY(Stock_Info[[#This Row],[Date]])+WEEKDAY(DATE(YEAR(Stock_Info[[#This Row],[Date]]),MONTH(Stock_Info[[#This Row],[Date]]),1))-1)/7)+1</f>
        <v>WEEK 4</v>
      </c>
      <c r="D5471" s="12">
        <v>53.11</v>
      </c>
      <c r="E5471" s="12">
        <v>53.44</v>
      </c>
      <c r="F5471" s="12">
        <v>49.74</v>
      </c>
      <c r="G5471" s="12">
        <v>50.17</v>
      </c>
      <c r="H5471" s="12">
        <v>51.018786187123645</v>
      </c>
      <c r="I5471">
        <v>698971</v>
      </c>
      <c r="J5471">
        <v>2894</v>
      </c>
      <c r="K5471" s="12">
        <v>35660652</v>
      </c>
      <c r="L5471">
        <v>140758</v>
      </c>
      <c r="M5471">
        <v>20.14</v>
      </c>
      <c r="N5471">
        <v>3.7</v>
      </c>
      <c r="O5471">
        <v>-2.94</v>
      </c>
      <c r="P5471">
        <f xml:space="preserve"> IF(Stock_Info[[#This Row],[Close Price]] &gt; Stock_Info[[#This Row],[Open Price]], 1, 0)</f>
        <v>0</v>
      </c>
      <c r="Q5471" t="str">
        <f>IF(AND(Stock_Info[[#This Row],[% Deli. Qty to Traded Qty]]&gt;80,Stock_Info[[#This Row],[No. of Trades]]&lt;3000),"Unusual Day","")</f>
        <v/>
      </c>
      <c r="R5471" t="str">
        <f>IF(AND(Stock_Info[[#This Row],[Spread High-Low]] &lt; 10, Stock_Info[[#This Row],[% Deli. Qty to Traded Qty]] &gt; 90), "Good Day", "")</f>
        <v/>
      </c>
    </row>
    <row r="5472" spans="1:18">
      <c r="A5472" t="s">
        <v>61</v>
      </c>
      <c r="B5472" s="1">
        <v>45586</v>
      </c>
      <c r="C5472" s="1" t="str">
        <f>"WEEK" &amp;" " &amp;  INT((DAY(Stock_Info[[#This Row],[Date]])+WEEKDAY(DATE(YEAR(Stock_Info[[#This Row],[Date]]),MONTH(Stock_Info[[#This Row],[Date]]),1))-1)/7)+1</f>
        <v>WEEK 4</v>
      </c>
      <c r="D5472" s="12">
        <v>55.55</v>
      </c>
      <c r="E5472" s="12">
        <v>55.83</v>
      </c>
      <c r="F5472" s="12">
        <v>52.95</v>
      </c>
      <c r="G5472" s="12">
        <v>53.28</v>
      </c>
      <c r="H5472" s="12">
        <v>54.403251443949578</v>
      </c>
      <c r="I5472">
        <v>444787</v>
      </c>
      <c r="J5472">
        <v>2432</v>
      </c>
      <c r="K5472" s="12">
        <v>24197859</v>
      </c>
      <c r="L5472">
        <v>135511</v>
      </c>
      <c r="M5472">
        <v>30.47</v>
      </c>
      <c r="N5472">
        <v>2.88</v>
      </c>
      <c r="O5472">
        <v>-2.27</v>
      </c>
      <c r="P5472">
        <f xml:space="preserve"> IF(Stock_Info[[#This Row],[Close Price]] &gt; Stock_Info[[#This Row],[Open Price]], 1, 0)</f>
        <v>0</v>
      </c>
      <c r="Q5472" t="str">
        <f>IF(AND(Stock_Info[[#This Row],[% Deli. Qty to Traded Qty]]&gt;80,Stock_Info[[#This Row],[No. of Trades]]&lt;3000),"Unusual Day","")</f>
        <v/>
      </c>
      <c r="R5472" t="str">
        <f>IF(AND(Stock_Info[[#This Row],[Spread High-Low]] &lt; 10, Stock_Info[[#This Row],[% Deli. Qty to Traded Qty]] &gt; 90), "Good Day", "")</f>
        <v/>
      </c>
    </row>
    <row r="5473" spans="1:18">
      <c r="A5473" t="s">
        <v>61</v>
      </c>
      <c r="B5473" s="1">
        <v>45583</v>
      </c>
      <c r="C5473" s="1" t="str">
        <f>"WEEK" &amp;" " &amp;  INT((DAY(Stock_Info[[#This Row],[Date]])+WEEKDAY(DATE(YEAR(Stock_Info[[#This Row],[Date]]),MONTH(Stock_Info[[#This Row],[Date]]),1))-1)/7)+1</f>
        <v>WEEK 3</v>
      </c>
      <c r="D5473" s="12">
        <v>55.99</v>
      </c>
      <c r="E5473" s="12">
        <v>56.55</v>
      </c>
      <c r="F5473" s="12">
        <v>54.77</v>
      </c>
      <c r="G5473" s="12">
        <v>55.49</v>
      </c>
      <c r="H5473" s="12">
        <v>55.541957982041261</v>
      </c>
      <c r="I5473">
        <v>350136</v>
      </c>
      <c r="J5473">
        <v>1892</v>
      </c>
      <c r="K5473" s="12">
        <v>19447239</v>
      </c>
      <c r="L5473">
        <v>85025</v>
      </c>
      <c r="M5473">
        <v>24.28</v>
      </c>
      <c r="N5473">
        <v>1.78</v>
      </c>
      <c r="O5473">
        <v>-0.5</v>
      </c>
      <c r="P5473">
        <f xml:space="preserve"> IF(Stock_Info[[#This Row],[Close Price]] &gt; Stock_Info[[#This Row],[Open Price]], 1, 0)</f>
        <v>0</v>
      </c>
      <c r="Q5473" t="str">
        <f>IF(AND(Stock_Info[[#This Row],[% Deli. Qty to Traded Qty]]&gt;80,Stock_Info[[#This Row],[No. of Trades]]&lt;3000),"Unusual Day","")</f>
        <v/>
      </c>
      <c r="R5473" t="str">
        <f>IF(AND(Stock_Info[[#This Row],[Spread High-Low]] &lt; 10, Stock_Info[[#This Row],[% Deli. Qty to Traded Qty]] &gt; 90), "Good Day", "")</f>
        <v/>
      </c>
    </row>
    <row r="5474" spans="1:18">
      <c r="A5474" t="s">
        <v>61</v>
      </c>
      <c r="B5474" s="1">
        <v>45582</v>
      </c>
      <c r="C5474" s="1" t="str">
        <f>"WEEK" &amp;" " &amp;  INT((DAY(Stock_Info[[#This Row],[Date]])+WEEKDAY(DATE(YEAR(Stock_Info[[#This Row],[Date]]),MONTH(Stock_Info[[#This Row],[Date]]),1))-1)/7)+1</f>
        <v>WEEK 3</v>
      </c>
      <c r="D5474" s="12">
        <v>54.99</v>
      </c>
      <c r="E5474" s="12">
        <v>56.51</v>
      </c>
      <c r="F5474" s="12">
        <v>53.8</v>
      </c>
      <c r="G5474" s="12">
        <v>55.92</v>
      </c>
      <c r="H5474" s="12">
        <v>55.257112856135322</v>
      </c>
      <c r="I5474">
        <v>507602</v>
      </c>
      <c r="J5474">
        <v>2389</v>
      </c>
      <c r="K5474" s="12">
        <v>28048621</v>
      </c>
      <c r="L5474">
        <v>135888</v>
      </c>
      <c r="M5474">
        <v>26.77</v>
      </c>
      <c r="N5474">
        <v>2.71</v>
      </c>
      <c r="O5474">
        <v>0.93</v>
      </c>
      <c r="P5474">
        <f xml:space="preserve"> IF(Stock_Info[[#This Row],[Close Price]] &gt; Stock_Info[[#This Row],[Open Price]], 1, 0)</f>
        <v>1</v>
      </c>
      <c r="Q5474" t="str">
        <f>IF(AND(Stock_Info[[#This Row],[% Deli. Qty to Traded Qty]]&gt;80,Stock_Info[[#This Row],[No. of Trades]]&lt;3000),"Unusual Day","")</f>
        <v/>
      </c>
      <c r="R5474" t="str">
        <f>IF(AND(Stock_Info[[#This Row],[Spread High-Low]] &lt; 10, Stock_Info[[#This Row],[% Deli. Qty to Traded Qty]] &gt; 90), "Good Day", "")</f>
        <v/>
      </c>
    </row>
    <row r="5475" spans="1:18">
      <c r="A5475" t="s">
        <v>61</v>
      </c>
      <c r="B5475" s="1">
        <v>45581</v>
      </c>
      <c r="C5475" s="1" t="str">
        <f>"WEEK" &amp;" " &amp;  INT((DAY(Stock_Info[[#This Row],[Date]])+WEEKDAY(DATE(YEAR(Stock_Info[[#This Row],[Date]]),MONTH(Stock_Info[[#This Row],[Date]]),1))-1)/7)+1</f>
        <v>WEEK 3</v>
      </c>
      <c r="D5475" s="12">
        <v>54.14</v>
      </c>
      <c r="E5475" s="12">
        <v>55.2</v>
      </c>
      <c r="F5475" s="12">
        <v>54.02</v>
      </c>
      <c r="G5475" s="12">
        <v>54.6</v>
      </c>
      <c r="H5475" s="12">
        <v>54.60282258064516</v>
      </c>
      <c r="I5475">
        <v>352656</v>
      </c>
      <c r="J5475">
        <v>2419</v>
      </c>
      <c r="K5475" s="12">
        <v>19256013</v>
      </c>
      <c r="L5475">
        <v>140052</v>
      </c>
      <c r="M5475">
        <v>39.71</v>
      </c>
      <c r="N5475">
        <v>1.18</v>
      </c>
      <c r="O5475">
        <v>0.46</v>
      </c>
      <c r="P5475">
        <f xml:space="preserve"> IF(Stock_Info[[#This Row],[Close Price]] &gt; Stock_Info[[#This Row],[Open Price]], 1, 0)</f>
        <v>1</v>
      </c>
      <c r="Q5475" t="str">
        <f>IF(AND(Stock_Info[[#This Row],[% Deli. Qty to Traded Qty]]&gt;80,Stock_Info[[#This Row],[No. of Trades]]&lt;3000),"Unusual Day","")</f>
        <v/>
      </c>
      <c r="R5475" t="str">
        <f>IF(AND(Stock_Info[[#This Row],[Spread High-Low]] &lt; 10, Stock_Info[[#This Row],[% Deli. Qty to Traded Qty]] &gt; 90), "Good Day", "")</f>
        <v/>
      </c>
    </row>
    <row r="5476" spans="1:18">
      <c r="A5476" t="s">
        <v>61</v>
      </c>
      <c r="B5476" s="1">
        <v>45580</v>
      </c>
      <c r="C5476" s="1" t="str">
        <f>"WEEK" &amp;" " &amp;  INT((DAY(Stock_Info[[#This Row],[Date]])+WEEKDAY(DATE(YEAR(Stock_Info[[#This Row],[Date]]),MONTH(Stock_Info[[#This Row],[Date]]),1))-1)/7)+1</f>
        <v>WEEK 3</v>
      </c>
      <c r="D5476" s="12">
        <v>54.3</v>
      </c>
      <c r="E5476" s="12">
        <v>54.41</v>
      </c>
      <c r="F5476" s="12">
        <v>53.74</v>
      </c>
      <c r="G5476" s="12">
        <v>54.17</v>
      </c>
      <c r="H5476" s="12">
        <v>54.037431967122068</v>
      </c>
      <c r="I5476">
        <v>198066</v>
      </c>
      <c r="J5476">
        <v>973</v>
      </c>
      <c r="K5476" s="12">
        <v>10702978</v>
      </c>
      <c r="L5476">
        <v>75704</v>
      </c>
      <c r="M5476">
        <v>38.22</v>
      </c>
      <c r="N5476">
        <v>0.67</v>
      </c>
      <c r="O5476">
        <v>-0.13</v>
      </c>
      <c r="P5476">
        <f xml:space="preserve"> IF(Stock_Info[[#This Row],[Close Price]] &gt; Stock_Info[[#This Row],[Open Price]], 1, 0)</f>
        <v>0</v>
      </c>
      <c r="Q5476" t="str">
        <f>IF(AND(Stock_Info[[#This Row],[% Deli. Qty to Traded Qty]]&gt;80,Stock_Info[[#This Row],[No. of Trades]]&lt;3000),"Unusual Day","")</f>
        <v/>
      </c>
      <c r="R5476" t="str">
        <f>IF(AND(Stock_Info[[#This Row],[Spread High-Low]] &lt; 10, Stock_Info[[#This Row],[% Deli. Qty to Traded Qty]] &gt; 90), "Good Day", "")</f>
        <v/>
      </c>
    </row>
    <row r="5477" spans="1:18">
      <c r="A5477" t="s">
        <v>61</v>
      </c>
      <c r="B5477" s="1">
        <v>45579</v>
      </c>
      <c r="C5477" s="1" t="str">
        <f>"WEEK" &amp;" " &amp;  INT((DAY(Stock_Info[[#This Row],[Date]])+WEEKDAY(DATE(YEAR(Stock_Info[[#This Row],[Date]]),MONTH(Stock_Info[[#This Row],[Date]]),1))-1)/7)+1</f>
        <v>WEEK 3</v>
      </c>
      <c r="D5477" s="12">
        <v>54.6</v>
      </c>
      <c r="E5477" s="12">
        <v>55.08</v>
      </c>
      <c r="F5477" s="12">
        <v>54</v>
      </c>
      <c r="G5477" s="12">
        <v>54.06</v>
      </c>
      <c r="H5477" s="12">
        <v>54.413191191554439</v>
      </c>
      <c r="I5477">
        <v>270059</v>
      </c>
      <c r="J5477">
        <v>1706</v>
      </c>
      <c r="K5477" s="12">
        <v>14694772</v>
      </c>
      <c r="L5477">
        <v>55348</v>
      </c>
      <c r="M5477">
        <v>20.49</v>
      </c>
      <c r="N5477">
        <v>1.08</v>
      </c>
      <c r="O5477">
        <v>-0.54</v>
      </c>
      <c r="P5477">
        <f xml:space="preserve"> IF(Stock_Info[[#This Row],[Close Price]] &gt; Stock_Info[[#This Row],[Open Price]], 1, 0)</f>
        <v>0</v>
      </c>
      <c r="Q5477" t="str">
        <f>IF(AND(Stock_Info[[#This Row],[% Deli. Qty to Traded Qty]]&gt;80,Stock_Info[[#This Row],[No. of Trades]]&lt;3000),"Unusual Day","")</f>
        <v/>
      </c>
      <c r="R5477" t="str">
        <f>IF(AND(Stock_Info[[#This Row],[Spread High-Low]] &lt; 10, Stock_Info[[#This Row],[% Deli. Qty to Traded Qty]] &gt; 90), "Good Day", "")</f>
        <v/>
      </c>
    </row>
    <row r="5478" spans="1:18">
      <c r="A5478" t="s">
        <v>61</v>
      </c>
      <c r="B5478" s="1">
        <v>45576</v>
      </c>
      <c r="C5478" s="1" t="str">
        <f>"WEEK" &amp;" " &amp;  INT((DAY(Stock_Info[[#This Row],[Date]])+WEEKDAY(DATE(YEAR(Stock_Info[[#This Row],[Date]]),MONTH(Stock_Info[[#This Row],[Date]]),1))-1)/7)+1</f>
        <v>WEEK 2</v>
      </c>
      <c r="D5478" s="12">
        <v>54.01</v>
      </c>
      <c r="E5478" s="12">
        <v>54.65</v>
      </c>
      <c r="F5478" s="12">
        <v>53.91</v>
      </c>
      <c r="G5478" s="12">
        <v>54.27</v>
      </c>
      <c r="H5478" s="12">
        <v>54.21407510708238</v>
      </c>
      <c r="I5478">
        <v>301170</v>
      </c>
      <c r="J5478">
        <v>2568</v>
      </c>
      <c r="K5478" s="12">
        <v>16327653</v>
      </c>
      <c r="L5478">
        <v>104235</v>
      </c>
      <c r="M5478">
        <v>34.61</v>
      </c>
      <c r="N5478">
        <v>0.74</v>
      </c>
      <c r="O5478">
        <v>0.26</v>
      </c>
      <c r="P5478">
        <f xml:space="preserve"> IF(Stock_Info[[#This Row],[Close Price]] &gt; Stock_Info[[#This Row],[Open Price]], 1, 0)</f>
        <v>1</v>
      </c>
      <c r="Q5478" t="str">
        <f>IF(AND(Stock_Info[[#This Row],[% Deli. Qty to Traded Qty]]&gt;80,Stock_Info[[#This Row],[No. of Trades]]&lt;3000),"Unusual Day","")</f>
        <v/>
      </c>
      <c r="R5478" t="str">
        <f>IF(AND(Stock_Info[[#This Row],[Spread High-Low]] &lt; 10, Stock_Info[[#This Row],[% Deli. Qty to Traded Qty]] &gt; 90), "Good Day", "")</f>
        <v/>
      </c>
    </row>
    <row r="5479" spans="1:18">
      <c r="A5479" t="s">
        <v>61</v>
      </c>
      <c r="B5479" s="1">
        <v>45575</v>
      </c>
      <c r="C5479" s="1" t="str">
        <f>"WEEK" &amp;" " &amp;  INT((DAY(Stock_Info[[#This Row],[Date]])+WEEKDAY(DATE(YEAR(Stock_Info[[#This Row],[Date]]),MONTH(Stock_Info[[#This Row],[Date]]),1))-1)/7)+1</f>
        <v>WEEK 2</v>
      </c>
      <c r="D5479" s="12">
        <v>55.11</v>
      </c>
      <c r="E5479" s="12">
        <v>55.46</v>
      </c>
      <c r="F5479" s="12">
        <v>54.25</v>
      </c>
      <c r="G5479" s="12">
        <v>54.52</v>
      </c>
      <c r="H5479" s="12">
        <v>54.867353743197704</v>
      </c>
      <c r="I5479">
        <v>167958</v>
      </c>
      <c r="J5479">
        <v>1046</v>
      </c>
      <c r="K5479" s="12">
        <v>9215411</v>
      </c>
      <c r="L5479">
        <v>55290</v>
      </c>
      <c r="M5479">
        <v>32.92</v>
      </c>
      <c r="N5479">
        <v>1.21</v>
      </c>
      <c r="O5479">
        <v>-0.59</v>
      </c>
      <c r="P5479">
        <f xml:space="preserve"> IF(Stock_Info[[#This Row],[Close Price]] &gt; Stock_Info[[#This Row],[Open Price]], 1, 0)</f>
        <v>0</v>
      </c>
      <c r="Q5479" t="str">
        <f>IF(AND(Stock_Info[[#This Row],[% Deli. Qty to Traded Qty]]&gt;80,Stock_Info[[#This Row],[No. of Trades]]&lt;3000),"Unusual Day","")</f>
        <v/>
      </c>
      <c r="R5479" t="str">
        <f>IF(AND(Stock_Info[[#This Row],[Spread High-Low]] &lt; 10, Stock_Info[[#This Row],[% Deli. Qty to Traded Qty]] &gt; 90), "Good Day", "")</f>
        <v/>
      </c>
    </row>
    <row r="5480" spans="1:18">
      <c r="A5480" t="s">
        <v>61</v>
      </c>
      <c r="B5480" s="1">
        <v>45574</v>
      </c>
      <c r="C5480" s="1" t="str">
        <f>"WEEK" &amp;" " &amp;  INT((DAY(Stock_Info[[#This Row],[Date]])+WEEKDAY(DATE(YEAR(Stock_Info[[#This Row],[Date]]),MONTH(Stock_Info[[#This Row],[Date]]),1))-1)/7)+1</f>
        <v>WEEK 2</v>
      </c>
      <c r="D5480" s="12">
        <v>55.8</v>
      </c>
      <c r="E5480" s="12">
        <v>55.8</v>
      </c>
      <c r="F5480" s="12">
        <v>54.66</v>
      </c>
      <c r="G5480" s="12">
        <v>54.89</v>
      </c>
      <c r="H5480" s="12">
        <v>55.080477147699568</v>
      </c>
      <c r="I5480">
        <v>355194</v>
      </c>
      <c r="J5480">
        <v>1457</v>
      </c>
      <c r="K5480" s="12">
        <v>19564255</v>
      </c>
      <c r="L5480">
        <v>80068</v>
      </c>
      <c r="M5480">
        <v>22.54</v>
      </c>
      <c r="N5480">
        <v>1.1399999999999999</v>
      </c>
      <c r="O5480">
        <v>-0.91</v>
      </c>
      <c r="P5480">
        <f xml:space="preserve"> IF(Stock_Info[[#This Row],[Close Price]] &gt; Stock_Info[[#This Row],[Open Price]], 1, 0)</f>
        <v>0</v>
      </c>
      <c r="Q5480" t="str">
        <f>IF(AND(Stock_Info[[#This Row],[% Deli. Qty to Traded Qty]]&gt;80,Stock_Info[[#This Row],[No. of Trades]]&lt;3000),"Unusual Day","")</f>
        <v/>
      </c>
      <c r="R5480" t="str">
        <f>IF(AND(Stock_Info[[#This Row],[Spread High-Low]] &lt; 10, Stock_Info[[#This Row],[% Deli. Qty to Traded Qty]] &gt; 90), "Good Day", "")</f>
        <v/>
      </c>
    </row>
    <row r="5481" spans="1:18">
      <c r="A5481" t="s">
        <v>61</v>
      </c>
      <c r="B5481" s="1">
        <v>45573</v>
      </c>
      <c r="C5481" s="1" t="str">
        <f>"WEEK" &amp;" " &amp;  INT((DAY(Stock_Info[[#This Row],[Date]])+WEEKDAY(DATE(YEAR(Stock_Info[[#This Row],[Date]]),MONTH(Stock_Info[[#This Row],[Date]]),1))-1)/7)+1</f>
        <v>WEEK 2</v>
      </c>
      <c r="D5481" s="12">
        <v>52.61</v>
      </c>
      <c r="E5481" s="12">
        <v>55.06</v>
      </c>
      <c r="F5481" s="12">
        <v>52.2</v>
      </c>
      <c r="G5481" s="12">
        <v>54.69</v>
      </c>
      <c r="H5481" s="12">
        <v>53.686568313570021</v>
      </c>
      <c r="I5481">
        <v>701215</v>
      </c>
      <c r="J5481">
        <v>4427</v>
      </c>
      <c r="K5481" s="12">
        <v>37645827</v>
      </c>
      <c r="L5481">
        <v>250793</v>
      </c>
      <c r="M5481">
        <v>35.770000000000003</v>
      </c>
      <c r="N5481">
        <v>2.86</v>
      </c>
      <c r="O5481">
        <v>2.08</v>
      </c>
      <c r="P5481">
        <f xml:space="preserve"> IF(Stock_Info[[#This Row],[Close Price]] &gt; Stock_Info[[#This Row],[Open Price]], 1, 0)</f>
        <v>1</v>
      </c>
      <c r="Q5481" t="str">
        <f>IF(AND(Stock_Info[[#This Row],[% Deli. Qty to Traded Qty]]&gt;80,Stock_Info[[#This Row],[No. of Trades]]&lt;3000),"Unusual Day","")</f>
        <v/>
      </c>
      <c r="R5481" t="str">
        <f>IF(AND(Stock_Info[[#This Row],[Spread High-Low]] &lt; 10, Stock_Info[[#This Row],[% Deli. Qty to Traded Qty]] &gt; 90), "Good Day", "")</f>
        <v/>
      </c>
    </row>
    <row r="5482" spans="1:18">
      <c r="A5482" t="s">
        <v>61</v>
      </c>
      <c r="B5482" s="1">
        <v>45572</v>
      </c>
      <c r="C5482" s="1" t="str">
        <f>"WEEK" &amp;" " &amp;  INT((DAY(Stock_Info[[#This Row],[Date]])+WEEKDAY(DATE(YEAR(Stock_Info[[#This Row],[Date]]),MONTH(Stock_Info[[#This Row],[Date]]),1))-1)/7)+1</f>
        <v>WEEK 2</v>
      </c>
      <c r="D5482" s="12">
        <v>55.67</v>
      </c>
      <c r="E5482" s="12">
        <v>56.34</v>
      </c>
      <c r="F5482" s="12">
        <v>52.15</v>
      </c>
      <c r="G5482" s="12">
        <v>52.63</v>
      </c>
      <c r="H5482" s="12">
        <v>53.643145950509783</v>
      </c>
      <c r="I5482">
        <v>1172555</v>
      </c>
      <c r="J5482">
        <v>8737</v>
      </c>
      <c r="K5482" s="12">
        <v>62899539</v>
      </c>
      <c r="L5482">
        <v>428066</v>
      </c>
      <c r="M5482">
        <v>36.51</v>
      </c>
      <c r="N5482">
        <v>4.1900000000000004</v>
      </c>
      <c r="O5482">
        <v>-3.04</v>
      </c>
      <c r="P5482">
        <f xml:space="preserve"> IF(Stock_Info[[#This Row],[Close Price]] &gt; Stock_Info[[#This Row],[Open Price]], 1, 0)</f>
        <v>0</v>
      </c>
      <c r="Q5482" t="str">
        <f>IF(AND(Stock_Info[[#This Row],[% Deli. Qty to Traded Qty]]&gt;80,Stock_Info[[#This Row],[No. of Trades]]&lt;3000),"Unusual Day","")</f>
        <v/>
      </c>
      <c r="R5482" t="str">
        <f>IF(AND(Stock_Info[[#This Row],[Spread High-Low]] &lt; 10, Stock_Info[[#This Row],[% Deli. Qty to Traded Qty]] &gt; 90), "Good Day", "")</f>
        <v/>
      </c>
    </row>
    <row r="5483" spans="1:18">
      <c r="A5483" t="s">
        <v>61</v>
      </c>
      <c r="B5483" s="1">
        <v>45569</v>
      </c>
      <c r="C5483" s="1" t="str">
        <f>"WEEK" &amp;" " &amp;  INT((DAY(Stock_Info[[#This Row],[Date]])+WEEKDAY(DATE(YEAR(Stock_Info[[#This Row],[Date]]),MONTH(Stock_Info[[#This Row],[Date]]),1))-1)/7)+1</f>
        <v>WEEK 1</v>
      </c>
      <c r="D5483" s="12">
        <v>56.49</v>
      </c>
      <c r="E5483" s="12">
        <v>56.82</v>
      </c>
      <c r="F5483" s="12">
        <v>54.66</v>
      </c>
      <c r="G5483" s="12">
        <v>55.66</v>
      </c>
      <c r="H5483" s="12">
        <v>55.984115218040181</v>
      </c>
      <c r="I5483">
        <v>505893</v>
      </c>
      <c r="J5483">
        <v>2229</v>
      </c>
      <c r="K5483" s="12">
        <v>28321972</v>
      </c>
      <c r="L5483">
        <v>107678</v>
      </c>
      <c r="M5483">
        <v>21.28</v>
      </c>
      <c r="N5483">
        <v>2.16</v>
      </c>
      <c r="O5483">
        <v>-0.83</v>
      </c>
      <c r="P5483">
        <f xml:space="preserve"> IF(Stock_Info[[#This Row],[Close Price]] &gt; Stock_Info[[#This Row],[Open Price]], 1, 0)</f>
        <v>0</v>
      </c>
      <c r="Q5483" t="str">
        <f>IF(AND(Stock_Info[[#This Row],[% Deli. Qty to Traded Qty]]&gt;80,Stock_Info[[#This Row],[No. of Trades]]&lt;3000),"Unusual Day","")</f>
        <v/>
      </c>
      <c r="R5483" t="str">
        <f>IF(AND(Stock_Info[[#This Row],[Spread High-Low]] &lt; 10, Stock_Info[[#This Row],[% Deli. Qty to Traded Qty]] &gt; 90), "Good Day", "")</f>
        <v/>
      </c>
    </row>
    <row r="5484" spans="1:18">
      <c r="A5484" t="s">
        <v>61</v>
      </c>
      <c r="B5484" s="1">
        <v>45568</v>
      </c>
      <c r="C5484" s="1" t="str">
        <f>"WEEK" &amp;" " &amp;  INT((DAY(Stock_Info[[#This Row],[Date]])+WEEKDAY(DATE(YEAR(Stock_Info[[#This Row],[Date]]),MONTH(Stock_Info[[#This Row],[Date]]),1))-1)/7)+1</f>
        <v>WEEK 1</v>
      </c>
      <c r="D5484" s="12">
        <v>56.51</v>
      </c>
      <c r="E5484" s="12">
        <v>57.18</v>
      </c>
      <c r="F5484" s="12">
        <v>55.9</v>
      </c>
      <c r="G5484" s="12">
        <v>56.12</v>
      </c>
      <c r="H5484" s="12">
        <v>56.472912230599249</v>
      </c>
      <c r="I5484">
        <v>795562</v>
      </c>
      <c r="J5484">
        <v>7132</v>
      </c>
      <c r="K5484" s="12">
        <v>44927703</v>
      </c>
      <c r="L5484">
        <v>329219</v>
      </c>
      <c r="M5484">
        <v>41.38</v>
      </c>
      <c r="N5484">
        <v>1.28</v>
      </c>
      <c r="O5484">
        <v>-0.39</v>
      </c>
      <c r="P5484">
        <f xml:space="preserve"> IF(Stock_Info[[#This Row],[Close Price]] &gt; Stock_Info[[#This Row],[Open Price]], 1, 0)</f>
        <v>0</v>
      </c>
      <c r="Q5484" t="str">
        <f>IF(AND(Stock_Info[[#This Row],[% Deli. Qty to Traded Qty]]&gt;80,Stock_Info[[#This Row],[No. of Trades]]&lt;3000),"Unusual Day","")</f>
        <v/>
      </c>
      <c r="R5484" t="str">
        <f>IF(AND(Stock_Info[[#This Row],[Spread High-Low]] &lt; 10, Stock_Info[[#This Row],[% Deli. Qty to Traded Qty]] &gt; 90), "Good Day", "")</f>
        <v/>
      </c>
    </row>
    <row r="5485" spans="1:18">
      <c r="A5485" t="s">
        <v>61</v>
      </c>
      <c r="B5485" s="1">
        <v>45566</v>
      </c>
      <c r="C5485" s="1" t="str">
        <f>"WEEK" &amp;" " &amp;  INT((DAY(Stock_Info[[#This Row],[Date]])+WEEKDAY(DATE(YEAR(Stock_Info[[#This Row],[Date]]),MONTH(Stock_Info[[#This Row],[Date]]),1))-1)/7)+1</f>
        <v>WEEK 1</v>
      </c>
      <c r="D5485" s="12">
        <v>57.71</v>
      </c>
      <c r="E5485" s="12">
        <v>58.07</v>
      </c>
      <c r="F5485" s="12">
        <v>57.35</v>
      </c>
      <c r="G5485" s="12">
        <v>57.62</v>
      </c>
      <c r="H5485" s="12">
        <v>57.719547334154498</v>
      </c>
      <c r="I5485">
        <v>181856</v>
      </c>
      <c r="J5485">
        <v>1417</v>
      </c>
      <c r="K5485" s="12">
        <v>10496646</v>
      </c>
      <c r="L5485">
        <v>63642</v>
      </c>
      <c r="M5485">
        <v>35</v>
      </c>
      <c r="N5485">
        <v>0.72</v>
      </c>
      <c r="O5485">
        <v>-0.09</v>
      </c>
      <c r="P5485">
        <f xml:space="preserve"> IF(Stock_Info[[#This Row],[Close Price]] &gt; Stock_Info[[#This Row],[Open Price]], 1, 0)</f>
        <v>0</v>
      </c>
      <c r="Q5485" t="str">
        <f>IF(AND(Stock_Info[[#This Row],[% Deli. Qty to Traded Qty]]&gt;80,Stock_Info[[#This Row],[No. of Trades]]&lt;3000),"Unusual Day","")</f>
        <v/>
      </c>
      <c r="R5485" t="str">
        <f>IF(AND(Stock_Info[[#This Row],[Spread High-Low]] &lt; 10, Stock_Info[[#This Row],[% Deli. Qty to Traded Qty]] &gt; 90), "Good Day", "")</f>
        <v/>
      </c>
    </row>
    <row r="5486" spans="1:18">
      <c r="A5486" t="s">
        <v>61</v>
      </c>
      <c r="B5486" s="1">
        <v>45565</v>
      </c>
      <c r="C5486" s="1" t="str">
        <f>"WEEK" &amp;" " &amp;  INT((DAY(Stock_Info[[#This Row],[Date]])+WEEKDAY(DATE(YEAR(Stock_Info[[#This Row],[Date]]),MONTH(Stock_Info[[#This Row],[Date]]),1))-1)/7)+1</f>
        <v>WEEK 5</v>
      </c>
      <c r="D5486" s="12">
        <v>58</v>
      </c>
      <c r="E5486" s="12">
        <v>58.15</v>
      </c>
      <c r="F5486" s="12">
        <v>57.55</v>
      </c>
      <c r="G5486" s="12">
        <v>57.71</v>
      </c>
      <c r="H5486" s="12">
        <v>57.789933445641736</v>
      </c>
      <c r="I5486">
        <v>300957</v>
      </c>
      <c r="J5486">
        <v>1721</v>
      </c>
      <c r="K5486" s="12">
        <v>17392285</v>
      </c>
      <c r="L5486">
        <v>91563</v>
      </c>
      <c r="M5486">
        <v>30.42</v>
      </c>
      <c r="N5486">
        <v>0.6</v>
      </c>
      <c r="O5486">
        <v>-0.28999999999999998</v>
      </c>
      <c r="P5486">
        <f xml:space="preserve"> IF(Stock_Info[[#This Row],[Close Price]] &gt; Stock_Info[[#This Row],[Open Price]], 1, 0)</f>
        <v>0</v>
      </c>
      <c r="Q5486" t="str">
        <f>IF(AND(Stock_Info[[#This Row],[% Deli. Qty to Traded Qty]]&gt;80,Stock_Info[[#This Row],[No. of Trades]]&lt;3000),"Unusual Day","")</f>
        <v/>
      </c>
      <c r="R5486" t="str">
        <f>IF(AND(Stock_Info[[#This Row],[Spread High-Low]] &lt; 10, Stock_Info[[#This Row],[% Deli. Qty to Traded Qty]] &gt; 90), "Good Day", "")</f>
        <v/>
      </c>
    </row>
    <row r="5487" spans="1:18">
      <c r="A5487" t="s">
        <v>61</v>
      </c>
      <c r="B5487" s="1">
        <v>45562</v>
      </c>
      <c r="C5487" s="1" t="str">
        <f>"WEEK" &amp;" " &amp;  INT((DAY(Stock_Info[[#This Row],[Date]])+WEEKDAY(DATE(YEAR(Stock_Info[[#This Row],[Date]]),MONTH(Stock_Info[[#This Row],[Date]]),1))-1)/7)+1</f>
        <v>WEEK 4</v>
      </c>
      <c r="D5487" s="12">
        <v>58.67</v>
      </c>
      <c r="E5487" s="12">
        <v>59.55</v>
      </c>
      <c r="F5487" s="12">
        <v>58</v>
      </c>
      <c r="G5487" s="12">
        <v>58.32</v>
      </c>
      <c r="H5487" s="12">
        <v>58.780727127373424</v>
      </c>
      <c r="I5487">
        <v>868101</v>
      </c>
      <c r="J5487">
        <v>5268</v>
      </c>
      <c r="K5487" s="12">
        <v>51027608</v>
      </c>
      <c r="L5487">
        <v>294353</v>
      </c>
      <c r="M5487">
        <v>33.909999999999997</v>
      </c>
      <c r="N5487">
        <v>1.55</v>
      </c>
      <c r="O5487">
        <v>-0.35</v>
      </c>
      <c r="P5487">
        <f xml:space="preserve"> IF(Stock_Info[[#This Row],[Close Price]] &gt; Stock_Info[[#This Row],[Open Price]], 1, 0)</f>
        <v>0</v>
      </c>
      <c r="Q5487" t="str">
        <f>IF(AND(Stock_Info[[#This Row],[% Deli. Qty to Traded Qty]]&gt;80,Stock_Info[[#This Row],[No. of Trades]]&lt;3000),"Unusual Day","")</f>
        <v/>
      </c>
      <c r="R5487" t="str">
        <f>IF(AND(Stock_Info[[#This Row],[Spread High-Low]] &lt; 10, Stock_Info[[#This Row],[% Deli. Qty to Traded Qty]] &gt; 90), "Good Day", "")</f>
        <v/>
      </c>
    </row>
    <row r="5488" spans="1:18">
      <c r="A5488" t="s">
        <v>61</v>
      </c>
      <c r="B5488" s="1">
        <v>45561</v>
      </c>
      <c r="C5488" s="1" t="str">
        <f>"WEEK" &amp;" " &amp;  INT((DAY(Stock_Info[[#This Row],[Date]])+WEEKDAY(DATE(YEAR(Stock_Info[[#This Row],[Date]]),MONTH(Stock_Info[[#This Row],[Date]]),1))-1)/7)+1</f>
        <v>WEEK 4</v>
      </c>
      <c r="D5488" s="12">
        <v>58.92</v>
      </c>
      <c r="E5488" s="12">
        <v>59.39</v>
      </c>
      <c r="F5488" s="12">
        <v>57.93</v>
      </c>
      <c r="G5488" s="12">
        <v>58.81</v>
      </c>
      <c r="H5488" s="12">
        <v>58.659276369315364</v>
      </c>
      <c r="I5488">
        <v>534665</v>
      </c>
      <c r="J5488">
        <v>1578</v>
      </c>
      <c r="K5488" s="12">
        <v>31363062</v>
      </c>
      <c r="L5488">
        <v>124510</v>
      </c>
      <c r="M5488">
        <v>23.29</v>
      </c>
      <c r="N5488">
        <v>1.46</v>
      </c>
      <c r="O5488">
        <v>-0.11</v>
      </c>
      <c r="P5488">
        <f xml:space="preserve"> IF(Stock_Info[[#This Row],[Close Price]] &gt; Stock_Info[[#This Row],[Open Price]], 1, 0)</f>
        <v>0</v>
      </c>
      <c r="Q5488" t="str">
        <f>IF(AND(Stock_Info[[#This Row],[% Deli. Qty to Traded Qty]]&gt;80,Stock_Info[[#This Row],[No. of Trades]]&lt;3000),"Unusual Day","")</f>
        <v/>
      </c>
      <c r="R5488" t="str">
        <f>IF(AND(Stock_Info[[#This Row],[Spread High-Low]] &lt; 10, Stock_Info[[#This Row],[% Deli. Qty to Traded Qty]] &gt; 90), "Good Day", "")</f>
        <v/>
      </c>
    </row>
    <row r="5489" spans="1:18">
      <c r="A5489" t="s">
        <v>61</v>
      </c>
      <c r="B5489" s="1">
        <v>45560</v>
      </c>
      <c r="C5489" s="1" t="str">
        <f>"WEEK" &amp;" " &amp;  INT((DAY(Stock_Info[[#This Row],[Date]])+WEEKDAY(DATE(YEAR(Stock_Info[[#This Row],[Date]]),MONTH(Stock_Info[[#This Row],[Date]]),1))-1)/7)+1</f>
        <v>WEEK 4</v>
      </c>
      <c r="D5489" s="12">
        <v>60</v>
      </c>
      <c r="E5489" s="12">
        <v>60</v>
      </c>
      <c r="F5489" s="12">
        <v>58.33</v>
      </c>
      <c r="G5489" s="12">
        <v>58.58</v>
      </c>
      <c r="H5489" s="12">
        <v>58.804339897884759</v>
      </c>
      <c r="I5489">
        <v>323556</v>
      </c>
      <c r="J5489">
        <v>1527</v>
      </c>
      <c r="K5489" s="12">
        <v>19026497</v>
      </c>
      <c r="L5489">
        <v>132674</v>
      </c>
      <c r="M5489">
        <v>41</v>
      </c>
      <c r="N5489">
        <v>1.67</v>
      </c>
      <c r="O5489">
        <v>-1.42</v>
      </c>
      <c r="P5489">
        <f xml:space="preserve"> IF(Stock_Info[[#This Row],[Close Price]] &gt; Stock_Info[[#This Row],[Open Price]], 1, 0)</f>
        <v>0</v>
      </c>
      <c r="Q5489" t="str">
        <f>IF(AND(Stock_Info[[#This Row],[% Deli. Qty to Traded Qty]]&gt;80,Stock_Info[[#This Row],[No. of Trades]]&lt;3000),"Unusual Day","")</f>
        <v/>
      </c>
      <c r="R5489" t="str">
        <f>IF(AND(Stock_Info[[#This Row],[Spread High-Low]] &lt; 10, Stock_Info[[#This Row],[% Deli. Qty to Traded Qty]] &gt; 90), "Good Day", "")</f>
        <v/>
      </c>
    </row>
    <row r="5490" spans="1:18">
      <c r="A5490" t="s">
        <v>61</v>
      </c>
      <c r="B5490" s="1">
        <v>45559</v>
      </c>
      <c r="C5490" s="1" t="str">
        <f>"WEEK" &amp;" " &amp;  INT((DAY(Stock_Info[[#This Row],[Date]])+WEEKDAY(DATE(YEAR(Stock_Info[[#This Row],[Date]]),MONTH(Stock_Info[[#This Row],[Date]]),1))-1)/7)+1</f>
        <v>WEEK 4</v>
      </c>
      <c r="D5490" s="12">
        <v>61.28</v>
      </c>
      <c r="E5490" s="12">
        <v>61.5</v>
      </c>
      <c r="F5490" s="12">
        <v>59.22</v>
      </c>
      <c r="G5490" s="12">
        <v>59.6</v>
      </c>
      <c r="H5490" s="12">
        <v>60.24959010442506</v>
      </c>
      <c r="I5490">
        <v>661144</v>
      </c>
      <c r="J5490">
        <v>3405</v>
      </c>
      <c r="K5490" s="12">
        <v>39833655</v>
      </c>
      <c r="L5490">
        <v>259491</v>
      </c>
      <c r="M5490">
        <v>39.25</v>
      </c>
      <c r="N5490">
        <v>2.2799999999999998</v>
      </c>
      <c r="O5490">
        <v>-1.68</v>
      </c>
      <c r="P5490">
        <f xml:space="preserve"> IF(Stock_Info[[#This Row],[Close Price]] &gt; Stock_Info[[#This Row],[Open Price]], 1, 0)</f>
        <v>0</v>
      </c>
      <c r="Q5490" t="str">
        <f>IF(AND(Stock_Info[[#This Row],[% Deli. Qty to Traded Qty]]&gt;80,Stock_Info[[#This Row],[No. of Trades]]&lt;3000),"Unusual Day","")</f>
        <v/>
      </c>
      <c r="R5490" t="str">
        <f>IF(AND(Stock_Info[[#This Row],[Spread High-Low]] &lt; 10, Stock_Info[[#This Row],[% Deli. Qty to Traded Qty]] &gt; 90), "Good Day", "")</f>
        <v/>
      </c>
    </row>
    <row r="5491" spans="1:18">
      <c r="A5491" t="s">
        <v>61</v>
      </c>
      <c r="B5491" s="1">
        <v>45558</v>
      </c>
      <c r="C5491" s="1" t="str">
        <f>"WEEK" &amp;" " &amp;  INT((DAY(Stock_Info[[#This Row],[Date]])+WEEKDAY(DATE(YEAR(Stock_Info[[#This Row],[Date]]),MONTH(Stock_Info[[#This Row],[Date]]),1))-1)/7)+1</f>
        <v>WEEK 4</v>
      </c>
      <c r="D5491" s="12">
        <v>58.69</v>
      </c>
      <c r="E5491" s="12">
        <v>61.77</v>
      </c>
      <c r="F5491" s="12">
        <v>58.21</v>
      </c>
      <c r="G5491" s="12">
        <v>61.04</v>
      </c>
      <c r="H5491" s="12">
        <v>60.333571111603199</v>
      </c>
      <c r="I5491">
        <v>2285042</v>
      </c>
      <c r="J5491">
        <v>9933</v>
      </c>
      <c r="K5491" s="12">
        <v>137864744</v>
      </c>
      <c r="L5491">
        <v>1145718</v>
      </c>
      <c r="M5491">
        <v>50.14</v>
      </c>
      <c r="N5491">
        <v>3.56</v>
      </c>
      <c r="O5491">
        <v>2.35</v>
      </c>
      <c r="P5491">
        <f xml:space="preserve"> IF(Stock_Info[[#This Row],[Close Price]] &gt; Stock_Info[[#This Row],[Open Price]], 1, 0)</f>
        <v>1</v>
      </c>
      <c r="Q5491" t="str">
        <f>IF(AND(Stock_Info[[#This Row],[% Deli. Qty to Traded Qty]]&gt;80,Stock_Info[[#This Row],[No. of Trades]]&lt;3000),"Unusual Day","")</f>
        <v/>
      </c>
      <c r="R5491" t="str">
        <f>IF(AND(Stock_Info[[#This Row],[Spread High-Low]] &lt; 10, Stock_Info[[#This Row],[% Deli. Qty to Traded Qty]] &gt; 90), "Good Day", "")</f>
        <v/>
      </c>
    </row>
    <row r="5492" spans="1:18">
      <c r="A5492" t="s">
        <v>61</v>
      </c>
      <c r="B5492" s="1">
        <v>45555</v>
      </c>
      <c r="C5492" s="1" t="str">
        <f>"WEEK" &amp;" " &amp;  INT((DAY(Stock_Info[[#This Row],[Date]])+WEEKDAY(DATE(YEAR(Stock_Info[[#This Row],[Date]]),MONTH(Stock_Info[[#This Row],[Date]]),1))-1)/7)+1</f>
        <v>WEEK 3</v>
      </c>
      <c r="D5492" s="12">
        <v>58.81</v>
      </c>
      <c r="E5492" s="12">
        <v>58.81</v>
      </c>
      <c r="F5492" s="12">
        <v>57.24</v>
      </c>
      <c r="G5492" s="12">
        <v>58.46</v>
      </c>
      <c r="H5492" s="12">
        <v>58.152377626838664</v>
      </c>
      <c r="I5492">
        <v>595678</v>
      </c>
      <c r="J5492">
        <v>4883</v>
      </c>
      <c r="K5492" s="12">
        <v>34640092</v>
      </c>
      <c r="L5492">
        <v>219211</v>
      </c>
      <c r="M5492">
        <v>36.799999999999997</v>
      </c>
      <c r="N5492">
        <v>1.57</v>
      </c>
      <c r="O5492">
        <v>-0.35</v>
      </c>
      <c r="P5492">
        <f xml:space="preserve"> IF(Stock_Info[[#This Row],[Close Price]] &gt; Stock_Info[[#This Row],[Open Price]], 1, 0)</f>
        <v>0</v>
      </c>
      <c r="Q5492" t="str">
        <f>IF(AND(Stock_Info[[#This Row],[% Deli. Qty to Traded Qty]]&gt;80,Stock_Info[[#This Row],[No. of Trades]]&lt;3000),"Unusual Day","")</f>
        <v/>
      </c>
      <c r="R5492" t="str">
        <f>IF(AND(Stock_Info[[#This Row],[Spread High-Low]] &lt; 10, Stock_Info[[#This Row],[% Deli. Qty to Traded Qty]] &gt; 90), "Good Day", "")</f>
        <v/>
      </c>
    </row>
    <row r="5493" spans="1:18">
      <c r="A5493" t="s">
        <v>61</v>
      </c>
      <c r="B5493" s="1">
        <v>45554</v>
      </c>
      <c r="C5493" s="1" t="str">
        <f>"WEEK" &amp;" " &amp;  INT((DAY(Stock_Info[[#This Row],[Date]])+WEEKDAY(DATE(YEAR(Stock_Info[[#This Row],[Date]]),MONTH(Stock_Info[[#This Row],[Date]]),1))-1)/7)+1</f>
        <v>WEEK 3</v>
      </c>
      <c r="D5493" s="12">
        <v>59.28</v>
      </c>
      <c r="E5493" s="12">
        <v>59.64</v>
      </c>
      <c r="F5493" s="12">
        <v>57.08</v>
      </c>
      <c r="G5493" s="12">
        <v>57.46</v>
      </c>
      <c r="H5493" s="12">
        <v>57.888989497492226</v>
      </c>
      <c r="I5493">
        <v>776386</v>
      </c>
      <c r="J5493">
        <v>6618</v>
      </c>
      <c r="K5493" s="12">
        <v>44944201</v>
      </c>
      <c r="L5493">
        <v>282642</v>
      </c>
      <c r="M5493">
        <v>36.4</v>
      </c>
      <c r="N5493">
        <v>2.56</v>
      </c>
      <c r="O5493">
        <v>-1.82</v>
      </c>
      <c r="P5493">
        <f xml:space="preserve"> IF(Stock_Info[[#This Row],[Close Price]] &gt; Stock_Info[[#This Row],[Open Price]], 1, 0)</f>
        <v>0</v>
      </c>
      <c r="Q5493" t="str">
        <f>IF(AND(Stock_Info[[#This Row],[% Deli. Qty to Traded Qty]]&gt;80,Stock_Info[[#This Row],[No. of Trades]]&lt;3000),"Unusual Day","")</f>
        <v/>
      </c>
      <c r="R5493" t="str">
        <f>IF(AND(Stock_Info[[#This Row],[Spread High-Low]] &lt; 10, Stock_Info[[#This Row],[% Deli. Qty to Traded Qty]] &gt; 90), "Good Day", "")</f>
        <v/>
      </c>
    </row>
    <row r="5494" spans="1:18">
      <c r="A5494" t="s">
        <v>61</v>
      </c>
      <c r="B5494" s="1">
        <v>45553</v>
      </c>
      <c r="C5494" s="1" t="str">
        <f>"WEEK" &amp;" " &amp;  INT((DAY(Stock_Info[[#This Row],[Date]])+WEEKDAY(DATE(YEAR(Stock_Info[[#This Row],[Date]]),MONTH(Stock_Info[[#This Row],[Date]]),1))-1)/7)+1</f>
        <v>WEEK 3</v>
      </c>
      <c r="D5494" s="12">
        <v>58.2</v>
      </c>
      <c r="E5494" s="12">
        <v>59.54</v>
      </c>
      <c r="F5494" s="12">
        <v>57.73</v>
      </c>
      <c r="G5494" s="12">
        <v>59.01</v>
      </c>
      <c r="H5494" s="12">
        <v>58.561519525082815</v>
      </c>
      <c r="I5494">
        <v>876616</v>
      </c>
      <c r="J5494">
        <v>4758</v>
      </c>
      <c r="K5494" s="12">
        <v>51335965</v>
      </c>
      <c r="L5494">
        <v>427878</v>
      </c>
      <c r="M5494">
        <v>48.81</v>
      </c>
      <c r="N5494">
        <v>1.81</v>
      </c>
      <c r="O5494">
        <v>0.81</v>
      </c>
      <c r="P5494">
        <f xml:space="preserve"> IF(Stock_Info[[#This Row],[Close Price]] &gt; Stock_Info[[#This Row],[Open Price]], 1, 0)</f>
        <v>1</v>
      </c>
      <c r="Q5494" t="str">
        <f>IF(AND(Stock_Info[[#This Row],[% Deli. Qty to Traded Qty]]&gt;80,Stock_Info[[#This Row],[No. of Trades]]&lt;3000),"Unusual Day","")</f>
        <v/>
      </c>
      <c r="R5494" t="str">
        <f>IF(AND(Stock_Info[[#This Row],[Spread High-Low]] &lt; 10, Stock_Info[[#This Row],[% Deli. Qty to Traded Qty]] &gt; 90), "Good Day", "")</f>
        <v/>
      </c>
    </row>
    <row r="5495" spans="1:18">
      <c r="A5495" t="s">
        <v>61</v>
      </c>
      <c r="B5495" s="1">
        <v>45552</v>
      </c>
      <c r="C5495" s="1" t="str">
        <f>"WEEK" &amp;" " &amp;  INT((DAY(Stock_Info[[#This Row],[Date]])+WEEKDAY(DATE(YEAR(Stock_Info[[#This Row],[Date]]),MONTH(Stock_Info[[#This Row],[Date]]),1))-1)/7)+1</f>
        <v>WEEK 3</v>
      </c>
      <c r="D5495" s="12">
        <v>59.45</v>
      </c>
      <c r="E5495" s="12">
        <v>59.8</v>
      </c>
      <c r="F5495" s="12">
        <v>58.12</v>
      </c>
      <c r="G5495" s="12">
        <v>58.23</v>
      </c>
      <c r="H5495" s="12">
        <v>58.50847377965431</v>
      </c>
      <c r="I5495">
        <v>255317</v>
      </c>
      <c r="J5495">
        <v>1650</v>
      </c>
      <c r="K5495" s="12">
        <v>14938208</v>
      </c>
      <c r="L5495">
        <v>118074</v>
      </c>
      <c r="M5495">
        <v>46.25</v>
      </c>
      <c r="N5495">
        <v>1.68</v>
      </c>
      <c r="O5495">
        <v>-1.22</v>
      </c>
      <c r="P5495">
        <f xml:space="preserve"> IF(Stock_Info[[#This Row],[Close Price]] &gt; Stock_Info[[#This Row],[Open Price]], 1, 0)</f>
        <v>0</v>
      </c>
      <c r="Q5495" t="str">
        <f>IF(AND(Stock_Info[[#This Row],[% Deli. Qty to Traded Qty]]&gt;80,Stock_Info[[#This Row],[No. of Trades]]&lt;3000),"Unusual Day","")</f>
        <v/>
      </c>
      <c r="R5495" t="str">
        <f>IF(AND(Stock_Info[[#This Row],[Spread High-Low]] &lt; 10, Stock_Info[[#This Row],[% Deli. Qty to Traded Qty]] &gt; 90), "Good Day", "")</f>
        <v/>
      </c>
    </row>
    <row r="5496" spans="1:18">
      <c r="A5496" t="s">
        <v>61</v>
      </c>
      <c r="B5496" s="1">
        <v>45551</v>
      </c>
      <c r="C5496" s="1" t="str">
        <f>"WEEK" &amp;" " &amp;  INT((DAY(Stock_Info[[#This Row],[Date]])+WEEKDAY(DATE(YEAR(Stock_Info[[#This Row],[Date]]),MONTH(Stock_Info[[#This Row],[Date]]),1))-1)/7)+1</f>
        <v>WEEK 3</v>
      </c>
      <c r="D5496" s="12">
        <v>59.82</v>
      </c>
      <c r="E5496" s="12">
        <v>60.53</v>
      </c>
      <c r="F5496" s="12">
        <v>59.17</v>
      </c>
      <c r="G5496" s="12">
        <v>59.44</v>
      </c>
      <c r="H5496" s="12">
        <v>59.749945279838904</v>
      </c>
      <c r="I5496">
        <v>365496</v>
      </c>
      <c r="J5496">
        <v>2631</v>
      </c>
      <c r="K5496" s="12">
        <v>21838366</v>
      </c>
      <c r="L5496">
        <v>156976</v>
      </c>
      <c r="M5496">
        <v>42.95</v>
      </c>
      <c r="N5496">
        <v>1.36</v>
      </c>
      <c r="O5496">
        <v>-0.38</v>
      </c>
      <c r="P5496">
        <f xml:space="preserve"> IF(Stock_Info[[#This Row],[Close Price]] &gt; Stock_Info[[#This Row],[Open Price]], 1, 0)</f>
        <v>0</v>
      </c>
      <c r="Q5496" t="str">
        <f>IF(AND(Stock_Info[[#This Row],[% Deli. Qty to Traded Qty]]&gt;80,Stock_Info[[#This Row],[No. of Trades]]&lt;3000),"Unusual Day","")</f>
        <v/>
      </c>
      <c r="R5496" t="str">
        <f>IF(AND(Stock_Info[[#This Row],[Spread High-Low]] &lt; 10, Stock_Info[[#This Row],[% Deli. Qty to Traded Qty]] &gt; 90), "Good Day", "")</f>
        <v/>
      </c>
    </row>
    <row r="5497" spans="1:18">
      <c r="A5497" t="s">
        <v>61</v>
      </c>
      <c r="B5497" s="1">
        <v>45548</v>
      </c>
      <c r="C5497" s="1" t="str">
        <f>"WEEK" &amp;" " &amp;  INT((DAY(Stock_Info[[#This Row],[Date]])+WEEKDAY(DATE(YEAR(Stock_Info[[#This Row],[Date]]),MONTH(Stock_Info[[#This Row],[Date]]),1))-1)/7)+1</f>
        <v>WEEK 2</v>
      </c>
      <c r="D5497" s="12">
        <v>57.65</v>
      </c>
      <c r="E5497" s="12">
        <v>60.75</v>
      </c>
      <c r="F5497" s="12">
        <v>57.52</v>
      </c>
      <c r="G5497" s="12">
        <v>59.43</v>
      </c>
      <c r="H5497" s="12">
        <v>59.339719027607558</v>
      </c>
      <c r="I5497">
        <v>1445836</v>
      </c>
      <c r="J5497">
        <v>7439</v>
      </c>
      <c r="K5497" s="12">
        <v>85795502</v>
      </c>
      <c r="L5497">
        <v>482756</v>
      </c>
      <c r="M5497">
        <v>33.39</v>
      </c>
      <c r="N5497">
        <v>3.23</v>
      </c>
      <c r="O5497">
        <v>1.78</v>
      </c>
      <c r="P5497">
        <f xml:space="preserve"> IF(Stock_Info[[#This Row],[Close Price]] &gt; Stock_Info[[#This Row],[Open Price]], 1, 0)</f>
        <v>1</v>
      </c>
      <c r="Q5497" t="str">
        <f>IF(AND(Stock_Info[[#This Row],[% Deli. Qty to Traded Qty]]&gt;80,Stock_Info[[#This Row],[No. of Trades]]&lt;3000),"Unusual Day","")</f>
        <v/>
      </c>
      <c r="R5497" t="str">
        <f>IF(AND(Stock_Info[[#This Row],[Spread High-Low]] &lt; 10, Stock_Info[[#This Row],[% Deli. Qty to Traded Qty]] &gt; 90), "Good Day", "")</f>
        <v/>
      </c>
    </row>
    <row r="5498" spans="1:18">
      <c r="A5498" t="s">
        <v>61</v>
      </c>
      <c r="B5498" s="1">
        <v>45547</v>
      </c>
      <c r="C5498" s="1" t="str">
        <f>"WEEK" &amp;" " &amp;  INT((DAY(Stock_Info[[#This Row],[Date]])+WEEKDAY(DATE(YEAR(Stock_Info[[#This Row],[Date]]),MONTH(Stock_Info[[#This Row],[Date]]),1))-1)/7)+1</f>
        <v>WEEK 2</v>
      </c>
      <c r="D5498" s="12">
        <v>57.83</v>
      </c>
      <c r="E5498" s="12">
        <v>58.08</v>
      </c>
      <c r="F5498" s="12">
        <v>57</v>
      </c>
      <c r="G5498" s="12">
        <v>57.57</v>
      </c>
      <c r="H5498" s="12">
        <v>57.387178153946884</v>
      </c>
      <c r="I5498">
        <v>623124</v>
      </c>
      <c r="J5498">
        <v>4382</v>
      </c>
      <c r="K5498" s="12">
        <v>35759328</v>
      </c>
      <c r="L5498">
        <v>205273</v>
      </c>
      <c r="M5498">
        <v>32.94</v>
      </c>
      <c r="N5498">
        <v>1.08</v>
      </c>
      <c r="O5498">
        <v>-0.26</v>
      </c>
      <c r="P5498">
        <f xml:space="preserve"> IF(Stock_Info[[#This Row],[Close Price]] &gt; Stock_Info[[#This Row],[Open Price]], 1, 0)</f>
        <v>0</v>
      </c>
      <c r="Q5498" t="str">
        <f>IF(AND(Stock_Info[[#This Row],[% Deli. Qty to Traded Qty]]&gt;80,Stock_Info[[#This Row],[No. of Trades]]&lt;3000),"Unusual Day","")</f>
        <v/>
      </c>
      <c r="R5498" t="str">
        <f>IF(AND(Stock_Info[[#This Row],[Spread High-Low]] &lt; 10, Stock_Info[[#This Row],[% Deli. Qty to Traded Qty]] &gt; 90), "Good Day", "")</f>
        <v/>
      </c>
    </row>
    <row r="5499" spans="1:18">
      <c r="A5499" t="s">
        <v>61</v>
      </c>
      <c r="B5499" s="1">
        <v>45546</v>
      </c>
      <c r="C5499" s="1" t="str">
        <f>"WEEK" &amp;" " &amp;  INT((DAY(Stock_Info[[#This Row],[Date]])+WEEKDAY(DATE(YEAR(Stock_Info[[#This Row],[Date]]),MONTH(Stock_Info[[#This Row],[Date]]),1))-1)/7)+1</f>
        <v>WEEK 2</v>
      </c>
      <c r="D5499" s="12">
        <v>58.62</v>
      </c>
      <c r="E5499" s="12">
        <v>58.62</v>
      </c>
      <c r="F5499" s="12">
        <v>57</v>
      </c>
      <c r="G5499" s="12">
        <v>57.5</v>
      </c>
      <c r="H5499" s="12">
        <v>57.928228783744316</v>
      </c>
      <c r="I5499">
        <v>380027</v>
      </c>
      <c r="J5499">
        <v>2308</v>
      </c>
      <c r="K5499" s="12">
        <v>22014291</v>
      </c>
      <c r="L5499">
        <v>72170</v>
      </c>
      <c r="M5499">
        <v>18.989999999999998</v>
      </c>
      <c r="N5499">
        <v>1.62</v>
      </c>
      <c r="O5499">
        <v>-1.1200000000000001</v>
      </c>
      <c r="P5499">
        <f xml:space="preserve"> IF(Stock_Info[[#This Row],[Close Price]] &gt; Stock_Info[[#This Row],[Open Price]], 1, 0)</f>
        <v>0</v>
      </c>
      <c r="Q5499" t="str">
        <f>IF(AND(Stock_Info[[#This Row],[% Deli. Qty to Traded Qty]]&gt;80,Stock_Info[[#This Row],[No. of Trades]]&lt;3000),"Unusual Day","")</f>
        <v/>
      </c>
      <c r="R5499" t="str">
        <f>IF(AND(Stock_Info[[#This Row],[Spread High-Low]] &lt; 10, Stock_Info[[#This Row],[% Deli. Qty to Traded Qty]] &gt; 90), "Good Day", "")</f>
        <v/>
      </c>
    </row>
    <row r="5500" spans="1:18">
      <c r="A5500" t="s">
        <v>61</v>
      </c>
      <c r="B5500" s="1">
        <v>45545</v>
      </c>
      <c r="C5500" s="1" t="str">
        <f>"WEEK" &amp;" " &amp;  INT((DAY(Stock_Info[[#This Row],[Date]])+WEEKDAY(DATE(YEAR(Stock_Info[[#This Row],[Date]]),MONTH(Stock_Info[[#This Row],[Date]]),1))-1)/7)+1</f>
        <v>WEEK 2</v>
      </c>
      <c r="D5500" s="12">
        <v>57.39</v>
      </c>
      <c r="E5500" s="12">
        <v>58.5</v>
      </c>
      <c r="F5500" s="12">
        <v>57.39</v>
      </c>
      <c r="G5500" s="12">
        <v>58.22</v>
      </c>
      <c r="H5500" s="12">
        <v>58.089427660195391</v>
      </c>
      <c r="I5500">
        <v>575672</v>
      </c>
      <c r="J5500">
        <v>3957</v>
      </c>
      <c r="K5500" s="12">
        <v>33440457</v>
      </c>
      <c r="L5500">
        <v>167658</v>
      </c>
      <c r="M5500">
        <v>29.12</v>
      </c>
      <c r="N5500">
        <v>1.1100000000000001</v>
      </c>
      <c r="O5500">
        <v>0.83</v>
      </c>
      <c r="P5500">
        <f xml:space="preserve"> IF(Stock_Info[[#This Row],[Close Price]] &gt; Stock_Info[[#This Row],[Open Price]], 1, 0)</f>
        <v>1</v>
      </c>
      <c r="Q5500" t="str">
        <f>IF(AND(Stock_Info[[#This Row],[% Deli. Qty to Traded Qty]]&gt;80,Stock_Info[[#This Row],[No. of Trades]]&lt;3000),"Unusual Day","")</f>
        <v/>
      </c>
      <c r="R5500" t="str">
        <f>IF(AND(Stock_Info[[#This Row],[Spread High-Low]] &lt; 10, Stock_Info[[#This Row],[% Deli. Qty to Traded Qty]] &gt; 90), "Good Day", "")</f>
        <v/>
      </c>
    </row>
    <row r="5501" spans="1:18">
      <c r="A5501" t="s">
        <v>62</v>
      </c>
      <c r="B5501" s="1">
        <v>45910</v>
      </c>
      <c r="C5501" s="1" t="str">
        <f>"WEEK" &amp;" " &amp;  INT((DAY(Stock_Info[[#This Row],[Date]])+WEEKDAY(DATE(YEAR(Stock_Info[[#This Row],[Date]]),MONTH(Stock_Info[[#This Row],[Date]]),1))-1)/7)+1</f>
        <v>WEEK 2</v>
      </c>
      <c r="D5501" s="12">
        <v>747.05</v>
      </c>
      <c r="E5501" s="12">
        <v>756</v>
      </c>
      <c r="F5501" s="12">
        <v>746.5</v>
      </c>
      <c r="G5501" s="12">
        <v>751.15</v>
      </c>
      <c r="H5501" s="12">
        <v>751.67979355393675</v>
      </c>
      <c r="I5501">
        <v>37201</v>
      </c>
      <c r="J5501">
        <v>1128</v>
      </c>
      <c r="K5501" s="12">
        <v>27963240</v>
      </c>
      <c r="N5501">
        <v>9.5</v>
      </c>
      <c r="O5501">
        <v>4.0999999999999996</v>
      </c>
      <c r="P5501">
        <f xml:space="preserve"> IF(Stock_Info[[#This Row],[Close Price]] &gt; Stock_Info[[#This Row],[Open Price]], 1, 0)</f>
        <v>1</v>
      </c>
      <c r="Q5501" t="str">
        <f>IF(AND(Stock_Info[[#This Row],[% Deli. Qty to Traded Qty]]&gt;80,Stock_Info[[#This Row],[No. of Trades]]&lt;3000),"Unusual Day","")</f>
        <v/>
      </c>
      <c r="R5501" t="str">
        <f>IF(AND(Stock_Info[[#This Row],[Spread High-Low]] &lt; 10, Stock_Info[[#This Row],[% Deli. Qty to Traded Qty]] &gt; 90), "Good Day", "")</f>
        <v/>
      </c>
    </row>
    <row r="5502" spans="1:18">
      <c r="A5502" t="s">
        <v>62</v>
      </c>
      <c r="B5502" s="1">
        <v>45909</v>
      </c>
      <c r="C5502" s="1" t="str">
        <f>"WEEK" &amp;" " &amp;  INT((DAY(Stock_Info[[#This Row],[Date]])+WEEKDAY(DATE(YEAR(Stock_Info[[#This Row],[Date]]),MONTH(Stock_Info[[#This Row],[Date]]),1))-1)/7)+1</f>
        <v>WEEK 2</v>
      </c>
      <c r="D5502" s="12">
        <v>752.85</v>
      </c>
      <c r="E5502" s="12">
        <v>755</v>
      </c>
      <c r="F5502" s="12">
        <v>745.2</v>
      </c>
      <c r="G5502" s="12">
        <v>746.05</v>
      </c>
      <c r="H5502" s="12">
        <v>748.20447910965152</v>
      </c>
      <c r="I5502">
        <v>43848</v>
      </c>
      <c r="J5502">
        <v>1529</v>
      </c>
      <c r="K5502" s="12">
        <v>32807270</v>
      </c>
      <c r="L5502">
        <v>20766</v>
      </c>
      <c r="M5502">
        <v>47.36</v>
      </c>
      <c r="N5502">
        <v>9.8000000000000007</v>
      </c>
      <c r="O5502">
        <v>-6.8</v>
      </c>
      <c r="P5502">
        <f xml:space="preserve"> IF(Stock_Info[[#This Row],[Close Price]] &gt; Stock_Info[[#This Row],[Open Price]], 1, 0)</f>
        <v>0</v>
      </c>
      <c r="Q5502" t="str">
        <f>IF(AND(Stock_Info[[#This Row],[% Deli. Qty to Traded Qty]]&gt;80,Stock_Info[[#This Row],[No. of Trades]]&lt;3000),"Unusual Day","")</f>
        <v/>
      </c>
      <c r="R5502" t="str">
        <f>IF(AND(Stock_Info[[#This Row],[Spread High-Low]] &lt; 10, Stock_Info[[#This Row],[% Deli. Qty to Traded Qty]] &gt; 90), "Good Day", "")</f>
        <v/>
      </c>
    </row>
    <row r="5503" spans="1:18">
      <c r="A5503" t="s">
        <v>62</v>
      </c>
      <c r="B5503" s="1">
        <v>45908</v>
      </c>
      <c r="C5503" s="1" t="str">
        <f>"WEEK" &amp;" " &amp;  INT((DAY(Stock_Info[[#This Row],[Date]])+WEEKDAY(DATE(YEAR(Stock_Info[[#This Row],[Date]]),MONTH(Stock_Info[[#This Row],[Date]]),1))-1)/7)+1</f>
        <v>WEEK 2</v>
      </c>
      <c r="D5503" s="12">
        <v>754.15</v>
      </c>
      <c r="E5503" s="12">
        <v>762.7</v>
      </c>
      <c r="F5503" s="12">
        <v>746.9</v>
      </c>
      <c r="G5503" s="12">
        <v>750.45</v>
      </c>
      <c r="H5503" s="12">
        <v>752.47694265069492</v>
      </c>
      <c r="I5503">
        <v>83314</v>
      </c>
      <c r="J5503">
        <v>4438</v>
      </c>
      <c r="K5503" s="12">
        <v>62691864</v>
      </c>
      <c r="L5503">
        <v>40828</v>
      </c>
      <c r="M5503">
        <v>49</v>
      </c>
      <c r="N5503">
        <v>15.8</v>
      </c>
      <c r="O5503">
        <v>-3.7</v>
      </c>
      <c r="P5503">
        <f xml:space="preserve"> IF(Stock_Info[[#This Row],[Close Price]] &gt; Stock_Info[[#This Row],[Open Price]], 1, 0)</f>
        <v>0</v>
      </c>
      <c r="Q5503" t="str">
        <f>IF(AND(Stock_Info[[#This Row],[% Deli. Qty to Traded Qty]]&gt;80,Stock_Info[[#This Row],[No. of Trades]]&lt;3000),"Unusual Day","")</f>
        <v/>
      </c>
      <c r="R5503" t="str">
        <f>IF(AND(Stock_Info[[#This Row],[Spread High-Low]] &lt; 10, Stock_Info[[#This Row],[% Deli. Qty to Traded Qty]] &gt; 90), "Good Day", "")</f>
        <v/>
      </c>
    </row>
    <row r="5504" spans="1:18">
      <c r="A5504" t="s">
        <v>62</v>
      </c>
      <c r="B5504" s="1">
        <v>45905</v>
      </c>
      <c r="C5504" s="1" t="str">
        <f>"WEEK" &amp;" " &amp;  INT((DAY(Stock_Info[[#This Row],[Date]])+WEEKDAY(DATE(YEAR(Stock_Info[[#This Row],[Date]]),MONTH(Stock_Info[[#This Row],[Date]]),1))-1)/7)+1</f>
        <v>WEEK 1</v>
      </c>
      <c r="D5504" s="12">
        <v>760.85</v>
      </c>
      <c r="E5504" s="12">
        <v>760.85</v>
      </c>
      <c r="F5504" s="12">
        <v>750.05</v>
      </c>
      <c r="G5504" s="12">
        <v>757.2</v>
      </c>
      <c r="H5504" s="12">
        <v>754.94657859667416</v>
      </c>
      <c r="I5504">
        <v>34518</v>
      </c>
      <c r="J5504">
        <v>1524</v>
      </c>
      <c r="K5504" s="12">
        <v>26059246</v>
      </c>
      <c r="L5504">
        <v>12111</v>
      </c>
      <c r="M5504">
        <v>35.090000000000003</v>
      </c>
      <c r="N5504">
        <v>10.8</v>
      </c>
      <c r="O5504">
        <v>-3.65</v>
      </c>
      <c r="P5504">
        <f xml:space="preserve"> IF(Stock_Info[[#This Row],[Close Price]] &gt; Stock_Info[[#This Row],[Open Price]], 1, 0)</f>
        <v>0</v>
      </c>
      <c r="Q5504" t="str">
        <f>IF(AND(Stock_Info[[#This Row],[% Deli. Qty to Traded Qty]]&gt;80,Stock_Info[[#This Row],[No. of Trades]]&lt;3000),"Unusual Day","")</f>
        <v/>
      </c>
      <c r="R5504" t="str">
        <f>IF(AND(Stock_Info[[#This Row],[Spread High-Low]] &lt; 10, Stock_Info[[#This Row],[% Deli. Qty to Traded Qty]] &gt; 90), "Good Day", "")</f>
        <v/>
      </c>
    </row>
    <row r="5505" spans="1:18">
      <c r="A5505" t="s">
        <v>62</v>
      </c>
      <c r="B5505" s="1">
        <v>45904</v>
      </c>
      <c r="C5505" s="1" t="str">
        <f>"WEEK" &amp;" " &amp;  INT((DAY(Stock_Info[[#This Row],[Date]])+WEEKDAY(DATE(YEAR(Stock_Info[[#This Row],[Date]]),MONTH(Stock_Info[[#This Row],[Date]]),1))-1)/7)+1</f>
        <v>WEEK 1</v>
      </c>
      <c r="D5505" s="12">
        <v>770.2</v>
      </c>
      <c r="E5505" s="12">
        <v>773.95</v>
      </c>
      <c r="F5505" s="12">
        <v>753</v>
      </c>
      <c r="G5505" s="12">
        <v>754.65</v>
      </c>
      <c r="H5505" s="12">
        <v>761.32525900587575</v>
      </c>
      <c r="I5505">
        <v>61099</v>
      </c>
      <c r="J5505">
        <v>4470</v>
      </c>
      <c r="K5505" s="12">
        <v>46516212</v>
      </c>
      <c r="N5505">
        <v>20.95</v>
      </c>
      <c r="O5505">
        <v>-15.55</v>
      </c>
      <c r="P5505">
        <f xml:space="preserve"> IF(Stock_Info[[#This Row],[Close Price]] &gt; Stock_Info[[#This Row],[Open Price]], 1, 0)</f>
        <v>0</v>
      </c>
      <c r="Q5505" t="str">
        <f>IF(AND(Stock_Info[[#This Row],[% Deli. Qty to Traded Qty]]&gt;80,Stock_Info[[#This Row],[No. of Trades]]&lt;3000),"Unusual Day","")</f>
        <v/>
      </c>
      <c r="R5505" t="str">
        <f>IF(AND(Stock_Info[[#This Row],[Spread High-Low]] &lt; 10, Stock_Info[[#This Row],[% Deli. Qty to Traded Qty]] &gt; 90), "Good Day", "")</f>
        <v/>
      </c>
    </row>
    <row r="5506" spans="1:18">
      <c r="A5506" t="s">
        <v>62</v>
      </c>
      <c r="B5506" s="1">
        <v>45903</v>
      </c>
      <c r="C5506" s="1" t="str">
        <f>"WEEK" &amp;" " &amp;  INT((DAY(Stock_Info[[#This Row],[Date]])+WEEKDAY(DATE(YEAR(Stock_Info[[#This Row],[Date]]),MONTH(Stock_Info[[#This Row],[Date]]),1))-1)/7)+1</f>
        <v>WEEK 1</v>
      </c>
      <c r="D5506" s="12">
        <v>745.1</v>
      </c>
      <c r="E5506" s="12">
        <v>769</v>
      </c>
      <c r="F5506" s="12">
        <v>745.1</v>
      </c>
      <c r="G5506" s="12">
        <v>768.3</v>
      </c>
      <c r="H5506" s="12">
        <v>762.15610014072763</v>
      </c>
      <c r="I5506">
        <v>111563</v>
      </c>
      <c r="J5506">
        <v>3973</v>
      </c>
      <c r="K5506" s="12">
        <v>85028421</v>
      </c>
      <c r="L5506">
        <v>54256</v>
      </c>
      <c r="M5506">
        <v>48.63</v>
      </c>
      <c r="N5506">
        <v>23.9</v>
      </c>
      <c r="O5506">
        <v>23.2</v>
      </c>
      <c r="P5506">
        <f xml:space="preserve"> IF(Stock_Info[[#This Row],[Close Price]] &gt; Stock_Info[[#This Row],[Open Price]], 1, 0)</f>
        <v>1</v>
      </c>
      <c r="Q5506" t="str">
        <f>IF(AND(Stock_Info[[#This Row],[% Deli. Qty to Traded Qty]]&gt;80,Stock_Info[[#This Row],[No. of Trades]]&lt;3000),"Unusual Day","")</f>
        <v/>
      </c>
      <c r="R5506" t="str">
        <f>IF(AND(Stock_Info[[#This Row],[Spread High-Low]] &lt; 10, Stock_Info[[#This Row],[% Deli. Qty to Traded Qty]] &gt; 90), "Good Day", "")</f>
        <v/>
      </c>
    </row>
    <row r="5507" spans="1:18">
      <c r="A5507" t="s">
        <v>62</v>
      </c>
      <c r="B5507" s="1">
        <v>45902</v>
      </c>
      <c r="C5507" s="1" t="str">
        <f>"WEEK" &amp;" " &amp;  INT((DAY(Stock_Info[[#This Row],[Date]])+WEEKDAY(DATE(YEAR(Stock_Info[[#This Row],[Date]]),MONTH(Stock_Info[[#This Row],[Date]]),1))-1)/7)+1</f>
        <v>WEEK 1</v>
      </c>
      <c r="D5507" s="12">
        <v>753</v>
      </c>
      <c r="E5507" s="12">
        <v>758.9</v>
      </c>
      <c r="F5507" s="12">
        <v>747.05</v>
      </c>
      <c r="G5507" s="12">
        <v>751.35</v>
      </c>
      <c r="H5507" s="12">
        <v>754.70069375619426</v>
      </c>
      <c r="I5507">
        <v>93837</v>
      </c>
      <c r="J5507">
        <v>1558</v>
      </c>
      <c r="K5507" s="12">
        <v>70818849</v>
      </c>
      <c r="L5507">
        <v>55361</v>
      </c>
      <c r="M5507">
        <v>59</v>
      </c>
      <c r="N5507">
        <v>11.85</v>
      </c>
      <c r="O5507">
        <v>-1.65</v>
      </c>
      <c r="P5507">
        <f xml:space="preserve"> IF(Stock_Info[[#This Row],[Close Price]] &gt; Stock_Info[[#This Row],[Open Price]], 1, 0)</f>
        <v>0</v>
      </c>
      <c r="Q5507" t="str">
        <f>IF(AND(Stock_Info[[#This Row],[% Deli. Qty to Traded Qty]]&gt;80,Stock_Info[[#This Row],[No. of Trades]]&lt;3000),"Unusual Day","")</f>
        <v/>
      </c>
      <c r="R5507" t="str">
        <f>IF(AND(Stock_Info[[#This Row],[Spread High-Low]] &lt; 10, Stock_Info[[#This Row],[% Deli. Qty to Traded Qty]] &gt; 90), "Good Day", "")</f>
        <v/>
      </c>
    </row>
    <row r="5508" spans="1:18">
      <c r="A5508" t="s">
        <v>62</v>
      </c>
      <c r="B5508" s="1">
        <v>45901</v>
      </c>
      <c r="C5508" s="1" t="str">
        <f>"WEEK" &amp;" " &amp;  INT((DAY(Stock_Info[[#This Row],[Date]])+WEEKDAY(DATE(YEAR(Stock_Info[[#This Row],[Date]]),MONTH(Stock_Info[[#This Row],[Date]]),1))-1)/7)+1</f>
        <v>WEEK 1</v>
      </c>
      <c r="D5508" s="12">
        <v>744.8</v>
      </c>
      <c r="E5508" s="12">
        <v>753.45</v>
      </c>
      <c r="F5508" s="12">
        <v>741.9</v>
      </c>
      <c r="G5508" s="12">
        <v>752.7</v>
      </c>
      <c r="H5508" s="12">
        <v>747.99357281104312</v>
      </c>
      <c r="I5508">
        <v>82151</v>
      </c>
      <c r="J5508">
        <v>3736</v>
      </c>
      <c r="K5508" s="12">
        <v>61448420</v>
      </c>
      <c r="L5508">
        <v>38162</v>
      </c>
      <c r="M5508">
        <v>46.45</v>
      </c>
      <c r="N5508">
        <v>11.55</v>
      </c>
      <c r="O5508">
        <v>7.9</v>
      </c>
      <c r="P5508">
        <f xml:space="preserve"> IF(Stock_Info[[#This Row],[Close Price]] &gt; Stock_Info[[#This Row],[Open Price]], 1, 0)</f>
        <v>1</v>
      </c>
      <c r="Q5508" t="str">
        <f>IF(AND(Stock_Info[[#This Row],[% Deli. Qty to Traded Qty]]&gt;80,Stock_Info[[#This Row],[No. of Trades]]&lt;3000),"Unusual Day","")</f>
        <v/>
      </c>
      <c r="R5508" t="str">
        <f>IF(AND(Stock_Info[[#This Row],[Spread High-Low]] &lt; 10, Stock_Info[[#This Row],[% Deli. Qty to Traded Qty]] &gt; 90), "Good Day", "")</f>
        <v/>
      </c>
    </row>
    <row r="5509" spans="1:18">
      <c r="A5509" t="s">
        <v>62</v>
      </c>
      <c r="B5509" s="1">
        <v>45898</v>
      </c>
      <c r="C5509" s="1" t="str">
        <f>"WEEK" &amp;" " &amp;  INT((DAY(Stock_Info[[#This Row],[Date]])+WEEKDAY(DATE(YEAR(Stock_Info[[#This Row],[Date]]),MONTH(Stock_Info[[#This Row],[Date]]),1))-1)/7)+1</f>
        <v>WEEK 5</v>
      </c>
      <c r="D5509" s="12">
        <v>744.95</v>
      </c>
      <c r="E5509" s="12">
        <v>750</v>
      </c>
      <c r="F5509" s="12">
        <v>738</v>
      </c>
      <c r="G5509" s="12">
        <v>739.9</v>
      </c>
      <c r="H5509" s="12">
        <v>741.9390388334474</v>
      </c>
      <c r="I5509">
        <v>200111</v>
      </c>
      <c r="J5509">
        <v>6709</v>
      </c>
      <c r="K5509" s="12">
        <v>148470163</v>
      </c>
      <c r="L5509">
        <v>131805</v>
      </c>
      <c r="M5509">
        <v>65.87</v>
      </c>
      <c r="N5509">
        <v>12</v>
      </c>
      <c r="O5509">
        <v>-5.05</v>
      </c>
      <c r="P5509">
        <f xml:space="preserve"> IF(Stock_Info[[#This Row],[Close Price]] &gt; Stock_Info[[#This Row],[Open Price]], 1, 0)</f>
        <v>0</v>
      </c>
      <c r="Q5509" t="str">
        <f>IF(AND(Stock_Info[[#This Row],[% Deli. Qty to Traded Qty]]&gt;80,Stock_Info[[#This Row],[No. of Trades]]&lt;3000),"Unusual Day","")</f>
        <v/>
      </c>
      <c r="R5509" t="str">
        <f>IF(AND(Stock_Info[[#This Row],[Spread High-Low]] &lt; 10, Stock_Info[[#This Row],[% Deli. Qty to Traded Qty]] &gt; 90), "Good Day", "")</f>
        <v/>
      </c>
    </row>
    <row r="5510" spans="1:18">
      <c r="A5510" t="s">
        <v>62</v>
      </c>
      <c r="B5510" s="1">
        <v>45897</v>
      </c>
      <c r="C5510" s="1" t="str">
        <f>"WEEK" &amp;" " &amp;  INT((DAY(Stock_Info[[#This Row],[Date]])+WEEKDAY(DATE(YEAR(Stock_Info[[#This Row],[Date]]),MONTH(Stock_Info[[#This Row],[Date]]),1))-1)/7)+1</f>
        <v>WEEK 5</v>
      </c>
      <c r="D5510" s="12">
        <v>755.05</v>
      </c>
      <c r="E5510" s="12">
        <v>762.5</v>
      </c>
      <c r="F5510" s="12">
        <v>745</v>
      </c>
      <c r="G5510" s="12">
        <v>746.75</v>
      </c>
      <c r="H5510" s="12">
        <v>751.54607594617437</v>
      </c>
      <c r="I5510">
        <v>158586</v>
      </c>
      <c r="J5510">
        <v>7485</v>
      </c>
      <c r="K5510" s="12">
        <v>119184686</v>
      </c>
      <c r="L5510">
        <v>76324</v>
      </c>
      <c r="M5510">
        <v>48.13</v>
      </c>
      <c r="N5510">
        <v>17.5</v>
      </c>
      <c r="O5510">
        <v>-8.3000000000000007</v>
      </c>
      <c r="P5510">
        <f xml:space="preserve"> IF(Stock_Info[[#This Row],[Close Price]] &gt; Stock_Info[[#This Row],[Open Price]], 1, 0)</f>
        <v>0</v>
      </c>
      <c r="Q5510" t="str">
        <f>IF(AND(Stock_Info[[#This Row],[% Deli. Qty to Traded Qty]]&gt;80,Stock_Info[[#This Row],[No. of Trades]]&lt;3000),"Unusual Day","")</f>
        <v/>
      </c>
      <c r="R5510" t="str">
        <f>IF(AND(Stock_Info[[#This Row],[Spread High-Low]] &lt; 10, Stock_Info[[#This Row],[% Deli. Qty to Traded Qty]] &gt; 90), "Good Day", "")</f>
        <v/>
      </c>
    </row>
    <row r="5511" spans="1:18">
      <c r="A5511" t="s">
        <v>62</v>
      </c>
      <c r="B5511" s="1">
        <v>45895</v>
      </c>
      <c r="C5511" s="1" t="str">
        <f>"WEEK" &amp;" " &amp;  INT((DAY(Stock_Info[[#This Row],[Date]])+WEEKDAY(DATE(YEAR(Stock_Info[[#This Row],[Date]]),MONTH(Stock_Info[[#This Row],[Date]]),1))-1)/7)+1</f>
        <v>WEEK 5</v>
      </c>
      <c r="D5511" s="12">
        <v>773.35</v>
      </c>
      <c r="E5511" s="12">
        <v>773.35</v>
      </c>
      <c r="F5511" s="12">
        <v>754.6</v>
      </c>
      <c r="G5511" s="12">
        <v>756.7</v>
      </c>
      <c r="H5511" s="12">
        <v>760.97670654190847</v>
      </c>
      <c r="I5511">
        <v>126645</v>
      </c>
      <c r="J5511">
        <v>6671</v>
      </c>
      <c r="K5511" s="12">
        <v>96373895</v>
      </c>
      <c r="L5511">
        <v>58824</v>
      </c>
      <c r="M5511">
        <v>46.45</v>
      </c>
      <c r="N5511">
        <v>18.75</v>
      </c>
      <c r="O5511">
        <v>-16.649999999999999</v>
      </c>
      <c r="P5511">
        <f xml:space="preserve"> IF(Stock_Info[[#This Row],[Close Price]] &gt; Stock_Info[[#This Row],[Open Price]], 1, 0)</f>
        <v>0</v>
      </c>
      <c r="Q5511" t="str">
        <f>IF(AND(Stock_Info[[#This Row],[% Deli. Qty to Traded Qty]]&gt;80,Stock_Info[[#This Row],[No. of Trades]]&lt;3000),"Unusual Day","")</f>
        <v/>
      </c>
      <c r="R5511" t="str">
        <f>IF(AND(Stock_Info[[#This Row],[Spread High-Low]] &lt; 10, Stock_Info[[#This Row],[% Deli. Qty to Traded Qty]] &gt; 90), "Good Day", "")</f>
        <v/>
      </c>
    </row>
    <row r="5512" spans="1:18">
      <c r="A5512" t="s">
        <v>62</v>
      </c>
      <c r="B5512" s="1">
        <v>45894</v>
      </c>
      <c r="C5512" s="1" t="str">
        <f>"WEEK" &amp;" " &amp;  INT((DAY(Stock_Info[[#This Row],[Date]])+WEEKDAY(DATE(YEAR(Stock_Info[[#This Row],[Date]]),MONTH(Stock_Info[[#This Row],[Date]]),1))-1)/7)+1</f>
        <v>WEEK 5</v>
      </c>
      <c r="D5512" s="12">
        <v>763.4</v>
      </c>
      <c r="E5512" s="12">
        <v>774.75</v>
      </c>
      <c r="F5512" s="12">
        <v>761.3</v>
      </c>
      <c r="G5512" s="12">
        <v>772</v>
      </c>
      <c r="H5512" s="12">
        <v>769.54421476970583</v>
      </c>
      <c r="I5512">
        <v>69954</v>
      </c>
      <c r="J5512">
        <v>2189</v>
      </c>
      <c r="K5512" s="12">
        <v>53832696</v>
      </c>
      <c r="L5512">
        <v>30112</v>
      </c>
      <c r="M5512">
        <v>43.05</v>
      </c>
      <c r="N5512">
        <v>13.45</v>
      </c>
      <c r="O5512">
        <v>8.6</v>
      </c>
      <c r="P5512">
        <f xml:space="preserve"> IF(Stock_Info[[#This Row],[Close Price]] &gt; Stock_Info[[#This Row],[Open Price]], 1, 0)</f>
        <v>1</v>
      </c>
      <c r="Q5512" t="str">
        <f>IF(AND(Stock_Info[[#This Row],[% Deli. Qty to Traded Qty]]&gt;80,Stock_Info[[#This Row],[No. of Trades]]&lt;3000),"Unusual Day","")</f>
        <v/>
      </c>
      <c r="R5512" t="str">
        <f>IF(AND(Stock_Info[[#This Row],[Spread High-Low]] &lt; 10, Stock_Info[[#This Row],[% Deli. Qty to Traded Qty]] &gt; 90), "Good Day", "")</f>
        <v/>
      </c>
    </row>
    <row r="5513" spans="1:18">
      <c r="A5513" t="s">
        <v>62</v>
      </c>
      <c r="B5513" s="1">
        <v>45891</v>
      </c>
      <c r="C5513" s="1" t="str">
        <f>"WEEK" &amp;" " &amp;  INT((DAY(Stock_Info[[#This Row],[Date]])+WEEKDAY(DATE(YEAR(Stock_Info[[#This Row],[Date]]),MONTH(Stock_Info[[#This Row],[Date]]),1))-1)/7)+1</f>
        <v>WEEK 4</v>
      </c>
      <c r="D5513" s="12">
        <v>771.8</v>
      </c>
      <c r="E5513" s="12">
        <v>772.7</v>
      </c>
      <c r="F5513" s="12">
        <v>759</v>
      </c>
      <c r="G5513" s="12">
        <v>759.95</v>
      </c>
      <c r="H5513" s="12">
        <v>765.89220175469256</v>
      </c>
      <c r="I5513">
        <v>85827</v>
      </c>
      <c r="J5513">
        <v>5611</v>
      </c>
      <c r="K5513" s="12">
        <v>65734230</v>
      </c>
      <c r="L5513">
        <v>41420</v>
      </c>
      <c r="M5513">
        <v>48.26</v>
      </c>
      <c r="N5513">
        <v>13.7</v>
      </c>
      <c r="O5513">
        <v>-11.85</v>
      </c>
      <c r="P5513">
        <f xml:space="preserve"> IF(Stock_Info[[#This Row],[Close Price]] &gt; Stock_Info[[#This Row],[Open Price]], 1, 0)</f>
        <v>0</v>
      </c>
      <c r="Q5513" t="str">
        <f>IF(AND(Stock_Info[[#This Row],[% Deli. Qty to Traded Qty]]&gt;80,Stock_Info[[#This Row],[No. of Trades]]&lt;3000),"Unusual Day","")</f>
        <v/>
      </c>
      <c r="R5513" t="str">
        <f>IF(AND(Stock_Info[[#This Row],[Spread High-Low]] &lt; 10, Stock_Info[[#This Row],[% Deli. Qty to Traded Qty]] &gt; 90), "Good Day", "")</f>
        <v/>
      </c>
    </row>
    <row r="5514" spans="1:18">
      <c r="A5514" t="s">
        <v>62</v>
      </c>
      <c r="B5514" s="1">
        <v>45890</v>
      </c>
      <c r="C5514" s="1" t="str">
        <f>"WEEK" &amp;" " &amp;  INT((DAY(Stock_Info[[#This Row],[Date]])+WEEKDAY(DATE(YEAR(Stock_Info[[#This Row],[Date]]),MONTH(Stock_Info[[#This Row],[Date]]),1))-1)/7)+1</f>
        <v>WEEK 4</v>
      </c>
      <c r="D5514" s="12">
        <v>779.05</v>
      </c>
      <c r="E5514" s="12">
        <v>781.65</v>
      </c>
      <c r="F5514" s="12">
        <v>766.5</v>
      </c>
      <c r="G5514" s="12">
        <v>767.55</v>
      </c>
      <c r="H5514" s="12">
        <v>770.8498029828761</v>
      </c>
      <c r="I5514">
        <v>135775</v>
      </c>
      <c r="J5514">
        <v>7174</v>
      </c>
      <c r="K5514" s="12">
        <v>104662132</v>
      </c>
      <c r="L5514">
        <v>80083</v>
      </c>
      <c r="M5514">
        <v>58.98</v>
      </c>
      <c r="N5514">
        <v>15.15</v>
      </c>
      <c r="O5514">
        <v>-11.5</v>
      </c>
      <c r="P5514">
        <f xml:space="preserve"> IF(Stock_Info[[#This Row],[Close Price]] &gt; Stock_Info[[#This Row],[Open Price]], 1, 0)</f>
        <v>0</v>
      </c>
      <c r="Q5514" t="str">
        <f>IF(AND(Stock_Info[[#This Row],[% Deli. Qty to Traded Qty]]&gt;80,Stock_Info[[#This Row],[No. of Trades]]&lt;3000),"Unusual Day","")</f>
        <v/>
      </c>
      <c r="R5514" t="str">
        <f>IF(AND(Stock_Info[[#This Row],[Spread High-Low]] &lt; 10, Stock_Info[[#This Row],[% Deli. Qty to Traded Qty]] &gt; 90), "Good Day", "")</f>
        <v/>
      </c>
    </row>
    <row r="5515" spans="1:18">
      <c r="A5515" t="s">
        <v>62</v>
      </c>
      <c r="B5515" s="1">
        <v>45889</v>
      </c>
      <c r="C5515" s="1" t="str">
        <f>"WEEK" &amp;" " &amp;  INT((DAY(Stock_Info[[#This Row],[Date]])+WEEKDAY(DATE(YEAR(Stock_Info[[#This Row],[Date]]),MONTH(Stock_Info[[#This Row],[Date]]),1))-1)/7)+1</f>
        <v>WEEK 4</v>
      </c>
      <c r="D5515" s="12">
        <v>785.55</v>
      </c>
      <c r="E5515" s="12">
        <v>790.15</v>
      </c>
      <c r="F5515" s="12">
        <v>777.35</v>
      </c>
      <c r="G5515" s="12">
        <v>778.3</v>
      </c>
      <c r="H5515" s="12">
        <v>781.72740213523127</v>
      </c>
      <c r="I5515">
        <v>82895</v>
      </c>
      <c r="J5515">
        <v>4304</v>
      </c>
      <c r="K5515" s="12">
        <v>64801293</v>
      </c>
      <c r="L5515">
        <v>43891</v>
      </c>
      <c r="M5515">
        <v>52.95</v>
      </c>
      <c r="N5515">
        <v>12.8</v>
      </c>
      <c r="O5515">
        <v>-7.25</v>
      </c>
      <c r="P5515">
        <f xml:space="preserve"> IF(Stock_Info[[#This Row],[Close Price]] &gt; Stock_Info[[#This Row],[Open Price]], 1, 0)</f>
        <v>0</v>
      </c>
      <c r="Q5515" t="str">
        <f>IF(AND(Stock_Info[[#This Row],[% Deli. Qty to Traded Qty]]&gt;80,Stock_Info[[#This Row],[No. of Trades]]&lt;3000),"Unusual Day","")</f>
        <v/>
      </c>
      <c r="R5515" t="str">
        <f>IF(AND(Stock_Info[[#This Row],[Spread High-Low]] &lt; 10, Stock_Info[[#This Row],[% Deli. Qty to Traded Qty]] &gt; 90), "Good Day", "")</f>
        <v/>
      </c>
    </row>
    <row r="5516" spans="1:18">
      <c r="A5516" t="s">
        <v>62</v>
      </c>
      <c r="B5516" s="1">
        <v>45888</v>
      </c>
      <c r="C5516" s="1" t="str">
        <f>"WEEK" &amp;" " &amp;  INT((DAY(Stock_Info[[#This Row],[Date]])+WEEKDAY(DATE(YEAR(Stock_Info[[#This Row],[Date]]),MONTH(Stock_Info[[#This Row],[Date]]),1))-1)/7)+1</f>
        <v>WEEK 4</v>
      </c>
      <c r="D5516" s="12">
        <v>788.45</v>
      </c>
      <c r="E5516" s="12">
        <v>790.55</v>
      </c>
      <c r="F5516" s="12">
        <v>781</v>
      </c>
      <c r="G5516" s="12">
        <v>785.55</v>
      </c>
      <c r="H5516" s="12">
        <v>785.72693710323711</v>
      </c>
      <c r="I5516">
        <v>44422</v>
      </c>
      <c r="J5516">
        <v>1824</v>
      </c>
      <c r="K5516" s="12">
        <v>34903562</v>
      </c>
      <c r="L5516">
        <v>19899</v>
      </c>
      <c r="M5516">
        <v>44.8</v>
      </c>
      <c r="N5516">
        <v>9.5500000000000007</v>
      </c>
      <c r="O5516">
        <v>-2.9</v>
      </c>
      <c r="P5516">
        <f xml:space="preserve"> IF(Stock_Info[[#This Row],[Close Price]] &gt; Stock_Info[[#This Row],[Open Price]], 1, 0)</f>
        <v>0</v>
      </c>
      <c r="Q5516" t="str">
        <f>IF(AND(Stock_Info[[#This Row],[% Deli. Qty to Traded Qty]]&gt;80,Stock_Info[[#This Row],[No. of Trades]]&lt;3000),"Unusual Day","")</f>
        <v/>
      </c>
      <c r="R5516" t="str">
        <f>IF(AND(Stock_Info[[#This Row],[Spread High-Low]] &lt; 10, Stock_Info[[#This Row],[% Deli. Qty to Traded Qty]] &gt; 90), "Good Day", "")</f>
        <v/>
      </c>
    </row>
    <row r="5517" spans="1:18">
      <c r="A5517" t="s">
        <v>62</v>
      </c>
      <c r="B5517" s="1">
        <v>45887</v>
      </c>
      <c r="C5517" s="1" t="str">
        <f>"WEEK" &amp;" " &amp;  INT((DAY(Stock_Info[[#This Row],[Date]])+WEEKDAY(DATE(YEAR(Stock_Info[[#This Row],[Date]]),MONTH(Stock_Info[[#This Row],[Date]]),1))-1)/7)+1</f>
        <v>WEEK 4</v>
      </c>
      <c r="D5517" s="12">
        <v>779.95</v>
      </c>
      <c r="E5517" s="12">
        <v>795.35</v>
      </c>
      <c r="F5517" s="12">
        <v>777.35</v>
      </c>
      <c r="G5517" s="12">
        <v>788.5</v>
      </c>
      <c r="H5517" s="12">
        <v>789.70402679280664</v>
      </c>
      <c r="I5517">
        <v>139739</v>
      </c>
      <c r="J5517">
        <v>4855</v>
      </c>
      <c r="K5517" s="12">
        <v>110352451</v>
      </c>
      <c r="L5517">
        <v>62732</v>
      </c>
      <c r="M5517">
        <v>44.89</v>
      </c>
      <c r="N5517">
        <v>18</v>
      </c>
      <c r="O5517">
        <v>8.5500000000000007</v>
      </c>
      <c r="P5517">
        <f xml:space="preserve"> IF(Stock_Info[[#This Row],[Close Price]] &gt; Stock_Info[[#This Row],[Open Price]], 1, 0)</f>
        <v>1</v>
      </c>
      <c r="Q5517" t="str">
        <f>IF(AND(Stock_Info[[#This Row],[% Deli. Qty to Traded Qty]]&gt;80,Stock_Info[[#This Row],[No. of Trades]]&lt;3000),"Unusual Day","")</f>
        <v/>
      </c>
      <c r="R5517" t="str">
        <f>IF(AND(Stock_Info[[#This Row],[Spread High-Low]] &lt; 10, Stock_Info[[#This Row],[% Deli. Qty to Traded Qty]] &gt; 90), "Good Day", "")</f>
        <v/>
      </c>
    </row>
    <row r="5518" spans="1:18">
      <c r="A5518" t="s">
        <v>62</v>
      </c>
      <c r="B5518" s="1">
        <v>45883</v>
      </c>
      <c r="C5518" s="1" t="str">
        <f>"WEEK" &amp;" " &amp;  INT((DAY(Stock_Info[[#This Row],[Date]])+WEEKDAY(DATE(YEAR(Stock_Info[[#This Row],[Date]]),MONTH(Stock_Info[[#This Row],[Date]]),1))-1)/7)+1</f>
        <v>WEEK 3</v>
      </c>
      <c r="D5518" s="12">
        <v>772</v>
      </c>
      <c r="E5518" s="12">
        <v>779.9</v>
      </c>
      <c r="F5518" s="12">
        <v>766.2</v>
      </c>
      <c r="G5518" s="12">
        <v>769.8</v>
      </c>
      <c r="H5518" s="12">
        <v>773.13398878174826</v>
      </c>
      <c r="I5518">
        <v>95202</v>
      </c>
      <c r="J5518">
        <v>4532</v>
      </c>
      <c r="K5518" s="12">
        <v>73603902</v>
      </c>
      <c r="L5518">
        <v>38503</v>
      </c>
      <c r="M5518">
        <v>40.44</v>
      </c>
      <c r="N5518">
        <v>13.7</v>
      </c>
      <c r="O5518">
        <v>-2.2000000000000002</v>
      </c>
      <c r="P5518">
        <f xml:space="preserve"> IF(Stock_Info[[#This Row],[Close Price]] &gt; Stock_Info[[#This Row],[Open Price]], 1, 0)</f>
        <v>0</v>
      </c>
      <c r="Q5518" t="str">
        <f>IF(AND(Stock_Info[[#This Row],[% Deli. Qty to Traded Qty]]&gt;80,Stock_Info[[#This Row],[No. of Trades]]&lt;3000),"Unusual Day","")</f>
        <v/>
      </c>
      <c r="R5518" t="str">
        <f>IF(AND(Stock_Info[[#This Row],[Spread High-Low]] &lt; 10, Stock_Info[[#This Row],[% Deli. Qty to Traded Qty]] &gt; 90), "Good Day", "")</f>
        <v/>
      </c>
    </row>
    <row r="5519" spans="1:18">
      <c r="A5519" t="s">
        <v>62</v>
      </c>
      <c r="B5519" s="1">
        <v>45882</v>
      </c>
      <c r="C5519" s="1" t="str">
        <f>"WEEK" &amp;" " &amp;  INT((DAY(Stock_Info[[#This Row],[Date]])+WEEKDAY(DATE(YEAR(Stock_Info[[#This Row],[Date]]),MONTH(Stock_Info[[#This Row],[Date]]),1))-1)/7)+1</f>
        <v>WEEK 3</v>
      </c>
      <c r="D5519" s="12">
        <v>784.15</v>
      </c>
      <c r="E5519" s="12">
        <v>787.8</v>
      </c>
      <c r="F5519" s="12">
        <v>766.9</v>
      </c>
      <c r="G5519" s="12">
        <v>773.5</v>
      </c>
      <c r="H5519" s="12">
        <v>775.27481281411326</v>
      </c>
      <c r="I5519">
        <v>175494</v>
      </c>
      <c r="J5519">
        <v>4114</v>
      </c>
      <c r="K5519" s="12">
        <v>136056078</v>
      </c>
      <c r="L5519">
        <v>80818</v>
      </c>
      <c r="M5519">
        <v>46.05</v>
      </c>
      <c r="N5519">
        <v>20.9</v>
      </c>
      <c r="O5519">
        <v>-10.65</v>
      </c>
      <c r="P5519">
        <f xml:space="preserve"> IF(Stock_Info[[#This Row],[Close Price]] &gt; Stock_Info[[#This Row],[Open Price]], 1, 0)</f>
        <v>0</v>
      </c>
      <c r="Q5519" t="str">
        <f>IF(AND(Stock_Info[[#This Row],[% Deli. Qty to Traded Qty]]&gt;80,Stock_Info[[#This Row],[No. of Trades]]&lt;3000),"Unusual Day","")</f>
        <v/>
      </c>
      <c r="R5519" t="str">
        <f>IF(AND(Stock_Info[[#This Row],[Spread High-Low]] &lt; 10, Stock_Info[[#This Row],[% Deli. Qty to Traded Qty]] &gt; 90), "Good Day", "")</f>
        <v/>
      </c>
    </row>
    <row r="5520" spans="1:18">
      <c r="A5520" t="s">
        <v>62</v>
      </c>
      <c r="B5520" s="1">
        <v>45881</v>
      </c>
      <c r="C5520" s="1" t="str">
        <f>"WEEK" &amp;" " &amp;  INT((DAY(Stock_Info[[#This Row],[Date]])+WEEKDAY(DATE(YEAR(Stock_Info[[#This Row],[Date]]),MONTH(Stock_Info[[#This Row],[Date]]),1))-1)/7)+1</f>
        <v>WEEK 3</v>
      </c>
      <c r="D5520" s="12">
        <v>789.95</v>
      </c>
      <c r="E5520" s="12">
        <v>791.2</v>
      </c>
      <c r="F5520" s="12">
        <v>781</v>
      </c>
      <c r="G5520" s="12">
        <v>782.55</v>
      </c>
      <c r="H5520" s="12">
        <v>786.05963606816772</v>
      </c>
      <c r="I5520">
        <v>93534</v>
      </c>
      <c r="J5520">
        <v>4274</v>
      </c>
      <c r="K5520" s="12">
        <v>73523302</v>
      </c>
      <c r="L5520">
        <v>40061</v>
      </c>
      <c r="M5520">
        <v>42.83</v>
      </c>
      <c r="N5520">
        <v>10.199999999999999</v>
      </c>
      <c r="O5520">
        <v>-7.4</v>
      </c>
      <c r="P5520">
        <f xml:space="preserve"> IF(Stock_Info[[#This Row],[Close Price]] &gt; Stock_Info[[#This Row],[Open Price]], 1, 0)</f>
        <v>0</v>
      </c>
      <c r="Q5520" t="str">
        <f>IF(AND(Stock_Info[[#This Row],[% Deli. Qty to Traded Qty]]&gt;80,Stock_Info[[#This Row],[No. of Trades]]&lt;3000),"Unusual Day","")</f>
        <v/>
      </c>
      <c r="R5520" t="str">
        <f>IF(AND(Stock_Info[[#This Row],[Spread High-Low]] &lt; 10, Stock_Info[[#This Row],[% Deli. Qty to Traded Qty]] &gt; 90), "Good Day", "")</f>
        <v/>
      </c>
    </row>
    <row r="5521" spans="1:18">
      <c r="A5521" t="s">
        <v>62</v>
      </c>
      <c r="B5521" s="1">
        <v>45880</v>
      </c>
      <c r="C5521" s="1" t="str">
        <f>"WEEK" &amp;" " &amp;  INT((DAY(Stock_Info[[#This Row],[Date]])+WEEKDAY(DATE(YEAR(Stock_Info[[#This Row],[Date]]),MONTH(Stock_Info[[#This Row],[Date]]),1))-1)/7)+1</f>
        <v>WEEK 3</v>
      </c>
      <c r="D5521" s="12">
        <v>782.75</v>
      </c>
      <c r="E5521" s="12">
        <v>789.9</v>
      </c>
      <c r="F5521" s="12">
        <v>778</v>
      </c>
      <c r="G5521" s="12">
        <v>783.3</v>
      </c>
      <c r="H5521" s="12">
        <v>783.51932816588885</v>
      </c>
      <c r="I5521">
        <v>100501</v>
      </c>
      <c r="J5521">
        <v>5143</v>
      </c>
      <c r="K5521" s="12">
        <v>78744476</v>
      </c>
      <c r="L5521">
        <v>41163</v>
      </c>
      <c r="M5521">
        <v>40.96</v>
      </c>
      <c r="N5521">
        <v>11.9</v>
      </c>
      <c r="O5521">
        <v>0.55000000000000004</v>
      </c>
      <c r="P5521">
        <f xml:space="preserve"> IF(Stock_Info[[#This Row],[Close Price]] &gt; Stock_Info[[#This Row],[Open Price]], 1, 0)</f>
        <v>1</v>
      </c>
      <c r="Q5521" t="str">
        <f>IF(AND(Stock_Info[[#This Row],[% Deli. Qty to Traded Qty]]&gt;80,Stock_Info[[#This Row],[No. of Trades]]&lt;3000),"Unusual Day","")</f>
        <v/>
      </c>
      <c r="R5521" t="str">
        <f>IF(AND(Stock_Info[[#This Row],[Spread High-Low]] &lt; 10, Stock_Info[[#This Row],[% Deli. Qty to Traded Qty]] &gt; 90), "Good Day", "")</f>
        <v/>
      </c>
    </row>
    <row r="5522" spans="1:18">
      <c r="A5522" t="s">
        <v>62</v>
      </c>
      <c r="B5522" s="1">
        <v>45877</v>
      </c>
      <c r="C5522" s="1" t="str">
        <f>"WEEK" &amp;" " &amp;  INT((DAY(Stock_Info[[#This Row],[Date]])+WEEKDAY(DATE(YEAR(Stock_Info[[#This Row],[Date]]),MONTH(Stock_Info[[#This Row],[Date]]),1))-1)/7)+1</f>
        <v>WEEK 2</v>
      </c>
      <c r="D5522" s="12">
        <v>805.45</v>
      </c>
      <c r="E5522" s="12">
        <v>808.5</v>
      </c>
      <c r="F5522" s="12">
        <v>779</v>
      </c>
      <c r="G5522" s="12">
        <v>782.75</v>
      </c>
      <c r="H5522" s="12">
        <v>792.88032247782382</v>
      </c>
      <c r="I5522">
        <v>128629</v>
      </c>
      <c r="J5522">
        <v>7797</v>
      </c>
      <c r="K5522" s="12">
        <v>101987403</v>
      </c>
      <c r="L5522">
        <v>58370</v>
      </c>
      <c r="M5522">
        <v>45.38</v>
      </c>
      <c r="N5522">
        <v>29.5</v>
      </c>
      <c r="O5522">
        <v>-22.7</v>
      </c>
      <c r="P5522">
        <f xml:space="preserve"> IF(Stock_Info[[#This Row],[Close Price]] &gt; Stock_Info[[#This Row],[Open Price]], 1, 0)</f>
        <v>0</v>
      </c>
      <c r="Q5522" t="str">
        <f>IF(AND(Stock_Info[[#This Row],[% Deli. Qty to Traded Qty]]&gt;80,Stock_Info[[#This Row],[No. of Trades]]&lt;3000),"Unusual Day","")</f>
        <v/>
      </c>
      <c r="R5522" t="str">
        <f>IF(AND(Stock_Info[[#This Row],[Spread High-Low]] &lt; 10, Stock_Info[[#This Row],[% Deli. Qty to Traded Qty]] &gt; 90), "Good Day", "")</f>
        <v/>
      </c>
    </row>
    <row r="5523" spans="1:18">
      <c r="A5523" t="s">
        <v>62</v>
      </c>
      <c r="B5523" s="1">
        <v>45876</v>
      </c>
      <c r="C5523" s="1" t="str">
        <f>"WEEK" &amp;" " &amp;  INT((DAY(Stock_Info[[#This Row],[Date]])+WEEKDAY(DATE(YEAR(Stock_Info[[#This Row],[Date]]),MONTH(Stock_Info[[#This Row],[Date]]),1))-1)/7)+1</f>
        <v>WEEK 2</v>
      </c>
      <c r="D5523" s="12">
        <v>802.95</v>
      </c>
      <c r="E5523" s="12">
        <v>810.05</v>
      </c>
      <c r="F5523" s="12">
        <v>789.7</v>
      </c>
      <c r="G5523" s="12">
        <v>807.55</v>
      </c>
      <c r="H5523" s="12">
        <v>800.12544646623735</v>
      </c>
      <c r="I5523">
        <v>71114</v>
      </c>
      <c r="J5523">
        <v>2607</v>
      </c>
      <c r="K5523" s="12">
        <v>56900121</v>
      </c>
      <c r="L5523">
        <v>27899</v>
      </c>
      <c r="M5523">
        <v>39.229999999999997</v>
      </c>
      <c r="N5523">
        <v>20.350000000000001</v>
      </c>
      <c r="O5523">
        <v>4.5999999999999996</v>
      </c>
      <c r="P5523">
        <f xml:space="preserve"> IF(Stock_Info[[#This Row],[Close Price]] &gt; Stock_Info[[#This Row],[Open Price]], 1, 0)</f>
        <v>1</v>
      </c>
      <c r="Q5523" t="str">
        <f>IF(AND(Stock_Info[[#This Row],[% Deli. Qty to Traded Qty]]&gt;80,Stock_Info[[#This Row],[No. of Trades]]&lt;3000),"Unusual Day","")</f>
        <v/>
      </c>
      <c r="R5523" t="str">
        <f>IF(AND(Stock_Info[[#This Row],[Spread High-Low]] &lt; 10, Stock_Info[[#This Row],[% Deli. Qty to Traded Qty]] &gt; 90), "Good Day", "")</f>
        <v/>
      </c>
    </row>
    <row r="5524" spans="1:18">
      <c r="A5524" t="s">
        <v>62</v>
      </c>
      <c r="B5524" s="1">
        <v>45875</v>
      </c>
      <c r="C5524" s="1" t="str">
        <f>"WEEK" &amp;" " &amp;  INT((DAY(Stock_Info[[#This Row],[Date]])+WEEKDAY(DATE(YEAR(Stock_Info[[#This Row],[Date]]),MONTH(Stock_Info[[#This Row],[Date]]),1))-1)/7)+1</f>
        <v>WEEK 2</v>
      </c>
      <c r="D5524" s="12">
        <v>821</v>
      </c>
      <c r="E5524" s="12">
        <v>822.55</v>
      </c>
      <c r="F5524" s="12">
        <v>795.5</v>
      </c>
      <c r="G5524" s="12">
        <v>803.15</v>
      </c>
      <c r="H5524" s="12">
        <v>806.64941236369805</v>
      </c>
      <c r="I5524">
        <v>259259</v>
      </c>
      <c r="J5524">
        <v>13582</v>
      </c>
      <c r="K5524" s="12">
        <v>209131120</v>
      </c>
      <c r="L5524">
        <v>121674</v>
      </c>
      <c r="M5524">
        <v>46.93</v>
      </c>
      <c r="N5524">
        <v>27.05</v>
      </c>
      <c r="O5524">
        <v>-17.850000000000001</v>
      </c>
      <c r="P5524">
        <f xml:space="preserve"> IF(Stock_Info[[#This Row],[Close Price]] &gt; Stock_Info[[#This Row],[Open Price]], 1, 0)</f>
        <v>0</v>
      </c>
      <c r="Q5524" t="str">
        <f>IF(AND(Stock_Info[[#This Row],[% Deli. Qty to Traded Qty]]&gt;80,Stock_Info[[#This Row],[No. of Trades]]&lt;3000),"Unusual Day","")</f>
        <v/>
      </c>
      <c r="R5524" t="str">
        <f>IF(AND(Stock_Info[[#This Row],[Spread High-Low]] &lt; 10, Stock_Info[[#This Row],[% Deli. Qty to Traded Qty]] &gt; 90), "Good Day", "")</f>
        <v/>
      </c>
    </row>
    <row r="5525" spans="1:18">
      <c r="A5525" t="s">
        <v>62</v>
      </c>
      <c r="B5525" s="1">
        <v>45874</v>
      </c>
      <c r="C5525" s="1" t="str">
        <f>"WEEK" &amp;" " &amp;  INT((DAY(Stock_Info[[#This Row],[Date]])+WEEKDAY(DATE(YEAR(Stock_Info[[#This Row],[Date]]),MONTH(Stock_Info[[#This Row],[Date]]),1))-1)/7)+1</f>
        <v>WEEK 2</v>
      </c>
      <c r="D5525" s="12">
        <v>821.5</v>
      </c>
      <c r="E5525" s="12">
        <v>848.8</v>
      </c>
      <c r="F5525" s="12">
        <v>810</v>
      </c>
      <c r="G5525" s="12">
        <v>819.2</v>
      </c>
      <c r="H5525" s="12">
        <v>827.42931059461478</v>
      </c>
      <c r="I5525">
        <v>628121</v>
      </c>
      <c r="J5525">
        <v>12893</v>
      </c>
      <c r="K5525" s="12">
        <v>519725726</v>
      </c>
      <c r="L5525">
        <v>200198</v>
      </c>
      <c r="M5525">
        <v>31.87</v>
      </c>
      <c r="N5525">
        <v>38.799999999999997</v>
      </c>
      <c r="O5525">
        <v>-2.2999999999999998</v>
      </c>
      <c r="P5525">
        <f xml:space="preserve"> IF(Stock_Info[[#This Row],[Close Price]] &gt; Stock_Info[[#This Row],[Open Price]], 1, 0)</f>
        <v>0</v>
      </c>
      <c r="Q5525" t="str">
        <f>IF(AND(Stock_Info[[#This Row],[% Deli. Qty to Traded Qty]]&gt;80,Stock_Info[[#This Row],[No. of Trades]]&lt;3000),"Unusual Day","")</f>
        <v/>
      </c>
      <c r="R5525" t="str">
        <f>IF(AND(Stock_Info[[#This Row],[Spread High-Low]] &lt; 10, Stock_Info[[#This Row],[% Deli. Qty to Traded Qty]] &gt; 90), "Good Day", "")</f>
        <v/>
      </c>
    </row>
    <row r="5526" spans="1:18">
      <c r="A5526" t="s">
        <v>62</v>
      </c>
      <c r="B5526" s="1">
        <v>45873</v>
      </c>
      <c r="C5526" s="1" t="str">
        <f>"WEEK" &amp;" " &amp;  INT((DAY(Stock_Info[[#This Row],[Date]])+WEEKDAY(DATE(YEAR(Stock_Info[[#This Row],[Date]]),MONTH(Stock_Info[[#This Row],[Date]]),1))-1)/7)+1</f>
        <v>WEEK 2</v>
      </c>
      <c r="D5526" s="12">
        <v>781.05</v>
      </c>
      <c r="E5526" s="12">
        <v>805.2</v>
      </c>
      <c r="F5526" s="12">
        <v>781.05</v>
      </c>
      <c r="G5526" s="12">
        <v>803.9</v>
      </c>
      <c r="H5526" s="12">
        <v>796.31790344114734</v>
      </c>
      <c r="I5526">
        <v>116095</v>
      </c>
      <c r="J5526">
        <v>4770</v>
      </c>
      <c r="K5526" s="12">
        <v>92448527</v>
      </c>
      <c r="L5526">
        <v>56708</v>
      </c>
      <c r="M5526">
        <v>48.85</v>
      </c>
      <c r="N5526">
        <v>24.15</v>
      </c>
      <c r="O5526">
        <v>22.85</v>
      </c>
      <c r="P5526">
        <f xml:space="preserve"> IF(Stock_Info[[#This Row],[Close Price]] &gt; Stock_Info[[#This Row],[Open Price]], 1, 0)</f>
        <v>1</v>
      </c>
      <c r="Q5526" t="str">
        <f>IF(AND(Stock_Info[[#This Row],[% Deli. Qty to Traded Qty]]&gt;80,Stock_Info[[#This Row],[No. of Trades]]&lt;3000),"Unusual Day","")</f>
        <v/>
      </c>
      <c r="R5526" t="str">
        <f>IF(AND(Stock_Info[[#This Row],[Spread High-Low]] &lt; 10, Stock_Info[[#This Row],[% Deli. Qty to Traded Qty]] &gt; 90), "Good Day", "")</f>
        <v/>
      </c>
    </row>
    <row r="5527" spans="1:18">
      <c r="A5527" t="s">
        <v>62</v>
      </c>
      <c r="B5527" s="1">
        <v>45870</v>
      </c>
      <c r="C5527" s="1" t="str">
        <f>"WEEK" &amp;" " &amp;  INT((DAY(Stock_Info[[#This Row],[Date]])+WEEKDAY(DATE(YEAR(Stock_Info[[#This Row],[Date]]),MONTH(Stock_Info[[#This Row],[Date]]),1))-1)/7)+1</f>
        <v>WEEK 1</v>
      </c>
      <c r="D5527" s="12">
        <v>792.05</v>
      </c>
      <c r="E5527" s="12">
        <v>797.2</v>
      </c>
      <c r="F5527" s="12">
        <v>779.6</v>
      </c>
      <c r="G5527" s="12">
        <v>783.7</v>
      </c>
      <c r="H5527" s="12">
        <v>788.52071796636938</v>
      </c>
      <c r="I5527">
        <v>98779</v>
      </c>
      <c r="J5527">
        <v>4006</v>
      </c>
      <c r="K5527" s="12">
        <v>77889288</v>
      </c>
      <c r="L5527">
        <v>38427</v>
      </c>
      <c r="M5527">
        <v>38.9</v>
      </c>
      <c r="N5527">
        <v>17.600000000000001</v>
      </c>
      <c r="O5527">
        <v>-8.35</v>
      </c>
      <c r="P5527">
        <f xml:space="preserve"> IF(Stock_Info[[#This Row],[Close Price]] &gt; Stock_Info[[#This Row],[Open Price]], 1, 0)</f>
        <v>0</v>
      </c>
      <c r="Q5527" t="str">
        <f>IF(AND(Stock_Info[[#This Row],[% Deli. Qty to Traded Qty]]&gt;80,Stock_Info[[#This Row],[No. of Trades]]&lt;3000),"Unusual Day","")</f>
        <v/>
      </c>
      <c r="R5527" t="str">
        <f>IF(AND(Stock_Info[[#This Row],[Spread High-Low]] &lt; 10, Stock_Info[[#This Row],[% Deli. Qty to Traded Qty]] &gt; 90), "Good Day", "")</f>
        <v/>
      </c>
    </row>
    <row r="5528" spans="1:18">
      <c r="A5528" t="s">
        <v>62</v>
      </c>
      <c r="B5528" s="1">
        <v>45869</v>
      </c>
      <c r="C5528" s="1" t="str">
        <f>"WEEK" &amp;" " &amp;  INT((DAY(Stock_Info[[#This Row],[Date]])+WEEKDAY(DATE(YEAR(Stock_Info[[#This Row],[Date]]),MONTH(Stock_Info[[#This Row],[Date]]),1))-1)/7)+1</f>
        <v>WEEK 5</v>
      </c>
      <c r="D5528" s="12">
        <v>800.85</v>
      </c>
      <c r="E5528" s="12">
        <v>805.4</v>
      </c>
      <c r="F5528" s="12">
        <v>789.45</v>
      </c>
      <c r="G5528" s="12">
        <v>798.85</v>
      </c>
      <c r="H5528" s="12">
        <v>797.43971353185077</v>
      </c>
      <c r="I5528">
        <v>66325</v>
      </c>
      <c r="J5528">
        <v>2384</v>
      </c>
      <c r="K5528" s="12">
        <v>52890189</v>
      </c>
      <c r="L5528">
        <v>29853</v>
      </c>
      <c r="M5528">
        <v>45.01</v>
      </c>
      <c r="N5528">
        <v>15.95</v>
      </c>
      <c r="O5528">
        <v>-2</v>
      </c>
      <c r="P5528">
        <f xml:space="preserve"> IF(Stock_Info[[#This Row],[Close Price]] &gt; Stock_Info[[#This Row],[Open Price]], 1, 0)</f>
        <v>0</v>
      </c>
      <c r="Q5528" t="str">
        <f>IF(AND(Stock_Info[[#This Row],[% Deli. Qty to Traded Qty]]&gt;80,Stock_Info[[#This Row],[No. of Trades]]&lt;3000),"Unusual Day","")</f>
        <v/>
      </c>
      <c r="R5528" t="str">
        <f>IF(AND(Stock_Info[[#This Row],[Spread High-Low]] &lt; 10, Stock_Info[[#This Row],[% Deli. Qty to Traded Qty]] &gt; 90), "Good Day", "")</f>
        <v/>
      </c>
    </row>
    <row r="5529" spans="1:18">
      <c r="A5529" t="s">
        <v>62</v>
      </c>
      <c r="B5529" s="1">
        <v>45868</v>
      </c>
      <c r="C5529" s="1" t="str">
        <f>"WEEK" &amp;" " &amp;  INT((DAY(Stock_Info[[#This Row],[Date]])+WEEKDAY(DATE(YEAR(Stock_Info[[#This Row],[Date]]),MONTH(Stock_Info[[#This Row],[Date]]),1))-1)/7)+1</f>
        <v>WEEK 5</v>
      </c>
      <c r="D5529" s="12">
        <v>814</v>
      </c>
      <c r="E5529" s="12">
        <v>814</v>
      </c>
      <c r="F5529" s="12">
        <v>795.65</v>
      </c>
      <c r="G5529" s="12">
        <v>801.7</v>
      </c>
      <c r="H5529" s="12">
        <v>803.80102145841568</v>
      </c>
      <c r="I5529">
        <v>179743</v>
      </c>
      <c r="J5529">
        <v>6817</v>
      </c>
      <c r="K5529" s="12">
        <v>144477607</v>
      </c>
      <c r="L5529">
        <v>71287</v>
      </c>
      <c r="M5529">
        <v>39.659999999999997</v>
      </c>
      <c r="N5529">
        <v>18.350000000000001</v>
      </c>
      <c r="O5529">
        <v>-12.3</v>
      </c>
      <c r="P5529">
        <f xml:space="preserve"> IF(Stock_Info[[#This Row],[Close Price]] &gt; Stock_Info[[#This Row],[Open Price]], 1, 0)</f>
        <v>0</v>
      </c>
      <c r="Q5529" t="str">
        <f>IF(AND(Stock_Info[[#This Row],[% Deli. Qty to Traded Qty]]&gt;80,Stock_Info[[#This Row],[No. of Trades]]&lt;3000),"Unusual Day","")</f>
        <v/>
      </c>
      <c r="R5529" t="str">
        <f>IF(AND(Stock_Info[[#This Row],[Spread High-Low]] &lt; 10, Stock_Info[[#This Row],[% Deli. Qty to Traded Qty]] &gt; 90), "Good Day", "")</f>
        <v/>
      </c>
    </row>
    <row r="5530" spans="1:18">
      <c r="A5530" t="s">
        <v>62</v>
      </c>
      <c r="B5530" s="1">
        <v>45867</v>
      </c>
      <c r="C5530" s="1" t="str">
        <f>"WEEK" &amp;" " &amp;  INT((DAY(Stock_Info[[#This Row],[Date]])+WEEKDAY(DATE(YEAR(Stock_Info[[#This Row],[Date]]),MONTH(Stock_Info[[#This Row],[Date]]),1))-1)/7)+1</f>
        <v>WEEK 5</v>
      </c>
      <c r="D5530" s="12">
        <v>792.3</v>
      </c>
      <c r="E5530" s="12">
        <v>818.6</v>
      </c>
      <c r="F5530" s="12">
        <v>790.1</v>
      </c>
      <c r="G5530" s="12">
        <v>808.8</v>
      </c>
      <c r="H5530" s="12">
        <v>805.15932593654418</v>
      </c>
      <c r="I5530">
        <v>442985</v>
      </c>
      <c r="J5530">
        <v>12790</v>
      </c>
      <c r="K5530" s="12">
        <v>356673504</v>
      </c>
      <c r="L5530">
        <v>177589</v>
      </c>
      <c r="M5530">
        <v>40.090000000000003</v>
      </c>
      <c r="N5530">
        <v>28.5</v>
      </c>
      <c r="O5530">
        <v>16.5</v>
      </c>
      <c r="P5530">
        <f xml:space="preserve"> IF(Stock_Info[[#This Row],[Close Price]] &gt; Stock_Info[[#This Row],[Open Price]], 1, 0)</f>
        <v>1</v>
      </c>
      <c r="Q5530" t="str">
        <f>IF(AND(Stock_Info[[#This Row],[% Deli. Qty to Traded Qty]]&gt;80,Stock_Info[[#This Row],[No. of Trades]]&lt;3000),"Unusual Day","")</f>
        <v/>
      </c>
      <c r="R5530" t="str">
        <f>IF(AND(Stock_Info[[#This Row],[Spread High-Low]] &lt; 10, Stock_Info[[#This Row],[% Deli. Qty to Traded Qty]] &gt; 90), "Good Day", "")</f>
        <v/>
      </c>
    </row>
    <row r="5531" spans="1:18">
      <c r="A5531" t="s">
        <v>62</v>
      </c>
      <c r="B5531" s="1">
        <v>45866</v>
      </c>
      <c r="C5531" s="1" t="str">
        <f>"WEEK" &amp;" " &amp;  INT((DAY(Stock_Info[[#This Row],[Date]])+WEEKDAY(DATE(YEAR(Stock_Info[[#This Row],[Date]]),MONTH(Stock_Info[[#This Row],[Date]]),1))-1)/7)+1</f>
        <v>WEEK 5</v>
      </c>
      <c r="D5531" s="12">
        <v>821.1</v>
      </c>
      <c r="E5531" s="12">
        <v>828.4</v>
      </c>
      <c r="F5531" s="12">
        <v>797.65</v>
      </c>
      <c r="G5531" s="12">
        <v>802.15</v>
      </c>
      <c r="H5531" s="12">
        <v>811.93213868328792</v>
      </c>
      <c r="I5531">
        <v>218195</v>
      </c>
      <c r="J5531">
        <v>9410</v>
      </c>
      <c r="K5531" s="12">
        <v>177159533</v>
      </c>
      <c r="L5531">
        <v>69548</v>
      </c>
      <c r="M5531">
        <v>31.87</v>
      </c>
      <c r="N5531">
        <v>30.75</v>
      </c>
      <c r="O5531">
        <v>-18.95</v>
      </c>
      <c r="P5531">
        <f xml:space="preserve"> IF(Stock_Info[[#This Row],[Close Price]] &gt; Stock_Info[[#This Row],[Open Price]], 1, 0)</f>
        <v>0</v>
      </c>
      <c r="Q5531" t="str">
        <f>IF(AND(Stock_Info[[#This Row],[% Deli. Qty to Traded Qty]]&gt;80,Stock_Info[[#This Row],[No. of Trades]]&lt;3000),"Unusual Day","")</f>
        <v/>
      </c>
      <c r="R5531" t="str">
        <f>IF(AND(Stock_Info[[#This Row],[Spread High-Low]] &lt; 10, Stock_Info[[#This Row],[% Deli. Qty to Traded Qty]] &gt; 90), "Good Day", "")</f>
        <v/>
      </c>
    </row>
    <row r="5532" spans="1:18">
      <c r="A5532" t="s">
        <v>62</v>
      </c>
      <c r="B5532" s="1">
        <v>45863</v>
      </c>
      <c r="C5532" s="1" t="str">
        <f>"WEEK" &amp;" " &amp;  INT((DAY(Stock_Info[[#This Row],[Date]])+WEEKDAY(DATE(YEAR(Stock_Info[[#This Row],[Date]]),MONTH(Stock_Info[[#This Row],[Date]]),1))-1)/7)+1</f>
        <v>WEEK 4</v>
      </c>
      <c r="D5532" s="12">
        <v>848.95</v>
      </c>
      <c r="E5532" s="12">
        <v>848.95</v>
      </c>
      <c r="F5532" s="12">
        <v>821.75</v>
      </c>
      <c r="G5532" s="12">
        <v>823.7</v>
      </c>
      <c r="H5532" s="12">
        <v>830.0097438153449</v>
      </c>
      <c r="I5532">
        <v>106837</v>
      </c>
      <c r="J5532">
        <v>3750</v>
      </c>
      <c r="K5532" s="12">
        <v>88675751</v>
      </c>
      <c r="L5532">
        <v>38439</v>
      </c>
      <c r="M5532">
        <v>35.979999999999997</v>
      </c>
      <c r="N5532">
        <v>27.2</v>
      </c>
      <c r="O5532">
        <v>-25.25</v>
      </c>
      <c r="P5532">
        <f xml:space="preserve"> IF(Stock_Info[[#This Row],[Close Price]] &gt; Stock_Info[[#This Row],[Open Price]], 1, 0)</f>
        <v>0</v>
      </c>
      <c r="Q5532" t="str">
        <f>IF(AND(Stock_Info[[#This Row],[% Deli. Qty to Traded Qty]]&gt;80,Stock_Info[[#This Row],[No. of Trades]]&lt;3000),"Unusual Day","")</f>
        <v/>
      </c>
      <c r="R5532" t="str">
        <f>IF(AND(Stock_Info[[#This Row],[Spread High-Low]] &lt; 10, Stock_Info[[#This Row],[% Deli. Qty to Traded Qty]] &gt; 90), "Good Day", "")</f>
        <v/>
      </c>
    </row>
    <row r="5533" spans="1:18">
      <c r="A5533" t="s">
        <v>62</v>
      </c>
      <c r="B5533" s="1">
        <v>45862</v>
      </c>
      <c r="C5533" s="1" t="str">
        <f>"WEEK" &amp;" " &amp;  INT((DAY(Stock_Info[[#This Row],[Date]])+WEEKDAY(DATE(YEAR(Stock_Info[[#This Row],[Date]]),MONTH(Stock_Info[[#This Row],[Date]]),1))-1)/7)+1</f>
        <v>WEEK 4</v>
      </c>
      <c r="D5533" s="12">
        <v>857.65</v>
      </c>
      <c r="E5533" s="12">
        <v>860.45</v>
      </c>
      <c r="F5533" s="12">
        <v>845</v>
      </c>
      <c r="G5533" s="12">
        <v>847.25</v>
      </c>
      <c r="H5533" s="12">
        <v>852.6511204058321</v>
      </c>
      <c r="I5533">
        <v>119064</v>
      </c>
      <c r="J5533">
        <v>4362</v>
      </c>
      <c r="K5533" s="12">
        <v>101520053</v>
      </c>
      <c r="L5533">
        <v>44225</v>
      </c>
      <c r="M5533">
        <v>37.14</v>
      </c>
      <c r="N5533">
        <v>15.45</v>
      </c>
      <c r="O5533">
        <v>-10.4</v>
      </c>
      <c r="P5533">
        <f xml:space="preserve"> IF(Stock_Info[[#This Row],[Close Price]] &gt; Stock_Info[[#This Row],[Open Price]], 1, 0)</f>
        <v>0</v>
      </c>
      <c r="Q5533" t="str">
        <f>IF(AND(Stock_Info[[#This Row],[% Deli. Qty to Traded Qty]]&gt;80,Stock_Info[[#This Row],[No. of Trades]]&lt;3000),"Unusual Day","")</f>
        <v/>
      </c>
      <c r="R5533" t="str">
        <f>IF(AND(Stock_Info[[#This Row],[Spread High-Low]] &lt; 10, Stock_Info[[#This Row],[% Deli. Qty to Traded Qty]] &gt; 90), "Good Day", "")</f>
        <v/>
      </c>
    </row>
    <row r="5534" spans="1:18">
      <c r="A5534" t="s">
        <v>62</v>
      </c>
      <c r="B5534" s="1">
        <v>45861</v>
      </c>
      <c r="C5534" s="1" t="str">
        <f>"WEEK" &amp;" " &amp;  INT((DAY(Stock_Info[[#This Row],[Date]])+WEEKDAY(DATE(YEAR(Stock_Info[[#This Row],[Date]]),MONTH(Stock_Info[[#This Row],[Date]]),1))-1)/7)+1</f>
        <v>WEEK 4</v>
      </c>
      <c r="D5534" s="12">
        <v>845.65</v>
      </c>
      <c r="E5534" s="12">
        <v>853.25</v>
      </c>
      <c r="F5534" s="12">
        <v>842</v>
      </c>
      <c r="G5534" s="12">
        <v>851.3</v>
      </c>
      <c r="H5534" s="12">
        <v>848.91112026359144</v>
      </c>
      <c r="I5534">
        <v>60700</v>
      </c>
      <c r="J5534">
        <v>2115</v>
      </c>
      <c r="K5534" s="12">
        <v>51528905</v>
      </c>
      <c r="L5534">
        <v>17105</v>
      </c>
      <c r="M5534">
        <v>28.18</v>
      </c>
      <c r="N5534">
        <v>11.25</v>
      </c>
      <c r="O5534">
        <v>5.65</v>
      </c>
      <c r="P5534">
        <f xml:space="preserve"> IF(Stock_Info[[#This Row],[Close Price]] &gt; Stock_Info[[#This Row],[Open Price]], 1, 0)</f>
        <v>1</v>
      </c>
      <c r="Q5534" t="str">
        <f>IF(AND(Stock_Info[[#This Row],[% Deli. Qty to Traded Qty]]&gt;80,Stock_Info[[#This Row],[No. of Trades]]&lt;3000),"Unusual Day","")</f>
        <v/>
      </c>
      <c r="R5534" t="str">
        <f>IF(AND(Stock_Info[[#This Row],[Spread High-Low]] &lt; 10, Stock_Info[[#This Row],[% Deli. Qty to Traded Qty]] &gt; 90), "Good Day", "")</f>
        <v/>
      </c>
    </row>
    <row r="5535" spans="1:18">
      <c r="A5535" t="s">
        <v>62</v>
      </c>
      <c r="B5535" s="1">
        <v>45860</v>
      </c>
      <c r="C5535" s="1" t="str">
        <f>"WEEK" &amp;" " &amp;  INT((DAY(Stock_Info[[#This Row],[Date]])+WEEKDAY(DATE(YEAR(Stock_Info[[#This Row],[Date]]),MONTH(Stock_Info[[#This Row],[Date]]),1))-1)/7)+1</f>
        <v>WEEK 4</v>
      </c>
      <c r="D5535" s="12">
        <v>880</v>
      </c>
      <c r="E5535" s="12">
        <v>883.95</v>
      </c>
      <c r="F5535" s="12">
        <v>841.05</v>
      </c>
      <c r="G5535" s="12">
        <v>842.85</v>
      </c>
      <c r="H5535" s="12">
        <v>855.17424988804294</v>
      </c>
      <c r="I5535">
        <v>178640</v>
      </c>
      <c r="J5535">
        <v>5119</v>
      </c>
      <c r="K5535" s="12">
        <v>152768328</v>
      </c>
      <c r="L5535">
        <v>63778</v>
      </c>
      <c r="M5535">
        <v>35.700000000000003</v>
      </c>
      <c r="N5535">
        <v>42.9</v>
      </c>
      <c r="O5535">
        <v>-37.15</v>
      </c>
      <c r="P5535">
        <f xml:space="preserve"> IF(Stock_Info[[#This Row],[Close Price]] &gt; Stock_Info[[#This Row],[Open Price]], 1, 0)</f>
        <v>0</v>
      </c>
      <c r="Q5535" t="str">
        <f>IF(AND(Stock_Info[[#This Row],[% Deli. Qty to Traded Qty]]&gt;80,Stock_Info[[#This Row],[No. of Trades]]&lt;3000),"Unusual Day","")</f>
        <v/>
      </c>
      <c r="R5535" t="str">
        <f>IF(AND(Stock_Info[[#This Row],[Spread High-Low]] &lt; 10, Stock_Info[[#This Row],[% Deli. Qty to Traded Qty]] &gt; 90), "Good Day", "")</f>
        <v/>
      </c>
    </row>
    <row r="5536" spans="1:18">
      <c r="A5536" t="s">
        <v>62</v>
      </c>
      <c r="B5536" s="1">
        <v>45859</v>
      </c>
      <c r="C5536" s="1" t="str">
        <f>"WEEK" &amp;" " &amp;  INT((DAY(Stock_Info[[#This Row],[Date]])+WEEKDAY(DATE(YEAR(Stock_Info[[#This Row],[Date]]),MONTH(Stock_Info[[#This Row],[Date]]),1))-1)/7)+1</f>
        <v>WEEK 4</v>
      </c>
      <c r="D5536" s="12">
        <v>871.1</v>
      </c>
      <c r="E5536" s="12">
        <v>871.15</v>
      </c>
      <c r="F5536" s="12">
        <v>831.4</v>
      </c>
      <c r="G5536" s="12">
        <v>858.6</v>
      </c>
      <c r="H5536" s="12">
        <v>846.99193306292284</v>
      </c>
      <c r="I5536">
        <v>286478</v>
      </c>
      <c r="J5536">
        <v>11055</v>
      </c>
      <c r="K5536" s="12">
        <v>242644555</v>
      </c>
      <c r="L5536">
        <v>81384</v>
      </c>
      <c r="M5536">
        <v>28.41</v>
      </c>
      <c r="N5536">
        <v>39.75</v>
      </c>
      <c r="O5536">
        <v>-12.5</v>
      </c>
      <c r="P5536">
        <f xml:space="preserve"> IF(Stock_Info[[#This Row],[Close Price]] &gt; Stock_Info[[#This Row],[Open Price]], 1, 0)</f>
        <v>0</v>
      </c>
      <c r="Q5536" t="str">
        <f>IF(AND(Stock_Info[[#This Row],[% Deli. Qty to Traded Qty]]&gt;80,Stock_Info[[#This Row],[No. of Trades]]&lt;3000),"Unusual Day","")</f>
        <v/>
      </c>
      <c r="R5536" t="str">
        <f>IF(AND(Stock_Info[[#This Row],[Spread High-Low]] &lt; 10, Stock_Info[[#This Row],[% Deli. Qty to Traded Qty]] &gt; 90), "Good Day", "")</f>
        <v/>
      </c>
    </row>
    <row r="5537" spans="1:18">
      <c r="A5537" t="s">
        <v>62</v>
      </c>
      <c r="B5537" s="1">
        <v>45856</v>
      </c>
      <c r="C5537" s="1" t="str">
        <f>"WEEK" &amp;" " &amp;  INT((DAY(Stock_Info[[#This Row],[Date]])+WEEKDAY(DATE(YEAR(Stock_Info[[#This Row],[Date]]),MONTH(Stock_Info[[#This Row],[Date]]),1))-1)/7)+1</f>
        <v>WEEK 3</v>
      </c>
      <c r="D5537" s="12">
        <v>863.45</v>
      </c>
      <c r="E5537" s="12">
        <v>876.1</v>
      </c>
      <c r="F5537" s="12">
        <v>862.3</v>
      </c>
      <c r="G5537" s="12">
        <v>870.15</v>
      </c>
      <c r="H5537" s="12">
        <v>869.60479902940983</v>
      </c>
      <c r="I5537">
        <v>44509</v>
      </c>
      <c r="J5537">
        <v>1533</v>
      </c>
      <c r="K5537" s="12">
        <v>38705240</v>
      </c>
      <c r="L5537">
        <v>12956</v>
      </c>
      <c r="M5537">
        <v>29.11</v>
      </c>
      <c r="N5537">
        <v>13.8</v>
      </c>
      <c r="O5537">
        <v>6.7</v>
      </c>
      <c r="P5537">
        <f xml:space="preserve"> IF(Stock_Info[[#This Row],[Close Price]] &gt; Stock_Info[[#This Row],[Open Price]], 1, 0)</f>
        <v>1</v>
      </c>
      <c r="Q5537" t="str">
        <f>IF(AND(Stock_Info[[#This Row],[% Deli. Qty to Traded Qty]]&gt;80,Stock_Info[[#This Row],[No. of Trades]]&lt;3000),"Unusual Day","")</f>
        <v/>
      </c>
      <c r="R5537" t="str">
        <f>IF(AND(Stock_Info[[#This Row],[Spread High-Low]] &lt; 10, Stock_Info[[#This Row],[% Deli. Qty to Traded Qty]] &gt; 90), "Good Day", "")</f>
        <v/>
      </c>
    </row>
    <row r="5538" spans="1:18">
      <c r="A5538" t="s">
        <v>62</v>
      </c>
      <c r="B5538" s="1">
        <v>45855</v>
      </c>
      <c r="C5538" s="1" t="str">
        <f>"WEEK" &amp;" " &amp;  INT((DAY(Stock_Info[[#This Row],[Date]])+WEEKDAY(DATE(YEAR(Stock_Info[[#This Row],[Date]]),MONTH(Stock_Info[[#This Row],[Date]]),1))-1)/7)+1</f>
        <v>WEEK 3</v>
      </c>
      <c r="D5538" s="12">
        <v>886.25</v>
      </c>
      <c r="E5538" s="12">
        <v>890.6</v>
      </c>
      <c r="F5538" s="12">
        <v>862.65</v>
      </c>
      <c r="G5538" s="12">
        <v>864.8</v>
      </c>
      <c r="H5538" s="12">
        <v>873.49246259937229</v>
      </c>
      <c r="I5538">
        <v>87298</v>
      </c>
      <c r="J5538">
        <v>2961</v>
      </c>
      <c r="K5538" s="12">
        <v>76254145</v>
      </c>
      <c r="L5538">
        <v>27707</v>
      </c>
      <c r="M5538">
        <v>31.74</v>
      </c>
      <c r="N5538">
        <v>27.95</v>
      </c>
      <c r="O5538">
        <v>-21.45</v>
      </c>
      <c r="P5538">
        <f xml:space="preserve"> IF(Stock_Info[[#This Row],[Close Price]] &gt; Stock_Info[[#This Row],[Open Price]], 1, 0)</f>
        <v>0</v>
      </c>
      <c r="Q5538" t="str">
        <f>IF(AND(Stock_Info[[#This Row],[% Deli. Qty to Traded Qty]]&gt;80,Stock_Info[[#This Row],[No. of Trades]]&lt;3000),"Unusual Day","")</f>
        <v/>
      </c>
      <c r="R5538" t="str">
        <f>IF(AND(Stock_Info[[#This Row],[Spread High-Low]] &lt; 10, Stock_Info[[#This Row],[% Deli. Qty to Traded Qty]] &gt; 90), "Good Day", "")</f>
        <v/>
      </c>
    </row>
    <row r="5539" spans="1:18">
      <c r="A5539" t="s">
        <v>62</v>
      </c>
      <c r="B5539" s="1">
        <v>45854</v>
      </c>
      <c r="C5539" s="1" t="str">
        <f>"WEEK" &amp;" " &amp;  INT((DAY(Stock_Info[[#This Row],[Date]])+WEEKDAY(DATE(YEAR(Stock_Info[[#This Row],[Date]]),MONTH(Stock_Info[[#This Row],[Date]]),1))-1)/7)+1</f>
        <v>WEEK 3</v>
      </c>
      <c r="D5539" s="12">
        <v>879.95</v>
      </c>
      <c r="E5539" s="12">
        <v>888.4</v>
      </c>
      <c r="F5539" s="12">
        <v>876.85</v>
      </c>
      <c r="G5539" s="12">
        <v>879.05</v>
      </c>
      <c r="H5539" s="12">
        <v>882.54477673507267</v>
      </c>
      <c r="I5539">
        <v>96970</v>
      </c>
      <c r="J5539">
        <v>3577</v>
      </c>
      <c r="K5539" s="12">
        <v>85580367</v>
      </c>
      <c r="L5539">
        <v>38018</v>
      </c>
      <c r="M5539">
        <v>39.21</v>
      </c>
      <c r="N5539">
        <v>11.55</v>
      </c>
      <c r="O5539">
        <v>-0.9</v>
      </c>
      <c r="P5539">
        <f xml:space="preserve"> IF(Stock_Info[[#This Row],[Close Price]] &gt; Stock_Info[[#This Row],[Open Price]], 1, 0)</f>
        <v>0</v>
      </c>
      <c r="Q5539" t="str">
        <f>IF(AND(Stock_Info[[#This Row],[% Deli. Qty to Traded Qty]]&gt;80,Stock_Info[[#This Row],[No. of Trades]]&lt;3000),"Unusual Day","")</f>
        <v/>
      </c>
      <c r="R5539" t="str">
        <f>IF(AND(Stock_Info[[#This Row],[Spread High-Low]] &lt; 10, Stock_Info[[#This Row],[% Deli. Qty to Traded Qty]] &gt; 90), "Good Day", "")</f>
        <v/>
      </c>
    </row>
    <row r="5540" spans="1:18">
      <c r="A5540" t="s">
        <v>62</v>
      </c>
      <c r="B5540" s="1">
        <v>45853</v>
      </c>
      <c r="C5540" s="1" t="str">
        <f>"WEEK" &amp;" " &amp;  INT((DAY(Stock_Info[[#This Row],[Date]])+WEEKDAY(DATE(YEAR(Stock_Info[[#This Row],[Date]]),MONTH(Stock_Info[[#This Row],[Date]]),1))-1)/7)+1</f>
        <v>WEEK 3</v>
      </c>
      <c r="D5540" s="12">
        <v>868.95</v>
      </c>
      <c r="E5540" s="12">
        <v>886.7</v>
      </c>
      <c r="F5540" s="12">
        <v>868.95</v>
      </c>
      <c r="G5540" s="12">
        <v>881.1</v>
      </c>
      <c r="H5540" s="12">
        <v>879.33951547312699</v>
      </c>
      <c r="I5540">
        <v>75001</v>
      </c>
      <c r="J5540">
        <v>2505</v>
      </c>
      <c r="K5540" s="12">
        <v>65951343</v>
      </c>
      <c r="L5540">
        <v>31607</v>
      </c>
      <c r="M5540">
        <v>42.14</v>
      </c>
      <c r="N5540">
        <v>17.75</v>
      </c>
      <c r="O5540">
        <v>12.15</v>
      </c>
      <c r="P5540">
        <f xml:space="preserve"> IF(Stock_Info[[#This Row],[Close Price]] &gt; Stock_Info[[#This Row],[Open Price]], 1, 0)</f>
        <v>1</v>
      </c>
      <c r="Q5540" t="str">
        <f>IF(AND(Stock_Info[[#This Row],[% Deli. Qty to Traded Qty]]&gt;80,Stock_Info[[#This Row],[No. of Trades]]&lt;3000),"Unusual Day","")</f>
        <v/>
      </c>
      <c r="R5540" t="str">
        <f>IF(AND(Stock_Info[[#This Row],[Spread High-Low]] &lt; 10, Stock_Info[[#This Row],[% Deli. Qty to Traded Qty]] &gt; 90), "Good Day", "")</f>
        <v/>
      </c>
    </row>
    <row r="5541" spans="1:18">
      <c r="A5541" t="s">
        <v>62</v>
      </c>
      <c r="B5541" s="1">
        <v>45852</v>
      </c>
      <c r="C5541" s="1" t="str">
        <f>"WEEK" &amp;" " &amp;  INT((DAY(Stock_Info[[#This Row],[Date]])+WEEKDAY(DATE(YEAR(Stock_Info[[#This Row],[Date]]),MONTH(Stock_Info[[#This Row],[Date]]),1))-1)/7)+1</f>
        <v>WEEK 3</v>
      </c>
      <c r="D5541" s="12">
        <v>858.7</v>
      </c>
      <c r="E5541" s="12">
        <v>873.2</v>
      </c>
      <c r="F5541" s="12">
        <v>857.15</v>
      </c>
      <c r="G5541" s="12">
        <v>867.15</v>
      </c>
      <c r="H5541" s="12">
        <v>866.70015211475879</v>
      </c>
      <c r="I5541">
        <v>165007</v>
      </c>
      <c r="J5541">
        <v>2067</v>
      </c>
      <c r="K5541" s="12">
        <v>143011592</v>
      </c>
      <c r="L5541">
        <v>126159</v>
      </c>
      <c r="M5541">
        <v>76.459999999999994</v>
      </c>
      <c r="N5541">
        <v>16.05</v>
      </c>
      <c r="O5541">
        <v>8.4499999999999993</v>
      </c>
      <c r="P5541">
        <f xml:space="preserve"> IF(Stock_Info[[#This Row],[Close Price]] &gt; Stock_Info[[#This Row],[Open Price]], 1, 0)</f>
        <v>1</v>
      </c>
      <c r="Q5541" t="str">
        <f>IF(AND(Stock_Info[[#This Row],[% Deli. Qty to Traded Qty]]&gt;80,Stock_Info[[#This Row],[No. of Trades]]&lt;3000),"Unusual Day","")</f>
        <v/>
      </c>
      <c r="R5541" t="str">
        <f>IF(AND(Stock_Info[[#This Row],[Spread High-Low]] &lt; 10, Stock_Info[[#This Row],[% Deli. Qty to Traded Qty]] &gt; 90), "Good Day", "")</f>
        <v/>
      </c>
    </row>
    <row r="5542" spans="1:18">
      <c r="A5542" t="s">
        <v>62</v>
      </c>
      <c r="B5542" s="1">
        <v>45849</v>
      </c>
      <c r="C5542" s="1" t="str">
        <f>"WEEK" &amp;" " &amp;  INT((DAY(Stock_Info[[#This Row],[Date]])+WEEKDAY(DATE(YEAR(Stock_Info[[#This Row],[Date]]),MONTH(Stock_Info[[#This Row],[Date]]),1))-1)/7)+1</f>
        <v>WEEK 2</v>
      </c>
      <c r="D5542" s="12">
        <v>850.95</v>
      </c>
      <c r="E5542" s="12">
        <v>867.5</v>
      </c>
      <c r="F5542" s="12">
        <v>849.75</v>
      </c>
      <c r="G5542" s="12">
        <v>858.7</v>
      </c>
      <c r="H5542" s="12">
        <v>857.72487520640766</v>
      </c>
      <c r="I5542">
        <v>105374</v>
      </c>
      <c r="J5542">
        <v>2644</v>
      </c>
      <c r="K5542" s="12">
        <v>90381901</v>
      </c>
      <c r="L5542">
        <v>18670</v>
      </c>
      <c r="M5542">
        <v>17.72</v>
      </c>
      <c r="N5542">
        <v>17.75</v>
      </c>
      <c r="O5542">
        <v>7.75</v>
      </c>
      <c r="P5542">
        <f xml:space="preserve"> IF(Stock_Info[[#This Row],[Close Price]] &gt; Stock_Info[[#This Row],[Open Price]], 1, 0)</f>
        <v>1</v>
      </c>
      <c r="Q5542" t="str">
        <f>IF(AND(Stock_Info[[#This Row],[% Deli. Qty to Traded Qty]]&gt;80,Stock_Info[[#This Row],[No. of Trades]]&lt;3000),"Unusual Day","")</f>
        <v/>
      </c>
      <c r="R5542" t="str">
        <f>IF(AND(Stock_Info[[#This Row],[Spread High-Low]] &lt; 10, Stock_Info[[#This Row],[% Deli. Qty to Traded Qty]] &gt; 90), "Good Day", "")</f>
        <v/>
      </c>
    </row>
    <row r="5543" spans="1:18">
      <c r="A5543" t="s">
        <v>62</v>
      </c>
      <c r="B5543" s="1">
        <v>45848</v>
      </c>
      <c r="C5543" s="1" t="str">
        <f>"WEEK" &amp;" " &amp;  INT((DAY(Stock_Info[[#This Row],[Date]])+WEEKDAY(DATE(YEAR(Stock_Info[[#This Row],[Date]]),MONTH(Stock_Info[[#This Row],[Date]]),1))-1)/7)+1</f>
        <v>WEEK 2</v>
      </c>
      <c r="D5543" s="12">
        <v>844</v>
      </c>
      <c r="E5543" s="12">
        <v>855.7</v>
      </c>
      <c r="F5543" s="12">
        <v>841</v>
      </c>
      <c r="G5543" s="12">
        <v>852.65</v>
      </c>
      <c r="H5543" s="12">
        <v>849.17000476153169</v>
      </c>
      <c r="I5543">
        <v>165913</v>
      </c>
      <c r="J5543">
        <v>4091</v>
      </c>
      <c r="K5543" s="12">
        <v>140888343</v>
      </c>
      <c r="L5543">
        <v>70588</v>
      </c>
      <c r="M5543">
        <v>42.55</v>
      </c>
      <c r="N5543">
        <v>14.7</v>
      </c>
      <c r="O5543">
        <v>8.65</v>
      </c>
      <c r="P5543">
        <f xml:space="preserve"> IF(Stock_Info[[#This Row],[Close Price]] &gt; Stock_Info[[#This Row],[Open Price]], 1, 0)</f>
        <v>1</v>
      </c>
      <c r="Q5543" t="str">
        <f>IF(AND(Stock_Info[[#This Row],[% Deli. Qty to Traded Qty]]&gt;80,Stock_Info[[#This Row],[No. of Trades]]&lt;3000),"Unusual Day","")</f>
        <v/>
      </c>
      <c r="R5543" t="str">
        <f>IF(AND(Stock_Info[[#This Row],[Spread High-Low]] &lt; 10, Stock_Info[[#This Row],[% Deli. Qty to Traded Qty]] &gt; 90), "Good Day", "")</f>
        <v/>
      </c>
    </row>
    <row r="5544" spans="1:18">
      <c r="A5544" t="s">
        <v>62</v>
      </c>
      <c r="B5544" s="1">
        <v>45847</v>
      </c>
      <c r="C5544" s="1" t="str">
        <f>"WEEK" &amp;" " &amp;  INT((DAY(Stock_Info[[#This Row],[Date]])+WEEKDAY(DATE(YEAR(Stock_Info[[#This Row],[Date]]),MONTH(Stock_Info[[#This Row],[Date]]),1))-1)/7)+1</f>
        <v>WEEK 2</v>
      </c>
      <c r="D5544" s="12">
        <v>850.2</v>
      </c>
      <c r="E5544" s="12">
        <v>854.9</v>
      </c>
      <c r="F5544" s="12">
        <v>839.15</v>
      </c>
      <c r="G5544" s="12">
        <v>840.8</v>
      </c>
      <c r="H5544" s="12">
        <v>847.01521523747897</v>
      </c>
      <c r="I5544">
        <v>98914</v>
      </c>
      <c r="J5544">
        <v>3774</v>
      </c>
      <c r="K5544" s="12">
        <v>83781663</v>
      </c>
      <c r="L5544">
        <v>43723</v>
      </c>
      <c r="M5544">
        <v>44.2</v>
      </c>
      <c r="N5544">
        <v>15.75</v>
      </c>
      <c r="O5544">
        <v>-9.4</v>
      </c>
      <c r="P5544">
        <f xml:space="preserve"> IF(Stock_Info[[#This Row],[Close Price]] &gt; Stock_Info[[#This Row],[Open Price]], 1, 0)</f>
        <v>0</v>
      </c>
      <c r="Q5544" t="str">
        <f>IF(AND(Stock_Info[[#This Row],[% Deli. Qty to Traded Qty]]&gt;80,Stock_Info[[#This Row],[No. of Trades]]&lt;3000),"Unusual Day","")</f>
        <v/>
      </c>
      <c r="R5544" t="str">
        <f>IF(AND(Stock_Info[[#This Row],[Spread High-Low]] &lt; 10, Stock_Info[[#This Row],[% Deli. Qty to Traded Qty]] &gt; 90), "Good Day", "")</f>
        <v/>
      </c>
    </row>
    <row r="5545" spans="1:18">
      <c r="A5545" t="s">
        <v>62</v>
      </c>
      <c r="B5545" s="1">
        <v>45846</v>
      </c>
      <c r="C5545" s="1" t="str">
        <f>"WEEK" &amp;" " &amp;  INT((DAY(Stock_Info[[#This Row],[Date]])+WEEKDAY(DATE(YEAR(Stock_Info[[#This Row],[Date]]),MONTH(Stock_Info[[#This Row],[Date]]),1))-1)/7)+1</f>
        <v>WEEK 2</v>
      </c>
      <c r="D5545" s="12">
        <v>856</v>
      </c>
      <c r="E5545" s="12">
        <v>862.95</v>
      </c>
      <c r="F5545" s="12">
        <v>848.6</v>
      </c>
      <c r="G5545" s="12">
        <v>850.7</v>
      </c>
      <c r="H5545" s="12">
        <v>855.8139875029849</v>
      </c>
      <c r="I5545">
        <v>100504</v>
      </c>
      <c r="J5545">
        <v>3302</v>
      </c>
      <c r="K5545" s="12">
        <v>86012729</v>
      </c>
      <c r="L5545">
        <v>34903</v>
      </c>
      <c r="M5545">
        <v>34.729999999999997</v>
      </c>
      <c r="N5545">
        <v>14.35</v>
      </c>
      <c r="O5545">
        <v>-5.3</v>
      </c>
      <c r="P5545">
        <f xml:space="preserve"> IF(Stock_Info[[#This Row],[Close Price]] &gt; Stock_Info[[#This Row],[Open Price]], 1, 0)</f>
        <v>0</v>
      </c>
      <c r="Q5545" t="str">
        <f>IF(AND(Stock_Info[[#This Row],[% Deli. Qty to Traded Qty]]&gt;80,Stock_Info[[#This Row],[No. of Trades]]&lt;3000),"Unusual Day","")</f>
        <v/>
      </c>
      <c r="R5545" t="str">
        <f>IF(AND(Stock_Info[[#This Row],[Spread High-Low]] &lt; 10, Stock_Info[[#This Row],[% Deli. Qty to Traded Qty]] &gt; 90), "Good Day", "")</f>
        <v/>
      </c>
    </row>
    <row r="5546" spans="1:18">
      <c r="A5546" t="s">
        <v>62</v>
      </c>
      <c r="B5546" s="1">
        <v>45845</v>
      </c>
      <c r="C5546" s="1" t="str">
        <f>"WEEK" &amp;" " &amp;  INT((DAY(Stock_Info[[#This Row],[Date]])+WEEKDAY(DATE(YEAR(Stock_Info[[#This Row],[Date]]),MONTH(Stock_Info[[#This Row],[Date]]),1))-1)/7)+1</f>
        <v>WEEK 2</v>
      </c>
      <c r="D5546" s="12">
        <v>847.95</v>
      </c>
      <c r="E5546" s="12">
        <v>866.85</v>
      </c>
      <c r="F5546" s="12">
        <v>845.3</v>
      </c>
      <c r="G5546" s="12">
        <v>854.45</v>
      </c>
      <c r="H5546" s="12">
        <v>857.18755055100598</v>
      </c>
      <c r="I5546">
        <v>158256</v>
      </c>
      <c r="J5546">
        <v>3687</v>
      </c>
      <c r="K5546" s="12">
        <v>135655073</v>
      </c>
      <c r="L5546">
        <v>70079</v>
      </c>
      <c r="M5546">
        <v>44.28</v>
      </c>
      <c r="N5546">
        <v>21.55</v>
      </c>
      <c r="O5546">
        <v>6.5</v>
      </c>
      <c r="P5546">
        <f xml:space="preserve"> IF(Stock_Info[[#This Row],[Close Price]] &gt; Stock_Info[[#This Row],[Open Price]], 1, 0)</f>
        <v>1</v>
      </c>
      <c r="Q5546" t="str">
        <f>IF(AND(Stock_Info[[#This Row],[% Deli. Qty to Traded Qty]]&gt;80,Stock_Info[[#This Row],[No. of Trades]]&lt;3000),"Unusual Day","")</f>
        <v/>
      </c>
      <c r="R5546" t="str">
        <f>IF(AND(Stock_Info[[#This Row],[Spread High-Low]] &lt; 10, Stock_Info[[#This Row],[% Deli. Qty to Traded Qty]] &gt; 90), "Good Day", "")</f>
        <v/>
      </c>
    </row>
    <row r="5547" spans="1:18">
      <c r="A5547" t="s">
        <v>62</v>
      </c>
      <c r="B5547" s="1">
        <v>45842</v>
      </c>
      <c r="C5547" s="1" t="str">
        <f>"WEEK" &amp;" " &amp;  INT((DAY(Stock_Info[[#This Row],[Date]])+WEEKDAY(DATE(YEAR(Stock_Info[[#This Row],[Date]]),MONTH(Stock_Info[[#This Row],[Date]]),1))-1)/7)+1</f>
        <v>WEEK 1</v>
      </c>
      <c r="D5547" s="12">
        <v>854.2</v>
      </c>
      <c r="E5547" s="12">
        <v>863.9</v>
      </c>
      <c r="F5547" s="12">
        <v>849.3</v>
      </c>
      <c r="G5547" s="12">
        <v>856.2</v>
      </c>
      <c r="H5547" s="12">
        <v>856.10883789311265</v>
      </c>
      <c r="I5547">
        <v>137397</v>
      </c>
      <c r="J5547">
        <v>4764</v>
      </c>
      <c r="K5547" s="12">
        <v>117626786</v>
      </c>
      <c r="L5547">
        <v>53775</v>
      </c>
      <c r="M5547">
        <v>39.14</v>
      </c>
      <c r="N5547">
        <v>14.6</v>
      </c>
      <c r="O5547">
        <v>2</v>
      </c>
      <c r="P5547">
        <f xml:space="preserve"> IF(Stock_Info[[#This Row],[Close Price]] &gt; Stock_Info[[#This Row],[Open Price]], 1, 0)</f>
        <v>1</v>
      </c>
      <c r="Q5547" t="str">
        <f>IF(AND(Stock_Info[[#This Row],[% Deli. Qty to Traded Qty]]&gt;80,Stock_Info[[#This Row],[No. of Trades]]&lt;3000),"Unusual Day","")</f>
        <v/>
      </c>
      <c r="R5547" t="str">
        <f>IF(AND(Stock_Info[[#This Row],[Spread High-Low]] &lt; 10, Stock_Info[[#This Row],[% Deli. Qty to Traded Qty]] &gt; 90), "Good Day", "")</f>
        <v/>
      </c>
    </row>
    <row r="5548" spans="1:18">
      <c r="A5548" t="s">
        <v>62</v>
      </c>
      <c r="B5548" s="1">
        <v>45841</v>
      </c>
      <c r="C5548" s="1" t="str">
        <f>"WEEK" &amp;" " &amp;  INT((DAY(Stock_Info[[#This Row],[Date]])+WEEKDAY(DATE(YEAR(Stock_Info[[#This Row],[Date]]),MONTH(Stock_Info[[#This Row],[Date]]),1))-1)/7)+1</f>
        <v>WEEK 1</v>
      </c>
      <c r="D5548" s="12">
        <v>849.3</v>
      </c>
      <c r="E5548" s="12">
        <v>865.7</v>
      </c>
      <c r="F5548" s="12">
        <v>845.6</v>
      </c>
      <c r="G5548" s="12">
        <v>862.45</v>
      </c>
      <c r="H5548" s="12">
        <v>859.74010535610978</v>
      </c>
      <c r="I5548">
        <v>164205</v>
      </c>
      <c r="J5548">
        <v>4835</v>
      </c>
      <c r="K5548" s="12">
        <v>141173624</v>
      </c>
      <c r="L5548">
        <v>69619</v>
      </c>
      <c r="M5548">
        <v>42.4</v>
      </c>
      <c r="N5548">
        <v>20.100000000000001</v>
      </c>
      <c r="O5548">
        <v>13.15</v>
      </c>
      <c r="P5548">
        <f xml:space="preserve"> IF(Stock_Info[[#This Row],[Close Price]] &gt; Stock_Info[[#This Row],[Open Price]], 1, 0)</f>
        <v>1</v>
      </c>
      <c r="Q5548" t="str">
        <f>IF(AND(Stock_Info[[#This Row],[% Deli. Qty to Traded Qty]]&gt;80,Stock_Info[[#This Row],[No. of Trades]]&lt;3000),"Unusual Day","")</f>
        <v/>
      </c>
      <c r="R5548" t="str">
        <f>IF(AND(Stock_Info[[#This Row],[Spread High-Low]] &lt; 10, Stock_Info[[#This Row],[% Deli. Qty to Traded Qty]] &gt; 90), "Good Day", "")</f>
        <v/>
      </c>
    </row>
    <row r="5549" spans="1:18">
      <c r="A5549" t="s">
        <v>62</v>
      </c>
      <c r="B5549" s="1">
        <v>45840</v>
      </c>
      <c r="C5549" s="1" t="str">
        <f>"WEEK" &amp;" " &amp;  INT((DAY(Stock_Info[[#This Row],[Date]])+WEEKDAY(DATE(YEAR(Stock_Info[[#This Row],[Date]]),MONTH(Stock_Info[[#This Row],[Date]]),1))-1)/7)+1</f>
        <v>WEEK 1</v>
      </c>
      <c r="D5549" s="12">
        <v>876</v>
      </c>
      <c r="E5549" s="12">
        <v>876</v>
      </c>
      <c r="F5549" s="12">
        <v>848</v>
      </c>
      <c r="G5549" s="12">
        <v>858.15</v>
      </c>
      <c r="H5549" s="12">
        <v>856.47152464593717</v>
      </c>
      <c r="I5549">
        <v>442365</v>
      </c>
      <c r="J5549">
        <v>12639</v>
      </c>
      <c r="K5549" s="12">
        <v>378873026</v>
      </c>
      <c r="L5549">
        <v>138350</v>
      </c>
      <c r="M5549">
        <v>31.28</v>
      </c>
      <c r="N5549">
        <v>28</v>
      </c>
      <c r="O5549">
        <v>-17.850000000000001</v>
      </c>
      <c r="P5549">
        <f xml:space="preserve"> IF(Stock_Info[[#This Row],[Close Price]] &gt; Stock_Info[[#This Row],[Open Price]], 1, 0)</f>
        <v>0</v>
      </c>
      <c r="Q5549" t="str">
        <f>IF(AND(Stock_Info[[#This Row],[% Deli. Qty to Traded Qty]]&gt;80,Stock_Info[[#This Row],[No. of Trades]]&lt;3000),"Unusual Day","")</f>
        <v/>
      </c>
      <c r="R5549" t="str">
        <f>IF(AND(Stock_Info[[#This Row],[Spread High-Low]] &lt; 10, Stock_Info[[#This Row],[% Deli. Qty to Traded Qty]] &gt; 90), "Good Day", "")</f>
        <v/>
      </c>
    </row>
    <row r="5550" spans="1:18">
      <c r="A5550" t="s">
        <v>62</v>
      </c>
      <c r="B5550" s="1">
        <v>45839</v>
      </c>
      <c r="C5550" s="1" t="str">
        <f>"WEEK" &amp;" " &amp;  INT((DAY(Stock_Info[[#This Row],[Date]])+WEEKDAY(DATE(YEAR(Stock_Info[[#This Row],[Date]]),MONTH(Stock_Info[[#This Row],[Date]]),1))-1)/7)+1</f>
        <v>WEEK 1</v>
      </c>
      <c r="D5550" s="12">
        <v>871.75</v>
      </c>
      <c r="E5550" s="12">
        <v>893</v>
      </c>
      <c r="F5550" s="12">
        <v>866.2</v>
      </c>
      <c r="G5550" s="12">
        <v>879.35</v>
      </c>
      <c r="H5550" s="12">
        <v>879.86961776591409</v>
      </c>
      <c r="I5550">
        <v>134865</v>
      </c>
      <c r="J5550">
        <v>3697</v>
      </c>
      <c r="K5550" s="12">
        <v>118663616</v>
      </c>
      <c r="L5550">
        <v>40211</v>
      </c>
      <c r="M5550">
        <v>29.82</v>
      </c>
      <c r="N5550">
        <v>26.8</v>
      </c>
      <c r="O5550">
        <v>7.6</v>
      </c>
      <c r="P5550">
        <f xml:space="preserve"> IF(Stock_Info[[#This Row],[Close Price]] &gt; Stock_Info[[#This Row],[Open Price]], 1, 0)</f>
        <v>1</v>
      </c>
      <c r="Q5550" t="str">
        <f>IF(AND(Stock_Info[[#This Row],[% Deli. Qty to Traded Qty]]&gt;80,Stock_Info[[#This Row],[No. of Trades]]&lt;3000),"Unusual Day","")</f>
        <v/>
      </c>
      <c r="R5550" t="str">
        <f>IF(AND(Stock_Info[[#This Row],[Spread High-Low]] &lt; 10, Stock_Info[[#This Row],[% Deli. Qty to Traded Qty]] &gt; 90), "Good Day", "")</f>
        <v/>
      </c>
    </row>
    <row r="5551" spans="1:18">
      <c r="A5551" t="s">
        <v>62</v>
      </c>
      <c r="B5551" s="1">
        <v>45838</v>
      </c>
      <c r="C5551" s="1" t="str">
        <f>"WEEK" &amp;" " &amp;  INT((DAY(Stock_Info[[#This Row],[Date]])+WEEKDAY(DATE(YEAR(Stock_Info[[#This Row],[Date]]),MONTH(Stock_Info[[#This Row],[Date]]),1))-1)/7)+1</f>
        <v>WEEK 5</v>
      </c>
      <c r="D5551" s="12">
        <v>861.65</v>
      </c>
      <c r="E5551" s="12">
        <v>875.3</v>
      </c>
      <c r="F5551" s="12">
        <v>857.85</v>
      </c>
      <c r="G5551" s="12">
        <v>871.8</v>
      </c>
      <c r="H5551" s="12">
        <v>867.55890199253031</v>
      </c>
      <c r="I5551">
        <v>163059</v>
      </c>
      <c r="J5551">
        <v>4669</v>
      </c>
      <c r="K5551" s="12">
        <v>141463287</v>
      </c>
      <c r="L5551">
        <v>61746</v>
      </c>
      <c r="M5551">
        <v>37.869999999999997</v>
      </c>
      <c r="N5551">
        <v>17.45</v>
      </c>
      <c r="O5551">
        <v>10.15</v>
      </c>
      <c r="P5551">
        <f xml:space="preserve"> IF(Stock_Info[[#This Row],[Close Price]] &gt; Stock_Info[[#This Row],[Open Price]], 1, 0)</f>
        <v>1</v>
      </c>
      <c r="Q5551" t="str">
        <f>IF(AND(Stock_Info[[#This Row],[% Deli. Qty to Traded Qty]]&gt;80,Stock_Info[[#This Row],[No. of Trades]]&lt;3000),"Unusual Day","")</f>
        <v/>
      </c>
      <c r="R5551" t="str">
        <f>IF(AND(Stock_Info[[#This Row],[Spread High-Low]] &lt; 10, Stock_Info[[#This Row],[% Deli. Qty to Traded Qty]] &gt; 90), "Good Day", "")</f>
        <v/>
      </c>
    </row>
    <row r="5552" spans="1:18">
      <c r="A5552" t="s">
        <v>62</v>
      </c>
      <c r="B5552" s="1">
        <v>45835</v>
      </c>
      <c r="C5552" s="1" t="str">
        <f>"WEEK" &amp;" " &amp;  INT((DAY(Stock_Info[[#This Row],[Date]])+WEEKDAY(DATE(YEAR(Stock_Info[[#This Row],[Date]]),MONTH(Stock_Info[[#This Row],[Date]]),1))-1)/7)+1</f>
        <v>WEEK 4</v>
      </c>
      <c r="D5552" s="12">
        <v>836.8</v>
      </c>
      <c r="E5552" s="12">
        <v>880.85</v>
      </c>
      <c r="F5552" s="12">
        <v>831.35</v>
      </c>
      <c r="G5552" s="12">
        <v>857.75</v>
      </c>
      <c r="H5552" s="12">
        <v>858.88902596165337</v>
      </c>
      <c r="I5552">
        <v>309649</v>
      </c>
      <c r="J5552">
        <v>8665</v>
      </c>
      <c r="K5552" s="12">
        <v>265954128</v>
      </c>
      <c r="L5552">
        <v>96799</v>
      </c>
      <c r="M5552">
        <v>31.26</v>
      </c>
      <c r="N5552">
        <v>49.5</v>
      </c>
      <c r="O5552">
        <v>20.95</v>
      </c>
      <c r="P5552">
        <f xml:space="preserve"> IF(Stock_Info[[#This Row],[Close Price]] &gt; Stock_Info[[#This Row],[Open Price]], 1, 0)</f>
        <v>1</v>
      </c>
      <c r="Q5552" t="str">
        <f>IF(AND(Stock_Info[[#This Row],[% Deli. Qty to Traded Qty]]&gt;80,Stock_Info[[#This Row],[No. of Trades]]&lt;3000),"Unusual Day","")</f>
        <v/>
      </c>
      <c r="R5552" t="str">
        <f>IF(AND(Stock_Info[[#This Row],[Spread High-Low]] &lt; 10, Stock_Info[[#This Row],[% Deli. Qty to Traded Qty]] &gt; 90), "Good Day", "")</f>
        <v/>
      </c>
    </row>
    <row r="5553" spans="1:18">
      <c r="A5553" t="s">
        <v>62</v>
      </c>
      <c r="B5553" s="1">
        <v>45834</v>
      </c>
      <c r="C5553" s="1" t="str">
        <f>"WEEK" &amp;" " &amp;  INT((DAY(Stock_Info[[#This Row],[Date]])+WEEKDAY(DATE(YEAR(Stock_Info[[#This Row],[Date]]),MONTH(Stock_Info[[#This Row],[Date]]),1))-1)/7)+1</f>
        <v>WEEK 4</v>
      </c>
      <c r="D5553" s="12">
        <v>831.05</v>
      </c>
      <c r="E5553" s="12">
        <v>840</v>
      </c>
      <c r="F5553" s="12">
        <v>824.3</v>
      </c>
      <c r="G5553" s="12">
        <v>835.9</v>
      </c>
      <c r="H5553" s="12">
        <v>832.79821003386098</v>
      </c>
      <c r="I5553">
        <v>83577</v>
      </c>
      <c r="J5553">
        <v>2214</v>
      </c>
      <c r="K5553" s="12">
        <v>69602776</v>
      </c>
      <c r="L5553">
        <v>17516</v>
      </c>
      <c r="M5553">
        <v>20.96</v>
      </c>
      <c r="N5553">
        <v>15.7</v>
      </c>
      <c r="O5553">
        <v>4.8499999999999996</v>
      </c>
      <c r="P5553">
        <f xml:space="preserve"> IF(Stock_Info[[#This Row],[Close Price]] &gt; Stock_Info[[#This Row],[Open Price]], 1, 0)</f>
        <v>1</v>
      </c>
      <c r="Q5553" t="str">
        <f>IF(AND(Stock_Info[[#This Row],[% Deli. Qty to Traded Qty]]&gt;80,Stock_Info[[#This Row],[No. of Trades]]&lt;3000),"Unusual Day","")</f>
        <v/>
      </c>
      <c r="R5553" t="str">
        <f>IF(AND(Stock_Info[[#This Row],[Spread High-Low]] &lt; 10, Stock_Info[[#This Row],[% Deli. Qty to Traded Qty]] &gt; 90), "Good Day", "")</f>
        <v/>
      </c>
    </row>
    <row r="5554" spans="1:18">
      <c r="A5554" t="s">
        <v>62</v>
      </c>
      <c r="B5554" s="1">
        <v>45833</v>
      </c>
      <c r="C5554" s="1" t="str">
        <f>"WEEK" &amp;" " &amp;  INT((DAY(Stock_Info[[#This Row],[Date]])+WEEKDAY(DATE(YEAR(Stock_Info[[#This Row],[Date]]),MONTH(Stock_Info[[#This Row],[Date]]),1))-1)/7)+1</f>
        <v>WEEK 4</v>
      </c>
      <c r="D5554" s="12">
        <v>835.65</v>
      </c>
      <c r="E5554" s="12">
        <v>838.5</v>
      </c>
      <c r="F5554" s="12">
        <v>828</v>
      </c>
      <c r="G5554" s="12">
        <v>829.7</v>
      </c>
      <c r="H5554" s="12">
        <v>832.6981859388469</v>
      </c>
      <c r="I5554">
        <v>103249</v>
      </c>
      <c r="J5554">
        <v>2679</v>
      </c>
      <c r="K5554" s="12">
        <v>85975255</v>
      </c>
      <c r="L5554">
        <v>39232</v>
      </c>
      <c r="M5554">
        <v>38</v>
      </c>
      <c r="N5554">
        <v>10.5</v>
      </c>
      <c r="O5554">
        <v>-5.95</v>
      </c>
      <c r="P5554">
        <f xml:space="preserve"> IF(Stock_Info[[#This Row],[Close Price]] &gt; Stock_Info[[#This Row],[Open Price]], 1, 0)</f>
        <v>0</v>
      </c>
      <c r="Q5554" t="str">
        <f>IF(AND(Stock_Info[[#This Row],[% Deli. Qty to Traded Qty]]&gt;80,Stock_Info[[#This Row],[No. of Trades]]&lt;3000),"Unusual Day","")</f>
        <v/>
      </c>
      <c r="R5554" t="str">
        <f>IF(AND(Stock_Info[[#This Row],[Spread High-Low]] &lt; 10, Stock_Info[[#This Row],[% Deli. Qty to Traded Qty]] &gt; 90), "Good Day", "")</f>
        <v/>
      </c>
    </row>
    <row r="5555" spans="1:18">
      <c r="A5555" t="s">
        <v>62</v>
      </c>
      <c r="B5555" s="1">
        <v>45832</v>
      </c>
      <c r="C5555" s="1" t="str">
        <f>"WEEK" &amp;" " &amp;  INT((DAY(Stock_Info[[#This Row],[Date]])+WEEKDAY(DATE(YEAR(Stock_Info[[#This Row],[Date]]),MONTH(Stock_Info[[#This Row],[Date]]),1))-1)/7)+1</f>
        <v>WEEK 4</v>
      </c>
      <c r="D5555" s="12">
        <v>848.5</v>
      </c>
      <c r="E5555" s="12">
        <v>851</v>
      </c>
      <c r="F5555" s="12">
        <v>823.65</v>
      </c>
      <c r="G5555" s="12">
        <v>831.85</v>
      </c>
      <c r="H5555" s="12">
        <v>835.64299212943683</v>
      </c>
      <c r="I5555">
        <v>228065</v>
      </c>
      <c r="J5555">
        <v>6743</v>
      </c>
      <c r="K5555" s="12">
        <v>190580919</v>
      </c>
      <c r="L5555">
        <v>63451</v>
      </c>
      <c r="M5555">
        <v>27.82</v>
      </c>
      <c r="N5555">
        <v>27.35</v>
      </c>
      <c r="O5555">
        <v>-16.649999999999999</v>
      </c>
      <c r="P5555">
        <f xml:space="preserve"> IF(Stock_Info[[#This Row],[Close Price]] &gt; Stock_Info[[#This Row],[Open Price]], 1, 0)</f>
        <v>0</v>
      </c>
      <c r="Q5555" t="str">
        <f>IF(AND(Stock_Info[[#This Row],[% Deli. Qty to Traded Qty]]&gt;80,Stock_Info[[#This Row],[No. of Trades]]&lt;3000),"Unusual Day","")</f>
        <v/>
      </c>
      <c r="R5555" t="str">
        <f>IF(AND(Stock_Info[[#This Row],[Spread High-Low]] &lt; 10, Stock_Info[[#This Row],[% Deli. Qty to Traded Qty]] &gt; 90), "Good Day", "")</f>
        <v/>
      </c>
    </row>
    <row r="5556" spans="1:18">
      <c r="A5556" t="s">
        <v>62</v>
      </c>
      <c r="B5556" s="1">
        <v>45831</v>
      </c>
      <c r="C5556" s="1" t="str">
        <f>"WEEK" &amp;" " &amp;  INT((DAY(Stock_Info[[#This Row],[Date]])+WEEKDAY(DATE(YEAR(Stock_Info[[#This Row],[Date]]),MONTH(Stock_Info[[#This Row],[Date]]),1))-1)/7)+1</f>
        <v>WEEK 4</v>
      </c>
      <c r="D5556" s="12">
        <v>825.6</v>
      </c>
      <c r="E5556" s="12">
        <v>845.2</v>
      </c>
      <c r="F5556" s="12">
        <v>825.6</v>
      </c>
      <c r="G5556" s="12">
        <v>840.4</v>
      </c>
      <c r="H5556" s="12">
        <v>836.38022491079698</v>
      </c>
      <c r="I5556">
        <v>218042</v>
      </c>
      <c r="J5556">
        <v>4610</v>
      </c>
      <c r="K5556" s="12">
        <v>182366017</v>
      </c>
      <c r="L5556">
        <v>65552</v>
      </c>
      <c r="M5556">
        <v>30.06</v>
      </c>
      <c r="N5556">
        <v>19.600000000000001</v>
      </c>
      <c r="O5556">
        <v>14.8</v>
      </c>
      <c r="P5556">
        <f xml:space="preserve"> IF(Stock_Info[[#This Row],[Close Price]] &gt; Stock_Info[[#This Row],[Open Price]], 1, 0)</f>
        <v>1</v>
      </c>
      <c r="Q5556" t="str">
        <f>IF(AND(Stock_Info[[#This Row],[% Deli. Qty to Traded Qty]]&gt;80,Stock_Info[[#This Row],[No. of Trades]]&lt;3000),"Unusual Day","")</f>
        <v/>
      </c>
      <c r="R5556" t="str">
        <f>IF(AND(Stock_Info[[#This Row],[Spread High-Low]] &lt; 10, Stock_Info[[#This Row],[% Deli. Qty to Traded Qty]] &gt; 90), "Good Day", "")</f>
        <v/>
      </c>
    </row>
    <row r="5557" spans="1:18">
      <c r="A5557" t="s">
        <v>62</v>
      </c>
      <c r="B5557" s="1">
        <v>45828</v>
      </c>
      <c r="C5557" s="1" t="str">
        <f>"WEEK" &amp;" " &amp;  INT((DAY(Stock_Info[[#This Row],[Date]])+WEEKDAY(DATE(YEAR(Stock_Info[[#This Row],[Date]]),MONTH(Stock_Info[[#This Row],[Date]]),1))-1)/7)+1</f>
        <v>WEEK 3</v>
      </c>
      <c r="D5557" s="12">
        <v>836.95</v>
      </c>
      <c r="E5557" s="12">
        <v>847.9</v>
      </c>
      <c r="F5557" s="12">
        <v>829.05</v>
      </c>
      <c r="G5557" s="12">
        <v>840.3</v>
      </c>
      <c r="H5557" s="12">
        <v>839.38381159650055</v>
      </c>
      <c r="I5557">
        <v>138766</v>
      </c>
      <c r="J5557">
        <v>3999</v>
      </c>
      <c r="K5557" s="12">
        <v>116477934</v>
      </c>
      <c r="L5557">
        <v>60856</v>
      </c>
      <c r="M5557">
        <v>43.86</v>
      </c>
      <c r="N5557">
        <v>18.850000000000001</v>
      </c>
      <c r="O5557">
        <v>3.35</v>
      </c>
      <c r="P5557">
        <f xml:space="preserve"> IF(Stock_Info[[#This Row],[Close Price]] &gt; Stock_Info[[#This Row],[Open Price]], 1, 0)</f>
        <v>1</v>
      </c>
      <c r="Q5557" t="str">
        <f>IF(AND(Stock_Info[[#This Row],[% Deli. Qty to Traded Qty]]&gt;80,Stock_Info[[#This Row],[No. of Trades]]&lt;3000),"Unusual Day","")</f>
        <v/>
      </c>
      <c r="R5557" t="str">
        <f>IF(AND(Stock_Info[[#This Row],[Spread High-Low]] &lt; 10, Stock_Info[[#This Row],[% Deli. Qty to Traded Qty]] &gt; 90), "Good Day", "")</f>
        <v/>
      </c>
    </row>
    <row r="5558" spans="1:18">
      <c r="A5558" t="s">
        <v>62</v>
      </c>
      <c r="B5558" s="1">
        <v>45827</v>
      </c>
      <c r="C5558" s="1" t="str">
        <f>"WEEK" &amp;" " &amp;  INT((DAY(Stock_Info[[#This Row],[Date]])+WEEKDAY(DATE(YEAR(Stock_Info[[#This Row],[Date]]),MONTH(Stock_Info[[#This Row],[Date]]),1))-1)/7)+1</f>
        <v>WEEK 3</v>
      </c>
      <c r="D5558" s="12">
        <v>847.9</v>
      </c>
      <c r="E5558" s="12">
        <v>849.55</v>
      </c>
      <c r="F5558" s="12">
        <v>835.1</v>
      </c>
      <c r="G5558" s="12">
        <v>837.5</v>
      </c>
      <c r="H5558" s="12">
        <v>841.28314060667003</v>
      </c>
      <c r="I5558">
        <v>179010</v>
      </c>
      <c r="J5558">
        <v>5608</v>
      </c>
      <c r="K5558" s="12">
        <v>150598095</v>
      </c>
      <c r="L5558">
        <v>58169</v>
      </c>
      <c r="M5558">
        <v>32.49</v>
      </c>
      <c r="N5558">
        <v>14.45</v>
      </c>
      <c r="O5558">
        <v>-10.4</v>
      </c>
      <c r="P5558">
        <f xml:space="preserve"> IF(Stock_Info[[#This Row],[Close Price]] &gt; Stock_Info[[#This Row],[Open Price]], 1, 0)</f>
        <v>0</v>
      </c>
      <c r="Q5558" t="str">
        <f>IF(AND(Stock_Info[[#This Row],[% Deli. Qty to Traded Qty]]&gt;80,Stock_Info[[#This Row],[No. of Trades]]&lt;3000),"Unusual Day","")</f>
        <v/>
      </c>
      <c r="R5558" t="str">
        <f>IF(AND(Stock_Info[[#This Row],[Spread High-Low]] &lt; 10, Stock_Info[[#This Row],[% Deli. Qty to Traded Qty]] &gt; 90), "Good Day", "")</f>
        <v/>
      </c>
    </row>
    <row r="5559" spans="1:18">
      <c r="A5559" t="s">
        <v>62</v>
      </c>
      <c r="B5559" s="1">
        <v>45826</v>
      </c>
      <c r="C5559" s="1" t="str">
        <f>"WEEK" &amp;" " &amp;  INT((DAY(Stock_Info[[#This Row],[Date]])+WEEKDAY(DATE(YEAR(Stock_Info[[#This Row],[Date]]),MONTH(Stock_Info[[#This Row],[Date]]),1))-1)/7)+1</f>
        <v>WEEK 3</v>
      </c>
      <c r="D5559" s="12">
        <v>818.35</v>
      </c>
      <c r="E5559" s="12">
        <v>855.2</v>
      </c>
      <c r="F5559" s="12">
        <v>816.2</v>
      </c>
      <c r="G5559" s="12">
        <v>850.6</v>
      </c>
      <c r="H5559" s="12">
        <v>844.28563129189172</v>
      </c>
      <c r="I5559">
        <v>1037943</v>
      </c>
      <c r="J5559">
        <v>18080</v>
      </c>
      <c r="K5559" s="12">
        <v>876320361</v>
      </c>
      <c r="L5559">
        <v>260342</v>
      </c>
      <c r="M5559">
        <v>25.08</v>
      </c>
      <c r="N5559">
        <v>39</v>
      </c>
      <c r="O5559">
        <v>32.25</v>
      </c>
      <c r="P5559">
        <f xml:space="preserve"> IF(Stock_Info[[#This Row],[Close Price]] &gt; Stock_Info[[#This Row],[Open Price]], 1, 0)</f>
        <v>1</v>
      </c>
      <c r="Q5559" t="str">
        <f>IF(AND(Stock_Info[[#This Row],[% Deli. Qty to Traded Qty]]&gt;80,Stock_Info[[#This Row],[No. of Trades]]&lt;3000),"Unusual Day","")</f>
        <v/>
      </c>
      <c r="R5559" t="str">
        <f>IF(AND(Stock_Info[[#This Row],[Spread High-Low]] &lt; 10, Stock_Info[[#This Row],[% Deli. Qty to Traded Qty]] &gt; 90), "Good Day", "")</f>
        <v/>
      </c>
    </row>
    <row r="5560" spans="1:18">
      <c r="A5560" t="s">
        <v>62</v>
      </c>
      <c r="B5560" s="1">
        <v>45825</v>
      </c>
      <c r="C5560" s="1" t="str">
        <f>"WEEK" &amp;" " &amp;  INT((DAY(Stock_Info[[#This Row],[Date]])+WEEKDAY(DATE(YEAR(Stock_Info[[#This Row],[Date]]),MONTH(Stock_Info[[#This Row],[Date]]),1))-1)/7)+1</f>
        <v>WEEK 3</v>
      </c>
      <c r="D5560" s="12">
        <v>825.7</v>
      </c>
      <c r="E5560" s="12">
        <v>825.7</v>
      </c>
      <c r="F5560" s="12">
        <v>806.3</v>
      </c>
      <c r="G5560" s="12">
        <v>809.15</v>
      </c>
      <c r="H5560" s="12">
        <v>812.22022375126903</v>
      </c>
      <c r="I5560">
        <v>97519</v>
      </c>
      <c r="J5560">
        <v>2372</v>
      </c>
      <c r="K5560" s="12">
        <v>79206904</v>
      </c>
      <c r="L5560">
        <v>31480</v>
      </c>
      <c r="M5560">
        <v>32.28</v>
      </c>
      <c r="N5560">
        <v>19.399999999999999</v>
      </c>
      <c r="O5560">
        <v>-16.55</v>
      </c>
      <c r="P5560">
        <f xml:space="preserve"> IF(Stock_Info[[#This Row],[Close Price]] &gt; Stock_Info[[#This Row],[Open Price]], 1, 0)</f>
        <v>0</v>
      </c>
      <c r="Q5560" t="str">
        <f>IF(AND(Stock_Info[[#This Row],[% Deli. Qty to Traded Qty]]&gt;80,Stock_Info[[#This Row],[No. of Trades]]&lt;3000),"Unusual Day","")</f>
        <v/>
      </c>
      <c r="R5560" t="str">
        <f>IF(AND(Stock_Info[[#This Row],[Spread High-Low]] &lt; 10, Stock_Info[[#This Row],[% Deli. Qty to Traded Qty]] &gt; 90), "Good Day", "")</f>
        <v/>
      </c>
    </row>
    <row r="5561" spans="1:18">
      <c r="A5561" t="s">
        <v>62</v>
      </c>
      <c r="B5561" s="1">
        <v>45824</v>
      </c>
      <c r="C5561" s="1" t="str">
        <f>"WEEK" &amp;" " &amp;  INT((DAY(Stock_Info[[#This Row],[Date]])+WEEKDAY(DATE(YEAR(Stock_Info[[#This Row],[Date]]),MONTH(Stock_Info[[#This Row],[Date]]),1))-1)/7)+1</f>
        <v>WEEK 3</v>
      </c>
      <c r="D5561" s="12">
        <v>818.75</v>
      </c>
      <c r="E5561" s="12">
        <v>824.45</v>
      </c>
      <c r="F5561" s="12">
        <v>810.5</v>
      </c>
      <c r="G5561" s="12">
        <v>821.1</v>
      </c>
      <c r="H5561" s="12">
        <v>818.13195785435653</v>
      </c>
      <c r="I5561">
        <v>77161</v>
      </c>
      <c r="J5561">
        <v>2080</v>
      </c>
      <c r="K5561" s="12">
        <v>63127880</v>
      </c>
      <c r="L5561">
        <v>32421</v>
      </c>
      <c r="M5561">
        <v>42.02</v>
      </c>
      <c r="N5561">
        <v>13.95</v>
      </c>
      <c r="O5561">
        <v>2.35</v>
      </c>
      <c r="P5561">
        <f xml:space="preserve"> IF(Stock_Info[[#This Row],[Close Price]] &gt; Stock_Info[[#This Row],[Open Price]], 1, 0)</f>
        <v>1</v>
      </c>
      <c r="Q5561" t="str">
        <f>IF(AND(Stock_Info[[#This Row],[% Deli. Qty to Traded Qty]]&gt;80,Stock_Info[[#This Row],[No. of Trades]]&lt;3000),"Unusual Day","")</f>
        <v/>
      </c>
      <c r="R5561" t="str">
        <f>IF(AND(Stock_Info[[#This Row],[Spread High-Low]] &lt; 10, Stock_Info[[#This Row],[% Deli. Qty to Traded Qty]] &gt; 90), "Good Day", "")</f>
        <v/>
      </c>
    </row>
    <row r="5562" spans="1:18">
      <c r="A5562" t="s">
        <v>62</v>
      </c>
      <c r="B5562" s="1">
        <v>45821</v>
      </c>
      <c r="C5562" s="1" t="str">
        <f>"WEEK" &amp;" " &amp;  INT((DAY(Stock_Info[[#This Row],[Date]])+WEEKDAY(DATE(YEAR(Stock_Info[[#This Row],[Date]]),MONTH(Stock_Info[[#This Row],[Date]]),1))-1)/7)+1</f>
        <v>WEEK 2</v>
      </c>
      <c r="D5562" s="12">
        <v>815.55</v>
      </c>
      <c r="E5562" s="12">
        <v>827</v>
      </c>
      <c r="F5562" s="12">
        <v>814</v>
      </c>
      <c r="G5562" s="12">
        <v>816.55</v>
      </c>
      <c r="H5562" s="12">
        <v>819.0704133999385</v>
      </c>
      <c r="I5562">
        <v>87881</v>
      </c>
      <c r="J5562">
        <v>2595</v>
      </c>
      <c r="K5562" s="12">
        <v>71980727</v>
      </c>
      <c r="L5562">
        <v>24967</v>
      </c>
      <c r="M5562">
        <v>28.41</v>
      </c>
      <c r="N5562">
        <v>13</v>
      </c>
      <c r="O5562">
        <v>1</v>
      </c>
      <c r="P5562">
        <f xml:space="preserve"> IF(Stock_Info[[#This Row],[Close Price]] &gt; Stock_Info[[#This Row],[Open Price]], 1, 0)</f>
        <v>1</v>
      </c>
      <c r="Q5562" t="str">
        <f>IF(AND(Stock_Info[[#This Row],[% Deli. Qty to Traded Qty]]&gt;80,Stock_Info[[#This Row],[No. of Trades]]&lt;3000),"Unusual Day","")</f>
        <v/>
      </c>
      <c r="R5562" t="str">
        <f>IF(AND(Stock_Info[[#This Row],[Spread High-Low]] &lt; 10, Stock_Info[[#This Row],[% Deli. Qty to Traded Qty]] &gt; 90), "Good Day", "")</f>
        <v/>
      </c>
    </row>
    <row r="5563" spans="1:18">
      <c r="A5563" t="s">
        <v>62</v>
      </c>
      <c r="B5563" s="1">
        <v>45820</v>
      </c>
      <c r="C5563" s="1" t="str">
        <f>"WEEK" &amp;" " &amp;  INT((DAY(Stock_Info[[#This Row],[Date]])+WEEKDAY(DATE(YEAR(Stock_Info[[#This Row],[Date]]),MONTH(Stock_Info[[#This Row],[Date]]),1))-1)/7)+1</f>
        <v>WEEK 2</v>
      </c>
      <c r="D5563" s="12">
        <v>839.25</v>
      </c>
      <c r="E5563" s="12">
        <v>843</v>
      </c>
      <c r="F5563" s="12">
        <v>826.5</v>
      </c>
      <c r="G5563" s="12">
        <v>829.75</v>
      </c>
      <c r="H5563" s="12">
        <v>834.55102317754984</v>
      </c>
      <c r="I5563">
        <v>73692</v>
      </c>
      <c r="J5563">
        <v>2394</v>
      </c>
      <c r="K5563" s="12">
        <v>61499734</v>
      </c>
      <c r="L5563">
        <v>31181</v>
      </c>
      <c r="M5563">
        <v>42.31</v>
      </c>
      <c r="N5563">
        <v>16.5</v>
      </c>
      <c r="O5563">
        <v>-9.5</v>
      </c>
      <c r="P5563">
        <f xml:space="preserve"> IF(Stock_Info[[#This Row],[Close Price]] &gt; Stock_Info[[#This Row],[Open Price]], 1, 0)</f>
        <v>0</v>
      </c>
      <c r="Q5563" t="str">
        <f>IF(AND(Stock_Info[[#This Row],[% Deli. Qty to Traded Qty]]&gt;80,Stock_Info[[#This Row],[No. of Trades]]&lt;3000),"Unusual Day","")</f>
        <v/>
      </c>
      <c r="R5563" t="str">
        <f>IF(AND(Stock_Info[[#This Row],[Spread High-Low]] &lt; 10, Stock_Info[[#This Row],[% Deli. Qty to Traded Qty]] &gt; 90), "Good Day", "")</f>
        <v/>
      </c>
    </row>
    <row r="5564" spans="1:18">
      <c r="A5564" t="s">
        <v>62</v>
      </c>
      <c r="B5564" s="1">
        <v>45819</v>
      </c>
      <c r="C5564" s="1" t="str">
        <f>"WEEK" &amp;" " &amp;  INT((DAY(Stock_Info[[#This Row],[Date]])+WEEKDAY(DATE(YEAR(Stock_Info[[#This Row],[Date]]),MONTH(Stock_Info[[#This Row],[Date]]),1))-1)/7)+1</f>
        <v>WEEK 2</v>
      </c>
      <c r="D5564" s="12">
        <v>846.25</v>
      </c>
      <c r="E5564" s="12">
        <v>851.4</v>
      </c>
      <c r="F5564" s="12">
        <v>834.35</v>
      </c>
      <c r="G5564" s="12">
        <v>836.1</v>
      </c>
      <c r="H5564" s="12">
        <v>844.14081221920958</v>
      </c>
      <c r="I5564">
        <v>203221</v>
      </c>
      <c r="J5564">
        <v>5513</v>
      </c>
      <c r="K5564" s="12">
        <v>171547140</v>
      </c>
      <c r="L5564">
        <v>100772</v>
      </c>
      <c r="M5564">
        <v>49.59</v>
      </c>
      <c r="N5564">
        <v>17.05</v>
      </c>
      <c r="O5564">
        <v>-10.15</v>
      </c>
      <c r="P5564">
        <f xml:space="preserve"> IF(Stock_Info[[#This Row],[Close Price]] &gt; Stock_Info[[#This Row],[Open Price]], 1, 0)</f>
        <v>0</v>
      </c>
      <c r="Q5564" t="str">
        <f>IF(AND(Stock_Info[[#This Row],[% Deli. Qty to Traded Qty]]&gt;80,Stock_Info[[#This Row],[No. of Trades]]&lt;3000),"Unusual Day","")</f>
        <v/>
      </c>
      <c r="R5564" t="str">
        <f>IF(AND(Stock_Info[[#This Row],[Spread High-Low]] &lt; 10, Stock_Info[[#This Row],[% Deli. Qty to Traded Qty]] &gt; 90), "Good Day", "")</f>
        <v/>
      </c>
    </row>
    <row r="5565" spans="1:18">
      <c r="A5565" t="s">
        <v>62</v>
      </c>
      <c r="B5565" s="1">
        <v>45818</v>
      </c>
      <c r="C5565" s="1" t="str">
        <f>"WEEK" &amp;" " &amp;  INT((DAY(Stock_Info[[#This Row],[Date]])+WEEKDAY(DATE(YEAR(Stock_Info[[#This Row],[Date]]),MONTH(Stock_Info[[#This Row],[Date]]),1))-1)/7)+1</f>
        <v>WEEK 2</v>
      </c>
      <c r="D5565" s="12">
        <v>836.8</v>
      </c>
      <c r="E5565" s="12">
        <v>857</v>
      </c>
      <c r="F5565" s="12">
        <v>836.05</v>
      </c>
      <c r="G5565" s="12">
        <v>846.3</v>
      </c>
      <c r="H5565" s="12">
        <v>848.6701155566825</v>
      </c>
      <c r="I5565">
        <v>220844</v>
      </c>
      <c r="J5565">
        <v>6590</v>
      </c>
      <c r="K5565" s="12">
        <v>187423703</v>
      </c>
      <c r="L5565">
        <v>88506</v>
      </c>
      <c r="M5565">
        <v>40.08</v>
      </c>
      <c r="N5565">
        <v>20.95</v>
      </c>
      <c r="O5565">
        <v>9.5</v>
      </c>
      <c r="P5565">
        <f xml:space="preserve"> IF(Stock_Info[[#This Row],[Close Price]] &gt; Stock_Info[[#This Row],[Open Price]], 1, 0)</f>
        <v>1</v>
      </c>
      <c r="Q5565" t="str">
        <f>IF(AND(Stock_Info[[#This Row],[% Deli. Qty to Traded Qty]]&gt;80,Stock_Info[[#This Row],[No. of Trades]]&lt;3000),"Unusual Day","")</f>
        <v/>
      </c>
      <c r="R5565" t="str">
        <f>IF(AND(Stock_Info[[#This Row],[Spread High-Low]] &lt; 10, Stock_Info[[#This Row],[% Deli. Qty to Traded Qty]] &gt; 90), "Good Day", "")</f>
        <v/>
      </c>
    </row>
    <row r="5566" spans="1:18">
      <c r="A5566" t="s">
        <v>62</v>
      </c>
      <c r="B5566" s="1">
        <v>45817</v>
      </c>
      <c r="C5566" s="1" t="str">
        <f>"WEEK" &amp;" " &amp;  INT((DAY(Stock_Info[[#This Row],[Date]])+WEEKDAY(DATE(YEAR(Stock_Info[[#This Row],[Date]]),MONTH(Stock_Info[[#This Row],[Date]]),1))-1)/7)+1</f>
        <v>WEEK 2</v>
      </c>
      <c r="D5566" s="12">
        <v>832</v>
      </c>
      <c r="E5566" s="12">
        <v>839.9</v>
      </c>
      <c r="F5566" s="12">
        <v>821.8</v>
      </c>
      <c r="G5566" s="12">
        <v>836.55</v>
      </c>
      <c r="H5566" s="12">
        <v>834.02918294166614</v>
      </c>
      <c r="I5566">
        <v>249872</v>
      </c>
      <c r="J5566">
        <v>7176</v>
      </c>
      <c r="K5566" s="12">
        <v>208400540</v>
      </c>
      <c r="L5566">
        <v>103245</v>
      </c>
      <c r="M5566">
        <v>41.32</v>
      </c>
      <c r="N5566">
        <v>18.100000000000001</v>
      </c>
      <c r="O5566">
        <v>4.55</v>
      </c>
      <c r="P5566">
        <f xml:space="preserve"> IF(Stock_Info[[#This Row],[Close Price]] &gt; Stock_Info[[#This Row],[Open Price]], 1, 0)</f>
        <v>1</v>
      </c>
      <c r="Q5566" t="str">
        <f>IF(AND(Stock_Info[[#This Row],[% Deli. Qty to Traded Qty]]&gt;80,Stock_Info[[#This Row],[No. of Trades]]&lt;3000),"Unusual Day","")</f>
        <v/>
      </c>
      <c r="R5566" t="str">
        <f>IF(AND(Stock_Info[[#This Row],[Spread High-Low]] &lt; 10, Stock_Info[[#This Row],[% Deli. Qty to Traded Qty]] &gt; 90), "Good Day", "")</f>
        <v/>
      </c>
    </row>
    <row r="5567" spans="1:18">
      <c r="A5567" t="s">
        <v>62</v>
      </c>
      <c r="B5567" s="1">
        <v>45814</v>
      </c>
      <c r="C5567" s="1" t="str">
        <f>"WEEK" &amp;" " &amp;  INT((DAY(Stock_Info[[#This Row],[Date]])+WEEKDAY(DATE(YEAR(Stock_Info[[#This Row],[Date]]),MONTH(Stock_Info[[#This Row],[Date]]),1))-1)/7)+1</f>
        <v>WEEK 1</v>
      </c>
      <c r="D5567" s="12">
        <v>806.5</v>
      </c>
      <c r="E5567" s="12">
        <v>845.85</v>
      </c>
      <c r="F5567" s="12">
        <v>805</v>
      </c>
      <c r="G5567" s="12">
        <v>823.2</v>
      </c>
      <c r="H5567" s="12">
        <v>823.67131091283454</v>
      </c>
      <c r="I5567">
        <v>305970</v>
      </c>
      <c r="J5567">
        <v>7578</v>
      </c>
      <c r="K5567" s="12">
        <v>252018711</v>
      </c>
      <c r="L5567">
        <v>101735</v>
      </c>
      <c r="M5567">
        <v>33.25</v>
      </c>
      <c r="N5567">
        <v>40.85</v>
      </c>
      <c r="O5567">
        <v>16.7</v>
      </c>
      <c r="P5567">
        <f xml:space="preserve"> IF(Stock_Info[[#This Row],[Close Price]] &gt; Stock_Info[[#This Row],[Open Price]], 1, 0)</f>
        <v>1</v>
      </c>
      <c r="Q5567" t="str">
        <f>IF(AND(Stock_Info[[#This Row],[% Deli. Qty to Traded Qty]]&gt;80,Stock_Info[[#This Row],[No. of Trades]]&lt;3000),"Unusual Day","")</f>
        <v/>
      </c>
      <c r="R5567" t="str">
        <f>IF(AND(Stock_Info[[#This Row],[Spread High-Low]] &lt; 10, Stock_Info[[#This Row],[% Deli. Qty to Traded Qty]] &gt; 90), "Good Day", "")</f>
        <v/>
      </c>
    </row>
    <row r="5568" spans="1:18">
      <c r="A5568" t="s">
        <v>62</v>
      </c>
      <c r="B5568" s="1">
        <v>45813</v>
      </c>
      <c r="C5568" s="1" t="str">
        <f>"WEEK" &amp;" " &amp;  INT((DAY(Stock_Info[[#This Row],[Date]])+WEEKDAY(DATE(YEAR(Stock_Info[[#This Row],[Date]]),MONTH(Stock_Info[[#This Row],[Date]]),1))-1)/7)+1</f>
        <v>WEEK 1</v>
      </c>
      <c r="D5568" s="12">
        <v>815.75</v>
      </c>
      <c r="E5568" s="12">
        <v>818.35</v>
      </c>
      <c r="F5568" s="12">
        <v>800.5</v>
      </c>
      <c r="G5568" s="12">
        <v>803.1</v>
      </c>
      <c r="H5568" s="12">
        <v>806.96695442754356</v>
      </c>
      <c r="I5568">
        <v>166921</v>
      </c>
      <c r="J5568">
        <v>5574</v>
      </c>
      <c r="K5568" s="12">
        <v>134699731</v>
      </c>
      <c r="L5568">
        <v>71520</v>
      </c>
      <c r="M5568">
        <v>42.85</v>
      </c>
      <c r="N5568">
        <v>17.850000000000001</v>
      </c>
      <c r="O5568">
        <v>-12.65</v>
      </c>
      <c r="P5568">
        <f xml:space="preserve"> IF(Stock_Info[[#This Row],[Close Price]] &gt; Stock_Info[[#This Row],[Open Price]], 1, 0)</f>
        <v>0</v>
      </c>
      <c r="Q5568" t="str">
        <f>IF(AND(Stock_Info[[#This Row],[% Deli. Qty to Traded Qty]]&gt;80,Stock_Info[[#This Row],[No. of Trades]]&lt;3000),"Unusual Day","")</f>
        <v/>
      </c>
      <c r="R5568" t="str">
        <f>IF(AND(Stock_Info[[#This Row],[Spread High-Low]] &lt; 10, Stock_Info[[#This Row],[% Deli. Qty to Traded Qty]] &gt; 90), "Good Day", "")</f>
        <v/>
      </c>
    </row>
    <row r="5569" spans="1:18">
      <c r="A5569" t="s">
        <v>62</v>
      </c>
      <c r="B5569" s="1">
        <v>45812</v>
      </c>
      <c r="C5569" s="1" t="str">
        <f>"WEEK" &amp;" " &amp;  INT((DAY(Stock_Info[[#This Row],[Date]])+WEEKDAY(DATE(YEAR(Stock_Info[[#This Row],[Date]]),MONTH(Stock_Info[[#This Row],[Date]]),1))-1)/7)+1</f>
        <v>WEEK 1</v>
      </c>
      <c r="D5569" s="12">
        <v>809.5</v>
      </c>
      <c r="E5569" s="12">
        <v>815.9</v>
      </c>
      <c r="F5569" s="12">
        <v>803.2</v>
      </c>
      <c r="G5569" s="12">
        <v>814.55</v>
      </c>
      <c r="H5569" s="12">
        <v>811.04934094038958</v>
      </c>
      <c r="I5569">
        <v>76245</v>
      </c>
      <c r="J5569">
        <v>2418</v>
      </c>
      <c r="K5569" s="12">
        <v>61838457</v>
      </c>
      <c r="L5569">
        <v>28839</v>
      </c>
      <c r="M5569">
        <v>37.82</v>
      </c>
      <c r="N5569">
        <v>12.7</v>
      </c>
      <c r="O5569">
        <v>5.05</v>
      </c>
      <c r="P5569">
        <f xml:space="preserve"> IF(Stock_Info[[#This Row],[Close Price]] &gt; Stock_Info[[#This Row],[Open Price]], 1, 0)</f>
        <v>1</v>
      </c>
      <c r="Q5569" t="str">
        <f>IF(AND(Stock_Info[[#This Row],[% Deli. Qty to Traded Qty]]&gt;80,Stock_Info[[#This Row],[No. of Trades]]&lt;3000),"Unusual Day","")</f>
        <v/>
      </c>
      <c r="R5569" t="str">
        <f>IF(AND(Stock_Info[[#This Row],[Spread High-Low]] &lt; 10, Stock_Info[[#This Row],[% Deli. Qty to Traded Qty]] &gt; 90), "Good Day", "")</f>
        <v/>
      </c>
    </row>
    <row r="5570" spans="1:18">
      <c r="A5570" t="s">
        <v>62</v>
      </c>
      <c r="B5570" s="1">
        <v>45811</v>
      </c>
      <c r="C5570" s="1" t="str">
        <f>"WEEK" &amp;" " &amp;  INT((DAY(Stock_Info[[#This Row],[Date]])+WEEKDAY(DATE(YEAR(Stock_Info[[#This Row],[Date]]),MONTH(Stock_Info[[#This Row],[Date]]),1))-1)/7)+1</f>
        <v>WEEK 1</v>
      </c>
      <c r="D5570" s="12">
        <v>816.65</v>
      </c>
      <c r="E5570" s="12">
        <v>817.25</v>
      </c>
      <c r="F5570" s="12">
        <v>798.45</v>
      </c>
      <c r="G5570" s="12">
        <v>800.25</v>
      </c>
      <c r="H5570" s="12">
        <v>805.47088708870888</v>
      </c>
      <c r="I5570">
        <v>149985</v>
      </c>
      <c r="J5570">
        <v>4994</v>
      </c>
      <c r="K5570" s="12">
        <v>120808551</v>
      </c>
      <c r="L5570">
        <v>47192</v>
      </c>
      <c r="M5570">
        <v>31.46</v>
      </c>
      <c r="N5570">
        <v>18.8</v>
      </c>
      <c r="O5570">
        <v>-16.399999999999999</v>
      </c>
      <c r="P5570">
        <f xml:space="preserve"> IF(Stock_Info[[#This Row],[Close Price]] &gt; Stock_Info[[#This Row],[Open Price]], 1, 0)</f>
        <v>0</v>
      </c>
      <c r="Q5570" t="str">
        <f>IF(AND(Stock_Info[[#This Row],[% Deli. Qty to Traded Qty]]&gt;80,Stock_Info[[#This Row],[No. of Trades]]&lt;3000),"Unusual Day","")</f>
        <v/>
      </c>
      <c r="R5570" t="str">
        <f>IF(AND(Stock_Info[[#This Row],[Spread High-Low]] &lt; 10, Stock_Info[[#This Row],[% Deli. Qty to Traded Qty]] &gt; 90), "Good Day", "")</f>
        <v/>
      </c>
    </row>
    <row r="5571" spans="1:18">
      <c r="A5571" t="s">
        <v>62</v>
      </c>
      <c r="B5571" s="1">
        <v>45810</v>
      </c>
      <c r="C5571" s="1" t="str">
        <f>"WEEK" &amp;" " &amp;  INT((DAY(Stock_Info[[#This Row],[Date]])+WEEKDAY(DATE(YEAR(Stock_Info[[#This Row],[Date]]),MONTH(Stock_Info[[#This Row],[Date]]),1))-1)/7)+1</f>
        <v>WEEK 1</v>
      </c>
      <c r="D5571" s="12">
        <v>810.35</v>
      </c>
      <c r="E5571" s="12">
        <v>824.85</v>
      </c>
      <c r="F5571" s="12">
        <v>809.5</v>
      </c>
      <c r="G5571" s="12">
        <v>812.55</v>
      </c>
      <c r="H5571" s="12">
        <v>816.34748886972739</v>
      </c>
      <c r="I5571">
        <v>227308</v>
      </c>
      <c r="J5571">
        <v>5509</v>
      </c>
      <c r="K5571" s="12">
        <v>185562315</v>
      </c>
      <c r="L5571">
        <v>90530</v>
      </c>
      <c r="M5571">
        <v>39.83</v>
      </c>
      <c r="N5571">
        <v>15.35</v>
      </c>
      <c r="O5571">
        <v>2.2000000000000002</v>
      </c>
      <c r="P5571">
        <f xml:space="preserve"> IF(Stock_Info[[#This Row],[Close Price]] &gt; Stock_Info[[#This Row],[Open Price]], 1, 0)</f>
        <v>1</v>
      </c>
      <c r="Q5571" t="str">
        <f>IF(AND(Stock_Info[[#This Row],[% Deli. Qty to Traded Qty]]&gt;80,Stock_Info[[#This Row],[No. of Trades]]&lt;3000),"Unusual Day","")</f>
        <v/>
      </c>
      <c r="R5571" t="str">
        <f>IF(AND(Stock_Info[[#This Row],[Spread High-Low]] &lt; 10, Stock_Info[[#This Row],[% Deli. Qty to Traded Qty]] &gt; 90), "Good Day", "")</f>
        <v/>
      </c>
    </row>
    <row r="5572" spans="1:18">
      <c r="A5572" t="s">
        <v>62</v>
      </c>
      <c r="B5572" s="1">
        <v>45807</v>
      </c>
      <c r="C5572" s="1" t="str">
        <f>"WEEK" &amp;" " &amp;  INT((DAY(Stock_Info[[#This Row],[Date]])+WEEKDAY(DATE(YEAR(Stock_Info[[#This Row],[Date]]),MONTH(Stock_Info[[#This Row],[Date]]),1))-1)/7)+1</f>
        <v>WEEK 5</v>
      </c>
      <c r="D5572" s="12">
        <v>821.05</v>
      </c>
      <c r="E5572" s="12">
        <v>823.85</v>
      </c>
      <c r="F5572" s="12">
        <v>811.2</v>
      </c>
      <c r="G5572" s="12">
        <v>817.1</v>
      </c>
      <c r="H5572" s="12">
        <v>816.28459053237816</v>
      </c>
      <c r="I5572">
        <v>206451</v>
      </c>
      <c r="J5572">
        <v>5252</v>
      </c>
      <c r="K5572" s="12">
        <v>168522770</v>
      </c>
      <c r="L5572">
        <v>70781</v>
      </c>
      <c r="M5572">
        <v>34.28</v>
      </c>
      <c r="N5572">
        <v>12.65</v>
      </c>
      <c r="O5572">
        <v>-3.95</v>
      </c>
      <c r="P5572">
        <f xml:space="preserve"> IF(Stock_Info[[#This Row],[Close Price]] &gt; Stock_Info[[#This Row],[Open Price]], 1, 0)</f>
        <v>0</v>
      </c>
      <c r="Q5572" t="str">
        <f>IF(AND(Stock_Info[[#This Row],[% Deli. Qty to Traded Qty]]&gt;80,Stock_Info[[#This Row],[No. of Trades]]&lt;3000),"Unusual Day","")</f>
        <v/>
      </c>
      <c r="R5572" t="str">
        <f>IF(AND(Stock_Info[[#This Row],[Spread High-Low]] &lt; 10, Stock_Info[[#This Row],[% Deli. Qty to Traded Qty]] &gt; 90), "Good Day", "")</f>
        <v/>
      </c>
    </row>
    <row r="5573" spans="1:18">
      <c r="A5573" t="s">
        <v>62</v>
      </c>
      <c r="B5573" s="1">
        <v>45806</v>
      </c>
      <c r="C5573" s="1" t="str">
        <f>"WEEK" &amp;" " &amp;  INT((DAY(Stock_Info[[#This Row],[Date]])+WEEKDAY(DATE(YEAR(Stock_Info[[#This Row],[Date]]),MONTH(Stock_Info[[#This Row],[Date]]),1))-1)/7)+1</f>
        <v>WEEK 5</v>
      </c>
      <c r="D5573" s="12">
        <v>803.05</v>
      </c>
      <c r="E5573" s="12">
        <v>826.6</v>
      </c>
      <c r="F5573" s="12">
        <v>803.05</v>
      </c>
      <c r="G5573" s="12">
        <v>824.15</v>
      </c>
      <c r="H5573" s="12">
        <v>815.21608571706781</v>
      </c>
      <c r="I5573">
        <v>297817</v>
      </c>
      <c r="J5573">
        <v>6354</v>
      </c>
      <c r="K5573" s="12">
        <v>242785209</v>
      </c>
      <c r="L5573">
        <v>76920</v>
      </c>
      <c r="M5573">
        <v>25.83</v>
      </c>
      <c r="N5573">
        <v>23.55</v>
      </c>
      <c r="O5573">
        <v>21.1</v>
      </c>
      <c r="P5573">
        <f xml:space="preserve"> IF(Stock_Info[[#This Row],[Close Price]] &gt; Stock_Info[[#This Row],[Open Price]], 1, 0)</f>
        <v>1</v>
      </c>
      <c r="Q5573" t="str">
        <f>IF(AND(Stock_Info[[#This Row],[% Deli. Qty to Traded Qty]]&gt;80,Stock_Info[[#This Row],[No. of Trades]]&lt;3000),"Unusual Day","")</f>
        <v/>
      </c>
      <c r="R5573" t="str">
        <f>IF(AND(Stock_Info[[#This Row],[Spread High-Low]] &lt; 10, Stock_Info[[#This Row],[% Deli. Qty to Traded Qty]] &gt; 90), "Good Day", "")</f>
        <v/>
      </c>
    </row>
    <row r="5574" spans="1:18">
      <c r="A5574" t="s">
        <v>62</v>
      </c>
      <c r="B5574" s="1">
        <v>45805</v>
      </c>
      <c r="C5574" s="1" t="str">
        <f>"WEEK" &amp;" " &amp;  INT((DAY(Stock_Info[[#This Row],[Date]])+WEEKDAY(DATE(YEAR(Stock_Info[[#This Row],[Date]]),MONTH(Stock_Info[[#This Row],[Date]]),1))-1)/7)+1</f>
        <v>WEEK 5</v>
      </c>
      <c r="D5574" s="12">
        <v>817.1</v>
      </c>
      <c r="E5574" s="12">
        <v>820.45</v>
      </c>
      <c r="F5574" s="12">
        <v>803</v>
      </c>
      <c r="G5574" s="12">
        <v>804.75</v>
      </c>
      <c r="H5574" s="12">
        <v>811.82220134450347</v>
      </c>
      <c r="I5574">
        <v>205429</v>
      </c>
      <c r="J5574">
        <v>7289</v>
      </c>
      <c r="K5574" s="12">
        <v>166771823</v>
      </c>
      <c r="L5574">
        <v>70566</v>
      </c>
      <c r="M5574">
        <v>34.35</v>
      </c>
      <c r="N5574">
        <v>17.45</v>
      </c>
      <c r="O5574">
        <v>-12.35</v>
      </c>
      <c r="P5574">
        <f xml:space="preserve"> IF(Stock_Info[[#This Row],[Close Price]] &gt; Stock_Info[[#This Row],[Open Price]], 1, 0)</f>
        <v>0</v>
      </c>
      <c r="Q5574" t="str">
        <f>IF(AND(Stock_Info[[#This Row],[% Deli. Qty to Traded Qty]]&gt;80,Stock_Info[[#This Row],[No. of Trades]]&lt;3000),"Unusual Day","")</f>
        <v/>
      </c>
      <c r="R5574" t="str">
        <f>IF(AND(Stock_Info[[#This Row],[Spread High-Low]] &lt; 10, Stock_Info[[#This Row],[% Deli. Qty to Traded Qty]] &gt; 90), "Good Day", "")</f>
        <v/>
      </c>
    </row>
    <row r="5575" spans="1:18">
      <c r="A5575" t="s">
        <v>62</v>
      </c>
      <c r="B5575" s="1">
        <v>45804</v>
      </c>
      <c r="C5575" s="1" t="str">
        <f>"WEEK" &amp;" " &amp;  INT((DAY(Stock_Info[[#This Row],[Date]])+WEEKDAY(DATE(YEAR(Stock_Info[[#This Row],[Date]]),MONTH(Stock_Info[[#This Row],[Date]]),1))-1)/7)+1</f>
        <v>WEEK 5</v>
      </c>
      <c r="D5575" s="12">
        <v>795.2</v>
      </c>
      <c r="E5575" s="12">
        <v>827.45</v>
      </c>
      <c r="F5575" s="12">
        <v>795.2</v>
      </c>
      <c r="G5575" s="12">
        <v>821.05</v>
      </c>
      <c r="H5575" s="12">
        <v>817.21216072994662</v>
      </c>
      <c r="I5575">
        <v>700106</v>
      </c>
      <c r="J5575">
        <v>16329</v>
      </c>
      <c r="K5575" s="12">
        <v>572135137</v>
      </c>
      <c r="L5575">
        <v>257044</v>
      </c>
      <c r="M5575">
        <v>36.72</v>
      </c>
      <c r="N5575">
        <v>32.25</v>
      </c>
      <c r="O5575">
        <v>25.85</v>
      </c>
      <c r="P5575">
        <f xml:space="preserve"> IF(Stock_Info[[#This Row],[Close Price]] &gt; Stock_Info[[#This Row],[Open Price]], 1, 0)</f>
        <v>1</v>
      </c>
      <c r="Q5575" t="str">
        <f>IF(AND(Stock_Info[[#This Row],[% Deli. Qty to Traded Qty]]&gt;80,Stock_Info[[#This Row],[No. of Trades]]&lt;3000),"Unusual Day","")</f>
        <v/>
      </c>
      <c r="R5575" t="str">
        <f>IF(AND(Stock_Info[[#This Row],[Spread High-Low]] &lt; 10, Stock_Info[[#This Row],[% Deli. Qty to Traded Qty]] &gt; 90), "Good Day", "")</f>
        <v/>
      </c>
    </row>
    <row r="5576" spans="1:18">
      <c r="A5576" t="s">
        <v>62</v>
      </c>
      <c r="B5576" s="1">
        <v>45803</v>
      </c>
      <c r="C5576" s="1" t="str">
        <f>"WEEK" &amp;" " &amp;  INT((DAY(Stock_Info[[#This Row],[Date]])+WEEKDAY(DATE(YEAR(Stock_Info[[#This Row],[Date]]),MONTH(Stock_Info[[#This Row],[Date]]),1))-1)/7)+1</f>
        <v>WEEK 5</v>
      </c>
      <c r="D5576" s="12">
        <v>790.1</v>
      </c>
      <c r="E5576" s="12">
        <v>801.8</v>
      </c>
      <c r="F5576" s="12">
        <v>790.1</v>
      </c>
      <c r="G5576" s="12">
        <v>800.25</v>
      </c>
      <c r="H5576" s="12">
        <v>797.7554747256163</v>
      </c>
      <c r="I5576">
        <v>173753</v>
      </c>
      <c r="J5576">
        <v>4575</v>
      </c>
      <c r="K5576" s="12">
        <v>138612407</v>
      </c>
      <c r="L5576">
        <v>61314</v>
      </c>
      <c r="M5576">
        <v>35.29</v>
      </c>
      <c r="N5576">
        <v>11.7</v>
      </c>
      <c r="O5576">
        <v>10.15</v>
      </c>
      <c r="P5576">
        <f xml:space="preserve"> IF(Stock_Info[[#This Row],[Close Price]] &gt; Stock_Info[[#This Row],[Open Price]], 1, 0)</f>
        <v>1</v>
      </c>
      <c r="Q5576" t="str">
        <f>IF(AND(Stock_Info[[#This Row],[% Deli. Qty to Traded Qty]]&gt;80,Stock_Info[[#This Row],[No. of Trades]]&lt;3000),"Unusual Day","")</f>
        <v/>
      </c>
      <c r="R5576" t="str">
        <f>IF(AND(Stock_Info[[#This Row],[Spread High-Low]] &lt; 10, Stock_Info[[#This Row],[% Deli. Qty to Traded Qty]] &gt; 90), "Good Day", "")</f>
        <v/>
      </c>
    </row>
    <row r="5577" spans="1:18">
      <c r="A5577" t="s">
        <v>62</v>
      </c>
      <c r="B5577" s="1">
        <v>45800</v>
      </c>
      <c r="C5577" s="1" t="str">
        <f>"WEEK" &amp;" " &amp;  INT((DAY(Stock_Info[[#This Row],[Date]])+WEEKDAY(DATE(YEAR(Stock_Info[[#This Row],[Date]]),MONTH(Stock_Info[[#This Row],[Date]]),1))-1)/7)+1</f>
        <v>WEEK 4</v>
      </c>
      <c r="D5577" s="12">
        <v>777.3</v>
      </c>
      <c r="E5577" s="12">
        <v>799</v>
      </c>
      <c r="F5577" s="12">
        <v>777.3</v>
      </c>
      <c r="G5577" s="12">
        <v>793.35</v>
      </c>
      <c r="H5577" s="12">
        <v>789.01671598800885</v>
      </c>
      <c r="I5577">
        <v>519383</v>
      </c>
      <c r="J5577">
        <v>11705</v>
      </c>
      <c r="K5577" s="12">
        <v>409801869</v>
      </c>
      <c r="L5577">
        <v>212833</v>
      </c>
      <c r="M5577">
        <v>40.98</v>
      </c>
      <c r="N5577">
        <v>21.7</v>
      </c>
      <c r="O5577">
        <v>16.05</v>
      </c>
      <c r="P5577">
        <f xml:space="preserve"> IF(Stock_Info[[#This Row],[Close Price]] &gt; Stock_Info[[#This Row],[Open Price]], 1, 0)</f>
        <v>1</v>
      </c>
      <c r="Q5577" t="str">
        <f>IF(AND(Stock_Info[[#This Row],[% Deli. Qty to Traded Qty]]&gt;80,Stock_Info[[#This Row],[No. of Trades]]&lt;3000),"Unusual Day","")</f>
        <v/>
      </c>
      <c r="R5577" t="str">
        <f>IF(AND(Stock_Info[[#This Row],[Spread High-Low]] &lt; 10, Stock_Info[[#This Row],[% Deli. Qty to Traded Qty]] &gt; 90), "Good Day", "")</f>
        <v/>
      </c>
    </row>
    <row r="5578" spans="1:18">
      <c r="A5578" t="s">
        <v>62</v>
      </c>
      <c r="B5578" s="1">
        <v>45799</v>
      </c>
      <c r="C5578" s="1" t="str">
        <f>"WEEK" &amp;" " &amp;  INT((DAY(Stock_Info[[#This Row],[Date]])+WEEKDAY(DATE(YEAR(Stock_Info[[#This Row],[Date]]),MONTH(Stock_Info[[#This Row],[Date]]),1))-1)/7)+1</f>
        <v>WEEK 4</v>
      </c>
      <c r="D5578" s="12">
        <v>739.05</v>
      </c>
      <c r="E5578" s="12">
        <v>796.2</v>
      </c>
      <c r="F5578" s="12">
        <v>725.65</v>
      </c>
      <c r="G5578" s="12">
        <v>785.1</v>
      </c>
      <c r="H5578" s="12">
        <v>771.78947961675749</v>
      </c>
      <c r="I5578">
        <v>2342120</v>
      </c>
      <c r="J5578">
        <v>42413</v>
      </c>
      <c r="K5578" s="12">
        <v>1807623576</v>
      </c>
      <c r="L5578">
        <v>629068</v>
      </c>
      <c r="M5578">
        <v>26.86</v>
      </c>
      <c r="N5578">
        <v>70.55</v>
      </c>
      <c r="O5578">
        <v>46.05</v>
      </c>
      <c r="P5578">
        <f xml:space="preserve"> IF(Stock_Info[[#This Row],[Close Price]] &gt; Stock_Info[[#This Row],[Open Price]], 1, 0)</f>
        <v>1</v>
      </c>
      <c r="Q5578" t="str">
        <f>IF(AND(Stock_Info[[#This Row],[% Deli. Qty to Traded Qty]]&gt;80,Stock_Info[[#This Row],[No. of Trades]]&lt;3000),"Unusual Day","")</f>
        <v/>
      </c>
      <c r="R5578" t="str">
        <f>IF(AND(Stock_Info[[#This Row],[Spread High-Low]] &lt; 10, Stock_Info[[#This Row],[% Deli. Qty to Traded Qty]] &gt; 90), "Good Day", "")</f>
        <v/>
      </c>
    </row>
    <row r="5579" spans="1:18">
      <c r="A5579" t="s">
        <v>62</v>
      </c>
      <c r="B5579" s="1">
        <v>45798</v>
      </c>
      <c r="C5579" s="1" t="str">
        <f>"WEEK" &amp;" " &amp;  INT((DAY(Stock_Info[[#This Row],[Date]])+WEEKDAY(DATE(YEAR(Stock_Info[[#This Row],[Date]]),MONTH(Stock_Info[[#This Row],[Date]]),1))-1)/7)+1</f>
        <v>WEEK 4</v>
      </c>
      <c r="D5579" s="12">
        <v>782.45</v>
      </c>
      <c r="E5579" s="12">
        <v>787.1</v>
      </c>
      <c r="F5579" s="12">
        <v>761.25</v>
      </c>
      <c r="G5579" s="12">
        <v>771.1</v>
      </c>
      <c r="H5579" s="12">
        <v>770.73373784563205</v>
      </c>
      <c r="I5579">
        <v>250013</v>
      </c>
      <c r="J5579">
        <v>5902</v>
      </c>
      <c r="K5579" s="12">
        <v>192693454</v>
      </c>
      <c r="L5579">
        <v>74108</v>
      </c>
      <c r="M5579">
        <v>29.64</v>
      </c>
      <c r="N5579">
        <v>25.85</v>
      </c>
      <c r="O5579">
        <v>-11.35</v>
      </c>
      <c r="P5579">
        <f xml:space="preserve"> IF(Stock_Info[[#This Row],[Close Price]] &gt; Stock_Info[[#This Row],[Open Price]], 1, 0)</f>
        <v>0</v>
      </c>
      <c r="Q5579" t="str">
        <f>IF(AND(Stock_Info[[#This Row],[% Deli. Qty to Traded Qty]]&gt;80,Stock_Info[[#This Row],[No. of Trades]]&lt;3000),"Unusual Day","")</f>
        <v/>
      </c>
      <c r="R5579" t="str">
        <f>IF(AND(Stock_Info[[#This Row],[Spread High-Low]] &lt; 10, Stock_Info[[#This Row],[% Deli. Qty to Traded Qty]] &gt; 90), "Good Day", "")</f>
        <v/>
      </c>
    </row>
    <row r="5580" spans="1:18">
      <c r="A5580" t="s">
        <v>62</v>
      </c>
      <c r="B5580" s="1">
        <v>45797</v>
      </c>
      <c r="C5580" s="1" t="str">
        <f>"WEEK" &amp;" " &amp;  INT((DAY(Stock_Info[[#This Row],[Date]])+WEEKDAY(DATE(YEAR(Stock_Info[[#This Row],[Date]]),MONTH(Stock_Info[[#This Row],[Date]]),1))-1)/7)+1</f>
        <v>WEEK 4</v>
      </c>
      <c r="D5580" s="12">
        <v>780.2</v>
      </c>
      <c r="E5580" s="12">
        <v>799.35</v>
      </c>
      <c r="F5580" s="12">
        <v>780.2</v>
      </c>
      <c r="G5580" s="12">
        <v>782</v>
      </c>
      <c r="H5580" s="12">
        <v>789.62825124604069</v>
      </c>
      <c r="I5580">
        <v>470089</v>
      </c>
      <c r="J5580">
        <v>11863</v>
      </c>
      <c r="K5580" s="12">
        <v>371195555</v>
      </c>
      <c r="L5580">
        <v>184375</v>
      </c>
      <c r="M5580">
        <v>39.22</v>
      </c>
      <c r="N5580">
        <v>19.149999999999999</v>
      </c>
      <c r="O5580">
        <v>1.8</v>
      </c>
      <c r="P5580">
        <f xml:space="preserve"> IF(Stock_Info[[#This Row],[Close Price]] &gt; Stock_Info[[#This Row],[Open Price]], 1, 0)</f>
        <v>1</v>
      </c>
      <c r="Q5580" t="str">
        <f>IF(AND(Stock_Info[[#This Row],[% Deli. Qty to Traded Qty]]&gt;80,Stock_Info[[#This Row],[No. of Trades]]&lt;3000),"Unusual Day","")</f>
        <v/>
      </c>
      <c r="R5580" t="str">
        <f>IF(AND(Stock_Info[[#This Row],[Spread High-Low]] &lt; 10, Stock_Info[[#This Row],[% Deli. Qty to Traded Qty]] &gt; 90), "Good Day", "")</f>
        <v/>
      </c>
    </row>
    <row r="5581" spans="1:18">
      <c r="A5581" t="s">
        <v>62</v>
      </c>
      <c r="B5581" s="1">
        <v>45796</v>
      </c>
      <c r="C5581" s="1" t="str">
        <f>"WEEK" &amp;" " &amp;  INT((DAY(Stock_Info[[#This Row],[Date]])+WEEKDAY(DATE(YEAR(Stock_Info[[#This Row],[Date]]),MONTH(Stock_Info[[#This Row],[Date]]),1))-1)/7)+1</f>
        <v>WEEK 4</v>
      </c>
      <c r="D5581" s="12">
        <v>775.95</v>
      </c>
      <c r="E5581" s="12">
        <v>791.85</v>
      </c>
      <c r="F5581" s="12">
        <v>770.25</v>
      </c>
      <c r="G5581" s="12">
        <v>784.05</v>
      </c>
      <c r="H5581" s="12">
        <v>782.17793026914649</v>
      </c>
      <c r="I5581">
        <v>427128</v>
      </c>
      <c r="J5581">
        <v>9980</v>
      </c>
      <c r="K5581" s="12">
        <v>334090095</v>
      </c>
      <c r="L5581">
        <v>151171</v>
      </c>
      <c r="M5581">
        <v>35.39</v>
      </c>
      <c r="N5581">
        <v>21.6</v>
      </c>
      <c r="O5581">
        <v>8.1</v>
      </c>
      <c r="P5581">
        <f xml:space="preserve"> IF(Stock_Info[[#This Row],[Close Price]] &gt; Stock_Info[[#This Row],[Open Price]], 1, 0)</f>
        <v>1</v>
      </c>
      <c r="Q5581" t="str">
        <f>IF(AND(Stock_Info[[#This Row],[% Deli. Qty to Traded Qty]]&gt;80,Stock_Info[[#This Row],[No. of Trades]]&lt;3000),"Unusual Day","")</f>
        <v/>
      </c>
      <c r="R5581" t="str">
        <f>IF(AND(Stock_Info[[#This Row],[Spread High-Low]] &lt; 10, Stock_Info[[#This Row],[% Deli. Qty to Traded Qty]] &gt; 90), "Good Day", "")</f>
        <v/>
      </c>
    </row>
    <row r="5582" spans="1:18">
      <c r="A5582" t="s">
        <v>62</v>
      </c>
      <c r="B5582" s="1">
        <v>45793</v>
      </c>
      <c r="C5582" s="1" t="str">
        <f>"WEEK" &amp;" " &amp;  INT((DAY(Stock_Info[[#This Row],[Date]])+WEEKDAY(DATE(YEAR(Stock_Info[[#This Row],[Date]]),MONTH(Stock_Info[[#This Row],[Date]]),1))-1)/7)+1</f>
        <v>WEEK 3</v>
      </c>
      <c r="D5582" s="12">
        <v>735.95</v>
      </c>
      <c r="E5582" s="12">
        <v>785.25</v>
      </c>
      <c r="F5582" s="12">
        <v>735.95</v>
      </c>
      <c r="G5582" s="12">
        <v>782.3</v>
      </c>
      <c r="H5582" s="12">
        <v>766.82073096774479</v>
      </c>
      <c r="I5582">
        <v>916812</v>
      </c>
      <c r="J5582">
        <v>16406</v>
      </c>
      <c r="K5582" s="12">
        <v>703030448</v>
      </c>
      <c r="L5582">
        <v>258846</v>
      </c>
      <c r="M5582">
        <v>28.23</v>
      </c>
      <c r="N5582">
        <v>49.3</v>
      </c>
      <c r="O5582">
        <v>46.35</v>
      </c>
      <c r="P5582">
        <f xml:space="preserve"> IF(Stock_Info[[#This Row],[Close Price]] &gt; Stock_Info[[#This Row],[Open Price]], 1, 0)</f>
        <v>1</v>
      </c>
      <c r="Q5582" t="str">
        <f>IF(AND(Stock_Info[[#This Row],[% Deli. Qty to Traded Qty]]&gt;80,Stock_Info[[#This Row],[No. of Trades]]&lt;3000),"Unusual Day","")</f>
        <v/>
      </c>
      <c r="R5582" t="str">
        <f>IF(AND(Stock_Info[[#This Row],[Spread High-Low]] &lt; 10, Stock_Info[[#This Row],[% Deli. Qty to Traded Qty]] &gt; 90), "Good Day", "")</f>
        <v/>
      </c>
    </row>
    <row r="5583" spans="1:18">
      <c r="A5583" t="s">
        <v>62</v>
      </c>
      <c r="B5583" s="1">
        <v>45792</v>
      </c>
      <c r="C5583" s="1" t="str">
        <f>"WEEK" &amp;" " &amp;  INT((DAY(Stock_Info[[#This Row],[Date]])+WEEKDAY(DATE(YEAR(Stock_Info[[#This Row],[Date]]),MONTH(Stock_Info[[#This Row],[Date]]),1))-1)/7)+1</f>
        <v>WEEK 3</v>
      </c>
      <c r="D5583" s="12">
        <v>775.5</v>
      </c>
      <c r="E5583" s="12">
        <v>782.5</v>
      </c>
      <c r="F5583" s="12">
        <v>759</v>
      </c>
      <c r="G5583" s="12">
        <v>780.3</v>
      </c>
      <c r="H5583" s="12">
        <v>775.06880288640446</v>
      </c>
      <c r="I5583">
        <v>370842</v>
      </c>
      <c r="J5583">
        <v>11769</v>
      </c>
      <c r="K5583" s="12">
        <v>287428065</v>
      </c>
      <c r="L5583">
        <v>133311</v>
      </c>
      <c r="M5583">
        <v>35.950000000000003</v>
      </c>
      <c r="N5583">
        <v>23.5</v>
      </c>
      <c r="O5583">
        <v>4.8</v>
      </c>
      <c r="P5583">
        <f xml:space="preserve"> IF(Stock_Info[[#This Row],[Close Price]] &gt; Stock_Info[[#This Row],[Open Price]], 1, 0)</f>
        <v>1</v>
      </c>
      <c r="Q5583" t="str">
        <f>IF(AND(Stock_Info[[#This Row],[% Deli. Qty to Traded Qty]]&gt;80,Stock_Info[[#This Row],[No. of Trades]]&lt;3000),"Unusual Day","")</f>
        <v/>
      </c>
      <c r="R5583" t="str">
        <f>IF(AND(Stock_Info[[#This Row],[Spread High-Low]] &lt; 10, Stock_Info[[#This Row],[% Deli. Qty to Traded Qty]] &gt; 90), "Good Day", "")</f>
        <v/>
      </c>
    </row>
    <row r="5584" spans="1:18">
      <c r="A5584" t="s">
        <v>62</v>
      </c>
      <c r="B5584" s="1">
        <v>45791</v>
      </c>
      <c r="C5584" s="1" t="str">
        <f>"WEEK" &amp;" " &amp;  INT((DAY(Stock_Info[[#This Row],[Date]])+WEEKDAY(DATE(YEAR(Stock_Info[[#This Row],[Date]]),MONTH(Stock_Info[[#This Row],[Date]]),1))-1)/7)+1</f>
        <v>WEEK 3</v>
      </c>
      <c r="D5584" s="12">
        <v>774</v>
      </c>
      <c r="E5584" s="12">
        <v>786.6</v>
      </c>
      <c r="F5584" s="12">
        <v>764.45</v>
      </c>
      <c r="G5584" s="12">
        <v>781.55</v>
      </c>
      <c r="H5584" s="12">
        <v>774.96828844181312</v>
      </c>
      <c r="I5584">
        <v>431893</v>
      </c>
      <c r="J5584">
        <v>11110</v>
      </c>
      <c r="K5584" s="12">
        <v>334703379</v>
      </c>
      <c r="N5584">
        <v>22.15</v>
      </c>
      <c r="O5584">
        <v>7.55</v>
      </c>
      <c r="P5584">
        <f xml:space="preserve"> IF(Stock_Info[[#This Row],[Close Price]] &gt; Stock_Info[[#This Row],[Open Price]], 1, 0)</f>
        <v>1</v>
      </c>
      <c r="Q5584" t="str">
        <f>IF(AND(Stock_Info[[#This Row],[% Deli. Qty to Traded Qty]]&gt;80,Stock_Info[[#This Row],[No. of Trades]]&lt;3000),"Unusual Day","")</f>
        <v/>
      </c>
      <c r="R5584" t="str">
        <f>IF(AND(Stock_Info[[#This Row],[Spread High-Low]] &lt; 10, Stock_Info[[#This Row],[% Deli. Qty to Traded Qty]] &gt; 90), "Good Day", "")</f>
        <v/>
      </c>
    </row>
    <row r="5585" spans="1:18">
      <c r="A5585" t="s">
        <v>62</v>
      </c>
      <c r="B5585" s="1">
        <v>45790</v>
      </c>
      <c r="C5585" s="1" t="str">
        <f>"WEEK" &amp;" " &amp;  INT((DAY(Stock_Info[[#This Row],[Date]])+WEEKDAY(DATE(YEAR(Stock_Info[[#This Row],[Date]]),MONTH(Stock_Info[[#This Row],[Date]]),1))-1)/7)+1</f>
        <v>WEEK 3</v>
      </c>
      <c r="D5585" s="12">
        <v>795</v>
      </c>
      <c r="E5585" s="12">
        <v>803.9</v>
      </c>
      <c r="F5585" s="12">
        <v>769.3</v>
      </c>
      <c r="G5585" s="12">
        <v>770.35</v>
      </c>
      <c r="H5585" s="12">
        <v>782.50749210034633</v>
      </c>
      <c r="I5585">
        <v>566797</v>
      </c>
      <c r="J5585">
        <v>20179</v>
      </c>
      <c r="K5585" s="12">
        <v>443522899</v>
      </c>
      <c r="L5585">
        <v>239570</v>
      </c>
      <c r="M5585">
        <v>42.27</v>
      </c>
      <c r="N5585">
        <v>34.6</v>
      </c>
      <c r="O5585">
        <v>-24.65</v>
      </c>
      <c r="P5585">
        <f xml:space="preserve"> IF(Stock_Info[[#This Row],[Close Price]] &gt; Stock_Info[[#This Row],[Open Price]], 1, 0)</f>
        <v>0</v>
      </c>
      <c r="Q5585" t="str">
        <f>IF(AND(Stock_Info[[#This Row],[% Deli. Qty to Traded Qty]]&gt;80,Stock_Info[[#This Row],[No. of Trades]]&lt;3000),"Unusual Day","")</f>
        <v/>
      </c>
      <c r="R5585" t="str">
        <f>IF(AND(Stock_Info[[#This Row],[Spread High-Low]] &lt; 10, Stock_Info[[#This Row],[% Deli. Qty to Traded Qty]] &gt; 90), "Good Day", "")</f>
        <v/>
      </c>
    </row>
    <row r="5586" spans="1:18">
      <c r="A5586" t="s">
        <v>62</v>
      </c>
      <c r="B5586" s="1">
        <v>45789</v>
      </c>
      <c r="C5586" s="1" t="str">
        <f>"WEEK" &amp;" " &amp;  INT((DAY(Stock_Info[[#This Row],[Date]])+WEEKDAY(DATE(YEAR(Stock_Info[[#This Row],[Date]]),MONTH(Stock_Info[[#This Row],[Date]]),1))-1)/7)+1</f>
        <v>WEEK 3</v>
      </c>
      <c r="D5586" s="12">
        <v>839.8</v>
      </c>
      <c r="E5586" s="12">
        <v>839.8</v>
      </c>
      <c r="F5586" s="12">
        <v>786.15</v>
      </c>
      <c r="G5586" s="12">
        <v>788.65</v>
      </c>
      <c r="H5586" s="12">
        <v>802.5812838751857</v>
      </c>
      <c r="I5586">
        <v>331917</v>
      </c>
      <c r="J5586">
        <v>9684</v>
      </c>
      <c r="K5586" s="12">
        <v>266390372</v>
      </c>
      <c r="L5586">
        <v>122400</v>
      </c>
      <c r="M5586">
        <v>36.880000000000003</v>
      </c>
      <c r="N5586">
        <v>53.65</v>
      </c>
      <c r="O5586">
        <v>-51.15</v>
      </c>
      <c r="P5586">
        <f xml:space="preserve"> IF(Stock_Info[[#This Row],[Close Price]] &gt; Stock_Info[[#This Row],[Open Price]], 1, 0)</f>
        <v>0</v>
      </c>
      <c r="Q5586" t="str">
        <f>IF(AND(Stock_Info[[#This Row],[% Deli. Qty to Traded Qty]]&gt;80,Stock_Info[[#This Row],[No. of Trades]]&lt;3000),"Unusual Day","")</f>
        <v/>
      </c>
      <c r="R5586" t="str">
        <f>IF(AND(Stock_Info[[#This Row],[Spread High-Low]] &lt; 10, Stock_Info[[#This Row],[% Deli. Qty to Traded Qty]] &gt; 90), "Good Day", "")</f>
        <v/>
      </c>
    </row>
    <row r="5587" spans="1:18">
      <c r="A5587" t="s">
        <v>62</v>
      </c>
      <c r="B5587" s="1">
        <v>45786</v>
      </c>
      <c r="C5587" s="1" t="str">
        <f>"WEEK" &amp;" " &amp;  INT((DAY(Stock_Info[[#This Row],[Date]])+WEEKDAY(DATE(YEAR(Stock_Info[[#This Row],[Date]]),MONTH(Stock_Info[[#This Row],[Date]]),1))-1)/7)+1</f>
        <v>WEEK 2</v>
      </c>
      <c r="D5587" s="12">
        <v>801.35</v>
      </c>
      <c r="E5587" s="12">
        <v>826</v>
      </c>
      <c r="F5587" s="12">
        <v>801.35</v>
      </c>
      <c r="G5587" s="12">
        <v>817.85</v>
      </c>
      <c r="H5587" s="12">
        <v>818.60963576797076</v>
      </c>
      <c r="I5587">
        <v>103780</v>
      </c>
      <c r="J5587">
        <v>3284</v>
      </c>
      <c r="K5587" s="12">
        <v>84955308</v>
      </c>
      <c r="L5587">
        <v>40853</v>
      </c>
      <c r="M5587">
        <v>39.36</v>
      </c>
      <c r="N5587">
        <v>24.65</v>
      </c>
      <c r="O5587">
        <v>16.5</v>
      </c>
      <c r="P5587">
        <f xml:space="preserve"> IF(Stock_Info[[#This Row],[Close Price]] &gt; Stock_Info[[#This Row],[Open Price]], 1, 0)</f>
        <v>1</v>
      </c>
      <c r="Q5587" t="str">
        <f>IF(AND(Stock_Info[[#This Row],[% Deli. Qty to Traded Qty]]&gt;80,Stock_Info[[#This Row],[No. of Trades]]&lt;3000),"Unusual Day","")</f>
        <v/>
      </c>
      <c r="R5587" t="str">
        <f>IF(AND(Stock_Info[[#This Row],[Spread High-Low]] &lt; 10, Stock_Info[[#This Row],[% Deli. Qty to Traded Qty]] &gt; 90), "Good Day", "")</f>
        <v/>
      </c>
    </row>
    <row r="5588" spans="1:18">
      <c r="A5588" t="s">
        <v>62</v>
      </c>
      <c r="B5588" s="1">
        <v>45785</v>
      </c>
      <c r="C5588" s="1" t="str">
        <f>"WEEK" &amp;" " &amp;  INT((DAY(Stock_Info[[#This Row],[Date]])+WEEKDAY(DATE(YEAR(Stock_Info[[#This Row],[Date]]),MONTH(Stock_Info[[#This Row],[Date]]),1))-1)/7)+1</f>
        <v>WEEK 2</v>
      </c>
      <c r="D5588" s="12">
        <v>836.95</v>
      </c>
      <c r="E5588" s="12">
        <v>844.3</v>
      </c>
      <c r="F5588" s="12">
        <v>815.8</v>
      </c>
      <c r="G5588" s="12">
        <v>825.35</v>
      </c>
      <c r="H5588" s="12">
        <v>828.71932049656016</v>
      </c>
      <c r="I5588">
        <v>182133</v>
      </c>
      <c r="J5588">
        <v>5478</v>
      </c>
      <c r="K5588" s="12">
        <v>150937136</v>
      </c>
      <c r="L5588">
        <v>51638</v>
      </c>
      <c r="M5588">
        <v>28.35</v>
      </c>
      <c r="N5588">
        <v>28.5</v>
      </c>
      <c r="O5588">
        <v>-11.6</v>
      </c>
      <c r="P5588">
        <f xml:space="preserve"> IF(Stock_Info[[#This Row],[Close Price]] &gt; Stock_Info[[#This Row],[Open Price]], 1, 0)</f>
        <v>0</v>
      </c>
      <c r="Q5588" t="str">
        <f>IF(AND(Stock_Info[[#This Row],[% Deli. Qty to Traded Qty]]&gt;80,Stock_Info[[#This Row],[No. of Trades]]&lt;3000),"Unusual Day","")</f>
        <v/>
      </c>
      <c r="R5588" t="str">
        <f>IF(AND(Stock_Info[[#This Row],[Spread High-Low]] &lt; 10, Stock_Info[[#This Row],[% Deli. Qty to Traded Qty]] &gt; 90), "Good Day", "")</f>
        <v/>
      </c>
    </row>
    <row r="5589" spans="1:18">
      <c r="A5589" t="s">
        <v>62</v>
      </c>
      <c r="B5589" s="1">
        <v>45784</v>
      </c>
      <c r="C5589" s="1" t="str">
        <f>"WEEK" &amp;" " &amp;  INT((DAY(Stock_Info[[#This Row],[Date]])+WEEKDAY(DATE(YEAR(Stock_Info[[#This Row],[Date]]),MONTH(Stock_Info[[#This Row],[Date]]),1))-1)/7)+1</f>
        <v>WEEK 2</v>
      </c>
      <c r="D5589" s="12">
        <v>805.3</v>
      </c>
      <c r="E5589" s="12">
        <v>841</v>
      </c>
      <c r="F5589" s="12">
        <v>805.3</v>
      </c>
      <c r="G5589" s="12">
        <v>833.2</v>
      </c>
      <c r="H5589" s="12">
        <v>830.00695578889031</v>
      </c>
      <c r="I5589">
        <v>173237</v>
      </c>
      <c r="J5589">
        <v>5182</v>
      </c>
      <c r="K5589" s="12">
        <v>143787915</v>
      </c>
      <c r="L5589">
        <v>39911</v>
      </c>
      <c r="M5589">
        <v>23.04</v>
      </c>
      <c r="N5589">
        <v>35.700000000000003</v>
      </c>
      <c r="O5589">
        <v>27.9</v>
      </c>
      <c r="P5589">
        <f xml:space="preserve"> IF(Stock_Info[[#This Row],[Close Price]] &gt; Stock_Info[[#This Row],[Open Price]], 1, 0)</f>
        <v>1</v>
      </c>
      <c r="Q5589" t="str">
        <f>IF(AND(Stock_Info[[#This Row],[% Deli. Qty to Traded Qty]]&gt;80,Stock_Info[[#This Row],[No. of Trades]]&lt;3000),"Unusual Day","")</f>
        <v/>
      </c>
      <c r="R5589" t="str">
        <f>IF(AND(Stock_Info[[#This Row],[Spread High-Low]] &lt; 10, Stock_Info[[#This Row],[% Deli. Qty to Traded Qty]] &gt; 90), "Good Day", "")</f>
        <v/>
      </c>
    </row>
    <row r="5590" spans="1:18">
      <c r="A5590" t="s">
        <v>62</v>
      </c>
      <c r="B5590" s="1">
        <v>45783</v>
      </c>
      <c r="C5590" s="1" t="str">
        <f>"WEEK" &amp;" " &amp;  INT((DAY(Stock_Info[[#This Row],[Date]])+WEEKDAY(DATE(YEAR(Stock_Info[[#This Row],[Date]]),MONTH(Stock_Info[[#This Row],[Date]]),1))-1)/7)+1</f>
        <v>WEEK 2</v>
      </c>
      <c r="D5590" s="12">
        <v>847.1</v>
      </c>
      <c r="E5590" s="12">
        <v>850.65</v>
      </c>
      <c r="F5590" s="12">
        <v>822</v>
      </c>
      <c r="G5590" s="12">
        <v>831.7</v>
      </c>
      <c r="H5590" s="12">
        <v>834.8747646067236</v>
      </c>
      <c r="I5590">
        <v>405173</v>
      </c>
      <c r="J5590">
        <v>12206</v>
      </c>
      <c r="K5590" s="12">
        <v>338268713</v>
      </c>
      <c r="L5590">
        <v>146077</v>
      </c>
      <c r="M5590">
        <v>36.049999999999997</v>
      </c>
      <c r="N5590">
        <v>28.65</v>
      </c>
      <c r="O5590">
        <v>-15.4</v>
      </c>
      <c r="P5590">
        <f xml:space="preserve"> IF(Stock_Info[[#This Row],[Close Price]] &gt; Stock_Info[[#This Row],[Open Price]], 1, 0)</f>
        <v>0</v>
      </c>
      <c r="Q5590" t="str">
        <f>IF(AND(Stock_Info[[#This Row],[% Deli. Qty to Traded Qty]]&gt;80,Stock_Info[[#This Row],[No. of Trades]]&lt;3000),"Unusual Day","")</f>
        <v/>
      </c>
      <c r="R5590" t="str">
        <f>IF(AND(Stock_Info[[#This Row],[Spread High-Low]] &lt; 10, Stock_Info[[#This Row],[% Deli. Qty to Traded Qty]] &gt; 90), "Good Day", "")</f>
        <v/>
      </c>
    </row>
    <row r="5591" spans="1:18">
      <c r="A5591" t="s">
        <v>62</v>
      </c>
      <c r="B5591" s="1">
        <v>45782</v>
      </c>
      <c r="C5591" s="1" t="str">
        <f>"WEEK" &amp;" " &amp;  INT((DAY(Stock_Info[[#This Row],[Date]])+WEEKDAY(DATE(YEAR(Stock_Info[[#This Row],[Date]]),MONTH(Stock_Info[[#This Row],[Date]]),1))-1)/7)+1</f>
        <v>WEEK 2</v>
      </c>
      <c r="D5591" s="12">
        <v>859.55</v>
      </c>
      <c r="E5591" s="12">
        <v>861</v>
      </c>
      <c r="F5591" s="12">
        <v>840.8</v>
      </c>
      <c r="G5591" s="12">
        <v>846.75</v>
      </c>
      <c r="H5591" s="12">
        <v>849.29772397150475</v>
      </c>
      <c r="I5591">
        <v>172801</v>
      </c>
      <c r="J5591">
        <v>5713</v>
      </c>
      <c r="K5591" s="12">
        <v>146759496</v>
      </c>
      <c r="L5591">
        <v>46272</v>
      </c>
      <c r="M5591">
        <v>26.78</v>
      </c>
      <c r="N5591">
        <v>20.2</v>
      </c>
      <c r="O5591">
        <v>-12.8</v>
      </c>
      <c r="P5591">
        <f xml:space="preserve"> IF(Stock_Info[[#This Row],[Close Price]] &gt; Stock_Info[[#This Row],[Open Price]], 1, 0)</f>
        <v>0</v>
      </c>
      <c r="Q5591" t="str">
        <f>IF(AND(Stock_Info[[#This Row],[% Deli. Qty to Traded Qty]]&gt;80,Stock_Info[[#This Row],[No. of Trades]]&lt;3000),"Unusual Day","")</f>
        <v/>
      </c>
      <c r="R5591" t="str">
        <f>IF(AND(Stock_Info[[#This Row],[Spread High-Low]] &lt; 10, Stock_Info[[#This Row],[% Deli. Qty to Traded Qty]] &gt; 90), "Good Day", "")</f>
        <v/>
      </c>
    </row>
    <row r="5592" spans="1:18">
      <c r="A5592" t="s">
        <v>62</v>
      </c>
      <c r="B5592" s="1">
        <v>45779</v>
      </c>
      <c r="C5592" s="1" t="str">
        <f>"WEEK" &amp;" " &amp;  INT((DAY(Stock_Info[[#This Row],[Date]])+WEEKDAY(DATE(YEAR(Stock_Info[[#This Row],[Date]]),MONTH(Stock_Info[[#This Row],[Date]]),1))-1)/7)+1</f>
        <v>WEEK 1</v>
      </c>
      <c r="D5592" s="12">
        <v>835.95</v>
      </c>
      <c r="E5592" s="12">
        <v>863.8</v>
      </c>
      <c r="F5592" s="12">
        <v>833</v>
      </c>
      <c r="G5592" s="12">
        <v>852.25</v>
      </c>
      <c r="H5592" s="12">
        <v>853.56745943282215</v>
      </c>
      <c r="I5592">
        <v>596603</v>
      </c>
      <c r="J5592">
        <v>14041</v>
      </c>
      <c r="K5592" s="12">
        <v>509240907</v>
      </c>
      <c r="L5592">
        <v>173029</v>
      </c>
      <c r="M5592">
        <v>29</v>
      </c>
      <c r="N5592">
        <v>30.8</v>
      </c>
      <c r="O5592">
        <v>16.3</v>
      </c>
      <c r="P5592">
        <f xml:space="preserve"> IF(Stock_Info[[#This Row],[Close Price]] &gt; Stock_Info[[#This Row],[Open Price]], 1, 0)</f>
        <v>1</v>
      </c>
      <c r="Q5592" t="str">
        <f>IF(AND(Stock_Info[[#This Row],[% Deli. Qty to Traded Qty]]&gt;80,Stock_Info[[#This Row],[No. of Trades]]&lt;3000),"Unusual Day","")</f>
        <v/>
      </c>
      <c r="R5592" t="str">
        <f>IF(AND(Stock_Info[[#This Row],[Spread High-Low]] &lt; 10, Stock_Info[[#This Row],[% Deli. Qty to Traded Qty]] &gt; 90), "Good Day", "")</f>
        <v/>
      </c>
    </row>
    <row r="5593" spans="1:18">
      <c r="A5593" t="s">
        <v>62</v>
      </c>
      <c r="B5593" s="1">
        <v>45777</v>
      </c>
      <c r="C5593" s="1" t="str">
        <f>"WEEK" &amp;" " &amp;  INT((DAY(Stock_Info[[#This Row],[Date]])+WEEKDAY(DATE(YEAR(Stock_Info[[#This Row],[Date]]),MONTH(Stock_Info[[#This Row],[Date]]),1))-1)/7)+1</f>
        <v>WEEK 5</v>
      </c>
      <c r="D5593" s="12">
        <v>811.2</v>
      </c>
      <c r="E5593" s="12">
        <v>843.1</v>
      </c>
      <c r="F5593" s="12">
        <v>810.4</v>
      </c>
      <c r="G5593" s="12">
        <v>838.45</v>
      </c>
      <c r="H5593" s="12">
        <v>825.33432912023648</v>
      </c>
      <c r="I5593">
        <v>842215</v>
      </c>
      <c r="J5593">
        <v>19827</v>
      </c>
      <c r="K5593" s="12">
        <v>695108952</v>
      </c>
      <c r="L5593">
        <v>220975</v>
      </c>
      <c r="M5593">
        <v>26.24</v>
      </c>
      <c r="N5593">
        <v>32.700000000000003</v>
      </c>
      <c r="O5593">
        <v>27.25</v>
      </c>
      <c r="P5593">
        <f xml:space="preserve"> IF(Stock_Info[[#This Row],[Close Price]] &gt; Stock_Info[[#This Row],[Open Price]], 1, 0)</f>
        <v>1</v>
      </c>
      <c r="Q5593" t="str">
        <f>IF(AND(Stock_Info[[#This Row],[% Deli. Qty to Traded Qty]]&gt;80,Stock_Info[[#This Row],[No. of Trades]]&lt;3000),"Unusual Day","")</f>
        <v/>
      </c>
      <c r="R5593" t="str">
        <f>IF(AND(Stock_Info[[#This Row],[Spread High-Low]] &lt; 10, Stock_Info[[#This Row],[% Deli. Qty to Traded Qty]] &gt; 90), "Good Day", "")</f>
        <v/>
      </c>
    </row>
    <row r="5594" spans="1:18">
      <c r="A5594" t="s">
        <v>62</v>
      </c>
      <c r="B5594" s="1">
        <v>45776</v>
      </c>
      <c r="C5594" s="1" t="str">
        <f>"WEEK" &amp;" " &amp;  INT((DAY(Stock_Info[[#This Row],[Date]])+WEEKDAY(DATE(YEAR(Stock_Info[[#This Row],[Date]]),MONTH(Stock_Info[[#This Row],[Date]]),1))-1)/7)+1</f>
        <v>WEEK 5</v>
      </c>
      <c r="D5594" s="12">
        <v>838.4</v>
      </c>
      <c r="E5594" s="12">
        <v>852.4</v>
      </c>
      <c r="F5594" s="12">
        <v>828.65</v>
      </c>
      <c r="G5594" s="12">
        <v>837.3</v>
      </c>
      <c r="H5594" s="12">
        <v>840.09359314872302</v>
      </c>
      <c r="I5594">
        <v>379141</v>
      </c>
      <c r="J5594">
        <v>9808</v>
      </c>
      <c r="K5594" s="12">
        <v>318513925</v>
      </c>
      <c r="L5594">
        <v>87515</v>
      </c>
      <c r="M5594">
        <v>23.08</v>
      </c>
      <c r="N5594">
        <v>23.75</v>
      </c>
      <c r="O5594">
        <v>-1.1000000000000001</v>
      </c>
      <c r="P5594">
        <f xml:space="preserve"> IF(Stock_Info[[#This Row],[Close Price]] &gt; Stock_Info[[#This Row],[Open Price]], 1, 0)</f>
        <v>0</v>
      </c>
      <c r="Q5594" t="str">
        <f>IF(AND(Stock_Info[[#This Row],[% Deli. Qty to Traded Qty]]&gt;80,Stock_Info[[#This Row],[No. of Trades]]&lt;3000),"Unusual Day","")</f>
        <v/>
      </c>
      <c r="R5594" t="str">
        <f>IF(AND(Stock_Info[[#This Row],[Spread High-Low]] &lt; 10, Stock_Info[[#This Row],[% Deli. Qty to Traded Qty]] &gt; 90), "Good Day", "")</f>
        <v/>
      </c>
    </row>
    <row r="5595" spans="1:18">
      <c r="A5595" t="s">
        <v>62</v>
      </c>
      <c r="B5595" s="1">
        <v>45775</v>
      </c>
      <c r="C5595" s="1" t="str">
        <f>"WEEK" &amp;" " &amp;  INT((DAY(Stock_Info[[#This Row],[Date]])+WEEKDAY(DATE(YEAR(Stock_Info[[#This Row],[Date]]),MONTH(Stock_Info[[#This Row],[Date]]),1))-1)/7)+1</f>
        <v>WEEK 5</v>
      </c>
      <c r="D5595" s="12">
        <v>822.45</v>
      </c>
      <c r="E5595" s="12">
        <v>841.4</v>
      </c>
      <c r="F5595" s="12">
        <v>821.2</v>
      </c>
      <c r="G5595" s="12">
        <v>830.45</v>
      </c>
      <c r="H5595" s="12">
        <v>831.69570949437843</v>
      </c>
      <c r="I5595">
        <v>284442</v>
      </c>
      <c r="J5595">
        <v>6708</v>
      </c>
      <c r="K5595" s="12">
        <v>236569191</v>
      </c>
      <c r="L5595">
        <v>74543</v>
      </c>
      <c r="M5595">
        <v>26.21</v>
      </c>
      <c r="N5595">
        <v>20.2</v>
      </c>
      <c r="O5595">
        <v>8</v>
      </c>
      <c r="P5595">
        <f xml:space="preserve"> IF(Stock_Info[[#This Row],[Close Price]] &gt; Stock_Info[[#This Row],[Open Price]], 1, 0)</f>
        <v>1</v>
      </c>
      <c r="Q5595" t="str">
        <f>IF(AND(Stock_Info[[#This Row],[% Deli. Qty to Traded Qty]]&gt;80,Stock_Info[[#This Row],[No. of Trades]]&lt;3000),"Unusual Day","")</f>
        <v/>
      </c>
      <c r="R5595" t="str">
        <f>IF(AND(Stock_Info[[#This Row],[Spread High-Low]] &lt; 10, Stock_Info[[#This Row],[% Deli. Qty to Traded Qty]] &gt; 90), "Good Day", "")</f>
        <v/>
      </c>
    </row>
    <row r="5596" spans="1:18">
      <c r="A5596" t="s">
        <v>62</v>
      </c>
      <c r="B5596" s="1">
        <v>45772</v>
      </c>
      <c r="C5596" s="1" t="str">
        <f>"WEEK" &amp;" " &amp;  INT((DAY(Stock_Info[[#This Row],[Date]])+WEEKDAY(DATE(YEAR(Stock_Info[[#This Row],[Date]]),MONTH(Stock_Info[[#This Row],[Date]]),1))-1)/7)+1</f>
        <v>WEEK 4</v>
      </c>
      <c r="D5596" s="12">
        <v>822.8</v>
      </c>
      <c r="E5596" s="12">
        <v>829.15</v>
      </c>
      <c r="F5596" s="12">
        <v>807.6</v>
      </c>
      <c r="G5596" s="12">
        <v>822.25</v>
      </c>
      <c r="H5596" s="12">
        <v>820.255693281601</v>
      </c>
      <c r="I5596">
        <v>489700</v>
      </c>
      <c r="J5596">
        <v>10860</v>
      </c>
      <c r="K5596" s="12">
        <v>401679213</v>
      </c>
      <c r="L5596">
        <v>117921</v>
      </c>
      <c r="M5596">
        <v>24.08</v>
      </c>
      <c r="N5596">
        <v>21.55</v>
      </c>
      <c r="O5596">
        <v>-0.55000000000000004</v>
      </c>
      <c r="P5596">
        <f xml:space="preserve"> IF(Stock_Info[[#This Row],[Close Price]] &gt; Stock_Info[[#This Row],[Open Price]], 1, 0)</f>
        <v>0</v>
      </c>
      <c r="Q5596" t="str">
        <f>IF(AND(Stock_Info[[#This Row],[% Deli. Qty to Traded Qty]]&gt;80,Stock_Info[[#This Row],[No. of Trades]]&lt;3000),"Unusual Day","")</f>
        <v/>
      </c>
      <c r="R5596" t="str">
        <f>IF(AND(Stock_Info[[#This Row],[Spread High-Low]] &lt; 10, Stock_Info[[#This Row],[% Deli. Qty to Traded Qty]] &gt; 90), "Good Day", "")</f>
        <v/>
      </c>
    </row>
    <row r="5597" spans="1:18">
      <c r="A5597" t="s">
        <v>62</v>
      </c>
      <c r="B5597" s="1">
        <v>45771</v>
      </c>
      <c r="C5597" s="1" t="str">
        <f>"WEEK" &amp;" " &amp;  INT((DAY(Stock_Info[[#This Row],[Date]])+WEEKDAY(DATE(YEAR(Stock_Info[[#This Row],[Date]]),MONTH(Stock_Info[[#This Row],[Date]]),1))-1)/7)+1</f>
        <v>WEEK 4</v>
      </c>
      <c r="D5597" s="12">
        <v>796.75</v>
      </c>
      <c r="E5597" s="12">
        <v>837</v>
      </c>
      <c r="F5597" s="12">
        <v>794.75</v>
      </c>
      <c r="G5597" s="12">
        <v>819.65</v>
      </c>
      <c r="H5597" s="12">
        <v>823.19840391533057</v>
      </c>
      <c r="I5597">
        <v>966866</v>
      </c>
      <c r="J5597">
        <v>19144</v>
      </c>
      <c r="K5597" s="12">
        <v>795922548</v>
      </c>
      <c r="L5597">
        <v>246949</v>
      </c>
      <c r="M5597">
        <v>25.54</v>
      </c>
      <c r="N5597">
        <v>42.25</v>
      </c>
      <c r="O5597">
        <v>22.9</v>
      </c>
      <c r="P5597">
        <f xml:space="preserve"> IF(Stock_Info[[#This Row],[Close Price]] &gt; Stock_Info[[#This Row],[Open Price]], 1, 0)</f>
        <v>1</v>
      </c>
      <c r="Q5597" t="str">
        <f>IF(AND(Stock_Info[[#This Row],[% Deli. Qty to Traded Qty]]&gt;80,Stock_Info[[#This Row],[No. of Trades]]&lt;3000),"Unusual Day","")</f>
        <v/>
      </c>
      <c r="R5597" t="str">
        <f>IF(AND(Stock_Info[[#This Row],[Spread High-Low]] &lt; 10, Stock_Info[[#This Row],[% Deli. Qty to Traded Qty]] &gt; 90), "Good Day", "")</f>
        <v/>
      </c>
    </row>
    <row r="5598" spans="1:18">
      <c r="A5598" t="s">
        <v>62</v>
      </c>
      <c r="B5598" s="1">
        <v>45770</v>
      </c>
      <c r="C5598" s="1" t="str">
        <f>"WEEK" &amp;" " &amp;  INT((DAY(Stock_Info[[#This Row],[Date]])+WEEKDAY(DATE(YEAR(Stock_Info[[#This Row],[Date]]),MONTH(Stock_Info[[#This Row],[Date]]),1))-1)/7)+1</f>
        <v>WEEK 4</v>
      </c>
      <c r="D5598" s="12">
        <v>795.15</v>
      </c>
      <c r="E5598" s="12">
        <v>805</v>
      </c>
      <c r="F5598" s="12">
        <v>782</v>
      </c>
      <c r="G5598" s="12">
        <v>793.9</v>
      </c>
      <c r="H5598" s="12">
        <v>794.28631312484197</v>
      </c>
      <c r="I5598">
        <v>577546</v>
      </c>
      <c r="J5598">
        <v>16424</v>
      </c>
      <c r="K5598" s="12">
        <v>458736883</v>
      </c>
      <c r="L5598">
        <v>179701</v>
      </c>
      <c r="M5598">
        <v>31.11</v>
      </c>
      <c r="N5598">
        <v>23</v>
      </c>
      <c r="O5598">
        <v>-1.25</v>
      </c>
      <c r="P5598">
        <f xml:space="preserve"> IF(Stock_Info[[#This Row],[Close Price]] &gt; Stock_Info[[#This Row],[Open Price]], 1, 0)</f>
        <v>0</v>
      </c>
      <c r="Q5598" t="str">
        <f>IF(AND(Stock_Info[[#This Row],[% Deli. Qty to Traded Qty]]&gt;80,Stock_Info[[#This Row],[No. of Trades]]&lt;3000),"Unusual Day","")</f>
        <v/>
      </c>
      <c r="R5598" t="str">
        <f>IF(AND(Stock_Info[[#This Row],[Spread High-Low]] &lt; 10, Stock_Info[[#This Row],[% Deli. Qty to Traded Qty]] &gt; 90), "Good Day", "")</f>
        <v/>
      </c>
    </row>
    <row r="5599" spans="1:18">
      <c r="A5599" t="s">
        <v>62</v>
      </c>
      <c r="B5599" s="1">
        <v>45769</v>
      </c>
      <c r="C5599" s="1" t="str">
        <f>"WEEK" &amp;" " &amp;  INT((DAY(Stock_Info[[#This Row],[Date]])+WEEKDAY(DATE(YEAR(Stock_Info[[#This Row],[Date]]),MONTH(Stock_Info[[#This Row],[Date]]),1))-1)/7)+1</f>
        <v>WEEK 4</v>
      </c>
      <c r="D5599" s="12">
        <v>793.45</v>
      </c>
      <c r="E5599" s="12">
        <v>808</v>
      </c>
      <c r="F5599" s="12">
        <v>776.15</v>
      </c>
      <c r="G5599" s="12">
        <v>787.65</v>
      </c>
      <c r="H5599" s="12">
        <v>793.16366334605846</v>
      </c>
      <c r="I5599">
        <v>1191348</v>
      </c>
      <c r="J5599">
        <v>24984</v>
      </c>
      <c r="K5599" s="12">
        <v>944933944</v>
      </c>
      <c r="L5599">
        <v>346749</v>
      </c>
      <c r="M5599">
        <v>29.11</v>
      </c>
      <c r="N5599">
        <v>31.85</v>
      </c>
      <c r="O5599">
        <v>-5.8</v>
      </c>
      <c r="P5599">
        <f xml:space="preserve"> IF(Stock_Info[[#This Row],[Close Price]] &gt; Stock_Info[[#This Row],[Open Price]], 1, 0)</f>
        <v>0</v>
      </c>
      <c r="Q5599" t="str">
        <f>IF(AND(Stock_Info[[#This Row],[% Deli. Qty to Traded Qty]]&gt;80,Stock_Info[[#This Row],[No. of Trades]]&lt;3000),"Unusual Day","")</f>
        <v/>
      </c>
      <c r="R5599" t="str">
        <f>IF(AND(Stock_Info[[#This Row],[Spread High-Low]] &lt; 10, Stock_Info[[#This Row],[% Deli. Qty to Traded Qty]] &gt; 90), "Good Day", "")</f>
        <v/>
      </c>
    </row>
    <row r="5600" spans="1:18">
      <c r="A5600" t="s">
        <v>62</v>
      </c>
      <c r="B5600" s="1">
        <v>45768</v>
      </c>
      <c r="C5600" s="1" t="str">
        <f>"WEEK" &amp;" " &amp;  INT((DAY(Stock_Info[[#This Row],[Date]])+WEEKDAY(DATE(YEAR(Stock_Info[[#This Row],[Date]]),MONTH(Stock_Info[[#This Row],[Date]]),1))-1)/7)+1</f>
        <v>WEEK 4</v>
      </c>
      <c r="D5600" s="12">
        <v>802</v>
      </c>
      <c r="E5600" s="12">
        <v>841.95</v>
      </c>
      <c r="F5600" s="12">
        <v>800</v>
      </c>
      <c r="G5600" s="12">
        <v>828.05</v>
      </c>
      <c r="H5600" s="12">
        <v>826.09051956188432</v>
      </c>
      <c r="I5600">
        <v>635266</v>
      </c>
      <c r="J5600">
        <v>14268</v>
      </c>
      <c r="K5600" s="12">
        <v>524787220</v>
      </c>
      <c r="L5600">
        <v>174959</v>
      </c>
      <c r="M5600">
        <v>27.54</v>
      </c>
      <c r="N5600">
        <v>41.95</v>
      </c>
      <c r="O5600">
        <v>26.05</v>
      </c>
      <c r="P5600">
        <f xml:space="preserve"> IF(Stock_Info[[#This Row],[Close Price]] &gt; Stock_Info[[#This Row],[Open Price]], 1, 0)</f>
        <v>1</v>
      </c>
      <c r="Q5600" t="str">
        <f>IF(AND(Stock_Info[[#This Row],[% Deli. Qty to Traded Qty]]&gt;80,Stock_Info[[#This Row],[No. of Trades]]&lt;3000),"Unusual Day","")</f>
        <v/>
      </c>
      <c r="R5600" t="str">
        <f>IF(AND(Stock_Info[[#This Row],[Spread High-Low]] &lt; 10, Stock_Info[[#This Row],[% Deli. Qty to Traded Qty]] &gt; 90), "Good Day", "")</f>
        <v/>
      </c>
    </row>
    <row r="5601" spans="1:18">
      <c r="A5601" t="s">
        <v>62</v>
      </c>
      <c r="B5601" s="1">
        <v>45764</v>
      </c>
      <c r="C5601" s="1" t="str">
        <f>"WEEK" &amp;" " &amp;  INT((DAY(Stock_Info[[#This Row],[Date]])+WEEKDAY(DATE(YEAR(Stock_Info[[#This Row],[Date]]),MONTH(Stock_Info[[#This Row],[Date]]),1))-1)/7)+1</f>
        <v>WEEK 3</v>
      </c>
      <c r="D5601" s="12">
        <v>789.75</v>
      </c>
      <c r="E5601" s="12">
        <v>800.85</v>
      </c>
      <c r="F5601" s="12">
        <v>777.05</v>
      </c>
      <c r="G5601" s="12">
        <v>794.4</v>
      </c>
      <c r="H5601" s="12">
        <v>790.158426772903</v>
      </c>
      <c r="I5601">
        <v>714633</v>
      </c>
      <c r="J5601">
        <v>19104</v>
      </c>
      <c r="K5601" s="12">
        <v>564673287</v>
      </c>
      <c r="L5601">
        <v>270499</v>
      </c>
      <c r="M5601">
        <v>37.85</v>
      </c>
      <c r="N5601">
        <v>23.8</v>
      </c>
      <c r="O5601">
        <v>4.6500000000000004</v>
      </c>
      <c r="P5601">
        <f xml:space="preserve"> IF(Stock_Info[[#This Row],[Close Price]] &gt; Stock_Info[[#This Row],[Open Price]], 1, 0)</f>
        <v>1</v>
      </c>
      <c r="Q5601" t="str">
        <f>IF(AND(Stock_Info[[#This Row],[% Deli. Qty to Traded Qty]]&gt;80,Stock_Info[[#This Row],[No. of Trades]]&lt;3000),"Unusual Day","")</f>
        <v/>
      </c>
      <c r="R5601" t="str">
        <f>IF(AND(Stock_Info[[#This Row],[Spread High-Low]] &lt; 10, Stock_Info[[#This Row],[% Deli. Qty to Traded Qty]] &gt; 90), "Good Day", "")</f>
        <v/>
      </c>
    </row>
    <row r="5602" spans="1:18">
      <c r="A5602" t="s">
        <v>62</v>
      </c>
      <c r="B5602" s="1">
        <v>45763</v>
      </c>
      <c r="C5602" s="1" t="str">
        <f>"WEEK" &amp;" " &amp;  INT((DAY(Stock_Info[[#This Row],[Date]])+WEEKDAY(DATE(YEAR(Stock_Info[[#This Row],[Date]]),MONTH(Stock_Info[[#This Row],[Date]]),1))-1)/7)+1</f>
        <v>WEEK 3</v>
      </c>
      <c r="D5602" s="12">
        <v>745.05</v>
      </c>
      <c r="E5602" s="12">
        <v>794.35</v>
      </c>
      <c r="F5602" s="12">
        <v>733</v>
      </c>
      <c r="G5602" s="12">
        <v>788.25</v>
      </c>
      <c r="H5602" s="12">
        <v>771.87137535439081</v>
      </c>
      <c r="I5602">
        <v>1085313</v>
      </c>
      <c r="J5602">
        <v>25764</v>
      </c>
      <c r="K5602" s="12">
        <v>837722038</v>
      </c>
      <c r="L5602">
        <v>277811</v>
      </c>
      <c r="M5602">
        <v>25.6</v>
      </c>
      <c r="N5602">
        <v>61.35</v>
      </c>
      <c r="O5602">
        <v>43.2</v>
      </c>
      <c r="P5602">
        <f xml:space="preserve"> IF(Stock_Info[[#This Row],[Close Price]] &gt; Stock_Info[[#This Row],[Open Price]], 1, 0)</f>
        <v>1</v>
      </c>
      <c r="Q5602" t="str">
        <f>IF(AND(Stock_Info[[#This Row],[% Deli. Qty to Traded Qty]]&gt;80,Stock_Info[[#This Row],[No. of Trades]]&lt;3000),"Unusual Day","")</f>
        <v/>
      </c>
      <c r="R5602" t="str">
        <f>IF(AND(Stock_Info[[#This Row],[Spread High-Low]] &lt; 10, Stock_Info[[#This Row],[% Deli. Qty to Traded Qty]] &gt; 90), "Good Day", "")</f>
        <v/>
      </c>
    </row>
    <row r="5603" spans="1:18">
      <c r="A5603" t="s">
        <v>62</v>
      </c>
      <c r="B5603" s="1">
        <v>45762</v>
      </c>
      <c r="C5603" s="1" t="str">
        <f>"WEEK" &amp;" " &amp;  INT((DAY(Stock_Info[[#This Row],[Date]])+WEEKDAY(DATE(YEAR(Stock_Info[[#This Row],[Date]]),MONTH(Stock_Info[[#This Row],[Date]]),1))-1)/7)+1</f>
        <v>WEEK 3</v>
      </c>
      <c r="D5603" s="12">
        <v>700.15</v>
      </c>
      <c r="E5603" s="12">
        <v>741.1</v>
      </c>
      <c r="F5603" s="12">
        <v>693.5</v>
      </c>
      <c r="G5603" s="12">
        <v>735.85</v>
      </c>
      <c r="H5603" s="12">
        <v>727.52507108676048</v>
      </c>
      <c r="I5603">
        <v>475827</v>
      </c>
      <c r="J5603">
        <v>10902</v>
      </c>
      <c r="K5603" s="12">
        <v>346176072</v>
      </c>
      <c r="L5603">
        <v>160392</v>
      </c>
      <c r="M5603">
        <v>33.71</v>
      </c>
      <c r="N5603">
        <v>47.6</v>
      </c>
      <c r="O5603">
        <v>35.700000000000003</v>
      </c>
      <c r="P5603">
        <f xml:space="preserve"> IF(Stock_Info[[#This Row],[Close Price]] &gt; Stock_Info[[#This Row],[Open Price]], 1, 0)</f>
        <v>1</v>
      </c>
      <c r="Q5603" t="str">
        <f>IF(AND(Stock_Info[[#This Row],[% Deli. Qty to Traded Qty]]&gt;80,Stock_Info[[#This Row],[No. of Trades]]&lt;3000),"Unusual Day","")</f>
        <v/>
      </c>
      <c r="R5603" t="str">
        <f>IF(AND(Stock_Info[[#This Row],[Spread High-Low]] &lt; 10, Stock_Info[[#This Row],[% Deli. Qty to Traded Qty]] &gt; 90), "Good Day", "")</f>
        <v/>
      </c>
    </row>
    <row r="5604" spans="1:18">
      <c r="A5604" t="s">
        <v>62</v>
      </c>
      <c r="B5604" s="1">
        <v>45758</v>
      </c>
      <c r="C5604" s="1" t="str">
        <f>"WEEK" &amp;" " &amp;  INT((DAY(Stock_Info[[#This Row],[Date]])+WEEKDAY(DATE(YEAR(Stock_Info[[#This Row],[Date]]),MONTH(Stock_Info[[#This Row],[Date]]),1))-1)/7)+1</f>
        <v>WEEK 2</v>
      </c>
      <c r="D5604" s="12">
        <v>689.85</v>
      </c>
      <c r="E5604" s="12">
        <v>694</v>
      </c>
      <c r="F5604" s="12">
        <v>675.5</v>
      </c>
      <c r="G5604" s="12">
        <v>688.75</v>
      </c>
      <c r="H5604" s="12">
        <v>683.2610556243003</v>
      </c>
      <c r="I5604">
        <v>135768</v>
      </c>
      <c r="J5604">
        <v>3692</v>
      </c>
      <c r="K5604" s="12">
        <v>92764987</v>
      </c>
      <c r="L5604">
        <v>44563</v>
      </c>
      <c r="M5604">
        <v>32.82</v>
      </c>
      <c r="N5604">
        <v>18.5</v>
      </c>
      <c r="O5604">
        <v>-1.1000000000000001</v>
      </c>
      <c r="P5604">
        <f xml:space="preserve"> IF(Stock_Info[[#This Row],[Close Price]] &gt; Stock_Info[[#This Row],[Open Price]], 1, 0)</f>
        <v>0</v>
      </c>
      <c r="Q5604" t="str">
        <f>IF(AND(Stock_Info[[#This Row],[% Deli. Qty to Traded Qty]]&gt;80,Stock_Info[[#This Row],[No. of Trades]]&lt;3000),"Unusual Day","")</f>
        <v/>
      </c>
      <c r="R5604" t="str">
        <f>IF(AND(Stock_Info[[#This Row],[Spread High-Low]] &lt; 10, Stock_Info[[#This Row],[% Deli. Qty to Traded Qty]] &gt; 90), "Good Day", "")</f>
        <v/>
      </c>
    </row>
    <row r="5605" spans="1:18">
      <c r="A5605" t="s">
        <v>62</v>
      </c>
      <c r="B5605" s="1">
        <v>45756</v>
      </c>
      <c r="C5605" s="1" t="str">
        <f>"WEEK" &amp;" " &amp;  INT((DAY(Stock_Info[[#This Row],[Date]])+WEEKDAY(DATE(YEAR(Stock_Info[[#This Row],[Date]]),MONTH(Stock_Info[[#This Row],[Date]]),1))-1)/7)+1</f>
        <v>WEEK 2</v>
      </c>
      <c r="D5605" s="12">
        <v>684.25</v>
      </c>
      <c r="E5605" s="12">
        <v>684.25</v>
      </c>
      <c r="F5605" s="12">
        <v>670.5</v>
      </c>
      <c r="G5605" s="12">
        <v>678.4</v>
      </c>
      <c r="H5605" s="12">
        <v>677.62126132006199</v>
      </c>
      <c r="I5605">
        <v>122570</v>
      </c>
      <c r="J5605">
        <v>3548</v>
      </c>
      <c r="K5605" s="12">
        <v>83056038</v>
      </c>
      <c r="L5605">
        <v>23980</v>
      </c>
      <c r="M5605">
        <v>19.559999999999999</v>
      </c>
      <c r="N5605">
        <v>13.75</v>
      </c>
      <c r="O5605">
        <v>-5.85</v>
      </c>
      <c r="P5605">
        <f xml:space="preserve"> IF(Stock_Info[[#This Row],[Close Price]] &gt; Stock_Info[[#This Row],[Open Price]], 1, 0)</f>
        <v>0</v>
      </c>
      <c r="Q5605" t="str">
        <f>IF(AND(Stock_Info[[#This Row],[% Deli. Qty to Traded Qty]]&gt;80,Stock_Info[[#This Row],[No. of Trades]]&lt;3000),"Unusual Day","")</f>
        <v/>
      </c>
      <c r="R5605" t="str">
        <f>IF(AND(Stock_Info[[#This Row],[Spread High-Low]] &lt; 10, Stock_Info[[#This Row],[% Deli. Qty to Traded Qty]] &gt; 90), "Good Day", "")</f>
        <v/>
      </c>
    </row>
    <row r="5606" spans="1:18">
      <c r="A5606" t="s">
        <v>62</v>
      </c>
      <c r="B5606" s="1">
        <v>45755</v>
      </c>
      <c r="C5606" s="1" t="str">
        <f>"WEEK" &amp;" " &amp;  INT((DAY(Stock_Info[[#This Row],[Date]])+WEEKDAY(DATE(YEAR(Stock_Info[[#This Row],[Date]]),MONTH(Stock_Info[[#This Row],[Date]]),1))-1)/7)+1</f>
        <v>WEEK 2</v>
      </c>
      <c r="D5606" s="12">
        <v>685.95</v>
      </c>
      <c r="E5606" s="12">
        <v>696</v>
      </c>
      <c r="F5606" s="12">
        <v>672.65</v>
      </c>
      <c r="G5606" s="12">
        <v>679.25</v>
      </c>
      <c r="H5606" s="12">
        <v>682.26974709056265</v>
      </c>
      <c r="I5606">
        <v>362699</v>
      </c>
      <c r="J5606">
        <v>25201</v>
      </c>
      <c r="K5606" s="12">
        <v>247458555</v>
      </c>
      <c r="L5606">
        <v>90551</v>
      </c>
      <c r="M5606">
        <v>24.97</v>
      </c>
      <c r="N5606">
        <v>23.35</v>
      </c>
      <c r="O5606">
        <v>-6.7</v>
      </c>
      <c r="P5606">
        <f xml:space="preserve"> IF(Stock_Info[[#This Row],[Close Price]] &gt; Stock_Info[[#This Row],[Open Price]], 1, 0)</f>
        <v>0</v>
      </c>
      <c r="Q5606" t="str">
        <f>IF(AND(Stock_Info[[#This Row],[% Deli. Qty to Traded Qty]]&gt;80,Stock_Info[[#This Row],[No. of Trades]]&lt;3000),"Unusual Day","")</f>
        <v/>
      </c>
      <c r="R5606" t="str">
        <f>IF(AND(Stock_Info[[#This Row],[Spread High-Low]] &lt; 10, Stock_Info[[#This Row],[% Deli. Qty to Traded Qty]] &gt; 90), "Good Day", "")</f>
        <v/>
      </c>
    </row>
    <row r="5607" spans="1:18">
      <c r="A5607" t="s">
        <v>62</v>
      </c>
      <c r="B5607" s="1">
        <v>45754</v>
      </c>
      <c r="C5607" s="1" t="str">
        <f>"WEEK" &amp;" " &amp;  INT((DAY(Stock_Info[[#This Row],[Date]])+WEEKDAY(DATE(YEAR(Stock_Info[[#This Row],[Date]]),MONTH(Stock_Info[[#This Row],[Date]]),1))-1)/7)+1</f>
        <v>WEEK 2</v>
      </c>
      <c r="D5607" s="12">
        <v>618.04999999999995</v>
      </c>
      <c r="E5607" s="12">
        <v>679.95</v>
      </c>
      <c r="F5607" s="12">
        <v>618.04999999999995</v>
      </c>
      <c r="G5607" s="12">
        <v>676.2</v>
      </c>
      <c r="H5607" s="12">
        <v>660.07758027401246</v>
      </c>
      <c r="I5607">
        <v>659678</v>
      </c>
      <c r="J5607">
        <v>19482</v>
      </c>
      <c r="K5607" s="12">
        <v>435438658</v>
      </c>
      <c r="L5607">
        <v>219152</v>
      </c>
      <c r="M5607">
        <v>33.22</v>
      </c>
      <c r="N5607">
        <v>61.9</v>
      </c>
      <c r="O5607">
        <v>58.15</v>
      </c>
      <c r="P5607">
        <f xml:space="preserve"> IF(Stock_Info[[#This Row],[Close Price]] &gt; Stock_Info[[#This Row],[Open Price]], 1, 0)</f>
        <v>1</v>
      </c>
      <c r="Q5607" t="str">
        <f>IF(AND(Stock_Info[[#This Row],[% Deli. Qty to Traded Qty]]&gt;80,Stock_Info[[#This Row],[No. of Trades]]&lt;3000),"Unusual Day","")</f>
        <v/>
      </c>
      <c r="R5607" t="str">
        <f>IF(AND(Stock_Info[[#This Row],[Spread High-Low]] &lt; 10, Stock_Info[[#This Row],[% Deli. Qty to Traded Qty]] &gt; 90), "Good Day", "")</f>
        <v/>
      </c>
    </row>
    <row r="5608" spans="1:18">
      <c r="A5608" t="s">
        <v>62</v>
      </c>
      <c r="B5608" s="1">
        <v>45751</v>
      </c>
      <c r="C5608" s="1" t="str">
        <f>"WEEK" &amp;" " &amp;  INT((DAY(Stock_Info[[#This Row],[Date]])+WEEKDAY(DATE(YEAR(Stock_Info[[#This Row],[Date]]),MONTH(Stock_Info[[#This Row],[Date]]),1))-1)/7)+1</f>
        <v>WEEK 1</v>
      </c>
      <c r="D5608" s="12">
        <v>700.25</v>
      </c>
      <c r="E5608" s="12">
        <v>704.95</v>
      </c>
      <c r="F5608" s="12">
        <v>675.4</v>
      </c>
      <c r="G5608" s="12">
        <v>682.25</v>
      </c>
      <c r="H5608" s="12">
        <v>688.0348555407279</v>
      </c>
      <c r="I5608">
        <v>541779</v>
      </c>
      <c r="J5608">
        <v>16542</v>
      </c>
      <c r="K5608" s="12">
        <v>372762836</v>
      </c>
      <c r="L5608">
        <v>161214</v>
      </c>
      <c r="M5608">
        <v>29.76</v>
      </c>
      <c r="N5608">
        <v>29.55</v>
      </c>
      <c r="O5608">
        <v>-18</v>
      </c>
      <c r="P5608">
        <f xml:space="preserve"> IF(Stock_Info[[#This Row],[Close Price]] &gt; Stock_Info[[#This Row],[Open Price]], 1, 0)</f>
        <v>0</v>
      </c>
      <c r="Q5608" t="str">
        <f>IF(AND(Stock_Info[[#This Row],[% Deli. Qty to Traded Qty]]&gt;80,Stock_Info[[#This Row],[No. of Trades]]&lt;3000),"Unusual Day","")</f>
        <v/>
      </c>
      <c r="R5608" t="str">
        <f>IF(AND(Stock_Info[[#This Row],[Spread High-Low]] &lt; 10, Stock_Info[[#This Row],[% Deli. Qty to Traded Qty]] &gt; 90), "Good Day", "")</f>
        <v/>
      </c>
    </row>
    <row r="5609" spans="1:18">
      <c r="A5609" t="s">
        <v>62</v>
      </c>
      <c r="B5609" s="1">
        <v>45750</v>
      </c>
      <c r="C5609" s="1" t="str">
        <f>"WEEK" &amp;" " &amp;  INT((DAY(Stock_Info[[#This Row],[Date]])+WEEKDAY(DATE(YEAR(Stock_Info[[#This Row],[Date]]),MONTH(Stock_Info[[#This Row],[Date]]),1))-1)/7)+1</f>
        <v>WEEK 1</v>
      </c>
      <c r="D5609" s="12">
        <v>695</v>
      </c>
      <c r="E5609" s="12">
        <v>714.65</v>
      </c>
      <c r="F5609" s="12">
        <v>693.65</v>
      </c>
      <c r="G5609" s="12">
        <v>709.4</v>
      </c>
      <c r="H5609" s="12">
        <v>706.41942581318528</v>
      </c>
      <c r="I5609">
        <v>487681</v>
      </c>
      <c r="J5609">
        <v>11902</v>
      </c>
      <c r="K5609" s="12">
        <v>344507332</v>
      </c>
      <c r="L5609">
        <v>291794</v>
      </c>
      <c r="M5609">
        <v>59.83</v>
      </c>
      <c r="N5609">
        <v>21</v>
      </c>
      <c r="O5609">
        <v>14.4</v>
      </c>
      <c r="P5609">
        <f xml:space="preserve"> IF(Stock_Info[[#This Row],[Close Price]] &gt; Stock_Info[[#This Row],[Open Price]], 1, 0)</f>
        <v>1</v>
      </c>
      <c r="Q5609" t="str">
        <f>IF(AND(Stock_Info[[#This Row],[% Deli. Qty to Traded Qty]]&gt;80,Stock_Info[[#This Row],[No. of Trades]]&lt;3000),"Unusual Day","")</f>
        <v/>
      </c>
      <c r="R5609" t="str">
        <f>IF(AND(Stock_Info[[#This Row],[Spread High-Low]] &lt; 10, Stock_Info[[#This Row],[% Deli. Qty to Traded Qty]] &gt; 90), "Good Day", "")</f>
        <v/>
      </c>
    </row>
    <row r="5610" spans="1:18">
      <c r="A5610" t="s">
        <v>62</v>
      </c>
      <c r="B5610" s="1">
        <v>45749</v>
      </c>
      <c r="C5610" s="1" t="str">
        <f>"WEEK" &amp;" " &amp;  INT((DAY(Stock_Info[[#This Row],[Date]])+WEEKDAY(DATE(YEAR(Stock_Info[[#This Row],[Date]]),MONTH(Stock_Info[[#This Row],[Date]]),1))-1)/7)+1</f>
        <v>WEEK 1</v>
      </c>
      <c r="D5610" s="12">
        <v>682.75</v>
      </c>
      <c r="E5610" s="12">
        <v>708.45</v>
      </c>
      <c r="F5610" s="12">
        <v>674.75</v>
      </c>
      <c r="G5610" s="12">
        <v>702.4</v>
      </c>
      <c r="H5610" s="12">
        <v>690.41744640043089</v>
      </c>
      <c r="I5610">
        <v>2733091</v>
      </c>
      <c r="J5610">
        <v>23843</v>
      </c>
      <c r="K5610" s="12">
        <v>1886973709</v>
      </c>
      <c r="L5610">
        <v>2327251</v>
      </c>
      <c r="M5610">
        <v>85.15</v>
      </c>
      <c r="N5610">
        <v>33.700000000000003</v>
      </c>
      <c r="O5610">
        <v>19.649999999999999</v>
      </c>
      <c r="P5610">
        <f xml:space="preserve"> IF(Stock_Info[[#This Row],[Close Price]] &gt; Stock_Info[[#This Row],[Open Price]], 1, 0)</f>
        <v>1</v>
      </c>
      <c r="Q5610" t="str">
        <f>IF(AND(Stock_Info[[#This Row],[% Deli. Qty to Traded Qty]]&gt;80,Stock_Info[[#This Row],[No. of Trades]]&lt;3000),"Unusual Day","")</f>
        <v/>
      </c>
      <c r="R5610" t="str">
        <f>IF(AND(Stock_Info[[#This Row],[Spread High-Low]] &lt; 10, Stock_Info[[#This Row],[% Deli. Qty to Traded Qty]] &gt; 90), "Good Day", "")</f>
        <v/>
      </c>
    </row>
    <row r="5611" spans="1:18">
      <c r="A5611" t="s">
        <v>62</v>
      </c>
      <c r="B5611" s="1">
        <v>45748</v>
      </c>
      <c r="C5611" s="1" t="str">
        <f>"WEEK" &amp;" " &amp;  INT((DAY(Stock_Info[[#This Row],[Date]])+WEEKDAY(DATE(YEAR(Stock_Info[[#This Row],[Date]]),MONTH(Stock_Info[[#This Row],[Date]]),1))-1)/7)+1</f>
        <v>WEEK 1</v>
      </c>
      <c r="D5611" s="12">
        <v>655.8</v>
      </c>
      <c r="E5611" s="12">
        <v>689.85</v>
      </c>
      <c r="F5611" s="12">
        <v>646.85</v>
      </c>
      <c r="G5611" s="12">
        <v>682.75</v>
      </c>
      <c r="H5611" s="12">
        <v>679.21358334031368</v>
      </c>
      <c r="I5611">
        <v>549158</v>
      </c>
      <c r="J5611">
        <v>20082</v>
      </c>
      <c r="K5611" s="12">
        <v>372995573</v>
      </c>
      <c r="L5611">
        <v>130791</v>
      </c>
      <c r="M5611">
        <v>23.82</v>
      </c>
      <c r="N5611">
        <v>43</v>
      </c>
      <c r="O5611">
        <v>26.95</v>
      </c>
      <c r="P5611">
        <f xml:space="preserve"> IF(Stock_Info[[#This Row],[Close Price]] &gt; Stock_Info[[#This Row],[Open Price]], 1, 0)</f>
        <v>1</v>
      </c>
      <c r="Q5611" t="str">
        <f>IF(AND(Stock_Info[[#This Row],[% Deli. Qty to Traded Qty]]&gt;80,Stock_Info[[#This Row],[No. of Trades]]&lt;3000),"Unusual Day","")</f>
        <v/>
      </c>
      <c r="R5611" t="str">
        <f>IF(AND(Stock_Info[[#This Row],[Spread High-Low]] &lt; 10, Stock_Info[[#This Row],[% Deli. Qty to Traded Qty]] &gt; 90), "Good Day", "")</f>
        <v/>
      </c>
    </row>
    <row r="5612" spans="1:18">
      <c r="A5612" t="s">
        <v>62</v>
      </c>
      <c r="B5612" s="1">
        <v>45744</v>
      </c>
      <c r="C5612" s="1" t="str">
        <f>"WEEK" &amp;" " &amp;  INT((DAY(Stock_Info[[#This Row],[Date]])+WEEKDAY(DATE(YEAR(Stock_Info[[#This Row],[Date]]),MONTH(Stock_Info[[#This Row],[Date]]),1))-1)/7)+1</f>
        <v>WEEK 5</v>
      </c>
      <c r="D5612" s="12">
        <v>671.25</v>
      </c>
      <c r="E5612" s="12">
        <v>674.05</v>
      </c>
      <c r="F5612" s="12">
        <v>643.70000000000005</v>
      </c>
      <c r="G5612" s="12">
        <v>649.54999999999995</v>
      </c>
      <c r="H5612" s="12">
        <v>657.55140686225957</v>
      </c>
      <c r="I5612">
        <v>615803</v>
      </c>
      <c r="J5612">
        <v>21049</v>
      </c>
      <c r="K5612" s="12">
        <v>404922129</v>
      </c>
      <c r="L5612">
        <v>227809</v>
      </c>
      <c r="M5612">
        <v>36.99</v>
      </c>
      <c r="N5612">
        <v>30.35</v>
      </c>
      <c r="O5612">
        <v>-21.7</v>
      </c>
      <c r="P5612">
        <f xml:space="preserve"> IF(Stock_Info[[#This Row],[Close Price]] &gt; Stock_Info[[#This Row],[Open Price]], 1, 0)</f>
        <v>0</v>
      </c>
      <c r="Q5612" t="str">
        <f>IF(AND(Stock_Info[[#This Row],[% Deli. Qty to Traded Qty]]&gt;80,Stock_Info[[#This Row],[No. of Trades]]&lt;3000),"Unusual Day","")</f>
        <v/>
      </c>
      <c r="R5612" t="str">
        <f>IF(AND(Stock_Info[[#This Row],[Spread High-Low]] &lt; 10, Stock_Info[[#This Row],[% Deli. Qty to Traded Qty]] &gt; 90), "Good Day", "")</f>
        <v/>
      </c>
    </row>
    <row r="5613" spans="1:18">
      <c r="A5613" t="s">
        <v>62</v>
      </c>
      <c r="B5613" s="1">
        <v>45743</v>
      </c>
      <c r="C5613" s="1" t="str">
        <f>"WEEK" &amp;" " &amp;  INT((DAY(Stock_Info[[#This Row],[Date]])+WEEKDAY(DATE(YEAR(Stock_Info[[#This Row],[Date]]),MONTH(Stock_Info[[#This Row],[Date]]),1))-1)/7)+1</f>
        <v>WEEK 5</v>
      </c>
      <c r="D5613" s="12">
        <v>656.25</v>
      </c>
      <c r="E5613" s="12">
        <v>676.3</v>
      </c>
      <c r="F5613" s="12">
        <v>640.54999999999995</v>
      </c>
      <c r="G5613" s="12">
        <v>673.6</v>
      </c>
      <c r="H5613" s="12">
        <v>660.40491996183732</v>
      </c>
      <c r="I5613">
        <v>898259</v>
      </c>
      <c r="J5613">
        <v>20979</v>
      </c>
      <c r="K5613" s="12">
        <v>593214663</v>
      </c>
      <c r="L5613">
        <v>378491</v>
      </c>
      <c r="M5613">
        <v>42.14</v>
      </c>
      <c r="N5613">
        <v>35.75</v>
      </c>
      <c r="O5613">
        <v>17.350000000000001</v>
      </c>
      <c r="P5613">
        <f xml:space="preserve"> IF(Stock_Info[[#This Row],[Close Price]] &gt; Stock_Info[[#This Row],[Open Price]], 1, 0)</f>
        <v>1</v>
      </c>
      <c r="Q5613" t="str">
        <f>IF(AND(Stock_Info[[#This Row],[% Deli. Qty to Traded Qty]]&gt;80,Stock_Info[[#This Row],[No. of Trades]]&lt;3000),"Unusual Day","")</f>
        <v/>
      </c>
      <c r="R5613" t="str">
        <f>IF(AND(Stock_Info[[#This Row],[Spread High-Low]] &lt; 10, Stock_Info[[#This Row],[% Deli. Qty to Traded Qty]] &gt; 90), "Good Day", "")</f>
        <v/>
      </c>
    </row>
    <row r="5614" spans="1:18">
      <c r="A5614" t="s">
        <v>62</v>
      </c>
      <c r="B5614" s="1">
        <v>45742</v>
      </c>
      <c r="C5614" s="1" t="str">
        <f>"WEEK" &amp;" " &amp;  INT((DAY(Stock_Info[[#This Row],[Date]])+WEEKDAY(DATE(YEAR(Stock_Info[[#This Row],[Date]]),MONTH(Stock_Info[[#This Row],[Date]]),1))-1)/7)+1</f>
        <v>WEEK 5</v>
      </c>
      <c r="D5614" s="12">
        <v>637.29999999999995</v>
      </c>
      <c r="E5614" s="12">
        <v>662.4</v>
      </c>
      <c r="F5614" s="12">
        <v>637.20000000000005</v>
      </c>
      <c r="G5614" s="12">
        <v>656.05</v>
      </c>
      <c r="H5614" s="12">
        <v>655.61662544444243</v>
      </c>
      <c r="I5614">
        <v>1016442</v>
      </c>
      <c r="J5614">
        <v>23381</v>
      </c>
      <c r="K5614" s="12">
        <v>666396274</v>
      </c>
      <c r="L5614">
        <v>321754</v>
      </c>
      <c r="M5614">
        <v>31.65</v>
      </c>
      <c r="N5614">
        <v>25.2</v>
      </c>
      <c r="O5614">
        <v>18.75</v>
      </c>
      <c r="P5614">
        <f xml:space="preserve"> IF(Stock_Info[[#This Row],[Close Price]] &gt; Stock_Info[[#This Row],[Open Price]], 1, 0)</f>
        <v>1</v>
      </c>
      <c r="Q5614" t="str">
        <f>IF(AND(Stock_Info[[#This Row],[% Deli. Qty to Traded Qty]]&gt;80,Stock_Info[[#This Row],[No. of Trades]]&lt;3000),"Unusual Day","")</f>
        <v/>
      </c>
      <c r="R5614" t="str">
        <f>IF(AND(Stock_Info[[#This Row],[Spread High-Low]] &lt; 10, Stock_Info[[#This Row],[% Deli. Qty to Traded Qty]] &gt; 90), "Good Day", "")</f>
        <v/>
      </c>
    </row>
    <row r="5615" spans="1:18">
      <c r="A5615" t="s">
        <v>62</v>
      </c>
      <c r="B5615" s="1">
        <v>45741</v>
      </c>
      <c r="C5615" s="1" t="str">
        <f>"WEEK" &amp;" " &amp;  INT((DAY(Stock_Info[[#This Row],[Date]])+WEEKDAY(DATE(YEAR(Stock_Info[[#This Row],[Date]]),MONTH(Stock_Info[[#This Row],[Date]]),1))-1)/7)+1</f>
        <v>WEEK 5</v>
      </c>
      <c r="D5615" s="12">
        <v>672</v>
      </c>
      <c r="E5615" s="12">
        <v>673.2</v>
      </c>
      <c r="F5615" s="12">
        <v>633.54999999999995</v>
      </c>
      <c r="G5615" s="12">
        <v>637.29999999999995</v>
      </c>
      <c r="H5615" s="12">
        <v>645.99786939968965</v>
      </c>
      <c r="I5615">
        <v>801652</v>
      </c>
      <c r="J5615">
        <v>24076</v>
      </c>
      <c r="K5615" s="12">
        <v>517865484</v>
      </c>
      <c r="L5615">
        <v>387764</v>
      </c>
      <c r="M5615">
        <v>48.37</v>
      </c>
      <c r="N5615">
        <v>39.65</v>
      </c>
      <c r="O5615">
        <v>-34.700000000000003</v>
      </c>
      <c r="P5615">
        <f xml:space="preserve"> IF(Stock_Info[[#This Row],[Close Price]] &gt; Stock_Info[[#This Row],[Open Price]], 1, 0)</f>
        <v>0</v>
      </c>
      <c r="Q5615" t="str">
        <f>IF(AND(Stock_Info[[#This Row],[% Deli. Qty to Traded Qty]]&gt;80,Stock_Info[[#This Row],[No. of Trades]]&lt;3000),"Unusual Day","")</f>
        <v/>
      </c>
      <c r="R5615" t="str">
        <f>IF(AND(Stock_Info[[#This Row],[Spread High-Low]] &lt; 10, Stock_Info[[#This Row],[% Deli. Qty to Traded Qty]] &gt; 90), "Good Day", "")</f>
        <v/>
      </c>
    </row>
    <row r="5616" spans="1:18">
      <c r="A5616" t="s">
        <v>62</v>
      </c>
      <c r="B5616" s="1">
        <v>45740</v>
      </c>
      <c r="C5616" s="1" t="str">
        <f>"WEEK" &amp;" " &amp;  INT((DAY(Stock_Info[[#This Row],[Date]])+WEEKDAY(DATE(YEAR(Stock_Info[[#This Row],[Date]]),MONTH(Stock_Info[[#This Row],[Date]]),1))-1)/7)+1</f>
        <v>WEEK 5</v>
      </c>
      <c r="D5616" s="12">
        <v>693.95</v>
      </c>
      <c r="E5616" s="12">
        <v>693.95</v>
      </c>
      <c r="F5616" s="12">
        <v>665.4</v>
      </c>
      <c r="G5616" s="12">
        <v>669.15</v>
      </c>
      <c r="H5616" s="12">
        <v>674.92887374298277</v>
      </c>
      <c r="I5616">
        <v>328655</v>
      </c>
      <c r="J5616">
        <v>11537</v>
      </c>
      <c r="K5616" s="12">
        <v>221818749</v>
      </c>
      <c r="L5616">
        <v>126855</v>
      </c>
      <c r="M5616">
        <v>38.6</v>
      </c>
      <c r="N5616">
        <v>28.55</v>
      </c>
      <c r="O5616">
        <v>-24.8</v>
      </c>
      <c r="P5616">
        <f xml:space="preserve"> IF(Stock_Info[[#This Row],[Close Price]] &gt; Stock_Info[[#This Row],[Open Price]], 1, 0)</f>
        <v>0</v>
      </c>
      <c r="Q5616" t="str">
        <f>IF(AND(Stock_Info[[#This Row],[% Deli. Qty to Traded Qty]]&gt;80,Stock_Info[[#This Row],[No. of Trades]]&lt;3000),"Unusual Day","")</f>
        <v/>
      </c>
      <c r="R5616" t="str">
        <f>IF(AND(Stock_Info[[#This Row],[Spread High-Low]] &lt; 10, Stock_Info[[#This Row],[% Deli. Qty to Traded Qty]] &gt; 90), "Good Day", "")</f>
        <v/>
      </c>
    </row>
    <row r="5617" spans="1:18">
      <c r="A5617" t="s">
        <v>62</v>
      </c>
      <c r="B5617" s="1">
        <v>45737</v>
      </c>
      <c r="C5617" s="1" t="str">
        <f>"WEEK" &amp;" " &amp;  INT((DAY(Stock_Info[[#This Row],[Date]])+WEEKDAY(DATE(YEAR(Stock_Info[[#This Row],[Date]]),MONTH(Stock_Info[[#This Row],[Date]]),1))-1)/7)+1</f>
        <v>WEEK 4</v>
      </c>
      <c r="D5617" s="12">
        <v>688.65</v>
      </c>
      <c r="E5617" s="12">
        <v>692.55</v>
      </c>
      <c r="F5617" s="12">
        <v>672.7</v>
      </c>
      <c r="G5617" s="12">
        <v>685.75</v>
      </c>
      <c r="H5617" s="12">
        <v>681.7359182120565</v>
      </c>
      <c r="I5617">
        <v>265467</v>
      </c>
      <c r="J5617">
        <v>11471</v>
      </c>
      <c r="K5617" s="12">
        <v>180978389</v>
      </c>
      <c r="L5617">
        <v>84332</v>
      </c>
      <c r="M5617">
        <v>31.77</v>
      </c>
      <c r="N5617">
        <v>19.850000000000001</v>
      </c>
      <c r="O5617">
        <v>-2.9</v>
      </c>
      <c r="P5617">
        <f xml:space="preserve"> IF(Stock_Info[[#This Row],[Close Price]] &gt; Stock_Info[[#This Row],[Open Price]], 1, 0)</f>
        <v>0</v>
      </c>
      <c r="Q5617" t="str">
        <f>IF(AND(Stock_Info[[#This Row],[% Deli. Qty to Traded Qty]]&gt;80,Stock_Info[[#This Row],[No. of Trades]]&lt;3000),"Unusual Day","")</f>
        <v/>
      </c>
      <c r="R5617" t="str">
        <f>IF(AND(Stock_Info[[#This Row],[Spread High-Low]] &lt; 10, Stock_Info[[#This Row],[% Deli. Qty to Traded Qty]] &gt; 90), "Good Day", "")</f>
        <v/>
      </c>
    </row>
    <row r="5618" spans="1:18">
      <c r="A5618" t="s">
        <v>62</v>
      </c>
      <c r="B5618" s="1">
        <v>45736</v>
      </c>
      <c r="C5618" s="1" t="str">
        <f>"WEEK" &amp;" " &amp;  INT((DAY(Stock_Info[[#This Row],[Date]])+WEEKDAY(DATE(YEAR(Stock_Info[[#This Row],[Date]]),MONTH(Stock_Info[[#This Row],[Date]]),1))-1)/7)+1</f>
        <v>WEEK 4</v>
      </c>
      <c r="D5618" s="12">
        <v>698.95</v>
      </c>
      <c r="E5618" s="12">
        <v>700.8</v>
      </c>
      <c r="F5618" s="12">
        <v>681</v>
      </c>
      <c r="G5618" s="12">
        <v>683.8</v>
      </c>
      <c r="H5618" s="12">
        <v>688.48026547931852</v>
      </c>
      <c r="I5618">
        <v>609313</v>
      </c>
      <c r="J5618">
        <v>9317</v>
      </c>
      <c r="K5618" s="12">
        <v>419499976</v>
      </c>
      <c r="L5618">
        <v>465586</v>
      </c>
      <c r="M5618">
        <v>76.41</v>
      </c>
      <c r="N5618">
        <v>19.8</v>
      </c>
      <c r="O5618">
        <v>-15.15</v>
      </c>
      <c r="P5618">
        <f xml:space="preserve"> IF(Stock_Info[[#This Row],[Close Price]] &gt; Stock_Info[[#This Row],[Open Price]], 1, 0)</f>
        <v>0</v>
      </c>
      <c r="Q5618" t="str">
        <f>IF(AND(Stock_Info[[#This Row],[% Deli. Qty to Traded Qty]]&gt;80,Stock_Info[[#This Row],[No. of Trades]]&lt;3000),"Unusual Day","")</f>
        <v/>
      </c>
      <c r="R5618" t="str">
        <f>IF(AND(Stock_Info[[#This Row],[Spread High-Low]] &lt; 10, Stock_Info[[#This Row],[% Deli. Qty to Traded Qty]] &gt; 90), "Good Day", "")</f>
        <v/>
      </c>
    </row>
    <row r="5619" spans="1:18">
      <c r="A5619" t="s">
        <v>62</v>
      </c>
      <c r="B5619" s="1">
        <v>45735</v>
      </c>
      <c r="C5619" s="1" t="str">
        <f>"WEEK" &amp;" " &amp;  INT((DAY(Stock_Info[[#This Row],[Date]])+WEEKDAY(DATE(YEAR(Stock_Info[[#This Row],[Date]]),MONTH(Stock_Info[[#This Row],[Date]]),1))-1)/7)+1</f>
        <v>WEEK 4</v>
      </c>
      <c r="D5619" s="12">
        <v>683.6</v>
      </c>
      <c r="E5619" s="12">
        <v>700.8</v>
      </c>
      <c r="F5619" s="12">
        <v>681.95</v>
      </c>
      <c r="G5619" s="12">
        <v>692.35</v>
      </c>
      <c r="H5619" s="12">
        <v>692.71146316791624</v>
      </c>
      <c r="I5619">
        <v>672240</v>
      </c>
      <c r="J5619">
        <v>19898</v>
      </c>
      <c r="K5619" s="12">
        <v>465668354</v>
      </c>
      <c r="L5619">
        <v>282276</v>
      </c>
      <c r="M5619">
        <v>41.99</v>
      </c>
      <c r="N5619">
        <v>18.850000000000001</v>
      </c>
      <c r="O5619">
        <v>8.75</v>
      </c>
      <c r="P5619">
        <f xml:space="preserve"> IF(Stock_Info[[#This Row],[Close Price]] &gt; Stock_Info[[#This Row],[Open Price]], 1, 0)</f>
        <v>1</v>
      </c>
      <c r="Q5619" t="str">
        <f>IF(AND(Stock_Info[[#This Row],[% Deli. Qty to Traded Qty]]&gt;80,Stock_Info[[#This Row],[No. of Trades]]&lt;3000),"Unusual Day","")</f>
        <v/>
      </c>
      <c r="R5619" t="str">
        <f>IF(AND(Stock_Info[[#This Row],[Spread High-Low]] &lt; 10, Stock_Info[[#This Row],[% Deli. Qty to Traded Qty]] &gt; 90), "Good Day", "")</f>
        <v/>
      </c>
    </row>
    <row r="5620" spans="1:18">
      <c r="A5620" t="s">
        <v>62</v>
      </c>
      <c r="B5620" s="1">
        <v>45734</v>
      </c>
      <c r="C5620" s="1" t="str">
        <f>"WEEK" &amp;" " &amp;  INT((DAY(Stock_Info[[#This Row],[Date]])+WEEKDAY(DATE(YEAR(Stock_Info[[#This Row],[Date]]),MONTH(Stock_Info[[#This Row],[Date]]),1))-1)/7)+1</f>
        <v>WEEK 4</v>
      </c>
      <c r="D5620" s="12">
        <v>687.45</v>
      </c>
      <c r="E5620" s="12">
        <v>687.45</v>
      </c>
      <c r="F5620" s="12">
        <v>670.75</v>
      </c>
      <c r="G5620" s="12">
        <v>681.7</v>
      </c>
      <c r="H5620" s="12">
        <v>678.40578694496526</v>
      </c>
      <c r="I5620">
        <v>475173</v>
      </c>
      <c r="J5620">
        <v>17696</v>
      </c>
      <c r="K5620" s="12">
        <v>322360113</v>
      </c>
      <c r="L5620">
        <v>141493</v>
      </c>
      <c r="M5620">
        <v>29.78</v>
      </c>
      <c r="N5620">
        <v>16.7</v>
      </c>
      <c r="O5620">
        <v>-5.75</v>
      </c>
      <c r="P5620">
        <f xml:space="preserve"> IF(Stock_Info[[#This Row],[Close Price]] &gt; Stock_Info[[#This Row],[Open Price]], 1, 0)</f>
        <v>0</v>
      </c>
      <c r="Q5620" t="str">
        <f>IF(AND(Stock_Info[[#This Row],[% Deli. Qty to Traded Qty]]&gt;80,Stock_Info[[#This Row],[No. of Trades]]&lt;3000),"Unusual Day","")</f>
        <v/>
      </c>
      <c r="R5620" t="str">
        <f>IF(AND(Stock_Info[[#This Row],[Spread High-Low]] &lt; 10, Stock_Info[[#This Row],[% Deli. Qty to Traded Qty]] &gt; 90), "Good Day", "")</f>
        <v/>
      </c>
    </row>
    <row r="5621" spans="1:18">
      <c r="A5621" t="s">
        <v>62</v>
      </c>
      <c r="B5621" s="1">
        <v>45733</v>
      </c>
      <c r="C5621" s="1" t="str">
        <f>"WEEK" &amp;" " &amp;  INT((DAY(Stock_Info[[#This Row],[Date]])+WEEKDAY(DATE(YEAR(Stock_Info[[#This Row],[Date]]),MONTH(Stock_Info[[#This Row],[Date]]),1))-1)/7)+1</f>
        <v>WEEK 4</v>
      </c>
      <c r="D5621" s="12">
        <v>704.8</v>
      </c>
      <c r="E5621" s="12">
        <v>707.75</v>
      </c>
      <c r="F5621" s="12">
        <v>675</v>
      </c>
      <c r="G5621" s="12">
        <v>676.95</v>
      </c>
      <c r="H5621" s="12">
        <v>692.80497413554122</v>
      </c>
      <c r="I5621">
        <v>955945</v>
      </c>
      <c r="J5621">
        <v>26910</v>
      </c>
      <c r="K5621" s="12">
        <v>662283451</v>
      </c>
      <c r="L5621">
        <v>249969</v>
      </c>
      <c r="M5621">
        <v>26.15</v>
      </c>
      <c r="N5621">
        <v>32.75</v>
      </c>
      <c r="O5621">
        <v>-27.85</v>
      </c>
      <c r="P5621">
        <f xml:space="preserve"> IF(Stock_Info[[#This Row],[Close Price]] &gt; Stock_Info[[#This Row],[Open Price]], 1, 0)</f>
        <v>0</v>
      </c>
      <c r="Q5621" t="str">
        <f>IF(AND(Stock_Info[[#This Row],[% Deli. Qty to Traded Qty]]&gt;80,Stock_Info[[#This Row],[No. of Trades]]&lt;3000),"Unusual Day","")</f>
        <v/>
      </c>
      <c r="R5621" t="str">
        <f>IF(AND(Stock_Info[[#This Row],[Spread High-Low]] &lt; 10, Stock_Info[[#This Row],[% Deli. Qty to Traded Qty]] &gt; 90), "Good Day", "")</f>
        <v/>
      </c>
    </row>
    <row r="5622" spans="1:18">
      <c r="A5622" t="s">
        <v>62</v>
      </c>
      <c r="B5622" s="1">
        <v>45729</v>
      </c>
      <c r="C5622" s="1" t="str">
        <f>"WEEK" &amp;" " &amp;  INT((DAY(Stock_Info[[#This Row],[Date]])+WEEKDAY(DATE(YEAR(Stock_Info[[#This Row],[Date]]),MONTH(Stock_Info[[#This Row],[Date]]),1))-1)/7)+1</f>
        <v>WEEK 3</v>
      </c>
      <c r="D5622" s="12">
        <v>690</v>
      </c>
      <c r="E5622" s="12">
        <v>706.35</v>
      </c>
      <c r="F5622" s="12">
        <v>667.35</v>
      </c>
      <c r="G5622" s="12">
        <v>672.1</v>
      </c>
      <c r="H5622" s="12">
        <v>681.82770091339046</v>
      </c>
      <c r="I5622">
        <v>2152420</v>
      </c>
      <c r="J5622">
        <v>56222</v>
      </c>
      <c r="K5622" s="12">
        <v>1467579580</v>
      </c>
      <c r="L5622">
        <v>794175</v>
      </c>
      <c r="M5622">
        <v>36.9</v>
      </c>
      <c r="N5622">
        <v>39</v>
      </c>
      <c r="O5622">
        <v>-17.899999999999999</v>
      </c>
      <c r="P5622">
        <f xml:space="preserve"> IF(Stock_Info[[#This Row],[Close Price]] &gt; Stock_Info[[#This Row],[Open Price]], 1, 0)</f>
        <v>0</v>
      </c>
      <c r="Q5622" t="str">
        <f>IF(AND(Stock_Info[[#This Row],[% Deli. Qty to Traded Qty]]&gt;80,Stock_Info[[#This Row],[No. of Trades]]&lt;3000),"Unusual Day","")</f>
        <v/>
      </c>
      <c r="R5622" t="str">
        <f>IF(AND(Stock_Info[[#This Row],[Spread High-Low]] &lt; 10, Stock_Info[[#This Row],[% Deli. Qty to Traded Qty]] &gt; 90), "Good Day", "")</f>
        <v/>
      </c>
    </row>
    <row r="5623" spans="1:18">
      <c r="A5623" t="s">
        <v>62</v>
      </c>
      <c r="B5623" s="1">
        <v>45728</v>
      </c>
      <c r="C5623" s="1" t="str">
        <f>"WEEK" &amp;" " &amp;  INT((DAY(Stock_Info[[#This Row],[Date]])+WEEKDAY(DATE(YEAR(Stock_Info[[#This Row],[Date]]),MONTH(Stock_Info[[#This Row],[Date]]),1))-1)/7)+1</f>
        <v>WEEK 3</v>
      </c>
      <c r="D5623" s="12">
        <v>627.95000000000005</v>
      </c>
      <c r="E5623" s="12">
        <v>697.6</v>
      </c>
      <c r="F5623" s="12">
        <v>605.4</v>
      </c>
      <c r="G5623" s="12">
        <v>684.7</v>
      </c>
      <c r="H5623" s="12">
        <v>671.39869087504258</v>
      </c>
      <c r="I5623">
        <v>5190490</v>
      </c>
      <c r="J5623">
        <v>125065</v>
      </c>
      <c r="K5623" s="12">
        <v>3484888191</v>
      </c>
      <c r="L5623">
        <v>809915</v>
      </c>
      <c r="M5623">
        <v>15.6</v>
      </c>
      <c r="N5623">
        <v>92.2</v>
      </c>
      <c r="O5623">
        <v>56.75</v>
      </c>
      <c r="P5623">
        <f xml:space="preserve"> IF(Stock_Info[[#This Row],[Close Price]] &gt; Stock_Info[[#This Row],[Open Price]], 1, 0)</f>
        <v>1</v>
      </c>
      <c r="Q5623" t="str">
        <f>IF(AND(Stock_Info[[#This Row],[% Deli. Qty to Traded Qty]]&gt;80,Stock_Info[[#This Row],[No. of Trades]]&lt;3000),"Unusual Day","")</f>
        <v/>
      </c>
      <c r="R5623" t="str">
        <f>IF(AND(Stock_Info[[#This Row],[Spread High-Low]] &lt; 10, Stock_Info[[#This Row],[% Deli. Qty to Traded Qty]] &gt; 90), "Good Day", "")</f>
        <v/>
      </c>
    </row>
    <row r="5624" spans="1:18">
      <c r="A5624" t="s">
        <v>62</v>
      </c>
      <c r="B5624" s="1">
        <v>45727</v>
      </c>
      <c r="C5624" s="1" t="str">
        <f>"WEEK" &amp;" " &amp;  INT((DAY(Stock_Info[[#This Row],[Date]])+WEEKDAY(DATE(YEAR(Stock_Info[[#This Row],[Date]]),MONTH(Stock_Info[[#This Row],[Date]]),1))-1)/7)+1</f>
        <v>WEEK 3</v>
      </c>
      <c r="D5624" s="12">
        <v>810.55</v>
      </c>
      <c r="E5624" s="12">
        <v>810.55</v>
      </c>
      <c r="F5624" s="12">
        <v>649</v>
      </c>
      <c r="G5624" s="12">
        <v>655.95</v>
      </c>
      <c r="H5624" s="12">
        <v>691.05169895481947</v>
      </c>
      <c r="I5624">
        <v>4194108</v>
      </c>
      <c r="J5624">
        <v>117185</v>
      </c>
      <c r="K5624" s="12">
        <v>2898345459</v>
      </c>
      <c r="L5624">
        <v>1372916</v>
      </c>
      <c r="M5624">
        <v>32.729999999999997</v>
      </c>
      <c r="N5624">
        <v>161.55000000000001</v>
      </c>
      <c r="O5624">
        <v>-154.6</v>
      </c>
      <c r="P5624">
        <f xml:space="preserve"> IF(Stock_Info[[#This Row],[Close Price]] &gt; Stock_Info[[#This Row],[Open Price]], 1, 0)</f>
        <v>0</v>
      </c>
      <c r="Q5624" t="str">
        <f>IF(AND(Stock_Info[[#This Row],[% Deli. Qty to Traded Qty]]&gt;80,Stock_Info[[#This Row],[No. of Trades]]&lt;3000),"Unusual Day","")</f>
        <v/>
      </c>
      <c r="R5624" t="str">
        <f>IF(AND(Stock_Info[[#This Row],[Spread High-Low]] &lt; 10, Stock_Info[[#This Row],[% Deli. Qty to Traded Qty]] &gt; 90), "Good Day", "")</f>
        <v/>
      </c>
    </row>
    <row r="5625" spans="1:18">
      <c r="A5625" t="s">
        <v>62</v>
      </c>
      <c r="B5625" s="1">
        <v>45726</v>
      </c>
      <c r="C5625" s="1" t="str">
        <f>"WEEK" &amp;" " &amp;  INT((DAY(Stock_Info[[#This Row],[Date]])+WEEKDAY(DATE(YEAR(Stock_Info[[#This Row],[Date]]),MONTH(Stock_Info[[#This Row],[Date]]),1))-1)/7)+1</f>
        <v>WEEK 3</v>
      </c>
      <c r="D5625" s="12">
        <v>895</v>
      </c>
      <c r="E5625" s="12">
        <v>913.4</v>
      </c>
      <c r="F5625" s="12">
        <v>886.4</v>
      </c>
      <c r="G5625" s="12">
        <v>900.6</v>
      </c>
      <c r="H5625" s="12">
        <v>902.28938280192722</v>
      </c>
      <c r="I5625">
        <v>448527</v>
      </c>
      <c r="J5625">
        <v>20443</v>
      </c>
      <c r="K5625" s="12">
        <v>404701150</v>
      </c>
      <c r="L5625">
        <v>151952</v>
      </c>
      <c r="M5625">
        <v>33.880000000000003</v>
      </c>
      <c r="N5625">
        <v>27</v>
      </c>
      <c r="O5625">
        <v>5.6</v>
      </c>
      <c r="P5625">
        <f xml:space="preserve"> IF(Stock_Info[[#This Row],[Close Price]] &gt; Stock_Info[[#This Row],[Open Price]], 1, 0)</f>
        <v>1</v>
      </c>
      <c r="Q5625" t="str">
        <f>IF(AND(Stock_Info[[#This Row],[% Deli. Qty to Traded Qty]]&gt;80,Stock_Info[[#This Row],[No. of Trades]]&lt;3000),"Unusual Day","")</f>
        <v/>
      </c>
      <c r="R5625" t="str">
        <f>IF(AND(Stock_Info[[#This Row],[Spread High-Low]] &lt; 10, Stock_Info[[#This Row],[% Deli. Qty to Traded Qty]] &gt; 90), "Good Day", "")</f>
        <v/>
      </c>
    </row>
    <row r="5626" spans="1:18">
      <c r="A5626" t="s">
        <v>62</v>
      </c>
      <c r="B5626" s="1">
        <v>45723</v>
      </c>
      <c r="C5626" s="1" t="str">
        <f>"WEEK" &amp;" " &amp;  INT((DAY(Stock_Info[[#This Row],[Date]])+WEEKDAY(DATE(YEAR(Stock_Info[[#This Row],[Date]]),MONTH(Stock_Info[[#This Row],[Date]]),1))-1)/7)+1</f>
        <v>WEEK 2</v>
      </c>
      <c r="D5626" s="12">
        <v>974.95</v>
      </c>
      <c r="E5626" s="12">
        <v>976.6</v>
      </c>
      <c r="F5626" s="12">
        <v>933.3</v>
      </c>
      <c r="G5626" s="12">
        <v>936.8</v>
      </c>
      <c r="H5626" s="12">
        <v>943.5022285382081</v>
      </c>
      <c r="I5626">
        <v>139329</v>
      </c>
      <c r="J5626">
        <v>6935</v>
      </c>
      <c r="K5626" s="12">
        <v>131457222</v>
      </c>
      <c r="L5626">
        <v>53788</v>
      </c>
      <c r="M5626">
        <v>38.6</v>
      </c>
      <c r="N5626">
        <v>43.3</v>
      </c>
      <c r="O5626">
        <v>-38.15</v>
      </c>
      <c r="P5626">
        <f xml:space="preserve"> IF(Stock_Info[[#This Row],[Close Price]] &gt; Stock_Info[[#This Row],[Open Price]], 1, 0)</f>
        <v>0</v>
      </c>
      <c r="Q5626" t="str">
        <f>IF(AND(Stock_Info[[#This Row],[% Deli. Qty to Traded Qty]]&gt;80,Stock_Info[[#This Row],[No. of Trades]]&lt;3000),"Unusual Day","")</f>
        <v/>
      </c>
      <c r="R5626" t="str">
        <f>IF(AND(Stock_Info[[#This Row],[Spread High-Low]] &lt; 10, Stock_Info[[#This Row],[% Deli. Qty to Traded Qty]] &gt; 90), "Good Day", "")</f>
        <v/>
      </c>
    </row>
    <row r="5627" spans="1:18">
      <c r="A5627" t="s">
        <v>62</v>
      </c>
      <c r="B5627" s="1">
        <v>45722</v>
      </c>
      <c r="C5627" s="1" t="str">
        <f>"WEEK" &amp;" " &amp;  INT((DAY(Stock_Info[[#This Row],[Date]])+WEEKDAY(DATE(YEAR(Stock_Info[[#This Row],[Date]]),MONTH(Stock_Info[[#This Row],[Date]]),1))-1)/7)+1</f>
        <v>WEEK 2</v>
      </c>
      <c r="D5627" s="12">
        <v>976</v>
      </c>
      <c r="E5627" s="12">
        <v>982.3</v>
      </c>
      <c r="F5627" s="12">
        <v>962.25</v>
      </c>
      <c r="G5627" s="12">
        <v>971.05</v>
      </c>
      <c r="H5627" s="12">
        <v>972.33442921650953</v>
      </c>
      <c r="I5627">
        <v>50492</v>
      </c>
      <c r="J5627">
        <v>2388</v>
      </c>
      <c r="K5627" s="12">
        <v>49095110</v>
      </c>
      <c r="L5627">
        <v>15046</v>
      </c>
      <c r="M5627">
        <v>29.8</v>
      </c>
      <c r="N5627">
        <v>20.05</v>
      </c>
      <c r="O5627">
        <v>-4.95</v>
      </c>
      <c r="P5627">
        <f xml:space="preserve"> IF(Stock_Info[[#This Row],[Close Price]] &gt; Stock_Info[[#This Row],[Open Price]], 1, 0)</f>
        <v>0</v>
      </c>
      <c r="Q5627" t="str">
        <f>IF(AND(Stock_Info[[#This Row],[% Deli. Qty to Traded Qty]]&gt;80,Stock_Info[[#This Row],[No. of Trades]]&lt;3000),"Unusual Day","")</f>
        <v/>
      </c>
      <c r="R5627" t="str">
        <f>IF(AND(Stock_Info[[#This Row],[Spread High-Low]] &lt; 10, Stock_Info[[#This Row],[% Deli. Qty to Traded Qty]] &gt; 90), "Good Day", "")</f>
        <v/>
      </c>
    </row>
    <row r="5628" spans="1:18">
      <c r="A5628" t="s">
        <v>62</v>
      </c>
      <c r="B5628" s="1">
        <v>45721</v>
      </c>
      <c r="C5628" s="1" t="str">
        <f>"WEEK" &amp;" " &amp;  INT((DAY(Stock_Info[[#This Row],[Date]])+WEEKDAY(DATE(YEAR(Stock_Info[[#This Row],[Date]]),MONTH(Stock_Info[[#This Row],[Date]]),1))-1)/7)+1</f>
        <v>WEEK 2</v>
      </c>
      <c r="D5628" s="12">
        <v>987.85</v>
      </c>
      <c r="E5628" s="12">
        <v>995</v>
      </c>
      <c r="F5628" s="12">
        <v>970.7</v>
      </c>
      <c r="G5628" s="12">
        <v>971.7</v>
      </c>
      <c r="H5628" s="12">
        <v>980.8767184567713</v>
      </c>
      <c r="I5628">
        <v>91652</v>
      </c>
      <c r="J5628">
        <v>4938</v>
      </c>
      <c r="K5628" s="12">
        <v>89899313</v>
      </c>
      <c r="L5628">
        <v>34304</v>
      </c>
      <c r="M5628">
        <v>37.43</v>
      </c>
      <c r="N5628">
        <v>24.3</v>
      </c>
      <c r="O5628">
        <v>-16.149999999999999</v>
      </c>
      <c r="P5628">
        <f xml:space="preserve"> IF(Stock_Info[[#This Row],[Close Price]] &gt; Stock_Info[[#This Row],[Open Price]], 1, 0)</f>
        <v>0</v>
      </c>
      <c r="Q5628" t="str">
        <f>IF(AND(Stock_Info[[#This Row],[% Deli. Qty to Traded Qty]]&gt;80,Stock_Info[[#This Row],[No. of Trades]]&lt;3000),"Unusual Day","")</f>
        <v/>
      </c>
      <c r="R5628" t="str">
        <f>IF(AND(Stock_Info[[#This Row],[Spread High-Low]] &lt; 10, Stock_Info[[#This Row],[% Deli. Qty to Traded Qty]] &gt; 90), "Good Day", "")</f>
        <v/>
      </c>
    </row>
    <row r="5629" spans="1:18">
      <c r="A5629" t="s">
        <v>62</v>
      </c>
      <c r="B5629" s="1">
        <v>45720</v>
      </c>
      <c r="C5629" s="1" t="str">
        <f>"WEEK" &amp;" " &amp;  INT((DAY(Stock_Info[[#This Row],[Date]])+WEEKDAY(DATE(YEAR(Stock_Info[[#This Row],[Date]]),MONTH(Stock_Info[[#This Row],[Date]]),1))-1)/7)+1</f>
        <v>WEEK 2</v>
      </c>
      <c r="D5629" s="12">
        <v>982.95</v>
      </c>
      <c r="E5629" s="12">
        <v>1003.7</v>
      </c>
      <c r="F5629" s="12">
        <v>968</v>
      </c>
      <c r="G5629" s="12">
        <v>987.9</v>
      </c>
      <c r="H5629" s="12">
        <v>989.51428813972984</v>
      </c>
      <c r="I5629">
        <v>94239</v>
      </c>
      <c r="J5629">
        <v>5937</v>
      </c>
      <c r="K5629" s="12">
        <v>93250837</v>
      </c>
      <c r="L5629">
        <v>22922</v>
      </c>
      <c r="M5629">
        <v>24.32</v>
      </c>
      <c r="N5629">
        <v>35.700000000000003</v>
      </c>
      <c r="O5629">
        <v>4.95</v>
      </c>
      <c r="P5629">
        <f xml:space="preserve"> IF(Stock_Info[[#This Row],[Close Price]] &gt; Stock_Info[[#This Row],[Open Price]], 1, 0)</f>
        <v>1</v>
      </c>
      <c r="Q5629" t="str">
        <f>IF(AND(Stock_Info[[#This Row],[% Deli. Qty to Traded Qty]]&gt;80,Stock_Info[[#This Row],[No. of Trades]]&lt;3000),"Unusual Day","")</f>
        <v/>
      </c>
      <c r="R5629" t="str">
        <f>IF(AND(Stock_Info[[#This Row],[Spread High-Low]] &lt; 10, Stock_Info[[#This Row],[% Deli. Qty to Traded Qty]] &gt; 90), "Good Day", "")</f>
        <v/>
      </c>
    </row>
    <row r="5630" spans="1:18">
      <c r="A5630" t="s">
        <v>62</v>
      </c>
      <c r="B5630" s="1">
        <v>45719</v>
      </c>
      <c r="C5630" s="1" t="str">
        <f>"WEEK" &amp;" " &amp;  INT((DAY(Stock_Info[[#This Row],[Date]])+WEEKDAY(DATE(YEAR(Stock_Info[[#This Row],[Date]]),MONTH(Stock_Info[[#This Row],[Date]]),1))-1)/7)+1</f>
        <v>WEEK 2</v>
      </c>
      <c r="D5630" s="12">
        <v>979.4</v>
      </c>
      <c r="E5630" s="12">
        <v>986.6</v>
      </c>
      <c r="F5630" s="12">
        <v>947.8</v>
      </c>
      <c r="G5630" s="12">
        <v>984.2</v>
      </c>
      <c r="H5630" s="12">
        <v>966.91532364597094</v>
      </c>
      <c r="I5630">
        <v>105980</v>
      </c>
      <c r="J5630">
        <v>5694</v>
      </c>
      <c r="K5630" s="12">
        <v>102473686</v>
      </c>
      <c r="L5630">
        <v>31776</v>
      </c>
      <c r="M5630">
        <v>29.98</v>
      </c>
      <c r="N5630">
        <v>38.799999999999997</v>
      </c>
      <c r="O5630">
        <v>4.8</v>
      </c>
      <c r="P5630">
        <f xml:space="preserve"> IF(Stock_Info[[#This Row],[Close Price]] &gt; Stock_Info[[#This Row],[Open Price]], 1, 0)</f>
        <v>1</v>
      </c>
      <c r="Q5630" t="str">
        <f>IF(AND(Stock_Info[[#This Row],[% Deli. Qty to Traded Qty]]&gt;80,Stock_Info[[#This Row],[No. of Trades]]&lt;3000),"Unusual Day","")</f>
        <v/>
      </c>
      <c r="R5630" t="str">
        <f>IF(AND(Stock_Info[[#This Row],[Spread High-Low]] &lt; 10, Stock_Info[[#This Row],[% Deli. Qty to Traded Qty]] &gt; 90), "Good Day", "")</f>
        <v/>
      </c>
    </row>
    <row r="5631" spans="1:18">
      <c r="A5631" t="s">
        <v>62</v>
      </c>
      <c r="B5631" s="1">
        <v>45716</v>
      </c>
      <c r="C5631" s="1" t="str">
        <f>"WEEK" &amp;" " &amp;  INT((DAY(Stock_Info[[#This Row],[Date]])+WEEKDAY(DATE(YEAR(Stock_Info[[#This Row],[Date]]),MONTH(Stock_Info[[#This Row],[Date]]),1))-1)/7)+1</f>
        <v>WEEK 5</v>
      </c>
      <c r="D5631" s="12">
        <v>1041.5</v>
      </c>
      <c r="E5631" s="12">
        <v>1041.5</v>
      </c>
      <c r="F5631" s="12">
        <v>968.8</v>
      </c>
      <c r="G5631" s="12">
        <v>988.95</v>
      </c>
      <c r="H5631" s="12">
        <v>990.54505805254655</v>
      </c>
      <c r="I5631">
        <v>267344</v>
      </c>
      <c r="J5631">
        <v>10827</v>
      </c>
      <c r="K5631" s="12">
        <v>264816278</v>
      </c>
      <c r="L5631">
        <v>75968</v>
      </c>
      <c r="M5631">
        <v>28.42</v>
      </c>
      <c r="N5631">
        <v>72.7</v>
      </c>
      <c r="O5631">
        <v>-52.55</v>
      </c>
      <c r="P5631">
        <f xml:space="preserve"> IF(Stock_Info[[#This Row],[Close Price]] &gt; Stock_Info[[#This Row],[Open Price]], 1, 0)</f>
        <v>0</v>
      </c>
      <c r="Q5631" t="str">
        <f>IF(AND(Stock_Info[[#This Row],[% Deli. Qty to Traded Qty]]&gt;80,Stock_Info[[#This Row],[No. of Trades]]&lt;3000),"Unusual Day","")</f>
        <v/>
      </c>
      <c r="R5631" t="str">
        <f>IF(AND(Stock_Info[[#This Row],[Spread High-Low]] &lt; 10, Stock_Info[[#This Row],[% Deli. Qty to Traded Qty]] &gt; 90), "Good Day", "")</f>
        <v/>
      </c>
    </row>
    <row r="5632" spans="1:18">
      <c r="A5632" t="s">
        <v>62</v>
      </c>
      <c r="B5632" s="1">
        <v>45715</v>
      </c>
      <c r="C5632" s="1" t="str">
        <f>"WEEK" &amp;" " &amp;  INT((DAY(Stock_Info[[#This Row],[Date]])+WEEKDAY(DATE(YEAR(Stock_Info[[#This Row],[Date]]),MONTH(Stock_Info[[#This Row],[Date]]),1))-1)/7)+1</f>
        <v>WEEK 5</v>
      </c>
      <c r="D5632" s="12">
        <v>1051.95</v>
      </c>
      <c r="E5632" s="12">
        <v>1062.05</v>
      </c>
      <c r="F5632" s="12">
        <v>1041.8</v>
      </c>
      <c r="G5632" s="12">
        <v>1046.3</v>
      </c>
      <c r="H5632" s="12">
        <v>1049.8061169164039</v>
      </c>
      <c r="I5632">
        <v>81152</v>
      </c>
      <c r="J5632">
        <v>3881</v>
      </c>
      <c r="K5632" s="12">
        <v>85193866</v>
      </c>
      <c r="L5632">
        <v>14099</v>
      </c>
      <c r="M5632">
        <v>17.37</v>
      </c>
      <c r="N5632">
        <v>20.25</v>
      </c>
      <c r="O5632">
        <v>-5.65</v>
      </c>
      <c r="P5632">
        <f xml:space="preserve"> IF(Stock_Info[[#This Row],[Close Price]] &gt; Stock_Info[[#This Row],[Open Price]], 1, 0)</f>
        <v>0</v>
      </c>
      <c r="Q5632" t="str">
        <f>IF(AND(Stock_Info[[#This Row],[% Deli. Qty to Traded Qty]]&gt;80,Stock_Info[[#This Row],[No. of Trades]]&lt;3000),"Unusual Day","")</f>
        <v/>
      </c>
      <c r="R5632" t="str">
        <f>IF(AND(Stock_Info[[#This Row],[Spread High-Low]] &lt; 10, Stock_Info[[#This Row],[% Deli. Qty to Traded Qty]] &gt; 90), "Good Day", "")</f>
        <v/>
      </c>
    </row>
    <row r="5633" spans="1:18">
      <c r="A5633" t="s">
        <v>62</v>
      </c>
      <c r="B5633" s="1">
        <v>45713</v>
      </c>
      <c r="C5633" s="1" t="str">
        <f>"WEEK" &amp;" " &amp;  INT((DAY(Stock_Info[[#This Row],[Date]])+WEEKDAY(DATE(YEAR(Stock_Info[[#This Row],[Date]]),MONTH(Stock_Info[[#This Row],[Date]]),1))-1)/7)+1</f>
        <v>WEEK 5</v>
      </c>
      <c r="D5633" s="12">
        <v>1029.8</v>
      </c>
      <c r="E5633" s="12">
        <v>1041.3</v>
      </c>
      <c r="F5633" s="12">
        <v>1026.3</v>
      </c>
      <c r="G5633" s="12">
        <v>1033.75</v>
      </c>
      <c r="H5633" s="12">
        <v>1034.3262978900611</v>
      </c>
      <c r="I5633">
        <v>144080</v>
      </c>
      <c r="J5633">
        <v>11617</v>
      </c>
      <c r="K5633" s="12">
        <v>149025733</v>
      </c>
      <c r="L5633">
        <v>39468</v>
      </c>
      <c r="M5633">
        <v>27.39</v>
      </c>
      <c r="N5633">
        <v>15</v>
      </c>
      <c r="O5633">
        <v>3.95</v>
      </c>
      <c r="P5633">
        <f xml:space="preserve"> IF(Stock_Info[[#This Row],[Close Price]] &gt; Stock_Info[[#This Row],[Open Price]], 1, 0)</f>
        <v>1</v>
      </c>
      <c r="Q5633" t="str">
        <f>IF(AND(Stock_Info[[#This Row],[% Deli. Qty to Traded Qty]]&gt;80,Stock_Info[[#This Row],[No. of Trades]]&lt;3000),"Unusual Day","")</f>
        <v/>
      </c>
      <c r="R5633" t="str">
        <f>IF(AND(Stock_Info[[#This Row],[Spread High-Low]] &lt; 10, Stock_Info[[#This Row],[% Deli. Qty to Traded Qty]] &gt; 90), "Good Day", "")</f>
        <v/>
      </c>
    </row>
    <row r="5634" spans="1:18">
      <c r="A5634" t="s">
        <v>62</v>
      </c>
      <c r="B5634" s="1">
        <v>45712</v>
      </c>
      <c r="C5634" s="1" t="str">
        <f>"WEEK" &amp;" " &amp;  INT((DAY(Stock_Info[[#This Row],[Date]])+WEEKDAY(DATE(YEAR(Stock_Info[[#This Row],[Date]]),MONTH(Stock_Info[[#This Row],[Date]]),1))-1)/7)+1</f>
        <v>WEEK 5</v>
      </c>
      <c r="D5634" s="12">
        <v>1037.8</v>
      </c>
      <c r="E5634" s="12">
        <v>1038.0999999999999</v>
      </c>
      <c r="F5634" s="12">
        <v>1021.65</v>
      </c>
      <c r="G5634" s="12">
        <v>1029.5999999999999</v>
      </c>
      <c r="H5634" s="12">
        <v>1028.6251925545571</v>
      </c>
      <c r="I5634">
        <v>31160</v>
      </c>
      <c r="J5634">
        <v>3056</v>
      </c>
      <c r="K5634" s="12">
        <v>32051961</v>
      </c>
      <c r="L5634">
        <v>10555</v>
      </c>
      <c r="M5634">
        <v>33.869999999999997</v>
      </c>
      <c r="N5634">
        <v>16.45</v>
      </c>
      <c r="O5634">
        <v>-8.1999999999999993</v>
      </c>
      <c r="P5634">
        <f xml:space="preserve"> IF(Stock_Info[[#This Row],[Close Price]] &gt; Stock_Info[[#This Row],[Open Price]], 1, 0)</f>
        <v>0</v>
      </c>
      <c r="Q5634" t="str">
        <f>IF(AND(Stock_Info[[#This Row],[% Deli. Qty to Traded Qty]]&gt;80,Stock_Info[[#This Row],[No. of Trades]]&lt;3000),"Unusual Day","")</f>
        <v/>
      </c>
      <c r="R5634" t="str">
        <f>IF(AND(Stock_Info[[#This Row],[Spread High-Low]] &lt; 10, Stock_Info[[#This Row],[% Deli. Qty to Traded Qty]] &gt; 90), "Good Day", "")</f>
        <v/>
      </c>
    </row>
    <row r="5635" spans="1:18">
      <c r="A5635" t="s">
        <v>62</v>
      </c>
      <c r="B5635" s="1">
        <v>45709</v>
      </c>
      <c r="C5635" s="1" t="str">
        <f>"WEEK" &amp;" " &amp;  INT((DAY(Stock_Info[[#This Row],[Date]])+WEEKDAY(DATE(YEAR(Stock_Info[[#This Row],[Date]]),MONTH(Stock_Info[[#This Row],[Date]]),1))-1)/7)+1</f>
        <v>WEEK 4</v>
      </c>
      <c r="D5635" s="12">
        <v>1044.95</v>
      </c>
      <c r="E5635" s="12">
        <v>1055.75</v>
      </c>
      <c r="F5635" s="12">
        <v>1039.3499999999999</v>
      </c>
      <c r="G5635" s="12">
        <v>1043.1500000000001</v>
      </c>
      <c r="H5635" s="12">
        <v>1046.2386371749653</v>
      </c>
      <c r="I5635">
        <v>70031</v>
      </c>
      <c r="J5635">
        <v>2618</v>
      </c>
      <c r="K5635" s="12">
        <v>73269138</v>
      </c>
      <c r="L5635">
        <v>30475</v>
      </c>
      <c r="M5635">
        <v>43.52</v>
      </c>
      <c r="N5635">
        <v>16.399999999999999</v>
      </c>
      <c r="O5635">
        <v>-1.8</v>
      </c>
      <c r="P5635">
        <f xml:space="preserve"> IF(Stock_Info[[#This Row],[Close Price]] &gt; Stock_Info[[#This Row],[Open Price]], 1, 0)</f>
        <v>0</v>
      </c>
      <c r="Q5635" t="str">
        <f>IF(AND(Stock_Info[[#This Row],[% Deli. Qty to Traded Qty]]&gt;80,Stock_Info[[#This Row],[No. of Trades]]&lt;3000),"Unusual Day","")</f>
        <v/>
      </c>
      <c r="R5635" t="str">
        <f>IF(AND(Stock_Info[[#This Row],[Spread High-Low]] &lt; 10, Stock_Info[[#This Row],[% Deli. Qty to Traded Qty]] &gt; 90), "Good Day", "")</f>
        <v/>
      </c>
    </row>
    <row r="5636" spans="1:18">
      <c r="A5636" t="s">
        <v>62</v>
      </c>
      <c r="B5636" s="1">
        <v>45708</v>
      </c>
      <c r="C5636" s="1" t="str">
        <f>"WEEK" &amp;" " &amp;  INT((DAY(Stock_Info[[#This Row],[Date]])+WEEKDAY(DATE(YEAR(Stock_Info[[#This Row],[Date]]),MONTH(Stock_Info[[#This Row],[Date]]),1))-1)/7)+1</f>
        <v>WEEK 4</v>
      </c>
      <c r="D5636" s="12">
        <v>1033.75</v>
      </c>
      <c r="E5636" s="12">
        <v>1049.9000000000001</v>
      </c>
      <c r="F5636" s="12">
        <v>1024.95</v>
      </c>
      <c r="G5636" s="12">
        <v>1047.7</v>
      </c>
      <c r="H5636" s="12">
        <v>1041.4677848831113</v>
      </c>
      <c r="I5636">
        <v>47695</v>
      </c>
      <c r="J5636">
        <v>3021</v>
      </c>
      <c r="K5636" s="12">
        <v>49672806</v>
      </c>
      <c r="L5636">
        <v>19809</v>
      </c>
      <c r="M5636">
        <v>41.53</v>
      </c>
      <c r="N5636">
        <v>24.95</v>
      </c>
      <c r="O5636">
        <v>13.95</v>
      </c>
      <c r="P5636">
        <f xml:space="preserve"> IF(Stock_Info[[#This Row],[Close Price]] &gt; Stock_Info[[#This Row],[Open Price]], 1, 0)</f>
        <v>1</v>
      </c>
      <c r="Q5636" t="str">
        <f>IF(AND(Stock_Info[[#This Row],[% Deli. Qty to Traded Qty]]&gt;80,Stock_Info[[#This Row],[No. of Trades]]&lt;3000),"Unusual Day","")</f>
        <v/>
      </c>
      <c r="R5636" t="str">
        <f>IF(AND(Stock_Info[[#This Row],[Spread High-Low]] &lt; 10, Stock_Info[[#This Row],[% Deli. Qty to Traded Qty]] &gt; 90), "Good Day", "")</f>
        <v/>
      </c>
    </row>
    <row r="5637" spans="1:18">
      <c r="A5637" t="s">
        <v>62</v>
      </c>
      <c r="B5637" s="1">
        <v>45707</v>
      </c>
      <c r="C5637" s="1" t="str">
        <f>"WEEK" &amp;" " &amp;  INT((DAY(Stock_Info[[#This Row],[Date]])+WEEKDAY(DATE(YEAR(Stock_Info[[#This Row],[Date]]),MONTH(Stock_Info[[#This Row],[Date]]),1))-1)/7)+1</f>
        <v>WEEK 4</v>
      </c>
      <c r="D5637" s="12">
        <v>1027.3</v>
      </c>
      <c r="E5637" s="12">
        <v>1041.75</v>
      </c>
      <c r="F5637" s="12">
        <v>1016.3</v>
      </c>
      <c r="G5637" s="12">
        <v>1035.95</v>
      </c>
      <c r="H5637" s="12">
        <v>1031.9186004844698</v>
      </c>
      <c r="I5637">
        <v>69767</v>
      </c>
      <c r="J5637">
        <v>2819</v>
      </c>
      <c r="K5637" s="12">
        <v>71993865</v>
      </c>
      <c r="L5637">
        <v>26013</v>
      </c>
      <c r="M5637">
        <v>37.29</v>
      </c>
      <c r="N5637">
        <v>25.45</v>
      </c>
      <c r="O5637">
        <v>8.65</v>
      </c>
      <c r="P5637">
        <f xml:space="preserve"> IF(Stock_Info[[#This Row],[Close Price]] &gt; Stock_Info[[#This Row],[Open Price]], 1, 0)</f>
        <v>1</v>
      </c>
      <c r="Q5637" t="str">
        <f>IF(AND(Stock_Info[[#This Row],[% Deli. Qty to Traded Qty]]&gt;80,Stock_Info[[#This Row],[No. of Trades]]&lt;3000),"Unusual Day","")</f>
        <v/>
      </c>
      <c r="R5637" t="str">
        <f>IF(AND(Stock_Info[[#This Row],[Spread High-Low]] &lt; 10, Stock_Info[[#This Row],[% Deli. Qty to Traded Qty]] &gt; 90), "Good Day", "")</f>
        <v/>
      </c>
    </row>
    <row r="5638" spans="1:18">
      <c r="A5638" t="s">
        <v>62</v>
      </c>
      <c r="B5638" s="1">
        <v>45706</v>
      </c>
      <c r="C5638" s="1" t="str">
        <f>"WEEK" &amp;" " &amp;  INT((DAY(Stock_Info[[#This Row],[Date]])+WEEKDAY(DATE(YEAR(Stock_Info[[#This Row],[Date]]),MONTH(Stock_Info[[#This Row],[Date]]),1))-1)/7)+1</f>
        <v>WEEK 4</v>
      </c>
      <c r="D5638" s="12">
        <v>1047.9000000000001</v>
      </c>
      <c r="E5638" s="12">
        <v>1050.8499999999999</v>
      </c>
      <c r="F5638" s="12">
        <v>1021.65</v>
      </c>
      <c r="G5638" s="12">
        <v>1024.2</v>
      </c>
      <c r="H5638" s="12">
        <v>1030.3406660369885</v>
      </c>
      <c r="I5638">
        <v>32821</v>
      </c>
      <c r="J5638">
        <v>2114</v>
      </c>
      <c r="K5638" s="12">
        <v>33816811</v>
      </c>
      <c r="L5638">
        <v>9704</v>
      </c>
      <c r="M5638">
        <v>29.57</v>
      </c>
      <c r="N5638">
        <v>29.2</v>
      </c>
      <c r="O5638">
        <v>-23.7</v>
      </c>
      <c r="P5638">
        <f xml:space="preserve"> IF(Stock_Info[[#This Row],[Close Price]] &gt; Stock_Info[[#This Row],[Open Price]], 1, 0)</f>
        <v>0</v>
      </c>
      <c r="Q5638" t="str">
        <f>IF(AND(Stock_Info[[#This Row],[% Deli. Qty to Traded Qty]]&gt;80,Stock_Info[[#This Row],[No. of Trades]]&lt;3000),"Unusual Day","")</f>
        <v/>
      </c>
      <c r="R5638" t="str">
        <f>IF(AND(Stock_Info[[#This Row],[Spread High-Low]] &lt; 10, Stock_Info[[#This Row],[% Deli. Qty to Traded Qty]] &gt; 90), "Good Day", "")</f>
        <v/>
      </c>
    </row>
    <row r="5639" spans="1:18">
      <c r="A5639" t="s">
        <v>62</v>
      </c>
      <c r="B5639" s="1">
        <v>45705</v>
      </c>
      <c r="C5639" s="1" t="str">
        <f>"WEEK" &amp;" " &amp;  INT((DAY(Stock_Info[[#This Row],[Date]])+WEEKDAY(DATE(YEAR(Stock_Info[[#This Row],[Date]]),MONTH(Stock_Info[[#This Row],[Date]]),1))-1)/7)+1</f>
        <v>WEEK 4</v>
      </c>
      <c r="D5639" s="12">
        <v>1024</v>
      </c>
      <c r="E5639" s="12">
        <v>1050.8499999999999</v>
      </c>
      <c r="F5639" s="12">
        <v>1012.55</v>
      </c>
      <c r="G5639" s="12">
        <v>1047.9000000000001</v>
      </c>
      <c r="H5639" s="12">
        <v>1038.5568885650341</v>
      </c>
      <c r="I5639">
        <v>38426</v>
      </c>
      <c r="J5639">
        <v>2136</v>
      </c>
      <c r="K5639" s="12">
        <v>39907587</v>
      </c>
      <c r="L5639">
        <v>9387</v>
      </c>
      <c r="M5639">
        <v>24.43</v>
      </c>
      <c r="N5639">
        <v>38.299999999999997</v>
      </c>
      <c r="O5639">
        <v>23.9</v>
      </c>
      <c r="P5639">
        <f xml:space="preserve"> IF(Stock_Info[[#This Row],[Close Price]] &gt; Stock_Info[[#This Row],[Open Price]], 1, 0)</f>
        <v>1</v>
      </c>
      <c r="Q5639" t="str">
        <f>IF(AND(Stock_Info[[#This Row],[% Deli. Qty to Traded Qty]]&gt;80,Stock_Info[[#This Row],[No. of Trades]]&lt;3000),"Unusual Day","")</f>
        <v/>
      </c>
      <c r="R5639" t="str">
        <f>IF(AND(Stock_Info[[#This Row],[Spread High-Low]] &lt; 10, Stock_Info[[#This Row],[% Deli. Qty to Traded Qty]] &gt; 90), "Good Day", "")</f>
        <v/>
      </c>
    </row>
    <row r="5640" spans="1:18">
      <c r="A5640" t="s">
        <v>62</v>
      </c>
      <c r="B5640" s="1">
        <v>45702</v>
      </c>
      <c r="C5640" s="1" t="str">
        <f>"WEEK" &amp;" " &amp;  INT((DAY(Stock_Info[[#This Row],[Date]])+WEEKDAY(DATE(YEAR(Stock_Info[[#This Row],[Date]]),MONTH(Stock_Info[[#This Row],[Date]]),1))-1)/7)+1</f>
        <v>WEEK 3</v>
      </c>
      <c r="D5640" s="12">
        <v>1074.75</v>
      </c>
      <c r="E5640" s="12">
        <v>1074.75</v>
      </c>
      <c r="F5640" s="12">
        <v>1018.55</v>
      </c>
      <c r="G5640" s="12">
        <v>1024.25</v>
      </c>
      <c r="H5640" s="12">
        <v>1034.2380428134556</v>
      </c>
      <c r="I5640">
        <v>40875</v>
      </c>
      <c r="J5640">
        <v>2407</v>
      </c>
      <c r="K5640" s="12">
        <v>42274480</v>
      </c>
      <c r="L5640">
        <v>10154</v>
      </c>
      <c r="M5640">
        <v>24.84</v>
      </c>
      <c r="N5640">
        <v>56.2</v>
      </c>
      <c r="O5640">
        <v>-50.5</v>
      </c>
      <c r="P5640">
        <f xml:space="preserve"> IF(Stock_Info[[#This Row],[Close Price]] &gt; Stock_Info[[#This Row],[Open Price]], 1, 0)</f>
        <v>0</v>
      </c>
      <c r="Q5640" t="str">
        <f>IF(AND(Stock_Info[[#This Row],[% Deli. Qty to Traded Qty]]&gt;80,Stock_Info[[#This Row],[No. of Trades]]&lt;3000),"Unusual Day","")</f>
        <v/>
      </c>
      <c r="R5640" t="str">
        <f>IF(AND(Stock_Info[[#This Row],[Spread High-Low]] &lt; 10, Stock_Info[[#This Row],[% Deli. Qty to Traded Qty]] &gt; 90), "Good Day", "")</f>
        <v/>
      </c>
    </row>
    <row r="5641" spans="1:18">
      <c r="A5641" t="s">
        <v>62</v>
      </c>
      <c r="B5641" s="1">
        <v>45701</v>
      </c>
      <c r="C5641" s="1" t="str">
        <f>"WEEK" &amp;" " &amp;  INT((DAY(Stock_Info[[#This Row],[Date]])+WEEKDAY(DATE(YEAR(Stock_Info[[#This Row],[Date]]),MONTH(Stock_Info[[#This Row],[Date]]),1))-1)/7)+1</f>
        <v>WEEK 3</v>
      </c>
      <c r="D5641" s="12">
        <v>1037.95</v>
      </c>
      <c r="E5641" s="12">
        <v>1057.0999999999999</v>
      </c>
      <c r="F5641" s="12">
        <v>1025.25</v>
      </c>
      <c r="G5641" s="12">
        <v>1047.1500000000001</v>
      </c>
      <c r="H5641" s="12">
        <v>1043.4801908510321</v>
      </c>
      <c r="I5641">
        <v>53864</v>
      </c>
      <c r="J5641">
        <v>3199</v>
      </c>
      <c r="K5641" s="12">
        <v>56206017</v>
      </c>
      <c r="L5641">
        <v>9864</v>
      </c>
      <c r="M5641">
        <v>18.309999999999999</v>
      </c>
      <c r="N5641">
        <v>31.85</v>
      </c>
      <c r="O5641">
        <v>9.1999999999999993</v>
      </c>
      <c r="P5641">
        <f xml:space="preserve"> IF(Stock_Info[[#This Row],[Close Price]] &gt; Stock_Info[[#This Row],[Open Price]], 1, 0)</f>
        <v>1</v>
      </c>
      <c r="Q5641" t="str">
        <f>IF(AND(Stock_Info[[#This Row],[% Deli. Qty to Traded Qty]]&gt;80,Stock_Info[[#This Row],[No. of Trades]]&lt;3000),"Unusual Day","")</f>
        <v/>
      </c>
      <c r="R5641" t="str">
        <f>IF(AND(Stock_Info[[#This Row],[Spread High-Low]] &lt; 10, Stock_Info[[#This Row],[% Deli. Qty to Traded Qty]] &gt; 90), "Good Day", "")</f>
        <v/>
      </c>
    </row>
    <row r="5642" spans="1:18">
      <c r="A5642" t="s">
        <v>62</v>
      </c>
      <c r="B5642" s="1">
        <v>45700</v>
      </c>
      <c r="C5642" s="1" t="str">
        <f>"WEEK" &amp;" " &amp;  INT((DAY(Stock_Info[[#This Row],[Date]])+WEEKDAY(DATE(YEAR(Stock_Info[[#This Row],[Date]]),MONTH(Stock_Info[[#This Row],[Date]]),1))-1)/7)+1</f>
        <v>WEEK 3</v>
      </c>
      <c r="D5642" s="12">
        <v>1056.05</v>
      </c>
      <c r="E5642" s="12">
        <v>1059</v>
      </c>
      <c r="F5642" s="12">
        <v>1020.7</v>
      </c>
      <c r="G5642" s="12">
        <v>1039.5999999999999</v>
      </c>
      <c r="H5642" s="12">
        <v>1037.7789431222268</v>
      </c>
      <c r="I5642">
        <v>71891</v>
      </c>
      <c r="J5642">
        <v>3602</v>
      </c>
      <c r="K5642" s="12">
        <v>74606966</v>
      </c>
      <c r="L5642">
        <v>20629</v>
      </c>
      <c r="M5642">
        <v>28.69</v>
      </c>
      <c r="N5642">
        <v>38.299999999999997</v>
      </c>
      <c r="O5642">
        <v>-16.45</v>
      </c>
      <c r="P5642">
        <f xml:space="preserve"> IF(Stock_Info[[#This Row],[Close Price]] &gt; Stock_Info[[#This Row],[Open Price]], 1, 0)</f>
        <v>0</v>
      </c>
      <c r="Q5642" t="str">
        <f>IF(AND(Stock_Info[[#This Row],[% Deli. Qty to Traded Qty]]&gt;80,Stock_Info[[#This Row],[No. of Trades]]&lt;3000),"Unusual Day","")</f>
        <v/>
      </c>
      <c r="R5642" t="str">
        <f>IF(AND(Stock_Info[[#This Row],[Spread High-Low]] &lt; 10, Stock_Info[[#This Row],[% Deli. Qty to Traded Qty]] &gt; 90), "Good Day", "")</f>
        <v/>
      </c>
    </row>
    <row r="5643" spans="1:18">
      <c r="A5643" t="s">
        <v>62</v>
      </c>
      <c r="B5643" s="1">
        <v>45699</v>
      </c>
      <c r="C5643" s="1" t="str">
        <f>"WEEK" &amp;" " &amp;  INT((DAY(Stock_Info[[#This Row],[Date]])+WEEKDAY(DATE(YEAR(Stock_Info[[#This Row],[Date]]),MONTH(Stock_Info[[#This Row],[Date]]),1))-1)/7)+1</f>
        <v>WEEK 3</v>
      </c>
      <c r="D5643" s="12">
        <v>1069</v>
      </c>
      <c r="E5643" s="12">
        <v>1074.95</v>
      </c>
      <c r="F5643" s="12">
        <v>1047.7</v>
      </c>
      <c r="G5643" s="12">
        <v>1054.0999999999999</v>
      </c>
      <c r="H5643" s="12">
        <v>1059.2186064659977</v>
      </c>
      <c r="I5643">
        <v>179400</v>
      </c>
      <c r="J5643">
        <v>9860</v>
      </c>
      <c r="K5643" s="12">
        <v>190023818</v>
      </c>
      <c r="L5643">
        <v>92889</v>
      </c>
      <c r="M5643">
        <v>51.78</v>
      </c>
      <c r="N5643">
        <v>27.25</v>
      </c>
      <c r="O5643">
        <v>-14.9</v>
      </c>
      <c r="P5643">
        <f xml:space="preserve"> IF(Stock_Info[[#This Row],[Close Price]] &gt; Stock_Info[[#This Row],[Open Price]], 1, 0)</f>
        <v>0</v>
      </c>
      <c r="Q5643" t="str">
        <f>IF(AND(Stock_Info[[#This Row],[% Deli. Qty to Traded Qty]]&gt;80,Stock_Info[[#This Row],[No. of Trades]]&lt;3000),"Unusual Day","")</f>
        <v/>
      </c>
      <c r="R5643" t="str">
        <f>IF(AND(Stock_Info[[#This Row],[Spread High-Low]] &lt; 10, Stock_Info[[#This Row],[% Deli. Qty to Traded Qty]] &gt; 90), "Good Day", "")</f>
        <v/>
      </c>
    </row>
    <row r="5644" spans="1:18">
      <c r="A5644" t="s">
        <v>62</v>
      </c>
      <c r="B5644" s="1">
        <v>45698</v>
      </c>
      <c r="C5644" s="1" t="str">
        <f>"WEEK" &amp;" " &amp;  INT((DAY(Stock_Info[[#This Row],[Date]])+WEEKDAY(DATE(YEAR(Stock_Info[[#This Row],[Date]]),MONTH(Stock_Info[[#This Row],[Date]]),1))-1)/7)+1</f>
        <v>WEEK 3</v>
      </c>
      <c r="D5644" s="12">
        <v>1079.3499999999999</v>
      </c>
      <c r="E5644" s="12">
        <v>1081</v>
      </c>
      <c r="F5644" s="12">
        <v>1062.45</v>
      </c>
      <c r="G5644" s="12">
        <v>1068.0999999999999</v>
      </c>
      <c r="H5644" s="12">
        <v>1070.0408740231944</v>
      </c>
      <c r="I5644">
        <v>100455</v>
      </c>
      <c r="J5644">
        <v>5649</v>
      </c>
      <c r="K5644" s="12">
        <v>107490956</v>
      </c>
      <c r="L5644">
        <v>50977</v>
      </c>
      <c r="M5644">
        <v>50.75</v>
      </c>
      <c r="N5644">
        <v>18.55</v>
      </c>
      <c r="O5644">
        <v>-11.25</v>
      </c>
      <c r="P5644">
        <f xml:space="preserve"> IF(Stock_Info[[#This Row],[Close Price]] &gt; Stock_Info[[#This Row],[Open Price]], 1, 0)</f>
        <v>0</v>
      </c>
      <c r="Q5644" t="str">
        <f>IF(AND(Stock_Info[[#This Row],[% Deli. Qty to Traded Qty]]&gt;80,Stock_Info[[#This Row],[No. of Trades]]&lt;3000),"Unusual Day","")</f>
        <v/>
      </c>
      <c r="R5644" t="str">
        <f>IF(AND(Stock_Info[[#This Row],[Spread High-Low]] &lt; 10, Stock_Info[[#This Row],[% Deli. Qty to Traded Qty]] &gt; 90), "Good Day", "")</f>
        <v/>
      </c>
    </row>
    <row r="5645" spans="1:18">
      <c r="A5645" t="s">
        <v>62</v>
      </c>
      <c r="B5645" s="1">
        <v>45695</v>
      </c>
      <c r="C5645" s="1" t="str">
        <f>"WEEK" &amp;" " &amp;  INT((DAY(Stock_Info[[#This Row],[Date]])+WEEKDAY(DATE(YEAR(Stock_Info[[#This Row],[Date]]),MONTH(Stock_Info[[#This Row],[Date]]),1))-1)/7)+1</f>
        <v>WEEK 2</v>
      </c>
      <c r="D5645" s="12">
        <v>1063.7</v>
      </c>
      <c r="E5645" s="12">
        <v>1086.5</v>
      </c>
      <c r="F5645" s="12">
        <v>1062</v>
      </c>
      <c r="G5645" s="12">
        <v>1079.4000000000001</v>
      </c>
      <c r="H5645" s="12">
        <v>1073.4741822310862</v>
      </c>
      <c r="I5645">
        <v>68693</v>
      </c>
      <c r="J5645">
        <v>2965</v>
      </c>
      <c r="K5645" s="12">
        <v>73740162</v>
      </c>
      <c r="L5645">
        <v>14145</v>
      </c>
      <c r="M5645">
        <v>20.59</v>
      </c>
      <c r="N5645">
        <v>24.5</v>
      </c>
      <c r="O5645">
        <v>15.7</v>
      </c>
      <c r="P5645">
        <f xml:space="preserve"> IF(Stock_Info[[#This Row],[Close Price]] &gt; Stock_Info[[#This Row],[Open Price]], 1, 0)</f>
        <v>1</v>
      </c>
      <c r="Q5645" t="str">
        <f>IF(AND(Stock_Info[[#This Row],[% Deli. Qty to Traded Qty]]&gt;80,Stock_Info[[#This Row],[No. of Trades]]&lt;3000),"Unusual Day","")</f>
        <v/>
      </c>
      <c r="R5645" t="str">
        <f>IF(AND(Stock_Info[[#This Row],[Spread High-Low]] &lt; 10, Stock_Info[[#This Row],[% Deli. Qty to Traded Qty]] &gt; 90), "Good Day", "")</f>
        <v/>
      </c>
    </row>
    <row r="5646" spans="1:18">
      <c r="A5646" t="s">
        <v>62</v>
      </c>
      <c r="B5646" s="1">
        <v>45694</v>
      </c>
      <c r="C5646" s="1" t="str">
        <f>"WEEK" &amp;" " &amp;  INT((DAY(Stock_Info[[#This Row],[Date]])+WEEKDAY(DATE(YEAR(Stock_Info[[#This Row],[Date]]),MONTH(Stock_Info[[#This Row],[Date]]),1))-1)/7)+1</f>
        <v>WEEK 2</v>
      </c>
      <c r="D5646" s="12">
        <v>1061.55</v>
      </c>
      <c r="E5646" s="12">
        <v>1076.5</v>
      </c>
      <c r="F5646" s="12">
        <v>1058.25</v>
      </c>
      <c r="G5646" s="12">
        <v>1065.3499999999999</v>
      </c>
      <c r="H5646" s="12">
        <v>1068.640491036633</v>
      </c>
      <c r="I5646">
        <v>51320</v>
      </c>
      <c r="J5646">
        <v>2770</v>
      </c>
      <c r="K5646" s="12">
        <v>54842630</v>
      </c>
      <c r="L5646">
        <v>12380</v>
      </c>
      <c r="M5646">
        <v>24.12</v>
      </c>
      <c r="N5646">
        <v>18.25</v>
      </c>
      <c r="O5646">
        <v>3.8</v>
      </c>
      <c r="P5646">
        <f xml:space="preserve"> IF(Stock_Info[[#This Row],[Close Price]] &gt; Stock_Info[[#This Row],[Open Price]], 1, 0)</f>
        <v>1</v>
      </c>
      <c r="Q5646" t="str">
        <f>IF(AND(Stock_Info[[#This Row],[% Deli. Qty to Traded Qty]]&gt;80,Stock_Info[[#This Row],[No. of Trades]]&lt;3000),"Unusual Day","")</f>
        <v/>
      </c>
      <c r="R5646" t="str">
        <f>IF(AND(Stock_Info[[#This Row],[Spread High-Low]] &lt; 10, Stock_Info[[#This Row],[% Deli. Qty to Traded Qty]] &gt; 90), "Good Day", "")</f>
        <v/>
      </c>
    </row>
    <row r="5647" spans="1:18">
      <c r="A5647" t="s">
        <v>62</v>
      </c>
      <c r="B5647" s="1">
        <v>45693</v>
      </c>
      <c r="C5647" s="1" t="str">
        <f>"WEEK" &amp;" " &amp;  INT((DAY(Stock_Info[[#This Row],[Date]])+WEEKDAY(DATE(YEAR(Stock_Info[[#This Row],[Date]]),MONTH(Stock_Info[[#This Row],[Date]]),1))-1)/7)+1</f>
        <v>WEEK 2</v>
      </c>
      <c r="D5647" s="12">
        <v>1054.95</v>
      </c>
      <c r="E5647" s="12">
        <v>1078.5</v>
      </c>
      <c r="F5647" s="12">
        <v>1052.4000000000001</v>
      </c>
      <c r="G5647" s="12">
        <v>1060.7</v>
      </c>
      <c r="H5647" s="12">
        <v>1068.1836307562537</v>
      </c>
      <c r="I5647">
        <v>189685</v>
      </c>
      <c r="J5647">
        <v>9683</v>
      </c>
      <c r="K5647" s="12">
        <v>202618412</v>
      </c>
      <c r="L5647">
        <v>87077</v>
      </c>
      <c r="M5647">
        <v>45.91</v>
      </c>
      <c r="N5647">
        <v>26.1</v>
      </c>
      <c r="O5647">
        <v>5.75</v>
      </c>
      <c r="P5647">
        <f xml:space="preserve"> IF(Stock_Info[[#This Row],[Close Price]] &gt; Stock_Info[[#This Row],[Open Price]], 1, 0)</f>
        <v>1</v>
      </c>
      <c r="Q5647" t="str">
        <f>IF(AND(Stock_Info[[#This Row],[% Deli. Qty to Traded Qty]]&gt;80,Stock_Info[[#This Row],[No. of Trades]]&lt;3000),"Unusual Day","")</f>
        <v/>
      </c>
      <c r="R5647" t="str">
        <f>IF(AND(Stock_Info[[#This Row],[Spread High-Low]] &lt; 10, Stock_Info[[#This Row],[% Deli. Qty to Traded Qty]] &gt; 90), "Good Day", "")</f>
        <v/>
      </c>
    </row>
    <row r="5648" spans="1:18">
      <c r="A5648" t="s">
        <v>62</v>
      </c>
      <c r="B5648" s="1">
        <v>45692</v>
      </c>
      <c r="C5648" s="1" t="str">
        <f>"WEEK" &amp;" " &amp;  INT((DAY(Stock_Info[[#This Row],[Date]])+WEEKDAY(DATE(YEAR(Stock_Info[[#This Row],[Date]]),MONTH(Stock_Info[[#This Row],[Date]]),1))-1)/7)+1</f>
        <v>WEEK 2</v>
      </c>
      <c r="D5648" s="12">
        <v>1020.45</v>
      </c>
      <c r="E5648" s="12">
        <v>1053.8</v>
      </c>
      <c r="F5648" s="12">
        <v>1014.7</v>
      </c>
      <c r="G5648" s="12">
        <v>1048.0999999999999</v>
      </c>
      <c r="H5648" s="12">
        <v>1037.9426425163595</v>
      </c>
      <c r="I5648">
        <v>330541</v>
      </c>
      <c r="J5648">
        <v>16025</v>
      </c>
      <c r="K5648" s="12">
        <v>343082599</v>
      </c>
      <c r="L5648">
        <v>170195</v>
      </c>
      <c r="M5648">
        <v>51.49</v>
      </c>
      <c r="N5648">
        <v>39.1</v>
      </c>
      <c r="O5648">
        <v>27.65</v>
      </c>
      <c r="P5648">
        <f xml:space="preserve"> IF(Stock_Info[[#This Row],[Close Price]] &gt; Stock_Info[[#This Row],[Open Price]], 1, 0)</f>
        <v>1</v>
      </c>
      <c r="Q5648" t="str">
        <f>IF(AND(Stock_Info[[#This Row],[% Deli. Qty to Traded Qty]]&gt;80,Stock_Info[[#This Row],[No. of Trades]]&lt;3000),"Unusual Day","")</f>
        <v/>
      </c>
      <c r="R5648" t="str">
        <f>IF(AND(Stock_Info[[#This Row],[Spread High-Low]] &lt; 10, Stock_Info[[#This Row],[% Deli. Qty to Traded Qty]] &gt; 90), "Good Day", "")</f>
        <v/>
      </c>
    </row>
    <row r="5649" spans="1:18">
      <c r="A5649" t="s">
        <v>62</v>
      </c>
      <c r="B5649" s="1">
        <v>45691</v>
      </c>
      <c r="C5649" s="1" t="str">
        <f>"WEEK" &amp;" " &amp;  INT((DAY(Stock_Info[[#This Row],[Date]])+WEEKDAY(DATE(YEAR(Stock_Info[[#This Row],[Date]]),MONTH(Stock_Info[[#This Row],[Date]]),1))-1)/7)+1</f>
        <v>WEEK 2</v>
      </c>
      <c r="D5649" s="12">
        <v>985.15</v>
      </c>
      <c r="E5649" s="12">
        <v>1023.75</v>
      </c>
      <c r="F5649" s="12">
        <v>985.15</v>
      </c>
      <c r="G5649" s="12">
        <v>1012.7</v>
      </c>
      <c r="H5649" s="12">
        <v>1009.7614360752716</v>
      </c>
      <c r="I5649">
        <v>196090</v>
      </c>
      <c r="J5649">
        <v>6740</v>
      </c>
      <c r="K5649" s="12">
        <v>198004120</v>
      </c>
      <c r="L5649">
        <v>73676</v>
      </c>
      <c r="M5649">
        <v>37.57</v>
      </c>
      <c r="N5649">
        <v>38.6</v>
      </c>
      <c r="O5649">
        <v>27.55</v>
      </c>
      <c r="P5649">
        <f xml:space="preserve"> IF(Stock_Info[[#This Row],[Close Price]] &gt; Stock_Info[[#This Row],[Open Price]], 1, 0)</f>
        <v>1</v>
      </c>
      <c r="Q5649" t="str">
        <f>IF(AND(Stock_Info[[#This Row],[% Deli. Qty to Traded Qty]]&gt;80,Stock_Info[[#This Row],[No. of Trades]]&lt;3000),"Unusual Day","")</f>
        <v/>
      </c>
      <c r="R5649" t="str">
        <f>IF(AND(Stock_Info[[#This Row],[Spread High-Low]] &lt; 10, Stock_Info[[#This Row],[% Deli. Qty to Traded Qty]] &gt; 90), "Good Day", "")</f>
        <v/>
      </c>
    </row>
    <row r="5650" spans="1:18">
      <c r="A5650" t="s">
        <v>62</v>
      </c>
      <c r="B5650" s="1">
        <v>45689</v>
      </c>
      <c r="C5650" s="1" t="str">
        <f>"WEEK" &amp;" " &amp;  INT((DAY(Stock_Info[[#This Row],[Date]])+WEEKDAY(DATE(YEAR(Stock_Info[[#This Row],[Date]]),MONTH(Stock_Info[[#This Row],[Date]]),1))-1)/7)+1</f>
        <v>WEEK 2</v>
      </c>
      <c r="D5650" s="12">
        <v>977.15</v>
      </c>
      <c r="E5650" s="12">
        <v>1022.9</v>
      </c>
      <c r="F5650" s="12">
        <v>973.75</v>
      </c>
      <c r="G5650" s="12">
        <v>1009.65</v>
      </c>
      <c r="H5650" s="12">
        <v>1010.733227514378</v>
      </c>
      <c r="I5650">
        <v>367924</v>
      </c>
      <c r="J5650">
        <v>12480</v>
      </c>
      <c r="K5650" s="12">
        <v>371873012</v>
      </c>
      <c r="N5650">
        <v>49.15</v>
      </c>
      <c r="O5650">
        <v>32.5</v>
      </c>
      <c r="P5650">
        <f xml:space="preserve"> IF(Stock_Info[[#This Row],[Close Price]] &gt; Stock_Info[[#This Row],[Open Price]], 1, 0)</f>
        <v>1</v>
      </c>
      <c r="Q5650" t="str">
        <f>IF(AND(Stock_Info[[#This Row],[% Deli. Qty to Traded Qty]]&gt;80,Stock_Info[[#This Row],[No. of Trades]]&lt;3000),"Unusual Day","")</f>
        <v/>
      </c>
      <c r="R5650" t="str">
        <f>IF(AND(Stock_Info[[#This Row],[Spread High-Low]] &lt; 10, Stock_Info[[#This Row],[% Deli. Qty to Traded Qty]] &gt; 90), "Good Day", "")</f>
        <v/>
      </c>
    </row>
    <row r="5651" spans="1:18">
      <c r="A5651" t="s">
        <v>62</v>
      </c>
      <c r="B5651" s="1">
        <v>45688</v>
      </c>
      <c r="C5651" s="1" t="str">
        <f>"WEEK" &amp;" " &amp;  INT((DAY(Stock_Info[[#This Row],[Date]])+WEEKDAY(DATE(YEAR(Stock_Info[[#This Row],[Date]]),MONTH(Stock_Info[[#This Row],[Date]]),1))-1)/7)+1</f>
        <v>WEEK 5</v>
      </c>
      <c r="D5651" s="12">
        <v>955.6</v>
      </c>
      <c r="E5651" s="12">
        <v>999</v>
      </c>
      <c r="F5651" s="12">
        <v>953.05</v>
      </c>
      <c r="G5651" s="12">
        <v>992.15</v>
      </c>
      <c r="H5651" s="12">
        <v>983.99227515310429</v>
      </c>
      <c r="I5651">
        <v>269261</v>
      </c>
      <c r="J5651">
        <v>9634</v>
      </c>
      <c r="K5651" s="12">
        <v>264950744</v>
      </c>
      <c r="L5651">
        <v>119144</v>
      </c>
      <c r="M5651">
        <v>44.25</v>
      </c>
      <c r="N5651">
        <v>45.95</v>
      </c>
      <c r="O5651">
        <v>36.549999999999997</v>
      </c>
      <c r="P5651">
        <f xml:space="preserve"> IF(Stock_Info[[#This Row],[Close Price]] &gt; Stock_Info[[#This Row],[Open Price]], 1, 0)</f>
        <v>1</v>
      </c>
      <c r="Q5651" t="str">
        <f>IF(AND(Stock_Info[[#This Row],[% Deli. Qty to Traded Qty]]&gt;80,Stock_Info[[#This Row],[No. of Trades]]&lt;3000),"Unusual Day","")</f>
        <v/>
      </c>
      <c r="R5651" t="str">
        <f>IF(AND(Stock_Info[[#This Row],[Spread High-Low]] &lt; 10, Stock_Info[[#This Row],[% Deli. Qty to Traded Qty]] &gt; 90), "Good Day", "")</f>
        <v/>
      </c>
    </row>
    <row r="5652" spans="1:18">
      <c r="A5652" t="s">
        <v>62</v>
      </c>
      <c r="B5652" s="1">
        <v>45687</v>
      </c>
      <c r="C5652" s="1" t="str">
        <f>"WEEK" &amp;" " &amp;  INT((DAY(Stock_Info[[#This Row],[Date]])+WEEKDAY(DATE(YEAR(Stock_Info[[#This Row],[Date]]),MONTH(Stock_Info[[#This Row],[Date]]),1))-1)/7)+1</f>
        <v>WEEK 5</v>
      </c>
      <c r="D5652" s="12">
        <v>948.45</v>
      </c>
      <c r="E5652" s="12">
        <v>967.35</v>
      </c>
      <c r="F5652" s="12">
        <v>946.35</v>
      </c>
      <c r="G5652" s="12">
        <v>957.15</v>
      </c>
      <c r="H5652" s="12">
        <v>961.04738348932301</v>
      </c>
      <c r="I5652">
        <v>114217</v>
      </c>
      <c r="J5652">
        <v>7120</v>
      </c>
      <c r="K5652" s="12">
        <v>109767949</v>
      </c>
      <c r="L5652">
        <v>40981</v>
      </c>
      <c r="M5652">
        <v>35.880000000000003</v>
      </c>
      <c r="N5652">
        <v>21</v>
      </c>
      <c r="O5652">
        <v>8.6999999999999993</v>
      </c>
      <c r="P5652">
        <f xml:space="preserve"> IF(Stock_Info[[#This Row],[Close Price]] &gt; Stock_Info[[#This Row],[Open Price]], 1, 0)</f>
        <v>1</v>
      </c>
      <c r="Q5652" t="str">
        <f>IF(AND(Stock_Info[[#This Row],[% Deli. Qty to Traded Qty]]&gt;80,Stock_Info[[#This Row],[No. of Trades]]&lt;3000),"Unusual Day","")</f>
        <v/>
      </c>
      <c r="R5652" t="str">
        <f>IF(AND(Stock_Info[[#This Row],[Spread High-Low]] &lt; 10, Stock_Info[[#This Row],[% Deli. Qty to Traded Qty]] &gt; 90), "Good Day", "")</f>
        <v/>
      </c>
    </row>
    <row r="5653" spans="1:18">
      <c r="A5653" t="s">
        <v>62</v>
      </c>
      <c r="B5653" s="1">
        <v>45686</v>
      </c>
      <c r="C5653" s="1" t="str">
        <f>"WEEK" &amp;" " &amp;  INT((DAY(Stock_Info[[#This Row],[Date]])+WEEKDAY(DATE(YEAR(Stock_Info[[#This Row],[Date]]),MONTH(Stock_Info[[#This Row],[Date]]),1))-1)/7)+1</f>
        <v>WEEK 5</v>
      </c>
      <c r="D5653" s="12">
        <v>935</v>
      </c>
      <c r="E5653" s="12">
        <v>952</v>
      </c>
      <c r="F5653" s="12">
        <v>932</v>
      </c>
      <c r="G5653" s="12">
        <v>948.45</v>
      </c>
      <c r="H5653" s="12">
        <v>939.6465542341374</v>
      </c>
      <c r="I5653">
        <v>89298</v>
      </c>
      <c r="J5653">
        <v>6050</v>
      </c>
      <c r="K5653" s="12">
        <v>83908558</v>
      </c>
      <c r="L5653">
        <v>20122</v>
      </c>
      <c r="M5653">
        <v>22.53</v>
      </c>
      <c r="N5653">
        <v>20</v>
      </c>
      <c r="O5653">
        <v>13.45</v>
      </c>
      <c r="P5653">
        <f xml:space="preserve"> IF(Stock_Info[[#This Row],[Close Price]] &gt; Stock_Info[[#This Row],[Open Price]], 1, 0)</f>
        <v>1</v>
      </c>
      <c r="Q5653" t="str">
        <f>IF(AND(Stock_Info[[#This Row],[% Deli. Qty to Traded Qty]]&gt;80,Stock_Info[[#This Row],[No. of Trades]]&lt;3000),"Unusual Day","")</f>
        <v/>
      </c>
      <c r="R5653" t="str">
        <f>IF(AND(Stock_Info[[#This Row],[Spread High-Low]] &lt; 10, Stock_Info[[#This Row],[% Deli. Qty to Traded Qty]] &gt; 90), "Good Day", "")</f>
        <v/>
      </c>
    </row>
    <row r="5654" spans="1:18">
      <c r="A5654" t="s">
        <v>62</v>
      </c>
      <c r="B5654" s="1">
        <v>45685</v>
      </c>
      <c r="C5654" s="1" t="str">
        <f>"WEEK" &amp;" " &amp;  INT((DAY(Stock_Info[[#This Row],[Date]])+WEEKDAY(DATE(YEAR(Stock_Info[[#This Row],[Date]]),MONTH(Stock_Info[[#This Row],[Date]]),1))-1)/7)+1</f>
        <v>WEEK 5</v>
      </c>
      <c r="D5654" s="12">
        <v>939.95</v>
      </c>
      <c r="E5654" s="12">
        <v>948.65</v>
      </c>
      <c r="F5654" s="12">
        <v>925.6</v>
      </c>
      <c r="G5654" s="12">
        <v>934.45</v>
      </c>
      <c r="H5654" s="12">
        <v>937.85172761978538</v>
      </c>
      <c r="I5654">
        <v>144592</v>
      </c>
      <c r="J5654">
        <v>8037</v>
      </c>
      <c r="K5654" s="12">
        <v>135605857</v>
      </c>
      <c r="L5654">
        <v>18425</v>
      </c>
      <c r="M5654">
        <v>12.74</v>
      </c>
      <c r="N5654">
        <v>23.05</v>
      </c>
      <c r="O5654">
        <v>-5.5</v>
      </c>
      <c r="P5654">
        <f xml:space="preserve"> IF(Stock_Info[[#This Row],[Close Price]] &gt; Stock_Info[[#This Row],[Open Price]], 1, 0)</f>
        <v>0</v>
      </c>
      <c r="Q5654" t="str">
        <f>IF(AND(Stock_Info[[#This Row],[% Deli. Qty to Traded Qty]]&gt;80,Stock_Info[[#This Row],[No. of Trades]]&lt;3000),"Unusual Day","")</f>
        <v/>
      </c>
      <c r="R5654" t="str">
        <f>IF(AND(Stock_Info[[#This Row],[Spread High-Low]] &lt; 10, Stock_Info[[#This Row],[% Deli. Qty to Traded Qty]] &gt; 90), "Good Day", "")</f>
        <v/>
      </c>
    </row>
    <row r="5655" spans="1:18">
      <c r="A5655" t="s">
        <v>62</v>
      </c>
      <c r="B5655" s="1">
        <v>45684</v>
      </c>
      <c r="C5655" s="1" t="str">
        <f>"WEEK" &amp;" " &amp;  INT((DAY(Stock_Info[[#This Row],[Date]])+WEEKDAY(DATE(YEAR(Stock_Info[[#This Row],[Date]]),MONTH(Stock_Info[[#This Row],[Date]]),1))-1)/7)+1</f>
        <v>WEEK 5</v>
      </c>
      <c r="D5655" s="12">
        <v>949.35</v>
      </c>
      <c r="E5655" s="12">
        <v>949.35</v>
      </c>
      <c r="F5655" s="12">
        <v>923.4</v>
      </c>
      <c r="G5655" s="12">
        <v>925.95</v>
      </c>
      <c r="H5655" s="12">
        <v>931.05963745575457</v>
      </c>
      <c r="I5655">
        <v>74584</v>
      </c>
      <c r="J5655">
        <v>4197</v>
      </c>
      <c r="K5655" s="12">
        <v>69442152</v>
      </c>
      <c r="L5655">
        <v>26575</v>
      </c>
      <c r="M5655">
        <v>35.630000000000003</v>
      </c>
      <c r="N5655">
        <v>25.95</v>
      </c>
      <c r="O5655">
        <v>-23.4</v>
      </c>
      <c r="P5655">
        <f xml:space="preserve"> IF(Stock_Info[[#This Row],[Close Price]] &gt; Stock_Info[[#This Row],[Open Price]], 1, 0)</f>
        <v>0</v>
      </c>
      <c r="Q5655" t="str">
        <f>IF(AND(Stock_Info[[#This Row],[% Deli. Qty to Traded Qty]]&gt;80,Stock_Info[[#This Row],[No. of Trades]]&lt;3000),"Unusual Day","")</f>
        <v/>
      </c>
      <c r="R5655" t="str">
        <f>IF(AND(Stock_Info[[#This Row],[Spread High-Low]] &lt; 10, Stock_Info[[#This Row],[% Deli. Qty to Traded Qty]] &gt; 90), "Good Day", "")</f>
        <v/>
      </c>
    </row>
    <row r="5656" spans="1:18">
      <c r="A5656" t="s">
        <v>62</v>
      </c>
      <c r="B5656" s="1">
        <v>45681</v>
      </c>
      <c r="C5656" s="1" t="str">
        <f>"WEEK" &amp;" " &amp;  INT((DAY(Stock_Info[[#This Row],[Date]])+WEEKDAY(DATE(YEAR(Stock_Info[[#This Row],[Date]]),MONTH(Stock_Info[[#This Row],[Date]]),1))-1)/7)+1</f>
        <v>WEEK 4</v>
      </c>
      <c r="D5656" s="12">
        <v>970.9</v>
      </c>
      <c r="E5656" s="12">
        <v>972</v>
      </c>
      <c r="F5656" s="12">
        <v>948.5</v>
      </c>
      <c r="G5656" s="12">
        <v>950.45</v>
      </c>
      <c r="H5656" s="12">
        <v>958.18217722784652</v>
      </c>
      <c r="I5656">
        <v>40005</v>
      </c>
      <c r="J5656">
        <v>1859</v>
      </c>
      <c r="K5656" s="12">
        <v>38332078</v>
      </c>
      <c r="L5656">
        <v>10565</v>
      </c>
      <c r="M5656">
        <v>26.41</v>
      </c>
      <c r="N5656">
        <v>23.5</v>
      </c>
      <c r="O5656">
        <v>-20.45</v>
      </c>
      <c r="P5656">
        <f xml:space="preserve"> IF(Stock_Info[[#This Row],[Close Price]] &gt; Stock_Info[[#This Row],[Open Price]], 1, 0)</f>
        <v>0</v>
      </c>
      <c r="Q5656" t="str">
        <f>IF(AND(Stock_Info[[#This Row],[% Deli. Qty to Traded Qty]]&gt;80,Stock_Info[[#This Row],[No. of Trades]]&lt;3000),"Unusual Day","")</f>
        <v/>
      </c>
      <c r="R5656" t="str">
        <f>IF(AND(Stock_Info[[#This Row],[Spread High-Low]] &lt; 10, Stock_Info[[#This Row],[% Deli. Qty to Traded Qty]] &gt; 90), "Good Day", "")</f>
        <v/>
      </c>
    </row>
    <row r="5657" spans="1:18">
      <c r="A5657" t="s">
        <v>62</v>
      </c>
      <c r="B5657" s="1">
        <v>45680</v>
      </c>
      <c r="C5657" s="1" t="str">
        <f>"WEEK" &amp;" " &amp;  INT((DAY(Stock_Info[[#This Row],[Date]])+WEEKDAY(DATE(YEAR(Stock_Info[[#This Row],[Date]]),MONTH(Stock_Info[[#This Row],[Date]]),1))-1)/7)+1</f>
        <v>WEEK 4</v>
      </c>
      <c r="D5657" s="12">
        <v>970.75</v>
      </c>
      <c r="E5657" s="12">
        <v>988</v>
      </c>
      <c r="F5657" s="12">
        <v>962.05</v>
      </c>
      <c r="G5657" s="12">
        <v>970.9</v>
      </c>
      <c r="H5657" s="12">
        <v>977.03632746748281</v>
      </c>
      <c r="I5657">
        <v>98025</v>
      </c>
      <c r="J5657">
        <v>4454</v>
      </c>
      <c r="K5657" s="12">
        <v>95773986</v>
      </c>
      <c r="L5657">
        <v>39403</v>
      </c>
      <c r="M5657">
        <v>40.200000000000003</v>
      </c>
      <c r="N5657">
        <v>25.95</v>
      </c>
      <c r="O5657">
        <v>0.15</v>
      </c>
      <c r="P5657">
        <f xml:space="preserve"> IF(Stock_Info[[#This Row],[Close Price]] &gt; Stock_Info[[#This Row],[Open Price]], 1, 0)</f>
        <v>1</v>
      </c>
      <c r="Q5657" t="str">
        <f>IF(AND(Stock_Info[[#This Row],[% Deli. Qty to Traded Qty]]&gt;80,Stock_Info[[#This Row],[No. of Trades]]&lt;3000),"Unusual Day","")</f>
        <v/>
      </c>
      <c r="R5657" t="str">
        <f>IF(AND(Stock_Info[[#This Row],[Spread High-Low]] &lt; 10, Stock_Info[[#This Row],[% Deli. Qty to Traded Qty]] &gt; 90), "Good Day", "")</f>
        <v/>
      </c>
    </row>
    <row r="5658" spans="1:18">
      <c r="A5658" t="s">
        <v>62</v>
      </c>
      <c r="B5658" s="1">
        <v>45679</v>
      </c>
      <c r="C5658" s="1" t="str">
        <f>"WEEK" &amp;" " &amp;  INT((DAY(Stock_Info[[#This Row],[Date]])+WEEKDAY(DATE(YEAR(Stock_Info[[#This Row],[Date]]),MONTH(Stock_Info[[#This Row],[Date]]),1))-1)/7)+1</f>
        <v>WEEK 4</v>
      </c>
      <c r="D5658" s="12">
        <v>965.15</v>
      </c>
      <c r="E5658" s="12">
        <v>977.6</v>
      </c>
      <c r="F5658" s="12">
        <v>949.8</v>
      </c>
      <c r="G5658" s="12">
        <v>972.5</v>
      </c>
      <c r="H5658" s="12">
        <v>958.36458209107172</v>
      </c>
      <c r="I5658">
        <v>687590</v>
      </c>
      <c r="J5658">
        <v>2638</v>
      </c>
      <c r="K5658" s="12">
        <v>658961903</v>
      </c>
      <c r="L5658">
        <v>652144</v>
      </c>
      <c r="M5658">
        <v>94.84</v>
      </c>
      <c r="N5658">
        <v>27.8</v>
      </c>
      <c r="O5658">
        <v>7.35</v>
      </c>
      <c r="P5658">
        <f xml:space="preserve"> IF(Stock_Info[[#This Row],[Close Price]] &gt; Stock_Info[[#This Row],[Open Price]], 1, 0)</f>
        <v>1</v>
      </c>
      <c r="Q5658" t="str">
        <f>IF(AND(Stock_Info[[#This Row],[% Deli. Qty to Traded Qty]]&gt;80,Stock_Info[[#This Row],[No. of Trades]]&lt;3000),"Unusual Day","")</f>
        <v>Unusual Day</v>
      </c>
      <c r="R5658" t="str">
        <f>IF(AND(Stock_Info[[#This Row],[Spread High-Low]] &lt; 10, Stock_Info[[#This Row],[% Deli. Qty to Traded Qty]] &gt; 90), "Good Day", "")</f>
        <v/>
      </c>
    </row>
    <row r="5659" spans="1:18">
      <c r="A5659" t="s">
        <v>62</v>
      </c>
      <c r="B5659" s="1">
        <v>45678</v>
      </c>
      <c r="C5659" s="1" t="str">
        <f>"WEEK" &amp;" " &amp;  INT((DAY(Stock_Info[[#This Row],[Date]])+WEEKDAY(DATE(YEAR(Stock_Info[[#This Row],[Date]]),MONTH(Stock_Info[[#This Row],[Date]]),1))-1)/7)+1</f>
        <v>WEEK 4</v>
      </c>
      <c r="D5659" s="12">
        <v>971</v>
      </c>
      <c r="E5659" s="12">
        <v>975.95</v>
      </c>
      <c r="F5659" s="12">
        <v>957.8</v>
      </c>
      <c r="G5659" s="12">
        <v>960.35</v>
      </c>
      <c r="H5659" s="12">
        <v>964.61374690913647</v>
      </c>
      <c r="I5659">
        <v>159745</v>
      </c>
      <c r="J5659">
        <v>12549</v>
      </c>
      <c r="K5659" s="12">
        <v>154092223</v>
      </c>
      <c r="L5659">
        <v>30767</v>
      </c>
      <c r="M5659">
        <v>19.260000000000002</v>
      </c>
      <c r="N5659">
        <v>18.149999999999999</v>
      </c>
      <c r="O5659">
        <v>-10.65</v>
      </c>
      <c r="P5659">
        <f xml:space="preserve"> IF(Stock_Info[[#This Row],[Close Price]] &gt; Stock_Info[[#This Row],[Open Price]], 1, 0)</f>
        <v>0</v>
      </c>
      <c r="Q5659" t="str">
        <f>IF(AND(Stock_Info[[#This Row],[% Deli. Qty to Traded Qty]]&gt;80,Stock_Info[[#This Row],[No. of Trades]]&lt;3000),"Unusual Day","")</f>
        <v/>
      </c>
      <c r="R5659" t="str">
        <f>IF(AND(Stock_Info[[#This Row],[Spread High-Low]] &lt; 10, Stock_Info[[#This Row],[% Deli. Qty to Traded Qty]] &gt; 90), "Good Day", "")</f>
        <v/>
      </c>
    </row>
    <row r="5660" spans="1:18">
      <c r="A5660" t="s">
        <v>62</v>
      </c>
      <c r="B5660" s="1">
        <v>45677</v>
      </c>
      <c r="C5660" s="1" t="str">
        <f>"WEEK" &amp;" " &amp;  INT((DAY(Stock_Info[[#This Row],[Date]])+WEEKDAY(DATE(YEAR(Stock_Info[[#This Row],[Date]]),MONTH(Stock_Info[[#This Row],[Date]]),1))-1)/7)+1</f>
        <v>WEEK 4</v>
      </c>
      <c r="D5660" s="12">
        <v>963.25</v>
      </c>
      <c r="E5660" s="12">
        <v>980</v>
      </c>
      <c r="F5660" s="12">
        <v>948.15</v>
      </c>
      <c r="G5660" s="12">
        <v>970.6</v>
      </c>
      <c r="H5660" s="12">
        <v>964.11125157191077</v>
      </c>
      <c r="I5660">
        <v>151090</v>
      </c>
      <c r="J5660">
        <v>6577</v>
      </c>
      <c r="K5660" s="12">
        <v>145667569</v>
      </c>
      <c r="L5660">
        <v>46425</v>
      </c>
      <c r="M5660">
        <v>30.73</v>
      </c>
      <c r="N5660">
        <v>31.85</v>
      </c>
      <c r="O5660">
        <v>7.35</v>
      </c>
      <c r="P5660">
        <f xml:space="preserve"> IF(Stock_Info[[#This Row],[Close Price]] &gt; Stock_Info[[#This Row],[Open Price]], 1, 0)</f>
        <v>1</v>
      </c>
      <c r="Q5660" t="str">
        <f>IF(AND(Stock_Info[[#This Row],[% Deli. Qty to Traded Qty]]&gt;80,Stock_Info[[#This Row],[No. of Trades]]&lt;3000),"Unusual Day","")</f>
        <v/>
      </c>
      <c r="R5660" t="str">
        <f>IF(AND(Stock_Info[[#This Row],[Spread High-Low]] &lt; 10, Stock_Info[[#This Row],[% Deli. Qty to Traded Qty]] &gt; 90), "Good Day", "")</f>
        <v/>
      </c>
    </row>
    <row r="5661" spans="1:18">
      <c r="A5661" t="s">
        <v>62</v>
      </c>
      <c r="B5661" s="1">
        <v>45674</v>
      </c>
      <c r="C5661" s="1" t="str">
        <f>"WEEK" &amp;" " &amp;  INT((DAY(Stock_Info[[#This Row],[Date]])+WEEKDAY(DATE(YEAR(Stock_Info[[#This Row],[Date]]),MONTH(Stock_Info[[#This Row],[Date]]),1))-1)/7)+1</f>
        <v>WEEK 3</v>
      </c>
      <c r="D5661" s="12">
        <v>976.95</v>
      </c>
      <c r="E5661" s="12">
        <v>976.95</v>
      </c>
      <c r="F5661" s="12">
        <v>959</v>
      </c>
      <c r="G5661" s="12">
        <v>971.45</v>
      </c>
      <c r="H5661" s="12">
        <v>967.64089030523326</v>
      </c>
      <c r="I5661">
        <v>80332</v>
      </c>
      <c r="J5661">
        <v>4060</v>
      </c>
      <c r="K5661" s="12">
        <v>77732528</v>
      </c>
      <c r="L5661">
        <v>21554</v>
      </c>
      <c r="M5661">
        <v>26.83</v>
      </c>
      <c r="N5661">
        <v>17.95</v>
      </c>
      <c r="O5661">
        <v>-5.5</v>
      </c>
      <c r="P5661">
        <f xml:space="preserve"> IF(Stock_Info[[#This Row],[Close Price]] &gt; Stock_Info[[#This Row],[Open Price]], 1, 0)</f>
        <v>0</v>
      </c>
      <c r="Q5661" t="str">
        <f>IF(AND(Stock_Info[[#This Row],[% Deli. Qty to Traded Qty]]&gt;80,Stock_Info[[#This Row],[No. of Trades]]&lt;3000),"Unusual Day","")</f>
        <v/>
      </c>
      <c r="R5661" t="str">
        <f>IF(AND(Stock_Info[[#This Row],[Spread High-Low]] &lt; 10, Stock_Info[[#This Row],[% Deli. Qty to Traded Qty]] &gt; 90), "Good Day", "")</f>
        <v/>
      </c>
    </row>
    <row r="5662" spans="1:18">
      <c r="A5662" t="s">
        <v>62</v>
      </c>
      <c r="B5662" s="1">
        <v>45673</v>
      </c>
      <c r="C5662" s="1" t="str">
        <f>"WEEK" &amp;" " &amp;  INT((DAY(Stock_Info[[#This Row],[Date]])+WEEKDAY(DATE(YEAR(Stock_Info[[#This Row],[Date]]),MONTH(Stock_Info[[#This Row],[Date]]),1))-1)/7)+1</f>
        <v>WEEK 3</v>
      </c>
      <c r="D5662" s="12">
        <v>974.45</v>
      </c>
      <c r="E5662" s="12">
        <v>991.35</v>
      </c>
      <c r="F5662" s="12">
        <v>969.85</v>
      </c>
      <c r="G5662" s="12">
        <v>975.45</v>
      </c>
      <c r="H5662" s="12">
        <v>983.35333628022818</v>
      </c>
      <c r="I5662">
        <v>92753</v>
      </c>
      <c r="J5662">
        <v>2696</v>
      </c>
      <c r="K5662" s="12">
        <v>91208972</v>
      </c>
      <c r="L5662">
        <v>22475</v>
      </c>
      <c r="M5662">
        <v>24.23</v>
      </c>
      <c r="N5662">
        <v>21.5</v>
      </c>
      <c r="O5662">
        <v>1</v>
      </c>
      <c r="P5662">
        <f xml:space="preserve"> IF(Stock_Info[[#This Row],[Close Price]] &gt; Stock_Info[[#This Row],[Open Price]], 1, 0)</f>
        <v>1</v>
      </c>
      <c r="Q5662" t="str">
        <f>IF(AND(Stock_Info[[#This Row],[% Deli. Qty to Traded Qty]]&gt;80,Stock_Info[[#This Row],[No. of Trades]]&lt;3000),"Unusual Day","")</f>
        <v/>
      </c>
      <c r="R5662" t="str">
        <f>IF(AND(Stock_Info[[#This Row],[Spread High-Low]] &lt; 10, Stock_Info[[#This Row],[% Deli. Qty to Traded Qty]] &gt; 90), "Good Day", "")</f>
        <v/>
      </c>
    </row>
    <row r="5663" spans="1:18">
      <c r="A5663" t="s">
        <v>62</v>
      </c>
      <c r="B5663" s="1">
        <v>45672</v>
      </c>
      <c r="C5663" s="1" t="str">
        <f>"WEEK" &amp;" " &amp;  INT((DAY(Stock_Info[[#This Row],[Date]])+WEEKDAY(DATE(YEAR(Stock_Info[[#This Row],[Date]]),MONTH(Stock_Info[[#This Row],[Date]]),1))-1)/7)+1</f>
        <v>WEEK 3</v>
      </c>
      <c r="D5663" s="12">
        <v>973.95</v>
      </c>
      <c r="E5663" s="12">
        <v>982.75</v>
      </c>
      <c r="F5663" s="12">
        <v>955</v>
      </c>
      <c r="G5663" s="12">
        <v>961.9</v>
      </c>
      <c r="H5663" s="12">
        <v>966.69160565806476</v>
      </c>
      <c r="I5663">
        <v>60374</v>
      </c>
      <c r="J5663">
        <v>2441</v>
      </c>
      <c r="K5663" s="12">
        <v>58363039</v>
      </c>
      <c r="L5663">
        <v>11955</v>
      </c>
      <c r="M5663">
        <v>19.8</v>
      </c>
      <c r="N5663">
        <v>27.75</v>
      </c>
      <c r="O5663">
        <v>-12.05</v>
      </c>
      <c r="P5663">
        <f xml:space="preserve"> IF(Stock_Info[[#This Row],[Close Price]] &gt; Stock_Info[[#This Row],[Open Price]], 1, 0)</f>
        <v>0</v>
      </c>
      <c r="Q5663" t="str">
        <f>IF(AND(Stock_Info[[#This Row],[% Deli. Qty to Traded Qty]]&gt;80,Stock_Info[[#This Row],[No. of Trades]]&lt;3000),"Unusual Day","")</f>
        <v/>
      </c>
      <c r="R5663" t="str">
        <f>IF(AND(Stock_Info[[#This Row],[Spread High-Low]] &lt; 10, Stock_Info[[#This Row],[% Deli. Qty to Traded Qty]] &gt; 90), "Good Day", "")</f>
        <v/>
      </c>
    </row>
    <row r="5664" spans="1:18">
      <c r="A5664" t="s">
        <v>62</v>
      </c>
      <c r="B5664" s="1">
        <v>45671</v>
      </c>
      <c r="C5664" s="1" t="str">
        <f>"WEEK" &amp;" " &amp;  INT((DAY(Stock_Info[[#This Row],[Date]])+WEEKDAY(DATE(YEAR(Stock_Info[[#This Row],[Date]]),MONTH(Stock_Info[[#This Row],[Date]]),1))-1)/7)+1</f>
        <v>WEEK 3</v>
      </c>
      <c r="D5664" s="12">
        <v>945</v>
      </c>
      <c r="E5664" s="12">
        <v>979.25</v>
      </c>
      <c r="F5664" s="12">
        <v>945</v>
      </c>
      <c r="G5664" s="12">
        <v>961</v>
      </c>
      <c r="H5664" s="12">
        <v>966.10288531413096</v>
      </c>
      <c r="I5664">
        <v>121096</v>
      </c>
      <c r="J5664">
        <v>5920</v>
      </c>
      <c r="K5664" s="12">
        <v>116991195</v>
      </c>
      <c r="L5664">
        <v>31545</v>
      </c>
      <c r="M5664">
        <v>26.05</v>
      </c>
      <c r="N5664">
        <v>34.25</v>
      </c>
      <c r="O5664">
        <v>16</v>
      </c>
      <c r="P5664">
        <f xml:space="preserve"> IF(Stock_Info[[#This Row],[Close Price]] &gt; Stock_Info[[#This Row],[Open Price]], 1, 0)</f>
        <v>1</v>
      </c>
      <c r="Q5664" t="str">
        <f>IF(AND(Stock_Info[[#This Row],[% Deli. Qty to Traded Qty]]&gt;80,Stock_Info[[#This Row],[No. of Trades]]&lt;3000),"Unusual Day","")</f>
        <v/>
      </c>
      <c r="R5664" t="str">
        <f>IF(AND(Stock_Info[[#This Row],[Spread High-Low]] &lt; 10, Stock_Info[[#This Row],[% Deli. Qty to Traded Qty]] &gt; 90), "Good Day", "")</f>
        <v/>
      </c>
    </row>
    <row r="5665" spans="1:18">
      <c r="A5665" t="s">
        <v>62</v>
      </c>
      <c r="B5665" s="1">
        <v>45670</v>
      </c>
      <c r="C5665" s="1" t="str">
        <f>"WEEK" &amp;" " &amp;  INT((DAY(Stock_Info[[#This Row],[Date]])+WEEKDAY(DATE(YEAR(Stock_Info[[#This Row],[Date]]),MONTH(Stock_Info[[#This Row],[Date]]),1))-1)/7)+1</f>
        <v>WEEK 3</v>
      </c>
      <c r="D5665" s="12">
        <v>933.05</v>
      </c>
      <c r="E5665" s="12">
        <v>973.3</v>
      </c>
      <c r="F5665" s="12">
        <v>933.05</v>
      </c>
      <c r="G5665" s="12">
        <v>941.45</v>
      </c>
      <c r="H5665" s="12">
        <v>955.73191648729119</v>
      </c>
      <c r="I5665">
        <v>264343</v>
      </c>
      <c r="J5665">
        <v>9709</v>
      </c>
      <c r="K5665" s="12">
        <v>252641042</v>
      </c>
      <c r="L5665">
        <v>80521</v>
      </c>
      <c r="M5665">
        <v>30.46</v>
      </c>
      <c r="N5665">
        <v>40.25</v>
      </c>
      <c r="O5665">
        <v>8.4</v>
      </c>
      <c r="P5665">
        <f xml:space="preserve"> IF(Stock_Info[[#This Row],[Close Price]] &gt; Stock_Info[[#This Row],[Open Price]], 1, 0)</f>
        <v>1</v>
      </c>
      <c r="Q5665" t="str">
        <f>IF(AND(Stock_Info[[#This Row],[% Deli. Qty to Traded Qty]]&gt;80,Stock_Info[[#This Row],[No. of Trades]]&lt;3000),"Unusual Day","")</f>
        <v/>
      </c>
      <c r="R5665" t="str">
        <f>IF(AND(Stock_Info[[#This Row],[Spread High-Low]] &lt; 10, Stock_Info[[#This Row],[% Deli. Qty to Traded Qty]] &gt; 90), "Good Day", "")</f>
        <v/>
      </c>
    </row>
    <row r="5666" spans="1:18">
      <c r="A5666" t="s">
        <v>62</v>
      </c>
      <c r="B5666" s="1">
        <v>45667</v>
      </c>
      <c r="C5666" s="1" t="str">
        <f>"WEEK" &amp;" " &amp;  INT((DAY(Stock_Info[[#This Row],[Date]])+WEEKDAY(DATE(YEAR(Stock_Info[[#This Row],[Date]]),MONTH(Stock_Info[[#This Row],[Date]]),1))-1)/7)+1</f>
        <v>WEEK 2</v>
      </c>
      <c r="D5666" s="12">
        <v>970.8</v>
      </c>
      <c r="E5666" s="12">
        <v>973.75</v>
      </c>
      <c r="F5666" s="12">
        <v>933.45</v>
      </c>
      <c r="G5666" s="12">
        <v>937.6</v>
      </c>
      <c r="H5666" s="12">
        <v>946.13482972136228</v>
      </c>
      <c r="I5666">
        <v>226100</v>
      </c>
      <c r="J5666">
        <v>13029</v>
      </c>
      <c r="K5666" s="12">
        <v>213921085</v>
      </c>
      <c r="L5666">
        <v>84089</v>
      </c>
      <c r="M5666">
        <v>37.19</v>
      </c>
      <c r="N5666">
        <v>40.299999999999997</v>
      </c>
      <c r="O5666">
        <v>-33.200000000000003</v>
      </c>
      <c r="P5666">
        <f xml:space="preserve"> IF(Stock_Info[[#This Row],[Close Price]] &gt; Stock_Info[[#This Row],[Open Price]], 1, 0)</f>
        <v>0</v>
      </c>
      <c r="Q5666" t="str">
        <f>IF(AND(Stock_Info[[#This Row],[% Deli. Qty to Traded Qty]]&gt;80,Stock_Info[[#This Row],[No. of Trades]]&lt;3000),"Unusual Day","")</f>
        <v/>
      </c>
      <c r="R5666" t="str">
        <f>IF(AND(Stock_Info[[#This Row],[Spread High-Low]] &lt; 10, Stock_Info[[#This Row],[% Deli. Qty to Traded Qty]] &gt; 90), "Good Day", "")</f>
        <v/>
      </c>
    </row>
    <row r="5667" spans="1:18">
      <c r="A5667" t="s">
        <v>62</v>
      </c>
      <c r="B5667" s="1">
        <v>45666</v>
      </c>
      <c r="C5667" s="1" t="str">
        <f>"WEEK" &amp;" " &amp;  INT((DAY(Stock_Info[[#This Row],[Date]])+WEEKDAY(DATE(YEAR(Stock_Info[[#This Row],[Date]]),MONTH(Stock_Info[[#This Row],[Date]]),1))-1)/7)+1</f>
        <v>WEEK 2</v>
      </c>
      <c r="D5667" s="12">
        <v>981.05</v>
      </c>
      <c r="E5667" s="12">
        <v>985</v>
      </c>
      <c r="F5667" s="12">
        <v>970.4</v>
      </c>
      <c r="G5667" s="12">
        <v>980.9</v>
      </c>
      <c r="H5667" s="12">
        <v>978.97486254673413</v>
      </c>
      <c r="I5667">
        <v>45470</v>
      </c>
      <c r="J5667">
        <v>2777</v>
      </c>
      <c r="K5667" s="12">
        <v>44513987</v>
      </c>
      <c r="L5667">
        <v>12572</v>
      </c>
      <c r="M5667">
        <v>27.65</v>
      </c>
      <c r="N5667">
        <v>14.6</v>
      </c>
      <c r="O5667">
        <v>-0.15</v>
      </c>
      <c r="P5667">
        <f xml:space="preserve"> IF(Stock_Info[[#This Row],[Close Price]] &gt; Stock_Info[[#This Row],[Open Price]], 1, 0)</f>
        <v>0</v>
      </c>
      <c r="Q5667" t="str">
        <f>IF(AND(Stock_Info[[#This Row],[% Deli. Qty to Traded Qty]]&gt;80,Stock_Info[[#This Row],[No. of Trades]]&lt;3000),"Unusual Day","")</f>
        <v/>
      </c>
      <c r="R5667" t="str">
        <f>IF(AND(Stock_Info[[#This Row],[Spread High-Low]] &lt; 10, Stock_Info[[#This Row],[% Deli. Qty to Traded Qty]] &gt; 90), "Good Day", "")</f>
        <v/>
      </c>
    </row>
    <row r="5668" spans="1:18">
      <c r="A5668" t="s">
        <v>62</v>
      </c>
      <c r="B5668" s="1">
        <v>45665</v>
      </c>
      <c r="C5668" s="1" t="str">
        <f>"WEEK" &amp;" " &amp;  INT((DAY(Stock_Info[[#This Row],[Date]])+WEEKDAY(DATE(YEAR(Stock_Info[[#This Row],[Date]]),MONTH(Stock_Info[[#This Row],[Date]]),1))-1)/7)+1</f>
        <v>WEEK 2</v>
      </c>
      <c r="D5668" s="12">
        <v>988.35</v>
      </c>
      <c r="E5668" s="12">
        <v>988.35</v>
      </c>
      <c r="F5668" s="12">
        <v>967.2</v>
      </c>
      <c r="G5668" s="12">
        <v>980.85</v>
      </c>
      <c r="H5668" s="12">
        <v>976.74876841737409</v>
      </c>
      <c r="I5668">
        <v>88707</v>
      </c>
      <c r="J5668">
        <v>10436</v>
      </c>
      <c r="K5668" s="12">
        <v>86644453</v>
      </c>
      <c r="L5668">
        <v>27260</v>
      </c>
      <c r="M5668">
        <v>30.73</v>
      </c>
      <c r="N5668">
        <v>21.15</v>
      </c>
      <c r="O5668">
        <v>-7.5</v>
      </c>
      <c r="P5668">
        <f xml:space="preserve"> IF(Stock_Info[[#This Row],[Close Price]] &gt; Stock_Info[[#This Row],[Open Price]], 1, 0)</f>
        <v>0</v>
      </c>
      <c r="Q5668" t="str">
        <f>IF(AND(Stock_Info[[#This Row],[% Deli. Qty to Traded Qty]]&gt;80,Stock_Info[[#This Row],[No. of Trades]]&lt;3000),"Unusual Day","")</f>
        <v/>
      </c>
      <c r="R5668" t="str">
        <f>IF(AND(Stock_Info[[#This Row],[Spread High-Low]] &lt; 10, Stock_Info[[#This Row],[% Deli. Qty to Traded Qty]] &gt; 90), "Good Day", "")</f>
        <v/>
      </c>
    </row>
    <row r="5669" spans="1:18">
      <c r="A5669" t="s">
        <v>62</v>
      </c>
      <c r="B5669" s="1">
        <v>45664</v>
      </c>
      <c r="C5669" s="1" t="str">
        <f>"WEEK" &amp;" " &amp;  INT((DAY(Stock_Info[[#This Row],[Date]])+WEEKDAY(DATE(YEAR(Stock_Info[[#This Row],[Date]]),MONTH(Stock_Info[[#This Row],[Date]]),1))-1)/7)+1</f>
        <v>WEEK 2</v>
      </c>
      <c r="D5669" s="12">
        <v>969.7</v>
      </c>
      <c r="E5669" s="12">
        <v>994</v>
      </c>
      <c r="F5669" s="12">
        <v>969.7</v>
      </c>
      <c r="G5669" s="12">
        <v>983.7</v>
      </c>
      <c r="H5669" s="12">
        <v>984.04968113556879</v>
      </c>
      <c r="I5669">
        <v>77776</v>
      </c>
      <c r="J5669">
        <v>3760</v>
      </c>
      <c r="K5669" s="12">
        <v>76535448</v>
      </c>
      <c r="L5669">
        <v>27611</v>
      </c>
      <c r="M5669">
        <v>35.5</v>
      </c>
      <c r="N5669">
        <v>24.3</v>
      </c>
      <c r="O5669">
        <v>14</v>
      </c>
      <c r="P5669">
        <f xml:space="preserve"> IF(Stock_Info[[#This Row],[Close Price]] &gt; Stock_Info[[#This Row],[Open Price]], 1, 0)</f>
        <v>1</v>
      </c>
      <c r="Q5669" t="str">
        <f>IF(AND(Stock_Info[[#This Row],[% Deli. Qty to Traded Qty]]&gt;80,Stock_Info[[#This Row],[No. of Trades]]&lt;3000),"Unusual Day","")</f>
        <v/>
      </c>
      <c r="R5669" t="str">
        <f>IF(AND(Stock_Info[[#This Row],[Spread High-Low]] &lt; 10, Stock_Info[[#This Row],[% Deli. Qty to Traded Qty]] &gt; 90), "Good Day", "")</f>
        <v/>
      </c>
    </row>
    <row r="5670" spans="1:18">
      <c r="A5670" t="s">
        <v>62</v>
      </c>
      <c r="B5670" s="1">
        <v>45663</v>
      </c>
      <c r="C5670" s="1" t="str">
        <f>"WEEK" &amp;" " &amp;  INT((DAY(Stock_Info[[#This Row],[Date]])+WEEKDAY(DATE(YEAR(Stock_Info[[#This Row],[Date]]),MONTH(Stock_Info[[#This Row],[Date]]),1))-1)/7)+1</f>
        <v>WEEK 2</v>
      </c>
      <c r="D5670" s="12">
        <v>999.05</v>
      </c>
      <c r="E5670" s="12">
        <v>1004.8</v>
      </c>
      <c r="F5670" s="12">
        <v>963.2</v>
      </c>
      <c r="G5670" s="12">
        <v>969.7</v>
      </c>
      <c r="H5670" s="12">
        <v>979.80187643639317</v>
      </c>
      <c r="I5670">
        <v>184925</v>
      </c>
      <c r="J5670">
        <v>9046</v>
      </c>
      <c r="K5670" s="12">
        <v>181189862</v>
      </c>
      <c r="L5670">
        <v>76489</v>
      </c>
      <c r="M5670">
        <v>41.36</v>
      </c>
      <c r="N5670">
        <v>41.6</v>
      </c>
      <c r="O5670">
        <v>-29.35</v>
      </c>
      <c r="P5670">
        <f xml:space="preserve"> IF(Stock_Info[[#This Row],[Close Price]] &gt; Stock_Info[[#This Row],[Open Price]], 1, 0)</f>
        <v>0</v>
      </c>
      <c r="Q5670" t="str">
        <f>IF(AND(Stock_Info[[#This Row],[% Deli. Qty to Traded Qty]]&gt;80,Stock_Info[[#This Row],[No. of Trades]]&lt;3000),"Unusual Day","")</f>
        <v/>
      </c>
      <c r="R5670" t="str">
        <f>IF(AND(Stock_Info[[#This Row],[Spread High-Low]] &lt; 10, Stock_Info[[#This Row],[% Deli. Qty to Traded Qty]] &gt; 90), "Good Day", "")</f>
        <v/>
      </c>
    </row>
    <row r="5671" spans="1:18">
      <c r="A5671" t="s">
        <v>62</v>
      </c>
      <c r="B5671" s="1">
        <v>45660</v>
      </c>
      <c r="C5671" s="1" t="str">
        <f>"WEEK" &amp;" " &amp;  INT((DAY(Stock_Info[[#This Row],[Date]])+WEEKDAY(DATE(YEAR(Stock_Info[[#This Row],[Date]]),MONTH(Stock_Info[[#This Row],[Date]]),1))-1)/7)+1</f>
        <v>WEEK 1</v>
      </c>
      <c r="D5671" s="12">
        <v>993.7</v>
      </c>
      <c r="E5671" s="12">
        <v>1025</v>
      </c>
      <c r="F5671" s="12">
        <v>991</v>
      </c>
      <c r="G5671" s="12">
        <v>998.1</v>
      </c>
      <c r="H5671" s="12">
        <v>1006.0688585376064</v>
      </c>
      <c r="I5671">
        <v>267534</v>
      </c>
      <c r="J5671">
        <v>13455</v>
      </c>
      <c r="K5671" s="12">
        <v>269157626</v>
      </c>
      <c r="L5671">
        <v>100533</v>
      </c>
      <c r="M5671">
        <v>37.58</v>
      </c>
      <c r="N5671">
        <v>34</v>
      </c>
      <c r="O5671">
        <v>4.4000000000000004</v>
      </c>
      <c r="P5671">
        <f xml:space="preserve"> IF(Stock_Info[[#This Row],[Close Price]] &gt; Stock_Info[[#This Row],[Open Price]], 1, 0)</f>
        <v>1</v>
      </c>
      <c r="Q5671" t="str">
        <f>IF(AND(Stock_Info[[#This Row],[% Deli. Qty to Traded Qty]]&gt;80,Stock_Info[[#This Row],[No. of Trades]]&lt;3000),"Unusual Day","")</f>
        <v/>
      </c>
      <c r="R5671" t="str">
        <f>IF(AND(Stock_Info[[#This Row],[Spread High-Low]] &lt; 10, Stock_Info[[#This Row],[% Deli. Qty to Traded Qty]] &gt; 90), "Good Day", "")</f>
        <v/>
      </c>
    </row>
    <row r="5672" spans="1:18">
      <c r="A5672" t="s">
        <v>62</v>
      </c>
      <c r="B5672" s="1">
        <v>45659</v>
      </c>
      <c r="C5672" s="1" t="str">
        <f>"WEEK" &amp;" " &amp;  INT((DAY(Stock_Info[[#This Row],[Date]])+WEEKDAY(DATE(YEAR(Stock_Info[[#This Row],[Date]]),MONTH(Stock_Info[[#This Row],[Date]]),1))-1)/7)+1</f>
        <v>WEEK 1</v>
      </c>
      <c r="D5672" s="12">
        <v>979.8</v>
      </c>
      <c r="E5672" s="12">
        <v>997</v>
      </c>
      <c r="F5672" s="12">
        <v>969</v>
      </c>
      <c r="G5672" s="12">
        <v>992.85</v>
      </c>
      <c r="H5672" s="12">
        <v>981.71225204577365</v>
      </c>
      <c r="I5672">
        <v>61957</v>
      </c>
      <c r="J5672">
        <v>3510</v>
      </c>
      <c r="K5672" s="12">
        <v>60823946</v>
      </c>
      <c r="L5672">
        <v>27156</v>
      </c>
      <c r="M5672">
        <v>43.83</v>
      </c>
      <c r="N5672">
        <v>28</v>
      </c>
      <c r="O5672">
        <v>13.05</v>
      </c>
      <c r="P5672">
        <f xml:space="preserve"> IF(Stock_Info[[#This Row],[Close Price]] &gt; Stock_Info[[#This Row],[Open Price]], 1, 0)</f>
        <v>1</v>
      </c>
      <c r="Q5672" t="str">
        <f>IF(AND(Stock_Info[[#This Row],[% Deli. Qty to Traded Qty]]&gt;80,Stock_Info[[#This Row],[No. of Trades]]&lt;3000),"Unusual Day","")</f>
        <v/>
      </c>
      <c r="R5672" t="str">
        <f>IF(AND(Stock_Info[[#This Row],[Spread High-Low]] &lt; 10, Stock_Info[[#This Row],[% Deli. Qty to Traded Qty]] &gt; 90), "Good Day", "")</f>
        <v/>
      </c>
    </row>
    <row r="5673" spans="1:18">
      <c r="A5673" t="s">
        <v>62</v>
      </c>
      <c r="B5673" s="1">
        <v>45658</v>
      </c>
      <c r="C5673" s="1" t="str">
        <f>"WEEK" &amp;" " &amp;  INT((DAY(Stock_Info[[#This Row],[Date]])+WEEKDAY(DATE(YEAR(Stock_Info[[#This Row],[Date]]),MONTH(Stock_Info[[#This Row],[Date]]),1))-1)/7)+1</f>
        <v>WEEK 1</v>
      </c>
      <c r="D5673" s="12">
        <v>959.95</v>
      </c>
      <c r="E5673" s="12">
        <v>978.9</v>
      </c>
      <c r="F5673" s="12">
        <v>953.65</v>
      </c>
      <c r="G5673" s="12">
        <v>969.2</v>
      </c>
      <c r="H5673" s="12">
        <v>969.17200357781758</v>
      </c>
      <c r="I5673">
        <v>122980</v>
      </c>
      <c r="J5673">
        <v>5621</v>
      </c>
      <c r="K5673" s="12">
        <v>119188773</v>
      </c>
      <c r="L5673">
        <v>47864</v>
      </c>
      <c r="M5673">
        <v>38.92</v>
      </c>
      <c r="N5673">
        <v>25.25</v>
      </c>
      <c r="O5673">
        <v>9.25</v>
      </c>
      <c r="P5673">
        <f xml:space="preserve"> IF(Stock_Info[[#This Row],[Close Price]] &gt; Stock_Info[[#This Row],[Open Price]], 1, 0)</f>
        <v>1</v>
      </c>
      <c r="Q5673" t="str">
        <f>IF(AND(Stock_Info[[#This Row],[% Deli. Qty to Traded Qty]]&gt;80,Stock_Info[[#This Row],[No. of Trades]]&lt;3000),"Unusual Day","")</f>
        <v/>
      </c>
      <c r="R5673" t="str">
        <f>IF(AND(Stock_Info[[#This Row],[Spread High-Low]] &lt; 10, Stock_Info[[#This Row],[% Deli. Qty to Traded Qty]] &gt; 90), "Good Day", "")</f>
        <v/>
      </c>
    </row>
    <row r="5674" spans="1:18">
      <c r="A5674" t="s">
        <v>62</v>
      </c>
      <c r="B5674" s="1">
        <v>45657</v>
      </c>
      <c r="C5674" s="1" t="str">
        <f>"WEEK" &amp;" " &amp;  INT((DAY(Stock_Info[[#This Row],[Date]])+WEEKDAY(DATE(YEAR(Stock_Info[[#This Row],[Date]]),MONTH(Stock_Info[[#This Row],[Date]]),1))-1)/7)+1</f>
        <v>WEEK 5</v>
      </c>
      <c r="D5674" s="12">
        <v>957.9</v>
      </c>
      <c r="E5674" s="12">
        <v>961.5</v>
      </c>
      <c r="F5674" s="12">
        <v>948.8</v>
      </c>
      <c r="G5674" s="12">
        <v>960.25</v>
      </c>
      <c r="H5674" s="12">
        <v>955.43175236590878</v>
      </c>
      <c r="I5674">
        <v>72171</v>
      </c>
      <c r="J5674">
        <v>5519</v>
      </c>
      <c r="K5674" s="12">
        <v>68954465</v>
      </c>
      <c r="L5674">
        <v>27277</v>
      </c>
      <c r="M5674">
        <v>37.79</v>
      </c>
      <c r="N5674">
        <v>12.7</v>
      </c>
      <c r="O5674">
        <v>2.35</v>
      </c>
      <c r="P5674">
        <f xml:space="preserve"> IF(Stock_Info[[#This Row],[Close Price]] &gt; Stock_Info[[#This Row],[Open Price]], 1, 0)</f>
        <v>1</v>
      </c>
      <c r="Q5674" t="str">
        <f>IF(AND(Stock_Info[[#This Row],[% Deli. Qty to Traded Qty]]&gt;80,Stock_Info[[#This Row],[No. of Trades]]&lt;3000),"Unusual Day","")</f>
        <v/>
      </c>
      <c r="R5674" t="str">
        <f>IF(AND(Stock_Info[[#This Row],[Spread High-Low]] &lt; 10, Stock_Info[[#This Row],[% Deli. Qty to Traded Qty]] &gt; 90), "Good Day", "")</f>
        <v/>
      </c>
    </row>
    <row r="5675" spans="1:18">
      <c r="A5675" t="s">
        <v>62</v>
      </c>
      <c r="B5675" s="1">
        <v>45656</v>
      </c>
      <c r="C5675" s="1" t="str">
        <f>"WEEK" &amp;" " &amp;  INT((DAY(Stock_Info[[#This Row],[Date]])+WEEKDAY(DATE(YEAR(Stock_Info[[#This Row],[Date]]),MONTH(Stock_Info[[#This Row],[Date]]),1))-1)/7)+1</f>
        <v>WEEK 5</v>
      </c>
      <c r="D5675" s="12">
        <v>953.55</v>
      </c>
      <c r="E5675" s="12">
        <v>973.45</v>
      </c>
      <c r="F5675" s="12">
        <v>948.85</v>
      </c>
      <c r="G5675" s="12">
        <v>963.9</v>
      </c>
      <c r="H5675" s="12">
        <v>961.3534936301578</v>
      </c>
      <c r="I5675">
        <v>229990</v>
      </c>
      <c r="J5675">
        <v>10673</v>
      </c>
      <c r="K5675" s="12">
        <v>221101690</v>
      </c>
      <c r="L5675">
        <v>71365</v>
      </c>
      <c r="M5675">
        <v>31.03</v>
      </c>
      <c r="N5675">
        <v>24.6</v>
      </c>
      <c r="O5675">
        <v>10.35</v>
      </c>
      <c r="P5675">
        <f xml:space="preserve"> IF(Stock_Info[[#This Row],[Close Price]] &gt; Stock_Info[[#This Row],[Open Price]], 1, 0)</f>
        <v>1</v>
      </c>
      <c r="Q5675" t="str">
        <f>IF(AND(Stock_Info[[#This Row],[% Deli. Qty to Traded Qty]]&gt;80,Stock_Info[[#This Row],[No. of Trades]]&lt;3000),"Unusual Day","")</f>
        <v/>
      </c>
      <c r="R5675" t="str">
        <f>IF(AND(Stock_Info[[#This Row],[Spread High-Low]] &lt; 10, Stock_Info[[#This Row],[% Deli. Qty to Traded Qty]] &gt; 90), "Good Day", "")</f>
        <v/>
      </c>
    </row>
    <row r="5676" spans="1:18">
      <c r="A5676" t="s">
        <v>62</v>
      </c>
      <c r="B5676" s="1">
        <v>45653</v>
      </c>
      <c r="C5676" s="1" t="str">
        <f>"WEEK" &amp;" " &amp;  INT((DAY(Stock_Info[[#This Row],[Date]])+WEEKDAY(DATE(YEAR(Stock_Info[[#This Row],[Date]]),MONTH(Stock_Info[[#This Row],[Date]]),1))-1)/7)+1</f>
        <v>WEEK 4</v>
      </c>
      <c r="D5676" s="12">
        <v>932.05</v>
      </c>
      <c r="E5676" s="12">
        <v>970.5</v>
      </c>
      <c r="F5676" s="12">
        <v>932.05</v>
      </c>
      <c r="G5676" s="12">
        <v>953.55</v>
      </c>
      <c r="H5676" s="12">
        <v>956.76855164333983</v>
      </c>
      <c r="I5676">
        <v>286794</v>
      </c>
      <c r="J5676">
        <v>11678</v>
      </c>
      <c r="K5676" s="12">
        <v>274395480</v>
      </c>
      <c r="L5676">
        <v>83352</v>
      </c>
      <c r="M5676">
        <v>29.06</v>
      </c>
      <c r="N5676">
        <v>38.450000000000003</v>
      </c>
      <c r="O5676">
        <v>21.5</v>
      </c>
      <c r="P5676">
        <f xml:space="preserve"> IF(Stock_Info[[#This Row],[Close Price]] &gt; Stock_Info[[#This Row],[Open Price]], 1, 0)</f>
        <v>1</v>
      </c>
      <c r="Q5676" t="str">
        <f>IF(AND(Stock_Info[[#This Row],[% Deli. Qty to Traded Qty]]&gt;80,Stock_Info[[#This Row],[No. of Trades]]&lt;3000),"Unusual Day","")</f>
        <v/>
      </c>
      <c r="R5676" t="str">
        <f>IF(AND(Stock_Info[[#This Row],[Spread High-Low]] &lt; 10, Stock_Info[[#This Row],[% Deli. Qty to Traded Qty]] &gt; 90), "Good Day", "")</f>
        <v/>
      </c>
    </row>
    <row r="5677" spans="1:18">
      <c r="A5677" t="s">
        <v>62</v>
      </c>
      <c r="B5677" s="1">
        <v>45652</v>
      </c>
      <c r="C5677" s="1" t="str">
        <f>"WEEK" &amp;" " &amp;  INT((DAY(Stock_Info[[#This Row],[Date]])+WEEKDAY(DATE(YEAR(Stock_Info[[#This Row],[Date]]),MONTH(Stock_Info[[#This Row],[Date]]),1))-1)/7)+1</f>
        <v>WEEK 4</v>
      </c>
      <c r="D5677" s="12">
        <v>941.95</v>
      </c>
      <c r="E5677" s="12">
        <v>945</v>
      </c>
      <c r="F5677" s="12">
        <v>928.4</v>
      </c>
      <c r="G5677" s="12">
        <v>932.15</v>
      </c>
      <c r="H5677" s="12">
        <v>935.75097030585528</v>
      </c>
      <c r="I5677">
        <v>53849</v>
      </c>
      <c r="J5677">
        <v>3384</v>
      </c>
      <c r="K5677" s="12">
        <v>50389254</v>
      </c>
      <c r="L5677">
        <v>16880</v>
      </c>
      <c r="M5677">
        <v>31.35</v>
      </c>
      <c r="N5677">
        <v>16.600000000000001</v>
      </c>
      <c r="O5677">
        <v>-9.8000000000000007</v>
      </c>
      <c r="P5677">
        <f xml:space="preserve"> IF(Stock_Info[[#This Row],[Close Price]] &gt; Stock_Info[[#This Row],[Open Price]], 1, 0)</f>
        <v>0</v>
      </c>
      <c r="Q5677" t="str">
        <f>IF(AND(Stock_Info[[#This Row],[% Deli. Qty to Traded Qty]]&gt;80,Stock_Info[[#This Row],[No. of Trades]]&lt;3000),"Unusual Day","")</f>
        <v/>
      </c>
      <c r="R5677" t="str">
        <f>IF(AND(Stock_Info[[#This Row],[Spread High-Low]] &lt; 10, Stock_Info[[#This Row],[% Deli. Qty to Traded Qty]] &gt; 90), "Good Day", "")</f>
        <v/>
      </c>
    </row>
    <row r="5678" spans="1:18">
      <c r="A5678" t="s">
        <v>62</v>
      </c>
      <c r="B5678" s="1">
        <v>45650</v>
      </c>
      <c r="C5678" s="1" t="str">
        <f>"WEEK" &amp;" " &amp;  INT((DAY(Stock_Info[[#This Row],[Date]])+WEEKDAY(DATE(YEAR(Stock_Info[[#This Row],[Date]]),MONTH(Stock_Info[[#This Row],[Date]]),1))-1)/7)+1</f>
        <v>WEEK 4</v>
      </c>
      <c r="D5678" s="12">
        <v>944</v>
      </c>
      <c r="E5678" s="12">
        <v>945.85</v>
      </c>
      <c r="F5678" s="12">
        <v>930</v>
      </c>
      <c r="G5678" s="12">
        <v>934.6</v>
      </c>
      <c r="H5678" s="12">
        <v>936.94970726702081</v>
      </c>
      <c r="I5678">
        <v>66272</v>
      </c>
      <c r="J5678">
        <v>4426</v>
      </c>
      <c r="K5678" s="12">
        <v>62093531</v>
      </c>
      <c r="L5678">
        <v>20943</v>
      </c>
      <c r="M5678">
        <v>31.6</v>
      </c>
      <c r="N5678">
        <v>15.85</v>
      </c>
      <c r="O5678">
        <v>-9.4</v>
      </c>
      <c r="P5678">
        <f xml:space="preserve"> IF(Stock_Info[[#This Row],[Close Price]] &gt; Stock_Info[[#This Row],[Open Price]], 1, 0)</f>
        <v>0</v>
      </c>
      <c r="Q5678" t="str">
        <f>IF(AND(Stock_Info[[#This Row],[% Deli. Qty to Traded Qty]]&gt;80,Stock_Info[[#This Row],[No. of Trades]]&lt;3000),"Unusual Day","")</f>
        <v/>
      </c>
      <c r="R5678" t="str">
        <f>IF(AND(Stock_Info[[#This Row],[Spread High-Low]] &lt; 10, Stock_Info[[#This Row],[% Deli. Qty to Traded Qty]] &gt; 90), "Good Day", "")</f>
        <v/>
      </c>
    </row>
    <row r="5679" spans="1:18">
      <c r="A5679" t="s">
        <v>62</v>
      </c>
      <c r="B5679" s="1">
        <v>45649</v>
      </c>
      <c r="C5679" s="1" t="str">
        <f>"WEEK" &amp;" " &amp;  INT((DAY(Stock_Info[[#This Row],[Date]])+WEEKDAY(DATE(YEAR(Stock_Info[[#This Row],[Date]]),MONTH(Stock_Info[[#This Row],[Date]]),1))-1)/7)+1</f>
        <v>WEEK 4</v>
      </c>
      <c r="D5679" s="12">
        <v>936.15</v>
      </c>
      <c r="E5679" s="12">
        <v>948.9</v>
      </c>
      <c r="F5679" s="12">
        <v>930</v>
      </c>
      <c r="G5679" s="12">
        <v>944.7</v>
      </c>
      <c r="H5679" s="12">
        <v>941.96969074647154</v>
      </c>
      <c r="I5679">
        <v>141211</v>
      </c>
      <c r="J5679">
        <v>6357</v>
      </c>
      <c r="K5679" s="12">
        <v>133016482</v>
      </c>
      <c r="L5679">
        <v>39626</v>
      </c>
      <c r="M5679">
        <v>28.06</v>
      </c>
      <c r="N5679">
        <v>18.899999999999999</v>
      </c>
      <c r="O5679">
        <v>8.5500000000000007</v>
      </c>
      <c r="P5679">
        <f xml:space="preserve"> IF(Stock_Info[[#This Row],[Close Price]] &gt; Stock_Info[[#This Row],[Open Price]], 1, 0)</f>
        <v>1</v>
      </c>
      <c r="Q5679" t="str">
        <f>IF(AND(Stock_Info[[#This Row],[% Deli. Qty to Traded Qty]]&gt;80,Stock_Info[[#This Row],[No. of Trades]]&lt;3000),"Unusual Day","")</f>
        <v/>
      </c>
      <c r="R5679" t="str">
        <f>IF(AND(Stock_Info[[#This Row],[Spread High-Low]] &lt; 10, Stock_Info[[#This Row],[% Deli. Qty to Traded Qty]] &gt; 90), "Good Day", "")</f>
        <v/>
      </c>
    </row>
    <row r="5680" spans="1:18">
      <c r="A5680" t="s">
        <v>62</v>
      </c>
      <c r="B5680" s="1">
        <v>45646</v>
      </c>
      <c r="C5680" s="1" t="str">
        <f>"WEEK" &amp;" " &amp;  INT((DAY(Stock_Info[[#This Row],[Date]])+WEEKDAY(DATE(YEAR(Stock_Info[[#This Row],[Date]]),MONTH(Stock_Info[[#This Row],[Date]]),1))-1)/7)+1</f>
        <v>WEEK 3</v>
      </c>
      <c r="D5680" s="12">
        <v>961</v>
      </c>
      <c r="E5680" s="12">
        <v>966.3</v>
      </c>
      <c r="F5680" s="12">
        <v>927.05</v>
      </c>
      <c r="G5680" s="12">
        <v>930</v>
      </c>
      <c r="H5680" s="12">
        <v>943.16711795071592</v>
      </c>
      <c r="I5680">
        <v>102670</v>
      </c>
      <c r="J5680">
        <v>7307</v>
      </c>
      <c r="K5680" s="12">
        <v>96834968</v>
      </c>
      <c r="L5680">
        <v>48256</v>
      </c>
      <c r="M5680">
        <v>47</v>
      </c>
      <c r="N5680">
        <v>39.25</v>
      </c>
      <c r="O5680">
        <v>-31</v>
      </c>
      <c r="P5680">
        <f xml:space="preserve"> IF(Stock_Info[[#This Row],[Close Price]] &gt; Stock_Info[[#This Row],[Open Price]], 1, 0)</f>
        <v>0</v>
      </c>
      <c r="Q5680" t="str">
        <f>IF(AND(Stock_Info[[#This Row],[% Deli. Qty to Traded Qty]]&gt;80,Stock_Info[[#This Row],[No. of Trades]]&lt;3000),"Unusual Day","")</f>
        <v/>
      </c>
      <c r="R5680" t="str">
        <f>IF(AND(Stock_Info[[#This Row],[Spread High-Low]] &lt; 10, Stock_Info[[#This Row],[% Deli. Qty to Traded Qty]] &gt; 90), "Good Day", "")</f>
        <v/>
      </c>
    </row>
    <row r="5681" spans="1:18">
      <c r="A5681" t="s">
        <v>62</v>
      </c>
      <c r="B5681" s="1">
        <v>45645</v>
      </c>
      <c r="C5681" s="1" t="str">
        <f>"WEEK" &amp;" " &amp;  INT((DAY(Stock_Info[[#This Row],[Date]])+WEEKDAY(DATE(YEAR(Stock_Info[[#This Row],[Date]]),MONTH(Stock_Info[[#This Row],[Date]]),1))-1)/7)+1</f>
        <v>WEEK 3</v>
      </c>
      <c r="D5681" s="12">
        <v>955.1</v>
      </c>
      <c r="E5681" s="12">
        <v>966.8</v>
      </c>
      <c r="F5681" s="12">
        <v>947.45</v>
      </c>
      <c r="G5681" s="12">
        <v>964.05</v>
      </c>
      <c r="H5681" s="12">
        <v>956.11002009025344</v>
      </c>
      <c r="I5681">
        <v>163761</v>
      </c>
      <c r="J5681">
        <v>11782</v>
      </c>
      <c r="K5681" s="12">
        <v>156573533</v>
      </c>
      <c r="L5681">
        <v>69494</v>
      </c>
      <c r="M5681">
        <v>42.44</v>
      </c>
      <c r="N5681">
        <v>19.350000000000001</v>
      </c>
      <c r="O5681">
        <v>8.9499999999999993</v>
      </c>
      <c r="P5681">
        <f xml:space="preserve"> IF(Stock_Info[[#This Row],[Close Price]] &gt; Stock_Info[[#This Row],[Open Price]], 1, 0)</f>
        <v>1</v>
      </c>
      <c r="Q5681" t="str">
        <f>IF(AND(Stock_Info[[#This Row],[% Deli. Qty to Traded Qty]]&gt;80,Stock_Info[[#This Row],[No. of Trades]]&lt;3000),"Unusual Day","")</f>
        <v/>
      </c>
      <c r="R5681" t="str">
        <f>IF(AND(Stock_Info[[#This Row],[Spread High-Low]] &lt; 10, Stock_Info[[#This Row],[% Deli. Qty to Traded Qty]] &gt; 90), "Good Day", "")</f>
        <v/>
      </c>
    </row>
    <row r="5682" spans="1:18">
      <c r="A5682" t="s">
        <v>62</v>
      </c>
      <c r="B5682" s="1">
        <v>45644</v>
      </c>
      <c r="C5682" s="1" t="str">
        <f>"WEEK" &amp;" " &amp;  INT((DAY(Stock_Info[[#This Row],[Date]])+WEEKDAY(DATE(YEAR(Stock_Info[[#This Row],[Date]]),MONTH(Stock_Info[[#This Row],[Date]]),1))-1)/7)+1</f>
        <v>WEEK 3</v>
      </c>
      <c r="D5682" s="12">
        <v>984.65</v>
      </c>
      <c r="E5682" s="12">
        <v>984.65</v>
      </c>
      <c r="F5682" s="12">
        <v>961</v>
      </c>
      <c r="G5682" s="12">
        <v>965.85</v>
      </c>
      <c r="H5682" s="12">
        <v>968.22578369905955</v>
      </c>
      <c r="I5682">
        <v>76560</v>
      </c>
      <c r="J5682">
        <v>3768</v>
      </c>
      <c r="K5682" s="12">
        <v>74127366</v>
      </c>
      <c r="L5682">
        <v>37117</v>
      </c>
      <c r="M5682">
        <v>48.48</v>
      </c>
      <c r="N5682">
        <v>23.65</v>
      </c>
      <c r="O5682">
        <v>-18.8</v>
      </c>
      <c r="P5682">
        <f xml:space="preserve"> IF(Stock_Info[[#This Row],[Close Price]] &gt; Stock_Info[[#This Row],[Open Price]], 1, 0)</f>
        <v>0</v>
      </c>
      <c r="Q5682" t="str">
        <f>IF(AND(Stock_Info[[#This Row],[% Deli. Qty to Traded Qty]]&gt;80,Stock_Info[[#This Row],[No. of Trades]]&lt;3000),"Unusual Day","")</f>
        <v/>
      </c>
      <c r="R5682" t="str">
        <f>IF(AND(Stock_Info[[#This Row],[Spread High-Low]] &lt; 10, Stock_Info[[#This Row],[% Deli. Qty to Traded Qty]] &gt; 90), "Good Day", "")</f>
        <v/>
      </c>
    </row>
    <row r="5683" spans="1:18">
      <c r="A5683" t="s">
        <v>62</v>
      </c>
      <c r="B5683" s="1">
        <v>45643</v>
      </c>
      <c r="C5683" s="1" t="str">
        <f>"WEEK" &amp;" " &amp;  INT((DAY(Stock_Info[[#This Row],[Date]])+WEEKDAY(DATE(YEAR(Stock_Info[[#This Row],[Date]]),MONTH(Stock_Info[[#This Row],[Date]]),1))-1)/7)+1</f>
        <v>WEEK 3</v>
      </c>
      <c r="D5683" s="12">
        <v>1003</v>
      </c>
      <c r="E5683" s="12">
        <v>1003</v>
      </c>
      <c r="F5683" s="12">
        <v>972.05</v>
      </c>
      <c r="G5683" s="12">
        <v>975.15</v>
      </c>
      <c r="H5683" s="12">
        <v>985.13738336385961</v>
      </c>
      <c r="I5683">
        <v>265891</v>
      </c>
      <c r="J5683">
        <v>15842</v>
      </c>
      <c r="K5683" s="12">
        <v>261939164</v>
      </c>
      <c r="L5683">
        <v>163362</v>
      </c>
      <c r="M5683">
        <v>61.44</v>
      </c>
      <c r="N5683">
        <v>30.95</v>
      </c>
      <c r="O5683">
        <v>-27.85</v>
      </c>
      <c r="P5683">
        <f xml:space="preserve"> IF(Stock_Info[[#This Row],[Close Price]] &gt; Stock_Info[[#This Row],[Open Price]], 1, 0)</f>
        <v>0</v>
      </c>
      <c r="Q5683" t="str">
        <f>IF(AND(Stock_Info[[#This Row],[% Deli. Qty to Traded Qty]]&gt;80,Stock_Info[[#This Row],[No. of Trades]]&lt;3000),"Unusual Day","")</f>
        <v/>
      </c>
      <c r="R5683" t="str">
        <f>IF(AND(Stock_Info[[#This Row],[Spread High-Low]] &lt; 10, Stock_Info[[#This Row],[% Deli. Qty to Traded Qty]] &gt; 90), "Good Day", "")</f>
        <v/>
      </c>
    </row>
    <row r="5684" spans="1:18">
      <c r="A5684" t="s">
        <v>62</v>
      </c>
      <c r="B5684" s="1">
        <v>45642</v>
      </c>
      <c r="C5684" s="1" t="str">
        <f>"WEEK" &amp;" " &amp;  INT((DAY(Stock_Info[[#This Row],[Date]])+WEEKDAY(DATE(YEAR(Stock_Info[[#This Row],[Date]]),MONTH(Stock_Info[[#This Row],[Date]]),1))-1)/7)+1</f>
        <v>WEEK 3</v>
      </c>
      <c r="D5684" s="12">
        <v>992.25</v>
      </c>
      <c r="E5684" s="12">
        <v>1007.6</v>
      </c>
      <c r="F5684" s="12">
        <v>986</v>
      </c>
      <c r="G5684" s="12">
        <v>999.7</v>
      </c>
      <c r="H5684" s="12">
        <v>999.14762684124389</v>
      </c>
      <c r="I5684">
        <v>290225</v>
      </c>
      <c r="J5684">
        <v>10362</v>
      </c>
      <c r="K5684" s="12">
        <v>289977620</v>
      </c>
      <c r="L5684">
        <v>157318</v>
      </c>
      <c r="M5684">
        <v>54.21</v>
      </c>
      <c r="N5684">
        <v>21.6</v>
      </c>
      <c r="O5684">
        <v>7.45</v>
      </c>
      <c r="P5684">
        <f xml:space="preserve"> IF(Stock_Info[[#This Row],[Close Price]] &gt; Stock_Info[[#This Row],[Open Price]], 1, 0)</f>
        <v>1</v>
      </c>
      <c r="Q5684" t="str">
        <f>IF(AND(Stock_Info[[#This Row],[% Deli. Qty to Traded Qty]]&gt;80,Stock_Info[[#This Row],[No. of Trades]]&lt;3000),"Unusual Day","")</f>
        <v/>
      </c>
      <c r="R5684" t="str">
        <f>IF(AND(Stock_Info[[#This Row],[Spread High-Low]] &lt; 10, Stock_Info[[#This Row],[% Deli. Qty to Traded Qty]] &gt; 90), "Good Day", "")</f>
        <v/>
      </c>
    </row>
    <row r="5685" spans="1:18">
      <c r="A5685" t="s">
        <v>62</v>
      </c>
      <c r="B5685" s="1">
        <v>45639</v>
      </c>
      <c r="C5685" s="1" t="str">
        <f>"WEEK" &amp;" " &amp;  INT((DAY(Stock_Info[[#This Row],[Date]])+WEEKDAY(DATE(YEAR(Stock_Info[[#This Row],[Date]]),MONTH(Stock_Info[[#This Row],[Date]]),1))-1)/7)+1</f>
        <v>WEEK 2</v>
      </c>
      <c r="D5685" s="12">
        <v>993.8</v>
      </c>
      <c r="E5685" s="12">
        <v>997</v>
      </c>
      <c r="F5685" s="12">
        <v>965.55</v>
      </c>
      <c r="G5685" s="12">
        <v>987.05</v>
      </c>
      <c r="H5685" s="12">
        <v>979.90647533660899</v>
      </c>
      <c r="I5685">
        <v>125368</v>
      </c>
      <c r="J5685">
        <v>6176</v>
      </c>
      <c r="K5685" s="12">
        <v>122848915</v>
      </c>
      <c r="L5685">
        <v>44363</v>
      </c>
      <c r="M5685">
        <v>35.39</v>
      </c>
      <c r="N5685">
        <v>31.45</v>
      </c>
      <c r="O5685">
        <v>-6.75</v>
      </c>
      <c r="P5685">
        <f xml:space="preserve"> IF(Stock_Info[[#This Row],[Close Price]] &gt; Stock_Info[[#This Row],[Open Price]], 1, 0)</f>
        <v>0</v>
      </c>
      <c r="Q5685" t="str">
        <f>IF(AND(Stock_Info[[#This Row],[% Deli. Qty to Traded Qty]]&gt;80,Stock_Info[[#This Row],[No. of Trades]]&lt;3000),"Unusual Day","")</f>
        <v/>
      </c>
      <c r="R5685" t="str">
        <f>IF(AND(Stock_Info[[#This Row],[Spread High-Low]] &lt; 10, Stock_Info[[#This Row],[% Deli. Qty to Traded Qty]] &gt; 90), "Good Day", "")</f>
        <v/>
      </c>
    </row>
    <row r="5686" spans="1:18">
      <c r="A5686" t="s">
        <v>62</v>
      </c>
      <c r="B5686" s="1">
        <v>45638</v>
      </c>
      <c r="C5686" s="1" t="str">
        <f>"WEEK" &amp;" " &amp;  INT((DAY(Stock_Info[[#This Row],[Date]])+WEEKDAY(DATE(YEAR(Stock_Info[[#This Row],[Date]]),MONTH(Stock_Info[[#This Row],[Date]]),1))-1)/7)+1</f>
        <v>WEEK 2</v>
      </c>
      <c r="D5686" s="12">
        <v>985</v>
      </c>
      <c r="E5686" s="12">
        <v>1005.55</v>
      </c>
      <c r="F5686" s="12">
        <v>985</v>
      </c>
      <c r="G5686" s="12">
        <v>997.9</v>
      </c>
      <c r="H5686" s="12">
        <v>998.72550407579058</v>
      </c>
      <c r="I5686">
        <v>224619</v>
      </c>
      <c r="J5686">
        <v>10562</v>
      </c>
      <c r="K5686" s="12">
        <v>224332724</v>
      </c>
      <c r="L5686">
        <v>90468</v>
      </c>
      <c r="M5686">
        <v>40.28</v>
      </c>
      <c r="N5686">
        <v>20.55</v>
      </c>
      <c r="O5686">
        <v>12.9</v>
      </c>
      <c r="P5686">
        <f xml:space="preserve"> IF(Stock_Info[[#This Row],[Close Price]] &gt; Stock_Info[[#This Row],[Open Price]], 1, 0)</f>
        <v>1</v>
      </c>
      <c r="Q5686" t="str">
        <f>IF(AND(Stock_Info[[#This Row],[% Deli. Qty to Traded Qty]]&gt;80,Stock_Info[[#This Row],[No. of Trades]]&lt;3000),"Unusual Day","")</f>
        <v/>
      </c>
      <c r="R5686" t="str">
        <f>IF(AND(Stock_Info[[#This Row],[Spread High-Low]] &lt; 10, Stock_Info[[#This Row],[% Deli. Qty to Traded Qty]] &gt; 90), "Good Day", "")</f>
        <v/>
      </c>
    </row>
    <row r="5687" spans="1:18">
      <c r="A5687" t="s">
        <v>62</v>
      </c>
      <c r="B5687" s="1">
        <v>45637</v>
      </c>
      <c r="C5687" s="1" t="str">
        <f>"WEEK" &amp;" " &amp;  INT((DAY(Stock_Info[[#This Row],[Date]])+WEEKDAY(DATE(YEAR(Stock_Info[[#This Row],[Date]]),MONTH(Stock_Info[[#This Row],[Date]]),1))-1)/7)+1</f>
        <v>WEEK 2</v>
      </c>
      <c r="D5687" s="12">
        <v>986.3</v>
      </c>
      <c r="E5687" s="12">
        <v>999.9</v>
      </c>
      <c r="F5687" s="12">
        <v>981.4</v>
      </c>
      <c r="G5687" s="12">
        <v>984.95</v>
      </c>
      <c r="H5687" s="12">
        <v>990.84402447696016</v>
      </c>
      <c r="I5687">
        <v>99849</v>
      </c>
      <c r="J5687">
        <v>4412</v>
      </c>
      <c r="K5687" s="12">
        <v>98934785</v>
      </c>
      <c r="L5687">
        <v>57745</v>
      </c>
      <c r="M5687">
        <v>57.83</v>
      </c>
      <c r="N5687">
        <v>18.5</v>
      </c>
      <c r="O5687">
        <v>-1.35</v>
      </c>
      <c r="P5687">
        <f xml:space="preserve"> IF(Stock_Info[[#This Row],[Close Price]] &gt; Stock_Info[[#This Row],[Open Price]], 1, 0)</f>
        <v>0</v>
      </c>
      <c r="Q5687" t="str">
        <f>IF(AND(Stock_Info[[#This Row],[% Deli. Qty to Traded Qty]]&gt;80,Stock_Info[[#This Row],[No. of Trades]]&lt;3000),"Unusual Day","")</f>
        <v/>
      </c>
      <c r="R5687" t="str">
        <f>IF(AND(Stock_Info[[#This Row],[Spread High-Low]] &lt; 10, Stock_Info[[#This Row],[% Deli. Qty to Traded Qty]] &gt; 90), "Good Day", "")</f>
        <v/>
      </c>
    </row>
    <row r="5688" spans="1:18">
      <c r="A5688" t="s">
        <v>62</v>
      </c>
      <c r="B5688" s="1">
        <v>45636</v>
      </c>
      <c r="C5688" s="1" t="str">
        <f>"WEEK" &amp;" " &amp;  INT((DAY(Stock_Info[[#This Row],[Date]])+WEEKDAY(DATE(YEAR(Stock_Info[[#This Row],[Date]]),MONTH(Stock_Info[[#This Row],[Date]]),1))-1)/7)+1</f>
        <v>WEEK 2</v>
      </c>
      <c r="D5688" s="12">
        <v>983.15</v>
      </c>
      <c r="E5688" s="12">
        <v>988.75</v>
      </c>
      <c r="F5688" s="12">
        <v>979.55</v>
      </c>
      <c r="G5688" s="12">
        <v>984.25</v>
      </c>
      <c r="H5688" s="12">
        <v>983.96156980344858</v>
      </c>
      <c r="I5688">
        <v>184074</v>
      </c>
      <c r="J5688">
        <v>9184</v>
      </c>
      <c r="K5688" s="12">
        <v>181121742</v>
      </c>
      <c r="L5688">
        <v>107922</v>
      </c>
      <c r="M5688">
        <v>58.63</v>
      </c>
      <c r="N5688">
        <v>9.1999999999999993</v>
      </c>
      <c r="O5688">
        <v>1.1000000000000001</v>
      </c>
      <c r="P5688">
        <f xml:space="preserve"> IF(Stock_Info[[#This Row],[Close Price]] &gt; Stock_Info[[#This Row],[Open Price]], 1, 0)</f>
        <v>1</v>
      </c>
      <c r="Q5688" t="str">
        <f>IF(AND(Stock_Info[[#This Row],[% Deli. Qty to Traded Qty]]&gt;80,Stock_Info[[#This Row],[No. of Trades]]&lt;3000),"Unusual Day","")</f>
        <v/>
      </c>
      <c r="R5688" t="str">
        <f>IF(AND(Stock_Info[[#This Row],[Spread High-Low]] &lt; 10, Stock_Info[[#This Row],[% Deli. Qty to Traded Qty]] &gt; 90), "Good Day", "")</f>
        <v/>
      </c>
    </row>
    <row r="5689" spans="1:18">
      <c r="A5689" t="s">
        <v>62</v>
      </c>
      <c r="B5689" s="1">
        <v>45635</v>
      </c>
      <c r="C5689" s="1" t="str">
        <f>"WEEK" &amp;" " &amp;  INT((DAY(Stock_Info[[#This Row],[Date]])+WEEKDAY(DATE(YEAR(Stock_Info[[#This Row],[Date]]),MONTH(Stock_Info[[#This Row],[Date]]),1))-1)/7)+1</f>
        <v>WEEK 2</v>
      </c>
      <c r="D5689" s="12">
        <v>991.05</v>
      </c>
      <c r="E5689" s="12">
        <v>994.5</v>
      </c>
      <c r="F5689" s="12">
        <v>978.2</v>
      </c>
      <c r="G5689" s="12">
        <v>982.8</v>
      </c>
      <c r="H5689" s="12">
        <v>984.37829573517581</v>
      </c>
      <c r="I5689">
        <v>180195</v>
      </c>
      <c r="J5689">
        <v>11197</v>
      </c>
      <c r="K5689" s="12">
        <v>177380047</v>
      </c>
      <c r="L5689">
        <v>80244</v>
      </c>
      <c r="M5689">
        <v>44.53</v>
      </c>
      <c r="N5689">
        <v>16.3</v>
      </c>
      <c r="O5689">
        <v>-8.25</v>
      </c>
      <c r="P5689">
        <f xml:space="preserve"> IF(Stock_Info[[#This Row],[Close Price]] &gt; Stock_Info[[#This Row],[Open Price]], 1, 0)</f>
        <v>0</v>
      </c>
      <c r="Q5689" t="str">
        <f>IF(AND(Stock_Info[[#This Row],[% Deli. Qty to Traded Qty]]&gt;80,Stock_Info[[#This Row],[No. of Trades]]&lt;3000),"Unusual Day","")</f>
        <v/>
      </c>
      <c r="R5689" t="str">
        <f>IF(AND(Stock_Info[[#This Row],[Spread High-Low]] &lt; 10, Stock_Info[[#This Row],[% Deli. Qty to Traded Qty]] &gt; 90), "Good Day", "")</f>
        <v/>
      </c>
    </row>
    <row r="5690" spans="1:18">
      <c r="A5690" t="s">
        <v>62</v>
      </c>
      <c r="B5690" s="1">
        <v>45632</v>
      </c>
      <c r="C5690" s="1" t="str">
        <f>"WEEK" &amp;" " &amp;  INT((DAY(Stock_Info[[#This Row],[Date]])+WEEKDAY(DATE(YEAR(Stock_Info[[#This Row],[Date]]),MONTH(Stock_Info[[#This Row],[Date]]),1))-1)/7)+1</f>
        <v>WEEK 1</v>
      </c>
      <c r="D5690" s="12">
        <v>1000</v>
      </c>
      <c r="E5690" s="12">
        <v>1003</v>
      </c>
      <c r="F5690" s="12">
        <v>986.7</v>
      </c>
      <c r="G5690" s="12">
        <v>990.65</v>
      </c>
      <c r="H5690" s="12">
        <v>993.18418891751844</v>
      </c>
      <c r="I5690">
        <v>105951</v>
      </c>
      <c r="J5690">
        <v>6091</v>
      </c>
      <c r="K5690" s="12">
        <v>105228858</v>
      </c>
      <c r="L5690">
        <v>48389</v>
      </c>
      <c r="M5690">
        <v>45.67</v>
      </c>
      <c r="N5690">
        <v>16.3</v>
      </c>
      <c r="O5690">
        <v>-9.35</v>
      </c>
      <c r="P5690">
        <f xml:space="preserve"> IF(Stock_Info[[#This Row],[Close Price]] &gt; Stock_Info[[#This Row],[Open Price]], 1, 0)</f>
        <v>0</v>
      </c>
      <c r="Q5690" t="str">
        <f>IF(AND(Stock_Info[[#This Row],[% Deli. Qty to Traded Qty]]&gt;80,Stock_Info[[#This Row],[No. of Trades]]&lt;3000),"Unusual Day","")</f>
        <v/>
      </c>
      <c r="R5690" t="str">
        <f>IF(AND(Stock_Info[[#This Row],[Spread High-Low]] &lt; 10, Stock_Info[[#This Row],[% Deli. Qty to Traded Qty]] &gt; 90), "Good Day", "")</f>
        <v/>
      </c>
    </row>
    <row r="5691" spans="1:18">
      <c r="A5691" t="s">
        <v>62</v>
      </c>
      <c r="B5691" s="1">
        <v>45631</v>
      </c>
      <c r="C5691" s="1" t="str">
        <f>"WEEK" &amp;" " &amp;  INT((DAY(Stock_Info[[#This Row],[Date]])+WEEKDAY(DATE(YEAR(Stock_Info[[#This Row],[Date]]),MONTH(Stock_Info[[#This Row],[Date]]),1))-1)/7)+1</f>
        <v>WEEK 1</v>
      </c>
      <c r="D5691" s="12">
        <v>1001.8</v>
      </c>
      <c r="E5691" s="12">
        <v>1004.8</v>
      </c>
      <c r="F5691" s="12">
        <v>991</v>
      </c>
      <c r="G5691" s="12">
        <v>997.95</v>
      </c>
      <c r="H5691" s="12">
        <v>998.4897548437159</v>
      </c>
      <c r="I5691">
        <v>164956</v>
      </c>
      <c r="J5691">
        <v>7121</v>
      </c>
      <c r="K5691" s="12">
        <v>164706876</v>
      </c>
      <c r="L5691">
        <v>68329</v>
      </c>
      <c r="M5691">
        <v>41.42</v>
      </c>
      <c r="N5691">
        <v>13.8</v>
      </c>
      <c r="O5691">
        <v>-3.85</v>
      </c>
      <c r="P5691">
        <f xml:space="preserve"> IF(Stock_Info[[#This Row],[Close Price]] &gt; Stock_Info[[#This Row],[Open Price]], 1, 0)</f>
        <v>0</v>
      </c>
      <c r="Q5691" t="str">
        <f>IF(AND(Stock_Info[[#This Row],[% Deli. Qty to Traded Qty]]&gt;80,Stock_Info[[#This Row],[No. of Trades]]&lt;3000),"Unusual Day","")</f>
        <v/>
      </c>
      <c r="R5691" t="str">
        <f>IF(AND(Stock_Info[[#This Row],[Spread High-Low]] &lt; 10, Stock_Info[[#This Row],[% Deli. Qty to Traded Qty]] &gt; 90), "Good Day", "")</f>
        <v/>
      </c>
    </row>
    <row r="5692" spans="1:18">
      <c r="A5692" t="s">
        <v>62</v>
      </c>
      <c r="B5692" s="1">
        <v>45630</v>
      </c>
      <c r="C5692" s="1" t="str">
        <f>"WEEK" &amp;" " &amp;  INT((DAY(Stock_Info[[#This Row],[Date]])+WEEKDAY(DATE(YEAR(Stock_Info[[#This Row],[Date]]),MONTH(Stock_Info[[#This Row],[Date]]),1))-1)/7)+1</f>
        <v>WEEK 1</v>
      </c>
      <c r="D5692" s="12">
        <v>1003.05</v>
      </c>
      <c r="E5692" s="12">
        <v>1006.05</v>
      </c>
      <c r="F5692" s="12">
        <v>990.55</v>
      </c>
      <c r="G5692" s="12">
        <v>998.95</v>
      </c>
      <c r="H5692" s="12">
        <v>997.94010845316382</v>
      </c>
      <c r="I5692">
        <v>119683</v>
      </c>
      <c r="J5692">
        <v>8487</v>
      </c>
      <c r="K5692" s="12">
        <v>119436466</v>
      </c>
      <c r="L5692">
        <v>49548</v>
      </c>
      <c r="M5692">
        <v>41.4</v>
      </c>
      <c r="N5692">
        <v>15.5</v>
      </c>
      <c r="O5692">
        <v>-4.0999999999999996</v>
      </c>
      <c r="P5692">
        <f xml:space="preserve"> IF(Stock_Info[[#This Row],[Close Price]] &gt; Stock_Info[[#This Row],[Open Price]], 1, 0)</f>
        <v>0</v>
      </c>
      <c r="Q5692" t="str">
        <f>IF(AND(Stock_Info[[#This Row],[% Deli. Qty to Traded Qty]]&gt;80,Stock_Info[[#This Row],[No. of Trades]]&lt;3000),"Unusual Day","")</f>
        <v/>
      </c>
      <c r="R5692" t="str">
        <f>IF(AND(Stock_Info[[#This Row],[Spread High-Low]] &lt; 10, Stock_Info[[#This Row],[% Deli. Qty to Traded Qty]] &gt; 90), "Good Day", "")</f>
        <v/>
      </c>
    </row>
    <row r="5693" spans="1:18">
      <c r="A5693" t="s">
        <v>62</v>
      </c>
      <c r="B5693" s="1">
        <v>45629</v>
      </c>
      <c r="C5693" s="1" t="str">
        <f>"WEEK" &amp;" " &amp;  INT((DAY(Stock_Info[[#This Row],[Date]])+WEEKDAY(DATE(YEAR(Stock_Info[[#This Row],[Date]]),MONTH(Stock_Info[[#This Row],[Date]]),1))-1)/7)+1</f>
        <v>WEEK 1</v>
      </c>
      <c r="D5693" s="12">
        <v>994.95</v>
      </c>
      <c r="E5693" s="12">
        <v>1011.4</v>
      </c>
      <c r="F5693" s="12">
        <v>991.1</v>
      </c>
      <c r="G5693" s="12">
        <v>998.4</v>
      </c>
      <c r="H5693" s="12">
        <v>1001.8534746956018</v>
      </c>
      <c r="I5693">
        <v>60365</v>
      </c>
      <c r="J5693">
        <v>2717</v>
      </c>
      <c r="K5693" s="12">
        <v>60476885</v>
      </c>
      <c r="L5693">
        <v>21396</v>
      </c>
      <c r="M5693">
        <v>35.44</v>
      </c>
      <c r="N5693">
        <v>20.3</v>
      </c>
      <c r="O5693">
        <v>3.45</v>
      </c>
      <c r="P5693">
        <f xml:space="preserve"> IF(Stock_Info[[#This Row],[Close Price]] &gt; Stock_Info[[#This Row],[Open Price]], 1, 0)</f>
        <v>1</v>
      </c>
      <c r="Q5693" t="str">
        <f>IF(AND(Stock_Info[[#This Row],[% Deli. Qty to Traded Qty]]&gt;80,Stock_Info[[#This Row],[No. of Trades]]&lt;3000),"Unusual Day","")</f>
        <v/>
      </c>
      <c r="R5693" t="str">
        <f>IF(AND(Stock_Info[[#This Row],[Spread High-Low]] &lt; 10, Stock_Info[[#This Row],[% Deli. Qty to Traded Qty]] &gt; 90), "Good Day", "")</f>
        <v/>
      </c>
    </row>
    <row r="5694" spans="1:18">
      <c r="A5694" t="s">
        <v>62</v>
      </c>
      <c r="B5694" s="1">
        <v>45628</v>
      </c>
      <c r="C5694" s="1" t="str">
        <f>"WEEK" &amp;" " &amp;  INT((DAY(Stock_Info[[#This Row],[Date]])+WEEKDAY(DATE(YEAR(Stock_Info[[#This Row],[Date]]),MONTH(Stock_Info[[#This Row],[Date]]),1))-1)/7)+1</f>
        <v>WEEK 1</v>
      </c>
      <c r="D5694" s="12">
        <v>995</v>
      </c>
      <c r="E5694" s="12">
        <v>995</v>
      </c>
      <c r="F5694" s="12">
        <v>979.25</v>
      </c>
      <c r="G5694" s="12">
        <v>990.45</v>
      </c>
      <c r="H5694" s="12">
        <v>984.81682656433213</v>
      </c>
      <c r="I5694">
        <v>187620</v>
      </c>
      <c r="J5694">
        <v>14116</v>
      </c>
      <c r="K5694" s="12">
        <v>184771333</v>
      </c>
      <c r="L5694">
        <v>82199</v>
      </c>
      <c r="M5694">
        <v>43.81</v>
      </c>
      <c r="N5694">
        <v>15.75</v>
      </c>
      <c r="O5694">
        <v>-4.55</v>
      </c>
      <c r="P5694">
        <f xml:space="preserve"> IF(Stock_Info[[#This Row],[Close Price]] &gt; Stock_Info[[#This Row],[Open Price]], 1, 0)</f>
        <v>0</v>
      </c>
      <c r="Q5694" t="str">
        <f>IF(AND(Stock_Info[[#This Row],[% Deli. Qty to Traded Qty]]&gt;80,Stock_Info[[#This Row],[No. of Trades]]&lt;3000),"Unusual Day","")</f>
        <v/>
      </c>
      <c r="R5694" t="str">
        <f>IF(AND(Stock_Info[[#This Row],[Spread High-Low]] &lt; 10, Stock_Info[[#This Row],[% Deli. Qty to Traded Qty]] &gt; 90), "Good Day", "")</f>
        <v/>
      </c>
    </row>
    <row r="5695" spans="1:18">
      <c r="A5695" t="s">
        <v>62</v>
      </c>
      <c r="B5695" s="1">
        <v>45625</v>
      </c>
      <c r="C5695" s="1" t="str">
        <f>"WEEK" &amp;" " &amp;  INT((DAY(Stock_Info[[#This Row],[Date]])+WEEKDAY(DATE(YEAR(Stock_Info[[#This Row],[Date]]),MONTH(Stock_Info[[#This Row],[Date]]),1))-1)/7)+1</f>
        <v>WEEK 5</v>
      </c>
      <c r="D5695" s="12">
        <v>997.7</v>
      </c>
      <c r="E5695" s="12">
        <v>999</v>
      </c>
      <c r="F5695" s="12">
        <v>987.4</v>
      </c>
      <c r="G5695" s="12">
        <v>996.4</v>
      </c>
      <c r="H5695" s="12">
        <v>994.54315901388793</v>
      </c>
      <c r="I5695">
        <v>150490</v>
      </c>
      <c r="J5695">
        <v>12015</v>
      </c>
      <c r="K5695" s="12">
        <v>149668800</v>
      </c>
      <c r="L5695">
        <v>43165</v>
      </c>
      <c r="M5695">
        <v>28.68</v>
      </c>
      <c r="N5695">
        <v>11.6</v>
      </c>
      <c r="O5695">
        <v>-1.3</v>
      </c>
      <c r="P5695">
        <f xml:space="preserve"> IF(Stock_Info[[#This Row],[Close Price]] &gt; Stock_Info[[#This Row],[Open Price]], 1, 0)</f>
        <v>0</v>
      </c>
      <c r="Q5695" t="str">
        <f>IF(AND(Stock_Info[[#This Row],[% Deli. Qty to Traded Qty]]&gt;80,Stock_Info[[#This Row],[No. of Trades]]&lt;3000),"Unusual Day","")</f>
        <v/>
      </c>
      <c r="R5695" t="str">
        <f>IF(AND(Stock_Info[[#This Row],[Spread High-Low]] &lt; 10, Stock_Info[[#This Row],[% Deli. Qty to Traded Qty]] &gt; 90), "Good Day", "")</f>
        <v/>
      </c>
    </row>
    <row r="5696" spans="1:18">
      <c r="A5696" t="s">
        <v>62</v>
      </c>
      <c r="B5696" s="1">
        <v>45624</v>
      </c>
      <c r="C5696" s="1" t="str">
        <f>"WEEK" &amp;" " &amp;  INT((DAY(Stock_Info[[#This Row],[Date]])+WEEKDAY(DATE(YEAR(Stock_Info[[#This Row],[Date]]),MONTH(Stock_Info[[#This Row],[Date]]),1))-1)/7)+1</f>
        <v>WEEK 5</v>
      </c>
      <c r="D5696" s="12">
        <v>1004.1</v>
      </c>
      <c r="E5696" s="12">
        <v>1013.25</v>
      </c>
      <c r="F5696" s="12">
        <v>991.5</v>
      </c>
      <c r="G5696" s="12">
        <v>993.7</v>
      </c>
      <c r="H5696" s="12">
        <v>1001.8655144732493</v>
      </c>
      <c r="I5696">
        <v>232947</v>
      </c>
      <c r="J5696">
        <v>12262</v>
      </c>
      <c r="K5696" s="12">
        <v>233381566</v>
      </c>
      <c r="L5696">
        <v>113710</v>
      </c>
      <c r="M5696">
        <v>48.81</v>
      </c>
      <c r="N5696">
        <v>21.75</v>
      </c>
      <c r="O5696">
        <v>-10.4</v>
      </c>
      <c r="P5696">
        <f xml:space="preserve"> IF(Stock_Info[[#This Row],[Close Price]] &gt; Stock_Info[[#This Row],[Open Price]], 1, 0)</f>
        <v>0</v>
      </c>
      <c r="Q5696" t="str">
        <f>IF(AND(Stock_Info[[#This Row],[% Deli. Qty to Traded Qty]]&gt;80,Stock_Info[[#This Row],[No. of Trades]]&lt;3000),"Unusual Day","")</f>
        <v/>
      </c>
      <c r="R5696" t="str">
        <f>IF(AND(Stock_Info[[#This Row],[Spread High-Low]] &lt; 10, Stock_Info[[#This Row],[% Deli. Qty to Traded Qty]] &gt; 90), "Good Day", "")</f>
        <v/>
      </c>
    </row>
    <row r="5697" spans="1:18">
      <c r="A5697" t="s">
        <v>62</v>
      </c>
      <c r="B5697" s="1">
        <v>45623</v>
      </c>
      <c r="C5697" s="1" t="str">
        <f>"WEEK" &amp;" " &amp;  INT((DAY(Stock_Info[[#This Row],[Date]])+WEEKDAY(DATE(YEAR(Stock_Info[[#This Row],[Date]]),MONTH(Stock_Info[[#This Row],[Date]]),1))-1)/7)+1</f>
        <v>WEEK 5</v>
      </c>
      <c r="D5697" s="12">
        <v>1014.3</v>
      </c>
      <c r="E5697" s="12">
        <v>1014.3</v>
      </c>
      <c r="F5697" s="12">
        <v>994.5</v>
      </c>
      <c r="G5697" s="12">
        <v>1002.15</v>
      </c>
      <c r="H5697" s="12">
        <v>1001.7588386220427</v>
      </c>
      <c r="I5697">
        <v>53006</v>
      </c>
      <c r="J5697">
        <v>4240</v>
      </c>
      <c r="K5697" s="12">
        <v>53099229</v>
      </c>
      <c r="L5697">
        <v>17388</v>
      </c>
      <c r="M5697">
        <v>32.799999999999997</v>
      </c>
      <c r="N5697">
        <v>19.8</v>
      </c>
      <c r="O5697">
        <v>-12.15</v>
      </c>
      <c r="P5697">
        <f xml:space="preserve"> IF(Stock_Info[[#This Row],[Close Price]] &gt; Stock_Info[[#This Row],[Open Price]], 1, 0)</f>
        <v>0</v>
      </c>
      <c r="Q5697" t="str">
        <f>IF(AND(Stock_Info[[#This Row],[% Deli. Qty to Traded Qty]]&gt;80,Stock_Info[[#This Row],[No. of Trades]]&lt;3000),"Unusual Day","")</f>
        <v/>
      </c>
      <c r="R5697" t="str">
        <f>IF(AND(Stock_Info[[#This Row],[Spread High-Low]] &lt; 10, Stock_Info[[#This Row],[% Deli. Qty to Traded Qty]] &gt; 90), "Good Day", "")</f>
        <v/>
      </c>
    </row>
    <row r="5698" spans="1:18">
      <c r="A5698" t="s">
        <v>62</v>
      </c>
      <c r="B5698" s="1">
        <v>45622</v>
      </c>
      <c r="C5698" s="1" t="str">
        <f>"WEEK" &amp;" " &amp;  INT((DAY(Stock_Info[[#This Row],[Date]])+WEEKDAY(DATE(YEAR(Stock_Info[[#This Row],[Date]]),MONTH(Stock_Info[[#This Row],[Date]]),1))-1)/7)+1</f>
        <v>WEEK 5</v>
      </c>
      <c r="D5698" s="12">
        <v>1007.6</v>
      </c>
      <c r="E5698" s="12">
        <v>1017.75</v>
      </c>
      <c r="F5698" s="12">
        <v>997.7</v>
      </c>
      <c r="G5698" s="12">
        <v>1009.5</v>
      </c>
      <c r="H5698" s="12">
        <v>1007.0384582345463</v>
      </c>
      <c r="I5698">
        <v>116412</v>
      </c>
      <c r="J5698">
        <v>4749</v>
      </c>
      <c r="K5698" s="12">
        <v>117231361</v>
      </c>
      <c r="L5698">
        <v>29318</v>
      </c>
      <c r="M5698">
        <v>25.18</v>
      </c>
      <c r="N5698">
        <v>20.05</v>
      </c>
      <c r="O5698">
        <v>1.9</v>
      </c>
      <c r="P5698">
        <f xml:space="preserve"> IF(Stock_Info[[#This Row],[Close Price]] &gt; Stock_Info[[#This Row],[Open Price]], 1, 0)</f>
        <v>1</v>
      </c>
      <c r="Q5698" t="str">
        <f>IF(AND(Stock_Info[[#This Row],[% Deli. Qty to Traded Qty]]&gt;80,Stock_Info[[#This Row],[No. of Trades]]&lt;3000),"Unusual Day","")</f>
        <v/>
      </c>
      <c r="R5698" t="str">
        <f>IF(AND(Stock_Info[[#This Row],[Spread High-Low]] &lt; 10, Stock_Info[[#This Row],[% Deli. Qty to Traded Qty]] &gt; 90), "Good Day", "")</f>
        <v/>
      </c>
    </row>
    <row r="5699" spans="1:18">
      <c r="A5699" t="s">
        <v>62</v>
      </c>
      <c r="B5699" s="1">
        <v>45621</v>
      </c>
      <c r="C5699" s="1" t="str">
        <f>"WEEK" &amp;" " &amp;  INT((DAY(Stock_Info[[#This Row],[Date]])+WEEKDAY(DATE(YEAR(Stock_Info[[#This Row],[Date]]),MONTH(Stock_Info[[#This Row],[Date]]),1))-1)/7)+1</f>
        <v>WEEK 5</v>
      </c>
      <c r="D5699" s="12">
        <v>1021</v>
      </c>
      <c r="E5699" s="12">
        <v>1022</v>
      </c>
      <c r="F5699" s="12">
        <v>997.6</v>
      </c>
      <c r="G5699" s="12">
        <v>1003.9</v>
      </c>
      <c r="H5699" s="12">
        <v>1006.2201801444862</v>
      </c>
      <c r="I5699">
        <v>312971</v>
      </c>
      <c r="J5699">
        <v>14406</v>
      </c>
      <c r="K5699" s="12">
        <v>314917736</v>
      </c>
      <c r="L5699">
        <v>89395</v>
      </c>
      <c r="M5699">
        <v>28.56</v>
      </c>
      <c r="N5699">
        <v>24.4</v>
      </c>
      <c r="O5699">
        <v>-17.100000000000001</v>
      </c>
      <c r="P5699">
        <f xml:space="preserve"> IF(Stock_Info[[#This Row],[Close Price]] &gt; Stock_Info[[#This Row],[Open Price]], 1, 0)</f>
        <v>0</v>
      </c>
      <c r="Q5699" t="str">
        <f>IF(AND(Stock_Info[[#This Row],[% Deli. Qty to Traded Qty]]&gt;80,Stock_Info[[#This Row],[No. of Trades]]&lt;3000),"Unusual Day","")</f>
        <v/>
      </c>
      <c r="R5699" t="str">
        <f>IF(AND(Stock_Info[[#This Row],[Spread High-Low]] &lt; 10, Stock_Info[[#This Row],[% Deli. Qty to Traded Qty]] &gt; 90), "Good Day", "")</f>
        <v/>
      </c>
    </row>
    <row r="5700" spans="1:18">
      <c r="A5700" t="s">
        <v>62</v>
      </c>
      <c r="B5700" s="1">
        <v>45618</v>
      </c>
      <c r="C5700" s="1" t="str">
        <f>"WEEK" &amp;" " &amp;  INT((DAY(Stock_Info[[#This Row],[Date]])+WEEKDAY(DATE(YEAR(Stock_Info[[#This Row],[Date]]),MONTH(Stock_Info[[#This Row],[Date]]),1))-1)/7)+1</f>
        <v>WEEK 4</v>
      </c>
      <c r="D5700" s="12">
        <v>983.9</v>
      </c>
      <c r="E5700" s="12">
        <v>1002.1</v>
      </c>
      <c r="F5700" s="12">
        <v>980.6</v>
      </c>
      <c r="G5700" s="12">
        <v>998.25</v>
      </c>
      <c r="H5700" s="12">
        <v>994.43505211648892</v>
      </c>
      <c r="I5700">
        <v>155517</v>
      </c>
      <c r="J5700">
        <v>11808</v>
      </c>
      <c r="K5700" s="12">
        <v>154651556</v>
      </c>
      <c r="L5700">
        <v>52499</v>
      </c>
      <c r="M5700">
        <v>33.76</v>
      </c>
      <c r="N5700">
        <v>21.5</v>
      </c>
      <c r="O5700">
        <v>14.35</v>
      </c>
      <c r="P5700">
        <f xml:space="preserve"> IF(Stock_Info[[#This Row],[Close Price]] &gt; Stock_Info[[#This Row],[Open Price]], 1, 0)</f>
        <v>1</v>
      </c>
      <c r="Q5700" t="str">
        <f>IF(AND(Stock_Info[[#This Row],[% Deli. Qty to Traded Qty]]&gt;80,Stock_Info[[#This Row],[No. of Trades]]&lt;3000),"Unusual Day","")</f>
        <v/>
      </c>
      <c r="R5700" t="str">
        <f>IF(AND(Stock_Info[[#This Row],[Spread High-Low]] &lt; 10, Stock_Info[[#This Row],[% Deli. Qty to Traded Qty]] &gt; 90), "Good Day", "")</f>
        <v/>
      </c>
    </row>
    <row r="5701" spans="1:18">
      <c r="A5701" t="s">
        <v>62</v>
      </c>
      <c r="B5701" s="1">
        <v>45617</v>
      </c>
      <c r="C5701" s="1" t="str">
        <f>"WEEK" &amp;" " &amp;  INT((DAY(Stock_Info[[#This Row],[Date]])+WEEKDAY(DATE(YEAR(Stock_Info[[#This Row],[Date]]),MONTH(Stock_Info[[#This Row],[Date]]),1))-1)/7)+1</f>
        <v>WEEK 4</v>
      </c>
      <c r="D5701" s="12">
        <v>1003.95</v>
      </c>
      <c r="E5701" s="12">
        <v>1003.95</v>
      </c>
      <c r="F5701" s="12">
        <v>967</v>
      </c>
      <c r="G5701" s="12">
        <v>981.7</v>
      </c>
      <c r="H5701" s="12">
        <v>976.91027059651947</v>
      </c>
      <c r="I5701">
        <v>129233</v>
      </c>
      <c r="J5701">
        <v>5682</v>
      </c>
      <c r="K5701" s="12">
        <v>126249045</v>
      </c>
      <c r="L5701">
        <v>39034</v>
      </c>
      <c r="M5701">
        <v>30.2</v>
      </c>
      <c r="N5701">
        <v>36.950000000000003</v>
      </c>
      <c r="O5701">
        <v>-22.25</v>
      </c>
      <c r="P5701">
        <f xml:space="preserve"> IF(Stock_Info[[#This Row],[Close Price]] &gt; Stock_Info[[#This Row],[Open Price]], 1, 0)</f>
        <v>0</v>
      </c>
      <c r="Q5701" t="str">
        <f>IF(AND(Stock_Info[[#This Row],[% Deli. Qty to Traded Qty]]&gt;80,Stock_Info[[#This Row],[No. of Trades]]&lt;3000),"Unusual Day","")</f>
        <v/>
      </c>
      <c r="R5701" t="str">
        <f>IF(AND(Stock_Info[[#This Row],[Spread High-Low]] &lt; 10, Stock_Info[[#This Row],[% Deli. Qty to Traded Qty]] &gt; 90), "Good Day", "")</f>
        <v/>
      </c>
    </row>
    <row r="5702" spans="1:18">
      <c r="A5702" t="s">
        <v>62</v>
      </c>
      <c r="B5702" s="1">
        <v>45615</v>
      </c>
      <c r="C5702" s="1" t="str">
        <f>"WEEK" &amp;" " &amp;  INT((DAY(Stock_Info[[#This Row],[Date]])+WEEKDAY(DATE(YEAR(Stock_Info[[#This Row],[Date]]),MONTH(Stock_Info[[#This Row],[Date]]),1))-1)/7)+1</f>
        <v>WEEK 4</v>
      </c>
      <c r="D5702" s="12">
        <v>1014.5</v>
      </c>
      <c r="E5702" s="12">
        <v>1031.9000000000001</v>
      </c>
      <c r="F5702" s="12">
        <v>998</v>
      </c>
      <c r="G5702" s="12">
        <v>1000.15</v>
      </c>
      <c r="H5702" s="12">
        <v>1014.1299353425295</v>
      </c>
      <c r="I5702">
        <v>103159</v>
      </c>
      <c r="J5702">
        <v>6551</v>
      </c>
      <c r="K5702" s="12">
        <v>104616630</v>
      </c>
      <c r="L5702">
        <v>34634</v>
      </c>
      <c r="M5702">
        <v>33.57</v>
      </c>
      <c r="N5702">
        <v>33.9</v>
      </c>
      <c r="O5702">
        <v>-14.35</v>
      </c>
      <c r="P5702">
        <f xml:space="preserve"> IF(Stock_Info[[#This Row],[Close Price]] &gt; Stock_Info[[#This Row],[Open Price]], 1, 0)</f>
        <v>0</v>
      </c>
      <c r="Q5702" t="str">
        <f>IF(AND(Stock_Info[[#This Row],[% Deli. Qty to Traded Qty]]&gt;80,Stock_Info[[#This Row],[No. of Trades]]&lt;3000),"Unusual Day","")</f>
        <v/>
      </c>
      <c r="R5702" t="str">
        <f>IF(AND(Stock_Info[[#This Row],[Spread High-Low]] &lt; 10, Stock_Info[[#This Row],[% Deli. Qty to Traded Qty]] &gt; 90), "Good Day", "")</f>
        <v/>
      </c>
    </row>
    <row r="5703" spans="1:18">
      <c r="A5703" t="s">
        <v>62</v>
      </c>
      <c r="B5703" s="1">
        <v>45614</v>
      </c>
      <c r="C5703" s="1" t="str">
        <f>"WEEK" &amp;" " &amp;  INT((DAY(Stock_Info[[#This Row],[Date]])+WEEKDAY(DATE(YEAR(Stock_Info[[#This Row],[Date]]),MONTH(Stock_Info[[#This Row],[Date]]),1))-1)/7)+1</f>
        <v>WEEK 4</v>
      </c>
      <c r="D5703" s="12">
        <v>1019.4</v>
      </c>
      <c r="E5703" s="12">
        <v>1019.4</v>
      </c>
      <c r="F5703" s="12">
        <v>1000.1</v>
      </c>
      <c r="G5703" s="12">
        <v>1004.8</v>
      </c>
      <c r="H5703" s="12">
        <v>1005.3154109455181</v>
      </c>
      <c r="I5703">
        <v>179087</v>
      </c>
      <c r="J5703">
        <v>11438</v>
      </c>
      <c r="K5703" s="12">
        <v>180038921</v>
      </c>
      <c r="L5703">
        <v>44881</v>
      </c>
      <c r="M5703">
        <v>25.06</v>
      </c>
      <c r="N5703">
        <v>19.3</v>
      </c>
      <c r="O5703">
        <v>-14.6</v>
      </c>
      <c r="P5703">
        <f xml:space="preserve"> IF(Stock_Info[[#This Row],[Close Price]] &gt; Stock_Info[[#This Row],[Open Price]], 1, 0)</f>
        <v>0</v>
      </c>
      <c r="Q5703" t="str">
        <f>IF(AND(Stock_Info[[#This Row],[% Deli. Qty to Traded Qty]]&gt;80,Stock_Info[[#This Row],[No. of Trades]]&lt;3000),"Unusual Day","")</f>
        <v/>
      </c>
      <c r="R5703" t="str">
        <f>IF(AND(Stock_Info[[#This Row],[Spread High-Low]] &lt; 10, Stock_Info[[#This Row],[% Deli. Qty to Traded Qty]] &gt; 90), "Good Day", "")</f>
        <v/>
      </c>
    </row>
    <row r="5704" spans="1:18">
      <c r="A5704" t="s">
        <v>62</v>
      </c>
      <c r="B5704" s="1">
        <v>45610</v>
      </c>
      <c r="C5704" s="1" t="str">
        <f>"WEEK" &amp;" " &amp;  INT((DAY(Stock_Info[[#This Row],[Date]])+WEEKDAY(DATE(YEAR(Stock_Info[[#This Row],[Date]]),MONTH(Stock_Info[[#This Row],[Date]]),1))-1)/7)+1</f>
        <v>WEEK 3</v>
      </c>
      <c r="D5704" s="12">
        <v>1049.55</v>
      </c>
      <c r="E5704" s="12">
        <v>1049.55</v>
      </c>
      <c r="F5704" s="12">
        <v>1015.1</v>
      </c>
      <c r="G5704" s="12">
        <v>1017.1</v>
      </c>
      <c r="H5704" s="12">
        <v>1023.7262580929502</v>
      </c>
      <c r="I5704">
        <v>161097</v>
      </c>
      <c r="J5704">
        <v>10844</v>
      </c>
      <c r="K5704" s="12">
        <v>164919229</v>
      </c>
      <c r="L5704">
        <v>46433</v>
      </c>
      <c r="M5704">
        <v>28.82</v>
      </c>
      <c r="N5704">
        <v>34.450000000000003</v>
      </c>
      <c r="O5704">
        <v>-32.450000000000003</v>
      </c>
      <c r="P5704">
        <f xml:space="preserve"> IF(Stock_Info[[#This Row],[Close Price]] &gt; Stock_Info[[#This Row],[Open Price]], 1, 0)</f>
        <v>0</v>
      </c>
      <c r="Q5704" t="str">
        <f>IF(AND(Stock_Info[[#This Row],[% Deli. Qty to Traded Qty]]&gt;80,Stock_Info[[#This Row],[No. of Trades]]&lt;3000),"Unusual Day","")</f>
        <v/>
      </c>
      <c r="R5704" t="str">
        <f>IF(AND(Stock_Info[[#This Row],[Spread High-Low]] &lt; 10, Stock_Info[[#This Row],[% Deli. Qty to Traded Qty]] &gt; 90), "Good Day", "")</f>
        <v/>
      </c>
    </row>
    <row r="5705" spans="1:18">
      <c r="A5705" t="s">
        <v>62</v>
      </c>
      <c r="B5705" s="1">
        <v>45609</v>
      </c>
      <c r="C5705" s="1" t="str">
        <f>"WEEK" &amp;" " &amp;  INT((DAY(Stock_Info[[#This Row],[Date]])+WEEKDAY(DATE(YEAR(Stock_Info[[#This Row],[Date]]),MONTH(Stock_Info[[#This Row],[Date]]),1))-1)/7)+1</f>
        <v>WEEK 3</v>
      </c>
      <c r="D5705" s="12">
        <v>1050.8499999999999</v>
      </c>
      <c r="E5705" s="12">
        <v>1067.25</v>
      </c>
      <c r="F5705" s="12">
        <v>1032</v>
      </c>
      <c r="G5705" s="12">
        <v>1037.05</v>
      </c>
      <c r="H5705" s="12">
        <v>1050.5807442677024</v>
      </c>
      <c r="I5705">
        <v>75188</v>
      </c>
      <c r="J5705">
        <v>3807</v>
      </c>
      <c r="K5705" s="12">
        <v>78991065</v>
      </c>
      <c r="L5705">
        <v>25323</v>
      </c>
      <c r="M5705">
        <v>33.68</v>
      </c>
      <c r="N5705">
        <v>35.25</v>
      </c>
      <c r="O5705">
        <v>-13.8</v>
      </c>
      <c r="P5705">
        <f xml:space="preserve"> IF(Stock_Info[[#This Row],[Close Price]] &gt; Stock_Info[[#This Row],[Open Price]], 1, 0)</f>
        <v>0</v>
      </c>
      <c r="Q5705" t="str">
        <f>IF(AND(Stock_Info[[#This Row],[% Deli. Qty to Traded Qty]]&gt;80,Stock_Info[[#This Row],[No. of Trades]]&lt;3000),"Unusual Day","")</f>
        <v/>
      </c>
      <c r="R5705" t="str">
        <f>IF(AND(Stock_Info[[#This Row],[Spread High-Low]] &lt; 10, Stock_Info[[#This Row],[% Deli. Qty to Traded Qty]] &gt; 90), "Good Day", "")</f>
        <v/>
      </c>
    </row>
    <row r="5706" spans="1:18">
      <c r="A5706" t="s">
        <v>62</v>
      </c>
      <c r="B5706" s="1">
        <v>45608</v>
      </c>
      <c r="C5706" s="1" t="str">
        <f>"WEEK" &amp;" " &amp;  INT((DAY(Stock_Info[[#This Row],[Date]])+WEEKDAY(DATE(YEAR(Stock_Info[[#This Row],[Date]]),MONTH(Stock_Info[[#This Row],[Date]]),1))-1)/7)+1</f>
        <v>WEEK 3</v>
      </c>
      <c r="D5706" s="12">
        <v>1061.05</v>
      </c>
      <c r="E5706" s="12">
        <v>1065.4000000000001</v>
      </c>
      <c r="F5706" s="12">
        <v>1051.7</v>
      </c>
      <c r="G5706" s="12">
        <v>1059.05</v>
      </c>
      <c r="H5706" s="12">
        <v>1058.3979549503381</v>
      </c>
      <c r="I5706">
        <v>81954</v>
      </c>
      <c r="J5706">
        <v>4825</v>
      </c>
      <c r="K5706" s="12">
        <v>86739946</v>
      </c>
      <c r="L5706">
        <v>39963</v>
      </c>
      <c r="M5706">
        <v>48.76</v>
      </c>
      <c r="N5706">
        <v>13.7</v>
      </c>
      <c r="O5706">
        <v>-2</v>
      </c>
      <c r="P5706">
        <f xml:space="preserve"> IF(Stock_Info[[#This Row],[Close Price]] &gt; Stock_Info[[#This Row],[Open Price]], 1, 0)</f>
        <v>0</v>
      </c>
      <c r="Q5706" t="str">
        <f>IF(AND(Stock_Info[[#This Row],[% Deli. Qty to Traded Qty]]&gt;80,Stock_Info[[#This Row],[No. of Trades]]&lt;3000),"Unusual Day","")</f>
        <v/>
      </c>
      <c r="R5706" t="str">
        <f>IF(AND(Stock_Info[[#This Row],[Spread High-Low]] &lt; 10, Stock_Info[[#This Row],[% Deli. Qty to Traded Qty]] &gt; 90), "Good Day", "")</f>
        <v/>
      </c>
    </row>
    <row r="5707" spans="1:18">
      <c r="A5707" t="s">
        <v>62</v>
      </c>
      <c r="B5707" s="1">
        <v>45607</v>
      </c>
      <c r="C5707" s="1" t="str">
        <f>"WEEK" &amp;" " &amp;  INT((DAY(Stock_Info[[#This Row],[Date]])+WEEKDAY(DATE(YEAR(Stock_Info[[#This Row],[Date]]),MONTH(Stock_Info[[#This Row],[Date]]),1))-1)/7)+1</f>
        <v>WEEK 3</v>
      </c>
      <c r="D5707" s="12">
        <v>1056.45</v>
      </c>
      <c r="E5707" s="12">
        <v>1067.5</v>
      </c>
      <c r="F5707" s="12">
        <v>1038.7</v>
      </c>
      <c r="G5707" s="12">
        <v>1061.05</v>
      </c>
      <c r="H5707" s="12">
        <v>1057.1031467528744</v>
      </c>
      <c r="I5707">
        <v>575355</v>
      </c>
      <c r="J5707">
        <v>28483</v>
      </c>
      <c r="K5707" s="12">
        <v>608209581</v>
      </c>
      <c r="L5707">
        <v>59147</v>
      </c>
      <c r="M5707">
        <v>10.28</v>
      </c>
      <c r="N5707">
        <v>28.8</v>
      </c>
      <c r="O5707">
        <v>4.5999999999999996</v>
      </c>
      <c r="P5707">
        <f xml:space="preserve"> IF(Stock_Info[[#This Row],[Close Price]] &gt; Stock_Info[[#This Row],[Open Price]], 1, 0)</f>
        <v>1</v>
      </c>
      <c r="Q5707" t="str">
        <f>IF(AND(Stock_Info[[#This Row],[% Deli. Qty to Traded Qty]]&gt;80,Stock_Info[[#This Row],[No. of Trades]]&lt;3000),"Unusual Day","")</f>
        <v/>
      </c>
      <c r="R5707" t="str">
        <f>IF(AND(Stock_Info[[#This Row],[Spread High-Low]] &lt; 10, Stock_Info[[#This Row],[% Deli. Qty to Traded Qty]] &gt; 90), "Good Day", "")</f>
        <v/>
      </c>
    </row>
    <row r="5708" spans="1:18">
      <c r="A5708" t="s">
        <v>62</v>
      </c>
      <c r="B5708" s="1">
        <v>45604</v>
      </c>
      <c r="C5708" s="1" t="str">
        <f>"WEEK" &amp;" " &amp;  INT((DAY(Stock_Info[[#This Row],[Date]])+WEEKDAY(DATE(YEAR(Stock_Info[[#This Row],[Date]]),MONTH(Stock_Info[[#This Row],[Date]]),1))-1)/7)+1</f>
        <v>WEEK 2</v>
      </c>
      <c r="D5708" s="12">
        <v>1070.8499999999999</v>
      </c>
      <c r="E5708" s="12">
        <v>1070.8499999999999</v>
      </c>
      <c r="F5708" s="12">
        <v>1048.5</v>
      </c>
      <c r="G5708" s="12">
        <v>1054.3</v>
      </c>
      <c r="H5708" s="12">
        <v>1054.0825549864417</v>
      </c>
      <c r="I5708">
        <v>92932</v>
      </c>
      <c r="J5708">
        <v>4951</v>
      </c>
      <c r="K5708" s="12">
        <v>97958000</v>
      </c>
      <c r="L5708">
        <v>40489</v>
      </c>
      <c r="M5708">
        <v>43.57</v>
      </c>
      <c r="N5708">
        <v>22.35</v>
      </c>
      <c r="O5708">
        <v>-16.55</v>
      </c>
      <c r="P5708">
        <f xml:space="preserve"> IF(Stock_Info[[#This Row],[Close Price]] &gt; Stock_Info[[#This Row],[Open Price]], 1, 0)</f>
        <v>0</v>
      </c>
      <c r="Q5708" t="str">
        <f>IF(AND(Stock_Info[[#This Row],[% Deli. Qty to Traded Qty]]&gt;80,Stock_Info[[#This Row],[No. of Trades]]&lt;3000),"Unusual Day","")</f>
        <v/>
      </c>
      <c r="R5708" t="str">
        <f>IF(AND(Stock_Info[[#This Row],[Spread High-Low]] &lt; 10, Stock_Info[[#This Row],[% Deli. Qty to Traded Qty]] &gt; 90), "Good Day", "")</f>
        <v/>
      </c>
    </row>
    <row r="5709" spans="1:18">
      <c r="A5709" t="s">
        <v>62</v>
      </c>
      <c r="B5709" s="1">
        <v>45603</v>
      </c>
      <c r="C5709" s="1" t="str">
        <f>"WEEK" &amp;" " &amp;  INT((DAY(Stock_Info[[#This Row],[Date]])+WEEKDAY(DATE(YEAR(Stock_Info[[#This Row],[Date]]),MONTH(Stock_Info[[#This Row],[Date]]),1))-1)/7)+1</f>
        <v>WEEK 2</v>
      </c>
      <c r="D5709" s="12">
        <v>1088.95</v>
      </c>
      <c r="E5709" s="12">
        <v>1088.95</v>
      </c>
      <c r="F5709" s="12">
        <v>1051.3</v>
      </c>
      <c r="G5709" s="12">
        <v>1057</v>
      </c>
      <c r="H5709" s="12">
        <v>1064.4891763820985</v>
      </c>
      <c r="I5709">
        <v>66475</v>
      </c>
      <c r="J5709">
        <v>3887</v>
      </c>
      <c r="K5709" s="12">
        <v>70761918</v>
      </c>
      <c r="L5709">
        <v>28204</v>
      </c>
      <c r="M5709">
        <v>42.43</v>
      </c>
      <c r="N5709">
        <v>37.65</v>
      </c>
      <c r="O5709">
        <v>-31.95</v>
      </c>
      <c r="P5709">
        <f xml:space="preserve"> IF(Stock_Info[[#This Row],[Close Price]] &gt; Stock_Info[[#This Row],[Open Price]], 1, 0)</f>
        <v>0</v>
      </c>
      <c r="Q5709" t="str">
        <f>IF(AND(Stock_Info[[#This Row],[% Deli. Qty to Traded Qty]]&gt;80,Stock_Info[[#This Row],[No. of Trades]]&lt;3000),"Unusual Day","")</f>
        <v/>
      </c>
      <c r="R5709" t="str">
        <f>IF(AND(Stock_Info[[#This Row],[Spread High-Low]] &lt; 10, Stock_Info[[#This Row],[% Deli. Qty to Traded Qty]] &gt; 90), "Good Day", "")</f>
        <v/>
      </c>
    </row>
    <row r="5710" spans="1:18">
      <c r="A5710" t="s">
        <v>62</v>
      </c>
      <c r="B5710" s="1">
        <v>45602</v>
      </c>
      <c r="C5710" s="1" t="str">
        <f>"WEEK" &amp;" " &amp;  INT((DAY(Stock_Info[[#This Row],[Date]])+WEEKDAY(DATE(YEAR(Stock_Info[[#This Row],[Date]]),MONTH(Stock_Info[[#This Row],[Date]]),1))-1)/7)+1</f>
        <v>WEEK 2</v>
      </c>
      <c r="D5710" s="12">
        <v>1090.25</v>
      </c>
      <c r="E5710" s="12">
        <v>1100.4000000000001</v>
      </c>
      <c r="F5710" s="12">
        <v>1068.55</v>
      </c>
      <c r="G5710" s="12">
        <v>1077.5999999999999</v>
      </c>
      <c r="H5710" s="12">
        <v>1072.0340529765967</v>
      </c>
      <c r="I5710">
        <v>1299857</v>
      </c>
      <c r="J5710">
        <v>6076</v>
      </c>
      <c r="K5710" s="12">
        <v>1393490968</v>
      </c>
      <c r="L5710">
        <v>1190269</v>
      </c>
      <c r="M5710">
        <v>91.57</v>
      </c>
      <c r="N5710">
        <v>31.85</v>
      </c>
      <c r="O5710">
        <v>-12.65</v>
      </c>
      <c r="P5710">
        <f xml:space="preserve"> IF(Stock_Info[[#This Row],[Close Price]] &gt; Stock_Info[[#This Row],[Open Price]], 1, 0)</f>
        <v>0</v>
      </c>
      <c r="Q5710" t="str">
        <f>IF(AND(Stock_Info[[#This Row],[% Deli. Qty to Traded Qty]]&gt;80,Stock_Info[[#This Row],[No. of Trades]]&lt;3000),"Unusual Day","")</f>
        <v/>
      </c>
      <c r="R5710" t="str">
        <f>IF(AND(Stock_Info[[#This Row],[Spread High-Low]] &lt; 10, Stock_Info[[#This Row],[% Deli. Qty to Traded Qty]] &gt; 90), "Good Day", "")</f>
        <v/>
      </c>
    </row>
    <row r="5711" spans="1:18">
      <c r="A5711" t="s">
        <v>62</v>
      </c>
      <c r="B5711" s="1">
        <v>45601</v>
      </c>
      <c r="C5711" s="1" t="str">
        <f>"WEEK" &amp;" " &amp;  INT((DAY(Stock_Info[[#This Row],[Date]])+WEEKDAY(DATE(YEAR(Stock_Info[[#This Row],[Date]]),MONTH(Stock_Info[[#This Row],[Date]]),1))-1)/7)+1</f>
        <v>WEEK 2</v>
      </c>
      <c r="D5711" s="12">
        <v>1063.5</v>
      </c>
      <c r="E5711" s="12">
        <v>1092.45</v>
      </c>
      <c r="F5711" s="12">
        <v>1061.3</v>
      </c>
      <c r="G5711" s="12">
        <v>1090</v>
      </c>
      <c r="H5711" s="12">
        <v>1080.5730347886497</v>
      </c>
      <c r="I5711">
        <v>93565</v>
      </c>
      <c r="J5711">
        <v>4479</v>
      </c>
      <c r="K5711" s="12">
        <v>101103816</v>
      </c>
      <c r="L5711">
        <v>28612</v>
      </c>
      <c r="M5711">
        <v>30.58</v>
      </c>
      <c r="N5711">
        <v>31.15</v>
      </c>
      <c r="O5711">
        <v>26.5</v>
      </c>
      <c r="P5711">
        <f xml:space="preserve"> IF(Stock_Info[[#This Row],[Close Price]] &gt; Stock_Info[[#This Row],[Open Price]], 1, 0)</f>
        <v>1</v>
      </c>
      <c r="Q5711" t="str">
        <f>IF(AND(Stock_Info[[#This Row],[% Deli. Qty to Traded Qty]]&gt;80,Stock_Info[[#This Row],[No. of Trades]]&lt;3000),"Unusual Day","")</f>
        <v/>
      </c>
      <c r="R5711" t="str">
        <f>IF(AND(Stock_Info[[#This Row],[Spread High-Low]] &lt; 10, Stock_Info[[#This Row],[% Deli. Qty to Traded Qty]] &gt; 90), "Good Day", "")</f>
        <v/>
      </c>
    </row>
    <row r="5712" spans="1:18">
      <c r="A5712" t="s">
        <v>62</v>
      </c>
      <c r="B5712" s="1">
        <v>45600</v>
      </c>
      <c r="C5712" s="1" t="str">
        <f>"WEEK" &amp;" " &amp;  INT((DAY(Stock_Info[[#This Row],[Date]])+WEEKDAY(DATE(YEAR(Stock_Info[[#This Row],[Date]]),MONTH(Stock_Info[[#This Row],[Date]]),1))-1)/7)+1</f>
        <v>WEEK 2</v>
      </c>
      <c r="D5712" s="12">
        <v>1067</v>
      </c>
      <c r="E5712" s="12">
        <v>1070.3499999999999</v>
      </c>
      <c r="F5712" s="12">
        <v>1054.3499999999999</v>
      </c>
      <c r="G5712" s="12">
        <v>1063.55</v>
      </c>
      <c r="H5712" s="12">
        <v>1064.3160576425141</v>
      </c>
      <c r="I5712">
        <v>168001</v>
      </c>
      <c r="J5712">
        <v>8885</v>
      </c>
      <c r="K5712" s="12">
        <v>178806162</v>
      </c>
      <c r="L5712">
        <v>67199</v>
      </c>
      <c r="M5712">
        <v>40</v>
      </c>
      <c r="N5712">
        <v>16</v>
      </c>
      <c r="O5712">
        <v>-3.45</v>
      </c>
      <c r="P5712">
        <f xml:space="preserve"> IF(Stock_Info[[#This Row],[Close Price]] &gt; Stock_Info[[#This Row],[Open Price]], 1, 0)</f>
        <v>0</v>
      </c>
      <c r="Q5712" t="str">
        <f>IF(AND(Stock_Info[[#This Row],[% Deli. Qty to Traded Qty]]&gt;80,Stock_Info[[#This Row],[No. of Trades]]&lt;3000),"Unusual Day","")</f>
        <v/>
      </c>
      <c r="R5712" t="str">
        <f>IF(AND(Stock_Info[[#This Row],[Spread High-Low]] &lt; 10, Stock_Info[[#This Row],[% Deli. Qty to Traded Qty]] &gt; 90), "Good Day", "")</f>
        <v/>
      </c>
    </row>
    <row r="5713" spans="1:18">
      <c r="A5713" t="s">
        <v>62</v>
      </c>
      <c r="B5713" s="1">
        <v>45597</v>
      </c>
      <c r="C5713" s="1" t="str">
        <f>"WEEK" &amp;" " &amp;  INT((DAY(Stock_Info[[#This Row],[Date]])+WEEKDAY(DATE(YEAR(Stock_Info[[#This Row],[Date]]),MONTH(Stock_Info[[#This Row],[Date]]),1))-1)/7)+1</f>
        <v>WEEK 1</v>
      </c>
      <c r="D5713" s="12">
        <v>1061.05</v>
      </c>
      <c r="E5713" s="12">
        <v>1069.8</v>
      </c>
      <c r="F5713" s="12">
        <v>1060</v>
      </c>
      <c r="G5713" s="12">
        <v>1062.55</v>
      </c>
      <c r="H5713" s="12">
        <v>1064.6533057693043</v>
      </c>
      <c r="I5713">
        <v>52242</v>
      </c>
      <c r="J5713">
        <v>4769</v>
      </c>
      <c r="K5713" s="12">
        <v>55619618</v>
      </c>
      <c r="L5713">
        <v>31094</v>
      </c>
      <c r="M5713">
        <v>59.52</v>
      </c>
      <c r="N5713">
        <v>9.8000000000000007</v>
      </c>
      <c r="O5713">
        <v>1.5</v>
      </c>
      <c r="P5713">
        <f xml:space="preserve"> IF(Stock_Info[[#This Row],[Close Price]] &gt; Stock_Info[[#This Row],[Open Price]], 1, 0)</f>
        <v>1</v>
      </c>
      <c r="Q5713" t="str">
        <f>IF(AND(Stock_Info[[#This Row],[% Deli. Qty to Traded Qty]]&gt;80,Stock_Info[[#This Row],[No. of Trades]]&lt;3000),"Unusual Day","")</f>
        <v/>
      </c>
      <c r="R5713" t="str">
        <f>IF(AND(Stock_Info[[#This Row],[Spread High-Low]] &lt; 10, Stock_Info[[#This Row],[% Deli. Qty to Traded Qty]] &gt; 90), "Good Day", "")</f>
        <v/>
      </c>
    </row>
    <row r="5714" spans="1:18">
      <c r="A5714" t="s">
        <v>62</v>
      </c>
      <c r="B5714" s="1">
        <v>45596</v>
      </c>
      <c r="C5714" s="1" t="str">
        <f>"WEEK" &amp;" " &amp;  INT((DAY(Stock_Info[[#This Row],[Date]])+WEEKDAY(DATE(YEAR(Stock_Info[[#This Row],[Date]]),MONTH(Stock_Info[[#This Row],[Date]]),1))-1)/7)+1</f>
        <v>WEEK 5</v>
      </c>
      <c r="D5714" s="12">
        <v>1056.95</v>
      </c>
      <c r="E5714" s="12">
        <v>1066.75</v>
      </c>
      <c r="F5714" s="12">
        <v>1044.3</v>
      </c>
      <c r="G5714" s="12">
        <v>1055.75</v>
      </c>
      <c r="H5714" s="12">
        <v>1054.9139974604441</v>
      </c>
      <c r="I5714">
        <v>230749</v>
      </c>
      <c r="J5714">
        <v>11443</v>
      </c>
      <c r="K5714" s="12">
        <v>243420350</v>
      </c>
      <c r="L5714">
        <v>65491</v>
      </c>
      <c r="M5714">
        <v>28.38</v>
      </c>
      <c r="N5714">
        <v>22.45</v>
      </c>
      <c r="O5714">
        <v>-1.2</v>
      </c>
      <c r="P5714">
        <f xml:space="preserve"> IF(Stock_Info[[#This Row],[Close Price]] &gt; Stock_Info[[#This Row],[Open Price]], 1, 0)</f>
        <v>0</v>
      </c>
      <c r="Q5714" t="str">
        <f>IF(AND(Stock_Info[[#This Row],[% Deli. Qty to Traded Qty]]&gt;80,Stock_Info[[#This Row],[No. of Trades]]&lt;3000),"Unusual Day","")</f>
        <v/>
      </c>
      <c r="R5714" t="str">
        <f>IF(AND(Stock_Info[[#This Row],[Spread High-Low]] &lt; 10, Stock_Info[[#This Row],[% Deli. Qty to Traded Qty]] &gt; 90), "Good Day", "")</f>
        <v/>
      </c>
    </row>
    <row r="5715" spans="1:18">
      <c r="A5715" t="s">
        <v>62</v>
      </c>
      <c r="B5715" s="1">
        <v>45595</v>
      </c>
      <c r="C5715" s="1" t="str">
        <f>"WEEK" &amp;" " &amp;  INT((DAY(Stock_Info[[#This Row],[Date]])+WEEKDAY(DATE(YEAR(Stock_Info[[#This Row],[Date]]),MONTH(Stock_Info[[#This Row],[Date]]),1))-1)/7)+1</f>
        <v>WEEK 5</v>
      </c>
      <c r="D5715" s="12">
        <v>1036.25</v>
      </c>
      <c r="E5715" s="12">
        <v>1069.45</v>
      </c>
      <c r="F5715" s="12">
        <v>1030.55</v>
      </c>
      <c r="G5715" s="12">
        <v>1057</v>
      </c>
      <c r="H5715" s="12">
        <v>1054.5111064431571</v>
      </c>
      <c r="I5715">
        <v>338002</v>
      </c>
      <c r="J5715">
        <v>13751</v>
      </c>
      <c r="K5715" s="12">
        <v>356426863</v>
      </c>
      <c r="L5715">
        <v>127866</v>
      </c>
      <c r="M5715">
        <v>37.83</v>
      </c>
      <c r="N5715">
        <v>38.9</v>
      </c>
      <c r="O5715">
        <v>20.75</v>
      </c>
      <c r="P5715">
        <f xml:space="preserve"> IF(Stock_Info[[#This Row],[Close Price]] &gt; Stock_Info[[#This Row],[Open Price]], 1, 0)</f>
        <v>1</v>
      </c>
      <c r="Q5715" t="str">
        <f>IF(AND(Stock_Info[[#This Row],[% Deli. Qty to Traded Qty]]&gt;80,Stock_Info[[#This Row],[No. of Trades]]&lt;3000),"Unusual Day","")</f>
        <v/>
      </c>
      <c r="R5715" t="str">
        <f>IF(AND(Stock_Info[[#This Row],[Spread High-Low]] &lt; 10, Stock_Info[[#This Row],[% Deli. Qty to Traded Qty]] &gt; 90), "Good Day", "")</f>
        <v/>
      </c>
    </row>
    <row r="5716" spans="1:18">
      <c r="A5716" t="s">
        <v>62</v>
      </c>
      <c r="B5716" s="1">
        <v>45594</v>
      </c>
      <c r="C5716" s="1" t="str">
        <f>"WEEK" &amp;" " &amp;  INT((DAY(Stock_Info[[#This Row],[Date]])+WEEKDAY(DATE(YEAR(Stock_Info[[#This Row],[Date]]),MONTH(Stock_Info[[#This Row],[Date]]),1))-1)/7)+1</f>
        <v>WEEK 5</v>
      </c>
      <c r="D5716" s="12">
        <v>1059.9000000000001</v>
      </c>
      <c r="E5716" s="12">
        <v>1059.9000000000001</v>
      </c>
      <c r="F5716" s="12">
        <v>1018.5</v>
      </c>
      <c r="G5716" s="12">
        <v>1038.25</v>
      </c>
      <c r="H5716" s="12">
        <v>1034.4718496821638</v>
      </c>
      <c r="I5716">
        <v>160460</v>
      </c>
      <c r="J5716">
        <v>7239</v>
      </c>
      <c r="K5716" s="12">
        <v>165991353</v>
      </c>
      <c r="L5716">
        <v>36340</v>
      </c>
      <c r="M5716">
        <v>22.65</v>
      </c>
      <c r="N5716">
        <v>41.4</v>
      </c>
      <c r="O5716">
        <v>-21.65</v>
      </c>
      <c r="P5716">
        <f xml:space="preserve"> IF(Stock_Info[[#This Row],[Close Price]] &gt; Stock_Info[[#This Row],[Open Price]], 1, 0)</f>
        <v>0</v>
      </c>
      <c r="Q5716" t="str">
        <f>IF(AND(Stock_Info[[#This Row],[% Deli. Qty to Traded Qty]]&gt;80,Stock_Info[[#This Row],[No. of Trades]]&lt;3000),"Unusual Day","")</f>
        <v/>
      </c>
      <c r="R5716" t="str">
        <f>IF(AND(Stock_Info[[#This Row],[Spread High-Low]] &lt; 10, Stock_Info[[#This Row],[% Deli. Qty to Traded Qty]] &gt; 90), "Good Day", "")</f>
        <v/>
      </c>
    </row>
    <row r="5717" spans="1:18">
      <c r="A5717" t="s">
        <v>62</v>
      </c>
      <c r="B5717" s="1">
        <v>45593</v>
      </c>
      <c r="C5717" s="1" t="str">
        <f>"WEEK" &amp;" " &amp;  INT((DAY(Stock_Info[[#This Row],[Date]])+WEEKDAY(DATE(YEAR(Stock_Info[[#This Row],[Date]]),MONTH(Stock_Info[[#This Row],[Date]]),1))-1)/7)+1</f>
        <v>WEEK 5</v>
      </c>
      <c r="D5717" s="12">
        <v>1053</v>
      </c>
      <c r="E5717" s="12">
        <v>1084.6500000000001</v>
      </c>
      <c r="F5717" s="12">
        <v>1030.9000000000001</v>
      </c>
      <c r="G5717" s="12">
        <v>1054.4000000000001</v>
      </c>
      <c r="H5717" s="12">
        <v>1058.4175461038269</v>
      </c>
      <c r="I5717">
        <v>506574</v>
      </c>
      <c r="J5717">
        <v>23027</v>
      </c>
      <c r="K5717" s="12">
        <v>536166810</v>
      </c>
      <c r="L5717">
        <v>79254</v>
      </c>
      <c r="M5717">
        <v>15.64</v>
      </c>
      <c r="N5717">
        <v>53.75</v>
      </c>
      <c r="O5717">
        <v>1.4</v>
      </c>
      <c r="P5717">
        <f xml:space="preserve"> IF(Stock_Info[[#This Row],[Close Price]] &gt; Stock_Info[[#This Row],[Open Price]], 1, 0)</f>
        <v>1</v>
      </c>
      <c r="Q5717" t="str">
        <f>IF(AND(Stock_Info[[#This Row],[% Deli. Qty to Traded Qty]]&gt;80,Stock_Info[[#This Row],[No. of Trades]]&lt;3000),"Unusual Day","")</f>
        <v/>
      </c>
      <c r="R5717" t="str">
        <f>IF(AND(Stock_Info[[#This Row],[Spread High-Low]] &lt; 10, Stock_Info[[#This Row],[% Deli. Qty to Traded Qty]] &gt; 90), "Good Day", "")</f>
        <v/>
      </c>
    </row>
    <row r="5718" spans="1:18">
      <c r="A5718" t="s">
        <v>62</v>
      </c>
      <c r="B5718" s="1">
        <v>45590</v>
      </c>
      <c r="C5718" s="1" t="str">
        <f>"WEEK" &amp;" " &amp;  INT((DAY(Stock_Info[[#This Row],[Date]])+WEEKDAY(DATE(YEAR(Stock_Info[[#This Row],[Date]]),MONTH(Stock_Info[[#This Row],[Date]]),1))-1)/7)+1</f>
        <v>WEEK 4</v>
      </c>
      <c r="D5718" s="12">
        <v>1199.95</v>
      </c>
      <c r="E5718" s="12">
        <v>1199.95</v>
      </c>
      <c r="F5718" s="12">
        <v>1025.3</v>
      </c>
      <c r="G5718" s="12">
        <v>1041.55</v>
      </c>
      <c r="H5718" s="12">
        <v>1066.9062312646413</v>
      </c>
      <c r="I5718">
        <v>2485274</v>
      </c>
      <c r="J5718">
        <v>73229</v>
      </c>
      <c r="K5718" s="12">
        <v>2651554317</v>
      </c>
      <c r="L5718">
        <v>1008328</v>
      </c>
      <c r="M5718">
        <v>40.57</v>
      </c>
      <c r="N5718">
        <v>174.65</v>
      </c>
      <c r="O5718">
        <v>-158.4</v>
      </c>
      <c r="P5718">
        <f xml:space="preserve"> IF(Stock_Info[[#This Row],[Close Price]] &gt; Stock_Info[[#This Row],[Open Price]], 1, 0)</f>
        <v>0</v>
      </c>
      <c r="Q5718" t="str">
        <f>IF(AND(Stock_Info[[#This Row],[% Deli. Qty to Traded Qty]]&gt;80,Stock_Info[[#This Row],[No. of Trades]]&lt;3000),"Unusual Day","")</f>
        <v/>
      </c>
      <c r="R5718" t="str">
        <f>IF(AND(Stock_Info[[#This Row],[Spread High-Low]] &lt; 10, Stock_Info[[#This Row],[% Deli. Qty to Traded Qty]] &gt; 90), "Good Day", "")</f>
        <v/>
      </c>
    </row>
    <row r="5719" spans="1:18">
      <c r="A5719" t="s">
        <v>62</v>
      </c>
      <c r="B5719" s="1">
        <v>45589</v>
      </c>
      <c r="C5719" s="1" t="str">
        <f>"WEEK" &amp;" " &amp;  INT((DAY(Stock_Info[[#This Row],[Date]])+WEEKDAY(DATE(YEAR(Stock_Info[[#This Row],[Date]]),MONTH(Stock_Info[[#This Row],[Date]]),1))-1)/7)+1</f>
        <v>WEEK 4</v>
      </c>
      <c r="D5719" s="12">
        <v>1270.6500000000001</v>
      </c>
      <c r="E5719" s="12">
        <v>1285.6500000000001</v>
      </c>
      <c r="F5719" s="12">
        <v>1259</v>
      </c>
      <c r="G5719" s="12">
        <v>1278.9000000000001</v>
      </c>
      <c r="H5719" s="12">
        <v>1274.8140854570515</v>
      </c>
      <c r="I5719">
        <v>68198</v>
      </c>
      <c r="J5719">
        <v>2564</v>
      </c>
      <c r="K5719" s="12">
        <v>86939771</v>
      </c>
      <c r="L5719">
        <v>32312</v>
      </c>
      <c r="M5719">
        <v>47.38</v>
      </c>
      <c r="N5719">
        <v>26.65</v>
      </c>
      <c r="O5719">
        <v>8.25</v>
      </c>
      <c r="P5719">
        <f xml:space="preserve"> IF(Stock_Info[[#This Row],[Close Price]] &gt; Stock_Info[[#This Row],[Open Price]], 1, 0)</f>
        <v>1</v>
      </c>
      <c r="Q5719" t="str">
        <f>IF(AND(Stock_Info[[#This Row],[% Deli. Qty to Traded Qty]]&gt;80,Stock_Info[[#This Row],[No. of Trades]]&lt;3000),"Unusual Day","")</f>
        <v/>
      </c>
      <c r="R5719" t="str">
        <f>IF(AND(Stock_Info[[#This Row],[Spread High-Low]] &lt; 10, Stock_Info[[#This Row],[% Deli. Qty to Traded Qty]] &gt; 90), "Good Day", "")</f>
        <v/>
      </c>
    </row>
    <row r="5720" spans="1:18">
      <c r="A5720" t="s">
        <v>62</v>
      </c>
      <c r="B5720" s="1">
        <v>45588</v>
      </c>
      <c r="C5720" s="1" t="str">
        <f>"WEEK" &amp;" " &amp;  INT((DAY(Stock_Info[[#This Row],[Date]])+WEEKDAY(DATE(YEAR(Stock_Info[[#This Row],[Date]]),MONTH(Stock_Info[[#This Row],[Date]]),1))-1)/7)+1</f>
        <v>WEEK 4</v>
      </c>
      <c r="D5720" s="12">
        <v>1277</v>
      </c>
      <c r="E5720" s="12">
        <v>1284.95</v>
      </c>
      <c r="F5720" s="12">
        <v>1267</v>
      </c>
      <c r="G5720" s="12">
        <v>1272.1500000000001</v>
      </c>
      <c r="H5720" s="12">
        <v>1277.8989092878139</v>
      </c>
      <c r="I5720">
        <v>77564</v>
      </c>
      <c r="J5720">
        <v>3316</v>
      </c>
      <c r="K5720" s="12">
        <v>99118951</v>
      </c>
      <c r="L5720">
        <v>32116</v>
      </c>
      <c r="M5720">
        <v>41.41</v>
      </c>
      <c r="N5720">
        <v>17.95</v>
      </c>
      <c r="O5720">
        <v>-4.8499999999999996</v>
      </c>
      <c r="P5720">
        <f xml:space="preserve"> IF(Stock_Info[[#This Row],[Close Price]] &gt; Stock_Info[[#This Row],[Open Price]], 1, 0)</f>
        <v>0</v>
      </c>
      <c r="Q5720" t="str">
        <f>IF(AND(Stock_Info[[#This Row],[% Deli. Qty to Traded Qty]]&gt;80,Stock_Info[[#This Row],[No. of Trades]]&lt;3000),"Unusual Day","")</f>
        <v/>
      </c>
      <c r="R5720" t="str">
        <f>IF(AND(Stock_Info[[#This Row],[Spread High-Low]] &lt; 10, Stock_Info[[#This Row],[% Deli. Qty to Traded Qty]] &gt; 90), "Good Day", "")</f>
        <v/>
      </c>
    </row>
    <row r="5721" spans="1:18">
      <c r="A5721" t="s">
        <v>62</v>
      </c>
      <c r="B5721" s="1">
        <v>45587</v>
      </c>
      <c r="C5721" s="1" t="str">
        <f>"WEEK" &amp;" " &amp;  INT((DAY(Stock_Info[[#This Row],[Date]])+WEEKDAY(DATE(YEAR(Stock_Info[[#This Row],[Date]]),MONTH(Stock_Info[[#This Row],[Date]]),1))-1)/7)+1</f>
        <v>WEEK 4</v>
      </c>
      <c r="D5721" s="12">
        <v>1314.75</v>
      </c>
      <c r="E5721" s="12">
        <v>1314.75</v>
      </c>
      <c r="F5721" s="12">
        <v>1272</v>
      </c>
      <c r="G5721" s="12">
        <v>1274.3</v>
      </c>
      <c r="H5721" s="12">
        <v>1288.7557400103224</v>
      </c>
      <c r="I5721">
        <v>211193</v>
      </c>
      <c r="J5721">
        <v>6931</v>
      </c>
      <c r="K5721" s="12">
        <v>272176191</v>
      </c>
      <c r="L5721">
        <v>170078</v>
      </c>
      <c r="M5721">
        <v>80.53</v>
      </c>
      <c r="N5721">
        <v>42.75</v>
      </c>
      <c r="O5721">
        <v>-40.450000000000003</v>
      </c>
      <c r="P5721">
        <f xml:space="preserve"> IF(Stock_Info[[#This Row],[Close Price]] &gt; Stock_Info[[#This Row],[Open Price]], 1, 0)</f>
        <v>0</v>
      </c>
      <c r="Q5721" t="str">
        <f>IF(AND(Stock_Info[[#This Row],[% Deli. Qty to Traded Qty]]&gt;80,Stock_Info[[#This Row],[No. of Trades]]&lt;3000),"Unusual Day","")</f>
        <v/>
      </c>
      <c r="R5721" t="str">
        <f>IF(AND(Stock_Info[[#This Row],[Spread High-Low]] &lt; 10, Stock_Info[[#This Row],[% Deli. Qty to Traded Qty]] &gt; 90), "Good Day", "")</f>
        <v/>
      </c>
    </row>
    <row r="5722" spans="1:18">
      <c r="A5722" t="s">
        <v>62</v>
      </c>
      <c r="B5722" s="1">
        <v>45586</v>
      </c>
      <c r="C5722" s="1" t="str">
        <f>"WEEK" &amp;" " &amp;  INT((DAY(Stock_Info[[#This Row],[Date]])+WEEKDAY(DATE(YEAR(Stock_Info[[#This Row],[Date]]),MONTH(Stock_Info[[#This Row],[Date]]),1))-1)/7)+1</f>
        <v>WEEK 4</v>
      </c>
      <c r="D5722" s="12">
        <v>1359.95</v>
      </c>
      <c r="E5722" s="12">
        <v>1359.95</v>
      </c>
      <c r="F5722" s="12">
        <v>1299.7</v>
      </c>
      <c r="G5722" s="12">
        <v>1308</v>
      </c>
      <c r="H5722" s="12">
        <v>1307.6734127582567</v>
      </c>
      <c r="I5722">
        <v>497325</v>
      </c>
      <c r="J5722">
        <v>22098</v>
      </c>
      <c r="K5722" s="12">
        <v>650338680</v>
      </c>
      <c r="L5722">
        <v>219323</v>
      </c>
      <c r="M5722">
        <v>44.1</v>
      </c>
      <c r="N5722">
        <v>60.25</v>
      </c>
      <c r="O5722">
        <v>-51.95</v>
      </c>
      <c r="P5722">
        <f xml:space="preserve"> IF(Stock_Info[[#This Row],[Close Price]] &gt; Stock_Info[[#This Row],[Open Price]], 1, 0)</f>
        <v>0</v>
      </c>
      <c r="Q5722" t="str">
        <f>IF(AND(Stock_Info[[#This Row],[% Deli. Qty to Traded Qty]]&gt;80,Stock_Info[[#This Row],[No. of Trades]]&lt;3000),"Unusual Day","")</f>
        <v/>
      </c>
      <c r="R5722" t="str">
        <f>IF(AND(Stock_Info[[#This Row],[Spread High-Low]] &lt; 10, Stock_Info[[#This Row],[% Deli. Qty to Traded Qty]] &gt; 90), "Good Day", "")</f>
        <v/>
      </c>
    </row>
    <row r="5723" spans="1:18">
      <c r="A5723" t="s">
        <v>62</v>
      </c>
      <c r="B5723" s="1">
        <v>45583</v>
      </c>
      <c r="C5723" s="1" t="str">
        <f>"WEEK" &amp;" " &amp;  INT((DAY(Stock_Info[[#This Row],[Date]])+WEEKDAY(DATE(YEAR(Stock_Info[[#This Row],[Date]]),MONTH(Stock_Info[[#This Row],[Date]]),1))-1)/7)+1</f>
        <v>WEEK 3</v>
      </c>
      <c r="D5723" s="12">
        <v>1340</v>
      </c>
      <c r="E5723" s="12">
        <v>1354.2</v>
      </c>
      <c r="F5723" s="12">
        <v>1330.7</v>
      </c>
      <c r="G5723" s="12">
        <v>1346.55</v>
      </c>
      <c r="H5723" s="12">
        <v>1344.2128525382757</v>
      </c>
      <c r="I5723">
        <v>74460</v>
      </c>
      <c r="J5723">
        <v>3709</v>
      </c>
      <c r="K5723" s="12">
        <v>100090089</v>
      </c>
      <c r="L5723">
        <v>38045</v>
      </c>
      <c r="M5723">
        <v>51.09</v>
      </c>
      <c r="N5723">
        <v>23.5</v>
      </c>
      <c r="O5723">
        <v>6.55</v>
      </c>
      <c r="P5723">
        <f xml:space="preserve"> IF(Stock_Info[[#This Row],[Close Price]] &gt; Stock_Info[[#This Row],[Open Price]], 1, 0)</f>
        <v>1</v>
      </c>
      <c r="Q5723" t="str">
        <f>IF(AND(Stock_Info[[#This Row],[% Deli. Qty to Traded Qty]]&gt;80,Stock_Info[[#This Row],[No. of Trades]]&lt;3000),"Unusual Day","")</f>
        <v/>
      </c>
      <c r="R5723" t="str">
        <f>IF(AND(Stock_Info[[#This Row],[Spread High-Low]] &lt; 10, Stock_Info[[#This Row],[% Deli. Qty to Traded Qty]] &gt; 90), "Good Day", "")</f>
        <v/>
      </c>
    </row>
    <row r="5724" spans="1:18">
      <c r="A5724" t="s">
        <v>62</v>
      </c>
      <c r="B5724" s="1">
        <v>45582</v>
      </c>
      <c r="C5724" s="1" t="str">
        <f>"WEEK" &amp;" " &amp;  INT((DAY(Stock_Info[[#This Row],[Date]])+WEEKDAY(DATE(YEAR(Stock_Info[[#This Row],[Date]]),MONTH(Stock_Info[[#This Row],[Date]]),1))-1)/7)+1</f>
        <v>WEEK 3</v>
      </c>
      <c r="D5724" s="12">
        <v>1355</v>
      </c>
      <c r="E5724" s="12">
        <v>1355</v>
      </c>
      <c r="F5724" s="12">
        <v>1337.5</v>
      </c>
      <c r="G5724" s="12">
        <v>1347.4</v>
      </c>
      <c r="H5724" s="12">
        <v>1343.1315097677054</v>
      </c>
      <c r="I5724">
        <v>204654</v>
      </c>
      <c r="J5724">
        <v>6323</v>
      </c>
      <c r="K5724" s="12">
        <v>274877236</v>
      </c>
      <c r="L5724">
        <v>182219</v>
      </c>
      <c r="M5724">
        <v>89.04</v>
      </c>
      <c r="N5724">
        <v>17.5</v>
      </c>
      <c r="O5724">
        <v>-7.6</v>
      </c>
      <c r="P5724">
        <f xml:space="preserve"> IF(Stock_Info[[#This Row],[Close Price]] &gt; Stock_Info[[#This Row],[Open Price]], 1, 0)</f>
        <v>0</v>
      </c>
      <c r="Q5724" t="str">
        <f>IF(AND(Stock_Info[[#This Row],[% Deli. Qty to Traded Qty]]&gt;80,Stock_Info[[#This Row],[No. of Trades]]&lt;3000),"Unusual Day","")</f>
        <v/>
      </c>
      <c r="R5724" t="str">
        <f>IF(AND(Stock_Info[[#This Row],[Spread High-Low]] &lt; 10, Stock_Info[[#This Row],[% Deli. Qty to Traded Qty]] &gt; 90), "Good Day", "")</f>
        <v/>
      </c>
    </row>
    <row r="5725" spans="1:18">
      <c r="A5725" t="s">
        <v>62</v>
      </c>
      <c r="B5725" s="1">
        <v>45581</v>
      </c>
      <c r="C5725" s="1" t="str">
        <f>"WEEK" &amp;" " &amp;  INT((DAY(Stock_Info[[#This Row],[Date]])+WEEKDAY(DATE(YEAR(Stock_Info[[#This Row],[Date]]),MONTH(Stock_Info[[#This Row],[Date]]),1))-1)/7)+1</f>
        <v>WEEK 3</v>
      </c>
      <c r="D5725" s="12">
        <v>1350.15</v>
      </c>
      <c r="E5725" s="12">
        <v>1356</v>
      </c>
      <c r="F5725" s="12">
        <v>1341.2</v>
      </c>
      <c r="G5725" s="12">
        <v>1346</v>
      </c>
      <c r="H5725" s="12">
        <v>1346.9366534914361</v>
      </c>
      <c r="I5725">
        <v>18975</v>
      </c>
      <c r="J5725">
        <v>1639</v>
      </c>
      <c r="K5725" s="12">
        <v>25558123</v>
      </c>
      <c r="L5725">
        <v>7972</v>
      </c>
      <c r="M5725">
        <v>42.01</v>
      </c>
      <c r="N5725">
        <v>14.8</v>
      </c>
      <c r="O5725">
        <v>-4.1500000000000004</v>
      </c>
      <c r="P5725">
        <f xml:space="preserve"> IF(Stock_Info[[#This Row],[Close Price]] &gt; Stock_Info[[#This Row],[Open Price]], 1, 0)</f>
        <v>0</v>
      </c>
      <c r="Q5725" t="str">
        <f>IF(AND(Stock_Info[[#This Row],[% Deli. Qty to Traded Qty]]&gt;80,Stock_Info[[#This Row],[No. of Trades]]&lt;3000),"Unusual Day","")</f>
        <v/>
      </c>
      <c r="R5725" t="str">
        <f>IF(AND(Stock_Info[[#This Row],[Spread High-Low]] &lt; 10, Stock_Info[[#This Row],[% Deli. Qty to Traded Qty]] &gt; 90), "Good Day", "")</f>
        <v/>
      </c>
    </row>
    <row r="5726" spans="1:18">
      <c r="A5726" t="s">
        <v>62</v>
      </c>
      <c r="B5726" s="1">
        <v>45580</v>
      </c>
      <c r="C5726" s="1" t="str">
        <f>"WEEK" &amp;" " &amp;  INT((DAY(Stock_Info[[#This Row],[Date]])+WEEKDAY(DATE(YEAR(Stock_Info[[#This Row],[Date]]),MONTH(Stock_Info[[#This Row],[Date]]),1))-1)/7)+1</f>
        <v>WEEK 3</v>
      </c>
      <c r="D5726" s="12">
        <v>1371.2</v>
      </c>
      <c r="E5726" s="12">
        <v>1374.1</v>
      </c>
      <c r="F5726" s="12">
        <v>1349.7</v>
      </c>
      <c r="G5726" s="12">
        <v>1360.05</v>
      </c>
      <c r="H5726" s="12">
        <v>1359.5938921247905</v>
      </c>
      <c r="I5726">
        <v>50132</v>
      </c>
      <c r="J5726">
        <v>3578</v>
      </c>
      <c r="K5726" s="12">
        <v>68159161</v>
      </c>
      <c r="L5726">
        <v>19098</v>
      </c>
      <c r="M5726">
        <v>38.1</v>
      </c>
      <c r="N5726">
        <v>24.4</v>
      </c>
      <c r="O5726">
        <v>-11.15</v>
      </c>
      <c r="P5726">
        <f xml:space="preserve"> IF(Stock_Info[[#This Row],[Close Price]] &gt; Stock_Info[[#This Row],[Open Price]], 1, 0)</f>
        <v>0</v>
      </c>
      <c r="Q5726" t="str">
        <f>IF(AND(Stock_Info[[#This Row],[% Deli. Qty to Traded Qty]]&gt;80,Stock_Info[[#This Row],[No. of Trades]]&lt;3000),"Unusual Day","")</f>
        <v/>
      </c>
      <c r="R5726" t="str">
        <f>IF(AND(Stock_Info[[#This Row],[Spread High-Low]] &lt; 10, Stock_Info[[#This Row],[% Deli. Qty to Traded Qty]] &gt; 90), "Good Day", "")</f>
        <v/>
      </c>
    </row>
    <row r="5727" spans="1:18">
      <c r="A5727" t="s">
        <v>62</v>
      </c>
      <c r="B5727" s="1">
        <v>45579</v>
      </c>
      <c r="C5727" s="1" t="str">
        <f>"WEEK" &amp;" " &amp;  INT((DAY(Stock_Info[[#This Row],[Date]])+WEEKDAY(DATE(YEAR(Stock_Info[[#This Row],[Date]]),MONTH(Stock_Info[[#This Row],[Date]]),1))-1)/7)+1</f>
        <v>WEEK 3</v>
      </c>
      <c r="D5727" s="12">
        <v>1350.05</v>
      </c>
      <c r="E5727" s="12">
        <v>1372.15</v>
      </c>
      <c r="F5727" s="12">
        <v>1348.55</v>
      </c>
      <c r="G5727" s="12">
        <v>1370.6</v>
      </c>
      <c r="H5727" s="12">
        <v>1368.6061747547178</v>
      </c>
      <c r="I5727">
        <v>242374</v>
      </c>
      <c r="J5727">
        <v>10034</v>
      </c>
      <c r="K5727" s="12">
        <v>331714553</v>
      </c>
      <c r="L5727">
        <v>73831</v>
      </c>
      <c r="M5727">
        <v>30.46</v>
      </c>
      <c r="N5727">
        <v>23.6</v>
      </c>
      <c r="O5727">
        <v>20.55</v>
      </c>
      <c r="P5727">
        <f xml:space="preserve"> IF(Stock_Info[[#This Row],[Close Price]] &gt; Stock_Info[[#This Row],[Open Price]], 1, 0)</f>
        <v>1</v>
      </c>
      <c r="Q5727" t="str">
        <f>IF(AND(Stock_Info[[#This Row],[% Deli. Qty to Traded Qty]]&gt;80,Stock_Info[[#This Row],[No. of Trades]]&lt;3000),"Unusual Day","")</f>
        <v/>
      </c>
      <c r="R5727" t="str">
        <f>IF(AND(Stock_Info[[#This Row],[Spread High-Low]] &lt; 10, Stock_Info[[#This Row],[% Deli. Qty to Traded Qty]] &gt; 90), "Good Day", "")</f>
        <v/>
      </c>
    </row>
    <row r="5728" spans="1:18">
      <c r="A5728" t="s">
        <v>62</v>
      </c>
      <c r="B5728" s="1">
        <v>45576</v>
      </c>
      <c r="C5728" s="1" t="str">
        <f>"WEEK" &amp;" " &amp;  INT((DAY(Stock_Info[[#This Row],[Date]])+WEEKDAY(DATE(YEAR(Stock_Info[[#This Row],[Date]]),MONTH(Stock_Info[[#This Row],[Date]]),1))-1)/7)+1</f>
        <v>WEEK 2</v>
      </c>
      <c r="D5728" s="12">
        <v>1361.4</v>
      </c>
      <c r="E5728" s="12">
        <v>1370.95</v>
      </c>
      <c r="F5728" s="12">
        <v>1339.15</v>
      </c>
      <c r="G5728" s="12">
        <v>1347.7</v>
      </c>
      <c r="H5728" s="12">
        <v>1347.7098462057804</v>
      </c>
      <c r="I5728">
        <v>100719</v>
      </c>
      <c r="J5728">
        <v>8450</v>
      </c>
      <c r="K5728" s="12">
        <v>135739988</v>
      </c>
      <c r="L5728">
        <v>23395</v>
      </c>
      <c r="M5728">
        <v>23.23</v>
      </c>
      <c r="N5728">
        <v>31.8</v>
      </c>
      <c r="O5728">
        <v>-13.7</v>
      </c>
      <c r="P5728">
        <f xml:space="preserve"> IF(Stock_Info[[#This Row],[Close Price]] &gt; Stock_Info[[#This Row],[Open Price]], 1, 0)</f>
        <v>0</v>
      </c>
      <c r="Q5728" t="str">
        <f>IF(AND(Stock_Info[[#This Row],[% Deli. Qty to Traded Qty]]&gt;80,Stock_Info[[#This Row],[No. of Trades]]&lt;3000),"Unusual Day","")</f>
        <v/>
      </c>
      <c r="R5728" t="str">
        <f>IF(AND(Stock_Info[[#This Row],[Spread High-Low]] &lt; 10, Stock_Info[[#This Row],[% Deli. Qty to Traded Qty]] &gt; 90), "Good Day", "")</f>
        <v/>
      </c>
    </row>
    <row r="5729" spans="1:18">
      <c r="A5729" t="s">
        <v>62</v>
      </c>
      <c r="B5729" s="1">
        <v>45575</v>
      </c>
      <c r="C5729" s="1" t="str">
        <f>"WEEK" &amp;" " &amp;  INT((DAY(Stock_Info[[#This Row],[Date]])+WEEKDAY(DATE(YEAR(Stock_Info[[#This Row],[Date]]),MONTH(Stock_Info[[#This Row],[Date]]),1))-1)/7)+1</f>
        <v>WEEK 2</v>
      </c>
      <c r="D5729" s="12">
        <v>1346.35</v>
      </c>
      <c r="E5729" s="12">
        <v>1361.55</v>
      </c>
      <c r="F5729" s="12">
        <v>1345</v>
      </c>
      <c r="G5729" s="12">
        <v>1356.5</v>
      </c>
      <c r="H5729" s="12">
        <v>1353.9045435598166</v>
      </c>
      <c r="I5729">
        <v>21591</v>
      </c>
      <c r="J5729">
        <v>1386</v>
      </c>
      <c r="K5729" s="12">
        <v>29232153</v>
      </c>
      <c r="L5729">
        <v>6177</v>
      </c>
      <c r="M5729">
        <v>28.61</v>
      </c>
      <c r="N5729">
        <v>16.55</v>
      </c>
      <c r="O5729">
        <v>10.15</v>
      </c>
      <c r="P5729">
        <f xml:space="preserve"> IF(Stock_Info[[#This Row],[Close Price]] &gt; Stock_Info[[#This Row],[Open Price]], 1, 0)</f>
        <v>1</v>
      </c>
      <c r="Q5729" t="str">
        <f>IF(AND(Stock_Info[[#This Row],[% Deli. Qty to Traded Qty]]&gt;80,Stock_Info[[#This Row],[No. of Trades]]&lt;3000),"Unusual Day","")</f>
        <v/>
      </c>
      <c r="R5729" t="str">
        <f>IF(AND(Stock_Info[[#This Row],[Spread High-Low]] &lt; 10, Stock_Info[[#This Row],[% Deli. Qty to Traded Qty]] &gt; 90), "Good Day", "")</f>
        <v/>
      </c>
    </row>
    <row r="5730" spans="1:18">
      <c r="A5730" t="s">
        <v>62</v>
      </c>
      <c r="B5730" s="1">
        <v>45574</v>
      </c>
      <c r="C5730" s="1" t="str">
        <f>"WEEK" &amp;" " &amp;  INT((DAY(Stock_Info[[#This Row],[Date]])+WEEKDAY(DATE(YEAR(Stock_Info[[#This Row],[Date]]),MONTH(Stock_Info[[#This Row],[Date]]),1))-1)/7)+1</f>
        <v>WEEK 2</v>
      </c>
      <c r="D5730" s="12">
        <v>1365.05</v>
      </c>
      <c r="E5730" s="12">
        <v>1371.7</v>
      </c>
      <c r="F5730" s="12">
        <v>1336</v>
      </c>
      <c r="G5730" s="12">
        <v>1341.3</v>
      </c>
      <c r="H5730" s="12">
        <v>1353.8671025982292</v>
      </c>
      <c r="I5730">
        <v>86405</v>
      </c>
      <c r="J5730">
        <v>5876</v>
      </c>
      <c r="K5730" s="12">
        <v>116980887</v>
      </c>
      <c r="L5730">
        <v>37754</v>
      </c>
      <c r="M5730">
        <v>43.69</v>
      </c>
      <c r="N5730">
        <v>35.700000000000003</v>
      </c>
      <c r="O5730">
        <v>-23.75</v>
      </c>
      <c r="P5730">
        <f xml:space="preserve"> IF(Stock_Info[[#This Row],[Close Price]] &gt; Stock_Info[[#This Row],[Open Price]], 1, 0)</f>
        <v>0</v>
      </c>
      <c r="Q5730" t="str">
        <f>IF(AND(Stock_Info[[#This Row],[% Deli. Qty to Traded Qty]]&gt;80,Stock_Info[[#This Row],[No. of Trades]]&lt;3000),"Unusual Day","")</f>
        <v/>
      </c>
      <c r="R5730" t="str">
        <f>IF(AND(Stock_Info[[#This Row],[Spread High-Low]] &lt; 10, Stock_Info[[#This Row],[% Deli. Qty to Traded Qty]] &gt; 90), "Good Day", "")</f>
        <v/>
      </c>
    </row>
    <row r="5731" spans="1:18">
      <c r="A5731" t="s">
        <v>62</v>
      </c>
      <c r="B5731" s="1">
        <v>45573</v>
      </c>
      <c r="C5731" s="1" t="str">
        <f>"WEEK" &amp;" " &amp;  INT((DAY(Stock_Info[[#This Row],[Date]])+WEEKDAY(DATE(YEAR(Stock_Info[[#This Row],[Date]]),MONTH(Stock_Info[[#This Row],[Date]]),1))-1)/7)+1</f>
        <v>WEEK 2</v>
      </c>
      <c r="D5731" s="12">
        <v>1351.05</v>
      </c>
      <c r="E5731" s="12">
        <v>1370.15</v>
      </c>
      <c r="F5731" s="12">
        <v>1343.8</v>
      </c>
      <c r="G5731" s="12">
        <v>1359.55</v>
      </c>
      <c r="H5731" s="12">
        <v>1359.179106607678</v>
      </c>
      <c r="I5731">
        <v>21021</v>
      </c>
      <c r="J5731">
        <v>1617</v>
      </c>
      <c r="K5731" s="12">
        <v>28571304</v>
      </c>
      <c r="L5731">
        <v>5657</v>
      </c>
      <c r="M5731">
        <v>26.91</v>
      </c>
      <c r="N5731">
        <v>26.35</v>
      </c>
      <c r="O5731">
        <v>8.5</v>
      </c>
      <c r="P5731">
        <f xml:space="preserve"> IF(Stock_Info[[#This Row],[Close Price]] &gt; Stock_Info[[#This Row],[Open Price]], 1, 0)</f>
        <v>1</v>
      </c>
      <c r="Q5731" t="str">
        <f>IF(AND(Stock_Info[[#This Row],[% Deli. Qty to Traded Qty]]&gt;80,Stock_Info[[#This Row],[No. of Trades]]&lt;3000),"Unusual Day","")</f>
        <v/>
      </c>
      <c r="R5731" t="str">
        <f>IF(AND(Stock_Info[[#This Row],[Spread High-Low]] &lt; 10, Stock_Info[[#This Row],[% Deli. Qty to Traded Qty]] &gt; 90), "Good Day", "")</f>
        <v/>
      </c>
    </row>
    <row r="5732" spans="1:18">
      <c r="A5732" t="s">
        <v>62</v>
      </c>
      <c r="B5732" s="1">
        <v>45572</v>
      </c>
      <c r="C5732" s="1" t="str">
        <f>"WEEK" &amp;" " &amp;  INT((DAY(Stock_Info[[#This Row],[Date]])+WEEKDAY(DATE(YEAR(Stock_Info[[#This Row],[Date]]),MONTH(Stock_Info[[#This Row],[Date]]),1))-1)/7)+1</f>
        <v>WEEK 2</v>
      </c>
      <c r="D5732" s="12">
        <v>1389</v>
      </c>
      <c r="E5732" s="12">
        <v>1393.2</v>
      </c>
      <c r="F5732" s="12">
        <v>1337.45</v>
      </c>
      <c r="G5732" s="12">
        <v>1349.3</v>
      </c>
      <c r="H5732" s="12">
        <v>1359.7735104596886</v>
      </c>
      <c r="I5732">
        <v>319847</v>
      </c>
      <c r="J5732">
        <v>16553</v>
      </c>
      <c r="K5732" s="12">
        <v>434919478</v>
      </c>
      <c r="L5732">
        <v>47276</v>
      </c>
      <c r="M5732">
        <v>14.78</v>
      </c>
      <c r="N5732">
        <v>55.75</v>
      </c>
      <c r="O5732">
        <v>-39.700000000000003</v>
      </c>
      <c r="P5732">
        <f xml:space="preserve"> IF(Stock_Info[[#This Row],[Close Price]] &gt; Stock_Info[[#This Row],[Open Price]], 1, 0)</f>
        <v>0</v>
      </c>
      <c r="Q5732" t="str">
        <f>IF(AND(Stock_Info[[#This Row],[% Deli. Qty to Traded Qty]]&gt;80,Stock_Info[[#This Row],[No. of Trades]]&lt;3000),"Unusual Day","")</f>
        <v/>
      </c>
      <c r="R5732" t="str">
        <f>IF(AND(Stock_Info[[#This Row],[Spread High-Low]] &lt; 10, Stock_Info[[#This Row],[% Deli. Qty to Traded Qty]] &gt; 90), "Good Day", "")</f>
        <v/>
      </c>
    </row>
    <row r="5733" spans="1:18">
      <c r="A5733" t="s">
        <v>62</v>
      </c>
      <c r="B5733" s="1">
        <v>45569</v>
      </c>
      <c r="C5733" s="1" t="str">
        <f>"WEEK" &amp;" " &amp;  INT((DAY(Stock_Info[[#This Row],[Date]])+WEEKDAY(DATE(YEAR(Stock_Info[[#This Row],[Date]]),MONTH(Stock_Info[[#This Row],[Date]]),1))-1)/7)+1</f>
        <v>WEEK 1</v>
      </c>
      <c r="D5733" s="12">
        <v>1387</v>
      </c>
      <c r="E5733" s="12">
        <v>1411</v>
      </c>
      <c r="F5733" s="12">
        <v>1380.5</v>
      </c>
      <c r="G5733" s="12">
        <v>1382.9</v>
      </c>
      <c r="H5733" s="12">
        <v>1392.5528914724498</v>
      </c>
      <c r="I5733">
        <v>129709</v>
      </c>
      <c r="J5733">
        <v>10857</v>
      </c>
      <c r="K5733" s="12">
        <v>180626643</v>
      </c>
      <c r="L5733">
        <v>22351</v>
      </c>
      <c r="M5733">
        <v>17.23</v>
      </c>
      <c r="N5733">
        <v>30.5</v>
      </c>
      <c r="O5733">
        <v>-4.0999999999999996</v>
      </c>
      <c r="P5733">
        <f xml:space="preserve"> IF(Stock_Info[[#This Row],[Close Price]] &gt; Stock_Info[[#This Row],[Open Price]], 1, 0)</f>
        <v>0</v>
      </c>
      <c r="Q5733" t="str">
        <f>IF(AND(Stock_Info[[#This Row],[% Deli. Qty to Traded Qty]]&gt;80,Stock_Info[[#This Row],[No. of Trades]]&lt;3000),"Unusual Day","")</f>
        <v/>
      </c>
      <c r="R5733" t="str">
        <f>IF(AND(Stock_Info[[#This Row],[Spread High-Low]] &lt; 10, Stock_Info[[#This Row],[% Deli. Qty to Traded Qty]] &gt; 90), "Good Day", "")</f>
        <v/>
      </c>
    </row>
    <row r="5734" spans="1:18">
      <c r="A5734" t="s">
        <v>62</v>
      </c>
      <c r="B5734" s="1">
        <v>45568</v>
      </c>
      <c r="C5734" s="1" t="str">
        <f>"WEEK" &amp;" " &amp;  INT((DAY(Stock_Info[[#This Row],[Date]])+WEEKDAY(DATE(YEAR(Stock_Info[[#This Row],[Date]]),MONTH(Stock_Info[[#This Row],[Date]]),1))-1)/7)+1</f>
        <v>WEEK 1</v>
      </c>
      <c r="D5734" s="12">
        <v>1408.15</v>
      </c>
      <c r="E5734" s="12">
        <v>1412.45</v>
      </c>
      <c r="F5734" s="12">
        <v>1382.1</v>
      </c>
      <c r="G5734" s="12">
        <v>1387.3</v>
      </c>
      <c r="H5734" s="12">
        <v>1396.3855648817271</v>
      </c>
      <c r="I5734">
        <v>44558</v>
      </c>
      <c r="J5734">
        <v>3865</v>
      </c>
      <c r="K5734" s="12">
        <v>62220148</v>
      </c>
      <c r="L5734">
        <v>16635</v>
      </c>
      <c r="M5734">
        <v>37.33</v>
      </c>
      <c r="N5734">
        <v>30.35</v>
      </c>
      <c r="O5734">
        <v>-20.85</v>
      </c>
      <c r="P5734">
        <f xml:space="preserve"> IF(Stock_Info[[#This Row],[Close Price]] &gt; Stock_Info[[#This Row],[Open Price]], 1, 0)</f>
        <v>0</v>
      </c>
      <c r="Q5734" t="str">
        <f>IF(AND(Stock_Info[[#This Row],[% Deli. Qty to Traded Qty]]&gt;80,Stock_Info[[#This Row],[No. of Trades]]&lt;3000),"Unusual Day","")</f>
        <v/>
      </c>
      <c r="R5734" t="str">
        <f>IF(AND(Stock_Info[[#This Row],[Spread High-Low]] &lt; 10, Stock_Info[[#This Row],[% Deli. Qty to Traded Qty]] &gt; 90), "Good Day", "")</f>
        <v/>
      </c>
    </row>
    <row r="5735" spans="1:18">
      <c r="A5735" t="s">
        <v>62</v>
      </c>
      <c r="B5735" s="1">
        <v>45566</v>
      </c>
      <c r="C5735" s="1" t="str">
        <f>"WEEK" &amp;" " &amp;  INT((DAY(Stock_Info[[#This Row],[Date]])+WEEKDAY(DATE(YEAR(Stock_Info[[#This Row],[Date]]),MONTH(Stock_Info[[#This Row],[Date]]),1))-1)/7)+1</f>
        <v>WEEK 1</v>
      </c>
      <c r="D5735" s="12">
        <v>1452</v>
      </c>
      <c r="E5735" s="12">
        <v>1452</v>
      </c>
      <c r="F5735" s="12">
        <v>1405</v>
      </c>
      <c r="G5735" s="12">
        <v>1409.15</v>
      </c>
      <c r="H5735" s="12">
        <v>1420.4775416975187</v>
      </c>
      <c r="I5735">
        <v>79681</v>
      </c>
      <c r="J5735">
        <v>5768</v>
      </c>
      <c r="K5735" s="12">
        <v>113185071</v>
      </c>
      <c r="L5735">
        <v>38102</v>
      </c>
      <c r="M5735">
        <v>47.82</v>
      </c>
      <c r="N5735">
        <v>47</v>
      </c>
      <c r="O5735">
        <v>-42.85</v>
      </c>
      <c r="P5735">
        <f xml:space="preserve"> IF(Stock_Info[[#This Row],[Close Price]] &gt; Stock_Info[[#This Row],[Open Price]], 1, 0)</f>
        <v>0</v>
      </c>
      <c r="Q5735" t="str">
        <f>IF(AND(Stock_Info[[#This Row],[% Deli. Qty to Traded Qty]]&gt;80,Stock_Info[[#This Row],[No. of Trades]]&lt;3000),"Unusual Day","")</f>
        <v/>
      </c>
      <c r="R5735" t="str">
        <f>IF(AND(Stock_Info[[#This Row],[Spread High-Low]] &lt; 10, Stock_Info[[#This Row],[% Deli. Qty to Traded Qty]] &gt; 90), "Good Day", "")</f>
        <v/>
      </c>
    </row>
    <row r="5736" spans="1:18">
      <c r="A5736" t="s">
        <v>62</v>
      </c>
      <c r="B5736" s="1">
        <v>45565</v>
      </c>
      <c r="C5736" s="1" t="str">
        <f>"WEEK" &amp;" " &amp;  INT((DAY(Stock_Info[[#This Row],[Date]])+WEEKDAY(DATE(YEAR(Stock_Info[[#This Row],[Date]]),MONTH(Stock_Info[[#This Row],[Date]]),1))-1)/7)+1</f>
        <v>WEEK 5</v>
      </c>
      <c r="D5736" s="12">
        <v>1469.7</v>
      </c>
      <c r="E5736" s="12">
        <v>1472.15</v>
      </c>
      <c r="F5736" s="12">
        <v>1437.1</v>
      </c>
      <c r="G5736" s="12">
        <v>1448</v>
      </c>
      <c r="H5736" s="12">
        <v>1448.0916704969102</v>
      </c>
      <c r="I5736">
        <v>156648</v>
      </c>
      <c r="J5736">
        <v>9911</v>
      </c>
      <c r="K5736" s="12">
        <v>226840664</v>
      </c>
      <c r="L5736">
        <v>27334</v>
      </c>
      <c r="M5736">
        <v>17.45</v>
      </c>
      <c r="N5736">
        <v>35.049999999999997</v>
      </c>
      <c r="O5736">
        <v>-21.7</v>
      </c>
      <c r="P5736">
        <f xml:space="preserve"> IF(Stock_Info[[#This Row],[Close Price]] &gt; Stock_Info[[#This Row],[Open Price]], 1, 0)</f>
        <v>0</v>
      </c>
      <c r="Q5736" t="str">
        <f>IF(AND(Stock_Info[[#This Row],[% Deli. Qty to Traded Qty]]&gt;80,Stock_Info[[#This Row],[No. of Trades]]&lt;3000),"Unusual Day","")</f>
        <v/>
      </c>
      <c r="R5736" t="str">
        <f>IF(AND(Stock_Info[[#This Row],[Spread High-Low]] &lt; 10, Stock_Info[[#This Row],[% Deli. Qty to Traded Qty]] &gt; 90), "Good Day", "")</f>
        <v/>
      </c>
    </row>
    <row r="5737" spans="1:18">
      <c r="A5737" t="s">
        <v>62</v>
      </c>
      <c r="B5737" s="1">
        <v>45562</v>
      </c>
      <c r="C5737" s="1" t="str">
        <f>"WEEK" &amp;" " &amp;  INT((DAY(Stock_Info[[#This Row],[Date]])+WEEKDAY(DATE(YEAR(Stock_Info[[#This Row],[Date]]),MONTH(Stock_Info[[#This Row],[Date]]),1))-1)/7)+1</f>
        <v>WEEK 4</v>
      </c>
      <c r="D5737" s="12">
        <v>1453.3</v>
      </c>
      <c r="E5737" s="12">
        <v>1481</v>
      </c>
      <c r="F5737" s="12">
        <v>1453.3</v>
      </c>
      <c r="G5737" s="12">
        <v>1462.45</v>
      </c>
      <c r="H5737" s="12">
        <v>1468.6661751325573</v>
      </c>
      <c r="I5737">
        <v>31873</v>
      </c>
      <c r="J5737">
        <v>2147</v>
      </c>
      <c r="K5737" s="12">
        <v>46810797</v>
      </c>
      <c r="L5737">
        <v>12797</v>
      </c>
      <c r="M5737">
        <v>40.15</v>
      </c>
      <c r="N5737">
        <v>27.7</v>
      </c>
      <c r="O5737">
        <v>9.15</v>
      </c>
      <c r="P5737">
        <f xml:space="preserve"> IF(Stock_Info[[#This Row],[Close Price]] &gt; Stock_Info[[#This Row],[Open Price]], 1, 0)</f>
        <v>1</v>
      </c>
      <c r="Q5737" t="str">
        <f>IF(AND(Stock_Info[[#This Row],[% Deli. Qty to Traded Qty]]&gt;80,Stock_Info[[#This Row],[No. of Trades]]&lt;3000),"Unusual Day","")</f>
        <v/>
      </c>
      <c r="R5737" t="str">
        <f>IF(AND(Stock_Info[[#This Row],[Spread High-Low]] &lt; 10, Stock_Info[[#This Row],[% Deli. Qty to Traded Qty]] &gt; 90), "Good Day", "")</f>
        <v/>
      </c>
    </row>
    <row r="5738" spans="1:18">
      <c r="A5738" t="s">
        <v>62</v>
      </c>
      <c r="B5738" s="1">
        <v>45561</v>
      </c>
      <c r="C5738" s="1" t="str">
        <f>"WEEK" &amp;" " &amp;  INT((DAY(Stock_Info[[#This Row],[Date]])+WEEKDAY(DATE(YEAR(Stock_Info[[#This Row],[Date]]),MONTH(Stock_Info[[#This Row],[Date]]),1))-1)/7)+1</f>
        <v>WEEK 4</v>
      </c>
      <c r="D5738" s="12">
        <v>1444.95</v>
      </c>
      <c r="E5738" s="12">
        <v>1457</v>
      </c>
      <c r="F5738" s="12">
        <v>1438</v>
      </c>
      <c r="G5738" s="12">
        <v>1452.4</v>
      </c>
      <c r="H5738" s="12">
        <v>1448.4306636208676</v>
      </c>
      <c r="I5738">
        <v>86239</v>
      </c>
      <c r="J5738">
        <v>4748</v>
      </c>
      <c r="K5738" s="12">
        <v>124911212</v>
      </c>
      <c r="L5738">
        <v>62955</v>
      </c>
      <c r="M5738">
        <v>73</v>
      </c>
      <c r="N5738">
        <v>19</v>
      </c>
      <c r="O5738">
        <v>7.45</v>
      </c>
      <c r="P5738">
        <f xml:space="preserve"> IF(Stock_Info[[#This Row],[Close Price]] &gt; Stock_Info[[#This Row],[Open Price]], 1, 0)</f>
        <v>1</v>
      </c>
      <c r="Q5738" t="str">
        <f>IF(AND(Stock_Info[[#This Row],[% Deli. Qty to Traded Qty]]&gt;80,Stock_Info[[#This Row],[No. of Trades]]&lt;3000),"Unusual Day","")</f>
        <v/>
      </c>
      <c r="R5738" t="str">
        <f>IF(AND(Stock_Info[[#This Row],[Spread High-Low]] &lt; 10, Stock_Info[[#This Row],[% Deli. Qty to Traded Qty]] &gt; 90), "Good Day", "")</f>
        <v/>
      </c>
    </row>
    <row r="5739" spans="1:18">
      <c r="A5739" t="s">
        <v>62</v>
      </c>
      <c r="B5739" s="1">
        <v>45560</v>
      </c>
      <c r="C5739" s="1" t="str">
        <f>"WEEK" &amp;" " &amp;  INT((DAY(Stock_Info[[#This Row],[Date]])+WEEKDAY(DATE(YEAR(Stock_Info[[#This Row],[Date]]),MONTH(Stock_Info[[#This Row],[Date]]),1))-1)/7)+1</f>
        <v>WEEK 4</v>
      </c>
      <c r="D5739" s="12">
        <v>1450.05</v>
      </c>
      <c r="E5739" s="12">
        <v>1453.6</v>
      </c>
      <c r="F5739" s="12">
        <v>1432.25</v>
      </c>
      <c r="G5739" s="12">
        <v>1440.1</v>
      </c>
      <c r="H5739" s="12">
        <v>1440.4932043692154</v>
      </c>
      <c r="I5739">
        <v>23986</v>
      </c>
      <c r="J5739">
        <v>1573</v>
      </c>
      <c r="K5739" s="12">
        <v>34551670</v>
      </c>
      <c r="L5739">
        <v>7129</v>
      </c>
      <c r="M5739">
        <v>29.72</v>
      </c>
      <c r="N5739">
        <v>21.35</v>
      </c>
      <c r="O5739">
        <v>-9.9499999999999993</v>
      </c>
      <c r="P5739">
        <f xml:space="preserve"> IF(Stock_Info[[#This Row],[Close Price]] &gt; Stock_Info[[#This Row],[Open Price]], 1, 0)</f>
        <v>0</v>
      </c>
      <c r="Q5739" t="str">
        <f>IF(AND(Stock_Info[[#This Row],[% Deli. Qty to Traded Qty]]&gt;80,Stock_Info[[#This Row],[No. of Trades]]&lt;3000),"Unusual Day","")</f>
        <v/>
      </c>
      <c r="R5739" t="str">
        <f>IF(AND(Stock_Info[[#This Row],[Spread High-Low]] &lt; 10, Stock_Info[[#This Row],[% Deli. Qty to Traded Qty]] &gt; 90), "Good Day", "")</f>
        <v/>
      </c>
    </row>
    <row r="5740" spans="1:18">
      <c r="A5740" t="s">
        <v>62</v>
      </c>
      <c r="B5740" s="1">
        <v>45559</v>
      </c>
      <c r="C5740" s="1" t="str">
        <f>"WEEK" &amp;" " &amp;  INT((DAY(Stock_Info[[#This Row],[Date]])+WEEKDAY(DATE(YEAR(Stock_Info[[#This Row],[Date]]),MONTH(Stock_Info[[#This Row],[Date]]),1))-1)/7)+1</f>
        <v>WEEK 4</v>
      </c>
      <c r="D5740" s="12">
        <v>1466.6</v>
      </c>
      <c r="E5740" s="12">
        <v>1472</v>
      </c>
      <c r="F5740" s="12">
        <v>1445.45</v>
      </c>
      <c r="G5740" s="12">
        <v>1447.75</v>
      </c>
      <c r="H5740" s="12">
        <v>1453.8027060675108</v>
      </c>
      <c r="I5740">
        <v>42571</v>
      </c>
      <c r="J5740">
        <v>3396</v>
      </c>
      <c r="K5740" s="12">
        <v>61889835</v>
      </c>
      <c r="L5740">
        <v>18764</v>
      </c>
      <c r="M5740">
        <v>44.08</v>
      </c>
      <c r="N5740">
        <v>26.55</v>
      </c>
      <c r="O5740">
        <v>-18.850000000000001</v>
      </c>
      <c r="P5740">
        <f xml:space="preserve"> IF(Stock_Info[[#This Row],[Close Price]] &gt; Stock_Info[[#This Row],[Open Price]], 1, 0)</f>
        <v>0</v>
      </c>
      <c r="Q5740" t="str">
        <f>IF(AND(Stock_Info[[#This Row],[% Deli. Qty to Traded Qty]]&gt;80,Stock_Info[[#This Row],[No. of Trades]]&lt;3000),"Unusual Day","")</f>
        <v/>
      </c>
      <c r="R5740" t="str">
        <f>IF(AND(Stock_Info[[#This Row],[Spread High-Low]] &lt; 10, Stock_Info[[#This Row],[% Deli. Qty to Traded Qty]] &gt; 90), "Good Day", "")</f>
        <v/>
      </c>
    </row>
    <row r="5741" spans="1:18">
      <c r="A5741" t="s">
        <v>62</v>
      </c>
      <c r="B5741" s="1">
        <v>45558</v>
      </c>
      <c r="C5741" s="1" t="str">
        <f>"WEEK" &amp;" " &amp;  INT((DAY(Stock_Info[[#This Row],[Date]])+WEEKDAY(DATE(YEAR(Stock_Info[[#This Row],[Date]]),MONTH(Stock_Info[[#This Row],[Date]]),1))-1)/7)+1</f>
        <v>WEEK 4</v>
      </c>
      <c r="D5741" s="12">
        <v>1495</v>
      </c>
      <c r="E5741" s="12">
        <v>1495</v>
      </c>
      <c r="F5741" s="12">
        <v>1453</v>
      </c>
      <c r="G5741" s="12">
        <v>1465.35</v>
      </c>
      <c r="H5741" s="12">
        <v>1466.5513256965401</v>
      </c>
      <c r="I5741">
        <v>170665</v>
      </c>
      <c r="J5741">
        <v>7978</v>
      </c>
      <c r="K5741" s="12">
        <v>250288982</v>
      </c>
      <c r="L5741">
        <v>57094</v>
      </c>
      <c r="M5741">
        <v>33.450000000000003</v>
      </c>
      <c r="N5741">
        <v>42</v>
      </c>
      <c r="O5741">
        <v>-29.65</v>
      </c>
      <c r="P5741">
        <f xml:space="preserve"> IF(Stock_Info[[#This Row],[Close Price]] &gt; Stock_Info[[#This Row],[Open Price]], 1, 0)</f>
        <v>0</v>
      </c>
      <c r="Q5741" t="str">
        <f>IF(AND(Stock_Info[[#This Row],[% Deli. Qty to Traded Qty]]&gt;80,Stock_Info[[#This Row],[No. of Trades]]&lt;3000),"Unusual Day","")</f>
        <v/>
      </c>
      <c r="R5741" t="str">
        <f>IF(AND(Stock_Info[[#This Row],[Spread High-Low]] &lt; 10, Stock_Info[[#This Row],[% Deli. Qty to Traded Qty]] &gt; 90), "Good Day", "")</f>
        <v/>
      </c>
    </row>
    <row r="5742" spans="1:18">
      <c r="A5742" t="s">
        <v>62</v>
      </c>
      <c r="B5742" s="1">
        <v>45555</v>
      </c>
      <c r="C5742" s="1" t="str">
        <f>"WEEK" &amp;" " &amp;  INT((DAY(Stock_Info[[#This Row],[Date]])+WEEKDAY(DATE(YEAR(Stock_Info[[#This Row],[Date]]),MONTH(Stock_Info[[#This Row],[Date]]),1))-1)/7)+1</f>
        <v>WEEK 3</v>
      </c>
      <c r="D5742" s="12">
        <v>1495.25</v>
      </c>
      <c r="E5742" s="12">
        <v>1495.25</v>
      </c>
      <c r="F5742" s="12">
        <v>1473.65</v>
      </c>
      <c r="G5742" s="12">
        <v>1479.2</v>
      </c>
      <c r="H5742" s="12">
        <v>1482.9695457193243</v>
      </c>
      <c r="I5742">
        <v>250638</v>
      </c>
      <c r="J5742">
        <v>12994</v>
      </c>
      <c r="K5742" s="12">
        <v>371688521</v>
      </c>
      <c r="L5742">
        <v>69488</v>
      </c>
      <c r="M5742">
        <v>27.72</v>
      </c>
      <c r="N5742">
        <v>21.6</v>
      </c>
      <c r="O5742">
        <v>-16.05</v>
      </c>
      <c r="P5742">
        <f xml:space="preserve"> IF(Stock_Info[[#This Row],[Close Price]] &gt; Stock_Info[[#This Row],[Open Price]], 1, 0)</f>
        <v>0</v>
      </c>
      <c r="Q5742" t="str">
        <f>IF(AND(Stock_Info[[#This Row],[% Deli. Qty to Traded Qty]]&gt;80,Stock_Info[[#This Row],[No. of Trades]]&lt;3000),"Unusual Day","")</f>
        <v/>
      </c>
      <c r="R5742" t="str">
        <f>IF(AND(Stock_Info[[#This Row],[Spread High-Low]] &lt; 10, Stock_Info[[#This Row],[% Deli. Qty to Traded Qty]] &gt; 90), "Good Day", "")</f>
        <v/>
      </c>
    </row>
    <row r="5743" spans="1:18">
      <c r="A5743" t="s">
        <v>62</v>
      </c>
      <c r="B5743" s="1">
        <v>45554</v>
      </c>
      <c r="C5743" s="1" t="str">
        <f>"WEEK" &amp;" " &amp;  INT((DAY(Stock_Info[[#This Row],[Date]])+WEEKDAY(DATE(YEAR(Stock_Info[[#This Row],[Date]]),MONTH(Stock_Info[[#This Row],[Date]]),1))-1)/7)+1</f>
        <v>WEEK 3</v>
      </c>
      <c r="D5743" s="12">
        <v>1498.7</v>
      </c>
      <c r="E5743" s="12">
        <v>1498.7</v>
      </c>
      <c r="F5743" s="12">
        <v>1475.8</v>
      </c>
      <c r="G5743" s="12">
        <v>1484.1</v>
      </c>
      <c r="H5743" s="12">
        <v>1489.0476263107721</v>
      </c>
      <c r="I5743">
        <v>52450</v>
      </c>
      <c r="J5743">
        <v>2909</v>
      </c>
      <c r="K5743" s="12">
        <v>78100548</v>
      </c>
      <c r="L5743">
        <v>25193</v>
      </c>
      <c r="M5743">
        <v>48.03</v>
      </c>
      <c r="N5743">
        <v>22.9</v>
      </c>
      <c r="O5743">
        <v>-14.6</v>
      </c>
      <c r="P5743">
        <f xml:space="preserve"> IF(Stock_Info[[#This Row],[Close Price]] &gt; Stock_Info[[#This Row],[Open Price]], 1, 0)</f>
        <v>0</v>
      </c>
      <c r="Q5743" t="str">
        <f>IF(AND(Stock_Info[[#This Row],[% Deli. Qty to Traded Qty]]&gt;80,Stock_Info[[#This Row],[No. of Trades]]&lt;3000),"Unusual Day","")</f>
        <v/>
      </c>
      <c r="R5743" t="str">
        <f>IF(AND(Stock_Info[[#This Row],[Spread High-Low]] &lt; 10, Stock_Info[[#This Row],[% Deli. Qty to Traded Qty]] &gt; 90), "Good Day", "")</f>
        <v/>
      </c>
    </row>
    <row r="5744" spans="1:18">
      <c r="A5744" t="s">
        <v>62</v>
      </c>
      <c r="B5744" s="1">
        <v>45553</v>
      </c>
      <c r="C5744" s="1" t="str">
        <f>"WEEK" &amp;" " &amp;  INT((DAY(Stock_Info[[#This Row],[Date]])+WEEKDAY(DATE(YEAR(Stock_Info[[#This Row],[Date]]),MONTH(Stock_Info[[#This Row],[Date]]),1))-1)/7)+1</f>
        <v>WEEK 3</v>
      </c>
      <c r="D5744" s="12">
        <v>1472.45</v>
      </c>
      <c r="E5744" s="12">
        <v>1488.45</v>
      </c>
      <c r="F5744" s="12">
        <v>1461.7</v>
      </c>
      <c r="G5744" s="12">
        <v>1479.6</v>
      </c>
      <c r="H5744" s="12">
        <v>1480.3024892679935</v>
      </c>
      <c r="I5744">
        <v>143496</v>
      </c>
      <c r="J5744">
        <v>8199</v>
      </c>
      <c r="K5744" s="12">
        <v>212417486</v>
      </c>
      <c r="L5744">
        <v>88006</v>
      </c>
      <c r="M5744">
        <v>61.33</v>
      </c>
      <c r="N5744">
        <v>26.75</v>
      </c>
      <c r="O5744">
        <v>7.15</v>
      </c>
      <c r="P5744">
        <f xml:space="preserve"> IF(Stock_Info[[#This Row],[Close Price]] &gt; Stock_Info[[#This Row],[Open Price]], 1, 0)</f>
        <v>1</v>
      </c>
      <c r="Q5744" t="str">
        <f>IF(AND(Stock_Info[[#This Row],[% Deli. Qty to Traded Qty]]&gt;80,Stock_Info[[#This Row],[No. of Trades]]&lt;3000),"Unusual Day","")</f>
        <v/>
      </c>
      <c r="R5744" t="str">
        <f>IF(AND(Stock_Info[[#This Row],[Spread High-Low]] &lt; 10, Stock_Info[[#This Row],[% Deli. Qty to Traded Qty]] &gt; 90), "Good Day", "")</f>
        <v/>
      </c>
    </row>
    <row r="5745" spans="1:18">
      <c r="A5745" t="s">
        <v>62</v>
      </c>
      <c r="B5745" s="1">
        <v>45552</v>
      </c>
      <c r="C5745" s="1" t="str">
        <f>"WEEK" &amp;" " &amp;  INT((DAY(Stock_Info[[#This Row],[Date]])+WEEKDAY(DATE(YEAR(Stock_Info[[#This Row],[Date]]),MONTH(Stock_Info[[#This Row],[Date]]),1))-1)/7)+1</f>
        <v>WEEK 3</v>
      </c>
      <c r="D5745" s="12">
        <v>1476.05</v>
      </c>
      <c r="E5745" s="12">
        <v>1481.05</v>
      </c>
      <c r="F5745" s="12">
        <v>1462</v>
      </c>
      <c r="G5745" s="12">
        <v>1467.45</v>
      </c>
      <c r="H5745" s="12">
        <v>1470.3252942371716</v>
      </c>
      <c r="I5745">
        <v>63979</v>
      </c>
      <c r="J5745">
        <v>4414</v>
      </c>
      <c r="K5745" s="12">
        <v>94069942</v>
      </c>
      <c r="L5745">
        <v>32656</v>
      </c>
      <c r="M5745">
        <v>51.04</v>
      </c>
      <c r="N5745">
        <v>19.05</v>
      </c>
      <c r="O5745">
        <v>-8.6</v>
      </c>
      <c r="P5745">
        <f xml:space="preserve"> IF(Stock_Info[[#This Row],[Close Price]] &gt; Stock_Info[[#This Row],[Open Price]], 1, 0)</f>
        <v>0</v>
      </c>
      <c r="Q5745" t="str">
        <f>IF(AND(Stock_Info[[#This Row],[% Deli. Qty to Traded Qty]]&gt;80,Stock_Info[[#This Row],[No. of Trades]]&lt;3000),"Unusual Day","")</f>
        <v/>
      </c>
      <c r="R5745" t="str">
        <f>IF(AND(Stock_Info[[#This Row],[Spread High-Low]] &lt; 10, Stock_Info[[#This Row],[% Deli. Qty to Traded Qty]] &gt; 90), "Good Day", "")</f>
        <v/>
      </c>
    </row>
    <row r="5746" spans="1:18">
      <c r="A5746" t="s">
        <v>62</v>
      </c>
      <c r="B5746" s="1">
        <v>45551</v>
      </c>
      <c r="C5746" s="1" t="str">
        <f>"WEEK" &amp;" " &amp;  INT((DAY(Stock_Info[[#This Row],[Date]])+WEEKDAY(DATE(YEAR(Stock_Info[[#This Row],[Date]]),MONTH(Stock_Info[[#This Row],[Date]]),1))-1)/7)+1</f>
        <v>WEEK 3</v>
      </c>
      <c r="D5746" s="12">
        <v>1473.15</v>
      </c>
      <c r="E5746" s="12">
        <v>1473.85</v>
      </c>
      <c r="F5746" s="12">
        <v>1461</v>
      </c>
      <c r="G5746" s="12">
        <v>1470.2</v>
      </c>
      <c r="H5746" s="12">
        <v>1469.6889644746789</v>
      </c>
      <c r="I5746">
        <v>238140</v>
      </c>
      <c r="J5746">
        <v>11356</v>
      </c>
      <c r="K5746" s="12">
        <v>349991730</v>
      </c>
      <c r="L5746">
        <v>49073</v>
      </c>
      <c r="M5746">
        <v>20.61</v>
      </c>
      <c r="N5746">
        <v>12.85</v>
      </c>
      <c r="O5746">
        <v>-2.95</v>
      </c>
      <c r="P5746">
        <f xml:space="preserve"> IF(Stock_Info[[#This Row],[Close Price]] &gt; Stock_Info[[#This Row],[Open Price]], 1, 0)</f>
        <v>0</v>
      </c>
      <c r="Q5746" t="str">
        <f>IF(AND(Stock_Info[[#This Row],[% Deli. Qty to Traded Qty]]&gt;80,Stock_Info[[#This Row],[No. of Trades]]&lt;3000),"Unusual Day","")</f>
        <v/>
      </c>
      <c r="R5746" t="str">
        <f>IF(AND(Stock_Info[[#This Row],[Spread High-Low]] &lt; 10, Stock_Info[[#This Row],[% Deli. Qty to Traded Qty]] &gt; 90), "Good Day", "")</f>
        <v/>
      </c>
    </row>
    <row r="5747" spans="1:18">
      <c r="A5747" t="s">
        <v>62</v>
      </c>
      <c r="B5747" s="1">
        <v>45548</v>
      </c>
      <c r="C5747" s="1" t="str">
        <f>"WEEK" &amp;" " &amp;  INT((DAY(Stock_Info[[#This Row],[Date]])+WEEKDAY(DATE(YEAR(Stock_Info[[#This Row],[Date]]),MONTH(Stock_Info[[#This Row],[Date]]),1))-1)/7)+1</f>
        <v>WEEK 2</v>
      </c>
      <c r="D5747" s="12">
        <v>1445.4</v>
      </c>
      <c r="E5747" s="12">
        <v>1470.5</v>
      </c>
      <c r="F5747" s="12">
        <v>1443</v>
      </c>
      <c r="G5747" s="12">
        <v>1464.05</v>
      </c>
      <c r="H5747" s="12">
        <v>1462.5248824836608</v>
      </c>
      <c r="I5747">
        <v>167849</v>
      </c>
      <c r="J5747">
        <v>8623</v>
      </c>
      <c r="K5747" s="12">
        <v>245483339</v>
      </c>
      <c r="L5747">
        <v>31766</v>
      </c>
      <c r="M5747">
        <v>18.93</v>
      </c>
      <c r="N5747">
        <v>27.5</v>
      </c>
      <c r="O5747">
        <v>18.649999999999999</v>
      </c>
      <c r="P5747">
        <f xml:space="preserve"> IF(Stock_Info[[#This Row],[Close Price]] &gt; Stock_Info[[#This Row],[Open Price]], 1, 0)</f>
        <v>1</v>
      </c>
      <c r="Q5747" t="str">
        <f>IF(AND(Stock_Info[[#This Row],[% Deli. Qty to Traded Qty]]&gt;80,Stock_Info[[#This Row],[No. of Trades]]&lt;3000),"Unusual Day","")</f>
        <v/>
      </c>
      <c r="R5747" t="str">
        <f>IF(AND(Stock_Info[[#This Row],[Spread High-Low]] &lt; 10, Stock_Info[[#This Row],[% Deli. Qty to Traded Qty]] &gt; 90), "Good Day", "")</f>
        <v/>
      </c>
    </row>
    <row r="5748" spans="1:18">
      <c r="A5748" t="s">
        <v>62</v>
      </c>
      <c r="B5748" s="1">
        <v>45547</v>
      </c>
      <c r="C5748" s="1" t="str">
        <f>"WEEK" &amp;" " &amp;  INT((DAY(Stock_Info[[#This Row],[Date]])+WEEKDAY(DATE(YEAR(Stock_Info[[#This Row],[Date]]),MONTH(Stock_Info[[#This Row],[Date]]),1))-1)/7)+1</f>
        <v>WEEK 2</v>
      </c>
      <c r="D5748" s="12">
        <v>1422.5</v>
      </c>
      <c r="E5748" s="12">
        <v>1446.05</v>
      </c>
      <c r="F5748" s="12">
        <v>1420</v>
      </c>
      <c r="G5748" s="12">
        <v>1443.05</v>
      </c>
      <c r="H5748" s="12">
        <v>1431.4201267936619</v>
      </c>
      <c r="I5748">
        <v>132341</v>
      </c>
      <c r="J5748">
        <v>6079</v>
      </c>
      <c r="K5748" s="12">
        <v>189435571</v>
      </c>
      <c r="L5748">
        <v>74580</v>
      </c>
      <c r="M5748">
        <v>56.35</v>
      </c>
      <c r="N5748">
        <v>26.05</v>
      </c>
      <c r="O5748">
        <v>20.55</v>
      </c>
      <c r="P5748">
        <f xml:space="preserve"> IF(Stock_Info[[#This Row],[Close Price]] &gt; Stock_Info[[#This Row],[Open Price]], 1, 0)</f>
        <v>1</v>
      </c>
      <c r="Q5748" t="str">
        <f>IF(AND(Stock_Info[[#This Row],[% Deli. Qty to Traded Qty]]&gt;80,Stock_Info[[#This Row],[No. of Trades]]&lt;3000),"Unusual Day","")</f>
        <v/>
      </c>
      <c r="R5748" t="str">
        <f>IF(AND(Stock_Info[[#This Row],[Spread High-Low]] &lt; 10, Stock_Info[[#This Row],[% Deli. Qty to Traded Qty]] &gt; 90), "Good Day", "")</f>
        <v/>
      </c>
    </row>
    <row r="5749" spans="1:18">
      <c r="A5749" t="s">
        <v>62</v>
      </c>
      <c r="B5749" s="1">
        <v>45546</v>
      </c>
      <c r="C5749" s="1" t="str">
        <f>"WEEK" &amp;" " &amp;  INT((DAY(Stock_Info[[#This Row],[Date]])+WEEKDAY(DATE(YEAR(Stock_Info[[#This Row],[Date]]),MONTH(Stock_Info[[#This Row],[Date]]),1))-1)/7)+1</f>
        <v>WEEK 2</v>
      </c>
      <c r="D5749" s="12">
        <v>1434.9</v>
      </c>
      <c r="E5749" s="12">
        <v>1438.5</v>
      </c>
      <c r="F5749" s="12">
        <v>1418</v>
      </c>
      <c r="G5749" s="12">
        <v>1422.05</v>
      </c>
      <c r="H5749" s="12">
        <v>1434.7574100247855</v>
      </c>
      <c r="I5749">
        <v>97638</v>
      </c>
      <c r="J5749">
        <v>2541</v>
      </c>
      <c r="K5749" s="12">
        <v>140086844</v>
      </c>
      <c r="L5749">
        <v>84237</v>
      </c>
      <c r="M5749">
        <v>86.27</v>
      </c>
      <c r="N5749">
        <v>20.5</v>
      </c>
      <c r="O5749">
        <v>-12.85</v>
      </c>
      <c r="P5749">
        <f xml:space="preserve"> IF(Stock_Info[[#This Row],[Close Price]] &gt; Stock_Info[[#This Row],[Open Price]], 1, 0)</f>
        <v>0</v>
      </c>
      <c r="Q5749" t="str">
        <f>IF(AND(Stock_Info[[#This Row],[% Deli. Qty to Traded Qty]]&gt;80,Stock_Info[[#This Row],[No. of Trades]]&lt;3000),"Unusual Day","")</f>
        <v>Unusual Day</v>
      </c>
      <c r="R5749" t="str">
        <f>IF(AND(Stock_Info[[#This Row],[Spread High-Low]] &lt; 10, Stock_Info[[#This Row],[% Deli. Qty to Traded Qty]] &gt; 90), "Good Day", "")</f>
        <v/>
      </c>
    </row>
    <row r="5750" spans="1:18">
      <c r="A5750" t="s">
        <v>62</v>
      </c>
      <c r="B5750" s="1">
        <v>45545</v>
      </c>
      <c r="C5750" s="1" t="str">
        <f>"WEEK" &amp;" " &amp;  INT((DAY(Stock_Info[[#This Row],[Date]])+WEEKDAY(DATE(YEAR(Stock_Info[[#This Row],[Date]]),MONTH(Stock_Info[[#This Row],[Date]]),1))-1)/7)+1</f>
        <v>WEEK 2</v>
      </c>
      <c r="D5750" s="12">
        <v>1433.4</v>
      </c>
      <c r="E5750" s="12">
        <v>1438</v>
      </c>
      <c r="F5750" s="12">
        <v>1421.8</v>
      </c>
      <c r="G5750" s="12">
        <v>1434.9</v>
      </c>
      <c r="H5750" s="12">
        <v>1432.0946859400999</v>
      </c>
      <c r="I5750">
        <v>19232</v>
      </c>
      <c r="J5750">
        <v>1355</v>
      </c>
      <c r="K5750" s="12">
        <v>27542045</v>
      </c>
      <c r="L5750">
        <v>7798</v>
      </c>
      <c r="M5750">
        <v>40.549999999999997</v>
      </c>
      <c r="N5750">
        <v>16.2</v>
      </c>
      <c r="O5750">
        <v>1.5</v>
      </c>
      <c r="P5750">
        <f xml:space="preserve"> IF(Stock_Info[[#This Row],[Close Price]] &gt; Stock_Info[[#This Row],[Open Price]], 1, 0)</f>
        <v>1</v>
      </c>
      <c r="Q5750" t="str">
        <f>IF(AND(Stock_Info[[#This Row],[% Deli. Qty to Traded Qty]]&gt;80,Stock_Info[[#This Row],[No. of Trades]]&lt;3000),"Unusual Day","")</f>
        <v/>
      </c>
      <c r="R5750" t="str">
        <f>IF(AND(Stock_Info[[#This Row],[Spread High-Low]] &lt; 10, Stock_Info[[#This Row],[% Deli. Qty to Traded Qty]] &gt; 90), "Good Day", "")</f>
        <v/>
      </c>
    </row>
    <row r="5751" spans="1:18">
      <c r="A5751" t="s">
        <v>63</v>
      </c>
      <c r="B5751" s="1">
        <v>45910</v>
      </c>
      <c r="C5751" s="1" t="str">
        <f>"WEEK" &amp;" " &amp;  INT((DAY(Stock_Info[[#This Row],[Date]])+WEEKDAY(DATE(YEAR(Stock_Info[[#This Row],[Date]]),MONTH(Stock_Info[[#This Row],[Date]]),1))-1)/7)+1</f>
        <v>WEEK 2</v>
      </c>
      <c r="D5751" s="12">
        <v>100.13</v>
      </c>
      <c r="E5751" s="12">
        <v>102.33</v>
      </c>
      <c r="F5751" s="12">
        <v>100.13</v>
      </c>
      <c r="G5751" s="12">
        <v>101.14</v>
      </c>
      <c r="H5751" s="12">
        <v>101.3602307746873</v>
      </c>
      <c r="I5751">
        <v>126877</v>
      </c>
      <c r="J5751">
        <v>935</v>
      </c>
      <c r="K5751" s="12">
        <v>12860282</v>
      </c>
      <c r="N5751">
        <v>2.2000000000000002</v>
      </c>
      <c r="O5751">
        <v>1.01</v>
      </c>
      <c r="P5751">
        <f xml:space="preserve"> IF(Stock_Info[[#This Row],[Close Price]] &gt; Stock_Info[[#This Row],[Open Price]], 1, 0)</f>
        <v>1</v>
      </c>
      <c r="Q5751" t="str">
        <f>IF(AND(Stock_Info[[#This Row],[% Deli. Qty to Traded Qty]]&gt;80,Stock_Info[[#This Row],[No. of Trades]]&lt;3000),"Unusual Day","")</f>
        <v/>
      </c>
      <c r="R5751" t="str">
        <f>IF(AND(Stock_Info[[#This Row],[Spread High-Low]] &lt; 10, Stock_Info[[#This Row],[% Deli. Qty to Traded Qty]] &gt; 90), "Good Day", "")</f>
        <v/>
      </c>
    </row>
    <row r="5752" spans="1:18">
      <c r="A5752" t="s">
        <v>63</v>
      </c>
      <c r="B5752" s="1">
        <v>45909</v>
      </c>
      <c r="C5752" s="1" t="str">
        <f>"WEEK" &amp;" " &amp;  INT((DAY(Stock_Info[[#This Row],[Date]])+WEEKDAY(DATE(YEAR(Stock_Info[[#This Row],[Date]]),MONTH(Stock_Info[[#This Row],[Date]]),1))-1)/7)+1</f>
        <v>WEEK 2</v>
      </c>
      <c r="D5752" s="12">
        <v>101.39</v>
      </c>
      <c r="E5752" s="12">
        <v>101.39</v>
      </c>
      <c r="F5752" s="12">
        <v>99.98</v>
      </c>
      <c r="G5752" s="12">
        <v>100.15</v>
      </c>
      <c r="H5752" s="12">
        <v>100.20371028056907</v>
      </c>
      <c r="I5752">
        <v>95734</v>
      </c>
      <c r="J5752">
        <v>1044</v>
      </c>
      <c r="K5752" s="12">
        <v>9592902</v>
      </c>
      <c r="L5752">
        <v>55004</v>
      </c>
      <c r="M5752">
        <v>57.46</v>
      </c>
      <c r="N5752">
        <v>1.41</v>
      </c>
      <c r="O5752">
        <v>-1.24</v>
      </c>
      <c r="P5752">
        <f xml:space="preserve"> IF(Stock_Info[[#This Row],[Close Price]] &gt; Stock_Info[[#This Row],[Open Price]], 1, 0)</f>
        <v>0</v>
      </c>
      <c r="Q5752" t="str">
        <f>IF(AND(Stock_Info[[#This Row],[% Deli. Qty to Traded Qty]]&gt;80,Stock_Info[[#This Row],[No. of Trades]]&lt;3000),"Unusual Day","")</f>
        <v/>
      </c>
      <c r="R5752" t="str">
        <f>IF(AND(Stock_Info[[#This Row],[Spread High-Low]] &lt; 10, Stock_Info[[#This Row],[% Deli. Qty to Traded Qty]] &gt; 90), "Good Day", "")</f>
        <v/>
      </c>
    </row>
    <row r="5753" spans="1:18">
      <c r="A5753" t="s">
        <v>63</v>
      </c>
      <c r="B5753" s="1">
        <v>45908</v>
      </c>
      <c r="C5753" s="1" t="str">
        <f>"WEEK" &amp;" " &amp;  INT((DAY(Stock_Info[[#This Row],[Date]])+WEEKDAY(DATE(YEAR(Stock_Info[[#This Row],[Date]]),MONTH(Stock_Info[[#This Row],[Date]]),1))-1)/7)+1</f>
        <v>WEEK 2</v>
      </c>
      <c r="D5753" s="12">
        <v>101.94</v>
      </c>
      <c r="E5753" s="12">
        <v>101.94</v>
      </c>
      <c r="F5753" s="12">
        <v>100</v>
      </c>
      <c r="G5753" s="12">
        <v>100.21</v>
      </c>
      <c r="H5753" s="12">
        <v>100.69230293806349</v>
      </c>
      <c r="I5753">
        <v>129439</v>
      </c>
      <c r="J5753">
        <v>875</v>
      </c>
      <c r="K5753" s="12">
        <v>13033511</v>
      </c>
      <c r="L5753">
        <v>50005</v>
      </c>
      <c r="M5753">
        <v>38.630000000000003</v>
      </c>
      <c r="N5753">
        <v>1.94</v>
      </c>
      <c r="O5753">
        <v>-1.73</v>
      </c>
      <c r="P5753">
        <f xml:space="preserve"> IF(Stock_Info[[#This Row],[Close Price]] &gt; Stock_Info[[#This Row],[Open Price]], 1, 0)</f>
        <v>0</v>
      </c>
      <c r="Q5753" t="str">
        <f>IF(AND(Stock_Info[[#This Row],[% Deli. Qty to Traded Qty]]&gt;80,Stock_Info[[#This Row],[No. of Trades]]&lt;3000),"Unusual Day","")</f>
        <v/>
      </c>
      <c r="R5753" t="str">
        <f>IF(AND(Stock_Info[[#This Row],[Spread High-Low]] &lt; 10, Stock_Info[[#This Row],[% Deli. Qty to Traded Qty]] &gt; 90), "Good Day", "")</f>
        <v/>
      </c>
    </row>
    <row r="5754" spans="1:18">
      <c r="A5754" t="s">
        <v>63</v>
      </c>
      <c r="B5754" s="1">
        <v>45905</v>
      </c>
      <c r="C5754" s="1" t="str">
        <f>"WEEK" &amp;" " &amp;  INT((DAY(Stock_Info[[#This Row],[Date]])+WEEKDAY(DATE(YEAR(Stock_Info[[#This Row],[Date]]),MONTH(Stock_Info[[#This Row],[Date]]),1))-1)/7)+1</f>
        <v>WEEK 1</v>
      </c>
      <c r="D5754" s="12">
        <v>100.31</v>
      </c>
      <c r="E5754" s="12">
        <v>101.35</v>
      </c>
      <c r="F5754" s="12">
        <v>100.03</v>
      </c>
      <c r="G5754" s="12">
        <v>101.04</v>
      </c>
      <c r="H5754" s="12">
        <v>100.758557528867</v>
      </c>
      <c r="I5754">
        <v>136488</v>
      </c>
      <c r="J5754">
        <v>1093</v>
      </c>
      <c r="K5754" s="12">
        <v>13752334</v>
      </c>
      <c r="L5754">
        <v>52578</v>
      </c>
      <c r="M5754">
        <v>38.520000000000003</v>
      </c>
      <c r="N5754">
        <v>1.32</v>
      </c>
      <c r="O5754">
        <v>0.73</v>
      </c>
      <c r="P5754">
        <f xml:space="preserve"> IF(Stock_Info[[#This Row],[Close Price]] &gt; Stock_Info[[#This Row],[Open Price]], 1, 0)</f>
        <v>1</v>
      </c>
      <c r="Q5754" t="str">
        <f>IF(AND(Stock_Info[[#This Row],[% Deli. Qty to Traded Qty]]&gt;80,Stock_Info[[#This Row],[No. of Trades]]&lt;3000),"Unusual Day","")</f>
        <v/>
      </c>
      <c r="R5754" t="str">
        <f>IF(AND(Stock_Info[[#This Row],[Spread High-Low]] &lt; 10, Stock_Info[[#This Row],[% Deli. Qty to Traded Qty]] &gt; 90), "Good Day", "")</f>
        <v/>
      </c>
    </row>
    <row r="5755" spans="1:18">
      <c r="A5755" t="s">
        <v>63</v>
      </c>
      <c r="B5755" s="1">
        <v>45904</v>
      </c>
      <c r="C5755" s="1" t="str">
        <f>"WEEK" &amp;" " &amp;  INT((DAY(Stock_Info[[#This Row],[Date]])+WEEKDAY(DATE(YEAR(Stock_Info[[#This Row],[Date]]),MONTH(Stock_Info[[#This Row],[Date]]),1))-1)/7)+1</f>
        <v>WEEK 1</v>
      </c>
      <c r="D5755" s="12">
        <v>103.99</v>
      </c>
      <c r="E5755" s="12">
        <v>103.99</v>
      </c>
      <c r="F5755" s="12">
        <v>100.01</v>
      </c>
      <c r="G5755" s="12">
        <v>100.2</v>
      </c>
      <c r="H5755" s="12">
        <v>101.08079073482428</v>
      </c>
      <c r="I5755">
        <v>75120</v>
      </c>
      <c r="J5755">
        <v>915</v>
      </c>
      <c r="K5755" s="12">
        <v>7593189</v>
      </c>
      <c r="N5755">
        <v>3.98</v>
      </c>
      <c r="O5755">
        <v>-3.79</v>
      </c>
      <c r="P5755">
        <f xml:space="preserve"> IF(Stock_Info[[#This Row],[Close Price]] &gt; Stock_Info[[#This Row],[Open Price]], 1, 0)</f>
        <v>0</v>
      </c>
      <c r="Q5755" t="str">
        <f>IF(AND(Stock_Info[[#This Row],[% Deli. Qty to Traded Qty]]&gt;80,Stock_Info[[#This Row],[No. of Trades]]&lt;3000),"Unusual Day","")</f>
        <v/>
      </c>
      <c r="R5755" t="str">
        <f>IF(AND(Stock_Info[[#This Row],[Spread High-Low]] &lt; 10, Stock_Info[[#This Row],[% Deli. Qty to Traded Qty]] &gt; 90), "Good Day", "")</f>
        <v/>
      </c>
    </row>
    <row r="5756" spans="1:18">
      <c r="A5756" t="s">
        <v>63</v>
      </c>
      <c r="B5756" s="1">
        <v>45903</v>
      </c>
      <c r="C5756" s="1" t="str">
        <f>"WEEK" &amp;" " &amp;  INT((DAY(Stock_Info[[#This Row],[Date]])+WEEKDAY(DATE(YEAR(Stock_Info[[#This Row],[Date]]),MONTH(Stock_Info[[#This Row],[Date]]),1))-1)/7)+1</f>
        <v>WEEK 1</v>
      </c>
      <c r="D5756" s="12">
        <v>102.21</v>
      </c>
      <c r="E5756" s="12">
        <v>103.3</v>
      </c>
      <c r="F5756" s="12">
        <v>102.07</v>
      </c>
      <c r="G5756" s="12">
        <v>102.82</v>
      </c>
      <c r="H5756" s="12">
        <v>102.69260391890361</v>
      </c>
      <c r="I5756">
        <v>88290</v>
      </c>
      <c r="J5756">
        <v>690</v>
      </c>
      <c r="K5756" s="12">
        <v>9066730</v>
      </c>
      <c r="L5756">
        <v>34573</v>
      </c>
      <c r="M5756">
        <v>39.159999999999997</v>
      </c>
      <c r="N5756">
        <v>1.23</v>
      </c>
      <c r="O5756">
        <v>0.61</v>
      </c>
      <c r="P5756">
        <f xml:space="preserve"> IF(Stock_Info[[#This Row],[Close Price]] &gt; Stock_Info[[#This Row],[Open Price]], 1, 0)</f>
        <v>1</v>
      </c>
      <c r="Q5756" t="str">
        <f>IF(AND(Stock_Info[[#This Row],[% Deli. Qty to Traded Qty]]&gt;80,Stock_Info[[#This Row],[No. of Trades]]&lt;3000),"Unusual Day","")</f>
        <v/>
      </c>
      <c r="R5756" t="str">
        <f>IF(AND(Stock_Info[[#This Row],[Spread High-Low]] &lt; 10, Stock_Info[[#This Row],[% Deli. Qty to Traded Qty]] &gt; 90), "Good Day", "")</f>
        <v/>
      </c>
    </row>
    <row r="5757" spans="1:18">
      <c r="A5757" t="s">
        <v>63</v>
      </c>
      <c r="B5757" s="1">
        <v>45902</v>
      </c>
      <c r="C5757" s="1" t="str">
        <f>"WEEK" &amp;" " &amp;  INT((DAY(Stock_Info[[#This Row],[Date]])+WEEKDAY(DATE(YEAR(Stock_Info[[#This Row],[Date]]),MONTH(Stock_Info[[#This Row],[Date]]),1))-1)/7)+1</f>
        <v>WEEK 1</v>
      </c>
      <c r="D5757" s="12">
        <v>100.69</v>
      </c>
      <c r="E5757" s="12">
        <v>103.47</v>
      </c>
      <c r="F5757" s="12">
        <v>100.45</v>
      </c>
      <c r="G5757" s="12">
        <v>102.57</v>
      </c>
      <c r="H5757" s="12">
        <v>102.15952034883721</v>
      </c>
      <c r="I5757">
        <v>82560</v>
      </c>
      <c r="J5757">
        <v>1028</v>
      </c>
      <c r="K5757" s="12">
        <v>8434290</v>
      </c>
      <c r="L5757">
        <v>37362</v>
      </c>
      <c r="M5757">
        <v>45.25</v>
      </c>
      <c r="N5757">
        <v>3.02</v>
      </c>
      <c r="O5757">
        <v>1.88</v>
      </c>
      <c r="P5757">
        <f xml:space="preserve"> IF(Stock_Info[[#This Row],[Close Price]] &gt; Stock_Info[[#This Row],[Open Price]], 1, 0)</f>
        <v>1</v>
      </c>
      <c r="Q5757" t="str">
        <f>IF(AND(Stock_Info[[#This Row],[% Deli. Qty to Traded Qty]]&gt;80,Stock_Info[[#This Row],[No. of Trades]]&lt;3000),"Unusual Day","")</f>
        <v/>
      </c>
      <c r="R5757" t="str">
        <f>IF(AND(Stock_Info[[#This Row],[Spread High-Low]] &lt; 10, Stock_Info[[#This Row],[% Deli. Qty to Traded Qty]] &gt; 90), "Good Day", "")</f>
        <v/>
      </c>
    </row>
    <row r="5758" spans="1:18">
      <c r="A5758" t="s">
        <v>63</v>
      </c>
      <c r="B5758" s="1">
        <v>45901</v>
      </c>
      <c r="C5758" s="1" t="str">
        <f>"WEEK" &amp;" " &amp;  INT((DAY(Stock_Info[[#This Row],[Date]])+WEEKDAY(DATE(YEAR(Stock_Info[[#This Row],[Date]]),MONTH(Stock_Info[[#This Row],[Date]]),1))-1)/7)+1</f>
        <v>WEEK 1</v>
      </c>
      <c r="D5758" s="12">
        <v>98.76</v>
      </c>
      <c r="E5758" s="12">
        <v>100.49</v>
      </c>
      <c r="F5758" s="12">
        <v>98.76</v>
      </c>
      <c r="G5758" s="12">
        <v>100.05</v>
      </c>
      <c r="H5758" s="12">
        <v>99.786540364767419</v>
      </c>
      <c r="I5758">
        <v>141460</v>
      </c>
      <c r="J5758">
        <v>1260</v>
      </c>
      <c r="K5758" s="12">
        <v>14115804</v>
      </c>
      <c r="L5758">
        <v>77058</v>
      </c>
      <c r="M5758">
        <v>54.47</v>
      </c>
      <c r="N5758">
        <v>1.73</v>
      </c>
      <c r="O5758">
        <v>1.29</v>
      </c>
      <c r="P5758">
        <f xml:space="preserve"> IF(Stock_Info[[#This Row],[Close Price]] &gt; Stock_Info[[#This Row],[Open Price]], 1, 0)</f>
        <v>1</v>
      </c>
      <c r="Q5758" t="str">
        <f>IF(AND(Stock_Info[[#This Row],[% Deli. Qty to Traded Qty]]&gt;80,Stock_Info[[#This Row],[No. of Trades]]&lt;3000),"Unusual Day","")</f>
        <v/>
      </c>
      <c r="R5758" t="str">
        <f>IF(AND(Stock_Info[[#This Row],[Spread High-Low]] &lt; 10, Stock_Info[[#This Row],[% Deli. Qty to Traded Qty]] &gt; 90), "Good Day", "")</f>
        <v/>
      </c>
    </row>
    <row r="5759" spans="1:18">
      <c r="A5759" t="s">
        <v>63</v>
      </c>
      <c r="B5759" s="1">
        <v>45898</v>
      </c>
      <c r="C5759" s="1" t="str">
        <f>"WEEK" &amp;" " &amp;  INT((DAY(Stock_Info[[#This Row],[Date]])+WEEKDAY(DATE(YEAR(Stock_Info[[#This Row],[Date]]),MONTH(Stock_Info[[#This Row],[Date]]),1))-1)/7)+1</f>
        <v>WEEK 5</v>
      </c>
      <c r="D5759" s="12">
        <v>99.3</v>
      </c>
      <c r="E5759" s="12">
        <v>100.9</v>
      </c>
      <c r="F5759" s="12">
        <v>98.5</v>
      </c>
      <c r="G5759" s="12">
        <v>98.95</v>
      </c>
      <c r="H5759" s="12">
        <v>99.400090036514811</v>
      </c>
      <c r="I5759">
        <v>179927</v>
      </c>
      <c r="J5759">
        <v>1340</v>
      </c>
      <c r="K5759" s="12">
        <v>17884760</v>
      </c>
      <c r="L5759">
        <v>124842</v>
      </c>
      <c r="M5759">
        <v>69.38</v>
      </c>
      <c r="N5759">
        <v>2.4</v>
      </c>
      <c r="O5759">
        <v>-0.35</v>
      </c>
      <c r="P5759">
        <f xml:space="preserve"> IF(Stock_Info[[#This Row],[Close Price]] &gt; Stock_Info[[#This Row],[Open Price]], 1, 0)</f>
        <v>0</v>
      </c>
      <c r="Q5759" t="str">
        <f>IF(AND(Stock_Info[[#This Row],[% Deli. Qty to Traded Qty]]&gt;80,Stock_Info[[#This Row],[No. of Trades]]&lt;3000),"Unusual Day","")</f>
        <v/>
      </c>
      <c r="R5759" t="str">
        <f>IF(AND(Stock_Info[[#This Row],[Spread High-Low]] &lt; 10, Stock_Info[[#This Row],[% Deli. Qty to Traded Qty]] &gt; 90), "Good Day", "")</f>
        <v/>
      </c>
    </row>
    <row r="5760" spans="1:18">
      <c r="A5760" t="s">
        <v>63</v>
      </c>
      <c r="B5760" s="1">
        <v>45897</v>
      </c>
      <c r="C5760" s="1" t="str">
        <f>"WEEK" &amp;" " &amp;  INT((DAY(Stock_Info[[#This Row],[Date]])+WEEKDAY(DATE(YEAR(Stock_Info[[#This Row],[Date]]),MONTH(Stock_Info[[#This Row],[Date]]),1))-1)/7)+1</f>
        <v>WEEK 5</v>
      </c>
      <c r="D5760" s="12">
        <v>100.75</v>
      </c>
      <c r="E5760" s="12">
        <v>101.2</v>
      </c>
      <c r="F5760" s="12">
        <v>99.05</v>
      </c>
      <c r="G5760" s="12">
        <v>99.3</v>
      </c>
      <c r="H5760" s="12">
        <v>99.77876257116344</v>
      </c>
      <c r="I5760">
        <v>199365</v>
      </c>
      <c r="J5760">
        <v>1679</v>
      </c>
      <c r="K5760" s="12">
        <v>19892393</v>
      </c>
      <c r="L5760">
        <v>102033</v>
      </c>
      <c r="M5760">
        <v>51.18</v>
      </c>
      <c r="N5760">
        <v>2.15</v>
      </c>
      <c r="O5760">
        <v>-1.45</v>
      </c>
      <c r="P5760">
        <f xml:space="preserve"> IF(Stock_Info[[#This Row],[Close Price]] &gt; Stock_Info[[#This Row],[Open Price]], 1, 0)</f>
        <v>0</v>
      </c>
      <c r="Q5760" t="str">
        <f>IF(AND(Stock_Info[[#This Row],[% Deli. Qty to Traded Qty]]&gt;80,Stock_Info[[#This Row],[No. of Trades]]&lt;3000),"Unusual Day","")</f>
        <v/>
      </c>
      <c r="R5760" t="str">
        <f>IF(AND(Stock_Info[[#This Row],[Spread High-Low]] &lt; 10, Stock_Info[[#This Row],[% Deli. Qty to Traded Qty]] &gt; 90), "Good Day", "")</f>
        <v/>
      </c>
    </row>
    <row r="5761" spans="1:18">
      <c r="A5761" t="s">
        <v>63</v>
      </c>
      <c r="B5761" s="1">
        <v>45895</v>
      </c>
      <c r="C5761" s="1" t="str">
        <f>"WEEK" &amp;" " &amp;  INT((DAY(Stock_Info[[#This Row],[Date]])+WEEKDAY(DATE(YEAR(Stock_Info[[#This Row],[Date]]),MONTH(Stock_Info[[#This Row],[Date]]),1))-1)/7)+1</f>
        <v>WEEK 5</v>
      </c>
      <c r="D5761" s="12">
        <v>103.4</v>
      </c>
      <c r="E5761" s="12">
        <v>103.4</v>
      </c>
      <c r="F5761" s="12">
        <v>100.75</v>
      </c>
      <c r="G5761" s="12">
        <v>101.1</v>
      </c>
      <c r="H5761" s="12">
        <v>101.53060504780912</v>
      </c>
      <c r="I5761">
        <v>124767</v>
      </c>
      <c r="J5761">
        <v>910</v>
      </c>
      <c r="K5761" s="12">
        <v>12667669</v>
      </c>
      <c r="L5761">
        <v>31186</v>
      </c>
      <c r="M5761">
        <v>25</v>
      </c>
      <c r="N5761">
        <v>2.65</v>
      </c>
      <c r="O5761">
        <v>-2.2999999999999998</v>
      </c>
      <c r="P5761">
        <f xml:space="preserve"> IF(Stock_Info[[#This Row],[Close Price]] &gt; Stock_Info[[#This Row],[Open Price]], 1, 0)</f>
        <v>0</v>
      </c>
      <c r="Q5761" t="str">
        <f>IF(AND(Stock_Info[[#This Row],[% Deli. Qty to Traded Qty]]&gt;80,Stock_Info[[#This Row],[No. of Trades]]&lt;3000),"Unusual Day","")</f>
        <v/>
      </c>
      <c r="R5761" t="str">
        <f>IF(AND(Stock_Info[[#This Row],[Spread High-Low]] &lt; 10, Stock_Info[[#This Row],[% Deli. Qty to Traded Qty]] &gt; 90), "Good Day", "")</f>
        <v/>
      </c>
    </row>
    <row r="5762" spans="1:18">
      <c r="A5762" t="s">
        <v>63</v>
      </c>
      <c r="B5762" s="1">
        <v>45894</v>
      </c>
      <c r="C5762" s="1" t="str">
        <f>"WEEK" &amp;" " &amp;  INT((DAY(Stock_Info[[#This Row],[Date]])+WEEKDAY(DATE(YEAR(Stock_Info[[#This Row],[Date]]),MONTH(Stock_Info[[#This Row],[Date]]),1))-1)/7)+1</f>
        <v>WEEK 5</v>
      </c>
      <c r="D5762" s="12">
        <v>103.05</v>
      </c>
      <c r="E5762" s="12">
        <v>103.6</v>
      </c>
      <c r="F5762" s="12">
        <v>102.65</v>
      </c>
      <c r="G5762" s="12">
        <v>102.85</v>
      </c>
      <c r="H5762" s="12">
        <v>102.94007546420416</v>
      </c>
      <c r="I5762">
        <v>60426</v>
      </c>
      <c r="J5762">
        <v>490</v>
      </c>
      <c r="K5762" s="12">
        <v>6220257</v>
      </c>
      <c r="L5762">
        <v>19349</v>
      </c>
      <c r="M5762">
        <v>32.020000000000003</v>
      </c>
      <c r="N5762">
        <v>0.95</v>
      </c>
      <c r="O5762">
        <v>-0.2</v>
      </c>
      <c r="P5762">
        <f xml:space="preserve"> IF(Stock_Info[[#This Row],[Close Price]] &gt; Stock_Info[[#This Row],[Open Price]], 1, 0)</f>
        <v>0</v>
      </c>
      <c r="Q5762" t="str">
        <f>IF(AND(Stock_Info[[#This Row],[% Deli. Qty to Traded Qty]]&gt;80,Stock_Info[[#This Row],[No. of Trades]]&lt;3000),"Unusual Day","")</f>
        <v/>
      </c>
      <c r="R5762" t="str">
        <f>IF(AND(Stock_Info[[#This Row],[Spread High-Low]] &lt; 10, Stock_Info[[#This Row],[% Deli. Qty to Traded Qty]] &gt; 90), "Good Day", "")</f>
        <v/>
      </c>
    </row>
    <row r="5763" spans="1:18">
      <c r="A5763" t="s">
        <v>63</v>
      </c>
      <c r="B5763" s="1">
        <v>45891</v>
      </c>
      <c r="C5763" s="1" t="str">
        <f>"WEEK" &amp;" " &amp;  INT((DAY(Stock_Info[[#This Row],[Date]])+WEEKDAY(DATE(YEAR(Stock_Info[[#This Row],[Date]]),MONTH(Stock_Info[[#This Row],[Date]]),1))-1)/7)+1</f>
        <v>WEEK 4</v>
      </c>
      <c r="D5763" s="12">
        <v>104.35</v>
      </c>
      <c r="E5763" s="12">
        <v>104.65</v>
      </c>
      <c r="F5763" s="12">
        <v>102.5</v>
      </c>
      <c r="G5763" s="12">
        <v>102.8</v>
      </c>
      <c r="H5763" s="12">
        <v>103.31281104099328</v>
      </c>
      <c r="I5763">
        <v>58473</v>
      </c>
      <c r="J5763">
        <v>550</v>
      </c>
      <c r="K5763" s="12">
        <v>6041010</v>
      </c>
      <c r="L5763">
        <v>38777</v>
      </c>
      <c r="M5763">
        <v>66.319999999999993</v>
      </c>
      <c r="N5763">
        <v>2.15</v>
      </c>
      <c r="O5763">
        <v>-1.55</v>
      </c>
      <c r="P5763">
        <f xml:space="preserve"> IF(Stock_Info[[#This Row],[Close Price]] &gt; Stock_Info[[#This Row],[Open Price]], 1, 0)</f>
        <v>0</v>
      </c>
      <c r="Q5763" t="str">
        <f>IF(AND(Stock_Info[[#This Row],[% Deli. Qty to Traded Qty]]&gt;80,Stock_Info[[#This Row],[No. of Trades]]&lt;3000),"Unusual Day","")</f>
        <v/>
      </c>
      <c r="R5763" t="str">
        <f>IF(AND(Stock_Info[[#This Row],[Spread High-Low]] &lt; 10, Stock_Info[[#This Row],[% Deli. Qty to Traded Qty]] &gt; 90), "Good Day", "")</f>
        <v/>
      </c>
    </row>
    <row r="5764" spans="1:18">
      <c r="A5764" t="s">
        <v>63</v>
      </c>
      <c r="B5764" s="1">
        <v>45890</v>
      </c>
      <c r="C5764" s="1" t="str">
        <f>"WEEK" &amp;" " &amp;  INT((DAY(Stock_Info[[#This Row],[Date]])+WEEKDAY(DATE(YEAR(Stock_Info[[#This Row],[Date]]),MONTH(Stock_Info[[#This Row],[Date]]),1))-1)/7)+1</f>
        <v>WEEK 4</v>
      </c>
      <c r="D5764" s="12">
        <v>103.3</v>
      </c>
      <c r="E5764" s="12">
        <v>105.2</v>
      </c>
      <c r="F5764" s="12">
        <v>103.3</v>
      </c>
      <c r="G5764" s="12">
        <v>104.1</v>
      </c>
      <c r="H5764" s="12">
        <v>104.51229012885112</v>
      </c>
      <c r="I5764">
        <v>107566</v>
      </c>
      <c r="J5764">
        <v>861</v>
      </c>
      <c r="K5764" s="12">
        <v>11241969</v>
      </c>
      <c r="L5764">
        <v>51957</v>
      </c>
      <c r="M5764">
        <v>48.3</v>
      </c>
      <c r="N5764">
        <v>1.9</v>
      </c>
      <c r="O5764">
        <v>0.8</v>
      </c>
      <c r="P5764">
        <f xml:space="preserve"> IF(Stock_Info[[#This Row],[Close Price]] &gt; Stock_Info[[#This Row],[Open Price]], 1, 0)</f>
        <v>1</v>
      </c>
      <c r="Q5764" t="str">
        <f>IF(AND(Stock_Info[[#This Row],[% Deli. Qty to Traded Qty]]&gt;80,Stock_Info[[#This Row],[No. of Trades]]&lt;3000),"Unusual Day","")</f>
        <v/>
      </c>
      <c r="R5764" t="str">
        <f>IF(AND(Stock_Info[[#This Row],[Spread High-Low]] &lt; 10, Stock_Info[[#This Row],[% Deli. Qty to Traded Qty]] &gt; 90), "Good Day", "")</f>
        <v/>
      </c>
    </row>
    <row r="5765" spans="1:18">
      <c r="A5765" t="s">
        <v>63</v>
      </c>
      <c r="B5765" s="1">
        <v>45889</v>
      </c>
      <c r="C5765" s="1" t="str">
        <f>"WEEK" &amp;" " &amp;  INT((DAY(Stock_Info[[#This Row],[Date]])+WEEKDAY(DATE(YEAR(Stock_Info[[#This Row],[Date]]),MONTH(Stock_Info[[#This Row],[Date]]),1))-1)/7)+1</f>
        <v>WEEK 4</v>
      </c>
      <c r="D5765" s="12">
        <v>105.9</v>
      </c>
      <c r="E5765" s="12">
        <v>105.9</v>
      </c>
      <c r="F5765" s="12">
        <v>104.15</v>
      </c>
      <c r="G5765" s="12">
        <v>104.4</v>
      </c>
      <c r="H5765" s="12">
        <v>104.43037177063643</v>
      </c>
      <c r="I5765">
        <v>123786</v>
      </c>
      <c r="J5765">
        <v>969</v>
      </c>
      <c r="K5765" s="12">
        <v>12927018</v>
      </c>
      <c r="L5765">
        <v>59898</v>
      </c>
      <c r="M5765">
        <v>48.39</v>
      </c>
      <c r="N5765">
        <v>1.75</v>
      </c>
      <c r="O5765">
        <v>-1.5</v>
      </c>
      <c r="P5765">
        <f xml:space="preserve"> IF(Stock_Info[[#This Row],[Close Price]] &gt; Stock_Info[[#This Row],[Open Price]], 1, 0)</f>
        <v>0</v>
      </c>
      <c r="Q5765" t="str">
        <f>IF(AND(Stock_Info[[#This Row],[% Deli. Qty to Traded Qty]]&gt;80,Stock_Info[[#This Row],[No. of Trades]]&lt;3000),"Unusual Day","")</f>
        <v/>
      </c>
      <c r="R5765" t="str">
        <f>IF(AND(Stock_Info[[#This Row],[Spread High-Low]] &lt; 10, Stock_Info[[#This Row],[% Deli. Qty to Traded Qty]] &gt; 90), "Good Day", "")</f>
        <v/>
      </c>
    </row>
    <row r="5766" spans="1:18">
      <c r="A5766" t="s">
        <v>63</v>
      </c>
      <c r="B5766" s="1">
        <v>45888</v>
      </c>
      <c r="C5766" s="1" t="str">
        <f>"WEEK" &amp;" " &amp;  INT((DAY(Stock_Info[[#This Row],[Date]])+WEEKDAY(DATE(YEAR(Stock_Info[[#This Row],[Date]]),MONTH(Stock_Info[[#This Row],[Date]]),1))-1)/7)+1</f>
        <v>WEEK 4</v>
      </c>
      <c r="D5766" s="12">
        <v>104</v>
      </c>
      <c r="E5766" s="12">
        <v>105.5</v>
      </c>
      <c r="F5766" s="12">
        <v>102.9</v>
      </c>
      <c r="G5766" s="12">
        <v>105.1</v>
      </c>
      <c r="H5766" s="12">
        <v>104.44074685711848</v>
      </c>
      <c r="I5766">
        <v>164101</v>
      </c>
      <c r="J5766">
        <v>1184</v>
      </c>
      <c r="K5766" s="12">
        <v>17138831</v>
      </c>
      <c r="L5766">
        <v>68662</v>
      </c>
      <c r="M5766">
        <v>41.84</v>
      </c>
      <c r="N5766">
        <v>2.6</v>
      </c>
      <c r="O5766">
        <v>1.1000000000000001</v>
      </c>
      <c r="P5766">
        <f xml:space="preserve"> IF(Stock_Info[[#This Row],[Close Price]] &gt; Stock_Info[[#This Row],[Open Price]], 1, 0)</f>
        <v>1</v>
      </c>
      <c r="Q5766" t="str">
        <f>IF(AND(Stock_Info[[#This Row],[% Deli. Qty to Traded Qty]]&gt;80,Stock_Info[[#This Row],[No. of Trades]]&lt;3000),"Unusual Day","")</f>
        <v/>
      </c>
      <c r="R5766" t="str">
        <f>IF(AND(Stock_Info[[#This Row],[Spread High-Low]] &lt; 10, Stock_Info[[#This Row],[% Deli. Qty to Traded Qty]] &gt; 90), "Good Day", "")</f>
        <v/>
      </c>
    </row>
    <row r="5767" spans="1:18">
      <c r="A5767" t="s">
        <v>63</v>
      </c>
      <c r="B5767" s="1">
        <v>45887</v>
      </c>
      <c r="C5767" s="1" t="str">
        <f>"WEEK" &amp;" " &amp;  INT((DAY(Stock_Info[[#This Row],[Date]])+WEEKDAY(DATE(YEAR(Stock_Info[[#This Row],[Date]]),MONTH(Stock_Info[[#This Row],[Date]]),1))-1)/7)+1</f>
        <v>WEEK 4</v>
      </c>
      <c r="D5767" s="12">
        <v>105.05</v>
      </c>
      <c r="E5767" s="12">
        <v>106.2</v>
      </c>
      <c r="F5767" s="12">
        <v>104.75</v>
      </c>
      <c r="G5767" s="12">
        <v>106.05</v>
      </c>
      <c r="H5767" s="12">
        <v>105.70830180052344</v>
      </c>
      <c r="I5767">
        <v>253704</v>
      </c>
      <c r="J5767">
        <v>1193</v>
      </c>
      <c r="K5767" s="12">
        <v>26818619</v>
      </c>
      <c r="L5767">
        <v>121656</v>
      </c>
      <c r="M5767">
        <v>47.95</v>
      </c>
      <c r="N5767">
        <v>1.45</v>
      </c>
      <c r="O5767">
        <v>1</v>
      </c>
      <c r="P5767">
        <f xml:space="preserve"> IF(Stock_Info[[#This Row],[Close Price]] &gt; Stock_Info[[#This Row],[Open Price]], 1, 0)</f>
        <v>1</v>
      </c>
      <c r="Q5767" t="str">
        <f>IF(AND(Stock_Info[[#This Row],[% Deli. Qty to Traded Qty]]&gt;80,Stock_Info[[#This Row],[No. of Trades]]&lt;3000),"Unusual Day","")</f>
        <v/>
      </c>
      <c r="R5767" t="str">
        <f>IF(AND(Stock_Info[[#This Row],[Spread High-Low]] &lt; 10, Stock_Info[[#This Row],[% Deli. Qty to Traded Qty]] &gt; 90), "Good Day", "")</f>
        <v/>
      </c>
    </row>
    <row r="5768" spans="1:18">
      <c r="A5768" t="s">
        <v>63</v>
      </c>
      <c r="B5768" s="1">
        <v>45883</v>
      </c>
      <c r="C5768" s="1" t="str">
        <f>"WEEK" &amp;" " &amp;  INT((DAY(Stock_Info[[#This Row],[Date]])+WEEKDAY(DATE(YEAR(Stock_Info[[#This Row],[Date]]),MONTH(Stock_Info[[#This Row],[Date]]),1))-1)/7)+1</f>
        <v>WEEK 3</v>
      </c>
      <c r="D5768" s="12">
        <v>104.05</v>
      </c>
      <c r="E5768" s="12">
        <v>105</v>
      </c>
      <c r="F5768" s="12">
        <v>103.5</v>
      </c>
      <c r="G5768" s="12">
        <v>104.15</v>
      </c>
      <c r="H5768" s="12">
        <v>104.08087685115903</v>
      </c>
      <c r="I5768">
        <v>134983</v>
      </c>
      <c r="J5768">
        <v>1050</v>
      </c>
      <c r="K5768" s="12">
        <v>14049149</v>
      </c>
      <c r="L5768">
        <v>56137</v>
      </c>
      <c r="M5768">
        <v>41.59</v>
      </c>
      <c r="N5768">
        <v>1.5</v>
      </c>
      <c r="O5768">
        <v>0.1</v>
      </c>
      <c r="P5768">
        <f xml:space="preserve"> IF(Stock_Info[[#This Row],[Close Price]] &gt; Stock_Info[[#This Row],[Open Price]], 1, 0)</f>
        <v>1</v>
      </c>
      <c r="Q5768" t="str">
        <f>IF(AND(Stock_Info[[#This Row],[% Deli. Qty to Traded Qty]]&gt;80,Stock_Info[[#This Row],[No. of Trades]]&lt;3000),"Unusual Day","")</f>
        <v/>
      </c>
      <c r="R5768" t="str">
        <f>IF(AND(Stock_Info[[#This Row],[Spread High-Low]] &lt; 10, Stock_Info[[#This Row],[% Deli. Qty to Traded Qty]] &gt; 90), "Good Day", "")</f>
        <v/>
      </c>
    </row>
    <row r="5769" spans="1:18">
      <c r="A5769" t="s">
        <v>63</v>
      </c>
      <c r="B5769" s="1">
        <v>45882</v>
      </c>
      <c r="C5769" s="1" t="str">
        <f>"WEEK" &amp;" " &amp;  INT((DAY(Stock_Info[[#This Row],[Date]])+WEEKDAY(DATE(YEAR(Stock_Info[[#This Row],[Date]]),MONTH(Stock_Info[[#This Row],[Date]]),1))-1)/7)+1</f>
        <v>WEEK 3</v>
      </c>
      <c r="D5769" s="12">
        <v>105.9</v>
      </c>
      <c r="E5769" s="12">
        <v>105.9</v>
      </c>
      <c r="F5769" s="12">
        <v>103.1</v>
      </c>
      <c r="G5769" s="12">
        <v>103.75</v>
      </c>
      <c r="H5769" s="12">
        <v>104.0963164500142</v>
      </c>
      <c r="I5769">
        <v>109161</v>
      </c>
      <c r="J5769">
        <v>659</v>
      </c>
      <c r="K5769" s="12">
        <v>11363258</v>
      </c>
      <c r="L5769">
        <v>57308</v>
      </c>
      <c r="M5769">
        <v>52.5</v>
      </c>
      <c r="N5769">
        <v>2.8</v>
      </c>
      <c r="O5769">
        <v>-2.15</v>
      </c>
      <c r="P5769">
        <f xml:space="preserve"> IF(Stock_Info[[#This Row],[Close Price]] &gt; Stock_Info[[#This Row],[Open Price]], 1, 0)</f>
        <v>0</v>
      </c>
      <c r="Q5769" t="str">
        <f>IF(AND(Stock_Info[[#This Row],[% Deli. Qty to Traded Qty]]&gt;80,Stock_Info[[#This Row],[No. of Trades]]&lt;3000),"Unusual Day","")</f>
        <v/>
      </c>
      <c r="R5769" t="str">
        <f>IF(AND(Stock_Info[[#This Row],[Spread High-Low]] &lt; 10, Stock_Info[[#This Row],[% Deli. Qty to Traded Qty]] &gt; 90), "Good Day", "")</f>
        <v/>
      </c>
    </row>
    <row r="5770" spans="1:18">
      <c r="A5770" t="s">
        <v>63</v>
      </c>
      <c r="B5770" s="1">
        <v>45881</v>
      </c>
      <c r="C5770" s="1" t="str">
        <f>"WEEK" &amp;" " &amp;  INT((DAY(Stock_Info[[#This Row],[Date]])+WEEKDAY(DATE(YEAR(Stock_Info[[#This Row],[Date]]),MONTH(Stock_Info[[#This Row],[Date]]),1))-1)/7)+1</f>
        <v>WEEK 3</v>
      </c>
      <c r="D5770" s="12">
        <v>104.55</v>
      </c>
      <c r="E5770" s="12">
        <v>105.7</v>
      </c>
      <c r="F5770" s="12">
        <v>104.25</v>
      </c>
      <c r="G5770" s="12">
        <v>104.7</v>
      </c>
      <c r="H5770" s="12">
        <v>104.69581263833437</v>
      </c>
      <c r="I5770">
        <v>188854</v>
      </c>
      <c r="J5770">
        <v>1727</v>
      </c>
      <c r="K5770" s="12">
        <v>19772223</v>
      </c>
      <c r="L5770">
        <v>106259</v>
      </c>
      <c r="M5770">
        <v>56.27</v>
      </c>
      <c r="N5770">
        <v>1.45</v>
      </c>
      <c r="O5770">
        <v>0.15</v>
      </c>
      <c r="P5770">
        <f xml:space="preserve"> IF(Stock_Info[[#This Row],[Close Price]] &gt; Stock_Info[[#This Row],[Open Price]], 1, 0)</f>
        <v>1</v>
      </c>
      <c r="Q5770" t="str">
        <f>IF(AND(Stock_Info[[#This Row],[% Deli. Qty to Traded Qty]]&gt;80,Stock_Info[[#This Row],[No. of Trades]]&lt;3000),"Unusual Day","")</f>
        <v/>
      </c>
      <c r="R5770" t="str">
        <f>IF(AND(Stock_Info[[#This Row],[Spread High-Low]] &lt; 10, Stock_Info[[#This Row],[% Deli. Qty to Traded Qty]] &gt; 90), "Good Day", "")</f>
        <v/>
      </c>
    </row>
    <row r="5771" spans="1:18">
      <c r="A5771" t="s">
        <v>63</v>
      </c>
      <c r="B5771" s="1">
        <v>45880</v>
      </c>
      <c r="C5771" s="1" t="str">
        <f>"WEEK" &amp;" " &amp;  INT((DAY(Stock_Info[[#This Row],[Date]])+WEEKDAY(DATE(YEAR(Stock_Info[[#This Row],[Date]]),MONTH(Stock_Info[[#This Row],[Date]]),1))-1)/7)+1</f>
        <v>WEEK 3</v>
      </c>
      <c r="D5771" s="12">
        <v>102.95</v>
      </c>
      <c r="E5771" s="12">
        <v>105</v>
      </c>
      <c r="F5771" s="12">
        <v>101.85</v>
      </c>
      <c r="G5771" s="12">
        <v>104.55</v>
      </c>
      <c r="H5771" s="12">
        <v>103.96631497243892</v>
      </c>
      <c r="I5771">
        <v>152026</v>
      </c>
      <c r="J5771">
        <v>967</v>
      </c>
      <c r="K5771" s="12">
        <v>15805583</v>
      </c>
      <c r="L5771">
        <v>51758</v>
      </c>
      <c r="M5771">
        <v>34.049999999999997</v>
      </c>
      <c r="N5771">
        <v>3.15</v>
      </c>
      <c r="O5771">
        <v>1.6</v>
      </c>
      <c r="P5771">
        <f xml:space="preserve"> IF(Stock_Info[[#This Row],[Close Price]] &gt; Stock_Info[[#This Row],[Open Price]], 1, 0)</f>
        <v>1</v>
      </c>
      <c r="Q5771" t="str">
        <f>IF(AND(Stock_Info[[#This Row],[% Deli. Qty to Traded Qty]]&gt;80,Stock_Info[[#This Row],[No. of Trades]]&lt;3000),"Unusual Day","")</f>
        <v/>
      </c>
      <c r="R5771" t="str">
        <f>IF(AND(Stock_Info[[#This Row],[Spread High-Low]] &lt; 10, Stock_Info[[#This Row],[% Deli. Qty to Traded Qty]] &gt; 90), "Good Day", "")</f>
        <v/>
      </c>
    </row>
    <row r="5772" spans="1:18">
      <c r="A5772" t="s">
        <v>63</v>
      </c>
      <c r="B5772" s="1">
        <v>45877</v>
      </c>
      <c r="C5772" s="1" t="str">
        <f>"WEEK" &amp;" " &amp;  INT((DAY(Stock_Info[[#This Row],[Date]])+WEEKDAY(DATE(YEAR(Stock_Info[[#This Row],[Date]]),MONTH(Stock_Info[[#This Row],[Date]]),1))-1)/7)+1</f>
        <v>WEEK 2</v>
      </c>
      <c r="D5772" s="12">
        <v>102.5</v>
      </c>
      <c r="E5772" s="12">
        <v>103.5</v>
      </c>
      <c r="F5772" s="12">
        <v>101.5</v>
      </c>
      <c r="G5772" s="12">
        <v>102.15</v>
      </c>
      <c r="H5772" s="12">
        <v>102.66248677456014</v>
      </c>
      <c r="I5772">
        <v>76557</v>
      </c>
      <c r="J5772">
        <v>410</v>
      </c>
      <c r="K5772" s="12">
        <v>7859532</v>
      </c>
      <c r="L5772">
        <v>31649</v>
      </c>
      <c r="M5772">
        <v>41.34</v>
      </c>
      <c r="N5772">
        <v>2</v>
      </c>
      <c r="O5772">
        <v>-0.35</v>
      </c>
      <c r="P5772">
        <f xml:space="preserve"> IF(Stock_Info[[#This Row],[Close Price]] &gt; Stock_Info[[#This Row],[Open Price]], 1, 0)</f>
        <v>0</v>
      </c>
      <c r="Q5772" t="str">
        <f>IF(AND(Stock_Info[[#This Row],[% Deli. Qty to Traded Qty]]&gt;80,Stock_Info[[#This Row],[No. of Trades]]&lt;3000),"Unusual Day","")</f>
        <v/>
      </c>
      <c r="R5772" t="str">
        <f>IF(AND(Stock_Info[[#This Row],[Spread High-Low]] &lt; 10, Stock_Info[[#This Row],[% Deli. Qty to Traded Qty]] &gt; 90), "Good Day", "")</f>
        <v/>
      </c>
    </row>
    <row r="5773" spans="1:18">
      <c r="A5773" t="s">
        <v>63</v>
      </c>
      <c r="B5773" s="1">
        <v>45876</v>
      </c>
      <c r="C5773" s="1" t="str">
        <f>"WEEK" &amp;" " &amp;  INT((DAY(Stock_Info[[#This Row],[Date]])+WEEKDAY(DATE(YEAR(Stock_Info[[#This Row],[Date]]),MONTH(Stock_Info[[#This Row],[Date]]),1))-1)/7)+1</f>
        <v>WEEK 2</v>
      </c>
      <c r="D5773" s="12">
        <v>101.3</v>
      </c>
      <c r="E5773" s="12">
        <v>103.3</v>
      </c>
      <c r="F5773" s="12">
        <v>100.1</v>
      </c>
      <c r="G5773" s="12">
        <v>102.45</v>
      </c>
      <c r="H5773" s="12">
        <v>101.30551223731986</v>
      </c>
      <c r="I5773">
        <v>169931</v>
      </c>
      <c r="J5773">
        <v>1300</v>
      </c>
      <c r="K5773" s="12">
        <v>17214947</v>
      </c>
      <c r="L5773">
        <v>62667</v>
      </c>
      <c r="M5773">
        <v>36.880000000000003</v>
      </c>
      <c r="N5773">
        <v>3.2</v>
      </c>
      <c r="O5773">
        <v>1.1499999999999999</v>
      </c>
      <c r="P5773">
        <f xml:space="preserve"> IF(Stock_Info[[#This Row],[Close Price]] &gt; Stock_Info[[#This Row],[Open Price]], 1, 0)</f>
        <v>1</v>
      </c>
      <c r="Q5773" t="str">
        <f>IF(AND(Stock_Info[[#This Row],[% Deli. Qty to Traded Qty]]&gt;80,Stock_Info[[#This Row],[No. of Trades]]&lt;3000),"Unusual Day","")</f>
        <v/>
      </c>
      <c r="R5773" t="str">
        <f>IF(AND(Stock_Info[[#This Row],[Spread High-Low]] &lt; 10, Stock_Info[[#This Row],[% Deli. Qty to Traded Qty]] &gt; 90), "Good Day", "")</f>
        <v/>
      </c>
    </row>
    <row r="5774" spans="1:18">
      <c r="A5774" t="s">
        <v>63</v>
      </c>
      <c r="B5774" s="1">
        <v>45875</v>
      </c>
      <c r="C5774" s="1" t="str">
        <f>"WEEK" &amp;" " &amp;  INT((DAY(Stock_Info[[#This Row],[Date]])+WEEKDAY(DATE(YEAR(Stock_Info[[#This Row],[Date]]),MONTH(Stock_Info[[#This Row],[Date]]),1))-1)/7)+1</f>
        <v>WEEK 2</v>
      </c>
      <c r="D5774" s="12">
        <v>102</v>
      </c>
      <c r="E5774" s="12">
        <v>102.55</v>
      </c>
      <c r="F5774" s="12">
        <v>100</v>
      </c>
      <c r="G5774" s="12">
        <v>101.6</v>
      </c>
      <c r="H5774" s="12">
        <v>101.47680999547808</v>
      </c>
      <c r="I5774">
        <v>347197</v>
      </c>
      <c r="J5774">
        <v>2083</v>
      </c>
      <c r="K5774" s="12">
        <v>35232444</v>
      </c>
      <c r="L5774">
        <v>125003</v>
      </c>
      <c r="M5774">
        <v>36</v>
      </c>
      <c r="N5774">
        <v>2.5499999999999998</v>
      </c>
      <c r="O5774">
        <v>-0.4</v>
      </c>
      <c r="P5774">
        <f xml:space="preserve"> IF(Stock_Info[[#This Row],[Close Price]] &gt; Stock_Info[[#This Row],[Open Price]], 1, 0)</f>
        <v>0</v>
      </c>
      <c r="Q5774" t="str">
        <f>IF(AND(Stock_Info[[#This Row],[% Deli. Qty to Traded Qty]]&gt;80,Stock_Info[[#This Row],[No. of Trades]]&lt;3000),"Unusual Day","")</f>
        <v/>
      </c>
      <c r="R5774" t="str">
        <f>IF(AND(Stock_Info[[#This Row],[Spread High-Low]] &lt; 10, Stock_Info[[#This Row],[% Deli. Qty to Traded Qty]] &gt; 90), "Good Day", "")</f>
        <v/>
      </c>
    </row>
    <row r="5775" spans="1:18">
      <c r="A5775" t="s">
        <v>63</v>
      </c>
      <c r="B5775" s="1">
        <v>45874</v>
      </c>
      <c r="C5775" s="1" t="str">
        <f>"WEEK" &amp;" " &amp;  INT((DAY(Stock_Info[[#This Row],[Date]])+WEEKDAY(DATE(YEAR(Stock_Info[[#This Row],[Date]]),MONTH(Stock_Info[[#This Row],[Date]]),1))-1)/7)+1</f>
        <v>WEEK 2</v>
      </c>
      <c r="D5775" s="12">
        <v>103.05</v>
      </c>
      <c r="E5775" s="12">
        <v>103.75</v>
      </c>
      <c r="F5775" s="12">
        <v>101.65</v>
      </c>
      <c r="G5775" s="12">
        <v>102</v>
      </c>
      <c r="H5775" s="12">
        <v>102.4513479558679</v>
      </c>
      <c r="I5775">
        <v>211728</v>
      </c>
      <c r="J5775">
        <v>1608</v>
      </c>
      <c r="K5775" s="12">
        <v>21691819</v>
      </c>
      <c r="L5775">
        <v>126936</v>
      </c>
      <c r="M5775">
        <v>59.95</v>
      </c>
      <c r="N5775">
        <v>2.1</v>
      </c>
      <c r="O5775">
        <v>-1.05</v>
      </c>
      <c r="P5775">
        <f xml:space="preserve"> IF(Stock_Info[[#This Row],[Close Price]] &gt; Stock_Info[[#This Row],[Open Price]], 1, 0)</f>
        <v>0</v>
      </c>
      <c r="Q5775" t="str">
        <f>IF(AND(Stock_Info[[#This Row],[% Deli. Qty to Traded Qty]]&gt;80,Stock_Info[[#This Row],[No. of Trades]]&lt;3000),"Unusual Day","")</f>
        <v/>
      </c>
      <c r="R5775" t="str">
        <f>IF(AND(Stock_Info[[#This Row],[Spread High-Low]] &lt; 10, Stock_Info[[#This Row],[% Deli. Qty to Traded Qty]] &gt; 90), "Good Day", "")</f>
        <v/>
      </c>
    </row>
    <row r="5776" spans="1:18">
      <c r="A5776" t="s">
        <v>63</v>
      </c>
      <c r="B5776" s="1">
        <v>45873</v>
      </c>
      <c r="C5776" s="1" t="str">
        <f>"WEEK" &amp;" " &amp;  INT((DAY(Stock_Info[[#This Row],[Date]])+WEEKDAY(DATE(YEAR(Stock_Info[[#This Row],[Date]]),MONTH(Stock_Info[[#This Row],[Date]]),1))-1)/7)+1</f>
        <v>WEEK 2</v>
      </c>
      <c r="D5776" s="12">
        <v>101.85</v>
      </c>
      <c r="E5776" s="12">
        <v>103.35</v>
      </c>
      <c r="F5776" s="12">
        <v>101.6</v>
      </c>
      <c r="G5776" s="12">
        <v>102.7</v>
      </c>
      <c r="H5776" s="12">
        <v>102.35698909205466</v>
      </c>
      <c r="I5776">
        <v>152366</v>
      </c>
      <c r="J5776">
        <v>849</v>
      </c>
      <c r="K5776" s="12">
        <v>15595725</v>
      </c>
      <c r="L5776">
        <v>55251</v>
      </c>
      <c r="M5776">
        <v>36.26</v>
      </c>
      <c r="N5776">
        <v>1.75</v>
      </c>
      <c r="O5776">
        <v>0.85</v>
      </c>
      <c r="P5776">
        <f xml:space="preserve"> IF(Stock_Info[[#This Row],[Close Price]] &gt; Stock_Info[[#This Row],[Open Price]], 1, 0)</f>
        <v>1</v>
      </c>
      <c r="Q5776" t="str">
        <f>IF(AND(Stock_Info[[#This Row],[% Deli. Qty to Traded Qty]]&gt;80,Stock_Info[[#This Row],[No. of Trades]]&lt;3000),"Unusual Day","")</f>
        <v/>
      </c>
      <c r="R5776" t="str">
        <f>IF(AND(Stock_Info[[#This Row],[Spread High-Low]] &lt; 10, Stock_Info[[#This Row],[% Deli. Qty to Traded Qty]] &gt; 90), "Good Day", "")</f>
        <v/>
      </c>
    </row>
    <row r="5777" spans="1:18">
      <c r="A5777" t="s">
        <v>63</v>
      </c>
      <c r="B5777" s="1">
        <v>45870</v>
      </c>
      <c r="C5777" s="1" t="str">
        <f>"WEEK" &amp;" " &amp;  INT((DAY(Stock_Info[[#This Row],[Date]])+WEEKDAY(DATE(YEAR(Stock_Info[[#This Row],[Date]]),MONTH(Stock_Info[[#This Row],[Date]]),1))-1)/7)+1</f>
        <v>WEEK 1</v>
      </c>
      <c r="D5777" s="12">
        <v>104.25</v>
      </c>
      <c r="E5777" s="12">
        <v>104.35</v>
      </c>
      <c r="F5777" s="12">
        <v>101.15</v>
      </c>
      <c r="G5777" s="12">
        <v>101.8</v>
      </c>
      <c r="H5777" s="12">
        <v>103.11184243801611</v>
      </c>
      <c r="I5777">
        <v>296569</v>
      </c>
      <c r="J5777">
        <v>2163</v>
      </c>
      <c r="K5777" s="12">
        <v>30579776</v>
      </c>
      <c r="L5777">
        <v>125104</v>
      </c>
      <c r="M5777">
        <v>42.18</v>
      </c>
      <c r="N5777">
        <v>3.2</v>
      </c>
      <c r="O5777">
        <v>-2.4500000000000002</v>
      </c>
      <c r="P5777">
        <f xml:space="preserve"> IF(Stock_Info[[#This Row],[Close Price]] &gt; Stock_Info[[#This Row],[Open Price]], 1, 0)</f>
        <v>0</v>
      </c>
      <c r="Q5777" t="str">
        <f>IF(AND(Stock_Info[[#This Row],[% Deli. Qty to Traded Qty]]&gt;80,Stock_Info[[#This Row],[No. of Trades]]&lt;3000),"Unusual Day","")</f>
        <v/>
      </c>
      <c r="R5777" t="str">
        <f>IF(AND(Stock_Info[[#This Row],[Spread High-Low]] &lt; 10, Stock_Info[[#This Row],[% Deli. Qty to Traded Qty]] &gt; 90), "Good Day", "")</f>
        <v/>
      </c>
    </row>
    <row r="5778" spans="1:18">
      <c r="A5778" t="s">
        <v>63</v>
      </c>
      <c r="B5778" s="1">
        <v>45869</v>
      </c>
      <c r="C5778" s="1" t="str">
        <f>"WEEK" &amp;" " &amp;  INT((DAY(Stock_Info[[#This Row],[Date]])+WEEKDAY(DATE(YEAR(Stock_Info[[#This Row],[Date]]),MONTH(Stock_Info[[#This Row],[Date]]),1))-1)/7)+1</f>
        <v>WEEK 5</v>
      </c>
      <c r="D5778" s="12">
        <v>104.95</v>
      </c>
      <c r="E5778" s="12">
        <v>105.65</v>
      </c>
      <c r="F5778" s="12">
        <v>103.05</v>
      </c>
      <c r="G5778" s="12">
        <v>104.25</v>
      </c>
      <c r="H5778" s="12">
        <v>104.05838399559984</v>
      </c>
      <c r="I5778">
        <v>170903</v>
      </c>
      <c r="J5778">
        <v>1033</v>
      </c>
      <c r="K5778" s="12">
        <v>17783890</v>
      </c>
      <c r="L5778">
        <v>77811</v>
      </c>
      <c r="M5778">
        <v>45.53</v>
      </c>
      <c r="N5778">
        <v>2.6</v>
      </c>
      <c r="O5778">
        <v>-0.7</v>
      </c>
      <c r="P5778">
        <f xml:space="preserve"> IF(Stock_Info[[#This Row],[Close Price]] &gt; Stock_Info[[#This Row],[Open Price]], 1, 0)</f>
        <v>0</v>
      </c>
      <c r="Q5778" t="str">
        <f>IF(AND(Stock_Info[[#This Row],[% Deli. Qty to Traded Qty]]&gt;80,Stock_Info[[#This Row],[No. of Trades]]&lt;3000),"Unusual Day","")</f>
        <v/>
      </c>
      <c r="R5778" t="str">
        <f>IF(AND(Stock_Info[[#This Row],[Spread High-Low]] &lt; 10, Stock_Info[[#This Row],[% Deli. Qty to Traded Qty]] &gt; 90), "Good Day", "")</f>
        <v/>
      </c>
    </row>
    <row r="5779" spans="1:18">
      <c r="A5779" t="s">
        <v>63</v>
      </c>
      <c r="B5779" s="1">
        <v>45868</v>
      </c>
      <c r="C5779" s="1" t="str">
        <f>"WEEK" &amp;" " &amp;  INT((DAY(Stock_Info[[#This Row],[Date]])+WEEKDAY(DATE(YEAR(Stock_Info[[#This Row],[Date]]),MONTH(Stock_Info[[#This Row],[Date]]),1))-1)/7)+1</f>
        <v>WEEK 5</v>
      </c>
      <c r="D5779" s="12">
        <v>106.1</v>
      </c>
      <c r="E5779" s="12">
        <v>106.75</v>
      </c>
      <c r="F5779" s="12">
        <v>104.8</v>
      </c>
      <c r="G5779" s="12">
        <v>105.1</v>
      </c>
      <c r="H5779" s="12">
        <v>105.47507176052487</v>
      </c>
      <c r="I5779">
        <v>117056</v>
      </c>
      <c r="J5779">
        <v>750</v>
      </c>
      <c r="K5779" s="12">
        <v>12346490</v>
      </c>
      <c r="L5779">
        <v>62320</v>
      </c>
      <c r="M5779">
        <v>53.24</v>
      </c>
      <c r="N5779">
        <v>1.95</v>
      </c>
      <c r="O5779">
        <v>-1</v>
      </c>
      <c r="P5779">
        <f xml:space="preserve"> IF(Stock_Info[[#This Row],[Close Price]] &gt; Stock_Info[[#This Row],[Open Price]], 1, 0)</f>
        <v>0</v>
      </c>
      <c r="Q5779" t="str">
        <f>IF(AND(Stock_Info[[#This Row],[% Deli. Qty to Traded Qty]]&gt;80,Stock_Info[[#This Row],[No. of Trades]]&lt;3000),"Unusual Day","")</f>
        <v/>
      </c>
      <c r="R5779" t="str">
        <f>IF(AND(Stock_Info[[#This Row],[Spread High-Low]] &lt; 10, Stock_Info[[#This Row],[% Deli. Qty to Traded Qty]] &gt; 90), "Good Day", "")</f>
        <v/>
      </c>
    </row>
    <row r="5780" spans="1:18">
      <c r="A5780" t="s">
        <v>63</v>
      </c>
      <c r="B5780" s="1">
        <v>45867</v>
      </c>
      <c r="C5780" s="1" t="str">
        <f>"WEEK" &amp;" " &amp;  INT((DAY(Stock_Info[[#This Row],[Date]])+WEEKDAY(DATE(YEAR(Stock_Info[[#This Row],[Date]]),MONTH(Stock_Info[[#This Row],[Date]]),1))-1)/7)+1</f>
        <v>WEEK 5</v>
      </c>
      <c r="D5780" s="12">
        <v>104.85</v>
      </c>
      <c r="E5780" s="12">
        <v>107.05</v>
      </c>
      <c r="F5780" s="12">
        <v>103.3</v>
      </c>
      <c r="G5780" s="12">
        <v>106.1</v>
      </c>
      <c r="H5780" s="12">
        <v>105.36932637238478</v>
      </c>
      <c r="I5780">
        <v>308004</v>
      </c>
      <c r="J5780">
        <v>1973</v>
      </c>
      <c r="K5780" s="12">
        <v>32454174</v>
      </c>
      <c r="L5780">
        <v>118355</v>
      </c>
      <c r="M5780">
        <v>38.43</v>
      </c>
      <c r="N5780">
        <v>3.75</v>
      </c>
      <c r="O5780">
        <v>1.25</v>
      </c>
      <c r="P5780">
        <f xml:space="preserve"> IF(Stock_Info[[#This Row],[Close Price]] &gt; Stock_Info[[#This Row],[Open Price]], 1, 0)</f>
        <v>1</v>
      </c>
      <c r="Q5780" t="str">
        <f>IF(AND(Stock_Info[[#This Row],[% Deli. Qty to Traded Qty]]&gt;80,Stock_Info[[#This Row],[No. of Trades]]&lt;3000),"Unusual Day","")</f>
        <v/>
      </c>
      <c r="R5780" t="str">
        <f>IF(AND(Stock_Info[[#This Row],[Spread High-Low]] &lt; 10, Stock_Info[[#This Row],[% Deli. Qty to Traded Qty]] &gt; 90), "Good Day", "")</f>
        <v/>
      </c>
    </row>
    <row r="5781" spans="1:18">
      <c r="A5781" t="s">
        <v>63</v>
      </c>
      <c r="B5781" s="1">
        <v>45866</v>
      </c>
      <c r="C5781" s="1" t="str">
        <f>"WEEK" &amp;" " &amp;  INT((DAY(Stock_Info[[#This Row],[Date]])+WEEKDAY(DATE(YEAR(Stock_Info[[#This Row],[Date]]),MONTH(Stock_Info[[#This Row],[Date]]),1))-1)/7)+1</f>
        <v>WEEK 5</v>
      </c>
      <c r="D5781" s="12">
        <v>109.5</v>
      </c>
      <c r="E5781" s="12">
        <v>110.3</v>
      </c>
      <c r="F5781" s="12">
        <v>104.2</v>
      </c>
      <c r="G5781" s="12">
        <v>104.85</v>
      </c>
      <c r="H5781" s="12">
        <v>107.37268549719016</v>
      </c>
      <c r="I5781">
        <v>556437</v>
      </c>
      <c r="J5781">
        <v>3975</v>
      </c>
      <c r="K5781" s="12">
        <v>59746135</v>
      </c>
      <c r="L5781">
        <v>272985</v>
      </c>
      <c r="M5781">
        <v>49.06</v>
      </c>
      <c r="N5781">
        <v>6.1</v>
      </c>
      <c r="O5781">
        <v>-4.6500000000000004</v>
      </c>
      <c r="P5781">
        <f xml:space="preserve"> IF(Stock_Info[[#This Row],[Close Price]] &gt; Stock_Info[[#This Row],[Open Price]], 1, 0)</f>
        <v>0</v>
      </c>
      <c r="Q5781" t="str">
        <f>IF(AND(Stock_Info[[#This Row],[% Deli. Qty to Traded Qty]]&gt;80,Stock_Info[[#This Row],[No. of Trades]]&lt;3000),"Unusual Day","")</f>
        <v/>
      </c>
      <c r="R5781" t="str">
        <f>IF(AND(Stock_Info[[#This Row],[Spread High-Low]] &lt; 10, Stock_Info[[#This Row],[% Deli. Qty to Traded Qty]] &gt; 90), "Good Day", "")</f>
        <v/>
      </c>
    </row>
    <row r="5782" spans="1:18">
      <c r="A5782" t="s">
        <v>63</v>
      </c>
      <c r="B5782" s="1">
        <v>45863</v>
      </c>
      <c r="C5782" s="1" t="str">
        <f>"WEEK" &amp;" " &amp;  INT((DAY(Stock_Info[[#This Row],[Date]])+WEEKDAY(DATE(YEAR(Stock_Info[[#This Row],[Date]]),MONTH(Stock_Info[[#This Row],[Date]]),1))-1)/7)+1</f>
        <v>WEEK 4</v>
      </c>
      <c r="D5782" s="12">
        <v>112.15</v>
      </c>
      <c r="E5782" s="12">
        <v>112.4</v>
      </c>
      <c r="F5782" s="12">
        <v>109</v>
      </c>
      <c r="G5782" s="12">
        <v>109.45</v>
      </c>
      <c r="H5782" s="12">
        <v>110.32322474304169</v>
      </c>
      <c r="I5782">
        <v>149246</v>
      </c>
      <c r="J5782">
        <v>1346</v>
      </c>
      <c r="K5782" s="12">
        <v>16465300</v>
      </c>
      <c r="L5782">
        <v>67840</v>
      </c>
      <c r="M5782">
        <v>45.46</v>
      </c>
      <c r="N5782">
        <v>3.4</v>
      </c>
      <c r="O5782">
        <v>-2.7</v>
      </c>
      <c r="P5782">
        <f xml:space="preserve"> IF(Stock_Info[[#This Row],[Close Price]] &gt; Stock_Info[[#This Row],[Open Price]], 1, 0)</f>
        <v>0</v>
      </c>
      <c r="Q5782" t="str">
        <f>IF(AND(Stock_Info[[#This Row],[% Deli. Qty to Traded Qty]]&gt;80,Stock_Info[[#This Row],[No. of Trades]]&lt;3000),"Unusual Day","")</f>
        <v/>
      </c>
      <c r="R5782" t="str">
        <f>IF(AND(Stock_Info[[#This Row],[Spread High-Low]] &lt; 10, Stock_Info[[#This Row],[% Deli. Qty to Traded Qty]] &gt; 90), "Good Day", "")</f>
        <v/>
      </c>
    </row>
    <row r="5783" spans="1:18">
      <c r="A5783" t="s">
        <v>63</v>
      </c>
      <c r="B5783" s="1">
        <v>45862</v>
      </c>
      <c r="C5783" s="1" t="str">
        <f>"WEEK" &amp;" " &amp;  INT((DAY(Stock_Info[[#This Row],[Date]])+WEEKDAY(DATE(YEAR(Stock_Info[[#This Row],[Date]]),MONTH(Stock_Info[[#This Row],[Date]]),1))-1)/7)+1</f>
        <v>WEEK 4</v>
      </c>
      <c r="D5783" s="12">
        <v>112.5</v>
      </c>
      <c r="E5783" s="12">
        <v>112.85</v>
      </c>
      <c r="F5783" s="12">
        <v>110.3</v>
      </c>
      <c r="G5783" s="12">
        <v>111.7</v>
      </c>
      <c r="H5783" s="12">
        <v>111.67652370610256</v>
      </c>
      <c r="I5783">
        <v>388149</v>
      </c>
      <c r="J5783">
        <v>1865</v>
      </c>
      <c r="K5783" s="12">
        <v>43347131</v>
      </c>
      <c r="L5783">
        <v>196724</v>
      </c>
      <c r="M5783">
        <v>50.68</v>
      </c>
      <c r="N5783">
        <v>2.5499999999999998</v>
      </c>
      <c r="O5783">
        <v>-0.8</v>
      </c>
      <c r="P5783">
        <f xml:space="preserve"> IF(Stock_Info[[#This Row],[Close Price]] &gt; Stock_Info[[#This Row],[Open Price]], 1, 0)</f>
        <v>0</v>
      </c>
      <c r="Q5783" t="str">
        <f>IF(AND(Stock_Info[[#This Row],[% Deli. Qty to Traded Qty]]&gt;80,Stock_Info[[#This Row],[No. of Trades]]&lt;3000),"Unusual Day","")</f>
        <v/>
      </c>
      <c r="R5783" t="str">
        <f>IF(AND(Stock_Info[[#This Row],[Spread High-Low]] &lt; 10, Stock_Info[[#This Row],[% Deli. Qty to Traded Qty]] &gt; 90), "Good Day", "")</f>
        <v/>
      </c>
    </row>
    <row r="5784" spans="1:18">
      <c r="A5784" t="s">
        <v>63</v>
      </c>
      <c r="B5784" s="1">
        <v>45861</v>
      </c>
      <c r="C5784" s="1" t="str">
        <f>"WEEK" &amp;" " &amp;  INT((DAY(Stock_Info[[#This Row],[Date]])+WEEKDAY(DATE(YEAR(Stock_Info[[#This Row],[Date]]),MONTH(Stock_Info[[#This Row],[Date]]),1))-1)/7)+1</f>
        <v>WEEK 4</v>
      </c>
      <c r="D5784" s="12">
        <v>110</v>
      </c>
      <c r="E5784" s="12">
        <v>112.2</v>
      </c>
      <c r="F5784" s="12">
        <v>109</v>
      </c>
      <c r="G5784" s="12">
        <v>112</v>
      </c>
      <c r="H5784" s="12">
        <v>110.74962887125672</v>
      </c>
      <c r="I5784">
        <v>351630</v>
      </c>
      <c r="J5784">
        <v>1747</v>
      </c>
      <c r="K5784" s="12">
        <v>38942892</v>
      </c>
      <c r="L5784">
        <v>230693</v>
      </c>
      <c r="M5784">
        <v>65.61</v>
      </c>
      <c r="N5784">
        <v>3.2</v>
      </c>
      <c r="O5784">
        <v>2</v>
      </c>
      <c r="P5784">
        <f xml:space="preserve"> IF(Stock_Info[[#This Row],[Close Price]] &gt; Stock_Info[[#This Row],[Open Price]], 1, 0)</f>
        <v>1</v>
      </c>
      <c r="Q5784" t="str">
        <f>IF(AND(Stock_Info[[#This Row],[% Deli. Qty to Traded Qty]]&gt;80,Stock_Info[[#This Row],[No. of Trades]]&lt;3000),"Unusual Day","")</f>
        <v/>
      </c>
      <c r="R5784" t="str">
        <f>IF(AND(Stock_Info[[#This Row],[Spread High-Low]] &lt; 10, Stock_Info[[#This Row],[% Deli. Qty to Traded Qty]] &gt; 90), "Good Day", "")</f>
        <v/>
      </c>
    </row>
    <row r="5785" spans="1:18">
      <c r="A5785" t="s">
        <v>63</v>
      </c>
      <c r="B5785" s="1">
        <v>45860</v>
      </c>
      <c r="C5785" s="1" t="str">
        <f>"WEEK" &amp;" " &amp;  INT((DAY(Stock_Info[[#This Row],[Date]])+WEEKDAY(DATE(YEAR(Stock_Info[[#This Row],[Date]]),MONTH(Stock_Info[[#This Row],[Date]]),1))-1)/7)+1</f>
        <v>WEEK 4</v>
      </c>
      <c r="D5785" s="12">
        <v>112.75</v>
      </c>
      <c r="E5785" s="12">
        <v>113.05</v>
      </c>
      <c r="F5785" s="12">
        <v>109.6</v>
      </c>
      <c r="G5785" s="12">
        <v>109.95</v>
      </c>
      <c r="H5785" s="12">
        <v>110.70372363128419</v>
      </c>
      <c r="I5785">
        <v>386585</v>
      </c>
      <c r="J5785">
        <v>2213</v>
      </c>
      <c r="K5785" s="12">
        <v>42796399</v>
      </c>
      <c r="L5785">
        <v>306256</v>
      </c>
      <c r="M5785">
        <v>79.22</v>
      </c>
      <c r="N5785">
        <v>3.45</v>
      </c>
      <c r="O5785">
        <v>-2.8</v>
      </c>
      <c r="P5785">
        <f xml:space="preserve"> IF(Stock_Info[[#This Row],[Close Price]] &gt; Stock_Info[[#This Row],[Open Price]], 1, 0)</f>
        <v>0</v>
      </c>
      <c r="Q5785" t="str">
        <f>IF(AND(Stock_Info[[#This Row],[% Deli. Qty to Traded Qty]]&gt;80,Stock_Info[[#This Row],[No. of Trades]]&lt;3000),"Unusual Day","")</f>
        <v/>
      </c>
      <c r="R5785" t="str">
        <f>IF(AND(Stock_Info[[#This Row],[Spread High-Low]] &lt; 10, Stock_Info[[#This Row],[% Deli. Qty to Traded Qty]] &gt; 90), "Good Day", "")</f>
        <v/>
      </c>
    </row>
    <row r="5786" spans="1:18">
      <c r="A5786" t="s">
        <v>63</v>
      </c>
      <c r="B5786" s="1">
        <v>45859</v>
      </c>
      <c r="C5786" s="1" t="str">
        <f>"WEEK" &amp;" " &amp;  INT((DAY(Stock_Info[[#This Row],[Date]])+WEEKDAY(DATE(YEAR(Stock_Info[[#This Row],[Date]]),MONTH(Stock_Info[[#This Row],[Date]]),1))-1)/7)+1</f>
        <v>WEEK 4</v>
      </c>
      <c r="D5786" s="12">
        <v>113.9</v>
      </c>
      <c r="E5786" s="12">
        <v>113.9</v>
      </c>
      <c r="F5786" s="12">
        <v>111.9</v>
      </c>
      <c r="G5786" s="12">
        <v>112.1</v>
      </c>
      <c r="H5786" s="12">
        <v>112.46978177327964</v>
      </c>
      <c r="I5786">
        <v>86653</v>
      </c>
      <c r="J5786">
        <v>781</v>
      </c>
      <c r="K5786" s="12">
        <v>9745844</v>
      </c>
      <c r="L5786">
        <v>44382</v>
      </c>
      <c r="M5786">
        <v>51.22</v>
      </c>
      <c r="N5786">
        <v>2</v>
      </c>
      <c r="O5786">
        <v>-1.8</v>
      </c>
      <c r="P5786">
        <f xml:space="preserve"> IF(Stock_Info[[#This Row],[Close Price]] &gt; Stock_Info[[#This Row],[Open Price]], 1, 0)</f>
        <v>0</v>
      </c>
      <c r="Q5786" t="str">
        <f>IF(AND(Stock_Info[[#This Row],[% Deli. Qty to Traded Qty]]&gt;80,Stock_Info[[#This Row],[No. of Trades]]&lt;3000),"Unusual Day","")</f>
        <v/>
      </c>
      <c r="R5786" t="str">
        <f>IF(AND(Stock_Info[[#This Row],[Spread High-Low]] &lt; 10, Stock_Info[[#This Row],[% Deli. Qty to Traded Qty]] &gt; 90), "Good Day", "")</f>
        <v/>
      </c>
    </row>
    <row r="5787" spans="1:18">
      <c r="A5787" t="s">
        <v>63</v>
      </c>
      <c r="B5787" s="1">
        <v>45856</v>
      </c>
      <c r="C5787" s="1" t="str">
        <f>"WEEK" &amp;" " &amp;  INT((DAY(Stock_Info[[#This Row],[Date]])+WEEKDAY(DATE(YEAR(Stock_Info[[#This Row],[Date]]),MONTH(Stock_Info[[#This Row],[Date]]),1))-1)/7)+1</f>
        <v>WEEK 3</v>
      </c>
      <c r="D5787" s="12">
        <v>113.55</v>
      </c>
      <c r="E5787" s="12">
        <v>114.5</v>
      </c>
      <c r="F5787" s="12">
        <v>111.7</v>
      </c>
      <c r="G5787" s="12">
        <v>113.85</v>
      </c>
      <c r="H5787" s="12">
        <v>113.14934794672585</v>
      </c>
      <c r="I5787">
        <v>187408</v>
      </c>
      <c r="J5787">
        <v>977</v>
      </c>
      <c r="K5787" s="12">
        <v>21205093</v>
      </c>
      <c r="L5787">
        <v>52740</v>
      </c>
      <c r="M5787">
        <v>28.14</v>
      </c>
      <c r="N5787">
        <v>2.8</v>
      </c>
      <c r="O5787">
        <v>0.3</v>
      </c>
      <c r="P5787">
        <f xml:space="preserve"> IF(Stock_Info[[#This Row],[Close Price]] &gt; Stock_Info[[#This Row],[Open Price]], 1, 0)</f>
        <v>1</v>
      </c>
      <c r="Q5787" t="str">
        <f>IF(AND(Stock_Info[[#This Row],[% Deli. Qty to Traded Qty]]&gt;80,Stock_Info[[#This Row],[No. of Trades]]&lt;3000),"Unusual Day","")</f>
        <v/>
      </c>
      <c r="R5787" t="str">
        <f>IF(AND(Stock_Info[[#This Row],[Spread High-Low]] &lt; 10, Stock_Info[[#This Row],[% Deli. Qty to Traded Qty]] &gt; 90), "Good Day", "")</f>
        <v/>
      </c>
    </row>
    <row r="5788" spans="1:18">
      <c r="A5788" t="s">
        <v>63</v>
      </c>
      <c r="B5788" s="1">
        <v>45855</v>
      </c>
      <c r="C5788" s="1" t="str">
        <f>"WEEK" &amp;" " &amp;  INT((DAY(Stock_Info[[#This Row],[Date]])+WEEKDAY(DATE(YEAR(Stock_Info[[#This Row],[Date]]),MONTH(Stock_Info[[#This Row],[Date]]),1))-1)/7)+1</f>
        <v>WEEK 3</v>
      </c>
      <c r="D5788" s="12">
        <v>115.75</v>
      </c>
      <c r="E5788" s="12">
        <v>116.2</v>
      </c>
      <c r="F5788" s="12">
        <v>112.55</v>
      </c>
      <c r="G5788" s="12">
        <v>113.45</v>
      </c>
      <c r="H5788" s="12">
        <v>114.27671027745545</v>
      </c>
      <c r="I5788">
        <v>281811</v>
      </c>
      <c r="J5788">
        <v>1634</v>
      </c>
      <c r="K5788" s="12">
        <v>32204434</v>
      </c>
      <c r="L5788">
        <v>141319</v>
      </c>
      <c r="M5788">
        <v>50.15</v>
      </c>
      <c r="N5788">
        <v>3.65</v>
      </c>
      <c r="O5788">
        <v>-2.2999999999999998</v>
      </c>
      <c r="P5788">
        <f xml:space="preserve"> IF(Stock_Info[[#This Row],[Close Price]] &gt; Stock_Info[[#This Row],[Open Price]], 1, 0)</f>
        <v>0</v>
      </c>
      <c r="Q5788" t="str">
        <f>IF(AND(Stock_Info[[#This Row],[% Deli. Qty to Traded Qty]]&gt;80,Stock_Info[[#This Row],[No. of Trades]]&lt;3000),"Unusual Day","")</f>
        <v/>
      </c>
      <c r="R5788" t="str">
        <f>IF(AND(Stock_Info[[#This Row],[Spread High-Low]] &lt; 10, Stock_Info[[#This Row],[% Deli. Qty to Traded Qty]] &gt; 90), "Good Day", "")</f>
        <v/>
      </c>
    </row>
    <row r="5789" spans="1:18">
      <c r="A5789" t="s">
        <v>63</v>
      </c>
      <c r="B5789" s="1">
        <v>45854</v>
      </c>
      <c r="C5789" s="1" t="str">
        <f>"WEEK" &amp;" " &amp;  INT((DAY(Stock_Info[[#This Row],[Date]])+WEEKDAY(DATE(YEAR(Stock_Info[[#This Row],[Date]]),MONTH(Stock_Info[[#This Row],[Date]]),1))-1)/7)+1</f>
        <v>WEEK 3</v>
      </c>
      <c r="D5789" s="12">
        <v>111.75</v>
      </c>
      <c r="E5789" s="12">
        <v>116.35</v>
      </c>
      <c r="F5789" s="12">
        <v>111.75</v>
      </c>
      <c r="G5789" s="12">
        <v>115.5</v>
      </c>
      <c r="H5789" s="12">
        <v>114.42937672069509</v>
      </c>
      <c r="I5789">
        <v>680321</v>
      </c>
      <c r="J5789">
        <v>4414</v>
      </c>
      <c r="K5789" s="12">
        <v>77848708</v>
      </c>
      <c r="L5789">
        <v>363228</v>
      </c>
      <c r="M5789">
        <v>53.39</v>
      </c>
      <c r="N5789">
        <v>4.5999999999999996</v>
      </c>
      <c r="O5789">
        <v>3.75</v>
      </c>
      <c r="P5789">
        <f xml:space="preserve"> IF(Stock_Info[[#This Row],[Close Price]] &gt; Stock_Info[[#This Row],[Open Price]], 1, 0)</f>
        <v>1</v>
      </c>
      <c r="Q5789" t="str">
        <f>IF(AND(Stock_Info[[#This Row],[% Deli. Qty to Traded Qty]]&gt;80,Stock_Info[[#This Row],[No. of Trades]]&lt;3000),"Unusual Day","")</f>
        <v/>
      </c>
      <c r="R5789" t="str">
        <f>IF(AND(Stock_Info[[#This Row],[Spread High-Low]] &lt; 10, Stock_Info[[#This Row],[% Deli. Qty to Traded Qty]] &gt; 90), "Good Day", "")</f>
        <v/>
      </c>
    </row>
    <row r="5790" spans="1:18">
      <c r="A5790" t="s">
        <v>63</v>
      </c>
      <c r="B5790" s="1">
        <v>45853</v>
      </c>
      <c r="C5790" s="1" t="str">
        <f>"WEEK" &amp;" " &amp;  INT((DAY(Stock_Info[[#This Row],[Date]])+WEEKDAY(DATE(YEAR(Stock_Info[[#This Row],[Date]]),MONTH(Stock_Info[[#This Row],[Date]]),1))-1)/7)+1</f>
        <v>WEEK 3</v>
      </c>
      <c r="D5790" s="12">
        <v>112.8</v>
      </c>
      <c r="E5790" s="12">
        <v>114.95</v>
      </c>
      <c r="F5790" s="12">
        <v>111.8</v>
      </c>
      <c r="G5790" s="12">
        <v>112.4</v>
      </c>
      <c r="H5790" s="12">
        <v>113.39718394674817</v>
      </c>
      <c r="I5790">
        <v>308872</v>
      </c>
      <c r="J5790">
        <v>2710</v>
      </c>
      <c r="K5790" s="12">
        <v>35025215</v>
      </c>
      <c r="L5790">
        <v>110377</v>
      </c>
      <c r="M5790">
        <v>35.74</v>
      </c>
      <c r="N5790">
        <v>3.15</v>
      </c>
      <c r="O5790">
        <v>-0.4</v>
      </c>
      <c r="P5790">
        <f xml:space="preserve"> IF(Stock_Info[[#This Row],[Close Price]] &gt; Stock_Info[[#This Row],[Open Price]], 1, 0)</f>
        <v>0</v>
      </c>
      <c r="Q5790" t="str">
        <f>IF(AND(Stock_Info[[#This Row],[% Deli. Qty to Traded Qty]]&gt;80,Stock_Info[[#This Row],[No. of Trades]]&lt;3000),"Unusual Day","")</f>
        <v/>
      </c>
      <c r="R5790" t="str">
        <f>IF(AND(Stock_Info[[#This Row],[Spread High-Low]] &lt; 10, Stock_Info[[#This Row],[% Deli. Qty to Traded Qty]] &gt; 90), "Good Day", "")</f>
        <v/>
      </c>
    </row>
    <row r="5791" spans="1:18">
      <c r="A5791" t="s">
        <v>63</v>
      </c>
      <c r="B5791" s="1">
        <v>45852</v>
      </c>
      <c r="C5791" s="1" t="str">
        <f>"WEEK" &amp;" " &amp;  INT((DAY(Stock_Info[[#This Row],[Date]])+WEEKDAY(DATE(YEAR(Stock_Info[[#This Row],[Date]]),MONTH(Stock_Info[[#This Row],[Date]]),1))-1)/7)+1</f>
        <v>WEEK 3</v>
      </c>
      <c r="D5791" s="12">
        <v>109.35</v>
      </c>
      <c r="E5791" s="12">
        <v>112.45</v>
      </c>
      <c r="F5791" s="12">
        <v>108.95</v>
      </c>
      <c r="G5791" s="12">
        <v>111.75</v>
      </c>
      <c r="H5791" s="12">
        <v>111.13468416501887</v>
      </c>
      <c r="I5791">
        <v>415201</v>
      </c>
      <c r="J5791">
        <v>2853</v>
      </c>
      <c r="K5791" s="12">
        <v>46143232</v>
      </c>
      <c r="L5791">
        <v>176923</v>
      </c>
      <c r="M5791">
        <v>42.61</v>
      </c>
      <c r="N5791">
        <v>3.5</v>
      </c>
      <c r="O5791">
        <v>2.4</v>
      </c>
      <c r="P5791">
        <f xml:space="preserve"> IF(Stock_Info[[#This Row],[Close Price]] &gt; Stock_Info[[#This Row],[Open Price]], 1, 0)</f>
        <v>1</v>
      </c>
      <c r="Q5791" t="str">
        <f>IF(AND(Stock_Info[[#This Row],[% Deli. Qty to Traded Qty]]&gt;80,Stock_Info[[#This Row],[No. of Trades]]&lt;3000),"Unusual Day","")</f>
        <v/>
      </c>
      <c r="R5791" t="str">
        <f>IF(AND(Stock_Info[[#This Row],[Spread High-Low]] &lt; 10, Stock_Info[[#This Row],[% Deli. Qty to Traded Qty]] &gt; 90), "Good Day", "")</f>
        <v/>
      </c>
    </row>
    <row r="5792" spans="1:18">
      <c r="A5792" t="s">
        <v>63</v>
      </c>
      <c r="B5792" s="1">
        <v>45849</v>
      </c>
      <c r="C5792" s="1" t="str">
        <f>"WEEK" &amp;" " &amp;  INT((DAY(Stock_Info[[#This Row],[Date]])+WEEKDAY(DATE(YEAR(Stock_Info[[#This Row],[Date]]),MONTH(Stock_Info[[#This Row],[Date]]),1))-1)/7)+1</f>
        <v>WEEK 2</v>
      </c>
      <c r="D5792" s="12">
        <v>111.25</v>
      </c>
      <c r="E5792" s="12">
        <v>112.45</v>
      </c>
      <c r="F5792" s="12">
        <v>108.5</v>
      </c>
      <c r="G5792" s="12">
        <v>108.8</v>
      </c>
      <c r="H5792" s="12">
        <v>109.83639877858627</v>
      </c>
      <c r="I5792">
        <v>307840</v>
      </c>
      <c r="J5792">
        <v>2398</v>
      </c>
      <c r="K5792" s="12">
        <v>33812037</v>
      </c>
      <c r="L5792">
        <v>183787</v>
      </c>
      <c r="M5792">
        <v>59.7</v>
      </c>
      <c r="N5792">
        <v>3.95</v>
      </c>
      <c r="O5792">
        <v>-2.4500000000000002</v>
      </c>
      <c r="P5792">
        <f xml:space="preserve"> IF(Stock_Info[[#This Row],[Close Price]] &gt; Stock_Info[[#This Row],[Open Price]], 1, 0)</f>
        <v>0</v>
      </c>
      <c r="Q5792" t="str">
        <f>IF(AND(Stock_Info[[#This Row],[% Deli. Qty to Traded Qty]]&gt;80,Stock_Info[[#This Row],[No. of Trades]]&lt;3000),"Unusual Day","")</f>
        <v/>
      </c>
      <c r="R5792" t="str">
        <f>IF(AND(Stock_Info[[#This Row],[Spread High-Low]] &lt; 10, Stock_Info[[#This Row],[% Deli. Qty to Traded Qty]] &gt; 90), "Good Day", "")</f>
        <v/>
      </c>
    </row>
    <row r="5793" spans="1:18">
      <c r="A5793" t="s">
        <v>63</v>
      </c>
      <c r="B5793" s="1">
        <v>45848</v>
      </c>
      <c r="C5793" s="1" t="str">
        <f>"WEEK" &amp;" " &amp;  INT((DAY(Stock_Info[[#This Row],[Date]])+WEEKDAY(DATE(YEAR(Stock_Info[[#This Row],[Date]]),MONTH(Stock_Info[[#This Row],[Date]]),1))-1)/7)+1</f>
        <v>WEEK 2</v>
      </c>
      <c r="D5793" s="12">
        <v>113.45</v>
      </c>
      <c r="E5793" s="12">
        <v>113.75</v>
      </c>
      <c r="F5793" s="12">
        <v>111.25</v>
      </c>
      <c r="G5793" s="12">
        <v>111.5</v>
      </c>
      <c r="H5793" s="12">
        <v>112.63868369738505</v>
      </c>
      <c r="I5793">
        <v>157441</v>
      </c>
      <c r="J5793">
        <v>1283</v>
      </c>
      <c r="K5793" s="12">
        <v>17733947</v>
      </c>
      <c r="L5793">
        <v>70600</v>
      </c>
      <c r="M5793">
        <v>44.84</v>
      </c>
      <c r="N5793">
        <v>2.5</v>
      </c>
      <c r="O5793">
        <v>-1.95</v>
      </c>
      <c r="P5793">
        <f xml:space="preserve"> IF(Stock_Info[[#This Row],[Close Price]] &gt; Stock_Info[[#This Row],[Open Price]], 1, 0)</f>
        <v>0</v>
      </c>
      <c r="Q5793" t="str">
        <f>IF(AND(Stock_Info[[#This Row],[% Deli. Qty to Traded Qty]]&gt;80,Stock_Info[[#This Row],[No. of Trades]]&lt;3000),"Unusual Day","")</f>
        <v/>
      </c>
      <c r="R5793" t="str">
        <f>IF(AND(Stock_Info[[#This Row],[Spread High-Low]] &lt; 10, Stock_Info[[#This Row],[% Deli. Qty to Traded Qty]] &gt; 90), "Good Day", "")</f>
        <v/>
      </c>
    </row>
    <row r="5794" spans="1:18">
      <c r="A5794" t="s">
        <v>63</v>
      </c>
      <c r="B5794" s="1">
        <v>45847</v>
      </c>
      <c r="C5794" s="1" t="str">
        <f>"WEEK" &amp;" " &amp;  INT((DAY(Stock_Info[[#This Row],[Date]])+WEEKDAY(DATE(YEAR(Stock_Info[[#This Row],[Date]]),MONTH(Stock_Info[[#This Row],[Date]]),1))-1)/7)+1</f>
        <v>WEEK 2</v>
      </c>
      <c r="D5794" s="12">
        <v>112.85</v>
      </c>
      <c r="E5794" s="12">
        <v>112.85</v>
      </c>
      <c r="F5794" s="12">
        <v>111.6</v>
      </c>
      <c r="G5794" s="12">
        <v>112.35</v>
      </c>
      <c r="H5794" s="12">
        <v>112.07912848878942</v>
      </c>
      <c r="I5794">
        <v>189464</v>
      </c>
      <c r="J5794">
        <v>1226</v>
      </c>
      <c r="K5794" s="12">
        <v>21234960</v>
      </c>
      <c r="L5794">
        <v>90991</v>
      </c>
      <c r="M5794">
        <v>48.03</v>
      </c>
      <c r="N5794">
        <v>1.25</v>
      </c>
      <c r="O5794">
        <v>-0.5</v>
      </c>
      <c r="P5794">
        <f xml:space="preserve"> IF(Stock_Info[[#This Row],[Close Price]] &gt; Stock_Info[[#This Row],[Open Price]], 1, 0)</f>
        <v>0</v>
      </c>
      <c r="Q5794" t="str">
        <f>IF(AND(Stock_Info[[#This Row],[% Deli. Qty to Traded Qty]]&gt;80,Stock_Info[[#This Row],[No. of Trades]]&lt;3000),"Unusual Day","")</f>
        <v/>
      </c>
      <c r="R5794" t="str">
        <f>IF(AND(Stock_Info[[#This Row],[Spread High-Low]] &lt; 10, Stock_Info[[#This Row],[% Deli. Qty to Traded Qty]] &gt; 90), "Good Day", "")</f>
        <v/>
      </c>
    </row>
    <row r="5795" spans="1:18">
      <c r="A5795" t="s">
        <v>63</v>
      </c>
      <c r="B5795" s="1">
        <v>45846</v>
      </c>
      <c r="C5795" s="1" t="str">
        <f>"WEEK" &amp;" " &amp;  INT((DAY(Stock_Info[[#This Row],[Date]])+WEEKDAY(DATE(YEAR(Stock_Info[[#This Row],[Date]]),MONTH(Stock_Info[[#This Row],[Date]]),1))-1)/7)+1</f>
        <v>WEEK 2</v>
      </c>
      <c r="D5795" s="12">
        <v>114.95</v>
      </c>
      <c r="E5795" s="12">
        <v>114.95</v>
      </c>
      <c r="F5795" s="12">
        <v>111.2</v>
      </c>
      <c r="G5795" s="12">
        <v>112.2</v>
      </c>
      <c r="H5795" s="12">
        <v>112.81911399186713</v>
      </c>
      <c r="I5795">
        <v>455436</v>
      </c>
      <c r="J5795">
        <v>3095</v>
      </c>
      <c r="K5795" s="12">
        <v>51381886</v>
      </c>
      <c r="L5795">
        <v>182054</v>
      </c>
      <c r="M5795">
        <v>39.97</v>
      </c>
      <c r="N5795">
        <v>3.75</v>
      </c>
      <c r="O5795">
        <v>-2.75</v>
      </c>
      <c r="P5795">
        <f xml:space="preserve"> IF(Stock_Info[[#This Row],[Close Price]] &gt; Stock_Info[[#This Row],[Open Price]], 1, 0)</f>
        <v>0</v>
      </c>
      <c r="Q5795" t="str">
        <f>IF(AND(Stock_Info[[#This Row],[% Deli. Qty to Traded Qty]]&gt;80,Stock_Info[[#This Row],[No. of Trades]]&lt;3000),"Unusual Day","")</f>
        <v/>
      </c>
      <c r="R5795" t="str">
        <f>IF(AND(Stock_Info[[#This Row],[Spread High-Low]] &lt; 10, Stock_Info[[#This Row],[% Deli. Qty to Traded Qty]] &gt; 90), "Good Day", "")</f>
        <v/>
      </c>
    </row>
    <row r="5796" spans="1:18">
      <c r="A5796" t="s">
        <v>63</v>
      </c>
      <c r="B5796" s="1">
        <v>45845</v>
      </c>
      <c r="C5796" s="1" t="str">
        <f>"WEEK" &amp;" " &amp;  INT((DAY(Stock_Info[[#This Row],[Date]])+WEEKDAY(DATE(YEAR(Stock_Info[[#This Row],[Date]]),MONTH(Stock_Info[[#This Row],[Date]]),1))-1)/7)+1</f>
        <v>WEEK 2</v>
      </c>
      <c r="D5796" s="12">
        <v>113.85</v>
      </c>
      <c r="E5796" s="12">
        <v>114.35</v>
      </c>
      <c r="F5796" s="12">
        <v>111</v>
      </c>
      <c r="G5796" s="12">
        <v>111.25</v>
      </c>
      <c r="H5796" s="12">
        <v>112.27464862463462</v>
      </c>
      <c r="I5796">
        <v>353397</v>
      </c>
      <c r="J5796">
        <v>3153</v>
      </c>
      <c r="K5796" s="12">
        <v>39677524</v>
      </c>
      <c r="L5796">
        <v>198804</v>
      </c>
      <c r="M5796">
        <v>56.26</v>
      </c>
      <c r="N5796">
        <v>3.35</v>
      </c>
      <c r="O5796">
        <v>-2.6</v>
      </c>
      <c r="P5796">
        <f xml:space="preserve"> IF(Stock_Info[[#This Row],[Close Price]] &gt; Stock_Info[[#This Row],[Open Price]], 1, 0)</f>
        <v>0</v>
      </c>
      <c r="Q5796" t="str">
        <f>IF(AND(Stock_Info[[#This Row],[% Deli. Qty to Traded Qty]]&gt;80,Stock_Info[[#This Row],[No. of Trades]]&lt;3000),"Unusual Day","")</f>
        <v/>
      </c>
      <c r="R5796" t="str">
        <f>IF(AND(Stock_Info[[#This Row],[Spread High-Low]] &lt; 10, Stock_Info[[#This Row],[% Deli. Qty to Traded Qty]] &gt; 90), "Good Day", "")</f>
        <v/>
      </c>
    </row>
    <row r="5797" spans="1:18">
      <c r="A5797" t="s">
        <v>63</v>
      </c>
      <c r="B5797" s="1">
        <v>45842</v>
      </c>
      <c r="C5797" s="1" t="str">
        <f>"WEEK" &amp;" " &amp;  INT((DAY(Stock_Info[[#This Row],[Date]])+WEEKDAY(DATE(YEAR(Stock_Info[[#This Row],[Date]]),MONTH(Stock_Info[[#This Row],[Date]]),1))-1)/7)+1</f>
        <v>WEEK 1</v>
      </c>
      <c r="D5797" s="12">
        <v>113</v>
      </c>
      <c r="E5797" s="12">
        <v>114.45</v>
      </c>
      <c r="F5797" s="12">
        <v>112.2</v>
      </c>
      <c r="G5797" s="12">
        <v>114.25</v>
      </c>
      <c r="H5797" s="12">
        <v>113.45350860125212</v>
      </c>
      <c r="I5797">
        <v>174742</v>
      </c>
      <c r="J5797">
        <v>1167</v>
      </c>
      <c r="K5797" s="12">
        <v>19825093</v>
      </c>
      <c r="L5797">
        <v>60025</v>
      </c>
      <c r="M5797">
        <v>34.35</v>
      </c>
      <c r="N5797">
        <v>2.25</v>
      </c>
      <c r="O5797">
        <v>1.25</v>
      </c>
      <c r="P5797">
        <f xml:space="preserve"> IF(Stock_Info[[#This Row],[Close Price]] &gt; Stock_Info[[#This Row],[Open Price]], 1, 0)</f>
        <v>1</v>
      </c>
      <c r="Q5797" t="str">
        <f>IF(AND(Stock_Info[[#This Row],[% Deli. Qty to Traded Qty]]&gt;80,Stock_Info[[#This Row],[No. of Trades]]&lt;3000),"Unusual Day","")</f>
        <v/>
      </c>
      <c r="R5797" t="str">
        <f>IF(AND(Stock_Info[[#This Row],[Spread High-Low]] &lt; 10, Stock_Info[[#This Row],[% Deli. Qty to Traded Qty]] &gt; 90), "Good Day", "")</f>
        <v/>
      </c>
    </row>
    <row r="5798" spans="1:18">
      <c r="A5798" t="s">
        <v>63</v>
      </c>
      <c r="B5798" s="1">
        <v>45841</v>
      </c>
      <c r="C5798" s="1" t="str">
        <f>"WEEK" &amp;" " &amp;  INT((DAY(Stock_Info[[#This Row],[Date]])+WEEKDAY(DATE(YEAR(Stock_Info[[#This Row],[Date]]),MONTH(Stock_Info[[#This Row],[Date]]),1))-1)/7)+1</f>
        <v>WEEK 1</v>
      </c>
      <c r="D5798" s="12">
        <v>114.65</v>
      </c>
      <c r="E5798" s="12">
        <v>114.7</v>
      </c>
      <c r="F5798" s="12">
        <v>112.25</v>
      </c>
      <c r="G5798" s="12">
        <v>112.7</v>
      </c>
      <c r="H5798" s="12">
        <v>113.11837377671799</v>
      </c>
      <c r="I5798">
        <v>185362</v>
      </c>
      <c r="J5798">
        <v>1271</v>
      </c>
      <c r="K5798" s="12">
        <v>20967848</v>
      </c>
      <c r="L5798">
        <v>103600</v>
      </c>
      <c r="M5798">
        <v>55.89</v>
      </c>
      <c r="N5798">
        <v>2.4500000000000002</v>
      </c>
      <c r="O5798">
        <v>-1.95</v>
      </c>
      <c r="P5798">
        <f xml:space="preserve"> IF(Stock_Info[[#This Row],[Close Price]] &gt; Stock_Info[[#This Row],[Open Price]], 1, 0)</f>
        <v>0</v>
      </c>
      <c r="Q5798" t="str">
        <f>IF(AND(Stock_Info[[#This Row],[% Deli. Qty to Traded Qty]]&gt;80,Stock_Info[[#This Row],[No. of Trades]]&lt;3000),"Unusual Day","")</f>
        <v/>
      </c>
      <c r="R5798" t="str">
        <f>IF(AND(Stock_Info[[#This Row],[Spread High-Low]] &lt; 10, Stock_Info[[#This Row],[% Deli. Qty to Traded Qty]] &gt; 90), "Good Day", "")</f>
        <v/>
      </c>
    </row>
    <row r="5799" spans="1:18">
      <c r="A5799" t="s">
        <v>63</v>
      </c>
      <c r="B5799" s="1">
        <v>45840</v>
      </c>
      <c r="C5799" s="1" t="str">
        <f>"WEEK" &amp;" " &amp;  INT((DAY(Stock_Info[[#This Row],[Date]])+WEEKDAY(DATE(YEAR(Stock_Info[[#This Row],[Date]]),MONTH(Stock_Info[[#This Row],[Date]]),1))-1)/7)+1</f>
        <v>WEEK 1</v>
      </c>
      <c r="D5799" s="12">
        <v>116.75</v>
      </c>
      <c r="E5799" s="12">
        <v>117</v>
      </c>
      <c r="F5799" s="12">
        <v>113.5</v>
      </c>
      <c r="G5799" s="12">
        <v>113.95</v>
      </c>
      <c r="H5799" s="12">
        <v>114.6052429318766</v>
      </c>
      <c r="I5799">
        <v>242002</v>
      </c>
      <c r="J5799">
        <v>1454</v>
      </c>
      <c r="K5799" s="12">
        <v>27734698</v>
      </c>
      <c r="L5799">
        <v>113648</v>
      </c>
      <c r="M5799">
        <v>46.96</v>
      </c>
      <c r="N5799">
        <v>3.5</v>
      </c>
      <c r="O5799">
        <v>-2.8</v>
      </c>
      <c r="P5799">
        <f xml:space="preserve"> IF(Stock_Info[[#This Row],[Close Price]] &gt; Stock_Info[[#This Row],[Open Price]], 1, 0)</f>
        <v>0</v>
      </c>
      <c r="Q5799" t="str">
        <f>IF(AND(Stock_Info[[#This Row],[% Deli. Qty to Traded Qty]]&gt;80,Stock_Info[[#This Row],[No. of Trades]]&lt;3000),"Unusual Day","")</f>
        <v/>
      </c>
      <c r="R5799" t="str">
        <f>IF(AND(Stock_Info[[#This Row],[Spread High-Low]] &lt; 10, Stock_Info[[#This Row],[% Deli. Qty to Traded Qty]] &gt; 90), "Good Day", "")</f>
        <v/>
      </c>
    </row>
    <row r="5800" spans="1:18">
      <c r="A5800" t="s">
        <v>63</v>
      </c>
      <c r="B5800" s="1">
        <v>45839</v>
      </c>
      <c r="C5800" s="1" t="str">
        <f>"WEEK" &amp;" " &amp;  INT((DAY(Stock_Info[[#This Row],[Date]])+WEEKDAY(DATE(YEAR(Stock_Info[[#This Row],[Date]]),MONTH(Stock_Info[[#This Row],[Date]]),1))-1)/7)+1</f>
        <v>WEEK 1</v>
      </c>
      <c r="D5800" s="12">
        <v>116.35</v>
      </c>
      <c r="E5800" s="12">
        <v>117.2</v>
      </c>
      <c r="F5800" s="12">
        <v>112.5</v>
      </c>
      <c r="G5800" s="12">
        <v>116.7</v>
      </c>
      <c r="H5800" s="12">
        <v>115.29340967917661</v>
      </c>
      <c r="I5800">
        <v>901337</v>
      </c>
      <c r="J5800">
        <v>4598</v>
      </c>
      <c r="K5800" s="12">
        <v>103918216</v>
      </c>
      <c r="L5800">
        <v>342272</v>
      </c>
      <c r="M5800">
        <v>37.97</v>
      </c>
      <c r="N5800">
        <v>4.7</v>
      </c>
      <c r="O5800">
        <v>0.35</v>
      </c>
      <c r="P5800">
        <f xml:space="preserve"> IF(Stock_Info[[#This Row],[Close Price]] &gt; Stock_Info[[#This Row],[Open Price]], 1, 0)</f>
        <v>1</v>
      </c>
      <c r="Q5800" t="str">
        <f>IF(AND(Stock_Info[[#This Row],[% Deli. Qty to Traded Qty]]&gt;80,Stock_Info[[#This Row],[No. of Trades]]&lt;3000),"Unusual Day","")</f>
        <v/>
      </c>
      <c r="R5800" t="str">
        <f>IF(AND(Stock_Info[[#This Row],[Spread High-Low]] &lt; 10, Stock_Info[[#This Row],[% Deli. Qty to Traded Qty]] &gt; 90), "Good Day", "")</f>
        <v/>
      </c>
    </row>
    <row r="5801" spans="1:18">
      <c r="A5801" t="s">
        <v>63</v>
      </c>
      <c r="B5801" s="1">
        <v>45838</v>
      </c>
      <c r="C5801" s="1" t="str">
        <f>"WEEK" &amp;" " &amp;  INT((DAY(Stock_Info[[#This Row],[Date]])+WEEKDAY(DATE(YEAR(Stock_Info[[#This Row],[Date]]),MONTH(Stock_Info[[#This Row],[Date]]),1))-1)/7)+1</f>
        <v>WEEK 5</v>
      </c>
      <c r="D5801" s="12">
        <v>112.5</v>
      </c>
      <c r="E5801" s="12">
        <v>116.1</v>
      </c>
      <c r="F5801" s="12">
        <v>112.4</v>
      </c>
      <c r="G5801" s="12">
        <v>115.9</v>
      </c>
      <c r="H5801" s="12">
        <v>114.47155802297155</v>
      </c>
      <c r="I5801">
        <v>1464420</v>
      </c>
      <c r="J5801">
        <v>8893</v>
      </c>
      <c r="K5801" s="12">
        <v>167634439</v>
      </c>
      <c r="L5801">
        <v>732483</v>
      </c>
      <c r="M5801">
        <v>50.02</v>
      </c>
      <c r="N5801">
        <v>3.7</v>
      </c>
      <c r="O5801">
        <v>3.4</v>
      </c>
      <c r="P5801">
        <f xml:space="preserve"> IF(Stock_Info[[#This Row],[Close Price]] &gt; Stock_Info[[#This Row],[Open Price]], 1, 0)</f>
        <v>1</v>
      </c>
      <c r="Q5801" t="str">
        <f>IF(AND(Stock_Info[[#This Row],[% Deli. Qty to Traded Qty]]&gt;80,Stock_Info[[#This Row],[No. of Trades]]&lt;3000),"Unusual Day","")</f>
        <v/>
      </c>
      <c r="R5801" t="str">
        <f>IF(AND(Stock_Info[[#This Row],[Spread High-Low]] &lt; 10, Stock_Info[[#This Row],[% Deli. Qty to Traded Qty]] &gt; 90), "Good Day", "")</f>
        <v/>
      </c>
    </row>
    <row r="5802" spans="1:18">
      <c r="A5802" t="s">
        <v>63</v>
      </c>
      <c r="B5802" s="1">
        <v>45835</v>
      </c>
      <c r="C5802" s="1" t="str">
        <f>"WEEK" &amp;" " &amp;  INT((DAY(Stock_Info[[#This Row],[Date]])+WEEKDAY(DATE(YEAR(Stock_Info[[#This Row],[Date]]),MONTH(Stock_Info[[#This Row],[Date]]),1))-1)/7)+1</f>
        <v>WEEK 4</v>
      </c>
      <c r="D5802" s="12">
        <v>108.95</v>
      </c>
      <c r="E5802" s="12">
        <v>111.95</v>
      </c>
      <c r="F5802" s="12">
        <v>108.65</v>
      </c>
      <c r="G5802" s="12">
        <v>111.55</v>
      </c>
      <c r="H5802" s="12">
        <v>110.96216307323672</v>
      </c>
      <c r="I5802">
        <v>878084</v>
      </c>
      <c r="J5802">
        <v>4436</v>
      </c>
      <c r="K5802" s="12">
        <v>97434100</v>
      </c>
      <c r="L5802">
        <v>414556</v>
      </c>
      <c r="M5802">
        <v>47.21</v>
      </c>
      <c r="N5802">
        <v>3.3</v>
      </c>
      <c r="O5802">
        <v>2.6</v>
      </c>
      <c r="P5802">
        <f xml:space="preserve"> IF(Stock_Info[[#This Row],[Close Price]] &gt; Stock_Info[[#This Row],[Open Price]], 1, 0)</f>
        <v>1</v>
      </c>
      <c r="Q5802" t="str">
        <f>IF(AND(Stock_Info[[#This Row],[% Deli. Qty to Traded Qty]]&gt;80,Stock_Info[[#This Row],[No. of Trades]]&lt;3000),"Unusual Day","")</f>
        <v/>
      </c>
      <c r="R5802" t="str">
        <f>IF(AND(Stock_Info[[#This Row],[Spread High-Low]] &lt; 10, Stock_Info[[#This Row],[% Deli. Qty to Traded Qty]] &gt; 90), "Good Day", "")</f>
        <v/>
      </c>
    </row>
    <row r="5803" spans="1:18">
      <c r="A5803" t="s">
        <v>63</v>
      </c>
      <c r="B5803" s="1">
        <v>45834</v>
      </c>
      <c r="C5803" s="1" t="str">
        <f>"WEEK" &amp;" " &amp;  INT((DAY(Stock_Info[[#This Row],[Date]])+WEEKDAY(DATE(YEAR(Stock_Info[[#This Row],[Date]]),MONTH(Stock_Info[[#This Row],[Date]]),1))-1)/7)+1</f>
        <v>WEEK 4</v>
      </c>
      <c r="D5803" s="12">
        <v>109.9</v>
      </c>
      <c r="E5803" s="12">
        <v>111.2</v>
      </c>
      <c r="F5803" s="12">
        <v>105.3</v>
      </c>
      <c r="G5803" s="12">
        <v>108.3</v>
      </c>
      <c r="H5803" s="12">
        <v>107.32272056061112</v>
      </c>
      <c r="I5803">
        <v>766592</v>
      </c>
      <c r="J5803">
        <v>1882</v>
      </c>
      <c r="K5803" s="12">
        <v>82272739</v>
      </c>
      <c r="L5803">
        <v>540508</v>
      </c>
      <c r="M5803">
        <v>70.510000000000005</v>
      </c>
      <c r="N5803">
        <v>5.9</v>
      </c>
      <c r="O5803">
        <v>-1.6</v>
      </c>
      <c r="P5803">
        <f xml:space="preserve"> IF(Stock_Info[[#This Row],[Close Price]] &gt; Stock_Info[[#This Row],[Open Price]], 1, 0)</f>
        <v>0</v>
      </c>
      <c r="Q5803" t="str">
        <f>IF(AND(Stock_Info[[#This Row],[% Deli. Qty to Traded Qty]]&gt;80,Stock_Info[[#This Row],[No. of Trades]]&lt;3000),"Unusual Day","")</f>
        <v/>
      </c>
      <c r="R5803" t="str">
        <f>IF(AND(Stock_Info[[#This Row],[Spread High-Low]] &lt; 10, Stock_Info[[#This Row],[% Deli. Qty to Traded Qty]] &gt; 90), "Good Day", "")</f>
        <v/>
      </c>
    </row>
    <row r="5804" spans="1:18">
      <c r="A5804" t="s">
        <v>63</v>
      </c>
      <c r="B5804" s="1">
        <v>45833</v>
      </c>
      <c r="C5804" s="1" t="str">
        <f>"WEEK" &amp;" " &amp;  INT((DAY(Stock_Info[[#This Row],[Date]])+WEEKDAY(DATE(YEAR(Stock_Info[[#This Row],[Date]]),MONTH(Stock_Info[[#This Row],[Date]]),1))-1)/7)+1</f>
        <v>WEEK 4</v>
      </c>
      <c r="D5804" s="12">
        <v>107.85</v>
      </c>
      <c r="E5804" s="12">
        <v>110.55</v>
      </c>
      <c r="F5804" s="12">
        <v>106.95</v>
      </c>
      <c r="G5804" s="12">
        <v>109.7</v>
      </c>
      <c r="H5804" s="12">
        <v>109.23310865202625</v>
      </c>
      <c r="I5804">
        <v>788821</v>
      </c>
      <c r="J5804">
        <v>3503</v>
      </c>
      <c r="K5804" s="12">
        <v>86165370</v>
      </c>
      <c r="L5804">
        <v>416927</v>
      </c>
      <c r="M5804">
        <v>52.85</v>
      </c>
      <c r="N5804">
        <v>3.6</v>
      </c>
      <c r="O5804">
        <v>1.85</v>
      </c>
      <c r="P5804">
        <f xml:space="preserve"> IF(Stock_Info[[#This Row],[Close Price]] &gt; Stock_Info[[#This Row],[Open Price]], 1, 0)</f>
        <v>1</v>
      </c>
      <c r="Q5804" t="str">
        <f>IF(AND(Stock_Info[[#This Row],[% Deli. Qty to Traded Qty]]&gt;80,Stock_Info[[#This Row],[No. of Trades]]&lt;3000),"Unusual Day","")</f>
        <v/>
      </c>
      <c r="R5804" t="str">
        <f>IF(AND(Stock_Info[[#This Row],[Spread High-Low]] &lt; 10, Stock_Info[[#This Row],[% Deli. Qty to Traded Qty]] &gt; 90), "Good Day", "")</f>
        <v/>
      </c>
    </row>
    <row r="5805" spans="1:18">
      <c r="A5805" t="s">
        <v>63</v>
      </c>
      <c r="B5805" s="1">
        <v>45832</v>
      </c>
      <c r="C5805" s="1" t="str">
        <f>"WEEK" &amp;" " &amp;  INT((DAY(Stock_Info[[#This Row],[Date]])+WEEKDAY(DATE(YEAR(Stock_Info[[#This Row],[Date]]),MONTH(Stock_Info[[#This Row],[Date]]),1))-1)/7)+1</f>
        <v>WEEK 4</v>
      </c>
      <c r="D5805" s="12">
        <v>104.2</v>
      </c>
      <c r="E5805" s="12">
        <v>111.65</v>
      </c>
      <c r="F5805" s="12">
        <v>103.8</v>
      </c>
      <c r="G5805" s="12">
        <v>106.65</v>
      </c>
      <c r="H5805" s="12">
        <v>108.15951542914434</v>
      </c>
      <c r="I5805">
        <v>1212867</v>
      </c>
      <c r="J5805">
        <v>6235</v>
      </c>
      <c r="K5805" s="12">
        <v>131183107</v>
      </c>
      <c r="L5805">
        <v>515604</v>
      </c>
      <c r="M5805">
        <v>42.51</v>
      </c>
      <c r="N5805">
        <v>7.85</v>
      </c>
      <c r="O5805">
        <v>2.4500000000000002</v>
      </c>
      <c r="P5805">
        <f xml:space="preserve"> IF(Stock_Info[[#This Row],[Close Price]] &gt; Stock_Info[[#This Row],[Open Price]], 1, 0)</f>
        <v>1</v>
      </c>
      <c r="Q5805" t="str">
        <f>IF(AND(Stock_Info[[#This Row],[% Deli. Qty to Traded Qty]]&gt;80,Stock_Info[[#This Row],[No. of Trades]]&lt;3000),"Unusual Day","")</f>
        <v/>
      </c>
      <c r="R5805" t="str">
        <f>IF(AND(Stock_Info[[#This Row],[Spread High-Low]] &lt; 10, Stock_Info[[#This Row],[% Deli. Qty to Traded Qty]] &gt; 90), "Good Day", "")</f>
        <v/>
      </c>
    </row>
    <row r="5806" spans="1:18">
      <c r="A5806" t="s">
        <v>63</v>
      </c>
      <c r="B5806" s="1">
        <v>45831</v>
      </c>
      <c r="C5806" s="1" t="str">
        <f>"WEEK" &amp;" " &amp;  INT((DAY(Stock_Info[[#This Row],[Date]])+WEEKDAY(DATE(YEAR(Stock_Info[[#This Row],[Date]]),MONTH(Stock_Info[[#This Row],[Date]]),1))-1)/7)+1</f>
        <v>WEEK 4</v>
      </c>
      <c r="D5806" s="12">
        <v>103.65</v>
      </c>
      <c r="E5806" s="12">
        <v>103.65</v>
      </c>
      <c r="F5806" s="12">
        <v>101.5</v>
      </c>
      <c r="G5806" s="12">
        <v>102.4</v>
      </c>
      <c r="H5806" s="12">
        <v>102.40473656048636</v>
      </c>
      <c r="I5806">
        <v>351352</v>
      </c>
      <c r="J5806">
        <v>1512</v>
      </c>
      <c r="K5806" s="12">
        <v>35980109</v>
      </c>
      <c r="L5806">
        <v>159972</v>
      </c>
      <c r="M5806">
        <v>45.53</v>
      </c>
      <c r="N5806">
        <v>2.15</v>
      </c>
      <c r="O5806">
        <v>-1.25</v>
      </c>
      <c r="P5806">
        <f xml:space="preserve"> IF(Stock_Info[[#This Row],[Close Price]] &gt; Stock_Info[[#This Row],[Open Price]], 1, 0)</f>
        <v>0</v>
      </c>
      <c r="Q5806" t="str">
        <f>IF(AND(Stock_Info[[#This Row],[% Deli. Qty to Traded Qty]]&gt;80,Stock_Info[[#This Row],[No. of Trades]]&lt;3000),"Unusual Day","")</f>
        <v/>
      </c>
      <c r="R5806" t="str">
        <f>IF(AND(Stock_Info[[#This Row],[Spread High-Low]] &lt; 10, Stock_Info[[#This Row],[% Deli. Qty to Traded Qty]] &gt; 90), "Good Day", "")</f>
        <v/>
      </c>
    </row>
    <row r="5807" spans="1:18">
      <c r="A5807" t="s">
        <v>63</v>
      </c>
      <c r="B5807" s="1">
        <v>45828</v>
      </c>
      <c r="C5807" s="1" t="str">
        <f>"WEEK" &amp;" " &amp;  INT((DAY(Stock_Info[[#This Row],[Date]])+WEEKDAY(DATE(YEAR(Stock_Info[[#This Row],[Date]]),MONTH(Stock_Info[[#This Row],[Date]]),1))-1)/7)+1</f>
        <v>WEEK 3</v>
      </c>
      <c r="D5807" s="12">
        <v>102.05</v>
      </c>
      <c r="E5807" s="12">
        <v>104.9</v>
      </c>
      <c r="F5807" s="12">
        <v>102</v>
      </c>
      <c r="G5807" s="12">
        <v>104.1</v>
      </c>
      <c r="H5807" s="12">
        <v>103.62109377209404</v>
      </c>
      <c r="I5807">
        <v>176801</v>
      </c>
      <c r="J5807">
        <v>914</v>
      </c>
      <c r="K5807" s="12">
        <v>18320313</v>
      </c>
      <c r="L5807">
        <v>66179</v>
      </c>
      <c r="M5807">
        <v>37.43</v>
      </c>
      <c r="N5807">
        <v>2.9</v>
      </c>
      <c r="O5807">
        <v>2.0499999999999998</v>
      </c>
      <c r="P5807">
        <f xml:space="preserve"> IF(Stock_Info[[#This Row],[Close Price]] &gt; Stock_Info[[#This Row],[Open Price]], 1, 0)</f>
        <v>1</v>
      </c>
      <c r="Q5807" t="str">
        <f>IF(AND(Stock_Info[[#This Row],[% Deli. Qty to Traded Qty]]&gt;80,Stock_Info[[#This Row],[No. of Trades]]&lt;3000),"Unusual Day","")</f>
        <v/>
      </c>
      <c r="R5807" t="str">
        <f>IF(AND(Stock_Info[[#This Row],[Spread High-Low]] &lt; 10, Stock_Info[[#This Row],[% Deli. Qty to Traded Qty]] &gt; 90), "Good Day", "")</f>
        <v/>
      </c>
    </row>
    <row r="5808" spans="1:18">
      <c r="A5808" t="s">
        <v>63</v>
      </c>
      <c r="B5808" s="1">
        <v>45827</v>
      </c>
      <c r="C5808" s="1" t="str">
        <f>"WEEK" &amp;" " &amp;  INT((DAY(Stock_Info[[#This Row],[Date]])+WEEKDAY(DATE(YEAR(Stock_Info[[#This Row],[Date]]),MONTH(Stock_Info[[#This Row],[Date]]),1))-1)/7)+1</f>
        <v>WEEK 3</v>
      </c>
      <c r="D5808" s="12">
        <v>103.05</v>
      </c>
      <c r="E5808" s="12">
        <v>103.4</v>
      </c>
      <c r="F5808" s="12">
        <v>100.5</v>
      </c>
      <c r="G5808" s="12">
        <v>102.65</v>
      </c>
      <c r="H5808" s="12">
        <v>101.94557606281811</v>
      </c>
      <c r="I5808">
        <v>564678</v>
      </c>
      <c r="J5808">
        <v>2832</v>
      </c>
      <c r="K5808" s="12">
        <v>57566424</v>
      </c>
      <c r="L5808">
        <v>323392</v>
      </c>
      <c r="M5808">
        <v>57.27</v>
      </c>
      <c r="N5808">
        <v>2.9</v>
      </c>
      <c r="O5808">
        <v>-0.4</v>
      </c>
      <c r="P5808">
        <f xml:space="preserve"> IF(Stock_Info[[#This Row],[Close Price]] &gt; Stock_Info[[#This Row],[Open Price]], 1, 0)</f>
        <v>0</v>
      </c>
      <c r="Q5808" t="str">
        <f>IF(AND(Stock_Info[[#This Row],[% Deli. Qty to Traded Qty]]&gt;80,Stock_Info[[#This Row],[No. of Trades]]&lt;3000),"Unusual Day","")</f>
        <v/>
      </c>
      <c r="R5808" t="str">
        <f>IF(AND(Stock_Info[[#This Row],[Spread High-Low]] &lt; 10, Stock_Info[[#This Row],[% Deli. Qty to Traded Qty]] &gt; 90), "Good Day", "")</f>
        <v/>
      </c>
    </row>
    <row r="5809" spans="1:18">
      <c r="A5809" t="s">
        <v>63</v>
      </c>
      <c r="B5809" s="1">
        <v>45826</v>
      </c>
      <c r="C5809" s="1" t="str">
        <f>"WEEK" &amp;" " &amp;  INT((DAY(Stock_Info[[#This Row],[Date]])+WEEKDAY(DATE(YEAR(Stock_Info[[#This Row],[Date]]),MONTH(Stock_Info[[#This Row],[Date]]),1))-1)/7)+1</f>
        <v>WEEK 3</v>
      </c>
      <c r="D5809" s="12">
        <v>103.4</v>
      </c>
      <c r="E5809" s="12">
        <v>104.9</v>
      </c>
      <c r="F5809" s="12">
        <v>102.55</v>
      </c>
      <c r="G5809" s="12">
        <v>103.05</v>
      </c>
      <c r="H5809" s="12">
        <v>103.52083643030574</v>
      </c>
      <c r="I5809">
        <v>201810</v>
      </c>
      <c r="J5809">
        <v>1829</v>
      </c>
      <c r="K5809" s="12">
        <v>20891540</v>
      </c>
      <c r="L5809">
        <v>62522</v>
      </c>
      <c r="M5809">
        <v>30.98</v>
      </c>
      <c r="N5809">
        <v>2.35</v>
      </c>
      <c r="O5809">
        <v>-0.35</v>
      </c>
      <c r="P5809">
        <f xml:space="preserve"> IF(Stock_Info[[#This Row],[Close Price]] &gt; Stock_Info[[#This Row],[Open Price]], 1, 0)</f>
        <v>0</v>
      </c>
      <c r="Q5809" t="str">
        <f>IF(AND(Stock_Info[[#This Row],[% Deli. Qty to Traded Qty]]&gt;80,Stock_Info[[#This Row],[No. of Trades]]&lt;3000),"Unusual Day","")</f>
        <v/>
      </c>
      <c r="R5809" t="str">
        <f>IF(AND(Stock_Info[[#This Row],[Spread High-Low]] &lt; 10, Stock_Info[[#This Row],[% Deli. Qty to Traded Qty]] &gt; 90), "Good Day", "")</f>
        <v/>
      </c>
    </row>
    <row r="5810" spans="1:18">
      <c r="A5810" t="s">
        <v>63</v>
      </c>
      <c r="B5810" s="1">
        <v>45825</v>
      </c>
      <c r="C5810" s="1" t="str">
        <f>"WEEK" &amp;" " &amp;  INT((DAY(Stock_Info[[#This Row],[Date]])+WEEKDAY(DATE(YEAR(Stock_Info[[#This Row],[Date]]),MONTH(Stock_Info[[#This Row],[Date]]),1))-1)/7)+1</f>
        <v>WEEK 3</v>
      </c>
      <c r="D5810" s="12">
        <v>104.9</v>
      </c>
      <c r="E5810" s="12">
        <v>106.4</v>
      </c>
      <c r="F5810" s="12">
        <v>102.8</v>
      </c>
      <c r="G5810" s="12">
        <v>103.05</v>
      </c>
      <c r="H5810" s="12">
        <v>104.36603823597628</v>
      </c>
      <c r="I5810">
        <v>150905</v>
      </c>
      <c r="J5810">
        <v>1167</v>
      </c>
      <c r="K5810" s="12">
        <v>15749357</v>
      </c>
      <c r="L5810">
        <v>66323</v>
      </c>
      <c r="M5810">
        <v>43.95</v>
      </c>
      <c r="N5810">
        <v>3.6</v>
      </c>
      <c r="O5810">
        <v>-1.85</v>
      </c>
      <c r="P5810">
        <f xml:space="preserve"> IF(Stock_Info[[#This Row],[Close Price]] &gt; Stock_Info[[#This Row],[Open Price]], 1, 0)</f>
        <v>0</v>
      </c>
      <c r="Q5810" t="str">
        <f>IF(AND(Stock_Info[[#This Row],[% Deli. Qty to Traded Qty]]&gt;80,Stock_Info[[#This Row],[No. of Trades]]&lt;3000),"Unusual Day","")</f>
        <v/>
      </c>
      <c r="R5810" t="str">
        <f>IF(AND(Stock_Info[[#This Row],[Spread High-Low]] &lt; 10, Stock_Info[[#This Row],[% Deli. Qty to Traded Qty]] &gt; 90), "Good Day", "")</f>
        <v/>
      </c>
    </row>
    <row r="5811" spans="1:18">
      <c r="A5811" t="s">
        <v>63</v>
      </c>
      <c r="B5811" s="1">
        <v>45824</v>
      </c>
      <c r="C5811" s="1" t="str">
        <f>"WEEK" &amp;" " &amp;  INT((DAY(Stock_Info[[#This Row],[Date]])+WEEKDAY(DATE(YEAR(Stock_Info[[#This Row],[Date]]),MONTH(Stock_Info[[#This Row],[Date]]),1))-1)/7)+1</f>
        <v>WEEK 3</v>
      </c>
      <c r="D5811" s="12">
        <v>104.95</v>
      </c>
      <c r="E5811" s="12">
        <v>106.15</v>
      </c>
      <c r="F5811" s="12">
        <v>102.65</v>
      </c>
      <c r="G5811" s="12">
        <v>105.15</v>
      </c>
      <c r="H5811" s="12">
        <v>104.39823991602711</v>
      </c>
      <c r="I5811">
        <v>131471</v>
      </c>
      <c r="J5811">
        <v>955</v>
      </c>
      <c r="K5811" s="12">
        <v>13725341</v>
      </c>
      <c r="L5811">
        <v>51161</v>
      </c>
      <c r="M5811">
        <v>38.909999999999997</v>
      </c>
      <c r="N5811">
        <v>3.5</v>
      </c>
      <c r="O5811">
        <v>0.2</v>
      </c>
      <c r="P5811">
        <f xml:space="preserve"> IF(Stock_Info[[#This Row],[Close Price]] &gt; Stock_Info[[#This Row],[Open Price]], 1, 0)</f>
        <v>1</v>
      </c>
      <c r="Q5811" t="str">
        <f>IF(AND(Stock_Info[[#This Row],[% Deli. Qty to Traded Qty]]&gt;80,Stock_Info[[#This Row],[No. of Trades]]&lt;3000),"Unusual Day","")</f>
        <v/>
      </c>
      <c r="R5811" t="str">
        <f>IF(AND(Stock_Info[[#This Row],[Spread High-Low]] &lt; 10, Stock_Info[[#This Row],[% Deli. Qty to Traded Qty]] &gt; 90), "Good Day", "")</f>
        <v/>
      </c>
    </row>
    <row r="5812" spans="1:18">
      <c r="A5812" t="s">
        <v>63</v>
      </c>
      <c r="B5812" s="1">
        <v>45821</v>
      </c>
      <c r="C5812" s="1" t="str">
        <f>"WEEK" &amp;" " &amp;  INT((DAY(Stock_Info[[#This Row],[Date]])+WEEKDAY(DATE(YEAR(Stock_Info[[#This Row],[Date]]),MONTH(Stock_Info[[#This Row],[Date]]),1))-1)/7)+1</f>
        <v>WEEK 2</v>
      </c>
      <c r="D5812" s="12">
        <v>104.95</v>
      </c>
      <c r="E5812" s="12">
        <v>105.85</v>
      </c>
      <c r="F5812" s="12">
        <v>103.85</v>
      </c>
      <c r="G5812" s="12">
        <v>104.8</v>
      </c>
      <c r="H5812" s="12">
        <v>104.95343551333437</v>
      </c>
      <c r="I5812">
        <v>262217</v>
      </c>
      <c r="J5812">
        <v>1798</v>
      </c>
      <c r="K5812" s="12">
        <v>27520575</v>
      </c>
      <c r="L5812">
        <v>109949</v>
      </c>
      <c r="M5812">
        <v>41.93</v>
      </c>
      <c r="N5812">
        <v>2</v>
      </c>
      <c r="O5812">
        <v>-0.15</v>
      </c>
      <c r="P5812">
        <f xml:space="preserve"> IF(Stock_Info[[#This Row],[Close Price]] &gt; Stock_Info[[#This Row],[Open Price]], 1, 0)</f>
        <v>0</v>
      </c>
      <c r="Q5812" t="str">
        <f>IF(AND(Stock_Info[[#This Row],[% Deli. Qty to Traded Qty]]&gt;80,Stock_Info[[#This Row],[No. of Trades]]&lt;3000),"Unusual Day","")</f>
        <v/>
      </c>
      <c r="R5812" t="str">
        <f>IF(AND(Stock_Info[[#This Row],[Spread High-Low]] &lt; 10, Stock_Info[[#This Row],[% Deli. Qty to Traded Qty]] &gt; 90), "Good Day", "")</f>
        <v/>
      </c>
    </row>
    <row r="5813" spans="1:18">
      <c r="A5813" t="s">
        <v>63</v>
      </c>
      <c r="B5813" s="1">
        <v>45820</v>
      </c>
      <c r="C5813" s="1" t="str">
        <f>"WEEK" &amp;" " &amp;  INT((DAY(Stock_Info[[#This Row],[Date]])+WEEKDAY(DATE(YEAR(Stock_Info[[#This Row],[Date]]),MONTH(Stock_Info[[#This Row],[Date]]),1))-1)/7)+1</f>
        <v>WEEK 2</v>
      </c>
      <c r="D5813" s="12">
        <v>110.35</v>
      </c>
      <c r="E5813" s="12">
        <v>110.4</v>
      </c>
      <c r="F5813" s="12">
        <v>107</v>
      </c>
      <c r="G5813" s="12">
        <v>107.3</v>
      </c>
      <c r="H5813" s="12">
        <v>108.78172622723707</v>
      </c>
      <c r="I5813">
        <v>179733</v>
      </c>
      <c r="J5813">
        <v>1114</v>
      </c>
      <c r="K5813" s="12">
        <v>19551666</v>
      </c>
      <c r="L5813">
        <v>97590</v>
      </c>
      <c r="M5813">
        <v>54.3</v>
      </c>
      <c r="N5813">
        <v>3.4</v>
      </c>
      <c r="O5813">
        <v>-3.05</v>
      </c>
      <c r="P5813">
        <f xml:space="preserve"> IF(Stock_Info[[#This Row],[Close Price]] &gt; Stock_Info[[#This Row],[Open Price]], 1, 0)</f>
        <v>0</v>
      </c>
      <c r="Q5813" t="str">
        <f>IF(AND(Stock_Info[[#This Row],[% Deli. Qty to Traded Qty]]&gt;80,Stock_Info[[#This Row],[No. of Trades]]&lt;3000),"Unusual Day","")</f>
        <v/>
      </c>
      <c r="R5813" t="str">
        <f>IF(AND(Stock_Info[[#This Row],[Spread High-Low]] &lt; 10, Stock_Info[[#This Row],[% Deli. Qty to Traded Qty]] &gt; 90), "Good Day", "")</f>
        <v/>
      </c>
    </row>
    <row r="5814" spans="1:18">
      <c r="A5814" t="s">
        <v>63</v>
      </c>
      <c r="B5814" s="1">
        <v>45819</v>
      </c>
      <c r="C5814" s="1" t="str">
        <f>"WEEK" &amp;" " &amp;  INT((DAY(Stock_Info[[#This Row],[Date]])+WEEKDAY(DATE(YEAR(Stock_Info[[#This Row],[Date]]),MONTH(Stock_Info[[#This Row],[Date]]),1))-1)/7)+1</f>
        <v>WEEK 2</v>
      </c>
      <c r="D5814" s="12">
        <v>112.55</v>
      </c>
      <c r="E5814" s="12">
        <v>113.35</v>
      </c>
      <c r="F5814" s="12">
        <v>108.8</v>
      </c>
      <c r="G5814" s="12">
        <v>110.05</v>
      </c>
      <c r="H5814" s="12">
        <v>111.3412479027174</v>
      </c>
      <c r="I5814">
        <v>830241</v>
      </c>
      <c r="J5814">
        <v>4037</v>
      </c>
      <c r="K5814" s="12">
        <v>92440069</v>
      </c>
      <c r="L5814">
        <v>365627</v>
      </c>
      <c r="M5814">
        <v>44.04</v>
      </c>
      <c r="N5814">
        <v>4.55</v>
      </c>
      <c r="O5814">
        <v>-2.5</v>
      </c>
      <c r="P5814">
        <f xml:space="preserve"> IF(Stock_Info[[#This Row],[Close Price]] &gt; Stock_Info[[#This Row],[Open Price]], 1, 0)</f>
        <v>0</v>
      </c>
      <c r="Q5814" t="str">
        <f>IF(AND(Stock_Info[[#This Row],[% Deli. Qty to Traded Qty]]&gt;80,Stock_Info[[#This Row],[No. of Trades]]&lt;3000),"Unusual Day","")</f>
        <v/>
      </c>
      <c r="R5814" t="str">
        <f>IF(AND(Stock_Info[[#This Row],[Spread High-Low]] &lt; 10, Stock_Info[[#This Row],[% Deli. Qty to Traded Qty]] &gt; 90), "Good Day", "")</f>
        <v/>
      </c>
    </row>
    <row r="5815" spans="1:18">
      <c r="A5815" t="s">
        <v>63</v>
      </c>
      <c r="B5815" s="1">
        <v>45818</v>
      </c>
      <c r="C5815" s="1" t="str">
        <f>"WEEK" &amp;" " &amp;  INT((DAY(Stock_Info[[#This Row],[Date]])+WEEKDAY(DATE(YEAR(Stock_Info[[#This Row],[Date]]),MONTH(Stock_Info[[#This Row],[Date]]),1))-1)/7)+1</f>
        <v>WEEK 2</v>
      </c>
      <c r="D5815" s="12">
        <v>107.7</v>
      </c>
      <c r="E5815" s="12">
        <v>112</v>
      </c>
      <c r="F5815" s="12">
        <v>106.7</v>
      </c>
      <c r="G5815" s="12">
        <v>111.15</v>
      </c>
      <c r="H5815" s="12">
        <v>109.83236016903945</v>
      </c>
      <c r="I5815">
        <v>1659021</v>
      </c>
      <c r="J5815">
        <v>6953</v>
      </c>
      <c r="K5815" s="12">
        <v>182214192</v>
      </c>
      <c r="L5815">
        <v>822334</v>
      </c>
      <c r="M5815">
        <v>49.57</v>
      </c>
      <c r="N5815">
        <v>5.3</v>
      </c>
      <c r="O5815">
        <v>3.45</v>
      </c>
      <c r="P5815">
        <f xml:space="preserve"> IF(Stock_Info[[#This Row],[Close Price]] &gt; Stock_Info[[#This Row],[Open Price]], 1, 0)</f>
        <v>1</v>
      </c>
      <c r="Q5815" t="str">
        <f>IF(AND(Stock_Info[[#This Row],[% Deli. Qty to Traded Qty]]&gt;80,Stock_Info[[#This Row],[No. of Trades]]&lt;3000),"Unusual Day","")</f>
        <v/>
      </c>
      <c r="R5815" t="str">
        <f>IF(AND(Stock_Info[[#This Row],[Spread High-Low]] &lt; 10, Stock_Info[[#This Row],[% Deli. Qty to Traded Qty]] &gt; 90), "Good Day", "")</f>
        <v/>
      </c>
    </row>
    <row r="5816" spans="1:18">
      <c r="A5816" t="s">
        <v>63</v>
      </c>
      <c r="B5816" s="1">
        <v>45817</v>
      </c>
      <c r="C5816" s="1" t="str">
        <f>"WEEK" &amp;" " &amp;  INT((DAY(Stock_Info[[#This Row],[Date]])+WEEKDAY(DATE(YEAR(Stock_Info[[#This Row],[Date]]),MONTH(Stock_Info[[#This Row],[Date]]),1))-1)/7)+1</f>
        <v>WEEK 2</v>
      </c>
      <c r="D5816" s="12">
        <v>107.85</v>
      </c>
      <c r="E5816" s="12">
        <v>109.1</v>
      </c>
      <c r="F5816" s="12">
        <v>106.5</v>
      </c>
      <c r="G5816" s="12">
        <v>107.15</v>
      </c>
      <c r="H5816" s="12">
        <v>107.9808067576288</v>
      </c>
      <c r="I5816">
        <v>258789</v>
      </c>
      <c r="J5816">
        <v>1071</v>
      </c>
      <c r="K5816" s="12">
        <v>27944245</v>
      </c>
      <c r="L5816">
        <v>138055</v>
      </c>
      <c r="M5816">
        <v>53.35</v>
      </c>
      <c r="N5816">
        <v>2.6</v>
      </c>
      <c r="O5816">
        <v>-0.7</v>
      </c>
      <c r="P5816">
        <f xml:space="preserve"> IF(Stock_Info[[#This Row],[Close Price]] &gt; Stock_Info[[#This Row],[Open Price]], 1, 0)</f>
        <v>0</v>
      </c>
      <c r="Q5816" t="str">
        <f>IF(AND(Stock_Info[[#This Row],[% Deli. Qty to Traded Qty]]&gt;80,Stock_Info[[#This Row],[No. of Trades]]&lt;3000),"Unusual Day","")</f>
        <v/>
      </c>
      <c r="R5816" t="str">
        <f>IF(AND(Stock_Info[[#This Row],[Spread High-Low]] &lt; 10, Stock_Info[[#This Row],[% Deli. Qty to Traded Qty]] &gt; 90), "Good Day", "")</f>
        <v/>
      </c>
    </row>
    <row r="5817" spans="1:18">
      <c r="A5817" t="s">
        <v>63</v>
      </c>
      <c r="B5817" s="1">
        <v>45814</v>
      </c>
      <c r="C5817" s="1" t="str">
        <f>"WEEK" &amp;" " &amp;  INT((DAY(Stock_Info[[#This Row],[Date]])+WEEKDAY(DATE(YEAR(Stock_Info[[#This Row],[Date]]),MONTH(Stock_Info[[#This Row],[Date]]),1))-1)/7)+1</f>
        <v>WEEK 1</v>
      </c>
      <c r="D5817" s="12">
        <v>104.65</v>
      </c>
      <c r="E5817" s="12">
        <v>110.3</v>
      </c>
      <c r="F5817" s="12">
        <v>103.5</v>
      </c>
      <c r="G5817" s="12">
        <v>106.8</v>
      </c>
      <c r="H5817" s="12">
        <v>107.06355836516683</v>
      </c>
      <c r="I5817">
        <v>739525</v>
      </c>
      <c r="J5817">
        <v>3944</v>
      </c>
      <c r="K5817" s="12">
        <v>79176178</v>
      </c>
      <c r="L5817">
        <v>407997</v>
      </c>
      <c r="M5817">
        <v>55.17</v>
      </c>
      <c r="N5817">
        <v>6.8</v>
      </c>
      <c r="O5817">
        <v>2.15</v>
      </c>
      <c r="P5817">
        <f xml:space="preserve"> IF(Stock_Info[[#This Row],[Close Price]] &gt; Stock_Info[[#This Row],[Open Price]], 1, 0)</f>
        <v>1</v>
      </c>
      <c r="Q5817" t="str">
        <f>IF(AND(Stock_Info[[#This Row],[% Deli. Qty to Traded Qty]]&gt;80,Stock_Info[[#This Row],[No. of Trades]]&lt;3000),"Unusual Day","")</f>
        <v/>
      </c>
      <c r="R5817" t="str">
        <f>IF(AND(Stock_Info[[#This Row],[Spread High-Low]] &lt; 10, Stock_Info[[#This Row],[% Deli. Qty to Traded Qty]] &gt; 90), "Good Day", "")</f>
        <v/>
      </c>
    </row>
    <row r="5818" spans="1:18">
      <c r="A5818" t="s">
        <v>63</v>
      </c>
      <c r="B5818" s="1">
        <v>45813</v>
      </c>
      <c r="C5818" s="1" t="str">
        <f>"WEEK" &amp;" " &amp;  INT((DAY(Stock_Info[[#This Row],[Date]])+WEEKDAY(DATE(YEAR(Stock_Info[[#This Row],[Date]]),MONTH(Stock_Info[[#This Row],[Date]]),1))-1)/7)+1</f>
        <v>WEEK 1</v>
      </c>
      <c r="D5818" s="12">
        <v>104.8</v>
      </c>
      <c r="E5818" s="12">
        <v>105.7</v>
      </c>
      <c r="F5818" s="12">
        <v>103.5</v>
      </c>
      <c r="G5818" s="12">
        <v>104.15</v>
      </c>
      <c r="H5818" s="12">
        <v>104.81321119855502</v>
      </c>
      <c r="I5818">
        <v>116265</v>
      </c>
      <c r="J5818">
        <v>788</v>
      </c>
      <c r="K5818" s="12">
        <v>12186108</v>
      </c>
      <c r="L5818">
        <v>59532</v>
      </c>
      <c r="M5818">
        <v>51.2</v>
      </c>
      <c r="N5818">
        <v>2.2000000000000002</v>
      </c>
      <c r="O5818">
        <v>-0.65</v>
      </c>
      <c r="P5818">
        <f xml:space="preserve"> IF(Stock_Info[[#This Row],[Close Price]] &gt; Stock_Info[[#This Row],[Open Price]], 1, 0)</f>
        <v>0</v>
      </c>
      <c r="Q5818" t="str">
        <f>IF(AND(Stock_Info[[#This Row],[% Deli. Qty to Traded Qty]]&gt;80,Stock_Info[[#This Row],[No. of Trades]]&lt;3000),"Unusual Day","")</f>
        <v/>
      </c>
      <c r="R5818" t="str">
        <f>IF(AND(Stock_Info[[#This Row],[Spread High-Low]] &lt; 10, Stock_Info[[#This Row],[% Deli. Qty to Traded Qty]] &gt; 90), "Good Day", "")</f>
        <v/>
      </c>
    </row>
    <row r="5819" spans="1:18">
      <c r="A5819" t="s">
        <v>63</v>
      </c>
      <c r="B5819" s="1">
        <v>45812</v>
      </c>
      <c r="C5819" s="1" t="str">
        <f>"WEEK" &amp;" " &amp;  INT((DAY(Stock_Info[[#This Row],[Date]])+WEEKDAY(DATE(YEAR(Stock_Info[[#This Row],[Date]]),MONTH(Stock_Info[[#This Row],[Date]]),1))-1)/7)+1</f>
        <v>WEEK 1</v>
      </c>
      <c r="D5819" s="12">
        <v>103</v>
      </c>
      <c r="E5819" s="12">
        <v>105.75</v>
      </c>
      <c r="F5819" s="12">
        <v>103</v>
      </c>
      <c r="G5819" s="12">
        <v>105</v>
      </c>
      <c r="H5819" s="12">
        <v>104.77233356395628</v>
      </c>
      <c r="I5819">
        <v>264501</v>
      </c>
      <c r="J5819">
        <v>1546</v>
      </c>
      <c r="K5819" s="12">
        <v>27712387</v>
      </c>
      <c r="L5819">
        <v>134813</v>
      </c>
      <c r="M5819">
        <v>50.97</v>
      </c>
      <c r="N5819">
        <v>2.75</v>
      </c>
      <c r="O5819">
        <v>2</v>
      </c>
      <c r="P5819">
        <f xml:space="preserve"> IF(Stock_Info[[#This Row],[Close Price]] &gt; Stock_Info[[#This Row],[Open Price]], 1, 0)</f>
        <v>1</v>
      </c>
      <c r="Q5819" t="str">
        <f>IF(AND(Stock_Info[[#This Row],[% Deli. Qty to Traded Qty]]&gt;80,Stock_Info[[#This Row],[No. of Trades]]&lt;3000),"Unusual Day","")</f>
        <v/>
      </c>
      <c r="R5819" t="str">
        <f>IF(AND(Stock_Info[[#This Row],[Spread High-Low]] &lt; 10, Stock_Info[[#This Row],[% Deli. Qty to Traded Qty]] &gt; 90), "Good Day", "")</f>
        <v/>
      </c>
    </row>
    <row r="5820" spans="1:18">
      <c r="A5820" t="s">
        <v>63</v>
      </c>
      <c r="B5820" s="1">
        <v>45811</v>
      </c>
      <c r="C5820" s="1" t="str">
        <f>"WEEK" &amp;" " &amp;  INT((DAY(Stock_Info[[#This Row],[Date]])+WEEKDAY(DATE(YEAR(Stock_Info[[#This Row],[Date]]),MONTH(Stock_Info[[#This Row],[Date]]),1))-1)/7)+1</f>
        <v>WEEK 1</v>
      </c>
      <c r="D5820" s="12">
        <v>106.2</v>
      </c>
      <c r="E5820" s="12">
        <v>106.75</v>
      </c>
      <c r="F5820" s="12">
        <v>103.35</v>
      </c>
      <c r="G5820" s="12">
        <v>103.95</v>
      </c>
      <c r="H5820" s="12">
        <v>105.3222586939912</v>
      </c>
      <c r="I5820">
        <v>375633</v>
      </c>
      <c r="J5820">
        <v>2015</v>
      </c>
      <c r="K5820" s="12">
        <v>39562516</v>
      </c>
      <c r="L5820">
        <v>150508</v>
      </c>
      <c r="M5820">
        <v>40.07</v>
      </c>
      <c r="N5820">
        <v>3.4</v>
      </c>
      <c r="O5820">
        <v>-2.25</v>
      </c>
      <c r="P5820">
        <f xml:space="preserve"> IF(Stock_Info[[#This Row],[Close Price]] &gt; Stock_Info[[#This Row],[Open Price]], 1, 0)</f>
        <v>0</v>
      </c>
      <c r="Q5820" t="str">
        <f>IF(AND(Stock_Info[[#This Row],[% Deli. Qty to Traded Qty]]&gt;80,Stock_Info[[#This Row],[No. of Trades]]&lt;3000),"Unusual Day","")</f>
        <v/>
      </c>
      <c r="R5820" t="str">
        <f>IF(AND(Stock_Info[[#This Row],[Spread High-Low]] &lt; 10, Stock_Info[[#This Row],[% Deli. Qty to Traded Qty]] &gt; 90), "Good Day", "")</f>
        <v/>
      </c>
    </row>
    <row r="5821" spans="1:18">
      <c r="A5821" t="s">
        <v>63</v>
      </c>
      <c r="B5821" s="1">
        <v>45810</v>
      </c>
      <c r="C5821" s="1" t="str">
        <f>"WEEK" &amp;" " &amp;  INT((DAY(Stock_Info[[#This Row],[Date]])+WEEKDAY(DATE(YEAR(Stock_Info[[#This Row],[Date]]),MONTH(Stock_Info[[#This Row],[Date]]),1))-1)/7)+1</f>
        <v>WEEK 1</v>
      </c>
      <c r="D5821" s="12">
        <v>104.85</v>
      </c>
      <c r="E5821" s="12">
        <v>106.65</v>
      </c>
      <c r="F5821" s="12">
        <v>104</v>
      </c>
      <c r="G5821" s="12">
        <v>105.65</v>
      </c>
      <c r="H5821" s="12">
        <v>105.70971724874475</v>
      </c>
      <c r="I5821">
        <v>413862</v>
      </c>
      <c r="J5821">
        <v>2129</v>
      </c>
      <c r="K5821" s="12">
        <v>43749235</v>
      </c>
      <c r="L5821">
        <v>260829</v>
      </c>
      <c r="M5821">
        <v>63.02</v>
      </c>
      <c r="N5821">
        <v>2.65</v>
      </c>
      <c r="O5821">
        <v>0.8</v>
      </c>
      <c r="P5821">
        <f xml:space="preserve"> IF(Stock_Info[[#This Row],[Close Price]] &gt; Stock_Info[[#This Row],[Open Price]], 1, 0)</f>
        <v>1</v>
      </c>
      <c r="Q5821" t="str">
        <f>IF(AND(Stock_Info[[#This Row],[% Deli. Qty to Traded Qty]]&gt;80,Stock_Info[[#This Row],[No. of Trades]]&lt;3000),"Unusual Day","")</f>
        <v/>
      </c>
      <c r="R5821" t="str">
        <f>IF(AND(Stock_Info[[#This Row],[Spread High-Low]] &lt; 10, Stock_Info[[#This Row],[% Deli. Qty to Traded Qty]] &gt; 90), "Good Day", "")</f>
        <v/>
      </c>
    </row>
    <row r="5822" spans="1:18">
      <c r="A5822" t="s">
        <v>63</v>
      </c>
      <c r="B5822" s="1">
        <v>45807</v>
      </c>
      <c r="C5822" s="1" t="str">
        <f>"WEEK" &amp;" " &amp;  INT((DAY(Stock_Info[[#This Row],[Date]])+WEEKDAY(DATE(YEAR(Stock_Info[[#This Row],[Date]]),MONTH(Stock_Info[[#This Row],[Date]]),1))-1)/7)+1</f>
        <v>WEEK 5</v>
      </c>
      <c r="D5822" s="12">
        <v>99.34</v>
      </c>
      <c r="E5822" s="12">
        <v>104.34</v>
      </c>
      <c r="F5822" s="12">
        <v>99.34</v>
      </c>
      <c r="G5822" s="12">
        <v>103.74</v>
      </c>
      <c r="H5822" s="12">
        <v>102.19986789522267</v>
      </c>
      <c r="I5822">
        <v>361834</v>
      </c>
      <c r="J5822">
        <v>1981</v>
      </c>
      <c r="K5822" s="12">
        <v>36979387</v>
      </c>
      <c r="L5822">
        <v>140472</v>
      </c>
      <c r="M5822">
        <v>38.82</v>
      </c>
      <c r="N5822">
        <v>5</v>
      </c>
      <c r="O5822">
        <v>4.4000000000000004</v>
      </c>
      <c r="P5822">
        <f xml:space="preserve"> IF(Stock_Info[[#This Row],[Close Price]] &gt; Stock_Info[[#This Row],[Open Price]], 1, 0)</f>
        <v>1</v>
      </c>
      <c r="Q5822" t="str">
        <f>IF(AND(Stock_Info[[#This Row],[% Deli. Qty to Traded Qty]]&gt;80,Stock_Info[[#This Row],[No. of Trades]]&lt;3000),"Unusual Day","")</f>
        <v/>
      </c>
      <c r="R5822" t="str">
        <f>IF(AND(Stock_Info[[#This Row],[Spread High-Low]] &lt; 10, Stock_Info[[#This Row],[% Deli. Qty to Traded Qty]] &gt; 90), "Good Day", "")</f>
        <v/>
      </c>
    </row>
    <row r="5823" spans="1:18">
      <c r="A5823" t="s">
        <v>63</v>
      </c>
      <c r="B5823" s="1">
        <v>45806</v>
      </c>
      <c r="C5823" s="1" t="str">
        <f>"WEEK" &amp;" " &amp;  INT((DAY(Stock_Info[[#This Row],[Date]])+WEEKDAY(DATE(YEAR(Stock_Info[[#This Row],[Date]]),MONTH(Stock_Info[[#This Row],[Date]]),1))-1)/7)+1</f>
        <v>WEEK 5</v>
      </c>
      <c r="D5823" s="12">
        <v>100.81</v>
      </c>
      <c r="E5823" s="12">
        <v>101.54</v>
      </c>
      <c r="F5823" s="12">
        <v>99.61</v>
      </c>
      <c r="G5823" s="12">
        <v>100.01</v>
      </c>
      <c r="H5823" s="12">
        <v>100.06933436594785</v>
      </c>
      <c r="I5823">
        <v>198848</v>
      </c>
      <c r="J5823">
        <v>1967</v>
      </c>
      <c r="K5823" s="12">
        <v>19898587</v>
      </c>
      <c r="L5823">
        <v>82647</v>
      </c>
      <c r="M5823">
        <v>41.56</v>
      </c>
      <c r="N5823">
        <v>1.93</v>
      </c>
      <c r="O5823">
        <v>-0.8</v>
      </c>
      <c r="P5823">
        <f xml:space="preserve"> IF(Stock_Info[[#This Row],[Close Price]] &gt; Stock_Info[[#This Row],[Open Price]], 1, 0)</f>
        <v>0</v>
      </c>
      <c r="Q5823" t="str">
        <f>IF(AND(Stock_Info[[#This Row],[% Deli. Qty to Traded Qty]]&gt;80,Stock_Info[[#This Row],[No. of Trades]]&lt;3000),"Unusual Day","")</f>
        <v/>
      </c>
      <c r="R5823" t="str">
        <f>IF(AND(Stock_Info[[#This Row],[Spread High-Low]] &lt; 10, Stock_Info[[#This Row],[% Deli. Qty to Traded Qty]] &gt; 90), "Good Day", "")</f>
        <v/>
      </c>
    </row>
    <row r="5824" spans="1:18">
      <c r="A5824" t="s">
        <v>63</v>
      </c>
      <c r="B5824" s="1">
        <v>45805</v>
      </c>
      <c r="C5824" s="1" t="str">
        <f>"WEEK" &amp;" " &amp;  INT((DAY(Stock_Info[[#This Row],[Date]])+WEEKDAY(DATE(YEAR(Stock_Info[[#This Row],[Date]]),MONTH(Stock_Info[[#This Row],[Date]]),1))-1)/7)+1</f>
        <v>WEEK 5</v>
      </c>
      <c r="D5824" s="12">
        <v>100.52</v>
      </c>
      <c r="E5824" s="12">
        <v>101.74</v>
      </c>
      <c r="F5824" s="12">
        <v>100.31</v>
      </c>
      <c r="G5824" s="12">
        <v>101.26</v>
      </c>
      <c r="H5824" s="12">
        <v>100.97511389557035</v>
      </c>
      <c r="I5824">
        <v>160893</v>
      </c>
      <c r="J5824">
        <v>808</v>
      </c>
      <c r="K5824" s="12">
        <v>16246189</v>
      </c>
      <c r="L5824">
        <v>93802</v>
      </c>
      <c r="M5824">
        <v>58.3</v>
      </c>
      <c r="N5824">
        <v>1.43</v>
      </c>
      <c r="O5824">
        <v>0.74</v>
      </c>
      <c r="P5824">
        <f xml:space="preserve"> IF(Stock_Info[[#This Row],[Close Price]] &gt; Stock_Info[[#This Row],[Open Price]], 1, 0)</f>
        <v>1</v>
      </c>
      <c r="Q5824" t="str">
        <f>IF(AND(Stock_Info[[#This Row],[% Deli. Qty to Traded Qty]]&gt;80,Stock_Info[[#This Row],[No. of Trades]]&lt;3000),"Unusual Day","")</f>
        <v/>
      </c>
      <c r="R5824" t="str">
        <f>IF(AND(Stock_Info[[#This Row],[Spread High-Low]] &lt; 10, Stock_Info[[#This Row],[% Deli. Qty to Traded Qty]] &gt; 90), "Good Day", "")</f>
        <v/>
      </c>
    </row>
    <row r="5825" spans="1:18">
      <c r="A5825" t="s">
        <v>63</v>
      </c>
      <c r="B5825" s="1">
        <v>45804</v>
      </c>
      <c r="C5825" s="1" t="str">
        <f>"WEEK" &amp;" " &amp;  INT((DAY(Stock_Info[[#This Row],[Date]])+WEEKDAY(DATE(YEAR(Stock_Info[[#This Row],[Date]]),MONTH(Stock_Info[[#This Row],[Date]]),1))-1)/7)+1</f>
        <v>WEEK 5</v>
      </c>
      <c r="D5825" s="12">
        <v>100.5</v>
      </c>
      <c r="E5825" s="12">
        <v>101.25</v>
      </c>
      <c r="F5825" s="12">
        <v>99.94</v>
      </c>
      <c r="G5825" s="12">
        <v>100.3</v>
      </c>
      <c r="H5825" s="12">
        <v>100.54319371727749</v>
      </c>
      <c r="I5825">
        <v>126824</v>
      </c>
      <c r="J5825">
        <v>1141</v>
      </c>
      <c r="K5825" s="12">
        <v>12751290</v>
      </c>
      <c r="L5825">
        <v>59134</v>
      </c>
      <c r="M5825">
        <v>46.63</v>
      </c>
      <c r="N5825">
        <v>1.31</v>
      </c>
      <c r="O5825">
        <v>-0.2</v>
      </c>
      <c r="P5825">
        <f xml:space="preserve"> IF(Stock_Info[[#This Row],[Close Price]] &gt; Stock_Info[[#This Row],[Open Price]], 1, 0)</f>
        <v>0</v>
      </c>
      <c r="Q5825" t="str">
        <f>IF(AND(Stock_Info[[#This Row],[% Deli. Qty to Traded Qty]]&gt;80,Stock_Info[[#This Row],[No. of Trades]]&lt;3000),"Unusual Day","")</f>
        <v/>
      </c>
      <c r="R5825" t="str">
        <f>IF(AND(Stock_Info[[#This Row],[Spread High-Low]] &lt; 10, Stock_Info[[#This Row],[% Deli. Qty to Traded Qty]] &gt; 90), "Good Day", "")</f>
        <v/>
      </c>
    </row>
    <row r="5826" spans="1:18">
      <c r="A5826" t="s">
        <v>63</v>
      </c>
      <c r="B5826" s="1">
        <v>45803</v>
      </c>
      <c r="C5826" s="1" t="str">
        <f>"WEEK" &amp;" " &amp;  INT((DAY(Stock_Info[[#This Row],[Date]])+WEEKDAY(DATE(YEAR(Stock_Info[[#This Row],[Date]]),MONTH(Stock_Info[[#This Row],[Date]]),1))-1)/7)+1</f>
        <v>WEEK 5</v>
      </c>
      <c r="D5826" s="12">
        <v>101.11</v>
      </c>
      <c r="E5826" s="12">
        <v>102.23</v>
      </c>
      <c r="F5826" s="12">
        <v>100.26</v>
      </c>
      <c r="G5826" s="12">
        <v>100.49</v>
      </c>
      <c r="H5826" s="12">
        <v>101.21477971723938</v>
      </c>
      <c r="I5826">
        <v>248408</v>
      </c>
      <c r="J5826">
        <v>1588</v>
      </c>
      <c r="K5826" s="12">
        <v>25142561</v>
      </c>
      <c r="L5826">
        <v>127689</v>
      </c>
      <c r="M5826">
        <v>51.4</v>
      </c>
      <c r="N5826">
        <v>1.97</v>
      </c>
      <c r="O5826">
        <v>-0.62</v>
      </c>
      <c r="P5826">
        <f xml:space="preserve"> IF(Stock_Info[[#This Row],[Close Price]] &gt; Stock_Info[[#This Row],[Open Price]], 1, 0)</f>
        <v>0</v>
      </c>
      <c r="Q5826" t="str">
        <f>IF(AND(Stock_Info[[#This Row],[% Deli. Qty to Traded Qty]]&gt;80,Stock_Info[[#This Row],[No. of Trades]]&lt;3000),"Unusual Day","")</f>
        <v/>
      </c>
      <c r="R5826" t="str">
        <f>IF(AND(Stock_Info[[#This Row],[Spread High-Low]] &lt; 10, Stock_Info[[#This Row],[% Deli. Qty to Traded Qty]] &gt; 90), "Good Day", "")</f>
        <v/>
      </c>
    </row>
    <row r="5827" spans="1:18">
      <c r="A5827" t="s">
        <v>63</v>
      </c>
      <c r="B5827" s="1">
        <v>45800</v>
      </c>
      <c r="C5827" s="1" t="str">
        <f>"WEEK" &amp;" " &amp;  INT((DAY(Stock_Info[[#This Row],[Date]])+WEEKDAY(DATE(YEAR(Stock_Info[[#This Row],[Date]]),MONTH(Stock_Info[[#This Row],[Date]]),1))-1)/7)+1</f>
        <v>WEEK 4</v>
      </c>
      <c r="D5827" s="12">
        <v>100.29</v>
      </c>
      <c r="E5827" s="12">
        <v>101.75</v>
      </c>
      <c r="F5827" s="12">
        <v>100.1</v>
      </c>
      <c r="G5827" s="12">
        <v>101.32</v>
      </c>
      <c r="H5827" s="12">
        <v>100.93216602632739</v>
      </c>
      <c r="I5827">
        <v>79385</v>
      </c>
      <c r="J5827">
        <v>537</v>
      </c>
      <c r="K5827" s="12">
        <v>8012500</v>
      </c>
      <c r="L5827">
        <v>28777</v>
      </c>
      <c r="M5827">
        <v>36.25</v>
      </c>
      <c r="N5827">
        <v>1.65</v>
      </c>
      <c r="O5827">
        <v>1.03</v>
      </c>
      <c r="P5827">
        <f xml:space="preserve"> IF(Stock_Info[[#This Row],[Close Price]] &gt; Stock_Info[[#This Row],[Open Price]], 1, 0)</f>
        <v>1</v>
      </c>
      <c r="Q5827" t="str">
        <f>IF(AND(Stock_Info[[#This Row],[% Deli. Qty to Traded Qty]]&gt;80,Stock_Info[[#This Row],[No. of Trades]]&lt;3000),"Unusual Day","")</f>
        <v/>
      </c>
      <c r="R5827" t="str">
        <f>IF(AND(Stock_Info[[#This Row],[Spread High-Low]] &lt; 10, Stock_Info[[#This Row],[% Deli. Qty to Traded Qty]] &gt; 90), "Good Day", "")</f>
        <v/>
      </c>
    </row>
    <row r="5828" spans="1:18">
      <c r="A5828" t="s">
        <v>63</v>
      </c>
      <c r="B5828" s="1">
        <v>45799</v>
      </c>
      <c r="C5828" s="1" t="str">
        <f>"WEEK" &amp;" " &amp;  INT((DAY(Stock_Info[[#This Row],[Date]])+WEEKDAY(DATE(YEAR(Stock_Info[[#This Row],[Date]]),MONTH(Stock_Info[[#This Row],[Date]]),1))-1)/7)+1</f>
        <v>WEEK 4</v>
      </c>
      <c r="D5828" s="12">
        <v>101.07</v>
      </c>
      <c r="E5828" s="12">
        <v>102.16</v>
      </c>
      <c r="F5828" s="12">
        <v>99.55</v>
      </c>
      <c r="G5828" s="12">
        <v>100.54</v>
      </c>
      <c r="H5828" s="12">
        <v>100.98506685284616</v>
      </c>
      <c r="I5828">
        <v>180471</v>
      </c>
      <c r="J5828">
        <v>1647</v>
      </c>
      <c r="K5828" s="12">
        <v>18224876</v>
      </c>
      <c r="L5828">
        <v>88303</v>
      </c>
      <c r="M5828">
        <v>48.93</v>
      </c>
      <c r="N5828">
        <v>2.61</v>
      </c>
      <c r="O5828">
        <v>-0.53</v>
      </c>
      <c r="P5828">
        <f xml:space="preserve"> IF(Stock_Info[[#This Row],[Close Price]] &gt; Stock_Info[[#This Row],[Open Price]], 1, 0)</f>
        <v>0</v>
      </c>
      <c r="Q5828" t="str">
        <f>IF(AND(Stock_Info[[#This Row],[% Deli. Qty to Traded Qty]]&gt;80,Stock_Info[[#This Row],[No. of Trades]]&lt;3000),"Unusual Day","")</f>
        <v/>
      </c>
      <c r="R5828" t="str">
        <f>IF(AND(Stock_Info[[#This Row],[Spread High-Low]] &lt; 10, Stock_Info[[#This Row],[% Deli. Qty to Traded Qty]] &gt; 90), "Good Day", "")</f>
        <v/>
      </c>
    </row>
    <row r="5829" spans="1:18">
      <c r="A5829" t="s">
        <v>63</v>
      </c>
      <c r="B5829" s="1">
        <v>45798</v>
      </c>
      <c r="C5829" s="1" t="str">
        <f>"WEEK" &amp;" " &amp;  INT((DAY(Stock_Info[[#This Row],[Date]])+WEEKDAY(DATE(YEAR(Stock_Info[[#This Row],[Date]]),MONTH(Stock_Info[[#This Row],[Date]]),1))-1)/7)+1</f>
        <v>WEEK 4</v>
      </c>
      <c r="D5829" s="12">
        <v>101.42</v>
      </c>
      <c r="E5829" s="12">
        <v>103.59</v>
      </c>
      <c r="F5829" s="12">
        <v>101.25</v>
      </c>
      <c r="G5829" s="12">
        <v>101.89</v>
      </c>
      <c r="H5829" s="12">
        <v>102.18966138112329</v>
      </c>
      <c r="I5829">
        <v>166618</v>
      </c>
      <c r="J5829">
        <v>960</v>
      </c>
      <c r="K5829" s="12">
        <v>17026637</v>
      </c>
      <c r="L5829">
        <v>46511</v>
      </c>
      <c r="M5829">
        <v>27.91</v>
      </c>
      <c r="N5829">
        <v>2.34</v>
      </c>
      <c r="O5829">
        <v>0.47</v>
      </c>
      <c r="P5829">
        <f xml:space="preserve"> IF(Stock_Info[[#This Row],[Close Price]] &gt; Stock_Info[[#This Row],[Open Price]], 1, 0)</f>
        <v>1</v>
      </c>
      <c r="Q5829" t="str">
        <f>IF(AND(Stock_Info[[#This Row],[% Deli. Qty to Traded Qty]]&gt;80,Stock_Info[[#This Row],[No. of Trades]]&lt;3000),"Unusual Day","")</f>
        <v/>
      </c>
      <c r="R5829" t="str">
        <f>IF(AND(Stock_Info[[#This Row],[Spread High-Low]] &lt; 10, Stock_Info[[#This Row],[% Deli. Qty to Traded Qty]] &gt; 90), "Good Day", "")</f>
        <v/>
      </c>
    </row>
    <row r="5830" spans="1:18">
      <c r="A5830" t="s">
        <v>63</v>
      </c>
      <c r="B5830" s="1">
        <v>45797</v>
      </c>
      <c r="C5830" s="1" t="str">
        <f>"WEEK" &amp;" " &amp;  INT((DAY(Stock_Info[[#This Row],[Date]])+WEEKDAY(DATE(YEAR(Stock_Info[[#This Row],[Date]]),MONTH(Stock_Info[[#This Row],[Date]]),1))-1)/7)+1</f>
        <v>WEEK 4</v>
      </c>
      <c r="D5830" s="12">
        <v>103.85</v>
      </c>
      <c r="E5830" s="12">
        <v>104.64</v>
      </c>
      <c r="F5830" s="12">
        <v>101.15</v>
      </c>
      <c r="G5830" s="12">
        <v>101.42</v>
      </c>
      <c r="H5830" s="12">
        <v>102.78490890503578</v>
      </c>
      <c r="I5830">
        <v>400077</v>
      </c>
      <c r="J5830">
        <v>2317</v>
      </c>
      <c r="K5830" s="12">
        <v>41121878</v>
      </c>
      <c r="L5830">
        <v>146896</v>
      </c>
      <c r="M5830">
        <v>36.72</v>
      </c>
      <c r="N5830">
        <v>3.49</v>
      </c>
      <c r="O5830">
        <v>-2.4300000000000002</v>
      </c>
      <c r="P5830">
        <f xml:space="preserve"> IF(Stock_Info[[#This Row],[Close Price]] &gt; Stock_Info[[#This Row],[Open Price]], 1, 0)</f>
        <v>0</v>
      </c>
      <c r="Q5830" t="str">
        <f>IF(AND(Stock_Info[[#This Row],[% Deli. Qty to Traded Qty]]&gt;80,Stock_Info[[#This Row],[No. of Trades]]&lt;3000),"Unusual Day","")</f>
        <v/>
      </c>
      <c r="R5830" t="str">
        <f>IF(AND(Stock_Info[[#This Row],[Spread High-Low]] &lt; 10, Stock_Info[[#This Row],[% Deli. Qty to Traded Qty]] &gt; 90), "Good Day", "")</f>
        <v/>
      </c>
    </row>
    <row r="5831" spans="1:18">
      <c r="A5831" t="s">
        <v>63</v>
      </c>
      <c r="B5831" s="1">
        <v>45796</v>
      </c>
      <c r="C5831" s="1" t="str">
        <f>"WEEK" &amp;" " &amp;  INT((DAY(Stock_Info[[#This Row],[Date]])+WEEKDAY(DATE(YEAR(Stock_Info[[#This Row],[Date]]),MONTH(Stock_Info[[#This Row],[Date]]),1))-1)/7)+1</f>
        <v>WEEK 4</v>
      </c>
      <c r="D5831" s="12">
        <v>104.88</v>
      </c>
      <c r="E5831" s="12">
        <v>106.3</v>
      </c>
      <c r="F5831" s="12">
        <v>103.07</v>
      </c>
      <c r="G5831" s="12">
        <v>103.54</v>
      </c>
      <c r="H5831" s="12">
        <v>104.82088454650049</v>
      </c>
      <c r="I5831">
        <v>537134</v>
      </c>
      <c r="J5831">
        <v>2527</v>
      </c>
      <c r="K5831" s="12">
        <v>56302861</v>
      </c>
      <c r="L5831">
        <v>197689</v>
      </c>
      <c r="M5831">
        <v>36.799999999999997</v>
      </c>
      <c r="N5831">
        <v>3.23</v>
      </c>
      <c r="O5831">
        <v>-1.34</v>
      </c>
      <c r="P5831">
        <f xml:space="preserve"> IF(Stock_Info[[#This Row],[Close Price]] &gt; Stock_Info[[#This Row],[Open Price]], 1, 0)</f>
        <v>0</v>
      </c>
      <c r="Q5831" t="str">
        <f>IF(AND(Stock_Info[[#This Row],[% Deli. Qty to Traded Qty]]&gt;80,Stock_Info[[#This Row],[No. of Trades]]&lt;3000),"Unusual Day","")</f>
        <v/>
      </c>
      <c r="R5831" t="str">
        <f>IF(AND(Stock_Info[[#This Row],[Spread High-Low]] &lt; 10, Stock_Info[[#This Row],[% Deli. Qty to Traded Qty]] &gt; 90), "Good Day", "")</f>
        <v/>
      </c>
    </row>
    <row r="5832" spans="1:18">
      <c r="A5832" t="s">
        <v>63</v>
      </c>
      <c r="B5832" s="1">
        <v>45793</v>
      </c>
      <c r="C5832" s="1" t="str">
        <f>"WEEK" &amp;" " &amp;  INT((DAY(Stock_Info[[#This Row],[Date]])+WEEKDAY(DATE(YEAR(Stock_Info[[#This Row],[Date]]),MONTH(Stock_Info[[#This Row],[Date]]),1))-1)/7)+1</f>
        <v>WEEK 3</v>
      </c>
      <c r="D5832" s="12">
        <v>101.21</v>
      </c>
      <c r="E5832" s="12">
        <v>104.66</v>
      </c>
      <c r="F5832" s="12">
        <v>101</v>
      </c>
      <c r="G5832" s="12">
        <v>103.93</v>
      </c>
      <c r="H5832" s="12">
        <v>103.46877484380684</v>
      </c>
      <c r="I5832">
        <v>445282</v>
      </c>
      <c r="J5832">
        <v>2354</v>
      </c>
      <c r="K5832" s="12">
        <v>46072783</v>
      </c>
      <c r="L5832">
        <v>192962</v>
      </c>
      <c r="M5832">
        <v>43.33</v>
      </c>
      <c r="N5832">
        <v>3.66</v>
      </c>
      <c r="O5832">
        <v>2.72</v>
      </c>
      <c r="P5832">
        <f xml:space="preserve"> IF(Stock_Info[[#This Row],[Close Price]] &gt; Stock_Info[[#This Row],[Open Price]], 1, 0)</f>
        <v>1</v>
      </c>
      <c r="Q5832" t="str">
        <f>IF(AND(Stock_Info[[#This Row],[% Deli. Qty to Traded Qty]]&gt;80,Stock_Info[[#This Row],[No. of Trades]]&lt;3000),"Unusual Day","")</f>
        <v/>
      </c>
      <c r="R5832" t="str">
        <f>IF(AND(Stock_Info[[#This Row],[Spread High-Low]] &lt; 10, Stock_Info[[#This Row],[% Deli. Qty to Traded Qty]] &gt; 90), "Good Day", "")</f>
        <v/>
      </c>
    </row>
    <row r="5833" spans="1:18">
      <c r="A5833" t="s">
        <v>63</v>
      </c>
      <c r="B5833" s="1">
        <v>45792</v>
      </c>
      <c r="C5833" s="1" t="str">
        <f>"WEEK" &amp;" " &amp;  INT((DAY(Stock_Info[[#This Row],[Date]])+WEEKDAY(DATE(YEAR(Stock_Info[[#This Row],[Date]]),MONTH(Stock_Info[[#This Row],[Date]]),1))-1)/7)+1</f>
        <v>WEEK 3</v>
      </c>
      <c r="D5833" s="12">
        <v>101.53</v>
      </c>
      <c r="E5833" s="12">
        <v>102.14</v>
      </c>
      <c r="F5833" s="12">
        <v>100.63</v>
      </c>
      <c r="G5833" s="12">
        <v>101.11</v>
      </c>
      <c r="H5833" s="12">
        <v>101.21140892993542</v>
      </c>
      <c r="I5833">
        <v>259218</v>
      </c>
      <c r="J5833">
        <v>1665</v>
      </c>
      <c r="K5833" s="12">
        <v>26235819</v>
      </c>
      <c r="L5833">
        <v>125799</v>
      </c>
      <c r="M5833">
        <v>48.53</v>
      </c>
      <c r="N5833">
        <v>1.51</v>
      </c>
      <c r="O5833">
        <v>-0.42</v>
      </c>
      <c r="P5833">
        <f xml:space="preserve"> IF(Stock_Info[[#This Row],[Close Price]] &gt; Stock_Info[[#This Row],[Open Price]], 1, 0)</f>
        <v>0</v>
      </c>
      <c r="Q5833" t="str">
        <f>IF(AND(Stock_Info[[#This Row],[% Deli. Qty to Traded Qty]]&gt;80,Stock_Info[[#This Row],[No. of Trades]]&lt;3000),"Unusual Day","")</f>
        <v/>
      </c>
      <c r="R5833" t="str">
        <f>IF(AND(Stock_Info[[#This Row],[Spread High-Low]] &lt; 10, Stock_Info[[#This Row],[% Deli. Qty to Traded Qty]] &gt; 90), "Good Day", "")</f>
        <v/>
      </c>
    </row>
    <row r="5834" spans="1:18">
      <c r="A5834" t="s">
        <v>63</v>
      </c>
      <c r="B5834" s="1">
        <v>45791</v>
      </c>
      <c r="C5834" s="1" t="str">
        <f>"WEEK" &amp;" " &amp;  INT((DAY(Stock_Info[[#This Row],[Date]])+WEEKDAY(DATE(YEAR(Stock_Info[[#This Row],[Date]]),MONTH(Stock_Info[[#This Row],[Date]]),1))-1)/7)+1</f>
        <v>WEEK 3</v>
      </c>
      <c r="D5834" s="12">
        <v>101.61</v>
      </c>
      <c r="E5834" s="12">
        <v>102.98</v>
      </c>
      <c r="F5834" s="12">
        <v>100.74</v>
      </c>
      <c r="G5834" s="12">
        <v>101.42</v>
      </c>
      <c r="H5834" s="12">
        <v>101.60740856590996</v>
      </c>
      <c r="I5834">
        <v>639395</v>
      </c>
      <c r="J5834">
        <v>3094</v>
      </c>
      <c r="K5834" s="12">
        <v>64967269</v>
      </c>
      <c r="N5834">
        <v>2.2400000000000002</v>
      </c>
      <c r="O5834">
        <v>-0.19</v>
      </c>
      <c r="P5834">
        <f xml:space="preserve"> IF(Stock_Info[[#This Row],[Close Price]] &gt; Stock_Info[[#This Row],[Open Price]], 1, 0)</f>
        <v>0</v>
      </c>
      <c r="Q5834" t="str">
        <f>IF(AND(Stock_Info[[#This Row],[% Deli. Qty to Traded Qty]]&gt;80,Stock_Info[[#This Row],[No. of Trades]]&lt;3000),"Unusual Day","")</f>
        <v/>
      </c>
      <c r="R5834" t="str">
        <f>IF(AND(Stock_Info[[#This Row],[Spread High-Low]] &lt; 10, Stock_Info[[#This Row],[% Deli. Qty to Traded Qty]] &gt; 90), "Good Day", "")</f>
        <v/>
      </c>
    </row>
    <row r="5835" spans="1:18">
      <c r="A5835" t="s">
        <v>63</v>
      </c>
      <c r="B5835" s="1">
        <v>45790</v>
      </c>
      <c r="C5835" s="1" t="str">
        <f>"WEEK" &amp;" " &amp;  INT((DAY(Stock_Info[[#This Row],[Date]])+WEEKDAY(DATE(YEAR(Stock_Info[[#This Row],[Date]]),MONTH(Stock_Info[[#This Row],[Date]]),1))-1)/7)+1</f>
        <v>WEEK 3</v>
      </c>
      <c r="D5835" s="12">
        <v>98</v>
      </c>
      <c r="E5835" s="12">
        <v>102.5</v>
      </c>
      <c r="F5835" s="12">
        <v>96.42</v>
      </c>
      <c r="G5835" s="12">
        <v>101.65</v>
      </c>
      <c r="H5835" s="12">
        <v>99.681039181679822</v>
      </c>
      <c r="I5835">
        <v>1130120</v>
      </c>
      <c r="J5835">
        <v>6568</v>
      </c>
      <c r="K5835" s="12">
        <v>112651536</v>
      </c>
      <c r="L5835">
        <v>430427</v>
      </c>
      <c r="M5835">
        <v>38.090000000000003</v>
      </c>
      <c r="N5835">
        <v>6.08</v>
      </c>
      <c r="O5835">
        <v>3.65</v>
      </c>
      <c r="P5835">
        <f xml:space="preserve"> IF(Stock_Info[[#This Row],[Close Price]] &gt; Stock_Info[[#This Row],[Open Price]], 1, 0)</f>
        <v>1</v>
      </c>
      <c r="Q5835" t="str">
        <f>IF(AND(Stock_Info[[#This Row],[% Deli. Qty to Traded Qty]]&gt;80,Stock_Info[[#This Row],[No. of Trades]]&lt;3000),"Unusual Day","")</f>
        <v/>
      </c>
      <c r="R5835" t="str">
        <f>IF(AND(Stock_Info[[#This Row],[Spread High-Low]] &lt; 10, Stock_Info[[#This Row],[% Deli. Qty to Traded Qty]] &gt; 90), "Good Day", "")</f>
        <v/>
      </c>
    </row>
    <row r="5836" spans="1:18">
      <c r="A5836" t="s">
        <v>63</v>
      </c>
      <c r="B5836" s="1">
        <v>45789</v>
      </c>
      <c r="C5836" s="1" t="str">
        <f>"WEEK" &amp;" " &amp;  INT((DAY(Stock_Info[[#This Row],[Date]])+WEEKDAY(DATE(YEAR(Stock_Info[[#This Row],[Date]]),MONTH(Stock_Info[[#This Row],[Date]]),1))-1)/7)+1</f>
        <v>WEEK 3</v>
      </c>
      <c r="D5836" s="12">
        <v>96</v>
      </c>
      <c r="E5836" s="12">
        <v>97.75</v>
      </c>
      <c r="F5836" s="12">
        <v>94.3</v>
      </c>
      <c r="G5836" s="12">
        <v>97.32</v>
      </c>
      <c r="H5836" s="12">
        <v>95.732770928609128</v>
      </c>
      <c r="I5836">
        <v>1013505</v>
      </c>
      <c r="J5836">
        <v>4576</v>
      </c>
      <c r="K5836" s="12">
        <v>97025642</v>
      </c>
      <c r="L5836">
        <v>445086</v>
      </c>
      <c r="M5836">
        <v>43.92</v>
      </c>
      <c r="N5836">
        <v>3.45</v>
      </c>
      <c r="O5836">
        <v>1.32</v>
      </c>
      <c r="P5836">
        <f xml:space="preserve"> IF(Stock_Info[[#This Row],[Close Price]] &gt; Stock_Info[[#This Row],[Open Price]], 1, 0)</f>
        <v>1</v>
      </c>
      <c r="Q5836" t="str">
        <f>IF(AND(Stock_Info[[#This Row],[% Deli. Qty to Traded Qty]]&gt;80,Stock_Info[[#This Row],[No. of Trades]]&lt;3000),"Unusual Day","")</f>
        <v/>
      </c>
      <c r="R5836" t="str">
        <f>IF(AND(Stock_Info[[#This Row],[Spread High-Low]] &lt; 10, Stock_Info[[#This Row],[% Deli. Qty to Traded Qty]] &gt; 90), "Good Day", "")</f>
        <v/>
      </c>
    </row>
    <row r="5837" spans="1:18">
      <c r="A5837" t="s">
        <v>63</v>
      </c>
      <c r="B5837" s="1">
        <v>45786</v>
      </c>
      <c r="C5837" s="1" t="str">
        <f>"WEEK" &amp;" " &amp;  INT((DAY(Stock_Info[[#This Row],[Date]])+WEEKDAY(DATE(YEAR(Stock_Info[[#This Row],[Date]]),MONTH(Stock_Info[[#This Row],[Date]]),1))-1)/7)+1</f>
        <v>WEEK 2</v>
      </c>
      <c r="D5837" s="12">
        <v>87.51</v>
      </c>
      <c r="E5837" s="12">
        <v>91.45</v>
      </c>
      <c r="F5837" s="12">
        <v>87.51</v>
      </c>
      <c r="G5837" s="12">
        <v>90.21</v>
      </c>
      <c r="H5837" s="12">
        <v>88.956046045353986</v>
      </c>
      <c r="I5837">
        <v>636416</v>
      </c>
      <c r="J5837">
        <v>3292</v>
      </c>
      <c r="K5837" s="12">
        <v>56613051</v>
      </c>
      <c r="L5837">
        <v>186084</v>
      </c>
      <c r="M5837">
        <v>29.24</v>
      </c>
      <c r="N5837">
        <v>3.94</v>
      </c>
      <c r="O5837">
        <v>2.7</v>
      </c>
      <c r="P5837">
        <f xml:space="preserve"> IF(Stock_Info[[#This Row],[Close Price]] &gt; Stock_Info[[#This Row],[Open Price]], 1, 0)</f>
        <v>1</v>
      </c>
      <c r="Q5837" t="str">
        <f>IF(AND(Stock_Info[[#This Row],[% Deli. Qty to Traded Qty]]&gt;80,Stock_Info[[#This Row],[No. of Trades]]&lt;3000),"Unusual Day","")</f>
        <v/>
      </c>
      <c r="R5837" t="str">
        <f>IF(AND(Stock_Info[[#This Row],[Spread High-Low]] &lt; 10, Stock_Info[[#This Row],[% Deli. Qty to Traded Qty]] &gt; 90), "Good Day", "")</f>
        <v/>
      </c>
    </row>
    <row r="5838" spans="1:18">
      <c r="A5838" t="s">
        <v>63</v>
      </c>
      <c r="B5838" s="1">
        <v>45785</v>
      </c>
      <c r="C5838" s="1" t="str">
        <f>"WEEK" &amp;" " &amp;  INT((DAY(Stock_Info[[#This Row],[Date]])+WEEKDAY(DATE(YEAR(Stock_Info[[#This Row],[Date]]),MONTH(Stock_Info[[#This Row],[Date]]),1))-1)/7)+1</f>
        <v>WEEK 2</v>
      </c>
      <c r="D5838" s="12">
        <v>92.15</v>
      </c>
      <c r="E5838" s="12">
        <v>93.65</v>
      </c>
      <c r="F5838" s="12">
        <v>90.75</v>
      </c>
      <c r="G5838" s="12">
        <v>91.15</v>
      </c>
      <c r="H5838" s="12">
        <v>92.570676141128203</v>
      </c>
      <c r="I5838">
        <v>432883</v>
      </c>
      <c r="J5838">
        <v>2362</v>
      </c>
      <c r="K5838" s="12">
        <v>40072272</v>
      </c>
      <c r="L5838">
        <v>109092</v>
      </c>
      <c r="M5838">
        <v>25.2</v>
      </c>
      <c r="N5838">
        <v>2.9</v>
      </c>
      <c r="O5838">
        <v>-1</v>
      </c>
      <c r="P5838">
        <f xml:space="preserve"> IF(Stock_Info[[#This Row],[Close Price]] &gt; Stock_Info[[#This Row],[Open Price]], 1, 0)</f>
        <v>0</v>
      </c>
      <c r="Q5838" t="str">
        <f>IF(AND(Stock_Info[[#This Row],[% Deli. Qty to Traded Qty]]&gt;80,Stock_Info[[#This Row],[No. of Trades]]&lt;3000),"Unusual Day","")</f>
        <v/>
      </c>
      <c r="R5838" t="str">
        <f>IF(AND(Stock_Info[[#This Row],[Spread High-Low]] &lt; 10, Stock_Info[[#This Row],[% Deli. Qty to Traded Qty]] &gt; 90), "Good Day", "")</f>
        <v/>
      </c>
    </row>
    <row r="5839" spans="1:18">
      <c r="A5839" t="s">
        <v>63</v>
      </c>
      <c r="B5839" s="1">
        <v>45784</v>
      </c>
      <c r="C5839" s="1" t="str">
        <f>"WEEK" &amp;" " &amp;  INT((DAY(Stock_Info[[#This Row],[Date]])+WEEKDAY(DATE(YEAR(Stock_Info[[#This Row],[Date]]),MONTH(Stock_Info[[#This Row],[Date]]),1))-1)/7)+1</f>
        <v>WEEK 2</v>
      </c>
      <c r="D5839" s="12">
        <v>90.61</v>
      </c>
      <c r="E5839" s="12">
        <v>92.5</v>
      </c>
      <c r="F5839" s="12">
        <v>90.3</v>
      </c>
      <c r="G5839" s="12">
        <v>91.99</v>
      </c>
      <c r="H5839" s="12">
        <v>91.589940342500398</v>
      </c>
      <c r="I5839">
        <v>735532</v>
      </c>
      <c r="J5839">
        <v>3405</v>
      </c>
      <c r="K5839" s="12">
        <v>67367332</v>
      </c>
      <c r="L5839">
        <v>200869</v>
      </c>
      <c r="M5839">
        <v>27.31</v>
      </c>
      <c r="N5839">
        <v>2.2000000000000002</v>
      </c>
      <c r="O5839">
        <v>1.38</v>
      </c>
      <c r="P5839">
        <f xml:space="preserve"> IF(Stock_Info[[#This Row],[Close Price]] &gt; Stock_Info[[#This Row],[Open Price]], 1, 0)</f>
        <v>1</v>
      </c>
      <c r="Q5839" t="str">
        <f>IF(AND(Stock_Info[[#This Row],[% Deli. Qty to Traded Qty]]&gt;80,Stock_Info[[#This Row],[No. of Trades]]&lt;3000),"Unusual Day","")</f>
        <v/>
      </c>
      <c r="R5839" t="str">
        <f>IF(AND(Stock_Info[[#This Row],[Spread High-Low]] &lt; 10, Stock_Info[[#This Row],[% Deli. Qty to Traded Qty]] &gt; 90), "Good Day", "")</f>
        <v/>
      </c>
    </row>
    <row r="5840" spans="1:18">
      <c r="A5840" t="s">
        <v>63</v>
      </c>
      <c r="B5840" s="1">
        <v>45783</v>
      </c>
      <c r="C5840" s="1" t="str">
        <f>"WEEK" &amp;" " &amp;  INT((DAY(Stock_Info[[#This Row],[Date]])+WEEKDAY(DATE(YEAR(Stock_Info[[#This Row],[Date]]),MONTH(Stock_Info[[#This Row],[Date]]),1))-1)/7)+1</f>
        <v>WEEK 2</v>
      </c>
      <c r="D5840" s="12">
        <v>98.39</v>
      </c>
      <c r="E5840" s="12">
        <v>98.39</v>
      </c>
      <c r="F5840" s="12">
        <v>92.85</v>
      </c>
      <c r="G5840" s="12">
        <v>93.28</v>
      </c>
      <c r="H5840" s="12">
        <v>94.466857812987655</v>
      </c>
      <c r="I5840">
        <v>634418</v>
      </c>
      <c r="J5840">
        <v>4448</v>
      </c>
      <c r="K5840" s="12">
        <v>59931475</v>
      </c>
      <c r="L5840">
        <v>259202</v>
      </c>
      <c r="M5840">
        <v>40.86</v>
      </c>
      <c r="N5840">
        <v>5.54</v>
      </c>
      <c r="O5840">
        <v>-5.1100000000000003</v>
      </c>
      <c r="P5840">
        <f xml:space="preserve"> IF(Stock_Info[[#This Row],[Close Price]] &gt; Stock_Info[[#This Row],[Open Price]], 1, 0)</f>
        <v>0</v>
      </c>
      <c r="Q5840" t="str">
        <f>IF(AND(Stock_Info[[#This Row],[% Deli. Qty to Traded Qty]]&gt;80,Stock_Info[[#This Row],[No. of Trades]]&lt;3000),"Unusual Day","")</f>
        <v/>
      </c>
      <c r="R5840" t="str">
        <f>IF(AND(Stock_Info[[#This Row],[Spread High-Low]] &lt; 10, Stock_Info[[#This Row],[% Deli. Qty to Traded Qty]] &gt; 90), "Good Day", "")</f>
        <v/>
      </c>
    </row>
    <row r="5841" spans="1:18">
      <c r="A5841" t="s">
        <v>63</v>
      </c>
      <c r="B5841" s="1">
        <v>45782</v>
      </c>
      <c r="C5841" s="1" t="str">
        <f>"WEEK" &amp;" " &amp;  INT((DAY(Stock_Info[[#This Row],[Date]])+WEEKDAY(DATE(YEAR(Stock_Info[[#This Row],[Date]]),MONTH(Stock_Info[[#This Row],[Date]]),1))-1)/7)+1</f>
        <v>WEEK 2</v>
      </c>
      <c r="D5841" s="12">
        <v>95.92</v>
      </c>
      <c r="E5841" s="12">
        <v>97.4</v>
      </c>
      <c r="F5841" s="12">
        <v>94.61</v>
      </c>
      <c r="G5841" s="12">
        <v>96.41</v>
      </c>
      <c r="H5841" s="12">
        <v>96.042103262202602</v>
      </c>
      <c r="I5841">
        <v>815400</v>
      </c>
      <c r="J5841">
        <v>4003</v>
      </c>
      <c r="K5841" s="12">
        <v>78312731</v>
      </c>
      <c r="L5841">
        <v>423195</v>
      </c>
      <c r="M5841">
        <v>51.9</v>
      </c>
      <c r="N5841">
        <v>2.79</v>
      </c>
      <c r="O5841">
        <v>0.49</v>
      </c>
      <c r="P5841">
        <f xml:space="preserve"> IF(Stock_Info[[#This Row],[Close Price]] &gt; Stock_Info[[#This Row],[Open Price]], 1, 0)</f>
        <v>1</v>
      </c>
      <c r="Q5841" t="str">
        <f>IF(AND(Stock_Info[[#This Row],[% Deli. Qty to Traded Qty]]&gt;80,Stock_Info[[#This Row],[No. of Trades]]&lt;3000),"Unusual Day","")</f>
        <v/>
      </c>
      <c r="R5841" t="str">
        <f>IF(AND(Stock_Info[[#This Row],[Spread High-Low]] &lt; 10, Stock_Info[[#This Row],[% Deli. Qty to Traded Qty]] &gt; 90), "Good Day", "")</f>
        <v/>
      </c>
    </row>
    <row r="5842" spans="1:18">
      <c r="A5842" t="s">
        <v>63</v>
      </c>
      <c r="B5842" s="1">
        <v>45779</v>
      </c>
      <c r="C5842" s="1" t="str">
        <f>"WEEK" &amp;" " &amp;  INT((DAY(Stock_Info[[#This Row],[Date]])+WEEKDAY(DATE(YEAR(Stock_Info[[#This Row],[Date]]),MONTH(Stock_Info[[#This Row],[Date]]),1))-1)/7)+1</f>
        <v>WEEK 1</v>
      </c>
      <c r="D5842" s="12">
        <v>94.37</v>
      </c>
      <c r="E5842" s="12">
        <v>95.26</v>
      </c>
      <c r="F5842" s="12">
        <v>93.4</v>
      </c>
      <c r="G5842" s="12">
        <v>94.14</v>
      </c>
      <c r="H5842" s="12">
        <v>94.106798501723304</v>
      </c>
      <c r="I5842">
        <v>280856</v>
      </c>
      <c r="J5842">
        <v>1302</v>
      </c>
      <c r="K5842" s="12">
        <v>26430459</v>
      </c>
      <c r="L5842">
        <v>133694</v>
      </c>
      <c r="M5842">
        <v>47.6</v>
      </c>
      <c r="N5842">
        <v>1.86</v>
      </c>
      <c r="O5842">
        <v>-0.23</v>
      </c>
      <c r="P5842">
        <f xml:space="preserve"> IF(Stock_Info[[#This Row],[Close Price]] &gt; Stock_Info[[#This Row],[Open Price]], 1, 0)</f>
        <v>0</v>
      </c>
      <c r="Q5842" t="str">
        <f>IF(AND(Stock_Info[[#This Row],[% Deli. Qty to Traded Qty]]&gt;80,Stock_Info[[#This Row],[No. of Trades]]&lt;3000),"Unusual Day","")</f>
        <v/>
      </c>
      <c r="R5842" t="str">
        <f>IF(AND(Stock_Info[[#This Row],[Spread High-Low]] &lt; 10, Stock_Info[[#This Row],[% Deli. Qty to Traded Qty]] &gt; 90), "Good Day", "")</f>
        <v/>
      </c>
    </row>
    <row r="5843" spans="1:18">
      <c r="A5843" t="s">
        <v>63</v>
      </c>
      <c r="B5843" s="1">
        <v>45777</v>
      </c>
      <c r="C5843" s="1" t="str">
        <f>"WEEK" &amp;" " &amp;  INT((DAY(Stock_Info[[#This Row],[Date]])+WEEKDAY(DATE(YEAR(Stock_Info[[#This Row],[Date]]),MONTH(Stock_Info[[#This Row],[Date]]),1))-1)/7)+1</f>
        <v>WEEK 5</v>
      </c>
      <c r="D5843" s="12">
        <v>96.01</v>
      </c>
      <c r="E5843" s="12">
        <v>97.66</v>
      </c>
      <c r="F5843" s="12">
        <v>94</v>
      </c>
      <c r="G5843" s="12">
        <v>94.37</v>
      </c>
      <c r="H5843" s="12">
        <v>95.572167735409195</v>
      </c>
      <c r="I5843">
        <v>344018</v>
      </c>
      <c r="J5843">
        <v>2893</v>
      </c>
      <c r="K5843" s="12">
        <v>32878546</v>
      </c>
      <c r="L5843">
        <v>160685</v>
      </c>
      <c r="M5843">
        <v>46.71</v>
      </c>
      <c r="N5843">
        <v>3.66</v>
      </c>
      <c r="O5843">
        <v>-1.64</v>
      </c>
      <c r="P5843">
        <f xml:space="preserve"> IF(Stock_Info[[#This Row],[Close Price]] &gt; Stock_Info[[#This Row],[Open Price]], 1, 0)</f>
        <v>0</v>
      </c>
      <c r="Q5843" t="str">
        <f>IF(AND(Stock_Info[[#This Row],[% Deli. Qty to Traded Qty]]&gt;80,Stock_Info[[#This Row],[No. of Trades]]&lt;3000),"Unusual Day","")</f>
        <v/>
      </c>
      <c r="R5843" t="str">
        <f>IF(AND(Stock_Info[[#This Row],[Spread High-Low]] &lt; 10, Stock_Info[[#This Row],[% Deli. Qty to Traded Qty]] &gt; 90), "Good Day", "")</f>
        <v/>
      </c>
    </row>
    <row r="5844" spans="1:18">
      <c r="A5844" t="s">
        <v>63</v>
      </c>
      <c r="B5844" s="1">
        <v>45776</v>
      </c>
      <c r="C5844" s="1" t="str">
        <f>"WEEK" &amp;" " &amp;  INT((DAY(Stock_Info[[#This Row],[Date]])+WEEKDAY(DATE(YEAR(Stock_Info[[#This Row],[Date]]),MONTH(Stock_Info[[#This Row],[Date]]),1))-1)/7)+1</f>
        <v>WEEK 5</v>
      </c>
      <c r="D5844" s="12">
        <v>95.63</v>
      </c>
      <c r="E5844" s="12">
        <v>99.35</v>
      </c>
      <c r="F5844" s="12">
        <v>95.63</v>
      </c>
      <c r="G5844" s="12">
        <v>97.38</v>
      </c>
      <c r="H5844" s="12">
        <v>97.765583246083963</v>
      </c>
      <c r="I5844">
        <v>392553</v>
      </c>
      <c r="J5844">
        <v>2282</v>
      </c>
      <c r="K5844" s="12">
        <v>38378173</v>
      </c>
      <c r="L5844">
        <v>135985</v>
      </c>
      <c r="M5844">
        <v>34.64</v>
      </c>
      <c r="N5844">
        <v>3.72</v>
      </c>
      <c r="O5844">
        <v>1.75</v>
      </c>
      <c r="P5844">
        <f xml:space="preserve"> IF(Stock_Info[[#This Row],[Close Price]] &gt; Stock_Info[[#This Row],[Open Price]], 1, 0)</f>
        <v>1</v>
      </c>
      <c r="Q5844" t="str">
        <f>IF(AND(Stock_Info[[#This Row],[% Deli. Qty to Traded Qty]]&gt;80,Stock_Info[[#This Row],[No. of Trades]]&lt;3000),"Unusual Day","")</f>
        <v/>
      </c>
      <c r="R5844" t="str">
        <f>IF(AND(Stock_Info[[#This Row],[Spread High-Low]] &lt; 10, Stock_Info[[#This Row],[% Deli. Qty to Traded Qty]] &gt; 90), "Good Day", "")</f>
        <v/>
      </c>
    </row>
    <row r="5845" spans="1:18">
      <c r="A5845" t="s">
        <v>63</v>
      </c>
      <c r="B5845" s="1">
        <v>45775</v>
      </c>
      <c r="C5845" s="1" t="str">
        <f>"WEEK" &amp;" " &amp;  INT((DAY(Stock_Info[[#This Row],[Date]])+WEEKDAY(DATE(YEAR(Stock_Info[[#This Row],[Date]]),MONTH(Stock_Info[[#This Row],[Date]]),1))-1)/7)+1</f>
        <v>WEEK 5</v>
      </c>
      <c r="D5845" s="12">
        <v>97.55</v>
      </c>
      <c r="E5845" s="12">
        <v>98</v>
      </c>
      <c r="F5845" s="12">
        <v>94.47</v>
      </c>
      <c r="G5845" s="12">
        <v>96.25</v>
      </c>
      <c r="H5845" s="12">
        <v>96.081742333402744</v>
      </c>
      <c r="I5845">
        <v>557092</v>
      </c>
      <c r="J5845">
        <v>2185</v>
      </c>
      <c r="K5845" s="12">
        <v>53526370</v>
      </c>
      <c r="L5845">
        <v>187456</v>
      </c>
      <c r="M5845">
        <v>33.65</v>
      </c>
      <c r="N5845">
        <v>3.53</v>
      </c>
      <c r="O5845">
        <v>-1.3</v>
      </c>
      <c r="P5845">
        <f xml:space="preserve"> IF(Stock_Info[[#This Row],[Close Price]] &gt; Stock_Info[[#This Row],[Open Price]], 1, 0)</f>
        <v>0</v>
      </c>
      <c r="Q5845" t="str">
        <f>IF(AND(Stock_Info[[#This Row],[% Deli. Qty to Traded Qty]]&gt;80,Stock_Info[[#This Row],[No. of Trades]]&lt;3000),"Unusual Day","")</f>
        <v/>
      </c>
      <c r="R5845" t="str">
        <f>IF(AND(Stock_Info[[#This Row],[Spread High-Low]] &lt; 10, Stock_Info[[#This Row],[% Deli. Qty to Traded Qty]] &gt; 90), "Good Day", "")</f>
        <v/>
      </c>
    </row>
    <row r="5846" spans="1:18">
      <c r="A5846" t="s">
        <v>63</v>
      </c>
      <c r="B5846" s="1">
        <v>45772</v>
      </c>
      <c r="C5846" s="1" t="str">
        <f>"WEEK" &amp;" " &amp;  INT((DAY(Stock_Info[[#This Row],[Date]])+WEEKDAY(DATE(YEAR(Stock_Info[[#This Row],[Date]]),MONTH(Stock_Info[[#This Row],[Date]]),1))-1)/7)+1</f>
        <v>WEEK 4</v>
      </c>
      <c r="D5846" s="12">
        <v>102.98</v>
      </c>
      <c r="E5846" s="12">
        <v>104.28</v>
      </c>
      <c r="F5846" s="12">
        <v>96.1</v>
      </c>
      <c r="G5846" s="12">
        <v>97.57</v>
      </c>
      <c r="H5846" s="12">
        <v>98.533394048090003</v>
      </c>
      <c r="I5846">
        <v>1430734</v>
      </c>
      <c r="J5846">
        <v>7041</v>
      </c>
      <c r="K5846" s="12">
        <v>140975077</v>
      </c>
      <c r="L5846">
        <v>494940</v>
      </c>
      <c r="M5846">
        <v>34.590000000000003</v>
      </c>
      <c r="N5846">
        <v>8.18</v>
      </c>
      <c r="O5846">
        <v>-5.41</v>
      </c>
      <c r="P5846">
        <f xml:space="preserve"> IF(Stock_Info[[#This Row],[Close Price]] &gt; Stock_Info[[#This Row],[Open Price]], 1, 0)</f>
        <v>0</v>
      </c>
      <c r="Q5846" t="str">
        <f>IF(AND(Stock_Info[[#This Row],[% Deli. Qty to Traded Qty]]&gt;80,Stock_Info[[#This Row],[No. of Trades]]&lt;3000),"Unusual Day","")</f>
        <v/>
      </c>
      <c r="R5846" t="str">
        <f>IF(AND(Stock_Info[[#This Row],[Spread High-Low]] &lt; 10, Stock_Info[[#This Row],[% Deli. Qty to Traded Qty]] &gt; 90), "Good Day", "")</f>
        <v/>
      </c>
    </row>
    <row r="5847" spans="1:18">
      <c r="A5847" t="s">
        <v>63</v>
      </c>
      <c r="B5847" s="1">
        <v>45771</v>
      </c>
      <c r="C5847" s="1" t="str">
        <f>"WEEK" &amp;" " &amp;  INT((DAY(Stock_Info[[#This Row],[Date]])+WEEKDAY(DATE(YEAR(Stock_Info[[#This Row],[Date]]),MONTH(Stock_Info[[#This Row],[Date]]),1))-1)/7)+1</f>
        <v>WEEK 4</v>
      </c>
      <c r="D5847" s="12">
        <v>103.17</v>
      </c>
      <c r="E5847" s="12">
        <v>104.65</v>
      </c>
      <c r="F5847" s="12">
        <v>102.75</v>
      </c>
      <c r="G5847" s="12">
        <v>103.1</v>
      </c>
      <c r="H5847" s="12">
        <v>103.90729268753203</v>
      </c>
      <c r="I5847">
        <v>444884</v>
      </c>
      <c r="J5847">
        <v>1963</v>
      </c>
      <c r="K5847" s="12">
        <v>46226692</v>
      </c>
      <c r="L5847">
        <v>140649</v>
      </c>
      <c r="M5847">
        <v>31.61</v>
      </c>
      <c r="N5847">
        <v>1.9</v>
      </c>
      <c r="O5847">
        <v>-7.0000000000000007E-2</v>
      </c>
      <c r="P5847">
        <f xml:space="preserve"> IF(Stock_Info[[#This Row],[Close Price]] &gt; Stock_Info[[#This Row],[Open Price]], 1, 0)</f>
        <v>0</v>
      </c>
      <c r="Q5847" t="str">
        <f>IF(AND(Stock_Info[[#This Row],[% Deli. Qty to Traded Qty]]&gt;80,Stock_Info[[#This Row],[No. of Trades]]&lt;3000),"Unusual Day","")</f>
        <v/>
      </c>
      <c r="R5847" t="str">
        <f>IF(AND(Stock_Info[[#This Row],[Spread High-Low]] &lt; 10, Stock_Info[[#This Row],[% Deli. Qty to Traded Qty]] &gt; 90), "Good Day", "")</f>
        <v/>
      </c>
    </row>
    <row r="5848" spans="1:18">
      <c r="A5848" t="s">
        <v>63</v>
      </c>
      <c r="B5848" s="1">
        <v>45770</v>
      </c>
      <c r="C5848" s="1" t="str">
        <f>"WEEK" &amp;" " &amp;  INT((DAY(Stock_Info[[#This Row],[Date]])+WEEKDAY(DATE(YEAR(Stock_Info[[#This Row],[Date]]),MONTH(Stock_Info[[#This Row],[Date]]),1))-1)/7)+1</f>
        <v>WEEK 4</v>
      </c>
      <c r="D5848" s="12">
        <v>109.79</v>
      </c>
      <c r="E5848" s="12">
        <v>109.79</v>
      </c>
      <c r="F5848" s="12">
        <v>102.5</v>
      </c>
      <c r="G5848" s="12">
        <v>103.17</v>
      </c>
      <c r="H5848" s="12">
        <v>104.85630173486018</v>
      </c>
      <c r="I5848">
        <v>1492224</v>
      </c>
      <c r="J5848">
        <v>8486</v>
      </c>
      <c r="K5848" s="12">
        <v>156469090</v>
      </c>
      <c r="L5848">
        <v>542637</v>
      </c>
      <c r="M5848">
        <v>36.36</v>
      </c>
      <c r="N5848">
        <v>7.29</v>
      </c>
      <c r="O5848">
        <v>-6.62</v>
      </c>
      <c r="P5848">
        <f xml:space="preserve"> IF(Stock_Info[[#This Row],[Close Price]] &gt; Stock_Info[[#This Row],[Open Price]], 1, 0)</f>
        <v>0</v>
      </c>
      <c r="Q5848" t="str">
        <f>IF(AND(Stock_Info[[#This Row],[% Deli. Qty to Traded Qty]]&gt;80,Stock_Info[[#This Row],[No. of Trades]]&lt;3000),"Unusual Day","")</f>
        <v/>
      </c>
      <c r="R5848" t="str">
        <f>IF(AND(Stock_Info[[#This Row],[Spread High-Low]] &lt; 10, Stock_Info[[#This Row],[% Deli. Qty to Traded Qty]] &gt; 90), "Good Day", "")</f>
        <v/>
      </c>
    </row>
    <row r="5849" spans="1:18">
      <c r="A5849" t="s">
        <v>63</v>
      </c>
      <c r="B5849" s="1">
        <v>45769</v>
      </c>
      <c r="C5849" s="1" t="str">
        <f>"WEEK" &amp;" " &amp;  INT((DAY(Stock_Info[[#This Row],[Date]])+WEEKDAY(DATE(YEAR(Stock_Info[[#This Row],[Date]]),MONTH(Stock_Info[[#This Row],[Date]]),1))-1)/7)+1</f>
        <v>WEEK 4</v>
      </c>
      <c r="D5849" s="12">
        <v>108.38</v>
      </c>
      <c r="E5849" s="12">
        <v>116.32</v>
      </c>
      <c r="F5849" s="12">
        <v>106.61</v>
      </c>
      <c r="G5849" s="12">
        <v>113.23</v>
      </c>
      <c r="H5849" s="12">
        <v>112.61626872947176</v>
      </c>
      <c r="I5849">
        <v>1284206</v>
      </c>
      <c r="J5849">
        <v>5145</v>
      </c>
      <c r="K5849" s="12">
        <v>144622488</v>
      </c>
      <c r="L5849">
        <v>648695</v>
      </c>
      <c r="M5849">
        <v>50.51</v>
      </c>
      <c r="N5849">
        <v>9.7100000000000009</v>
      </c>
      <c r="O5849">
        <v>4.8499999999999996</v>
      </c>
      <c r="P5849">
        <f xml:space="preserve"> IF(Stock_Info[[#This Row],[Close Price]] &gt; Stock_Info[[#This Row],[Open Price]], 1, 0)</f>
        <v>1</v>
      </c>
      <c r="Q5849" t="str">
        <f>IF(AND(Stock_Info[[#This Row],[% Deli. Qty to Traded Qty]]&gt;80,Stock_Info[[#This Row],[No. of Trades]]&lt;3000),"Unusual Day","")</f>
        <v/>
      </c>
      <c r="R5849" t="str">
        <f>IF(AND(Stock_Info[[#This Row],[Spread High-Low]] &lt; 10, Stock_Info[[#This Row],[% Deli. Qty to Traded Qty]] &gt; 90), "Good Day", "")</f>
        <v/>
      </c>
    </row>
    <row r="5850" spans="1:18">
      <c r="A5850" t="s">
        <v>63</v>
      </c>
      <c r="B5850" s="1">
        <v>45768</v>
      </c>
      <c r="C5850" s="1" t="str">
        <f>"WEEK" &amp;" " &amp;  INT((DAY(Stock_Info[[#This Row],[Date]])+WEEKDAY(DATE(YEAR(Stock_Info[[#This Row],[Date]]),MONTH(Stock_Info[[#This Row],[Date]]),1))-1)/7)+1</f>
        <v>WEEK 4</v>
      </c>
      <c r="D5850" s="12">
        <v>102.14</v>
      </c>
      <c r="E5850" s="12">
        <v>110.42</v>
      </c>
      <c r="F5850" s="12">
        <v>101.62</v>
      </c>
      <c r="G5850" s="12">
        <v>107.55</v>
      </c>
      <c r="H5850" s="12">
        <v>106.73056033763089</v>
      </c>
      <c r="I5850">
        <v>712731</v>
      </c>
      <c r="J5850">
        <v>3904</v>
      </c>
      <c r="K5850" s="12">
        <v>76070179</v>
      </c>
      <c r="L5850">
        <v>368901</v>
      </c>
      <c r="M5850">
        <v>51.76</v>
      </c>
      <c r="N5850">
        <v>8.8000000000000007</v>
      </c>
      <c r="O5850">
        <v>5.41</v>
      </c>
      <c r="P5850">
        <f xml:space="preserve"> IF(Stock_Info[[#This Row],[Close Price]] &gt; Stock_Info[[#This Row],[Open Price]], 1, 0)</f>
        <v>1</v>
      </c>
      <c r="Q5850" t="str">
        <f>IF(AND(Stock_Info[[#This Row],[% Deli. Qty to Traded Qty]]&gt;80,Stock_Info[[#This Row],[No. of Trades]]&lt;3000),"Unusual Day","")</f>
        <v/>
      </c>
      <c r="R5850" t="str">
        <f>IF(AND(Stock_Info[[#This Row],[Spread High-Low]] &lt; 10, Stock_Info[[#This Row],[% Deli. Qty to Traded Qty]] &gt; 90), "Good Day", "")</f>
        <v/>
      </c>
    </row>
    <row r="5851" spans="1:18">
      <c r="A5851" t="s">
        <v>63</v>
      </c>
      <c r="B5851" s="1">
        <v>45764</v>
      </c>
      <c r="C5851" s="1" t="str">
        <f>"WEEK" &amp;" " &amp;  INT((DAY(Stock_Info[[#This Row],[Date]])+WEEKDAY(DATE(YEAR(Stock_Info[[#This Row],[Date]]),MONTH(Stock_Info[[#This Row],[Date]]),1))-1)/7)+1</f>
        <v>WEEK 3</v>
      </c>
      <c r="D5851" s="12">
        <v>97.85</v>
      </c>
      <c r="E5851" s="12">
        <v>102.9</v>
      </c>
      <c r="F5851" s="12">
        <v>97.51</v>
      </c>
      <c r="G5851" s="12">
        <v>102</v>
      </c>
      <c r="H5851" s="12">
        <v>100.21434287746754</v>
      </c>
      <c r="I5851">
        <v>292396</v>
      </c>
      <c r="J5851">
        <v>1610</v>
      </c>
      <c r="K5851" s="12">
        <v>29302273</v>
      </c>
      <c r="L5851">
        <v>130979</v>
      </c>
      <c r="M5851">
        <v>44.8</v>
      </c>
      <c r="N5851">
        <v>5.39</v>
      </c>
      <c r="O5851">
        <v>4.1500000000000004</v>
      </c>
      <c r="P5851">
        <f xml:space="preserve"> IF(Stock_Info[[#This Row],[Close Price]] &gt; Stock_Info[[#This Row],[Open Price]], 1, 0)</f>
        <v>1</v>
      </c>
      <c r="Q5851" t="str">
        <f>IF(AND(Stock_Info[[#This Row],[% Deli. Qty to Traded Qty]]&gt;80,Stock_Info[[#This Row],[No. of Trades]]&lt;3000),"Unusual Day","")</f>
        <v/>
      </c>
      <c r="R5851" t="str">
        <f>IF(AND(Stock_Info[[#This Row],[Spread High-Low]] &lt; 10, Stock_Info[[#This Row],[% Deli. Qty to Traded Qty]] &gt; 90), "Good Day", "")</f>
        <v/>
      </c>
    </row>
    <row r="5852" spans="1:18">
      <c r="A5852" t="s">
        <v>63</v>
      </c>
      <c r="B5852" s="1">
        <v>45763</v>
      </c>
      <c r="C5852" s="1" t="str">
        <f>"WEEK" &amp;" " &amp;  INT((DAY(Stock_Info[[#This Row],[Date]])+WEEKDAY(DATE(YEAR(Stock_Info[[#This Row],[Date]]),MONTH(Stock_Info[[#This Row],[Date]]),1))-1)/7)+1</f>
        <v>WEEK 3</v>
      </c>
      <c r="D5852" s="12">
        <v>94.34</v>
      </c>
      <c r="E5852" s="12">
        <v>98.5</v>
      </c>
      <c r="F5852" s="12">
        <v>93.5</v>
      </c>
      <c r="G5852" s="12">
        <v>98.17</v>
      </c>
      <c r="H5852" s="12">
        <v>96.852544419632025</v>
      </c>
      <c r="I5852">
        <v>659168</v>
      </c>
      <c r="J5852">
        <v>3013</v>
      </c>
      <c r="K5852" s="12">
        <v>63842098</v>
      </c>
      <c r="L5852">
        <v>437194</v>
      </c>
      <c r="M5852">
        <v>66.33</v>
      </c>
      <c r="N5852">
        <v>5</v>
      </c>
      <c r="O5852">
        <v>3.83</v>
      </c>
      <c r="P5852">
        <f xml:space="preserve"> IF(Stock_Info[[#This Row],[Close Price]] &gt; Stock_Info[[#This Row],[Open Price]], 1, 0)</f>
        <v>1</v>
      </c>
      <c r="Q5852" t="str">
        <f>IF(AND(Stock_Info[[#This Row],[% Deli. Qty to Traded Qty]]&gt;80,Stock_Info[[#This Row],[No. of Trades]]&lt;3000),"Unusual Day","")</f>
        <v/>
      </c>
      <c r="R5852" t="str">
        <f>IF(AND(Stock_Info[[#This Row],[Spread High-Low]] &lt; 10, Stock_Info[[#This Row],[% Deli. Qty to Traded Qty]] &gt; 90), "Good Day", "")</f>
        <v/>
      </c>
    </row>
    <row r="5853" spans="1:18">
      <c r="A5853" t="s">
        <v>63</v>
      </c>
      <c r="B5853" s="1">
        <v>45762</v>
      </c>
      <c r="C5853" s="1" t="str">
        <f>"WEEK" &amp;" " &amp;  INT((DAY(Stock_Info[[#This Row],[Date]])+WEEKDAY(DATE(YEAR(Stock_Info[[#This Row],[Date]]),MONTH(Stock_Info[[#This Row],[Date]]),1))-1)/7)+1</f>
        <v>WEEK 3</v>
      </c>
      <c r="D5853" s="12">
        <v>93.33</v>
      </c>
      <c r="E5853" s="12">
        <v>93.5</v>
      </c>
      <c r="F5853" s="12">
        <v>92.03</v>
      </c>
      <c r="G5853" s="12">
        <v>93.16</v>
      </c>
      <c r="H5853" s="12">
        <v>92.799540158216743</v>
      </c>
      <c r="I5853">
        <v>153966</v>
      </c>
      <c r="J5853">
        <v>561</v>
      </c>
      <c r="K5853" s="12">
        <v>14287974</v>
      </c>
      <c r="L5853">
        <v>75124</v>
      </c>
      <c r="M5853">
        <v>48.79</v>
      </c>
      <c r="N5853">
        <v>1.47</v>
      </c>
      <c r="O5853">
        <v>-0.17</v>
      </c>
      <c r="P5853">
        <f xml:space="preserve"> IF(Stock_Info[[#This Row],[Close Price]] &gt; Stock_Info[[#This Row],[Open Price]], 1, 0)</f>
        <v>0</v>
      </c>
      <c r="Q5853" t="str">
        <f>IF(AND(Stock_Info[[#This Row],[% Deli. Qty to Traded Qty]]&gt;80,Stock_Info[[#This Row],[No. of Trades]]&lt;3000),"Unusual Day","")</f>
        <v/>
      </c>
      <c r="R5853" t="str">
        <f>IF(AND(Stock_Info[[#This Row],[Spread High-Low]] &lt; 10, Stock_Info[[#This Row],[% Deli. Qty to Traded Qty]] &gt; 90), "Good Day", "")</f>
        <v/>
      </c>
    </row>
    <row r="5854" spans="1:18">
      <c r="A5854" t="s">
        <v>63</v>
      </c>
      <c r="B5854" s="1">
        <v>45758</v>
      </c>
      <c r="C5854" s="1" t="str">
        <f>"WEEK" &amp;" " &amp;  INT((DAY(Stock_Info[[#This Row],[Date]])+WEEKDAY(DATE(YEAR(Stock_Info[[#This Row],[Date]]),MONTH(Stock_Info[[#This Row],[Date]]),1))-1)/7)+1</f>
        <v>WEEK 2</v>
      </c>
      <c r="D5854" s="12">
        <v>93.55</v>
      </c>
      <c r="E5854" s="12">
        <v>94.05</v>
      </c>
      <c r="F5854" s="12">
        <v>91</v>
      </c>
      <c r="G5854" s="12">
        <v>91.15</v>
      </c>
      <c r="H5854" s="12">
        <v>91.906158805644708</v>
      </c>
      <c r="I5854">
        <v>425602</v>
      </c>
      <c r="J5854">
        <v>2954</v>
      </c>
      <c r="K5854" s="12">
        <v>39115445</v>
      </c>
      <c r="L5854">
        <v>135835</v>
      </c>
      <c r="M5854">
        <v>31.92</v>
      </c>
      <c r="N5854">
        <v>3.05</v>
      </c>
      <c r="O5854">
        <v>-2.4</v>
      </c>
      <c r="P5854">
        <f xml:space="preserve"> IF(Stock_Info[[#This Row],[Close Price]] &gt; Stock_Info[[#This Row],[Open Price]], 1, 0)</f>
        <v>0</v>
      </c>
      <c r="Q5854" t="str">
        <f>IF(AND(Stock_Info[[#This Row],[% Deli. Qty to Traded Qty]]&gt;80,Stock_Info[[#This Row],[No. of Trades]]&lt;3000),"Unusual Day","")</f>
        <v/>
      </c>
      <c r="R5854" t="str">
        <f>IF(AND(Stock_Info[[#This Row],[Spread High-Low]] &lt; 10, Stock_Info[[#This Row],[% Deli. Qty to Traded Qty]] &gt; 90), "Good Day", "")</f>
        <v/>
      </c>
    </row>
    <row r="5855" spans="1:18">
      <c r="A5855" t="s">
        <v>63</v>
      </c>
      <c r="B5855" s="1">
        <v>45756</v>
      </c>
      <c r="C5855" s="1" t="str">
        <f>"WEEK" &amp;" " &amp;  INT((DAY(Stock_Info[[#This Row],[Date]])+WEEKDAY(DATE(YEAR(Stock_Info[[#This Row],[Date]]),MONTH(Stock_Info[[#This Row],[Date]]),1))-1)/7)+1</f>
        <v>WEEK 2</v>
      </c>
      <c r="D5855" s="12">
        <v>93.4</v>
      </c>
      <c r="E5855" s="12">
        <v>94.59</v>
      </c>
      <c r="F5855" s="12">
        <v>91.16</v>
      </c>
      <c r="G5855" s="12">
        <v>91.42</v>
      </c>
      <c r="H5855" s="12">
        <v>92.216421202880682</v>
      </c>
      <c r="I5855">
        <v>154130</v>
      </c>
      <c r="J5855">
        <v>1650</v>
      </c>
      <c r="K5855" s="12">
        <v>14213317</v>
      </c>
      <c r="L5855">
        <v>53875</v>
      </c>
      <c r="M5855">
        <v>34.950000000000003</v>
      </c>
      <c r="N5855">
        <v>3.43</v>
      </c>
      <c r="O5855">
        <v>-1.98</v>
      </c>
      <c r="P5855">
        <f xml:space="preserve"> IF(Stock_Info[[#This Row],[Close Price]] &gt; Stock_Info[[#This Row],[Open Price]], 1, 0)</f>
        <v>0</v>
      </c>
      <c r="Q5855" t="str">
        <f>IF(AND(Stock_Info[[#This Row],[% Deli. Qty to Traded Qty]]&gt;80,Stock_Info[[#This Row],[No. of Trades]]&lt;3000),"Unusual Day","")</f>
        <v/>
      </c>
      <c r="R5855" t="str">
        <f>IF(AND(Stock_Info[[#This Row],[Spread High-Low]] &lt; 10, Stock_Info[[#This Row],[% Deli. Qty to Traded Qty]] &gt; 90), "Good Day", "")</f>
        <v/>
      </c>
    </row>
    <row r="5856" spans="1:18">
      <c r="A5856" t="s">
        <v>63</v>
      </c>
      <c r="B5856" s="1">
        <v>45755</v>
      </c>
      <c r="C5856" s="1" t="str">
        <f>"WEEK" &amp;" " &amp;  INT((DAY(Stock_Info[[#This Row],[Date]])+WEEKDAY(DATE(YEAR(Stock_Info[[#This Row],[Date]]),MONTH(Stock_Info[[#This Row],[Date]]),1))-1)/7)+1</f>
        <v>WEEK 2</v>
      </c>
      <c r="D5856" s="12">
        <v>93.61</v>
      </c>
      <c r="E5856" s="12">
        <v>94.5</v>
      </c>
      <c r="F5856" s="12">
        <v>90.7</v>
      </c>
      <c r="G5856" s="12">
        <v>93.67</v>
      </c>
      <c r="H5856" s="12">
        <v>92.241210883836146</v>
      </c>
      <c r="I5856">
        <v>946284</v>
      </c>
      <c r="J5856">
        <v>2721</v>
      </c>
      <c r="K5856" s="12">
        <v>87286382</v>
      </c>
      <c r="L5856">
        <v>656528</v>
      </c>
      <c r="M5856">
        <v>69.38</v>
      </c>
      <c r="N5856">
        <v>3.8</v>
      </c>
      <c r="O5856">
        <v>0.06</v>
      </c>
      <c r="P5856">
        <f xml:space="preserve"> IF(Stock_Info[[#This Row],[Close Price]] &gt; Stock_Info[[#This Row],[Open Price]], 1, 0)</f>
        <v>1</v>
      </c>
      <c r="Q5856" t="str">
        <f>IF(AND(Stock_Info[[#This Row],[% Deli. Qty to Traded Qty]]&gt;80,Stock_Info[[#This Row],[No. of Trades]]&lt;3000),"Unusual Day","")</f>
        <v/>
      </c>
      <c r="R5856" t="str">
        <f>IF(AND(Stock_Info[[#This Row],[Spread High-Low]] &lt; 10, Stock_Info[[#This Row],[% Deli. Qty to Traded Qty]] &gt; 90), "Good Day", "")</f>
        <v/>
      </c>
    </row>
    <row r="5857" spans="1:18">
      <c r="A5857" t="s">
        <v>63</v>
      </c>
      <c r="B5857" s="1">
        <v>45754</v>
      </c>
      <c r="C5857" s="1" t="str">
        <f>"WEEK" &amp;" " &amp;  INT((DAY(Stock_Info[[#This Row],[Date]])+WEEKDAY(DATE(YEAR(Stock_Info[[#This Row],[Date]]),MONTH(Stock_Info[[#This Row],[Date]]),1))-1)/7)+1</f>
        <v>WEEK 2</v>
      </c>
      <c r="D5857" s="12">
        <v>82.01</v>
      </c>
      <c r="E5857" s="12">
        <v>91.72</v>
      </c>
      <c r="F5857" s="12">
        <v>82.01</v>
      </c>
      <c r="G5857" s="12">
        <v>90.82</v>
      </c>
      <c r="H5857" s="12">
        <v>90.125863773911703</v>
      </c>
      <c r="I5857">
        <v>504617</v>
      </c>
      <c r="J5857">
        <v>3992</v>
      </c>
      <c r="K5857" s="12">
        <v>45479043</v>
      </c>
      <c r="L5857">
        <v>219844</v>
      </c>
      <c r="M5857">
        <v>43.57</v>
      </c>
      <c r="N5857">
        <v>9.7100000000000009</v>
      </c>
      <c r="O5857">
        <v>8.81</v>
      </c>
      <c r="P5857">
        <f xml:space="preserve"> IF(Stock_Info[[#This Row],[Close Price]] &gt; Stock_Info[[#This Row],[Open Price]], 1, 0)</f>
        <v>1</v>
      </c>
      <c r="Q5857" t="str">
        <f>IF(AND(Stock_Info[[#This Row],[% Deli. Qty to Traded Qty]]&gt;80,Stock_Info[[#This Row],[No. of Trades]]&lt;3000),"Unusual Day","")</f>
        <v/>
      </c>
      <c r="R5857" t="str">
        <f>IF(AND(Stock_Info[[#This Row],[Spread High-Low]] &lt; 10, Stock_Info[[#This Row],[% Deli. Qty to Traded Qty]] &gt; 90), "Good Day", "")</f>
        <v/>
      </c>
    </row>
    <row r="5858" spans="1:18">
      <c r="A5858" t="s">
        <v>63</v>
      </c>
      <c r="B5858" s="1">
        <v>45751</v>
      </c>
      <c r="C5858" s="1" t="str">
        <f>"WEEK" &amp;" " &amp;  INT((DAY(Stock_Info[[#This Row],[Date]])+WEEKDAY(DATE(YEAR(Stock_Info[[#This Row],[Date]]),MONTH(Stock_Info[[#This Row],[Date]]),1))-1)/7)+1</f>
        <v>WEEK 1</v>
      </c>
      <c r="D5858" s="12">
        <v>98.55</v>
      </c>
      <c r="E5858" s="12">
        <v>99.33</v>
      </c>
      <c r="F5858" s="12">
        <v>95.1</v>
      </c>
      <c r="G5858" s="12">
        <v>95.74</v>
      </c>
      <c r="H5858" s="12">
        <v>96.197026123804122</v>
      </c>
      <c r="I5858">
        <v>183128</v>
      </c>
      <c r="J5858">
        <v>1258</v>
      </c>
      <c r="K5858" s="12">
        <v>17616369</v>
      </c>
      <c r="L5858">
        <v>70878</v>
      </c>
      <c r="M5858">
        <v>38.700000000000003</v>
      </c>
      <c r="N5858">
        <v>4.2300000000000004</v>
      </c>
      <c r="O5858">
        <v>-2.81</v>
      </c>
      <c r="P5858">
        <f xml:space="preserve"> IF(Stock_Info[[#This Row],[Close Price]] &gt; Stock_Info[[#This Row],[Open Price]], 1, 0)</f>
        <v>0</v>
      </c>
      <c r="Q5858" t="str">
        <f>IF(AND(Stock_Info[[#This Row],[% Deli. Qty to Traded Qty]]&gt;80,Stock_Info[[#This Row],[No. of Trades]]&lt;3000),"Unusual Day","")</f>
        <v/>
      </c>
      <c r="R5858" t="str">
        <f>IF(AND(Stock_Info[[#This Row],[Spread High-Low]] &lt; 10, Stock_Info[[#This Row],[% Deli. Qty to Traded Qty]] &gt; 90), "Good Day", "")</f>
        <v/>
      </c>
    </row>
    <row r="5859" spans="1:18">
      <c r="A5859" t="s">
        <v>63</v>
      </c>
      <c r="B5859" s="1">
        <v>45750</v>
      </c>
      <c r="C5859" s="1" t="str">
        <f>"WEEK" &amp;" " &amp;  INT((DAY(Stock_Info[[#This Row],[Date]])+WEEKDAY(DATE(YEAR(Stock_Info[[#This Row],[Date]]),MONTH(Stock_Info[[#This Row],[Date]]),1))-1)/7)+1</f>
        <v>WEEK 1</v>
      </c>
      <c r="D5859" s="12">
        <v>94.23</v>
      </c>
      <c r="E5859" s="12">
        <v>99.31</v>
      </c>
      <c r="F5859" s="12">
        <v>93.21</v>
      </c>
      <c r="G5859" s="12">
        <v>98.62</v>
      </c>
      <c r="H5859" s="12">
        <v>97.548751437907825</v>
      </c>
      <c r="I5859">
        <v>196466</v>
      </c>
      <c r="J5859">
        <v>1116</v>
      </c>
      <c r="K5859" s="12">
        <v>19165013</v>
      </c>
      <c r="L5859">
        <v>56508</v>
      </c>
      <c r="M5859">
        <v>28.76</v>
      </c>
      <c r="N5859">
        <v>6.1</v>
      </c>
      <c r="O5859">
        <v>4.3899999999999997</v>
      </c>
      <c r="P5859">
        <f xml:space="preserve"> IF(Stock_Info[[#This Row],[Close Price]] &gt; Stock_Info[[#This Row],[Open Price]], 1, 0)</f>
        <v>1</v>
      </c>
      <c r="Q5859" t="str">
        <f>IF(AND(Stock_Info[[#This Row],[% Deli. Qty to Traded Qty]]&gt;80,Stock_Info[[#This Row],[No. of Trades]]&lt;3000),"Unusual Day","")</f>
        <v/>
      </c>
      <c r="R5859" t="str">
        <f>IF(AND(Stock_Info[[#This Row],[Spread High-Low]] &lt; 10, Stock_Info[[#This Row],[% Deli. Qty to Traded Qty]] &gt; 90), "Good Day", "")</f>
        <v/>
      </c>
    </row>
    <row r="5860" spans="1:18">
      <c r="A5860" t="s">
        <v>63</v>
      </c>
      <c r="B5860" s="1">
        <v>45749</v>
      </c>
      <c r="C5860" s="1" t="str">
        <f>"WEEK" &amp;" " &amp;  INT((DAY(Stock_Info[[#This Row],[Date]])+WEEKDAY(DATE(YEAR(Stock_Info[[#This Row],[Date]]),MONTH(Stock_Info[[#This Row],[Date]]),1))-1)/7)+1</f>
        <v>WEEK 1</v>
      </c>
      <c r="D5860" s="12">
        <v>94</v>
      </c>
      <c r="E5860" s="12">
        <v>95.2</v>
      </c>
      <c r="F5860" s="12">
        <v>92.7</v>
      </c>
      <c r="G5860" s="12">
        <v>94.47</v>
      </c>
      <c r="H5860" s="12">
        <v>94.21495711835334</v>
      </c>
      <c r="I5860">
        <v>102025</v>
      </c>
      <c r="J5860">
        <v>738</v>
      </c>
      <c r="K5860" s="12">
        <v>9612281</v>
      </c>
      <c r="L5860">
        <v>41265</v>
      </c>
      <c r="M5860">
        <v>40.450000000000003</v>
      </c>
      <c r="N5860">
        <v>2.5</v>
      </c>
      <c r="O5860">
        <v>0.47</v>
      </c>
      <c r="P5860">
        <f xml:space="preserve"> IF(Stock_Info[[#This Row],[Close Price]] &gt; Stock_Info[[#This Row],[Open Price]], 1, 0)</f>
        <v>1</v>
      </c>
      <c r="Q5860" t="str">
        <f>IF(AND(Stock_Info[[#This Row],[% Deli. Qty to Traded Qty]]&gt;80,Stock_Info[[#This Row],[No. of Trades]]&lt;3000),"Unusual Day","")</f>
        <v/>
      </c>
      <c r="R5860" t="str">
        <f>IF(AND(Stock_Info[[#This Row],[Spread High-Low]] &lt; 10, Stock_Info[[#This Row],[% Deli. Qty to Traded Qty]] &gt; 90), "Good Day", "")</f>
        <v/>
      </c>
    </row>
    <row r="5861" spans="1:18">
      <c r="A5861" t="s">
        <v>63</v>
      </c>
      <c r="B5861" s="1">
        <v>45748</v>
      </c>
      <c r="C5861" s="1" t="str">
        <f>"WEEK" &amp;" " &amp;  INT((DAY(Stock_Info[[#This Row],[Date]])+WEEKDAY(DATE(YEAR(Stock_Info[[#This Row],[Date]]),MONTH(Stock_Info[[#This Row],[Date]]),1))-1)/7)+1</f>
        <v>WEEK 1</v>
      </c>
      <c r="D5861" s="12">
        <v>94.06</v>
      </c>
      <c r="E5861" s="12">
        <v>94.59</v>
      </c>
      <c r="F5861" s="12">
        <v>92</v>
      </c>
      <c r="G5861" s="12">
        <v>93.95</v>
      </c>
      <c r="H5861" s="12">
        <v>93.706652718044097</v>
      </c>
      <c r="I5861">
        <v>51618</v>
      </c>
      <c r="J5861">
        <v>665</v>
      </c>
      <c r="K5861" s="12">
        <v>4836950</v>
      </c>
      <c r="L5861">
        <v>18863</v>
      </c>
      <c r="M5861">
        <v>36.54</v>
      </c>
      <c r="N5861">
        <v>2.59</v>
      </c>
      <c r="O5861">
        <v>-0.11</v>
      </c>
      <c r="P5861">
        <f xml:space="preserve"> IF(Stock_Info[[#This Row],[Close Price]] &gt; Stock_Info[[#This Row],[Open Price]], 1, 0)</f>
        <v>0</v>
      </c>
      <c r="Q5861" t="str">
        <f>IF(AND(Stock_Info[[#This Row],[% Deli. Qty to Traded Qty]]&gt;80,Stock_Info[[#This Row],[No. of Trades]]&lt;3000),"Unusual Day","")</f>
        <v/>
      </c>
      <c r="R5861" t="str">
        <f>IF(AND(Stock_Info[[#This Row],[Spread High-Low]] &lt; 10, Stock_Info[[#This Row],[% Deli. Qty to Traded Qty]] &gt; 90), "Good Day", "")</f>
        <v/>
      </c>
    </row>
    <row r="5862" spans="1:18">
      <c r="A5862" t="s">
        <v>63</v>
      </c>
      <c r="B5862" s="1">
        <v>45744</v>
      </c>
      <c r="C5862" s="1" t="str">
        <f>"WEEK" &amp;" " &amp;  INT((DAY(Stock_Info[[#This Row],[Date]])+WEEKDAY(DATE(YEAR(Stock_Info[[#This Row],[Date]]),MONTH(Stock_Info[[#This Row],[Date]]),1))-1)/7)+1</f>
        <v>WEEK 5</v>
      </c>
      <c r="D5862" s="12">
        <v>94.89</v>
      </c>
      <c r="E5862" s="12">
        <v>95.28</v>
      </c>
      <c r="F5862" s="12">
        <v>91.79</v>
      </c>
      <c r="G5862" s="12">
        <v>92.28</v>
      </c>
      <c r="H5862" s="12">
        <v>93.411346764455971</v>
      </c>
      <c r="I5862">
        <v>357776</v>
      </c>
      <c r="J5862">
        <v>3046</v>
      </c>
      <c r="K5862" s="12">
        <v>33420338</v>
      </c>
      <c r="L5862">
        <v>175541</v>
      </c>
      <c r="M5862">
        <v>49.06</v>
      </c>
      <c r="N5862">
        <v>3.49</v>
      </c>
      <c r="O5862">
        <v>-2.61</v>
      </c>
      <c r="P5862">
        <f xml:space="preserve"> IF(Stock_Info[[#This Row],[Close Price]] &gt; Stock_Info[[#This Row],[Open Price]], 1, 0)</f>
        <v>0</v>
      </c>
      <c r="Q5862" t="str">
        <f>IF(AND(Stock_Info[[#This Row],[% Deli. Qty to Traded Qty]]&gt;80,Stock_Info[[#This Row],[No. of Trades]]&lt;3000),"Unusual Day","")</f>
        <v/>
      </c>
      <c r="R5862" t="str">
        <f>IF(AND(Stock_Info[[#This Row],[Spread High-Low]] &lt; 10, Stock_Info[[#This Row],[% Deli. Qty to Traded Qty]] &gt; 90), "Good Day", "")</f>
        <v/>
      </c>
    </row>
    <row r="5863" spans="1:18">
      <c r="A5863" t="s">
        <v>63</v>
      </c>
      <c r="B5863" s="1">
        <v>45743</v>
      </c>
      <c r="C5863" s="1" t="str">
        <f>"WEEK" &amp;" " &amp;  INT((DAY(Stock_Info[[#This Row],[Date]])+WEEKDAY(DATE(YEAR(Stock_Info[[#This Row],[Date]]),MONTH(Stock_Info[[#This Row],[Date]]),1))-1)/7)+1</f>
        <v>WEEK 5</v>
      </c>
      <c r="D5863" s="12">
        <v>94.99</v>
      </c>
      <c r="E5863" s="12">
        <v>94.99</v>
      </c>
      <c r="F5863" s="12">
        <v>92.21</v>
      </c>
      <c r="G5863" s="12">
        <v>93.79</v>
      </c>
      <c r="H5863" s="12">
        <v>93.389779495339852</v>
      </c>
      <c r="I5863">
        <v>219950</v>
      </c>
      <c r="J5863">
        <v>1644</v>
      </c>
      <c r="K5863" s="12">
        <v>20541082</v>
      </c>
      <c r="L5863">
        <v>85783</v>
      </c>
      <c r="M5863">
        <v>39</v>
      </c>
      <c r="N5863">
        <v>2.78</v>
      </c>
      <c r="O5863">
        <v>-1.2</v>
      </c>
      <c r="P5863">
        <f xml:space="preserve"> IF(Stock_Info[[#This Row],[Close Price]] &gt; Stock_Info[[#This Row],[Open Price]], 1, 0)</f>
        <v>0</v>
      </c>
      <c r="Q5863" t="str">
        <f>IF(AND(Stock_Info[[#This Row],[% Deli. Qty to Traded Qty]]&gt;80,Stock_Info[[#This Row],[No. of Trades]]&lt;3000),"Unusual Day","")</f>
        <v/>
      </c>
      <c r="R5863" t="str">
        <f>IF(AND(Stock_Info[[#This Row],[Spread High-Low]] &lt; 10, Stock_Info[[#This Row],[% Deli. Qty to Traded Qty]] &gt; 90), "Good Day", "")</f>
        <v/>
      </c>
    </row>
    <row r="5864" spans="1:18">
      <c r="A5864" t="s">
        <v>63</v>
      </c>
      <c r="B5864" s="1">
        <v>45742</v>
      </c>
      <c r="C5864" s="1" t="str">
        <f>"WEEK" &amp;" " &amp;  INT((DAY(Stock_Info[[#This Row],[Date]])+WEEKDAY(DATE(YEAR(Stock_Info[[#This Row],[Date]]),MONTH(Stock_Info[[#This Row],[Date]]),1))-1)/7)+1</f>
        <v>WEEK 5</v>
      </c>
      <c r="D5864" s="12">
        <v>96.03</v>
      </c>
      <c r="E5864" s="12">
        <v>96.79</v>
      </c>
      <c r="F5864" s="12">
        <v>92.5</v>
      </c>
      <c r="G5864" s="12">
        <v>92.8</v>
      </c>
      <c r="H5864" s="12">
        <v>95.155263522823503</v>
      </c>
      <c r="I5864">
        <v>338927</v>
      </c>
      <c r="J5864">
        <v>2059</v>
      </c>
      <c r="K5864" s="12">
        <v>32250688</v>
      </c>
      <c r="L5864">
        <v>190415</v>
      </c>
      <c r="M5864">
        <v>56.18</v>
      </c>
      <c r="N5864">
        <v>4.29</v>
      </c>
      <c r="O5864">
        <v>-3.23</v>
      </c>
      <c r="P5864">
        <f xml:space="preserve"> IF(Stock_Info[[#This Row],[Close Price]] &gt; Stock_Info[[#This Row],[Open Price]], 1, 0)</f>
        <v>0</v>
      </c>
      <c r="Q5864" t="str">
        <f>IF(AND(Stock_Info[[#This Row],[% Deli. Qty to Traded Qty]]&gt;80,Stock_Info[[#This Row],[No. of Trades]]&lt;3000),"Unusual Day","")</f>
        <v/>
      </c>
      <c r="R5864" t="str">
        <f>IF(AND(Stock_Info[[#This Row],[Spread High-Low]] &lt; 10, Stock_Info[[#This Row],[% Deli. Qty to Traded Qty]] &gt; 90), "Good Day", "")</f>
        <v/>
      </c>
    </row>
    <row r="5865" spans="1:18">
      <c r="A5865" t="s">
        <v>63</v>
      </c>
      <c r="B5865" s="1">
        <v>45741</v>
      </c>
      <c r="C5865" s="1" t="str">
        <f>"WEEK" &amp;" " &amp;  INT((DAY(Stock_Info[[#This Row],[Date]])+WEEKDAY(DATE(YEAR(Stock_Info[[#This Row],[Date]]),MONTH(Stock_Info[[#This Row],[Date]]),1))-1)/7)+1</f>
        <v>WEEK 5</v>
      </c>
      <c r="D5865" s="12">
        <v>98.99</v>
      </c>
      <c r="E5865" s="12">
        <v>99</v>
      </c>
      <c r="F5865" s="12">
        <v>95.5</v>
      </c>
      <c r="G5865" s="12">
        <v>96.03</v>
      </c>
      <c r="H5865" s="12">
        <v>96.953900580221543</v>
      </c>
      <c r="I5865">
        <v>329874</v>
      </c>
      <c r="J5865">
        <v>2281</v>
      </c>
      <c r="K5865" s="12">
        <v>31982571</v>
      </c>
      <c r="L5865">
        <v>161493</v>
      </c>
      <c r="M5865">
        <v>48.96</v>
      </c>
      <c r="N5865">
        <v>3.5</v>
      </c>
      <c r="O5865">
        <v>-2.96</v>
      </c>
      <c r="P5865">
        <f xml:space="preserve"> IF(Stock_Info[[#This Row],[Close Price]] &gt; Stock_Info[[#This Row],[Open Price]], 1, 0)</f>
        <v>0</v>
      </c>
      <c r="Q5865" t="str">
        <f>IF(AND(Stock_Info[[#This Row],[% Deli. Qty to Traded Qty]]&gt;80,Stock_Info[[#This Row],[No. of Trades]]&lt;3000),"Unusual Day","")</f>
        <v/>
      </c>
      <c r="R5865" t="str">
        <f>IF(AND(Stock_Info[[#This Row],[Spread High-Low]] &lt; 10, Stock_Info[[#This Row],[% Deli. Qty to Traded Qty]] &gt; 90), "Good Day", "")</f>
        <v/>
      </c>
    </row>
    <row r="5866" spans="1:18">
      <c r="A5866" t="s">
        <v>63</v>
      </c>
      <c r="B5866" s="1">
        <v>45740</v>
      </c>
      <c r="C5866" s="1" t="str">
        <f>"WEEK" &amp;" " &amp;  INT((DAY(Stock_Info[[#This Row],[Date]])+WEEKDAY(DATE(YEAR(Stock_Info[[#This Row],[Date]]),MONTH(Stock_Info[[#This Row],[Date]]),1))-1)/7)+1</f>
        <v>WEEK 5</v>
      </c>
      <c r="D5866" s="12">
        <v>97.3</v>
      </c>
      <c r="E5866" s="12">
        <v>98.98</v>
      </c>
      <c r="F5866" s="12">
        <v>97.05</v>
      </c>
      <c r="G5866" s="12">
        <v>98.26</v>
      </c>
      <c r="H5866" s="12">
        <v>97.902845374876847</v>
      </c>
      <c r="I5866">
        <v>404973</v>
      </c>
      <c r="J5866">
        <v>1973</v>
      </c>
      <c r="K5866" s="12">
        <v>39648009</v>
      </c>
      <c r="L5866">
        <v>229943</v>
      </c>
      <c r="M5866">
        <v>56.78</v>
      </c>
      <c r="N5866">
        <v>1.93</v>
      </c>
      <c r="O5866">
        <v>0.96</v>
      </c>
      <c r="P5866">
        <f xml:space="preserve"> IF(Stock_Info[[#This Row],[Close Price]] &gt; Stock_Info[[#This Row],[Open Price]], 1, 0)</f>
        <v>1</v>
      </c>
      <c r="Q5866" t="str">
        <f>IF(AND(Stock_Info[[#This Row],[% Deli. Qty to Traded Qty]]&gt;80,Stock_Info[[#This Row],[No. of Trades]]&lt;3000),"Unusual Day","")</f>
        <v/>
      </c>
      <c r="R5866" t="str">
        <f>IF(AND(Stock_Info[[#This Row],[Spread High-Low]] &lt; 10, Stock_Info[[#This Row],[% Deli. Qty to Traded Qty]] &gt; 90), "Good Day", "")</f>
        <v/>
      </c>
    </row>
    <row r="5867" spans="1:18">
      <c r="A5867" t="s">
        <v>63</v>
      </c>
      <c r="B5867" s="1">
        <v>45737</v>
      </c>
      <c r="C5867" s="1" t="str">
        <f>"WEEK" &amp;" " &amp;  INT((DAY(Stock_Info[[#This Row],[Date]])+WEEKDAY(DATE(YEAR(Stock_Info[[#This Row],[Date]]),MONTH(Stock_Info[[#This Row],[Date]]),1))-1)/7)+1</f>
        <v>WEEK 4</v>
      </c>
      <c r="D5867" s="12">
        <v>95.08</v>
      </c>
      <c r="E5867" s="12">
        <v>97.95</v>
      </c>
      <c r="F5867" s="12">
        <v>94.69</v>
      </c>
      <c r="G5867" s="12">
        <v>96.49</v>
      </c>
      <c r="H5867" s="12">
        <v>96.084952126045081</v>
      </c>
      <c r="I5867">
        <v>144964</v>
      </c>
      <c r="J5867">
        <v>974</v>
      </c>
      <c r="K5867" s="12">
        <v>13928859</v>
      </c>
      <c r="L5867">
        <v>75117</v>
      </c>
      <c r="M5867">
        <v>51.82</v>
      </c>
      <c r="N5867">
        <v>3.26</v>
      </c>
      <c r="O5867">
        <v>1.41</v>
      </c>
      <c r="P5867">
        <f xml:space="preserve"> IF(Stock_Info[[#This Row],[Close Price]] &gt; Stock_Info[[#This Row],[Open Price]], 1, 0)</f>
        <v>1</v>
      </c>
      <c r="Q5867" t="str">
        <f>IF(AND(Stock_Info[[#This Row],[% Deli. Qty to Traded Qty]]&gt;80,Stock_Info[[#This Row],[No. of Trades]]&lt;3000),"Unusual Day","")</f>
        <v/>
      </c>
      <c r="R5867" t="str">
        <f>IF(AND(Stock_Info[[#This Row],[Spread High-Low]] &lt; 10, Stock_Info[[#This Row],[% Deli. Qty to Traded Qty]] &gt; 90), "Good Day", "")</f>
        <v/>
      </c>
    </row>
    <row r="5868" spans="1:18">
      <c r="A5868" t="s">
        <v>63</v>
      </c>
      <c r="B5868" s="1">
        <v>45736</v>
      </c>
      <c r="C5868" s="1" t="str">
        <f>"WEEK" &amp;" " &amp;  INT((DAY(Stock_Info[[#This Row],[Date]])+WEEKDAY(DATE(YEAR(Stock_Info[[#This Row],[Date]]),MONTH(Stock_Info[[#This Row],[Date]]),1))-1)/7)+1</f>
        <v>WEEK 4</v>
      </c>
      <c r="D5868" s="12">
        <v>94.35</v>
      </c>
      <c r="E5868" s="12">
        <v>96.35</v>
      </c>
      <c r="F5868" s="12">
        <v>93.9</v>
      </c>
      <c r="G5868" s="12">
        <v>94.96</v>
      </c>
      <c r="H5868" s="12">
        <v>95.066600526527381</v>
      </c>
      <c r="I5868">
        <v>154218</v>
      </c>
      <c r="J5868">
        <v>1150</v>
      </c>
      <c r="K5868" s="12">
        <v>14660981</v>
      </c>
      <c r="L5868">
        <v>66270</v>
      </c>
      <c r="M5868">
        <v>42.97</v>
      </c>
      <c r="N5868">
        <v>2.4500000000000002</v>
      </c>
      <c r="O5868">
        <v>0.61</v>
      </c>
      <c r="P5868">
        <f xml:space="preserve"> IF(Stock_Info[[#This Row],[Close Price]] &gt; Stock_Info[[#This Row],[Open Price]], 1, 0)</f>
        <v>1</v>
      </c>
      <c r="Q5868" t="str">
        <f>IF(AND(Stock_Info[[#This Row],[% Deli. Qty to Traded Qty]]&gt;80,Stock_Info[[#This Row],[No. of Trades]]&lt;3000),"Unusual Day","")</f>
        <v/>
      </c>
      <c r="R5868" t="str">
        <f>IF(AND(Stock_Info[[#This Row],[Spread High-Low]] &lt; 10, Stock_Info[[#This Row],[% Deli. Qty to Traded Qty]] &gt; 90), "Good Day", "")</f>
        <v/>
      </c>
    </row>
    <row r="5869" spans="1:18">
      <c r="A5869" t="s">
        <v>63</v>
      </c>
      <c r="B5869" s="1">
        <v>45735</v>
      </c>
      <c r="C5869" s="1" t="str">
        <f>"WEEK" &amp;" " &amp;  INT((DAY(Stock_Info[[#This Row],[Date]])+WEEKDAY(DATE(YEAR(Stock_Info[[#This Row],[Date]]),MONTH(Stock_Info[[#This Row],[Date]]),1))-1)/7)+1</f>
        <v>WEEK 4</v>
      </c>
      <c r="D5869" s="12">
        <v>94</v>
      </c>
      <c r="E5869" s="12">
        <v>95.56</v>
      </c>
      <c r="F5869" s="12">
        <v>91.09</v>
      </c>
      <c r="G5869" s="12">
        <v>92.88</v>
      </c>
      <c r="H5869" s="12">
        <v>93.397570067847226</v>
      </c>
      <c r="I5869">
        <v>423304</v>
      </c>
      <c r="J5869">
        <v>3071</v>
      </c>
      <c r="K5869" s="12">
        <v>39535565</v>
      </c>
      <c r="L5869">
        <v>181449</v>
      </c>
      <c r="M5869">
        <v>42.86</v>
      </c>
      <c r="N5869">
        <v>4.47</v>
      </c>
      <c r="O5869">
        <v>-1.1200000000000001</v>
      </c>
      <c r="P5869">
        <f xml:space="preserve"> IF(Stock_Info[[#This Row],[Close Price]] &gt; Stock_Info[[#This Row],[Open Price]], 1, 0)</f>
        <v>0</v>
      </c>
      <c r="Q5869" t="str">
        <f>IF(AND(Stock_Info[[#This Row],[% Deli. Qty to Traded Qty]]&gt;80,Stock_Info[[#This Row],[No. of Trades]]&lt;3000),"Unusual Day","")</f>
        <v/>
      </c>
      <c r="R5869" t="str">
        <f>IF(AND(Stock_Info[[#This Row],[Spread High-Low]] &lt; 10, Stock_Info[[#This Row],[% Deli. Qty to Traded Qty]] &gt; 90), "Good Day", "")</f>
        <v/>
      </c>
    </row>
    <row r="5870" spans="1:18">
      <c r="A5870" t="s">
        <v>63</v>
      </c>
      <c r="B5870" s="1">
        <v>45734</v>
      </c>
      <c r="C5870" s="1" t="str">
        <f>"WEEK" &amp;" " &amp;  INT((DAY(Stock_Info[[#This Row],[Date]])+WEEKDAY(DATE(YEAR(Stock_Info[[#This Row],[Date]]),MONTH(Stock_Info[[#This Row],[Date]]),1))-1)/7)+1</f>
        <v>WEEK 4</v>
      </c>
      <c r="D5870" s="12">
        <v>93.99</v>
      </c>
      <c r="E5870" s="12">
        <v>94.9</v>
      </c>
      <c r="F5870" s="12">
        <v>92.2</v>
      </c>
      <c r="G5870" s="12">
        <v>93.5</v>
      </c>
      <c r="H5870" s="12">
        <v>93.488542909159392</v>
      </c>
      <c r="I5870">
        <v>159290</v>
      </c>
      <c r="J5870">
        <v>1717</v>
      </c>
      <c r="K5870" s="12">
        <v>14891790</v>
      </c>
      <c r="L5870">
        <v>69056</v>
      </c>
      <c r="M5870">
        <v>43.35</v>
      </c>
      <c r="N5870">
        <v>2.7</v>
      </c>
      <c r="O5870">
        <v>-0.49</v>
      </c>
      <c r="P5870">
        <f xml:space="preserve"> IF(Stock_Info[[#This Row],[Close Price]] &gt; Stock_Info[[#This Row],[Open Price]], 1, 0)</f>
        <v>0</v>
      </c>
      <c r="Q5870" t="str">
        <f>IF(AND(Stock_Info[[#This Row],[% Deli. Qty to Traded Qty]]&gt;80,Stock_Info[[#This Row],[No. of Trades]]&lt;3000),"Unusual Day","")</f>
        <v/>
      </c>
      <c r="R5870" t="str">
        <f>IF(AND(Stock_Info[[#This Row],[Spread High-Low]] &lt; 10, Stock_Info[[#This Row],[% Deli. Qty to Traded Qty]] &gt; 90), "Good Day", "")</f>
        <v/>
      </c>
    </row>
    <row r="5871" spans="1:18">
      <c r="A5871" t="s">
        <v>63</v>
      </c>
      <c r="B5871" s="1">
        <v>45733</v>
      </c>
      <c r="C5871" s="1" t="str">
        <f>"WEEK" &amp;" " &amp;  INT((DAY(Stock_Info[[#This Row],[Date]])+WEEKDAY(DATE(YEAR(Stock_Info[[#This Row],[Date]]),MONTH(Stock_Info[[#This Row],[Date]]),1))-1)/7)+1</f>
        <v>WEEK 4</v>
      </c>
      <c r="D5871" s="12">
        <v>92.51</v>
      </c>
      <c r="E5871" s="12">
        <v>94.46</v>
      </c>
      <c r="F5871" s="12">
        <v>91.11</v>
      </c>
      <c r="G5871" s="12">
        <v>93.72</v>
      </c>
      <c r="H5871" s="12">
        <v>93.136981250597444</v>
      </c>
      <c r="I5871">
        <v>146458</v>
      </c>
      <c r="J5871">
        <v>1308</v>
      </c>
      <c r="K5871" s="12">
        <v>13640656</v>
      </c>
      <c r="L5871">
        <v>56359</v>
      </c>
      <c r="M5871">
        <v>38.479999999999997</v>
      </c>
      <c r="N5871">
        <v>3.35</v>
      </c>
      <c r="O5871">
        <v>1.21</v>
      </c>
      <c r="P5871">
        <f xml:space="preserve"> IF(Stock_Info[[#This Row],[Close Price]] &gt; Stock_Info[[#This Row],[Open Price]], 1, 0)</f>
        <v>1</v>
      </c>
      <c r="Q5871" t="str">
        <f>IF(AND(Stock_Info[[#This Row],[% Deli. Qty to Traded Qty]]&gt;80,Stock_Info[[#This Row],[No. of Trades]]&lt;3000),"Unusual Day","")</f>
        <v/>
      </c>
      <c r="R5871" t="str">
        <f>IF(AND(Stock_Info[[#This Row],[Spread High-Low]] &lt; 10, Stock_Info[[#This Row],[% Deli. Qty to Traded Qty]] &gt; 90), "Good Day", "")</f>
        <v/>
      </c>
    </row>
    <row r="5872" spans="1:18">
      <c r="A5872" t="s">
        <v>63</v>
      </c>
      <c r="B5872" s="1">
        <v>45729</v>
      </c>
      <c r="C5872" s="1" t="str">
        <f>"WEEK" &amp;" " &amp;  INT((DAY(Stock_Info[[#This Row],[Date]])+WEEKDAY(DATE(YEAR(Stock_Info[[#This Row],[Date]]),MONTH(Stock_Info[[#This Row],[Date]]),1))-1)/7)+1</f>
        <v>WEEK 3</v>
      </c>
      <c r="D5872" s="12">
        <v>92.3</v>
      </c>
      <c r="E5872" s="12">
        <v>92.81</v>
      </c>
      <c r="F5872" s="12">
        <v>90.75</v>
      </c>
      <c r="G5872" s="12">
        <v>91.01</v>
      </c>
      <c r="H5872" s="12">
        <v>91.753098735786423</v>
      </c>
      <c r="I5872">
        <v>113272</v>
      </c>
      <c r="J5872">
        <v>598</v>
      </c>
      <c r="K5872" s="12">
        <v>10393057</v>
      </c>
      <c r="L5872">
        <v>92888</v>
      </c>
      <c r="M5872">
        <v>82</v>
      </c>
      <c r="N5872">
        <v>2.06</v>
      </c>
      <c r="O5872">
        <v>-1.29</v>
      </c>
      <c r="P5872">
        <f xml:space="preserve"> IF(Stock_Info[[#This Row],[Close Price]] &gt; Stock_Info[[#This Row],[Open Price]], 1, 0)</f>
        <v>0</v>
      </c>
      <c r="Q5872" t="str">
        <f>IF(AND(Stock_Info[[#This Row],[% Deli. Qty to Traded Qty]]&gt;80,Stock_Info[[#This Row],[No. of Trades]]&lt;3000),"Unusual Day","")</f>
        <v>Unusual Day</v>
      </c>
      <c r="R5872" t="str">
        <f>IF(AND(Stock_Info[[#This Row],[Spread High-Low]] &lt; 10, Stock_Info[[#This Row],[% Deli. Qty to Traded Qty]] &gt; 90), "Good Day", "")</f>
        <v/>
      </c>
    </row>
    <row r="5873" spans="1:18">
      <c r="A5873" t="s">
        <v>63</v>
      </c>
      <c r="B5873" s="1">
        <v>45728</v>
      </c>
      <c r="C5873" s="1" t="str">
        <f>"WEEK" &amp;" " &amp;  INT((DAY(Stock_Info[[#This Row],[Date]])+WEEKDAY(DATE(YEAR(Stock_Info[[#This Row],[Date]]),MONTH(Stock_Info[[#This Row],[Date]]),1))-1)/7)+1</f>
        <v>WEEK 3</v>
      </c>
      <c r="D5873" s="12">
        <v>92.63</v>
      </c>
      <c r="E5873" s="12">
        <v>93.88</v>
      </c>
      <c r="F5873" s="12">
        <v>91.61</v>
      </c>
      <c r="G5873" s="12">
        <v>92.24</v>
      </c>
      <c r="H5873" s="12">
        <v>92.604526884620384</v>
      </c>
      <c r="I5873">
        <v>100113</v>
      </c>
      <c r="J5873">
        <v>1074</v>
      </c>
      <c r="K5873" s="12">
        <v>9270917</v>
      </c>
      <c r="L5873">
        <v>59113</v>
      </c>
      <c r="M5873">
        <v>59.05</v>
      </c>
      <c r="N5873">
        <v>2.27</v>
      </c>
      <c r="O5873">
        <v>-0.39</v>
      </c>
      <c r="P5873">
        <f xml:space="preserve"> IF(Stock_Info[[#This Row],[Close Price]] &gt; Stock_Info[[#This Row],[Open Price]], 1, 0)</f>
        <v>0</v>
      </c>
      <c r="Q5873" t="str">
        <f>IF(AND(Stock_Info[[#This Row],[% Deli. Qty to Traded Qty]]&gt;80,Stock_Info[[#This Row],[No. of Trades]]&lt;3000),"Unusual Day","")</f>
        <v/>
      </c>
      <c r="R5873" t="str">
        <f>IF(AND(Stock_Info[[#This Row],[Spread High-Low]] &lt; 10, Stock_Info[[#This Row],[% Deli. Qty to Traded Qty]] &gt; 90), "Good Day", "")</f>
        <v/>
      </c>
    </row>
    <row r="5874" spans="1:18">
      <c r="A5874" t="s">
        <v>63</v>
      </c>
      <c r="B5874" s="1">
        <v>45727</v>
      </c>
      <c r="C5874" s="1" t="str">
        <f>"WEEK" &amp;" " &amp;  INT((DAY(Stock_Info[[#This Row],[Date]])+WEEKDAY(DATE(YEAR(Stock_Info[[#This Row],[Date]]),MONTH(Stock_Info[[#This Row],[Date]]),1))-1)/7)+1</f>
        <v>WEEK 3</v>
      </c>
      <c r="D5874" s="12">
        <v>93.82</v>
      </c>
      <c r="E5874" s="12">
        <v>94.35</v>
      </c>
      <c r="F5874" s="12">
        <v>92.37</v>
      </c>
      <c r="G5874" s="12">
        <v>92.54</v>
      </c>
      <c r="H5874" s="12">
        <v>92.933543563645742</v>
      </c>
      <c r="I5874">
        <v>123991</v>
      </c>
      <c r="J5874">
        <v>1210</v>
      </c>
      <c r="K5874" s="12">
        <v>11522923</v>
      </c>
      <c r="L5874">
        <v>59375</v>
      </c>
      <c r="M5874">
        <v>47.89</v>
      </c>
      <c r="N5874">
        <v>1.98</v>
      </c>
      <c r="O5874">
        <v>-1.28</v>
      </c>
      <c r="P5874">
        <f xml:space="preserve"> IF(Stock_Info[[#This Row],[Close Price]] &gt; Stock_Info[[#This Row],[Open Price]], 1, 0)</f>
        <v>0</v>
      </c>
      <c r="Q5874" t="str">
        <f>IF(AND(Stock_Info[[#This Row],[% Deli. Qty to Traded Qty]]&gt;80,Stock_Info[[#This Row],[No. of Trades]]&lt;3000),"Unusual Day","")</f>
        <v/>
      </c>
      <c r="R5874" t="str">
        <f>IF(AND(Stock_Info[[#This Row],[Spread High-Low]] &lt; 10, Stock_Info[[#This Row],[% Deli. Qty to Traded Qty]] &gt; 90), "Good Day", "")</f>
        <v/>
      </c>
    </row>
    <row r="5875" spans="1:18">
      <c r="A5875" t="s">
        <v>63</v>
      </c>
      <c r="B5875" s="1">
        <v>45726</v>
      </c>
      <c r="C5875" s="1" t="str">
        <f>"WEEK" &amp;" " &amp;  INT((DAY(Stock_Info[[#This Row],[Date]])+WEEKDAY(DATE(YEAR(Stock_Info[[#This Row],[Date]]),MONTH(Stock_Info[[#This Row],[Date]]),1))-1)/7)+1</f>
        <v>WEEK 3</v>
      </c>
      <c r="D5875" s="12">
        <v>96.56</v>
      </c>
      <c r="E5875" s="12">
        <v>98.3</v>
      </c>
      <c r="F5875" s="12">
        <v>93.8</v>
      </c>
      <c r="G5875" s="12">
        <v>94.15</v>
      </c>
      <c r="H5875" s="12">
        <v>95.957052920276752</v>
      </c>
      <c r="I5875">
        <v>176473</v>
      </c>
      <c r="J5875">
        <v>2033</v>
      </c>
      <c r="K5875" s="12">
        <v>16933829</v>
      </c>
      <c r="L5875">
        <v>72205</v>
      </c>
      <c r="M5875">
        <v>40.92</v>
      </c>
      <c r="N5875">
        <v>4.5</v>
      </c>
      <c r="O5875">
        <v>-2.41</v>
      </c>
      <c r="P5875">
        <f xml:space="preserve"> IF(Stock_Info[[#This Row],[Close Price]] &gt; Stock_Info[[#This Row],[Open Price]], 1, 0)</f>
        <v>0</v>
      </c>
      <c r="Q5875" t="str">
        <f>IF(AND(Stock_Info[[#This Row],[% Deli. Qty to Traded Qty]]&gt;80,Stock_Info[[#This Row],[No. of Trades]]&lt;3000),"Unusual Day","")</f>
        <v/>
      </c>
      <c r="R5875" t="str">
        <f>IF(AND(Stock_Info[[#This Row],[Spread High-Low]] &lt; 10, Stock_Info[[#This Row],[% Deli. Qty to Traded Qty]] &gt; 90), "Good Day", "")</f>
        <v/>
      </c>
    </row>
    <row r="5876" spans="1:18">
      <c r="A5876" t="s">
        <v>63</v>
      </c>
      <c r="B5876" s="1">
        <v>45723</v>
      </c>
      <c r="C5876" s="1" t="str">
        <f>"WEEK" &amp;" " &amp;  INT((DAY(Stock_Info[[#This Row],[Date]])+WEEKDAY(DATE(YEAR(Stock_Info[[#This Row],[Date]]),MONTH(Stock_Info[[#This Row],[Date]]),1))-1)/7)+1</f>
        <v>WEEK 2</v>
      </c>
      <c r="D5876" s="12">
        <v>97.25</v>
      </c>
      <c r="E5876" s="12">
        <v>98.1</v>
      </c>
      <c r="F5876" s="12">
        <v>96.22</v>
      </c>
      <c r="G5876" s="12">
        <v>96.56</v>
      </c>
      <c r="H5876" s="12">
        <v>97.13280791841288</v>
      </c>
      <c r="I5876">
        <v>139826</v>
      </c>
      <c r="J5876">
        <v>1220</v>
      </c>
      <c r="K5876" s="12">
        <v>13581692</v>
      </c>
      <c r="L5876">
        <v>65444</v>
      </c>
      <c r="M5876">
        <v>46.8</v>
      </c>
      <c r="N5876">
        <v>1.88</v>
      </c>
      <c r="O5876">
        <v>-0.69</v>
      </c>
      <c r="P5876">
        <f xml:space="preserve"> IF(Stock_Info[[#This Row],[Close Price]] &gt; Stock_Info[[#This Row],[Open Price]], 1, 0)</f>
        <v>0</v>
      </c>
      <c r="Q5876" t="str">
        <f>IF(AND(Stock_Info[[#This Row],[% Deli. Qty to Traded Qty]]&gt;80,Stock_Info[[#This Row],[No. of Trades]]&lt;3000),"Unusual Day","")</f>
        <v/>
      </c>
      <c r="R5876" t="str">
        <f>IF(AND(Stock_Info[[#This Row],[Spread High-Low]] &lt; 10, Stock_Info[[#This Row],[% Deli. Qty to Traded Qty]] &gt; 90), "Good Day", "")</f>
        <v/>
      </c>
    </row>
    <row r="5877" spans="1:18">
      <c r="A5877" t="s">
        <v>63</v>
      </c>
      <c r="B5877" s="1">
        <v>45722</v>
      </c>
      <c r="C5877" s="1" t="str">
        <f>"WEEK" &amp;" " &amp;  INT((DAY(Stock_Info[[#This Row],[Date]])+WEEKDAY(DATE(YEAR(Stock_Info[[#This Row],[Date]]),MONTH(Stock_Info[[#This Row],[Date]]),1))-1)/7)+1</f>
        <v>WEEK 2</v>
      </c>
      <c r="D5877" s="12">
        <v>97.11</v>
      </c>
      <c r="E5877" s="12">
        <v>98.41</v>
      </c>
      <c r="F5877" s="12">
        <v>96.82</v>
      </c>
      <c r="G5877" s="12">
        <v>97.34</v>
      </c>
      <c r="H5877" s="12">
        <v>97.683945127156505</v>
      </c>
      <c r="I5877">
        <v>100742</v>
      </c>
      <c r="J5877">
        <v>779</v>
      </c>
      <c r="K5877" s="12">
        <v>9840876</v>
      </c>
      <c r="L5877">
        <v>40685</v>
      </c>
      <c r="M5877">
        <v>40.39</v>
      </c>
      <c r="N5877">
        <v>1.59</v>
      </c>
      <c r="O5877">
        <v>0.23</v>
      </c>
      <c r="P5877">
        <f xml:space="preserve"> IF(Stock_Info[[#This Row],[Close Price]] &gt; Stock_Info[[#This Row],[Open Price]], 1, 0)</f>
        <v>1</v>
      </c>
      <c r="Q5877" t="str">
        <f>IF(AND(Stock_Info[[#This Row],[% Deli. Qty to Traded Qty]]&gt;80,Stock_Info[[#This Row],[No. of Trades]]&lt;3000),"Unusual Day","")</f>
        <v/>
      </c>
      <c r="R5877" t="str">
        <f>IF(AND(Stock_Info[[#This Row],[Spread High-Low]] &lt; 10, Stock_Info[[#This Row],[% Deli. Qty to Traded Qty]] &gt; 90), "Good Day", "")</f>
        <v/>
      </c>
    </row>
    <row r="5878" spans="1:18">
      <c r="A5878" t="s">
        <v>63</v>
      </c>
      <c r="B5878" s="1">
        <v>45721</v>
      </c>
      <c r="C5878" s="1" t="str">
        <f>"WEEK" &amp;" " &amp;  INT((DAY(Stock_Info[[#This Row],[Date]])+WEEKDAY(DATE(YEAR(Stock_Info[[#This Row],[Date]]),MONTH(Stock_Info[[#This Row],[Date]]),1))-1)/7)+1</f>
        <v>WEEK 2</v>
      </c>
      <c r="D5878" s="12">
        <v>94.11</v>
      </c>
      <c r="E5878" s="12">
        <v>97.96</v>
      </c>
      <c r="F5878" s="12">
        <v>92.96</v>
      </c>
      <c r="G5878" s="12">
        <v>96.84</v>
      </c>
      <c r="H5878" s="12">
        <v>95.468183832118257</v>
      </c>
      <c r="I5878">
        <v>124135</v>
      </c>
      <c r="J5878">
        <v>1029</v>
      </c>
      <c r="K5878" s="12">
        <v>11850943</v>
      </c>
      <c r="L5878">
        <v>32302</v>
      </c>
      <c r="M5878">
        <v>26.02</v>
      </c>
      <c r="N5878">
        <v>5</v>
      </c>
      <c r="O5878">
        <v>2.73</v>
      </c>
      <c r="P5878">
        <f xml:space="preserve"> IF(Stock_Info[[#This Row],[Close Price]] &gt; Stock_Info[[#This Row],[Open Price]], 1, 0)</f>
        <v>1</v>
      </c>
      <c r="Q5878" t="str">
        <f>IF(AND(Stock_Info[[#This Row],[% Deli. Qty to Traded Qty]]&gt;80,Stock_Info[[#This Row],[No. of Trades]]&lt;3000),"Unusual Day","")</f>
        <v/>
      </c>
      <c r="R5878" t="str">
        <f>IF(AND(Stock_Info[[#This Row],[Spread High-Low]] &lt; 10, Stock_Info[[#This Row],[% Deli. Qty to Traded Qty]] &gt; 90), "Good Day", "")</f>
        <v/>
      </c>
    </row>
    <row r="5879" spans="1:18">
      <c r="A5879" t="s">
        <v>63</v>
      </c>
      <c r="B5879" s="1">
        <v>45720</v>
      </c>
      <c r="C5879" s="1" t="str">
        <f>"WEEK" &amp;" " &amp;  INT((DAY(Stock_Info[[#This Row],[Date]])+WEEKDAY(DATE(YEAR(Stock_Info[[#This Row],[Date]]),MONTH(Stock_Info[[#This Row],[Date]]),1))-1)/7)+1</f>
        <v>WEEK 2</v>
      </c>
      <c r="D5879" s="12">
        <v>90.5</v>
      </c>
      <c r="E5879" s="12">
        <v>94.12</v>
      </c>
      <c r="F5879" s="12">
        <v>90.06</v>
      </c>
      <c r="G5879" s="12">
        <v>92.45</v>
      </c>
      <c r="H5879" s="12">
        <v>92.176352561161053</v>
      </c>
      <c r="I5879">
        <v>111141</v>
      </c>
      <c r="J5879">
        <v>908</v>
      </c>
      <c r="K5879" s="12">
        <v>10244572</v>
      </c>
      <c r="L5879">
        <v>38888</v>
      </c>
      <c r="M5879">
        <v>34.99</v>
      </c>
      <c r="N5879">
        <v>4.0599999999999996</v>
      </c>
      <c r="O5879">
        <v>1.95</v>
      </c>
      <c r="P5879">
        <f xml:space="preserve"> IF(Stock_Info[[#This Row],[Close Price]] &gt; Stock_Info[[#This Row],[Open Price]], 1, 0)</f>
        <v>1</v>
      </c>
      <c r="Q5879" t="str">
        <f>IF(AND(Stock_Info[[#This Row],[% Deli. Qty to Traded Qty]]&gt;80,Stock_Info[[#This Row],[No. of Trades]]&lt;3000),"Unusual Day","")</f>
        <v/>
      </c>
      <c r="R5879" t="str">
        <f>IF(AND(Stock_Info[[#This Row],[Spread High-Low]] &lt; 10, Stock_Info[[#This Row],[% Deli. Qty to Traded Qty]] &gt; 90), "Good Day", "")</f>
        <v/>
      </c>
    </row>
    <row r="5880" spans="1:18">
      <c r="A5880" t="s">
        <v>63</v>
      </c>
      <c r="B5880" s="1">
        <v>45719</v>
      </c>
      <c r="C5880" s="1" t="str">
        <f>"WEEK" &amp;" " &amp;  INT((DAY(Stock_Info[[#This Row],[Date]])+WEEKDAY(DATE(YEAR(Stock_Info[[#This Row],[Date]]),MONTH(Stock_Info[[#This Row],[Date]]),1))-1)/7)+1</f>
        <v>WEEK 2</v>
      </c>
      <c r="D5880" s="12">
        <v>94.97</v>
      </c>
      <c r="E5880" s="12">
        <v>95.17</v>
      </c>
      <c r="F5880" s="12">
        <v>90.58</v>
      </c>
      <c r="G5880" s="12">
        <v>92</v>
      </c>
      <c r="H5880" s="12">
        <v>91.968312333676394</v>
      </c>
      <c r="I5880">
        <v>300243</v>
      </c>
      <c r="J5880">
        <v>1486</v>
      </c>
      <c r="K5880" s="12">
        <v>27612842</v>
      </c>
      <c r="L5880">
        <v>161648</v>
      </c>
      <c r="M5880">
        <v>53.84</v>
      </c>
      <c r="N5880">
        <v>4.59</v>
      </c>
      <c r="O5880">
        <v>-2.97</v>
      </c>
      <c r="P5880">
        <f xml:space="preserve"> IF(Stock_Info[[#This Row],[Close Price]] &gt; Stock_Info[[#This Row],[Open Price]], 1, 0)</f>
        <v>0</v>
      </c>
      <c r="Q5880" t="str">
        <f>IF(AND(Stock_Info[[#This Row],[% Deli. Qty to Traded Qty]]&gt;80,Stock_Info[[#This Row],[No. of Trades]]&lt;3000),"Unusual Day","")</f>
        <v/>
      </c>
      <c r="R5880" t="str">
        <f>IF(AND(Stock_Info[[#This Row],[Spread High-Low]] &lt; 10, Stock_Info[[#This Row],[% Deli. Qty to Traded Qty]] &gt; 90), "Good Day", "")</f>
        <v/>
      </c>
    </row>
    <row r="5881" spans="1:18">
      <c r="A5881" t="s">
        <v>63</v>
      </c>
      <c r="B5881" s="1">
        <v>45716</v>
      </c>
      <c r="C5881" s="1" t="str">
        <f>"WEEK" &amp;" " &amp;  INT((DAY(Stock_Info[[#This Row],[Date]])+WEEKDAY(DATE(YEAR(Stock_Info[[#This Row],[Date]]),MONTH(Stock_Info[[#This Row],[Date]]),1))-1)/7)+1</f>
        <v>WEEK 5</v>
      </c>
      <c r="D5881" s="12">
        <v>96.11</v>
      </c>
      <c r="E5881" s="12">
        <v>96.65</v>
      </c>
      <c r="F5881" s="12">
        <v>92.68</v>
      </c>
      <c r="G5881" s="12">
        <v>94.77</v>
      </c>
      <c r="H5881" s="12">
        <v>94.556891750869227</v>
      </c>
      <c r="I5881">
        <v>404382</v>
      </c>
      <c r="J5881">
        <v>2252</v>
      </c>
      <c r="K5881" s="12">
        <v>38237105</v>
      </c>
      <c r="L5881">
        <v>154786</v>
      </c>
      <c r="M5881">
        <v>38.28</v>
      </c>
      <c r="N5881">
        <v>3.97</v>
      </c>
      <c r="O5881">
        <v>-1.34</v>
      </c>
      <c r="P5881">
        <f xml:space="preserve"> IF(Stock_Info[[#This Row],[Close Price]] &gt; Stock_Info[[#This Row],[Open Price]], 1, 0)</f>
        <v>0</v>
      </c>
      <c r="Q5881" t="str">
        <f>IF(AND(Stock_Info[[#This Row],[% Deli. Qty to Traded Qty]]&gt;80,Stock_Info[[#This Row],[No. of Trades]]&lt;3000),"Unusual Day","")</f>
        <v/>
      </c>
      <c r="R5881" t="str">
        <f>IF(AND(Stock_Info[[#This Row],[Spread High-Low]] &lt; 10, Stock_Info[[#This Row],[% Deli. Qty to Traded Qty]] &gt; 90), "Good Day", "")</f>
        <v/>
      </c>
    </row>
    <row r="5882" spans="1:18">
      <c r="A5882" t="s">
        <v>63</v>
      </c>
      <c r="B5882" s="1">
        <v>45715</v>
      </c>
      <c r="C5882" s="1" t="str">
        <f>"WEEK" &amp;" " &amp;  INT((DAY(Stock_Info[[#This Row],[Date]])+WEEKDAY(DATE(YEAR(Stock_Info[[#This Row],[Date]]),MONTH(Stock_Info[[#This Row],[Date]]),1))-1)/7)+1</f>
        <v>WEEK 5</v>
      </c>
      <c r="D5882" s="12">
        <v>99.59</v>
      </c>
      <c r="E5882" s="12">
        <v>99.59</v>
      </c>
      <c r="F5882" s="12">
        <v>96.31</v>
      </c>
      <c r="G5882" s="12">
        <v>97.06</v>
      </c>
      <c r="H5882" s="12">
        <v>97.076982404021933</v>
      </c>
      <c r="I5882">
        <v>70016</v>
      </c>
      <c r="J5882">
        <v>676</v>
      </c>
      <c r="K5882" s="12">
        <v>6796942</v>
      </c>
      <c r="L5882">
        <v>24659</v>
      </c>
      <c r="M5882">
        <v>35.22</v>
      </c>
      <c r="N5882">
        <v>3.28</v>
      </c>
      <c r="O5882">
        <v>-2.5299999999999998</v>
      </c>
      <c r="P5882">
        <f xml:space="preserve"> IF(Stock_Info[[#This Row],[Close Price]] &gt; Stock_Info[[#This Row],[Open Price]], 1, 0)</f>
        <v>0</v>
      </c>
      <c r="Q5882" t="str">
        <f>IF(AND(Stock_Info[[#This Row],[% Deli. Qty to Traded Qty]]&gt;80,Stock_Info[[#This Row],[No. of Trades]]&lt;3000),"Unusual Day","")</f>
        <v/>
      </c>
      <c r="R5882" t="str">
        <f>IF(AND(Stock_Info[[#This Row],[Spread High-Low]] &lt; 10, Stock_Info[[#This Row],[% Deli. Qty to Traded Qty]] &gt; 90), "Good Day", "")</f>
        <v/>
      </c>
    </row>
    <row r="5883" spans="1:18">
      <c r="A5883" t="s">
        <v>63</v>
      </c>
      <c r="B5883" s="1">
        <v>45713</v>
      </c>
      <c r="C5883" s="1" t="str">
        <f>"WEEK" &amp;" " &amp;  INT((DAY(Stock_Info[[#This Row],[Date]])+WEEKDAY(DATE(YEAR(Stock_Info[[#This Row],[Date]]),MONTH(Stock_Info[[#This Row],[Date]]),1))-1)/7)+1</f>
        <v>WEEK 5</v>
      </c>
      <c r="D5883" s="12">
        <v>100.09</v>
      </c>
      <c r="E5883" s="12">
        <v>101.27</v>
      </c>
      <c r="F5883" s="12">
        <v>96.62</v>
      </c>
      <c r="G5883" s="12">
        <v>97.64</v>
      </c>
      <c r="H5883" s="12">
        <v>99.146914401490875</v>
      </c>
      <c r="I5883">
        <v>196931</v>
      </c>
      <c r="J5883">
        <v>1493</v>
      </c>
      <c r="K5883" s="12">
        <v>19525101</v>
      </c>
      <c r="L5883">
        <v>93233</v>
      </c>
      <c r="M5883">
        <v>47.34</v>
      </c>
      <c r="N5883">
        <v>4.6500000000000004</v>
      </c>
      <c r="O5883">
        <v>-2.4500000000000002</v>
      </c>
      <c r="P5883">
        <f xml:space="preserve"> IF(Stock_Info[[#This Row],[Close Price]] &gt; Stock_Info[[#This Row],[Open Price]], 1, 0)</f>
        <v>0</v>
      </c>
      <c r="Q5883" t="str">
        <f>IF(AND(Stock_Info[[#This Row],[% Deli. Qty to Traded Qty]]&gt;80,Stock_Info[[#This Row],[No. of Trades]]&lt;3000),"Unusual Day","")</f>
        <v/>
      </c>
      <c r="R5883" t="str">
        <f>IF(AND(Stock_Info[[#This Row],[Spread High-Low]] &lt; 10, Stock_Info[[#This Row],[% Deli. Qty to Traded Qty]] &gt; 90), "Good Day", "")</f>
        <v/>
      </c>
    </row>
    <row r="5884" spans="1:18">
      <c r="A5884" t="s">
        <v>63</v>
      </c>
      <c r="B5884" s="1">
        <v>45712</v>
      </c>
      <c r="C5884" s="1" t="str">
        <f>"WEEK" &amp;" " &amp;  INT((DAY(Stock_Info[[#This Row],[Date]])+WEEKDAY(DATE(YEAR(Stock_Info[[#This Row],[Date]]),MONTH(Stock_Info[[#This Row],[Date]]),1))-1)/7)+1</f>
        <v>WEEK 5</v>
      </c>
      <c r="D5884" s="12">
        <v>98.9</v>
      </c>
      <c r="E5884" s="12">
        <v>100.75</v>
      </c>
      <c r="F5884" s="12">
        <v>98.9</v>
      </c>
      <c r="G5884" s="12">
        <v>100.09</v>
      </c>
      <c r="H5884" s="12">
        <v>100.0386014386137</v>
      </c>
      <c r="I5884">
        <v>97872</v>
      </c>
      <c r="J5884">
        <v>869</v>
      </c>
      <c r="K5884" s="12">
        <v>9790978</v>
      </c>
      <c r="L5884">
        <v>48504</v>
      </c>
      <c r="M5884">
        <v>49.56</v>
      </c>
      <c r="N5884">
        <v>1.85</v>
      </c>
      <c r="O5884">
        <v>1.19</v>
      </c>
      <c r="P5884">
        <f xml:space="preserve"> IF(Stock_Info[[#This Row],[Close Price]] &gt; Stock_Info[[#This Row],[Open Price]], 1, 0)</f>
        <v>1</v>
      </c>
      <c r="Q5884" t="str">
        <f>IF(AND(Stock_Info[[#This Row],[% Deli. Qty to Traded Qty]]&gt;80,Stock_Info[[#This Row],[No. of Trades]]&lt;3000),"Unusual Day","")</f>
        <v/>
      </c>
      <c r="R5884" t="str">
        <f>IF(AND(Stock_Info[[#This Row],[Spread High-Low]] &lt; 10, Stock_Info[[#This Row],[% Deli. Qty to Traded Qty]] &gt; 90), "Good Day", "")</f>
        <v/>
      </c>
    </row>
    <row r="5885" spans="1:18">
      <c r="A5885" t="s">
        <v>63</v>
      </c>
      <c r="B5885" s="1">
        <v>45709</v>
      </c>
      <c r="C5885" s="1" t="str">
        <f>"WEEK" &amp;" " &amp;  INT((DAY(Stock_Info[[#This Row],[Date]])+WEEKDAY(DATE(YEAR(Stock_Info[[#This Row],[Date]]),MONTH(Stock_Info[[#This Row],[Date]]),1))-1)/7)+1</f>
        <v>WEEK 4</v>
      </c>
      <c r="D5885" s="12">
        <v>100.39</v>
      </c>
      <c r="E5885" s="12">
        <v>101.7</v>
      </c>
      <c r="F5885" s="12">
        <v>99.3</v>
      </c>
      <c r="G5885" s="12">
        <v>101.04</v>
      </c>
      <c r="H5885" s="12">
        <v>100.97216249782988</v>
      </c>
      <c r="I5885">
        <v>149762</v>
      </c>
      <c r="J5885">
        <v>1288</v>
      </c>
      <c r="K5885" s="12">
        <v>15121793</v>
      </c>
      <c r="L5885">
        <v>63711</v>
      </c>
      <c r="M5885">
        <v>42.54</v>
      </c>
      <c r="N5885">
        <v>2.4</v>
      </c>
      <c r="O5885">
        <v>0.65</v>
      </c>
      <c r="P5885">
        <f xml:space="preserve"> IF(Stock_Info[[#This Row],[Close Price]] &gt; Stock_Info[[#This Row],[Open Price]], 1, 0)</f>
        <v>1</v>
      </c>
      <c r="Q5885" t="str">
        <f>IF(AND(Stock_Info[[#This Row],[% Deli. Qty to Traded Qty]]&gt;80,Stock_Info[[#This Row],[No. of Trades]]&lt;3000),"Unusual Day","")</f>
        <v/>
      </c>
      <c r="R5885" t="str">
        <f>IF(AND(Stock_Info[[#This Row],[Spread High-Low]] &lt; 10, Stock_Info[[#This Row],[% Deli. Qty to Traded Qty]] &gt; 90), "Good Day", "")</f>
        <v/>
      </c>
    </row>
    <row r="5886" spans="1:18">
      <c r="A5886" t="s">
        <v>63</v>
      </c>
      <c r="B5886" s="1">
        <v>45708</v>
      </c>
      <c r="C5886" s="1" t="str">
        <f>"WEEK" &amp;" " &amp;  INT((DAY(Stock_Info[[#This Row],[Date]])+WEEKDAY(DATE(YEAR(Stock_Info[[#This Row],[Date]]),MONTH(Stock_Info[[#This Row],[Date]]),1))-1)/7)+1</f>
        <v>WEEK 4</v>
      </c>
      <c r="D5886" s="12">
        <v>96.9</v>
      </c>
      <c r="E5886" s="12">
        <v>101.05</v>
      </c>
      <c r="F5886" s="12">
        <v>96.18</v>
      </c>
      <c r="G5886" s="12">
        <v>99.96</v>
      </c>
      <c r="H5886" s="12">
        <v>99.260632681505257</v>
      </c>
      <c r="I5886">
        <v>213093</v>
      </c>
      <c r="J5886">
        <v>1478</v>
      </c>
      <c r="K5886" s="12">
        <v>21151746</v>
      </c>
      <c r="L5886">
        <v>91599</v>
      </c>
      <c r="M5886">
        <v>42.99</v>
      </c>
      <c r="N5886">
        <v>4.87</v>
      </c>
      <c r="O5886">
        <v>3.06</v>
      </c>
      <c r="P5886">
        <f xml:space="preserve"> IF(Stock_Info[[#This Row],[Close Price]] &gt; Stock_Info[[#This Row],[Open Price]], 1, 0)</f>
        <v>1</v>
      </c>
      <c r="Q5886" t="str">
        <f>IF(AND(Stock_Info[[#This Row],[% Deli. Qty to Traded Qty]]&gt;80,Stock_Info[[#This Row],[No. of Trades]]&lt;3000),"Unusual Day","")</f>
        <v/>
      </c>
      <c r="R5886" t="str">
        <f>IF(AND(Stock_Info[[#This Row],[Spread High-Low]] &lt; 10, Stock_Info[[#This Row],[% Deli. Qty to Traded Qty]] &gt; 90), "Good Day", "")</f>
        <v/>
      </c>
    </row>
    <row r="5887" spans="1:18">
      <c r="A5887" t="s">
        <v>63</v>
      </c>
      <c r="B5887" s="1">
        <v>45707</v>
      </c>
      <c r="C5887" s="1" t="str">
        <f>"WEEK" &amp;" " &amp;  INT((DAY(Stock_Info[[#This Row],[Date]])+WEEKDAY(DATE(YEAR(Stock_Info[[#This Row],[Date]]),MONTH(Stock_Info[[#This Row],[Date]]),1))-1)/7)+1</f>
        <v>WEEK 4</v>
      </c>
      <c r="D5887" s="12">
        <v>94.01</v>
      </c>
      <c r="E5887" s="12">
        <v>97.45</v>
      </c>
      <c r="F5887" s="12">
        <v>94</v>
      </c>
      <c r="G5887" s="12">
        <v>96.71</v>
      </c>
      <c r="H5887" s="12">
        <v>96.755882807270481</v>
      </c>
      <c r="I5887">
        <v>155368</v>
      </c>
      <c r="J5887">
        <v>1225</v>
      </c>
      <c r="K5887" s="12">
        <v>15032768</v>
      </c>
      <c r="L5887">
        <v>75245</v>
      </c>
      <c r="M5887">
        <v>48.43</v>
      </c>
      <c r="N5887">
        <v>3.45</v>
      </c>
      <c r="O5887">
        <v>2.7</v>
      </c>
      <c r="P5887">
        <f xml:space="preserve"> IF(Stock_Info[[#This Row],[Close Price]] &gt; Stock_Info[[#This Row],[Open Price]], 1, 0)</f>
        <v>1</v>
      </c>
      <c r="Q5887" t="str">
        <f>IF(AND(Stock_Info[[#This Row],[% Deli. Qty to Traded Qty]]&gt;80,Stock_Info[[#This Row],[No. of Trades]]&lt;3000),"Unusual Day","")</f>
        <v/>
      </c>
      <c r="R5887" t="str">
        <f>IF(AND(Stock_Info[[#This Row],[Spread High-Low]] &lt; 10, Stock_Info[[#This Row],[% Deli. Qty to Traded Qty]] &gt; 90), "Good Day", "")</f>
        <v/>
      </c>
    </row>
    <row r="5888" spans="1:18">
      <c r="A5888" t="s">
        <v>63</v>
      </c>
      <c r="B5888" s="1">
        <v>45706</v>
      </c>
      <c r="C5888" s="1" t="str">
        <f>"WEEK" &amp;" " &amp;  INT((DAY(Stock_Info[[#This Row],[Date]])+WEEKDAY(DATE(YEAR(Stock_Info[[#This Row],[Date]]),MONTH(Stock_Info[[#This Row],[Date]]),1))-1)/7)+1</f>
        <v>WEEK 4</v>
      </c>
      <c r="D5888" s="12">
        <v>96.59</v>
      </c>
      <c r="E5888" s="12">
        <v>97.35</v>
      </c>
      <c r="F5888" s="12">
        <v>93.19</v>
      </c>
      <c r="G5888" s="12">
        <v>95.72</v>
      </c>
      <c r="H5888" s="12">
        <v>95.534546235287493</v>
      </c>
      <c r="I5888">
        <v>284112</v>
      </c>
      <c r="J5888">
        <v>2650</v>
      </c>
      <c r="K5888" s="12">
        <v>27142511</v>
      </c>
      <c r="L5888">
        <v>86407</v>
      </c>
      <c r="M5888">
        <v>30.41</v>
      </c>
      <c r="N5888">
        <v>4.16</v>
      </c>
      <c r="O5888">
        <v>-0.87</v>
      </c>
      <c r="P5888">
        <f xml:space="preserve"> IF(Stock_Info[[#This Row],[Close Price]] &gt; Stock_Info[[#This Row],[Open Price]], 1, 0)</f>
        <v>0</v>
      </c>
      <c r="Q5888" t="str">
        <f>IF(AND(Stock_Info[[#This Row],[% Deli. Qty to Traded Qty]]&gt;80,Stock_Info[[#This Row],[No. of Trades]]&lt;3000),"Unusual Day","")</f>
        <v/>
      </c>
      <c r="R5888" t="str">
        <f>IF(AND(Stock_Info[[#This Row],[Spread High-Low]] &lt; 10, Stock_Info[[#This Row],[% Deli. Qty to Traded Qty]] &gt; 90), "Good Day", "")</f>
        <v/>
      </c>
    </row>
    <row r="5889" spans="1:18">
      <c r="A5889" t="s">
        <v>63</v>
      </c>
      <c r="B5889" s="1">
        <v>45705</v>
      </c>
      <c r="C5889" s="1" t="str">
        <f>"WEEK" &amp;" " &amp;  INT((DAY(Stock_Info[[#This Row],[Date]])+WEEKDAY(DATE(YEAR(Stock_Info[[#This Row],[Date]]),MONTH(Stock_Info[[#This Row],[Date]]),1))-1)/7)+1</f>
        <v>WEEK 4</v>
      </c>
      <c r="D5889" s="12">
        <v>95</v>
      </c>
      <c r="E5889" s="12">
        <v>97.81</v>
      </c>
      <c r="F5889" s="12">
        <v>93</v>
      </c>
      <c r="G5889" s="12">
        <v>96.72</v>
      </c>
      <c r="H5889" s="12">
        <v>96.177195068102307</v>
      </c>
      <c r="I5889">
        <v>147205</v>
      </c>
      <c r="J5889">
        <v>1439</v>
      </c>
      <c r="K5889" s="12">
        <v>14157764</v>
      </c>
      <c r="L5889">
        <v>50115</v>
      </c>
      <c r="M5889">
        <v>34.04</v>
      </c>
      <c r="N5889">
        <v>4.8099999999999996</v>
      </c>
      <c r="O5889">
        <v>1.72</v>
      </c>
      <c r="P5889">
        <f xml:space="preserve"> IF(Stock_Info[[#This Row],[Close Price]] &gt; Stock_Info[[#This Row],[Open Price]], 1, 0)</f>
        <v>1</v>
      </c>
      <c r="Q5889" t="str">
        <f>IF(AND(Stock_Info[[#This Row],[% Deli. Qty to Traded Qty]]&gt;80,Stock_Info[[#This Row],[No. of Trades]]&lt;3000),"Unusual Day","")</f>
        <v/>
      </c>
      <c r="R5889" t="str">
        <f>IF(AND(Stock_Info[[#This Row],[Spread High-Low]] &lt; 10, Stock_Info[[#This Row],[% Deli. Qty to Traded Qty]] &gt; 90), "Good Day", "")</f>
        <v/>
      </c>
    </row>
    <row r="5890" spans="1:18">
      <c r="A5890" t="s">
        <v>63</v>
      </c>
      <c r="B5890" s="1">
        <v>45702</v>
      </c>
      <c r="C5890" s="1" t="str">
        <f>"WEEK" &amp;" " &amp;  INT((DAY(Stock_Info[[#This Row],[Date]])+WEEKDAY(DATE(YEAR(Stock_Info[[#This Row],[Date]]),MONTH(Stock_Info[[#This Row],[Date]]),1))-1)/7)+1</f>
        <v>WEEK 3</v>
      </c>
      <c r="D5890" s="12">
        <v>97.25</v>
      </c>
      <c r="E5890" s="12">
        <v>97.87</v>
      </c>
      <c r="F5890" s="12">
        <v>94.45</v>
      </c>
      <c r="G5890" s="12">
        <v>95.04</v>
      </c>
      <c r="H5890" s="12">
        <v>95.980423544098628</v>
      </c>
      <c r="I5890">
        <v>198657</v>
      </c>
      <c r="J5890">
        <v>2198</v>
      </c>
      <c r="K5890" s="12">
        <v>19067183</v>
      </c>
      <c r="L5890">
        <v>70253</v>
      </c>
      <c r="M5890">
        <v>35.36</v>
      </c>
      <c r="N5890">
        <v>3.42</v>
      </c>
      <c r="O5890">
        <v>-2.21</v>
      </c>
      <c r="P5890">
        <f xml:space="preserve"> IF(Stock_Info[[#This Row],[Close Price]] &gt; Stock_Info[[#This Row],[Open Price]], 1, 0)</f>
        <v>0</v>
      </c>
      <c r="Q5890" t="str">
        <f>IF(AND(Stock_Info[[#This Row],[% Deli. Qty to Traded Qty]]&gt;80,Stock_Info[[#This Row],[No. of Trades]]&lt;3000),"Unusual Day","")</f>
        <v/>
      </c>
      <c r="R5890" t="str">
        <f>IF(AND(Stock_Info[[#This Row],[Spread High-Low]] &lt; 10, Stock_Info[[#This Row],[% Deli. Qty to Traded Qty]] &gt; 90), "Good Day", "")</f>
        <v/>
      </c>
    </row>
    <row r="5891" spans="1:18">
      <c r="A5891" t="s">
        <v>63</v>
      </c>
      <c r="B5891" s="1">
        <v>45701</v>
      </c>
      <c r="C5891" s="1" t="str">
        <f>"WEEK" &amp;" " &amp;  INT((DAY(Stock_Info[[#This Row],[Date]])+WEEKDAY(DATE(YEAR(Stock_Info[[#This Row],[Date]]),MONTH(Stock_Info[[#This Row],[Date]]),1))-1)/7)+1</f>
        <v>WEEK 3</v>
      </c>
      <c r="D5891" s="12">
        <v>99.8</v>
      </c>
      <c r="E5891" s="12">
        <v>100.4</v>
      </c>
      <c r="F5891" s="12">
        <v>96.8</v>
      </c>
      <c r="G5891" s="12">
        <v>97.05</v>
      </c>
      <c r="H5891" s="12">
        <v>98.198153427667194</v>
      </c>
      <c r="I5891">
        <v>152932</v>
      </c>
      <c r="J5891">
        <v>1684</v>
      </c>
      <c r="K5891" s="12">
        <v>15017640</v>
      </c>
      <c r="L5891">
        <v>58366</v>
      </c>
      <c r="M5891">
        <v>38.159999999999997</v>
      </c>
      <c r="N5891">
        <v>3.6</v>
      </c>
      <c r="O5891">
        <v>-2.75</v>
      </c>
      <c r="P5891">
        <f xml:space="preserve"> IF(Stock_Info[[#This Row],[Close Price]] &gt; Stock_Info[[#This Row],[Open Price]], 1, 0)</f>
        <v>0</v>
      </c>
      <c r="Q5891" t="str">
        <f>IF(AND(Stock_Info[[#This Row],[% Deli. Qty to Traded Qty]]&gt;80,Stock_Info[[#This Row],[No. of Trades]]&lt;3000),"Unusual Day","")</f>
        <v/>
      </c>
      <c r="R5891" t="str">
        <f>IF(AND(Stock_Info[[#This Row],[Spread High-Low]] &lt; 10, Stock_Info[[#This Row],[% Deli. Qty to Traded Qty]] &gt; 90), "Good Day", "")</f>
        <v/>
      </c>
    </row>
    <row r="5892" spans="1:18">
      <c r="A5892" t="s">
        <v>63</v>
      </c>
      <c r="B5892" s="1">
        <v>45700</v>
      </c>
      <c r="C5892" s="1" t="str">
        <f>"WEEK" &amp;" " &amp;  INT((DAY(Stock_Info[[#This Row],[Date]])+WEEKDAY(DATE(YEAR(Stock_Info[[#This Row],[Date]]),MONTH(Stock_Info[[#This Row],[Date]]),1))-1)/7)+1</f>
        <v>WEEK 3</v>
      </c>
      <c r="D5892" s="12">
        <v>97</v>
      </c>
      <c r="E5892" s="12">
        <v>100.33</v>
      </c>
      <c r="F5892" s="12">
        <v>94.93</v>
      </c>
      <c r="G5892" s="12">
        <v>99.8</v>
      </c>
      <c r="H5892" s="12">
        <v>98.141717562273726</v>
      </c>
      <c r="I5892">
        <v>471226</v>
      </c>
      <c r="J5892">
        <v>3810</v>
      </c>
      <c r="K5892" s="12">
        <v>46246929</v>
      </c>
      <c r="L5892">
        <v>196308</v>
      </c>
      <c r="M5892">
        <v>41.66</v>
      </c>
      <c r="N5892">
        <v>5.4</v>
      </c>
      <c r="O5892">
        <v>2.8</v>
      </c>
      <c r="P5892">
        <f xml:space="preserve"> IF(Stock_Info[[#This Row],[Close Price]] &gt; Stock_Info[[#This Row],[Open Price]], 1, 0)</f>
        <v>1</v>
      </c>
      <c r="Q5892" t="str">
        <f>IF(AND(Stock_Info[[#This Row],[% Deli. Qty to Traded Qty]]&gt;80,Stock_Info[[#This Row],[No. of Trades]]&lt;3000),"Unusual Day","")</f>
        <v/>
      </c>
      <c r="R5892" t="str">
        <f>IF(AND(Stock_Info[[#This Row],[Spread High-Low]] &lt; 10, Stock_Info[[#This Row],[% Deli. Qty to Traded Qty]] &gt; 90), "Good Day", "")</f>
        <v/>
      </c>
    </row>
    <row r="5893" spans="1:18">
      <c r="A5893" t="s">
        <v>63</v>
      </c>
      <c r="B5893" s="1">
        <v>45699</v>
      </c>
      <c r="C5893" s="1" t="str">
        <f>"WEEK" &amp;" " &amp;  INT((DAY(Stock_Info[[#This Row],[Date]])+WEEKDAY(DATE(YEAR(Stock_Info[[#This Row],[Date]]),MONTH(Stock_Info[[#This Row],[Date]]),1))-1)/7)+1</f>
        <v>WEEK 3</v>
      </c>
      <c r="D5893" s="12">
        <v>97.01</v>
      </c>
      <c r="E5893" s="12">
        <v>97.73</v>
      </c>
      <c r="F5893" s="12">
        <v>96.34</v>
      </c>
      <c r="G5893" s="12">
        <v>96.96</v>
      </c>
      <c r="H5893" s="12">
        <v>96.958817489055832</v>
      </c>
      <c r="I5893">
        <v>240539</v>
      </c>
      <c r="J5893">
        <v>2326</v>
      </c>
      <c r="K5893" s="12">
        <v>23322377</v>
      </c>
      <c r="L5893">
        <v>107129</v>
      </c>
      <c r="M5893">
        <v>44.54</v>
      </c>
      <c r="N5893">
        <v>1.39</v>
      </c>
      <c r="O5893">
        <v>-0.05</v>
      </c>
      <c r="P5893">
        <f xml:space="preserve"> IF(Stock_Info[[#This Row],[Close Price]] &gt; Stock_Info[[#This Row],[Open Price]], 1, 0)</f>
        <v>0</v>
      </c>
      <c r="Q5893" t="str">
        <f>IF(AND(Stock_Info[[#This Row],[% Deli. Qty to Traded Qty]]&gt;80,Stock_Info[[#This Row],[No. of Trades]]&lt;3000),"Unusual Day","")</f>
        <v/>
      </c>
      <c r="R5893" t="str">
        <f>IF(AND(Stock_Info[[#This Row],[Spread High-Low]] &lt; 10, Stock_Info[[#This Row],[% Deli. Qty to Traded Qty]] &gt; 90), "Good Day", "")</f>
        <v/>
      </c>
    </row>
    <row r="5894" spans="1:18">
      <c r="A5894" t="s">
        <v>63</v>
      </c>
      <c r="B5894" s="1">
        <v>45698</v>
      </c>
      <c r="C5894" s="1" t="str">
        <f>"WEEK" &amp;" " &amp;  INT((DAY(Stock_Info[[#This Row],[Date]])+WEEKDAY(DATE(YEAR(Stock_Info[[#This Row],[Date]]),MONTH(Stock_Info[[#This Row],[Date]]),1))-1)/7)+1</f>
        <v>WEEK 3</v>
      </c>
      <c r="D5894" s="12">
        <v>99.21</v>
      </c>
      <c r="E5894" s="12">
        <v>99.83</v>
      </c>
      <c r="F5894" s="12">
        <v>97</v>
      </c>
      <c r="G5894" s="12">
        <v>97.23</v>
      </c>
      <c r="H5894" s="12">
        <v>97.976232215962057</v>
      </c>
      <c r="I5894">
        <v>197368</v>
      </c>
      <c r="J5894">
        <v>1836</v>
      </c>
      <c r="K5894" s="12">
        <v>19337373</v>
      </c>
      <c r="L5894">
        <v>73602</v>
      </c>
      <c r="M5894">
        <v>37.29</v>
      </c>
      <c r="N5894">
        <v>2.83</v>
      </c>
      <c r="O5894">
        <v>-1.98</v>
      </c>
      <c r="P5894">
        <f xml:space="preserve"> IF(Stock_Info[[#This Row],[Close Price]] &gt; Stock_Info[[#This Row],[Open Price]], 1, 0)</f>
        <v>0</v>
      </c>
      <c r="Q5894" t="str">
        <f>IF(AND(Stock_Info[[#This Row],[% Deli. Qty to Traded Qty]]&gt;80,Stock_Info[[#This Row],[No. of Trades]]&lt;3000),"Unusual Day","")</f>
        <v/>
      </c>
      <c r="R5894" t="str">
        <f>IF(AND(Stock_Info[[#This Row],[Spread High-Low]] &lt; 10, Stock_Info[[#This Row],[% Deli. Qty to Traded Qty]] &gt; 90), "Good Day", "")</f>
        <v/>
      </c>
    </row>
    <row r="5895" spans="1:18">
      <c r="A5895" t="s">
        <v>63</v>
      </c>
      <c r="B5895" s="1">
        <v>45695</v>
      </c>
      <c r="C5895" s="1" t="str">
        <f>"WEEK" &amp;" " &amp;  INT((DAY(Stock_Info[[#This Row],[Date]])+WEEKDAY(DATE(YEAR(Stock_Info[[#This Row],[Date]]),MONTH(Stock_Info[[#This Row],[Date]]),1))-1)/7)+1</f>
        <v>WEEK 2</v>
      </c>
      <c r="D5895" s="12">
        <v>102.1</v>
      </c>
      <c r="E5895" s="12">
        <v>102.5</v>
      </c>
      <c r="F5895" s="12">
        <v>99.38</v>
      </c>
      <c r="G5895" s="12">
        <v>99.92</v>
      </c>
      <c r="H5895" s="12">
        <v>100.99465283865874</v>
      </c>
      <c r="I5895">
        <v>160833</v>
      </c>
      <c r="J5895">
        <v>1388</v>
      </c>
      <c r="K5895" s="12">
        <v>16243273</v>
      </c>
      <c r="L5895">
        <v>43345</v>
      </c>
      <c r="M5895">
        <v>26.95</v>
      </c>
      <c r="N5895">
        <v>3.12</v>
      </c>
      <c r="O5895">
        <v>-2.1800000000000002</v>
      </c>
      <c r="P5895">
        <f xml:space="preserve"> IF(Stock_Info[[#This Row],[Close Price]] &gt; Stock_Info[[#This Row],[Open Price]], 1, 0)</f>
        <v>0</v>
      </c>
      <c r="Q5895" t="str">
        <f>IF(AND(Stock_Info[[#This Row],[% Deli. Qty to Traded Qty]]&gt;80,Stock_Info[[#This Row],[No. of Trades]]&lt;3000),"Unusual Day","")</f>
        <v/>
      </c>
      <c r="R5895" t="str">
        <f>IF(AND(Stock_Info[[#This Row],[Spread High-Low]] &lt; 10, Stock_Info[[#This Row],[% Deli. Qty to Traded Qty]] &gt; 90), "Good Day", "")</f>
        <v/>
      </c>
    </row>
    <row r="5896" spans="1:18">
      <c r="A5896" t="s">
        <v>63</v>
      </c>
      <c r="B5896" s="1">
        <v>45694</v>
      </c>
      <c r="C5896" s="1" t="str">
        <f>"WEEK" &amp;" " &amp;  INT((DAY(Stock_Info[[#This Row],[Date]])+WEEKDAY(DATE(YEAR(Stock_Info[[#This Row],[Date]]),MONTH(Stock_Info[[#This Row],[Date]]),1))-1)/7)+1</f>
        <v>WEEK 2</v>
      </c>
      <c r="D5896" s="12">
        <v>101.04</v>
      </c>
      <c r="E5896" s="12">
        <v>102.52</v>
      </c>
      <c r="F5896" s="12">
        <v>99.4</v>
      </c>
      <c r="G5896" s="12">
        <v>102.26</v>
      </c>
      <c r="H5896" s="12">
        <v>101.30424646018861</v>
      </c>
      <c r="I5896">
        <v>304536</v>
      </c>
      <c r="J5896">
        <v>2423</v>
      </c>
      <c r="K5896" s="12">
        <v>30850790</v>
      </c>
      <c r="L5896">
        <v>61725</v>
      </c>
      <c r="M5896">
        <v>20.27</v>
      </c>
      <c r="N5896">
        <v>3.12</v>
      </c>
      <c r="O5896">
        <v>1.22</v>
      </c>
      <c r="P5896">
        <f xml:space="preserve"> IF(Stock_Info[[#This Row],[Close Price]] &gt; Stock_Info[[#This Row],[Open Price]], 1, 0)</f>
        <v>1</v>
      </c>
      <c r="Q5896" t="str">
        <f>IF(AND(Stock_Info[[#This Row],[% Deli. Qty to Traded Qty]]&gt;80,Stock_Info[[#This Row],[No. of Trades]]&lt;3000),"Unusual Day","")</f>
        <v/>
      </c>
      <c r="R5896" t="str">
        <f>IF(AND(Stock_Info[[#This Row],[Spread High-Low]] &lt; 10, Stock_Info[[#This Row],[% Deli. Qty to Traded Qty]] &gt; 90), "Good Day", "")</f>
        <v/>
      </c>
    </row>
    <row r="5897" spans="1:18">
      <c r="A5897" t="s">
        <v>63</v>
      </c>
      <c r="B5897" s="1">
        <v>45693</v>
      </c>
      <c r="C5897" s="1" t="str">
        <f>"WEEK" &amp;" " &amp;  INT((DAY(Stock_Info[[#This Row],[Date]])+WEEKDAY(DATE(YEAR(Stock_Info[[#This Row],[Date]]),MONTH(Stock_Info[[#This Row],[Date]]),1))-1)/7)+1</f>
        <v>WEEK 2</v>
      </c>
      <c r="D5897" s="12">
        <v>103.04</v>
      </c>
      <c r="E5897" s="12">
        <v>106.8</v>
      </c>
      <c r="F5897" s="12">
        <v>99.35</v>
      </c>
      <c r="G5897" s="12">
        <v>101.44</v>
      </c>
      <c r="H5897" s="12">
        <v>102.20174075374349</v>
      </c>
      <c r="I5897">
        <v>834581</v>
      </c>
      <c r="J5897">
        <v>5091</v>
      </c>
      <c r="K5897" s="12">
        <v>85295631</v>
      </c>
      <c r="L5897">
        <v>204010</v>
      </c>
      <c r="M5897">
        <v>24.44</v>
      </c>
      <c r="N5897">
        <v>7.45</v>
      </c>
      <c r="O5897">
        <v>-1.6</v>
      </c>
      <c r="P5897">
        <f xml:space="preserve"> IF(Stock_Info[[#This Row],[Close Price]] &gt; Stock_Info[[#This Row],[Open Price]], 1, 0)</f>
        <v>0</v>
      </c>
      <c r="Q5897" t="str">
        <f>IF(AND(Stock_Info[[#This Row],[% Deli. Qty to Traded Qty]]&gt;80,Stock_Info[[#This Row],[No. of Trades]]&lt;3000),"Unusual Day","")</f>
        <v/>
      </c>
      <c r="R5897" t="str">
        <f>IF(AND(Stock_Info[[#This Row],[Spread High-Low]] &lt; 10, Stock_Info[[#This Row],[% Deli. Qty to Traded Qty]] &gt; 90), "Good Day", "")</f>
        <v/>
      </c>
    </row>
    <row r="5898" spans="1:18">
      <c r="A5898" t="s">
        <v>63</v>
      </c>
      <c r="B5898" s="1">
        <v>45692</v>
      </c>
      <c r="C5898" s="1" t="str">
        <f>"WEEK" &amp;" " &amp;  INT((DAY(Stock_Info[[#This Row],[Date]])+WEEKDAY(DATE(YEAR(Stock_Info[[#This Row],[Date]]),MONTH(Stock_Info[[#This Row],[Date]]),1))-1)/7)+1</f>
        <v>WEEK 2</v>
      </c>
      <c r="D5898" s="12">
        <v>102.35</v>
      </c>
      <c r="E5898" s="12">
        <v>105.83</v>
      </c>
      <c r="F5898" s="12">
        <v>100.59</v>
      </c>
      <c r="G5898" s="12">
        <v>103.31</v>
      </c>
      <c r="H5898" s="12">
        <v>104.36476793013956</v>
      </c>
      <c r="I5898">
        <v>359116</v>
      </c>
      <c r="J5898">
        <v>2612</v>
      </c>
      <c r="K5898" s="12">
        <v>37479058</v>
      </c>
      <c r="L5898">
        <v>156891</v>
      </c>
      <c r="M5898">
        <v>43.69</v>
      </c>
      <c r="N5898">
        <v>5.24</v>
      </c>
      <c r="O5898">
        <v>0.96</v>
      </c>
      <c r="P5898">
        <f xml:space="preserve"> IF(Stock_Info[[#This Row],[Close Price]] &gt; Stock_Info[[#This Row],[Open Price]], 1, 0)</f>
        <v>1</v>
      </c>
      <c r="Q5898" t="str">
        <f>IF(AND(Stock_Info[[#This Row],[% Deli. Qty to Traded Qty]]&gt;80,Stock_Info[[#This Row],[No. of Trades]]&lt;3000),"Unusual Day","")</f>
        <v/>
      </c>
      <c r="R5898" t="str">
        <f>IF(AND(Stock_Info[[#This Row],[Spread High-Low]] &lt; 10, Stock_Info[[#This Row],[% Deli. Qty to Traded Qty]] &gt; 90), "Good Day", "")</f>
        <v/>
      </c>
    </row>
    <row r="5899" spans="1:18">
      <c r="A5899" t="s">
        <v>63</v>
      </c>
      <c r="B5899" s="1">
        <v>45691</v>
      </c>
      <c r="C5899" s="1" t="str">
        <f>"WEEK" &amp;" " &amp;  INT((DAY(Stock_Info[[#This Row],[Date]])+WEEKDAY(DATE(YEAR(Stock_Info[[#This Row],[Date]]),MONTH(Stock_Info[[#This Row],[Date]]),1))-1)/7)+1</f>
        <v>WEEK 2</v>
      </c>
      <c r="D5899" s="12">
        <v>98.75</v>
      </c>
      <c r="E5899" s="12">
        <v>100.93</v>
      </c>
      <c r="F5899" s="12">
        <v>97.97</v>
      </c>
      <c r="G5899" s="12">
        <v>100.51</v>
      </c>
      <c r="H5899" s="12">
        <v>99.411595280126363</v>
      </c>
      <c r="I5899">
        <v>107630</v>
      </c>
      <c r="J5899">
        <v>1123</v>
      </c>
      <c r="K5899" s="12">
        <v>10699670</v>
      </c>
      <c r="L5899">
        <v>44172</v>
      </c>
      <c r="M5899">
        <v>41.04</v>
      </c>
      <c r="N5899">
        <v>2.96</v>
      </c>
      <c r="O5899">
        <v>1.76</v>
      </c>
      <c r="P5899">
        <f xml:space="preserve"> IF(Stock_Info[[#This Row],[Close Price]] &gt; Stock_Info[[#This Row],[Open Price]], 1, 0)</f>
        <v>1</v>
      </c>
      <c r="Q5899" t="str">
        <f>IF(AND(Stock_Info[[#This Row],[% Deli. Qty to Traded Qty]]&gt;80,Stock_Info[[#This Row],[No. of Trades]]&lt;3000),"Unusual Day","")</f>
        <v/>
      </c>
      <c r="R5899" t="str">
        <f>IF(AND(Stock_Info[[#This Row],[Spread High-Low]] &lt; 10, Stock_Info[[#This Row],[% Deli. Qty to Traded Qty]] &gt; 90), "Good Day", "")</f>
        <v/>
      </c>
    </row>
    <row r="5900" spans="1:18">
      <c r="A5900" t="s">
        <v>63</v>
      </c>
      <c r="B5900" s="1">
        <v>45689</v>
      </c>
      <c r="C5900" s="1" t="str">
        <f>"WEEK" &amp;" " &amp;  INT((DAY(Stock_Info[[#This Row],[Date]])+WEEKDAY(DATE(YEAR(Stock_Info[[#This Row],[Date]]),MONTH(Stock_Info[[#This Row],[Date]]),1))-1)/7)+1</f>
        <v>WEEK 2</v>
      </c>
      <c r="D5900" s="12">
        <v>99</v>
      </c>
      <c r="E5900" s="12">
        <v>105.19</v>
      </c>
      <c r="F5900" s="12">
        <v>98.5</v>
      </c>
      <c r="G5900" s="12">
        <v>100.78</v>
      </c>
      <c r="H5900" s="12">
        <v>101.69540598773524</v>
      </c>
      <c r="I5900">
        <v>331845</v>
      </c>
      <c r="J5900">
        <v>2568</v>
      </c>
      <c r="K5900" s="12">
        <v>33747112</v>
      </c>
      <c r="N5900">
        <v>6.69</v>
      </c>
      <c r="O5900">
        <v>1.78</v>
      </c>
      <c r="P5900">
        <f xml:space="preserve"> IF(Stock_Info[[#This Row],[Close Price]] &gt; Stock_Info[[#This Row],[Open Price]], 1, 0)</f>
        <v>1</v>
      </c>
      <c r="Q5900" t="str">
        <f>IF(AND(Stock_Info[[#This Row],[% Deli. Qty to Traded Qty]]&gt;80,Stock_Info[[#This Row],[No. of Trades]]&lt;3000),"Unusual Day","")</f>
        <v/>
      </c>
      <c r="R5900" t="str">
        <f>IF(AND(Stock_Info[[#This Row],[Spread High-Low]] &lt; 10, Stock_Info[[#This Row],[% Deli. Qty to Traded Qty]] &gt; 90), "Good Day", "")</f>
        <v/>
      </c>
    </row>
    <row r="5901" spans="1:18">
      <c r="A5901" t="s">
        <v>63</v>
      </c>
      <c r="B5901" s="1">
        <v>45688</v>
      </c>
      <c r="C5901" s="1" t="str">
        <f>"WEEK" &amp;" " &amp;  INT((DAY(Stock_Info[[#This Row],[Date]])+WEEKDAY(DATE(YEAR(Stock_Info[[#This Row],[Date]]),MONTH(Stock_Info[[#This Row],[Date]]),1))-1)/7)+1</f>
        <v>WEEK 5</v>
      </c>
      <c r="D5901" s="12">
        <v>100.15</v>
      </c>
      <c r="E5901" s="12">
        <v>100.75</v>
      </c>
      <c r="F5901" s="12">
        <v>98</v>
      </c>
      <c r="G5901" s="12">
        <v>99.45</v>
      </c>
      <c r="H5901" s="12">
        <v>99.40445408115832</v>
      </c>
      <c r="I5901">
        <v>333447</v>
      </c>
      <c r="J5901">
        <v>2267</v>
      </c>
      <c r="K5901" s="12">
        <v>33146117</v>
      </c>
      <c r="L5901">
        <v>94612</v>
      </c>
      <c r="M5901">
        <v>28.37</v>
      </c>
      <c r="N5901">
        <v>2.75</v>
      </c>
      <c r="O5901">
        <v>-0.7</v>
      </c>
      <c r="P5901">
        <f xml:space="preserve"> IF(Stock_Info[[#This Row],[Close Price]] &gt; Stock_Info[[#This Row],[Open Price]], 1, 0)</f>
        <v>0</v>
      </c>
      <c r="Q5901" t="str">
        <f>IF(AND(Stock_Info[[#This Row],[% Deli. Qty to Traded Qty]]&gt;80,Stock_Info[[#This Row],[No. of Trades]]&lt;3000),"Unusual Day","")</f>
        <v/>
      </c>
      <c r="R5901" t="str">
        <f>IF(AND(Stock_Info[[#This Row],[Spread High-Low]] &lt; 10, Stock_Info[[#This Row],[% Deli. Qty to Traded Qty]] &gt; 90), "Good Day", "")</f>
        <v/>
      </c>
    </row>
    <row r="5902" spans="1:18">
      <c r="A5902" t="s">
        <v>63</v>
      </c>
      <c r="B5902" s="1">
        <v>45687</v>
      </c>
      <c r="C5902" s="1" t="str">
        <f>"WEEK" &amp;" " &amp;  INT((DAY(Stock_Info[[#This Row],[Date]])+WEEKDAY(DATE(YEAR(Stock_Info[[#This Row],[Date]]),MONTH(Stock_Info[[#This Row],[Date]]),1))-1)/7)+1</f>
        <v>WEEK 5</v>
      </c>
      <c r="D5902" s="12">
        <v>94.05</v>
      </c>
      <c r="E5902" s="12">
        <v>105.55</v>
      </c>
      <c r="F5902" s="12">
        <v>94.05</v>
      </c>
      <c r="G5902" s="12">
        <v>99.25</v>
      </c>
      <c r="H5902" s="12">
        <v>100.0961792281571</v>
      </c>
      <c r="I5902">
        <v>702345</v>
      </c>
      <c r="J5902">
        <v>5060</v>
      </c>
      <c r="K5902" s="12">
        <v>70302051</v>
      </c>
      <c r="L5902">
        <v>349601</v>
      </c>
      <c r="M5902">
        <v>49.78</v>
      </c>
      <c r="N5902">
        <v>11.5</v>
      </c>
      <c r="O5902">
        <v>5.2</v>
      </c>
      <c r="P5902">
        <f xml:space="preserve"> IF(Stock_Info[[#This Row],[Close Price]] &gt; Stock_Info[[#This Row],[Open Price]], 1, 0)</f>
        <v>1</v>
      </c>
      <c r="Q5902" t="str">
        <f>IF(AND(Stock_Info[[#This Row],[% Deli. Qty to Traded Qty]]&gt;80,Stock_Info[[#This Row],[No. of Trades]]&lt;3000),"Unusual Day","")</f>
        <v/>
      </c>
      <c r="R5902" t="str">
        <f>IF(AND(Stock_Info[[#This Row],[Spread High-Low]] &lt; 10, Stock_Info[[#This Row],[% Deli. Qty to Traded Qty]] &gt; 90), "Good Day", "")</f>
        <v/>
      </c>
    </row>
    <row r="5903" spans="1:18">
      <c r="A5903" t="s">
        <v>63</v>
      </c>
      <c r="B5903" s="1">
        <v>45686</v>
      </c>
      <c r="C5903" s="1" t="str">
        <f>"WEEK" &amp;" " &amp;  INT((DAY(Stock_Info[[#This Row],[Date]])+WEEKDAY(DATE(YEAR(Stock_Info[[#This Row],[Date]]),MONTH(Stock_Info[[#This Row],[Date]]),1))-1)/7)+1</f>
        <v>WEEK 5</v>
      </c>
      <c r="D5903" s="12">
        <v>95.4</v>
      </c>
      <c r="E5903" s="12">
        <v>95.5</v>
      </c>
      <c r="F5903" s="12">
        <v>93.65</v>
      </c>
      <c r="G5903" s="12">
        <v>94.9</v>
      </c>
      <c r="H5903" s="12">
        <v>94.75411185955798</v>
      </c>
      <c r="I5903">
        <v>235599</v>
      </c>
      <c r="J5903">
        <v>1375</v>
      </c>
      <c r="K5903" s="12">
        <v>22323974</v>
      </c>
      <c r="L5903">
        <v>61449</v>
      </c>
      <c r="M5903">
        <v>26.08</v>
      </c>
      <c r="N5903">
        <v>1.85</v>
      </c>
      <c r="O5903">
        <v>-0.5</v>
      </c>
      <c r="P5903">
        <f xml:space="preserve"> IF(Stock_Info[[#This Row],[Close Price]] &gt; Stock_Info[[#This Row],[Open Price]], 1, 0)</f>
        <v>0</v>
      </c>
      <c r="Q5903" t="str">
        <f>IF(AND(Stock_Info[[#This Row],[% Deli. Qty to Traded Qty]]&gt;80,Stock_Info[[#This Row],[No. of Trades]]&lt;3000),"Unusual Day","")</f>
        <v/>
      </c>
      <c r="R5903" t="str">
        <f>IF(AND(Stock_Info[[#This Row],[Spread High-Low]] &lt; 10, Stock_Info[[#This Row],[% Deli. Qty to Traded Qty]] &gt; 90), "Good Day", "")</f>
        <v/>
      </c>
    </row>
    <row r="5904" spans="1:18">
      <c r="A5904" t="s">
        <v>63</v>
      </c>
      <c r="B5904" s="1">
        <v>45685</v>
      </c>
      <c r="C5904" s="1" t="str">
        <f>"WEEK" &amp;" " &amp;  INT((DAY(Stock_Info[[#This Row],[Date]])+WEEKDAY(DATE(YEAR(Stock_Info[[#This Row],[Date]]),MONTH(Stock_Info[[#This Row],[Date]]),1))-1)/7)+1</f>
        <v>WEEK 5</v>
      </c>
      <c r="D5904" s="12">
        <v>90.45</v>
      </c>
      <c r="E5904" s="12">
        <v>97.15</v>
      </c>
      <c r="F5904" s="12">
        <v>89.5</v>
      </c>
      <c r="G5904" s="12">
        <v>95.55</v>
      </c>
      <c r="H5904" s="12">
        <v>94.177448023854495</v>
      </c>
      <c r="I5904">
        <v>413507</v>
      </c>
      <c r="J5904">
        <v>2391</v>
      </c>
      <c r="K5904" s="12">
        <v>38943034</v>
      </c>
      <c r="L5904">
        <v>108073</v>
      </c>
      <c r="M5904">
        <v>26.14</v>
      </c>
      <c r="N5904">
        <v>7.65</v>
      </c>
      <c r="O5904">
        <v>5.0999999999999996</v>
      </c>
      <c r="P5904">
        <f xml:space="preserve"> IF(Stock_Info[[#This Row],[Close Price]] &gt; Stock_Info[[#This Row],[Open Price]], 1, 0)</f>
        <v>1</v>
      </c>
      <c r="Q5904" t="str">
        <f>IF(AND(Stock_Info[[#This Row],[% Deli. Qty to Traded Qty]]&gt;80,Stock_Info[[#This Row],[No. of Trades]]&lt;3000),"Unusual Day","")</f>
        <v/>
      </c>
      <c r="R5904" t="str">
        <f>IF(AND(Stock_Info[[#This Row],[Spread High-Low]] &lt; 10, Stock_Info[[#This Row],[% Deli. Qty to Traded Qty]] &gt; 90), "Good Day", "")</f>
        <v/>
      </c>
    </row>
    <row r="5905" spans="1:18">
      <c r="A5905" t="s">
        <v>63</v>
      </c>
      <c r="B5905" s="1">
        <v>45684</v>
      </c>
      <c r="C5905" s="1" t="str">
        <f>"WEEK" &amp;" " &amp;  INT((DAY(Stock_Info[[#This Row],[Date]])+WEEKDAY(DATE(YEAR(Stock_Info[[#This Row],[Date]]),MONTH(Stock_Info[[#This Row],[Date]]),1))-1)/7)+1</f>
        <v>WEEK 5</v>
      </c>
      <c r="D5905" s="12">
        <v>89.75</v>
      </c>
      <c r="E5905" s="12">
        <v>90.4</v>
      </c>
      <c r="F5905" s="12">
        <v>87.65</v>
      </c>
      <c r="G5905" s="12">
        <v>88.85</v>
      </c>
      <c r="H5905" s="12">
        <v>88.674705494568485</v>
      </c>
      <c r="I5905">
        <v>174445</v>
      </c>
      <c r="J5905">
        <v>1320</v>
      </c>
      <c r="K5905" s="12">
        <v>15468859</v>
      </c>
      <c r="L5905">
        <v>73453</v>
      </c>
      <c r="M5905">
        <v>42.11</v>
      </c>
      <c r="N5905">
        <v>2.75</v>
      </c>
      <c r="O5905">
        <v>-0.9</v>
      </c>
      <c r="P5905">
        <f xml:space="preserve"> IF(Stock_Info[[#This Row],[Close Price]] &gt; Stock_Info[[#This Row],[Open Price]], 1, 0)</f>
        <v>0</v>
      </c>
      <c r="Q5905" t="str">
        <f>IF(AND(Stock_Info[[#This Row],[% Deli. Qty to Traded Qty]]&gt;80,Stock_Info[[#This Row],[No. of Trades]]&lt;3000),"Unusual Day","")</f>
        <v/>
      </c>
      <c r="R5905" t="str">
        <f>IF(AND(Stock_Info[[#This Row],[Spread High-Low]] &lt; 10, Stock_Info[[#This Row],[% Deli. Qty to Traded Qty]] &gt; 90), "Good Day", "")</f>
        <v/>
      </c>
    </row>
    <row r="5906" spans="1:18">
      <c r="A5906" t="s">
        <v>63</v>
      </c>
      <c r="B5906" s="1">
        <v>45681</v>
      </c>
      <c r="C5906" s="1" t="str">
        <f>"WEEK" &amp;" " &amp;  INT((DAY(Stock_Info[[#This Row],[Date]])+WEEKDAY(DATE(YEAR(Stock_Info[[#This Row],[Date]]),MONTH(Stock_Info[[#This Row],[Date]]),1))-1)/7)+1</f>
        <v>WEEK 4</v>
      </c>
      <c r="D5906" s="12">
        <v>92</v>
      </c>
      <c r="E5906" s="12">
        <v>92.55</v>
      </c>
      <c r="F5906" s="12">
        <v>90</v>
      </c>
      <c r="G5906" s="12">
        <v>90.4</v>
      </c>
      <c r="H5906" s="12">
        <v>91.288997228654324</v>
      </c>
      <c r="I5906">
        <v>245729</v>
      </c>
      <c r="J5906">
        <v>1870</v>
      </c>
      <c r="K5906" s="12">
        <v>22432354</v>
      </c>
      <c r="L5906">
        <v>88868</v>
      </c>
      <c r="M5906">
        <v>36.159999999999997</v>
      </c>
      <c r="N5906">
        <v>2.5499999999999998</v>
      </c>
      <c r="O5906">
        <v>-1.6</v>
      </c>
      <c r="P5906">
        <f xml:space="preserve"> IF(Stock_Info[[#This Row],[Close Price]] &gt; Stock_Info[[#This Row],[Open Price]], 1, 0)</f>
        <v>0</v>
      </c>
      <c r="Q5906" t="str">
        <f>IF(AND(Stock_Info[[#This Row],[% Deli. Qty to Traded Qty]]&gt;80,Stock_Info[[#This Row],[No. of Trades]]&lt;3000),"Unusual Day","")</f>
        <v/>
      </c>
      <c r="R5906" t="str">
        <f>IF(AND(Stock_Info[[#This Row],[Spread High-Low]] &lt; 10, Stock_Info[[#This Row],[% Deli. Qty to Traded Qty]] &gt; 90), "Good Day", "")</f>
        <v/>
      </c>
    </row>
    <row r="5907" spans="1:18">
      <c r="A5907" t="s">
        <v>63</v>
      </c>
      <c r="B5907" s="1">
        <v>45680</v>
      </c>
      <c r="C5907" s="1" t="str">
        <f>"WEEK" &amp;" " &amp;  INT((DAY(Stock_Info[[#This Row],[Date]])+WEEKDAY(DATE(YEAR(Stock_Info[[#This Row],[Date]]),MONTH(Stock_Info[[#This Row],[Date]]),1))-1)/7)+1</f>
        <v>WEEK 4</v>
      </c>
      <c r="D5907" s="12">
        <v>91.35</v>
      </c>
      <c r="E5907" s="12">
        <v>93.3</v>
      </c>
      <c r="F5907" s="12">
        <v>90.4</v>
      </c>
      <c r="G5907" s="12">
        <v>91.65</v>
      </c>
      <c r="H5907" s="12">
        <v>91.731993161261855</v>
      </c>
      <c r="I5907">
        <v>181320</v>
      </c>
      <c r="J5907">
        <v>1092</v>
      </c>
      <c r="K5907" s="12">
        <v>16632845</v>
      </c>
      <c r="L5907">
        <v>49791</v>
      </c>
      <c r="M5907">
        <v>27.46</v>
      </c>
      <c r="N5907">
        <v>2.9</v>
      </c>
      <c r="O5907">
        <v>0.3</v>
      </c>
      <c r="P5907">
        <f xml:space="preserve"> IF(Stock_Info[[#This Row],[Close Price]] &gt; Stock_Info[[#This Row],[Open Price]], 1, 0)</f>
        <v>1</v>
      </c>
      <c r="Q5907" t="str">
        <f>IF(AND(Stock_Info[[#This Row],[% Deli. Qty to Traded Qty]]&gt;80,Stock_Info[[#This Row],[No. of Trades]]&lt;3000),"Unusual Day","")</f>
        <v/>
      </c>
      <c r="R5907" t="str">
        <f>IF(AND(Stock_Info[[#This Row],[Spread High-Low]] &lt; 10, Stock_Info[[#This Row],[% Deli. Qty to Traded Qty]] &gt; 90), "Good Day", "")</f>
        <v/>
      </c>
    </row>
    <row r="5908" spans="1:18">
      <c r="A5908" t="s">
        <v>63</v>
      </c>
      <c r="B5908" s="1">
        <v>45679</v>
      </c>
      <c r="C5908" s="1" t="str">
        <f>"WEEK" &amp;" " &amp;  INT((DAY(Stock_Info[[#This Row],[Date]])+WEEKDAY(DATE(YEAR(Stock_Info[[#This Row],[Date]]),MONTH(Stock_Info[[#This Row],[Date]]),1))-1)/7)+1</f>
        <v>WEEK 4</v>
      </c>
      <c r="D5908" s="12">
        <v>94.3</v>
      </c>
      <c r="E5908" s="12">
        <v>94.95</v>
      </c>
      <c r="F5908" s="12">
        <v>90.35</v>
      </c>
      <c r="G5908" s="12">
        <v>90.7</v>
      </c>
      <c r="H5908" s="12">
        <v>91.807196625229849</v>
      </c>
      <c r="I5908">
        <v>249617</v>
      </c>
      <c r="J5908">
        <v>2795</v>
      </c>
      <c r="K5908" s="12">
        <v>22916637</v>
      </c>
      <c r="L5908">
        <v>151178</v>
      </c>
      <c r="M5908">
        <v>60.56</v>
      </c>
      <c r="N5908">
        <v>4.5999999999999996</v>
      </c>
      <c r="O5908">
        <v>-3.6</v>
      </c>
      <c r="P5908">
        <f xml:space="preserve"> IF(Stock_Info[[#This Row],[Close Price]] &gt; Stock_Info[[#This Row],[Open Price]], 1, 0)</f>
        <v>0</v>
      </c>
      <c r="Q5908" t="str">
        <f>IF(AND(Stock_Info[[#This Row],[% Deli. Qty to Traded Qty]]&gt;80,Stock_Info[[#This Row],[No. of Trades]]&lt;3000),"Unusual Day","")</f>
        <v/>
      </c>
      <c r="R5908" t="str">
        <f>IF(AND(Stock_Info[[#This Row],[Spread High-Low]] &lt; 10, Stock_Info[[#This Row],[% Deli. Qty to Traded Qty]] &gt; 90), "Good Day", "")</f>
        <v/>
      </c>
    </row>
    <row r="5909" spans="1:18">
      <c r="A5909" t="s">
        <v>63</v>
      </c>
      <c r="B5909" s="1">
        <v>45678</v>
      </c>
      <c r="C5909" s="1" t="str">
        <f>"WEEK" &amp;" " &amp;  INT((DAY(Stock_Info[[#This Row],[Date]])+WEEKDAY(DATE(YEAR(Stock_Info[[#This Row],[Date]]),MONTH(Stock_Info[[#This Row],[Date]]),1))-1)/7)+1</f>
        <v>WEEK 4</v>
      </c>
      <c r="D5909" s="12">
        <v>98.3</v>
      </c>
      <c r="E5909" s="12">
        <v>98.45</v>
      </c>
      <c r="F5909" s="12">
        <v>93.9</v>
      </c>
      <c r="G5909" s="12">
        <v>94.25</v>
      </c>
      <c r="H5909" s="12">
        <v>96.341490778143509</v>
      </c>
      <c r="I5909">
        <v>310187</v>
      </c>
      <c r="J5909">
        <v>2113</v>
      </c>
      <c r="K5909" s="12">
        <v>29883878</v>
      </c>
      <c r="L5909">
        <v>131784</v>
      </c>
      <c r="M5909">
        <v>42.49</v>
      </c>
      <c r="N5909">
        <v>4.55</v>
      </c>
      <c r="O5909">
        <v>-4.05</v>
      </c>
      <c r="P5909">
        <f xml:space="preserve"> IF(Stock_Info[[#This Row],[Close Price]] &gt; Stock_Info[[#This Row],[Open Price]], 1, 0)</f>
        <v>0</v>
      </c>
      <c r="Q5909" t="str">
        <f>IF(AND(Stock_Info[[#This Row],[% Deli. Qty to Traded Qty]]&gt;80,Stock_Info[[#This Row],[No. of Trades]]&lt;3000),"Unusual Day","")</f>
        <v/>
      </c>
      <c r="R5909" t="str">
        <f>IF(AND(Stock_Info[[#This Row],[Spread High-Low]] &lt; 10, Stock_Info[[#This Row],[% Deli. Qty to Traded Qty]] &gt; 90), "Good Day", "")</f>
        <v/>
      </c>
    </row>
    <row r="5910" spans="1:18">
      <c r="A5910" t="s">
        <v>63</v>
      </c>
      <c r="B5910" s="1">
        <v>45677</v>
      </c>
      <c r="C5910" s="1" t="str">
        <f>"WEEK" &amp;" " &amp;  INT((DAY(Stock_Info[[#This Row],[Date]])+WEEKDAY(DATE(YEAR(Stock_Info[[#This Row],[Date]]),MONTH(Stock_Info[[#This Row],[Date]]),1))-1)/7)+1</f>
        <v>WEEK 4</v>
      </c>
      <c r="D5910" s="12">
        <v>95.55</v>
      </c>
      <c r="E5910" s="12">
        <v>98.45</v>
      </c>
      <c r="F5910" s="12">
        <v>94.85</v>
      </c>
      <c r="G5910" s="12">
        <v>97.95</v>
      </c>
      <c r="H5910" s="12">
        <v>96.861744126260248</v>
      </c>
      <c r="I5910">
        <v>223665</v>
      </c>
      <c r="J5910">
        <v>1341</v>
      </c>
      <c r="K5910" s="12">
        <v>21664582</v>
      </c>
      <c r="L5910">
        <v>73955</v>
      </c>
      <c r="M5910">
        <v>33.06</v>
      </c>
      <c r="N5910">
        <v>3.6</v>
      </c>
      <c r="O5910">
        <v>2.4</v>
      </c>
      <c r="P5910">
        <f xml:space="preserve"> IF(Stock_Info[[#This Row],[Close Price]] &gt; Stock_Info[[#This Row],[Open Price]], 1, 0)</f>
        <v>1</v>
      </c>
      <c r="Q5910" t="str">
        <f>IF(AND(Stock_Info[[#This Row],[% Deli. Qty to Traded Qty]]&gt;80,Stock_Info[[#This Row],[No. of Trades]]&lt;3000),"Unusual Day","")</f>
        <v/>
      </c>
      <c r="R5910" t="str">
        <f>IF(AND(Stock_Info[[#This Row],[Spread High-Low]] &lt; 10, Stock_Info[[#This Row],[% Deli. Qty to Traded Qty]] &gt; 90), "Good Day", "")</f>
        <v/>
      </c>
    </row>
    <row r="5911" spans="1:18">
      <c r="A5911" t="s">
        <v>63</v>
      </c>
      <c r="B5911" s="1">
        <v>45674</v>
      </c>
      <c r="C5911" s="1" t="str">
        <f>"WEEK" &amp;" " &amp;  INT((DAY(Stock_Info[[#This Row],[Date]])+WEEKDAY(DATE(YEAR(Stock_Info[[#This Row],[Date]]),MONTH(Stock_Info[[#This Row],[Date]]),1))-1)/7)+1</f>
        <v>WEEK 3</v>
      </c>
      <c r="D5911" s="12">
        <v>95.75</v>
      </c>
      <c r="E5911" s="12">
        <v>95.95</v>
      </c>
      <c r="F5911" s="12">
        <v>93.7</v>
      </c>
      <c r="G5911" s="12">
        <v>94.5</v>
      </c>
      <c r="H5911" s="12">
        <v>94.920195079952194</v>
      </c>
      <c r="I5911">
        <v>176543</v>
      </c>
      <c r="J5911">
        <v>1568</v>
      </c>
      <c r="K5911" s="12">
        <v>16757496</v>
      </c>
      <c r="L5911">
        <v>74321</v>
      </c>
      <c r="M5911">
        <v>42.1</v>
      </c>
      <c r="N5911">
        <v>2.25</v>
      </c>
      <c r="O5911">
        <v>-1.25</v>
      </c>
      <c r="P5911">
        <f xml:space="preserve"> IF(Stock_Info[[#This Row],[Close Price]] &gt; Stock_Info[[#This Row],[Open Price]], 1, 0)</f>
        <v>0</v>
      </c>
      <c r="Q5911" t="str">
        <f>IF(AND(Stock_Info[[#This Row],[% Deli. Qty to Traded Qty]]&gt;80,Stock_Info[[#This Row],[No. of Trades]]&lt;3000),"Unusual Day","")</f>
        <v/>
      </c>
      <c r="R5911" t="str">
        <f>IF(AND(Stock_Info[[#This Row],[Spread High-Low]] &lt; 10, Stock_Info[[#This Row],[% Deli. Qty to Traded Qty]] &gt; 90), "Good Day", "")</f>
        <v/>
      </c>
    </row>
    <row r="5912" spans="1:18">
      <c r="A5912" t="s">
        <v>63</v>
      </c>
      <c r="B5912" s="1">
        <v>45673</v>
      </c>
      <c r="C5912" s="1" t="str">
        <f>"WEEK" &amp;" " &amp;  INT((DAY(Stock_Info[[#This Row],[Date]])+WEEKDAY(DATE(YEAR(Stock_Info[[#This Row],[Date]]),MONTH(Stock_Info[[#This Row],[Date]]),1))-1)/7)+1</f>
        <v>WEEK 3</v>
      </c>
      <c r="D5912" s="12">
        <v>93.65</v>
      </c>
      <c r="E5912" s="12">
        <v>97.25</v>
      </c>
      <c r="F5912" s="12">
        <v>93.65</v>
      </c>
      <c r="G5912" s="12">
        <v>95.05</v>
      </c>
      <c r="H5912" s="12">
        <v>95.154462641593668</v>
      </c>
      <c r="I5912">
        <v>286736</v>
      </c>
      <c r="J5912">
        <v>1987</v>
      </c>
      <c r="K5912" s="12">
        <v>27284210</v>
      </c>
      <c r="L5912">
        <v>104010</v>
      </c>
      <c r="M5912">
        <v>36.270000000000003</v>
      </c>
      <c r="N5912">
        <v>3.6</v>
      </c>
      <c r="O5912">
        <v>1.4</v>
      </c>
      <c r="P5912">
        <f xml:space="preserve"> IF(Stock_Info[[#This Row],[Close Price]] &gt; Stock_Info[[#This Row],[Open Price]], 1, 0)</f>
        <v>1</v>
      </c>
      <c r="Q5912" t="str">
        <f>IF(AND(Stock_Info[[#This Row],[% Deli. Qty to Traded Qty]]&gt;80,Stock_Info[[#This Row],[No. of Trades]]&lt;3000),"Unusual Day","")</f>
        <v/>
      </c>
      <c r="R5912" t="str">
        <f>IF(AND(Stock_Info[[#This Row],[Spread High-Low]] &lt; 10, Stock_Info[[#This Row],[% Deli. Qty to Traded Qty]] &gt; 90), "Good Day", "")</f>
        <v/>
      </c>
    </row>
    <row r="5913" spans="1:18">
      <c r="A5913" t="s">
        <v>63</v>
      </c>
      <c r="B5913" s="1">
        <v>45672</v>
      </c>
      <c r="C5913" s="1" t="str">
        <f>"WEEK" &amp;" " &amp;  INT((DAY(Stock_Info[[#This Row],[Date]])+WEEKDAY(DATE(YEAR(Stock_Info[[#This Row],[Date]]),MONTH(Stock_Info[[#This Row],[Date]]),1))-1)/7)+1</f>
        <v>WEEK 3</v>
      </c>
      <c r="D5913" s="12">
        <v>93.85</v>
      </c>
      <c r="E5913" s="12">
        <v>94.35</v>
      </c>
      <c r="F5913" s="12">
        <v>91.8</v>
      </c>
      <c r="G5913" s="12">
        <v>92.05</v>
      </c>
      <c r="H5913" s="12">
        <v>92.966541556640365</v>
      </c>
      <c r="I5913">
        <v>127621</v>
      </c>
      <c r="J5913">
        <v>1024</v>
      </c>
      <c r="K5913" s="12">
        <v>11864483</v>
      </c>
      <c r="L5913">
        <v>62800</v>
      </c>
      <c r="M5913">
        <v>49.21</v>
      </c>
      <c r="N5913">
        <v>2.5499999999999998</v>
      </c>
      <c r="O5913">
        <v>-1.8</v>
      </c>
      <c r="P5913">
        <f xml:space="preserve"> IF(Stock_Info[[#This Row],[Close Price]] &gt; Stock_Info[[#This Row],[Open Price]], 1, 0)</f>
        <v>0</v>
      </c>
      <c r="Q5913" t="str">
        <f>IF(AND(Stock_Info[[#This Row],[% Deli. Qty to Traded Qty]]&gt;80,Stock_Info[[#This Row],[No. of Trades]]&lt;3000),"Unusual Day","")</f>
        <v/>
      </c>
      <c r="R5913" t="str">
        <f>IF(AND(Stock_Info[[#This Row],[Spread High-Low]] &lt; 10, Stock_Info[[#This Row],[% Deli. Qty to Traded Qty]] &gt; 90), "Good Day", "")</f>
        <v/>
      </c>
    </row>
    <row r="5914" spans="1:18">
      <c r="A5914" t="s">
        <v>63</v>
      </c>
      <c r="B5914" s="1">
        <v>45671</v>
      </c>
      <c r="C5914" s="1" t="str">
        <f>"WEEK" &amp;" " &amp;  INT((DAY(Stock_Info[[#This Row],[Date]])+WEEKDAY(DATE(YEAR(Stock_Info[[#This Row],[Date]]),MONTH(Stock_Info[[#This Row],[Date]]),1))-1)/7)+1</f>
        <v>WEEK 3</v>
      </c>
      <c r="D5914" s="12">
        <v>88.95</v>
      </c>
      <c r="E5914" s="12">
        <v>95</v>
      </c>
      <c r="F5914" s="12">
        <v>88.95</v>
      </c>
      <c r="G5914" s="12">
        <v>93.8</v>
      </c>
      <c r="H5914" s="12">
        <v>91.948756669686901</v>
      </c>
      <c r="I5914">
        <v>178794</v>
      </c>
      <c r="J5914">
        <v>1373</v>
      </c>
      <c r="K5914" s="12">
        <v>16439886</v>
      </c>
      <c r="L5914">
        <v>58262</v>
      </c>
      <c r="M5914">
        <v>32.590000000000003</v>
      </c>
      <c r="N5914">
        <v>6.05</v>
      </c>
      <c r="O5914">
        <v>4.8499999999999996</v>
      </c>
      <c r="P5914">
        <f xml:space="preserve"> IF(Stock_Info[[#This Row],[Close Price]] &gt; Stock_Info[[#This Row],[Open Price]], 1, 0)</f>
        <v>1</v>
      </c>
      <c r="Q5914" t="str">
        <f>IF(AND(Stock_Info[[#This Row],[% Deli. Qty to Traded Qty]]&gt;80,Stock_Info[[#This Row],[No. of Trades]]&lt;3000),"Unusual Day","")</f>
        <v/>
      </c>
      <c r="R5914" t="str">
        <f>IF(AND(Stock_Info[[#This Row],[Spread High-Low]] &lt; 10, Stock_Info[[#This Row],[% Deli. Qty to Traded Qty]] &gt; 90), "Good Day", "")</f>
        <v/>
      </c>
    </row>
    <row r="5915" spans="1:18">
      <c r="A5915" t="s">
        <v>63</v>
      </c>
      <c r="B5915" s="1">
        <v>45670</v>
      </c>
      <c r="C5915" s="1" t="str">
        <f>"WEEK" &amp;" " &amp;  INT((DAY(Stock_Info[[#This Row],[Date]])+WEEKDAY(DATE(YEAR(Stock_Info[[#This Row],[Date]]),MONTH(Stock_Info[[#This Row],[Date]]),1))-1)/7)+1</f>
        <v>WEEK 3</v>
      </c>
      <c r="D5915" s="12">
        <v>93</v>
      </c>
      <c r="E5915" s="12">
        <v>93</v>
      </c>
      <c r="F5915" s="12">
        <v>86.7</v>
      </c>
      <c r="G5915" s="12">
        <v>88.45</v>
      </c>
      <c r="H5915" s="12">
        <v>88.898265318941597</v>
      </c>
      <c r="I5915">
        <v>294521</v>
      </c>
      <c r="J5915">
        <v>1535</v>
      </c>
      <c r="K5915" s="12">
        <v>26182406</v>
      </c>
      <c r="L5915">
        <v>130917</v>
      </c>
      <c r="M5915">
        <v>44.45</v>
      </c>
      <c r="N5915">
        <v>6.3</v>
      </c>
      <c r="O5915">
        <v>-4.55</v>
      </c>
      <c r="P5915">
        <f xml:space="preserve"> IF(Stock_Info[[#This Row],[Close Price]] &gt; Stock_Info[[#This Row],[Open Price]], 1, 0)</f>
        <v>0</v>
      </c>
      <c r="Q5915" t="str">
        <f>IF(AND(Stock_Info[[#This Row],[% Deli. Qty to Traded Qty]]&gt;80,Stock_Info[[#This Row],[No. of Trades]]&lt;3000),"Unusual Day","")</f>
        <v/>
      </c>
      <c r="R5915" t="str">
        <f>IF(AND(Stock_Info[[#This Row],[Spread High-Low]] &lt; 10, Stock_Info[[#This Row],[% Deli. Qty to Traded Qty]] &gt; 90), "Good Day", "")</f>
        <v/>
      </c>
    </row>
    <row r="5916" spans="1:18">
      <c r="A5916" t="s">
        <v>63</v>
      </c>
      <c r="B5916" s="1">
        <v>45667</v>
      </c>
      <c r="C5916" s="1" t="str">
        <f>"WEEK" &amp;" " &amp;  INT((DAY(Stock_Info[[#This Row],[Date]])+WEEKDAY(DATE(YEAR(Stock_Info[[#This Row],[Date]]),MONTH(Stock_Info[[#This Row],[Date]]),1))-1)/7)+1</f>
        <v>WEEK 2</v>
      </c>
      <c r="D5916" s="12">
        <v>95.3</v>
      </c>
      <c r="E5916" s="12">
        <v>95.5</v>
      </c>
      <c r="F5916" s="12">
        <v>91</v>
      </c>
      <c r="G5916" s="12">
        <v>91.3</v>
      </c>
      <c r="H5916" s="12">
        <v>92.547395461681177</v>
      </c>
      <c r="I5916">
        <v>210210</v>
      </c>
      <c r="J5916">
        <v>1331</v>
      </c>
      <c r="K5916" s="12">
        <v>19454388</v>
      </c>
      <c r="L5916">
        <v>86925</v>
      </c>
      <c r="M5916">
        <v>41.35</v>
      </c>
      <c r="N5916">
        <v>4.5</v>
      </c>
      <c r="O5916">
        <v>-4</v>
      </c>
      <c r="P5916">
        <f xml:space="preserve"> IF(Stock_Info[[#This Row],[Close Price]] &gt; Stock_Info[[#This Row],[Open Price]], 1, 0)</f>
        <v>0</v>
      </c>
      <c r="Q5916" t="str">
        <f>IF(AND(Stock_Info[[#This Row],[% Deli. Qty to Traded Qty]]&gt;80,Stock_Info[[#This Row],[No. of Trades]]&lt;3000),"Unusual Day","")</f>
        <v/>
      </c>
      <c r="R5916" t="str">
        <f>IF(AND(Stock_Info[[#This Row],[Spread High-Low]] &lt; 10, Stock_Info[[#This Row],[% Deli. Qty to Traded Qty]] &gt; 90), "Good Day", "")</f>
        <v/>
      </c>
    </row>
    <row r="5917" spans="1:18">
      <c r="A5917" t="s">
        <v>63</v>
      </c>
      <c r="B5917" s="1">
        <v>45666</v>
      </c>
      <c r="C5917" s="1" t="str">
        <f>"WEEK" &amp;" " &amp;  INT((DAY(Stock_Info[[#This Row],[Date]])+WEEKDAY(DATE(YEAR(Stock_Info[[#This Row],[Date]]),MONTH(Stock_Info[[#This Row],[Date]]),1))-1)/7)+1</f>
        <v>WEEK 2</v>
      </c>
      <c r="D5917" s="12">
        <v>96.9</v>
      </c>
      <c r="E5917" s="12">
        <v>97.6</v>
      </c>
      <c r="F5917" s="12">
        <v>95.1</v>
      </c>
      <c r="G5917" s="12">
        <v>95.4</v>
      </c>
      <c r="H5917" s="12">
        <v>96.183626522327472</v>
      </c>
      <c r="I5917">
        <v>88680</v>
      </c>
      <c r="J5917">
        <v>700</v>
      </c>
      <c r="K5917" s="12">
        <v>8529564</v>
      </c>
      <c r="L5917">
        <v>43418</v>
      </c>
      <c r="M5917">
        <v>48.96</v>
      </c>
      <c r="N5917">
        <v>2.5</v>
      </c>
      <c r="O5917">
        <v>-1.5</v>
      </c>
      <c r="P5917">
        <f xml:space="preserve"> IF(Stock_Info[[#This Row],[Close Price]] &gt; Stock_Info[[#This Row],[Open Price]], 1, 0)</f>
        <v>0</v>
      </c>
      <c r="Q5917" t="str">
        <f>IF(AND(Stock_Info[[#This Row],[% Deli. Qty to Traded Qty]]&gt;80,Stock_Info[[#This Row],[No. of Trades]]&lt;3000),"Unusual Day","")</f>
        <v/>
      </c>
      <c r="R5917" t="str">
        <f>IF(AND(Stock_Info[[#This Row],[Spread High-Low]] &lt; 10, Stock_Info[[#This Row],[% Deli. Qty to Traded Qty]] &gt; 90), "Good Day", "")</f>
        <v/>
      </c>
    </row>
    <row r="5918" spans="1:18">
      <c r="A5918" t="s">
        <v>63</v>
      </c>
      <c r="B5918" s="1">
        <v>45665</v>
      </c>
      <c r="C5918" s="1" t="str">
        <f>"WEEK" &amp;" " &amp;  INT((DAY(Stock_Info[[#This Row],[Date]])+WEEKDAY(DATE(YEAR(Stock_Info[[#This Row],[Date]]),MONTH(Stock_Info[[#This Row],[Date]]),1))-1)/7)+1</f>
        <v>WEEK 2</v>
      </c>
      <c r="D5918" s="12">
        <v>97.7</v>
      </c>
      <c r="E5918" s="12">
        <v>97.9</v>
      </c>
      <c r="F5918" s="12">
        <v>96.45</v>
      </c>
      <c r="G5918" s="12">
        <v>96.75</v>
      </c>
      <c r="H5918" s="12">
        <v>97.016338821700913</v>
      </c>
      <c r="I5918">
        <v>102945</v>
      </c>
      <c r="J5918">
        <v>889</v>
      </c>
      <c r="K5918" s="12">
        <v>9987347</v>
      </c>
      <c r="L5918">
        <v>36722</v>
      </c>
      <c r="M5918">
        <v>35.67</v>
      </c>
      <c r="N5918">
        <v>1.45</v>
      </c>
      <c r="O5918">
        <v>-0.95</v>
      </c>
      <c r="P5918">
        <f xml:space="preserve"> IF(Stock_Info[[#This Row],[Close Price]] &gt; Stock_Info[[#This Row],[Open Price]], 1, 0)</f>
        <v>0</v>
      </c>
      <c r="Q5918" t="str">
        <f>IF(AND(Stock_Info[[#This Row],[% Deli. Qty to Traded Qty]]&gt;80,Stock_Info[[#This Row],[No. of Trades]]&lt;3000),"Unusual Day","")</f>
        <v/>
      </c>
      <c r="R5918" t="str">
        <f>IF(AND(Stock_Info[[#This Row],[Spread High-Low]] &lt; 10, Stock_Info[[#This Row],[% Deli. Qty to Traded Qty]] &gt; 90), "Good Day", "")</f>
        <v/>
      </c>
    </row>
    <row r="5919" spans="1:18">
      <c r="A5919" t="s">
        <v>63</v>
      </c>
      <c r="B5919" s="1">
        <v>45664</v>
      </c>
      <c r="C5919" s="1" t="str">
        <f>"WEEK" &amp;" " &amp;  INT((DAY(Stock_Info[[#This Row],[Date]])+WEEKDAY(DATE(YEAR(Stock_Info[[#This Row],[Date]]),MONTH(Stock_Info[[#This Row],[Date]]),1))-1)/7)+1</f>
        <v>WEEK 2</v>
      </c>
      <c r="D5919" s="12">
        <v>97.8</v>
      </c>
      <c r="E5919" s="12">
        <v>99.2</v>
      </c>
      <c r="F5919" s="12">
        <v>97.1</v>
      </c>
      <c r="G5919" s="12">
        <v>97.65</v>
      </c>
      <c r="H5919" s="12">
        <v>98.029210384367772</v>
      </c>
      <c r="I5919">
        <v>229884</v>
      </c>
      <c r="J5919">
        <v>1712</v>
      </c>
      <c r="K5919" s="12">
        <v>22535347</v>
      </c>
      <c r="L5919">
        <v>140730</v>
      </c>
      <c r="M5919">
        <v>61.22</v>
      </c>
      <c r="N5919">
        <v>2.1</v>
      </c>
      <c r="O5919">
        <v>-0.15</v>
      </c>
      <c r="P5919">
        <f xml:space="preserve"> IF(Stock_Info[[#This Row],[Close Price]] &gt; Stock_Info[[#This Row],[Open Price]], 1, 0)</f>
        <v>0</v>
      </c>
      <c r="Q5919" t="str">
        <f>IF(AND(Stock_Info[[#This Row],[% Deli. Qty to Traded Qty]]&gt;80,Stock_Info[[#This Row],[No. of Trades]]&lt;3000),"Unusual Day","")</f>
        <v/>
      </c>
      <c r="R5919" t="str">
        <f>IF(AND(Stock_Info[[#This Row],[Spread High-Low]] &lt; 10, Stock_Info[[#This Row],[% Deli. Qty to Traded Qty]] &gt; 90), "Good Day", "")</f>
        <v/>
      </c>
    </row>
    <row r="5920" spans="1:18">
      <c r="A5920" t="s">
        <v>63</v>
      </c>
      <c r="B5920" s="1">
        <v>45663</v>
      </c>
      <c r="C5920" s="1" t="str">
        <f>"WEEK" &amp;" " &amp;  INT((DAY(Stock_Info[[#This Row],[Date]])+WEEKDAY(DATE(YEAR(Stock_Info[[#This Row],[Date]]),MONTH(Stock_Info[[#This Row],[Date]]),1))-1)/7)+1</f>
        <v>WEEK 2</v>
      </c>
      <c r="D5920" s="12">
        <v>101.8</v>
      </c>
      <c r="E5920" s="12">
        <v>101.8</v>
      </c>
      <c r="F5920" s="12">
        <v>96.7</v>
      </c>
      <c r="G5920" s="12">
        <v>98.15</v>
      </c>
      <c r="H5920" s="12">
        <v>98.297053053611052</v>
      </c>
      <c r="I5920">
        <v>186566</v>
      </c>
      <c r="J5920">
        <v>1763</v>
      </c>
      <c r="K5920" s="12">
        <v>18338888</v>
      </c>
      <c r="L5920">
        <v>75428</v>
      </c>
      <c r="M5920">
        <v>40.43</v>
      </c>
      <c r="N5920">
        <v>5.0999999999999996</v>
      </c>
      <c r="O5920">
        <v>-3.65</v>
      </c>
      <c r="P5920">
        <f xml:space="preserve"> IF(Stock_Info[[#This Row],[Close Price]] &gt; Stock_Info[[#This Row],[Open Price]], 1, 0)</f>
        <v>0</v>
      </c>
      <c r="Q5920" t="str">
        <f>IF(AND(Stock_Info[[#This Row],[% Deli. Qty to Traded Qty]]&gt;80,Stock_Info[[#This Row],[No. of Trades]]&lt;3000),"Unusual Day","")</f>
        <v/>
      </c>
      <c r="R5920" t="str">
        <f>IF(AND(Stock_Info[[#This Row],[Spread High-Low]] &lt; 10, Stock_Info[[#This Row],[% Deli. Qty to Traded Qty]] &gt; 90), "Good Day", "")</f>
        <v/>
      </c>
    </row>
    <row r="5921" spans="1:18">
      <c r="A5921" t="s">
        <v>63</v>
      </c>
      <c r="B5921" s="1">
        <v>45660</v>
      </c>
      <c r="C5921" s="1" t="str">
        <f>"WEEK" &amp;" " &amp;  INT((DAY(Stock_Info[[#This Row],[Date]])+WEEKDAY(DATE(YEAR(Stock_Info[[#This Row],[Date]]),MONTH(Stock_Info[[#This Row],[Date]]),1))-1)/7)+1</f>
        <v>WEEK 1</v>
      </c>
      <c r="D5921" s="12">
        <v>102</v>
      </c>
      <c r="E5921" s="12">
        <v>103.1</v>
      </c>
      <c r="F5921" s="12">
        <v>100.5</v>
      </c>
      <c r="G5921" s="12">
        <v>100.7</v>
      </c>
      <c r="H5921" s="12">
        <v>101.61873282967034</v>
      </c>
      <c r="I5921">
        <v>104832</v>
      </c>
      <c r="J5921">
        <v>1013</v>
      </c>
      <c r="K5921" s="12">
        <v>10652895</v>
      </c>
      <c r="L5921">
        <v>47696</v>
      </c>
      <c r="M5921">
        <v>45.5</v>
      </c>
      <c r="N5921">
        <v>2.6</v>
      </c>
      <c r="O5921">
        <v>-1.3</v>
      </c>
      <c r="P5921">
        <f xml:space="preserve"> IF(Stock_Info[[#This Row],[Close Price]] &gt; Stock_Info[[#This Row],[Open Price]], 1, 0)</f>
        <v>0</v>
      </c>
      <c r="Q5921" t="str">
        <f>IF(AND(Stock_Info[[#This Row],[% Deli. Qty to Traded Qty]]&gt;80,Stock_Info[[#This Row],[No. of Trades]]&lt;3000),"Unusual Day","")</f>
        <v/>
      </c>
      <c r="R5921" t="str">
        <f>IF(AND(Stock_Info[[#This Row],[Spread High-Low]] &lt; 10, Stock_Info[[#This Row],[% Deli. Qty to Traded Qty]] &gt; 90), "Good Day", "")</f>
        <v/>
      </c>
    </row>
    <row r="5922" spans="1:18">
      <c r="A5922" t="s">
        <v>63</v>
      </c>
      <c r="B5922" s="1">
        <v>45659</v>
      </c>
      <c r="C5922" s="1" t="str">
        <f>"WEEK" &amp;" " &amp;  INT((DAY(Stock_Info[[#This Row],[Date]])+WEEKDAY(DATE(YEAR(Stock_Info[[#This Row],[Date]]),MONTH(Stock_Info[[#This Row],[Date]]),1))-1)/7)+1</f>
        <v>WEEK 1</v>
      </c>
      <c r="D5922" s="12">
        <v>98.05</v>
      </c>
      <c r="E5922" s="12">
        <v>101.5</v>
      </c>
      <c r="F5922" s="12">
        <v>98.05</v>
      </c>
      <c r="G5922" s="12">
        <v>101.1</v>
      </c>
      <c r="H5922" s="12">
        <v>100.90494902980625</v>
      </c>
      <c r="I5922">
        <v>139199</v>
      </c>
      <c r="J5922">
        <v>1107</v>
      </c>
      <c r="K5922" s="12">
        <v>14045868</v>
      </c>
      <c r="L5922">
        <v>58486</v>
      </c>
      <c r="M5922">
        <v>42.02</v>
      </c>
      <c r="N5922">
        <v>3.45</v>
      </c>
      <c r="O5922">
        <v>3.05</v>
      </c>
      <c r="P5922">
        <f xml:space="preserve"> IF(Stock_Info[[#This Row],[Close Price]] &gt; Stock_Info[[#This Row],[Open Price]], 1, 0)</f>
        <v>1</v>
      </c>
      <c r="Q5922" t="str">
        <f>IF(AND(Stock_Info[[#This Row],[% Deli. Qty to Traded Qty]]&gt;80,Stock_Info[[#This Row],[No. of Trades]]&lt;3000),"Unusual Day","")</f>
        <v/>
      </c>
      <c r="R5922" t="str">
        <f>IF(AND(Stock_Info[[#This Row],[Spread High-Low]] &lt; 10, Stock_Info[[#This Row],[% Deli. Qty to Traded Qty]] &gt; 90), "Good Day", "")</f>
        <v/>
      </c>
    </row>
    <row r="5923" spans="1:18">
      <c r="A5923" t="s">
        <v>63</v>
      </c>
      <c r="B5923" s="1">
        <v>45658</v>
      </c>
      <c r="C5923" s="1" t="str">
        <f>"WEEK" &amp;" " &amp;  INT((DAY(Stock_Info[[#This Row],[Date]])+WEEKDAY(DATE(YEAR(Stock_Info[[#This Row],[Date]]),MONTH(Stock_Info[[#This Row],[Date]]),1))-1)/7)+1</f>
        <v>WEEK 1</v>
      </c>
      <c r="D5923" s="12">
        <v>101.9</v>
      </c>
      <c r="E5923" s="12">
        <v>101.9</v>
      </c>
      <c r="F5923" s="12">
        <v>99.75</v>
      </c>
      <c r="G5923" s="12">
        <v>100.5</v>
      </c>
      <c r="H5923" s="12">
        <v>100.56352657812866</v>
      </c>
      <c r="I5923">
        <v>59786</v>
      </c>
      <c r="J5923">
        <v>694</v>
      </c>
      <c r="K5923" s="12">
        <v>6012291</v>
      </c>
      <c r="L5923">
        <v>26880</v>
      </c>
      <c r="M5923">
        <v>44.96</v>
      </c>
      <c r="N5923">
        <v>2.15</v>
      </c>
      <c r="O5923">
        <v>-1.4</v>
      </c>
      <c r="P5923">
        <f xml:space="preserve"> IF(Stock_Info[[#This Row],[Close Price]] &gt; Stock_Info[[#This Row],[Open Price]], 1, 0)</f>
        <v>0</v>
      </c>
      <c r="Q5923" t="str">
        <f>IF(AND(Stock_Info[[#This Row],[% Deli. Qty to Traded Qty]]&gt;80,Stock_Info[[#This Row],[No. of Trades]]&lt;3000),"Unusual Day","")</f>
        <v/>
      </c>
      <c r="R5923" t="str">
        <f>IF(AND(Stock_Info[[#This Row],[Spread High-Low]] &lt; 10, Stock_Info[[#This Row],[% Deli. Qty to Traded Qty]] &gt; 90), "Good Day", "")</f>
        <v/>
      </c>
    </row>
    <row r="5924" spans="1:18">
      <c r="A5924" t="s">
        <v>63</v>
      </c>
      <c r="B5924" s="1">
        <v>45657</v>
      </c>
      <c r="C5924" s="1" t="str">
        <f>"WEEK" &amp;" " &amp;  INT((DAY(Stock_Info[[#This Row],[Date]])+WEEKDAY(DATE(YEAR(Stock_Info[[#This Row],[Date]]),MONTH(Stock_Info[[#This Row],[Date]]),1))-1)/7)+1</f>
        <v>WEEK 5</v>
      </c>
      <c r="D5924" s="12">
        <v>99.4</v>
      </c>
      <c r="E5924" s="12">
        <v>101.4</v>
      </c>
      <c r="F5924" s="12">
        <v>98.33</v>
      </c>
      <c r="G5924" s="12">
        <v>100.83</v>
      </c>
      <c r="H5924" s="12">
        <v>100.05921778277997</v>
      </c>
      <c r="I5924">
        <v>177700</v>
      </c>
      <c r="J5924">
        <v>2200</v>
      </c>
      <c r="K5924" s="12">
        <v>17780523</v>
      </c>
      <c r="L5924">
        <v>59941</v>
      </c>
      <c r="M5924">
        <v>33.729999999999997</v>
      </c>
      <c r="N5924">
        <v>3.07</v>
      </c>
      <c r="O5924">
        <v>1.43</v>
      </c>
      <c r="P5924">
        <f xml:space="preserve"> IF(Stock_Info[[#This Row],[Close Price]] &gt; Stock_Info[[#This Row],[Open Price]], 1, 0)</f>
        <v>1</v>
      </c>
      <c r="Q5924" t="str">
        <f>IF(AND(Stock_Info[[#This Row],[% Deli. Qty to Traded Qty]]&gt;80,Stock_Info[[#This Row],[No. of Trades]]&lt;3000),"Unusual Day","")</f>
        <v/>
      </c>
      <c r="R5924" t="str">
        <f>IF(AND(Stock_Info[[#This Row],[Spread High-Low]] &lt; 10, Stock_Info[[#This Row],[% Deli. Qty to Traded Qty]] &gt; 90), "Good Day", "")</f>
        <v/>
      </c>
    </row>
    <row r="5925" spans="1:18">
      <c r="A5925" t="s">
        <v>63</v>
      </c>
      <c r="B5925" s="1">
        <v>45656</v>
      </c>
      <c r="C5925" s="1" t="str">
        <f>"WEEK" &amp;" " &amp;  INT((DAY(Stock_Info[[#This Row],[Date]])+WEEKDAY(DATE(YEAR(Stock_Info[[#This Row],[Date]]),MONTH(Stock_Info[[#This Row],[Date]]),1))-1)/7)+1</f>
        <v>WEEK 5</v>
      </c>
      <c r="D5925" s="12">
        <v>99.63</v>
      </c>
      <c r="E5925" s="12">
        <v>101.01</v>
      </c>
      <c r="F5925" s="12">
        <v>98.8</v>
      </c>
      <c r="G5925" s="12">
        <v>99.45</v>
      </c>
      <c r="H5925" s="12">
        <v>99.689224663956665</v>
      </c>
      <c r="I5925">
        <v>113899</v>
      </c>
      <c r="J5925">
        <v>917</v>
      </c>
      <c r="K5925" s="12">
        <v>11354503</v>
      </c>
      <c r="L5925">
        <v>30981</v>
      </c>
      <c r="M5925">
        <v>27.2</v>
      </c>
      <c r="N5925">
        <v>2.21</v>
      </c>
      <c r="O5925">
        <v>-0.18</v>
      </c>
      <c r="P5925">
        <f xml:space="preserve"> IF(Stock_Info[[#This Row],[Close Price]] &gt; Stock_Info[[#This Row],[Open Price]], 1, 0)</f>
        <v>0</v>
      </c>
      <c r="Q5925" t="str">
        <f>IF(AND(Stock_Info[[#This Row],[% Deli. Qty to Traded Qty]]&gt;80,Stock_Info[[#This Row],[No. of Trades]]&lt;3000),"Unusual Day","")</f>
        <v/>
      </c>
      <c r="R5925" t="str">
        <f>IF(AND(Stock_Info[[#This Row],[Spread High-Low]] &lt; 10, Stock_Info[[#This Row],[% Deli. Qty to Traded Qty]] &gt; 90), "Good Day", "")</f>
        <v/>
      </c>
    </row>
    <row r="5926" spans="1:18">
      <c r="A5926" t="s">
        <v>63</v>
      </c>
      <c r="B5926" s="1">
        <v>45653</v>
      </c>
      <c r="C5926" s="1" t="str">
        <f>"WEEK" &amp;" " &amp;  INT((DAY(Stock_Info[[#This Row],[Date]])+WEEKDAY(DATE(YEAR(Stock_Info[[#This Row],[Date]]),MONTH(Stock_Info[[#This Row],[Date]]),1))-1)/7)+1</f>
        <v>WEEK 4</v>
      </c>
      <c r="D5926" s="12">
        <v>102.96</v>
      </c>
      <c r="E5926" s="12">
        <v>102.96</v>
      </c>
      <c r="F5926" s="12">
        <v>100.01</v>
      </c>
      <c r="G5926" s="12">
        <v>100.29</v>
      </c>
      <c r="H5926" s="12">
        <v>100.85924743091148</v>
      </c>
      <c r="I5926">
        <v>116481</v>
      </c>
      <c r="J5926">
        <v>1475</v>
      </c>
      <c r="K5926" s="12">
        <v>11748186</v>
      </c>
      <c r="L5926">
        <v>41365</v>
      </c>
      <c r="M5926">
        <v>35.51</v>
      </c>
      <c r="N5926">
        <v>2.95</v>
      </c>
      <c r="O5926">
        <v>-2.67</v>
      </c>
      <c r="P5926">
        <f xml:space="preserve"> IF(Stock_Info[[#This Row],[Close Price]] &gt; Stock_Info[[#This Row],[Open Price]], 1, 0)</f>
        <v>0</v>
      </c>
      <c r="Q5926" t="str">
        <f>IF(AND(Stock_Info[[#This Row],[% Deli. Qty to Traded Qty]]&gt;80,Stock_Info[[#This Row],[No. of Trades]]&lt;3000),"Unusual Day","")</f>
        <v/>
      </c>
      <c r="R5926" t="str">
        <f>IF(AND(Stock_Info[[#This Row],[Spread High-Low]] &lt; 10, Stock_Info[[#This Row],[% Deli. Qty to Traded Qty]] &gt; 90), "Good Day", "")</f>
        <v/>
      </c>
    </row>
    <row r="5927" spans="1:18">
      <c r="A5927" t="s">
        <v>63</v>
      </c>
      <c r="B5927" s="1">
        <v>45652</v>
      </c>
      <c r="C5927" s="1" t="str">
        <f>"WEEK" &amp;" " &amp;  INT((DAY(Stock_Info[[#This Row],[Date]])+WEEKDAY(DATE(YEAR(Stock_Info[[#This Row],[Date]]),MONTH(Stock_Info[[#This Row],[Date]]),1))-1)/7)+1</f>
        <v>WEEK 4</v>
      </c>
      <c r="D5927" s="12">
        <v>99</v>
      </c>
      <c r="E5927" s="12">
        <v>105.44</v>
      </c>
      <c r="F5927" s="12">
        <v>98.74</v>
      </c>
      <c r="G5927" s="12">
        <v>102.01</v>
      </c>
      <c r="H5927" s="12">
        <v>103.28317499329097</v>
      </c>
      <c r="I5927">
        <v>965117</v>
      </c>
      <c r="J5927">
        <v>4924</v>
      </c>
      <c r="K5927" s="12">
        <v>99680348</v>
      </c>
      <c r="L5927">
        <v>393324</v>
      </c>
      <c r="M5927">
        <v>40.75</v>
      </c>
      <c r="N5927">
        <v>6.7</v>
      </c>
      <c r="O5927">
        <v>3.01</v>
      </c>
      <c r="P5927">
        <f xml:space="preserve"> IF(Stock_Info[[#This Row],[Close Price]] &gt; Stock_Info[[#This Row],[Open Price]], 1, 0)</f>
        <v>1</v>
      </c>
      <c r="Q5927" t="str">
        <f>IF(AND(Stock_Info[[#This Row],[% Deli. Qty to Traded Qty]]&gt;80,Stock_Info[[#This Row],[No. of Trades]]&lt;3000),"Unusual Day","")</f>
        <v/>
      </c>
      <c r="R5927" t="str">
        <f>IF(AND(Stock_Info[[#This Row],[Spread High-Low]] &lt; 10, Stock_Info[[#This Row],[% Deli. Qty to Traded Qty]] &gt; 90), "Good Day", "")</f>
        <v/>
      </c>
    </row>
    <row r="5928" spans="1:18">
      <c r="A5928" t="s">
        <v>63</v>
      </c>
      <c r="B5928" s="1">
        <v>45650</v>
      </c>
      <c r="C5928" s="1" t="str">
        <f>"WEEK" &amp;" " &amp;  INT((DAY(Stock_Info[[#This Row],[Date]])+WEEKDAY(DATE(YEAR(Stock_Info[[#This Row],[Date]]),MONTH(Stock_Info[[#This Row],[Date]]),1))-1)/7)+1</f>
        <v>WEEK 4</v>
      </c>
      <c r="D5928" s="12">
        <v>97.98</v>
      </c>
      <c r="E5928" s="12">
        <v>98.42</v>
      </c>
      <c r="F5928" s="12">
        <v>96.82</v>
      </c>
      <c r="G5928" s="12">
        <v>98.12</v>
      </c>
      <c r="H5928" s="12">
        <v>98.002095090201664</v>
      </c>
      <c r="I5928">
        <v>230539</v>
      </c>
      <c r="J5928">
        <v>5503</v>
      </c>
      <c r="K5928" s="12">
        <v>22593305</v>
      </c>
      <c r="L5928">
        <v>166893</v>
      </c>
      <c r="M5928">
        <v>72.39</v>
      </c>
      <c r="N5928">
        <v>1.6</v>
      </c>
      <c r="O5928">
        <v>0.14000000000000001</v>
      </c>
      <c r="P5928">
        <f xml:space="preserve"> IF(Stock_Info[[#This Row],[Close Price]] &gt; Stock_Info[[#This Row],[Open Price]], 1, 0)</f>
        <v>1</v>
      </c>
      <c r="Q5928" t="str">
        <f>IF(AND(Stock_Info[[#This Row],[% Deli. Qty to Traded Qty]]&gt;80,Stock_Info[[#This Row],[No. of Trades]]&lt;3000),"Unusual Day","")</f>
        <v/>
      </c>
      <c r="R5928" t="str">
        <f>IF(AND(Stock_Info[[#This Row],[Spread High-Low]] &lt; 10, Stock_Info[[#This Row],[% Deli. Qty to Traded Qty]] &gt; 90), "Good Day", "")</f>
        <v/>
      </c>
    </row>
    <row r="5929" spans="1:18">
      <c r="A5929" t="s">
        <v>63</v>
      </c>
      <c r="B5929" s="1">
        <v>45649</v>
      </c>
      <c r="C5929" s="1" t="str">
        <f>"WEEK" &amp;" " &amp;  INT((DAY(Stock_Info[[#This Row],[Date]])+WEEKDAY(DATE(YEAR(Stock_Info[[#This Row],[Date]]),MONTH(Stock_Info[[#This Row],[Date]]),1))-1)/7)+1</f>
        <v>WEEK 4</v>
      </c>
      <c r="D5929" s="12">
        <v>98.09</v>
      </c>
      <c r="E5929" s="12">
        <v>99</v>
      </c>
      <c r="F5929" s="12">
        <v>95.69</v>
      </c>
      <c r="G5929" s="12">
        <v>97.4</v>
      </c>
      <c r="H5929" s="12">
        <v>97.106108365060535</v>
      </c>
      <c r="I5929">
        <v>137369</v>
      </c>
      <c r="J5929">
        <v>1129</v>
      </c>
      <c r="K5929" s="12">
        <v>13339369</v>
      </c>
      <c r="L5929">
        <v>30212</v>
      </c>
      <c r="M5929">
        <v>21.99</v>
      </c>
      <c r="N5929">
        <v>3.31</v>
      </c>
      <c r="O5929">
        <v>-0.69</v>
      </c>
      <c r="P5929">
        <f xml:space="preserve"> IF(Stock_Info[[#This Row],[Close Price]] &gt; Stock_Info[[#This Row],[Open Price]], 1, 0)</f>
        <v>0</v>
      </c>
      <c r="Q5929" t="str">
        <f>IF(AND(Stock_Info[[#This Row],[% Deli. Qty to Traded Qty]]&gt;80,Stock_Info[[#This Row],[No. of Trades]]&lt;3000),"Unusual Day","")</f>
        <v/>
      </c>
      <c r="R5929" t="str">
        <f>IF(AND(Stock_Info[[#This Row],[Spread High-Low]] &lt; 10, Stock_Info[[#This Row],[% Deli. Qty to Traded Qty]] &gt; 90), "Good Day", "")</f>
        <v/>
      </c>
    </row>
    <row r="5930" spans="1:18">
      <c r="A5930" t="s">
        <v>63</v>
      </c>
      <c r="B5930" s="1">
        <v>45646</v>
      </c>
      <c r="C5930" s="1" t="str">
        <f>"WEEK" &amp;" " &amp;  INT((DAY(Stock_Info[[#This Row],[Date]])+WEEKDAY(DATE(YEAR(Stock_Info[[#This Row],[Date]]),MONTH(Stock_Info[[#This Row],[Date]]),1))-1)/7)+1</f>
        <v>WEEK 3</v>
      </c>
      <c r="D5930" s="12">
        <v>99.01</v>
      </c>
      <c r="E5930" s="12">
        <v>100.93</v>
      </c>
      <c r="F5930" s="12">
        <v>95.82</v>
      </c>
      <c r="G5930" s="12">
        <v>96.09</v>
      </c>
      <c r="H5930" s="12">
        <v>97.236257566318244</v>
      </c>
      <c r="I5930">
        <v>260034</v>
      </c>
      <c r="J5930">
        <v>2890</v>
      </c>
      <c r="K5930" s="12">
        <v>25284733</v>
      </c>
      <c r="L5930">
        <v>204781</v>
      </c>
      <c r="M5930">
        <v>78.75</v>
      </c>
      <c r="N5930">
        <v>5.1100000000000003</v>
      </c>
      <c r="O5930">
        <v>-2.92</v>
      </c>
      <c r="P5930">
        <f xml:space="preserve"> IF(Stock_Info[[#This Row],[Close Price]] &gt; Stock_Info[[#This Row],[Open Price]], 1, 0)</f>
        <v>0</v>
      </c>
      <c r="Q5930" t="str">
        <f>IF(AND(Stock_Info[[#This Row],[% Deli. Qty to Traded Qty]]&gt;80,Stock_Info[[#This Row],[No. of Trades]]&lt;3000),"Unusual Day","")</f>
        <v/>
      </c>
      <c r="R5930" t="str">
        <f>IF(AND(Stock_Info[[#This Row],[Spread High-Low]] &lt; 10, Stock_Info[[#This Row],[% Deli. Qty to Traded Qty]] &gt; 90), "Good Day", "")</f>
        <v/>
      </c>
    </row>
    <row r="5931" spans="1:18">
      <c r="A5931" t="s">
        <v>63</v>
      </c>
      <c r="B5931" s="1">
        <v>45645</v>
      </c>
      <c r="C5931" s="1" t="str">
        <f>"WEEK" &amp;" " &amp;  INT((DAY(Stock_Info[[#This Row],[Date]])+WEEKDAY(DATE(YEAR(Stock_Info[[#This Row],[Date]]),MONTH(Stock_Info[[#This Row],[Date]]),1))-1)/7)+1</f>
        <v>WEEK 3</v>
      </c>
      <c r="D5931" s="12">
        <v>98.86</v>
      </c>
      <c r="E5931" s="12">
        <v>101.74</v>
      </c>
      <c r="F5931" s="12">
        <v>98</v>
      </c>
      <c r="G5931" s="12">
        <v>100.81</v>
      </c>
      <c r="H5931" s="12">
        <v>100.12047810294422</v>
      </c>
      <c r="I5931">
        <v>135452</v>
      </c>
      <c r="J5931">
        <v>947</v>
      </c>
      <c r="K5931" s="12">
        <v>13561519</v>
      </c>
      <c r="L5931">
        <v>59490</v>
      </c>
      <c r="M5931">
        <v>43.92</v>
      </c>
      <c r="N5931">
        <v>3.74</v>
      </c>
      <c r="O5931">
        <v>1.95</v>
      </c>
      <c r="P5931">
        <f xml:space="preserve"> IF(Stock_Info[[#This Row],[Close Price]] &gt; Stock_Info[[#This Row],[Open Price]], 1, 0)</f>
        <v>1</v>
      </c>
      <c r="Q5931" t="str">
        <f>IF(AND(Stock_Info[[#This Row],[% Deli. Qty to Traded Qty]]&gt;80,Stock_Info[[#This Row],[No. of Trades]]&lt;3000),"Unusual Day","")</f>
        <v/>
      </c>
      <c r="R5931" t="str">
        <f>IF(AND(Stock_Info[[#This Row],[Spread High-Low]] &lt; 10, Stock_Info[[#This Row],[% Deli. Qty to Traded Qty]] &gt; 90), "Good Day", "")</f>
        <v/>
      </c>
    </row>
    <row r="5932" spans="1:18">
      <c r="A5932" t="s">
        <v>63</v>
      </c>
      <c r="B5932" s="1">
        <v>45644</v>
      </c>
      <c r="C5932" s="1" t="str">
        <f>"WEEK" &amp;" " &amp;  INT((DAY(Stock_Info[[#This Row],[Date]])+WEEKDAY(DATE(YEAR(Stock_Info[[#This Row],[Date]]),MONTH(Stock_Info[[#This Row],[Date]]),1))-1)/7)+1</f>
        <v>WEEK 3</v>
      </c>
      <c r="D5932" s="12">
        <v>101</v>
      </c>
      <c r="E5932" s="12">
        <v>101.89</v>
      </c>
      <c r="F5932" s="12">
        <v>98.69</v>
      </c>
      <c r="G5932" s="12">
        <v>101.4</v>
      </c>
      <c r="H5932" s="12">
        <v>100.42101369856236</v>
      </c>
      <c r="I5932">
        <v>404203</v>
      </c>
      <c r="J5932">
        <v>3063</v>
      </c>
      <c r="K5932" s="12">
        <v>40590475</v>
      </c>
      <c r="L5932">
        <v>206406</v>
      </c>
      <c r="M5932">
        <v>51.06</v>
      </c>
      <c r="N5932">
        <v>3.2</v>
      </c>
      <c r="O5932">
        <v>0.4</v>
      </c>
      <c r="P5932">
        <f xml:space="preserve"> IF(Stock_Info[[#This Row],[Close Price]] &gt; Stock_Info[[#This Row],[Open Price]], 1, 0)</f>
        <v>1</v>
      </c>
      <c r="Q5932" t="str">
        <f>IF(AND(Stock_Info[[#This Row],[% Deli. Qty to Traded Qty]]&gt;80,Stock_Info[[#This Row],[No. of Trades]]&lt;3000),"Unusual Day","")</f>
        <v/>
      </c>
      <c r="R5932" t="str">
        <f>IF(AND(Stock_Info[[#This Row],[Spread High-Low]] &lt; 10, Stock_Info[[#This Row],[% Deli. Qty to Traded Qty]] &gt; 90), "Good Day", "")</f>
        <v/>
      </c>
    </row>
    <row r="5933" spans="1:18">
      <c r="A5933" t="s">
        <v>63</v>
      </c>
      <c r="B5933" s="1">
        <v>45643</v>
      </c>
      <c r="C5933" s="1" t="str">
        <f>"WEEK" &amp;" " &amp;  INT((DAY(Stock_Info[[#This Row],[Date]])+WEEKDAY(DATE(YEAR(Stock_Info[[#This Row],[Date]]),MONTH(Stock_Info[[#This Row],[Date]]),1))-1)/7)+1</f>
        <v>WEEK 3</v>
      </c>
      <c r="D5933" s="12">
        <v>102.98</v>
      </c>
      <c r="E5933" s="12">
        <v>102.98</v>
      </c>
      <c r="F5933" s="12">
        <v>100.15</v>
      </c>
      <c r="G5933" s="12">
        <v>100.48</v>
      </c>
      <c r="H5933" s="12">
        <v>101.18910302604044</v>
      </c>
      <c r="I5933">
        <v>173461</v>
      </c>
      <c r="J5933">
        <v>1514</v>
      </c>
      <c r="K5933" s="12">
        <v>17552363</v>
      </c>
      <c r="L5933">
        <v>86575</v>
      </c>
      <c r="M5933">
        <v>49.91</v>
      </c>
      <c r="N5933">
        <v>2.83</v>
      </c>
      <c r="O5933">
        <v>-2.5</v>
      </c>
      <c r="P5933">
        <f xml:space="preserve"> IF(Stock_Info[[#This Row],[Close Price]] &gt; Stock_Info[[#This Row],[Open Price]], 1, 0)</f>
        <v>0</v>
      </c>
      <c r="Q5933" t="str">
        <f>IF(AND(Stock_Info[[#This Row],[% Deli. Qty to Traded Qty]]&gt;80,Stock_Info[[#This Row],[No. of Trades]]&lt;3000),"Unusual Day","")</f>
        <v/>
      </c>
      <c r="R5933" t="str">
        <f>IF(AND(Stock_Info[[#This Row],[Spread High-Low]] &lt; 10, Stock_Info[[#This Row],[% Deli. Qty to Traded Qty]] &gt; 90), "Good Day", "")</f>
        <v/>
      </c>
    </row>
    <row r="5934" spans="1:18">
      <c r="A5934" t="s">
        <v>63</v>
      </c>
      <c r="B5934" s="1">
        <v>45642</v>
      </c>
      <c r="C5934" s="1" t="str">
        <f>"WEEK" &amp;" " &amp;  INT((DAY(Stock_Info[[#This Row],[Date]])+WEEKDAY(DATE(YEAR(Stock_Info[[#This Row],[Date]]),MONTH(Stock_Info[[#This Row],[Date]]),1))-1)/7)+1</f>
        <v>WEEK 3</v>
      </c>
      <c r="D5934" s="12">
        <v>102.12</v>
      </c>
      <c r="E5934" s="12">
        <v>103.75</v>
      </c>
      <c r="F5934" s="12">
        <v>101.94</v>
      </c>
      <c r="G5934" s="12">
        <v>102.3</v>
      </c>
      <c r="H5934" s="12">
        <v>102.62105577643463</v>
      </c>
      <c r="I5934">
        <v>87026</v>
      </c>
      <c r="J5934">
        <v>1039</v>
      </c>
      <c r="K5934" s="12">
        <v>8930700</v>
      </c>
      <c r="L5934">
        <v>38518</v>
      </c>
      <c r="M5934">
        <v>44.26</v>
      </c>
      <c r="N5934">
        <v>1.81</v>
      </c>
      <c r="O5934">
        <v>0.18</v>
      </c>
      <c r="P5934">
        <f xml:space="preserve"> IF(Stock_Info[[#This Row],[Close Price]] &gt; Stock_Info[[#This Row],[Open Price]], 1, 0)</f>
        <v>1</v>
      </c>
      <c r="Q5934" t="str">
        <f>IF(AND(Stock_Info[[#This Row],[% Deli. Qty to Traded Qty]]&gt;80,Stock_Info[[#This Row],[No. of Trades]]&lt;3000),"Unusual Day","")</f>
        <v/>
      </c>
      <c r="R5934" t="str">
        <f>IF(AND(Stock_Info[[#This Row],[Spread High-Low]] &lt; 10, Stock_Info[[#This Row],[% Deli. Qty to Traded Qty]] &gt; 90), "Good Day", "")</f>
        <v/>
      </c>
    </row>
    <row r="5935" spans="1:18">
      <c r="A5935" t="s">
        <v>63</v>
      </c>
      <c r="B5935" s="1">
        <v>45639</v>
      </c>
      <c r="C5935" s="1" t="str">
        <f>"WEEK" &amp;" " &amp;  INT((DAY(Stock_Info[[#This Row],[Date]])+WEEKDAY(DATE(YEAR(Stock_Info[[#This Row],[Date]]),MONTH(Stock_Info[[#This Row],[Date]]),1))-1)/7)+1</f>
        <v>WEEK 2</v>
      </c>
      <c r="D5935" s="12">
        <v>105.78</v>
      </c>
      <c r="E5935" s="12">
        <v>105.78</v>
      </c>
      <c r="F5935" s="12">
        <v>100.41</v>
      </c>
      <c r="G5935" s="12">
        <v>102.17</v>
      </c>
      <c r="H5935" s="12">
        <v>101.78909067525494</v>
      </c>
      <c r="I5935">
        <v>186611</v>
      </c>
      <c r="J5935">
        <v>1120</v>
      </c>
      <c r="K5935" s="12">
        <v>18994964</v>
      </c>
      <c r="L5935">
        <v>59385</v>
      </c>
      <c r="M5935">
        <v>31.82</v>
      </c>
      <c r="N5935">
        <v>5.37</v>
      </c>
      <c r="O5935">
        <v>-3.61</v>
      </c>
      <c r="P5935">
        <f xml:space="preserve"> IF(Stock_Info[[#This Row],[Close Price]] &gt; Stock_Info[[#This Row],[Open Price]], 1, 0)</f>
        <v>0</v>
      </c>
      <c r="Q5935" t="str">
        <f>IF(AND(Stock_Info[[#This Row],[% Deli. Qty to Traded Qty]]&gt;80,Stock_Info[[#This Row],[No. of Trades]]&lt;3000),"Unusual Day","")</f>
        <v/>
      </c>
      <c r="R5935" t="str">
        <f>IF(AND(Stock_Info[[#This Row],[Spread High-Low]] &lt; 10, Stock_Info[[#This Row],[% Deli. Qty to Traded Qty]] &gt; 90), "Good Day", "")</f>
        <v/>
      </c>
    </row>
    <row r="5936" spans="1:18">
      <c r="A5936" t="s">
        <v>63</v>
      </c>
      <c r="B5936" s="1">
        <v>45638</v>
      </c>
      <c r="C5936" s="1" t="str">
        <f>"WEEK" &amp;" " &amp;  INT((DAY(Stock_Info[[#This Row],[Date]])+WEEKDAY(DATE(YEAR(Stock_Info[[#This Row],[Date]]),MONTH(Stock_Info[[#This Row],[Date]]),1))-1)/7)+1</f>
        <v>WEEK 2</v>
      </c>
      <c r="D5936" s="12">
        <v>105.45</v>
      </c>
      <c r="E5936" s="12">
        <v>105.45</v>
      </c>
      <c r="F5936" s="12">
        <v>103</v>
      </c>
      <c r="G5936" s="12">
        <v>104.38</v>
      </c>
      <c r="H5936" s="12">
        <v>103.9061865086022</v>
      </c>
      <c r="I5936">
        <v>160947</v>
      </c>
      <c r="J5936">
        <v>1379</v>
      </c>
      <c r="K5936" s="12">
        <v>16723389</v>
      </c>
      <c r="L5936">
        <v>71880</v>
      </c>
      <c r="M5936">
        <v>44.66</v>
      </c>
      <c r="N5936">
        <v>2.4500000000000002</v>
      </c>
      <c r="O5936">
        <v>-1.07</v>
      </c>
      <c r="P5936">
        <f xml:space="preserve"> IF(Stock_Info[[#This Row],[Close Price]] &gt; Stock_Info[[#This Row],[Open Price]], 1, 0)</f>
        <v>0</v>
      </c>
      <c r="Q5936" t="str">
        <f>IF(AND(Stock_Info[[#This Row],[% Deli. Qty to Traded Qty]]&gt;80,Stock_Info[[#This Row],[No. of Trades]]&lt;3000),"Unusual Day","")</f>
        <v/>
      </c>
      <c r="R5936" t="str">
        <f>IF(AND(Stock_Info[[#This Row],[Spread High-Low]] &lt; 10, Stock_Info[[#This Row],[% Deli. Qty to Traded Qty]] &gt; 90), "Good Day", "")</f>
        <v/>
      </c>
    </row>
    <row r="5937" spans="1:18">
      <c r="A5937" t="s">
        <v>63</v>
      </c>
      <c r="B5937" s="1">
        <v>45637</v>
      </c>
      <c r="C5937" s="1" t="str">
        <f>"WEEK" &amp;" " &amp;  INT((DAY(Stock_Info[[#This Row],[Date]])+WEEKDAY(DATE(YEAR(Stock_Info[[#This Row],[Date]]),MONTH(Stock_Info[[#This Row],[Date]]),1))-1)/7)+1</f>
        <v>WEEK 2</v>
      </c>
      <c r="D5937" s="12">
        <v>104.4</v>
      </c>
      <c r="E5937" s="12">
        <v>105.43</v>
      </c>
      <c r="F5937" s="12">
        <v>104.21</v>
      </c>
      <c r="G5937" s="12">
        <v>104.54</v>
      </c>
      <c r="H5937" s="12">
        <v>104.81268851458975</v>
      </c>
      <c r="I5937">
        <v>88521</v>
      </c>
      <c r="J5937">
        <v>757</v>
      </c>
      <c r="K5937" s="12">
        <v>9278124</v>
      </c>
      <c r="L5937">
        <v>39753</v>
      </c>
      <c r="M5937">
        <v>44.91</v>
      </c>
      <c r="N5937">
        <v>1.22</v>
      </c>
      <c r="O5937">
        <v>0.14000000000000001</v>
      </c>
      <c r="P5937">
        <f xml:space="preserve"> IF(Stock_Info[[#This Row],[Close Price]] &gt; Stock_Info[[#This Row],[Open Price]], 1, 0)</f>
        <v>1</v>
      </c>
      <c r="Q5937" t="str">
        <f>IF(AND(Stock_Info[[#This Row],[% Deli. Qty to Traded Qty]]&gt;80,Stock_Info[[#This Row],[No. of Trades]]&lt;3000),"Unusual Day","")</f>
        <v/>
      </c>
      <c r="R5937" t="str">
        <f>IF(AND(Stock_Info[[#This Row],[Spread High-Low]] &lt; 10, Stock_Info[[#This Row],[% Deli. Qty to Traded Qty]] &gt; 90), "Good Day", "")</f>
        <v/>
      </c>
    </row>
    <row r="5938" spans="1:18">
      <c r="A5938" t="s">
        <v>63</v>
      </c>
      <c r="B5938" s="1">
        <v>45636</v>
      </c>
      <c r="C5938" s="1" t="str">
        <f>"WEEK" &amp;" " &amp;  INT((DAY(Stock_Info[[#This Row],[Date]])+WEEKDAY(DATE(YEAR(Stock_Info[[#This Row],[Date]]),MONTH(Stock_Info[[#This Row],[Date]]),1))-1)/7)+1</f>
        <v>WEEK 2</v>
      </c>
      <c r="D5938" s="12">
        <v>105.99</v>
      </c>
      <c r="E5938" s="12">
        <v>106.07</v>
      </c>
      <c r="F5938" s="12">
        <v>104.01</v>
      </c>
      <c r="G5938" s="12">
        <v>104.36</v>
      </c>
      <c r="H5938" s="12">
        <v>104.86561116998068</v>
      </c>
      <c r="I5938">
        <v>96258</v>
      </c>
      <c r="J5938">
        <v>846</v>
      </c>
      <c r="K5938" s="12">
        <v>10094154</v>
      </c>
      <c r="L5938">
        <v>28886</v>
      </c>
      <c r="M5938">
        <v>30.01</v>
      </c>
      <c r="N5938">
        <v>2.06</v>
      </c>
      <c r="O5938">
        <v>-1.63</v>
      </c>
      <c r="P5938">
        <f xml:space="preserve"> IF(Stock_Info[[#This Row],[Close Price]] &gt; Stock_Info[[#This Row],[Open Price]], 1, 0)</f>
        <v>0</v>
      </c>
      <c r="Q5938" t="str">
        <f>IF(AND(Stock_Info[[#This Row],[% Deli. Qty to Traded Qty]]&gt;80,Stock_Info[[#This Row],[No. of Trades]]&lt;3000),"Unusual Day","")</f>
        <v/>
      </c>
      <c r="R5938" t="str">
        <f>IF(AND(Stock_Info[[#This Row],[Spread High-Low]] &lt; 10, Stock_Info[[#This Row],[% Deli. Qty to Traded Qty]] &gt; 90), "Good Day", "")</f>
        <v/>
      </c>
    </row>
    <row r="5939" spans="1:18">
      <c r="A5939" t="s">
        <v>63</v>
      </c>
      <c r="B5939" s="1">
        <v>45635</v>
      </c>
      <c r="C5939" s="1" t="str">
        <f>"WEEK" &amp;" " &amp;  INT((DAY(Stock_Info[[#This Row],[Date]])+WEEKDAY(DATE(YEAR(Stock_Info[[#This Row],[Date]]),MONTH(Stock_Info[[#This Row],[Date]]),1))-1)/7)+1</f>
        <v>WEEK 2</v>
      </c>
      <c r="D5939" s="12">
        <v>107.29</v>
      </c>
      <c r="E5939" s="12">
        <v>107.29</v>
      </c>
      <c r="F5939" s="12">
        <v>104.83</v>
      </c>
      <c r="G5939" s="12">
        <v>105.03</v>
      </c>
      <c r="H5939" s="12">
        <v>105.92627175754191</v>
      </c>
      <c r="I5939">
        <v>164713</v>
      </c>
      <c r="J5939">
        <v>1150</v>
      </c>
      <c r="K5939" s="12">
        <v>17447434</v>
      </c>
      <c r="L5939">
        <v>83239</v>
      </c>
      <c r="M5939">
        <v>50.54</v>
      </c>
      <c r="N5939">
        <v>2.46</v>
      </c>
      <c r="O5939">
        <v>-2.2599999999999998</v>
      </c>
      <c r="P5939">
        <f xml:space="preserve"> IF(Stock_Info[[#This Row],[Close Price]] &gt; Stock_Info[[#This Row],[Open Price]], 1, 0)</f>
        <v>0</v>
      </c>
      <c r="Q5939" t="str">
        <f>IF(AND(Stock_Info[[#This Row],[% Deli. Qty to Traded Qty]]&gt;80,Stock_Info[[#This Row],[No. of Trades]]&lt;3000),"Unusual Day","")</f>
        <v/>
      </c>
      <c r="R5939" t="str">
        <f>IF(AND(Stock_Info[[#This Row],[Spread High-Low]] &lt; 10, Stock_Info[[#This Row],[% Deli. Qty to Traded Qty]] &gt; 90), "Good Day", "")</f>
        <v/>
      </c>
    </row>
    <row r="5940" spans="1:18">
      <c r="A5940" t="s">
        <v>63</v>
      </c>
      <c r="B5940" s="1">
        <v>45632</v>
      </c>
      <c r="C5940" s="1" t="str">
        <f>"WEEK" &amp;" " &amp;  INT((DAY(Stock_Info[[#This Row],[Date]])+WEEKDAY(DATE(YEAR(Stock_Info[[#This Row],[Date]]),MONTH(Stock_Info[[#This Row],[Date]]),1))-1)/7)+1</f>
        <v>WEEK 1</v>
      </c>
      <c r="D5940" s="12">
        <v>106.95</v>
      </c>
      <c r="E5940" s="12">
        <v>109.45</v>
      </c>
      <c r="F5940" s="12">
        <v>104.92</v>
      </c>
      <c r="G5940" s="12">
        <v>106.58</v>
      </c>
      <c r="H5940" s="12">
        <v>107.27092192354586</v>
      </c>
      <c r="I5940">
        <v>501137</v>
      </c>
      <c r="J5940">
        <v>3306</v>
      </c>
      <c r="K5940" s="12">
        <v>53757428</v>
      </c>
      <c r="L5940">
        <v>230424</v>
      </c>
      <c r="M5940">
        <v>45.98</v>
      </c>
      <c r="N5940">
        <v>4.53</v>
      </c>
      <c r="O5940">
        <v>-0.37</v>
      </c>
      <c r="P5940">
        <f xml:space="preserve"> IF(Stock_Info[[#This Row],[Close Price]] &gt; Stock_Info[[#This Row],[Open Price]], 1, 0)</f>
        <v>0</v>
      </c>
      <c r="Q5940" t="str">
        <f>IF(AND(Stock_Info[[#This Row],[% Deli. Qty to Traded Qty]]&gt;80,Stock_Info[[#This Row],[No. of Trades]]&lt;3000),"Unusual Day","")</f>
        <v/>
      </c>
      <c r="R5940" t="str">
        <f>IF(AND(Stock_Info[[#This Row],[Spread High-Low]] &lt; 10, Stock_Info[[#This Row],[% Deli. Qty to Traded Qty]] &gt; 90), "Good Day", "")</f>
        <v/>
      </c>
    </row>
    <row r="5941" spans="1:18">
      <c r="A5941" t="s">
        <v>63</v>
      </c>
      <c r="B5941" s="1">
        <v>45631</v>
      </c>
      <c r="C5941" s="1" t="str">
        <f>"WEEK" &amp;" " &amp;  INT((DAY(Stock_Info[[#This Row],[Date]])+WEEKDAY(DATE(YEAR(Stock_Info[[#This Row],[Date]]),MONTH(Stock_Info[[#This Row],[Date]]),1))-1)/7)+1</f>
        <v>WEEK 1</v>
      </c>
      <c r="D5941" s="12">
        <v>107.99</v>
      </c>
      <c r="E5941" s="12">
        <v>107.99</v>
      </c>
      <c r="F5941" s="12">
        <v>105</v>
      </c>
      <c r="G5941" s="12">
        <v>106.31</v>
      </c>
      <c r="H5941" s="12">
        <v>106.00599005488314</v>
      </c>
      <c r="I5941">
        <v>356758</v>
      </c>
      <c r="J5941">
        <v>2361</v>
      </c>
      <c r="K5941" s="12">
        <v>37818485</v>
      </c>
      <c r="L5941">
        <v>138911</v>
      </c>
      <c r="M5941">
        <v>38.94</v>
      </c>
      <c r="N5941">
        <v>2.99</v>
      </c>
      <c r="O5941">
        <v>-1.68</v>
      </c>
      <c r="P5941">
        <f xml:space="preserve"> IF(Stock_Info[[#This Row],[Close Price]] &gt; Stock_Info[[#This Row],[Open Price]], 1, 0)</f>
        <v>0</v>
      </c>
      <c r="Q5941" t="str">
        <f>IF(AND(Stock_Info[[#This Row],[% Deli. Qty to Traded Qty]]&gt;80,Stock_Info[[#This Row],[No. of Trades]]&lt;3000),"Unusual Day","")</f>
        <v/>
      </c>
      <c r="R5941" t="str">
        <f>IF(AND(Stock_Info[[#This Row],[Spread High-Low]] &lt; 10, Stock_Info[[#This Row],[% Deli. Qty to Traded Qty]] &gt; 90), "Good Day", "")</f>
        <v/>
      </c>
    </row>
    <row r="5942" spans="1:18">
      <c r="A5942" t="s">
        <v>63</v>
      </c>
      <c r="B5942" s="1">
        <v>45630</v>
      </c>
      <c r="C5942" s="1" t="str">
        <f>"WEEK" &amp;" " &amp;  INT((DAY(Stock_Info[[#This Row],[Date]])+WEEKDAY(DATE(YEAR(Stock_Info[[#This Row],[Date]]),MONTH(Stock_Info[[#This Row],[Date]]),1))-1)/7)+1</f>
        <v>WEEK 1</v>
      </c>
      <c r="D5942" s="12">
        <v>104.49</v>
      </c>
      <c r="E5942" s="12">
        <v>108.4</v>
      </c>
      <c r="F5942" s="12">
        <v>103.57</v>
      </c>
      <c r="G5942" s="12">
        <v>107.19</v>
      </c>
      <c r="H5942" s="12">
        <v>106.82295120192497</v>
      </c>
      <c r="I5942">
        <v>1020696</v>
      </c>
      <c r="J5942">
        <v>4750</v>
      </c>
      <c r="K5942" s="12">
        <v>109033759</v>
      </c>
      <c r="L5942">
        <v>434104</v>
      </c>
      <c r="M5942">
        <v>42.53</v>
      </c>
      <c r="N5942">
        <v>4.83</v>
      </c>
      <c r="O5942">
        <v>2.7</v>
      </c>
      <c r="P5942">
        <f xml:space="preserve"> IF(Stock_Info[[#This Row],[Close Price]] &gt; Stock_Info[[#This Row],[Open Price]], 1, 0)</f>
        <v>1</v>
      </c>
      <c r="Q5942" t="str">
        <f>IF(AND(Stock_Info[[#This Row],[% Deli. Qty to Traded Qty]]&gt;80,Stock_Info[[#This Row],[No. of Trades]]&lt;3000),"Unusual Day","")</f>
        <v/>
      </c>
      <c r="R5942" t="str">
        <f>IF(AND(Stock_Info[[#This Row],[Spread High-Low]] &lt; 10, Stock_Info[[#This Row],[% Deli. Qty to Traded Qty]] &gt; 90), "Good Day", "")</f>
        <v/>
      </c>
    </row>
    <row r="5943" spans="1:18">
      <c r="A5943" t="s">
        <v>63</v>
      </c>
      <c r="B5943" s="1">
        <v>45629</v>
      </c>
      <c r="C5943" s="1" t="str">
        <f>"WEEK" &amp;" " &amp;  INT((DAY(Stock_Info[[#This Row],[Date]])+WEEKDAY(DATE(YEAR(Stock_Info[[#This Row],[Date]]),MONTH(Stock_Info[[#This Row],[Date]]),1))-1)/7)+1</f>
        <v>WEEK 1</v>
      </c>
      <c r="D5943" s="12">
        <v>98.98</v>
      </c>
      <c r="E5943" s="12">
        <v>103.75</v>
      </c>
      <c r="F5943" s="12">
        <v>98.75</v>
      </c>
      <c r="G5943" s="12">
        <v>103.29</v>
      </c>
      <c r="H5943" s="12">
        <v>102.25271714699565</v>
      </c>
      <c r="I5943">
        <v>400420</v>
      </c>
      <c r="J5943">
        <v>3463</v>
      </c>
      <c r="K5943" s="12">
        <v>40944033</v>
      </c>
      <c r="L5943">
        <v>224678</v>
      </c>
      <c r="M5943">
        <v>56.11</v>
      </c>
      <c r="N5943">
        <v>5</v>
      </c>
      <c r="O5943">
        <v>4.3099999999999996</v>
      </c>
      <c r="P5943">
        <f xml:space="preserve"> IF(Stock_Info[[#This Row],[Close Price]] &gt; Stock_Info[[#This Row],[Open Price]], 1, 0)</f>
        <v>1</v>
      </c>
      <c r="Q5943" t="str">
        <f>IF(AND(Stock_Info[[#This Row],[% Deli. Qty to Traded Qty]]&gt;80,Stock_Info[[#This Row],[No. of Trades]]&lt;3000),"Unusual Day","")</f>
        <v/>
      </c>
      <c r="R5943" t="str">
        <f>IF(AND(Stock_Info[[#This Row],[Spread High-Low]] &lt; 10, Stock_Info[[#This Row],[% Deli. Qty to Traded Qty]] &gt; 90), "Good Day", "")</f>
        <v/>
      </c>
    </row>
    <row r="5944" spans="1:18">
      <c r="A5944" t="s">
        <v>63</v>
      </c>
      <c r="B5944" s="1">
        <v>45628</v>
      </c>
      <c r="C5944" s="1" t="str">
        <f>"WEEK" &amp;" " &amp;  INT((DAY(Stock_Info[[#This Row],[Date]])+WEEKDAY(DATE(YEAR(Stock_Info[[#This Row],[Date]]),MONTH(Stock_Info[[#This Row],[Date]]),1))-1)/7)+1</f>
        <v>WEEK 1</v>
      </c>
      <c r="D5944" s="12">
        <v>96.7</v>
      </c>
      <c r="E5944" s="12">
        <v>99</v>
      </c>
      <c r="F5944" s="12">
        <v>96.06</v>
      </c>
      <c r="G5944" s="12">
        <v>98.61</v>
      </c>
      <c r="H5944" s="12">
        <v>97.685722152796899</v>
      </c>
      <c r="I5944">
        <v>141639</v>
      </c>
      <c r="J5944">
        <v>839</v>
      </c>
      <c r="K5944" s="12">
        <v>13836108</v>
      </c>
      <c r="L5944">
        <v>67498</v>
      </c>
      <c r="M5944">
        <v>47.65</v>
      </c>
      <c r="N5944">
        <v>2.94</v>
      </c>
      <c r="O5944">
        <v>1.91</v>
      </c>
      <c r="P5944">
        <f xml:space="preserve"> IF(Stock_Info[[#This Row],[Close Price]] &gt; Stock_Info[[#This Row],[Open Price]], 1, 0)</f>
        <v>1</v>
      </c>
      <c r="Q5944" t="str">
        <f>IF(AND(Stock_Info[[#This Row],[% Deli. Qty to Traded Qty]]&gt;80,Stock_Info[[#This Row],[No. of Trades]]&lt;3000),"Unusual Day","")</f>
        <v/>
      </c>
      <c r="R5944" t="str">
        <f>IF(AND(Stock_Info[[#This Row],[Spread High-Low]] &lt; 10, Stock_Info[[#This Row],[% Deli. Qty to Traded Qty]] &gt; 90), "Good Day", "")</f>
        <v/>
      </c>
    </row>
    <row r="5945" spans="1:18">
      <c r="A5945" t="s">
        <v>63</v>
      </c>
      <c r="B5945" s="1">
        <v>45625</v>
      </c>
      <c r="C5945" s="1" t="str">
        <f>"WEEK" &amp;" " &amp;  INT((DAY(Stock_Info[[#This Row],[Date]])+WEEKDAY(DATE(YEAR(Stock_Info[[#This Row],[Date]]),MONTH(Stock_Info[[#This Row],[Date]]),1))-1)/7)+1</f>
        <v>WEEK 5</v>
      </c>
      <c r="D5945" s="12">
        <v>97.9</v>
      </c>
      <c r="E5945" s="12">
        <v>98.4</v>
      </c>
      <c r="F5945" s="12">
        <v>96.05</v>
      </c>
      <c r="G5945" s="12">
        <v>97.4</v>
      </c>
      <c r="H5945" s="12">
        <v>97.341208495276362</v>
      </c>
      <c r="I5945">
        <v>137394</v>
      </c>
      <c r="J5945">
        <v>1257</v>
      </c>
      <c r="K5945" s="12">
        <v>13374098</v>
      </c>
      <c r="L5945">
        <v>44264</v>
      </c>
      <c r="M5945">
        <v>32.22</v>
      </c>
      <c r="N5945">
        <v>2.35</v>
      </c>
      <c r="O5945">
        <v>-0.5</v>
      </c>
      <c r="P5945">
        <f xml:space="preserve"> IF(Stock_Info[[#This Row],[Close Price]] &gt; Stock_Info[[#This Row],[Open Price]], 1, 0)</f>
        <v>0</v>
      </c>
      <c r="Q5945" t="str">
        <f>IF(AND(Stock_Info[[#This Row],[% Deli. Qty to Traded Qty]]&gt;80,Stock_Info[[#This Row],[No. of Trades]]&lt;3000),"Unusual Day","")</f>
        <v/>
      </c>
      <c r="R5945" t="str">
        <f>IF(AND(Stock_Info[[#This Row],[Spread High-Low]] &lt; 10, Stock_Info[[#This Row],[% Deli. Qty to Traded Qty]] &gt; 90), "Good Day", "")</f>
        <v/>
      </c>
    </row>
    <row r="5946" spans="1:18">
      <c r="A5946" t="s">
        <v>63</v>
      </c>
      <c r="B5946" s="1">
        <v>45624</v>
      </c>
      <c r="C5946" s="1" t="str">
        <f>"WEEK" &amp;" " &amp;  INT((DAY(Stock_Info[[#This Row],[Date]])+WEEKDAY(DATE(YEAR(Stock_Info[[#This Row],[Date]]),MONTH(Stock_Info[[#This Row],[Date]]),1))-1)/7)+1</f>
        <v>WEEK 5</v>
      </c>
      <c r="D5946" s="12">
        <v>98.55</v>
      </c>
      <c r="E5946" s="12">
        <v>99.9</v>
      </c>
      <c r="F5946" s="12">
        <v>96.9</v>
      </c>
      <c r="G5946" s="12">
        <v>97.25</v>
      </c>
      <c r="H5946" s="12">
        <v>98.001261954174922</v>
      </c>
      <c r="I5946">
        <v>167201</v>
      </c>
      <c r="J5946">
        <v>1033</v>
      </c>
      <c r="K5946" s="12">
        <v>16385909</v>
      </c>
      <c r="L5946">
        <v>60927</v>
      </c>
      <c r="M5946">
        <v>36.44</v>
      </c>
      <c r="N5946">
        <v>3</v>
      </c>
      <c r="O5946">
        <v>-1.3</v>
      </c>
      <c r="P5946">
        <f xml:space="preserve"> IF(Stock_Info[[#This Row],[Close Price]] &gt; Stock_Info[[#This Row],[Open Price]], 1, 0)</f>
        <v>0</v>
      </c>
      <c r="Q5946" t="str">
        <f>IF(AND(Stock_Info[[#This Row],[% Deli. Qty to Traded Qty]]&gt;80,Stock_Info[[#This Row],[No. of Trades]]&lt;3000),"Unusual Day","")</f>
        <v/>
      </c>
      <c r="R5946" t="str">
        <f>IF(AND(Stock_Info[[#This Row],[Spread High-Low]] &lt; 10, Stock_Info[[#This Row],[% Deli. Qty to Traded Qty]] &gt; 90), "Good Day", "")</f>
        <v/>
      </c>
    </row>
    <row r="5947" spans="1:18">
      <c r="A5947" t="s">
        <v>63</v>
      </c>
      <c r="B5947" s="1">
        <v>45623</v>
      </c>
      <c r="C5947" s="1" t="str">
        <f>"WEEK" &amp;" " &amp;  INT((DAY(Stock_Info[[#This Row],[Date]])+WEEKDAY(DATE(YEAR(Stock_Info[[#This Row],[Date]]),MONTH(Stock_Info[[#This Row],[Date]]),1))-1)/7)+1</f>
        <v>WEEK 5</v>
      </c>
      <c r="D5947" s="12">
        <v>97.2</v>
      </c>
      <c r="E5947" s="12">
        <v>97.9</v>
      </c>
      <c r="F5947" s="12">
        <v>96.65</v>
      </c>
      <c r="G5947" s="12">
        <v>97.4</v>
      </c>
      <c r="H5947" s="12">
        <v>97.283727488678522</v>
      </c>
      <c r="I5947">
        <v>170914</v>
      </c>
      <c r="J5947">
        <v>1294</v>
      </c>
      <c r="K5947" s="12">
        <v>16627151</v>
      </c>
      <c r="L5947">
        <v>67852</v>
      </c>
      <c r="M5947">
        <v>39.700000000000003</v>
      </c>
      <c r="N5947">
        <v>1.25</v>
      </c>
      <c r="O5947">
        <v>0.2</v>
      </c>
      <c r="P5947">
        <f xml:space="preserve"> IF(Stock_Info[[#This Row],[Close Price]] &gt; Stock_Info[[#This Row],[Open Price]], 1, 0)</f>
        <v>1</v>
      </c>
      <c r="Q5947" t="str">
        <f>IF(AND(Stock_Info[[#This Row],[% Deli. Qty to Traded Qty]]&gt;80,Stock_Info[[#This Row],[No. of Trades]]&lt;3000),"Unusual Day","")</f>
        <v/>
      </c>
      <c r="R5947" t="str">
        <f>IF(AND(Stock_Info[[#This Row],[Spread High-Low]] &lt; 10, Stock_Info[[#This Row],[% Deli. Qty to Traded Qty]] &gt; 90), "Good Day", "")</f>
        <v/>
      </c>
    </row>
    <row r="5948" spans="1:18">
      <c r="A5948" t="s">
        <v>63</v>
      </c>
      <c r="B5948" s="1">
        <v>45622</v>
      </c>
      <c r="C5948" s="1" t="str">
        <f>"WEEK" &amp;" " &amp;  INT((DAY(Stock_Info[[#This Row],[Date]])+WEEKDAY(DATE(YEAR(Stock_Info[[#This Row],[Date]]),MONTH(Stock_Info[[#This Row],[Date]]),1))-1)/7)+1</f>
        <v>WEEK 5</v>
      </c>
      <c r="D5948" s="12">
        <v>97.2</v>
      </c>
      <c r="E5948" s="12">
        <v>98.6</v>
      </c>
      <c r="F5948" s="12">
        <v>96.9</v>
      </c>
      <c r="G5948" s="12">
        <v>97.15</v>
      </c>
      <c r="H5948" s="12">
        <v>97.648742648549984</v>
      </c>
      <c r="I5948">
        <v>98620</v>
      </c>
      <c r="J5948">
        <v>718</v>
      </c>
      <c r="K5948" s="12">
        <v>9630119</v>
      </c>
      <c r="L5948">
        <v>51847</v>
      </c>
      <c r="M5948">
        <v>52.57</v>
      </c>
      <c r="N5948">
        <v>1.7</v>
      </c>
      <c r="O5948">
        <v>-0.05</v>
      </c>
      <c r="P5948">
        <f xml:space="preserve"> IF(Stock_Info[[#This Row],[Close Price]] &gt; Stock_Info[[#This Row],[Open Price]], 1, 0)</f>
        <v>0</v>
      </c>
      <c r="Q5948" t="str">
        <f>IF(AND(Stock_Info[[#This Row],[% Deli. Qty to Traded Qty]]&gt;80,Stock_Info[[#This Row],[No. of Trades]]&lt;3000),"Unusual Day","")</f>
        <v/>
      </c>
      <c r="R5948" t="str">
        <f>IF(AND(Stock_Info[[#This Row],[Spread High-Low]] &lt; 10, Stock_Info[[#This Row],[% Deli. Qty to Traded Qty]] &gt; 90), "Good Day", "")</f>
        <v/>
      </c>
    </row>
    <row r="5949" spans="1:18">
      <c r="A5949" t="s">
        <v>63</v>
      </c>
      <c r="B5949" s="1">
        <v>45621</v>
      </c>
      <c r="C5949" s="1" t="str">
        <f>"WEEK" &amp;" " &amp;  INT((DAY(Stock_Info[[#This Row],[Date]])+WEEKDAY(DATE(YEAR(Stock_Info[[#This Row],[Date]]),MONTH(Stock_Info[[#This Row],[Date]]),1))-1)/7)+1</f>
        <v>WEEK 5</v>
      </c>
      <c r="D5949" s="12">
        <v>98.15</v>
      </c>
      <c r="E5949" s="12">
        <v>98.75</v>
      </c>
      <c r="F5949" s="12">
        <v>96.6</v>
      </c>
      <c r="G5949" s="12">
        <v>97.2</v>
      </c>
      <c r="H5949" s="12">
        <v>97.214972158993248</v>
      </c>
      <c r="I5949">
        <v>191983</v>
      </c>
      <c r="J5949">
        <v>1088</v>
      </c>
      <c r="K5949" s="12">
        <v>18663622</v>
      </c>
      <c r="L5949">
        <v>98797</v>
      </c>
      <c r="M5949">
        <v>51.46</v>
      </c>
      <c r="N5949">
        <v>2.15</v>
      </c>
      <c r="O5949">
        <v>-0.95</v>
      </c>
      <c r="P5949">
        <f xml:space="preserve"> IF(Stock_Info[[#This Row],[Close Price]] &gt; Stock_Info[[#This Row],[Open Price]], 1, 0)</f>
        <v>0</v>
      </c>
      <c r="Q5949" t="str">
        <f>IF(AND(Stock_Info[[#This Row],[% Deli. Qty to Traded Qty]]&gt;80,Stock_Info[[#This Row],[No. of Trades]]&lt;3000),"Unusual Day","")</f>
        <v/>
      </c>
      <c r="R5949" t="str">
        <f>IF(AND(Stock_Info[[#This Row],[Spread High-Low]] &lt; 10, Stock_Info[[#This Row],[% Deli. Qty to Traded Qty]] &gt; 90), "Good Day", "")</f>
        <v/>
      </c>
    </row>
    <row r="5950" spans="1:18">
      <c r="A5950" t="s">
        <v>63</v>
      </c>
      <c r="B5950" s="1">
        <v>45618</v>
      </c>
      <c r="C5950" s="1" t="str">
        <f>"WEEK" &amp;" " &amp;  INT((DAY(Stock_Info[[#This Row],[Date]])+WEEKDAY(DATE(YEAR(Stock_Info[[#This Row],[Date]]),MONTH(Stock_Info[[#This Row],[Date]]),1))-1)/7)+1</f>
        <v>WEEK 4</v>
      </c>
      <c r="D5950" s="12">
        <v>94.05</v>
      </c>
      <c r="E5950" s="12">
        <v>96.4</v>
      </c>
      <c r="F5950" s="12">
        <v>93.25</v>
      </c>
      <c r="G5950" s="12">
        <v>94.7</v>
      </c>
      <c r="H5950" s="12">
        <v>94.836358714628147</v>
      </c>
      <c r="I5950">
        <v>254899</v>
      </c>
      <c r="J5950">
        <v>2155</v>
      </c>
      <c r="K5950" s="12">
        <v>24173693</v>
      </c>
      <c r="L5950">
        <v>103256</v>
      </c>
      <c r="M5950">
        <v>40.51</v>
      </c>
      <c r="N5950">
        <v>3.15</v>
      </c>
      <c r="O5950">
        <v>0.65</v>
      </c>
      <c r="P5950">
        <f xml:space="preserve"> IF(Stock_Info[[#This Row],[Close Price]] &gt; Stock_Info[[#This Row],[Open Price]], 1, 0)</f>
        <v>1</v>
      </c>
      <c r="Q5950" t="str">
        <f>IF(AND(Stock_Info[[#This Row],[% Deli. Qty to Traded Qty]]&gt;80,Stock_Info[[#This Row],[No. of Trades]]&lt;3000),"Unusual Day","")</f>
        <v/>
      </c>
      <c r="R5950" t="str">
        <f>IF(AND(Stock_Info[[#This Row],[Spread High-Low]] &lt; 10, Stock_Info[[#This Row],[% Deli. Qty to Traded Qty]] &gt; 90), "Good Day", "")</f>
        <v/>
      </c>
    </row>
    <row r="5951" spans="1:18">
      <c r="A5951" t="s">
        <v>63</v>
      </c>
      <c r="B5951" s="1">
        <v>45617</v>
      </c>
      <c r="C5951" s="1" t="str">
        <f>"WEEK" &amp;" " &amp;  INT((DAY(Stock_Info[[#This Row],[Date]])+WEEKDAY(DATE(YEAR(Stock_Info[[#This Row],[Date]]),MONTH(Stock_Info[[#This Row],[Date]]),1))-1)/7)+1</f>
        <v>WEEK 4</v>
      </c>
      <c r="D5951" s="12">
        <v>96</v>
      </c>
      <c r="E5951" s="12">
        <v>96</v>
      </c>
      <c r="F5951" s="12">
        <v>91.5</v>
      </c>
      <c r="G5951" s="12">
        <v>94.45</v>
      </c>
      <c r="H5951" s="12">
        <v>93.342534223879468</v>
      </c>
      <c r="I5951">
        <v>250483</v>
      </c>
      <c r="J5951">
        <v>2601</v>
      </c>
      <c r="K5951" s="12">
        <v>23380718</v>
      </c>
      <c r="L5951">
        <v>94335</v>
      </c>
      <c r="M5951">
        <v>37.659999999999997</v>
      </c>
      <c r="N5951">
        <v>4.5</v>
      </c>
      <c r="O5951">
        <v>-1.55</v>
      </c>
      <c r="P5951">
        <f xml:space="preserve"> IF(Stock_Info[[#This Row],[Close Price]] &gt; Stock_Info[[#This Row],[Open Price]], 1, 0)</f>
        <v>0</v>
      </c>
      <c r="Q5951" t="str">
        <f>IF(AND(Stock_Info[[#This Row],[% Deli. Qty to Traded Qty]]&gt;80,Stock_Info[[#This Row],[No. of Trades]]&lt;3000),"Unusual Day","")</f>
        <v/>
      </c>
      <c r="R5951" t="str">
        <f>IF(AND(Stock_Info[[#This Row],[Spread High-Low]] &lt; 10, Stock_Info[[#This Row],[% Deli. Qty to Traded Qty]] &gt; 90), "Good Day", "")</f>
        <v/>
      </c>
    </row>
    <row r="5952" spans="1:18">
      <c r="A5952" t="s">
        <v>63</v>
      </c>
      <c r="B5952" s="1">
        <v>45615</v>
      </c>
      <c r="C5952" s="1" t="str">
        <f>"WEEK" &amp;" " &amp;  INT((DAY(Stock_Info[[#This Row],[Date]])+WEEKDAY(DATE(YEAR(Stock_Info[[#This Row],[Date]]),MONTH(Stock_Info[[#This Row],[Date]]),1))-1)/7)+1</f>
        <v>WEEK 4</v>
      </c>
      <c r="D5952" s="12">
        <v>94.4</v>
      </c>
      <c r="E5952" s="12">
        <v>98.3</v>
      </c>
      <c r="F5952" s="12">
        <v>94.4</v>
      </c>
      <c r="G5952" s="12">
        <v>96</v>
      </c>
      <c r="H5952" s="12">
        <v>96.340759565520273</v>
      </c>
      <c r="I5952">
        <v>155036</v>
      </c>
      <c r="J5952">
        <v>1000</v>
      </c>
      <c r="K5952" s="12">
        <v>14936286</v>
      </c>
      <c r="L5952">
        <v>57942</v>
      </c>
      <c r="M5952">
        <v>37.369999999999997</v>
      </c>
      <c r="N5952">
        <v>3.9</v>
      </c>
      <c r="O5952">
        <v>1.6</v>
      </c>
      <c r="P5952">
        <f xml:space="preserve"> IF(Stock_Info[[#This Row],[Close Price]] &gt; Stock_Info[[#This Row],[Open Price]], 1, 0)</f>
        <v>1</v>
      </c>
      <c r="Q5952" t="str">
        <f>IF(AND(Stock_Info[[#This Row],[% Deli. Qty to Traded Qty]]&gt;80,Stock_Info[[#This Row],[No. of Trades]]&lt;3000),"Unusual Day","")</f>
        <v/>
      </c>
      <c r="R5952" t="str">
        <f>IF(AND(Stock_Info[[#This Row],[Spread High-Low]] &lt; 10, Stock_Info[[#This Row],[% Deli. Qty to Traded Qty]] &gt; 90), "Good Day", "")</f>
        <v/>
      </c>
    </row>
    <row r="5953" spans="1:18">
      <c r="A5953" t="s">
        <v>63</v>
      </c>
      <c r="B5953" s="1">
        <v>45614</v>
      </c>
      <c r="C5953" s="1" t="str">
        <f>"WEEK" &amp;" " &amp;  INT((DAY(Stock_Info[[#This Row],[Date]])+WEEKDAY(DATE(YEAR(Stock_Info[[#This Row],[Date]]),MONTH(Stock_Info[[#This Row],[Date]]),1))-1)/7)+1</f>
        <v>WEEK 4</v>
      </c>
      <c r="D5953" s="12">
        <v>96.15</v>
      </c>
      <c r="E5953" s="12">
        <v>96.8</v>
      </c>
      <c r="F5953" s="12">
        <v>92.9</v>
      </c>
      <c r="G5953" s="12">
        <v>93.25</v>
      </c>
      <c r="H5953" s="12">
        <v>94.521099151011185</v>
      </c>
      <c r="I5953">
        <v>286694</v>
      </c>
      <c r="J5953">
        <v>1498</v>
      </c>
      <c r="K5953" s="12">
        <v>27098632</v>
      </c>
      <c r="L5953">
        <v>104806</v>
      </c>
      <c r="M5953">
        <v>36.56</v>
      </c>
      <c r="N5953">
        <v>3.9</v>
      </c>
      <c r="O5953">
        <v>-2.9</v>
      </c>
      <c r="P5953">
        <f xml:space="preserve"> IF(Stock_Info[[#This Row],[Close Price]] &gt; Stock_Info[[#This Row],[Open Price]], 1, 0)</f>
        <v>0</v>
      </c>
      <c r="Q5953" t="str">
        <f>IF(AND(Stock_Info[[#This Row],[% Deli. Qty to Traded Qty]]&gt;80,Stock_Info[[#This Row],[No. of Trades]]&lt;3000),"Unusual Day","")</f>
        <v/>
      </c>
      <c r="R5953" t="str">
        <f>IF(AND(Stock_Info[[#This Row],[Spread High-Low]] &lt; 10, Stock_Info[[#This Row],[% Deli. Qty to Traded Qty]] &gt; 90), "Good Day", "")</f>
        <v/>
      </c>
    </row>
    <row r="5954" spans="1:18">
      <c r="A5954" t="s">
        <v>63</v>
      </c>
      <c r="B5954" s="1">
        <v>45610</v>
      </c>
      <c r="C5954" s="1" t="str">
        <f>"WEEK" &amp;" " &amp;  INT((DAY(Stock_Info[[#This Row],[Date]])+WEEKDAY(DATE(YEAR(Stock_Info[[#This Row],[Date]]),MONTH(Stock_Info[[#This Row],[Date]]),1))-1)/7)+1</f>
        <v>WEEK 3</v>
      </c>
      <c r="D5954" s="12">
        <v>96.15</v>
      </c>
      <c r="E5954" s="12">
        <v>97.5</v>
      </c>
      <c r="F5954" s="12">
        <v>94.55</v>
      </c>
      <c r="G5954" s="12">
        <v>94.95</v>
      </c>
      <c r="H5954" s="12">
        <v>95.708057063865837</v>
      </c>
      <c r="I5954">
        <v>291533</v>
      </c>
      <c r="J5954">
        <v>2326</v>
      </c>
      <c r="K5954" s="12">
        <v>27902057</v>
      </c>
      <c r="L5954">
        <v>120098</v>
      </c>
      <c r="M5954">
        <v>41.2</v>
      </c>
      <c r="N5954">
        <v>2.95</v>
      </c>
      <c r="O5954">
        <v>-1.2</v>
      </c>
      <c r="P5954">
        <f xml:space="preserve"> IF(Stock_Info[[#This Row],[Close Price]] &gt; Stock_Info[[#This Row],[Open Price]], 1, 0)</f>
        <v>0</v>
      </c>
      <c r="Q5954" t="str">
        <f>IF(AND(Stock_Info[[#This Row],[% Deli. Qty to Traded Qty]]&gt;80,Stock_Info[[#This Row],[No. of Trades]]&lt;3000),"Unusual Day","")</f>
        <v/>
      </c>
      <c r="R5954" t="str">
        <f>IF(AND(Stock_Info[[#This Row],[Spread High-Low]] &lt; 10, Stock_Info[[#This Row],[% Deli. Qty to Traded Qty]] &gt; 90), "Good Day", "")</f>
        <v/>
      </c>
    </row>
    <row r="5955" spans="1:18">
      <c r="A5955" t="s">
        <v>63</v>
      </c>
      <c r="B5955" s="1">
        <v>45609</v>
      </c>
      <c r="C5955" s="1" t="str">
        <f>"WEEK" &amp;" " &amp;  INT((DAY(Stock_Info[[#This Row],[Date]])+WEEKDAY(DATE(YEAR(Stock_Info[[#This Row],[Date]]),MONTH(Stock_Info[[#This Row],[Date]]),1))-1)/7)+1</f>
        <v>WEEK 3</v>
      </c>
      <c r="D5955" s="12">
        <v>99.75</v>
      </c>
      <c r="E5955" s="12">
        <v>100.45</v>
      </c>
      <c r="F5955" s="12">
        <v>95.55</v>
      </c>
      <c r="G5955" s="12">
        <v>96</v>
      </c>
      <c r="H5955" s="12">
        <v>96.923641296184613</v>
      </c>
      <c r="I5955">
        <v>432747</v>
      </c>
      <c r="J5955">
        <v>4311</v>
      </c>
      <c r="K5955" s="12">
        <v>41943415</v>
      </c>
      <c r="L5955">
        <v>214902</v>
      </c>
      <c r="M5955">
        <v>49.66</v>
      </c>
      <c r="N5955">
        <v>4.9000000000000004</v>
      </c>
      <c r="O5955">
        <v>-3.75</v>
      </c>
      <c r="P5955">
        <f xml:space="preserve"> IF(Stock_Info[[#This Row],[Close Price]] &gt; Stock_Info[[#This Row],[Open Price]], 1, 0)</f>
        <v>0</v>
      </c>
      <c r="Q5955" t="str">
        <f>IF(AND(Stock_Info[[#This Row],[% Deli. Qty to Traded Qty]]&gt;80,Stock_Info[[#This Row],[No. of Trades]]&lt;3000),"Unusual Day","")</f>
        <v/>
      </c>
      <c r="R5955" t="str">
        <f>IF(AND(Stock_Info[[#This Row],[Spread High-Low]] &lt; 10, Stock_Info[[#This Row],[% Deli. Qty to Traded Qty]] &gt; 90), "Good Day", "")</f>
        <v/>
      </c>
    </row>
    <row r="5956" spans="1:18">
      <c r="A5956" t="s">
        <v>63</v>
      </c>
      <c r="B5956" s="1">
        <v>45608</v>
      </c>
      <c r="C5956" s="1" t="str">
        <f>"WEEK" &amp;" " &amp;  INT((DAY(Stock_Info[[#This Row],[Date]])+WEEKDAY(DATE(YEAR(Stock_Info[[#This Row],[Date]]),MONTH(Stock_Info[[#This Row],[Date]]),1))-1)/7)+1</f>
        <v>WEEK 3</v>
      </c>
      <c r="D5956" s="12">
        <v>102</v>
      </c>
      <c r="E5956" s="12">
        <v>103.25</v>
      </c>
      <c r="F5956" s="12">
        <v>99.2</v>
      </c>
      <c r="G5956" s="12">
        <v>99.75</v>
      </c>
      <c r="H5956" s="12">
        <v>101.24797425985822</v>
      </c>
      <c r="I5956">
        <v>177466</v>
      </c>
      <c r="J5956">
        <v>1640</v>
      </c>
      <c r="K5956" s="12">
        <v>17968073</v>
      </c>
      <c r="L5956">
        <v>70356</v>
      </c>
      <c r="M5956">
        <v>39.64</v>
      </c>
      <c r="N5956">
        <v>4.05</v>
      </c>
      <c r="O5956">
        <v>-2.25</v>
      </c>
      <c r="P5956">
        <f xml:space="preserve"> IF(Stock_Info[[#This Row],[Close Price]] &gt; Stock_Info[[#This Row],[Open Price]], 1, 0)</f>
        <v>0</v>
      </c>
      <c r="Q5956" t="str">
        <f>IF(AND(Stock_Info[[#This Row],[% Deli. Qty to Traded Qty]]&gt;80,Stock_Info[[#This Row],[No. of Trades]]&lt;3000),"Unusual Day","")</f>
        <v/>
      </c>
      <c r="R5956" t="str">
        <f>IF(AND(Stock_Info[[#This Row],[Spread High-Low]] &lt; 10, Stock_Info[[#This Row],[% Deli. Qty to Traded Qty]] &gt; 90), "Good Day", "")</f>
        <v/>
      </c>
    </row>
    <row r="5957" spans="1:18">
      <c r="A5957" t="s">
        <v>63</v>
      </c>
      <c r="B5957" s="1">
        <v>45607</v>
      </c>
      <c r="C5957" s="1" t="str">
        <f>"WEEK" &amp;" " &amp;  INT((DAY(Stock_Info[[#This Row],[Date]])+WEEKDAY(DATE(YEAR(Stock_Info[[#This Row],[Date]]),MONTH(Stock_Info[[#This Row],[Date]]),1))-1)/7)+1</f>
        <v>WEEK 3</v>
      </c>
      <c r="D5957" s="12">
        <v>103.4</v>
      </c>
      <c r="E5957" s="12">
        <v>104.15</v>
      </c>
      <c r="F5957" s="12">
        <v>101.3</v>
      </c>
      <c r="G5957" s="12">
        <v>101.5</v>
      </c>
      <c r="H5957" s="12">
        <v>102.43818773290771</v>
      </c>
      <c r="I5957">
        <v>295718</v>
      </c>
      <c r="J5957">
        <v>1976</v>
      </c>
      <c r="K5957" s="12">
        <v>30292816</v>
      </c>
      <c r="L5957">
        <v>117388</v>
      </c>
      <c r="M5957">
        <v>39.700000000000003</v>
      </c>
      <c r="N5957">
        <v>2.85</v>
      </c>
      <c r="O5957">
        <v>-1.9</v>
      </c>
      <c r="P5957">
        <f xml:space="preserve"> IF(Stock_Info[[#This Row],[Close Price]] &gt; Stock_Info[[#This Row],[Open Price]], 1, 0)</f>
        <v>0</v>
      </c>
      <c r="Q5957" t="str">
        <f>IF(AND(Stock_Info[[#This Row],[% Deli. Qty to Traded Qty]]&gt;80,Stock_Info[[#This Row],[No. of Trades]]&lt;3000),"Unusual Day","")</f>
        <v/>
      </c>
      <c r="R5957" t="str">
        <f>IF(AND(Stock_Info[[#This Row],[Spread High-Low]] &lt; 10, Stock_Info[[#This Row],[% Deli. Qty to Traded Qty]] &gt; 90), "Good Day", "")</f>
        <v/>
      </c>
    </row>
    <row r="5958" spans="1:18">
      <c r="A5958" t="s">
        <v>63</v>
      </c>
      <c r="B5958" s="1">
        <v>45604</v>
      </c>
      <c r="C5958" s="1" t="str">
        <f>"WEEK" &amp;" " &amp;  INT((DAY(Stock_Info[[#This Row],[Date]])+WEEKDAY(DATE(YEAR(Stock_Info[[#This Row],[Date]]),MONTH(Stock_Info[[#This Row],[Date]]),1))-1)/7)+1</f>
        <v>WEEK 2</v>
      </c>
      <c r="D5958" s="12">
        <v>108.05</v>
      </c>
      <c r="E5958" s="12">
        <v>108.05</v>
      </c>
      <c r="F5958" s="12">
        <v>102.4</v>
      </c>
      <c r="G5958" s="12">
        <v>103.5</v>
      </c>
      <c r="H5958" s="12">
        <v>103.75805436362991</v>
      </c>
      <c r="I5958">
        <v>225592</v>
      </c>
      <c r="J5958">
        <v>1509</v>
      </c>
      <c r="K5958" s="12">
        <v>23406987</v>
      </c>
      <c r="L5958">
        <v>90249</v>
      </c>
      <c r="M5958">
        <v>40.01</v>
      </c>
      <c r="N5958">
        <v>5.65</v>
      </c>
      <c r="O5958">
        <v>-4.55</v>
      </c>
      <c r="P5958">
        <f xml:space="preserve"> IF(Stock_Info[[#This Row],[Close Price]] &gt; Stock_Info[[#This Row],[Open Price]], 1, 0)</f>
        <v>0</v>
      </c>
      <c r="Q5958" t="str">
        <f>IF(AND(Stock_Info[[#This Row],[% Deli. Qty to Traded Qty]]&gt;80,Stock_Info[[#This Row],[No. of Trades]]&lt;3000),"Unusual Day","")</f>
        <v/>
      </c>
      <c r="R5958" t="str">
        <f>IF(AND(Stock_Info[[#This Row],[Spread High-Low]] &lt; 10, Stock_Info[[#This Row],[% Deli. Qty to Traded Qty]] &gt; 90), "Good Day", "")</f>
        <v/>
      </c>
    </row>
    <row r="5959" spans="1:18">
      <c r="A5959" t="s">
        <v>63</v>
      </c>
      <c r="B5959" s="1">
        <v>45603</v>
      </c>
      <c r="C5959" s="1" t="str">
        <f>"WEEK" &amp;" " &amp;  INT((DAY(Stock_Info[[#This Row],[Date]])+WEEKDAY(DATE(YEAR(Stock_Info[[#This Row],[Date]]),MONTH(Stock_Info[[#This Row],[Date]]),1))-1)/7)+1</f>
        <v>WEEK 2</v>
      </c>
      <c r="D5959" s="12">
        <v>101.95</v>
      </c>
      <c r="E5959" s="12">
        <v>108.8</v>
      </c>
      <c r="F5959" s="12">
        <v>100.8</v>
      </c>
      <c r="G5959" s="12">
        <v>105.95</v>
      </c>
      <c r="H5959" s="12">
        <v>105.99473597886795</v>
      </c>
      <c r="I5959">
        <v>579215</v>
      </c>
      <c r="J5959">
        <v>2985</v>
      </c>
      <c r="K5959" s="12">
        <v>61393741</v>
      </c>
      <c r="L5959">
        <v>179410</v>
      </c>
      <c r="M5959">
        <v>30.97</v>
      </c>
      <c r="N5959">
        <v>8</v>
      </c>
      <c r="O5959">
        <v>4</v>
      </c>
      <c r="P5959">
        <f xml:space="preserve"> IF(Stock_Info[[#This Row],[Close Price]] &gt; Stock_Info[[#This Row],[Open Price]], 1, 0)</f>
        <v>1</v>
      </c>
      <c r="Q5959" t="str">
        <f>IF(AND(Stock_Info[[#This Row],[% Deli. Qty to Traded Qty]]&gt;80,Stock_Info[[#This Row],[No. of Trades]]&lt;3000),"Unusual Day","")</f>
        <v/>
      </c>
      <c r="R5959" t="str">
        <f>IF(AND(Stock_Info[[#This Row],[Spread High-Low]] &lt; 10, Stock_Info[[#This Row],[% Deli. Qty to Traded Qty]] &gt; 90), "Good Day", "")</f>
        <v/>
      </c>
    </row>
    <row r="5960" spans="1:18">
      <c r="A5960" t="s">
        <v>63</v>
      </c>
      <c r="B5960" s="1">
        <v>45602</v>
      </c>
      <c r="C5960" s="1" t="str">
        <f>"WEEK" &amp;" " &amp;  INT((DAY(Stock_Info[[#This Row],[Date]])+WEEKDAY(DATE(YEAR(Stock_Info[[#This Row],[Date]]),MONTH(Stock_Info[[#This Row],[Date]]),1))-1)/7)+1</f>
        <v>WEEK 2</v>
      </c>
      <c r="D5960" s="12">
        <v>100.5</v>
      </c>
      <c r="E5960" s="12">
        <v>101.75</v>
      </c>
      <c r="F5960" s="12">
        <v>99.6</v>
      </c>
      <c r="G5960" s="12">
        <v>101.25</v>
      </c>
      <c r="H5960" s="12">
        <v>100.64402358632246</v>
      </c>
      <c r="I5960">
        <v>126514</v>
      </c>
      <c r="J5960">
        <v>1072</v>
      </c>
      <c r="K5960" s="12">
        <v>12732878</v>
      </c>
      <c r="L5960">
        <v>43441</v>
      </c>
      <c r="M5960">
        <v>34.340000000000003</v>
      </c>
      <c r="N5960">
        <v>2.15</v>
      </c>
      <c r="O5960">
        <v>0.75</v>
      </c>
      <c r="P5960">
        <f xml:space="preserve"> IF(Stock_Info[[#This Row],[Close Price]] &gt; Stock_Info[[#This Row],[Open Price]], 1, 0)</f>
        <v>1</v>
      </c>
      <c r="Q5960" t="str">
        <f>IF(AND(Stock_Info[[#This Row],[% Deli. Qty to Traded Qty]]&gt;80,Stock_Info[[#This Row],[No. of Trades]]&lt;3000),"Unusual Day","")</f>
        <v/>
      </c>
      <c r="R5960" t="str">
        <f>IF(AND(Stock_Info[[#This Row],[Spread High-Low]] &lt; 10, Stock_Info[[#This Row],[% Deli. Qty to Traded Qty]] &gt; 90), "Good Day", "")</f>
        <v/>
      </c>
    </row>
    <row r="5961" spans="1:18">
      <c r="A5961" t="s">
        <v>63</v>
      </c>
      <c r="B5961" s="1">
        <v>45601</v>
      </c>
      <c r="C5961" s="1" t="str">
        <f>"WEEK" &amp;" " &amp;  INT((DAY(Stock_Info[[#This Row],[Date]])+WEEKDAY(DATE(YEAR(Stock_Info[[#This Row],[Date]]),MONTH(Stock_Info[[#This Row],[Date]]),1))-1)/7)+1</f>
        <v>WEEK 2</v>
      </c>
      <c r="D5961" s="12">
        <v>99</v>
      </c>
      <c r="E5961" s="12">
        <v>100.7</v>
      </c>
      <c r="F5961" s="12">
        <v>97.3</v>
      </c>
      <c r="G5961" s="12">
        <v>100</v>
      </c>
      <c r="H5961" s="12">
        <v>99.106707090706593</v>
      </c>
      <c r="I5961">
        <v>242430</v>
      </c>
      <c r="J5961">
        <v>2182</v>
      </c>
      <c r="K5961" s="12">
        <v>24026439</v>
      </c>
      <c r="L5961">
        <v>116369</v>
      </c>
      <c r="M5961">
        <v>48</v>
      </c>
      <c r="N5961">
        <v>3.4</v>
      </c>
      <c r="O5961">
        <v>1</v>
      </c>
      <c r="P5961">
        <f xml:space="preserve"> IF(Stock_Info[[#This Row],[Close Price]] &gt; Stock_Info[[#This Row],[Open Price]], 1, 0)</f>
        <v>1</v>
      </c>
      <c r="Q5961" t="str">
        <f>IF(AND(Stock_Info[[#This Row],[% Deli. Qty to Traded Qty]]&gt;80,Stock_Info[[#This Row],[No. of Trades]]&lt;3000),"Unusual Day","")</f>
        <v/>
      </c>
      <c r="R5961" t="str">
        <f>IF(AND(Stock_Info[[#This Row],[Spread High-Low]] &lt; 10, Stock_Info[[#This Row],[% Deli. Qty to Traded Qty]] &gt; 90), "Good Day", "")</f>
        <v/>
      </c>
    </row>
    <row r="5962" spans="1:18">
      <c r="A5962" t="s">
        <v>63</v>
      </c>
      <c r="B5962" s="1">
        <v>45600</v>
      </c>
      <c r="C5962" s="1" t="str">
        <f>"WEEK" &amp;" " &amp;  INT((DAY(Stock_Info[[#This Row],[Date]])+WEEKDAY(DATE(YEAR(Stock_Info[[#This Row],[Date]]),MONTH(Stock_Info[[#This Row],[Date]]),1))-1)/7)+1</f>
        <v>WEEK 2</v>
      </c>
      <c r="D5962" s="12">
        <v>102.05</v>
      </c>
      <c r="E5962" s="12">
        <v>102.05</v>
      </c>
      <c r="F5962" s="12">
        <v>98.1</v>
      </c>
      <c r="G5962" s="12">
        <v>99.15</v>
      </c>
      <c r="H5962" s="12">
        <v>99.251910494985793</v>
      </c>
      <c r="I5962">
        <v>149176</v>
      </c>
      <c r="J5962">
        <v>1110</v>
      </c>
      <c r="K5962" s="12">
        <v>14806003</v>
      </c>
      <c r="L5962">
        <v>64580</v>
      </c>
      <c r="M5962">
        <v>43.29</v>
      </c>
      <c r="N5962">
        <v>3.95</v>
      </c>
      <c r="O5962">
        <v>-2.9</v>
      </c>
      <c r="P5962">
        <f xml:space="preserve"> IF(Stock_Info[[#This Row],[Close Price]] &gt; Stock_Info[[#This Row],[Open Price]], 1, 0)</f>
        <v>0</v>
      </c>
      <c r="Q5962" t="str">
        <f>IF(AND(Stock_Info[[#This Row],[% Deli. Qty to Traded Qty]]&gt;80,Stock_Info[[#This Row],[No. of Trades]]&lt;3000),"Unusual Day","")</f>
        <v/>
      </c>
      <c r="R5962" t="str">
        <f>IF(AND(Stock_Info[[#This Row],[Spread High-Low]] &lt; 10, Stock_Info[[#This Row],[% Deli. Qty to Traded Qty]] &gt; 90), "Good Day", "")</f>
        <v/>
      </c>
    </row>
    <row r="5963" spans="1:18">
      <c r="A5963" t="s">
        <v>63</v>
      </c>
      <c r="B5963" s="1">
        <v>45597</v>
      </c>
      <c r="C5963" s="1" t="str">
        <f>"WEEK" &amp;" " &amp;  INT((DAY(Stock_Info[[#This Row],[Date]])+WEEKDAY(DATE(YEAR(Stock_Info[[#This Row],[Date]]),MONTH(Stock_Info[[#This Row],[Date]]),1))-1)/7)+1</f>
        <v>WEEK 1</v>
      </c>
      <c r="D5963" s="12">
        <v>101.45</v>
      </c>
      <c r="E5963" s="12">
        <v>102.35</v>
      </c>
      <c r="F5963" s="12">
        <v>101</v>
      </c>
      <c r="G5963" s="12">
        <v>102.1</v>
      </c>
      <c r="H5963" s="12">
        <v>101.75015382091144</v>
      </c>
      <c r="I5963">
        <v>48758</v>
      </c>
      <c r="J5963">
        <v>771</v>
      </c>
      <c r="K5963" s="12">
        <v>4961134</v>
      </c>
      <c r="L5963">
        <v>24824</v>
      </c>
      <c r="M5963">
        <v>50.91</v>
      </c>
      <c r="N5963">
        <v>1.35</v>
      </c>
      <c r="O5963">
        <v>0.65</v>
      </c>
      <c r="P5963">
        <f xml:space="preserve"> IF(Stock_Info[[#This Row],[Close Price]] &gt; Stock_Info[[#This Row],[Open Price]], 1, 0)</f>
        <v>1</v>
      </c>
      <c r="Q5963" t="str">
        <f>IF(AND(Stock_Info[[#This Row],[% Deli. Qty to Traded Qty]]&gt;80,Stock_Info[[#This Row],[No. of Trades]]&lt;3000),"Unusual Day","")</f>
        <v/>
      </c>
      <c r="R5963" t="str">
        <f>IF(AND(Stock_Info[[#This Row],[Spread High-Low]] &lt; 10, Stock_Info[[#This Row],[% Deli. Qty to Traded Qty]] &gt; 90), "Good Day", "")</f>
        <v/>
      </c>
    </row>
    <row r="5964" spans="1:18">
      <c r="A5964" t="s">
        <v>63</v>
      </c>
      <c r="B5964" s="1">
        <v>45596</v>
      </c>
      <c r="C5964" s="1" t="str">
        <f>"WEEK" &amp;" " &amp;  INT((DAY(Stock_Info[[#This Row],[Date]])+WEEKDAY(DATE(YEAR(Stock_Info[[#This Row],[Date]]),MONTH(Stock_Info[[#This Row],[Date]]),1))-1)/7)+1</f>
        <v>WEEK 5</v>
      </c>
      <c r="D5964" s="12">
        <v>99.35</v>
      </c>
      <c r="E5964" s="12">
        <v>101.7</v>
      </c>
      <c r="F5964" s="12">
        <v>98.85</v>
      </c>
      <c r="G5964" s="12">
        <v>100.35</v>
      </c>
      <c r="H5964" s="12">
        <v>100.35339491411941</v>
      </c>
      <c r="I5964">
        <v>146366</v>
      </c>
      <c r="J5964">
        <v>1245</v>
      </c>
      <c r="K5964" s="12">
        <v>14688325</v>
      </c>
      <c r="L5964">
        <v>58557</v>
      </c>
      <c r="M5964">
        <v>40.01</v>
      </c>
      <c r="N5964">
        <v>2.85</v>
      </c>
      <c r="O5964">
        <v>1</v>
      </c>
      <c r="P5964">
        <f xml:space="preserve"> IF(Stock_Info[[#This Row],[Close Price]] &gt; Stock_Info[[#This Row],[Open Price]], 1, 0)</f>
        <v>1</v>
      </c>
      <c r="Q5964" t="str">
        <f>IF(AND(Stock_Info[[#This Row],[% Deli. Qty to Traded Qty]]&gt;80,Stock_Info[[#This Row],[No. of Trades]]&lt;3000),"Unusual Day","")</f>
        <v/>
      </c>
      <c r="R5964" t="str">
        <f>IF(AND(Stock_Info[[#This Row],[Spread High-Low]] &lt; 10, Stock_Info[[#This Row],[% Deli. Qty to Traded Qty]] &gt; 90), "Good Day", "")</f>
        <v/>
      </c>
    </row>
    <row r="5965" spans="1:18">
      <c r="A5965" t="s">
        <v>63</v>
      </c>
      <c r="B5965" s="1">
        <v>45595</v>
      </c>
      <c r="C5965" s="1" t="str">
        <f>"WEEK" &amp;" " &amp;  INT((DAY(Stock_Info[[#This Row],[Date]])+WEEKDAY(DATE(YEAR(Stock_Info[[#This Row],[Date]]),MONTH(Stock_Info[[#This Row],[Date]]),1))-1)/7)+1</f>
        <v>WEEK 5</v>
      </c>
      <c r="D5965" s="12">
        <v>96.35</v>
      </c>
      <c r="E5965" s="12">
        <v>101.05</v>
      </c>
      <c r="F5965" s="12">
        <v>96.35</v>
      </c>
      <c r="G5965" s="12">
        <v>100.35</v>
      </c>
      <c r="H5965" s="12">
        <v>99.509265545748633</v>
      </c>
      <c r="I5965">
        <v>250390</v>
      </c>
      <c r="J5965">
        <v>1270</v>
      </c>
      <c r="K5965" s="12">
        <v>24916125</v>
      </c>
      <c r="L5965">
        <v>114863</v>
      </c>
      <c r="M5965">
        <v>45.87</v>
      </c>
      <c r="N5965">
        <v>4.7</v>
      </c>
      <c r="O5965">
        <v>4</v>
      </c>
      <c r="P5965">
        <f xml:space="preserve"> IF(Stock_Info[[#This Row],[Close Price]] &gt; Stock_Info[[#This Row],[Open Price]], 1, 0)</f>
        <v>1</v>
      </c>
      <c r="Q5965" t="str">
        <f>IF(AND(Stock_Info[[#This Row],[% Deli. Qty to Traded Qty]]&gt;80,Stock_Info[[#This Row],[No. of Trades]]&lt;3000),"Unusual Day","")</f>
        <v/>
      </c>
      <c r="R5965" t="str">
        <f>IF(AND(Stock_Info[[#This Row],[Spread High-Low]] &lt; 10, Stock_Info[[#This Row],[% Deli. Qty to Traded Qty]] &gt; 90), "Good Day", "")</f>
        <v/>
      </c>
    </row>
    <row r="5966" spans="1:18">
      <c r="A5966" t="s">
        <v>63</v>
      </c>
      <c r="B5966" s="1">
        <v>45594</v>
      </c>
      <c r="C5966" s="1" t="str">
        <f>"WEEK" &amp;" " &amp;  INT((DAY(Stock_Info[[#This Row],[Date]])+WEEKDAY(DATE(YEAR(Stock_Info[[#This Row],[Date]]),MONTH(Stock_Info[[#This Row],[Date]]),1))-1)/7)+1</f>
        <v>WEEK 5</v>
      </c>
      <c r="D5966" s="12">
        <v>97.1</v>
      </c>
      <c r="E5966" s="12">
        <v>97.95</v>
      </c>
      <c r="F5966" s="12">
        <v>94.6</v>
      </c>
      <c r="G5966" s="12">
        <v>96.45</v>
      </c>
      <c r="H5966" s="12">
        <v>96.151915455746362</v>
      </c>
      <c r="I5966">
        <v>233913</v>
      </c>
      <c r="J5966">
        <v>1613</v>
      </c>
      <c r="K5966" s="12">
        <v>22491183</v>
      </c>
      <c r="L5966">
        <v>87715</v>
      </c>
      <c r="M5966">
        <v>37.5</v>
      </c>
      <c r="N5966">
        <v>3.35</v>
      </c>
      <c r="O5966">
        <v>-0.65</v>
      </c>
      <c r="P5966">
        <f xml:space="preserve"> IF(Stock_Info[[#This Row],[Close Price]] &gt; Stock_Info[[#This Row],[Open Price]], 1, 0)</f>
        <v>0</v>
      </c>
      <c r="Q5966" t="str">
        <f>IF(AND(Stock_Info[[#This Row],[% Deli. Qty to Traded Qty]]&gt;80,Stock_Info[[#This Row],[No. of Trades]]&lt;3000),"Unusual Day","")</f>
        <v/>
      </c>
      <c r="R5966" t="str">
        <f>IF(AND(Stock_Info[[#This Row],[Spread High-Low]] &lt; 10, Stock_Info[[#This Row],[% Deli. Qty to Traded Qty]] &gt; 90), "Good Day", "")</f>
        <v/>
      </c>
    </row>
    <row r="5967" spans="1:18">
      <c r="A5967" t="s">
        <v>63</v>
      </c>
      <c r="B5967" s="1">
        <v>45593</v>
      </c>
      <c r="C5967" s="1" t="str">
        <f>"WEEK" &amp;" " &amp;  INT((DAY(Stock_Info[[#This Row],[Date]])+WEEKDAY(DATE(YEAR(Stock_Info[[#This Row],[Date]]),MONTH(Stock_Info[[#This Row],[Date]]),1))-1)/7)+1</f>
        <v>WEEK 5</v>
      </c>
      <c r="D5967" s="12">
        <v>98</v>
      </c>
      <c r="E5967" s="12">
        <v>99.3</v>
      </c>
      <c r="F5967" s="12">
        <v>95.5</v>
      </c>
      <c r="G5967" s="12">
        <v>97</v>
      </c>
      <c r="H5967" s="12">
        <v>97.725107559926244</v>
      </c>
      <c r="I5967">
        <v>377464</v>
      </c>
      <c r="J5967">
        <v>3185</v>
      </c>
      <c r="K5967" s="12">
        <v>36887710</v>
      </c>
      <c r="L5967">
        <v>165220</v>
      </c>
      <c r="M5967">
        <v>43.77</v>
      </c>
      <c r="N5967">
        <v>3.8</v>
      </c>
      <c r="O5967">
        <v>-1</v>
      </c>
      <c r="P5967">
        <f xml:space="preserve"> IF(Stock_Info[[#This Row],[Close Price]] &gt; Stock_Info[[#This Row],[Open Price]], 1, 0)</f>
        <v>0</v>
      </c>
      <c r="Q5967" t="str">
        <f>IF(AND(Stock_Info[[#This Row],[% Deli. Qty to Traded Qty]]&gt;80,Stock_Info[[#This Row],[No. of Trades]]&lt;3000),"Unusual Day","")</f>
        <v/>
      </c>
      <c r="R5967" t="str">
        <f>IF(AND(Stock_Info[[#This Row],[Spread High-Low]] &lt; 10, Stock_Info[[#This Row],[% Deli. Qty to Traded Qty]] &gt; 90), "Good Day", "")</f>
        <v/>
      </c>
    </row>
    <row r="5968" spans="1:18">
      <c r="A5968" t="s">
        <v>63</v>
      </c>
      <c r="B5968" s="1">
        <v>45590</v>
      </c>
      <c r="C5968" s="1" t="str">
        <f>"WEEK" &amp;" " &amp;  INT((DAY(Stock_Info[[#This Row],[Date]])+WEEKDAY(DATE(YEAR(Stock_Info[[#This Row],[Date]]),MONTH(Stock_Info[[#This Row],[Date]]),1))-1)/7)+1</f>
        <v>WEEK 4</v>
      </c>
      <c r="D5968" s="12">
        <v>93.5</v>
      </c>
      <c r="E5968" s="12">
        <v>99.8</v>
      </c>
      <c r="F5968" s="12">
        <v>88.6</v>
      </c>
      <c r="G5968" s="12">
        <v>97.7</v>
      </c>
      <c r="H5968" s="12">
        <v>94.284586080251842</v>
      </c>
      <c r="I5968">
        <v>657555</v>
      </c>
      <c r="J5968">
        <v>4612</v>
      </c>
      <c r="K5968" s="12">
        <v>61997301</v>
      </c>
      <c r="L5968">
        <v>187532</v>
      </c>
      <c r="M5968">
        <v>28.52</v>
      </c>
      <c r="N5968">
        <v>11.2</v>
      </c>
      <c r="O5968">
        <v>4.2</v>
      </c>
      <c r="P5968">
        <f xml:space="preserve"> IF(Stock_Info[[#This Row],[Close Price]] &gt; Stock_Info[[#This Row],[Open Price]], 1, 0)</f>
        <v>1</v>
      </c>
      <c r="Q5968" t="str">
        <f>IF(AND(Stock_Info[[#This Row],[% Deli. Qty to Traded Qty]]&gt;80,Stock_Info[[#This Row],[No. of Trades]]&lt;3000),"Unusual Day","")</f>
        <v/>
      </c>
      <c r="R5968" t="str">
        <f>IF(AND(Stock_Info[[#This Row],[Spread High-Low]] &lt; 10, Stock_Info[[#This Row],[% Deli. Qty to Traded Qty]] &gt; 90), "Good Day", "")</f>
        <v/>
      </c>
    </row>
    <row r="5969" spans="1:18">
      <c r="A5969" t="s">
        <v>63</v>
      </c>
      <c r="B5969" s="1">
        <v>45589</v>
      </c>
      <c r="C5969" s="1" t="str">
        <f>"WEEK" &amp;" " &amp;  INT((DAY(Stock_Info[[#This Row],[Date]])+WEEKDAY(DATE(YEAR(Stock_Info[[#This Row],[Date]]),MONTH(Stock_Info[[#This Row],[Date]]),1))-1)/7)+1</f>
        <v>WEEK 4</v>
      </c>
      <c r="D5969" s="12">
        <v>94.75</v>
      </c>
      <c r="E5969" s="12">
        <v>94.8</v>
      </c>
      <c r="F5969" s="12">
        <v>92.5</v>
      </c>
      <c r="G5969" s="12">
        <v>93.85</v>
      </c>
      <c r="H5969" s="12">
        <v>93.716966384685222</v>
      </c>
      <c r="I5969">
        <v>166323</v>
      </c>
      <c r="J5969">
        <v>1659</v>
      </c>
      <c r="K5969" s="12">
        <v>15587287</v>
      </c>
      <c r="L5969">
        <v>74434</v>
      </c>
      <c r="M5969">
        <v>44.75</v>
      </c>
      <c r="N5969">
        <v>2.2999999999999998</v>
      </c>
      <c r="O5969">
        <v>-0.9</v>
      </c>
      <c r="P5969">
        <f xml:space="preserve"> IF(Stock_Info[[#This Row],[Close Price]] &gt; Stock_Info[[#This Row],[Open Price]], 1, 0)</f>
        <v>0</v>
      </c>
      <c r="Q5969" t="str">
        <f>IF(AND(Stock_Info[[#This Row],[% Deli. Qty to Traded Qty]]&gt;80,Stock_Info[[#This Row],[No. of Trades]]&lt;3000),"Unusual Day","")</f>
        <v/>
      </c>
      <c r="R5969" t="str">
        <f>IF(AND(Stock_Info[[#This Row],[Spread High-Low]] &lt; 10, Stock_Info[[#This Row],[% Deli. Qty to Traded Qty]] &gt; 90), "Good Day", "")</f>
        <v/>
      </c>
    </row>
    <row r="5970" spans="1:18">
      <c r="A5970" t="s">
        <v>63</v>
      </c>
      <c r="B5970" s="1">
        <v>45588</v>
      </c>
      <c r="C5970" s="1" t="str">
        <f>"WEEK" &amp;" " &amp;  INT((DAY(Stock_Info[[#This Row],[Date]])+WEEKDAY(DATE(YEAR(Stock_Info[[#This Row],[Date]]),MONTH(Stock_Info[[#This Row],[Date]]),1))-1)/7)+1</f>
        <v>WEEK 4</v>
      </c>
      <c r="D5970" s="12">
        <v>92.85</v>
      </c>
      <c r="E5970" s="12">
        <v>94.45</v>
      </c>
      <c r="F5970" s="12">
        <v>88.2</v>
      </c>
      <c r="G5970" s="12">
        <v>94.15</v>
      </c>
      <c r="H5970" s="12">
        <v>91.792135880924434</v>
      </c>
      <c r="I5970">
        <v>283719</v>
      </c>
      <c r="J5970">
        <v>2704</v>
      </c>
      <c r="K5970" s="12">
        <v>26043173</v>
      </c>
      <c r="L5970">
        <v>140172</v>
      </c>
      <c r="M5970">
        <v>49.41</v>
      </c>
      <c r="N5970">
        <v>6.25</v>
      </c>
      <c r="O5970">
        <v>1.3</v>
      </c>
      <c r="P5970">
        <f xml:space="preserve"> IF(Stock_Info[[#This Row],[Close Price]] &gt; Stock_Info[[#This Row],[Open Price]], 1, 0)</f>
        <v>1</v>
      </c>
      <c r="Q5970" t="str">
        <f>IF(AND(Stock_Info[[#This Row],[% Deli. Qty to Traded Qty]]&gt;80,Stock_Info[[#This Row],[No. of Trades]]&lt;3000),"Unusual Day","")</f>
        <v/>
      </c>
      <c r="R5970" t="str">
        <f>IF(AND(Stock_Info[[#This Row],[Spread High-Low]] &lt; 10, Stock_Info[[#This Row],[% Deli. Qty to Traded Qty]] &gt; 90), "Good Day", "")</f>
        <v/>
      </c>
    </row>
    <row r="5971" spans="1:18">
      <c r="A5971" t="s">
        <v>63</v>
      </c>
      <c r="B5971" s="1">
        <v>45587</v>
      </c>
      <c r="C5971" s="1" t="str">
        <f>"WEEK" &amp;" " &amp;  INT((DAY(Stock_Info[[#This Row],[Date]])+WEEKDAY(DATE(YEAR(Stock_Info[[#This Row],[Date]]),MONTH(Stock_Info[[#This Row],[Date]]),1))-1)/7)+1</f>
        <v>WEEK 4</v>
      </c>
      <c r="D5971" s="12">
        <v>95.9</v>
      </c>
      <c r="E5971" s="12">
        <v>95.9</v>
      </c>
      <c r="F5971" s="12">
        <v>89.75</v>
      </c>
      <c r="G5971" s="12">
        <v>91.2</v>
      </c>
      <c r="H5971" s="12">
        <v>91.310117669125731</v>
      </c>
      <c r="I5971">
        <v>661091</v>
      </c>
      <c r="J5971">
        <v>5086</v>
      </c>
      <c r="K5971" s="12">
        <v>60364297</v>
      </c>
      <c r="L5971">
        <v>394691</v>
      </c>
      <c r="M5971">
        <v>59.7</v>
      </c>
      <c r="N5971">
        <v>6.15</v>
      </c>
      <c r="O5971">
        <v>-4.7</v>
      </c>
      <c r="P5971">
        <f xml:space="preserve"> IF(Stock_Info[[#This Row],[Close Price]] &gt; Stock_Info[[#This Row],[Open Price]], 1, 0)</f>
        <v>0</v>
      </c>
      <c r="Q5971" t="str">
        <f>IF(AND(Stock_Info[[#This Row],[% Deli. Qty to Traded Qty]]&gt;80,Stock_Info[[#This Row],[No. of Trades]]&lt;3000),"Unusual Day","")</f>
        <v/>
      </c>
      <c r="R5971" t="str">
        <f>IF(AND(Stock_Info[[#This Row],[Spread High-Low]] &lt; 10, Stock_Info[[#This Row],[% Deli. Qty to Traded Qty]] &gt; 90), "Good Day", "")</f>
        <v/>
      </c>
    </row>
    <row r="5972" spans="1:18">
      <c r="A5972" t="s">
        <v>63</v>
      </c>
      <c r="B5972" s="1">
        <v>45586</v>
      </c>
      <c r="C5972" s="1" t="str">
        <f>"WEEK" &amp;" " &amp;  INT((DAY(Stock_Info[[#This Row],[Date]])+WEEKDAY(DATE(YEAR(Stock_Info[[#This Row],[Date]]),MONTH(Stock_Info[[#This Row],[Date]]),1))-1)/7)+1</f>
        <v>WEEK 4</v>
      </c>
      <c r="D5972" s="12">
        <v>96.45</v>
      </c>
      <c r="E5972" s="12">
        <v>97.35</v>
      </c>
      <c r="F5972" s="12">
        <v>94.3</v>
      </c>
      <c r="G5972" s="12">
        <v>94.7</v>
      </c>
      <c r="H5972" s="12">
        <v>95.774203501023024</v>
      </c>
      <c r="I5972">
        <v>246328</v>
      </c>
      <c r="J5972">
        <v>2663</v>
      </c>
      <c r="K5972" s="12">
        <v>23591868</v>
      </c>
      <c r="L5972">
        <v>128436</v>
      </c>
      <c r="M5972">
        <v>52.14</v>
      </c>
      <c r="N5972">
        <v>3.05</v>
      </c>
      <c r="O5972">
        <v>-1.75</v>
      </c>
      <c r="P5972">
        <f xml:space="preserve"> IF(Stock_Info[[#This Row],[Close Price]] &gt; Stock_Info[[#This Row],[Open Price]], 1, 0)</f>
        <v>0</v>
      </c>
      <c r="Q5972" t="str">
        <f>IF(AND(Stock_Info[[#This Row],[% Deli. Qty to Traded Qty]]&gt;80,Stock_Info[[#This Row],[No. of Trades]]&lt;3000),"Unusual Day","")</f>
        <v/>
      </c>
      <c r="R5972" t="str">
        <f>IF(AND(Stock_Info[[#This Row],[Spread High-Low]] &lt; 10, Stock_Info[[#This Row],[% Deli. Qty to Traded Qty]] &gt; 90), "Good Day", "")</f>
        <v/>
      </c>
    </row>
    <row r="5973" spans="1:18">
      <c r="A5973" t="s">
        <v>63</v>
      </c>
      <c r="B5973" s="1">
        <v>45583</v>
      </c>
      <c r="C5973" s="1" t="str">
        <f>"WEEK" &amp;" " &amp;  INT((DAY(Stock_Info[[#This Row],[Date]])+WEEKDAY(DATE(YEAR(Stock_Info[[#This Row],[Date]]),MONTH(Stock_Info[[#This Row],[Date]]),1))-1)/7)+1</f>
        <v>WEEK 3</v>
      </c>
      <c r="D5973" s="12">
        <v>97</v>
      </c>
      <c r="E5973" s="12">
        <v>97.35</v>
      </c>
      <c r="F5973" s="12">
        <v>95.55</v>
      </c>
      <c r="G5973" s="12">
        <v>96.45</v>
      </c>
      <c r="H5973" s="12">
        <v>96.393470153861358</v>
      </c>
      <c r="I5973">
        <v>80982</v>
      </c>
      <c r="J5973">
        <v>657</v>
      </c>
      <c r="K5973" s="12">
        <v>7806136</v>
      </c>
      <c r="L5973">
        <v>34223</v>
      </c>
      <c r="M5973">
        <v>42.26</v>
      </c>
      <c r="N5973">
        <v>1.8</v>
      </c>
      <c r="O5973">
        <v>-0.55000000000000004</v>
      </c>
      <c r="P5973">
        <f xml:space="preserve"> IF(Stock_Info[[#This Row],[Close Price]] &gt; Stock_Info[[#This Row],[Open Price]], 1, 0)</f>
        <v>0</v>
      </c>
      <c r="Q5973" t="str">
        <f>IF(AND(Stock_Info[[#This Row],[% Deli. Qty to Traded Qty]]&gt;80,Stock_Info[[#This Row],[No. of Trades]]&lt;3000),"Unusual Day","")</f>
        <v/>
      </c>
      <c r="R5973" t="str">
        <f>IF(AND(Stock_Info[[#This Row],[Spread High-Low]] &lt; 10, Stock_Info[[#This Row],[% Deli. Qty to Traded Qty]] &gt; 90), "Good Day", "")</f>
        <v/>
      </c>
    </row>
    <row r="5974" spans="1:18">
      <c r="A5974" t="s">
        <v>63</v>
      </c>
      <c r="B5974" s="1">
        <v>45582</v>
      </c>
      <c r="C5974" s="1" t="str">
        <f>"WEEK" &amp;" " &amp;  INT((DAY(Stock_Info[[#This Row],[Date]])+WEEKDAY(DATE(YEAR(Stock_Info[[#This Row],[Date]]),MONTH(Stock_Info[[#This Row],[Date]]),1))-1)/7)+1</f>
        <v>WEEK 3</v>
      </c>
      <c r="D5974" s="12">
        <v>98</v>
      </c>
      <c r="E5974" s="12">
        <v>98.5</v>
      </c>
      <c r="F5974" s="12">
        <v>96.35</v>
      </c>
      <c r="G5974" s="12">
        <v>97.05</v>
      </c>
      <c r="H5974" s="12">
        <v>96.997062865254222</v>
      </c>
      <c r="I5974">
        <v>132442</v>
      </c>
      <c r="J5974">
        <v>919</v>
      </c>
      <c r="K5974" s="12">
        <v>12846485</v>
      </c>
      <c r="L5974">
        <v>62500</v>
      </c>
      <c r="M5974">
        <v>47.19</v>
      </c>
      <c r="N5974">
        <v>2.15</v>
      </c>
      <c r="O5974">
        <v>-0.95</v>
      </c>
      <c r="P5974">
        <f xml:space="preserve"> IF(Stock_Info[[#This Row],[Close Price]] &gt; Stock_Info[[#This Row],[Open Price]], 1, 0)</f>
        <v>0</v>
      </c>
      <c r="Q5974" t="str">
        <f>IF(AND(Stock_Info[[#This Row],[% Deli. Qty to Traded Qty]]&gt;80,Stock_Info[[#This Row],[No. of Trades]]&lt;3000),"Unusual Day","")</f>
        <v/>
      </c>
      <c r="R5974" t="str">
        <f>IF(AND(Stock_Info[[#This Row],[Spread High-Low]] &lt; 10, Stock_Info[[#This Row],[% Deli. Qty to Traded Qty]] &gt; 90), "Good Day", "")</f>
        <v/>
      </c>
    </row>
    <row r="5975" spans="1:18">
      <c r="A5975" t="s">
        <v>63</v>
      </c>
      <c r="B5975" s="1">
        <v>45581</v>
      </c>
      <c r="C5975" s="1" t="str">
        <f>"WEEK" &amp;" " &amp;  INT((DAY(Stock_Info[[#This Row],[Date]])+WEEKDAY(DATE(YEAR(Stock_Info[[#This Row],[Date]]),MONTH(Stock_Info[[#This Row],[Date]]),1))-1)/7)+1</f>
        <v>WEEK 3</v>
      </c>
      <c r="D5975" s="12">
        <v>97.25</v>
      </c>
      <c r="E5975" s="12">
        <v>97.7</v>
      </c>
      <c r="F5975" s="12">
        <v>96.4</v>
      </c>
      <c r="G5975" s="12">
        <v>97.1</v>
      </c>
      <c r="H5975" s="12">
        <v>97.183768021004468</v>
      </c>
      <c r="I5975">
        <v>189293</v>
      </c>
      <c r="J5975">
        <v>1518</v>
      </c>
      <c r="K5975" s="12">
        <v>18396207</v>
      </c>
      <c r="L5975">
        <v>89368</v>
      </c>
      <c r="M5975">
        <v>47.21</v>
      </c>
      <c r="N5975">
        <v>1.3</v>
      </c>
      <c r="O5975">
        <v>-0.15</v>
      </c>
      <c r="P5975">
        <f xml:space="preserve"> IF(Stock_Info[[#This Row],[Close Price]] &gt; Stock_Info[[#This Row],[Open Price]], 1, 0)</f>
        <v>0</v>
      </c>
      <c r="Q5975" t="str">
        <f>IF(AND(Stock_Info[[#This Row],[% Deli. Qty to Traded Qty]]&gt;80,Stock_Info[[#This Row],[No. of Trades]]&lt;3000),"Unusual Day","")</f>
        <v/>
      </c>
      <c r="R5975" t="str">
        <f>IF(AND(Stock_Info[[#This Row],[Spread High-Low]] &lt; 10, Stock_Info[[#This Row],[% Deli. Qty to Traded Qty]] &gt; 90), "Good Day", "")</f>
        <v/>
      </c>
    </row>
    <row r="5976" spans="1:18">
      <c r="A5976" t="s">
        <v>63</v>
      </c>
      <c r="B5976" s="1">
        <v>45580</v>
      </c>
      <c r="C5976" s="1" t="str">
        <f>"WEEK" &amp;" " &amp;  INT((DAY(Stock_Info[[#This Row],[Date]])+WEEKDAY(DATE(YEAR(Stock_Info[[#This Row],[Date]]),MONTH(Stock_Info[[#This Row],[Date]]),1))-1)/7)+1</f>
        <v>WEEK 3</v>
      </c>
      <c r="D5976" s="12">
        <v>98.7</v>
      </c>
      <c r="E5976" s="12">
        <v>99</v>
      </c>
      <c r="F5976" s="12">
        <v>96.65</v>
      </c>
      <c r="G5976" s="12">
        <v>96.9</v>
      </c>
      <c r="H5976" s="12">
        <v>97.537518265326355</v>
      </c>
      <c r="I5976">
        <v>136187</v>
      </c>
      <c r="J5976">
        <v>1197</v>
      </c>
      <c r="K5976" s="12">
        <v>13283342</v>
      </c>
      <c r="L5976">
        <v>102125</v>
      </c>
      <c r="M5976">
        <v>74.989999999999995</v>
      </c>
      <c r="N5976">
        <v>2.35</v>
      </c>
      <c r="O5976">
        <v>-1.8</v>
      </c>
      <c r="P5976">
        <f xml:space="preserve"> IF(Stock_Info[[#This Row],[Close Price]] &gt; Stock_Info[[#This Row],[Open Price]], 1, 0)</f>
        <v>0</v>
      </c>
      <c r="Q5976" t="str">
        <f>IF(AND(Stock_Info[[#This Row],[% Deli. Qty to Traded Qty]]&gt;80,Stock_Info[[#This Row],[No. of Trades]]&lt;3000),"Unusual Day","")</f>
        <v/>
      </c>
      <c r="R5976" t="str">
        <f>IF(AND(Stock_Info[[#This Row],[Spread High-Low]] &lt; 10, Stock_Info[[#This Row],[% Deli. Qty to Traded Qty]] &gt; 90), "Good Day", "")</f>
        <v/>
      </c>
    </row>
    <row r="5977" spans="1:18">
      <c r="A5977" t="s">
        <v>63</v>
      </c>
      <c r="B5977" s="1">
        <v>45579</v>
      </c>
      <c r="C5977" s="1" t="str">
        <f>"WEEK" &amp;" " &amp;  INT((DAY(Stock_Info[[#This Row],[Date]])+WEEKDAY(DATE(YEAR(Stock_Info[[#This Row],[Date]]),MONTH(Stock_Info[[#This Row],[Date]]),1))-1)/7)+1</f>
        <v>WEEK 3</v>
      </c>
      <c r="D5977" s="12">
        <v>99.25</v>
      </c>
      <c r="E5977" s="12">
        <v>100.7</v>
      </c>
      <c r="F5977" s="12">
        <v>98.5</v>
      </c>
      <c r="G5977" s="12">
        <v>98.6</v>
      </c>
      <c r="H5977" s="12">
        <v>99.200740713029816</v>
      </c>
      <c r="I5977">
        <v>80193</v>
      </c>
      <c r="J5977">
        <v>689</v>
      </c>
      <c r="K5977" s="12">
        <v>7955205</v>
      </c>
      <c r="L5977">
        <v>34732</v>
      </c>
      <c r="M5977">
        <v>43.31</v>
      </c>
      <c r="N5977">
        <v>2.2000000000000002</v>
      </c>
      <c r="O5977">
        <v>-0.65</v>
      </c>
      <c r="P5977">
        <f xml:space="preserve"> IF(Stock_Info[[#This Row],[Close Price]] &gt; Stock_Info[[#This Row],[Open Price]], 1, 0)</f>
        <v>0</v>
      </c>
      <c r="Q5977" t="str">
        <f>IF(AND(Stock_Info[[#This Row],[% Deli. Qty to Traded Qty]]&gt;80,Stock_Info[[#This Row],[No. of Trades]]&lt;3000),"Unusual Day","")</f>
        <v/>
      </c>
      <c r="R5977" t="str">
        <f>IF(AND(Stock_Info[[#This Row],[Spread High-Low]] &lt; 10, Stock_Info[[#This Row],[% Deli. Qty to Traded Qty]] &gt; 90), "Good Day", "")</f>
        <v/>
      </c>
    </row>
    <row r="5978" spans="1:18">
      <c r="A5978" t="s">
        <v>63</v>
      </c>
      <c r="B5978" s="1">
        <v>45576</v>
      </c>
      <c r="C5978" s="1" t="str">
        <f>"WEEK" &amp;" " &amp;  INT((DAY(Stock_Info[[#This Row],[Date]])+WEEKDAY(DATE(YEAR(Stock_Info[[#This Row],[Date]]),MONTH(Stock_Info[[#This Row],[Date]]),1))-1)/7)+1</f>
        <v>WEEK 2</v>
      </c>
      <c r="D5978" s="12">
        <v>100</v>
      </c>
      <c r="E5978" s="12">
        <v>100</v>
      </c>
      <c r="F5978" s="12">
        <v>98.7</v>
      </c>
      <c r="G5978" s="12">
        <v>99.05</v>
      </c>
      <c r="H5978" s="12">
        <v>99.253236664940445</v>
      </c>
      <c r="I5978">
        <v>69516</v>
      </c>
      <c r="J5978">
        <v>518</v>
      </c>
      <c r="K5978" s="12">
        <v>6899688</v>
      </c>
      <c r="L5978">
        <v>29964</v>
      </c>
      <c r="M5978">
        <v>43.1</v>
      </c>
      <c r="N5978">
        <v>1.3</v>
      </c>
      <c r="O5978">
        <v>-0.95</v>
      </c>
      <c r="P5978">
        <f xml:space="preserve"> IF(Stock_Info[[#This Row],[Close Price]] &gt; Stock_Info[[#This Row],[Open Price]], 1, 0)</f>
        <v>0</v>
      </c>
      <c r="Q5978" t="str">
        <f>IF(AND(Stock_Info[[#This Row],[% Deli. Qty to Traded Qty]]&gt;80,Stock_Info[[#This Row],[No. of Trades]]&lt;3000),"Unusual Day","")</f>
        <v/>
      </c>
      <c r="R5978" t="str">
        <f>IF(AND(Stock_Info[[#This Row],[Spread High-Low]] &lt; 10, Stock_Info[[#This Row],[% Deli. Qty to Traded Qty]] &gt; 90), "Good Day", "")</f>
        <v/>
      </c>
    </row>
    <row r="5979" spans="1:18">
      <c r="A5979" t="s">
        <v>63</v>
      </c>
      <c r="B5979" s="1">
        <v>45575</v>
      </c>
      <c r="C5979" s="1" t="str">
        <f>"WEEK" &amp;" " &amp;  INT((DAY(Stock_Info[[#This Row],[Date]])+WEEKDAY(DATE(YEAR(Stock_Info[[#This Row],[Date]]),MONTH(Stock_Info[[#This Row],[Date]]),1))-1)/7)+1</f>
        <v>WEEK 2</v>
      </c>
      <c r="D5979" s="12">
        <v>99.85</v>
      </c>
      <c r="E5979" s="12">
        <v>101.6</v>
      </c>
      <c r="F5979" s="12">
        <v>99.2</v>
      </c>
      <c r="G5979" s="12">
        <v>99.35</v>
      </c>
      <c r="H5979" s="12">
        <v>100.09506527273712</v>
      </c>
      <c r="I5979">
        <v>73844</v>
      </c>
      <c r="J5979">
        <v>681</v>
      </c>
      <c r="K5979" s="12">
        <v>7391420</v>
      </c>
      <c r="L5979">
        <v>34831</v>
      </c>
      <c r="M5979">
        <v>47.17</v>
      </c>
      <c r="N5979">
        <v>2.4</v>
      </c>
      <c r="O5979">
        <v>-0.5</v>
      </c>
      <c r="P5979">
        <f xml:space="preserve"> IF(Stock_Info[[#This Row],[Close Price]] &gt; Stock_Info[[#This Row],[Open Price]], 1, 0)</f>
        <v>0</v>
      </c>
      <c r="Q5979" t="str">
        <f>IF(AND(Stock_Info[[#This Row],[% Deli. Qty to Traded Qty]]&gt;80,Stock_Info[[#This Row],[No. of Trades]]&lt;3000),"Unusual Day","")</f>
        <v/>
      </c>
      <c r="R5979" t="str">
        <f>IF(AND(Stock_Info[[#This Row],[Spread High-Low]] &lt; 10, Stock_Info[[#This Row],[% Deli. Qty to Traded Qty]] &gt; 90), "Good Day", "")</f>
        <v/>
      </c>
    </row>
    <row r="5980" spans="1:18">
      <c r="A5980" t="s">
        <v>63</v>
      </c>
      <c r="B5980" s="1">
        <v>45574</v>
      </c>
      <c r="C5980" s="1" t="str">
        <f>"WEEK" &amp;" " &amp;  INT((DAY(Stock_Info[[#This Row],[Date]])+WEEKDAY(DATE(YEAR(Stock_Info[[#This Row],[Date]]),MONTH(Stock_Info[[#This Row],[Date]]),1))-1)/7)+1</f>
        <v>WEEK 2</v>
      </c>
      <c r="D5980" s="12">
        <v>101.55</v>
      </c>
      <c r="E5980" s="12">
        <v>102.05</v>
      </c>
      <c r="F5980" s="12">
        <v>98.15</v>
      </c>
      <c r="G5980" s="12">
        <v>99.3</v>
      </c>
      <c r="H5980" s="12">
        <v>100.05734597156398</v>
      </c>
      <c r="I5980">
        <v>320720</v>
      </c>
      <c r="J5980">
        <v>2503</v>
      </c>
      <c r="K5980" s="12">
        <v>32090392</v>
      </c>
      <c r="L5980">
        <v>142495</v>
      </c>
      <c r="M5980">
        <v>44.43</v>
      </c>
      <c r="N5980">
        <v>3.9</v>
      </c>
      <c r="O5980">
        <v>-2.25</v>
      </c>
      <c r="P5980">
        <f xml:space="preserve"> IF(Stock_Info[[#This Row],[Close Price]] &gt; Stock_Info[[#This Row],[Open Price]], 1, 0)</f>
        <v>0</v>
      </c>
      <c r="Q5980" t="str">
        <f>IF(AND(Stock_Info[[#This Row],[% Deli. Qty to Traded Qty]]&gt;80,Stock_Info[[#This Row],[No. of Trades]]&lt;3000),"Unusual Day","")</f>
        <v/>
      </c>
      <c r="R5980" t="str">
        <f>IF(AND(Stock_Info[[#This Row],[Spread High-Low]] &lt; 10, Stock_Info[[#This Row],[% Deli. Qty to Traded Qty]] &gt; 90), "Good Day", "")</f>
        <v/>
      </c>
    </row>
    <row r="5981" spans="1:18">
      <c r="A5981" t="s">
        <v>63</v>
      </c>
      <c r="B5981" s="1">
        <v>45573</v>
      </c>
      <c r="C5981" s="1" t="str">
        <f>"WEEK" &amp;" " &amp;  INT((DAY(Stock_Info[[#This Row],[Date]])+WEEKDAY(DATE(YEAR(Stock_Info[[#This Row],[Date]]),MONTH(Stock_Info[[#This Row],[Date]]),1))-1)/7)+1</f>
        <v>WEEK 2</v>
      </c>
      <c r="D5981" s="12">
        <v>98.5</v>
      </c>
      <c r="E5981" s="12">
        <v>100.45</v>
      </c>
      <c r="F5981" s="12">
        <v>96</v>
      </c>
      <c r="G5981" s="12">
        <v>99.55</v>
      </c>
      <c r="H5981" s="12">
        <v>98.35690221182098</v>
      </c>
      <c r="I5981">
        <v>371323</v>
      </c>
      <c r="J5981">
        <v>3406</v>
      </c>
      <c r="K5981" s="12">
        <v>36522180</v>
      </c>
      <c r="L5981">
        <v>151007</v>
      </c>
      <c r="M5981">
        <v>40.67</v>
      </c>
      <c r="N5981">
        <v>4.45</v>
      </c>
      <c r="O5981">
        <v>1.05</v>
      </c>
      <c r="P5981">
        <f xml:space="preserve"> IF(Stock_Info[[#This Row],[Close Price]] &gt; Stock_Info[[#This Row],[Open Price]], 1, 0)</f>
        <v>1</v>
      </c>
      <c r="Q5981" t="str">
        <f>IF(AND(Stock_Info[[#This Row],[% Deli. Qty to Traded Qty]]&gt;80,Stock_Info[[#This Row],[No. of Trades]]&lt;3000),"Unusual Day","")</f>
        <v/>
      </c>
      <c r="R5981" t="str">
        <f>IF(AND(Stock_Info[[#This Row],[Spread High-Low]] &lt; 10, Stock_Info[[#This Row],[% Deli. Qty to Traded Qty]] &gt; 90), "Good Day", "")</f>
        <v/>
      </c>
    </row>
    <row r="5982" spans="1:18">
      <c r="A5982" t="s">
        <v>63</v>
      </c>
      <c r="B5982" s="1">
        <v>45572</v>
      </c>
      <c r="C5982" s="1" t="str">
        <f>"WEEK" &amp;" " &amp;  INT((DAY(Stock_Info[[#This Row],[Date]])+WEEKDAY(DATE(YEAR(Stock_Info[[#This Row],[Date]]),MONTH(Stock_Info[[#This Row],[Date]]),1))-1)/7)+1</f>
        <v>WEEK 2</v>
      </c>
      <c r="D5982" s="12">
        <v>102.8</v>
      </c>
      <c r="E5982" s="12">
        <v>103.2</v>
      </c>
      <c r="F5982" s="12">
        <v>96.75</v>
      </c>
      <c r="G5982" s="12">
        <v>97.4</v>
      </c>
      <c r="H5982" s="12">
        <v>98.944980501202394</v>
      </c>
      <c r="I5982">
        <v>468234</v>
      </c>
      <c r="J5982">
        <v>5729</v>
      </c>
      <c r="K5982" s="12">
        <v>46329404</v>
      </c>
      <c r="L5982">
        <v>245914</v>
      </c>
      <c r="M5982">
        <v>52.52</v>
      </c>
      <c r="N5982">
        <v>6.45</v>
      </c>
      <c r="O5982">
        <v>-5.4</v>
      </c>
      <c r="P5982">
        <f xml:space="preserve"> IF(Stock_Info[[#This Row],[Close Price]] &gt; Stock_Info[[#This Row],[Open Price]], 1, 0)</f>
        <v>0</v>
      </c>
      <c r="Q5982" t="str">
        <f>IF(AND(Stock_Info[[#This Row],[% Deli. Qty to Traded Qty]]&gt;80,Stock_Info[[#This Row],[No. of Trades]]&lt;3000),"Unusual Day","")</f>
        <v/>
      </c>
      <c r="R5982" t="str">
        <f>IF(AND(Stock_Info[[#This Row],[Spread High-Low]] &lt; 10, Stock_Info[[#This Row],[% Deli. Qty to Traded Qty]] &gt; 90), "Good Day", "")</f>
        <v/>
      </c>
    </row>
    <row r="5983" spans="1:18">
      <c r="A5983" t="s">
        <v>63</v>
      </c>
      <c r="B5983" s="1">
        <v>45569</v>
      </c>
      <c r="C5983" s="1" t="str">
        <f>"WEEK" &amp;" " &amp;  INT((DAY(Stock_Info[[#This Row],[Date]])+WEEKDAY(DATE(YEAR(Stock_Info[[#This Row],[Date]]),MONTH(Stock_Info[[#This Row],[Date]]),1))-1)/7)+1</f>
        <v>WEEK 1</v>
      </c>
      <c r="D5983" s="12">
        <v>103.4</v>
      </c>
      <c r="E5983" s="12">
        <v>104.45</v>
      </c>
      <c r="F5983" s="12">
        <v>101.3</v>
      </c>
      <c r="G5983" s="12">
        <v>101.85</v>
      </c>
      <c r="H5983" s="12">
        <v>102.75525591874332</v>
      </c>
      <c r="I5983">
        <v>321352</v>
      </c>
      <c r="J5983">
        <v>2845</v>
      </c>
      <c r="K5983" s="12">
        <v>33020607</v>
      </c>
      <c r="L5983">
        <v>144704</v>
      </c>
      <c r="M5983">
        <v>45.03</v>
      </c>
      <c r="N5983">
        <v>3.15</v>
      </c>
      <c r="O5983">
        <v>-1.55</v>
      </c>
      <c r="P5983">
        <f xml:space="preserve"> IF(Stock_Info[[#This Row],[Close Price]] &gt; Stock_Info[[#This Row],[Open Price]], 1, 0)</f>
        <v>0</v>
      </c>
      <c r="Q5983" t="str">
        <f>IF(AND(Stock_Info[[#This Row],[% Deli. Qty to Traded Qty]]&gt;80,Stock_Info[[#This Row],[No. of Trades]]&lt;3000),"Unusual Day","")</f>
        <v/>
      </c>
      <c r="R5983" t="str">
        <f>IF(AND(Stock_Info[[#This Row],[Spread High-Low]] &lt; 10, Stock_Info[[#This Row],[% Deli. Qty to Traded Qty]] &gt; 90), "Good Day", "")</f>
        <v/>
      </c>
    </row>
    <row r="5984" spans="1:18">
      <c r="A5984" t="s">
        <v>63</v>
      </c>
      <c r="B5984" s="1">
        <v>45568</v>
      </c>
      <c r="C5984" s="1" t="str">
        <f>"WEEK" &amp;" " &amp;  INT((DAY(Stock_Info[[#This Row],[Date]])+WEEKDAY(DATE(YEAR(Stock_Info[[#This Row],[Date]]),MONTH(Stock_Info[[#This Row],[Date]]),1))-1)/7)+1</f>
        <v>WEEK 1</v>
      </c>
      <c r="D5984" s="12">
        <v>104.05</v>
      </c>
      <c r="E5984" s="12">
        <v>105.05</v>
      </c>
      <c r="F5984" s="12">
        <v>102.25</v>
      </c>
      <c r="G5984" s="12">
        <v>103.15</v>
      </c>
      <c r="H5984" s="12">
        <v>103.83769387314607</v>
      </c>
      <c r="I5984">
        <v>129724</v>
      </c>
      <c r="J5984">
        <v>1787</v>
      </c>
      <c r="K5984" s="12">
        <v>13470241</v>
      </c>
      <c r="L5984">
        <v>64914</v>
      </c>
      <c r="M5984">
        <v>50.04</v>
      </c>
      <c r="N5984">
        <v>2.8</v>
      </c>
      <c r="O5984">
        <v>-0.9</v>
      </c>
      <c r="P5984">
        <f xml:space="preserve"> IF(Stock_Info[[#This Row],[Close Price]] &gt; Stock_Info[[#This Row],[Open Price]], 1, 0)</f>
        <v>0</v>
      </c>
      <c r="Q5984" t="str">
        <f>IF(AND(Stock_Info[[#This Row],[% Deli. Qty to Traded Qty]]&gt;80,Stock_Info[[#This Row],[No. of Trades]]&lt;3000),"Unusual Day","")</f>
        <v/>
      </c>
      <c r="R5984" t="str">
        <f>IF(AND(Stock_Info[[#This Row],[Spread High-Low]] &lt; 10, Stock_Info[[#This Row],[% Deli. Qty to Traded Qty]] &gt; 90), "Good Day", "")</f>
        <v/>
      </c>
    </row>
    <row r="5985" spans="1:18">
      <c r="A5985" t="s">
        <v>63</v>
      </c>
      <c r="B5985" s="1">
        <v>45566</v>
      </c>
      <c r="C5985" s="1" t="str">
        <f>"WEEK" &amp;" " &amp;  INT((DAY(Stock_Info[[#This Row],[Date]])+WEEKDAY(DATE(YEAR(Stock_Info[[#This Row],[Date]]),MONTH(Stock_Info[[#This Row],[Date]]),1))-1)/7)+1</f>
        <v>WEEK 1</v>
      </c>
      <c r="D5985" s="12">
        <v>107.25</v>
      </c>
      <c r="E5985" s="12">
        <v>107.95</v>
      </c>
      <c r="F5985" s="12">
        <v>104.95</v>
      </c>
      <c r="G5985" s="12">
        <v>105.4</v>
      </c>
      <c r="H5985" s="12">
        <v>106.18430700188044</v>
      </c>
      <c r="I5985">
        <v>126566</v>
      </c>
      <c r="J5985">
        <v>1148</v>
      </c>
      <c r="K5985" s="12">
        <v>13439323</v>
      </c>
      <c r="L5985">
        <v>59385</v>
      </c>
      <c r="M5985">
        <v>46.92</v>
      </c>
      <c r="N5985">
        <v>3</v>
      </c>
      <c r="O5985">
        <v>-1.85</v>
      </c>
      <c r="P5985">
        <f xml:space="preserve"> IF(Stock_Info[[#This Row],[Close Price]] &gt; Stock_Info[[#This Row],[Open Price]], 1, 0)</f>
        <v>0</v>
      </c>
      <c r="Q5985" t="str">
        <f>IF(AND(Stock_Info[[#This Row],[% Deli. Qty to Traded Qty]]&gt;80,Stock_Info[[#This Row],[No. of Trades]]&lt;3000),"Unusual Day","")</f>
        <v/>
      </c>
      <c r="R5985" t="str">
        <f>IF(AND(Stock_Info[[#This Row],[Spread High-Low]] &lt; 10, Stock_Info[[#This Row],[% Deli. Qty to Traded Qty]] &gt; 90), "Good Day", "")</f>
        <v/>
      </c>
    </row>
    <row r="5986" spans="1:18">
      <c r="A5986" t="s">
        <v>63</v>
      </c>
      <c r="B5986" s="1">
        <v>45565</v>
      </c>
      <c r="C5986" s="1" t="str">
        <f>"WEEK" &amp;" " &amp;  INT((DAY(Stock_Info[[#This Row],[Date]])+WEEKDAY(DATE(YEAR(Stock_Info[[#This Row],[Date]]),MONTH(Stock_Info[[#This Row],[Date]]),1))-1)/7)+1</f>
        <v>WEEK 5</v>
      </c>
      <c r="D5986" s="12">
        <v>107.45</v>
      </c>
      <c r="E5986" s="12">
        <v>107.55</v>
      </c>
      <c r="F5986" s="12">
        <v>105.25</v>
      </c>
      <c r="G5986" s="12">
        <v>107.1</v>
      </c>
      <c r="H5986" s="12">
        <v>106.19300232269356</v>
      </c>
      <c r="I5986">
        <v>155423</v>
      </c>
      <c r="J5986">
        <v>1632</v>
      </c>
      <c r="K5986" s="12">
        <v>16504835</v>
      </c>
      <c r="L5986">
        <v>75733</v>
      </c>
      <c r="M5986">
        <v>48.73</v>
      </c>
      <c r="N5986">
        <v>2.2999999999999998</v>
      </c>
      <c r="O5986">
        <v>-0.35</v>
      </c>
      <c r="P5986">
        <f xml:space="preserve"> IF(Stock_Info[[#This Row],[Close Price]] &gt; Stock_Info[[#This Row],[Open Price]], 1, 0)</f>
        <v>0</v>
      </c>
      <c r="Q5986" t="str">
        <f>IF(AND(Stock_Info[[#This Row],[% Deli. Qty to Traded Qty]]&gt;80,Stock_Info[[#This Row],[No. of Trades]]&lt;3000),"Unusual Day","")</f>
        <v/>
      </c>
      <c r="R5986" t="str">
        <f>IF(AND(Stock_Info[[#This Row],[Spread High-Low]] &lt; 10, Stock_Info[[#This Row],[% Deli. Qty to Traded Qty]] &gt; 90), "Good Day", "")</f>
        <v/>
      </c>
    </row>
    <row r="5987" spans="1:18">
      <c r="A5987" t="s">
        <v>63</v>
      </c>
      <c r="B5987" s="1">
        <v>45562</v>
      </c>
      <c r="C5987" s="1" t="str">
        <f>"WEEK" &amp;" " &amp;  INT((DAY(Stock_Info[[#This Row],[Date]])+WEEKDAY(DATE(YEAR(Stock_Info[[#This Row],[Date]]),MONTH(Stock_Info[[#This Row],[Date]]),1))-1)/7)+1</f>
        <v>WEEK 4</v>
      </c>
      <c r="D5987" s="12">
        <v>109</v>
      </c>
      <c r="E5987" s="12">
        <v>109.3</v>
      </c>
      <c r="F5987" s="12">
        <v>106.7</v>
      </c>
      <c r="G5987" s="12">
        <v>107.45</v>
      </c>
      <c r="H5987" s="12">
        <v>108.44731551823715</v>
      </c>
      <c r="I5987">
        <v>180072</v>
      </c>
      <c r="J5987">
        <v>1022</v>
      </c>
      <c r="K5987" s="12">
        <v>19528325</v>
      </c>
      <c r="L5987">
        <v>83692</v>
      </c>
      <c r="M5987">
        <v>46.48</v>
      </c>
      <c r="N5987">
        <v>2.6</v>
      </c>
      <c r="O5987">
        <v>-1.55</v>
      </c>
      <c r="P5987">
        <f xml:space="preserve"> IF(Stock_Info[[#This Row],[Close Price]] &gt; Stock_Info[[#This Row],[Open Price]], 1, 0)</f>
        <v>0</v>
      </c>
      <c r="Q5987" t="str">
        <f>IF(AND(Stock_Info[[#This Row],[% Deli. Qty to Traded Qty]]&gt;80,Stock_Info[[#This Row],[No. of Trades]]&lt;3000),"Unusual Day","")</f>
        <v/>
      </c>
      <c r="R5987" t="str">
        <f>IF(AND(Stock_Info[[#This Row],[Spread High-Low]] &lt; 10, Stock_Info[[#This Row],[% Deli. Qty to Traded Qty]] &gt; 90), "Good Day", "")</f>
        <v/>
      </c>
    </row>
    <row r="5988" spans="1:18">
      <c r="A5988" t="s">
        <v>63</v>
      </c>
      <c r="B5988" s="1">
        <v>45561</v>
      </c>
      <c r="C5988" s="1" t="str">
        <f>"WEEK" &amp;" " &amp;  INT((DAY(Stock_Info[[#This Row],[Date]])+WEEKDAY(DATE(YEAR(Stock_Info[[#This Row],[Date]]),MONTH(Stock_Info[[#This Row],[Date]]),1))-1)/7)+1</f>
        <v>WEEK 4</v>
      </c>
      <c r="D5988" s="12">
        <v>108</v>
      </c>
      <c r="E5988" s="12">
        <v>110.55</v>
      </c>
      <c r="F5988" s="12">
        <v>108</v>
      </c>
      <c r="G5988" s="12">
        <v>109</v>
      </c>
      <c r="H5988" s="12">
        <v>109.30161428094472</v>
      </c>
      <c r="I5988">
        <v>230629</v>
      </c>
      <c r="J5988">
        <v>2077</v>
      </c>
      <c r="K5988" s="12">
        <v>25208122</v>
      </c>
      <c r="L5988">
        <v>161262</v>
      </c>
      <c r="M5988">
        <v>69.92</v>
      </c>
      <c r="N5988">
        <v>2.5499999999999998</v>
      </c>
      <c r="O5988">
        <v>1</v>
      </c>
      <c r="P5988">
        <f xml:space="preserve"> IF(Stock_Info[[#This Row],[Close Price]] &gt; Stock_Info[[#This Row],[Open Price]], 1, 0)</f>
        <v>1</v>
      </c>
      <c r="Q5988" t="str">
        <f>IF(AND(Stock_Info[[#This Row],[% Deli. Qty to Traded Qty]]&gt;80,Stock_Info[[#This Row],[No. of Trades]]&lt;3000),"Unusual Day","")</f>
        <v/>
      </c>
      <c r="R5988" t="str">
        <f>IF(AND(Stock_Info[[#This Row],[Spread High-Low]] &lt; 10, Stock_Info[[#This Row],[% Deli. Qty to Traded Qty]] &gt; 90), "Good Day", "")</f>
        <v/>
      </c>
    </row>
    <row r="5989" spans="1:18">
      <c r="A5989" t="s">
        <v>63</v>
      </c>
      <c r="B5989" s="1">
        <v>45560</v>
      </c>
      <c r="C5989" s="1" t="str">
        <f>"WEEK" &amp;" " &amp;  INT((DAY(Stock_Info[[#This Row],[Date]])+WEEKDAY(DATE(YEAR(Stock_Info[[#This Row],[Date]]),MONTH(Stock_Info[[#This Row],[Date]]),1))-1)/7)+1</f>
        <v>WEEK 4</v>
      </c>
      <c r="D5989" s="12">
        <v>109.8</v>
      </c>
      <c r="E5989" s="12">
        <v>109.8</v>
      </c>
      <c r="F5989" s="12">
        <v>108.35</v>
      </c>
      <c r="G5989" s="12">
        <v>109.05</v>
      </c>
      <c r="H5989" s="12">
        <v>109.01350985721488</v>
      </c>
      <c r="I5989">
        <v>162622</v>
      </c>
      <c r="J5989">
        <v>934</v>
      </c>
      <c r="K5989" s="12">
        <v>17727995</v>
      </c>
      <c r="L5989">
        <v>103484</v>
      </c>
      <c r="M5989">
        <v>63.63</v>
      </c>
      <c r="N5989">
        <v>1.45</v>
      </c>
      <c r="O5989">
        <v>-0.75</v>
      </c>
      <c r="P5989">
        <f xml:space="preserve"> IF(Stock_Info[[#This Row],[Close Price]] &gt; Stock_Info[[#This Row],[Open Price]], 1, 0)</f>
        <v>0</v>
      </c>
      <c r="Q5989" t="str">
        <f>IF(AND(Stock_Info[[#This Row],[% Deli. Qty to Traded Qty]]&gt;80,Stock_Info[[#This Row],[No. of Trades]]&lt;3000),"Unusual Day","")</f>
        <v/>
      </c>
      <c r="R5989" t="str">
        <f>IF(AND(Stock_Info[[#This Row],[Spread High-Low]] &lt; 10, Stock_Info[[#This Row],[% Deli. Qty to Traded Qty]] &gt; 90), "Good Day", "")</f>
        <v/>
      </c>
    </row>
    <row r="5990" spans="1:18">
      <c r="A5990" t="s">
        <v>63</v>
      </c>
      <c r="B5990" s="1">
        <v>45559</v>
      </c>
      <c r="C5990" s="1" t="str">
        <f>"WEEK" &amp;" " &amp;  INT((DAY(Stock_Info[[#This Row],[Date]])+WEEKDAY(DATE(YEAR(Stock_Info[[#This Row],[Date]]),MONTH(Stock_Info[[#This Row],[Date]]),1))-1)/7)+1</f>
        <v>WEEK 4</v>
      </c>
      <c r="D5990" s="12">
        <v>108.8</v>
      </c>
      <c r="E5990" s="12">
        <v>109.5</v>
      </c>
      <c r="F5990" s="12">
        <v>107.55</v>
      </c>
      <c r="G5990" s="12">
        <v>109</v>
      </c>
      <c r="H5990" s="12">
        <v>108.81690423202717</v>
      </c>
      <c r="I5990">
        <v>443948</v>
      </c>
      <c r="J5990">
        <v>2893</v>
      </c>
      <c r="K5990" s="12">
        <v>48309047</v>
      </c>
      <c r="L5990">
        <v>277747</v>
      </c>
      <c r="M5990">
        <v>62.56</v>
      </c>
      <c r="N5990">
        <v>1.95</v>
      </c>
      <c r="O5990">
        <v>0.2</v>
      </c>
      <c r="P5990">
        <f xml:space="preserve"> IF(Stock_Info[[#This Row],[Close Price]] &gt; Stock_Info[[#This Row],[Open Price]], 1, 0)</f>
        <v>1</v>
      </c>
      <c r="Q5990" t="str">
        <f>IF(AND(Stock_Info[[#This Row],[% Deli. Qty to Traded Qty]]&gt;80,Stock_Info[[#This Row],[No. of Trades]]&lt;3000),"Unusual Day","")</f>
        <v/>
      </c>
      <c r="R5990" t="str">
        <f>IF(AND(Stock_Info[[#This Row],[Spread High-Low]] &lt; 10, Stock_Info[[#This Row],[% Deli. Qty to Traded Qty]] &gt; 90), "Good Day", "")</f>
        <v/>
      </c>
    </row>
    <row r="5991" spans="1:18">
      <c r="A5991" t="s">
        <v>63</v>
      </c>
      <c r="B5991" s="1">
        <v>45558</v>
      </c>
      <c r="C5991" s="1" t="str">
        <f>"WEEK" &amp;" " &amp;  INT((DAY(Stock_Info[[#This Row],[Date]])+WEEKDAY(DATE(YEAR(Stock_Info[[#This Row],[Date]]),MONTH(Stock_Info[[#This Row],[Date]]),1))-1)/7)+1</f>
        <v>WEEK 4</v>
      </c>
      <c r="D5991" s="12">
        <v>105.95</v>
      </c>
      <c r="E5991" s="12">
        <v>109.2</v>
      </c>
      <c r="F5991" s="12">
        <v>104.8</v>
      </c>
      <c r="G5991" s="12">
        <v>108.75</v>
      </c>
      <c r="H5991" s="12">
        <v>107.08114264822719</v>
      </c>
      <c r="I5991">
        <v>426693</v>
      </c>
      <c r="J5991">
        <v>3059</v>
      </c>
      <c r="K5991" s="12">
        <v>45690774</v>
      </c>
      <c r="L5991">
        <v>204303</v>
      </c>
      <c r="M5991">
        <v>47.88</v>
      </c>
      <c r="N5991">
        <v>4.4000000000000004</v>
      </c>
      <c r="O5991">
        <v>2.8</v>
      </c>
      <c r="P5991">
        <f xml:space="preserve"> IF(Stock_Info[[#This Row],[Close Price]] &gt; Stock_Info[[#This Row],[Open Price]], 1, 0)</f>
        <v>1</v>
      </c>
      <c r="Q5991" t="str">
        <f>IF(AND(Stock_Info[[#This Row],[% Deli. Qty to Traded Qty]]&gt;80,Stock_Info[[#This Row],[No. of Trades]]&lt;3000),"Unusual Day","")</f>
        <v/>
      </c>
      <c r="R5991" t="str">
        <f>IF(AND(Stock_Info[[#This Row],[Spread High-Low]] &lt; 10, Stock_Info[[#This Row],[% Deli. Qty to Traded Qty]] &gt; 90), "Good Day", "")</f>
        <v/>
      </c>
    </row>
    <row r="5992" spans="1:18">
      <c r="A5992" t="s">
        <v>63</v>
      </c>
      <c r="B5992" s="1">
        <v>45555</v>
      </c>
      <c r="C5992" s="1" t="str">
        <f>"WEEK" &amp;" " &amp;  INT((DAY(Stock_Info[[#This Row],[Date]])+WEEKDAY(DATE(YEAR(Stock_Info[[#This Row],[Date]]),MONTH(Stock_Info[[#This Row],[Date]]),1))-1)/7)+1</f>
        <v>WEEK 3</v>
      </c>
      <c r="D5992" s="12">
        <v>104.6</v>
      </c>
      <c r="E5992" s="12">
        <v>105.85</v>
      </c>
      <c r="F5992" s="12">
        <v>103.1</v>
      </c>
      <c r="G5992" s="12">
        <v>105.45</v>
      </c>
      <c r="H5992" s="12">
        <v>103.83685782918931</v>
      </c>
      <c r="I5992">
        <v>478319</v>
      </c>
      <c r="J5992">
        <v>7326</v>
      </c>
      <c r="K5992" s="12">
        <v>49667142</v>
      </c>
      <c r="L5992">
        <v>232868</v>
      </c>
      <c r="M5992">
        <v>48.68</v>
      </c>
      <c r="N5992">
        <v>2.75</v>
      </c>
      <c r="O5992">
        <v>0.85</v>
      </c>
      <c r="P5992">
        <f xml:space="preserve"> IF(Stock_Info[[#This Row],[Close Price]] &gt; Stock_Info[[#This Row],[Open Price]], 1, 0)</f>
        <v>1</v>
      </c>
      <c r="Q5992" t="str">
        <f>IF(AND(Stock_Info[[#This Row],[% Deli. Qty to Traded Qty]]&gt;80,Stock_Info[[#This Row],[No. of Trades]]&lt;3000),"Unusual Day","")</f>
        <v/>
      </c>
      <c r="R5992" t="str">
        <f>IF(AND(Stock_Info[[#This Row],[Spread High-Low]] &lt; 10, Stock_Info[[#This Row],[% Deli. Qty to Traded Qty]] &gt; 90), "Good Day", "")</f>
        <v/>
      </c>
    </row>
    <row r="5993" spans="1:18">
      <c r="A5993" t="s">
        <v>63</v>
      </c>
      <c r="B5993" s="1">
        <v>45554</v>
      </c>
      <c r="C5993" s="1" t="str">
        <f>"WEEK" &amp;" " &amp;  INT((DAY(Stock_Info[[#This Row],[Date]])+WEEKDAY(DATE(YEAR(Stock_Info[[#This Row],[Date]]),MONTH(Stock_Info[[#This Row],[Date]]),1))-1)/7)+1</f>
        <v>WEEK 3</v>
      </c>
      <c r="D5993" s="12">
        <v>105.85</v>
      </c>
      <c r="E5993" s="12">
        <v>106.6</v>
      </c>
      <c r="F5993" s="12">
        <v>102.6</v>
      </c>
      <c r="G5993" s="12">
        <v>104.65</v>
      </c>
      <c r="H5993" s="12">
        <v>104.27608247819641</v>
      </c>
      <c r="I5993">
        <v>363587</v>
      </c>
      <c r="J5993">
        <v>3962</v>
      </c>
      <c r="K5993" s="12">
        <v>37913428</v>
      </c>
      <c r="L5993">
        <v>197696</v>
      </c>
      <c r="M5993">
        <v>54.37</v>
      </c>
      <c r="N5993">
        <v>4</v>
      </c>
      <c r="O5993">
        <v>-1.2</v>
      </c>
      <c r="P5993">
        <f xml:space="preserve"> IF(Stock_Info[[#This Row],[Close Price]] &gt; Stock_Info[[#This Row],[Open Price]], 1, 0)</f>
        <v>0</v>
      </c>
      <c r="Q5993" t="str">
        <f>IF(AND(Stock_Info[[#This Row],[% Deli. Qty to Traded Qty]]&gt;80,Stock_Info[[#This Row],[No. of Trades]]&lt;3000),"Unusual Day","")</f>
        <v/>
      </c>
      <c r="R5993" t="str">
        <f>IF(AND(Stock_Info[[#This Row],[Spread High-Low]] &lt; 10, Stock_Info[[#This Row],[% Deli. Qty to Traded Qty]] &gt; 90), "Good Day", "")</f>
        <v/>
      </c>
    </row>
    <row r="5994" spans="1:18">
      <c r="A5994" t="s">
        <v>63</v>
      </c>
      <c r="B5994" s="1">
        <v>45553</v>
      </c>
      <c r="C5994" s="1" t="str">
        <f>"WEEK" &amp;" " &amp;  INT((DAY(Stock_Info[[#This Row],[Date]])+WEEKDAY(DATE(YEAR(Stock_Info[[#This Row],[Date]]),MONTH(Stock_Info[[#This Row],[Date]]),1))-1)/7)+1</f>
        <v>WEEK 3</v>
      </c>
      <c r="D5994" s="12">
        <v>104</v>
      </c>
      <c r="E5994" s="12">
        <v>105.8</v>
      </c>
      <c r="F5994" s="12">
        <v>103.55</v>
      </c>
      <c r="G5994" s="12">
        <v>105.2</v>
      </c>
      <c r="H5994" s="12">
        <v>104.36395250521716</v>
      </c>
      <c r="I5994">
        <v>4847943</v>
      </c>
      <c r="J5994">
        <v>3082</v>
      </c>
      <c r="K5994" s="12">
        <v>505950493</v>
      </c>
      <c r="L5994">
        <v>4631058</v>
      </c>
      <c r="M5994">
        <v>95.53</v>
      </c>
      <c r="N5994">
        <v>2.25</v>
      </c>
      <c r="O5994">
        <v>1.2</v>
      </c>
      <c r="P5994">
        <f xml:space="preserve"> IF(Stock_Info[[#This Row],[Close Price]] &gt; Stock_Info[[#This Row],[Open Price]], 1, 0)</f>
        <v>1</v>
      </c>
      <c r="Q5994" t="str">
        <f>IF(AND(Stock_Info[[#This Row],[% Deli. Qty to Traded Qty]]&gt;80,Stock_Info[[#This Row],[No. of Trades]]&lt;3000),"Unusual Day","")</f>
        <v/>
      </c>
      <c r="R5994" t="str">
        <f>IF(AND(Stock_Info[[#This Row],[Spread High-Low]] &lt; 10, Stock_Info[[#This Row],[% Deli. Qty to Traded Qty]] &gt; 90), "Good Day", "")</f>
        <v>Good Day</v>
      </c>
    </row>
    <row r="5995" spans="1:18">
      <c r="A5995" t="s">
        <v>63</v>
      </c>
      <c r="B5995" s="1">
        <v>45552</v>
      </c>
      <c r="C5995" s="1" t="str">
        <f>"WEEK" &amp;" " &amp;  INT((DAY(Stock_Info[[#This Row],[Date]])+WEEKDAY(DATE(YEAR(Stock_Info[[#This Row],[Date]]),MONTH(Stock_Info[[#This Row],[Date]]),1))-1)/7)+1</f>
        <v>WEEK 3</v>
      </c>
      <c r="D5995" s="12">
        <v>106.35</v>
      </c>
      <c r="E5995" s="12">
        <v>106.6</v>
      </c>
      <c r="F5995" s="12">
        <v>103.6</v>
      </c>
      <c r="G5995" s="12">
        <v>103.75</v>
      </c>
      <c r="H5995" s="12">
        <v>104.44592153520125</v>
      </c>
      <c r="I5995">
        <v>511516</v>
      </c>
      <c r="J5995">
        <v>8288</v>
      </c>
      <c r="K5995" s="12">
        <v>53425760</v>
      </c>
      <c r="L5995">
        <v>325849</v>
      </c>
      <c r="M5995">
        <v>63.7</v>
      </c>
      <c r="N5995">
        <v>3</v>
      </c>
      <c r="O5995">
        <v>-2.6</v>
      </c>
      <c r="P5995">
        <f xml:space="preserve"> IF(Stock_Info[[#This Row],[Close Price]] &gt; Stock_Info[[#This Row],[Open Price]], 1, 0)</f>
        <v>0</v>
      </c>
      <c r="Q5995" t="str">
        <f>IF(AND(Stock_Info[[#This Row],[% Deli. Qty to Traded Qty]]&gt;80,Stock_Info[[#This Row],[No. of Trades]]&lt;3000),"Unusual Day","")</f>
        <v/>
      </c>
      <c r="R5995" t="str">
        <f>IF(AND(Stock_Info[[#This Row],[Spread High-Low]] &lt; 10, Stock_Info[[#This Row],[% Deli. Qty to Traded Qty]] &gt; 90), "Good Day", "")</f>
        <v/>
      </c>
    </row>
    <row r="5996" spans="1:18">
      <c r="A5996" t="s">
        <v>63</v>
      </c>
      <c r="B5996" s="1">
        <v>45551</v>
      </c>
      <c r="C5996" s="1" t="str">
        <f>"WEEK" &amp;" " &amp;  INT((DAY(Stock_Info[[#This Row],[Date]])+WEEKDAY(DATE(YEAR(Stock_Info[[#This Row],[Date]]),MONTH(Stock_Info[[#This Row],[Date]]),1))-1)/7)+1</f>
        <v>WEEK 3</v>
      </c>
      <c r="D5996" s="12">
        <v>106.8</v>
      </c>
      <c r="E5996" s="12">
        <v>108.15</v>
      </c>
      <c r="F5996" s="12">
        <v>105.8</v>
      </c>
      <c r="G5996" s="12">
        <v>106.35</v>
      </c>
      <c r="H5996" s="12">
        <v>106.84241264525902</v>
      </c>
      <c r="I5996">
        <v>100338</v>
      </c>
      <c r="J5996">
        <v>1023</v>
      </c>
      <c r="K5996" s="12">
        <v>10720354</v>
      </c>
      <c r="L5996">
        <v>47576</v>
      </c>
      <c r="M5996">
        <v>47.42</v>
      </c>
      <c r="N5996">
        <v>2.35</v>
      </c>
      <c r="O5996">
        <v>-0.45</v>
      </c>
      <c r="P5996">
        <f xml:space="preserve"> IF(Stock_Info[[#This Row],[Close Price]] &gt; Stock_Info[[#This Row],[Open Price]], 1, 0)</f>
        <v>0</v>
      </c>
      <c r="Q5996" t="str">
        <f>IF(AND(Stock_Info[[#This Row],[% Deli. Qty to Traded Qty]]&gt;80,Stock_Info[[#This Row],[No. of Trades]]&lt;3000),"Unusual Day","")</f>
        <v/>
      </c>
      <c r="R5996" t="str">
        <f>IF(AND(Stock_Info[[#This Row],[Spread High-Low]] &lt; 10, Stock_Info[[#This Row],[% Deli. Qty to Traded Qty]] &gt; 90), "Good Day", "")</f>
        <v/>
      </c>
    </row>
    <row r="5997" spans="1:18">
      <c r="A5997" t="s">
        <v>63</v>
      </c>
      <c r="B5997" s="1">
        <v>45548</v>
      </c>
      <c r="C5997" s="1" t="str">
        <f>"WEEK" &amp;" " &amp;  INT((DAY(Stock_Info[[#This Row],[Date]])+WEEKDAY(DATE(YEAR(Stock_Info[[#This Row],[Date]]),MONTH(Stock_Info[[#This Row],[Date]]),1))-1)/7)+1</f>
        <v>WEEK 2</v>
      </c>
      <c r="D5997" s="12">
        <v>106</v>
      </c>
      <c r="E5997" s="12">
        <v>107.8</v>
      </c>
      <c r="F5997" s="12">
        <v>105.5</v>
      </c>
      <c r="G5997" s="12">
        <v>105.75</v>
      </c>
      <c r="H5997" s="12">
        <v>106.16903718043615</v>
      </c>
      <c r="I5997">
        <v>263445</v>
      </c>
      <c r="J5997">
        <v>3257</v>
      </c>
      <c r="K5997" s="12">
        <v>27969702</v>
      </c>
      <c r="L5997">
        <v>121742</v>
      </c>
      <c r="M5997">
        <v>46.21</v>
      </c>
      <c r="N5997">
        <v>2.2999999999999998</v>
      </c>
      <c r="O5997">
        <v>-0.25</v>
      </c>
      <c r="P5997">
        <f xml:space="preserve"> IF(Stock_Info[[#This Row],[Close Price]] &gt; Stock_Info[[#This Row],[Open Price]], 1, 0)</f>
        <v>0</v>
      </c>
      <c r="Q5997" t="str">
        <f>IF(AND(Stock_Info[[#This Row],[% Deli. Qty to Traded Qty]]&gt;80,Stock_Info[[#This Row],[No. of Trades]]&lt;3000),"Unusual Day","")</f>
        <v/>
      </c>
      <c r="R5997" t="str">
        <f>IF(AND(Stock_Info[[#This Row],[Spread High-Low]] &lt; 10, Stock_Info[[#This Row],[% Deli. Qty to Traded Qty]] &gt; 90), "Good Day", "")</f>
        <v/>
      </c>
    </row>
    <row r="5998" spans="1:18">
      <c r="A5998" t="s">
        <v>63</v>
      </c>
      <c r="B5998" s="1">
        <v>45547</v>
      </c>
      <c r="C5998" s="1" t="str">
        <f>"WEEK" &amp;" " &amp;  INT((DAY(Stock_Info[[#This Row],[Date]])+WEEKDAY(DATE(YEAR(Stock_Info[[#This Row],[Date]]),MONTH(Stock_Info[[#This Row],[Date]]),1))-1)/7)+1</f>
        <v>WEEK 2</v>
      </c>
      <c r="D5998" s="12">
        <v>104.6</v>
      </c>
      <c r="E5998" s="12">
        <v>106.85</v>
      </c>
      <c r="F5998" s="12">
        <v>104.5</v>
      </c>
      <c r="G5998" s="12">
        <v>105.95</v>
      </c>
      <c r="H5998" s="12">
        <v>105.57370506809556</v>
      </c>
      <c r="I5998">
        <v>107496</v>
      </c>
      <c r="J5998">
        <v>978</v>
      </c>
      <c r="K5998" s="12">
        <v>11348751</v>
      </c>
      <c r="L5998">
        <v>44344</v>
      </c>
      <c r="M5998">
        <v>41.25</v>
      </c>
      <c r="N5998">
        <v>2.35</v>
      </c>
      <c r="O5998">
        <v>1.35</v>
      </c>
      <c r="P5998">
        <f xml:space="preserve"> IF(Stock_Info[[#This Row],[Close Price]] &gt; Stock_Info[[#This Row],[Open Price]], 1, 0)</f>
        <v>1</v>
      </c>
      <c r="Q5998" t="str">
        <f>IF(AND(Stock_Info[[#This Row],[% Deli. Qty to Traded Qty]]&gt;80,Stock_Info[[#This Row],[No. of Trades]]&lt;3000),"Unusual Day","")</f>
        <v/>
      </c>
      <c r="R5998" t="str">
        <f>IF(AND(Stock_Info[[#This Row],[Spread High-Low]] &lt; 10, Stock_Info[[#This Row],[% Deli. Qty to Traded Qty]] &gt; 90), "Good Day", "")</f>
        <v/>
      </c>
    </row>
    <row r="5999" spans="1:18">
      <c r="A5999" t="s">
        <v>63</v>
      </c>
      <c r="B5999" s="1">
        <v>45546</v>
      </c>
      <c r="C5999" s="1" t="str">
        <f>"WEEK" &amp;" " &amp;  INT((DAY(Stock_Info[[#This Row],[Date]])+WEEKDAY(DATE(YEAR(Stock_Info[[#This Row],[Date]]),MONTH(Stock_Info[[#This Row],[Date]]),1))-1)/7)+1</f>
        <v>WEEK 2</v>
      </c>
      <c r="D5999" s="12">
        <v>106.1</v>
      </c>
      <c r="E5999" s="12">
        <v>106.1</v>
      </c>
      <c r="F5999" s="12">
        <v>104.15</v>
      </c>
      <c r="G5999" s="12">
        <v>104.3</v>
      </c>
      <c r="H5999" s="12">
        <v>104.88617886178862</v>
      </c>
      <c r="I5999">
        <v>134193</v>
      </c>
      <c r="J5999">
        <v>926</v>
      </c>
      <c r="K5999" s="12">
        <v>14074991</v>
      </c>
      <c r="L5999">
        <v>82792</v>
      </c>
      <c r="M5999">
        <v>61.7</v>
      </c>
      <c r="N5999">
        <v>1.95</v>
      </c>
      <c r="O5999">
        <v>-1.8</v>
      </c>
      <c r="P5999">
        <f xml:space="preserve"> IF(Stock_Info[[#This Row],[Close Price]] &gt; Stock_Info[[#This Row],[Open Price]], 1, 0)</f>
        <v>0</v>
      </c>
      <c r="Q5999" t="str">
        <f>IF(AND(Stock_Info[[#This Row],[% Deli. Qty to Traded Qty]]&gt;80,Stock_Info[[#This Row],[No. of Trades]]&lt;3000),"Unusual Day","")</f>
        <v/>
      </c>
      <c r="R5999" t="str">
        <f>IF(AND(Stock_Info[[#This Row],[Spread High-Low]] &lt; 10, Stock_Info[[#This Row],[% Deli. Qty to Traded Qty]] &gt; 90), "Good Day", "")</f>
        <v/>
      </c>
    </row>
    <row r="6000" spans="1:18">
      <c r="A6000" t="s">
        <v>63</v>
      </c>
      <c r="B6000" s="1">
        <v>45545</v>
      </c>
      <c r="C6000" s="1" t="str">
        <f>"WEEK" &amp;" " &amp;  INT((DAY(Stock_Info[[#This Row],[Date]])+WEEKDAY(DATE(YEAR(Stock_Info[[#This Row],[Date]]),MONTH(Stock_Info[[#This Row],[Date]]),1))-1)/7)+1</f>
        <v>WEEK 2</v>
      </c>
      <c r="D6000" s="12">
        <v>105.35</v>
      </c>
      <c r="E6000" s="12">
        <v>106.7</v>
      </c>
      <c r="F6000" s="12">
        <v>105.35</v>
      </c>
      <c r="G6000" s="12">
        <v>106</v>
      </c>
      <c r="H6000" s="12">
        <v>106.05486850224645</v>
      </c>
      <c r="I6000">
        <v>196087</v>
      </c>
      <c r="J6000">
        <v>2026</v>
      </c>
      <c r="K6000" s="12">
        <v>20795981</v>
      </c>
      <c r="L6000">
        <v>111392</v>
      </c>
      <c r="M6000">
        <v>56.81</v>
      </c>
      <c r="N6000">
        <v>1.35</v>
      </c>
      <c r="O6000">
        <v>0.65</v>
      </c>
      <c r="P6000">
        <f xml:space="preserve"> IF(Stock_Info[[#This Row],[Close Price]] &gt; Stock_Info[[#This Row],[Open Price]], 1, 0)</f>
        <v>1</v>
      </c>
      <c r="Q6000" t="str">
        <f>IF(AND(Stock_Info[[#This Row],[% Deli. Qty to Traded Qty]]&gt;80,Stock_Info[[#This Row],[No. of Trades]]&lt;3000),"Unusual Day","")</f>
        <v/>
      </c>
      <c r="R6000" t="str">
        <f>IF(AND(Stock_Info[[#This Row],[Spread High-Low]] &lt; 10, Stock_Info[[#This Row],[% Deli. Qty to Traded Qty]] &gt; 90), "Good Day", "")</f>
        <v/>
      </c>
    </row>
    <row r="6001" spans="1:18">
      <c r="A6001" t="s">
        <v>64</v>
      </c>
      <c r="B6001" s="1">
        <v>45910</v>
      </c>
      <c r="C6001" s="1" t="str">
        <f>"WEEK" &amp;" " &amp;  INT((DAY(Stock_Info[[#This Row],[Date]])+WEEKDAY(DATE(YEAR(Stock_Info[[#This Row],[Date]]),MONTH(Stock_Info[[#This Row],[Date]]),1))-1)/7)+1</f>
        <v>WEEK 2</v>
      </c>
      <c r="D6001" s="12">
        <v>174.65</v>
      </c>
      <c r="E6001" s="12">
        <v>179.6</v>
      </c>
      <c r="F6001" s="12">
        <v>174.65</v>
      </c>
      <c r="G6001" s="12">
        <v>178.75</v>
      </c>
      <c r="H6001" s="12">
        <v>178.06730519199098</v>
      </c>
      <c r="I6001">
        <v>69222</v>
      </c>
      <c r="J6001">
        <v>1457</v>
      </c>
      <c r="K6001" s="12">
        <v>12326175</v>
      </c>
      <c r="N6001">
        <v>4.95</v>
      </c>
      <c r="O6001">
        <v>4.0999999999999996</v>
      </c>
      <c r="P6001">
        <f xml:space="preserve"> IF(Stock_Info[[#This Row],[Close Price]] &gt; Stock_Info[[#This Row],[Open Price]], 1, 0)</f>
        <v>1</v>
      </c>
      <c r="Q6001" t="str">
        <f>IF(AND(Stock_Info[[#This Row],[% Deli. Qty to Traded Qty]]&gt;80,Stock_Info[[#This Row],[No. of Trades]]&lt;3000),"Unusual Day","")</f>
        <v/>
      </c>
      <c r="R6001" t="str">
        <f>IF(AND(Stock_Info[[#This Row],[Spread High-Low]] &lt; 10, Stock_Info[[#This Row],[% Deli. Qty to Traded Qty]] &gt; 90), "Good Day", "")</f>
        <v/>
      </c>
    </row>
    <row r="6002" spans="1:18">
      <c r="A6002" t="s">
        <v>64</v>
      </c>
      <c r="B6002" s="1">
        <v>45909</v>
      </c>
      <c r="C6002" s="1" t="str">
        <f>"WEEK" &amp;" " &amp;  INT((DAY(Stock_Info[[#This Row],[Date]])+WEEKDAY(DATE(YEAR(Stock_Info[[#This Row],[Date]]),MONTH(Stock_Info[[#This Row],[Date]]),1))-1)/7)+1</f>
        <v>WEEK 2</v>
      </c>
      <c r="D6002" s="12">
        <v>173.1</v>
      </c>
      <c r="E6002" s="12">
        <v>175.05</v>
      </c>
      <c r="F6002" s="12">
        <v>172</v>
      </c>
      <c r="G6002" s="12">
        <v>174.6</v>
      </c>
      <c r="H6002" s="12">
        <v>173.99736487407429</v>
      </c>
      <c r="I6002">
        <v>66031</v>
      </c>
      <c r="J6002">
        <v>2765</v>
      </c>
      <c r="K6002" s="12">
        <v>11489220</v>
      </c>
      <c r="L6002">
        <v>43479</v>
      </c>
      <c r="M6002">
        <v>65.849999999999994</v>
      </c>
      <c r="N6002">
        <v>3.05</v>
      </c>
      <c r="O6002">
        <v>1.5</v>
      </c>
      <c r="P6002">
        <f xml:space="preserve"> IF(Stock_Info[[#This Row],[Close Price]] &gt; Stock_Info[[#This Row],[Open Price]], 1, 0)</f>
        <v>1</v>
      </c>
      <c r="Q6002" t="str">
        <f>IF(AND(Stock_Info[[#This Row],[% Deli. Qty to Traded Qty]]&gt;80,Stock_Info[[#This Row],[No. of Trades]]&lt;3000),"Unusual Day","")</f>
        <v/>
      </c>
      <c r="R6002" t="str">
        <f>IF(AND(Stock_Info[[#This Row],[Spread High-Low]] &lt; 10, Stock_Info[[#This Row],[% Deli. Qty to Traded Qty]] &gt; 90), "Good Day", "")</f>
        <v/>
      </c>
    </row>
    <row r="6003" spans="1:18">
      <c r="A6003" t="s">
        <v>64</v>
      </c>
      <c r="B6003" s="1">
        <v>45908</v>
      </c>
      <c r="C6003" s="1" t="str">
        <f>"WEEK" &amp;" " &amp;  INT((DAY(Stock_Info[[#This Row],[Date]])+WEEKDAY(DATE(YEAR(Stock_Info[[#This Row],[Date]]),MONTH(Stock_Info[[#This Row],[Date]]),1))-1)/7)+1</f>
        <v>WEEK 2</v>
      </c>
      <c r="D6003" s="12">
        <v>175.85</v>
      </c>
      <c r="E6003" s="12">
        <v>175.85</v>
      </c>
      <c r="F6003" s="12">
        <v>173.65</v>
      </c>
      <c r="G6003" s="12">
        <v>174.3</v>
      </c>
      <c r="H6003" s="12">
        <v>174.37605070965964</v>
      </c>
      <c r="I6003">
        <v>36285</v>
      </c>
      <c r="J6003">
        <v>1373</v>
      </c>
      <c r="K6003" s="12">
        <v>6327235</v>
      </c>
      <c r="L6003">
        <v>23963</v>
      </c>
      <c r="M6003">
        <v>66.040000000000006</v>
      </c>
      <c r="N6003">
        <v>2.2000000000000002</v>
      </c>
      <c r="O6003">
        <v>-1.55</v>
      </c>
      <c r="P6003">
        <f xml:space="preserve"> IF(Stock_Info[[#This Row],[Close Price]] &gt; Stock_Info[[#This Row],[Open Price]], 1, 0)</f>
        <v>0</v>
      </c>
      <c r="Q6003" t="str">
        <f>IF(AND(Stock_Info[[#This Row],[% Deli. Qty to Traded Qty]]&gt;80,Stock_Info[[#This Row],[No. of Trades]]&lt;3000),"Unusual Day","")</f>
        <v/>
      </c>
      <c r="R6003" t="str">
        <f>IF(AND(Stock_Info[[#This Row],[Spread High-Low]] &lt; 10, Stock_Info[[#This Row],[% Deli. Qty to Traded Qty]] &gt; 90), "Good Day", "")</f>
        <v/>
      </c>
    </row>
    <row r="6004" spans="1:18">
      <c r="A6004" t="s">
        <v>64</v>
      </c>
      <c r="B6004" s="1">
        <v>45905</v>
      </c>
      <c r="C6004" s="1" t="str">
        <f>"WEEK" &amp;" " &amp;  INT((DAY(Stock_Info[[#This Row],[Date]])+WEEKDAY(DATE(YEAR(Stock_Info[[#This Row],[Date]]),MONTH(Stock_Info[[#This Row],[Date]]),1))-1)/7)+1</f>
        <v>WEEK 1</v>
      </c>
      <c r="D6004" s="12">
        <v>175.55</v>
      </c>
      <c r="E6004" s="12">
        <v>176.55</v>
      </c>
      <c r="F6004" s="12">
        <v>174</v>
      </c>
      <c r="G6004" s="12">
        <v>174.1</v>
      </c>
      <c r="H6004" s="12">
        <v>174.54713884310917</v>
      </c>
      <c r="I6004">
        <v>148052</v>
      </c>
      <c r="J6004">
        <v>5678</v>
      </c>
      <c r="K6004" s="12">
        <v>25842053</v>
      </c>
      <c r="L6004">
        <v>86700</v>
      </c>
      <c r="M6004">
        <v>58.56</v>
      </c>
      <c r="N6004">
        <v>2.5499999999999998</v>
      </c>
      <c r="O6004">
        <v>-1.45</v>
      </c>
      <c r="P6004">
        <f xml:space="preserve"> IF(Stock_Info[[#This Row],[Close Price]] &gt; Stock_Info[[#This Row],[Open Price]], 1, 0)</f>
        <v>0</v>
      </c>
      <c r="Q6004" t="str">
        <f>IF(AND(Stock_Info[[#This Row],[% Deli. Qty to Traded Qty]]&gt;80,Stock_Info[[#This Row],[No. of Trades]]&lt;3000),"Unusual Day","")</f>
        <v/>
      </c>
      <c r="R6004" t="str">
        <f>IF(AND(Stock_Info[[#This Row],[Spread High-Low]] &lt; 10, Stock_Info[[#This Row],[% Deli. Qty to Traded Qty]] &gt; 90), "Good Day", "")</f>
        <v/>
      </c>
    </row>
    <row r="6005" spans="1:18">
      <c r="A6005" t="s">
        <v>64</v>
      </c>
      <c r="B6005" s="1">
        <v>45904</v>
      </c>
      <c r="C6005" s="1" t="str">
        <f>"WEEK" &amp;" " &amp;  INT((DAY(Stock_Info[[#This Row],[Date]])+WEEKDAY(DATE(YEAR(Stock_Info[[#This Row],[Date]]),MONTH(Stock_Info[[#This Row],[Date]]),1))-1)/7)+1</f>
        <v>WEEK 1</v>
      </c>
      <c r="D6005" s="12">
        <v>176.95</v>
      </c>
      <c r="E6005" s="12">
        <v>176.95</v>
      </c>
      <c r="F6005" s="12">
        <v>175</v>
      </c>
      <c r="G6005" s="12">
        <v>175.5</v>
      </c>
      <c r="H6005" s="12">
        <v>175.98420670634346</v>
      </c>
      <c r="I6005">
        <v>34445</v>
      </c>
      <c r="J6005">
        <v>1169</v>
      </c>
      <c r="K6005" s="12">
        <v>6061776</v>
      </c>
      <c r="L6005">
        <v>15484</v>
      </c>
      <c r="M6005">
        <v>44.95</v>
      </c>
      <c r="N6005">
        <v>1.95</v>
      </c>
      <c r="O6005">
        <v>-1.45</v>
      </c>
      <c r="P6005">
        <f xml:space="preserve"> IF(Stock_Info[[#This Row],[Close Price]] &gt; Stock_Info[[#This Row],[Open Price]], 1, 0)</f>
        <v>0</v>
      </c>
      <c r="Q6005" t="str">
        <f>IF(AND(Stock_Info[[#This Row],[% Deli. Qty to Traded Qty]]&gt;80,Stock_Info[[#This Row],[No. of Trades]]&lt;3000),"Unusual Day","")</f>
        <v/>
      </c>
      <c r="R6005" t="str">
        <f>IF(AND(Stock_Info[[#This Row],[Spread High-Low]] &lt; 10, Stock_Info[[#This Row],[% Deli. Qty to Traded Qty]] &gt; 90), "Good Day", "")</f>
        <v/>
      </c>
    </row>
    <row r="6006" spans="1:18">
      <c r="A6006" t="s">
        <v>64</v>
      </c>
      <c r="B6006" s="1">
        <v>45903</v>
      </c>
      <c r="C6006" s="1" t="str">
        <f>"WEEK" &amp;" " &amp;  INT((DAY(Stock_Info[[#This Row],[Date]])+WEEKDAY(DATE(YEAR(Stock_Info[[#This Row],[Date]]),MONTH(Stock_Info[[#This Row],[Date]]),1))-1)/7)+1</f>
        <v>WEEK 1</v>
      </c>
      <c r="D6006" s="12">
        <v>176.15</v>
      </c>
      <c r="E6006" s="12">
        <v>176.5</v>
      </c>
      <c r="F6006" s="12">
        <v>173.8</v>
      </c>
      <c r="G6006" s="12">
        <v>174.35</v>
      </c>
      <c r="H6006" s="12">
        <v>174.89267028046194</v>
      </c>
      <c r="I6006">
        <v>63645</v>
      </c>
      <c r="J6006">
        <v>1864</v>
      </c>
      <c r="K6006" s="12">
        <v>11131044</v>
      </c>
      <c r="L6006">
        <v>37999</v>
      </c>
      <c r="M6006">
        <v>59.7</v>
      </c>
      <c r="N6006">
        <v>2.7</v>
      </c>
      <c r="O6006">
        <v>-1.8</v>
      </c>
      <c r="P6006">
        <f xml:space="preserve"> IF(Stock_Info[[#This Row],[Close Price]] &gt; Stock_Info[[#This Row],[Open Price]], 1, 0)</f>
        <v>0</v>
      </c>
      <c r="Q6006" t="str">
        <f>IF(AND(Stock_Info[[#This Row],[% Deli. Qty to Traded Qty]]&gt;80,Stock_Info[[#This Row],[No. of Trades]]&lt;3000),"Unusual Day","")</f>
        <v/>
      </c>
      <c r="R6006" t="str">
        <f>IF(AND(Stock_Info[[#This Row],[Spread High-Low]] &lt; 10, Stock_Info[[#This Row],[% Deli. Qty to Traded Qty]] &gt; 90), "Good Day", "")</f>
        <v/>
      </c>
    </row>
    <row r="6007" spans="1:18">
      <c r="A6007" t="s">
        <v>64</v>
      </c>
      <c r="B6007" s="1">
        <v>45902</v>
      </c>
      <c r="C6007" s="1" t="str">
        <f>"WEEK" &amp;" " &amp;  INT((DAY(Stock_Info[[#This Row],[Date]])+WEEKDAY(DATE(YEAR(Stock_Info[[#This Row],[Date]]),MONTH(Stock_Info[[#This Row],[Date]]),1))-1)/7)+1</f>
        <v>WEEK 1</v>
      </c>
      <c r="D6007" s="12">
        <v>175.5</v>
      </c>
      <c r="E6007" s="12">
        <v>177.7</v>
      </c>
      <c r="F6007" s="12">
        <v>174.6</v>
      </c>
      <c r="G6007" s="12">
        <v>175.3</v>
      </c>
      <c r="H6007" s="12">
        <v>176.05014611514477</v>
      </c>
      <c r="I6007">
        <v>132772</v>
      </c>
      <c r="J6007">
        <v>4134</v>
      </c>
      <c r="K6007" s="12">
        <v>23374530</v>
      </c>
      <c r="L6007">
        <v>72669</v>
      </c>
      <c r="M6007">
        <v>54.73</v>
      </c>
      <c r="N6007">
        <v>3.1</v>
      </c>
      <c r="O6007">
        <v>-0.2</v>
      </c>
      <c r="P6007">
        <f xml:space="preserve"> IF(Stock_Info[[#This Row],[Close Price]] &gt; Stock_Info[[#This Row],[Open Price]], 1, 0)</f>
        <v>0</v>
      </c>
      <c r="Q6007" t="str">
        <f>IF(AND(Stock_Info[[#This Row],[% Deli. Qty to Traded Qty]]&gt;80,Stock_Info[[#This Row],[No. of Trades]]&lt;3000),"Unusual Day","")</f>
        <v/>
      </c>
      <c r="R6007" t="str">
        <f>IF(AND(Stock_Info[[#This Row],[Spread High-Low]] &lt; 10, Stock_Info[[#This Row],[% Deli. Qty to Traded Qty]] &gt; 90), "Good Day", "")</f>
        <v/>
      </c>
    </row>
    <row r="6008" spans="1:18">
      <c r="A6008" t="s">
        <v>64</v>
      </c>
      <c r="B6008" s="1">
        <v>45901</v>
      </c>
      <c r="C6008" s="1" t="str">
        <f>"WEEK" &amp;" " &amp;  INT((DAY(Stock_Info[[#This Row],[Date]])+WEEKDAY(DATE(YEAR(Stock_Info[[#This Row],[Date]]),MONTH(Stock_Info[[#This Row],[Date]]),1))-1)/7)+1</f>
        <v>WEEK 1</v>
      </c>
      <c r="D6008" s="12">
        <v>173.6</v>
      </c>
      <c r="E6008" s="12">
        <v>175.4</v>
      </c>
      <c r="F6008" s="12">
        <v>172.2</v>
      </c>
      <c r="G6008" s="12">
        <v>174.55</v>
      </c>
      <c r="H6008" s="12">
        <v>173.67774137514019</v>
      </c>
      <c r="I6008">
        <v>45479</v>
      </c>
      <c r="J6008">
        <v>1096</v>
      </c>
      <c r="K6008" s="12">
        <v>7898690</v>
      </c>
      <c r="L6008">
        <v>29137</v>
      </c>
      <c r="M6008">
        <v>64.069999999999993</v>
      </c>
      <c r="N6008">
        <v>3.2</v>
      </c>
      <c r="O6008">
        <v>0.95</v>
      </c>
      <c r="P6008">
        <f xml:space="preserve"> IF(Stock_Info[[#This Row],[Close Price]] &gt; Stock_Info[[#This Row],[Open Price]], 1, 0)</f>
        <v>1</v>
      </c>
      <c r="Q6008" t="str">
        <f>IF(AND(Stock_Info[[#This Row],[% Deli. Qty to Traded Qty]]&gt;80,Stock_Info[[#This Row],[No. of Trades]]&lt;3000),"Unusual Day","")</f>
        <v/>
      </c>
      <c r="R6008" t="str">
        <f>IF(AND(Stock_Info[[#This Row],[Spread High-Low]] &lt; 10, Stock_Info[[#This Row],[% Deli. Qty to Traded Qty]] &gt; 90), "Good Day", "")</f>
        <v/>
      </c>
    </row>
    <row r="6009" spans="1:18">
      <c r="A6009" t="s">
        <v>64</v>
      </c>
      <c r="B6009" s="1">
        <v>45898</v>
      </c>
      <c r="C6009" s="1" t="str">
        <f>"WEEK" &amp;" " &amp;  INT((DAY(Stock_Info[[#This Row],[Date]])+WEEKDAY(DATE(YEAR(Stock_Info[[#This Row],[Date]]),MONTH(Stock_Info[[#This Row],[Date]]),1))-1)/7)+1</f>
        <v>WEEK 5</v>
      </c>
      <c r="D6009" s="12">
        <v>172.85</v>
      </c>
      <c r="E6009" s="12">
        <v>173</v>
      </c>
      <c r="F6009" s="12">
        <v>171.05</v>
      </c>
      <c r="G6009" s="12">
        <v>171.5</v>
      </c>
      <c r="H6009" s="12">
        <v>171.68152718858465</v>
      </c>
      <c r="I6009">
        <v>64825</v>
      </c>
      <c r="J6009">
        <v>1258</v>
      </c>
      <c r="K6009" s="12">
        <v>11129255</v>
      </c>
      <c r="L6009">
        <v>47134</v>
      </c>
      <c r="M6009">
        <v>72.709999999999994</v>
      </c>
      <c r="N6009">
        <v>1.95</v>
      </c>
      <c r="O6009">
        <v>-1.35</v>
      </c>
      <c r="P6009">
        <f xml:space="preserve"> IF(Stock_Info[[#This Row],[Close Price]] &gt; Stock_Info[[#This Row],[Open Price]], 1, 0)</f>
        <v>0</v>
      </c>
      <c r="Q6009" t="str">
        <f>IF(AND(Stock_Info[[#This Row],[% Deli. Qty to Traded Qty]]&gt;80,Stock_Info[[#This Row],[No. of Trades]]&lt;3000),"Unusual Day","")</f>
        <v/>
      </c>
      <c r="R6009" t="str">
        <f>IF(AND(Stock_Info[[#This Row],[Spread High-Low]] &lt; 10, Stock_Info[[#This Row],[% Deli. Qty to Traded Qty]] &gt; 90), "Good Day", "")</f>
        <v/>
      </c>
    </row>
    <row r="6010" spans="1:18">
      <c r="A6010" t="s">
        <v>64</v>
      </c>
      <c r="B6010" s="1">
        <v>45897</v>
      </c>
      <c r="C6010" s="1" t="str">
        <f>"WEEK" &amp;" " &amp;  INT((DAY(Stock_Info[[#This Row],[Date]])+WEEKDAY(DATE(YEAR(Stock_Info[[#This Row],[Date]]),MONTH(Stock_Info[[#This Row],[Date]]),1))-1)/7)+1</f>
        <v>WEEK 5</v>
      </c>
      <c r="D6010" s="12">
        <v>170.45</v>
      </c>
      <c r="E6010" s="12">
        <v>171.8</v>
      </c>
      <c r="F6010" s="12">
        <v>169.05</v>
      </c>
      <c r="G6010" s="12">
        <v>170.15</v>
      </c>
      <c r="H6010" s="12">
        <v>170.45466112105578</v>
      </c>
      <c r="I6010">
        <v>113964</v>
      </c>
      <c r="J6010">
        <v>4000</v>
      </c>
      <c r="K6010" s="12">
        <v>19425695</v>
      </c>
      <c r="L6010">
        <v>68816</v>
      </c>
      <c r="M6010">
        <v>60.38</v>
      </c>
      <c r="N6010">
        <v>2.75</v>
      </c>
      <c r="O6010">
        <v>-0.3</v>
      </c>
      <c r="P6010">
        <f xml:space="preserve"> IF(Stock_Info[[#This Row],[Close Price]] &gt; Stock_Info[[#This Row],[Open Price]], 1, 0)</f>
        <v>0</v>
      </c>
      <c r="Q6010" t="str">
        <f>IF(AND(Stock_Info[[#This Row],[% Deli. Qty to Traded Qty]]&gt;80,Stock_Info[[#This Row],[No. of Trades]]&lt;3000),"Unusual Day","")</f>
        <v/>
      </c>
      <c r="R6010" t="str">
        <f>IF(AND(Stock_Info[[#This Row],[Spread High-Low]] &lt; 10, Stock_Info[[#This Row],[% Deli. Qty to Traded Qty]] &gt; 90), "Good Day", "")</f>
        <v/>
      </c>
    </row>
    <row r="6011" spans="1:18">
      <c r="A6011" t="s">
        <v>64</v>
      </c>
      <c r="B6011" s="1">
        <v>45895</v>
      </c>
      <c r="C6011" s="1" t="str">
        <f>"WEEK" &amp;" " &amp;  INT((DAY(Stock_Info[[#This Row],[Date]])+WEEKDAY(DATE(YEAR(Stock_Info[[#This Row],[Date]]),MONTH(Stock_Info[[#This Row],[Date]]),1))-1)/7)+1</f>
        <v>WEEK 5</v>
      </c>
      <c r="D6011" s="12">
        <v>172.5</v>
      </c>
      <c r="E6011" s="12">
        <v>172.5</v>
      </c>
      <c r="F6011" s="12">
        <v>170</v>
      </c>
      <c r="G6011" s="12">
        <v>170.25</v>
      </c>
      <c r="H6011" s="12">
        <v>170.58524756010473</v>
      </c>
      <c r="I6011">
        <v>67216</v>
      </c>
      <c r="J6011">
        <v>1737</v>
      </c>
      <c r="K6011" s="12">
        <v>11466058</v>
      </c>
      <c r="L6011">
        <v>36873</v>
      </c>
      <c r="M6011">
        <v>54.86</v>
      </c>
      <c r="N6011">
        <v>2.5</v>
      </c>
      <c r="O6011">
        <v>-2.25</v>
      </c>
      <c r="P6011">
        <f xml:space="preserve"> IF(Stock_Info[[#This Row],[Close Price]] &gt; Stock_Info[[#This Row],[Open Price]], 1, 0)</f>
        <v>0</v>
      </c>
      <c r="Q6011" t="str">
        <f>IF(AND(Stock_Info[[#This Row],[% Deli. Qty to Traded Qty]]&gt;80,Stock_Info[[#This Row],[No. of Trades]]&lt;3000),"Unusual Day","")</f>
        <v/>
      </c>
      <c r="R6011" t="str">
        <f>IF(AND(Stock_Info[[#This Row],[Spread High-Low]] &lt; 10, Stock_Info[[#This Row],[% Deli. Qty to Traded Qty]] &gt; 90), "Good Day", "")</f>
        <v/>
      </c>
    </row>
    <row r="6012" spans="1:18">
      <c r="A6012" t="s">
        <v>64</v>
      </c>
      <c r="B6012" s="1">
        <v>45894</v>
      </c>
      <c r="C6012" s="1" t="str">
        <f>"WEEK" &amp;" " &amp;  INT((DAY(Stock_Info[[#This Row],[Date]])+WEEKDAY(DATE(YEAR(Stock_Info[[#This Row],[Date]]),MONTH(Stock_Info[[#This Row],[Date]]),1))-1)/7)+1</f>
        <v>WEEK 5</v>
      </c>
      <c r="D6012" s="12">
        <v>172.75</v>
      </c>
      <c r="E6012" s="12">
        <v>173.1</v>
      </c>
      <c r="F6012" s="12">
        <v>171.55</v>
      </c>
      <c r="G6012" s="12">
        <v>171.85</v>
      </c>
      <c r="H6012" s="12">
        <v>172.08290922362579</v>
      </c>
      <c r="I6012">
        <v>49319</v>
      </c>
      <c r="J6012">
        <v>1232</v>
      </c>
      <c r="K6012" s="12">
        <v>8486957</v>
      </c>
      <c r="L6012">
        <v>29304</v>
      </c>
      <c r="M6012">
        <v>59.42</v>
      </c>
      <c r="N6012">
        <v>1.55</v>
      </c>
      <c r="O6012">
        <v>-0.9</v>
      </c>
      <c r="P6012">
        <f xml:space="preserve"> IF(Stock_Info[[#This Row],[Close Price]] &gt; Stock_Info[[#This Row],[Open Price]], 1, 0)</f>
        <v>0</v>
      </c>
      <c r="Q6012" t="str">
        <f>IF(AND(Stock_Info[[#This Row],[% Deli. Qty to Traded Qty]]&gt;80,Stock_Info[[#This Row],[No. of Trades]]&lt;3000),"Unusual Day","")</f>
        <v/>
      </c>
      <c r="R6012" t="str">
        <f>IF(AND(Stock_Info[[#This Row],[Spread High-Low]] &lt; 10, Stock_Info[[#This Row],[% Deli. Qty to Traded Qty]] &gt; 90), "Good Day", "")</f>
        <v/>
      </c>
    </row>
    <row r="6013" spans="1:18">
      <c r="A6013" t="s">
        <v>64</v>
      </c>
      <c r="B6013" s="1">
        <v>45891</v>
      </c>
      <c r="C6013" s="1" t="str">
        <f>"WEEK" &amp;" " &amp;  INT((DAY(Stock_Info[[#This Row],[Date]])+WEEKDAY(DATE(YEAR(Stock_Info[[#This Row],[Date]]),MONTH(Stock_Info[[#This Row],[Date]]),1))-1)/7)+1</f>
        <v>WEEK 4</v>
      </c>
      <c r="D6013" s="12">
        <v>173.3</v>
      </c>
      <c r="E6013" s="12">
        <v>173.5</v>
      </c>
      <c r="F6013" s="12">
        <v>170.55</v>
      </c>
      <c r="G6013" s="12">
        <v>172.05</v>
      </c>
      <c r="H6013" s="12">
        <v>171.95830538574066</v>
      </c>
      <c r="I6013">
        <v>156543</v>
      </c>
      <c r="J6013">
        <v>4522</v>
      </c>
      <c r="K6013" s="12">
        <v>26918869</v>
      </c>
      <c r="L6013">
        <v>66423</v>
      </c>
      <c r="M6013">
        <v>42.43</v>
      </c>
      <c r="N6013">
        <v>2.95</v>
      </c>
      <c r="O6013">
        <v>-1.25</v>
      </c>
      <c r="P6013">
        <f xml:space="preserve"> IF(Stock_Info[[#This Row],[Close Price]] &gt; Stock_Info[[#This Row],[Open Price]], 1, 0)</f>
        <v>0</v>
      </c>
      <c r="Q6013" t="str">
        <f>IF(AND(Stock_Info[[#This Row],[% Deli. Qty to Traded Qty]]&gt;80,Stock_Info[[#This Row],[No. of Trades]]&lt;3000),"Unusual Day","")</f>
        <v/>
      </c>
      <c r="R6013" t="str">
        <f>IF(AND(Stock_Info[[#This Row],[Spread High-Low]] &lt; 10, Stock_Info[[#This Row],[% Deli. Qty to Traded Qty]] &gt; 90), "Good Day", "")</f>
        <v/>
      </c>
    </row>
    <row r="6014" spans="1:18">
      <c r="A6014" t="s">
        <v>64</v>
      </c>
      <c r="B6014" s="1">
        <v>45890</v>
      </c>
      <c r="C6014" s="1" t="str">
        <f>"WEEK" &amp;" " &amp;  INT((DAY(Stock_Info[[#This Row],[Date]])+WEEKDAY(DATE(YEAR(Stock_Info[[#This Row],[Date]]),MONTH(Stock_Info[[#This Row],[Date]]),1))-1)/7)+1</f>
        <v>WEEK 4</v>
      </c>
      <c r="D6014" s="12">
        <v>171.4</v>
      </c>
      <c r="E6014" s="12">
        <v>172.75</v>
      </c>
      <c r="F6014" s="12">
        <v>171.4</v>
      </c>
      <c r="G6014" s="12">
        <v>171.8</v>
      </c>
      <c r="H6014" s="12">
        <v>172.01600525300611</v>
      </c>
      <c r="I6014">
        <v>48734</v>
      </c>
      <c r="J6014">
        <v>1233</v>
      </c>
      <c r="K6014" s="12">
        <v>8383028</v>
      </c>
      <c r="L6014">
        <v>27973</v>
      </c>
      <c r="M6014">
        <v>57.4</v>
      </c>
      <c r="N6014">
        <v>1.35</v>
      </c>
      <c r="O6014">
        <v>0.4</v>
      </c>
      <c r="P6014">
        <f xml:space="preserve"> IF(Stock_Info[[#This Row],[Close Price]] &gt; Stock_Info[[#This Row],[Open Price]], 1, 0)</f>
        <v>1</v>
      </c>
      <c r="Q6014" t="str">
        <f>IF(AND(Stock_Info[[#This Row],[% Deli. Qty to Traded Qty]]&gt;80,Stock_Info[[#This Row],[No. of Trades]]&lt;3000),"Unusual Day","")</f>
        <v/>
      </c>
      <c r="R6014" t="str">
        <f>IF(AND(Stock_Info[[#This Row],[Spread High-Low]] &lt; 10, Stock_Info[[#This Row],[% Deli. Qty to Traded Qty]] &gt; 90), "Good Day", "")</f>
        <v/>
      </c>
    </row>
    <row r="6015" spans="1:18">
      <c r="A6015" t="s">
        <v>64</v>
      </c>
      <c r="B6015" s="1">
        <v>45889</v>
      </c>
      <c r="C6015" s="1" t="str">
        <f>"WEEK" &amp;" " &amp;  INT((DAY(Stock_Info[[#This Row],[Date]])+WEEKDAY(DATE(YEAR(Stock_Info[[#This Row],[Date]]),MONTH(Stock_Info[[#This Row],[Date]]),1))-1)/7)+1</f>
        <v>WEEK 4</v>
      </c>
      <c r="D6015" s="12">
        <v>173.7</v>
      </c>
      <c r="E6015" s="12">
        <v>173.75</v>
      </c>
      <c r="F6015" s="12">
        <v>171.5</v>
      </c>
      <c r="G6015" s="12">
        <v>171.95</v>
      </c>
      <c r="H6015" s="12">
        <v>171.98053328131257</v>
      </c>
      <c r="I6015">
        <v>97397</v>
      </c>
      <c r="J6015">
        <v>3450</v>
      </c>
      <c r="K6015" s="12">
        <v>16750388</v>
      </c>
      <c r="L6015">
        <v>64011</v>
      </c>
      <c r="M6015">
        <v>65.72</v>
      </c>
      <c r="N6015">
        <v>2.25</v>
      </c>
      <c r="O6015">
        <v>-1.75</v>
      </c>
      <c r="P6015">
        <f xml:space="preserve"> IF(Stock_Info[[#This Row],[Close Price]] &gt; Stock_Info[[#This Row],[Open Price]], 1, 0)</f>
        <v>0</v>
      </c>
      <c r="Q6015" t="str">
        <f>IF(AND(Stock_Info[[#This Row],[% Deli. Qty to Traded Qty]]&gt;80,Stock_Info[[#This Row],[No. of Trades]]&lt;3000),"Unusual Day","")</f>
        <v/>
      </c>
      <c r="R6015" t="str">
        <f>IF(AND(Stock_Info[[#This Row],[Spread High-Low]] &lt; 10, Stock_Info[[#This Row],[% Deli. Qty to Traded Qty]] &gt; 90), "Good Day", "")</f>
        <v/>
      </c>
    </row>
    <row r="6016" spans="1:18">
      <c r="A6016" t="s">
        <v>64</v>
      </c>
      <c r="B6016" s="1">
        <v>45888</v>
      </c>
      <c r="C6016" s="1" t="str">
        <f>"WEEK" &amp;" " &amp;  INT((DAY(Stock_Info[[#This Row],[Date]])+WEEKDAY(DATE(YEAR(Stock_Info[[#This Row],[Date]]),MONTH(Stock_Info[[#This Row],[Date]]),1))-1)/7)+1</f>
        <v>WEEK 4</v>
      </c>
      <c r="D6016" s="12">
        <v>171.6</v>
      </c>
      <c r="E6016" s="12">
        <v>173.25</v>
      </c>
      <c r="F6016" s="12">
        <v>169.7</v>
      </c>
      <c r="G6016" s="12">
        <v>172.8</v>
      </c>
      <c r="H6016" s="12">
        <v>171.377381183876</v>
      </c>
      <c r="I6016">
        <v>138849</v>
      </c>
      <c r="J6016">
        <v>3920</v>
      </c>
      <c r="K6016" s="12">
        <v>23795578</v>
      </c>
      <c r="L6016">
        <v>77843</v>
      </c>
      <c r="M6016">
        <v>56.06</v>
      </c>
      <c r="N6016">
        <v>3.55</v>
      </c>
      <c r="O6016">
        <v>1.2</v>
      </c>
      <c r="P6016">
        <f xml:space="preserve"> IF(Stock_Info[[#This Row],[Close Price]] &gt; Stock_Info[[#This Row],[Open Price]], 1, 0)</f>
        <v>1</v>
      </c>
      <c r="Q6016" t="str">
        <f>IF(AND(Stock_Info[[#This Row],[% Deli. Qty to Traded Qty]]&gt;80,Stock_Info[[#This Row],[No. of Trades]]&lt;3000),"Unusual Day","")</f>
        <v/>
      </c>
      <c r="R6016" t="str">
        <f>IF(AND(Stock_Info[[#This Row],[Spread High-Low]] &lt; 10, Stock_Info[[#This Row],[% Deli. Qty to Traded Qty]] &gt; 90), "Good Day", "")</f>
        <v/>
      </c>
    </row>
    <row r="6017" spans="1:18">
      <c r="A6017" t="s">
        <v>64</v>
      </c>
      <c r="B6017" s="1">
        <v>45887</v>
      </c>
      <c r="C6017" s="1" t="str">
        <f>"WEEK" &amp;" " &amp;  INT((DAY(Stock_Info[[#This Row],[Date]])+WEEKDAY(DATE(YEAR(Stock_Info[[#This Row],[Date]]),MONTH(Stock_Info[[#This Row],[Date]]),1))-1)/7)+1</f>
        <v>WEEK 4</v>
      </c>
      <c r="D6017" s="12">
        <v>170.8</v>
      </c>
      <c r="E6017" s="12">
        <v>171.65</v>
      </c>
      <c r="F6017" s="12">
        <v>170</v>
      </c>
      <c r="G6017" s="12">
        <v>170.95</v>
      </c>
      <c r="H6017" s="12">
        <v>170.58416945373466</v>
      </c>
      <c r="I6017">
        <v>43953</v>
      </c>
      <c r="J6017">
        <v>1355</v>
      </c>
      <c r="K6017" s="12">
        <v>7497686</v>
      </c>
      <c r="L6017">
        <v>27227</v>
      </c>
      <c r="M6017">
        <v>61.95</v>
      </c>
      <c r="N6017">
        <v>1.65</v>
      </c>
      <c r="O6017">
        <v>0.15</v>
      </c>
      <c r="P6017">
        <f xml:space="preserve"> IF(Stock_Info[[#This Row],[Close Price]] &gt; Stock_Info[[#This Row],[Open Price]], 1, 0)</f>
        <v>1</v>
      </c>
      <c r="Q6017" t="str">
        <f>IF(AND(Stock_Info[[#This Row],[% Deli. Qty to Traded Qty]]&gt;80,Stock_Info[[#This Row],[No. of Trades]]&lt;3000),"Unusual Day","")</f>
        <v/>
      </c>
      <c r="R6017" t="str">
        <f>IF(AND(Stock_Info[[#This Row],[Spread High-Low]] &lt; 10, Stock_Info[[#This Row],[% Deli. Qty to Traded Qty]] &gt; 90), "Good Day", "")</f>
        <v/>
      </c>
    </row>
    <row r="6018" spans="1:18">
      <c r="A6018" t="s">
        <v>64</v>
      </c>
      <c r="B6018" s="1">
        <v>45883</v>
      </c>
      <c r="C6018" s="1" t="str">
        <f>"WEEK" &amp;" " &amp;  INT((DAY(Stock_Info[[#This Row],[Date]])+WEEKDAY(DATE(YEAR(Stock_Info[[#This Row],[Date]]),MONTH(Stock_Info[[#This Row],[Date]]),1))-1)/7)+1</f>
        <v>WEEK 3</v>
      </c>
      <c r="D6018" s="12">
        <v>172.2</v>
      </c>
      <c r="E6018" s="12">
        <v>173</v>
      </c>
      <c r="F6018" s="12">
        <v>169.7</v>
      </c>
      <c r="G6018" s="12">
        <v>169.85</v>
      </c>
      <c r="H6018" s="12">
        <v>170.54887932399558</v>
      </c>
      <c r="I6018">
        <v>69467</v>
      </c>
      <c r="J6018">
        <v>2231</v>
      </c>
      <c r="K6018" s="12">
        <v>11847519</v>
      </c>
      <c r="L6018">
        <v>41058</v>
      </c>
      <c r="M6018">
        <v>59.1</v>
      </c>
      <c r="N6018">
        <v>3.3</v>
      </c>
      <c r="O6018">
        <v>-2.35</v>
      </c>
      <c r="P6018">
        <f xml:space="preserve"> IF(Stock_Info[[#This Row],[Close Price]] &gt; Stock_Info[[#This Row],[Open Price]], 1, 0)</f>
        <v>0</v>
      </c>
      <c r="Q6018" t="str">
        <f>IF(AND(Stock_Info[[#This Row],[% Deli. Qty to Traded Qty]]&gt;80,Stock_Info[[#This Row],[No. of Trades]]&lt;3000),"Unusual Day","")</f>
        <v/>
      </c>
      <c r="R6018" t="str">
        <f>IF(AND(Stock_Info[[#This Row],[Spread High-Low]] &lt; 10, Stock_Info[[#This Row],[% Deli. Qty to Traded Qty]] &gt; 90), "Good Day", "")</f>
        <v/>
      </c>
    </row>
    <row r="6019" spans="1:18">
      <c r="A6019" t="s">
        <v>64</v>
      </c>
      <c r="B6019" s="1">
        <v>45882</v>
      </c>
      <c r="C6019" s="1" t="str">
        <f>"WEEK" &amp;" " &amp;  INT((DAY(Stock_Info[[#This Row],[Date]])+WEEKDAY(DATE(YEAR(Stock_Info[[#This Row],[Date]]),MONTH(Stock_Info[[#This Row],[Date]]),1))-1)/7)+1</f>
        <v>WEEK 3</v>
      </c>
      <c r="D6019" s="12">
        <v>170.1</v>
      </c>
      <c r="E6019" s="12">
        <v>171.9</v>
      </c>
      <c r="F6019" s="12">
        <v>169.95</v>
      </c>
      <c r="G6019" s="12">
        <v>170.45</v>
      </c>
      <c r="H6019" s="12">
        <v>170.69391711741815</v>
      </c>
      <c r="I6019">
        <v>287298</v>
      </c>
      <c r="J6019">
        <v>7759</v>
      </c>
      <c r="K6019" s="12">
        <v>49040021</v>
      </c>
      <c r="L6019">
        <v>142419</v>
      </c>
      <c r="M6019">
        <v>49.57</v>
      </c>
      <c r="N6019">
        <v>1.95</v>
      </c>
      <c r="O6019">
        <v>0.35</v>
      </c>
      <c r="P6019">
        <f xml:space="preserve"> IF(Stock_Info[[#This Row],[Close Price]] &gt; Stock_Info[[#This Row],[Open Price]], 1, 0)</f>
        <v>1</v>
      </c>
      <c r="Q6019" t="str">
        <f>IF(AND(Stock_Info[[#This Row],[% Deli. Qty to Traded Qty]]&gt;80,Stock_Info[[#This Row],[No. of Trades]]&lt;3000),"Unusual Day","")</f>
        <v/>
      </c>
      <c r="R6019" t="str">
        <f>IF(AND(Stock_Info[[#This Row],[Spread High-Low]] &lt; 10, Stock_Info[[#This Row],[% Deli. Qty to Traded Qty]] &gt; 90), "Good Day", "")</f>
        <v/>
      </c>
    </row>
    <row r="6020" spans="1:18">
      <c r="A6020" t="s">
        <v>64</v>
      </c>
      <c r="B6020" s="1">
        <v>45881</v>
      </c>
      <c r="C6020" s="1" t="str">
        <f>"WEEK" &amp;" " &amp;  INT((DAY(Stock_Info[[#This Row],[Date]])+WEEKDAY(DATE(YEAR(Stock_Info[[#This Row],[Date]]),MONTH(Stock_Info[[#This Row],[Date]]),1))-1)/7)+1</f>
        <v>WEEK 3</v>
      </c>
      <c r="D6020" s="12">
        <v>172.7</v>
      </c>
      <c r="E6020" s="12">
        <v>172.75</v>
      </c>
      <c r="F6020" s="12">
        <v>171.8</v>
      </c>
      <c r="G6020" s="12">
        <v>172.3</v>
      </c>
      <c r="H6020" s="12">
        <v>172.26956728018644</v>
      </c>
      <c r="I6020">
        <v>71663</v>
      </c>
      <c r="J6020">
        <v>3980</v>
      </c>
      <c r="K6020" s="12">
        <v>12345354</v>
      </c>
      <c r="L6020">
        <v>38775</v>
      </c>
      <c r="M6020">
        <v>54.11</v>
      </c>
      <c r="N6020">
        <v>0.95</v>
      </c>
      <c r="O6020">
        <v>-0.4</v>
      </c>
      <c r="P6020">
        <f xml:space="preserve"> IF(Stock_Info[[#This Row],[Close Price]] &gt; Stock_Info[[#This Row],[Open Price]], 1, 0)</f>
        <v>0</v>
      </c>
      <c r="Q6020" t="str">
        <f>IF(AND(Stock_Info[[#This Row],[% Deli. Qty to Traded Qty]]&gt;80,Stock_Info[[#This Row],[No. of Trades]]&lt;3000),"Unusual Day","")</f>
        <v/>
      </c>
      <c r="R6020" t="str">
        <f>IF(AND(Stock_Info[[#This Row],[Spread High-Low]] &lt; 10, Stock_Info[[#This Row],[% Deli. Qty to Traded Qty]] &gt; 90), "Good Day", "")</f>
        <v/>
      </c>
    </row>
    <row r="6021" spans="1:18">
      <c r="A6021" t="s">
        <v>64</v>
      </c>
      <c r="B6021" s="1">
        <v>45880</v>
      </c>
      <c r="C6021" s="1" t="str">
        <f>"WEEK" &amp;" " &amp;  INT((DAY(Stock_Info[[#This Row],[Date]])+WEEKDAY(DATE(YEAR(Stock_Info[[#This Row],[Date]]),MONTH(Stock_Info[[#This Row],[Date]]),1))-1)/7)+1</f>
        <v>WEEK 3</v>
      </c>
      <c r="D6021" s="12">
        <v>174.6</v>
      </c>
      <c r="E6021" s="12">
        <v>174.6</v>
      </c>
      <c r="F6021" s="12">
        <v>171.6</v>
      </c>
      <c r="G6021" s="12">
        <v>172.25</v>
      </c>
      <c r="H6021" s="12">
        <v>172.39378512337436</v>
      </c>
      <c r="I6021">
        <v>111571</v>
      </c>
      <c r="J6021">
        <v>5727</v>
      </c>
      <c r="K6021" s="12">
        <v>19234147</v>
      </c>
      <c r="L6021">
        <v>75750</v>
      </c>
      <c r="M6021">
        <v>67.89</v>
      </c>
      <c r="N6021">
        <v>3</v>
      </c>
      <c r="O6021">
        <v>-2.35</v>
      </c>
      <c r="P6021">
        <f xml:space="preserve"> IF(Stock_Info[[#This Row],[Close Price]] &gt; Stock_Info[[#This Row],[Open Price]], 1, 0)</f>
        <v>0</v>
      </c>
      <c r="Q6021" t="str">
        <f>IF(AND(Stock_Info[[#This Row],[% Deli. Qty to Traded Qty]]&gt;80,Stock_Info[[#This Row],[No. of Trades]]&lt;3000),"Unusual Day","")</f>
        <v/>
      </c>
      <c r="R6021" t="str">
        <f>IF(AND(Stock_Info[[#This Row],[Spread High-Low]] &lt; 10, Stock_Info[[#This Row],[% Deli. Qty to Traded Qty]] &gt; 90), "Good Day", "")</f>
        <v/>
      </c>
    </row>
    <row r="6022" spans="1:18">
      <c r="A6022" t="s">
        <v>64</v>
      </c>
      <c r="B6022" s="1">
        <v>45877</v>
      </c>
      <c r="C6022" s="1" t="str">
        <f>"WEEK" &amp;" " &amp;  INT((DAY(Stock_Info[[#This Row],[Date]])+WEEKDAY(DATE(YEAR(Stock_Info[[#This Row],[Date]]),MONTH(Stock_Info[[#This Row],[Date]]),1))-1)/7)+1</f>
        <v>WEEK 2</v>
      </c>
      <c r="D6022" s="12">
        <v>175.2</v>
      </c>
      <c r="E6022" s="12">
        <v>175.2</v>
      </c>
      <c r="F6022" s="12">
        <v>171.9</v>
      </c>
      <c r="G6022" s="12">
        <v>172.45</v>
      </c>
      <c r="H6022" s="12">
        <v>172.98937529868081</v>
      </c>
      <c r="I6022">
        <v>179958</v>
      </c>
      <c r="J6022">
        <v>6752</v>
      </c>
      <c r="K6022" s="12">
        <v>31130822</v>
      </c>
      <c r="L6022">
        <v>88090</v>
      </c>
      <c r="M6022">
        <v>48.95</v>
      </c>
      <c r="N6022">
        <v>3.3</v>
      </c>
      <c r="O6022">
        <v>-2.75</v>
      </c>
      <c r="P6022">
        <f xml:space="preserve"> IF(Stock_Info[[#This Row],[Close Price]] &gt; Stock_Info[[#This Row],[Open Price]], 1, 0)</f>
        <v>0</v>
      </c>
      <c r="Q6022" t="str">
        <f>IF(AND(Stock_Info[[#This Row],[% Deli. Qty to Traded Qty]]&gt;80,Stock_Info[[#This Row],[No. of Trades]]&lt;3000),"Unusual Day","")</f>
        <v/>
      </c>
      <c r="R6022" t="str">
        <f>IF(AND(Stock_Info[[#This Row],[Spread High-Low]] &lt; 10, Stock_Info[[#This Row],[% Deli. Qty to Traded Qty]] &gt; 90), "Good Day", "")</f>
        <v/>
      </c>
    </row>
    <row r="6023" spans="1:18">
      <c r="A6023" t="s">
        <v>64</v>
      </c>
      <c r="B6023" s="1">
        <v>45876</v>
      </c>
      <c r="C6023" s="1" t="str">
        <f>"WEEK" &amp;" " &amp;  INT((DAY(Stock_Info[[#This Row],[Date]])+WEEKDAY(DATE(YEAR(Stock_Info[[#This Row],[Date]]),MONTH(Stock_Info[[#This Row],[Date]]),1))-1)/7)+1</f>
        <v>WEEK 2</v>
      </c>
      <c r="D6023" s="12">
        <v>175</v>
      </c>
      <c r="E6023" s="12">
        <v>175.95</v>
      </c>
      <c r="F6023" s="12">
        <v>171.6</v>
      </c>
      <c r="G6023" s="12">
        <v>173.85</v>
      </c>
      <c r="H6023" s="12">
        <v>173.89413685406021</v>
      </c>
      <c r="I6023">
        <v>140880</v>
      </c>
      <c r="J6023">
        <v>7013</v>
      </c>
      <c r="K6023" s="12">
        <v>24498206</v>
      </c>
      <c r="L6023">
        <v>84651</v>
      </c>
      <c r="M6023">
        <v>60.09</v>
      </c>
      <c r="N6023">
        <v>4.3499999999999996</v>
      </c>
      <c r="O6023">
        <v>-1.1499999999999999</v>
      </c>
      <c r="P6023">
        <f xml:space="preserve"> IF(Stock_Info[[#This Row],[Close Price]] &gt; Stock_Info[[#This Row],[Open Price]], 1, 0)</f>
        <v>0</v>
      </c>
      <c r="Q6023" t="str">
        <f>IF(AND(Stock_Info[[#This Row],[% Deli. Qty to Traded Qty]]&gt;80,Stock_Info[[#This Row],[No. of Trades]]&lt;3000),"Unusual Day","")</f>
        <v/>
      </c>
      <c r="R6023" t="str">
        <f>IF(AND(Stock_Info[[#This Row],[Spread High-Low]] &lt; 10, Stock_Info[[#This Row],[% Deli. Qty to Traded Qty]] &gt; 90), "Good Day", "")</f>
        <v/>
      </c>
    </row>
    <row r="6024" spans="1:18">
      <c r="A6024" t="s">
        <v>64</v>
      </c>
      <c r="B6024" s="1">
        <v>45875</v>
      </c>
      <c r="C6024" s="1" t="str">
        <f>"WEEK" &amp;" " &amp;  INT((DAY(Stock_Info[[#This Row],[Date]])+WEEKDAY(DATE(YEAR(Stock_Info[[#This Row],[Date]]),MONTH(Stock_Info[[#This Row],[Date]]),1))-1)/7)+1</f>
        <v>WEEK 2</v>
      </c>
      <c r="D6024" s="12">
        <v>179.05</v>
      </c>
      <c r="E6024" s="12">
        <v>179.6</v>
      </c>
      <c r="F6024" s="12">
        <v>174.75</v>
      </c>
      <c r="G6024" s="12">
        <v>175.05</v>
      </c>
      <c r="H6024" s="12">
        <v>175.83230569287099</v>
      </c>
      <c r="I6024">
        <v>168509</v>
      </c>
      <c r="J6024">
        <v>9328</v>
      </c>
      <c r="K6024" s="12">
        <v>29629326</v>
      </c>
      <c r="L6024">
        <v>123562</v>
      </c>
      <c r="M6024">
        <v>73.33</v>
      </c>
      <c r="N6024">
        <v>4.8499999999999996</v>
      </c>
      <c r="O6024">
        <v>-4</v>
      </c>
      <c r="P6024">
        <f xml:space="preserve"> IF(Stock_Info[[#This Row],[Close Price]] &gt; Stock_Info[[#This Row],[Open Price]], 1, 0)</f>
        <v>0</v>
      </c>
      <c r="Q6024" t="str">
        <f>IF(AND(Stock_Info[[#This Row],[% Deli. Qty to Traded Qty]]&gt;80,Stock_Info[[#This Row],[No. of Trades]]&lt;3000),"Unusual Day","")</f>
        <v/>
      </c>
      <c r="R6024" t="str">
        <f>IF(AND(Stock_Info[[#This Row],[Spread High-Low]] &lt; 10, Stock_Info[[#This Row],[% Deli. Qty to Traded Qty]] &gt; 90), "Good Day", "")</f>
        <v/>
      </c>
    </row>
    <row r="6025" spans="1:18">
      <c r="A6025" t="s">
        <v>64</v>
      </c>
      <c r="B6025" s="1">
        <v>45874</v>
      </c>
      <c r="C6025" s="1" t="str">
        <f>"WEEK" &amp;" " &amp;  INT((DAY(Stock_Info[[#This Row],[Date]])+WEEKDAY(DATE(YEAR(Stock_Info[[#This Row],[Date]]),MONTH(Stock_Info[[#This Row],[Date]]),1))-1)/7)+1</f>
        <v>WEEK 2</v>
      </c>
      <c r="D6025" s="12">
        <v>180.85</v>
      </c>
      <c r="E6025" s="12">
        <v>181.25</v>
      </c>
      <c r="F6025" s="12">
        <v>178.3</v>
      </c>
      <c r="G6025" s="12">
        <v>178.85</v>
      </c>
      <c r="H6025" s="12">
        <v>179.45766601806116</v>
      </c>
      <c r="I6025">
        <v>100215</v>
      </c>
      <c r="J6025">
        <v>5926</v>
      </c>
      <c r="K6025" s="12">
        <v>17984350</v>
      </c>
      <c r="L6025">
        <v>60106</v>
      </c>
      <c r="M6025">
        <v>59.98</v>
      </c>
      <c r="N6025">
        <v>2.95</v>
      </c>
      <c r="O6025">
        <v>-2</v>
      </c>
      <c r="P6025">
        <f xml:space="preserve"> IF(Stock_Info[[#This Row],[Close Price]] &gt; Stock_Info[[#This Row],[Open Price]], 1, 0)</f>
        <v>0</v>
      </c>
      <c r="Q6025" t="str">
        <f>IF(AND(Stock_Info[[#This Row],[% Deli. Qty to Traded Qty]]&gt;80,Stock_Info[[#This Row],[No. of Trades]]&lt;3000),"Unusual Day","")</f>
        <v/>
      </c>
      <c r="R6025" t="str">
        <f>IF(AND(Stock_Info[[#This Row],[Spread High-Low]] &lt; 10, Stock_Info[[#This Row],[% Deli. Qty to Traded Qty]] &gt; 90), "Good Day", "")</f>
        <v/>
      </c>
    </row>
    <row r="6026" spans="1:18">
      <c r="A6026" t="s">
        <v>64</v>
      </c>
      <c r="B6026" s="1">
        <v>45873</v>
      </c>
      <c r="C6026" s="1" t="str">
        <f>"WEEK" &amp;" " &amp;  INT((DAY(Stock_Info[[#This Row],[Date]])+WEEKDAY(DATE(YEAR(Stock_Info[[#This Row],[Date]]),MONTH(Stock_Info[[#This Row],[Date]]),1))-1)/7)+1</f>
        <v>WEEK 2</v>
      </c>
      <c r="D6026" s="12">
        <v>178.45</v>
      </c>
      <c r="E6026" s="12">
        <v>180.95</v>
      </c>
      <c r="F6026" s="12">
        <v>177.5</v>
      </c>
      <c r="G6026" s="12">
        <v>180.65</v>
      </c>
      <c r="H6026" s="12">
        <v>179.55884151312571</v>
      </c>
      <c r="I6026">
        <v>98128</v>
      </c>
      <c r="J6026">
        <v>4182</v>
      </c>
      <c r="K6026" s="12">
        <v>17619750</v>
      </c>
      <c r="L6026">
        <v>58623</v>
      </c>
      <c r="M6026">
        <v>59.74</v>
      </c>
      <c r="N6026">
        <v>3.45</v>
      </c>
      <c r="O6026">
        <v>2.2000000000000002</v>
      </c>
      <c r="P6026">
        <f xml:space="preserve"> IF(Stock_Info[[#This Row],[Close Price]] &gt; Stock_Info[[#This Row],[Open Price]], 1, 0)</f>
        <v>1</v>
      </c>
      <c r="Q6026" t="str">
        <f>IF(AND(Stock_Info[[#This Row],[% Deli. Qty to Traded Qty]]&gt;80,Stock_Info[[#This Row],[No. of Trades]]&lt;3000),"Unusual Day","")</f>
        <v/>
      </c>
      <c r="R6026" t="str">
        <f>IF(AND(Stock_Info[[#This Row],[Spread High-Low]] &lt; 10, Stock_Info[[#This Row],[% Deli. Qty to Traded Qty]] &gt; 90), "Good Day", "")</f>
        <v/>
      </c>
    </row>
    <row r="6027" spans="1:18">
      <c r="A6027" t="s">
        <v>64</v>
      </c>
      <c r="B6027" s="1">
        <v>45870</v>
      </c>
      <c r="C6027" s="1" t="str">
        <f>"WEEK" &amp;" " &amp;  INT((DAY(Stock_Info[[#This Row],[Date]])+WEEKDAY(DATE(YEAR(Stock_Info[[#This Row],[Date]]),MONTH(Stock_Info[[#This Row],[Date]]),1))-1)/7)+1</f>
        <v>WEEK 1</v>
      </c>
      <c r="D6027" s="12">
        <v>180.7</v>
      </c>
      <c r="E6027" s="12">
        <v>180.9</v>
      </c>
      <c r="F6027" s="12">
        <v>178</v>
      </c>
      <c r="G6027" s="12">
        <v>178.45</v>
      </c>
      <c r="H6027" s="12">
        <v>179.17661607752939</v>
      </c>
      <c r="I6027">
        <v>103909</v>
      </c>
      <c r="J6027">
        <v>6667</v>
      </c>
      <c r="K6027" s="12">
        <v>18618063</v>
      </c>
      <c r="L6027">
        <v>77095</v>
      </c>
      <c r="M6027">
        <v>74.19</v>
      </c>
      <c r="N6027">
        <v>2.9</v>
      </c>
      <c r="O6027">
        <v>-2.25</v>
      </c>
      <c r="P6027">
        <f xml:space="preserve"> IF(Stock_Info[[#This Row],[Close Price]] &gt; Stock_Info[[#This Row],[Open Price]], 1, 0)</f>
        <v>0</v>
      </c>
      <c r="Q6027" t="str">
        <f>IF(AND(Stock_Info[[#This Row],[% Deli. Qty to Traded Qty]]&gt;80,Stock_Info[[#This Row],[No. of Trades]]&lt;3000),"Unusual Day","")</f>
        <v/>
      </c>
      <c r="R6027" t="str">
        <f>IF(AND(Stock_Info[[#This Row],[Spread High-Low]] &lt; 10, Stock_Info[[#This Row],[% Deli. Qty to Traded Qty]] &gt; 90), "Good Day", "")</f>
        <v/>
      </c>
    </row>
    <row r="6028" spans="1:18">
      <c r="A6028" t="s">
        <v>64</v>
      </c>
      <c r="B6028" s="1">
        <v>45869</v>
      </c>
      <c r="C6028" s="1" t="str">
        <f>"WEEK" &amp;" " &amp;  INT((DAY(Stock_Info[[#This Row],[Date]])+WEEKDAY(DATE(YEAR(Stock_Info[[#This Row],[Date]]),MONTH(Stock_Info[[#This Row],[Date]]),1))-1)/7)+1</f>
        <v>WEEK 5</v>
      </c>
      <c r="D6028" s="12">
        <v>181.95</v>
      </c>
      <c r="E6028" s="12">
        <v>181.95</v>
      </c>
      <c r="F6028" s="12">
        <v>179.6</v>
      </c>
      <c r="G6028" s="12">
        <v>180.7</v>
      </c>
      <c r="H6028" s="12">
        <v>180.63843535452605</v>
      </c>
      <c r="I6028">
        <v>103998</v>
      </c>
      <c r="J6028">
        <v>5226</v>
      </c>
      <c r="K6028" s="12">
        <v>18786036</v>
      </c>
      <c r="L6028">
        <v>72788</v>
      </c>
      <c r="M6028">
        <v>69.989999999999995</v>
      </c>
      <c r="N6028">
        <v>2.35</v>
      </c>
      <c r="O6028">
        <v>-1.25</v>
      </c>
      <c r="P6028">
        <f xml:space="preserve"> IF(Stock_Info[[#This Row],[Close Price]] &gt; Stock_Info[[#This Row],[Open Price]], 1, 0)</f>
        <v>0</v>
      </c>
      <c r="Q6028" t="str">
        <f>IF(AND(Stock_Info[[#This Row],[% Deli. Qty to Traded Qty]]&gt;80,Stock_Info[[#This Row],[No. of Trades]]&lt;3000),"Unusual Day","")</f>
        <v/>
      </c>
      <c r="R6028" t="str">
        <f>IF(AND(Stock_Info[[#This Row],[Spread High-Low]] &lt; 10, Stock_Info[[#This Row],[% Deli. Qty to Traded Qty]] &gt; 90), "Good Day", "")</f>
        <v/>
      </c>
    </row>
    <row r="6029" spans="1:18">
      <c r="A6029" t="s">
        <v>64</v>
      </c>
      <c r="B6029" s="1">
        <v>45868</v>
      </c>
      <c r="C6029" s="1" t="str">
        <f>"WEEK" &amp;" " &amp;  INT((DAY(Stock_Info[[#This Row],[Date]])+WEEKDAY(DATE(YEAR(Stock_Info[[#This Row],[Date]]),MONTH(Stock_Info[[#This Row],[Date]]),1))-1)/7)+1</f>
        <v>WEEK 5</v>
      </c>
      <c r="D6029" s="12">
        <v>184.45</v>
      </c>
      <c r="E6029" s="12">
        <v>184.45</v>
      </c>
      <c r="F6029" s="12">
        <v>181.95</v>
      </c>
      <c r="G6029" s="12">
        <v>182.35</v>
      </c>
      <c r="H6029" s="12">
        <v>182.57536346434816</v>
      </c>
      <c r="I6029">
        <v>41751</v>
      </c>
      <c r="J6029">
        <v>1224</v>
      </c>
      <c r="K6029" s="12">
        <v>7622704</v>
      </c>
      <c r="L6029">
        <v>35961</v>
      </c>
      <c r="M6029">
        <v>86.13</v>
      </c>
      <c r="N6029">
        <v>2.5</v>
      </c>
      <c r="O6029">
        <v>-2.1</v>
      </c>
      <c r="P6029">
        <f xml:space="preserve"> IF(Stock_Info[[#This Row],[Close Price]] &gt; Stock_Info[[#This Row],[Open Price]], 1, 0)</f>
        <v>0</v>
      </c>
      <c r="Q6029" t="str">
        <f>IF(AND(Stock_Info[[#This Row],[% Deli. Qty to Traded Qty]]&gt;80,Stock_Info[[#This Row],[No. of Trades]]&lt;3000),"Unusual Day","")</f>
        <v>Unusual Day</v>
      </c>
      <c r="R6029" t="str">
        <f>IF(AND(Stock_Info[[#This Row],[Spread High-Low]] &lt; 10, Stock_Info[[#This Row],[% Deli. Qty to Traded Qty]] &gt; 90), "Good Day", "")</f>
        <v/>
      </c>
    </row>
    <row r="6030" spans="1:18">
      <c r="A6030" t="s">
        <v>64</v>
      </c>
      <c r="B6030" s="1">
        <v>45867</v>
      </c>
      <c r="C6030" s="1" t="str">
        <f>"WEEK" &amp;" " &amp;  INT((DAY(Stock_Info[[#This Row],[Date]])+WEEKDAY(DATE(YEAR(Stock_Info[[#This Row],[Date]]),MONTH(Stock_Info[[#This Row],[Date]]),1))-1)/7)+1</f>
        <v>WEEK 5</v>
      </c>
      <c r="D6030" s="12">
        <v>184.55</v>
      </c>
      <c r="E6030" s="12">
        <v>186.35</v>
      </c>
      <c r="F6030" s="12">
        <v>181.7</v>
      </c>
      <c r="G6030" s="12">
        <v>183.65</v>
      </c>
      <c r="H6030" s="12">
        <v>183.39201563189823</v>
      </c>
      <c r="I6030">
        <v>122314</v>
      </c>
      <c r="J6030">
        <v>6148</v>
      </c>
      <c r="K6030" s="12">
        <v>22431411</v>
      </c>
      <c r="L6030">
        <v>85751</v>
      </c>
      <c r="M6030">
        <v>70.11</v>
      </c>
      <c r="N6030">
        <v>4.6500000000000004</v>
      </c>
      <c r="O6030">
        <v>-0.9</v>
      </c>
      <c r="P6030">
        <f xml:space="preserve"> IF(Stock_Info[[#This Row],[Close Price]] &gt; Stock_Info[[#This Row],[Open Price]], 1, 0)</f>
        <v>0</v>
      </c>
      <c r="Q6030" t="str">
        <f>IF(AND(Stock_Info[[#This Row],[% Deli. Qty to Traded Qty]]&gt;80,Stock_Info[[#This Row],[No. of Trades]]&lt;3000),"Unusual Day","")</f>
        <v/>
      </c>
      <c r="R6030" t="str">
        <f>IF(AND(Stock_Info[[#This Row],[Spread High-Low]] &lt; 10, Stock_Info[[#This Row],[% Deli. Qty to Traded Qty]] &gt; 90), "Good Day", "")</f>
        <v/>
      </c>
    </row>
    <row r="6031" spans="1:18">
      <c r="A6031" t="s">
        <v>64</v>
      </c>
      <c r="B6031" s="1">
        <v>45866</v>
      </c>
      <c r="C6031" s="1" t="str">
        <f>"WEEK" &amp;" " &amp;  INT((DAY(Stock_Info[[#This Row],[Date]])+WEEKDAY(DATE(YEAR(Stock_Info[[#This Row],[Date]]),MONTH(Stock_Info[[#This Row],[Date]]),1))-1)/7)+1</f>
        <v>WEEK 5</v>
      </c>
      <c r="D6031" s="12">
        <v>187.25</v>
      </c>
      <c r="E6031" s="12">
        <v>188.3</v>
      </c>
      <c r="F6031" s="12">
        <v>184.3</v>
      </c>
      <c r="G6031" s="12">
        <v>184.8</v>
      </c>
      <c r="H6031" s="12">
        <v>186.1681155635579</v>
      </c>
      <c r="I6031">
        <v>145513</v>
      </c>
      <c r="J6031">
        <v>7405</v>
      </c>
      <c r="K6031" s="12">
        <v>27089881</v>
      </c>
      <c r="L6031">
        <v>88940</v>
      </c>
      <c r="M6031">
        <v>61.12</v>
      </c>
      <c r="N6031">
        <v>4</v>
      </c>
      <c r="O6031">
        <v>-2.4500000000000002</v>
      </c>
      <c r="P6031">
        <f xml:space="preserve"> IF(Stock_Info[[#This Row],[Close Price]] &gt; Stock_Info[[#This Row],[Open Price]], 1, 0)</f>
        <v>0</v>
      </c>
      <c r="Q6031" t="str">
        <f>IF(AND(Stock_Info[[#This Row],[% Deli. Qty to Traded Qty]]&gt;80,Stock_Info[[#This Row],[No. of Trades]]&lt;3000),"Unusual Day","")</f>
        <v/>
      </c>
      <c r="R6031" t="str">
        <f>IF(AND(Stock_Info[[#This Row],[Spread High-Low]] &lt; 10, Stock_Info[[#This Row],[% Deli. Qty to Traded Qty]] &gt; 90), "Good Day", "")</f>
        <v/>
      </c>
    </row>
    <row r="6032" spans="1:18">
      <c r="A6032" t="s">
        <v>64</v>
      </c>
      <c r="B6032" s="1">
        <v>45863</v>
      </c>
      <c r="C6032" s="1" t="str">
        <f>"WEEK" &amp;" " &amp;  INT((DAY(Stock_Info[[#This Row],[Date]])+WEEKDAY(DATE(YEAR(Stock_Info[[#This Row],[Date]]),MONTH(Stock_Info[[#This Row],[Date]]),1))-1)/7)+1</f>
        <v>WEEK 4</v>
      </c>
      <c r="D6032" s="12">
        <v>190.75</v>
      </c>
      <c r="E6032" s="12">
        <v>190.75</v>
      </c>
      <c r="F6032" s="12">
        <v>187</v>
      </c>
      <c r="G6032" s="12">
        <v>188</v>
      </c>
      <c r="H6032" s="12">
        <v>187.55234006977605</v>
      </c>
      <c r="I6032">
        <v>62199</v>
      </c>
      <c r="J6032">
        <v>1671</v>
      </c>
      <c r="K6032" s="12">
        <v>11665568</v>
      </c>
      <c r="L6032">
        <v>31681</v>
      </c>
      <c r="M6032">
        <v>50.93</v>
      </c>
      <c r="N6032">
        <v>3.75</v>
      </c>
      <c r="O6032">
        <v>-2.75</v>
      </c>
      <c r="P6032">
        <f xml:space="preserve"> IF(Stock_Info[[#This Row],[Close Price]] &gt; Stock_Info[[#This Row],[Open Price]], 1, 0)</f>
        <v>0</v>
      </c>
      <c r="Q6032" t="str">
        <f>IF(AND(Stock_Info[[#This Row],[% Deli. Qty to Traded Qty]]&gt;80,Stock_Info[[#This Row],[No. of Trades]]&lt;3000),"Unusual Day","")</f>
        <v/>
      </c>
      <c r="R6032" t="str">
        <f>IF(AND(Stock_Info[[#This Row],[Spread High-Low]] &lt; 10, Stock_Info[[#This Row],[% Deli. Qty to Traded Qty]] &gt; 90), "Good Day", "")</f>
        <v/>
      </c>
    </row>
    <row r="6033" spans="1:18">
      <c r="A6033" t="s">
        <v>64</v>
      </c>
      <c r="B6033" s="1">
        <v>45862</v>
      </c>
      <c r="C6033" s="1" t="str">
        <f>"WEEK" &amp;" " &amp;  INT((DAY(Stock_Info[[#This Row],[Date]])+WEEKDAY(DATE(YEAR(Stock_Info[[#This Row],[Date]]),MONTH(Stock_Info[[#This Row],[Date]]),1))-1)/7)+1</f>
        <v>WEEK 4</v>
      </c>
      <c r="D6033" s="12">
        <v>189.8</v>
      </c>
      <c r="E6033" s="12">
        <v>190.15</v>
      </c>
      <c r="F6033" s="12">
        <v>188</v>
      </c>
      <c r="G6033" s="12">
        <v>188.7</v>
      </c>
      <c r="H6033" s="12">
        <v>188.70130193935847</v>
      </c>
      <c r="I6033">
        <v>92247</v>
      </c>
      <c r="J6033">
        <v>5028</v>
      </c>
      <c r="K6033" s="12">
        <v>17407129</v>
      </c>
      <c r="L6033">
        <v>64416</v>
      </c>
      <c r="M6033">
        <v>69.83</v>
      </c>
      <c r="N6033">
        <v>2.15</v>
      </c>
      <c r="O6033">
        <v>-1.1000000000000001</v>
      </c>
      <c r="P6033">
        <f xml:space="preserve"> IF(Stock_Info[[#This Row],[Close Price]] &gt; Stock_Info[[#This Row],[Open Price]], 1, 0)</f>
        <v>0</v>
      </c>
      <c r="Q6033" t="str">
        <f>IF(AND(Stock_Info[[#This Row],[% Deli. Qty to Traded Qty]]&gt;80,Stock_Info[[#This Row],[No. of Trades]]&lt;3000),"Unusual Day","")</f>
        <v/>
      </c>
      <c r="R6033" t="str">
        <f>IF(AND(Stock_Info[[#This Row],[Spread High-Low]] &lt; 10, Stock_Info[[#This Row],[% Deli. Qty to Traded Qty]] &gt; 90), "Good Day", "")</f>
        <v/>
      </c>
    </row>
    <row r="6034" spans="1:18">
      <c r="A6034" t="s">
        <v>64</v>
      </c>
      <c r="B6034" s="1">
        <v>45861</v>
      </c>
      <c r="C6034" s="1" t="str">
        <f>"WEEK" &amp;" " &amp;  INT((DAY(Stock_Info[[#This Row],[Date]])+WEEKDAY(DATE(YEAR(Stock_Info[[#This Row],[Date]]),MONTH(Stock_Info[[#This Row],[Date]]),1))-1)/7)+1</f>
        <v>WEEK 4</v>
      </c>
      <c r="D6034" s="12">
        <v>190.65</v>
      </c>
      <c r="E6034" s="12">
        <v>191.7</v>
      </c>
      <c r="F6034" s="12">
        <v>188.5</v>
      </c>
      <c r="G6034" s="12">
        <v>189.45</v>
      </c>
      <c r="H6034" s="12">
        <v>189.61800979895253</v>
      </c>
      <c r="I6034">
        <v>118380</v>
      </c>
      <c r="J6034">
        <v>5416</v>
      </c>
      <c r="K6034" s="12">
        <v>22446980</v>
      </c>
      <c r="L6034">
        <v>88659</v>
      </c>
      <c r="M6034">
        <v>74.89</v>
      </c>
      <c r="N6034">
        <v>3.2</v>
      </c>
      <c r="O6034">
        <v>-1.2</v>
      </c>
      <c r="P6034">
        <f xml:space="preserve"> IF(Stock_Info[[#This Row],[Close Price]] &gt; Stock_Info[[#This Row],[Open Price]], 1, 0)</f>
        <v>0</v>
      </c>
      <c r="Q6034" t="str">
        <f>IF(AND(Stock_Info[[#This Row],[% Deli. Qty to Traded Qty]]&gt;80,Stock_Info[[#This Row],[No. of Trades]]&lt;3000),"Unusual Day","")</f>
        <v/>
      </c>
      <c r="R6034" t="str">
        <f>IF(AND(Stock_Info[[#This Row],[Spread High-Low]] &lt; 10, Stock_Info[[#This Row],[% Deli. Qty to Traded Qty]] &gt; 90), "Good Day", "")</f>
        <v/>
      </c>
    </row>
    <row r="6035" spans="1:18">
      <c r="A6035" t="s">
        <v>64</v>
      </c>
      <c r="B6035" s="1">
        <v>45860</v>
      </c>
      <c r="C6035" s="1" t="str">
        <f>"WEEK" &amp;" " &amp;  INT((DAY(Stock_Info[[#This Row],[Date]])+WEEKDAY(DATE(YEAR(Stock_Info[[#This Row],[Date]]),MONTH(Stock_Info[[#This Row],[Date]]),1))-1)/7)+1</f>
        <v>WEEK 4</v>
      </c>
      <c r="D6035" s="12">
        <v>191.8</v>
      </c>
      <c r="E6035" s="12">
        <v>191.85</v>
      </c>
      <c r="F6035" s="12">
        <v>190.3</v>
      </c>
      <c r="G6035" s="12">
        <v>190.55</v>
      </c>
      <c r="H6035" s="12">
        <v>190.81632191568875</v>
      </c>
      <c r="I6035">
        <v>84022</v>
      </c>
      <c r="J6035">
        <v>3759</v>
      </c>
      <c r="K6035" s="12">
        <v>16032769</v>
      </c>
      <c r="L6035">
        <v>57806</v>
      </c>
      <c r="M6035">
        <v>68.8</v>
      </c>
      <c r="N6035">
        <v>1.55</v>
      </c>
      <c r="O6035">
        <v>-1.25</v>
      </c>
      <c r="P6035">
        <f xml:space="preserve"> IF(Stock_Info[[#This Row],[Close Price]] &gt; Stock_Info[[#This Row],[Open Price]], 1, 0)</f>
        <v>0</v>
      </c>
      <c r="Q6035" t="str">
        <f>IF(AND(Stock_Info[[#This Row],[% Deli. Qty to Traded Qty]]&gt;80,Stock_Info[[#This Row],[No. of Trades]]&lt;3000),"Unusual Day","")</f>
        <v/>
      </c>
      <c r="R6035" t="str">
        <f>IF(AND(Stock_Info[[#This Row],[Spread High-Low]] &lt; 10, Stock_Info[[#This Row],[% Deli. Qty to Traded Qty]] &gt; 90), "Good Day", "")</f>
        <v/>
      </c>
    </row>
    <row r="6036" spans="1:18">
      <c r="A6036" t="s">
        <v>64</v>
      </c>
      <c r="B6036" s="1">
        <v>45859</v>
      </c>
      <c r="C6036" s="1" t="str">
        <f>"WEEK" &amp;" " &amp;  INT((DAY(Stock_Info[[#This Row],[Date]])+WEEKDAY(DATE(YEAR(Stock_Info[[#This Row],[Date]]),MONTH(Stock_Info[[#This Row],[Date]]),1))-1)/7)+1</f>
        <v>WEEK 4</v>
      </c>
      <c r="D6036" s="12">
        <v>191.9</v>
      </c>
      <c r="E6036" s="12">
        <v>192.05</v>
      </c>
      <c r="F6036" s="12">
        <v>190.3</v>
      </c>
      <c r="G6036" s="12">
        <v>191.35</v>
      </c>
      <c r="H6036" s="12">
        <v>191.07453525078918</v>
      </c>
      <c r="I6036">
        <v>79828</v>
      </c>
      <c r="J6036">
        <v>4247</v>
      </c>
      <c r="K6036" s="12">
        <v>15253098</v>
      </c>
      <c r="L6036">
        <v>42817</v>
      </c>
      <c r="M6036">
        <v>53.64</v>
      </c>
      <c r="N6036">
        <v>1.75</v>
      </c>
      <c r="O6036">
        <v>-0.55000000000000004</v>
      </c>
      <c r="P6036">
        <f xml:space="preserve"> IF(Stock_Info[[#This Row],[Close Price]] &gt; Stock_Info[[#This Row],[Open Price]], 1, 0)</f>
        <v>0</v>
      </c>
      <c r="Q6036" t="str">
        <f>IF(AND(Stock_Info[[#This Row],[% Deli. Qty to Traded Qty]]&gt;80,Stock_Info[[#This Row],[No. of Trades]]&lt;3000),"Unusual Day","")</f>
        <v/>
      </c>
      <c r="R6036" t="str">
        <f>IF(AND(Stock_Info[[#This Row],[Spread High-Low]] &lt; 10, Stock_Info[[#This Row],[% Deli. Qty to Traded Qty]] &gt; 90), "Good Day", "")</f>
        <v/>
      </c>
    </row>
    <row r="6037" spans="1:18">
      <c r="A6037" t="s">
        <v>64</v>
      </c>
      <c r="B6037" s="1">
        <v>45856</v>
      </c>
      <c r="C6037" s="1" t="str">
        <f>"WEEK" &amp;" " &amp;  INT((DAY(Stock_Info[[#This Row],[Date]])+WEEKDAY(DATE(YEAR(Stock_Info[[#This Row],[Date]]),MONTH(Stock_Info[[#This Row],[Date]]),1))-1)/7)+1</f>
        <v>WEEK 3</v>
      </c>
      <c r="D6037" s="12">
        <v>193.4</v>
      </c>
      <c r="E6037" s="12">
        <v>193.9</v>
      </c>
      <c r="F6037" s="12">
        <v>191</v>
      </c>
      <c r="G6037" s="12">
        <v>191.85</v>
      </c>
      <c r="H6037" s="12">
        <v>192.46912828506711</v>
      </c>
      <c r="I6037">
        <v>41057</v>
      </c>
      <c r="J6037">
        <v>1342</v>
      </c>
      <c r="K6037" s="12">
        <v>7902205</v>
      </c>
      <c r="L6037">
        <v>20563</v>
      </c>
      <c r="M6037">
        <v>50.08</v>
      </c>
      <c r="N6037">
        <v>2.9</v>
      </c>
      <c r="O6037">
        <v>-1.55</v>
      </c>
      <c r="P6037">
        <f xml:space="preserve"> IF(Stock_Info[[#This Row],[Close Price]] &gt; Stock_Info[[#This Row],[Open Price]], 1, 0)</f>
        <v>0</v>
      </c>
      <c r="Q6037" t="str">
        <f>IF(AND(Stock_Info[[#This Row],[% Deli. Qty to Traded Qty]]&gt;80,Stock_Info[[#This Row],[No. of Trades]]&lt;3000),"Unusual Day","")</f>
        <v/>
      </c>
      <c r="R6037" t="str">
        <f>IF(AND(Stock_Info[[#This Row],[Spread High-Low]] &lt; 10, Stock_Info[[#This Row],[% Deli. Qty to Traded Qty]] &gt; 90), "Good Day", "")</f>
        <v/>
      </c>
    </row>
    <row r="6038" spans="1:18">
      <c r="A6038" t="s">
        <v>64</v>
      </c>
      <c r="B6038" s="1">
        <v>45855</v>
      </c>
      <c r="C6038" s="1" t="str">
        <f>"WEEK" &amp;" " &amp;  INT((DAY(Stock_Info[[#This Row],[Date]])+WEEKDAY(DATE(YEAR(Stock_Info[[#This Row],[Date]]),MONTH(Stock_Info[[#This Row],[Date]]),1))-1)/7)+1</f>
        <v>WEEK 3</v>
      </c>
      <c r="D6038" s="12">
        <v>194.25</v>
      </c>
      <c r="E6038" s="12">
        <v>194.25</v>
      </c>
      <c r="F6038" s="12">
        <v>192.15</v>
      </c>
      <c r="G6038" s="12">
        <v>193.4</v>
      </c>
      <c r="H6038" s="12">
        <v>193.24307439625281</v>
      </c>
      <c r="I6038">
        <v>164390</v>
      </c>
      <c r="J6038">
        <v>3403</v>
      </c>
      <c r="K6038" s="12">
        <v>31767229</v>
      </c>
      <c r="L6038">
        <v>101538</v>
      </c>
      <c r="M6038">
        <v>61.77</v>
      </c>
      <c r="N6038">
        <v>2.1</v>
      </c>
      <c r="O6038">
        <v>-0.85</v>
      </c>
      <c r="P6038">
        <f xml:space="preserve"> IF(Stock_Info[[#This Row],[Close Price]] &gt; Stock_Info[[#This Row],[Open Price]], 1, 0)</f>
        <v>0</v>
      </c>
      <c r="Q6038" t="str">
        <f>IF(AND(Stock_Info[[#This Row],[% Deli. Qty to Traded Qty]]&gt;80,Stock_Info[[#This Row],[No. of Trades]]&lt;3000),"Unusual Day","")</f>
        <v/>
      </c>
      <c r="R6038" t="str">
        <f>IF(AND(Stock_Info[[#This Row],[Spread High-Low]] &lt; 10, Stock_Info[[#This Row],[% Deli. Qty to Traded Qty]] &gt; 90), "Good Day", "")</f>
        <v/>
      </c>
    </row>
    <row r="6039" spans="1:18">
      <c r="A6039" t="s">
        <v>64</v>
      </c>
      <c r="B6039" s="1">
        <v>45854</v>
      </c>
      <c r="C6039" s="1" t="str">
        <f>"WEEK" &amp;" " &amp;  INT((DAY(Stock_Info[[#This Row],[Date]])+WEEKDAY(DATE(YEAR(Stock_Info[[#This Row],[Date]]),MONTH(Stock_Info[[#This Row],[Date]]),1))-1)/7)+1</f>
        <v>WEEK 3</v>
      </c>
      <c r="D6039" s="12">
        <v>194.95</v>
      </c>
      <c r="E6039" s="12">
        <v>194.95</v>
      </c>
      <c r="F6039" s="12">
        <v>192.75</v>
      </c>
      <c r="G6039" s="12">
        <v>193</v>
      </c>
      <c r="H6039" s="12">
        <v>193.3341039627208</v>
      </c>
      <c r="I6039">
        <v>27683</v>
      </c>
      <c r="J6039">
        <v>720</v>
      </c>
      <c r="K6039" s="12">
        <v>5352068</v>
      </c>
      <c r="L6039">
        <v>15046</v>
      </c>
      <c r="M6039">
        <v>54.35</v>
      </c>
      <c r="N6039">
        <v>2.2000000000000002</v>
      </c>
      <c r="O6039">
        <v>-1.95</v>
      </c>
      <c r="P6039">
        <f xml:space="preserve"> IF(Stock_Info[[#This Row],[Close Price]] &gt; Stock_Info[[#This Row],[Open Price]], 1, 0)</f>
        <v>0</v>
      </c>
      <c r="Q6039" t="str">
        <f>IF(AND(Stock_Info[[#This Row],[% Deli. Qty to Traded Qty]]&gt;80,Stock_Info[[#This Row],[No. of Trades]]&lt;3000),"Unusual Day","")</f>
        <v/>
      </c>
      <c r="R6039" t="str">
        <f>IF(AND(Stock_Info[[#This Row],[Spread High-Low]] &lt; 10, Stock_Info[[#This Row],[% Deli. Qty to Traded Qty]] &gt; 90), "Good Day", "")</f>
        <v/>
      </c>
    </row>
    <row r="6040" spans="1:18">
      <c r="A6040" t="s">
        <v>64</v>
      </c>
      <c r="B6040" s="1">
        <v>45853</v>
      </c>
      <c r="C6040" s="1" t="str">
        <f>"WEEK" &amp;" " &amp;  INT((DAY(Stock_Info[[#This Row],[Date]])+WEEKDAY(DATE(YEAR(Stock_Info[[#This Row],[Date]]),MONTH(Stock_Info[[#This Row],[Date]]),1))-1)/7)+1</f>
        <v>WEEK 3</v>
      </c>
      <c r="D6040" s="12">
        <v>194</v>
      </c>
      <c r="E6040" s="12">
        <v>194.65</v>
      </c>
      <c r="F6040" s="12">
        <v>192.5</v>
      </c>
      <c r="G6040" s="12">
        <v>193.05</v>
      </c>
      <c r="H6040" s="12">
        <v>193.51766298079141</v>
      </c>
      <c r="I6040">
        <v>65023</v>
      </c>
      <c r="J6040">
        <v>1778</v>
      </c>
      <c r="K6040" s="12">
        <v>12583099</v>
      </c>
      <c r="L6040">
        <v>28579</v>
      </c>
      <c r="M6040">
        <v>43.95</v>
      </c>
      <c r="N6040">
        <v>2.15</v>
      </c>
      <c r="O6040">
        <v>-0.95</v>
      </c>
      <c r="P6040">
        <f xml:space="preserve"> IF(Stock_Info[[#This Row],[Close Price]] &gt; Stock_Info[[#This Row],[Open Price]], 1, 0)</f>
        <v>0</v>
      </c>
      <c r="Q6040" t="str">
        <f>IF(AND(Stock_Info[[#This Row],[% Deli. Qty to Traded Qty]]&gt;80,Stock_Info[[#This Row],[No. of Trades]]&lt;3000),"Unusual Day","")</f>
        <v/>
      </c>
      <c r="R6040" t="str">
        <f>IF(AND(Stock_Info[[#This Row],[Spread High-Low]] &lt; 10, Stock_Info[[#This Row],[% Deli. Qty to Traded Qty]] &gt; 90), "Good Day", "")</f>
        <v/>
      </c>
    </row>
    <row r="6041" spans="1:18">
      <c r="A6041" t="s">
        <v>64</v>
      </c>
      <c r="B6041" s="1">
        <v>45852</v>
      </c>
      <c r="C6041" s="1" t="str">
        <f>"WEEK" &amp;" " &amp;  INT((DAY(Stock_Info[[#This Row],[Date]])+WEEKDAY(DATE(YEAR(Stock_Info[[#This Row],[Date]]),MONTH(Stock_Info[[#This Row],[Date]]),1))-1)/7)+1</f>
        <v>WEEK 3</v>
      </c>
      <c r="D6041" s="12">
        <v>192.1</v>
      </c>
      <c r="E6041" s="12">
        <v>193.4</v>
      </c>
      <c r="F6041" s="12">
        <v>190.55</v>
      </c>
      <c r="G6041" s="12">
        <v>193</v>
      </c>
      <c r="H6041" s="12">
        <v>192.06190291667286</v>
      </c>
      <c r="I6041">
        <v>134194</v>
      </c>
      <c r="J6041">
        <v>3569</v>
      </c>
      <c r="K6041" s="12">
        <v>25773555</v>
      </c>
      <c r="L6041">
        <v>83238</v>
      </c>
      <c r="M6041">
        <v>62.03</v>
      </c>
      <c r="N6041">
        <v>2.85</v>
      </c>
      <c r="O6041">
        <v>0.9</v>
      </c>
      <c r="P6041">
        <f xml:space="preserve"> IF(Stock_Info[[#This Row],[Close Price]] &gt; Stock_Info[[#This Row],[Open Price]], 1, 0)</f>
        <v>1</v>
      </c>
      <c r="Q6041" t="str">
        <f>IF(AND(Stock_Info[[#This Row],[% Deli. Qty to Traded Qty]]&gt;80,Stock_Info[[#This Row],[No. of Trades]]&lt;3000),"Unusual Day","")</f>
        <v/>
      </c>
      <c r="R6041" t="str">
        <f>IF(AND(Stock_Info[[#This Row],[Spread High-Low]] &lt; 10, Stock_Info[[#This Row],[% Deli. Qty to Traded Qty]] &gt; 90), "Good Day", "")</f>
        <v/>
      </c>
    </row>
    <row r="6042" spans="1:18">
      <c r="A6042" t="s">
        <v>64</v>
      </c>
      <c r="B6042" s="1">
        <v>45849</v>
      </c>
      <c r="C6042" s="1" t="str">
        <f>"WEEK" &amp;" " &amp;  INT((DAY(Stock_Info[[#This Row],[Date]])+WEEKDAY(DATE(YEAR(Stock_Info[[#This Row],[Date]]),MONTH(Stock_Info[[#This Row],[Date]]),1))-1)/7)+1</f>
        <v>WEEK 2</v>
      </c>
      <c r="D6042" s="12">
        <v>191.05</v>
      </c>
      <c r="E6042" s="12">
        <v>192.35</v>
      </c>
      <c r="F6042" s="12">
        <v>190.3</v>
      </c>
      <c r="G6042" s="12">
        <v>190.5</v>
      </c>
      <c r="H6042" s="12">
        <v>190.94321119280636</v>
      </c>
      <c r="I6042">
        <v>99421</v>
      </c>
      <c r="J6042">
        <v>4352</v>
      </c>
      <c r="K6042" s="12">
        <v>18983765</v>
      </c>
      <c r="L6042">
        <v>65091</v>
      </c>
      <c r="M6042">
        <v>65.47</v>
      </c>
      <c r="N6042">
        <v>2.0499999999999998</v>
      </c>
      <c r="O6042">
        <v>-0.55000000000000004</v>
      </c>
      <c r="P6042">
        <f xml:space="preserve"> IF(Stock_Info[[#This Row],[Close Price]] &gt; Stock_Info[[#This Row],[Open Price]], 1, 0)</f>
        <v>0</v>
      </c>
      <c r="Q6042" t="str">
        <f>IF(AND(Stock_Info[[#This Row],[% Deli. Qty to Traded Qty]]&gt;80,Stock_Info[[#This Row],[No. of Trades]]&lt;3000),"Unusual Day","")</f>
        <v/>
      </c>
      <c r="R6042" t="str">
        <f>IF(AND(Stock_Info[[#This Row],[Spread High-Low]] &lt; 10, Stock_Info[[#This Row],[% Deli. Qty to Traded Qty]] &gt; 90), "Good Day", "")</f>
        <v/>
      </c>
    </row>
    <row r="6043" spans="1:18">
      <c r="A6043" t="s">
        <v>64</v>
      </c>
      <c r="B6043" s="1">
        <v>45848</v>
      </c>
      <c r="C6043" s="1" t="str">
        <f>"WEEK" &amp;" " &amp;  INT((DAY(Stock_Info[[#This Row],[Date]])+WEEKDAY(DATE(YEAR(Stock_Info[[#This Row],[Date]]),MONTH(Stock_Info[[#This Row],[Date]]),1))-1)/7)+1</f>
        <v>WEEK 2</v>
      </c>
      <c r="D6043" s="12">
        <v>193.4</v>
      </c>
      <c r="E6043" s="12">
        <v>193.9</v>
      </c>
      <c r="F6043" s="12">
        <v>190.5</v>
      </c>
      <c r="G6043" s="12">
        <v>191.25</v>
      </c>
      <c r="H6043" s="12">
        <v>191.60070274404819</v>
      </c>
      <c r="I6043">
        <v>41836</v>
      </c>
      <c r="J6043">
        <v>1459</v>
      </c>
      <c r="K6043" s="12">
        <v>8015807</v>
      </c>
      <c r="L6043">
        <v>22488</v>
      </c>
      <c r="M6043">
        <v>53.75</v>
      </c>
      <c r="N6043">
        <v>3.4</v>
      </c>
      <c r="O6043">
        <v>-2.15</v>
      </c>
      <c r="P6043">
        <f xml:space="preserve"> IF(Stock_Info[[#This Row],[Close Price]] &gt; Stock_Info[[#This Row],[Open Price]], 1, 0)</f>
        <v>0</v>
      </c>
      <c r="Q6043" t="str">
        <f>IF(AND(Stock_Info[[#This Row],[% Deli. Qty to Traded Qty]]&gt;80,Stock_Info[[#This Row],[No. of Trades]]&lt;3000),"Unusual Day","")</f>
        <v/>
      </c>
      <c r="R6043" t="str">
        <f>IF(AND(Stock_Info[[#This Row],[Spread High-Low]] &lt; 10, Stock_Info[[#This Row],[% Deli. Qty to Traded Qty]] &gt; 90), "Good Day", "")</f>
        <v/>
      </c>
    </row>
    <row r="6044" spans="1:18">
      <c r="A6044" t="s">
        <v>64</v>
      </c>
      <c r="B6044" s="1">
        <v>45847</v>
      </c>
      <c r="C6044" s="1" t="str">
        <f>"WEEK" &amp;" " &amp;  INT((DAY(Stock_Info[[#This Row],[Date]])+WEEKDAY(DATE(YEAR(Stock_Info[[#This Row],[Date]]),MONTH(Stock_Info[[#This Row],[Date]]),1))-1)/7)+1</f>
        <v>WEEK 2</v>
      </c>
      <c r="D6044" s="12">
        <v>193.45</v>
      </c>
      <c r="E6044" s="12">
        <v>194</v>
      </c>
      <c r="F6044" s="12">
        <v>191.05</v>
      </c>
      <c r="G6044" s="12">
        <v>191.75</v>
      </c>
      <c r="H6044" s="12">
        <v>192.36073531099851</v>
      </c>
      <c r="I6044">
        <v>121962</v>
      </c>
      <c r="J6044">
        <v>5403</v>
      </c>
      <c r="K6044" s="12">
        <v>23460700</v>
      </c>
      <c r="L6044">
        <v>67901</v>
      </c>
      <c r="M6044">
        <v>55.67</v>
      </c>
      <c r="N6044">
        <v>2.95</v>
      </c>
      <c r="O6044">
        <v>-1.7</v>
      </c>
      <c r="P6044">
        <f xml:space="preserve"> IF(Stock_Info[[#This Row],[Close Price]] &gt; Stock_Info[[#This Row],[Open Price]], 1, 0)</f>
        <v>0</v>
      </c>
      <c r="Q6044" t="str">
        <f>IF(AND(Stock_Info[[#This Row],[% Deli. Qty to Traded Qty]]&gt;80,Stock_Info[[#This Row],[No. of Trades]]&lt;3000),"Unusual Day","")</f>
        <v/>
      </c>
      <c r="R6044" t="str">
        <f>IF(AND(Stock_Info[[#This Row],[Spread High-Low]] &lt; 10, Stock_Info[[#This Row],[% Deli. Qty to Traded Qty]] &gt; 90), "Good Day", "")</f>
        <v/>
      </c>
    </row>
    <row r="6045" spans="1:18">
      <c r="A6045" t="s">
        <v>64</v>
      </c>
      <c r="B6045" s="1">
        <v>45846</v>
      </c>
      <c r="C6045" s="1" t="str">
        <f>"WEEK" &amp;" " &amp;  INT((DAY(Stock_Info[[#This Row],[Date]])+WEEKDAY(DATE(YEAR(Stock_Info[[#This Row],[Date]]),MONTH(Stock_Info[[#This Row],[Date]]),1))-1)/7)+1</f>
        <v>WEEK 2</v>
      </c>
      <c r="D6045" s="12">
        <v>193.05</v>
      </c>
      <c r="E6045" s="12">
        <v>194.8</v>
      </c>
      <c r="F6045" s="12">
        <v>192.6</v>
      </c>
      <c r="G6045" s="12">
        <v>193.2</v>
      </c>
      <c r="H6045" s="12">
        <v>193.31470916028843</v>
      </c>
      <c r="I6045">
        <v>135487</v>
      </c>
      <c r="J6045">
        <v>3753</v>
      </c>
      <c r="K6045" s="12">
        <v>26191630</v>
      </c>
      <c r="L6045">
        <v>72302</v>
      </c>
      <c r="M6045">
        <v>53.36</v>
      </c>
      <c r="N6045">
        <v>2.2000000000000002</v>
      </c>
      <c r="O6045">
        <v>0.15</v>
      </c>
      <c r="P6045">
        <f xml:space="preserve"> IF(Stock_Info[[#This Row],[Close Price]] &gt; Stock_Info[[#This Row],[Open Price]], 1, 0)</f>
        <v>1</v>
      </c>
      <c r="Q6045" t="str">
        <f>IF(AND(Stock_Info[[#This Row],[% Deli. Qty to Traded Qty]]&gt;80,Stock_Info[[#This Row],[No. of Trades]]&lt;3000),"Unusual Day","")</f>
        <v/>
      </c>
      <c r="R6045" t="str">
        <f>IF(AND(Stock_Info[[#This Row],[Spread High-Low]] &lt; 10, Stock_Info[[#This Row],[% Deli. Qty to Traded Qty]] &gt; 90), "Good Day", "")</f>
        <v/>
      </c>
    </row>
    <row r="6046" spans="1:18">
      <c r="A6046" t="s">
        <v>64</v>
      </c>
      <c r="B6046" s="1">
        <v>45845</v>
      </c>
      <c r="C6046" s="1" t="str">
        <f>"WEEK" &amp;" " &amp;  INT((DAY(Stock_Info[[#This Row],[Date]])+WEEKDAY(DATE(YEAR(Stock_Info[[#This Row],[Date]]),MONTH(Stock_Info[[#This Row],[Date]]),1))-1)/7)+1</f>
        <v>WEEK 2</v>
      </c>
      <c r="D6046" s="12">
        <v>195.3</v>
      </c>
      <c r="E6046" s="12">
        <v>195.3</v>
      </c>
      <c r="F6046" s="12">
        <v>192.5</v>
      </c>
      <c r="G6046" s="12">
        <v>193</v>
      </c>
      <c r="H6046" s="12">
        <v>193.61697599407785</v>
      </c>
      <c r="I6046">
        <v>75648</v>
      </c>
      <c r="J6046">
        <v>1629</v>
      </c>
      <c r="K6046" s="12">
        <v>14646737</v>
      </c>
      <c r="L6046">
        <v>47421</v>
      </c>
      <c r="M6046">
        <v>62.69</v>
      </c>
      <c r="N6046">
        <v>2.8</v>
      </c>
      <c r="O6046">
        <v>-2.2999999999999998</v>
      </c>
      <c r="P6046">
        <f xml:space="preserve"> IF(Stock_Info[[#This Row],[Close Price]] &gt; Stock_Info[[#This Row],[Open Price]], 1, 0)</f>
        <v>0</v>
      </c>
      <c r="Q6046" t="str">
        <f>IF(AND(Stock_Info[[#This Row],[% Deli. Qty to Traded Qty]]&gt;80,Stock_Info[[#This Row],[No. of Trades]]&lt;3000),"Unusual Day","")</f>
        <v/>
      </c>
      <c r="R6046" t="str">
        <f>IF(AND(Stock_Info[[#This Row],[Spread High-Low]] &lt; 10, Stock_Info[[#This Row],[% Deli. Qty to Traded Qty]] &gt; 90), "Good Day", "")</f>
        <v/>
      </c>
    </row>
    <row r="6047" spans="1:18">
      <c r="A6047" t="s">
        <v>64</v>
      </c>
      <c r="B6047" s="1">
        <v>45842</v>
      </c>
      <c r="C6047" s="1" t="str">
        <f>"WEEK" &amp;" " &amp;  INT((DAY(Stock_Info[[#This Row],[Date]])+WEEKDAY(DATE(YEAR(Stock_Info[[#This Row],[Date]]),MONTH(Stock_Info[[#This Row],[Date]]),1))-1)/7)+1</f>
        <v>WEEK 1</v>
      </c>
      <c r="D6047" s="12">
        <v>193.85</v>
      </c>
      <c r="E6047" s="12">
        <v>195.5</v>
      </c>
      <c r="F6047" s="12">
        <v>193</v>
      </c>
      <c r="G6047" s="12">
        <v>193.65</v>
      </c>
      <c r="H6047" s="12">
        <v>193.83564210667203</v>
      </c>
      <c r="I6047">
        <v>134487</v>
      </c>
      <c r="J6047">
        <v>4889</v>
      </c>
      <c r="K6047" s="12">
        <v>26068374</v>
      </c>
      <c r="L6047">
        <v>75869</v>
      </c>
      <c r="M6047">
        <v>56.41</v>
      </c>
      <c r="N6047">
        <v>2.5</v>
      </c>
      <c r="O6047">
        <v>-0.2</v>
      </c>
      <c r="P6047">
        <f xml:space="preserve"> IF(Stock_Info[[#This Row],[Close Price]] &gt; Stock_Info[[#This Row],[Open Price]], 1, 0)</f>
        <v>0</v>
      </c>
      <c r="Q6047" t="str">
        <f>IF(AND(Stock_Info[[#This Row],[% Deli. Qty to Traded Qty]]&gt;80,Stock_Info[[#This Row],[No. of Trades]]&lt;3000),"Unusual Day","")</f>
        <v/>
      </c>
      <c r="R6047" t="str">
        <f>IF(AND(Stock_Info[[#This Row],[Spread High-Low]] &lt; 10, Stock_Info[[#This Row],[% Deli. Qty to Traded Qty]] &gt; 90), "Good Day", "")</f>
        <v/>
      </c>
    </row>
    <row r="6048" spans="1:18">
      <c r="A6048" t="s">
        <v>64</v>
      </c>
      <c r="B6048" s="1">
        <v>45841</v>
      </c>
      <c r="C6048" s="1" t="str">
        <f>"WEEK" &amp;" " &amp;  INT((DAY(Stock_Info[[#This Row],[Date]])+WEEKDAY(DATE(YEAR(Stock_Info[[#This Row],[Date]]),MONTH(Stock_Info[[#This Row],[Date]]),1))-1)/7)+1</f>
        <v>WEEK 1</v>
      </c>
      <c r="D6048" s="12">
        <v>195.5</v>
      </c>
      <c r="E6048" s="12">
        <v>195.5</v>
      </c>
      <c r="F6048" s="12">
        <v>192.55</v>
      </c>
      <c r="G6048" s="12">
        <v>193.95</v>
      </c>
      <c r="H6048" s="12">
        <v>193.87265017585403</v>
      </c>
      <c r="I6048">
        <v>171449</v>
      </c>
      <c r="J6048">
        <v>7351</v>
      </c>
      <c r="K6048" s="12">
        <v>33239272</v>
      </c>
      <c r="L6048">
        <v>103732</v>
      </c>
      <c r="M6048">
        <v>60.5</v>
      </c>
      <c r="N6048">
        <v>2.95</v>
      </c>
      <c r="O6048">
        <v>-1.55</v>
      </c>
      <c r="P6048">
        <f xml:space="preserve"> IF(Stock_Info[[#This Row],[Close Price]] &gt; Stock_Info[[#This Row],[Open Price]], 1, 0)</f>
        <v>0</v>
      </c>
      <c r="Q6048" t="str">
        <f>IF(AND(Stock_Info[[#This Row],[% Deli. Qty to Traded Qty]]&gt;80,Stock_Info[[#This Row],[No. of Trades]]&lt;3000),"Unusual Day","")</f>
        <v/>
      </c>
      <c r="R6048" t="str">
        <f>IF(AND(Stock_Info[[#This Row],[Spread High-Low]] &lt; 10, Stock_Info[[#This Row],[% Deli. Qty to Traded Qty]] &gt; 90), "Good Day", "")</f>
        <v/>
      </c>
    </row>
    <row r="6049" spans="1:18">
      <c r="A6049" t="s">
        <v>64</v>
      </c>
      <c r="B6049" s="1">
        <v>45840</v>
      </c>
      <c r="C6049" s="1" t="str">
        <f>"WEEK" &amp;" " &amp;  INT((DAY(Stock_Info[[#This Row],[Date]])+WEEKDAY(DATE(YEAR(Stock_Info[[#This Row],[Date]]),MONTH(Stock_Info[[#This Row],[Date]]),1))-1)/7)+1</f>
        <v>WEEK 1</v>
      </c>
      <c r="D6049" s="12">
        <v>197.05</v>
      </c>
      <c r="E6049" s="12">
        <v>197.5</v>
      </c>
      <c r="F6049" s="12">
        <v>194.3</v>
      </c>
      <c r="G6049" s="12">
        <v>195.1</v>
      </c>
      <c r="H6049" s="12">
        <v>195.25942997105321</v>
      </c>
      <c r="I6049">
        <v>179640</v>
      </c>
      <c r="J6049">
        <v>6847</v>
      </c>
      <c r="K6049" s="12">
        <v>35076404</v>
      </c>
      <c r="L6049">
        <v>106003</v>
      </c>
      <c r="M6049">
        <v>59.01</v>
      </c>
      <c r="N6049">
        <v>3.2</v>
      </c>
      <c r="O6049">
        <v>-1.95</v>
      </c>
      <c r="P6049">
        <f xml:space="preserve"> IF(Stock_Info[[#This Row],[Close Price]] &gt; Stock_Info[[#This Row],[Open Price]], 1, 0)</f>
        <v>0</v>
      </c>
      <c r="Q6049" t="str">
        <f>IF(AND(Stock_Info[[#This Row],[% Deli. Qty to Traded Qty]]&gt;80,Stock_Info[[#This Row],[No. of Trades]]&lt;3000),"Unusual Day","")</f>
        <v/>
      </c>
      <c r="R6049" t="str">
        <f>IF(AND(Stock_Info[[#This Row],[Spread High-Low]] &lt; 10, Stock_Info[[#This Row],[% Deli. Qty to Traded Qty]] &gt; 90), "Good Day", "")</f>
        <v/>
      </c>
    </row>
    <row r="6050" spans="1:18">
      <c r="A6050" t="s">
        <v>64</v>
      </c>
      <c r="B6050" s="1">
        <v>45839</v>
      </c>
      <c r="C6050" s="1" t="str">
        <f>"WEEK" &amp;" " &amp;  INT((DAY(Stock_Info[[#This Row],[Date]])+WEEKDAY(DATE(YEAR(Stock_Info[[#This Row],[Date]]),MONTH(Stock_Info[[#This Row],[Date]]),1))-1)/7)+1</f>
        <v>WEEK 1</v>
      </c>
      <c r="D6050" s="12">
        <v>197.8</v>
      </c>
      <c r="E6050" s="12">
        <v>198.7</v>
      </c>
      <c r="F6050" s="12">
        <v>193.35</v>
      </c>
      <c r="G6050" s="12">
        <v>196.85</v>
      </c>
      <c r="H6050" s="12">
        <v>196.19365261512996</v>
      </c>
      <c r="I6050">
        <v>378203</v>
      </c>
      <c r="J6050">
        <v>10313</v>
      </c>
      <c r="K6050" s="12">
        <v>74201028</v>
      </c>
      <c r="L6050">
        <v>194722</v>
      </c>
      <c r="M6050">
        <v>51.49</v>
      </c>
      <c r="N6050">
        <v>5.35</v>
      </c>
      <c r="O6050">
        <v>-0.95</v>
      </c>
      <c r="P6050">
        <f xml:space="preserve"> IF(Stock_Info[[#This Row],[Close Price]] &gt; Stock_Info[[#This Row],[Open Price]], 1, 0)</f>
        <v>0</v>
      </c>
      <c r="Q6050" t="str">
        <f>IF(AND(Stock_Info[[#This Row],[% Deli. Qty to Traded Qty]]&gt;80,Stock_Info[[#This Row],[No. of Trades]]&lt;3000),"Unusual Day","")</f>
        <v/>
      </c>
      <c r="R6050" t="str">
        <f>IF(AND(Stock_Info[[#This Row],[Spread High-Low]] &lt; 10, Stock_Info[[#This Row],[% Deli. Qty to Traded Qty]] &gt; 90), "Good Day", "")</f>
        <v/>
      </c>
    </row>
    <row r="6051" spans="1:18">
      <c r="A6051" t="s">
        <v>64</v>
      </c>
      <c r="B6051" s="1">
        <v>45838</v>
      </c>
      <c r="C6051" s="1" t="str">
        <f>"WEEK" &amp;" " &amp;  INT((DAY(Stock_Info[[#This Row],[Date]])+WEEKDAY(DATE(YEAR(Stock_Info[[#This Row],[Date]]),MONTH(Stock_Info[[#This Row],[Date]]),1))-1)/7)+1</f>
        <v>WEEK 5</v>
      </c>
      <c r="D6051" s="12">
        <v>201</v>
      </c>
      <c r="E6051" s="12">
        <v>204.75</v>
      </c>
      <c r="F6051" s="12">
        <v>190.05</v>
      </c>
      <c r="G6051" s="12">
        <v>195.75</v>
      </c>
      <c r="H6051" s="12">
        <v>195.34973576361372</v>
      </c>
      <c r="I6051">
        <v>1104125</v>
      </c>
      <c r="J6051">
        <v>18455</v>
      </c>
      <c r="K6051" s="12">
        <v>215690527</v>
      </c>
      <c r="L6051">
        <v>467937</v>
      </c>
      <c r="M6051">
        <v>42.38</v>
      </c>
      <c r="N6051">
        <v>14.7</v>
      </c>
      <c r="O6051">
        <v>-5.25</v>
      </c>
      <c r="P6051">
        <f xml:space="preserve"> IF(Stock_Info[[#This Row],[Close Price]] &gt; Stock_Info[[#This Row],[Open Price]], 1, 0)</f>
        <v>0</v>
      </c>
      <c r="Q6051" t="str">
        <f>IF(AND(Stock_Info[[#This Row],[% Deli. Qty to Traded Qty]]&gt;80,Stock_Info[[#This Row],[No. of Trades]]&lt;3000),"Unusual Day","")</f>
        <v/>
      </c>
      <c r="R6051" t="str">
        <f>IF(AND(Stock_Info[[#This Row],[Spread High-Low]] &lt; 10, Stock_Info[[#This Row],[% Deli. Qty to Traded Qty]] &gt; 90), "Good Day", "")</f>
        <v/>
      </c>
    </row>
    <row r="6052" spans="1:18">
      <c r="A6052" t="s">
        <v>64</v>
      </c>
      <c r="B6052" s="1">
        <v>45835</v>
      </c>
      <c r="C6052" s="1" t="str">
        <f>"WEEK" &amp;" " &amp;  INT((DAY(Stock_Info[[#This Row],[Date]])+WEEKDAY(DATE(YEAR(Stock_Info[[#This Row],[Date]]),MONTH(Stock_Info[[#This Row],[Date]]),1))-1)/7)+1</f>
        <v>WEEK 4</v>
      </c>
      <c r="D6052" s="12">
        <v>207.65</v>
      </c>
      <c r="E6052" s="12">
        <v>209.5</v>
      </c>
      <c r="F6052" s="12">
        <v>206.7</v>
      </c>
      <c r="G6052" s="12">
        <v>207.7</v>
      </c>
      <c r="H6052" s="12">
        <v>208.15598969813684</v>
      </c>
      <c r="I6052">
        <v>129297</v>
      </c>
      <c r="J6052">
        <v>2795</v>
      </c>
      <c r="K6052" s="12">
        <v>26913945</v>
      </c>
      <c r="L6052">
        <v>60993</v>
      </c>
      <c r="M6052">
        <v>47.17</v>
      </c>
      <c r="N6052">
        <v>2.8</v>
      </c>
      <c r="O6052">
        <v>0.05</v>
      </c>
      <c r="P6052">
        <f xml:space="preserve"> IF(Stock_Info[[#This Row],[Close Price]] &gt; Stock_Info[[#This Row],[Open Price]], 1, 0)</f>
        <v>1</v>
      </c>
      <c r="Q6052" t="str">
        <f>IF(AND(Stock_Info[[#This Row],[% Deli. Qty to Traded Qty]]&gt;80,Stock_Info[[#This Row],[No. of Trades]]&lt;3000),"Unusual Day","")</f>
        <v/>
      </c>
      <c r="R6052" t="str">
        <f>IF(AND(Stock_Info[[#This Row],[Spread High-Low]] &lt; 10, Stock_Info[[#This Row],[% Deli. Qty to Traded Qty]] &gt; 90), "Good Day", "")</f>
        <v/>
      </c>
    </row>
    <row r="6053" spans="1:18">
      <c r="A6053" t="s">
        <v>64</v>
      </c>
      <c r="B6053" s="1">
        <v>45834</v>
      </c>
      <c r="C6053" s="1" t="str">
        <f>"WEEK" &amp;" " &amp;  INT((DAY(Stock_Info[[#This Row],[Date]])+WEEKDAY(DATE(YEAR(Stock_Info[[#This Row],[Date]]),MONTH(Stock_Info[[#This Row],[Date]]),1))-1)/7)+1</f>
        <v>WEEK 4</v>
      </c>
      <c r="D6053" s="12">
        <v>206.45</v>
      </c>
      <c r="E6053" s="12">
        <v>209.05</v>
      </c>
      <c r="F6053" s="12">
        <v>205.15</v>
      </c>
      <c r="G6053" s="12">
        <v>208.05</v>
      </c>
      <c r="H6053" s="12">
        <v>207.22391227449594</v>
      </c>
      <c r="I6053">
        <v>39578</v>
      </c>
      <c r="J6053">
        <v>1110</v>
      </c>
      <c r="K6053" s="12">
        <v>8201508</v>
      </c>
      <c r="L6053">
        <v>15588</v>
      </c>
      <c r="M6053">
        <v>39.39</v>
      </c>
      <c r="N6053">
        <v>3.9</v>
      </c>
      <c r="O6053">
        <v>1.6</v>
      </c>
      <c r="P6053">
        <f xml:space="preserve"> IF(Stock_Info[[#This Row],[Close Price]] &gt; Stock_Info[[#This Row],[Open Price]], 1, 0)</f>
        <v>1</v>
      </c>
      <c r="Q6053" t="str">
        <f>IF(AND(Stock_Info[[#This Row],[% Deli. Qty to Traded Qty]]&gt;80,Stock_Info[[#This Row],[No. of Trades]]&lt;3000),"Unusual Day","")</f>
        <v/>
      </c>
      <c r="R6053" t="str">
        <f>IF(AND(Stock_Info[[#This Row],[Spread High-Low]] &lt; 10, Stock_Info[[#This Row],[% Deli. Qty to Traded Qty]] &gt; 90), "Good Day", "")</f>
        <v/>
      </c>
    </row>
    <row r="6054" spans="1:18">
      <c r="A6054" t="s">
        <v>64</v>
      </c>
      <c r="B6054" s="1">
        <v>45833</v>
      </c>
      <c r="C6054" s="1" t="str">
        <f>"WEEK" &amp;" " &amp;  INT((DAY(Stock_Info[[#This Row],[Date]])+WEEKDAY(DATE(YEAR(Stock_Info[[#This Row],[Date]]),MONTH(Stock_Info[[#This Row],[Date]]),1))-1)/7)+1</f>
        <v>WEEK 4</v>
      </c>
      <c r="D6054" s="12">
        <v>205.9</v>
      </c>
      <c r="E6054" s="12">
        <v>209.35</v>
      </c>
      <c r="F6054" s="12">
        <v>205.85</v>
      </c>
      <c r="G6054" s="12">
        <v>207.4</v>
      </c>
      <c r="H6054" s="12">
        <v>207.52378911273038</v>
      </c>
      <c r="I6054">
        <v>97986</v>
      </c>
      <c r="J6054">
        <v>1995</v>
      </c>
      <c r="K6054" s="12">
        <v>20334426</v>
      </c>
      <c r="L6054">
        <v>51189</v>
      </c>
      <c r="M6054">
        <v>52.24</v>
      </c>
      <c r="N6054">
        <v>3.5</v>
      </c>
      <c r="O6054">
        <v>1.5</v>
      </c>
      <c r="P6054">
        <f xml:space="preserve"> IF(Stock_Info[[#This Row],[Close Price]] &gt; Stock_Info[[#This Row],[Open Price]], 1, 0)</f>
        <v>1</v>
      </c>
      <c r="Q6054" t="str">
        <f>IF(AND(Stock_Info[[#This Row],[% Deli. Qty to Traded Qty]]&gt;80,Stock_Info[[#This Row],[No. of Trades]]&lt;3000),"Unusual Day","")</f>
        <v/>
      </c>
      <c r="R6054" t="str">
        <f>IF(AND(Stock_Info[[#This Row],[Spread High-Low]] &lt; 10, Stock_Info[[#This Row],[% Deli. Qty to Traded Qty]] &gt; 90), "Good Day", "")</f>
        <v/>
      </c>
    </row>
    <row r="6055" spans="1:18">
      <c r="A6055" t="s">
        <v>64</v>
      </c>
      <c r="B6055" s="1">
        <v>45832</v>
      </c>
      <c r="C6055" s="1" t="str">
        <f>"WEEK" &amp;" " &amp;  INT((DAY(Stock_Info[[#This Row],[Date]])+WEEKDAY(DATE(YEAR(Stock_Info[[#This Row],[Date]]),MONTH(Stock_Info[[#This Row],[Date]]),1))-1)/7)+1</f>
        <v>WEEK 4</v>
      </c>
      <c r="D6055" s="12">
        <v>207.6</v>
      </c>
      <c r="E6055" s="12">
        <v>210.6</v>
      </c>
      <c r="F6055" s="12">
        <v>205.4</v>
      </c>
      <c r="G6055" s="12">
        <v>205.85</v>
      </c>
      <c r="H6055" s="12">
        <v>207.77291500987661</v>
      </c>
      <c r="I6055">
        <v>38981</v>
      </c>
      <c r="J6055">
        <v>1100</v>
      </c>
      <c r="K6055" s="12">
        <v>8099196</v>
      </c>
      <c r="L6055">
        <v>22662</v>
      </c>
      <c r="M6055">
        <v>58.14</v>
      </c>
      <c r="N6055">
        <v>5.2</v>
      </c>
      <c r="O6055">
        <v>-1.75</v>
      </c>
      <c r="P6055">
        <f xml:space="preserve"> IF(Stock_Info[[#This Row],[Close Price]] &gt; Stock_Info[[#This Row],[Open Price]], 1, 0)</f>
        <v>0</v>
      </c>
      <c r="Q6055" t="str">
        <f>IF(AND(Stock_Info[[#This Row],[% Deli. Qty to Traded Qty]]&gt;80,Stock_Info[[#This Row],[No. of Trades]]&lt;3000),"Unusual Day","")</f>
        <v/>
      </c>
      <c r="R6055" t="str">
        <f>IF(AND(Stock_Info[[#This Row],[Spread High-Low]] &lt; 10, Stock_Info[[#This Row],[% Deli. Qty to Traded Qty]] &gt; 90), "Good Day", "")</f>
        <v/>
      </c>
    </row>
    <row r="6056" spans="1:18">
      <c r="A6056" t="s">
        <v>64</v>
      </c>
      <c r="B6056" s="1">
        <v>45831</v>
      </c>
      <c r="C6056" s="1" t="str">
        <f>"WEEK" &amp;" " &amp;  INT((DAY(Stock_Info[[#This Row],[Date]])+WEEKDAY(DATE(YEAR(Stock_Info[[#This Row],[Date]]),MONTH(Stock_Info[[#This Row],[Date]]),1))-1)/7)+1</f>
        <v>WEEK 4</v>
      </c>
      <c r="D6056" s="12">
        <v>198.35</v>
      </c>
      <c r="E6056" s="12">
        <v>206.05</v>
      </c>
      <c r="F6056" s="12">
        <v>198.3</v>
      </c>
      <c r="G6056" s="12">
        <v>204.2</v>
      </c>
      <c r="H6056" s="12">
        <v>200.79411420547623</v>
      </c>
      <c r="I6056">
        <v>51276</v>
      </c>
      <c r="J6056">
        <v>1511</v>
      </c>
      <c r="K6056" s="12">
        <v>10295919</v>
      </c>
      <c r="L6056">
        <v>31068</v>
      </c>
      <c r="M6056">
        <v>60.59</v>
      </c>
      <c r="N6056">
        <v>7.75</v>
      </c>
      <c r="O6056">
        <v>5.85</v>
      </c>
      <c r="P6056">
        <f xml:space="preserve"> IF(Stock_Info[[#This Row],[Close Price]] &gt; Stock_Info[[#This Row],[Open Price]], 1, 0)</f>
        <v>1</v>
      </c>
      <c r="Q6056" t="str">
        <f>IF(AND(Stock_Info[[#This Row],[% Deli. Qty to Traded Qty]]&gt;80,Stock_Info[[#This Row],[No. of Trades]]&lt;3000),"Unusual Day","")</f>
        <v/>
      </c>
      <c r="R6056" t="str">
        <f>IF(AND(Stock_Info[[#This Row],[Spread High-Low]] &lt; 10, Stock_Info[[#This Row],[% Deli. Qty to Traded Qty]] &gt; 90), "Good Day", "")</f>
        <v/>
      </c>
    </row>
    <row r="6057" spans="1:18">
      <c r="A6057" t="s">
        <v>64</v>
      </c>
      <c r="B6057" s="1">
        <v>45828</v>
      </c>
      <c r="C6057" s="1" t="str">
        <f>"WEEK" &amp;" " &amp;  INT((DAY(Stock_Info[[#This Row],[Date]])+WEEKDAY(DATE(YEAR(Stock_Info[[#This Row],[Date]]),MONTH(Stock_Info[[#This Row],[Date]]),1))-1)/7)+1</f>
        <v>WEEK 3</v>
      </c>
      <c r="D6057" s="12">
        <v>195.15</v>
      </c>
      <c r="E6057" s="12">
        <v>202.15</v>
      </c>
      <c r="F6057" s="12">
        <v>195.15</v>
      </c>
      <c r="G6057" s="12">
        <v>200.25</v>
      </c>
      <c r="H6057" s="12">
        <v>201.10286829468711</v>
      </c>
      <c r="I6057">
        <v>38943</v>
      </c>
      <c r="J6057">
        <v>991</v>
      </c>
      <c r="K6057" s="12">
        <v>7831549</v>
      </c>
      <c r="L6057">
        <v>25274</v>
      </c>
      <c r="M6057">
        <v>64.900000000000006</v>
      </c>
      <c r="N6057">
        <v>7</v>
      </c>
      <c r="O6057">
        <v>5.0999999999999996</v>
      </c>
      <c r="P6057">
        <f xml:space="preserve"> IF(Stock_Info[[#This Row],[Close Price]] &gt; Stock_Info[[#This Row],[Open Price]], 1, 0)</f>
        <v>1</v>
      </c>
      <c r="Q6057" t="str">
        <f>IF(AND(Stock_Info[[#This Row],[% Deli. Qty to Traded Qty]]&gt;80,Stock_Info[[#This Row],[No. of Trades]]&lt;3000),"Unusual Day","")</f>
        <v/>
      </c>
      <c r="R6057" t="str">
        <f>IF(AND(Stock_Info[[#This Row],[Spread High-Low]] &lt; 10, Stock_Info[[#This Row],[% Deli. Qty to Traded Qty]] &gt; 90), "Good Day", "")</f>
        <v/>
      </c>
    </row>
    <row r="6058" spans="1:18">
      <c r="A6058" t="s">
        <v>64</v>
      </c>
      <c r="B6058" s="1">
        <v>45827</v>
      </c>
      <c r="C6058" s="1" t="str">
        <f>"WEEK" &amp;" " &amp;  INT((DAY(Stock_Info[[#This Row],[Date]])+WEEKDAY(DATE(YEAR(Stock_Info[[#This Row],[Date]]),MONTH(Stock_Info[[#This Row],[Date]]),1))-1)/7)+1</f>
        <v>WEEK 3</v>
      </c>
      <c r="D6058" s="12">
        <v>204.95</v>
      </c>
      <c r="E6058" s="12">
        <v>204.95</v>
      </c>
      <c r="F6058" s="12">
        <v>197.6</v>
      </c>
      <c r="G6058" s="12">
        <v>199.85</v>
      </c>
      <c r="H6058" s="12">
        <v>200.12822865812623</v>
      </c>
      <c r="I6058">
        <v>81729</v>
      </c>
      <c r="J6058">
        <v>3970</v>
      </c>
      <c r="K6058" s="12">
        <v>16356280</v>
      </c>
      <c r="L6058">
        <v>45003</v>
      </c>
      <c r="M6058">
        <v>55.06</v>
      </c>
      <c r="N6058">
        <v>7.35</v>
      </c>
      <c r="O6058">
        <v>-5.0999999999999996</v>
      </c>
      <c r="P6058">
        <f xml:space="preserve"> IF(Stock_Info[[#This Row],[Close Price]] &gt; Stock_Info[[#This Row],[Open Price]], 1, 0)</f>
        <v>0</v>
      </c>
      <c r="Q6058" t="str">
        <f>IF(AND(Stock_Info[[#This Row],[% Deli. Qty to Traded Qty]]&gt;80,Stock_Info[[#This Row],[No. of Trades]]&lt;3000),"Unusual Day","")</f>
        <v/>
      </c>
      <c r="R6058" t="str">
        <f>IF(AND(Stock_Info[[#This Row],[Spread High-Low]] &lt; 10, Stock_Info[[#This Row],[% Deli. Qty to Traded Qty]] &gt; 90), "Good Day", "")</f>
        <v/>
      </c>
    </row>
    <row r="6059" spans="1:18">
      <c r="A6059" t="s">
        <v>64</v>
      </c>
      <c r="B6059" s="1">
        <v>45826</v>
      </c>
      <c r="C6059" s="1" t="str">
        <f>"WEEK" &amp;" " &amp;  INT((DAY(Stock_Info[[#This Row],[Date]])+WEEKDAY(DATE(YEAR(Stock_Info[[#This Row],[Date]]),MONTH(Stock_Info[[#This Row],[Date]]),1))-1)/7)+1</f>
        <v>WEEK 3</v>
      </c>
      <c r="D6059" s="12">
        <v>201.65</v>
      </c>
      <c r="E6059" s="12">
        <v>206</v>
      </c>
      <c r="F6059" s="12">
        <v>201.65</v>
      </c>
      <c r="G6059" s="12">
        <v>203.3</v>
      </c>
      <c r="H6059" s="12">
        <v>204.08649074438756</v>
      </c>
      <c r="I6059">
        <v>25390</v>
      </c>
      <c r="J6059">
        <v>755</v>
      </c>
      <c r="K6059" s="12">
        <v>5181756</v>
      </c>
      <c r="L6059">
        <v>11355</v>
      </c>
      <c r="M6059">
        <v>44.72</v>
      </c>
      <c r="N6059">
        <v>4.3499999999999996</v>
      </c>
      <c r="O6059">
        <v>1.65</v>
      </c>
      <c r="P6059">
        <f xml:space="preserve"> IF(Stock_Info[[#This Row],[Close Price]] &gt; Stock_Info[[#This Row],[Open Price]], 1, 0)</f>
        <v>1</v>
      </c>
      <c r="Q6059" t="str">
        <f>IF(AND(Stock_Info[[#This Row],[% Deli. Qty to Traded Qty]]&gt;80,Stock_Info[[#This Row],[No. of Trades]]&lt;3000),"Unusual Day","")</f>
        <v/>
      </c>
      <c r="R6059" t="str">
        <f>IF(AND(Stock_Info[[#This Row],[Spread High-Low]] &lt; 10, Stock_Info[[#This Row],[% Deli. Qty to Traded Qty]] &gt; 90), "Good Day", "")</f>
        <v/>
      </c>
    </row>
    <row r="6060" spans="1:18">
      <c r="A6060" t="s">
        <v>64</v>
      </c>
      <c r="B6060" s="1">
        <v>45825</v>
      </c>
      <c r="C6060" s="1" t="str">
        <f>"WEEK" &amp;" " &amp;  INT((DAY(Stock_Info[[#This Row],[Date]])+WEEKDAY(DATE(YEAR(Stock_Info[[#This Row],[Date]]),MONTH(Stock_Info[[#This Row],[Date]]),1))-1)/7)+1</f>
        <v>WEEK 3</v>
      </c>
      <c r="D6060" s="12">
        <v>207.1</v>
      </c>
      <c r="E6060" s="12">
        <v>208.9</v>
      </c>
      <c r="F6060" s="12">
        <v>205</v>
      </c>
      <c r="G6060" s="12">
        <v>205.6</v>
      </c>
      <c r="H6060" s="12">
        <v>206.47703096057157</v>
      </c>
      <c r="I6060">
        <v>37790</v>
      </c>
      <c r="J6060">
        <v>963</v>
      </c>
      <c r="K6060" s="12">
        <v>7802767</v>
      </c>
      <c r="L6060">
        <v>20561</v>
      </c>
      <c r="M6060">
        <v>54.41</v>
      </c>
      <c r="N6060">
        <v>3.9</v>
      </c>
      <c r="O6060">
        <v>-1.5</v>
      </c>
      <c r="P6060">
        <f xml:space="preserve"> IF(Stock_Info[[#This Row],[Close Price]] &gt; Stock_Info[[#This Row],[Open Price]], 1, 0)</f>
        <v>0</v>
      </c>
      <c r="Q6060" t="str">
        <f>IF(AND(Stock_Info[[#This Row],[% Deli. Qty to Traded Qty]]&gt;80,Stock_Info[[#This Row],[No. of Trades]]&lt;3000),"Unusual Day","")</f>
        <v/>
      </c>
      <c r="R6060" t="str">
        <f>IF(AND(Stock_Info[[#This Row],[Spread High-Low]] &lt; 10, Stock_Info[[#This Row],[% Deli. Qty to Traded Qty]] &gt; 90), "Good Day", "")</f>
        <v/>
      </c>
    </row>
    <row r="6061" spans="1:18">
      <c r="A6061" t="s">
        <v>64</v>
      </c>
      <c r="B6061" s="1">
        <v>45824</v>
      </c>
      <c r="C6061" s="1" t="str">
        <f>"WEEK" &amp;" " &amp;  INT((DAY(Stock_Info[[#This Row],[Date]])+WEEKDAY(DATE(YEAR(Stock_Info[[#This Row],[Date]]),MONTH(Stock_Info[[#This Row],[Date]]),1))-1)/7)+1</f>
        <v>WEEK 3</v>
      </c>
      <c r="D6061" s="12">
        <v>205.55</v>
      </c>
      <c r="E6061" s="12">
        <v>208.15</v>
      </c>
      <c r="F6061" s="12">
        <v>202.75</v>
      </c>
      <c r="G6061" s="12">
        <v>205.6</v>
      </c>
      <c r="H6061" s="12">
        <v>205.54445904511607</v>
      </c>
      <c r="I6061">
        <v>132414</v>
      </c>
      <c r="J6061">
        <v>3586</v>
      </c>
      <c r="K6061" s="12">
        <v>27216964</v>
      </c>
      <c r="L6061">
        <v>49022</v>
      </c>
      <c r="M6061">
        <v>37.020000000000003</v>
      </c>
      <c r="N6061">
        <v>5.4</v>
      </c>
      <c r="O6061">
        <v>0.05</v>
      </c>
      <c r="P6061">
        <f xml:space="preserve"> IF(Stock_Info[[#This Row],[Close Price]] &gt; Stock_Info[[#This Row],[Open Price]], 1, 0)</f>
        <v>1</v>
      </c>
      <c r="Q6061" t="str">
        <f>IF(AND(Stock_Info[[#This Row],[% Deli. Qty to Traded Qty]]&gt;80,Stock_Info[[#This Row],[No. of Trades]]&lt;3000),"Unusual Day","")</f>
        <v/>
      </c>
      <c r="R6061" t="str">
        <f>IF(AND(Stock_Info[[#This Row],[Spread High-Low]] &lt; 10, Stock_Info[[#This Row],[% Deli. Qty to Traded Qty]] &gt; 90), "Good Day", "")</f>
        <v/>
      </c>
    </row>
    <row r="6062" spans="1:18">
      <c r="A6062" t="s">
        <v>64</v>
      </c>
      <c r="B6062" s="1">
        <v>45821</v>
      </c>
      <c r="C6062" s="1" t="str">
        <f>"WEEK" &amp;" " &amp;  INT((DAY(Stock_Info[[#This Row],[Date]])+WEEKDAY(DATE(YEAR(Stock_Info[[#This Row],[Date]]),MONTH(Stock_Info[[#This Row],[Date]]),1))-1)/7)+1</f>
        <v>WEEK 2</v>
      </c>
      <c r="D6062" s="12">
        <v>205.5</v>
      </c>
      <c r="E6062" s="12">
        <v>206.55</v>
      </c>
      <c r="F6062" s="12">
        <v>202.9</v>
      </c>
      <c r="G6062" s="12">
        <v>205.5</v>
      </c>
      <c r="H6062" s="12">
        <v>205.13812980358668</v>
      </c>
      <c r="I6062">
        <v>70260</v>
      </c>
      <c r="J6062">
        <v>1249</v>
      </c>
      <c r="K6062" s="12">
        <v>14413005</v>
      </c>
      <c r="L6062">
        <v>44509</v>
      </c>
      <c r="M6062">
        <v>63.35</v>
      </c>
      <c r="N6062">
        <v>3.65</v>
      </c>
      <c r="O6062">
        <v>0</v>
      </c>
      <c r="P6062">
        <f xml:space="preserve"> IF(Stock_Info[[#This Row],[Close Price]] &gt; Stock_Info[[#This Row],[Open Price]], 1, 0)</f>
        <v>0</v>
      </c>
      <c r="Q6062" t="str">
        <f>IF(AND(Stock_Info[[#This Row],[% Deli. Qty to Traded Qty]]&gt;80,Stock_Info[[#This Row],[No. of Trades]]&lt;3000),"Unusual Day","")</f>
        <v/>
      </c>
      <c r="R6062" t="str">
        <f>IF(AND(Stock_Info[[#This Row],[Spread High-Low]] &lt; 10, Stock_Info[[#This Row],[% Deli. Qty to Traded Qty]] &gt; 90), "Good Day", "")</f>
        <v/>
      </c>
    </row>
    <row r="6063" spans="1:18">
      <c r="A6063" t="s">
        <v>64</v>
      </c>
      <c r="B6063" s="1">
        <v>45820</v>
      </c>
      <c r="C6063" s="1" t="str">
        <f>"WEEK" &amp;" " &amp;  INT((DAY(Stock_Info[[#This Row],[Date]])+WEEKDAY(DATE(YEAR(Stock_Info[[#This Row],[Date]]),MONTH(Stock_Info[[#This Row],[Date]]),1))-1)/7)+1</f>
        <v>WEEK 2</v>
      </c>
      <c r="D6063" s="12">
        <v>210.95</v>
      </c>
      <c r="E6063" s="12">
        <v>211.6</v>
      </c>
      <c r="F6063" s="12">
        <v>205.15</v>
      </c>
      <c r="G6063" s="12">
        <v>207.05</v>
      </c>
      <c r="H6063" s="12">
        <v>208.68687340795961</v>
      </c>
      <c r="I6063">
        <v>42791</v>
      </c>
      <c r="J6063">
        <v>1446</v>
      </c>
      <c r="K6063" s="12">
        <v>8929920</v>
      </c>
      <c r="L6063">
        <v>17307</v>
      </c>
      <c r="M6063">
        <v>40.450000000000003</v>
      </c>
      <c r="N6063">
        <v>6.45</v>
      </c>
      <c r="O6063">
        <v>-3.9</v>
      </c>
      <c r="P6063">
        <f xml:space="preserve"> IF(Stock_Info[[#This Row],[Close Price]] &gt; Stock_Info[[#This Row],[Open Price]], 1, 0)</f>
        <v>0</v>
      </c>
      <c r="Q6063" t="str">
        <f>IF(AND(Stock_Info[[#This Row],[% Deli. Qty to Traded Qty]]&gt;80,Stock_Info[[#This Row],[No. of Trades]]&lt;3000),"Unusual Day","")</f>
        <v/>
      </c>
      <c r="R6063" t="str">
        <f>IF(AND(Stock_Info[[#This Row],[Spread High-Low]] &lt; 10, Stock_Info[[#This Row],[% Deli. Qty to Traded Qty]] &gt; 90), "Good Day", "")</f>
        <v/>
      </c>
    </row>
    <row r="6064" spans="1:18">
      <c r="A6064" t="s">
        <v>64</v>
      </c>
      <c r="B6064" s="1">
        <v>45819</v>
      </c>
      <c r="C6064" s="1" t="str">
        <f>"WEEK" &amp;" " &amp;  INT((DAY(Stock_Info[[#This Row],[Date]])+WEEKDAY(DATE(YEAR(Stock_Info[[#This Row],[Date]]),MONTH(Stock_Info[[#This Row],[Date]]),1))-1)/7)+1</f>
        <v>WEEK 2</v>
      </c>
      <c r="D6064" s="12">
        <v>203.2</v>
      </c>
      <c r="E6064" s="12">
        <v>212.45</v>
      </c>
      <c r="F6064" s="12">
        <v>202.4</v>
      </c>
      <c r="G6064" s="12">
        <v>209.8</v>
      </c>
      <c r="H6064" s="12">
        <v>208.19706701401364</v>
      </c>
      <c r="I6064">
        <v>178112</v>
      </c>
      <c r="J6064">
        <v>3135</v>
      </c>
      <c r="K6064" s="12">
        <v>37082396</v>
      </c>
      <c r="L6064">
        <v>73501</v>
      </c>
      <c r="M6064">
        <v>41.27</v>
      </c>
      <c r="N6064">
        <v>10.050000000000001</v>
      </c>
      <c r="O6064">
        <v>6.6</v>
      </c>
      <c r="P6064">
        <f xml:space="preserve"> IF(Stock_Info[[#This Row],[Close Price]] &gt; Stock_Info[[#This Row],[Open Price]], 1, 0)</f>
        <v>1</v>
      </c>
      <c r="Q6064" t="str">
        <f>IF(AND(Stock_Info[[#This Row],[% Deli. Qty to Traded Qty]]&gt;80,Stock_Info[[#This Row],[No. of Trades]]&lt;3000),"Unusual Day","")</f>
        <v/>
      </c>
      <c r="R6064" t="str">
        <f>IF(AND(Stock_Info[[#This Row],[Spread High-Low]] &lt; 10, Stock_Info[[#This Row],[% Deli. Qty to Traded Qty]] &gt; 90), "Good Day", "")</f>
        <v/>
      </c>
    </row>
    <row r="6065" spans="1:18">
      <c r="A6065" t="s">
        <v>64</v>
      </c>
      <c r="B6065" s="1">
        <v>45818</v>
      </c>
      <c r="C6065" s="1" t="str">
        <f>"WEEK" &amp;" " &amp;  INT((DAY(Stock_Info[[#This Row],[Date]])+WEEKDAY(DATE(YEAR(Stock_Info[[#This Row],[Date]]),MONTH(Stock_Info[[#This Row],[Date]]),1))-1)/7)+1</f>
        <v>WEEK 2</v>
      </c>
      <c r="D6065" s="12">
        <v>205.15</v>
      </c>
      <c r="E6065" s="12">
        <v>205.35</v>
      </c>
      <c r="F6065" s="12">
        <v>201.8</v>
      </c>
      <c r="G6065" s="12">
        <v>202.95</v>
      </c>
      <c r="H6065" s="12">
        <v>203.13476590931995</v>
      </c>
      <c r="I6065">
        <v>89303</v>
      </c>
      <c r="J6065">
        <v>2498</v>
      </c>
      <c r="K6065" s="12">
        <v>18140544</v>
      </c>
      <c r="L6065">
        <v>57629</v>
      </c>
      <c r="M6065">
        <v>64.53</v>
      </c>
      <c r="N6065">
        <v>3.55</v>
      </c>
      <c r="O6065">
        <v>-2.2000000000000002</v>
      </c>
      <c r="P6065">
        <f xml:space="preserve"> IF(Stock_Info[[#This Row],[Close Price]] &gt; Stock_Info[[#This Row],[Open Price]], 1, 0)</f>
        <v>0</v>
      </c>
      <c r="Q6065" t="str">
        <f>IF(AND(Stock_Info[[#This Row],[% Deli. Qty to Traded Qty]]&gt;80,Stock_Info[[#This Row],[No. of Trades]]&lt;3000),"Unusual Day","")</f>
        <v/>
      </c>
      <c r="R6065" t="str">
        <f>IF(AND(Stock_Info[[#This Row],[Spread High-Low]] &lt; 10, Stock_Info[[#This Row],[% Deli. Qty to Traded Qty]] &gt; 90), "Good Day", "")</f>
        <v/>
      </c>
    </row>
    <row r="6066" spans="1:18">
      <c r="A6066" t="s">
        <v>64</v>
      </c>
      <c r="B6066" s="1">
        <v>45817</v>
      </c>
      <c r="C6066" s="1" t="str">
        <f>"WEEK" &amp;" " &amp;  INT((DAY(Stock_Info[[#This Row],[Date]])+WEEKDAY(DATE(YEAR(Stock_Info[[#This Row],[Date]]),MONTH(Stock_Info[[#This Row],[Date]]),1))-1)/7)+1</f>
        <v>WEEK 2</v>
      </c>
      <c r="D6066" s="12">
        <v>199.85</v>
      </c>
      <c r="E6066" s="12">
        <v>205.8</v>
      </c>
      <c r="F6066" s="12">
        <v>199.65</v>
      </c>
      <c r="G6066" s="12">
        <v>203.35</v>
      </c>
      <c r="H6066" s="12">
        <v>202.96944600220604</v>
      </c>
      <c r="I6066">
        <v>269261</v>
      </c>
      <c r="J6066">
        <v>4843</v>
      </c>
      <c r="K6066" s="12">
        <v>54651756</v>
      </c>
      <c r="L6066">
        <v>165473</v>
      </c>
      <c r="M6066">
        <v>61.45</v>
      </c>
      <c r="N6066">
        <v>6.15</v>
      </c>
      <c r="O6066">
        <v>3.5</v>
      </c>
      <c r="P6066">
        <f xml:space="preserve"> IF(Stock_Info[[#This Row],[Close Price]] &gt; Stock_Info[[#This Row],[Open Price]], 1, 0)</f>
        <v>1</v>
      </c>
      <c r="Q6066" t="str">
        <f>IF(AND(Stock_Info[[#This Row],[% Deli. Qty to Traded Qty]]&gt;80,Stock_Info[[#This Row],[No. of Trades]]&lt;3000),"Unusual Day","")</f>
        <v/>
      </c>
      <c r="R6066" t="str">
        <f>IF(AND(Stock_Info[[#This Row],[Spread High-Low]] &lt; 10, Stock_Info[[#This Row],[% Deli. Qty to Traded Qty]] &gt; 90), "Good Day", "")</f>
        <v/>
      </c>
    </row>
    <row r="6067" spans="1:18">
      <c r="A6067" t="s">
        <v>64</v>
      </c>
      <c r="B6067" s="1">
        <v>45814</v>
      </c>
      <c r="C6067" s="1" t="str">
        <f>"WEEK" &amp;" " &amp;  INT((DAY(Stock_Info[[#This Row],[Date]])+WEEKDAY(DATE(YEAR(Stock_Info[[#This Row],[Date]]),MONTH(Stock_Info[[#This Row],[Date]]),1))-1)/7)+1</f>
        <v>WEEK 1</v>
      </c>
      <c r="D6067" s="12">
        <v>197.9</v>
      </c>
      <c r="E6067" s="12">
        <v>199.35</v>
      </c>
      <c r="F6067" s="12">
        <v>193.6</v>
      </c>
      <c r="G6067" s="12">
        <v>198.1</v>
      </c>
      <c r="H6067" s="12">
        <v>197.47970881052763</v>
      </c>
      <c r="I6067">
        <v>185721</v>
      </c>
      <c r="J6067">
        <v>2912</v>
      </c>
      <c r="K6067" s="12">
        <v>36676129</v>
      </c>
      <c r="L6067">
        <v>98820</v>
      </c>
      <c r="M6067">
        <v>53.21</v>
      </c>
      <c r="N6067">
        <v>5.75</v>
      </c>
      <c r="O6067">
        <v>0.2</v>
      </c>
      <c r="P6067">
        <f xml:space="preserve"> IF(Stock_Info[[#This Row],[Close Price]] &gt; Stock_Info[[#This Row],[Open Price]], 1, 0)</f>
        <v>1</v>
      </c>
      <c r="Q6067" t="str">
        <f>IF(AND(Stock_Info[[#This Row],[% Deli. Qty to Traded Qty]]&gt;80,Stock_Info[[#This Row],[No. of Trades]]&lt;3000),"Unusual Day","")</f>
        <v/>
      </c>
      <c r="R6067" t="str">
        <f>IF(AND(Stock_Info[[#This Row],[Spread High-Low]] &lt; 10, Stock_Info[[#This Row],[% Deli. Qty to Traded Qty]] &gt; 90), "Good Day", "")</f>
        <v/>
      </c>
    </row>
    <row r="6068" spans="1:18">
      <c r="A6068" t="s">
        <v>64</v>
      </c>
      <c r="B6068" s="1">
        <v>45813</v>
      </c>
      <c r="C6068" s="1" t="str">
        <f>"WEEK" &amp;" " &amp;  INT((DAY(Stock_Info[[#This Row],[Date]])+WEEKDAY(DATE(YEAR(Stock_Info[[#This Row],[Date]]),MONTH(Stock_Info[[#This Row],[Date]]),1))-1)/7)+1</f>
        <v>WEEK 1</v>
      </c>
      <c r="D6068" s="12">
        <v>196.85</v>
      </c>
      <c r="E6068" s="12">
        <v>198.35</v>
      </c>
      <c r="F6068" s="12">
        <v>194.6</v>
      </c>
      <c r="G6068" s="12">
        <v>195</v>
      </c>
      <c r="H6068" s="12">
        <v>195.96620819208428</v>
      </c>
      <c r="I6068">
        <v>46313</v>
      </c>
      <c r="J6068">
        <v>1175</v>
      </c>
      <c r="K6068" s="12">
        <v>9075783</v>
      </c>
      <c r="L6068">
        <v>35922</v>
      </c>
      <c r="M6068">
        <v>77.56</v>
      </c>
      <c r="N6068">
        <v>3.75</v>
      </c>
      <c r="O6068">
        <v>-1.85</v>
      </c>
      <c r="P6068">
        <f xml:space="preserve"> IF(Stock_Info[[#This Row],[Close Price]] &gt; Stock_Info[[#This Row],[Open Price]], 1, 0)</f>
        <v>0</v>
      </c>
      <c r="Q6068" t="str">
        <f>IF(AND(Stock_Info[[#This Row],[% Deli. Qty to Traded Qty]]&gt;80,Stock_Info[[#This Row],[No. of Trades]]&lt;3000),"Unusual Day","")</f>
        <v/>
      </c>
      <c r="R6068" t="str">
        <f>IF(AND(Stock_Info[[#This Row],[Spread High-Low]] &lt; 10, Stock_Info[[#This Row],[% Deli. Qty to Traded Qty]] &gt; 90), "Good Day", "")</f>
        <v/>
      </c>
    </row>
    <row r="6069" spans="1:18">
      <c r="A6069" t="s">
        <v>64</v>
      </c>
      <c r="B6069" s="1">
        <v>45812</v>
      </c>
      <c r="C6069" s="1" t="str">
        <f>"WEEK" &amp;" " &amp;  INT((DAY(Stock_Info[[#This Row],[Date]])+WEEKDAY(DATE(YEAR(Stock_Info[[#This Row],[Date]]),MONTH(Stock_Info[[#This Row],[Date]]),1))-1)/7)+1</f>
        <v>WEEK 1</v>
      </c>
      <c r="D6069" s="12">
        <v>198.05</v>
      </c>
      <c r="E6069" s="12">
        <v>199.25</v>
      </c>
      <c r="F6069" s="12">
        <v>195.75</v>
      </c>
      <c r="G6069" s="12">
        <v>196.85</v>
      </c>
      <c r="H6069" s="12">
        <v>197.5194561075526</v>
      </c>
      <c r="I6069">
        <v>97887</v>
      </c>
      <c r="J6069">
        <v>2918</v>
      </c>
      <c r="K6069" s="12">
        <v>19334587</v>
      </c>
      <c r="L6069">
        <v>59478</v>
      </c>
      <c r="M6069">
        <v>60.76</v>
      </c>
      <c r="N6069">
        <v>3.5</v>
      </c>
      <c r="O6069">
        <v>-1.2</v>
      </c>
      <c r="P6069">
        <f xml:space="preserve"> IF(Stock_Info[[#This Row],[Close Price]] &gt; Stock_Info[[#This Row],[Open Price]], 1, 0)</f>
        <v>0</v>
      </c>
      <c r="Q6069" t="str">
        <f>IF(AND(Stock_Info[[#This Row],[% Deli. Qty to Traded Qty]]&gt;80,Stock_Info[[#This Row],[No. of Trades]]&lt;3000),"Unusual Day","")</f>
        <v/>
      </c>
      <c r="R6069" t="str">
        <f>IF(AND(Stock_Info[[#This Row],[Spread High-Low]] &lt; 10, Stock_Info[[#This Row],[% Deli. Qty to Traded Qty]] &gt; 90), "Good Day", "")</f>
        <v/>
      </c>
    </row>
    <row r="6070" spans="1:18">
      <c r="A6070" t="s">
        <v>64</v>
      </c>
      <c r="B6070" s="1">
        <v>45811</v>
      </c>
      <c r="C6070" s="1" t="str">
        <f>"WEEK" &amp;" " &amp;  INT((DAY(Stock_Info[[#This Row],[Date]])+WEEKDAY(DATE(YEAR(Stock_Info[[#This Row],[Date]]),MONTH(Stock_Info[[#This Row],[Date]]),1))-1)/7)+1</f>
        <v>WEEK 1</v>
      </c>
      <c r="D6070" s="12">
        <v>202</v>
      </c>
      <c r="E6070" s="12">
        <v>203.45</v>
      </c>
      <c r="F6070" s="12">
        <v>197.55</v>
      </c>
      <c r="G6070" s="12">
        <v>198</v>
      </c>
      <c r="H6070" s="12">
        <v>200.29800062285892</v>
      </c>
      <c r="I6070">
        <v>80275</v>
      </c>
      <c r="J6070">
        <v>3045</v>
      </c>
      <c r="K6070" s="12">
        <v>16078922</v>
      </c>
      <c r="L6070">
        <v>47726</v>
      </c>
      <c r="M6070">
        <v>59.45</v>
      </c>
      <c r="N6070">
        <v>5.9</v>
      </c>
      <c r="O6070">
        <v>-4</v>
      </c>
      <c r="P6070">
        <f xml:space="preserve"> IF(Stock_Info[[#This Row],[Close Price]] &gt; Stock_Info[[#This Row],[Open Price]], 1, 0)</f>
        <v>0</v>
      </c>
      <c r="Q6070" t="str">
        <f>IF(AND(Stock_Info[[#This Row],[% Deli. Qty to Traded Qty]]&gt;80,Stock_Info[[#This Row],[No. of Trades]]&lt;3000),"Unusual Day","")</f>
        <v/>
      </c>
      <c r="R6070" t="str">
        <f>IF(AND(Stock_Info[[#This Row],[Spread High-Low]] &lt; 10, Stock_Info[[#This Row],[% Deli. Qty to Traded Qty]] &gt; 90), "Good Day", "")</f>
        <v/>
      </c>
    </row>
    <row r="6071" spans="1:18">
      <c r="A6071" t="s">
        <v>64</v>
      </c>
      <c r="B6071" s="1">
        <v>45810</v>
      </c>
      <c r="C6071" s="1" t="str">
        <f>"WEEK" &amp;" " &amp;  INT((DAY(Stock_Info[[#This Row],[Date]])+WEEKDAY(DATE(YEAR(Stock_Info[[#This Row],[Date]]),MONTH(Stock_Info[[#This Row],[Date]]),1))-1)/7)+1</f>
        <v>WEEK 1</v>
      </c>
      <c r="D6071" s="12">
        <v>198</v>
      </c>
      <c r="E6071" s="12">
        <v>202.95</v>
      </c>
      <c r="F6071" s="12">
        <v>197.45</v>
      </c>
      <c r="G6071" s="12">
        <v>201.85</v>
      </c>
      <c r="H6071" s="12">
        <v>201.24896639143259</v>
      </c>
      <c r="I6071">
        <v>84413</v>
      </c>
      <c r="J6071">
        <v>2030</v>
      </c>
      <c r="K6071" s="12">
        <v>16988029</v>
      </c>
      <c r="L6071">
        <v>44429</v>
      </c>
      <c r="M6071">
        <v>52.63</v>
      </c>
      <c r="N6071">
        <v>5.5</v>
      </c>
      <c r="O6071">
        <v>3.85</v>
      </c>
      <c r="P6071">
        <f xml:space="preserve"> IF(Stock_Info[[#This Row],[Close Price]] &gt; Stock_Info[[#This Row],[Open Price]], 1, 0)</f>
        <v>1</v>
      </c>
      <c r="Q6071" t="str">
        <f>IF(AND(Stock_Info[[#This Row],[% Deli. Qty to Traded Qty]]&gt;80,Stock_Info[[#This Row],[No. of Trades]]&lt;3000),"Unusual Day","")</f>
        <v/>
      </c>
      <c r="R6071" t="str">
        <f>IF(AND(Stock_Info[[#This Row],[Spread High-Low]] &lt; 10, Stock_Info[[#This Row],[% Deli. Qty to Traded Qty]] &gt; 90), "Good Day", "")</f>
        <v/>
      </c>
    </row>
    <row r="6072" spans="1:18">
      <c r="A6072" t="s">
        <v>64</v>
      </c>
      <c r="B6072" s="1">
        <v>45807</v>
      </c>
      <c r="C6072" s="1" t="str">
        <f>"WEEK" &amp;" " &amp;  INT((DAY(Stock_Info[[#This Row],[Date]])+WEEKDAY(DATE(YEAR(Stock_Info[[#This Row],[Date]]),MONTH(Stock_Info[[#This Row],[Date]]),1))-1)/7)+1</f>
        <v>WEEK 5</v>
      </c>
      <c r="D6072" s="12">
        <v>196.55</v>
      </c>
      <c r="E6072" s="12">
        <v>199.1</v>
      </c>
      <c r="F6072" s="12">
        <v>193.75</v>
      </c>
      <c r="G6072" s="12">
        <v>197.85</v>
      </c>
      <c r="H6072" s="12">
        <v>196.75808360023663</v>
      </c>
      <c r="I6072">
        <v>98038</v>
      </c>
      <c r="J6072">
        <v>1896</v>
      </c>
      <c r="K6072" s="12">
        <v>19289769</v>
      </c>
      <c r="L6072">
        <v>64145</v>
      </c>
      <c r="M6072">
        <v>65.430000000000007</v>
      </c>
      <c r="N6072">
        <v>5.35</v>
      </c>
      <c r="O6072">
        <v>1.3</v>
      </c>
      <c r="P6072">
        <f xml:space="preserve"> IF(Stock_Info[[#This Row],[Close Price]] &gt; Stock_Info[[#This Row],[Open Price]], 1, 0)</f>
        <v>1</v>
      </c>
      <c r="Q6072" t="str">
        <f>IF(AND(Stock_Info[[#This Row],[% Deli. Qty to Traded Qty]]&gt;80,Stock_Info[[#This Row],[No. of Trades]]&lt;3000),"Unusual Day","")</f>
        <v/>
      </c>
      <c r="R6072" t="str">
        <f>IF(AND(Stock_Info[[#This Row],[Spread High-Low]] &lt; 10, Stock_Info[[#This Row],[% Deli. Qty to Traded Qty]] &gt; 90), "Good Day", "")</f>
        <v/>
      </c>
    </row>
    <row r="6073" spans="1:18">
      <c r="A6073" t="s">
        <v>64</v>
      </c>
      <c r="B6073" s="1">
        <v>45806</v>
      </c>
      <c r="C6073" s="1" t="str">
        <f>"WEEK" &amp;" " &amp;  INT((DAY(Stock_Info[[#This Row],[Date]])+WEEKDAY(DATE(YEAR(Stock_Info[[#This Row],[Date]]),MONTH(Stock_Info[[#This Row],[Date]]),1))-1)/7)+1</f>
        <v>WEEK 5</v>
      </c>
      <c r="D6073" s="12">
        <v>196.35</v>
      </c>
      <c r="E6073" s="12">
        <v>198.25</v>
      </c>
      <c r="F6073" s="12">
        <v>194.9</v>
      </c>
      <c r="G6073" s="12">
        <v>196.2</v>
      </c>
      <c r="H6073" s="12">
        <v>195.71427830909985</v>
      </c>
      <c r="I6073">
        <v>270081</v>
      </c>
      <c r="J6073">
        <v>9471</v>
      </c>
      <c r="K6073" s="12">
        <v>52858708</v>
      </c>
      <c r="L6073">
        <v>225879</v>
      </c>
      <c r="M6073">
        <v>83.63</v>
      </c>
      <c r="N6073">
        <v>3.35</v>
      </c>
      <c r="O6073">
        <v>-0.15</v>
      </c>
      <c r="P6073">
        <f xml:space="preserve"> IF(Stock_Info[[#This Row],[Close Price]] &gt; Stock_Info[[#This Row],[Open Price]], 1, 0)</f>
        <v>0</v>
      </c>
      <c r="Q6073" t="str">
        <f>IF(AND(Stock_Info[[#This Row],[% Deli. Qty to Traded Qty]]&gt;80,Stock_Info[[#This Row],[No. of Trades]]&lt;3000),"Unusual Day","")</f>
        <v/>
      </c>
      <c r="R6073" t="str">
        <f>IF(AND(Stock_Info[[#This Row],[Spread High-Low]] &lt; 10, Stock_Info[[#This Row],[% Deli. Qty to Traded Qty]] &gt; 90), "Good Day", "")</f>
        <v/>
      </c>
    </row>
    <row r="6074" spans="1:18">
      <c r="A6074" t="s">
        <v>64</v>
      </c>
      <c r="B6074" s="1">
        <v>45805</v>
      </c>
      <c r="C6074" s="1" t="str">
        <f>"WEEK" &amp;" " &amp;  INT((DAY(Stock_Info[[#This Row],[Date]])+WEEKDAY(DATE(YEAR(Stock_Info[[#This Row],[Date]]),MONTH(Stock_Info[[#This Row],[Date]]),1))-1)/7)+1</f>
        <v>WEEK 5</v>
      </c>
      <c r="D6074" s="12">
        <v>197</v>
      </c>
      <c r="E6074" s="12">
        <v>198.25</v>
      </c>
      <c r="F6074" s="12">
        <v>195</v>
      </c>
      <c r="G6074" s="12">
        <v>195.9</v>
      </c>
      <c r="H6074" s="12">
        <v>196.72515914752285</v>
      </c>
      <c r="I6074">
        <v>93938</v>
      </c>
      <c r="J6074">
        <v>3028</v>
      </c>
      <c r="K6074" s="12">
        <v>18479968</v>
      </c>
      <c r="L6074">
        <v>46821</v>
      </c>
      <c r="M6074">
        <v>49.84</v>
      </c>
      <c r="N6074">
        <v>3.25</v>
      </c>
      <c r="O6074">
        <v>-1.1000000000000001</v>
      </c>
      <c r="P6074">
        <f xml:space="preserve"> IF(Stock_Info[[#This Row],[Close Price]] &gt; Stock_Info[[#This Row],[Open Price]], 1, 0)</f>
        <v>0</v>
      </c>
      <c r="Q6074" t="str">
        <f>IF(AND(Stock_Info[[#This Row],[% Deli. Qty to Traded Qty]]&gt;80,Stock_Info[[#This Row],[No. of Trades]]&lt;3000),"Unusual Day","")</f>
        <v/>
      </c>
      <c r="R6074" t="str">
        <f>IF(AND(Stock_Info[[#This Row],[Spread High-Low]] &lt; 10, Stock_Info[[#This Row],[% Deli. Qty to Traded Qty]] &gt; 90), "Good Day", "")</f>
        <v/>
      </c>
    </row>
    <row r="6075" spans="1:18">
      <c r="A6075" t="s">
        <v>64</v>
      </c>
      <c r="B6075" s="1">
        <v>45804</v>
      </c>
      <c r="C6075" s="1" t="str">
        <f>"WEEK" &amp;" " &amp;  INT((DAY(Stock_Info[[#This Row],[Date]])+WEEKDAY(DATE(YEAR(Stock_Info[[#This Row],[Date]]),MONTH(Stock_Info[[#This Row],[Date]]),1))-1)/7)+1</f>
        <v>WEEK 5</v>
      </c>
      <c r="D6075" s="12">
        <v>199.05</v>
      </c>
      <c r="E6075" s="12">
        <v>200.6</v>
      </c>
      <c r="F6075" s="12">
        <v>195.9</v>
      </c>
      <c r="G6075" s="12">
        <v>196.4</v>
      </c>
      <c r="H6075" s="12">
        <v>197.68288416512297</v>
      </c>
      <c r="I6075">
        <v>184081</v>
      </c>
      <c r="J6075">
        <v>3580</v>
      </c>
      <c r="K6075" s="12">
        <v>36389663</v>
      </c>
      <c r="L6075">
        <v>115833</v>
      </c>
      <c r="M6075">
        <v>62.92</v>
      </c>
      <c r="N6075">
        <v>4.7</v>
      </c>
      <c r="O6075">
        <v>-2.65</v>
      </c>
      <c r="P6075">
        <f xml:space="preserve"> IF(Stock_Info[[#This Row],[Close Price]] &gt; Stock_Info[[#This Row],[Open Price]], 1, 0)</f>
        <v>0</v>
      </c>
      <c r="Q6075" t="str">
        <f>IF(AND(Stock_Info[[#This Row],[% Deli. Qty to Traded Qty]]&gt;80,Stock_Info[[#This Row],[No. of Trades]]&lt;3000),"Unusual Day","")</f>
        <v/>
      </c>
      <c r="R6075" t="str">
        <f>IF(AND(Stock_Info[[#This Row],[Spread High-Low]] &lt; 10, Stock_Info[[#This Row],[% Deli. Qty to Traded Qty]] &gt; 90), "Good Day", "")</f>
        <v/>
      </c>
    </row>
    <row r="6076" spans="1:18">
      <c r="A6076" t="s">
        <v>64</v>
      </c>
      <c r="B6076" s="1">
        <v>45803</v>
      </c>
      <c r="C6076" s="1" t="str">
        <f>"WEEK" &amp;" " &amp;  INT((DAY(Stock_Info[[#This Row],[Date]])+WEEKDAY(DATE(YEAR(Stock_Info[[#This Row],[Date]]),MONTH(Stock_Info[[#This Row],[Date]]),1))-1)/7)+1</f>
        <v>WEEK 5</v>
      </c>
      <c r="D6076" s="12">
        <v>197.5</v>
      </c>
      <c r="E6076" s="12">
        <v>201.15</v>
      </c>
      <c r="F6076" s="12">
        <v>197.5</v>
      </c>
      <c r="G6076" s="12">
        <v>198.9</v>
      </c>
      <c r="H6076" s="12">
        <v>199.9350380096752</v>
      </c>
      <c r="I6076">
        <v>96949</v>
      </c>
      <c r="J6076">
        <v>1724</v>
      </c>
      <c r="K6076" s="12">
        <v>19383502</v>
      </c>
      <c r="L6076">
        <v>52295</v>
      </c>
      <c r="M6076">
        <v>53.94</v>
      </c>
      <c r="N6076">
        <v>3.65</v>
      </c>
      <c r="O6076">
        <v>1.4</v>
      </c>
      <c r="P6076">
        <f xml:space="preserve"> IF(Stock_Info[[#This Row],[Close Price]] &gt; Stock_Info[[#This Row],[Open Price]], 1, 0)</f>
        <v>1</v>
      </c>
      <c r="Q6076" t="str">
        <f>IF(AND(Stock_Info[[#This Row],[% Deli. Qty to Traded Qty]]&gt;80,Stock_Info[[#This Row],[No. of Trades]]&lt;3000),"Unusual Day","")</f>
        <v/>
      </c>
      <c r="R6076" t="str">
        <f>IF(AND(Stock_Info[[#This Row],[Spread High-Low]] &lt; 10, Stock_Info[[#This Row],[% Deli. Qty to Traded Qty]] &gt; 90), "Good Day", "")</f>
        <v/>
      </c>
    </row>
    <row r="6077" spans="1:18">
      <c r="A6077" t="s">
        <v>64</v>
      </c>
      <c r="B6077" s="1">
        <v>45800</v>
      </c>
      <c r="C6077" s="1" t="str">
        <f>"WEEK" &amp;" " &amp;  INT((DAY(Stock_Info[[#This Row],[Date]])+WEEKDAY(DATE(YEAR(Stock_Info[[#This Row],[Date]]),MONTH(Stock_Info[[#This Row],[Date]]),1))-1)/7)+1</f>
        <v>WEEK 4</v>
      </c>
      <c r="D6077" s="12">
        <v>196.8</v>
      </c>
      <c r="E6077" s="12">
        <v>198.8</v>
      </c>
      <c r="F6077" s="12">
        <v>195.15</v>
      </c>
      <c r="G6077" s="12">
        <v>196.15</v>
      </c>
      <c r="H6077" s="12">
        <v>197.20361545859927</v>
      </c>
      <c r="I6077">
        <v>137244</v>
      </c>
      <c r="J6077">
        <v>2712</v>
      </c>
      <c r="K6077" s="12">
        <v>27065013</v>
      </c>
      <c r="L6077">
        <v>85830</v>
      </c>
      <c r="M6077">
        <v>62.54</v>
      </c>
      <c r="N6077">
        <v>3.65</v>
      </c>
      <c r="O6077">
        <v>-0.65</v>
      </c>
      <c r="P6077">
        <f xml:space="preserve"> IF(Stock_Info[[#This Row],[Close Price]] &gt; Stock_Info[[#This Row],[Open Price]], 1, 0)</f>
        <v>0</v>
      </c>
      <c r="Q6077" t="str">
        <f>IF(AND(Stock_Info[[#This Row],[% Deli. Qty to Traded Qty]]&gt;80,Stock_Info[[#This Row],[No. of Trades]]&lt;3000),"Unusual Day","")</f>
        <v/>
      </c>
      <c r="R6077" t="str">
        <f>IF(AND(Stock_Info[[#This Row],[Spread High-Low]] &lt; 10, Stock_Info[[#This Row],[% Deli. Qty to Traded Qty]] &gt; 90), "Good Day", "")</f>
        <v/>
      </c>
    </row>
    <row r="6078" spans="1:18">
      <c r="A6078" t="s">
        <v>64</v>
      </c>
      <c r="B6078" s="1">
        <v>45799</v>
      </c>
      <c r="C6078" s="1" t="str">
        <f>"WEEK" &amp;" " &amp;  INT((DAY(Stock_Info[[#This Row],[Date]])+WEEKDAY(DATE(YEAR(Stock_Info[[#This Row],[Date]]),MONTH(Stock_Info[[#This Row],[Date]]),1))-1)/7)+1</f>
        <v>WEEK 4</v>
      </c>
      <c r="D6078" s="12">
        <v>198.05</v>
      </c>
      <c r="E6078" s="12">
        <v>200.5</v>
      </c>
      <c r="F6078" s="12">
        <v>195.45</v>
      </c>
      <c r="G6078" s="12">
        <v>197</v>
      </c>
      <c r="H6078" s="12">
        <v>197.51104186584516</v>
      </c>
      <c r="I6078">
        <v>338892</v>
      </c>
      <c r="J6078">
        <v>3923</v>
      </c>
      <c r="K6078" s="12">
        <v>66934912</v>
      </c>
      <c r="L6078">
        <v>238853</v>
      </c>
      <c r="M6078">
        <v>70.48</v>
      </c>
      <c r="N6078">
        <v>5.05</v>
      </c>
      <c r="O6078">
        <v>-1.05</v>
      </c>
      <c r="P6078">
        <f xml:space="preserve"> IF(Stock_Info[[#This Row],[Close Price]] &gt; Stock_Info[[#This Row],[Open Price]], 1, 0)</f>
        <v>0</v>
      </c>
      <c r="Q6078" t="str">
        <f>IF(AND(Stock_Info[[#This Row],[% Deli. Qty to Traded Qty]]&gt;80,Stock_Info[[#This Row],[No. of Trades]]&lt;3000),"Unusual Day","")</f>
        <v/>
      </c>
      <c r="R6078" t="str">
        <f>IF(AND(Stock_Info[[#This Row],[Spread High-Low]] &lt; 10, Stock_Info[[#This Row],[% Deli. Qty to Traded Qty]] &gt; 90), "Good Day", "")</f>
        <v/>
      </c>
    </row>
    <row r="6079" spans="1:18">
      <c r="A6079" t="s">
        <v>64</v>
      </c>
      <c r="B6079" s="1">
        <v>45798</v>
      </c>
      <c r="C6079" s="1" t="str">
        <f>"WEEK" &amp;" " &amp;  INT((DAY(Stock_Info[[#This Row],[Date]])+WEEKDAY(DATE(YEAR(Stock_Info[[#This Row],[Date]]),MONTH(Stock_Info[[#This Row],[Date]]),1))-1)/7)+1</f>
        <v>WEEK 4</v>
      </c>
      <c r="D6079" s="12">
        <v>201.95</v>
      </c>
      <c r="E6079" s="12">
        <v>201.95</v>
      </c>
      <c r="F6079" s="12">
        <v>197.05</v>
      </c>
      <c r="G6079" s="12">
        <v>198.4</v>
      </c>
      <c r="H6079" s="12">
        <v>199.0032225403634</v>
      </c>
      <c r="I6079">
        <v>91853</v>
      </c>
      <c r="J6079">
        <v>3534</v>
      </c>
      <c r="K6079" s="12">
        <v>18279043</v>
      </c>
      <c r="L6079">
        <v>51467</v>
      </c>
      <c r="M6079">
        <v>56.03</v>
      </c>
      <c r="N6079">
        <v>4.9000000000000004</v>
      </c>
      <c r="O6079">
        <v>-3.55</v>
      </c>
      <c r="P6079">
        <f xml:space="preserve"> IF(Stock_Info[[#This Row],[Close Price]] &gt; Stock_Info[[#This Row],[Open Price]], 1, 0)</f>
        <v>0</v>
      </c>
      <c r="Q6079" t="str">
        <f>IF(AND(Stock_Info[[#This Row],[% Deli. Qty to Traded Qty]]&gt;80,Stock_Info[[#This Row],[No. of Trades]]&lt;3000),"Unusual Day","")</f>
        <v/>
      </c>
      <c r="R6079" t="str">
        <f>IF(AND(Stock_Info[[#This Row],[Spread High-Low]] &lt; 10, Stock_Info[[#This Row],[% Deli. Qty to Traded Qty]] &gt; 90), "Good Day", "")</f>
        <v/>
      </c>
    </row>
    <row r="6080" spans="1:18">
      <c r="A6080" t="s">
        <v>64</v>
      </c>
      <c r="B6080" s="1">
        <v>45797</v>
      </c>
      <c r="C6080" s="1" t="str">
        <f>"WEEK" &amp;" " &amp;  INT((DAY(Stock_Info[[#This Row],[Date]])+WEEKDAY(DATE(YEAR(Stock_Info[[#This Row],[Date]]),MONTH(Stock_Info[[#This Row],[Date]]),1))-1)/7)+1</f>
        <v>WEEK 4</v>
      </c>
      <c r="D6080" s="12">
        <v>202.05</v>
      </c>
      <c r="E6080" s="12">
        <v>204.5</v>
      </c>
      <c r="F6080" s="12">
        <v>200</v>
      </c>
      <c r="G6080" s="12">
        <v>201.45</v>
      </c>
      <c r="H6080" s="12">
        <v>201.45960769920887</v>
      </c>
      <c r="I6080">
        <v>49044</v>
      </c>
      <c r="J6080">
        <v>1036</v>
      </c>
      <c r="K6080" s="12">
        <v>9880385</v>
      </c>
      <c r="L6080">
        <v>22624</v>
      </c>
      <c r="M6080">
        <v>46.13</v>
      </c>
      <c r="N6080">
        <v>4.5</v>
      </c>
      <c r="O6080">
        <v>-0.6</v>
      </c>
      <c r="P6080">
        <f xml:space="preserve"> IF(Stock_Info[[#This Row],[Close Price]] &gt; Stock_Info[[#This Row],[Open Price]], 1, 0)</f>
        <v>0</v>
      </c>
      <c r="Q6080" t="str">
        <f>IF(AND(Stock_Info[[#This Row],[% Deli. Qty to Traded Qty]]&gt;80,Stock_Info[[#This Row],[No. of Trades]]&lt;3000),"Unusual Day","")</f>
        <v/>
      </c>
      <c r="R6080" t="str">
        <f>IF(AND(Stock_Info[[#This Row],[Spread High-Low]] &lt; 10, Stock_Info[[#This Row],[% Deli. Qty to Traded Qty]] &gt; 90), "Good Day", "")</f>
        <v/>
      </c>
    </row>
    <row r="6081" spans="1:18">
      <c r="A6081" t="s">
        <v>64</v>
      </c>
      <c r="B6081" s="1">
        <v>45796</v>
      </c>
      <c r="C6081" s="1" t="str">
        <f>"WEEK" &amp;" " &amp;  INT((DAY(Stock_Info[[#This Row],[Date]])+WEEKDAY(DATE(YEAR(Stock_Info[[#This Row],[Date]]),MONTH(Stock_Info[[#This Row],[Date]]),1))-1)/7)+1</f>
        <v>WEEK 4</v>
      </c>
      <c r="D6081" s="12">
        <v>195.95</v>
      </c>
      <c r="E6081" s="12">
        <v>203.9</v>
      </c>
      <c r="F6081" s="12">
        <v>195.95</v>
      </c>
      <c r="G6081" s="12">
        <v>202.75</v>
      </c>
      <c r="H6081" s="12">
        <v>200.64717994333532</v>
      </c>
      <c r="I6081">
        <v>242832</v>
      </c>
      <c r="J6081">
        <v>3692</v>
      </c>
      <c r="K6081" s="12">
        <v>48723556</v>
      </c>
      <c r="L6081">
        <v>157864</v>
      </c>
      <c r="M6081">
        <v>65.010000000000005</v>
      </c>
      <c r="N6081">
        <v>7.95</v>
      </c>
      <c r="O6081">
        <v>6.8</v>
      </c>
      <c r="P6081">
        <f xml:space="preserve"> IF(Stock_Info[[#This Row],[Close Price]] &gt; Stock_Info[[#This Row],[Open Price]], 1, 0)</f>
        <v>1</v>
      </c>
      <c r="Q6081" t="str">
        <f>IF(AND(Stock_Info[[#This Row],[% Deli. Qty to Traded Qty]]&gt;80,Stock_Info[[#This Row],[No. of Trades]]&lt;3000),"Unusual Day","")</f>
        <v/>
      </c>
      <c r="R6081" t="str">
        <f>IF(AND(Stock_Info[[#This Row],[Spread High-Low]] &lt; 10, Stock_Info[[#This Row],[% Deli. Qty to Traded Qty]] &gt; 90), "Good Day", "")</f>
        <v/>
      </c>
    </row>
    <row r="6082" spans="1:18">
      <c r="A6082" t="s">
        <v>64</v>
      </c>
      <c r="B6082" s="1">
        <v>45793</v>
      </c>
      <c r="C6082" s="1" t="str">
        <f>"WEEK" &amp;" " &amp;  INT((DAY(Stock_Info[[#This Row],[Date]])+WEEKDAY(DATE(YEAR(Stock_Info[[#This Row],[Date]]),MONTH(Stock_Info[[#This Row],[Date]]),1))-1)/7)+1</f>
        <v>WEEK 3</v>
      </c>
      <c r="D6082" s="12">
        <v>201.95</v>
      </c>
      <c r="E6082" s="12">
        <v>201.95</v>
      </c>
      <c r="F6082" s="12">
        <v>195</v>
      </c>
      <c r="G6082" s="12">
        <v>195.55</v>
      </c>
      <c r="H6082" s="12">
        <v>197.09237309480014</v>
      </c>
      <c r="I6082">
        <v>131023</v>
      </c>
      <c r="J6082">
        <v>5198</v>
      </c>
      <c r="K6082" s="12">
        <v>25823634</v>
      </c>
      <c r="L6082">
        <v>88485</v>
      </c>
      <c r="M6082">
        <v>67.53</v>
      </c>
      <c r="N6082">
        <v>6.95</v>
      </c>
      <c r="O6082">
        <v>-6.4</v>
      </c>
      <c r="P6082">
        <f xml:space="preserve"> IF(Stock_Info[[#This Row],[Close Price]] &gt; Stock_Info[[#This Row],[Open Price]], 1, 0)</f>
        <v>0</v>
      </c>
      <c r="Q6082" t="str">
        <f>IF(AND(Stock_Info[[#This Row],[% Deli. Qty to Traded Qty]]&gt;80,Stock_Info[[#This Row],[No. of Trades]]&lt;3000),"Unusual Day","")</f>
        <v/>
      </c>
      <c r="R6082" t="str">
        <f>IF(AND(Stock_Info[[#This Row],[Spread High-Low]] &lt; 10, Stock_Info[[#This Row],[% Deli. Qty to Traded Qty]] &gt; 90), "Good Day", "")</f>
        <v/>
      </c>
    </row>
    <row r="6083" spans="1:18">
      <c r="A6083" t="s">
        <v>64</v>
      </c>
      <c r="B6083" s="1">
        <v>45792</v>
      </c>
      <c r="C6083" s="1" t="str">
        <f>"WEEK" &amp;" " &amp;  INT((DAY(Stock_Info[[#This Row],[Date]])+WEEKDAY(DATE(YEAR(Stock_Info[[#This Row],[Date]]),MONTH(Stock_Info[[#This Row],[Date]]),1))-1)/7)+1</f>
        <v>WEEK 3</v>
      </c>
      <c r="D6083" s="12">
        <v>201.6</v>
      </c>
      <c r="E6083" s="12">
        <v>202</v>
      </c>
      <c r="F6083" s="12">
        <v>197.45</v>
      </c>
      <c r="G6083" s="12">
        <v>199.75</v>
      </c>
      <c r="H6083" s="12">
        <v>199.74942158670984</v>
      </c>
      <c r="I6083">
        <v>153437</v>
      </c>
      <c r="J6083">
        <v>2974</v>
      </c>
      <c r="K6083" s="12">
        <v>30648952</v>
      </c>
      <c r="L6083">
        <v>66577</v>
      </c>
      <c r="M6083">
        <v>43.39</v>
      </c>
      <c r="N6083">
        <v>4.55</v>
      </c>
      <c r="O6083">
        <v>-1.85</v>
      </c>
      <c r="P6083">
        <f xml:space="preserve"> IF(Stock_Info[[#This Row],[Close Price]] &gt; Stock_Info[[#This Row],[Open Price]], 1, 0)</f>
        <v>0</v>
      </c>
      <c r="Q6083" t="str">
        <f>IF(AND(Stock_Info[[#This Row],[% Deli. Qty to Traded Qty]]&gt;80,Stock_Info[[#This Row],[No. of Trades]]&lt;3000),"Unusual Day","")</f>
        <v/>
      </c>
      <c r="R6083" t="str">
        <f>IF(AND(Stock_Info[[#This Row],[Spread High-Low]] &lt; 10, Stock_Info[[#This Row],[% Deli. Qty to Traded Qty]] &gt; 90), "Good Day", "")</f>
        <v/>
      </c>
    </row>
    <row r="6084" spans="1:18">
      <c r="A6084" t="s">
        <v>64</v>
      </c>
      <c r="B6084" s="1">
        <v>45791</v>
      </c>
      <c r="C6084" s="1" t="str">
        <f>"WEEK" &amp;" " &amp;  INT((DAY(Stock_Info[[#This Row],[Date]])+WEEKDAY(DATE(YEAR(Stock_Info[[#This Row],[Date]]),MONTH(Stock_Info[[#This Row],[Date]]),1))-1)/7)+1</f>
        <v>WEEK 3</v>
      </c>
      <c r="D6084" s="12">
        <v>198.85</v>
      </c>
      <c r="E6084" s="12">
        <v>208.25</v>
      </c>
      <c r="F6084" s="12">
        <v>198.85</v>
      </c>
      <c r="G6084" s="12">
        <v>207.5</v>
      </c>
      <c r="H6084" s="12">
        <v>206.40727196521192</v>
      </c>
      <c r="I6084">
        <v>95435</v>
      </c>
      <c r="J6084">
        <v>1610</v>
      </c>
      <c r="K6084" s="12">
        <v>19698478</v>
      </c>
      <c r="L6084">
        <v>69052</v>
      </c>
      <c r="M6084">
        <v>72.36</v>
      </c>
      <c r="N6084">
        <v>9.4</v>
      </c>
      <c r="O6084">
        <v>8.65</v>
      </c>
      <c r="P6084">
        <f xml:space="preserve"> IF(Stock_Info[[#This Row],[Close Price]] &gt; Stock_Info[[#This Row],[Open Price]], 1, 0)</f>
        <v>1</v>
      </c>
      <c r="Q6084" t="str">
        <f>IF(AND(Stock_Info[[#This Row],[% Deli. Qty to Traded Qty]]&gt;80,Stock_Info[[#This Row],[No. of Trades]]&lt;3000),"Unusual Day","")</f>
        <v/>
      </c>
      <c r="R6084" t="str">
        <f>IF(AND(Stock_Info[[#This Row],[Spread High-Low]] &lt; 10, Stock_Info[[#This Row],[% Deli. Qty to Traded Qty]] &gt; 90), "Good Day", "")</f>
        <v/>
      </c>
    </row>
    <row r="6085" spans="1:18">
      <c r="A6085" t="s">
        <v>64</v>
      </c>
      <c r="B6085" s="1">
        <v>45790</v>
      </c>
      <c r="C6085" s="1" t="str">
        <f>"WEEK" &amp;" " &amp;  INT((DAY(Stock_Info[[#This Row],[Date]])+WEEKDAY(DATE(YEAR(Stock_Info[[#This Row],[Date]]),MONTH(Stock_Info[[#This Row],[Date]]),1))-1)/7)+1</f>
        <v>WEEK 3</v>
      </c>
      <c r="D6085" s="12">
        <v>199.85</v>
      </c>
      <c r="E6085" s="12">
        <v>203.45</v>
      </c>
      <c r="F6085" s="12">
        <v>197.6</v>
      </c>
      <c r="G6085" s="12">
        <v>202.85</v>
      </c>
      <c r="H6085" s="12">
        <v>201.66827537162465</v>
      </c>
      <c r="I6085">
        <v>144837</v>
      </c>
      <c r="J6085">
        <v>3077</v>
      </c>
      <c r="K6085" s="12">
        <v>29209028</v>
      </c>
      <c r="L6085">
        <v>91555</v>
      </c>
      <c r="M6085">
        <v>63.21</v>
      </c>
      <c r="N6085">
        <v>5.85</v>
      </c>
      <c r="O6085">
        <v>3</v>
      </c>
      <c r="P6085">
        <f xml:space="preserve"> IF(Stock_Info[[#This Row],[Close Price]] &gt; Stock_Info[[#This Row],[Open Price]], 1, 0)</f>
        <v>1</v>
      </c>
      <c r="Q6085" t="str">
        <f>IF(AND(Stock_Info[[#This Row],[% Deli. Qty to Traded Qty]]&gt;80,Stock_Info[[#This Row],[No. of Trades]]&lt;3000),"Unusual Day","")</f>
        <v/>
      </c>
      <c r="R6085" t="str">
        <f>IF(AND(Stock_Info[[#This Row],[Spread High-Low]] &lt; 10, Stock_Info[[#This Row],[% Deli. Qty to Traded Qty]] &gt; 90), "Good Day", "")</f>
        <v/>
      </c>
    </row>
    <row r="6086" spans="1:18">
      <c r="A6086" t="s">
        <v>64</v>
      </c>
      <c r="B6086" s="1">
        <v>45789</v>
      </c>
      <c r="C6086" s="1" t="str">
        <f>"WEEK" &amp;" " &amp;  INT((DAY(Stock_Info[[#This Row],[Date]])+WEEKDAY(DATE(YEAR(Stock_Info[[#This Row],[Date]]),MONTH(Stock_Info[[#This Row],[Date]]),1))-1)/7)+1</f>
        <v>WEEK 3</v>
      </c>
      <c r="D6086" s="12">
        <v>192.95</v>
      </c>
      <c r="E6086" s="12">
        <v>197.9</v>
      </c>
      <c r="F6086" s="12">
        <v>192.95</v>
      </c>
      <c r="G6086" s="12">
        <v>197.65</v>
      </c>
      <c r="H6086" s="12">
        <v>196.75575070450225</v>
      </c>
      <c r="I6086">
        <v>91554</v>
      </c>
      <c r="J6086">
        <v>2164</v>
      </c>
      <c r="K6086" s="12">
        <v>18013776</v>
      </c>
      <c r="L6086">
        <v>67515</v>
      </c>
      <c r="M6086">
        <v>73.739999999999995</v>
      </c>
      <c r="N6086">
        <v>4.95</v>
      </c>
      <c r="O6086">
        <v>4.7</v>
      </c>
      <c r="P6086">
        <f xml:space="preserve"> IF(Stock_Info[[#This Row],[Close Price]] &gt; Stock_Info[[#This Row],[Open Price]], 1, 0)</f>
        <v>1</v>
      </c>
      <c r="Q6086" t="str">
        <f>IF(AND(Stock_Info[[#This Row],[% Deli. Qty to Traded Qty]]&gt;80,Stock_Info[[#This Row],[No. of Trades]]&lt;3000),"Unusual Day","")</f>
        <v/>
      </c>
      <c r="R6086" t="str">
        <f>IF(AND(Stock_Info[[#This Row],[Spread High-Low]] &lt; 10, Stock_Info[[#This Row],[% Deli. Qty to Traded Qty]] &gt; 90), "Good Day", "")</f>
        <v/>
      </c>
    </row>
    <row r="6087" spans="1:18">
      <c r="A6087" t="s">
        <v>64</v>
      </c>
      <c r="B6087" s="1">
        <v>45786</v>
      </c>
      <c r="C6087" s="1" t="str">
        <f>"WEEK" &amp;" " &amp;  INT((DAY(Stock_Info[[#This Row],[Date]])+WEEKDAY(DATE(YEAR(Stock_Info[[#This Row],[Date]]),MONTH(Stock_Info[[#This Row],[Date]]),1))-1)/7)+1</f>
        <v>WEEK 2</v>
      </c>
      <c r="D6087" s="12">
        <v>185.05</v>
      </c>
      <c r="E6087" s="12">
        <v>190.2</v>
      </c>
      <c r="F6087" s="12">
        <v>185</v>
      </c>
      <c r="G6087" s="12">
        <v>188.95</v>
      </c>
      <c r="H6087" s="12">
        <v>186.87397208857951</v>
      </c>
      <c r="I6087">
        <v>58614</v>
      </c>
      <c r="J6087">
        <v>2057</v>
      </c>
      <c r="K6087" s="12">
        <v>10953431</v>
      </c>
      <c r="L6087">
        <v>32255</v>
      </c>
      <c r="M6087">
        <v>55.03</v>
      </c>
      <c r="N6087">
        <v>5.2</v>
      </c>
      <c r="O6087">
        <v>3.9</v>
      </c>
      <c r="P6087">
        <f xml:space="preserve"> IF(Stock_Info[[#This Row],[Close Price]] &gt; Stock_Info[[#This Row],[Open Price]], 1, 0)</f>
        <v>1</v>
      </c>
      <c r="Q6087" t="str">
        <f>IF(AND(Stock_Info[[#This Row],[% Deli. Qty to Traded Qty]]&gt;80,Stock_Info[[#This Row],[No. of Trades]]&lt;3000),"Unusual Day","")</f>
        <v/>
      </c>
      <c r="R6087" t="str">
        <f>IF(AND(Stock_Info[[#This Row],[Spread High-Low]] &lt; 10, Stock_Info[[#This Row],[% Deli. Qty to Traded Qty]] &gt; 90), "Good Day", "")</f>
        <v/>
      </c>
    </row>
    <row r="6088" spans="1:18">
      <c r="A6088" t="s">
        <v>64</v>
      </c>
      <c r="B6088" s="1">
        <v>45785</v>
      </c>
      <c r="C6088" s="1" t="str">
        <f>"WEEK" &amp;" " &amp;  INT((DAY(Stock_Info[[#This Row],[Date]])+WEEKDAY(DATE(YEAR(Stock_Info[[#This Row],[Date]]),MONTH(Stock_Info[[#This Row],[Date]]),1))-1)/7)+1</f>
        <v>WEEK 2</v>
      </c>
      <c r="D6088" s="12">
        <v>191.2</v>
      </c>
      <c r="E6088" s="12">
        <v>193.8</v>
      </c>
      <c r="F6088" s="12">
        <v>188</v>
      </c>
      <c r="G6088" s="12">
        <v>189.6</v>
      </c>
      <c r="H6088" s="12">
        <v>190.80993739638234</v>
      </c>
      <c r="I6088">
        <v>40413</v>
      </c>
      <c r="J6088">
        <v>2243</v>
      </c>
      <c r="K6088" s="12">
        <v>7711202</v>
      </c>
      <c r="L6088">
        <v>24577</v>
      </c>
      <c r="M6088">
        <v>60.81</v>
      </c>
      <c r="N6088">
        <v>5.8</v>
      </c>
      <c r="O6088">
        <v>-1.6</v>
      </c>
      <c r="P6088">
        <f xml:space="preserve"> IF(Stock_Info[[#This Row],[Close Price]] &gt; Stock_Info[[#This Row],[Open Price]], 1, 0)</f>
        <v>0</v>
      </c>
      <c r="Q6088" t="str">
        <f>IF(AND(Stock_Info[[#This Row],[% Deli. Qty to Traded Qty]]&gt;80,Stock_Info[[#This Row],[No. of Trades]]&lt;3000),"Unusual Day","")</f>
        <v/>
      </c>
      <c r="R6088" t="str">
        <f>IF(AND(Stock_Info[[#This Row],[Spread High-Low]] &lt; 10, Stock_Info[[#This Row],[% Deli. Qty to Traded Qty]] &gt; 90), "Good Day", "")</f>
        <v/>
      </c>
    </row>
    <row r="6089" spans="1:18">
      <c r="A6089" t="s">
        <v>64</v>
      </c>
      <c r="B6089" s="1">
        <v>45784</v>
      </c>
      <c r="C6089" s="1" t="str">
        <f>"WEEK" &amp;" " &amp;  INT((DAY(Stock_Info[[#This Row],[Date]])+WEEKDAY(DATE(YEAR(Stock_Info[[#This Row],[Date]]),MONTH(Stock_Info[[#This Row],[Date]]),1))-1)/7)+1</f>
        <v>WEEK 2</v>
      </c>
      <c r="D6089" s="12">
        <v>185.1</v>
      </c>
      <c r="E6089" s="12">
        <v>192.05</v>
      </c>
      <c r="F6089" s="12">
        <v>185.1</v>
      </c>
      <c r="G6089" s="12">
        <v>190.15</v>
      </c>
      <c r="H6089" s="12">
        <v>189.39563781783639</v>
      </c>
      <c r="I6089">
        <v>130531</v>
      </c>
      <c r="J6089">
        <v>3113</v>
      </c>
      <c r="K6089" s="12">
        <v>24722002</v>
      </c>
      <c r="L6089">
        <v>87091</v>
      </c>
      <c r="M6089">
        <v>66.72</v>
      </c>
      <c r="N6089">
        <v>6.95</v>
      </c>
      <c r="O6089">
        <v>5.05</v>
      </c>
      <c r="P6089">
        <f xml:space="preserve"> IF(Stock_Info[[#This Row],[Close Price]] &gt; Stock_Info[[#This Row],[Open Price]], 1, 0)</f>
        <v>1</v>
      </c>
      <c r="Q6089" t="str">
        <f>IF(AND(Stock_Info[[#This Row],[% Deli. Qty to Traded Qty]]&gt;80,Stock_Info[[#This Row],[No. of Trades]]&lt;3000),"Unusual Day","")</f>
        <v/>
      </c>
      <c r="R6089" t="str">
        <f>IF(AND(Stock_Info[[#This Row],[Spread High-Low]] &lt; 10, Stock_Info[[#This Row],[% Deli. Qty to Traded Qty]] &gt; 90), "Good Day", "")</f>
        <v/>
      </c>
    </row>
    <row r="6090" spans="1:18">
      <c r="A6090" t="s">
        <v>64</v>
      </c>
      <c r="B6090" s="1">
        <v>45783</v>
      </c>
      <c r="C6090" s="1" t="str">
        <f>"WEEK" &amp;" " &amp;  INT((DAY(Stock_Info[[#This Row],[Date]])+WEEKDAY(DATE(YEAR(Stock_Info[[#This Row],[Date]]),MONTH(Stock_Info[[#This Row],[Date]]),1))-1)/7)+1</f>
        <v>WEEK 2</v>
      </c>
      <c r="D6090" s="12">
        <v>195.25</v>
      </c>
      <c r="E6090" s="12">
        <v>196.45</v>
      </c>
      <c r="F6090" s="12">
        <v>187</v>
      </c>
      <c r="G6090" s="12">
        <v>188.5</v>
      </c>
      <c r="H6090" s="12">
        <v>191.16642596019315</v>
      </c>
      <c r="I6090">
        <v>88628</v>
      </c>
      <c r="J6090">
        <v>4718</v>
      </c>
      <c r="K6090" s="12">
        <v>16942698</v>
      </c>
      <c r="L6090">
        <v>55535</v>
      </c>
      <c r="M6090">
        <v>62.66</v>
      </c>
      <c r="N6090">
        <v>9.4499999999999993</v>
      </c>
      <c r="O6090">
        <v>-6.75</v>
      </c>
      <c r="P6090">
        <f xml:space="preserve"> IF(Stock_Info[[#This Row],[Close Price]] &gt; Stock_Info[[#This Row],[Open Price]], 1, 0)</f>
        <v>0</v>
      </c>
      <c r="Q6090" t="str">
        <f>IF(AND(Stock_Info[[#This Row],[% Deli. Qty to Traded Qty]]&gt;80,Stock_Info[[#This Row],[No. of Trades]]&lt;3000),"Unusual Day","")</f>
        <v/>
      </c>
      <c r="R6090" t="str">
        <f>IF(AND(Stock_Info[[#This Row],[Spread High-Low]] &lt; 10, Stock_Info[[#This Row],[% Deli. Qty to Traded Qty]] &gt; 90), "Good Day", "")</f>
        <v/>
      </c>
    </row>
    <row r="6091" spans="1:18">
      <c r="A6091" t="s">
        <v>64</v>
      </c>
      <c r="B6091" s="1">
        <v>45782</v>
      </c>
      <c r="C6091" s="1" t="str">
        <f>"WEEK" &amp;" " &amp;  INT((DAY(Stock_Info[[#This Row],[Date]])+WEEKDAY(DATE(YEAR(Stock_Info[[#This Row],[Date]]),MONTH(Stock_Info[[#This Row],[Date]]),1))-1)/7)+1</f>
        <v>WEEK 2</v>
      </c>
      <c r="D6091" s="12">
        <v>195.65</v>
      </c>
      <c r="E6091" s="12">
        <v>196.65</v>
      </c>
      <c r="F6091" s="12">
        <v>194.5</v>
      </c>
      <c r="G6091" s="12">
        <v>195.05</v>
      </c>
      <c r="H6091" s="12">
        <v>195.74179517595888</v>
      </c>
      <c r="I6091">
        <v>55638</v>
      </c>
      <c r="J6091">
        <v>986</v>
      </c>
      <c r="K6091" s="12">
        <v>10890682</v>
      </c>
      <c r="L6091">
        <v>46307</v>
      </c>
      <c r="M6091">
        <v>83.23</v>
      </c>
      <c r="N6091">
        <v>2.15</v>
      </c>
      <c r="O6091">
        <v>-0.6</v>
      </c>
      <c r="P6091">
        <f xml:space="preserve"> IF(Stock_Info[[#This Row],[Close Price]] &gt; Stock_Info[[#This Row],[Open Price]], 1, 0)</f>
        <v>0</v>
      </c>
      <c r="Q6091" t="str">
        <f>IF(AND(Stock_Info[[#This Row],[% Deli. Qty to Traded Qty]]&gt;80,Stock_Info[[#This Row],[No. of Trades]]&lt;3000),"Unusual Day","")</f>
        <v>Unusual Day</v>
      </c>
      <c r="R6091" t="str">
        <f>IF(AND(Stock_Info[[#This Row],[Spread High-Low]] &lt; 10, Stock_Info[[#This Row],[% Deli. Qty to Traded Qty]] &gt; 90), "Good Day", "")</f>
        <v/>
      </c>
    </row>
    <row r="6092" spans="1:18">
      <c r="A6092" t="s">
        <v>64</v>
      </c>
      <c r="B6092" s="1">
        <v>45779</v>
      </c>
      <c r="C6092" s="1" t="str">
        <f>"WEEK" &amp;" " &amp;  INT((DAY(Stock_Info[[#This Row],[Date]])+WEEKDAY(DATE(YEAR(Stock_Info[[#This Row],[Date]]),MONTH(Stock_Info[[#This Row],[Date]]),1))-1)/7)+1</f>
        <v>WEEK 1</v>
      </c>
      <c r="D6092" s="12">
        <v>195.75</v>
      </c>
      <c r="E6092" s="12">
        <v>199.6</v>
      </c>
      <c r="F6092" s="12">
        <v>194.6</v>
      </c>
      <c r="G6092" s="12">
        <v>195.05</v>
      </c>
      <c r="H6092" s="12">
        <v>196.14954888147324</v>
      </c>
      <c r="I6092">
        <v>16182</v>
      </c>
      <c r="J6092">
        <v>968</v>
      </c>
      <c r="K6092" s="12">
        <v>3174092</v>
      </c>
      <c r="L6092">
        <v>7715</v>
      </c>
      <c r="M6092">
        <v>47.68</v>
      </c>
      <c r="N6092">
        <v>5</v>
      </c>
      <c r="O6092">
        <v>-0.7</v>
      </c>
      <c r="P6092">
        <f xml:space="preserve"> IF(Stock_Info[[#This Row],[Close Price]] &gt; Stock_Info[[#This Row],[Open Price]], 1, 0)</f>
        <v>0</v>
      </c>
      <c r="Q6092" t="str">
        <f>IF(AND(Stock_Info[[#This Row],[% Deli. Qty to Traded Qty]]&gt;80,Stock_Info[[#This Row],[No. of Trades]]&lt;3000),"Unusual Day","")</f>
        <v/>
      </c>
      <c r="R6092" t="str">
        <f>IF(AND(Stock_Info[[#This Row],[Spread High-Low]] &lt; 10, Stock_Info[[#This Row],[% Deli. Qty to Traded Qty]] &gt; 90), "Good Day", "")</f>
        <v/>
      </c>
    </row>
    <row r="6093" spans="1:18">
      <c r="A6093" t="s">
        <v>64</v>
      </c>
      <c r="B6093" s="1">
        <v>45777</v>
      </c>
      <c r="C6093" s="1" t="str">
        <f>"WEEK" &amp;" " &amp;  INT((DAY(Stock_Info[[#This Row],[Date]])+WEEKDAY(DATE(YEAR(Stock_Info[[#This Row],[Date]]),MONTH(Stock_Info[[#This Row],[Date]]),1))-1)/7)+1</f>
        <v>WEEK 5</v>
      </c>
      <c r="D6093" s="12">
        <v>199</v>
      </c>
      <c r="E6093" s="12">
        <v>200.8</v>
      </c>
      <c r="F6093" s="12">
        <v>194.65</v>
      </c>
      <c r="G6093" s="12">
        <v>195.75</v>
      </c>
      <c r="H6093" s="12">
        <v>198.13503877350922</v>
      </c>
      <c r="I6093">
        <v>22438</v>
      </c>
      <c r="J6093">
        <v>1227</v>
      </c>
      <c r="K6093" s="12">
        <v>4445754</v>
      </c>
      <c r="L6093">
        <v>10275</v>
      </c>
      <c r="M6093">
        <v>45.79</v>
      </c>
      <c r="N6093">
        <v>6.15</v>
      </c>
      <c r="O6093">
        <v>-3.25</v>
      </c>
      <c r="P6093">
        <f xml:space="preserve"> IF(Stock_Info[[#This Row],[Close Price]] &gt; Stock_Info[[#This Row],[Open Price]], 1, 0)</f>
        <v>0</v>
      </c>
      <c r="Q6093" t="str">
        <f>IF(AND(Stock_Info[[#This Row],[% Deli. Qty to Traded Qty]]&gt;80,Stock_Info[[#This Row],[No. of Trades]]&lt;3000),"Unusual Day","")</f>
        <v/>
      </c>
      <c r="R6093" t="str">
        <f>IF(AND(Stock_Info[[#This Row],[Spread High-Low]] &lt; 10, Stock_Info[[#This Row],[% Deli. Qty to Traded Qty]] &gt; 90), "Good Day", "")</f>
        <v/>
      </c>
    </row>
    <row r="6094" spans="1:18">
      <c r="A6094" t="s">
        <v>64</v>
      </c>
      <c r="B6094" s="1">
        <v>45776</v>
      </c>
      <c r="C6094" s="1" t="str">
        <f>"WEEK" &amp;" " &amp;  INT((DAY(Stock_Info[[#This Row],[Date]])+WEEKDAY(DATE(YEAR(Stock_Info[[#This Row],[Date]]),MONTH(Stock_Info[[#This Row],[Date]]),1))-1)/7)+1</f>
        <v>WEEK 5</v>
      </c>
      <c r="D6094" s="12">
        <v>201.9</v>
      </c>
      <c r="E6094" s="12">
        <v>204.75</v>
      </c>
      <c r="F6094" s="12">
        <v>199</v>
      </c>
      <c r="G6094" s="12">
        <v>200.4</v>
      </c>
      <c r="H6094" s="12">
        <v>201.51732002851034</v>
      </c>
      <c r="I6094">
        <v>21045</v>
      </c>
      <c r="J6094">
        <v>862</v>
      </c>
      <c r="K6094" s="12">
        <v>4240932</v>
      </c>
      <c r="L6094">
        <v>9611</v>
      </c>
      <c r="M6094">
        <v>45.67</v>
      </c>
      <c r="N6094">
        <v>5.75</v>
      </c>
      <c r="O6094">
        <v>-1.5</v>
      </c>
      <c r="P6094">
        <f xml:space="preserve"> IF(Stock_Info[[#This Row],[Close Price]] &gt; Stock_Info[[#This Row],[Open Price]], 1, 0)</f>
        <v>0</v>
      </c>
      <c r="Q6094" t="str">
        <f>IF(AND(Stock_Info[[#This Row],[% Deli. Qty to Traded Qty]]&gt;80,Stock_Info[[#This Row],[No. of Trades]]&lt;3000),"Unusual Day","")</f>
        <v/>
      </c>
      <c r="R6094" t="str">
        <f>IF(AND(Stock_Info[[#This Row],[Spread High-Low]] &lt; 10, Stock_Info[[#This Row],[% Deli. Qty to Traded Qty]] &gt; 90), "Good Day", "")</f>
        <v/>
      </c>
    </row>
    <row r="6095" spans="1:18">
      <c r="A6095" t="s">
        <v>64</v>
      </c>
      <c r="B6095" s="1">
        <v>45775</v>
      </c>
      <c r="C6095" s="1" t="str">
        <f>"WEEK" &amp;" " &amp;  INT((DAY(Stock_Info[[#This Row],[Date]])+WEEKDAY(DATE(YEAR(Stock_Info[[#This Row],[Date]]),MONTH(Stock_Info[[#This Row],[Date]]),1))-1)/7)+1</f>
        <v>WEEK 5</v>
      </c>
      <c r="D6095" s="12">
        <v>199.9</v>
      </c>
      <c r="E6095" s="12">
        <v>202.95</v>
      </c>
      <c r="F6095" s="12">
        <v>197.7</v>
      </c>
      <c r="G6095" s="12">
        <v>201.1</v>
      </c>
      <c r="H6095" s="12">
        <v>200.92938707347898</v>
      </c>
      <c r="I6095">
        <v>44312</v>
      </c>
      <c r="J6095">
        <v>1199</v>
      </c>
      <c r="K6095" s="12">
        <v>8903583</v>
      </c>
      <c r="L6095">
        <v>17631</v>
      </c>
      <c r="M6095">
        <v>39.79</v>
      </c>
      <c r="N6095">
        <v>5.25</v>
      </c>
      <c r="O6095">
        <v>1.2</v>
      </c>
      <c r="P6095">
        <f xml:space="preserve"> IF(Stock_Info[[#This Row],[Close Price]] &gt; Stock_Info[[#This Row],[Open Price]], 1, 0)</f>
        <v>1</v>
      </c>
      <c r="Q6095" t="str">
        <f>IF(AND(Stock_Info[[#This Row],[% Deli. Qty to Traded Qty]]&gt;80,Stock_Info[[#This Row],[No. of Trades]]&lt;3000),"Unusual Day","")</f>
        <v/>
      </c>
      <c r="R6095" t="str">
        <f>IF(AND(Stock_Info[[#This Row],[Spread High-Low]] &lt; 10, Stock_Info[[#This Row],[% Deli. Qty to Traded Qty]] &gt; 90), "Good Day", "")</f>
        <v/>
      </c>
    </row>
    <row r="6096" spans="1:18">
      <c r="A6096" t="s">
        <v>64</v>
      </c>
      <c r="B6096" s="1">
        <v>45772</v>
      </c>
      <c r="C6096" s="1" t="str">
        <f>"WEEK" &amp;" " &amp;  INT((DAY(Stock_Info[[#This Row],[Date]])+WEEKDAY(DATE(YEAR(Stock_Info[[#This Row],[Date]]),MONTH(Stock_Info[[#This Row],[Date]]),1))-1)/7)+1</f>
        <v>WEEK 4</v>
      </c>
      <c r="D6096" s="12">
        <v>203.55</v>
      </c>
      <c r="E6096" s="12">
        <v>203.55</v>
      </c>
      <c r="F6096" s="12">
        <v>198.75</v>
      </c>
      <c r="G6096" s="12">
        <v>199.95</v>
      </c>
      <c r="H6096" s="12">
        <v>200.08132931092277</v>
      </c>
      <c r="I6096">
        <v>104415</v>
      </c>
      <c r="J6096">
        <v>1760</v>
      </c>
      <c r="K6096" s="12">
        <v>20891492</v>
      </c>
      <c r="L6096">
        <v>62091</v>
      </c>
      <c r="M6096">
        <v>59.47</v>
      </c>
      <c r="N6096">
        <v>4.8</v>
      </c>
      <c r="O6096">
        <v>-3.6</v>
      </c>
      <c r="P6096">
        <f xml:space="preserve"> IF(Stock_Info[[#This Row],[Close Price]] &gt; Stock_Info[[#This Row],[Open Price]], 1, 0)</f>
        <v>0</v>
      </c>
      <c r="Q6096" t="str">
        <f>IF(AND(Stock_Info[[#This Row],[% Deli. Qty to Traded Qty]]&gt;80,Stock_Info[[#This Row],[No. of Trades]]&lt;3000),"Unusual Day","")</f>
        <v/>
      </c>
      <c r="R6096" t="str">
        <f>IF(AND(Stock_Info[[#This Row],[Spread High-Low]] &lt; 10, Stock_Info[[#This Row],[% Deli. Qty to Traded Qty]] &gt; 90), "Good Day", "")</f>
        <v/>
      </c>
    </row>
    <row r="6097" spans="1:18">
      <c r="A6097" t="s">
        <v>64</v>
      </c>
      <c r="B6097" s="1">
        <v>45771</v>
      </c>
      <c r="C6097" s="1" t="str">
        <f>"WEEK" &amp;" " &amp;  INT((DAY(Stock_Info[[#This Row],[Date]])+WEEKDAY(DATE(YEAR(Stock_Info[[#This Row],[Date]]),MONTH(Stock_Info[[#This Row],[Date]]),1))-1)/7)+1</f>
        <v>WEEK 4</v>
      </c>
      <c r="D6097" s="12">
        <v>202.5</v>
      </c>
      <c r="E6097" s="12">
        <v>204.9</v>
      </c>
      <c r="F6097" s="12">
        <v>200.9</v>
      </c>
      <c r="G6097" s="12">
        <v>201.55</v>
      </c>
      <c r="H6097" s="12">
        <v>202.30151834234127</v>
      </c>
      <c r="I6097">
        <v>67903</v>
      </c>
      <c r="J6097">
        <v>2761</v>
      </c>
      <c r="K6097" s="12">
        <v>13736880</v>
      </c>
      <c r="L6097">
        <v>36435</v>
      </c>
      <c r="M6097">
        <v>53.66</v>
      </c>
      <c r="N6097">
        <v>4</v>
      </c>
      <c r="O6097">
        <v>-0.95</v>
      </c>
      <c r="P6097">
        <f xml:space="preserve"> IF(Stock_Info[[#This Row],[Close Price]] &gt; Stock_Info[[#This Row],[Open Price]], 1, 0)</f>
        <v>0</v>
      </c>
      <c r="Q6097" t="str">
        <f>IF(AND(Stock_Info[[#This Row],[% Deli. Qty to Traded Qty]]&gt;80,Stock_Info[[#This Row],[No. of Trades]]&lt;3000),"Unusual Day","")</f>
        <v/>
      </c>
      <c r="R6097" t="str">
        <f>IF(AND(Stock_Info[[#This Row],[Spread High-Low]] &lt; 10, Stock_Info[[#This Row],[% Deli. Qty to Traded Qty]] &gt; 90), "Good Day", "")</f>
        <v/>
      </c>
    </row>
    <row r="6098" spans="1:18">
      <c r="A6098" t="s">
        <v>64</v>
      </c>
      <c r="B6098" s="1">
        <v>45770</v>
      </c>
      <c r="C6098" s="1" t="str">
        <f>"WEEK" &amp;" " &amp;  INT((DAY(Stock_Info[[#This Row],[Date]])+WEEKDAY(DATE(YEAR(Stock_Info[[#This Row],[Date]]),MONTH(Stock_Info[[#This Row],[Date]]),1))-1)/7)+1</f>
        <v>WEEK 4</v>
      </c>
      <c r="D6098" s="12">
        <v>199</v>
      </c>
      <c r="E6098" s="12">
        <v>202.75</v>
      </c>
      <c r="F6098" s="12">
        <v>195.65</v>
      </c>
      <c r="G6098" s="12">
        <v>202.3</v>
      </c>
      <c r="H6098" s="12">
        <v>200.13689482470784</v>
      </c>
      <c r="I6098">
        <v>80865</v>
      </c>
      <c r="J6098">
        <v>2089</v>
      </c>
      <c r="K6098" s="12">
        <v>16184070</v>
      </c>
      <c r="L6098">
        <v>40550</v>
      </c>
      <c r="M6098">
        <v>50.15</v>
      </c>
      <c r="N6098">
        <v>7.1</v>
      </c>
      <c r="O6098">
        <v>3.3</v>
      </c>
      <c r="P6098">
        <f xml:space="preserve"> IF(Stock_Info[[#This Row],[Close Price]] &gt; Stock_Info[[#This Row],[Open Price]], 1, 0)</f>
        <v>1</v>
      </c>
      <c r="Q6098" t="str">
        <f>IF(AND(Stock_Info[[#This Row],[% Deli. Qty to Traded Qty]]&gt;80,Stock_Info[[#This Row],[No. of Trades]]&lt;3000),"Unusual Day","")</f>
        <v/>
      </c>
      <c r="R6098" t="str">
        <f>IF(AND(Stock_Info[[#This Row],[Spread High-Low]] &lt; 10, Stock_Info[[#This Row],[% Deli. Qty to Traded Qty]] &gt; 90), "Good Day", "")</f>
        <v/>
      </c>
    </row>
    <row r="6099" spans="1:18">
      <c r="A6099" t="s">
        <v>64</v>
      </c>
      <c r="B6099" s="1">
        <v>45769</v>
      </c>
      <c r="C6099" s="1" t="str">
        <f>"WEEK" &amp;" " &amp;  INT((DAY(Stock_Info[[#This Row],[Date]])+WEEKDAY(DATE(YEAR(Stock_Info[[#This Row],[Date]]),MONTH(Stock_Info[[#This Row],[Date]]),1))-1)/7)+1</f>
        <v>WEEK 4</v>
      </c>
      <c r="D6099" s="12">
        <v>196.05</v>
      </c>
      <c r="E6099" s="12">
        <v>200.3</v>
      </c>
      <c r="F6099" s="12">
        <v>195.4</v>
      </c>
      <c r="G6099" s="12">
        <v>197.05</v>
      </c>
      <c r="H6099" s="12">
        <v>198.11495503393002</v>
      </c>
      <c r="I6099">
        <v>127763</v>
      </c>
      <c r="J6099">
        <v>3358</v>
      </c>
      <c r="K6099" s="12">
        <v>25311761</v>
      </c>
      <c r="L6099">
        <v>78388</v>
      </c>
      <c r="M6099">
        <v>61.35</v>
      </c>
      <c r="N6099">
        <v>4.9000000000000004</v>
      </c>
      <c r="O6099">
        <v>1</v>
      </c>
      <c r="P6099">
        <f xml:space="preserve"> IF(Stock_Info[[#This Row],[Close Price]] &gt; Stock_Info[[#This Row],[Open Price]], 1, 0)</f>
        <v>1</v>
      </c>
      <c r="Q6099" t="str">
        <f>IF(AND(Stock_Info[[#This Row],[% Deli. Qty to Traded Qty]]&gt;80,Stock_Info[[#This Row],[No. of Trades]]&lt;3000),"Unusual Day","")</f>
        <v/>
      </c>
      <c r="R6099" t="str">
        <f>IF(AND(Stock_Info[[#This Row],[Spread High-Low]] &lt; 10, Stock_Info[[#This Row],[% Deli. Qty to Traded Qty]] &gt; 90), "Good Day", "")</f>
        <v/>
      </c>
    </row>
    <row r="6100" spans="1:18">
      <c r="A6100" t="s">
        <v>64</v>
      </c>
      <c r="B6100" s="1">
        <v>45768</v>
      </c>
      <c r="C6100" s="1" t="str">
        <f>"WEEK" &amp;" " &amp;  INT((DAY(Stock_Info[[#This Row],[Date]])+WEEKDAY(DATE(YEAR(Stock_Info[[#This Row],[Date]]),MONTH(Stock_Info[[#This Row],[Date]]),1))-1)/7)+1</f>
        <v>WEEK 4</v>
      </c>
      <c r="D6100" s="12">
        <v>193.25</v>
      </c>
      <c r="E6100" s="12">
        <v>197.3</v>
      </c>
      <c r="F6100" s="12">
        <v>192.3</v>
      </c>
      <c r="G6100" s="12">
        <v>196.85</v>
      </c>
      <c r="H6100" s="12">
        <v>196.07814164529492</v>
      </c>
      <c r="I6100">
        <v>50690</v>
      </c>
      <c r="J6100">
        <v>1254</v>
      </c>
      <c r="K6100" s="12">
        <v>9939201</v>
      </c>
      <c r="L6100">
        <v>30972</v>
      </c>
      <c r="M6100">
        <v>61.1</v>
      </c>
      <c r="N6100">
        <v>5</v>
      </c>
      <c r="O6100">
        <v>3.6</v>
      </c>
      <c r="P6100">
        <f xml:space="preserve"> IF(Stock_Info[[#This Row],[Close Price]] &gt; Stock_Info[[#This Row],[Open Price]], 1, 0)</f>
        <v>1</v>
      </c>
      <c r="Q6100" t="str">
        <f>IF(AND(Stock_Info[[#This Row],[% Deli. Qty to Traded Qty]]&gt;80,Stock_Info[[#This Row],[No. of Trades]]&lt;3000),"Unusual Day","")</f>
        <v/>
      </c>
      <c r="R6100" t="str">
        <f>IF(AND(Stock_Info[[#This Row],[Spread High-Low]] &lt; 10, Stock_Info[[#This Row],[% Deli. Qty to Traded Qty]] &gt; 90), "Good Day", "")</f>
        <v/>
      </c>
    </row>
    <row r="6101" spans="1:18">
      <c r="A6101" t="s">
        <v>64</v>
      </c>
      <c r="B6101" s="1">
        <v>45764</v>
      </c>
      <c r="C6101" s="1" t="str">
        <f>"WEEK" &amp;" " &amp;  INT((DAY(Stock_Info[[#This Row],[Date]])+WEEKDAY(DATE(YEAR(Stock_Info[[#This Row],[Date]]),MONTH(Stock_Info[[#This Row],[Date]]),1))-1)/7)+1</f>
        <v>WEEK 3</v>
      </c>
      <c r="D6101" s="12">
        <v>190.85</v>
      </c>
      <c r="E6101" s="12">
        <v>193</v>
      </c>
      <c r="F6101" s="12">
        <v>190.05</v>
      </c>
      <c r="G6101" s="12">
        <v>191.35</v>
      </c>
      <c r="H6101" s="12">
        <v>191.68342536755929</v>
      </c>
      <c r="I6101">
        <v>129843</v>
      </c>
      <c r="J6101">
        <v>5157</v>
      </c>
      <c r="K6101" s="12">
        <v>24888751</v>
      </c>
      <c r="L6101">
        <v>70680</v>
      </c>
      <c r="M6101">
        <v>54.43</v>
      </c>
      <c r="N6101">
        <v>2.95</v>
      </c>
      <c r="O6101">
        <v>0.5</v>
      </c>
      <c r="P6101">
        <f xml:space="preserve"> IF(Stock_Info[[#This Row],[Close Price]] &gt; Stock_Info[[#This Row],[Open Price]], 1, 0)</f>
        <v>1</v>
      </c>
      <c r="Q6101" t="str">
        <f>IF(AND(Stock_Info[[#This Row],[% Deli. Qty to Traded Qty]]&gt;80,Stock_Info[[#This Row],[No. of Trades]]&lt;3000),"Unusual Day","")</f>
        <v/>
      </c>
      <c r="R6101" t="str">
        <f>IF(AND(Stock_Info[[#This Row],[Spread High-Low]] &lt; 10, Stock_Info[[#This Row],[% Deli. Qty to Traded Qty]] &gt; 90), "Good Day", "")</f>
        <v/>
      </c>
    </row>
    <row r="6102" spans="1:18">
      <c r="A6102" t="s">
        <v>64</v>
      </c>
      <c r="B6102" s="1">
        <v>45763</v>
      </c>
      <c r="C6102" s="1" t="str">
        <f>"WEEK" &amp;" " &amp;  INT((DAY(Stock_Info[[#This Row],[Date]])+WEEKDAY(DATE(YEAR(Stock_Info[[#This Row],[Date]]),MONTH(Stock_Info[[#This Row],[Date]]),1))-1)/7)+1</f>
        <v>WEEK 3</v>
      </c>
      <c r="D6102" s="12">
        <v>182.95</v>
      </c>
      <c r="E6102" s="12">
        <v>192</v>
      </c>
      <c r="F6102" s="12">
        <v>182.55</v>
      </c>
      <c r="G6102" s="12">
        <v>190.85</v>
      </c>
      <c r="H6102" s="12">
        <v>189.15151813581406</v>
      </c>
      <c r="I6102">
        <v>132004</v>
      </c>
      <c r="J6102">
        <v>3249</v>
      </c>
      <c r="K6102" s="12">
        <v>24968757</v>
      </c>
      <c r="L6102">
        <v>91201</v>
      </c>
      <c r="M6102">
        <v>69.09</v>
      </c>
      <c r="N6102">
        <v>9.4499999999999993</v>
      </c>
      <c r="O6102">
        <v>7.9</v>
      </c>
      <c r="P6102">
        <f xml:space="preserve"> IF(Stock_Info[[#This Row],[Close Price]] &gt; Stock_Info[[#This Row],[Open Price]], 1, 0)</f>
        <v>1</v>
      </c>
      <c r="Q6102" t="str">
        <f>IF(AND(Stock_Info[[#This Row],[% Deli. Qty to Traded Qty]]&gt;80,Stock_Info[[#This Row],[No. of Trades]]&lt;3000),"Unusual Day","")</f>
        <v/>
      </c>
      <c r="R6102" t="str">
        <f>IF(AND(Stock_Info[[#This Row],[Spread High-Low]] &lt; 10, Stock_Info[[#This Row],[% Deli. Qty to Traded Qty]] &gt; 90), "Good Day", "")</f>
        <v/>
      </c>
    </row>
    <row r="6103" spans="1:18">
      <c r="A6103" t="s">
        <v>64</v>
      </c>
      <c r="B6103" s="1">
        <v>45762</v>
      </c>
      <c r="C6103" s="1" t="str">
        <f>"WEEK" &amp;" " &amp;  INT((DAY(Stock_Info[[#This Row],[Date]])+WEEKDAY(DATE(YEAR(Stock_Info[[#This Row],[Date]]),MONTH(Stock_Info[[#This Row],[Date]]),1))-1)/7)+1</f>
        <v>WEEK 3</v>
      </c>
      <c r="D6103" s="12">
        <v>185.9</v>
      </c>
      <c r="E6103" s="12">
        <v>185.9</v>
      </c>
      <c r="F6103" s="12">
        <v>181.95</v>
      </c>
      <c r="G6103" s="12">
        <v>182.7</v>
      </c>
      <c r="H6103" s="12">
        <v>183.45443555767437</v>
      </c>
      <c r="I6103">
        <v>234931</v>
      </c>
      <c r="J6103">
        <v>2488</v>
      </c>
      <c r="K6103" s="12">
        <v>43099134</v>
      </c>
      <c r="L6103">
        <v>206644</v>
      </c>
      <c r="M6103">
        <v>87.96</v>
      </c>
      <c r="N6103">
        <v>3.95</v>
      </c>
      <c r="O6103">
        <v>-3.2</v>
      </c>
      <c r="P6103">
        <f xml:space="preserve"> IF(Stock_Info[[#This Row],[Close Price]] &gt; Stock_Info[[#This Row],[Open Price]], 1, 0)</f>
        <v>0</v>
      </c>
      <c r="Q6103" t="str">
        <f>IF(AND(Stock_Info[[#This Row],[% Deli. Qty to Traded Qty]]&gt;80,Stock_Info[[#This Row],[No. of Trades]]&lt;3000),"Unusual Day","")</f>
        <v>Unusual Day</v>
      </c>
      <c r="R6103" t="str">
        <f>IF(AND(Stock_Info[[#This Row],[Spread High-Low]] &lt; 10, Stock_Info[[#This Row],[% Deli. Qty to Traded Qty]] &gt; 90), "Good Day", "")</f>
        <v/>
      </c>
    </row>
    <row r="6104" spans="1:18">
      <c r="A6104" t="s">
        <v>64</v>
      </c>
      <c r="B6104" s="1">
        <v>45758</v>
      </c>
      <c r="C6104" s="1" t="str">
        <f>"WEEK" &amp;" " &amp;  INT((DAY(Stock_Info[[#This Row],[Date]])+WEEKDAY(DATE(YEAR(Stock_Info[[#This Row],[Date]]),MONTH(Stock_Info[[#This Row],[Date]]),1))-1)/7)+1</f>
        <v>WEEK 2</v>
      </c>
      <c r="D6104" s="12">
        <v>182.75</v>
      </c>
      <c r="E6104" s="12">
        <v>184.25</v>
      </c>
      <c r="F6104" s="12">
        <v>180.25</v>
      </c>
      <c r="G6104" s="12">
        <v>182.3</v>
      </c>
      <c r="H6104" s="12">
        <v>182.27533042457645</v>
      </c>
      <c r="I6104">
        <v>156768</v>
      </c>
      <c r="J6104">
        <v>2031</v>
      </c>
      <c r="K6104" s="12">
        <v>28574939</v>
      </c>
      <c r="L6104">
        <v>119875</v>
      </c>
      <c r="M6104">
        <v>76.47</v>
      </c>
      <c r="N6104">
        <v>4</v>
      </c>
      <c r="O6104">
        <v>-0.45</v>
      </c>
      <c r="P6104">
        <f xml:space="preserve"> IF(Stock_Info[[#This Row],[Close Price]] &gt; Stock_Info[[#This Row],[Open Price]], 1, 0)</f>
        <v>0</v>
      </c>
      <c r="Q6104" t="str">
        <f>IF(AND(Stock_Info[[#This Row],[% Deli. Qty to Traded Qty]]&gt;80,Stock_Info[[#This Row],[No. of Trades]]&lt;3000),"Unusual Day","")</f>
        <v/>
      </c>
      <c r="R6104" t="str">
        <f>IF(AND(Stock_Info[[#This Row],[Spread High-Low]] &lt; 10, Stock_Info[[#This Row],[% Deli. Qty to Traded Qty]] &gt; 90), "Good Day", "")</f>
        <v/>
      </c>
    </row>
    <row r="6105" spans="1:18">
      <c r="A6105" t="s">
        <v>64</v>
      </c>
      <c r="B6105" s="1">
        <v>45756</v>
      </c>
      <c r="C6105" s="1" t="str">
        <f>"WEEK" &amp;" " &amp;  INT((DAY(Stock_Info[[#This Row],[Date]])+WEEKDAY(DATE(YEAR(Stock_Info[[#This Row],[Date]]),MONTH(Stock_Info[[#This Row],[Date]]),1))-1)/7)+1</f>
        <v>WEEK 2</v>
      </c>
      <c r="D6105" s="12">
        <v>179.5</v>
      </c>
      <c r="E6105" s="12">
        <v>183.5</v>
      </c>
      <c r="F6105" s="12">
        <v>178.3</v>
      </c>
      <c r="G6105" s="12">
        <v>180.85</v>
      </c>
      <c r="H6105" s="12">
        <v>179.87486336019523</v>
      </c>
      <c r="I6105">
        <v>78674</v>
      </c>
      <c r="J6105">
        <v>2017</v>
      </c>
      <c r="K6105" s="12">
        <v>14151475</v>
      </c>
      <c r="L6105">
        <v>46943</v>
      </c>
      <c r="M6105">
        <v>59.67</v>
      </c>
      <c r="N6105">
        <v>5.2</v>
      </c>
      <c r="O6105">
        <v>1.35</v>
      </c>
      <c r="P6105">
        <f xml:space="preserve"> IF(Stock_Info[[#This Row],[Close Price]] &gt; Stock_Info[[#This Row],[Open Price]], 1, 0)</f>
        <v>1</v>
      </c>
      <c r="Q6105" t="str">
        <f>IF(AND(Stock_Info[[#This Row],[% Deli. Qty to Traded Qty]]&gt;80,Stock_Info[[#This Row],[No. of Trades]]&lt;3000),"Unusual Day","")</f>
        <v/>
      </c>
      <c r="R6105" t="str">
        <f>IF(AND(Stock_Info[[#This Row],[Spread High-Low]] &lt; 10, Stock_Info[[#This Row],[% Deli. Qty to Traded Qty]] &gt; 90), "Good Day", "")</f>
        <v/>
      </c>
    </row>
    <row r="6106" spans="1:18">
      <c r="A6106" t="s">
        <v>64</v>
      </c>
      <c r="B6106" s="1">
        <v>45755</v>
      </c>
      <c r="C6106" s="1" t="str">
        <f>"WEEK" &amp;" " &amp;  INT((DAY(Stock_Info[[#This Row],[Date]])+WEEKDAY(DATE(YEAR(Stock_Info[[#This Row],[Date]]),MONTH(Stock_Info[[#This Row],[Date]]),1))-1)/7)+1</f>
        <v>WEEK 2</v>
      </c>
      <c r="D6106" s="12">
        <v>181.75</v>
      </c>
      <c r="E6106" s="12">
        <v>182.5</v>
      </c>
      <c r="F6106" s="12">
        <v>178.05</v>
      </c>
      <c r="G6106" s="12">
        <v>180.95</v>
      </c>
      <c r="H6106" s="12">
        <v>180.59763900441487</v>
      </c>
      <c r="I6106">
        <v>31258</v>
      </c>
      <c r="J6106">
        <v>1170</v>
      </c>
      <c r="K6106" s="12">
        <v>5645121</v>
      </c>
      <c r="L6106">
        <v>10307</v>
      </c>
      <c r="M6106">
        <v>32.97</v>
      </c>
      <c r="N6106">
        <v>4.45</v>
      </c>
      <c r="O6106">
        <v>-0.8</v>
      </c>
      <c r="P6106">
        <f xml:space="preserve"> IF(Stock_Info[[#This Row],[Close Price]] &gt; Stock_Info[[#This Row],[Open Price]], 1, 0)</f>
        <v>0</v>
      </c>
      <c r="Q6106" t="str">
        <f>IF(AND(Stock_Info[[#This Row],[% Deli. Qty to Traded Qty]]&gt;80,Stock_Info[[#This Row],[No. of Trades]]&lt;3000),"Unusual Day","")</f>
        <v/>
      </c>
      <c r="R6106" t="str">
        <f>IF(AND(Stock_Info[[#This Row],[Spread High-Low]] &lt; 10, Stock_Info[[#This Row],[% Deli. Qty to Traded Qty]] &gt; 90), "Good Day", "")</f>
        <v/>
      </c>
    </row>
    <row r="6107" spans="1:18">
      <c r="A6107" t="s">
        <v>64</v>
      </c>
      <c r="B6107" s="1">
        <v>45754</v>
      </c>
      <c r="C6107" s="1" t="str">
        <f>"WEEK" &amp;" " &amp;  INT((DAY(Stock_Info[[#This Row],[Date]])+WEEKDAY(DATE(YEAR(Stock_Info[[#This Row],[Date]]),MONTH(Stock_Info[[#This Row],[Date]]),1))-1)/7)+1</f>
        <v>WEEK 2</v>
      </c>
      <c r="D6107" s="12">
        <v>163.1</v>
      </c>
      <c r="E6107" s="12">
        <v>179.2</v>
      </c>
      <c r="F6107" s="12">
        <v>163.1</v>
      </c>
      <c r="G6107" s="12">
        <v>177.95</v>
      </c>
      <c r="H6107" s="12">
        <v>175.55215518495882</v>
      </c>
      <c r="I6107">
        <v>68718</v>
      </c>
      <c r="J6107">
        <v>2676</v>
      </c>
      <c r="K6107" s="12">
        <v>12063593</v>
      </c>
      <c r="L6107">
        <v>27695</v>
      </c>
      <c r="M6107">
        <v>40.299999999999997</v>
      </c>
      <c r="N6107">
        <v>16.100000000000001</v>
      </c>
      <c r="O6107">
        <v>14.85</v>
      </c>
      <c r="P6107">
        <f xml:space="preserve"> IF(Stock_Info[[#This Row],[Close Price]] &gt; Stock_Info[[#This Row],[Open Price]], 1, 0)</f>
        <v>1</v>
      </c>
      <c r="Q6107" t="str">
        <f>IF(AND(Stock_Info[[#This Row],[% Deli. Qty to Traded Qty]]&gt;80,Stock_Info[[#This Row],[No. of Trades]]&lt;3000),"Unusual Day","")</f>
        <v/>
      </c>
      <c r="R6107" t="str">
        <f>IF(AND(Stock_Info[[#This Row],[Spread High-Low]] &lt; 10, Stock_Info[[#This Row],[% Deli. Qty to Traded Qty]] &gt; 90), "Good Day", "")</f>
        <v/>
      </c>
    </row>
    <row r="6108" spans="1:18">
      <c r="A6108" t="s">
        <v>64</v>
      </c>
      <c r="B6108" s="1">
        <v>45751</v>
      </c>
      <c r="C6108" s="1" t="str">
        <f>"WEEK" &amp;" " &amp;  INT((DAY(Stock_Info[[#This Row],[Date]])+WEEKDAY(DATE(YEAR(Stock_Info[[#This Row],[Date]]),MONTH(Stock_Info[[#This Row],[Date]]),1))-1)/7)+1</f>
        <v>WEEK 1</v>
      </c>
      <c r="D6108" s="12">
        <v>188.55</v>
      </c>
      <c r="E6108" s="12">
        <v>190.75</v>
      </c>
      <c r="F6108" s="12">
        <v>181.65</v>
      </c>
      <c r="G6108" s="12">
        <v>183.3</v>
      </c>
      <c r="H6108" s="12">
        <v>186.32968978477081</v>
      </c>
      <c r="I6108">
        <v>165498</v>
      </c>
      <c r="J6108">
        <v>4696</v>
      </c>
      <c r="K6108" s="12">
        <v>30837191</v>
      </c>
      <c r="L6108">
        <v>73124</v>
      </c>
      <c r="M6108">
        <v>44.18</v>
      </c>
      <c r="N6108">
        <v>9.1</v>
      </c>
      <c r="O6108">
        <v>-5.25</v>
      </c>
      <c r="P6108">
        <f xml:space="preserve"> IF(Stock_Info[[#This Row],[Close Price]] &gt; Stock_Info[[#This Row],[Open Price]], 1, 0)</f>
        <v>0</v>
      </c>
      <c r="Q6108" t="str">
        <f>IF(AND(Stock_Info[[#This Row],[% Deli. Qty to Traded Qty]]&gt;80,Stock_Info[[#This Row],[No. of Trades]]&lt;3000),"Unusual Day","")</f>
        <v/>
      </c>
      <c r="R6108" t="str">
        <f>IF(AND(Stock_Info[[#This Row],[Spread High-Low]] &lt; 10, Stock_Info[[#This Row],[% Deli. Qty to Traded Qty]] &gt; 90), "Good Day", "")</f>
        <v/>
      </c>
    </row>
    <row r="6109" spans="1:18">
      <c r="A6109" t="s">
        <v>64</v>
      </c>
      <c r="B6109" s="1">
        <v>45750</v>
      </c>
      <c r="C6109" s="1" t="str">
        <f>"WEEK" &amp;" " &amp;  INT((DAY(Stock_Info[[#This Row],[Date]])+WEEKDAY(DATE(YEAR(Stock_Info[[#This Row],[Date]]),MONTH(Stock_Info[[#This Row],[Date]]),1))-1)/7)+1</f>
        <v>WEEK 1</v>
      </c>
      <c r="D6109" s="12">
        <v>179.9</v>
      </c>
      <c r="E6109" s="12">
        <v>191.4</v>
      </c>
      <c r="F6109" s="12">
        <v>178.9</v>
      </c>
      <c r="G6109" s="12">
        <v>188.5</v>
      </c>
      <c r="H6109" s="12">
        <v>186.91187406396017</v>
      </c>
      <c r="I6109">
        <v>211663</v>
      </c>
      <c r="J6109">
        <v>3808</v>
      </c>
      <c r="K6109" s="12">
        <v>39562328</v>
      </c>
      <c r="L6109">
        <v>125498</v>
      </c>
      <c r="M6109">
        <v>59.29</v>
      </c>
      <c r="N6109">
        <v>12.5</v>
      </c>
      <c r="O6109">
        <v>8.6</v>
      </c>
      <c r="P6109">
        <f xml:space="preserve"> IF(Stock_Info[[#This Row],[Close Price]] &gt; Stock_Info[[#This Row],[Open Price]], 1, 0)</f>
        <v>1</v>
      </c>
      <c r="Q6109" t="str">
        <f>IF(AND(Stock_Info[[#This Row],[% Deli. Qty to Traded Qty]]&gt;80,Stock_Info[[#This Row],[No. of Trades]]&lt;3000),"Unusual Day","")</f>
        <v/>
      </c>
      <c r="R6109" t="str">
        <f>IF(AND(Stock_Info[[#This Row],[Spread High-Low]] &lt; 10, Stock_Info[[#This Row],[% Deli. Qty to Traded Qty]] &gt; 90), "Good Day", "")</f>
        <v/>
      </c>
    </row>
    <row r="6110" spans="1:18">
      <c r="A6110" t="s">
        <v>64</v>
      </c>
      <c r="B6110" s="1">
        <v>45749</v>
      </c>
      <c r="C6110" s="1" t="str">
        <f>"WEEK" &amp;" " &amp;  INT((DAY(Stock_Info[[#This Row],[Date]])+WEEKDAY(DATE(YEAR(Stock_Info[[#This Row],[Date]]),MONTH(Stock_Info[[#This Row],[Date]]),1))-1)/7)+1</f>
        <v>WEEK 1</v>
      </c>
      <c r="D6110" s="12">
        <v>178.05</v>
      </c>
      <c r="E6110" s="12">
        <v>180.75</v>
      </c>
      <c r="F6110" s="12">
        <v>177.6</v>
      </c>
      <c r="G6110" s="12">
        <v>180.35</v>
      </c>
      <c r="H6110" s="12">
        <v>179.64918804517674</v>
      </c>
      <c r="I6110">
        <v>50557</v>
      </c>
      <c r="J6110">
        <v>1986</v>
      </c>
      <c r="K6110" s="12">
        <v>9082524</v>
      </c>
      <c r="L6110">
        <v>32656</v>
      </c>
      <c r="M6110">
        <v>64.59</v>
      </c>
      <c r="N6110">
        <v>3.15</v>
      </c>
      <c r="O6110">
        <v>2.2999999999999998</v>
      </c>
      <c r="P6110">
        <f xml:space="preserve"> IF(Stock_Info[[#This Row],[Close Price]] &gt; Stock_Info[[#This Row],[Open Price]], 1, 0)</f>
        <v>1</v>
      </c>
      <c r="Q6110" t="str">
        <f>IF(AND(Stock_Info[[#This Row],[% Deli. Qty to Traded Qty]]&gt;80,Stock_Info[[#This Row],[No. of Trades]]&lt;3000),"Unusual Day","")</f>
        <v/>
      </c>
      <c r="R6110" t="str">
        <f>IF(AND(Stock_Info[[#This Row],[Spread High-Low]] &lt; 10, Stock_Info[[#This Row],[% Deli. Qty to Traded Qty]] &gt; 90), "Good Day", "")</f>
        <v/>
      </c>
    </row>
    <row r="6111" spans="1:18">
      <c r="A6111" t="s">
        <v>64</v>
      </c>
      <c r="B6111" s="1">
        <v>45748</v>
      </c>
      <c r="C6111" s="1" t="str">
        <f>"WEEK" &amp;" " &amp;  INT((DAY(Stock_Info[[#This Row],[Date]])+WEEKDAY(DATE(YEAR(Stock_Info[[#This Row],[Date]]),MONTH(Stock_Info[[#This Row],[Date]]),1))-1)/7)+1</f>
        <v>WEEK 1</v>
      </c>
      <c r="D6111" s="12">
        <v>171.15</v>
      </c>
      <c r="E6111" s="12">
        <v>180.55</v>
      </c>
      <c r="F6111" s="12">
        <v>171.15</v>
      </c>
      <c r="G6111" s="12">
        <v>179.7</v>
      </c>
      <c r="H6111" s="12">
        <v>179.01164777139309</v>
      </c>
      <c r="I6111">
        <v>51512</v>
      </c>
      <c r="J6111">
        <v>1106</v>
      </c>
      <c r="K6111" s="12">
        <v>9221248</v>
      </c>
      <c r="L6111">
        <v>31201</v>
      </c>
      <c r="M6111">
        <v>60.57</v>
      </c>
      <c r="N6111">
        <v>9.4</v>
      </c>
      <c r="O6111">
        <v>8.5500000000000007</v>
      </c>
      <c r="P6111">
        <f xml:space="preserve"> IF(Stock_Info[[#This Row],[Close Price]] &gt; Stock_Info[[#This Row],[Open Price]], 1, 0)</f>
        <v>1</v>
      </c>
      <c r="Q6111" t="str">
        <f>IF(AND(Stock_Info[[#This Row],[% Deli. Qty to Traded Qty]]&gt;80,Stock_Info[[#This Row],[No. of Trades]]&lt;3000),"Unusual Day","")</f>
        <v/>
      </c>
      <c r="R6111" t="str">
        <f>IF(AND(Stock_Info[[#This Row],[Spread High-Low]] &lt; 10, Stock_Info[[#This Row],[% Deli. Qty to Traded Qty]] &gt; 90), "Good Day", "")</f>
        <v/>
      </c>
    </row>
    <row r="6112" spans="1:18">
      <c r="A6112" t="s">
        <v>64</v>
      </c>
      <c r="B6112" s="1">
        <v>45744</v>
      </c>
      <c r="C6112" s="1" t="str">
        <f>"WEEK" &amp;" " &amp;  INT((DAY(Stock_Info[[#This Row],[Date]])+WEEKDAY(DATE(YEAR(Stock_Info[[#This Row],[Date]]),MONTH(Stock_Info[[#This Row],[Date]]),1))-1)/7)+1</f>
        <v>WEEK 5</v>
      </c>
      <c r="D6112" s="12">
        <v>182.85</v>
      </c>
      <c r="E6112" s="12">
        <v>182.85</v>
      </c>
      <c r="F6112" s="12">
        <v>175.2</v>
      </c>
      <c r="G6112" s="12">
        <v>175.6</v>
      </c>
      <c r="H6112" s="12">
        <v>178.76355856605028</v>
      </c>
      <c r="I6112">
        <v>66139</v>
      </c>
      <c r="J6112">
        <v>1154</v>
      </c>
      <c r="K6112" s="12">
        <v>11823243</v>
      </c>
      <c r="L6112">
        <v>47717</v>
      </c>
      <c r="M6112">
        <v>72.150000000000006</v>
      </c>
      <c r="N6112">
        <v>7.65</v>
      </c>
      <c r="O6112">
        <v>-7.25</v>
      </c>
      <c r="P6112">
        <f xml:space="preserve"> IF(Stock_Info[[#This Row],[Close Price]] &gt; Stock_Info[[#This Row],[Open Price]], 1, 0)</f>
        <v>0</v>
      </c>
      <c r="Q6112" t="str">
        <f>IF(AND(Stock_Info[[#This Row],[% Deli. Qty to Traded Qty]]&gt;80,Stock_Info[[#This Row],[No. of Trades]]&lt;3000),"Unusual Day","")</f>
        <v/>
      </c>
      <c r="R6112" t="str">
        <f>IF(AND(Stock_Info[[#This Row],[Spread High-Low]] &lt; 10, Stock_Info[[#This Row],[% Deli. Qty to Traded Qty]] &gt; 90), "Good Day", "")</f>
        <v/>
      </c>
    </row>
    <row r="6113" spans="1:18">
      <c r="A6113" t="s">
        <v>64</v>
      </c>
      <c r="B6113" s="1">
        <v>45743</v>
      </c>
      <c r="C6113" s="1" t="str">
        <f>"WEEK" &amp;" " &amp;  INT((DAY(Stock_Info[[#This Row],[Date]])+WEEKDAY(DATE(YEAR(Stock_Info[[#This Row],[Date]]),MONTH(Stock_Info[[#This Row],[Date]]),1))-1)/7)+1</f>
        <v>WEEK 5</v>
      </c>
      <c r="D6113" s="12">
        <v>179.3</v>
      </c>
      <c r="E6113" s="12">
        <v>179.8</v>
      </c>
      <c r="F6113" s="12">
        <v>175.4</v>
      </c>
      <c r="G6113" s="12">
        <v>178.6</v>
      </c>
      <c r="H6113" s="12">
        <v>177.95428775017038</v>
      </c>
      <c r="I6113">
        <v>129112</v>
      </c>
      <c r="J6113">
        <v>1763</v>
      </c>
      <c r="K6113" s="12">
        <v>22976034</v>
      </c>
      <c r="L6113">
        <v>91148</v>
      </c>
      <c r="M6113">
        <v>70.599999999999994</v>
      </c>
      <c r="N6113">
        <v>4.4000000000000004</v>
      </c>
      <c r="O6113">
        <v>-0.7</v>
      </c>
      <c r="P6113">
        <f xml:space="preserve"> IF(Stock_Info[[#This Row],[Close Price]] &gt; Stock_Info[[#This Row],[Open Price]], 1, 0)</f>
        <v>0</v>
      </c>
      <c r="Q6113" t="str">
        <f>IF(AND(Stock_Info[[#This Row],[% Deli. Qty to Traded Qty]]&gt;80,Stock_Info[[#This Row],[No. of Trades]]&lt;3000),"Unusual Day","")</f>
        <v/>
      </c>
      <c r="R6113" t="str">
        <f>IF(AND(Stock_Info[[#This Row],[Spread High-Low]] &lt; 10, Stock_Info[[#This Row],[% Deli. Qty to Traded Qty]] &gt; 90), "Good Day", "")</f>
        <v/>
      </c>
    </row>
    <row r="6114" spans="1:18">
      <c r="A6114" t="s">
        <v>64</v>
      </c>
      <c r="B6114" s="1">
        <v>45742</v>
      </c>
      <c r="C6114" s="1" t="str">
        <f>"WEEK" &amp;" " &amp;  INT((DAY(Stock_Info[[#This Row],[Date]])+WEEKDAY(DATE(YEAR(Stock_Info[[#This Row],[Date]]),MONTH(Stock_Info[[#This Row],[Date]]),1))-1)/7)+1</f>
        <v>WEEK 5</v>
      </c>
      <c r="D6114" s="12">
        <v>180.15</v>
      </c>
      <c r="E6114" s="12">
        <v>180.4</v>
      </c>
      <c r="F6114" s="12">
        <v>176.8</v>
      </c>
      <c r="G6114" s="12">
        <v>177.25</v>
      </c>
      <c r="H6114" s="12">
        <v>178.50666600089878</v>
      </c>
      <c r="I6114">
        <v>80108</v>
      </c>
      <c r="J6114">
        <v>3593</v>
      </c>
      <c r="K6114" s="12">
        <v>14299812</v>
      </c>
      <c r="L6114">
        <v>55547</v>
      </c>
      <c r="M6114">
        <v>69.34</v>
      </c>
      <c r="N6114">
        <v>3.6</v>
      </c>
      <c r="O6114">
        <v>-2.9</v>
      </c>
      <c r="P6114">
        <f xml:space="preserve"> IF(Stock_Info[[#This Row],[Close Price]] &gt; Stock_Info[[#This Row],[Open Price]], 1, 0)</f>
        <v>0</v>
      </c>
      <c r="Q6114" t="str">
        <f>IF(AND(Stock_Info[[#This Row],[% Deli. Qty to Traded Qty]]&gt;80,Stock_Info[[#This Row],[No. of Trades]]&lt;3000),"Unusual Day","")</f>
        <v/>
      </c>
      <c r="R6114" t="str">
        <f>IF(AND(Stock_Info[[#This Row],[Spread High-Low]] &lt; 10, Stock_Info[[#This Row],[% Deli. Qty to Traded Qty]] &gt; 90), "Good Day", "")</f>
        <v/>
      </c>
    </row>
    <row r="6115" spans="1:18">
      <c r="A6115" t="s">
        <v>64</v>
      </c>
      <c r="B6115" s="1">
        <v>45741</v>
      </c>
      <c r="C6115" s="1" t="str">
        <f>"WEEK" &amp;" " &amp;  INT((DAY(Stock_Info[[#This Row],[Date]])+WEEKDAY(DATE(YEAR(Stock_Info[[#This Row],[Date]]),MONTH(Stock_Info[[#This Row],[Date]]),1))-1)/7)+1</f>
        <v>WEEK 5</v>
      </c>
      <c r="D6115" s="12">
        <v>187.6</v>
      </c>
      <c r="E6115" s="12">
        <v>187.6</v>
      </c>
      <c r="F6115" s="12">
        <v>179.85</v>
      </c>
      <c r="G6115" s="12">
        <v>180.4</v>
      </c>
      <c r="H6115" s="12">
        <v>182.32284703858286</v>
      </c>
      <c r="I6115">
        <v>156935</v>
      </c>
      <c r="J6115">
        <v>3448</v>
      </c>
      <c r="K6115" s="12">
        <v>28612836</v>
      </c>
      <c r="L6115">
        <v>91095</v>
      </c>
      <c r="M6115">
        <v>58.05</v>
      </c>
      <c r="N6115">
        <v>7.75</v>
      </c>
      <c r="O6115">
        <v>-7.2</v>
      </c>
      <c r="P6115">
        <f xml:space="preserve"> IF(Stock_Info[[#This Row],[Close Price]] &gt; Stock_Info[[#This Row],[Open Price]], 1, 0)</f>
        <v>0</v>
      </c>
      <c r="Q6115" t="str">
        <f>IF(AND(Stock_Info[[#This Row],[% Deli. Qty to Traded Qty]]&gt;80,Stock_Info[[#This Row],[No. of Trades]]&lt;3000),"Unusual Day","")</f>
        <v/>
      </c>
      <c r="R6115" t="str">
        <f>IF(AND(Stock_Info[[#This Row],[Spread High-Low]] &lt; 10, Stock_Info[[#This Row],[% Deli. Qty to Traded Qty]] &gt; 90), "Good Day", "")</f>
        <v/>
      </c>
    </row>
    <row r="6116" spans="1:18">
      <c r="A6116" t="s">
        <v>64</v>
      </c>
      <c r="B6116" s="1">
        <v>45740</v>
      </c>
      <c r="C6116" s="1" t="str">
        <f>"WEEK" &amp;" " &amp;  INT((DAY(Stock_Info[[#This Row],[Date]])+WEEKDAY(DATE(YEAR(Stock_Info[[#This Row],[Date]]),MONTH(Stock_Info[[#This Row],[Date]]),1))-1)/7)+1</f>
        <v>WEEK 5</v>
      </c>
      <c r="D6116" s="12">
        <v>183.95</v>
      </c>
      <c r="E6116" s="12">
        <v>186</v>
      </c>
      <c r="F6116" s="12">
        <v>182.25</v>
      </c>
      <c r="G6116" s="12">
        <v>184</v>
      </c>
      <c r="H6116" s="12">
        <v>184.15165205005027</v>
      </c>
      <c r="I6116">
        <v>143216</v>
      </c>
      <c r="J6116">
        <v>3787</v>
      </c>
      <c r="K6116" s="12">
        <v>26373463</v>
      </c>
      <c r="L6116">
        <v>86888</v>
      </c>
      <c r="M6116">
        <v>60.67</v>
      </c>
      <c r="N6116">
        <v>3.75</v>
      </c>
      <c r="O6116">
        <v>0.05</v>
      </c>
      <c r="P6116">
        <f xml:space="preserve"> IF(Stock_Info[[#This Row],[Close Price]] &gt; Stock_Info[[#This Row],[Open Price]], 1, 0)</f>
        <v>1</v>
      </c>
      <c r="Q6116" t="str">
        <f>IF(AND(Stock_Info[[#This Row],[% Deli. Qty to Traded Qty]]&gt;80,Stock_Info[[#This Row],[No. of Trades]]&lt;3000),"Unusual Day","")</f>
        <v/>
      </c>
      <c r="R6116" t="str">
        <f>IF(AND(Stock_Info[[#This Row],[Spread High-Low]] &lt; 10, Stock_Info[[#This Row],[% Deli. Qty to Traded Qty]] &gt; 90), "Good Day", "")</f>
        <v/>
      </c>
    </row>
    <row r="6117" spans="1:18">
      <c r="A6117" t="s">
        <v>64</v>
      </c>
      <c r="B6117" s="1">
        <v>45737</v>
      </c>
      <c r="C6117" s="1" t="str">
        <f>"WEEK" &amp;" " &amp;  INT((DAY(Stock_Info[[#This Row],[Date]])+WEEKDAY(DATE(YEAR(Stock_Info[[#This Row],[Date]]),MONTH(Stock_Info[[#This Row],[Date]]),1))-1)/7)+1</f>
        <v>WEEK 4</v>
      </c>
      <c r="D6117" s="12">
        <v>183.3</v>
      </c>
      <c r="E6117" s="12">
        <v>184.75</v>
      </c>
      <c r="F6117" s="12">
        <v>181.05</v>
      </c>
      <c r="G6117" s="12">
        <v>181.75</v>
      </c>
      <c r="H6117" s="12">
        <v>182.5100253435167</v>
      </c>
      <c r="I6117">
        <v>58003</v>
      </c>
      <c r="J6117">
        <v>1061</v>
      </c>
      <c r="K6117" s="12">
        <v>10586129</v>
      </c>
      <c r="L6117">
        <v>38203</v>
      </c>
      <c r="M6117">
        <v>65.86</v>
      </c>
      <c r="N6117">
        <v>3.7</v>
      </c>
      <c r="O6117">
        <v>-1.55</v>
      </c>
      <c r="P6117">
        <f xml:space="preserve"> IF(Stock_Info[[#This Row],[Close Price]] &gt; Stock_Info[[#This Row],[Open Price]], 1, 0)</f>
        <v>0</v>
      </c>
      <c r="Q6117" t="str">
        <f>IF(AND(Stock_Info[[#This Row],[% Deli. Qty to Traded Qty]]&gt;80,Stock_Info[[#This Row],[No. of Trades]]&lt;3000),"Unusual Day","")</f>
        <v/>
      </c>
      <c r="R6117" t="str">
        <f>IF(AND(Stock_Info[[#This Row],[Spread High-Low]] &lt; 10, Stock_Info[[#This Row],[% Deli. Qty to Traded Qty]] &gt; 90), "Good Day", "")</f>
        <v/>
      </c>
    </row>
    <row r="6118" spans="1:18">
      <c r="A6118" t="s">
        <v>64</v>
      </c>
      <c r="B6118" s="1">
        <v>45736</v>
      </c>
      <c r="C6118" s="1" t="str">
        <f>"WEEK" &amp;" " &amp;  INT((DAY(Stock_Info[[#This Row],[Date]])+WEEKDAY(DATE(YEAR(Stock_Info[[#This Row],[Date]]),MONTH(Stock_Info[[#This Row],[Date]]),1))-1)/7)+1</f>
        <v>WEEK 4</v>
      </c>
      <c r="D6118" s="12">
        <v>180.5</v>
      </c>
      <c r="E6118" s="12">
        <v>184.25</v>
      </c>
      <c r="F6118" s="12">
        <v>177.35</v>
      </c>
      <c r="G6118" s="12">
        <v>183.65</v>
      </c>
      <c r="H6118" s="12">
        <v>180.76807422671419</v>
      </c>
      <c r="I6118">
        <v>91719</v>
      </c>
      <c r="J6118">
        <v>1601</v>
      </c>
      <c r="K6118" s="12">
        <v>16579867</v>
      </c>
      <c r="L6118">
        <v>64414</v>
      </c>
      <c r="M6118">
        <v>70.23</v>
      </c>
      <c r="N6118">
        <v>6.9</v>
      </c>
      <c r="O6118">
        <v>3.15</v>
      </c>
      <c r="P6118">
        <f xml:space="preserve"> IF(Stock_Info[[#This Row],[Close Price]] &gt; Stock_Info[[#This Row],[Open Price]], 1, 0)</f>
        <v>1</v>
      </c>
      <c r="Q6118" t="str">
        <f>IF(AND(Stock_Info[[#This Row],[% Deli. Qty to Traded Qty]]&gt;80,Stock_Info[[#This Row],[No. of Trades]]&lt;3000),"Unusual Day","")</f>
        <v/>
      </c>
      <c r="R6118" t="str">
        <f>IF(AND(Stock_Info[[#This Row],[Spread High-Low]] &lt; 10, Stock_Info[[#This Row],[% Deli. Qty to Traded Qty]] &gt; 90), "Good Day", "")</f>
        <v/>
      </c>
    </row>
    <row r="6119" spans="1:18">
      <c r="A6119" t="s">
        <v>64</v>
      </c>
      <c r="B6119" s="1">
        <v>45735</v>
      </c>
      <c r="C6119" s="1" t="str">
        <f>"WEEK" &amp;" " &amp;  INT((DAY(Stock_Info[[#This Row],[Date]])+WEEKDAY(DATE(YEAR(Stock_Info[[#This Row],[Date]]),MONTH(Stock_Info[[#This Row],[Date]]),1))-1)/7)+1</f>
        <v>WEEK 4</v>
      </c>
      <c r="D6119" s="12">
        <v>175.5</v>
      </c>
      <c r="E6119" s="12">
        <v>176.5</v>
      </c>
      <c r="F6119" s="12">
        <v>174.55</v>
      </c>
      <c r="G6119" s="12">
        <v>176.05</v>
      </c>
      <c r="H6119" s="12">
        <v>175.78066689120917</v>
      </c>
      <c r="I6119">
        <v>59380</v>
      </c>
      <c r="J6119">
        <v>949</v>
      </c>
      <c r="K6119" s="12">
        <v>10437856</v>
      </c>
      <c r="L6119">
        <v>38414</v>
      </c>
      <c r="M6119">
        <v>64.69</v>
      </c>
      <c r="N6119">
        <v>1.95</v>
      </c>
      <c r="O6119">
        <v>0.55000000000000004</v>
      </c>
      <c r="P6119">
        <f xml:space="preserve"> IF(Stock_Info[[#This Row],[Close Price]] &gt; Stock_Info[[#This Row],[Open Price]], 1, 0)</f>
        <v>1</v>
      </c>
      <c r="Q6119" t="str">
        <f>IF(AND(Stock_Info[[#This Row],[% Deli. Qty to Traded Qty]]&gt;80,Stock_Info[[#This Row],[No. of Trades]]&lt;3000),"Unusual Day","")</f>
        <v/>
      </c>
      <c r="R6119" t="str">
        <f>IF(AND(Stock_Info[[#This Row],[Spread High-Low]] &lt; 10, Stock_Info[[#This Row],[% Deli. Qty to Traded Qty]] &gt; 90), "Good Day", "")</f>
        <v/>
      </c>
    </row>
    <row r="6120" spans="1:18">
      <c r="A6120" t="s">
        <v>64</v>
      </c>
      <c r="B6120" s="1">
        <v>45734</v>
      </c>
      <c r="C6120" s="1" t="str">
        <f>"WEEK" &amp;" " &amp;  INT((DAY(Stock_Info[[#This Row],[Date]])+WEEKDAY(DATE(YEAR(Stock_Info[[#This Row],[Date]]),MONTH(Stock_Info[[#This Row],[Date]]),1))-1)/7)+1</f>
        <v>WEEK 4</v>
      </c>
      <c r="D6120" s="12">
        <v>171.6</v>
      </c>
      <c r="E6120" s="12">
        <v>174.95</v>
      </c>
      <c r="F6120" s="12">
        <v>171</v>
      </c>
      <c r="G6120" s="12">
        <v>174.45</v>
      </c>
      <c r="H6120" s="12">
        <v>174.01673651456014</v>
      </c>
      <c r="I6120">
        <v>111194</v>
      </c>
      <c r="J6120">
        <v>2301</v>
      </c>
      <c r="K6120" s="12">
        <v>19349617</v>
      </c>
      <c r="L6120">
        <v>86903</v>
      </c>
      <c r="M6120">
        <v>78.150000000000006</v>
      </c>
      <c r="N6120">
        <v>3.95</v>
      </c>
      <c r="O6120">
        <v>2.85</v>
      </c>
      <c r="P6120">
        <f xml:space="preserve"> IF(Stock_Info[[#This Row],[Close Price]] &gt; Stock_Info[[#This Row],[Open Price]], 1, 0)</f>
        <v>1</v>
      </c>
      <c r="Q6120" t="str">
        <f>IF(AND(Stock_Info[[#This Row],[% Deli. Qty to Traded Qty]]&gt;80,Stock_Info[[#This Row],[No. of Trades]]&lt;3000),"Unusual Day","")</f>
        <v/>
      </c>
      <c r="R6120" t="str">
        <f>IF(AND(Stock_Info[[#This Row],[Spread High-Low]] &lt; 10, Stock_Info[[#This Row],[% Deli. Qty to Traded Qty]] &gt; 90), "Good Day", "")</f>
        <v/>
      </c>
    </row>
    <row r="6121" spans="1:18">
      <c r="A6121" t="s">
        <v>64</v>
      </c>
      <c r="B6121" s="1">
        <v>45733</v>
      </c>
      <c r="C6121" s="1" t="str">
        <f>"WEEK" &amp;" " &amp;  INT((DAY(Stock_Info[[#This Row],[Date]])+WEEKDAY(DATE(YEAR(Stock_Info[[#This Row],[Date]]),MONTH(Stock_Info[[#This Row],[Date]]),1))-1)/7)+1</f>
        <v>WEEK 4</v>
      </c>
      <c r="D6121" s="12">
        <v>171.5</v>
      </c>
      <c r="E6121" s="12">
        <v>172.7</v>
      </c>
      <c r="F6121" s="12">
        <v>169.15</v>
      </c>
      <c r="G6121" s="12">
        <v>170.4</v>
      </c>
      <c r="H6121" s="12">
        <v>170.57057693512351</v>
      </c>
      <c r="I6121">
        <v>191564</v>
      </c>
      <c r="J6121">
        <v>4284</v>
      </c>
      <c r="K6121" s="12">
        <v>32675182</v>
      </c>
      <c r="L6121">
        <v>125706</v>
      </c>
      <c r="M6121">
        <v>65.62</v>
      </c>
      <c r="N6121">
        <v>3.55</v>
      </c>
      <c r="O6121">
        <v>-1.1000000000000001</v>
      </c>
      <c r="P6121">
        <f xml:space="preserve"> IF(Stock_Info[[#This Row],[Close Price]] &gt; Stock_Info[[#This Row],[Open Price]], 1, 0)</f>
        <v>0</v>
      </c>
      <c r="Q6121" t="str">
        <f>IF(AND(Stock_Info[[#This Row],[% Deli. Qty to Traded Qty]]&gt;80,Stock_Info[[#This Row],[No. of Trades]]&lt;3000),"Unusual Day","")</f>
        <v/>
      </c>
      <c r="R6121" t="str">
        <f>IF(AND(Stock_Info[[#This Row],[Spread High-Low]] &lt; 10, Stock_Info[[#This Row],[% Deli. Qty to Traded Qty]] &gt; 90), "Good Day", "")</f>
        <v/>
      </c>
    </row>
    <row r="6122" spans="1:18">
      <c r="A6122" t="s">
        <v>64</v>
      </c>
      <c r="B6122" s="1">
        <v>45729</v>
      </c>
      <c r="C6122" s="1" t="str">
        <f>"WEEK" &amp;" " &amp;  INT((DAY(Stock_Info[[#This Row],[Date]])+WEEKDAY(DATE(YEAR(Stock_Info[[#This Row],[Date]]),MONTH(Stock_Info[[#This Row],[Date]]),1))-1)/7)+1</f>
        <v>WEEK 3</v>
      </c>
      <c r="D6122" s="12">
        <v>173</v>
      </c>
      <c r="E6122" s="12">
        <v>174.25</v>
      </c>
      <c r="F6122" s="12">
        <v>171.15</v>
      </c>
      <c r="G6122" s="12">
        <v>171.8</v>
      </c>
      <c r="H6122" s="12">
        <v>172.86453223168948</v>
      </c>
      <c r="I6122">
        <v>34857</v>
      </c>
      <c r="J6122">
        <v>1142</v>
      </c>
      <c r="K6122" s="12">
        <v>6025539</v>
      </c>
      <c r="L6122">
        <v>18078</v>
      </c>
      <c r="M6122">
        <v>51.86</v>
      </c>
      <c r="N6122">
        <v>3.1</v>
      </c>
      <c r="O6122">
        <v>-1.2</v>
      </c>
      <c r="P6122">
        <f xml:space="preserve"> IF(Stock_Info[[#This Row],[Close Price]] &gt; Stock_Info[[#This Row],[Open Price]], 1, 0)</f>
        <v>0</v>
      </c>
      <c r="Q6122" t="str">
        <f>IF(AND(Stock_Info[[#This Row],[% Deli. Qty to Traded Qty]]&gt;80,Stock_Info[[#This Row],[No. of Trades]]&lt;3000),"Unusual Day","")</f>
        <v/>
      </c>
      <c r="R6122" t="str">
        <f>IF(AND(Stock_Info[[#This Row],[Spread High-Low]] &lt; 10, Stock_Info[[#This Row],[% Deli. Qty to Traded Qty]] &gt; 90), "Good Day", "")</f>
        <v/>
      </c>
    </row>
    <row r="6123" spans="1:18">
      <c r="A6123" t="s">
        <v>64</v>
      </c>
      <c r="B6123" s="1">
        <v>45728</v>
      </c>
      <c r="C6123" s="1" t="str">
        <f>"WEEK" &amp;" " &amp;  INT((DAY(Stock_Info[[#This Row],[Date]])+WEEKDAY(DATE(YEAR(Stock_Info[[#This Row],[Date]]),MONTH(Stock_Info[[#This Row],[Date]]),1))-1)/7)+1</f>
        <v>WEEK 3</v>
      </c>
      <c r="D6123" s="12">
        <v>173.5</v>
      </c>
      <c r="E6123" s="12">
        <v>174.55</v>
      </c>
      <c r="F6123" s="12">
        <v>171</v>
      </c>
      <c r="G6123" s="12">
        <v>171.6</v>
      </c>
      <c r="H6123" s="12">
        <v>172.94497194941385</v>
      </c>
      <c r="I6123">
        <v>73617</v>
      </c>
      <c r="J6123">
        <v>3005</v>
      </c>
      <c r="K6123" s="12">
        <v>12731690</v>
      </c>
      <c r="L6123">
        <v>42925</v>
      </c>
      <c r="M6123">
        <v>58.31</v>
      </c>
      <c r="N6123">
        <v>3.55</v>
      </c>
      <c r="O6123">
        <v>-1.9</v>
      </c>
      <c r="P6123">
        <f xml:space="preserve"> IF(Stock_Info[[#This Row],[Close Price]] &gt; Stock_Info[[#This Row],[Open Price]], 1, 0)</f>
        <v>0</v>
      </c>
      <c r="Q6123" t="str">
        <f>IF(AND(Stock_Info[[#This Row],[% Deli. Qty to Traded Qty]]&gt;80,Stock_Info[[#This Row],[No. of Trades]]&lt;3000),"Unusual Day","")</f>
        <v/>
      </c>
      <c r="R6123" t="str">
        <f>IF(AND(Stock_Info[[#This Row],[Spread High-Low]] &lt; 10, Stock_Info[[#This Row],[% Deli. Qty to Traded Qty]] &gt; 90), "Good Day", "")</f>
        <v/>
      </c>
    </row>
    <row r="6124" spans="1:18">
      <c r="A6124" t="s">
        <v>64</v>
      </c>
      <c r="B6124" s="1">
        <v>45727</v>
      </c>
      <c r="C6124" s="1" t="str">
        <f>"WEEK" &amp;" " &amp;  INT((DAY(Stock_Info[[#This Row],[Date]])+WEEKDAY(DATE(YEAR(Stock_Info[[#This Row],[Date]]),MONTH(Stock_Info[[#This Row],[Date]]),1))-1)/7)+1</f>
        <v>WEEK 3</v>
      </c>
      <c r="D6124" s="12">
        <v>177</v>
      </c>
      <c r="E6124" s="12">
        <v>177</v>
      </c>
      <c r="F6124" s="12">
        <v>171.7</v>
      </c>
      <c r="G6124" s="12">
        <v>173.55</v>
      </c>
      <c r="H6124" s="12">
        <v>173.91891420744614</v>
      </c>
      <c r="I6124">
        <v>40155</v>
      </c>
      <c r="J6124">
        <v>1402</v>
      </c>
      <c r="K6124" s="12">
        <v>6983714</v>
      </c>
      <c r="L6124">
        <v>14920</v>
      </c>
      <c r="M6124">
        <v>37.159999999999997</v>
      </c>
      <c r="N6124">
        <v>5.3</v>
      </c>
      <c r="O6124">
        <v>-3.45</v>
      </c>
      <c r="P6124">
        <f xml:space="preserve"> IF(Stock_Info[[#This Row],[Close Price]] &gt; Stock_Info[[#This Row],[Open Price]], 1, 0)</f>
        <v>0</v>
      </c>
      <c r="Q6124" t="str">
        <f>IF(AND(Stock_Info[[#This Row],[% Deli. Qty to Traded Qty]]&gt;80,Stock_Info[[#This Row],[No. of Trades]]&lt;3000),"Unusual Day","")</f>
        <v/>
      </c>
      <c r="R6124" t="str">
        <f>IF(AND(Stock_Info[[#This Row],[Spread High-Low]] &lt; 10, Stock_Info[[#This Row],[% Deli. Qty to Traded Qty]] &gt; 90), "Good Day", "")</f>
        <v/>
      </c>
    </row>
    <row r="6125" spans="1:18">
      <c r="A6125" t="s">
        <v>64</v>
      </c>
      <c r="B6125" s="1">
        <v>45726</v>
      </c>
      <c r="C6125" s="1" t="str">
        <f>"WEEK" &amp;" " &amp;  INT((DAY(Stock_Info[[#This Row],[Date]])+WEEKDAY(DATE(YEAR(Stock_Info[[#This Row],[Date]]),MONTH(Stock_Info[[#This Row],[Date]]),1))-1)/7)+1</f>
        <v>WEEK 3</v>
      </c>
      <c r="D6125" s="12">
        <v>179.35</v>
      </c>
      <c r="E6125" s="12">
        <v>182</v>
      </c>
      <c r="F6125" s="12">
        <v>176</v>
      </c>
      <c r="G6125" s="12">
        <v>177.5</v>
      </c>
      <c r="H6125" s="12">
        <v>179.41790056788489</v>
      </c>
      <c r="I6125">
        <v>57406</v>
      </c>
      <c r="J6125">
        <v>1441</v>
      </c>
      <c r="K6125" s="12">
        <v>10299664</v>
      </c>
      <c r="L6125">
        <v>33127</v>
      </c>
      <c r="M6125">
        <v>57.71</v>
      </c>
      <c r="N6125">
        <v>6</v>
      </c>
      <c r="O6125">
        <v>-1.85</v>
      </c>
      <c r="P6125">
        <f xml:space="preserve"> IF(Stock_Info[[#This Row],[Close Price]] &gt; Stock_Info[[#This Row],[Open Price]], 1, 0)</f>
        <v>0</v>
      </c>
      <c r="Q6125" t="str">
        <f>IF(AND(Stock_Info[[#This Row],[% Deli. Qty to Traded Qty]]&gt;80,Stock_Info[[#This Row],[No. of Trades]]&lt;3000),"Unusual Day","")</f>
        <v/>
      </c>
      <c r="R6125" t="str">
        <f>IF(AND(Stock_Info[[#This Row],[Spread High-Low]] &lt; 10, Stock_Info[[#This Row],[% Deli. Qty to Traded Qty]] &gt; 90), "Good Day", "")</f>
        <v/>
      </c>
    </row>
    <row r="6126" spans="1:18">
      <c r="A6126" t="s">
        <v>64</v>
      </c>
      <c r="B6126" s="1">
        <v>45723</v>
      </c>
      <c r="C6126" s="1" t="str">
        <f>"WEEK" &amp;" " &amp;  INT((DAY(Stock_Info[[#This Row],[Date]])+WEEKDAY(DATE(YEAR(Stock_Info[[#This Row],[Date]]),MONTH(Stock_Info[[#This Row],[Date]]),1))-1)/7)+1</f>
        <v>WEEK 2</v>
      </c>
      <c r="D6126" s="12">
        <v>184.95</v>
      </c>
      <c r="E6126" s="12">
        <v>184.95</v>
      </c>
      <c r="F6126" s="12">
        <v>178.75</v>
      </c>
      <c r="G6126" s="12">
        <v>179.4</v>
      </c>
      <c r="H6126" s="12">
        <v>180.57036446594469</v>
      </c>
      <c r="I6126">
        <v>36382</v>
      </c>
      <c r="J6126">
        <v>1006</v>
      </c>
      <c r="K6126" s="12">
        <v>6569511</v>
      </c>
      <c r="L6126">
        <v>24251</v>
      </c>
      <c r="M6126">
        <v>66.66</v>
      </c>
      <c r="N6126">
        <v>6.2</v>
      </c>
      <c r="O6126">
        <v>-5.55</v>
      </c>
      <c r="P6126">
        <f xml:space="preserve"> IF(Stock_Info[[#This Row],[Close Price]] &gt; Stock_Info[[#This Row],[Open Price]], 1, 0)</f>
        <v>0</v>
      </c>
      <c r="Q6126" t="str">
        <f>IF(AND(Stock_Info[[#This Row],[% Deli. Qty to Traded Qty]]&gt;80,Stock_Info[[#This Row],[No. of Trades]]&lt;3000),"Unusual Day","")</f>
        <v/>
      </c>
      <c r="R6126" t="str">
        <f>IF(AND(Stock_Info[[#This Row],[Spread High-Low]] &lt; 10, Stock_Info[[#This Row],[% Deli. Qty to Traded Qty]] &gt; 90), "Good Day", "")</f>
        <v/>
      </c>
    </row>
    <row r="6127" spans="1:18">
      <c r="A6127" t="s">
        <v>64</v>
      </c>
      <c r="B6127" s="1">
        <v>45722</v>
      </c>
      <c r="C6127" s="1" t="str">
        <f>"WEEK" &amp;" " &amp;  INT((DAY(Stock_Info[[#This Row],[Date]])+WEEKDAY(DATE(YEAR(Stock_Info[[#This Row],[Date]]),MONTH(Stock_Info[[#This Row],[Date]]),1))-1)/7)+1</f>
        <v>WEEK 2</v>
      </c>
      <c r="D6127" s="12">
        <v>174.95</v>
      </c>
      <c r="E6127" s="12">
        <v>182.3</v>
      </c>
      <c r="F6127" s="12">
        <v>172.95</v>
      </c>
      <c r="G6127" s="12">
        <v>181.65</v>
      </c>
      <c r="H6127" s="12">
        <v>177.89773128989998</v>
      </c>
      <c r="I6127">
        <v>48089</v>
      </c>
      <c r="J6127">
        <v>1381</v>
      </c>
      <c r="K6127" s="12">
        <v>8554924</v>
      </c>
      <c r="L6127">
        <v>25040</v>
      </c>
      <c r="M6127">
        <v>52.07</v>
      </c>
      <c r="N6127">
        <v>9.35</v>
      </c>
      <c r="O6127">
        <v>6.7</v>
      </c>
      <c r="P6127">
        <f xml:space="preserve"> IF(Stock_Info[[#This Row],[Close Price]] &gt; Stock_Info[[#This Row],[Open Price]], 1, 0)</f>
        <v>1</v>
      </c>
      <c r="Q6127" t="str">
        <f>IF(AND(Stock_Info[[#This Row],[% Deli. Qty to Traded Qty]]&gt;80,Stock_Info[[#This Row],[No. of Trades]]&lt;3000),"Unusual Day","")</f>
        <v/>
      </c>
      <c r="R6127" t="str">
        <f>IF(AND(Stock_Info[[#This Row],[Spread High-Low]] &lt; 10, Stock_Info[[#This Row],[% Deli. Qty to Traded Qty]] &gt; 90), "Good Day", "")</f>
        <v/>
      </c>
    </row>
    <row r="6128" spans="1:18">
      <c r="A6128" t="s">
        <v>64</v>
      </c>
      <c r="B6128" s="1">
        <v>45721</v>
      </c>
      <c r="C6128" s="1" t="str">
        <f>"WEEK" &amp;" " &amp;  INT((DAY(Stock_Info[[#This Row],[Date]])+WEEKDAY(DATE(YEAR(Stock_Info[[#This Row],[Date]]),MONTH(Stock_Info[[#This Row],[Date]]),1))-1)/7)+1</f>
        <v>WEEK 2</v>
      </c>
      <c r="D6128" s="12">
        <v>165.75</v>
      </c>
      <c r="E6128" s="12">
        <v>172.75</v>
      </c>
      <c r="F6128" s="12">
        <v>164.65</v>
      </c>
      <c r="G6128" s="12">
        <v>171.8</v>
      </c>
      <c r="H6128" s="12">
        <v>170.12054399875421</v>
      </c>
      <c r="I6128">
        <v>154118</v>
      </c>
      <c r="J6128">
        <v>2958</v>
      </c>
      <c r="K6128" s="12">
        <v>26218638</v>
      </c>
      <c r="L6128">
        <v>107228</v>
      </c>
      <c r="M6128">
        <v>69.58</v>
      </c>
      <c r="N6128">
        <v>8.1</v>
      </c>
      <c r="O6128">
        <v>6.05</v>
      </c>
      <c r="P6128">
        <f xml:space="preserve"> IF(Stock_Info[[#This Row],[Close Price]] &gt; Stock_Info[[#This Row],[Open Price]], 1, 0)</f>
        <v>1</v>
      </c>
      <c r="Q6128" t="str">
        <f>IF(AND(Stock_Info[[#This Row],[% Deli. Qty to Traded Qty]]&gt;80,Stock_Info[[#This Row],[No. of Trades]]&lt;3000),"Unusual Day","")</f>
        <v/>
      </c>
      <c r="R6128" t="str">
        <f>IF(AND(Stock_Info[[#This Row],[Spread High-Low]] &lt; 10, Stock_Info[[#This Row],[% Deli. Qty to Traded Qty]] &gt; 90), "Good Day", "")</f>
        <v/>
      </c>
    </row>
    <row r="6129" spans="1:18">
      <c r="A6129" t="s">
        <v>64</v>
      </c>
      <c r="B6129" s="1">
        <v>45720</v>
      </c>
      <c r="C6129" s="1" t="str">
        <f>"WEEK" &amp;" " &amp;  INT((DAY(Stock_Info[[#This Row],[Date]])+WEEKDAY(DATE(YEAR(Stock_Info[[#This Row],[Date]]),MONTH(Stock_Info[[#This Row],[Date]]),1))-1)/7)+1</f>
        <v>WEEK 2</v>
      </c>
      <c r="D6129" s="12">
        <v>164.8</v>
      </c>
      <c r="E6129" s="12">
        <v>165.55</v>
      </c>
      <c r="F6129" s="12">
        <v>162.19999999999999</v>
      </c>
      <c r="G6129" s="12">
        <v>164.5</v>
      </c>
      <c r="H6129" s="12">
        <v>164.05395966919113</v>
      </c>
      <c r="I6129">
        <v>120553</v>
      </c>
      <c r="J6129">
        <v>5059</v>
      </c>
      <c r="K6129" s="12">
        <v>19777197</v>
      </c>
      <c r="L6129">
        <v>76885</v>
      </c>
      <c r="M6129">
        <v>63.78</v>
      </c>
      <c r="N6129">
        <v>3.35</v>
      </c>
      <c r="O6129">
        <v>-0.3</v>
      </c>
      <c r="P6129">
        <f xml:space="preserve"> IF(Stock_Info[[#This Row],[Close Price]] &gt; Stock_Info[[#This Row],[Open Price]], 1, 0)</f>
        <v>0</v>
      </c>
      <c r="Q6129" t="str">
        <f>IF(AND(Stock_Info[[#This Row],[% Deli. Qty to Traded Qty]]&gt;80,Stock_Info[[#This Row],[No. of Trades]]&lt;3000),"Unusual Day","")</f>
        <v/>
      </c>
      <c r="R6129" t="str">
        <f>IF(AND(Stock_Info[[#This Row],[Spread High-Low]] &lt; 10, Stock_Info[[#This Row],[% Deli. Qty to Traded Qty]] &gt; 90), "Good Day", "")</f>
        <v/>
      </c>
    </row>
    <row r="6130" spans="1:18">
      <c r="A6130" t="s">
        <v>64</v>
      </c>
      <c r="B6130" s="1">
        <v>45719</v>
      </c>
      <c r="C6130" s="1" t="str">
        <f>"WEEK" &amp;" " &amp;  INT((DAY(Stock_Info[[#This Row],[Date]])+WEEKDAY(DATE(YEAR(Stock_Info[[#This Row],[Date]]),MONTH(Stock_Info[[#This Row],[Date]]),1))-1)/7)+1</f>
        <v>WEEK 2</v>
      </c>
      <c r="D6130" s="12">
        <v>167.95</v>
      </c>
      <c r="E6130" s="12">
        <v>169.05</v>
      </c>
      <c r="F6130" s="12">
        <v>165</v>
      </c>
      <c r="G6130" s="12">
        <v>165.8</v>
      </c>
      <c r="H6130" s="12">
        <v>165.69351872186229</v>
      </c>
      <c r="I6130">
        <v>145712</v>
      </c>
      <c r="J6130">
        <v>6408</v>
      </c>
      <c r="K6130" s="12">
        <v>24143534</v>
      </c>
      <c r="L6130">
        <v>83545</v>
      </c>
      <c r="M6130">
        <v>57.34</v>
      </c>
      <c r="N6130">
        <v>4.05</v>
      </c>
      <c r="O6130">
        <v>-2.15</v>
      </c>
      <c r="P6130">
        <f xml:space="preserve"> IF(Stock_Info[[#This Row],[Close Price]] &gt; Stock_Info[[#This Row],[Open Price]], 1, 0)</f>
        <v>0</v>
      </c>
      <c r="Q6130" t="str">
        <f>IF(AND(Stock_Info[[#This Row],[% Deli. Qty to Traded Qty]]&gt;80,Stock_Info[[#This Row],[No. of Trades]]&lt;3000),"Unusual Day","")</f>
        <v/>
      </c>
      <c r="R6130" t="str">
        <f>IF(AND(Stock_Info[[#This Row],[Spread High-Low]] &lt; 10, Stock_Info[[#This Row],[% Deli. Qty to Traded Qty]] &gt; 90), "Good Day", "")</f>
        <v/>
      </c>
    </row>
    <row r="6131" spans="1:18">
      <c r="A6131" t="s">
        <v>64</v>
      </c>
      <c r="B6131" s="1">
        <v>45716</v>
      </c>
      <c r="C6131" s="1" t="str">
        <f>"WEEK" &amp;" " &amp;  INT((DAY(Stock_Info[[#This Row],[Date]])+WEEKDAY(DATE(YEAR(Stock_Info[[#This Row],[Date]]),MONTH(Stock_Info[[#This Row],[Date]]),1))-1)/7)+1</f>
        <v>WEEK 5</v>
      </c>
      <c r="D6131" s="12">
        <v>171.85</v>
      </c>
      <c r="E6131" s="12">
        <v>171.85</v>
      </c>
      <c r="F6131" s="12">
        <v>166.8</v>
      </c>
      <c r="G6131" s="12">
        <v>167.7</v>
      </c>
      <c r="H6131" s="12">
        <v>168.01148265963224</v>
      </c>
      <c r="I6131">
        <v>25778</v>
      </c>
      <c r="J6131">
        <v>1765</v>
      </c>
      <c r="K6131" s="12">
        <v>4331000</v>
      </c>
      <c r="L6131">
        <v>15331</v>
      </c>
      <c r="M6131">
        <v>59.47</v>
      </c>
      <c r="N6131">
        <v>5.05</v>
      </c>
      <c r="O6131">
        <v>-4.1500000000000004</v>
      </c>
      <c r="P6131">
        <f xml:space="preserve"> IF(Stock_Info[[#This Row],[Close Price]] &gt; Stock_Info[[#This Row],[Open Price]], 1, 0)</f>
        <v>0</v>
      </c>
      <c r="Q6131" t="str">
        <f>IF(AND(Stock_Info[[#This Row],[% Deli. Qty to Traded Qty]]&gt;80,Stock_Info[[#This Row],[No. of Trades]]&lt;3000),"Unusual Day","")</f>
        <v/>
      </c>
      <c r="R6131" t="str">
        <f>IF(AND(Stock_Info[[#This Row],[Spread High-Low]] &lt; 10, Stock_Info[[#This Row],[% Deli. Qty to Traded Qty]] &gt; 90), "Good Day", "")</f>
        <v/>
      </c>
    </row>
    <row r="6132" spans="1:18">
      <c r="A6132" t="s">
        <v>64</v>
      </c>
      <c r="B6132" s="1">
        <v>45715</v>
      </c>
      <c r="C6132" s="1" t="str">
        <f>"WEEK" &amp;" " &amp;  INT((DAY(Stock_Info[[#This Row],[Date]])+WEEKDAY(DATE(YEAR(Stock_Info[[#This Row],[Date]]),MONTH(Stock_Info[[#This Row],[Date]]),1))-1)/7)+1</f>
        <v>WEEK 5</v>
      </c>
      <c r="D6132" s="12">
        <v>171.35</v>
      </c>
      <c r="E6132" s="12">
        <v>172.95</v>
      </c>
      <c r="F6132" s="12">
        <v>169.75</v>
      </c>
      <c r="G6132" s="12">
        <v>170.15</v>
      </c>
      <c r="H6132" s="12">
        <v>170.49049407685641</v>
      </c>
      <c r="I6132">
        <v>34610</v>
      </c>
      <c r="J6132">
        <v>1116</v>
      </c>
      <c r="K6132" s="12">
        <v>5900676</v>
      </c>
      <c r="L6132">
        <v>20652</v>
      </c>
      <c r="M6132">
        <v>59.67</v>
      </c>
      <c r="N6132">
        <v>3.2</v>
      </c>
      <c r="O6132">
        <v>-1.2</v>
      </c>
      <c r="P6132">
        <f xml:space="preserve"> IF(Stock_Info[[#This Row],[Close Price]] &gt; Stock_Info[[#This Row],[Open Price]], 1, 0)</f>
        <v>0</v>
      </c>
      <c r="Q6132" t="str">
        <f>IF(AND(Stock_Info[[#This Row],[% Deli. Qty to Traded Qty]]&gt;80,Stock_Info[[#This Row],[No. of Trades]]&lt;3000),"Unusual Day","")</f>
        <v/>
      </c>
      <c r="R6132" t="str">
        <f>IF(AND(Stock_Info[[#This Row],[Spread High-Low]] &lt; 10, Stock_Info[[#This Row],[% Deli. Qty to Traded Qty]] &gt; 90), "Good Day", "")</f>
        <v/>
      </c>
    </row>
    <row r="6133" spans="1:18">
      <c r="A6133" t="s">
        <v>64</v>
      </c>
      <c r="B6133" s="1">
        <v>45713</v>
      </c>
      <c r="C6133" s="1" t="str">
        <f>"WEEK" &amp;" " &amp;  INT((DAY(Stock_Info[[#This Row],[Date]])+WEEKDAY(DATE(YEAR(Stock_Info[[#This Row],[Date]]),MONTH(Stock_Info[[#This Row],[Date]]),1))-1)/7)+1</f>
        <v>WEEK 5</v>
      </c>
      <c r="D6133" s="12">
        <v>173.2</v>
      </c>
      <c r="E6133" s="12">
        <v>173.2</v>
      </c>
      <c r="F6133" s="12">
        <v>170.45</v>
      </c>
      <c r="G6133" s="12">
        <v>171.05</v>
      </c>
      <c r="H6133" s="12">
        <v>171.54147045420021</v>
      </c>
      <c r="I6133">
        <v>52664</v>
      </c>
      <c r="J6133">
        <v>2571</v>
      </c>
      <c r="K6133" s="12">
        <v>9034060</v>
      </c>
      <c r="L6133">
        <v>31493</v>
      </c>
      <c r="M6133">
        <v>59.8</v>
      </c>
      <c r="N6133">
        <v>2.75</v>
      </c>
      <c r="O6133">
        <v>-2.15</v>
      </c>
      <c r="P6133">
        <f xml:space="preserve"> IF(Stock_Info[[#This Row],[Close Price]] &gt; Stock_Info[[#This Row],[Open Price]], 1, 0)</f>
        <v>0</v>
      </c>
      <c r="Q6133" t="str">
        <f>IF(AND(Stock_Info[[#This Row],[% Deli. Qty to Traded Qty]]&gt;80,Stock_Info[[#This Row],[No. of Trades]]&lt;3000),"Unusual Day","")</f>
        <v/>
      </c>
      <c r="R6133" t="str">
        <f>IF(AND(Stock_Info[[#This Row],[Spread High-Low]] &lt; 10, Stock_Info[[#This Row],[% Deli. Qty to Traded Qty]] &gt; 90), "Good Day", "")</f>
        <v/>
      </c>
    </row>
    <row r="6134" spans="1:18">
      <c r="A6134" t="s">
        <v>64</v>
      </c>
      <c r="B6134" s="1">
        <v>45712</v>
      </c>
      <c r="C6134" s="1" t="str">
        <f>"WEEK" &amp;" " &amp;  INT((DAY(Stock_Info[[#This Row],[Date]])+WEEKDAY(DATE(YEAR(Stock_Info[[#This Row],[Date]]),MONTH(Stock_Info[[#This Row],[Date]]),1))-1)/7)+1</f>
        <v>WEEK 5</v>
      </c>
      <c r="D6134" s="12">
        <v>173.25</v>
      </c>
      <c r="E6134" s="12">
        <v>173.25</v>
      </c>
      <c r="F6134" s="12">
        <v>169.2</v>
      </c>
      <c r="G6134" s="12">
        <v>171.05</v>
      </c>
      <c r="H6134" s="12">
        <v>170.63295225849731</v>
      </c>
      <c r="I6134">
        <v>71552</v>
      </c>
      <c r="J6134">
        <v>1168</v>
      </c>
      <c r="K6134" s="12">
        <v>12209129</v>
      </c>
      <c r="L6134">
        <v>41894</v>
      </c>
      <c r="M6134">
        <v>58.55</v>
      </c>
      <c r="N6134">
        <v>4.05</v>
      </c>
      <c r="O6134">
        <v>-2.2000000000000002</v>
      </c>
      <c r="P6134">
        <f xml:space="preserve"> IF(Stock_Info[[#This Row],[Close Price]] &gt; Stock_Info[[#This Row],[Open Price]], 1, 0)</f>
        <v>0</v>
      </c>
      <c r="Q6134" t="str">
        <f>IF(AND(Stock_Info[[#This Row],[% Deli. Qty to Traded Qty]]&gt;80,Stock_Info[[#This Row],[No. of Trades]]&lt;3000),"Unusual Day","")</f>
        <v/>
      </c>
      <c r="R6134" t="str">
        <f>IF(AND(Stock_Info[[#This Row],[Spread High-Low]] &lt; 10, Stock_Info[[#This Row],[% Deli. Qty to Traded Qty]] &gt; 90), "Good Day", "")</f>
        <v/>
      </c>
    </row>
    <row r="6135" spans="1:18">
      <c r="A6135" t="s">
        <v>64</v>
      </c>
      <c r="B6135" s="1">
        <v>45709</v>
      </c>
      <c r="C6135" s="1" t="str">
        <f>"WEEK" &amp;" " &amp;  INT((DAY(Stock_Info[[#This Row],[Date]])+WEEKDAY(DATE(YEAR(Stock_Info[[#This Row],[Date]]),MONTH(Stock_Info[[#This Row],[Date]]),1))-1)/7)+1</f>
        <v>WEEK 4</v>
      </c>
      <c r="D6135" s="12">
        <v>169.75</v>
      </c>
      <c r="E6135" s="12">
        <v>173.1</v>
      </c>
      <c r="F6135" s="12">
        <v>169.3</v>
      </c>
      <c r="G6135" s="12">
        <v>169.95</v>
      </c>
      <c r="H6135" s="12">
        <v>170.79246374108101</v>
      </c>
      <c r="I6135">
        <v>107215</v>
      </c>
      <c r="J6135">
        <v>4386</v>
      </c>
      <c r="K6135" s="12">
        <v>18311514</v>
      </c>
      <c r="L6135">
        <v>66301</v>
      </c>
      <c r="M6135">
        <v>61.84</v>
      </c>
      <c r="N6135">
        <v>3.8</v>
      </c>
      <c r="O6135">
        <v>0.2</v>
      </c>
      <c r="P6135">
        <f xml:space="preserve"> IF(Stock_Info[[#This Row],[Close Price]] &gt; Stock_Info[[#This Row],[Open Price]], 1, 0)</f>
        <v>1</v>
      </c>
      <c r="Q6135" t="str">
        <f>IF(AND(Stock_Info[[#This Row],[% Deli. Qty to Traded Qty]]&gt;80,Stock_Info[[#This Row],[No. of Trades]]&lt;3000),"Unusual Day","")</f>
        <v/>
      </c>
      <c r="R6135" t="str">
        <f>IF(AND(Stock_Info[[#This Row],[Spread High-Low]] &lt; 10, Stock_Info[[#This Row],[% Deli. Qty to Traded Qty]] &gt; 90), "Good Day", "")</f>
        <v/>
      </c>
    </row>
    <row r="6136" spans="1:18">
      <c r="A6136" t="s">
        <v>64</v>
      </c>
      <c r="B6136" s="1">
        <v>45708</v>
      </c>
      <c r="C6136" s="1" t="str">
        <f>"WEEK" &amp;" " &amp;  INT((DAY(Stock_Info[[#This Row],[Date]])+WEEKDAY(DATE(YEAR(Stock_Info[[#This Row],[Date]]),MONTH(Stock_Info[[#This Row],[Date]]),1))-1)/7)+1</f>
        <v>WEEK 4</v>
      </c>
      <c r="D6136" s="12">
        <v>169.9</v>
      </c>
      <c r="E6136" s="12">
        <v>171.6</v>
      </c>
      <c r="F6136" s="12">
        <v>169.1</v>
      </c>
      <c r="G6136" s="12">
        <v>170</v>
      </c>
      <c r="H6136" s="12">
        <v>170.43631579818305</v>
      </c>
      <c r="I6136">
        <v>60431</v>
      </c>
      <c r="J6136">
        <v>3549</v>
      </c>
      <c r="K6136" s="12">
        <v>10299637</v>
      </c>
      <c r="L6136">
        <v>33889</v>
      </c>
      <c r="M6136">
        <v>56.08</v>
      </c>
      <c r="N6136">
        <v>2.5</v>
      </c>
      <c r="O6136">
        <v>0.1</v>
      </c>
      <c r="P6136">
        <f xml:space="preserve"> IF(Stock_Info[[#This Row],[Close Price]] &gt; Stock_Info[[#This Row],[Open Price]], 1, 0)</f>
        <v>1</v>
      </c>
      <c r="Q6136" t="str">
        <f>IF(AND(Stock_Info[[#This Row],[% Deli. Qty to Traded Qty]]&gt;80,Stock_Info[[#This Row],[No. of Trades]]&lt;3000),"Unusual Day","")</f>
        <v/>
      </c>
      <c r="R6136" t="str">
        <f>IF(AND(Stock_Info[[#This Row],[Spread High-Low]] &lt; 10, Stock_Info[[#This Row],[% Deli. Qty to Traded Qty]] &gt; 90), "Good Day", "")</f>
        <v/>
      </c>
    </row>
    <row r="6137" spans="1:18">
      <c r="A6137" t="s">
        <v>64</v>
      </c>
      <c r="B6137" s="1">
        <v>45707</v>
      </c>
      <c r="C6137" s="1" t="str">
        <f>"WEEK" &amp;" " &amp;  INT((DAY(Stock_Info[[#This Row],[Date]])+WEEKDAY(DATE(YEAR(Stock_Info[[#This Row],[Date]]),MONTH(Stock_Info[[#This Row],[Date]]),1))-1)/7)+1</f>
        <v>WEEK 4</v>
      </c>
      <c r="D6137" s="12">
        <v>170</v>
      </c>
      <c r="E6137" s="12">
        <v>173.4</v>
      </c>
      <c r="F6137" s="12">
        <v>168.5</v>
      </c>
      <c r="G6137" s="12">
        <v>169.85</v>
      </c>
      <c r="H6137" s="12">
        <v>170.05324328356184</v>
      </c>
      <c r="I6137">
        <v>147474</v>
      </c>
      <c r="J6137">
        <v>1521</v>
      </c>
      <c r="K6137" s="12">
        <v>25078432</v>
      </c>
      <c r="L6137">
        <v>124786</v>
      </c>
      <c r="M6137">
        <v>84.62</v>
      </c>
      <c r="N6137">
        <v>4.9000000000000004</v>
      </c>
      <c r="O6137">
        <v>-0.15</v>
      </c>
      <c r="P6137">
        <f xml:space="preserve"> IF(Stock_Info[[#This Row],[Close Price]] &gt; Stock_Info[[#This Row],[Open Price]], 1, 0)</f>
        <v>0</v>
      </c>
      <c r="Q6137" t="str">
        <f>IF(AND(Stock_Info[[#This Row],[% Deli. Qty to Traded Qty]]&gt;80,Stock_Info[[#This Row],[No. of Trades]]&lt;3000),"Unusual Day","")</f>
        <v>Unusual Day</v>
      </c>
      <c r="R6137" t="str">
        <f>IF(AND(Stock_Info[[#This Row],[Spread High-Low]] &lt; 10, Stock_Info[[#This Row],[% Deli. Qty to Traded Qty]] &gt; 90), "Good Day", "")</f>
        <v/>
      </c>
    </row>
    <row r="6138" spans="1:18">
      <c r="A6138" t="s">
        <v>64</v>
      </c>
      <c r="B6138" s="1">
        <v>45706</v>
      </c>
      <c r="C6138" s="1" t="str">
        <f>"WEEK" &amp;" " &amp;  INT((DAY(Stock_Info[[#This Row],[Date]])+WEEKDAY(DATE(YEAR(Stock_Info[[#This Row],[Date]]),MONTH(Stock_Info[[#This Row],[Date]]),1))-1)/7)+1</f>
        <v>WEEK 4</v>
      </c>
      <c r="D6138" s="12">
        <v>173.95</v>
      </c>
      <c r="E6138" s="12">
        <v>175.2</v>
      </c>
      <c r="F6138" s="12">
        <v>169.05</v>
      </c>
      <c r="G6138" s="12">
        <v>169.95</v>
      </c>
      <c r="H6138" s="12">
        <v>170.34867676640684</v>
      </c>
      <c r="I6138">
        <v>63632</v>
      </c>
      <c r="J6138">
        <v>2463</v>
      </c>
      <c r="K6138" s="12">
        <v>10839627</v>
      </c>
      <c r="L6138">
        <v>37400</v>
      </c>
      <c r="M6138">
        <v>58.78</v>
      </c>
      <c r="N6138">
        <v>6.15</v>
      </c>
      <c r="O6138">
        <v>-4</v>
      </c>
      <c r="P6138">
        <f xml:space="preserve"> IF(Stock_Info[[#This Row],[Close Price]] &gt; Stock_Info[[#This Row],[Open Price]], 1, 0)</f>
        <v>0</v>
      </c>
      <c r="Q6138" t="str">
        <f>IF(AND(Stock_Info[[#This Row],[% Deli. Qty to Traded Qty]]&gt;80,Stock_Info[[#This Row],[No. of Trades]]&lt;3000),"Unusual Day","")</f>
        <v/>
      </c>
      <c r="R6138" t="str">
        <f>IF(AND(Stock_Info[[#This Row],[Spread High-Low]] &lt; 10, Stock_Info[[#This Row],[% Deli. Qty to Traded Qty]] &gt; 90), "Good Day", "")</f>
        <v/>
      </c>
    </row>
    <row r="6139" spans="1:18">
      <c r="A6139" t="s">
        <v>64</v>
      </c>
      <c r="B6139" s="1">
        <v>45705</v>
      </c>
      <c r="C6139" s="1" t="str">
        <f>"WEEK" &amp;" " &amp;  INT((DAY(Stock_Info[[#This Row],[Date]])+WEEKDAY(DATE(YEAR(Stock_Info[[#This Row],[Date]]),MONTH(Stock_Info[[#This Row],[Date]]),1))-1)/7)+1</f>
        <v>WEEK 4</v>
      </c>
      <c r="D6139" s="12">
        <v>175.1</v>
      </c>
      <c r="E6139" s="12">
        <v>176.85</v>
      </c>
      <c r="F6139" s="12">
        <v>173.4</v>
      </c>
      <c r="G6139" s="12">
        <v>173.95</v>
      </c>
      <c r="H6139" s="12">
        <v>174.77529870241102</v>
      </c>
      <c r="I6139">
        <v>23351</v>
      </c>
      <c r="J6139">
        <v>1538</v>
      </c>
      <c r="K6139" s="12">
        <v>4081178</v>
      </c>
      <c r="L6139">
        <v>9912</v>
      </c>
      <c r="M6139">
        <v>42.45</v>
      </c>
      <c r="N6139">
        <v>3.45</v>
      </c>
      <c r="O6139">
        <v>-1.1499999999999999</v>
      </c>
      <c r="P6139">
        <f xml:space="preserve"> IF(Stock_Info[[#This Row],[Close Price]] &gt; Stock_Info[[#This Row],[Open Price]], 1, 0)</f>
        <v>0</v>
      </c>
      <c r="Q6139" t="str">
        <f>IF(AND(Stock_Info[[#This Row],[% Deli. Qty to Traded Qty]]&gt;80,Stock_Info[[#This Row],[No. of Trades]]&lt;3000),"Unusual Day","")</f>
        <v/>
      </c>
      <c r="R6139" t="str">
        <f>IF(AND(Stock_Info[[#This Row],[Spread High-Low]] &lt; 10, Stock_Info[[#This Row],[% Deli. Qty to Traded Qty]] &gt; 90), "Good Day", "")</f>
        <v/>
      </c>
    </row>
    <row r="6140" spans="1:18">
      <c r="A6140" t="s">
        <v>64</v>
      </c>
      <c r="B6140" s="1">
        <v>45702</v>
      </c>
      <c r="C6140" s="1" t="str">
        <f>"WEEK" &amp;" " &amp;  INT((DAY(Stock_Info[[#This Row],[Date]])+WEEKDAY(DATE(YEAR(Stock_Info[[#This Row],[Date]]),MONTH(Stock_Info[[#This Row],[Date]]),1))-1)/7)+1</f>
        <v>WEEK 3</v>
      </c>
      <c r="D6140" s="12">
        <v>179.6</v>
      </c>
      <c r="E6140" s="12">
        <v>180.5</v>
      </c>
      <c r="F6140" s="12">
        <v>175.7</v>
      </c>
      <c r="G6140" s="12">
        <v>176.5</v>
      </c>
      <c r="H6140" s="12">
        <v>177.42431907065003</v>
      </c>
      <c r="I6140">
        <v>432130</v>
      </c>
      <c r="J6140">
        <v>5778</v>
      </c>
      <c r="K6140" s="12">
        <v>76670371</v>
      </c>
      <c r="L6140">
        <v>371810</v>
      </c>
      <c r="M6140">
        <v>86.04</v>
      </c>
      <c r="N6140">
        <v>4.8</v>
      </c>
      <c r="O6140">
        <v>-3.1</v>
      </c>
      <c r="P6140">
        <f xml:space="preserve"> IF(Stock_Info[[#This Row],[Close Price]] &gt; Stock_Info[[#This Row],[Open Price]], 1, 0)</f>
        <v>0</v>
      </c>
      <c r="Q6140" t="str">
        <f>IF(AND(Stock_Info[[#This Row],[% Deli. Qty to Traded Qty]]&gt;80,Stock_Info[[#This Row],[No. of Trades]]&lt;3000),"Unusual Day","")</f>
        <v/>
      </c>
      <c r="R6140" t="str">
        <f>IF(AND(Stock_Info[[#This Row],[Spread High-Low]] &lt; 10, Stock_Info[[#This Row],[% Deli. Qty to Traded Qty]] &gt; 90), "Good Day", "")</f>
        <v/>
      </c>
    </row>
    <row r="6141" spans="1:18">
      <c r="A6141" t="s">
        <v>64</v>
      </c>
      <c r="B6141" s="1">
        <v>45701</v>
      </c>
      <c r="C6141" s="1" t="str">
        <f>"WEEK" &amp;" " &amp;  INT((DAY(Stock_Info[[#This Row],[Date]])+WEEKDAY(DATE(YEAR(Stock_Info[[#This Row],[Date]]),MONTH(Stock_Info[[#This Row],[Date]]),1))-1)/7)+1</f>
        <v>WEEK 3</v>
      </c>
      <c r="D6141" s="12">
        <v>182.85</v>
      </c>
      <c r="E6141" s="12">
        <v>182.85</v>
      </c>
      <c r="F6141" s="12">
        <v>178.9</v>
      </c>
      <c r="G6141" s="12">
        <v>179.3</v>
      </c>
      <c r="H6141" s="12">
        <v>180.48870456752584</v>
      </c>
      <c r="I6141">
        <v>62813</v>
      </c>
      <c r="J6141">
        <v>3195</v>
      </c>
      <c r="K6141" s="12">
        <v>11337037</v>
      </c>
      <c r="L6141">
        <v>37748</v>
      </c>
      <c r="M6141">
        <v>60.1</v>
      </c>
      <c r="N6141">
        <v>3.95</v>
      </c>
      <c r="O6141">
        <v>-3.55</v>
      </c>
      <c r="P6141">
        <f xml:space="preserve"> IF(Stock_Info[[#This Row],[Close Price]] &gt; Stock_Info[[#This Row],[Open Price]], 1, 0)</f>
        <v>0</v>
      </c>
      <c r="Q6141" t="str">
        <f>IF(AND(Stock_Info[[#This Row],[% Deli. Qty to Traded Qty]]&gt;80,Stock_Info[[#This Row],[No. of Trades]]&lt;3000),"Unusual Day","")</f>
        <v/>
      </c>
      <c r="R6141" t="str">
        <f>IF(AND(Stock_Info[[#This Row],[Spread High-Low]] &lt; 10, Stock_Info[[#This Row],[% Deli. Qty to Traded Qty]] &gt; 90), "Good Day", "")</f>
        <v/>
      </c>
    </row>
    <row r="6142" spans="1:18">
      <c r="A6142" t="s">
        <v>64</v>
      </c>
      <c r="B6142" s="1">
        <v>45700</v>
      </c>
      <c r="C6142" s="1" t="str">
        <f>"WEEK" &amp;" " &amp;  INT((DAY(Stock_Info[[#This Row],[Date]])+WEEKDAY(DATE(YEAR(Stock_Info[[#This Row],[Date]]),MONTH(Stock_Info[[#This Row],[Date]]),1))-1)/7)+1</f>
        <v>WEEK 3</v>
      </c>
      <c r="D6142" s="12">
        <v>178.6</v>
      </c>
      <c r="E6142" s="12">
        <v>182.35</v>
      </c>
      <c r="F6142" s="12">
        <v>175.75</v>
      </c>
      <c r="G6142" s="12">
        <v>181.2</v>
      </c>
      <c r="H6142" s="12">
        <v>178.49336819456929</v>
      </c>
      <c r="I6142">
        <v>36717</v>
      </c>
      <c r="J6142">
        <v>1463</v>
      </c>
      <c r="K6142" s="12">
        <v>6553741</v>
      </c>
      <c r="L6142">
        <v>19174</v>
      </c>
      <c r="M6142">
        <v>52.22</v>
      </c>
      <c r="N6142">
        <v>6.6</v>
      </c>
      <c r="O6142">
        <v>2.6</v>
      </c>
      <c r="P6142">
        <f xml:space="preserve"> IF(Stock_Info[[#This Row],[Close Price]] &gt; Stock_Info[[#This Row],[Open Price]], 1, 0)</f>
        <v>1</v>
      </c>
      <c r="Q6142" t="str">
        <f>IF(AND(Stock_Info[[#This Row],[% Deli. Qty to Traded Qty]]&gt;80,Stock_Info[[#This Row],[No. of Trades]]&lt;3000),"Unusual Day","")</f>
        <v/>
      </c>
      <c r="R6142" t="str">
        <f>IF(AND(Stock_Info[[#This Row],[Spread High-Low]] &lt; 10, Stock_Info[[#This Row],[% Deli. Qty to Traded Qty]] &gt; 90), "Good Day", "")</f>
        <v/>
      </c>
    </row>
    <row r="6143" spans="1:18">
      <c r="A6143" t="s">
        <v>64</v>
      </c>
      <c r="B6143" s="1">
        <v>45699</v>
      </c>
      <c r="C6143" s="1" t="str">
        <f>"WEEK" &amp;" " &amp;  INT((DAY(Stock_Info[[#This Row],[Date]])+WEEKDAY(DATE(YEAR(Stock_Info[[#This Row],[Date]]),MONTH(Stock_Info[[#This Row],[Date]]),1))-1)/7)+1</f>
        <v>WEEK 3</v>
      </c>
      <c r="D6143" s="12">
        <v>179.55</v>
      </c>
      <c r="E6143" s="12">
        <v>179.95</v>
      </c>
      <c r="F6143" s="12">
        <v>178.1</v>
      </c>
      <c r="G6143" s="12">
        <v>178.45</v>
      </c>
      <c r="H6143" s="12">
        <v>178.61001668692757</v>
      </c>
      <c r="I6143">
        <v>132439</v>
      </c>
      <c r="J6143">
        <v>6576</v>
      </c>
      <c r="K6143" s="12">
        <v>23654932</v>
      </c>
      <c r="L6143">
        <v>89117</v>
      </c>
      <c r="M6143">
        <v>67.290000000000006</v>
      </c>
      <c r="N6143">
        <v>1.85</v>
      </c>
      <c r="O6143">
        <v>-1.1000000000000001</v>
      </c>
      <c r="P6143">
        <f xml:space="preserve"> IF(Stock_Info[[#This Row],[Close Price]] &gt; Stock_Info[[#This Row],[Open Price]], 1, 0)</f>
        <v>0</v>
      </c>
      <c r="Q6143" t="str">
        <f>IF(AND(Stock_Info[[#This Row],[% Deli. Qty to Traded Qty]]&gt;80,Stock_Info[[#This Row],[No. of Trades]]&lt;3000),"Unusual Day","")</f>
        <v/>
      </c>
      <c r="R6143" t="str">
        <f>IF(AND(Stock_Info[[#This Row],[Spread High-Low]] &lt; 10, Stock_Info[[#This Row],[% Deli. Qty to Traded Qty]] &gt; 90), "Good Day", "")</f>
        <v/>
      </c>
    </row>
    <row r="6144" spans="1:18">
      <c r="A6144" t="s">
        <v>64</v>
      </c>
      <c r="B6144" s="1">
        <v>45698</v>
      </c>
      <c r="C6144" s="1" t="str">
        <f>"WEEK" &amp;" " &amp;  INT((DAY(Stock_Info[[#This Row],[Date]])+WEEKDAY(DATE(YEAR(Stock_Info[[#This Row],[Date]]),MONTH(Stock_Info[[#This Row],[Date]]),1))-1)/7)+1</f>
        <v>WEEK 3</v>
      </c>
      <c r="D6144" s="12">
        <v>182.95</v>
      </c>
      <c r="E6144" s="12">
        <v>182.95</v>
      </c>
      <c r="F6144" s="12">
        <v>179.05</v>
      </c>
      <c r="G6144" s="12">
        <v>179.95</v>
      </c>
      <c r="H6144" s="12">
        <v>180.13079753608929</v>
      </c>
      <c r="I6144">
        <v>74191</v>
      </c>
      <c r="J6144">
        <v>4343</v>
      </c>
      <c r="K6144" s="12">
        <v>13364084</v>
      </c>
      <c r="L6144">
        <v>48347</v>
      </c>
      <c r="M6144">
        <v>65.17</v>
      </c>
      <c r="N6144">
        <v>3.9</v>
      </c>
      <c r="O6144">
        <v>-3</v>
      </c>
      <c r="P6144">
        <f xml:space="preserve"> IF(Stock_Info[[#This Row],[Close Price]] &gt; Stock_Info[[#This Row],[Open Price]], 1, 0)</f>
        <v>0</v>
      </c>
      <c r="Q6144" t="str">
        <f>IF(AND(Stock_Info[[#This Row],[% Deli. Qty to Traded Qty]]&gt;80,Stock_Info[[#This Row],[No. of Trades]]&lt;3000),"Unusual Day","")</f>
        <v/>
      </c>
      <c r="R6144" t="str">
        <f>IF(AND(Stock_Info[[#This Row],[Spread High-Low]] &lt; 10, Stock_Info[[#This Row],[% Deli. Qty to Traded Qty]] &gt; 90), "Good Day", "")</f>
        <v/>
      </c>
    </row>
    <row r="6145" spans="1:18">
      <c r="A6145" t="s">
        <v>64</v>
      </c>
      <c r="B6145" s="1">
        <v>45695</v>
      </c>
      <c r="C6145" s="1" t="str">
        <f>"WEEK" &amp;" " &amp;  INT((DAY(Stock_Info[[#This Row],[Date]])+WEEKDAY(DATE(YEAR(Stock_Info[[#This Row],[Date]]),MONTH(Stock_Info[[#This Row],[Date]]),1))-1)/7)+1</f>
        <v>WEEK 2</v>
      </c>
      <c r="D6145" s="12">
        <v>183.45</v>
      </c>
      <c r="E6145" s="12">
        <v>183.45</v>
      </c>
      <c r="F6145" s="12">
        <v>179.5</v>
      </c>
      <c r="G6145" s="12">
        <v>180.95</v>
      </c>
      <c r="H6145" s="12">
        <v>181.39513668250024</v>
      </c>
      <c r="I6145">
        <v>95367</v>
      </c>
      <c r="J6145">
        <v>5133</v>
      </c>
      <c r="K6145" s="12">
        <v>17299110</v>
      </c>
      <c r="L6145">
        <v>51252</v>
      </c>
      <c r="M6145">
        <v>53.74</v>
      </c>
      <c r="N6145">
        <v>3.95</v>
      </c>
      <c r="O6145">
        <v>-2.5</v>
      </c>
      <c r="P6145">
        <f xml:space="preserve"> IF(Stock_Info[[#This Row],[Close Price]] &gt; Stock_Info[[#This Row],[Open Price]], 1, 0)</f>
        <v>0</v>
      </c>
      <c r="Q6145" t="str">
        <f>IF(AND(Stock_Info[[#This Row],[% Deli. Qty to Traded Qty]]&gt;80,Stock_Info[[#This Row],[No. of Trades]]&lt;3000),"Unusual Day","")</f>
        <v/>
      </c>
      <c r="R6145" t="str">
        <f>IF(AND(Stock_Info[[#This Row],[Spread High-Low]] &lt; 10, Stock_Info[[#This Row],[% Deli. Qty to Traded Qty]] &gt; 90), "Good Day", "")</f>
        <v/>
      </c>
    </row>
    <row r="6146" spans="1:18">
      <c r="A6146" t="s">
        <v>64</v>
      </c>
      <c r="B6146" s="1">
        <v>45694</v>
      </c>
      <c r="C6146" s="1" t="str">
        <f>"WEEK" &amp;" " &amp;  INT((DAY(Stock_Info[[#This Row],[Date]])+WEEKDAY(DATE(YEAR(Stock_Info[[#This Row],[Date]]),MONTH(Stock_Info[[#This Row],[Date]]),1))-1)/7)+1</f>
        <v>WEEK 2</v>
      </c>
      <c r="D6146" s="12">
        <v>182.5</v>
      </c>
      <c r="E6146" s="12">
        <v>183.3</v>
      </c>
      <c r="F6146" s="12">
        <v>180.65</v>
      </c>
      <c r="G6146" s="12">
        <v>182.45</v>
      </c>
      <c r="H6146" s="12">
        <v>181.64680291504345</v>
      </c>
      <c r="I6146">
        <v>81371</v>
      </c>
      <c r="J6146">
        <v>3451</v>
      </c>
      <c r="K6146" s="12">
        <v>14780782</v>
      </c>
      <c r="L6146">
        <v>44878</v>
      </c>
      <c r="M6146">
        <v>55.15</v>
      </c>
      <c r="N6146">
        <v>2.65</v>
      </c>
      <c r="O6146">
        <v>-0.05</v>
      </c>
      <c r="P6146">
        <f xml:space="preserve"> IF(Stock_Info[[#This Row],[Close Price]] &gt; Stock_Info[[#This Row],[Open Price]], 1, 0)</f>
        <v>0</v>
      </c>
      <c r="Q6146" t="str">
        <f>IF(AND(Stock_Info[[#This Row],[% Deli. Qty to Traded Qty]]&gt;80,Stock_Info[[#This Row],[No. of Trades]]&lt;3000),"Unusual Day","")</f>
        <v/>
      </c>
      <c r="R6146" t="str">
        <f>IF(AND(Stock_Info[[#This Row],[Spread High-Low]] &lt; 10, Stock_Info[[#This Row],[% Deli. Qty to Traded Qty]] &gt; 90), "Good Day", "")</f>
        <v/>
      </c>
    </row>
    <row r="6147" spans="1:18">
      <c r="A6147" t="s">
        <v>64</v>
      </c>
      <c r="B6147" s="1">
        <v>45693</v>
      </c>
      <c r="C6147" s="1" t="str">
        <f>"WEEK" &amp;" " &amp;  INT((DAY(Stock_Info[[#This Row],[Date]])+WEEKDAY(DATE(YEAR(Stock_Info[[#This Row],[Date]]),MONTH(Stock_Info[[#This Row],[Date]]),1))-1)/7)+1</f>
        <v>WEEK 2</v>
      </c>
      <c r="D6147" s="12">
        <v>180.35</v>
      </c>
      <c r="E6147" s="12">
        <v>183.35</v>
      </c>
      <c r="F6147" s="12">
        <v>178.95</v>
      </c>
      <c r="G6147" s="12">
        <v>180.95</v>
      </c>
      <c r="H6147" s="12">
        <v>181.62521583319759</v>
      </c>
      <c r="I6147">
        <v>30695</v>
      </c>
      <c r="J6147">
        <v>1072</v>
      </c>
      <c r="K6147" s="12">
        <v>5574986</v>
      </c>
      <c r="L6147">
        <v>17388</v>
      </c>
      <c r="M6147">
        <v>56.65</v>
      </c>
      <c r="N6147">
        <v>4.4000000000000004</v>
      </c>
      <c r="O6147">
        <v>0.6</v>
      </c>
      <c r="P6147">
        <f xml:space="preserve"> IF(Stock_Info[[#This Row],[Close Price]] &gt; Stock_Info[[#This Row],[Open Price]], 1, 0)</f>
        <v>1</v>
      </c>
      <c r="Q6147" t="str">
        <f>IF(AND(Stock_Info[[#This Row],[% Deli. Qty to Traded Qty]]&gt;80,Stock_Info[[#This Row],[No. of Trades]]&lt;3000),"Unusual Day","")</f>
        <v/>
      </c>
      <c r="R6147" t="str">
        <f>IF(AND(Stock_Info[[#This Row],[Spread High-Low]] &lt; 10, Stock_Info[[#This Row],[% Deli. Qty to Traded Qty]] &gt; 90), "Good Day", "")</f>
        <v/>
      </c>
    </row>
    <row r="6148" spans="1:18">
      <c r="A6148" t="s">
        <v>64</v>
      </c>
      <c r="B6148" s="1">
        <v>45692</v>
      </c>
      <c r="C6148" s="1" t="str">
        <f>"WEEK" &amp;" " &amp;  INT((DAY(Stock_Info[[#This Row],[Date]])+WEEKDAY(DATE(YEAR(Stock_Info[[#This Row],[Date]]),MONTH(Stock_Info[[#This Row],[Date]]),1))-1)/7)+1</f>
        <v>WEEK 2</v>
      </c>
      <c r="D6148" s="12">
        <v>177.35</v>
      </c>
      <c r="E6148" s="12">
        <v>180.2</v>
      </c>
      <c r="F6148" s="12">
        <v>176.45</v>
      </c>
      <c r="G6148" s="12">
        <v>176.95</v>
      </c>
      <c r="H6148" s="12">
        <v>178.46953529556816</v>
      </c>
      <c r="I6148">
        <v>89218</v>
      </c>
      <c r="J6148">
        <v>1976</v>
      </c>
      <c r="K6148" s="12">
        <v>15922695</v>
      </c>
      <c r="L6148">
        <v>62372</v>
      </c>
      <c r="M6148">
        <v>69.91</v>
      </c>
      <c r="N6148">
        <v>3.75</v>
      </c>
      <c r="O6148">
        <v>-0.4</v>
      </c>
      <c r="P6148">
        <f xml:space="preserve"> IF(Stock_Info[[#This Row],[Close Price]] &gt; Stock_Info[[#This Row],[Open Price]], 1, 0)</f>
        <v>0</v>
      </c>
      <c r="Q6148" t="str">
        <f>IF(AND(Stock_Info[[#This Row],[% Deli. Qty to Traded Qty]]&gt;80,Stock_Info[[#This Row],[No. of Trades]]&lt;3000),"Unusual Day","")</f>
        <v/>
      </c>
      <c r="R6148" t="str">
        <f>IF(AND(Stock_Info[[#This Row],[Spread High-Low]] &lt; 10, Stock_Info[[#This Row],[% Deli. Qty to Traded Qty]] &gt; 90), "Good Day", "")</f>
        <v/>
      </c>
    </row>
    <row r="6149" spans="1:18">
      <c r="A6149" t="s">
        <v>64</v>
      </c>
      <c r="B6149" s="1">
        <v>45691</v>
      </c>
      <c r="C6149" s="1" t="str">
        <f>"WEEK" &amp;" " &amp;  INT((DAY(Stock_Info[[#This Row],[Date]])+WEEKDAY(DATE(YEAR(Stock_Info[[#This Row],[Date]]),MONTH(Stock_Info[[#This Row],[Date]]),1))-1)/7)+1</f>
        <v>WEEK 2</v>
      </c>
      <c r="D6149" s="12">
        <v>181.65</v>
      </c>
      <c r="E6149" s="12">
        <v>181.85</v>
      </c>
      <c r="F6149" s="12">
        <v>174</v>
      </c>
      <c r="G6149" s="12">
        <v>174.65</v>
      </c>
      <c r="H6149" s="12">
        <v>175.09617793425642</v>
      </c>
      <c r="I6149">
        <v>472624</v>
      </c>
      <c r="J6149">
        <v>15414</v>
      </c>
      <c r="K6149" s="12">
        <v>82754656</v>
      </c>
      <c r="L6149">
        <v>399366</v>
      </c>
      <c r="M6149">
        <v>84.5</v>
      </c>
      <c r="N6149">
        <v>7.85</v>
      </c>
      <c r="O6149">
        <v>-7</v>
      </c>
      <c r="P6149">
        <f xml:space="preserve"> IF(Stock_Info[[#This Row],[Close Price]] &gt; Stock_Info[[#This Row],[Open Price]], 1, 0)</f>
        <v>0</v>
      </c>
      <c r="Q6149" t="str">
        <f>IF(AND(Stock_Info[[#This Row],[% Deli. Qty to Traded Qty]]&gt;80,Stock_Info[[#This Row],[No. of Trades]]&lt;3000),"Unusual Day","")</f>
        <v/>
      </c>
      <c r="R6149" t="str">
        <f>IF(AND(Stock_Info[[#This Row],[Spread High-Low]] &lt; 10, Stock_Info[[#This Row],[% Deli. Qty to Traded Qty]] &gt; 90), "Good Day", "")</f>
        <v/>
      </c>
    </row>
    <row r="6150" spans="1:18">
      <c r="A6150" t="s">
        <v>64</v>
      </c>
      <c r="B6150" s="1">
        <v>45689</v>
      </c>
      <c r="C6150" s="1" t="str">
        <f>"WEEK" &amp;" " &amp;  INT((DAY(Stock_Info[[#This Row],[Date]])+WEEKDAY(DATE(YEAR(Stock_Info[[#This Row],[Date]]),MONTH(Stock_Info[[#This Row],[Date]]),1))-1)/7)+1</f>
        <v>WEEK 2</v>
      </c>
      <c r="D6150" s="12">
        <v>186.45</v>
      </c>
      <c r="E6150" s="12">
        <v>188</v>
      </c>
      <c r="F6150" s="12">
        <v>182.1</v>
      </c>
      <c r="G6150" s="12">
        <v>183</v>
      </c>
      <c r="H6150" s="12">
        <v>183.82339273709414</v>
      </c>
      <c r="I6150">
        <v>339148</v>
      </c>
      <c r="J6150">
        <v>11848</v>
      </c>
      <c r="K6150" s="12">
        <v>62343336</v>
      </c>
      <c r="L6150">
        <v>247218</v>
      </c>
      <c r="M6150">
        <v>72.89</v>
      </c>
      <c r="N6150">
        <v>5.9</v>
      </c>
      <c r="O6150">
        <v>-3.45</v>
      </c>
      <c r="P6150">
        <f xml:space="preserve"> IF(Stock_Info[[#This Row],[Close Price]] &gt; Stock_Info[[#This Row],[Open Price]], 1, 0)</f>
        <v>0</v>
      </c>
      <c r="Q6150" t="str">
        <f>IF(AND(Stock_Info[[#This Row],[% Deli. Qty to Traded Qty]]&gt;80,Stock_Info[[#This Row],[No. of Trades]]&lt;3000),"Unusual Day","")</f>
        <v/>
      </c>
      <c r="R6150" t="str">
        <f>IF(AND(Stock_Info[[#This Row],[Spread High-Low]] &lt; 10, Stock_Info[[#This Row],[% Deli. Qty to Traded Qty]] &gt; 90), "Good Day", "")</f>
        <v/>
      </c>
    </row>
    <row r="6151" spans="1:18">
      <c r="A6151" t="s">
        <v>64</v>
      </c>
      <c r="B6151" s="1">
        <v>45688</v>
      </c>
      <c r="C6151" s="1" t="str">
        <f>"WEEK" &amp;" " &amp;  INT((DAY(Stock_Info[[#This Row],[Date]])+WEEKDAY(DATE(YEAR(Stock_Info[[#This Row],[Date]]),MONTH(Stock_Info[[#This Row],[Date]]),1))-1)/7)+1</f>
        <v>WEEK 5</v>
      </c>
      <c r="D6151" s="12">
        <v>191.75</v>
      </c>
      <c r="E6151" s="12">
        <v>192.6</v>
      </c>
      <c r="F6151" s="12">
        <v>189.4</v>
      </c>
      <c r="G6151" s="12">
        <v>191.7</v>
      </c>
      <c r="H6151" s="12">
        <v>190.81835159801261</v>
      </c>
      <c r="I6151">
        <v>141895</v>
      </c>
      <c r="J6151">
        <v>3819</v>
      </c>
      <c r="K6151" s="12">
        <v>27076170</v>
      </c>
      <c r="L6151">
        <v>52037</v>
      </c>
      <c r="M6151">
        <v>36.67</v>
      </c>
      <c r="N6151">
        <v>3.2</v>
      </c>
      <c r="O6151">
        <v>-0.05</v>
      </c>
      <c r="P6151">
        <f xml:space="preserve"> IF(Stock_Info[[#This Row],[Close Price]] &gt; Stock_Info[[#This Row],[Open Price]], 1, 0)</f>
        <v>0</v>
      </c>
      <c r="Q6151" t="str">
        <f>IF(AND(Stock_Info[[#This Row],[% Deli. Qty to Traded Qty]]&gt;80,Stock_Info[[#This Row],[No. of Trades]]&lt;3000),"Unusual Day","")</f>
        <v/>
      </c>
      <c r="R6151" t="str">
        <f>IF(AND(Stock_Info[[#This Row],[Spread High-Low]] &lt; 10, Stock_Info[[#This Row],[% Deli. Qty to Traded Qty]] &gt; 90), "Good Day", "")</f>
        <v/>
      </c>
    </row>
    <row r="6152" spans="1:18">
      <c r="A6152" t="s">
        <v>64</v>
      </c>
      <c r="B6152" s="1">
        <v>45687</v>
      </c>
      <c r="C6152" s="1" t="str">
        <f>"WEEK" &amp;" " &amp;  INT((DAY(Stock_Info[[#This Row],[Date]])+WEEKDAY(DATE(YEAR(Stock_Info[[#This Row],[Date]]),MONTH(Stock_Info[[#This Row],[Date]]),1))-1)/7)+1</f>
        <v>WEEK 5</v>
      </c>
      <c r="D6152" s="12">
        <v>189.1</v>
      </c>
      <c r="E6152" s="12">
        <v>191.35</v>
      </c>
      <c r="F6152" s="12">
        <v>187.55</v>
      </c>
      <c r="G6152" s="12">
        <v>190.6</v>
      </c>
      <c r="H6152" s="12">
        <v>189.53112428980219</v>
      </c>
      <c r="I6152">
        <v>72339</v>
      </c>
      <c r="J6152">
        <v>4201</v>
      </c>
      <c r="K6152" s="12">
        <v>13710492</v>
      </c>
      <c r="L6152">
        <v>42277</v>
      </c>
      <c r="M6152">
        <v>58.44</v>
      </c>
      <c r="N6152">
        <v>3.8</v>
      </c>
      <c r="O6152">
        <v>1.5</v>
      </c>
      <c r="P6152">
        <f xml:space="preserve"> IF(Stock_Info[[#This Row],[Close Price]] &gt; Stock_Info[[#This Row],[Open Price]], 1, 0)</f>
        <v>1</v>
      </c>
      <c r="Q6152" t="str">
        <f>IF(AND(Stock_Info[[#This Row],[% Deli. Qty to Traded Qty]]&gt;80,Stock_Info[[#This Row],[No. of Trades]]&lt;3000),"Unusual Day","")</f>
        <v/>
      </c>
      <c r="R6152" t="str">
        <f>IF(AND(Stock_Info[[#This Row],[Spread High-Low]] &lt; 10, Stock_Info[[#This Row],[% Deli. Qty to Traded Qty]] &gt; 90), "Good Day", "")</f>
        <v/>
      </c>
    </row>
    <row r="6153" spans="1:18">
      <c r="A6153" t="s">
        <v>64</v>
      </c>
      <c r="B6153" s="1">
        <v>45686</v>
      </c>
      <c r="C6153" s="1" t="str">
        <f>"WEEK" &amp;" " &amp;  INT((DAY(Stock_Info[[#This Row],[Date]])+WEEKDAY(DATE(YEAR(Stock_Info[[#This Row],[Date]]),MONTH(Stock_Info[[#This Row],[Date]]),1))-1)/7)+1</f>
        <v>WEEK 5</v>
      </c>
      <c r="D6153" s="12">
        <v>187.75</v>
      </c>
      <c r="E6153" s="12">
        <v>189.35</v>
      </c>
      <c r="F6153" s="12">
        <v>185.35</v>
      </c>
      <c r="G6153" s="12">
        <v>189.05</v>
      </c>
      <c r="H6153" s="12">
        <v>187.58084528887164</v>
      </c>
      <c r="I6153">
        <v>23211</v>
      </c>
      <c r="J6153">
        <v>1033</v>
      </c>
      <c r="K6153" s="12">
        <v>4353939</v>
      </c>
      <c r="L6153">
        <v>10592</v>
      </c>
      <c r="M6153">
        <v>45.63</v>
      </c>
      <c r="N6153">
        <v>4</v>
      </c>
      <c r="O6153">
        <v>1.3</v>
      </c>
      <c r="P6153">
        <f xml:space="preserve"> IF(Stock_Info[[#This Row],[Close Price]] &gt; Stock_Info[[#This Row],[Open Price]], 1, 0)</f>
        <v>1</v>
      </c>
      <c r="Q6153" t="str">
        <f>IF(AND(Stock_Info[[#This Row],[% Deli. Qty to Traded Qty]]&gt;80,Stock_Info[[#This Row],[No. of Trades]]&lt;3000),"Unusual Day","")</f>
        <v/>
      </c>
      <c r="R6153" t="str">
        <f>IF(AND(Stock_Info[[#This Row],[Spread High-Low]] &lt; 10, Stock_Info[[#This Row],[% Deli. Qty to Traded Qty]] &gt; 90), "Good Day", "")</f>
        <v/>
      </c>
    </row>
    <row r="6154" spans="1:18">
      <c r="A6154" t="s">
        <v>64</v>
      </c>
      <c r="B6154" s="1">
        <v>45685</v>
      </c>
      <c r="C6154" s="1" t="str">
        <f>"WEEK" &amp;" " &amp;  INT((DAY(Stock_Info[[#This Row],[Date]])+WEEKDAY(DATE(YEAR(Stock_Info[[#This Row],[Date]]),MONTH(Stock_Info[[#This Row],[Date]]),1))-1)/7)+1</f>
        <v>WEEK 5</v>
      </c>
      <c r="D6154" s="12">
        <v>182.1</v>
      </c>
      <c r="E6154" s="12">
        <v>187.7</v>
      </c>
      <c r="F6154" s="12">
        <v>179.7</v>
      </c>
      <c r="G6154" s="12">
        <v>184.2</v>
      </c>
      <c r="H6154" s="12">
        <v>183.40684842511854</v>
      </c>
      <c r="I6154">
        <v>226271</v>
      </c>
      <c r="J6154">
        <v>2681</v>
      </c>
      <c r="K6154" s="12">
        <v>41499651</v>
      </c>
      <c r="L6154">
        <v>167018</v>
      </c>
      <c r="M6154">
        <v>73.81</v>
      </c>
      <c r="N6154">
        <v>8</v>
      </c>
      <c r="O6154">
        <v>2.1</v>
      </c>
      <c r="P6154">
        <f xml:space="preserve"> IF(Stock_Info[[#This Row],[Close Price]] &gt; Stock_Info[[#This Row],[Open Price]], 1, 0)</f>
        <v>1</v>
      </c>
      <c r="Q6154" t="str">
        <f>IF(AND(Stock_Info[[#This Row],[% Deli. Qty to Traded Qty]]&gt;80,Stock_Info[[#This Row],[No. of Trades]]&lt;3000),"Unusual Day","")</f>
        <v/>
      </c>
      <c r="R6154" t="str">
        <f>IF(AND(Stock_Info[[#This Row],[Spread High-Low]] &lt; 10, Stock_Info[[#This Row],[% Deli. Qty to Traded Qty]] &gt; 90), "Good Day", "")</f>
        <v/>
      </c>
    </row>
    <row r="6155" spans="1:18">
      <c r="A6155" t="s">
        <v>64</v>
      </c>
      <c r="B6155" s="1">
        <v>45684</v>
      </c>
      <c r="C6155" s="1" t="str">
        <f>"WEEK" &amp;" " &amp;  INT((DAY(Stock_Info[[#This Row],[Date]])+WEEKDAY(DATE(YEAR(Stock_Info[[#This Row],[Date]]),MONTH(Stock_Info[[#This Row],[Date]]),1))-1)/7)+1</f>
        <v>WEEK 5</v>
      </c>
      <c r="D6155" s="12">
        <v>189.4</v>
      </c>
      <c r="E6155" s="12">
        <v>189.4</v>
      </c>
      <c r="F6155" s="12">
        <v>181.5</v>
      </c>
      <c r="G6155" s="12">
        <v>181.9</v>
      </c>
      <c r="H6155" s="12">
        <v>182.87675211159168</v>
      </c>
      <c r="I6155">
        <v>176644</v>
      </c>
      <c r="J6155">
        <v>11665</v>
      </c>
      <c r="K6155" s="12">
        <v>32304081</v>
      </c>
      <c r="L6155">
        <v>112037</v>
      </c>
      <c r="M6155">
        <v>63.43</v>
      </c>
      <c r="N6155">
        <v>7.9</v>
      </c>
      <c r="O6155">
        <v>-7.5</v>
      </c>
      <c r="P6155">
        <f xml:space="preserve"> IF(Stock_Info[[#This Row],[Close Price]] &gt; Stock_Info[[#This Row],[Open Price]], 1, 0)</f>
        <v>0</v>
      </c>
      <c r="Q6155" t="str">
        <f>IF(AND(Stock_Info[[#This Row],[% Deli. Qty to Traded Qty]]&gt;80,Stock_Info[[#This Row],[No. of Trades]]&lt;3000),"Unusual Day","")</f>
        <v/>
      </c>
      <c r="R6155" t="str">
        <f>IF(AND(Stock_Info[[#This Row],[Spread High-Low]] &lt; 10, Stock_Info[[#This Row],[% Deli. Qty to Traded Qty]] &gt; 90), "Good Day", "")</f>
        <v/>
      </c>
    </row>
    <row r="6156" spans="1:18">
      <c r="A6156" t="s">
        <v>64</v>
      </c>
      <c r="B6156" s="1">
        <v>45681</v>
      </c>
      <c r="C6156" s="1" t="str">
        <f>"WEEK" &amp;" " &amp;  INT((DAY(Stock_Info[[#This Row],[Date]])+WEEKDAY(DATE(YEAR(Stock_Info[[#This Row],[Date]]),MONTH(Stock_Info[[#This Row],[Date]]),1))-1)/7)+1</f>
        <v>WEEK 4</v>
      </c>
      <c r="D6156" s="12">
        <v>190.55</v>
      </c>
      <c r="E6156" s="12">
        <v>192</v>
      </c>
      <c r="F6156" s="12">
        <v>186.25</v>
      </c>
      <c r="G6156" s="12">
        <v>187.4</v>
      </c>
      <c r="H6156" s="12">
        <v>188.50198685553747</v>
      </c>
      <c r="I6156">
        <v>118529</v>
      </c>
      <c r="J6156">
        <v>6956</v>
      </c>
      <c r="K6156" s="12">
        <v>22342952</v>
      </c>
      <c r="L6156">
        <v>83008</v>
      </c>
      <c r="M6156">
        <v>70.03</v>
      </c>
      <c r="N6156">
        <v>5.75</v>
      </c>
      <c r="O6156">
        <v>-3.15</v>
      </c>
      <c r="P6156">
        <f xml:space="preserve"> IF(Stock_Info[[#This Row],[Close Price]] &gt; Stock_Info[[#This Row],[Open Price]], 1, 0)</f>
        <v>0</v>
      </c>
      <c r="Q6156" t="str">
        <f>IF(AND(Stock_Info[[#This Row],[% Deli. Qty to Traded Qty]]&gt;80,Stock_Info[[#This Row],[No. of Trades]]&lt;3000),"Unusual Day","")</f>
        <v/>
      </c>
      <c r="R6156" t="str">
        <f>IF(AND(Stock_Info[[#This Row],[Spread High-Low]] &lt; 10, Stock_Info[[#This Row],[% Deli. Qty to Traded Qty]] &gt; 90), "Good Day", "")</f>
        <v/>
      </c>
    </row>
    <row r="6157" spans="1:18">
      <c r="A6157" t="s">
        <v>64</v>
      </c>
      <c r="B6157" s="1">
        <v>45680</v>
      </c>
      <c r="C6157" s="1" t="str">
        <f>"WEEK" &amp;" " &amp;  INT((DAY(Stock_Info[[#This Row],[Date]])+WEEKDAY(DATE(YEAR(Stock_Info[[#This Row],[Date]]),MONTH(Stock_Info[[#This Row],[Date]]),1))-1)/7)+1</f>
        <v>WEEK 4</v>
      </c>
      <c r="D6157" s="12">
        <v>191.6</v>
      </c>
      <c r="E6157" s="12">
        <v>191.6</v>
      </c>
      <c r="F6157" s="12">
        <v>186.75</v>
      </c>
      <c r="G6157" s="12">
        <v>188.35</v>
      </c>
      <c r="H6157" s="12">
        <v>189.18384494445732</v>
      </c>
      <c r="I6157">
        <v>77598</v>
      </c>
      <c r="J6157">
        <v>3496</v>
      </c>
      <c r="K6157" s="12">
        <v>14680288</v>
      </c>
      <c r="L6157">
        <v>31199</v>
      </c>
      <c r="M6157">
        <v>40.21</v>
      </c>
      <c r="N6157">
        <v>4.8499999999999996</v>
      </c>
      <c r="O6157">
        <v>-3.25</v>
      </c>
      <c r="P6157">
        <f xml:space="preserve"> IF(Stock_Info[[#This Row],[Close Price]] &gt; Stock_Info[[#This Row],[Open Price]], 1, 0)</f>
        <v>0</v>
      </c>
      <c r="Q6157" t="str">
        <f>IF(AND(Stock_Info[[#This Row],[% Deli. Qty to Traded Qty]]&gt;80,Stock_Info[[#This Row],[No. of Trades]]&lt;3000),"Unusual Day","")</f>
        <v/>
      </c>
      <c r="R6157" t="str">
        <f>IF(AND(Stock_Info[[#This Row],[Spread High-Low]] &lt; 10, Stock_Info[[#This Row],[% Deli. Qty to Traded Qty]] &gt; 90), "Good Day", "")</f>
        <v/>
      </c>
    </row>
    <row r="6158" spans="1:18">
      <c r="A6158" t="s">
        <v>64</v>
      </c>
      <c r="B6158" s="1">
        <v>45679</v>
      </c>
      <c r="C6158" s="1" t="str">
        <f>"WEEK" &amp;" " &amp;  INT((DAY(Stock_Info[[#This Row],[Date]])+WEEKDAY(DATE(YEAR(Stock_Info[[#This Row],[Date]]),MONTH(Stock_Info[[#This Row],[Date]]),1))-1)/7)+1</f>
        <v>WEEK 4</v>
      </c>
      <c r="D6158" s="12">
        <v>194.9</v>
      </c>
      <c r="E6158" s="12">
        <v>194.9</v>
      </c>
      <c r="F6158" s="12">
        <v>185.75</v>
      </c>
      <c r="G6158" s="12">
        <v>188.5</v>
      </c>
      <c r="H6158" s="12">
        <v>188.06458667444232</v>
      </c>
      <c r="I6158">
        <v>34295</v>
      </c>
      <c r="J6158">
        <v>2006</v>
      </c>
      <c r="K6158" s="12">
        <v>6449675</v>
      </c>
      <c r="L6158">
        <v>15467</v>
      </c>
      <c r="M6158">
        <v>45.1</v>
      </c>
      <c r="N6158">
        <v>9.15</v>
      </c>
      <c r="O6158">
        <v>-6.4</v>
      </c>
      <c r="P6158">
        <f xml:space="preserve"> IF(Stock_Info[[#This Row],[Close Price]] &gt; Stock_Info[[#This Row],[Open Price]], 1, 0)</f>
        <v>0</v>
      </c>
      <c r="Q6158" t="str">
        <f>IF(AND(Stock_Info[[#This Row],[% Deli. Qty to Traded Qty]]&gt;80,Stock_Info[[#This Row],[No. of Trades]]&lt;3000),"Unusual Day","")</f>
        <v/>
      </c>
      <c r="R6158" t="str">
        <f>IF(AND(Stock_Info[[#This Row],[Spread High-Low]] &lt; 10, Stock_Info[[#This Row],[% Deli. Qty to Traded Qty]] &gt; 90), "Good Day", "")</f>
        <v/>
      </c>
    </row>
    <row r="6159" spans="1:18">
      <c r="A6159" t="s">
        <v>64</v>
      </c>
      <c r="B6159" s="1">
        <v>45678</v>
      </c>
      <c r="C6159" s="1" t="str">
        <f>"WEEK" &amp;" " &amp;  INT((DAY(Stock_Info[[#This Row],[Date]])+WEEKDAY(DATE(YEAR(Stock_Info[[#This Row],[Date]]),MONTH(Stock_Info[[#This Row],[Date]]),1))-1)/7)+1</f>
        <v>WEEK 4</v>
      </c>
      <c r="D6159" s="12">
        <v>191.05</v>
      </c>
      <c r="E6159" s="12">
        <v>195.95</v>
      </c>
      <c r="F6159" s="12">
        <v>190.4</v>
      </c>
      <c r="G6159" s="12">
        <v>191.1</v>
      </c>
      <c r="H6159" s="12">
        <v>193.05474213404088</v>
      </c>
      <c r="I6159">
        <v>93091</v>
      </c>
      <c r="J6159">
        <v>3764</v>
      </c>
      <c r="K6159" s="12">
        <v>17971659</v>
      </c>
      <c r="L6159">
        <v>40295</v>
      </c>
      <c r="M6159">
        <v>43.29</v>
      </c>
      <c r="N6159">
        <v>5.55</v>
      </c>
      <c r="O6159">
        <v>0.05</v>
      </c>
      <c r="P6159">
        <f xml:space="preserve"> IF(Stock_Info[[#This Row],[Close Price]] &gt; Stock_Info[[#This Row],[Open Price]], 1, 0)</f>
        <v>1</v>
      </c>
      <c r="Q6159" t="str">
        <f>IF(AND(Stock_Info[[#This Row],[% Deli. Qty to Traded Qty]]&gt;80,Stock_Info[[#This Row],[No. of Trades]]&lt;3000),"Unusual Day","")</f>
        <v/>
      </c>
      <c r="R6159" t="str">
        <f>IF(AND(Stock_Info[[#This Row],[Spread High-Low]] &lt; 10, Stock_Info[[#This Row],[% Deli. Qty to Traded Qty]] &gt; 90), "Good Day", "")</f>
        <v/>
      </c>
    </row>
    <row r="6160" spans="1:18">
      <c r="A6160" t="s">
        <v>64</v>
      </c>
      <c r="B6160" s="1">
        <v>45677</v>
      </c>
      <c r="C6160" s="1" t="str">
        <f>"WEEK" &amp;" " &amp;  INT((DAY(Stock_Info[[#This Row],[Date]])+WEEKDAY(DATE(YEAR(Stock_Info[[#This Row],[Date]]),MONTH(Stock_Info[[#This Row],[Date]]),1))-1)/7)+1</f>
        <v>WEEK 4</v>
      </c>
      <c r="D6160" s="12">
        <v>189.55</v>
      </c>
      <c r="E6160" s="12">
        <v>192.95</v>
      </c>
      <c r="F6160" s="12">
        <v>187.5</v>
      </c>
      <c r="G6160" s="12">
        <v>192.3</v>
      </c>
      <c r="H6160" s="12">
        <v>190.43170563735939</v>
      </c>
      <c r="I6160">
        <v>91479</v>
      </c>
      <c r="J6160">
        <v>4706</v>
      </c>
      <c r="K6160" s="12">
        <v>17420502</v>
      </c>
      <c r="L6160">
        <v>43960</v>
      </c>
      <c r="M6160">
        <v>48.05</v>
      </c>
      <c r="N6160">
        <v>5.45</v>
      </c>
      <c r="O6160">
        <v>2.75</v>
      </c>
      <c r="P6160">
        <f xml:space="preserve"> IF(Stock_Info[[#This Row],[Close Price]] &gt; Stock_Info[[#This Row],[Open Price]], 1, 0)</f>
        <v>1</v>
      </c>
      <c r="Q6160" t="str">
        <f>IF(AND(Stock_Info[[#This Row],[% Deli. Qty to Traded Qty]]&gt;80,Stock_Info[[#This Row],[No. of Trades]]&lt;3000),"Unusual Day","")</f>
        <v/>
      </c>
      <c r="R6160" t="str">
        <f>IF(AND(Stock_Info[[#This Row],[Spread High-Low]] &lt; 10, Stock_Info[[#This Row],[% Deli. Qty to Traded Qty]] &gt; 90), "Good Day", "")</f>
        <v/>
      </c>
    </row>
    <row r="6161" spans="1:18">
      <c r="A6161" t="s">
        <v>64</v>
      </c>
      <c r="B6161" s="1">
        <v>45674</v>
      </c>
      <c r="C6161" s="1" t="str">
        <f>"WEEK" &amp;" " &amp;  INT((DAY(Stock_Info[[#This Row],[Date]])+WEEKDAY(DATE(YEAR(Stock_Info[[#This Row],[Date]]),MONTH(Stock_Info[[#This Row],[Date]]),1))-1)/7)+1</f>
        <v>WEEK 3</v>
      </c>
      <c r="D6161" s="12">
        <v>191.7</v>
      </c>
      <c r="E6161" s="12">
        <v>191.7</v>
      </c>
      <c r="F6161" s="12">
        <v>187.7</v>
      </c>
      <c r="G6161" s="12">
        <v>188.2</v>
      </c>
      <c r="H6161" s="12">
        <v>189.411320408818</v>
      </c>
      <c r="I6161">
        <v>109095</v>
      </c>
      <c r="J6161">
        <v>7464</v>
      </c>
      <c r="K6161" s="12">
        <v>20663828</v>
      </c>
      <c r="L6161">
        <v>65429</v>
      </c>
      <c r="M6161">
        <v>59.97</v>
      </c>
      <c r="N6161">
        <v>4</v>
      </c>
      <c r="O6161">
        <v>-3.5</v>
      </c>
      <c r="P6161">
        <f xml:space="preserve"> IF(Stock_Info[[#This Row],[Close Price]] &gt; Stock_Info[[#This Row],[Open Price]], 1, 0)</f>
        <v>0</v>
      </c>
      <c r="Q6161" t="str">
        <f>IF(AND(Stock_Info[[#This Row],[% Deli. Qty to Traded Qty]]&gt;80,Stock_Info[[#This Row],[No. of Trades]]&lt;3000),"Unusual Day","")</f>
        <v/>
      </c>
      <c r="R6161" t="str">
        <f>IF(AND(Stock_Info[[#This Row],[Spread High-Low]] &lt; 10, Stock_Info[[#This Row],[% Deli. Qty to Traded Qty]] &gt; 90), "Good Day", "")</f>
        <v/>
      </c>
    </row>
    <row r="6162" spans="1:18">
      <c r="A6162" t="s">
        <v>64</v>
      </c>
      <c r="B6162" s="1">
        <v>45673</v>
      </c>
      <c r="C6162" s="1" t="str">
        <f>"WEEK" &amp;" " &amp;  INT((DAY(Stock_Info[[#This Row],[Date]])+WEEKDAY(DATE(YEAR(Stock_Info[[#This Row],[Date]]),MONTH(Stock_Info[[#This Row],[Date]]),1))-1)/7)+1</f>
        <v>WEEK 3</v>
      </c>
      <c r="D6162" s="12">
        <v>190.85</v>
      </c>
      <c r="E6162" s="12">
        <v>192.95</v>
      </c>
      <c r="F6162" s="12">
        <v>189.65</v>
      </c>
      <c r="G6162" s="12">
        <v>190.3</v>
      </c>
      <c r="H6162" s="12">
        <v>191.05252212861257</v>
      </c>
      <c r="I6162">
        <v>37508</v>
      </c>
      <c r="J6162">
        <v>1664</v>
      </c>
      <c r="K6162" s="12">
        <v>7165998</v>
      </c>
      <c r="L6162">
        <v>14537</v>
      </c>
      <c r="M6162">
        <v>38.76</v>
      </c>
      <c r="N6162">
        <v>3.3</v>
      </c>
      <c r="O6162">
        <v>-0.55000000000000004</v>
      </c>
      <c r="P6162">
        <f xml:space="preserve"> IF(Stock_Info[[#This Row],[Close Price]] &gt; Stock_Info[[#This Row],[Open Price]], 1, 0)</f>
        <v>0</v>
      </c>
      <c r="Q6162" t="str">
        <f>IF(AND(Stock_Info[[#This Row],[% Deli. Qty to Traded Qty]]&gt;80,Stock_Info[[#This Row],[No. of Trades]]&lt;3000),"Unusual Day","")</f>
        <v/>
      </c>
      <c r="R6162" t="str">
        <f>IF(AND(Stock_Info[[#This Row],[Spread High-Low]] &lt; 10, Stock_Info[[#This Row],[% Deli. Qty to Traded Qty]] &gt; 90), "Good Day", "")</f>
        <v/>
      </c>
    </row>
    <row r="6163" spans="1:18">
      <c r="A6163" t="s">
        <v>64</v>
      </c>
      <c r="B6163" s="1">
        <v>45672</v>
      </c>
      <c r="C6163" s="1" t="str">
        <f>"WEEK" &amp;" " &amp;  INT((DAY(Stock_Info[[#This Row],[Date]])+WEEKDAY(DATE(YEAR(Stock_Info[[#This Row],[Date]]),MONTH(Stock_Info[[#This Row],[Date]]),1))-1)/7)+1</f>
        <v>WEEK 3</v>
      </c>
      <c r="D6163" s="12">
        <v>193.95</v>
      </c>
      <c r="E6163" s="12">
        <v>193.95</v>
      </c>
      <c r="F6163" s="12">
        <v>187</v>
      </c>
      <c r="G6163" s="12">
        <v>187.45</v>
      </c>
      <c r="H6163" s="12">
        <v>188.51975227470359</v>
      </c>
      <c r="I6163">
        <v>235745</v>
      </c>
      <c r="J6163">
        <v>8153</v>
      </c>
      <c r="K6163" s="12">
        <v>44442589</v>
      </c>
      <c r="L6163">
        <v>182228</v>
      </c>
      <c r="M6163">
        <v>77.3</v>
      </c>
      <c r="N6163">
        <v>6.95</v>
      </c>
      <c r="O6163">
        <v>-6.5</v>
      </c>
      <c r="P6163">
        <f xml:space="preserve"> IF(Stock_Info[[#This Row],[Close Price]] &gt; Stock_Info[[#This Row],[Open Price]], 1, 0)</f>
        <v>0</v>
      </c>
      <c r="Q6163" t="str">
        <f>IF(AND(Stock_Info[[#This Row],[% Deli. Qty to Traded Qty]]&gt;80,Stock_Info[[#This Row],[No. of Trades]]&lt;3000),"Unusual Day","")</f>
        <v/>
      </c>
      <c r="R6163" t="str">
        <f>IF(AND(Stock_Info[[#This Row],[Spread High-Low]] &lt; 10, Stock_Info[[#This Row],[% Deli. Qty to Traded Qty]] &gt; 90), "Good Day", "")</f>
        <v/>
      </c>
    </row>
    <row r="6164" spans="1:18">
      <c r="A6164" t="s">
        <v>64</v>
      </c>
      <c r="B6164" s="1">
        <v>45671</v>
      </c>
      <c r="C6164" s="1" t="str">
        <f>"WEEK" &amp;" " &amp;  INT((DAY(Stock_Info[[#This Row],[Date]])+WEEKDAY(DATE(YEAR(Stock_Info[[#This Row],[Date]]),MONTH(Stock_Info[[#This Row],[Date]]),1))-1)/7)+1</f>
        <v>WEEK 3</v>
      </c>
      <c r="D6164" s="12">
        <v>192.95</v>
      </c>
      <c r="E6164" s="12">
        <v>193.25</v>
      </c>
      <c r="F6164" s="12">
        <v>189.15</v>
      </c>
      <c r="G6164" s="12">
        <v>191.45</v>
      </c>
      <c r="H6164" s="12">
        <v>191.27413456325885</v>
      </c>
      <c r="I6164">
        <v>116213</v>
      </c>
      <c r="J6164">
        <v>8743</v>
      </c>
      <c r="K6164" s="12">
        <v>22228541</v>
      </c>
      <c r="L6164">
        <v>66297</v>
      </c>
      <c r="M6164">
        <v>57.05</v>
      </c>
      <c r="N6164">
        <v>4.0999999999999996</v>
      </c>
      <c r="O6164">
        <v>-1.5</v>
      </c>
      <c r="P6164">
        <f xml:space="preserve"> IF(Stock_Info[[#This Row],[Close Price]] &gt; Stock_Info[[#This Row],[Open Price]], 1, 0)</f>
        <v>0</v>
      </c>
      <c r="Q6164" t="str">
        <f>IF(AND(Stock_Info[[#This Row],[% Deli. Qty to Traded Qty]]&gt;80,Stock_Info[[#This Row],[No. of Trades]]&lt;3000),"Unusual Day","")</f>
        <v/>
      </c>
      <c r="R6164" t="str">
        <f>IF(AND(Stock_Info[[#This Row],[Spread High-Low]] &lt; 10, Stock_Info[[#This Row],[% Deli. Qty to Traded Qty]] &gt; 90), "Good Day", "")</f>
        <v/>
      </c>
    </row>
    <row r="6165" spans="1:18">
      <c r="A6165" t="s">
        <v>64</v>
      </c>
      <c r="B6165" s="1">
        <v>45670</v>
      </c>
      <c r="C6165" s="1" t="str">
        <f>"WEEK" &amp;" " &amp;  INT((DAY(Stock_Info[[#This Row],[Date]])+WEEKDAY(DATE(YEAR(Stock_Info[[#This Row],[Date]]),MONTH(Stock_Info[[#This Row],[Date]]),1))-1)/7)+1</f>
        <v>WEEK 3</v>
      </c>
      <c r="D6165" s="12">
        <v>197</v>
      </c>
      <c r="E6165" s="12">
        <v>197.9</v>
      </c>
      <c r="F6165" s="12">
        <v>187.7</v>
      </c>
      <c r="G6165" s="12">
        <v>189.3</v>
      </c>
      <c r="H6165" s="12">
        <v>193.12060922834823</v>
      </c>
      <c r="I6165">
        <v>53379</v>
      </c>
      <c r="J6165">
        <v>2845</v>
      </c>
      <c r="K6165" s="12">
        <v>10308585</v>
      </c>
      <c r="L6165">
        <v>27672</v>
      </c>
      <c r="M6165">
        <v>51.84</v>
      </c>
      <c r="N6165">
        <v>10.199999999999999</v>
      </c>
      <c r="O6165">
        <v>-7.7</v>
      </c>
      <c r="P6165">
        <f xml:space="preserve"> IF(Stock_Info[[#This Row],[Close Price]] &gt; Stock_Info[[#This Row],[Open Price]], 1, 0)</f>
        <v>0</v>
      </c>
      <c r="Q6165" t="str">
        <f>IF(AND(Stock_Info[[#This Row],[% Deli. Qty to Traded Qty]]&gt;80,Stock_Info[[#This Row],[No. of Trades]]&lt;3000),"Unusual Day","")</f>
        <v/>
      </c>
      <c r="R6165" t="str">
        <f>IF(AND(Stock_Info[[#This Row],[Spread High-Low]] &lt; 10, Stock_Info[[#This Row],[% Deli. Qty to Traded Qty]] &gt; 90), "Good Day", "")</f>
        <v/>
      </c>
    </row>
    <row r="6166" spans="1:18">
      <c r="A6166" t="s">
        <v>64</v>
      </c>
      <c r="B6166" s="1">
        <v>45667</v>
      </c>
      <c r="C6166" s="1" t="str">
        <f>"WEEK" &amp;" " &amp;  INT((DAY(Stock_Info[[#This Row],[Date]])+WEEKDAY(DATE(YEAR(Stock_Info[[#This Row],[Date]]),MONTH(Stock_Info[[#This Row],[Date]]),1))-1)/7)+1</f>
        <v>WEEK 2</v>
      </c>
      <c r="D6166" s="12">
        <v>201.95</v>
      </c>
      <c r="E6166" s="12">
        <v>201.95</v>
      </c>
      <c r="F6166" s="12">
        <v>196.25</v>
      </c>
      <c r="G6166" s="12">
        <v>197.4</v>
      </c>
      <c r="H6166" s="12">
        <v>198.68873421944954</v>
      </c>
      <c r="I6166">
        <v>128877</v>
      </c>
      <c r="J6166">
        <v>7388</v>
      </c>
      <c r="K6166" s="12">
        <v>25606408</v>
      </c>
      <c r="L6166">
        <v>69790</v>
      </c>
      <c r="M6166">
        <v>54.15</v>
      </c>
      <c r="N6166">
        <v>5.7</v>
      </c>
      <c r="O6166">
        <v>-4.55</v>
      </c>
      <c r="P6166">
        <f xml:space="preserve"> IF(Stock_Info[[#This Row],[Close Price]] &gt; Stock_Info[[#This Row],[Open Price]], 1, 0)</f>
        <v>0</v>
      </c>
      <c r="Q6166" t="str">
        <f>IF(AND(Stock_Info[[#This Row],[% Deli. Qty to Traded Qty]]&gt;80,Stock_Info[[#This Row],[No. of Trades]]&lt;3000),"Unusual Day","")</f>
        <v/>
      </c>
      <c r="R6166" t="str">
        <f>IF(AND(Stock_Info[[#This Row],[Spread High-Low]] &lt; 10, Stock_Info[[#This Row],[% Deli. Qty to Traded Qty]] &gt; 90), "Good Day", "")</f>
        <v/>
      </c>
    </row>
    <row r="6167" spans="1:18">
      <c r="A6167" t="s">
        <v>64</v>
      </c>
      <c r="B6167" s="1">
        <v>45666</v>
      </c>
      <c r="C6167" s="1" t="str">
        <f>"WEEK" &amp;" " &amp;  INT((DAY(Stock_Info[[#This Row],[Date]])+WEEKDAY(DATE(YEAR(Stock_Info[[#This Row],[Date]]),MONTH(Stock_Info[[#This Row],[Date]]),1))-1)/7)+1</f>
        <v>WEEK 2</v>
      </c>
      <c r="D6167" s="12">
        <v>202.35</v>
      </c>
      <c r="E6167" s="12">
        <v>204.7</v>
      </c>
      <c r="F6167" s="12">
        <v>200.35</v>
      </c>
      <c r="G6167" s="12">
        <v>200.8</v>
      </c>
      <c r="H6167" s="12">
        <v>201.6686234364503</v>
      </c>
      <c r="I6167">
        <v>62518</v>
      </c>
      <c r="J6167">
        <v>4112</v>
      </c>
      <c r="K6167" s="12">
        <v>12607919</v>
      </c>
      <c r="L6167">
        <v>34620</v>
      </c>
      <c r="M6167">
        <v>55.38</v>
      </c>
      <c r="N6167">
        <v>4.3499999999999996</v>
      </c>
      <c r="O6167">
        <v>-1.55</v>
      </c>
      <c r="P6167">
        <f xml:space="preserve"> IF(Stock_Info[[#This Row],[Close Price]] &gt; Stock_Info[[#This Row],[Open Price]], 1, 0)</f>
        <v>0</v>
      </c>
      <c r="Q6167" t="str">
        <f>IF(AND(Stock_Info[[#This Row],[% Deli. Qty to Traded Qty]]&gt;80,Stock_Info[[#This Row],[No. of Trades]]&lt;3000),"Unusual Day","")</f>
        <v/>
      </c>
      <c r="R6167" t="str">
        <f>IF(AND(Stock_Info[[#This Row],[Spread High-Low]] &lt; 10, Stock_Info[[#This Row],[% Deli. Qty to Traded Qty]] &gt; 90), "Good Day", "")</f>
        <v/>
      </c>
    </row>
    <row r="6168" spans="1:18">
      <c r="A6168" t="s">
        <v>64</v>
      </c>
      <c r="B6168" s="1">
        <v>45665</v>
      </c>
      <c r="C6168" s="1" t="str">
        <f>"WEEK" &amp;" " &amp;  INT((DAY(Stock_Info[[#This Row],[Date]])+WEEKDAY(DATE(YEAR(Stock_Info[[#This Row],[Date]]),MONTH(Stock_Info[[#This Row],[Date]]),1))-1)/7)+1</f>
        <v>WEEK 2</v>
      </c>
      <c r="D6168" s="12">
        <v>206.45</v>
      </c>
      <c r="E6168" s="12">
        <v>206.75</v>
      </c>
      <c r="F6168" s="12">
        <v>201.6</v>
      </c>
      <c r="G6168" s="12">
        <v>202.35</v>
      </c>
      <c r="H6168" s="12">
        <v>203.43993735870384</v>
      </c>
      <c r="I6168">
        <v>84928</v>
      </c>
      <c r="J6168">
        <v>4641</v>
      </c>
      <c r="K6168" s="12">
        <v>17277747</v>
      </c>
      <c r="L6168">
        <v>44273</v>
      </c>
      <c r="M6168">
        <v>52.13</v>
      </c>
      <c r="N6168">
        <v>5.15</v>
      </c>
      <c r="O6168">
        <v>-4.0999999999999996</v>
      </c>
      <c r="P6168">
        <f xml:space="preserve"> IF(Stock_Info[[#This Row],[Close Price]] &gt; Stock_Info[[#This Row],[Open Price]], 1, 0)</f>
        <v>0</v>
      </c>
      <c r="Q6168" t="str">
        <f>IF(AND(Stock_Info[[#This Row],[% Deli. Qty to Traded Qty]]&gt;80,Stock_Info[[#This Row],[No. of Trades]]&lt;3000),"Unusual Day","")</f>
        <v/>
      </c>
      <c r="R6168" t="str">
        <f>IF(AND(Stock_Info[[#This Row],[Spread High-Low]] &lt; 10, Stock_Info[[#This Row],[% Deli. Qty to Traded Qty]] &gt; 90), "Good Day", "")</f>
        <v/>
      </c>
    </row>
    <row r="6169" spans="1:18">
      <c r="A6169" t="s">
        <v>64</v>
      </c>
      <c r="B6169" s="1">
        <v>45664</v>
      </c>
      <c r="C6169" s="1" t="str">
        <f>"WEEK" &amp;" " &amp;  INT((DAY(Stock_Info[[#This Row],[Date]])+WEEKDAY(DATE(YEAR(Stock_Info[[#This Row],[Date]]),MONTH(Stock_Info[[#This Row],[Date]]),1))-1)/7)+1</f>
        <v>WEEK 2</v>
      </c>
      <c r="D6169" s="12">
        <v>207.5</v>
      </c>
      <c r="E6169" s="12">
        <v>207.85</v>
      </c>
      <c r="F6169" s="12">
        <v>203.5</v>
      </c>
      <c r="G6169" s="12">
        <v>204.6</v>
      </c>
      <c r="H6169" s="12">
        <v>204.86890948483389</v>
      </c>
      <c r="I6169">
        <v>83080</v>
      </c>
      <c r="J6169">
        <v>4643</v>
      </c>
      <c r="K6169" s="12">
        <v>17020509</v>
      </c>
      <c r="L6169">
        <v>42587</v>
      </c>
      <c r="M6169">
        <v>51.26</v>
      </c>
      <c r="N6169">
        <v>4.3499999999999996</v>
      </c>
      <c r="O6169">
        <v>-2.9</v>
      </c>
      <c r="P6169">
        <f xml:space="preserve"> IF(Stock_Info[[#This Row],[Close Price]] &gt; Stock_Info[[#This Row],[Open Price]], 1, 0)</f>
        <v>0</v>
      </c>
      <c r="Q6169" t="str">
        <f>IF(AND(Stock_Info[[#This Row],[% Deli. Qty to Traded Qty]]&gt;80,Stock_Info[[#This Row],[No. of Trades]]&lt;3000),"Unusual Day","")</f>
        <v/>
      </c>
      <c r="R6169" t="str">
        <f>IF(AND(Stock_Info[[#This Row],[Spread High-Low]] &lt; 10, Stock_Info[[#This Row],[% Deli. Qty to Traded Qty]] &gt; 90), "Good Day", "")</f>
        <v/>
      </c>
    </row>
    <row r="6170" spans="1:18">
      <c r="A6170" t="s">
        <v>64</v>
      </c>
      <c r="B6170" s="1">
        <v>45663</v>
      </c>
      <c r="C6170" s="1" t="str">
        <f>"WEEK" &amp;" " &amp;  INT((DAY(Stock_Info[[#This Row],[Date]])+WEEKDAY(DATE(YEAR(Stock_Info[[#This Row],[Date]]),MONTH(Stock_Info[[#This Row],[Date]]),1))-1)/7)+1</f>
        <v>WEEK 2</v>
      </c>
      <c r="D6170" s="12">
        <v>212.05</v>
      </c>
      <c r="E6170" s="12">
        <v>213.4</v>
      </c>
      <c r="F6170" s="12">
        <v>202.75</v>
      </c>
      <c r="G6170" s="12">
        <v>206.7</v>
      </c>
      <c r="H6170" s="12">
        <v>205.96390552495944</v>
      </c>
      <c r="I6170">
        <v>124562</v>
      </c>
      <c r="J6170">
        <v>7208</v>
      </c>
      <c r="K6170" s="12">
        <v>25655276</v>
      </c>
      <c r="L6170">
        <v>67686</v>
      </c>
      <c r="M6170">
        <v>54.34</v>
      </c>
      <c r="N6170">
        <v>10.65</v>
      </c>
      <c r="O6170">
        <v>-5.35</v>
      </c>
      <c r="P6170">
        <f xml:space="preserve"> IF(Stock_Info[[#This Row],[Close Price]] &gt; Stock_Info[[#This Row],[Open Price]], 1, 0)</f>
        <v>0</v>
      </c>
      <c r="Q6170" t="str">
        <f>IF(AND(Stock_Info[[#This Row],[% Deli. Qty to Traded Qty]]&gt;80,Stock_Info[[#This Row],[No. of Trades]]&lt;3000),"Unusual Day","")</f>
        <v/>
      </c>
      <c r="R6170" t="str">
        <f>IF(AND(Stock_Info[[#This Row],[Spread High-Low]] &lt; 10, Stock_Info[[#This Row],[% Deli. Qty to Traded Qty]] &gt; 90), "Good Day", "")</f>
        <v/>
      </c>
    </row>
    <row r="6171" spans="1:18">
      <c r="A6171" t="s">
        <v>64</v>
      </c>
      <c r="B6171" s="1">
        <v>45660</v>
      </c>
      <c r="C6171" s="1" t="str">
        <f>"WEEK" &amp;" " &amp;  INT((DAY(Stock_Info[[#This Row],[Date]])+WEEKDAY(DATE(YEAR(Stock_Info[[#This Row],[Date]]),MONTH(Stock_Info[[#This Row],[Date]]),1))-1)/7)+1</f>
        <v>WEEK 1</v>
      </c>
      <c r="D6171" s="12">
        <v>215.45</v>
      </c>
      <c r="E6171" s="12">
        <v>215.5</v>
      </c>
      <c r="F6171" s="12">
        <v>210.3</v>
      </c>
      <c r="G6171" s="12">
        <v>211.35</v>
      </c>
      <c r="H6171" s="12">
        <v>212.44202872205054</v>
      </c>
      <c r="I6171">
        <v>27505</v>
      </c>
      <c r="J6171">
        <v>900</v>
      </c>
      <c r="K6171" s="12">
        <v>5843218</v>
      </c>
      <c r="L6171">
        <v>12252</v>
      </c>
      <c r="M6171">
        <v>44.54</v>
      </c>
      <c r="N6171">
        <v>5.2</v>
      </c>
      <c r="O6171">
        <v>-4.0999999999999996</v>
      </c>
      <c r="P6171">
        <f xml:space="preserve"> IF(Stock_Info[[#This Row],[Close Price]] &gt; Stock_Info[[#This Row],[Open Price]], 1, 0)</f>
        <v>0</v>
      </c>
      <c r="Q6171" t="str">
        <f>IF(AND(Stock_Info[[#This Row],[% Deli. Qty to Traded Qty]]&gt;80,Stock_Info[[#This Row],[No. of Trades]]&lt;3000),"Unusual Day","")</f>
        <v/>
      </c>
      <c r="R6171" t="str">
        <f>IF(AND(Stock_Info[[#This Row],[Spread High-Low]] &lt; 10, Stock_Info[[#This Row],[% Deli. Qty to Traded Qty]] &gt; 90), "Good Day", "")</f>
        <v/>
      </c>
    </row>
    <row r="6172" spans="1:18">
      <c r="A6172" t="s">
        <v>64</v>
      </c>
      <c r="B6172" s="1">
        <v>45659</v>
      </c>
      <c r="C6172" s="1" t="str">
        <f>"WEEK" &amp;" " &amp;  INT((DAY(Stock_Info[[#This Row],[Date]])+WEEKDAY(DATE(YEAR(Stock_Info[[#This Row],[Date]]),MONTH(Stock_Info[[#This Row],[Date]]),1))-1)/7)+1</f>
        <v>WEEK 1</v>
      </c>
      <c r="D6172" s="12">
        <v>215.95</v>
      </c>
      <c r="E6172" s="12">
        <v>215.95</v>
      </c>
      <c r="F6172" s="12">
        <v>208.2</v>
      </c>
      <c r="G6172" s="12">
        <v>213.4</v>
      </c>
      <c r="H6172" s="12">
        <v>211.35058381694964</v>
      </c>
      <c r="I6172">
        <v>129407</v>
      </c>
      <c r="J6172">
        <v>2313</v>
      </c>
      <c r="K6172" s="12">
        <v>27350245</v>
      </c>
      <c r="L6172">
        <v>99679</v>
      </c>
      <c r="M6172">
        <v>77.03</v>
      </c>
      <c r="N6172">
        <v>7.75</v>
      </c>
      <c r="O6172">
        <v>-2.5499999999999998</v>
      </c>
      <c r="P6172">
        <f xml:space="preserve"> IF(Stock_Info[[#This Row],[Close Price]] &gt; Stock_Info[[#This Row],[Open Price]], 1, 0)</f>
        <v>0</v>
      </c>
      <c r="Q6172" t="str">
        <f>IF(AND(Stock_Info[[#This Row],[% Deli. Qty to Traded Qty]]&gt;80,Stock_Info[[#This Row],[No. of Trades]]&lt;3000),"Unusual Day","")</f>
        <v/>
      </c>
      <c r="R6172" t="str">
        <f>IF(AND(Stock_Info[[#This Row],[Spread High-Low]] &lt; 10, Stock_Info[[#This Row],[% Deli. Qty to Traded Qty]] &gt; 90), "Good Day", "")</f>
        <v/>
      </c>
    </row>
    <row r="6173" spans="1:18">
      <c r="A6173" t="s">
        <v>64</v>
      </c>
      <c r="B6173" s="1">
        <v>45658</v>
      </c>
      <c r="C6173" s="1" t="str">
        <f>"WEEK" &amp;" " &amp;  INT((DAY(Stock_Info[[#This Row],[Date]])+WEEKDAY(DATE(YEAR(Stock_Info[[#This Row],[Date]]),MONTH(Stock_Info[[#This Row],[Date]]),1))-1)/7)+1</f>
        <v>WEEK 1</v>
      </c>
      <c r="D6173" s="12">
        <v>213.05</v>
      </c>
      <c r="E6173" s="12">
        <v>215.95</v>
      </c>
      <c r="F6173" s="12">
        <v>210.75</v>
      </c>
      <c r="G6173" s="12">
        <v>212.35</v>
      </c>
      <c r="H6173" s="12">
        <v>212.34382825542571</v>
      </c>
      <c r="I6173">
        <v>38336</v>
      </c>
      <c r="J6173">
        <v>1545</v>
      </c>
      <c r="K6173" s="12">
        <v>8140413</v>
      </c>
      <c r="L6173">
        <v>13919</v>
      </c>
      <c r="M6173">
        <v>36.31</v>
      </c>
      <c r="N6173">
        <v>5.2</v>
      </c>
      <c r="O6173">
        <v>-0.7</v>
      </c>
      <c r="P6173">
        <f xml:space="preserve"> IF(Stock_Info[[#This Row],[Close Price]] &gt; Stock_Info[[#This Row],[Open Price]], 1, 0)</f>
        <v>0</v>
      </c>
      <c r="Q6173" t="str">
        <f>IF(AND(Stock_Info[[#This Row],[% Deli. Qty to Traded Qty]]&gt;80,Stock_Info[[#This Row],[No. of Trades]]&lt;3000),"Unusual Day","")</f>
        <v/>
      </c>
      <c r="R6173" t="str">
        <f>IF(AND(Stock_Info[[#This Row],[Spread High-Low]] &lt; 10, Stock_Info[[#This Row],[% Deli. Qty to Traded Qty]] &gt; 90), "Good Day", "")</f>
        <v/>
      </c>
    </row>
    <row r="6174" spans="1:18">
      <c r="A6174" t="s">
        <v>64</v>
      </c>
      <c r="B6174" s="1">
        <v>45657</v>
      </c>
      <c r="C6174" s="1" t="str">
        <f>"WEEK" &amp;" " &amp;  INT((DAY(Stock_Info[[#This Row],[Date]])+WEEKDAY(DATE(YEAR(Stock_Info[[#This Row],[Date]]),MONTH(Stock_Info[[#This Row],[Date]]),1))-1)/7)+1</f>
        <v>WEEK 5</v>
      </c>
      <c r="D6174" s="12">
        <v>209</v>
      </c>
      <c r="E6174" s="12">
        <v>215.05</v>
      </c>
      <c r="F6174" s="12">
        <v>209</v>
      </c>
      <c r="G6174" s="12">
        <v>214.3</v>
      </c>
      <c r="H6174" s="12">
        <v>212.13204989154013</v>
      </c>
      <c r="I6174">
        <v>70072</v>
      </c>
      <c r="J6174">
        <v>2355</v>
      </c>
      <c r="K6174" s="12">
        <v>14864517</v>
      </c>
      <c r="L6174">
        <v>26542</v>
      </c>
      <c r="M6174">
        <v>37.880000000000003</v>
      </c>
      <c r="N6174">
        <v>6.05</v>
      </c>
      <c r="O6174">
        <v>5.3</v>
      </c>
      <c r="P6174">
        <f xml:space="preserve"> IF(Stock_Info[[#This Row],[Close Price]] &gt; Stock_Info[[#This Row],[Open Price]], 1, 0)</f>
        <v>1</v>
      </c>
      <c r="Q6174" t="str">
        <f>IF(AND(Stock_Info[[#This Row],[% Deli. Qty to Traded Qty]]&gt;80,Stock_Info[[#This Row],[No. of Trades]]&lt;3000),"Unusual Day","")</f>
        <v/>
      </c>
      <c r="R6174" t="str">
        <f>IF(AND(Stock_Info[[#This Row],[Spread High-Low]] &lt; 10, Stock_Info[[#This Row],[% Deli. Qty to Traded Qty]] &gt; 90), "Good Day", "")</f>
        <v/>
      </c>
    </row>
    <row r="6175" spans="1:18">
      <c r="A6175" t="s">
        <v>64</v>
      </c>
      <c r="B6175" s="1">
        <v>45656</v>
      </c>
      <c r="C6175" s="1" t="str">
        <f>"WEEK" &amp;" " &amp;  INT((DAY(Stock_Info[[#This Row],[Date]])+WEEKDAY(DATE(YEAR(Stock_Info[[#This Row],[Date]]),MONTH(Stock_Info[[#This Row],[Date]]),1))-1)/7)+1</f>
        <v>WEEK 5</v>
      </c>
      <c r="D6175" s="12">
        <v>214.5</v>
      </c>
      <c r="E6175" s="12">
        <v>215.25</v>
      </c>
      <c r="F6175" s="12">
        <v>211.3</v>
      </c>
      <c r="G6175" s="12">
        <v>212.05</v>
      </c>
      <c r="H6175" s="12">
        <v>213.39271165566677</v>
      </c>
      <c r="I6175">
        <v>31667</v>
      </c>
      <c r="J6175">
        <v>1135</v>
      </c>
      <c r="K6175" s="12">
        <v>6757507</v>
      </c>
      <c r="L6175">
        <v>14660</v>
      </c>
      <c r="M6175">
        <v>46.29</v>
      </c>
      <c r="N6175">
        <v>3.95</v>
      </c>
      <c r="O6175">
        <v>-2.4500000000000002</v>
      </c>
      <c r="P6175">
        <f xml:space="preserve"> IF(Stock_Info[[#This Row],[Close Price]] &gt; Stock_Info[[#This Row],[Open Price]], 1, 0)</f>
        <v>0</v>
      </c>
      <c r="Q6175" t="str">
        <f>IF(AND(Stock_Info[[#This Row],[% Deli. Qty to Traded Qty]]&gt;80,Stock_Info[[#This Row],[No. of Trades]]&lt;3000),"Unusual Day","")</f>
        <v/>
      </c>
      <c r="R6175" t="str">
        <f>IF(AND(Stock_Info[[#This Row],[Spread High-Low]] &lt; 10, Stock_Info[[#This Row],[% Deli. Qty to Traded Qty]] &gt; 90), "Good Day", "")</f>
        <v/>
      </c>
    </row>
    <row r="6176" spans="1:18">
      <c r="A6176" t="s">
        <v>64</v>
      </c>
      <c r="B6176" s="1">
        <v>45653</v>
      </c>
      <c r="C6176" s="1" t="str">
        <f>"WEEK" &amp;" " &amp;  INT((DAY(Stock_Info[[#This Row],[Date]])+WEEKDAY(DATE(YEAR(Stock_Info[[#This Row],[Date]]),MONTH(Stock_Info[[#This Row],[Date]]),1))-1)/7)+1</f>
        <v>WEEK 4</v>
      </c>
      <c r="D6176" s="12">
        <v>211.8</v>
      </c>
      <c r="E6176" s="12">
        <v>215.6</v>
      </c>
      <c r="F6176" s="12">
        <v>211.35</v>
      </c>
      <c r="G6176" s="12">
        <v>214.45</v>
      </c>
      <c r="H6176" s="12">
        <v>213.80294587400178</v>
      </c>
      <c r="I6176">
        <v>56350</v>
      </c>
      <c r="J6176">
        <v>1697</v>
      </c>
      <c r="K6176" s="12">
        <v>12047796</v>
      </c>
      <c r="L6176">
        <v>34061</v>
      </c>
      <c r="M6176">
        <v>60.45</v>
      </c>
      <c r="N6176">
        <v>4.25</v>
      </c>
      <c r="O6176">
        <v>2.65</v>
      </c>
      <c r="P6176">
        <f xml:space="preserve"> IF(Stock_Info[[#This Row],[Close Price]] &gt; Stock_Info[[#This Row],[Open Price]], 1, 0)</f>
        <v>1</v>
      </c>
      <c r="Q6176" t="str">
        <f>IF(AND(Stock_Info[[#This Row],[% Deli. Qty to Traded Qty]]&gt;80,Stock_Info[[#This Row],[No. of Trades]]&lt;3000),"Unusual Day","")</f>
        <v/>
      </c>
      <c r="R6176" t="str">
        <f>IF(AND(Stock_Info[[#This Row],[Spread High-Low]] &lt; 10, Stock_Info[[#This Row],[% Deli. Qty to Traded Qty]] &gt; 90), "Good Day", "")</f>
        <v/>
      </c>
    </row>
    <row r="6177" spans="1:18">
      <c r="A6177" t="s">
        <v>64</v>
      </c>
      <c r="B6177" s="1">
        <v>45652</v>
      </c>
      <c r="C6177" s="1" t="str">
        <f>"WEEK" &amp;" " &amp;  INT((DAY(Stock_Info[[#This Row],[Date]])+WEEKDAY(DATE(YEAR(Stock_Info[[#This Row],[Date]]),MONTH(Stock_Info[[#This Row],[Date]]),1))-1)/7)+1</f>
        <v>WEEK 4</v>
      </c>
      <c r="D6177" s="12">
        <v>211.4</v>
      </c>
      <c r="E6177" s="12">
        <v>212.95</v>
      </c>
      <c r="F6177" s="12">
        <v>208.15</v>
      </c>
      <c r="G6177" s="12">
        <v>210.85</v>
      </c>
      <c r="H6177" s="12">
        <v>210.78217821782178</v>
      </c>
      <c r="I6177">
        <v>65751</v>
      </c>
      <c r="J6177">
        <v>2532</v>
      </c>
      <c r="K6177" s="12">
        <v>13859139</v>
      </c>
      <c r="L6177">
        <v>28905</v>
      </c>
      <c r="M6177">
        <v>43.96</v>
      </c>
      <c r="N6177">
        <v>4.8</v>
      </c>
      <c r="O6177">
        <v>-0.55000000000000004</v>
      </c>
      <c r="P6177">
        <f xml:space="preserve"> IF(Stock_Info[[#This Row],[Close Price]] &gt; Stock_Info[[#This Row],[Open Price]], 1, 0)</f>
        <v>0</v>
      </c>
      <c r="Q6177" t="str">
        <f>IF(AND(Stock_Info[[#This Row],[% Deli. Qty to Traded Qty]]&gt;80,Stock_Info[[#This Row],[No. of Trades]]&lt;3000),"Unusual Day","")</f>
        <v/>
      </c>
      <c r="R6177" t="str">
        <f>IF(AND(Stock_Info[[#This Row],[Spread High-Low]] &lt; 10, Stock_Info[[#This Row],[% Deli. Qty to Traded Qty]] &gt; 90), "Good Day", "")</f>
        <v/>
      </c>
    </row>
    <row r="6178" spans="1:18">
      <c r="A6178" t="s">
        <v>64</v>
      </c>
      <c r="B6178" s="1">
        <v>45650</v>
      </c>
      <c r="C6178" s="1" t="str">
        <f>"WEEK" &amp;" " &amp;  INT((DAY(Stock_Info[[#This Row],[Date]])+WEEKDAY(DATE(YEAR(Stock_Info[[#This Row],[Date]]),MONTH(Stock_Info[[#This Row],[Date]]),1))-1)/7)+1</f>
        <v>WEEK 4</v>
      </c>
      <c r="D6178" s="12">
        <v>209</v>
      </c>
      <c r="E6178" s="12">
        <v>212.6</v>
      </c>
      <c r="F6178" s="12">
        <v>208</v>
      </c>
      <c r="G6178" s="12">
        <v>211.4</v>
      </c>
      <c r="H6178" s="12">
        <v>210.30741478447143</v>
      </c>
      <c r="I6178">
        <v>53218</v>
      </c>
      <c r="J6178">
        <v>1626</v>
      </c>
      <c r="K6178" s="12">
        <v>11192140</v>
      </c>
      <c r="L6178">
        <v>34354</v>
      </c>
      <c r="M6178">
        <v>64.55</v>
      </c>
      <c r="N6178">
        <v>4.5999999999999996</v>
      </c>
      <c r="O6178">
        <v>2.4</v>
      </c>
      <c r="P6178">
        <f xml:space="preserve"> IF(Stock_Info[[#This Row],[Close Price]] &gt; Stock_Info[[#This Row],[Open Price]], 1, 0)</f>
        <v>1</v>
      </c>
      <c r="Q6178" t="str">
        <f>IF(AND(Stock_Info[[#This Row],[% Deli. Qty to Traded Qty]]&gt;80,Stock_Info[[#This Row],[No. of Trades]]&lt;3000),"Unusual Day","")</f>
        <v/>
      </c>
      <c r="R6178" t="str">
        <f>IF(AND(Stock_Info[[#This Row],[Spread High-Low]] &lt; 10, Stock_Info[[#This Row],[% Deli. Qty to Traded Qty]] &gt; 90), "Good Day", "")</f>
        <v/>
      </c>
    </row>
    <row r="6179" spans="1:18">
      <c r="A6179" t="s">
        <v>64</v>
      </c>
      <c r="B6179" s="1">
        <v>45649</v>
      </c>
      <c r="C6179" s="1" t="str">
        <f>"WEEK" &amp;" " &amp;  INT((DAY(Stock_Info[[#This Row],[Date]])+WEEKDAY(DATE(YEAR(Stock_Info[[#This Row],[Date]]),MONTH(Stock_Info[[#This Row],[Date]]),1))-1)/7)+1</f>
        <v>WEEK 4</v>
      </c>
      <c r="D6179" s="12">
        <v>212.6</v>
      </c>
      <c r="E6179" s="12">
        <v>212.6</v>
      </c>
      <c r="F6179" s="12">
        <v>207.1</v>
      </c>
      <c r="G6179" s="12">
        <v>208</v>
      </c>
      <c r="H6179" s="12">
        <v>207.94227326592875</v>
      </c>
      <c r="I6179">
        <v>79322</v>
      </c>
      <c r="J6179">
        <v>1835</v>
      </c>
      <c r="K6179" s="12">
        <v>16494397</v>
      </c>
      <c r="L6179">
        <v>56119</v>
      </c>
      <c r="M6179">
        <v>70.75</v>
      </c>
      <c r="N6179">
        <v>5.5</v>
      </c>
      <c r="O6179">
        <v>-4.5999999999999996</v>
      </c>
      <c r="P6179">
        <f xml:space="preserve"> IF(Stock_Info[[#This Row],[Close Price]] &gt; Stock_Info[[#This Row],[Open Price]], 1, 0)</f>
        <v>0</v>
      </c>
      <c r="Q6179" t="str">
        <f>IF(AND(Stock_Info[[#This Row],[% Deli. Qty to Traded Qty]]&gt;80,Stock_Info[[#This Row],[No. of Trades]]&lt;3000),"Unusual Day","")</f>
        <v/>
      </c>
      <c r="R6179" t="str">
        <f>IF(AND(Stock_Info[[#This Row],[Spread High-Low]] &lt; 10, Stock_Info[[#This Row],[% Deli. Qty to Traded Qty]] &gt; 90), "Good Day", "")</f>
        <v/>
      </c>
    </row>
    <row r="6180" spans="1:18">
      <c r="A6180" t="s">
        <v>64</v>
      </c>
      <c r="B6180" s="1">
        <v>45646</v>
      </c>
      <c r="C6180" s="1" t="str">
        <f>"WEEK" &amp;" " &amp;  INT((DAY(Stock_Info[[#This Row],[Date]])+WEEKDAY(DATE(YEAR(Stock_Info[[#This Row],[Date]]),MONTH(Stock_Info[[#This Row],[Date]]),1))-1)/7)+1</f>
        <v>WEEK 3</v>
      </c>
      <c r="D6180" s="12">
        <v>213.25</v>
      </c>
      <c r="E6180" s="12">
        <v>213.8</v>
      </c>
      <c r="F6180" s="12">
        <v>207.65</v>
      </c>
      <c r="G6180" s="12">
        <v>208.4</v>
      </c>
      <c r="H6180" s="12">
        <v>209.95465244183708</v>
      </c>
      <c r="I6180">
        <v>84547</v>
      </c>
      <c r="J6180">
        <v>5094</v>
      </c>
      <c r="K6180" s="12">
        <v>17751036</v>
      </c>
      <c r="L6180">
        <v>44242</v>
      </c>
      <c r="M6180">
        <v>52.33</v>
      </c>
      <c r="N6180">
        <v>6.15</v>
      </c>
      <c r="O6180">
        <v>-4.8499999999999996</v>
      </c>
      <c r="P6180">
        <f xml:space="preserve"> IF(Stock_Info[[#This Row],[Close Price]] &gt; Stock_Info[[#This Row],[Open Price]], 1, 0)</f>
        <v>0</v>
      </c>
      <c r="Q6180" t="str">
        <f>IF(AND(Stock_Info[[#This Row],[% Deli. Qty to Traded Qty]]&gt;80,Stock_Info[[#This Row],[No. of Trades]]&lt;3000),"Unusual Day","")</f>
        <v/>
      </c>
      <c r="R6180" t="str">
        <f>IF(AND(Stock_Info[[#This Row],[Spread High-Low]] &lt; 10, Stock_Info[[#This Row],[% Deli. Qty to Traded Qty]] &gt; 90), "Good Day", "")</f>
        <v/>
      </c>
    </row>
    <row r="6181" spans="1:18">
      <c r="A6181" t="s">
        <v>64</v>
      </c>
      <c r="B6181" s="1">
        <v>45645</v>
      </c>
      <c r="C6181" s="1" t="str">
        <f>"WEEK" &amp;" " &amp;  INT((DAY(Stock_Info[[#This Row],[Date]])+WEEKDAY(DATE(YEAR(Stock_Info[[#This Row],[Date]]),MONTH(Stock_Info[[#This Row],[Date]]),1))-1)/7)+1</f>
        <v>WEEK 3</v>
      </c>
      <c r="D6181" s="12">
        <v>214.2</v>
      </c>
      <c r="E6181" s="12">
        <v>216.25</v>
      </c>
      <c r="F6181" s="12">
        <v>211</v>
      </c>
      <c r="G6181" s="12">
        <v>213</v>
      </c>
      <c r="H6181" s="12">
        <v>213.72710955554061</v>
      </c>
      <c r="I6181">
        <v>44571</v>
      </c>
      <c r="J6181">
        <v>1152</v>
      </c>
      <c r="K6181" s="12">
        <v>9526031</v>
      </c>
      <c r="L6181">
        <v>15706</v>
      </c>
      <c r="M6181">
        <v>35.24</v>
      </c>
      <c r="N6181">
        <v>5.25</v>
      </c>
      <c r="O6181">
        <v>-1.2</v>
      </c>
      <c r="P6181">
        <f xml:space="preserve"> IF(Stock_Info[[#This Row],[Close Price]] &gt; Stock_Info[[#This Row],[Open Price]], 1, 0)</f>
        <v>0</v>
      </c>
      <c r="Q6181" t="str">
        <f>IF(AND(Stock_Info[[#This Row],[% Deli. Qty to Traded Qty]]&gt;80,Stock_Info[[#This Row],[No. of Trades]]&lt;3000),"Unusual Day","")</f>
        <v/>
      </c>
      <c r="R6181" t="str">
        <f>IF(AND(Stock_Info[[#This Row],[Spread High-Low]] &lt; 10, Stock_Info[[#This Row],[% Deli. Qty to Traded Qty]] &gt; 90), "Good Day", "")</f>
        <v/>
      </c>
    </row>
    <row r="6182" spans="1:18">
      <c r="A6182" t="s">
        <v>64</v>
      </c>
      <c r="B6182" s="1">
        <v>45644</v>
      </c>
      <c r="C6182" s="1" t="str">
        <f>"WEEK" &amp;" " &amp;  INT((DAY(Stock_Info[[#This Row],[Date]])+WEEKDAY(DATE(YEAR(Stock_Info[[#This Row],[Date]]),MONTH(Stock_Info[[#This Row],[Date]]),1))-1)/7)+1</f>
        <v>WEEK 3</v>
      </c>
      <c r="D6182" s="12">
        <v>218.2</v>
      </c>
      <c r="E6182" s="12">
        <v>219.3</v>
      </c>
      <c r="F6182" s="12">
        <v>214.25</v>
      </c>
      <c r="G6182" s="12">
        <v>216.05</v>
      </c>
      <c r="H6182" s="12">
        <v>216.40372380239521</v>
      </c>
      <c r="I6182">
        <v>32064</v>
      </c>
      <c r="J6182">
        <v>971</v>
      </c>
      <c r="K6182" s="12">
        <v>6938769</v>
      </c>
      <c r="L6182">
        <v>13648</v>
      </c>
      <c r="M6182">
        <v>42.56</v>
      </c>
      <c r="N6182">
        <v>5.05</v>
      </c>
      <c r="O6182">
        <v>-2.15</v>
      </c>
      <c r="P6182">
        <f xml:space="preserve"> IF(Stock_Info[[#This Row],[Close Price]] &gt; Stock_Info[[#This Row],[Open Price]], 1, 0)</f>
        <v>0</v>
      </c>
      <c r="Q6182" t="str">
        <f>IF(AND(Stock_Info[[#This Row],[% Deli. Qty to Traded Qty]]&gt;80,Stock_Info[[#This Row],[No. of Trades]]&lt;3000),"Unusual Day","")</f>
        <v/>
      </c>
      <c r="R6182" t="str">
        <f>IF(AND(Stock_Info[[#This Row],[Spread High-Low]] &lt; 10, Stock_Info[[#This Row],[% Deli. Qty to Traded Qty]] &gt; 90), "Good Day", "")</f>
        <v/>
      </c>
    </row>
    <row r="6183" spans="1:18">
      <c r="A6183" t="s">
        <v>64</v>
      </c>
      <c r="B6183" s="1">
        <v>45643</v>
      </c>
      <c r="C6183" s="1" t="str">
        <f>"WEEK" &amp;" " &amp;  INT((DAY(Stock_Info[[#This Row],[Date]])+WEEKDAY(DATE(YEAR(Stock_Info[[#This Row],[Date]]),MONTH(Stock_Info[[#This Row],[Date]]),1))-1)/7)+1</f>
        <v>WEEK 3</v>
      </c>
      <c r="D6183" s="12">
        <v>224.6</v>
      </c>
      <c r="E6183" s="12">
        <v>224.6</v>
      </c>
      <c r="F6183" s="12">
        <v>218.3</v>
      </c>
      <c r="G6183" s="12">
        <v>218.55</v>
      </c>
      <c r="H6183" s="12">
        <v>220.21278607632084</v>
      </c>
      <c r="I6183">
        <v>552038</v>
      </c>
      <c r="J6183">
        <v>914</v>
      </c>
      <c r="K6183" s="12">
        <v>121565826</v>
      </c>
      <c r="L6183">
        <v>535413</v>
      </c>
      <c r="M6183">
        <v>96.99</v>
      </c>
      <c r="N6183">
        <v>6.3</v>
      </c>
      <c r="O6183">
        <v>-6.05</v>
      </c>
      <c r="P6183">
        <f xml:space="preserve"> IF(Stock_Info[[#This Row],[Close Price]] &gt; Stock_Info[[#This Row],[Open Price]], 1, 0)</f>
        <v>0</v>
      </c>
      <c r="Q6183" t="str">
        <f>IF(AND(Stock_Info[[#This Row],[% Deli. Qty to Traded Qty]]&gt;80,Stock_Info[[#This Row],[No. of Trades]]&lt;3000),"Unusual Day","")</f>
        <v>Unusual Day</v>
      </c>
      <c r="R6183" t="str">
        <f>IF(AND(Stock_Info[[#This Row],[Spread High-Low]] &lt; 10, Stock_Info[[#This Row],[% Deli. Qty to Traded Qty]] &gt; 90), "Good Day", "")</f>
        <v>Good Day</v>
      </c>
    </row>
    <row r="6184" spans="1:18">
      <c r="A6184" t="s">
        <v>64</v>
      </c>
      <c r="B6184" s="1">
        <v>45642</v>
      </c>
      <c r="C6184" s="1" t="str">
        <f>"WEEK" &amp;" " &amp;  INT((DAY(Stock_Info[[#This Row],[Date]])+WEEKDAY(DATE(YEAR(Stock_Info[[#This Row],[Date]]),MONTH(Stock_Info[[#This Row],[Date]]),1))-1)/7)+1</f>
        <v>WEEK 3</v>
      </c>
      <c r="D6184" s="12">
        <v>223.1</v>
      </c>
      <c r="E6184" s="12">
        <v>225.35</v>
      </c>
      <c r="F6184" s="12">
        <v>222.05</v>
      </c>
      <c r="G6184" s="12">
        <v>223.75</v>
      </c>
      <c r="H6184" s="12">
        <v>223.58196238314409</v>
      </c>
      <c r="I6184">
        <v>62791</v>
      </c>
      <c r="J6184">
        <v>1728</v>
      </c>
      <c r="K6184" s="12">
        <v>14038935</v>
      </c>
      <c r="L6184">
        <v>23270</v>
      </c>
      <c r="M6184">
        <v>37.06</v>
      </c>
      <c r="N6184">
        <v>3.3</v>
      </c>
      <c r="O6184">
        <v>0.65</v>
      </c>
      <c r="P6184">
        <f xml:space="preserve"> IF(Stock_Info[[#This Row],[Close Price]] &gt; Stock_Info[[#This Row],[Open Price]], 1, 0)</f>
        <v>1</v>
      </c>
      <c r="Q6184" t="str">
        <f>IF(AND(Stock_Info[[#This Row],[% Deli. Qty to Traded Qty]]&gt;80,Stock_Info[[#This Row],[No. of Trades]]&lt;3000),"Unusual Day","")</f>
        <v/>
      </c>
      <c r="R6184" t="str">
        <f>IF(AND(Stock_Info[[#This Row],[Spread High-Low]] &lt; 10, Stock_Info[[#This Row],[% Deli. Qty to Traded Qty]] &gt; 90), "Good Day", "")</f>
        <v/>
      </c>
    </row>
    <row r="6185" spans="1:18">
      <c r="A6185" t="s">
        <v>64</v>
      </c>
      <c r="B6185" s="1">
        <v>45639</v>
      </c>
      <c r="C6185" s="1" t="str">
        <f>"WEEK" &amp;" " &amp;  INT((DAY(Stock_Info[[#This Row],[Date]])+WEEKDAY(DATE(YEAR(Stock_Info[[#This Row],[Date]]),MONTH(Stock_Info[[#This Row],[Date]]),1))-1)/7)+1</f>
        <v>WEEK 2</v>
      </c>
      <c r="D6185" s="12">
        <v>226</v>
      </c>
      <c r="E6185" s="12">
        <v>226</v>
      </c>
      <c r="F6185" s="12">
        <v>218.95</v>
      </c>
      <c r="G6185" s="12">
        <v>223.2</v>
      </c>
      <c r="H6185" s="12">
        <v>222.59650303546411</v>
      </c>
      <c r="I6185">
        <v>291224</v>
      </c>
      <c r="J6185">
        <v>1313</v>
      </c>
      <c r="K6185" s="12">
        <v>64825444</v>
      </c>
      <c r="L6185">
        <v>254474</v>
      </c>
      <c r="M6185">
        <v>87.38</v>
      </c>
      <c r="N6185">
        <v>7.05</v>
      </c>
      <c r="O6185">
        <v>-2.8</v>
      </c>
      <c r="P6185">
        <f xml:space="preserve"> IF(Stock_Info[[#This Row],[Close Price]] &gt; Stock_Info[[#This Row],[Open Price]], 1, 0)</f>
        <v>0</v>
      </c>
      <c r="Q6185" t="str">
        <f>IF(AND(Stock_Info[[#This Row],[% Deli. Qty to Traded Qty]]&gt;80,Stock_Info[[#This Row],[No. of Trades]]&lt;3000),"Unusual Day","")</f>
        <v>Unusual Day</v>
      </c>
      <c r="R6185" t="str">
        <f>IF(AND(Stock_Info[[#This Row],[Spread High-Low]] &lt; 10, Stock_Info[[#This Row],[% Deli. Qty to Traded Qty]] &gt; 90), "Good Day", "")</f>
        <v/>
      </c>
    </row>
    <row r="6186" spans="1:18">
      <c r="A6186" t="s">
        <v>64</v>
      </c>
      <c r="B6186" s="1">
        <v>45638</v>
      </c>
      <c r="C6186" s="1" t="str">
        <f>"WEEK" &amp;" " &amp;  INT((DAY(Stock_Info[[#This Row],[Date]])+WEEKDAY(DATE(YEAR(Stock_Info[[#This Row],[Date]]),MONTH(Stock_Info[[#This Row],[Date]]),1))-1)/7)+1</f>
        <v>WEEK 2</v>
      </c>
      <c r="D6186" s="12">
        <v>229.95</v>
      </c>
      <c r="E6186" s="12">
        <v>229.95</v>
      </c>
      <c r="F6186" s="12">
        <v>224.65</v>
      </c>
      <c r="G6186" s="12">
        <v>226.55</v>
      </c>
      <c r="H6186" s="12">
        <v>227.56966127904761</v>
      </c>
      <c r="I6186">
        <v>47207</v>
      </c>
      <c r="J6186">
        <v>1029</v>
      </c>
      <c r="K6186" s="12">
        <v>10742881</v>
      </c>
      <c r="L6186">
        <v>12897</v>
      </c>
      <c r="M6186">
        <v>27.32</v>
      </c>
      <c r="N6186">
        <v>5.3</v>
      </c>
      <c r="O6186">
        <v>-3.4</v>
      </c>
      <c r="P6186">
        <f xml:space="preserve"> IF(Stock_Info[[#This Row],[Close Price]] &gt; Stock_Info[[#This Row],[Open Price]], 1, 0)</f>
        <v>0</v>
      </c>
      <c r="Q6186" t="str">
        <f>IF(AND(Stock_Info[[#This Row],[% Deli. Qty to Traded Qty]]&gt;80,Stock_Info[[#This Row],[No. of Trades]]&lt;3000),"Unusual Day","")</f>
        <v/>
      </c>
      <c r="R6186" t="str">
        <f>IF(AND(Stock_Info[[#This Row],[Spread High-Low]] &lt; 10, Stock_Info[[#This Row],[% Deli. Qty to Traded Qty]] &gt; 90), "Good Day", "")</f>
        <v/>
      </c>
    </row>
    <row r="6187" spans="1:18">
      <c r="A6187" t="s">
        <v>64</v>
      </c>
      <c r="B6187" s="1">
        <v>45637</v>
      </c>
      <c r="C6187" s="1" t="str">
        <f>"WEEK" &amp;" " &amp;  INT((DAY(Stock_Info[[#This Row],[Date]])+WEEKDAY(DATE(YEAR(Stock_Info[[#This Row],[Date]]),MONTH(Stock_Info[[#This Row],[Date]]),1))-1)/7)+1</f>
        <v>WEEK 2</v>
      </c>
      <c r="D6187" s="12">
        <v>221.3</v>
      </c>
      <c r="E6187" s="12">
        <v>231.2</v>
      </c>
      <c r="F6187" s="12">
        <v>220.05</v>
      </c>
      <c r="G6187" s="12">
        <v>227.15</v>
      </c>
      <c r="H6187" s="12">
        <v>227.1360453955169</v>
      </c>
      <c r="I6187">
        <v>247954</v>
      </c>
      <c r="J6187">
        <v>3043</v>
      </c>
      <c r="K6187" s="12">
        <v>56319291</v>
      </c>
      <c r="L6187">
        <v>63181</v>
      </c>
      <c r="M6187">
        <v>25.48</v>
      </c>
      <c r="N6187">
        <v>11.15</v>
      </c>
      <c r="O6187">
        <v>5.85</v>
      </c>
      <c r="P6187">
        <f xml:space="preserve"> IF(Stock_Info[[#This Row],[Close Price]] &gt; Stock_Info[[#This Row],[Open Price]], 1, 0)</f>
        <v>1</v>
      </c>
      <c r="Q6187" t="str">
        <f>IF(AND(Stock_Info[[#This Row],[% Deli. Qty to Traded Qty]]&gt;80,Stock_Info[[#This Row],[No. of Trades]]&lt;3000),"Unusual Day","")</f>
        <v/>
      </c>
      <c r="R6187" t="str">
        <f>IF(AND(Stock_Info[[#This Row],[Spread High-Low]] &lt; 10, Stock_Info[[#This Row],[% Deli. Qty to Traded Qty]] &gt; 90), "Good Day", "")</f>
        <v/>
      </c>
    </row>
    <row r="6188" spans="1:18">
      <c r="A6188" t="s">
        <v>64</v>
      </c>
      <c r="B6188" s="1">
        <v>45636</v>
      </c>
      <c r="C6188" s="1" t="str">
        <f>"WEEK" &amp;" " &amp;  INT((DAY(Stock_Info[[#This Row],[Date]])+WEEKDAY(DATE(YEAR(Stock_Info[[#This Row],[Date]]),MONTH(Stock_Info[[#This Row],[Date]]),1))-1)/7)+1</f>
        <v>WEEK 2</v>
      </c>
      <c r="D6188" s="12">
        <v>222.9</v>
      </c>
      <c r="E6188" s="12">
        <v>222.9</v>
      </c>
      <c r="F6188" s="12">
        <v>218.35</v>
      </c>
      <c r="G6188" s="12">
        <v>219.1</v>
      </c>
      <c r="H6188" s="12">
        <v>220.43211910427726</v>
      </c>
      <c r="I6188">
        <v>49167</v>
      </c>
      <c r="J6188">
        <v>941</v>
      </c>
      <c r="K6188" s="12">
        <v>10837986</v>
      </c>
      <c r="L6188">
        <v>23468</v>
      </c>
      <c r="M6188">
        <v>47.73</v>
      </c>
      <c r="N6188">
        <v>4.55</v>
      </c>
      <c r="O6188">
        <v>-3.8</v>
      </c>
      <c r="P6188">
        <f xml:space="preserve"> IF(Stock_Info[[#This Row],[Close Price]] &gt; Stock_Info[[#This Row],[Open Price]], 1, 0)</f>
        <v>0</v>
      </c>
      <c r="Q6188" t="str">
        <f>IF(AND(Stock_Info[[#This Row],[% Deli. Qty to Traded Qty]]&gt;80,Stock_Info[[#This Row],[No. of Trades]]&lt;3000),"Unusual Day","")</f>
        <v/>
      </c>
      <c r="R6188" t="str">
        <f>IF(AND(Stock_Info[[#This Row],[Spread High-Low]] &lt; 10, Stock_Info[[#This Row],[% Deli. Qty to Traded Qty]] &gt; 90), "Good Day", "")</f>
        <v/>
      </c>
    </row>
    <row r="6189" spans="1:18">
      <c r="A6189" t="s">
        <v>64</v>
      </c>
      <c r="B6189" s="1">
        <v>45635</v>
      </c>
      <c r="C6189" s="1" t="str">
        <f>"WEEK" &amp;" " &amp;  INT((DAY(Stock_Info[[#This Row],[Date]])+WEEKDAY(DATE(YEAR(Stock_Info[[#This Row],[Date]]),MONTH(Stock_Info[[#This Row],[Date]]),1))-1)/7)+1</f>
        <v>WEEK 2</v>
      </c>
      <c r="D6189" s="12">
        <v>220.25</v>
      </c>
      <c r="E6189" s="12">
        <v>221.2</v>
      </c>
      <c r="F6189" s="12">
        <v>218</v>
      </c>
      <c r="G6189" s="12">
        <v>220</v>
      </c>
      <c r="H6189" s="12">
        <v>219.73587687532333</v>
      </c>
      <c r="I6189">
        <v>38660</v>
      </c>
      <c r="J6189">
        <v>841</v>
      </c>
      <c r="K6189" s="12">
        <v>8494989</v>
      </c>
      <c r="L6189">
        <v>17696</v>
      </c>
      <c r="M6189">
        <v>45.77</v>
      </c>
      <c r="N6189">
        <v>3.2</v>
      </c>
      <c r="O6189">
        <v>-0.25</v>
      </c>
      <c r="P6189">
        <f xml:space="preserve"> IF(Stock_Info[[#This Row],[Close Price]] &gt; Stock_Info[[#This Row],[Open Price]], 1, 0)</f>
        <v>0</v>
      </c>
      <c r="Q6189" t="str">
        <f>IF(AND(Stock_Info[[#This Row],[% Deli. Qty to Traded Qty]]&gt;80,Stock_Info[[#This Row],[No. of Trades]]&lt;3000),"Unusual Day","")</f>
        <v/>
      </c>
      <c r="R6189" t="str">
        <f>IF(AND(Stock_Info[[#This Row],[Spread High-Low]] &lt; 10, Stock_Info[[#This Row],[% Deli. Qty to Traded Qty]] &gt; 90), "Good Day", "")</f>
        <v/>
      </c>
    </row>
    <row r="6190" spans="1:18">
      <c r="A6190" t="s">
        <v>64</v>
      </c>
      <c r="B6190" s="1">
        <v>45632</v>
      </c>
      <c r="C6190" s="1" t="str">
        <f>"WEEK" &amp;" " &amp;  INT((DAY(Stock_Info[[#This Row],[Date]])+WEEKDAY(DATE(YEAR(Stock_Info[[#This Row],[Date]]),MONTH(Stock_Info[[#This Row],[Date]]),1))-1)/7)+1</f>
        <v>WEEK 1</v>
      </c>
      <c r="D6190" s="12">
        <v>219.15</v>
      </c>
      <c r="E6190" s="12">
        <v>222.2</v>
      </c>
      <c r="F6190" s="12">
        <v>218.4</v>
      </c>
      <c r="G6190" s="12">
        <v>219.8</v>
      </c>
      <c r="H6190" s="12">
        <v>220.15951524408626</v>
      </c>
      <c r="I6190">
        <v>49757</v>
      </c>
      <c r="J6190">
        <v>1079</v>
      </c>
      <c r="K6190" s="12">
        <v>10954477</v>
      </c>
      <c r="L6190">
        <v>21993</v>
      </c>
      <c r="M6190">
        <v>44.2</v>
      </c>
      <c r="N6190">
        <v>3.8</v>
      </c>
      <c r="O6190">
        <v>0.65</v>
      </c>
      <c r="P6190">
        <f xml:space="preserve"> IF(Stock_Info[[#This Row],[Close Price]] &gt; Stock_Info[[#This Row],[Open Price]], 1, 0)</f>
        <v>1</v>
      </c>
      <c r="Q6190" t="str">
        <f>IF(AND(Stock_Info[[#This Row],[% Deli. Qty to Traded Qty]]&gt;80,Stock_Info[[#This Row],[No. of Trades]]&lt;3000),"Unusual Day","")</f>
        <v/>
      </c>
      <c r="R6190" t="str">
        <f>IF(AND(Stock_Info[[#This Row],[Spread High-Low]] &lt; 10, Stock_Info[[#This Row],[% Deli. Qty to Traded Qty]] &gt; 90), "Good Day", "")</f>
        <v/>
      </c>
    </row>
    <row r="6191" spans="1:18">
      <c r="A6191" t="s">
        <v>64</v>
      </c>
      <c r="B6191" s="1">
        <v>45631</v>
      </c>
      <c r="C6191" s="1" t="str">
        <f>"WEEK" &amp;" " &amp;  INT((DAY(Stock_Info[[#This Row],[Date]])+WEEKDAY(DATE(YEAR(Stock_Info[[#This Row],[Date]]),MONTH(Stock_Info[[#This Row],[Date]]),1))-1)/7)+1</f>
        <v>WEEK 1</v>
      </c>
      <c r="D6191" s="12">
        <v>219.8</v>
      </c>
      <c r="E6191" s="12">
        <v>221.95</v>
      </c>
      <c r="F6191" s="12">
        <v>217.2</v>
      </c>
      <c r="G6191" s="12">
        <v>218.8</v>
      </c>
      <c r="H6191" s="12">
        <v>219.04691591627105</v>
      </c>
      <c r="I6191">
        <v>59191</v>
      </c>
      <c r="J6191">
        <v>1808</v>
      </c>
      <c r="K6191" s="12">
        <v>12965606</v>
      </c>
      <c r="L6191">
        <v>29793</v>
      </c>
      <c r="M6191">
        <v>50.33</v>
      </c>
      <c r="N6191">
        <v>4.75</v>
      </c>
      <c r="O6191">
        <v>-1</v>
      </c>
      <c r="P6191">
        <f xml:space="preserve"> IF(Stock_Info[[#This Row],[Close Price]] &gt; Stock_Info[[#This Row],[Open Price]], 1, 0)</f>
        <v>0</v>
      </c>
      <c r="Q6191" t="str">
        <f>IF(AND(Stock_Info[[#This Row],[% Deli. Qty to Traded Qty]]&gt;80,Stock_Info[[#This Row],[No. of Trades]]&lt;3000),"Unusual Day","")</f>
        <v/>
      </c>
      <c r="R6191" t="str">
        <f>IF(AND(Stock_Info[[#This Row],[Spread High-Low]] &lt; 10, Stock_Info[[#This Row],[% Deli. Qty to Traded Qty]] &gt; 90), "Good Day", "")</f>
        <v/>
      </c>
    </row>
    <row r="6192" spans="1:18">
      <c r="A6192" t="s">
        <v>64</v>
      </c>
      <c r="B6192" s="1">
        <v>45630</v>
      </c>
      <c r="C6192" s="1" t="str">
        <f>"WEEK" &amp;" " &amp;  INT((DAY(Stock_Info[[#This Row],[Date]])+WEEKDAY(DATE(YEAR(Stock_Info[[#This Row],[Date]]),MONTH(Stock_Info[[#This Row],[Date]]),1))-1)/7)+1</f>
        <v>WEEK 1</v>
      </c>
      <c r="D6192" s="12">
        <v>218.45</v>
      </c>
      <c r="E6192" s="12">
        <v>220</v>
      </c>
      <c r="F6192" s="12">
        <v>215.75</v>
      </c>
      <c r="G6192" s="12">
        <v>218.2</v>
      </c>
      <c r="H6192" s="12">
        <v>217.88014468131749</v>
      </c>
      <c r="I6192">
        <v>72988</v>
      </c>
      <c r="J6192">
        <v>2027</v>
      </c>
      <c r="K6192" s="12">
        <v>15902636</v>
      </c>
      <c r="L6192">
        <v>44001</v>
      </c>
      <c r="M6192">
        <v>60.29</v>
      </c>
      <c r="N6192">
        <v>4.25</v>
      </c>
      <c r="O6192">
        <v>-0.25</v>
      </c>
      <c r="P6192">
        <f xml:space="preserve"> IF(Stock_Info[[#This Row],[Close Price]] &gt; Stock_Info[[#This Row],[Open Price]], 1, 0)</f>
        <v>0</v>
      </c>
      <c r="Q6192" t="str">
        <f>IF(AND(Stock_Info[[#This Row],[% Deli. Qty to Traded Qty]]&gt;80,Stock_Info[[#This Row],[No. of Trades]]&lt;3000),"Unusual Day","")</f>
        <v/>
      </c>
      <c r="R6192" t="str">
        <f>IF(AND(Stock_Info[[#This Row],[Spread High-Low]] &lt; 10, Stock_Info[[#This Row],[% Deli. Qty to Traded Qty]] &gt; 90), "Good Day", "")</f>
        <v/>
      </c>
    </row>
    <row r="6193" spans="1:18">
      <c r="A6193" t="s">
        <v>64</v>
      </c>
      <c r="B6193" s="1">
        <v>45629</v>
      </c>
      <c r="C6193" s="1" t="str">
        <f>"WEEK" &amp;" " &amp;  INT((DAY(Stock_Info[[#This Row],[Date]])+WEEKDAY(DATE(YEAR(Stock_Info[[#This Row],[Date]]),MONTH(Stock_Info[[#This Row],[Date]]),1))-1)/7)+1</f>
        <v>WEEK 1</v>
      </c>
      <c r="D6193" s="12">
        <v>210.55</v>
      </c>
      <c r="E6193" s="12">
        <v>219</v>
      </c>
      <c r="F6193" s="12">
        <v>210.55</v>
      </c>
      <c r="G6193" s="12">
        <v>217.75</v>
      </c>
      <c r="H6193" s="12">
        <v>215.57636019674612</v>
      </c>
      <c r="I6193">
        <v>66075</v>
      </c>
      <c r="J6193">
        <v>1567</v>
      </c>
      <c r="K6193" s="12">
        <v>14244208</v>
      </c>
      <c r="L6193">
        <v>18535</v>
      </c>
      <c r="M6193">
        <v>28.05</v>
      </c>
      <c r="N6193">
        <v>8.4499999999999993</v>
      </c>
      <c r="O6193">
        <v>7.2</v>
      </c>
      <c r="P6193">
        <f xml:space="preserve"> IF(Stock_Info[[#This Row],[Close Price]] &gt; Stock_Info[[#This Row],[Open Price]], 1, 0)</f>
        <v>1</v>
      </c>
      <c r="Q6193" t="str">
        <f>IF(AND(Stock_Info[[#This Row],[% Deli. Qty to Traded Qty]]&gt;80,Stock_Info[[#This Row],[No. of Trades]]&lt;3000),"Unusual Day","")</f>
        <v/>
      </c>
      <c r="R6193" t="str">
        <f>IF(AND(Stock_Info[[#This Row],[Spread High-Low]] &lt; 10, Stock_Info[[#This Row],[% Deli. Qty to Traded Qty]] &gt; 90), "Good Day", "")</f>
        <v/>
      </c>
    </row>
    <row r="6194" spans="1:18">
      <c r="A6194" t="s">
        <v>64</v>
      </c>
      <c r="B6194" s="1">
        <v>45628</v>
      </c>
      <c r="C6194" s="1" t="str">
        <f>"WEEK" &amp;" " &amp;  INT((DAY(Stock_Info[[#This Row],[Date]])+WEEKDAY(DATE(YEAR(Stock_Info[[#This Row],[Date]]),MONTH(Stock_Info[[#This Row],[Date]]),1))-1)/7)+1</f>
        <v>WEEK 1</v>
      </c>
      <c r="D6194" s="12">
        <v>212.95</v>
      </c>
      <c r="E6194" s="12">
        <v>213</v>
      </c>
      <c r="F6194" s="12">
        <v>209.6</v>
      </c>
      <c r="G6194" s="12">
        <v>210.05</v>
      </c>
      <c r="H6194" s="12">
        <v>210.7080408357665</v>
      </c>
      <c r="I6194">
        <v>48291</v>
      </c>
      <c r="J6194">
        <v>1191</v>
      </c>
      <c r="K6194" s="12">
        <v>10175302</v>
      </c>
      <c r="L6194">
        <v>30208</v>
      </c>
      <c r="M6194">
        <v>62.55</v>
      </c>
      <c r="N6194">
        <v>3.4</v>
      </c>
      <c r="O6194">
        <v>-2.9</v>
      </c>
      <c r="P6194">
        <f xml:space="preserve"> IF(Stock_Info[[#This Row],[Close Price]] &gt; Stock_Info[[#This Row],[Open Price]], 1, 0)</f>
        <v>0</v>
      </c>
      <c r="Q6194" t="str">
        <f>IF(AND(Stock_Info[[#This Row],[% Deli. Qty to Traded Qty]]&gt;80,Stock_Info[[#This Row],[No. of Trades]]&lt;3000),"Unusual Day","")</f>
        <v/>
      </c>
      <c r="R6194" t="str">
        <f>IF(AND(Stock_Info[[#This Row],[Spread High-Low]] &lt; 10, Stock_Info[[#This Row],[% Deli. Qty to Traded Qty]] &gt; 90), "Good Day", "")</f>
        <v/>
      </c>
    </row>
    <row r="6195" spans="1:18">
      <c r="A6195" t="s">
        <v>64</v>
      </c>
      <c r="B6195" s="1">
        <v>45625</v>
      </c>
      <c r="C6195" s="1" t="str">
        <f>"WEEK" &amp;" " &amp;  INT((DAY(Stock_Info[[#This Row],[Date]])+WEEKDAY(DATE(YEAR(Stock_Info[[#This Row],[Date]]),MONTH(Stock_Info[[#This Row],[Date]]),1))-1)/7)+1</f>
        <v>WEEK 5</v>
      </c>
      <c r="D6195" s="12">
        <v>210.85</v>
      </c>
      <c r="E6195" s="12">
        <v>212.35</v>
      </c>
      <c r="F6195" s="12">
        <v>209.5</v>
      </c>
      <c r="G6195" s="12">
        <v>211.9</v>
      </c>
      <c r="H6195" s="12">
        <v>210.40085684103448</v>
      </c>
      <c r="I6195">
        <v>204472</v>
      </c>
      <c r="J6195">
        <v>1815</v>
      </c>
      <c r="K6195" s="12">
        <v>43021084</v>
      </c>
      <c r="L6195">
        <v>167000</v>
      </c>
      <c r="M6195">
        <v>81.67</v>
      </c>
      <c r="N6195">
        <v>2.85</v>
      </c>
      <c r="O6195">
        <v>1.05</v>
      </c>
      <c r="P6195">
        <f xml:space="preserve"> IF(Stock_Info[[#This Row],[Close Price]] &gt; Stock_Info[[#This Row],[Open Price]], 1, 0)</f>
        <v>1</v>
      </c>
      <c r="Q6195" t="str">
        <f>IF(AND(Stock_Info[[#This Row],[% Deli. Qty to Traded Qty]]&gt;80,Stock_Info[[#This Row],[No. of Trades]]&lt;3000),"Unusual Day","")</f>
        <v>Unusual Day</v>
      </c>
      <c r="R6195" t="str">
        <f>IF(AND(Stock_Info[[#This Row],[Spread High-Low]] &lt; 10, Stock_Info[[#This Row],[% Deli. Qty to Traded Qty]] &gt; 90), "Good Day", "")</f>
        <v/>
      </c>
    </row>
    <row r="6196" spans="1:18">
      <c r="A6196" t="s">
        <v>64</v>
      </c>
      <c r="B6196" s="1">
        <v>45624</v>
      </c>
      <c r="C6196" s="1" t="str">
        <f>"WEEK" &amp;" " &amp;  INT((DAY(Stock_Info[[#This Row],[Date]])+WEEKDAY(DATE(YEAR(Stock_Info[[#This Row],[Date]]),MONTH(Stock_Info[[#This Row],[Date]]),1))-1)/7)+1</f>
        <v>WEEK 5</v>
      </c>
      <c r="D6196" s="12">
        <v>210.95</v>
      </c>
      <c r="E6196" s="12">
        <v>212.75</v>
      </c>
      <c r="F6196" s="12">
        <v>207.5</v>
      </c>
      <c r="G6196" s="12">
        <v>209.15</v>
      </c>
      <c r="H6196" s="12">
        <v>209.91308928942033</v>
      </c>
      <c r="I6196">
        <v>62639</v>
      </c>
      <c r="J6196">
        <v>1856</v>
      </c>
      <c r="K6196" s="12">
        <v>13148746</v>
      </c>
      <c r="L6196">
        <v>22963</v>
      </c>
      <c r="M6196">
        <v>36.659999999999997</v>
      </c>
      <c r="N6196">
        <v>5.25</v>
      </c>
      <c r="O6196">
        <v>-1.8</v>
      </c>
      <c r="P6196">
        <f xml:space="preserve"> IF(Stock_Info[[#This Row],[Close Price]] &gt; Stock_Info[[#This Row],[Open Price]], 1, 0)</f>
        <v>0</v>
      </c>
      <c r="Q6196" t="str">
        <f>IF(AND(Stock_Info[[#This Row],[% Deli. Qty to Traded Qty]]&gt;80,Stock_Info[[#This Row],[No. of Trades]]&lt;3000),"Unusual Day","")</f>
        <v/>
      </c>
      <c r="R6196" t="str">
        <f>IF(AND(Stock_Info[[#This Row],[Spread High-Low]] &lt; 10, Stock_Info[[#This Row],[% Deli. Qty to Traded Qty]] &gt; 90), "Good Day", "")</f>
        <v/>
      </c>
    </row>
    <row r="6197" spans="1:18">
      <c r="A6197" t="s">
        <v>64</v>
      </c>
      <c r="B6197" s="1">
        <v>45623</v>
      </c>
      <c r="C6197" s="1" t="str">
        <f>"WEEK" &amp;" " &amp;  INT((DAY(Stock_Info[[#This Row],[Date]])+WEEKDAY(DATE(YEAR(Stock_Info[[#This Row],[Date]]),MONTH(Stock_Info[[#This Row],[Date]]),1))-1)/7)+1</f>
        <v>WEEK 5</v>
      </c>
      <c r="D6197" s="12">
        <v>208.1</v>
      </c>
      <c r="E6197" s="12">
        <v>209.6</v>
      </c>
      <c r="F6197" s="12">
        <v>205.15</v>
      </c>
      <c r="G6197" s="12">
        <v>209.15</v>
      </c>
      <c r="H6197" s="12">
        <v>207.6666570993944</v>
      </c>
      <c r="I6197">
        <v>34841</v>
      </c>
      <c r="J6197">
        <v>801</v>
      </c>
      <c r="K6197" s="12">
        <v>7235314</v>
      </c>
      <c r="L6197">
        <v>15657</v>
      </c>
      <c r="M6197">
        <v>44.94</v>
      </c>
      <c r="N6197">
        <v>4.45</v>
      </c>
      <c r="O6197">
        <v>1.05</v>
      </c>
      <c r="P6197">
        <f xml:space="preserve"> IF(Stock_Info[[#This Row],[Close Price]] &gt; Stock_Info[[#This Row],[Open Price]], 1, 0)</f>
        <v>1</v>
      </c>
      <c r="Q6197" t="str">
        <f>IF(AND(Stock_Info[[#This Row],[% Deli. Qty to Traded Qty]]&gt;80,Stock_Info[[#This Row],[No. of Trades]]&lt;3000),"Unusual Day","")</f>
        <v/>
      </c>
      <c r="R6197" t="str">
        <f>IF(AND(Stock_Info[[#This Row],[Spread High-Low]] &lt; 10, Stock_Info[[#This Row],[% Deli. Qty to Traded Qty]] &gt; 90), "Good Day", "")</f>
        <v/>
      </c>
    </row>
    <row r="6198" spans="1:18">
      <c r="A6198" t="s">
        <v>64</v>
      </c>
      <c r="B6198" s="1">
        <v>45622</v>
      </c>
      <c r="C6198" s="1" t="str">
        <f>"WEEK" &amp;" " &amp;  INT((DAY(Stock_Info[[#This Row],[Date]])+WEEKDAY(DATE(YEAR(Stock_Info[[#This Row],[Date]]),MONTH(Stock_Info[[#This Row],[Date]]),1))-1)/7)+1</f>
        <v>WEEK 5</v>
      </c>
      <c r="D6198" s="12">
        <v>208.25</v>
      </c>
      <c r="E6198" s="12">
        <v>211</v>
      </c>
      <c r="F6198" s="12">
        <v>204.9</v>
      </c>
      <c r="G6198" s="12">
        <v>205.15</v>
      </c>
      <c r="H6198" s="12">
        <v>207.50583959608855</v>
      </c>
      <c r="I6198">
        <v>275704</v>
      </c>
      <c r="J6198">
        <v>6142</v>
      </c>
      <c r="K6198" s="12">
        <v>57210190</v>
      </c>
      <c r="L6198">
        <v>219004</v>
      </c>
      <c r="M6198">
        <v>79.430000000000007</v>
      </c>
      <c r="N6198">
        <v>6.1</v>
      </c>
      <c r="O6198">
        <v>-3.1</v>
      </c>
      <c r="P6198">
        <f xml:space="preserve"> IF(Stock_Info[[#This Row],[Close Price]] &gt; Stock_Info[[#This Row],[Open Price]], 1, 0)</f>
        <v>0</v>
      </c>
      <c r="Q6198" t="str">
        <f>IF(AND(Stock_Info[[#This Row],[% Deli. Qty to Traded Qty]]&gt;80,Stock_Info[[#This Row],[No. of Trades]]&lt;3000),"Unusual Day","")</f>
        <v/>
      </c>
      <c r="R6198" t="str">
        <f>IF(AND(Stock_Info[[#This Row],[Spread High-Low]] &lt; 10, Stock_Info[[#This Row],[% Deli. Qty to Traded Qty]] &gt; 90), "Good Day", "")</f>
        <v/>
      </c>
    </row>
    <row r="6199" spans="1:18">
      <c r="A6199" t="s">
        <v>64</v>
      </c>
      <c r="B6199" s="1">
        <v>45621</v>
      </c>
      <c r="C6199" s="1" t="str">
        <f>"WEEK" &amp;" " &amp;  INT((DAY(Stock_Info[[#This Row],[Date]])+WEEKDAY(DATE(YEAR(Stock_Info[[#This Row],[Date]]),MONTH(Stock_Info[[#This Row],[Date]]),1))-1)/7)+1</f>
        <v>WEEK 5</v>
      </c>
      <c r="D6199" s="12">
        <v>202.4</v>
      </c>
      <c r="E6199" s="12">
        <v>208.2</v>
      </c>
      <c r="F6199" s="12">
        <v>202.4</v>
      </c>
      <c r="G6199" s="12">
        <v>207.55</v>
      </c>
      <c r="H6199" s="12">
        <v>205.01728267146788</v>
      </c>
      <c r="I6199">
        <v>117748</v>
      </c>
      <c r="J6199">
        <v>2597</v>
      </c>
      <c r="K6199" s="12">
        <v>24140375</v>
      </c>
      <c r="L6199">
        <v>62376</v>
      </c>
      <c r="M6199">
        <v>52.97</v>
      </c>
      <c r="N6199">
        <v>5.8</v>
      </c>
      <c r="O6199">
        <v>5.15</v>
      </c>
      <c r="P6199">
        <f xml:space="preserve"> IF(Stock_Info[[#This Row],[Close Price]] &gt; Stock_Info[[#This Row],[Open Price]], 1, 0)</f>
        <v>1</v>
      </c>
      <c r="Q6199" t="str">
        <f>IF(AND(Stock_Info[[#This Row],[% Deli. Qty to Traded Qty]]&gt;80,Stock_Info[[#This Row],[No. of Trades]]&lt;3000),"Unusual Day","")</f>
        <v/>
      </c>
      <c r="R6199" t="str">
        <f>IF(AND(Stock_Info[[#This Row],[Spread High-Low]] &lt; 10, Stock_Info[[#This Row],[% Deli. Qty to Traded Qty]] &gt; 90), "Good Day", "")</f>
        <v/>
      </c>
    </row>
    <row r="6200" spans="1:18">
      <c r="A6200" t="s">
        <v>64</v>
      </c>
      <c r="B6200" s="1">
        <v>45618</v>
      </c>
      <c r="C6200" s="1" t="str">
        <f>"WEEK" &amp;" " &amp;  INT((DAY(Stock_Info[[#This Row],[Date]])+WEEKDAY(DATE(YEAR(Stock_Info[[#This Row],[Date]]),MONTH(Stock_Info[[#This Row],[Date]]),1))-1)/7)+1</f>
        <v>WEEK 4</v>
      </c>
      <c r="D6200" s="12">
        <v>202.95</v>
      </c>
      <c r="E6200" s="12">
        <v>202.95</v>
      </c>
      <c r="F6200" s="12">
        <v>199.2</v>
      </c>
      <c r="G6200" s="12">
        <v>199.95</v>
      </c>
      <c r="H6200" s="12">
        <v>200.50705916169284</v>
      </c>
      <c r="I6200">
        <v>59143</v>
      </c>
      <c r="J6200">
        <v>1214</v>
      </c>
      <c r="K6200" s="12">
        <v>11858589</v>
      </c>
      <c r="L6200">
        <v>32604</v>
      </c>
      <c r="M6200">
        <v>55.13</v>
      </c>
      <c r="N6200">
        <v>3.75</v>
      </c>
      <c r="O6200">
        <v>-3</v>
      </c>
      <c r="P6200">
        <f xml:space="preserve"> IF(Stock_Info[[#This Row],[Close Price]] &gt; Stock_Info[[#This Row],[Open Price]], 1, 0)</f>
        <v>0</v>
      </c>
      <c r="Q6200" t="str">
        <f>IF(AND(Stock_Info[[#This Row],[% Deli. Qty to Traded Qty]]&gt;80,Stock_Info[[#This Row],[No. of Trades]]&lt;3000),"Unusual Day","")</f>
        <v/>
      </c>
      <c r="R6200" t="str">
        <f>IF(AND(Stock_Info[[#This Row],[Spread High-Low]] &lt; 10, Stock_Info[[#This Row],[% Deli. Qty to Traded Qty]] &gt; 90), "Good Day", "")</f>
        <v/>
      </c>
    </row>
    <row r="6201" spans="1:18">
      <c r="A6201" t="s">
        <v>64</v>
      </c>
      <c r="B6201" s="1">
        <v>45617</v>
      </c>
      <c r="C6201" s="1" t="str">
        <f>"WEEK" &amp;" " &amp;  INT((DAY(Stock_Info[[#This Row],[Date]])+WEEKDAY(DATE(YEAR(Stock_Info[[#This Row],[Date]]),MONTH(Stock_Info[[#This Row],[Date]]),1))-1)/7)+1</f>
        <v>WEEK 4</v>
      </c>
      <c r="D6201" s="12">
        <v>200.8</v>
      </c>
      <c r="E6201" s="12">
        <v>201.65</v>
      </c>
      <c r="F6201" s="12">
        <v>197.8</v>
      </c>
      <c r="G6201" s="12">
        <v>199.9</v>
      </c>
      <c r="H6201" s="12">
        <v>199.31132925267522</v>
      </c>
      <c r="I6201">
        <v>184284</v>
      </c>
      <c r="J6201">
        <v>6440</v>
      </c>
      <c r="K6201" s="12">
        <v>36729889</v>
      </c>
      <c r="L6201">
        <v>115315</v>
      </c>
      <c r="M6201">
        <v>62.57</v>
      </c>
      <c r="N6201">
        <v>3.85</v>
      </c>
      <c r="O6201">
        <v>-0.9</v>
      </c>
      <c r="P6201">
        <f xml:space="preserve"> IF(Stock_Info[[#This Row],[Close Price]] &gt; Stock_Info[[#This Row],[Open Price]], 1, 0)</f>
        <v>0</v>
      </c>
      <c r="Q6201" t="str">
        <f>IF(AND(Stock_Info[[#This Row],[% Deli. Qty to Traded Qty]]&gt;80,Stock_Info[[#This Row],[No. of Trades]]&lt;3000),"Unusual Day","")</f>
        <v/>
      </c>
      <c r="R6201" t="str">
        <f>IF(AND(Stock_Info[[#This Row],[Spread High-Low]] &lt; 10, Stock_Info[[#This Row],[% Deli. Qty to Traded Qty]] &gt; 90), "Good Day", "")</f>
        <v/>
      </c>
    </row>
    <row r="6202" spans="1:18">
      <c r="A6202" t="s">
        <v>64</v>
      </c>
      <c r="B6202" s="1">
        <v>45615</v>
      </c>
      <c r="C6202" s="1" t="str">
        <f>"WEEK" &amp;" " &amp;  INT((DAY(Stock_Info[[#This Row],[Date]])+WEEKDAY(DATE(YEAR(Stock_Info[[#This Row],[Date]]),MONTH(Stock_Info[[#This Row],[Date]]),1))-1)/7)+1</f>
        <v>WEEK 4</v>
      </c>
      <c r="D6202" s="12">
        <v>207.05</v>
      </c>
      <c r="E6202" s="12">
        <v>207.05</v>
      </c>
      <c r="F6202" s="12">
        <v>199.55</v>
      </c>
      <c r="G6202" s="12">
        <v>200.8</v>
      </c>
      <c r="H6202" s="12">
        <v>203.04199514053201</v>
      </c>
      <c r="I6202">
        <v>94249</v>
      </c>
      <c r="J6202">
        <v>4986</v>
      </c>
      <c r="K6202" s="12">
        <v>19136505</v>
      </c>
      <c r="L6202">
        <v>53228</v>
      </c>
      <c r="M6202">
        <v>56.48</v>
      </c>
      <c r="N6202">
        <v>7.5</v>
      </c>
      <c r="O6202">
        <v>-6.25</v>
      </c>
      <c r="P6202">
        <f xml:space="preserve"> IF(Stock_Info[[#This Row],[Close Price]] &gt; Stock_Info[[#This Row],[Open Price]], 1, 0)</f>
        <v>0</v>
      </c>
      <c r="Q6202" t="str">
        <f>IF(AND(Stock_Info[[#This Row],[% Deli. Qty to Traded Qty]]&gt;80,Stock_Info[[#This Row],[No. of Trades]]&lt;3000),"Unusual Day","")</f>
        <v/>
      </c>
      <c r="R6202" t="str">
        <f>IF(AND(Stock_Info[[#This Row],[Spread High-Low]] &lt; 10, Stock_Info[[#This Row],[% Deli. Qty to Traded Qty]] &gt; 90), "Good Day", "")</f>
        <v/>
      </c>
    </row>
    <row r="6203" spans="1:18">
      <c r="A6203" t="s">
        <v>64</v>
      </c>
      <c r="B6203" s="1">
        <v>45614</v>
      </c>
      <c r="C6203" s="1" t="str">
        <f>"WEEK" &amp;" " &amp;  INT((DAY(Stock_Info[[#This Row],[Date]])+WEEKDAY(DATE(YEAR(Stock_Info[[#This Row],[Date]]),MONTH(Stock_Info[[#This Row],[Date]]),1))-1)/7)+1</f>
        <v>WEEK 4</v>
      </c>
      <c r="D6203" s="12">
        <v>204.65</v>
      </c>
      <c r="E6203" s="12">
        <v>206.25</v>
      </c>
      <c r="F6203" s="12">
        <v>202.25</v>
      </c>
      <c r="G6203" s="12">
        <v>203</v>
      </c>
      <c r="H6203" s="12">
        <v>203.65368389955688</v>
      </c>
      <c r="I6203">
        <v>84625</v>
      </c>
      <c r="J6203">
        <v>4127</v>
      </c>
      <c r="K6203" s="12">
        <v>17234193</v>
      </c>
      <c r="L6203">
        <v>38275</v>
      </c>
      <c r="M6203">
        <v>45.23</v>
      </c>
      <c r="N6203">
        <v>4</v>
      </c>
      <c r="O6203">
        <v>-1.65</v>
      </c>
      <c r="P6203">
        <f xml:space="preserve"> IF(Stock_Info[[#This Row],[Close Price]] &gt; Stock_Info[[#This Row],[Open Price]], 1, 0)</f>
        <v>0</v>
      </c>
      <c r="Q6203" t="str">
        <f>IF(AND(Stock_Info[[#This Row],[% Deli. Qty to Traded Qty]]&gt;80,Stock_Info[[#This Row],[No. of Trades]]&lt;3000),"Unusual Day","")</f>
        <v/>
      </c>
      <c r="R6203" t="str">
        <f>IF(AND(Stock_Info[[#This Row],[Spread High-Low]] &lt; 10, Stock_Info[[#This Row],[% Deli. Qty to Traded Qty]] &gt; 90), "Good Day", "")</f>
        <v/>
      </c>
    </row>
    <row r="6204" spans="1:18">
      <c r="A6204" t="s">
        <v>64</v>
      </c>
      <c r="B6204" s="1">
        <v>45610</v>
      </c>
      <c r="C6204" s="1" t="str">
        <f>"WEEK" &amp;" " &amp;  INT((DAY(Stock_Info[[#This Row],[Date]])+WEEKDAY(DATE(YEAR(Stock_Info[[#This Row],[Date]]),MONTH(Stock_Info[[#This Row],[Date]]),1))-1)/7)+1</f>
        <v>WEEK 3</v>
      </c>
      <c r="D6204" s="12">
        <v>205.6</v>
      </c>
      <c r="E6204" s="12">
        <v>208.95</v>
      </c>
      <c r="F6204" s="12">
        <v>204.15</v>
      </c>
      <c r="G6204" s="12">
        <v>204.7</v>
      </c>
      <c r="H6204" s="12">
        <v>205.79559835573414</v>
      </c>
      <c r="I6204">
        <v>43302</v>
      </c>
      <c r="J6204">
        <v>1104</v>
      </c>
      <c r="K6204" s="12">
        <v>8911361</v>
      </c>
      <c r="L6204">
        <v>15617</v>
      </c>
      <c r="M6204">
        <v>36.07</v>
      </c>
      <c r="N6204">
        <v>4.8</v>
      </c>
      <c r="O6204">
        <v>-0.9</v>
      </c>
      <c r="P6204">
        <f xml:space="preserve"> IF(Stock_Info[[#This Row],[Close Price]] &gt; Stock_Info[[#This Row],[Open Price]], 1, 0)</f>
        <v>0</v>
      </c>
      <c r="Q6204" t="str">
        <f>IF(AND(Stock_Info[[#This Row],[% Deli. Qty to Traded Qty]]&gt;80,Stock_Info[[#This Row],[No. of Trades]]&lt;3000),"Unusual Day","")</f>
        <v/>
      </c>
      <c r="R6204" t="str">
        <f>IF(AND(Stock_Info[[#This Row],[Spread High-Low]] &lt; 10, Stock_Info[[#This Row],[% Deli. Qty to Traded Qty]] &gt; 90), "Good Day", "")</f>
        <v/>
      </c>
    </row>
    <row r="6205" spans="1:18">
      <c r="A6205" t="s">
        <v>64</v>
      </c>
      <c r="B6205" s="1">
        <v>45609</v>
      </c>
      <c r="C6205" s="1" t="str">
        <f>"WEEK" &amp;" " &amp;  INT((DAY(Stock_Info[[#This Row],[Date]])+WEEKDAY(DATE(YEAR(Stock_Info[[#This Row],[Date]]),MONTH(Stock_Info[[#This Row],[Date]]),1))-1)/7)+1</f>
        <v>WEEK 3</v>
      </c>
      <c r="D6205" s="12">
        <v>210</v>
      </c>
      <c r="E6205" s="12">
        <v>212.2</v>
      </c>
      <c r="F6205" s="12">
        <v>204.8</v>
      </c>
      <c r="G6205" s="12">
        <v>205.1</v>
      </c>
      <c r="H6205" s="12">
        <v>206.55014861125346</v>
      </c>
      <c r="I6205">
        <v>48785</v>
      </c>
      <c r="J6205">
        <v>2422</v>
      </c>
      <c r="K6205" s="12">
        <v>10076549</v>
      </c>
      <c r="L6205">
        <v>31282</v>
      </c>
      <c r="M6205">
        <v>64.12</v>
      </c>
      <c r="N6205">
        <v>7.4</v>
      </c>
      <c r="O6205">
        <v>-4.9000000000000004</v>
      </c>
      <c r="P6205">
        <f xml:space="preserve"> IF(Stock_Info[[#This Row],[Close Price]] &gt; Stock_Info[[#This Row],[Open Price]], 1, 0)</f>
        <v>0</v>
      </c>
      <c r="Q6205" t="str">
        <f>IF(AND(Stock_Info[[#This Row],[% Deli. Qty to Traded Qty]]&gt;80,Stock_Info[[#This Row],[No. of Trades]]&lt;3000),"Unusual Day","")</f>
        <v/>
      </c>
      <c r="R6205" t="str">
        <f>IF(AND(Stock_Info[[#This Row],[Spread High-Low]] &lt; 10, Stock_Info[[#This Row],[% Deli. Qty to Traded Qty]] &gt; 90), "Good Day", "")</f>
        <v/>
      </c>
    </row>
    <row r="6206" spans="1:18">
      <c r="A6206" t="s">
        <v>64</v>
      </c>
      <c r="B6206" s="1">
        <v>45608</v>
      </c>
      <c r="C6206" s="1" t="str">
        <f>"WEEK" &amp;" " &amp;  INT((DAY(Stock_Info[[#This Row],[Date]])+WEEKDAY(DATE(YEAR(Stock_Info[[#This Row],[Date]]),MONTH(Stock_Info[[#This Row],[Date]]),1))-1)/7)+1</f>
        <v>WEEK 3</v>
      </c>
      <c r="D6206" s="12">
        <v>213</v>
      </c>
      <c r="E6206" s="12">
        <v>215.8</v>
      </c>
      <c r="F6206" s="12">
        <v>211</v>
      </c>
      <c r="G6206" s="12">
        <v>211.35</v>
      </c>
      <c r="H6206" s="12">
        <v>212.58235006010952</v>
      </c>
      <c r="I6206">
        <v>44918</v>
      </c>
      <c r="J6206">
        <v>2184</v>
      </c>
      <c r="K6206" s="12">
        <v>9548774</v>
      </c>
      <c r="L6206">
        <v>20465</v>
      </c>
      <c r="M6206">
        <v>45.56</v>
      </c>
      <c r="N6206">
        <v>4.8</v>
      </c>
      <c r="O6206">
        <v>-1.65</v>
      </c>
      <c r="P6206">
        <f xml:space="preserve"> IF(Stock_Info[[#This Row],[Close Price]] &gt; Stock_Info[[#This Row],[Open Price]], 1, 0)</f>
        <v>0</v>
      </c>
      <c r="Q6206" t="str">
        <f>IF(AND(Stock_Info[[#This Row],[% Deli. Qty to Traded Qty]]&gt;80,Stock_Info[[#This Row],[No. of Trades]]&lt;3000),"Unusual Day","")</f>
        <v/>
      </c>
      <c r="R6206" t="str">
        <f>IF(AND(Stock_Info[[#This Row],[Spread High-Low]] &lt; 10, Stock_Info[[#This Row],[% Deli. Qty to Traded Qty]] &gt; 90), "Good Day", "")</f>
        <v/>
      </c>
    </row>
    <row r="6207" spans="1:18">
      <c r="A6207" t="s">
        <v>64</v>
      </c>
      <c r="B6207" s="1">
        <v>45607</v>
      </c>
      <c r="C6207" s="1" t="str">
        <f>"WEEK" &amp;" " &amp;  INT((DAY(Stock_Info[[#This Row],[Date]])+WEEKDAY(DATE(YEAR(Stock_Info[[#This Row],[Date]]),MONTH(Stock_Info[[#This Row],[Date]]),1))-1)/7)+1</f>
        <v>WEEK 3</v>
      </c>
      <c r="D6207" s="12">
        <v>217.35</v>
      </c>
      <c r="E6207" s="12">
        <v>217.35</v>
      </c>
      <c r="F6207" s="12">
        <v>211.5</v>
      </c>
      <c r="G6207" s="12">
        <v>212.35</v>
      </c>
      <c r="H6207" s="12">
        <v>213.92592056431448</v>
      </c>
      <c r="I6207">
        <v>75986</v>
      </c>
      <c r="J6207">
        <v>2691</v>
      </c>
      <c r="K6207" s="12">
        <v>16255375</v>
      </c>
      <c r="L6207">
        <v>47343</v>
      </c>
      <c r="M6207">
        <v>62.3</v>
      </c>
      <c r="N6207">
        <v>5.85</v>
      </c>
      <c r="O6207">
        <v>-5</v>
      </c>
      <c r="P6207">
        <f xml:space="preserve"> IF(Stock_Info[[#This Row],[Close Price]] &gt; Stock_Info[[#This Row],[Open Price]], 1, 0)</f>
        <v>0</v>
      </c>
      <c r="Q6207" t="str">
        <f>IF(AND(Stock_Info[[#This Row],[% Deli. Qty to Traded Qty]]&gt;80,Stock_Info[[#This Row],[No. of Trades]]&lt;3000),"Unusual Day","")</f>
        <v/>
      </c>
      <c r="R6207" t="str">
        <f>IF(AND(Stock_Info[[#This Row],[Spread High-Low]] &lt; 10, Stock_Info[[#This Row],[% Deli. Qty to Traded Qty]] &gt; 90), "Good Day", "")</f>
        <v/>
      </c>
    </row>
    <row r="6208" spans="1:18">
      <c r="A6208" t="s">
        <v>64</v>
      </c>
      <c r="B6208" s="1">
        <v>45604</v>
      </c>
      <c r="C6208" s="1" t="str">
        <f>"WEEK" &amp;" " &amp;  INT((DAY(Stock_Info[[#This Row],[Date]])+WEEKDAY(DATE(YEAR(Stock_Info[[#This Row],[Date]]),MONTH(Stock_Info[[#This Row],[Date]]),1))-1)/7)+1</f>
        <v>WEEK 2</v>
      </c>
      <c r="D6208" s="12">
        <v>219</v>
      </c>
      <c r="E6208" s="12">
        <v>220.45</v>
      </c>
      <c r="F6208" s="12">
        <v>214.15</v>
      </c>
      <c r="G6208" s="12">
        <v>215.35</v>
      </c>
      <c r="H6208" s="12">
        <v>217.37461121478717</v>
      </c>
      <c r="I6208">
        <v>45012</v>
      </c>
      <c r="J6208">
        <v>2116</v>
      </c>
      <c r="K6208" s="12">
        <v>9784466</v>
      </c>
      <c r="L6208">
        <v>18812</v>
      </c>
      <c r="M6208">
        <v>41.79</v>
      </c>
      <c r="N6208">
        <v>6.3</v>
      </c>
      <c r="O6208">
        <v>-3.65</v>
      </c>
      <c r="P6208">
        <f xml:space="preserve"> IF(Stock_Info[[#This Row],[Close Price]] &gt; Stock_Info[[#This Row],[Open Price]], 1, 0)</f>
        <v>0</v>
      </c>
      <c r="Q6208" t="str">
        <f>IF(AND(Stock_Info[[#This Row],[% Deli. Qty to Traded Qty]]&gt;80,Stock_Info[[#This Row],[No. of Trades]]&lt;3000),"Unusual Day","")</f>
        <v/>
      </c>
      <c r="R6208" t="str">
        <f>IF(AND(Stock_Info[[#This Row],[Spread High-Low]] &lt; 10, Stock_Info[[#This Row],[% Deli. Qty to Traded Qty]] &gt; 90), "Good Day", "")</f>
        <v/>
      </c>
    </row>
    <row r="6209" spans="1:18">
      <c r="A6209" t="s">
        <v>64</v>
      </c>
      <c r="B6209" s="1">
        <v>45603</v>
      </c>
      <c r="C6209" s="1" t="str">
        <f>"WEEK" &amp;" " &amp;  INT((DAY(Stock_Info[[#This Row],[Date]])+WEEKDAY(DATE(YEAR(Stock_Info[[#This Row],[Date]]),MONTH(Stock_Info[[#This Row],[Date]]),1))-1)/7)+1</f>
        <v>WEEK 2</v>
      </c>
      <c r="D6209" s="12">
        <v>222.65</v>
      </c>
      <c r="E6209" s="12">
        <v>222.65</v>
      </c>
      <c r="F6209" s="12">
        <v>218.7</v>
      </c>
      <c r="G6209" s="12">
        <v>219.4</v>
      </c>
      <c r="H6209" s="12">
        <v>220.02654924145025</v>
      </c>
      <c r="I6209">
        <v>31112</v>
      </c>
      <c r="J6209">
        <v>671</v>
      </c>
      <c r="K6209" s="12">
        <v>6845466</v>
      </c>
      <c r="L6209">
        <v>9277</v>
      </c>
      <c r="M6209">
        <v>29.82</v>
      </c>
      <c r="N6209">
        <v>3.95</v>
      </c>
      <c r="O6209">
        <v>-3.25</v>
      </c>
      <c r="P6209">
        <f xml:space="preserve"> IF(Stock_Info[[#This Row],[Close Price]] &gt; Stock_Info[[#This Row],[Open Price]], 1, 0)</f>
        <v>0</v>
      </c>
      <c r="Q6209" t="str">
        <f>IF(AND(Stock_Info[[#This Row],[% Deli. Qty to Traded Qty]]&gt;80,Stock_Info[[#This Row],[No. of Trades]]&lt;3000),"Unusual Day","")</f>
        <v/>
      </c>
      <c r="R6209" t="str">
        <f>IF(AND(Stock_Info[[#This Row],[Spread High-Low]] &lt; 10, Stock_Info[[#This Row],[% Deli. Qty to Traded Qty]] &gt; 90), "Good Day", "")</f>
        <v/>
      </c>
    </row>
    <row r="6210" spans="1:18">
      <c r="A6210" t="s">
        <v>64</v>
      </c>
      <c r="B6210" s="1">
        <v>45602</v>
      </c>
      <c r="C6210" s="1" t="str">
        <f>"WEEK" &amp;" " &amp;  INT((DAY(Stock_Info[[#This Row],[Date]])+WEEKDAY(DATE(YEAR(Stock_Info[[#This Row],[Date]]),MONTH(Stock_Info[[#This Row],[Date]]),1))-1)/7)+1</f>
        <v>WEEK 2</v>
      </c>
      <c r="D6210" s="12">
        <v>221.95</v>
      </c>
      <c r="E6210" s="12">
        <v>221.95</v>
      </c>
      <c r="F6210" s="12">
        <v>217.05</v>
      </c>
      <c r="G6210" s="12">
        <v>218.65</v>
      </c>
      <c r="H6210" s="12">
        <v>219.12309722481405</v>
      </c>
      <c r="I6210">
        <v>300088</v>
      </c>
      <c r="J6210">
        <v>1714</v>
      </c>
      <c r="K6210" s="12">
        <v>65756212</v>
      </c>
      <c r="L6210">
        <v>269260</v>
      </c>
      <c r="M6210">
        <v>89.73</v>
      </c>
      <c r="N6210">
        <v>4.9000000000000004</v>
      </c>
      <c r="O6210">
        <v>-3.3</v>
      </c>
      <c r="P6210">
        <f xml:space="preserve"> IF(Stock_Info[[#This Row],[Close Price]] &gt; Stock_Info[[#This Row],[Open Price]], 1, 0)</f>
        <v>0</v>
      </c>
      <c r="Q6210" t="str">
        <f>IF(AND(Stock_Info[[#This Row],[% Deli. Qty to Traded Qty]]&gt;80,Stock_Info[[#This Row],[No. of Trades]]&lt;3000),"Unusual Day","")</f>
        <v>Unusual Day</v>
      </c>
      <c r="R6210" t="str">
        <f>IF(AND(Stock_Info[[#This Row],[Spread High-Low]] &lt; 10, Stock_Info[[#This Row],[% Deli. Qty to Traded Qty]] &gt; 90), "Good Day", "")</f>
        <v/>
      </c>
    </row>
    <row r="6211" spans="1:18">
      <c r="A6211" t="s">
        <v>64</v>
      </c>
      <c r="B6211" s="1">
        <v>45601</v>
      </c>
      <c r="C6211" s="1" t="str">
        <f>"WEEK" &amp;" " &amp;  INT((DAY(Stock_Info[[#This Row],[Date]])+WEEKDAY(DATE(YEAR(Stock_Info[[#This Row],[Date]]),MONTH(Stock_Info[[#This Row],[Date]]),1))-1)/7)+1</f>
        <v>WEEK 2</v>
      </c>
      <c r="D6211" s="12">
        <v>216.85</v>
      </c>
      <c r="E6211" s="12">
        <v>219.25</v>
      </c>
      <c r="F6211" s="12">
        <v>215.15</v>
      </c>
      <c r="G6211" s="12">
        <v>218.75</v>
      </c>
      <c r="H6211" s="12">
        <v>217.68735432919195</v>
      </c>
      <c r="I6211">
        <v>51915</v>
      </c>
      <c r="J6211">
        <v>802</v>
      </c>
      <c r="K6211" s="12">
        <v>11301239</v>
      </c>
      <c r="L6211">
        <v>14562</v>
      </c>
      <c r="M6211">
        <v>28.05</v>
      </c>
      <c r="N6211">
        <v>4.0999999999999996</v>
      </c>
      <c r="O6211">
        <v>1.9</v>
      </c>
      <c r="P6211">
        <f xml:space="preserve"> IF(Stock_Info[[#This Row],[Close Price]] &gt; Stock_Info[[#This Row],[Open Price]], 1, 0)</f>
        <v>1</v>
      </c>
      <c r="Q6211" t="str">
        <f>IF(AND(Stock_Info[[#This Row],[% Deli. Qty to Traded Qty]]&gt;80,Stock_Info[[#This Row],[No. of Trades]]&lt;3000),"Unusual Day","")</f>
        <v/>
      </c>
      <c r="R6211" t="str">
        <f>IF(AND(Stock_Info[[#This Row],[Spread High-Low]] &lt; 10, Stock_Info[[#This Row],[% Deli. Qty to Traded Qty]] &gt; 90), "Good Day", "")</f>
        <v/>
      </c>
    </row>
    <row r="6212" spans="1:18">
      <c r="A6212" t="s">
        <v>64</v>
      </c>
      <c r="B6212" s="1">
        <v>45600</v>
      </c>
      <c r="C6212" s="1" t="str">
        <f>"WEEK" &amp;" " &amp;  INT((DAY(Stock_Info[[#This Row],[Date]])+WEEKDAY(DATE(YEAR(Stock_Info[[#This Row],[Date]]),MONTH(Stock_Info[[#This Row],[Date]]),1))-1)/7)+1</f>
        <v>WEEK 2</v>
      </c>
      <c r="D6212" s="12">
        <v>219.9</v>
      </c>
      <c r="E6212" s="12">
        <v>220</v>
      </c>
      <c r="F6212" s="12">
        <v>212.05</v>
      </c>
      <c r="G6212" s="12">
        <v>215.35</v>
      </c>
      <c r="H6212" s="12">
        <v>215.33645691739542</v>
      </c>
      <c r="I6212">
        <v>83131</v>
      </c>
      <c r="J6212">
        <v>3293</v>
      </c>
      <c r="K6212" s="12">
        <v>17901135</v>
      </c>
      <c r="L6212">
        <v>46611</v>
      </c>
      <c r="M6212">
        <v>56.07</v>
      </c>
      <c r="N6212">
        <v>7.95</v>
      </c>
      <c r="O6212">
        <v>-4.55</v>
      </c>
      <c r="P6212">
        <f xml:space="preserve"> IF(Stock_Info[[#This Row],[Close Price]] &gt; Stock_Info[[#This Row],[Open Price]], 1, 0)</f>
        <v>0</v>
      </c>
      <c r="Q6212" t="str">
        <f>IF(AND(Stock_Info[[#This Row],[% Deli. Qty to Traded Qty]]&gt;80,Stock_Info[[#This Row],[No. of Trades]]&lt;3000),"Unusual Day","")</f>
        <v/>
      </c>
      <c r="R6212" t="str">
        <f>IF(AND(Stock_Info[[#This Row],[Spread High-Low]] &lt; 10, Stock_Info[[#This Row],[% Deli. Qty to Traded Qty]] &gt; 90), "Good Day", "")</f>
        <v/>
      </c>
    </row>
    <row r="6213" spans="1:18">
      <c r="A6213" t="s">
        <v>64</v>
      </c>
      <c r="B6213" s="1">
        <v>45597</v>
      </c>
      <c r="C6213" s="1" t="str">
        <f>"WEEK" &amp;" " &amp;  INT((DAY(Stock_Info[[#This Row],[Date]])+WEEKDAY(DATE(YEAR(Stock_Info[[#This Row],[Date]]),MONTH(Stock_Info[[#This Row],[Date]]),1))-1)/7)+1</f>
        <v>WEEK 1</v>
      </c>
      <c r="D6213" s="12">
        <v>218</v>
      </c>
      <c r="E6213" s="12">
        <v>219.95</v>
      </c>
      <c r="F6213" s="12">
        <v>217.9</v>
      </c>
      <c r="G6213" s="12">
        <v>219</v>
      </c>
      <c r="H6213" s="12">
        <v>219.0226264418811</v>
      </c>
      <c r="I6213">
        <v>6762</v>
      </c>
      <c r="J6213">
        <v>469</v>
      </c>
      <c r="K6213" s="12">
        <v>1481031</v>
      </c>
      <c r="L6213">
        <v>4839</v>
      </c>
      <c r="M6213">
        <v>71.56</v>
      </c>
      <c r="N6213">
        <v>2.0499999999999998</v>
      </c>
      <c r="O6213">
        <v>1</v>
      </c>
      <c r="P6213">
        <f xml:space="preserve"> IF(Stock_Info[[#This Row],[Close Price]] &gt; Stock_Info[[#This Row],[Open Price]], 1, 0)</f>
        <v>1</v>
      </c>
      <c r="Q6213" t="str">
        <f>IF(AND(Stock_Info[[#This Row],[% Deli. Qty to Traded Qty]]&gt;80,Stock_Info[[#This Row],[No. of Trades]]&lt;3000),"Unusual Day","")</f>
        <v/>
      </c>
      <c r="R6213" t="str">
        <f>IF(AND(Stock_Info[[#This Row],[Spread High-Low]] &lt; 10, Stock_Info[[#This Row],[% Deli. Qty to Traded Qty]] &gt; 90), "Good Day", "")</f>
        <v/>
      </c>
    </row>
    <row r="6214" spans="1:18">
      <c r="A6214" t="s">
        <v>64</v>
      </c>
      <c r="B6214" s="1">
        <v>45596</v>
      </c>
      <c r="C6214" s="1" t="str">
        <f>"WEEK" &amp;" " &amp;  INT((DAY(Stock_Info[[#This Row],[Date]])+WEEKDAY(DATE(YEAR(Stock_Info[[#This Row],[Date]]),MONTH(Stock_Info[[#This Row],[Date]]),1))-1)/7)+1</f>
        <v>WEEK 5</v>
      </c>
      <c r="D6214" s="12">
        <v>217.35</v>
      </c>
      <c r="E6214" s="12">
        <v>217.9</v>
      </c>
      <c r="F6214" s="12">
        <v>212.3</v>
      </c>
      <c r="G6214" s="12">
        <v>216.95</v>
      </c>
      <c r="H6214" s="12">
        <v>215.11088102409639</v>
      </c>
      <c r="I6214">
        <v>84992</v>
      </c>
      <c r="J6214">
        <v>2033</v>
      </c>
      <c r="K6214" s="12">
        <v>18282704</v>
      </c>
      <c r="L6214">
        <v>40031</v>
      </c>
      <c r="M6214">
        <v>47.1</v>
      </c>
      <c r="N6214">
        <v>5.6</v>
      </c>
      <c r="O6214">
        <v>-0.4</v>
      </c>
      <c r="P6214">
        <f xml:space="preserve"> IF(Stock_Info[[#This Row],[Close Price]] &gt; Stock_Info[[#This Row],[Open Price]], 1, 0)</f>
        <v>0</v>
      </c>
      <c r="Q6214" t="str">
        <f>IF(AND(Stock_Info[[#This Row],[% Deli. Qty to Traded Qty]]&gt;80,Stock_Info[[#This Row],[No. of Trades]]&lt;3000),"Unusual Day","")</f>
        <v/>
      </c>
      <c r="R6214" t="str">
        <f>IF(AND(Stock_Info[[#This Row],[Spread High-Low]] &lt; 10, Stock_Info[[#This Row],[% Deli. Qty to Traded Qty]] &gt; 90), "Good Day", "")</f>
        <v/>
      </c>
    </row>
    <row r="6215" spans="1:18">
      <c r="A6215" t="s">
        <v>64</v>
      </c>
      <c r="B6215" s="1">
        <v>45595</v>
      </c>
      <c r="C6215" s="1" t="str">
        <f>"WEEK" &amp;" " &amp;  INT((DAY(Stock_Info[[#This Row],[Date]])+WEEKDAY(DATE(YEAR(Stock_Info[[#This Row],[Date]]),MONTH(Stock_Info[[#This Row],[Date]]),1))-1)/7)+1</f>
        <v>WEEK 5</v>
      </c>
      <c r="D6215" s="12">
        <v>206.25</v>
      </c>
      <c r="E6215" s="12">
        <v>214.55</v>
      </c>
      <c r="F6215" s="12">
        <v>206</v>
      </c>
      <c r="G6215" s="12">
        <v>213.1</v>
      </c>
      <c r="H6215" s="12">
        <v>212.3924126470954</v>
      </c>
      <c r="I6215">
        <v>88463</v>
      </c>
      <c r="J6215">
        <v>2643</v>
      </c>
      <c r="K6215" s="12">
        <v>18788870</v>
      </c>
      <c r="L6215">
        <v>35814</v>
      </c>
      <c r="M6215">
        <v>40.479999999999997</v>
      </c>
      <c r="N6215">
        <v>8.5500000000000007</v>
      </c>
      <c r="O6215">
        <v>6.85</v>
      </c>
      <c r="P6215">
        <f xml:space="preserve"> IF(Stock_Info[[#This Row],[Close Price]] &gt; Stock_Info[[#This Row],[Open Price]], 1, 0)</f>
        <v>1</v>
      </c>
      <c r="Q6215" t="str">
        <f>IF(AND(Stock_Info[[#This Row],[% Deli. Qty to Traded Qty]]&gt;80,Stock_Info[[#This Row],[No. of Trades]]&lt;3000),"Unusual Day","")</f>
        <v/>
      </c>
      <c r="R6215" t="str">
        <f>IF(AND(Stock_Info[[#This Row],[Spread High-Low]] &lt; 10, Stock_Info[[#This Row],[% Deli. Qty to Traded Qty]] &gt; 90), "Good Day", "")</f>
        <v/>
      </c>
    </row>
    <row r="6216" spans="1:18">
      <c r="A6216" t="s">
        <v>64</v>
      </c>
      <c r="B6216" s="1">
        <v>45594</v>
      </c>
      <c r="C6216" s="1" t="str">
        <f>"WEEK" &amp;" " &amp;  INT((DAY(Stock_Info[[#This Row],[Date]])+WEEKDAY(DATE(YEAR(Stock_Info[[#This Row],[Date]]),MONTH(Stock_Info[[#This Row],[Date]]),1))-1)/7)+1</f>
        <v>WEEK 5</v>
      </c>
      <c r="D6216" s="12">
        <v>204.25</v>
      </c>
      <c r="E6216" s="12">
        <v>208.15</v>
      </c>
      <c r="F6216" s="12">
        <v>200.35</v>
      </c>
      <c r="G6216" s="12">
        <v>206.85</v>
      </c>
      <c r="H6216" s="12">
        <v>203.76416259015511</v>
      </c>
      <c r="I6216">
        <v>107731</v>
      </c>
      <c r="J6216">
        <v>3992</v>
      </c>
      <c r="K6216" s="12">
        <v>21951717</v>
      </c>
      <c r="L6216">
        <v>49444</v>
      </c>
      <c r="M6216">
        <v>45.9</v>
      </c>
      <c r="N6216">
        <v>7.8</v>
      </c>
      <c r="O6216">
        <v>2.6</v>
      </c>
      <c r="P6216">
        <f xml:space="preserve"> IF(Stock_Info[[#This Row],[Close Price]] &gt; Stock_Info[[#This Row],[Open Price]], 1, 0)</f>
        <v>1</v>
      </c>
      <c r="Q6216" t="str">
        <f>IF(AND(Stock_Info[[#This Row],[% Deli. Qty to Traded Qty]]&gt;80,Stock_Info[[#This Row],[No. of Trades]]&lt;3000),"Unusual Day","")</f>
        <v/>
      </c>
      <c r="R6216" t="str">
        <f>IF(AND(Stock_Info[[#This Row],[Spread High-Low]] &lt; 10, Stock_Info[[#This Row],[% Deli. Qty to Traded Qty]] &gt; 90), "Good Day", "")</f>
        <v/>
      </c>
    </row>
    <row r="6217" spans="1:18">
      <c r="A6217" t="s">
        <v>64</v>
      </c>
      <c r="B6217" s="1">
        <v>45593</v>
      </c>
      <c r="C6217" s="1" t="str">
        <f>"WEEK" &amp;" " &amp;  INT((DAY(Stock_Info[[#This Row],[Date]])+WEEKDAY(DATE(YEAR(Stock_Info[[#This Row],[Date]]),MONTH(Stock_Info[[#This Row],[Date]]),1))-1)/7)+1</f>
        <v>WEEK 5</v>
      </c>
      <c r="D6217" s="12">
        <v>203</v>
      </c>
      <c r="E6217" s="12">
        <v>204</v>
      </c>
      <c r="F6217" s="12">
        <v>200.4</v>
      </c>
      <c r="G6217" s="12">
        <v>201</v>
      </c>
      <c r="H6217" s="12">
        <v>202.07987988366884</v>
      </c>
      <c r="I6217">
        <v>158513</v>
      </c>
      <c r="J6217">
        <v>6570</v>
      </c>
      <c r="K6217" s="12">
        <v>32032288</v>
      </c>
      <c r="L6217">
        <v>83222</v>
      </c>
      <c r="M6217">
        <v>52.5</v>
      </c>
      <c r="N6217">
        <v>3.6</v>
      </c>
      <c r="O6217">
        <v>-2</v>
      </c>
      <c r="P6217">
        <f xml:space="preserve"> IF(Stock_Info[[#This Row],[Close Price]] &gt; Stock_Info[[#This Row],[Open Price]], 1, 0)</f>
        <v>0</v>
      </c>
      <c r="Q6217" t="str">
        <f>IF(AND(Stock_Info[[#This Row],[% Deli. Qty to Traded Qty]]&gt;80,Stock_Info[[#This Row],[No. of Trades]]&lt;3000),"Unusual Day","")</f>
        <v/>
      </c>
      <c r="R6217" t="str">
        <f>IF(AND(Stock_Info[[#This Row],[Spread High-Low]] &lt; 10, Stock_Info[[#This Row],[% Deli. Qty to Traded Qty]] &gt; 90), "Good Day", "")</f>
        <v/>
      </c>
    </row>
    <row r="6218" spans="1:18">
      <c r="A6218" t="s">
        <v>64</v>
      </c>
      <c r="B6218" s="1">
        <v>45590</v>
      </c>
      <c r="C6218" s="1" t="str">
        <f>"WEEK" &amp;" " &amp;  INT((DAY(Stock_Info[[#This Row],[Date]])+WEEKDAY(DATE(YEAR(Stock_Info[[#This Row],[Date]]),MONTH(Stock_Info[[#This Row],[Date]]),1))-1)/7)+1</f>
        <v>WEEK 4</v>
      </c>
      <c r="D6218" s="12">
        <v>209.95</v>
      </c>
      <c r="E6218" s="12">
        <v>210.95</v>
      </c>
      <c r="F6218" s="12">
        <v>201.35</v>
      </c>
      <c r="G6218" s="12">
        <v>202.45</v>
      </c>
      <c r="H6218" s="12">
        <v>203.5174049432627</v>
      </c>
      <c r="I6218">
        <v>224103</v>
      </c>
      <c r="J6218">
        <v>11088</v>
      </c>
      <c r="K6218" s="12">
        <v>45608861</v>
      </c>
      <c r="L6218">
        <v>120455</v>
      </c>
      <c r="M6218">
        <v>53.75</v>
      </c>
      <c r="N6218">
        <v>9.6</v>
      </c>
      <c r="O6218">
        <v>-7.5</v>
      </c>
      <c r="P6218">
        <f xml:space="preserve"> IF(Stock_Info[[#This Row],[Close Price]] &gt; Stock_Info[[#This Row],[Open Price]], 1, 0)</f>
        <v>0</v>
      </c>
      <c r="Q6218" t="str">
        <f>IF(AND(Stock_Info[[#This Row],[% Deli. Qty to Traded Qty]]&gt;80,Stock_Info[[#This Row],[No. of Trades]]&lt;3000),"Unusual Day","")</f>
        <v/>
      </c>
      <c r="R6218" t="str">
        <f>IF(AND(Stock_Info[[#This Row],[Spread High-Low]] &lt; 10, Stock_Info[[#This Row],[% Deli. Qty to Traded Qty]] &gt; 90), "Good Day", "")</f>
        <v/>
      </c>
    </row>
    <row r="6219" spans="1:18">
      <c r="A6219" t="s">
        <v>64</v>
      </c>
      <c r="B6219" s="1">
        <v>45589</v>
      </c>
      <c r="C6219" s="1" t="str">
        <f>"WEEK" &amp;" " &amp;  INT((DAY(Stock_Info[[#This Row],[Date]])+WEEKDAY(DATE(YEAR(Stock_Info[[#This Row],[Date]]),MONTH(Stock_Info[[#This Row],[Date]]),1))-1)/7)+1</f>
        <v>WEEK 4</v>
      </c>
      <c r="D6219" s="12">
        <v>213.95</v>
      </c>
      <c r="E6219" s="12">
        <v>213.95</v>
      </c>
      <c r="F6219" s="12">
        <v>206.9</v>
      </c>
      <c r="G6219" s="12">
        <v>208.85</v>
      </c>
      <c r="H6219" s="12">
        <v>208.5736153514373</v>
      </c>
      <c r="I6219">
        <v>118243</v>
      </c>
      <c r="J6219">
        <v>2422</v>
      </c>
      <c r="K6219" s="12">
        <v>24662370</v>
      </c>
      <c r="L6219">
        <v>49873</v>
      </c>
      <c r="M6219">
        <v>42.18</v>
      </c>
      <c r="N6219">
        <v>7.05</v>
      </c>
      <c r="O6219">
        <v>-5.0999999999999996</v>
      </c>
      <c r="P6219">
        <f xml:space="preserve"> IF(Stock_Info[[#This Row],[Close Price]] &gt; Stock_Info[[#This Row],[Open Price]], 1, 0)</f>
        <v>0</v>
      </c>
      <c r="Q6219" t="str">
        <f>IF(AND(Stock_Info[[#This Row],[% Deli. Qty to Traded Qty]]&gt;80,Stock_Info[[#This Row],[No. of Trades]]&lt;3000),"Unusual Day","")</f>
        <v/>
      </c>
      <c r="R6219" t="str">
        <f>IF(AND(Stock_Info[[#This Row],[Spread High-Low]] &lt; 10, Stock_Info[[#This Row],[% Deli. Qty to Traded Qty]] &gt; 90), "Good Day", "")</f>
        <v/>
      </c>
    </row>
    <row r="6220" spans="1:18">
      <c r="A6220" t="s">
        <v>64</v>
      </c>
      <c r="B6220" s="1">
        <v>45588</v>
      </c>
      <c r="C6220" s="1" t="str">
        <f>"WEEK" &amp;" " &amp;  INT((DAY(Stock_Info[[#This Row],[Date]])+WEEKDAY(DATE(YEAR(Stock_Info[[#This Row],[Date]]),MONTH(Stock_Info[[#This Row],[Date]]),1))-1)/7)+1</f>
        <v>WEEK 4</v>
      </c>
      <c r="D6220" s="12">
        <v>216.95</v>
      </c>
      <c r="E6220" s="12">
        <v>216.95</v>
      </c>
      <c r="F6220" s="12">
        <v>209.1</v>
      </c>
      <c r="G6220" s="12">
        <v>213.95</v>
      </c>
      <c r="H6220" s="12">
        <v>213.24442181843497</v>
      </c>
      <c r="I6220">
        <v>114912</v>
      </c>
      <c r="J6220">
        <v>5357</v>
      </c>
      <c r="K6220" s="12">
        <v>24504343</v>
      </c>
      <c r="L6220">
        <v>49657</v>
      </c>
      <c r="M6220">
        <v>43.21</v>
      </c>
      <c r="N6220">
        <v>7.85</v>
      </c>
      <c r="O6220">
        <v>-3</v>
      </c>
      <c r="P6220">
        <f xml:space="preserve"> IF(Stock_Info[[#This Row],[Close Price]] &gt; Stock_Info[[#This Row],[Open Price]], 1, 0)</f>
        <v>0</v>
      </c>
      <c r="Q6220" t="str">
        <f>IF(AND(Stock_Info[[#This Row],[% Deli. Qty to Traded Qty]]&gt;80,Stock_Info[[#This Row],[No. of Trades]]&lt;3000),"Unusual Day","")</f>
        <v/>
      </c>
      <c r="R6220" t="str">
        <f>IF(AND(Stock_Info[[#This Row],[Spread High-Low]] &lt; 10, Stock_Info[[#This Row],[% Deli. Qty to Traded Qty]] &gt; 90), "Good Day", "")</f>
        <v/>
      </c>
    </row>
    <row r="6221" spans="1:18">
      <c r="A6221" t="s">
        <v>64</v>
      </c>
      <c r="B6221" s="1">
        <v>45587</v>
      </c>
      <c r="C6221" s="1" t="str">
        <f>"WEEK" &amp;" " &amp;  INT((DAY(Stock_Info[[#This Row],[Date]])+WEEKDAY(DATE(YEAR(Stock_Info[[#This Row],[Date]]),MONTH(Stock_Info[[#This Row],[Date]]),1))-1)/7)+1</f>
        <v>WEEK 4</v>
      </c>
      <c r="D6221" s="12">
        <v>219.45</v>
      </c>
      <c r="E6221" s="12">
        <v>219.45</v>
      </c>
      <c r="F6221" s="12">
        <v>211.2</v>
      </c>
      <c r="G6221" s="12">
        <v>214.1</v>
      </c>
      <c r="H6221" s="12">
        <v>213.77977004100669</v>
      </c>
      <c r="I6221">
        <v>124370</v>
      </c>
      <c r="J6221">
        <v>6678</v>
      </c>
      <c r="K6221" s="12">
        <v>26587790</v>
      </c>
      <c r="L6221">
        <v>63511</v>
      </c>
      <c r="M6221">
        <v>51.07</v>
      </c>
      <c r="N6221">
        <v>8.25</v>
      </c>
      <c r="O6221">
        <v>-5.35</v>
      </c>
      <c r="P6221">
        <f xml:space="preserve"> IF(Stock_Info[[#This Row],[Close Price]] &gt; Stock_Info[[#This Row],[Open Price]], 1, 0)</f>
        <v>0</v>
      </c>
      <c r="Q6221" t="str">
        <f>IF(AND(Stock_Info[[#This Row],[% Deli. Qty to Traded Qty]]&gt;80,Stock_Info[[#This Row],[No. of Trades]]&lt;3000),"Unusual Day","")</f>
        <v/>
      </c>
      <c r="R6221" t="str">
        <f>IF(AND(Stock_Info[[#This Row],[Spread High-Low]] &lt; 10, Stock_Info[[#This Row],[% Deli. Qty to Traded Qty]] &gt; 90), "Good Day", "")</f>
        <v/>
      </c>
    </row>
    <row r="6222" spans="1:18">
      <c r="A6222" t="s">
        <v>64</v>
      </c>
      <c r="B6222" s="1">
        <v>45586</v>
      </c>
      <c r="C6222" s="1" t="str">
        <f>"WEEK" &amp;" " &amp;  INT((DAY(Stock_Info[[#This Row],[Date]])+WEEKDAY(DATE(YEAR(Stock_Info[[#This Row],[Date]]),MONTH(Stock_Info[[#This Row],[Date]]),1))-1)/7)+1</f>
        <v>WEEK 4</v>
      </c>
      <c r="D6222" s="12">
        <v>222.55</v>
      </c>
      <c r="E6222" s="12">
        <v>224.05</v>
      </c>
      <c r="F6222" s="12">
        <v>216.4</v>
      </c>
      <c r="G6222" s="12">
        <v>216.9</v>
      </c>
      <c r="H6222" s="12">
        <v>218.35838672745896</v>
      </c>
      <c r="I6222">
        <v>149361</v>
      </c>
      <c r="J6222">
        <v>6569</v>
      </c>
      <c r="K6222" s="12">
        <v>32614227</v>
      </c>
      <c r="L6222">
        <v>97213</v>
      </c>
      <c r="M6222">
        <v>65.09</v>
      </c>
      <c r="N6222">
        <v>7.65</v>
      </c>
      <c r="O6222">
        <v>-5.65</v>
      </c>
      <c r="P6222">
        <f xml:space="preserve"> IF(Stock_Info[[#This Row],[Close Price]] &gt; Stock_Info[[#This Row],[Open Price]], 1, 0)</f>
        <v>0</v>
      </c>
      <c r="Q6222" t="str">
        <f>IF(AND(Stock_Info[[#This Row],[% Deli. Qty to Traded Qty]]&gt;80,Stock_Info[[#This Row],[No. of Trades]]&lt;3000),"Unusual Day","")</f>
        <v/>
      </c>
      <c r="R6222" t="str">
        <f>IF(AND(Stock_Info[[#This Row],[Spread High-Low]] &lt; 10, Stock_Info[[#This Row],[% Deli. Qty to Traded Qty]] &gt; 90), "Good Day", "")</f>
        <v/>
      </c>
    </row>
    <row r="6223" spans="1:18">
      <c r="A6223" t="s">
        <v>64</v>
      </c>
      <c r="B6223" s="1">
        <v>45583</v>
      </c>
      <c r="C6223" s="1" t="str">
        <f>"WEEK" &amp;" " &amp;  INT((DAY(Stock_Info[[#This Row],[Date]])+WEEKDAY(DATE(YEAR(Stock_Info[[#This Row],[Date]]),MONTH(Stock_Info[[#This Row],[Date]]),1))-1)/7)+1</f>
        <v>WEEK 3</v>
      </c>
      <c r="D6223" s="12">
        <v>227.65</v>
      </c>
      <c r="E6223" s="12">
        <v>227.65</v>
      </c>
      <c r="F6223" s="12">
        <v>222</v>
      </c>
      <c r="G6223" s="12">
        <v>222.5</v>
      </c>
      <c r="H6223" s="12">
        <v>223.25672089362021</v>
      </c>
      <c r="I6223">
        <v>66695</v>
      </c>
      <c r="J6223">
        <v>1440</v>
      </c>
      <c r="K6223" s="12">
        <v>14890107</v>
      </c>
      <c r="L6223">
        <v>32641</v>
      </c>
      <c r="M6223">
        <v>48.94</v>
      </c>
      <c r="N6223">
        <v>5.65</v>
      </c>
      <c r="O6223">
        <v>-5.15</v>
      </c>
      <c r="P6223">
        <f xml:space="preserve"> IF(Stock_Info[[#This Row],[Close Price]] &gt; Stock_Info[[#This Row],[Open Price]], 1, 0)</f>
        <v>0</v>
      </c>
      <c r="Q6223" t="str">
        <f>IF(AND(Stock_Info[[#This Row],[% Deli. Qty to Traded Qty]]&gt;80,Stock_Info[[#This Row],[No. of Trades]]&lt;3000),"Unusual Day","")</f>
        <v/>
      </c>
      <c r="R6223" t="str">
        <f>IF(AND(Stock_Info[[#This Row],[Spread High-Low]] &lt; 10, Stock_Info[[#This Row],[% Deli. Qty to Traded Qty]] &gt; 90), "Good Day", "")</f>
        <v/>
      </c>
    </row>
    <row r="6224" spans="1:18">
      <c r="A6224" t="s">
        <v>64</v>
      </c>
      <c r="B6224" s="1">
        <v>45582</v>
      </c>
      <c r="C6224" s="1" t="str">
        <f>"WEEK" &amp;" " &amp;  INT((DAY(Stock_Info[[#This Row],[Date]])+WEEKDAY(DATE(YEAR(Stock_Info[[#This Row],[Date]]),MONTH(Stock_Info[[#This Row],[Date]]),1))-1)/7)+1</f>
        <v>WEEK 3</v>
      </c>
      <c r="D6224" s="12">
        <v>230.95</v>
      </c>
      <c r="E6224" s="12">
        <v>230.95</v>
      </c>
      <c r="F6224" s="12">
        <v>226</v>
      </c>
      <c r="G6224" s="12">
        <v>227.65</v>
      </c>
      <c r="H6224" s="12">
        <v>227.24528125874562</v>
      </c>
      <c r="I6224">
        <v>32159</v>
      </c>
      <c r="J6224">
        <v>749</v>
      </c>
      <c r="K6224" s="12">
        <v>7307981</v>
      </c>
      <c r="L6224">
        <v>12931</v>
      </c>
      <c r="M6224">
        <v>40.21</v>
      </c>
      <c r="N6224">
        <v>4.95</v>
      </c>
      <c r="O6224">
        <v>-3.3</v>
      </c>
      <c r="P6224">
        <f xml:space="preserve"> IF(Stock_Info[[#This Row],[Close Price]] &gt; Stock_Info[[#This Row],[Open Price]], 1, 0)</f>
        <v>0</v>
      </c>
      <c r="Q6224" t="str">
        <f>IF(AND(Stock_Info[[#This Row],[% Deli. Qty to Traded Qty]]&gt;80,Stock_Info[[#This Row],[No. of Trades]]&lt;3000),"Unusual Day","")</f>
        <v/>
      </c>
      <c r="R6224" t="str">
        <f>IF(AND(Stock_Info[[#This Row],[Spread High-Low]] &lt; 10, Stock_Info[[#This Row],[% Deli. Qty to Traded Qty]] &gt; 90), "Good Day", "")</f>
        <v/>
      </c>
    </row>
    <row r="6225" spans="1:18">
      <c r="A6225" t="s">
        <v>64</v>
      </c>
      <c r="B6225" s="1">
        <v>45581</v>
      </c>
      <c r="C6225" s="1" t="str">
        <f>"WEEK" &amp;" " &amp;  INT((DAY(Stock_Info[[#This Row],[Date]])+WEEKDAY(DATE(YEAR(Stock_Info[[#This Row],[Date]]),MONTH(Stock_Info[[#This Row],[Date]]),1))-1)/7)+1</f>
        <v>WEEK 3</v>
      </c>
      <c r="D6225" s="12">
        <v>227</v>
      </c>
      <c r="E6225" s="12">
        <v>231.75</v>
      </c>
      <c r="F6225" s="12">
        <v>224.1</v>
      </c>
      <c r="G6225" s="12">
        <v>229.75</v>
      </c>
      <c r="H6225" s="12">
        <v>227.4502647672366</v>
      </c>
      <c r="I6225">
        <v>56087</v>
      </c>
      <c r="J6225">
        <v>1306</v>
      </c>
      <c r="K6225" s="12">
        <v>12757003</v>
      </c>
      <c r="L6225">
        <v>24218</v>
      </c>
      <c r="M6225">
        <v>43.18</v>
      </c>
      <c r="N6225">
        <v>7.65</v>
      </c>
      <c r="O6225">
        <v>2.75</v>
      </c>
      <c r="P6225">
        <f xml:space="preserve"> IF(Stock_Info[[#This Row],[Close Price]] &gt; Stock_Info[[#This Row],[Open Price]], 1, 0)</f>
        <v>1</v>
      </c>
      <c r="Q6225" t="str">
        <f>IF(AND(Stock_Info[[#This Row],[% Deli. Qty to Traded Qty]]&gt;80,Stock_Info[[#This Row],[No. of Trades]]&lt;3000),"Unusual Day","")</f>
        <v/>
      </c>
      <c r="R6225" t="str">
        <f>IF(AND(Stock_Info[[#This Row],[Spread High-Low]] &lt; 10, Stock_Info[[#This Row],[% Deli. Qty to Traded Qty]] &gt; 90), "Good Day", "")</f>
        <v/>
      </c>
    </row>
    <row r="6226" spans="1:18">
      <c r="A6226" t="s">
        <v>64</v>
      </c>
      <c r="B6226" s="1">
        <v>45580</v>
      </c>
      <c r="C6226" s="1" t="str">
        <f>"WEEK" &amp;" " &amp;  INT((DAY(Stock_Info[[#This Row],[Date]])+WEEKDAY(DATE(YEAR(Stock_Info[[#This Row],[Date]]),MONTH(Stock_Info[[#This Row],[Date]]),1))-1)/7)+1</f>
        <v>WEEK 3</v>
      </c>
      <c r="D6226" s="12">
        <v>229</v>
      </c>
      <c r="E6226" s="12">
        <v>229</v>
      </c>
      <c r="F6226" s="12">
        <v>224.9</v>
      </c>
      <c r="G6226" s="12">
        <v>226.65</v>
      </c>
      <c r="H6226" s="12">
        <v>226.05989311025908</v>
      </c>
      <c r="I6226">
        <v>86070</v>
      </c>
      <c r="J6226">
        <v>2166</v>
      </c>
      <c r="K6226" s="12">
        <v>19456975</v>
      </c>
      <c r="L6226">
        <v>50766</v>
      </c>
      <c r="M6226">
        <v>58.98</v>
      </c>
      <c r="N6226">
        <v>4.0999999999999996</v>
      </c>
      <c r="O6226">
        <v>-2.35</v>
      </c>
      <c r="P6226">
        <f xml:space="preserve"> IF(Stock_Info[[#This Row],[Close Price]] &gt; Stock_Info[[#This Row],[Open Price]], 1, 0)</f>
        <v>0</v>
      </c>
      <c r="Q6226" t="str">
        <f>IF(AND(Stock_Info[[#This Row],[% Deli. Qty to Traded Qty]]&gt;80,Stock_Info[[#This Row],[No. of Trades]]&lt;3000),"Unusual Day","")</f>
        <v/>
      </c>
      <c r="R6226" t="str">
        <f>IF(AND(Stock_Info[[#This Row],[Spread High-Low]] &lt; 10, Stock_Info[[#This Row],[% Deli. Qty to Traded Qty]] &gt; 90), "Good Day", "")</f>
        <v/>
      </c>
    </row>
    <row r="6227" spans="1:18">
      <c r="A6227" t="s">
        <v>64</v>
      </c>
      <c r="B6227" s="1">
        <v>45579</v>
      </c>
      <c r="C6227" s="1" t="str">
        <f>"WEEK" &amp;" " &amp;  INT((DAY(Stock_Info[[#This Row],[Date]])+WEEKDAY(DATE(YEAR(Stock_Info[[#This Row],[Date]]),MONTH(Stock_Info[[#This Row],[Date]]),1))-1)/7)+1</f>
        <v>WEEK 3</v>
      </c>
      <c r="D6227" s="12">
        <v>229.6</v>
      </c>
      <c r="E6227" s="12">
        <v>230</v>
      </c>
      <c r="F6227" s="12">
        <v>226</v>
      </c>
      <c r="G6227" s="12">
        <v>226.9</v>
      </c>
      <c r="H6227" s="12">
        <v>227.31538558111799</v>
      </c>
      <c r="I6227">
        <v>63722</v>
      </c>
      <c r="J6227">
        <v>900</v>
      </c>
      <c r="K6227" s="12">
        <v>14484991</v>
      </c>
      <c r="L6227">
        <v>35419</v>
      </c>
      <c r="M6227">
        <v>55.58</v>
      </c>
      <c r="N6227">
        <v>4</v>
      </c>
      <c r="O6227">
        <v>-2.7</v>
      </c>
      <c r="P6227">
        <f xml:space="preserve"> IF(Stock_Info[[#This Row],[Close Price]] &gt; Stock_Info[[#This Row],[Open Price]], 1, 0)</f>
        <v>0</v>
      </c>
      <c r="Q6227" t="str">
        <f>IF(AND(Stock_Info[[#This Row],[% Deli. Qty to Traded Qty]]&gt;80,Stock_Info[[#This Row],[No. of Trades]]&lt;3000),"Unusual Day","")</f>
        <v/>
      </c>
      <c r="R6227" t="str">
        <f>IF(AND(Stock_Info[[#This Row],[Spread High-Low]] &lt; 10, Stock_Info[[#This Row],[% Deli. Qty to Traded Qty]] &gt; 90), "Good Day", "")</f>
        <v/>
      </c>
    </row>
    <row r="6228" spans="1:18">
      <c r="A6228" t="s">
        <v>64</v>
      </c>
      <c r="B6228" s="1">
        <v>45576</v>
      </c>
      <c r="C6228" s="1" t="str">
        <f>"WEEK" &amp;" " &amp;  INT((DAY(Stock_Info[[#This Row],[Date]])+WEEKDAY(DATE(YEAR(Stock_Info[[#This Row],[Date]]),MONTH(Stock_Info[[#This Row],[Date]]),1))-1)/7)+1</f>
        <v>WEEK 2</v>
      </c>
      <c r="D6228" s="12">
        <v>228.95</v>
      </c>
      <c r="E6228" s="12">
        <v>229.75</v>
      </c>
      <c r="F6228" s="12">
        <v>226.5</v>
      </c>
      <c r="G6228" s="12">
        <v>228.15</v>
      </c>
      <c r="H6228" s="12">
        <v>228.32697266632286</v>
      </c>
      <c r="I6228">
        <v>17451</v>
      </c>
      <c r="J6228">
        <v>609</v>
      </c>
      <c r="K6228" s="12">
        <v>3984534</v>
      </c>
      <c r="L6228">
        <v>6987</v>
      </c>
      <c r="M6228">
        <v>40.04</v>
      </c>
      <c r="N6228">
        <v>3.25</v>
      </c>
      <c r="O6228">
        <v>-0.8</v>
      </c>
      <c r="P6228">
        <f xml:space="preserve"> IF(Stock_Info[[#This Row],[Close Price]] &gt; Stock_Info[[#This Row],[Open Price]], 1, 0)</f>
        <v>0</v>
      </c>
      <c r="Q6228" t="str">
        <f>IF(AND(Stock_Info[[#This Row],[% Deli. Qty to Traded Qty]]&gt;80,Stock_Info[[#This Row],[No. of Trades]]&lt;3000),"Unusual Day","")</f>
        <v/>
      </c>
      <c r="R6228" t="str">
        <f>IF(AND(Stock_Info[[#This Row],[Spread High-Low]] &lt; 10, Stock_Info[[#This Row],[% Deli. Qty to Traded Qty]] &gt; 90), "Good Day", "")</f>
        <v/>
      </c>
    </row>
    <row r="6229" spans="1:18">
      <c r="A6229" t="s">
        <v>64</v>
      </c>
      <c r="B6229" s="1">
        <v>45575</v>
      </c>
      <c r="C6229" s="1" t="str">
        <f>"WEEK" &amp;" " &amp;  INT((DAY(Stock_Info[[#This Row],[Date]])+WEEKDAY(DATE(YEAR(Stock_Info[[#This Row],[Date]]),MONTH(Stock_Info[[#This Row],[Date]]),1))-1)/7)+1</f>
        <v>WEEK 2</v>
      </c>
      <c r="D6229" s="12">
        <v>229.2</v>
      </c>
      <c r="E6229" s="12">
        <v>229.8</v>
      </c>
      <c r="F6229" s="12">
        <v>225.05</v>
      </c>
      <c r="G6229" s="12">
        <v>227.45</v>
      </c>
      <c r="H6229" s="12">
        <v>226.93820754716981</v>
      </c>
      <c r="I6229">
        <v>12720</v>
      </c>
      <c r="J6229">
        <v>612</v>
      </c>
      <c r="K6229" s="12">
        <v>2886654</v>
      </c>
      <c r="L6229">
        <v>7448</v>
      </c>
      <c r="M6229">
        <v>58.55</v>
      </c>
      <c r="N6229">
        <v>4.75</v>
      </c>
      <c r="O6229">
        <v>-1.75</v>
      </c>
      <c r="P6229">
        <f xml:space="preserve"> IF(Stock_Info[[#This Row],[Close Price]] &gt; Stock_Info[[#This Row],[Open Price]], 1, 0)</f>
        <v>0</v>
      </c>
      <c r="Q6229" t="str">
        <f>IF(AND(Stock_Info[[#This Row],[% Deli. Qty to Traded Qty]]&gt;80,Stock_Info[[#This Row],[No. of Trades]]&lt;3000),"Unusual Day","")</f>
        <v/>
      </c>
      <c r="R6229" t="str">
        <f>IF(AND(Stock_Info[[#This Row],[Spread High-Low]] &lt; 10, Stock_Info[[#This Row],[% Deli. Qty to Traded Qty]] &gt; 90), "Good Day", "")</f>
        <v/>
      </c>
    </row>
    <row r="6230" spans="1:18">
      <c r="A6230" t="s">
        <v>64</v>
      </c>
      <c r="B6230" s="1">
        <v>45574</v>
      </c>
      <c r="C6230" s="1" t="str">
        <f>"WEEK" &amp;" " &amp;  INT((DAY(Stock_Info[[#This Row],[Date]])+WEEKDAY(DATE(YEAR(Stock_Info[[#This Row],[Date]]),MONTH(Stock_Info[[#This Row],[Date]]),1))-1)/7)+1</f>
        <v>WEEK 2</v>
      </c>
      <c r="D6230" s="12">
        <v>225</v>
      </c>
      <c r="E6230" s="12">
        <v>228.3</v>
      </c>
      <c r="F6230" s="12">
        <v>224.05</v>
      </c>
      <c r="G6230" s="12">
        <v>224.65</v>
      </c>
      <c r="H6230" s="12">
        <v>226.03524630213656</v>
      </c>
      <c r="I6230">
        <v>45026</v>
      </c>
      <c r="J6230">
        <v>989</v>
      </c>
      <c r="K6230" s="12">
        <v>10177463</v>
      </c>
      <c r="L6230">
        <v>14830</v>
      </c>
      <c r="M6230">
        <v>32.94</v>
      </c>
      <c r="N6230">
        <v>4.25</v>
      </c>
      <c r="O6230">
        <v>-0.35</v>
      </c>
      <c r="P6230">
        <f xml:space="preserve"> IF(Stock_Info[[#This Row],[Close Price]] &gt; Stock_Info[[#This Row],[Open Price]], 1, 0)</f>
        <v>0</v>
      </c>
      <c r="Q6230" t="str">
        <f>IF(AND(Stock_Info[[#This Row],[% Deli. Qty to Traded Qty]]&gt;80,Stock_Info[[#This Row],[No. of Trades]]&lt;3000),"Unusual Day","")</f>
        <v/>
      </c>
      <c r="R6230" t="str">
        <f>IF(AND(Stock_Info[[#This Row],[Spread High-Low]] &lt; 10, Stock_Info[[#This Row],[% Deli. Qty to Traded Qty]] &gt; 90), "Good Day", "")</f>
        <v/>
      </c>
    </row>
    <row r="6231" spans="1:18">
      <c r="A6231" t="s">
        <v>64</v>
      </c>
      <c r="B6231" s="1">
        <v>45573</v>
      </c>
      <c r="C6231" s="1" t="str">
        <f>"WEEK" &amp;" " &amp;  INT((DAY(Stock_Info[[#This Row],[Date]])+WEEKDAY(DATE(YEAR(Stock_Info[[#This Row],[Date]]),MONTH(Stock_Info[[#This Row],[Date]]),1))-1)/7)+1</f>
        <v>WEEK 2</v>
      </c>
      <c r="D6231" s="12">
        <v>218.2</v>
      </c>
      <c r="E6231" s="12">
        <v>224.05</v>
      </c>
      <c r="F6231" s="12">
        <v>218.2</v>
      </c>
      <c r="G6231" s="12">
        <v>222.15</v>
      </c>
      <c r="H6231" s="12">
        <v>222.02422124069005</v>
      </c>
      <c r="I6231">
        <v>146483</v>
      </c>
      <c r="J6231">
        <v>4878</v>
      </c>
      <c r="K6231" s="12">
        <v>32522774</v>
      </c>
      <c r="L6231">
        <v>61954</v>
      </c>
      <c r="M6231">
        <v>42.29</v>
      </c>
      <c r="N6231">
        <v>5.85</v>
      </c>
      <c r="O6231">
        <v>3.95</v>
      </c>
      <c r="P6231">
        <f xml:space="preserve"> IF(Stock_Info[[#This Row],[Close Price]] &gt; Stock_Info[[#This Row],[Open Price]], 1, 0)</f>
        <v>1</v>
      </c>
      <c r="Q6231" t="str">
        <f>IF(AND(Stock_Info[[#This Row],[% Deli. Qty to Traded Qty]]&gt;80,Stock_Info[[#This Row],[No. of Trades]]&lt;3000),"Unusual Day","")</f>
        <v/>
      </c>
      <c r="R6231" t="str">
        <f>IF(AND(Stock_Info[[#This Row],[Spread High-Low]] &lt; 10, Stock_Info[[#This Row],[% Deli. Qty to Traded Qty]] &gt; 90), "Good Day", "")</f>
        <v/>
      </c>
    </row>
    <row r="6232" spans="1:18">
      <c r="A6232" t="s">
        <v>64</v>
      </c>
      <c r="B6232" s="1">
        <v>45572</v>
      </c>
      <c r="C6232" s="1" t="str">
        <f>"WEEK" &amp;" " &amp;  INT((DAY(Stock_Info[[#This Row],[Date]])+WEEKDAY(DATE(YEAR(Stock_Info[[#This Row],[Date]]),MONTH(Stock_Info[[#This Row],[Date]]),1))-1)/7)+1</f>
        <v>WEEK 2</v>
      </c>
      <c r="D6232" s="12">
        <v>229</v>
      </c>
      <c r="E6232" s="12">
        <v>230</v>
      </c>
      <c r="F6232" s="12">
        <v>219.95</v>
      </c>
      <c r="G6232" s="12">
        <v>223.35</v>
      </c>
      <c r="H6232" s="12">
        <v>223.76951874841839</v>
      </c>
      <c r="I6232">
        <v>134358</v>
      </c>
      <c r="J6232">
        <v>2574</v>
      </c>
      <c r="K6232" s="12">
        <v>30065225</v>
      </c>
      <c r="L6232">
        <v>69383</v>
      </c>
      <c r="M6232">
        <v>51.64</v>
      </c>
      <c r="N6232">
        <v>10.050000000000001</v>
      </c>
      <c r="O6232">
        <v>-5.65</v>
      </c>
      <c r="P6232">
        <f xml:space="preserve"> IF(Stock_Info[[#This Row],[Close Price]] &gt; Stock_Info[[#This Row],[Open Price]], 1, 0)</f>
        <v>0</v>
      </c>
      <c r="Q6232" t="str">
        <f>IF(AND(Stock_Info[[#This Row],[% Deli. Qty to Traded Qty]]&gt;80,Stock_Info[[#This Row],[No. of Trades]]&lt;3000),"Unusual Day","")</f>
        <v/>
      </c>
      <c r="R6232" t="str">
        <f>IF(AND(Stock_Info[[#This Row],[Spread High-Low]] &lt; 10, Stock_Info[[#This Row],[% Deli. Qty to Traded Qty]] &gt; 90), "Good Day", "")</f>
        <v/>
      </c>
    </row>
    <row r="6233" spans="1:18">
      <c r="A6233" t="s">
        <v>64</v>
      </c>
      <c r="B6233" s="1">
        <v>45569</v>
      </c>
      <c r="C6233" s="1" t="str">
        <f>"WEEK" &amp;" " &amp;  INT((DAY(Stock_Info[[#This Row],[Date]])+WEEKDAY(DATE(YEAR(Stock_Info[[#This Row],[Date]]),MONTH(Stock_Info[[#This Row],[Date]]),1))-1)/7)+1</f>
        <v>WEEK 1</v>
      </c>
      <c r="D6233" s="12">
        <v>234.45</v>
      </c>
      <c r="E6233" s="12">
        <v>234.45</v>
      </c>
      <c r="F6233" s="12">
        <v>228.95</v>
      </c>
      <c r="G6233" s="12">
        <v>229.25</v>
      </c>
      <c r="H6233" s="12">
        <v>230.90030806599722</v>
      </c>
      <c r="I6233">
        <v>135036</v>
      </c>
      <c r="J6233">
        <v>3496</v>
      </c>
      <c r="K6233" s="12">
        <v>31179854</v>
      </c>
      <c r="L6233">
        <v>52557</v>
      </c>
      <c r="M6233">
        <v>38.92</v>
      </c>
      <c r="N6233">
        <v>5.5</v>
      </c>
      <c r="O6233">
        <v>-5.2</v>
      </c>
      <c r="P6233">
        <f xml:space="preserve"> IF(Stock_Info[[#This Row],[Close Price]] &gt; Stock_Info[[#This Row],[Open Price]], 1, 0)</f>
        <v>0</v>
      </c>
      <c r="Q6233" t="str">
        <f>IF(AND(Stock_Info[[#This Row],[% Deli. Qty to Traded Qty]]&gt;80,Stock_Info[[#This Row],[No. of Trades]]&lt;3000),"Unusual Day","")</f>
        <v/>
      </c>
      <c r="R6233" t="str">
        <f>IF(AND(Stock_Info[[#This Row],[Spread High-Low]] &lt; 10, Stock_Info[[#This Row],[% Deli. Qty to Traded Qty]] &gt; 90), "Good Day", "")</f>
        <v/>
      </c>
    </row>
    <row r="6234" spans="1:18">
      <c r="A6234" t="s">
        <v>64</v>
      </c>
      <c r="B6234" s="1">
        <v>45568</v>
      </c>
      <c r="C6234" s="1" t="str">
        <f>"WEEK" &amp;" " &amp;  INT((DAY(Stock_Info[[#This Row],[Date]])+WEEKDAY(DATE(YEAR(Stock_Info[[#This Row],[Date]]),MONTH(Stock_Info[[#This Row],[Date]]),1))-1)/7)+1</f>
        <v>WEEK 1</v>
      </c>
      <c r="D6234" s="12">
        <v>238</v>
      </c>
      <c r="E6234" s="12">
        <v>238</v>
      </c>
      <c r="F6234" s="12">
        <v>231.4</v>
      </c>
      <c r="G6234" s="12">
        <v>232.1</v>
      </c>
      <c r="H6234" s="12">
        <v>233.17804020853808</v>
      </c>
      <c r="I6234">
        <v>60037</v>
      </c>
      <c r="J6234">
        <v>1303</v>
      </c>
      <c r="K6234" s="12">
        <v>13999310</v>
      </c>
      <c r="L6234">
        <v>33608</v>
      </c>
      <c r="M6234">
        <v>55.98</v>
      </c>
      <c r="N6234">
        <v>6.6</v>
      </c>
      <c r="O6234">
        <v>-5.9</v>
      </c>
      <c r="P6234">
        <f xml:space="preserve"> IF(Stock_Info[[#This Row],[Close Price]] &gt; Stock_Info[[#This Row],[Open Price]], 1, 0)</f>
        <v>0</v>
      </c>
      <c r="Q6234" t="str">
        <f>IF(AND(Stock_Info[[#This Row],[% Deli. Qty to Traded Qty]]&gt;80,Stock_Info[[#This Row],[No. of Trades]]&lt;3000),"Unusual Day","")</f>
        <v/>
      </c>
      <c r="R6234" t="str">
        <f>IF(AND(Stock_Info[[#This Row],[Spread High-Low]] &lt; 10, Stock_Info[[#This Row],[% Deli. Qty to Traded Qty]] &gt; 90), "Good Day", "")</f>
        <v/>
      </c>
    </row>
    <row r="6235" spans="1:18">
      <c r="A6235" t="s">
        <v>64</v>
      </c>
      <c r="B6235" s="1">
        <v>45566</v>
      </c>
      <c r="C6235" s="1" t="str">
        <f>"WEEK" &amp;" " &amp;  INT((DAY(Stock_Info[[#This Row],[Date]])+WEEKDAY(DATE(YEAR(Stock_Info[[#This Row],[Date]]),MONTH(Stock_Info[[#This Row],[Date]]),1))-1)/7)+1</f>
        <v>WEEK 1</v>
      </c>
      <c r="D6235" s="12">
        <v>234.25</v>
      </c>
      <c r="E6235" s="12">
        <v>240.25</v>
      </c>
      <c r="F6235" s="12">
        <v>234.25</v>
      </c>
      <c r="G6235" s="12">
        <v>239.45</v>
      </c>
      <c r="H6235" s="12">
        <v>237.72327672327671</v>
      </c>
      <c r="I6235">
        <v>120120</v>
      </c>
      <c r="J6235">
        <v>3475</v>
      </c>
      <c r="K6235" s="12">
        <v>28555320</v>
      </c>
      <c r="L6235">
        <v>75712</v>
      </c>
      <c r="M6235">
        <v>63.03</v>
      </c>
      <c r="N6235">
        <v>6</v>
      </c>
      <c r="O6235">
        <v>5.2</v>
      </c>
      <c r="P6235">
        <f xml:space="preserve"> IF(Stock_Info[[#This Row],[Close Price]] &gt; Stock_Info[[#This Row],[Open Price]], 1, 0)</f>
        <v>1</v>
      </c>
      <c r="Q6235" t="str">
        <f>IF(AND(Stock_Info[[#This Row],[% Deli. Qty to Traded Qty]]&gt;80,Stock_Info[[#This Row],[No. of Trades]]&lt;3000),"Unusual Day","")</f>
        <v/>
      </c>
      <c r="R6235" t="str">
        <f>IF(AND(Stock_Info[[#This Row],[Spread High-Low]] &lt; 10, Stock_Info[[#This Row],[% Deli. Qty to Traded Qty]] &gt; 90), "Good Day", "")</f>
        <v/>
      </c>
    </row>
    <row r="6236" spans="1:18">
      <c r="A6236" t="s">
        <v>64</v>
      </c>
      <c r="B6236" s="1">
        <v>45565</v>
      </c>
      <c r="C6236" s="1" t="str">
        <f>"WEEK" &amp;" " &amp;  INT((DAY(Stock_Info[[#This Row],[Date]])+WEEKDAY(DATE(YEAR(Stock_Info[[#This Row],[Date]]),MONTH(Stock_Info[[#This Row],[Date]]),1))-1)/7)+1</f>
        <v>WEEK 5</v>
      </c>
      <c r="D6236" s="12">
        <v>235.2</v>
      </c>
      <c r="E6236" s="12">
        <v>237.5</v>
      </c>
      <c r="F6236" s="12">
        <v>233.1</v>
      </c>
      <c r="G6236" s="12">
        <v>236.85</v>
      </c>
      <c r="H6236" s="12">
        <v>234.86895358249365</v>
      </c>
      <c r="I6236">
        <v>35827</v>
      </c>
      <c r="J6236">
        <v>895</v>
      </c>
      <c r="K6236" s="12">
        <v>8414650</v>
      </c>
      <c r="L6236">
        <v>17172</v>
      </c>
      <c r="M6236">
        <v>47.93</v>
      </c>
      <c r="N6236">
        <v>4.4000000000000004</v>
      </c>
      <c r="O6236">
        <v>1.65</v>
      </c>
      <c r="P6236">
        <f xml:space="preserve"> IF(Stock_Info[[#This Row],[Close Price]] &gt; Stock_Info[[#This Row],[Open Price]], 1, 0)</f>
        <v>1</v>
      </c>
      <c r="Q6236" t="str">
        <f>IF(AND(Stock_Info[[#This Row],[% Deli. Qty to Traded Qty]]&gt;80,Stock_Info[[#This Row],[No. of Trades]]&lt;3000),"Unusual Day","")</f>
        <v/>
      </c>
      <c r="R6236" t="str">
        <f>IF(AND(Stock_Info[[#This Row],[Spread High-Low]] &lt; 10, Stock_Info[[#This Row],[% Deli. Qty to Traded Qty]] &gt; 90), "Good Day", "")</f>
        <v/>
      </c>
    </row>
    <row r="6237" spans="1:18">
      <c r="A6237" t="s">
        <v>64</v>
      </c>
      <c r="B6237" s="1">
        <v>45562</v>
      </c>
      <c r="C6237" s="1" t="str">
        <f>"WEEK" &amp;" " &amp;  INT((DAY(Stock_Info[[#This Row],[Date]])+WEEKDAY(DATE(YEAR(Stock_Info[[#This Row],[Date]]),MONTH(Stock_Info[[#This Row],[Date]]),1))-1)/7)+1</f>
        <v>WEEK 4</v>
      </c>
      <c r="D6237" s="12">
        <v>240</v>
      </c>
      <c r="E6237" s="12">
        <v>240</v>
      </c>
      <c r="F6237" s="12">
        <v>234.7</v>
      </c>
      <c r="G6237" s="12">
        <v>235.2</v>
      </c>
      <c r="H6237" s="12">
        <v>235.98133327875229</v>
      </c>
      <c r="I6237">
        <v>48857</v>
      </c>
      <c r="J6237">
        <v>711</v>
      </c>
      <c r="K6237" s="12">
        <v>11529340</v>
      </c>
      <c r="L6237">
        <v>26704</v>
      </c>
      <c r="M6237">
        <v>54.66</v>
      </c>
      <c r="N6237">
        <v>5.3</v>
      </c>
      <c r="O6237">
        <v>-4.8</v>
      </c>
      <c r="P6237">
        <f xml:space="preserve"> IF(Stock_Info[[#This Row],[Close Price]] &gt; Stock_Info[[#This Row],[Open Price]], 1, 0)</f>
        <v>0</v>
      </c>
      <c r="Q6237" t="str">
        <f>IF(AND(Stock_Info[[#This Row],[% Deli. Qty to Traded Qty]]&gt;80,Stock_Info[[#This Row],[No. of Trades]]&lt;3000),"Unusual Day","")</f>
        <v/>
      </c>
      <c r="R6237" t="str">
        <f>IF(AND(Stock_Info[[#This Row],[Spread High-Low]] &lt; 10, Stock_Info[[#This Row],[% Deli. Qty to Traded Qty]] &gt; 90), "Good Day", "")</f>
        <v/>
      </c>
    </row>
    <row r="6238" spans="1:18">
      <c r="A6238" t="s">
        <v>64</v>
      </c>
      <c r="B6238" s="1">
        <v>45561</v>
      </c>
      <c r="C6238" s="1" t="str">
        <f>"WEEK" &amp;" " &amp;  INT((DAY(Stock_Info[[#This Row],[Date]])+WEEKDAY(DATE(YEAR(Stock_Info[[#This Row],[Date]]),MONTH(Stock_Info[[#This Row],[Date]]),1))-1)/7)+1</f>
        <v>WEEK 4</v>
      </c>
      <c r="D6238" s="12">
        <v>240.05</v>
      </c>
      <c r="E6238" s="12">
        <v>242</v>
      </c>
      <c r="F6238" s="12">
        <v>234.05</v>
      </c>
      <c r="G6238" s="12">
        <v>235.75</v>
      </c>
      <c r="H6238" s="12">
        <v>236.91593843257641</v>
      </c>
      <c r="I6238">
        <v>93491</v>
      </c>
      <c r="J6238">
        <v>1192</v>
      </c>
      <c r="K6238" s="12">
        <v>22149508</v>
      </c>
      <c r="L6238">
        <v>40397</v>
      </c>
      <c r="M6238">
        <v>43.21</v>
      </c>
      <c r="N6238">
        <v>7.95</v>
      </c>
      <c r="O6238">
        <v>-4.3</v>
      </c>
      <c r="P6238">
        <f xml:space="preserve"> IF(Stock_Info[[#This Row],[Close Price]] &gt; Stock_Info[[#This Row],[Open Price]], 1, 0)</f>
        <v>0</v>
      </c>
      <c r="Q6238" t="str">
        <f>IF(AND(Stock_Info[[#This Row],[% Deli. Qty to Traded Qty]]&gt;80,Stock_Info[[#This Row],[No. of Trades]]&lt;3000),"Unusual Day","")</f>
        <v/>
      </c>
      <c r="R6238" t="str">
        <f>IF(AND(Stock_Info[[#This Row],[Spread High-Low]] &lt; 10, Stock_Info[[#This Row],[% Deli. Qty to Traded Qty]] &gt; 90), "Good Day", "")</f>
        <v/>
      </c>
    </row>
    <row r="6239" spans="1:18">
      <c r="A6239" t="s">
        <v>64</v>
      </c>
      <c r="B6239" s="1">
        <v>45560</v>
      </c>
      <c r="C6239" s="1" t="str">
        <f>"WEEK" &amp;" " &amp;  INT((DAY(Stock_Info[[#This Row],[Date]])+WEEKDAY(DATE(YEAR(Stock_Info[[#This Row],[Date]]),MONTH(Stock_Info[[#This Row],[Date]]),1))-1)/7)+1</f>
        <v>WEEK 4</v>
      </c>
      <c r="D6239" s="12">
        <v>241.7</v>
      </c>
      <c r="E6239" s="12">
        <v>241.7</v>
      </c>
      <c r="F6239" s="12">
        <v>234.6</v>
      </c>
      <c r="G6239" s="12">
        <v>235.4</v>
      </c>
      <c r="H6239" s="12">
        <v>235.78820482587275</v>
      </c>
      <c r="I6239">
        <v>47494</v>
      </c>
      <c r="J6239">
        <v>1001</v>
      </c>
      <c r="K6239" s="12">
        <v>11198525</v>
      </c>
      <c r="L6239">
        <v>27875</v>
      </c>
      <c r="M6239">
        <v>58.69</v>
      </c>
      <c r="N6239">
        <v>7.1</v>
      </c>
      <c r="O6239">
        <v>-6.3</v>
      </c>
      <c r="P6239">
        <f xml:space="preserve"> IF(Stock_Info[[#This Row],[Close Price]] &gt; Stock_Info[[#This Row],[Open Price]], 1, 0)</f>
        <v>0</v>
      </c>
      <c r="Q6239" t="str">
        <f>IF(AND(Stock_Info[[#This Row],[% Deli. Qty to Traded Qty]]&gt;80,Stock_Info[[#This Row],[No. of Trades]]&lt;3000),"Unusual Day","")</f>
        <v/>
      </c>
      <c r="R6239" t="str">
        <f>IF(AND(Stock_Info[[#This Row],[Spread High-Low]] &lt; 10, Stock_Info[[#This Row],[% Deli. Qty to Traded Qty]] &gt; 90), "Good Day", "")</f>
        <v/>
      </c>
    </row>
    <row r="6240" spans="1:18">
      <c r="A6240" t="s">
        <v>64</v>
      </c>
      <c r="B6240" s="1">
        <v>45559</v>
      </c>
      <c r="C6240" s="1" t="str">
        <f>"WEEK" &amp;" " &amp;  INT((DAY(Stock_Info[[#This Row],[Date]])+WEEKDAY(DATE(YEAR(Stock_Info[[#This Row],[Date]]),MONTH(Stock_Info[[#This Row],[Date]]),1))-1)/7)+1</f>
        <v>WEEK 4</v>
      </c>
      <c r="D6240" s="12">
        <v>243</v>
      </c>
      <c r="E6240" s="12">
        <v>243</v>
      </c>
      <c r="F6240" s="12">
        <v>235.25</v>
      </c>
      <c r="G6240" s="12">
        <v>238.5</v>
      </c>
      <c r="H6240" s="12">
        <v>238.21173130144126</v>
      </c>
      <c r="I6240">
        <v>166938</v>
      </c>
      <c r="J6240">
        <v>3334</v>
      </c>
      <c r="K6240" s="12">
        <v>39766590</v>
      </c>
      <c r="L6240">
        <v>91136</v>
      </c>
      <c r="M6240">
        <v>54.59</v>
      </c>
      <c r="N6240">
        <v>7.75</v>
      </c>
      <c r="O6240">
        <v>-4.5</v>
      </c>
      <c r="P6240">
        <f xml:space="preserve"> IF(Stock_Info[[#This Row],[Close Price]] &gt; Stock_Info[[#This Row],[Open Price]], 1, 0)</f>
        <v>0</v>
      </c>
      <c r="Q6240" t="str">
        <f>IF(AND(Stock_Info[[#This Row],[% Deli. Qty to Traded Qty]]&gt;80,Stock_Info[[#This Row],[No. of Trades]]&lt;3000),"Unusual Day","")</f>
        <v/>
      </c>
      <c r="R6240" t="str">
        <f>IF(AND(Stock_Info[[#This Row],[Spread High-Low]] &lt; 10, Stock_Info[[#This Row],[% Deli. Qty to Traded Qty]] &gt; 90), "Good Day", "")</f>
        <v/>
      </c>
    </row>
    <row r="6241" spans="1:18">
      <c r="A6241" t="s">
        <v>64</v>
      </c>
      <c r="B6241" s="1">
        <v>45558</v>
      </c>
      <c r="C6241" s="1" t="str">
        <f>"WEEK" &amp;" " &amp;  INT((DAY(Stock_Info[[#This Row],[Date]])+WEEKDAY(DATE(YEAR(Stock_Info[[#This Row],[Date]]),MONTH(Stock_Info[[#This Row],[Date]]),1))-1)/7)+1</f>
        <v>WEEK 4</v>
      </c>
      <c r="D6241" s="12">
        <v>237.5</v>
      </c>
      <c r="E6241" s="12">
        <v>243.3</v>
      </c>
      <c r="F6241" s="12">
        <v>234.7</v>
      </c>
      <c r="G6241" s="12">
        <v>240.8</v>
      </c>
      <c r="H6241" s="12">
        <v>239.07434670592565</v>
      </c>
      <c r="I6241">
        <v>203775</v>
      </c>
      <c r="J6241">
        <v>3075</v>
      </c>
      <c r="K6241" s="12">
        <v>48717375</v>
      </c>
      <c r="L6241">
        <v>102982</v>
      </c>
      <c r="M6241">
        <v>50.54</v>
      </c>
      <c r="N6241">
        <v>8.6</v>
      </c>
      <c r="O6241">
        <v>3.3</v>
      </c>
      <c r="P6241">
        <f xml:space="preserve"> IF(Stock_Info[[#This Row],[Close Price]] &gt; Stock_Info[[#This Row],[Open Price]], 1, 0)</f>
        <v>1</v>
      </c>
      <c r="Q6241" t="str">
        <f>IF(AND(Stock_Info[[#This Row],[% Deli. Qty to Traded Qty]]&gt;80,Stock_Info[[#This Row],[No. of Trades]]&lt;3000),"Unusual Day","")</f>
        <v/>
      </c>
      <c r="R6241" t="str">
        <f>IF(AND(Stock_Info[[#This Row],[Spread High-Low]] &lt; 10, Stock_Info[[#This Row],[% Deli. Qty to Traded Qty]] &gt; 90), "Good Day", "")</f>
        <v/>
      </c>
    </row>
    <row r="6242" spans="1:18">
      <c r="A6242" t="s">
        <v>64</v>
      </c>
      <c r="B6242" s="1">
        <v>45555</v>
      </c>
      <c r="C6242" s="1" t="str">
        <f>"WEEK" &amp;" " &amp;  INT((DAY(Stock_Info[[#This Row],[Date]])+WEEKDAY(DATE(YEAR(Stock_Info[[#This Row],[Date]]),MONTH(Stock_Info[[#This Row],[Date]]),1))-1)/7)+1</f>
        <v>WEEK 3</v>
      </c>
      <c r="D6242" s="12">
        <v>234.35</v>
      </c>
      <c r="E6242" s="12">
        <v>234.65</v>
      </c>
      <c r="F6242" s="12">
        <v>230.65</v>
      </c>
      <c r="G6242" s="12">
        <v>233.3</v>
      </c>
      <c r="H6242" s="12">
        <v>233.20505523043812</v>
      </c>
      <c r="I6242">
        <v>56219</v>
      </c>
      <c r="J6242">
        <v>1244</v>
      </c>
      <c r="K6242" s="12">
        <v>13110555</v>
      </c>
      <c r="L6242">
        <v>23592</v>
      </c>
      <c r="M6242">
        <v>41.96</v>
      </c>
      <c r="N6242">
        <v>4</v>
      </c>
      <c r="O6242">
        <v>-1.05</v>
      </c>
      <c r="P6242">
        <f xml:space="preserve"> IF(Stock_Info[[#This Row],[Close Price]] &gt; Stock_Info[[#This Row],[Open Price]], 1, 0)</f>
        <v>0</v>
      </c>
      <c r="Q6242" t="str">
        <f>IF(AND(Stock_Info[[#This Row],[% Deli. Qty to Traded Qty]]&gt;80,Stock_Info[[#This Row],[No. of Trades]]&lt;3000),"Unusual Day","")</f>
        <v/>
      </c>
      <c r="R6242" t="str">
        <f>IF(AND(Stock_Info[[#This Row],[Spread High-Low]] &lt; 10, Stock_Info[[#This Row],[% Deli. Qty to Traded Qty]] &gt; 90), "Good Day", "")</f>
        <v/>
      </c>
    </row>
    <row r="6243" spans="1:18">
      <c r="A6243" t="s">
        <v>64</v>
      </c>
      <c r="B6243" s="1">
        <v>45554</v>
      </c>
      <c r="C6243" s="1" t="str">
        <f>"WEEK" &amp;" " &amp;  INT((DAY(Stock_Info[[#This Row],[Date]])+WEEKDAY(DATE(YEAR(Stock_Info[[#This Row],[Date]]),MONTH(Stock_Info[[#This Row],[Date]]),1))-1)/7)+1</f>
        <v>WEEK 3</v>
      </c>
      <c r="D6243" s="12">
        <v>235.6</v>
      </c>
      <c r="E6243" s="12">
        <v>235.75</v>
      </c>
      <c r="F6243" s="12">
        <v>226.5</v>
      </c>
      <c r="G6243" s="12">
        <v>230.4</v>
      </c>
      <c r="H6243" s="12">
        <v>230.92902257690471</v>
      </c>
      <c r="I6243">
        <v>73305</v>
      </c>
      <c r="J6243">
        <v>1172</v>
      </c>
      <c r="K6243" s="12">
        <v>16928252</v>
      </c>
      <c r="L6243">
        <v>29944</v>
      </c>
      <c r="M6243">
        <v>40.85</v>
      </c>
      <c r="N6243">
        <v>9.25</v>
      </c>
      <c r="O6243">
        <v>-5.2</v>
      </c>
      <c r="P6243">
        <f xml:space="preserve"> IF(Stock_Info[[#This Row],[Close Price]] &gt; Stock_Info[[#This Row],[Open Price]], 1, 0)</f>
        <v>0</v>
      </c>
      <c r="Q6243" t="str">
        <f>IF(AND(Stock_Info[[#This Row],[% Deli. Qty to Traded Qty]]&gt;80,Stock_Info[[#This Row],[No. of Trades]]&lt;3000),"Unusual Day","")</f>
        <v/>
      </c>
      <c r="R6243" t="str">
        <f>IF(AND(Stock_Info[[#This Row],[Spread High-Low]] &lt; 10, Stock_Info[[#This Row],[% Deli. Qty to Traded Qty]] &gt; 90), "Good Day", "")</f>
        <v/>
      </c>
    </row>
    <row r="6244" spans="1:18">
      <c r="A6244" t="s">
        <v>64</v>
      </c>
      <c r="B6244" s="1">
        <v>45553</v>
      </c>
      <c r="C6244" s="1" t="str">
        <f>"WEEK" &amp;" " &amp;  INT((DAY(Stock_Info[[#This Row],[Date]])+WEEKDAY(DATE(YEAR(Stock_Info[[#This Row],[Date]]),MONTH(Stock_Info[[#This Row],[Date]]),1))-1)/7)+1</f>
        <v>WEEK 3</v>
      </c>
      <c r="D6244" s="12">
        <v>230.05</v>
      </c>
      <c r="E6244" s="12">
        <v>234.25</v>
      </c>
      <c r="F6244" s="12">
        <v>230.05</v>
      </c>
      <c r="G6244" s="12">
        <v>232.15</v>
      </c>
      <c r="H6244" s="12">
        <v>231.64957245825312</v>
      </c>
      <c r="I6244">
        <v>44674</v>
      </c>
      <c r="J6244">
        <v>812</v>
      </c>
      <c r="K6244" s="12">
        <v>10348713</v>
      </c>
      <c r="L6244">
        <v>15421</v>
      </c>
      <c r="M6244">
        <v>34.520000000000003</v>
      </c>
      <c r="N6244">
        <v>4.2</v>
      </c>
      <c r="O6244">
        <v>2.1</v>
      </c>
      <c r="P6244">
        <f xml:space="preserve"> IF(Stock_Info[[#This Row],[Close Price]] &gt; Stock_Info[[#This Row],[Open Price]], 1, 0)</f>
        <v>1</v>
      </c>
      <c r="Q6244" t="str">
        <f>IF(AND(Stock_Info[[#This Row],[% Deli. Qty to Traded Qty]]&gt;80,Stock_Info[[#This Row],[No. of Trades]]&lt;3000),"Unusual Day","")</f>
        <v/>
      </c>
      <c r="R6244" t="str">
        <f>IF(AND(Stock_Info[[#This Row],[Spread High-Low]] &lt; 10, Stock_Info[[#This Row],[% Deli. Qty to Traded Qty]] &gt; 90), "Good Day", "")</f>
        <v/>
      </c>
    </row>
    <row r="6245" spans="1:18">
      <c r="A6245" t="s">
        <v>64</v>
      </c>
      <c r="B6245" s="1">
        <v>45552</v>
      </c>
      <c r="C6245" s="1" t="str">
        <f>"WEEK" &amp;" " &amp;  INT((DAY(Stock_Info[[#This Row],[Date]])+WEEKDAY(DATE(YEAR(Stock_Info[[#This Row],[Date]]),MONTH(Stock_Info[[#This Row],[Date]]),1))-1)/7)+1</f>
        <v>WEEK 3</v>
      </c>
      <c r="D6245" s="12">
        <v>234.25</v>
      </c>
      <c r="E6245" s="12">
        <v>236.2</v>
      </c>
      <c r="F6245" s="12">
        <v>229.9</v>
      </c>
      <c r="G6245" s="12">
        <v>233.35</v>
      </c>
      <c r="H6245" s="12">
        <v>232.41213382809909</v>
      </c>
      <c r="I6245">
        <v>66294</v>
      </c>
      <c r="J6245">
        <v>1179</v>
      </c>
      <c r="K6245" s="12">
        <v>15407530</v>
      </c>
      <c r="L6245">
        <v>30585</v>
      </c>
      <c r="M6245">
        <v>46.14</v>
      </c>
      <c r="N6245">
        <v>6.3</v>
      </c>
      <c r="O6245">
        <v>-0.9</v>
      </c>
      <c r="P6245">
        <f xml:space="preserve"> IF(Stock_Info[[#This Row],[Close Price]] &gt; Stock_Info[[#This Row],[Open Price]], 1, 0)</f>
        <v>0</v>
      </c>
      <c r="Q6245" t="str">
        <f>IF(AND(Stock_Info[[#This Row],[% Deli. Qty to Traded Qty]]&gt;80,Stock_Info[[#This Row],[No. of Trades]]&lt;3000),"Unusual Day","")</f>
        <v/>
      </c>
      <c r="R6245" t="str">
        <f>IF(AND(Stock_Info[[#This Row],[Spread High-Low]] &lt; 10, Stock_Info[[#This Row],[% Deli. Qty to Traded Qty]] &gt; 90), "Good Day", "")</f>
        <v/>
      </c>
    </row>
    <row r="6246" spans="1:18">
      <c r="A6246" t="s">
        <v>64</v>
      </c>
      <c r="B6246" s="1">
        <v>45551</v>
      </c>
      <c r="C6246" s="1" t="str">
        <f>"WEEK" &amp;" " &amp;  INT((DAY(Stock_Info[[#This Row],[Date]])+WEEKDAY(DATE(YEAR(Stock_Info[[#This Row],[Date]]),MONTH(Stock_Info[[#This Row],[Date]]),1))-1)/7)+1</f>
        <v>WEEK 3</v>
      </c>
      <c r="D6246" s="12">
        <v>226.9</v>
      </c>
      <c r="E6246" s="12">
        <v>234.2</v>
      </c>
      <c r="F6246" s="12">
        <v>225.35</v>
      </c>
      <c r="G6246" s="12">
        <v>233.75</v>
      </c>
      <c r="H6246" s="12">
        <v>231.06467673074548</v>
      </c>
      <c r="I6246">
        <v>437066</v>
      </c>
      <c r="J6246">
        <v>5726</v>
      </c>
      <c r="K6246" s="12">
        <v>100990514</v>
      </c>
      <c r="L6246">
        <v>308155</v>
      </c>
      <c r="M6246">
        <v>70.510000000000005</v>
      </c>
      <c r="N6246">
        <v>8.85</v>
      </c>
      <c r="O6246">
        <v>6.85</v>
      </c>
      <c r="P6246">
        <f xml:space="preserve"> IF(Stock_Info[[#This Row],[Close Price]] &gt; Stock_Info[[#This Row],[Open Price]], 1, 0)</f>
        <v>1</v>
      </c>
      <c r="Q6246" t="str">
        <f>IF(AND(Stock_Info[[#This Row],[% Deli. Qty to Traded Qty]]&gt;80,Stock_Info[[#This Row],[No. of Trades]]&lt;3000),"Unusual Day","")</f>
        <v/>
      </c>
      <c r="R6246" t="str">
        <f>IF(AND(Stock_Info[[#This Row],[Spread High-Low]] &lt; 10, Stock_Info[[#This Row],[% Deli. Qty to Traded Qty]] &gt; 90), "Good Day", "")</f>
        <v/>
      </c>
    </row>
    <row r="6247" spans="1:18">
      <c r="A6247" t="s">
        <v>64</v>
      </c>
      <c r="B6247" s="1">
        <v>45548</v>
      </c>
      <c r="C6247" s="1" t="str">
        <f>"WEEK" &amp;" " &amp;  INT((DAY(Stock_Info[[#This Row],[Date]])+WEEKDAY(DATE(YEAR(Stock_Info[[#This Row],[Date]]),MONTH(Stock_Info[[#This Row],[Date]]),1))-1)/7)+1</f>
        <v>WEEK 2</v>
      </c>
      <c r="D6247" s="12">
        <v>225.45</v>
      </c>
      <c r="E6247" s="12">
        <v>227.2</v>
      </c>
      <c r="F6247" s="12">
        <v>223.2</v>
      </c>
      <c r="G6247" s="12">
        <v>225.2</v>
      </c>
      <c r="H6247" s="12">
        <v>225.46661534417365</v>
      </c>
      <c r="I6247">
        <v>53258</v>
      </c>
      <c r="J6247">
        <v>1123</v>
      </c>
      <c r="K6247" s="12">
        <v>12007901</v>
      </c>
      <c r="L6247">
        <v>27022</v>
      </c>
      <c r="M6247">
        <v>50.74</v>
      </c>
      <c r="N6247">
        <v>4</v>
      </c>
      <c r="O6247">
        <v>-0.25</v>
      </c>
      <c r="P6247">
        <f xml:space="preserve"> IF(Stock_Info[[#This Row],[Close Price]] &gt; Stock_Info[[#This Row],[Open Price]], 1, 0)</f>
        <v>0</v>
      </c>
      <c r="Q6247" t="str">
        <f>IF(AND(Stock_Info[[#This Row],[% Deli. Qty to Traded Qty]]&gt;80,Stock_Info[[#This Row],[No. of Trades]]&lt;3000),"Unusual Day","")</f>
        <v/>
      </c>
      <c r="R6247" t="str">
        <f>IF(AND(Stock_Info[[#This Row],[Spread High-Low]] &lt; 10, Stock_Info[[#This Row],[% Deli. Qty to Traded Qty]] &gt; 90), "Good Day", "")</f>
        <v/>
      </c>
    </row>
    <row r="6248" spans="1:18">
      <c r="A6248" t="s">
        <v>64</v>
      </c>
      <c r="B6248" s="1">
        <v>45547</v>
      </c>
      <c r="C6248" s="1" t="str">
        <f>"WEEK" &amp;" " &amp;  INT((DAY(Stock_Info[[#This Row],[Date]])+WEEKDAY(DATE(YEAR(Stock_Info[[#This Row],[Date]]),MONTH(Stock_Info[[#This Row],[Date]]),1))-1)/7)+1</f>
        <v>WEEK 2</v>
      </c>
      <c r="D6248" s="12">
        <v>223</v>
      </c>
      <c r="E6248" s="12">
        <v>224.4</v>
      </c>
      <c r="F6248" s="12">
        <v>221.2</v>
      </c>
      <c r="G6248" s="12">
        <v>222.35</v>
      </c>
      <c r="H6248" s="12">
        <v>222.76824244801884</v>
      </c>
      <c r="I6248">
        <v>40784</v>
      </c>
      <c r="J6248">
        <v>708</v>
      </c>
      <c r="K6248" s="12">
        <v>9085380</v>
      </c>
      <c r="L6248">
        <v>24202</v>
      </c>
      <c r="M6248">
        <v>59.34</v>
      </c>
      <c r="N6248">
        <v>3.2</v>
      </c>
      <c r="O6248">
        <v>-0.65</v>
      </c>
      <c r="P6248">
        <f xml:space="preserve"> IF(Stock_Info[[#This Row],[Close Price]] &gt; Stock_Info[[#This Row],[Open Price]], 1, 0)</f>
        <v>0</v>
      </c>
      <c r="Q6248" t="str">
        <f>IF(AND(Stock_Info[[#This Row],[% Deli. Qty to Traded Qty]]&gt;80,Stock_Info[[#This Row],[No. of Trades]]&lt;3000),"Unusual Day","")</f>
        <v/>
      </c>
      <c r="R6248" t="str">
        <f>IF(AND(Stock_Info[[#This Row],[Spread High-Low]] &lt; 10, Stock_Info[[#This Row],[% Deli. Qty to Traded Qty]] &gt; 90), "Good Day", "")</f>
        <v/>
      </c>
    </row>
    <row r="6249" spans="1:18">
      <c r="A6249" t="s">
        <v>64</v>
      </c>
      <c r="B6249" s="1">
        <v>45546</v>
      </c>
      <c r="C6249" s="1" t="str">
        <f>"WEEK" &amp;" " &amp;  INT((DAY(Stock_Info[[#This Row],[Date]])+WEEKDAY(DATE(YEAR(Stock_Info[[#This Row],[Date]]),MONTH(Stock_Info[[#This Row],[Date]]),1))-1)/7)+1</f>
        <v>WEEK 2</v>
      </c>
      <c r="D6249" s="12">
        <v>221</v>
      </c>
      <c r="E6249" s="12">
        <v>224.5</v>
      </c>
      <c r="F6249" s="12">
        <v>219.55</v>
      </c>
      <c r="G6249" s="12">
        <v>223</v>
      </c>
      <c r="H6249" s="12">
        <v>222.63223988804566</v>
      </c>
      <c r="I6249">
        <v>162209</v>
      </c>
      <c r="J6249">
        <v>2814</v>
      </c>
      <c r="K6249" s="12">
        <v>36112953</v>
      </c>
      <c r="L6249">
        <v>93500</v>
      </c>
      <c r="M6249">
        <v>57.64</v>
      </c>
      <c r="N6249">
        <v>4.95</v>
      </c>
      <c r="O6249">
        <v>2</v>
      </c>
      <c r="P6249">
        <f xml:space="preserve"> IF(Stock_Info[[#This Row],[Close Price]] &gt; Stock_Info[[#This Row],[Open Price]], 1, 0)</f>
        <v>1</v>
      </c>
      <c r="Q6249" t="str">
        <f>IF(AND(Stock_Info[[#This Row],[% Deli. Qty to Traded Qty]]&gt;80,Stock_Info[[#This Row],[No. of Trades]]&lt;3000),"Unusual Day","")</f>
        <v/>
      </c>
      <c r="R6249" t="str">
        <f>IF(AND(Stock_Info[[#This Row],[Spread High-Low]] &lt; 10, Stock_Info[[#This Row],[% Deli. Qty to Traded Qty]] &gt; 90), "Good Day", "")</f>
        <v/>
      </c>
    </row>
    <row r="6250" spans="1:18">
      <c r="A6250" t="s">
        <v>64</v>
      </c>
      <c r="B6250" s="1">
        <v>45545</v>
      </c>
      <c r="C6250" s="1" t="str">
        <f>"WEEK" &amp;" " &amp;  INT((DAY(Stock_Info[[#This Row],[Date]])+WEEKDAY(DATE(YEAR(Stock_Info[[#This Row],[Date]]),MONTH(Stock_Info[[#This Row],[Date]]),1))-1)/7)+1</f>
        <v>WEEK 2</v>
      </c>
      <c r="D6250" s="12">
        <v>225.8</v>
      </c>
      <c r="E6250" s="12">
        <v>225.8</v>
      </c>
      <c r="F6250" s="12">
        <v>219.95</v>
      </c>
      <c r="G6250" s="12">
        <v>221</v>
      </c>
      <c r="H6250" s="12">
        <v>221.42557910442602</v>
      </c>
      <c r="I6250">
        <v>173587</v>
      </c>
      <c r="J6250">
        <v>3236</v>
      </c>
      <c r="K6250" s="12">
        <v>38436602</v>
      </c>
      <c r="L6250">
        <v>107369</v>
      </c>
      <c r="M6250">
        <v>61.85</v>
      </c>
      <c r="N6250">
        <v>5.85</v>
      </c>
      <c r="O6250">
        <v>-4.8</v>
      </c>
      <c r="P6250">
        <f xml:space="preserve"> IF(Stock_Info[[#This Row],[Close Price]] &gt; Stock_Info[[#This Row],[Open Price]], 1, 0)</f>
        <v>0</v>
      </c>
      <c r="Q6250" t="str">
        <f>IF(AND(Stock_Info[[#This Row],[% Deli. Qty to Traded Qty]]&gt;80,Stock_Info[[#This Row],[No. of Trades]]&lt;3000),"Unusual Day","")</f>
        <v/>
      </c>
      <c r="R6250" t="str">
        <f>IF(AND(Stock_Info[[#This Row],[Spread High-Low]] &lt; 10, Stock_Info[[#This Row],[% Deli. Qty to Traded Qty]] &gt; 90), "Good Day", "")</f>
        <v/>
      </c>
    </row>
    <row r="6251" spans="1:18">
      <c r="A6251" t="s">
        <v>65</v>
      </c>
      <c r="B6251" s="1">
        <v>45910</v>
      </c>
      <c r="C6251" s="1" t="str">
        <f>"WEEK" &amp;" " &amp;  INT((DAY(Stock_Info[[#This Row],[Date]])+WEEKDAY(DATE(YEAR(Stock_Info[[#This Row],[Date]]),MONTH(Stock_Info[[#This Row],[Date]]),1))-1)/7)+1</f>
        <v>WEEK 2</v>
      </c>
      <c r="D6251" s="12">
        <v>206.25</v>
      </c>
      <c r="E6251" s="12">
        <v>209.2</v>
      </c>
      <c r="F6251" s="12">
        <v>205.35</v>
      </c>
      <c r="G6251" s="12">
        <v>206.55</v>
      </c>
      <c r="H6251" s="12">
        <v>206.82017855732005</v>
      </c>
      <c r="I6251">
        <v>25314</v>
      </c>
      <c r="J6251">
        <v>608</v>
      </c>
      <c r="K6251" s="12">
        <v>5235446</v>
      </c>
      <c r="L6251">
        <v>12947</v>
      </c>
      <c r="M6251">
        <v>51.15</v>
      </c>
      <c r="N6251">
        <v>3.85</v>
      </c>
      <c r="O6251">
        <v>0.3</v>
      </c>
      <c r="P6251">
        <f xml:space="preserve"> IF(Stock_Info[[#This Row],[Close Price]] &gt; Stock_Info[[#This Row],[Open Price]], 1, 0)</f>
        <v>1</v>
      </c>
      <c r="Q6251" t="str">
        <f>IF(AND(Stock_Info[[#This Row],[% Deli. Qty to Traded Qty]]&gt;80,Stock_Info[[#This Row],[No. of Trades]]&lt;3000),"Unusual Day","")</f>
        <v/>
      </c>
      <c r="R6251" t="str">
        <f>IF(AND(Stock_Info[[#This Row],[Spread High-Low]] &lt; 10, Stock_Info[[#This Row],[% Deli. Qty to Traded Qty]] &gt; 90), "Good Day", "")</f>
        <v/>
      </c>
    </row>
    <row r="6252" spans="1:18">
      <c r="A6252" t="s">
        <v>65</v>
      </c>
      <c r="B6252" s="1">
        <v>45909</v>
      </c>
      <c r="C6252" s="1" t="str">
        <f>"WEEK" &amp;" " &amp;  INT((DAY(Stock_Info[[#This Row],[Date]])+WEEKDAY(DATE(YEAR(Stock_Info[[#This Row],[Date]]),MONTH(Stock_Info[[#This Row],[Date]]),1))-1)/7)+1</f>
        <v>WEEK 2</v>
      </c>
      <c r="D6252" s="12">
        <v>207.25</v>
      </c>
      <c r="E6252" s="12">
        <v>207.25</v>
      </c>
      <c r="F6252" s="12">
        <v>204</v>
      </c>
      <c r="G6252" s="12">
        <v>204.8</v>
      </c>
      <c r="H6252" s="12">
        <v>205.66895527927258</v>
      </c>
      <c r="I6252">
        <v>16167</v>
      </c>
      <c r="J6252">
        <v>418</v>
      </c>
      <c r="K6252" s="12">
        <v>3325050</v>
      </c>
      <c r="L6252">
        <v>8921</v>
      </c>
      <c r="M6252">
        <v>55.18</v>
      </c>
      <c r="N6252">
        <v>3.25</v>
      </c>
      <c r="O6252">
        <v>-2.4500000000000002</v>
      </c>
      <c r="P6252">
        <f xml:space="preserve"> IF(Stock_Info[[#This Row],[Close Price]] &gt; Stock_Info[[#This Row],[Open Price]], 1, 0)</f>
        <v>0</v>
      </c>
      <c r="Q6252" t="str">
        <f>IF(AND(Stock_Info[[#This Row],[% Deli. Qty to Traded Qty]]&gt;80,Stock_Info[[#This Row],[No. of Trades]]&lt;3000),"Unusual Day","")</f>
        <v/>
      </c>
      <c r="R6252" t="str">
        <f>IF(AND(Stock_Info[[#This Row],[Spread High-Low]] &lt; 10, Stock_Info[[#This Row],[% Deli. Qty to Traded Qty]] &gt; 90), "Good Day", "")</f>
        <v/>
      </c>
    </row>
    <row r="6253" spans="1:18">
      <c r="A6253" t="s">
        <v>65</v>
      </c>
      <c r="B6253" s="1">
        <v>45908</v>
      </c>
      <c r="C6253" s="1" t="str">
        <f>"WEEK" &amp;" " &amp;  INT((DAY(Stock_Info[[#This Row],[Date]])+WEEKDAY(DATE(YEAR(Stock_Info[[#This Row],[Date]]),MONTH(Stock_Info[[#This Row],[Date]]),1))-1)/7)+1</f>
        <v>WEEK 2</v>
      </c>
      <c r="D6253" s="12">
        <v>205.15</v>
      </c>
      <c r="E6253" s="12">
        <v>207.45</v>
      </c>
      <c r="F6253" s="12">
        <v>203.5</v>
      </c>
      <c r="G6253" s="12">
        <v>205.55</v>
      </c>
      <c r="H6253" s="12">
        <v>205.74956390929313</v>
      </c>
      <c r="I6253">
        <v>62487</v>
      </c>
      <c r="J6253">
        <v>1133</v>
      </c>
      <c r="K6253" s="12">
        <v>12856673</v>
      </c>
      <c r="L6253">
        <v>28548</v>
      </c>
      <c r="M6253">
        <v>45.69</v>
      </c>
      <c r="N6253">
        <v>3.95</v>
      </c>
      <c r="O6253">
        <v>0.4</v>
      </c>
      <c r="P6253">
        <f xml:space="preserve"> IF(Stock_Info[[#This Row],[Close Price]] &gt; Stock_Info[[#This Row],[Open Price]], 1, 0)</f>
        <v>1</v>
      </c>
      <c r="Q6253" t="str">
        <f>IF(AND(Stock_Info[[#This Row],[% Deli. Qty to Traded Qty]]&gt;80,Stock_Info[[#This Row],[No. of Trades]]&lt;3000),"Unusual Day","")</f>
        <v/>
      </c>
      <c r="R6253" t="str">
        <f>IF(AND(Stock_Info[[#This Row],[Spread High-Low]] &lt; 10, Stock_Info[[#This Row],[% Deli. Qty to Traded Qty]] &gt; 90), "Good Day", "")</f>
        <v/>
      </c>
    </row>
    <row r="6254" spans="1:18">
      <c r="A6254" t="s">
        <v>65</v>
      </c>
      <c r="B6254" s="1">
        <v>45905</v>
      </c>
      <c r="C6254" s="1" t="str">
        <f>"WEEK" &amp;" " &amp;  INT((DAY(Stock_Info[[#This Row],[Date]])+WEEKDAY(DATE(YEAR(Stock_Info[[#This Row],[Date]]),MONTH(Stock_Info[[#This Row],[Date]]),1))-1)/7)+1</f>
        <v>WEEK 1</v>
      </c>
      <c r="D6254" s="12">
        <v>202.95</v>
      </c>
      <c r="E6254" s="12">
        <v>207</v>
      </c>
      <c r="F6254" s="12">
        <v>202.65</v>
      </c>
      <c r="G6254" s="12">
        <v>206.2</v>
      </c>
      <c r="H6254" s="12">
        <v>205.08890227065768</v>
      </c>
      <c r="I6254">
        <v>68086</v>
      </c>
      <c r="J6254">
        <v>1545</v>
      </c>
      <c r="K6254" s="12">
        <v>13963683</v>
      </c>
      <c r="L6254">
        <v>38178</v>
      </c>
      <c r="M6254">
        <v>56.07</v>
      </c>
      <c r="N6254">
        <v>4.3499999999999996</v>
      </c>
      <c r="O6254">
        <v>3.25</v>
      </c>
      <c r="P6254">
        <f xml:space="preserve"> IF(Stock_Info[[#This Row],[Close Price]] &gt; Stock_Info[[#This Row],[Open Price]], 1, 0)</f>
        <v>1</v>
      </c>
      <c r="Q6254" t="str">
        <f>IF(AND(Stock_Info[[#This Row],[% Deli. Qty to Traded Qty]]&gt;80,Stock_Info[[#This Row],[No. of Trades]]&lt;3000),"Unusual Day","")</f>
        <v/>
      </c>
      <c r="R6254" t="str">
        <f>IF(AND(Stock_Info[[#This Row],[Spread High-Low]] &lt; 10, Stock_Info[[#This Row],[% Deli. Qty to Traded Qty]] &gt; 90), "Good Day", "")</f>
        <v/>
      </c>
    </row>
    <row r="6255" spans="1:18">
      <c r="A6255" t="s">
        <v>65</v>
      </c>
      <c r="B6255" s="1">
        <v>45904</v>
      </c>
      <c r="C6255" s="1" t="str">
        <f>"WEEK" &amp;" " &amp;  INT((DAY(Stock_Info[[#This Row],[Date]])+WEEKDAY(DATE(YEAR(Stock_Info[[#This Row],[Date]]),MONTH(Stock_Info[[#This Row],[Date]]),1))-1)/7)+1</f>
        <v>WEEK 1</v>
      </c>
      <c r="D6255" s="12">
        <v>208.3</v>
      </c>
      <c r="E6255" s="12">
        <v>209.6</v>
      </c>
      <c r="F6255" s="12">
        <v>201.8</v>
      </c>
      <c r="G6255" s="12">
        <v>203</v>
      </c>
      <c r="H6255" s="12">
        <v>204.50068934512214</v>
      </c>
      <c r="I6255">
        <v>66730</v>
      </c>
      <c r="J6255">
        <v>1337</v>
      </c>
      <c r="K6255" s="12">
        <v>13646331</v>
      </c>
      <c r="N6255">
        <v>7.8</v>
      </c>
      <c r="O6255">
        <v>-5.3</v>
      </c>
      <c r="P6255">
        <f xml:space="preserve"> IF(Stock_Info[[#This Row],[Close Price]] &gt; Stock_Info[[#This Row],[Open Price]], 1, 0)</f>
        <v>0</v>
      </c>
      <c r="Q6255" t="str">
        <f>IF(AND(Stock_Info[[#This Row],[% Deli. Qty to Traded Qty]]&gt;80,Stock_Info[[#This Row],[No. of Trades]]&lt;3000),"Unusual Day","")</f>
        <v/>
      </c>
      <c r="R6255" t="str">
        <f>IF(AND(Stock_Info[[#This Row],[Spread High-Low]] &lt; 10, Stock_Info[[#This Row],[% Deli. Qty to Traded Qty]] &gt; 90), "Good Day", "")</f>
        <v/>
      </c>
    </row>
    <row r="6256" spans="1:18">
      <c r="A6256" t="s">
        <v>65</v>
      </c>
      <c r="B6256" s="1">
        <v>45903</v>
      </c>
      <c r="C6256" s="1" t="str">
        <f>"WEEK" &amp;" " &amp;  INT((DAY(Stock_Info[[#This Row],[Date]])+WEEKDAY(DATE(YEAR(Stock_Info[[#This Row],[Date]]),MONTH(Stock_Info[[#This Row],[Date]]),1))-1)/7)+1</f>
        <v>WEEK 1</v>
      </c>
      <c r="D6256" s="12">
        <v>213.35</v>
      </c>
      <c r="E6256" s="12">
        <v>213.35</v>
      </c>
      <c r="F6256" s="12">
        <v>207.4</v>
      </c>
      <c r="G6256" s="12">
        <v>208.25</v>
      </c>
      <c r="H6256" s="12">
        <v>209.13220432292144</v>
      </c>
      <c r="I6256">
        <v>76291</v>
      </c>
      <c r="J6256">
        <v>1615</v>
      </c>
      <c r="K6256" s="12">
        <v>15954905</v>
      </c>
      <c r="L6256">
        <v>41891</v>
      </c>
      <c r="M6256">
        <v>54.91</v>
      </c>
      <c r="N6256">
        <v>5.95</v>
      </c>
      <c r="O6256">
        <v>-5.0999999999999996</v>
      </c>
      <c r="P6256">
        <f xml:space="preserve"> IF(Stock_Info[[#This Row],[Close Price]] &gt; Stock_Info[[#This Row],[Open Price]], 1, 0)</f>
        <v>0</v>
      </c>
      <c r="Q6256" t="str">
        <f>IF(AND(Stock_Info[[#This Row],[% Deli. Qty to Traded Qty]]&gt;80,Stock_Info[[#This Row],[No. of Trades]]&lt;3000),"Unusual Day","")</f>
        <v/>
      </c>
      <c r="R6256" t="str">
        <f>IF(AND(Stock_Info[[#This Row],[Spread High-Low]] &lt; 10, Stock_Info[[#This Row],[% Deli. Qty to Traded Qty]] &gt; 90), "Good Day", "")</f>
        <v/>
      </c>
    </row>
    <row r="6257" spans="1:18">
      <c r="A6257" t="s">
        <v>65</v>
      </c>
      <c r="B6257" s="1">
        <v>45902</v>
      </c>
      <c r="C6257" s="1" t="str">
        <f>"WEEK" &amp;" " &amp;  INT((DAY(Stock_Info[[#This Row],[Date]])+WEEKDAY(DATE(YEAR(Stock_Info[[#This Row],[Date]]),MONTH(Stock_Info[[#This Row],[Date]]),1))-1)/7)+1</f>
        <v>WEEK 1</v>
      </c>
      <c r="D6257" s="12">
        <v>209.75</v>
      </c>
      <c r="E6257" s="12">
        <v>210.75</v>
      </c>
      <c r="F6257" s="12">
        <v>208.55</v>
      </c>
      <c r="G6257" s="12">
        <v>210.05</v>
      </c>
      <c r="H6257" s="12">
        <v>209.59251059821008</v>
      </c>
      <c r="I6257">
        <v>84920</v>
      </c>
      <c r="J6257">
        <v>1189</v>
      </c>
      <c r="K6257" s="12">
        <v>17798596</v>
      </c>
      <c r="L6257">
        <v>56458</v>
      </c>
      <c r="M6257">
        <v>66.48</v>
      </c>
      <c r="N6257">
        <v>2.2000000000000002</v>
      </c>
      <c r="O6257">
        <v>0.3</v>
      </c>
      <c r="P6257">
        <f xml:space="preserve"> IF(Stock_Info[[#This Row],[Close Price]] &gt; Stock_Info[[#This Row],[Open Price]], 1, 0)</f>
        <v>1</v>
      </c>
      <c r="Q6257" t="str">
        <f>IF(AND(Stock_Info[[#This Row],[% Deli. Qty to Traded Qty]]&gt;80,Stock_Info[[#This Row],[No. of Trades]]&lt;3000),"Unusual Day","")</f>
        <v/>
      </c>
      <c r="R6257" t="str">
        <f>IF(AND(Stock_Info[[#This Row],[Spread High-Low]] &lt; 10, Stock_Info[[#This Row],[% Deli. Qty to Traded Qty]] &gt; 90), "Good Day", "")</f>
        <v/>
      </c>
    </row>
    <row r="6258" spans="1:18">
      <c r="A6258" t="s">
        <v>65</v>
      </c>
      <c r="B6258" s="1">
        <v>45901</v>
      </c>
      <c r="C6258" s="1" t="str">
        <f>"WEEK" &amp;" " &amp;  INT((DAY(Stock_Info[[#This Row],[Date]])+WEEKDAY(DATE(YEAR(Stock_Info[[#This Row],[Date]]),MONTH(Stock_Info[[#This Row],[Date]]),1))-1)/7)+1</f>
        <v>WEEK 1</v>
      </c>
      <c r="D6258" s="12">
        <v>217.95</v>
      </c>
      <c r="E6258" s="12">
        <v>217.95</v>
      </c>
      <c r="F6258" s="12">
        <v>207.6</v>
      </c>
      <c r="G6258" s="12">
        <v>210</v>
      </c>
      <c r="H6258" s="12">
        <v>209.81953592055933</v>
      </c>
      <c r="I6258">
        <v>118428</v>
      </c>
      <c r="J6258">
        <v>2325</v>
      </c>
      <c r="K6258" s="12">
        <v>24848508</v>
      </c>
      <c r="L6258">
        <v>84489</v>
      </c>
      <c r="M6258">
        <v>71.34</v>
      </c>
      <c r="N6258">
        <v>10.35</v>
      </c>
      <c r="O6258">
        <v>-7.95</v>
      </c>
      <c r="P6258">
        <f xml:space="preserve"> IF(Stock_Info[[#This Row],[Close Price]] &gt; Stock_Info[[#This Row],[Open Price]], 1, 0)</f>
        <v>0</v>
      </c>
      <c r="Q6258" t="str">
        <f>IF(AND(Stock_Info[[#This Row],[% Deli. Qty to Traded Qty]]&gt;80,Stock_Info[[#This Row],[No. of Trades]]&lt;3000),"Unusual Day","")</f>
        <v/>
      </c>
      <c r="R6258" t="str">
        <f>IF(AND(Stock_Info[[#This Row],[Spread High-Low]] &lt; 10, Stock_Info[[#This Row],[% Deli. Qty to Traded Qty]] &gt; 90), "Good Day", "")</f>
        <v/>
      </c>
    </row>
    <row r="6259" spans="1:18">
      <c r="A6259" t="s">
        <v>65</v>
      </c>
      <c r="B6259" s="1">
        <v>45898</v>
      </c>
      <c r="C6259" s="1" t="str">
        <f>"WEEK" &amp;" " &amp;  INT((DAY(Stock_Info[[#This Row],[Date]])+WEEKDAY(DATE(YEAR(Stock_Info[[#This Row],[Date]]),MONTH(Stock_Info[[#This Row],[Date]]),1))-1)/7)+1</f>
        <v>WEEK 5</v>
      </c>
      <c r="D6259" s="12">
        <v>210.65</v>
      </c>
      <c r="E6259" s="12">
        <v>214.95</v>
      </c>
      <c r="F6259" s="12">
        <v>210.65</v>
      </c>
      <c r="G6259" s="12">
        <v>214</v>
      </c>
      <c r="H6259" s="12">
        <v>213.70318650421743</v>
      </c>
      <c r="I6259">
        <v>42680</v>
      </c>
      <c r="J6259">
        <v>953</v>
      </c>
      <c r="K6259" s="12">
        <v>9120852</v>
      </c>
      <c r="L6259">
        <v>21154</v>
      </c>
      <c r="M6259">
        <v>49.56</v>
      </c>
      <c r="N6259">
        <v>4.3</v>
      </c>
      <c r="O6259">
        <v>3.35</v>
      </c>
      <c r="P6259">
        <f xml:space="preserve"> IF(Stock_Info[[#This Row],[Close Price]] &gt; Stock_Info[[#This Row],[Open Price]], 1, 0)</f>
        <v>1</v>
      </c>
      <c r="Q6259" t="str">
        <f>IF(AND(Stock_Info[[#This Row],[% Deli. Qty to Traded Qty]]&gt;80,Stock_Info[[#This Row],[No. of Trades]]&lt;3000),"Unusual Day","")</f>
        <v/>
      </c>
      <c r="R6259" t="str">
        <f>IF(AND(Stock_Info[[#This Row],[Spread High-Low]] &lt; 10, Stock_Info[[#This Row],[% Deli. Qty to Traded Qty]] &gt; 90), "Good Day", "")</f>
        <v/>
      </c>
    </row>
    <row r="6260" spans="1:18">
      <c r="A6260" t="s">
        <v>65</v>
      </c>
      <c r="B6260" s="1">
        <v>45897</v>
      </c>
      <c r="C6260" s="1" t="str">
        <f>"WEEK" &amp;" " &amp;  INT((DAY(Stock_Info[[#This Row],[Date]])+WEEKDAY(DATE(YEAR(Stock_Info[[#This Row],[Date]]),MONTH(Stock_Info[[#This Row],[Date]]),1))-1)/7)+1</f>
        <v>WEEK 5</v>
      </c>
      <c r="D6260" s="12">
        <v>214.35</v>
      </c>
      <c r="E6260" s="12">
        <v>216.85</v>
      </c>
      <c r="F6260" s="12">
        <v>211.65</v>
      </c>
      <c r="G6260" s="12">
        <v>212.1</v>
      </c>
      <c r="H6260" s="12">
        <v>213.99006116207951</v>
      </c>
      <c r="I6260">
        <v>64092</v>
      </c>
      <c r="J6260">
        <v>1518</v>
      </c>
      <c r="K6260" s="12">
        <v>13715051</v>
      </c>
      <c r="L6260">
        <v>31425</v>
      </c>
      <c r="M6260">
        <v>49.03</v>
      </c>
      <c r="N6260">
        <v>5.2</v>
      </c>
      <c r="O6260">
        <v>-2.25</v>
      </c>
      <c r="P6260">
        <f xml:space="preserve"> IF(Stock_Info[[#This Row],[Close Price]] &gt; Stock_Info[[#This Row],[Open Price]], 1, 0)</f>
        <v>0</v>
      </c>
      <c r="Q6260" t="str">
        <f>IF(AND(Stock_Info[[#This Row],[% Deli. Qty to Traded Qty]]&gt;80,Stock_Info[[#This Row],[No. of Trades]]&lt;3000),"Unusual Day","")</f>
        <v/>
      </c>
      <c r="R6260" t="str">
        <f>IF(AND(Stock_Info[[#This Row],[Spread High-Low]] &lt; 10, Stock_Info[[#This Row],[% Deli. Qty to Traded Qty]] &gt; 90), "Good Day", "")</f>
        <v/>
      </c>
    </row>
    <row r="6261" spans="1:18">
      <c r="A6261" t="s">
        <v>65</v>
      </c>
      <c r="B6261" s="1">
        <v>45895</v>
      </c>
      <c r="C6261" s="1" t="str">
        <f>"WEEK" &amp;" " &amp;  INT((DAY(Stock_Info[[#This Row],[Date]])+WEEKDAY(DATE(YEAR(Stock_Info[[#This Row],[Date]]),MONTH(Stock_Info[[#This Row],[Date]]),1))-1)/7)+1</f>
        <v>WEEK 5</v>
      </c>
      <c r="D6261" s="12">
        <v>228.95</v>
      </c>
      <c r="E6261" s="12">
        <v>229</v>
      </c>
      <c r="F6261" s="12">
        <v>215.05</v>
      </c>
      <c r="G6261" s="12">
        <v>216.15</v>
      </c>
      <c r="H6261" s="12">
        <v>221.70013465009734</v>
      </c>
      <c r="I6261">
        <v>239881</v>
      </c>
      <c r="J6261">
        <v>3613</v>
      </c>
      <c r="K6261" s="12">
        <v>53181650</v>
      </c>
      <c r="L6261">
        <v>101730</v>
      </c>
      <c r="M6261">
        <v>42.41</v>
      </c>
      <c r="N6261">
        <v>13.95</v>
      </c>
      <c r="O6261">
        <v>-12.8</v>
      </c>
      <c r="P6261">
        <f xml:space="preserve"> IF(Stock_Info[[#This Row],[Close Price]] &gt; Stock_Info[[#This Row],[Open Price]], 1, 0)</f>
        <v>0</v>
      </c>
      <c r="Q6261" t="str">
        <f>IF(AND(Stock_Info[[#This Row],[% Deli. Qty to Traded Qty]]&gt;80,Stock_Info[[#This Row],[No. of Trades]]&lt;3000),"Unusual Day","")</f>
        <v/>
      </c>
      <c r="R6261" t="str">
        <f>IF(AND(Stock_Info[[#This Row],[Spread High-Low]] &lt; 10, Stock_Info[[#This Row],[% Deli. Qty to Traded Qty]] &gt; 90), "Good Day", "")</f>
        <v/>
      </c>
    </row>
    <row r="6262" spans="1:18">
      <c r="A6262" t="s">
        <v>65</v>
      </c>
      <c r="B6262" s="1">
        <v>45894</v>
      </c>
      <c r="C6262" s="1" t="str">
        <f>"WEEK" &amp;" " &amp;  INT((DAY(Stock_Info[[#This Row],[Date]])+WEEKDAY(DATE(YEAR(Stock_Info[[#This Row],[Date]]),MONTH(Stock_Info[[#This Row],[Date]]),1))-1)/7)+1</f>
        <v>WEEK 5</v>
      </c>
      <c r="D6262" s="12">
        <v>260.05</v>
      </c>
      <c r="E6262" s="12">
        <v>268</v>
      </c>
      <c r="F6262" s="12">
        <v>260</v>
      </c>
      <c r="G6262" s="12">
        <v>263.7</v>
      </c>
      <c r="H6262" s="12">
        <v>264.50868667020478</v>
      </c>
      <c r="I6262">
        <v>227993</v>
      </c>
      <c r="J6262">
        <v>5516</v>
      </c>
      <c r="K6262" s="12">
        <v>60306129</v>
      </c>
      <c r="L6262">
        <v>151057</v>
      </c>
      <c r="M6262">
        <v>66.260000000000005</v>
      </c>
      <c r="N6262">
        <v>8</v>
      </c>
      <c r="O6262">
        <v>3.65</v>
      </c>
      <c r="P6262">
        <f xml:space="preserve"> IF(Stock_Info[[#This Row],[Close Price]] &gt; Stock_Info[[#This Row],[Open Price]], 1, 0)</f>
        <v>1</v>
      </c>
      <c r="Q6262" t="str">
        <f>IF(AND(Stock_Info[[#This Row],[% Deli. Qty to Traded Qty]]&gt;80,Stock_Info[[#This Row],[No. of Trades]]&lt;3000),"Unusual Day","")</f>
        <v/>
      </c>
      <c r="R6262" t="str">
        <f>IF(AND(Stock_Info[[#This Row],[Spread High-Low]] &lt; 10, Stock_Info[[#This Row],[% Deli. Qty to Traded Qty]] &gt; 90), "Good Day", "")</f>
        <v/>
      </c>
    </row>
    <row r="6263" spans="1:18">
      <c r="A6263" t="s">
        <v>65</v>
      </c>
      <c r="B6263" s="1">
        <v>45891</v>
      </c>
      <c r="C6263" s="1" t="str">
        <f>"WEEK" &amp;" " &amp;  INT((DAY(Stock_Info[[#This Row],[Date]])+WEEKDAY(DATE(YEAR(Stock_Info[[#This Row],[Date]]),MONTH(Stock_Info[[#This Row],[Date]]),1))-1)/7)+1</f>
        <v>WEEK 4</v>
      </c>
      <c r="D6263" s="12">
        <v>258.3</v>
      </c>
      <c r="E6263" s="12">
        <v>261.39999999999998</v>
      </c>
      <c r="F6263" s="12">
        <v>257.35000000000002</v>
      </c>
      <c r="G6263" s="12">
        <v>258.25</v>
      </c>
      <c r="H6263" s="12">
        <v>259.63614960191228</v>
      </c>
      <c r="I6263">
        <v>55641</v>
      </c>
      <c r="J6263">
        <v>1348</v>
      </c>
      <c r="K6263" s="12">
        <v>14446415</v>
      </c>
      <c r="L6263">
        <v>30361</v>
      </c>
      <c r="M6263">
        <v>54.57</v>
      </c>
      <c r="N6263">
        <v>4.05</v>
      </c>
      <c r="O6263">
        <v>-0.05</v>
      </c>
      <c r="P6263">
        <f xml:space="preserve"> IF(Stock_Info[[#This Row],[Close Price]] &gt; Stock_Info[[#This Row],[Open Price]], 1, 0)</f>
        <v>0</v>
      </c>
      <c r="Q6263" t="str">
        <f>IF(AND(Stock_Info[[#This Row],[% Deli. Qty to Traded Qty]]&gt;80,Stock_Info[[#This Row],[No. of Trades]]&lt;3000),"Unusual Day","")</f>
        <v/>
      </c>
      <c r="R6263" t="str">
        <f>IF(AND(Stock_Info[[#This Row],[Spread High-Low]] &lt; 10, Stock_Info[[#This Row],[% Deli. Qty to Traded Qty]] &gt; 90), "Good Day", "")</f>
        <v/>
      </c>
    </row>
    <row r="6264" spans="1:18">
      <c r="A6264" t="s">
        <v>65</v>
      </c>
      <c r="B6264" s="1">
        <v>45890</v>
      </c>
      <c r="C6264" s="1" t="str">
        <f>"WEEK" &amp;" " &amp;  INT((DAY(Stock_Info[[#This Row],[Date]])+WEEKDAY(DATE(YEAR(Stock_Info[[#This Row],[Date]]),MONTH(Stock_Info[[#This Row],[Date]]),1))-1)/7)+1</f>
        <v>WEEK 4</v>
      </c>
      <c r="D6264" s="12">
        <v>261.75</v>
      </c>
      <c r="E6264" s="12">
        <v>261.75</v>
      </c>
      <c r="F6264" s="12">
        <v>257</v>
      </c>
      <c r="G6264" s="12">
        <v>258.25</v>
      </c>
      <c r="H6264" s="12">
        <v>258.28291523200522</v>
      </c>
      <c r="I6264">
        <v>36594</v>
      </c>
      <c r="J6264">
        <v>1020</v>
      </c>
      <c r="K6264" s="12">
        <v>9451605</v>
      </c>
      <c r="L6264">
        <v>19633</v>
      </c>
      <c r="M6264">
        <v>53.65</v>
      </c>
      <c r="N6264">
        <v>4.75</v>
      </c>
      <c r="O6264">
        <v>-3.5</v>
      </c>
      <c r="P6264">
        <f xml:space="preserve"> IF(Stock_Info[[#This Row],[Close Price]] &gt; Stock_Info[[#This Row],[Open Price]], 1, 0)</f>
        <v>0</v>
      </c>
      <c r="Q6264" t="str">
        <f>IF(AND(Stock_Info[[#This Row],[% Deli. Qty to Traded Qty]]&gt;80,Stock_Info[[#This Row],[No. of Trades]]&lt;3000),"Unusual Day","")</f>
        <v/>
      </c>
      <c r="R6264" t="str">
        <f>IF(AND(Stock_Info[[#This Row],[Spread High-Low]] &lt; 10, Stock_Info[[#This Row],[% Deli. Qty to Traded Qty]] &gt; 90), "Good Day", "")</f>
        <v/>
      </c>
    </row>
    <row r="6265" spans="1:18">
      <c r="A6265" t="s">
        <v>65</v>
      </c>
      <c r="B6265" s="1">
        <v>45889</v>
      </c>
      <c r="C6265" s="1" t="str">
        <f>"WEEK" &amp;" " &amp;  INT((DAY(Stock_Info[[#This Row],[Date]])+WEEKDAY(DATE(YEAR(Stock_Info[[#This Row],[Date]]),MONTH(Stock_Info[[#This Row],[Date]]),1))-1)/7)+1</f>
        <v>WEEK 4</v>
      </c>
      <c r="D6265" s="12">
        <v>264.25</v>
      </c>
      <c r="E6265" s="12">
        <v>264.25</v>
      </c>
      <c r="F6265" s="12">
        <v>258.10000000000002</v>
      </c>
      <c r="G6265" s="12">
        <v>259.55</v>
      </c>
      <c r="H6265" s="12">
        <v>259.45546697290251</v>
      </c>
      <c r="I6265">
        <v>45281</v>
      </c>
      <c r="J6265">
        <v>796</v>
      </c>
      <c r="K6265" s="12">
        <v>11748403</v>
      </c>
      <c r="L6265">
        <v>30648</v>
      </c>
      <c r="M6265">
        <v>67.680000000000007</v>
      </c>
      <c r="N6265">
        <v>6.15</v>
      </c>
      <c r="O6265">
        <v>-4.7</v>
      </c>
      <c r="P6265">
        <f xml:space="preserve"> IF(Stock_Info[[#This Row],[Close Price]] &gt; Stock_Info[[#This Row],[Open Price]], 1, 0)</f>
        <v>0</v>
      </c>
      <c r="Q6265" t="str">
        <f>IF(AND(Stock_Info[[#This Row],[% Deli. Qty to Traded Qty]]&gt;80,Stock_Info[[#This Row],[No. of Trades]]&lt;3000),"Unusual Day","")</f>
        <v/>
      </c>
      <c r="R6265" t="str">
        <f>IF(AND(Stock_Info[[#This Row],[Spread High-Low]] &lt; 10, Stock_Info[[#This Row],[% Deli. Qty to Traded Qty]] &gt; 90), "Good Day", "")</f>
        <v/>
      </c>
    </row>
    <row r="6266" spans="1:18">
      <c r="A6266" t="s">
        <v>65</v>
      </c>
      <c r="B6266" s="1">
        <v>45888</v>
      </c>
      <c r="C6266" s="1" t="str">
        <f>"WEEK" &amp;" " &amp;  INT((DAY(Stock_Info[[#This Row],[Date]])+WEEKDAY(DATE(YEAR(Stock_Info[[#This Row],[Date]]),MONTH(Stock_Info[[#This Row],[Date]]),1))-1)/7)+1</f>
        <v>WEEK 4</v>
      </c>
      <c r="D6266" s="12">
        <v>264.7</v>
      </c>
      <c r="E6266" s="12">
        <v>265.05</v>
      </c>
      <c r="F6266" s="12">
        <v>261.05</v>
      </c>
      <c r="G6266" s="12">
        <v>262.8</v>
      </c>
      <c r="H6266" s="12">
        <v>263.11406757094119</v>
      </c>
      <c r="I6266">
        <v>48068</v>
      </c>
      <c r="J6266">
        <v>1649</v>
      </c>
      <c r="K6266" s="12">
        <v>12647367</v>
      </c>
      <c r="L6266">
        <v>35315</v>
      </c>
      <c r="M6266">
        <v>73.47</v>
      </c>
      <c r="N6266">
        <v>4</v>
      </c>
      <c r="O6266">
        <v>-1.9</v>
      </c>
      <c r="P6266">
        <f xml:space="preserve"> IF(Stock_Info[[#This Row],[Close Price]] &gt; Stock_Info[[#This Row],[Open Price]], 1, 0)</f>
        <v>0</v>
      </c>
      <c r="Q6266" t="str">
        <f>IF(AND(Stock_Info[[#This Row],[% Deli. Qty to Traded Qty]]&gt;80,Stock_Info[[#This Row],[No. of Trades]]&lt;3000),"Unusual Day","")</f>
        <v/>
      </c>
      <c r="R6266" t="str">
        <f>IF(AND(Stock_Info[[#This Row],[Spread High-Low]] &lt; 10, Stock_Info[[#This Row],[% Deli. Qty to Traded Qty]] &gt; 90), "Good Day", "")</f>
        <v/>
      </c>
    </row>
    <row r="6267" spans="1:18">
      <c r="A6267" t="s">
        <v>65</v>
      </c>
      <c r="B6267" s="1">
        <v>45887</v>
      </c>
      <c r="C6267" s="1" t="str">
        <f>"WEEK" &amp;" " &amp;  INT((DAY(Stock_Info[[#This Row],[Date]])+WEEKDAY(DATE(YEAR(Stock_Info[[#This Row],[Date]]),MONTH(Stock_Info[[#This Row],[Date]]),1))-1)/7)+1</f>
        <v>WEEK 4</v>
      </c>
      <c r="D6267" s="12">
        <v>260.14999999999998</v>
      </c>
      <c r="E6267" s="12">
        <v>266</v>
      </c>
      <c r="F6267" s="12">
        <v>259.89999999999998</v>
      </c>
      <c r="G6267" s="12">
        <v>262.89999999999998</v>
      </c>
      <c r="H6267" s="12">
        <v>262.64384505586457</v>
      </c>
      <c r="I6267">
        <v>60951</v>
      </c>
      <c r="J6267">
        <v>1183</v>
      </c>
      <c r="K6267" s="12">
        <v>16008405</v>
      </c>
      <c r="L6267">
        <v>38061</v>
      </c>
      <c r="M6267">
        <v>62.45</v>
      </c>
      <c r="N6267">
        <v>6.1</v>
      </c>
      <c r="O6267">
        <v>2.75</v>
      </c>
      <c r="P6267">
        <f xml:space="preserve"> IF(Stock_Info[[#This Row],[Close Price]] &gt; Stock_Info[[#This Row],[Open Price]], 1, 0)</f>
        <v>1</v>
      </c>
      <c r="Q6267" t="str">
        <f>IF(AND(Stock_Info[[#This Row],[% Deli. Qty to Traded Qty]]&gt;80,Stock_Info[[#This Row],[No. of Trades]]&lt;3000),"Unusual Day","")</f>
        <v/>
      </c>
      <c r="R6267" t="str">
        <f>IF(AND(Stock_Info[[#This Row],[Spread High-Low]] &lt; 10, Stock_Info[[#This Row],[% Deli. Qty to Traded Qty]] &gt; 90), "Good Day", "")</f>
        <v/>
      </c>
    </row>
    <row r="6268" spans="1:18">
      <c r="A6268" t="s">
        <v>65</v>
      </c>
      <c r="B6268" s="1">
        <v>45883</v>
      </c>
      <c r="C6268" s="1" t="str">
        <f>"WEEK" &amp;" " &amp;  INT((DAY(Stock_Info[[#This Row],[Date]])+WEEKDAY(DATE(YEAR(Stock_Info[[#This Row],[Date]]),MONTH(Stock_Info[[#This Row],[Date]]),1))-1)/7)+1</f>
        <v>WEEK 3</v>
      </c>
      <c r="D6268" s="12">
        <v>257.35000000000002</v>
      </c>
      <c r="E6268" s="12">
        <v>260.14999999999998</v>
      </c>
      <c r="F6268" s="12">
        <v>256.10000000000002</v>
      </c>
      <c r="G6268" s="12">
        <v>257.10000000000002</v>
      </c>
      <c r="H6268" s="12">
        <v>257.10480153935652</v>
      </c>
      <c r="I6268">
        <v>22347</v>
      </c>
      <c r="J6268">
        <v>504</v>
      </c>
      <c r="K6268" s="12">
        <v>5745521</v>
      </c>
      <c r="L6268">
        <v>12384</v>
      </c>
      <c r="M6268">
        <v>55.42</v>
      </c>
      <c r="N6268">
        <v>4.05</v>
      </c>
      <c r="O6268">
        <v>-0.25</v>
      </c>
      <c r="P6268">
        <f xml:space="preserve"> IF(Stock_Info[[#This Row],[Close Price]] &gt; Stock_Info[[#This Row],[Open Price]], 1, 0)</f>
        <v>0</v>
      </c>
      <c r="Q6268" t="str">
        <f>IF(AND(Stock_Info[[#This Row],[% Deli. Qty to Traded Qty]]&gt;80,Stock_Info[[#This Row],[No. of Trades]]&lt;3000),"Unusual Day","")</f>
        <v/>
      </c>
      <c r="R6268" t="str">
        <f>IF(AND(Stock_Info[[#This Row],[Spread High-Low]] &lt; 10, Stock_Info[[#This Row],[% Deli. Qty to Traded Qty]] &gt; 90), "Good Day", "")</f>
        <v/>
      </c>
    </row>
    <row r="6269" spans="1:18">
      <c r="A6269" t="s">
        <v>65</v>
      </c>
      <c r="B6269" s="1">
        <v>45882</v>
      </c>
      <c r="C6269" s="1" t="str">
        <f>"WEEK" &amp;" " &amp;  INT((DAY(Stock_Info[[#This Row],[Date]])+WEEKDAY(DATE(YEAR(Stock_Info[[#This Row],[Date]]),MONTH(Stock_Info[[#This Row],[Date]]),1))-1)/7)+1</f>
        <v>WEEK 3</v>
      </c>
      <c r="D6269" s="12">
        <v>259.60000000000002</v>
      </c>
      <c r="E6269" s="12">
        <v>261.5</v>
      </c>
      <c r="F6269" s="12">
        <v>255.7</v>
      </c>
      <c r="G6269" s="12">
        <v>256.3</v>
      </c>
      <c r="H6269" s="12">
        <v>258.41296619031021</v>
      </c>
      <c r="I6269">
        <v>28690</v>
      </c>
      <c r="J6269">
        <v>643</v>
      </c>
      <c r="K6269" s="12">
        <v>7413868</v>
      </c>
      <c r="L6269">
        <v>11307</v>
      </c>
      <c r="M6269">
        <v>39.409999999999997</v>
      </c>
      <c r="N6269">
        <v>5.8</v>
      </c>
      <c r="O6269">
        <v>-3.3</v>
      </c>
      <c r="P6269">
        <f xml:space="preserve"> IF(Stock_Info[[#This Row],[Close Price]] &gt; Stock_Info[[#This Row],[Open Price]], 1, 0)</f>
        <v>0</v>
      </c>
      <c r="Q6269" t="str">
        <f>IF(AND(Stock_Info[[#This Row],[% Deli. Qty to Traded Qty]]&gt;80,Stock_Info[[#This Row],[No. of Trades]]&lt;3000),"Unusual Day","")</f>
        <v/>
      </c>
      <c r="R6269" t="str">
        <f>IF(AND(Stock_Info[[#This Row],[Spread High-Low]] &lt; 10, Stock_Info[[#This Row],[% Deli. Qty to Traded Qty]] &gt; 90), "Good Day", "")</f>
        <v/>
      </c>
    </row>
    <row r="6270" spans="1:18">
      <c r="A6270" t="s">
        <v>65</v>
      </c>
      <c r="B6270" s="1">
        <v>45881</v>
      </c>
      <c r="C6270" s="1" t="str">
        <f>"WEEK" &amp;" " &amp;  INT((DAY(Stock_Info[[#This Row],[Date]])+WEEKDAY(DATE(YEAR(Stock_Info[[#This Row],[Date]]),MONTH(Stock_Info[[#This Row],[Date]]),1))-1)/7)+1</f>
        <v>WEEK 3</v>
      </c>
      <c r="D6270" s="12">
        <v>264</v>
      </c>
      <c r="E6270" s="12">
        <v>264</v>
      </c>
      <c r="F6270" s="12">
        <v>257.2</v>
      </c>
      <c r="G6270" s="12">
        <v>257.85000000000002</v>
      </c>
      <c r="H6270" s="12">
        <v>259.9667189281642</v>
      </c>
      <c r="I6270">
        <v>28064</v>
      </c>
      <c r="J6270">
        <v>467</v>
      </c>
      <c r="K6270" s="12">
        <v>7295706</v>
      </c>
      <c r="L6270">
        <v>15458</v>
      </c>
      <c r="M6270">
        <v>55.08</v>
      </c>
      <c r="N6270">
        <v>6.8</v>
      </c>
      <c r="O6270">
        <v>-6.15</v>
      </c>
      <c r="P6270">
        <f xml:space="preserve"> IF(Stock_Info[[#This Row],[Close Price]] &gt; Stock_Info[[#This Row],[Open Price]], 1, 0)</f>
        <v>0</v>
      </c>
      <c r="Q6270" t="str">
        <f>IF(AND(Stock_Info[[#This Row],[% Deli. Qty to Traded Qty]]&gt;80,Stock_Info[[#This Row],[No. of Trades]]&lt;3000),"Unusual Day","")</f>
        <v/>
      </c>
      <c r="R6270" t="str">
        <f>IF(AND(Stock_Info[[#This Row],[Spread High-Low]] &lt; 10, Stock_Info[[#This Row],[% Deli. Qty to Traded Qty]] &gt; 90), "Good Day", "")</f>
        <v/>
      </c>
    </row>
    <row r="6271" spans="1:18">
      <c r="A6271" t="s">
        <v>65</v>
      </c>
      <c r="B6271" s="1">
        <v>45880</v>
      </c>
      <c r="C6271" s="1" t="str">
        <f>"WEEK" &amp;" " &amp;  INT((DAY(Stock_Info[[#This Row],[Date]])+WEEKDAY(DATE(YEAR(Stock_Info[[#This Row],[Date]]),MONTH(Stock_Info[[#This Row],[Date]]),1))-1)/7)+1</f>
        <v>WEEK 3</v>
      </c>
      <c r="D6271" s="12">
        <v>265.5</v>
      </c>
      <c r="E6271" s="12">
        <v>265.5</v>
      </c>
      <c r="F6271" s="12">
        <v>260.25</v>
      </c>
      <c r="G6271" s="12">
        <v>261.60000000000002</v>
      </c>
      <c r="H6271" s="12">
        <v>262.62333651096282</v>
      </c>
      <c r="I6271">
        <v>26225</v>
      </c>
      <c r="J6271">
        <v>853</v>
      </c>
      <c r="K6271" s="12">
        <v>6887297</v>
      </c>
      <c r="L6271">
        <v>16485</v>
      </c>
      <c r="M6271">
        <v>62.86</v>
      </c>
      <c r="N6271">
        <v>5.25</v>
      </c>
      <c r="O6271">
        <v>-3.9</v>
      </c>
      <c r="P6271">
        <f xml:space="preserve"> IF(Stock_Info[[#This Row],[Close Price]] &gt; Stock_Info[[#This Row],[Open Price]], 1, 0)</f>
        <v>0</v>
      </c>
      <c r="Q6271" t="str">
        <f>IF(AND(Stock_Info[[#This Row],[% Deli. Qty to Traded Qty]]&gt;80,Stock_Info[[#This Row],[No. of Trades]]&lt;3000),"Unusual Day","")</f>
        <v/>
      </c>
      <c r="R6271" t="str">
        <f>IF(AND(Stock_Info[[#This Row],[Spread High-Low]] &lt; 10, Stock_Info[[#This Row],[% Deli. Qty to Traded Qty]] &gt; 90), "Good Day", "")</f>
        <v/>
      </c>
    </row>
    <row r="6272" spans="1:18">
      <c r="A6272" t="s">
        <v>65</v>
      </c>
      <c r="B6272" s="1">
        <v>45877</v>
      </c>
      <c r="C6272" s="1" t="str">
        <f>"WEEK" &amp;" " &amp;  INT((DAY(Stock_Info[[#This Row],[Date]])+WEEKDAY(DATE(YEAR(Stock_Info[[#This Row],[Date]]),MONTH(Stock_Info[[#This Row],[Date]]),1))-1)/7)+1</f>
        <v>WEEK 2</v>
      </c>
      <c r="D6272" s="12">
        <v>262</v>
      </c>
      <c r="E6272" s="12">
        <v>265.10000000000002</v>
      </c>
      <c r="F6272" s="12">
        <v>259.85000000000002</v>
      </c>
      <c r="G6272" s="12">
        <v>263.10000000000002</v>
      </c>
      <c r="H6272" s="12">
        <v>263.18686765108009</v>
      </c>
      <c r="I6272">
        <v>29256</v>
      </c>
      <c r="J6272">
        <v>958</v>
      </c>
      <c r="K6272" s="12">
        <v>7699795</v>
      </c>
      <c r="L6272">
        <v>12062</v>
      </c>
      <c r="M6272">
        <v>41.23</v>
      </c>
      <c r="N6272">
        <v>5.25</v>
      </c>
      <c r="O6272">
        <v>1.1000000000000001</v>
      </c>
      <c r="P6272">
        <f xml:space="preserve"> IF(Stock_Info[[#This Row],[Close Price]] &gt; Stock_Info[[#This Row],[Open Price]], 1, 0)</f>
        <v>1</v>
      </c>
      <c r="Q6272" t="str">
        <f>IF(AND(Stock_Info[[#This Row],[% Deli. Qty to Traded Qty]]&gt;80,Stock_Info[[#This Row],[No. of Trades]]&lt;3000),"Unusual Day","")</f>
        <v/>
      </c>
      <c r="R6272" t="str">
        <f>IF(AND(Stock_Info[[#This Row],[Spread High-Low]] &lt; 10, Stock_Info[[#This Row],[% Deli. Qty to Traded Qty]] &gt; 90), "Good Day", "")</f>
        <v/>
      </c>
    </row>
    <row r="6273" spans="1:18">
      <c r="A6273" t="s">
        <v>65</v>
      </c>
      <c r="B6273" s="1">
        <v>45876</v>
      </c>
      <c r="C6273" s="1" t="str">
        <f>"WEEK" &amp;" " &amp;  INT((DAY(Stock_Info[[#This Row],[Date]])+WEEKDAY(DATE(YEAR(Stock_Info[[#This Row],[Date]]),MONTH(Stock_Info[[#This Row],[Date]]),1))-1)/7)+1</f>
        <v>WEEK 2</v>
      </c>
      <c r="D6273" s="12">
        <v>258.05</v>
      </c>
      <c r="E6273" s="12">
        <v>262.25</v>
      </c>
      <c r="F6273" s="12">
        <v>257.3</v>
      </c>
      <c r="G6273" s="12">
        <v>261.39999999999998</v>
      </c>
      <c r="H6273" s="12">
        <v>259.29367149564587</v>
      </c>
      <c r="I6273">
        <v>24919</v>
      </c>
      <c r="J6273">
        <v>502</v>
      </c>
      <c r="K6273" s="12">
        <v>6461339</v>
      </c>
      <c r="L6273">
        <v>11454</v>
      </c>
      <c r="M6273">
        <v>45.96</v>
      </c>
      <c r="N6273">
        <v>4.95</v>
      </c>
      <c r="O6273">
        <v>3.35</v>
      </c>
      <c r="P6273">
        <f xml:space="preserve"> IF(Stock_Info[[#This Row],[Close Price]] &gt; Stock_Info[[#This Row],[Open Price]], 1, 0)</f>
        <v>1</v>
      </c>
      <c r="Q6273" t="str">
        <f>IF(AND(Stock_Info[[#This Row],[% Deli. Qty to Traded Qty]]&gt;80,Stock_Info[[#This Row],[No. of Trades]]&lt;3000),"Unusual Day","")</f>
        <v/>
      </c>
      <c r="R6273" t="str">
        <f>IF(AND(Stock_Info[[#This Row],[Spread High-Low]] &lt; 10, Stock_Info[[#This Row],[% Deli. Qty to Traded Qty]] &gt; 90), "Good Day", "")</f>
        <v/>
      </c>
    </row>
    <row r="6274" spans="1:18">
      <c r="A6274" t="s">
        <v>65</v>
      </c>
      <c r="B6274" s="1">
        <v>45875</v>
      </c>
      <c r="C6274" s="1" t="str">
        <f>"WEEK" &amp;" " &amp;  INT((DAY(Stock_Info[[#This Row],[Date]])+WEEKDAY(DATE(YEAR(Stock_Info[[#This Row],[Date]]),MONTH(Stock_Info[[#This Row],[Date]]),1))-1)/7)+1</f>
        <v>WEEK 2</v>
      </c>
      <c r="D6274" s="12">
        <v>260.3</v>
      </c>
      <c r="E6274" s="12">
        <v>262.25</v>
      </c>
      <c r="F6274" s="12">
        <v>256.85000000000002</v>
      </c>
      <c r="G6274" s="12">
        <v>261.75</v>
      </c>
      <c r="H6274" s="12">
        <v>259.41759493319256</v>
      </c>
      <c r="I6274">
        <v>35999</v>
      </c>
      <c r="J6274">
        <v>1165</v>
      </c>
      <c r="K6274" s="12">
        <v>9338774</v>
      </c>
      <c r="L6274">
        <v>16425</v>
      </c>
      <c r="M6274">
        <v>45.63</v>
      </c>
      <c r="N6274">
        <v>5.4</v>
      </c>
      <c r="O6274">
        <v>1.45</v>
      </c>
      <c r="P6274">
        <f xml:space="preserve"> IF(Stock_Info[[#This Row],[Close Price]] &gt; Stock_Info[[#This Row],[Open Price]], 1, 0)</f>
        <v>1</v>
      </c>
      <c r="Q6274" t="str">
        <f>IF(AND(Stock_Info[[#This Row],[% Deli. Qty to Traded Qty]]&gt;80,Stock_Info[[#This Row],[No. of Trades]]&lt;3000),"Unusual Day","")</f>
        <v/>
      </c>
      <c r="R6274" t="str">
        <f>IF(AND(Stock_Info[[#This Row],[Spread High-Low]] &lt; 10, Stock_Info[[#This Row],[% Deli. Qty to Traded Qty]] &gt; 90), "Good Day", "")</f>
        <v/>
      </c>
    </row>
    <row r="6275" spans="1:18">
      <c r="A6275" t="s">
        <v>65</v>
      </c>
      <c r="B6275" s="1">
        <v>45874</v>
      </c>
      <c r="C6275" s="1" t="str">
        <f>"WEEK" &amp;" " &amp;  INT((DAY(Stock_Info[[#This Row],[Date]])+WEEKDAY(DATE(YEAR(Stock_Info[[#This Row],[Date]]),MONTH(Stock_Info[[#This Row],[Date]]),1))-1)/7)+1</f>
        <v>WEEK 2</v>
      </c>
      <c r="D6275" s="12">
        <v>261.75</v>
      </c>
      <c r="E6275" s="12">
        <v>264</v>
      </c>
      <c r="F6275" s="12">
        <v>259.14999999999998</v>
      </c>
      <c r="G6275" s="12">
        <v>260.25</v>
      </c>
      <c r="H6275" s="12">
        <v>261.14902991969296</v>
      </c>
      <c r="I6275">
        <v>28142</v>
      </c>
      <c r="J6275">
        <v>773</v>
      </c>
      <c r="K6275" s="12">
        <v>7349256</v>
      </c>
      <c r="L6275">
        <v>15077</v>
      </c>
      <c r="M6275">
        <v>53.57</v>
      </c>
      <c r="N6275">
        <v>4.8499999999999996</v>
      </c>
      <c r="O6275">
        <v>-1.5</v>
      </c>
      <c r="P6275">
        <f xml:space="preserve"> IF(Stock_Info[[#This Row],[Close Price]] &gt; Stock_Info[[#This Row],[Open Price]], 1, 0)</f>
        <v>0</v>
      </c>
      <c r="Q6275" t="str">
        <f>IF(AND(Stock_Info[[#This Row],[% Deli. Qty to Traded Qty]]&gt;80,Stock_Info[[#This Row],[No. of Trades]]&lt;3000),"Unusual Day","")</f>
        <v/>
      </c>
      <c r="R6275" t="str">
        <f>IF(AND(Stock_Info[[#This Row],[Spread High-Low]] &lt; 10, Stock_Info[[#This Row],[% Deli. Qty to Traded Qty]] &gt; 90), "Good Day", "")</f>
        <v/>
      </c>
    </row>
    <row r="6276" spans="1:18">
      <c r="A6276" t="s">
        <v>65</v>
      </c>
      <c r="B6276" s="1">
        <v>45873</v>
      </c>
      <c r="C6276" s="1" t="str">
        <f>"WEEK" &amp;" " &amp;  INT((DAY(Stock_Info[[#This Row],[Date]])+WEEKDAY(DATE(YEAR(Stock_Info[[#This Row],[Date]]),MONTH(Stock_Info[[#This Row],[Date]]),1))-1)/7)+1</f>
        <v>WEEK 2</v>
      </c>
      <c r="D6276" s="12">
        <v>263</v>
      </c>
      <c r="E6276" s="12">
        <v>264.75</v>
      </c>
      <c r="F6276" s="12">
        <v>259.25</v>
      </c>
      <c r="G6276" s="12">
        <v>263.45</v>
      </c>
      <c r="H6276" s="12">
        <v>261.83108274335075</v>
      </c>
      <c r="I6276">
        <v>73166</v>
      </c>
      <c r="J6276">
        <v>1841</v>
      </c>
      <c r="K6276" s="12">
        <v>19157133</v>
      </c>
      <c r="L6276">
        <v>39770</v>
      </c>
      <c r="M6276">
        <v>54.36</v>
      </c>
      <c r="N6276">
        <v>5.5</v>
      </c>
      <c r="O6276">
        <v>0.45</v>
      </c>
      <c r="P6276">
        <f xml:space="preserve"> IF(Stock_Info[[#This Row],[Close Price]] &gt; Stock_Info[[#This Row],[Open Price]], 1, 0)</f>
        <v>1</v>
      </c>
      <c r="Q6276" t="str">
        <f>IF(AND(Stock_Info[[#This Row],[% Deli. Qty to Traded Qty]]&gt;80,Stock_Info[[#This Row],[No. of Trades]]&lt;3000),"Unusual Day","")</f>
        <v/>
      </c>
      <c r="R6276" t="str">
        <f>IF(AND(Stock_Info[[#This Row],[Spread High-Low]] &lt; 10, Stock_Info[[#This Row],[% Deli. Qty to Traded Qty]] &gt; 90), "Good Day", "")</f>
        <v/>
      </c>
    </row>
    <row r="6277" spans="1:18">
      <c r="A6277" t="s">
        <v>65</v>
      </c>
      <c r="B6277" s="1">
        <v>45870</v>
      </c>
      <c r="C6277" s="1" t="str">
        <f>"WEEK" &amp;" " &amp;  INT((DAY(Stock_Info[[#This Row],[Date]])+WEEKDAY(DATE(YEAR(Stock_Info[[#This Row],[Date]]),MONTH(Stock_Info[[#This Row],[Date]]),1))-1)/7)+1</f>
        <v>WEEK 1</v>
      </c>
      <c r="D6277" s="12">
        <v>266.25</v>
      </c>
      <c r="E6277" s="12">
        <v>266.25</v>
      </c>
      <c r="F6277" s="12">
        <v>258.3</v>
      </c>
      <c r="G6277" s="12">
        <v>259.75</v>
      </c>
      <c r="H6277" s="12">
        <v>260.45703839122484</v>
      </c>
      <c r="I6277">
        <v>38837</v>
      </c>
      <c r="J6277">
        <v>796</v>
      </c>
      <c r="K6277" s="12">
        <v>10115370</v>
      </c>
      <c r="L6277">
        <v>13125</v>
      </c>
      <c r="M6277">
        <v>33.799999999999997</v>
      </c>
      <c r="N6277">
        <v>7.95</v>
      </c>
      <c r="O6277">
        <v>-6.5</v>
      </c>
      <c r="P6277">
        <f xml:space="preserve"> IF(Stock_Info[[#This Row],[Close Price]] &gt; Stock_Info[[#This Row],[Open Price]], 1, 0)</f>
        <v>0</v>
      </c>
      <c r="Q6277" t="str">
        <f>IF(AND(Stock_Info[[#This Row],[% Deli. Qty to Traded Qty]]&gt;80,Stock_Info[[#This Row],[No. of Trades]]&lt;3000),"Unusual Day","")</f>
        <v/>
      </c>
      <c r="R6277" t="str">
        <f>IF(AND(Stock_Info[[#This Row],[Spread High-Low]] &lt; 10, Stock_Info[[#This Row],[% Deli. Qty to Traded Qty]] &gt; 90), "Good Day", "")</f>
        <v/>
      </c>
    </row>
    <row r="6278" spans="1:18">
      <c r="A6278" t="s">
        <v>65</v>
      </c>
      <c r="B6278" s="1">
        <v>45869</v>
      </c>
      <c r="C6278" s="1" t="str">
        <f>"WEEK" &amp;" " &amp;  INT((DAY(Stock_Info[[#This Row],[Date]])+WEEKDAY(DATE(YEAR(Stock_Info[[#This Row],[Date]]),MONTH(Stock_Info[[#This Row],[Date]]),1))-1)/7)+1</f>
        <v>WEEK 5</v>
      </c>
      <c r="D6278" s="12">
        <v>259.95</v>
      </c>
      <c r="E6278" s="12">
        <v>267.45</v>
      </c>
      <c r="F6278" s="12">
        <v>255.5</v>
      </c>
      <c r="G6278" s="12">
        <v>263.35000000000002</v>
      </c>
      <c r="H6278" s="12">
        <v>261.90157139527918</v>
      </c>
      <c r="I6278">
        <v>60074</v>
      </c>
      <c r="J6278">
        <v>1541</v>
      </c>
      <c r="K6278" s="12">
        <v>15733475</v>
      </c>
      <c r="L6278">
        <v>32344</v>
      </c>
      <c r="M6278">
        <v>53.84</v>
      </c>
      <c r="N6278">
        <v>11.95</v>
      </c>
      <c r="O6278">
        <v>3.4</v>
      </c>
      <c r="P6278">
        <f xml:space="preserve"> IF(Stock_Info[[#This Row],[Close Price]] &gt; Stock_Info[[#This Row],[Open Price]], 1, 0)</f>
        <v>1</v>
      </c>
      <c r="Q6278" t="str">
        <f>IF(AND(Stock_Info[[#This Row],[% Deli. Qty to Traded Qty]]&gt;80,Stock_Info[[#This Row],[No. of Trades]]&lt;3000),"Unusual Day","")</f>
        <v/>
      </c>
      <c r="R6278" t="str">
        <f>IF(AND(Stock_Info[[#This Row],[Spread High-Low]] &lt; 10, Stock_Info[[#This Row],[% Deli. Qty to Traded Qty]] &gt; 90), "Good Day", "")</f>
        <v/>
      </c>
    </row>
    <row r="6279" spans="1:18">
      <c r="A6279" t="s">
        <v>65</v>
      </c>
      <c r="B6279" s="1">
        <v>45868</v>
      </c>
      <c r="C6279" s="1" t="str">
        <f>"WEEK" &amp;" " &amp;  INT((DAY(Stock_Info[[#This Row],[Date]])+WEEKDAY(DATE(YEAR(Stock_Info[[#This Row],[Date]]),MONTH(Stock_Info[[#This Row],[Date]]),1))-1)/7)+1</f>
        <v>WEEK 5</v>
      </c>
      <c r="D6279" s="12">
        <v>261.2</v>
      </c>
      <c r="E6279" s="12">
        <v>263.14999999999998</v>
      </c>
      <c r="F6279" s="12">
        <v>258</v>
      </c>
      <c r="G6279" s="12">
        <v>258.7</v>
      </c>
      <c r="H6279" s="12">
        <v>259.47457216661286</v>
      </c>
      <c r="I6279">
        <v>37164</v>
      </c>
      <c r="J6279">
        <v>729</v>
      </c>
      <c r="K6279" s="12">
        <v>9643113</v>
      </c>
      <c r="L6279">
        <v>21868</v>
      </c>
      <c r="M6279">
        <v>58.84</v>
      </c>
      <c r="N6279">
        <v>5.15</v>
      </c>
      <c r="O6279">
        <v>-2.5</v>
      </c>
      <c r="P6279">
        <f xml:space="preserve"> IF(Stock_Info[[#This Row],[Close Price]] &gt; Stock_Info[[#This Row],[Open Price]], 1, 0)</f>
        <v>0</v>
      </c>
      <c r="Q6279" t="str">
        <f>IF(AND(Stock_Info[[#This Row],[% Deli. Qty to Traded Qty]]&gt;80,Stock_Info[[#This Row],[No. of Trades]]&lt;3000),"Unusual Day","")</f>
        <v/>
      </c>
      <c r="R6279" t="str">
        <f>IF(AND(Stock_Info[[#This Row],[Spread High-Low]] &lt; 10, Stock_Info[[#This Row],[% Deli. Qty to Traded Qty]] &gt; 90), "Good Day", "")</f>
        <v/>
      </c>
    </row>
    <row r="6280" spans="1:18">
      <c r="A6280" t="s">
        <v>65</v>
      </c>
      <c r="B6280" s="1">
        <v>45867</v>
      </c>
      <c r="C6280" s="1" t="str">
        <f>"WEEK" &amp;" " &amp;  INT((DAY(Stock_Info[[#This Row],[Date]])+WEEKDAY(DATE(YEAR(Stock_Info[[#This Row],[Date]]),MONTH(Stock_Info[[#This Row],[Date]]),1))-1)/7)+1</f>
        <v>WEEK 5</v>
      </c>
      <c r="D6280" s="12">
        <v>258.14999999999998</v>
      </c>
      <c r="E6280" s="12">
        <v>261</v>
      </c>
      <c r="F6280" s="12">
        <v>254.85</v>
      </c>
      <c r="G6280" s="12">
        <v>259.85000000000002</v>
      </c>
      <c r="H6280" s="12">
        <v>258.28884272318368</v>
      </c>
      <c r="I6280">
        <v>52468</v>
      </c>
      <c r="J6280">
        <v>922</v>
      </c>
      <c r="K6280" s="12">
        <v>13551899</v>
      </c>
      <c r="L6280">
        <v>20577</v>
      </c>
      <c r="M6280">
        <v>39.22</v>
      </c>
      <c r="N6280">
        <v>6.15</v>
      </c>
      <c r="O6280">
        <v>1.7</v>
      </c>
      <c r="P6280">
        <f xml:space="preserve"> IF(Stock_Info[[#This Row],[Close Price]] &gt; Stock_Info[[#This Row],[Open Price]], 1, 0)</f>
        <v>1</v>
      </c>
      <c r="Q6280" t="str">
        <f>IF(AND(Stock_Info[[#This Row],[% Deli. Qty to Traded Qty]]&gt;80,Stock_Info[[#This Row],[No. of Trades]]&lt;3000),"Unusual Day","")</f>
        <v/>
      </c>
      <c r="R6280" t="str">
        <f>IF(AND(Stock_Info[[#This Row],[Spread High-Low]] &lt; 10, Stock_Info[[#This Row],[% Deli. Qty to Traded Qty]] &gt; 90), "Good Day", "")</f>
        <v/>
      </c>
    </row>
    <row r="6281" spans="1:18">
      <c r="A6281" t="s">
        <v>65</v>
      </c>
      <c r="B6281" s="1">
        <v>45866</v>
      </c>
      <c r="C6281" s="1" t="str">
        <f>"WEEK" &amp;" " &amp;  INT((DAY(Stock_Info[[#This Row],[Date]])+WEEKDAY(DATE(YEAR(Stock_Info[[#This Row],[Date]]),MONTH(Stock_Info[[#This Row],[Date]]),1))-1)/7)+1</f>
        <v>WEEK 5</v>
      </c>
      <c r="D6281" s="12">
        <v>259.05</v>
      </c>
      <c r="E6281" s="12">
        <v>264</v>
      </c>
      <c r="F6281" s="12">
        <v>258.55</v>
      </c>
      <c r="G6281" s="12">
        <v>259.8</v>
      </c>
      <c r="H6281" s="12">
        <v>260.60166621904148</v>
      </c>
      <c r="I6281">
        <v>189891</v>
      </c>
      <c r="J6281">
        <v>3104</v>
      </c>
      <c r="K6281" s="12">
        <v>49485911</v>
      </c>
      <c r="L6281">
        <v>102163</v>
      </c>
      <c r="M6281">
        <v>53.8</v>
      </c>
      <c r="N6281">
        <v>5.45</v>
      </c>
      <c r="O6281">
        <v>0.75</v>
      </c>
      <c r="P6281">
        <f xml:space="preserve"> IF(Stock_Info[[#This Row],[Close Price]] &gt; Stock_Info[[#This Row],[Open Price]], 1, 0)</f>
        <v>1</v>
      </c>
      <c r="Q6281" t="str">
        <f>IF(AND(Stock_Info[[#This Row],[% Deli. Qty to Traded Qty]]&gt;80,Stock_Info[[#This Row],[No. of Trades]]&lt;3000),"Unusual Day","")</f>
        <v/>
      </c>
      <c r="R6281" t="str">
        <f>IF(AND(Stock_Info[[#This Row],[Spread High-Low]] &lt; 10, Stock_Info[[#This Row],[% Deli. Qty to Traded Qty]] &gt; 90), "Good Day", "")</f>
        <v/>
      </c>
    </row>
    <row r="6282" spans="1:18">
      <c r="A6282" t="s">
        <v>65</v>
      </c>
      <c r="B6282" s="1">
        <v>45863</v>
      </c>
      <c r="C6282" s="1" t="str">
        <f>"WEEK" &amp;" " &amp;  INT((DAY(Stock_Info[[#This Row],[Date]])+WEEKDAY(DATE(YEAR(Stock_Info[[#This Row],[Date]]),MONTH(Stock_Info[[#This Row],[Date]]),1))-1)/7)+1</f>
        <v>WEEK 4</v>
      </c>
      <c r="D6282" s="12">
        <v>271.05</v>
      </c>
      <c r="E6282" s="12">
        <v>271.5</v>
      </c>
      <c r="F6282" s="12">
        <v>259.25</v>
      </c>
      <c r="G6282" s="12">
        <v>260.95</v>
      </c>
      <c r="H6282" s="12">
        <v>263.10761614055986</v>
      </c>
      <c r="I6282">
        <v>161184</v>
      </c>
      <c r="J6282">
        <v>3747</v>
      </c>
      <c r="K6282" s="12">
        <v>42408738</v>
      </c>
      <c r="L6282">
        <v>76374</v>
      </c>
      <c r="M6282">
        <v>47.38</v>
      </c>
      <c r="N6282">
        <v>12.25</v>
      </c>
      <c r="O6282">
        <v>-10.1</v>
      </c>
      <c r="P6282">
        <f xml:space="preserve"> IF(Stock_Info[[#This Row],[Close Price]] &gt; Stock_Info[[#This Row],[Open Price]], 1, 0)</f>
        <v>0</v>
      </c>
      <c r="Q6282" t="str">
        <f>IF(AND(Stock_Info[[#This Row],[% Deli. Qty to Traded Qty]]&gt;80,Stock_Info[[#This Row],[No. of Trades]]&lt;3000),"Unusual Day","")</f>
        <v/>
      </c>
      <c r="R6282" t="str">
        <f>IF(AND(Stock_Info[[#This Row],[Spread High-Low]] &lt; 10, Stock_Info[[#This Row],[% Deli. Qty to Traded Qty]] &gt; 90), "Good Day", "")</f>
        <v/>
      </c>
    </row>
    <row r="6283" spans="1:18">
      <c r="A6283" t="s">
        <v>65</v>
      </c>
      <c r="B6283" s="1">
        <v>45862</v>
      </c>
      <c r="C6283" s="1" t="str">
        <f>"WEEK" &amp;" " &amp;  INT((DAY(Stock_Info[[#This Row],[Date]])+WEEKDAY(DATE(YEAR(Stock_Info[[#This Row],[Date]]),MONTH(Stock_Info[[#This Row],[Date]]),1))-1)/7)+1</f>
        <v>WEEK 4</v>
      </c>
      <c r="D6283" s="12">
        <v>271.05</v>
      </c>
      <c r="E6283" s="12">
        <v>275</v>
      </c>
      <c r="F6283" s="12">
        <v>268.10000000000002</v>
      </c>
      <c r="G6283" s="12">
        <v>270.75</v>
      </c>
      <c r="H6283" s="12">
        <v>270.97516665295035</v>
      </c>
      <c r="I6283">
        <v>145812</v>
      </c>
      <c r="J6283">
        <v>2178</v>
      </c>
      <c r="K6283" s="12">
        <v>39511431</v>
      </c>
      <c r="L6283">
        <v>58507</v>
      </c>
      <c r="M6283">
        <v>40.119999999999997</v>
      </c>
      <c r="N6283">
        <v>6.9</v>
      </c>
      <c r="O6283">
        <v>-0.3</v>
      </c>
      <c r="P6283">
        <f xml:space="preserve"> IF(Stock_Info[[#This Row],[Close Price]] &gt; Stock_Info[[#This Row],[Open Price]], 1, 0)</f>
        <v>0</v>
      </c>
      <c r="Q6283" t="str">
        <f>IF(AND(Stock_Info[[#This Row],[% Deli. Qty to Traded Qty]]&gt;80,Stock_Info[[#This Row],[No. of Trades]]&lt;3000),"Unusual Day","")</f>
        <v/>
      </c>
      <c r="R6283" t="str">
        <f>IF(AND(Stock_Info[[#This Row],[Spread High-Low]] &lt; 10, Stock_Info[[#This Row],[% Deli. Qty to Traded Qty]] &gt; 90), "Good Day", "")</f>
        <v/>
      </c>
    </row>
    <row r="6284" spans="1:18">
      <c r="A6284" t="s">
        <v>65</v>
      </c>
      <c r="B6284" s="1">
        <v>45861</v>
      </c>
      <c r="C6284" s="1" t="str">
        <f>"WEEK" &amp;" " &amp;  INT((DAY(Stock_Info[[#This Row],[Date]])+WEEKDAY(DATE(YEAR(Stock_Info[[#This Row],[Date]]),MONTH(Stock_Info[[#This Row],[Date]]),1))-1)/7)+1</f>
        <v>WEEK 4</v>
      </c>
      <c r="D6284" s="12">
        <v>271.05</v>
      </c>
      <c r="E6284" s="12">
        <v>272.2</v>
      </c>
      <c r="F6284" s="12">
        <v>267.75</v>
      </c>
      <c r="G6284" s="12">
        <v>271</v>
      </c>
      <c r="H6284" s="12">
        <v>270.55689566729643</v>
      </c>
      <c r="I6284">
        <v>79927</v>
      </c>
      <c r="J6284">
        <v>2500</v>
      </c>
      <c r="K6284" s="12">
        <v>21624801</v>
      </c>
      <c r="L6284">
        <v>49570</v>
      </c>
      <c r="M6284">
        <v>62.02</v>
      </c>
      <c r="N6284">
        <v>4.45</v>
      </c>
      <c r="O6284">
        <v>-0.05</v>
      </c>
      <c r="P6284">
        <f xml:space="preserve"> IF(Stock_Info[[#This Row],[Close Price]] &gt; Stock_Info[[#This Row],[Open Price]], 1, 0)</f>
        <v>0</v>
      </c>
      <c r="Q6284" t="str">
        <f>IF(AND(Stock_Info[[#This Row],[% Deli. Qty to Traded Qty]]&gt;80,Stock_Info[[#This Row],[No. of Trades]]&lt;3000),"Unusual Day","")</f>
        <v/>
      </c>
      <c r="R6284" t="str">
        <f>IF(AND(Stock_Info[[#This Row],[Spread High-Low]] &lt; 10, Stock_Info[[#This Row],[% Deli. Qty to Traded Qty]] &gt; 90), "Good Day", "")</f>
        <v/>
      </c>
    </row>
    <row r="6285" spans="1:18">
      <c r="A6285" t="s">
        <v>65</v>
      </c>
      <c r="B6285" s="1">
        <v>45860</v>
      </c>
      <c r="C6285" s="1" t="str">
        <f>"WEEK" &amp;" " &amp;  INT((DAY(Stock_Info[[#This Row],[Date]])+WEEKDAY(DATE(YEAR(Stock_Info[[#This Row],[Date]]),MONTH(Stock_Info[[#This Row],[Date]]),1))-1)/7)+1</f>
        <v>WEEK 4</v>
      </c>
      <c r="D6285" s="12">
        <v>271.3</v>
      </c>
      <c r="E6285" s="12">
        <v>273.39999999999998</v>
      </c>
      <c r="F6285" s="12">
        <v>270</v>
      </c>
      <c r="G6285" s="12">
        <v>271.2</v>
      </c>
      <c r="H6285" s="12">
        <v>271.57194094346414</v>
      </c>
      <c r="I6285">
        <v>69425</v>
      </c>
      <c r="J6285">
        <v>1077</v>
      </c>
      <c r="K6285" s="12">
        <v>18853882</v>
      </c>
      <c r="L6285">
        <v>37135</v>
      </c>
      <c r="M6285">
        <v>53.49</v>
      </c>
      <c r="N6285">
        <v>3.4</v>
      </c>
      <c r="O6285">
        <v>-0.1</v>
      </c>
      <c r="P6285">
        <f xml:space="preserve"> IF(Stock_Info[[#This Row],[Close Price]] &gt; Stock_Info[[#This Row],[Open Price]], 1, 0)</f>
        <v>0</v>
      </c>
      <c r="Q6285" t="str">
        <f>IF(AND(Stock_Info[[#This Row],[% Deli. Qty to Traded Qty]]&gt;80,Stock_Info[[#This Row],[No. of Trades]]&lt;3000),"Unusual Day","")</f>
        <v/>
      </c>
      <c r="R6285" t="str">
        <f>IF(AND(Stock_Info[[#This Row],[Spread High-Low]] &lt; 10, Stock_Info[[#This Row],[% Deli. Qty to Traded Qty]] &gt; 90), "Good Day", "")</f>
        <v/>
      </c>
    </row>
    <row r="6286" spans="1:18">
      <c r="A6286" t="s">
        <v>65</v>
      </c>
      <c r="B6286" s="1">
        <v>45859</v>
      </c>
      <c r="C6286" s="1" t="str">
        <f>"WEEK" &amp;" " &amp;  INT((DAY(Stock_Info[[#This Row],[Date]])+WEEKDAY(DATE(YEAR(Stock_Info[[#This Row],[Date]]),MONTH(Stock_Info[[#This Row],[Date]]),1))-1)/7)+1</f>
        <v>WEEK 4</v>
      </c>
      <c r="D6286" s="12">
        <v>273.85000000000002</v>
      </c>
      <c r="E6286" s="12">
        <v>276.14999999999998</v>
      </c>
      <c r="F6286" s="12">
        <v>269.39999999999998</v>
      </c>
      <c r="G6286" s="12">
        <v>269.8</v>
      </c>
      <c r="H6286" s="12">
        <v>272.57164965454251</v>
      </c>
      <c r="I6286">
        <v>118249</v>
      </c>
      <c r="J6286">
        <v>2415</v>
      </c>
      <c r="K6286" s="12">
        <v>32231325</v>
      </c>
      <c r="L6286">
        <v>49921</v>
      </c>
      <c r="M6286">
        <v>42.22</v>
      </c>
      <c r="N6286">
        <v>6.75</v>
      </c>
      <c r="O6286">
        <v>-4.05</v>
      </c>
      <c r="P6286">
        <f xml:space="preserve"> IF(Stock_Info[[#This Row],[Close Price]] &gt; Stock_Info[[#This Row],[Open Price]], 1, 0)</f>
        <v>0</v>
      </c>
      <c r="Q6286" t="str">
        <f>IF(AND(Stock_Info[[#This Row],[% Deli. Qty to Traded Qty]]&gt;80,Stock_Info[[#This Row],[No. of Trades]]&lt;3000),"Unusual Day","")</f>
        <v/>
      </c>
      <c r="R6286" t="str">
        <f>IF(AND(Stock_Info[[#This Row],[Spread High-Low]] &lt; 10, Stock_Info[[#This Row],[% Deli. Qty to Traded Qty]] &gt; 90), "Good Day", "")</f>
        <v/>
      </c>
    </row>
    <row r="6287" spans="1:18">
      <c r="A6287" t="s">
        <v>65</v>
      </c>
      <c r="B6287" s="1">
        <v>45856</v>
      </c>
      <c r="C6287" s="1" t="str">
        <f>"WEEK" &amp;" " &amp;  INT((DAY(Stock_Info[[#This Row],[Date]])+WEEKDAY(DATE(YEAR(Stock_Info[[#This Row],[Date]]),MONTH(Stock_Info[[#This Row],[Date]]),1))-1)/7)+1</f>
        <v>WEEK 3</v>
      </c>
      <c r="D6287" s="12">
        <v>271.7</v>
      </c>
      <c r="E6287" s="12">
        <v>272.60000000000002</v>
      </c>
      <c r="F6287" s="12">
        <v>267.5</v>
      </c>
      <c r="G6287" s="12">
        <v>268.14999999999998</v>
      </c>
      <c r="H6287" s="12">
        <v>269.89764459652503</v>
      </c>
      <c r="I6287">
        <v>30101</v>
      </c>
      <c r="J6287">
        <v>710</v>
      </c>
      <c r="K6287" s="12">
        <v>8124189</v>
      </c>
      <c r="L6287">
        <v>14209</v>
      </c>
      <c r="M6287">
        <v>47.2</v>
      </c>
      <c r="N6287">
        <v>5.0999999999999996</v>
      </c>
      <c r="O6287">
        <v>-3.55</v>
      </c>
      <c r="P6287">
        <f xml:space="preserve"> IF(Stock_Info[[#This Row],[Close Price]] &gt; Stock_Info[[#This Row],[Open Price]], 1, 0)</f>
        <v>0</v>
      </c>
      <c r="Q6287" t="str">
        <f>IF(AND(Stock_Info[[#This Row],[% Deli. Qty to Traded Qty]]&gt;80,Stock_Info[[#This Row],[No. of Trades]]&lt;3000),"Unusual Day","")</f>
        <v/>
      </c>
      <c r="R6287" t="str">
        <f>IF(AND(Stock_Info[[#This Row],[Spread High-Low]] &lt; 10, Stock_Info[[#This Row],[% Deli. Qty to Traded Qty]] &gt; 90), "Good Day", "")</f>
        <v/>
      </c>
    </row>
    <row r="6288" spans="1:18">
      <c r="A6288" t="s">
        <v>65</v>
      </c>
      <c r="B6288" s="1">
        <v>45855</v>
      </c>
      <c r="C6288" s="1" t="str">
        <f>"WEEK" &amp;" " &amp;  INT((DAY(Stock_Info[[#This Row],[Date]])+WEEKDAY(DATE(YEAR(Stock_Info[[#This Row],[Date]]),MONTH(Stock_Info[[#This Row],[Date]]),1))-1)/7)+1</f>
        <v>WEEK 3</v>
      </c>
      <c r="D6288" s="12">
        <v>272.75</v>
      </c>
      <c r="E6288" s="12">
        <v>274.45</v>
      </c>
      <c r="F6288" s="12">
        <v>269.3</v>
      </c>
      <c r="G6288" s="12">
        <v>270.35000000000002</v>
      </c>
      <c r="H6288" s="12">
        <v>271.43776003598333</v>
      </c>
      <c r="I6288">
        <v>17786</v>
      </c>
      <c r="J6288">
        <v>495</v>
      </c>
      <c r="K6288" s="12">
        <v>4827792</v>
      </c>
      <c r="L6288">
        <v>10559</v>
      </c>
      <c r="M6288">
        <v>59.37</v>
      </c>
      <c r="N6288">
        <v>5.15</v>
      </c>
      <c r="O6288">
        <v>-2.4</v>
      </c>
      <c r="P6288">
        <f xml:space="preserve"> IF(Stock_Info[[#This Row],[Close Price]] &gt; Stock_Info[[#This Row],[Open Price]], 1, 0)</f>
        <v>0</v>
      </c>
      <c r="Q6288" t="str">
        <f>IF(AND(Stock_Info[[#This Row],[% Deli. Qty to Traded Qty]]&gt;80,Stock_Info[[#This Row],[No. of Trades]]&lt;3000),"Unusual Day","")</f>
        <v/>
      </c>
      <c r="R6288" t="str">
        <f>IF(AND(Stock_Info[[#This Row],[Spread High-Low]] &lt; 10, Stock_Info[[#This Row],[% Deli. Qty to Traded Qty]] &gt; 90), "Good Day", "")</f>
        <v/>
      </c>
    </row>
    <row r="6289" spans="1:18">
      <c r="A6289" t="s">
        <v>65</v>
      </c>
      <c r="B6289" s="1">
        <v>45854</v>
      </c>
      <c r="C6289" s="1" t="str">
        <f>"WEEK" &amp;" " &amp;  INT((DAY(Stock_Info[[#This Row],[Date]])+WEEKDAY(DATE(YEAR(Stock_Info[[#This Row],[Date]]),MONTH(Stock_Info[[#This Row],[Date]]),1))-1)/7)+1</f>
        <v>WEEK 3</v>
      </c>
      <c r="D6289" s="12">
        <v>272.05</v>
      </c>
      <c r="E6289" s="12">
        <v>276.60000000000002</v>
      </c>
      <c r="F6289" s="12">
        <v>271</v>
      </c>
      <c r="G6289" s="12">
        <v>273.95</v>
      </c>
      <c r="H6289" s="12">
        <v>273.86089402013027</v>
      </c>
      <c r="I6289">
        <v>33780</v>
      </c>
      <c r="J6289">
        <v>672</v>
      </c>
      <c r="K6289" s="12">
        <v>9251021</v>
      </c>
      <c r="L6289">
        <v>17785</v>
      </c>
      <c r="M6289">
        <v>52.65</v>
      </c>
      <c r="N6289">
        <v>5.6</v>
      </c>
      <c r="O6289">
        <v>1.9</v>
      </c>
      <c r="P6289">
        <f xml:space="preserve"> IF(Stock_Info[[#This Row],[Close Price]] &gt; Stock_Info[[#This Row],[Open Price]], 1, 0)</f>
        <v>1</v>
      </c>
      <c r="Q6289" t="str">
        <f>IF(AND(Stock_Info[[#This Row],[% Deli. Qty to Traded Qty]]&gt;80,Stock_Info[[#This Row],[No. of Trades]]&lt;3000),"Unusual Day","")</f>
        <v/>
      </c>
      <c r="R6289" t="str">
        <f>IF(AND(Stock_Info[[#This Row],[Spread High-Low]] &lt; 10, Stock_Info[[#This Row],[% Deli. Qty to Traded Qty]] &gt; 90), "Good Day", "")</f>
        <v/>
      </c>
    </row>
    <row r="6290" spans="1:18">
      <c r="A6290" t="s">
        <v>65</v>
      </c>
      <c r="B6290" s="1">
        <v>45853</v>
      </c>
      <c r="C6290" s="1" t="str">
        <f>"WEEK" &amp;" " &amp;  INT((DAY(Stock_Info[[#This Row],[Date]])+WEEKDAY(DATE(YEAR(Stock_Info[[#This Row],[Date]]),MONTH(Stock_Info[[#This Row],[Date]]),1))-1)/7)+1</f>
        <v>WEEK 3</v>
      </c>
      <c r="D6290" s="12">
        <v>265.05</v>
      </c>
      <c r="E6290" s="12">
        <v>275</v>
      </c>
      <c r="F6290" s="12">
        <v>265.05</v>
      </c>
      <c r="G6290" s="12">
        <v>271.55</v>
      </c>
      <c r="H6290" s="12">
        <v>272.01838707639166</v>
      </c>
      <c r="I6290">
        <v>47479</v>
      </c>
      <c r="J6290">
        <v>897</v>
      </c>
      <c r="K6290" s="12">
        <v>12915161</v>
      </c>
      <c r="L6290">
        <v>22292</v>
      </c>
      <c r="M6290">
        <v>46.95</v>
      </c>
      <c r="N6290">
        <v>9.9499999999999993</v>
      </c>
      <c r="O6290">
        <v>6.5</v>
      </c>
      <c r="P6290">
        <f xml:space="preserve"> IF(Stock_Info[[#This Row],[Close Price]] &gt; Stock_Info[[#This Row],[Open Price]], 1, 0)</f>
        <v>1</v>
      </c>
      <c r="Q6290" t="str">
        <f>IF(AND(Stock_Info[[#This Row],[% Deli. Qty to Traded Qty]]&gt;80,Stock_Info[[#This Row],[No. of Trades]]&lt;3000),"Unusual Day","")</f>
        <v/>
      </c>
      <c r="R6290" t="str">
        <f>IF(AND(Stock_Info[[#This Row],[Spread High-Low]] &lt; 10, Stock_Info[[#This Row],[% Deli. Qty to Traded Qty]] &gt; 90), "Good Day", "")</f>
        <v/>
      </c>
    </row>
    <row r="6291" spans="1:18">
      <c r="A6291" t="s">
        <v>65</v>
      </c>
      <c r="B6291" s="1">
        <v>45852</v>
      </c>
      <c r="C6291" s="1" t="str">
        <f>"WEEK" &amp;" " &amp;  INT((DAY(Stock_Info[[#This Row],[Date]])+WEEKDAY(DATE(YEAR(Stock_Info[[#This Row],[Date]]),MONTH(Stock_Info[[#This Row],[Date]]),1))-1)/7)+1</f>
        <v>WEEK 3</v>
      </c>
      <c r="D6291" s="12">
        <v>267.8</v>
      </c>
      <c r="E6291" s="12">
        <v>271</v>
      </c>
      <c r="F6291" s="12">
        <v>265.60000000000002</v>
      </c>
      <c r="G6291" s="12">
        <v>269.89999999999998</v>
      </c>
      <c r="H6291" s="12">
        <v>268.90204988675055</v>
      </c>
      <c r="I6291">
        <v>70199</v>
      </c>
      <c r="J6291">
        <v>948</v>
      </c>
      <c r="K6291" s="12">
        <v>18876655</v>
      </c>
      <c r="L6291">
        <v>45715</v>
      </c>
      <c r="M6291">
        <v>65.12</v>
      </c>
      <c r="N6291">
        <v>5.4</v>
      </c>
      <c r="O6291">
        <v>2.1</v>
      </c>
      <c r="P6291">
        <f xml:space="preserve"> IF(Stock_Info[[#This Row],[Close Price]] &gt; Stock_Info[[#This Row],[Open Price]], 1, 0)</f>
        <v>1</v>
      </c>
      <c r="Q6291" t="str">
        <f>IF(AND(Stock_Info[[#This Row],[% Deli. Qty to Traded Qty]]&gt;80,Stock_Info[[#This Row],[No. of Trades]]&lt;3000),"Unusual Day","")</f>
        <v/>
      </c>
      <c r="R6291" t="str">
        <f>IF(AND(Stock_Info[[#This Row],[Spread High-Low]] &lt; 10, Stock_Info[[#This Row],[% Deli. Qty to Traded Qty]] &gt; 90), "Good Day", "")</f>
        <v/>
      </c>
    </row>
    <row r="6292" spans="1:18">
      <c r="A6292" t="s">
        <v>65</v>
      </c>
      <c r="B6292" s="1">
        <v>45849</v>
      </c>
      <c r="C6292" s="1" t="str">
        <f>"WEEK" &amp;" " &amp;  INT((DAY(Stock_Info[[#This Row],[Date]])+WEEKDAY(DATE(YEAR(Stock_Info[[#This Row],[Date]]),MONTH(Stock_Info[[#This Row],[Date]]),1))-1)/7)+1</f>
        <v>WEEK 2</v>
      </c>
      <c r="D6292" s="12">
        <v>273</v>
      </c>
      <c r="E6292" s="12">
        <v>274.2</v>
      </c>
      <c r="F6292" s="12">
        <v>265.7</v>
      </c>
      <c r="G6292" s="12">
        <v>269.35000000000002</v>
      </c>
      <c r="H6292" s="12">
        <v>269.37933761069945</v>
      </c>
      <c r="I6292">
        <v>44264</v>
      </c>
      <c r="J6292">
        <v>892</v>
      </c>
      <c r="K6292" s="12">
        <v>11923807</v>
      </c>
      <c r="L6292">
        <v>16855</v>
      </c>
      <c r="M6292">
        <v>38.08</v>
      </c>
      <c r="N6292">
        <v>8.5</v>
      </c>
      <c r="O6292">
        <v>-3.65</v>
      </c>
      <c r="P6292">
        <f xml:space="preserve"> IF(Stock_Info[[#This Row],[Close Price]] &gt; Stock_Info[[#This Row],[Open Price]], 1, 0)</f>
        <v>0</v>
      </c>
      <c r="Q6292" t="str">
        <f>IF(AND(Stock_Info[[#This Row],[% Deli. Qty to Traded Qty]]&gt;80,Stock_Info[[#This Row],[No. of Trades]]&lt;3000),"Unusual Day","")</f>
        <v/>
      </c>
      <c r="R6292" t="str">
        <f>IF(AND(Stock_Info[[#This Row],[Spread High-Low]] &lt; 10, Stock_Info[[#This Row],[% Deli. Qty to Traded Qty]] &gt; 90), "Good Day", "")</f>
        <v/>
      </c>
    </row>
    <row r="6293" spans="1:18">
      <c r="A6293" t="s">
        <v>65</v>
      </c>
      <c r="B6293" s="1">
        <v>45848</v>
      </c>
      <c r="C6293" s="1" t="str">
        <f>"WEEK" &amp;" " &amp;  INT((DAY(Stock_Info[[#This Row],[Date]])+WEEKDAY(DATE(YEAR(Stock_Info[[#This Row],[Date]]),MONTH(Stock_Info[[#This Row],[Date]]),1))-1)/7)+1</f>
        <v>WEEK 2</v>
      </c>
      <c r="D6293" s="12">
        <v>273.95</v>
      </c>
      <c r="E6293" s="12">
        <v>273.95</v>
      </c>
      <c r="F6293" s="12">
        <v>268.25</v>
      </c>
      <c r="G6293" s="12">
        <v>271.75</v>
      </c>
      <c r="H6293" s="12">
        <v>270.98754953880689</v>
      </c>
      <c r="I6293">
        <v>28513</v>
      </c>
      <c r="J6293">
        <v>424</v>
      </c>
      <c r="K6293" s="12">
        <v>7726668</v>
      </c>
      <c r="L6293">
        <v>11248</v>
      </c>
      <c r="M6293">
        <v>39.450000000000003</v>
      </c>
      <c r="N6293">
        <v>5.7</v>
      </c>
      <c r="O6293">
        <v>-2.2000000000000002</v>
      </c>
      <c r="P6293">
        <f xml:space="preserve"> IF(Stock_Info[[#This Row],[Close Price]] &gt; Stock_Info[[#This Row],[Open Price]], 1, 0)</f>
        <v>0</v>
      </c>
      <c r="Q6293" t="str">
        <f>IF(AND(Stock_Info[[#This Row],[% Deli. Qty to Traded Qty]]&gt;80,Stock_Info[[#This Row],[No. of Trades]]&lt;3000),"Unusual Day","")</f>
        <v/>
      </c>
      <c r="R6293" t="str">
        <f>IF(AND(Stock_Info[[#This Row],[Spread High-Low]] &lt; 10, Stock_Info[[#This Row],[% Deli. Qty to Traded Qty]] &gt; 90), "Good Day", "")</f>
        <v/>
      </c>
    </row>
    <row r="6294" spans="1:18">
      <c r="A6294" t="s">
        <v>65</v>
      </c>
      <c r="B6294" s="1">
        <v>45847</v>
      </c>
      <c r="C6294" s="1" t="str">
        <f>"WEEK" &amp;" " &amp;  INT((DAY(Stock_Info[[#This Row],[Date]])+WEEKDAY(DATE(YEAR(Stock_Info[[#This Row],[Date]]),MONTH(Stock_Info[[#This Row],[Date]]),1))-1)/7)+1</f>
        <v>WEEK 2</v>
      </c>
      <c r="D6294" s="12">
        <v>270.89999999999998</v>
      </c>
      <c r="E6294" s="12">
        <v>274.35000000000002</v>
      </c>
      <c r="F6294" s="12">
        <v>268.95</v>
      </c>
      <c r="G6294" s="12">
        <v>271.7</v>
      </c>
      <c r="H6294" s="12">
        <v>272.24421863693345</v>
      </c>
      <c r="I6294">
        <v>98117</v>
      </c>
      <c r="J6294">
        <v>1199</v>
      </c>
      <c r="K6294" s="12">
        <v>26711786</v>
      </c>
      <c r="L6294">
        <v>57205</v>
      </c>
      <c r="M6294">
        <v>58.3</v>
      </c>
      <c r="N6294">
        <v>5.4</v>
      </c>
      <c r="O6294">
        <v>0.8</v>
      </c>
      <c r="P6294">
        <f xml:space="preserve"> IF(Stock_Info[[#This Row],[Close Price]] &gt; Stock_Info[[#This Row],[Open Price]], 1, 0)</f>
        <v>1</v>
      </c>
      <c r="Q6294" t="str">
        <f>IF(AND(Stock_Info[[#This Row],[% Deli. Qty to Traded Qty]]&gt;80,Stock_Info[[#This Row],[No. of Trades]]&lt;3000),"Unusual Day","")</f>
        <v/>
      </c>
      <c r="R6294" t="str">
        <f>IF(AND(Stock_Info[[#This Row],[Spread High-Low]] &lt; 10, Stock_Info[[#This Row],[% Deli. Qty to Traded Qty]] &gt; 90), "Good Day", "")</f>
        <v/>
      </c>
    </row>
    <row r="6295" spans="1:18">
      <c r="A6295" t="s">
        <v>65</v>
      </c>
      <c r="B6295" s="1">
        <v>45846</v>
      </c>
      <c r="C6295" s="1" t="str">
        <f>"WEEK" &amp;" " &amp;  INT((DAY(Stock_Info[[#This Row],[Date]])+WEEKDAY(DATE(YEAR(Stock_Info[[#This Row],[Date]]),MONTH(Stock_Info[[#This Row],[Date]]),1))-1)/7)+1</f>
        <v>WEEK 2</v>
      </c>
      <c r="D6295" s="12">
        <v>268.25</v>
      </c>
      <c r="E6295" s="12">
        <v>273.5</v>
      </c>
      <c r="F6295" s="12">
        <v>268.05</v>
      </c>
      <c r="G6295" s="12">
        <v>271.7</v>
      </c>
      <c r="H6295" s="12">
        <v>271.47872380735856</v>
      </c>
      <c r="I6295">
        <v>79173</v>
      </c>
      <c r="J6295">
        <v>2205</v>
      </c>
      <c r="K6295" s="12">
        <v>21493785</v>
      </c>
      <c r="L6295">
        <v>46179</v>
      </c>
      <c r="M6295">
        <v>58.33</v>
      </c>
      <c r="N6295">
        <v>5.45</v>
      </c>
      <c r="O6295">
        <v>3.45</v>
      </c>
      <c r="P6295">
        <f xml:space="preserve"> IF(Stock_Info[[#This Row],[Close Price]] &gt; Stock_Info[[#This Row],[Open Price]], 1, 0)</f>
        <v>1</v>
      </c>
      <c r="Q6295" t="str">
        <f>IF(AND(Stock_Info[[#This Row],[% Deli. Qty to Traded Qty]]&gt;80,Stock_Info[[#This Row],[No. of Trades]]&lt;3000),"Unusual Day","")</f>
        <v/>
      </c>
      <c r="R6295" t="str">
        <f>IF(AND(Stock_Info[[#This Row],[Spread High-Low]] &lt; 10, Stock_Info[[#This Row],[% Deli. Qty to Traded Qty]] &gt; 90), "Good Day", "")</f>
        <v/>
      </c>
    </row>
    <row r="6296" spans="1:18">
      <c r="A6296" t="s">
        <v>65</v>
      </c>
      <c r="B6296" s="1">
        <v>45845</v>
      </c>
      <c r="C6296" s="1" t="str">
        <f>"WEEK" &amp;" " &amp;  INT((DAY(Stock_Info[[#This Row],[Date]])+WEEKDAY(DATE(YEAR(Stock_Info[[#This Row],[Date]]),MONTH(Stock_Info[[#This Row],[Date]]),1))-1)/7)+1</f>
        <v>WEEK 2</v>
      </c>
      <c r="D6296" s="12">
        <v>271.60000000000002</v>
      </c>
      <c r="E6296" s="12">
        <v>273.14999999999998</v>
      </c>
      <c r="F6296" s="12">
        <v>268</v>
      </c>
      <c r="G6296" s="12">
        <v>269.60000000000002</v>
      </c>
      <c r="H6296" s="12">
        <v>270.49814453554717</v>
      </c>
      <c r="I6296">
        <v>68177</v>
      </c>
      <c r="J6296">
        <v>1929</v>
      </c>
      <c r="K6296" s="12">
        <v>18441752</v>
      </c>
      <c r="L6296">
        <v>27108</v>
      </c>
      <c r="M6296">
        <v>39.76</v>
      </c>
      <c r="N6296">
        <v>5.15</v>
      </c>
      <c r="O6296">
        <v>-2</v>
      </c>
      <c r="P6296">
        <f xml:space="preserve"> IF(Stock_Info[[#This Row],[Close Price]] &gt; Stock_Info[[#This Row],[Open Price]], 1, 0)</f>
        <v>0</v>
      </c>
      <c r="Q6296" t="str">
        <f>IF(AND(Stock_Info[[#This Row],[% Deli. Qty to Traded Qty]]&gt;80,Stock_Info[[#This Row],[No. of Trades]]&lt;3000),"Unusual Day","")</f>
        <v/>
      </c>
      <c r="R6296" t="str">
        <f>IF(AND(Stock_Info[[#This Row],[Spread High-Low]] &lt; 10, Stock_Info[[#This Row],[% Deli. Qty to Traded Qty]] &gt; 90), "Good Day", "")</f>
        <v/>
      </c>
    </row>
    <row r="6297" spans="1:18">
      <c r="A6297" t="s">
        <v>65</v>
      </c>
      <c r="B6297" s="1">
        <v>45842</v>
      </c>
      <c r="C6297" s="1" t="str">
        <f>"WEEK" &amp;" " &amp;  INT((DAY(Stock_Info[[#This Row],[Date]])+WEEKDAY(DATE(YEAR(Stock_Info[[#This Row],[Date]]),MONTH(Stock_Info[[#This Row],[Date]]),1))-1)/7)+1</f>
        <v>WEEK 1</v>
      </c>
      <c r="D6297" s="12">
        <v>265.2</v>
      </c>
      <c r="E6297" s="12">
        <v>273.64999999999998</v>
      </c>
      <c r="F6297" s="12">
        <v>262.25</v>
      </c>
      <c r="G6297" s="12">
        <v>271.60000000000002</v>
      </c>
      <c r="H6297" s="12">
        <v>269.42556622765397</v>
      </c>
      <c r="I6297">
        <v>182303</v>
      </c>
      <c r="J6297">
        <v>2638</v>
      </c>
      <c r="K6297" s="12">
        <v>49117089</v>
      </c>
      <c r="L6297">
        <v>100184</v>
      </c>
      <c r="M6297">
        <v>54.95</v>
      </c>
      <c r="N6297">
        <v>11.4</v>
      </c>
      <c r="O6297">
        <v>6.4</v>
      </c>
      <c r="P6297">
        <f xml:space="preserve"> IF(Stock_Info[[#This Row],[Close Price]] &gt; Stock_Info[[#This Row],[Open Price]], 1, 0)</f>
        <v>1</v>
      </c>
      <c r="Q6297" t="str">
        <f>IF(AND(Stock_Info[[#This Row],[% Deli. Qty to Traded Qty]]&gt;80,Stock_Info[[#This Row],[No. of Trades]]&lt;3000),"Unusual Day","")</f>
        <v/>
      </c>
      <c r="R6297" t="str">
        <f>IF(AND(Stock_Info[[#This Row],[Spread High-Low]] &lt; 10, Stock_Info[[#This Row],[% Deli. Qty to Traded Qty]] &gt; 90), "Good Day", "")</f>
        <v/>
      </c>
    </row>
    <row r="6298" spans="1:18">
      <c r="A6298" t="s">
        <v>65</v>
      </c>
      <c r="B6298" s="1">
        <v>45841</v>
      </c>
      <c r="C6298" s="1" t="str">
        <f>"WEEK" &amp;" " &amp;  INT((DAY(Stock_Info[[#This Row],[Date]])+WEEKDAY(DATE(YEAR(Stock_Info[[#This Row],[Date]]),MONTH(Stock_Info[[#This Row],[Date]]),1))-1)/7)+1</f>
        <v>WEEK 1</v>
      </c>
      <c r="D6298" s="12">
        <v>272.85000000000002</v>
      </c>
      <c r="E6298" s="12">
        <v>272.89999999999998</v>
      </c>
      <c r="F6298" s="12">
        <v>263.55</v>
      </c>
      <c r="G6298" s="12">
        <v>265.2</v>
      </c>
      <c r="H6298" s="12">
        <v>267.64024476513868</v>
      </c>
      <c r="I6298">
        <v>56544</v>
      </c>
      <c r="J6298">
        <v>1184</v>
      </c>
      <c r="K6298" s="12">
        <v>15133450</v>
      </c>
      <c r="L6298">
        <v>34479</v>
      </c>
      <c r="M6298">
        <v>60.98</v>
      </c>
      <c r="N6298">
        <v>9.35</v>
      </c>
      <c r="O6298">
        <v>-7.65</v>
      </c>
      <c r="P6298">
        <f xml:space="preserve"> IF(Stock_Info[[#This Row],[Close Price]] &gt; Stock_Info[[#This Row],[Open Price]], 1, 0)</f>
        <v>0</v>
      </c>
      <c r="Q6298" t="str">
        <f>IF(AND(Stock_Info[[#This Row],[% Deli. Qty to Traded Qty]]&gt;80,Stock_Info[[#This Row],[No. of Trades]]&lt;3000),"Unusual Day","")</f>
        <v/>
      </c>
      <c r="R6298" t="str">
        <f>IF(AND(Stock_Info[[#This Row],[Spread High-Low]] &lt; 10, Stock_Info[[#This Row],[% Deli. Qty to Traded Qty]] &gt; 90), "Good Day", "")</f>
        <v/>
      </c>
    </row>
    <row r="6299" spans="1:18">
      <c r="A6299" t="s">
        <v>65</v>
      </c>
      <c r="B6299" s="1">
        <v>45840</v>
      </c>
      <c r="C6299" s="1" t="str">
        <f>"WEEK" &amp;" " &amp;  INT((DAY(Stock_Info[[#This Row],[Date]])+WEEKDAY(DATE(YEAR(Stock_Info[[#This Row],[Date]]),MONTH(Stock_Info[[#This Row],[Date]]),1))-1)/7)+1</f>
        <v>WEEK 1</v>
      </c>
      <c r="D6299" s="12">
        <v>274.14999999999998</v>
      </c>
      <c r="E6299" s="12">
        <v>276.14999999999998</v>
      </c>
      <c r="F6299" s="12">
        <v>267.5</v>
      </c>
      <c r="G6299" s="12">
        <v>272.85000000000002</v>
      </c>
      <c r="H6299" s="12">
        <v>271.13226046748855</v>
      </c>
      <c r="I6299">
        <v>149009</v>
      </c>
      <c r="J6299">
        <v>2753</v>
      </c>
      <c r="K6299" s="12">
        <v>40401147</v>
      </c>
      <c r="L6299">
        <v>51914</v>
      </c>
      <c r="M6299">
        <v>34.840000000000003</v>
      </c>
      <c r="N6299">
        <v>8.65</v>
      </c>
      <c r="O6299">
        <v>-1.3</v>
      </c>
      <c r="P6299">
        <f xml:space="preserve"> IF(Stock_Info[[#This Row],[Close Price]] &gt; Stock_Info[[#This Row],[Open Price]], 1, 0)</f>
        <v>0</v>
      </c>
      <c r="Q6299" t="str">
        <f>IF(AND(Stock_Info[[#This Row],[% Deli. Qty to Traded Qty]]&gt;80,Stock_Info[[#This Row],[No. of Trades]]&lt;3000),"Unusual Day","")</f>
        <v/>
      </c>
      <c r="R6299" t="str">
        <f>IF(AND(Stock_Info[[#This Row],[Spread High-Low]] &lt; 10, Stock_Info[[#This Row],[% Deli. Qty to Traded Qty]] &gt; 90), "Good Day", "")</f>
        <v/>
      </c>
    </row>
    <row r="6300" spans="1:18">
      <c r="A6300" t="s">
        <v>65</v>
      </c>
      <c r="B6300" s="1">
        <v>45839</v>
      </c>
      <c r="C6300" s="1" t="str">
        <f>"WEEK" &amp;" " &amp;  INT((DAY(Stock_Info[[#This Row],[Date]])+WEEKDAY(DATE(YEAR(Stock_Info[[#This Row],[Date]]),MONTH(Stock_Info[[#This Row],[Date]]),1))-1)/7)+1</f>
        <v>WEEK 1</v>
      </c>
      <c r="D6300" s="12">
        <v>268.14999999999998</v>
      </c>
      <c r="E6300" s="12">
        <v>277.55</v>
      </c>
      <c r="F6300" s="12">
        <v>266.89999999999998</v>
      </c>
      <c r="G6300" s="12">
        <v>274.3</v>
      </c>
      <c r="H6300" s="12">
        <v>272.85839379162701</v>
      </c>
      <c r="I6300">
        <v>336320</v>
      </c>
      <c r="J6300">
        <v>4309</v>
      </c>
      <c r="K6300" s="12">
        <v>91767735</v>
      </c>
      <c r="L6300">
        <v>154554</v>
      </c>
      <c r="M6300">
        <v>45.95</v>
      </c>
      <c r="N6300">
        <v>10.65</v>
      </c>
      <c r="O6300">
        <v>6.15</v>
      </c>
      <c r="P6300">
        <f xml:space="preserve"> IF(Stock_Info[[#This Row],[Close Price]] &gt; Stock_Info[[#This Row],[Open Price]], 1, 0)</f>
        <v>1</v>
      </c>
      <c r="Q6300" t="str">
        <f>IF(AND(Stock_Info[[#This Row],[% Deli. Qty to Traded Qty]]&gt;80,Stock_Info[[#This Row],[No. of Trades]]&lt;3000),"Unusual Day","")</f>
        <v/>
      </c>
      <c r="R6300" t="str">
        <f>IF(AND(Stock_Info[[#This Row],[Spread High-Low]] &lt; 10, Stock_Info[[#This Row],[% Deli. Qty to Traded Qty]] &gt; 90), "Good Day", "")</f>
        <v/>
      </c>
    </row>
    <row r="6301" spans="1:18">
      <c r="A6301" t="s">
        <v>65</v>
      </c>
      <c r="B6301" s="1">
        <v>45838</v>
      </c>
      <c r="C6301" s="1" t="str">
        <f>"WEEK" &amp;" " &amp;  INT((DAY(Stock_Info[[#This Row],[Date]])+WEEKDAY(DATE(YEAR(Stock_Info[[#This Row],[Date]]),MONTH(Stock_Info[[#This Row],[Date]]),1))-1)/7)+1</f>
        <v>WEEK 5</v>
      </c>
      <c r="D6301" s="12">
        <v>260</v>
      </c>
      <c r="E6301" s="12">
        <v>268.7</v>
      </c>
      <c r="F6301" s="12">
        <v>258.8</v>
      </c>
      <c r="G6301" s="12">
        <v>267.64999999999998</v>
      </c>
      <c r="H6301" s="12">
        <v>265.11995766957318</v>
      </c>
      <c r="I6301">
        <v>248521</v>
      </c>
      <c r="J6301">
        <v>3512</v>
      </c>
      <c r="K6301" s="12">
        <v>65887877</v>
      </c>
      <c r="L6301">
        <v>111445</v>
      </c>
      <c r="M6301">
        <v>44.84</v>
      </c>
      <c r="N6301">
        <v>9.9</v>
      </c>
      <c r="O6301">
        <v>7.65</v>
      </c>
      <c r="P6301">
        <f xml:space="preserve"> IF(Stock_Info[[#This Row],[Close Price]] &gt; Stock_Info[[#This Row],[Open Price]], 1, 0)</f>
        <v>1</v>
      </c>
      <c r="Q6301" t="str">
        <f>IF(AND(Stock_Info[[#This Row],[% Deli. Qty to Traded Qty]]&gt;80,Stock_Info[[#This Row],[No. of Trades]]&lt;3000),"Unusual Day","")</f>
        <v/>
      </c>
      <c r="R6301" t="str">
        <f>IF(AND(Stock_Info[[#This Row],[Spread High-Low]] &lt; 10, Stock_Info[[#This Row],[% Deli. Qty to Traded Qty]] &gt; 90), "Good Day", "")</f>
        <v/>
      </c>
    </row>
    <row r="6302" spans="1:18">
      <c r="A6302" t="s">
        <v>65</v>
      </c>
      <c r="B6302" s="1">
        <v>45835</v>
      </c>
      <c r="C6302" s="1" t="str">
        <f>"WEEK" &amp;" " &amp;  INT((DAY(Stock_Info[[#This Row],[Date]])+WEEKDAY(DATE(YEAR(Stock_Info[[#This Row],[Date]]),MONTH(Stock_Info[[#This Row],[Date]]),1))-1)/7)+1</f>
        <v>WEEK 4</v>
      </c>
      <c r="D6302" s="12">
        <v>252</v>
      </c>
      <c r="E6302" s="12">
        <v>260.39999999999998</v>
      </c>
      <c r="F6302" s="12">
        <v>249.7</v>
      </c>
      <c r="G6302" s="12">
        <v>257.05</v>
      </c>
      <c r="H6302" s="12">
        <v>256.5043450765998</v>
      </c>
      <c r="I6302">
        <v>196084</v>
      </c>
      <c r="J6302">
        <v>3315</v>
      </c>
      <c r="K6302" s="12">
        <v>50296398</v>
      </c>
      <c r="L6302">
        <v>95424</v>
      </c>
      <c r="M6302">
        <v>48.66</v>
      </c>
      <c r="N6302">
        <v>10.7</v>
      </c>
      <c r="O6302">
        <v>5.05</v>
      </c>
      <c r="P6302">
        <f xml:space="preserve"> IF(Stock_Info[[#This Row],[Close Price]] &gt; Stock_Info[[#This Row],[Open Price]], 1, 0)</f>
        <v>1</v>
      </c>
      <c r="Q6302" t="str">
        <f>IF(AND(Stock_Info[[#This Row],[% Deli. Qty to Traded Qty]]&gt;80,Stock_Info[[#This Row],[No. of Trades]]&lt;3000),"Unusual Day","")</f>
        <v/>
      </c>
      <c r="R6302" t="str">
        <f>IF(AND(Stock_Info[[#This Row],[Spread High-Low]] &lt; 10, Stock_Info[[#This Row],[% Deli. Qty to Traded Qty]] &gt; 90), "Good Day", "")</f>
        <v/>
      </c>
    </row>
    <row r="6303" spans="1:18">
      <c r="A6303" t="s">
        <v>65</v>
      </c>
      <c r="B6303" s="1">
        <v>45834</v>
      </c>
      <c r="C6303" s="1" t="str">
        <f>"WEEK" &amp;" " &amp;  INT((DAY(Stock_Info[[#This Row],[Date]])+WEEKDAY(DATE(YEAR(Stock_Info[[#This Row],[Date]]),MONTH(Stock_Info[[#This Row],[Date]]),1))-1)/7)+1</f>
        <v>WEEK 4</v>
      </c>
      <c r="D6303" s="12">
        <v>248.15</v>
      </c>
      <c r="E6303" s="12">
        <v>251</v>
      </c>
      <c r="F6303" s="12">
        <v>246.35</v>
      </c>
      <c r="G6303" s="12">
        <v>249.8</v>
      </c>
      <c r="H6303" s="12">
        <v>248.86205687231492</v>
      </c>
      <c r="I6303">
        <v>68434</v>
      </c>
      <c r="J6303">
        <v>1112</v>
      </c>
      <c r="K6303" s="12">
        <v>17030626</v>
      </c>
      <c r="L6303">
        <v>35293</v>
      </c>
      <c r="M6303">
        <v>51.57</v>
      </c>
      <c r="N6303">
        <v>4.6500000000000004</v>
      </c>
      <c r="O6303">
        <v>1.65</v>
      </c>
      <c r="P6303">
        <f xml:space="preserve"> IF(Stock_Info[[#This Row],[Close Price]] &gt; Stock_Info[[#This Row],[Open Price]], 1, 0)</f>
        <v>1</v>
      </c>
      <c r="Q6303" t="str">
        <f>IF(AND(Stock_Info[[#This Row],[% Deli. Qty to Traded Qty]]&gt;80,Stock_Info[[#This Row],[No. of Trades]]&lt;3000),"Unusual Day","")</f>
        <v/>
      </c>
      <c r="R6303" t="str">
        <f>IF(AND(Stock_Info[[#This Row],[Spread High-Low]] &lt; 10, Stock_Info[[#This Row],[% Deli. Qty to Traded Qty]] &gt; 90), "Good Day", "")</f>
        <v/>
      </c>
    </row>
    <row r="6304" spans="1:18">
      <c r="A6304" t="s">
        <v>65</v>
      </c>
      <c r="B6304" s="1">
        <v>45833</v>
      </c>
      <c r="C6304" s="1" t="str">
        <f>"WEEK" &amp;" " &amp;  INT((DAY(Stock_Info[[#This Row],[Date]])+WEEKDAY(DATE(YEAR(Stock_Info[[#This Row],[Date]]),MONTH(Stock_Info[[#This Row],[Date]]),1))-1)/7)+1</f>
        <v>WEEK 4</v>
      </c>
      <c r="D6304" s="12">
        <v>250.6</v>
      </c>
      <c r="E6304" s="12">
        <v>252.55</v>
      </c>
      <c r="F6304" s="12">
        <v>247</v>
      </c>
      <c r="G6304" s="12">
        <v>248.2</v>
      </c>
      <c r="H6304" s="12">
        <v>249.93465279974691</v>
      </c>
      <c r="I6304">
        <v>50576</v>
      </c>
      <c r="J6304">
        <v>1154</v>
      </c>
      <c r="K6304" s="12">
        <v>12640695</v>
      </c>
      <c r="L6304">
        <v>32316</v>
      </c>
      <c r="M6304">
        <v>63.9</v>
      </c>
      <c r="N6304">
        <v>5.55</v>
      </c>
      <c r="O6304">
        <v>-2.4</v>
      </c>
      <c r="P6304">
        <f xml:space="preserve"> IF(Stock_Info[[#This Row],[Close Price]] &gt; Stock_Info[[#This Row],[Open Price]], 1, 0)</f>
        <v>0</v>
      </c>
      <c r="Q6304" t="str">
        <f>IF(AND(Stock_Info[[#This Row],[% Deli. Qty to Traded Qty]]&gt;80,Stock_Info[[#This Row],[No. of Trades]]&lt;3000),"Unusual Day","")</f>
        <v/>
      </c>
      <c r="R6304" t="str">
        <f>IF(AND(Stock_Info[[#This Row],[Spread High-Low]] &lt; 10, Stock_Info[[#This Row],[% Deli. Qty to Traded Qty]] &gt; 90), "Good Day", "")</f>
        <v/>
      </c>
    </row>
    <row r="6305" spans="1:18">
      <c r="A6305" t="s">
        <v>65</v>
      </c>
      <c r="B6305" s="1">
        <v>45832</v>
      </c>
      <c r="C6305" s="1" t="str">
        <f>"WEEK" &amp;" " &amp;  INT((DAY(Stock_Info[[#This Row],[Date]])+WEEKDAY(DATE(YEAR(Stock_Info[[#This Row],[Date]]),MONTH(Stock_Info[[#This Row],[Date]]),1))-1)/7)+1</f>
        <v>WEEK 4</v>
      </c>
      <c r="D6305" s="12">
        <v>244.55</v>
      </c>
      <c r="E6305" s="12">
        <v>252.15</v>
      </c>
      <c r="F6305" s="12">
        <v>244.55</v>
      </c>
      <c r="G6305" s="12">
        <v>248.7</v>
      </c>
      <c r="H6305" s="12">
        <v>249.32771537962526</v>
      </c>
      <c r="I6305">
        <v>78617</v>
      </c>
      <c r="J6305">
        <v>1808</v>
      </c>
      <c r="K6305" s="12">
        <v>19601397</v>
      </c>
      <c r="L6305">
        <v>38669</v>
      </c>
      <c r="M6305">
        <v>49.19</v>
      </c>
      <c r="N6305">
        <v>7.6</v>
      </c>
      <c r="O6305">
        <v>4.1500000000000004</v>
      </c>
      <c r="P6305">
        <f xml:space="preserve"> IF(Stock_Info[[#This Row],[Close Price]] &gt; Stock_Info[[#This Row],[Open Price]], 1, 0)</f>
        <v>1</v>
      </c>
      <c r="Q6305" t="str">
        <f>IF(AND(Stock_Info[[#This Row],[% Deli. Qty to Traded Qty]]&gt;80,Stock_Info[[#This Row],[No. of Trades]]&lt;3000),"Unusual Day","")</f>
        <v/>
      </c>
      <c r="R6305" t="str">
        <f>IF(AND(Stock_Info[[#This Row],[Spread High-Low]] &lt; 10, Stock_Info[[#This Row],[% Deli. Qty to Traded Qty]] &gt; 90), "Good Day", "")</f>
        <v/>
      </c>
    </row>
    <row r="6306" spans="1:18">
      <c r="A6306" t="s">
        <v>65</v>
      </c>
      <c r="B6306" s="1">
        <v>45831</v>
      </c>
      <c r="C6306" s="1" t="str">
        <f>"WEEK" &amp;" " &amp;  INT((DAY(Stock_Info[[#This Row],[Date]])+WEEKDAY(DATE(YEAR(Stock_Info[[#This Row],[Date]]),MONTH(Stock_Info[[#This Row],[Date]]),1))-1)/7)+1</f>
        <v>WEEK 4</v>
      </c>
      <c r="D6306" s="12">
        <v>247.8</v>
      </c>
      <c r="E6306" s="12">
        <v>249</v>
      </c>
      <c r="F6306" s="12">
        <v>244.25</v>
      </c>
      <c r="G6306" s="12">
        <v>245.75</v>
      </c>
      <c r="H6306" s="12">
        <v>245.71448576959511</v>
      </c>
      <c r="I6306">
        <v>24279</v>
      </c>
      <c r="J6306">
        <v>608</v>
      </c>
      <c r="K6306" s="12">
        <v>5965702</v>
      </c>
      <c r="L6306">
        <v>12592</v>
      </c>
      <c r="M6306">
        <v>51.86</v>
      </c>
      <c r="N6306">
        <v>4.75</v>
      </c>
      <c r="O6306">
        <v>-2.0499999999999998</v>
      </c>
      <c r="P6306">
        <f xml:space="preserve"> IF(Stock_Info[[#This Row],[Close Price]] &gt; Stock_Info[[#This Row],[Open Price]], 1, 0)</f>
        <v>0</v>
      </c>
      <c r="Q6306" t="str">
        <f>IF(AND(Stock_Info[[#This Row],[% Deli. Qty to Traded Qty]]&gt;80,Stock_Info[[#This Row],[No. of Trades]]&lt;3000),"Unusual Day","")</f>
        <v/>
      </c>
      <c r="R6306" t="str">
        <f>IF(AND(Stock_Info[[#This Row],[Spread High-Low]] &lt; 10, Stock_Info[[#This Row],[% Deli. Qty to Traded Qty]] &gt; 90), "Good Day", "")</f>
        <v/>
      </c>
    </row>
    <row r="6307" spans="1:18">
      <c r="A6307" t="s">
        <v>65</v>
      </c>
      <c r="B6307" s="1">
        <v>45828</v>
      </c>
      <c r="C6307" s="1" t="str">
        <f>"WEEK" &amp;" " &amp;  INT((DAY(Stock_Info[[#This Row],[Date]])+WEEKDAY(DATE(YEAR(Stock_Info[[#This Row],[Date]]),MONTH(Stock_Info[[#This Row],[Date]]),1))-1)/7)+1</f>
        <v>WEEK 3</v>
      </c>
      <c r="D6307" s="12">
        <v>239.5</v>
      </c>
      <c r="E6307" s="12">
        <v>248.95</v>
      </c>
      <c r="F6307" s="12">
        <v>239.5</v>
      </c>
      <c r="G6307" s="12">
        <v>247.15</v>
      </c>
      <c r="H6307" s="12">
        <v>246.83550547995162</v>
      </c>
      <c r="I6307">
        <v>52099</v>
      </c>
      <c r="J6307">
        <v>932</v>
      </c>
      <c r="K6307" s="12">
        <v>12859883</v>
      </c>
      <c r="L6307">
        <v>26503</v>
      </c>
      <c r="M6307">
        <v>50.87</v>
      </c>
      <c r="N6307">
        <v>9.4499999999999993</v>
      </c>
      <c r="O6307">
        <v>7.65</v>
      </c>
      <c r="P6307">
        <f xml:space="preserve"> IF(Stock_Info[[#This Row],[Close Price]] &gt; Stock_Info[[#This Row],[Open Price]], 1, 0)</f>
        <v>1</v>
      </c>
      <c r="Q6307" t="str">
        <f>IF(AND(Stock_Info[[#This Row],[% Deli. Qty to Traded Qty]]&gt;80,Stock_Info[[#This Row],[No. of Trades]]&lt;3000),"Unusual Day","")</f>
        <v/>
      </c>
      <c r="R6307" t="str">
        <f>IF(AND(Stock_Info[[#This Row],[Spread High-Low]] &lt; 10, Stock_Info[[#This Row],[% Deli. Qty to Traded Qty]] &gt; 90), "Good Day", "")</f>
        <v/>
      </c>
    </row>
    <row r="6308" spans="1:18">
      <c r="A6308" t="s">
        <v>65</v>
      </c>
      <c r="B6308" s="1">
        <v>45827</v>
      </c>
      <c r="C6308" s="1" t="str">
        <f>"WEEK" &amp;" " &amp;  INT((DAY(Stock_Info[[#This Row],[Date]])+WEEKDAY(DATE(YEAR(Stock_Info[[#This Row],[Date]]),MONTH(Stock_Info[[#This Row],[Date]]),1))-1)/7)+1</f>
        <v>WEEK 3</v>
      </c>
      <c r="D6308" s="12">
        <v>247.7</v>
      </c>
      <c r="E6308" s="12">
        <v>249.15</v>
      </c>
      <c r="F6308" s="12">
        <v>240.7</v>
      </c>
      <c r="G6308" s="12">
        <v>243.3</v>
      </c>
      <c r="H6308" s="12">
        <v>243.92383541255387</v>
      </c>
      <c r="I6308">
        <v>96751</v>
      </c>
      <c r="J6308">
        <v>1656</v>
      </c>
      <c r="K6308" s="12">
        <v>23599875</v>
      </c>
      <c r="L6308">
        <v>38551</v>
      </c>
      <c r="M6308">
        <v>39.85</v>
      </c>
      <c r="N6308">
        <v>8.4499999999999993</v>
      </c>
      <c r="O6308">
        <v>-4.4000000000000004</v>
      </c>
      <c r="P6308">
        <f xml:space="preserve"> IF(Stock_Info[[#This Row],[Close Price]] &gt; Stock_Info[[#This Row],[Open Price]], 1, 0)</f>
        <v>0</v>
      </c>
      <c r="Q6308" t="str">
        <f>IF(AND(Stock_Info[[#This Row],[% Deli. Qty to Traded Qty]]&gt;80,Stock_Info[[#This Row],[No. of Trades]]&lt;3000),"Unusual Day","")</f>
        <v/>
      </c>
      <c r="R6308" t="str">
        <f>IF(AND(Stock_Info[[#This Row],[Spread High-Low]] &lt; 10, Stock_Info[[#This Row],[% Deli. Qty to Traded Qty]] &gt; 90), "Good Day", "")</f>
        <v/>
      </c>
    </row>
    <row r="6309" spans="1:18">
      <c r="A6309" t="s">
        <v>65</v>
      </c>
      <c r="B6309" s="1">
        <v>45826</v>
      </c>
      <c r="C6309" s="1" t="str">
        <f>"WEEK" &amp;" " &amp;  INT((DAY(Stock_Info[[#This Row],[Date]])+WEEKDAY(DATE(YEAR(Stock_Info[[#This Row],[Date]]),MONTH(Stock_Info[[#This Row],[Date]]),1))-1)/7)+1</f>
        <v>WEEK 3</v>
      </c>
      <c r="D6309" s="12">
        <v>248.2</v>
      </c>
      <c r="E6309" s="12">
        <v>249.9</v>
      </c>
      <c r="F6309" s="12">
        <v>242.9</v>
      </c>
      <c r="G6309" s="12">
        <v>247.55</v>
      </c>
      <c r="H6309" s="12">
        <v>247.12821417071711</v>
      </c>
      <c r="I6309">
        <v>65219</v>
      </c>
      <c r="J6309">
        <v>1626</v>
      </c>
      <c r="K6309" s="12">
        <v>16117455</v>
      </c>
      <c r="L6309">
        <v>21774</v>
      </c>
      <c r="M6309">
        <v>33.39</v>
      </c>
      <c r="N6309">
        <v>7</v>
      </c>
      <c r="O6309">
        <v>-0.65</v>
      </c>
      <c r="P6309">
        <f xml:space="preserve"> IF(Stock_Info[[#This Row],[Close Price]] &gt; Stock_Info[[#This Row],[Open Price]], 1, 0)</f>
        <v>0</v>
      </c>
      <c r="Q6309" t="str">
        <f>IF(AND(Stock_Info[[#This Row],[% Deli. Qty to Traded Qty]]&gt;80,Stock_Info[[#This Row],[No. of Trades]]&lt;3000),"Unusual Day","")</f>
        <v/>
      </c>
      <c r="R6309" t="str">
        <f>IF(AND(Stock_Info[[#This Row],[Spread High-Low]] &lt; 10, Stock_Info[[#This Row],[% Deli. Qty to Traded Qty]] &gt; 90), "Good Day", "")</f>
        <v/>
      </c>
    </row>
    <row r="6310" spans="1:18">
      <c r="A6310" t="s">
        <v>65</v>
      </c>
      <c r="B6310" s="1">
        <v>45825</v>
      </c>
      <c r="C6310" s="1" t="str">
        <f>"WEEK" &amp;" " &amp;  INT((DAY(Stock_Info[[#This Row],[Date]])+WEEKDAY(DATE(YEAR(Stock_Info[[#This Row],[Date]]),MONTH(Stock_Info[[#This Row],[Date]]),1))-1)/7)+1</f>
        <v>WEEK 3</v>
      </c>
      <c r="D6310" s="12">
        <v>249.05</v>
      </c>
      <c r="E6310" s="12">
        <v>250.7</v>
      </c>
      <c r="F6310" s="12">
        <v>243.2</v>
      </c>
      <c r="G6310" s="12">
        <v>246.6</v>
      </c>
      <c r="H6310" s="12">
        <v>246.29543228563796</v>
      </c>
      <c r="I6310">
        <v>56155</v>
      </c>
      <c r="J6310">
        <v>760</v>
      </c>
      <c r="K6310" s="12">
        <v>13830720</v>
      </c>
      <c r="L6310">
        <v>26168</v>
      </c>
      <c r="M6310">
        <v>46.6</v>
      </c>
      <c r="N6310">
        <v>7.5</v>
      </c>
      <c r="O6310">
        <v>-2.4500000000000002</v>
      </c>
      <c r="P6310">
        <f xml:space="preserve"> IF(Stock_Info[[#This Row],[Close Price]] &gt; Stock_Info[[#This Row],[Open Price]], 1, 0)</f>
        <v>0</v>
      </c>
      <c r="Q6310" t="str">
        <f>IF(AND(Stock_Info[[#This Row],[% Deli. Qty to Traded Qty]]&gt;80,Stock_Info[[#This Row],[No. of Trades]]&lt;3000),"Unusual Day","")</f>
        <v/>
      </c>
      <c r="R6310" t="str">
        <f>IF(AND(Stock_Info[[#This Row],[Spread High-Low]] &lt; 10, Stock_Info[[#This Row],[% Deli. Qty to Traded Qty]] &gt; 90), "Good Day", "")</f>
        <v/>
      </c>
    </row>
    <row r="6311" spans="1:18">
      <c r="A6311" t="s">
        <v>65</v>
      </c>
      <c r="B6311" s="1">
        <v>45824</v>
      </c>
      <c r="C6311" s="1" t="str">
        <f>"WEEK" &amp;" " &amp;  INT((DAY(Stock_Info[[#This Row],[Date]])+WEEKDAY(DATE(YEAR(Stock_Info[[#This Row],[Date]]),MONTH(Stock_Info[[#This Row],[Date]]),1))-1)/7)+1</f>
        <v>WEEK 3</v>
      </c>
      <c r="D6311" s="12">
        <v>245.7</v>
      </c>
      <c r="E6311" s="12">
        <v>253.55</v>
      </c>
      <c r="F6311" s="12">
        <v>245.4</v>
      </c>
      <c r="G6311" s="12">
        <v>248.45</v>
      </c>
      <c r="H6311" s="12">
        <v>249.70635156088196</v>
      </c>
      <c r="I6311">
        <v>357298</v>
      </c>
      <c r="J6311">
        <v>4806</v>
      </c>
      <c r="K6311" s="12">
        <v>89219580</v>
      </c>
      <c r="L6311">
        <v>166076</v>
      </c>
      <c r="M6311">
        <v>46.48</v>
      </c>
      <c r="N6311">
        <v>8.15</v>
      </c>
      <c r="O6311">
        <v>2.75</v>
      </c>
      <c r="P6311">
        <f xml:space="preserve"> IF(Stock_Info[[#This Row],[Close Price]] &gt; Stock_Info[[#This Row],[Open Price]], 1, 0)</f>
        <v>1</v>
      </c>
      <c r="Q6311" t="str">
        <f>IF(AND(Stock_Info[[#This Row],[% Deli. Qty to Traded Qty]]&gt;80,Stock_Info[[#This Row],[No. of Trades]]&lt;3000),"Unusual Day","")</f>
        <v/>
      </c>
      <c r="R6311" t="str">
        <f>IF(AND(Stock_Info[[#This Row],[Spread High-Low]] &lt; 10, Stock_Info[[#This Row],[% Deli. Qty to Traded Qty]] &gt; 90), "Good Day", "")</f>
        <v/>
      </c>
    </row>
    <row r="6312" spans="1:18">
      <c r="A6312" t="s">
        <v>65</v>
      </c>
      <c r="B6312" s="1">
        <v>45821</v>
      </c>
      <c r="C6312" s="1" t="str">
        <f>"WEEK" &amp;" " &amp;  INT((DAY(Stock_Info[[#This Row],[Date]])+WEEKDAY(DATE(YEAR(Stock_Info[[#This Row],[Date]]),MONTH(Stock_Info[[#This Row],[Date]]),1))-1)/7)+1</f>
        <v>WEEK 2</v>
      </c>
      <c r="D6312" s="12">
        <v>235.85</v>
      </c>
      <c r="E6312" s="12">
        <v>250</v>
      </c>
      <c r="F6312" s="12">
        <v>235.05</v>
      </c>
      <c r="G6312" s="12">
        <v>247.85</v>
      </c>
      <c r="H6312" s="12">
        <v>246.72998963326975</v>
      </c>
      <c r="I6312">
        <v>174597</v>
      </c>
      <c r="J6312">
        <v>3873</v>
      </c>
      <c r="K6312" s="12">
        <v>43078316</v>
      </c>
      <c r="L6312">
        <v>82472</v>
      </c>
      <c r="M6312">
        <v>47.24</v>
      </c>
      <c r="N6312">
        <v>14.95</v>
      </c>
      <c r="O6312">
        <v>12</v>
      </c>
      <c r="P6312">
        <f xml:space="preserve"> IF(Stock_Info[[#This Row],[Close Price]] &gt; Stock_Info[[#This Row],[Open Price]], 1, 0)</f>
        <v>1</v>
      </c>
      <c r="Q6312" t="str">
        <f>IF(AND(Stock_Info[[#This Row],[% Deli. Qty to Traded Qty]]&gt;80,Stock_Info[[#This Row],[No. of Trades]]&lt;3000),"Unusual Day","")</f>
        <v/>
      </c>
      <c r="R6312" t="str">
        <f>IF(AND(Stock_Info[[#This Row],[Spread High-Low]] &lt; 10, Stock_Info[[#This Row],[% Deli. Qty to Traded Qty]] &gt; 90), "Good Day", "")</f>
        <v/>
      </c>
    </row>
    <row r="6313" spans="1:18">
      <c r="A6313" t="s">
        <v>65</v>
      </c>
      <c r="B6313" s="1">
        <v>45820</v>
      </c>
      <c r="C6313" s="1" t="str">
        <f>"WEEK" &amp;" " &amp;  INT((DAY(Stock_Info[[#This Row],[Date]])+WEEKDAY(DATE(YEAR(Stock_Info[[#This Row],[Date]]),MONTH(Stock_Info[[#This Row],[Date]]),1))-1)/7)+1</f>
        <v>WEEK 2</v>
      </c>
      <c r="D6313" s="12">
        <v>240.8</v>
      </c>
      <c r="E6313" s="12">
        <v>244.9</v>
      </c>
      <c r="F6313" s="12">
        <v>240</v>
      </c>
      <c r="G6313" s="12">
        <v>240.75</v>
      </c>
      <c r="H6313" s="12">
        <v>242.54615363545474</v>
      </c>
      <c r="I6313">
        <v>146034</v>
      </c>
      <c r="J6313">
        <v>2120</v>
      </c>
      <c r="K6313" s="12">
        <v>35419985</v>
      </c>
      <c r="L6313">
        <v>98891</v>
      </c>
      <c r="M6313">
        <v>67.72</v>
      </c>
      <c r="N6313">
        <v>4.9000000000000004</v>
      </c>
      <c r="O6313">
        <v>-0.05</v>
      </c>
      <c r="P6313">
        <f xml:space="preserve"> IF(Stock_Info[[#This Row],[Close Price]] &gt; Stock_Info[[#This Row],[Open Price]], 1, 0)</f>
        <v>0</v>
      </c>
      <c r="Q6313" t="str">
        <f>IF(AND(Stock_Info[[#This Row],[% Deli. Qty to Traded Qty]]&gt;80,Stock_Info[[#This Row],[No. of Trades]]&lt;3000),"Unusual Day","")</f>
        <v/>
      </c>
      <c r="R6313" t="str">
        <f>IF(AND(Stock_Info[[#This Row],[Spread High-Low]] &lt; 10, Stock_Info[[#This Row],[% Deli. Qty to Traded Qty]] &gt; 90), "Good Day", "")</f>
        <v/>
      </c>
    </row>
    <row r="6314" spans="1:18">
      <c r="A6314" t="s">
        <v>65</v>
      </c>
      <c r="B6314" s="1">
        <v>45819</v>
      </c>
      <c r="C6314" s="1" t="str">
        <f>"WEEK" &amp;" " &amp;  INT((DAY(Stock_Info[[#This Row],[Date]])+WEEKDAY(DATE(YEAR(Stock_Info[[#This Row],[Date]]),MONTH(Stock_Info[[#This Row],[Date]]),1))-1)/7)+1</f>
        <v>WEEK 2</v>
      </c>
      <c r="D6314" s="12">
        <v>239.6</v>
      </c>
      <c r="E6314" s="12">
        <v>245</v>
      </c>
      <c r="F6314" s="12">
        <v>235.2</v>
      </c>
      <c r="G6314" s="12">
        <v>239.7</v>
      </c>
      <c r="H6314" s="12">
        <v>241.12040723590255</v>
      </c>
      <c r="I6314">
        <v>184856</v>
      </c>
      <c r="J6314">
        <v>2699</v>
      </c>
      <c r="K6314" s="12">
        <v>44572554</v>
      </c>
      <c r="L6314">
        <v>86893</v>
      </c>
      <c r="M6314">
        <v>47.01</v>
      </c>
      <c r="N6314">
        <v>9.8000000000000007</v>
      </c>
      <c r="O6314">
        <v>0.1</v>
      </c>
      <c r="P6314">
        <f xml:space="preserve"> IF(Stock_Info[[#This Row],[Close Price]] &gt; Stock_Info[[#This Row],[Open Price]], 1, 0)</f>
        <v>1</v>
      </c>
      <c r="Q6314" t="str">
        <f>IF(AND(Stock_Info[[#This Row],[% Deli. Qty to Traded Qty]]&gt;80,Stock_Info[[#This Row],[No. of Trades]]&lt;3000),"Unusual Day","")</f>
        <v/>
      </c>
      <c r="R6314" t="str">
        <f>IF(AND(Stock_Info[[#This Row],[Spread High-Low]] &lt; 10, Stock_Info[[#This Row],[% Deli. Qty to Traded Qty]] &gt; 90), "Good Day", "")</f>
        <v/>
      </c>
    </row>
    <row r="6315" spans="1:18">
      <c r="A6315" t="s">
        <v>65</v>
      </c>
      <c r="B6315" s="1">
        <v>45818</v>
      </c>
      <c r="C6315" s="1" t="str">
        <f>"WEEK" &amp;" " &amp;  INT((DAY(Stock_Info[[#This Row],[Date]])+WEEKDAY(DATE(YEAR(Stock_Info[[#This Row],[Date]]),MONTH(Stock_Info[[#This Row],[Date]]),1))-1)/7)+1</f>
        <v>WEEK 2</v>
      </c>
      <c r="D6315" s="12">
        <v>238</v>
      </c>
      <c r="E6315" s="12">
        <v>239.6</v>
      </c>
      <c r="F6315" s="12">
        <v>236.85</v>
      </c>
      <c r="G6315" s="12">
        <v>237.5</v>
      </c>
      <c r="H6315" s="12">
        <v>237.7261499967922</v>
      </c>
      <c r="I6315">
        <v>31174</v>
      </c>
      <c r="J6315">
        <v>526</v>
      </c>
      <c r="K6315" s="12">
        <v>7410875</v>
      </c>
      <c r="L6315">
        <v>16569</v>
      </c>
      <c r="M6315">
        <v>53.15</v>
      </c>
      <c r="N6315">
        <v>2.75</v>
      </c>
      <c r="O6315">
        <v>-0.5</v>
      </c>
      <c r="P6315">
        <f xml:space="preserve"> IF(Stock_Info[[#This Row],[Close Price]] &gt; Stock_Info[[#This Row],[Open Price]], 1, 0)</f>
        <v>0</v>
      </c>
      <c r="Q6315" t="str">
        <f>IF(AND(Stock_Info[[#This Row],[% Deli. Qty to Traded Qty]]&gt;80,Stock_Info[[#This Row],[No. of Trades]]&lt;3000),"Unusual Day","")</f>
        <v/>
      </c>
      <c r="R6315" t="str">
        <f>IF(AND(Stock_Info[[#This Row],[Spread High-Low]] &lt; 10, Stock_Info[[#This Row],[% Deli. Qty to Traded Qty]] &gt; 90), "Good Day", "")</f>
        <v/>
      </c>
    </row>
    <row r="6316" spans="1:18">
      <c r="A6316" t="s">
        <v>65</v>
      </c>
      <c r="B6316" s="1">
        <v>45817</v>
      </c>
      <c r="C6316" s="1" t="str">
        <f>"WEEK" &amp;" " &amp;  INT((DAY(Stock_Info[[#This Row],[Date]])+WEEKDAY(DATE(YEAR(Stock_Info[[#This Row],[Date]]),MONTH(Stock_Info[[#This Row],[Date]]),1))-1)/7)+1</f>
        <v>WEEK 2</v>
      </c>
      <c r="D6316" s="12">
        <v>238.05</v>
      </c>
      <c r="E6316" s="12">
        <v>241.15</v>
      </c>
      <c r="F6316" s="12">
        <v>234.5</v>
      </c>
      <c r="G6316" s="12">
        <v>237</v>
      </c>
      <c r="H6316" s="12">
        <v>237.36114857041667</v>
      </c>
      <c r="I6316">
        <v>73413</v>
      </c>
      <c r="J6316">
        <v>1544</v>
      </c>
      <c r="K6316" s="12">
        <v>17425394</v>
      </c>
      <c r="L6316">
        <v>34500</v>
      </c>
      <c r="M6316">
        <v>46.99</v>
      </c>
      <c r="N6316">
        <v>6.65</v>
      </c>
      <c r="O6316">
        <v>-1.05</v>
      </c>
      <c r="P6316">
        <f xml:space="preserve"> IF(Stock_Info[[#This Row],[Close Price]] &gt; Stock_Info[[#This Row],[Open Price]], 1, 0)</f>
        <v>0</v>
      </c>
      <c r="Q6316" t="str">
        <f>IF(AND(Stock_Info[[#This Row],[% Deli. Qty to Traded Qty]]&gt;80,Stock_Info[[#This Row],[No. of Trades]]&lt;3000),"Unusual Day","")</f>
        <v/>
      </c>
      <c r="R6316" t="str">
        <f>IF(AND(Stock_Info[[#This Row],[Spread High-Low]] &lt; 10, Stock_Info[[#This Row],[% Deli. Qty to Traded Qty]] &gt; 90), "Good Day", "")</f>
        <v/>
      </c>
    </row>
    <row r="6317" spans="1:18">
      <c r="A6317" t="s">
        <v>65</v>
      </c>
      <c r="B6317" s="1">
        <v>45814</v>
      </c>
      <c r="C6317" s="1" t="str">
        <f>"WEEK" &amp;" " &amp;  INT((DAY(Stock_Info[[#This Row],[Date]])+WEEKDAY(DATE(YEAR(Stock_Info[[#This Row],[Date]]),MONTH(Stock_Info[[#This Row],[Date]]),1))-1)/7)+1</f>
        <v>WEEK 1</v>
      </c>
      <c r="D6317" s="12">
        <v>231.55</v>
      </c>
      <c r="E6317" s="12">
        <v>238.8</v>
      </c>
      <c r="F6317" s="12">
        <v>230.3</v>
      </c>
      <c r="G6317" s="12">
        <v>238.05</v>
      </c>
      <c r="H6317" s="12">
        <v>234.68729555300149</v>
      </c>
      <c r="I6317">
        <v>56555</v>
      </c>
      <c r="J6317">
        <v>1006</v>
      </c>
      <c r="K6317" s="12">
        <v>13272740</v>
      </c>
      <c r="L6317">
        <v>31493</v>
      </c>
      <c r="M6317">
        <v>55.69</v>
      </c>
      <c r="N6317">
        <v>8.5</v>
      </c>
      <c r="O6317">
        <v>6.5</v>
      </c>
      <c r="P6317">
        <f xml:space="preserve"> IF(Stock_Info[[#This Row],[Close Price]] &gt; Stock_Info[[#This Row],[Open Price]], 1, 0)</f>
        <v>1</v>
      </c>
      <c r="Q6317" t="str">
        <f>IF(AND(Stock_Info[[#This Row],[% Deli. Qty to Traded Qty]]&gt;80,Stock_Info[[#This Row],[No. of Trades]]&lt;3000),"Unusual Day","")</f>
        <v/>
      </c>
      <c r="R6317" t="str">
        <f>IF(AND(Stock_Info[[#This Row],[Spread High-Low]] &lt; 10, Stock_Info[[#This Row],[% Deli. Qty to Traded Qty]] &gt; 90), "Good Day", "")</f>
        <v/>
      </c>
    </row>
    <row r="6318" spans="1:18">
      <c r="A6318" t="s">
        <v>65</v>
      </c>
      <c r="B6318" s="1">
        <v>45813</v>
      </c>
      <c r="C6318" s="1" t="str">
        <f>"WEEK" &amp;" " &amp;  INT((DAY(Stock_Info[[#This Row],[Date]])+WEEKDAY(DATE(YEAR(Stock_Info[[#This Row],[Date]]),MONTH(Stock_Info[[#This Row],[Date]]),1))-1)/7)+1</f>
        <v>WEEK 1</v>
      </c>
      <c r="D6318" s="12">
        <v>230</v>
      </c>
      <c r="E6318" s="12">
        <v>233.6</v>
      </c>
      <c r="F6318" s="12">
        <v>228.2</v>
      </c>
      <c r="G6318" s="12">
        <v>231.55</v>
      </c>
      <c r="H6318" s="12">
        <v>231.21946831001753</v>
      </c>
      <c r="I6318">
        <v>66693</v>
      </c>
      <c r="J6318">
        <v>1529</v>
      </c>
      <c r="K6318" s="12">
        <v>15420720</v>
      </c>
      <c r="L6318">
        <v>32636</v>
      </c>
      <c r="M6318">
        <v>48.93</v>
      </c>
      <c r="N6318">
        <v>5.4</v>
      </c>
      <c r="O6318">
        <v>1.55</v>
      </c>
      <c r="P6318">
        <f xml:space="preserve"> IF(Stock_Info[[#This Row],[Close Price]] &gt; Stock_Info[[#This Row],[Open Price]], 1, 0)</f>
        <v>1</v>
      </c>
      <c r="Q6318" t="str">
        <f>IF(AND(Stock_Info[[#This Row],[% Deli. Qty to Traded Qty]]&gt;80,Stock_Info[[#This Row],[No. of Trades]]&lt;3000),"Unusual Day","")</f>
        <v/>
      </c>
      <c r="R6318" t="str">
        <f>IF(AND(Stock_Info[[#This Row],[Spread High-Low]] &lt; 10, Stock_Info[[#This Row],[% Deli. Qty to Traded Qty]] &gt; 90), "Good Day", "")</f>
        <v/>
      </c>
    </row>
    <row r="6319" spans="1:18">
      <c r="A6319" t="s">
        <v>65</v>
      </c>
      <c r="B6319" s="1">
        <v>45812</v>
      </c>
      <c r="C6319" s="1" t="str">
        <f>"WEEK" &amp;" " &amp;  INT((DAY(Stock_Info[[#This Row],[Date]])+WEEKDAY(DATE(YEAR(Stock_Info[[#This Row],[Date]]),MONTH(Stock_Info[[#This Row],[Date]]),1))-1)/7)+1</f>
        <v>WEEK 1</v>
      </c>
      <c r="D6319" s="12">
        <v>237.4</v>
      </c>
      <c r="E6319" s="12">
        <v>237.5</v>
      </c>
      <c r="F6319" s="12">
        <v>229.1</v>
      </c>
      <c r="G6319" s="12">
        <v>229.6</v>
      </c>
      <c r="H6319" s="12">
        <v>231.97672266932972</v>
      </c>
      <c r="I6319">
        <v>68092</v>
      </c>
      <c r="J6319">
        <v>1185</v>
      </c>
      <c r="K6319" s="12">
        <v>15795759</v>
      </c>
      <c r="L6319">
        <v>45222</v>
      </c>
      <c r="M6319">
        <v>66.41</v>
      </c>
      <c r="N6319">
        <v>8.4</v>
      </c>
      <c r="O6319">
        <v>-7.8</v>
      </c>
      <c r="P6319">
        <f xml:space="preserve"> IF(Stock_Info[[#This Row],[Close Price]] &gt; Stock_Info[[#This Row],[Open Price]], 1, 0)</f>
        <v>0</v>
      </c>
      <c r="Q6319" t="str">
        <f>IF(AND(Stock_Info[[#This Row],[% Deli. Qty to Traded Qty]]&gt;80,Stock_Info[[#This Row],[No. of Trades]]&lt;3000),"Unusual Day","")</f>
        <v/>
      </c>
      <c r="R6319" t="str">
        <f>IF(AND(Stock_Info[[#This Row],[Spread High-Low]] &lt; 10, Stock_Info[[#This Row],[% Deli. Qty to Traded Qty]] &gt; 90), "Good Day", "")</f>
        <v/>
      </c>
    </row>
    <row r="6320" spans="1:18">
      <c r="A6320" t="s">
        <v>65</v>
      </c>
      <c r="B6320" s="1">
        <v>45811</v>
      </c>
      <c r="C6320" s="1" t="str">
        <f>"WEEK" &amp;" " &amp;  INT((DAY(Stock_Info[[#This Row],[Date]])+WEEKDAY(DATE(YEAR(Stock_Info[[#This Row],[Date]]),MONTH(Stock_Info[[#This Row],[Date]]),1))-1)/7)+1</f>
        <v>WEEK 1</v>
      </c>
      <c r="D6320" s="12">
        <v>239.9</v>
      </c>
      <c r="E6320" s="12">
        <v>241.6</v>
      </c>
      <c r="F6320" s="12">
        <v>234.55</v>
      </c>
      <c r="G6320" s="12">
        <v>235.6</v>
      </c>
      <c r="H6320" s="12">
        <v>238.17823334184325</v>
      </c>
      <c r="I6320">
        <v>195850</v>
      </c>
      <c r="J6320">
        <v>3276</v>
      </c>
      <c r="K6320" s="12">
        <v>46647207</v>
      </c>
      <c r="L6320">
        <v>79108</v>
      </c>
      <c r="M6320">
        <v>40.39</v>
      </c>
      <c r="N6320">
        <v>7.05</v>
      </c>
      <c r="O6320">
        <v>-4.3</v>
      </c>
      <c r="P6320">
        <f xml:space="preserve"> IF(Stock_Info[[#This Row],[Close Price]] &gt; Stock_Info[[#This Row],[Open Price]], 1, 0)</f>
        <v>0</v>
      </c>
      <c r="Q6320" t="str">
        <f>IF(AND(Stock_Info[[#This Row],[% Deli. Qty to Traded Qty]]&gt;80,Stock_Info[[#This Row],[No. of Trades]]&lt;3000),"Unusual Day","")</f>
        <v/>
      </c>
      <c r="R6320" t="str">
        <f>IF(AND(Stock_Info[[#This Row],[Spread High-Low]] &lt; 10, Stock_Info[[#This Row],[% Deli. Qty to Traded Qty]] &gt; 90), "Good Day", "")</f>
        <v/>
      </c>
    </row>
    <row r="6321" spans="1:18">
      <c r="A6321" t="s">
        <v>65</v>
      </c>
      <c r="B6321" s="1">
        <v>45810</v>
      </c>
      <c r="C6321" s="1" t="str">
        <f>"WEEK" &amp;" " &amp;  INT((DAY(Stock_Info[[#This Row],[Date]])+WEEKDAY(DATE(YEAR(Stock_Info[[#This Row],[Date]]),MONTH(Stock_Info[[#This Row],[Date]]),1))-1)/7)+1</f>
        <v>WEEK 1</v>
      </c>
      <c r="D6321" s="12">
        <v>222.2</v>
      </c>
      <c r="E6321" s="12">
        <v>241.5</v>
      </c>
      <c r="F6321" s="12">
        <v>221.75</v>
      </c>
      <c r="G6321" s="12">
        <v>239.7</v>
      </c>
      <c r="H6321" s="12">
        <v>235.04998561013048</v>
      </c>
      <c r="I6321">
        <v>625440</v>
      </c>
      <c r="J6321">
        <v>6876</v>
      </c>
      <c r="K6321" s="12">
        <v>147009663</v>
      </c>
      <c r="L6321">
        <v>300049</v>
      </c>
      <c r="M6321">
        <v>47.97</v>
      </c>
      <c r="N6321">
        <v>19.75</v>
      </c>
      <c r="O6321">
        <v>17.5</v>
      </c>
      <c r="P6321">
        <f xml:space="preserve"> IF(Stock_Info[[#This Row],[Close Price]] &gt; Stock_Info[[#This Row],[Open Price]], 1, 0)</f>
        <v>1</v>
      </c>
      <c r="Q6321" t="str">
        <f>IF(AND(Stock_Info[[#This Row],[% Deli. Qty to Traded Qty]]&gt;80,Stock_Info[[#This Row],[No. of Trades]]&lt;3000),"Unusual Day","")</f>
        <v/>
      </c>
      <c r="R6321" t="str">
        <f>IF(AND(Stock_Info[[#This Row],[Spread High-Low]] &lt; 10, Stock_Info[[#This Row],[% Deli. Qty to Traded Qty]] &gt; 90), "Good Day", "")</f>
        <v/>
      </c>
    </row>
    <row r="6322" spans="1:18">
      <c r="A6322" t="s">
        <v>65</v>
      </c>
      <c r="B6322" s="1">
        <v>45807</v>
      </c>
      <c r="C6322" s="1" t="str">
        <f>"WEEK" &amp;" " &amp;  INT((DAY(Stock_Info[[#This Row],[Date]])+WEEKDAY(DATE(YEAR(Stock_Info[[#This Row],[Date]]),MONTH(Stock_Info[[#This Row],[Date]]),1))-1)/7)+1</f>
        <v>WEEK 5</v>
      </c>
      <c r="D6322" s="12">
        <v>222.2</v>
      </c>
      <c r="E6322" s="12">
        <v>223.75</v>
      </c>
      <c r="F6322" s="12">
        <v>218.45</v>
      </c>
      <c r="G6322" s="12">
        <v>222.25</v>
      </c>
      <c r="H6322" s="12">
        <v>221.13329285569722</v>
      </c>
      <c r="I6322">
        <v>24705</v>
      </c>
      <c r="J6322">
        <v>429</v>
      </c>
      <c r="K6322" s="12">
        <v>5463098</v>
      </c>
      <c r="L6322">
        <v>9766</v>
      </c>
      <c r="M6322">
        <v>39.53</v>
      </c>
      <c r="N6322">
        <v>5.3</v>
      </c>
      <c r="O6322">
        <v>0.05</v>
      </c>
      <c r="P6322">
        <f xml:space="preserve"> IF(Stock_Info[[#This Row],[Close Price]] &gt; Stock_Info[[#This Row],[Open Price]], 1, 0)</f>
        <v>1</v>
      </c>
      <c r="Q6322" t="str">
        <f>IF(AND(Stock_Info[[#This Row],[% Deli. Qty to Traded Qty]]&gt;80,Stock_Info[[#This Row],[No. of Trades]]&lt;3000),"Unusual Day","")</f>
        <v/>
      </c>
      <c r="R6322" t="str">
        <f>IF(AND(Stock_Info[[#This Row],[Spread High-Low]] &lt; 10, Stock_Info[[#This Row],[% Deli. Qty to Traded Qty]] &gt; 90), "Good Day", "")</f>
        <v/>
      </c>
    </row>
    <row r="6323" spans="1:18">
      <c r="A6323" t="s">
        <v>65</v>
      </c>
      <c r="B6323" s="1">
        <v>45806</v>
      </c>
      <c r="C6323" s="1" t="str">
        <f>"WEEK" &amp;" " &amp;  INT((DAY(Stock_Info[[#This Row],[Date]])+WEEKDAY(DATE(YEAR(Stock_Info[[#This Row],[Date]]),MONTH(Stock_Info[[#This Row],[Date]]),1))-1)/7)+1</f>
        <v>WEEK 5</v>
      </c>
      <c r="D6323" s="12">
        <v>222.65</v>
      </c>
      <c r="E6323" s="12">
        <v>224.2</v>
      </c>
      <c r="F6323" s="12">
        <v>218.2</v>
      </c>
      <c r="G6323" s="12">
        <v>221.25</v>
      </c>
      <c r="H6323" s="12">
        <v>220.78573501969728</v>
      </c>
      <c r="I6323">
        <v>72345</v>
      </c>
      <c r="J6323">
        <v>1128</v>
      </c>
      <c r="K6323" s="12">
        <v>15972744</v>
      </c>
      <c r="L6323">
        <v>32115</v>
      </c>
      <c r="M6323">
        <v>44.39</v>
      </c>
      <c r="N6323">
        <v>6</v>
      </c>
      <c r="O6323">
        <v>-1.4</v>
      </c>
      <c r="P6323">
        <f xml:space="preserve"> IF(Stock_Info[[#This Row],[Close Price]] &gt; Stock_Info[[#This Row],[Open Price]], 1, 0)</f>
        <v>0</v>
      </c>
      <c r="Q6323" t="str">
        <f>IF(AND(Stock_Info[[#This Row],[% Deli. Qty to Traded Qty]]&gt;80,Stock_Info[[#This Row],[No. of Trades]]&lt;3000),"Unusual Day","")</f>
        <v/>
      </c>
      <c r="R6323" t="str">
        <f>IF(AND(Stock_Info[[#This Row],[Spread High-Low]] &lt; 10, Stock_Info[[#This Row],[% Deli. Qty to Traded Qty]] &gt; 90), "Good Day", "")</f>
        <v/>
      </c>
    </row>
    <row r="6324" spans="1:18">
      <c r="A6324" t="s">
        <v>65</v>
      </c>
      <c r="B6324" s="1">
        <v>45805</v>
      </c>
      <c r="C6324" s="1" t="str">
        <f>"WEEK" &amp;" " &amp;  INT((DAY(Stock_Info[[#This Row],[Date]])+WEEKDAY(DATE(YEAR(Stock_Info[[#This Row],[Date]]),MONTH(Stock_Info[[#This Row],[Date]]),1))-1)/7)+1</f>
        <v>WEEK 5</v>
      </c>
      <c r="D6324" s="12">
        <v>225</v>
      </c>
      <c r="E6324" s="12">
        <v>227.65</v>
      </c>
      <c r="F6324" s="12">
        <v>221</v>
      </c>
      <c r="G6324" s="12">
        <v>222.55</v>
      </c>
      <c r="H6324" s="12">
        <v>222.63955173075917</v>
      </c>
      <c r="I6324">
        <v>57287</v>
      </c>
      <c r="J6324">
        <v>987</v>
      </c>
      <c r="K6324" s="12">
        <v>12754352</v>
      </c>
      <c r="L6324">
        <v>24479</v>
      </c>
      <c r="M6324">
        <v>42.73</v>
      </c>
      <c r="N6324">
        <v>6.65</v>
      </c>
      <c r="O6324">
        <v>-2.4500000000000002</v>
      </c>
      <c r="P6324">
        <f xml:space="preserve"> IF(Stock_Info[[#This Row],[Close Price]] &gt; Stock_Info[[#This Row],[Open Price]], 1, 0)</f>
        <v>0</v>
      </c>
      <c r="Q6324" t="str">
        <f>IF(AND(Stock_Info[[#This Row],[% Deli. Qty to Traded Qty]]&gt;80,Stock_Info[[#This Row],[No. of Trades]]&lt;3000),"Unusual Day","")</f>
        <v/>
      </c>
      <c r="R6324" t="str">
        <f>IF(AND(Stock_Info[[#This Row],[Spread High-Low]] &lt; 10, Stock_Info[[#This Row],[% Deli. Qty to Traded Qty]] &gt; 90), "Good Day", "")</f>
        <v/>
      </c>
    </row>
    <row r="6325" spans="1:18">
      <c r="A6325" t="s">
        <v>65</v>
      </c>
      <c r="B6325" s="1">
        <v>45804</v>
      </c>
      <c r="C6325" s="1" t="str">
        <f>"WEEK" &amp;" " &amp;  INT((DAY(Stock_Info[[#This Row],[Date]])+WEEKDAY(DATE(YEAR(Stock_Info[[#This Row],[Date]]),MONTH(Stock_Info[[#This Row],[Date]]),1))-1)/7)+1</f>
        <v>WEEK 5</v>
      </c>
      <c r="D6325" s="12">
        <v>229.25</v>
      </c>
      <c r="E6325" s="12">
        <v>229.25</v>
      </c>
      <c r="F6325" s="12">
        <v>225.5</v>
      </c>
      <c r="G6325" s="12">
        <v>226.65</v>
      </c>
      <c r="H6325" s="12">
        <v>226.33335709702718</v>
      </c>
      <c r="I6325">
        <v>14027</v>
      </c>
      <c r="J6325">
        <v>348</v>
      </c>
      <c r="K6325" s="12">
        <v>3174778</v>
      </c>
      <c r="L6325">
        <v>7937</v>
      </c>
      <c r="M6325">
        <v>56.58</v>
      </c>
      <c r="N6325">
        <v>3.75</v>
      </c>
      <c r="O6325">
        <v>-2.6</v>
      </c>
      <c r="P6325">
        <f xml:space="preserve"> IF(Stock_Info[[#This Row],[Close Price]] &gt; Stock_Info[[#This Row],[Open Price]], 1, 0)</f>
        <v>0</v>
      </c>
      <c r="Q6325" t="str">
        <f>IF(AND(Stock_Info[[#This Row],[% Deli. Qty to Traded Qty]]&gt;80,Stock_Info[[#This Row],[No. of Trades]]&lt;3000),"Unusual Day","")</f>
        <v/>
      </c>
      <c r="R6325" t="str">
        <f>IF(AND(Stock_Info[[#This Row],[Spread High-Low]] &lt; 10, Stock_Info[[#This Row],[% Deli. Qty to Traded Qty]] &gt; 90), "Good Day", "")</f>
        <v/>
      </c>
    </row>
    <row r="6326" spans="1:18">
      <c r="A6326" t="s">
        <v>65</v>
      </c>
      <c r="B6326" s="1">
        <v>45803</v>
      </c>
      <c r="C6326" s="1" t="str">
        <f>"WEEK" &amp;" " &amp;  INT((DAY(Stock_Info[[#This Row],[Date]])+WEEKDAY(DATE(YEAR(Stock_Info[[#This Row],[Date]]),MONTH(Stock_Info[[#This Row],[Date]]),1))-1)/7)+1</f>
        <v>WEEK 5</v>
      </c>
      <c r="D6326" s="12">
        <v>226</v>
      </c>
      <c r="E6326" s="12">
        <v>230.6</v>
      </c>
      <c r="F6326" s="12">
        <v>226</v>
      </c>
      <c r="G6326" s="12">
        <v>229.3</v>
      </c>
      <c r="H6326" s="12">
        <v>229.60017710452937</v>
      </c>
      <c r="I6326">
        <v>53076</v>
      </c>
      <c r="J6326">
        <v>1307</v>
      </c>
      <c r="K6326" s="12">
        <v>12186259</v>
      </c>
      <c r="L6326">
        <v>38129</v>
      </c>
      <c r="M6326">
        <v>71.84</v>
      </c>
      <c r="N6326">
        <v>4.5999999999999996</v>
      </c>
      <c r="O6326">
        <v>3.3</v>
      </c>
      <c r="P6326">
        <f xml:space="preserve"> IF(Stock_Info[[#This Row],[Close Price]] &gt; Stock_Info[[#This Row],[Open Price]], 1, 0)</f>
        <v>1</v>
      </c>
      <c r="Q6326" t="str">
        <f>IF(AND(Stock_Info[[#This Row],[% Deli. Qty to Traded Qty]]&gt;80,Stock_Info[[#This Row],[No. of Trades]]&lt;3000),"Unusual Day","")</f>
        <v/>
      </c>
      <c r="R6326" t="str">
        <f>IF(AND(Stock_Info[[#This Row],[Spread High-Low]] &lt; 10, Stock_Info[[#This Row],[% Deli. Qty to Traded Qty]] &gt; 90), "Good Day", "")</f>
        <v/>
      </c>
    </row>
    <row r="6327" spans="1:18">
      <c r="A6327" t="s">
        <v>65</v>
      </c>
      <c r="B6327" s="1">
        <v>45800</v>
      </c>
      <c r="C6327" s="1" t="str">
        <f>"WEEK" &amp;" " &amp;  INT((DAY(Stock_Info[[#This Row],[Date]])+WEEKDAY(DATE(YEAR(Stock_Info[[#This Row],[Date]]),MONTH(Stock_Info[[#This Row],[Date]]),1))-1)/7)+1</f>
        <v>WEEK 4</v>
      </c>
      <c r="D6327" s="12">
        <v>220.8</v>
      </c>
      <c r="E6327" s="12">
        <v>226.9</v>
      </c>
      <c r="F6327" s="12">
        <v>220.4</v>
      </c>
      <c r="G6327" s="12">
        <v>226.15</v>
      </c>
      <c r="H6327" s="12">
        <v>224.55359687945389</v>
      </c>
      <c r="I6327">
        <v>39993</v>
      </c>
      <c r="J6327">
        <v>781</v>
      </c>
      <c r="K6327" s="12">
        <v>8980572</v>
      </c>
      <c r="L6327">
        <v>26189</v>
      </c>
      <c r="M6327">
        <v>65.48</v>
      </c>
      <c r="N6327">
        <v>6.5</v>
      </c>
      <c r="O6327">
        <v>5.35</v>
      </c>
      <c r="P6327">
        <f xml:space="preserve"> IF(Stock_Info[[#This Row],[Close Price]] &gt; Stock_Info[[#This Row],[Open Price]], 1, 0)</f>
        <v>1</v>
      </c>
      <c r="Q6327" t="str">
        <f>IF(AND(Stock_Info[[#This Row],[% Deli. Qty to Traded Qty]]&gt;80,Stock_Info[[#This Row],[No. of Trades]]&lt;3000),"Unusual Day","")</f>
        <v/>
      </c>
      <c r="R6327" t="str">
        <f>IF(AND(Stock_Info[[#This Row],[Spread High-Low]] &lt; 10, Stock_Info[[#This Row],[% Deli. Qty to Traded Qty]] &gt; 90), "Good Day", "")</f>
        <v/>
      </c>
    </row>
    <row r="6328" spans="1:18">
      <c r="A6328" t="s">
        <v>65</v>
      </c>
      <c r="B6328" s="1">
        <v>45799</v>
      </c>
      <c r="C6328" s="1" t="str">
        <f>"WEEK" &amp;" " &amp;  INT((DAY(Stock_Info[[#This Row],[Date]])+WEEKDAY(DATE(YEAR(Stock_Info[[#This Row],[Date]]),MONTH(Stock_Info[[#This Row],[Date]]),1))-1)/7)+1</f>
        <v>WEEK 4</v>
      </c>
      <c r="D6328" s="12">
        <v>222.25</v>
      </c>
      <c r="E6328" s="12">
        <v>226</v>
      </c>
      <c r="F6328" s="12">
        <v>220.55</v>
      </c>
      <c r="G6328" s="12">
        <v>222.1</v>
      </c>
      <c r="H6328" s="12">
        <v>223.21979100408905</v>
      </c>
      <c r="I6328">
        <v>55025</v>
      </c>
      <c r="J6328">
        <v>975</v>
      </c>
      <c r="K6328" s="12">
        <v>12282669</v>
      </c>
      <c r="L6328">
        <v>32910</v>
      </c>
      <c r="M6328">
        <v>59.81</v>
      </c>
      <c r="N6328">
        <v>5.45</v>
      </c>
      <c r="O6328">
        <v>-0.15</v>
      </c>
      <c r="P6328">
        <f xml:space="preserve"> IF(Stock_Info[[#This Row],[Close Price]] &gt; Stock_Info[[#This Row],[Open Price]], 1, 0)</f>
        <v>0</v>
      </c>
      <c r="Q6328" t="str">
        <f>IF(AND(Stock_Info[[#This Row],[% Deli. Qty to Traded Qty]]&gt;80,Stock_Info[[#This Row],[No. of Trades]]&lt;3000),"Unusual Day","")</f>
        <v/>
      </c>
      <c r="R6328" t="str">
        <f>IF(AND(Stock_Info[[#This Row],[Spread High-Low]] &lt; 10, Stock_Info[[#This Row],[% Deli. Qty to Traded Qty]] &gt; 90), "Good Day", "")</f>
        <v/>
      </c>
    </row>
    <row r="6329" spans="1:18">
      <c r="A6329" t="s">
        <v>65</v>
      </c>
      <c r="B6329" s="1">
        <v>45798</v>
      </c>
      <c r="C6329" s="1" t="str">
        <f>"WEEK" &amp;" " &amp;  INT((DAY(Stock_Info[[#This Row],[Date]])+WEEKDAY(DATE(YEAR(Stock_Info[[#This Row],[Date]]),MONTH(Stock_Info[[#This Row],[Date]]),1))-1)/7)+1</f>
        <v>WEEK 4</v>
      </c>
      <c r="D6329" s="12">
        <v>231</v>
      </c>
      <c r="E6329" s="12">
        <v>231.2</v>
      </c>
      <c r="F6329" s="12">
        <v>225.1</v>
      </c>
      <c r="G6329" s="12">
        <v>226.3</v>
      </c>
      <c r="H6329" s="12">
        <v>227.71762571802881</v>
      </c>
      <c r="I6329">
        <v>119076</v>
      </c>
      <c r="J6329">
        <v>1748</v>
      </c>
      <c r="K6329" s="12">
        <v>27115704</v>
      </c>
      <c r="L6329">
        <v>49018</v>
      </c>
      <c r="M6329">
        <v>41.17</v>
      </c>
      <c r="N6329">
        <v>6.1</v>
      </c>
      <c r="O6329">
        <v>-4.7</v>
      </c>
      <c r="P6329">
        <f xml:space="preserve"> IF(Stock_Info[[#This Row],[Close Price]] &gt; Stock_Info[[#This Row],[Open Price]], 1, 0)</f>
        <v>0</v>
      </c>
      <c r="Q6329" t="str">
        <f>IF(AND(Stock_Info[[#This Row],[% Deli. Qty to Traded Qty]]&gt;80,Stock_Info[[#This Row],[No. of Trades]]&lt;3000),"Unusual Day","")</f>
        <v/>
      </c>
      <c r="R6329" t="str">
        <f>IF(AND(Stock_Info[[#This Row],[Spread High-Low]] &lt; 10, Stock_Info[[#This Row],[% Deli. Qty to Traded Qty]] &gt; 90), "Good Day", "")</f>
        <v/>
      </c>
    </row>
    <row r="6330" spans="1:18">
      <c r="A6330" t="s">
        <v>65</v>
      </c>
      <c r="B6330" s="1">
        <v>45797</v>
      </c>
      <c r="C6330" s="1" t="str">
        <f>"WEEK" &amp;" " &amp;  INT((DAY(Stock_Info[[#This Row],[Date]])+WEEKDAY(DATE(YEAR(Stock_Info[[#This Row],[Date]]),MONTH(Stock_Info[[#This Row],[Date]]),1))-1)/7)+1</f>
        <v>WEEK 4</v>
      </c>
      <c r="D6330" s="12">
        <v>229.75</v>
      </c>
      <c r="E6330" s="12">
        <v>234.8</v>
      </c>
      <c r="F6330" s="12">
        <v>225</v>
      </c>
      <c r="G6330" s="12">
        <v>228.3</v>
      </c>
      <c r="H6330" s="12">
        <v>229.71183054464549</v>
      </c>
      <c r="I6330">
        <v>220235</v>
      </c>
      <c r="J6330">
        <v>3921</v>
      </c>
      <c r="K6330" s="12">
        <v>50590585</v>
      </c>
      <c r="L6330">
        <v>100924</v>
      </c>
      <c r="M6330">
        <v>45.83</v>
      </c>
      <c r="N6330">
        <v>9.8000000000000007</v>
      </c>
      <c r="O6330">
        <v>-1.45</v>
      </c>
      <c r="P6330">
        <f xml:space="preserve"> IF(Stock_Info[[#This Row],[Close Price]] &gt; Stock_Info[[#This Row],[Open Price]], 1, 0)</f>
        <v>0</v>
      </c>
      <c r="Q6330" t="str">
        <f>IF(AND(Stock_Info[[#This Row],[% Deli. Qty to Traded Qty]]&gt;80,Stock_Info[[#This Row],[No. of Trades]]&lt;3000),"Unusual Day","")</f>
        <v/>
      </c>
      <c r="R6330" t="str">
        <f>IF(AND(Stock_Info[[#This Row],[Spread High-Low]] &lt; 10, Stock_Info[[#This Row],[% Deli. Qty to Traded Qty]] &gt; 90), "Good Day", "")</f>
        <v/>
      </c>
    </row>
    <row r="6331" spans="1:18">
      <c r="A6331" t="s">
        <v>65</v>
      </c>
      <c r="B6331" s="1">
        <v>45796</v>
      </c>
      <c r="C6331" s="1" t="str">
        <f>"WEEK" &amp;" " &amp;  INT((DAY(Stock_Info[[#This Row],[Date]])+WEEKDAY(DATE(YEAR(Stock_Info[[#This Row],[Date]]),MONTH(Stock_Info[[#This Row],[Date]]),1))-1)/7)+1</f>
        <v>WEEK 4</v>
      </c>
      <c r="D6331" s="12">
        <v>227.45</v>
      </c>
      <c r="E6331" s="12">
        <v>228.65</v>
      </c>
      <c r="F6331" s="12">
        <v>224.6</v>
      </c>
      <c r="G6331" s="12">
        <v>225.45</v>
      </c>
      <c r="H6331" s="12">
        <v>226.60024955158698</v>
      </c>
      <c r="I6331">
        <v>76938</v>
      </c>
      <c r="J6331">
        <v>1317</v>
      </c>
      <c r="K6331" s="12">
        <v>17434170</v>
      </c>
      <c r="L6331">
        <v>40244</v>
      </c>
      <c r="M6331">
        <v>52.31</v>
      </c>
      <c r="N6331">
        <v>4.05</v>
      </c>
      <c r="O6331">
        <v>-2</v>
      </c>
      <c r="P6331">
        <f xml:space="preserve"> IF(Stock_Info[[#This Row],[Close Price]] &gt; Stock_Info[[#This Row],[Open Price]], 1, 0)</f>
        <v>0</v>
      </c>
      <c r="Q6331" t="str">
        <f>IF(AND(Stock_Info[[#This Row],[% Deli. Qty to Traded Qty]]&gt;80,Stock_Info[[#This Row],[No. of Trades]]&lt;3000),"Unusual Day","")</f>
        <v/>
      </c>
      <c r="R6331" t="str">
        <f>IF(AND(Stock_Info[[#This Row],[Spread High-Low]] &lt; 10, Stock_Info[[#This Row],[% Deli. Qty to Traded Qty]] &gt; 90), "Good Day", "")</f>
        <v/>
      </c>
    </row>
    <row r="6332" spans="1:18">
      <c r="A6332" t="s">
        <v>65</v>
      </c>
      <c r="B6332" s="1">
        <v>45793</v>
      </c>
      <c r="C6332" s="1" t="str">
        <f>"WEEK" &amp;" " &amp;  INT((DAY(Stock_Info[[#This Row],[Date]])+WEEKDAY(DATE(YEAR(Stock_Info[[#This Row],[Date]]),MONTH(Stock_Info[[#This Row],[Date]]),1))-1)/7)+1</f>
        <v>WEEK 3</v>
      </c>
      <c r="D6332" s="12">
        <v>210.15</v>
      </c>
      <c r="E6332" s="12">
        <v>226.25</v>
      </c>
      <c r="F6332" s="12">
        <v>210.15</v>
      </c>
      <c r="G6332" s="12">
        <v>225.9</v>
      </c>
      <c r="H6332" s="12">
        <v>224.53120517508086</v>
      </c>
      <c r="I6332">
        <v>35555</v>
      </c>
      <c r="J6332">
        <v>735</v>
      </c>
      <c r="K6332" s="12">
        <v>7983207</v>
      </c>
      <c r="L6332">
        <v>23428</v>
      </c>
      <c r="M6332">
        <v>65.89</v>
      </c>
      <c r="N6332">
        <v>16.100000000000001</v>
      </c>
      <c r="O6332">
        <v>15.75</v>
      </c>
      <c r="P6332">
        <f xml:space="preserve"> IF(Stock_Info[[#This Row],[Close Price]] &gt; Stock_Info[[#This Row],[Open Price]], 1, 0)</f>
        <v>1</v>
      </c>
      <c r="Q6332" t="str">
        <f>IF(AND(Stock_Info[[#This Row],[% Deli. Qty to Traded Qty]]&gt;80,Stock_Info[[#This Row],[No. of Trades]]&lt;3000),"Unusual Day","")</f>
        <v/>
      </c>
      <c r="R6332" t="str">
        <f>IF(AND(Stock_Info[[#This Row],[Spread High-Low]] &lt; 10, Stock_Info[[#This Row],[% Deli. Qty to Traded Qty]] &gt; 90), "Good Day", "")</f>
        <v/>
      </c>
    </row>
    <row r="6333" spans="1:18">
      <c r="A6333" t="s">
        <v>65</v>
      </c>
      <c r="B6333" s="1">
        <v>45792</v>
      </c>
      <c r="C6333" s="1" t="str">
        <f>"WEEK" &amp;" " &amp;  INT((DAY(Stock_Info[[#This Row],[Date]])+WEEKDAY(DATE(YEAR(Stock_Info[[#This Row],[Date]]),MONTH(Stock_Info[[#This Row],[Date]]),1))-1)/7)+1</f>
        <v>WEEK 3</v>
      </c>
      <c r="D6333" s="12">
        <v>222.2</v>
      </c>
      <c r="E6333" s="12">
        <v>222.4</v>
      </c>
      <c r="F6333" s="12">
        <v>219</v>
      </c>
      <c r="G6333" s="12">
        <v>220.4</v>
      </c>
      <c r="H6333" s="12">
        <v>220.30728822133156</v>
      </c>
      <c r="I6333">
        <v>25699</v>
      </c>
      <c r="J6333">
        <v>514</v>
      </c>
      <c r="K6333" s="12">
        <v>5661677</v>
      </c>
      <c r="L6333">
        <v>15610</v>
      </c>
      <c r="M6333">
        <v>60.74</v>
      </c>
      <c r="N6333">
        <v>3.4</v>
      </c>
      <c r="O6333">
        <v>-1.8</v>
      </c>
      <c r="P6333">
        <f xml:space="preserve"> IF(Stock_Info[[#This Row],[Close Price]] &gt; Stock_Info[[#This Row],[Open Price]], 1, 0)</f>
        <v>0</v>
      </c>
      <c r="Q6333" t="str">
        <f>IF(AND(Stock_Info[[#This Row],[% Deli. Qty to Traded Qty]]&gt;80,Stock_Info[[#This Row],[No. of Trades]]&lt;3000),"Unusual Day","")</f>
        <v/>
      </c>
      <c r="R6333" t="str">
        <f>IF(AND(Stock_Info[[#This Row],[Spread High-Low]] &lt; 10, Stock_Info[[#This Row],[% Deli. Qty to Traded Qty]] &gt; 90), "Good Day", "")</f>
        <v/>
      </c>
    </row>
    <row r="6334" spans="1:18">
      <c r="A6334" t="s">
        <v>65</v>
      </c>
      <c r="B6334" s="1">
        <v>45791</v>
      </c>
      <c r="C6334" s="1" t="str">
        <f>"WEEK" &amp;" " &amp;  INT((DAY(Stock_Info[[#This Row],[Date]])+WEEKDAY(DATE(YEAR(Stock_Info[[#This Row],[Date]]),MONTH(Stock_Info[[#This Row],[Date]]),1))-1)/7)+1</f>
        <v>WEEK 3</v>
      </c>
      <c r="D6334" s="12">
        <v>218.8</v>
      </c>
      <c r="E6334" s="12">
        <v>222.9</v>
      </c>
      <c r="F6334" s="12">
        <v>216.7</v>
      </c>
      <c r="G6334" s="12">
        <v>222.15</v>
      </c>
      <c r="H6334" s="12">
        <v>220.9262750701354</v>
      </c>
      <c r="I6334">
        <v>57389</v>
      </c>
      <c r="J6334">
        <v>747</v>
      </c>
      <c r="K6334" s="12">
        <v>12678738</v>
      </c>
      <c r="N6334">
        <v>6.2</v>
      </c>
      <c r="O6334">
        <v>3.35</v>
      </c>
      <c r="P6334">
        <f xml:space="preserve"> IF(Stock_Info[[#This Row],[Close Price]] &gt; Stock_Info[[#This Row],[Open Price]], 1, 0)</f>
        <v>1</v>
      </c>
      <c r="Q6334" t="str">
        <f>IF(AND(Stock_Info[[#This Row],[% Deli. Qty to Traded Qty]]&gt;80,Stock_Info[[#This Row],[No. of Trades]]&lt;3000),"Unusual Day","")</f>
        <v/>
      </c>
      <c r="R6334" t="str">
        <f>IF(AND(Stock_Info[[#This Row],[Spread High-Low]] &lt; 10, Stock_Info[[#This Row],[% Deli. Qty to Traded Qty]] &gt; 90), "Good Day", "")</f>
        <v/>
      </c>
    </row>
    <row r="6335" spans="1:18">
      <c r="A6335" t="s">
        <v>65</v>
      </c>
      <c r="B6335" s="1">
        <v>45790</v>
      </c>
      <c r="C6335" s="1" t="str">
        <f>"WEEK" &amp;" " &amp;  INT((DAY(Stock_Info[[#This Row],[Date]])+WEEKDAY(DATE(YEAR(Stock_Info[[#This Row],[Date]]),MONTH(Stock_Info[[#This Row],[Date]]),1))-1)/7)+1</f>
        <v>WEEK 3</v>
      </c>
      <c r="D6335" s="12">
        <v>211.05</v>
      </c>
      <c r="E6335" s="12">
        <v>220</v>
      </c>
      <c r="F6335" s="12">
        <v>210.9</v>
      </c>
      <c r="G6335" s="12">
        <v>218.8</v>
      </c>
      <c r="H6335" s="12">
        <v>213.84153791047089</v>
      </c>
      <c r="I6335">
        <v>619776</v>
      </c>
      <c r="J6335">
        <v>1756</v>
      </c>
      <c r="K6335" s="12">
        <v>132533853</v>
      </c>
      <c r="L6335">
        <v>577904</v>
      </c>
      <c r="M6335">
        <v>93.24</v>
      </c>
      <c r="N6335">
        <v>9.1</v>
      </c>
      <c r="O6335">
        <v>7.75</v>
      </c>
      <c r="P6335">
        <f xml:space="preserve"> IF(Stock_Info[[#This Row],[Close Price]] &gt; Stock_Info[[#This Row],[Open Price]], 1, 0)</f>
        <v>1</v>
      </c>
      <c r="Q6335" t="str">
        <f>IF(AND(Stock_Info[[#This Row],[% Deli. Qty to Traded Qty]]&gt;80,Stock_Info[[#This Row],[No. of Trades]]&lt;3000),"Unusual Day","")</f>
        <v>Unusual Day</v>
      </c>
      <c r="R6335" t="str">
        <f>IF(AND(Stock_Info[[#This Row],[Spread High-Low]] &lt; 10, Stock_Info[[#This Row],[% Deli. Qty to Traded Qty]] &gt; 90), "Good Day", "")</f>
        <v>Good Day</v>
      </c>
    </row>
    <row r="6336" spans="1:18">
      <c r="A6336" t="s">
        <v>65</v>
      </c>
      <c r="B6336" s="1">
        <v>45789</v>
      </c>
      <c r="C6336" s="1" t="str">
        <f>"WEEK" &amp;" " &amp;  INT((DAY(Stock_Info[[#This Row],[Date]])+WEEKDAY(DATE(YEAR(Stock_Info[[#This Row],[Date]]),MONTH(Stock_Info[[#This Row],[Date]]),1))-1)/7)+1</f>
        <v>WEEK 3</v>
      </c>
      <c r="D6336" s="12">
        <v>212.75</v>
      </c>
      <c r="E6336" s="12">
        <v>215.95</v>
      </c>
      <c r="F6336" s="12">
        <v>210.15</v>
      </c>
      <c r="G6336" s="12">
        <v>211.3</v>
      </c>
      <c r="H6336" s="12">
        <v>212.4716885792302</v>
      </c>
      <c r="I6336">
        <v>102909</v>
      </c>
      <c r="J6336">
        <v>1590</v>
      </c>
      <c r="K6336" s="12">
        <v>21865249</v>
      </c>
      <c r="L6336">
        <v>54510</v>
      </c>
      <c r="M6336">
        <v>52.97</v>
      </c>
      <c r="N6336">
        <v>5.8</v>
      </c>
      <c r="O6336">
        <v>-1.45</v>
      </c>
      <c r="P6336">
        <f xml:space="preserve"> IF(Stock_Info[[#This Row],[Close Price]] &gt; Stock_Info[[#This Row],[Open Price]], 1, 0)</f>
        <v>0</v>
      </c>
      <c r="Q6336" t="str">
        <f>IF(AND(Stock_Info[[#This Row],[% Deli. Qty to Traded Qty]]&gt;80,Stock_Info[[#This Row],[No. of Trades]]&lt;3000),"Unusual Day","")</f>
        <v/>
      </c>
      <c r="R6336" t="str">
        <f>IF(AND(Stock_Info[[#This Row],[Spread High-Low]] &lt; 10, Stock_Info[[#This Row],[% Deli. Qty to Traded Qty]] &gt; 90), "Good Day", "")</f>
        <v/>
      </c>
    </row>
    <row r="6337" spans="1:18">
      <c r="A6337" t="s">
        <v>65</v>
      </c>
      <c r="B6337" s="1">
        <v>45786</v>
      </c>
      <c r="C6337" s="1" t="str">
        <f>"WEEK" &amp;" " &amp;  INT((DAY(Stock_Info[[#This Row],[Date]])+WEEKDAY(DATE(YEAR(Stock_Info[[#This Row],[Date]]),MONTH(Stock_Info[[#This Row],[Date]]),1))-1)/7)+1</f>
        <v>WEEK 2</v>
      </c>
      <c r="D6337" s="12">
        <v>200.2</v>
      </c>
      <c r="E6337" s="12">
        <v>211.4</v>
      </c>
      <c r="F6337" s="12">
        <v>200.2</v>
      </c>
      <c r="G6337" s="12">
        <v>208.95</v>
      </c>
      <c r="H6337" s="12">
        <v>207.16174519423618</v>
      </c>
      <c r="I6337">
        <v>64818</v>
      </c>
      <c r="J6337">
        <v>1279</v>
      </c>
      <c r="K6337" s="12">
        <v>13427810</v>
      </c>
      <c r="L6337">
        <v>29599</v>
      </c>
      <c r="M6337">
        <v>45.66</v>
      </c>
      <c r="N6337">
        <v>11.2</v>
      </c>
      <c r="O6337">
        <v>8.75</v>
      </c>
      <c r="P6337">
        <f xml:space="preserve"> IF(Stock_Info[[#This Row],[Close Price]] &gt; Stock_Info[[#This Row],[Open Price]], 1, 0)</f>
        <v>1</v>
      </c>
      <c r="Q6337" t="str">
        <f>IF(AND(Stock_Info[[#This Row],[% Deli. Qty to Traded Qty]]&gt;80,Stock_Info[[#This Row],[No. of Trades]]&lt;3000),"Unusual Day","")</f>
        <v/>
      </c>
      <c r="R6337" t="str">
        <f>IF(AND(Stock_Info[[#This Row],[Spread High-Low]] &lt; 10, Stock_Info[[#This Row],[% Deli. Qty to Traded Qty]] &gt; 90), "Good Day", "")</f>
        <v/>
      </c>
    </row>
    <row r="6338" spans="1:18">
      <c r="A6338" t="s">
        <v>65</v>
      </c>
      <c r="B6338" s="1">
        <v>45785</v>
      </c>
      <c r="C6338" s="1" t="str">
        <f>"WEEK" &amp;" " &amp;  INT((DAY(Stock_Info[[#This Row],[Date]])+WEEKDAY(DATE(YEAR(Stock_Info[[#This Row],[Date]]),MONTH(Stock_Info[[#This Row],[Date]]),1))-1)/7)+1</f>
        <v>WEEK 2</v>
      </c>
      <c r="D6338" s="12">
        <v>210.05</v>
      </c>
      <c r="E6338" s="12">
        <v>215</v>
      </c>
      <c r="F6338" s="12">
        <v>206.2</v>
      </c>
      <c r="G6338" s="12">
        <v>209.5</v>
      </c>
      <c r="H6338" s="12">
        <v>211.84567798027086</v>
      </c>
      <c r="I6338">
        <v>41867</v>
      </c>
      <c r="J6338">
        <v>1046</v>
      </c>
      <c r="K6338" s="12">
        <v>8869343</v>
      </c>
      <c r="L6338">
        <v>22544</v>
      </c>
      <c r="M6338">
        <v>53.85</v>
      </c>
      <c r="N6338">
        <v>8.8000000000000007</v>
      </c>
      <c r="O6338">
        <v>-0.55000000000000004</v>
      </c>
      <c r="P6338">
        <f xml:space="preserve"> IF(Stock_Info[[#This Row],[Close Price]] &gt; Stock_Info[[#This Row],[Open Price]], 1, 0)</f>
        <v>0</v>
      </c>
      <c r="Q6338" t="str">
        <f>IF(AND(Stock_Info[[#This Row],[% Deli. Qty to Traded Qty]]&gt;80,Stock_Info[[#This Row],[No. of Trades]]&lt;3000),"Unusual Day","")</f>
        <v/>
      </c>
      <c r="R6338" t="str">
        <f>IF(AND(Stock_Info[[#This Row],[Spread High-Low]] &lt; 10, Stock_Info[[#This Row],[% Deli. Qty to Traded Qty]] &gt; 90), "Good Day", "")</f>
        <v/>
      </c>
    </row>
    <row r="6339" spans="1:18">
      <c r="A6339" t="s">
        <v>65</v>
      </c>
      <c r="B6339" s="1">
        <v>45784</v>
      </c>
      <c r="C6339" s="1" t="str">
        <f>"WEEK" &amp;" " &amp;  INT((DAY(Stock_Info[[#This Row],[Date]])+WEEKDAY(DATE(YEAR(Stock_Info[[#This Row],[Date]]),MONTH(Stock_Info[[#This Row],[Date]]),1))-1)/7)+1</f>
        <v>WEEK 2</v>
      </c>
      <c r="D6339" s="12">
        <v>206.3</v>
      </c>
      <c r="E6339" s="12">
        <v>214.2</v>
      </c>
      <c r="F6339" s="12">
        <v>206.25</v>
      </c>
      <c r="G6339" s="12">
        <v>213.35</v>
      </c>
      <c r="H6339" s="12">
        <v>211.52703962703961</v>
      </c>
      <c r="I6339">
        <v>17160</v>
      </c>
      <c r="J6339">
        <v>418</v>
      </c>
      <c r="K6339" s="12">
        <v>3629804</v>
      </c>
      <c r="L6339">
        <v>9141</v>
      </c>
      <c r="M6339">
        <v>53.27</v>
      </c>
      <c r="N6339">
        <v>7.95</v>
      </c>
      <c r="O6339">
        <v>7.05</v>
      </c>
      <c r="P6339">
        <f xml:space="preserve"> IF(Stock_Info[[#This Row],[Close Price]] &gt; Stock_Info[[#This Row],[Open Price]], 1, 0)</f>
        <v>1</v>
      </c>
      <c r="Q6339" t="str">
        <f>IF(AND(Stock_Info[[#This Row],[% Deli. Qty to Traded Qty]]&gt;80,Stock_Info[[#This Row],[No. of Trades]]&lt;3000),"Unusual Day","")</f>
        <v/>
      </c>
      <c r="R6339" t="str">
        <f>IF(AND(Stock_Info[[#This Row],[Spread High-Low]] &lt; 10, Stock_Info[[#This Row],[% Deli. Qty to Traded Qty]] &gt; 90), "Good Day", "")</f>
        <v/>
      </c>
    </row>
    <row r="6340" spans="1:18">
      <c r="A6340" t="s">
        <v>65</v>
      </c>
      <c r="B6340" s="1">
        <v>45783</v>
      </c>
      <c r="C6340" s="1" t="str">
        <f>"WEEK" &amp;" " &amp;  INT((DAY(Stock_Info[[#This Row],[Date]])+WEEKDAY(DATE(YEAR(Stock_Info[[#This Row],[Date]]),MONTH(Stock_Info[[#This Row],[Date]]),1))-1)/7)+1</f>
        <v>WEEK 2</v>
      </c>
      <c r="D6340" s="12">
        <v>210.3</v>
      </c>
      <c r="E6340" s="12">
        <v>215.5</v>
      </c>
      <c r="F6340" s="12">
        <v>209.05</v>
      </c>
      <c r="G6340" s="12">
        <v>210.3</v>
      </c>
      <c r="H6340" s="12">
        <v>211.17046845443417</v>
      </c>
      <c r="I6340">
        <v>53922</v>
      </c>
      <c r="J6340">
        <v>1431</v>
      </c>
      <c r="K6340" s="12">
        <v>11386734</v>
      </c>
      <c r="L6340">
        <v>25217</v>
      </c>
      <c r="M6340">
        <v>46.77</v>
      </c>
      <c r="N6340">
        <v>6.45</v>
      </c>
      <c r="O6340">
        <v>0</v>
      </c>
      <c r="P6340">
        <f xml:space="preserve"> IF(Stock_Info[[#This Row],[Close Price]] &gt; Stock_Info[[#This Row],[Open Price]], 1, 0)</f>
        <v>0</v>
      </c>
      <c r="Q6340" t="str">
        <f>IF(AND(Stock_Info[[#This Row],[% Deli. Qty to Traded Qty]]&gt;80,Stock_Info[[#This Row],[No. of Trades]]&lt;3000),"Unusual Day","")</f>
        <v/>
      </c>
      <c r="R6340" t="str">
        <f>IF(AND(Stock_Info[[#This Row],[Spread High-Low]] &lt; 10, Stock_Info[[#This Row],[% Deli. Qty to Traded Qty]] &gt; 90), "Good Day", "")</f>
        <v/>
      </c>
    </row>
    <row r="6341" spans="1:18">
      <c r="A6341" t="s">
        <v>65</v>
      </c>
      <c r="B6341" s="1">
        <v>45782</v>
      </c>
      <c r="C6341" s="1" t="str">
        <f>"WEEK" &amp;" " &amp;  INT((DAY(Stock_Info[[#This Row],[Date]])+WEEKDAY(DATE(YEAR(Stock_Info[[#This Row],[Date]]),MONTH(Stock_Info[[#This Row],[Date]]),1))-1)/7)+1</f>
        <v>WEEK 2</v>
      </c>
      <c r="D6341" s="12">
        <v>211.65</v>
      </c>
      <c r="E6341" s="12">
        <v>215</v>
      </c>
      <c r="F6341" s="12">
        <v>208</v>
      </c>
      <c r="G6341" s="12">
        <v>213.3</v>
      </c>
      <c r="H6341" s="12">
        <v>211.25741767199219</v>
      </c>
      <c r="I6341">
        <v>73608</v>
      </c>
      <c r="J6341">
        <v>2228</v>
      </c>
      <c r="K6341" s="12">
        <v>15550236</v>
      </c>
      <c r="L6341">
        <v>28596</v>
      </c>
      <c r="M6341">
        <v>38.85</v>
      </c>
      <c r="N6341">
        <v>7</v>
      </c>
      <c r="O6341">
        <v>1.65</v>
      </c>
      <c r="P6341">
        <f xml:space="preserve"> IF(Stock_Info[[#This Row],[Close Price]] &gt; Stock_Info[[#This Row],[Open Price]], 1, 0)</f>
        <v>1</v>
      </c>
      <c r="Q6341" t="str">
        <f>IF(AND(Stock_Info[[#This Row],[% Deli. Qty to Traded Qty]]&gt;80,Stock_Info[[#This Row],[No. of Trades]]&lt;3000),"Unusual Day","")</f>
        <v/>
      </c>
      <c r="R6341" t="str">
        <f>IF(AND(Stock_Info[[#This Row],[Spread High-Low]] &lt; 10, Stock_Info[[#This Row],[% Deli. Qty to Traded Qty]] &gt; 90), "Good Day", "")</f>
        <v/>
      </c>
    </row>
    <row r="6342" spans="1:18">
      <c r="A6342" t="s">
        <v>65</v>
      </c>
      <c r="B6342" s="1">
        <v>45779</v>
      </c>
      <c r="C6342" s="1" t="str">
        <f>"WEEK" &amp;" " &amp;  INT((DAY(Stock_Info[[#This Row],[Date]])+WEEKDAY(DATE(YEAR(Stock_Info[[#This Row],[Date]]),MONTH(Stock_Info[[#This Row],[Date]]),1))-1)/7)+1</f>
        <v>WEEK 1</v>
      </c>
      <c r="D6342" s="12">
        <v>220.95</v>
      </c>
      <c r="E6342" s="12">
        <v>220.95</v>
      </c>
      <c r="F6342" s="12">
        <v>213.55</v>
      </c>
      <c r="G6342" s="12">
        <v>214.9</v>
      </c>
      <c r="H6342" s="12">
        <v>216.4876374213971</v>
      </c>
      <c r="I6342">
        <v>46754</v>
      </c>
      <c r="J6342">
        <v>1813</v>
      </c>
      <c r="K6342" s="12">
        <v>10121663</v>
      </c>
      <c r="L6342">
        <v>25717</v>
      </c>
      <c r="M6342">
        <v>55</v>
      </c>
      <c r="N6342">
        <v>7.4</v>
      </c>
      <c r="O6342">
        <v>-6.05</v>
      </c>
      <c r="P6342">
        <f xml:space="preserve"> IF(Stock_Info[[#This Row],[Close Price]] &gt; Stock_Info[[#This Row],[Open Price]], 1, 0)</f>
        <v>0</v>
      </c>
      <c r="Q6342" t="str">
        <f>IF(AND(Stock_Info[[#This Row],[% Deli. Qty to Traded Qty]]&gt;80,Stock_Info[[#This Row],[No. of Trades]]&lt;3000),"Unusual Day","")</f>
        <v/>
      </c>
      <c r="R6342" t="str">
        <f>IF(AND(Stock_Info[[#This Row],[Spread High-Low]] &lt; 10, Stock_Info[[#This Row],[% Deli. Qty to Traded Qty]] &gt; 90), "Good Day", "")</f>
        <v/>
      </c>
    </row>
    <row r="6343" spans="1:18">
      <c r="A6343" t="s">
        <v>65</v>
      </c>
      <c r="B6343" s="1">
        <v>45777</v>
      </c>
      <c r="C6343" s="1" t="str">
        <f>"WEEK" &amp;" " &amp;  INT((DAY(Stock_Info[[#This Row],[Date]])+WEEKDAY(DATE(YEAR(Stock_Info[[#This Row],[Date]]),MONTH(Stock_Info[[#This Row],[Date]]),1))-1)/7)+1</f>
        <v>WEEK 5</v>
      </c>
      <c r="D6343" s="12">
        <v>217.3</v>
      </c>
      <c r="E6343" s="12">
        <v>220.45</v>
      </c>
      <c r="F6343" s="12">
        <v>214.2</v>
      </c>
      <c r="G6343" s="12">
        <v>218.15</v>
      </c>
      <c r="H6343" s="12">
        <v>218.73389559400903</v>
      </c>
      <c r="I6343">
        <v>158171</v>
      </c>
      <c r="J6343">
        <v>1322</v>
      </c>
      <c r="K6343" s="12">
        <v>34597359</v>
      </c>
      <c r="L6343">
        <v>40712</v>
      </c>
      <c r="M6343">
        <v>25.74</v>
      </c>
      <c r="N6343">
        <v>6.25</v>
      </c>
      <c r="O6343">
        <v>0.85</v>
      </c>
      <c r="P6343">
        <f xml:space="preserve"> IF(Stock_Info[[#This Row],[Close Price]] &gt; Stock_Info[[#This Row],[Open Price]], 1, 0)</f>
        <v>1</v>
      </c>
      <c r="Q6343" t="str">
        <f>IF(AND(Stock_Info[[#This Row],[% Deli. Qty to Traded Qty]]&gt;80,Stock_Info[[#This Row],[No. of Trades]]&lt;3000),"Unusual Day","")</f>
        <v/>
      </c>
      <c r="R6343" t="str">
        <f>IF(AND(Stock_Info[[#This Row],[Spread High-Low]] &lt; 10, Stock_Info[[#This Row],[% Deli. Qty to Traded Qty]] &gt; 90), "Good Day", "")</f>
        <v/>
      </c>
    </row>
    <row r="6344" spans="1:18">
      <c r="A6344" t="s">
        <v>65</v>
      </c>
      <c r="B6344" s="1">
        <v>45776</v>
      </c>
      <c r="C6344" s="1" t="str">
        <f>"WEEK" &amp;" " &amp;  INT((DAY(Stock_Info[[#This Row],[Date]])+WEEKDAY(DATE(YEAR(Stock_Info[[#This Row],[Date]]),MONTH(Stock_Info[[#This Row],[Date]]),1))-1)/7)+1</f>
        <v>WEEK 5</v>
      </c>
      <c r="D6344" s="12">
        <v>217</v>
      </c>
      <c r="E6344" s="12">
        <v>221</v>
      </c>
      <c r="F6344" s="12">
        <v>216.2</v>
      </c>
      <c r="G6344" s="12">
        <v>218.05</v>
      </c>
      <c r="H6344" s="12">
        <v>218.56893181989025</v>
      </c>
      <c r="I6344">
        <v>26606</v>
      </c>
      <c r="J6344">
        <v>557</v>
      </c>
      <c r="K6344" s="12">
        <v>5815245</v>
      </c>
      <c r="L6344">
        <v>8010</v>
      </c>
      <c r="M6344">
        <v>30.11</v>
      </c>
      <c r="N6344">
        <v>4.8</v>
      </c>
      <c r="O6344">
        <v>1.05</v>
      </c>
      <c r="P6344">
        <f xml:space="preserve"> IF(Stock_Info[[#This Row],[Close Price]] &gt; Stock_Info[[#This Row],[Open Price]], 1, 0)</f>
        <v>1</v>
      </c>
      <c r="Q6344" t="str">
        <f>IF(AND(Stock_Info[[#This Row],[% Deli. Qty to Traded Qty]]&gt;80,Stock_Info[[#This Row],[No. of Trades]]&lt;3000),"Unusual Day","")</f>
        <v/>
      </c>
      <c r="R6344" t="str">
        <f>IF(AND(Stock_Info[[#This Row],[Spread High-Low]] &lt; 10, Stock_Info[[#This Row],[% Deli. Qty to Traded Qty]] &gt; 90), "Good Day", "")</f>
        <v/>
      </c>
    </row>
    <row r="6345" spans="1:18">
      <c r="A6345" t="s">
        <v>65</v>
      </c>
      <c r="B6345" s="1">
        <v>45775</v>
      </c>
      <c r="C6345" s="1" t="str">
        <f>"WEEK" &amp;" " &amp;  INT((DAY(Stock_Info[[#This Row],[Date]])+WEEKDAY(DATE(YEAR(Stock_Info[[#This Row],[Date]]),MONTH(Stock_Info[[#This Row],[Date]]),1))-1)/7)+1</f>
        <v>WEEK 5</v>
      </c>
      <c r="D6345" s="12">
        <v>211.95</v>
      </c>
      <c r="E6345" s="12">
        <v>219.15</v>
      </c>
      <c r="F6345" s="12">
        <v>211.95</v>
      </c>
      <c r="G6345" s="12">
        <v>218.25</v>
      </c>
      <c r="H6345" s="12">
        <v>217.45350271336952</v>
      </c>
      <c r="I6345">
        <v>24324</v>
      </c>
      <c r="J6345">
        <v>597</v>
      </c>
      <c r="K6345" s="12">
        <v>5289339</v>
      </c>
      <c r="L6345">
        <v>8739</v>
      </c>
      <c r="M6345">
        <v>35.93</v>
      </c>
      <c r="N6345">
        <v>7.2</v>
      </c>
      <c r="O6345">
        <v>6.3</v>
      </c>
      <c r="P6345">
        <f xml:space="preserve"> IF(Stock_Info[[#This Row],[Close Price]] &gt; Stock_Info[[#This Row],[Open Price]], 1, 0)</f>
        <v>1</v>
      </c>
      <c r="Q6345" t="str">
        <f>IF(AND(Stock_Info[[#This Row],[% Deli. Qty to Traded Qty]]&gt;80,Stock_Info[[#This Row],[No. of Trades]]&lt;3000),"Unusual Day","")</f>
        <v/>
      </c>
      <c r="R6345" t="str">
        <f>IF(AND(Stock_Info[[#This Row],[Spread High-Low]] &lt; 10, Stock_Info[[#This Row],[% Deli. Qty to Traded Qty]] &gt; 90), "Good Day", "")</f>
        <v/>
      </c>
    </row>
    <row r="6346" spans="1:18">
      <c r="A6346" t="s">
        <v>65</v>
      </c>
      <c r="B6346" s="1">
        <v>45772</v>
      </c>
      <c r="C6346" s="1" t="str">
        <f>"WEEK" &amp;" " &amp;  INT((DAY(Stock_Info[[#This Row],[Date]])+WEEKDAY(DATE(YEAR(Stock_Info[[#This Row],[Date]]),MONTH(Stock_Info[[#This Row],[Date]]),1))-1)/7)+1</f>
        <v>WEEK 4</v>
      </c>
      <c r="D6346" s="12">
        <v>221</v>
      </c>
      <c r="E6346" s="12">
        <v>221.45</v>
      </c>
      <c r="F6346" s="12">
        <v>212.2</v>
      </c>
      <c r="G6346" s="12">
        <v>215.45</v>
      </c>
      <c r="H6346" s="12">
        <v>216.03946794592238</v>
      </c>
      <c r="I6346">
        <v>68790</v>
      </c>
      <c r="J6346">
        <v>1053</v>
      </c>
      <c r="K6346" s="12">
        <v>14861355</v>
      </c>
      <c r="L6346">
        <v>38105</v>
      </c>
      <c r="M6346">
        <v>55.39</v>
      </c>
      <c r="N6346">
        <v>9.25</v>
      </c>
      <c r="O6346">
        <v>-5.55</v>
      </c>
      <c r="P6346">
        <f xml:space="preserve"> IF(Stock_Info[[#This Row],[Close Price]] &gt; Stock_Info[[#This Row],[Open Price]], 1, 0)</f>
        <v>0</v>
      </c>
      <c r="Q6346" t="str">
        <f>IF(AND(Stock_Info[[#This Row],[% Deli. Qty to Traded Qty]]&gt;80,Stock_Info[[#This Row],[No. of Trades]]&lt;3000),"Unusual Day","")</f>
        <v/>
      </c>
      <c r="R6346" t="str">
        <f>IF(AND(Stock_Info[[#This Row],[Spread High-Low]] &lt; 10, Stock_Info[[#This Row],[% Deli. Qty to Traded Qty]] &gt; 90), "Good Day", "")</f>
        <v/>
      </c>
    </row>
    <row r="6347" spans="1:18">
      <c r="A6347" t="s">
        <v>65</v>
      </c>
      <c r="B6347" s="1">
        <v>45771</v>
      </c>
      <c r="C6347" s="1" t="str">
        <f>"WEEK" &amp;" " &amp;  INT((DAY(Stock_Info[[#This Row],[Date]])+WEEKDAY(DATE(YEAR(Stock_Info[[#This Row],[Date]]),MONTH(Stock_Info[[#This Row],[Date]]),1))-1)/7)+1</f>
        <v>WEEK 4</v>
      </c>
      <c r="D6347" s="12">
        <v>223.6</v>
      </c>
      <c r="E6347" s="12">
        <v>223.75</v>
      </c>
      <c r="F6347" s="12">
        <v>219.3</v>
      </c>
      <c r="G6347" s="12">
        <v>222.35</v>
      </c>
      <c r="H6347" s="12">
        <v>222.23083964993225</v>
      </c>
      <c r="I6347">
        <v>27309</v>
      </c>
      <c r="J6347">
        <v>531</v>
      </c>
      <c r="K6347" s="12">
        <v>6068902</v>
      </c>
      <c r="L6347">
        <v>9448</v>
      </c>
      <c r="M6347">
        <v>34.6</v>
      </c>
      <c r="N6347">
        <v>4.45</v>
      </c>
      <c r="O6347">
        <v>-1.25</v>
      </c>
      <c r="P6347">
        <f xml:space="preserve"> IF(Stock_Info[[#This Row],[Close Price]] &gt; Stock_Info[[#This Row],[Open Price]], 1, 0)</f>
        <v>0</v>
      </c>
      <c r="Q6347" t="str">
        <f>IF(AND(Stock_Info[[#This Row],[% Deli. Qty to Traded Qty]]&gt;80,Stock_Info[[#This Row],[No. of Trades]]&lt;3000),"Unusual Day","")</f>
        <v/>
      </c>
      <c r="R6347" t="str">
        <f>IF(AND(Stock_Info[[#This Row],[Spread High-Low]] &lt; 10, Stock_Info[[#This Row],[% Deli. Qty to Traded Qty]] &gt; 90), "Good Day", "")</f>
        <v/>
      </c>
    </row>
    <row r="6348" spans="1:18">
      <c r="A6348" t="s">
        <v>65</v>
      </c>
      <c r="B6348" s="1">
        <v>45770</v>
      </c>
      <c r="C6348" s="1" t="str">
        <f>"WEEK" &amp;" " &amp;  INT((DAY(Stock_Info[[#This Row],[Date]])+WEEKDAY(DATE(YEAR(Stock_Info[[#This Row],[Date]]),MONTH(Stock_Info[[#This Row],[Date]]),1))-1)/7)+1</f>
        <v>WEEK 4</v>
      </c>
      <c r="D6348" s="12">
        <v>228.25</v>
      </c>
      <c r="E6348" s="12">
        <v>228.25</v>
      </c>
      <c r="F6348" s="12">
        <v>217.95</v>
      </c>
      <c r="G6348" s="12">
        <v>221.55</v>
      </c>
      <c r="H6348" s="12">
        <v>221.39755055441194</v>
      </c>
      <c r="I6348">
        <v>57809</v>
      </c>
      <c r="J6348">
        <v>928</v>
      </c>
      <c r="K6348" s="12">
        <v>12798771</v>
      </c>
      <c r="L6348">
        <v>22195</v>
      </c>
      <c r="M6348">
        <v>38.39</v>
      </c>
      <c r="N6348">
        <v>10.3</v>
      </c>
      <c r="O6348">
        <v>-6.7</v>
      </c>
      <c r="P6348">
        <f xml:space="preserve"> IF(Stock_Info[[#This Row],[Close Price]] &gt; Stock_Info[[#This Row],[Open Price]], 1, 0)</f>
        <v>0</v>
      </c>
      <c r="Q6348" t="str">
        <f>IF(AND(Stock_Info[[#This Row],[% Deli. Qty to Traded Qty]]&gt;80,Stock_Info[[#This Row],[No. of Trades]]&lt;3000),"Unusual Day","")</f>
        <v/>
      </c>
      <c r="R6348" t="str">
        <f>IF(AND(Stock_Info[[#This Row],[Spread High-Low]] &lt; 10, Stock_Info[[#This Row],[% Deli. Qty to Traded Qty]] &gt; 90), "Good Day", "")</f>
        <v/>
      </c>
    </row>
    <row r="6349" spans="1:18">
      <c r="A6349" t="s">
        <v>65</v>
      </c>
      <c r="B6349" s="1">
        <v>45769</v>
      </c>
      <c r="C6349" s="1" t="str">
        <f>"WEEK" &amp;" " &amp;  INT((DAY(Stock_Info[[#This Row],[Date]])+WEEKDAY(DATE(YEAR(Stock_Info[[#This Row],[Date]]),MONTH(Stock_Info[[#This Row],[Date]]),1))-1)/7)+1</f>
        <v>WEEK 4</v>
      </c>
      <c r="D6349" s="12">
        <v>223.9</v>
      </c>
      <c r="E6349" s="12">
        <v>229</v>
      </c>
      <c r="F6349" s="12">
        <v>222.95</v>
      </c>
      <c r="G6349" s="12">
        <v>226.1</v>
      </c>
      <c r="H6349" s="12">
        <v>226.9205520149504</v>
      </c>
      <c r="I6349">
        <v>62607</v>
      </c>
      <c r="J6349">
        <v>1966</v>
      </c>
      <c r="K6349" s="12">
        <v>14206815</v>
      </c>
      <c r="L6349">
        <v>29531</v>
      </c>
      <c r="M6349">
        <v>47.17</v>
      </c>
      <c r="N6349">
        <v>6.05</v>
      </c>
      <c r="O6349">
        <v>2.2000000000000002</v>
      </c>
      <c r="P6349">
        <f xml:space="preserve"> IF(Stock_Info[[#This Row],[Close Price]] &gt; Stock_Info[[#This Row],[Open Price]], 1, 0)</f>
        <v>1</v>
      </c>
      <c r="Q6349" t="str">
        <f>IF(AND(Stock_Info[[#This Row],[% Deli. Qty to Traded Qty]]&gt;80,Stock_Info[[#This Row],[No. of Trades]]&lt;3000),"Unusual Day","")</f>
        <v/>
      </c>
      <c r="R6349" t="str">
        <f>IF(AND(Stock_Info[[#This Row],[Spread High-Low]] &lt; 10, Stock_Info[[#This Row],[% Deli. Qty to Traded Qty]] &gt; 90), "Good Day", "")</f>
        <v/>
      </c>
    </row>
    <row r="6350" spans="1:18">
      <c r="A6350" t="s">
        <v>65</v>
      </c>
      <c r="B6350" s="1">
        <v>45768</v>
      </c>
      <c r="C6350" s="1" t="str">
        <f>"WEEK" &amp;" " &amp;  INT((DAY(Stock_Info[[#This Row],[Date]])+WEEKDAY(DATE(YEAR(Stock_Info[[#This Row],[Date]]),MONTH(Stock_Info[[#This Row],[Date]]),1))-1)/7)+1</f>
        <v>WEEK 4</v>
      </c>
      <c r="D6350" s="12">
        <v>222.6</v>
      </c>
      <c r="E6350" s="12">
        <v>225.45</v>
      </c>
      <c r="F6350" s="12">
        <v>221.55</v>
      </c>
      <c r="G6350" s="12">
        <v>224.8</v>
      </c>
      <c r="H6350" s="12">
        <v>223.81103393437638</v>
      </c>
      <c r="I6350">
        <v>42759</v>
      </c>
      <c r="J6350">
        <v>774</v>
      </c>
      <c r="K6350" s="12">
        <v>9569936</v>
      </c>
      <c r="L6350">
        <v>15732</v>
      </c>
      <c r="M6350">
        <v>36.79</v>
      </c>
      <c r="N6350">
        <v>3.9</v>
      </c>
      <c r="O6350">
        <v>2.2000000000000002</v>
      </c>
      <c r="P6350">
        <f xml:space="preserve"> IF(Stock_Info[[#This Row],[Close Price]] &gt; Stock_Info[[#This Row],[Open Price]], 1, 0)</f>
        <v>1</v>
      </c>
      <c r="Q6350" t="str">
        <f>IF(AND(Stock_Info[[#This Row],[% Deli. Qty to Traded Qty]]&gt;80,Stock_Info[[#This Row],[No. of Trades]]&lt;3000),"Unusual Day","")</f>
        <v/>
      </c>
      <c r="R6350" t="str">
        <f>IF(AND(Stock_Info[[#This Row],[Spread High-Low]] &lt; 10, Stock_Info[[#This Row],[% Deli. Qty to Traded Qty]] &gt; 90), "Good Day", "")</f>
        <v/>
      </c>
    </row>
    <row r="6351" spans="1:18">
      <c r="A6351" t="s">
        <v>65</v>
      </c>
      <c r="B6351" s="1">
        <v>45764</v>
      </c>
      <c r="C6351" s="1" t="str">
        <f>"WEEK" &amp;" " &amp;  INT((DAY(Stock_Info[[#This Row],[Date]])+WEEKDAY(DATE(YEAR(Stock_Info[[#This Row],[Date]]),MONTH(Stock_Info[[#This Row],[Date]]),1))-1)/7)+1</f>
        <v>WEEK 3</v>
      </c>
      <c r="D6351" s="12">
        <v>219.15</v>
      </c>
      <c r="E6351" s="12">
        <v>225.55</v>
      </c>
      <c r="F6351" s="12">
        <v>218</v>
      </c>
      <c r="G6351" s="12">
        <v>222.45</v>
      </c>
      <c r="H6351" s="12">
        <v>221.95440514320197</v>
      </c>
      <c r="I6351">
        <v>86172</v>
      </c>
      <c r="J6351">
        <v>1740</v>
      </c>
      <c r="K6351" s="12">
        <v>19126255</v>
      </c>
      <c r="L6351">
        <v>44468</v>
      </c>
      <c r="M6351">
        <v>51.6</v>
      </c>
      <c r="N6351">
        <v>7.55</v>
      </c>
      <c r="O6351">
        <v>3.3</v>
      </c>
      <c r="P6351">
        <f xml:space="preserve"> IF(Stock_Info[[#This Row],[Close Price]] &gt; Stock_Info[[#This Row],[Open Price]], 1, 0)</f>
        <v>1</v>
      </c>
      <c r="Q6351" t="str">
        <f>IF(AND(Stock_Info[[#This Row],[% Deli. Qty to Traded Qty]]&gt;80,Stock_Info[[#This Row],[No. of Trades]]&lt;3000),"Unusual Day","")</f>
        <v/>
      </c>
      <c r="R6351" t="str">
        <f>IF(AND(Stock_Info[[#This Row],[Spread High-Low]] &lt; 10, Stock_Info[[#This Row],[% Deli. Qty to Traded Qty]] &gt; 90), "Good Day", "")</f>
        <v/>
      </c>
    </row>
    <row r="6352" spans="1:18">
      <c r="A6352" t="s">
        <v>65</v>
      </c>
      <c r="B6352" s="1">
        <v>45763</v>
      </c>
      <c r="C6352" s="1" t="str">
        <f>"WEEK" &amp;" " &amp;  INT((DAY(Stock_Info[[#This Row],[Date]])+WEEKDAY(DATE(YEAR(Stock_Info[[#This Row],[Date]]),MONTH(Stock_Info[[#This Row],[Date]]),1))-1)/7)+1</f>
        <v>WEEK 3</v>
      </c>
      <c r="D6352" s="12">
        <v>212</v>
      </c>
      <c r="E6352" s="12">
        <v>221.4</v>
      </c>
      <c r="F6352" s="12">
        <v>210.3</v>
      </c>
      <c r="G6352" s="12">
        <v>218.65</v>
      </c>
      <c r="H6352" s="12">
        <v>215.83481885186868</v>
      </c>
      <c r="I6352">
        <v>195779</v>
      </c>
      <c r="J6352">
        <v>2221</v>
      </c>
      <c r="K6352" s="12">
        <v>42255925</v>
      </c>
      <c r="L6352">
        <v>119084</v>
      </c>
      <c r="M6352">
        <v>60.83</v>
      </c>
      <c r="N6352">
        <v>11.1</v>
      </c>
      <c r="O6352">
        <v>6.65</v>
      </c>
      <c r="P6352">
        <f xml:space="preserve"> IF(Stock_Info[[#This Row],[Close Price]] &gt; Stock_Info[[#This Row],[Open Price]], 1, 0)</f>
        <v>1</v>
      </c>
      <c r="Q6352" t="str">
        <f>IF(AND(Stock_Info[[#This Row],[% Deli. Qty to Traded Qty]]&gt;80,Stock_Info[[#This Row],[No. of Trades]]&lt;3000),"Unusual Day","")</f>
        <v/>
      </c>
      <c r="R6352" t="str">
        <f>IF(AND(Stock_Info[[#This Row],[Spread High-Low]] &lt; 10, Stock_Info[[#This Row],[% Deli. Qty to Traded Qty]] &gt; 90), "Good Day", "")</f>
        <v/>
      </c>
    </row>
    <row r="6353" spans="1:18">
      <c r="A6353" t="s">
        <v>65</v>
      </c>
      <c r="B6353" s="1">
        <v>45762</v>
      </c>
      <c r="C6353" s="1" t="str">
        <f>"WEEK" &amp;" " &amp;  INT((DAY(Stock_Info[[#This Row],[Date]])+WEEKDAY(DATE(YEAR(Stock_Info[[#This Row],[Date]]),MONTH(Stock_Info[[#This Row],[Date]]),1))-1)/7)+1</f>
        <v>WEEK 3</v>
      </c>
      <c r="D6353" s="12">
        <v>209.4</v>
      </c>
      <c r="E6353" s="12">
        <v>214</v>
      </c>
      <c r="F6353" s="12">
        <v>206.9</v>
      </c>
      <c r="G6353" s="12">
        <v>211.35</v>
      </c>
      <c r="H6353" s="12">
        <v>211.41343520648482</v>
      </c>
      <c r="I6353">
        <v>36516</v>
      </c>
      <c r="J6353">
        <v>579</v>
      </c>
      <c r="K6353" s="12">
        <v>7719973</v>
      </c>
      <c r="L6353">
        <v>15884</v>
      </c>
      <c r="M6353">
        <v>43.5</v>
      </c>
      <c r="N6353">
        <v>7.1</v>
      </c>
      <c r="O6353">
        <v>1.95</v>
      </c>
      <c r="P6353">
        <f xml:space="preserve"> IF(Stock_Info[[#This Row],[Close Price]] &gt; Stock_Info[[#This Row],[Open Price]], 1, 0)</f>
        <v>1</v>
      </c>
      <c r="Q6353" t="str">
        <f>IF(AND(Stock_Info[[#This Row],[% Deli. Qty to Traded Qty]]&gt;80,Stock_Info[[#This Row],[No. of Trades]]&lt;3000),"Unusual Day","")</f>
        <v/>
      </c>
      <c r="R6353" t="str">
        <f>IF(AND(Stock_Info[[#This Row],[Spread High-Low]] &lt; 10, Stock_Info[[#This Row],[% Deli. Qty to Traded Qty]] &gt; 90), "Good Day", "")</f>
        <v/>
      </c>
    </row>
    <row r="6354" spans="1:18">
      <c r="A6354" t="s">
        <v>65</v>
      </c>
      <c r="B6354" s="1">
        <v>45758</v>
      </c>
      <c r="C6354" s="1" t="str">
        <f>"WEEK" &amp;" " &amp;  INT((DAY(Stock_Info[[#This Row],[Date]])+WEEKDAY(DATE(YEAR(Stock_Info[[#This Row],[Date]]),MONTH(Stock_Info[[#This Row],[Date]]),1))-1)/7)+1</f>
        <v>WEEK 2</v>
      </c>
      <c r="D6354" s="12">
        <v>205.5</v>
      </c>
      <c r="E6354" s="12">
        <v>210.1</v>
      </c>
      <c r="F6354" s="12">
        <v>203.95</v>
      </c>
      <c r="G6354" s="12">
        <v>209.2</v>
      </c>
      <c r="H6354" s="12">
        <v>207.79138789825814</v>
      </c>
      <c r="I6354">
        <v>33929</v>
      </c>
      <c r="J6354">
        <v>731</v>
      </c>
      <c r="K6354" s="12">
        <v>7050154</v>
      </c>
      <c r="L6354">
        <v>13206</v>
      </c>
      <c r="M6354">
        <v>38.92</v>
      </c>
      <c r="N6354">
        <v>6.15</v>
      </c>
      <c r="O6354">
        <v>3.7</v>
      </c>
      <c r="P6354">
        <f xml:space="preserve"> IF(Stock_Info[[#This Row],[Close Price]] &gt; Stock_Info[[#This Row],[Open Price]], 1, 0)</f>
        <v>1</v>
      </c>
      <c r="Q6354" t="str">
        <f>IF(AND(Stock_Info[[#This Row],[% Deli. Qty to Traded Qty]]&gt;80,Stock_Info[[#This Row],[No. of Trades]]&lt;3000),"Unusual Day","")</f>
        <v/>
      </c>
      <c r="R6354" t="str">
        <f>IF(AND(Stock_Info[[#This Row],[Spread High-Low]] &lt; 10, Stock_Info[[#This Row],[% Deli. Qty to Traded Qty]] &gt; 90), "Good Day", "")</f>
        <v/>
      </c>
    </row>
    <row r="6355" spans="1:18">
      <c r="A6355" t="s">
        <v>65</v>
      </c>
      <c r="B6355" s="1">
        <v>45756</v>
      </c>
      <c r="C6355" s="1" t="str">
        <f>"WEEK" &amp;" " &amp;  INT((DAY(Stock_Info[[#This Row],[Date]])+WEEKDAY(DATE(YEAR(Stock_Info[[#This Row],[Date]]),MONTH(Stock_Info[[#This Row],[Date]]),1))-1)/7)+1</f>
        <v>WEEK 2</v>
      </c>
      <c r="D6355" s="12">
        <v>209.6</v>
      </c>
      <c r="E6355" s="12">
        <v>210.8</v>
      </c>
      <c r="F6355" s="12">
        <v>203.25</v>
      </c>
      <c r="G6355" s="12">
        <v>203.9</v>
      </c>
      <c r="H6355" s="12">
        <v>206.09616719480911</v>
      </c>
      <c r="I6355">
        <v>66270</v>
      </c>
      <c r="J6355">
        <v>1756</v>
      </c>
      <c r="K6355" s="12">
        <v>13657993</v>
      </c>
      <c r="L6355">
        <v>25397</v>
      </c>
      <c r="M6355">
        <v>38.32</v>
      </c>
      <c r="N6355">
        <v>7.55</v>
      </c>
      <c r="O6355">
        <v>-5.7</v>
      </c>
      <c r="P6355">
        <f xml:space="preserve"> IF(Stock_Info[[#This Row],[Close Price]] &gt; Stock_Info[[#This Row],[Open Price]], 1, 0)</f>
        <v>0</v>
      </c>
      <c r="Q6355" t="str">
        <f>IF(AND(Stock_Info[[#This Row],[% Deli. Qty to Traded Qty]]&gt;80,Stock_Info[[#This Row],[No. of Trades]]&lt;3000),"Unusual Day","")</f>
        <v/>
      </c>
      <c r="R6355" t="str">
        <f>IF(AND(Stock_Info[[#This Row],[Spread High-Low]] &lt; 10, Stock_Info[[#This Row],[% Deli. Qty to Traded Qty]] &gt; 90), "Good Day", "")</f>
        <v/>
      </c>
    </row>
    <row r="6356" spans="1:18">
      <c r="A6356" t="s">
        <v>65</v>
      </c>
      <c r="B6356" s="1">
        <v>45755</v>
      </c>
      <c r="C6356" s="1" t="str">
        <f>"WEEK" &amp;" " &amp;  INT((DAY(Stock_Info[[#This Row],[Date]])+WEEKDAY(DATE(YEAR(Stock_Info[[#This Row],[Date]]),MONTH(Stock_Info[[#This Row],[Date]]),1))-1)/7)+1</f>
        <v>WEEK 2</v>
      </c>
      <c r="D6356" s="12">
        <v>204.65</v>
      </c>
      <c r="E6356" s="12">
        <v>213.65</v>
      </c>
      <c r="F6356" s="12">
        <v>204.65</v>
      </c>
      <c r="G6356" s="12">
        <v>210.8</v>
      </c>
      <c r="H6356" s="12">
        <v>210.75762581367678</v>
      </c>
      <c r="I6356">
        <v>71435</v>
      </c>
      <c r="J6356">
        <v>1633</v>
      </c>
      <c r="K6356" s="12">
        <v>15055471</v>
      </c>
      <c r="L6356">
        <v>25694</v>
      </c>
      <c r="M6356">
        <v>35.97</v>
      </c>
      <c r="N6356">
        <v>9</v>
      </c>
      <c r="O6356">
        <v>6.15</v>
      </c>
      <c r="P6356">
        <f xml:space="preserve"> IF(Stock_Info[[#This Row],[Close Price]] &gt; Stock_Info[[#This Row],[Open Price]], 1, 0)</f>
        <v>1</v>
      </c>
      <c r="Q6356" t="str">
        <f>IF(AND(Stock_Info[[#This Row],[% Deli. Qty to Traded Qty]]&gt;80,Stock_Info[[#This Row],[No. of Trades]]&lt;3000),"Unusual Day","")</f>
        <v/>
      </c>
      <c r="R6356" t="str">
        <f>IF(AND(Stock_Info[[#This Row],[Spread High-Low]] &lt; 10, Stock_Info[[#This Row],[% Deli. Qty to Traded Qty]] &gt; 90), "Good Day", "")</f>
        <v/>
      </c>
    </row>
    <row r="6357" spans="1:18">
      <c r="A6357" t="s">
        <v>65</v>
      </c>
      <c r="B6357" s="1">
        <v>45754</v>
      </c>
      <c r="C6357" s="1" t="str">
        <f>"WEEK" &amp;" " &amp;  INT((DAY(Stock_Info[[#This Row],[Date]])+WEEKDAY(DATE(YEAR(Stock_Info[[#This Row],[Date]]),MONTH(Stock_Info[[#This Row],[Date]]),1))-1)/7)+1</f>
        <v>WEEK 2</v>
      </c>
      <c r="D6357" s="12">
        <v>190.05</v>
      </c>
      <c r="E6357" s="12">
        <v>208.3</v>
      </c>
      <c r="F6357" s="12">
        <v>190.05</v>
      </c>
      <c r="G6357" s="12">
        <v>204.15</v>
      </c>
      <c r="H6357" s="12">
        <v>203.3123833192266</v>
      </c>
      <c r="I6357">
        <v>166587</v>
      </c>
      <c r="J6357">
        <v>4380</v>
      </c>
      <c r="K6357" s="12">
        <v>33869200</v>
      </c>
      <c r="L6357">
        <v>73285</v>
      </c>
      <c r="M6357">
        <v>43.99</v>
      </c>
      <c r="N6357">
        <v>18.25</v>
      </c>
      <c r="O6357">
        <v>14.1</v>
      </c>
      <c r="P6357">
        <f xml:space="preserve"> IF(Stock_Info[[#This Row],[Close Price]] &gt; Stock_Info[[#This Row],[Open Price]], 1, 0)</f>
        <v>1</v>
      </c>
      <c r="Q6357" t="str">
        <f>IF(AND(Stock_Info[[#This Row],[% Deli. Qty to Traded Qty]]&gt;80,Stock_Info[[#This Row],[No. of Trades]]&lt;3000),"Unusual Day","")</f>
        <v/>
      </c>
      <c r="R6357" t="str">
        <f>IF(AND(Stock_Info[[#This Row],[Spread High-Low]] &lt; 10, Stock_Info[[#This Row],[% Deli. Qty to Traded Qty]] &gt; 90), "Good Day", "")</f>
        <v/>
      </c>
    </row>
    <row r="6358" spans="1:18">
      <c r="A6358" t="s">
        <v>65</v>
      </c>
      <c r="B6358" s="1">
        <v>45751</v>
      </c>
      <c r="C6358" s="1" t="str">
        <f>"WEEK" &amp;" " &amp;  INT((DAY(Stock_Info[[#This Row],[Date]])+WEEKDAY(DATE(YEAR(Stock_Info[[#This Row],[Date]]),MONTH(Stock_Info[[#This Row],[Date]]),1))-1)/7)+1</f>
        <v>WEEK 1</v>
      </c>
      <c r="D6358" s="12">
        <v>212.4</v>
      </c>
      <c r="E6358" s="12">
        <v>218.3</v>
      </c>
      <c r="F6358" s="12">
        <v>212.4</v>
      </c>
      <c r="G6358" s="12">
        <v>217.05</v>
      </c>
      <c r="H6358" s="12">
        <v>216.08084818788544</v>
      </c>
      <c r="I6358">
        <v>94696</v>
      </c>
      <c r="J6358">
        <v>1720</v>
      </c>
      <c r="K6358" s="12">
        <v>20461992</v>
      </c>
      <c r="L6358">
        <v>51162</v>
      </c>
      <c r="M6358">
        <v>54.03</v>
      </c>
      <c r="N6358">
        <v>5.9</v>
      </c>
      <c r="O6358">
        <v>4.6500000000000004</v>
      </c>
      <c r="P6358">
        <f xml:space="preserve"> IF(Stock_Info[[#This Row],[Close Price]] &gt; Stock_Info[[#This Row],[Open Price]], 1, 0)</f>
        <v>1</v>
      </c>
      <c r="Q6358" t="str">
        <f>IF(AND(Stock_Info[[#This Row],[% Deli. Qty to Traded Qty]]&gt;80,Stock_Info[[#This Row],[No. of Trades]]&lt;3000),"Unusual Day","")</f>
        <v/>
      </c>
      <c r="R6358" t="str">
        <f>IF(AND(Stock_Info[[#This Row],[Spread High-Low]] &lt; 10, Stock_Info[[#This Row],[% Deli. Qty to Traded Qty]] &gt; 90), "Good Day", "")</f>
        <v/>
      </c>
    </row>
    <row r="6359" spans="1:18">
      <c r="A6359" t="s">
        <v>65</v>
      </c>
      <c r="B6359" s="1">
        <v>45750</v>
      </c>
      <c r="C6359" s="1" t="str">
        <f>"WEEK" &amp;" " &amp;  INT((DAY(Stock_Info[[#This Row],[Date]])+WEEKDAY(DATE(YEAR(Stock_Info[[#This Row],[Date]]),MONTH(Stock_Info[[#This Row],[Date]]),1))-1)/7)+1</f>
        <v>WEEK 1</v>
      </c>
      <c r="D6359" s="12">
        <v>212.65</v>
      </c>
      <c r="E6359" s="12">
        <v>215.8</v>
      </c>
      <c r="F6359" s="12">
        <v>210.1</v>
      </c>
      <c r="G6359" s="12">
        <v>215.15</v>
      </c>
      <c r="H6359" s="12">
        <v>213.72311251551744</v>
      </c>
      <c r="I6359">
        <v>17722</v>
      </c>
      <c r="J6359">
        <v>354</v>
      </c>
      <c r="K6359" s="12">
        <v>3787601</v>
      </c>
      <c r="L6359">
        <v>8993</v>
      </c>
      <c r="M6359">
        <v>50.74</v>
      </c>
      <c r="N6359">
        <v>5.7</v>
      </c>
      <c r="O6359">
        <v>2.5</v>
      </c>
      <c r="P6359">
        <f xml:space="preserve"> IF(Stock_Info[[#This Row],[Close Price]] &gt; Stock_Info[[#This Row],[Open Price]], 1, 0)</f>
        <v>1</v>
      </c>
      <c r="Q6359" t="str">
        <f>IF(AND(Stock_Info[[#This Row],[% Deli. Qty to Traded Qty]]&gt;80,Stock_Info[[#This Row],[No. of Trades]]&lt;3000),"Unusual Day","")</f>
        <v/>
      </c>
      <c r="R6359" t="str">
        <f>IF(AND(Stock_Info[[#This Row],[Spread High-Low]] &lt; 10, Stock_Info[[#This Row],[% Deli. Qty to Traded Qty]] &gt; 90), "Good Day", "")</f>
        <v/>
      </c>
    </row>
    <row r="6360" spans="1:18">
      <c r="A6360" t="s">
        <v>65</v>
      </c>
      <c r="B6360" s="1">
        <v>45749</v>
      </c>
      <c r="C6360" s="1" t="str">
        <f>"WEEK" &amp;" " &amp;  INT((DAY(Stock_Info[[#This Row],[Date]])+WEEKDAY(DATE(YEAR(Stock_Info[[#This Row],[Date]]),MONTH(Stock_Info[[#This Row],[Date]]),1))-1)/7)+1</f>
        <v>WEEK 1</v>
      </c>
      <c r="D6360" s="12">
        <v>212.7</v>
      </c>
      <c r="E6360" s="12">
        <v>216.7</v>
      </c>
      <c r="F6360" s="12">
        <v>211.8</v>
      </c>
      <c r="G6360" s="12">
        <v>212.85</v>
      </c>
      <c r="H6360" s="12">
        <v>213.83403497798841</v>
      </c>
      <c r="I6360">
        <v>41569</v>
      </c>
      <c r="J6360">
        <v>566</v>
      </c>
      <c r="K6360" s="12">
        <v>8888867</v>
      </c>
      <c r="L6360">
        <v>24855</v>
      </c>
      <c r="M6360">
        <v>59.79</v>
      </c>
      <c r="N6360">
        <v>4.9000000000000004</v>
      </c>
      <c r="O6360">
        <v>0.15</v>
      </c>
      <c r="P6360">
        <f xml:space="preserve"> IF(Stock_Info[[#This Row],[Close Price]] &gt; Stock_Info[[#This Row],[Open Price]], 1, 0)</f>
        <v>1</v>
      </c>
      <c r="Q6360" t="str">
        <f>IF(AND(Stock_Info[[#This Row],[% Deli. Qty to Traded Qty]]&gt;80,Stock_Info[[#This Row],[No. of Trades]]&lt;3000),"Unusual Day","")</f>
        <v/>
      </c>
      <c r="R6360" t="str">
        <f>IF(AND(Stock_Info[[#This Row],[Spread High-Low]] &lt; 10, Stock_Info[[#This Row],[% Deli. Qty to Traded Qty]] &gt; 90), "Good Day", "")</f>
        <v/>
      </c>
    </row>
    <row r="6361" spans="1:18">
      <c r="A6361" t="s">
        <v>65</v>
      </c>
      <c r="B6361" s="1">
        <v>45748</v>
      </c>
      <c r="C6361" s="1" t="str">
        <f>"WEEK" &amp;" " &amp;  INT((DAY(Stock_Info[[#This Row],[Date]])+WEEKDAY(DATE(YEAR(Stock_Info[[#This Row],[Date]]),MONTH(Stock_Info[[#This Row],[Date]]),1))-1)/7)+1</f>
        <v>WEEK 1</v>
      </c>
      <c r="D6361" s="12">
        <v>212.95</v>
      </c>
      <c r="E6361" s="12">
        <v>214.9</v>
      </c>
      <c r="F6361" s="12">
        <v>208.4</v>
      </c>
      <c r="G6361" s="12">
        <v>213.95</v>
      </c>
      <c r="H6361" s="12">
        <v>212.74681291830447</v>
      </c>
      <c r="I6361">
        <v>37652</v>
      </c>
      <c r="J6361">
        <v>612</v>
      </c>
      <c r="K6361" s="12">
        <v>8010343</v>
      </c>
      <c r="L6361">
        <v>18326</v>
      </c>
      <c r="M6361">
        <v>48.67</v>
      </c>
      <c r="N6361">
        <v>6.5</v>
      </c>
      <c r="O6361">
        <v>1</v>
      </c>
      <c r="P6361">
        <f xml:space="preserve"> IF(Stock_Info[[#This Row],[Close Price]] &gt; Stock_Info[[#This Row],[Open Price]], 1, 0)</f>
        <v>1</v>
      </c>
      <c r="Q6361" t="str">
        <f>IF(AND(Stock_Info[[#This Row],[% Deli. Qty to Traded Qty]]&gt;80,Stock_Info[[#This Row],[No. of Trades]]&lt;3000),"Unusual Day","")</f>
        <v/>
      </c>
      <c r="R6361" t="str">
        <f>IF(AND(Stock_Info[[#This Row],[Spread High-Low]] &lt; 10, Stock_Info[[#This Row],[% Deli. Qty to Traded Qty]] &gt; 90), "Good Day", "")</f>
        <v/>
      </c>
    </row>
    <row r="6362" spans="1:18">
      <c r="A6362" t="s">
        <v>65</v>
      </c>
      <c r="B6362" s="1">
        <v>45744</v>
      </c>
      <c r="C6362" s="1" t="str">
        <f>"WEEK" &amp;" " &amp;  INT((DAY(Stock_Info[[#This Row],[Date]])+WEEKDAY(DATE(YEAR(Stock_Info[[#This Row],[Date]]),MONTH(Stock_Info[[#This Row],[Date]]),1))-1)/7)+1</f>
        <v>WEEK 5</v>
      </c>
      <c r="D6362" s="12">
        <v>211.95</v>
      </c>
      <c r="E6362" s="12">
        <v>213.45</v>
      </c>
      <c r="F6362" s="12">
        <v>208.2</v>
      </c>
      <c r="G6362" s="12">
        <v>209.1</v>
      </c>
      <c r="H6362" s="12">
        <v>210.08140849347888</v>
      </c>
      <c r="I6362">
        <v>59269</v>
      </c>
      <c r="J6362">
        <v>1007</v>
      </c>
      <c r="K6362" s="12">
        <v>12451315</v>
      </c>
      <c r="L6362">
        <v>30889</v>
      </c>
      <c r="M6362">
        <v>52.12</v>
      </c>
      <c r="N6362">
        <v>5.25</v>
      </c>
      <c r="O6362">
        <v>-2.85</v>
      </c>
      <c r="P6362">
        <f xml:space="preserve"> IF(Stock_Info[[#This Row],[Close Price]] &gt; Stock_Info[[#This Row],[Open Price]], 1, 0)</f>
        <v>0</v>
      </c>
      <c r="Q6362" t="str">
        <f>IF(AND(Stock_Info[[#This Row],[% Deli. Qty to Traded Qty]]&gt;80,Stock_Info[[#This Row],[No. of Trades]]&lt;3000),"Unusual Day","")</f>
        <v/>
      </c>
      <c r="R6362" t="str">
        <f>IF(AND(Stock_Info[[#This Row],[Spread High-Low]] &lt; 10, Stock_Info[[#This Row],[% Deli. Qty to Traded Qty]] &gt; 90), "Good Day", "")</f>
        <v/>
      </c>
    </row>
    <row r="6363" spans="1:18">
      <c r="A6363" t="s">
        <v>65</v>
      </c>
      <c r="B6363" s="1">
        <v>45743</v>
      </c>
      <c r="C6363" s="1" t="str">
        <f>"WEEK" &amp;" " &amp;  INT((DAY(Stock_Info[[#This Row],[Date]])+WEEKDAY(DATE(YEAR(Stock_Info[[#This Row],[Date]]),MONTH(Stock_Info[[#This Row],[Date]]),1))-1)/7)+1</f>
        <v>WEEK 5</v>
      </c>
      <c r="D6363" s="12">
        <v>209</v>
      </c>
      <c r="E6363" s="12">
        <v>212.05</v>
      </c>
      <c r="F6363" s="12">
        <v>205.45</v>
      </c>
      <c r="G6363" s="12">
        <v>209.15</v>
      </c>
      <c r="H6363" s="12">
        <v>209.60432279399518</v>
      </c>
      <c r="I6363">
        <v>84066</v>
      </c>
      <c r="J6363">
        <v>1362</v>
      </c>
      <c r="K6363" s="12">
        <v>17620597</v>
      </c>
      <c r="L6363">
        <v>36621</v>
      </c>
      <c r="M6363">
        <v>43.56</v>
      </c>
      <c r="N6363">
        <v>6.6</v>
      </c>
      <c r="O6363">
        <v>0.15</v>
      </c>
      <c r="P6363">
        <f xml:space="preserve"> IF(Stock_Info[[#This Row],[Close Price]] &gt; Stock_Info[[#This Row],[Open Price]], 1, 0)</f>
        <v>1</v>
      </c>
      <c r="Q6363" t="str">
        <f>IF(AND(Stock_Info[[#This Row],[% Deli. Qty to Traded Qty]]&gt;80,Stock_Info[[#This Row],[No. of Trades]]&lt;3000),"Unusual Day","")</f>
        <v/>
      </c>
      <c r="R6363" t="str">
        <f>IF(AND(Stock_Info[[#This Row],[Spread High-Low]] &lt; 10, Stock_Info[[#This Row],[% Deli. Qty to Traded Qty]] &gt; 90), "Good Day", "")</f>
        <v/>
      </c>
    </row>
    <row r="6364" spans="1:18">
      <c r="A6364" t="s">
        <v>65</v>
      </c>
      <c r="B6364" s="1">
        <v>45742</v>
      </c>
      <c r="C6364" s="1" t="str">
        <f>"WEEK" &amp;" " &amp;  INT((DAY(Stock_Info[[#This Row],[Date]])+WEEKDAY(DATE(YEAR(Stock_Info[[#This Row],[Date]]),MONTH(Stock_Info[[#This Row],[Date]]),1))-1)/7)+1</f>
        <v>WEEK 5</v>
      </c>
      <c r="D6364" s="12">
        <v>211.25</v>
      </c>
      <c r="E6364" s="12">
        <v>211.25</v>
      </c>
      <c r="F6364" s="12">
        <v>206.85</v>
      </c>
      <c r="G6364" s="12">
        <v>209.85</v>
      </c>
      <c r="H6364" s="12">
        <v>209.59052087092505</v>
      </c>
      <c r="I6364">
        <v>33252</v>
      </c>
      <c r="J6364">
        <v>635</v>
      </c>
      <c r="K6364" s="12">
        <v>6969304</v>
      </c>
      <c r="L6364">
        <v>16521</v>
      </c>
      <c r="M6364">
        <v>49.68</v>
      </c>
      <c r="N6364">
        <v>4.4000000000000004</v>
      </c>
      <c r="O6364">
        <v>-1.4</v>
      </c>
      <c r="P6364">
        <f xml:space="preserve"> IF(Stock_Info[[#This Row],[Close Price]] &gt; Stock_Info[[#This Row],[Open Price]], 1, 0)</f>
        <v>0</v>
      </c>
      <c r="Q6364" t="str">
        <f>IF(AND(Stock_Info[[#This Row],[% Deli. Qty to Traded Qty]]&gt;80,Stock_Info[[#This Row],[No. of Trades]]&lt;3000),"Unusual Day","")</f>
        <v/>
      </c>
      <c r="R6364" t="str">
        <f>IF(AND(Stock_Info[[#This Row],[Spread High-Low]] &lt; 10, Stock_Info[[#This Row],[% Deli. Qty to Traded Qty]] &gt; 90), "Good Day", "")</f>
        <v/>
      </c>
    </row>
    <row r="6365" spans="1:18">
      <c r="A6365" t="s">
        <v>65</v>
      </c>
      <c r="B6365" s="1">
        <v>45741</v>
      </c>
      <c r="C6365" s="1" t="str">
        <f>"WEEK" &amp;" " &amp;  INT((DAY(Stock_Info[[#This Row],[Date]])+WEEKDAY(DATE(YEAR(Stock_Info[[#This Row],[Date]]),MONTH(Stock_Info[[#This Row],[Date]]),1))-1)/7)+1</f>
        <v>WEEK 5</v>
      </c>
      <c r="D6365" s="12">
        <v>213.5</v>
      </c>
      <c r="E6365" s="12">
        <v>214.95</v>
      </c>
      <c r="F6365" s="12">
        <v>210</v>
      </c>
      <c r="G6365" s="12">
        <v>210.9</v>
      </c>
      <c r="H6365" s="12">
        <v>212.7884919612965</v>
      </c>
      <c r="I6365">
        <v>135905</v>
      </c>
      <c r="J6365">
        <v>2535</v>
      </c>
      <c r="K6365" s="12">
        <v>28919020</v>
      </c>
      <c r="L6365">
        <v>46702</v>
      </c>
      <c r="M6365">
        <v>34.36</v>
      </c>
      <c r="N6365">
        <v>4.95</v>
      </c>
      <c r="O6365">
        <v>-2.6</v>
      </c>
      <c r="P6365">
        <f xml:space="preserve"> IF(Stock_Info[[#This Row],[Close Price]] &gt; Stock_Info[[#This Row],[Open Price]], 1, 0)</f>
        <v>0</v>
      </c>
      <c r="Q6365" t="str">
        <f>IF(AND(Stock_Info[[#This Row],[% Deli. Qty to Traded Qty]]&gt;80,Stock_Info[[#This Row],[No. of Trades]]&lt;3000),"Unusual Day","")</f>
        <v/>
      </c>
      <c r="R6365" t="str">
        <f>IF(AND(Stock_Info[[#This Row],[Spread High-Low]] &lt; 10, Stock_Info[[#This Row],[% Deli. Qty to Traded Qty]] &gt; 90), "Good Day", "")</f>
        <v/>
      </c>
    </row>
    <row r="6366" spans="1:18">
      <c r="A6366" t="s">
        <v>65</v>
      </c>
      <c r="B6366" s="1">
        <v>45740</v>
      </c>
      <c r="C6366" s="1" t="str">
        <f>"WEEK" &amp;" " &amp;  INT((DAY(Stock_Info[[#This Row],[Date]])+WEEKDAY(DATE(YEAR(Stock_Info[[#This Row],[Date]]),MONTH(Stock_Info[[#This Row],[Date]]),1))-1)/7)+1</f>
        <v>WEEK 5</v>
      </c>
      <c r="D6366" s="12">
        <v>213.45</v>
      </c>
      <c r="E6366" s="12">
        <v>213.45</v>
      </c>
      <c r="F6366" s="12">
        <v>206.25</v>
      </c>
      <c r="G6366" s="12">
        <v>209.3</v>
      </c>
      <c r="H6366" s="12">
        <v>209.21460792333761</v>
      </c>
      <c r="I6366">
        <v>85570</v>
      </c>
      <c r="J6366">
        <v>1249</v>
      </c>
      <c r="K6366" s="12">
        <v>17902494</v>
      </c>
      <c r="L6366">
        <v>49305</v>
      </c>
      <c r="M6366">
        <v>57.62</v>
      </c>
      <c r="N6366">
        <v>7.2</v>
      </c>
      <c r="O6366">
        <v>-4.1500000000000004</v>
      </c>
      <c r="P6366">
        <f xml:space="preserve"> IF(Stock_Info[[#This Row],[Close Price]] &gt; Stock_Info[[#This Row],[Open Price]], 1, 0)</f>
        <v>0</v>
      </c>
      <c r="Q6366" t="str">
        <f>IF(AND(Stock_Info[[#This Row],[% Deli. Qty to Traded Qty]]&gt;80,Stock_Info[[#This Row],[No. of Trades]]&lt;3000),"Unusual Day","")</f>
        <v/>
      </c>
      <c r="R6366" t="str">
        <f>IF(AND(Stock_Info[[#This Row],[Spread High-Low]] &lt; 10, Stock_Info[[#This Row],[% Deli. Qty to Traded Qty]] &gt; 90), "Good Day", "")</f>
        <v/>
      </c>
    </row>
    <row r="6367" spans="1:18">
      <c r="A6367" t="s">
        <v>65</v>
      </c>
      <c r="B6367" s="1">
        <v>45737</v>
      </c>
      <c r="C6367" s="1" t="str">
        <f>"WEEK" &amp;" " &amp;  INT((DAY(Stock_Info[[#This Row],[Date]])+WEEKDAY(DATE(YEAR(Stock_Info[[#This Row],[Date]]),MONTH(Stock_Info[[#This Row],[Date]]),1))-1)/7)+1</f>
        <v>WEEK 4</v>
      </c>
      <c r="D6367" s="12">
        <v>204.05</v>
      </c>
      <c r="E6367" s="12">
        <v>210.35</v>
      </c>
      <c r="F6367" s="12">
        <v>202.8</v>
      </c>
      <c r="G6367" s="12">
        <v>209.75</v>
      </c>
      <c r="H6367" s="12">
        <v>207.26819407008085</v>
      </c>
      <c r="I6367">
        <v>31164</v>
      </c>
      <c r="J6367">
        <v>703</v>
      </c>
      <c r="K6367" s="12">
        <v>6459306</v>
      </c>
      <c r="L6367">
        <v>11512</v>
      </c>
      <c r="M6367">
        <v>36.94</v>
      </c>
      <c r="N6367">
        <v>7.55</v>
      </c>
      <c r="O6367">
        <v>5.7</v>
      </c>
      <c r="P6367">
        <f xml:space="preserve"> IF(Stock_Info[[#This Row],[Close Price]] &gt; Stock_Info[[#This Row],[Open Price]], 1, 0)</f>
        <v>1</v>
      </c>
      <c r="Q6367" t="str">
        <f>IF(AND(Stock_Info[[#This Row],[% Deli. Qty to Traded Qty]]&gt;80,Stock_Info[[#This Row],[No. of Trades]]&lt;3000),"Unusual Day","")</f>
        <v/>
      </c>
      <c r="R6367" t="str">
        <f>IF(AND(Stock_Info[[#This Row],[Spread High-Low]] &lt; 10, Stock_Info[[#This Row],[% Deli. Qty to Traded Qty]] &gt; 90), "Good Day", "")</f>
        <v/>
      </c>
    </row>
    <row r="6368" spans="1:18">
      <c r="A6368" t="s">
        <v>65</v>
      </c>
      <c r="B6368" s="1">
        <v>45736</v>
      </c>
      <c r="C6368" s="1" t="str">
        <f>"WEEK" &amp;" " &amp;  INT((DAY(Stock_Info[[#This Row],[Date]])+WEEKDAY(DATE(YEAR(Stock_Info[[#This Row],[Date]]),MONTH(Stock_Info[[#This Row],[Date]]),1))-1)/7)+1</f>
        <v>WEEK 4</v>
      </c>
      <c r="D6368" s="12">
        <v>202.95</v>
      </c>
      <c r="E6368" s="12">
        <v>207.5</v>
      </c>
      <c r="F6368" s="12">
        <v>202.8</v>
      </c>
      <c r="G6368" s="12">
        <v>203.6</v>
      </c>
      <c r="H6368" s="12">
        <v>205.26336290474802</v>
      </c>
      <c r="I6368">
        <v>116554</v>
      </c>
      <c r="J6368">
        <v>1594</v>
      </c>
      <c r="K6368" s="12">
        <v>23924266</v>
      </c>
      <c r="L6368">
        <v>50999</v>
      </c>
      <c r="M6368">
        <v>43.76</v>
      </c>
      <c r="N6368">
        <v>4.7</v>
      </c>
      <c r="O6368">
        <v>0.65</v>
      </c>
      <c r="P6368">
        <f xml:space="preserve"> IF(Stock_Info[[#This Row],[Close Price]] &gt; Stock_Info[[#This Row],[Open Price]], 1, 0)</f>
        <v>1</v>
      </c>
      <c r="Q6368" t="str">
        <f>IF(AND(Stock_Info[[#This Row],[% Deli. Qty to Traded Qty]]&gt;80,Stock_Info[[#This Row],[No. of Trades]]&lt;3000),"Unusual Day","")</f>
        <v/>
      </c>
      <c r="R6368" t="str">
        <f>IF(AND(Stock_Info[[#This Row],[Spread High-Low]] &lt; 10, Stock_Info[[#This Row],[% Deli. Qty to Traded Qty]] &gt; 90), "Good Day", "")</f>
        <v/>
      </c>
    </row>
    <row r="6369" spans="1:18">
      <c r="A6369" t="s">
        <v>65</v>
      </c>
      <c r="B6369" s="1">
        <v>45735</v>
      </c>
      <c r="C6369" s="1" t="str">
        <f>"WEEK" &amp;" " &amp;  INT((DAY(Stock_Info[[#This Row],[Date]])+WEEKDAY(DATE(YEAR(Stock_Info[[#This Row],[Date]]),MONTH(Stock_Info[[#This Row],[Date]]),1))-1)/7)+1</f>
        <v>WEEK 4</v>
      </c>
      <c r="D6369" s="12">
        <v>200</v>
      </c>
      <c r="E6369" s="12">
        <v>202</v>
      </c>
      <c r="F6369" s="12">
        <v>198.15</v>
      </c>
      <c r="G6369" s="12">
        <v>201.15</v>
      </c>
      <c r="H6369" s="12">
        <v>200.48115784399758</v>
      </c>
      <c r="I6369">
        <v>161818</v>
      </c>
      <c r="J6369">
        <v>2036</v>
      </c>
      <c r="K6369" s="12">
        <v>32441460</v>
      </c>
      <c r="L6369">
        <v>62436</v>
      </c>
      <c r="M6369">
        <v>38.58</v>
      </c>
      <c r="N6369">
        <v>3.85</v>
      </c>
      <c r="O6369">
        <v>1.1499999999999999</v>
      </c>
      <c r="P6369">
        <f xml:space="preserve"> IF(Stock_Info[[#This Row],[Close Price]] &gt; Stock_Info[[#This Row],[Open Price]], 1, 0)</f>
        <v>1</v>
      </c>
      <c r="Q6369" t="str">
        <f>IF(AND(Stock_Info[[#This Row],[% Deli. Qty to Traded Qty]]&gt;80,Stock_Info[[#This Row],[No. of Trades]]&lt;3000),"Unusual Day","")</f>
        <v/>
      </c>
      <c r="R6369" t="str">
        <f>IF(AND(Stock_Info[[#This Row],[Spread High-Low]] &lt; 10, Stock_Info[[#This Row],[% Deli. Qty to Traded Qty]] &gt; 90), "Good Day", "")</f>
        <v/>
      </c>
    </row>
    <row r="6370" spans="1:18">
      <c r="A6370" t="s">
        <v>65</v>
      </c>
      <c r="B6370" s="1">
        <v>45734</v>
      </c>
      <c r="C6370" s="1" t="str">
        <f>"WEEK" &amp;" " &amp;  INT((DAY(Stock_Info[[#This Row],[Date]])+WEEKDAY(DATE(YEAR(Stock_Info[[#This Row],[Date]]),MONTH(Stock_Info[[#This Row],[Date]]),1))-1)/7)+1</f>
        <v>WEEK 4</v>
      </c>
      <c r="D6370" s="12">
        <v>202</v>
      </c>
      <c r="E6370" s="12">
        <v>202</v>
      </c>
      <c r="F6370" s="12">
        <v>195.4</v>
      </c>
      <c r="G6370" s="12">
        <v>199.65</v>
      </c>
      <c r="H6370" s="12">
        <v>198.73161634434271</v>
      </c>
      <c r="I6370">
        <v>53621</v>
      </c>
      <c r="J6370">
        <v>1193</v>
      </c>
      <c r="K6370" s="12">
        <v>10656188</v>
      </c>
      <c r="L6370">
        <v>25795</v>
      </c>
      <c r="M6370">
        <v>48.11</v>
      </c>
      <c r="N6370">
        <v>6.6</v>
      </c>
      <c r="O6370">
        <v>-2.35</v>
      </c>
      <c r="P6370">
        <f xml:space="preserve"> IF(Stock_Info[[#This Row],[Close Price]] &gt; Stock_Info[[#This Row],[Open Price]], 1, 0)</f>
        <v>0</v>
      </c>
      <c r="Q6370" t="str">
        <f>IF(AND(Stock_Info[[#This Row],[% Deli. Qty to Traded Qty]]&gt;80,Stock_Info[[#This Row],[No. of Trades]]&lt;3000),"Unusual Day","")</f>
        <v/>
      </c>
      <c r="R6370" t="str">
        <f>IF(AND(Stock_Info[[#This Row],[Spread High-Low]] &lt; 10, Stock_Info[[#This Row],[% Deli. Qty to Traded Qty]] &gt; 90), "Good Day", "")</f>
        <v/>
      </c>
    </row>
    <row r="6371" spans="1:18">
      <c r="A6371" t="s">
        <v>65</v>
      </c>
      <c r="B6371" s="1">
        <v>45733</v>
      </c>
      <c r="C6371" s="1" t="str">
        <f>"WEEK" &amp;" " &amp;  INT((DAY(Stock_Info[[#This Row],[Date]])+WEEKDAY(DATE(YEAR(Stock_Info[[#This Row],[Date]]),MONTH(Stock_Info[[#This Row],[Date]]),1))-1)/7)+1</f>
        <v>WEEK 4</v>
      </c>
      <c r="D6371" s="12">
        <v>186.45</v>
      </c>
      <c r="E6371" s="12">
        <v>200.95</v>
      </c>
      <c r="F6371" s="12">
        <v>186.35</v>
      </c>
      <c r="G6371" s="12">
        <v>197.15</v>
      </c>
      <c r="H6371" s="12">
        <v>194.99972093296515</v>
      </c>
      <c r="I6371">
        <v>136168</v>
      </c>
      <c r="J6371">
        <v>2082</v>
      </c>
      <c r="K6371" s="12">
        <v>26552722</v>
      </c>
      <c r="L6371">
        <v>30499</v>
      </c>
      <c r="M6371">
        <v>22.4</v>
      </c>
      <c r="N6371">
        <v>14.6</v>
      </c>
      <c r="O6371">
        <v>10.7</v>
      </c>
      <c r="P6371">
        <f xml:space="preserve"> IF(Stock_Info[[#This Row],[Close Price]] &gt; Stock_Info[[#This Row],[Open Price]], 1, 0)</f>
        <v>1</v>
      </c>
      <c r="Q6371" t="str">
        <f>IF(AND(Stock_Info[[#This Row],[% Deli. Qty to Traded Qty]]&gt;80,Stock_Info[[#This Row],[No. of Trades]]&lt;3000),"Unusual Day","")</f>
        <v/>
      </c>
      <c r="R6371" t="str">
        <f>IF(AND(Stock_Info[[#This Row],[Spread High-Low]] &lt; 10, Stock_Info[[#This Row],[% Deli. Qty to Traded Qty]] &gt; 90), "Good Day", "")</f>
        <v/>
      </c>
    </row>
    <row r="6372" spans="1:18">
      <c r="A6372" t="s">
        <v>65</v>
      </c>
      <c r="B6372" s="1">
        <v>45729</v>
      </c>
      <c r="C6372" s="1" t="str">
        <f>"WEEK" &amp;" " &amp;  INT((DAY(Stock_Info[[#This Row],[Date]])+WEEKDAY(DATE(YEAR(Stock_Info[[#This Row],[Date]]),MONTH(Stock_Info[[#This Row],[Date]]),1))-1)/7)+1</f>
        <v>WEEK 3</v>
      </c>
      <c r="D6372" s="12">
        <v>193.9</v>
      </c>
      <c r="E6372" s="12">
        <v>195</v>
      </c>
      <c r="F6372" s="12">
        <v>184.4</v>
      </c>
      <c r="G6372" s="12">
        <v>186.15</v>
      </c>
      <c r="H6372" s="12">
        <v>189.01718871584032</v>
      </c>
      <c r="I6372">
        <v>86103</v>
      </c>
      <c r="J6372">
        <v>1976</v>
      </c>
      <c r="K6372" s="12">
        <v>16274947</v>
      </c>
      <c r="L6372">
        <v>41698</v>
      </c>
      <c r="M6372">
        <v>48.43</v>
      </c>
      <c r="N6372">
        <v>10.6</v>
      </c>
      <c r="O6372">
        <v>-7.75</v>
      </c>
      <c r="P6372">
        <f xml:space="preserve"> IF(Stock_Info[[#This Row],[Close Price]] &gt; Stock_Info[[#This Row],[Open Price]], 1, 0)</f>
        <v>0</v>
      </c>
      <c r="Q6372" t="str">
        <f>IF(AND(Stock_Info[[#This Row],[% Deli. Qty to Traded Qty]]&gt;80,Stock_Info[[#This Row],[No. of Trades]]&lt;3000),"Unusual Day","")</f>
        <v/>
      </c>
      <c r="R6372" t="str">
        <f>IF(AND(Stock_Info[[#This Row],[Spread High-Low]] &lt; 10, Stock_Info[[#This Row],[% Deli. Qty to Traded Qty]] &gt; 90), "Good Day", "")</f>
        <v/>
      </c>
    </row>
    <row r="6373" spans="1:18">
      <c r="A6373" t="s">
        <v>65</v>
      </c>
      <c r="B6373" s="1">
        <v>45728</v>
      </c>
      <c r="C6373" s="1" t="str">
        <f>"WEEK" &amp;" " &amp;  INT((DAY(Stock_Info[[#This Row],[Date]])+WEEKDAY(DATE(YEAR(Stock_Info[[#This Row],[Date]]),MONTH(Stock_Info[[#This Row],[Date]]),1))-1)/7)+1</f>
        <v>WEEK 3</v>
      </c>
      <c r="D6373" s="12">
        <v>198.5</v>
      </c>
      <c r="E6373" s="12">
        <v>199.5</v>
      </c>
      <c r="F6373" s="12">
        <v>192.25</v>
      </c>
      <c r="G6373" s="12">
        <v>192.9</v>
      </c>
      <c r="H6373" s="12">
        <v>195.25455996352028</v>
      </c>
      <c r="I6373">
        <v>52632</v>
      </c>
      <c r="J6373">
        <v>1052</v>
      </c>
      <c r="K6373" s="12">
        <v>10276638</v>
      </c>
      <c r="L6373">
        <v>19085</v>
      </c>
      <c r="M6373">
        <v>36.26</v>
      </c>
      <c r="N6373">
        <v>7.25</v>
      </c>
      <c r="O6373">
        <v>-5.6</v>
      </c>
      <c r="P6373">
        <f xml:space="preserve"> IF(Stock_Info[[#This Row],[Close Price]] &gt; Stock_Info[[#This Row],[Open Price]], 1, 0)</f>
        <v>0</v>
      </c>
      <c r="Q6373" t="str">
        <f>IF(AND(Stock_Info[[#This Row],[% Deli. Qty to Traded Qty]]&gt;80,Stock_Info[[#This Row],[No. of Trades]]&lt;3000),"Unusual Day","")</f>
        <v/>
      </c>
      <c r="R6373" t="str">
        <f>IF(AND(Stock_Info[[#This Row],[Spread High-Low]] &lt; 10, Stock_Info[[#This Row],[% Deli. Qty to Traded Qty]] &gt; 90), "Good Day", "")</f>
        <v/>
      </c>
    </row>
    <row r="6374" spans="1:18">
      <c r="A6374" t="s">
        <v>65</v>
      </c>
      <c r="B6374" s="1">
        <v>45727</v>
      </c>
      <c r="C6374" s="1" t="str">
        <f>"WEEK" &amp;" " &amp;  INT((DAY(Stock_Info[[#This Row],[Date]])+WEEKDAY(DATE(YEAR(Stock_Info[[#This Row],[Date]]),MONTH(Stock_Info[[#This Row],[Date]]),1))-1)/7)+1</f>
        <v>WEEK 3</v>
      </c>
      <c r="D6374" s="12">
        <v>197</v>
      </c>
      <c r="E6374" s="12">
        <v>199.35</v>
      </c>
      <c r="F6374" s="12">
        <v>196.65</v>
      </c>
      <c r="G6374" s="12">
        <v>197.8</v>
      </c>
      <c r="H6374" s="12">
        <v>197.86214133826738</v>
      </c>
      <c r="I6374">
        <v>36211</v>
      </c>
      <c r="J6374">
        <v>1023</v>
      </c>
      <c r="K6374" s="12">
        <v>7164786</v>
      </c>
      <c r="L6374">
        <v>22045</v>
      </c>
      <c r="M6374">
        <v>60.88</v>
      </c>
      <c r="N6374">
        <v>2.7</v>
      </c>
      <c r="O6374">
        <v>0.8</v>
      </c>
      <c r="P6374">
        <f xml:space="preserve"> IF(Stock_Info[[#This Row],[Close Price]] &gt; Stock_Info[[#This Row],[Open Price]], 1, 0)</f>
        <v>1</v>
      </c>
      <c r="Q6374" t="str">
        <f>IF(AND(Stock_Info[[#This Row],[% Deli. Qty to Traded Qty]]&gt;80,Stock_Info[[#This Row],[No. of Trades]]&lt;3000),"Unusual Day","")</f>
        <v/>
      </c>
      <c r="R6374" t="str">
        <f>IF(AND(Stock_Info[[#This Row],[Spread High-Low]] &lt; 10, Stock_Info[[#This Row],[% Deli. Qty to Traded Qty]] &gt; 90), "Good Day", "")</f>
        <v/>
      </c>
    </row>
    <row r="6375" spans="1:18">
      <c r="A6375" t="s">
        <v>65</v>
      </c>
      <c r="B6375" s="1">
        <v>45726</v>
      </c>
      <c r="C6375" s="1" t="str">
        <f>"WEEK" &amp;" " &amp;  INT((DAY(Stock_Info[[#This Row],[Date]])+WEEKDAY(DATE(YEAR(Stock_Info[[#This Row],[Date]]),MONTH(Stock_Info[[#This Row],[Date]]),1))-1)/7)+1</f>
        <v>WEEK 3</v>
      </c>
      <c r="D6375" s="12">
        <v>203.95</v>
      </c>
      <c r="E6375" s="12">
        <v>205.75</v>
      </c>
      <c r="F6375" s="12">
        <v>199</v>
      </c>
      <c r="G6375" s="12">
        <v>199.65</v>
      </c>
      <c r="H6375" s="12">
        <v>202.44481474809345</v>
      </c>
      <c r="I6375">
        <v>33306</v>
      </c>
      <c r="J6375">
        <v>598</v>
      </c>
      <c r="K6375" s="12">
        <v>6742627</v>
      </c>
      <c r="L6375">
        <v>12930</v>
      </c>
      <c r="M6375">
        <v>38.82</v>
      </c>
      <c r="N6375">
        <v>6.75</v>
      </c>
      <c r="O6375">
        <v>-4.3</v>
      </c>
      <c r="P6375">
        <f xml:space="preserve"> IF(Stock_Info[[#This Row],[Close Price]] &gt; Stock_Info[[#This Row],[Open Price]], 1, 0)</f>
        <v>0</v>
      </c>
      <c r="Q6375" t="str">
        <f>IF(AND(Stock_Info[[#This Row],[% Deli. Qty to Traded Qty]]&gt;80,Stock_Info[[#This Row],[No. of Trades]]&lt;3000),"Unusual Day","")</f>
        <v/>
      </c>
      <c r="R6375" t="str">
        <f>IF(AND(Stock_Info[[#This Row],[Spread High-Low]] &lt; 10, Stock_Info[[#This Row],[% Deli. Qty to Traded Qty]] &gt; 90), "Good Day", "")</f>
        <v/>
      </c>
    </row>
    <row r="6376" spans="1:18">
      <c r="A6376" t="s">
        <v>65</v>
      </c>
      <c r="B6376" s="1">
        <v>45723</v>
      </c>
      <c r="C6376" s="1" t="str">
        <f>"WEEK" &amp;" " &amp;  INT((DAY(Stock_Info[[#This Row],[Date]])+WEEKDAY(DATE(YEAR(Stock_Info[[#This Row],[Date]]),MONTH(Stock_Info[[#This Row],[Date]]),1))-1)/7)+1</f>
        <v>WEEK 2</v>
      </c>
      <c r="D6376" s="12">
        <v>207.95</v>
      </c>
      <c r="E6376" s="12">
        <v>207.95</v>
      </c>
      <c r="F6376" s="12">
        <v>202.5</v>
      </c>
      <c r="G6376" s="12">
        <v>203.95</v>
      </c>
      <c r="H6376" s="12">
        <v>204.21448311771539</v>
      </c>
      <c r="I6376">
        <v>24967</v>
      </c>
      <c r="J6376">
        <v>501</v>
      </c>
      <c r="K6376" s="12">
        <v>5098623</v>
      </c>
      <c r="L6376">
        <v>11771</v>
      </c>
      <c r="M6376">
        <v>47.15</v>
      </c>
      <c r="N6376">
        <v>5.45</v>
      </c>
      <c r="O6376">
        <v>-4</v>
      </c>
      <c r="P6376">
        <f xml:space="preserve"> IF(Stock_Info[[#This Row],[Close Price]] &gt; Stock_Info[[#This Row],[Open Price]], 1, 0)</f>
        <v>0</v>
      </c>
      <c r="Q6376" t="str">
        <f>IF(AND(Stock_Info[[#This Row],[% Deli. Qty to Traded Qty]]&gt;80,Stock_Info[[#This Row],[No. of Trades]]&lt;3000),"Unusual Day","")</f>
        <v/>
      </c>
      <c r="R6376" t="str">
        <f>IF(AND(Stock_Info[[#This Row],[Spread High-Low]] &lt; 10, Stock_Info[[#This Row],[% Deli. Qty to Traded Qty]] &gt; 90), "Good Day", "")</f>
        <v/>
      </c>
    </row>
    <row r="6377" spans="1:18">
      <c r="A6377" t="s">
        <v>65</v>
      </c>
      <c r="B6377" s="1">
        <v>45722</v>
      </c>
      <c r="C6377" s="1" t="str">
        <f>"WEEK" &amp;" " &amp;  INT((DAY(Stock_Info[[#This Row],[Date]])+WEEKDAY(DATE(YEAR(Stock_Info[[#This Row],[Date]]),MONTH(Stock_Info[[#This Row],[Date]]),1))-1)/7)+1</f>
        <v>WEEK 2</v>
      </c>
      <c r="D6377" s="12">
        <v>204.45</v>
      </c>
      <c r="E6377" s="12">
        <v>205.4</v>
      </c>
      <c r="F6377" s="12">
        <v>198.45</v>
      </c>
      <c r="G6377" s="12">
        <v>203.95</v>
      </c>
      <c r="H6377" s="12">
        <v>202.20497638915415</v>
      </c>
      <c r="I6377">
        <v>151837</v>
      </c>
      <c r="J6377">
        <v>2798</v>
      </c>
      <c r="K6377" s="12">
        <v>30702197</v>
      </c>
      <c r="L6377">
        <v>77764</v>
      </c>
      <c r="M6377">
        <v>51.22</v>
      </c>
      <c r="N6377">
        <v>6.95</v>
      </c>
      <c r="O6377">
        <v>-0.5</v>
      </c>
      <c r="P6377">
        <f xml:space="preserve"> IF(Stock_Info[[#This Row],[Close Price]] &gt; Stock_Info[[#This Row],[Open Price]], 1, 0)</f>
        <v>0</v>
      </c>
      <c r="Q6377" t="str">
        <f>IF(AND(Stock_Info[[#This Row],[% Deli. Qty to Traded Qty]]&gt;80,Stock_Info[[#This Row],[No. of Trades]]&lt;3000),"Unusual Day","")</f>
        <v/>
      </c>
      <c r="R6377" t="str">
        <f>IF(AND(Stock_Info[[#This Row],[Spread High-Low]] &lt; 10, Stock_Info[[#This Row],[% Deli. Qty to Traded Qty]] &gt; 90), "Good Day", "")</f>
        <v/>
      </c>
    </row>
    <row r="6378" spans="1:18">
      <c r="A6378" t="s">
        <v>65</v>
      </c>
      <c r="B6378" s="1">
        <v>45721</v>
      </c>
      <c r="C6378" s="1" t="str">
        <f>"WEEK" &amp;" " &amp;  INT((DAY(Stock_Info[[#This Row],[Date]])+WEEKDAY(DATE(YEAR(Stock_Info[[#This Row],[Date]]),MONTH(Stock_Info[[#This Row],[Date]]),1))-1)/7)+1</f>
        <v>WEEK 2</v>
      </c>
      <c r="D6378" s="12">
        <v>195.05</v>
      </c>
      <c r="E6378" s="12">
        <v>200.55</v>
      </c>
      <c r="F6378" s="12">
        <v>194.9</v>
      </c>
      <c r="G6378" s="12">
        <v>199.7</v>
      </c>
      <c r="H6378" s="12">
        <v>196.83882564409825</v>
      </c>
      <c r="I6378">
        <v>51739</v>
      </c>
      <c r="J6378">
        <v>1324</v>
      </c>
      <c r="K6378" s="12">
        <v>10184244</v>
      </c>
      <c r="L6378">
        <v>23134</v>
      </c>
      <c r="M6378">
        <v>44.71</v>
      </c>
      <c r="N6378">
        <v>5.65</v>
      </c>
      <c r="O6378">
        <v>4.6500000000000004</v>
      </c>
      <c r="P6378">
        <f xml:space="preserve"> IF(Stock_Info[[#This Row],[Close Price]] &gt; Stock_Info[[#This Row],[Open Price]], 1, 0)</f>
        <v>1</v>
      </c>
      <c r="Q6378" t="str">
        <f>IF(AND(Stock_Info[[#This Row],[% Deli. Qty to Traded Qty]]&gt;80,Stock_Info[[#This Row],[No. of Trades]]&lt;3000),"Unusual Day","")</f>
        <v/>
      </c>
      <c r="R6378" t="str">
        <f>IF(AND(Stock_Info[[#This Row],[Spread High-Low]] &lt; 10, Stock_Info[[#This Row],[% Deli. Qty to Traded Qty]] &gt; 90), "Good Day", "")</f>
        <v/>
      </c>
    </row>
    <row r="6379" spans="1:18">
      <c r="A6379" t="s">
        <v>65</v>
      </c>
      <c r="B6379" s="1">
        <v>45720</v>
      </c>
      <c r="C6379" s="1" t="str">
        <f>"WEEK" &amp;" " &amp;  INT((DAY(Stock_Info[[#This Row],[Date]])+WEEKDAY(DATE(YEAR(Stock_Info[[#This Row],[Date]]),MONTH(Stock_Info[[#This Row],[Date]]),1))-1)/7)+1</f>
        <v>WEEK 2</v>
      </c>
      <c r="D6379" s="12">
        <v>193</v>
      </c>
      <c r="E6379" s="12">
        <v>199.25</v>
      </c>
      <c r="F6379" s="12">
        <v>193</v>
      </c>
      <c r="G6379" s="12">
        <v>194.75</v>
      </c>
      <c r="H6379" s="12">
        <v>197.02195837535527</v>
      </c>
      <c r="I6379">
        <v>65442</v>
      </c>
      <c r="J6379">
        <v>1596</v>
      </c>
      <c r="K6379" s="12">
        <v>12893511</v>
      </c>
      <c r="L6379">
        <v>23621</v>
      </c>
      <c r="M6379">
        <v>36.090000000000003</v>
      </c>
      <c r="N6379">
        <v>6.25</v>
      </c>
      <c r="O6379">
        <v>1.75</v>
      </c>
      <c r="P6379">
        <f xml:space="preserve"> IF(Stock_Info[[#This Row],[Close Price]] &gt; Stock_Info[[#This Row],[Open Price]], 1, 0)</f>
        <v>1</v>
      </c>
      <c r="Q6379" t="str">
        <f>IF(AND(Stock_Info[[#This Row],[% Deli. Qty to Traded Qty]]&gt;80,Stock_Info[[#This Row],[No. of Trades]]&lt;3000),"Unusual Day","")</f>
        <v/>
      </c>
      <c r="R6379" t="str">
        <f>IF(AND(Stock_Info[[#This Row],[Spread High-Low]] &lt; 10, Stock_Info[[#This Row],[% Deli. Qty to Traded Qty]] &gt; 90), "Good Day", "")</f>
        <v/>
      </c>
    </row>
    <row r="6380" spans="1:18">
      <c r="A6380" t="s">
        <v>65</v>
      </c>
      <c r="B6380" s="1">
        <v>45719</v>
      </c>
      <c r="C6380" s="1" t="str">
        <f>"WEEK" &amp;" " &amp;  INT((DAY(Stock_Info[[#This Row],[Date]])+WEEKDAY(DATE(YEAR(Stock_Info[[#This Row],[Date]]),MONTH(Stock_Info[[#This Row],[Date]]),1))-1)/7)+1</f>
        <v>WEEK 2</v>
      </c>
      <c r="D6380" s="12">
        <v>201.25</v>
      </c>
      <c r="E6380" s="12">
        <v>201.85</v>
      </c>
      <c r="F6380" s="12">
        <v>193.6</v>
      </c>
      <c r="G6380" s="12">
        <v>200.15</v>
      </c>
      <c r="H6380" s="12">
        <v>198.14457540471457</v>
      </c>
      <c r="I6380">
        <v>70420</v>
      </c>
      <c r="J6380">
        <v>1836</v>
      </c>
      <c r="K6380" s="12">
        <v>13953341</v>
      </c>
      <c r="L6380">
        <v>29382</v>
      </c>
      <c r="M6380">
        <v>41.72</v>
      </c>
      <c r="N6380">
        <v>8.25</v>
      </c>
      <c r="O6380">
        <v>-1.1000000000000001</v>
      </c>
      <c r="P6380">
        <f xml:space="preserve"> IF(Stock_Info[[#This Row],[Close Price]] &gt; Stock_Info[[#This Row],[Open Price]], 1, 0)</f>
        <v>0</v>
      </c>
      <c r="Q6380" t="str">
        <f>IF(AND(Stock_Info[[#This Row],[% Deli. Qty to Traded Qty]]&gt;80,Stock_Info[[#This Row],[No. of Trades]]&lt;3000),"Unusual Day","")</f>
        <v/>
      </c>
      <c r="R6380" t="str">
        <f>IF(AND(Stock_Info[[#This Row],[Spread High-Low]] &lt; 10, Stock_Info[[#This Row],[% Deli. Qty to Traded Qty]] &gt; 90), "Good Day", "")</f>
        <v/>
      </c>
    </row>
    <row r="6381" spans="1:18">
      <c r="A6381" t="s">
        <v>65</v>
      </c>
      <c r="B6381" s="1">
        <v>45716</v>
      </c>
      <c r="C6381" s="1" t="str">
        <f>"WEEK" &amp;" " &amp;  INT((DAY(Stock_Info[[#This Row],[Date]])+WEEKDAY(DATE(YEAR(Stock_Info[[#This Row],[Date]]),MONTH(Stock_Info[[#This Row],[Date]]),1))-1)/7)+1</f>
        <v>WEEK 5</v>
      </c>
      <c r="D6381" s="12">
        <v>210</v>
      </c>
      <c r="E6381" s="12">
        <v>210</v>
      </c>
      <c r="F6381" s="12">
        <v>198.25</v>
      </c>
      <c r="G6381" s="12">
        <v>199.8</v>
      </c>
      <c r="H6381" s="12">
        <v>203.01358032940234</v>
      </c>
      <c r="I6381">
        <v>59866</v>
      </c>
      <c r="J6381">
        <v>1377</v>
      </c>
      <c r="K6381" s="12">
        <v>12153611</v>
      </c>
      <c r="L6381">
        <v>27155</v>
      </c>
      <c r="M6381">
        <v>45.36</v>
      </c>
      <c r="N6381">
        <v>11.75</v>
      </c>
      <c r="O6381">
        <v>-10.199999999999999</v>
      </c>
      <c r="P6381">
        <f xml:space="preserve"> IF(Stock_Info[[#This Row],[Close Price]] &gt; Stock_Info[[#This Row],[Open Price]], 1, 0)</f>
        <v>0</v>
      </c>
      <c r="Q6381" t="str">
        <f>IF(AND(Stock_Info[[#This Row],[% Deli. Qty to Traded Qty]]&gt;80,Stock_Info[[#This Row],[No. of Trades]]&lt;3000),"Unusual Day","")</f>
        <v/>
      </c>
      <c r="R6381" t="str">
        <f>IF(AND(Stock_Info[[#This Row],[Spread High-Low]] &lt; 10, Stock_Info[[#This Row],[% Deli. Qty to Traded Qty]] &gt; 90), "Good Day", "")</f>
        <v/>
      </c>
    </row>
    <row r="6382" spans="1:18">
      <c r="A6382" t="s">
        <v>65</v>
      </c>
      <c r="B6382" s="1">
        <v>45715</v>
      </c>
      <c r="C6382" s="1" t="str">
        <f>"WEEK" &amp;" " &amp;  INT((DAY(Stock_Info[[#This Row],[Date]])+WEEKDAY(DATE(YEAR(Stock_Info[[#This Row],[Date]]),MONTH(Stock_Info[[#This Row],[Date]]),1))-1)/7)+1</f>
        <v>WEEK 5</v>
      </c>
      <c r="D6382" s="12">
        <v>210.05</v>
      </c>
      <c r="E6382" s="12">
        <v>212.8</v>
      </c>
      <c r="F6382" s="12">
        <v>208.1</v>
      </c>
      <c r="G6382" s="12">
        <v>209.5</v>
      </c>
      <c r="H6382" s="12">
        <v>210.15174686882003</v>
      </c>
      <c r="I6382">
        <v>30340</v>
      </c>
      <c r="J6382">
        <v>1115</v>
      </c>
      <c r="K6382" s="12">
        <v>6376004</v>
      </c>
      <c r="L6382">
        <v>15413</v>
      </c>
      <c r="M6382">
        <v>50.8</v>
      </c>
      <c r="N6382">
        <v>4.7</v>
      </c>
      <c r="O6382">
        <v>-0.55000000000000004</v>
      </c>
      <c r="P6382">
        <f xml:space="preserve"> IF(Stock_Info[[#This Row],[Close Price]] &gt; Stock_Info[[#This Row],[Open Price]], 1, 0)</f>
        <v>0</v>
      </c>
      <c r="Q6382" t="str">
        <f>IF(AND(Stock_Info[[#This Row],[% Deli. Qty to Traded Qty]]&gt;80,Stock_Info[[#This Row],[No. of Trades]]&lt;3000),"Unusual Day","")</f>
        <v/>
      </c>
      <c r="R6382" t="str">
        <f>IF(AND(Stock_Info[[#This Row],[Spread High-Low]] &lt; 10, Stock_Info[[#This Row],[% Deli. Qty to Traded Qty]] &gt; 90), "Good Day", "")</f>
        <v/>
      </c>
    </row>
    <row r="6383" spans="1:18">
      <c r="A6383" t="s">
        <v>65</v>
      </c>
      <c r="B6383" s="1">
        <v>45713</v>
      </c>
      <c r="C6383" s="1" t="str">
        <f>"WEEK" &amp;" " &amp;  INT((DAY(Stock_Info[[#This Row],[Date]])+WEEKDAY(DATE(YEAR(Stock_Info[[#This Row],[Date]]),MONTH(Stock_Info[[#This Row],[Date]]),1))-1)/7)+1</f>
        <v>WEEK 5</v>
      </c>
      <c r="D6383" s="12">
        <v>210</v>
      </c>
      <c r="E6383" s="12">
        <v>212.15</v>
      </c>
      <c r="F6383" s="12">
        <v>208</v>
      </c>
      <c r="G6383" s="12">
        <v>209.95</v>
      </c>
      <c r="H6383" s="12">
        <v>209.87521683557017</v>
      </c>
      <c r="I6383">
        <v>43812</v>
      </c>
      <c r="J6383">
        <v>1296</v>
      </c>
      <c r="K6383" s="12">
        <v>9195053</v>
      </c>
      <c r="L6383">
        <v>21548</v>
      </c>
      <c r="M6383">
        <v>49.18</v>
      </c>
      <c r="N6383">
        <v>4.1500000000000004</v>
      </c>
      <c r="O6383">
        <v>-0.05</v>
      </c>
      <c r="P6383">
        <f xml:space="preserve"> IF(Stock_Info[[#This Row],[Close Price]] &gt; Stock_Info[[#This Row],[Open Price]], 1, 0)</f>
        <v>0</v>
      </c>
      <c r="Q6383" t="str">
        <f>IF(AND(Stock_Info[[#This Row],[% Deli. Qty to Traded Qty]]&gt;80,Stock_Info[[#This Row],[No. of Trades]]&lt;3000),"Unusual Day","")</f>
        <v/>
      </c>
      <c r="R6383" t="str">
        <f>IF(AND(Stock_Info[[#This Row],[Spread High-Low]] &lt; 10, Stock_Info[[#This Row],[% Deli. Qty to Traded Qty]] &gt; 90), "Good Day", "")</f>
        <v/>
      </c>
    </row>
    <row r="6384" spans="1:18">
      <c r="A6384" t="s">
        <v>65</v>
      </c>
      <c r="B6384" s="1">
        <v>45712</v>
      </c>
      <c r="C6384" s="1" t="str">
        <f>"WEEK" &amp;" " &amp;  INT((DAY(Stock_Info[[#This Row],[Date]])+WEEKDAY(DATE(YEAR(Stock_Info[[#This Row],[Date]]),MONTH(Stock_Info[[#This Row],[Date]]),1))-1)/7)+1</f>
        <v>WEEK 5</v>
      </c>
      <c r="D6384" s="12">
        <v>213</v>
      </c>
      <c r="E6384" s="12">
        <v>213</v>
      </c>
      <c r="F6384" s="12">
        <v>207</v>
      </c>
      <c r="G6384" s="12">
        <v>211.6</v>
      </c>
      <c r="H6384" s="12">
        <v>210.31568075786174</v>
      </c>
      <c r="I6384">
        <v>56158</v>
      </c>
      <c r="J6384">
        <v>1409</v>
      </c>
      <c r="K6384" s="12">
        <v>11810908</v>
      </c>
      <c r="L6384">
        <v>31633</v>
      </c>
      <c r="M6384">
        <v>56.33</v>
      </c>
      <c r="N6384">
        <v>6</v>
      </c>
      <c r="O6384">
        <v>-1.4</v>
      </c>
      <c r="P6384">
        <f xml:space="preserve"> IF(Stock_Info[[#This Row],[Close Price]] &gt; Stock_Info[[#This Row],[Open Price]], 1, 0)</f>
        <v>0</v>
      </c>
      <c r="Q6384" t="str">
        <f>IF(AND(Stock_Info[[#This Row],[% Deli. Qty to Traded Qty]]&gt;80,Stock_Info[[#This Row],[No. of Trades]]&lt;3000),"Unusual Day","")</f>
        <v/>
      </c>
      <c r="R6384" t="str">
        <f>IF(AND(Stock_Info[[#This Row],[Spread High-Low]] &lt; 10, Stock_Info[[#This Row],[% Deli. Qty to Traded Qty]] &gt; 90), "Good Day", "")</f>
        <v/>
      </c>
    </row>
    <row r="6385" spans="1:18">
      <c r="A6385" t="s">
        <v>65</v>
      </c>
      <c r="B6385" s="1">
        <v>45709</v>
      </c>
      <c r="C6385" s="1" t="str">
        <f>"WEEK" &amp;" " &amp;  INT((DAY(Stock_Info[[#This Row],[Date]])+WEEKDAY(DATE(YEAR(Stock_Info[[#This Row],[Date]]),MONTH(Stock_Info[[#This Row],[Date]]),1))-1)/7)+1</f>
        <v>WEEK 4</v>
      </c>
      <c r="D6385" s="12">
        <v>218.85</v>
      </c>
      <c r="E6385" s="12">
        <v>219.7</v>
      </c>
      <c r="F6385" s="12">
        <v>212</v>
      </c>
      <c r="G6385" s="12">
        <v>213.6</v>
      </c>
      <c r="H6385" s="12">
        <v>215.37639181462535</v>
      </c>
      <c r="I6385">
        <v>39876</v>
      </c>
      <c r="J6385">
        <v>1056</v>
      </c>
      <c r="K6385" s="12">
        <v>8588349</v>
      </c>
      <c r="L6385">
        <v>17801</v>
      </c>
      <c r="M6385">
        <v>44.64</v>
      </c>
      <c r="N6385">
        <v>7.7</v>
      </c>
      <c r="O6385">
        <v>-5.25</v>
      </c>
      <c r="P6385">
        <f xml:space="preserve"> IF(Stock_Info[[#This Row],[Close Price]] &gt; Stock_Info[[#This Row],[Open Price]], 1, 0)</f>
        <v>0</v>
      </c>
      <c r="Q6385" t="str">
        <f>IF(AND(Stock_Info[[#This Row],[% Deli. Qty to Traded Qty]]&gt;80,Stock_Info[[#This Row],[No. of Trades]]&lt;3000),"Unusual Day","")</f>
        <v/>
      </c>
      <c r="R6385" t="str">
        <f>IF(AND(Stock_Info[[#This Row],[Spread High-Low]] &lt; 10, Stock_Info[[#This Row],[% Deli. Qty to Traded Qty]] &gt; 90), "Good Day", "")</f>
        <v/>
      </c>
    </row>
    <row r="6386" spans="1:18">
      <c r="A6386" t="s">
        <v>65</v>
      </c>
      <c r="B6386" s="1">
        <v>45708</v>
      </c>
      <c r="C6386" s="1" t="str">
        <f>"WEEK" &amp;" " &amp;  INT((DAY(Stock_Info[[#This Row],[Date]])+WEEKDAY(DATE(YEAR(Stock_Info[[#This Row],[Date]]),MONTH(Stock_Info[[#This Row],[Date]]),1))-1)/7)+1</f>
        <v>WEEK 4</v>
      </c>
      <c r="D6386" s="12">
        <v>215.05</v>
      </c>
      <c r="E6386" s="12">
        <v>220</v>
      </c>
      <c r="F6386" s="12">
        <v>213.9</v>
      </c>
      <c r="G6386" s="12">
        <v>218.8</v>
      </c>
      <c r="H6386" s="12">
        <v>217.51754422476586</v>
      </c>
      <c r="I6386">
        <v>24025</v>
      </c>
      <c r="J6386">
        <v>686</v>
      </c>
      <c r="K6386" s="12">
        <v>5225859</v>
      </c>
      <c r="L6386">
        <v>11943</v>
      </c>
      <c r="M6386">
        <v>49.71</v>
      </c>
      <c r="N6386">
        <v>6.1</v>
      </c>
      <c r="O6386">
        <v>3.75</v>
      </c>
      <c r="P6386">
        <f xml:space="preserve"> IF(Stock_Info[[#This Row],[Close Price]] &gt; Stock_Info[[#This Row],[Open Price]], 1, 0)</f>
        <v>1</v>
      </c>
      <c r="Q6386" t="str">
        <f>IF(AND(Stock_Info[[#This Row],[% Deli. Qty to Traded Qty]]&gt;80,Stock_Info[[#This Row],[No. of Trades]]&lt;3000),"Unusual Day","")</f>
        <v/>
      </c>
      <c r="R6386" t="str">
        <f>IF(AND(Stock_Info[[#This Row],[Spread High-Low]] &lt; 10, Stock_Info[[#This Row],[% Deli. Qty to Traded Qty]] &gt; 90), "Good Day", "")</f>
        <v/>
      </c>
    </row>
    <row r="6387" spans="1:18">
      <c r="A6387" t="s">
        <v>65</v>
      </c>
      <c r="B6387" s="1">
        <v>45707</v>
      </c>
      <c r="C6387" s="1" t="str">
        <f>"WEEK" &amp;" " &amp;  INT((DAY(Stock_Info[[#This Row],[Date]])+WEEKDAY(DATE(YEAR(Stock_Info[[#This Row],[Date]]),MONTH(Stock_Info[[#This Row],[Date]]),1))-1)/7)+1</f>
        <v>WEEK 4</v>
      </c>
      <c r="D6387" s="12">
        <v>218</v>
      </c>
      <c r="E6387" s="12">
        <v>219.1</v>
      </c>
      <c r="F6387" s="12">
        <v>214.55</v>
      </c>
      <c r="G6387" s="12">
        <v>215.55</v>
      </c>
      <c r="H6387" s="12">
        <v>217.23153138871274</v>
      </c>
      <c r="I6387">
        <v>25232</v>
      </c>
      <c r="J6387">
        <v>748</v>
      </c>
      <c r="K6387" s="12">
        <v>5481186</v>
      </c>
      <c r="L6387">
        <v>12319</v>
      </c>
      <c r="M6387">
        <v>48.82</v>
      </c>
      <c r="N6387">
        <v>4.55</v>
      </c>
      <c r="O6387">
        <v>-2.4500000000000002</v>
      </c>
      <c r="P6387">
        <f xml:space="preserve"> IF(Stock_Info[[#This Row],[Close Price]] &gt; Stock_Info[[#This Row],[Open Price]], 1, 0)</f>
        <v>0</v>
      </c>
      <c r="Q6387" t="str">
        <f>IF(AND(Stock_Info[[#This Row],[% Deli. Qty to Traded Qty]]&gt;80,Stock_Info[[#This Row],[No. of Trades]]&lt;3000),"Unusual Day","")</f>
        <v/>
      </c>
      <c r="R6387" t="str">
        <f>IF(AND(Stock_Info[[#This Row],[Spread High-Low]] &lt; 10, Stock_Info[[#This Row],[% Deli. Qty to Traded Qty]] &gt; 90), "Good Day", "")</f>
        <v/>
      </c>
    </row>
    <row r="6388" spans="1:18">
      <c r="A6388" t="s">
        <v>65</v>
      </c>
      <c r="B6388" s="1">
        <v>45706</v>
      </c>
      <c r="C6388" s="1" t="str">
        <f>"WEEK" &amp;" " &amp;  INT((DAY(Stock_Info[[#This Row],[Date]])+WEEKDAY(DATE(YEAR(Stock_Info[[#This Row],[Date]]),MONTH(Stock_Info[[#This Row],[Date]]),1))-1)/7)+1</f>
        <v>WEEK 4</v>
      </c>
      <c r="D6388" s="12">
        <v>219</v>
      </c>
      <c r="E6388" s="12">
        <v>220.95</v>
      </c>
      <c r="F6388" s="12">
        <v>213.05</v>
      </c>
      <c r="G6388" s="12">
        <v>218.3</v>
      </c>
      <c r="H6388" s="12">
        <v>215.98841059602648</v>
      </c>
      <c r="I6388">
        <v>68252</v>
      </c>
      <c r="J6388">
        <v>2070</v>
      </c>
      <c r="K6388" s="12">
        <v>14741641</v>
      </c>
      <c r="L6388">
        <v>34620</v>
      </c>
      <c r="M6388">
        <v>50.72</v>
      </c>
      <c r="N6388">
        <v>7.9</v>
      </c>
      <c r="O6388">
        <v>-0.7</v>
      </c>
      <c r="P6388">
        <f xml:space="preserve"> IF(Stock_Info[[#This Row],[Close Price]] &gt; Stock_Info[[#This Row],[Open Price]], 1, 0)</f>
        <v>0</v>
      </c>
      <c r="Q6388" t="str">
        <f>IF(AND(Stock_Info[[#This Row],[% Deli. Qty to Traded Qty]]&gt;80,Stock_Info[[#This Row],[No. of Trades]]&lt;3000),"Unusual Day","")</f>
        <v/>
      </c>
      <c r="R6388" t="str">
        <f>IF(AND(Stock_Info[[#This Row],[Spread High-Low]] &lt; 10, Stock_Info[[#This Row],[% Deli. Qty to Traded Qty]] &gt; 90), "Good Day", "")</f>
        <v/>
      </c>
    </row>
    <row r="6389" spans="1:18">
      <c r="A6389" t="s">
        <v>65</v>
      </c>
      <c r="B6389" s="1">
        <v>45705</v>
      </c>
      <c r="C6389" s="1" t="str">
        <f>"WEEK" &amp;" " &amp;  INT((DAY(Stock_Info[[#This Row],[Date]])+WEEKDAY(DATE(YEAR(Stock_Info[[#This Row],[Date]]),MONTH(Stock_Info[[#This Row],[Date]]),1))-1)/7)+1</f>
        <v>WEEK 4</v>
      </c>
      <c r="D6389" s="12">
        <v>222.6</v>
      </c>
      <c r="E6389" s="12">
        <v>224.75</v>
      </c>
      <c r="F6389" s="12">
        <v>217.45</v>
      </c>
      <c r="G6389" s="12">
        <v>219.1</v>
      </c>
      <c r="H6389" s="12">
        <v>220.41232733604178</v>
      </c>
      <c r="I6389">
        <v>43075</v>
      </c>
      <c r="J6389">
        <v>984</v>
      </c>
      <c r="K6389" s="12">
        <v>9494261</v>
      </c>
      <c r="L6389">
        <v>21646</v>
      </c>
      <c r="M6389">
        <v>50.25</v>
      </c>
      <c r="N6389">
        <v>7.3</v>
      </c>
      <c r="O6389">
        <v>-3.5</v>
      </c>
      <c r="P6389">
        <f xml:space="preserve"> IF(Stock_Info[[#This Row],[Close Price]] &gt; Stock_Info[[#This Row],[Open Price]], 1, 0)</f>
        <v>0</v>
      </c>
      <c r="Q6389" t="str">
        <f>IF(AND(Stock_Info[[#This Row],[% Deli. Qty to Traded Qty]]&gt;80,Stock_Info[[#This Row],[No. of Trades]]&lt;3000),"Unusual Day","")</f>
        <v/>
      </c>
      <c r="R6389" t="str">
        <f>IF(AND(Stock_Info[[#This Row],[Spread High-Low]] &lt; 10, Stock_Info[[#This Row],[% Deli. Qty to Traded Qty]] &gt; 90), "Good Day", "")</f>
        <v/>
      </c>
    </row>
    <row r="6390" spans="1:18">
      <c r="A6390" t="s">
        <v>65</v>
      </c>
      <c r="B6390" s="1">
        <v>45702</v>
      </c>
      <c r="C6390" s="1" t="str">
        <f>"WEEK" &amp;" " &amp;  INT((DAY(Stock_Info[[#This Row],[Date]])+WEEKDAY(DATE(YEAR(Stock_Info[[#This Row],[Date]]),MONTH(Stock_Info[[#This Row],[Date]]),1))-1)/7)+1</f>
        <v>WEEK 3</v>
      </c>
      <c r="D6390" s="12">
        <v>227.95</v>
      </c>
      <c r="E6390" s="12">
        <v>228.05</v>
      </c>
      <c r="F6390" s="12">
        <v>220.7</v>
      </c>
      <c r="G6390" s="12">
        <v>223.3</v>
      </c>
      <c r="H6390" s="12">
        <v>223.38650697216917</v>
      </c>
      <c r="I6390">
        <v>17283</v>
      </c>
      <c r="J6390">
        <v>521</v>
      </c>
      <c r="K6390" s="12">
        <v>3860789</v>
      </c>
      <c r="L6390">
        <v>5257</v>
      </c>
      <c r="M6390">
        <v>30.42</v>
      </c>
      <c r="N6390">
        <v>7.35</v>
      </c>
      <c r="O6390">
        <v>-4.6500000000000004</v>
      </c>
      <c r="P6390">
        <f xml:space="preserve"> IF(Stock_Info[[#This Row],[Close Price]] &gt; Stock_Info[[#This Row],[Open Price]], 1, 0)</f>
        <v>0</v>
      </c>
      <c r="Q6390" t="str">
        <f>IF(AND(Stock_Info[[#This Row],[% Deli. Qty to Traded Qty]]&gt;80,Stock_Info[[#This Row],[No. of Trades]]&lt;3000),"Unusual Day","")</f>
        <v/>
      </c>
      <c r="R6390" t="str">
        <f>IF(AND(Stock_Info[[#This Row],[Spread High-Low]] &lt; 10, Stock_Info[[#This Row],[% Deli. Qty to Traded Qty]] &gt; 90), "Good Day", "")</f>
        <v/>
      </c>
    </row>
    <row r="6391" spans="1:18">
      <c r="A6391" t="s">
        <v>65</v>
      </c>
      <c r="B6391" s="1">
        <v>45701</v>
      </c>
      <c r="C6391" s="1" t="str">
        <f>"WEEK" &amp;" " &amp;  INT((DAY(Stock_Info[[#This Row],[Date]])+WEEKDAY(DATE(YEAR(Stock_Info[[#This Row],[Date]]),MONTH(Stock_Info[[#This Row],[Date]]),1))-1)/7)+1</f>
        <v>WEEK 3</v>
      </c>
      <c r="D6391" s="12">
        <v>224.05</v>
      </c>
      <c r="E6391" s="12">
        <v>231</v>
      </c>
      <c r="F6391" s="12">
        <v>224.05</v>
      </c>
      <c r="G6391" s="12">
        <v>225.15</v>
      </c>
      <c r="H6391" s="12">
        <v>227.42646609392509</v>
      </c>
      <c r="I6391">
        <v>29449</v>
      </c>
      <c r="J6391">
        <v>765</v>
      </c>
      <c r="K6391" s="12">
        <v>6697482</v>
      </c>
      <c r="L6391">
        <v>10112</v>
      </c>
      <c r="M6391">
        <v>34.340000000000003</v>
      </c>
      <c r="N6391">
        <v>6.95</v>
      </c>
      <c r="O6391">
        <v>1.1000000000000001</v>
      </c>
      <c r="P6391">
        <f xml:space="preserve"> IF(Stock_Info[[#This Row],[Close Price]] &gt; Stock_Info[[#This Row],[Open Price]], 1, 0)</f>
        <v>1</v>
      </c>
      <c r="Q6391" t="str">
        <f>IF(AND(Stock_Info[[#This Row],[% Deli. Qty to Traded Qty]]&gt;80,Stock_Info[[#This Row],[No. of Trades]]&lt;3000),"Unusual Day","")</f>
        <v/>
      </c>
      <c r="R6391" t="str">
        <f>IF(AND(Stock_Info[[#This Row],[Spread High-Low]] &lt; 10, Stock_Info[[#This Row],[% Deli. Qty to Traded Qty]] &gt; 90), "Good Day", "")</f>
        <v/>
      </c>
    </row>
    <row r="6392" spans="1:18">
      <c r="A6392" t="s">
        <v>65</v>
      </c>
      <c r="B6392" s="1">
        <v>45700</v>
      </c>
      <c r="C6392" s="1" t="str">
        <f>"WEEK" &amp;" " &amp;  INT((DAY(Stock_Info[[#This Row],[Date]])+WEEKDAY(DATE(YEAR(Stock_Info[[#This Row],[Date]]),MONTH(Stock_Info[[#This Row],[Date]]),1))-1)/7)+1</f>
        <v>WEEK 3</v>
      </c>
      <c r="D6392" s="12">
        <v>224</v>
      </c>
      <c r="E6392" s="12">
        <v>230.2</v>
      </c>
      <c r="F6392" s="12">
        <v>220.5</v>
      </c>
      <c r="G6392" s="12">
        <v>224.3</v>
      </c>
      <c r="H6392" s="12">
        <v>223.20649793703959</v>
      </c>
      <c r="I6392">
        <v>193169</v>
      </c>
      <c r="J6392">
        <v>1939</v>
      </c>
      <c r="K6392" s="12">
        <v>43116576</v>
      </c>
      <c r="L6392">
        <v>136618</v>
      </c>
      <c r="M6392">
        <v>70.72</v>
      </c>
      <c r="N6392">
        <v>9.6999999999999993</v>
      </c>
      <c r="O6392">
        <v>0.3</v>
      </c>
      <c r="P6392">
        <f xml:space="preserve"> IF(Stock_Info[[#This Row],[Close Price]] &gt; Stock_Info[[#This Row],[Open Price]], 1, 0)</f>
        <v>1</v>
      </c>
      <c r="Q6392" t="str">
        <f>IF(AND(Stock_Info[[#This Row],[% Deli. Qty to Traded Qty]]&gt;80,Stock_Info[[#This Row],[No. of Trades]]&lt;3000),"Unusual Day","")</f>
        <v/>
      </c>
      <c r="R6392" t="str">
        <f>IF(AND(Stock_Info[[#This Row],[Spread High-Low]] &lt; 10, Stock_Info[[#This Row],[% Deli. Qty to Traded Qty]] &gt; 90), "Good Day", "")</f>
        <v/>
      </c>
    </row>
    <row r="6393" spans="1:18">
      <c r="A6393" t="s">
        <v>65</v>
      </c>
      <c r="B6393" s="1">
        <v>45699</v>
      </c>
      <c r="C6393" s="1" t="str">
        <f>"WEEK" &amp;" " &amp;  INT((DAY(Stock_Info[[#This Row],[Date]])+WEEKDAY(DATE(YEAR(Stock_Info[[#This Row],[Date]]),MONTH(Stock_Info[[#This Row],[Date]]),1))-1)/7)+1</f>
        <v>WEEK 3</v>
      </c>
      <c r="D6393" s="12">
        <v>231.7</v>
      </c>
      <c r="E6393" s="12">
        <v>231.7</v>
      </c>
      <c r="F6393" s="12">
        <v>223.75</v>
      </c>
      <c r="G6393" s="12">
        <v>227.45</v>
      </c>
      <c r="H6393" s="12">
        <v>227.39574346215119</v>
      </c>
      <c r="I6393">
        <v>55867</v>
      </c>
      <c r="J6393">
        <v>977</v>
      </c>
      <c r="K6393" s="12">
        <v>12703918</v>
      </c>
      <c r="L6393">
        <v>35525</v>
      </c>
      <c r="M6393">
        <v>63.59</v>
      </c>
      <c r="N6393">
        <v>7.95</v>
      </c>
      <c r="O6393">
        <v>-4.25</v>
      </c>
      <c r="P6393">
        <f xml:space="preserve"> IF(Stock_Info[[#This Row],[Close Price]] &gt; Stock_Info[[#This Row],[Open Price]], 1, 0)</f>
        <v>0</v>
      </c>
      <c r="Q6393" t="str">
        <f>IF(AND(Stock_Info[[#This Row],[% Deli. Qty to Traded Qty]]&gt;80,Stock_Info[[#This Row],[No. of Trades]]&lt;3000),"Unusual Day","")</f>
        <v/>
      </c>
      <c r="R6393" t="str">
        <f>IF(AND(Stock_Info[[#This Row],[Spread High-Low]] &lt; 10, Stock_Info[[#This Row],[% Deli. Qty to Traded Qty]] &gt; 90), "Good Day", "")</f>
        <v/>
      </c>
    </row>
    <row r="6394" spans="1:18">
      <c r="A6394" t="s">
        <v>65</v>
      </c>
      <c r="B6394" s="1">
        <v>45698</v>
      </c>
      <c r="C6394" s="1" t="str">
        <f>"WEEK" &amp;" " &amp;  INT((DAY(Stock_Info[[#This Row],[Date]])+WEEKDAY(DATE(YEAR(Stock_Info[[#This Row],[Date]]),MONTH(Stock_Info[[#This Row],[Date]]),1))-1)/7)+1</f>
        <v>WEEK 3</v>
      </c>
      <c r="D6394" s="12">
        <v>239.95</v>
      </c>
      <c r="E6394" s="12">
        <v>239.95</v>
      </c>
      <c r="F6394" s="12">
        <v>228.25</v>
      </c>
      <c r="G6394" s="12">
        <v>231.65</v>
      </c>
      <c r="H6394" s="12">
        <v>231.89183728448276</v>
      </c>
      <c r="I6394">
        <v>29696</v>
      </c>
      <c r="J6394">
        <v>674</v>
      </c>
      <c r="K6394" s="12">
        <v>6886260</v>
      </c>
      <c r="L6394">
        <v>14522</v>
      </c>
      <c r="M6394">
        <v>48.9</v>
      </c>
      <c r="N6394">
        <v>11.7</v>
      </c>
      <c r="O6394">
        <v>-8.3000000000000007</v>
      </c>
      <c r="P6394">
        <f xml:space="preserve"> IF(Stock_Info[[#This Row],[Close Price]] &gt; Stock_Info[[#This Row],[Open Price]], 1, 0)</f>
        <v>0</v>
      </c>
      <c r="Q6394" t="str">
        <f>IF(AND(Stock_Info[[#This Row],[% Deli. Qty to Traded Qty]]&gt;80,Stock_Info[[#This Row],[No. of Trades]]&lt;3000),"Unusual Day","")</f>
        <v/>
      </c>
      <c r="R6394" t="str">
        <f>IF(AND(Stock_Info[[#This Row],[Spread High-Low]] &lt; 10, Stock_Info[[#This Row],[% Deli. Qty to Traded Qty]] &gt; 90), "Good Day", "")</f>
        <v/>
      </c>
    </row>
    <row r="6395" spans="1:18">
      <c r="A6395" t="s">
        <v>65</v>
      </c>
      <c r="B6395" s="1">
        <v>45695</v>
      </c>
      <c r="C6395" s="1" t="str">
        <f>"WEEK" &amp;" " &amp;  INT((DAY(Stock_Info[[#This Row],[Date]])+WEEKDAY(DATE(YEAR(Stock_Info[[#This Row],[Date]]),MONTH(Stock_Info[[#This Row],[Date]]),1))-1)/7)+1</f>
        <v>WEEK 2</v>
      </c>
      <c r="D6395" s="12">
        <v>234.15</v>
      </c>
      <c r="E6395" s="12">
        <v>237</v>
      </c>
      <c r="F6395" s="12">
        <v>230.25</v>
      </c>
      <c r="G6395" s="12">
        <v>236.5</v>
      </c>
      <c r="H6395" s="12">
        <v>233.48666823051059</v>
      </c>
      <c r="I6395">
        <v>38367</v>
      </c>
      <c r="J6395">
        <v>807</v>
      </c>
      <c r="K6395" s="12">
        <v>8958183</v>
      </c>
      <c r="L6395">
        <v>8786</v>
      </c>
      <c r="M6395">
        <v>22.9</v>
      </c>
      <c r="N6395">
        <v>6.75</v>
      </c>
      <c r="O6395">
        <v>2.35</v>
      </c>
      <c r="P6395">
        <f xml:space="preserve"> IF(Stock_Info[[#This Row],[Close Price]] &gt; Stock_Info[[#This Row],[Open Price]], 1, 0)</f>
        <v>1</v>
      </c>
      <c r="Q6395" t="str">
        <f>IF(AND(Stock_Info[[#This Row],[% Deli. Qty to Traded Qty]]&gt;80,Stock_Info[[#This Row],[No. of Trades]]&lt;3000),"Unusual Day","")</f>
        <v/>
      </c>
      <c r="R6395" t="str">
        <f>IF(AND(Stock_Info[[#This Row],[Spread High-Low]] &lt; 10, Stock_Info[[#This Row],[% Deli. Qty to Traded Qty]] &gt; 90), "Good Day", "")</f>
        <v/>
      </c>
    </row>
    <row r="6396" spans="1:18">
      <c r="A6396" t="s">
        <v>65</v>
      </c>
      <c r="B6396" s="1">
        <v>45694</v>
      </c>
      <c r="C6396" s="1" t="str">
        <f>"WEEK" &amp;" " &amp;  INT((DAY(Stock_Info[[#This Row],[Date]])+WEEKDAY(DATE(YEAR(Stock_Info[[#This Row],[Date]]),MONTH(Stock_Info[[#This Row],[Date]]),1))-1)/7)+1</f>
        <v>WEEK 2</v>
      </c>
      <c r="D6396" s="12">
        <v>233.2</v>
      </c>
      <c r="E6396" s="12">
        <v>235.35</v>
      </c>
      <c r="F6396" s="12">
        <v>228.45</v>
      </c>
      <c r="G6396" s="12">
        <v>233.95</v>
      </c>
      <c r="H6396" s="12">
        <v>232.41500470769495</v>
      </c>
      <c r="I6396">
        <v>70098</v>
      </c>
      <c r="J6396">
        <v>1461</v>
      </c>
      <c r="K6396" s="12">
        <v>16291827</v>
      </c>
      <c r="L6396">
        <v>45582</v>
      </c>
      <c r="M6396">
        <v>65.03</v>
      </c>
      <c r="N6396">
        <v>6.9</v>
      </c>
      <c r="O6396">
        <v>0.75</v>
      </c>
      <c r="P6396">
        <f xml:space="preserve"> IF(Stock_Info[[#This Row],[Close Price]] &gt; Stock_Info[[#This Row],[Open Price]], 1, 0)</f>
        <v>1</v>
      </c>
      <c r="Q6396" t="str">
        <f>IF(AND(Stock_Info[[#This Row],[% Deli. Qty to Traded Qty]]&gt;80,Stock_Info[[#This Row],[No. of Trades]]&lt;3000),"Unusual Day","")</f>
        <v/>
      </c>
      <c r="R6396" t="str">
        <f>IF(AND(Stock_Info[[#This Row],[Spread High-Low]] &lt; 10, Stock_Info[[#This Row],[% Deli. Qty to Traded Qty]] &gt; 90), "Good Day", "")</f>
        <v/>
      </c>
    </row>
    <row r="6397" spans="1:18">
      <c r="A6397" t="s">
        <v>65</v>
      </c>
      <c r="B6397" s="1">
        <v>45693</v>
      </c>
      <c r="C6397" s="1" t="str">
        <f>"WEEK" &amp;" " &amp;  INT((DAY(Stock_Info[[#This Row],[Date]])+WEEKDAY(DATE(YEAR(Stock_Info[[#This Row],[Date]]),MONTH(Stock_Info[[#This Row],[Date]]),1))-1)/7)+1</f>
        <v>WEEK 2</v>
      </c>
      <c r="D6397" s="12">
        <v>230.3</v>
      </c>
      <c r="E6397" s="12">
        <v>234.9</v>
      </c>
      <c r="F6397" s="12">
        <v>230.1</v>
      </c>
      <c r="G6397" s="12">
        <v>231.55</v>
      </c>
      <c r="H6397" s="12">
        <v>232.05219219340623</v>
      </c>
      <c r="I6397">
        <v>49471</v>
      </c>
      <c r="J6397">
        <v>1096</v>
      </c>
      <c r="K6397" s="12">
        <v>11479854</v>
      </c>
      <c r="L6397">
        <v>21846</v>
      </c>
      <c r="M6397">
        <v>44.16</v>
      </c>
      <c r="N6397">
        <v>4.8</v>
      </c>
      <c r="O6397">
        <v>1.25</v>
      </c>
      <c r="P6397">
        <f xml:space="preserve"> IF(Stock_Info[[#This Row],[Close Price]] &gt; Stock_Info[[#This Row],[Open Price]], 1, 0)</f>
        <v>1</v>
      </c>
      <c r="Q6397" t="str">
        <f>IF(AND(Stock_Info[[#This Row],[% Deli. Qty to Traded Qty]]&gt;80,Stock_Info[[#This Row],[No. of Trades]]&lt;3000),"Unusual Day","")</f>
        <v/>
      </c>
      <c r="R6397" t="str">
        <f>IF(AND(Stock_Info[[#This Row],[Spread High-Low]] &lt; 10, Stock_Info[[#This Row],[% Deli. Qty to Traded Qty]] &gt; 90), "Good Day", "")</f>
        <v/>
      </c>
    </row>
    <row r="6398" spans="1:18">
      <c r="A6398" t="s">
        <v>65</v>
      </c>
      <c r="B6398" s="1">
        <v>45692</v>
      </c>
      <c r="C6398" s="1" t="str">
        <f>"WEEK" &amp;" " &amp;  INT((DAY(Stock_Info[[#This Row],[Date]])+WEEKDAY(DATE(YEAR(Stock_Info[[#This Row],[Date]]),MONTH(Stock_Info[[#This Row],[Date]]),1))-1)/7)+1</f>
        <v>WEEK 2</v>
      </c>
      <c r="D6398" s="12">
        <v>234.1</v>
      </c>
      <c r="E6398" s="12">
        <v>237.35</v>
      </c>
      <c r="F6398" s="12">
        <v>233.4</v>
      </c>
      <c r="G6398" s="12">
        <v>234.55</v>
      </c>
      <c r="H6398" s="12">
        <v>234.94705580848432</v>
      </c>
      <c r="I6398">
        <v>33167</v>
      </c>
      <c r="J6398">
        <v>772</v>
      </c>
      <c r="K6398" s="12">
        <v>7792489</v>
      </c>
      <c r="L6398">
        <v>12780</v>
      </c>
      <c r="M6398">
        <v>38.53</v>
      </c>
      <c r="N6398">
        <v>3.95</v>
      </c>
      <c r="O6398">
        <v>0.45</v>
      </c>
      <c r="P6398">
        <f xml:space="preserve"> IF(Stock_Info[[#This Row],[Close Price]] &gt; Stock_Info[[#This Row],[Open Price]], 1, 0)</f>
        <v>1</v>
      </c>
      <c r="Q6398" t="str">
        <f>IF(AND(Stock_Info[[#This Row],[% Deli. Qty to Traded Qty]]&gt;80,Stock_Info[[#This Row],[No. of Trades]]&lt;3000),"Unusual Day","")</f>
        <v/>
      </c>
      <c r="R6398" t="str">
        <f>IF(AND(Stock_Info[[#This Row],[Spread High-Low]] &lt; 10, Stock_Info[[#This Row],[% Deli. Qty to Traded Qty]] &gt; 90), "Good Day", "")</f>
        <v/>
      </c>
    </row>
    <row r="6399" spans="1:18">
      <c r="A6399" t="s">
        <v>65</v>
      </c>
      <c r="B6399" s="1">
        <v>45691</v>
      </c>
      <c r="C6399" s="1" t="str">
        <f>"WEEK" &amp;" " &amp;  INT((DAY(Stock_Info[[#This Row],[Date]])+WEEKDAY(DATE(YEAR(Stock_Info[[#This Row],[Date]]),MONTH(Stock_Info[[#This Row],[Date]]),1))-1)/7)+1</f>
        <v>WEEK 2</v>
      </c>
      <c r="D6399" s="12">
        <v>239.1</v>
      </c>
      <c r="E6399" s="12">
        <v>239.1</v>
      </c>
      <c r="F6399" s="12">
        <v>231</v>
      </c>
      <c r="G6399" s="12">
        <v>233.7</v>
      </c>
      <c r="H6399" s="12">
        <v>232.73307943416756</v>
      </c>
      <c r="I6399">
        <v>18380</v>
      </c>
      <c r="J6399">
        <v>349</v>
      </c>
      <c r="K6399" s="12">
        <v>4277634</v>
      </c>
      <c r="L6399">
        <v>5270</v>
      </c>
      <c r="M6399">
        <v>28.67</v>
      </c>
      <c r="N6399">
        <v>8.1</v>
      </c>
      <c r="O6399">
        <v>-5.4</v>
      </c>
      <c r="P6399">
        <f xml:space="preserve"> IF(Stock_Info[[#This Row],[Close Price]] &gt; Stock_Info[[#This Row],[Open Price]], 1, 0)</f>
        <v>0</v>
      </c>
      <c r="Q6399" t="str">
        <f>IF(AND(Stock_Info[[#This Row],[% Deli. Qty to Traded Qty]]&gt;80,Stock_Info[[#This Row],[No. of Trades]]&lt;3000),"Unusual Day","")</f>
        <v/>
      </c>
      <c r="R6399" t="str">
        <f>IF(AND(Stock_Info[[#This Row],[Spread High-Low]] &lt; 10, Stock_Info[[#This Row],[% Deli. Qty to Traded Qty]] &gt; 90), "Good Day", "")</f>
        <v/>
      </c>
    </row>
    <row r="6400" spans="1:18">
      <c r="A6400" t="s">
        <v>65</v>
      </c>
      <c r="B6400" s="1">
        <v>45689</v>
      </c>
      <c r="C6400" s="1" t="str">
        <f>"WEEK" &amp;" " &amp;  INT((DAY(Stock_Info[[#This Row],[Date]])+WEEKDAY(DATE(YEAR(Stock_Info[[#This Row],[Date]]),MONTH(Stock_Info[[#This Row],[Date]]),1))-1)/7)+1</f>
        <v>WEEK 2</v>
      </c>
      <c r="D6400" s="12">
        <v>238.2</v>
      </c>
      <c r="E6400" s="12">
        <v>240.1</v>
      </c>
      <c r="F6400" s="12">
        <v>232.95</v>
      </c>
      <c r="G6400" s="12">
        <v>235.9</v>
      </c>
      <c r="H6400" s="12">
        <v>236.34202037351443</v>
      </c>
      <c r="I6400">
        <v>47120</v>
      </c>
      <c r="J6400">
        <v>670</v>
      </c>
      <c r="K6400" s="12">
        <v>11136436</v>
      </c>
      <c r="N6400">
        <v>7.15</v>
      </c>
      <c r="O6400">
        <v>-2.2999999999999998</v>
      </c>
      <c r="P6400">
        <f xml:space="preserve"> IF(Stock_Info[[#This Row],[Close Price]] &gt; Stock_Info[[#This Row],[Open Price]], 1, 0)</f>
        <v>0</v>
      </c>
      <c r="Q6400" t="str">
        <f>IF(AND(Stock_Info[[#This Row],[% Deli. Qty to Traded Qty]]&gt;80,Stock_Info[[#This Row],[No. of Trades]]&lt;3000),"Unusual Day","")</f>
        <v/>
      </c>
      <c r="R6400" t="str">
        <f>IF(AND(Stock_Info[[#This Row],[Spread High-Low]] &lt; 10, Stock_Info[[#This Row],[% Deli. Qty to Traded Qty]] &gt; 90), "Good Day", "")</f>
        <v/>
      </c>
    </row>
    <row r="6401" spans="1:18">
      <c r="A6401" t="s">
        <v>65</v>
      </c>
      <c r="B6401" s="1">
        <v>45688</v>
      </c>
      <c r="C6401" s="1" t="str">
        <f>"WEEK" &amp;" " &amp;  INT((DAY(Stock_Info[[#This Row],[Date]])+WEEKDAY(DATE(YEAR(Stock_Info[[#This Row],[Date]]),MONTH(Stock_Info[[#This Row],[Date]]),1))-1)/7)+1</f>
        <v>WEEK 5</v>
      </c>
      <c r="D6401" s="12">
        <v>234.05</v>
      </c>
      <c r="E6401" s="12">
        <v>239.4</v>
      </c>
      <c r="F6401" s="12">
        <v>233.7</v>
      </c>
      <c r="G6401" s="12">
        <v>238.1</v>
      </c>
      <c r="H6401" s="12">
        <v>237.12829192336335</v>
      </c>
      <c r="I6401">
        <v>59084</v>
      </c>
      <c r="J6401">
        <v>942</v>
      </c>
      <c r="K6401" s="12">
        <v>14010488</v>
      </c>
      <c r="L6401">
        <v>17992</v>
      </c>
      <c r="M6401">
        <v>30.45</v>
      </c>
      <c r="N6401">
        <v>5.7</v>
      </c>
      <c r="O6401">
        <v>4.05</v>
      </c>
      <c r="P6401">
        <f xml:space="preserve"> IF(Stock_Info[[#This Row],[Close Price]] &gt; Stock_Info[[#This Row],[Open Price]], 1, 0)</f>
        <v>1</v>
      </c>
      <c r="Q6401" t="str">
        <f>IF(AND(Stock_Info[[#This Row],[% Deli. Qty to Traded Qty]]&gt;80,Stock_Info[[#This Row],[No. of Trades]]&lt;3000),"Unusual Day","")</f>
        <v/>
      </c>
      <c r="R6401" t="str">
        <f>IF(AND(Stock_Info[[#This Row],[Spread High-Low]] &lt; 10, Stock_Info[[#This Row],[% Deli. Qty to Traded Qty]] &gt; 90), "Good Day", "")</f>
        <v/>
      </c>
    </row>
    <row r="6402" spans="1:18">
      <c r="A6402" t="s">
        <v>65</v>
      </c>
      <c r="B6402" s="1">
        <v>45687</v>
      </c>
      <c r="C6402" s="1" t="str">
        <f>"WEEK" &amp;" " &amp;  INT((DAY(Stock_Info[[#This Row],[Date]])+WEEKDAY(DATE(YEAR(Stock_Info[[#This Row],[Date]]),MONTH(Stock_Info[[#This Row],[Date]]),1))-1)/7)+1</f>
        <v>WEEK 5</v>
      </c>
      <c r="D6402" s="12">
        <v>227.9</v>
      </c>
      <c r="E6402" s="12">
        <v>235.15</v>
      </c>
      <c r="F6402" s="12">
        <v>226.4</v>
      </c>
      <c r="G6402" s="12">
        <v>233.7</v>
      </c>
      <c r="H6402" s="12">
        <v>231.07759829871952</v>
      </c>
      <c r="I6402">
        <v>44202</v>
      </c>
      <c r="J6402">
        <v>702</v>
      </c>
      <c r="K6402" s="12">
        <v>10214092</v>
      </c>
      <c r="L6402">
        <v>20929</v>
      </c>
      <c r="M6402">
        <v>47.35</v>
      </c>
      <c r="N6402">
        <v>8.75</v>
      </c>
      <c r="O6402">
        <v>5.8</v>
      </c>
      <c r="P6402">
        <f xml:space="preserve"> IF(Stock_Info[[#This Row],[Close Price]] &gt; Stock_Info[[#This Row],[Open Price]], 1, 0)</f>
        <v>1</v>
      </c>
      <c r="Q6402" t="str">
        <f>IF(AND(Stock_Info[[#This Row],[% Deli. Qty to Traded Qty]]&gt;80,Stock_Info[[#This Row],[No. of Trades]]&lt;3000),"Unusual Day","")</f>
        <v/>
      </c>
      <c r="R6402" t="str">
        <f>IF(AND(Stock_Info[[#This Row],[Spread High-Low]] &lt; 10, Stock_Info[[#This Row],[% Deli. Qty to Traded Qty]] &gt; 90), "Good Day", "")</f>
        <v/>
      </c>
    </row>
    <row r="6403" spans="1:18">
      <c r="A6403" t="s">
        <v>65</v>
      </c>
      <c r="B6403" s="1">
        <v>45686</v>
      </c>
      <c r="C6403" s="1" t="str">
        <f>"WEEK" &amp;" " &amp;  INT((DAY(Stock_Info[[#This Row],[Date]])+WEEKDAY(DATE(YEAR(Stock_Info[[#This Row],[Date]]),MONTH(Stock_Info[[#This Row],[Date]]),1))-1)/7)+1</f>
        <v>WEEK 5</v>
      </c>
      <c r="D6403" s="12">
        <v>226.9</v>
      </c>
      <c r="E6403" s="12">
        <v>229.5</v>
      </c>
      <c r="F6403" s="12">
        <v>226.05</v>
      </c>
      <c r="G6403" s="12">
        <v>228.15</v>
      </c>
      <c r="H6403" s="12">
        <v>227.88125299664375</v>
      </c>
      <c r="I6403">
        <v>31285</v>
      </c>
      <c r="J6403">
        <v>631</v>
      </c>
      <c r="K6403" s="12">
        <v>7129265</v>
      </c>
      <c r="L6403">
        <v>13598</v>
      </c>
      <c r="M6403">
        <v>43.46</v>
      </c>
      <c r="N6403">
        <v>3.45</v>
      </c>
      <c r="O6403">
        <v>1.25</v>
      </c>
      <c r="P6403">
        <f xml:space="preserve"> IF(Stock_Info[[#This Row],[Close Price]] &gt; Stock_Info[[#This Row],[Open Price]], 1, 0)</f>
        <v>1</v>
      </c>
      <c r="Q6403" t="str">
        <f>IF(AND(Stock_Info[[#This Row],[% Deli. Qty to Traded Qty]]&gt;80,Stock_Info[[#This Row],[No. of Trades]]&lt;3000),"Unusual Day","")</f>
        <v/>
      </c>
      <c r="R6403" t="str">
        <f>IF(AND(Stock_Info[[#This Row],[Spread High-Low]] &lt; 10, Stock_Info[[#This Row],[% Deli. Qty to Traded Qty]] &gt; 90), "Good Day", "")</f>
        <v/>
      </c>
    </row>
    <row r="6404" spans="1:18">
      <c r="A6404" t="s">
        <v>65</v>
      </c>
      <c r="B6404" s="1">
        <v>45685</v>
      </c>
      <c r="C6404" s="1" t="str">
        <f>"WEEK" &amp;" " &amp;  INT((DAY(Stock_Info[[#This Row],[Date]])+WEEKDAY(DATE(YEAR(Stock_Info[[#This Row],[Date]]),MONTH(Stock_Info[[#This Row],[Date]]),1))-1)/7)+1</f>
        <v>WEEK 5</v>
      </c>
      <c r="D6404" s="12">
        <v>222.15</v>
      </c>
      <c r="E6404" s="12">
        <v>227.25</v>
      </c>
      <c r="F6404" s="12">
        <v>216.8</v>
      </c>
      <c r="G6404" s="12">
        <v>224.85</v>
      </c>
      <c r="H6404" s="12">
        <v>222.28464947452835</v>
      </c>
      <c r="I6404">
        <v>118465</v>
      </c>
      <c r="J6404">
        <v>1907</v>
      </c>
      <c r="K6404" s="12">
        <v>26332951</v>
      </c>
      <c r="L6404">
        <v>48283</v>
      </c>
      <c r="M6404">
        <v>40.76</v>
      </c>
      <c r="N6404">
        <v>10.45</v>
      </c>
      <c r="O6404">
        <v>2.7</v>
      </c>
      <c r="P6404">
        <f xml:space="preserve"> IF(Stock_Info[[#This Row],[Close Price]] &gt; Stock_Info[[#This Row],[Open Price]], 1, 0)</f>
        <v>1</v>
      </c>
      <c r="Q6404" t="str">
        <f>IF(AND(Stock_Info[[#This Row],[% Deli. Qty to Traded Qty]]&gt;80,Stock_Info[[#This Row],[No. of Trades]]&lt;3000),"Unusual Day","")</f>
        <v/>
      </c>
      <c r="R6404" t="str">
        <f>IF(AND(Stock_Info[[#This Row],[Spread High-Low]] &lt; 10, Stock_Info[[#This Row],[% Deli. Qty to Traded Qty]] &gt; 90), "Good Day", "")</f>
        <v/>
      </c>
    </row>
    <row r="6405" spans="1:18">
      <c r="A6405" t="s">
        <v>65</v>
      </c>
      <c r="B6405" s="1">
        <v>45684</v>
      </c>
      <c r="C6405" s="1" t="str">
        <f>"WEEK" &amp;" " &amp;  INT((DAY(Stock_Info[[#This Row],[Date]])+WEEKDAY(DATE(YEAR(Stock_Info[[#This Row],[Date]]),MONTH(Stock_Info[[#This Row],[Date]]),1))-1)/7)+1</f>
        <v>WEEK 5</v>
      </c>
      <c r="D6405" s="12">
        <v>225.9</v>
      </c>
      <c r="E6405" s="12">
        <v>226</v>
      </c>
      <c r="F6405" s="12">
        <v>220.1</v>
      </c>
      <c r="G6405" s="12">
        <v>223.15</v>
      </c>
      <c r="H6405" s="12">
        <v>223.80470726777958</v>
      </c>
      <c r="I6405">
        <v>62839</v>
      </c>
      <c r="J6405">
        <v>1156</v>
      </c>
      <c r="K6405" s="12">
        <v>14063664</v>
      </c>
      <c r="L6405">
        <v>31060</v>
      </c>
      <c r="M6405">
        <v>49.43</v>
      </c>
      <c r="N6405">
        <v>5.9</v>
      </c>
      <c r="O6405">
        <v>-2.75</v>
      </c>
      <c r="P6405">
        <f xml:space="preserve"> IF(Stock_Info[[#This Row],[Close Price]] &gt; Stock_Info[[#This Row],[Open Price]], 1, 0)</f>
        <v>0</v>
      </c>
      <c r="Q6405" t="str">
        <f>IF(AND(Stock_Info[[#This Row],[% Deli. Qty to Traded Qty]]&gt;80,Stock_Info[[#This Row],[No. of Trades]]&lt;3000),"Unusual Day","")</f>
        <v/>
      </c>
      <c r="R6405" t="str">
        <f>IF(AND(Stock_Info[[#This Row],[Spread High-Low]] &lt; 10, Stock_Info[[#This Row],[% Deli. Qty to Traded Qty]] &gt; 90), "Good Day", "")</f>
        <v/>
      </c>
    </row>
    <row r="6406" spans="1:18">
      <c r="A6406" t="s">
        <v>65</v>
      </c>
      <c r="B6406" s="1">
        <v>45681</v>
      </c>
      <c r="C6406" s="1" t="str">
        <f>"WEEK" &amp;" " &amp;  INT((DAY(Stock_Info[[#This Row],[Date]])+WEEKDAY(DATE(YEAR(Stock_Info[[#This Row],[Date]]),MONTH(Stock_Info[[#This Row],[Date]]),1))-1)/7)+1</f>
        <v>WEEK 4</v>
      </c>
      <c r="D6406" s="12">
        <v>233.25</v>
      </c>
      <c r="E6406" s="12">
        <v>233.7</v>
      </c>
      <c r="F6406" s="12">
        <v>224.2</v>
      </c>
      <c r="G6406" s="12">
        <v>225.85</v>
      </c>
      <c r="H6406" s="12">
        <v>227.09739330110986</v>
      </c>
      <c r="I6406">
        <v>70549</v>
      </c>
      <c r="J6406">
        <v>1533</v>
      </c>
      <c r="K6406" s="12">
        <v>16021494</v>
      </c>
      <c r="L6406">
        <v>27526</v>
      </c>
      <c r="M6406">
        <v>39.020000000000003</v>
      </c>
      <c r="N6406">
        <v>9.5</v>
      </c>
      <c r="O6406">
        <v>-7.4</v>
      </c>
      <c r="P6406">
        <f xml:space="preserve"> IF(Stock_Info[[#This Row],[Close Price]] &gt; Stock_Info[[#This Row],[Open Price]], 1, 0)</f>
        <v>0</v>
      </c>
      <c r="Q6406" t="str">
        <f>IF(AND(Stock_Info[[#This Row],[% Deli. Qty to Traded Qty]]&gt;80,Stock_Info[[#This Row],[No. of Trades]]&lt;3000),"Unusual Day","")</f>
        <v/>
      </c>
      <c r="R6406" t="str">
        <f>IF(AND(Stock_Info[[#This Row],[Spread High-Low]] &lt; 10, Stock_Info[[#This Row],[% Deli. Qty to Traded Qty]] &gt; 90), "Good Day", "")</f>
        <v/>
      </c>
    </row>
    <row r="6407" spans="1:18">
      <c r="A6407" t="s">
        <v>65</v>
      </c>
      <c r="B6407" s="1">
        <v>45680</v>
      </c>
      <c r="C6407" s="1" t="str">
        <f>"WEEK" &amp;" " &amp;  INT((DAY(Stock_Info[[#This Row],[Date]])+WEEKDAY(DATE(YEAR(Stock_Info[[#This Row],[Date]]),MONTH(Stock_Info[[#This Row],[Date]]),1))-1)/7)+1</f>
        <v>WEEK 4</v>
      </c>
      <c r="D6407" s="12">
        <v>226.35</v>
      </c>
      <c r="E6407" s="12">
        <v>234.5</v>
      </c>
      <c r="F6407" s="12">
        <v>221.05</v>
      </c>
      <c r="G6407" s="12">
        <v>233.6</v>
      </c>
      <c r="H6407" s="12">
        <v>229.70772130570126</v>
      </c>
      <c r="I6407">
        <v>105047</v>
      </c>
      <c r="J6407">
        <v>1767</v>
      </c>
      <c r="K6407" s="12">
        <v>24130107</v>
      </c>
      <c r="L6407">
        <v>44895</v>
      </c>
      <c r="M6407">
        <v>42.74</v>
      </c>
      <c r="N6407">
        <v>13.45</v>
      </c>
      <c r="O6407">
        <v>7.25</v>
      </c>
      <c r="P6407">
        <f xml:space="preserve"> IF(Stock_Info[[#This Row],[Close Price]] &gt; Stock_Info[[#This Row],[Open Price]], 1, 0)</f>
        <v>1</v>
      </c>
      <c r="Q6407" t="str">
        <f>IF(AND(Stock_Info[[#This Row],[% Deli. Qty to Traded Qty]]&gt;80,Stock_Info[[#This Row],[No. of Trades]]&lt;3000),"Unusual Day","")</f>
        <v/>
      </c>
      <c r="R6407" t="str">
        <f>IF(AND(Stock_Info[[#This Row],[Spread High-Low]] &lt; 10, Stock_Info[[#This Row],[% Deli. Qty to Traded Qty]] &gt; 90), "Good Day", "")</f>
        <v/>
      </c>
    </row>
    <row r="6408" spans="1:18">
      <c r="A6408" t="s">
        <v>65</v>
      </c>
      <c r="B6408" s="1">
        <v>45679</v>
      </c>
      <c r="C6408" s="1" t="str">
        <f>"WEEK" &amp;" " &amp;  INT((DAY(Stock_Info[[#This Row],[Date]])+WEEKDAY(DATE(YEAR(Stock_Info[[#This Row],[Date]]),MONTH(Stock_Info[[#This Row],[Date]]),1))-1)/7)+1</f>
        <v>WEEK 4</v>
      </c>
      <c r="D6408" s="12">
        <v>229.8</v>
      </c>
      <c r="E6408" s="12">
        <v>230.8</v>
      </c>
      <c r="F6408" s="12">
        <v>220.05</v>
      </c>
      <c r="G6408" s="12">
        <v>223.65</v>
      </c>
      <c r="H6408" s="12">
        <v>224.51940362230911</v>
      </c>
      <c r="I6408">
        <v>89004</v>
      </c>
      <c r="J6408">
        <v>1700</v>
      </c>
      <c r="K6408" s="12">
        <v>19983125</v>
      </c>
      <c r="L6408">
        <v>25313</v>
      </c>
      <c r="M6408">
        <v>28.44</v>
      </c>
      <c r="N6408">
        <v>10.75</v>
      </c>
      <c r="O6408">
        <v>-6.15</v>
      </c>
      <c r="P6408">
        <f xml:space="preserve"> IF(Stock_Info[[#This Row],[Close Price]] &gt; Stock_Info[[#This Row],[Open Price]], 1, 0)</f>
        <v>0</v>
      </c>
      <c r="Q6408" t="str">
        <f>IF(AND(Stock_Info[[#This Row],[% Deli. Qty to Traded Qty]]&gt;80,Stock_Info[[#This Row],[No. of Trades]]&lt;3000),"Unusual Day","")</f>
        <v/>
      </c>
      <c r="R6408" t="str">
        <f>IF(AND(Stock_Info[[#This Row],[Spread High-Low]] &lt; 10, Stock_Info[[#This Row],[% Deli. Qty to Traded Qty]] &gt; 90), "Good Day", "")</f>
        <v/>
      </c>
    </row>
    <row r="6409" spans="1:18">
      <c r="A6409" t="s">
        <v>65</v>
      </c>
      <c r="B6409" s="1">
        <v>45678</v>
      </c>
      <c r="C6409" s="1" t="str">
        <f>"WEEK" &amp;" " &amp;  INT((DAY(Stock_Info[[#This Row],[Date]])+WEEKDAY(DATE(YEAR(Stock_Info[[#This Row],[Date]]),MONTH(Stock_Info[[#This Row],[Date]]),1))-1)/7)+1</f>
        <v>WEEK 4</v>
      </c>
      <c r="D6409" s="12">
        <v>227.7</v>
      </c>
      <c r="E6409" s="12">
        <v>231.6</v>
      </c>
      <c r="F6409" s="12">
        <v>223.7</v>
      </c>
      <c r="G6409" s="12">
        <v>227.55</v>
      </c>
      <c r="H6409" s="12">
        <v>227.8277173688345</v>
      </c>
      <c r="I6409">
        <v>169309</v>
      </c>
      <c r="J6409">
        <v>3668</v>
      </c>
      <c r="K6409" s="12">
        <v>38573283</v>
      </c>
      <c r="L6409">
        <v>72387</v>
      </c>
      <c r="M6409">
        <v>42.75</v>
      </c>
      <c r="N6409">
        <v>7.9</v>
      </c>
      <c r="O6409">
        <v>-0.15</v>
      </c>
      <c r="P6409">
        <f xml:space="preserve"> IF(Stock_Info[[#This Row],[Close Price]] &gt; Stock_Info[[#This Row],[Open Price]], 1, 0)</f>
        <v>0</v>
      </c>
      <c r="Q6409" t="str">
        <f>IF(AND(Stock_Info[[#This Row],[% Deli. Qty to Traded Qty]]&gt;80,Stock_Info[[#This Row],[No. of Trades]]&lt;3000),"Unusual Day","")</f>
        <v/>
      </c>
      <c r="R6409" t="str">
        <f>IF(AND(Stock_Info[[#This Row],[Spread High-Low]] &lt; 10, Stock_Info[[#This Row],[% Deli. Qty to Traded Qty]] &gt; 90), "Good Day", "")</f>
        <v/>
      </c>
    </row>
    <row r="6410" spans="1:18">
      <c r="A6410" t="s">
        <v>65</v>
      </c>
      <c r="B6410" s="1">
        <v>45677</v>
      </c>
      <c r="C6410" s="1" t="str">
        <f>"WEEK" &amp;" " &amp;  INT((DAY(Stock_Info[[#This Row],[Date]])+WEEKDAY(DATE(YEAR(Stock_Info[[#This Row],[Date]]),MONTH(Stock_Info[[#This Row],[Date]]),1))-1)/7)+1</f>
        <v>WEEK 4</v>
      </c>
      <c r="D6410" s="12">
        <v>219.75</v>
      </c>
      <c r="E6410" s="12">
        <v>229.15</v>
      </c>
      <c r="F6410" s="12">
        <v>218.5</v>
      </c>
      <c r="G6410" s="12">
        <v>224.95</v>
      </c>
      <c r="H6410" s="12">
        <v>224.49197269040442</v>
      </c>
      <c r="I6410">
        <v>107508</v>
      </c>
      <c r="J6410">
        <v>1596</v>
      </c>
      <c r="K6410" s="12">
        <v>24134683</v>
      </c>
      <c r="L6410">
        <v>28748</v>
      </c>
      <c r="M6410">
        <v>26.74</v>
      </c>
      <c r="N6410">
        <v>10.65</v>
      </c>
      <c r="O6410">
        <v>5.2</v>
      </c>
      <c r="P6410">
        <f xml:space="preserve"> IF(Stock_Info[[#This Row],[Close Price]] &gt; Stock_Info[[#This Row],[Open Price]], 1, 0)</f>
        <v>1</v>
      </c>
      <c r="Q6410" t="str">
        <f>IF(AND(Stock_Info[[#This Row],[% Deli. Qty to Traded Qty]]&gt;80,Stock_Info[[#This Row],[No. of Trades]]&lt;3000),"Unusual Day","")</f>
        <v/>
      </c>
      <c r="R6410" t="str">
        <f>IF(AND(Stock_Info[[#This Row],[Spread High-Low]] &lt; 10, Stock_Info[[#This Row],[% Deli. Qty to Traded Qty]] &gt; 90), "Good Day", "")</f>
        <v/>
      </c>
    </row>
    <row r="6411" spans="1:18">
      <c r="A6411" t="s">
        <v>65</v>
      </c>
      <c r="B6411" s="1">
        <v>45674</v>
      </c>
      <c r="C6411" s="1" t="str">
        <f>"WEEK" &amp;" " &amp;  INT((DAY(Stock_Info[[#This Row],[Date]])+WEEKDAY(DATE(YEAR(Stock_Info[[#This Row],[Date]]),MONTH(Stock_Info[[#This Row],[Date]]),1))-1)/7)+1</f>
        <v>WEEK 3</v>
      </c>
      <c r="D6411" s="12">
        <v>220.9</v>
      </c>
      <c r="E6411" s="12">
        <v>221.8</v>
      </c>
      <c r="F6411" s="12">
        <v>216.15</v>
      </c>
      <c r="G6411" s="12">
        <v>218.05</v>
      </c>
      <c r="H6411" s="12">
        <v>218.37497350385078</v>
      </c>
      <c r="I6411">
        <v>56612</v>
      </c>
      <c r="J6411">
        <v>1146</v>
      </c>
      <c r="K6411" s="12">
        <v>12362644</v>
      </c>
      <c r="L6411">
        <v>23918</v>
      </c>
      <c r="M6411">
        <v>42.25</v>
      </c>
      <c r="N6411">
        <v>5.65</v>
      </c>
      <c r="O6411">
        <v>-2.85</v>
      </c>
      <c r="P6411">
        <f xml:space="preserve"> IF(Stock_Info[[#This Row],[Close Price]] &gt; Stock_Info[[#This Row],[Open Price]], 1, 0)</f>
        <v>0</v>
      </c>
      <c r="Q6411" t="str">
        <f>IF(AND(Stock_Info[[#This Row],[% Deli. Qty to Traded Qty]]&gt;80,Stock_Info[[#This Row],[No. of Trades]]&lt;3000),"Unusual Day","")</f>
        <v/>
      </c>
      <c r="R6411" t="str">
        <f>IF(AND(Stock_Info[[#This Row],[Spread High-Low]] &lt; 10, Stock_Info[[#This Row],[% Deli. Qty to Traded Qty]] &gt; 90), "Good Day", "")</f>
        <v/>
      </c>
    </row>
    <row r="6412" spans="1:18">
      <c r="A6412" t="s">
        <v>65</v>
      </c>
      <c r="B6412" s="1">
        <v>45673</v>
      </c>
      <c r="C6412" s="1" t="str">
        <f>"WEEK" &amp;" " &amp;  INT((DAY(Stock_Info[[#This Row],[Date]])+WEEKDAY(DATE(YEAR(Stock_Info[[#This Row],[Date]]),MONTH(Stock_Info[[#This Row],[Date]]),1))-1)/7)+1</f>
        <v>WEEK 3</v>
      </c>
      <c r="D6412" s="12">
        <v>216.3</v>
      </c>
      <c r="E6412" s="12">
        <v>221.65</v>
      </c>
      <c r="F6412" s="12">
        <v>213</v>
      </c>
      <c r="G6412" s="12">
        <v>220.75</v>
      </c>
      <c r="H6412" s="12">
        <v>218.13599634090562</v>
      </c>
      <c r="I6412">
        <v>59031</v>
      </c>
      <c r="J6412">
        <v>1204</v>
      </c>
      <c r="K6412" s="12">
        <v>12876786</v>
      </c>
      <c r="L6412">
        <v>23195</v>
      </c>
      <c r="M6412">
        <v>39.29</v>
      </c>
      <c r="N6412">
        <v>8.65</v>
      </c>
      <c r="O6412">
        <v>4.45</v>
      </c>
      <c r="P6412">
        <f xml:space="preserve"> IF(Stock_Info[[#This Row],[Close Price]] &gt; Stock_Info[[#This Row],[Open Price]], 1, 0)</f>
        <v>1</v>
      </c>
      <c r="Q6412" t="str">
        <f>IF(AND(Stock_Info[[#This Row],[% Deli. Qty to Traded Qty]]&gt;80,Stock_Info[[#This Row],[No. of Trades]]&lt;3000),"Unusual Day","")</f>
        <v/>
      </c>
      <c r="R6412" t="str">
        <f>IF(AND(Stock_Info[[#This Row],[Spread High-Low]] &lt; 10, Stock_Info[[#This Row],[% Deli. Qty to Traded Qty]] &gt; 90), "Good Day", "")</f>
        <v/>
      </c>
    </row>
    <row r="6413" spans="1:18">
      <c r="A6413" t="s">
        <v>65</v>
      </c>
      <c r="B6413" s="1">
        <v>45672</v>
      </c>
      <c r="C6413" s="1" t="str">
        <f>"WEEK" &amp;" " &amp;  INT((DAY(Stock_Info[[#This Row],[Date]])+WEEKDAY(DATE(YEAR(Stock_Info[[#This Row],[Date]]),MONTH(Stock_Info[[#This Row],[Date]]),1))-1)/7)+1</f>
        <v>WEEK 3</v>
      </c>
      <c r="D6413" s="12">
        <v>221.1</v>
      </c>
      <c r="E6413" s="12">
        <v>221.1</v>
      </c>
      <c r="F6413" s="12">
        <v>212.05</v>
      </c>
      <c r="G6413" s="12">
        <v>212.45</v>
      </c>
      <c r="H6413" s="12">
        <v>214.57769958951161</v>
      </c>
      <c r="I6413">
        <v>11937</v>
      </c>
      <c r="J6413">
        <v>346</v>
      </c>
      <c r="K6413" s="12">
        <v>2561414</v>
      </c>
      <c r="L6413">
        <v>4769</v>
      </c>
      <c r="M6413">
        <v>39.950000000000003</v>
      </c>
      <c r="N6413">
        <v>9.0500000000000007</v>
      </c>
      <c r="O6413">
        <v>-8.65</v>
      </c>
      <c r="P6413">
        <f xml:space="preserve"> IF(Stock_Info[[#This Row],[Close Price]] &gt; Stock_Info[[#This Row],[Open Price]], 1, 0)</f>
        <v>0</v>
      </c>
      <c r="Q6413" t="str">
        <f>IF(AND(Stock_Info[[#This Row],[% Deli. Qty to Traded Qty]]&gt;80,Stock_Info[[#This Row],[No. of Trades]]&lt;3000),"Unusual Day","")</f>
        <v/>
      </c>
      <c r="R6413" t="str">
        <f>IF(AND(Stock_Info[[#This Row],[Spread High-Low]] &lt; 10, Stock_Info[[#This Row],[% Deli. Qty to Traded Qty]] &gt; 90), "Good Day", "")</f>
        <v/>
      </c>
    </row>
    <row r="6414" spans="1:18">
      <c r="A6414" t="s">
        <v>65</v>
      </c>
      <c r="B6414" s="1">
        <v>45671</v>
      </c>
      <c r="C6414" s="1" t="str">
        <f>"WEEK" &amp;" " &amp;  INT((DAY(Stock_Info[[#This Row],[Date]])+WEEKDAY(DATE(YEAR(Stock_Info[[#This Row],[Date]]),MONTH(Stock_Info[[#This Row],[Date]]),1))-1)/7)+1</f>
        <v>WEEK 3</v>
      </c>
      <c r="D6414" s="12">
        <v>212</v>
      </c>
      <c r="E6414" s="12">
        <v>217.6</v>
      </c>
      <c r="F6414" s="12">
        <v>207</v>
      </c>
      <c r="G6414" s="12">
        <v>216.75</v>
      </c>
      <c r="H6414" s="12">
        <v>214.11785939580852</v>
      </c>
      <c r="I6414">
        <v>28534</v>
      </c>
      <c r="J6414">
        <v>416</v>
      </c>
      <c r="K6414" s="12">
        <v>6109639</v>
      </c>
      <c r="L6414">
        <v>20688</v>
      </c>
      <c r="M6414">
        <v>72.5</v>
      </c>
      <c r="N6414">
        <v>10.6</v>
      </c>
      <c r="O6414">
        <v>4.75</v>
      </c>
      <c r="P6414">
        <f xml:space="preserve"> IF(Stock_Info[[#This Row],[Close Price]] &gt; Stock_Info[[#This Row],[Open Price]], 1, 0)</f>
        <v>1</v>
      </c>
      <c r="Q6414" t="str">
        <f>IF(AND(Stock_Info[[#This Row],[% Deli. Qty to Traded Qty]]&gt;80,Stock_Info[[#This Row],[No. of Trades]]&lt;3000),"Unusual Day","")</f>
        <v/>
      </c>
      <c r="R6414" t="str">
        <f>IF(AND(Stock_Info[[#This Row],[Spread High-Low]] &lt; 10, Stock_Info[[#This Row],[% Deli. Qty to Traded Qty]] &gt; 90), "Good Day", "")</f>
        <v/>
      </c>
    </row>
    <row r="6415" spans="1:18">
      <c r="A6415" t="s">
        <v>65</v>
      </c>
      <c r="B6415" s="1">
        <v>45670</v>
      </c>
      <c r="C6415" s="1" t="str">
        <f>"WEEK" &amp;" " &amp;  INT((DAY(Stock_Info[[#This Row],[Date]])+WEEKDAY(DATE(YEAR(Stock_Info[[#This Row],[Date]]),MONTH(Stock_Info[[#This Row],[Date]]),1))-1)/7)+1</f>
        <v>WEEK 3</v>
      </c>
      <c r="D6415" s="12">
        <v>206.75</v>
      </c>
      <c r="E6415" s="12">
        <v>210</v>
      </c>
      <c r="F6415" s="12">
        <v>204.4</v>
      </c>
      <c r="G6415" s="12">
        <v>208.2</v>
      </c>
      <c r="H6415" s="12">
        <v>207.11152849997035</v>
      </c>
      <c r="I6415">
        <v>50579</v>
      </c>
      <c r="J6415">
        <v>819</v>
      </c>
      <c r="K6415" s="12">
        <v>10475494</v>
      </c>
      <c r="L6415">
        <v>29186</v>
      </c>
      <c r="M6415">
        <v>57.7</v>
      </c>
      <c r="N6415">
        <v>5.6</v>
      </c>
      <c r="O6415">
        <v>1.45</v>
      </c>
      <c r="P6415">
        <f xml:space="preserve"> IF(Stock_Info[[#This Row],[Close Price]] &gt; Stock_Info[[#This Row],[Open Price]], 1, 0)</f>
        <v>1</v>
      </c>
      <c r="Q6415" t="str">
        <f>IF(AND(Stock_Info[[#This Row],[% Deli. Qty to Traded Qty]]&gt;80,Stock_Info[[#This Row],[No. of Trades]]&lt;3000),"Unusual Day","")</f>
        <v/>
      </c>
      <c r="R6415" t="str">
        <f>IF(AND(Stock_Info[[#This Row],[Spread High-Low]] &lt; 10, Stock_Info[[#This Row],[% Deli. Qty to Traded Qty]] &gt; 90), "Good Day", "")</f>
        <v/>
      </c>
    </row>
    <row r="6416" spans="1:18">
      <c r="A6416" t="s">
        <v>65</v>
      </c>
      <c r="B6416" s="1">
        <v>45667</v>
      </c>
      <c r="C6416" s="1" t="str">
        <f>"WEEK" &amp;" " &amp;  INT((DAY(Stock_Info[[#This Row],[Date]])+WEEKDAY(DATE(YEAR(Stock_Info[[#This Row],[Date]]),MONTH(Stock_Info[[#This Row],[Date]]),1))-1)/7)+1</f>
        <v>WEEK 2</v>
      </c>
      <c r="D6416" s="12">
        <v>210</v>
      </c>
      <c r="E6416" s="12">
        <v>213.15</v>
      </c>
      <c r="F6416" s="12">
        <v>206.65</v>
      </c>
      <c r="G6416" s="12">
        <v>209.55</v>
      </c>
      <c r="H6416" s="12">
        <v>209.93109990282727</v>
      </c>
      <c r="I6416">
        <v>43222</v>
      </c>
      <c r="J6416">
        <v>842</v>
      </c>
      <c r="K6416" s="12">
        <v>9073642</v>
      </c>
      <c r="L6416">
        <v>17667</v>
      </c>
      <c r="M6416">
        <v>40.880000000000003</v>
      </c>
      <c r="N6416">
        <v>6.5</v>
      </c>
      <c r="O6416">
        <v>-0.45</v>
      </c>
      <c r="P6416">
        <f xml:space="preserve"> IF(Stock_Info[[#This Row],[Close Price]] &gt; Stock_Info[[#This Row],[Open Price]], 1, 0)</f>
        <v>0</v>
      </c>
      <c r="Q6416" t="str">
        <f>IF(AND(Stock_Info[[#This Row],[% Deli. Qty to Traded Qty]]&gt;80,Stock_Info[[#This Row],[No. of Trades]]&lt;3000),"Unusual Day","")</f>
        <v/>
      </c>
      <c r="R6416" t="str">
        <f>IF(AND(Stock_Info[[#This Row],[Spread High-Low]] &lt; 10, Stock_Info[[#This Row],[% Deli. Qty to Traded Qty]] &gt; 90), "Good Day", "")</f>
        <v/>
      </c>
    </row>
    <row r="6417" spans="1:18">
      <c r="A6417" t="s">
        <v>65</v>
      </c>
      <c r="B6417" s="1">
        <v>45666</v>
      </c>
      <c r="C6417" s="1" t="str">
        <f>"WEEK" &amp;" " &amp;  INT((DAY(Stock_Info[[#This Row],[Date]])+WEEKDAY(DATE(YEAR(Stock_Info[[#This Row],[Date]]),MONTH(Stock_Info[[#This Row],[Date]]),1))-1)/7)+1</f>
        <v>WEEK 2</v>
      </c>
      <c r="D6417" s="12">
        <v>216.5</v>
      </c>
      <c r="E6417" s="12">
        <v>216.5</v>
      </c>
      <c r="F6417" s="12">
        <v>209</v>
      </c>
      <c r="G6417" s="12">
        <v>211.1</v>
      </c>
      <c r="H6417" s="12">
        <v>210.68064687003397</v>
      </c>
      <c r="I6417">
        <v>32093</v>
      </c>
      <c r="J6417">
        <v>917</v>
      </c>
      <c r="K6417" s="12">
        <v>6761374</v>
      </c>
      <c r="L6417">
        <v>17189</v>
      </c>
      <c r="M6417">
        <v>53.56</v>
      </c>
      <c r="N6417">
        <v>7.5</v>
      </c>
      <c r="O6417">
        <v>-5.4</v>
      </c>
      <c r="P6417">
        <f xml:space="preserve"> IF(Stock_Info[[#This Row],[Close Price]] &gt; Stock_Info[[#This Row],[Open Price]], 1, 0)</f>
        <v>0</v>
      </c>
      <c r="Q6417" t="str">
        <f>IF(AND(Stock_Info[[#This Row],[% Deli. Qty to Traded Qty]]&gt;80,Stock_Info[[#This Row],[No. of Trades]]&lt;3000),"Unusual Day","")</f>
        <v/>
      </c>
      <c r="R6417" t="str">
        <f>IF(AND(Stock_Info[[#This Row],[Spread High-Low]] &lt; 10, Stock_Info[[#This Row],[% Deli. Qty to Traded Qty]] &gt; 90), "Good Day", "")</f>
        <v/>
      </c>
    </row>
    <row r="6418" spans="1:18">
      <c r="A6418" t="s">
        <v>65</v>
      </c>
      <c r="B6418" s="1">
        <v>45665</v>
      </c>
      <c r="C6418" s="1" t="str">
        <f>"WEEK" &amp;" " &amp;  INT((DAY(Stock_Info[[#This Row],[Date]])+WEEKDAY(DATE(YEAR(Stock_Info[[#This Row],[Date]]),MONTH(Stock_Info[[#This Row],[Date]]),1))-1)/7)+1</f>
        <v>WEEK 2</v>
      </c>
      <c r="D6418" s="12">
        <v>215</v>
      </c>
      <c r="E6418" s="12">
        <v>219.3</v>
      </c>
      <c r="F6418" s="12">
        <v>211.05</v>
      </c>
      <c r="G6418" s="12">
        <v>212.5</v>
      </c>
      <c r="H6418" s="12">
        <v>213.98974204254034</v>
      </c>
      <c r="I6418">
        <v>26516</v>
      </c>
      <c r="J6418">
        <v>621</v>
      </c>
      <c r="K6418" s="12">
        <v>5674152</v>
      </c>
      <c r="L6418">
        <v>10929</v>
      </c>
      <c r="M6418">
        <v>41.22</v>
      </c>
      <c r="N6418">
        <v>8.25</v>
      </c>
      <c r="O6418">
        <v>-2.5</v>
      </c>
      <c r="P6418">
        <f xml:space="preserve"> IF(Stock_Info[[#This Row],[Close Price]] &gt; Stock_Info[[#This Row],[Open Price]], 1, 0)</f>
        <v>0</v>
      </c>
      <c r="Q6418" t="str">
        <f>IF(AND(Stock_Info[[#This Row],[% Deli. Qty to Traded Qty]]&gt;80,Stock_Info[[#This Row],[No. of Trades]]&lt;3000),"Unusual Day","")</f>
        <v/>
      </c>
      <c r="R6418" t="str">
        <f>IF(AND(Stock_Info[[#This Row],[Spread High-Low]] &lt; 10, Stock_Info[[#This Row],[% Deli. Qty to Traded Qty]] &gt; 90), "Good Day", "")</f>
        <v/>
      </c>
    </row>
    <row r="6419" spans="1:18">
      <c r="A6419" t="s">
        <v>65</v>
      </c>
      <c r="B6419" s="1">
        <v>45664</v>
      </c>
      <c r="C6419" s="1" t="str">
        <f>"WEEK" &amp;" " &amp;  INT((DAY(Stock_Info[[#This Row],[Date]])+WEEKDAY(DATE(YEAR(Stock_Info[[#This Row],[Date]]),MONTH(Stock_Info[[#This Row],[Date]]),1))-1)/7)+1</f>
        <v>WEEK 2</v>
      </c>
      <c r="D6419" s="12">
        <v>216.8</v>
      </c>
      <c r="E6419" s="12">
        <v>219.9</v>
      </c>
      <c r="F6419" s="12">
        <v>215.7</v>
      </c>
      <c r="G6419" s="12">
        <v>218</v>
      </c>
      <c r="H6419" s="12">
        <v>217.56860405109018</v>
      </c>
      <c r="I6419">
        <v>31004</v>
      </c>
      <c r="J6419">
        <v>542</v>
      </c>
      <c r="K6419" s="12">
        <v>6745497</v>
      </c>
      <c r="L6419">
        <v>14564</v>
      </c>
      <c r="M6419">
        <v>46.97</v>
      </c>
      <c r="N6419">
        <v>4.2</v>
      </c>
      <c r="O6419">
        <v>1.2</v>
      </c>
      <c r="P6419">
        <f xml:space="preserve"> IF(Stock_Info[[#This Row],[Close Price]] &gt; Stock_Info[[#This Row],[Open Price]], 1, 0)</f>
        <v>1</v>
      </c>
      <c r="Q6419" t="str">
        <f>IF(AND(Stock_Info[[#This Row],[% Deli. Qty to Traded Qty]]&gt;80,Stock_Info[[#This Row],[No. of Trades]]&lt;3000),"Unusual Day","")</f>
        <v/>
      </c>
      <c r="R6419" t="str">
        <f>IF(AND(Stock_Info[[#This Row],[Spread High-Low]] &lt; 10, Stock_Info[[#This Row],[% Deli. Qty to Traded Qty]] &gt; 90), "Good Day", "")</f>
        <v/>
      </c>
    </row>
    <row r="6420" spans="1:18">
      <c r="A6420" t="s">
        <v>65</v>
      </c>
      <c r="B6420" s="1">
        <v>45663</v>
      </c>
      <c r="C6420" s="1" t="str">
        <f>"WEEK" &amp;" " &amp;  INT((DAY(Stock_Info[[#This Row],[Date]])+WEEKDAY(DATE(YEAR(Stock_Info[[#This Row],[Date]]),MONTH(Stock_Info[[#This Row],[Date]]),1))-1)/7)+1</f>
        <v>WEEK 2</v>
      </c>
      <c r="D6420" s="12">
        <v>222.5</v>
      </c>
      <c r="E6420" s="12">
        <v>225.9</v>
      </c>
      <c r="F6420" s="12">
        <v>215</v>
      </c>
      <c r="G6420" s="12">
        <v>217.75</v>
      </c>
      <c r="H6420" s="12">
        <v>219.99059024807528</v>
      </c>
      <c r="I6420">
        <v>77154</v>
      </c>
      <c r="J6420">
        <v>1981</v>
      </c>
      <c r="K6420" s="12">
        <v>16973154</v>
      </c>
      <c r="L6420">
        <v>39826</v>
      </c>
      <c r="M6420">
        <v>51.62</v>
      </c>
      <c r="N6420">
        <v>10.9</v>
      </c>
      <c r="O6420">
        <v>-4.75</v>
      </c>
      <c r="P6420">
        <f xml:space="preserve"> IF(Stock_Info[[#This Row],[Close Price]] &gt; Stock_Info[[#This Row],[Open Price]], 1, 0)</f>
        <v>0</v>
      </c>
      <c r="Q6420" t="str">
        <f>IF(AND(Stock_Info[[#This Row],[% Deli. Qty to Traded Qty]]&gt;80,Stock_Info[[#This Row],[No. of Trades]]&lt;3000),"Unusual Day","")</f>
        <v/>
      </c>
      <c r="R6420" t="str">
        <f>IF(AND(Stock_Info[[#This Row],[Spread High-Low]] &lt; 10, Stock_Info[[#This Row],[% Deli. Qty to Traded Qty]] &gt; 90), "Good Day", "")</f>
        <v/>
      </c>
    </row>
    <row r="6421" spans="1:18">
      <c r="A6421" t="s">
        <v>65</v>
      </c>
      <c r="B6421" s="1">
        <v>45660</v>
      </c>
      <c r="C6421" s="1" t="str">
        <f>"WEEK" &amp;" " &amp;  INT((DAY(Stock_Info[[#This Row],[Date]])+WEEKDAY(DATE(YEAR(Stock_Info[[#This Row],[Date]]),MONTH(Stock_Info[[#This Row],[Date]]),1))-1)/7)+1</f>
        <v>WEEK 1</v>
      </c>
      <c r="D6421" s="12">
        <v>224.1</v>
      </c>
      <c r="E6421" s="12">
        <v>225.9</v>
      </c>
      <c r="F6421" s="12">
        <v>222.05</v>
      </c>
      <c r="G6421" s="12">
        <v>222.9</v>
      </c>
      <c r="H6421" s="12">
        <v>223.99524224143292</v>
      </c>
      <c r="I6421">
        <v>32158</v>
      </c>
      <c r="J6421">
        <v>575</v>
      </c>
      <c r="K6421" s="12">
        <v>7203239</v>
      </c>
      <c r="L6421">
        <v>14673</v>
      </c>
      <c r="M6421">
        <v>45.63</v>
      </c>
      <c r="N6421">
        <v>3.85</v>
      </c>
      <c r="O6421">
        <v>-1.2</v>
      </c>
      <c r="P6421">
        <f xml:space="preserve"> IF(Stock_Info[[#This Row],[Close Price]] &gt; Stock_Info[[#This Row],[Open Price]], 1, 0)</f>
        <v>0</v>
      </c>
      <c r="Q6421" t="str">
        <f>IF(AND(Stock_Info[[#This Row],[% Deli. Qty to Traded Qty]]&gt;80,Stock_Info[[#This Row],[No. of Trades]]&lt;3000),"Unusual Day","")</f>
        <v/>
      </c>
      <c r="R6421" t="str">
        <f>IF(AND(Stock_Info[[#This Row],[Spread High-Low]] &lt; 10, Stock_Info[[#This Row],[% Deli. Qty to Traded Qty]] &gt; 90), "Good Day", "")</f>
        <v/>
      </c>
    </row>
    <row r="6422" spans="1:18">
      <c r="A6422" t="s">
        <v>65</v>
      </c>
      <c r="B6422" s="1">
        <v>45659</v>
      </c>
      <c r="C6422" s="1" t="str">
        <f>"WEEK" &amp;" " &amp;  INT((DAY(Stock_Info[[#This Row],[Date]])+WEEKDAY(DATE(YEAR(Stock_Info[[#This Row],[Date]]),MONTH(Stock_Info[[#This Row],[Date]]),1))-1)/7)+1</f>
        <v>WEEK 1</v>
      </c>
      <c r="D6422" s="12">
        <v>225.7</v>
      </c>
      <c r="E6422" s="12">
        <v>227.45</v>
      </c>
      <c r="F6422" s="12">
        <v>219.95</v>
      </c>
      <c r="G6422" s="12">
        <v>222.7</v>
      </c>
      <c r="H6422" s="12">
        <v>223.37265595354705</v>
      </c>
      <c r="I6422">
        <v>113319</v>
      </c>
      <c r="J6422">
        <v>2242</v>
      </c>
      <c r="K6422" s="12">
        <v>25312366</v>
      </c>
      <c r="L6422">
        <v>51656</v>
      </c>
      <c r="M6422">
        <v>45.58</v>
      </c>
      <c r="N6422">
        <v>7.5</v>
      </c>
      <c r="O6422">
        <v>-3</v>
      </c>
      <c r="P6422">
        <f xml:space="preserve"> IF(Stock_Info[[#This Row],[Close Price]] &gt; Stock_Info[[#This Row],[Open Price]], 1, 0)</f>
        <v>0</v>
      </c>
      <c r="Q6422" t="str">
        <f>IF(AND(Stock_Info[[#This Row],[% Deli. Qty to Traded Qty]]&gt;80,Stock_Info[[#This Row],[No. of Trades]]&lt;3000),"Unusual Day","")</f>
        <v/>
      </c>
      <c r="R6422" t="str">
        <f>IF(AND(Stock_Info[[#This Row],[Spread High-Low]] &lt; 10, Stock_Info[[#This Row],[% Deli. Qty to Traded Qty]] &gt; 90), "Good Day", "")</f>
        <v/>
      </c>
    </row>
    <row r="6423" spans="1:18">
      <c r="A6423" t="s">
        <v>65</v>
      </c>
      <c r="B6423" s="1">
        <v>45658</v>
      </c>
      <c r="C6423" s="1" t="str">
        <f>"WEEK" &amp;" " &amp;  INT((DAY(Stock_Info[[#This Row],[Date]])+WEEKDAY(DATE(YEAR(Stock_Info[[#This Row],[Date]]),MONTH(Stock_Info[[#This Row],[Date]]),1))-1)/7)+1</f>
        <v>WEEK 1</v>
      </c>
      <c r="D6423" s="12">
        <v>217</v>
      </c>
      <c r="E6423" s="12">
        <v>226.85</v>
      </c>
      <c r="F6423" s="12">
        <v>215.7</v>
      </c>
      <c r="G6423" s="12">
        <v>226</v>
      </c>
      <c r="H6423" s="12">
        <v>222.31449816019659</v>
      </c>
      <c r="I6423">
        <v>78541</v>
      </c>
      <c r="J6423">
        <v>1219</v>
      </c>
      <c r="K6423" s="12">
        <v>17460803</v>
      </c>
      <c r="L6423">
        <v>17044</v>
      </c>
      <c r="M6423">
        <v>21.7</v>
      </c>
      <c r="N6423">
        <v>11.15</v>
      </c>
      <c r="O6423">
        <v>9</v>
      </c>
      <c r="P6423">
        <f xml:space="preserve"> IF(Stock_Info[[#This Row],[Close Price]] &gt; Stock_Info[[#This Row],[Open Price]], 1, 0)</f>
        <v>1</v>
      </c>
      <c r="Q6423" t="str">
        <f>IF(AND(Stock_Info[[#This Row],[% Deli. Qty to Traded Qty]]&gt;80,Stock_Info[[#This Row],[No. of Trades]]&lt;3000),"Unusual Day","")</f>
        <v/>
      </c>
      <c r="R6423" t="str">
        <f>IF(AND(Stock_Info[[#This Row],[Spread High-Low]] &lt; 10, Stock_Info[[#This Row],[% Deli. Qty to Traded Qty]] &gt; 90), "Good Day", "")</f>
        <v/>
      </c>
    </row>
    <row r="6424" spans="1:18">
      <c r="A6424" t="s">
        <v>65</v>
      </c>
      <c r="B6424" s="1">
        <v>45657</v>
      </c>
      <c r="C6424" s="1" t="str">
        <f>"WEEK" &amp;" " &amp;  INT((DAY(Stock_Info[[#This Row],[Date]])+WEEKDAY(DATE(YEAR(Stock_Info[[#This Row],[Date]]),MONTH(Stock_Info[[#This Row],[Date]]),1))-1)/7)+1</f>
        <v>WEEK 5</v>
      </c>
      <c r="D6424" s="12">
        <v>211.15</v>
      </c>
      <c r="E6424" s="12">
        <v>218.75</v>
      </c>
      <c r="F6424" s="12">
        <v>209.85</v>
      </c>
      <c r="G6424" s="12">
        <v>217.05</v>
      </c>
      <c r="H6424" s="12">
        <v>215.65307586420829</v>
      </c>
      <c r="I6424">
        <v>51579</v>
      </c>
      <c r="J6424">
        <v>902</v>
      </c>
      <c r="K6424" s="12">
        <v>11123170</v>
      </c>
      <c r="L6424">
        <v>16720</v>
      </c>
      <c r="M6424">
        <v>32.42</v>
      </c>
      <c r="N6424">
        <v>8.9</v>
      </c>
      <c r="O6424">
        <v>5.9</v>
      </c>
      <c r="P6424">
        <f xml:space="preserve"> IF(Stock_Info[[#This Row],[Close Price]] &gt; Stock_Info[[#This Row],[Open Price]], 1, 0)</f>
        <v>1</v>
      </c>
      <c r="Q6424" t="str">
        <f>IF(AND(Stock_Info[[#This Row],[% Deli. Qty to Traded Qty]]&gt;80,Stock_Info[[#This Row],[No. of Trades]]&lt;3000),"Unusual Day","")</f>
        <v/>
      </c>
      <c r="R6424" t="str">
        <f>IF(AND(Stock_Info[[#This Row],[Spread High-Low]] &lt; 10, Stock_Info[[#This Row],[% Deli. Qty to Traded Qty]] &gt; 90), "Good Day", "")</f>
        <v/>
      </c>
    </row>
    <row r="6425" spans="1:18">
      <c r="A6425" t="s">
        <v>65</v>
      </c>
      <c r="B6425" s="1">
        <v>45656</v>
      </c>
      <c r="C6425" s="1" t="str">
        <f>"WEEK" &amp;" " &amp;  INT((DAY(Stock_Info[[#This Row],[Date]])+WEEKDAY(DATE(YEAR(Stock_Info[[#This Row],[Date]]),MONTH(Stock_Info[[#This Row],[Date]]),1))-1)/7)+1</f>
        <v>WEEK 5</v>
      </c>
      <c r="D6425" s="12">
        <v>223.95</v>
      </c>
      <c r="E6425" s="12">
        <v>223.95</v>
      </c>
      <c r="F6425" s="12">
        <v>208</v>
      </c>
      <c r="G6425" s="12">
        <v>213.65</v>
      </c>
      <c r="H6425" s="12">
        <v>217.26677420267708</v>
      </c>
      <c r="I6425">
        <v>35337</v>
      </c>
      <c r="J6425">
        <v>1150</v>
      </c>
      <c r="K6425" s="12">
        <v>7677556</v>
      </c>
      <c r="L6425">
        <v>16059</v>
      </c>
      <c r="M6425">
        <v>45.45</v>
      </c>
      <c r="N6425">
        <v>15.95</v>
      </c>
      <c r="O6425">
        <v>-10.3</v>
      </c>
      <c r="P6425">
        <f xml:space="preserve"> IF(Stock_Info[[#This Row],[Close Price]] &gt; Stock_Info[[#This Row],[Open Price]], 1, 0)</f>
        <v>0</v>
      </c>
      <c r="Q6425" t="str">
        <f>IF(AND(Stock_Info[[#This Row],[% Deli. Qty to Traded Qty]]&gt;80,Stock_Info[[#This Row],[No. of Trades]]&lt;3000),"Unusual Day","")</f>
        <v/>
      </c>
      <c r="R6425" t="str">
        <f>IF(AND(Stock_Info[[#This Row],[Spread High-Low]] &lt; 10, Stock_Info[[#This Row],[% Deli. Qty to Traded Qty]] &gt; 90), "Good Day", "")</f>
        <v/>
      </c>
    </row>
    <row r="6426" spans="1:18">
      <c r="A6426" t="s">
        <v>65</v>
      </c>
      <c r="B6426" s="1">
        <v>45653</v>
      </c>
      <c r="C6426" s="1" t="str">
        <f>"WEEK" &amp;" " &amp;  INT((DAY(Stock_Info[[#This Row],[Date]])+WEEKDAY(DATE(YEAR(Stock_Info[[#This Row],[Date]]),MONTH(Stock_Info[[#This Row],[Date]]),1))-1)/7)+1</f>
        <v>WEEK 4</v>
      </c>
      <c r="D6426" s="12">
        <v>220.3</v>
      </c>
      <c r="E6426" s="12">
        <v>223.4</v>
      </c>
      <c r="F6426" s="12">
        <v>216.6</v>
      </c>
      <c r="G6426" s="12">
        <v>222</v>
      </c>
      <c r="H6426" s="12">
        <v>219.93150579939706</v>
      </c>
      <c r="I6426">
        <v>39142</v>
      </c>
      <c r="J6426">
        <v>741</v>
      </c>
      <c r="K6426" s="12">
        <v>8608559</v>
      </c>
      <c r="L6426">
        <v>14851</v>
      </c>
      <c r="M6426">
        <v>37.94</v>
      </c>
      <c r="N6426">
        <v>6.8</v>
      </c>
      <c r="O6426">
        <v>1.7</v>
      </c>
      <c r="P6426">
        <f xml:space="preserve"> IF(Stock_Info[[#This Row],[Close Price]] &gt; Stock_Info[[#This Row],[Open Price]], 1, 0)</f>
        <v>1</v>
      </c>
      <c r="Q6426" t="str">
        <f>IF(AND(Stock_Info[[#This Row],[% Deli. Qty to Traded Qty]]&gt;80,Stock_Info[[#This Row],[No. of Trades]]&lt;3000),"Unusual Day","")</f>
        <v/>
      </c>
      <c r="R6426" t="str">
        <f>IF(AND(Stock_Info[[#This Row],[Spread High-Low]] &lt; 10, Stock_Info[[#This Row],[% Deli. Qty to Traded Qty]] &gt; 90), "Good Day", "")</f>
        <v/>
      </c>
    </row>
    <row r="6427" spans="1:18">
      <c r="A6427" t="s">
        <v>65</v>
      </c>
      <c r="B6427" s="1">
        <v>45652</v>
      </c>
      <c r="C6427" s="1" t="str">
        <f>"WEEK" &amp;" " &amp;  INT((DAY(Stock_Info[[#This Row],[Date]])+WEEKDAY(DATE(YEAR(Stock_Info[[#This Row],[Date]]),MONTH(Stock_Info[[#This Row],[Date]]),1))-1)/7)+1</f>
        <v>WEEK 4</v>
      </c>
      <c r="D6427" s="12">
        <v>216.6</v>
      </c>
      <c r="E6427" s="12">
        <v>218.75</v>
      </c>
      <c r="F6427" s="12">
        <v>215.25</v>
      </c>
      <c r="G6427" s="12">
        <v>215.7</v>
      </c>
      <c r="H6427" s="12">
        <v>216.47736655319764</v>
      </c>
      <c r="I6427">
        <v>13807</v>
      </c>
      <c r="J6427">
        <v>311</v>
      </c>
      <c r="K6427" s="12">
        <v>2988903</v>
      </c>
      <c r="L6427">
        <v>6116</v>
      </c>
      <c r="M6427">
        <v>44.3</v>
      </c>
      <c r="N6427">
        <v>3.5</v>
      </c>
      <c r="O6427">
        <v>-0.9</v>
      </c>
      <c r="P6427">
        <f xml:space="preserve"> IF(Stock_Info[[#This Row],[Close Price]] &gt; Stock_Info[[#This Row],[Open Price]], 1, 0)</f>
        <v>0</v>
      </c>
      <c r="Q6427" t="str">
        <f>IF(AND(Stock_Info[[#This Row],[% Deli. Qty to Traded Qty]]&gt;80,Stock_Info[[#This Row],[No. of Trades]]&lt;3000),"Unusual Day","")</f>
        <v/>
      </c>
      <c r="R6427" t="str">
        <f>IF(AND(Stock_Info[[#This Row],[Spread High-Low]] &lt; 10, Stock_Info[[#This Row],[% Deli. Qty to Traded Qty]] &gt; 90), "Good Day", "")</f>
        <v/>
      </c>
    </row>
    <row r="6428" spans="1:18">
      <c r="A6428" t="s">
        <v>65</v>
      </c>
      <c r="B6428" s="1">
        <v>45650</v>
      </c>
      <c r="C6428" s="1" t="str">
        <f>"WEEK" &amp;" " &amp;  INT((DAY(Stock_Info[[#This Row],[Date]])+WEEKDAY(DATE(YEAR(Stock_Info[[#This Row],[Date]]),MONTH(Stock_Info[[#This Row],[Date]]),1))-1)/7)+1</f>
        <v>WEEK 4</v>
      </c>
      <c r="D6428" s="12">
        <v>217.15</v>
      </c>
      <c r="E6428" s="12">
        <v>218.45</v>
      </c>
      <c r="F6428" s="12">
        <v>215.3</v>
      </c>
      <c r="G6428" s="12">
        <v>216.35</v>
      </c>
      <c r="H6428" s="12">
        <v>216.98548972188632</v>
      </c>
      <c r="I6428">
        <v>23156</v>
      </c>
      <c r="J6428">
        <v>523</v>
      </c>
      <c r="K6428" s="12">
        <v>5024516</v>
      </c>
      <c r="L6428">
        <v>6880</v>
      </c>
      <c r="M6428">
        <v>29.71</v>
      </c>
      <c r="N6428">
        <v>3.15</v>
      </c>
      <c r="O6428">
        <v>-0.8</v>
      </c>
      <c r="P6428">
        <f xml:space="preserve"> IF(Stock_Info[[#This Row],[Close Price]] &gt; Stock_Info[[#This Row],[Open Price]], 1, 0)</f>
        <v>0</v>
      </c>
      <c r="Q6428" t="str">
        <f>IF(AND(Stock_Info[[#This Row],[% Deli. Qty to Traded Qty]]&gt;80,Stock_Info[[#This Row],[No. of Trades]]&lt;3000),"Unusual Day","")</f>
        <v/>
      </c>
      <c r="R6428" t="str">
        <f>IF(AND(Stock_Info[[#This Row],[Spread High-Low]] &lt; 10, Stock_Info[[#This Row],[% Deli. Qty to Traded Qty]] &gt; 90), "Good Day", "")</f>
        <v/>
      </c>
    </row>
    <row r="6429" spans="1:18">
      <c r="A6429" t="s">
        <v>65</v>
      </c>
      <c r="B6429" s="1">
        <v>45649</v>
      </c>
      <c r="C6429" s="1" t="str">
        <f>"WEEK" &amp;" " &amp;  INT((DAY(Stock_Info[[#This Row],[Date]])+WEEKDAY(DATE(YEAR(Stock_Info[[#This Row],[Date]]),MONTH(Stock_Info[[#This Row],[Date]]),1))-1)/7)+1</f>
        <v>WEEK 4</v>
      </c>
      <c r="D6429" s="12">
        <v>225.4</v>
      </c>
      <c r="E6429" s="12">
        <v>225.4</v>
      </c>
      <c r="F6429" s="12">
        <v>215.7</v>
      </c>
      <c r="G6429" s="12">
        <v>216.7</v>
      </c>
      <c r="H6429" s="12">
        <v>219.68275204878978</v>
      </c>
      <c r="I6429">
        <v>104940</v>
      </c>
      <c r="J6429">
        <v>1553</v>
      </c>
      <c r="K6429" s="12">
        <v>23053508</v>
      </c>
      <c r="L6429">
        <v>62460</v>
      </c>
      <c r="M6429">
        <v>59.52</v>
      </c>
      <c r="N6429">
        <v>9.6999999999999993</v>
      </c>
      <c r="O6429">
        <v>-8.6999999999999993</v>
      </c>
      <c r="P6429">
        <f xml:space="preserve"> IF(Stock_Info[[#This Row],[Close Price]] &gt; Stock_Info[[#This Row],[Open Price]], 1, 0)</f>
        <v>0</v>
      </c>
      <c r="Q6429" t="str">
        <f>IF(AND(Stock_Info[[#This Row],[% Deli. Qty to Traded Qty]]&gt;80,Stock_Info[[#This Row],[No. of Trades]]&lt;3000),"Unusual Day","")</f>
        <v/>
      </c>
      <c r="R6429" t="str">
        <f>IF(AND(Stock_Info[[#This Row],[Spread High-Low]] &lt; 10, Stock_Info[[#This Row],[% Deli. Qty to Traded Qty]] &gt; 90), "Good Day", "")</f>
        <v/>
      </c>
    </row>
    <row r="6430" spans="1:18">
      <c r="A6430" t="s">
        <v>65</v>
      </c>
      <c r="B6430" s="1">
        <v>45646</v>
      </c>
      <c r="C6430" s="1" t="str">
        <f>"WEEK" &amp;" " &amp;  INT((DAY(Stock_Info[[#This Row],[Date]])+WEEKDAY(DATE(YEAR(Stock_Info[[#This Row],[Date]]),MONTH(Stock_Info[[#This Row],[Date]]),1))-1)/7)+1</f>
        <v>WEEK 3</v>
      </c>
      <c r="D6430" s="12">
        <v>231.95</v>
      </c>
      <c r="E6430" s="12">
        <v>231.95</v>
      </c>
      <c r="F6430" s="12">
        <v>220</v>
      </c>
      <c r="G6430" s="12">
        <v>221.6</v>
      </c>
      <c r="H6430" s="12">
        <v>223.93488529014846</v>
      </c>
      <c r="I6430">
        <v>41496</v>
      </c>
      <c r="J6430">
        <v>1305</v>
      </c>
      <c r="K6430" s="12">
        <v>9292402</v>
      </c>
      <c r="L6430">
        <v>18935</v>
      </c>
      <c r="M6430">
        <v>45.63</v>
      </c>
      <c r="N6430">
        <v>11.95</v>
      </c>
      <c r="O6430">
        <v>-10.35</v>
      </c>
      <c r="P6430">
        <f xml:space="preserve"> IF(Stock_Info[[#This Row],[Close Price]] &gt; Stock_Info[[#This Row],[Open Price]], 1, 0)</f>
        <v>0</v>
      </c>
      <c r="Q6430" t="str">
        <f>IF(AND(Stock_Info[[#This Row],[% Deli. Qty to Traded Qty]]&gt;80,Stock_Info[[#This Row],[No. of Trades]]&lt;3000),"Unusual Day","")</f>
        <v/>
      </c>
      <c r="R6430" t="str">
        <f>IF(AND(Stock_Info[[#This Row],[Spread High-Low]] &lt; 10, Stock_Info[[#This Row],[% Deli. Qty to Traded Qty]] &gt; 90), "Good Day", "")</f>
        <v/>
      </c>
    </row>
    <row r="6431" spans="1:18">
      <c r="A6431" t="s">
        <v>65</v>
      </c>
      <c r="B6431" s="1">
        <v>45645</v>
      </c>
      <c r="C6431" s="1" t="str">
        <f>"WEEK" &amp;" " &amp;  INT((DAY(Stock_Info[[#This Row],[Date]])+WEEKDAY(DATE(YEAR(Stock_Info[[#This Row],[Date]]),MONTH(Stock_Info[[#This Row],[Date]]),1))-1)/7)+1</f>
        <v>WEEK 3</v>
      </c>
      <c r="D6431" s="12">
        <v>230.7</v>
      </c>
      <c r="E6431" s="12">
        <v>231.6</v>
      </c>
      <c r="F6431" s="12">
        <v>227.25</v>
      </c>
      <c r="G6431" s="12">
        <v>228.2</v>
      </c>
      <c r="H6431" s="12">
        <v>229.1277998085601</v>
      </c>
      <c r="I6431">
        <v>36565</v>
      </c>
      <c r="J6431">
        <v>510</v>
      </c>
      <c r="K6431" s="12">
        <v>8378058</v>
      </c>
      <c r="L6431">
        <v>11376</v>
      </c>
      <c r="M6431">
        <v>31.11</v>
      </c>
      <c r="N6431">
        <v>4.3499999999999996</v>
      </c>
      <c r="O6431">
        <v>-2.5</v>
      </c>
      <c r="P6431">
        <f xml:space="preserve"> IF(Stock_Info[[#This Row],[Close Price]] &gt; Stock_Info[[#This Row],[Open Price]], 1, 0)</f>
        <v>0</v>
      </c>
      <c r="Q6431" t="str">
        <f>IF(AND(Stock_Info[[#This Row],[% Deli. Qty to Traded Qty]]&gt;80,Stock_Info[[#This Row],[No. of Trades]]&lt;3000),"Unusual Day","")</f>
        <v/>
      </c>
      <c r="R6431" t="str">
        <f>IF(AND(Stock_Info[[#This Row],[Spread High-Low]] &lt; 10, Stock_Info[[#This Row],[% Deli. Qty to Traded Qty]] &gt; 90), "Good Day", "")</f>
        <v/>
      </c>
    </row>
    <row r="6432" spans="1:18">
      <c r="A6432" t="s">
        <v>65</v>
      </c>
      <c r="B6432" s="1">
        <v>45644</v>
      </c>
      <c r="C6432" s="1" t="str">
        <f>"WEEK" &amp;" " &amp;  INT((DAY(Stock_Info[[#This Row],[Date]])+WEEKDAY(DATE(YEAR(Stock_Info[[#This Row],[Date]]),MONTH(Stock_Info[[#This Row],[Date]]),1))-1)/7)+1</f>
        <v>WEEK 3</v>
      </c>
      <c r="D6432" s="12">
        <v>231.85</v>
      </c>
      <c r="E6432" s="12">
        <v>233.2</v>
      </c>
      <c r="F6432" s="12">
        <v>226.1</v>
      </c>
      <c r="G6432" s="12">
        <v>230.95</v>
      </c>
      <c r="H6432" s="12">
        <v>228.77867182725606</v>
      </c>
      <c r="I6432">
        <v>107998</v>
      </c>
      <c r="J6432">
        <v>2061</v>
      </c>
      <c r="K6432" s="12">
        <v>24707639</v>
      </c>
      <c r="L6432">
        <v>32859</v>
      </c>
      <c r="M6432">
        <v>30.43</v>
      </c>
      <c r="N6432">
        <v>7.1</v>
      </c>
      <c r="O6432">
        <v>-0.9</v>
      </c>
      <c r="P6432">
        <f xml:space="preserve"> IF(Stock_Info[[#This Row],[Close Price]] &gt; Stock_Info[[#This Row],[Open Price]], 1, 0)</f>
        <v>0</v>
      </c>
      <c r="Q6432" t="str">
        <f>IF(AND(Stock_Info[[#This Row],[% Deli. Qty to Traded Qty]]&gt;80,Stock_Info[[#This Row],[No. of Trades]]&lt;3000),"Unusual Day","")</f>
        <v/>
      </c>
      <c r="R6432" t="str">
        <f>IF(AND(Stock_Info[[#This Row],[Spread High-Low]] &lt; 10, Stock_Info[[#This Row],[% Deli. Qty to Traded Qty]] &gt; 90), "Good Day", "")</f>
        <v/>
      </c>
    </row>
    <row r="6433" spans="1:18">
      <c r="A6433" t="s">
        <v>65</v>
      </c>
      <c r="B6433" s="1">
        <v>45643</v>
      </c>
      <c r="C6433" s="1" t="str">
        <f>"WEEK" &amp;" " &amp;  INT((DAY(Stock_Info[[#This Row],[Date]])+WEEKDAY(DATE(YEAR(Stock_Info[[#This Row],[Date]]),MONTH(Stock_Info[[#This Row],[Date]]),1))-1)/7)+1</f>
        <v>WEEK 3</v>
      </c>
      <c r="D6433" s="12">
        <v>236.35</v>
      </c>
      <c r="E6433" s="12">
        <v>237</v>
      </c>
      <c r="F6433" s="12">
        <v>231.7</v>
      </c>
      <c r="G6433" s="12">
        <v>234.05</v>
      </c>
      <c r="H6433" s="12">
        <v>233.71267482169185</v>
      </c>
      <c r="I6433">
        <v>25097</v>
      </c>
      <c r="J6433">
        <v>477</v>
      </c>
      <c r="K6433" s="12">
        <v>5865487</v>
      </c>
      <c r="L6433">
        <v>7462</v>
      </c>
      <c r="M6433">
        <v>29.73</v>
      </c>
      <c r="N6433">
        <v>5.3</v>
      </c>
      <c r="O6433">
        <v>-2.2999999999999998</v>
      </c>
      <c r="P6433">
        <f xml:space="preserve"> IF(Stock_Info[[#This Row],[Close Price]] &gt; Stock_Info[[#This Row],[Open Price]], 1, 0)</f>
        <v>0</v>
      </c>
      <c r="Q6433" t="str">
        <f>IF(AND(Stock_Info[[#This Row],[% Deli. Qty to Traded Qty]]&gt;80,Stock_Info[[#This Row],[No. of Trades]]&lt;3000),"Unusual Day","")</f>
        <v/>
      </c>
      <c r="R6433" t="str">
        <f>IF(AND(Stock_Info[[#This Row],[Spread High-Low]] &lt; 10, Stock_Info[[#This Row],[% Deli. Qty to Traded Qty]] &gt; 90), "Good Day", "")</f>
        <v/>
      </c>
    </row>
    <row r="6434" spans="1:18">
      <c r="A6434" t="s">
        <v>65</v>
      </c>
      <c r="B6434" s="1">
        <v>45642</v>
      </c>
      <c r="C6434" s="1" t="str">
        <f>"WEEK" &amp;" " &amp;  INT((DAY(Stock_Info[[#This Row],[Date]])+WEEKDAY(DATE(YEAR(Stock_Info[[#This Row],[Date]]),MONTH(Stock_Info[[#This Row],[Date]]),1))-1)/7)+1</f>
        <v>WEEK 3</v>
      </c>
      <c r="D6434" s="12">
        <v>237.55</v>
      </c>
      <c r="E6434" s="12">
        <v>239.4</v>
      </c>
      <c r="F6434" s="12">
        <v>235.25</v>
      </c>
      <c r="G6434" s="12">
        <v>236.5</v>
      </c>
      <c r="H6434" s="12">
        <v>237.66846898835809</v>
      </c>
      <c r="I6434">
        <v>79712</v>
      </c>
      <c r="J6434">
        <v>1264</v>
      </c>
      <c r="K6434" s="12">
        <v>18945029</v>
      </c>
      <c r="L6434">
        <v>49411</v>
      </c>
      <c r="M6434">
        <v>61.99</v>
      </c>
      <c r="N6434">
        <v>4.1500000000000004</v>
      </c>
      <c r="O6434">
        <v>-1.05</v>
      </c>
      <c r="P6434">
        <f xml:space="preserve"> IF(Stock_Info[[#This Row],[Close Price]] &gt; Stock_Info[[#This Row],[Open Price]], 1, 0)</f>
        <v>0</v>
      </c>
      <c r="Q6434" t="str">
        <f>IF(AND(Stock_Info[[#This Row],[% Deli. Qty to Traded Qty]]&gt;80,Stock_Info[[#This Row],[No. of Trades]]&lt;3000),"Unusual Day","")</f>
        <v/>
      </c>
      <c r="R6434" t="str">
        <f>IF(AND(Stock_Info[[#This Row],[Spread High-Low]] &lt; 10, Stock_Info[[#This Row],[% Deli. Qty to Traded Qty]] &gt; 90), "Good Day", "")</f>
        <v/>
      </c>
    </row>
    <row r="6435" spans="1:18">
      <c r="A6435" t="s">
        <v>65</v>
      </c>
      <c r="B6435" s="1">
        <v>45639</v>
      </c>
      <c r="C6435" s="1" t="str">
        <f>"WEEK" &amp;" " &amp;  INT((DAY(Stock_Info[[#This Row],[Date]])+WEEKDAY(DATE(YEAR(Stock_Info[[#This Row],[Date]]),MONTH(Stock_Info[[#This Row],[Date]]),1))-1)/7)+1</f>
        <v>WEEK 2</v>
      </c>
      <c r="D6435" s="12">
        <v>238.1</v>
      </c>
      <c r="E6435" s="12">
        <v>238.9</v>
      </c>
      <c r="F6435" s="12">
        <v>230.3</v>
      </c>
      <c r="G6435" s="12">
        <v>237.85</v>
      </c>
      <c r="H6435" s="12">
        <v>233.80507511289974</v>
      </c>
      <c r="I6435">
        <v>97653</v>
      </c>
      <c r="J6435">
        <v>1328</v>
      </c>
      <c r="K6435" s="12">
        <v>22831767</v>
      </c>
      <c r="L6435">
        <v>53032</v>
      </c>
      <c r="M6435">
        <v>54.31</v>
      </c>
      <c r="N6435">
        <v>8.6</v>
      </c>
      <c r="O6435">
        <v>-0.25</v>
      </c>
      <c r="P6435">
        <f xml:space="preserve"> IF(Stock_Info[[#This Row],[Close Price]] &gt; Stock_Info[[#This Row],[Open Price]], 1, 0)</f>
        <v>0</v>
      </c>
      <c r="Q6435" t="str">
        <f>IF(AND(Stock_Info[[#This Row],[% Deli. Qty to Traded Qty]]&gt;80,Stock_Info[[#This Row],[No. of Trades]]&lt;3000),"Unusual Day","")</f>
        <v/>
      </c>
      <c r="R6435" t="str">
        <f>IF(AND(Stock_Info[[#This Row],[Spread High-Low]] &lt; 10, Stock_Info[[#This Row],[% Deli. Qty to Traded Qty]] &gt; 90), "Good Day", "")</f>
        <v/>
      </c>
    </row>
    <row r="6436" spans="1:18">
      <c r="A6436" t="s">
        <v>65</v>
      </c>
      <c r="B6436" s="1">
        <v>45638</v>
      </c>
      <c r="C6436" s="1" t="str">
        <f>"WEEK" &amp;" " &amp;  INT((DAY(Stock_Info[[#This Row],[Date]])+WEEKDAY(DATE(YEAR(Stock_Info[[#This Row],[Date]]),MONTH(Stock_Info[[#This Row],[Date]]),1))-1)/7)+1</f>
        <v>WEEK 2</v>
      </c>
      <c r="D6436" s="12">
        <v>242.9</v>
      </c>
      <c r="E6436" s="12">
        <v>242.9</v>
      </c>
      <c r="F6436" s="12">
        <v>234.95</v>
      </c>
      <c r="G6436" s="12">
        <v>238.1</v>
      </c>
      <c r="H6436" s="12">
        <v>237.13721594153247</v>
      </c>
      <c r="I6436">
        <v>43785</v>
      </c>
      <c r="J6436">
        <v>558</v>
      </c>
      <c r="K6436" s="12">
        <v>10383053</v>
      </c>
      <c r="L6436">
        <v>11678</v>
      </c>
      <c r="M6436">
        <v>26.67</v>
      </c>
      <c r="N6436">
        <v>7.95</v>
      </c>
      <c r="O6436">
        <v>-4.8</v>
      </c>
      <c r="P6436">
        <f xml:space="preserve"> IF(Stock_Info[[#This Row],[Close Price]] &gt; Stock_Info[[#This Row],[Open Price]], 1, 0)</f>
        <v>0</v>
      </c>
      <c r="Q6436" t="str">
        <f>IF(AND(Stock_Info[[#This Row],[% Deli. Qty to Traded Qty]]&gt;80,Stock_Info[[#This Row],[No. of Trades]]&lt;3000),"Unusual Day","")</f>
        <v/>
      </c>
      <c r="R6436" t="str">
        <f>IF(AND(Stock_Info[[#This Row],[Spread High-Low]] &lt; 10, Stock_Info[[#This Row],[% Deli. Qty to Traded Qty]] &gt; 90), "Good Day", "")</f>
        <v/>
      </c>
    </row>
    <row r="6437" spans="1:18">
      <c r="A6437" t="s">
        <v>65</v>
      </c>
      <c r="B6437" s="1">
        <v>45637</v>
      </c>
      <c r="C6437" s="1" t="str">
        <f>"WEEK" &amp;" " &amp;  INT((DAY(Stock_Info[[#This Row],[Date]])+WEEKDAY(DATE(YEAR(Stock_Info[[#This Row],[Date]]),MONTH(Stock_Info[[#This Row],[Date]]),1))-1)/7)+1</f>
        <v>WEEK 2</v>
      </c>
      <c r="D6437" s="12">
        <v>242.5</v>
      </c>
      <c r="E6437" s="12">
        <v>243.2</v>
      </c>
      <c r="F6437" s="12">
        <v>237.85</v>
      </c>
      <c r="G6437" s="12">
        <v>238.65</v>
      </c>
      <c r="H6437" s="12">
        <v>240.56355348245521</v>
      </c>
      <c r="I6437">
        <v>18866</v>
      </c>
      <c r="J6437">
        <v>412</v>
      </c>
      <c r="K6437" s="12">
        <v>4538472</v>
      </c>
      <c r="L6437">
        <v>9069</v>
      </c>
      <c r="M6437">
        <v>48.07</v>
      </c>
      <c r="N6437">
        <v>5.35</v>
      </c>
      <c r="O6437">
        <v>-3.85</v>
      </c>
      <c r="P6437">
        <f xml:space="preserve"> IF(Stock_Info[[#This Row],[Close Price]] &gt; Stock_Info[[#This Row],[Open Price]], 1, 0)</f>
        <v>0</v>
      </c>
      <c r="Q6437" t="str">
        <f>IF(AND(Stock_Info[[#This Row],[% Deli. Qty to Traded Qty]]&gt;80,Stock_Info[[#This Row],[No. of Trades]]&lt;3000),"Unusual Day","")</f>
        <v/>
      </c>
      <c r="R6437" t="str">
        <f>IF(AND(Stock_Info[[#This Row],[Spread High-Low]] &lt; 10, Stock_Info[[#This Row],[% Deli. Qty to Traded Qty]] &gt; 90), "Good Day", "")</f>
        <v/>
      </c>
    </row>
    <row r="6438" spans="1:18">
      <c r="A6438" t="s">
        <v>65</v>
      </c>
      <c r="B6438" s="1">
        <v>45636</v>
      </c>
      <c r="C6438" s="1" t="str">
        <f>"WEEK" &amp;" " &amp;  INT((DAY(Stock_Info[[#This Row],[Date]])+WEEKDAY(DATE(YEAR(Stock_Info[[#This Row],[Date]]),MONTH(Stock_Info[[#This Row],[Date]]),1))-1)/7)+1</f>
        <v>WEEK 2</v>
      </c>
      <c r="D6438" s="12">
        <v>241.5</v>
      </c>
      <c r="E6438" s="12">
        <v>244.45</v>
      </c>
      <c r="F6438" s="12">
        <v>238.9</v>
      </c>
      <c r="G6438" s="12">
        <v>242.75</v>
      </c>
      <c r="H6438" s="12">
        <v>241.75599638120877</v>
      </c>
      <c r="I6438">
        <v>45319</v>
      </c>
      <c r="J6438">
        <v>962</v>
      </c>
      <c r="K6438" s="12">
        <v>10956140</v>
      </c>
      <c r="L6438">
        <v>26700</v>
      </c>
      <c r="M6438">
        <v>58.92</v>
      </c>
      <c r="N6438">
        <v>5.55</v>
      </c>
      <c r="O6438">
        <v>1.25</v>
      </c>
      <c r="P6438">
        <f xml:space="preserve"> IF(Stock_Info[[#This Row],[Close Price]] &gt; Stock_Info[[#This Row],[Open Price]], 1, 0)</f>
        <v>1</v>
      </c>
      <c r="Q6438" t="str">
        <f>IF(AND(Stock_Info[[#This Row],[% Deli. Qty to Traded Qty]]&gt;80,Stock_Info[[#This Row],[No. of Trades]]&lt;3000),"Unusual Day","")</f>
        <v/>
      </c>
      <c r="R6438" t="str">
        <f>IF(AND(Stock_Info[[#This Row],[Spread High-Low]] &lt; 10, Stock_Info[[#This Row],[% Deli. Qty to Traded Qty]] &gt; 90), "Good Day", "")</f>
        <v/>
      </c>
    </row>
    <row r="6439" spans="1:18">
      <c r="A6439" t="s">
        <v>65</v>
      </c>
      <c r="B6439" s="1">
        <v>45635</v>
      </c>
      <c r="C6439" s="1" t="str">
        <f>"WEEK" &amp;" " &amp;  INT((DAY(Stock_Info[[#This Row],[Date]])+WEEKDAY(DATE(YEAR(Stock_Info[[#This Row],[Date]]),MONTH(Stock_Info[[#This Row],[Date]]),1))-1)/7)+1</f>
        <v>WEEK 2</v>
      </c>
      <c r="D6439" s="12">
        <v>241.9</v>
      </c>
      <c r="E6439" s="12">
        <v>246.15</v>
      </c>
      <c r="F6439" s="12">
        <v>240.5</v>
      </c>
      <c r="G6439" s="12">
        <v>242.25</v>
      </c>
      <c r="H6439" s="12">
        <v>242.43845499128602</v>
      </c>
      <c r="I6439">
        <v>24673</v>
      </c>
      <c r="J6439">
        <v>490</v>
      </c>
      <c r="K6439" s="12">
        <v>5981684</v>
      </c>
      <c r="L6439">
        <v>8862</v>
      </c>
      <c r="M6439">
        <v>35.92</v>
      </c>
      <c r="N6439">
        <v>5.65</v>
      </c>
      <c r="O6439">
        <v>0.35</v>
      </c>
      <c r="P6439">
        <f xml:space="preserve"> IF(Stock_Info[[#This Row],[Close Price]] &gt; Stock_Info[[#This Row],[Open Price]], 1, 0)</f>
        <v>1</v>
      </c>
      <c r="Q6439" t="str">
        <f>IF(AND(Stock_Info[[#This Row],[% Deli. Qty to Traded Qty]]&gt;80,Stock_Info[[#This Row],[No. of Trades]]&lt;3000),"Unusual Day","")</f>
        <v/>
      </c>
      <c r="R6439" t="str">
        <f>IF(AND(Stock_Info[[#This Row],[Spread High-Low]] &lt; 10, Stock_Info[[#This Row],[% Deli. Qty to Traded Qty]] &gt; 90), "Good Day", "")</f>
        <v/>
      </c>
    </row>
    <row r="6440" spans="1:18">
      <c r="A6440" t="s">
        <v>65</v>
      </c>
      <c r="B6440" s="1">
        <v>45632</v>
      </c>
      <c r="C6440" s="1" t="str">
        <f>"WEEK" &amp;" " &amp;  INT((DAY(Stock_Info[[#This Row],[Date]])+WEEKDAY(DATE(YEAR(Stock_Info[[#This Row],[Date]]),MONTH(Stock_Info[[#This Row],[Date]]),1))-1)/7)+1</f>
        <v>WEEK 1</v>
      </c>
      <c r="D6440" s="12">
        <v>240.2</v>
      </c>
      <c r="E6440" s="12">
        <v>244.8</v>
      </c>
      <c r="F6440" s="12">
        <v>239.25</v>
      </c>
      <c r="G6440" s="12">
        <v>241.6</v>
      </c>
      <c r="H6440" s="12">
        <v>241.80900372211806</v>
      </c>
      <c r="I6440">
        <v>73614</v>
      </c>
      <c r="J6440">
        <v>1178</v>
      </c>
      <c r="K6440" s="12">
        <v>17800528</v>
      </c>
      <c r="L6440">
        <v>15421</v>
      </c>
      <c r="M6440">
        <v>20.95</v>
      </c>
      <c r="N6440">
        <v>5.55</v>
      </c>
      <c r="O6440">
        <v>1.4</v>
      </c>
      <c r="P6440">
        <f xml:space="preserve"> IF(Stock_Info[[#This Row],[Close Price]] &gt; Stock_Info[[#This Row],[Open Price]], 1, 0)</f>
        <v>1</v>
      </c>
      <c r="Q6440" t="str">
        <f>IF(AND(Stock_Info[[#This Row],[% Deli. Qty to Traded Qty]]&gt;80,Stock_Info[[#This Row],[No. of Trades]]&lt;3000),"Unusual Day","")</f>
        <v/>
      </c>
      <c r="R6440" t="str">
        <f>IF(AND(Stock_Info[[#This Row],[Spread High-Low]] &lt; 10, Stock_Info[[#This Row],[% Deli. Qty to Traded Qty]] &gt; 90), "Good Day", "")</f>
        <v/>
      </c>
    </row>
    <row r="6441" spans="1:18">
      <c r="A6441" t="s">
        <v>65</v>
      </c>
      <c r="B6441" s="1">
        <v>45631</v>
      </c>
      <c r="C6441" s="1" t="str">
        <f>"WEEK" &amp;" " &amp;  INT((DAY(Stock_Info[[#This Row],[Date]])+WEEKDAY(DATE(YEAR(Stock_Info[[#This Row],[Date]]),MONTH(Stock_Info[[#This Row],[Date]]),1))-1)/7)+1</f>
        <v>WEEK 1</v>
      </c>
      <c r="D6441" s="12">
        <v>239.15</v>
      </c>
      <c r="E6441" s="12">
        <v>244.9</v>
      </c>
      <c r="F6441" s="12">
        <v>237.9</v>
      </c>
      <c r="G6441" s="12">
        <v>240.2</v>
      </c>
      <c r="H6441" s="12">
        <v>241.27518967898092</v>
      </c>
      <c r="I6441">
        <v>257804</v>
      </c>
      <c r="J6441">
        <v>2335</v>
      </c>
      <c r="K6441" s="12">
        <v>62201709</v>
      </c>
      <c r="L6441">
        <v>129775</v>
      </c>
      <c r="M6441">
        <v>50.34</v>
      </c>
      <c r="N6441">
        <v>7</v>
      </c>
      <c r="O6441">
        <v>1.05</v>
      </c>
      <c r="P6441">
        <f xml:space="preserve"> IF(Stock_Info[[#This Row],[Close Price]] &gt; Stock_Info[[#This Row],[Open Price]], 1, 0)</f>
        <v>1</v>
      </c>
      <c r="Q6441" t="str">
        <f>IF(AND(Stock_Info[[#This Row],[% Deli. Qty to Traded Qty]]&gt;80,Stock_Info[[#This Row],[No. of Trades]]&lt;3000),"Unusual Day","")</f>
        <v/>
      </c>
      <c r="R6441" t="str">
        <f>IF(AND(Stock_Info[[#This Row],[Spread High-Low]] &lt; 10, Stock_Info[[#This Row],[% Deli. Qty to Traded Qty]] &gt; 90), "Good Day", "")</f>
        <v/>
      </c>
    </row>
    <row r="6442" spans="1:18">
      <c r="A6442" t="s">
        <v>65</v>
      </c>
      <c r="B6442" s="1">
        <v>45630</v>
      </c>
      <c r="C6442" s="1" t="str">
        <f>"WEEK" &amp;" " &amp;  INT((DAY(Stock_Info[[#This Row],[Date]])+WEEKDAY(DATE(YEAR(Stock_Info[[#This Row],[Date]]),MONTH(Stock_Info[[#This Row],[Date]]),1))-1)/7)+1</f>
        <v>WEEK 1</v>
      </c>
      <c r="D6442" s="12">
        <v>237.75</v>
      </c>
      <c r="E6442" s="12">
        <v>242.4</v>
      </c>
      <c r="F6442" s="12">
        <v>237.1</v>
      </c>
      <c r="G6442" s="12">
        <v>239.5</v>
      </c>
      <c r="H6442" s="12">
        <v>240.34638946505234</v>
      </c>
      <c r="I6442">
        <v>145117</v>
      </c>
      <c r="J6442">
        <v>2060</v>
      </c>
      <c r="K6442" s="12">
        <v>34878347</v>
      </c>
      <c r="L6442">
        <v>62436</v>
      </c>
      <c r="M6442">
        <v>43.02</v>
      </c>
      <c r="N6442">
        <v>5.3</v>
      </c>
      <c r="O6442">
        <v>1.75</v>
      </c>
      <c r="P6442">
        <f xml:space="preserve"> IF(Stock_Info[[#This Row],[Close Price]] &gt; Stock_Info[[#This Row],[Open Price]], 1, 0)</f>
        <v>1</v>
      </c>
      <c r="Q6442" t="str">
        <f>IF(AND(Stock_Info[[#This Row],[% Deli. Qty to Traded Qty]]&gt;80,Stock_Info[[#This Row],[No. of Trades]]&lt;3000),"Unusual Day","")</f>
        <v/>
      </c>
      <c r="R6442" t="str">
        <f>IF(AND(Stock_Info[[#This Row],[Spread High-Low]] &lt; 10, Stock_Info[[#This Row],[% Deli. Qty to Traded Qty]] &gt; 90), "Good Day", "")</f>
        <v/>
      </c>
    </row>
    <row r="6443" spans="1:18">
      <c r="A6443" t="s">
        <v>65</v>
      </c>
      <c r="B6443" s="1">
        <v>45629</v>
      </c>
      <c r="C6443" s="1" t="str">
        <f>"WEEK" &amp;" " &amp;  INT((DAY(Stock_Info[[#This Row],[Date]])+WEEKDAY(DATE(YEAR(Stock_Info[[#This Row],[Date]]),MONTH(Stock_Info[[#This Row],[Date]]),1))-1)/7)+1</f>
        <v>WEEK 1</v>
      </c>
      <c r="D6443" s="12">
        <v>239.25</v>
      </c>
      <c r="E6443" s="12">
        <v>241.35</v>
      </c>
      <c r="F6443" s="12">
        <v>237</v>
      </c>
      <c r="G6443" s="12">
        <v>238.65</v>
      </c>
      <c r="H6443" s="12">
        <v>238.38547539761731</v>
      </c>
      <c r="I6443">
        <v>83183</v>
      </c>
      <c r="J6443">
        <v>1350</v>
      </c>
      <c r="K6443" s="12">
        <v>19829619</v>
      </c>
      <c r="L6443">
        <v>42573</v>
      </c>
      <c r="M6443">
        <v>51.18</v>
      </c>
      <c r="N6443">
        <v>4.3499999999999996</v>
      </c>
      <c r="O6443">
        <v>-0.6</v>
      </c>
      <c r="P6443">
        <f xml:space="preserve"> IF(Stock_Info[[#This Row],[Close Price]] &gt; Stock_Info[[#This Row],[Open Price]], 1, 0)</f>
        <v>0</v>
      </c>
      <c r="Q6443" t="str">
        <f>IF(AND(Stock_Info[[#This Row],[% Deli. Qty to Traded Qty]]&gt;80,Stock_Info[[#This Row],[No. of Trades]]&lt;3000),"Unusual Day","")</f>
        <v/>
      </c>
      <c r="R6443" t="str">
        <f>IF(AND(Stock_Info[[#This Row],[Spread High-Low]] &lt; 10, Stock_Info[[#This Row],[% Deli. Qty to Traded Qty]] &gt; 90), "Good Day", "")</f>
        <v/>
      </c>
    </row>
    <row r="6444" spans="1:18">
      <c r="A6444" t="s">
        <v>65</v>
      </c>
      <c r="B6444" s="1">
        <v>45628</v>
      </c>
      <c r="C6444" s="1" t="str">
        <f>"WEEK" &amp;" " &amp;  INT((DAY(Stock_Info[[#This Row],[Date]])+WEEKDAY(DATE(YEAR(Stock_Info[[#This Row],[Date]]),MONTH(Stock_Info[[#This Row],[Date]]),1))-1)/7)+1</f>
        <v>WEEK 1</v>
      </c>
      <c r="D6444" s="12">
        <v>237.45</v>
      </c>
      <c r="E6444" s="12">
        <v>238.4</v>
      </c>
      <c r="F6444" s="12">
        <v>234.6</v>
      </c>
      <c r="G6444" s="12">
        <v>237.5</v>
      </c>
      <c r="H6444" s="12">
        <v>236.63463469151938</v>
      </c>
      <c r="I6444">
        <v>105582</v>
      </c>
      <c r="J6444">
        <v>1619</v>
      </c>
      <c r="K6444" s="12">
        <v>24984358</v>
      </c>
      <c r="L6444">
        <v>56872</v>
      </c>
      <c r="M6444">
        <v>53.87</v>
      </c>
      <c r="N6444">
        <v>3.8</v>
      </c>
      <c r="O6444">
        <v>0.05</v>
      </c>
      <c r="P6444">
        <f xml:space="preserve"> IF(Stock_Info[[#This Row],[Close Price]] &gt; Stock_Info[[#This Row],[Open Price]], 1, 0)</f>
        <v>1</v>
      </c>
      <c r="Q6444" t="str">
        <f>IF(AND(Stock_Info[[#This Row],[% Deli. Qty to Traded Qty]]&gt;80,Stock_Info[[#This Row],[No. of Trades]]&lt;3000),"Unusual Day","")</f>
        <v/>
      </c>
      <c r="R6444" t="str">
        <f>IF(AND(Stock_Info[[#This Row],[Spread High-Low]] &lt; 10, Stock_Info[[#This Row],[% Deli. Qty to Traded Qty]] &gt; 90), "Good Day", "")</f>
        <v/>
      </c>
    </row>
    <row r="6445" spans="1:18">
      <c r="A6445" t="s">
        <v>65</v>
      </c>
      <c r="B6445" s="1">
        <v>45625</v>
      </c>
      <c r="C6445" s="1" t="str">
        <f>"WEEK" &amp;" " &amp;  INT((DAY(Stock_Info[[#This Row],[Date]])+WEEKDAY(DATE(YEAR(Stock_Info[[#This Row],[Date]]),MONTH(Stock_Info[[#This Row],[Date]]),1))-1)/7)+1</f>
        <v>WEEK 5</v>
      </c>
      <c r="D6445" s="12">
        <v>239.6</v>
      </c>
      <c r="E6445" s="12">
        <v>245</v>
      </c>
      <c r="F6445" s="12">
        <v>235.55</v>
      </c>
      <c r="G6445" s="12">
        <v>236.65</v>
      </c>
      <c r="H6445" s="12">
        <v>240.50667087268747</v>
      </c>
      <c r="I6445">
        <v>161673</v>
      </c>
      <c r="J6445">
        <v>2435</v>
      </c>
      <c r="K6445" s="12">
        <v>38883435</v>
      </c>
      <c r="L6445">
        <v>39045</v>
      </c>
      <c r="M6445">
        <v>24.15</v>
      </c>
      <c r="N6445">
        <v>9.4499999999999993</v>
      </c>
      <c r="O6445">
        <v>-2.95</v>
      </c>
      <c r="P6445">
        <f xml:space="preserve"> IF(Stock_Info[[#This Row],[Close Price]] &gt; Stock_Info[[#This Row],[Open Price]], 1, 0)</f>
        <v>0</v>
      </c>
      <c r="Q6445" t="str">
        <f>IF(AND(Stock_Info[[#This Row],[% Deli. Qty to Traded Qty]]&gt;80,Stock_Info[[#This Row],[No. of Trades]]&lt;3000),"Unusual Day","")</f>
        <v/>
      </c>
      <c r="R6445" t="str">
        <f>IF(AND(Stock_Info[[#This Row],[Spread High-Low]] &lt; 10, Stock_Info[[#This Row],[% Deli. Qty to Traded Qty]] &gt; 90), "Good Day", "")</f>
        <v/>
      </c>
    </row>
    <row r="6446" spans="1:18">
      <c r="A6446" t="s">
        <v>65</v>
      </c>
      <c r="B6446" s="1">
        <v>45624</v>
      </c>
      <c r="C6446" s="1" t="str">
        <f>"WEEK" &amp;" " &amp;  INT((DAY(Stock_Info[[#This Row],[Date]])+WEEKDAY(DATE(YEAR(Stock_Info[[#This Row],[Date]]),MONTH(Stock_Info[[#This Row],[Date]]),1))-1)/7)+1</f>
        <v>WEEK 5</v>
      </c>
      <c r="D6446" s="12">
        <v>230</v>
      </c>
      <c r="E6446" s="12">
        <v>240</v>
      </c>
      <c r="F6446" s="12">
        <v>228.45</v>
      </c>
      <c r="G6446" s="12">
        <v>238.1</v>
      </c>
      <c r="H6446" s="12">
        <v>236.41906371376027</v>
      </c>
      <c r="I6446">
        <v>140833</v>
      </c>
      <c r="J6446">
        <v>2351</v>
      </c>
      <c r="K6446" s="12">
        <v>33295606</v>
      </c>
      <c r="L6446">
        <v>73319</v>
      </c>
      <c r="M6446">
        <v>52.06</v>
      </c>
      <c r="N6446">
        <v>11.55</v>
      </c>
      <c r="O6446">
        <v>8.1</v>
      </c>
      <c r="P6446">
        <f xml:space="preserve"> IF(Stock_Info[[#This Row],[Close Price]] &gt; Stock_Info[[#This Row],[Open Price]], 1, 0)</f>
        <v>1</v>
      </c>
      <c r="Q6446" t="str">
        <f>IF(AND(Stock_Info[[#This Row],[% Deli. Qty to Traded Qty]]&gt;80,Stock_Info[[#This Row],[No. of Trades]]&lt;3000),"Unusual Day","")</f>
        <v/>
      </c>
      <c r="R6446" t="str">
        <f>IF(AND(Stock_Info[[#This Row],[Spread High-Low]] &lt; 10, Stock_Info[[#This Row],[% Deli. Qty to Traded Qty]] &gt; 90), "Good Day", "")</f>
        <v/>
      </c>
    </row>
    <row r="6447" spans="1:18">
      <c r="A6447" t="s">
        <v>65</v>
      </c>
      <c r="B6447" s="1">
        <v>45623</v>
      </c>
      <c r="C6447" s="1" t="str">
        <f>"WEEK" &amp;" " &amp;  INT((DAY(Stock_Info[[#This Row],[Date]])+WEEKDAY(DATE(YEAR(Stock_Info[[#This Row],[Date]]),MONTH(Stock_Info[[#This Row],[Date]]),1))-1)/7)+1</f>
        <v>WEEK 5</v>
      </c>
      <c r="D6447" s="12">
        <v>227.35</v>
      </c>
      <c r="E6447" s="12">
        <v>230.7</v>
      </c>
      <c r="F6447" s="12">
        <v>225.4</v>
      </c>
      <c r="G6447" s="12">
        <v>230</v>
      </c>
      <c r="H6447" s="12">
        <v>228.17655642848658</v>
      </c>
      <c r="I6447">
        <v>58933</v>
      </c>
      <c r="J6447">
        <v>787</v>
      </c>
      <c r="K6447" s="12">
        <v>13447129</v>
      </c>
      <c r="L6447">
        <v>18363</v>
      </c>
      <c r="M6447">
        <v>31.16</v>
      </c>
      <c r="N6447">
        <v>5.3</v>
      </c>
      <c r="O6447">
        <v>2.65</v>
      </c>
      <c r="P6447">
        <f xml:space="preserve"> IF(Stock_Info[[#This Row],[Close Price]] &gt; Stock_Info[[#This Row],[Open Price]], 1, 0)</f>
        <v>1</v>
      </c>
      <c r="Q6447" t="str">
        <f>IF(AND(Stock_Info[[#This Row],[% Deli. Qty to Traded Qty]]&gt;80,Stock_Info[[#This Row],[No. of Trades]]&lt;3000),"Unusual Day","")</f>
        <v/>
      </c>
      <c r="R6447" t="str">
        <f>IF(AND(Stock_Info[[#This Row],[Spread High-Low]] &lt; 10, Stock_Info[[#This Row],[% Deli. Qty to Traded Qty]] &gt; 90), "Good Day", "")</f>
        <v/>
      </c>
    </row>
    <row r="6448" spans="1:18">
      <c r="A6448" t="s">
        <v>65</v>
      </c>
      <c r="B6448" s="1">
        <v>45622</v>
      </c>
      <c r="C6448" s="1" t="str">
        <f>"WEEK" &amp;" " &amp;  INT((DAY(Stock_Info[[#This Row],[Date]])+WEEKDAY(DATE(YEAR(Stock_Info[[#This Row],[Date]]),MONTH(Stock_Info[[#This Row],[Date]]),1))-1)/7)+1</f>
        <v>WEEK 5</v>
      </c>
      <c r="D6448" s="12">
        <v>223.05</v>
      </c>
      <c r="E6448" s="12">
        <v>230.6</v>
      </c>
      <c r="F6448" s="12">
        <v>221.65</v>
      </c>
      <c r="G6448" s="12">
        <v>230</v>
      </c>
      <c r="H6448" s="12">
        <v>227.3862582032134</v>
      </c>
      <c r="I6448">
        <v>176760</v>
      </c>
      <c r="J6448">
        <v>3043</v>
      </c>
      <c r="K6448" s="12">
        <v>40192795</v>
      </c>
      <c r="L6448">
        <v>112766</v>
      </c>
      <c r="M6448">
        <v>63.8</v>
      </c>
      <c r="N6448">
        <v>8.9499999999999993</v>
      </c>
      <c r="O6448">
        <v>6.95</v>
      </c>
      <c r="P6448">
        <f xml:space="preserve"> IF(Stock_Info[[#This Row],[Close Price]] &gt; Stock_Info[[#This Row],[Open Price]], 1, 0)</f>
        <v>1</v>
      </c>
      <c r="Q6448" t="str">
        <f>IF(AND(Stock_Info[[#This Row],[% Deli. Qty to Traded Qty]]&gt;80,Stock_Info[[#This Row],[No. of Trades]]&lt;3000),"Unusual Day","")</f>
        <v/>
      </c>
      <c r="R6448" t="str">
        <f>IF(AND(Stock_Info[[#This Row],[Spread High-Low]] &lt; 10, Stock_Info[[#This Row],[% Deli. Qty to Traded Qty]] &gt; 90), "Good Day", "")</f>
        <v/>
      </c>
    </row>
    <row r="6449" spans="1:18">
      <c r="A6449" t="s">
        <v>65</v>
      </c>
      <c r="B6449" s="1">
        <v>45621</v>
      </c>
      <c r="C6449" s="1" t="str">
        <f>"WEEK" &amp;" " &amp;  INT((DAY(Stock_Info[[#This Row],[Date]])+WEEKDAY(DATE(YEAR(Stock_Info[[#This Row],[Date]]),MONTH(Stock_Info[[#This Row],[Date]]),1))-1)/7)+1</f>
        <v>WEEK 5</v>
      </c>
      <c r="D6449" s="12">
        <v>213.85</v>
      </c>
      <c r="E6449" s="12">
        <v>223.9</v>
      </c>
      <c r="F6449" s="12">
        <v>213.85</v>
      </c>
      <c r="G6449" s="12">
        <v>222.7</v>
      </c>
      <c r="H6449" s="12">
        <v>221.56334175655971</v>
      </c>
      <c r="I6449">
        <v>110409</v>
      </c>
      <c r="J6449">
        <v>1979</v>
      </c>
      <c r="K6449" s="12">
        <v>24462587</v>
      </c>
      <c r="L6449">
        <v>70187</v>
      </c>
      <c r="M6449">
        <v>63.57</v>
      </c>
      <c r="N6449">
        <v>10.050000000000001</v>
      </c>
      <c r="O6449">
        <v>8.85</v>
      </c>
      <c r="P6449">
        <f xml:space="preserve"> IF(Stock_Info[[#This Row],[Close Price]] &gt; Stock_Info[[#This Row],[Open Price]], 1, 0)</f>
        <v>1</v>
      </c>
      <c r="Q6449" t="str">
        <f>IF(AND(Stock_Info[[#This Row],[% Deli. Qty to Traded Qty]]&gt;80,Stock_Info[[#This Row],[No. of Trades]]&lt;3000),"Unusual Day","")</f>
        <v/>
      </c>
      <c r="R6449" t="str">
        <f>IF(AND(Stock_Info[[#This Row],[Spread High-Low]] &lt; 10, Stock_Info[[#This Row],[% Deli. Qty to Traded Qty]] &gt; 90), "Good Day", "")</f>
        <v/>
      </c>
    </row>
    <row r="6450" spans="1:18">
      <c r="A6450" t="s">
        <v>65</v>
      </c>
      <c r="B6450" s="1">
        <v>45618</v>
      </c>
      <c r="C6450" s="1" t="str">
        <f>"WEEK" &amp;" " &amp;  INT((DAY(Stock_Info[[#This Row],[Date]])+WEEKDAY(DATE(YEAR(Stock_Info[[#This Row],[Date]]),MONTH(Stock_Info[[#This Row],[Date]]),1))-1)/7)+1</f>
        <v>WEEK 4</v>
      </c>
      <c r="D6450" s="12">
        <v>213.55</v>
      </c>
      <c r="E6450" s="12">
        <v>216.65</v>
      </c>
      <c r="F6450" s="12">
        <v>211.8</v>
      </c>
      <c r="G6450" s="12">
        <v>212.6</v>
      </c>
      <c r="H6450" s="12">
        <v>214.98802198380142</v>
      </c>
      <c r="I6450">
        <v>76056</v>
      </c>
      <c r="J6450">
        <v>1334</v>
      </c>
      <c r="K6450" s="12">
        <v>16351129</v>
      </c>
      <c r="L6450">
        <v>22550</v>
      </c>
      <c r="M6450">
        <v>29.65</v>
      </c>
      <c r="N6450">
        <v>4.8499999999999996</v>
      </c>
      <c r="O6450">
        <v>-0.95</v>
      </c>
      <c r="P6450">
        <f xml:space="preserve"> IF(Stock_Info[[#This Row],[Close Price]] &gt; Stock_Info[[#This Row],[Open Price]], 1, 0)</f>
        <v>0</v>
      </c>
      <c r="Q6450" t="str">
        <f>IF(AND(Stock_Info[[#This Row],[% Deli. Qty to Traded Qty]]&gt;80,Stock_Info[[#This Row],[No. of Trades]]&lt;3000),"Unusual Day","")</f>
        <v/>
      </c>
      <c r="R6450" t="str">
        <f>IF(AND(Stock_Info[[#This Row],[Spread High-Low]] &lt; 10, Stock_Info[[#This Row],[% Deli. Qty to Traded Qty]] &gt; 90), "Good Day", "")</f>
        <v/>
      </c>
    </row>
    <row r="6451" spans="1:18">
      <c r="A6451" t="s">
        <v>65</v>
      </c>
      <c r="B6451" s="1">
        <v>45617</v>
      </c>
      <c r="C6451" s="1" t="str">
        <f>"WEEK" &amp;" " &amp;  INT((DAY(Stock_Info[[#This Row],[Date]])+WEEKDAY(DATE(YEAR(Stock_Info[[#This Row],[Date]]),MONTH(Stock_Info[[#This Row],[Date]]),1))-1)/7)+1</f>
        <v>WEEK 4</v>
      </c>
      <c r="D6451" s="12">
        <v>216.05</v>
      </c>
      <c r="E6451" s="12">
        <v>217.1</v>
      </c>
      <c r="F6451" s="12">
        <v>211.6</v>
      </c>
      <c r="G6451" s="12">
        <v>214.65</v>
      </c>
      <c r="H6451" s="12">
        <v>213.7457327348873</v>
      </c>
      <c r="I6451">
        <v>59933</v>
      </c>
      <c r="J6451">
        <v>1172</v>
      </c>
      <c r="K6451" s="12">
        <v>12810423</v>
      </c>
      <c r="L6451">
        <v>20323</v>
      </c>
      <c r="M6451">
        <v>33.909999999999997</v>
      </c>
      <c r="N6451">
        <v>5.5</v>
      </c>
      <c r="O6451">
        <v>-1.4</v>
      </c>
      <c r="P6451">
        <f xml:space="preserve"> IF(Stock_Info[[#This Row],[Close Price]] &gt; Stock_Info[[#This Row],[Open Price]], 1, 0)</f>
        <v>0</v>
      </c>
      <c r="Q6451" t="str">
        <f>IF(AND(Stock_Info[[#This Row],[% Deli. Qty to Traded Qty]]&gt;80,Stock_Info[[#This Row],[No. of Trades]]&lt;3000),"Unusual Day","")</f>
        <v/>
      </c>
      <c r="R6451" t="str">
        <f>IF(AND(Stock_Info[[#This Row],[Spread High-Low]] &lt; 10, Stock_Info[[#This Row],[% Deli. Qty to Traded Qty]] &gt; 90), "Good Day", "")</f>
        <v/>
      </c>
    </row>
    <row r="6452" spans="1:18">
      <c r="A6452" t="s">
        <v>65</v>
      </c>
      <c r="B6452" s="1">
        <v>45615</v>
      </c>
      <c r="C6452" s="1" t="str">
        <f>"WEEK" &amp;" " &amp;  INT((DAY(Stock_Info[[#This Row],[Date]])+WEEKDAY(DATE(YEAR(Stock_Info[[#This Row],[Date]]),MONTH(Stock_Info[[#This Row],[Date]]),1))-1)/7)+1</f>
        <v>WEEK 4</v>
      </c>
      <c r="D6452" s="12">
        <v>212.05</v>
      </c>
      <c r="E6452" s="12">
        <v>219.85</v>
      </c>
      <c r="F6452" s="12">
        <v>212.05</v>
      </c>
      <c r="G6452" s="12">
        <v>216.95</v>
      </c>
      <c r="H6452" s="12">
        <v>218.06776322521233</v>
      </c>
      <c r="I6452">
        <v>39092</v>
      </c>
      <c r="J6452">
        <v>777</v>
      </c>
      <c r="K6452" s="12">
        <v>8524705</v>
      </c>
      <c r="L6452">
        <v>16084</v>
      </c>
      <c r="M6452">
        <v>41.14</v>
      </c>
      <c r="N6452">
        <v>7.8</v>
      </c>
      <c r="O6452">
        <v>4.9000000000000004</v>
      </c>
      <c r="P6452">
        <f xml:space="preserve"> IF(Stock_Info[[#This Row],[Close Price]] &gt; Stock_Info[[#This Row],[Open Price]], 1, 0)</f>
        <v>1</v>
      </c>
      <c r="Q6452" t="str">
        <f>IF(AND(Stock_Info[[#This Row],[% Deli. Qty to Traded Qty]]&gt;80,Stock_Info[[#This Row],[No. of Trades]]&lt;3000),"Unusual Day","")</f>
        <v/>
      </c>
      <c r="R6452" t="str">
        <f>IF(AND(Stock_Info[[#This Row],[Spread High-Low]] &lt; 10, Stock_Info[[#This Row],[% Deli. Qty to Traded Qty]] &gt; 90), "Good Day", "")</f>
        <v/>
      </c>
    </row>
    <row r="6453" spans="1:18">
      <c r="A6453" t="s">
        <v>65</v>
      </c>
      <c r="B6453" s="1">
        <v>45614</v>
      </c>
      <c r="C6453" s="1" t="str">
        <f>"WEEK" &amp;" " &amp;  INT((DAY(Stock_Info[[#This Row],[Date]])+WEEKDAY(DATE(YEAR(Stock_Info[[#This Row],[Date]]),MONTH(Stock_Info[[#This Row],[Date]]),1))-1)/7)+1</f>
        <v>WEEK 4</v>
      </c>
      <c r="D6453" s="12">
        <v>213.55</v>
      </c>
      <c r="E6453" s="12">
        <v>216.55</v>
      </c>
      <c r="F6453" s="12">
        <v>208.75</v>
      </c>
      <c r="G6453" s="12">
        <v>212.7</v>
      </c>
      <c r="H6453" s="12">
        <v>211.41915593119893</v>
      </c>
      <c r="I6453">
        <v>70871</v>
      </c>
      <c r="J6453">
        <v>1405</v>
      </c>
      <c r="K6453" s="12">
        <v>14983487</v>
      </c>
      <c r="L6453">
        <v>32101</v>
      </c>
      <c r="M6453">
        <v>45.29</v>
      </c>
      <c r="N6453">
        <v>7.8</v>
      </c>
      <c r="O6453">
        <v>-0.85</v>
      </c>
      <c r="P6453">
        <f xml:space="preserve"> IF(Stock_Info[[#This Row],[Close Price]] &gt; Stock_Info[[#This Row],[Open Price]], 1, 0)</f>
        <v>0</v>
      </c>
      <c r="Q6453" t="str">
        <f>IF(AND(Stock_Info[[#This Row],[% Deli. Qty to Traded Qty]]&gt;80,Stock_Info[[#This Row],[No. of Trades]]&lt;3000),"Unusual Day","")</f>
        <v/>
      </c>
      <c r="R6453" t="str">
        <f>IF(AND(Stock_Info[[#This Row],[Spread High-Low]] &lt; 10, Stock_Info[[#This Row],[% Deli. Qty to Traded Qty]] &gt; 90), "Good Day", "")</f>
        <v/>
      </c>
    </row>
    <row r="6454" spans="1:18">
      <c r="A6454" t="s">
        <v>65</v>
      </c>
      <c r="B6454" s="1">
        <v>45610</v>
      </c>
      <c r="C6454" s="1" t="str">
        <f>"WEEK" &amp;" " &amp;  INT((DAY(Stock_Info[[#This Row],[Date]])+WEEKDAY(DATE(YEAR(Stock_Info[[#This Row],[Date]]),MONTH(Stock_Info[[#This Row],[Date]]),1))-1)/7)+1</f>
        <v>WEEK 3</v>
      </c>
      <c r="D6454" s="12">
        <v>211.55</v>
      </c>
      <c r="E6454" s="12">
        <v>216.05</v>
      </c>
      <c r="F6454" s="12">
        <v>209.5</v>
      </c>
      <c r="G6454" s="12">
        <v>211.55</v>
      </c>
      <c r="H6454" s="12">
        <v>212.46040705339485</v>
      </c>
      <c r="I6454">
        <v>48544</v>
      </c>
      <c r="J6454">
        <v>1075</v>
      </c>
      <c r="K6454" s="12">
        <v>10313678</v>
      </c>
      <c r="L6454">
        <v>8998</v>
      </c>
      <c r="M6454">
        <v>18.54</v>
      </c>
      <c r="N6454">
        <v>6.55</v>
      </c>
      <c r="O6454">
        <v>0</v>
      </c>
      <c r="P6454">
        <f xml:space="preserve"> IF(Stock_Info[[#This Row],[Close Price]] &gt; Stock_Info[[#This Row],[Open Price]], 1, 0)</f>
        <v>0</v>
      </c>
      <c r="Q6454" t="str">
        <f>IF(AND(Stock_Info[[#This Row],[% Deli. Qty to Traded Qty]]&gt;80,Stock_Info[[#This Row],[No. of Trades]]&lt;3000),"Unusual Day","")</f>
        <v/>
      </c>
      <c r="R6454" t="str">
        <f>IF(AND(Stock_Info[[#This Row],[Spread High-Low]] &lt; 10, Stock_Info[[#This Row],[% Deli. Qty to Traded Qty]] &gt; 90), "Good Day", "")</f>
        <v/>
      </c>
    </row>
    <row r="6455" spans="1:18">
      <c r="A6455" t="s">
        <v>65</v>
      </c>
      <c r="B6455" s="1">
        <v>45609</v>
      </c>
      <c r="C6455" s="1" t="str">
        <f>"WEEK" &amp;" " &amp;  INT((DAY(Stock_Info[[#This Row],[Date]])+WEEKDAY(DATE(YEAR(Stock_Info[[#This Row],[Date]]),MONTH(Stock_Info[[#This Row],[Date]]),1))-1)/7)+1</f>
        <v>WEEK 3</v>
      </c>
      <c r="D6455" s="12">
        <v>223.95</v>
      </c>
      <c r="E6455" s="12">
        <v>223.95</v>
      </c>
      <c r="F6455" s="12">
        <v>210.35</v>
      </c>
      <c r="G6455" s="12">
        <v>211.5</v>
      </c>
      <c r="H6455" s="12">
        <v>214.90344827586208</v>
      </c>
      <c r="I6455">
        <v>64235</v>
      </c>
      <c r="J6455">
        <v>1145</v>
      </c>
      <c r="K6455" s="12">
        <v>13804323</v>
      </c>
      <c r="L6455">
        <v>22403</v>
      </c>
      <c r="M6455">
        <v>34.880000000000003</v>
      </c>
      <c r="N6455">
        <v>13.6</v>
      </c>
      <c r="O6455">
        <v>-12.45</v>
      </c>
      <c r="P6455">
        <f xml:space="preserve"> IF(Stock_Info[[#This Row],[Close Price]] &gt; Stock_Info[[#This Row],[Open Price]], 1, 0)</f>
        <v>0</v>
      </c>
      <c r="Q6455" t="str">
        <f>IF(AND(Stock_Info[[#This Row],[% Deli. Qty to Traded Qty]]&gt;80,Stock_Info[[#This Row],[No. of Trades]]&lt;3000),"Unusual Day","")</f>
        <v/>
      </c>
      <c r="R6455" t="str">
        <f>IF(AND(Stock_Info[[#This Row],[Spread High-Low]] &lt; 10, Stock_Info[[#This Row],[% Deli. Qty to Traded Qty]] &gt; 90), "Good Day", "")</f>
        <v/>
      </c>
    </row>
    <row r="6456" spans="1:18">
      <c r="A6456" t="s">
        <v>65</v>
      </c>
      <c r="B6456" s="1">
        <v>45608</v>
      </c>
      <c r="C6456" s="1" t="str">
        <f>"WEEK" &amp;" " &amp;  INT((DAY(Stock_Info[[#This Row],[Date]])+WEEKDAY(DATE(YEAR(Stock_Info[[#This Row],[Date]]),MONTH(Stock_Info[[#This Row],[Date]]),1))-1)/7)+1</f>
        <v>WEEK 3</v>
      </c>
      <c r="D6456" s="12">
        <v>226.9</v>
      </c>
      <c r="E6456" s="12">
        <v>230.85</v>
      </c>
      <c r="F6456" s="12">
        <v>219</v>
      </c>
      <c r="G6456" s="12">
        <v>221.4</v>
      </c>
      <c r="H6456" s="12">
        <v>225.41497165131113</v>
      </c>
      <c r="I6456">
        <v>56440</v>
      </c>
      <c r="J6456">
        <v>810</v>
      </c>
      <c r="K6456" s="12">
        <v>12722421</v>
      </c>
      <c r="L6456">
        <v>19365</v>
      </c>
      <c r="M6456">
        <v>34.31</v>
      </c>
      <c r="N6456">
        <v>11.85</v>
      </c>
      <c r="O6456">
        <v>-5.5</v>
      </c>
      <c r="P6456">
        <f xml:space="preserve"> IF(Stock_Info[[#This Row],[Close Price]] &gt; Stock_Info[[#This Row],[Open Price]], 1, 0)</f>
        <v>0</v>
      </c>
      <c r="Q6456" t="str">
        <f>IF(AND(Stock_Info[[#This Row],[% Deli. Qty to Traded Qty]]&gt;80,Stock_Info[[#This Row],[No. of Trades]]&lt;3000),"Unusual Day","")</f>
        <v/>
      </c>
      <c r="R6456" t="str">
        <f>IF(AND(Stock_Info[[#This Row],[Spread High-Low]] &lt; 10, Stock_Info[[#This Row],[% Deli. Qty to Traded Qty]] &gt; 90), "Good Day", "")</f>
        <v/>
      </c>
    </row>
    <row r="6457" spans="1:18">
      <c r="A6457" t="s">
        <v>65</v>
      </c>
      <c r="B6457" s="1">
        <v>45607</v>
      </c>
      <c r="C6457" s="1" t="str">
        <f>"WEEK" &amp;" " &amp;  INT((DAY(Stock_Info[[#This Row],[Date]])+WEEKDAY(DATE(YEAR(Stock_Info[[#This Row],[Date]]),MONTH(Stock_Info[[#This Row],[Date]]),1))-1)/7)+1</f>
        <v>WEEK 3</v>
      </c>
      <c r="D6457" s="12">
        <v>230.95</v>
      </c>
      <c r="E6457" s="12">
        <v>231</v>
      </c>
      <c r="F6457" s="12">
        <v>225.1</v>
      </c>
      <c r="G6457" s="12">
        <v>226.9</v>
      </c>
      <c r="H6457" s="12">
        <v>227.86284886284886</v>
      </c>
      <c r="I6457">
        <v>79365</v>
      </c>
      <c r="J6457">
        <v>1437</v>
      </c>
      <c r="K6457" s="12">
        <v>18084335</v>
      </c>
      <c r="L6457">
        <v>38299</v>
      </c>
      <c r="M6457">
        <v>48.26</v>
      </c>
      <c r="N6457">
        <v>5.9</v>
      </c>
      <c r="O6457">
        <v>-4.05</v>
      </c>
      <c r="P6457">
        <f xml:space="preserve"> IF(Stock_Info[[#This Row],[Close Price]] &gt; Stock_Info[[#This Row],[Open Price]], 1, 0)</f>
        <v>0</v>
      </c>
      <c r="Q6457" t="str">
        <f>IF(AND(Stock_Info[[#This Row],[% Deli. Qty to Traded Qty]]&gt;80,Stock_Info[[#This Row],[No. of Trades]]&lt;3000),"Unusual Day","")</f>
        <v/>
      </c>
      <c r="R6457" t="str">
        <f>IF(AND(Stock_Info[[#This Row],[Spread High-Low]] &lt; 10, Stock_Info[[#This Row],[% Deli. Qty to Traded Qty]] &gt; 90), "Good Day", "")</f>
        <v/>
      </c>
    </row>
    <row r="6458" spans="1:18">
      <c r="A6458" t="s">
        <v>65</v>
      </c>
      <c r="B6458" s="1">
        <v>45604</v>
      </c>
      <c r="C6458" s="1" t="str">
        <f>"WEEK" &amp;" " &amp;  INT((DAY(Stock_Info[[#This Row],[Date]])+WEEKDAY(DATE(YEAR(Stock_Info[[#This Row],[Date]]),MONTH(Stock_Info[[#This Row],[Date]]),1))-1)/7)+1</f>
        <v>WEEK 2</v>
      </c>
      <c r="D6458" s="12">
        <v>230.1</v>
      </c>
      <c r="E6458" s="12">
        <v>231.7</v>
      </c>
      <c r="F6458" s="12">
        <v>224.2</v>
      </c>
      <c r="G6458" s="12">
        <v>228.3</v>
      </c>
      <c r="H6458" s="12">
        <v>227.08500753585358</v>
      </c>
      <c r="I6458">
        <v>128718</v>
      </c>
      <c r="J6458">
        <v>1930</v>
      </c>
      <c r="K6458" s="12">
        <v>29229928</v>
      </c>
      <c r="L6458">
        <v>60224</v>
      </c>
      <c r="M6458">
        <v>46.79</v>
      </c>
      <c r="N6458">
        <v>7.5</v>
      </c>
      <c r="O6458">
        <v>-1.8</v>
      </c>
      <c r="P6458">
        <f xml:space="preserve"> IF(Stock_Info[[#This Row],[Close Price]] &gt; Stock_Info[[#This Row],[Open Price]], 1, 0)</f>
        <v>0</v>
      </c>
      <c r="Q6458" t="str">
        <f>IF(AND(Stock_Info[[#This Row],[% Deli. Qty to Traded Qty]]&gt;80,Stock_Info[[#This Row],[No. of Trades]]&lt;3000),"Unusual Day","")</f>
        <v/>
      </c>
      <c r="R6458" t="str">
        <f>IF(AND(Stock_Info[[#This Row],[Spread High-Low]] &lt; 10, Stock_Info[[#This Row],[% Deli. Qty to Traded Qty]] &gt; 90), "Good Day", "")</f>
        <v/>
      </c>
    </row>
    <row r="6459" spans="1:18">
      <c r="A6459" t="s">
        <v>65</v>
      </c>
      <c r="B6459" s="1">
        <v>45603</v>
      </c>
      <c r="C6459" s="1" t="str">
        <f>"WEEK" &amp;" " &amp;  INT((DAY(Stock_Info[[#This Row],[Date]])+WEEKDAY(DATE(YEAR(Stock_Info[[#This Row],[Date]]),MONTH(Stock_Info[[#This Row],[Date]]),1))-1)/7)+1</f>
        <v>WEEK 2</v>
      </c>
      <c r="D6459" s="12">
        <v>228.45</v>
      </c>
      <c r="E6459" s="12">
        <v>239.7</v>
      </c>
      <c r="F6459" s="12">
        <v>225.05</v>
      </c>
      <c r="G6459" s="12">
        <v>231.7</v>
      </c>
      <c r="H6459" s="12">
        <v>233.13117493894194</v>
      </c>
      <c r="I6459">
        <v>247715</v>
      </c>
      <c r="J6459">
        <v>3120</v>
      </c>
      <c r="K6459" s="12">
        <v>57750089</v>
      </c>
      <c r="L6459">
        <v>73266</v>
      </c>
      <c r="M6459">
        <v>29.58</v>
      </c>
      <c r="N6459">
        <v>14.65</v>
      </c>
      <c r="O6459">
        <v>3.25</v>
      </c>
      <c r="P6459">
        <f xml:space="preserve"> IF(Stock_Info[[#This Row],[Close Price]] &gt; Stock_Info[[#This Row],[Open Price]], 1, 0)</f>
        <v>1</v>
      </c>
      <c r="Q6459" t="str">
        <f>IF(AND(Stock_Info[[#This Row],[% Deli. Qty to Traded Qty]]&gt;80,Stock_Info[[#This Row],[No. of Trades]]&lt;3000),"Unusual Day","")</f>
        <v/>
      </c>
      <c r="R6459" t="str">
        <f>IF(AND(Stock_Info[[#This Row],[Spread High-Low]] &lt; 10, Stock_Info[[#This Row],[% Deli. Qty to Traded Qty]] &gt; 90), "Good Day", "")</f>
        <v/>
      </c>
    </row>
    <row r="6460" spans="1:18">
      <c r="A6460" t="s">
        <v>65</v>
      </c>
      <c r="B6460" s="1">
        <v>45602</v>
      </c>
      <c r="C6460" s="1" t="str">
        <f>"WEEK" &amp;" " &amp;  INT((DAY(Stock_Info[[#This Row],[Date]])+WEEKDAY(DATE(YEAR(Stock_Info[[#This Row],[Date]]),MONTH(Stock_Info[[#This Row],[Date]]),1))-1)/7)+1</f>
        <v>WEEK 2</v>
      </c>
      <c r="D6460" s="12">
        <v>222.35</v>
      </c>
      <c r="E6460" s="12">
        <v>227.65</v>
      </c>
      <c r="F6460" s="12">
        <v>222.35</v>
      </c>
      <c r="G6460" s="12">
        <v>226.15</v>
      </c>
      <c r="H6460" s="12">
        <v>225.93342454070574</v>
      </c>
      <c r="I6460">
        <v>56282</v>
      </c>
      <c r="J6460">
        <v>1703</v>
      </c>
      <c r="K6460" s="12">
        <v>12715985</v>
      </c>
      <c r="L6460">
        <v>32128</v>
      </c>
      <c r="M6460">
        <v>57.08</v>
      </c>
      <c r="N6460">
        <v>5.3</v>
      </c>
      <c r="O6460">
        <v>3.8</v>
      </c>
      <c r="P6460">
        <f xml:space="preserve"> IF(Stock_Info[[#This Row],[Close Price]] &gt; Stock_Info[[#This Row],[Open Price]], 1, 0)</f>
        <v>1</v>
      </c>
      <c r="Q6460" t="str">
        <f>IF(AND(Stock_Info[[#This Row],[% Deli. Qty to Traded Qty]]&gt;80,Stock_Info[[#This Row],[No. of Trades]]&lt;3000),"Unusual Day","")</f>
        <v/>
      </c>
      <c r="R6460" t="str">
        <f>IF(AND(Stock_Info[[#This Row],[Spread High-Low]] &lt; 10, Stock_Info[[#This Row],[% Deli. Qty to Traded Qty]] &gt; 90), "Good Day", "")</f>
        <v/>
      </c>
    </row>
    <row r="6461" spans="1:18">
      <c r="A6461" t="s">
        <v>65</v>
      </c>
      <c r="B6461" s="1">
        <v>45601</v>
      </c>
      <c r="C6461" s="1" t="str">
        <f>"WEEK" &amp;" " &amp;  INT((DAY(Stock_Info[[#This Row],[Date]])+WEEKDAY(DATE(YEAR(Stock_Info[[#This Row],[Date]]),MONTH(Stock_Info[[#This Row],[Date]]),1))-1)/7)+1</f>
        <v>WEEK 2</v>
      </c>
      <c r="D6461" s="12">
        <v>221.2</v>
      </c>
      <c r="E6461" s="12">
        <v>225.45</v>
      </c>
      <c r="F6461" s="12">
        <v>221.2</v>
      </c>
      <c r="G6461" s="12">
        <v>224.7</v>
      </c>
      <c r="H6461" s="12">
        <v>223.49723015298079</v>
      </c>
      <c r="I6461">
        <v>46934</v>
      </c>
      <c r="J6461">
        <v>903</v>
      </c>
      <c r="K6461" s="12">
        <v>10489619</v>
      </c>
      <c r="L6461">
        <v>16453</v>
      </c>
      <c r="M6461">
        <v>35.06</v>
      </c>
      <c r="N6461">
        <v>4.25</v>
      </c>
      <c r="O6461">
        <v>3.5</v>
      </c>
      <c r="P6461">
        <f xml:space="preserve"> IF(Stock_Info[[#This Row],[Close Price]] &gt; Stock_Info[[#This Row],[Open Price]], 1, 0)</f>
        <v>1</v>
      </c>
      <c r="Q6461" t="str">
        <f>IF(AND(Stock_Info[[#This Row],[% Deli. Qty to Traded Qty]]&gt;80,Stock_Info[[#This Row],[No. of Trades]]&lt;3000),"Unusual Day","")</f>
        <v/>
      </c>
      <c r="R6461" t="str">
        <f>IF(AND(Stock_Info[[#This Row],[Spread High-Low]] &lt; 10, Stock_Info[[#This Row],[% Deli. Qty to Traded Qty]] &gt; 90), "Good Day", "")</f>
        <v/>
      </c>
    </row>
    <row r="6462" spans="1:18">
      <c r="A6462" t="s">
        <v>65</v>
      </c>
      <c r="B6462" s="1">
        <v>45600</v>
      </c>
      <c r="C6462" s="1" t="str">
        <f>"WEEK" &amp;" " &amp;  INT((DAY(Stock_Info[[#This Row],[Date]])+WEEKDAY(DATE(YEAR(Stock_Info[[#This Row],[Date]]),MONTH(Stock_Info[[#This Row],[Date]]),1))-1)/7)+1</f>
        <v>WEEK 2</v>
      </c>
      <c r="D6462" s="12">
        <v>228.75</v>
      </c>
      <c r="E6462" s="12">
        <v>228.75</v>
      </c>
      <c r="F6462" s="12">
        <v>222.45</v>
      </c>
      <c r="G6462" s="12">
        <v>222.95</v>
      </c>
      <c r="H6462" s="12">
        <v>224.38126674692245</v>
      </c>
      <c r="I6462">
        <v>77253</v>
      </c>
      <c r="J6462">
        <v>1616</v>
      </c>
      <c r="K6462" s="12">
        <v>17334126</v>
      </c>
      <c r="L6462">
        <v>41577</v>
      </c>
      <c r="M6462">
        <v>53.82</v>
      </c>
      <c r="N6462">
        <v>6.3</v>
      </c>
      <c r="O6462">
        <v>-5.8</v>
      </c>
      <c r="P6462">
        <f xml:space="preserve"> IF(Stock_Info[[#This Row],[Close Price]] &gt; Stock_Info[[#This Row],[Open Price]], 1, 0)</f>
        <v>0</v>
      </c>
      <c r="Q6462" t="str">
        <f>IF(AND(Stock_Info[[#This Row],[% Deli. Qty to Traded Qty]]&gt;80,Stock_Info[[#This Row],[No. of Trades]]&lt;3000),"Unusual Day","")</f>
        <v/>
      </c>
      <c r="R6462" t="str">
        <f>IF(AND(Stock_Info[[#This Row],[Spread High-Low]] &lt; 10, Stock_Info[[#This Row],[% Deli. Qty to Traded Qty]] &gt; 90), "Good Day", "")</f>
        <v/>
      </c>
    </row>
    <row r="6463" spans="1:18">
      <c r="A6463" t="s">
        <v>65</v>
      </c>
      <c r="B6463" s="1">
        <v>45597</v>
      </c>
      <c r="C6463" s="1" t="str">
        <f>"WEEK" &amp;" " &amp;  INT((DAY(Stock_Info[[#This Row],[Date]])+WEEKDAY(DATE(YEAR(Stock_Info[[#This Row],[Date]]),MONTH(Stock_Info[[#This Row],[Date]]),1))-1)/7)+1</f>
        <v>WEEK 1</v>
      </c>
      <c r="D6463" s="12">
        <v>229.9</v>
      </c>
      <c r="E6463" s="12">
        <v>229.9</v>
      </c>
      <c r="F6463" s="12">
        <v>226.85</v>
      </c>
      <c r="G6463" s="12">
        <v>227.6</v>
      </c>
      <c r="H6463" s="12">
        <v>227.8249585030934</v>
      </c>
      <c r="I6463">
        <v>19881</v>
      </c>
      <c r="J6463">
        <v>866</v>
      </c>
      <c r="K6463" s="12">
        <v>4529388</v>
      </c>
      <c r="L6463">
        <v>12829</v>
      </c>
      <c r="M6463">
        <v>64.53</v>
      </c>
      <c r="N6463">
        <v>3.05</v>
      </c>
      <c r="O6463">
        <v>-2.2999999999999998</v>
      </c>
      <c r="P6463">
        <f xml:space="preserve"> IF(Stock_Info[[#This Row],[Close Price]] &gt; Stock_Info[[#This Row],[Open Price]], 1, 0)</f>
        <v>0</v>
      </c>
      <c r="Q6463" t="str">
        <f>IF(AND(Stock_Info[[#This Row],[% Deli. Qty to Traded Qty]]&gt;80,Stock_Info[[#This Row],[No. of Trades]]&lt;3000),"Unusual Day","")</f>
        <v/>
      </c>
      <c r="R6463" t="str">
        <f>IF(AND(Stock_Info[[#This Row],[Spread High-Low]] &lt; 10, Stock_Info[[#This Row],[% Deli. Qty to Traded Qty]] &gt; 90), "Good Day", "")</f>
        <v/>
      </c>
    </row>
    <row r="6464" spans="1:18">
      <c r="A6464" t="s">
        <v>65</v>
      </c>
      <c r="B6464" s="1">
        <v>45596</v>
      </c>
      <c r="C6464" s="1" t="str">
        <f>"WEEK" &amp;" " &amp;  INT((DAY(Stock_Info[[#This Row],[Date]])+WEEKDAY(DATE(YEAR(Stock_Info[[#This Row],[Date]]),MONTH(Stock_Info[[#This Row],[Date]]),1))-1)/7)+1</f>
        <v>WEEK 5</v>
      </c>
      <c r="D6464" s="12">
        <v>227.15</v>
      </c>
      <c r="E6464" s="12">
        <v>228</v>
      </c>
      <c r="F6464" s="12">
        <v>223.25</v>
      </c>
      <c r="G6464" s="12">
        <v>225.85</v>
      </c>
      <c r="H6464" s="12">
        <v>224.84197401994896</v>
      </c>
      <c r="I6464">
        <v>86220</v>
      </c>
      <c r="J6464">
        <v>1634</v>
      </c>
      <c r="K6464" s="12">
        <v>19385875</v>
      </c>
      <c r="L6464">
        <v>45590</v>
      </c>
      <c r="M6464">
        <v>52.88</v>
      </c>
      <c r="N6464">
        <v>4.75</v>
      </c>
      <c r="O6464">
        <v>-1.3</v>
      </c>
      <c r="P6464">
        <f xml:space="preserve"> IF(Stock_Info[[#This Row],[Close Price]] &gt; Stock_Info[[#This Row],[Open Price]], 1, 0)</f>
        <v>0</v>
      </c>
      <c r="Q6464" t="str">
        <f>IF(AND(Stock_Info[[#This Row],[% Deli. Qty to Traded Qty]]&gt;80,Stock_Info[[#This Row],[No. of Trades]]&lt;3000),"Unusual Day","")</f>
        <v/>
      </c>
      <c r="R6464" t="str">
        <f>IF(AND(Stock_Info[[#This Row],[Spread High-Low]] &lt; 10, Stock_Info[[#This Row],[% Deli. Qty to Traded Qty]] &gt; 90), "Good Day", "")</f>
        <v/>
      </c>
    </row>
    <row r="6465" spans="1:18">
      <c r="A6465" t="s">
        <v>65</v>
      </c>
      <c r="B6465" s="1">
        <v>45595</v>
      </c>
      <c r="C6465" s="1" t="str">
        <f>"WEEK" &amp;" " &amp;  INT((DAY(Stock_Info[[#This Row],[Date]])+WEEKDAY(DATE(YEAR(Stock_Info[[#This Row],[Date]]),MONTH(Stock_Info[[#This Row],[Date]]),1))-1)/7)+1</f>
        <v>WEEK 5</v>
      </c>
      <c r="D6465" s="12">
        <v>222.05</v>
      </c>
      <c r="E6465" s="12">
        <v>229.4</v>
      </c>
      <c r="F6465" s="12">
        <v>222.05</v>
      </c>
      <c r="G6465" s="12">
        <v>227.15</v>
      </c>
      <c r="H6465" s="12">
        <v>226.86471914518185</v>
      </c>
      <c r="I6465">
        <v>183618</v>
      </c>
      <c r="J6465">
        <v>2911</v>
      </c>
      <c r="K6465" s="12">
        <v>41656446</v>
      </c>
      <c r="L6465">
        <v>91679</v>
      </c>
      <c r="M6465">
        <v>49.93</v>
      </c>
      <c r="N6465">
        <v>7.35</v>
      </c>
      <c r="O6465">
        <v>5.0999999999999996</v>
      </c>
      <c r="P6465">
        <f xml:space="preserve"> IF(Stock_Info[[#This Row],[Close Price]] &gt; Stock_Info[[#This Row],[Open Price]], 1, 0)</f>
        <v>1</v>
      </c>
      <c r="Q6465" t="str">
        <f>IF(AND(Stock_Info[[#This Row],[% Deli. Qty to Traded Qty]]&gt;80,Stock_Info[[#This Row],[No. of Trades]]&lt;3000),"Unusual Day","")</f>
        <v/>
      </c>
      <c r="R6465" t="str">
        <f>IF(AND(Stock_Info[[#This Row],[Spread High-Low]] &lt; 10, Stock_Info[[#This Row],[% Deli. Qty to Traded Qty]] &gt; 90), "Good Day", "")</f>
        <v/>
      </c>
    </row>
    <row r="6466" spans="1:18">
      <c r="A6466" t="s">
        <v>65</v>
      </c>
      <c r="B6466" s="1">
        <v>45594</v>
      </c>
      <c r="C6466" s="1" t="str">
        <f>"WEEK" &amp;" " &amp;  INT((DAY(Stock_Info[[#This Row],[Date]])+WEEKDAY(DATE(YEAR(Stock_Info[[#This Row],[Date]]),MONTH(Stock_Info[[#This Row],[Date]]),1))-1)/7)+1</f>
        <v>WEEK 5</v>
      </c>
      <c r="D6466" s="12">
        <v>216.5</v>
      </c>
      <c r="E6466" s="12">
        <v>224.6</v>
      </c>
      <c r="F6466" s="12">
        <v>216.5</v>
      </c>
      <c r="G6466" s="12">
        <v>221.5</v>
      </c>
      <c r="H6466" s="12">
        <v>221.39516951312771</v>
      </c>
      <c r="I6466">
        <v>62768</v>
      </c>
      <c r="J6466">
        <v>3268</v>
      </c>
      <c r="K6466" s="12">
        <v>13896532</v>
      </c>
      <c r="L6466">
        <v>19710</v>
      </c>
      <c r="M6466">
        <v>31.4</v>
      </c>
      <c r="N6466">
        <v>8.1</v>
      </c>
      <c r="O6466">
        <v>5</v>
      </c>
      <c r="P6466">
        <f xml:space="preserve"> IF(Stock_Info[[#This Row],[Close Price]] &gt; Stock_Info[[#This Row],[Open Price]], 1, 0)</f>
        <v>1</v>
      </c>
      <c r="Q6466" t="str">
        <f>IF(AND(Stock_Info[[#This Row],[% Deli. Qty to Traded Qty]]&gt;80,Stock_Info[[#This Row],[No. of Trades]]&lt;3000),"Unusual Day","")</f>
        <v/>
      </c>
      <c r="R6466" t="str">
        <f>IF(AND(Stock_Info[[#This Row],[Spread High-Low]] &lt; 10, Stock_Info[[#This Row],[% Deli. Qty to Traded Qty]] &gt; 90), "Good Day", "")</f>
        <v/>
      </c>
    </row>
    <row r="6467" spans="1:18">
      <c r="A6467" t="s">
        <v>65</v>
      </c>
      <c r="B6467" s="1">
        <v>45593</v>
      </c>
      <c r="C6467" s="1" t="str">
        <f>"WEEK" &amp;" " &amp;  INT((DAY(Stock_Info[[#This Row],[Date]])+WEEKDAY(DATE(YEAR(Stock_Info[[#This Row],[Date]]),MONTH(Stock_Info[[#This Row],[Date]]),1))-1)/7)+1</f>
        <v>WEEK 5</v>
      </c>
      <c r="D6467" s="12">
        <v>214.95</v>
      </c>
      <c r="E6467" s="12">
        <v>219.75</v>
      </c>
      <c r="F6467" s="12">
        <v>214.9</v>
      </c>
      <c r="G6467" s="12">
        <v>216.5</v>
      </c>
      <c r="H6467" s="12">
        <v>217.38193864585224</v>
      </c>
      <c r="I6467">
        <v>55090</v>
      </c>
      <c r="J6467">
        <v>973</v>
      </c>
      <c r="K6467" s="12">
        <v>11975571</v>
      </c>
      <c r="L6467">
        <v>27369</v>
      </c>
      <c r="M6467">
        <v>49.68</v>
      </c>
      <c r="N6467">
        <v>4.8499999999999996</v>
      </c>
      <c r="O6467">
        <v>1.55</v>
      </c>
      <c r="P6467">
        <f xml:space="preserve"> IF(Stock_Info[[#This Row],[Close Price]] &gt; Stock_Info[[#This Row],[Open Price]], 1, 0)</f>
        <v>1</v>
      </c>
      <c r="Q6467" t="str">
        <f>IF(AND(Stock_Info[[#This Row],[% Deli. Qty to Traded Qty]]&gt;80,Stock_Info[[#This Row],[No. of Trades]]&lt;3000),"Unusual Day","")</f>
        <v/>
      </c>
      <c r="R6467" t="str">
        <f>IF(AND(Stock_Info[[#This Row],[Spread High-Low]] &lt; 10, Stock_Info[[#This Row],[% Deli. Qty to Traded Qty]] &gt; 90), "Good Day", "")</f>
        <v/>
      </c>
    </row>
    <row r="6468" spans="1:18">
      <c r="A6468" t="s">
        <v>65</v>
      </c>
      <c r="B6468" s="1">
        <v>45590</v>
      </c>
      <c r="C6468" s="1" t="str">
        <f>"WEEK" &amp;" " &amp;  INT((DAY(Stock_Info[[#This Row],[Date]])+WEEKDAY(DATE(YEAR(Stock_Info[[#This Row],[Date]]),MONTH(Stock_Info[[#This Row],[Date]]),1))-1)/7)+1</f>
        <v>WEEK 4</v>
      </c>
      <c r="D6468" s="12">
        <v>219.8</v>
      </c>
      <c r="E6468" s="12">
        <v>222.8</v>
      </c>
      <c r="F6468" s="12">
        <v>212.9</v>
      </c>
      <c r="G6468" s="12">
        <v>214.25</v>
      </c>
      <c r="H6468" s="12">
        <v>216.00389693103187</v>
      </c>
      <c r="I6468">
        <v>92637</v>
      </c>
      <c r="J6468">
        <v>1597</v>
      </c>
      <c r="K6468" s="12">
        <v>20009953</v>
      </c>
      <c r="L6468">
        <v>29849</v>
      </c>
      <c r="M6468">
        <v>32.22</v>
      </c>
      <c r="N6468">
        <v>9.9</v>
      </c>
      <c r="O6468">
        <v>-5.55</v>
      </c>
      <c r="P6468">
        <f xml:space="preserve"> IF(Stock_Info[[#This Row],[Close Price]] &gt; Stock_Info[[#This Row],[Open Price]], 1, 0)</f>
        <v>0</v>
      </c>
      <c r="Q6468" t="str">
        <f>IF(AND(Stock_Info[[#This Row],[% Deli. Qty to Traded Qty]]&gt;80,Stock_Info[[#This Row],[No. of Trades]]&lt;3000),"Unusual Day","")</f>
        <v/>
      </c>
      <c r="R6468" t="str">
        <f>IF(AND(Stock_Info[[#This Row],[Spread High-Low]] &lt; 10, Stock_Info[[#This Row],[% Deli. Qty to Traded Qty]] &gt; 90), "Good Day", "")</f>
        <v/>
      </c>
    </row>
    <row r="6469" spans="1:18">
      <c r="A6469" t="s">
        <v>65</v>
      </c>
      <c r="B6469" s="1">
        <v>45589</v>
      </c>
      <c r="C6469" s="1" t="str">
        <f>"WEEK" &amp;" " &amp;  INT((DAY(Stock_Info[[#This Row],[Date]])+WEEKDAY(DATE(YEAR(Stock_Info[[#This Row],[Date]]),MONTH(Stock_Info[[#This Row],[Date]]),1))-1)/7)+1</f>
        <v>WEEK 4</v>
      </c>
      <c r="D6469" s="12">
        <v>219</v>
      </c>
      <c r="E6469" s="12">
        <v>220.5</v>
      </c>
      <c r="F6469" s="12">
        <v>213.6</v>
      </c>
      <c r="G6469" s="12">
        <v>219.8</v>
      </c>
      <c r="H6469" s="12">
        <v>217.35779586348082</v>
      </c>
      <c r="I6469">
        <v>99649</v>
      </c>
      <c r="J6469">
        <v>2691</v>
      </c>
      <c r="K6469" s="12">
        <v>21659487</v>
      </c>
      <c r="L6469">
        <v>58223</v>
      </c>
      <c r="M6469">
        <v>58.43</v>
      </c>
      <c r="N6469">
        <v>6.9</v>
      </c>
      <c r="O6469">
        <v>0.8</v>
      </c>
      <c r="P6469">
        <f xml:space="preserve"> IF(Stock_Info[[#This Row],[Close Price]] &gt; Stock_Info[[#This Row],[Open Price]], 1, 0)</f>
        <v>1</v>
      </c>
      <c r="Q6469" t="str">
        <f>IF(AND(Stock_Info[[#This Row],[% Deli. Qty to Traded Qty]]&gt;80,Stock_Info[[#This Row],[No. of Trades]]&lt;3000),"Unusual Day","")</f>
        <v/>
      </c>
      <c r="R6469" t="str">
        <f>IF(AND(Stock_Info[[#This Row],[Spread High-Low]] &lt; 10, Stock_Info[[#This Row],[% Deli. Qty to Traded Qty]] &gt; 90), "Good Day", "")</f>
        <v/>
      </c>
    </row>
    <row r="6470" spans="1:18">
      <c r="A6470" t="s">
        <v>65</v>
      </c>
      <c r="B6470" s="1">
        <v>45588</v>
      </c>
      <c r="C6470" s="1" t="str">
        <f>"WEEK" &amp;" " &amp;  INT((DAY(Stock_Info[[#This Row],[Date]])+WEEKDAY(DATE(YEAR(Stock_Info[[#This Row],[Date]]),MONTH(Stock_Info[[#This Row],[Date]]),1))-1)/7)+1</f>
        <v>WEEK 4</v>
      </c>
      <c r="D6470" s="12">
        <v>214.45</v>
      </c>
      <c r="E6470" s="12">
        <v>219.75</v>
      </c>
      <c r="F6470" s="12">
        <v>210</v>
      </c>
      <c r="G6470" s="12">
        <v>215</v>
      </c>
      <c r="H6470" s="12">
        <v>214.52486011700753</v>
      </c>
      <c r="I6470">
        <v>62731</v>
      </c>
      <c r="J6470">
        <v>1286</v>
      </c>
      <c r="K6470" s="12">
        <v>13457359</v>
      </c>
      <c r="L6470">
        <v>17467</v>
      </c>
      <c r="M6470">
        <v>27.84</v>
      </c>
      <c r="N6470">
        <v>9.75</v>
      </c>
      <c r="O6470">
        <v>0.55000000000000004</v>
      </c>
      <c r="P6470">
        <f xml:space="preserve"> IF(Stock_Info[[#This Row],[Close Price]] &gt; Stock_Info[[#This Row],[Open Price]], 1, 0)</f>
        <v>1</v>
      </c>
      <c r="Q6470" t="str">
        <f>IF(AND(Stock_Info[[#This Row],[% Deli. Qty to Traded Qty]]&gt;80,Stock_Info[[#This Row],[No. of Trades]]&lt;3000),"Unusual Day","")</f>
        <v/>
      </c>
      <c r="R6470" t="str">
        <f>IF(AND(Stock_Info[[#This Row],[Spread High-Low]] &lt; 10, Stock_Info[[#This Row],[% Deli. Qty to Traded Qty]] &gt; 90), "Good Day", "")</f>
        <v/>
      </c>
    </row>
    <row r="6471" spans="1:18">
      <c r="A6471" t="s">
        <v>65</v>
      </c>
      <c r="B6471" s="1">
        <v>45587</v>
      </c>
      <c r="C6471" s="1" t="str">
        <f>"WEEK" &amp;" " &amp;  INT((DAY(Stock_Info[[#This Row],[Date]])+WEEKDAY(DATE(YEAR(Stock_Info[[#This Row],[Date]]),MONTH(Stock_Info[[#This Row],[Date]]),1))-1)/7)+1</f>
        <v>WEEK 4</v>
      </c>
      <c r="D6471" s="12">
        <v>222.95</v>
      </c>
      <c r="E6471" s="12">
        <v>222.95</v>
      </c>
      <c r="F6471" s="12">
        <v>215</v>
      </c>
      <c r="G6471" s="12">
        <v>217.15</v>
      </c>
      <c r="H6471" s="12">
        <v>218.40644836492581</v>
      </c>
      <c r="I6471">
        <v>91372</v>
      </c>
      <c r="J6471">
        <v>1308</v>
      </c>
      <c r="K6471" s="12">
        <v>19956234</v>
      </c>
      <c r="L6471">
        <v>28454</v>
      </c>
      <c r="M6471">
        <v>31.14</v>
      </c>
      <c r="N6471">
        <v>7.95</v>
      </c>
      <c r="O6471">
        <v>-5.8</v>
      </c>
      <c r="P6471">
        <f xml:space="preserve"> IF(Stock_Info[[#This Row],[Close Price]] &gt; Stock_Info[[#This Row],[Open Price]], 1, 0)</f>
        <v>0</v>
      </c>
      <c r="Q6471" t="str">
        <f>IF(AND(Stock_Info[[#This Row],[% Deli. Qty to Traded Qty]]&gt;80,Stock_Info[[#This Row],[No. of Trades]]&lt;3000),"Unusual Day","")</f>
        <v/>
      </c>
      <c r="R6471" t="str">
        <f>IF(AND(Stock_Info[[#This Row],[Spread High-Low]] &lt; 10, Stock_Info[[#This Row],[% Deli. Qty to Traded Qty]] &gt; 90), "Good Day", "")</f>
        <v/>
      </c>
    </row>
    <row r="6472" spans="1:18">
      <c r="A6472" t="s">
        <v>65</v>
      </c>
      <c r="B6472" s="1">
        <v>45586</v>
      </c>
      <c r="C6472" s="1" t="str">
        <f>"WEEK" &amp;" " &amp;  INT((DAY(Stock_Info[[#This Row],[Date]])+WEEKDAY(DATE(YEAR(Stock_Info[[#This Row],[Date]]),MONTH(Stock_Info[[#This Row],[Date]]),1))-1)/7)+1</f>
        <v>WEEK 4</v>
      </c>
      <c r="D6472" s="12">
        <v>223.95</v>
      </c>
      <c r="E6472" s="12">
        <v>228.9</v>
      </c>
      <c r="F6472" s="12">
        <v>216.25</v>
      </c>
      <c r="G6472" s="12">
        <v>222.95</v>
      </c>
      <c r="H6472" s="12">
        <v>221.88304879496616</v>
      </c>
      <c r="I6472">
        <v>421150</v>
      </c>
      <c r="J6472">
        <v>5041</v>
      </c>
      <c r="K6472" s="12">
        <v>93446046</v>
      </c>
      <c r="L6472">
        <v>103965</v>
      </c>
      <c r="M6472">
        <v>24.69</v>
      </c>
      <c r="N6472">
        <v>12.65</v>
      </c>
      <c r="O6472">
        <v>-1</v>
      </c>
      <c r="P6472">
        <f xml:space="preserve"> IF(Stock_Info[[#This Row],[Close Price]] &gt; Stock_Info[[#This Row],[Open Price]], 1, 0)</f>
        <v>0</v>
      </c>
      <c r="Q6472" t="str">
        <f>IF(AND(Stock_Info[[#This Row],[% Deli. Qty to Traded Qty]]&gt;80,Stock_Info[[#This Row],[No. of Trades]]&lt;3000),"Unusual Day","")</f>
        <v/>
      </c>
      <c r="R6472" t="str">
        <f>IF(AND(Stock_Info[[#This Row],[Spread High-Low]] &lt; 10, Stock_Info[[#This Row],[% Deli. Qty to Traded Qty]] &gt; 90), "Good Day", "")</f>
        <v/>
      </c>
    </row>
    <row r="6473" spans="1:18">
      <c r="A6473" t="s">
        <v>65</v>
      </c>
      <c r="B6473" s="1">
        <v>45583</v>
      </c>
      <c r="C6473" s="1" t="str">
        <f>"WEEK" &amp;" " &amp;  INT((DAY(Stock_Info[[#This Row],[Date]])+WEEKDAY(DATE(YEAR(Stock_Info[[#This Row],[Date]]),MONTH(Stock_Info[[#This Row],[Date]]),1))-1)/7)+1</f>
        <v>WEEK 3</v>
      </c>
      <c r="D6473" s="12">
        <v>213</v>
      </c>
      <c r="E6473" s="12">
        <v>225.5</v>
      </c>
      <c r="F6473" s="12">
        <v>208.5</v>
      </c>
      <c r="G6473" s="12">
        <v>222</v>
      </c>
      <c r="H6473" s="12">
        <v>216.84648187633263</v>
      </c>
      <c r="I6473">
        <v>176813</v>
      </c>
      <c r="J6473">
        <v>3105</v>
      </c>
      <c r="K6473" s="12">
        <v>38341277</v>
      </c>
      <c r="L6473">
        <v>59802</v>
      </c>
      <c r="M6473">
        <v>33.82</v>
      </c>
      <c r="N6473">
        <v>17</v>
      </c>
      <c r="O6473">
        <v>9</v>
      </c>
      <c r="P6473">
        <f xml:space="preserve"> IF(Stock_Info[[#This Row],[Close Price]] &gt; Stock_Info[[#This Row],[Open Price]], 1, 0)</f>
        <v>1</v>
      </c>
      <c r="Q6473" t="str">
        <f>IF(AND(Stock_Info[[#This Row],[% Deli. Qty to Traded Qty]]&gt;80,Stock_Info[[#This Row],[No. of Trades]]&lt;3000),"Unusual Day","")</f>
        <v/>
      </c>
      <c r="R6473" t="str">
        <f>IF(AND(Stock_Info[[#This Row],[Spread High-Low]] &lt; 10, Stock_Info[[#This Row],[% Deli. Qty to Traded Qty]] &gt; 90), "Good Day", "")</f>
        <v/>
      </c>
    </row>
    <row r="6474" spans="1:18">
      <c r="A6474" t="s">
        <v>65</v>
      </c>
      <c r="B6474" s="1">
        <v>45582</v>
      </c>
      <c r="C6474" s="1" t="str">
        <f>"WEEK" &amp;" " &amp;  INT((DAY(Stock_Info[[#This Row],[Date]])+WEEKDAY(DATE(YEAR(Stock_Info[[#This Row],[Date]]),MONTH(Stock_Info[[#This Row],[Date]]),1))-1)/7)+1</f>
        <v>WEEK 3</v>
      </c>
      <c r="D6474" s="12">
        <v>205</v>
      </c>
      <c r="E6474" s="12">
        <v>219.7</v>
      </c>
      <c r="F6474" s="12">
        <v>200.05</v>
      </c>
      <c r="G6474" s="12">
        <v>216.85</v>
      </c>
      <c r="H6474" s="12">
        <v>211.61406403193135</v>
      </c>
      <c r="I6474">
        <v>401862</v>
      </c>
      <c r="J6474">
        <v>4757</v>
      </c>
      <c r="K6474" s="12">
        <v>85039651</v>
      </c>
      <c r="L6474">
        <v>84036</v>
      </c>
      <c r="M6474">
        <v>20.91</v>
      </c>
      <c r="N6474">
        <v>19.649999999999999</v>
      </c>
      <c r="O6474">
        <v>11.85</v>
      </c>
      <c r="P6474">
        <f xml:space="preserve"> IF(Stock_Info[[#This Row],[Close Price]] &gt; Stock_Info[[#This Row],[Open Price]], 1, 0)</f>
        <v>1</v>
      </c>
      <c r="Q6474" t="str">
        <f>IF(AND(Stock_Info[[#This Row],[% Deli. Qty to Traded Qty]]&gt;80,Stock_Info[[#This Row],[No. of Trades]]&lt;3000),"Unusual Day","")</f>
        <v/>
      </c>
      <c r="R6474" t="str">
        <f>IF(AND(Stock_Info[[#This Row],[Spread High-Low]] &lt; 10, Stock_Info[[#This Row],[% Deli. Qty to Traded Qty]] &gt; 90), "Good Day", "")</f>
        <v/>
      </c>
    </row>
    <row r="6475" spans="1:18">
      <c r="A6475" t="s">
        <v>65</v>
      </c>
      <c r="B6475" s="1">
        <v>45581</v>
      </c>
      <c r="C6475" s="1" t="str">
        <f>"WEEK" &amp;" " &amp;  INT((DAY(Stock_Info[[#This Row],[Date]])+WEEKDAY(DATE(YEAR(Stock_Info[[#This Row],[Date]]),MONTH(Stock_Info[[#This Row],[Date]]),1))-1)/7)+1</f>
        <v>WEEK 3</v>
      </c>
      <c r="D6475" s="12">
        <v>203.35</v>
      </c>
      <c r="E6475" s="12">
        <v>206</v>
      </c>
      <c r="F6475" s="12">
        <v>200.7</v>
      </c>
      <c r="G6475" s="12">
        <v>204.05</v>
      </c>
      <c r="H6475" s="12">
        <v>202.73388822829963</v>
      </c>
      <c r="I6475">
        <v>29435</v>
      </c>
      <c r="J6475">
        <v>1035</v>
      </c>
      <c r="K6475" s="12">
        <v>5967472</v>
      </c>
      <c r="L6475">
        <v>12018</v>
      </c>
      <c r="M6475">
        <v>40.83</v>
      </c>
      <c r="N6475">
        <v>5.3</v>
      </c>
      <c r="O6475">
        <v>0.7</v>
      </c>
      <c r="P6475">
        <f xml:space="preserve"> IF(Stock_Info[[#This Row],[Close Price]] &gt; Stock_Info[[#This Row],[Open Price]], 1, 0)</f>
        <v>1</v>
      </c>
      <c r="Q6475" t="str">
        <f>IF(AND(Stock_Info[[#This Row],[% Deli. Qty to Traded Qty]]&gt;80,Stock_Info[[#This Row],[No. of Trades]]&lt;3000),"Unusual Day","")</f>
        <v/>
      </c>
      <c r="R6475" t="str">
        <f>IF(AND(Stock_Info[[#This Row],[Spread High-Low]] &lt; 10, Stock_Info[[#This Row],[% Deli. Qty to Traded Qty]] &gt; 90), "Good Day", "")</f>
        <v/>
      </c>
    </row>
    <row r="6476" spans="1:18">
      <c r="A6476" t="s">
        <v>65</v>
      </c>
      <c r="B6476" s="1">
        <v>45580</v>
      </c>
      <c r="C6476" s="1" t="str">
        <f>"WEEK" &amp;" " &amp;  INT((DAY(Stock_Info[[#This Row],[Date]])+WEEKDAY(DATE(YEAR(Stock_Info[[#This Row],[Date]]),MONTH(Stock_Info[[#This Row],[Date]]),1))-1)/7)+1</f>
        <v>WEEK 3</v>
      </c>
      <c r="D6476" s="12">
        <v>204.2</v>
      </c>
      <c r="E6476" s="12">
        <v>205</v>
      </c>
      <c r="F6476" s="12">
        <v>200</v>
      </c>
      <c r="G6476" s="12">
        <v>203.25</v>
      </c>
      <c r="H6476" s="12">
        <v>202.09239469578782</v>
      </c>
      <c r="I6476">
        <v>51280</v>
      </c>
      <c r="J6476">
        <v>1289</v>
      </c>
      <c r="K6476" s="12">
        <v>10363298</v>
      </c>
      <c r="L6476">
        <v>15560</v>
      </c>
      <c r="M6476">
        <v>30.34</v>
      </c>
      <c r="N6476">
        <v>5</v>
      </c>
      <c r="O6476">
        <v>-0.95</v>
      </c>
      <c r="P6476">
        <f xml:space="preserve"> IF(Stock_Info[[#This Row],[Close Price]] &gt; Stock_Info[[#This Row],[Open Price]], 1, 0)</f>
        <v>0</v>
      </c>
      <c r="Q6476" t="str">
        <f>IF(AND(Stock_Info[[#This Row],[% Deli. Qty to Traded Qty]]&gt;80,Stock_Info[[#This Row],[No. of Trades]]&lt;3000),"Unusual Day","")</f>
        <v/>
      </c>
      <c r="R6476" t="str">
        <f>IF(AND(Stock_Info[[#This Row],[Spread High-Low]] &lt; 10, Stock_Info[[#This Row],[% Deli. Qty to Traded Qty]] &gt; 90), "Good Day", "")</f>
        <v/>
      </c>
    </row>
    <row r="6477" spans="1:18">
      <c r="A6477" t="s">
        <v>65</v>
      </c>
      <c r="B6477" s="1">
        <v>45579</v>
      </c>
      <c r="C6477" s="1" t="str">
        <f>"WEEK" &amp;" " &amp;  INT((DAY(Stock_Info[[#This Row],[Date]])+WEEKDAY(DATE(YEAR(Stock_Info[[#This Row],[Date]]),MONTH(Stock_Info[[#This Row],[Date]]),1))-1)/7)+1</f>
        <v>WEEK 3</v>
      </c>
      <c r="D6477" s="12">
        <v>200</v>
      </c>
      <c r="E6477" s="12">
        <v>207.05</v>
      </c>
      <c r="F6477" s="12">
        <v>197.15</v>
      </c>
      <c r="G6477" s="12">
        <v>204.15</v>
      </c>
      <c r="H6477" s="12">
        <v>201.48943555689706</v>
      </c>
      <c r="I6477">
        <v>165650</v>
      </c>
      <c r="J6477">
        <v>2949</v>
      </c>
      <c r="K6477" s="12">
        <v>33376725</v>
      </c>
      <c r="L6477">
        <v>75742</v>
      </c>
      <c r="M6477">
        <v>45.72</v>
      </c>
      <c r="N6477">
        <v>9.9</v>
      </c>
      <c r="O6477">
        <v>4.1500000000000004</v>
      </c>
      <c r="P6477">
        <f xml:space="preserve"> IF(Stock_Info[[#This Row],[Close Price]] &gt; Stock_Info[[#This Row],[Open Price]], 1, 0)</f>
        <v>1</v>
      </c>
      <c r="Q6477" t="str">
        <f>IF(AND(Stock_Info[[#This Row],[% Deli. Qty to Traded Qty]]&gt;80,Stock_Info[[#This Row],[No. of Trades]]&lt;3000),"Unusual Day","")</f>
        <v/>
      </c>
      <c r="R6477" t="str">
        <f>IF(AND(Stock_Info[[#This Row],[Spread High-Low]] &lt; 10, Stock_Info[[#This Row],[% Deli. Qty to Traded Qty]] &gt; 90), "Good Day", "")</f>
        <v/>
      </c>
    </row>
    <row r="6478" spans="1:18">
      <c r="A6478" t="s">
        <v>65</v>
      </c>
      <c r="B6478" s="1">
        <v>45576</v>
      </c>
      <c r="C6478" s="1" t="str">
        <f>"WEEK" &amp;" " &amp;  INT((DAY(Stock_Info[[#This Row],[Date]])+WEEKDAY(DATE(YEAR(Stock_Info[[#This Row],[Date]]),MONTH(Stock_Info[[#This Row],[Date]]),1))-1)/7)+1</f>
        <v>WEEK 2</v>
      </c>
      <c r="D6478" s="12">
        <v>197.5</v>
      </c>
      <c r="E6478" s="12">
        <v>200.5</v>
      </c>
      <c r="F6478" s="12">
        <v>195.7</v>
      </c>
      <c r="G6478" s="12">
        <v>199.05</v>
      </c>
      <c r="H6478" s="12">
        <v>198.33822999639756</v>
      </c>
      <c r="I6478">
        <v>24983</v>
      </c>
      <c r="J6478">
        <v>683</v>
      </c>
      <c r="K6478" s="12">
        <v>4955084</v>
      </c>
      <c r="L6478">
        <v>11651</v>
      </c>
      <c r="M6478">
        <v>46.64</v>
      </c>
      <c r="N6478">
        <v>4.8</v>
      </c>
      <c r="O6478">
        <v>1.55</v>
      </c>
      <c r="P6478">
        <f xml:space="preserve"> IF(Stock_Info[[#This Row],[Close Price]] &gt; Stock_Info[[#This Row],[Open Price]], 1, 0)</f>
        <v>1</v>
      </c>
      <c r="Q6478" t="str">
        <f>IF(AND(Stock_Info[[#This Row],[% Deli. Qty to Traded Qty]]&gt;80,Stock_Info[[#This Row],[No. of Trades]]&lt;3000),"Unusual Day","")</f>
        <v/>
      </c>
      <c r="R6478" t="str">
        <f>IF(AND(Stock_Info[[#This Row],[Spread High-Low]] &lt; 10, Stock_Info[[#This Row],[% Deli. Qty to Traded Qty]] &gt; 90), "Good Day", "")</f>
        <v/>
      </c>
    </row>
    <row r="6479" spans="1:18">
      <c r="A6479" t="s">
        <v>65</v>
      </c>
      <c r="B6479" s="1">
        <v>45575</v>
      </c>
      <c r="C6479" s="1" t="str">
        <f>"WEEK" &amp;" " &amp;  INT((DAY(Stock_Info[[#This Row],[Date]])+WEEKDAY(DATE(YEAR(Stock_Info[[#This Row],[Date]]),MONTH(Stock_Info[[#This Row],[Date]]),1))-1)/7)+1</f>
        <v>WEEK 2</v>
      </c>
      <c r="D6479" s="12">
        <v>198.5</v>
      </c>
      <c r="E6479" s="12">
        <v>200.15</v>
      </c>
      <c r="F6479" s="12">
        <v>195.95</v>
      </c>
      <c r="G6479" s="12">
        <v>196.5</v>
      </c>
      <c r="H6479" s="12">
        <v>197.46859479594039</v>
      </c>
      <c r="I6479">
        <v>74096</v>
      </c>
      <c r="J6479">
        <v>1589</v>
      </c>
      <c r="K6479" s="12">
        <v>14631633</v>
      </c>
      <c r="L6479">
        <v>46715</v>
      </c>
      <c r="M6479">
        <v>63.05</v>
      </c>
      <c r="N6479">
        <v>4.2</v>
      </c>
      <c r="O6479">
        <v>-2</v>
      </c>
      <c r="P6479">
        <f xml:space="preserve"> IF(Stock_Info[[#This Row],[Close Price]] &gt; Stock_Info[[#This Row],[Open Price]], 1, 0)</f>
        <v>0</v>
      </c>
      <c r="Q6479" t="str">
        <f>IF(AND(Stock_Info[[#This Row],[% Deli. Qty to Traded Qty]]&gt;80,Stock_Info[[#This Row],[No. of Trades]]&lt;3000),"Unusual Day","")</f>
        <v/>
      </c>
      <c r="R6479" t="str">
        <f>IF(AND(Stock_Info[[#This Row],[Spread High-Low]] &lt; 10, Stock_Info[[#This Row],[% Deli. Qty to Traded Qty]] &gt; 90), "Good Day", "")</f>
        <v/>
      </c>
    </row>
    <row r="6480" spans="1:18">
      <c r="A6480" t="s">
        <v>65</v>
      </c>
      <c r="B6480" s="1">
        <v>45574</v>
      </c>
      <c r="C6480" s="1" t="str">
        <f>"WEEK" &amp;" " &amp;  INT((DAY(Stock_Info[[#This Row],[Date]])+WEEKDAY(DATE(YEAR(Stock_Info[[#This Row],[Date]]),MONTH(Stock_Info[[#This Row],[Date]]),1))-1)/7)+1</f>
        <v>WEEK 2</v>
      </c>
      <c r="D6480" s="12">
        <v>202.5</v>
      </c>
      <c r="E6480" s="12">
        <v>202.5</v>
      </c>
      <c r="F6480" s="12">
        <v>196.6</v>
      </c>
      <c r="G6480" s="12">
        <v>198.45</v>
      </c>
      <c r="H6480" s="12">
        <v>198.80632964882236</v>
      </c>
      <c r="I6480">
        <v>89926</v>
      </c>
      <c r="J6480">
        <v>2114</v>
      </c>
      <c r="K6480" s="12">
        <v>17877858</v>
      </c>
      <c r="L6480">
        <v>58909</v>
      </c>
      <c r="M6480">
        <v>65.510000000000005</v>
      </c>
      <c r="N6480">
        <v>5.9</v>
      </c>
      <c r="O6480">
        <v>-4.05</v>
      </c>
      <c r="P6480">
        <f xml:space="preserve"> IF(Stock_Info[[#This Row],[Close Price]] &gt; Stock_Info[[#This Row],[Open Price]], 1, 0)</f>
        <v>0</v>
      </c>
      <c r="Q6480" t="str">
        <f>IF(AND(Stock_Info[[#This Row],[% Deli. Qty to Traded Qty]]&gt;80,Stock_Info[[#This Row],[No. of Trades]]&lt;3000),"Unusual Day","")</f>
        <v/>
      </c>
      <c r="R6480" t="str">
        <f>IF(AND(Stock_Info[[#This Row],[Spread High-Low]] &lt; 10, Stock_Info[[#This Row],[% Deli. Qty to Traded Qty]] &gt; 90), "Good Day", "")</f>
        <v/>
      </c>
    </row>
    <row r="6481" spans="1:18">
      <c r="A6481" t="s">
        <v>65</v>
      </c>
      <c r="B6481" s="1">
        <v>45573</v>
      </c>
      <c r="C6481" s="1" t="str">
        <f>"WEEK" &amp;" " &amp;  INT((DAY(Stock_Info[[#This Row],[Date]])+WEEKDAY(DATE(YEAR(Stock_Info[[#This Row],[Date]]),MONTH(Stock_Info[[#This Row],[Date]]),1))-1)/7)+1</f>
        <v>WEEK 2</v>
      </c>
      <c r="D6481" s="12">
        <v>195.25</v>
      </c>
      <c r="E6481" s="12">
        <v>201.3</v>
      </c>
      <c r="F6481" s="12">
        <v>193.2</v>
      </c>
      <c r="G6481" s="12">
        <v>198.5</v>
      </c>
      <c r="H6481" s="12">
        <v>197.87477994293693</v>
      </c>
      <c r="I6481">
        <v>65892</v>
      </c>
      <c r="J6481">
        <v>1549</v>
      </c>
      <c r="K6481" s="12">
        <v>13038365</v>
      </c>
      <c r="L6481">
        <v>32817</v>
      </c>
      <c r="M6481">
        <v>49.8</v>
      </c>
      <c r="N6481">
        <v>8.1</v>
      </c>
      <c r="O6481">
        <v>3.25</v>
      </c>
      <c r="P6481">
        <f xml:space="preserve"> IF(Stock_Info[[#This Row],[Close Price]] &gt; Stock_Info[[#This Row],[Open Price]], 1, 0)</f>
        <v>1</v>
      </c>
      <c r="Q6481" t="str">
        <f>IF(AND(Stock_Info[[#This Row],[% Deli. Qty to Traded Qty]]&gt;80,Stock_Info[[#This Row],[No. of Trades]]&lt;3000),"Unusual Day","")</f>
        <v/>
      </c>
      <c r="R6481" t="str">
        <f>IF(AND(Stock_Info[[#This Row],[Spread High-Low]] &lt; 10, Stock_Info[[#This Row],[% Deli. Qty to Traded Qty]] &gt; 90), "Good Day", "")</f>
        <v/>
      </c>
    </row>
    <row r="6482" spans="1:18">
      <c r="A6482" t="s">
        <v>65</v>
      </c>
      <c r="B6482" s="1">
        <v>45572</v>
      </c>
      <c r="C6482" s="1" t="str">
        <f>"WEEK" &amp;" " &amp;  INT((DAY(Stock_Info[[#This Row],[Date]])+WEEKDAY(DATE(YEAR(Stock_Info[[#This Row],[Date]]),MONTH(Stock_Info[[#This Row],[Date]]),1))-1)/7)+1</f>
        <v>WEEK 2</v>
      </c>
      <c r="D6482" s="12">
        <v>207.95</v>
      </c>
      <c r="E6482" s="12">
        <v>210.45</v>
      </c>
      <c r="F6482" s="12">
        <v>197</v>
      </c>
      <c r="G6482" s="12">
        <v>199.25</v>
      </c>
      <c r="H6482" s="12">
        <v>201.49216038421179</v>
      </c>
      <c r="I6482">
        <v>99112</v>
      </c>
      <c r="J6482">
        <v>2045</v>
      </c>
      <c r="K6482" s="12">
        <v>19970291</v>
      </c>
      <c r="L6482">
        <v>41039</v>
      </c>
      <c r="M6482">
        <v>41.41</v>
      </c>
      <c r="N6482">
        <v>13.45</v>
      </c>
      <c r="O6482">
        <v>-8.6999999999999993</v>
      </c>
      <c r="P6482">
        <f xml:space="preserve"> IF(Stock_Info[[#This Row],[Close Price]] &gt; Stock_Info[[#This Row],[Open Price]], 1, 0)</f>
        <v>0</v>
      </c>
      <c r="Q6482" t="str">
        <f>IF(AND(Stock_Info[[#This Row],[% Deli. Qty to Traded Qty]]&gt;80,Stock_Info[[#This Row],[No. of Trades]]&lt;3000),"Unusual Day","")</f>
        <v/>
      </c>
      <c r="R6482" t="str">
        <f>IF(AND(Stock_Info[[#This Row],[Spread High-Low]] &lt; 10, Stock_Info[[#This Row],[% Deli. Qty to Traded Qty]] &gt; 90), "Good Day", "")</f>
        <v/>
      </c>
    </row>
    <row r="6483" spans="1:18">
      <c r="A6483" t="s">
        <v>65</v>
      </c>
      <c r="B6483" s="1">
        <v>45569</v>
      </c>
      <c r="C6483" s="1" t="str">
        <f>"WEEK" &amp;" " &amp;  INT((DAY(Stock_Info[[#This Row],[Date]])+WEEKDAY(DATE(YEAR(Stock_Info[[#This Row],[Date]]),MONTH(Stock_Info[[#This Row],[Date]]),1))-1)/7)+1</f>
        <v>WEEK 1</v>
      </c>
      <c r="D6483" s="12">
        <v>209.15</v>
      </c>
      <c r="E6483" s="12">
        <v>210.9</v>
      </c>
      <c r="F6483" s="12">
        <v>207</v>
      </c>
      <c r="G6483" s="12">
        <v>208.55</v>
      </c>
      <c r="H6483" s="12">
        <v>208.40915465103737</v>
      </c>
      <c r="I6483">
        <v>83433</v>
      </c>
      <c r="J6483">
        <v>2061</v>
      </c>
      <c r="K6483" s="12">
        <v>17388201</v>
      </c>
      <c r="L6483">
        <v>51929</v>
      </c>
      <c r="M6483">
        <v>62.24</v>
      </c>
      <c r="N6483">
        <v>3.9</v>
      </c>
      <c r="O6483">
        <v>-0.6</v>
      </c>
      <c r="P6483">
        <f xml:space="preserve"> IF(Stock_Info[[#This Row],[Close Price]] &gt; Stock_Info[[#This Row],[Open Price]], 1, 0)</f>
        <v>0</v>
      </c>
      <c r="Q6483" t="str">
        <f>IF(AND(Stock_Info[[#This Row],[% Deli. Qty to Traded Qty]]&gt;80,Stock_Info[[#This Row],[No. of Trades]]&lt;3000),"Unusual Day","")</f>
        <v/>
      </c>
      <c r="R6483" t="str">
        <f>IF(AND(Stock_Info[[#This Row],[Spread High-Low]] &lt; 10, Stock_Info[[#This Row],[% Deli. Qty to Traded Qty]] &gt; 90), "Good Day", "")</f>
        <v/>
      </c>
    </row>
    <row r="6484" spans="1:18">
      <c r="A6484" t="s">
        <v>65</v>
      </c>
      <c r="B6484" s="1">
        <v>45568</v>
      </c>
      <c r="C6484" s="1" t="str">
        <f>"WEEK" &amp;" " &amp;  INT((DAY(Stock_Info[[#This Row],[Date]])+WEEKDAY(DATE(YEAR(Stock_Info[[#This Row],[Date]]),MONTH(Stock_Info[[#This Row],[Date]]),1))-1)/7)+1</f>
        <v>WEEK 1</v>
      </c>
      <c r="D6484" s="12">
        <v>214</v>
      </c>
      <c r="E6484" s="12">
        <v>214</v>
      </c>
      <c r="F6484" s="12">
        <v>209.25</v>
      </c>
      <c r="G6484" s="12">
        <v>211.25</v>
      </c>
      <c r="H6484" s="12">
        <v>211.08189553297092</v>
      </c>
      <c r="I6484">
        <v>33848</v>
      </c>
      <c r="J6484">
        <v>766</v>
      </c>
      <c r="K6484" s="12">
        <v>7144700</v>
      </c>
      <c r="L6484">
        <v>15795</v>
      </c>
      <c r="M6484">
        <v>46.66</v>
      </c>
      <c r="N6484">
        <v>4.75</v>
      </c>
      <c r="O6484">
        <v>-2.75</v>
      </c>
      <c r="P6484">
        <f xml:space="preserve"> IF(Stock_Info[[#This Row],[Close Price]] &gt; Stock_Info[[#This Row],[Open Price]], 1, 0)</f>
        <v>0</v>
      </c>
      <c r="Q6484" t="str">
        <f>IF(AND(Stock_Info[[#This Row],[% Deli. Qty to Traded Qty]]&gt;80,Stock_Info[[#This Row],[No. of Trades]]&lt;3000),"Unusual Day","")</f>
        <v/>
      </c>
      <c r="R6484" t="str">
        <f>IF(AND(Stock_Info[[#This Row],[Spread High-Low]] &lt; 10, Stock_Info[[#This Row],[% Deli. Qty to Traded Qty]] &gt; 90), "Good Day", "")</f>
        <v/>
      </c>
    </row>
    <row r="6485" spans="1:18">
      <c r="A6485" t="s">
        <v>65</v>
      </c>
      <c r="B6485" s="1">
        <v>45566</v>
      </c>
      <c r="C6485" s="1" t="str">
        <f>"WEEK" &amp;" " &amp;  INT((DAY(Stock_Info[[#This Row],[Date]])+WEEKDAY(DATE(YEAR(Stock_Info[[#This Row],[Date]]),MONTH(Stock_Info[[#This Row],[Date]]),1))-1)/7)+1</f>
        <v>WEEK 1</v>
      </c>
      <c r="D6485" s="12">
        <v>216.95</v>
      </c>
      <c r="E6485" s="12">
        <v>216.95</v>
      </c>
      <c r="F6485" s="12">
        <v>212.45</v>
      </c>
      <c r="G6485" s="12">
        <v>214.15</v>
      </c>
      <c r="H6485" s="12">
        <v>214.06904051347041</v>
      </c>
      <c r="I6485">
        <v>122305</v>
      </c>
      <c r="J6485">
        <v>2213</v>
      </c>
      <c r="K6485" s="12">
        <v>26181714</v>
      </c>
      <c r="L6485">
        <v>27222</v>
      </c>
      <c r="M6485">
        <v>22.26</v>
      </c>
      <c r="N6485">
        <v>4.5</v>
      </c>
      <c r="O6485">
        <v>-2.8</v>
      </c>
      <c r="P6485">
        <f xml:space="preserve"> IF(Stock_Info[[#This Row],[Close Price]] &gt; Stock_Info[[#This Row],[Open Price]], 1, 0)</f>
        <v>0</v>
      </c>
      <c r="Q6485" t="str">
        <f>IF(AND(Stock_Info[[#This Row],[% Deli. Qty to Traded Qty]]&gt;80,Stock_Info[[#This Row],[No. of Trades]]&lt;3000),"Unusual Day","")</f>
        <v/>
      </c>
      <c r="R6485" t="str">
        <f>IF(AND(Stock_Info[[#This Row],[Spread High-Low]] &lt; 10, Stock_Info[[#This Row],[% Deli. Qty to Traded Qty]] &gt; 90), "Good Day", "")</f>
        <v/>
      </c>
    </row>
    <row r="6486" spans="1:18">
      <c r="A6486" t="s">
        <v>65</v>
      </c>
      <c r="B6486" s="1">
        <v>45565</v>
      </c>
      <c r="C6486" s="1" t="str">
        <f>"WEEK" &amp;" " &amp;  INT((DAY(Stock_Info[[#This Row],[Date]])+WEEKDAY(DATE(YEAR(Stock_Info[[#This Row],[Date]]),MONTH(Stock_Info[[#This Row],[Date]]),1))-1)/7)+1</f>
        <v>WEEK 5</v>
      </c>
      <c r="D6486" s="12">
        <v>215.05</v>
      </c>
      <c r="E6486" s="12">
        <v>217.6</v>
      </c>
      <c r="F6486" s="12">
        <v>212.65</v>
      </c>
      <c r="G6486" s="12">
        <v>214.65</v>
      </c>
      <c r="H6486" s="12">
        <v>214.84703148628546</v>
      </c>
      <c r="I6486">
        <v>81337</v>
      </c>
      <c r="J6486">
        <v>1986</v>
      </c>
      <c r="K6486" s="12">
        <v>17475013</v>
      </c>
      <c r="L6486">
        <v>45884</v>
      </c>
      <c r="M6486">
        <v>56.41</v>
      </c>
      <c r="N6486">
        <v>4.95</v>
      </c>
      <c r="O6486">
        <v>-0.4</v>
      </c>
      <c r="P6486">
        <f xml:space="preserve"> IF(Stock_Info[[#This Row],[Close Price]] &gt; Stock_Info[[#This Row],[Open Price]], 1, 0)</f>
        <v>0</v>
      </c>
      <c r="Q6486" t="str">
        <f>IF(AND(Stock_Info[[#This Row],[% Deli. Qty to Traded Qty]]&gt;80,Stock_Info[[#This Row],[No. of Trades]]&lt;3000),"Unusual Day","")</f>
        <v/>
      </c>
      <c r="R6486" t="str">
        <f>IF(AND(Stock_Info[[#This Row],[Spread High-Low]] &lt; 10, Stock_Info[[#This Row],[% Deli. Qty to Traded Qty]] &gt; 90), "Good Day", "")</f>
        <v/>
      </c>
    </row>
    <row r="6487" spans="1:18">
      <c r="A6487" t="s">
        <v>65</v>
      </c>
      <c r="B6487" s="1">
        <v>45562</v>
      </c>
      <c r="C6487" s="1" t="str">
        <f>"WEEK" &amp;" " &amp;  INT((DAY(Stock_Info[[#This Row],[Date]])+WEEKDAY(DATE(YEAR(Stock_Info[[#This Row],[Date]]),MONTH(Stock_Info[[#This Row],[Date]]),1))-1)/7)+1</f>
        <v>WEEK 4</v>
      </c>
      <c r="D6487" s="12">
        <v>217.8</v>
      </c>
      <c r="E6487" s="12">
        <v>221.9</v>
      </c>
      <c r="F6487" s="12">
        <v>216.5</v>
      </c>
      <c r="G6487" s="12">
        <v>217.35</v>
      </c>
      <c r="H6487" s="12">
        <v>219.88109854604201</v>
      </c>
      <c r="I6487">
        <v>77375</v>
      </c>
      <c r="J6487">
        <v>1806</v>
      </c>
      <c r="K6487" s="12">
        <v>17013300</v>
      </c>
      <c r="L6487">
        <v>38554</v>
      </c>
      <c r="M6487">
        <v>49.83</v>
      </c>
      <c r="N6487">
        <v>5.4</v>
      </c>
      <c r="O6487">
        <v>-0.45</v>
      </c>
      <c r="P6487">
        <f xml:space="preserve"> IF(Stock_Info[[#This Row],[Close Price]] &gt; Stock_Info[[#This Row],[Open Price]], 1, 0)</f>
        <v>0</v>
      </c>
      <c r="Q6487" t="str">
        <f>IF(AND(Stock_Info[[#This Row],[% Deli. Qty to Traded Qty]]&gt;80,Stock_Info[[#This Row],[No. of Trades]]&lt;3000),"Unusual Day","")</f>
        <v/>
      </c>
      <c r="R6487" t="str">
        <f>IF(AND(Stock_Info[[#This Row],[Spread High-Low]] &lt; 10, Stock_Info[[#This Row],[% Deli. Qty to Traded Qty]] &gt; 90), "Good Day", "")</f>
        <v/>
      </c>
    </row>
    <row r="6488" spans="1:18">
      <c r="A6488" t="s">
        <v>65</v>
      </c>
      <c r="B6488" s="1">
        <v>45561</v>
      </c>
      <c r="C6488" s="1" t="str">
        <f>"WEEK" &amp;" " &amp;  INT((DAY(Stock_Info[[#This Row],[Date]])+WEEKDAY(DATE(YEAR(Stock_Info[[#This Row],[Date]]),MONTH(Stock_Info[[#This Row],[Date]]),1))-1)/7)+1</f>
        <v>WEEK 4</v>
      </c>
      <c r="D6488" s="12">
        <v>223.55</v>
      </c>
      <c r="E6488" s="12">
        <v>223.55</v>
      </c>
      <c r="F6488" s="12">
        <v>216.75</v>
      </c>
      <c r="G6488" s="12">
        <v>217.4</v>
      </c>
      <c r="H6488" s="12">
        <v>219.14581416743331</v>
      </c>
      <c r="I6488">
        <v>17392</v>
      </c>
      <c r="J6488">
        <v>590</v>
      </c>
      <c r="K6488" s="12">
        <v>3811384</v>
      </c>
      <c r="L6488">
        <v>8746</v>
      </c>
      <c r="M6488">
        <v>50.29</v>
      </c>
      <c r="N6488">
        <v>6.8</v>
      </c>
      <c r="O6488">
        <v>-6.15</v>
      </c>
      <c r="P6488">
        <f xml:space="preserve"> IF(Stock_Info[[#This Row],[Close Price]] &gt; Stock_Info[[#This Row],[Open Price]], 1, 0)</f>
        <v>0</v>
      </c>
      <c r="Q6488" t="str">
        <f>IF(AND(Stock_Info[[#This Row],[% Deli. Qty to Traded Qty]]&gt;80,Stock_Info[[#This Row],[No. of Trades]]&lt;3000),"Unusual Day","")</f>
        <v/>
      </c>
      <c r="R6488" t="str">
        <f>IF(AND(Stock_Info[[#This Row],[Spread High-Low]] &lt; 10, Stock_Info[[#This Row],[% Deli. Qty to Traded Qty]] &gt; 90), "Good Day", "")</f>
        <v/>
      </c>
    </row>
    <row r="6489" spans="1:18">
      <c r="A6489" t="s">
        <v>65</v>
      </c>
      <c r="B6489" s="1">
        <v>45560</v>
      </c>
      <c r="C6489" s="1" t="str">
        <f>"WEEK" &amp;" " &amp;  INT((DAY(Stock_Info[[#This Row],[Date]])+WEEKDAY(DATE(YEAR(Stock_Info[[#This Row],[Date]]),MONTH(Stock_Info[[#This Row],[Date]]),1))-1)/7)+1</f>
        <v>WEEK 4</v>
      </c>
      <c r="D6489" s="12">
        <v>222.65</v>
      </c>
      <c r="E6489" s="12">
        <v>222.65</v>
      </c>
      <c r="F6489" s="12">
        <v>218.05</v>
      </c>
      <c r="G6489" s="12">
        <v>220.85</v>
      </c>
      <c r="H6489" s="12">
        <v>219.75371417302131</v>
      </c>
      <c r="I6489">
        <v>30424</v>
      </c>
      <c r="J6489">
        <v>720</v>
      </c>
      <c r="K6489" s="12">
        <v>6685787</v>
      </c>
      <c r="L6489">
        <v>10231</v>
      </c>
      <c r="M6489">
        <v>33.630000000000003</v>
      </c>
      <c r="N6489">
        <v>4.5999999999999996</v>
      </c>
      <c r="O6489">
        <v>-1.8</v>
      </c>
      <c r="P6489">
        <f xml:space="preserve"> IF(Stock_Info[[#This Row],[Close Price]] &gt; Stock_Info[[#This Row],[Open Price]], 1, 0)</f>
        <v>0</v>
      </c>
      <c r="Q6489" t="str">
        <f>IF(AND(Stock_Info[[#This Row],[% Deli. Qty to Traded Qty]]&gt;80,Stock_Info[[#This Row],[No. of Trades]]&lt;3000),"Unusual Day","")</f>
        <v/>
      </c>
      <c r="R6489" t="str">
        <f>IF(AND(Stock_Info[[#This Row],[Spread High-Low]] &lt; 10, Stock_Info[[#This Row],[% Deli. Qty to Traded Qty]] &gt; 90), "Good Day", "")</f>
        <v/>
      </c>
    </row>
    <row r="6490" spans="1:18">
      <c r="A6490" t="s">
        <v>65</v>
      </c>
      <c r="B6490" s="1">
        <v>45559</v>
      </c>
      <c r="C6490" s="1" t="str">
        <f>"WEEK" &amp;" " &amp;  INT((DAY(Stock_Info[[#This Row],[Date]])+WEEKDAY(DATE(YEAR(Stock_Info[[#This Row],[Date]]),MONTH(Stock_Info[[#This Row],[Date]]),1))-1)/7)+1</f>
        <v>WEEK 4</v>
      </c>
      <c r="D6490" s="12">
        <v>220.75</v>
      </c>
      <c r="E6490" s="12">
        <v>221.65</v>
      </c>
      <c r="F6490" s="12">
        <v>217.8</v>
      </c>
      <c r="G6490" s="12">
        <v>220.55</v>
      </c>
      <c r="H6490" s="12">
        <v>220.32231582048774</v>
      </c>
      <c r="I6490">
        <v>74669</v>
      </c>
      <c r="J6490">
        <v>1698</v>
      </c>
      <c r="K6490" s="12">
        <v>16451247</v>
      </c>
      <c r="L6490">
        <v>44882</v>
      </c>
      <c r="M6490">
        <v>60.11</v>
      </c>
      <c r="N6490">
        <v>3.85</v>
      </c>
      <c r="O6490">
        <v>-0.2</v>
      </c>
      <c r="P6490">
        <f xml:space="preserve"> IF(Stock_Info[[#This Row],[Close Price]] &gt; Stock_Info[[#This Row],[Open Price]], 1, 0)</f>
        <v>0</v>
      </c>
      <c r="Q6490" t="str">
        <f>IF(AND(Stock_Info[[#This Row],[% Deli. Qty to Traded Qty]]&gt;80,Stock_Info[[#This Row],[No. of Trades]]&lt;3000),"Unusual Day","")</f>
        <v/>
      </c>
      <c r="R6490" t="str">
        <f>IF(AND(Stock_Info[[#This Row],[Spread High-Low]] &lt; 10, Stock_Info[[#This Row],[% Deli. Qty to Traded Qty]] &gt; 90), "Good Day", "")</f>
        <v/>
      </c>
    </row>
    <row r="6491" spans="1:18">
      <c r="A6491" t="s">
        <v>65</v>
      </c>
      <c r="B6491" s="1">
        <v>45558</v>
      </c>
      <c r="C6491" s="1" t="str">
        <f>"WEEK" &amp;" " &amp;  INT((DAY(Stock_Info[[#This Row],[Date]])+WEEKDAY(DATE(YEAR(Stock_Info[[#This Row],[Date]]),MONTH(Stock_Info[[#This Row],[Date]]),1))-1)/7)+1</f>
        <v>WEEK 4</v>
      </c>
      <c r="D6491" s="12">
        <v>211.05</v>
      </c>
      <c r="E6491" s="12">
        <v>220.75</v>
      </c>
      <c r="F6491" s="12">
        <v>211.05</v>
      </c>
      <c r="G6491" s="12">
        <v>220</v>
      </c>
      <c r="H6491" s="12">
        <v>216.59880270291103</v>
      </c>
      <c r="I6491">
        <v>77842</v>
      </c>
      <c r="J6491">
        <v>1413</v>
      </c>
      <c r="K6491" s="12">
        <v>16860484</v>
      </c>
      <c r="L6491">
        <v>38286</v>
      </c>
      <c r="M6491">
        <v>49.18</v>
      </c>
      <c r="N6491">
        <v>9.6999999999999993</v>
      </c>
      <c r="O6491">
        <v>8.9499999999999993</v>
      </c>
      <c r="P6491">
        <f xml:space="preserve"> IF(Stock_Info[[#This Row],[Close Price]] &gt; Stock_Info[[#This Row],[Open Price]], 1, 0)</f>
        <v>1</v>
      </c>
      <c r="Q6491" t="str">
        <f>IF(AND(Stock_Info[[#This Row],[% Deli. Qty to Traded Qty]]&gt;80,Stock_Info[[#This Row],[No. of Trades]]&lt;3000),"Unusual Day","")</f>
        <v/>
      </c>
      <c r="R6491" t="str">
        <f>IF(AND(Stock_Info[[#This Row],[Spread High-Low]] &lt; 10, Stock_Info[[#This Row],[% Deli. Qty to Traded Qty]] &gt; 90), "Good Day", "")</f>
        <v/>
      </c>
    </row>
    <row r="6492" spans="1:18">
      <c r="A6492" t="s">
        <v>65</v>
      </c>
      <c r="B6492" s="1">
        <v>45555</v>
      </c>
      <c r="C6492" s="1" t="str">
        <f>"WEEK" &amp;" " &amp;  INT((DAY(Stock_Info[[#This Row],[Date]])+WEEKDAY(DATE(YEAR(Stock_Info[[#This Row],[Date]]),MONTH(Stock_Info[[#This Row],[Date]]),1))-1)/7)+1</f>
        <v>WEEK 3</v>
      </c>
      <c r="D6492" s="12">
        <v>212.9</v>
      </c>
      <c r="E6492" s="12">
        <v>213.9</v>
      </c>
      <c r="F6492" s="12">
        <v>209.6</v>
      </c>
      <c r="G6492" s="12">
        <v>210.1</v>
      </c>
      <c r="H6492" s="12">
        <v>210.59241986716719</v>
      </c>
      <c r="I6492">
        <v>69260</v>
      </c>
      <c r="J6492">
        <v>1836</v>
      </c>
      <c r="K6492" s="12">
        <v>14585631</v>
      </c>
      <c r="L6492">
        <v>31285</v>
      </c>
      <c r="M6492">
        <v>45.17</v>
      </c>
      <c r="N6492">
        <v>4.3</v>
      </c>
      <c r="O6492">
        <v>-2.8</v>
      </c>
      <c r="P6492">
        <f xml:space="preserve"> IF(Stock_Info[[#This Row],[Close Price]] &gt; Stock_Info[[#This Row],[Open Price]], 1, 0)</f>
        <v>0</v>
      </c>
      <c r="Q6492" t="str">
        <f>IF(AND(Stock_Info[[#This Row],[% Deli. Qty to Traded Qty]]&gt;80,Stock_Info[[#This Row],[No. of Trades]]&lt;3000),"Unusual Day","")</f>
        <v/>
      </c>
      <c r="R6492" t="str">
        <f>IF(AND(Stock_Info[[#This Row],[Spread High-Low]] &lt; 10, Stock_Info[[#This Row],[% Deli. Qty to Traded Qty]] &gt; 90), "Good Day", "")</f>
        <v/>
      </c>
    </row>
    <row r="6493" spans="1:18">
      <c r="A6493" t="s">
        <v>65</v>
      </c>
      <c r="B6493" s="1">
        <v>45554</v>
      </c>
      <c r="C6493" s="1" t="str">
        <f>"WEEK" &amp;" " &amp;  INT((DAY(Stock_Info[[#This Row],[Date]])+WEEKDAY(DATE(YEAR(Stock_Info[[#This Row],[Date]]),MONTH(Stock_Info[[#This Row],[Date]]),1))-1)/7)+1</f>
        <v>WEEK 3</v>
      </c>
      <c r="D6493" s="12">
        <v>215.95</v>
      </c>
      <c r="E6493" s="12">
        <v>215.95</v>
      </c>
      <c r="F6493" s="12">
        <v>206.15</v>
      </c>
      <c r="G6493" s="12">
        <v>210.95</v>
      </c>
      <c r="H6493" s="12">
        <v>209.30504675786383</v>
      </c>
      <c r="I6493">
        <v>38817</v>
      </c>
      <c r="J6493">
        <v>1245</v>
      </c>
      <c r="K6493" s="12">
        <v>8124594</v>
      </c>
      <c r="L6493">
        <v>17506</v>
      </c>
      <c r="M6493">
        <v>45.1</v>
      </c>
      <c r="N6493">
        <v>9.8000000000000007</v>
      </c>
      <c r="O6493">
        <v>-5</v>
      </c>
      <c r="P6493">
        <f xml:space="preserve"> IF(Stock_Info[[#This Row],[Close Price]] &gt; Stock_Info[[#This Row],[Open Price]], 1, 0)</f>
        <v>0</v>
      </c>
      <c r="Q6493" t="str">
        <f>IF(AND(Stock_Info[[#This Row],[% Deli. Qty to Traded Qty]]&gt;80,Stock_Info[[#This Row],[No. of Trades]]&lt;3000),"Unusual Day","")</f>
        <v/>
      </c>
      <c r="R6493" t="str">
        <f>IF(AND(Stock_Info[[#This Row],[Spread High-Low]] &lt; 10, Stock_Info[[#This Row],[% Deli. Qty to Traded Qty]] &gt; 90), "Good Day", "")</f>
        <v/>
      </c>
    </row>
    <row r="6494" spans="1:18">
      <c r="A6494" t="s">
        <v>65</v>
      </c>
      <c r="B6494" s="1">
        <v>45553</v>
      </c>
      <c r="C6494" s="1" t="str">
        <f>"WEEK" &amp;" " &amp;  INT((DAY(Stock_Info[[#This Row],[Date]])+WEEKDAY(DATE(YEAR(Stock_Info[[#This Row],[Date]]),MONTH(Stock_Info[[#This Row],[Date]]),1))-1)/7)+1</f>
        <v>WEEK 3</v>
      </c>
      <c r="D6494" s="12">
        <v>214</v>
      </c>
      <c r="E6494" s="12">
        <v>214.35</v>
      </c>
      <c r="F6494" s="12">
        <v>210.25</v>
      </c>
      <c r="G6494" s="12">
        <v>211.3</v>
      </c>
      <c r="H6494" s="12">
        <v>211.96458312922505</v>
      </c>
      <c r="I6494">
        <v>61242</v>
      </c>
      <c r="J6494">
        <v>1945</v>
      </c>
      <c r="K6494" s="12">
        <v>12981135</v>
      </c>
      <c r="L6494">
        <v>37649</v>
      </c>
      <c r="M6494">
        <v>61.48</v>
      </c>
      <c r="N6494">
        <v>4.0999999999999996</v>
      </c>
      <c r="O6494">
        <v>-2.7</v>
      </c>
      <c r="P6494">
        <f xml:space="preserve"> IF(Stock_Info[[#This Row],[Close Price]] &gt; Stock_Info[[#This Row],[Open Price]], 1, 0)</f>
        <v>0</v>
      </c>
      <c r="Q6494" t="str">
        <f>IF(AND(Stock_Info[[#This Row],[% Deli. Qty to Traded Qty]]&gt;80,Stock_Info[[#This Row],[No. of Trades]]&lt;3000),"Unusual Day","")</f>
        <v/>
      </c>
      <c r="R6494" t="str">
        <f>IF(AND(Stock_Info[[#This Row],[Spread High-Low]] &lt; 10, Stock_Info[[#This Row],[% Deli. Qty to Traded Qty]] &gt; 90), "Good Day", "")</f>
        <v/>
      </c>
    </row>
    <row r="6495" spans="1:18">
      <c r="A6495" t="s">
        <v>65</v>
      </c>
      <c r="B6495" s="1">
        <v>45552</v>
      </c>
      <c r="C6495" s="1" t="str">
        <f>"WEEK" &amp;" " &amp;  INT((DAY(Stock_Info[[#This Row],[Date]])+WEEKDAY(DATE(YEAR(Stock_Info[[#This Row],[Date]]),MONTH(Stock_Info[[#This Row],[Date]]),1))-1)/7)+1</f>
        <v>WEEK 3</v>
      </c>
      <c r="D6495" s="12">
        <v>221.95</v>
      </c>
      <c r="E6495" s="12">
        <v>221.95</v>
      </c>
      <c r="F6495" s="12">
        <v>213.5</v>
      </c>
      <c r="G6495" s="12">
        <v>214.95</v>
      </c>
      <c r="H6495" s="12">
        <v>215.31869436201779</v>
      </c>
      <c r="I6495">
        <v>13480</v>
      </c>
      <c r="J6495">
        <v>580</v>
      </c>
      <c r="K6495" s="12">
        <v>2902496</v>
      </c>
      <c r="L6495">
        <v>5262</v>
      </c>
      <c r="M6495">
        <v>39.04</v>
      </c>
      <c r="N6495">
        <v>8.4499999999999993</v>
      </c>
      <c r="O6495">
        <v>-7</v>
      </c>
      <c r="P6495">
        <f xml:space="preserve"> IF(Stock_Info[[#This Row],[Close Price]] &gt; Stock_Info[[#This Row],[Open Price]], 1, 0)</f>
        <v>0</v>
      </c>
      <c r="Q6495" t="str">
        <f>IF(AND(Stock_Info[[#This Row],[% Deli. Qty to Traded Qty]]&gt;80,Stock_Info[[#This Row],[No. of Trades]]&lt;3000),"Unusual Day","")</f>
        <v/>
      </c>
      <c r="R6495" t="str">
        <f>IF(AND(Stock_Info[[#This Row],[Spread High-Low]] &lt; 10, Stock_Info[[#This Row],[% Deli. Qty to Traded Qty]] &gt; 90), "Good Day", "")</f>
        <v/>
      </c>
    </row>
    <row r="6496" spans="1:18">
      <c r="A6496" t="s">
        <v>65</v>
      </c>
      <c r="B6496" s="1">
        <v>45551</v>
      </c>
      <c r="C6496" s="1" t="str">
        <f>"WEEK" &amp;" " &amp;  INT((DAY(Stock_Info[[#This Row],[Date]])+WEEKDAY(DATE(YEAR(Stock_Info[[#This Row],[Date]]),MONTH(Stock_Info[[#This Row],[Date]]),1))-1)/7)+1</f>
        <v>WEEK 3</v>
      </c>
      <c r="D6496" s="12">
        <v>217.2</v>
      </c>
      <c r="E6496" s="12">
        <v>218.9</v>
      </c>
      <c r="F6496" s="12">
        <v>215.5</v>
      </c>
      <c r="G6496" s="12">
        <v>217.25</v>
      </c>
      <c r="H6496" s="12">
        <v>217.19122973439116</v>
      </c>
      <c r="I6496">
        <v>23192</v>
      </c>
      <c r="J6496">
        <v>736</v>
      </c>
      <c r="K6496" s="12">
        <v>5037099</v>
      </c>
      <c r="L6496">
        <v>10498</v>
      </c>
      <c r="M6496">
        <v>45.27</v>
      </c>
      <c r="N6496">
        <v>3.4</v>
      </c>
      <c r="O6496">
        <v>0.05</v>
      </c>
      <c r="P6496">
        <f xml:space="preserve"> IF(Stock_Info[[#This Row],[Close Price]] &gt; Stock_Info[[#This Row],[Open Price]], 1, 0)</f>
        <v>1</v>
      </c>
      <c r="Q6496" t="str">
        <f>IF(AND(Stock_Info[[#This Row],[% Deli. Qty to Traded Qty]]&gt;80,Stock_Info[[#This Row],[No. of Trades]]&lt;3000),"Unusual Day","")</f>
        <v/>
      </c>
      <c r="R6496" t="str">
        <f>IF(AND(Stock_Info[[#This Row],[Spread High-Low]] &lt; 10, Stock_Info[[#This Row],[% Deli. Qty to Traded Qty]] &gt; 90), "Good Day", "")</f>
        <v/>
      </c>
    </row>
    <row r="6497" spans="1:18">
      <c r="A6497" t="s">
        <v>65</v>
      </c>
      <c r="B6497" s="1">
        <v>45548</v>
      </c>
      <c r="C6497" s="1" t="str">
        <f>"WEEK" &amp;" " &amp;  INT((DAY(Stock_Info[[#This Row],[Date]])+WEEKDAY(DATE(YEAR(Stock_Info[[#This Row],[Date]]),MONTH(Stock_Info[[#This Row],[Date]]),1))-1)/7)+1</f>
        <v>WEEK 2</v>
      </c>
      <c r="D6497" s="12">
        <v>221.95</v>
      </c>
      <c r="E6497" s="12">
        <v>221.95</v>
      </c>
      <c r="F6497" s="12">
        <v>216.6</v>
      </c>
      <c r="G6497" s="12">
        <v>217.1</v>
      </c>
      <c r="H6497" s="12">
        <v>218.03950511945393</v>
      </c>
      <c r="I6497">
        <v>23440</v>
      </c>
      <c r="J6497">
        <v>606</v>
      </c>
      <c r="K6497" s="12">
        <v>5110846</v>
      </c>
      <c r="L6497">
        <v>15935</v>
      </c>
      <c r="M6497">
        <v>67.98</v>
      </c>
      <c r="N6497">
        <v>5.35</v>
      </c>
      <c r="O6497">
        <v>-4.8499999999999996</v>
      </c>
      <c r="P6497">
        <f xml:space="preserve"> IF(Stock_Info[[#This Row],[Close Price]] &gt; Stock_Info[[#This Row],[Open Price]], 1, 0)</f>
        <v>0</v>
      </c>
      <c r="Q6497" t="str">
        <f>IF(AND(Stock_Info[[#This Row],[% Deli. Qty to Traded Qty]]&gt;80,Stock_Info[[#This Row],[No. of Trades]]&lt;3000),"Unusual Day","")</f>
        <v/>
      </c>
      <c r="R6497" t="str">
        <f>IF(AND(Stock_Info[[#This Row],[Spread High-Low]] &lt; 10, Stock_Info[[#This Row],[% Deli. Qty to Traded Qty]] &gt; 90), "Good Day", "")</f>
        <v/>
      </c>
    </row>
    <row r="6498" spans="1:18">
      <c r="A6498" t="s">
        <v>65</v>
      </c>
      <c r="B6498" s="1">
        <v>45547</v>
      </c>
      <c r="C6498" s="1" t="str">
        <f>"WEEK" &amp;" " &amp;  INT((DAY(Stock_Info[[#This Row],[Date]])+WEEKDAY(DATE(YEAR(Stock_Info[[#This Row],[Date]]),MONTH(Stock_Info[[#This Row],[Date]]),1))-1)/7)+1</f>
        <v>WEEK 2</v>
      </c>
      <c r="D6498" s="12">
        <v>222.45</v>
      </c>
      <c r="E6498" s="12">
        <v>222.45</v>
      </c>
      <c r="F6498" s="12">
        <v>216.8</v>
      </c>
      <c r="G6498" s="12">
        <v>219.15</v>
      </c>
      <c r="H6498" s="12">
        <v>219.36413723414492</v>
      </c>
      <c r="I6498">
        <v>41564</v>
      </c>
      <c r="J6498">
        <v>936</v>
      </c>
      <c r="K6498" s="12">
        <v>9117651</v>
      </c>
      <c r="L6498">
        <v>18260</v>
      </c>
      <c r="M6498">
        <v>43.93</v>
      </c>
      <c r="N6498">
        <v>5.65</v>
      </c>
      <c r="O6498">
        <v>-3.3</v>
      </c>
      <c r="P6498">
        <f xml:space="preserve"> IF(Stock_Info[[#This Row],[Close Price]] &gt; Stock_Info[[#This Row],[Open Price]], 1, 0)</f>
        <v>0</v>
      </c>
      <c r="Q6498" t="str">
        <f>IF(AND(Stock_Info[[#This Row],[% Deli. Qty to Traded Qty]]&gt;80,Stock_Info[[#This Row],[No. of Trades]]&lt;3000),"Unusual Day","")</f>
        <v/>
      </c>
      <c r="R6498" t="str">
        <f>IF(AND(Stock_Info[[#This Row],[Spread High-Low]] &lt; 10, Stock_Info[[#This Row],[% Deli. Qty to Traded Qty]] &gt; 90), "Good Day", "")</f>
        <v/>
      </c>
    </row>
    <row r="6499" spans="1:18">
      <c r="A6499" t="s">
        <v>65</v>
      </c>
      <c r="B6499" s="1">
        <v>45546</v>
      </c>
      <c r="C6499" s="1" t="str">
        <f>"WEEK" &amp;" " &amp;  INT((DAY(Stock_Info[[#This Row],[Date]])+WEEKDAY(DATE(YEAR(Stock_Info[[#This Row],[Date]]),MONTH(Stock_Info[[#This Row],[Date]]),1))-1)/7)+1</f>
        <v>WEEK 2</v>
      </c>
      <c r="D6499" s="12">
        <v>224.05</v>
      </c>
      <c r="E6499" s="12">
        <v>225.5</v>
      </c>
      <c r="F6499" s="12">
        <v>217.3</v>
      </c>
      <c r="G6499" s="12">
        <v>218.25</v>
      </c>
      <c r="H6499" s="12">
        <v>220.42128204429673</v>
      </c>
      <c r="I6499">
        <v>36707</v>
      </c>
      <c r="J6499">
        <v>1226</v>
      </c>
      <c r="K6499" s="12">
        <v>8091004</v>
      </c>
      <c r="L6499">
        <v>20334</v>
      </c>
      <c r="M6499">
        <v>55.4</v>
      </c>
      <c r="N6499">
        <v>8.1999999999999993</v>
      </c>
      <c r="O6499">
        <v>-5.8</v>
      </c>
      <c r="P6499">
        <f xml:space="preserve"> IF(Stock_Info[[#This Row],[Close Price]] &gt; Stock_Info[[#This Row],[Open Price]], 1, 0)</f>
        <v>0</v>
      </c>
      <c r="Q6499" t="str">
        <f>IF(AND(Stock_Info[[#This Row],[% Deli. Qty to Traded Qty]]&gt;80,Stock_Info[[#This Row],[No. of Trades]]&lt;3000),"Unusual Day","")</f>
        <v/>
      </c>
      <c r="R6499" t="str">
        <f>IF(AND(Stock_Info[[#This Row],[Spread High-Low]] &lt; 10, Stock_Info[[#This Row],[% Deli. Qty to Traded Qty]] &gt; 90), "Good Day", "")</f>
        <v/>
      </c>
    </row>
    <row r="6500" spans="1:18">
      <c r="A6500" t="s">
        <v>65</v>
      </c>
      <c r="B6500" s="1">
        <v>45545</v>
      </c>
      <c r="C6500" s="1" t="str">
        <f>"WEEK" &amp;" " &amp;  INT((DAY(Stock_Info[[#This Row],[Date]])+WEEKDAY(DATE(YEAR(Stock_Info[[#This Row],[Date]]),MONTH(Stock_Info[[#This Row],[Date]]),1))-1)/7)+1</f>
        <v>WEEK 2</v>
      </c>
      <c r="D6500" s="12">
        <v>220.35</v>
      </c>
      <c r="E6500" s="12">
        <v>224.75</v>
      </c>
      <c r="F6500" s="12">
        <v>217.5</v>
      </c>
      <c r="G6500" s="12">
        <v>224</v>
      </c>
      <c r="H6500" s="12">
        <v>221.26888631583921</v>
      </c>
      <c r="I6500">
        <v>42319</v>
      </c>
      <c r="J6500">
        <v>1003</v>
      </c>
      <c r="K6500" s="12">
        <v>9363878</v>
      </c>
      <c r="L6500">
        <v>18640</v>
      </c>
      <c r="M6500">
        <v>44.05</v>
      </c>
      <c r="N6500">
        <v>7.25</v>
      </c>
      <c r="O6500">
        <v>3.65</v>
      </c>
      <c r="P6500">
        <f xml:space="preserve"> IF(Stock_Info[[#This Row],[Close Price]] &gt; Stock_Info[[#This Row],[Open Price]], 1, 0)</f>
        <v>1</v>
      </c>
      <c r="Q6500" t="str">
        <f>IF(AND(Stock_Info[[#This Row],[% Deli. Qty to Traded Qty]]&gt;80,Stock_Info[[#This Row],[No. of Trades]]&lt;3000),"Unusual Day","")</f>
        <v/>
      </c>
      <c r="R6500" t="str">
        <f>IF(AND(Stock_Info[[#This Row],[Spread High-Low]] &lt; 10, Stock_Info[[#This Row],[% Deli. Qty to Traded Qty]] &gt; 90), "Good Day", "")</f>
        <v/>
      </c>
    </row>
    <row r="6501" spans="1:18">
      <c r="A6501" t="s">
        <v>66</v>
      </c>
      <c r="B6501" s="1">
        <v>45910</v>
      </c>
      <c r="C6501" s="1" t="str">
        <f>"WEEK" &amp;" " &amp;  INT((DAY(Stock_Info[[#This Row],[Date]])+WEEKDAY(DATE(YEAR(Stock_Info[[#This Row],[Date]]),MONTH(Stock_Info[[#This Row],[Date]]),1))-1)/7)+1</f>
        <v>WEEK 2</v>
      </c>
      <c r="D6501" s="12">
        <v>1990</v>
      </c>
      <c r="E6501" s="12">
        <v>1990</v>
      </c>
      <c r="F6501" s="12">
        <v>1951.1</v>
      </c>
      <c r="G6501" s="12">
        <v>1973.4</v>
      </c>
      <c r="H6501" s="12">
        <v>1964.1010498435053</v>
      </c>
      <c r="I6501">
        <v>1039012</v>
      </c>
      <c r="J6501">
        <v>25281</v>
      </c>
      <c r="K6501" s="12">
        <v>2040724560</v>
      </c>
      <c r="N6501">
        <v>38.9</v>
      </c>
      <c r="O6501">
        <v>-16.600000000000001</v>
      </c>
      <c r="P6501">
        <f xml:space="preserve"> IF(Stock_Info[[#This Row],[Close Price]] &gt; Stock_Info[[#This Row],[Open Price]], 1, 0)</f>
        <v>0</v>
      </c>
      <c r="Q6501" t="str">
        <f>IF(AND(Stock_Info[[#This Row],[% Deli. Qty to Traded Qty]]&gt;80,Stock_Info[[#This Row],[No. of Trades]]&lt;3000),"Unusual Day","")</f>
        <v/>
      </c>
      <c r="R6501" t="str">
        <f>IF(AND(Stock_Info[[#This Row],[Spread High-Low]] &lt; 10, Stock_Info[[#This Row],[% Deli. Qty to Traded Qty]] &gt; 90), "Good Day", "")</f>
        <v/>
      </c>
    </row>
    <row r="6502" spans="1:18">
      <c r="A6502" t="s">
        <v>66</v>
      </c>
      <c r="B6502" s="1">
        <v>45909</v>
      </c>
      <c r="C6502" s="1" t="str">
        <f>"WEEK" &amp;" " &amp;  INT((DAY(Stock_Info[[#This Row],[Date]])+WEEKDAY(DATE(YEAR(Stock_Info[[#This Row],[Date]]),MONTH(Stock_Info[[#This Row],[Date]]),1))-1)/7)+1</f>
        <v>WEEK 2</v>
      </c>
      <c r="D6502" s="12">
        <v>1950.7</v>
      </c>
      <c r="E6502" s="12">
        <v>1964</v>
      </c>
      <c r="F6502" s="12">
        <v>1939.5</v>
      </c>
      <c r="G6502" s="12">
        <v>1959.65</v>
      </c>
      <c r="H6502" s="12">
        <v>1948.6183826628196</v>
      </c>
      <c r="I6502">
        <v>123388</v>
      </c>
      <c r="J6502">
        <v>13330</v>
      </c>
      <c r="K6502" s="12">
        <v>240436125</v>
      </c>
      <c r="L6502">
        <v>61077</v>
      </c>
      <c r="M6502">
        <v>49.5</v>
      </c>
      <c r="N6502">
        <v>24.5</v>
      </c>
      <c r="O6502">
        <v>8.9499999999999993</v>
      </c>
      <c r="P6502">
        <f xml:space="preserve"> IF(Stock_Info[[#This Row],[Close Price]] &gt; Stock_Info[[#This Row],[Open Price]], 1, 0)</f>
        <v>1</v>
      </c>
      <c r="Q6502" t="str">
        <f>IF(AND(Stock_Info[[#This Row],[% Deli. Qty to Traded Qty]]&gt;80,Stock_Info[[#This Row],[No. of Trades]]&lt;3000),"Unusual Day","")</f>
        <v/>
      </c>
      <c r="R6502" t="str">
        <f>IF(AND(Stock_Info[[#This Row],[Spread High-Low]] &lt; 10, Stock_Info[[#This Row],[% Deli. Qty to Traded Qty]] &gt; 90), "Good Day", "")</f>
        <v/>
      </c>
    </row>
    <row r="6503" spans="1:18">
      <c r="A6503" t="s">
        <v>66</v>
      </c>
      <c r="B6503" s="1">
        <v>45908</v>
      </c>
      <c r="C6503" s="1" t="str">
        <f>"WEEK" &amp;" " &amp;  INT((DAY(Stock_Info[[#This Row],[Date]])+WEEKDAY(DATE(YEAR(Stock_Info[[#This Row],[Date]]),MONTH(Stock_Info[[#This Row],[Date]]),1))-1)/7)+1</f>
        <v>WEEK 2</v>
      </c>
      <c r="D6503" s="12">
        <v>1942.05</v>
      </c>
      <c r="E6503" s="12">
        <v>1962</v>
      </c>
      <c r="F6503" s="12">
        <v>1931.5</v>
      </c>
      <c r="G6503" s="12">
        <v>1950.5</v>
      </c>
      <c r="H6503" s="12">
        <v>1943.9604046873862</v>
      </c>
      <c r="I6503">
        <v>41217</v>
      </c>
      <c r="J6503">
        <v>3377</v>
      </c>
      <c r="K6503" s="12">
        <v>80124216</v>
      </c>
      <c r="L6503">
        <v>12957</v>
      </c>
      <c r="M6503">
        <v>31.44</v>
      </c>
      <c r="N6503">
        <v>30.5</v>
      </c>
      <c r="O6503">
        <v>8.4499999999999993</v>
      </c>
      <c r="P6503">
        <f xml:space="preserve"> IF(Stock_Info[[#This Row],[Close Price]] &gt; Stock_Info[[#This Row],[Open Price]], 1, 0)</f>
        <v>1</v>
      </c>
      <c r="Q6503" t="str">
        <f>IF(AND(Stock_Info[[#This Row],[% Deli. Qty to Traded Qty]]&gt;80,Stock_Info[[#This Row],[No. of Trades]]&lt;3000),"Unusual Day","")</f>
        <v/>
      </c>
      <c r="R6503" t="str">
        <f>IF(AND(Stock_Info[[#This Row],[Spread High-Low]] &lt; 10, Stock_Info[[#This Row],[% Deli. Qty to Traded Qty]] &gt; 90), "Good Day", "")</f>
        <v/>
      </c>
    </row>
    <row r="6504" spans="1:18">
      <c r="A6504" t="s">
        <v>66</v>
      </c>
      <c r="B6504" s="1">
        <v>45905</v>
      </c>
      <c r="C6504" s="1" t="str">
        <f>"WEEK" &amp;" " &amp;  INT((DAY(Stock_Info[[#This Row],[Date]])+WEEKDAY(DATE(YEAR(Stock_Info[[#This Row],[Date]]),MONTH(Stock_Info[[#This Row],[Date]]),1))-1)/7)+1</f>
        <v>WEEK 1</v>
      </c>
      <c r="D6504" s="12">
        <v>1950.2</v>
      </c>
      <c r="E6504" s="12">
        <v>1956.6</v>
      </c>
      <c r="F6504" s="12">
        <v>1937.75</v>
      </c>
      <c r="G6504" s="12">
        <v>1944</v>
      </c>
      <c r="H6504" s="12">
        <v>1946.1883415530735</v>
      </c>
      <c r="I6504">
        <v>240478</v>
      </c>
      <c r="J6504">
        <v>3709</v>
      </c>
      <c r="K6504" s="12">
        <v>468015480</v>
      </c>
      <c r="L6504">
        <v>210579</v>
      </c>
      <c r="M6504">
        <v>87.57</v>
      </c>
      <c r="N6504">
        <v>18.850000000000001</v>
      </c>
      <c r="O6504">
        <v>-6.2</v>
      </c>
      <c r="P6504">
        <f xml:space="preserve"> IF(Stock_Info[[#This Row],[Close Price]] &gt; Stock_Info[[#This Row],[Open Price]], 1, 0)</f>
        <v>0</v>
      </c>
      <c r="Q6504" t="str">
        <f>IF(AND(Stock_Info[[#This Row],[% Deli. Qty to Traded Qty]]&gt;80,Stock_Info[[#This Row],[No. of Trades]]&lt;3000),"Unusual Day","")</f>
        <v/>
      </c>
      <c r="R6504" t="str">
        <f>IF(AND(Stock_Info[[#This Row],[Spread High-Low]] &lt; 10, Stock_Info[[#This Row],[% Deli. Qty to Traded Qty]] &gt; 90), "Good Day", "")</f>
        <v/>
      </c>
    </row>
    <row r="6505" spans="1:18">
      <c r="A6505" t="s">
        <v>66</v>
      </c>
      <c r="B6505" s="1">
        <v>45904</v>
      </c>
      <c r="C6505" s="1" t="str">
        <f>"WEEK" &amp;" " &amp;  INT((DAY(Stock_Info[[#This Row],[Date]])+WEEKDAY(DATE(YEAR(Stock_Info[[#This Row],[Date]]),MONTH(Stock_Info[[#This Row],[Date]]),1))-1)/7)+1</f>
        <v>WEEK 1</v>
      </c>
      <c r="D6505" s="12">
        <v>1969.95</v>
      </c>
      <c r="E6505" s="12">
        <v>1971.2</v>
      </c>
      <c r="F6505" s="12">
        <v>1946.65</v>
      </c>
      <c r="G6505" s="12">
        <v>1949.9</v>
      </c>
      <c r="H6505" s="12">
        <v>1955.342116063367</v>
      </c>
      <c r="I6505">
        <v>60915</v>
      </c>
      <c r="J6505">
        <v>9220</v>
      </c>
      <c r="K6505" s="12">
        <v>119109665</v>
      </c>
      <c r="N6505">
        <v>24.55</v>
      </c>
      <c r="O6505">
        <v>-20.05</v>
      </c>
      <c r="P6505">
        <f xml:space="preserve"> IF(Stock_Info[[#This Row],[Close Price]] &gt; Stock_Info[[#This Row],[Open Price]], 1, 0)</f>
        <v>0</v>
      </c>
      <c r="Q6505" t="str">
        <f>IF(AND(Stock_Info[[#This Row],[% Deli. Qty to Traded Qty]]&gt;80,Stock_Info[[#This Row],[No. of Trades]]&lt;3000),"Unusual Day","")</f>
        <v/>
      </c>
      <c r="R6505" t="str">
        <f>IF(AND(Stock_Info[[#This Row],[Spread High-Low]] &lt; 10, Stock_Info[[#This Row],[% Deli. Qty to Traded Qty]] &gt; 90), "Good Day", "")</f>
        <v/>
      </c>
    </row>
    <row r="6506" spans="1:18">
      <c r="A6506" t="s">
        <v>66</v>
      </c>
      <c r="B6506" s="1">
        <v>45903</v>
      </c>
      <c r="C6506" s="1" t="str">
        <f>"WEEK" &amp;" " &amp;  INT((DAY(Stock_Info[[#This Row],[Date]])+WEEKDAY(DATE(YEAR(Stock_Info[[#This Row],[Date]]),MONTH(Stock_Info[[#This Row],[Date]]),1))-1)/7)+1</f>
        <v>WEEK 1</v>
      </c>
      <c r="D6506" s="12">
        <v>1949.95</v>
      </c>
      <c r="E6506" s="12">
        <v>1964</v>
      </c>
      <c r="F6506" s="12">
        <v>1930.95</v>
      </c>
      <c r="G6506" s="12">
        <v>1960.4</v>
      </c>
      <c r="H6506" s="12">
        <v>1947.2336228641386</v>
      </c>
      <c r="I6506">
        <v>94751</v>
      </c>
      <c r="J6506">
        <v>5084</v>
      </c>
      <c r="K6506" s="12">
        <v>184502333</v>
      </c>
      <c r="L6506">
        <v>69066</v>
      </c>
      <c r="M6506">
        <v>72.89</v>
      </c>
      <c r="N6506">
        <v>33.049999999999997</v>
      </c>
      <c r="O6506">
        <v>10.45</v>
      </c>
      <c r="P6506">
        <f xml:space="preserve"> IF(Stock_Info[[#This Row],[Close Price]] &gt; Stock_Info[[#This Row],[Open Price]], 1, 0)</f>
        <v>1</v>
      </c>
      <c r="Q6506" t="str">
        <f>IF(AND(Stock_Info[[#This Row],[% Deli. Qty to Traded Qty]]&gt;80,Stock_Info[[#This Row],[No. of Trades]]&lt;3000),"Unusual Day","")</f>
        <v/>
      </c>
      <c r="R6506" t="str">
        <f>IF(AND(Stock_Info[[#This Row],[Spread High-Low]] &lt; 10, Stock_Info[[#This Row],[% Deli. Qty to Traded Qty]] &gt; 90), "Good Day", "")</f>
        <v/>
      </c>
    </row>
    <row r="6507" spans="1:18">
      <c r="A6507" t="s">
        <v>66</v>
      </c>
      <c r="B6507" s="1">
        <v>45902</v>
      </c>
      <c r="C6507" s="1" t="str">
        <f>"WEEK" &amp;" " &amp;  INT((DAY(Stock_Info[[#This Row],[Date]])+WEEKDAY(DATE(YEAR(Stock_Info[[#This Row],[Date]]),MONTH(Stock_Info[[#This Row],[Date]]),1))-1)/7)+1</f>
        <v>WEEK 1</v>
      </c>
      <c r="D6507" s="12">
        <v>1968</v>
      </c>
      <c r="E6507" s="12">
        <v>1974.6</v>
      </c>
      <c r="F6507" s="12">
        <v>1940.5</v>
      </c>
      <c r="G6507" s="12">
        <v>1942.5</v>
      </c>
      <c r="H6507" s="12">
        <v>1955.445947596653</v>
      </c>
      <c r="I6507">
        <v>32746</v>
      </c>
      <c r="J6507">
        <v>2576</v>
      </c>
      <c r="K6507" s="12">
        <v>64033033</v>
      </c>
      <c r="L6507">
        <v>19152</v>
      </c>
      <c r="M6507">
        <v>58.49</v>
      </c>
      <c r="N6507">
        <v>34.1</v>
      </c>
      <c r="O6507">
        <v>-25.5</v>
      </c>
      <c r="P6507">
        <f xml:space="preserve"> IF(Stock_Info[[#This Row],[Close Price]] &gt; Stock_Info[[#This Row],[Open Price]], 1, 0)</f>
        <v>0</v>
      </c>
      <c r="Q6507" t="str">
        <f>IF(AND(Stock_Info[[#This Row],[% Deli. Qty to Traded Qty]]&gt;80,Stock_Info[[#This Row],[No. of Trades]]&lt;3000),"Unusual Day","")</f>
        <v/>
      </c>
      <c r="R6507" t="str">
        <f>IF(AND(Stock_Info[[#This Row],[Spread High-Low]] &lt; 10, Stock_Info[[#This Row],[% Deli. Qty to Traded Qty]] &gt; 90), "Good Day", "")</f>
        <v/>
      </c>
    </row>
    <row r="6508" spans="1:18">
      <c r="A6508" t="s">
        <v>66</v>
      </c>
      <c r="B6508" s="1">
        <v>45901</v>
      </c>
      <c r="C6508" s="1" t="str">
        <f>"WEEK" &amp;" " &amp;  INT((DAY(Stock_Info[[#This Row],[Date]])+WEEKDAY(DATE(YEAR(Stock_Info[[#This Row],[Date]]),MONTH(Stock_Info[[#This Row],[Date]]),1))-1)/7)+1</f>
        <v>WEEK 1</v>
      </c>
      <c r="D6508" s="12">
        <v>1957.05</v>
      </c>
      <c r="E6508" s="12">
        <v>1972</v>
      </c>
      <c r="F6508" s="12">
        <v>1955.65</v>
      </c>
      <c r="G6508" s="12">
        <v>1967.65</v>
      </c>
      <c r="H6508" s="12">
        <v>1961.3740190183364</v>
      </c>
      <c r="I6508">
        <v>80659</v>
      </c>
      <c r="J6508">
        <v>3527</v>
      </c>
      <c r="K6508" s="12">
        <v>158202467</v>
      </c>
      <c r="L6508">
        <v>58884</v>
      </c>
      <c r="M6508">
        <v>73</v>
      </c>
      <c r="N6508">
        <v>16.350000000000001</v>
      </c>
      <c r="O6508">
        <v>10.6</v>
      </c>
      <c r="P6508">
        <f xml:space="preserve"> IF(Stock_Info[[#This Row],[Close Price]] &gt; Stock_Info[[#This Row],[Open Price]], 1, 0)</f>
        <v>1</v>
      </c>
      <c r="Q6508" t="str">
        <f>IF(AND(Stock_Info[[#This Row],[% Deli. Qty to Traded Qty]]&gt;80,Stock_Info[[#This Row],[No. of Trades]]&lt;3000),"Unusual Day","")</f>
        <v/>
      </c>
      <c r="R6508" t="str">
        <f>IF(AND(Stock_Info[[#This Row],[Spread High-Low]] &lt; 10, Stock_Info[[#This Row],[% Deli. Qty to Traded Qty]] &gt; 90), "Good Day", "")</f>
        <v/>
      </c>
    </row>
    <row r="6509" spans="1:18">
      <c r="A6509" t="s">
        <v>66</v>
      </c>
      <c r="B6509" s="1">
        <v>45898</v>
      </c>
      <c r="C6509" s="1" t="str">
        <f>"WEEK" &amp;" " &amp;  INT((DAY(Stock_Info[[#This Row],[Date]])+WEEKDAY(DATE(YEAR(Stock_Info[[#This Row],[Date]]),MONTH(Stock_Info[[#This Row],[Date]]),1))-1)/7)+1</f>
        <v>WEEK 5</v>
      </c>
      <c r="D6509" s="12">
        <v>1946.1</v>
      </c>
      <c r="E6509" s="12">
        <v>1984.85</v>
      </c>
      <c r="F6509" s="12">
        <v>1946.1</v>
      </c>
      <c r="G6509" s="12">
        <v>1960.35</v>
      </c>
      <c r="H6509" s="12">
        <v>1970.1936384157602</v>
      </c>
      <c r="I6509">
        <v>48730</v>
      </c>
      <c r="J6509">
        <v>3331</v>
      </c>
      <c r="K6509" s="12">
        <v>96007536</v>
      </c>
      <c r="L6509">
        <v>20777</v>
      </c>
      <c r="M6509">
        <v>42.64</v>
      </c>
      <c r="N6509">
        <v>38.75</v>
      </c>
      <c r="O6509">
        <v>14.25</v>
      </c>
      <c r="P6509">
        <f xml:space="preserve"> IF(Stock_Info[[#This Row],[Close Price]] &gt; Stock_Info[[#This Row],[Open Price]], 1, 0)</f>
        <v>1</v>
      </c>
      <c r="Q6509" t="str">
        <f>IF(AND(Stock_Info[[#This Row],[% Deli. Qty to Traded Qty]]&gt;80,Stock_Info[[#This Row],[No. of Trades]]&lt;3000),"Unusual Day","")</f>
        <v/>
      </c>
      <c r="R6509" t="str">
        <f>IF(AND(Stock_Info[[#This Row],[Spread High-Low]] &lt; 10, Stock_Info[[#This Row],[% Deli. Qty to Traded Qty]] &gt; 90), "Good Day", "")</f>
        <v/>
      </c>
    </row>
    <row r="6510" spans="1:18">
      <c r="A6510" t="s">
        <v>66</v>
      </c>
      <c r="B6510" s="1">
        <v>45897</v>
      </c>
      <c r="C6510" s="1" t="str">
        <f>"WEEK" &amp;" " &amp;  INT((DAY(Stock_Info[[#This Row],[Date]])+WEEKDAY(DATE(YEAR(Stock_Info[[#This Row],[Date]]),MONTH(Stock_Info[[#This Row],[Date]]),1))-1)/7)+1</f>
        <v>WEEK 5</v>
      </c>
      <c r="D6510" s="12">
        <v>1950</v>
      </c>
      <c r="E6510" s="12">
        <v>1966.5</v>
      </c>
      <c r="F6510" s="12">
        <v>1940.95</v>
      </c>
      <c r="G6510" s="12">
        <v>1946.1</v>
      </c>
      <c r="H6510" s="12">
        <v>1952.7630808402291</v>
      </c>
      <c r="I6510">
        <v>15710</v>
      </c>
      <c r="J6510">
        <v>1334</v>
      </c>
      <c r="K6510" s="12">
        <v>30677908</v>
      </c>
      <c r="L6510">
        <v>6803</v>
      </c>
      <c r="M6510">
        <v>43.3</v>
      </c>
      <c r="N6510">
        <v>25.55</v>
      </c>
      <c r="O6510">
        <v>-3.9</v>
      </c>
      <c r="P6510">
        <f xml:space="preserve"> IF(Stock_Info[[#This Row],[Close Price]] &gt; Stock_Info[[#This Row],[Open Price]], 1, 0)</f>
        <v>0</v>
      </c>
      <c r="Q6510" t="str">
        <f>IF(AND(Stock_Info[[#This Row],[% Deli. Qty to Traded Qty]]&gt;80,Stock_Info[[#This Row],[No. of Trades]]&lt;3000),"Unusual Day","")</f>
        <v/>
      </c>
      <c r="R6510" t="str">
        <f>IF(AND(Stock_Info[[#This Row],[Spread High-Low]] &lt; 10, Stock_Info[[#This Row],[% Deli. Qty to Traded Qty]] &gt; 90), "Good Day", "")</f>
        <v/>
      </c>
    </row>
    <row r="6511" spans="1:18">
      <c r="A6511" t="s">
        <v>66</v>
      </c>
      <c r="B6511" s="1">
        <v>45895</v>
      </c>
      <c r="C6511" s="1" t="str">
        <f>"WEEK" &amp;" " &amp;  INT((DAY(Stock_Info[[#This Row],[Date]])+WEEKDAY(DATE(YEAR(Stock_Info[[#This Row],[Date]]),MONTH(Stock_Info[[#This Row],[Date]]),1))-1)/7)+1</f>
        <v>WEEK 5</v>
      </c>
      <c r="D6511" s="12">
        <v>1970.95</v>
      </c>
      <c r="E6511" s="12">
        <v>1981.9</v>
      </c>
      <c r="F6511" s="12">
        <v>1960.5</v>
      </c>
      <c r="G6511" s="12">
        <v>1965.3</v>
      </c>
      <c r="H6511" s="12">
        <v>1966.3977228581407</v>
      </c>
      <c r="I6511">
        <v>509674</v>
      </c>
      <c r="J6511">
        <v>27482</v>
      </c>
      <c r="K6511" s="12">
        <v>1002221793</v>
      </c>
      <c r="L6511">
        <v>23228</v>
      </c>
      <c r="M6511">
        <v>4.5599999999999996</v>
      </c>
      <c r="N6511">
        <v>21.4</v>
      </c>
      <c r="O6511">
        <v>-5.65</v>
      </c>
      <c r="P6511">
        <f xml:space="preserve"> IF(Stock_Info[[#This Row],[Close Price]] &gt; Stock_Info[[#This Row],[Open Price]], 1, 0)</f>
        <v>0</v>
      </c>
      <c r="Q6511" t="str">
        <f>IF(AND(Stock_Info[[#This Row],[% Deli. Qty to Traded Qty]]&gt;80,Stock_Info[[#This Row],[No. of Trades]]&lt;3000),"Unusual Day","")</f>
        <v/>
      </c>
      <c r="R6511" t="str">
        <f>IF(AND(Stock_Info[[#This Row],[Spread High-Low]] &lt; 10, Stock_Info[[#This Row],[% Deli. Qty to Traded Qty]] &gt; 90), "Good Day", "")</f>
        <v/>
      </c>
    </row>
    <row r="6512" spans="1:18">
      <c r="A6512" t="s">
        <v>66</v>
      </c>
      <c r="B6512" s="1">
        <v>45894</v>
      </c>
      <c r="C6512" s="1" t="str">
        <f>"WEEK" &amp;" " &amp;  INT((DAY(Stock_Info[[#This Row],[Date]])+WEEKDAY(DATE(YEAR(Stock_Info[[#This Row],[Date]]),MONTH(Stock_Info[[#This Row],[Date]]),1))-1)/7)+1</f>
        <v>WEEK 5</v>
      </c>
      <c r="D6512" s="12">
        <v>1982.95</v>
      </c>
      <c r="E6512" s="12">
        <v>1996.95</v>
      </c>
      <c r="F6512" s="12">
        <v>1977.25</v>
      </c>
      <c r="G6512" s="12">
        <v>1983.45</v>
      </c>
      <c r="H6512" s="12">
        <v>1984.4535141363112</v>
      </c>
      <c r="I6512">
        <v>101547</v>
      </c>
      <c r="J6512">
        <v>6676</v>
      </c>
      <c r="K6512" s="12">
        <v>201515301</v>
      </c>
      <c r="L6512">
        <v>16253</v>
      </c>
      <c r="M6512">
        <v>16.010000000000002</v>
      </c>
      <c r="N6512">
        <v>19.7</v>
      </c>
      <c r="O6512">
        <v>0.5</v>
      </c>
      <c r="P6512">
        <f xml:space="preserve"> IF(Stock_Info[[#This Row],[Close Price]] &gt; Stock_Info[[#This Row],[Open Price]], 1, 0)</f>
        <v>1</v>
      </c>
      <c r="Q6512" t="str">
        <f>IF(AND(Stock_Info[[#This Row],[% Deli. Qty to Traded Qty]]&gt;80,Stock_Info[[#This Row],[No. of Trades]]&lt;3000),"Unusual Day","")</f>
        <v/>
      </c>
      <c r="R6512" t="str">
        <f>IF(AND(Stock_Info[[#This Row],[Spread High-Low]] &lt; 10, Stock_Info[[#This Row],[% Deli. Qty to Traded Qty]] &gt; 90), "Good Day", "")</f>
        <v/>
      </c>
    </row>
    <row r="6513" spans="1:18">
      <c r="A6513" t="s">
        <v>66</v>
      </c>
      <c r="B6513" s="1">
        <v>45891</v>
      </c>
      <c r="C6513" s="1" t="str">
        <f>"WEEK" &amp;" " &amp;  INT((DAY(Stock_Info[[#This Row],[Date]])+WEEKDAY(DATE(YEAR(Stock_Info[[#This Row],[Date]]),MONTH(Stock_Info[[#This Row],[Date]]),1))-1)/7)+1</f>
        <v>WEEK 4</v>
      </c>
      <c r="D6513" s="12">
        <v>2007.55</v>
      </c>
      <c r="E6513" s="12">
        <v>2018</v>
      </c>
      <c r="F6513" s="12">
        <v>1981</v>
      </c>
      <c r="G6513" s="12">
        <v>1986.6</v>
      </c>
      <c r="H6513" s="12">
        <v>1996.5802489133662</v>
      </c>
      <c r="I6513">
        <v>37041</v>
      </c>
      <c r="J6513">
        <v>2323</v>
      </c>
      <c r="K6513" s="12">
        <v>73955329</v>
      </c>
      <c r="L6513">
        <v>12276</v>
      </c>
      <c r="M6513">
        <v>33.14</v>
      </c>
      <c r="N6513">
        <v>37</v>
      </c>
      <c r="O6513">
        <v>-20.95</v>
      </c>
      <c r="P6513">
        <f xml:space="preserve"> IF(Stock_Info[[#This Row],[Close Price]] &gt; Stock_Info[[#This Row],[Open Price]], 1, 0)</f>
        <v>0</v>
      </c>
      <c r="Q6513" t="str">
        <f>IF(AND(Stock_Info[[#This Row],[% Deli. Qty to Traded Qty]]&gt;80,Stock_Info[[#This Row],[No. of Trades]]&lt;3000),"Unusual Day","")</f>
        <v/>
      </c>
      <c r="R6513" t="str">
        <f>IF(AND(Stock_Info[[#This Row],[Spread High-Low]] &lt; 10, Stock_Info[[#This Row],[% Deli. Qty to Traded Qty]] &gt; 90), "Good Day", "")</f>
        <v/>
      </c>
    </row>
    <row r="6514" spans="1:18">
      <c r="A6514" t="s">
        <v>66</v>
      </c>
      <c r="B6514" s="1">
        <v>45890</v>
      </c>
      <c r="C6514" s="1" t="str">
        <f>"WEEK" &amp;" " &amp;  INT((DAY(Stock_Info[[#This Row],[Date]])+WEEKDAY(DATE(YEAR(Stock_Info[[#This Row],[Date]]),MONTH(Stock_Info[[#This Row],[Date]]),1))-1)/7)+1</f>
        <v>WEEK 4</v>
      </c>
      <c r="D6514" s="12">
        <v>2035.05</v>
      </c>
      <c r="E6514" s="12">
        <v>2037.4</v>
      </c>
      <c r="F6514" s="12">
        <v>2012.05</v>
      </c>
      <c r="G6514" s="12">
        <v>2017.6</v>
      </c>
      <c r="H6514" s="12">
        <v>2020.2269278650788</v>
      </c>
      <c r="I6514">
        <v>42573</v>
      </c>
      <c r="J6514">
        <v>2667</v>
      </c>
      <c r="K6514" s="12">
        <v>86007121</v>
      </c>
      <c r="L6514">
        <v>21781</v>
      </c>
      <c r="M6514">
        <v>51.16</v>
      </c>
      <c r="N6514">
        <v>25.35</v>
      </c>
      <c r="O6514">
        <v>-17.45</v>
      </c>
      <c r="P6514">
        <f xml:space="preserve"> IF(Stock_Info[[#This Row],[Close Price]] &gt; Stock_Info[[#This Row],[Open Price]], 1, 0)</f>
        <v>0</v>
      </c>
      <c r="Q6514" t="str">
        <f>IF(AND(Stock_Info[[#This Row],[% Deli. Qty to Traded Qty]]&gt;80,Stock_Info[[#This Row],[No. of Trades]]&lt;3000),"Unusual Day","")</f>
        <v/>
      </c>
      <c r="R6514" t="str">
        <f>IF(AND(Stock_Info[[#This Row],[Spread High-Low]] &lt; 10, Stock_Info[[#This Row],[% Deli. Qty to Traded Qty]] &gt; 90), "Good Day", "")</f>
        <v/>
      </c>
    </row>
    <row r="6515" spans="1:18">
      <c r="A6515" t="s">
        <v>66</v>
      </c>
      <c r="B6515" s="1">
        <v>45889</v>
      </c>
      <c r="C6515" s="1" t="str">
        <f>"WEEK" &amp;" " &amp;  INT((DAY(Stock_Info[[#This Row],[Date]])+WEEKDAY(DATE(YEAR(Stock_Info[[#This Row],[Date]]),MONTH(Stock_Info[[#This Row],[Date]]),1))-1)/7)+1</f>
        <v>WEEK 4</v>
      </c>
      <c r="D6515" s="12">
        <v>2013</v>
      </c>
      <c r="E6515" s="12">
        <v>2024.2</v>
      </c>
      <c r="F6515" s="12">
        <v>2006.15</v>
      </c>
      <c r="G6515" s="12">
        <v>2018.35</v>
      </c>
      <c r="H6515" s="12">
        <v>2017.9606761870352</v>
      </c>
      <c r="I6515">
        <v>52589</v>
      </c>
      <c r="J6515">
        <v>6277</v>
      </c>
      <c r="K6515" s="12">
        <v>106122534</v>
      </c>
      <c r="L6515">
        <v>34331</v>
      </c>
      <c r="M6515">
        <v>65.28</v>
      </c>
      <c r="N6515">
        <v>18.05</v>
      </c>
      <c r="O6515">
        <v>5.35</v>
      </c>
      <c r="P6515">
        <f xml:space="preserve"> IF(Stock_Info[[#This Row],[Close Price]] &gt; Stock_Info[[#This Row],[Open Price]], 1, 0)</f>
        <v>1</v>
      </c>
      <c r="Q6515" t="str">
        <f>IF(AND(Stock_Info[[#This Row],[% Deli. Qty to Traded Qty]]&gt;80,Stock_Info[[#This Row],[No. of Trades]]&lt;3000),"Unusual Day","")</f>
        <v/>
      </c>
      <c r="R6515" t="str">
        <f>IF(AND(Stock_Info[[#This Row],[Spread High-Low]] &lt; 10, Stock_Info[[#This Row],[% Deli. Qty to Traded Qty]] &gt; 90), "Good Day", "")</f>
        <v/>
      </c>
    </row>
    <row r="6516" spans="1:18">
      <c r="A6516" t="s">
        <v>66</v>
      </c>
      <c r="B6516" s="1">
        <v>45888</v>
      </c>
      <c r="C6516" s="1" t="str">
        <f>"WEEK" &amp;" " &amp;  INT((DAY(Stock_Info[[#This Row],[Date]])+WEEKDAY(DATE(YEAR(Stock_Info[[#This Row],[Date]]),MONTH(Stock_Info[[#This Row],[Date]]),1))-1)/7)+1</f>
        <v>WEEK 4</v>
      </c>
      <c r="D6516" s="12">
        <v>1990.05</v>
      </c>
      <c r="E6516" s="12">
        <v>2032.9</v>
      </c>
      <c r="F6516" s="12">
        <v>1990.05</v>
      </c>
      <c r="G6516" s="12">
        <v>2030.1</v>
      </c>
      <c r="H6516" s="12">
        <v>2021.7724171282862</v>
      </c>
      <c r="I6516">
        <v>227460</v>
      </c>
      <c r="J6516">
        <v>6710</v>
      </c>
      <c r="K6516" s="12">
        <v>459872354</v>
      </c>
      <c r="L6516">
        <v>191179</v>
      </c>
      <c r="M6516">
        <v>84.05</v>
      </c>
      <c r="N6516">
        <v>42.85</v>
      </c>
      <c r="O6516">
        <v>40.049999999999997</v>
      </c>
      <c r="P6516">
        <f xml:space="preserve"> IF(Stock_Info[[#This Row],[Close Price]] &gt; Stock_Info[[#This Row],[Open Price]], 1, 0)</f>
        <v>1</v>
      </c>
      <c r="Q6516" t="str">
        <f>IF(AND(Stock_Info[[#This Row],[% Deli. Qty to Traded Qty]]&gt;80,Stock_Info[[#This Row],[No. of Trades]]&lt;3000),"Unusual Day","")</f>
        <v/>
      </c>
      <c r="R6516" t="str">
        <f>IF(AND(Stock_Info[[#This Row],[Spread High-Low]] &lt; 10, Stock_Info[[#This Row],[% Deli. Qty to Traded Qty]] &gt; 90), "Good Day", "")</f>
        <v/>
      </c>
    </row>
    <row r="6517" spans="1:18">
      <c r="A6517" t="s">
        <v>66</v>
      </c>
      <c r="B6517" s="1">
        <v>45887</v>
      </c>
      <c r="C6517" s="1" t="str">
        <f>"WEEK" &amp;" " &amp;  INT((DAY(Stock_Info[[#This Row],[Date]])+WEEKDAY(DATE(YEAR(Stock_Info[[#This Row],[Date]]),MONTH(Stock_Info[[#This Row],[Date]]),1))-1)/7)+1</f>
        <v>WEEK 4</v>
      </c>
      <c r="D6517" s="12">
        <v>1991.3</v>
      </c>
      <c r="E6517" s="12">
        <v>2025.95</v>
      </c>
      <c r="F6517" s="12">
        <v>1991.3</v>
      </c>
      <c r="G6517" s="12">
        <v>2001.3</v>
      </c>
      <c r="H6517" s="12">
        <v>2016.1406628993136</v>
      </c>
      <c r="I6517">
        <v>310032</v>
      </c>
      <c r="J6517">
        <v>14239</v>
      </c>
      <c r="K6517" s="12">
        <v>625068122</v>
      </c>
      <c r="L6517">
        <v>220375</v>
      </c>
      <c r="M6517">
        <v>71.08</v>
      </c>
      <c r="N6517">
        <v>34.65</v>
      </c>
      <c r="O6517">
        <v>10</v>
      </c>
      <c r="P6517">
        <f xml:space="preserve"> IF(Stock_Info[[#This Row],[Close Price]] &gt; Stock_Info[[#This Row],[Open Price]], 1, 0)</f>
        <v>1</v>
      </c>
      <c r="Q6517" t="str">
        <f>IF(AND(Stock_Info[[#This Row],[% Deli. Qty to Traded Qty]]&gt;80,Stock_Info[[#This Row],[No. of Trades]]&lt;3000),"Unusual Day","")</f>
        <v/>
      </c>
      <c r="R6517" t="str">
        <f>IF(AND(Stock_Info[[#This Row],[Spread High-Low]] &lt; 10, Stock_Info[[#This Row],[% Deli. Qty to Traded Qty]] &gt; 90), "Good Day", "")</f>
        <v/>
      </c>
    </row>
    <row r="6518" spans="1:18">
      <c r="A6518" t="s">
        <v>66</v>
      </c>
      <c r="B6518" s="1">
        <v>45883</v>
      </c>
      <c r="C6518" s="1" t="str">
        <f>"WEEK" &amp;" " &amp;  INT((DAY(Stock_Info[[#This Row],[Date]])+WEEKDAY(DATE(YEAR(Stock_Info[[#This Row],[Date]]),MONTH(Stock_Info[[#This Row],[Date]]),1))-1)/7)+1</f>
        <v>WEEK 3</v>
      </c>
      <c r="D6518" s="12">
        <v>1989.55</v>
      </c>
      <c r="E6518" s="12">
        <v>1993.3</v>
      </c>
      <c r="F6518" s="12">
        <v>1975.6</v>
      </c>
      <c r="G6518" s="12">
        <v>1978.95</v>
      </c>
      <c r="H6518" s="12">
        <v>1984.4247164059768</v>
      </c>
      <c r="I6518">
        <v>240132</v>
      </c>
      <c r="J6518">
        <v>7476</v>
      </c>
      <c r="K6518" s="12">
        <v>476523876</v>
      </c>
      <c r="L6518">
        <v>176380</v>
      </c>
      <c r="M6518">
        <v>73.45</v>
      </c>
      <c r="N6518">
        <v>17.7</v>
      </c>
      <c r="O6518">
        <v>-10.6</v>
      </c>
      <c r="P6518">
        <f xml:space="preserve"> IF(Stock_Info[[#This Row],[Close Price]] &gt; Stock_Info[[#This Row],[Open Price]], 1, 0)</f>
        <v>0</v>
      </c>
      <c r="Q6518" t="str">
        <f>IF(AND(Stock_Info[[#This Row],[% Deli. Qty to Traded Qty]]&gt;80,Stock_Info[[#This Row],[No. of Trades]]&lt;3000),"Unusual Day","")</f>
        <v/>
      </c>
      <c r="R6518" t="str">
        <f>IF(AND(Stock_Info[[#This Row],[Spread High-Low]] &lt; 10, Stock_Info[[#This Row],[% Deli. Qty to Traded Qty]] &gt; 90), "Good Day", "")</f>
        <v/>
      </c>
    </row>
    <row r="6519" spans="1:18">
      <c r="A6519" t="s">
        <v>66</v>
      </c>
      <c r="B6519" s="1">
        <v>45882</v>
      </c>
      <c r="C6519" s="1" t="str">
        <f>"WEEK" &amp;" " &amp;  INT((DAY(Stock_Info[[#This Row],[Date]])+WEEKDAY(DATE(YEAR(Stock_Info[[#This Row],[Date]]),MONTH(Stock_Info[[#This Row],[Date]]),1))-1)/7)+1</f>
        <v>WEEK 3</v>
      </c>
      <c r="D6519" s="12">
        <v>1973.85</v>
      </c>
      <c r="E6519" s="12">
        <v>1995.95</v>
      </c>
      <c r="F6519" s="12">
        <v>1962.7</v>
      </c>
      <c r="G6519" s="12">
        <v>1988.15</v>
      </c>
      <c r="H6519" s="12">
        <v>1988.7734798755901</v>
      </c>
      <c r="I6519">
        <v>119283</v>
      </c>
      <c r="J6519">
        <v>4235</v>
      </c>
      <c r="K6519" s="12">
        <v>237226867</v>
      </c>
      <c r="L6519">
        <v>94235</v>
      </c>
      <c r="M6519">
        <v>79</v>
      </c>
      <c r="N6519">
        <v>33.25</v>
      </c>
      <c r="O6519">
        <v>14.3</v>
      </c>
      <c r="P6519">
        <f xml:space="preserve"> IF(Stock_Info[[#This Row],[Close Price]] &gt; Stock_Info[[#This Row],[Open Price]], 1, 0)</f>
        <v>1</v>
      </c>
      <c r="Q6519" t="str">
        <f>IF(AND(Stock_Info[[#This Row],[% Deli. Qty to Traded Qty]]&gt;80,Stock_Info[[#This Row],[No. of Trades]]&lt;3000),"Unusual Day","")</f>
        <v/>
      </c>
      <c r="R6519" t="str">
        <f>IF(AND(Stock_Info[[#This Row],[Spread High-Low]] &lt; 10, Stock_Info[[#This Row],[% Deli. Qty to Traded Qty]] &gt; 90), "Good Day", "")</f>
        <v/>
      </c>
    </row>
    <row r="6520" spans="1:18">
      <c r="A6520" t="s">
        <v>66</v>
      </c>
      <c r="B6520" s="1">
        <v>45881</v>
      </c>
      <c r="C6520" s="1" t="str">
        <f>"WEEK" &amp;" " &amp;  INT((DAY(Stock_Info[[#This Row],[Date]])+WEEKDAY(DATE(YEAR(Stock_Info[[#This Row],[Date]]),MONTH(Stock_Info[[#This Row],[Date]]),1))-1)/7)+1</f>
        <v>WEEK 3</v>
      </c>
      <c r="D6520" s="12">
        <v>1979.8</v>
      </c>
      <c r="E6520" s="12">
        <v>1985.25</v>
      </c>
      <c r="F6520" s="12">
        <v>1956.6</v>
      </c>
      <c r="G6520" s="12">
        <v>1958.95</v>
      </c>
      <c r="H6520" s="12">
        <v>1967.6233836443987</v>
      </c>
      <c r="I6520">
        <v>159077</v>
      </c>
      <c r="J6520">
        <v>6066</v>
      </c>
      <c r="K6520" s="12">
        <v>313003625</v>
      </c>
      <c r="L6520">
        <v>137741</v>
      </c>
      <c r="M6520">
        <v>86.59</v>
      </c>
      <c r="N6520">
        <v>28.65</v>
      </c>
      <c r="O6520">
        <v>-20.85</v>
      </c>
      <c r="P6520">
        <f xml:space="preserve"> IF(Stock_Info[[#This Row],[Close Price]] &gt; Stock_Info[[#This Row],[Open Price]], 1, 0)</f>
        <v>0</v>
      </c>
      <c r="Q6520" t="str">
        <f>IF(AND(Stock_Info[[#This Row],[% Deli. Qty to Traded Qty]]&gt;80,Stock_Info[[#This Row],[No. of Trades]]&lt;3000),"Unusual Day","")</f>
        <v/>
      </c>
      <c r="R6520" t="str">
        <f>IF(AND(Stock_Info[[#This Row],[Spread High-Low]] &lt; 10, Stock_Info[[#This Row],[% Deli. Qty to Traded Qty]] &gt; 90), "Good Day", "")</f>
        <v/>
      </c>
    </row>
    <row r="6521" spans="1:18">
      <c r="A6521" t="s">
        <v>66</v>
      </c>
      <c r="B6521" s="1">
        <v>45880</v>
      </c>
      <c r="C6521" s="1" t="str">
        <f>"WEEK" &amp;" " &amp;  INT((DAY(Stock_Info[[#This Row],[Date]])+WEEKDAY(DATE(YEAR(Stock_Info[[#This Row],[Date]]),MONTH(Stock_Info[[#This Row],[Date]]),1))-1)/7)+1</f>
        <v>WEEK 3</v>
      </c>
      <c r="D6521" s="12">
        <v>1960.05</v>
      </c>
      <c r="E6521" s="12">
        <v>2017</v>
      </c>
      <c r="F6521" s="12">
        <v>1956.45</v>
      </c>
      <c r="G6521" s="12">
        <v>1976.85</v>
      </c>
      <c r="H6521" s="12">
        <v>1966.8243294526669</v>
      </c>
      <c r="I6521">
        <v>81687</v>
      </c>
      <c r="J6521">
        <v>2702</v>
      </c>
      <c r="K6521" s="12">
        <v>160663979</v>
      </c>
      <c r="L6521">
        <v>69387</v>
      </c>
      <c r="M6521">
        <v>84.94</v>
      </c>
      <c r="N6521">
        <v>60.55</v>
      </c>
      <c r="O6521">
        <v>16.8</v>
      </c>
      <c r="P6521">
        <f xml:space="preserve"> IF(Stock_Info[[#This Row],[Close Price]] &gt; Stock_Info[[#This Row],[Open Price]], 1, 0)</f>
        <v>1</v>
      </c>
      <c r="Q6521" t="str">
        <f>IF(AND(Stock_Info[[#This Row],[% Deli. Qty to Traded Qty]]&gt;80,Stock_Info[[#This Row],[No. of Trades]]&lt;3000),"Unusual Day","")</f>
        <v>Unusual Day</v>
      </c>
      <c r="R6521" t="str">
        <f>IF(AND(Stock_Info[[#This Row],[Spread High-Low]] &lt; 10, Stock_Info[[#This Row],[% Deli. Qty to Traded Qty]] &gt; 90), "Good Day", "")</f>
        <v/>
      </c>
    </row>
    <row r="6522" spans="1:18">
      <c r="A6522" t="s">
        <v>66</v>
      </c>
      <c r="B6522" s="1">
        <v>45877</v>
      </c>
      <c r="C6522" s="1" t="str">
        <f>"WEEK" &amp;" " &amp;  INT((DAY(Stock_Info[[#This Row],[Date]])+WEEKDAY(DATE(YEAR(Stock_Info[[#This Row],[Date]]),MONTH(Stock_Info[[#This Row],[Date]]),1))-1)/7)+1</f>
        <v>WEEK 2</v>
      </c>
      <c r="D6522" s="12">
        <v>1988</v>
      </c>
      <c r="E6522" s="12">
        <v>1999</v>
      </c>
      <c r="F6522" s="12">
        <v>1948.25</v>
      </c>
      <c r="G6522" s="12">
        <v>1950.9</v>
      </c>
      <c r="H6522" s="12">
        <v>1987.0203024550201</v>
      </c>
      <c r="I6522">
        <v>463540</v>
      </c>
      <c r="J6522">
        <v>3107</v>
      </c>
      <c r="K6522" s="12">
        <v>921063391</v>
      </c>
      <c r="L6522">
        <v>450588</v>
      </c>
      <c r="M6522">
        <v>97.21</v>
      </c>
      <c r="N6522">
        <v>50.75</v>
      </c>
      <c r="O6522">
        <v>-37.1</v>
      </c>
      <c r="P6522">
        <f xml:space="preserve"> IF(Stock_Info[[#This Row],[Close Price]] &gt; Stock_Info[[#This Row],[Open Price]], 1, 0)</f>
        <v>0</v>
      </c>
      <c r="Q6522" t="str">
        <f>IF(AND(Stock_Info[[#This Row],[% Deli. Qty to Traded Qty]]&gt;80,Stock_Info[[#This Row],[No. of Trades]]&lt;3000),"Unusual Day","")</f>
        <v/>
      </c>
      <c r="R6522" t="str">
        <f>IF(AND(Stock_Info[[#This Row],[Spread High-Low]] &lt; 10, Stock_Info[[#This Row],[% Deli. Qty to Traded Qty]] &gt; 90), "Good Day", "")</f>
        <v/>
      </c>
    </row>
    <row r="6523" spans="1:18">
      <c r="A6523" t="s">
        <v>66</v>
      </c>
      <c r="B6523" s="1">
        <v>45876</v>
      </c>
      <c r="C6523" s="1" t="str">
        <f>"WEEK" &amp;" " &amp;  INT((DAY(Stock_Info[[#This Row],[Date]])+WEEKDAY(DATE(YEAR(Stock_Info[[#This Row],[Date]]),MONTH(Stock_Info[[#This Row],[Date]]),1))-1)/7)+1</f>
        <v>WEEK 2</v>
      </c>
      <c r="D6523" s="12">
        <v>1981</v>
      </c>
      <c r="E6523" s="12">
        <v>1995</v>
      </c>
      <c r="F6523" s="12">
        <v>1970.1</v>
      </c>
      <c r="G6523" s="12">
        <v>1992.35</v>
      </c>
      <c r="H6523" s="12">
        <v>1976.9213345848018</v>
      </c>
      <c r="I6523">
        <v>169401</v>
      </c>
      <c r="J6523">
        <v>3652</v>
      </c>
      <c r="K6523" s="12">
        <v>334892451</v>
      </c>
      <c r="L6523">
        <v>108153</v>
      </c>
      <c r="M6523">
        <v>63.84</v>
      </c>
      <c r="N6523">
        <v>24.9</v>
      </c>
      <c r="O6523">
        <v>11.35</v>
      </c>
      <c r="P6523">
        <f xml:space="preserve"> IF(Stock_Info[[#This Row],[Close Price]] &gt; Stock_Info[[#This Row],[Open Price]], 1, 0)</f>
        <v>1</v>
      </c>
      <c r="Q6523" t="str">
        <f>IF(AND(Stock_Info[[#This Row],[% Deli. Qty to Traded Qty]]&gt;80,Stock_Info[[#This Row],[No. of Trades]]&lt;3000),"Unusual Day","")</f>
        <v/>
      </c>
      <c r="R6523" t="str">
        <f>IF(AND(Stock_Info[[#This Row],[Spread High-Low]] &lt; 10, Stock_Info[[#This Row],[% Deli. Qty to Traded Qty]] &gt; 90), "Good Day", "")</f>
        <v/>
      </c>
    </row>
    <row r="6524" spans="1:18">
      <c r="A6524" t="s">
        <v>66</v>
      </c>
      <c r="B6524" s="1">
        <v>45875</v>
      </c>
      <c r="C6524" s="1" t="str">
        <f>"WEEK" &amp;" " &amp;  INT((DAY(Stock_Info[[#This Row],[Date]])+WEEKDAY(DATE(YEAR(Stock_Info[[#This Row],[Date]]),MONTH(Stock_Info[[#This Row],[Date]]),1))-1)/7)+1</f>
        <v>WEEK 2</v>
      </c>
      <c r="D6524" s="12">
        <v>2001.9</v>
      </c>
      <c r="E6524" s="12">
        <v>2025</v>
      </c>
      <c r="F6524" s="12">
        <v>1993.15</v>
      </c>
      <c r="G6524" s="12">
        <v>2002.15</v>
      </c>
      <c r="H6524" s="12">
        <v>2010.1517149062988</v>
      </c>
      <c r="I6524">
        <v>39594</v>
      </c>
      <c r="J6524">
        <v>4126</v>
      </c>
      <c r="K6524" s="12">
        <v>79589947</v>
      </c>
      <c r="L6524">
        <v>20988</v>
      </c>
      <c r="M6524">
        <v>53.01</v>
      </c>
      <c r="N6524">
        <v>31.85</v>
      </c>
      <c r="O6524">
        <v>0.25</v>
      </c>
      <c r="P6524">
        <f xml:space="preserve"> IF(Stock_Info[[#This Row],[Close Price]] &gt; Stock_Info[[#This Row],[Open Price]], 1, 0)</f>
        <v>1</v>
      </c>
      <c r="Q6524" t="str">
        <f>IF(AND(Stock_Info[[#This Row],[% Deli. Qty to Traded Qty]]&gt;80,Stock_Info[[#This Row],[No. of Trades]]&lt;3000),"Unusual Day","")</f>
        <v/>
      </c>
      <c r="R6524" t="str">
        <f>IF(AND(Stock_Info[[#This Row],[Spread High-Low]] &lt; 10, Stock_Info[[#This Row],[% Deli. Qty to Traded Qty]] &gt; 90), "Good Day", "")</f>
        <v/>
      </c>
    </row>
    <row r="6525" spans="1:18">
      <c r="A6525" t="s">
        <v>66</v>
      </c>
      <c r="B6525" s="1">
        <v>45874</v>
      </c>
      <c r="C6525" s="1" t="str">
        <f>"WEEK" &amp;" " &amp;  INT((DAY(Stock_Info[[#This Row],[Date]])+WEEKDAY(DATE(YEAR(Stock_Info[[#This Row],[Date]]),MONTH(Stock_Info[[#This Row],[Date]]),1))-1)/7)+1</f>
        <v>WEEK 2</v>
      </c>
      <c r="D6525" s="12">
        <v>2007</v>
      </c>
      <c r="E6525" s="12">
        <v>2007</v>
      </c>
      <c r="F6525" s="12">
        <v>1995</v>
      </c>
      <c r="G6525" s="12">
        <v>2003</v>
      </c>
      <c r="H6525" s="12">
        <v>2000.8053953595311</v>
      </c>
      <c r="I6525">
        <v>52193</v>
      </c>
      <c r="J6525">
        <v>1643</v>
      </c>
      <c r="K6525" s="12">
        <v>104428036</v>
      </c>
      <c r="L6525">
        <v>45361</v>
      </c>
      <c r="M6525">
        <v>86.91</v>
      </c>
      <c r="N6525">
        <v>12</v>
      </c>
      <c r="O6525">
        <v>-4</v>
      </c>
      <c r="P6525">
        <f xml:space="preserve"> IF(Stock_Info[[#This Row],[Close Price]] &gt; Stock_Info[[#This Row],[Open Price]], 1, 0)</f>
        <v>0</v>
      </c>
      <c r="Q6525" t="str">
        <f>IF(AND(Stock_Info[[#This Row],[% Deli. Qty to Traded Qty]]&gt;80,Stock_Info[[#This Row],[No. of Trades]]&lt;3000),"Unusual Day","")</f>
        <v>Unusual Day</v>
      </c>
      <c r="R6525" t="str">
        <f>IF(AND(Stock_Info[[#This Row],[Spread High-Low]] &lt; 10, Stock_Info[[#This Row],[% Deli. Qty to Traded Qty]] &gt; 90), "Good Day", "")</f>
        <v/>
      </c>
    </row>
    <row r="6526" spans="1:18">
      <c r="A6526" t="s">
        <v>66</v>
      </c>
      <c r="B6526" s="1">
        <v>45873</v>
      </c>
      <c r="C6526" s="1" t="str">
        <f>"WEEK" &amp;" " &amp;  INT((DAY(Stock_Info[[#This Row],[Date]])+WEEKDAY(DATE(YEAR(Stock_Info[[#This Row],[Date]]),MONTH(Stock_Info[[#This Row],[Date]]),1))-1)/7)+1</f>
        <v>WEEK 2</v>
      </c>
      <c r="D6526" s="12">
        <v>1990</v>
      </c>
      <c r="E6526" s="12">
        <v>2007</v>
      </c>
      <c r="F6526" s="12">
        <v>1983</v>
      </c>
      <c r="G6526" s="12">
        <v>1996.95</v>
      </c>
      <c r="H6526" s="12">
        <v>1996.4251765111073</v>
      </c>
      <c r="I6526">
        <v>11614</v>
      </c>
      <c r="J6526">
        <v>931</v>
      </c>
      <c r="K6526" s="12">
        <v>23186482</v>
      </c>
      <c r="L6526">
        <v>4681</v>
      </c>
      <c r="M6526">
        <v>40.299999999999997</v>
      </c>
      <c r="N6526">
        <v>24</v>
      </c>
      <c r="O6526">
        <v>6.95</v>
      </c>
      <c r="P6526">
        <f xml:space="preserve"> IF(Stock_Info[[#This Row],[Close Price]] &gt; Stock_Info[[#This Row],[Open Price]], 1, 0)</f>
        <v>1</v>
      </c>
      <c r="Q6526" t="str">
        <f>IF(AND(Stock_Info[[#This Row],[% Deli. Qty to Traded Qty]]&gt;80,Stock_Info[[#This Row],[No. of Trades]]&lt;3000),"Unusual Day","")</f>
        <v/>
      </c>
      <c r="R6526" t="str">
        <f>IF(AND(Stock_Info[[#This Row],[Spread High-Low]] &lt; 10, Stock_Info[[#This Row],[% Deli. Qty to Traded Qty]] &gt; 90), "Good Day", "")</f>
        <v/>
      </c>
    </row>
    <row r="6527" spans="1:18">
      <c r="A6527" t="s">
        <v>66</v>
      </c>
      <c r="B6527" s="1">
        <v>45870</v>
      </c>
      <c r="C6527" s="1" t="str">
        <f>"WEEK" &amp;" " &amp;  INT((DAY(Stock_Info[[#This Row],[Date]])+WEEKDAY(DATE(YEAR(Stock_Info[[#This Row],[Date]]),MONTH(Stock_Info[[#This Row],[Date]]),1))-1)/7)+1</f>
        <v>WEEK 1</v>
      </c>
      <c r="D6527" s="12">
        <v>1978.6</v>
      </c>
      <c r="E6527" s="12">
        <v>2006.1</v>
      </c>
      <c r="F6527" s="12">
        <v>1973.7</v>
      </c>
      <c r="G6527" s="12">
        <v>1992.1</v>
      </c>
      <c r="H6527" s="12">
        <v>1994.1304056806937</v>
      </c>
      <c r="I6527">
        <v>68724</v>
      </c>
      <c r="J6527">
        <v>5065</v>
      </c>
      <c r="K6527" s="12">
        <v>137044618</v>
      </c>
      <c r="L6527">
        <v>37848</v>
      </c>
      <c r="M6527">
        <v>55.07</v>
      </c>
      <c r="N6527">
        <v>32.4</v>
      </c>
      <c r="O6527">
        <v>13.5</v>
      </c>
      <c r="P6527">
        <f xml:space="preserve"> IF(Stock_Info[[#This Row],[Close Price]] &gt; Stock_Info[[#This Row],[Open Price]], 1, 0)</f>
        <v>1</v>
      </c>
      <c r="Q6527" t="str">
        <f>IF(AND(Stock_Info[[#This Row],[% Deli. Qty to Traded Qty]]&gt;80,Stock_Info[[#This Row],[No. of Trades]]&lt;3000),"Unusual Day","")</f>
        <v/>
      </c>
      <c r="R6527" t="str">
        <f>IF(AND(Stock_Info[[#This Row],[Spread High-Low]] &lt; 10, Stock_Info[[#This Row],[% Deli. Qty to Traded Qty]] &gt; 90), "Good Day", "")</f>
        <v/>
      </c>
    </row>
    <row r="6528" spans="1:18">
      <c r="A6528" t="s">
        <v>66</v>
      </c>
      <c r="B6528" s="1">
        <v>45869</v>
      </c>
      <c r="C6528" s="1" t="str">
        <f>"WEEK" &amp;" " &amp;  INT((DAY(Stock_Info[[#This Row],[Date]])+WEEKDAY(DATE(YEAR(Stock_Info[[#This Row],[Date]]),MONTH(Stock_Info[[#This Row],[Date]]),1))-1)/7)+1</f>
        <v>WEEK 5</v>
      </c>
      <c r="D6528" s="12">
        <v>1949.95</v>
      </c>
      <c r="E6528" s="12">
        <v>1998</v>
      </c>
      <c r="F6528" s="12">
        <v>1934.9</v>
      </c>
      <c r="G6528" s="12">
        <v>1978.6</v>
      </c>
      <c r="H6528" s="12">
        <v>1971.2398452800626</v>
      </c>
      <c r="I6528">
        <v>102120</v>
      </c>
      <c r="J6528">
        <v>4915</v>
      </c>
      <c r="K6528" s="12">
        <v>201303013</v>
      </c>
      <c r="L6528">
        <v>32519</v>
      </c>
      <c r="M6528">
        <v>31.84</v>
      </c>
      <c r="N6528">
        <v>63.1</v>
      </c>
      <c r="O6528">
        <v>28.65</v>
      </c>
      <c r="P6528">
        <f xml:space="preserve"> IF(Stock_Info[[#This Row],[Close Price]] &gt; Stock_Info[[#This Row],[Open Price]], 1, 0)</f>
        <v>1</v>
      </c>
      <c r="Q6528" t="str">
        <f>IF(AND(Stock_Info[[#This Row],[% Deli. Qty to Traded Qty]]&gt;80,Stock_Info[[#This Row],[No. of Trades]]&lt;3000),"Unusual Day","")</f>
        <v/>
      </c>
      <c r="R6528" t="str">
        <f>IF(AND(Stock_Info[[#This Row],[Spread High-Low]] &lt; 10, Stock_Info[[#This Row],[% Deli. Qty to Traded Qty]] &gt; 90), "Good Day", "")</f>
        <v/>
      </c>
    </row>
    <row r="6529" spans="1:18">
      <c r="A6529" t="s">
        <v>66</v>
      </c>
      <c r="B6529" s="1">
        <v>45868</v>
      </c>
      <c r="C6529" s="1" t="str">
        <f>"WEEK" &amp;" " &amp;  INT((DAY(Stock_Info[[#This Row],[Date]])+WEEKDAY(DATE(YEAR(Stock_Info[[#This Row],[Date]]),MONTH(Stock_Info[[#This Row],[Date]]),1))-1)/7)+1</f>
        <v>WEEK 5</v>
      </c>
      <c r="D6529" s="12">
        <v>1969.3</v>
      </c>
      <c r="E6529" s="12">
        <v>1981</v>
      </c>
      <c r="F6529" s="12">
        <v>1957.5</v>
      </c>
      <c r="G6529" s="12">
        <v>1959.8</v>
      </c>
      <c r="H6529" s="12">
        <v>1965.1882188256659</v>
      </c>
      <c r="I6529">
        <v>52864</v>
      </c>
      <c r="J6529">
        <v>3420</v>
      </c>
      <c r="K6529" s="12">
        <v>103887710</v>
      </c>
      <c r="L6529">
        <v>16926</v>
      </c>
      <c r="M6529">
        <v>32.020000000000003</v>
      </c>
      <c r="N6529">
        <v>23.5</v>
      </c>
      <c r="O6529">
        <v>-9.5</v>
      </c>
      <c r="P6529">
        <f xml:space="preserve"> IF(Stock_Info[[#This Row],[Close Price]] &gt; Stock_Info[[#This Row],[Open Price]], 1, 0)</f>
        <v>0</v>
      </c>
      <c r="Q6529" t="str">
        <f>IF(AND(Stock_Info[[#This Row],[% Deli. Qty to Traded Qty]]&gt;80,Stock_Info[[#This Row],[No. of Trades]]&lt;3000),"Unusual Day","")</f>
        <v/>
      </c>
      <c r="R6529" t="str">
        <f>IF(AND(Stock_Info[[#This Row],[Spread High-Low]] &lt; 10, Stock_Info[[#This Row],[% Deli. Qty to Traded Qty]] &gt; 90), "Good Day", "")</f>
        <v/>
      </c>
    </row>
    <row r="6530" spans="1:18">
      <c r="A6530" t="s">
        <v>66</v>
      </c>
      <c r="B6530" s="1">
        <v>45867</v>
      </c>
      <c r="C6530" s="1" t="str">
        <f>"WEEK" &amp;" " &amp;  INT((DAY(Stock_Info[[#This Row],[Date]])+WEEKDAY(DATE(YEAR(Stock_Info[[#This Row],[Date]]),MONTH(Stock_Info[[#This Row],[Date]]),1))-1)/7)+1</f>
        <v>WEEK 5</v>
      </c>
      <c r="D6530" s="12">
        <v>1967</v>
      </c>
      <c r="E6530" s="12">
        <v>1980</v>
      </c>
      <c r="F6530" s="12">
        <v>1953.35</v>
      </c>
      <c r="G6530" s="12">
        <v>1973</v>
      </c>
      <c r="H6530" s="12">
        <v>1968.2315019975156</v>
      </c>
      <c r="I6530">
        <v>119148</v>
      </c>
      <c r="J6530">
        <v>6405</v>
      </c>
      <c r="K6530" s="12">
        <v>234510847</v>
      </c>
      <c r="L6530">
        <v>27530</v>
      </c>
      <c r="M6530">
        <v>23.11</v>
      </c>
      <c r="N6530">
        <v>26.65</v>
      </c>
      <c r="O6530">
        <v>6</v>
      </c>
      <c r="P6530">
        <f xml:space="preserve"> IF(Stock_Info[[#This Row],[Close Price]] &gt; Stock_Info[[#This Row],[Open Price]], 1, 0)</f>
        <v>1</v>
      </c>
      <c r="Q6530" t="str">
        <f>IF(AND(Stock_Info[[#This Row],[% Deli. Qty to Traded Qty]]&gt;80,Stock_Info[[#This Row],[No. of Trades]]&lt;3000),"Unusual Day","")</f>
        <v/>
      </c>
      <c r="R6530" t="str">
        <f>IF(AND(Stock_Info[[#This Row],[Spread High-Low]] &lt; 10, Stock_Info[[#This Row],[% Deli. Qty to Traded Qty]] &gt; 90), "Good Day", "")</f>
        <v/>
      </c>
    </row>
    <row r="6531" spans="1:18">
      <c r="A6531" t="s">
        <v>66</v>
      </c>
      <c r="B6531" s="1">
        <v>45866</v>
      </c>
      <c r="C6531" s="1" t="str">
        <f>"WEEK" &amp;" " &amp;  INT((DAY(Stock_Info[[#This Row],[Date]])+WEEKDAY(DATE(YEAR(Stock_Info[[#This Row],[Date]]),MONTH(Stock_Info[[#This Row],[Date]]),1))-1)/7)+1</f>
        <v>WEEK 5</v>
      </c>
      <c r="D6531" s="12">
        <v>2023</v>
      </c>
      <c r="E6531" s="12">
        <v>2056.0500000000002</v>
      </c>
      <c r="F6531" s="12">
        <v>1960.1</v>
      </c>
      <c r="G6531" s="12">
        <v>1965.6</v>
      </c>
      <c r="H6531" s="12">
        <v>1984.7931047774277</v>
      </c>
      <c r="I6531">
        <v>363208</v>
      </c>
      <c r="J6531">
        <v>23132</v>
      </c>
      <c r="K6531" s="12">
        <v>720892734</v>
      </c>
      <c r="L6531">
        <v>172710</v>
      </c>
      <c r="M6531">
        <v>47.55</v>
      </c>
      <c r="N6531">
        <v>95.95</v>
      </c>
      <c r="O6531">
        <v>-57.4</v>
      </c>
      <c r="P6531">
        <f xml:space="preserve"> IF(Stock_Info[[#This Row],[Close Price]] &gt; Stock_Info[[#This Row],[Open Price]], 1, 0)</f>
        <v>0</v>
      </c>
      <c r="Q6531" t="str">
        <f>IF(AND(Stock_Info[[#This Row],[% Deli. Qty to Traded Qty]]&gt;80,Stock_Info[[#This Row],[No. of Trades]]&lt;3000),"Unusual Day","")</f>
        <v/>
      </c>
      <c r="R6531" t="str">
        <f>IF(AND(Stock_Info[[#This Row],[Spread High-Low]] &lt; 10, Stock_Info[[#This Row],[% Deli. Qty to Traded Qty]] &gt; 90), "Good Day", "")</f>
        <v/>
      </c>
    </row>
    <row r="6532" spans="1:18">
      <c r="A6532" t="s">
        <v>66</v>
      </c>
      <c r="B6532" s="1">
        <v>45863</v>
      </c>
      <c r="C6532" s="1" t="str">
        <f>"WEEK" &amp;" " &amp;  INT((DAY(Stock_Info[[#This Row],[Date]])+WEEKDAY(DATE(YEAR(Stock_Info[[#This Row],[Date]]),MONTH(Stock_Info[[#This Row],[Date]]),1))-1)/7)+1</f>
        <v>WEEK 4</v>
      </c>
      <c r="D6532" s="12">
        <v>2144.9</v>
      </c>
      <c r="E6532" s="12">
        <v>2146.0500000000002</v>
      </c>
      <c r="F6532" s="12">
        <v>2118.35</v>
      </c>
      <c r="G6532" s="12">
        <v>2124.9499999999998</v>
      </c>
      <c r="H6532" s="12">
        <v>2127.2129795563287</v>
      </c>
      <c r="I6532">
        <v>57475</v>
      </c>
      <c r="J6532">
        <v>2667</v>
      </c>
      <c r="K6532" s="12">
        <v>122261566</v>
      </c>
      <c r="L6532">
        <v>37249</v>
      </c>
      <c r="M6532">
        <v>64.81</v>
      </c>
      <c r="N6532">
        <v>27.7</v>
      </c>
      <c r="O6532">
        <v>-19.95</v>
      </c>
      <c r="P6532">
        <f xml:space="preserve"> IF(Stock_Info[[#This Row],[Close Price]] &gt; Stock_Info[[#This Row],[Open Price]], 1, 0)</f>
        <v>0</v>
      </c>
      <c r="Q6532" t="str">
        <f>IF(AND(Stock_Info[[#This Row],[% Deli. Qty to Traded Qty]]&gt;80,Stock_Info[[#This Row],[No. of Trades]]&lt;3000),"Unusual Day","")</f>
        <v/>
      </c>
      <c r="R6532" t="str">
        <f>IF(AND(Stock_Info[[#This Row],[Spread High-Low]] &lt; 10, Stock_Info[[#This Row],[% Deli. Qty to Traded Qty]] &gt; 90), "Good Day", "")</f>
        <v/>
      </c>
    </row>
    <row r="6533" spans="1:18">
      <c r="A6533" t="s">
        <v>66</v>
      </c>
      <c r="B6533" s="1">
        <v>45862</v>
      </c>
      <c r="C6533" s="1" t="str">
        <f>"WEEK" &amp;" " &amp;  INT((DAY(Stock_Info[[#This Row],[Date]])+WEEKDAY(DATE(YEAR(Stock_Info[[#This Row],[Date]]),MONTH(Stock_Info[[#This Row],[Date]]),1))-1)/7)+1</f>
        <v>WEEK 4</v>
      </c>
      <c r="D6533" s="12">
        <v>2169.6</v>
      </c>
      <c r="E6533" s="12">
        <v>2169.6</v>
      </c>
      <c r="F6533" s="12">
        <v>2140</v>
      </c>
      <c r="G6533" s="12">
        <v>2141.4499999999998</v>
      </c>
      <c r="H6533" s="12">
        <v>2148.9302210904766</v>
      </c>
      <c r="I6533">
        <v>383282</v>
      </c>
      <c r="J6533">
        <v>2425</v>
      </c>
      <c r="K6533" s="12">
        <v>823646273</v>
      </c>
      <c r="L6533">
        <v>370570</v>
      </c>
      <c r="M6533">
        <v>96.68</v>
      </c>
      <c r="N6533">
        <v>29.6</v>
      </c>
      <c r="O6533">
        <v>-28.15</v>
      </c>
      <c r="P6533">
        <f xml:space="preserve"> IF(Stock_Info[[#This Row],[Close Price]] &gt; Stock_Info[[#This Row],[Open Price]], 1, 0)</f>
        <v>0</v>
      </c>
      <c r="Q6533" t="str">
        <f>IF(AND(Stock_Info[[#This Row],[% Deli. Qty to Traded Qty]]&gt;80,Stock_Info[[#This Row],[No. of Trades]]&lt;3000),"Unusual Day","")</f>
        <v>Unusual Day</v>
      </c>
      <c r="R6533" t="str">
        <f>IF(AND(Stock_Info[[#This Row],[Spread High-Low]] &lt; 10, Stock_Info[[#This Row],[% Deli. Qty to Traded Qty]] &gt; 90), "Good Day", "")</f>
        <v/>
      </c>
    </row>
    <row r="6534" spans="1:18">
      <c r="A6534" t="s">
        <v>66</v>
      </c>
      <c r="B6534" s="1">
        <v>45861</v>
      </c>
      <c r="C6534" s="1" t="str">
        <f>"WEEK" &amp;" " &amp;  INT((DAY(Stock_Info[[#This Row],[Date]])+WEEKDAY(DATE(YEAR(Stock_Info[[#This Row],[Date]]),MONTH(Stock_Info[[#This Row],[Date]]),1))-1)/7)+1</f>
        <v>WEEK 4</v>
      </c>
      <c r="D6534" s="12">
        <v>2160</v>
      </c>
      <c r="E6534" s="12">
        <v>2179.6</v>
      </c>
      <c r="F6534" s="12">
        <v>2158</v>
      </c>
      <c r="G6534" s="12">
        <v>2169.8000000000002</v>
      </c>
      <c r="H6534" s="12">
        <v>2166.7282952501319</v>
      </c>
      <c r="I6534">
        <v>149541</v>
      </c>
      <c r="J6534">
        <v>4563</v>
      </c>
      <c r="K6534" s="12">
        <v>324014716</v>
      </c>
      <c r="L6534">
        <v>127963</v>
      </c>
      <c r="M6534">
        <v>85.57</v>
      </c>
      <c r="N6534">
        <v>21.6</v>
      </c>
      <c r="O6534">
        <v>9.8000000000000007</v>
      </c>
      <c r="P6534">
        <f xml:space="preserve"> IF(Stock_Info[[#This Row],[Close Price]] &gt; Stock_Info[[#This Row],[Open Price]], 1, 0)</f>
        <v>1</v>
      </c>
      <c r="Q6534" t="str">
        <f>IF(AND(Stock_Info[[#This Row],[% Deli. Qty to Traded Qty]]&gt;80,Stock_Info[[#This Row],[No. of Trades]]&lt;3000),"Unusual Day","")</f>
        <v/>
      </c>
      <c r="R6534" t="str">
        <f>IF(AND(Stock_Info[[#This Row],[Spread High-Low]] &lt; 10, Stock_Info[[#This Row],[% Deli. Qty to Traded Qty]] &gt; 90), "Good Day", "")</f>
        <v/>
      </c>
    </row>
    <row r="6535" spans="1:18">
      <c r="A6535" t="s">
        <v>66</v>
      </c>
      <c r="B6535" s="1">
        <v>45860</v>
      </c>
      <c r="C6535" s="1" t="str">
        <f>"WEEK" &amp;" " &amp;  INT((DAY(Stock_Info[[#This Row],[Date]])+WEEKDAY(DATE(YEAR(Stock_Info[[#This Row],[Date]]),MONTH(Stock_Info[[#This Row],[Date]]),1))-1)/7)+1</f>
        <v>WEEK 4</v>
      </c>
      <c r="D6535" s="12">
        <v>2165</v>
      </c>
      <c r="E6535" s="12">
        <v>2171.85</v>
      </c>
      <c r="F6535" s="12">
        <v>2145.6</v>
      </c>
      <c r="G6535" s="12">
        <v>2159.9499999999998</v>
      </c>
      <c r="H6535" s="12">
        <v>2155.4001802983116</v>
      </c>
      <c r="I6535">
        <v>24404</v>
      </c>
      <c r="J6535">
        <v>1628</v>
      </c>
      <c r="K6535" s="12">
        <v>52600386</v>
      </c>
      <c r="L6535">
        <v>14514</v>
      </c>
      <c r="M6535">
        <v>59.47</v>
      </c>
      <c r="N6535">
        <v>26.25</v>
      </c>
      <c r="O6535">
        <v>-5.05</v>
      </c>
      <c r="P6535">
        <f xml:space="preserve"> IF(Stock_Info[[#This Row],[Close Price]] &gt; Stock_Info[[#This Row],[Open Price]], 1, 0)</f>
        <v>0</v>
      </c>
      <c r="Q6535" t="str">
        <f>IF(AND(Stock_Info[[#This Row],[% Deli. Qty to Traded Qty]]&gt;80,Stock_Info[[#This Row],[No. of Trades]]&lt;3000),"Unusual Day","")</f>
        <v/>
      </c>
      <c r="R6535" t="str">
        <f>IF(AND(Stock_Info[[#This Row],[Spread High-Low]] &lt; 10, Stock_Info[[#This Row],[% Deli. Qty to Traded Qty]] &gt; 90), "Good Day", "")</f>
        <v/>
      </c>
    </row>
    <row r="6536" spans="1:18">
      <c r="A6536" t="s">
        <v>66</v>
      </c>
      <c r="B6536" s="1">
        <v>45859</v>
      </c>
      <c r="C6536" s="1" t="str">
        <f>"WEEK" &amp;" " &amp;  INT((DAY(Stock_Info[[#This Row],[Date]])+WEEKDAY(DATE(YEAR(Stock_Info[[#This Row],[Date]]),MONTH(Stock_Info[[#This Row],[Date]]),1))-1)/7)+1</f>
        <v>WEEK 4</v>
      </c>
      <c r="D6536" s="12">
        <v>2140.75</v>
      </c>
      <c r="E6536" s="12">
        <v>2167.5500000000002</v>
      </c>
      <c r="F6536" s="12">
        <v>2131.5</v>
      </c>
      <c r="G6536" s="12">
        <v>2164.65</v>
      </c>
      <c r="H6536" s="12">
        <v>2156.6783721058737</v>
      </c>
      <c r="I6536">
        <v>36194</v>
      </c>
      <c r="J6536">
        <v>2651</v>
      </c>
      <c r="K6536" s="12">
        <v>78058817</v>
      </c>
      <c r="L6536">
        <v>17318</v>
      </c>
      <c r="M6536">
        <v>47.85</v>
      </c>
      <c r="N6536">
        <v>36.049999999999997</v>
      </c>
      <c r="O6536">
        <v>23.9</v>
      </c>
      <c r="P6536">
        <f xml:space="preserve"> IF(Stock_Info[[#This Row],[Close Price]] &gt; Stock_Info[[#This Row],[Open Price]], 1, 0)</f>
        <v>1</v>
      </c>
      <c r="Q6536" t="str">
        <f>IF(AND(Stock_Info[[#This Row],[% Deli. Qty to Traded Qty]]&gt;80,Stock_Info[[#This Row],[No. of Trades]]&lt;3000),"Unusual Day","")</f>
        <v/>
      </c>
      <c r="R6536" t="str">
        <f>IF(AND(Stock_Info[[#This Row],[Spread High-Low]] &lt; 10, Stock_Info[[#This Row],[% Deli. Qty to Traded Qty]] &gt; 90), "Good Day", "")</f>
        <v/>
      </c>
    </row>
    <row r="6537" spans="1:18">
      <c r="A6537" t="s">
        <v>66</v>
      </c>
      <c r="B6537" s="1">
        <v>45856</v>
      </c>
      <c r="C6537" s="1" t="str">
        <f>"WEEK" &amp;" " &amp;  INT((DAY(Stock_Info[[#This Row],[Date]])+WEEKDAY(DATE(YEAR(Stock_Info[[#This Row],[Date]]),MONTH(Stock_Info[[#This Row],[Date]]),1))-1)/7)+1</f>
        <v>WEEK 3</v>
      </c>
      <c r="D6537" s="12">
        <v>2171.1</v>
      </c>
      <c r="E6537" s="12">
        <v>2171.1</v>
      </c>
      <c r="F6537" s="12">
        <v>2130.6999999999998</v>
      </c>
      <c r="G6537" s="12">
        <v>2140.75</v>
      </c>
      <c r="H6537" s="12">
        <v>2143.5740610141729</v>
      </c>
      <c r="I6537">
        <v>43957</v>
      </c>
      <c r="J6537">
        <v>4197</v>
      </c>
      <c r="K6537" s="12">
        <v>94225085</v>
      </c>
      <c r="L6537">
        <v>16811</v>
      </c>
      <c r="M6537">
        <v>38.24</v>
      </c>
      <c r="N6537">
        <v>40.4</v>
      </c>
      <c r="O6537">
        <v>-30.35</v>
      </c>
      <c r="P6537">
        <f xml:space="preserve"> IF(Stock_Info[[#This Row],[Close Price]] &gt; Stock_Info[[#This Row],[Open Price]], 1, 0)</f>
        <v>0</v>
      </c>
      <c r="Q6537" t="str">
        <f>IF(AND(Stock_Info[[#This Row],[% Deli. Qty to Traded Qty]]&gt;80,Stock_Info[[#This Row],[No. of Trades]]&lt;3000),"Unusual Day","")</f>
        <v/>
      </c>
      <c r="R6537" t="str">
        <f>IF(AND(Stock_Info[[#This Row],[Spread High-Low]] &lt; 10, Stock_Info[[#This Row],[% Deli. Qty to Traded Qty]] &gt; 90), "Good Day", "")</f>
        <v/>
      </c>
    </row>
    <row r="6538" spans="1:18">
      <c r="A6538" t="s">
        <v>66</v>
      </c>
      <c r="B6538" s="1">
        <v>45855</v>
      </c>
      <c r="C6538" s="1" t="str">
        <f>"WEEK" &amp;" " &amp;  INT((DAY(Stock_Info[[#This Row],[Date]])+WEEKDAY(DATE(YEAR(Stock_Info[[#This Row],[Date]]),MONTH(Stock_Info[[#This Row],[Date]]),1))-1)/7)+1</f>
        <v>WEEK 3</v>
      </c>
      <c r="D6538" s="12">
        <v>2182</v>
      </c>
      <c r="E6538" s="12">
        <v>2190</v>
      </c>
      <c r="F6538" s="12">
        <v>2168.1999999999998</v>
      </c>
      <c r="G6538" s="12">
        <v>2171.9499999999998</v>
      </c>
      <c r="H6538" s="12">
        <v>2172.2232852554544</v>
      </c>
      <c r="I6538">
        <v>117379</v>
      </c>
      <c r="J6538">
        <v>3551</v>
      </c>
      <c r="K6538" s="12">
        <v>254973397</v>
      </c>
      <c r="L6538">
        <v>96040</v>
      </c>
      <c r="M6538">
        <v>81.819999999999993</v>
      </c>
      <c r="N6538">
        <v>21.8</v>
      </c>
      <c r="O6538">
        <v>-10.050000000000001</v>
      </c>
      <c r="P6538">
        <f xml:space="preserve"> IF(Stock_Info[[#This Row],[Close Price]] &gt; Stock_Info[[#This Row],[Open Price]], 1, 0)</f>
        <v>0</v>
      </c>
      <c r="Q6538" t="str">
        <f>IF(AND(Stock_Info[[#This Row],[% Deli. Qty to Traded Qty]]&gt;80,Stock_Info[[#This Row],[No. of Trades]]&lt;3000),"Unusual Day","")</f>
        <v/>
      </c>
      <c r="R6538" t="str">
        <f>IF(AND(Stock_Info[[#This Row],[Spread High-Low]] &lt; 10, Stock_Info[[#This Row],[% Deli. Qty to Traded Qty]] &gt; 90), "Good Day", "")</f>
        <v/>
      </c>
    </row>
    <row r="6539" spans="1:18">
      <c r="A6539" t="s">
        <v>66</v>
      </c>
      <c r="B6539" s="1">
        <v>45854</v>
      </c>
      <c r="C6539" s="1" t="str">
        <f>"WEEK" &amp;" " &amp;  INT((DAY(Stock_Info[[#This Row],[Date]])+WEEKDAY(DATE(YEAR(Stock_Info[[#This Row],[Date]]),MONTH(Stock_Info[[#This Row],[Date]]),1))-1)/7)+1</f>
        <v>WEEK 3</v>
      </c>
      <c r="D6539" s="12">
        <v>2188.0500000000002</v>
      </c>
      <c r="E6539" s="12">
        <v>2188.9</v>
      </c>
      <c r="F6539" s="12">
        <v>2156.65</v>
      </c>
      <c r="G6539" s="12">
        <v>2178.85</v>
      </c>
      <c r="H6539" s="12">
        <v>2175.7447536096333</v>
      </c>
      <c r="I6539">
        <v>34214</v>
      </c>
      <c r="J6539">
        <v>2549</v>
      </c>
      <c r="K6539" s="12">
        <v>74440931</v>
      </c>
      <c r="L6539">
        <v>15101</v>
      </c>
      <c r="M6539">
        <v>44.14</v>
      </c>
      <c r="N6539">
        <v>32.25</v>
      </c>
      <c r="O6539">
        <v>-9.1999999999999993</v>
      </c>
      <c r="P6539">
        <f xml:space="preserve"> IF(Stock_Info[[#This Row],[Close Price]] &gt; Stock_Info[[#This Row],[Open Price]], 1, 0)</f>
        <v>0</v>
      </c>
      <c r="Q6539" t="str">
        <f>IF(AND(Stock_Info[[#This Row],[% Deli. Qty to Traded Qty]]&gt;80,Stock_Info[[#This Row],[No. of Trades]]&lt;3000),"Unusual Day","")</f>
        <v/>
      </c>
      <c r="R6539" t="str">
        <f>IF(AND(Stock_Info[[#This Row],[Spread High-Low]] &lt; 10, Stock_Info[[#This Row],[% Deli. Qty to Traded Qty]] &gt; 90), "Good Day", "")</f>
        <v/>
      </c>
    </row>
    <row r="6540" spans="1:18">
      <c r="A6540" t="s">
        <v>66</v>
      </c>
      <c r="B6540" s="1">
        <v>45853</v>
      </c>
      <c r="C6540" s="1" t="str">
        <f>"WEEK" &amp;" " &amp;  INT((DAY(Stock_Info[[#This Row],[Date]])+WEEKDAY(DATE(YEAR(Stock_Info[[#This Row],[Date]]),MONTH(Stock_Info[[#This Row],[Date]]),1))-1)/7)+1</f>
        <v>WEEK 3</v>
      </c>
      <c r="D6540" s="12">
        <v>2210.15</v>
      </c>
      <c r="E6540" s="12">
        <v>2232.4499999999998</v>
      </c>
      <c r="F6540" s="12">
        <v>2182.4</v>
      </c>
      <c r="G6540" s="12">
        <v>2188.25</v>
      </c>
      <c r="H6540" s="12">
        <v>2211.0488765172036</v>
      </c>
      <c r="I6540">
        <v>39876</v>
      </c>
      <c r="J6540">
        <v>2196</v>
      </c>
      <c r="K6540" s="12">
        <v>88167785</v>
      </c>
      <c r="L6540">
        <v>15869</v>
      </c>
      <c r="M6540">
        <v>39.799999999999997</v>
      </c>
      <c r="N6540">
        <v>50.05</v>
      </c>
      <c r="O6540">
        <v>-21.9</v>
      </c>
      <c r="P6540">
        <f xml:space="preserve"> IF(Stock_Info[[#This Row],[Close Price]] &gt; Stock_Info[[#This Row],[Open Price]], 1, 0)</f>
        <v>0</v>
      </c>
      <c r="Q6540" t="str">
        <f>IF(AND(Stock_Info[[#This Row],[% Deli. Qty to Traded Qty]]&gt;80,Stock_Info[[#This Row],[No. of Trades]]&lt;3000),"Unusual Day","")</f>
        <v/>
      </c>
      <c r="R6540" t="str">
        <f>IF(AND(Stock_Info[[#This Row],[Spread High-Low]] &lt; 10, Stock_Info[[#This Row],[% Deli. Qty to Traded Qty]] &gt; 90), "Good Day", "")</f>
        <v/>
      </c>
    </row>
    <row r="6541" spans="1:18">
      <c r="A6541" t="s">
        <v>66</v>
      </c>
      <c r="B6541" s="1">
        <v>45852</v>
      </c>
      <c r="C6541" s="1" t="str">
        <f>"WEEK" &amp;" " &amp;  INT((DAY(Stock_Info[[#This Row],[Date]])+WEEKDAY(DATE(YEAR(Stock_Info[[#This Row],[Date]]),MONTH(Stock_Info[[#This Row],[Date]]),1))-1)/7)+1</f>
        <v>WEEK 3</v>
      </c>
      <c r="D6541" s="12">
        <v>2229.0500000000002</v>
      </c>
      <c r="E6541" s="12">
        <v>2229.0500000000002</v>
      </c>
      <c r="F6541" s="12">
        <v>2198</v>
      </c>
      <c r="G6541" s="12">
        <v>2203.3000000000002</v>
      </c>
      <c r="H6541" s="12">
        <v>2218.5064353686939</v>
      </c>
      <c r="I6541">
        <v>259348</v>
      </c>
      <c r="J6541">
        <v>1817</v>
      </c>
      <c r="K6541" s="12">
        <v>575365207</v>
      </c>
      <c r="L6541">
        <v>249205</v>
      </c>
      <c r="M6541">
        <v>96.09</v>
      </c>
      <c r="N6541">
        <v>31.05</v>
      </c>
      <c r="O6541">
        <v>-25.75</v>
      </c>
      <c r="P6541">
        <f xml:space="preserve"> IF(Stock_Info[[#This Row],[Close Price]] &gt; Stock_Info[[#This Row],[Open Price]], 1, 0)</f>
        <v>0</v>
      </c>
      <c r="Q6541" t="str">
        <f>IF(AND(Stock_Info[[#This Row],[% Deli. Qty to Traded Qty]]&gt;80,Stock_Info[[#This Row],[No. of Trades]]&lt;3000),"Unusual Day","")</f>
        <v>Unusual Day</v>
      </c>
      <c r="R6541" t="str">
        <f>IF(AND(Stock_Info[[#This Row],[Spread High-Low]] &lt; 10, Stock_Info[[#This Row],[% Deli. Qty to Traded Qty]] &gt; 90), "Good Day", "")</f>
        <v/>
      </c>
    </row>
    <row r="6542" spans="1:18">
      <c r="A6542" t="s">
        <v>66</v>
      </c>
      <c r="B6542" s="1">
        <v>45849</v>
      </c>
      <c r="C6542" s="1" t="str">
        <f>"WEEK" &amp;" " &amp;  INT((DAY(Stock_Info[[#This Row],[Date]])+WEEKDAY(DATE(YEAR(Stock_Info[[#This Row],[Date]]),MONTH(Stock_Info[[#This Row],[Date]]),1))-1)/7)+1</f>
        <v>WEEK 2</v>
      </c>
      <c r="D6542" s="12">
        <v>2199.4</v>
      </c>
      <c r="E6542" s="12">
        <v>2225</v>
      </c>
      <c r="F6542" s="12">
        <v>2199.4</v>
      </c>
      <c r="G6542" s="12">
        <v>2219.8000000000002</v>
      </c>
      <c r="H6542" s="12">
        <v>2212.6360905967786</v>
      </c>
      <c r="I6542">
        <v>97222</v>
      </c>
      <c r="J6542">
        <v>3263</v>
      </c>
      <c r="K6542" s="12">
        <v>215116906</v>
      </c>
      <c r="L6542">
        <v>76081</v>
      </c>
      <c r="M6542">
        <v>78.25</v>
      </c>
      <c r="N6542">
        <v>25.6</v>
      </c>
      <c r="O6542">
        <v>20.399999999999999</v>
      </c>
      <c r="P6542">
        <f xml:space="preserve"> IF(Stock_Info[[#This Row],[Close Price]] &gt; Stock_Info[[#This Row],[Open Price]], 1, 0)</f>
        <v>1</v>
      </c>
      <c r="Q6542" t="str">
        <f>IF(AND(Stock_Info[[#This Row],[% Deli. Qty to Traded Qty]]&gt;80,Stock_Info[[#This Row],[No. of Trades]]&lt;3000),"Unusual Day","")</f>
        <v/>
      </c>
      <c r="R6542" t="str">
        <f>IF(AND(Stock_Info[[#This Row],[Spread High-Low]] &lt; 10, Stock_Info[[#This Row],[% Deli. Qty to Traded Qty]] &gt; 90), "Good Day", "")</f>
        <v/>
      </c>
    </row>
    <row r="6543" spans="1:18">
      <c r="A6543" t="s">
        <v>66</v>
      </c>
      <c r="B6543" s="1">
        <v>45848</v>
      </c>
      <c r="C6543" s="1" t="str">
        <f>"WEEK" &amp;" " &amp;  INT((DAY(Stock_Info[[#This Row],[Date]])+WEEKDAY(DATE(YEAR(Stock_Info[[#This Row],[Date]]),MONTH(Stock_Info[[#This Row],[Date]]),1))-1)/7)+1</f>
        <v>WEEK 2</v>
      </c>
      <c r="D6543" s="12">
        <v>2228</v>
      </c>
      <c r="E6543" s="12">
        <v>2241.9499999999998</v>
      </c>
      <c r="F6543" s="12">
        <v>2198.6</v>
      </c>
      <c r="G6543" s="12">
        <v>2218.9</v>
      </c>
      <c r="H6543" s="12">
        <v>2222.3178006499788</v>
      </c>
      <c r="I6543">
        <v>143697</v>
      </c>
      <c r="J6543">
        <v>3591</v>
      </c>
      <c r="K6543" s="12">
        <v>319340401</v>
      </c>
      <c r="L6543">
        <v>84666</v>
      </c>
      <c r="M6543">
        <v>58.92</v>
      </c>
      <c r="N6543">
        <v>43.35</v>
      </c>
      <c r="O6543">
        <v>-9.1</v>
      </c>
      <c r="P6543">
        <f xml:space="preserve"> IF(Stock_Info[[#This Row],[Close Price]] &gt; Stock_Info[[#This Row],[Open Price]], 1, 0)</f>
        <v>0</v>
      </c>
      <c r="Q6543" t="str">
        <f>IF(AND(Stock_Info[[#This Row],[% Deli. Qty to Traded Qty]]&gt;80,Stock_Info[[#This Row],[No. of Trades]]&lt;3000),"Unusual Day","")</f>
        <v/>
      </c>
      <c r="R6543" t="str">
        <f>IF(AND(Stock_Info[[#This Row],[Spread High-Low]] &lt; 10, Stock_Info[[#This Row],[% Deli. Qty to Traded Qty]] &gt; 90), "Good Day", "")</f>
        <v/>
      </c>
    </row>
    <row r="6544" spans="1:18">
      <c r="A6544" t="s">
        <v>66</v>
      </c>
      <c r="B6544" s="1">
        <v>45847</v>
      </c>
      <c r="C6544" s="1" t="str">
        <f>"WEEK" &amp;" " &amp;  INT((DAY(Stock_Info[[#This Row],[Date]])+WEEKDAY(DATE(YEAR(Stock_Info[[#This Row],[Date]]),MONTH(Stock_Info[[#This Row],[Date]]),1))-1)/7)+1</f>
        <v>WEEK 2</v>
      </c>
      <c r="D6544" s="12">
        <v>2213.6</v>
      </c>
      <c r="E6544" s="12">
        <v>2233.1999999999998</v>
      </c>
      <c r="F6544" s="12">
        <v>2213.6</v>
      </c>
      <c r="G6544" s="12">
        <v>2228.35</v>
      </c>
      <c r="H6544" s="12">
        <v>2223.9325676738954</v>
      </c>
      <c r="I6544">
        <v>72443</v>
      </c>
      <c r="J6544">
        <v>4362</v>
      </c>
      <c r="K6544" s="12">
        <v>161108347</v>
      </c>
      <c r="L6544">
        <v>34878</v>
      </c>
      <c r="M6544">
        <v>48.15</v>
      </c>
      <c r="N6544">
        <v>19.600000000000001</v>
      </c>
      <c r="O6544">
        <v>14.75</v>
      </c>
      <c r="P6544">
        <f xml:space="preserve"> IF(Stock_Info[[#This Row],[Close Price]] &gt; Stock_Info[[#This Row],[Open Price]], 1, 0)</f>
        <v>1</v>
      </c>
      <c r="Q6544" t="str">
        <f>IF(AND(Stock_Info[[#This Row],[% Deli. Qty to Traded Qty]]&gt;80,Stock_Info[[#This Row],[No. of Trades]]&lt;3000),"Unusual Day","")</f>
        <v/>
      </c>
      <c r="R6544" t="str">
        <f>IF(AND(Stock_Info[[#This Row],[Spread High-Low]] &lt; 10, Stock_Info[[#This Row],[% Deli. Qty to Traded Qty]] &gt; 90), "Good Day", "")</f>
        <v/>
      </c>
    </row>
    <row r="6545" spans="1:18">
      <c r="A6545" t="s">
        <v>66</v>
      </c>
      <c r="B6545" s="1">
        <v>45846</v>
      </c>
      <c r="C6545" s="1" t="str">
        <f>"WEEK" &amp;" " &amp;  INT((DAY(Stock_Info[[#This Row],[Date]])+WEEKDAY(DATE(YEAR(Stock_Info[[#This Row],[Date]]),MONTH(Stock_Info[[#This Row],[Date]]),1))-1)/7)+1</f>
        <v>WEEK 2</v>
      </c>
      <c r="D6545" s="12">
        <v>2201</v>
      </c>
      <c r="E6545" s="12">
        <v>2241</v>
      </c>
      <c r="F6545" s="12">
        <v>2186.1999999999998</v>
      </c>
      <c r="G6545" s="12">
        <v>2224.5</v>
      </c>
      <c r="H6545" s="12">
        <v>2222.6381747573487</v>
      </c>
      <c r="I6545">
        <v>580153</v>
      </c>
      <c r="J6545">
        <v>12939</v>
      </c>
      <c r="K6545" s="12">
        <v>1289470205</v>
      </c>
      <c r="L6545">
        <v>111790</v>
      </c>
      <c r="M6545">
        <v>19.27</v>
      </c>
      <c r="N6545">
        <v>54.8</v>
      </c>
      <c r="O6545">
        <v>23.5</v>
      </c>
      <c r="P6545">
        <f xml:space="preserve"> IF(Stock_Info[[#This Row],[Close Price]] &gt; Stock_Info[[#This Row],[Open Price]], 1, 0)</f>
        <v>1</v>
      </c>
      <c r="Q6545" t="str">
        <f>IF(AND(Stock_Info[[#This Row],[% Deli. Qty to Traded Qty]]&gt;80,Stock_Info[[#This Row],[No. of Trades]]&lt;3000),"Unusual Day","")</f>
        <v/>
      </c>
      <c r="R6545" t="str">
        <f>IF(AND(Stock_Info[[#This Row],[Spread High-Low]] &lt; 10, Stock_Info[[#This Row],[% Deli. Qty to Traded Qty]] &gt; 90), "Good Day", "")</f>
        <v/>
      </c>
    </row>
    <row r="6546" spans="1:18">
      <c r="A6546" t="s">
        <v>66</v>
      </c>
      <c r="B6546" s="1">
        <v>45845</v>
      </c>
      <c r="C6546" s="1" t="str">
        <f>"WEEK" &amp;" " &amp;  INT((DAY(Stock_Info[[#This Row],[Date]])+WEEKDAY(DATE(YEAR(Stock_Info[[#This Row],[Date]]),MONTH(Stock_Info[[#This Row],[Date]]),1))-1)/7)+1</f>
        <v>WEEK 2</v>
      </c>
      <c r="D6546" s="12">
        <v>2128.4499999999998</v>
      </c>
      <c r="E6546" s="12">
        <v>2157.5</v>
      </c>
      <c r="F6546" s="12">
        <v>2123.1999999999998</v>
      </c>
      <c r="G6546" s="12">
        <v>2147</v>
      </c>
      <c r="H6546" s="12">
        <v>2141.3020802339947</v>
      </c>
      <c r="I6546">
        <v>198295</v>
      </c>
      <c r="J6546">
        <v>7388</v>
      </c>
      <c r="K6546" s="12">
        <v>424609496</v>
      </c>
      <c r="L6546">
        <v>168773</v>
      </c>
      <c r="M6546">
        <v>85.11</v>
      </c>
      <c r="N6546">
        <v>34.299999999999997</v>
      </c>
      <c r="O6546">
        <v>18.55</v>
      </c>
      <c r="P6546">
        <f xml:space="preserve"> IF(Stock_Info[[#This Row],[Close Price]] &gt; Stock_Info[[#This Row],[Open Price]], 1, 0)</f>
        <v>1</v>
      </c>
      <c r="Q6546" t="str">
        <f>IF(AND(Stock_Info[[#This Row],[% Deli. Qty to Traded Qty]]&gt;80,Stock_Info[[#This Row],[No. of Trades]]&lt;3000),"Unusual Day","")</f>
        <v/>
      </c>
      <c r="R6546" t="str">
        <f>IF(AND(Stock_Info[[#This Row],[Spread High-Low]] &lt; 10, Stock_Info[[#This Row],[% Deli. Qty to Traded Qty]] &gt; 90), "Good Day", "")</f>
        <v/>
      </c>
    </row>
    <row r="6547" spans="1:18">
      <c r="A6547" t="s">
        <v>66</v>
      </c>
      <c r="B6547" s="1">
        <v>45842</v>
      </c>
      <c r="C6547" s="1" t="str">
        <f>"WEEK" &amp;" " &amp;  INT((DAY(Stock_Info[[#This Row],[Date]])+WEEKDAY(DATE(YEAR(Stock_Info[[#This Row],[Date]]),MONTH(Stock_Info[[#This Row],[Date]]),1))-1)/7)+1</f>
        <v>WEEK 1</v>
      </c>
      <c r="D6547" s="12">
        <v>2126.4</v>
      </c>
      <c r="E6547" s="12">
        <v>2136.5</v>
      </c>
      <c r="F6547" s="12">
        <v>2111.25</v>
      </c>
      <c r="G6547" s="12">
        <v>2128.4</v>
      </c>
      <c r="H6547" s="12">
        <v>2121.8600305509635</v>
      </c>
      <c r="I6547">
        <v>286734</v>
      </c>
      <c r="J6547">
        <v>7709</v>
      </c>
      <c r="K6547" s="12">
        <v>608409414</v>
      </c>
      <c r="L6547">
        <v>171117</v>
      </c>
      <c r="M6547">
        <v>59.68</v>
      </c>
      <c r="N6547">
        <v>25.25</v>
      </c>
      <c r="O6547">
        <v>2</v>
      </c>
      <c r="P6547">
        <f xml:space="preserve"> IF(Stock_Info[[#This Row],[Close Price]] &gt; Stock_Info[[#This Row],[Open Price]], 1, 0)</f>
        <v>1</v>
      </c>
      <c r="Q6547" t="str">
        <f>IF(AND(Stock_Info[[#This Row],[% Deli. Qty to Traded Qty]]&gt;80,Stock_Info[[#This Row],[No. of Trades]]&lt;3000),"Unusual Day","")</f>
        <v/>
      </c>
      <c r="R6547" t="str">
        <f>IF(AND(Stock_Info[[#This Row],[Spread High-Low]] &lt; 10, Stock_Info[[#This Row],[% Deli. Qty to Traded Qty]] &gt; 90), "Good Day", "")</f>
        <v/>
      </c>
    </row>
    <row r="6548" spans="1:18">
      <c r="A6548" t="s">
        <v>66</v>
      </c>
      <c r="B6548" s="1">
        <v>45841</v>
      </c>
      <c r="C6548" s="1" t="str">
        <f>"WEEK" &amp;" " &amp;  INT((DAY(Stock_Info[[#This Row],[Date]])+WEEKDAY(DATE(YEAR(Stock_Info[[#This Row],[Date]]),MONTH(Stock_Info[[#This Row],[Date]]),1))-1)/7)+1</f>
        <v>WEEK 1</v>
      </c>
      <c r="D6548" s="12">
        <v>2159.9499999999998</v>
      </c>
      <c r="E6548" s="12">
        <v>2159.9499999999998</v>
      </c>
      <c r="F6548" s="12">
        <v>2122</v>
      </c>
      <c r="G6548" s="12">
        <v>2126.25</v>
      </c>
      <c r="H6548" s="12">
        <v>2134.4419434320621</v>
      </c>
      <c r="I6548">
        <v>38962</v>
      </c>
      <c r="J6548">
        <v>2044</v>
      </c>
      <c r="K6548" s="12">
        <v>83162127</v>
      </c>
      <c r="L6548">
        <v>17528</v>
      </c>
      <c r="M6548">
        <v>44.99</v>
      </c>
      <c r="N6548">
        <v>37.950000000000003</v>
      </c>
      <c r="O6548">
        <v>-33.700000000000003</v>
      </c>
      <c r="P6548">
        <f xml:space="preserve"> IF(Stock_Info[[#This Row],[Close Price]] &gt; Stock_Info[[#This Row],[Open Price]], 1, 0)</f>
        <v>0</v>
      </c>
      <c r="Q6548" t="str">
        <f>IF(AND(Stock_Info[[#This Row],[% Deli. Qty to Traded Qty]]&gt;80,Stock_Info[[#This Row],[No. of Trades]]&lt;3000),"Unusual Day","")</f>
        <v/>
      </c>
      <c r="R6548" t="str">
        <f>IF(AND(Stock_Info[[#This Row],[Spread High-Low]] &lt; 10, Stock_Info[[#This Row],[% Deli. Qty to Traded Qty]] &gt; 90), "Good Day", "")</f>
        <v/>
      </c>
    </row>
    <row r="6549" spans="1:18">
      <c r="A6549" t="s">
        <v>66</v>
      </c>
      <c r="B6549" s="1">
        <v>45840</v>
      </c>
      <c r="C6549" s="1" t="str">
        <f>"WEEK" &amp;" " &amp;  INT((DAY(Stock_Info[[#This Row],[Date]])+WEEKDAY(DATE(YEAR(Stock_Info[[#This Row],[Date]]),MONTH(Stock_Info[[#This Row],[Date]]),1))-1)/7)+1</f>
        <v>WEEK 1</v>
      </c>
      <c r="D6549" s="12">
        <v>2177.0500000000002</v>
      </c>
      <c r="E6549" s="12">
        <v>2196</v>
      </c>
      <c r="F6549" s="12">
        <v>2161</v>
      </c>
      <c r="G6549" s="12">
        <v>2167.75</v>
      </c>
      <c r="H6549" s="12">
        <v>2180.6390917791032</v>
      </c>
      <c r="I6549">
        <v>201669</v>
      </c>
      <c r="J6549">
        <v>4331</v>
      </c>
      <c r="K6549" s="12">
        <v>439767305</v>
      </c>
      <c r="L6549">
        <v>161459</v>
      </c>
      <c r="M6549">
        <v>80.06</v>
      </c>
      <c r="N6549">
        <v>35</v>
      </c>
      <c r="O6549">
        <v>-9.3000000000000007</v>
      </c>
      <c r="P6549">
        <f xml:space="preserve"> IF(Stock_Info[[#This Row],[Close Price]] &gt; Stock_Info[[#This Row],[Open Price]], 1, 0)</f>
        <v>0</v>
      </c>
      <c r="Q6549" t="str">
        <f>IF(AND(Stock_Info[[#This Row],[% Deli. Qty to Traded Qty]]&gt;80,Stock_Info[[#This Row],[No. of Trades]]&lt;3000),"Unusual Day","")</f>
        <v/>
      </c>
      <c r="R6549" t="str">
        <f>IF(AND(Stock_Info[[#This Row],[Spread High-Low]] &lt; 10, Stock_Info[[#This Row],[% Deli. Qty to Traded Qty]] &gt; 90), "Good Day", "")</f>
        <v/>
      </c>
    </row>
    <row r="6550" spans="1:18">
      <c r="A6550" t="s">
        <v>66</v>
      </c>
      <c r="B6550" s="1">
        <v>45839</v>
      </c>
      <c r="C6550" s="1" t="str">
        <f>"WEEK" &amp;" " &amp;  INT((DAY(Stock_Info[[#This Row],[Date]])+WEEKDAY(DATE(YEAR(Stock_Info[[#This Row],[Date]]),MONTH(Stock_Info[[#This Row],[Date]]),1))-1)/7)+1</f>
        <v>WEEK 1</v>
      </c>
      <c r="D6550" s="12">
        <v>2163.1</v>
      </c>
      <c r="E6550" s="12">
        <v>2186.6</v>
      </c>
      <c r="F6550" s="12">
        <v>2159.0500000000002</v>
      </c>
      <c r="G6550" s="12">
        <v>2183.8000000000002</v>
      </c>
      <c r="H6550" s="12">
        <v>2178.9228576597857</v>
      </c>
      <c r="I6550">
        <v>292939</v>
      </c>
      <c r="J6550">
        <v>8868</v>
      </c>
      <c r="K6550" s="12">
        <v>638291483</v>
      </c>
      <c r="L6550">
        <v>86283</v>
      </c>
      <c r="M6550">
        <v>29.45</v>
      </c>
      <c r="N6550">
        <v>27.55</v>
      </c>
      <c r="O6550">
        <v>20.7</v>
      </c>
      <c r="P6550">
        <f xml:space="preserve"> IF(Stock_Info[[#This Row],[Close Price]] &gt; Stock_Info[[#This Row],[Open Price]], 1, 0)</f>
        <v>1</v>
      </c>
      <c r="Q6550" t="str">
        <f>IF(AND(Stock_Info[[#This Row],[% Deli. Qty to Traded Qty]]&gt;80,Stock_Info[[#This Row],[No. of Trades]]&lt;3000),"Unusual Day","")</f>
        <v/>
      </c>
      <c r="R6550" t="str">
        <f>IF(AND(Stock_Info[[#This Row],[Spread High-Low]] &lt; 10, Stock_Info[[#This Row],[% Deli. Qty to Traded Qty]] &gt; 90), "Good Day", "")</f>
        <v/>
      </c>
    </row>
    <row r="6551" spans="1:18">
      <c r="A6551" t="s">
        <v>66</v>
      </c>
      <c r="B6551" s="1">
        <v>45838</v>
      </c>
      <c r="C6551" s="1" t="str">
        <f>"WEEK" &amp;" " &amp;  INT((DAY(Stock_Info[[#This Row],[Date]])+WEEKDAY(DATE(YEAR(Stock_Info[[#This Row],[Date]]),MONTH(Stock_Info[[#This Row],[Date]]),1))-1)/7)+1</f>
        <v>WEEK 5</v>
      </c>
      <c r="D6551" s="12">
        <v>2207</v>
      </c>
      <c r="E6551" s="12">
        <v>2207</v>
      </c>
      <c r="F6551" s="12">
        <v>2155</v>
      </c>
      <c r="G6551" s="12">
        <v>2163.65</v>
      </c>
      <c r="H6551" s="12">
        <v>2175.2070175019985</v>
      </c>
      <c r="I6551">
        <v>83819</v>
      </c>
      <c r="J6551">
        <v>4476</v>
      </c>
      <c r="K6551" s="12">
        <v>182323677</v>
      </c>
      <c r="L6551">
        <v>18355</v>
      </c>
      <c r="M6551">
        <v>21.9</v>
      </c>
      <c r="N6551">
        <v>52</v>
      </c>
      <c r="O6551">
        <v>-43.35</v>
      </c>
      <c r="P6551">
        <f xml:space="preserve"> IF(Stock_Info[[#This Row],[Close Price]] &gt; Stock_Info[[#This Row],[Open Price]], 1, 0)</f>
        <v>0</v>
      </c>
      <c r="Q6551" t="str">
        <f>IF(AND(Stock_Info[[#This Row],[% Deli. Qty to Traded Qty]]&gt;80,Stock_Info[[#This Row],[No. of Trades]]&lt;3000),"Unusual Day","")</f>
        <v/>
      </c>
      <c r="R6551" t="str">
        <f>IF(AND(Stock_Info[[#This Row],[Spread High-Low]] &lt; 10, Stock_Info[[#This Row],[% Deli. Qty to Traded Qty]] &gt; 90), "Good Day", "")</f>
        <v/>
      </c>
    </row>
    <row r="6552" spans="1:18">
      <c r="A6552" t="s">
        <v>66</v>
      </c>
      <c r="B6552" s="1">
        <v>45835</v>
      </c>
      <c r="C6552" s="1" t="str">
        <f>"WEEK" &amp;" " &amp;  INT((DAY(Stock_Info[[#This Row],[Date]])+WEEKDAY(DATE(YEAR(Stock_Info[[#This Row],[Date]]),MONTH(Stock_Info[[#This Row],[Date]]),1))-1)/7)+1</f>
        <v>WEEK 4</v>
      </c>
      <c r="D6552" s="12">
        <v>2205.0500000000002</v>
      </c>
      <c r="E6552" s="12">
        <v>2216.8000000000002</v>
      </c>
      <c r="F6552" s="12">
        <v>2183</v>
      </c>
      <c r="G6552" s="12">
        <v>2208</v>
      </c>
      <c r="H6552" s="12">
        <v>2192.3725608423338</v>
      </c>
      <c r="I6552">
        <v>265358</v>
      </c>
      <c r="J6552">
        <v>5892</v>
      </c>
      <c r="K6552" s="12">
        <v>581763598</v>
      </c>
      <c r="L6552">
        <v>235131</v>
      </c>
      <c r="M6552">
        <v>88.61</v>
      </c>
      <c r="N6552">
        <v>33.799999999999997</v>
      </c>
      <c r="O6552">
        <v>2.95</v>
      </c>
      <c r="P6552">
        <f xml:space="preserve"> IF(Stock_Info[[#This Row],[Close Price]] &gt; Stock_Info[[#This Row],[Open Price]], 1, 0)</f>
        <v>1</v>
      </c>
      <c r="Q6552" t="str">
        <f>IF(AND(Stock_Info[[#This Row],[% Deli. Qty to Traded Qty]]&gt;80,Stock_Info[[#This Row],[No. of Trades]]&lt;3000),"Unusual Day","")</f>
        <v/>
      </c>
      <c r="R6552" t="str">
        <f>IF(AND(Stock_Info[[#This Row],[Spread High-Low]] &lt; 10, Stock_Info[[#This Row],[% Deli. Qty to Traded Qty]] &gt; 90), "Good Day", "")</f>
        <v/>
      </c>
    </row>
    <row r="6553" spans="1:18">
      <c r="A6553" t="s">
        <v>66</v>
      </c>
      <c r="B6553" s="1">
        <v>45834</v>
      </c>
      <c r="C6553" s="1" t="str">
        <f>"WEEK" &amp;" " &amp;  INT((DAY(Stock_Info[[#This Row],[Date]])+WEEKDAY(DATE(YEAR(Stock_Info[[#This Row],[Date]]),MONTH(Stock_Info[[#This Row],[Date]]),1))-1)/7)+1</f>
        <v>WEEK 4</v>
      </c>
      <c r="D6553" s="12">
        <v>2208.65</v>
      </c>
      <c r="E6553" s="12">
        <v>2208.65</v>
      </c>
      <c r="F6553" s="12">
        <v>2180</v>
      </c>
      <c r="G6553" s="12">
        <v>2204</v>
      </c>
      <c r="H6553" s="12">
        <v>2197.3472091276626</v>
      </c>
      <c r="I6553">
        <v>62579</v>
      </c>
      <c r="J6553">
        <v>2292</v>
      </c>
      <c r="K6553" s="12">
        <v>137507791</v>
      </c>
      <c r="L6553">
        <v>38190</v>
      </c>
      <c r="M6553">
        <v>61.03</v>
      </c>
      <c r="N6553">
        <v>28.65</v>
      </c>
      <c r="O6553">
        <v>-4.6500000000000004</v>
      </c>
      <c r="P6553">
        <f xml:space="preserve"> IF(Stock_Info[[#This Row],[Close Price]] &gt; Stock_Info[[#This Row],[Open Price]], 1, 0)</f>
        <v>0</v>
      </c>
      <c r="Q6553" t="str">
        <f>IF(AND(Stock_Info[[#This Row],[% Deli. Qty to Traded Qty]]&gt;80,Stock_Info[[#This Row],[No. of Trades]]&lt;3000),"Unusual Day","")</f>
        <v/>
      </c>
      <c r="R6553" t="str">
        <f>IF(AND(Stock_Info[[#This Row],[Spread High-Low]] &lt; 10, Stock_Info[[#This Row],[% Deli. Qty to Traded Qty]] &gt; 90), "Good Day", "")</f>
        <v/>
      </c>
    </row>
    <row r="6554" spans="1:18">
      <c r="A6554" t="s">
        <v>66</v>
      </c>
      <c r="B6554" s="1">
        <v>45833</v>
      </c>
      <c r="C6554" s="1" t="str">
        <f>"WEEK" &amp;" " &amp;  INT((DAY(Stock_Info[[#This Row],[Date]])+WEEKDAY(DATE(YEAR(Stock_Info[[#This Row],[Date]]),MONTH(Stock_Info[[#This Row],[Date]]),1))-1)/7)+1</f>
        <v>WEEK 4</v>
      </c>
      <c r="D6554" s="12">
        <v>2227.8000000000002</v>
      </c>
      <c r="E6554" s="12">
        <v>2227.8000000000002</v>
      </c>
      <c r="F6554" s="12">
        <v>2191.4499999999998</v>
      </c>
      <c r="G6554" s="12">
        <v>2198.0500000000002</v>
      </c>
      <c r="H6554" s="12">
        <v>2204.6589626584923</v>
      </c>
      <c r="I6554">
        <v>57416</v>
      </c>
      <c r="J6554">
        <v>2375</v>
      </c>
      <c r="K6554" s="12">
        <v>126582699</v>
      </c>
      <c r="L6554">
        <v>36279</v>
      </c>
      <c r="M6554">
        <v>63.19</v>
      </c>
      <c r="N6554">
        <v>36.35</v>
      </c>
      <c r="O6554">
        <v>-29.75</v>
      </c>
      <c r="P6554">
        <f xml:space="preserve"> IF(Stock_Info[[#This Row],[Close Price]] &gt; Stock_Info[[#This Row],[Open Price]], 1, 0)</f>
        <v>0</v>
      </c>
      <c r="Q6554" t="str">
        <f>IF(AND(Stock_Info[[#This Row],[% Deli. Qty to Traded Qty]]&gt;80,Stock_Info[[#This Row],[No. of Trades]]&lt;3000),"Unusual Day","")</f>
        <v/>
      </c>
      <c r="R6554" t="str">
        <f>IF(AND(Stock_Info[[#This Row],[Spread High-Low]] &lt; 10, Stock_Info[[#This Row],[% Deli. Qty to Traded Qty]] &gt; 90), "Good Day", "")</f>
        <v/>
      </c>
    </row>
    <row r="6555" spans="1:18">
      <c r="A6555" t="s">
        <v>66</v>
      </c>
      <c r="B6555" s="1">
        <v>45832</v>
      </c>
      <c r="C6555" s="1" t="str">
        <f>"WEEK" &amp;" " &amp;  INT((DAY(Stock_Info[[#This Row],[Date]])+WEEKDAY(DATE(YEAR(Stock_Info[[#This Row],[Date]]),MONTH(Stock_Info[[#This Row],[Date]]),1))-1)/7)+1</f>
        <v>WEEK 4</v>
      </c>
      <c r="D6555" s="12">
        <v>2200.1</v>
      </c>
      <c r="E6555" s="12">
        <v>2233.1</v>
      </c>
      <c r="F6555" s="12">
        <v>2190.6</v>
      </c>
      <c r="G6555" s="12">
        <v>2223.3000000000002</v>
      </c>
      <c r="H6555" s="12">
        <v>2216.2008690928842</v>
      </c>
      <c r="I6555">
        <v>119665</v>
      </c>
      <c r="J6555">
        <v>7598</v>
      </c>
      <c r="K6555" s="12">
        <v>265201677</v>
      </c>
      <c r="L6555">
        <v>43204</v>
      </c>
      <c r="M6555">
        <v>36.1</v>
      </c>
      <c r="N6555">
        <v>42.5</v>
      </c>
      <c r="O6555">
        <v>23.2</v>
      </c>
      <c r="P6555">
        <f xml:space="preserve"> IF(Stock_Info[[#This Row],[Close Price]] &gt; Stock_Info[[#This Row],[Open Price]], 1, 0)</f>
        <v>1</v>
      </c>
      <c r="Q6555" t="str">
        <f>IF(AND(Stock_Info[[#This Row],[% Deli. Qty to Traded Qty]]&gt;80,Stock_Info[[#This Row],[No. of Trades]]&lt;3000),"Unusual Day","")</f>
        <v/>
      </c>
      <c r="R6555" t="str">
        <f>IF(AND(Stock_Info[[#This Row],[Spread High-Low]] &lt; 10, Stock_Info[[#This Row],[% Deli. Qty to Traded Qty]] &gt; 90), "Good Day", "")</f>
        <v/>
      </c>
    </row>
    <row r="6556" spans="1:18">
      <c r="A6556" t="s">
        <v>66</v>
      </c>
      <c r="B6556" s="1">
        <v>45831</v>
      </c>
      <c r="C6556" s="1" t="str">
        <f>"WEEK" &amp;" " &amp;  INT((DAY(Stock_Info[[#This Row],[Date]])+WEEKDAY(DATE(YEAR(Stock_Info[[#This Row],[Date]]),MONTH(Stock_Info[[#This Row],[Date]]),1))-1)/7)+1</f>
        <v>WEEK 4</v>
      </c>
      <c r="D6556" s="12">
        <v>2168.65</v>
      </c>
      <c r="E6556" s="12">
        <v>2189.8000000000002</v>
      </c>
      <c r="F6556" s="12">
        <v>2151.4499999999998</v>
      </c>
      <c r="G6556" s="12">
        <v>2184.9</v>
      </c>
      <c r="H6556" s="12">
        <v>2181.7007232723518</v>
      </c>
      <c r="I6556">
        <v>49359</v>
      </c>
      <c r="J6556">
        <v>1603</v>
      </c>
      <c r="K6556" s="12">
        <v>107686566</v>
      </c>
      <c r="L6556">
        <v>42298</v>
      </c>
      <c r="M6556">
        <v>85.69</v>
      </c>
      <c r="N6556">
        <v>38.35</v>
      </c>
      <c r="O6556">
        <v>16.25</v>
      </c>
      <c r="P6556">
        <f xml:space="preserve"> IF(Stock_Info[[#This Row],[Close Price]] &gt; Stock_Info[[#This Row],[Open Price]], 1, 0)</f>
        <v>1</v>
      </c>
      <c r="Q6556" t="str">
        <f>IF(AND(Stock_Info[[#This Row],[% Deli. Qty to Traded Qty]]&gt;80,Stock_Info[[#This Row],[No. of Trades]]&lt;3000),"Unusual Day","")</f>
        <v>Unusual Day</v>
      </c>
      <c r="R6556" t="str">
        <f>IF(AND(Stock_Info[[#This Row],[Spread High-Low]] &lt; 10, Stock_Info[[#This Row],[% Deli. Qty to Traded Qty]] &gt; 90), "Good Day", "")</f>
        <v/>
      </c>
    </row>
    <row r="6557" spans="1:18">
      <c r="A6557" t="s">
        <v>66</v>
      </c>
      <c r="B6557" s="1">
        <v>45828</v>
      </c>
      <c r="C6557" s="1" t="str">
        <f>"WEEK" &amp;" " &amp;  INT((DAY(Stock_Info[[#This Row],[Date]])+WEEKDAY(DATE(YEAR(Stock_Info[[#This Row],[Date]]),MONTH(Stock_Info[[#This Row],[Date]]),1))-1)/7)+1</f>
        <v>WEEK 3</v>
      </c>
      <c r="D6557" s="12">
        <v>2145</v>
      </c>
      <c r="E6557" s="12">
        <v>2174.4</v>
      </c>
      <c r="F6557" s="12">
        <v>2132.9499999999998</v>
      </c>
      <c r="G6557" s="12">
        <v>2169.4499999999998</v>
      </c>
      <c r="H6557" s="12">
        <v>2156.1455086096321</v>
      </c>
      <c r="I6557">
        <v>51454</v>
      </c>
      <c r="J6557">
        <v>3036</v>
      </c>
      <c r="K6557" s="12">
        <v>110942311</v>
      </c>
      <c r="L6557">
        <v>9587</v>
      </c>
      <c r="M6557">
        <v>18.63</v>
      </c>
      <c r="N6557">
        <v>41.45</v>
      </c>
      <c r="O6557">
        <v>24.45</v>
      </c>
      <c r="P6557">
        <f xml:space="preserve"> IF(Stock_Info[[#This Row],[Close Price]] &gt; Stock_Info[[#This Row],[Open Price]], 1, 0)</f>
        <v>1</v>
      </c>
      <c r="Q6557" t="str">
        <f>IF(AND(Stock_Info[[#This Row],[% Deli. Qty to Traded Qty]]&gt;80,Stock_Info[[#This Row],[No. of Trades]]&lt;3000),"Unusual Day","")</f>
        <v/>
      </c>
      <c r="R6557" t="str">
        <f>IF(AND(Stock_Info[[#This Row],[Spread High-Low]] &lt; 10, Stock_Info[[#This Row],[% Deli. Qty to Traded Qty]] &gt; 90), "Good Day", "")</f>
        <v/>
      </c>
    </row>
    <row r="6558" spans="1:18">
      <c r="A6558" t="s">
        <v>66</v>
      </c>
      <c r="B6558" s="1">
        <v>45827</v>
      </c>
      <c r="C6558" s="1" t="str">
        <f>"WEEK" &amp;" " &amp;  INT((DAY(Stock_Info[[#This Row],[Date]])+WEEKDAY(DATE(YEAR(Stock_Info[[#This Row],[Date]]),MONTH(Stock_Info[[#This Row],[Date]]),1))-1)/7)+1</f>
        <v>WEEK 3</v>
      </c>
      <c r="D6558" s="12">
        <v>2148</v>
      </c>
      <c r="E6558" s="12">
        <v>2154.3000000000002</v>
      </c>
      <c r="F6558" s="12">
        <v>2135</v>
      </c>
      <c r="G6558" s="12">
        <v>2145.3000000000002</v>
      </c>
      <c r="H6558" s="12">
        <v>2147.1708878434406</v>
      </c>
      <c r="I6558">
        <v>93102</v>
      </c>
      <c r="J6558">
        <v>4463</v>
      </c>
      <c r="K6558" s="12">
        <v>199905904</v>
      </c>
      <c r="L6558">
        <v>74907</v>
      </c>
      <c r="M6558">
        <v>80.459999999999994</v>
      </c>
      <c r="N6558">
        <v>19.3</v>
      </c>
      <c r="O6558">
        <v>-2.7</v>
      </c>
      <c r="P6558">
        <f xml:space="preserve"> IF(Stock_Info[[#This Row],[Close Price]] &gt; Stock_Info[[#This Row],[Open Price]], 1, 0)</f>
        <v>0</v>
      </c>
      <c r="Q6558" t="str">
        <f>IF(AND(Stock_Info[[#This Row],[% Deli. Qty to Traded Qty]]&gt;80,Stock_Info[[#This Row],[No. of Trades]]&lt;3000),"Unusual Day","")</f>
        <v/>
      </c>
      <c r="R6558" t="str">
        <f>IF(AND(Stock_Info[[#This Row],[Spread High-Low]] &lt; 10, Stock_Info[[#This Row],[% Deli. Qty to Traded Qty]] &gt; 90), "Good Day", "")</f>
        <v/>
      </c>
    </row>
    <row r="6559" spans="1:18">
      <c r="A6559" t="s">
        <v>66</v>
      </c>
      <c r="B6559" s="1">
        <v>45826</v>
      </c>
      <c r="C6559" s="1" t="str">
        <f>"WEEK" &amp;" " &amp;  INT((DAY(Stock_Info[[#This Row],[Date]])+WEEKDAY(DATE(YEAR(Stock_Info[[#This Row],[Date]]),MONTH(Stock_Info[[#This Row],[Date]]),1))-1)/7)+1</f>
        <v>WEEK 3</v>
      </c>
      <c r="D6559" s="12">
        <v>2130</v>
      </c>
      <c r="E6559" s="12">
        <v>2135.8000000000002</v>
      </c>
      <c r="F6559" s="12">
        <v>2110.6999999999998</v>
      </c>
      <c r="G6559" s="12">
        <v>2133.3000000000002</v>
      </c>
      <c r="H6559" s="12">
        <v>2121.9719362265955</v>
      </c>
      <c r="I6559">
        <v>23019</v>
      </c>
      <c r="J6559">
        <v>1295</v>
      </c>
      <c r="K6559" s="12">
        <v>48845672</v>
      </c>
      <c r="L6559">
        <v>4754</v>
      </c>
      <c r="M6559">
        <v>20.65</v>
      </c>
      <c r="N6559">
        <v>25.1</v>
      </c>
      <c r="O6559">
        <v>3.3</v>
      </c>
      <c r="P6559">
        <f xml:space="preserve"> IF(Stock_Info[[#This Row],[Close Price]] &gt; Stock_Info[[#This Row],[Open Price]], 1, 0)</f>
        <v>1</v>
      </c>
      <c r="Q6559" t="str">
        <f>IF(AND(Stock_Info[[#This Row],[% Deli. Qty to Traded Qty]]&gt;80,Stock_Info[[#This Row],[No. of Trades]]&lt;3000),"Unusual Day","")</f>
        <v/>
      </c>
      <c r="R6559" t="str">
        <f>IF(AND(Stock_Info[[#This Row],[Spread High-Low]] &lt; 10, Stock_Info[[#This Row],[% Deli. Qty to Traded Qty]] &gt; 90), "Good Day", "")</f>
        <v/>
      </c>
    </row>
    <row r="6560" spans="1:18">
      <c r="A6560" t="s">
        <v>66</v>
      </c>
      <c r="B6560" s="1">
        <v>45825</v>
      </c>
      <c r="C6560" s="1" t="str">
        <f>"WEEK" &amp;" " &amp;  INT((DAY(Stock_Info[[#This Row],[Date]])+WEEKDAY(DATE(YEAR(Stock_Info[[#This Row],[Date]]),MONTH(Stock_Info[[#This Row],[Date]]),1))-1)/7)+1</f>
        <v>WEEK 3</v>
      </c>
      <c r="D6560" s="12">
        <v>2138</v>
      </c>
      <c r="E6560" s="12">
        <v>2155</v>
      </c>
      <c r="F6560" s="12">
        <v>2129.9</v>
      </c>
      <c r="G6560" s="12">
        <v>2136.6999999999998</v>
      </c>
      <c r="H6560" s="12">
        <v>2135.8126480325018</v>
      </c>
      <c r="I6560">
        <v>590242</v>
      </c>
      <c r="J6560">
        <v>15493</v>
      </c>
      <c r="K6560" s="12">
        <v>1260646329</v>
      </c>
      <c r="L6560">
        <v>74192</v>
      </c>
      <c r="M6560">
        <v>12.57</v>
      </c>
      <c r="N6560">
        <v>25.1</v>
      </c>
      <c r="O6560">
        <v>-1.3</v>
      </c>
      <c r="P6560">
        <f xml:space="preserve"> IF(Stock_Info[[#This Row],[Close Price]] &gt; Stock_Info[[#This Row],[Open Price]], 1, 0)</f>
        <v>0</v>
      </c>
      <c r="Q6560" t="str">
        <f>IF(AND(Stock_Info[[#This Row],[% Deli. Qty to Traded Qty]]&gt;80,Stock_Info[[#This Row],[No. of Trades]]&lt;3000),"Unusual Day","")</f>
        <v/>
      </c>
      <c r="R6560" t="str">
        <f>IF(AND(Stock_Info[[#This Row],[Spread High-Low]] &lt; 10, Stock_Info[[#This Row],[% Deli. Qty to Traded Qty]] &gt; 90), "Good Day", "")</f>
        <v/>
      </c>
    </row>
    <row r="6561" spans="1:18">
      <c r="A6561" t="s">
        <v>66</v>
      </c>
      <c r="B6561" s="1">
        <v>45824</v>
      </c>
      <c r="C6561" s="1" t="str">
        <f>"WEEK" &amp;" " &amp;  INT((DAY(Stock_Info[[#This Row],[Date]])+WEEKDAY(DATE(YEAR(Stock_Info[[#This Row],[Date]]),MONTH(Stock_Info[[#This Row],[Date]]),1))-1)/7)+1</f>
        <v>WEEK 3</v>
      </c>
      <c r="D6561" s="12">
        <v>2103.6</v>
      </c>
      <c r="E6561" s="12">
        <v>2145</v>
      </c>
      <c r="F6561" s="12">
        <v>2092</v>
      </c>
      <c r="G6561" s="12">
        <v>2138.4499999999998</v>
      </c>
      <c r="H6561" s="12">
        <v>2132.1587818847793</v>
      </c>
      <c r="I6561">
        <v>272191</v>
      </c>
      <c r="J6561">
        <v>11428</v>
      </c>
      <c r="K6561" s="12">
        <v>580354431</v>
      </c>
      <c r="L6561">
        <v>138797</v>
      </c>
      <c r="M6561">
        <v>50.99</v>
      </c>
      <c r="N6561">
        <v>53</v>
      </c>
      <c r="O6561">
        <v>34.85</v>
      </c>
      <c r="P6561">
        <f xml:space="preserve"> IF(Stock_Info[[#This Row],[Close Price]] &gt; Stock_Info[[#This Row],[Open Price]], 1, 0)</f>
        <v>1</v>
      </c>
      <c r="Q6561" t="str">
        <f>IF(AND(Stock_Info[[#This Row],[% Deli. Qty to Traded Qty]]&gt;80,Stock_Info[[#This Row],[No. of Trades]]&lt;3000),"Unusual Day","")</f>
        <v/>
      </c>
      <c r="R6561" t="str">
        <f>IF(AND(Stock_Info[[#This Row],[Spread High-Low]] &lt; 10, Stock_Info[[#This Row],[% Deli. Qty to Traded Qty]] &gt; 90), "Good Day", "")</f>
        <v/>
      </c>
    </row>
    <row r="6562" spans="1:18">
      <c r="A6562" t="s">
        <v>66</v>
      </c>
      <c r="B6562" s="1">
        <v>45821</v>
      </c>
      <c r="C6562" s="1" t="str">
        <f>"WEEK" &amp;" " &amp;  INT((DAY(Stock_Info[[#This Row],[Date]])+WEEKDAY(DATE(YEAR(Stock_Info[[#This Row],[Date]]),MONTH(Stock_Info[[#This Row],[Date]]),1))-1)/7)+1</f>
        <v>WEEK 2</v>
      </c>
      <c r="D6562" s="12">
        <v>2099.1999999999998</v>
      </c>
      <c r="E6562" s="12">
        <v>2114.9499999999998</v>
      </c>
      <c r="F6562" s="12">
        <v>2075</v>
      </c>
      <c r="G6562" s="12">
        <v>2110.8000000000002</v>
      </c>
      <c r="H6562" s="12">
        <v>2099.7393617021276</v>
      </c>
      <c r="I6562">
        <v>42112</v>
      </c>
      <c r="J6562">
        <v>2835</v>
      </c>
      <c r="K6562" s="12">
        <v>88424224</v>
      </c>
      <c r="L6562">
        <v>10082</v>
      </c>
      <c r="M6562">
        <v>23.94</v>
      </c>
      <c r="N6562">
        <v>39.950000000000003</v>
      </c>
      <c r="O6562">
        <v>11.6</v>
      </c>
      <c r="P6562">
        <f xml:space="preserve"> IF(Stock_Info[[#This Row],[Close Price]] &gt; Stock_Info[[#This Row],[Open Price]], 1, 0)</f>
        <v>1</v>
      </c>
      <c r="Q6562" t="str">
        <f>IF(AND(Stock_Info[[#This Row],[% Deli. Qty to Traded Qty]]&gt;80,Stock_Info[[#This Row],[No. of Trades]]&lt;3000),"Unusual Day","")</f>
        <v/>
      </c>
      <c r="R6562" t="str">
        <f>IF(AND(Stock_Info[[#This Row],[Spread High-Low]] &lt; 10, Stock_Info[[#This Row],[% Deli. Qty to Traded Qty]] &gt; 90), "Good Day", "")</f>
        <v/>
      </c>
    </row>
    <row r="6563" spans="1:18">
      <c r="A6563" t="s">
        <v>66</v>
      </c>
      <c r="B6563" s="1">
        <v>45820</v>
      </c>
      <c r="C6563" s="1" t="str">
        <f>"WEEK" &amp;" " &amp;  INT((DAY(Stock_Info[[#This Row],[Date]])+WEEKDAY(DATE(YEAR(Stock_Info[[#This Row],[Date]]),MONTH(Stock_Info[[#This Row],[Date]]),1))-1)/7)+1</f>
        <v>WEEK 2</v>
      </c>
      <c r="D6563" s="12">
        <v>2134.3000000000002</v>
      </c>
      <c r="E6563" s="12">
        <v>2148.4499999999998</v>
      </c>
      <c r="F6563" s="12">
        <v>2122.65</v>
      </c>
      <c r="G6563" s="12">
        <v>2126</v>
      </c>
      <c r="H6563" s="12">
        <v>2134.8957404912426</v>
      </c>
      <c r="I6563">
        <v>9649</v>
      </c>
      <c r="J6563">
        <v>938</v>
      </c>
      <c r="K6563" s="12">
        <v>20599609</v>
      </c>
      <c r="L6563">
        <v>4448</v>
      </c>
      <c r="M6563">
        <v>46.1</v>
      </c>
      <c r="N6563">
        <v>25.8</v>
      </c>
      <c r="O6563">
        <v>-8.3000000000000007</v>
      </c>
      <c r="P6563">
        <f xml:space="preserve"> IF(Stock_Info[[#This Row],[Close Price]] &gt; Stock_Info[[#This Row],[Open Price]], 1, 0)</f>
        <v>0</v>
      </c>
      <c r="Q6563" t="str">
        <f>IF(AND(Stock_Info[[#This Row],[% Deli. Qty to Traded Qty]]&gt;80,Stock_Info[[#This Row],[No. of Trades]]&lt;3000),"Unusual Day","")</f>
        <v/>
      </c>
      <c r="R6563" t="str">
        <f>IF(AND(Stock_Info[[#This Row],[Spread High-Low]] &lt; 10, Stock_Info[[#This Row],[% Deli. Qty to Traded Qty]] &gt; 90), "Good Day", "")</f>
        <v/>
      </c>
    </row>
    <row r="6564" spans="1:18">
      <c r="A6564" t="s">
        <v>66</v>
      </c>
      <c r="B6564" s="1">
        <v>45819</v>
      </c>
      <c r="C6564" s="1" t="str">
        <f>"WEEK" &amp;" " &amp;  INT((DAY(Stock_Info[[#This Row],[Date]])+WEEKDAY(DATE(YEAR(Stock_Info[[#This Row],[Date]]),MONTH(Stock_Info[[#This Row],[Date]]),1))-1)/7)+1</f>
        <v>WEEK 2</v>
      </c>
      <c r="D6564" s="12">
        <v>2152</v>
      </c>
      <c r="E6564" s="12">
        <v>2161.25</v>
      </c>
      <c r="F6564" s="12">
        <v>2132.5</v>
      </c>
      <c r="G6564" s="12">
        <v>2144.65</v>
      </c>
      <c r="H6564" s="12">
        <v>2147.7807315874993</v>
      </c>
      <c r="I6564">
        <v>52926</v>
      </c>
      <c r="J6564">
        <v>3469</v>
      </c>
      <c r="K6564" s="12">
        <v>113673443</v>
      </c>
      <c r="L6564">
        <v>23399</v>
      </c>
      <c r="M6564">
        <v>44.21</v>
      </c>
      <c r="N6564">
        <v>28.75</v>
      </c>
      <c r="O6564">
        <v>-7.35</v>
      </c>
      <c r="P6564">
        <f xml:space="preserve"> IF(Stock_Info[[#This Row],[Close Price]] &gt; Stock_Info[[#This Row],[Open Price]], 1, 0)</f>
        <v>0</v>
      </c>
      <c r="Q6564" t="str">
        <f>IF(AND(Stock_Info[[#This Row],[% Deli. Qty to Traded Qty]]&gt;80,Stock_Info[[#This Row],[No. of Trades]]&lt;3000),"Unusual Day","")</f>
        <v/>
      </c>
      <c r="R6564" t="str">
        <f>IF(AND(Stock_Info[[#This Row],[Spread High-Low]] &lt; 10, Stock_Info[[#This Row],[% Deli. Qty to Traded Qty]] &gt; 90), "Good Day", "")</f>
        <v/>
      </c>
    </row>
    <row r="6565" spans="1:18">
      <c r="A6565" t="s">
        <v>66</v>
      </c>
      <c r="B6565" s="1">
        <v>45818</v>
      </c>
      <c r="C6565" s="1" t="str">
        <f>"WEEK" &amp;" " &amp;  INT((DAY(Stock_Info[[#This Row],[Date]])+WEEKDAY(DATE(YEAR(Stock_Info[[#This Row],[Date]]),MONTH(Stock_Info[[#This Row],[Date]]),1))-1)/7)+1</f>
        <v>WEEK 2</v>
      </c>
      <c r="D6565" s="12">
        <v>2141.3000000000002</v>
      </c>
      <c r="E6565" s="12">
        <v>2172.65</v>
      </c>
      <c r="F6565" s="12">
        <v>2138.9</v>
      </c>
      <c r="G6565" s="12">
        <v>2151.1999999999998</v>
      </c>
      <c r="H6565" s="12">
        <v>2156.267698846551</v>
      </c>
      <c r="I6565">
        <v>370801</v>
      </c>
      <c r="J6565">
        <v>16281</v>
      </c>
      <c r="K6565" s="12">
        <v>799546219</v>
      </c>
      <c r="L6565">
        <v>104140</v>
      </c>
      <c r="M6565">
        <v>28.09</v>
      </c>
      <c r="N6565">
        <v>33.75</v>
      </c>
      <c r="O6565">
        <v>9.9</v>
      </c>
      <c r="P6565">
        <f xml:space="preserve"> IF(Stock_Info[[#This Row],[Close Price]] &gt; Stock_Info[[#This Row],[Open Price]], 1, 0)</f>
        <v>1</v>
      </c>
      <c r="Q6565" t="str">
        <f>IF(AND(Stock_Info[[#This Row],[% Deli. Qty to Traded Qty]]&gt;80,Stock_Info[[#This Row],[No. of Trades]]&lt;3000),"Unusual Day","")</f>
        <v/>
      </c>
      <c r="R6565" t="str">
        <f>IF(AND(Stock_Info[[#This Row],[Spread High-Low]] &lt; 10, Stock_Info[[#This Row],[% Deli. Qty to Traded Qty]] &gt; 90), "Good Day", "")</f>
        <v/>
      </c>
    </row>
    <row r="6566" spans="1:18">
      <c r="A6566" t="s">
        <v>66</v>
      </c>
      <c r="B6566" s="1">
        <v>45817</v>
      </c>
      <c r="C6566" s="1" t="str">
        <f>"WEEK" &amp;" " &amp;  INT((DAY(Stock_Info[[#This Row],[Date]])+WEEKDAY(DATE(YEAR(Stock_Info[[#This Row],[Date]]),MONTH(Stock_Info[[#This Row],[Date]]),1))-1)/7)+1</f>
        <v>WEEK 2</v>
      </c>
      <c r="D6566" s="12">
        <v>2100.0500000000002</v>
      </c>
      <c r="E6566" s="12">
        <v>2142.4499999999998</v>
      </c>
      <c r="F6566" s="12">
        <v>2089.85</v>
      </c>
      <c r="G6566" s="12">
        <v>2138.5</v>
      </c>
      <c r="H6566" s="12">
        <v>2132.6329673993287</v>
      </c>
      <c r="I6566">
        <v>209965</v>
      </c>
      <c r="J6566">
        <v>7333</v>
      </c>
      <c r="K6566" s="12">
        <v>447778281</v>
      </c>
      <c r="L6566">
        <v>96081</v>
      </c>
      <c r="M6566">
        <v>45.76</v>
      </c>
      <c r="N6566">
        <v>52.6</v>
      </c>
      <c r="O6566">
        <v>38.450000000000003</v>
      </c>
      <c r="P6566">
        <f xml:space="preserve"> IF(Stock_Info[[#This Row],[Close Price]] &gt; Stock_Info[[#This Row],[Open Price]], 1, 0)</f>
        <v>1</v>
      </c>
      <c r="Q6566" t="str">
        <f>IF(AND(Stock_Info[[#This Row],[% Deli. Qty to Traded Qty]]&gt;80,Stock_Info[[#This Row],[No. of Trades]]&lt;3000),"Unusual Day","")</f>
        <v/>
      </c>
      <c r="R6566" t="str">
        <f>IF(AND(Stock_Info[[#This Row],[Spread High-Low]] &lt; 10, Stock_Info[[#This Row],[% Deli. Qty to Traded Qty]] &gt; 90), "Good Day", "")</f>
        <v/>
      </c>
    </row>
    <row r="6567" spans="1:18">
      <c r="A6567" t="s">
        <v>66</v>
      </c>
      <c r="B6567" s="1">
        <v>45814</v>
      </c>
      <c r="C6567" s="1" t="str">
        <f>"WEEK" &amp;" " &amp;  INT((DAY(Stock_Info[[#This Row],[Date]])+WEEKDAY(DATE(YEAR(Stock_Info[[#This Row],[Date]]),MONTH(Stock_Info[[#This Row],[Date]]),1))-1)/7)+1</f>
        <v>WEEK 1</v>
      </c>
      <c r="D6567" s="12">
        <v>2044</v>
      </c>
      <c r="E6567" s="12">
        <v>2084.5</v>
      </c>
      <c r="F6567" s="12">
        <v>2033.55</v>
      </c>
      <c r="G6567" s="12">
        <v>2072.3000000000002</v>
      </c>
      <c r="H6567" s="12">
        <v>2065.6497298257082</v>
      </c>
      <c r="I6567">
        <v>247803</v>
      </c>
      <c r="J6567">
        <v>9318</v>
      </c>
      <c r="K6567" s="12">
        <v>511874200</v>
      </c>
      <c r="L6567">
        <v>103771</v>
      </c>
      <c r="M6567">
        <v>41.88</v>
      </c>
      <c r="N6567">
        <v>50.95</v>
      </c>
      <c r="O6567">
        <v>28.3</v>
      </c>
      <c r="P6567">
        <f xml:space="preserve"> IF(Stock_Info[[#This Row],[Close Price]] &gt; Stock_Info[[#This Row],[Open Price]], 1, 0)</f>
        <v>1</v>
      </c>
      <c r="Q6567" t="str">
        <f>IF(AND(Stock_Info[[#This Row],[% Deli. Qty to Traded Qty]]&gt;80,Stock_Info[[#This Row],[No. of Trades]]&lt;3000),"Unusual Day","")</f>
        <v/>
      </c>
      <c r="R6567" t="str">
        <f>IF(AND(Stock_Info[[#This Row],[Spread High-Low]] &lt; 10, Stock_Info[[#This Row],[% Deli. Qty to Traded Qty]] &gt; 90), "Good Day", "")</f>
        <v/>
      </c>
    </row>
    <row r="6568" spans="1:18">
      <c r="A6568" t="s">
        <v>66</v>
      </c>
      <c r="B6568" s="1">
        <v>45813</v>
      </c>
      <c r="C6568" s="1" t="str">
        <f>"WEEK" &amp;" " &amp;  INT((DAY(Stock_Info[[#This Row],[Date]])+WEEKDAY(DATE(YEAR(Stock_Info[[#This Row],[Date]]),MONTH(Stock_Info[[#This Row],[Date]]),1))-1)/7)+1</f>
        <v>WEEK 1</v>
      </c>
      <c r="D6568" s="12">
        <v>2048.25</v>
      </c>
      <c r="E6568" s="12">
        <v>2055.4499999999998</v>
      </c>
      <c r="F6568" s="12">
        <v>2034.5</v>
      </c>
      <c r="G6568" s="12">
        <v>2039.65</v>
      </c>
      <c r="H6568" s="12">
        <v>2043.3806102335989</v>
      </c>
      <c r="I6568">
        <v>150172</v>
      </c>
      <c r="J6568">
        <v>4644</v>
      </c>
      <c r="K6568" s="12">
        <v>306858553</v>
      </c>
      <c r="L6568">
        <v>118628</v>
      </c>
      <c r="M6568">
        <v>78.989999999999995</v>
      </c>
      <c r="N6568">
        <v>20.95</v>
      </c>
      <c r="O6568">
        <v>-8.6</v>
      </c>
      <c r="P6568">
        <f xml:space="preserve"> IF(Stock_Info[[#This Row],[Close Price]] &gt; Stock_Info[[#This Row],[Open Price]], 1, 0)</f>
        <v>0</v>
      </c>
      <c r="Q6568" t="str">
        <f>IF(AND(Stock_Info[[#This Row],[% Deli. Qty to Traded Qty]]&gt;80,Stock_Info[[#This Row],[No. of Trades]]&lt;3000),"Unusual Day","")</f>
        <v/>
      </c>
      <c r="R6568" t="str">
        <f>IF(AND(Stock_Info[[#This Row],[Spread High-Low]] &lt; 10, Stock_Info[[#This Row],[% Deli. Qty to Traded Qty]] &gt; 90), "Good Day", "")</f>
        <v/>
      </c>
    </row>
    <row r="6569" spans="1:18">
      <c r="A6569" t="s">
        <v>66</v>
      </c>
      <c r="B6569" s="1">
        <v>45812</v>
      </c>
      <c r="C6569" s="1" t="str">
        <f>"WEEK" &amp;" " &amp;  INT((DAY(Stock_Info[[#This Row],[Date]])+WEEKDAY(DATE(YEAR(Stock_Info[[#This Row],[Date]]),MONTH(Stock_Info[[#This Row],[Date]]),1))-1)/7)+1</f>
        <v>WEEK 1</v>
      </c>
      <c r="D6569" s="12">
        <v>2036.45</v>
      </c>
      <c r="E6569" s="12">
        <v>2058.5500000000002</v>
      </c>
      <c r="F6569" s="12">
        <v>2036.45</v>
      </c>
      <c r="G6569" s="12">
        <v>2046.45</v>
      </c>
      <c r="H6569" s="12">
        <v>2048.5570532271126</v>
      </c>
      <c r="I6569">
        <v>82721</v>
      </c>
      <c r="J6569">
        <v>3273</v>
      </c>
      <c r="K6569" s="12">
        <v>169458688</v>
      </c>
      <c r="L6569">
        <v>58360</v>
      </c>
      <c r="M6569">
        <v>70.55</v>
      </c>
      <c r="N6569">
        <v>22.1</v>
      </c>
      <c r="O6569">
        <v>10</v>
      </c>
      <c r="P6569">
        <f xml:space="preserve"> IF(Stock_Info[[#This Row],[Close Price]] &gt; Stock_Info[[#This Row],[Open Price]], 1, 0)</f>
        <v>1</v>
      </c>
      <c r="Q6569" t="str">
        <f>IF(AND(Stock_Info[[#This Row],[% Deli. Qty to Traded Qty]]&gt;80,Stock_Info[[#This Row],[No. of Trades]]&lt;3000),"Unusual Day","")</f>
        <v/>
      </c>
      <c r="R6569" t="str">
        <f>IF(AND(Stock_Info[[#This Row],[Spread High-Low]] &lt; 10, Stock_Info[[#This Row],[% Deli. Qty to Traded Qty]] &gt; 90), "Good Day", "")</f>
        <v/>
      </c>
    </row>
    <row r="6570" spans="1:18">
      <c r="A6570" t="s">
        <v>66</v>
      </c>
      <c r="B6570" s="1">
        <v>45811</v>
      </c>
      <c r="C6570" s="1" t="str">
        <f>"WEEK" &amp;" " &amp;  INT((DAY(Stock_Info[[#This Row],[Date]])+WEEKDAY(DATE(YEAR(Stock_Info[[#This Row],[Date]]),MONTH(Stock_Info[[#This Row],[Date]]),1))-1)/7)+1</f>
        <v>WEEK 1</v>
      </c>
      <c r="D6570" s="12">
        <v>2064.6999999999998</v>
      </c>
      <c r="E6570" s="12">
        <v>2074.5</v>
      </c>
      <c r="F6570" s="12">
        <v>2033.4</v>
      </c>
      <c r="G6570" s="12">
        <v>2045.6</v>
      </c>
      <c r="H6570" s="12">
        <v>2045.131657508949</v>
      </c>
      <c r="I6570">
        <v>922173</v>
      </c>
      <c r="J6570">
        <v>32391</v>
      </c>
      <c r="K6570" s="12">
        <v>1885965196</v>
      </c>
      <c r="L6570">
        <v>51576</v>
      </c>
      <c r="M6570">
        <v>5.59</v>
      </c>
      <c r="N6570">
        <v>41.1</v>
      </c>
      <c r="O6570">
        <v>-19.100000000000001</v>
      </c>
      <c r="P6570">
        <f xml:space="preserve"> IF(Stock_Info[[#This Row],[Close Price]] &gt; Stock_Info[[#This Row],[Open Price]], 1, 0)</f>
        <v>0</v>
      </c>
      <c r="Q6570" t="str">
        <f>IF(AND(Stock_Info[[#This Row],[% Deli. Qty to Traded Qty]]&gt;80,Stock_Info[[#This Row],[No. of Trades]]&lt;3000),"Unusual Day","")</f>
        <v/>
      </c>
      <c r="R6570" t="str">
        <f>IF(AND(Stock_Info[[#This Row],[Spread High-Low]] &lt; 10, Stock_Info[[#This Row],[% Deli. Qty to Traded Qty]] &gt; 90), "Good Day", "")</f>
        <v/>
      </c>
    </row>
    <row r="6571" spans="1:18">
      <c r="A6571" t="s">
        <v>66</v>
      </c>
      <c r="B6571" s="1">
        <v>45810</v>
      </c>
      <c r="C6571" s="1" t="str">
        <f>"WEEK" &amp;" " &amp;  INT((DAY(Stock_Info[[#This Row],[Date]])+WEEKDAY(DATE(YEAR(Stock_Info[[#This Row],[Date]]),MONTH(Stock_Info[[#This Row],[Date]]),1))-1)/7)+1</f>
        <v>WEEK 1</v>
      </c>
      <c r="D6571" s="12">
        <v>2060.1999999999998</v>
      </c>
      <c r="E6571" s="12">
        <v>2071.9499999999998</v>
      </c>
      <c r="F6571" s="12">
        <v>2051.3000000000002</v>
      </c>
      <c r="G6571" s="12">
        <v>2064.5</v>
      </c>
      <c r="H6571" s="12">
        <v>2063.1318166023239</v>
      </c>
      <c r="I6571">
        <v>261879</v>
      </c>
      <c r="J6571">
        <v>9980</v>
      </c>
      <c r="K6571" s="12">
        <v>540290897</v>
      </c>
      <c r="L6571">
        <v>136032</v>
      </c>
      <c r="M6571">
        <v>51.94</v>
      </c>
      <c r="N6571">
        <v>20.65</v>
      </c>
      <c r="O6571">
        <v>4.3</v>
      </c>
      <c r="P6571">
        <f xml:space="preserve"> IF(Stock_Info[[#This Row],[Close Price]] &gt; Stock_Info[[#This Row],[Open Price]], 1, 0)</f>
        <v>1</v>
      </c>
      <c r="Q6571" t="str">
        <f>IF(AND(Stock_Info[[#This Row],[% Deli. Qty to Traded Qty]]&gt;80,Stock_Info[[#This Row],[No. of Trades]]&lt;3000),"Unusual Day","")</f>
        <v/>
      </c>
      <c r="R6571" t="str">
        <f>IF(AND(Stock_Info[[#This Row],[Spread High-Low]] &lt; 10, Stock_Info[[#This Row],[% Deli. Qty to Traded Qty]] &gt; 90), "Good Day", "")</f>
        <v/>
      </c>
    </row>
    <row r="6572" spans="1:18">
      <c r="A6572" t="s">
        <v>66</v>
      </c>
      <c r="B6572" s="1">
        <v>45807</v>
      </c>
      <c r="C6572" s="1" t="str">
        <f>"WEEK" &amp;" " &amp;  INT((DAY(Stock_Info[[#This Row],[Date]])+WEEKDAY(DATE(YEAR(Stock_Info[[#This Row],[Date]]),MONTH(Stock_Info[[#This Row],[Date]]),1))-1)/7)+1</f>
        <v>WEEK 5</v>
      </c>
      <c r="D6572" s="12">
        <v>2070.1999999999998</v>
      </c>
      <c r="E6572" s="12">
        <v>2088.1999999999998</v>
      </c>
      <c r="F6572" s="12">
        <v>2065.6</v>
      </c>
      <c r="G6572" s="12">
        <v>2075.6999999999998</v>
      </c>
      <c r="H6572" s="12">
        <v>2072.6710426525096</v>
      </c>
      <c r="I6572">
        <v>93617</v>
      </c>
      <c r="J6572">
        <v>4528</v>
      </c>
      <c r="K6572" s="12">
        <v>194037245</v>
      </c>
      <c r="L6572">
        <v>51451</v>
      </c>
      <c r="M6572">
        <v>54.96</v>
      </c>
      <c r="N6572">
        <v>22.6</v>
      </c>
      <c r="O6572">
        <v>5.5</v>
      </c>
      <c r="P6572">
        <f xml:space="preserve"> IF(Stock_Info[[#This Row],[Close Price]] &gt; Stock_Info[[#This Row],[Open Price]], 1, 0)</f>
        <v>1</v>
      </c>
      <c r="Q6572" t="str">
        <f>IF(AND(Stock_Info[[#This Row],[% Deli. Qty to Traded Qty]]&gt;80,Stock_Info[[#This Row],[No. of Trades]]&lt;3000),"Unusual Day","")</f>
        <v/>
      </c>
      <c r="R6572" t="str">
        <f>IF(AND(Stock_Info[[#This Row],[Spread High-Low]] &lt; 10, Stock_Info[[#This Row],[% Deli. Qty to Traded Qty]] &gt; 90), "Good Day", "")</f>
        <v/>
      </c>
    </row>
    <row r="6573" spans="1:18">
      <c r="A6573" t="s">
        <v>66</v>
      </c>
      <c r="B6573" s="1">
        <v>45806</v>
      </c>
      <c r="C6573" s="1" t="str">
        <f>"WEEK" &amp;" " &amp;  INT((DAY(Stock_Info[[#This Row],[Date]])+WEEKDAY(DATE(YEAR(Stock_Info[[#This Row],[Date]]),MONTH(Stock_Info[[#This Row],[Date]]),1))-1)/7)+1</f>
        <v>WEEK 5</v>
      </c>
      <c r="D6573" s="12">
        <v>2073.9499999999998</v>
      </c>
      <c r="E6573" s="12">
        <v>2095</v>
      </c>
      <c r="F6573" s="12">
        <v>2055.5</v>
      </c>
      <c r="G6573" s="12">
        <v>2084.3000000000002</v>
      </c>
      <c r="H6573" s="12">
        <v>2072.9845153450797</v>
      </c>
      <c r="I6573">
        <v>121798</v>
      </c>
      <c r="J6573">
        <v>3819</v>
      </c>
      <c r="K6573" s="12">
        <v>252485368</v>
      </c>
      <c r="L6573">
        <v>104061</v>
      </c>
      <c r="M6573">
        <v>85.44</v>
      </c>
      <c r="N6573">
        <v>39.5</v>
      </c>
      <c r="O6573">
        <v>10.35</v>
      </c>
      <c r="P6573">
        <f xml:space="preserve"> IF(Stock_Info[[#This Row],[Close Price]] &gt; Stock_Info[[#This Row],[Open Price]], 1, 0)</f>
        <v>1</v>
      </c>
      <c r="Q6573" t="str">
        <f>IF(AND(Stock_Info[[#This Row],[% Deli. Qty to Traded Qty]]&gt;80,Stock_Info[[#This Row],[No. of Trades]]&lt;3000),"Unusual Day","")</f>
        <v/>
      </c>
      <c r="R6573" t="str">
        <f>IF(AND(Stock_Info[[#This Row],[Spread High-Low]] &lt; 10, Stock_Info[[#This Row],[% Deli. Qty to Traded Qty]] &gt; 90), "Good Day", "")</f>
        <v/>
      </c>
    </row>
    <row r="6574" spans="1:18">
      <c r="A6574" t="s">
        <v>66</v>
      </c>
      <c r="B6574" s="1">
        <v>45805</v>
      </c>
      <c r="C6574" s="1" t="str">
        <f>"WEEK" &amp;" " &amp;  INT((DAY(Stock_Info[[#This Row],[Date]])+WEEKDAY(DATE(YEAR(Stock_Info[[#This Row],[Date]]),MONTH(Stock_Info[[#This Row],[Date]]),1))-1)/7)+1</f>
        <v>WEEK 5</v>
      </c>
      <c r="D6574" s="12">
        <v>2068.9</v>
      </c>
      <c r="E6574" s="12">
        <v>2079.8000000000002</v>
      </c>
      <c r="F6574" s="12">
        <v>2063.5</v>
      </c>
      <c r="G6574" s="12">
        <v>2073.9</v>
      </c>
      <c r="H6574" s="12">
        <v>2070.2751469492509</v>
      </c>
      <c r="I6574">
        <v>24158</v>
      </c>
      <c r="J6574">
        <v>2297</v>
      </c>
      <c r="K6574" s="12">
        <v>50013707</v>
      </c>
      <c r="L6574">
        <v>11681</v>
      </c>
      <c r="M6574">
        <v>48.35</v>
      </c>
      <c r="N6574">
        <v>16.3</v>
      </c>
      <c r="O6574">
        <v>5</v>
      </c>
      <c r="P6574">
        <f xml:space="preserve"> IF(Stock_Info[[#This Row],[Close Price]] &gt; Stock_Info[[#This Row],[Open Price]], 1, 0)</f>
        <v>1</v>
      </c>
      <c r="Q6574" t="str">
        <f>IF(AND(Stock_Info[[#This Row],[% Deli. Qty to Traded Qty]]&gt;80,Stock_Info[[#This Row],[No. of Trades]]&lt;3000),"Unusual Day","")</f>
        <v/>
      </c>
      <c r="R6574" t="str">
        <f>IF(AND(Stock_Info[[#This Row],[Spread High-Low]] &lt; 10, Stock_Info[[#This Row],[% Deli. Qty to Traded Qty]] &gt; 90), "Good Day", "")</f>
        <v/>
      </c>
    </row>
    <row r="6575" spans="1:18">
      <c r="A6575" t="s">
        <v>66</v>
      </c>
      <c r="B6575" s="1">
        <v>45804</v>
      </c>
      <c r="C6575" s="1" t="str">
        <f>"WEEK" &amp;" " &amp;  INT((DAY(Stock_Info[[#This Row],[Date]])+WEEKDAY(DATE(YEAR(Stock_Info[[#This Row],[Date]]),MONTH(Stock_Info[[#This Row],[Date]]),1))-1)/7)+1</f>
        <v>WEEK 5</v>
      </c>
      <c r="D6575" s="12">
        <v>2080.25</v>
      </c>
      <c r="E6575" s="12">
        <v>2099.1999999999998</v>
      </c>
      <c r="F6575" s="12">
        <v>2061.1999999999998</v>
      </c>
      <c r="G6575" s="12">
        <v>2078.75</v>
      </c>
      <c r="H6575" s="12">
        <v>2075.7289145879872</v>
      </c>
      <c r="I6575">
        <v>515712</v>
      </c>
      <c r="J6575">
        <v>22958</v>
      </c>
      <c r="K6575" s="12">
        <v>1070478310</v>
      </c>
      <c r="L6575">
        <v>59880</v>
      </c>
      <c r="M6575">
        <v>11.61</v>
      </c>
      <c r="N6575">
        <v>38</v>
      </c>
      <c r="O6575">
        <v>-1.5</v>
      </c>
      <c r="P6575">
        <f xml:space="preserve"> IF(Stock_Info[[#This Row],[Close Price]] &gt; Stock_Info[[#This Row],[Open Price]], 1, 0)</f>
        <v>0</v>
      </c>
      <c r="Q6575" t="str">
        <f>IF(AND(Stock_Info[[#This Row],[% Deli. Qty to Traded Qty]]&gt;80,Stock_Info[[#This Row],[No. of Trades]]&lt;3000),"Unusual Day","")</f>
        <v/>
      </c>
      <c r="R6575" t="str">
        <f>IF(AND(Stock_Info[[#This Row],[Spread High-Low]] &lt; 10, Stock_Info[[#This Row],[% Deli. Qty to Traded Qty]] &gt; 90), "Good Day", "")</f>
        <v/>
      </c>
    </row>
    <row r="6576" spans="1:18">
      <c r="A6576" t="s">
        <v>66</v>
      </c>
      <c r="B6576" s="1">
        <v>45803</v>
      </c>
      <c r="C6576" s="1" t="str">
        <f>"WEEK" &amp;" " &amp;  INT((DAY(Stock_Info[[#This Row],[Date]])+WEEKDAY(DATE(YEAR(Stock_Info[[#This Row],[Date]]),MONTH(Stock_Info[[#This Row],[Date]]),1))-1)/7)+1</f>
        <v>WEEK 5</v>
      </c>
      <c r="D6576" s="12">
        <v>2080.1</v>
      </c>
      <c r="E6576" s="12">
        <v>2111</v>
      </c>
      <c r="F6576" s="12">
        <v>2080.1</v>
      </c>
      <c r="G6576" s="12">
        <v>2089.4499999999998</v>
      </c>
      <c r="H6576" s="12">
        <v>2092.6733852234634</v>
      </c>
      <c r="I6576">
        <v>139911</v>
      </c>
      <c r="J6576">
        <v>7414</v>
      </c>
      <c r="K6576" s="12">
        <v>292788026</v>
      </c>
      <c r="L6576">
        <v>54637</v>
      </c>
      <c r="M6576">
        <v>39.049999999999997</v>
      </c>
      <c r="N6576">
        <v>30.9</v>
      </c>
      <c r="O6576">
        <v>9.35</v>
      </c>
      <c r="P6576">
        <f xml:space="preserve"> IF(Stock_Info[[#This Row],[Close Price]] &gt; Stock_Info[[#This Row],[Open Price]], 1, 0)</f>
        <v>1</v>
      </c>
      <c r="Q6576" t="str">
        <f>IF(AND(Stock_Info[[#This Row],[% Deli. Qty to Traded Qty]]&gt;80,Stock_Info[[#This Row],[No. of Trades]]&lt;3000),"Unusual Day","")</f>
        <v/>
      </c>
      <c r="R6576" t="str">
        <f>IF(AND(Stock_Info[[#This Row],[Spread High-Low]] &lt; 10, Stock_Info[[#This Row],[% Deli. Qty to Traded Qty]] &gt; 90), "Good Day", "")</f>
        <v/>
      </c>
    </row>
    <row r="6577" spans="1:18">
      <c r="A6577" t="s">
        <v>66</v>
      </c>
      <c r="B6577" s="1">
        <v>45800</v>
      </c>
      <c r="C6577" s="1" t="str">
        <f>"WEEK" &amp;" " &amp;  INT((DAY(Stock_Info[[#This Row],[Date]])+WEEKDAY(DATE(YEAR(Stock_Info[[#This Row],[Date]]),MONTH(Stock_Info[[#This Row],[Date]]),1))-1)/7)+1</f>
        <v>WEEK 4</v>
      </c>
      <c r="D6577" s="12">
        <v>2061.1</v>
      </c>
      <c r="E6577" s="12">
        <v>2108.4</v>
      </c>
      <c r="F6577" s="12">
        <v>2061.1</v>
      </c>
      <c r="G6577" s="12">
        <v>2100.85</v>
      </c>
      <c r="H6577" s="12">
        <v>2086.8007521677878</v>
      </c>
      <c r="I6577">
        <v>169643</v>
      </c>
      <c r="J6577">
        <v>4860</v>
      </c>
      <c r="K6577" s="12">
        <v>354011140</v>
      </c>
      <c r="L6577">
        <v>134155</v>
      </c>
      <c r="M6577">
        <v>79.08</v>
      </c>
      <c r="N6577">
        <v>47.3</v>
      </c>
      <c r="O6577">
        <v>39.75</v>
      </c>
      <c r="P6577">
        <f xml:space="preserve"> IF(Stock_Info[[#This Row],[Close Price]] &gt; Stock_Info[[#This Row],[Open Price]], 1, 0)</f>
        <v>1</v>
      </c>
      <c r="Q6577" t="str">
        <f>IF(AND(Stock_Info[[#This Row],[% Deli. Qty to Traded Qty]]&gt;80,Stock_Info[[#This Row],[No. of Trades]]&lt;3000),"Unusual Day","")</f>
        <v/>
      </c>
      <c r="R6577" t="str">
        <f>IF(AND(Stock_Info[[#This Row],[Spread High-Low]] &lt; 10, Stock_Info[[#This Row],[% Deli. Qty to Traded Qty]] &gt; 90), "Good Day", "")</f>
        <v/>
      </c>
    </row>
    <row r="6578" spans="1:18">
      <c r="A6578" t="s">
        <v>66</v>
      </c>
      <c r="B6578" s="1">
        <v>45799</v>
      </c>
      <c r="C6578" s="1" t="str">
        <f>"WEEK" &amp;" " &amp;  INT((DAY(Stock_Info[[#This Row],[Date]])+WEEKDAY(DATE(YEAR(Stock_Info[[#This Row],[Date]]),MONTH(Stock_Info[[#This Row],[Date]]),1))-1)/7)+1</f>
        <v>WEEK 4</v>
      </c>
      <c r="D6578" s="12">
        <v>2071.5</v>
      </c>
      <c r="E6578" s="12">
        <v>2075.9499999999998</v>
      </c>
      <c r="F6578" s="12">
        <v>2051</v>
      </c>
      <c r="G6578" s="12">
        <v>2068.9499999999998</v>
      </c>
      <c r="H6578" s="12">
        <v>2058.3511320013299</v>
      </c>
      <c r="I6578">
        <v>66166</v>
      </c>
      <c r="J6578">
        <v>4437</v>
      </c>
      <c r="K6578" s="12">
        <v>136192861</v>
      </c>
      <c r="L6578">
        <v>17156</v>
      </c>
      <c r="M6578">
        <v>25.93</v>
      </c>
      <c r="N6578">
        <v>24.95</v>
      </c>
      <c r="O6578">
        <v>-2.5499999999999998</v>
      </c>
      <c r="P6578">
        <f xml:space="preserve"> IF(Stock_Info[[#This Row],[Close Price]] &gt; Stock_Info[[#This Row],[Open Price]], 1, 0)</f>
        <v>0</v>
      </c>
      <c r="Q6578" t="str">
        <f>IF(AND(Stock_Info[[#This Row],[% Deli. Qty to Traded Qty]]&gt;80,Stock_Info[[#This Row],[No. of Trades]]&lt;3000),"Unusual Day","")</f>
        <v/>
      </c>
      <c r="R6578" t="str">
        <f>IF(AND(Stock_Info[[#This Row],[Spread High-Low]] &lt; 10, Stock_Info[[#This Row],[% Deli. Qty to Traded Qty]] &gt; 90), "Good Day", "")</f>
        <v/>
      </c>
    </row>
    <row r="6579" spans="1:18">
      <c r="A6579" t="s">
        <v>66</v>
      </c>
      <c r="B6579" s="1">
        <v>45798</v>
      </c>
      <c r="C6579" s="1" t="str">
        <f>"WEEK" &amp;" " &amp;  INT((DAY(Stock_Info[[#This Row],[Date]])+WEEKDAY(DATE(YEAR(Stock_Info[[#This Row],[Date]]),MONTH(Stock_Info[[#This Row],[Date]]),1))-1)/7)+1</f>
        <v>WEEK 4</v>
      </c>
      <c r="D6579" s="12">
        <v>2090</v>
      </c>
      <c r="E6579" s="12">
        <v>2095.1999999999998</v>
      </c>
      <c r="F6579" s="12">
        <v>2061</v>
      </c>
      <c r="G6579" s="12">
        <v>2071.5</v>
      </c>
      <c r="H6579" s="12">
        <v>2074.5361462616261</v>
      </c>
      <c r="I6579">
        <v>50102</v>
      </c>
      <c r="J6579">
        <v>2963</v>
      </c>
      <c r="K6579" s="12">
        <v>103938410</v>
      </c>
      <c r="L6579">
        <v>16796</v>
      </c>
      <c r="M6579">
        <v>33.520000000000003</v>
      </c>
      <c r="N6579">
        <v>34.200000000000003</v>
      </c>
      <c r="O6579">
        <v>-18.5</v>
      </c>
      <c r="P6579">
        <f xml:space="preserve"> IF(Stock_Info[[#This Row],[Close Price]] &gt; Stock_Info[[#This Row],[Open Price]], 1, 0)</f>
        <v>0</v>
      </c>
      <c r="Q6579" t="str">
        <f>IF(AND(Stock_Info[[#This Row],[% Deli. Qty to Traded Qty]]&gt;80,Stock_Info[[#This Row],[No. of Trades]]&lt;3000),"Unusual Day","")</f>
        <v/>
      </c>
      <c r="R6579" t="str">
        <f>IF(AND(Stock_Info[[#This Row],[Spread High-Low]] &lt; 10, Stock_Info[[#This Row],[% Deli. Qty to Traded Qty]] &gt; 90), "Good Day", "")</f>
        <v/>
      </c>
    </row>
    <row r="6580" spans="1:18">
      <c r="A6580" t="s">
        <v>66</v>
      </c>
      <c r="B6580" s="1">
        <v>45797</v>
      </c>
      <c r="C6580" s="1" t="str">
        <f>"WEEK" &amp;" " &amp;  INT((DAY(Stock_Info[[#This Row],[Date]])+WEEKDAY(DATE(YEAR(Stock_Info[[#This Row],[Date]]),MONTH(Stock_Info[[#This Row],[Date]]),1))-1)/7)+1</f>
        <v>WEEK 4</v>
      </c>
      <c r="D6580" s="12">
        <v>2104.6999999999998</v>
      </c>
      <c r="E6580" s="12">
        <v>2116.85</v>
      </c>
      <c r="F6580" s="12">
        <v>2084.3000000000002</v>
      </c>
      <c r="G6580" s="12">
        <v>2088.85</v>
      </c>
      <c r="H6580" s="12">
        <v>2093.3060997566795</v>
      </c>
      <c r="I6580">
        <v>214943</v>
      </c>
      <c r="J6580">
        <v>10737</v>
      </c>
      <c r="K6580" s="12">
        <v>449941493</v>
      </c>
      <c r="L6580">
        <v>25249</v>
      </c>
      <c r="M6580">
        <v>11.75</v>
      </c>
      <c r="N6580">
        <v>32.549999999999997</v>
      </c>
      <c r="O6580">
        <v>-15.85</v>
      </c>
      <c r="P6580">
        <f xml:space="preserve"> IF(Stock_Info[[#This Row],[Close Price]] &gt; Stock_Info[[#This Row],[Open Price]], 1, 0)</f>
        <v>0</v>
      </c>
      <c r="Q6580" t="str">
        <f>IF(AND(Stock_Info[[#This Row],[% Deli. Qty to Traded Qty]]&gt;80,Stock_Info[[#This Row],[No. of Trades]]&lt;3000),"Unusual Day","")</f>
        <v/>
      </c>
      <c r="R6580" t="str">
        <f>IF(AND(Stock_Info[[#This Row],[Spread High-Low]] &lt; 10, Stock_Info[[#This Row],[% Deli. Qty to Traded Qty]] &gt; 90), "Good Day", "")</f>
        <v/>
      </c>
    </row>
    <row r="6581" spans="1:18">
      <c r="A6581" t="s">
        <v>66</v>
      </c>
      <c r="B6581" s="1">
        <v>45796</v>
      </c>
      <c r="C6581" s="1" t="str">
        <f>"WEEK" &amp;" " &amp;  INT((DAY(Stock_Info[[#This Row],[Date]])+WEEKDAY(DATE(YEAR(Stock_Info[[#This Row],[Date]]),MONTH(Stock_Info[[#This Row],[Date]]),1))-1)/7)+1</f>
        <v>WEEK 4</v>
      </c>
      <c r="D6581" s="12">
        <v>2100</v>
      </c>
      <c r="E6581" s="12">
        <v>2123.9499999999998</v>
      </c>
      <c r="F6581" s="12">
        <v>2100</v>
      </c>
      <c r="G6581" s="12">
        <v>2111.25</v>
      </c>
      <c r="H6581" s="12">
        <v>2111.7278286110004</v>
      </c>
      <c r="I6581">
        <v>135738</v>
      </c>
      <c r="J6581">
        <v>2757</v>
      </c>
      <c r="K6581" s="12">
        <v>286641712</v>
      </c>
      <c r="L6581">
        <v>40790</v>
      </c>
      <c r="M6581">
        <v>30.05</v>
      </c>
      <c r="N6581">
        <v>23.95</v>
      </c>
      <c r="O6581">
        <v>11.25</v>
      </c>
      <c r="P6581">
        <f xml:space="preserve"> IF(Stock_Info[[#This Row],[Close Price]] &gt; Stock_Info[[#This Row],[Open Price]], 1, 0)</f>
        <v>1</v>
      </c>
      <c r="Q6581" t="str">
        <f>IF(AND(Stock_Info[[#This Row],[% Deli. Qty to Traded Qty]]&gt;80,Stock_Info[[#This Row],[No. of Trades]]&lt;3000),"Unusual Day","")</f>
        <v/>
      </c>
      <c r="R6581" t="str">
        <f>IF(AND(Stock_Info[[#This Row],[Spread High-Low]] &lt; 10, Stock_Info[[#This Row],[% Deli. Qty to Traded Qty]] &gt; 90), "Good Day", "")</f>
        <v/>
      </c>
    </row>
    <row r="6582" spans="1:18">
      <c r="A6582" t="s">
        <v>66</v>
      </c>
      <c r="B6582" s="1">
        <v>45793</v>
      </c>
      <c r="C6582" s="1" t="str">
        <f>"WEEK" &amp;" " &amp;  INT((DAY(Stock_Info[[#This Row],[Date]])+WEEKDAY(DATE(YEAR(Stock_Info[[#This Row],[Date]]),MONTH(Stock_Info[[#This Row],[Date]]),1))-1)/7)+1</f>
        <v>WEEK 3</v>
      </c>
      <c r="D6582" s="12">
        <v>2051.0500000000002</v>
      </c>
      <c r="E6582" s="12">
        <v>2114</v>
      </c>
      <c r="F6582" s="12">
        <v>2051.0500000000002</v>
      </c>
      <c r="G6582" s="12">
        <v>2107.9</v>
      </c>
      <c r="H6582" s="12">
        <v>2097.5631055452486</v>
      </c>
      <c r="I6582">
        <v>77616</v>
      </c>
      <c r="J6582">
        <v>3729</v>
      </c>
      <c r="K6582" s="12">
        <v>162804458</v>
      </c>
      <c r="L6582">
        <v>11904</v>
      </c>
      <c r="M6582">
        <v>15.34</v>
      </c>
      <c r="N6582">
        <v>62.95</v>
      </c>
      <c r="O6582">
        <v>56.85</v>
      </c>
      <c r="P6582">
        <f xml:space="preserve"> IF(Stock_Info[[#This Row],[Close Price]] &gt; Stock_Info[[#This Row],[Open Price]], 1, 0)</f>
        <v>1</v>
      </c>
      <c r="Q6582" t="str">
        <f>IF(AND(Stock_Info[[#This Row],[% Deli. Qty to Traded Qty]]&gt;80,Stock_Info[[#This Row],[No. of Trades]]&lt;3000),"Unusual Day","")</f>
        <v/>
      </c>
      <c r="R6582" t="str">
        <f>IF(AND(Stock_Info[[#This Row],[Spread High-Low]] &lt; 10, Stock_Info[[#This Row],[% Deli. Qty to Traded Qty]] &gt; 90), "Good Day", "")</f>
        <v/>
      </c>
    </row>
    <row r="6583" spans="1:18">
      <c r="A6583" t="s">
        <v>66</v>
      </c>
      <c r="B6583" s="1">
        <v>45792</v>
      </c>
      <c r="C6583" s="1" t="str">
        <f>"WEEK" &amp;" " &amp;  INT((DAY(Stock_Info[[#This Row],[Date]])+WEEKDAY(DATE(YEAR(Stock_Info[[#This Row],[Date]]),MONTH(Stock_Info[[#This Row],[Date]]),1))-1)/7)+1</f>
        <v>WEEK 3</v>
      </c>
      <c r="D6583" s="12">
        <v>2078.3000000000002</v>
      </c>
      <c r="E6583" s="12">
        <v>2111.5500000000002</v>
      </c>
      <c r="F6583" s="12">
        <v>2065.4</v>
      </c>
      <c r="G6583" s="12">
        <v>2106.25</v>
      </c>
      <c r="H6583" s="12">
        <v>2088.3722847441545</v>
      </c>
      <c r="I6583">
        <v>67443</v>
      </c>
      <c r="J6583">
        <v>4578</v>
      </c>
      <c r="K6583" s="12">
        <v>140846092</v>
      </c>
      <c r="L6583">
        <v>27567</v>
      </c>
      <c r="M6583">
        <v>40.869999999999997</v>
      </c>
      <c r="N6583">
        <v>46.15</v>
      </c>
      <c r="O6583">
        <v>27.95</v>
      </c>
      <c r="P6583">
        <f xml:space="preserve"> IF(Stock_Info[[#This Row],[Close Price]] &gt; Stock_Info[[#This Row],[Open Price]], 1, 0)</f>
        <v>1</v>
      </c>
      <c r="Q6583" t="str">
        <f>IF(AND(Stock_Info[[#This Row],[% Deli. Qty to Traded Qty]]&gt;80,Stock_Info[[#This Row],[No. of Trades]]&lt;3000),"Unusual Day","")</f>
        <v/>
      </c>
      <c r="R6583" t="str">
        <f>IF(AND(Stock_Info[[#This Row],[Spread High-Low]] &lt; 10, Stock_Info[[#This Row],[% Deli. Qty to Traded Qty]] &gt; 90), "Good Day", "")</f>
        <v/>
      </c>
    </row>
    <row r="6584" spans="1:18">
      <c r="A6584" t="s">
        <v>66</v>
      </c>
      <c r="B6584" s="1">
        <v>45791</v>
      </c>
      <c r="C6584" s="1" t="str">
        <f>"WEEK" &amp;" " &amp;  INT((DAY(Stock_Info[[#This Row],[Date]])+WEEKDAY(DATE(YEAR(Stock_Info[[#This Row],[Date]]),MONTH(Stock_Info[[#This Row],[Date]]),1))-1)/7)+1</f>
        <v>WEEK 3</v>
      </c>
      <c r="D6584" s="12">
        <v>2113.9499999999998</v>
      </c>
      <c r="E6584" s="12">
        <v>2121.1</v>
      </c>
      <c r="F6584" s="12">
        <v>2084.25</v>
      </c>
      <c r="G6584" s="12">
        <v>2092.4</v>
      </c>
      <c r="H6584" s="12">
        <v>2104.7670738740626</v>
      </c>
      <c r="I6584">
        <v>95365</v>
      </c>
      <c r="J6584">
        <v>4285</v>
      </c>
      <c r="K6584" s="12">
        <v>200721112</v>
      </c>
      <c r="N6584">
        <v>36.85</v>
      </c>
      <c r="O6584">
        <v>-21.55</v>
      </c>
      <c r="P6584">
        <f xml:space="preserve"> IF(Stock_Info[[#This Row],[Close Price]] &gt; Stock_Info[[#This Row],[Open Price]], 1, 0)</f>
        <v>0</v>
      </c>
      <c r="Q6584" t="str">
        <f>IF(AND(Stock_Info[[#This Row],[% Deli. Qty to Traded Qty]]&gt;80,Stock_Info[[#This Row],[No. of Trades]]&lt;3000),"Unusual Day","")</f>
        <v/>
      </c>
      <c r="R6584" t="str">
        <f>IF(AND(Stock_Info[[#This Row],[Spread High-Low]] &lt; 10, Stock_Info[[#This Row],[% Deli. Qty to Traded Qty]] &gt; 90), "Good Day", "")</f>
        <v/>
      </c>
    </row>
    <row r="6585" spans="1:18">
      <c r="A6585" t="s">
        <v>66</v>
      </c>
      <c r="B6585" s="1">
        <v>45790</v>
      </c>
      <c r="C6585" s="1" t="str">
        <f>"WEEK" &amp;" " &amp;  INT((DAY(Stock_Info[[#This Row],[Date]])+WEEKDAY(DATE(YEAR(Stock_Info[[#This Row],[Date]]),MONTH(Stock_Info[[#This Row],[Date]]),1))-1)/7)+1</f>
        <v>WEEK 3</v>
      </c>
      <c r="D6585" s="12">
        <v>2132.5500000000002</v>
      </c>
      <c r="E6585" s="12">
        <v>2146.0500000000002</v>
      </c>
      <c r="F6585" s="12">
        <v>2101.0500000000002</v>
      </c>
      <c r="G6585" s="12">
        <v>2115.85</v>
      </c>
      <c r="H6585" s="12">
        <v>2115.1341431574897</v>
      </c>
      <c r="I6585">
        <v>145546</v>
      </c>
      <c r="J6585">
        <v>8302</v>
      </c>
      <c r="K6585" s="12">
        <v>307849314</v>
      </c>
      <c r="L6585">
        <v>65195</v>
      </c>
      <c r="M6585">
        <v>44.79</v>
      </c>
      <c r="N6585">
        <v>45</v>
      </c>
      <c r="O6585">
        <v>-16.7</v>
      </c>
      <c r="P6585">
        <f xml:space="preserve"> IF(Stock_Info[[#This Row],[Close Price]] &gt; Stock_Info[[#This Row],[Open Price]], 1, 0)</f>
        <v>0</v>
      </c>
      <c r="Q6585" t="str">
        <f>IF(AND(Stock_Info[[#This Row],[% Deli. Qty to Traded Qty]]&gt;80,Stock_Info[[#This Row],[No. of Trades]]&lt;3000),"Unusual Day","")</f>
        <v/>
      </c>
      <c r="R6585" t="str">
        <f>IF(AND(Stock_Info[[#This Row],[Spread High-Low]] &lt; 10, Stock_Info[[#This Row],[% Deli. Qty to Traded Qty]] &gt; 90), "Good Day", "")</f>
        <v/>
      </c>
    </row>
    <row r="6586" spans="1:18">
      <c r="A6586" t="s">
        <v>66</v>
      </c>
      <c r="B6586" s="1">
        <v>45789</v>
      </c>
      <c r="C6586" s="1" t="str">
        <f>"WEEK" &amp;" " &amp;  INT((DAY(Stock_Info[[#This Row],[Date]])+WEEKDAY(DATE(YEAR(Stock_Info[[#This Row],[Date]]),MONTH(Stock_Info[[#This Row],[Date]]),1))-1)/7)+1</f>
        <v>WEEK 3</v>
      </c>
      <c r="D6586" s="12">
        <v>2135.5</v>
      </c>
      <c r="E6586" s="12">
        <v>2163</v>
      </c>
      <c r="F6586" s="12">
        <v>2129.4</v>
      </c>
      <c r="G6586" s="12">
        <v>2146.0500000000002</v>
      </c>
      <c r="H6586" s="12">
        <v>2150.3366421037422</v>
      </c>
      <c r="I6586">
        <v>69210</v>
      </c>
      <c r="J6586">
        <v>4438</v>
      </c>
      <c r="K6586" s="12">
        <v>148824799</v>
      </c>
      <c r="L6586">
        <v>36916</v>
      </c>
      <c r="M6586">
        <v>53.34</v>
      </c>
      <c r="N6586">
        <v>33.6</v>
      </c>
      <c r="O6586">
        <v>10.55</v>
      </c>
      <c r="P6586">
        <f xml:space="preserve"> IF(Stock_Info[[#This Row],[Close Price]] &gt; Stock_Info[[#This Row],[Open Price]], 1, 0)</f>
        <v>1</v>
      </c>
      <c r="Q6586" t="str">
        <f>IF(AND(Stock_Info[[#This Row],[% Deli. Qty to Traded Qty]]&gt;80,Stock_Info[[#This Row],[No. of Trades]]&lt;3000),"Unusual Day","")</f>
        <v/>
      </c>
      <c r="R6586" t="str">
        <f>IF(AND(Stock_Info[[#This Row],[Spread High-Low]] &lt; 10, Stock_Info[[#This Row],[% Deli. Qty to Traded Qty]] &gt; 90), "Good Day", "")</f>
        <v/>
      </c>
    </row>
    <row r="6587" spans="1:18">
      <c r="A6587" t="s">
        <v>66</v>
      </c>
      <c r="B6587" s="1">
        <v>45786</v>
      </c>
      <c r="C6587" s="1" t="str">
        <f>"WEEK" &amp;" " &amp;  INT((DAY(Stock_Info[[#This Row],[Date]])+WEEKDAY(DATE(YEAR(Stock_Info[[#This Row],[Date]]),MONTH(Stock_Info[[#This Row],[Date]]),1))-1)/7)+1</f>
        <v>WEEK 2</v>
      </c>
      <c r="D6587" s="12">
        <v>2065.1999999999998</v>
      </c>
      <c r="E6587" s="12">
        <v>2119.5500000000002</v>
      </c>
      <c r="F6587" s="12">
        <v>2065.1999999999998</v>
      </c>
      <c r="G6587" s="12">
        <v>2103.75</v>
      </c>
      <c r="H6587" s="12">
        <v>2100.7770185218487</v>
      </c>
      <c r="I6587">
        <v>22244</v>
      </c>
      <c r="J6587">
        <v>1655</v>
      </c>
      <c r="K6587" s="12">
        <v>46729684</v>
      </c>
      <c r="L6587">
        <v>11302</v>
      </c>
      <c r="M6587">
        <v>50.81</v>
      </c>
      <c r="N6587">
        <v>54.35</v>
      </c>
      <c r="O6587">
        <v>38.549999999999997</v>
      </c>
      <c r="P6587">
        <f xml:space="preserve"> IF(Stock_Info[[#This Row],[Close Price]] &gt; Stock_Info[[#This Row],[Open Price]], 1, 0)</f>
        <v>1</v>
      </c>
      <c r="Q6587" t="str">
        <f>IF(AND(Stock_Info[[#This Row],[% Deli. Qty to Traded Qty]]&gt;80,Stock_Info[[#This Row],[No. of Trades]]&lt;3000),"Unusual Day","")</f>
        <v/>
      </c>
      <c r="R6587" t="str">
        <f>IF(AND(Stock_Info[[#This Row],[Spread High-Low]] &lt; 10, Stock_Info[[#This Row],[% Deli. Qty to Traded Qty]] &gt; 90), "Good Day", "")</f>
        <v/>
      </c>
    </row>
    <row r="6588" spans="1:18">
      <c r="A6588" t="s">
        <v>66</v>
      </c>
      <c r="B6588" s="1">
        <v>45785</v>
      </c>
      <c r="C6588" s="1" t="str">
        <f>"WEEK" &amp;" " &amp;  INT((DAY(Stock_Info[[#This Row],[Date]])+WEEKDAY(DATE(YEAR(Stock_Info[[#This Row],[Date]]),MONTH(Stock_Info[[#This Row],[Date]]),1))-1)/7)+1</f>
        <v>WEEK 2</v>
      </c>
      <c r="D6588" s="12">
        <v>2105</v>
      </c>
      <c r="E6588" s="12">
        <v>2138</v>
      </c>
      <c r="F6588" s="12">
        <v>2098.15</v>
      </c>
      <c r="G6588" s="12">
        <v>2112.3000000000002</v>
      </c>
      <c r="H6588" s="12">
        <v>2119.0230660157813</v>
      </c>
      <c r="I6588">
        <v>92387</v>
      </c>
      <c r="J6588">
        <v>5652</v>
      </c>
      <c r="K6588" s="12">
        <v>195770184</v>
      </c>
      <c r="L6588">
        <v>45801</v>
      </c>
      <c r="M6588">
        <v>49.58</v>
      </c>
      <c r="N6588">
        <v>39.85</v>
      </c>
      <c r="O6588">
        <v>7.3</v>
      </c>
      <c r="P6588">
        <f xml:space="preserve"> IF(Stock_Info[[#This Row],[Close Price]] &gt; Stock_Info[[#This Row],[Open Price]], 1, 0)</f>
        <v>1</v>
      </c>
      <c r="Q6588" t="str">
        <f>IF(AND(Stock_Info[[#This Row],[% Deli. Qty to Traded Qty]]&gt;80,Stock_Info[[#This Row],[No. of Trades]]&lt;3000),"Unusual Day","")</f>
        <v/>
      </c>
      <c r="R6588" t="str">
        <f>IF(AND(Stock_Info[[#This Row],[Spread High-Low]] &lt; 10, Stock_Info[[#This Row],[% Deli. Qty to Traded Qty]] &gt; 90), "Good Day", "")</f>
        <v/>
      </c>
    </row>
    <row r="6589" spans="1:18">
      <c r="A6589" t="s">
        <v>66</v>
      </c>
      <c r="B6589" s="1">
        <v>45784</v>
      </c>
      <c r="C6589" s="1" t="str">
        <f>"WEEK" &amp;" " &amp;  INT((DAY(Stock_Info[[#This Row],[Date]])+WEEKDAY(DATE(YEAR(Stock_Info[[#This Row],[Date]]),MONTH(Stock_Info[[#This Row],[Date]]),1))-1)/7)+1</f>
        <v>WEEK 2</v>
      </c>
      <c r="D6589" s="12">
        <v>2050.0500000000002</v>
      </c>
      <c r="E6589" s="12">
        <v>2100.6999999999998</v>
      </c>
      <c r="F6589" s="12">
        <v>2050.0500000000002</v>
      </c>
      <c r="G6589" s="12">
        <v>2095.4</v>
      </c>
      <c r="H6589" s="12">
        <v>2078.9631418522858</v>
      </c>
      <c r="I6589">
        <v>21325</v>
      </c>
      <c r="J6589">
        <v>1799</v>
      </c>
      <c r="K6589" s="12">
        <v>44333889</v>
      </c>
      <c r="L6589">
        <v>10840</v>
      </c>
      <c r="M6589">
        <v>50.83</v>
      </c>
      <c r="N6589">
        <v>50.65</v>
      </c>
      <c r="O6589">
        <v>45.35</v>
      </c>
      <c r="P6589">
        <f xml:space="preserve"> IF(Stock_Info[[#This Row],[Close Price]] &gt; Stock_Info[[#This Row],[Open Price]], 1, 0)</f>
        <v>1</v>
      </c>
      <c r="Q6589" t="str">
        <f>IF(AND(Stock_Info[[#This Row],[% Deli. Qty to Traded Qty]]&gt;80,Stock_Info[[#This Row],[No. of Trades]]&lt;3000),"Unusual Day","")</f>
        <v/>
      </c>
      <c r="R6589" t="str">
        <f>IF(AND(Stock_Info[[#This Row],[Spread High-Low]] &lt; 10, Stock_Info[[#This Row],[% Deli. Qty to Traded Qty]] &gt; 90), "Good Day", "")</f>
        <v/>
      </c>
    </row>
    <row r="6590" spans="1:18">
      <c r="A6590" t="s">
        <v>66</v>
      </c>
      <c r="B6590" s="1">
        <v>45783</v>
      </c>
      <c r="C6590" s="1" t="str">
        <f>"WEEK" &amp;" " &amp;  INT((DAY(Stock_Info[[#This Row],[Date]])+WEEKDAY(DATE(YEAR(Stock_Info[[#This Row],[Date]]),MONTH(Stock_Info[[#This Row],[Date]]),1))-1)/7)+1</f>
        <v>WEEK 2</v>
      </c>
      <c r="D6590" s="12">
        <v>2088.4499999999998</v>
      </c>
      <c r="E6590" s="12">
        <v>2093.1999999999998</v>
      </c>
      <c r="F6590" s="12">
        <v>2064.1</v>
      </c>
      <c r="G6590" s="12">
        <v>2073.8000000000002</v>
      </c>
      <c r="H6590" s="12">
        <v>2073.8880519284476</v>
      </c>
      <c r="I6590">
        <v>66245</v>
      </c>
      <c r="J6590">
        <v>4759</v>
      </c>
      <c r="K6590" s="12">
        <v>137384714</v>
      </c>
      <c r="L6590">
        <v>34839</v>
      </c>
      <c r="M6590">
        <v>52.59</v>
      </c>
      <c r="N6590">
        <v>29.1</v>
      </c>
      <c r="O6590">
        <v>-14.65</v>
      </c>
      <c r="P6590">
        <f xml:space="preserve"> IF(Stock_Info[[#This Row],[Close Price]] &gt; Stock_Info[[#This Row],[Open Price]], 1, 0)</f>
        <v>0</v>
      </c>
      <c r="Q6590" t="str">
        <f>IF(AND(Stock_Info[[#This Row],[% Deli. Qty to Traded Qty]]&gt;80,Stock_Info[[#This Row],[No. of Trades]]&lt;3000),"Unusual Day","")</f>
        <v/>
      </c>
      <c r="R6590" t="str">
        <f>IF(AND(Stock_Info[[#This Row],[Spread High-Low]] &lt; 10, Stock_Info[[#This Row],[% Deli. Qty to Traded Qty]] &gt; 90), "Good Day", "")</f>
        <v/>
      </c>
    </row>
    <row r="6591" spans="1:18">
      <c r="A6591" t="s">
        <v>66</v>
      </c>
      <c r="B6591" s="1">
        <v>45782</v>
      </c>
      <c r="C6591" s="1" t="str">
        <f>"WEEK" &amp;" " &amp;  INT((DAY(Stock_Info[[#This Row],[Date]])+WEEKDAY(DATE(YEAR(Stock_Info[[#This Row],[Date]]),MONTH(Stock_Info[[#This Row],[Date]]),1))-1)/7)+1</f>
        <v>WEEK 2</v>
      </c>
      <c r="D6591" s="12">
        <v>2110</v>
      </c>
      <c r="E6591" s="12">
        <v>2134.6999999999998</v>
      </c>
      <c r="F6591" s="12">
        <v>2058.35</v>
      </c>
      <c r="G6591" s="12">
        <v>2085.0500000000002</v>
      </c>
      <c r="H6591" s="12">
        <v>2079.6624608181564</v>
      </c>
      <c r="I6591">
        <v>151218</v>
      </c>
      <c r="J6591">
        <v>7616</v>
      </c>
      <c r="K6591" s="12">
        <v>314482398</v>
      </c>
      <c r="L6591">
        <v>48030</v>
      </c>
      <c r="M6591">
        <v>31.76</v>
      </c>
      <c r="N6591">
        <v>76.349999999999994</v>
      </c>
      <c r="O6591">
        <v>-24.95</v>
      </c>
      <c r="P6591">
        <f xml:space="preserve"> IF(Stock_Info[[#This Row],[Close Price]] &gt; Stock_Info[[#This Row],[Open Price]], 1, 0)</f>
        <v>0</v>
      </c>
      <c r="Q6591" t="str">
        <f>IF(AND(Stock_Info[[#This Row],[% Deli. Qty to Traded Qty]]&gt;80,Stock_Info[[#This Row],[No. of Trades]]&lt;3000),"Unusual Day","")</f>
        <v/>
      </c>
      <c r="R6591" t="str">
        <f>IF(AND(Stock_Info[[#This Row],[Spread High-Low]] &lt; 10, Stock_Info[[#This Row],[% Deli. Qty to Traded Qty]] &gt; 90), "Good Day", "")</f>
        <v/>
      </c>
    </row>
    <row r="6592" spans="1:18">
      <c r="A6592" t="s">
        <v>66</v>
      </c>
      <c r="B6592" s="1">
        <v>45779</v>
      </c>
      <c r="C6592" s="1" t="str">
        <f>"WEEK" &amp;" " &amp;  INT((DAY(Stock_Info[[#This Row],[Date]])+WEEKDAY(DATE(YEAR(Stock_Info[[#This Row],[Date]]),MONTH(Stock_Info[[#This Row],[Date]]),1))-1)/7)+1</f>
        <v>WEEK 1</v>
      </c>
      <c r="D6592" s="12">
        <v>2208.5</v>
      </c>
      <c r="E6592" s="12">
        <v>2224.15</v>
      </c>
      <c r="F6592" s="12">
        <v>2171.1</v>
      </c>
      <c r="G6592" s="12">
        <v>2185</v>
      </c>
      <c r="H6592" s="12">
        <v>2191.4142228330516</v>
      </c>
      <c r="I6592">
        <v>53843</v>
      </c>
      <c r="J6592">
        <v>2789</v>
      </c>
      <c r="K6592" s="12">
        <v>117992316</v>
      </c>
      <c r="L6592">
        <v>41650</v>
      </c>
      <c r="M6592">
        <v>77.349999999999994</v>
      </c>
      <c r="N6592">
        <v>53.05</v>
      </c>
      <c r="O6592">
        <v>-23.5</v>
      </c>
      <c r="P6592">
        <f xml:space="preserve"> IF(Stock_Info[[#This Row],[Close Price]] &gt; Stock_Info[[#This Row],[Open Price]], 1, 0)</f>
        <v>0</v>
      </c>
      <c r="Q6592" t="str">
        <f>IF(AND(Stock_Info[[#This Row],[% Deli. Qty to Traded Qty]]&gt;80,Stock_Info[[#This Row],[No. of Trades]]&lt;3000),"Unusual Day","")</f>
        <v/>
      </c>
      <c r="R6592" t="str">
        <f>IF(AND(Stock_Info[[#This Row],[Spread High-Low]] &lt; 10, Stock_Info[[#This Row],[% Deli. Qty to Traded Qty]] &gt; 90), "Good Day", "")</f>
        <v/>
      </c>
    </row>
    <row r="6593" spans="1:18">
      <c r="A6593" t="s">
        <v>66</v>
      </c>
      <c r="B6593" s="1">
        <v>45777</v>
      </c>
      <c r="C6593" s="1" t="str">
        <f>"WEEK" &amp;" " &amp;  INT((DAY(Stock_Info[[#This Row],[Date]])+WEEKDAY(DATE(YEAR(Stock_Info[[#This Row],[Date]]),MONTH(Stock_Info[[#This Row],[Date]]),1))-1)/7)+1</f>
        <v>WEEK 5</v>
      </c>
      <c r="D6593" s="12">
        <v>2208</v>
      </c>
      <c r="E6593" s="12">
        <v>2230.8000000000002</v>
      </c>
      <c r="F6593" s="12">
        <v>2191.5</v>
      </c>
      <c r="G6593" s="12">
        <v>2205.8000000000002</v>
      </c>
      <c r="H6593" s="12">
        <v>2219.0114489556277</v>
      </c>
      <c r="I6593">
        <v>112412</v>
      </c>
      <c r="J6593">
        <v>7142</v>
      </c>
      <c r="K6593" s="12">
        <v>249443515</v>
      </c>
      <c r="L6593">
        <v>89611</v>
      </c>
      <c r="M6593">
        <v>79.72</v>
      </c>
      <c r="N6593">
        <v>39.299999999999997</v>
      </c>
      <c r="O6593">
        <v>-2.2000000000000002</v>
      </c>
      <c r="P6593">
        <f xml:space="preserve"> IF(Stock_Info[[#This Row],[Close Price]] &gt; Stock_Info[[#This Row],[Open Price]], 1, 0)</f>
        <v>0</v>
      </c>
      <c r="Q6593" t="str">
        <f>IF(AND(Stock_Info[[#This Row],[% Deli. Qty to Traded Qty]]&gt;80,Stock_Info[[#This Row],[No. of Trades]]&lt;3000),"Unusual Day","")</f>
        <v/>
      </c>
      <c r="R6593" t="str">
        <f>IF(AND(Stock_Info[[#This Row],[Spread High-Low]] &lt; 10, Stock_Info[[#This Row],[% Deli. Qty to Traded Qty]] &gt; 90), "Good Day", "")</f>
        <v/>
      </c>
    </row>
    <row r="6594" spans="1:18">
      <c r="A6594" t="s">
        <v>66</v>
      </c>
      <c r="B6594" s="1">
        <v>45776</v>
      </c>
      <c r="C6594" s="1" t="str">
        <f>"WEEK" &amp;" " &amp;  INT((DAY(Stock_Info[[#This Row],[Date]])+WEEKDAY(DATE(YEAR(Stock_Info[[#This Row],[Date]]),MONTH(Stock_Info[[#This Row],[Date]]),1))-1)/7)+1</f>
        <v>WEEK 5</v>
      </c>
      <c r="D6594" s="12">
        <v>2229.9499999999998</v>
      </c>
      <c r="E6594" s="12">
        <v>2246.75</v>
      </c>
      <c r="F6594" s="12">
        <v>2198.4499999999998</v>
      </c>
      <c r="G6594" s="12">
        <v>2205.35</v>
      </c>
      <c r="H6594" s="12">
        <v>2221.0634627451327</v>
      </c>
      <c r="I6594">
        <v>113153</v>
      </c>
      <c r="J6594">
        <v>6578</v>
      </c>
      <c r="K6594" s="12">
        <v>251319994</v>
      </c>
      <c r="L6594">
        <v>85235</v>
      </c>
      <c r="M6594">
        <v>75.33</v>
      </c>
      <c r="N6594">
        <v>48.3</v>
      </c>
      <c r="O6594">
        <v>-24.6</v>
      </c>
      <c r="P6594">
        <f xml:space="preserve"> IF(Stock_Info[[#This Row],[Close Price]] &gt; Stock_Info[[#This Row],[Open Price]], 1, 0)</f>
        <v>0</v>
      </c>
      <c r="Q6594" t="str">
        <f>IF(AND(Stock_Info[[#This Row],[% Deli. Qty to Traded Qty]]&gt;80,Stock_Info[[#This Row],[No. of Trades]]&lt;3000),"Unusual Day","")</f>
        <v/>
      </c>
      <c r="R6594" t="str">
        <f>IF(AND(Stock_Info[[#This Row],[Spread High-Low]] &lt; 10, Stock_Info[[#This Row],[% Deli. Qty to Traded Qty]] &gt; 90), "Good Day", "")</f>
        <v/>
      </c>
    </row>
    <row r="6595" spans="1:18">
      <c r="A6595" t="s">
        <v>66</v>
      </c>
      <c r="B6595" s="1">
        <v>45775</v>
      </c>
      <c r="C6595" s="1" t="str">
        <f>"WEEK" &amp;" " &amp;  INT((DAY(Stock_Info[[#This Row],[Date]])+WEEKDAY(DATE(YEAR(Stock_Info[[#This Row],[Date]]),MONTH(Stock_Info[[#This Row],[Date]]),1))-1)/7)+1</f>
        <v>WEEK 5</v>
      </c>
      <c r="D6595" s="12">
        <v>2190.5500000000002</v>
      </c>
      <c r="E6595" s="12">
        <v>2232.25</v>
      </c>
      <c r="F6595" s="12">
        <v>2189</v>
      </c>
      <c r="G6595" s="12">
        <v>2226</v>
      </c>
      <c r="H6595" s="12">
        <v>2223.6508588048073</v>
      </c>
      <c r="I6595">
        <v>91115</v>
      </c>
      <c r="J6595">
        <v>3260</v>
      </c>
      <c r="K6595" s="12">
        <v>202607948</v>
      </c>
      <c r="L6595">
        <v>70495</v>
      </c>
      <c r="M6595">
        <v>77.37</v>
      </c>
      <c r="N6595">
        <v>43.25</v>
      </c>
      <c r="O6595">
        <v>35.450000000000003</v>
      </c>
      <c r="P6595">
        <f xml:space="preserve"> IF(Stock_Info[[#This Row],[Close Price]] &gt; Stock_Info[[#This Row],[Open Price]], 1, 0)</f>
        <v>1</v>
      </c>
      <c r="Q6595" t="str">
        <f>IF(AND(Stock_Info[[#This Row],[% Deli. Qty to Traded Qty]]&gt;80,Stock_Info[[#This Row],[No. of Trades]]&lt;3000),"Unusual Day","")</f>
        <v/>
      </c>
      <c r="R6595" t="str">
        <f>IF(AND(Stock_Info[[#This Row],[Spread High-Low]] &lt; 10, Stock_Info[[#This Row],[% Deli. Qty to Traded Qty]] &gt; 90), "Good Day", "")</f>
        <v/>
      </c>
    </row>
    <row r="6596" spans="1:18">
      <c r="A6596" t="s">
        <v>66</v>
      </c>
      <c r="B6596" s="1">
        <v>45772</v>
      </c>
      <c r="C6596" s="1" t="str">
        <f>"WEEK" &amp;" " &amp;  INT((DAY(Stock_Info[[#This Row],[Date]])+WEEKDAY(DATE(YEAR(Stock_Info[[#This Row],[Date]]),MONTH(Stock_Info[[#This Row],[Date]]),1))-1)/7)+1</f>
        <v>WEEK 4</v>
      </c>
      <c r="D6596" s="12">
        <v>2220</v>
      </c>
      <c r="E6596" s="12">
        <v>2231.6999999999998</v>
      </c>
      <c r="F6596" s="12">
        <v>2179</v>
      </c>
      <c r="G6596" s="12">
        <v>2203</v>
      </c>
      <c r="H6596" s="12">
        <v>2200.9598235869862</v>
      </c>
      <c r="I6596">
        <v>84801</v>
      </c>
      <c r="J6596">
        <v>6574</v>
      </c>
      <c r="K6596" s="12">
        <v>186643594</v>
      </c>
      <c r="L6596">
        <v>45062</v>
      </c>
      <c r="M6596">
        <v>53.14</v>
      </c>
      <c r="N6596">
        <v>52.7</v>
      </c>
      <c r="O6596">
        <v>-17</v>
      </c>
      <c r="P6596">
        <f xml:space="preserve"> IF(Stock_Info[[#This Row],[Close Price]] &gt; Stock_Info[[#This Row],[Open Price]], 1, 0)</f>
        <v>0</v>
      </c>
      <c r="Q6596" t="str">
        <f>IF(AND(Stock_Info[[#This Row],[% Deli. Qty to Traded Qty]]&gt;80,Stock_Info[[#This Row],[No. of Trades]]&lt;3000),"Unusual Day","")</f>
        <v/>
      </c>
      <c r="R6596" t="str">
        <f>IF(AND(Stock_Info[[#This Row],[Spread High-Low]] &lt; 10, Stock_Info[[#This Row],[% Deli. Qty to Traded Qty]] &gt; 90), "Good Day", "")</f>
        <v/>
      </c>
    </row>
    <row r="6597" spans="1:18">
      <c r="A6597" t="s">
        <v>66</v>
      </c>
      <c r="B6597" s="1">
        <v>45771</v>
      </c>
      <c r="C6597" s="1" t="str">
        <f>"WEEK" &amp;" " &amp;  INT((DAY(Stock_Info[[#This Row],[Date]])+WEEKDAY(DATE(YEAR(Stock_Info[[#This Row],[Date]]),MONTH(Stock_Info[[#This Row],[Date]]),1))-1)/7)+1</f>
        <v>WEEK 4</v>
      </c>
      <c r="D6597" s="12">
        <v>2226.6999999999998</v>
      </c>
      <c r="E6597" s="12">
        <v>2237.6999999999998</v>
      </c>
      <c r="F6597" s="12">
        <v>2214.75</v>
      </c>
      <c r="G6597" s="12">
        <v>2224</v>
      </c>
      <c r="H6597" s="12">
        <v>2227.708138740953</v>
      </c>
      <c r="I6597">
        <v>73230</v>
      </c>
      <c r="J6597">
        <v>2503</v>
      </c>
      <c r="K6597" s="12">
        <v>163135067</v>
      </c>
      <c r="L6597">
        <v>57552</v>
      </c>
      <c r="M6597">
        <v>78.59</v>
      </c>
      <c r="N6597">
        <v>22.95</v>
      </c>
      <c r="O6597">
        <v>-2.7</v>
      </c>
      <c r="P6597">
        <f xml:space="preserve"> IF(Stock_Info[[#This Row],[Close Price]] &gt; Stock_Info[[#This Row],[Open Price]], 1, 0)</f>
        <v>0</v>
      </c>
      <c r="Q6597" t="str">
        <f>IF(AND(Stock_Info[[#This Row],[% Deli. Qty to Traded Qty]]&gt;80,Stock_Info[[#This Row],[No. of Trades]]&lt;3000),"Unusual Day","")</f>
        <v/>
      </c>
      <c r="R6597" t="str">
        <f>IF(AND(Stock_Info[[#This Row],[Spread High-Low]] &lt; 10, Stock_Info[[#This Row],[% Deli. Qty to Traded Qty]] &gt; 90), "Good Day", "")</f>
        <v/>
      </c>
    </row>
    <row r="6598" spans="1:18">
      <c r="A6598" t="s">
        <v>66</v>
      </c>
      <c r="B6598" s="1">
        <v>45770</v>
      </c>
      <c r="C6598" s="1" t="str">
        <f>"WEEK" &amp;" " &amp;  INT((DAY(Stock_Info[[#This Row],[Date]])+WEEKDAY(DATE(YEAR(Stock_Info[[#This Row],[Date]]),MONTH(Stock_Info[[#This Row],[Date]]),1))-1)/7)+1</f>
        <v>WEEK 4</v>
      </c>
      <c r="D6598" s="12">
        <v>2272.1</v>
      </c>
      <c r="E6598" s="12">
        <v>2288</v>
      </c>
      <c r="F6598" s="12">
        <v>2220</v>
      </c>
      <c r="G6598" s="12">
        <v>2226.6999999999998</v>
      </c>
      <c r="H6598" s="12">
        <v>2231.5439901808195</v>
      </c>
      <c r="I6598">
        <v>158058</v>
      </c>
      <c r="J6598">
        <v>5091</v>
      </c>
      <c r="K6598" s="12">
        <v>352713380</v>
      </c>
      <c r="L6598">
        <v>117726</v>
      </c>
      <c r="M6598">
        <v>74.48</v>
      </c>
      <c r="N6598">
        <v>68</v>
      </c>
      <c r="O6598">
        <v>-45.4</v>
      </c>
      <c r="P6598">
        <f xml:space="preserve"> IF(Stock_Info[[#This Row],[Close Price]] &gt; Stock_Info[[#This Row],[Open Price]], 1, 0)</f>
        <v>0</v>
      </c>
      <c r="Q6598" t="str">
        <f>IF(AND(Stock_Info[[#This Row],[% Deli. Qty to Traded Qty]]&gt;80,Stock_Info[[#This Row],[No. of Trades]]&lt;3000),"Unusual Day","")</f>
        <v/>
      </c>
      <c r="R6598" t="str">
        <f>IF(AND(Stock_Info[[#This Row],[Spread High-Low]] &lt; 10, Stock_Info[[#This Row],[% Deli. Qty to Traded Qty]] &gt; 90), "Good Day", "")</f>
        <v/>
      </c>
    </row>
    <row r="6599" spans="1:18">
      <c r="A6599" t="s">
        <v>66</v>
      </c>
      <c r="B6599" s="1">
        <v>45769</v>
      </c>
      <c r="C6599" s="1" t="str">
        <f>"WEEK" &amp;" " &amp;  INT((DAY(Stock_Info[[#This Row],[Date]])+WEEKDAY(DATE(YEAR(Stock_Info[[#This Row],[Date]]),MONTH(Stock_Info[[#This Row],[Date]]),1))-1)/7)+1</f>
        <v>WEEK 4</v>
      </c>
      <c r="D6599" s="12">
        <v>2256.5500000000002</v>
      </c>
      <c r="E6599" s="12">
        <v>2301.5500000000002</v>
      </c>
      <c r="F6599" s="12">
        <v>2247.65</v>
      </c>
      <c r="G6599" s="12">
        <v>2267.5500000000002</v>
      </c>
      <c r="H6599" s="12">
        <v>2281.7290140957289</v>
      </c>
      <c r="I6599">
        <v>150613</v>
      </c>
      <c r="J6599">
        <v>8570</v>
      </c>
      <c r="K6599" s="12">
        <v>343658052</v>
      </c>
      <c r="L6599">
        <v>64508</v>
      </c>
      <c r="M6599">
        <v>42.83</v>
      </c>
      <c r="N6599">
        <v>53.9</v>
      </c>
      <c r="O6599">
        <v>11</v>
      </c>
      <c r="P6599">
        <f xml:space="preserve"> IF(Stock_Info[[#This Row],[Close Price]] &gt; Stock_Info[[#This Row],[Open Price]], 1, 0)</f>
        <v>1</v>
      </c>
      <c r="Q6599" t="str">
        <f>IF(AND(Stock_Info[[#This Row],[% Deli. Qty to Traded Qty]]&gt;80,Stock_Info[[#This Row],[No. of Trades]]&lt;3000),"Unusual Day","")</f>
        <v/>
      </c>
      <c r="R6599" t="str">
        <f>IF(AND(Stock_Info[[#This Row],[Spread High-Low]] &lt; 10, Stock_Info[[#This Row],[% Deli. Qty to Traded Qty]] &gt; 90), "Good Day", "")</f>
        <v/>
      </c>
    </row>
    <row r="6600" spans="1:18">
      <c r="A6600" t="s">
        <v>66</v>
      </c>
      <c r="B6600" s="1">
        <v>45768</v>
      </c>
      <c r="C6600" s="1" t="str">
        <f>"WEEK" &amp;" " &amp;  INT((DAY(Stock_Info[[#This Row],[Date]])+WEEKDAY(DATE(YEAR(Stock_Info[[#This Row],[Date]]),MONTH(Stock_Info[[#This Row],[Date]]),1))-1)/7)+1</f>
        <v>WEEK 4</v>
      </c>
      <c r="D6600" s="12">
        <v>2193.9</v>
      </c>
      <c r="E6600" s="12">
        <v>2261.5</v>
      </c>
      <c r="F6600" s="12">
        <v>2181.5</v>
      </c>
      <c r="G6600" s="12">
        <v>2242.5500000000002</v>
      </c>
      <c r="H6600" s="12">
        <v>2230.5235436981188</v>
      </c>
      <c r="I6600">
        <v>55174</v>
      </c>
      <c r="J6600">
        <v>3749</v>
      </c>
      <c r="K6600" s="12">
        <v>123066906</v>
      </c>
      <c r="L6600">
        <v>23337</v>
      </c>
      <c r="M6600">
        <v>42.3</v>
      </c>
      <c r="N6600">
        <v>80</v>
      </c>
      <c r="O6600">
        <v>48.65</v>
      </c>
      <c r="P6600">
        <f xml:space="preserve"> IF(Stock_Info[[#This Row],[Close Price]] &gt; Stock_Info[[#This Row],[Open Price]], 1, 0)</f>
        <v>1</v>
      </c>
      <c r="Q6600" t="str">
        <f>IF(AND(Stock_Info[[#This Row],[% Deli. Qty to Traded Qty]]&gt;80,Stock_Info[[#This Row],[No. of Trades]]&lt;3000),"Unusual Day","")</f>
        <v/>
      </c>
      <c r="R6600" t="str">
        <f>IF(AND(Stock_Info[[#This Row],[Spread High-Low]] &lt; 10, Stock_Info[[#This Row],[% Deli. Qty to Traded Qty]] &gt; 90), "Good Day", "")</f>
        <v/>
      </c>
    </row>
    <row r="6601" spans="1:18">
      <c r="A6601" t="s">
        <v>66</v>
      </c>
      <c r="B6601" s="1">
        <v>45764</v>
      </c>
      <c r="C6601" s="1" t="str">
        <f>"WEEK" &amp;" " &amp;  INT((DAY(Stock_Info[[#This Row],[Date]])+WEEKDAY(DATE(YEAR(Stock_Info[[#This Row],[Date]]),MONTH(Stock_Info[[#This Row],[Date]]),1))-1)/7)+1</f>
        <v>WEEK 3</v>
      </c>
      <c r="D6601" s="12">
        <v>2119</v>
      </c>
      <c r="E6601" s="12">
        <v>2194.4</v>
      </c>
      <c r="F6601" s="12">
        <v>2098.6</v>
      </c>
      <c r="G6601" s="12">
        <v>2188</v>
      </c>
      <c r="H6601" s="12">
        <v>2138.377623491685</v>
      </c>
      <c r="I6601">
        <v>194588</v>
      </c>
      <c r="J6601">
        <v>9061</v>
      </c>
      <c r="K6601" s="12">
        <v>416102625</v>
      </c>
      <c r="L6601">
        <v>159796</v>
      </c>
      <c r="M6601">
        <v>82.12</v>
      </c>
      <c r="N6601">
        <v>95.8</v>
      </c>
      <c r="O6601">
        <v>69</v>
      </c>
      <c r="P6601">
        <f xml:space="preserve"> IF(Stock_Info[[#This Row],[Close Price]] &gt; Stock_Info[[#This Row],[Open Price]], 1, 0)</f>
        <v>1</v>
      </c>
      <c r="Q6601" t="str">
        <f>IF(AND(Stock_Info[[#This Row],[% Deli. Qty to Traded Qty]]&gt;80,Stock_Info[[#This Row],[No. of Trades]]&lt;3000),"Unusual Day","")</f>
        <v/>
      </c>
      <c r="R6601" t="str">
        <f>IF(AND(Stock_Info[[#This Row],[Spread High-Low]] &lt; 10, Stock_Info[[#This Row],[% Deli. Qty to Traded Qty]] &gt; 90), "Good Day", "")</f>
        <v/>
      </c>
    </row>
    <row r="6602" spans="1:18">
      <c r="A6602" t="s">
        <v>66</v>
      </c>
      <c r="B6602" s="1">
        <v>45763</v>
      </c>
      <c r="C6602" s="1" t="str">
        <f>"WEEK" &amp;" " &amp;  INT((DAY(Stock_Info[[#This Row],[Date]])+WEEKDAY(DATE(YEAR(Stock_Info[[#This Row],[Date]]),MONTH(Stock_Info[[#This Row],[Date]]),1))-1)/7)+1</f>
        <v>WEEK 3</v>
      </c>
      <c r="D6602" s="12">
        <v>2111.15</v>
      </c>
      <c r="E6602" s="12">
        <v>2152</v>
      </c>
      <c r="F6602" s="12">
        <v>2111.15</v>
      </c>
      <c r="G6602" s="12">
        <v>2123</v>
      </c>
      <c r="H6602" s="12">
        <v>2123.3038133215182</v>
      </c>
      <c r="I6602">
        <v>169275</v>
      </c>
      <c r="J6602">
        <v>9584</v>
      </c>
      <c r="K6602" s="12">
        <v>359422253</v>
      </c>
      <c r="L6602">
        <v>145269</v>
      </c>
      <c r="M6602">
        <v>85.82</v>
      </c>
      <c r="N6602">
        <v>40.85</v>
      </c>
      <c r="O6602">
        <v>11.85</v>
      </c>
      <c r="P6602">
        <f xml:space="preserve"> IF(Stock_Info[[#This Row],[Close Price]] &gt; Stock_Info[[#This Row],[Open Price]], 1, 0)</f>
        <v>1</v>
      </c>
      <c r="Q6602" t="str">
        <f>IF(AND(Stock_Info[[#This Row],[% Deli. Qty to Traded Qty]]&gt;80,Stock_Info[[#This Row],[No. of Trades]]&lt;3000),"Unusual Day","")</f>
        <v/>
      </c>
      <c r="R6602" t="str">
        <f>IF(AND(Stock_Info[[#This Row],[Spread High-Low]] &lt; 10, Stock_Info[[#This Row],[% Deli. Qty to Traded Qty]] &gt; 90), "Good Day", "")</f>
        <v/>
      </c>
    </row>
    <row r="6603" spans="1:18">
      <c r="A6603" t="s">
        <v>66</v>
      </c>
      <c r="B6603" s="1">
        <v>45762</v>
      </c>
      <c r="C6603" s="1" t="str">
        <f>"WEEK" &amp;" " &amp;  INT((DAY(Stock_Info[[#This Row],[Date]])+WEEKDAY(DATE(YEAR(Stock_Info[[#This Row],[Date]]),MONTH(Stock_Info[[#This Row],[Date]]),1))-1)/7)+1</f>
        <v>WEEK 3</v>
      </c>
      <c r="D6603" s="12">
        <v>2150.0500000000002</v>
      </c>
      <c r="E6603" s="12">
        <v>2150.0500000000002</v>
      </c>
      <c r="F6603" s="12">
        <v>2101</v>
      </c>
      <c r="G6603" s="12">
        <v>2120.8000000000002</v>
      </c>
      <c r="H6603" s="12">
        <v>2115.9842540806608</v>
      </c>
      <c r="I6603">
        <v>74559</v>
      </c>
      <c r="J6603">
        <v>4533</v>
      </c>
      <c r="K6603" s="12">
        <v>157765670</v>
      </c>
      <c r="L6603">
        <v>32202</v>
      </c>
      <c r="M6603">
        <v>43.19</v>
      </c>
      <c r="N6603">
        <v>49.05</v>
      </c>
      <c r="O6603">
        <v>-29.25</v>
      </c>
      <c r="P6603">
        <f xml:space="preserve"> IF(Stock_Info[[#This Row],[Close Price]] &gt; Stock_Info[[#This Row],[Open Price]], 1, 0)</f>
        <v>0</v>
      </c>
      <c r="Q6603" t="str">
        <f>IF(AND(Stock_Info[[#This Row],[% Deli. Qty to Traded Qty]]&gt;80,Stock_Info[[#This Row],[No. of Trades]]&lt;3000),"Unusual Day","")</f>
        <v/>
      </c>
      <c r="R6603" t="str">
        <f>IF(AND(Stock_Info[[#This Row],[Spread High-Low]] &lt; 10, Stock_Info[[#This Row],[% Deli. Qty to Traded Qty]] &gt; 90), "Good Day", "")</f>
        <v/>
      </c>
    </row>
    <row r="6604" spans="1:18">
      <c r="A6604" t="s">
        <v>66</v>
      </c>
      <c r="B6604" s="1">
        <v>45758</v>
      </c>
      <c r="C6604" s="1" t="str">
        <f>"WEEK" &amp;" " &amp;  INT((DAY(Stock_Info[[#This Row],[Date]])+WEEKDAY(DATE(YEAR(Stock_Info[[#This Row],[Date]]),MONTH(Stock_Info[[#This Row],[Date]]),1))-1)/7)+1</f>
        <v>WEEK 2</v>
      </c>
      <c r="D6604" s="12">
        <v>2053.4499999999998</v>
      </c>
      <c r="E6604" s="12">
        <v>2139.5</v>
      </c>
      <c r="F6604" s="12">
        <v>2053.4499999999998</v>
      </c>
      <c r="G6604" s="12">
        <v>2111.5</v>
      </c>
      <c r="H6604" s="12">
        <v>2119.8491722263407</v>
      </c>
      <c r="I6604">
        <v>141645</v>
      </c>
      <c r="J6604">
        <v>8183</v>
      </c>
      <c r="K6604" s="12">
        <v>300266036</v>
      </c>
      <c r="L6604">
        <v>95883</v>
      </c>
      <c r="M6604">
        <v>67.69</v>
      </c>
      <c r="N6604">
        <v>86.05</v>
      </c>
      <c r="O6604">
        <v>58.05</v>
      </c>
      <c r="P6604">
        <f xml:space="preserve"> IF(Stock_Info[[#This Row],[Close Price]] &gt; Stock_Info[[#This Row],[Open Price]], 1, 0)</f>
        <v>1</v>
      </c>
      <c r="Q6604" t="str">
        <f>IF(AND(Stock_Info[[#This Row],[% Deli. Qty to Traded Qty]]&gt;80,Stock_Info[[#This Row],[No. of Trades]]&lt;3000),"Unusual Day","")</f>
        <v/>
      </c>
      <c r="R6604" t="str">
        <f>IF(AND(Stock_Info[[#This Row],[Spread High-Low]] &lt; 10, Stock_Info[[#This Row],[% Deli. Qty to Traded Qty]] &gt; 90), "Good Day", "")</f>
        <v/>
      </c>
    </row>
    <row r="6605" spans="1:18">
      <c r="A6605" t="s">
        <v>66</v>
      </c>
      <c r="B6605" s="1">
        <v>45756</v>
      </c>
      <c r="C6605" s="1" t="str">
        <f>"WEEK" &amp;" " &amp;  INT((DAY(Stock_Info[[#This Row],[Date]])+WEEKDAY(DATE(YEAR(Stock_Info[[#This Row],[Date]]),MONTH(Stock_Info[[#This Row],[Date]]),1))-1)/7)+1</f>
        <v>WEEK 2</v>
      </c>
      <c r="D6605" s="12">
        <v>2095.1</v>
      </c>
      <c r="E6605" s="12">
        <v>2095.1</v>
      </c>
      <c r="F6605" s="12">
        <v>2039.95</v>
      </c>
      <c r="G6605" s="12">
        <v>2053.0500000000002</v>
      </c>
      <c r="H6605" s="12">
        <v>2056.0273967645035</v>
      </c>
      <c r="I6605">
        <v>27631</v>
      </c>
      <c r="J6605">
        <v>2252</v>
      </c>
      <c r="K6605" s="12">
        <v>56810093</v>
      </c>
      <c r="L6605">
        <v>12809</v>
      </c>
      <c r="M6605">
        <v>46.36</v>
      </c>
      <c r="N6605">
        <v>55.15</v>
      </c>
      <c r="O6605">
        <v>-42.05</v>
      </c>
      <c r="P6605">
        <f xml:space="preserve"> IF(Stock_Info[[#This Row],[Close Price]] &gt; Stock_Info[[#This Row],[Open Price]], 1, 0)</f>
        <v>0</v>
      </c>
      <c r="Q6605" t="str">
        <f>IF(AND(Stock_Info[[#This Row],[% Deli. Qty to Traded Qty]]&gt;80,Stock_Info[[#This Row],[No. of Trades]]&lt;3000),"Unusual Day","")</f>
        <v/>
      </c>
      <c r="R6605" t="str">
        <f>IF(AND(Stock_Info[[#This Row],[Spread High-Low]] &lt; 10, Stock_Info[[#This Row],[% Deli. Qty to Traded Qty]] &gt; 90), "Good Day", "")</f>
        <v/>
      </c>
    </row>
    <row r="6606" spans="1:18">
      <c r="A6606" t="s">
        <v>66</v>
      </c>
      <c r="B6606" s="1">
        <v>45755</v>
      </c>
      <c r="C6606" s="1" t="str">
        <f>"WEEK" &amp;" " &amp;  INT((DAY(Stock_Info[[#This Row],[Date]])+WEEKDAY(DATE(YEAR(Stock_Info[[#This Row],[Date]]),MONTH(Stock_Info[[#This Row],[Date]]),1))-1)/7)+1</f>
        <v>WEEK 2</v>
      </c>
      <c r="D6606" s="12">
        <v>2056.15</v>
      </c>
      <c r="E6606" s="12">
        <v>2079.9</v>
      </c>
      <c r="F6606" s="12">
        <v>2037.8</v>
      </c>
      <c r="G6606" s="12">
        <v>2054.4499999999998</v>
      </c>
      <c r="H6606" s="12">
        <v>2055.5736934323072</v>
      </c>
      <c r="I6606">
        <v>106156</v>
      </c>
      <c r="J6606">
        <v>9464</v>
      </c>
      <c r="K6606" s="12">
        <v>218211481</v>
      </c>
      <c r="L6606">
        <v>37200</v>
      </c>
      <c r="M6606">
        <v>35.04</v>
      </c>
      <c r="N6606">
        <v>42.1</v>
      </c>
      <c r="O6606">
        <v>-1.7</v>
      </c>
      <c r="P6606">
        <f xml:space="preserve"> IF(Stock_Info[[#This Row],[Close Price]] &gt; Stock_Info[[#This Row],[Open Price]], 1, 0)</f>
        <v>0</v>
      </c>
      <c r="Q6606" t="str">
        <f>IF(AND(Stock_Info[[#This Row],[% Deli. Qty to Traded Qty]]&gt;80,Stock_Info[[#This Row],[No. of Trades]]&lt;3000),"Unusual Day","")</f>
        <v/>
      </c>
      <c r="R6606" t="str">
        <f>IF(AND(Stock_Info[[#This Row],[Spread High-Low]] &lt; 10, Stock_Info[[#This Row],[% Deli. Qty to Traded Qty]] &gt; 90), "Good Day", "")</f>
        <v/>
      </c>
    </row>
    <row r="6607" spans="1:18">
      <c r="A6607" t="s">
        <v>66</v>
      </c>
      <c r="B6607" s="1">
        <v>45754</v>
      </c>
      <c r="C6607" s="1" t="str">
        <f>"WEEK" &amp;" " &amp;  INT((DAY(Stock_Info[[#This Row],[Date]])+WEEKDAY(DATE(YEAR(Stock_Info[[#This Row],[Date]]),MONTH(Stock_Info[[#This Row],[Date]]),1))-1)/7)+1</f>
        <v>WEEK 2</v>
      </c>
      <c r="D6607" s="12">
        <v>1960.05</v>
      </c>
      <c r="E6607" s="12">
        <v>2081.4499999999998</v>
      </c>
      <c r="F6607" s="12">
        <v>1960.05</v>
      </c>
      <c r="G6607" s="12">
        <v>2039.2</v>
      </c>
      <c r="H6607" s="12">
        <v>2038.3478676884831</v>
      </c>
      <c r="I6607">
        <v>223654</v>
      </c>
      <c r="J6607">
        <v>8892</v>
      </c>
      <c r="K6607" s="12">
        <v>455884654</v>
      </c>
      <c r="L6607">
        <v>159453</v>
      </c>
      <c r="M6607">
        <v>71.290000000000006</v>
      </c>
      <c r="N6607">
        <v>121.4</v>
      </c>
      <c r="O6607">
        <v>79.150000000000006</v>
      </c>
      <c r="P6607">
        <f xml:space="preserve"> IF(Stock_Info[[#This Row],[Close Price]] &gt; Stock_Info[[#This Row],[Open Price]], 1, 0)</f>
        <v>1</v>
      </c>
      <c r="Q6607" t="str">
        <f>IF(AND(Stock_Info[[#This Row],[% Deli. Qty to Traded Qty]]&gt;80,Stock_Info[[#This Row],[No. of Trades]]&lt;3000),"Unusual Day","")</f>
        <v/>
      </c>
      <c r="R6607" t="str">
        <f>IF(AND(Stock_Info[[#This Row],[Spread High-Low]] &lt; 10, Stock_Info[[#This Row],[% Deli. Qty to Traded Qty]] &gt; 90), "Good Day", "")</f>
        <v/>
      </c>
    </row>
    <row r="6608" spans="1:18">
      <c r="A6608" t="s">
        <v>66</v>
      </c>
      <c r="B6608" s="1">
        <v>45751</v>
      </c>
      <c r="C6608" s="1" t="str">
        <f>"WEEK" &amp;" " &amp;  INT((DAY(Stock_Info[[#This Row],[Date]])+WEEKDAY(DATE(YEAR(Stock_Info[[#This Row],[Date]]),MONTH(Stock_Info[[#This Row],[Date]]),1))-1)/7)+1</f>
        <v>WEEK 1</v>
      </c>
      <c r="D6608" s="12">
        <v>2139.85</v>
      </c>
      <c r="E6608" s="12">
        <v>2145</v>
      </c>
      <c r="F6608" s="12">
        <v>2118.1999999999998</v>
      </c>
      <c r="G6608" s="12">
        <v>2132.9499999999998</v>
      </c>
      <c r="H6608" s="12">
        <v>2131.0414470381525</v>
      </c>
      <c r="I6608">
        <v>31872</v>
      </c>
      <c r="J6608">
        <v>2550</v>
      </c>
      <c r="K6608" s="12">
        <v>67920553</v>
      </c>
      <c r="L6608">
        <v>23953</v>
      </c>
      <c r="M6608">
        <v>75.150000000000006</v>
      </c>
      <c r="N6608">
        <v>26.8</v>
      </c>
      <c r="O6608">
        <v>-6.9</v>
      </c>
      <c r="P6608">
        <f xml:space="preserve"> IF(Stock_Info[[#This Row],[Close Price]] &gt; Stock_Info[[#This Row],[Open Price]], 1, 0)</f>
        <v>0</v>
      </c>
      <c r="Q6608" t="str">
        <f>IF(AND(Stock_Info[[#This Row],[% Deli. Qty to Traded Qty]]&gt;80,Stock_Info[[#This Row],[No. of Trades]]&lt;3000),"Unusual Day","")</f>
        <v/>
      </c>
      <c r="R6608" t="str">
        <f>IF(AND(Stock_Info[[#This Row],[Spread High-Low]] &lt; 10, Stock_Info[[#This Row],[% Deli. Qty to Traded Qty]] &gt; 90), "Good Day", "")</f>
        <v/>
      </c>
    </row>
    <row r="6609" spans="1:18">
      <c r="A6609" t="s">
        <v>66</v>
      </c>
      <c r="B6609" s="1">
        <v>45750</v>
      </c>
      <c r="C6609" s="1" t="str">
        <f>"WEEK" &amp;" " &amp;  INT((DAY(Stock_Info[[#This Row],[Date]])+WEEKDAY(DATE(YEAR(Stock_Info[[#This Row],[Date]]),MONTH(Stock_Info[[#This Row],[Date]]),1))-1)/7)+1</f>
        <v>WEEK 1</v>
      </c>
      <c r="D6609" s="12">
        <v>2106.0500000000002</v>
      </c>
      <c r="E6609" s="12">
        <v>2150.9</v>
      </c>
      <c r="F6609" s="12">
        <v>2106.0500000000002</v>
      </c>
      <c r="G6609" s="12">
        <v>2131.9</v>
      </c>
      <c r="H6609" s="12">
        <v>2135.9696758639166</v>
      </c>
      <c r="I6609">
        <v>18665</v>
      </c>
      <c r="J6609">
        <v>1487</v>
      </c>
      <c r="K6609" s="12">
        <v>39867874</v>
      </c>
      <c r="L6609">
        <v>11117</v>
      </c>
      <c r="M6609">
        <v>59.56</v>
      </c>
      <c r="N6609">
        <v>44.85</v>
      </c>
      <c r="O6609">
        <v>25.85</v>
      </c>
      <c r="P6609">
        <f xml:space="preserve"> IF(Stock_Info[[#This Row],[Close Price]] &gt; Stock_Info[[#This Row],[Open Price]], 1, 0)</f>
        <v>1</v>
      </c>
      <c r="Q6609" t="str">
        <f>IF(AND(Stock_Info[[#This Row],[% Deli. Qty to Traded Qty]]&gt;80,Stock_Info[[#This Row],[No. of Trades]]&lt;3000),"Unusual Day","")</f>
        <v/>
      </c>
      <c r="R6609" t="str">
        <f>IF(AND(Stock_Info[[#This Row],[Spread High-Low]] &lt; 10, Stock_Info[[#This Row],[% Deli. Qty to Traded Qty]] &gt; 90), "Good Day", "")</f>
        <v/>
      </c>
    </row>
    <row r="6610" spans="1:18">
      <c r="A6610" t="s">
        <v>66</v>
      </c>
      <c r="B6610" s="1">
        <v>45749</v>
      </c>
      <c r="C6610" s="1" t="str">
        <f>"WEEK" &amp;" " &amp;  INT((DAY(Stock_Info[[#This Row],[Date]])+WEEKDAY(DATE(YEAR(Stock_Info[[#This Row],[Date]]),MONTH(Stock_Info[[#This Row],[Date]]),1))-1)/7)+1</f>
        <v>WEEK 1</v>
      </c>
      <c r="D6610" s="12">
        <v>2145.25</v>
      </c>
      <c r="E6610" s="12">
        <v>2158.65</v>
      </c>
      <c r="F6610" s="12">
        <v>2139.1999999999998</v>
      </c>
      <c r="G6610" s="12">
        <v>2154.5500000000002</v>
      </c>
      <c r="H6610" s="12">
        <v>2148.8921045612165</v>
      </c>
      <c r="I6610">
        <v>14996</v>
      </c>
      <c r="J6610">
        <v>1823</v>
      </c>
      <c r="K6610" s="12">
        <v>32224786</v>
      </c>
      <c r="L6610">
        <v>7223</v>
      </c>
      <c r="M6610">
        <v>48.17</v>
      </c>
      <c r="N6610">
        <v>19.45</v>
      </c>
      <c r="O6610">
        <v>9.3000000000000007</v>
      </c>
      <c r="P6610">
        <f xml:space="preserve"> IF(Stock_Info[[#This Row],[Close Price]] &gt; Stock_Info[[#This Row],[Open Price]], 1, 0)</f>
        <v>1</v>
      </c>
      <c r="Q6610" t="str">
        <f>IF(AND(Stock_Info[[#This Row],[% Deli. Qty to Traded Qty]]&gt;80,Stock_Info[[#This Row],[No. of Trades]]&lt;3000),"Unusual Day","")</f>
        <v/>
      </c>
      <c r="R6610" t="str">
        <f>IF(AND(Stock_Info[[#This Row],[Spread High-Low]] &lt; 10, Stock_Info[[#This Row],[% Deli. Qty to Traded Qty]] &gt; 90), "Good Day", "")</f>
        <v/>
      </c>
    </row>
    <row r="6611" spans="1:18">
      <c r="A6611" t="s">
        <v>66</v>
      </c>
      <c r="B6611" s="1">
        <v>45748</v>
      </c>
      <c r="C6611" s="1" t="str">
        <f>"WEEK" &amp;" " &amp;  INT((DAY(Stock_Info[[#This Row],[Date]])+WEEKDAY(DATE(YEAR(Stock_Info[[#This Row],[Date]]),MONTH(Stock_Info[[#This Row],[Date]]),1))-1)/7)+1</f>
        <v>WEEK 1</v>
      </c>
      <c r="D6611" s="12">
        <v>2172.75</v>
      </c>
      <c r="E6611" s="12">
        <v>2176.1999999999998</v>
      </c>
      <c r="F6611" s="12">
        <v>2136.0500000000002</v>
      </c>
      <c r="G6611" s="12">
        <v>2145.25</v>
      </c>
      <c r="H6611" s="12">
        <v>2149.6913761965907</v>
      </c>
      <c r="I6611">
        <v>95793</v>
      </c>
      <c r="J6611">
        <v>7577</v>
      </c>
      <c r="K6611" s="12">
        <v>205925386</v>
      </c>
      <c r="L6611">
        <v>39627</v>
      </c>
      <c r="M6611">
        <v>41.37</v>
      </c>
      <c r="N6611">
        <v>40.15</v>
      </c>
      <c r="O6611">
        <v>-27.5</v>
      </c>
      <c r="P6611">
        <f xml:space="preserve"> IF(Stock_Info[[#This Row],[Close Price]] &gt; Stock_Info[[#This Row],[Open Price]], 1, 0)</f>
        <v>0</v>
      </c>
      <c r="Q6611" t="str">
        <f>IF(AND(Stock_Info[[#This Row],[% Deli. Qty to Traded Qty]]&gt;80,Stock_Info[[#This Row],[No. of Trades]]&lt;3000),"Unusual Day","")</f>
        <v/>
      </c>
      <c r="R6611" t="str">
        <f>IF(AND(Stock_Info[[#This Row],[Spread High-Low]] &lt; 10, Stock_Info[[#This Row],[% Deli. Qty to Traded Qty]] &gt; 90), "Good Day", "")</f>
        <v/>
      </c>
    </row>
    <row r="6612" spans="1:18">
      <c r="A6612" t="s">
        <v>66</v>
      </c>
      <c r="B6612" s="1">
        <v>45744</v>
      </c>
      <c r="C6612" s="1" t="str">
        <f>"WEEK" &amp;" " &amp;  INT((DAY(Stock_Info[[#This Row],[Date]])+WEEKDAY(DATE(YEAR(Stock_Info[[#This Row],[Date]]),MONTH(Stock_Info[[#This Row],[Date]]),1))-1)/7)+1</f>
        <v>WEEK 5</v>
      </c>
      <c r="D6612" s="12">
        <v>2133.65</v>
      </c>
      <c r="E6612" s="12">
        <v>2179.5500000000002</v>
      </c>
      <c r="F6612" s="12">
        <v>2133.65</v>
      </c>
      <c r="G6612" s="12">
        <v>2171.3000000000002</v>
      </c>
      <c r="H6612" s="12">
        <v>2166.0744724426172</v>
      </c>
      <c r="I6612">
        <v>65917</v>
      </c>
      <c r="J6612">
        <v>4885</v>
      </c>
      <c r="K6612" s="12">
        <v>142781131</v>
      </c>
      <c r="L6612">
        <v>34497</v>
      </c>
      <c r="M6612">
        <v>52.33</v>
      </c>
      <c r="N6612">
        <v>45.9</v>
      </c>
      <c r="O6612">
        <v>37.65</v>
      </c>
      <c r="P6612">
        <f xml:space="preserve"> IF(Stock_Info[[#This Row],[Close Price]] &gt; Stock_Info[[#This Row],[Open Price]], 1, 0)</f>
        <v>1</v>
      </c>
      <c r="Q6612" t="str">
        <f>IF(AND(Stock_Info[[#This Row],[% Deli. Qty to Traded Qty]]&gt;80,Stock_Info[[#This Row],[No. of Trades]]&lt;3000),"Unusual Day","")</f>
        <v/>
      </c>
      <c r="R6612" t="str">
        <f>IF(AND(Stock_Info[[#This Row],[Spread High-Low]] &lt; 10, Stock_Info[[#This Row],[% Deli. Qty to Traded Qty]] &gt; 90), "Good Day", "")</f>
        <v/>
      </c>
    </row>
    <row r="6613" spans="1:18">
      <c r="A6613" t="s">
        <v>66</v>
      </c>
      <c r="B6613" s="1">
        <v>45743</v>
      </c>
      <c r="C6613" s="1" t="str">
        <f>"WEEK" &amp;" " &amp;  INT((DAY(Stock_Info[[#This Row],[Date]])+WEEKDAY(DATE(YEAR(Stock_Info[[#This Row],[Date]]),MONTH(Stock_Info[[#This Row],[Date]]),1))-1)/7)+1</f>
        <v>WEEK 5</v>
      </c>
      <c r="D6613" s="12">
        <v>2133.25</v>
      </c>
      <c r="E6613" s="12">
        <v>2151.15</v>
      </c>
      <c r="F6613" s="12">
        <v>2118</v>
      </c>
      <c r="G6613" s="12">
        <v>2131.15</v>
      </c>
      <c r="H6613" s="12">
        <v>2135.8560461319344</v>
      </c>
      <c r="I6613">
        <v>28787</v>
      </c>
      <c r="J6613">
        <v>2462</v>
      </c>
      <c r="K6613" s="12">
        <v>61484888</v>
      </c>
      <c r="L6613">
        <v>11520</v>
      </c>
      <c r="M6613">
        <v>40.020000000000003</v>
      </c>
      <c r="N6613">
        <v>33.15</v>
      </c>
      <c r="O6613">
        <v>-2.1</v>
      </c>
      <c r="P6613">
        <f xml:space="preserve"> IF(Stock_Info[[#This Row],[Close Price]] &gt; Stock_Info[[#This Row],[Open Price]], 1, 0)</f>
        <v>0</v>
      </c>
      <c r="Q6613" t="str">
        <f>IF(AND(Stock_Info[[#This Row],[% Deli. Qty to Traded Qty]]&gt;80,Stock_Info[[#This Row],[No. of Trades]]&lt;3000),"Unusual Day","")</f>
        <v/>
      </c>
      <c r="R6613" t="str">
        <f>IF(AND(Stock_Info[[#This Row],[Spread High-Low]] &lt; 10, Stock_Info[[#This Row],[% Deli. Qty to Traded Qty]] &gt; 90), "Good Day", "")</f>
        <v/>
      </c>
    </row>
    <row r="6614" spans="1:18">
      <c r="A6614" t="s">
        <v>66</v>
      </c>
      <c r="B6614" s="1">
        <v>45742</v>
      </c>
      <c r="C6614" s="1" t="str">
        <f>"WEEK" &amp;" " &amp;  INT((DAY(Stock_Info[[#This Row],[Date]])+WEEKDAY(DATE(YEAR(Stock_Info[[#This Row],[Date]]),MONTH(Stock_Info[[#This Row],[Date]]),1))-1)/7)+1</f>
        <v>WEEK 5</v>
      </c>
      <c r="D6614" s="12">
        <v>2161.1</v>
      </c>
      <c r="E6614" s="12">
        <v>2175.1999999999998</v>
      </c>
      <c r="F6614" s="12">
        <v>2129.0500000000002</v>
      </c>
      <c r="G6614" s="12">
        <v>2143.35</v>
      </c>
      <c r="H6614" s="12">
        <v>2148.9082798161703</v>
      </c>
      <c r="I6614">
        <v>66801</v>
      </c>
      <c r="J6614">
        <v>6313</v>
      </c>
      <c r="K6614" s="12">
        <v>143549222</v>
      </c>
      <c r="L6614">
        <v>33697</v>
      </c>
      <c r="M6614">
        <v>50.44</v>
      </c>
      <c r="N6614">
        <v>46.15</v>
      </c>
      <c r="O6614">
        <v>-17.75</v>
      </c>
      <c r="P6614">
        <f xml:space="preserve"> IF(Stock_Info[[#This Row],[Close Price]] &gt; Stock_Info[[#This Row],[Open Price]], 1, 0)</f>
        <v>0</v>
      </c>
      <c r="Q6614" t="str">
        <f>IF(AND(Stock_Info[[#This Row],[% Deli. Qty to Traded Qty]]&gt;80,Stock_Info[[#This Row],[No. of Trades]]&lt;3000),"Unusual Day","")</f>
        <v/>
      </c>
      <c r="R6614" t="str">
        <f>IF(AND(Stock_Info[[#This Row],[Spread High-Low]] &lt; 10, Stock_Info[[#This Row],[% Deli. Qty to Traded Qty]] &gt; 90), "Good Day", "")</f>
        <v/>
      </c>
    </row>
    <row r="6615" spans="1:18">
      <c r="A6615" t="s">
        <v>66</v>
      </c>
      <c r="B6615" s="1">
        <v>45741</v>
      </c>
      <c r="C6615" s="1" t="str">
        <f>"WEEK" &amp;" " &amp;  INT((DAY(Stock_Info[[#This Row],[Date]])+WEEKDAY(DATE(YEAR(Stock_Info[[#This Row],[Date]]),MONTH(Stock_Info[[#This Row],[Date]]),1))-1)/7)+1</f>
        <v>WEEK 5</v>
      </c>
      <c r="D6615" s="12">
        <v>2176.25</v>
      </c>
      <c r="E6615" s="12">
        <v>2202.75</v>
      </c>
      <c r="F6615" s="12">
        <v>2160</v>
      </c>
      <c r="G6615" s="12">
        <v>2170.85</v>
      </c>
      <c r="H6615" s="12">
        <v>2183.5964743155787</v>
      </c>
      <c r="I6615">
        <v>184645</v>
      </c>
      <c r="J6615">
        <v>11764</v>
      </c>
      <c r="K6615" s="12">
        <v>403190171</v>
      </c>
      <c r="L6615">
        <v>74360</v>
      </c>
      <c r="M6615">
        <v>40.270000000000003</v>
      </c>
      <c r="N6615">
        <v>42.75</v>
      </c>
      <c r="O6615">
        <v>-5.4</v>
      </c>
      <c r="P6615">
        <f xml:space="preserve"> IF(Stock_Info[[#This Row],[Close Price]] &gt; Stock_Info[[#This Row],[Open Price]], 1, 0)</f>
        <v>0</v>
      </c>
      <c r="Q6615" t="str">
        <f>IF(AND(Stock_Info[[#This Row],[% Deli. Qty to Traded Qty]]&gt;80,Stock_Info[[#This Row],[No. of Trades]]&lt;3000),"Unusual Day","")</f>
        <v/>
      </c>
      <c r="R6615" t="str">
        <f>IF(AND(Stock_Info[[#This Row],[Spread High-Low]] &lt; 10, Stock_Info[[#This Row],[% Deli. Qty to Traded Qty]] &gt; 90), "Good Day", "")</f>
        <v/>
      </c>
    </row>
    <row r="6616" spans="1:18">
      <c r="A6616" t="s">
        <v>66</v>
      </c>
      <c r="B6616" s="1">
        <v>45740</v>
      </c>
      <c r="C6616" s="1" t="str">
        <f>"WEEK" &amp;" " &amp;  INT((DAY(Stock_Info[[#This Row],[Date]])+WEEKDAY(DATE(YEAR(Stock_Info[[#This Row],[Date]]),MONTH(Stock_Info[[#This Row],[Date]]),1))-1)/7)+1</f>
        <v>WEEK 5</v>
      </c>
      <c r="D6616" s="12">
        <v>2092.4</v>
      </c>
      <c r="E6616" s="12">
        <v>2189.4</v>
      </c>
      <c r="F6616" s="12">
        <v>2088</v>
      </c>
      <c r="G6616" s="12">
        <v>2178.35</v>
      </c>
      <c r="H6616" s="12">
        <v>2161.2912061997349</v>
      </c>
      <c r="I6616">
        <v>245946</v>
      </c>
      <c r="J6616">
        <v>17859</v>
      </c>
      <c r="K6616" s="12">
        <v>531560927</v>
      </c>
      <c r="L6616">
        <v>124737</v>
      </c>
      <c r="M6616">
        <v>50.72</v>
      </c>
      <c r="N6616">
        <v>101.4</v>
      </c>
      <c r="O6616">
        <v>85.95</v>
      </c>
      <c r="P6616">
        <f xml:space="preserve"> IF(Stock_Info[[#This Row],[Close Price]] &gt; Stock_Info[[#This Row],[Open Price]], 1, 0)</f>
        <v>1</v>
      </c>
      <c r="Q6616" t="str">
        <f>IF(AND(Stock_Info[[#This Row],[% Deli. Qty to Traded Qty]]&gt;80,Stock_Info[[#This Row],[No. of Trades]]&lt;3000),"Unusual Day","")</f>
        <v/>
      </c>
      <c r="R6616" t="str">
        <f>IF(AND(Stock_Info[[#This Row],[Spread High-Low]] &lt; 10, Stock_Info[[#This Row],[% Deli. Qty to Traded Qty]] &gt; 90), "Good Day", "")</f>
        <v/>
      </c>
    </row>
    <row r="6617" spans="1:18">
      <c r="A6617" t="s">
        <v>66</v>
      </c>
      <c r="B6617" s="1">
        <v>45737</v>
      </c>
      <c r="C6617" s="1" t="str">
        <f>"WEEK" &amp;" " &amp;  INT((DAY(Stock_Info[[#This Row],[Date]])+WEEKDAY(DATE(YEAR(Stock_Info[[#This Row],[Date]]),MONTH(Stock_Info[[#This Row],[Date]]),1))-1)/7)+1</f>
        <v>WEEK 4</v>
      </c>
      <c r="D6617" s="12">
        <v>2036.05</v>
      </c>
      <c r="E6617" s="12">
        <v>2096</v>
      </c>
      <c r="F6617" s="12">
        <v>2034.15</v>
      </c>
      <c r="G6617" s="12">
        <v>2084.4</v>
      </c>
      <c r="H6617" s="12">
        <v>2073.6872418051985</v>
      </c>
      <c r="I6617">
        <v>70441</v>
      </c>
      <c r="J6617">
        <v>14083</v>
      </c>
      <c r="K6617" s="12">
        <v>146072603</v>
      </c>
      <c r="L6617">
        <v>31137</v>
      </c>
      <c r="M6617">
        <v>44.2</v>
      </c>
      <c r="N6617">
        <v>61.85</v>
      </c>
      <c r="O6617">
        <v>48.35</v>
      </c>
      <c r="P6617">
        <f xml:space="preserve"> IF(Stock_Info[[#This Row],[Close Price]] &gt; Stock_Info[[#This Row],[Open Price]], 1, 0)</f>
        <v>1</v>
      </c>
      <c r="Q6617" t="str">
        <f>IF(AND(Stock_Info[[#This Row],[% Deli. Qty to Traded Qty]]&gt;80,Stock_Info[[#This Row],[No. of Trades]]&lt;3000),"Unusual Day","")</f>
        <v/>
      </c>
      <c r="R6617" t="str">
        <f>IF(AND(Stock_Info[[#This Row],[Spread High-Low]] &lt; 10, Stock_Info[[#This Row],[% Deli. Qty to Traded Qty]] &gt; 90), "Good Day", "")</f>
        <v/>
      </c>
    </row>
    <row r="6618" spans="1:18">
      <c r="A6618" t="s">
        <v>66</v>
      </c>
      <c r="B6618" s="1">
        <v>45736</v>
      </c>
      <c r="C6618" s="1" t="str">
        <f>"WEEK" &amp;" " &amp;  INT((DAY(Stock_Info[[#This Row],[Date]])+WEEKDAY(DATE(YEAR(Stock_Info[[#This Row],[Date]]),MONTH(Stock_Info[[#This Row],[Date]]),1))-1)/7)+1</f>
        <v>WEEK 4</v>
      </c>
      <c r="D6618" s="12">
        <v>2039.85</v>
      </c>
      <c r="E6618" s="12">
        <v>2039.85</v>
      </c>
      <c r="F6618" s="12">
        <v>2016.7</v>
      </c>
      <c r="G6618" s="12">
        <v>2035.25</v>
      </c>
      <c r="H6618" s="12">
        <v>2032.4072454378577</v>
      </c>
      <c r="I6618">
        <v>37044</v>
      </c>
      <c r="J6618">
        <v>3350</v>
      </c>
      <c r="K6618" s="12">
        <v>75288494</v>
      </c>
      <c r="L6618">
        <v>26532</v>
      </c>
      <c r="M6618">
        <v>71.62</v>
      </c>
      <c r="N6618">
        <v>23.15</v>
      </c>
      <c r="O6618">
        <v>-4.5999999999999996</v>
      </c>
      <c r="P6618">
        <f xml:space="preserve"> IF(Stock_Info[[#This Row],[Close Price]] &gt; Stock_Info[[#This Row],[Open Price]], 1, 0)</f>
        <v>0</v>
      </c>
      <c r="Q6618" t="str">
        <f>IF(AND(Stock_Info[[#This Row],[% Deli. Qty to Traded Qty]]&gt;80,Stock_Info[[#This Row],[No. of Trades]]&lt;3000),"Unusual Day","")</f>
        <v/>
      </c>
      <c r="R6618" t="str">
        <f>IF(AND(Stock_Info[[#This Row],[Spread High-Low]] &lt; 10, Stock_Info[[#This Row],[% Deli. Qty to Traded Qty]] &gt; 90), "Good Day", "")</f>
        <v/>
      </c>
    </row>
    <row r="6619" spans="1:18">
      <c r="A6619" t="s">
        <v>66</v>
      </c>
      <c r="B6619" s="1">
        <v>45735</v>
      </c>
      <c r="C6619" s="1" t="str">
        <f>"WEEK" &amp;" " &amp;  INT((DAY(Stock_Info[[#This Row],[Date]])+WEEKDAY(DATE(YEAR(Stock_Info[[#This Row],[Date]]),MONTH(Stock_Info[[#This Row],[Date]]),1))-1)/7)+1</f>
        <v>WEEK 4</v>
      </c>
      <c r="D6619" s="12">
        <v>2039.45</v>
      </c>
      <c r="E6619" s="12">
        <v>2050</v>
      </c>
      <c r="F6619" s="12">
        <v>2016.85</v>
      </c>
      <c r="G6619" s="12">
        <v>2021.45</v>
      </c>
      <c r="H6619" s="12">
        <v>2034.9067328211695</v>
      </c>
      <c r="I6619">
        <v>93720</v>
      </c>
      <c r="J6619">
        <v>9746</v>
      </c>
      <c r="K6619" s="12">
        <v>190711459</v>
      </c>
      <c r="L6619">
        <v>69029</v>
      </c>
      <c r="M6619">
        <v>73.650000000000006</v>
      </c>
      <c r="N6619">
        <v>33.15</v>
      </c>
      <c r="O6619">
        <v>-18</v>
      </c>
      <c r="P6619">
        <f xml:space="preserve"> IF(Stock_Info[[#This Row],[Close Price]] &gt; Stock_Info[[#This Row],[Open Price]], 1, 0)</f>
        <v>0</v>
      </c>
      <c r="Q6619" t="str">
        <f>IF(AND(Stock_Info[[#This Row],[% Deli. Qty to Traded Qty]]&gt;80,Stock_Info[[#This Row],[No. of Trades]]&lt;3000),"Unusual Day","")</f>
        <v/>
      </c>
      <c r="R6619" t="str">
        <f>IF(AND(Stock_Info[[#This Row],[Spread High-Low]] &lt; 10, Stock_Info[[#This Row],[% Deli. Qty to Traded Qty]] &gt; 90), "Good Day", "")</f>
        <v/>
      </c>
    </row>
    <row r="6620" spans="1:18">
      <c r="A6620" t="s">
        <v>66</v>
      </c>
      <c r="B6620" s="1">
        <v>45734</v>
      </c>
      <c r="C6620" s="1" t="str">
        <f>"WEEK" &amp;" " &amp;  INT((DAY(Stock_Info[[#This Row],[Date]])+WEEKDAY(DATE(YEAR(Stock_Info[[#This Row],[Date]]),MONTH(Stock_Info[[#This Row],[Date]]),1))-1)/7)+1</f>
        <v>WEEK 4</v>
      </c>
      <c r="D6620" s="12">
        <v>2000</v>
      </c>
      <c r="E6620" s="12">
        <v>2039.05</v>
      </c>
      <c r="F6620" s="12">
        <v>1988.85</v>
      </c>
      <c r="G6620" s="12">
        <v>2034.6</v>
      </c>
      <c r="H6620" s="12">
        <v>2020.7533220328721</v>
      </c>
      <c r="I6620">
        <v>66074</v>
      </c>
      <c r="J6620">
        <v>6796</v>
      </c>
      <c r="K6620" s="12">
        <v>133519255</v>
      </c>
      <c r="L6620">
        <v>24571</v>
      </c>
      <c r="M6620">
        <v>37.19</v>
      </c>
      <c r="N6620">
        <v>50.2</v>
      </c>
      <c r="O6620">
        <v>34.6</v>
      </c>
      <c r="P6620">
        <f xml:space="preserve"> IF(Stock_Info[[#This Row],[Close Price]] &gt; Stock_Info[[#This Row],[Open Price]], 1, 0)</f>
        <v>1</v>
      </c>
      <c r="Q6620" t="str">
        <f>IF(AND(Stock_Info[[#This Row],[% Deli. Qty to Traded Qty]]&gt;80,Stock_Info[[#This Row],[No. of Trades]]&lt;3000),"Unusual Day","")</f>
        <v/>
      </c>
      <c r="R6620" t="str">
        <f>IF(AND(Stock_Info[[#This Row],[Spread High-Low]] &lt; 10, Stock_Info[[#This Row],[% Deli. Qty to Traded Qty]] &gt; 90), "Good Day", "")</f>
        <v/>
      </c>
    </row>
    <row r="6621" spans="1:18">
      <c r="A6621" t="s">
        <v>66</v>
      </c>
      <c r="B6621" s="1">
        <v>45733</v>
      </c>
      <c r="C6621" s="1" t="str">
        <f>"WEEK" &amp;" " &amp;  INT((DAY(Stock_Info[[#This Row],[Date]])+WEEKDAY(DATE(YEAR(Stock_Info[[#This Row],[Date]]),MONTH(Stock_Info[[#This Row],[Date]]),1))-1)/7)+1</f>
        <v>WEEK 4</v>
      </c>
      <c r="D6621" s="12">
        <v>1984.95</v>
      </c>
      <c r="E6621" s="12">
        <v>1998.5</v>
      </c>
      <c r="F6621" s="12">
        <v>1974</v>
      </c>
      <c r="G6621" s="12">
        <v>1992.8</v>
      </c>
      <c r="H6621" s="12">
        <v>1992.4074470153607</v>
      </c>
      <c r="I6621">
        <v>20572</v>
      </c>
      <c r="J6621">
        <v>3550</v>
      </c>
      <c r="K6621" s="12">
        <v>40987806</v>
      </c>
      <c r="L6621">
        <v>10284</v>
      </c>
      <c r="M6621">
        <v>49.99</v>
      </c>
      <c r="N6621">
        <v>24.5</v>
      </c>
      <c r="O6621">
        <v>7.85</v>
      </c>
      <c r="P6621">
        <f xml:space="preserve"> IF(Stock_Info[[#This Row],[Close Price]] &gt; Stock_Info[[#This Row],[Open Price]], 1, 0)</f>
        <v>1</v>
      </c>
      <c r="Q6621" t="str">
        <f>IF(AND(Stock_Info[[#This Row],[% Deli. Qty to Traded Qty]]&gt;80,Stock_Info[[#This Row],[No. of Trades]]&lt;3000),"Unusual Day","")</f>
        <v/>
      </c>
      <c r="R6621" t="str">
        <f>IF(AND(Stock_Info[[#This Row],[Spread High-Low]] &lt; 10, Stock_Info[[#This Row],[% Deli. Qty to Traded Qty]] &gt; 90), "Good Day", "")</f>
        <v/>
      </c>
    </row>
    <row r="6622" spans="1:18">
      <c r="A6622" t="s">
        <v>66</v>
      </c>
      <c r="B6622" s="1">
        <v>45729</v>
      </c>
      <c r="C6622" s="1" t="str">
        <f>"WEEK" &amp;" " &amp;  INT((DAY(Stock_Info[[#This Row],[Date]])+WEEKDAY(DATE(YEAR(Stock_Info[[#This Row],[Date]]),MONTH(Stock_Info[[#This Row],[Date]]),1))-1)/7)+1</f>
        <v>WEEK 3</v>
      </c>
      <c r="D6622" s="12">
        <v>1980</v>
      </c>
      <c r="E6622" s="12">
        <v>1993</v>
      </c>
      <c r="F6622" s="12">
        <v>1970</v>
      </c>
      <c r="G6622" s="12">
        <v>1984.8</v>
      </c>
      <c r="H6622" s="12">
        <v>1984.0964645697209</v>
      </c>
      <c r="I6622">
        <v>78972</v>
      </c>
      <c r="J6622">
        <v>5493</v>
      </c>
      <c r="K6622" s="12">
        <v>156688066</v>
      </c>
      <c r="L6622">
        <v>66531</v>
      </c>
      <c r="M6622">
        <v>84.25</v>
      </c>
      <c r="N6622">
        <v>23</v>
      </c>
      <c r="O6622">
        <v>4.8</v>
      </c>
      <c r="P6622">
        <f xml:space="preserve"> IF(Stock_Info[[#This Row],[Close Price]] &gt; Stock_Info[[#This Row],[Open Price]], 1, 0)</f>
        <v>1</v>
      </c>
      <c r="Q6622" t="str">
        <f>IF(AND(Stock_Info[[#This Row],[% Deli. Qty to Traded Qty]]&gt;80,Stock_Info[[#This Row],[No. of Trades]]&lt;3000),"Unusual Day","")</f>
        <v/>
      </c>
      <c r="R6622" t="str">
        <f>IF(AND(Stock_Info[[#This Row],[Spread High-Low]] &lt; 10, Stock_Info[[#This Row],[% Deli. Qty to Traded Qty]] &gt; 90), "Good Day", "")</f>
        <v/>
      </c>
    </row>
    <row r="6623" spans="1:18">
      <c r="A6623" t="s">
        <v>66</v>
      </c>
      <c r="B6623" s="1">
        <v>45728</v>
      </c>
      <c r="C6623" s="1" t="str">
        <f>"WEEK" &amp;" " &amp;  INT((DAY(Stock_Info[[#This Row],[Date]])+WEEKDAY(DATE(YEAR(Stock_Info[[#This Row],[Date]]),MONTH(Stock_Info[[#This Row],[Date]]),1))-1)/7)+1</f>
        <v>WEEK 3</v>
      </c>
      <c r="D6623" s="12">
        <v>1945.6</v>
      </c>
      <c r="E6623" s="12">
        <v>1997</v>
      </c>
      <c r="F6623" s="12">
        <v>1940</v>
      </c>
      <c r="G6623" s="12">
        <v>1982.4</v>
      </c>
      <c r="H6623" s="12">
        <v>1981.9968673021312</v>
      </c>
      <c r="I6623">
        <v>74696</v>
      </c>
      <c r="J6623">
        <v>9405</v>
      </c>
      <c r="K6623" s="12">
        <v>148047238</v>
      </c>
      <c r="L6623">
        <v>26114</v>
      </c>
      <c r="M6623">
        <v>34.96</v>
      </c>
      <c r="N6623">
        <v>57</v>
      </c>
      <c r="O6623">
        <v>36.799999999999997</v>
      </c>
      <c r="P6623">
        <f xml:space="preserve"> IF(Stock_Info[[#This Row],[Close Price]] &gt; Stock_Info[[#This Row],[Open Price]], 1, 0)</f>
        <v>1</v>
      </c>
      <c r="Q6623" t="str">
        <f>IF(AND(Stock_Info[[#This Row],[% Deli. Qty to Traded Qty]]&gt;80,Stock_Info[[#This Row],[No. of Trades]]&lt;3000),"Unusual Day","")</f>
        <v/>
      </c>
      <c r="R6623" t="str">
        <f>IF(AND(Stock_Info[[#This Row],[Spread High-Low]] &lt; 10, Stock_Info[[#This Row],[% Deli. Qty to Traded Qty]] &gt; 90), "Good Day", "")</f>
        <v/>
      </c>
    </row>
    <row r="6624" spans="1:18">
      <c r="A6624" t="s">
        <v>66</v>
      </c>
      <c r="B6624" s="1">
        <v>45727</v>
      </c>
      <c r="C6624" s="1" t="str">
        <f>"WEEK" &amp;" " &amp;  INT((DAY(Stock_Info[[#This Row],[Date]])+WEEKDAY(DATE(YEAR(Stock_Info[[#This Row],[Date]]),MONTH(Stock_Info[[#This Row],[Date]]),1))-1)/7)+1</f>
        <v>WEEK 3</v>
      </c>
      <c r="D6624" s="12">
        <v>1921.8</v>
      </c>
      <c r="E6624" s="12">
        <v>1943.7</v>
      </c>
      <c r="F6624" s="12">
        <v>1903.3</v>
      </c>
      <c r="G6624" s="12">
        <v>1934.95</v>
      </c>
      <c r="H6624" s="12">
        <v>1927.0721234861933</v>
      </c>
      <c r="I6624">
        <v>44507</v>
      </c>
      <c r="J6624">
        <v>5123</v>
      </c>
      <c r="K6624" s="12">
        <v>85768199</v>
      </c>
      <c r="L6624">
        <v>22840</v>
      </c>
      <c r="M6624">
        <v>51.32</v>
      </c>
      <c r="N6624">
        <v>40.4</v>
      </c>
      <c r="O6624">
        <v>13.15</v>
      </c>
      <c r="P6624">
        <f xml:space="preserve"> IF(Stock_Info[[#This Row],[Close Price]] &gt; Stock_Info[[#This Row],[Open Price]], 1, 0)</f>
        <v>1</v>
      </c>
      <c r="Q6624" t="str">
        <f>IF(AND(Stock_Info[[#This Row],[% Deli. Qty to Traded Qty]]&gt;80,Stock_Info[[#This Row],[No. of Trades]]&lt;3000),"Unusual Day","")</f>
        <v/>
      </c>
      <c r="R6624" t="str">
        <f>IF(AND(Stock_Info[[#This Row],[Spread High-Low]] &lt; 10, Stock_Info[[#This Row],[% Deli. Qty to Traded Qty]] &gt; 90), "Good Day", "")</f>
        <v/>
      </c>
    </row>
    <row r="6625" spans="1:18">
      <c r="A6625" t="s">
        <v>66</v>
      </c>
      <c r="B6625" s="1">
        <v>45726</v>
      </c>
      <c r="C6625" s="1" t="str">
        <f>"WEEK" &amp;" " &amp;  INT((DAY(Stock_Info[[#This Row],[Date]])+WEEKDAY(DATE(YEAR(Stock_Info[[#This Row],[Date]]),MONTH(Stock_Info[[#This Row],[Date]]),1))-1)/7)+1</f>
        <v>WEEK 3</v>
      </c>
      <c r="D6625" s="12">
        <v>1939.7</v>
      </c>
      <c r="E6625" s="12">
        <v>1939.7</v>
      </c>
      <c r="F6625" s="12">
        <v>1918</v>
      </c>
      <c r="G6625" s="12">
        <v>1921.8</v>
      </c>
      <c r="H6625" s="12">
        <v>1931.5009177519448</v>
      </c>
      <c r="I6625">
        <v>11441</v>
      </c>
      <c r="J6625">
        <v>3512</v>
      </c>
      <c r="K6625" s="12">
        <v>22098302</v>
      </c>
      <c r="L6625">
        <v>3705</v>
      </c>
      <c r="M6625">
        <v>32.380000000000003</v>
      </c>
      <c r="N6625">
        <v>21.7</v>
      </c>
      <c r="O6625">
        <v>-17.899999999999999</v>
      </c>
      <c r="P6625">
        <f xml:space="preserve"> IF(Stock_Info[[#This Row],[Close Price]] &gt; Stock_Info[[#This Row],[Open Price]], 1, 0)</f>
        <v>0</v>
      </c>
      <c r="Q6625" t="str">
        <f>IF(AND(Stock_Info[[#This Row],[% Deli. Qty to Traded Qty]]&gt;80,Stock_Info[[#This Row],[No. of Trades]]&lt;3000),"Unusual Day","")</f>
        <v/>
      </c>
      <c r="R6625" t="str">
        <f>IF(AND(Stock_Info[[#This Row],[Spread High-Low]] &lt; 10, Stock_Info[[#This Row],[% Deli. Qty to Traded Qty]] &gt; 90), "Good Day", "")</f>
        <v/>
      </c>
    </row>
    <row r="6626" spans="1:18">
      <c r="A6626" t="s">
        <v>66</v>
      </c>
      <c r="B6626" s="1">
        <v>45723</v>
      </c>
      <c r="C6626" s="1" t="str">
        <f>"WEEK" &amp;" " &amp;  INT((DAY(Stock_Info[[#This Row],[Date]])+WEEKDAY(DATE(YEAR(Stock_Info[[#This Row],[Date]]),MONTH(Stock_Info[[#This Row],[Date]]),1))-1)/7)+1</f>
        <v>WEEK 2</v>
      </c>
      <c r="D6626" s="12">
        <v>1921.7</v>
      </c>
      <c r="E6626" s="12">
        <v>1939.75</v>
      </c>
      <c r="F6626" s="12">
        <v>1910.5</v>
      </c>
      <c r="G6626" s="12">
        <v>1934.35</v>
      </c>
      <c r="H6626" s="12">
        <v>1925.7491083587315</v>
      </c>
      <c r="I6626">
        <v>15421</v>
      </c>
      <c r="J6626">
        <v>2763</v>
      </c>
      <c r="K6626" s="12">
        <v>29696977</v>
      </c>
      <c r="L6626">
        <v>7345</v>
      </c>
      <c r="M6626">
        <v>47.63</v>
      </c>
      <c r="N6626">
        <v>29.25</v>
      </c>
      <c r="O6626">
        <v>12.65</v>
      </c>
      <c r="P6626">
        <f xml:space="preserve"> IF(Stock_Info[[#This Row],[Close Price]] &gt; Stock_Info[[#This Row],[Open Price]], 1, 0)</f>
        <v>1</v>
      </c>
      <c r="Q6626" t="str">
        <f>IF(AND(Stock_Info[[#This Row],[% Deli. Qty to Traded Qty]]&gt;80,Stock_Info[[#This Row],[No. of Trades]]&lt;3000),"Unusual Day","")</f>
        <v/>
      </c>
      <c r="R6626" t="str">
        <f>IF(AND(Stock_Info[[#This Row],[Spread High-Low]] &lt; 10, Stock_Info[[#This Row],[% Deli. Qty to Traded Qty]] &gt; 90), "Good Day", "")</f>
        <v/>
      </c>
    </row>
    <row r="6627" spans="1:18">
      <c r="A6627" t="s">
        <v>66</v>
      </c>
      <c r="B6627" s="1">
        <v>45722</v>
      </c>
      <c r="C6627" s="1" t="str">
        <f>"WEEK" &amp;" " &amp;  INT((DAY(Stock_Info[[#This Row],[Date]])+WEEKDAY(DATE(YEAR(Stock_Info[[#This Row],[Date]]),MONTH(Stock_Info[[#This Row],[Date]]),1))-1)/7)+1</f>
        <v>WEEK 2</v>
      </c>
      <c r="D6627" s="12">
        <v>1962.95</v>
      </c>
      <c r="E6627" s="12">
        <v>1962.95</v>
      </c>
      <c r="F6627" s="12">
        <v>1910.5</v>
      </c>
      <c r="G6627" s="12">
        <v>1921.6</v>
      </c>
      <c r="H6627" s="12">
        <v>1924.0552828940113</v>
      </c>
      <c r="I6627">
        <v>36268</v>
      </c>
      <c r="J6627">
        <v>4275</v>
      </c>
      <c r="K6627" s="12">
        <v>69781637</v>
      </c>
      <c r="L6627">
        <v>16278</v>
      </c>
      <c r="M6627">
        <v>44.88</v>
      </c>
      <c r="N6627">
        <v>52.45</v>
      </c>
      <c r="O6627">
        <v>-41.35</v>
      </c>
      <c r="P6627">
        <f xml:space="preserve"> IF(Stock_Info[[#This Row],[Close Price]] &gt; Stock_Info[[#This Row],[Open Price]], 1, 0)</f>
        <v>0</v>
      </c>
      <c r="Q6627" t="str">
        <f>IF(AND(Stock_Info[[#This Row],[% Deli. Qty to Traded Qty]]&gt;80,Stock_Info[[#This Row],[No. of Trades]]&lt;3000),"Unusual Day","")</f>
        <v/>
      </c>
      <c r="R6627" t="str">
        <f>IF(AND(Stock_Info[[#This Row],[Spread High-Low]] &lt; 10, Stock_Info[[#This Row],[% Deli. Qty to Traded Qty]] &gt; 90), "Good Day", "")</f>
        <v/>
      </c>
    </row>
    <row r="6628" spans="1:18">
      <c r="A6628" t="s">
        <v>66</v>
      </c>
      <c r="B6628" s="1">
        <v>45721</v>
      </c>
      <c r="C6628" s="1" t="str">
        <f>"WEEK" &amp;" " &amp;  INT((DAY(Stock_Info[[#This Row],[Date]])+WEEKDAY(DATE(YEAR(Stock_Info[[#This Row],[Date]]),MONTH(Stock_Info[[#This Row],[Date]]),1))-1)/7)+1</f>
        <v>WEEK 2</v>
      </c>
      <c r="D6628" s="12">
        <v>1913.75</v>
      </c>
      <c r="E6628" s="12">
        <v>1953</v>
      </c>
      <c r="F6628" s="12">
        <v>1895.45</v>
      </c>
      <c r="G6628" s="12">
        <v>1940.3</v>
      </c>
      <c r="H6628" s="12">
        <v>1939.3564765254625</v>
      </c>
      <c r="I6628">
        <v>1360112</v>
      </c>
      <c r="J6628">
        <v>5995</v>
      </c>
      <c r="K6628" s="12">
        <v>2637742016</v>
      </c>
      <c r="L6628">
        <v>1268613</v>
      </c>
      <c r="M6628">
        <v>93.27</v>
      </c>
      <c r="N6628">
        <v>57.55</v>
      </c>
      <c r="O6628">
        <v>26.55</v>
      </c>
      <c r="P6628">
        <f xml:space="preserve"> IF(Stock_Info[[#This Row],[Close Price]] &gt; Stock_Info[[#This Row],[Open Price]], 1, 0)</f>
        <v>1</v>
      </c>
      <c r="Q6628" t="str">
        <f>IF(AND(Stock_Info[[#This Row],[% Deli. Qty to Traded Qty]]&gt;80,Stock_Info[[#This Row],[No. of Trades]]&lt;3000),"Unusual Day","")</f>
        <v/>
      </c>
      <c r="R6628" t="str">
        <f>IF(AND(Stock_Info[[#This Row],[Spread High-Low]] &lt; 10, Stock_Info[[#This Row],[% Deli. Qty to Traded Qty]] &gt; 90), "Good Day", "")</f>
        <v/>
      </c>
    </row>
    <row r="6629" spans="1:18">
      <c r="A6629" t="s">
        <v>66</v>
      </c>
      <c r="B6629" s="1">
        <v>45720</v>
      </c>
      <c r="C6629" s="1" t="str">
        <f>"WEEK" &amp;" " &amp;  INT((DAY(Stock_Info[[#This Row],[Date]])+WEEKDAY(DATE(YEAR(Stock_Info[[#This Row],[Date]]),MONTH(Stock_Info[[#This Row],[Date]]),1))-1)/7)+1</f>
        <v>WEEK 2</v>
      </c>
      <c r="D6629" s="12">
        <v>1911.95</v>
      </c>
      <c r="E6629" s="12">
        <v>1915.8</v>
      </c>
      <c r="F6629" s="12">
        <v>1898.35</v>
      </c>
      <c r="G6629" s="12">
        <v>1908.7</v>
      </c>
      <c r="H6629" s="12">
        <v>1908.7202615314864</v>
      </c>
      <c r="I6629">
        <v>41907</v>
      </c>
      <c r="J6629">
        <v>4368</v>
      </c>
      <c r="K6629" s="12">
        <v>79988740</v>
      </c>
      <c r="L6629">
        <v>23208</v>
      </c>
      <c r="M6629">
        <v>55.38</v>
      </c>
      <c r="N6629">
        <v>17.45</v>
      </c>
      <c r="O6629">
        <v>-3.25</v>
      </c>
      <c r="P6629">
        <f xml:space="preserve"> IF(Stock_Info[[#This Row],[Close Price]] &gt; Stock_Info[[#This Row],[Open Price]], 1, 0)</f>
        <v>0</v>
      </c>
      <c r="Q6629" t="str">
        <f>IF(AND(Stock_Info[[#This Row],[% Deli. Qty to Traded Qty]]&gt;80,Stock_Info[[#This Row],[No. of Trades]]&lt;3000),"Unusual Day","")</f>
        <v/>
      </c>
      <c r="R6629" t="str">
        <f>IF(AND(Stock_Info[[#This Row],[Spread High-Low]] &lt; 10, Stock_Info[[#This Row],[% Deli. Qty to Traded Qty]] &gt; 90), "Good Day", "")</f>
        <v/>
      </c>
    </row>
    <row r="6630" spans="1:18">
      <c r="A6630" t="s">
        <v>66</v>
      </c>
      <c r="B6630" s="1">
        <v>45719</v>
      </c>
      <c r="C6630" s="1" t="str">
        <f>"WEEK" &amp;" " &amp;  INT((DAY(Stock_Info[[#This Row],[Date]])+WEEKDAY(DATE(YEAR(Stock_Info[[#This Row],[Date]]),MONTH(Stock_Info[[#This Row],[Date]]),1))-1)/7)+1</f>
        <v>WEEK 2</v>
      </c>
      <c r="D6630" s="12">
        <v>1901.25</v>
      </c>
      <c r="E6630" s="12">
        <v>1923.25</v>
      </c>
      <c r="F6630" s="12">
        <v>1894.9</v>
      </c>
      <c r="G6630" s="12">
        <v>1913.25</v>
      </c>
      <c r="H6630" s="12">
        <v>1908.736126040355</v>
      </c>
      <c r="I6630">
        <v>32561</v>
      </c>
      <c r="J6630">
        <v>6299</v>
      </c>
      <c r="K6630" s="12">
        <v>62150357</v>
      </c>
      <c r="L6630">
        <v>15720</v>
      </c>
      <c r="M6630">
        <v>48.28</v>
      </c>
      <c r="N6630">
        <v>28.35</v>
      </c>
      <c r="O6630">
        <v>12</v>
      </c>
      <c r="P6630">
        <f xml:space="preserve"> IF(Stock_Info[[#This Row],[Close Price]] &gt; Stock_Info[[#This Row],[Open Price]], 1, 0)</f>
        <v>1</v>
      </c>
      <c r="Q6630" t="str">
        <f>IF(AND(Stock_Info[[#This Row],[% Deli. Qty to Traded Qty]]&gt;80,Stock_Info[[#This Row],[No. of Trades]]&lt;3000),"Unusual Day","")</f>
        <v/>
      </c>
      <c r="R6630" t="str">
        <f>IF(AND(Stock_Info[[#This Row],[Spread High-Low]] &lt; 10, Stock_Info[[#This Row],[% Deli. Qty to Traded Qty]] &gt; 90), "Good Day", "")</f>
        <v/>
      </c>
    </row>
    <row r="6631" spans="1:18">
      <c r="A6631" t="s">
        <v>66</v>
      </c>
      <c r="B6631" s="1">
        <v>45716</v>
      </c>
      <c r="C6631" s="1" t="str">
        <f>"WEEK" &amp;" " &amp;  INT((DAY(Stock_Info[[#This Row],[Date]])+WEEKDAY(DATE(YEAR(Stock_Info[[#This Row],[Date]]),MONTH(Stock_Info[[#This Row],[Date]]),1))-1)/7)+1</f>
        <v>WEEK 5</v>
      </c>
      <c r="D6631" s="12">
        <v>1944.8</v>
      </c>
      <c r="E6631" s="12">
        <v>1944.8</v>
      </c>
      <c r="F6631" s="12">
        <v>1896</v>
      </c>
      <c r="G6631" s="12">
        <v>1900.75</v>
      </c>
      <c r="H6631" s="12">
        <v>1914.1149755191625</v>
      </c>
      <c r="I6631">
        <v>23692</v>
      </c>
      <c r="J6631">
        <v>1886</v>
      </c>
      <c r="K6631" s="12">
        <v>45349212</v>
      </c>
      <c r="L6631">
        <v>10955</v>
      </c>
      <c r="M6631">
        <v>46.24</v>
      </c>
      <c r="N6631">
        <v>48.8</v>
      </c>
      <c r="O6631">
        <v>-44.05</v>
      </c>
      <c r="P6631">
        <f xml:space="preserve"> IF(Stock_Info[[#This Row],[Close Price]] &gt; Stock_Info[[#This Row],[Open Price]], 1, 0)</f>
        <v>0</v>
      </c>
      <c r="Q6631" t="str">
        <f>IF(AND(Stock_Info[[#This Row],[% Deli. Qty to Traded Qty]]&gt;80,Stock_Info[[#This Row],[No. of Trades]]&lt;3000),"Unusual Day","")</f>
        <v/>
      </c>
      <c r="R6631" t="str">
        <f>IF(AND(Stock_Info[[#This Row],[Spread High-Low]] &lt; 10, Stock_Info[[#This Row],[% Deli. Qty to Traded Qty]] &gt; 90), "Good Day", "")</f>
        <v/>
      </c>
    </row>
    <row r="6632" spans="1:18">
      <c r="A6632" t="s">
        <v>66</v>
      </c>
      <c r="B6632" s="1">
        <v>45715</v>
      </c>
      <c r="C6632" s="1" t="str">
        <f>"WEEK" &amp;" " &amp;  INT((DAY(Stock_Info[[#This Row],[Date]])+WEEKDAY(DATE(YEAR(Stock_Info[[#This Row],[Date]]),MONTH(Stock_Info[[#This Row],[Date]]),1))-1)/7)+1</f>
        <v>WEEK 5</v>
      </c>
      <c r="D6632" s="12">
        <v>1970</v>
      </c>
      <c r="E6632" s="12">
        <v>1973.65</v>
      </c>
      <c r="F6632" s="12">
        <v>1940</v>
      </c>
      <c r="G6632" s="12">
        <v>1946.35</v>
      </c>
      <c r="H6632" s="12">
        <v>1950.6256116974234</v>
      </c>
      <c r="I6632">
        <v>33922</v>
      </c>
      <c r="J6632">
        <v>3443</v>
      </c>
      <c r="K6632" s="12">
        <v>66169122</v>
      </c>
      <c r="L6632">
        <v>17126</v>
      </c>
      <c r="M6632">
        <v>50.49</v>
      </c>
      <c r="N6632">
        <v>33.65</v>
      </c>
      <c r="O6632">
        <v>-23.65</v>
      </c>
      <c r="P6632">
        <f xml:space="preserve"> IF(Stock_Info[[#This Row],[Close Price]] &gt; Stock_Info[[#This Row],[Open Price]], 1, 0)</f>
        <v>0</v>
      </c>
      <c r="Q6632" t="str">
        <f>IF(AND(Stock_Info[[#This Row],[% Deli. Qty to Traded Qty]]&gt;80,Stock_Info[[#This Row],[No. of Trades]]&lt;3000),"Unusual Day","")</f>
        <v/>
      </c>
      <c r="R6632" t="str">
        <f>IF(AND(Stock_Info[[#This Row],[Spread High-Low]] &lt; 10, Stock_Info[[#This Row],[% Deli. Qty to Traded Qty]] &gt; 90), "Good Day", "")</f>
        <v/>
      </c>
    </row>
    <row r="6633" spans="1:18">
      <c r="A6633" t="s">
        <v>66</v>
      </c>
      <c r="B6633" s="1">
        <v>45713</v>
      </c>
      <c r="C6633" s="1" t="str">
        <f>"WEEK" &amp;" " &amp;  INT((DAY(Stock_Info[[#This Row],[Date]])+WEEKDAY(DATE(YEAR(Stock_Info[[#This Row],[Date]]),MONTH(Stock_Info[[#This Row],[Date]]),1))-1)/7)+1</f>
        <v>WEEK 5</v>
      </c>
      <c r="D6633" s="12">
        <v>1960.25</v>
      </c>
      <c r="E6633" s="12">
        <v>1979</v>
      </c>
      <c r="F6633" s="12">
        <v>1958.5</v>
      </c>
      <c r="G6633" s="12">
        <v>1968.05</v>
      </c>
      <c r="H6633" s="12">
        <v>1969.0052318535081</v>
      </c>
      <c r="I6633">
        <v>250007</v>
      </c>
      <c r="J6633">
        <v>15892</v>
      </c>
      <c r="K6633" s="12">
        <v>492265091</v>
      </c>
      <c r="L6633">
        <v>77666</v>
      </c>
      <c r="M6633">
        <v>31.07</v>
      </c>
      <c r="N6633">
        <v>20.5</v>
      </c>
      <c r="O6633">
        <v>7.8</v>
      </c>
      <c r="P6633">
        <f xml:space="preserve"> IF(Stock_Info[[#This Row],[Close Price]] &gt; Stock_Info[[#This Row],[Open Price]], 1, 0)</f>
        <v>1</v>
      </c>
      <c r="Q6633" t="str">
        <f>IF(AND(Stock_Info[[#This Row],[% Deli. Qty to Traded Qty]]&gt;80,Stock_Info[[#This Row],[No. of Trades]]&lt;3000),"Unusual Day","")</f>
        <v/>
      </c>
      <c r="R6633" t="str">
        <f>IF(AND(Stock_Info[[#This Row],[Spread High-Low]] &lt; 10, Stock_Info[[#This Row],[% Deli. Qty to Traded Qty]] &gt; 90), "Good Day", "")</f>
        <v/>
      </c>
    </row>
    <row r="6634" spans="1:18">
      <c r="A6634" t="s">
        <v>66</v>
      </c>
      <c r="B6634" s="1">
        <v>45712</v>
      </c>
      <c r="C6634" s="1" t="str">
        <f>"WEEK" &amp;" " &amp;  INT((DAY(Stock_Info[[#This Row],[Date]])+WEEKDAY(DATE(YEAR(Stock_Info[[#This Row],[Date]]),MONTH(Stock_Info[[#This Row],[Date]]),1))-1)/7)+1</f>
        <v>WEEK 5</v>
      </c>
      <c r="D6634" s="12">
        <v>1926.2</v>
      </c>
      <c r="E6634" s="12">
        <v>1970</v>
      </c>
      <c r="F6634" s="12">
        <v>1926.2</v>
      </c>
      <c r="G6634" s="12">
        <v>1965.5</v>
      </c>
      <c r="H6634" s="12">
        <v>1954.9743958643226</v>
      </c>
      <c r="I6634">
        <v>41009</v>
      </c>
      <c r="J6634">
        <v>6952</v>
      </c>
      <c r="K6634" s="12">
        <v>80171545</v>
      </c>
      <c r="L6634">
        <v>24045</v>
      </c>
      <c r="M6634">
        <v>58.63</v>
      </c>
      <c r="N6634">
        <v>43.8</v>
      </c>
      <c r="O6634">
        <v>39.299999999999997</v>
      </c>
      <c r="P6634">
        <f xml:space="preserve"> IF(Stock_Info[[#This Row],[Close Price]] &gt; Stock_Info[[#This Row],[Open Price]], 1, 0)</f>
        <v>1</v>
      </c>
      <c r="Q6634" t="str">
        <f>IF(AND(Stock_Info[[#This Row],[% Deli. Qty to Traded Qty]]&gt;80,Stock_Info[[#This Row],[No. of Trades]]&lt;3000),"Unusual Day","")</f>
        <v/>
      </c>
      <c r="R6634" t="str">
        <f>IF(AND(Stock_Info[[#This Row],[Spread High-Low]] &lt; 10, Stock_Info[[#This Row],[% Deli. Qty to Traded Qty]] &gt; 90), "Good Day", "")</f>
        <v/>
      </c>
    </row>
    <row r="6635" spans="1:18">
      <c r="A6635" t="s">
        <v>66</v>
      </c>
      <c r="B6635" s="1">
        <v>45709</v>
      </c>
      <c r="C6635" s="1" t="str">
        <f>"WEEK" &amp;" " &amp;  INT((DAY(Stock_Info[[#This Row],[Date]])+WEEKDAY(DATE(YEAR(Stock_Info[[#This Row],[Date]]),MONTH(Stock_Info[[#This Row],[Date]]),1))-1)/7)+1</f>
        <v>WEEK 4</v>
      </c>
      <c r="D6635" s="12">
        <v>1972</v>
      </c>
      <c r="E6635" s="12">
        <v>1973.35</v>
      </c>
      <c r="F6635" s="12">
        <v>1934.2</v>
      </c>
      <c r="G6635" s="12">
        <v>1953.05</v>
      </c>
      <c r="H6635" s="12">
        <v>1948.4333345094026</v>
      </c>
      <c r="I6635">
        <v>28343</v>
      </c>
      <c r="J6635">
        <v>2650</v>
      </c>
      <c r="K6635" s="12">
        <v>55224446</v>
      </c>
      <c r="L6635">
        <v>6822</v>
      </c>
      <c r="M6635">
        <v>24.07</v>
      </c>
      <c r="N6635">
        <v>39.15</v>
      </c>
      <c r="O6635">
        <v>-18.95</v>
      </c>
      <c r="P6635">
        <f xml:space="preserve"> IF(Stock_Info[[#This Row],[Close Price]] &gt; Stock_Info[[#This Row],[Open Price]], 1, 0)</f>
        <v>0</v>
      </c>
      <c r="Q6635" t="str">
        <f>IF(AND(Stock_Info[[#This Row],[% Deli. Qty to Traded Qty]]&gt;80,Stock_Info[[#This Row],[No. of Trades]]&lt;3000),"Unusual Day","")</f>
        <v/>
      </c>
      <c r="R6635" t="str">
        <f>IF(AND(Stock_Info[[#This Row],[Spread High-Low]] &lt; 10, Stock_Info[[#This Row],[% Deli. Qty to Traded Qty]] &gt; 90), "Good Day", "")</f>
        <v/>
      </c>
    </row>
    <row r="6636" spans="1:18">
      <c r="A6636" t="s">
        <v>66</v>
      </c>
      <c r="B6636" s="1">
        <v>45708</v>
      </c>
      <c r="C6636" s="1" t="str">
        <f>"WEEK" &amp;" " &amp;  INT((DAY(Stock_Info[[#This Row],[Date]])+WEEKDAY(DATE(YEAR(Stock_Info[[#This Row],[Date]]),MONTH(Stock_Info[[#This Row],[Date]]),1))-1)/7)+1</f>
        <v>WEEK 4</v>
      </c>
      <c r="D6636" s="12">
        <v>1984.45</v>
      </c>
      <c r="E6636" s="12">
        <v>1984.45</v>
      </c>
      <c r="F6636" s="12">
        <v>1960</v>
      </c>
      <c r="G6636" s="12">
        <v>1970.45</v>
      </c>
      <c r="H6636" s="12">
        <v>1968.7665967688129</v>
      </c>
      <c r="I6636">
        <v>41966</v>
      </c>
      <c r="J6636">
        <v>4001</v>
      </c>
      <c r="K6636" s="12">
        <v>82621259</v>
      </c>
      <c r="L6636">
        <v>23329</v>
      </c>
      <c r="M6636">
        <v>55.59</v>
      </c>
      <c r="N6636">
        <v>24.45</v>
      </c>
      <c r="O6636">
        <v>-14</v>
      </c>
      <c r="P6636">
        <f xml:space="preserve"> IF(Stock_Info[[#This Row],[Close Price]] &gt; Stock_Info[[#This Row],[Open Price]], 1, 0)</f>
        <v>0</v>
      </c>
      <c r="Q6636" t="str">
        <f>IF(AND(Stock_Info[[#This Row],[% Deli. Qty to Traded Qty]]&gt;80,Stock_Info[[#This Row],[No. of Trades]]&lt;3000),"Unusual Day","")</f>
        <v/>
      </c>
      <c r="R6636" t="str">
        <f>IF(AND(Stock_Info[[#This Row],[Spread High-Low]] &lt; 10, Stock_Info[[#This Row],[% Deli. Qty to Traded Qty]] &gt; 90), "Good Day", "")</f>
        <v/>
      </c>
    </row>
    <row r="6637" spans="1:18">
      <c r="A6637" t="s">
        <v>66</v>
      </c>
      <c r="B6637" s="1">
        <v>45707</v>
      </c>
      <c r="C6637" s="1" t="str">
        <f>"WEEK" &amp;" " &amp;  INT((DAY(Stock_Info[[#This Row],[Date]])+WEEKDAY(DATE(YEAR(Stock_Info[[#This Row],[Date]]),MONTH(Stock_Info[[#This Row],[Date]]),1))-1)/7)+1</f>
        <v>WEEK 4</v>
      </c>
      <c r="D6637" s="12">
        <v>1966.95</v>
      </c>
      <c r="E6637" s="12">
        <v>1994.7</v>
      </c>
      <c r="F6637" s="12">
        <v>1962.05</v>
      </c>
      <c r="G6637" s="12">
        <v>1985</v>
      </c>
      <c r="H6637" s="12">
        <v>1982.0092370045713</v>
      </c>
      <c r="I6637">
        <v>42438</v>
      </c>
      <c r="J6637">
        <v>4262</v>
      </c>
      <c r="K6637" s="12">
        <v>84112508</v>
      </c>
      <c r="L6637">
        <v>26057</v>
      </c>
      <c r="M6637">
        <v>61.4</v>
      </c>
      <c r="N6637">
        <v>32.65</v>
      </c>
      <c r="O6637">
        <v>18.05</v>
      </c>
      <c r="P6637">
        <f xml:space="preserve"> IF(Stock_Info[[#This Row],[Close Price]] &gt; Stock_Info[[#This Row],[Open Price]], 1, 0)</f>
        <v>1</v>
      </c>
      <c r="Q6637" t="str">
        <f>IF(AND(Stock_Info[[#This Row],[% Deli. Qty to Traded Qty]]&gt;80,Stock_Info[[#This Row],[No. of Trades]]&lt;3000),"Unusual Day","")</f>
        <v/>
      </c>
      <c r="R6637" t="str">
        <f>IF(AND(Stock_Info[[#This Row],[Spread High-Low]] &lt; 10, Stock_Info[[#This Row],[% Deli. Qty to Traded Qty]] &gt; 90), "Good Day", "")</f>
        <v/>
      </c>
    </row>
    <row r="6638" spans="1:18">
      <c r="A6638" t="s">
        <v>66</v>
      </c>
      <c r="B6638" s="1">
        <v>45706</v>
      </c>
      <c r="C6638" s="1" t="str">
        <f>"WEEK" &amp;" " &amp;  INT((DAY(Stock_Info[[#This Row],[Date]])+WEEKDAY(DATE(YEAR(Stock_Info[[#This Row],[Date]]),MONTH(Stock_Info[[#This Row],[Date]]),1))-1)/7)+1</f>
        <v>WEEK 4</v>
      </c>
      <c r="D6638" s="12">
        <v>1944</v>
      </c>
      <c r="E6638" s="12">
        <v>1966.6</v>
      </c>
      <c r="F6638" s="12">
        <v>1939.8</v>
      </c>
      <c r="G6638" s="12">
        <v>1963.5</v>
      </c>
      <c r="H6638" s="12">
        <v>1955.0545447242639</v>
      </c>
      <c r="I6638">
        <v>49794</v>
      </c>
      <c r="J6638">
        <v>2715</v>
      </c>
      <c r="K6638" s="12">
        <v>97349986</v>
      </c>
      <c r="L6638">
        <v>26156</v>
      </c>
      <c r="M6638">
        <v>52.53</v>
      </c>
      <c r="N6638">
        <v>26.8</v>
      </c>
      <c r="O6638">
        <v>19.5</v>
      </c>
      <c r="P6638">
        <f xml:space="preserve"> IF(Stock_Info[[#This Row],[Close Price]] &gt; Stock_Info[[#This Row],[Open Price]], 1, 0)</f>
        <v>1</v>
      </c>
      <c r="Q6638" t="str">
        <f>IF(AND(Stock_Info[[#This Row],[% Deli. Qty to Traded Qty]]&gt;80,Stock_Info[[#This Row],[No. of Trades]]&lt;3000),"Unusual Day","")</f>
        <v/>
      </c>
      <c r="R6638" t="str">
        <f>IF(AND(Stock_Info[[#This Row],[Spread High-Low]] &lt; 10, Stock_Info[[#This Row],[% Deli. Qty to Traded Qty]] &gt; 90), "Good Day", "")</f>
        <v/>
      </c>
    </row>
    <row r="6639" spans="1:18">
      <c r="A6639" t="s">
        <v>66</v>
      </c>
      <c r="B6639" s="1">
        <v>45705</v>
      </c>
      <c r="C6639" s="1" t="str">
        <f>"WEEK" &amp;" " &amp;  INT((DAY(Stock_Info[[#This Row],[Date]])+WEEKDAY(DATE(YEAR(Stock_Info[[#This Row],[Date]]),MONTH(Stock_Info[[#This Row],[Date]]),1))-1)/7)+1</f>
        <v>WEEK 4</v>
      </c>
      <c r="D6639" s="12">
        <v>1952.45</v>
      </c>
      <c r="E6639" s="12">
        <v>1962.05</v>
      </c>
      <c r="F6639" s="12">
        <v>1932.5</v>
      </c>
      <c r="G6639" s="12">
        <v>1944.85</v>
      </c>
      <c r="H6639" s="12">
        <v>1944.9591115842447</v>
      </c>
      <c r="I6639">
        <v>20666</v>
      </c>
      <c r="J6639">
        <v>2929</v>
      </c>
      <c r="K6639" s="12">
        <v>40194525</v>
      </c>
      <c r="L6639">
        <v>8734</v>
      </c>
      <c r="M6639">
        <v>42.26</v>
      </c>
      <c r="N6639">
        <v>29.55</v>
      </c>
      <c r="O6639">
        <v>-7.6</v>
      </c>
      <c r="P6639">
        <f xml:space="preserve"> IF(Stock_Info[[#This Row],[Close Price]] &gt; Stock_Info[[#This Row],[Open Price]], 1, 0)</f>
        <v>0</v>
      </c>
      <c r="Q6639" t="str">
        <f>IF(AND(Stock_Info[[#This Row],[% Deli. Qty to Traded Qty]]&gt;80,Stock_Info[[#This Row],[No. of Trades]]&lt;3000),"Unusual Day","")</f>
        <v/>
      </c>
      <c r="R6639" t="str">
        <f>IF(AND(Stock_Info[[#This Row],[Spread High-Low]] &lt; 10, Stock_Info[[#This Row],[% Deli. Qty to Traded Qty]] &gt; 90), "Good Day", "")</f>
        <v/>
      </c>
    </row>
    <row r="6640" spans="1:18">
      <c r="A6640" t="s">
        <v>66</v>
      </c>
      <c r="B6640" s="1">
        <v>45702</v>
      </c>
      <c r="C6640" s="1" t="str">
        <f>"WEEK" &amp;" " &amp;  INT((DAY(Stock_Info[[#This Row],[Date]])+WEEKDAY(DATE(YEAR(Stock_Info[[#This Row],[Date]]),MONTH(Stock_Info[[#This Row],[Date]]),1))-1)/7)+1</f>
        <v>WEEK 3</v>
      </c>
      <c r="D6640" s="12">
        <v>1974</v>
      </c>
      <c r="E6640" s="12">
        <v>1974</v>
      </c>
      <c r="F6640" s="12">
        <v>1933.45</v>
      </c>
      <c r="G6640" s="12">
        <v>1952.1</v>
      </c>
      <c r="H6640" s="12">
        <v>1953.7468527918782</v>
      </c>
      <c r="I6640">
        <v>19700</v>
      </c>
      <c r="J6640">
        <v>3087</v>
      </c>
      <c r="K6640" s="12">
        <v>38488813</v>
      </c>
      <c r="L6640">
        <v>7240</v>
      </c>
      <c r="M6640">
        <v>36.75</v>
      </c>
      <c r="N6640">
        <v>40.549999999999997</v>
      </c>
      <c r="O6640">
        <v>-21.9</v>
      </c>
      <c r="P6640">
        <f xml:space="preserve"> IF(Stock_Info[[#This Row],[Close Price]] &gt; Stock_Info[[#This Row],[Open Price]], 1, 0)</f>
        <v>0</v>
      </c>
      <c r="Q6640" t="str">
        <f>IF(AND(Stock_Info[[#This Row],[% Deli. Qty to Traded Qty]]&gt;80,Stock_Info[[#This Row],[No. of Trades]]&lt;3000),"Unusual Day","")</f>
        <v/>
      </c>
      <c r="R6640" t="str">
        <f>IF(AND(Stock_Info[[#This Row],[Spread High-Low]] &lt; 10, Stock_Info[[#This Row],[% Deli. Qty to Traded Qty]] &gt; 90), "Good Day", "")</f>
        <v/>
      </c>
    </row>
    <row r="6641" spans="1:18">
      <c r="A6641" t="s">
        <v>66</v>
      </c>
      <c r="B6641" s="1">
        <v>45701</v>
      </c>
      <c r="C6641" s="1" t="str">
        <f>"WEEK" &amp;" " &amp;  INT((DAY(Stock_Info[[#This Row],[Date]])+WEEKDAY(DATE(YEAR(Stock_Info[[#This Row],[Date]]),MONTH(Stock_Info[[#This Row],[Date]]),1))-1)/7)+1</f>
        <v>WEEK 3</v>
      </c>
      <c r="D6641" s="12">
        <v>1969.9</v>
      </c>
      <c r="E6641" s="12">
        <v>1992</v>
      </c>
      <c r="F6641" s="12">
        <v>1963.85</v>
      </c>
      <c r="G6641" s="12">
        <v>1971.6</v>
      </c>
      <c r="H6641" s="12">
        <v>1976.0642266871912</v>
      </c>
      <c r="I6641">
        <v>148116</v>
      </c>
      <c r="J6641">
        <v>6091</v>
      </c>
      <c r="K6641" s="12">
        <v>292686729</v>
      </c>
      <c r="L6641">
        <v>66376</v>
      </c>
      <c r="M6641">
        <v>44.81</v>
      </c>
      <c r="N6641">
        <v>28.15</v>
      </c>
      <c r="O6641">
        <v>1.7</v>
      </c>
      <c r="P6641">
        <f xml:space="preserve"> IF(Stock_Info[[#This Row],[Close Price]] &gt; Stock_Info[[#This Row],[Open Price]], 1, 0)</f>
        <v>1</v>
      </c>
      <c r="Q6641" t="str">
        <f>IF(AND(Stock_Info[[#This Row],[% Deli. Qty to Traded Qty]]&gt;80,Stock_Info[[#This Row],[No. of Trades]]&lt;3000),"Unusual Day","")</f>
        <v/>
      </c>
      <c r="R6641" t="str">
        <f>IF(AND(Stock_Info[[#This Row],[Spread High-Low]] &lt; 10, Stock_Info[[#This Row],[% Deli. Qty to Traded Qty]] &gt; 90), "Good Day", "")</f>
        <v/>
      </c>
    </row>
    <row r="6642" spans="1:18">
      <c r="A6642" t="s">
        <v>66</v>
      </c>
      <c r="B6642" s="1">
        <v>45700</v>
      </c>
      <c r="C6642" s="1" t="str">
        <f>"WEEK" &amp;" " &amp;  INT((DAY(Stock_Info[[#This Row],[Date]])+WEEKDAY(DATE(YEAR(Stock_Info[[#This Row],[Date]]),MONTH(Stock_Info[[#This Row],[Date]]),1))-1)/7)+1</f>
        <v>WEEK 3</v>
      </c>
      <c r="D6642" s="12">
        <v>1933.95</v>
      </c>
      <c r="E6642" s="12">
        <v>1949</v>
      </c>
      <c r="F6642" s="12">
        <v>1904.75</v>
      </c>
      <c r="G6642" s="12">
        <v>1943.3</v>
      </c>
      <c r="H6642" s="12">
        <v>1934.3328749949449</v>
      </c>
      <c r="I6642">
        <v>49454</v>
      </c>
      <c r="J6642">
        <v>2691</v>
      </c>
      <c r="K6642" s="12">
        <v>95660498</v>
      </c>
      <c r="L6642">
        <v>31108</v>
      </c>
      <c r="M6642">
        <v>62.9</v>
      </c>
      <c r="N6642">
        <v>44.25</v>
      </c>
      <c r="O6642">
        <v>9.35</v>
      </c>
      <c r="P6642">
        <f xml:space="preserve"> IF(Stock_Info[[#This Row],[Close Price]] &gt; Stock_Info[[#This Row],[Open Price]], 1, 0)</f>
        <v>1</v>
      </c>
      <c r="Q6642" t="str">
        <f>IF(AND(Stock_Info[[#This Row],[% Deli. Qty to Traded Qty]]&gt;80,Stock_Info[[#This Row],[No. of Trades]]&lt;3000),"Unusual Day","")</f>
        <v/>
      </c>
      <c r="R6642" t="str">
        <f>IF(AND(Stock_Info[[#This Row],[Spread High-Low]] &lt; 10, Stock_Info[[#This Row],[% Deli. Qty to Traded Qty]] &gt; 90), "Good Day", "")</f>
        <v/>
      </c>
    </row>
    <row r="6643" spans="1:18">
      <c r="A6643" t="s">
        <v>66</v>
      </c>
      <c r="B6643" s="1">
        <v>45699</v>
      </c>
      <c r="C6643" s="1" t="str">
        <f>"WEEK" &amp;" " &amp;  INT((DAY(Stock_Info[[#This Row],[Date]])+WEEKDAY(DATE(YEAR(Stock_Info[[#This Row],[Date]]),MONTH(Stock_Info[[#This Row],[Date]]),1))-1)/7)+1</f>
        <v>WEEK 3</v>
      </c>
      <c r="D6643" s="12">
        <v>1969.9</v>
      </c>
      <c r="E6643" s="12">
        <v>1969.9</v>
      </c>
      <c r="F6643" s="12">
        <v>1906.6</v>
      </c>
      <c r="G6643" s="12">
        <v>1917.35</v>
      </c>
      <c r="H6643" s="12">
        <v>1927.5333585611722</v>
      </c>
      <c r="I6643">
        <v>95133</v>
      </c>
      <c r="J6643">
        <v>5476</v>
      </c>
      <c r="K6643" s="12">
        <v>183372031</v>
      </c>
      <c r="L6643">
        <v>23833</v>
      </c>
      <c r="M6643">
        <v>25.05</v>
      </c>
      <c r="N6643">
        <v>63.3</v>
      </c>
      <c r="O6643">
        <v>-52.55</v>
      </c>
      <c r="P6643">
        <f xml:space="preserve"> IF(Stock_Info[[#This Row],[Close Price]] &gt; Stock_Info[[#This Row],[Open Price]], 1, 0)</f>
        <v>0</v>
      </c>
      <c r="Q6643" t="str">
        <f>IF(AND(Stock_Info[[#This Row],[% Deli. Qty to Traded Qty]]&gt;80,Stock_Info[[#This Row],[No. of Trades]]&lt;3000),"Unusual Day","")</f>
        <v/>
      </c>
      <c r="R6643" t="str">
        <f>IF(AND(Stock_Info[[#This Row],[Spread High-Low]] &lt; 10, Stock_Info[[#This Row],[% Deli. Qty to Traded Qty]] &gt; 90), "Good Day", "")</f>
        <v/>
      </c>
    </row>
    <row r="6644" spans="1:18">
      <c r="A6644" t="s">
        <v>66</v>
      </c>
      <c r="B6644" s="1">
        <v>45698</v>
      </c>
      <c r="C6644" s="1" t="str">
        <f>"WEEK" &amp;" " &amp;  INT((DAY(Stock_Info[[#This Row],[Date]])+WEEKDAY(DATE(YEAR(Stock_Info[[#This Row],[Date]]),MONTH(Stock_Info[[#This Row],[Date]]),1))-1)/7)+1</f>
        <v>WEEK 3</v>
      </c>
      <c r="D6644" s="12">
        <v>1936.7</v>
      </c>
      <c r="E6644" s="12">
        <v>1964.7</v>
      </c>
      <c r="F6644" s="12">
        <v>1923.85</v>
      </c>
      <c r="G6644" s="12">
        <v>1959.45</v>
      </c>
      <c r="H6644" s="12">
        <v>1944.4185828445836</v>
      </c>
      <c r="I6644">
        <v>167434</v>
      </c>
      <c r="J6644">
        <v>19851</v>
      </c>
      <c r="K6644" s="12">
        <v>325561781</v>
      </c>
      <c r="L6644">
        <v>93399</v>
      </c>
      <c r="M6644">
        <v>55.78</v>
      </c>
      <c r="N6644">
        <v>40.85</v>
      </c>
      <c r="O6644">
        <v>22.75</v>
      </c>
      <c r="P6644">
        <f xml:space="preserve"> IF(Stock_Info[[#This Row],[Close Price]] &gt; Stock_Info[[#This Row],[Open Price]], 1, 0)</f>
        <v>1</v>
      </c>
      <c r="Q6644" t="str">
        <f>IF(AND(Stock_Info[[#This Row],[% Deli. Qty to Traded Qty]]&gt;80,Stock_Info[[#This Row],[No. of Trades]]&lt;3000),"Unusual Day","")</f>
        <v/>
      </c>
      <c r="R6644" t="str">
        <f>IF(AND(Stock_Info[[#This Row],[Spread High-Low]] &lt; 10, Stock_Info[[#This Row],[% Deli. Qty to Traded Qty]] &gt; 90), "Good Day", "")</f>
        <v/>
      </c>
    </row>
    <row r="6645" spans="1:18">
      <c r="A6645" t="s">
        <v>66</v>
      </c>
      <c r="B6645" s="1">
        <v>45695</v>
      </c>
      <c r="C6645" s="1" t="str">
        <f>"WEEK" &amp;" " &amp;  INT((DAY(Stock_Info[[#This Row],[Date]])+WEEKDAY(DATE(YEAR(Stock_Info[[#This Row],[Date]]),MONTH(Stock_Info[[#This Row],[Date]]),1))-1)/7)+1</f>
        <v>WEEK 2</v>
      </c>
      <c r="D6645" s="12">
        <v>1917.25</v>
      </c>
      <c r="E6645" s="12">
        <v>1958</v>
      </c>
      <c r="F6645" s="12">
        <v>1909.1</v>
      </c>
      <c r="G6645" s="12">
        <v>1936.15</v>
      </c>
      <c r="H6645" s="12">
        <v>1926.7559566787004</v>
      </c>
      <c r="I6645">
        <v>20775</v>
      </c>
      <c r="J6645">
        <v>1648</v>
      </c>
      <c r="K6645" s="12">
        <v>40028355</v>
      </c>
      <c r="L6645">
        <v>9427</v>
      </c>
      <c r="M6645">
        <v>45.38</v>
      </c>
      <c r="N6645">
        <v>48.9</v>
      </c>
      <c r="O6645">
        <v>18.899999999999999</v>
      </c>
      <c r="P6645">
        <f xml:space="preserve"> IF(Stock_Info[[#This Row],[Close Price]] &gt; Stock_Info[[#This Row],[Open Price]], 1, 0)</f>
        <v>1</v>
      </c>
      <c r="Q6645" t="str">
        <f>IF(AND(Stock_Info[[#This Row],[% Deli. Qty to Traded Qty]]&gt;80,Stock_Info[[#This Row],[No. of Trades]]&lt;3000),"Unusual Day","")</f>
        <v/>
      </c>
      <c r="R6645" t="str">
        <f>IF(AND(Stock_Info[[#This Row],[Spread High-Low]] &lt; 10, Stock_Info[[#This Row],[% Deli. Qty to Traded Qty]] &gt; 90), "Good Day", "")</f>
        <v/>
      </c>
    </row>
    <row r="6646" spans="1:18">
      <c r="A6646" t="s">
        <v>66</v>
      </c>
      <c r="B6646" s="1">
        <v>45694</v>
      </c>
      <c r="C6646" s="1" t="str">
        <f>"WEEK" &amp;" " &amp;  INT((DAY(Stock_Info[[#This Row],[Date]])+WEEKDAY(DATE(YEAR(Stock_Info[[#This Row],[Date]]),MONTH(Stock_Info[[#This Row],[Date]]),1))-1)/7)+1</f>
        <v>WEEK 2</v>
      </c>
      <c r="D6646" s="12">
        <v>1915.25</v>
      </c>
      <c r="E6646" s="12">
        <v>1918.2</v>
      </c>
      <c r="F6646" s="12">
        <v>1896.95</v>
      </c>
      <c r="G6646" s="12">
        <v>1915.55</v>
      </c>
      <c r="H6646" s="12">
        <v>1906.7124099465489</v>
      </c>
      <c r="I6646">
        <v>17212</v>
      </c>
      <c r="J6646">
        <v>1148</v>
      </c>
      <c r="K6646" s="12">
        <v>32818334</v>
      </c>
      <c r="L6646">
        <v>8626</v>
      </c>
      <c r="M6646">
        <v>50.12</v>
      </c>
      <c r="N6646">
        <v>21.25</v>
      </c>
      <c r="O6646">
        <v>0.3</v>
      </c>
      <c r="P6646">
        <f xml:space="preserve"> IF(Stock_Info[[#This Row],[Close Price]] &gt; Stock_Info[[#This Row],[Open Price]], 1, 0)</f>
        <v>1</v>
      </c>
      <c r="Q6646" t="str">
        <f>IF(AND(Stock_Info[[#This Row],[% Deli. Qty to Traded Qty]]&gt;80,Stock_Info[[#This Row],[No. of Trades]]&lt;3000),"Unusual Day","")</f>
        <v/>
      </c>
      <c r="R6646" t="str">
        <f>IF(AND(Stock_Info[[#This Row],[Spread High-Low]] &lt; 10, Stock_Info[[#This Row],[% Deli. Qty to Traded Qty]] &gt; 90), "Good Day", "")</f>
        <v/>
      </c>
    </row>
    <row r="6647" spans="1:18">
      <c r="A6647" t="s">
        <v>66</v>
      </c>
      <c r="B6647" s="1">
        <v>45693</v>
      </c>
      <c r="C6647" s="1" t="str">
        <f>"WEEK" &amp;" " &amp;  INT((DAY(Stock_Info[[#This Row],[Date]])+WEEKDAY(DATE(YEAR(Stock_Info[[#This Row],[Date]]),MONTH(Stock_Info[[#This Row],[Date]]),1))-1)/7)+1</f>
        <v>WEEK 2</v>
      </c>
      <c r="D6647" s="12">
        <v>1930.6</v>
      </c>
      <c r="E6647" s="12">
        <v>1938</v>
      </c>
      <c r="F6647" s="12">
        <v>1903.3</v>
      </c>
      <c r="G6647" s="12">
        <v>1911.45</v>
      </c>
      <c r="H6647" s="12">
        <v>1923.3501800647011</v>
      </c>
      <c r="I6647">
        <v>49149</v>
      </c>
      <c r="J6647">
        <v>4089</v>
      </c>
      <c r="K6647" s="12">
        <v>94530738</v>
      </c>
      <c r="L6647">
        <v>26632</v>
      </c>
      <c r="M6647">
        <v>54.19</v>
      </c>
      <c r="N6647">
        <v>34.700000000000003</v>
      </c>
      <c r="O6647">
        <v>-19.149999999999999</v>
      </c>
      <c r="P6647">
        <f xml:space="preserve"> IF(Stock_Info[[#This Row],[Close Price]] &gt; Stock_Info[[#This Row],[Open Price]], 1, 0)</f>
        <v>0</v>
      </c>
      <c r="Q6647" t="str">
        <f>IF(AND(Stock_Info[[#This Row],[% Deli. Qty to Traded Qty]]&gt;80,Stock_Info[[#This Row],[No. of Trades]]&lt;3000),"Unusual Day","")</f>
        <v/>
      </c>
      <c r="R6647" t="str">
        <f>IF(AND(Stock_Info[[#This Row],[Spread High-Low]] &lt; 10, Stock_Info[[#This Row],[% Deli. Qty to Traded Qty]] &gt; 90), "Good Day", "")</f>
        <v/>
      </c>
    </row>
    <row r="6648" spans="1:18">
      <c r="A6648" t="s">
        <v>66</v>
      </c>
      <c r="B6648" s="1">
        <v>45692</v>
      </c>
      <c r="C6648" s="1" t="str">
        <f>"WEEK" &amp;" " &amp;  INT((DAY(Stock_Info[[#This Row],[Date]])+WEEKDAY(DATE(YEAR(Stock_Info[[#This Row],[Date]]),MONTH(Stock_Info[[#This Row],[Date]]),1))-1)/7)+1</f>
        <v>WEEK 2</v>
      </c>
      <c r="D6648" s="12">
        <v>1893.95</v>
      </c>
      <c r="E6648" s="12">
        <v>1940.5</v>
      </c>
      <c r="F6648" s="12">
        <v>1878</v>
      </c>
      <c r="G6648" s="12">
        <v>1930.45</v>
      </c>
      <c r="H6648" s="12">
        <v>1916.2461561242874</v>
      </c>
      <c r="I6648">
        <v>81038</v>
      </c>
      <c r="J6648">
        <v>6272</v>
      </c>
      <c r="K6648" s="12">
        <v>155288756</v>
      </c>
      <c r="L6648">
        <v>36386</v>
      </c>
      <c r="M6648">
        <v>44.9</v>
      </c>
      <c r="N6648">
        <v>62.5</v>
      </c>
      <c r="O6648">
        <v>36.5</v>
      </c>
      <c r="P6648">
        <f xml:space="preserve"> IF(Stock_Info[[#This Row],[Close Price]] &gt; Stock_Info[[#This Row],[Open Price]], 1, 0)</f>
        <v>1</v>
      </c>
      <c r="Q6648" t="str">
        <f>IF(AND(Stock_Info[[#This Row],[% Deli. Qty to Traded Qty]]&gt;80,Stock_Info[[#This Row],[No. of Trades]]&lt;3000),"Unusual Day","")</f>
        <v/>
      </c>
      <c r="R6648" t="str">
        <f>IF(AND(Stock_Info[[#This Row],[Spread High-Low]] &lt; 10, Stock_Info[[#This Row],[% Deli. Qty to Traded Qty]] &gt; 90), "Good Day", "")</f>
        <v/>
      </c>
    </row>
    <row r="6649" spans="1:18">
      <c r="A6649" t="s">
        <v>66</v>
      </c>
      <c r="B6649" s="1">
        <v>45691</v>
      </c>
      <c r="C6649" s="1" t="str">
        <f>"WEEK" &amp;" " &amp;  INT((DAY(Stock_Info[[#This Row],[Date]])+WEEKDAY(DATE(YEAR(Stock_Info[[#This Row],[Date]]),MONTH(Stock_Info[[#This Row],[Date]]),1))-1)/7)+1</f>
        <v>WEEK 2</v>
      </c>
      <c r="D6649" s="12">
        <v>1885.1</v>
      </c>
      <c r="E6649" s="12">
        <v>1902.7</v>
      </c>
      <c r="F6649" s="12">
        <v>1882.45</v>
      </c>
      <c r="G6649" s="12">
        <v>1885.2</v>
      </c>
      <c r="H6649" s="12">
        <v>1892.0862941486557</v>
      </c>
      <c r="I6649">
        <v>18970</v>
      </c>
      <c r="J6649">
        <v>1105</v>
      </c>
      <c r="K6649" s="12">
        <v>35892877</v>
      </c>
      <c r="L6649">
        <v>9564</v>
      </c>
      <c r="M6649">
        <v>50.42</v>
      </c>
      <c r="N6649">
        <v>20.25</v>
      </c>
      <c r="O6649">
        <v>0.1</v>
      </c>
      <c r="P6649">
        <f xml:space="preserve"> IF(Stock_Info[[#This Row],[Close Price]] &gt; Stock_Info[[#This Row],[Open Price]], 1, 0)</f>
        <v>1</v>
      </c>
      <c r="Q6649" t="str">
        <f>IF(AND(Stock_Info[[#This Row],[% Deli. Qty to Traded Qty]]&gt;80,Stock_Info[[#This Row],[No. of Trades]]&lt;3000),"Unusual Day","")</f>
        <v/>
      </c>
      <c r="R6649" t="str">
        <f>IF(AND(Stock_Info[[#This Row],[Spread High-Low]] &lt; 10, Stock_Info[[#This Row],[% Deli. Qty to Traded Qty]] &gt; 90), "Good Day", "")</f>
        <v/>
      </c>
    </row>
    <row r="6650" spans="1:18">
      <c r="A6650" t="s">
        <v>66</v>
      </c>
      <c r="B6650" s="1">
        <v>45689</v>
      </c>
      <c r="C6650" s="1" t="str">
        <f>"WEEK" &amp;" " &amp;  INT((DAY(Stock_Info[[#This Row],[Date]])+WEEKDAY(DATE(YEAR(Stock_Info[[#This Row],[Date]]),MONTH(Stock_Info[[#This Row],[Date]]),1))-1)/7)+1</f>
        <v>WEEK 2</v>
      </c>
      <c r="D6650" s="12">
        <v>1909.85</v>
      </c>
      <c r="E6650" s="12">
        <v>1916.9</v>
      </c>
      <c r="F6650" s="12">
        <v>1871.9</v>
      </c>
      <c r="G6650" s="12">
        <v>1903.05</v>
      </c>
      <c r="H6650" s="12">
        <v>1900.2568999627822</v>
      </c>
      <c r="I6650">
        <v>51051</v>
      </c>
      <c r="J6650">
        <v>3183</v>
      </c>
      <c r="K6650" s="12">
        <v>97010015</v>
      </c>
      <c r="N6650">
        <v>45</v>
      </c>
      <c r="O6650">
        <v>-6.8</v>
      </c>
      <c r="P6650">
        <f xml:space="preserve"> IF(Stock_Info[[#This Row],[Close Price]] &gt; Stock_Info[[#This Row],[Open Price]], 1, 0)</f>
        <v>0</v>
      </c>
      <c r="Q6650" t="str">
        <f>IF(AND(Stock_Info[[#This Row],[% Deli. Qty to Traded Qty]]&gt;80,Stock_Info[[#This Row],[No. of Trades]]&lt;3000),"Unusual Day","")</f>
        <v/>
      </c>
      <c r="R6650" t="str">
        <f>IF(AND(Stock_Info[[#This Row],[Spread High-Low]] &lt; 10, Stock_Info[[#This Row],[% Deli. Qty to Traded Qty]] &gt; 90), "Good Day", "")</f>
        <v/>
      </c>
    </row>
    <row r="6651" spans="1:18">
      <c r="A6651" t="s">
        <v>66</v>
      </c>
      <c r="B6651" s="1">
        <v>45688</v>
      </c>
      <c r="C6651" s="1" t="str">
        <f>"WEEK" &amp;" " &amp;  INT((DAY(Stock_Info[[#This Row],[Date]])+WEEKDAY(DATE(YEAR(Stock_Info[[#This Row],[Date]]),MONTH(Stock_Info[[#This Row],[Date]]),1))-1)/7)+1</f>
        <v>WEEK 5</v>
      </c>
      <c r="D6651" s="12">
        <v>1905</v>
      </c>
      <c r="E6651" s="12">
        <v>1906.85</v>
      </c>
      <c r="F6651" s="12">
        <v>1890</v>
      </c>
      <c r="G6651" s="12">
        <v>1902.65</v>
      </c>
      <c r="H6651" s="12">
        <v>1899.4090063942679</v>
      </c>
      <c r="I6651">
        <v>22051</v>
      </c>
      <c r="J6651">
        <v>1650</v>
      </c>
      <c r="K6651" s="12">
        <v>41883868</v>
      </c>
      <c r="L6651">
        <v>9871</v>
      </c>
      <c r="M6651">
        <v>44.76</v>
      </c>
      <c r="N6651">
        <v>16.850000000000001</v>
      </c>
      <c r="O6651">
        <v>-2.35</v>
      </c>
      <c r="P6651">
        <f xml:space="preserve"> IF(Stock_Info[[#This Row],[Close Price]] &gt; Stock_Info[[#This Row],[Open Price]], 1, 0)</f>
        <v>0</v>
      </c>
      <c r="Q6651" t="str">
        <f>IF(AND(Stock_Info[[#This Row],[% Deli. Qty to Traded Qty]]&gt;80,Stock_Info[[#This Row],[No. of Trades]]&lt;3000),"Unusual Day","")</f>
        <v/>
      </c>
      <c r="R6651" t="str">
        <f>IF(AND(Stock_Info[[#This Row],[Spread High-Low]] &lt; 10, Stock_Info[[#This Row],[% Deli. Qty to Traded Qty]] &gt; 90), "Good Day", "")</f>
        <v/>
      </c>
    </row>
    <row r="6652" spans="1:18">
      <c r="A6652" t="s">
        <v>66</v>
      </c>
      <c r="B6652" s="1">
        <v>45687</v>
      </c>
      <c r="C6652" s="1" t="str">
        <f>"WEEK" &amp;" " &amp;  INT((DAY(Stock_Info[[#This Row],[Date]])+WEEKDAY(DATE(YEAR(Stock_Info[[#This Row],[Date]]),MONTH(Stock_Info[[#This Row],[Date]]),1))-1)/7)+1</f>
        <v>WEEK 5</v>
      </c>
      <c r="D6652" s="12">
        <v>1923.95</v>
      </c>
      <c r="E6652" s="12">
        <v>1938</v>
      </c>
      <c r="F6652" s="12">
        <v>1877.95</v>
      </c>
      <c r="G6652" s="12">
        <v>1901.1</v>
      </c>
      <c r="H6652" s="12">
        <v>1910.4455053085205</v>
      </c>
      <c r="I6652">
        <v>92587</v>
      </c>
      <c r="J6652">
        <v>5704</v>
      </c>
      <c r="K6652" s="12">
        <v>176882418</v>
      </c>
      <c r="L6652">
        <v>39362</v>
      </c>
      <c r="M6652">
        <v>42.51</v>
      </c>
      <c r="N6652">
        <v>60.05</v>
      </c>
      <c r="O6652">
        <v>-22.85</v>
      </c>
      <c r="P6652">
        <f xml:space="preserve"> IF(Stock_Info[[#This Row],[Close Price]] &gt; Stock_Info[[#This Row],[Open Price]], 1, 0)</f>
        <v>0</v>
      </c>
      <c r="Q6652" t="str">
        <f>IF(AND(Stock_Info[[#This Row],[% Deli. Qty to Traded Qty]]&gt;80,Stock_Info[[#This Row],[No. of Trades]]&lt;3000),"Unusual Day","")</f>
        <v/>
      </c>
      <c r="R6652" t="str">
        <f>IF(AND(Stock_Info[[#This Row],[Spread High-Low]] &lt; 10, Stock_Info[[#This Row],[% Deli. Qty to Traded Qty]] &gt; 90), "Good Day", "")</f>
        <v/>
      </c>
    </row>
    <row r="6653" spans="1:18">
      <c r="A6653" t="s">
        <v>66</v>
      </c>
      <c r="B6653" s="1">
        <v>45686</v>
      </c>
      <c r="C6653" s="1" t="str">
        <f>"WEEK" &amp;" " &amp;  INT((DAY(Stock_Info[[#This Row],[Date]])+WEEKDAY(DATE(YEAR(Stock_Info[[#This Row],[Date]]),MONTH(Stock_Info[[#This Row],[Date]]),1))-1)/7)+1</f>
        <v>WEEK 5</v>
      </c>
      <c r="D6653" s="12">
        <v>1894.8</v>
      </c>
      <c r="E6653" s="12">
        <v>1924.5</v>
      </c>
      <c r="F6653" s="12">
        <v>1885.1</v>
      </c>
      <c r="G6653" s="12">
        <v>1920.45</v>
      </c>
      <c r="H6653" s="12">
        <v>1916.0330700161915</v>
      </c>
      <c r="I6653">
        <v>40762</v>
      </c>
      <c r="J6653">
        <v>2660</v>
      </c>
      <c r="K6653" s="12">
        <v>78101340</v>
      </c>
      <c r="L6653">
        <v>26129</v>
      </c>
      <c r="M6653">
        <v>64.099999999999994</v>
      </c>
      <c r="N6653">
        <v>39.4</v>
      </c>
      <c r="O6653">
        <v>25.65</v>
      </c>
      <c r="P6653">
        <f xml:space="preserve"> IF(Stock_Info[[#This Row],[Close Price]] &gt; Stock_Info[[#This Row],[Open Price]], 1, 0)</f>
        <v>1</v>
      </c>
      <c r="Q6653" t="str">
        <f>IF(AND(Stock_Info[[#This Row],[% Deli. Qty to Traded Qty]]&gt;80,Stock_Info[[#This Row],[No. of Trades]]&lt;3000),"Unusual Day","")</f>
        <v/>
      </c>
      <c r="R6653" t="str">
        <f>IF(AND(Stock_Info[[#This Row],[Spread High-Low]] &lt; 10, Stock_Info[[#This Row],[% Deli. Qty to Traded Qty]] &gt; 90), "Good Day", "")</f>
        <v/>
      </c>
    </row>
    <row r="6654" spans="1:18">
      <c r="A6654" t="s">
        <v>66</v>
      </c>
      <c r="B6654" s="1">
        <v>45685</v>
      </c>
      <c r="C6654" s="1" t="str">
        <f>"WEEK" &amp;" " &amp;  INT((DAY(Stock_Info[[#This Row],[Date]])+WEEKDAY(DATE(YEAR(Stock_Info[[#This Row],[Date]]),MONTH(Stock_Info[[#This Row],[Date]]),1))-1)/7)+1</f>
        <v>WEEK 5</v>
      </c>
      <c r="D6654" s="12">
        <v>1890.05</v>
      </c>
      <c r="E6654" s="12">
        <v>1904</v>
      </c>
      <c r="F6654" s="12">
        <v>1870.65</v>
      </c>
      <c r="G6654" s="12">
        <v>1886.75</v>
      </c>
      <c r="H6654" s="12">
        <v>1881.7585623376315</v>
      </c>
      <c r="I6654">
        <v>125871</v>
      </c>
      <c r="J6654">
        <v>6113</v>
      </c>
      <c r="K6654" s="12">
        <v>236858832</v>
      </c>
      <c r="L6654">
        <v>18114</v>
      </c>
      <c r="M6654">
        <v>14.39</v>
      </c>
      <c r="N6654">
        <v>33.35</v>
      </c>
      <c r="O6654">
        <v>-3.3</v>
      </c>
      <c r="P6654">
        <f xml:space="preserve"> IF(Stock_Info[[#This Row],[Close Price]] &gt; Stock_Info[[#This Row],[Open Price]], 1, 0)</f>
        <v>0</v>
      </c>
      <c r="Q6654" t="str">
        <f>IF(AND(Stock_Info[[#This Row],[% Deli. Qty to Traded Qty]]&gt;80,Stock_Info[[#This Row],[No. of Trades]]&lt;3000),"Unusual Day","")</f>
        <v/>
      </c>
      <c r="R6654" t="str">
        <f>IF(AND(Stock_Info[[#This Row],[Spread High-Low]] &lt; 10, Stock_Info[[#This Row],[% Deli. Qty to Traded Qty]] &gt; 90), "Good Day", "")</f>
        <v/>
      </c>
    </row>
    <row r="6655" spans="1:18">
      <c r="A6655" t="s">
        <v>66</v>
      </c>
      <c r="B6655" s="1">
        <v>45684</v>
      </c>
      <c r="C6655" s="1" t="str">
        <f>"WEEK" &amp;" " &amp;  INT((DAY(Stock_Info[[#This Row],[Date]])+WEEKDAY(DATE(YEAR(Stock_Info[[#This Row],[Date]]),MONTH(Stock_Info[[#This Row],[Date]]),1))-1)/7)+1</f>
        <v>WEEK 5</v>
      </c>
      <c r="D6655" s="12">
        <v>1861.5</v>
      </c>
      <c r="E6655" s="12">
        <v>1895.8</v>
      </c>
      <c r="F6655" s="12">
        <v>1861.5</v>
      </c>
      <c r="G6655" s="12">
        <v>1880.6</v>
      </c>
      <c r="H6655" s="12">
        <v>1880.0730291532898</v>
      </c>
      <c r="I6655">
        <v>61674</v>
      </c>
      <c r="J6655">
        <v>5019</v>
      </c>
      <c r="K6655" s="12">
        <v>115951624</v>
      </c>
      <c r="L6655">
        <v>42358</v>
      </c>
      <c r="M6655">
        <v>68.680000000000007</v>
      </c>
      <c r="N6655">
        <v>34.299999999999997</v>
      </c>
      <c r="O6655">
        <v>19.100000000000001</v>
      </c>
      <c r="P6655">
        <f xml:space="preserve"> IF(Stock_Info[[#This Row],[Close Price]] &gt; Stock_Info[[#This Row],[Open Price]], 1, 0)</f>
        <v>1</v>
      </c>
      <c r="Q6655" t="str">
        <f>IF(AND(Stock_Info[[#This Row],[% Deli. Qty to Traded Qty]]&gt;80,Stock_Info[[#This Row],[No. of Trades]]&lt;3000),"Unusual Day","")</f>
        <v/>
      </c>
      <c r="R6655" t="str">
        <f>IF(AND(Stock_Info[[#This Row],[Spread High-Low]] &lt; 10, Stock_Info[[#This Row],[% Deli. Qty to Traded Qty]] &gt; 90), "Good Day", "")</f>
        <v/>
      </c>
    </row>
    <row r="6656" spans="1:18">
      <c r="A6656" t="s">
        <v>66</v>
      </c>
      <c r="B6656" s="1">
        <v>45681</v>
      </c>
      <c r="C6656" s="1" t="str">
        <f>"WEEK" &amp;" " &amp;  INT((DAY(Stock_Info[[#This Row],[Date]])+WEEKDAY(DATE(YEAR(Stock_Info[[#This Row],[Date]]),MONTH(Stock_Info[[#This Row],[Date]]),1))-1)/7)+1</f>
        <v>WEEK 4</v>
      </c>
      <c r="D6656" s="12">
        <v>1894.55</v>
      </c>
      <c r="E6656" s="12">
        <v>1918.85</v>
      </c>
      <c r="F6656" s="12">
        <v>1873.4</v>
      </c>
      <c r="G6656" s="12">
        <v>1886.4</v>
      </c>
      <c r="H6656" s="12">
        <v>1901.7243834368057</v>
      </c>
      <c r="I6656">
        <v>52671</v>
      </c>
      <c r="J6656">
        <v>14805</v>
      </c>
      <c r="K6656" s="12">
        <v>100165725</v>
      </c>
      <c r="L6656">
        <v>24226</v>
      </c>
      <c r="M6656">
        <v>45.99</v>
      </c>
      <c r="N6656">
        <v>45.45</v>
      </c>
      <c r="O6656">
        <v>-8.15</v>
      </c>
      <c r="P6656">
        <f xml:space="preserve"> IF(Stock_Info[[#This Row],[Close Price]] &gt; Stock_Info[[#This Row],[Open Price]], 1, 0)</f>
        <v>0</v>
      </c>
      <c r="Q6656" t="str">
        <f>IF(AND(Stock_Info[[#This Row],[% Deli. Qty to Traded Qty]]&gt;80,Stock_Info[[#This Row],[No. of Trades]]&lt;3000),"Unusual Day","")</f>
        <v/>
      </c>
      <c r="R6656" t="str">
        <f>IF(AND(Stock_Info[[#This Row],[Spread High-Low]] &lt; 10, Stock_Info[[#This Row],[% Deli. Qty to Traded Qty]] &gt; 90), "Good Day", "")</f>
        <v/>
      </c>
    </row>
    <row r="6657" spans="1:18">
      <c r="A6657" t="s">
        <v>66</v>
      </c>
      <c r="B6657" s="1">
        <v>45680</v>
      </c>
      <c r="C6657" s="1" t="str">
        <f>"WEEK" &amp;" " &amp;  INT((DAY(Stock_Info[[#This Row],[Date]])+WEEKDAY(DATE(YEAR(Stock_Info[[#This Row],[Date]]),MONTH(Stock_Info[[#This Row],[Date]]),1))-1)/7)+1</f>
        <v>WEEK 4</v>
      </c>
      <c r="D6657" s="12">
        <v>1901.55</v>
      </c>
      <c r="E6657" s="12">
        <v>1923.6</v>
      </c>
      <c r="F6657" s="12">
        <v>1892.7</v>
      </c>
      <c r="G6657" s="12">
        <v>1894.6</v>
      </c>
      <c r="H6657" s="12">
        <v>1912.1502449510099</v>
      </c>
      <c r="I6657">
        <v>40008</v>
      </c>
      <c r="J6657">
        <v>2594</v>
      </c>
      <c r="K6657" s="12">
        <v>76501307</v>
      </c>
      <c r="L6657">
        <v>30009</v>
      </c>
      <c r="M6657">
        <v>75.010000000000005</v>
      </c>
      <c r="N6657">
        <v>30.9</v>
      </c>
      <c r="O6657">
        <v>-6.95</v>
      </c>
      <c r="P6657">
        <f xml:space="preserve"> IF(Stock_Info[[#This Row],[Close Price]] &gt; Stock_Info[[#This Row],[Open Price]], 1, 0)</f>
        <v>0</v>
      </c>
      <c r="Q6657" t="str">
        <f>IF(AND(Stock_Info[[#This Row],[% Deli. Qty to Traded Qty]]&gt;80,Stock_Info[[#This Row],[No. of Trades]]&lt;3000),"Unusual Day","")</f>
        <v/>
      </c>
      <c r="R6657" t="str">
        <f>IF(AND(Stock_Info[[#This Row],[Spread High-Low]] &lt; 10, Stock_Info[[#This Row],[% Deli. Qty to Traded Qty]] &gt; 90), "Good Day", "")</f>
        <v/>
      </c>
    </row>
    <row r="6658" spans="1:18">
      <c r="A6658" t="s">
        <v>66</v>
      </c>
      <c r="B6658" s="1">
        <v>45679</v>
      </c>
      <c r="C6658" s="1" t="str">
        <f>"WEEK" &amp;" " &amp;  INT((DAY(Stock_Info[[#This Row],[Date]])+WEEKDAY(DATE(YEAR(Stock_Info[[#This Row],[Date]]),MONTH(Stock_Info[[#This Row],[Date]]),1))-1)/7)+1</f>
        <v>WEEK 4</v>
      </c>
      <c r="D6658" s="12">
        <v>1894.6</v>
      </c>
      <c r="E6658" s="12">
        <v>1920.45</v>
      </c>
      <c r="F6658" s="12">
        <v>1886.5</v>
      </c>
      <c r="G6658" s="12">
        <v>1917.15</v>
      </c>
      <c r="H6658" s="12">
        <v>1906.4254692042014</v>
      </c>
      <c r="I6658">
        <v>98731</v>
      </c>
      <c r="J6658">
        <v>7104</v>
      </c>
      <c r="K6658" s="12">
        <v>188223293</v>
      </c>
      <c r="L6658">
        <v>57852</v>
      </c>
      <c r="M6658">
        <v>58.6</v>
      </c>
      <c r="N6658">
        <v>33.950000000000003</v>
      </c>
      <c r="O6658">
        <v>22.55</v>
      </c>
      <c r="P6658">
        <f xml:space="preserve"> IF(Stock_Info[[#This Row],[Close Price]] &gt; Stock_Info[[#This Row],[Open Price]], 1, 0)</f>
        <v>1</v>
      </c>
      <c r="Q6658" t="str">
        <f>IF(AND(Stock_Info[[#This Row],[% Deli. Qty to Traded Qty]]&gt;80,Stock_Info[[#This Row],[No. of Trades]]&lt;3000),"Unusual Day","")</f>
        <v/>
      </c>
      <c r="R6658" t="str">
        <f>IF(AND(Stock_Info[[#This Row],[Spread High-Low]] &lt; 10, Stock_Info[[#This Row],[% Deli. Qty to Traded Qty]] &gt; 90), "Good Day", "")</f>
        <v/>
      </c>
    </row>
    <row r="6659" spans="1:18">
      <c r="A6659" t="s">
        <v>66</v>
      </c>
      <c r="B6659" s="1">
        <v>45678</v>
      </c>
      <c r="C6659" s="1" t="str">
        <f>"WEEK" &amp;" " &amp;  INT((DAY(Stock_Info[[#This Row],[Date]])+WEEKDAY(DATE(YEAR(Stock_Info[[#This Row],[Date]]),MONTH(Stock_Info[[#This Row],[Date]]),1))-1)/7)+1</f>
        <v>WEEK 4</v>
      </c>
      <c r="D6659" s="12">
        <v>1920.85</v>
      </c>
      <c r="E6659" s="12">
        <v>1920.85</v>
      </c>
      <c r="F6659" s="12">
        <v>1891.3</v>
      </c>
      <c r="G6659" s="12">
        <v>1893.4</v>
      </c>
      <c r="H6659" s="12">
        <v>1903.3371290918792</v>
      </c>
      <c r="I6659">
        <v>258622</v>
      </c>
      <c r="J6659">
        <v>16025</v>
      </c>
      <c r="K6659" s="12">
        <v>492244855</v>
      </c>
      <c r="L6659">
        <v>60167</v>
      </c>
      <c r="M6659">
        <v>23.26</v>
      </c>
      <c r="N6659">
        <v>29.55</v>
      </c>
      <c r="O6659">
        <v>-27.45</v>
      </c>
      <c r="P6659">
        <f xml:space="preserve"> IF(Stock_Info[[#This Row],[Close Price]] &gt; Stock_Info[[#This Row],[Open Price]], 1, 0)</f>
        <v>0</v>
      </c>
      <c r="Q6659" t="str">
        <f>IF(AND(Stock_Info[[#This Row],[% Deli. Qty to Traded Qty]]&gt;80,Stock_Info[[#This Row],[No. of Trades]]&lt;3000),"Unusual Day","")</f>
        <v/>
      </c>
      <c r="R6659" t="str">
        <f>IF(AND(Stock_Info[[#This Row],[Spread High-Low]] &lt; 10, Stock_Info[[#This Row],[% Deli. Qty to Traded Qty]] &gt; 90), "Good Day", "")</f>
        <v/>
      </c>
    </row>
    <row r="6660" spans="1:18">
      <c r="A6660" t="s">
        <v>66</v>
      </c>
      <c r="B6660" s="1">
        <v>45677</v>
      </c>
      <c r="C6660" s="1" t="str">
        <f>"WEEK" &amp;" " &amp;  INT((DAY(Stock_Info[[#This Row],[Date]])+WEEKDAY(DATE(YEAR(Stock_Info[[#This Row],[Date]]),MONTH(Stock_Info[[#This Row],[Date]]),1))-1)/7)+1</f>
        <v>WEEK 4</v>
      </c>
      <c r="D6660" s="12">
        <v>1882.1</v>
      </c>
      <c r="E6660" s="12">
        <v>1929</v>
      </c>
      <c r="F6660" s="12">
        <v>1867.05</v>
      </c>
      <c r="G6660" s="12">
        <v>1919.6</v>
      </c>
      <c r="H6660" s="12">
        <v>1914.0753894215497</v>
      </c>
      <c r="I6660">
        <v>648526</v>
      </c>
      <c r="J6660">
        <v>32332</v>
      </c>
      <c r="K6660" s="12">
        <v>1241327656</v>
      </c>
      <c r="L6660">
        <v>364827</v>
      </c>
      <c r="M6660">
        <v>56.25</v>
      </c>
      <c r="N6660">
        <v>61.95</v>
      </c>
      <c r="O6660">
        <v>37.5</v>
      </c>
      <c r="P6660">
        <f xml:space="preserve"> IF(Stock_Info[[#This Row],[Close Price]] &gt; Stock_Info[[#This Row],[Open Price]], 1, 0)</f>
        <v>1</v>
      </c>
      <c r="Q6660" t="str">
        <f>IF(AND(Stock_Info[[#This Row],[% Deli. Qty to Traded Qty]]&gt;80,Stock_Info[[#This Row],[No. of Trades]]&lt;3000),"Unusual Day","")</f>
        <v/>
      </c>
      <c r="R6660" t="str">
        <f>IF(AND(Stock_Info[[#This Row],[Spread High-Low]] &lt; 10, Stock_Info[[#This Row],[% Deli. Qty to Traded Qty]] &gt; 90), "Good Day", "")</f>
        <v/>
      </c>
    </row>
    <row r="6661" spans="1:18">
      <c r="A6661" t="s">
        <v>66</v>
      </c>
      <c r="B6661" s="1">
        <v>45674</v>
      </c>
      <c r="C6661" s="1" t="str">
        <f>"WEEK" &amp;" " &amp;  INT((DAY(Stock_Info[[#This Row],[Date]])+WEEKDAY(DATE(YEAR(Stock_Info[[#This Row],[Date]]),MONTH(Stock_Info[[#This Row],[Date]]),1))-1)/7)+1</f>
        <v>WEEK 3</v>
      </c>
      <c r="D6661" s="12">
        <v>1786.3</v>
      </c>
      <c r="E6661" s="12">
        <v>1799.2</v>
      </c>
      <c r="F6661" s="12">
        <v>1748.55</v>
      </c>
      <c r="G6661" s="12">
        <v>1758.65</v>
      </c>
      <c r="H6661" s="12">
        <v>1769.0748369378648</v>
      </c>
      <c r="I6661">
        <v>23304</v>
      </c>
      <c r="J6661">
        <v>1485</v>
      </c>
      <c r="K6661" s="12">
        <v>41226520</v>
      </c>
      <c r="L6661">
        <v>10061</v>
      </c>
      <c r="M6661">
        <v>43.17</v>
      </c>
      <c r="N6661">
        <v>50.65</v>
      </c>
      <c r="O6661">
        <v>-27.65</v>
      </c>
      <c r="P6661">
        <f xml:space="preserve"> IF(Stock_Info[[#This Row],[Close Price]] &gt; Stock_Info[[#This Row],[Open Price]], 1, 0)</f>
        <v>0</v>
      </c>
      <c r="Q6661" t="str">
        <f>IF(AND(Stock_Info[[#This Row],[% Deli. Qty to Traded Qty]]&gt;80,Stock_Info[[#This Row],[No. of Trades]]&lt;3000),"Unusual Day","")</f>
        <v/>
      </c>
      <c r="R6661" t="str">
        <f>IF(AND(Stock_Info[[#This Row],[Spread High-Low]] &lt; 10, Stock_Info[[#This Row],[% Deli. Qty to Traded Qty]] &gt; 90), "Good Day", "")</f>
        <v/>
      </c>
    </row>
    <row r="6662" spans="1:18">
      <c r="A6662" t="s">
        <v>66</v>
      </c>
      <c r="B6662" s="1">
        <v>45673</v>
      </c>
      <c r="C6662" s="1" t="str">
        <f>"WEEK" &amp;" " &amp;  INT((DAY(Stock_Info[[#This Row],[Date]])+WEEKDAY(DATE(YEAR(Stock_Info[[#This Row],[Date]]),MONTH(Stock_Info[[#This Row],[Date]]),1))-1)/7)+1</f>
        <v>WEEK 3</v>
      </c>
      <c r="D6662" s="12">
        <v>1789.9</v>
      </c>
      <c r="E6662" s="12">
        <v>1815.45</v>
      </c>
      <c r="F6662" s="12">
        <v>1786.3</v>
      </c>
      <c r="G6662" s="12">
        <v>1805.25</v>
      </c>
      <c r="H6662" s="12">
        <v>1805.3683245112938</v>
      </c>
      <c r="I6662">
        <v>19081</v>
      </c>
      <c r="J6662">
        <v>2834</v>
      </c>
      <c r="K6662" s="12">
        <v>34448233</v>
      </c>
      <c r="L6662">
        <v>5997</v>
      </c>
      <c r="M6662">
        <v>31.43</v>
      </c>
      <c r="N6662">
        <v>29.15</v>
      </c>
      <c r="O6662">
        <v>15.35</v>
      </c>
      <c r="P6662">
        <f xml:space="preserve"> IF(Stock_Info[[#This Row],[Close Price]] &gt; Stock_Info[[#This Row],[Open Price]], 1, 0)</f>
        <v>1</v>
      </c>
      <c r="Q6662" t="str">
        <f>IF(AND(Stock_Info[[#This Row],[% Deli. Qty to Traded Qty]]&gt;80,Stock_Info[[#This Row],[No. of Trades]]&lt;3000),"Unusual Day","")</f>
        <v/>
      </c>
      <c r="R6662" t="str">
        <f>IF(AND(Stock_Info[[#This Row],[Spread High-Low]] &lt; 10, Stock_Info[[#This Row],[% Deli. Qty to Traded Qty]] &gt; 90), "Good Day", "")</f>
        <v/>
      </c>
    </row>
    <row r="6663" spans="1:18">
      <c r="A6663" t="s">
        <v>66</v>
      </c>
      <c r="B6663" s="1">
        <v>45672</v>
      </c>
      <c r="C6663" s="1" t="str">
        <f>"WEEK" &amp;" " &amp;  INT((DAY(Stock_Info[[#This Row],[Date]])+WEEKDAY(DATE(YEAR(Stock_Info[[#This Row],[Date]]),MONTH(Stock_Info[[#This Row],[Date]]),1))-1)/7)+1</f>
        <v>WEEK 3</v>
      </c>
      <c r="D6663" s="12">
        <v>1766.95</v>
      </c>
      <c r="E6663" s="12">
        <v>1794.65</v>
      </c>
      <c r="F6663" s="12">
        <v>1761</v>
      </c>
      <c r="G6663" s="12">
        <v>1789.3</v>
      </c>
      <c r="H6663" s="12">
        <v>1782.9864403160368</v>
      </c>
      <c r="I6663">
        <v>18732</v>
      </c>
      <c r="J6663">
        <v>1630</v>
      </c>
      <c r="K6663" s="12">
        <v>33398902</v>
      </c>
      <c r="L6663">
        <v>6937</v>
      </c>
      <c r="M6663">
        <v>37.03</v>
      </c>
      <c r="N6663">
        <v>33.65</v>
      </c>
      <c r="O6663">
        <v>22.35</v>
      </c>
      <c r="P6663">
        <f xml:space="preserve"> IF(Stock_Info[[#This Row],[Close Price]] &gt; Stock_Info[[#This Row],[Open Price]], 1, 0)</f>
        <v>1</v>
      </c>
      <c r="Q6663" t="str">
        <f>IF(AND(Stock_Info[[#This Row],[% Deli. Qty to Traded Qty]]&gt;80,Stock_Info[[#This Row],[No. of Trades]]&lt;3000),"Unusual Day","")</f>
        <v/>
      </c>
      <c r="R6663" t="str">
        <f>IF(AND(Stock_Info[[#This Row],[Spread High-Low]] &lt; 10, Stock_Info[[#This Row],[% Deli. Qty to Traded Qty]] &gt; 90), "Good Day", "")</f>
        <v/>
      </c>
    </row>
    <row r="6664" spans="1:18">
      <c r="A6664" t="s">
        <v>66</v>
      </c>
      <c r="B6664" s="1">
        <v>45671</v>
      </c>
      <c r="C6664" s="1" t="str">
        <f>"WEEK" &amp;" " &amp;  INT((DAY(Stock_Info[[#This Row],[Date]])+WEEKDAY(DATE(YEAR(Stock_Info[[#This Row],[Date]]),MONTH(Stock_Info[[#This Row],[Date]]),1))-1)/7)+1</f>
        <v>WEEK 3</v>
      </c>
      <c r="D6664" s="12">
        <v>1711.05</v>
      </c>
      <c r="E6664" s="12">
        <v>1768</v>
      </c>
      <c r="F6664" s="12">
        <v>1711.05</v>
      </c>
      <c r="G6664" s="12">
        <v>1749.25</v>
      </c>
      <c r="H6664" s="12">
        <v>1746.9845421991663</v>
      </c>
      <c r="I6664">
        <v>95227</v>
      </c>
      <c r="J6664">
        <v>4194</v>
      </c>
      <c r="K6664" s="12">
        <v>166360097</v>
      </c>
      <c r="L6664">
        <v>39767</v>
      </c>
      <c r="M6664">
        <v>41.76</v>
      </c>
      <c r="N6664">
        <v>56.95</v>
      </c>
      <c r="O6664">
        <v>38.200000000000003</v>
      </c>
      <c r="P6664">
        <f xml:space="preserve"> IF(Stock_Info[[#This Row],[Close Price]] &gt; Stock_Info[[#This Row],[Open Price]], 1, 0)</f>
        <v>1</v>
      </c>
      <c r="Q6664" t="str">
        <f>IF(AND(Stock_Info[[#This Row],[% Deli. Qty to Traded Qty]]&gt;80,Stock_Info[[#This Row],[No. of Trades]]&lt;3000),"Unusual Day","")</f>
        <v/>
      </c>
      <c r="R6664" t="str">
        <f>IF(AND(Stock_Info[[#This Row],[Spread High-Low]] &lt; 10, Stock_Info[[#This Row],[% Deli. Qty to Traded Qty]] &gt; 90), "Good Day", "")</f>
        <v/>
      </c>
    </row>
    <row r="6665" spans="1:18">
      <c r="A6665" t="s">
        <v>66</v>
      </c>
      <c r="B6665" s="1">
        <v>45670</v>
      </c>
      <c r="C6665" s="1" t="str">
        <f>"WEEK" &amp;" " &amp;  INT((DAY(Stock_Info[[#This Row],[Date]])+WEEKDAY(DATE(YEAR(Stock_Info[[#This Row],[Date]]),MONTH(Stock_Info[[#This Row],[Date]]),1))-1)/7)+1</f>
        <v>WEEK 3</v>
      </c>
      <c r="D6665" s="12">
        <v>1727.45</v>
      </c>
      <c r="E6665" s="12">
        <v>1743.4</v>
      </c>
      <c r="F6665" s="12">
        <v>1723.65</v>
      </c>
      <c r="G6665" s="12">
        <v>1738.25</v>
      </c>
      <c r="H6665" s="12">
        <v>1735.5276408544019</v>
      </c>
      <c r="I6665">
        <v>56601</v>
      </c>
      <c r="J6665">
        <v>4917</v>
      </c>
      <c r="K6665" s="12">
        <v>98232600</v>
      </c>
      <c r="L6665">
        <v>35347</v>
      </c>
      <c r="M6665">
        <v>62.45</v>
      </c>
      <c r="N6665">
        <v>19.75</v>
      </c>
      <c r="O6665">
        <v>10.8</v>
      </c>
      <c r="P6665">
        <f xml:space="preserve"> IF(Stock_Info[[#This Row],[Close Price]] &gt; Stock_Info[[#This Row],[Open Price]], 1, 0)</f>
        <v>1</v>
      </c>
      <c r="Q6665" t="str">
        <f>IF(AND(Stock_Info[[#This Row],[% Deli. Qty to Traded Qty]]&gt;80,Stock_Info[[#This Row],[No. of Trades]]&lt;3000),"Unusual Day","")</f>
        <v/>
      </c>
      <c r="R6665" t="str">
        <f>IF(AND(Stock_Info[[#This Row],[Spread High-Low]] &lt; 10, Stock_Info[[#This Row],[% Deli. Qty to Traded Qty]] &gt; 90), "Good Day", "")</f>
        <v/>
      </c>
    </row>
    <row r="6666" spans="1:18">
      <c r="A6666" t="s">
        <v>66</v>
      </c>
      <c r="B6666" s="1">
        <v>45667</v>
      </c>
      <c r="C6666" s="1" t="str">
        <f>"WEEK" &amp;" " &amp;  INT((DAY(Stock_Info[[#This Row],[Date]])+WEEKDAY(DATE(YEAR(Stock_Info[[#This Row],[Date]]),MONTH(Stock_Info[[#This Row],[Date]]),1))-1)/7)+1</f>
        <v>WEEK 2</v>
      </c>
      <c r="D6666" s="12">
        <v>1775.3</v>
      </c>
      <c r="E6666" s="12">
        <v>1789.7</v>
      </c>
      <c r="F6666" s="12">
        <v>1753</v>
      </c>
      <c r="G6666" s="12">
        <v>1756.8</v>
      </c>
      <c r="H6666" s="12">
        <v>1771.8817685335812</v>
      </c>
      <c r="I6666">
        <v>17212</v>
      </c>
      <c r="J6666">
        <v>1391</v>
      </c>
      <c r="K6666" s="12">
        <v>30497629</v>
      </c>
      <c r="L6666">
        <v>7008</v>
      </c>
      <c r="M6666">
        <v>40.72</v>
      </c>
      <c r="N6666">
        <v>36.700000000000003</v>
      </c>
      <c r="O6666">
        <v>-18.5</v>
      </c>
      <c r="P6666">
        <f xml:space="preserve"> IF(Stock_Info[[#This Row],[Close Price]] &gt; Stock_Info[[#This Row],[Open Price]], 1, 0)</f>
        <v>0</v>
      </c>
      <c r="Q6666" t="str">
        <f>IF(AND(Stock_Info[[#This Row],[% Deli. Qty to Traded Qty]]&gt;80,Stock_Info[[#This Row],[No. of Trades]]&lt;3000),"Unusual Day","")</f>
        <v/>
      </c>
      <c r="R6666" t="str">
        <f>IF(AND(Stock_Info[[#This Row],[Spread High-Low]] &lt; 10, Stock_Info[[#This Row],[% Deli. Qty to Traded Qty]] &gt; 90), "Good Day", "")</f>
        <v/>
      </c>
    </row>
    <row r="6667" spans="1:18">
      <c r="A6667" t="s">
        <v>66</v>
      </c>
      <c r="B6667" s="1">
        <v>45666</v>
      </c>
      <c r="C6667" s="1" t="str">
        <f>"WEEK" &amp;" " &amp;  INT((DAY(Stock_Info[[#This Row],[Date]])+WEEKDAY(DATE(YEAR(Stock_Info[[#This Row],[Date]]),MONTH(Stock_Info[[#This Row],[Date]]),1))-1)/7)+1</f>
        <v>WEEK 2</v>
      </c>
      <c r="D6667" s="12">
        <v>1772.05</v>
      </c>
      <c r="E6667" s="12">
        <v>1808.75</v>
      </c>
      <c r="F6667" s="12">
        <v>1772.05</v>
      </c>
      <c r="G6667" s="12">
        <v>1789.8</v>
      </c>
      <c r="H6667" s="12">
        <v>1793.0567520090738</v>
      </c>
      <c r="I6667">
        <v>72297</v>
      </c>
      <c r="J6667">
        <v>6450</v>
      </c>
      <c r="K6667" s="12">
        <v>129632624</v>
      </c>
      <c r="L6667">
        <v>27303</v>
      </c>
      <c r="M6667">
        <v>37.76</v>
      </c>
      <c r="N6667">
        <v>36.700000000000003</v>
      </c>
      <c r="O6667">
        <v>17.75</v>
      </c>
      <c r="P6667">
        <f xml:space="preserve"> IF(Stock_Info[[#This Row],[Close Price]] &gt; Stock_Info[[#This Row],[Open Price]], 1, 0)</f>
        <v>1</v>
      </c>
      <c r="Q6667" t="str">
        <f>IF(AND(Stock_Info[[#This Row],[% Deli. Qty to Traded Qty]]&gt;80,Stock_Info[[#This Row],[No. of Trades]]&lt;3000),"Unusual Day","")</f>
        <v/>
      </c>
      <c r="R6667" t="str">
        <f>IF(AND(Stock_Info[[#This Row],[Spread High-Low]] &lt; 10, Stock_Info[[#This Row],[% Deli. Qty to Traded Qty]] &gt; 90), "Good Day", "")</f>
        <v/>
      </c>
    </row>
    <row r="6668" spans="1:18">
      <c r="A6668" t="s">
        <v>66</v>
      </c>
      <c r="B6668" s="1">
        <v>45665</v>
      </c>
      <c r="C6668" s="1" t="str">
        <f>"WEEK" &amp;" " &amp;  INT((DAY(Stock_Info[[#This Row],[Date]])+WEEKDAY(DATE(YEAR(Stock_Info[[#This Row],[Date]]),MONTH(Stock_Info[[#This Row],[Date]]),1))-1)/7)+1</f>
        <v>WEEK 2</v>
      </c>
      <c r="D6668" s="12">
        <v>1775.6</v>
      </c>
      <c r="E6668" s="12">
        <v>1784.35</v>
      </c>
      <c r="F6668" s="12">
        <v>1762.9</v>
      </c>
      <c r="G6668" s="12">
        <v>1768.7</v>
      </c>
      <c r="H6668" s="12">
        <v>1771.2108412303114</v>
      </c>
      <c r="I6668">
        <v>30919</v>
      </c>
      <c r="J6668">
        <v>2993</v>
      </c>
      <c r="K6668" s="12">
        <v>54764068</v>
      </c>
      <c r="L6668">
        <v>14702</v>
      </c>
      <c r="M6668">
        <v>47.55</v>
      </c>
      <c r="N6668">
        <v>21.45</v>
      </c>
      <c r="O6668">
        <v>-6.9</v>
      </c>
      <c r="P6668">
        <f xml:space="preserve"> IF(Stock_Info[[#This Row],[Close Price]] &gt; Stock_Info[[#This Row],[Open Price]], 1, 0)</f>
        <v>0</v>
      </c>
      <c r="Q6668" t="str">
        <f>IF(AND(Stock_Info[[#This Row],[% Deli. Qty to Traded Qty]]&gt;80,Stock_Info[[#This Row],[No. of Trades]]&lt;3000),"Unusual Day","")</f>
        <v/>
      </c>
      <c r="R6668" t="str">
        <f>IF(AND(Stock_Info[[#This Row],[Spread High-Low]] &lt; 10, Stock_Info[[#This Row],[% Deli. Qty to Traded Qty]] &gt; 90), "Good Day", "")</f>
        <v/>
      </c>
    </row>
    <row r="6669" spans="1:18">
      <c r="A6669" t="s">
        <v>66</v>
      </c>
      <c r="B6669" s="1">
        <v>45664</v>
      </c>
      <c r="C6669" s="1" t="str">
        <f>"WEEK" &amp;" " &amp;  INT((DAY(Stock_Info[[#This Row],[Date]])+WEEKDAY(DATE(YEAR(Stock_Info[[#This Row],[Date]]),MONTH(Stock_Info[[#This Row],[Date]]),1))-1)/7)+1</f>
        <v>WEEK 2</v>
      </c>
      <c r="D6669" s="12">
        <v>1780.3</v>
      </c>
      <c r="E6669" s="12">
        <v>1797.4</v>
      </c>
      <c r="F6669" s="12">
        <v>1770</v>
      </c>
      <c r="G6669" s="12">
        <v>1773.45</v>
      </c>
      <c r="H6669" s="12">
        <v>1780.0775996872558</v>
      </c>
      <c r="I6669">
        <v>25580</v>
      </c>
      <c r="J6669">
        <v>2352</v>
      </c>
      <c r="K6669" s="12">
        <v>45534385</v>
      </c>
      <c r="L6669">
        <v>7241</v>
      </c>
      <c r="M6669">
        <v>28.31</v>
      </c>
      <c r="N6669">
        <v>27.4</v>
      </c>
      <c r="O6669">
        <v>-6.85</v>
      </c>
      <c r="P6669">
        <f xml:space="preserve"> IF(Stock_Info[[#This Row],[Close Price]] &gt; Stock_Info[[#This Row],[Open Price]], 1, 0)</f>
        <v>0</v>
      </c>
      <c r="Q6669" t="str">
        <f>IF(AND(Stock_Info[[#This Row],[% Deli. Qty to Traded Qty]]&gt;80,Stock_Info[[#This Row],[No. of Trades]]&lt;3000),"Unusual Day","")</f>
        <v/>
      </c>
      <c r="R6669" t="str">
        <f>IF(AND(Stock_Info[[#This Row],[Spread High-Low]] &lt; 10, Stock_Info[[#This Row],[% Deli. Qty to Traded Qty]] &gt; 90), "Good Day", "")</f>
        <v/>
      </c>
    </row>
    <row r="6670" spans="1:18">
      <c r="A6670" t="s">
        <v>66</v>
      </c>
      <c r="B6670" s="1">
        <v>45663</v>
      </c>
      <c r="C6670" s="1" t="str">
        <f>"WEEK" &amp;" " &amp;  INT((DAY(Stock_Info[[#This Row],[Date]])+WEEKDAY(DATE(YEAR(Stock_Info[[#This Row],[Date]]),MONTH(Stock_Info[[#This Row],[Date]]),1))-1)/7)+1</f>
        <v>WEEK 2</v>
      </c>
      <c r="D6670" s="12">
        <v>1810</v>
      </c>
      <c r="E6670" s="12">
        <v>1820</v>
      </c>
      <c r="F6670" s="12">
        <v>1773</v>
      </c>
      <c r="G6670" s="12">
        <v>1779.25</v>
      </c>
      <c r="H6670" s="12">
        <v>1791.4053616712956</v>
      </c>
      <c r="I6670">
        <v>82810</v>
      </c>
      <c r="J6670">
        <v>6878</v>
      </c>
      <c r="K6670" s="12">
        <v>148346278</v>
      </c>
      <c r="L6670">
        <v>40059</v>
      </c>
      <c r="M6670">
        <v>48.37</v>
      </c>
      <c r="N6670">
        <v>47</v>
      </c>
      <c r="O6670">
        <v>-30.75</v>
      </c>
      <c r="P6670">
        <f xml:space="preserve"> IF(Stock_Info[[#This Row],[Close Price]] &gt; Stock_Info[[#This Row],[Open Price]], 1, 0)</f>
        <v>0</v>
      </c>
      <c r="Q6670" t="str">
        <f>IF(AND(Stock_Info[[#This Row],[% Deli. Qty to Traded Qty]]&gt;80,Stock_Info[[#This Row],[No. of Trades]]&lt;3000),"Unusual Day","")</f>
        <v/>
      </c>
      <c r="R6670" t="str">
        <f>IF(AND(Stock_Info[[#This Row],[Spread High-Low]] &lt; 10, Stock_Info[[#This Row],[% Deli. Qty to Traded Qty]] &gt; 90), "Good Day", "")</f>
        <v/>
      </c>
    </row>
    <row r="6671" spans="1:18">
      <c r="A6671" t="s">
        <v>66</v>
      </c>
      <c r="B6671" s="1">
        <v>45660</v>
      </c>
      <c r="C6671" s="1" t="str">
        <f>"WEEK" &amp;" " &amp;  INT((DAY(Stock_Info[[#This Row],[Date]])+WEEKDAY(DATE(YEAR(Stock_Info[[#This Row],[Date]]),MONTH(Stock_Info[[#This Row],[Date]]),1))-1)/7)+1</f>
        <v>WEEK 1</v>
      </c>
      <c r="D6671" s="12">
        <v>1840.95</v>
      </c>
      <c r="E6671" s="12">
        <v>1848.7</v>
      </c>
      <c r="F6671" s="12">
        <v>1816.75</v>
      </c>
      <c r="G6671" s="12">
        <v>1839.15</v>
      </c>
      <c r="H6671" s="12">
        <v>1836.5247660311959</v>
      </c>
      <c r="I6671">
        <v>57700</v>
      </c>
      <c r="J6671">
        <v>4486</v>
      </c>
      <c r="K6671" s="12">
        <v>105967479</v>
      </c>
      <c r="L6671">
        <v>14230</v>
      </c>
      <c r="M6671">
        <v>24.66</v>
      </c>
      <c r="N6671">
        <v>31.95</v>
      </c>
      <c r="O6671">
        <v>-1.8</v>
      </c>
      <c r="P6671">
        <f xml:space="preserve"> IF(Stock_Info[[#This Row],[Close Price]] &gt; Stock_Info[[#This Row],[Open Price]], 1, 0)</f>
        <v>0</v>
      </c>
      <c r="Q6671" t="str">
        <f>IF(AND(Stock_Info[[#This Row],[% Deli. Qty to Traded Qty]]&gt;80,Stock_Info[[#This Row],[No. of Trades]]&lt;3000),"Unusual Day","")</f>
        <v/>
      </c>
      <c r="R6671" t="str">
        <f>IF(AND(Stock_Info[[#This Row],[Spread High-Low]] &lt; 10, Stock_Info[[#This Row],[% Deli. Qty to Traded Qty]] &gt; 90), "Good Day", "")</f>
        <v/>
      </c>
    </row>
    <row r="6672" spans="1:18">
      <c r="A6672" t="s">
        <v>66</v>
      </c>
      <c r="B6672" s="1">
        <v>45659</v>
      </c>
      <c r="C6672" s="1" t="str">
        <f>"WEEK" &amp;" " &amp;  INT((DAY(Stock_Info[[#This Row],[Date]])+WEEKDAY(DATE(YEAR(Stock_Info[[#This Row],[Date]]),MONTH(Stock_Info[[#This Row],[Date]]),1))-1)/7)+1</f>
        <v>WEEK 1</v>
      </c>
      <c r="D6672" s="12">
        <v>1802</v>
      </c>
      <c r="E6672" s="12">
        <v>1839.75</v>
      </c>
      <c r="F6672" s="12">
        <v>1799</v>
      </c>
      <c r="G6672" s="12">
        <v>1836</v>
      </c>
      <c r="H6672" s="12">
        <v>1825.5470158511371</v>
      </c>
      <c r="I6672">
        <v>72550</v>
      </c>
      <c r="J6672">
        <v>4868</v>
      </c>
      <c r="K6672" s="12">
        <v>132443436</v>
      </c>
      <c r="L6672">
        <v>25399</v>
      </c>
      <c r="M6672">
        <v>35.01</v>
      </c>
      <c r="N6672">
        <v>40.75</v>
      </c>
      <c r="O6672">
        <v>34</v>
      </c>
      <c r="P6672">
        <f xml:space="preserve"> IF(Stock_Info[[#This Row],[Close Price]] &gt; Stock_Info[[#This Row],[Open Price]], 1, 0)</f>
        <v>1</v>
      </c>
      <c r="Q6672" t="str">
        <f>IF(AND(Stock_Info[[#This Row],[% Deli. Qty to Traded Qty]]&gt;80,Stock_Info[[#This Row],[No. of Trades]]&lt;3000),"Unusual Day","")</f>
        <v/>
      </c>
      <c r="R6672" t="str">
        <f>IF(AND(Stock_Info[[#This Row],[Spread High-Low]] &lt; 10, Stock_Info[[#This Row],[% Deli. Qty to Traded Qty]] &gt; 90), "Good Day", "")</f>
        <v/>
      </c>
    </row>
    <row r="6673" spans="1:18">
      <c r="A6673" t="s">
        <v>66</v>
      </c>
      <c r="B6673" s="1">
        <v>45658</v>
      </c>
      <c r="C6673" s="1" t="str">
        <f>"WEEK" &amp;" " &amp;  INT((DAY(Stock_Info[[#This Row],[Date]])+WEEKDAY(DATE(YEAR(Stock_Info[[#This Row],[Date]]),MONTH(Stock_Info[[#This Row],[Date]]),1))-1)/7)+1</f>
        <v>WEEK 1</v>
      </c>
      <c r="D6673" s="12">
        <v>1783.95</v>
      </c>
      <c r="E6673" s="12">
        <v>1796.7</v>
      </c>
      <c r="F6673" s="12">
        <v>1777.45</v>
      </c>
      <c r="G6673" s="12">
        <v>1788.05</v>
      </c>
      <c r="H6673" s="12">
        <v>1788.6153248518985</v>
      </c>
      <c r="I6673">
        <v>30891</v>
      </c>
      <c r="J6673">
        <v>4117</v>
      </c>
      <c r="K6673" s="12">
        <v>55252116</v>
      </c>
      <c r="L6673">
        <v>16493</v>
      </c>
      <c r="M6673">
        <v>53.39</v>
      </c>
      <c r="N6673">
        <v>19.25</v>
      </c>
      <c r="O6673">
        <v>4.0999999999999996</v>
      </c>
      <c r="P6673">
        <f xml:space="preserve"> IF(Stock_Info[[#This Row],[Close Price]] &gt; Stock_Info[[#This Row],[Open Price]], 1, 0)</f>
        <v>1</v>
      </c>
      <c r="Q6673" t="str">
        <f>IF(AND(Stock_Info[[#This Row],[% Deli. Qty to Traded Qty]]&gt;80,Stock_Info[[#This Row],[No. of Trades]]&lt;3000),"Unusual Day","")</f>
        <v/>
      </c>
      <c r="R6673" t="str">
        <f>IF(AND(Stock_Info[[#This Row],[Spread High-Low]] &lt; 10, Stock_Info[[#This Row],[% Deli. Qty to Traded Qty]] &gt; 90), "Good Day", "")</f>
        <v/>
      </c>
    </row>
    <row r="6674" spans="1:18">
      <c r="A6674" t="s">
        <v>66</v>
      </c>
      <c r="B6674" s="1">
        <v>45657</v>
      </c>
      <c r="C6674" s="1" t="str">
        <f>"WEEK" &amp;" " &amp;  INT((DAY(Stock_Info[[#This Row],[Date]])+WEEKDAY(DATE(YEAR(Stock_Info[[#This Row],[Date]]),MONTH(Stock_Info[[#This Row],[Date]]),1))-1)/7)+1</f>
        <v>WEEK 5</v>
      </c>
      <c r="D6674" s="12">
        <v>1737.75</v>
      </c>
      <c r="E6674" s="12">
        <v>1796</v>
      </c>
      <c r="F6674" s="12">
        <v>1737.75</v>
      </c>
      <c r="G6674" s="12">
        <v>1786.3</v>
      </c>
      <c r="H6674" s="12">
        <v>1778.4954938659118</v>
      </c>
      <c r="I6674">
        <v>93983</v>
      </c>
      <c r="J6674">
        <v>6072</v>
      </c>
      <c r="K6674" s="12">
        <v>167148342</v>
      </c>
      <c r="L6674">
        <v>40045</v>
      </c>
      <c r="M6674">
        <v>42.61</v>
      </c>
      <c r="N6674">
        <v>58.25</v>
      </c>
      <c r="O6674">
        <v>48.55</v>
      </c>
      <c r="P6674">
        <f xml:space="preserve"> IF(Stock_Info[[#This Row],[Close Price]] &gt; Stock_Info[[#This Row],[Open Price]], 1, 0)</f>
        <v>1</v>
      </c>
      <c r="Q6674" t="str">
        <f>IF(AND(Stock_Info[[#This Row],[% Deli. Qty to Traded Qty]]&gt;80,Stock_Info[[#This Row],[No. of Trades]]&lt;3000),"Unusual Day","")</f>
        <v/>
      </c>
      <c r="R6674" t="str">
        <f>IF(AND(Stock_Info[[#This Row],[Spread High-Low]] &lt; 10, Stock_Info[[#This Row],[% Deli. Qty to Traded Qty]] &gt; 90), "Good Day", "")</f>
        <v/>
      </c>
    </row>
    <row r="6675" spans="1:18">
      <c r="A6675" t="s">
        <v>66</v>
      </c>
      <c r="B6675" s="1">
        <v>45656</v>
      </c>
      <c r="C6675" s="1" t="str">
        <f>"WEEK" &amp;" " &amp;  INT((DAY(Stock_Info[[#This Row],[Date]])+WEEKDAY(DATE(YEAR(Stock_Info[[#This Row],[Date]]),MONTH(Stock_Info[[#This Row],[Date]]),1))-1)/7)+1</f>
        <v>WEEK 5</v>
      </c>
      <c r="D6675" s="12">
        <v>1760.2</v>
      </c>
      <c r="E6675" s="12">
        <v>1780.55</v>
      </c>
      <c r="F6675" s="12">
        <v>1734.5</v>
      </c>
      <c r="G6675" s="12">
        <v>1742.9</v>
      </c>
      <c r="H6675" s="12">
        <v>1756.2925396014307</v>
      </c>
      <c r="I6675">
        <v>90022</v>
      </c>
      <c r="J6675">
        <v>4871</v>
      </c>
      <c r="K6675" s="12">
        <v>158104967</v>
      </c>
      <c r="L6675">
        <v>16732</v>
      </c>
      <c r="M6675">
        <v>18.59</v>
      </c>
      <c r="N6675">
        <v>46.05</v>
      </c>
      <c r="O6675">
        <v>-17.3</v>
      </c>
      <c r="P6675">
        <f xml:space="preserve"> IF(Stock_Info[[#This Row],[Close Price]] &gt; Stock_Info[[#This Row],[Open Price]], 1, 0)</f>
        <v>0</v>
      </c>
      <c r="Q6675" t="str">
        <f>IF(AND(Stock_Info[[#This Row],[% Deli. Qty to Traded Qty]]&gt;80,Stock_Info[[#This Row],[No. of Trades]]&lt;3000),"Unusual Day","")</f>
        <v/>
      </c>
      <c r="R6675" t="str">
        <f>IF(AND(Stock_Info[[#This Row],[Spread High-Low]] &lt; 10, Stock_Info[[#This Row],[% Deli. Qty to Traded Qty]] &gt; 90), "Good Day", "")</f>
        <v/>
      </c>
    </row>
    <row r="6676" spans="1:18">
      <c r="A6676" t="s">
        <v>66</v>
      </c>
      <c r="B6676" s="1">
        <v>45653</v>
      </c>
      <c r="C6676" s="1" t="str">
        <f>"WEEK" &amp;" " &amp;  INT((DAY(Stock_Info[[#This Row],[Date]])+WEEKDAY(DATE(YEAR(Stock_Info[[#This Row],[Date]]),MONTH(Stock_Info[[#This Row],[Date]]),1))-1)/7)+1</f>
        <v>WEEK 4</v>
      </c>
      <c r="D6676" s="12">
        <v>1745.1</v>
      </c>
      <c r="E6676" s="12">
        <v>1776.75</v>
      </c>
      <c r="F6676" s="12">
        <v>1745.1</v>
      </c>
      <c r="G6676" s="12">
        <v>1759.5</v>
      </c>
      <c r="H6676" s="12">
        <v>1760.8279221253415</v>
      </c>
      <c r="I6676">
        <v>68469</v>
      </c>
      <c r="J6676">
        <v>5443</v>
      </c>
      <c r="K6676" s="12">
        <v>120562127</v>
      </c>
      <c r="L6676">
        <v>23981</v>
      </c>
      <c r="M6676">
        <v>35.020000000000003</v>
      </c>
      <c r="N6676">
        <v>31.65</v>
      </c>
      <c r="O6676">
        <v>14.4</v>
      </c>
      <c r="P6676">
        <f xml:space="preserve"> IF(Stock_Info[[#This Row],[Close Price]] &gt; Stock_Info[[#This Row],[Open Price]], 1, 0)</f>
        <v>1</v>
      </c>
      <c r="Q6676" t="str">
        <f>IF(AND(Stock_Info[[#This Row],[% Deli. Qty to Traded Qty]]&gt;80,Stock_Info[[#This Row],[No. of Trades]]&lt;3000),"Unusual Day","")</f>
        <v/>
      </c>
      <c r="R6676" t="str">
        <f>IF(AND(Stock_Info[[#This Row],[Spread High-Low]] &lt; 10, Stock_Info[[#This Row],[% Deli. Qty to Traded Qty]] &gt; 90), "Good Day", "")</f>
        <v/>
      </c>
    </row>
    <row r="6677" spans="1:18">
      <c r="A6677" t="s">
        <v>66</v>
      </c>
      <c r="B6677" s="1">
        <v>45652</v>
      </c>
      <c r="C6677" s="1" t="str">
        <f>"WEEK" &amp;" " &amp;  INT((DAY(Stock_Info[[#This Row],[Date]])+WEEKDAY(DATE(YEAR(Stock_Info[[#This Row],[Date]]),MONTH(Stock_Info[[#This Row],[Date]]),1))-1)/7)+1</f>
        <v>WEEK 4</v>
      </c>
      <c r="D6677" s="12">
        <v>1751.05</v>
      </c>
      <c r="E6677" s="12">
        <v>1769</v>
      </c>
      <c r="F6677" s="12">
        <v>1742.1</v>
      </c>
      <c r="G6677" s="12">
        <v>1753.95</v>
      </c>
      <c r="H6677" s="12">
        <v>1754.7051691387462</v>
      </c>
      <c r="I6677">
        <v>24743</v>
      </c>
      <c r="J6677">
        <v>2786</v>
      </c>
      <c r="K6677" s="12">
        <v>43416670</v>
      </c>
      <c r="L6677">
        <v>13625</v>
      </c>
      <c r="M6677">
        <v>55.07</v>
      </c>
      <c r="N6677">
        <v>26.9</v>
      </c>
      <c r="O6677">
        <v>2.9</v>
      </c>
      <c r="P6677">
        <f xml:space="preserve"> IF(Stock_Info[[#This Row],[Close Price]] &gt; Stock_Info[[#This Row],[Open Price]], 1, 0)</f>
        <v>1</v>
      </c>
      <c r="Q6677" t="str">
        <f>IF(AND(Stock_Info[[#This Row],[% Deli. Qty to Traded Qty]]&gt;80,Stock_Info[[#This Row],[No. of Trades]]&lt;3000),"Unusual Day","")</f>
        <v/>
      </c>
      <c r="R6677" t="str">
        <f>IF(AND(Stock_Info[[#This Row],[Spread High-Low]] &lt; 10, Stock_Info[[#This Row],[% Deli. Qty to Traded Qty]] &gt; 90), "Good Day", "")</f>
        <v/>
      </c>
    </row>
    <row r="6678" spans="1:18">
      <c r="A6678" t="s">
        <v>66</v>
      </c>
      <c r="B6678" s="1">
        <v>45650</v>
      </c>
      <c r="C6678" s="1" t="str">
        <f>"WEEK" &amp;" " &amp;  INT((DAY(Stock_Info[[#This Row],[Date]])+WEEKDAY(DATE(YEAR(Stock_Info[[#This Row],[Date]]),MONTH(Stock_Info[[#This Row],[Date]]),1))-1)/7)+1</f>
        <v>WEEK 4</v>
      </c>
      <c r="D6678" s="12">
        <v>1747.8</v>
      </c>
      <c r="E6678" s="12">
        <v>1753.8</v>
      </c>
      <c r="F6678" s="12">
        <v>1738.05</v>
      </c>
      <c r="G6678" s="12">
        <v>1749.4</v>
      </c>
      <c r="H6678" s="12">
        <v>1744.7646302250803</v>
      </c>
      <c r="I6678">
        <v>15550</v>
      </c>
      <c r="J6678">
        <v>1381</v>
      </c>
      <c r="K6678" s="12">
        <v>27131090</v>
      </c>
      <c r="L6678">
        <v>8204</v>
      </c>
      <c r="M6678">
        <v>52.76</v>
      </c>
      <c r="N6678">
        <v>15.75</v>
      </c>
      <c r="O6678">
        <v>1.6</v>
      </c>
      <c r="P6678">
        <f xml:space="preserve"> IF(Stock_Info[[#This Row],[Close Price]] &gt; Stock_Info[[#This Row],[Open Price]], 1, 0)</f>
        <v>1</v>
      </c>
      <c r="Q6678" t="str">
        <f>IF(AND(Stock_Info[[#This Row],[% Deli. Qty to Traded Qty]]&gt;80,Stock_Info[[#This Row],[No. of Trades]]&lt;3000),"Unusual Day","")</f>
        <v/>
      </c>
      <c r="R6678" t="str">
        <f>IF(AND(Stock_Info[[#This Row],[Spread High-Low]] &lt; 10, Stock_Info[[#This Row],[% Deli. Qty to Traded Qty]] &gt; 90), "Good Day", "")</f>
        <v/>
      </c>
    </row>
    <row r="6679" spans="1:18">
      <c r="A6679" t="s">
        <v>66</v>
      </c>
      <c r="B6679" s="1">
        <v>45649</v>
      </c>
      <c r="C6679" s="1" t="str">
        <f>"WEEK" &amp;" " &amp;  INT((DAY(Stock_Info[[#This Row],[Date]])+WEEKDAY(DATE(YEAR(Stock_Info[[#This Row],[Date]]),MONTH(Stock_Info[[#This Row],[Date]]),1))-1)/7)+1</f>
        <v>WEEK 4</v>
      </c>
      <c r="D6679" s="12">
        <v>1745.2</v>
      </c>
      <c r="E6679" s="12">
        <v>1764</v>
      </c>
      <c r="F6679" s="12">
        <v>1742</v>
      </c>
      <c r="G6679" s="12">
        <v>1744.9</v>
      </c>
      <c r="H6679" s="12">
        <v>1749.5839866384893</v>
      </c>
      <c r="I6679">
        <v>29338</v>
      </c>
      <c r="J6679">
        <v>2766</v>
      </c>
      <c r="K6679" s="12">
        <v>51329295</v>
      </c>
      <c r="L6679">
        <v>11978</v>
      </c>
      <c r="M6679">
        <v>40.83</v>
      </c>
      <c r="N6679">
        <v>22</v>
      </c>
      <c r="O6679">
        <v>-0.3</v>
      </c>
      <c r="P6679">
        <f xml:space="preserve"> IF(Stock_Info[[#This Row],[Close Price]] &gt; Stock_Info[[#This Row],[Open Price]], 1, 0)</f>
        <v>0</v>
      </c>
      <c r="Q6679" t="str">
        <f>IF(AND(Stock_Info[[#This Row],[% Deli. Qty to Traded Qty]]&gt;80,Stock_Info[[#This Row],[No. of Trades]]&lt;3000),"Unusual Day","")</f>
        <v/>
      </c>
      <c r="R6679" t="str">
        <f>IF(AND(Stock_Info[[#This Row],[Spread High-Low]] &lt; 10, Stock_Info[[#This Row],[% Deli. Qty to Traded Qty]] &gt; 90), "Good Day", "")</f>
        <v/>
      </c>
    </row>
    <row r="6680" spans="1:18">
      <c r="A6680" t="s">
        <v>66</v>
      </c>
      <c r="B6680" s="1">
        <v>45646</v>
      </c>
      <c r="C6680" s="1" t="str">
        <f>"WEEK" &amp;" " &amp;  INT((DAY(Stock_Info[[#This Row],[Date]])+WEEKDAY(DATE(YEAR(Stock_Info[[#This Row],[Date]]),MONTH(Stock_Info[[#This Row],[Date]]),1))-1)/7)+1</f>
        <v>WEEK 3</v>
      </c>
      <c r="D6680" s="12">
        <v>1760</v>
      </c>
      <c r="E6680" s="12">
        <v>1768.2</v>
      </c>
      <c r="F6680" s="12">
        <v>1734.25</v>
      </c>
      <c r="G6680" s="12">
        <v>1743.55</v>
      </c>
      <c r="H6680" s="12">
        <v>1749.1316947800656</v>
      </c>
      <c r="I6680">
        <v>33851</v>
      </c>
      <c r="J6680">
        <v>2449</v>
      </c>
      <c r="K6680" s="12">
        <v>59209857</v>
      </c>
      <c r="L6680">
        <v>6980</v>
      </c>
      <c r="M6680">
        <v>20.62</v>
      </c>
      <c r="N6680">
        <v>33.950000000000003</v>
      </c>
      <c r="O6680">
        <v>-16.45</v>
      </c>
      <c r="P6680">
        <f xml:space="preserve"> IF(Stock_Info[[#This Row],[Close Price]] &gt; Stock_Info[[#This Row],[Open Price]], 1, 0)</f>
        <v>0</v>
      </c>
      <c r="Q6680" t="str">
        <f>IF(AND(Stock_Info[[#This Row],[% Deli. Qty to Traded Qty]]&gt;80,Stock_Info[[#This Row],[No. of Trades]]&lt;3000),"Unusual Day","")</f>
        <v/>
      </c>
      <c r="R6680" t="str">
        <f>IF(AND(Stock_Info[[#This Row],[Spread High-Low]] &lt; 10, Stock_Info[[#This Row],[% Deli. Qty to Traded Qty]] &gt; 90), "Good Day", "")</f>
        <v/>
      </c>
    </row>
    <row r="6681" spans="1:18">
      <c r="A6681" t="s">
        <v>66</v>
      </c>
      <c r="B6681" s="1">
        <v>45645</v>
      </c>
      <c r="C6681" s="1" t="str">
        <f>"WEEK" &amp;" " &amp;  INT((DAY(Stock_Info[[#This Row],[Date]])+WEEKDAY(DATE(YEAR(Stock_Info[[#This Row],[Date]]),MONTH(Stock_Info[[#This Row],[Date]]),1))-1)/7)+1</f>
        <v>WEEK 3</v>
      </c>
      <c r="D6681" s="12">
        <v>1751.9</v>
      </c>
      <c r="E6681" s="12">
        <v>1764.25</v>
      </c>
      <c r="F6681" s="12">
        <v>1745.4</v>
      </c>
      <c r="G6681" s="12">
        <v>1761.9</v>
      </c>
      <c r="H6681" s="12">
        <v>1755.5556099711052</v>
      </c>
      <c r="I6681">
        <v>40838</v>
      </c>
      <c r="J6681">
        <v>4014</v>
      </c>
      <c r="K6681" s="12">
        <v>71693380</v>
      </c>
      <c r="L6681">
        <v>14891</v>
      </c>
      <c r="M6681">
        <v>36.46</v>
      </c>
      <c r="N6681">
        <v>18.850000000000001</v>
      </c>
      <c r="O6681">
        <v>10</v>
      </c>
      <c r="P6681">
        <f xml:space="preserve"> IF(Stock_Info[[#This Row],[Close Price]] &gt; Stock_Info[[#This Row],[Open Price]], 1, 0)</f>
        <v>1</v>
      </c>
      <c r="Q6681" t="str">
        <f>IF(AND(Stock_Info[[#This Row],[% Deli. Qty to Traded Qty]]&gt;80,Stock_Info[[#This Row],[No. of Trades]]&lt;3000),"Unusual Day","")</f>
        <v/>
      </c>
      <c r="R6681" t="str">
        <f>IF(AND(Stock_Info[[#This Row],[Spread High-Low]] &lt; 10, Stock_Info[[#This Row],[% Deli. Qty to Traded Qty]] &gt; 90), "Good Day", "")</f>
        <v/>
      </c>
    </row>
    <row r="6682" spans="1:18">
      <c r="A6682" t="s">
        <v>66</v>
      </c>
      <c r="B6682" s="1">
        <v>45644</v>
      </c>
      <c r="C6682" s="1" t="str">
        <f>"WEEK" &amp;" " &amp;  INT((DAY(Stock_Info[[#This Row],[Date]])+WEEKDAY(DATE(YEAR(Stock_Info[[#This Row],[Date]]),MONTH(Stock_Info[[#This Row],[Date]]),1))-1)/7)+1</f>
        <v>WEEK 3</v>
      </c>
      <c r="D6682" s="12">
        <v>1783.1</v>
      </c>
      <c r="E6682" s="12">
        <v>1784.8</v>
      </c>
      <c r="F6682" s="12">
        <v>1770.6</v>
      </c>
      <c r="G6682" s="12">
        <v>1780</v>
      </c>
      <c r="H6682" s="12">
        <v>1780.5578741751829</v>
      </c>
      <c r="I6682">
        <v>41979</v>
      </c>
      <c r="J6682">
        <v>1644</v>
      </c>
      <c r="K6682" s="12">
        <v>74746039</v>
      </c>
      <c r="L6682">
        <v>31075</v>
      </c>
      <c r="M6682">
        <v>74.03</v>
      </c>
      <c r="N6682">
        <v>14.2</v>
      </c>
      <c r="O6682">
        <v>-3.1</v>
      </c>
      <c r="P6682">
        <f xml:space="preserve"> IF(Stock_Info[[#This Row],[Close Price]] &gt; Stock_Info[[#This Row],[Open Price]], 1, 0)</f>
        <v>0</v>
      </c>
      <c r="Q6682" t="str">
        <f>IF(AND(Stock_Info[[#This Row],[% Deli. Qty to Traded Qty]]&gt;80,Stock_Info[[#This Row],[No. of Trades]]&lt;3000),"Unusual Day","")</f>
        <v/>
      </c>
      <c r="R6682" t="str">
        <f>IF(AND(Stock_Info[[#This Row],[Spread High-Low]] &lt; 10, Stock_Info[[#This Row],[% Deli. Qty to Traded Qty]] &gt; 90), "Good Day", "")</f>
        <v/>
      </c>
    </row>
    <row r="6683" spans="1:18">
      <c r="A6683" t="s">
        <v>66</v>
      </c>
      <c r="B6683" s="1">
        <v>45643</v>
      </c>
      <c r="C6683" s="1" t="str">
        <f>"WEEK" &amp;" " &amp;  INT((DAY(Stock_Info[[#This Row],[Date]])+WEEKDAY(DATE(YEAR(Stock_Info[[#This Row],[Date]]),MONTH(Stock_Info[[#This Row],[Date]]),1))-1)/7)+1</f>
        <v>WEEK 3</v>
      </c>
      <c r="D6683" s="12">
        <v>1787.45</v>
      </c>
      <c r="E6683" s="12">
        <v>1805.9</v>
      </c>
      <c r="F6683" s="12">
        <v>1775.6</v>
      </c>
      <c r="G6683" s="12">
        <v>1783.05</v>
      </c>
      <c r="H6683" s="12">
        <v>1786.9808397459071</v>
      </c>
      <c r="I6683">
        <v>19363</v>
      </c>
      <c r="J6683">
        <v>1378</v>
      </c>
      <c r="K6683" s="12">
        <v>34601310</v>
      </c>
      <c r="L6683">
        <v>6408</v>
      </c>
      <c r="M6683">
        <v>33.090000000000003</v>
      </c>
      <c r="N6683">
        <v>30.3</v>
      </c>
      <c r="O6683">
        <v>-4.4000000000000004</v>
      </c>
      <c r="P6683">
        <f xml:space="preserve"> IF(Stock_Info[[#This Row],[Close Price]] &gt; Stock_Info[[#This Row],[Open Price]], 1, 0)</f>
        <v>0</v>
      </c>
      <c r="Q6683" t="str">
        <f>IF(AND(Stock_Info[[#This Row],[% Deli. Qty to Traded Qty]]&gt;80,Stock_Info[[#This Row],[No. of Trades]]&lt;3000),"Unusual Day","")</f>
        <v/>
      </c>
      <c r="R6683" t="str">
        <f>IF(AND(Stock_Info[[#This Row],[Spread High-Low]] &lt; 10, Stock_Info[[#This Row],[% Deli. Qty to Traded Qty]] &gt; 90), "Good Day", "")</f>
        <v/>
      </c>
    </row>
    <row r="6684" spans="1:18">
      <c r="A6684" t="s">
        <v>66</v>
      </c>
      <c r="B6684" s="1">
        <v>45642</v>
      </c>
      <c r="C6684" s="1" t="str">
        <f>"WEEK" &amp;" " &amp;  INT((DAY(Stock_Info[[#This Row],[Date]])+WEEKDAY(DATE(YEAR(Stock_Info[[#This Row],[Date]]),MONTH(Stock_Info[[#This Row],[Date]]),1))-1)/7)+1</f>
        <v>WEEK 3</v>
      </c>
      <c r="D6684" s="12">
        <v>1804.65</v>
      </c>
      <c r="E6684" s="12">
        <v>1812.6</v>
      </c>
      <c r="F6684" s="12">
        <v>1793.35</v>
      </c>
      <c r="G6684" s="12">
        <v>1804.15</v>
      </c>
      <c r="H6684" s="12">
        <v>1800.4182170042575</v>
      </c>
      <c r="I6684">
        <v>77510</v>
      </c>
      <c r="J6684">
        <v>4506</v>
      </c>
      <c r="K6684" s="12">
        <v>139550416</v>
      </c>
      <c r="L6684">
        <v>46790</v>
      </c>
      <c r="M6684">
        <v>60.37</v>
      </c>
      <c r="N6684">
        <v>19.25</v>
      </c>
      <c r="O6684">
        <v>-0.5</v>
      </c>
      <c r="P6684">
        <f xml:space="preserve"> IF(Stock_Info[[#This Row],[Close Price]] &gt; Stock_Info[[#This Row],[Open Price]], 1, 0)</f>
        <v>0</v>
      </c>
      <c r="Q6684" t="str">
        <f>IF(AND(Stock_Info[[#This Row],[% Deli. Qty to Traded Qty]]&gt;80,Stock_Info[[#This Row],[No. of Trades]]&lt;3000),"Unusual Day","")</f>
        <v/>
      </c>
      <c r="R6684" t="str">
        <f>IF(AND(Stock_Info[[#This Row],[Spread High-Low]] &lt; 10, Stock_Info[[#This Row],[% Deli. Qty to Traded Qty]] &gt; 90), "Good Day", "")</f>
        <v/>
      </c>
    </row>
    <row r="6685" spans="1:18">
      <c r="A6685" t="s">
        <v>66</v>
      </c>
      <c r="B6685" s="1">
        <v>45639</v>
      </c>
      <c r="C6685" s="1" t="str">
        <f>"WEEK" &amp;" " &amp;  INT((DAY(Stock_Info[[#This Row],[Date]])+WEEKDAY(DATE(YEAR(Stock_Info[[#This Row],[Date]]),MONTH(Stock_Info[[#This Row],[Date]]),1))-1)/7)+1</f>
        <v>WEEK 2</v>
      </c>
      <c r="D6685" s="12">
        <v>1767.1</v>
      </c>
      <c r="E6685" s="12">
        <v>1808.45</v>
      </c>
      <c r="F6685" s="12">
        <v>1747.65</v>
      </c>
      <c r="G6685" s="12">
        <v>1806.15</v>
      </c>
      <c r="H6685" s="12">
        <v>1789.508161356217</v>
      </c>
      <c r="I6685">
        <v>104762</v>
      </c>
      <c r="J6685">
        <v>5781</v>
      </c>
      <c r="K6685" s="12">
        <v>187472454</v>
      </c>
      <c r="L6685">
        <v>49651</v>
      </c>
      <c r="M6685">
        <v>47.39</v>
      </c>
      <c r="N6685">
        <v>60.8</v>
      </c>
      <c r="O6685">
        <v>39.049999999999997</v>
      </c>
      <c r="P6685">
        <f xml:space="preserve"> IF(Stock_Info[[#This Row],[Close Price]] &gt; Stock_Info[[#This Row],[Open Price]], 1, 0)</f>
        <v>1</v>
      </c>
      <c r="Q6685" t="str">
        <f>IF(AND(Stock_Info[[#This Row],[% Deli. Qty to Traded Qty]]&gt;80,Stock_Info[[#This Row],[No. of Trades]]&lt;3000),"Unusual Day","")</f>
        <v/>
      </c>
      <c r="R6685" t="str">
        <f>IF(AND(Stock_Info[[#This Row],[Spread High-Low]] &lt; 10, Stock_Info[[#This Row],[% Deli. Qty to Traded Qty]] &gt; 90), "Good Day", "")</f>
        <v/>
      </c>
    </row>
    <row r="6686" spans="1:18">
      <c r="A6686" t="s">
        <v>66</v>
      </c>
      <c r="B6686" s="1">
        <v>45638</v>
      </c>
      <c r="C6686" s="1" t="str">
        <f>"WEEK" &amp;" " &amp;  INT((DAY(Stock_Info[[#This Row],[Date]])+WEEKDAY(DATE(YEAR(Stock_Info[[#This Row],[Date]]),MONTH(Stock_Info[[#This Row],[Date]]),1))-1)/7)+1</f>
        <v>WEEK 2</v>
      </c>
      <c r="D6686" s="12">
        <v>1793.95</v>
      </c>
      <c r="E6686" s="12">
        <v>1796.4</v>
      </c>
      <c r="F6686" s="12">
        <v>1765.45</v>
      </c>
      <c r="G6686" s="12">
        <v>1769.65</v>
      </c>
      <c r="H6686" s="12">
        <v>1776.027159620782</v>
      </c>
      <c r="I6686">
        <v>45251</v>
      </c>
      <c r="J6686">
        <v>3230</v>
      </c>
      <c r="K6686" s="12">
        <v>80367005</v>
      </c>
      <c r="L6686">
        <v>31392</v>
      </c>
      <c r="M6686">
        <v>69.37</v>
      </c>
      <c r="N6686">
        <v>30.95</v>
      </c>
      <c r="O6686">
        <v>-24.3</v>
      </c>
      <c r="P6686">
        <f xml:space="preserve"> IF(Stock_Info[[#This Row],[Close Price]] &gt; Stock_Info[[#This Row],[Open Price]], 1, 0)</f>
        <v>0</v>
      </c>
      <c r="Q6686" t="str">
        <f>IF(AND(Stock_Info[[#This Row],[% Deli. Qty to Traded Qty]]&gt;80,Stock_Info[[#This Row],[No. of Trades]]&lt;3000),"Unusual Day","")</f>
        <v/>
      </c>
      <c r="R6686" t="str">
        <f>IF(AND(Stock_Info[[#This Row],[Spread High-Low]] &lt; 10, Stock_Info[[#This Row],[% Deli. Qty to Traded Qty]] &gt; 90), "Good Day", "")</f>
        <v/>
      </c>
    </row>
    <row r="6687" spans="1:18">
      <c r="A6687" t="s">
        <v>66</v>
      </c>
      <c r="B6687" s="1">
        <v>45637</v>
      </c>
      <c r="C6687" s="1" t="str">
        <f>"WEEK" &amp;" " &amp;  INT((DAY(Stock_Info[[#This Row],[Date]])+WEEKDAY(DATE(YEAR(Stock_Info[[#This Row],[Date]]),MONTH(Stock_Info[[#This Row],[Date]]),1))-1)/7)+1</f>
        <v>WEEK 2</v>
      </c>
      <c r="D6687" s="12">
        <v>1796.4</v>
      </c>
      <c r="E6687" s="12">
        <v>1806</v>
      </c>
      <c r="F6687" s="12">
        <v>1789.8</v>
      </c>
      <c r="G6687" s="12">
        <v>1794.4</v>
      </c>
      <c r="H6687" s="12">
        <v>1798.1346826321924</v>
      </c>
      <c r="I6687">
        <v>47185</v>
      </c>
      <c r="J6687">
        <v>3029</v>
      </c>
      <c r="K6687" s="12">
        <v>84844985</v>
      </c>
      <c r="L6687">
        <v>24272</v>
      </c>
      <c r="M6687">
        <v>51.44</v>
      </c>
      <c r="N6687">
        <v>16.2</v>
      </c>
      <c r="O6687">
        <v>-2</v>
      </c>
      <c r="P6687">
        <f xml:space="preserve"> IF(Stock_Info[[#This Row],[Close Price]] &gt; Stock_Info[[#This Row],[Open Price]], 1, 0)</f>
        <v>0</v>
      </c>
      <c r="Q6687" t="str">
        <f>IF(AND(Stock_Info[[#This Row],[% Deli. Qty to Traded Qty]]&gt;80,Stock_Info[[#This Row],[No. of Trades]]&lt;3000),"Unusual Day","")</f>
        <v/>
      </c>
      <c r="R6687" t="str">
        <f>IF(AND(Stock_Info[[#This Row],[Spread High-Low]] &lt; 10, Stock_Info[[#This Row],[% Deli. Qty to Traded Qty]] &gt; 90), "Good Day", "")</f>
        <v/>
      </c>
    </row>
    <row r="6688" spans="1:18">
      <c r="A6688" t="s">
        <v>66</v>
      </c>
      <c r="B6688" s="1">
        <v>45636</v>
      </c>
      <c r="C6688" s="1" t="str">
        <f>"WEEK" &amp;" " &amp;  INT((DAY(Stock_Info[[#This Row],[Date]])+WEEKDAY(DATE(YEAR(Stock_Info[[#This Row],[Date]]),MONTH(Stock_Info[[#This Row],[Date]]),1))-1)/7)+1</f>
        <v>WEEK 2</v>
      </c>
      <c r="D6688" s="12">
        <v>1787</v>
      </c>
      <c r="E6688" s="12">
        <v>1802.65</v>
      </c>
      <c r="F6688" s="12">
        <v>1784.35</v>
      </c>
      <c r="G6688" s="12">
        <v>1795.5</v>
      </c>
      <c r="H6688" s="12">
        <v>1794.4468835388818</v>
      </c>
      <c r="I6688">
        <v>54164</v>
      </c>
      <c r="J6688">
        <v>3325</v>
      </c>
      <c r="K6688" s="12">
        <v>97194421</v>
      </c>
      <c r="L6688">
        <v>22713</v>
      </c>
      <c r="M6688">
        <v>41.93</v>
      </c>
      <c r="N6688">
        <v>18.3</v>
      </c>
      <c r="O6688">
        <v>8.5</v>
      </c>
      <c r="P6688">
        <f xml:space="preserve"> IF(Stock_Info[[#This Row],[Close Price]] &gt; Stock_Info[[#This Row],[Open Price]], 1, 0)</f>
        <v>1</v>
      </c>
      <c r="Q6688" t="str">
        <f>IF(AND(Stock_Info[[#This Row],[% Deli. Qty to Traded Qty]]&gt;80,Stock_Info[[#This Row],[No. of Trades]]&lt;3000),"Unusual Day","")</f>
        <v/>
      </c>
      <c r="R6688" t="str">
        <f>IF(AND(Stock_Info[[#This Row],[Spread High-Low]] &lt; 10, Stock_Info[[#This Row],[% Deli. Qty to Traded Qty]] &gt; 90), "Good Day", "")</f>
        <v/>
      </c>
    </row>
    <row r="6689" spans="1:18">
      <c r="A6689" t="s">
        <v>66</v>
      </c>
      <c r="B6689" s="1">
        <v>45635</v>
      </c>
      <c r="C6689" s="1" t="str">
        <f>"WEEK" &amp;" " &amp;  INT((DAY(Stock_Info[[#This Row],[Date]])+WEEKDAY(DATE(YEAR(Stock_Info[[#This Row],[Date]]),MONTH(Stock_Info[[#This Row],[Date]]),1))-1)/7)+1</f>
        <v>WEEK 2</v>
      </c>
      <c r="D6689" s="12">
        <v>1774.9</v>
      </c>
      <c r="E6689" s="12">
        <v>1804.25</v>
      </c>
      <c r="F6689" s="12">
        <v>1770</v>
      </c>
      <c r="G6689" s="12">
        <v>1786.25</v>
      </c>
      <c r="H6689" s="12">
        <v>1793.203877958369</v>
      </c>
      <c r="I6689">
        <v>31563</v>
      </c>
      <c r="J6689">
        <v>2189</v>
      </c>
      <c r="K6689" s="12">
        <v>56598894</v>
      </c>
      <c r="L6689">
        <v>9491</v>
      </c>
      <c r="M6689">
        <v>30.07</v>
      </c>
      <c r="N6689">
        <v>34.25</v>
      </c>
      <c r="O6689">
        <v>11.35</v>
      </c>
      <c r="P6689">
        <f xml:space="preserve"> IF(Stock_Info[[#This Row],[Close Price]] &gt; Stock_Info[[#This Row],[Open Price]], 1, 0)</f>
        <v>1</v>
      </c>
      <c r="Q6689" t="str">
        <f>IF(AND(Stock_Info[[#This Row],[% Deli. Qty to Traded Qty]]&gt;80,Stock_Info[[#This Row],[No. of Trades]]&lt;3000),"Unusual Day","")</f>
        <v/>
      </c>
      <c r="R6689" t="str">
        <f>IF(AND(Stock_Info[[#This Row],[Spread High-Low]] &lt; 10, Stock_Info[[#This Row],[% Deli. Qty to Traded Qty]] &gt; 90), "Good Day", "")</f>
        <v/>
      </c>
    </row>
    <row r="6690" spans="1:18">
      <c r="A6690" t="s">
        <v>66</v>
      </c>
      <c r="B6690" s="1">
        <v>45632</v>
      </c>
      <c r="C6690" s="1" t="str">
        <f>"WEEK" &amp;" " &amp;  INT((DAY(Stock_Info[[#This Row],[Date]])+WEEKDAY(DATE(YEAR(Stock_Info[[#This Row],[Date]]),MONTH(Stock_Info[[#This Row],[Date]]),1))-1)/7)+1</f>
        <v>WEEK 1</v>
      </c>
      <c r="D6690" s="12">
        <v>1764.3</v>
      </c>
      <c r="E6690" s="12">
        <v>1784.75</v>
      </c>
      <c r="F6690" s="12">
        <v>1760.6</v>
      </c>
      <c r="G6690" s="12">
        <v>1776.85</v>
      </c>
      <c r="H6690" s="12">
        <v>1774.9992673730858</v>
      </c>
      <c r="I6690">
        <v>55963</v>
      </c>
      <c r="J6690">
        <v>4112</v>
      </c>
      <c r="K6690" s="12">
        <v>99334284</v>
      </c>
      <c r="L6690">
        <v>18074</v>
      </c>
      <c r="M6690">
        <v>32.299999999999997</v>
      </c>
      <c r="N6690">
        <v>24.15</v>
      </c>
      <c r="O6690">
        <v>12.55</v>
      </c>
      <c r="P6690">
        <f xml:space="preserve"> IF(Stock_Info[[#This Row],[Close Price]] &gt; Stock_Info[[#This Row],[Open Price]], 1, 0)</f>
        <v>1</v>
      </c>
      <c r="Q6690" t="str">
        <f>IF(AND(Stock_Info[[#This Row],[% Deli. Qty to Traded Qty]]&gt;80,Stock_Info[[#This Row],[No. of Trades]]&lt;3000),"Unusual Day","")</f>
        <v/>
      </c>
      <c r="R6690" t="str">
        <f>IF(AND(Stock_Info[[#This Row],[Spread High-Low]] &lt; 10, Stock_Info[[#This Row],[% Deli. Qty to Traded Qty]] &gt; 90), "Good Day", "")</f>
        <v/>
      </c>
    </row>
    <row r="6691" spans="1:18">
      <c r="A6691" t="s">
        <v>66</v>
      </c>
      <c r="B6691" s="1">
        <v>45631</v>
      </c>
      <c r="C6691" s="1" t="str">
        <f>"WEEK" &amp;" " &amp;  INT((DAY(Stock_Info[[#This Row],[Date]])+WEEKDAY(DATE(YEAR(Stock_Info[[#This Row],[Date]]),MONTH(Stock_Info[[#This Row],[Date]]),1))-1)/7)+1</f>
        <v>WEEK 1</v>
      </c>
      <c r="D6691" s="12">
        <v>1769.6</v>
      </c>
      <c r="E6691" s="12">
        <v>1787.8</v>
      </c>
      <c r="F6691" s="12">
        <v>1748</v>
      </c>
      <c r="G6691" s="12">
        <v>1777.3</v>
      </c>
      <c r="H6691" s="12">
        <v>1767.6657187648109</v>
      </c>
      <c r="I6691">
        <v>27429</v>
      </c>
      <c r="J6691">
        <v>1716</v>
      </c>
      <c r="K6691" s="12">
        <v>48485303</v>
      </c>
      <c r="L6691">
        <v>7492</v>
      </c>
      <c r="M6691">
        <v>27.31</v>
      </c>
      <c r="N6691">
        <v>39.799999999999997</v>
      </c>
      <c r="O6691">
        <v>7.7</v>
      </c>
      <c r="P6691">
        <f xml:space="preserve"> IF(Stock_Info[[#This Row],[Close Price]] &gt; Stock_Info[[#This Row],[Open Price]], 1, 0)</f>
        <v>1</v>
      </c>
      <c r="Q6691" t="str">
        <f>IF(AND(Stock_Info[[#This Row],[% Deli. Qty to Traded Qty]]&gt;80,Stock_Info[[#This Row],[No. of Trades]]&lt;3000),"Unusual Day","")</f>
        <v/>
      </c>
      <c r="R6691" t="str">
        <f>IF(AND(Stock_Info[[#This Row],[Spread High-Low]] &lt; 10, Stock_Info[[#This Row],[% Deli. Qty to Traded Qty]] &gt; 90), "Good Day", "")</f>
        <v/>
      </c>
    </row>
    <row r="6692" spans="1:18">
      <c r="A6692" t="s">
        <v>66</v>
      </c>
      <c r="B6692" s="1">
        <v>45630</v>
      </c>
      <c r="C6692" s="1" t="str">
        <f>"WEEK" &amp;" " &amp;  INT((DAY(Stock_Info[[#This Row],[Date]])+WEEKDAY(DATE(YEAR(Stock_Info[[#This Row],[Date]]),MONTH(Stock_Info[[#This Row],[Date]]),1))-1)/7)+1</f>
        <v>WEEK 1</v>
      </c>
      <c r="D6692" s="12">
        <v>1758.95</v>
      </c>
      <c r="E6692" s="12">
        <v>1765.65</v>
      </c>
      <c r="F6692" s="12">
        <v>1747.9</v>
      </c>
      <c r="G6692" s="12">
        <v>1757.05</v>
      </c>
      <c r="H6692" s="12">
        <v>1756.3260410155669</v>
      </c>
      <c r="I6692">
        <v>33597</v>
      </c>
      <c r="J6692">
        <v>1184</v>
      </c>
      <c r="K6692" s="12">
        <v>59007286</v>
      </c>
      <c r="L6692">
        <v>23007</v>
      </c>
      <c r="M6692">
        <v>68.48</v>
      </c>
      <c r="N6692">
        <v>17.75</v>
      </c>
      <c r="O6692">
        <v>-1.9</v>
      </c>
      <c r="P6692">
        <f xml:space="preserve"> IF(Stock_Info[[#This Row],[Close Price]] &gt; Stock_Info[[#This Row],[Open Price]], 1, 0)</f>
        <v>0</v>
      </c>
      <c r="Q6692" t="str">
        <f>IF(AND(Stock_Info[[#This Row],[% Deli. Qty to Traded Qty]]&gt;80,Stock_Info[[#This Row],[No. of Trades]]&lt;3000),"Unusual Day","")</f>
        <v/>
      </c>
      <c r="R6692" t="str">
        <f>IF(AND(Stock_Info[[#This Row],[Spread High-Low]] &lt; 10, Stock_Info[[#This Row],[% Deli. Qty to Traded Qty]] &gt; 90), "Good Day", "")</f>
        <v/>
      </c>
    </row>
    <row r="6693" spans="1:18">
      <c r="A6693" t="s">
        <v>66</v>
      </c>
      <c r="B6693" s="1">
        <v>45629</v>
      </c>
      <c r="C6693" s="1" t="str">
        <f>"WEEK" &amp;" " &amp;  INT((DAY(Stock_Info[[#This Row],[Date]])+WEEKDAY(DATE(YEAR(Stock_Info[[#This Row],[Date]]),MONTH(Stock_Info[[#This Row],[Date]]),1))-1)/7)+1</f>
        <v>WEEK 1</v>
      </c>
      <c r="D6693" s="12">
        <v>1764.7</v>
      </c>
      <c r="E6693" s="12">
        <v>1764.7</v>
      </c>
      <c r="F6693" s="12">
        <v>1740.1</v>
      </c>
      <c r="G6693" s="12">
        <v>1749.5</v>
      </c>
      <c r="H6693" s="12">
        <v>1745.4718947117187</v>
      </c>
      <c r="I6693">
        <v>293290</v>
      </c>
      <c r="J6693">
        <v>3782</v>
      </c>
      <c r="K6693" s="12">
        <v>511929452</v>
      </c>
      <c r="L6693">
        <v>255771</v>
      </c>
      <c r="M6693">
        <v>87.21</v>
      </c>
      <c r="N6693">
        <v>24.6</v>
      </c>
      <c r="O6693">
        <v>-15.2</v>
      </c>
      <c r="P6693">
        <f xml:space="preserve"> IF(Stock_Info[[#This Row],[Close Price]] &gt; Stock_Info[[#This Row],[Open Price]], 1, 0)</f>
        <v>0</v>
      </c>
      <c r="Q6693" t="str">
        <f>IF(AND(Stock_Info[[#This Row],[% Deli. Qty to Traded Qty]]&gt;80,Stock_Info[[#This Row],[No. of Trades]]&lt;3000),"Unusual Day","")</f>
        <v/>
      </c>
      <c r="R6693" t="str">
        <f>IF(AND(Stock_Info[[#This Row],[Spread High-Low]] &lt; 10, Stock_Info[[#This Row],[% Deli. Qty to Traded Qty]] &gt; 90), "Good Day", "")</f>
        <v/>
      </c>
    </row>
    <row r="6694" spans="1:18">
      <c r="A6694" t="s">
        <v>66</v>
      </c>
      <c r="B6694" s="1">
        <v>45628</v>
      </c>
      <c r="C6694" s="1" t="str">
        <f>"WEEK" &amp;" " &amp;  INT((DAY(Stock_Info[[#This Row],[Date]])+WEEKDAY(DATE(YEAR(Stock_Info[[#This Row],[Date]]),MONTH(Stock_Info[[#This Row],[Date]]),1))-1)/7)+1</f>
        <v>WEEK 1</v>
      </c>
      <c r="D6694" s="12">
        <v>1761.05</v>
      </c>
      <c r="E6694" s="12">
        <v>1772</v>
      </c>
      <c r="F6694" s="12">
        <v>1746.5</v>
      </c>
      <c r="G6694" s="12">
        <v>1754.5</v>
      </c>
      <c r="H6694" s="12">
        <v>1759.3308283488125</v>
      </c>
      <c r="I6694">
        <v>451899</v>
      </c>
      <c r="J6694">
        <v>4517</v>
      </c>
      <c r="K6694" s="12">
        <v>795039842</v>
      </c>
      <c r="L6694">
        <v>419032</v>
      </c>
      <c r="M6694">
        <v>92.73</v>
      </c>
      <c r="N6694">
        <v>25.5</v>
      </c>
      <c r="O6694">
        <v>-6.55</v>
      </c>
      <c r="P6694">
        <f xml:space="preserve"> IF(Stock_Info[[#This Row],[Close Price]] &gt; Stock_Info[[#This Row],[Open Price]], 1, 0)</f>
        <v>0</v>
      </c>
      <c r="Q6694" t="str">
        <f>IF(AND(Stock_Info[[#This Row],[% Deli. Qty to Traded Qty]]&gt;80,Stock_Info[[#This Row],[No. of Trades]]&lt;3000),"Unusual Day","")</f>
        <v/>
      </c>
      <c r="R6694" t="str">
        <f>IF(AND(Stock_Info[[#This Row],[Spread High-Low]] &lt; 10, Stock_Info[[#This Row],[% Deli. Qty to Traded Qty]] &gt; 90), "Good Day", "")</f>
        <v/>
      </c>
    </row>
    <row r="6695" spans="1:18">
      <c r="A6695" t="s">
        <v>66</v>
      </c>
      <c r="B6695" s="1">
        <v>45625</v>
      </c>
      <c r="C6695" s="1" t="str">
        <f>"WEEK" &amp;" " &amp;  INT((DAY(Stock_Info[[#This Row],[Date]])+WEEKDAY(DATE(YEAR(Stock_Info[[#This Row],[Date]]),MONTH(Stock_Info[[#This Row],[Date]]),1))-1)/7)+1</f>
        <v>WEEK 5</v>
      </c>
      <c r="D6695" s="12">
        <v>1767.95</v>
      </c>
      <c r="E6695" s="12">
        <v>1773.6</v>
      </c>
      <c r="F6695" s="12">
        <v>1757.9</v>
      </c>
      <c r="G6695" s="12">
        <v>1766.8</v>
      </c>
      <c r="H6695" s="12">
        <v>1765.7605218038302</v>
      </c>
      <c r="I6695">
        <v>123648</v>
      </c>
      <c r="J6695">
        <v>6245</v>
      </c>
      <c r="K6695" s="12">
        <v>218332757</v>
      </c>
      <c r="L6695">
        <v>39592</v>
      </c>
      <c r="M6695">
        <v>32.020000000000003</v>
      </c>
      <c r="N6695">
        <v>15.7</v>
      </c>
      <c r="O6695">
        <v>-1.1499999999999999</v>
      </c>
      <c r="P6695">
        <f xml:space="preserve"> IF(Stock_Info[[#This Row],[Close Price]] &gt; Stock_Info[[#This Row],[Open Price]], 1, 0)</f>
        <v>0</v>
      </c>
      <c r="Q6695" t="str">
        <f>IF(AND(Stock_Info[[#This Row],[% Deli. Qty to Traded Qty]]&gt;80,Stock_Info[[#This Row],[No. of Trades]]&lt;3000),"Unusual Day","")</f>
        <v/>
      </c>
      <c r="R6695" t="str">
        <f>IF(AND(Stock_Info[[#This Row],[Spread High-Low]] &lt; 10, Stock_Info[[#This Row],[% Deli. Qty to Traded Qty]] &gt; 90), "Good Day", "")</f>
        <v/>
      </c>
    </row>
    <row r="6696" spans="1:18">
      <c r="A6696" t="s">
        <v>66</v>
      </c>
      <c r="B6696" s="1">
        <v>45624</v>
      </c>
      <c r="C6696" s="1" t="str">
        <f>"WEEK" &amp;" " &amp;  INT((DAY(Stock_Info[[#This Row],[Date]])+WEEKDAY(DATE(YEAR(Stock_Info[[#This Row],[Date]]),MONTH(Stock_Info[[#This Row],[Date]]),1))-1)/7)+1</f>
        <v>WEEK 5</v>
      </c>
      <c r="D6696" s="12">
        <v>1779.95</v>
      </c>
      <c r="E6696" s="12">
        <v>1787</v>
      </c>
      <c r="F6696" s="12">
        <v>1753.6</v>
      </c>
      <c r="G6696" s="12">
        <v>1759.85</v>
      </c>
      <c r="H6696" s="12">
        <v>1768.85936172315</v>
      </c>
      <c r="I6696">
        <v>50605</v>
      </c>
      <c r="J6696">
        <v>2393</v>
      </c>
      <c r="K6696" s="12">
        <v>89513128</v>
      </c>
      <c r="L6696">
        <v>32695</v>
      </c>
      <c r="M6696">
        <v>64.61</v>
      </c>
      <c r="N6696">
        <v>33.4</v>
      </c>
      <c r="O6696">
        <v>-20.100000000000001</v>
      </c>
      <c r="P6696">
        <f xml:space="preserve"> IF(Stock_Info[[#This Row],[Close Price]] &gt; Stock_Info[[#This Row],[Open Price]], 1, 0)</f>
        <v>0</v>
      </c>
      <c r="Q6696" t="str">
        <f>IF(AND(Stock_Info[[#This Row],[% Deli. Qty to Traded Qty]]&gt;80,Stock_Info[[#This Row],[No. of Trades]]&lt;3000),"Unusual Day","")</f>
        <v/>
      </c>
      <c r="R6696" t="str">
        <f>IF(AND(Stock_Info[[#This Row],[Spread High-Low]] &lt; 10, Stock_Info[[#This Row],[% Deli. Qty to Traded Qty]] &gt; 90), "Good Day", "")</f>
        <v/>
      </c>
    </row>
    <row r="6697" spans="1:18">
      <c r="A6697" t="s">
        <v>66</v>
      </c>
      <c r="B6697" s="1">
        <v>45623</v>
      </c>
      <c r="C6697" s="1" t="str">
        <f>"WEEK" &amp;" " &amp;  INT((DAY(Stock_Info[[#This Row],[Date]])+WEEKDAY(DATE(YEAR(Stock_Info[[#This Row],[Date]]),MONTH(Stock_Info[[#This Row],[Date]]),1))-1)/7)+1</f>
        <v>WEEK 5</v>
      </c>
      <c r="D6697" s="12">
        <v>1790.2</v>
      </c>
      <c r="E6697" s="12">
        <v>1805.75</v>
      </c>
      <c r="F6697" s="12">
        <v>1777.35</v>
      </c>
      <c r="G6697" s="12">
        <v>1782.4</v>
      </c>
      <c r="H6697" s="12">
        <v>1796.5456927192115</v>
      </c>
      <c r="I6697">
        <v>54582</v>
      </c>
      <c r="J6697">
        <v>2954</v>
      </c>
      <c r="K6697" s="12">
        <v>98059057</v>
      </c>
      <c r="L6697">
        <v>31199</v>
      </c>
      <c r="M6697">
        <v>57.16</v>
      </c>
      <c r="N6697">
        <v>28.4</v>
      </c>
      <c r="O6697">
        <v>-7.8</v>
      </c>
      <c r="P6697">
        <f xml:space="preserve"> IF(Stock_Info[[#This Row],[Close Price]] &gt; Stock_Info[[#This Row],[Open Price]], 1, 0)</f>
        <v>0</v>
      </c>
      <c r="Q6697" t="str">
        <f>IF(AND(Stock_Info[[#This Row],[% Deli. Qty to Traded Qty]]&gt;80,Stock_Info[[#This Row],[No. of Trades]]&lt;3000),"Unusual Day","")</f>
        <v/>
      </c>
      <c r="R6697" t="str">
        <f>IF(AND(Stock_Info[[#This Row],[Spread High-Low]] &lt; 10, Stock_Info[[#This Row],[% Deli. Qty to Traded Qty]] &gt; 90), "Good Day", "")</f>
        <v/>
      </c>
    </row>
    <row r="6698" spans="1:18">
      <c r="A6698" t="s">
        <v>66</v>
      </c>
      <c r="B6698" s="1">
        <v>45622</v>
      </c>
      <c r="C6698" s="1" t="str">
        <f>"WEEK" &amp;" " &amp;  INT((DAY(Stock_Info[[#This Row],[Date]])+WEEKDAY(DATE(YEAR(Stock_Info[[#This Row],[Date]]),MONTH(Stock_Info[[#This Row],[Date]]),1))-1)/7)+1</f>
        <v>WEEK 5</v>
      </c>
      <c r="D6698" s="12">
        <v>1787.35</v>
      </c>
      <c r="E6698" s="12">
        <v>1795.2</v>
      </c>
      <c r="F6698" s="12">
        <v>1775</v>
      </c>
      <c r="G6698" s="12">
        <v>1782.55</v>
      </c>
      <c r="H6698" s="12">
        <v>1785.8860297332751</v>
      </c>
      <c r="I6698">
        <v>45740</v>
      </c>
      <c r="J6698">
        <v>3378</v>
      </c>
      <c r="K6698" s="12">
        <v>81686427</v>
      </c>
      <c r="L6698">
        <v>27544</v>
      </c>
      <c r="M6698">
        <v>60.22</v>
      </c>
      <c r="N6698">
        <v>20.2</v>
      </c>
      <c r="O6698">
        <v>-4.8</v>
      </c>
      <c r="P6698">
        <f xml:space="preserve"> IF(Stock_Info[[#This Row],[Close Price]] &gt; Stock_Info[[#This Row],[Open Price]], 1, 0)</f>
        <v>0</v>
      </c>
      <c r="Q6698" t="str">
        <f>IF(AND(Stock_Info[[#This Row],[% Deli. Qty to Traded Qty]]&gt;80,Stock_Info[[#This Row],[No. of Trades]]&lt;3000),"Unusual Day","")</f>
        <v/>
      </c>
      <c r="R6698" t="str">
        <f>IF(AND(Stock_Info[[#This Row],[Spread High-Low]] &lt; 10, Stock_Info[[#This Row],[% Deli. Qty to Traded Qty]] &gt; 90), "Good Day", "")</f>
        <v/>
      </c>
    </row>
    <row r="6699" spans="1:18">
      <c r="A6699" t="s">
        <v>66</v>
      </c>
      <c r="B6699" s="1">
        <v>45621</v>
      </c>
      <c r="C6699" s="1" t="str">
        <f>"WEEK" &amp;" " &amp;  INT((DAY(Stock_Info[[#This Row],[Date]])+WEEKDAY(DATE(YEAR(Stock_Info[[#This Row],[Date]]),MONTH(Stock_Info[[#This Row],[Date]]),1))-1)/7)+1</f>
        <v>WEEK 5</v>
      </c>
      <c r="D6699" s="12">
        <v>1772.25</v>
      </c>
      <c r="E6699" s="12">
        <v>1795.15</v>
      </c>
      <c r="F6699" s="12">
        <v>1767.1</v>
      </c>
      <c r="G6699" s="12">
        <v>1791.55</v>
      </c>
      <c r="H6699" s="12">
        <v>1784.6527257747978</v>
      </c>
      <c r="I6699">
        <v>298594</v>
      </c>
      <c r="J6699">
        <v>10658</v>
      </c>
      <c r="K6699" s="12">
        <v>532886596</v>
      </c>
      <c r="L6699">
        <v>88551</v>
      </c>
      <c r="M6699">
        <v>29.66</v>
      </c>
      <c r="N6699">
        <v>28.05</v>
      </c>
      <c r="O6699">
        <v>19.3</v>
      </c>
      <c r="P6699">
        <f xml:space="preserve"> IF(Stock_Info[[#This Row],[Close Price]] &gt; Stock_Info[[#This Row],[Open Price]], 1, 0)</f>
        <v>1</v>
      </c>
      <c r="Q6699" t="str">
        <f>IF(AND(Stock_Info[[#This Row],[% Deli. Qty to Traded Qty]]&gt;80,Stock_Info[[#This Row],[No. of Trades]]&lt;3000),"Unusual Day","")</f>
        <v/>
      </c>
      <c r="R6699" t="str">
        <f>IF(AND(Stock_Info[[#This Row],[Spread High-Low]] &lt; 10, Stock_Info[[#This Row],[% Deli. Qty to Traded Qty]] &gt; 90), "Good Day", "")</f>
        <v/>
      </c>
    </row>
    <row r="6700" spans="1:18">
      <c r="A6700" t="s">
        <v>66</v>
      </c>
      <c r="B6700" s="1">
        <v>45618</v>
      </c>
      <c r="C6700" s="1" t="str">
        <f>"WEEK" &amp;" " &amp;  INT((DAY(Stock_Info[[#This Row],[Date]])+WEEKDAY(DATE(YEAR(Stock_Info[[#This Row],[Date]]),MONTH(Stock_Info[[#This Row],[Date]]),1))-1)/7)+1</f>
        <v>WEEK 4</v>
      </c>
      <c r="D6700" s="12">
        <v>1729.35</v>
      </c>
      <c r="E6700" s="12">
        <v>1771.15</v>
      </c>
      <c r="F6700" s="12">
        <v>1729.35</v>
      </c>
      <c r="G6700" s="12">
        <v>1762.7</v>
      </c>
      <c r="H6700" s="12">
        <v>1755.9644960343126</v>
      </c>
      <c r="I6700">
        <v>88131</v>
      </c>
      <c r="J6700">
        <v>7270</v>
      </c>
      <c r="K6700" s="12">
        <v>154754907</v>
      </c>
      <c r="L6700">
        <v>37440</v>
      </c>
      <c r="M6700">
        <v>42.48</v>
      </c>
      <c r="N6700">
        <v>41.8</v>
      </c>
      <c r="O6700">
        <v>33.35</v>
      </c>
      <c r="P6700">
        <f xml:space="preserve"> IF(Stock_Info[[#This Row],[Close Price]] &gt; Stock_Info[[#This Row],[Open Price]], 1, 0)</f>
        <v>1</v>
      </c>
      <c r="Q6700" t="str">
        <f>IF(AND(Stock_Info[[#This Row],[% Deli. Qty to Traded Qty]]&gt;80,Stock_Info[[#This Row],[No. of Trades]]&lt;3000),"Unusual Day","")</f>
        <v/>
      </c>
      <c r="R6700" t="str">
        <f>IF(AND(Stock_Info[[#This Row],[Spread High-Low]] &lt; 10, Stock_Info[[#This Row],[% Deli. Qty to Traded Qty]] &gt; 90), "Good Day", "")</f>
        <v/>
      </c>
    </row>
    <row r="6701" spans="1:18">
      <c r="A6701" t="s">
        <v>66</v>
      </c>
      <c r="B6701" s="1">
        <v>45617</v>
      </c>
      <c r="C6701" s="1" t="str">
        <f>"WEEK" &amp;" " &amp;  INT((DAY(Stock_Info[[#This Row],[Date]])+WEEKDAY(DATE(YEAR(Stock_Info[[#This Row],[Date]]),MONTH(Stock_Info[[#This Row],[Date]]),1))-1)/7)+1</f>
        <v>WEEK 4</v>
      </c>
      <c r="D6701" s="12">
        <v>1706.05</v>
      </c>
      <c r="E6701" s="12">
        <v>1741.1</v>
      </c>
      <c r="F6701" s="12">
        <v>1704.4</v>
      </c>
      <c r="G6701" s="12">
        <v>1736.95</v>
      </c>
      <c r="H6701" s="12">
        <v>1724.9051869827101</v>
      </c>
      <c r="I6701">
        <v>23077</v>
      </c>
      <c r="J6701">
        <v>1981</v>
      </c>
      <c r="K6701" s="12">
        <v>39805637</v>
      </c>
      <c r="L6701">
        <v>4791</v>
      </c>
      <c r="M6701">
        <v>20.76</v>
      </c>
      <c r="N6701">
        <v>36.700000000000003</v>
      </c>
      <c r="O6701">
        <v>30.9</v>
      </c>
      <c r="P6701">
        <f xml:space="preserve"> IF(Stock_Info[[#This Row],[Close Price]] &gt; Stock_Info[[#This Row],[Open Price]], 1, 0)</f>
        <v>1</v>
      </c>
      <c r="Q6701" t="str">
        <f>IF(AND(Stock_Info[[#This Row],[% Deli. Qty to Traded Qty]]&gt;80,Stock_Info[[#This Row],[No. of Trades]]&lt;3000),"Unusual Day","")</f>
        <v/>
      </c>
      <c r="R6701" t="str">
        <f>IF(AND(Stock_Info[[#This Row],[Spread High-Low]] &lt; 10, Stock_Info[[#This Row],[% Deli. Qty to Traded Qty]] &gt; 90), "Good Day", "")</f>
        <v/>
      </c>
    </row>
    <row r="6702" spans="1:18">
      <c r="A6702" t="s">
        <v>66</v>
      </c>
      <c r="B6702" s="1">
        <v>45615</v>
      </c>
      <c r="C6702" s="1" t="str">
        <f>"WEEK" &amp;" " &amp;  INT((DAY(Stock_Info[[#This Row],[Date]])+WEEKDAY(DATE(YEAR(Stock_Info[[#This Row],[Date]]),MONTH(Stock_Info[[#This Row],[Date]]),1))-1)/7)+1</f>
        <v>WEEK 4</v>
      </c>
      <c r="D6702" s="12">
        <v>1732.9</v>
      </c>
      <c r="E6702" s="12">
        <v>1739.1</v>
      </c>
      <c r="F6702" s="12">
        <v>1714</v>
      </c>
      <c r="G6702" s="12">
        <v>1726.65</v>
      </c>
      <c r="H6702" s="12">
        <v>1733.881731752813</v>
      </c>
      <c r="I6702">
        <v>697998</v>
      </c>
      <c r="J6702">
        <v>1462</v>
      </c>
      <c r="K6702" s="12">
        <v>1210245981</v>
      </c>
      <c r="L6702">
        <v>685099</v>
      </c>
      <c r="M6702">
        <v>98.15</v>
      </c>
      <c r="N6702">
        <v>25.1</v>
      </c>
      <c r="O6702">
        <v>-6.25</v>
      </c>
      <c r="P6702">
        <f xml:space="preserve"> IF(Stock_Info[[#This Row],[Close Price]] &gt; Stock_Info[[#This Row],[Open Price]], 1, 0)</f>
        <v>0</v>
      </c>
      <c r="Q6702" t="str">
        <f>IF(AND(Stock_Info[[#This Row],[% Deli. Qty to Traded Qty]]&gt;80,Stock_Info[[#This Row],[No. of Trades]]&lt;3000),"Unusual Day","")</f>
        <v>Unusual Day</v>
      </c>
      <c r="R6702" t="str">
        <f>IF(AND(Stock_Info[[#This Row],[Spread High-Low]] &lt; 10, Stock_Info[[#This Row],[% Deli. Qty to Traded Qty]] &gt; 90), "Good Day", "")</f>
        <v/>
      </c>
    </row>
    <row r="6703" spans="1:18">
      <c r="A6703" t="s">
        <v>66</v>
      </c>
      <c r="B6703" s="1">
        <v>45614</v>
      </c>
      <c r="C6703" s="1" t="str">
        <f>"WEEK" &amp;" " &amp;  INT((DAY(Stock_Info[[#This Row],[Date]])+WEEKDAY(DATE(YEAR(Stock_Info[[#This Row],[Date]]),MONTH(Stock_Info[[#This Row],[Date]]),1))-1)/7)+1</f>
        <v>WEEK 4</v>
      </c>
      <c r="D6703" s="12">
        <v>1702.3</v>
      </c>
      <c r="E6703" s="12">
        <v>1728.35</v>
      </c>
      <c r="F6703" s="12">
        <v>1700</v>
      </c>
      <c r="G6703" s="12">
        <v>1722.6</v>
      </c>
      <c r="H6703" s="12">
        <v>1718.0382135602201</v>
      </c>
      <c r="I6703">
        <v>135868</v>
      </c>
      <c r="J6703">
        <v>12320</v>
      </c>
      <c r="K6703" s="12">
        <v>233426416</v>
      </c>
      <c r="L6703">
        <v>30178</v>
      </c>
      <c r="M6703">
        <v>22.21</v>
      </c>
      <c r="N6703">
        <v>28.35</v>
      </c>
      <c r="O6703">
        <v>20.3</v>
      </c>
      <c r="P6703">
        <f xml:space="preserve"> IF(Stock_Info[[#This Row],[Close Price]] &gt; Stock_Info[[#This Row],[Open Price]], 1, 0)</f>
        <v>1</v>
      </c>
      <c r="Q6703" t="str">
        <f>IF(AND(Stock_Info[[#This Row],[% Deli. Qty to Traded Qty]]&gt;80,Stock_Info[[#This Row],[No. of Trades]]&lt;3000),"Unusual Day","")</f>
        <v/>
      </c>
      <c r="R6703" t="str">
        <f>IF(AND(Stock_Info[[#This Row],[Spread High-Low]] &lt; 10, Stock_Info[[#This Row],[% Deli. Qty to Traded Qty]] &gt; 90), "Good Day", "")</f>
        <v/>
      </c>
    </row>
    <row r="6704" spans="1:18">
      <c r="A6704" t="s">
        <v>66</v>
      </c>
      <c r="B6704" s="1">
        <v>45610</v>
      </c>
      <c r="C6704" s="1" t="str">
        <f>"WEEK" &amp;" " &amp;  INT((DAY(Stock_Info[[#This Row],[Date]])+WEEKDAY(DATE(YEAR(Stock_Info[[#This Row],[Date]]),MONTH(Stock_Info[[#This Row],[Date]]),1))-1)/7)+1</f>
        <v>WEEK 3</v>
      </c>
      <c r="D6704" s="12">
        <v>1688.7</v>
      </c>
      <c r="E6704" s="12">
        <v>1712.85</v>
      </c>
      <c r="F6704" s="12">
        <v>1688.7</v>
      </c>
      <c r="G6704" s="12">
        <v>1708.1</v>
      </c>
      <c r="H6704" s="12">
        <v>1704.2034659160947</v>
      </c>
      <c r="I6704">
        <v>97348</v>
      </c>
      <c r="J6704">
        <v>8650</v>
      </c>
      <c r="K6704" s="12">
        <v>165900799</v>
      </c>
      <c r="L6704">
        <v>17128</v>
      </c>
      <c r="M6704">
        <v>17.59</v>
      </c>
      <c r="N6704">
        <v>24.15</v>
      </c>
      <c r="O6704">
        <v>19.399999999999999</v>
      </c>
      <c r="P6704">
        <f xml:space="preserve"> IF(Stock_Info[[#This Row],[Close Price]] &gt; Stock_Info[[#This Row],[Open Price]], 1, 0)</f>
        <v>1</v>
      </c>
      <c r="Q6704" t="str">
        <f>IF(AND(Stock_Info[[#This Row],[% Deli. Qty to Traded Qty]]&gt;80,Stock_Info[[#This Row],[No. of Trades]]&lt;3000),"Unusual Day","")</f>
        <v/>
      </c>
      <c r="R6704" t="str">
        <f>IF(AND(Stock_Info[[#This Row],[Spread High-Low]] &lt; 10, Stock_Info[[#This Row],[% Deli. Qty to Traded Qty]] &gt; 90), "Good Day", "")</f>
        <v/>
      </c>
    </row>
    <row r="6705" spans="1:18">
      <c r="A6705" t="s">
        <v>66</v>
      </c>
      <c r="B6705" s="1">
        <v>45609</v>
      </c>
      <c r="C6705" s="1" t="str">
        <f>"WEEK" &amp;" " &amp;  INT((DAY(Stock_Info[[#This Row],[Date]])+WEEKDAY(DATE(YEAR(Stock_Info[[#This Row],[Date]]),MONTH(Stock_Info[[#This Row],[Date]]),1))-1)/7)+1</f>
        <v>WEEK 3</v>
      </c>
      <c r="D6705" s="12">
        <v>1712.2</v>
      </c>
      <c r="E6705" s="12">
        <v>1727.5</v>
      </c>
      <c r="F6705" s="12">
        <v>1679.1</v>
      </c>
      <c r="G6705" s="12">
        <v>1688.25</v>
      </c>
      <c r="H6705" s="12">
        <v>1706.7683577653179</v>
      </c>
      <c r="I6705">
        <v>103621</v>
      </c>
      <c r="J6705">
        <v>4928</v>
      </c>
      <c r="K6705" s="12">
        <v>176857044</v>
      </c>
      <c r="L6705">
        <v>71018</v>
      </c>
      <c r="M6705">
        <v>68.540000000000006</v>
      </c>
      <c r="N6705">
        <v>48.4</v>
      </c>
      <c r="O6705">
        <v>-23.95</v>
      </c>
      <c r="P6705">
        <f xml:space="preserve"> IF(Stock_Info[[#This Row],[Close Price]] &gt; Stock_Info[[#This Row],[Open Price]], 1, 0)</f>
        <v>0</v>
      </c>
      <c r="Q6705" t="str">
        <f>IF(AND(Stock_Info[[#This Row],[% Deli. Qty to Traded Qty]]&gt;80,Stock_Info[[#This Row],[No. of Trades]]&lt;3000),"Unusual Day","")</f>
        <v/>
      </c>
      <c r="R6705" t="str">
        <f>IF(AND(Stock_Info[[#This Row],[Spread High-Low]] &lt; 10, Stock_Info[[#This Row],[% Deli. Qty to Traded Qty]] &gt; 90), "Good Day", "")</f>
        <v/>
      </c>
    </row>
    <row r="6706" spans="1:18">
      <c r="A6706" t="s">
        <v>66</v>
      </c>
      <c r="B6706" s="1">
        <v>45608</v>
      </c>
      <c r="C6706" s="1" t="str">
        <f>"WEEK" &amp;" " &amp;  INT((DAY(Stock_Info[[#This Row],[Date]])+WEEKDAY(DATE(YEAR(Stock_Info[[#This Row],[Date]]),MONTH(Stock_Info[[#This Row],[Date]]),1))-1)/7)+1</f>
        <v>WEEK 3</v>
      </c>
      <c r="D6706" s="12">
        <v>1738.1</v>
      </c>
      <c r="E6706" s="12">
        <v>1748.05</v>
      </c>
      <c r="F6706" s="12">
        <v>1716</v>
      </c>
      <c r="G6706" s="12">
        <v>1720.45</v>
      </c>
      <c r="H6706" s="12">
        <v>1731.5035424354244</v>
      </c>
      <c r="I6706">
        <v>40650</v>
      </c>
      <c r="J6706">
        <v>3937</v>
      </c>
      <c r="K6706" s="12">
        <v>70385619</v>
      </c>
      <c r="L6706">
        <v>16703</v>
      </c>
      <c r="M6706">
        <v>41.09</v>
      </c>
      <c r="N6706">
        <v>32.049999999999997</v>
      </c>
      <c r="O6706">
        <v>-17.649999999999999</v>
      </c>
      <c r="P6706">
        <f xml:space="preserve"> IF(Stock_Info[[#This Row],[Close Price]] &gt; Stock_Info[[#This Row],[Open Price]], 1, 0)</f>
        <v>0</v>
      </c>
      <c r="Q6706" t="str">
        <f>IF(AND(Stock_Info[[#This Row],[% Deli. Qty to Traded Qty]]&gt;80,Stock_Info[[#This Row],[No. of Trades]]&lt;3000),"Unusual Day","")</f>
        <v/>
      </c>
      <c r="R6706" t="str">
        <f>IF(AND(Stock_Info[[#This Row],[Spread High-Low]] &lt; 10, Stock_Info[[#This Row],[% Deli. Qty to Traded Qty]] &gt; 90), "Good Day", "")</f>
        <v/>
      </c>
    </row>
    <row r="6707" spans="1:18">
      <c r="A6707" t="s">
        <v>66</v>
      </c>
      <c r="B6707" s="1">
        <v>45607</v>
      </c>
      <c r="C6707" s="1" t="str">
        <f>"WEEK" &amp;" " &amp;  INT((DAY(Stock_Info[[#This Row],[Date]])+WEEKDAY(DATE(YEAR(Stock_Info[[#This Row],[Date]]),MONTH(Stock_Info[[#This Row],[Date]]),1))-1)/7)+1</f>
        <v>WEEK 3</v>
      </c>
      <c r="D6707" s="12">
        <v>1736.35</v>
      </c>
      <c r="E6707" s="12">
        <v>1763</v>
      </c>
      <c r="F6707" s="12">
        <v>1736.35</v>
      </c>
      <c r="G6707" s="12">
        <v>1744.45</v>
      </c>
      <c r="H6707" s="12">
        <v>1747.3188434850986</v>
      </c>
      <c r="I6707">
        <v>578635</v>
      </c>
      <c r="J6707">
        <v>31654</v>
      </c>
      <c r="K6707" s="12">
        <v>1011059839</v>
      </c>
      <c r="L6707">
        <v>90306</v>
      </c>
      <c r="M6707">
        <v>15.61</v>
      </c>
      <c r="N6707">
        <v>26.65</v>
      </c>
      <c r="O6707">
        <v>8.1</v>
      </c>
      <c r="P6707">
        <f xml:space="preserve"> IF(Stock_Info[[#This Row],[Close Price]] &gt; Stock_Info[[#This Row],[Open Price]], 1, 0)</f>
        <v>1</v>
      </c>
      <c r="Q6707" t="str">
        <f>IF(AND(Stock_Info[[#This Row],[% Deli. Qty to Traded Qty]]&gt;80,Stock_Info[[#This Row],[No. of Trades]]&lt;3000),"Unusual Day","")</f>
        <v/>
      </c>
      <c r="R6707" t="str">
        <f>IF(AND(Stock_Info[[#This Row],[Spread High-Low]] &lt; 10, Stock_Info[[#This Row],[% Deli. Qty to Traded Qty]] &gt; 90), "Good Day", "")</f>
        <v/>
      </c>
    </row>
    <row r="6708" spans="1:18">
      <c r="A6708" t="s">
        <v>66</v>
      </c>
      <c r="B6708" s="1">
        <v>45604</v>
      </c>
      <c r="C6708" s="1" t="str">
        <f>"WEEK" &amp;" " &amp;  INT((DAY(Stock_Info[[#This Row],[Date]])+WEEKDAY(DATE(YEAR(Stock_Info[[#This Row],[Date]]),MONTH(Stock_Info[[#This Row],[Date]]),1))-1)/7)+1</f>
        <v>WEEK 2</v>
      </c>
      <c r="D6708" s="12">
        <v>1747.25</v>
      </c>
      <c r="E6708" s="12">
        <v>1763.85</v>
      </c>
      <c r="F6708" s="12">
        <v>1738.8</v>
      </c>
      <c r="G6708" s="12">
        <v>1746.55</v>
      </c>
      <c r="H6708" s="12">
        <v>1751.5471534694693</v>
      </c>
      <c r="I6708">
        <v>60038</v>
      </c>
      <c r="J6708">
        <v>4107</v>
      </c>
      <c r="K6708" s="12">
        <v>105159388</v>
      </c>
      <c r="L6708">
        <v>24415</v>
      </c>
      <c r="M6708">
        <v>40.67</v>
      </c>
      <c r="N6708">
        <v>25.05</v>
      </c>
      <c r="O6708">
        <v>-0.7</v>
      </c>
      <c r="P6708">
        <f xml:space="preserve"> IF(Stock_Info[[#This Row],[Close Price]] &gt; Stock_Info[[#This Row],[Open Price]], 1, 0)</f>
        <v>0</v>
      </c>
      <c r="Q6708" t="str">
        <f>IF(AND(Stock_Info[[#This Row],[% Deli. Qty to Traded Qty]]&gt;80,Stock_Info[[#This Row],[No. of Trades]]&lt;3000),"Unusual Day","")</f>
        <v/>
      </c>
      <c r="R6708" t="str">
        <f>IF(AND(Stock_Info[[#This Row],[Spread High-Low]] &lt; 10, Stock_Info[[#This Row],[% Deli. Qty to Traded Qty]] &gt; 90), "Good Day", "")</f>
        <v/>
      </c>
    </row>
    <row r="6709" spans="1:18">
      <c r="A6709" t="s">
        <v>66</v>
      </c>
      <c r="B6709" s="1">
        <v>45603</v>
      </c>
      <c r="C6709" s="1" t="str">
        <f>"WEEK" &amp;" " &amp;  INT((DAY(Stock_Info[[#This Row],[Date]])+WEEKDAY(DATE(YEAR(Stock_Info[[#This Row],[Date]]),MONTH(Stock_Info[[#This Row],[Date]]),1))-1)/7)+1</f>
        <v>WEEK 2</v>
      </c>
      <c r="D6709" s="12">
        <v>1765.05</v>
      </c>
      <c r="E6709" s="12">
        <v>1765.05</v>
      </c>
      <c r="F6709" s="12">
        <v>1732.95</v>
      </c>
      <c r="G6709" s="12">
        <v>1747.3</v>
      </c>
      <c r="H6709" s="12">
        <v>1744.9536825365271</v>
      </c>
      <c r="I6709">
        <v>30183</v>
      </c>
      <c r="J6709">
        <v>2992</v>
      </c>
      <c r="K6709" s="12">
        <v>52667937</v>
      </c>
      <c r="L6709">
        <v>12573</v>
      </c>
      <c r="M6709">
        <v>41.66</v>
      </c>
      <c r="N6709">
        <v>32.1</v>
      </c>
      <c r="O6709">
        <v>-17.75</v>
      </c>
      <c r="P6709">
        <f xml:space="preserve"> IF(Stock_Info[[#This Row],[Close Price]] &gt; Stock_Info[[#This Row],[Open Price]], 1, 0)</f>
        <v>0</v>
      </c>
      <c r="Q6709" t="str">
        <f>IF(AND(Stock_Info[[#This Row],[% Deli. Qty to Traded Qty]]&gt;80,Stock_Info[[#This Row],[No. of Trades]]&lt;3000),"Unusual Day","")</f>
        <v/>
      </c>
      <c r="R6709" t="str">
        <f>IF(AND(Stock_Info[[#This Row],[Spread High-Low]] &lt; 10, Stock_Info[[#This Row],[% Deli. Qty to Traded Qty]] &gt; 90), "Good Day", "")</f>
        <v/>
      </c>
    </row>
    <row r="6710" spans="1:18">
      <c r="A6710" t="s">
        <v>66</v>
      </c>
      <c r="B6710" s="1">
        <v>45602</v>
      </c>
      <c r="C6710" s="1" t="str">
        <f>"WEEK" &amp;" " &amp;  INT((DAY(Stock_Info[[#This Row],[Date]])+WEEKDAY(DATE(YEAR(Stock_Info[[#This Row],[Date]]),MONTH(Stock_Info[[#This Row],[Date]]),1))-1)/7)+1</f>
        <v>WEEK 2</v>
      </c>
      <c r="D6710" s="12">
        <v>1758.15</v>
      </c>
      <c r="E6710" s="12">
        <v>1768</v>
      </c>
      <c r="F6710" s="12">
        <v>1747.2</v>
      </c>
      <c r="G6710" s="12">
        <v>1763.45</v>
      </c>
      <c r="H6710" s="12">
        <v>1758.3021894027725</v>
      </c>
      <c r="I6710">
        <v>38595</v>
      </c>
      <c r="J6710">
        <v>1961</v>
      </c>
      <c r="K6710" s="12">
        <v>67861673</v>
      </c>
      <c r="L6710">
        <v>12406</v>
      </c>
      <c r="M6710">
        <v>32.14</v>
      </c>
      <c r="N6710">
        <v>20.8</v>
      </c>
      <c r="O6710">
        <v>5.3</v>
      </c>
      <c r="P6710">
        <f xml:space="preserve"> IF(Stock_Info[[#This Row],[Close Price]] &gt; Stock_Info[[#This Row],[Open Price]], 1, 0)</f>
        <v>1</v>
      </c>
      <c r="Q6710" t="str">
        <f>IF(AND(Stock_Info[[#This Row],[% Deli. Qty to Traded Qty]]&gt;80,Stock_Info[[#This Row],[No. of Trades]]&lt;3000),"Unusual Day","")</f>
        <v/>
      </c>
      <c r="R6710" t="str">
        <f>IF(AND(Stock_Info[[#This Row],[Spread High-Low]] &lt; 10, Stock_Info[[#This Row],[% Deli. Qty to Traded Qty]] &gt; 90), "Good Day", "")</f>
        <v/>
      </c>
    </row>
    <row r="6711" spans="1:18">
      <c r="A6711" t="s">
        <v>66</v>
      </c>
      <c r="B6711" s="1">
        <v>45601</v>
      </c>
      <c r="C6711" s="1" t="str">
        <f>"WEEK" &amp;" " &amp;  INT((DAY(Stock_Info[[#This Row],[Date]])+WEEKDAY(DATE(YEAR(Stock_Info[[#This Row],[Date]]),MONTH(Stock_Info[[#This Row],[Date]]),1))-1)/7)+1</f>
        <v>WEEK 2</v>
      </c>
      <c r="D6711" s="12">
        <v>1725</v>
      </c>
      <c r="E6711" s="12">
        <v>1760</v>
      </c>
      <c r="F6711" s="12">
        <v>1711.05</v>
      </c>
      <c r="G6711" s="12">
        <v>1756</v>
      </c>
      <c r="H6711" s="12">
        <v>1734.3861264074956</v>
      </c>
      <c r="I6711">
        <v>36501</v>
      </c>
      <c r="J6711">
        <v>2140</v>
      </c>
      <c r="K6711" s="12">
        <v>63306828</v>
      </c>
      <c r="L6711">
        <v>21182</v>
      </c>
      <c r="M6711">
        <v>58.03</v>
      </c>
      <c r="N6711">
        <v>48.95</v>
      </c>
      <c r="O6711">
        <v>31</v>
      </c>
      <c r="P6711">
        <f xml:space="preserve"> IF(Stock_Info[[#This Row],[Close Price]] &gt; Stock_Info[[#This Row],[Open Price]], 1, 0)</f>
        <v>1</v>
      </c>
      <c r="Q6711" t="str">
        <f>IF(AND(Stock_Info[[#This Row],[% Deli. Qty to Traded Qty]]&gt;80,Stock_Info[[#This Row],[No. of Trades]]&lt;3000),"Unusual Day","")</f>
        <v/>
      </c>
      <c r="R6711" t="str">
        <f>IF(AND(Stock_Info[[#This Row],[Spread High-Low]] &lt; 10, Stock_Info[[#This Row],[% Deli. Qty to Traded Qty]] &gt; 90), "Good Day", "")</f>
        <v/>
      </c>
    </row>
    <row r="6712" spans="1:18">
      <c r="A6712" t="s">
        <v>66</v>
      </c>
      <c r="B6712" s="1">
        <v>45600</v>
      </c>
      <c r="C6712" s="1" t="str">
        <f>"WEEK" &amp;" " &amp;  INT((DAY(Stock_Info[[#This Row],[Date]])+WEEKDAY(DATE(YEAR(Stock_Info[[#This Row],[Date]]),MONTH(Stock_Info[[#This Row],[Date]]),1))-1)/7)+1</f>
        <v>WEEK 2</v>
      </c>
      <c r="D6712" s="12">
        <v>1740.05</v>
      </c>
      <c r="E6712" s="12">
        <v>1743.95</v>
      </c>
      <c r="F6712" s="12">
        <v>1724.45</v>
      </c>
      <c r="G6712" s="12">
        <v>1728.5</v>
      </c>
      <c r="H6712" s="12">
        <v>1732.853307026794</v>
      </c>
      <c r="I6712">
        <v>88191</v>
      </c>
      <c r="J6712">
        <v>5681</v>
      </c>
      <c r="K6712" s="12">
        <v>152822066</v>
      </c>
      <c r="L6712">
        <v>34612</v>
      </c>
      <c r="M6712">
        <v>39.25</v>
      </c>
      <c r="N6712">
        <v>19.5</v>
      </c>
      <c r="O6712">
        <v>-11.55</v>
      </c>
      <c r="P6712">
        <f xml:space="preserve"> IF(Stock_Info[[#This Row],[Close Price]] &gt; Stock_Info[[#This Row],[Open Price]], 1, 0)</f>
        <v>0</v>
      </c>
      <c r="Q6712" t="str">
        <f>IF(AND(Stock_Info[[#This Row],[% Deli. Qty to Traded Qty]]&gt;80,Stock_Info[[#This Row],[No. of Trades]]&lt;3000),"Unusual Day","")</f>
        <v/>
      </c>
      <c r="R6712" t="str">
        <f>IF(AND(Stock_Info[[#This Row],[Spread High-Low]] &lt; 10, Stock_Info[[#This Row],[% Deli. Qty to Traded Qty]] &gt; 90), "Good Day", "")</f>
        <v/>
      </c>
    </row>
    <row r="6713" spans="1:18">
      <c r="A6713" t="s">
        <v>66</v>
      </c>
      <c r="B6713" s="1">
        <v>45597</v>
      </c>
      <c r="C6713" s="1" t="str">
        <f>"WEEK" &amp;" " &amp;  INT((DAY(Stock_Info[[#This Row],[Date]])+WEEKDAY(DATE(YEAR(Stock_Info[[#This Row],[Date]]),MONTH(Stock_Info[[#This Row],[Date]]),1))-1)/7)+1</f>
        <v>WEEK 1</v>
      </c>
      <c r="D6713" s="12">
        <v>1731.2</v>
      </c>
      <c r="E6713" s="12">
        <v>1755.3</v>
      </c>
      <c r="F6713" s="12">
        <v>1731.2</v>
      </c>
      <c r="G6713" s="12">
        <v>1744.85</v>
      </c>
      <c r="H6713" s="12">
        <v>1745.6205964214712</v>
      </c>
      <c r="I6713">
        <v>12575</v>
      </c>
      <c r="J6713">
        <v>1473</v>
      </c>
      <c r="K6713" s="12">
        <v>21951179</v>
      </c>
      <c r="L6713">
        <v>3818</v>
      </c>
      <c r="M6713">
        <v>30.36</v>
      </c>
      <c r="N6713">
        <v>24.1</v>
      </c>
      <c r="O6713">
        <v>13.65</v>
      </c>
      <c r="P6713">
        <f xml:space="preserve"> IF(Stock_Info[[#This Row],[Close Price]] &gt; Stock_Info[[#This Row],[Open Price]], 1, 0)</f>
        <v>1</v>
      </c>
      <c r="Q6713" t="str">
        <f>IF(AND(Stock_Info[[#This Row],[% Deli. Qty to Traded Qty]]&gt;80,Stock_Info[[#This Row],[No. of Trades]]&lt;3000),"Unusual Day","")</f>
        <v/>
      </c>
      <c r="R6713" t="str">
        <f>IF(AND(Stock_Info[[#This Row],[Spread High-Low]] &lt; 10, Stock_Info[[#This Row],[% Deli. Qty to Traded Qty]] &gt; 90), "Good Day", "")</f>
        <v/>
      </c>
    </row>
    <row r="6714" spans="1:18">
      <c r="A6714" t="s">
        <v>66</v>
      </c>
      <c r="B6714" s="1">
        <v>45596</v>
      </c>
      <c r="C6714" s="1" t="str">
        <f>"WEEK" &amp;" " &amp;  INT((DAY(Stock_Info[[#This Row],[Date]])+WEEKDAY(DATE(YEAR(Stock_Info[[#This Row],[Date]]),MONTH(Stock_Info[[#This Row],[Date]]),1))-1)/7)+1</f>
        <v>WEEK 5</v>
      </c>
      <c r="D6714" s="12">
        <v>1734</v>
      </c>
      <c r="E6714" s="12">
        <v>1746.8</v>
      </c>
      <c r="F6714" s="12">
        <v>1723.9</v>
      </c>
      <c r="G6714" s="12">
        <v>1730.5</v>
      </c>
      <c r="H6714" s="12">
        <v>1730.514416761042</v>
      </c>
      <c r="I6714">
        <v>176600</v>
      </c>
      <c r="J6714">
        <v>9548</v>
      </c>
      <c r="K6714" s="12">
        <v>305608846</v>
      </c>
      <c r="L6714">
        <v>41669</v>
      </c>
      <c r="M6714">
        <v>23.6</v>
      </c>
      <c r="N6714">
        <v>22.9</v>
      </c>
      <c r="O6714">
        <v>-3.5</v>
      </c>
      <c r="P6714">
        <f xml:space="preserve"> IF(Stock_Info[[#This Row],[Close Price]] &gt; Stock_Info[[#This Row],[Open Price]], 1, 0)</f>
        <v>0</v>
      </c>
      <c r="Q6714" t="str">
        <f>IF(AND(Stock_Info[[#This Row],[% Deli. Qty to Traded Qty]]&gt;80,Stock_Info[[#This Row],[No. of Trades]]&lt;3000),"Unusual Day","")</f>
        <v/>
      </c>
      <c r="R6714" t="str">
        <f>IF(AND(Stock_Info[[#This Row],[Spread High-Low]] &lt; 10, Stock_Info[[#This Row],[% Deli. Qty to Traded Qty]] &gt; 90), "Good Day", "")</f>
        <v/>
      </c>
    </row>
    <row r="6715" spans="1:18">
      <c r="A6715" t="s">
        <v>66</v>
      </c>
      <c r="B6715" s="1">
        <v>45595</v>
      </c>
      <c r="C6715" s="1" t="str">
        <f>"WEEK" &amp;" " &amp;  INT((DAY(Stock_Info[[#This Row],[Date]])+WEEKDAY(DATE(YEAR(Stock_Info[[#This Row],[Date]]),MONTH(Stock_Info[[#This Row],[Date]]),1))-1)/7)+1</f>
        <v>WEEK 5</v>
      </c>
      <c r="D6715" s="12">
        <v>1750</v>
      </c>
      <c r="E6715" s="12">
        <v>1759.4</v>
      </c>
      <c r="F6715" s="12">
        <v>1729.2</v>
      </c>
      <c r="G6715" s="12">
        <v>1735.45</v>
      </c>
      <c r="H6715" s="12">
        <v>1745.8196378028856</v>
      </c>
      <c r="I6715">
        <v>43457</v>
      </c>
      <c r="J6715">
        <v>2196</v>
      </c>
      <c r="K6715" s="12">
        <v>75868084</v>
      </c>
      <c r="L6715">
        <v>16338</v>
      </c>
      <c r="M6715">
        <v>37.6</v>
      </c>
      <c r="N6715">
        <v>30.2</v>
      </c>
      <c r="O6715">
        <v>-14.55</v>
      </c>
      <c r="P6715">
        <f xml:space="preserve"> IF(Stock_Info[[#This Row],[Close Price]] &gt; Stock_Info[[#This Row],[Open Price]], 1, 0)</f>
        <v>0</v>
      </c>
      <c r="Q6715" t="str">
        <f>IF(AND(Stock_Info[[#This Row],[% Deli. Qty to Traded Qty]]&gt;80,Stock_Info[[#This Row],[No. of Trades]]&lt;3000),"Unusual Day","")</f>
        <v/>
      </c>
      <c r="R6715" t="str">
        <f>IF(AND(Stock_Info[[#This Row],[Spread High-Low]] &lt; 10, Stock_Info[[#This Row],[% Deli. Qty to Traded Qty]] &gt; 90), "Good Day", "")</f>
        <v/>
      </c>
    </row>
    <row r="6716" spans="1:18">
      <c r="A6716" t="s">
        <v>66</v>
      </c>
      <c r="B6716" s="1">
        <v>45594</v>
      </c>
      <c r="C6716" s="1" t="str">
        <f>"WEEK" &amp;" " &amp;  INT((DAY(Stock_Info[[#This Row],[Date]])+WEEKDAY(DATE(YEAR(Stock_Info[[#This Row],[Date]]),MONTH(Stock_Info[[#This Row],[Date]]),1))-1)/7)+1</f>
        <v>WEEK 5</v>
      </c>
      <c r="D6716" s="12">
        <v>1749.2</v>
      </c>
      <c r="E6716" s="12">
        <v>1766.85</v>
      </c>
      <c r="F6716" s="12">
        <v>1731.5</v>
      </c>
      <c r="G6716" s="12">
        <v>1759.75</v>
      </c>
      <c r="H6716" s="12">
        <v>1748.1687611526634</v>
      </c>
      <c r="I6716">
        <v>26339</v>
      </c>
      <c r="J6716">
        <v>1926</v>
      </c>
      <c r="K6716" s="12">
        <v>46045017</v>
      </c>
      <c r="L6716">
        <v>8073</v>
      </c>
      <c r="M6716">
        <v>30.65</v>
      </c>
      <c r="N6716">
        <v>35.35</v>
      </c>
      <c r="O6716">
        <v>10.55</v>
      </c>
      <c r="P6716">
        <f xml:space="preserve"> IF(Stock_Info[[#This Row],[Close Price]] &gt; Stock_Info[[#This Row],[Open Price]], 1, 0)</f>
        <v>1</v>
      </c>
      <c r="Q6716" t="str">
        <f>IF(AND(Stock_Info[[#This Row],[% Deli. Qty to Traded Qty]]&gt;80,Stock_Info[[#This Row],[No. of Trades]]&lt;3000),"Unusual Day","")</f>
        <v/>
      </c>
      <c r="R6716" t="str">
        <f>IF(AND(Stock_Info[[#This Row],[Spread High-Low]] &lt; 10, Stock_Info[[#This Row],[% Deli. Qty to Traded Qty]] &gt; 90), "Good Day", "")</f>
        <v/>
      </c>
    </row>
    <row r="6717" spans="1:18">
      <c r="A6717" t="s">
        <v>66</v>
      </c>
      <c r="B6717" s="1">
        <v>45593</v>
      </c>
      <c r="C6717" s="1" t="str">
        <f>"WEEK" &amp;" " &amp;  INT((DAY(Stock_Info[[#This Row],[Date]])+WEEKDAY(DATE(YEAR(Stock_Info[[#This Row],[Date]]),MONTH(Stock_Info[[#This Row],[Date]]),1))-1)/7)+1</f>
        <v>WEEK 5</v>
      </c>
      <c r="D6717" s="12">
        <v>1768.9</v>
      </c>
      <c r="E6717" s="12">
        <v>1780</v>
      </c>
      <c r="F6717" s="12">
        <v>1744.35</v>
      </c>
      <c r="G6717" s="12">
        <v>1749.2</v>
      </c>
      <c r="H6717" s="12">
        <v>1752.6561522060028</v>
      </c>
      <c r="I6717">
        <v>304850</v>
      </c>
      <c r="J6717">
        <v>14461</v>
      </c>
      <c r="K6717" s="12">
        <v>534297228</v>
      </c>
      <c r="L6717">
        <v>59723</v>
      </c>
      <c r="M6717">
        <v>19.59</v>
      </c>
      <c r="N6717">
        <v>35.65</v>
      </c>
      <c r="O6717">
        <v>-19.7</v>
      </c>
      <c r="P6717">
        <f xml:space="preserve"> IF(Stock_Info[[#This Row],[Close Price]] &gt; Stock_Info[[#This Row],[Open Price]], 1, 0)</f>
        <v>0</v>
      </c>
      <c r="Q6717" t="str">
        <f>IF(AND(Stock_Info[[#This Row],[% Deli. Qty to Traded Qty]]&gt;80,Stock_Info[[#This Row],[No. of Trades]]&lt;3000),"Unusual Day","")</f>
        <v/>
      </c>
      <c r="R6717" t="str">
        <f>IF(AND(Stock_Info[[#This Row],[Spread High-Low]] &lt; 10, Stock_Info[[#This Row],[% Deli. Qty to Traded Qty]] &gt; 90), "Good Day", "")</f>
        <v/>
      </c>
    </row>
    <row r="6718" spans="1:18">
      <c r="A6718" t="s">
        <v>66</v>
      </c>
      <c r="B6718" s="1">
        <v>45590</v>
      </c>
      <c r="C6718" s="1" t="str">
        <f>"WEEK" &amp;" " &amp;  INT((DAY(Stock_Info[[#This Row],[Date]])+WEEKDAY(DATE(YEAR(Stock_Info[[#This Row],[Date]]),MONTH(Stock_Info[[#This Row],[Date]]),1))-1)/7)+1</f>
        <v>WEEK 4</v>
      </c>
      <c r="D6718" s="12">
        <v>1763.05</v>
      </c>
      <c r="E6718" s="12">
        <v>1785.95</v>
      </c>
      <c r="F6718" s="12">
        <v>1756.75</v>
      </c>
      <c r="G6718" s="12">
        <v>1768.35</v>
      </c>
      <c r="H6718" s="12">
        <v>1768.352863168978</v>
      </c>
      <c r="I6718">
        <v>150061</v>
      </c>
      <c r="J6718">
        <v>10532</v>
      </c>
      <c r="K6718" s="12">
        <v>265360799</v>
      </c>
      <c r="L6718">
        <v>61910</v>
      </c>
      <c r="M6718">
        <v>41.26</v>
      </c>
      <c r="N6718">
        <v>29.2</v>
      </c>
      <c r="O6718">
        <v>5.3</v>
      </c>
      <c r="P6718">
        <f xml:space="preserve"> IF(Stock_Info[[#This Row],[Close Price]] &gt; Stock_Info[[#This Row],[Open Price]], 1, 0)</f>
        <v>1</v>
      </c>
      <c r="Q6718" t="str">
        <f>IF(AND(Stock_Info[[#This Row],[% Deli. Qty to Traded Qty]]&gt;80,Stock_Info[[#This Row],[No. of Trades]]&lt;3000),"Unusual Day","")</f>
        <v/>
      </c>
      <c r="R6718" t="str">
        <f>IF(AND(Stock_Info[[#This Row],[Spread High-Low]] &lt; 10, Stock_Info[[#This Row],[% Deli. Qty to Traded Qty]] &gt; 90), "Good Day", "")</f>
        <v/>
      </c>
    </row>
    <row r="6719" spans="1:18">
      <c r="A6719" t="s">
        <v>66</v>
      </c>
      <c r="B6719" s="1">
        <v>45589</v>
      </c>
      <c r="C6719" s="1" t="str">
        <f>"WEEK" &amp;" " &amp;  INT((DAY(Stock_Info[[#This Row],[Date]])+WEEKDAY(DATE(YEAR(Stock_Info[[#This Row],[Date]]),MONTH(Stock_Info[[#This Row],[Date]]),1))-1)/7)+1</f>
        <v>WEEK 4</v>
      </c>
      <c r="D6719" s="12">
        <v>1765.85</v>
      </c>
      <c r="E6719" s="12">
        <v>1773.9</v>
      </c>
      <c r="F6719" s="12">
        <v>1750.05</v>
      </c>
      <c r="G6719" s="12">
        <v>1762.8</v>
      </c>
      <c r="H6719" s="12">
        <v>1759.8845562952667</v>
      </c>
      <c r="I6719">
        <v>13669</v>
      </c>
      <c r="J6719">
        <v>1803</v>
      </c>
      <c r="K6719" s="12">
        <v>24055862</v>
      </c>
      <c r="L6719">
        <v>5926</v>
      </c>
      <c r="M6719">
        <v>43.35</v>
      </c>
      <c r="N6719">
        <v>23.85</v>
      </c>
      <c r="O6719">
        <v>-3.05</v>
      </c>
      <c r="P6719">
        <f xml:space="preserve"> IF(Stock_Info[[#This Row],[Close Price]] &gt; Stock_Info[[#This Row],[Open Price]], 1, 0)</f>
        <v>0</v>
      </c>
      <c r="Q6719" t="str">
        <f>IF(AND(Stock_Info[[#This Row],[% Deli. Qty to Traded Qty]]&gt;80,Stock_Info[[#This Row],[No. of Trades]]&lt;3000),"Unusual Day","")</f>
        <v/>
      </c>
      <c r="R6719" t="str">
        <f>IF(AND(Stock_Info[[#This Row],[Spread High-Low]] &lt; 10, Stock_Info[[#This Row],[% Deli. Qty to Traded Qty]] &gt; 90), "Good Day", "")</f>
        <v/>
      </c>
    </row>
    <row r="6720" spans="1:18">
      <c r="A6720" t="s">
        <v>66</v>
      </c>
      <c r="B6720" s="1">
        <v>45588</v>
      </c>
      <c r="C6720" s="1" t="str">
        <f>"WEEK" &amp;" " &amp;  INT((DAY(Stock_Info[[#This Row],[Date]])+WEEKDAY(DATE(YEAR(Stock_Info[[#This Row],[Date]]),MONTH(Stock_Info[[#This Row],[Date]]),1))-1)/7)+1</f>
        <v>WEEK 4</v>
      </c>
      <c r="D6720" s="12">
        <v>1759.85</v>
      </c>
      <c r="E6720" s="12">
        <v>1786.85</v>
      </c>
      <c r="F6720" s="12">
        <v>1758.4</v>
      </c>
      <c r="G6720" s="12">
        <v>1765.85</v>
      </c>
      <c r="H6720" s="12">
        <v>1771.3999232775816</v>
      </c>
      <c r="I6720">
        <v>65170</v>
      </c>
      <c r="J6720">
        <v>4465</v>
      </c>
      <c r="K6720" s="12">
        <v>115442133</v>
      </c>
      <c r="L6720">
        <v>29461</v>
      </c>
      <c r="M6720">
        <v>45.21</v>
      </c>
      <c r="N6720">
        <v>28.45</v>
      </c>
      <c r="O6720">
        <v>6</v>
      </c>
      <c r="P6720">
        <f xml:space="preserve"> IF(Stock_Info[[#This Row],[Close Price]] &gt; Stock_Info[[#This Row],[Open Price]], 1, 0)</f>
        <v>1</v>
      </c>
      <c r="Q6720" t="str">
        <f>IF(AND(Stock_Info[[#This Row],[% Deli. Qty to Traded Qty]]&gt;80,Stock_Info[[#This Row],[No. of Trades]]&lt;3000),"Unusual Day","")</f>
        <v/>
      </c>
      <c r="R6720" t="str">
        <f>IF(AND(Stock_Info[[#This Row],[Spread High-Low]] &lt; 10, Stock_Info[[#This Row],[% Deli. Qty to Traded Qty]] &gt; 90), "Good Day", "")</f>
        <v/>
      </c>
    </row>
    <row r="6721" spans="1:18">
      <c r="A6721" t="s">
        <v>66</v>
      </c>
      <c r="B6721" s="1">
        <v>45587</v>
      </c>
      <c r="C6721" s="1" t="str">
        <f>"WEEK" &amp;" " &amp;  INT((DAY(Stock_Info[[#This Row],[Date]])+WEEKDAY(DATE(YEAR(Stock_Info[[#This Row],[Date]]),MONTH(Stock_Info[[#This Row],[Date]]),1))-1)/7)+1</f>
        <v>WEEK 4</v>
      </c>
      <c r="D6721" s="12">
        <v>1789.6</v>
      </c>
      <c r="E6721" s="12">
        <v>1793.6</v>
      </c>
      <c r="F6721" s="12">
        <v>1759.25</v>
      </c>
      <c r="G6721" s="12">
        <v>1763.5</v>
      </c>
      <c r="H6721" s="12">
        <v>1770.3175570042181</v>
      </c>
      <c r="I6721">
        <v>135604</v>
      </c>
      <c r="J6721">
        <v>22820</v>
      </c>
      <c r="K6721" s="12">
        <v>240062142</v>
      </c>
      <c r="L6721">
        <v>79347</v>
      </c>
      <c r="M6721">
        <v>58.51</v>
      </c>
      <c r="N6721">
        <v>34.35</v>
      </c>
      <c r="O6721">
        <v>-26.1</v>
      </c>
      <c r="P6721">
        <f xml:space="preserve"> IF(Stock_Info[[#This Row],[Close Price]] &gt; Stock_Info[[#This Row],[Open Price]], 1, 0)</f>
        <v>0</v>
      </c>
      <c r="Q6721" t="str">
        <f>IF(AND(Stock_Info[[#This Row],[% Deli. Qty to Traded Qty]]&gt;80,Stock_Info[[#This Row],[No. of Trades]]&lt;3000),"Unusual Day","")</f>
        <v/>
      </c>
      <c r="R6721" t="str">
        <f>IF(AND(Stock_Info[[#This Row],[Spread High-Low]] &lt; 10, Stock_Info[[#This Row],[% Deli. Qty to Traded Qty]] &gt; 90), "Good Day", "")</f>
        <v/>
      </c>
    </row>
    <row r="6722" spans="1:18">
      <c r="A6722" t="s">
        <v>66</v>
      </c>
      <c r="B6722" s="1">
        <v>45586</v>
      </c>
      <c r="C6722" s="1" t="str">
        <f>"WEEK" &amp;" " &amp;  INT((DAY(Stock_Info[[#This Row],[Date]])+WEEKDAY(DATE(YEAR(Stock_Info[[#This Row],[Date]]),MONTH(Stock_Info[[#This Row],[Date]]),1))-1)/7)+1</f>
        <v>WEEK 4</v>
      </c>
      <c r="D6722" s="12">
        <v>1842.05</v>
      </c>
      <c r="E6722" s="12">
        <v>1854.95</v>
      </c>
      <c r="F6722" s="12">
        <v>1735</v>
      </c>
      <c r="G6722" s="12">
        <v>1789.55</v>
      </c>
      <c r="H6722" s="12">
        <v>1779.9098491382817</v>
      </c>
      <c r="I6722">
        <v>614470</v>
      </c>
      <c r="J6722">
        <v>18530</v>
      </c>
      <c r="K6722" s="12">
        <v>1093701205</v>
      </c>
      <c r="L6722">
        <v>246870</v>
      </c>
      <c r="M6722">
        <v>40.18</v>
      </c>
      <c r="N6722">
        <v>119.95</v>
      </c>
      <c r="O6722">
        <v>-52.5</v>
      </c>
      <c r="P6722">
        <f xml:space="preserve"> IF(Stock_Info[[#This Row],[Close Price]] &gt; Stock_Info[[#This Row],[Open Price]], 1, 0)</f>
        <v>0</v>
      </c>
      <c r="Q6722" t="str">
        <f>IF(AND(Stock_Info[[#This Row],[% Deli. Qty to Traded Qty]]&gt;80,Stock_Info[[#This Row],[No. of Trades]]&lt;3000),"Unusual Day","")</f>
        <v/>
      </c>
      <c r="R6722" t="str">
        <f>IF(AND(Stock_Info[[#This Row],[Spread High-Low]] &lt; 10, Stock_Info[[#This Row],[% Deli. Qty to Traded Qty]] &gt; 90), "Good Day", "")</f>
        <v/>
      </c>
    </row>
    <row r="6723" spans="1:18">
      <c r="A6723" t="s">
        <v>66</v>
      </c>
      <c r="B6723" s="1">
        <v>45583</v>
      </c>
      <c r="C6723" s="1" t="str">
        <f>"WEEK" &amp;" " &amp;  INT((DAY(Stock_Info[[#This Row],[Date]])+WEEKDAY(DATE(YEAR(Stock_Info[[#This Row],[Date]]),MONTH(Stock_Info[[#This Row],[Date]]),1))-1)/7)+1</f>
        <v>WEEK 3</v>
      </c>
      <c r="D6723" s="12">
        <v>1870</v>
      </c>
      <c r="E6723" s="12">
        <v>1878.55</v>
      </c>
      <c r="F6723" s="12">
        <v>1848.3</v>
      </c>
      <c r="G6723" s="12">
        <v>1869.8</v>
      </c>
      <c r="H6723" s="12">
        <v>1867.3070074196207</v>
      </c>
      <c r="I6723">
        <v>36390</v>
      </c>
      <c r="J6723">
        <v>2212</v>
      </c>
      <c r="K6723" s="12">
        <v>67951302</v>
      </c>
      <c r="L6723">
        <v>8963</v>
      </c>
      <c r="M6723">
        <v>24.63</v>
      </c>
      <c r="N6723">
        <v>30.25</v>
      </c>
      <c r="O6723">
        <v>-0.2</v>
      </c>
      <c r="P6723">
        <f xml:space="preserve"> IF(Stock_Info[[#This Row],[Close Price]] &gt; Stock_Info[[#This Row],[Open Price]], 1, 0)</f>
        <v>0</v>
      </c>
      <c r="Q6723" t="str">
        <f>IF(AND(Stock_Info[[#This Row],[% Deli. Qty to Traded Qty]]&gt;80,Stock_Info[[#This Row],[No. of Trades]]&lt;3000),"Unusual Day","")</f>
        <v/>
      </c>
      <c r="R6723" t="str">
        <f>IF(AND(Stock_Info[[#This Row],[Spread High-Low]] &lt; 10, Stock_Info[[#This Row],[% Deli. Qty to Traded Qty]] &gt; 90), "Good Day", "")</f>
        <v/>
      </c>
    </row>
    <row r="6724" spans="1:18">
      <c r="A6724" t="s">
        <v>66</v>
      </c>
      <c r="B6724" s="1">
        <v>45582</v>
      </c>
      <c r="C6724" s="1" t="str">
        <f>"WEEK" &amp;" " &amp;  INT((DAY(Stock_Info[[#This Row],[Date]])+WEEKDAY(DATE(YEAR(Stock_Info[[#This Row],[Date]]),MONTH(Stock_Info[[#This Row],[Date]]),1))-1)/7)+1</f>
        <v>WEEK 3</v>
      </c>
      <c r="D6724" s="12">
        <v>1885.95</v>
      </c>
      <c r="E6724" s="12">
        <v>1885.95</v>
      </c>
      <c r="F6724" s="12">
        <v>1851.1</v>
      </c>
      <c r="G6724" s="12">
        <v>1863.9</v>
      </c>
      <c r="H6724" s="12">
        <v>1861.9750382422471</v>
      </c>
      <c r="I6724">
        <v>14382</v>
      </c>
      <c r="J6724">
        <v>1136</v>
      </c>
      <c r="K6724" s="12">
        <v>26778925</v>
      </c>
      <c r="L6724">
        <v>5390</v>
      </c>
      <c r="M6724">
        <v>37.479999999999997</v>
      </c>
      <c r="N6724">
        <v>34.85</v>
      </c>
      <c r="O6724">
        <v>-22.05</v>
      </c>
      <c r="P6724">
        <f xml:space="preserve"> IF(Stock_Info[[#This Row],[Close Price]] &gt; Stock_Info[[#This Row],[Open Price]], 1, 0)</f>
        <v>0</v>
      </c>
      <c r="Q6724" t="str">
        <f>IF(AND(Stock_Info[[#This Row],[% Deli. Qty to Traded Qty]]&gt;80,Stock_Info[[#This Row],[No. of Trades]]&lt;3000),"Unusual Day","")</f>
        <v/>
      </c>
      <c r="R6724" t="str">
        <f>IF(AND(Stock_Info[[#This Row],[Spread High-Low]] &lt; 10, Stock_Info[[#This Row],[% Deli. Qty to Traded Qty]] &gt; 90), "Good Day", "")</f>
        <v/>
      </c>
    </row>
    <row r="6725" spans="1:18">
      <c r="A6725" t="s">
        <v>66</v>
      </c>
      <c r="B6725" s="1">
        <v>45581</v>
      </c>
      <c r="C6725" s="1" t="str">
        <f>"WEEK" &amp;" " &amp;  INT((DAY(Stock_Info[[#This Row],[Date]])+WEEKDAY(DATE(YEAR(Stock_Info[[#This Row],[Date]]),MONTH(Stock_Info[[#This Row],[Date]]),1))-1)/7)+1</f>
        <v>WEEK 3</v>
      </c>
      <c r="D6725" s="12">
        <v>1881.05</v>
      </c>
      <c r="E6725" s="12">
        <v>1890.3</v>
      </c>
      <c r="F6725" s="12">
        <v>1868.3</v>
      </c>
      <c r="G6725" s="12">
        <v>1875.6</v>
      </c>
      <c r="H6725" s="12">
        <v>1878.7936396680934</v>
      </c>
      <c r="I6725">
        <v>467963</v>
      </c>
      <c r="J6725">
        <v>5415</v>
      </c>
      <c r="K6725" s="12">
        <v>879205908</v>
      </c>
      <c r="L6725">
        <v>435124</v>
      </c>
      <c r="M6725">
        <v>92.98</v>
      </c>
      <c r="N6725">
        <v>22</v>
      </c>
      <c r="O6725">
        <v>-5.45</v>
      </c>
      <c r="P6725">
        <f xml:space="preserve"> IF(Stock_Info[[#This Row],[Close Price]] &gt; Stock_Info[[#This Row],[Open Price]], 1, 0)</f>
        <v>0</v>
      </c>
      <c r="Q6725" t="str">
        <f>IF(AND(Stock_Info[[#This Row],[% Deli. Qty to Traded Qty]]&gt;80,Stock_Info[[#This Row],[No. of Trades]]&lt;3000),"Unusual Day","")</f>
        <v/>
      </c>
      <c r="R6725" t="str">
        <f>IF(AND(Stock_Info[[#This Row],[Spread High-Low]] &lt; 10, Stock_Info[[#This Row],[% Deli. Qty to Traded Qty]] &gt; 90), "Good Day", "")</f>
        <v/>
      </c>
    </row>
    <row r="6726" spans="1:18">
      <c r="A6726" t="s">
        <v>66</v>
      </c>
      <c r="B6726" s="1">
        <v>45580</v>
      </c>
      <c r="C6726" s="1" t="str">
        <f>"WEEK" &amp;" " &amp;  INT((DAY(Stock_Info[[#This Row],[Date]])+WEEKDAY(DATE(YEAR(Stock_Info[[#This Row],[Date]]),MONTH(Stock_Info[[#This Row],[Date]]),1))-1)/7)+1</f>
        <v>WEEK 3</v>
      </c>
      <c r="D6726" s="12">
        <v>1912</v>
      </c>
      <c r="E6726" s="12">
        <v>1914.95</v>
      </c>
      <c r="F6726" s="12">
        <v>1888.1</v>
      </c>
      <c r="G6726" s="12">
        <v>1896.45</v>
      </c>
      <c r="H6726" s="12">
        <v>1898.1863981885815</v>
      </c>
      <c r="I6726">
        <v>24732</v>
      </c>
      <c r="J6726">
        <v>2465</v>
      </c>
      <c r="K6726" s="12">
        <v>46945946</v>
      </c>
      <c r="L6726">
        <v>9964</v>
      </c>
      <c r="M6726">
        <v>40.29</v>
      </c>
      <c r="N6726">
        <v>26.85</v>
      </c>
      <c r="O6726">
        <v>-15.55</v>
      </c>
      <c r="P6726">
        <f xml:space="preserve"> IF(Stock_Info[[#This Row],[Close Price]] &gt; Stock_Info[[#This Row],[Open Price]], 1, 0)</f>
        <v>0</v>
      </c>
      <c r="Q6726" t="str">
        <f>IF(AND(Stock_Info[[#This Row],[% Deli. Qty to Traded Qty]]&gt;80,Stock_Info[[#This Row],[No. of Trades]]&lt;3000),"Unusual Day","")</f>
        <v/>
      </c>
      <c r="R6726" t="str">
        <f>IF(AND(Stock_Info[[#This Row],[Spread High-Low]] &lt; 10, Stock_Info[[#This Row],[% Deli. Qty to Traded Qty]] &gt; 90), "Good Day", "")</f>
        <v/>
      </c>
    </row>
    <row r="6727" spans="1:18">
      <c r="A6727" t="s">
        <v>66</v>
      </c>
      <c r="B6727" s="1">
        <v>45579</v>
      </c>
      <c r="C6727" s="1" t="str">
        <f>"WEEK" &amp;" " &amp;  INT((DAY(Stock_Info[[#This Row],[Date]])+WEEKDAY(DATE(YEAR(Stock_Info[[#This Row],[Date]]),MONTH(Stock_Info[[#This Row],[Date]]),1))-1)/7)+1</f>
        <v>WEEK 3</v>
      </c>
      <c r="D6727" s="12">
        <v>1882.75</v>
      </c>
      <c r="E6727" s="12">
        <v>1915.9</v>
      </c>
      <c r="F6727" s="12">
        <v>1882.75</v>
      </c>
      <c r="G6727" s="12">
        <v>1910.3</v>
      </c>
      <c r="H6727" s="12">
        <v>1908.8072507351583</v>
      </c>
      <c r="I6727">
        <v>330201</v>
      </c>
      <c r="J6727">
        <v>11343</v>
      </c>
      <c r="K6727" s="12">
        <v>630290063</v>
      </c>
      <c r="L6727">
        <v>143131</v>
      </c>
      <c r="M6727">
        <v>43.35</v>
      </c>
      <c r="N6727">
        <v>33.15</v>
      </c>
      <c r="O6727">
        <v>27.55</v>
      </c>
      <c r="P6727">
        <f xml:space="preserve"> IF(Stock_Info[[#This Row],[Close Price]] &gt; Stock_Info[[#This Row],[Open Price]], 1, 0)</f>
        <v>1</v>
      </c>
      <c r="Q6727" t="str">
        <f>IF(AND(Stock_Info[[#This Row],[% Deli. Qty to Traded Qty]]&gt;80,Stock_Info[[#This Row],[No. of Trades]]&lt;3000),"Unusual Day","")</f>
        <v/>
      </c>
      <c r="R6727" t="str">
        <f>IF(AND(Stock_Info[[#This Row],[Spread High-Low]] &lt; 10, Stock_Info[[#This Row],[% Deli. Qty to Traded Qty]] &gt; 90), "Good Day", "")</f>
        <v/>
      </c>
    </row>
    <row r="6728" spans="1:18">
      <c r="A6728" t="s">
        <v>66</v>
      </c>
      <c r="B6728" s="1">
        <v>45576</v>
      </c>
      <c r="C6728" s="1" t="str">
        <f>"WEEK" &amp;" " &amp;  INT((DAY(Stock_Info[[#This Row],[Date]])+WEEKDAY(DATE(YEAR(Stock_Info[[#This Row],[Date]]),MONTH(Stock_Info[[#This Row],[Date]]),1))-1)/7)+1</f>
        <v>WEEK 2</v>
      </c>
      <c r="D6728" s="12">
        <v>1871</v>
      </c>
      <c r="E6728" s="12">
        <v>1893.8</v>
      </c>
      <c r="F6728" s="12">
        <v>1861.3</v>
      </c>
      <c r="G6728" s="12">
        <v>1882.7</v>
      </c>
      <c r="H6728" s="12">
        <v>1881.0565170542857</v>
      </c>
      <c r="I6728">
        <v>104871</v>
      </c>
      <c r="J6728">
        <v>7379</v>
      </c>
      <c r="K6728" s="12">
        <v>197268278</v>
      </c>
      <c r="L6728">
        <v>15626</v>
      </c>
      <c r="M6728">
        <v>14.9</v>
      </c>
      <c r="N6728">
        <v>32.5</v>
      </c>
      <c r="O6728">
        <v>11.7</v>
      </c>
      <c r="P6728">
        <f xml:space="preserve"> IF(Stock_Info[[#This Row],[Close Price]] &gt; Stock_Info[[#This Row],[Open Price]], 1, 0)</f>
        <v>1</v>
      </c>
      <c r="Q6728" t="str">
        <f>IF(AND(Stock_Info[[#This Row],[% Deli. Qty to Traded Qty]]&gt;80,Stock_Info[[#This Row],[No. of Trades]]&lt;3000),"Unusual Day","")</f>
        <v/>
      </c>
      <c r="R6728" t="str">
        <f>IF(AND(Stock_Info[[#This Row],[Spread High-Low]] &lt; 10, Stock_Info[[#This Row],[% Deli. Qty to Traded Qty]] &gt; 90), "Good Day", "")</f>
        <v/>
      </c>
    </row>
    <row r="6729" spans="1:18">
      <c r="A6729" t="s">
        <v>66</v>
      </c>
      <c r="B6729" s="1">
        <v>45575</v>
      </c>
      <c r="C6729" s="1" t="str">
        <f>"WEEK" &amp;" " &amp;  INT((DAY(Stock_Info[[#This Row],[Date]])+WEEKDAY(DATE(YEAR(Stock_Info[[#This Row],[Date]]),MONTH(Stock_Info[[#This Row],[Date]]),1))-1)/7)+1</f>
        <v>WEEK 2</v>
      </c>
      <c r="D6729" s="12">
        <v>1805</v>
      </c>
      <c r="E6729" s="12">
        <v>1884</v>
      </c>
      <c r="F6729" s="12">
        <v>1805</v>
      </c>
      <c r="G6729" s="12">
        <v>1875.65</v>
      </c>
      <c r="H6729" s="12">
        <v>1861.7596039779594</v>
      </c>
      <c r="I6729">
        <v>90197</v>
      </c>
      <c r="J6729">
        <v>4879</v>
      </c>
      <c r="K6729" s="12">
        <v>167925131</v>
      </c>
      <c r="L6729">
        <v>20252</v>
      </c>
      <c r="M6729">
        <v>22.45</v>
      </c>
      <c r="N6729">
        <v>79</v>
      </c>
      <c r="O6729">
        <v>70.650000000000006</v>
      </c>
      <c r="P6729">
        <f xml:space="preserve"> IF(Stock_Info[[#This Row],[Close Price]] &gt; Stock_Info[[#This Row],[Open Price]], 1, 0)</f>
        <v>1</v>
      </c>
      <c r="Q6729" t="str">
        <f>IF(AND(Stock_Info[[#This Row],[% Deli. Qty to Traded Qty]]&gt;80,Stock_Info[[#This Row],[No. of Trades]]&lt;3000),"Unusual Day","")</f>
        <v/>
      </c>
      <c r="R6729" t="str">
        <f>IF(AND(Stock_Info[[#This Row],[Spread High-Low]] &lt; 10, Stock_Info[[#This Row],[% Deli. Qty to Traded Qty]] &gt; 90), "Good Day", "")</f>
        <v/>
      </c>
    </row>
    <row r="6730" spans="1:18">
      <c r="A6730" t="s">
        <v>66</v>
      </c>
      <c r="B6730" s="1">
        <v>45574</v>
      </c>
      <c r="C6730" s="1" t="str">
        <f>"WEEK" &amp;" " &amp;  INT((DAY(Stock_Info[[#This Row],[Date]])+WEEKDAY(DATE(YEAR(Stock_Info[[#This Row],[Date]]),MONTH(Stock_Info[[#This Row],[Date]]),1))-1)/7)+1</f>
        <v>WEEK 2</v>
      </c>
      <c r="D6730" s="12">
        <v>1804.95</v>
      </c>
      <c r="E6730" s="12">
        <v>1819.55</v>
      </c>
      <c r="F6730" s="12">
        <v>1790.4</v>
      </c>
      <c r="G6730" s="12">
        <v>1800.7</v>
      </c>
      <c r="H6730" s="12">
        <v>1804.1536617842876</v>
      </c>
      <c r="I6730">
        <v>52570</v>
      </c>
      <c r="J6730">
        <v>3816</v>
      </c>
      <c r="K6730" s="12">
        <v>94844358</v>
      </c>
      <c r="L6730">
        <v>14404</v>
      </c>
      <c r="M6730">
        <v>27.4</v>
      </c>
      <c r="N6730">
        <v>29.15</v>
      </c>
      <c r="O6730">
        <v>-4.25</v>
      </c>
      <c r="P6730">
        <f xml:space="preserve"> IF(Stock_Info[[#This Row],[Close Price]] &gt; Stock_Info[[#This Row],[Open Price]], 1, 0)</f>
        <v>0</v>
      </c>
      <c r="Q6730" t="str">
        <f>IF(AND(Stock_Info[[#This Row],[% Deli. Qty to Traded Qty]]&gt;80,Stock_Info[[#This Row],[No. of Trades]]&lt;3000),"Unusual Day","")</f>
        <v/>
      </c>
      <c r="R6730" t="str">
        <f>IF(AND(Stock_Info[[#This Row],[Spread High-Low]] &lt; 10, Stock_Info[[#This Row],[% Deli. Qty to Traded Qty]] &gt; 90), "Good Day", "")</f>
        <v/>
      </c>
    </row>
    <row r="6731" spans="1:18">
      <c r="A6731" t="s">
        <v>66</v>
      </c>
      <c r="B6731" s="1">
        <v>45573</v>
      </c>
      <c r="C6731" s="1" t="str">
        <f>"WEEK" &amp;" " &amp;  INT((DAY(Stock_Info[[#This Row],[Date]])+WEEKDAY(DATE(YEAR(Stock_Info[[#This Row],[Date]]),MONTH(Stock_Info[[#This Row],[Date]]),1))-1)/7)+1</f>
        <v>WEEK 2</v>
      </c>
      <c r="D6731" s="12">
        <v>1793.05</v>
      </c>
      <c r="E6731" s="12">
        <v>1812.6</v>
      </c>
      <c r="F6731" s="12">
        <v>1782.25</v>
      </c>
      <c r="G6731" s="12">
        <v>1804.05</v>
      </c>
      <c r="H6731" s="12">
        <v>1799.5547427285196</v>
      </c>
      <c r="I6731">
        <v>28433</v>
      </c>
      <c r="J6731">
        <v>2370</v>
      </c>
      <c r="K6731" s="12">
        <v>51166740</v>
      </c>
      <c r="L6731">
        <v>9132</v>
      </c>
      <c r="M6731">
        <v>32.119999999999997</v>
      </c>
      <c r="N6731">
        <v>30.35</v>
      </c>
      <c r="O6731">
        <v>11</v>
      </c>
      <c r="P6731">
        <f xml:space="preserve"> IF(Stock_Info[[#This Row],[Close Price]] &gt; Stock_Info[[#This Row],[Open Price]], 1, 0)</f>
        <v>1</v>
      </c>
      <c r="Q6731" t="str">
        <f>IF(AND(Stock_Info[[#This Row],[% Deli. Qty to Traded Qty]]&gt;80,Stock_Info[[#This Row],[No. of Trades]]&lt;3000),"Unusual Day","")</f>
        <v/>
      </c>
      <c r="R6731" t="str">
        <f>IF(AND(Stock_Info[[#This Row],[Spread High-Low]] &lt; 10, Stock_Info[[#This Row],[% Deli. Qty to Traded Qty]] &gt; 90), "Good Day", "")</f>
        <v/>
      </c>
    </row>
    <row r="6732" spans="1:18">
      <c r="A6732" t="s">
        <v>66</v>
      </c>
      <c r="B6732" s="1">
        <v>45572</v>
      </c>
      <c r="C6732" s="1" t="str">
        <f>"WEEK" &amp;" " &amp;  INT((DAY(Stock_Info[[#This Row],[Date]])+WEEKDAY(DATE(YEAR(Stock_Info[[#This Row],[Date]]),MONTH(Stock_Info[[#This Row],[Date]]),1))-1)/7)+1</f>
        <v>WEEK 2</v>
      </c>
      <c r="D6732" s="12">
        <v>1811.95</v>
      </c>
      <c r="E6732" s="12">
        <v>1836.4</v>
      </c>
      <c r="F6732" s="12">
        <v>1768.9</v>
      </c>
      <c r="G6732" s="12">
        <v>1788.05</v>
      </c>
      <c r="H6732" s="12">
        <v>1799.3735915067887</v>
      </c>
      <c r="I6732">
        <v>439033</v>
      </c>
      <c r="J6732">
        <v>13049</v>
      </c>
      <c r="K6732" s="12">
        <v>789984386</v>
      </c>
      <c r="L6732">
        <v>56850</v>
      </c>
      <c r="M6732">
        <v>12.95</v>
      </c>
      <c r="N6732">
        <v>67.5</v>
      </c>
      <c r="O6732">
        <v>-23.9</v>
      </c>
      <c r="P6732">
        <f xml:space="preserve"> IF(Stock_Info[[#This Row],[Close Price]] &gt; Stock_Info[[#This Row],[Open Price]], 1, 0)</f>
        <v>0</v>
      </c>
      <c r="Q6732" t="str">
        <f>IF(AND(Stock_Info[[#This Row],[% Deli. Qty to Traded Qty]]&gt;80,Stock_Info[[#This Row],[No. of Trades]]&lt;3000),"Unusual Day","")</f>
        <v/>
      </c>
      <c r="R6732" t="str">
        <f>IF(AND(Stock_Info[[#This Row],[Spread High-Low]] &lt; 10, Stock_Info[[#This Row],[% Deli. Qty to Traded Qty]] &gt; 90), "Good Day", "")</f>
        <v/>
      </c>
    </row>
    <row r="6733" spans="1:18">
      <c r="A6733" t="s">
        <v>66</v>
      </c>
      <c r="B6733" s="1">
        <v>45569</v>
      </c>
      <c r="C6733" s="1" t="str">
        <f>"WEEK" &amp;" " &amp;  INT((DAY(Stock_Info[[#This Row],[Date]])+WEEKDAY(DATE(YEAR(Stock_Info[[#This Row],[Date]]),MONTH(Stock_Info[[#This Row],[Date]]),1))-1)/7)+1</f>
        <v>WEEK 1</v>
      </c>
      <c r="D6733" s="12">
        <v>1809.05</v>
      </c>
      <c r="E6733" s="12">
        <v>1848</v>
      </c>
      <c r="F6733" s="12">
        <v>1798.45</v>
      </c>
      <c r="G6733" s="12">
        <v>1808.5</v>
      </c>
      <c r="H6733" s="12">
        <v>1818.4812256337041</v>
      </c>
      <c r="I6733">
        <v>208023</v>
      </c>
      <c r="J6733">
        <v>12530</v>
      </c>
      <c r="K6733" s="12">
        <v>378285920</v>
      </c>
      <c r="L6733">
        <v>25486</v>
      </c>
      <c r="M6733">
        <v>12.25</v>
      </c>
      <c r="N6733">
        <v>49.55</v>
      </c>
      <c r="O6733">
        <v>-0.55000000000000004</v>
      </c>
      <c r="P6733">
        <f xml:space="preserve"> IF(Stock_Info[[#This Row],[Close Price]] &gt; Stock_Info[[#This Row],[Open Price]], 1, 0)</f>
        <v>0</v>
      </c>
      <c r="Q6733" t="str">
        <f>IF(AND(Stock_Info[[#This Row],[% Deli. Qty to Traded Qty]]&gt;80,Stock_Info[[#This Row],[No. of Trades]]&lt;3000),"Unusual Day","")</f>
        <v/>
      </c>
      <c r="R6733" t="str">
        <f>IF(AND(Stock_Info[[#This Row],[Spread High-Low]] &lt; 10, Stock_Info[[#This Row],[% Deli. Qty to Traded Qty]] &gt; 90), "Good Day", "")</f>
        <v/>
      </c>
    </row>
    <row r="6734" spans="1:18">
      <c r="A6734" t="s">
        <v>66</v>
      </c>
      <c r="B6734" s="1">
        <v>45568</v>
      </c>
      <c r="C6734" s="1" t="str">
        <f>"WEEK" &amp;" " &amp;  INT((DAY(Stock_Info[[#This Row],[Date]])+WEEKDAY(DATE(YEAR(Stock_Info[[#This Row],[Date]]),MONTH(Stock_Info[[#This Row],[Date]]),1))-1)/7)+1</f>
        <v>WEEK 1</v>
      </c>
      <c r="D6734" s="12">
        <v>1856.05</v>
      </c>
      <c r="E6734" s="12">
        <v>1863</v>
      </c>
      <c r="F6734" s="12">
        <v>1815.6</v>
      </c>
      <c r="G6734" s="12">
        <v>1821.9</v>
      </c>
      <c r="H6734" s="12">
        <v>1838.7890585417531</v>
      </c>
      <c r="I6734">
        <v>86844</v>
      </c>
      <c r="J6734">
        <v>8505</v>
      </c>
      <c r="K6734" s="12">
        <v>159687797</v>
      </c>
      <c r="L6734">
        <v>46573</v>
      </c>
      <c r="M6734">
        <v>53.63</v>
      </c>
      <c r="N6734">
        <v>47.4</v>
      </c>
      <c r="O6734">
        <v>-34.15</v>
      </c>
      <c r="P6734">
        <f xml:space="preserve"> IF(Stock_Info[[#This Row],[Close Price]] &gt; Stock_Info[[#This Row],[Open Price]], 1, 0)</f>
        <v>0</v>
      </c>
      <c r="Q6734" t="str">
        <f>IF(AND(Stock_Info[[#This Row],[% Deli. Qty to Traded Qty]]&gt;80,Stock_Info[[#This Row],[No. of Trades]]&lt;3000),"Unusual Day","")</f>
        <v/>
      </c>
      <c r="R6734" t="str">
        <f>IF(AND(Stock_Info[[#This Row],[Spread High-Low]] &lt; 10, Stock_Info[[#This Row],[% Deli. Qty to Traded Qty]] &gt; 90), "Good Day", "")</f>
        <v/>
      </c>
    </row>
    <row r="6735" spans="1:18">
      <c r="A6735" t="s">
        <v>66</v>
      </c>
      <c r="B6735" s="1">
        <v>45566</v>
      </c>
      <c r="C6735" s="1" t="str">
        <f>"WEEK" &amp;" " &amp;  INT((DAY(Stock_Info[[#This Row],[Date]])+WEEKDAY(DATE(YEAR(Stock_Info[[#This Row],[Date]]),MONTH(Stock_Info[[#This Row],[Date]]),1))-1)/7)+1</f>
        <v>WEEK 1</v>
      </c>
      <c r="D6735" s="12">
        <v>1848</v>
      </c>
      <c r="E6735" s="12">
        <v>1884.05</v>
      </c>
      <c r="F6735" s="12">
        <v>1848</v>
      </c>
      <c r="G6735" s="12">
        <v>1879.9</v>
      </c>
      <c r="H6735" s="12">
        <v>1867.2543238751769</v>
      </c>
      <c r="I6735">
        <v>32494</v>
      </c>
      <c r="J6735">
        <v>2961</v>
      </c>
      <c r="K6735" s="12">
        <v>60674562</v>
      </c>
      <c r="L6735">
        <v>10870</v>
      </c>
      <c r="M6735">
        <v>33.450000000000003</v>
      </c>
      <c r="N6735">
        <v>36.049999999999997</v>
      </c>
      <c r="O6735">
        <v>31.9</v>
      </c>
      <c r="P6735">
        <f xml:space="preserve"> IF(Stock_Info[[#This Row],[Close Price]] &gt; Stock_Info[[#This Row],[Open Price]], 1, 0)</f>
        <v>1</v>
      </c>
      <c r="Q6735" t="str">
        <f>IF(AND(Stock_Info[[#This Row],[% Deli. Qty to Traded Qty]]&gt;80,Stock_Info[[#This Row],[No. of Trades]]&lt;3000),"Unusual Day","")</f>
        <v/>
      </c>
      <c r="R6735" t="str">
        <f>IF(AND(Stock_Info[[#This Row],[Spread High-Low]] &lt; 10, Stock_Info[[#This Row],[% Deli. Qty to Traded Qty]] &gt; 90), "Good Day", "")</f>
        <v/>
      </c>
    </row>
    <row r="6736" spans="1:18">
      <c r="A6736" t="s">
        <v>66</v>
      </c>
      <c r="B6736" s="1">
        <v>45565</v>
      </c>
      <c r="C6736" s="1" t="str">
        <f>"WEEK" &amp;" " &amp;  INT((DAY(Stock_Info[[#This Row],[Date]])+WEEKDAY(DATE(YEAR(Stock_Info[[#This Row],[Date]]),MONTH(Stock_Info[[#This Row],[Date]]),1))-1)/7)+1</f>
        <v>WEEK 5</v>
      </c>
      <c r="D6736" s="12">
        <v>1852.25</v>
      </c>
      <c r="E6736" s="12">
        <v>1881.45</v>
      </c>
      <c r="F6736" s="12">
        <v>1843.2</v>
      </c>
      <c r="G6736" s="12">
        <v>1852.4</v>
      </c>
      <c r="H6736" s="12">
        <v>1853.7496226097182</v>
      </c>
      <c r="I6736">
        <v>290813</v>
      </c>
      <c r="J6736">
        <v>16887</v>
      </c>
      <c r="K6736" s="12">
        <v>539094489</v>
      </c>
      <c r="L6736">
        <v>59858</v>
      </c>
      <c r="M6736">
        <v>20.58</v>
      </c>
      <c r="N6736">
        <v>38.25</v>
      </c>
      <c r="O6736">
        <v>0.15</v>
      </c>
      <c r="P6736">
        <f xml:space="preserve"> IF(Stock_Info[[#This Row],[Close Price]] &gt; Stock_Info[[#This Row],[Open Price]], 1, 0)</f>
        <v>1</v>
      </c>
      <c r="Q6736" t="str">
        <f>IF(AND(Stock_Info[[#This Row],[% Deli. Qty to Traded Qty]]&gt;80,Stock_Info[[#This Row],[No. of Trades]]&lt;3000),"Unusual Day","")</f>
        <v/>
      </c>
      <c r="R6736" t="str">
        <f>IF(AND(Stock_Info[[#This Row],[Spread High-Low]] &lt; 10, Stock_Info[[#This Row],[% Deli. Qty to Traded Qty]] &gt; 90), "Good Day", "")</f>
        <v/>
      </c>
    </row>
    <row r="6737" spans="1:18">
      <c r="A6737" t="s">
        <v>66</v>
      </c>
      <c r="B6737" s="1">
        <v>45562</v>
      </c>
      <c r="C6737" s="1" t="str">
        <f>"WEEK" &amp;" " &amp;  INT((DAY(Stock_Info[[#This Row],[Date]])+WEEKDAY(DATE(YEAR(Stock_Info[[#This Row],[Date]]),MONTH(Stock_Info[[#This Row],[Date]]),1))-1)/7)+1</f>
        <v>WEEK 4</v>
      </c>
      <c r="D6737" s="12">
        <v>1900</v>
      </c>
      <c r="E6737" s="12">
        <v>1905.7</v>
      </c>
      <c r="F6737" s="12">
        <v>1866.3</v>
      </c>
      <c r="G6737" s="12">
        <v>1872.95</v>
      </c>
      <c r="H6737" s="12">
        <v>1880.4092463138106</v>
      </c>
      <c r="I6737">
        <v>85115</v>
      </c>
      <c r="J6737">
        <v>5918</v>
      </c>
      <c r="K6737" s="12">
        <v>160051033</v>
      </c>
      <c r="L6737">
        <v>31563</v>
      </c>
      <c r="M6737">
        <v>37.08</v>
      </c>
      <c r="N6737">
        <v>39.4</v>
      </c>
      <c r="O6737">
        <v>-27.05</v>
      </c>
      <c r="P6737">
        <f xml:space="preserve"> IF(Stock_Info[[#This Row],[Close Price]] &gt; Stock_Info[[#This Row],[Open Price]], 1, 0)</f>
        <v>0</v>
      </c>
      <c r="Q6737" t="str">
        <f>IF(AND(Stock_Info[[#This Row],[% Deli. Qty to Traded Qty]]&gt;80,Stock_Info[[#This Row],[No. of Trades]]&lt;3000),"Unusual Day","")</f>
        <v/>
      </c>
      <c r="R6737" t="str">
        <f>IF(AND(Stock_Info[[#This Row],[Spread High-Low]] &lt; 10, Stock_Info[[#This Row],[% Deli. Qty to Traded Qty]] &gt; 90), "Good Day", "")</f>
        <v/>
      </c>
    </row>
    <row r="6738" spans="1:18">
      <c r="A6738" t="s">
        <v>66</v>
      </c>
      <c r="B6738" s="1">
        <v>45561</v>
      </c>
      <c r="C6738" s="1" t="str">
        <f>"WEEK" &amp;" " &amp;  INT((DAY(Stock_Info[[#This Row],[Date]])+WEEKDAY(DATE(YEAR(Stock_Info[[#This Row],[Date]]),MONTH(Stock_Info[[#This Row],[Date]]),1))-1)/7)+1</f>
        <v>WEEK 4</v>
      </c>
      <c r="D6738" s="12">
        <v>1897</v>
      </c>
      <c r="E6738" s="12">
        <v>1912</v>
      </c>
      <c r="F6738" s="12">
        <v>1885</v>
      </c>
      <c r="G6738" s="12">
        <v>1902.4</v>
      </c>
      <c r="H6738" s="12">
        <v>1899.6199458997721</v>
      </c>
      <c r="I6738">
        <v>28096</v>
      </c>
      <c r="J6738">
        <v>3411</v>
      </c>
      <c r="K6738" s="12">
        <v>53371722</v>
      </c>
      <c r="L6738">
        <v>8535</v>
      </c>
      <c r="M6738">
        <v>30.38</v>
      </c>
      <c r="N6738">
        <v>27</v>
      </c>
      <c r="O6738">
        <v>5.4</v>
      </c>
      <c r="P6738">
        <f xml:space="preserve"> IF(Stock_Info[[#This Row],[Close Price]] &gt; Stock_Info[[#This Row],[Open Price]], 1, 0)</f>
        <v>1</v>
      </c>
      <c r="Q6738" t="str">
        <f>IF(AND(Stock_Info[[#This Row],[% Deli. Qty to Traded Qty]]&gt;80,Stock_Info[[#This Row],[No. of Trades]]&lt;3000),"Unusual Day","")</f>
        <v/>
      </c>
      <c r="R6738" t="str">
        <f>IF(AND(Stock_Info[[#This Row],[Spread High-Low]] &lt; 10, Stock_Info[[#This Row],[% Deli. Qty to Traded Qty]] &gt; 90), "Good Day", "")</f>
        <v/>
      </c>
    </row>
    <row r="6739" spans="1:18">
      <c r="A6739" t="s">
        <v>66</v>
      </c>
      <c r="B6739" s="1">
        <v>45560</v>
      </c>
      <c r="C6739" s="1" t="str">
        <f>"WEEK" &amp;" " &amp;  INT((DAY(Stock_Info[[#This Row],[Date]])+WEEKDAY(DATE(YEAR(Stock_Info[[#This Row],[Date]]),MONTH(Stock_Info[[#This Row],[Date]]),1))-1)/7)+1</f>
        <v>WEEK 4</v>
      </c>
      <c r="D6739" s="12">
        <v>1915</v>
      </c>
      <c r="E6739" s="12">
        <v>1919.8</v>
      </c>
      <c r="F6739" s="12">
        <v>1893.9</v>
      </c>
      <c r="G6739" s="12">
        <v>1897.05</v>
      </c>
      <c r="H6739" s="12">
        <v>1902.6245287364682</v>
      </c>
      <c r="I6739">
        <v>82491</v>
      </c>
      <c r="J6739">
        <v>4950</v>
      </c>
      <c r="K6739" s="12">
        <v>156949400</v>
      </c>
      <c r="L6739">
        <v>41507</v>
      </c>
      <c r="M6739">
        <v>50.32</v>
      </c>
      <c r="N6739">
        <v>25.9</v>
      </c>
      <c r="O6739">
        <v>-17.95</v>
      </c>
      <c r="P6739">
        <f xml:space="preserve"> IF(Stock_Info[[#This Row],[Close Price]] &gt; Stock_Info[[#This Row],[Open Price]], 1, 0)</f>
        <v>0</v>
      </c>
      <c r="Q6739" t="str">
        <f>IF(AND(Stock_Info[[#This Row],[% Deli. Qty to Traded Qty]]&gt;80,Stock_Info[[#This Row],[No. of Trades]]&lt;3000),"Unusual Day","")</f>
        <v/>
      </c>
      <c r="R6739" t="str">
        <f>IF(AND(Stock_Info[[#This Row],[Spread High-Low]] &lt; 10, Stock_Info[[#This Row],[% Deli. Qty to Traded Qty]] &gt; 90), "Good Day", "")</f>
        <v/>
      </c>
    </row>
    <row r="6740" spans="1:18">
      <c r="A6740" t="s">
        <v>66</v>
      </c>
      <c r="B6740" s="1">
        <v>45559</v>
      </c>
      <c r="C6740" s="1" t="str">
        <f>"WEEK" &amp;" " &amp;  INT((DAY(Stock_Info[[#This Row],[Date]])+WEEKDAY(DATE(YEAR(Stock_Info[[#This Row],[Date]]),MONTH(Stock_Info[[#This Row],[Date]]),1))-1)/7)+1</f>
        <v>WEEK 4</v>
      </c>
      <c r="D6740" s="12">
        <v>1935.1</v>
      </c>
      <c r="E6740" s="12">
        <v>1937.25</v>
      </c>
      <c r="F6740" s="12">
        <v>1910</v>
      </c>
      <c r="G6740" s="12">
        <v>1914.7</v>
      </c>
      <c r="H6740" s="12">
        <v>1918.6701714062156</v>
      </c>
      <c r="I6740">
        <v>81794</v>
      </c>
      <c r="J6740">
        <v>7140</v>
      </c>
      <c r="K6740" s="12">
        <v>156935708</v>
      </c>
      <c r="L6740">
        <v>44842</v>
      </c>
      <c r="M6740">
        <v>54.82</v>
      </c>
      <c r="N6740">
        <v>27.25</v>
      </c>
      <c r="O6740">
        <v>-20.399999999999999</v>
      </c>
      <c r="P6740">
        <f xml:space="preserve"> IF(Stock_Info[[#This Row],[Close Price]] &gt; Stock_Info[[#This Row],[Open Price]], 1, 0)</f>
        <v>0</v>
      </c>
      <c r="Q6740" t="str">
        <f>IF(AND(Stock_Info[[#This Row],[% Deli. Qty to Traded Qty]]&gt;80,Stock_Info[[#This Row],[No. of Trades]]&lt;3000),"Unusual Day","")</f>
        <v/>
      </c>
      <c r="R6740" t="str">
        <f>IF(AND(Stock_Info[[#This Row],[Spread High-Low]] &lt; 10, Stock_Info[[#This Row],[% Deli. Qty to Traded Qty]] &gt; 90), "Good Day", "")</f>
        <v/>
      </c>
    </row>
    <row r="6741" spans="1:18">
      <c r="A6741" t="s">
        <v>66</v>
      </c>
      <c r="B6741" s="1">
        <v>45558</v>
      </c>
      <c r="C6741" s="1" t="str">
        <f>"WEEK" &amp;" " &amp;  INT((DAY(Stock_Info[[#This Row],[Date]])+WEEKDAY(DATE(YEAR(Stock_Info[[#This Row],[Date]]),MONTH(Stock_Info[[#This Row],[Date]]),1))-1)/7)+1</f>
        <v>WEEK 4</v>
      </c>
      <c r="D6741" s="12">
        <v>1910.55</v>
      </c>
      <c r="E6741" s="12">
        <v>1953</v>
      </c>
      <c r="F6741" s="12">
        <v>1909</v>
      </c>
      <c r="G6741" s="12">
        <v>1938.6</v>
      </c>
      <c r="H6741" s="12">
        <v>1932.0976630160526</v>
      </c>
      <c r="I6741">
        <v>293284</v>
      </c>
      <c r="J6741">
        <v>14139</v>
      </c>
      <c r="K6741" s="12">
        <v>566653331</v>
      </c>
      <c r="L6741">
        <v>169207</v>
      </c>
      <c r="M6741">
        <v>57.69</v>
      </c>
      <c r="N6741">
        <v>44</v>
      </c>
      <c r="O6741">
        <v>28.05</v>
      </c>
      <c r="P6741">
        <f xml:space="preserve"> IF(Stock_Info[[#This Row],[Close Price]] &gt; Stock_Info[[#This Row],[Open Price]], 1, 0)</f>
        <v>1</v>
      </c>
      <c r="Q6741" t="str">
        <f>IF(AND(Stock_Info[[#This Row],[% Deli. Qty to Traded Qty]]&gt;80,Stock_Info[[#This Row],[No. of Trades]]&lt;3000),"Unusual Day","")</f>
        <v/>
      </c>
      <c r="R6741" t="str">
        <f>IF(AND(Stock_Info[[#This Row],[Spread High-Low]] &lt; 10, Stock_Info[[#This Row],[% Deli. Qty to Traded Qty]] &gt; 90), "Good Day", "")</f>
        <v/>
      </c>
    </row>
    <row r="6742" spans="1:18">
      <c r="A6742" t="s">
        <v>66</v>
      </c>
      <c r="B6742" s="1">
        <v>45555</v>
      </c>
      <c r="C6742" s="1" t="str">
        <f>"WEEK" &amp;" " &amp;  INT((DAY(Stock_Info[[#This Row],[Date]])+WEEKDAY(DATE(YEAR(Stock_Info[[#This Row],[Date]]),MONTH(Stock_Info[[#This Row],[Date]]),1))-1)/7)+1</f>
        <v>WEEK 3</v>
      </c>
      <c r="D6742" s="12">
        <v>1872.5</v>
      </c>
      <c r="E6742" s="12">
        <v>1924</v>
      </c>
      <c r="F6742" s="12">
        <v>1869.5</v>
      </c>
      <c r="G6742" s="12">
        <v>1905.95</v>
      </c>
      <c r="H6742" s="12">
        <v>1895.8188901016122</v>
      </c>
      <c r="I6742">
        <v>662421</v>
      </c>
      <c r="J6742">
        <v>27283</v>
      </c>
      <c r="K6742" s="12">
        <v>1255830245</v>
      </c>
      <c r="L6742">
        <v>212806</v>
      </c>
      <c r="M6742">
        <v>32.130000000000003</v>
      </c>
      <c r="N6742">
        <v>54.5</v>
      </c>
      <c r="O6742">
        <v>33.450000000000003</v>
      </c>
      <c r="P6742">
        <f xml:space="preserve"> IF(Stock_Info[[#This Row],[Close Price]] &gt; Stock_Info[[#This Row],[Open Price]], 1, 0)</f>
        <v>1</v>
      </c>
      <c r="Q6742" t="str">
        <f>IF(AND(Stock_Info[[#This Row],[% Deli. Qty to Traded Qty]]&gt;80,Stock_Info[[#This Row],[No. of Trades]]&lt;3000),"Unusual Day","")</f>
        <v/>
      </c>
      <c r="R6742" t="str">
        <f>IF(AND(Stock_Info[[#This Row],[Spread High-Low]] &lt; 10, Stock_Info[[#This Row],[% Deli. Qty to Traded Qty]] &gt; 90), "Good Day", "")</f>
        <v/>
      </c>
    </row>
    <row r="6743" spans="1:18">
      <c r="A6743" t="s">
        <v>66</v>
      </c>
      <c r="B6743" s="1">
        <v>45554</v>
      </c>
      <c r="C6743" s="1" t="str">
        <f>"WEEK" &amp;" " &amp;  INT((DAY(Stock_Info[[#This Row],[Date]])+WEEKDAY(DATE(YEAR(Stock_Info[[#This Row],[Date]]),MONTH(Stock_Info[[#This Row],[Date]]),1))-1)/7)+1</f>
        <v>WEEK 3</v>
      </c>
      <c r="D6743" s="12">
        <v>1850</v>
      </c>
      <c r="E6743" s="12">
        <v>1876</v>
      </c>
      <c r="F6743" s="12">
        <v>1845.95</v>
      </c>
      <c r="G6743" s="12">
        <v>1872.5</v>
      </c>
      <c r="H6743" s="12">
        <v>1860.4603925109295</v>
      </c>
      <c r="I6743">
        <v>42088</v>
      </c>
      <c r="J6743">
        <v>2937</v>
      </c>
      <c r="K6743" s="12">
        <v>78303057</v>
      </c>
      <c r="L6743">
        <v>17766</v>
      </c>
      <c r="M6743">
        <v>42.21</v>
      </c>
      <c r="N6743">
        <v>30.05</v>
      </c>
      <c r="O6743">
        <v>22.5</v>
      </c>
      <c r="P6743">
        <f xml:space="preserve"> IF(Stock_Info[[#This Row],[Close Price]] &gt; Stock_Info[[#This Row],[Open Price]], 1, 0)</f>
        <v>1</v>
      </c>
      <c r="Q6743" t="str">
        <f>IF(AND(Stock_Info[[#This Row],[% Deli. Qty to Traded Qty]]&gt;80,Stock_Info[[#This Row],[No. of Trades]]&lt;3000),"Unusual Day","")</f>
        <v/>
      </c>
      <c r="R6743" t="str">
        <f>IF(AND(Stock_Info[[#This Row],[Spread High-Low]] &lt; 10, Stock_Info[[#This Row],[% Deli. Qty to Traded Qty]] &gt; 90), "Good Day", "")</f>
        <v/>
      </c>
    </row>
    <row r="6744" spans="1:18">
      <c r="A6744" t="s">
        <v>66</v>
      </c>
      <c r="B6744" s="1">
        <v>45553</v>
      </c>
      <c r="C6744" s="1" t="str">
        <f>"WEEK" &amp;" " &amp;  INT((DAY(Stock_Info[[#This Row],[Date]])+WEEKDAY(DATE(YEAR(Stock_Info[[#This Row],[Date]]),MONTH(Stock_Info[[#This Row],[Date]]),1))-1)/7)+1</f>
        <v>WEEK 3</v>
      </c>
      <c r="D6744" s="12">
        <v>1850</v>
      </c>
      <c r="E6744" s="12">
        <v>1859</v>
      </c>
      <c r="F6744" s="12">
        <v>1835.5</v>
      </c>
      <c r="G6744" s="12">
        <v>1839.05</v>
      </c>
      <c r="H6744" s="12">
        <v>1848.1041515295767</v>
      </c>
      <c r="I6744">
        <v>39913</v>
      </c>
      <c r="J6744">
        <v>3415</v>
      </c>
      <c r="K6744" s="12">
        <v>73763381</v>
      </c>
      <c r="L6744">
        <v>14525</v>
      </c>
      <c r="M6744">
        <v>36.39</v>
      </c>
      <c r="N6744">
        <v>23.5</v>
      </c>
      <c r="O6744">
        <v>-10.95</v>
      </c>
      <c r="P6744">
        <f xml:space="preserve"> IF(Stock_Info[[#This Row],[Close Price]] &gt; Stock_Info[[#This Row],[Open Price]], 1, 0)</f>
        <v>0</v>
      </c>
      <c r="Q6744" t="str">
        <f>IF(AND(Stock_Info[[#This Row],[% Deli. Qty to Traded Qty]]&gt;80,Stock_Info[[#This Row],[No. of Trades]]&lt;3000),"Unusual Day","")</f>
        <v/>
      </c>
      <c r="R6744" t="str">
        <f>IF(AND(Stock_Info[[#This Row],[Spread High-Low]] &lt; 10, Stock_Info[[#This Row],[% Deli. Qty to Traded Qty]] &gt; 90), "Good Day", "")</f>
        <v/>
      </c>
    </row>
    <row r="6745" spans="1:18">
      <c r="A6745" t="s">
        <v>66</v>
      </c>
      <c r="B6745" s="1">
        <v>45552</v>
      </c>
      <c r="C6745" s="1" t="str">
        <f>"WEEK" &amp;" " &amp;  INT((DAY(Stock_Info[[#This Row],[Date]])+WEEKDAY(DATE(YEAR(Stock_Info[[#This Row],[Date]]),MONTH(Stock_Info[[#This Row],[Date]]),1))-1)/7)+1</f>
        <v>WEEK 3</v>
      </c>
      <c r="D6745" s="12">
        <v>1843.4</v>
      </c>
      <c r="E6745" s="12">
        <v>1852.9</v>
      </c>
      <c r="F6745" s="12">
        <v>1830.1</v>
      </c>
      <c r="G6745" s="12">
        <v>1845.9</v>
      </c>
      <c r="H6745" s="12">
        <v>1846.1340360319953</v>
      </c>
      <c r="I6745">
        <v>107016</v>
      </c>
      <c r="J6745">
        <v>8432</v>
      </c>
      <c r="K6745" s="12">
        <v>197565880</v>
      </c>
      <c r="L6745">
        <v>62402</v>
      </c>
      <c r="M6745">
        <v>58.31</v>
      </c>
      <c r="N6745">
        <v>22.8</v>
      </c>
      <c r="O6745">
        <v>2.5</v>
      </c>
      <c r="P6745">
        <f xml:space="preserve"> IF(Stock_Info[[#This Row],[Close Price]] &gt; Stock_Info[[#This Row],[Open Price]], 1, 0)</f>
        <v>1</v>
      </c>
      <c r="Q6745" t="str">
        <f>IF(AND(Stock_Info[[#This Row],[% Deli. Qty to Traded Qty]]&gt;80,Stock_Info[[#This Row],[No. of Trades]]&lt;3000),"Unusual Day","")</f>
        <v/>
      </c>
      <c r="R6745" t="str">
        <f>IF(AND(Stock_Info[[#This Row],[Spread High-Low]] &lt; 10, Stock_Info[[#This Row],[% Deli. Qty to Traded Qty]] &gt; 90), "Good Day", "")</f>
        <v/>
      </c>
    </row>
    <row r="6746" spans="1:18">
      <c r="A6746" t="s">
        <v>66</v>
      </c>
      <c r="B6746" s="1">
        <v>45551</v>
      </c>
      <c r="C6746" s="1" t="str">
        <f>"WEEK" &amp;" " &amp;  INT((DAY(Stock_Info[[#This Row],[Date]])+WEEKDAY(DATE(YEAR(Stock_Info[[#This Row],[Date]]),MONTH(Stock_Info[[#This Row],[Date]]),1))-1)/7)+1</f>
        <v>WEEK 3</v>
      </c>
      <c r="D6746" s="12">
        <v>1840.4</v>
      </c>
      <c r="E6746" s="12">
        <v>1845.4</v>
      </c>
      <c r="F6746" s="12">
        <v>1827.2</v>
      </c>
      <c r="G6746" s="12">
        <v>1832.2</v>
      </c>
      <c r="H6746" s="12">
        <v>1834.4935848770119</v>
      </c>
      <c r="I6746">
        <v>263440</v>
      </c>
      <c r="J6746">
        <v>12072</v>
      </c>
      <c r="K6746" s="12">
        <v>483278990</v>
      </c>
      <c r="L6746">
        <v>71295</v>
      </c>
      <c r="M6746">
        <v>27.06</v>
      </c>
      <c r="N6746">
        <v>18.2</v>
      </c>
      <c r="O6746">
        <v>-8.1999999999999993</v>
      </c>
      <c r="P6746">
        <f xml:space="preserve"> IF(Stock_Info[[#This Row],[Close Price]] &gt; Stock_Info[[#This Row],[Open Price]], 1, 0)</f>
        <v>0</v>
      </c>
      <c r="Q6746" t="str">
        <f>IF(AND(Stock_Info[[#This Row],[% Deli. Qty to Traded Qty]]&gt;80,Stock_Info[[#This Row],[No. of Trades]]&lt;3000),"Unusual Day","")</f>
        <v/>
      </c>
      <c r="R6746" t="str">
        <f>IF(AND(Stock_Info[[#This Row],[Spread High-Low]] &lt; 10, Stock_Info[[#This Row],[% Deli. Qty to Traded Qty]] &gt; 90), "Good Day", "")</f>
        <v/>
      </c>
    </row>
    <row r="6747" spans="1:18">
      <c r="A6747" t="s">
        <v>66</v>
      </c>
      <c r="B6747" s="1">
        <v>45548</v>
      </c>
      <c r="C6747" s="1" t="str">
        <f>"WEEK" &amp;" " &amp;  INT((DAY(Stock_Info[[#This Row],[Date]])+WEEKDAY(DATE(YEAR(Stock_Info[[#This Row],[Date]]),MONTH(Stock_Info[[#This Row],[Date]]),1))-1)/7)+1</f>
        <v>WEEK 2</v>
      </c>
      <c r="D6747" s="12">
        <v>1835.8</v>
      </c>
      <c r="E6747" s="12">
        <v>1836.15</v>
      </c>
      <c r="F6747" s="12">
        <v>1816.95</v>
      </c>
      <c r="G6747" s="12">
        <v>1820.35</v>
      </c>
      <c r="H6747" s="12">
        <v>1823.5775549454584</v>
      </c>
      <c r="I6747">
        <v>136226</v>
      </c>
      <c r="J6747">
        <v>8083</v>
      </c>
      <c r="K6747" s="12">
        <v>248418676</v>
      </c>
      <c r="L6747">
        <v>17313</v>
      </c>
      <c r="M6747">
        <v>12.71</v>
      </c>
      <c r="N6747">
        <v>19.2</v>
      </c>
      <c r="O6747">
        <v>-15.45</v>
      </c>
      <c r="P6747">
        <f xml:space="preserve"> IF(Stock_Info[[#This Row],[Close Price]] &gt; Stock_Info[[#This Row],[Open Price]], 1, 0)</f>
        <v>0</v>
      </c>
      <c r="Q6747" t="str">
        <f>IF(AND(Stock_Info[[#This Row],[% Deli. Qty to Traded Qty]]&gt;80,Stock_Info[[#This Row],[No. of Trades]]&lt;3000),"Unusual Day","")</f>
        <v/>
      </c>
      <c r="R6747" t="str">
        <f>IF(AND(Stock_Info[[#This Row],[Spread High-Low]] &lt; 10, Stock_Info[[#This Row],[% Deli. Qty to Traded Qty]] &gt; 90), "Good Day", "")</f>
        <v/>
      </c>
    </row>
    <row r="6748" spans="1:18">
      <c r="A6748" t="s">
        <v>66</v>
      </c>
      <c r="B6748" s="1">
        <v>45547</v>
      </c>
      <c r="C6748" s="1" t="str">
        <f>"WEEK" &amp;" " &amp;  INT((DAY(Stock_Info[[#This Row],[Date]])+WEEKDAY(DATE(YEAR(Stock_Info[[#This Row],[Date]]),MONTH(Stock_Info[[#This Row],[Date]]),1))-1)/7)+1</f>
        <v>WEEK 2</v>
      </c>
      <c r="D6748" s="12">
        <v>1800.25</v>
      </c>
      <c r="E6748" s="12">
        <v>1832.95</v>
      </c>
      <c r="F6748" s="12">
        <v>1793.3</v>
      </c>
      <c r="G6748" s="12">
        <v>1826.9</v>
      </c>
      <c r="H6748" s="12">
        <v>1817.0941356641267</v>
      </c>
      <c r="I6748">
        <v>133860</v>
      </c>
      <c r="J6748">
        <v>9660</v>
      </c>
      <c r="K6748" s="12">
        <v>243236221</v>
      </c>
      <c r="L6748">
        <v>100335</v>
      </c>
      <c r="M6748">
        <v>74.959999999999994</v>
      </c>
      <c r="N6748">
        <v>39.65</v>
      </c>
      <c r="O6748">
        <v>26.65</v>
      </c>
      <c r="P6748">
        <f xml:space="preserve"> IF(Stock_Info[[#This Row],[Close Price]] &gt; Stock_Info[[#This Row],[Open Price]], 1, 0)</f>
        <v>1</v>
      </c>
      <c r="Q6748" t="str">
        <f>IF(AND(Stock_Info[[#This Row],[% Deli. Qty to Traded Qty]]&gt;80,Stock_Info[[#This Row],[No. of Trades]]&lt;3000),"Unusual Day","")</f>
        <v/>
      </c>
      <c r="R6748" t="str">
        <f>IF(AND(Stock_Info[[#This Row],[Spread High-Low]] &lt; 10, Stock_Info[[#This Row],[% Deli. Qty to Traded Qty]] &gt; 90), "Good Day", "")</f>
        <v/>
      </c>
    </row>
    <row r="6749" spans="1:18">
      <c r="A6749" t="s">
        <v>66</v>
      </c>
      <c r="B6749" s="1">
        <v>45546</v>
      </c>
      <c r="C6749" s="1" t="str">
        <f>"WEEK" &amp;" " &amp;  INT((DAY(Stock_Info[[#This Row],[Date]])+WEEKDAY(DATE(YEAR(Stock_Info[[#This Row],[Date]]),MONTH(Stock_Info[[#This Row],[Date]]),1))-1)/7)+1</f>
        <v>WEEK 2</v>
      </c>
      <c r="D6749" s="12">
        <v>1798.75</v>
      </c>
      <c r="E6749" s="12">
        <v>1804.9</v>
      </c>
      <c r="F6749" s="12">
        <v>1785.1</v>
      </c>
      <c r="G6749" s="12">
        <v>1789.75</v>
      </c>
      <c r="H6749" s="12">
        <v>1793.6444478109377</v>
      </c>
      <c r="I6749">
        <v>19803</v>
      </c>
      <c r="J6749">
        <v>1747</v>
      </c>
      <c r="K6749" s="12">
        <v>35519541</v>
      </c>
      <c r="L6749">
        <v>6704</v>
      </c>
      <c r="M6749">
        <v>33.85</v>
      </c>
      <c r="N6749">
        <v>19.8</v>
      </c>
      <c r="O6749">
        <v>-9</v>
      </c>
      <c r="P6749">
        <f xml:space="preserve"> IF(Stock_Info[[#This Row],[Close Price]] &gt; Stock_Info[[#This Row],[Open Price]], 1, 0)</f>
        <v>0</v>
      </c>
      <c r="Q6749" t="str">
        <f>IF(AND(Stock_Info[[#This Row],[% Deli. Qty to Traded Qty]]&gt;80,Stock_Info[[#This Row],[No. of Trades]]&lt;3000),"Unusual Day","")</f>
        <v/>
      </c>
      <c r="R6749" t="str">
        <f>IF(AND(Stock_Info[[#This Row],[Spread High-Low]] &lt; 10, Stock_Info[[#This Row],[% Deli. Qty to Traded Qty]] &gt; 90), "Good Day", "")</f>
        <v/>
      </c>
    </row>
    <row r="6750" spans="1:18">
      <c r="A6750" t="s">
        <v>66</v>
      </c>
      <c r="B6750" s="1">
        <v>45545</v>
      </c>
      <c r="C6750" s="1" t="str">
        <f>"WEEK" &amp;" " &amp;  INT((DAY(Stock_Info[[#This Row],[Date]])+WEEKDAY(DATE(YEAR(Stock_Info[[#This Row],[Date]]),MONTH(Stock_Info[[#This Row],[Date]]),1))-1)/7)+1</f>
        <v>WEEK 2</v>
      </c>
      <c r="D6750" s="12">
        <v>1797</v>
      </c>
      <c r="E6750" s="12">
        <v>1798</v>
      </c>
      <c r="F6750" s="12">
        <v>1778</v>
      </c>
      <c r="G6750" s="12">
        <v>1791.25</v>
      </c>
      <c r="H6750" s="12">
        <v>1790.7964917424019</v>
      </c>
      <c r="I6750">
        <v>61398</v>
      </c>
      <c r="J6750">
        <v>4503</v>
      </c>
      <c r="K6750" s="12">
        <v>109951323</v>
      </c>
      <c r="L6750">
        <v>34639</v>
      </c>
      <c r="M6750">
        <v>56.42</v>
      </c>
      <c r="N6750">
        <v>20</v>
      </c>
      <c r="O6750">
        <v>-5.75</v>
      </c>
      <c r="P6750">
        <f xml:space="preserve"> IF(Stock_Info[[#This Row],[Close Price]] &gt; Stock_Info[[#This Row],[Open Price]], 1, 0)</f>
        <v>0</v>
      </c>
      <c r="Q6750" t="str">
        <f>IF(AND(Stock_Info[[#This Row],[% Deli. Qty to Traded Qty]]&gt;80,Stock_Info[[#This Row],[No. of Trades]]&lt;3000),"Unusual Day","")</f>
        <v/>
      </c>
      <c r="R6750" t="str">
        <f>IF(AND(Stock_Info[[#This Row],[Spread High-Low]] &lt; 10, Stock_Info[[#This Row],[% Deli. Qty to Traded Qty]] &gt; 90), "Good Day", "")</f>
        <v/>
      </c>
    </row>
    <row r="6751" spans="1:18">
      <c r="A6751" t="s">
        <v>67</v>
      </c>
      <c r="B6751" s="1">
        <v>45910</v>
      </c>
      <c r="C6751" s="1" t="str">
        <f>"WEEK" &amp;" " &amp;  INT((DAY(Stock_Info[[#This Row],[Date]])+WEEKDAY(DATE(YEAR(Stock_Info[[#This Row],[Date]]),MONTH(Stock_Info[[#This Row],[Date]]),1))-1)/7)+1</f>
        <v>WEEK 2</v>
      </c>
      <c r="D6751" s="12">
        <v>28.45</v>
      </c>
      <c r="E6751" s="12">
        <v>29.7</v>
      </c>
      <c r="F6751" s="12">
        <v>28.45</v>
      </c>
      <c r="G6751" s="12">
        <v>29.16</v>
      </c>
      <c r="H6751" s="12">
        <v>29.286240146895331</v>
      </c>
      <c r="I6751">
        <v>578371</v>
      </c>
      <c r="J6751">
        <v>1481</v>
      </c>
      <c r="K6751" s="12">
        <v>16938312</v>
      </c>
      <c r="N6751">
        <v>1.25</v>
      </c>
      <c r="O6751">
        <v>0.71</v>
      </c>
      <c r="P6751">
        <f xml:space="preserve"> IF(Stock_Info[[#This Row],[Close Price]] &gt; Stock_Info[[#This Row],[Open Price]], 1, 0)</f>
        <v>1</v>
      </c>
      <c r="Q6751" t="str">
        <f>IF(AND(Stock_Info[[#This Row],[% Deli. Qty to Traded Qty]]&gt;80,Stock_Info[[#This Row],[No. of Trades]]&lt;3000),"Unusual Day","")</f>
        <v/>
      </c>
      <c r="R6751" t="str">
        <f>IF(AND(Stock_Info[[#This Row],[Spread High-Low]] &lt; 10, Stock_Info[[#This Row],[% Deli. Qty to Traded Qty]] &gt; 90), "Good Day", "")</f>
        <v/>
      </c>
    </row>
    <row r="6752" spans="1:18">
      <c r="A6752" t="s">
        <v>67</v>
      </c>
      <c r="B6752" s="1">
        <v>45909</v>
      </c>
      <c r="C6752" s="1" t="str">
        <f>"WEEK" &amp;" " &amp;  INT((DAY(Stock_Info[[#This Row],[Date]])+WEEKDAY(DATE(YEAR(Stock_Info[[#This Row],[Date]]),MONTH(Stock_Info[[#This Row],[Date]]),1))-1)/7)+1</f>
        <v>WEEK 2</v>
      </c>
      <c r="D6752" s="12">
        <v>28.56</v>
      </c>
      <c r="E6752" s="12">
        <v>28.81</v>
      </c>
      <c r="F6752" s="12">
        <v>28.36</v>
      </c>
      <c r="G6752" s="12">
        <v>28.45</v>
      </c>
      <c r="H6752" s="12">
        <v>28.531792591954705</v>
      </c>
      <c r="I6752">
        <v>92899</v>
      </c>
      <c r="J6752">
        <v>542</v>
      </c>
      <c r="K6752" s="12">
        <v>2650575</v>
      </c>
      <c r="L6752">
        <v>57274</v>
      </c>
      <c r="M6752">
        <v>61.65</v>
      </c>
      <c r="N6752">
        <v>0.45</v>
      </c>
      <c r="O6752">
        <v>-0.11</v>
      </c>
      <c r="P6752">
        <f xml:space="preserve"> IF(Stock_Info[[#This Row],[Close Price]] &gt; Stock_Info[[#This Row],[Open Price]], 1, 0)</f>
        <v>0</v>
      </c>
      <c r="Q6752" t="str">
        <f>IF(AND(Stock_Info[[#This Row],[% Deli. Qty to Traded Qty]]&gt;80,Stock_Info[[#This Row],[No. of Trades]]&lt;3000),"Unusual Day","")</f>
        <v/>
      </c>
      <c r="R6752" t="str">
        <f>IF(AND(Stock_Info[[#This Row],[Spread High-Low]] &lt; 10, Stock_Info[[#This Row],[% Deli. Qty to Traded Qty]] &gt; 90), "Good Day", "")</f>
        <v/>
      </c>
    </row>
    <row r="6753" spans="1:18">
      <c r="A6753" t="s">
        <v>67</v>
      </c>
      <c r="B6753" s="1">
        <v>45908</v>
      </c>
      <c r="C6753" s="1" t="str">
        <f>"WEEK" &amp;" " &amp;  INT((DAY(Stock_Info[[#This Row],[Date]])+WEEKDAY(DATE(YEAR(Stock_Info[[#This Row],[Date]]),MONTH(Stock_Info[[#This Row],[Date]]),1))-1)/7)+1</f>
        <v>WEEK 2</v>
      </c>
      <c r="D6753" s="12">
        <v>28.66</v>
      </c>
      <c r="E6753" s="12">
        <v>29.36</v>
      </c>
      <c r="F6753" s="12">
        <v>28.5</v>
      </c>
      <c r="G6753" s="12">
        <v>28.56</v>
      </c>
      <c r="H6753" s="12">
        <v>28.860993555081858</v>
      </c>
      <c r="I6753">
        <v>159971</v>
      </c>
      <c r="J6753">
        <v>888</v>
      </c>
      <c r="K6753" s="12">
        <v>4616922</v>
      </c>
      <c r="L6753">
        <v>95191</v>
      </c>
      <c r="M6753">
        <v>59.51</v>
      </c>
      <c r="N6753">
        <v>0.86</v>
      </c>
      <c r="O6753">
        <v>-0.1</v>
      </c>
      <c r="P6753">
        <f xml:space="preserve"> IF(Stock_Info[[#This Row],[Close Price]] &gt; Stock_Info[[#This Row],[Open Price]], 1, 0)</f>
        <v>0</v>
      </c>
      <c r="Q6753" t="str">
        <f>IF(AND(Stock_Info[[#This Row],[% Deli. Qty to Traded Qty]]&gt;80,Stock_Info[[#This Row],[No. of Trades]]&lt;3000),"Unusual Day","")</f>
        <v/>
      </c>
      <c r="R6753" t="str">
        <f>IF(AND(Stock_Info[[#This Row],[Spread High-Low]] &lt; 10, Stock_Info[[#This Row],[% Deli. Qty to Traded Qty]] &gt; 90), "Good Day", "")</f>
        <v/>
      </c>
    </row>
    <row r="6754" spans="1:18">
      <c r="A6754" t="s">
        <v>67</v>
      </c>
      <c r="B6754" s="1">
        <v>45905</v>
      </c>
      <c r="C6754" s="1" t="str">
        <f>"WEEK" &amp;" " &amp;  INT((DAY(Stock_Info[[#This Row],[Date]])+WEEKDAY(DATE(YEAR(Stock_Info[[#This Row],[Date]]),MONTH(Stock_Info[[#This Row],[Date]]),1))-1)/7)+1</f>
        <v>WEEK 1</v>
      </c>
      <c r="D6754" s="12">
        <v>28.4</v>
      </c>
      <c r="E6754" s="12">
        <v>28.73</v>
      </c>
      <c r="F6754" s="12">
        <v>28.13</v>
      </c>
      <c r="G6754" s="12">
        <v>28.58</v>
      </c>
      <c r="H6754" s="12">
        <v>28.392373036466015</v>
      </c>
      <c r="I6754">
        <v>92881</v>
      </c>
      <c r="J6754">
        <v>551</v>
      </c>
      <c r="K6754" s="12">
        <v>2637112</v>
      </c>
      <c r="L6754">
        <v>38951</v>
      </c>
      <c r="M6754">
        <v>41.94</v>
      </c>
      <c r="N6754">
        <v>0.6</v>
      </c>
      <c r="O6754">
        <v>0.18</v>
      </c>
      <c r="P6754">
        <f xml:space="preserve"> IF(Stock_Info[[#This Row],[Close Price]] &gt; Stock_Info[[#This Row],[Open Price]], 1, 0)</f>
        <v>1</v>
      </c>
      <c r="Q6754" t="str">
        <f>IF(AND(Stock_Info[[#This Row],[% Deli. Qty to Traded Qty]]&gt;80,Stock_Info[[#This Row],[No. of Trades]]&lt;3000),"Unusual Day","")</f>
        <v/>
      </c>
      <c r="R6754" t="str">
        <f>IF(AND(Stock_Info[[#This Row],[Spread High-Low]] &lt; 10, Stock_Info[[#This Row],[% Deli. Qty to Traded Qty]] &gt; 90), "Good Day", "")</f>
        <v/>
      </c>
    </row>
    <row r="6755" spans="1:18">
      <c r="A6755" t="s">
        <v>67</v>
      </c>
      <c r="B6755" s="1">
        <v>45904</v>
      </c>
      <c r="C6755" s="1" t="str">
        <f>"WEEK" &amp;" " &amp;  INT((DAY(Stock_Info[[#This Row],[Date]])+WEEKDAY(DATE(YEAR(Stock_Info[[#This Row],[Date]]),MONTH(Stock_Info[[#This Row],[Date]]),1))-1)/7)+1</f>
        <v>WEEK 1</v>
      </c>
      <c r="D6755" s="12">
        <v>29.03</v>
      </c>
      <c r="E6755" s="12">
        <v>29.28</v>
      </c>
      <c r="F6755" s="12">
        <v>28.2</v>
      </c>
      <c r="G6755" s="12">
        <v>28.43</v>
      </c>
      <c r="H6755" s="12">
        <v>28.875935065338176</v>
      </c>
      <c r="I6755">
        <v>64434</v>
      </c>
      <c r="J6755">
        <v>395</v>
      </c>
      <c r="K6755" s="12">
        <v>1860592</v>
      </c>
      <c r="N6755">
        <v>1.08</v>
      </c>
      <c r="O6755">
        <v>-0.6</v>
      </c>
      <c r="P6755">
        <f xml:space="preserve"> IF(Stock_Info[[#This Row],[Close Price]] &gt; Stock_Info[[#This Row],[Open Price]], 1, 0)</f>
        <v>0</v>
      </c>
      <c r="Q6755" t="str">
        <f>IF(AND(Stock_Info[[#This Row],[% Deli. Qty to Traded Qty]]&gt;80,Stock_Info[[#This Row],[No. of Trades]]&lt;3000),"Unusual Day","")</f>
        <v/>
      </c>
      <c r="R6755" t="str">
        <f>IF(AND(Stock_Info[[#This Row],[Spread High-Low]] &lt; 10, Stock_Info[[#This Row],[% Deli. Qty to Traded Qty]] &gt; 90), "Good Day", "")</f>
        <v/>
      </c>
    </row>
    <row r="6756" spans="1:18">
      <c r="A6756" t="s">
        <v>67</v>
      </c>
      <c r="B6756" s="1">
        <v>45903</v>
      </c>
      <c r="C6756" s="1" t="str">
        <f>"WEEK" &amp;" " &amp;  INT((DAY(Stock_Info[[#This Row],[Date]])+WEEKDAY(DATE(YEAR(Stock_Info[[#This Row],[Date]]),MONTH(Stock_Info[[#This Row],[Date]]),1))-1)/7)+1</f>
        <v>WEEK 1</v>
      </c>
      <c r="D6756" s="12">
        <v>29.99</v>
      </c>
      <c r="E6756" s="12">
        <v>29.99</v>
      </c>
      <c r="F6756" s="12">
        <v>28.66</v>
      </c>
      <c r="G6756" s="12">
        <v>28.83</v>
      </c>
      <c r="H6756" s="12">
        <v>28.784637024302572</v>
      </c>
      <c r="I6756">
        <v>76782</v>
      </c>
      <c r="J6756">
        <v>335</v>
      </c>
      <c r="K6756" s="12">
        <v>2210142</v>
      </c>
      <c r="L6756">
        <v>50658</v>
      </c>
      <c r="M6756">
        <v>65.98</v>
      </c>
      <c r="N6756">
        <v>1.33</v>
      </c>
      <c r="O6756">
        <v>-1.1599999999999999</v>
      </c>
      <c r="P6756">
        <f xml:space="preserve"> IF(Stock_Info[[#This Row],[Close Price]] &gt; Stock_Info[[#This Row],[Open Price]], 1, 0)</f>
        <v>0</v>
      </c>
      <c r="Q6756" t="str">
        <f>IF(AND(Stock_Info[[#This Row],[% Deli. Qty to Traded Qty]]&gt;80,Stock_Info[[#This Row],[No. of Trades]]&lt;3000),"Unusual Day","")</f>
        <v/>
      </c>
      <c r="R6756" t="str">
        <f>IF(AND(Stock_Info[[#This Row],[Spread High-Low]] &lt; 10, Stock_Info[[#This Row],[% Deli. Qty to Traded Qty]] &gt; 90), "Good Day", "")</f>
        <v/>
      </c>
    </row>
    <row r="6757" spans="1:18">
      <c r="A6757" t="s">
        <v>67</v>
      </c>
      <c r="B6757" s="1">
        <v>45902</v>
      </c>
      <c r="C6757" s="1" t="str">
        <f>"WEEK" &amp;" " &amp;  INT((DAY(Stock_Info[[#This Row],[Date]])+WEEKDAY(DATE(YEAR(Stock_Info[[#This Row],[Date]]),MONTH(Stock_Info[[#This Row],[Date]]),1))-1)/7)+1</f>
        <v>WEEK 1</v>
      </c>
      <c r="D6757" s="12">
        <v>28.01</v>
      </c>
      <c r="E6757" s="12">
        <v>29.11</v>
      </c>
      <c r="F6757" s="12">
        <v>28.01</v>
      </c>
      <c r="G6757" s="12">
        <v>28.61</v>
      </c>
      <c r="H6757" s="12">
        <v>28.858272986790961</v>
      </c>
      <c r="I6757">
        <v>124006</v>
      </c>
      <c r="J6757">
        <v>504</v>
      </c>
      <c r="K6757" s="12">
        <v>3578599</v>
      </c>
      <c r="L6757">
        <v>77589</v>
      </c>
      <c r="M6757">
        <v>62.57</v>
      </c>
      <c r="N6757">
        <v>1.1000000000000001</v>
      </c>
      <c r="O6757">
        <v>0.6</v>
      </c>
      <c r="P6757">
        <f xml:space="preserve"> IF(Stock_Info[[#This Row],[Close Price]] &gt; Stock_Info[[#This Row],[Open Price]], 1, 0)</f>
        <v>1</v>
      </c>
      <c r="Q6757" t="str">
        <f>IF(AND(Stock_Info[[#This Row],[% Deli. Qty to Traded Qty]]&gt;80,Stock_Info[[#This Row],[No. of Trades]]&lt;3000),"Unusual Day","")</f>
        <v/>
      </c>
      <c r="R6757" t="str">
        <f>IF(AND(Stock_Info[[#This Row],[Spread High-Low]] &lt; 10, Stock_Info[[#This Row],[% Deli. Qty to Traded Qty]] &gt; 90), "Good Day", "")</f>
        <v/>
      </c>
    </row>
    <row r="6758" spans="1:18">
      <c r="A6758" t="s">
        <v>67</v>
      </c>
      <c r="B6758" s="1">
        <v>45901</v>
      </c>
      <c r="C6758" s="1" t="str">
        <f>"WEEK" &amp;" " &amp;  INT((DAY(Stock_Info[[#This Row],[Date]])+WEEKDAY(DATE(YEAR(Stock_Info[[#This Row],[Date]]),MONTH(Stock_Info[[#This Row],[Date]]),1))-1)/7)+1</f>
        <v>WEEK 1</v>
      </c>
      <c r="D6758" s="12">
        <v>27.74</v>
      </c>
      <c r="E6758" s="12">
        <v>28.31</v>
      </c>
      <c r="F6758" s="12">
        <v>27.73</v>
      </c>
      <c r="G6758" s="12">
        <v>28.21</v>
      </c>
      <c r="H6758" s="12">
        <v>27.982063027153206</v>
      </c>
      <c r="I6758">
        <v>181636</v>
      </c>
      <c r="J6758">
        <v>819</v>
      </c>
      <c r="K6758" s="12">
        <v>5082550</v>
      </c>
      <c r="L6758">
        <v>101726</v>
      </c>
      <c r="M6758">
        <v>56.01</v>
      </c>
      <c r="N6758">
        <v>0.57999999999999996</v>
      </c>
      <c r="O6758">
        <v>0.47</v>
      </c>
      <c r="P6758">
        <f xml:space="preserve"> IF(Stock_Info[[#This Row],[Close Price]] &gt; Stock_Info[[#This Row],[Open Price]], 1, 0)</f>
        <v>1</v>
      </c>
      <c r="Q6758" t="str">
        <f>IF(AND(Stock_Info[[#This Row],[% Deli. Qty to Traded Qty]]&gt;80,Stock_Info[[#This Row],[No. of Trades]]&lt;3000),"Unusual Day","")</f>
        <v/>
      </c>
      <c r="R6758" t="str">
        <f>IF(AND(Stock_Info[[#This Row],[Spread High-Low]] &lt; 10, Stock_Info[[#This Row],[% Deli. Qty to Traded Qty]] &gt; 90), "Good Day", "")</f>
        <v/>
      </c>
    </row>
    <row r="6759" spans="1:18">
      <c r="A6759" t="s">
        <v>67</v>
      </c>
      <c r="B6759" s="1">
        <v>45898</v>
      </c>
      <c r="C6759" s="1" t="str">
        <f>"WEEK" &amp;" " &amp;  INT((DAY(Stock_Info[[#This Row],[Date]])+WEEKDAY(DATE(YEAR(Stock_Info[[#This Row],[Date]]),MONTH(Stock_Info[[#This Row],[Date]]),1))-1)/7)+1</f>
        <v>WEEK 5</v>
      </c>
      <c r="D6759" s="12">
        <v>27.6</v>
      </c>
      <c r="E6759" s="12">
        <v>28.07</v>
      </c>
      <c r="F6759" s="12">
        <v>27.53</v>
      </c>
      <c r="G6759" s="12">
        <v>27.75</v>
      </c>
      <c r="H6759" s="12">
        <v>27.796598499941403</v>
      </c>
      <c r="I6759">
        <v>204792</v>
      </c>
      <c r="J6759">
        <v>880</v>
      </c>
      <c r="K6759" s="12">
        <v>5692521</v>
      </c>
      <c r="L6759">
        <v>130898</v>
      </c>
      <c r="M6759">
        <v>63.92</v>
      </c>
      <c r="N6759">
        <v>0.54</v>
      </c>
      <c r="O6759">
        <v>0.15</v>
      </c>
      <c r="P6759">
        <f xml:space="preserve"> IF(Stock_Info[[#This Row],[Close Price]] &gt; Stock_Info[[#This Row],[Open Price]], 1, 0)</f>
        <v>1</v>
      </c>
      <c r="Q6759" t="str">
        <f>IF(AND(Stock_Info[[#This Row],[% Deli. Qty to Traded Qty]]&gt;80,Stock_Info[[#This Row],[No. of Trades]]&lt;3000),"Unusual Day","")</f>
        <v/>
      </c>
      <c r="R6759" t="str">
        <f>IF(AND(Stock_Info[[#This Row],[Spread High-Low]] &lt; 10, Stock_Info[[#This Row],[% Deli. Qty to Traded Qty]] &gt; 90), "Good Day", "")</f>
        <v/>
      </c>
    </row>
    <row r="6760" spans="1:18">
      <c r="A6760" t="s">
        <v>67</v>
      </c>
      <c r="B6760" s="1">
        <v>45897</v>
      </c>
      <c r="C6760" s="1" t="str">
        <f>"WEEK" &amp;" " &amp;  INT((DAY(Stock_Info[[#This Row],[Date]])+WEEKDAY(DATE(YEAR(Stock_Info[[#This Row],[Date]]),MONTH(Stock_Info[[#This Row],[Date]]),1))-1)/7)+1</f>
        <v>WEEK 5</v>
      </c>
      <c r="D6760" s="12">
        <v>28.16</v>
      </c>
      <c r="E6760" s="12">
        <v>28.28</v>
      </c>
      <c r="F6760" s="12">
        <v>27.5</v>
      </c>
      <c r="G6760" s="12">
        <v>27.69</v>
      </c>
      <c r="H6760" s="12">
        <v>27.752895974674981</v>
      </c>
      <c r="I6760">
        <v>156683</v>
      </c>
      <c r="J6760">
        <v>1163</v>
      </c>
      <c r="K6760" s="12">
        <v>4348407</v>
      </c>
      <c r="L6760">
        <v>113743</v>
      </c>
      <c r="M6760">
        <v>72.59</v>
      </c>
      <c r="N6760">
        <v>0.78</v>
      </c>
      <c r="O6760">
        <v>-0.47</v>
      </c>
      <c r="P6760">
        <f xml:space="preserve"> IF(Stock_Info[[#This Row],[Close Price]] &gt; Stock_Info[[#This Row],[Open Price]], 1, 0)</f>
        <v>0</v>
      </c>
      <c r="Q6760" t="str">
        <f>IF(AND(Stock_Info[[#This Row],[% Deli. Qty to Traded Qty]]&gt;80,Stock_Info[[#This Row],[No. of Trades]]&lt;3000),"Unusual Day","")</f>
        <v/>
      </c>
      <c r="R6760" t="str">
        <f>IF(AND(Stock_Info[[#This Row],[Spread High-Low]] &lt; 10, Stock_Info[[#This Row],[% Deli. Qty to Traded Qty]] &gt; 90), "Good Day", "")</f>
        <v/>
      </c>
    </row>
    <row r="6761" spans="1:18">
      <c r="A6761" t="s">
        <v>67</v>
      </c>
      <c r="B6761" s="1">
        <v>45895</v>
      </c>
      <c r="C6761" s="1" t="str">
        <f>"WEEK" &amp;" " &amp;  INT((DAY(Stock_Info[[#This Row],[Date]])+WEEKDAY(DATE(YEAR(Stock_Info[[#This Row],[Date]]),MONTH(Stock_Info[[#This Row],[Date]]),1))-1)/7)+1</f>
        <v>WEEK 5</v>
      </c>
      <c r="D6761" s="12">
        <v>29</v>
      </c>
      <c r="E6761" s="12">
        <v>29.11</v>
      </c>
      <c r="F6761" s="12">
        <v>28.1</v>
      </c>
      <c r="G6761" s="12">
        <v>28.2</v>
      </c>
      <c r="H6761" s="12">
        <v>28.522760216312651</v>
      </c>
      <c r="I6761">
        <v>71748</v>
      </c>
      <c r="J6761">
        <v>401</v>
      </c>
      <c r="K6761" s="12">
        <v>2046451</v>
      </c>
      <c r="L6761">
        <v>35905</v>
      </c>
      <c r="M6761">
        <v>50.04</v>
      </c>
      <c r="N6761">
        <v>1.01</v>
      </c>
      <c r="O6761">
        <v>-0.8</v>
      </c>
      <c r="P6761">
        <f xml:space="preserve"> IF(Stock_Info[[#This Row],[Close Price]] &gt; Stock_Info[[#This Row],[Open Price]], 1, 0)</f>
        <v>0</v>
      </c>
      <c r="Q6761" t="str">
        <f>IF(AND(Stock_Info[[#This Row],[% Deli. Qty to Traded Qty]]&gt;80,Stock_Info[[#This Row],[No. of Trades]]&lt;3000),"Unusual Day","")</f>
        <v/>
      </c>
      <c r="R6761" t="str">
        <f>IF(AND(Stock_Info[[#This Row],[Spread High-Low]] &lt; 10, Stock_Info[[#This Row],[% Deli. Qty to Traded Qty]] &gt; 90), "Good Day", "")</f>
        <v/>
      </c>
    </row>
    <row r="6762" spans="1:18">
      <c r="A6762" t="s">
        <v>67</v>
      </c>
      <c r="B6762" s="1">
        <v>45894</v>
      </c>
      <c r="C6762" s="1" t="str">
        <f>"WEEK" &amp;" " &amp;  INT((DAY(Stock_Info[[#This Row],[Date]])+WEEKDAY(DATE(YEAR(Stock_Info[[#This Row],[Date]]),MONTH(Stock_Info[[#This Row],[Date]]),1))-1)/7)+1</f>
        <v>WEEK 5</v>
      </c>
      <c r="D6762" s="12">
        <v>28.66</v>
      </c>
      <c r="E6762" s="12">
        <v>29.22</v>
      </c>
      <c r="F6762" s="12">
        <v>28.66</v>
      </c>
      <c r="G6762" s="12">
        <v>28.86</v>
      </c>
      <c r="H6762" s="12">
        <v>28.915320591471975</v>
      </c>
      <c r="I6762">
        <v>158114</v>
      </c>
      <c r="J6762">
        <v>757</v>
      </c>
      <c r="K6762" s="12">
        <v>4571917</v>
      </c>
      <c r="L6762">
        <v>100845</v>
      </c>
      <c r="M6762">
        <v>63.78</v>
      </c>
      <c r="N6762">
        <v>0.56000000000000005</v>
      </c>
      <c r="O6762">
        <v>0.2</v>
      </c>
      <c r="P6762">
        <f xml:space="preserve"> IF(Stock_Info[[#This Row],[Close Price]] &gt; Stock_Info[[#This Row],[Open Price]], 1, 0)</f>
        <v>1</v>
      </c>
      <c r="Q6762" t="str">
        <f>IF(AND(Stock_Info[[#This Row],[% Deli. Qty to Traded Qty]]&gt;80,Stock_Info[[#This Row],[No. of Trades]]&lt;3000),"Unusual Day","")</f>
        <v/>
      </c>
      <c r="R6762" t="str">
        <f>IF(AND(Stock_Info[[#This Row],[Spread High-Low]] &lt; 10, Stock_Info[[#This Row],[% Deli. Qty to Traded Qty]] &gt; 90), "Good Day", "")</f>
        <v/>
      </c>
    </row>
    <row r="6763" spans="1:18">
      <c r="A6763" t="s">
        <v>67</v>
      </c>
      <c r="B6763" s="1">
        <v>45891</v>
      </c>
      <c r="C6763" s="1" t="str">
        <f>"WEEK" &amp;" " &amp;  INT((DAY(Stock_Info[[#This Row],[Date]])+WEEKDAY(DATE(YEAR(Stock_Info[[#This Row],[Date]]),MONTH(Stock_Info[[#This Row],[Date]]),1))-1)/7)+1</f>
        <v>WEEK 4</v>
      </c>
      <c r="D6763" s="12">
        <v>29.5</v>
      </c>
      <c r="E6763" s="12">
        <v>29.5</v>
      </c>
      <c r="F6763" s="12">
        <v>28.67</v>
      </c>
      <c r="G6763" s="12">
        <v>28.86</v>
      </c>
      <c r="H6763" s="12">
        <v>29.046711153479503</v>
      </c>
      <c r="I6763">
        <v>87067</v>
      </c>
      <c r="J6763">
        <v>730</v>
      </c>
      <c r="K6763" s="12">
        <v>2529010</v>
      </c>
      <c r="L6763">
        <v>56273</v>
      </c>
      <c r="M6763">
        <v>64.63</v>
      </c>
      <c r="N6763">
        <v>0.83</v>
      </c>
      <c r="O6763">
        <v>-0.64</v>
      </c>
      <c r="P6763">
        <f xml:space="preserve"> IF(Stock_Info[[#This Row],[Close Price]] &gt; Stock_Info[[#This Row],[Open Price]], 1, 0)</f>
        <v>0</v>
      </c>
      <c r="Q6763" t="str">
        <f>IF(AND(Stock_Info[[#This Row],[% Deli. Qty to Traded Qty]]&gt;80,Stock_Info[[#This Row],[No. of Trades]]&lt;3000),"Unusual Day","")</f>
        <v/>
      </c>
      <c r="R6763" t="str">
        <f>IF(AND(Stock_Info[[#This Row],[Spread High-Low]] &lt; 10, Stock_Info[[#This Row],[% Deli. Qty to Traded Qty]] &gt; 90), "Good Day", "")</f>
        <v/>
      </c>
    </row>
    <row r="6764" spans="1:18">
      <c r="A6764" t="s">
        <v>67</v>
      </c>
      <c r="B6764" s="1">
        <v>45890</v>
      </c>
      <c r="C6764" s="1" t="str">
        <f>"WEEK" &amp;" " &amp;  INT((DAY(Stock_Info[[#This Row],[Date]])+WEEKDAY(DATE(YEAR(Stock_Info[[#This Row],[Date]]),MONTH(Stock_Info[[#This Row],[Date]]),1))-1)/7)+1</f>
        <v>WEEK 4</v>
      </c>
      <c r="D6764" s="12">
        <v>29.64</v>
      </c>
      <c r="E6764" s="12">
        <v>29.9</v>
      </c>
      <c r="F6764" s="12">
        <v>29.2</v>
      </c>
      <c r="G6764" s="12">
        <v>29.51</v>
      </c>
      <c r="H6764" s="12">
        <v>29.557807686071023</v>
      </c>
      <c r="I6764">
        <v>74004</v>
      </c>
      <c r="J6764">
        <v>389</v>
      </c>
      <c r="K6764" s="12">
        <v>2187396</v>
      </c>
      <c r="L6764">
        <v>40936</v>
      </c>
      <c r="M6764">
        <v>55.32</v>
      </c>
      <c r="N6764">
        <v>0.7</v>
      </c>
      <c r="O6764">
        <v>-0.13</v>
      </c>
      <c r="P6764">
        <f xml:space="preserve"> IF(Stock_Info[[#This Row],[Close Price]] &gt; Stock_Info[[#This Row],[Open Price]], 1, 0)</f>
        <v>0</v>
      </c>
      <c r="Q6764" t="str">
        <f>IF(AND(Stock_Info[[#This Row],[% Deli. Qty to Traded Qty]]&gt;80,Stock_Info[[#This Row],[No. of Trades]]&lt;3000),"Unusual Day","")</f>
        <v/>
      </c>
      <c r="R6764" t="str">
        <f>IF(AND(Stock_Info[[#This Row],[Spread High-Low]] &lt; 10, Stock_Info[[#This Row],[% Deli. Qty to Traded Qty]] &gt; 90), "Good Day", "")</f>
        <v/>
      </c>
    </row>
    <row r="6765" spans="1:18">
      <c r="A6765" t="s">
        <v>67</v>
      </c>
      <c r="B6765" s="1">
        <v>45889</v>
      </c>
      <c r="C6765" s="1" t="str">
        <f>"WEEK" &amp;" " &amp;  INT((DAY(Stock_Info[[#This Row],[Date]])+WEEKDAY(DATE(YEAR(Stock_Info[[#This Row],[Date]]),MONTH(Stock_Info[[#This Row],[Date]]),1))-1)/7)+1</f>
        <v>WEEK 4</v>
      </c>
      <c r="D6765" s="12">
        <v>29.05</v>
      </c>
      <c r="E6765" s="12">
        <v>29.55</v>
      </c>
      <c r="F6765" s="12">
        <v>29.04</v>
      </c>
      <c r="G6765" s="12">
        <v>29.34</v>
      </c>
      <c r="H6765" s="12">
        <v>29.284358547206601</v>
      </c>
      <c r="I6765">
        <v>239511</v>
      </c>
      <c r="J6765">
        <v>742</v>
      </c>
      <c r="K6765" s="12">
        <v>7013926</v>
      </c>
      <c r="L6765">
        <v>156135</v>
      </c>
      <c r="M6765">
        <v>65.19</v>
      </c>
      <c r="N6765">
        <v>0.51</v>
      </c>
      <c r="O6765">
        <v>0.28999999999999998</v>
      </c>
      <c r="P6765">
        <f xml:space="preserve"> IF(Stock_Info[[#This Row],[Close Price]] &gt; Stock_Info[[#This Row],[Open Price]], 1, 0)</f>
        <v>1</v>
      </c>
      <c r="Q6765" t="str">
        <f>IF(AND(Stock_Info[[#This Row],[% Deli. Qty to Traded Qty]]&gt;80,Stock_Info[[#This Row],[No. of Trades]]&lt;3000),"Unusual Day","")</f>
        <v/>
      </c>
      <c r="R6765" t="str">
        <f>IF(AND(Stock_Info[[#This Row],[Spread High-Low]] &lt; 10, Stock_Info[[#This Row],[% Deli. Qty to Traded Qty]] &gt; 90), "Good Day", "")</f>
        <v/>
      </c>
    </row>
    <row r="6766" spans="1:18">
      <c r="A6766" t="s">
        <v>67</v>
      </c>
      <c r="B6766" s="1">
        <v>45888</v>
      </c>
      <c r="C6766" s="1" t="str">
        <f>"WEEK" &amp;" " &amp;  INT((DAY(Stock_Info[[#This Row],[Date]])+WEEKDAY(DATE(YEAR(Stock_Info[[#This Row],[Date]]),MONTH(Stock_Info[[#This Row],[Date]]),1))-1)/7)+1</f>
        <v>WEEK 4</v>
      </c>
      <c r="D6766" s="12">
        <v>28.4</v>
      </c>
      <c r="E6766" s="12">
        <v>29.22</v>
      </c>
      <c r="F6766" s="12">
        <v>28.22</v>
      </c>
      <c r="G6766" s="12">
        <v>29.17</v>
      </c>
      <c r="H6766" s="12">
        <v>28.73011937086941</v>
      </c>
      <c r="I6766">
        <v>195190</v>
      </c>
      <c r="J6766">
        <v>805</v>
      </c>
      <c r="K6766" s="12">
        <v>5607832</v>
      </c>
      <c r="L6766">
        <v>110126</v>
      </c>
      <c r="M6766">
        <v>56.42</v>
      </c>
      <c r="N6766">
        <v>1</v>
      </c>
      <c r="O6766">
        <v>0.77</v>
      </c>
      <c r="P6766">
        <f xml:space="preserve"> IF(Stock_Info[[#This Row],[Close Price]] &gt; Stock_Info[[#This Row],[Open Price]], 1, 0)</f>
        <v>1</v>
      </c>
      <c r="Q6766" t="str">
        <f>IF(AND(Stock_Info[[#This Row],[% Deli. Qty to Traded Qty]]&gt;80,Stock_Info[[#This Row],[No. of Trades]]&lt;3000),"Unusual Day","")</f>
        <v/>
      </c>
      <c r="R6766" t="str">
        <f>IF(AND(Stock_Info[[#This Row],[Spread High-Low]] &lt; 10, Stock_Info[[#This Row],[% Deli. Qty to Traded Qty]] &gt; 90), "Good Day", "")</f>
        <v/>
      </c>
    </row>
    <row r="6767" spans="1:18">
      <c r="A6767" t="s">
        <v>67</v>
      </c>
      <c r="B6767" s="1">
        <v>45887</v>
      </c>
      <c r="C6767" s="1" t="str">
        <f>"WEEK" &amp;" " &amp;  INT((DAY(Stock_Info[[#This Row],[Date]])+WEEKDAY(DATE(YEAR(Stock_Info[[#This Row],[Date]]),MONTH(Stock_Info[[#This Row],[Date]]),1))-1)/7)+1</f>
        <v>WEEK 4</v>
      </c>
      <c r="D6767" s="12">
        <v>28.2</v>
      </c>
      <c r="E6767" s="12">
        <v>28.67</v>
      </c>
      <c r="F6767" s="12">
        <v>28.16</v>
      </c>
      <c r="G6767" s="12">
        <v>28.38</v>
      </c>
      <c r="H6767" s="12">
        <v>28.457534214691371</v>
      </c>
      <c r="I6767">
        <v>171856</v>
      </c>
      <c r="J6767">
        <v>657</v>
      </c>
      <c r="K6767" s="12">
        <v>4890598</v>
      </c>
      <c r="L6767">
        <v>69760</v>
      </c>
      <c r="M6767">
        <v>40.590000000000003</v>
      </c>
      <c r="N6767">
        <v>0.51</v>
      </c>
      <c r="O6767">
        <v>0.18</v>
      </c>
      <c r="P6767">
        <f xml:space="preserve"> IF(Stock_Info[[#This Row],[Close Price]] &gt; Stock_Info[[#This Row],[Open Price]], 1, 0)</f>
        <v>1</v>
      </c>
      <c r="Q6767" t="str">
        <f>IF(AND(Stock_Info[[#This Row],[% Deli. Qty to Traded Qty]]&gt;80,Stock_Info[[#This Row],[No. of Trades]]&lt;3000),"Unusual Day","")</f>
        <v/>
      </c>
      <c r="R6767" t="str">
        <f>IF(AND(Stock_Info[[#This Row],[Spread High-Low]] &lt; 10, Stock_Info[[#This Row],[% Deli. Qty to Traded Qty]] &gt; 90), "Good Day", "")</f>
        <v/>
      </c>
    </row>
    <row r="6768" spans="1:18">
      <c r="A6768" t="s">
        <v>67</v>
      </c>
      <c r="B6768" s="1">
        <v>45883</v>
      </c>
      <c r="C6768" s="1" t="str">
        <f>"WEEK" &amp;" " &amp;  INT((DAY(Stock_Info[[#This Row],[Date]])+WEEKDAY(DATE(YEAR(Stock_Info[[#This Row],[Date]]),MONTH(Stock_Info[[#This Row],[Date]]),1))-1)/7)+1</f>
        <v>WEEK 3</v>
      </c>
      <c r="D6768" s="12">
        <v>28.02</v>
      </c>
      <c r="E6768" s="12">
        <v>28.37</v>
      </c>
      <c r="F6768" s="12">
        <v>27.95</v>
      </c>
      <c r="G6768" s="12">
        <v>28.14</v>
      </c>
      <c r="H6768" s="12">
        <v>28.15684261767694</v>
      </c>
      <c r="I6768">
        <v>94496</v>
      </c>
      <c r="J6768">
        <v>594</v>
      </c>
      <c r="K6768" s="12">
        <v>2660709</v>
      </c>
      <c r="L6768">
        <v>46259</v>
      </c>
      <c r="M6768">
        <v>48.95</v>
      </c>
      <c r="N6768">
        <v>0.42</v>
      </c>
      <c r="O6768">
        <v>0.12</v>
      </c>
      <c r="P6768">
        <f xml:space="preserve"> IF(Stock_Info[[#This Row],[Close Price]] &gt; Stock_Info[[#This Row],[Open Price]], 1, 0)</f>
        <v>1</v>
      </c>
      <c r="Q6768" t="str">
        <f>IF(AND(Stock_Info[[#This Row],[% Deli. Qty to Traded Qty]]&gt;80,Stock_Info[[#This Row],[No. of Trades]]&lt;3000),"Unusual Day","")</f>
        <v/>
      </c>
      <c r="R6768" t="str">
        <f>IF(AND(Stock_Info[[#This Row],[Spread High-Low]] &lt; 10, Stock_Info[[#This Row],[% Deli. Qty to Traded Qty]] &gt; 90), "Good Day", "")</f>
        <v/>
      </c>
    </row>
    <row r="6769" spans="1:18">
      <c r="A6769" t="s">
        <v>67</v>
      </c>
      <c r="B6769" s="1">
        <v>45882</v>
      </c>
      <c r="C6769" s="1" t="str">
        <f>"WEEK" &amp;" " &amp;  INT((DAY(Stock_Info[[#This Row],[Date]])+WEEKDAY(DATE(YEAR(Stock_Info[[#This Row],[Date]]),MONTH(Stock_Info[[#This Row],[Date]]),1))-1)/7)+1</f>
        <v>WEEK 3</v>
      </c>
      <c r="D6769" s="12">
        <v>28</v>
      </c>
      <c r="E6769" s="12">
        <v>28.43</v>
      </c>
      <c r="F6769" s="12">
        <v>28</v>
      </c>
      <c r="G6769" s="12">
        <v>28.19</v>
      </c>
      <c r="H6769" s="12">
        <v>28.297149329809326</v>
      </c>
      <c r="I6769">
        <v>31782</v>
      </c>
      <c r="J6769">
        <v>221</v>
      </c>
      <c r="K6769" s="12">
        <v>899340</v>
      </c>
      <c r="L6769">
        <v>21120</v>
      </c>
      <c r="M6769">
        <v>66.45</v>
      </c>
      <c r="N6769">
        <v>0.43</v>
      </c>
      <c r="O6769">
        <v>0.19</v>
      </c>
      <c r="P6769">
        <f xml:space="preserve"> IF(Stock_Info[[#This Row],[Close Price]] &gt; Stock_Info[[#This Row],[Open Price]], 1, 0)</f>
        <v>1</v>
      </c>
      <c r="Q6769" t="str">
        <f>IF(AND(Stock_Info[[#This Row],[% Deli. Qty to Traded Qty]]&gt;80,Stock_Info[[#This Row],[No. of Trades]]&lt;3000),"Unusual Day","")</f>
        <v/>
      </c>
      <c r="R6769" t="str">
        <f>IF(AND(Stock_Info[[#This Row],[Spread High-Low]] &lt; 10, Stock_Info[[#This Row],[% Deli. Qty to Traded Qty]] &gt; 90), "Good Day", "")</f>
        <v/>
      </c>
    </row>
    <row r="6770" spans="1:18">
      <c r="A6770" t="s">
        <v>67</v>
      </c>
      <c r="B6770" s="1">
        <v>45881</v>
      </c>
      <c r="C6770" s="1" t="str">
        <f>"WEEK" &amp;" " &amp;  INT((DAY(Stock_Info[[#This Row],[Date]])+WEEKDAY(DATE(YEAR(Stock_Info[[#This Row],[Date]]),MONTH(Stock_Info[[#This Row],[Date]]),1))-1)/7)+1</f>
        <v>WEEK 3</v>
      </c>
      <c r="D6770" s="12">
        <v>28.38</v>
      </c>
      <c r="E6770" s="12">
        <v>28.38</v>
      </c>
      <c r="F6770" s="12">
        <v>28.02</v>
      </c>
      <c r="G6770" s="12">
        <v>28.22</v>
      </c>
      <c r="H6770" s="12">
        <v>28.15579364681086</v>
      </c>
      <c r="I6770">
        <v>39854</v>
      </c>
      <c r="J6770">
        <v>390</v>
      </c>
      <c r="K6770" s="12">
        <v>1122121</v>
      </c>
      <c r="L6770">
        <v>18909</v>
      </c>
      <c r="M6770">
        <v>47.45</v>
      </c>
      <c r="N6770">
        <v>0.36</v>
      </c>
      <c r="O6770">
        <v>-0.16</v>
      </c>
      <c r="P6770">
        <f xml:space="preserve"> IF(Stock_Info[[#This Row],[Close Price]] &gt; Stock_Info[[#This Row],[Open Price]], 1, 0)</f>
        <v>0</v>
      </c>
      <c r="Q6770" t="str">
        <f>IF(AND(Stock_Info[[#This Row],[% Deli. Qty to Traded Qty]]&gt;80,Stock_Info[[#This Row],[No. of Trades]]&lt;3000),"Unusual Day","")</f>
        <v/>
      </c>
      <c r="R6770" t="str">
        <f>IF(AND(Stock_Info[[#This Row],[Spread High-Low]] &lt; 10, Stock_Info[[#This Row],[% Deli. Qty to Traded Qty]] &gt; 90), "Good Day", "")</f>
        <v/>
      </c>
    </row>
    <row r="6771" spans="1:18">
      <c r="A6771" t="s">
        <v>67</v>
      </c>
      <c r="B6771" s="1">
        <v>45880</v>
      </c>
      <c r="C6771" s="1" t="str">
        <f>"WEEK" &amp;" " &amp;  INT((DAY(Stock_Info[[#This Row],[Date]])+WEEKDAY(DATE(YEAR(Stock_Info[[#This Row],[Date]]),MONTH(Stock_Info[[#This Row],[Date]]),1))-1)/7)+1</f>
        <v>WEEK 3</v>
      </c>
      <c r="D6771" s="12">
        <v>28.01</v>
      </c>
      <c r="E6771" s="12">
        <v>28.2</v>
      </c>
      <c r="F6771" s="12">
        <v>27.87</v>
      </c>
      <c r="G6771" s="12">
        <v>28.1</v>
      </c>
      <c r="H6771" s="12">
        <v>28.079837171435216</v>
      </c>
      <c r="I6771">
        <v>214950</v>
      </c>
      <c r="J6771">
        <v>746</v>
      </c>
      <c r="K6771" s="12">
        <v>6035761</v>
      </c>
      <c r="L6771">
        <v>151228</v>
      </c>
      <c r="M6771">
        <v>70.349999999999994</v>
      </c>
      <c r="N6771">
        <v>0.33</v>
      </c>
      <c r="O6771">
        <v>0.09</v>
      </c>
      <c r="P6771">
        <f xml:space="preserve"> IF(Stock_Info[[#This Row],[Close Price]] &gt; Stock_Info[[#This Row],[Open Price]], 1, 0)</f>
        <v>1</v>
      </c>
      <c r="Q6771" t="str">
        <f>IF(AND(Stock_Info[[#This Row],[% Deli. Qty to Traded Qty]]&gt;80,Stock_Info[[#This Row],[No. of Trades]]&lt;3000),"Unusual Day","")</f>
        <v/>
      </c>
      <c r="R6771" t="str">
        <f>IF(AND(Stock_Info[[#This Row],[Spread High-Low]] &lt; 10, Stock_Info[[#This Row],[% Deli. Qty to Traded Qty]] &gt; 90), "Good Day", "")</f>
        <v/>
      </c>
    </row>
    <row r="6772" spans="1:18">
      <c r="A6772" t="s">
        <v>67</v>
      </c>
      <c r="B6772" s="1">
        <v>45877</v>
      </c>
      <c r="C6772" s="1" t="str">
        <f>"WEEK" &amp;" " &amp;  INT((DAY(Stock_Info[[#This Row],[Date]])+WEEKDAY(DATE(YEAR(Stock_Info[[#This Row],[Date]]),MONTH(Stock_Info[[#This Row],[Date]]),1))-1)/7)+1</f>
        <v>WEEK 2</v>
      </c>
      <c r="D6772" s="12">
        <v>28.79</v>
      </c>
      <c r="E6772" s="12">
        <v>28.82</v>
      </c>
      <c r="F6772" s="12">
        <v>27.8</v>
      </c>
      <c r="G6772" s="12">
        <v>27.97</v>
      </c>
      <c r="H6772" s="12">
        <v>28.313917921806823</v>
      </c>
      <c r="I6772">
        <v>275932</v>
      </c>
      <c r="J6772">
        <v>1415</v>
      </c>
      <c r="K6772" s="12">
        <v>7812716</v>
      </c>
      <c r="L6772">
        <v>132882</v>
      </c>
      <c r="M6772">
        <v>48.16</v>
      </c>
      <c r="N6772">
        <v>1.02</v>
      </c>
      <c r="O6772">
        <v>-0.82</v>
      </c>
      <c r="P6772">
        <f xml:space="preserve"> IF(Stock_Info[[#This Row],[Close Price]] &gt; Stock_Info[[#This Row],[Open Price]], 1, 0)</f>
        <v>0</v>
      </c>
      <c r="Q6772" t="str">
        <f>IF(AND(Stock_Info[[#This Row],[% Deli. Qty to Traded Qty]]&gt;80,Stock_Info[[#This Row],[No. of Trades]]&lt;3000),"Unusual Day","")</f>
        <v/>
      </c>
      <c r="R6772" t="str">
        <f>IF(AND(Stock_Info[[#This Row],[Spread High-Low]] &lt; 10, Stock_Info[[#This Row],[% Deli. Qty to Traded Qty]] &gt; 90), "Good Day", "")</f>
        <v/>
      </c>
    </row>
    <row r="6773" spans="1:18">
      <c r="A6773" t="s">
        <v>67</v>
      </c>
      <c r="B6773" s="1">
        <v>45876</v>
      </c>
      <c r="C6773" s="1" t="str">
        <f>"WEEK" &amp;" " &amp;  INT((DAY(Stock_Info[[#This Row],[Date]])+WEEKDAY(DATE(YEAR(Stock_Info[[#This Row],[Date]]),MONTH(Stock_Info[[#This Row],[Date]]),1))-1)/7)+1</f>
        <v>WEEK 2</v>
      </c>
      <c r="D6773" s="12">
        <v>28.33</v>
      </c>
      <c r="E6773" s="12">
        <v>28.6</v>
      </c>
      <c r="F6773" s="12">
        <v>27.9</v>
      </c>
      <c r="G6773" s="12">
        <v>28.47</v>
      </c>
      <c r="H6773" s="12">
        <v>28.190334458943511</v>
      </c>
      <c r="I6773">
        <v>294655</v>
      </c>
      <c r="J6773">
        <v>1024</v>
      </c>
      <c r="K6773" s="12">
        <v>8306423</v>
      </c>
      <c r="L6773">
        <v>191794</v>
      </c>
      <c r="M6773">
        <v>65.09</v>
      </c>
      <c r="N6773">
        <v>0.7</v>
      </c>
      <c r="O6773">
        <v>0.14000000000000001</v>
      </c>
      <c r="P6773">
        <f xml:space="preserve"> IF(Stock_Info[[#This Row],[Close Price]] &gt; Stock_Info[[#This Row],[Open Price]], 1, 0)</f>
        <v>1</v>
      </c>
      <c r="Q6773" t="str">
        <f>IF(AND(Stock_Info[[#This Row],[% Deli. Qty to Traded Qty]]&gt;80,Stock_Info[[#This Row],[No. of Trades]]&lt;3000),"Unusual Day","")</f>
        <v/>
      </c>
      <c r="R6773" t="str">
        <f>IF(AND(Stock_Info[[#This Row],[Spread High-Low]] &lt; 10, Stock_Info[[#This Row],[% Deli. Qty to Traded Qty]] &gt; 90), "Good Day", "")</f>
        <v/>
      </c>
    </row>
    <row r="6774" spans="1:18">
      <c r="A6774" t="s">
        <v>67</v>
      </c>
      <c r="B6774" s="1">
        <v>45875</v>
      </c>
      <c r="C6774" s="1" t="str">
        <f>"WEEK" &amp;" " &amp;  INT((DAY(Stock_Info[[#This Row],[Date]])+WEEKDAY(DATE(YEAR(Stock_Info[[#This Row],[Date]]),MONTH(Stock_Info[[#This Row],[Date]]),1))-1)/7)+1</f>
        <v>WEEK 2</v>
      </c>
      <c r="D6774" s="12">
        <v>28.95</v>
      </c>
      <c r="E6774" s="12">
        <v>29.03</v>
      </c>
      <c r="F6774" s="12">
        <v>28.28</v>
      </c>
      <c r="G6774" s="12">
        <v>28.34</v>
      </c>
      <c r="H6774" s="12">
        <v>28.53511542393311</v>
      </c>
      <c r="I6774">
        <v>65541</v>
      </c>
      <c r="J6774">
        <v>431</v>
      </c>
      <c r="K6774" s="12">
        <v>1870220</v>
      </c>
      <c r="L6774">
        <v>33107</v>
      </c>
      <c r="M6774">
        <v>50.51</v>
      </c>
      <c r="N6774">
        <v>0.75</v>
      </c>
      <c r="O6774">
        <v>-0.61</v>
      </c>
      <c r="P6774">
        <f xml:space="preserve"> IF(Stock_Info[[#This Row],[Close Price]] &gt; Stock_Info[[#This Row],[Open Price]], 1, 0)</f>
        <v>0</v>
      </c>
      <c r="Q6774" t="str">
        <f>IF(AND(Stock_Info[[#This Row],[% Deli. Qty to Traded Qty]]&gt;80,Stock_Info[[#This Row],[No. of Trades]]&lt;3000),"Unusual Day","")</f>
        <v/>
      </c>
      <c r="R6774" t="str">
        <f>IF(AND(Stock_Info[[#This Row],[Spread High-Low]] &lt; 10, Stock_Info[[#This Row],[% Deli. Qty to Traded Qty]] &gt; 90), "Good Day", "")</f>
        <v/>
      </c>
    </row>
    <row r="6775" spans="1:18">
      <c r="A6775" t="s">
        <v>67</v>
      </c>
      <c r="B6775" s="1">
        <v>45874</v>
      </c>
      <c r="C6775" s="1" t="str">
        <f>"WEEK" &amp;" " &amp;  INT((DAY(Stock_Info[[#This Row],[Date]])+WEEKDAY(DATE(YEAR(Stock_Info[[#This Row],[Date]]),MONTH(Stock_Info[[#This Row],[Date]]),1))-1)/7)+1</f>
        <v>WEEK 2</v>
      </c>
      <c r="D6775" s="12">
        <v>29.05</v>
      </c>
      <c r="E6775" s="12">
        <v>29.3</v>
      </c>
      <c r="F6775" s="12">
        <v>28.65</v>
      </c>
      <c r="G6775" s="12">
        <v>28.69</v>
      </c>
      <c r="H6775" s="12">
        <v>28.836785587504437</v>
      </c>
      <c r="I6775">
        <v>112680</v>
      </c>
      <c r="J6775">
        <v>774</v>
      </c>
      <c r="K6775" s="12">
        <v>3249329</v>
      </c>
      <c r="L6775">
        <v>55592</v>
      </c>
      <c r="M6775">
        <v>49.34</v>
      </c>
      <c r="N6775">
        <v>0.65</v>
      </c>
      <c r="O6775">
        <v>-0.36</v>
      </c>
      <c r="P6775">
        <f xml:space="preserve"> IF(Stock_Info[[#This Row],[Close Price]] &gt; Stock_Info[[#This Row],[Open Price]], 1, 0)</f>
        <v>0</v>
      </c>
      <c r="Q6775" t="str">
        <f>IF(AND(Stock_Info[[#This Row],[% Deli. Qty to Traded Qty]]&gt;80,Stock_Info[[#This Row],[No. of Trades]]&lt;3000),"Unusual Day","")</f>
        <v/>
      </c>
      <c r="R6775" t="str">
        <f>IF(AND(Stock_Info[[#This Row],[Spread High-Low]] &lt; 10, Stock_Info[[#This Row],[% Deli. Qty to Traded Qty]] &gt; 90), "Good Day", "")</f>
        <v/>
      </c>
    </row>
    <row r="6776" spans="1:18">
      <c r="A6776" t="s">
        <v>67</v>
      </c>
      <c r="B6776" s="1">
        <v>45873</v>
      </c>
      <c r="C6776" s="1" t="str">
        <f>"WEEK" &amp;" " &amp;  INT((DAY(Stock_Info[[#This Row],[Date]])+WEEKDAY(DATE(YEAR(Stock_Info[[#This Row],[Date]]),MONTH(Stock_Info[[#This Row],[Date]]),1))-1)/7)+1</f>
        <v>WEEK 2</v>
      </c>
      <c r="D6776" s="12">
        <v>29.22</v>
      </c>
      <c r="E6776" s="12">
        <v>29.22</v>
      </c>
      <c r="F6776" s="12">
        <v>28.56</v>
      </c>
      <c r="G6776" s="12">
        <v>29.05</v>
      </c>
      <c r="H6776" s="12">
        <v>28.889506352763537</v>
      </c>
      <c r="I6776">
        <v>209279</v>
      </c>
      <c r="J6776">
        <v>926</v>
      </c>
      <c r="K6776" s="12">
        <v>6045967</v>
      </c>
      <c r="L6776">
        <v>99701</v>
      </c>
      <c r="M6776">
        <v>47.64</v>
      </c>
      <c r="N6776">
        <v>0.66</v>
      </c>
      <c r="O6776">
        <v>-0.17</v>
      </c>
      <c r="P6776">
        <f xml:space="preserve"> IF(Stock_Info[[#This Row],[Close Price]] &gt; Stock_Info[[#This Row],[Open Price]], 1, 0)</f>
        <v>0</v>
      </c>
      <c r="Q6776" t="str">
        <f>IF(AND(Stock_Info[[#This Row],[% Deli. Qty to Traded Qty]]&gt;80,Stock_Info[[#This Row],[No. of Trades]]&lt;3000),"Unusual Day","")</f>
        <v/>
      </c>
      <c r="R6776" t="str">
        <f>IF(AND(Stock_Info[[#This Row],[Spread High-Low]] &lt; 10, Stock_Info[[#This Row],[% Deli. Qty to Traded Qty]] &gt; 90), "Good Day", "")</f>
        <v/>
      </c>
    </row>
    <row r="6777" spans="1:18">
      <c r="A6777" t="s">
        <v>67</v>
      </c>
      <c r="B6777" s="1">
        <v>45870</v>
      </c>
      <c r="C6777" s="1" t="str">
        <f>"WEEK" &amp;" " &amp;  INT((DAY(Stock_Info[[#This Row],[Date]])+WEEKDAY(DATE(YEAR(Stock_Info[[#This Row],[Date]]),MONTH(Stock_Info[[#This Row],[Date]]),1))-1)/7)+1</f>
        <v>WEEK 1</v>
      </c>
      <c r="D6777" s="12">
        <v>29.01</v>
      </c>
      <c r="E6777" s="12">
        <v>29.38</v>
      </c>
      <c r="F6777" s="12">
        <v>28.6</v>
      </c>
      <c r="G6777" s="12">
        <v>28.67</v>
      </c>
      <c r="H6777" s="12">
        <v>28.963710694998234</v>
      </c>
      <c r="I6777">
        <v>198130</v>
      </c>
      <c r="J6777">
        <v>993</v>
      </c>
      <c r="K6777" s="12">
        <v>5738580</v>
      </c>
      <c r="L6777">
        <v>99152</v>
      </c>
      <c r="M6777">
        <v>50.04</v>
      </c>
      <c r="N6777">
        <v>0.78</v>
      </c>
      <c r="O6777">
        <v>-0.34</v>
      </c>
      <c r="P6777">
        <f xml:space="preserve"> IF(Stock_Info[[#This Row],[Close Price]] &gt; Stock_Info[[#This Row],[Open Price]], 1, 0)</f>
        <v>0</v>
      </c>
      <c r="Q6777" t="str">
        <f>IF(AND(Stock_Info[[#This Row],[% Deli. Qty to Traded Qty]]&gt;80,Stock_Info[[#This Row],[No. of Trades]]&lt;3000),"Unusual Day","")</f>
        <v/>
      </c>
      <c r="R6777" t="str">
        <f>IF(AND(Stock_Info[[#This Row],[Spread High-Low]] &lt; 10, Stock_Info[[#This Row],[% Deli. Qty to Traded Qty]] &gt; 90), "Good Day", "")</f>
        <v/>
      </c>
    </row>
    <row r="6778" spans="1:18">
      <c r="A6778" t="s">
        <v>67</v>
      </c>
      <c r="B6778" s="1">
        <v>45869</v>
      </c>
      <c r="C6778" s="1" t="str">
        <f>"WEEK" &amp;" " &amp;  INT((DAY(Stock_Info[[#This Row],[Date]])+WEEKDAY(DATE(YEAR(Stock_Info[[#This Row],[Date]]),MONTH(Stock_Info[[#This Row],[Date]]),1))-1)/7)+1</f>
        <v>WEEK 5</v>
      </c>
      <c r="D6778" s="12">
        <v>29.15</v>
      </c>
      <c r="E6778" s="12">
        <v>29.54</v>
      </c>
      <c r="F6778" s="12">
        <v>28.57</v>
      </c>
      <c r="G6778" s="12">
        <v>29.18</v>
      </c>
      <c r="H6778" s="12">
        <v>29.12171025283364</v>
      </c>
      <c r="I6778">
        <v>216506</v>
      </c>
      <c r="J6778">
        <v>898</v>
      </c>
      <c r="K6778" s="12">
        <v>6305025</v>
      </c>
      <c r="L6778">
        <v>94358</v>
      </c>
      <c r="M6778">
        <v>43.58</v>
      </c>
      <c r="N6778">
        <v>0.97</v>
      </c>
      <c r="O6778">
        <v>0.03</v>
      </c>
      <c r="P6778">
        <f xml:space="preserve"> IF(Stock_Info[[#This Row],[Close Price]] &gt; Stock_Info[[#This Row],[Open Price]], 1, 0)</f>
        <v>1</v>
      </c>
      <c r="Q6778" t="str">
        <f>IF(AND(Stock_Info[[#This Row],[% Deli. Qty to Traded Qty]]&gt;80,Stock_Info[[#This Row],[No. of Trades]]&lt;3000),"Unusual Day","")</f>
        <v/>
      </c>
      <c r="R6778" t="str">
        <f>IF(AND(Stock_Info[[#This Row],[Spread High-Low]] &lt; 10, Stock_Info[[#This Row],[% Deli. Qty to Traded Qty]] &gt; 90), "Good Day", "")</f>
        <v/>
      </c>
    </row>
    <row r="6779" spans="1:18">
      <c r="A6779" t="s">
        <v>67</v>
      </c>
      <c r="B6779" s="1">
        <v>45868</v>
      </c>
      <c r="C6779" s="1" t="str">
        <f>"WEEK" &amp;" " &amp;  INT((DAY(Stock_Info[[#This Row],[Date]])+WEEKDAY(DATE(YEAR(Stock_Info[[#This Row],[Date]]),MONTH(Stock_Info[[#This Row],[Date]]),1))-1)/7)+1</f>
        <v>WEEK 5</v>
      </c>
      <c r="D6779" s="12">
        <v>29.97</v>
      </c>
      <c r="E6779" s="12">
        <v>30.06</v>
      </c>
      <c r="F6779" s="12">
        <v>29.35</v>
      </c>
      <c r="G6779" s="12">
        <v>29.48</v>
      </c>
      <c r="H6779" s="12">
        <v>29.725242626278852</v>
      </c>
      <c r="I6779">
        <v>136939</v>
      </c>
      <c r="J6779">
        <v>803</v>
      </c>
      <c r="K6779" s="12">
        <v>4070545</v>
      </c>
      <c r="L6779">
        <v>70586</v>
      </c>
      <c r="M6779">
        <v>51.55</v>
      </c>
      <c r="N6779">
        <v>0.71</v>
      </c>
      <c r="O6779">
        <v>-0.49</v>
      </c>
      <c r="P6779">
        <f xml:space="preserve"> IF(Stock_Info[[#This Row],[Close Price]] &gt; Stock_Info[[#This Row],[Open Price]], 1, 0)</f>
        <v>0</v>
      </c>
      <c r="Q6779" t="str">
        <f>IF(AND(Stock_Info[[#This Row],[% Deli. Qty to Traded Qty]]&gt;80,Stock_Info[[#This Row],[No. of Trades]]&lt;3000),"Unusual Day","")</f>
        <v/>
      </c>
      <c r="R6779" t="str">
        <f>IF(AND(Stock_Info[[#This Row],[Spread High-Low]] &lt; 10, Stock_Info[[#This Row],[% Deli. Qty to Traded Qty]] &gt; 90), "Good Day", "")</f>
        <v/>
      </c>
    </row>
    <row r="6780" spans="1:18">
      <c r="A6780" t="s">
        <v>67</v>
      </c>
      <c r="B6780" s="1">
        <v>45867</v>
      </c>
      <c r="C6780" s="1" t="str">
        <f>"WEEK" &amp;" " &amp;  INT((DAY(Stock_Info[[#This Row],[Date]])+WEEKDAY(DATE(YEAR(Stock_Info[[#This Row],[Date]]),MONTH(Stock_Info[[#This Row],[Date]]),1))-1)/7)+1</f>
        <v>WEEK 5</v>
      </c>
      <c r="D6780" s="12">
        <v>29.49</v>
      </c>
      <c r="E6780" s="12">
        <v>29.8</v>
      </c>
      <c r="F6780" s="12">
        <v>29.17</v>
      </c>
      <c r="G6780" s="12">
        <v>29.68</v>
      </c>
      <c r="H6780" s="12">
        <v>29.379989263740349</v>
      </c>
      <c r="I6780">
        <v>121085</v>
      </c>
      <c r="J6780">
        <v>502</v>
      </c>
      <c r="K6780" s="12">
        <v>3557476</v>
      </c>
      <c r="L6780">
        <v>74164</v>
      </c>
      <c r="M6780">
        <v>61.25</v>
      </c>
      <c r="N6780">
        <v>0.63</v>
      </c>
      <c r="O6780">
        <v>0.19</v>
      </c>
      <c r="P6780">
        <f xml:space="preserve"> IF(Stock_Info[[#This Row],[Close Price]] &gt; Stock_Info[[#This Row],[Open Price]], 1, 0)</f>
        <v>1</v>
      </c>
      <c r="Q6780" t="str">
        <f>IF(AND(Stock_Info[[#This Row],[% Deli. Qty to Traded Qty]]&gt;80,Stock_Info[[#This Row],[No. of Trades]]&lt;3000),"Unusual Day","")</f>
        <v/>
      </c>
      <c r="R6780" t="str">
        <f>IF(AND(Stock_Info[[#This Row],[Spread High-Low]] &lt; 10, Stock_Info[[#This Row],[% Deli. Qty to Traded Qty]] &gt; 90), "Good Day", "")</f>
        <v/>
      </c>
    </row>
    <row r="6781" spans="1:18">
      <c r="A6781" t="s">
        <v>67</v>
      </c>
      <c r="B6781" s="1">
        <v>45866</v>
      </c>
      <c r="C6781" s="1" t="str">
        <f>"WEEK" &amp;" " &amp;  INT((DAY(Stock_Info[[#This Row],[Date]])+WEEKDAY(DATE(YEAR(Stock_Info[[#This Row],[Date]]),MONTH(Stock_Info[[#This Row],[Date]]),1))-1)/7)+1</f>
        <v>WEEK 5</v>
      </c>
      <c r="D6781" s="12">
        <v>29.69</v>
      </c>
      <c r="E6781" s="12">
        <v>30.2</v>
      </c>
      <c r="F6781" s="12">
        <v>29.43</v>
      </c>
      <c r="G6781" s="12">
        <v>29.56</v>
      </c>
      <c r="H6781" s="12">
        <v>29.818261741725379</v>
      </c>
      <c r="I6781">
        <v>161518</v>
      </c>
      <c r="J6781">
        <v>625</v>
      </c>
      <c r="K6781" s="12">
        <v>4816186</v>
      </c>
      <c r="L6781">
        <v>99218</v>
      </c>
      <c r="M6781">
        <v>61.43</v>
      </c>
      <c r="N6781">
        <v>0.77</v>
      </c>
      <c r="O6781">
        <v>-0.13</v>
      </c>
      <c r="P6781">
        <f xml:space="preserve"> IF(Stock_Info[[#This Row],[Close Price]] &gt; Stock_Info[[#This Row],[Open Price]], 1, 0)</f>
        <v>0</v>
      </c>
      <c r="Q6781" t="str">
        <f>IF(AND(Stock_Info[[#This Row],[% Deli. Qty to Traded Qty]]&gt;80,Stock_Info[[#This Row],[No. of Trades]]&lt;3000),"Unusual Day","")</f>
        <v/>
      </c>
      <c r="R6781" t="str">
        <f>IF(AND(Stock_Info[[#This Row],[Spread High-Low]] &lt; 10, Stock_Info[[#This Row],[% Deli. Qty to Traded Qty]] &gt; 90), "Good Day", "")</f>
        <v/>
      </c>
    </row>
    <row r="6782" spans="1:18">
      <c r="A6782" t="s">
        <v>67</v>
      </c>
      <c r="B6782" s="1">
        <v>45863</v>
      </c>
      <c r="C6782" s="1" t="str">
        <f>"WEEK" &amp;" " &amp;  INT((DAY(Stock_Info[[#This Row],[Date]])+WEEKDAY(DATE(YEAR(Stock_Info[[#This Row],[Date]]),MONTH(Stock_Info[[#This Row],[Date]]),1))-1)/7)+1</f>
        <v>WEEK 4</v>
      </c>
      <c r="D6782" s="12">
        <v>30.9</v>
      </c>
      <c r="E6782" s="12">
        <v>30.9</v>
      </c>
      <c r="F6782" s="12">
        <v>29.8</v>
      </c>
      <c r="G6782" s="12">
        <v>29.93</v>
      </c>
      <c r="H6782" s="12">
        <v>30.211223673687016</v>
      </c>
      <c r="I6782">
        <v>337590</v>
      </c>
      <c r="J6782">
        <v>1768</v>
      </c>
      <c r="K6782" s="12">
        <v>10199007</v>
      </c>
      <c r="L6782">
        <v>208622</v>
      </c>
      <c r="M6782">
        <v>61.8</v>
      </c>
      <c r="N6782">
        <v>1.1000000000000001</v>
      </c>
      <c r="O6782">
        <v>-0.97</v>
      </c>
      <c r="P6782">
        <f xml:space="preserve"> IF(Stock_Info[[#This Row],[Close Price]] &gt; Stock_Info[[#This Row],[Open Price]], 1, 0)</f>
        <v>0</v>
      </c>
      <c r="Q6782" t="str">
        <f>IF(AND(Stock_Info[[#This Row],[% Deli. Qty to Traded Qty]]&gt;80,Stock_Info[[#This Row],[No. of Trades]]&lt;3000),"Unusual Day","")</f>
        <v/>
      </c>
      <c r="R6782" t="str">
        <f>IF(AND(Stock_Info[[#This Row],[Spread High-Low]] &lt; 10, Stock_Info[[#This Row],[% Deli. Qty to Traded Qty]] &gt; 90), "Good Day", "")</f>
        <v/>
      </c>
    </row>
    <row r="6783" spans="1:18">
      <c r="A6783" t="s">
        <v>67</v>
      </c>
      <c r="B6783" s="1">
        <v>45862</v>
      </c>
      <c r="C6783" s="1" t="str">
        <f>"WEEK" &amp;" " &amp;  INT((DAY(Stock_Info[[#This Row],[Date]])+WEEKDAY(DATE(YEAR(Stock_Info[[#This Row],[Date]]),MONTH(Stock_Info[[#This Row],[Date]]),1))-1)/7)+1</f>
        <v>WEEK 4</v>
      </c>
      <c r="D6783" s="12">
        <v>31.57</v>
      </c>
      <c r="E6783" s="12">
        <v>31.57</v>
      </c>
      <c r="F6783" s="12">
        <v>30.66</v>
      </c>
      <c r="G6783" s="12">
        <v>30.93</v>
      </c>
      <c r="H6783" s="12">
        <v>30.932294374727729</v>
      </c>
      <c r="I6783">
        <v>284644</v>
      </c>
      <c r="J6783">
        <v>1259</v>
      </c>
      <c r="K6783" s="12">
        <v>8804692</v>
      </c>
      <c r="L6783">
        <v>131204</v>
      </c>
      <c r="M6783">
        <v>46.09</v>
      </c>
      <c r="N6783">
        <v>0.91</v>
      </c>
      <c r="O6783">
        <v>-0.64</v>
      </c>
      <c r="P6783">
        <f xml:space="preserve"> IF(Stock_Info[[#This Row],[Close Price]] &gt; Stock_Info[[#This Row],[Open Price]], 1, 0)</f>
        <v>0</v>
      </c>
      <c r="Q6783" t="str">
        <f>IF(AND(Stock_Info[[#This Row],[% Deli. Qty to Traded Qty]]&gt;80,Stock_Info[[#This Row],[No. of Trades]]&lt;3000),"Unusual Day","")</f>
        <v/>
      </c>
      <c r="R6783" t="str">
        <f>IF(AND(Stock_Info[[#This Row],[Spread High-Low]] &lt; 10, Stock_Info[[#This Row],[% Deli. Qty to Traded Qty]] &gt; 90), "Good Day", "")</f>
        <v/>
      </c>
    </row>
    <row r="6784" spans="1:18">
      <c r="A6784" t="s">
        <v>67</v>
      </c>
      <c r="B6784" s="1">
        <v>45861</v>
      </c>
      <c r="C6784" s="1" t="str">
        <f>"WEEK" &amp;" " &amp;  INT((DAY(Stock_Info[[#This Row],[Date]])+WEEKDAY(DATE(YEAR(Stock_Info[[#This Row],[Date]]),MONTH(Stock_Info[[#This Row],[Date]]),1))-1)/7)+1</f>
        <v>WEEK 4</v>
      </c>
      <c r="D6784" s="12">
        <v>31.47</v>
      </c>
      <c r="E6784" s="12">
        <v>31.54</v>
      </c>
      <c r="F6784" s="12">
        <v>31</v>
      </c>
      <c r="G6784" s="12">
        <v>31.13</v>
      </c>
      <c r="H6784" s="12">
        <v>31.156129453730973</v>
      </c>
      <c r="I6784">
        <v>192872</v>
      </c>
      <c r="J6784">
        <v>1148</v>
      </c>
      <c r="K6784" s="12">
        <v>6009145</v>
      </c>
      <c r="L6784">
        <v>102000</v>
      </c>
      <c r="M6784">
        <v>52.88</v>
      </c>
      <c r="N6784">
        <v>0.54</v>
      </c>
      <c r="O6784">
        <v>-0.34</v>
      </c>
      <c r="P6784">
        <f xml:space="preserve"> IF(Stock_Info[[#This Row],[Close Price]] &gt; Stock_Info[[#This Row],[Open Price]], 1, 0)</f>
        <v>0</v>
      </c>
      <c r="Q6784" t="str">
        <f>IF(AND(Stock_Info[[#This Row],[% Deli. Qty to Traded Qty]]&gt;80,Stock_Info[[#This Row],[No. of Trades]]&lt;3000),"Unusual Day","")</f>
        <v/>
      </c>
      <c r="R6784" t="str">
        <f>IF(AND(Stock_Info[[#This Row],[Spread High-Low]] &lt; 10, Stock_Info[[#This Row],[% Deli. Qty to Traded Qty]] &gt; 90), "Good Day", "")</f>
        <v/>
      </c>
    </row>
    <row r="6785" spans="1:18">
      <c r="A6785" t="s">
        <v>67</v>
      </c>
      <c r="B6785" s="1">
        <v>45860</v>
      </c>
      <c r="C6785" s="1" t="str">
        <f>"WEEK" &amp;" " &amp;  INT((DAY(Stock_Info[[#This Row],[Date]])+WEEKDAY(DATE(YEAR(Stock_Info[[#This Row],[Date]]),MONTH(Stock_Info[[#This Row],[Date]]),1))-1)/7)+1</f>
        <v>WEEK 4</v>
      </c>
      <c r="D6785" s="12">
        <v>31.7</v>
      </c>
      <c r="E6785" s="12">
        <v>32.200000000000003</v>
      </c>
      <c r="F6785" s="12">
        <v>31.31</v>
      </c>
      <c r="G6785" s="12">
        <v>31.47</v>
      </c>
      <c r="H6785" s="12">
        <v>31.65990837476954</v>
      </c>
      <c r="I6785">
        <v>178990</v>
      </c>
      <c r="J6785">
        <v>1071</v>
      </c>
      <c r="K6785" s="12">
        <v>5666807</v>
      </c>
      <c r="L6785">
        <v>95384</v>
      </c>
      <c r="M6785">
        <v>53.29</v>
      </c>
      <c r="N6785">
        <v>0.89</v>
      </c>
      <c r="O6785">
        <v>-0.23</v>
      </c>
      <c r="P6785">
        <f xml:space="preserve"> IF(Stock_Info[[#This Row],[Close Price]] &gt; Stock_Info[[#This Row],[Open Price]], 1, 0)</f>
        <v>0</v>
      </c>
      <c r="Q6785" t="str">
        <f>IF(AND(Stock_Info[[#This Row],[% Deli. Qty to Traded Qty]]&gt;80,Stock_Info[[#This Row],[No. of Trades]]&lt;3000),"Unusual Day","")</f>
        <v/>
      </c>
      <c r="R6785" t="str">
        <f>IF(AND(Stock_Info[[#This Row],[Spread High-Low]] &lt; 10, Stock_Info[[#This Row],[% Deli. Qty to Traded Qty]] &gt; 90), "Good Day", "")</f>
        <v/>
      </c>
    </row>
    <row r="6786" spans="1:18">
      <c r="A6786" t="s">
        <v>67</v>
      </c>
      <c r="B6786" s="1">
        <v>45859</v>
      </c>
      <c r="C6786" s="1" t="str">
        <f>"WEEK" &amp;" " &amp;  INT((DAY(Stock_Info[[#This Row],[Date]])+WEEKDAY(DATE(YEAR(Stock_Info[[#This Row],[Date]]),MONTH(Stock_Info[[#This Row],[Date]]),1))-1)/7)+1</f>
        <v>WEEK 4</v>
      </c>
      <c r="D6786" s="12">
        <v>33.06</v>
      </c>
      <c r="E6786" s="12">
        <v>33.06</v>
      </c>
      <c r="F6786" s="12">
        <v>31.91</v>
      </c>
      <c r="G6786" s="12">
        <v>31.98</v>
      </c>
      <c r="H6786" s="12">
        <v>32.352943610111289</v>
      </c>
      <c r="I6786">
        <v>241710</v>
      </c>
      <c r="J6786">
        <v>804</v>
      </c>
      <c r="K6786" s="12">
        <v>7820030</v>
      </c>
      <c r="L6786">
        <v>91301</v>
      </c>
      <c r="M6786">
        <v>37.770000000000003</v>
      </c>
      <c r="N6786">
        <v>1.1499999999999999</v>
      </c>
      <c r="O6786">
        <v>-1.08</v>
      </c>
      <c r="P6786">
        <f xml:space="preserve"> IF(Stock_Info[[#This Row],[Close Price]] &gt; Stock_Info[[#This Row],[Open Price]], 1, 0)</f>
        <v>0</v>
      </c>
      <c r="Q6786" t="str">
        <f>IF(AND(Stock_Info[[#This Row],[% Deli. Qty to Traded Qty]]&gt;80,Stock_Info[[#This Row],[No. of Trades]]&lt;3000),"Unusual Day","")</f>
        <v/>
      </c>
      <c r="R6786" t="str">
        <f>IF(AND(Stock_Info[[#This Row],[Spread High-Low]] &lt; 10, Stock_Info[[#This Row],[% Deli. Qty to Traded Qty]] &gt; 90), "Good Day", "")</f>
        <v/>
      </c>
    </row>
    <row r="6787" spans="1:18">
      <c r="A6787" t="s">
        <v>67</v>
      </c>
      <c r="B6787" s="1">
        <v>45856</v>
      </c>
      <c r="C6787" s="1" t="str">
        <f>"WEEK" &amp;" " &amp;  INT((DAY(Stock_Info[[#This Row],[Date]])+WEEKDAY(DATE(YEAR(Stock_Info[[#This Row],[Date]]),MONTH(Stock_Info[[#This Row],[Date]]),1))-1)/7)+1</f>
        <v>WEEK 3</v>
      </c>
      <c r="D6787" s="12">
        <v>32.94</v>
      </c>
      <c r="E6787" s="12">
        <v>32.94</v>
      </c>
      <c r="F6787" s="12">
        <v>32</v>
      </c>
      <c r="G6787" s="12">
        <v>32.270000000000003</v>
      </c>
      <c r="H6787" s="12">
        <v>32.155680273909745</v>
      </c>
      <c r="I6787">
        <v>56661</v>
      </c>
      <c r="J6787">
        <v>331</v>
      </c>
      <c r="K6787" s="12">
        <v>1821973</v>
      </c>
      <c r="L6787">
        <v>21561</v>
      </c>
      <c r="M6787">
        <v>38.049999999999997</v>
      </c>
      <c r="N6787">
        <v>0.94</v>
      </c>
      <c r="O6787">
        <v>-0.67</v>
      </c>
      <c r="P6787">
        <f xml:space="preserve"> IF(Stock_Info[[#This Row],[Close Price]] &gt; Stock_Info[[#This Row],[Open Price]], 1, 0)</f>
        <v>0</v>
      </c>
      <c r="Q6787" t="str">
        <f>IF(AND(Stock_Info[[#This Row],[% Deli. Qty to Traded Qty]]&gt;80,Stock_Info[[#This Row],[No. of Trades]]&lt;3000),"Unusual Day","")</f>
        <v/>
      </c>
      <c r="R6787" t="str">
        <f>IF(AND(Stock_Info[[#This Row],[Spread High-Low]] &lt; 10, Stock_Info[[#This Row],[% Deli. Qty to Traded Qty]] &gt; 90), "Good Day", "")</f>
        <v/>
      </c>
    </row>
    <row r="6788" spans="1:18">
      <c r="A6788" t="s">
        <v>67</v>
      </c>
      <c r="B6788" s="1">
        <v>45855</v>
      </c>
      <c r="C6788" s="1" t="str">
        <f>"WEEK" &amp;" " &amp;  INT((DAY(Stock_Info[[#This Row],[Date]])+WEEKDAY(DATE(YEAR(Stock_Info[[#This Row],[Date]]),MONTH(Stock_Info[[#This Row],[Date]]),1))-1)/7)+1</f>
        <v>WEEK 3</v>
      </c>
      <c r="D6788" s="12">
        <v>33.39</v>
      </c>
      <c r="E6788" s="12">
        <v>33.39</v>
      </c>
      <c r="F6788" s="12">
        <v>32.18</v>
      </c>
      <c r="G6788" s="12">
        <v>32.29</v>
      </c>
      <c r="H6788" s="12">
        <v>32.559959109648929</v>
      </c>
      <c r="I6788">
        <v>385421</v>
      </c>
      <c r="J6788">
        <v>1201</v>
      </c>
      <c r="K6788" s="12">
        <v>12549292</v>
      </c>
      <c r="L6788">
        <v>255611</v>
      </c>
      <c r="M6788">
        <v>66.319999999999993</v>
      </c>
      <c r="N6788">
        <v>1.21</v>
      </c>
      <c r="O6788">
        <v>-1.1000000000000001</v>
      </c>
      <c r="P6788">
        <f xml:space="preserve"> IF(Stock_Info[[#This Row],[Close Price]] &gt; Stock_Info[[#This Row],[Open Price]], 1, 0)</f>
        <v>0</v>
      </c>
      <c r="Q6788" t="str">
        <f>IF(AND(Stock_Info[[#This Row],[% Deli. Qty to Traded Qty]]&gt;80,Stock_Info[[#This Row],[No. of Trades]]&lt;3000),"Unusual Day","")</f>
        <v/>
      </c>
      <c r="R6788" t="str">
        <f>IF(AND(Stock_Info[[#This Row],[Spread High-Low]] &lt; 10, Stock_Info[[#This Row],[% Deli. Qty to Traded Qty]] &gt; 90), "Good Day", "")</f>
        <v/>
      </c>
    </row>
    <row r="6789" spans="1:18">
      <c r="A6789" t="s">
        <v>67</v>
      </c>
      <c r="B6789" s="1">
        <v>45854</v>
      </c>
      <c r="C6789" s="1" t="str">
        <f>"WEEK" &amp;" " &amp;  INT((DAY(Stock_Info[[#This Row],[Date]])+WEEKDAY(DATE(YEAR(Stock_Info[[#This Row],[Date]]),MONTH(Stock_Info[[#This Row],[Date]]),1))-1)/7)+1</f>
        <v>WEEK 3</v>
      </c>
      <c r="D6789" s="12">
        <v>32.15</v>
      </c>
      <c r="E6789" s="12">
        <v>33.49</v>
      </c>
      <c r="F6789" s="12">
        <v>32.15</v>
      </c>
      <c r="G6789" s="12">
        <v>32.81</v>
      </c>
      <c r="H6789" s="12">
        <v>32.975080410424319</v>
      </c>
      <c r="I6789">
        <v>588854</v>
      </c>
      <c r="J6789">
        <v>2032</v>
      </c>
      <c r="K6789" s="12">
        <v>19417508</v>
      </c>
      <c r="L6789">
        <v>395232</v>
      </c>
      <c r="M6789">
        <v>67.12</v>
      </c>
      <c r="N6789">
        <v>1.34</v>
      </c>
      <c r="O6789">
        <v>0.66</v>
      </c>
      <c r="P6789">
        <f xml:space="preserve"> IF(Stock_Info[[#This Row],[Close Price]] &gt; Stock_Info[[#This Row],[Open Price]], 1, 0)</f>
        <v>1</v>
      </c>
      <c r="Q6789" t="str">
        <f>IF(AND(Stock_Info[[#This Row],[% Deli. Qty to Traded Qty]]&gt;80,Stock_Info[[#This Row],[No. of Trades]]&lt;3000),"Unusual Day","")</f>
        <v/>
      </c>
      <c r="R6789" t="str">
        <f>IF(AND(Stock_Info[[#This Row],[Spread High-Low]] &lt; 10, Stock_Info[[#This Row],[% Deli. Qty to Traded Qty]] &gt; 90), "Good Day", "")</f>
        <v/>
      </c>
    </row>
    <row r="6790" spans="1:18">
      <c r="A6790" t="s">
        <v>67</v>
      </c>
      <c r="B6790" s="1">
        <v>45853</v>
      </c>
      <c r="C6790" s="1" t="str">
        <f>"WEEK" &amp;" " &amp;  INT((DAY(Stock_Info[[#This Row],[Date]])+WEEKDAY(DATE(YEAR(Stock_Info[[#This Row],[Date]]),MONTH(Stock_Info[[#This Row],[Date]]),1))-1)/7)+1</f>
        <v>WEEK 3</v>
      </c>
      <c r="D6790" s="12">
        <v>31.59</v>
      </c>
      <c r="E6790" s="12">
        <v>32.74</v>
      </c>
      <c r="F6790" s="12">
        <v>31.59</v>
      </c>
      <c r="G6790" s="12">
        <v>32.159999999999997</v>
      </c>
      <c r="H6790" s="12">
        <v>32.324451286388204</v>
      </c>
      <c r="I6790">
        <v>151354</v>
      </c>
      <c r="J6790">
        <v>420</v>
      </c>
      <c r="K6790" s="12">
        <v>4892435</v>
      </c>
      <c r="L6790">
        <v>70555</v>
      </c>
      <c r="M6790">
        <v>46.62</v>
      </c>
      <c r="N6790">
        <v>1.1499999999999999</v>
      </c>
      <c r="O6790">
        <v>0.56999999999999995</v>
      </c>
      <c r="P6790">
        <f xml:space="preserve"> IF(Stock_Info[[#This Row],[Close Price]] &gt; Stock_Info[[#This Row],[Open Price]], 1, 0)</f>
        <v>1</v>
      </c>
      <c r="Q6790" t="str">
        <f>IF(AND(Stock_Info[[#This Row],[% Deli. Qty to Traded Qty]]&gt;80,Stock_Info[[#This Row],[No. of Trades]]&lt;3000),"Unusual Day","")</f>
        <v/>
      </c>
      <c r="R6790" t="str">
        <f>IF(AND(Stock_Info[[#This Row],[Spread High-Low]] &lt; 10, Stock_Info[[#This Row],[% Deli. Qty to Traded Qty]] &gt; 90), "Good Day", "")</f>
        <v/>
      </c>
    </row>
    <row r="6791" spans="1:18">
      <c r="A6791" t="s">
        <v>67</v>
      </c>
      <c r="B6791" s="1">
        <v>45852</v>
      </c>
      <c r="C6791" s="1" t="str">
        <f>"WEEK" &amp;" " &amp;  INT((DAY(Stock_Info[[#This Row],[Date]])+WEEKDAY(DATE(YEAR(Stock_Info[[#This Row],[Date]]),MONTH(Stock_Info[[#This Row],[Date]]),1))-1)/7)+1</f>
        <v>WEEK 3</v>
      </c>
      <c r="D6791" s="12">
        <v>31.48</v>
      </c>
      <c r="E6791" s="12">
        <v>31.95</v>
      </c>
      <c r="F6791" s="12">
        <v>31.13</v>
      </c>
      <c r="G6791" s="12">
        <v>31.57</v>
      </c>
      <c r="H6791" s="12">
        <v>31.513364370068125</v>
      </c>
      <c r="I6791">
        <v>55633</v>
      </c>
      <c r="J6791">
        <v>385</v>
      </c>
      <c r="K6791" s="12">
        <v>1753183</v>
      </c>
      <c r="L6791">
        <v>24955</v>
      </c>
      <c r="M6791">
        <v>44.86</v>
      </c>
      <c r="N6791">
        <v>0.82</v>
      </c>
      <c r="O6791">
        <v>0.09</v>
      </c>
      <c r="P6791">
        <f xml:space="preserve"> IF(Stock_Info[[#This Row],[Close Price]] &gt; Stock_Info[[#This Row],[Open Price]], 1, 0)</f>
        <v>1</v>
      </c>
      <c r="Q6791" t="str">
        <f>IF(AND(Stock_Info[[#This Row],[% Deli. Qty to Traded Qty]]&gt;80,Stock_Info[[#This Row],[No. of Trades]]&lt;3000),"Unusual Day","")</f>
        <v/>
      </c>
      <c r="R6791" t="str">
        <f>IF(AND(Stock_Info[[#This Row],[Spread High-Low]] &lt; 10, Stock_Info[[#This Row],[% Deli. Qty to Traded Qty]] &gt; 90), "Good Day", "")</f>
        <v/>
      </c>
    </row>
    <row r="6792" spans="1:18">
      <c r="A6792" t="s">
        <v>67</v>
      </c>
      <c r="B6792" s="1">
        <v>45849</v>
      </c>
      <c r="C6792" s="1" t="str">
        <f>"WEEK" &amp;" " &amp;  INT((DAY(Stock_Info[[#This Row],[Date]])+WEEKDAY(DATE(YEAR(Stock_Info[[#This Row],[Date]]),MONTH(Stock_Info[[#This Row],[Date]]),1))-1)/7)+1</f>
        <v>WEEK 2</v>
      </c>
      <c r="D6792" s="12">
        <v>32.07</v>
      </c>
      <c r="E6792" s="12">
        <v>32.15</v>
      </c>
      <c r="F6792" s="12">
        <v>31.39</v>
      </c>
      <c r="G6792" s="12">
        <v>31.45</v>
      </c>
      <c r="H6792" s="12">
        <v>31.667878266137389</v>
      </c>
      <c r="I6792">
        <v>125454</v>
      </c>
      <c r="J6792">
        <v>632</v>
      </c>
      <c r="K6792" s="12">
        <v>3972862</v>
      </c>
      <c r="L6792">
        <v>42339</v>
      </c>
      <c r="M6792">
        <v>33.75</v>
      </c>
      <c r="N6792">
        <v>0.76</v>
      </c>
      <c r="O6792">
        <v>-0.62</v>
      </c>
      <c r="P6792">
        <f xml:space="preserve"> IF(Stock_Info[[#This Row],[Close Price]] &gt; Stock_Info[[#This Row],[Open Price]], 1, 0)</f>
        <v>0</v>
      </c>
      <c r="Q6792" t="str">
        <f>IF(AND(Stock_Info[[#This Row],[% Deli. Qty to Traded Qty]]&gt;80,Stock_Info[[#This Row],[No. of Trades]]&lt;3000),"Unusual Day","")</f>
        <v/>
      </c>
      <c r="R6792" t="str">
        <f>IF(AND(Stock_Info[[#This Row],[Spread High-Low]] &lt; 10, Stock_Info[[#This Row],[% Deli. Qty to Traded Qty]] &gt; 90), "Good Day", "")</f>
        <v/>
      </c>
    </row>
    <row r="6793" spans="1:18">
      <c r="A6793" t="s">
        <v>67</v>
      </c>
      <c r="B6793" s="1">
        <v>45848</v>
      </c>
      <c r="C6793" s="1" t="str">
        <f>"WEEK" &amp;" " &amp;  INT((DAY(Stock_Info[[#This Row],[Date]])+WEEKDAY(DATE(YEAR(Stock_Info[[#This Row],[Date]]),MONTH(Stock_Info[[#This Row],[Date]]),1))-1)/7)+1</f>
        <v>WEEK 2</v>
      </c>
      <c r="D6793" s="12">
        <v>32.58</v>
      </c>
      <c r="E6793" s="12">
        <v>32.58</v>
      </c>
      <c r="F6793" s="12">
        <v>31.75</v>
      </c>
      <c r="G6793" s="12">
        <v>31.84</v>
      </c>
      <c r="H6793" s="12">
        <v>31.943421811437211</v>
      </c>
      <c r="I6793">
        <v>256636</v>
      </c>
      <c r="J6793">
        <v>1235</v>
      </c>
      <c r="K6793" s="12">
        <v>8197832</v>
      </c>
      <c r="L6793">
        <v>93046</v>
      </c>
      <c r="M6793">
        <v>36.26</v>
      </c>
      <c r="N6793">
        <v>0.83</v>
      </c>
      <c r="O6793">
        <v>-0.74</v>
      </c>
      <c r="P6793">
        <f xml:space="preserve"> IF(Stock_Info[[#This Row],[Close Price]] &gt; Stock_Info[[#This Row],[Open Price]], 1, 0)</f>
        <v>0</v>
      </c>
      <c r="Q6793" t="str">
        <f>IF(AND(Stock_Info[[#This Row],[% Deli. Qty to Traded Qty]]&gt;80,Stock_Info[[#This Row],[No. of Trades]]&lt;3000),"Unusual Day","")</f>
        <v/>
      </c>
      <c r="R6793" t="str">
        <f>IF(AND(Stock_Info[[#This Row],[Spread High-Low]] &lt; 10, Stock_Info[[#This Row],[% Deli. Qty to Traded Qty]] &gt; 90), "Good Day", "")</f>
        <v/>
      </c>
    </row>
    <row r="6794" spans="1:18">
      <c r="A6794" t="s">
        <v>67</v>
      </c>
      <c r="B6794" s="1">
        <v>45847</v>
      </c>
      <c r="C6794" s="1" t="str">
        <f>"WEEK" &amp;" " &amp;  INT((DAY(Stock_Info[[#This Row],[Date]])+WEEKDAY(DATE(YEAR(Stock_Info[[#This Row],[Date]]),MONTH(Stock_Info[[#This Row],[Date]]),1))-1)/7)+1</f>
        <v>WEEK 2</v>
      </c>
      <c r="D6794" s="12">
        <v>32.75</v>
      </c>
      <c r="E6794" s="12">
        <v>32.75</v>
      </c>
      <c r="F6794" s="12">
        <v>31.93</v>
      </c>
      <c r="G6794" s="12">
        <v>32.22</v>
      </c>
      <c r="H6794" s="12">
        <v>32.190527764215012</v>
      </c>
      <c r="I6794">
        <v>112645</v>
      </c>
      <c r="J6794">
        <v>606</v>
      </c>
      <c r="K6794" s="12">
        <v>3626102</v>
      </c>
      <c r="L6794">
        <v>27242</v>
      </c>
      <c r="M6794">
        <v>24.18</v>
      </c>
      <c r="N6794">
        <v>0.82</v>
      </c>
      <c r="O6794">
        <v>-0.53</v>
      </c>
      <c r="P6794">
        <f xml:space="preserve"> IF(Stock_Info[[#This Row],[Close Price]] &gt; Stock_Info[[#This Row],[Open Price]], 1, 0)</f>
        <v>0</v>
      </c>
      <c r="Q6794" t="str">
        <f>IF(AND(Stock_Info[[#This Row],[% Deli. Qty to Traded Qty]]&gt;80,Stock_Info[[#This Row],[No. of Trades]]&lt;3000),"Unusual Day","")</f>
        <v/>
      </c>
      <c r="R6794" t="str">
        <f>IF(AND(Stock_Info[[#This Row],[Spread High-Low]] &lt; 10, Stock_Info[[#This Row],[% Deli. Qty to Traded Qty]] &gt; 90), "Good Day", "")</f>
        <v/>
      </c>
    </row>
    <row r="6795" spans="1:18">
      <c r="A6795" t="s">
        <v>67</v>
      </c>
      <c r="B6795" s="1">
        <v>45846</v>
      </c>
      <c r="C6795" s="1" t="str">
        <f>"WEEK" &amp;" " &amp;  INT((DAY(Stock_Info[[#This Row],[Date]])+WEEKDAY(DATE(YEAR(Stock_Info[[#This Row],[Date]]),MONTH(Stock_Info[[#This Row],[Date]]),1))-1)/7)+1</f>
        <v>WEEK 2</v>
      </c>
      <c r="D6795" s="12">
        <v>32.299999999999997</v>
      </c>
      <c r="E6795" s="12">
        <v>32.619999999999997</v>
      </c>
      <c r="F6795" s="12">
        <v>31.78</v>
      </c>
      <c r="G6795" s="12">
        <v>32.04</v>
      </c>
      <c r="H6795" s="12">
        <v>32.179686407670026</v>
      </c>
      <c r="I6795">
        <v>200260</v>
      </c>
      <c r="J6795">
        <v>1048</v>
      </c>
      <c r="K6795" s="12">
        <v>6444304</v>
      </c>
      <c r="L6795">
        <v>120001</v>
      </c>
      <c r="M6795">
        <v>59.92</v>
      </c>
      <c r="N6795">
        <v>0.84</v>
      </c>
      <c r="O6795">
        <v>-0.26</v>
      </c>
      <c r="P6795">
        <f xml:space="preserve"> IF(Stock_Info[[#This Row],[Close Price]] &gt; Stock_Info[[#This Row],[Open Price]], 1, 0)</f>
        <v>0</v>
      </c>
      <c r="Q6795" t="str">
        <f>IF(AND(Stock_Info[[#This Row],[% Deli. Qty to Traded Qty]]&gt;80,Stock_Info[[#This Row],[No. of Trades]]&lt;3000),"Unusual Day","")</f>
        <v/>
      </c>
      <c r="R6795" t="str">
        <f>IF(AND(Stock_Info[[#This Row],[Spread High-Low]] &lt; 10, Stock_Info[[#This Row],[% Deli. Qty to Traded Qty]] &gt; 90), "Good Day", "")</f>
        <v/>
      </c>
    </row>
    <row r="6796" spans="1:18">
      <c r="A6796" t="s">
        <v>67</v>
      </c>
      <c r="B6796" s="1">
        <v>45845</v>
      </c>
      <c r="C6796" s="1" t="str">
        <f>"WEEK" &amp;" " &amp;  INT((DAY(Stock_Info[[#This Row],[Date]])+WEEKDAY(DATE(YEAR(Stock_Info[[#This Row],[Date]]),MONTH(Stock_Info[[#This Row],[Date]]),1))-1)/7)+1</f>
        <v>WEEK 2</v>
      </c>
      <c r="D6796" s="12">
        <v>32.71</v>
      </c>
      <c r="E6796" s="12">
        <v>33.119999999999997</v>
      </c>
      <c r="F6796" s="12">
        <v>32.25</v>
      </c>
      <c r="G6796" s="12">
        <v>32.36</v>
      </c>
      <c r="H6796" s="12">
        <v>32.582930262777936</v>
      </c>
      <c r="I6796">
        <v>110816</v>
      </c>
      <c r="J6796">
        <v>613</v>
      </c>
      <c r="K6796" s="12">
        <v>3610710</v>
      </c>
      <c r="L6796">
        <v>66246</v>
      </c>
      <c r="M6796">
        <v>59.78</v>
      </c>
      <c r="N6796">
        <v>0.87</v>
      </c>
      <c r="O6796">
        <v>-0.35</v>
      </c>
      <c r="P6796">
        <f xml:space="preserve"> IF(Stock_Info[[#This Row],[Close Price]] &gt; Stock_Info[[#This Row],[Open Price]], 1, 0)</f>
        <v>0</v>
      </c>
      <c r="Q6796" t="str">
        <f>IF(AND(Stock_Info[[#This Row],[% Deli. Qty to Traded Qty]]&gt;80,Stock_Info[[#This Row],[No. of Trades]]&lt;3000),"Unusual Day","")</f>
        <v/>
      </c>
      <c r="R6796" t="str">
        <f>IF(AND(Stock_Info[[#This Row],[Spread High-Low]] &lt; 10, Stock_Info[[#This Row],[% Deli. Qty to Traded Qty]] &gt; 90), "Good Day", "")</f>
        <v/>
      </c>
    </row>
    <row r="6797" spans="1:18">
      <c r="A6797" t="s">
        <v>67</v>
      </c>
      <c r="B6797" s="1">
        <v>45842</v>
      </c>
      <c r="C6797" s="1" t="str">
        <f>"WEEK" &amp;" " &amp;  INT((DAY(Stock_Info[[#This Row],[Date]])+WEEKDAY(DATE(YEAR(Stock_Info[[#This Row],[Date]]),MONTH(Stock_Info[[#This Row],[Date]]),1))-1)/7)+1</f>
        <v>WEEK 1</v>
      </c>
      <c r="D6797" s="12">
        <v>33.11</v>
      </c>
      <c r="E6797" s="12">
        <v>33.4</v>
      </c>
      <c r="F6797" s="12">
        <v>32.700000000000003</v>
      </c>
      <c r="G6797" s="12">
        <v>32.909999999999997</v>
      </c>
      <c r="H6797" s="12">
        <v>33.019694942809778</v>
      </c>
      <c r="I6797">
        <v>156233</v>
      </c>
      <c r="J6797">
        <v>791</v>
      </c>
      <c r="K6797" s="12">
        <v>5158766</v>
      </c>
      <c r="L6797">
        <v>76402</v>
      </c>
      <c r="M6797">
        <v>48.9</v>
      </c>
      <c r="N6797">
        <v>0.7</v>
      </c>
      <c r="O6797">
        <v>-0.2</v>
      </c>
      <c r="P6797">
        <f xml:space="preserve"> IF(Stock_Info[[#This Row],[Close Price]] &gt; Stock_Info[[#This Row],[Open Price]], 1, 0)</f>
        <v>0</v>
      </c>
      <c r="Q6797" t="str">
        <f>IF(AND(Stock_Info[[#This Row],[% Deli. Qty to Traded Qty]]&gt;80,Stock_Info[[#This Row],[No. of Trades]]&lt;3000),"Unusual Day","")</f>
        <v/>
      </c>
      <c r="R6797" t="str">
        <f>IF(AND(Stock_Info[[#This Row],[Spread High-Low]] &lt; 10, Stock_Info[[#This Row],[% Deli. Qty to Traded Qty]] &gt; 90), "Good Day", "")</f>
        <v/>
      </c>
    </row>
    <row r="6798" spans="1:18">
      <c r="A6798" t="s">
        <v>67</v>
      </c>
      <c r="B6798" s="1">
        <v>45841</v>
      </c>
      <c r="C6798" s="1" t="str">
        <f>"WEEK" &amp;" " &amp;  INT((DAY(Stock_Info[[#This Row],[Date]])+WEEKDAY(DATE(YEAR(Stock_Info[[#This Row],[Date]]),MONTH(Stock_Info[[#This Row],[Date]]),1))-1)/7)+1</f>
        <v>WEEK 1</v>
      </c>
      <c r="D6798" s="12">
        <v>33.39</v>
      </c>
      <c r="E6798" s="12">
        <v>33.39</v>
      </c>
      <c r="F6798" s="12">
        <v>32.659999999999997</v>
      </c>
      <c r="G6798" s="12">
        <v>32.79</v>
      </c>
      <c r="H6798" s="12">
        <v>32.812547878438892</v>
      </c>
      <c r="I6798">
        <v>194503</v>
      </c>
      <c r="J6798">
        <v>1116</v>
      </c>
      <c r="K6798" s="12">
        <v>6382139</v>
      </c>
      <c r="L6798">
        <v>97880</v>
      </c>
      <c r="M6798">
        <v>50.32</v>
      </c>
      <c r="N6798">
        <v>0.73</v>
      </c>
      <c r="O6798">
        <v>-0.6</v>
      </c>
      <c r="P6798">
        <f xml:space="preserve"> IF(Stock_Info[[#This Row],[Close Price]] &gt; Stock_Info[[#This Row],[Open Price]], 1, 0)</f>
        <v>0</v>
      </c>
      <c r="Q6798" t="str">
        <f>IF(AND(Stock_Info[[#This Row],[% Deli. Qty to Traded Qty]]&gt;80,Stock_Info[[#This Row],[No. of Trades]]&lt;3000),"Unusual Day","")</f>
        <v/>
      </c>
      <c r="R6798" t="str">
        <f>IF(AND(Stock_Info[[#This Row],[Spread High-Low]] &lt; 10, Stock_Info[[#This Row],[% Deli. Qty to Traded Qty]] &gt; 90), "Good Day", "")</f>
        <v/>
      </c>
    </row>
    <row r="6799" spans="1:18">
      <c r="A6799" t="s">
        <v>67</v>
      </c>
      <c r="B6799" s="1">
        <v>45840</v>
      </c>
      <c r="C6799" s="1" t="str">
        <f>"WEEK" &amp;" " &amp;  INT((DAY(Stock_Info[[#This Row],[Date]])+WEEKDAY(DATE(YEAR(Stock_Info[[#This Row],[Date]]),MONTH(Stock_Info[[#This Row],[Date]]),1))-1)/7)+1</f>
        <v>WEEK 1</v>
      </c>
      <c r="D6799" s="12">
        <v>33.47</v>
      </c>
      <c r="E6799" s="12">
        <v>33.53</v>
      </c>
      <c r="F6799" s="12">
        <v>32.64</v>
      </c>
      <c r="G6799" s="12">
        <v>32.86</v>
      </c>
      <c r="H6799" s="12">
        <v>33.058524931755819</v>
      </c>
      <c r="I6799">
        <v>281709</v>
      </c>
      <c r="J6799">
        <v>1617</v>
      </c>
      <c r="K6799" s="12">
        <v>9312884</v>
      </c>
      <c r="L6799">
        <v>140433</v>
      </c>
      <c r="M6799">
        <v>49.85</v>
      </c>
      <c r="N6799">
        <v>0.89</v>
      </c>
      <c r="O6799">
        <v>-0.61</v>
      </c>
      <c r="P6799">
        <f xml:space="preserve"> IF(Stock_Info[[#This Row],[Close Price]] &gt; Stock_Info[[#This Row],[Open Price]], 1, 0)</f>
        <v>0</v>
      </c>
      <c r="Q6799" t="str">
        <f>IF(AND(Stock_Info[[#This Row],[% Deli. Qty to Traded Qty]]&gt;80,Stock_Info[[#This Row],[No. of Trades]]&lt;3000),"Unusual Day","")</f>
        <v/>
      </c>
      <c r="R6799" t="str">
        <f>IF(AND(Stock_Info[[#This Row],[Spread High-Low]] &lt; 10, Stock_Info[[#This Row],[% Deli. Qty to Traded Qty]] &gt; 90), "Good Day", "")</f>
        <v/>
      </c>
    </row>
    <row r="6800" spans="1:18">
      <c r="A6800" t="s">
        <v>67</v>
      </c>
      <c r="B6800" s="1">
        <v>45839</v>
      </c>
      <c r="C6800" s="1" t="str">
        <f>"WEEK" &amp;" " &amp;  INT((DAY(Stock_Info[[#This Row],[Date]])+WEEKDAY(DATE(YEAR(Stock_Info[[#This Row],[Date]]),MONTH(Stock_Info[[#This Row],[Date]]),1))-1)/7)+1</f>
        <v>WEEK 1</v>
      </c>
      <c r="D6800" s="12">
        <v>33</v>
      </c>
      <c r="E6800" s="12">
        <v>33.5</v>
      </c>
      <c r="F6800" s="12">
        <v>32.369999999999997</v>
      </c>
      <c r="G6800" s="12">
        <v>33.21</v>
      </c>
      <c r="H6800" s="12">
        <v>32.969599564344108</v>
      </c>
      <c r="I6800">
        <v>282792</v>
      </c>
      <c r="J6800">
        <v>1127</v>
      </c>
      <c r="K6800" s="12">
        <v>9323539</v>
      </c>
      <c r="L6800">
        <v>121066</v>
      </c>
      <c r="M6800">
        <v>42.81</v>
      </c>
      <c r="N6800">
        <v>1.1299999999999999</v>
      </c>
      <c r="O6800">
        <v>0.21</v>
      </c>
      <c r="P6800">
        <f xml:space="preserve"> IF(Stock_Info[[#This Row],[Close Price]] &gt; Stock_Info[[#This Row],[Open Price]], 1, 0)</f>
        <v>1</v>
      </c>
      <c r="Q6800" t="str">
        <f>IF(AND(Stock_Info[[#This Row],[% Deli. Qty to Traded Qty]]&gt;80,Stock_Info[[#This Row],[No. of Trades]]&lt;3000),"Unusual Day","")</f>
        <v/>
      </c>
      <c r="R6800" t="str">
        <f>IF(AND(Stock_Info[[#This Row],[Spread High-Low]] &lt; 10, Stock_Info[[#This Row],[% Deli. Qty to Traded Qty]] &gt; 90), "Good Day", "")</f>
        <v/>
      </c>
    </row>
    <row r="6801" spans="1:18">
      <c r="A6801" t="s">
        <v>67</v>
      </c>
      <c r="B6801" s="1">
        <v>45838</v>
      </c>
      <c r="C6801" s="1" t="str">
        <f>"WEEK" &amp;" " &amp;  INT((DAY(Stock_Info[[#This Row],[Date]])+WEEKDAY(DATE(YEAR(Stock_Info[[#This Row],[Date]]),MONTH(Stock_Info[[#This Row],[Date]]),1))-1)/7)+1</f>
        <v>WEEK 5</v>
      </c>
      <c r="D6801" s="12">
        <v>32.020000000000003</v>
      </c>
      <c r="E6801" s="12">
        <v>33.549999999999997</v>
      </c>
      <c r="F6801" s="12">
        <v>32.020000000000003</v>
      </c>
      <c r="G6801" s="12">
        <v>32.979999999999997</v>
      </c>
      <c r="H6801" s="12">
        <v>32.836597184539507</v>
      </c>
      <c r="I6801">
        <v>578662</v>
      </c>
      <c r="J6801">
        <v>2101</v>
      </c>
      <c r="K6801" s="12">
        <v>19001291</v>
      </c>
      <c r="L6801">
        <v>268629</v>
      </c>
      <c r="M6801">
        <v>46.42</v>
      </c>
      <c r="N6801">
        <v>1.53</v>
      </c>
      <c r="O6801">
        <v>0.96</v>
      </c>
      <c r="P6801">
        <f xml:space="preserve"> IF(Stock_Info[[#This Row],[Close Price]] &gt; Stock_Info[[#This Row],[Open Price]], 1, 0)</f>
        <v>1</v>
      </c>
      <c r="Q6801" t="str">
        <f>IF(AND(Stock_Info[[#This Row],[% Deli. Qty to Traded Qty]]&gt;80,Stock_Info[[#This Row],[No. of Trades]]&lt;3000),"Unusual Day","")</f>
        <v/>
      </c>
      <c r="R6801" t="str">
        <f>IF(AND(Stock_Info[[#This Row],[Spread High-Low]] &lt; 10, Stock_Info[[#This Row],[% Deli. Qty to Traded Qty]] &gt; 90), "Good Day", "")</f>
        <v/>
      </c>
    </row>
    <row r="6802" spans="1:18">
      <c r="A6802" t="s">
        <v>67</v>
      </c>
      <c r="B6802" s="1">
        <v>45835</v>
      </c>
      <c r="C6802" s="1" t="str">
        <f>"WEEK" &amp;" " &amp;  INT((DAY(Stock_Info[[#This Row],[Date]])+WEEKDAY(DATE(YEAR(Stock_Info[[#This Row],[Date]]),MONTH(Stock_Info[[#This Row],[Date]]),1))-1)/7)+1</f>
        <v>WEEK 4</v>
      </c>
      <c r="D6802" s="12">
        <v>30.38</v>
      </c>
      <c r="E6802" s="12">
        <v>32.72</v>
      </c>
      <c r="F6802" s="12">
        <v>30.38</v>
      </c>
      <c r="G6802" s="12">
        <v>32.229999999999997</v>
      </c>
      <c r="H6802" s="12">
        <v>31.698635088711079</v>
      </c>
      <c r="I6802">
        <v>367936</v>
      </c>
      <c r="J6802">
        <v>1178</v>
      </c>
      <c r="K6802" s="12">
        <v>11663069</v>
      </c>
      <c r="L6802">
        <v>186950</v>
      </c>
      <c r="M6802">
        <v>50.81</v>
      </c>
      <c r="N6802">
        <v>2.34</v>
      </c>
      <c r="O6802">
        <v>1.85</v>
      </c>
      <c r="P6802">
        <f xml:space="preserve"> IF(Stock_Info[[#This Row],[Close Price]] &gt; Stock_Info[[#This Row],[Open Price]], 1, 0)</f>
        <v>1</v>
      </c>
      <c r="Q6802" t="str">
        <f>IF(AND(Stock_Info[[#This Row],[% Deli. Qty to Traded Qty]]&gt;80,Stock_Info[[#This Row],[No. of Trades]]&lt;3000),"Unusual Day","")</f>
        <v/>
      </c>
      <c r="R6802" t="str">
        <f>IF(AND(Stock_Info[[#This Row],[Spread High-Low]] &lt; 10, Stock_Info[[#This Row],[% Deli. Qty to Traded Qty]] &gt; 90), "Good Day", "")</f>
        <v/>
      </c>
    </row>
    <row r="6803" spans="1:18">
      <c r="A6803" t="s">
        <v>67</v>
      </c>
      <c r="B6803" s="1">
        <v>45834</v>
      </c>
      <c r="C6803" s="1" t="str">
        <f>"WEEK" &amp;" " &amp;  INT((DAY(Stock_Info[[#This Row],[Date]])+WEEKDAY(DATE(YEAR(Stock_Info[[#This Row],[Date]]),MONTH(Stock_Info[[#This Row],[Date]]),1))-1)/7)+1</f>
        <v>WEEK 4</v>
      </c>
      <c r="D6803" s="12">
        <v>30.38</v>
      </c>
      <c r="E6803" s="12">
        <v>30.7</v>
      </c>
      <c r="F6803" s="12">
        <v>30.06</v>
      </c>
      <c r="G6803" s="12">
        <v>30.36</v>
      </c>
      <c r="H6803" s="12">
        <v>30.331882277221929</v>
      </c>
      <c r="I6803">
        <v>85455</v>
      </c>
      <c r="J6803">
        <v>495</v>
      </c>
      <c r="K6803" s="12">
        <v>2592011</v>
      </c>
      <c r="L6803">
        <v>46601</v>
      </c>
      <c r="M6803">
        <v>54.53</v>
      </c>
      <c r="N6803">
        <v>0.64</v>
      </c>
      <c r="O6803">
        <v>-0.02</v>
      </c>
      <c r="P6803">
        <f xml:space="preserve"> IF(Stock_Info[[#This Row],[Close Price]] &gt; Stock_Info[[#This Row],[Open Price]], 1, 0)</f>
        <v>0</v>
      </c>
      <c r="Q6803" t="str">
        <f>IF(AND(Stock_Info[[#This Row],[% Deli. Qty to Traded Qty]]&gt;80,Stock_Info[[#This Row],[No. of Trades]]&lt;3000),"Unusual Day","")</f>
        <v/>
      </c>
      <c r="R6803" t="str">
        <f>IF(AND(Stock_Info[[#This Row],[Spread High-Low]] &lt; 10, Stock_Info[[#This Row],[% Deli. Qty to Traded Qty]] &gt; 90), "Good Day", "")</f>
        <v/>
      </c>
    </row>
    <row r="6804" spans="1:18">
      <c r="A6804" t="s">
        <v>67</v>
      </c>
      <c r="B6804" s="1">
        <v>45833</v>
      </c>
      <c r="C6804" s="1" t="str">
        <f>"WEEK" &amp;" " &amp;  INT((DAY(Stock_Info[[#This Row],[Date]])+WEEKDAY(DATE(YEAR(Stock_Info[[#This Row],[Date]]),MONTH(Stock_Info[[#This Row],[Date]]),1))-1)/7)+1</f>
        <v>WEEK 4</v>
      </c>
      <c r="D6804" s="12">
        <v>30</v>
      </c>
      <c r="E6804" s="12">
        <v>30.51</v>
      </c>
      <c r="F6804" s="12">
        <v>30</v>
      </c>
      <c r="G6804" s="12">
        <v>30.38</v>
      </c>
      <c r="H6804" s="12">
        <v>30.316461069107309</v>
      </c>
      <c r="I6804">
        <v>263865</v>
      </c>
      <c r="J6804">
        <v>1081</v>
      </c>
      <c r="K6804" s="12">
        <v>7999453</v>
      </c>
      <c r="L6804">
        <v>121338</v>
      </c>
      <c r="M6804">
        <v>45.98</v>
      </c>
      <c r="N6804">
        <v>0.51</v>
      </c>
      <c r="O6804">
        <v>0.38</v>
      </c>
      <c r="P6804">
        <f xml:space="preserve"> IF(Stock_Info[[#This Row],[Close Price]] &gt; Stock_Info[[#This Row],[Open Price]], 1, 0)</f>
        <v>1</v>
      </c>
      <c r="Q6804" t="str">
        <f>IF(AND(Stock_Info[[#This Row],[% Deli. Qty to Traded Qty]]&gt;80,Stock_Info[[#This Row],[No. of Trades]]&lt;3000),"Unusual Day","")</f>
        <v/>
      </c>
      <c r="R6804" t="str">
        <f>IF(AND(Stock_Info[[#This Row],[Spread High-Low]] &lt; 10, Stock_Info[[#This Row],[% Deli. Qty to Traded Qty]] &gt; 90), "Good Day", "")</f>
        <v/>
      </c>
    </row>
    <row r="6805" spans="1:18">
      <c r="A6805" t="s">
        <v>67</v>
      </c>
      <c r="B6805" s="1">
        <v>45832</v>
      </c>
      <c r="C6805" s="1" t="str">
        <f>"WEEK" &amp;" " &amp;  INT((DAY(Stock_Info[[#This Row],[Date]])+WEEKDAY(DATE(YEAR(Stock_Info[[#This Row],[Date]]),MONTH(Stock_Info[[#This Row],[Date]]),1))-1)/7)+1</f>
        <v>WEEK 4</v>
      </c>
      <c r="D6805" s="12">
        <v>30.77</v>
      </c>
      <c r="E6805" s="12">
        <v>30.77</v>
      </c>
      <c r="F6805" s="12">
        <v>29.9</v>
      </c>
      <c r="G6805" s="12">
        <v>29.95</v>
      </c>
      <c r="H6805" s="12">
        <v>30.253207000180527</v>
      </c>
      <c r="I6805">
        <v>376676</v>
      </c>
      <c r="J6805">
        <v>1615</v>
      </c>
      <c r="K6805" s="12">
        <v>11395657</v>
      </c>
      <c r="L6805">
        <v>178815</v>
      </c>
      <c r="M6805">
        <v>47.47</v>
      </c>
      <c r="N6805">
        <v>0.87</v>
      </c>
      <c r="O6805">
        <v>-0.82</v>
      </c>
      <c r="P6805">
        <f xml:space="preserve"> IF(Stock_Info[[#This Row],[Close Price]] &gt; Stock_Info[[#This Row],[Open Price]], 1, 0)</f>
        <v>0</v>
      </c>
      <c r="Q6805" t="str">
        <f>IF(AND(Stock_Info[[#This Row],[% Deli. Qty to Traded Qty]]&gt;80,Stock_Info[[#This Row],[No. of Trades]]&lt;3000),"Unusual Day","")</f>
        <v/>
      </c>
      <c r="R6805" t="str">
        <f>IF(AND(Stock_Info[[#This Row],[Spread High-Low]] &lt; 10, Stock_Info[[#This Row],[% Deli. Qty to Traded Qty]] &gt; 90), "Good Day", "")</f>
        <v/>
      </c>
    </row>
    <row r="6806" spans="1:18">
      <c r="A6806" t="s">
        <v>67</v>
      </c>
      <c r="B6806" s="1">
        <v>45831</v>
      </c>
      <c r="C6806" s="1" t="str">
        <f>"WEEK" &amp;" " &amp;  INT((DAY(Stock_Info[[#This Row],[Date]])+WEEKDAY(DATE(YEAR(Stock_Info[[#This Row],[Date]]),MONTH(Stock_Info[[#This Row],[Date]]),1))-1)/7)+1</f>
        <v>WEEK 4</v>
      </c>
      <c r="D6806" s="12">
        <v>29.63</v>
      </c>
      <c r="E6806" s="12">
        <v>29.87</v>
      </c>
      <c r="F6806" s="12">
        <v>29.42</v>
      </c>
      <c r="G6806" s="12">
        <v>29.54</v>
      </c>
      <c r="H6806" s="12">
        <v>29.647856640899509</v>
      </c>
      <c r="I6806">
        <v>184990</v>
      </c>
      <c r="J6806">
        <v>637</v>
      </c>
      <c r="K6806" s="12">
        <v>5484557</v>
      </c>
      <c r="L6806">
        <v>103070</v>
      </c>
      <c r="M6806">
        <v>55.72</v>
      </c>
      <c r="N6806">
        <v>0.45</v>
      </c>
      <c r="O6806">
        <v>-0.09</v>
      </c>
      <c r="P6806">
        <f xml:space="preserve"> IF(Stock_Info[[#This Row],[Close Price]] &gt; Stock_Info[[#This Row],[Open Price]], 1, 0)</f>
        <v>0</v>
      </c>
      <c r="Q6806" t="str">
        <f>IF(AND(Stock_Info[[#This Row],[% Deli. Qty to Traded Qty]]&gt;80,Stock_Info[[#This Row],[No. of Trades]]&lt;3000),"Unusual Day","")</f>
        <v/>
      </c>
      <c r="R6806" t="str">
        <f>IF(AND(Stock_Info[[#This Row],[Spread High-Low]] &lt; 10, Stock_Info[[#This Row],[% Deli. Qty to Traded Qty]] &gt; 90), "Good Day", "")</f>
        <v/>
      </c>
    </row>
    <row r="6807" spans="1:18">
      <c r="A6807" t="s">
        <v>67</v>
      </c>
      <c r="B6807" s="1">
        <v>45828</v>
      </c>
      <c r="C6807" s="1" t="str">
        <f>"WEEK" &amp;" " &amp;  INT((DAY(Stock_Info[[#This Row],[Date]])+WEEKDAY(DATE(YEAR(Stock_Info[[#This Row],[Date]]),MONTH(Stock_Info[[#This Row],[Date]]),1))-1)/7)+1</f>
        <v>WEEK 3</v>
      </c>
      <c r="D6807" s="12">
        <v>29.71</v>
      </c>
      <c r="E6807" s="12">
        <v>30.3</v>
      </c>
      <c r="F6807" s="12">
        <v>29.4</v>
      </c>
      <c r="G6807" s="12">
        <v>29.52</v>
      </c>
      <c r="H6807" s="12">
        <v>29.728135214860878</v>
      </c>
      <c r="I6807">
        <v>288489</v>
      </c>
      <c r="J6807">
        <v>994</v>
      </c>
      <c r="K6807" s="12">
        <v>8576240</v>
      </c>
      <c r="L6807">
        <v>118348</v>
      </c>
      <c r="M6807">
        <v>41.02</v>
      </c>
      <c r="N6807">
        <v>0.9</v>
      </c>
      <c r="O6807">
        <v>-0.19</v>
      </c>
      <c r="P6807">
        <f xml:space="preserve"> IF(Stock_Info[[#This Row],[Close Price]] &gt; Stock_Info[[#This Row],[Open Price]], 1, 0)</f>
        <v>0</v>
      </c>
      <c r="Q6807" t="str">
        <f>IF(AND(Stock_Info[[#This Row],[% Deli. Qty to Traded Qty]]&gt;80,Stock_Info[[#This Row],[No. of Trades]]&lt;3000),"Unusual Day","")</f>
        <v/>
      </c>
      <c r="R6807" t="str">
        <f>IF(AND(Stock_Info[[#This Row],[Spread High-Low]] &lt; 10, Stock_Info[[#This Row],[% Deli. Qty to Traded Qty]] &gt; 90), "Good Day", "")</f>
        <v/>
      </c>
    </row>
    <row r="6808" spans="1:18">
      <c r="A6808" t="s">
        <v>67</v>
      </c>
      <c r="B6808" s="1">
        <v>45827</v>
      </c>
      <c r="C6808" s="1" t="str">
        <f>"WEEK" &amp;" " &amp;  INT((DAY(Stock_Info[[#This Row],[Date]])+WEEKDAY(DATE(YEAR(Stock_Info[[#This Row],[Date]]),MONTH(Stock_Info[[#This Row],[Date]]),1))-1)/7)+1</f>
        <v>WEEK 3</v>
      </c>
      <c r="D6808" s="12">
        <v>30.96</v>
      </c>
      <c r="E6808" s="12">
        <v>31.02</v>
      </c>
      <c r="F6808" s="12">
        <v>29.75</v>
      </c>
      <c r="G6808" s="12">
        <v>29.91</v>
      </c>
      <c r="H6808" s="12">
        <v>30.215372667038807</v>
      </c>
      <c r="I6808">
        <v>82406</v>
      </c>
      <c r="J6808">
        <v>611</v>
      </c>
      <c r="K6808" s="12">
        <v>2489928</v>
      </c>
      <c r="L6808">
        <v>33857</v>
      </c>
      <c r="M6808">
        <v>41.09</v>
      </c>
      <c r="N6808">
        <v>1.27</v>
      </c>
      <c r="O6808">
        <v>-1.05</v>
      </c>
      <c r="P6808">
        <f xml:space="preserve"> IF(Stock_Info[[#This Row],[Close Price]] &gt; Stock_Info[[#This Row],[Open Price]], 1, 0)</f>
        <v>0</v>
      </c>
      <c r="Q6808" t="str">
        <f>IF(AND(Stock_Info[[#This Row],[% Deli. Qty to Traded Qty]]&gt;80,Stock_Info[[#This Row],[No. of Trades]]&lt;3000),"Unusual Day","")</f>
        <v/>
      </c>
      <c r="R6808" t="str">
        <f>IF(AND(Stock_Info[[#This Row],[Spread High-Low]] &lt; 10, Stock_Info[[#This Row],[% Deli. Qty to Traded Qty]] &gt; 90), "Good Day", "")</f>
        <v/>
      </c>
    </row>
    <row r="6809" spans="1:18">
      <c r="A6809" t="s">
        <v>67</v>
      </c>
      <c r="B6809" s="1">
        <v>45826</v>
      </c>
      <c r="C6809" s="1" t="str">
        <f>"WEEK" &amp;" " &amp;  INT((DAY(Stock_Info[[#This Row],[Date]])+WEEKDAY(DATE(YEAR(Stock_Info[[#This Row],[Date]]),MONTH(Stock_Info[[#This Row],[Date]]),1))-1)/7)+1</f>
        <v>WEEK 3</v>
      </c>
      <c r="D6809" s="12">
        <v>31.72</v>
      </c>
      <c r="E6809" s="12">
        <v>31.72</v>
      </c>
      <c r="F6809" s="12">
        <v>30.86</v>
      </c>
      <c r="G6809" s="12">
        <v>30.97</v>
      </c>
      <c r="H6809" s="12">
        <v>31.10879870751047</v>
      </c>
      <c r="I6809">
        <v>47041</v>
      </c>
      <c r="J6809">
        <v>442</v>
      </c>
      <c r="K6809" s="12">
        <v>1463389</v>
      </c>
      <c r="L6809">
        <v>21985</v>
      </c>
      <c r="M6809">
        <v>46.74</v>
      </c>
      <c r="N6809">
        <v>0.86</v>
      </c>
      <c r="O6809">
        <v>-0.75</v>
      </c>
      <c r="P6809">
        <f xml:space="preserve"> IF(Stock_Info[[#This Row],[Close Price]] &gt; Stock_Info[[#This Row],[Open Price]], 1, 0)</f>
        <v>0</v>
      </c>
      <c r="Q6809" t="str">
        <f>IF(AND(Stock_Info[[#This Row],[% Deli. Qty to Traded Qty]]&gt;80,Stock_Info[[#This Row],[No. of Trades]]&lt;3000),"Unusual Day","")</f>
        <v/>
      </c>
      <c r="R6809" t="str">
        <f>IF(AND(Stock_Info[[#This Row],[Spread High-Low]] &lt; 10, Stock_Info[[#This Row],[% Deli. Qty to Traded Qty]] &gt; 90), "Good Day", "")</f>
        <v/>
      </c>
    </row>
    <row r="6810" spans="1:18">
      <c r="A6810" t="s">
        <v>67</v>
      </c>
      <c r="B6810" s="1">
        <v>45825</v>
      </c>
      <c r="C6810" s="1" t="str">
        <f>"WEEK" &amp;" " &amp;  INT((DAY(Stock_Info[[#This Row],[Date]])+WEEKDAY(DATE(YEAR(Stock_Info[[#This Row],[Date]]),MONTH(Stock_Info[[#This Row],[Date]]),1))-1)/7)+1</f>
        <v>WEEK 3</v>
      </c>
      <c r="D6810" s="12">
        <v>31.41</v>
      </c>
      <c r="E6810" s="12">
        <v>32.299999999999997</v>
      </c>
      <c r="F6810" s="12">
        <v>31.14</v>
      </c>
      <c r="G6810" s="12">
        <v>31.27</v>
      </c>
      <c r="H6810" s="12">
        <v>31.5514132988183</v>
      </c>
      <c r="I6810">
        <v>196243</v>
      </c>
      <c r="J6810">
        <v>796</v>
      </c>
      <c r="K6810" s="12">
        <v>6191744</v>
      </c>
      <c r="L6810">
        <v>84990</v>
      </c>
      <c r="M6810">
        <v>43.31</v>
      </c>
      <c r="N6810">
        <v>1.1599999999999999</v>
      </c>
      <c r="O6810">
        <v>-0.14000000000000001</v>
      </c>
      <c r="P6810">
        <f xml:space="preserve"> IF(Stock_Info[[#This Row],[Close Price]] &gt; Stock_Info[[#This Row],[Open Price]], 1, 0)</f>
        <v>0</v>
      </c>
      <c r="Q6810" t="str">
        <f>IF(AND(Stock_Info[[#This Row],[% Deli. Qty to Traded Qty]]&gt;80,Stock_Info[[#This Row],[No. of Trades]]&lt;3000),"Unusual Day","")</f>
        <v/>
      </c>
      <c r="R6810" t="str">
        <f>IF(AND(Stock_Info[[#This Row],[Spread High-Low]] &lt; 10, Stock_Info[[#This Row],[% Deli. Qty to Traded Qty]] &gt; 90), "Good Day", "")</f>
        <v/>
      </c>
    </row>
    <row r="6811" spans="1:18">
      <c r="A6811" t="s">
        <v>67</v>
      </c>
      <c r="B6811" s="1">
        <v>45824</v>
      </c>
      <c r="C6811" s="1" t="str">
        <f>"WEEK" &amp;" " &amp;  INT((DAY(Stock_Info[[#This Row],[Date]])+WEEKDAY(DATE(YEAR(Stock_Info[[#This Row],[Date]]),MONTH(Stock_Info[[#This Row],[Date]]),1))-1)/7)+1</f>
        <v>WEEK 3</v>
      </c>
      <c r="D6811" s="12">
        <v>31.1</v>
      </c>
      <c r="E6811" s="12">
        <v>31.45</v>
      </c>
      <c r="F6811" s="12">
        <v>30.36</v>
      </c>
      <c r="G6811" s="12">
        <v>31.24</v>
      </c>
      <c r="H6811" s="12">
        <v>30.968996505101536</v>
      </c>
      <c r="I6811">
        <v>355089</v>
      </c>
      <c r="J6811">
        <v>1902</v>
      </c>
      <c r="K6811" s="12">
        <v>10996750</v>
      </c>
      <c r="L6811">
        <v>127751</v>
      </c>
      <c r="M6811">
        <v>35.979999999999997</v>
      </c>
      <c r="N6811">
        <v>1.0900000000000001</v>
      </c>
      <c r="O6811">
        <v>0.14000000000000001</v>
      </c>
      <c r="P6811">
        <f xml:space="preserve"> IF(Stock_Info[[#This Row],[Close Price]] &gt; Stock_Info[[#This Row],[Open Price]], 1, 0)</f>
        <v>1</v>
      </c>
      <c r="Q6811" t="str">
        <f>IF(AND(Stock_Info[[#This Row],[% Deli. Qty to Traded Qty]]&gt;80,Stock_Info[[#This Row],[No. of Trades]]&lt;3000),"Unusual Day","")</f>
        <v/>
      </c>
      <c r="R6811" t="str">
        <f>IF(AND(Stock_Info[[#This Row],[Spread High-Low]] &lt; 10, Stock_Info[[#This Row],[% Deli. Qty to Traded Qty]] &gt; 90), "Good Day", "")</f>
        <v/>
      </c>
    </row>
    <row r="6812" spans="1:18">
      <c r="A6812" t="s">
        <v>67</v>
      </c>
      <c r="B6812" s="1">
        <v>45821</v>
      </c>
      <c r="C6812" s="1" t="str">
        <f>"WEEK" &amp;" " &amp;  INT((DAY(Stock_Info[[#This Row],[Date]])+WEEKDAY(DATE(YEAR(Stock_Info[[#This Row],[Date]]),MONTH(Stock_Info[[#This Row],[Date]]),1))-1)/7)+1</f>
        <v>WEEK 2</v>
      </c>
      <c r="D6812" s="12">
        <v>31.51</v>
      </c>
      <c r="E6812" s="12">
        <v>31.62</v>
      </c>
      <c r="F6812" s="12">
        <v>30.95</v>
      </c>
      <c r="G6812" s="12">
        <v>31.51</v>
      </c>
      <c r="H6812" s="12">
        <v>31.256859720901023</v>
      </c>
      <c r="I6812">
        <v>216554</v>
      </c>
      <c r="J6812">
        <v>1019</v>
      </c>
      <c r="K6812" s="12">
        <v>6768798</v>
      </c>
      <c r="L6812">
        <v>68962</v>
      </c>
      <c r="M6812">
        <v>31.85</v>
      </c>
      <c r="N6812">
        <v>0.67</v>
      </c>
      <c r="O6812">
        <v>0</v>
      </c>
      <c r="P6812">
        <f xml:space="preserve"> IF(Stock_Info[[#This Row],[Close Price]] &gt; Stock_Info[[#This Row],[Open Price]], 1, 0)</f>
        <v>0</v>
      </c>
      <c r="Q6812" t="str">
        <f>IF(AND(Stock_Info[[#This Row],[% Deli. Qty to Traded Qty]]&gt;80,Stock_Info[[#This Row],[No. of Trades]]&lt;3000),"Unusual Day","")</f>
        <v/>
      </c>
      <c r="R6812" t="str">
        <f>IF(AND(Stock_Info[[#This Row],[Spread High-Low]] &lt; 10, Stock_Info[[#This Row],[% Deli. Qty to Traded Qty]] &gt; 90), "Good Day", "")</f>
        <v/>
      </c>
    </row>
    <row r="6813" spans="1:18">
      <c r="A6813" t="s">
        <v>67</v>
      </c>
      <c r="B6813" s="1">
        <v>45820</v>
      </c>
      <c r="C6813" s="1" t="str">
        <f>"WEEK" &amp;" " &amp;  INT((DAY(Stock_Info[[#This Row],[Date]])+WEEKDAY(DATE(YEAR(Stock_Info[[#This Row],[Date]]),MONTH(Stock_Info[[#This Row],[Date]]),1))-1)/7)+1</f>
        <v>WEEK 2</v>
      </c>
      <c r="D6813" s="12">
        <v>32.31</v>
      </c>
      <c r="E6813" s="12">
        <v>32.630000000000003</v>
      </c>
      <c r="F6813" s="12">
        <v>31.8</v>
      </c>
      <c r="G6813" s="12">
        <v>31.93</v>
      </c>
      <c r="H6813" s="12">
        <v>32.286905094150676</v>
      </c>
      <c r="I6813">
        <v>243652</v>
      </c>
      <c r="J6813">
        <v>924</v>
      </c>
      <c r="K6813" s="12">
        <v>7866769</v>
      </c>
      <c r="L6813">
        <v>116053</v>
      </c>
      <c r="M6813">
        <v>47.63</v>
      </c>
      <c r="N6813">
        <v>0.83</v>
      </c>
      <c r="O6813">
        <v>-0.38</v>
      </c>
      <c r="P6813">
        <f xml:space="preserve"> IF(Stock_Info[[#This Row],[Close Price]] &gt; Stock_Info[[#This Row],[Open Price]], 1, 0)</f>
        <v>0</v>
      </c>
      <c r="Q6813" t="str">
        <f>IF(AND(Stock_Info[[#This Row],[% Deli. Qty to Traded Qty]]&gt;80,Stock_Info[[#This Row],[No. of Trades]]&lt;3000),"Unusual Day","")</f>
        <v/>
      </c>
      <c r="R6813" t="str">
        <f>IF(AND(Stock_Info[[#This Row],[Spread High-Low]] &lt; 10, Stock_Info[[#This Row],[% Deli. Qty to Traded Qty]] &gt; 90), "Good Day", "")</f>
        <v/>
      </c>
    </row>
    <row r="6814" spans="1:18">
      <c r="A6814" t="s">
        <v>67</v>
      </c>
      <c r="B6814" s="1">
        <v>45819</v>
      </c>
      <c r="C6814" s="1" t="str">
        <f>"WEEK" &amp;" " &amp;  INT((DAY(Stock_Info[[#This Row],[Date]])+WEEKDAY(DATE(YEAR(Stock_Info[[#This Row],[Date]]),MONTH(Stock_Info[[#This Row],[Date]]),1))-1)/7)+1</f>
        <v>WEEK 2</v>
      </c>
      <c r="D6814" s="12">
        <v>33.19</v>
      </c>
      <c r="E6814" s="12">
        <v>33.19</v>
      </c>
      <c r="F6814" s="12">
        <v>31.95</v>
      </c>
      <c r="G6814" s="12">
        <v>32.31</v>
      </c>
      <c r="H6814" s="12">
        <v>32.439247767549134</v>
      </c>
      <c r="I6814">
        <v>760935</v>
      </c>
      <c r="J6814">
        <v>2671</v>
      </c>
      <c r="K6814" s="12">
        <v>24684159</v>
      </c>
      <c r="L6814">
        <v>458325</v>
      </c>
      <c r="M6814">
        <v>60.23</v>
      </c>
      <c r="N6814">
        <v>1.24</v>
      </c>
      <c r="O6814">
        <v>-0.88</v>
      </c>
      <c r="P6814">
        <f xml:space="preserve"> IF(Stock_Info[[#This Row],[Close Price]] &gt; Stock_Info[[#This Row],[Open Price]], 1, 0)</f>
        <v>0</v>
      </c>
      <c r="Q6814" t="str">
        <f>IF(AND(Stock_Info[[#This Row],[% Deli. Qty to Traded Qty]]&gt;80,Stock_Info[[#This Row],[No. of Trades]]&lt;3000),"Unusual Day","")</f>
        <v/>
      </c>
      <c r="R6814" t="str">
        <f>IF(AND(Stock_Info[[#This Row],[Spread High-Low]] &lt; 10, Stock_Info[[#This Row],[% Deli. Qty to Traded Qty]] &gt; 90), "Good Day", "")</f>
        <v/>
      </c>
    </row>
    <row r="6815" spans="1:18">
      <c r="A6815" t="s">
        <v>67</v>
      </c>
      <c r="B6815" s="1">
        <v>45818</v>
      </c>
      <c r="C6815" s="1" t="str">
        <f>"WEEK" &amp;" " &amp;  INT((DAY(Stock_Info[[#This Row],[Date]])+WEEKDAY(DATE(YEAR(Stock_Info[[#This Row],[Date]]),MONTH(Stock_Info[[#This Row],[Date]]),1))-1)/7)+1</f>
        <v>WEEK 2</v>
      </c>
      <c r="D6815" s="12">
        <v>33.43</v>
      </c>
      <c r="E6815" s="12">
        <v>33.54</v>
      </c>
      <c r="F6815" s="12">
        <v>32.86</v>
      </c>
      <c r="G6815" s="12">
        <v>32.979999999999997</v>
      </c>
      <c r="H6815" s="12">
        <v>33.07479242903414</v>
      </c>
      <c r="I6815">
        <v>523315</v>
      </c>
      <c r="J6815">
        <v>2044</v>
      </c>
      <c r="K6815" s="12">
        <v>17308535</v>
      </c>
      <c r="L6815">
        <v>258894</v>
      </c>
      <c r="M6815">
        <v>49.47</v>
      </c>
      <c r="N6815">
        <v>0.68</v>
      </c>
      <c r="O6815">
        <v>-0.45</v>
      </c>
      <c r="P6815">
        <f xml:space="preserve"> IF(Stock_Info[[#This Row],[Close Price]] &gt; Stock_Info[[#This Row],[Open Price]], 1, 0)</f>
        <v>0</v>
      </c>
      <c r="Q6815" t="str">
        <f>IF(AND(Stock_Info[[#This Row],[% Deli. Qty to Traded Qty]]&gt;80,Stock_Info[[#This Row],[No. of Trades]]&lt;3000),"Unusual Day","")</f>
        <v/>
      </c>
      <c r="R6815" t="str">
        <f>IF(AND(Stock_Info[[#This Row],[Spread High-Low]] &lt; 10, Stock_Info[[#This Row],[% Deli. Qty to Traded Qty]] &gt; 90), "Good Day", "")</f>
        <v/>
      </c>
    </row>
    <row r="6816" spans="1:18">
      <c r="A6816" t="s">
        <v>67</v>
      </c>
      <c r="B6816" s="1">
        <v>45817</v>
      </c>
      <c r="C6816" s="1" t="str">
        <f>"WEEK" &amp;" " &amp;  INT((DAY(Stock_Info[[#This Row],[Date]])+WEEKDAY(DATE(YEAR(Stock_Info[[#This Row],[Date]]),MONTH(Stock_Info[[#This Row],[Date]]),1))-1)/7)+1</f>
        <v>WEEK 2</v>
      </c>
      <c r="D6816" s="12">
        <v>33.33</v>
      </c>
      <c r="E6816" s="12">
        <v>34.43</v>
      </c>
      <c r="F6816" s="12">
        <v>33.08</v>
      </c>
      <c r="G6816" s="12">
        <v>33.450000000000003</v>
      </c>
      <c r="H6816" s="12">
        <v>33.742235034941331</v>
      </c>
      <c r="I6816">
        <v>495688</v>
      </c>
      <c r="J6816">
        <v>2263</v>
      </c>
      <c r="K6816" s="12">
        <v>16725621</v>
      </c>
      <c r="L6816">
        <v>197915</v>
      </c>
      <c r="M6816">
        <v>39.93</v>
      </c>
      <c r="N6816">
        <v>1.35</v>
      </c>
      <c r="O6816">
        <v>0.12</v>
      </c>
      <c r="P6816">
        <f xml:space="preserve"> IF(Stock_Info[[#This Row],[Close Price]] &gt; Stock_Info[[#This Row],[Open Price]], 1, 0)</f>
        <v>1</v>
      </c>
      <c r="Q6816" t="str">
        <f>IF(AND(Stock_Info[[#This Row],[% Deli. Qty to Traded Qty]]&gt;80,Stock_Info[[#This Row],[No. of Trades]]&lt;3000),"Unusual Day","")</f>
        <v/>
      </c>
      <c r="R6816" t="str">
        <f>IF(AND(Stock_Info[[#This Row],[Spread High-Low]] &lt; 10, Stock_Info[[#This Row],[% Deli. Qty to Traded Qty]] &gt; 90), "Good Day", "")</f>
        <v/>
      </c>
    </row>
    <row r="6817" spans="1:18">
      <c r="A6817" t="s">
        <v>67</v>
      </c>
      <c r="B6817" s="1">
        <v>45814</v>
      </c>
      <c r="C6817" s="1" t="str">
        <f>"WEEK" &amp;" " &amp;  INT((DAY(Stock_Info[[#This Row],[Date]])+WEEKDAY(DATE(YEAR(Stock_Info[[#This Row],[Date]]),MONTH(Stock_Info[[#This Row],[Date]]),1))-1)/7)+1</f>
        <v>WEEK 1</v>
      </c>
      <c r="D6817" s="12">
        <v>32.85</v>
      </c>
      <c r="E6817" s="12">
        <v>33.47</v>
      </c>
      <c r="F6817" s="12">
        <v>32.18</v>
      </c>
      <c r="G6817" s="12">
        <v>32.68</v>
      </c>
      <c r="H6817" s="12">
        <v>32.845131890901513</v>
      </c>
      <c r="I6817">
        <v>254339</v>
      </c>
      <c r="J6817">
        <v>1330</v>
      </c>
      <c r="K6817" s="12">
        <v>8353798</v>
      </c>
      <c r="L6817">
        <v>70515</v>
      </c>
      <c r="M6817">
        <v>27.72</v>
      </c>
      <c r="N6817">
        <v>1.29</v>
      </c>
      <c r="O6817">
        <v>-0.17</v>
      </c>
      <c r="P6817">
        <f xml:space="preserve"> IF(Stock_Info[[#This Row],[Close Price]] &gt; Stock_Info[[#This Row],[Open Price]], 1, 0)</f>
        <v>0</v>
      </c>
      <c r="Q6817" t="str">
        <f>IF(AND(Stock_Info[[#This Row],[% Deli. Qty to Traded Qty]]&gt;80,Stock_Info[[#This Row],[No. of Trades]]&lt;3000),"Unusual Day","")</f>
        <v/>
      </c>
      <c r="R6817" t="str">
        <f>IF(AND(Stock_Info[[#This Row],[Spread High-Low]] &lt; 10, Stock_Info[[#This Row],[% Deli. Qty to Traded Qty]] &gt; 90), "Good Day", "")</f>
        <v/>
      </c>
    </row>
    <row r="6818" spans="1:18">
      <c r="A6818" t="s">
        <v>67</v>
      </c>
      <c r="B6818" s="1">
        <v>45813</v>
      </c>
      <c r="C6818" s="1" t="str">
        <f>"WEEK" &amp;" " &amp;  INT((DAY(Stock_Info[[#This Row],[Date]])+WEEKDAY(DATE(YEAR(Stock_Info[[#This Row],[Date]]),MONTH(Stock_Info[[#This Row],[Date]]),1))-1)/7)+1</f>
        <v>WEEK 1</v>
      </c>
      <c r="D6818" s="12">
        <v>33.15</v>
      </c>
      <c r="E6818" s="12">
        <v>33.15</v>
      </c>
      <c r="F6818" s="12">
        <v>32.61</v>
      </c>
      <c r="G6818" s="12">
        <v>32.69</v>
      </c>
      <c r="H6818" s="12">
        <v>32.874887618225628</v>
      </c>
      <c r="I6818">
        <v>139035</v>
      </c>
      <c r="J6818">
        <v>629</v>
      </c>
      <c r="K6818" s="12">
        <v>4570760</v>
      </c>
      <c r="L6818">
        <v>55005</v>
      </c>
      <c r="M6818">
        <v>39.56</v>
      </c>
      <c r="N6818">
        <v>0.54</v>
      </c>
      <c r="O6818">
        <v>-0.46</v>
      </c>
      <c r="P6818">
        <f xml:space="preserve"> IF(Stock_Info[[#This Row],[Close Price]] &gt; Stock_Info[[#This Row],[Open Price]], 1, 0)</f>
        <v>0</v>
      </c>
      <c r="Q6818" t="str">
        <f>IF(AND(Stock_Info[[#This Row],[% Deli. Qty to Traded Qty]]&gt;80,Stock_Info[[#This Row],[No. of Trades]]&lt;3000),"Unusual Day","")</f>
        <v/>
      </c>
      <c r="R6818" t="str">
        <f>IF(AND(Stock_Info[[#This Row],[Spread High-Low]] &lt; 10, Stock_Info[[#This Row],[% Deli. Qty to Traded Qty]] &gt; 90), "Good Day", "")</f>
        <v/>
      </c>
    </row>
    <row r="6819" spans="1:18">
      <c r="A6819" t="s">
        <v>67</v>
      </c>
      <c r="B6819" s="1">
        <v>45812</v>
      </c>
      <c r="C6819" s="1" t="str">
        <f>"WEEK" &amp;" " &amp;  INT((DAY(Stock_Info[[#This Row],[Date]])+WEEKDAY(DATE(YEAR(Stock_Info[[#This Row],[Date]]),MONTH(Stock_Info[[#This Row],[Date]]),1))-1)/7)+1</f>
        <v>WEEK 1</v>
      </c>
      <c r="D6819" s="12">
        <v>32.68</v>
      </c>
      <c r="E6819" s="12">
        <v>33.15</v>
      </c>
      <c r="F6819" s="12">
        <v>31.85</v>
      </c>
      <c r="G6819" s="12">
        <v>32.96</v>
      </c>
      <c r="H6819" s="12">
        <v>32.712857452855651</v>
      </c>
      <c r="I6819">
        <v>188941</v>
      </c>
      <c r="J6819">
        <v>747</v>
      </c>
      <c r="K6819" s="12">
        <v>6180800</v>
      </c>
      <c r="L6819">
        <v>67238</v>
      </c>
      <c r="M6819">
        <v>35.590000000000003</v>
      </c>
      <c r="N6819">
        <v>1.3</v>
      </c>
      <c r="O6819">
        <v>0.28000000000000003</v>
      </c>
      <c r="P6819">
        <f xml:space="preserve"> IF(Stock_Info[[#This Row],[Close Price]] &gt; Stock_Info[[#This Row],[Open Price]], 1, 0)</f>
        <v>1</v>
      </c>
      <c r="Q6819" t="str">
        <f>IF(AND(Stock_Info[[#This Row],[% Deli. Qty to Traded Qty]]&gt;80,Stock_Info[[#This Row],[No. of Trades]]&lt;3000),"Unusual Day","")</f>
        <v/>
      </c>
      <c r="R6819" t="str">
        <f>IF(AND(Stock_Info[[#This Row],[Spread High-Low]] &lt; 10, Stock_Info[[#This Row],[% Deli. Qty to Traded Qty]] &gt; 90), "Good Day", "")</f>
        <v/>
      </c>
    </row>
    <row r="6820" spans="1:18">
      <c r="A6820" t="s">
        <v>67</v>
      </c>
      <c r="B6820" s="1">
        <v>45811</v>
      </c>
      <c r="C6820" s="1" t="str">
        <f>"WEEK" &amp;" " &amp;  INT((DAY(Stock_Info[[#This Row],[Date]])+WEEKDAY(DATE(YEAR(Stock_Info[[#This Row],[Date]]),MONTH(Stock_Info[[#This Row],[Date]]),1))-1)/7)+1</f>
        <v>WEEK 1</v>
      </c>
      <c r="D6820" s="12">
        <v>33.380000000000003</v>
      </c>
      <c r="E6820" s="12">
        <v>33.75</v>
      </c>
      <c r="F6820" s="12">
        <v>32.49</v>
      </c>
      <c r="G6820" s="12">
        <v>32.68</v>
      </c>
      <c r="H6820" s="12">
        <v>33.133510347709326</v>
      </c>
      <c r="I6820">
        <v>1323433</v>
      </c>
      <c r="J6820">
        <v>4220</v>
      </c>
      <c r="K6820" s="12">
        <v>43849981</v>
      </c>
      <c r="L6820">
        <v>522755</v>
      </c>
      <c r="M6820">
        <v>39.5</v>
      </c>
      <c r="N6820">
        <v>1.26</v>
      </c>
      <c r="O6820">
        <v>-0.7</v>
      </c>
      <c r="P6820">
        <f xml:space="preserve"> IF(Stock_Info[[#This Row],[Close Price]] &gt; Stock_Info[[#This Row],[Open Price]], 1, 0)</f>
        <v>0</v>
      </c>
      <c r="Q6820" t="str">
        <f>IF(AND(Stock_Info[[#This Row],[% Deli. Qty to Traded Qty]]&gt;80,Stock_Info[[#This Row],[No. of Trades]]&lt;3000),"Unusual Day","")</f>
        <v/>
      </c>
      <c r="R6820" t="str">
        <f>IF(AND(Stock_Info[[#This Row],[Spread High-Low]] &lt; 10, Stock_Info[[#This Row],[% Deli. Qty to Traded Qty]] &gt; 90), "Good Day", "")</f>
        <v/>
      </c>
    </row>
    <row r="6821" spans="1:18">
      <c r="A6821" t="s">
        <v>67</v>
      </c>
      <c r="B6821" s="1">
        <v>45810</v>
      </c>
      <c r="C6821" s="1" t="str">
        <f>"WEEK" &amp;" " &amp;  INT((DAY(Stock_Info[[#This Row],[Date]])+WEEKDAY(DATE(YEAR(Stock_Info[[#This Row],[Date]]),MONTH(Stock_Info[[#This Row],[Date]]),1))-1)/7)+1</f>
        <v>WEEK 1</v>
      </c>
      <c r="D6821" s="12">
        <v>32.94</v>
      </c>
      <c r="E6821" s="12">
        <v>33.380000000000003</v>
      </c>
      <c r="F6821" s="12">
        <v>31.95</v>
      </c>
      <c r="G6821" s="12">
        <v>33.130000000000003</v>
      </c>
      <c r="H6821" s="12">
        <v>32.927661917052141</v>
      </c>
      <c r="I6821">
        <v>1538581</v>
      </c>
      <c r="J6821">
        <v>7212</v>
      </c>
      <c r="K6821" s="12">
        <v>50661875</v>
      </c>
      <c r="L6821">
        <v>774715</v>
      </c>
      <c r="M6821">
        <v>50.35</v>
      </c>
      <c r="N6821">
        <v>1.43</v>
      </c>
      <c r="O6821">
        <v>0.19</v>
      </c>
      <c r="P6821">
        <f xml:space="preserve"> IF(Stock_Info[[#This Row],[Close Price]] &gt; Stock_Info[[#This Row],[Open Price]], 1, 0)</f>
        <v>1</v>
      </c>
      <c r="Q6821" t="str">
        <f>IF(AND(Stock_Info[[#This Row],[% Deli. Qty to Traded Qty]]&gt;80,Stock_Info[[#This Row],[No. of Trades]]&lt;3000),"Unusual Day","")</f>
        <v/>
      </c>
      <c r="R6821" t="str">
        <f>IF(AND(Stock_Info[[#This Row],[Spread High-Low]] &lt; 10, Stock_Info[[#This Row],[% Deli. Qty to Traded Qty]] &gt; 90), "Good Day", "")</f>
        <v/>
      </c>
    </row>
    <row r="6822" spans="1:18">
      <c r="A6822" t="s">
        <v>67</v>
      </c>
      <c r="B6822" s="1">
        <v>45807</v>
      </c>
      <c r="C6822" s="1" t="str">
        <f>"WEEK" &amp;" " &amp;  INT((DAY(Stock_Info[[#This Row],[Date]])+WEEKDAY(DATE(YEAR(Stock_Info[[#This Row],[Date]]),MONTH(Stock_Info[[#This Row],[Date]]),1))-1)/7)+1</f>
        <v>WEEK 5</v>
      </c>
      <c r="D6822" s="12">
        <v>30.96</v>
      </c>
      <c r="E6822" s="12">
        <v>32.33</v>
      </c>
      <c r="F6822" s="12">
        <v>30.35</v>
      </c>
      <c r="G6822" s="12">
        <v>31.99</v>
      </c>
      <c r="H6822" s="12">
        <v>31.608280634204267</v>
      </c>
      <c r="I6822">
        <v>1267415</v>
      </c>
      <c r="J6822">
        <v>3280</v>
      </c>
      <c r="K6822" s="12">
        <v>40060809</v>
      </c>
      <c r="L6822">
        <v>646883</v>
      </c>
      <c r="M6822">
        <v>51.04</v>
      </c>
      <c r="N6822">
        <v>1.98</v>
      </c>
      <c r="O6822">
        <v>1.03</v>
      </c>
      <c r="P6822">
        <f xml:space="preserve"> IF(Stock_Info[[#This Row],[Close Price]] &gt; Stock_Info[[#This Row],[Open Price]], 1, 0)</f>
        <v>1</v>
      </c>
      <c r="Q6822" t="str">
        <f>IF(AND(Stock_Info[[#This Row],[% Deli. Qty to Traded Qty]]&gt;80,Stock_Info[[#This Row],[No. of Trades]]&lt;3000),"Unusual Day","")</f>
        <v/>
      </c>
      <c r="R6822" t="str">
        <f>IF(AND(Stock_Info[[#This Row],[Spread High-Low]] &lt; 10, Stock_Info[[#This Row],[% Deli. Qty to Traded Qty]] &gt; 90), "Good Day", "")</f>
        <v/>
      </c>
    </row>
    <row r="6823" spans="1:18">
      <c r="A6823" t="s">
        <v>67</v>
      </c>
      <c r="B6823" s="1">
        <v>45806</v>
      </c>
      <c r="C6823" s="1" t="str">
        <f>"WEEK" &amp;" " &amp;  INT((DAY(Stock_Info[[#This Row],[Date]])+WEEKDAY(DATE(YEAR(Stock_Info[[#This Row],[Date]]),MONTH(Stock_Info[[#This Row],[Date]]),1))-1)/7)+1</f>
        <v>WEEK 5</v>
      </c>
      <c r="D6823" s="12">
        <v>31.22</v>
      </c>
      <c r="E6823" s="12">
        <v>31.23</v>
      </c>
      <c r="F6823" s="12">
        <v>30.65</v>
      </c>
      <c r="G6823" s="12">
        <v>30.79</v>
      </c>
      <c r="H6823" s="12">
        <v>30.869741194220392</v>
      </c>
      <c r="I6823">
        <v>137864</v>
      </c>
      <c r="J6823">
        <v>416</v>
      </c>
      <c r="K6823" s="12">
        <v>4255826</v>
      </c>
      <c r="L6823">
        <v>56327</v>
      </c>
      <c r="M6823">
        <v>40.86</v>
      </c>
      <c r="N6823">
        <v>0.57999999999999996</v>
      </c>
      <c r="O6823">
        <v>-0.43</v>
      </c>
      <c r="P6823">
        <f xml:space="preserve"> IF(Stock_Info[[#This Row],[Close Price]] &gt; Stock_Info[[#This Row],[Open Price]], 1, 0)</f>
        <v>0</v>
      </c>
      <c r="Q6823" t="str">
        <f>IF(AND(Stock_Info[[#This Row],[% Deli. Qty to Traded Qty]]&gt;80,Stock_Info[[#This Row],[No. of Trades]]&lt;3000),"Unusual Day","")</f>
        <v/>
      </c>
      <c r="R6823" t="str">
        <f>IF(AND(Stock_Info[[#This Row],[Spread High-Low]] &lt; 10, Stock_Info[[#This Row],[% Deli. Qty to Traded Qty]] &gt; 90), "Good Day", "")</f>
        <v/>
      </c>
    </row>
    <row r="6824" spans="1:18">
      <c r="A6824" t="s">
        <v>67</v>
      </c>
      <c r="B6824" s="1">
        <v>45805</v>
      </c>
      <c r="C6824" s="1" t="str">
        <f>"WEEK" &amp;" " &amp;  INT((DAY(Stock_Info[[#This Row],[Date]])+WEEKDAY(DATE(YEAR(Stock_Info[[#This Row],[Date]]),MONTH(Stock_Info[[#This Row],[Date]]),1))-1)/7)+1</f>
        <v>WEEK 5</v>
      </c>
      <c r="D6824" s="12">
        <v>30.5</v>
      </c>
      <c r="E6824" s="12">
        <v>31.06</v>
      </c>
      <c r="F6824" s="12">
        <v>30.5</v>
      </c>
      <c r="G6824" s="12">
        <v>30.86</v>
      </c>
      <c r="H6824" s="12">
        <v>30.830132965431805</v>
      </c>
      <c r="I6824">
        <v>284134</v>
      </c>
      <c r="J6824">
        <v>1202</v>
      </c>
      <c r="K6824" s="12">
        <v>8759889</v>
      </c>
      <c r="L6824">
        <v>177921</v>
      </c>
      <c r="M6824">
        <v>62.62</v>
      </c>
      <c r="N6824">
        <v>0.56000000000000005</v>
      </c>
      <c r="O6824">
        <v>0.36</v>
      </c>
      <c r="P6824">
        <f xml:space="preserve"> IF(Stock_Info[[#This Row],[Close Price]] &gt; Stock_Info[[#This Row],[Open Price]], 1, 0)</f>
        <v>1</v>
      </c>
      <c r="Q6824" t="str">
        <f>IF(AND(Stock_Info[[#This Row],[% Deli. Qty to Traded Qty]]&gt;80,Stock_Info[[#This Row],[No. of Trades]]&lt;3000),"Unusual Day","")</f>
        <v/>
      </c>
      <c r="R6824" t="str">
        <f>IF(AND(Stock_Info[[#This Row],[Spread High-Low]] &lt; 10, Stock_Info[[#This Row],[% Deli. Qty to Traded Qty]] &gt; 90), "Good Day", "")</f>
        <v/>
      </c>
    </row>
    <row r="6825" spans="1:18">
      <c r="A6825" t="s">
        <v>67</v>
      </c>
      <c r="B6825" s="1">
        <v>45804</v>
      </c>
      <c r="C6825" s="1" t="str">
        <f>"WEEK" &amp;" " &amp;  INT((DAY(Stock_Info[[#This Row],[Date]])+WEEKDAY(DATE(YEAR(Stock_Info[[#This Row],[Date]]),MONTH(Stock_Info[[#This Row],[Date]]),1))-1)/7)+1</f>
        <v>WEEK 5</v>
      </c>
      <c r="D6825" s="12">
        <v>30.94</v>
      </c>
      <c r="E6825" s="12">
        <v>30.94</v>
      </c>
      <c r="F6825" s="12">
        <v>30.06</v>
      </c>
      <c r="G6825" s="12">
        <v>30.59</v>
      </c>
      <c r="H6825" s="12">
        <v>30.53410465302024</v>
      </c>
      <c r="I6825">
        <v>87642</v>
      </c>
      <c r="J6825">
        <v>712</v>
      </c>
      <c r="K6825" s="12">
        <v>2676070</v>
      </c>
      <c r="L6825">
        <v>49197</v>
      </c>
      <c r="M6825">
        <v>56.13</v>
      </c>
      <c r="N6825">
        <v>0.88</v>
      </c>
      <c r="O6825">
        <v>-0.35</v>
      </c>
      <c r="P6825">
        <f xml:space="preserve"> IF(Stock_Info[[#This Row],[Close Price]] &gt; Stock_Info[[#This Row],[Open Price]], 1, 0)</f>
        <v>0</v>
      </c>
      <c r="Q6825" t="str">
        <f>IF(AND(Stock_Info[[#This Row],[% Deli. Qty to Traded Qty]]&gt;80,Stock_Info[[#This Row],[No. of Trades]]&lt;3000),"Unusual Day","")</f>
        <v/>
      </c>
      <c r="R6825" t="str">
        <f>IF(AND(Stock_Info[[#This Row],[Spread High-Low]] &lt; 10, Stock_Info[[#This Row],[% Deli. Qty to Traded Qty]] &gt; 90), "Good Day", "")</f>
        <v/>
      </c>
    </row>
    <row r="6826" spans="1:18">
      <c r="A6826" t="s">
        <v>67</v>
      </c>
      <c r="B6826" s="1">
        <v>45803</v>
      </c>
      <c r="C6826" s="1" t="str">
        <f>"WEEK" &amp;" " &amp;  INT((DAY(Stock_Info[[#This Row],[Date]])+WEEKDAY(DATE(YEAR(Stock_Info[[#This Row],[Date]]),MONTH(Stock_Info[[#This Row],[Date]]),1))-1)/7)+1</f>
        <v>WEEK 5</v>
      </c>
      <c r="D6826" s="12">
        <v>30.66</v>
      </c>
      <c r="E6826" s="12">
        <v>30.98</v>
      </c>
      <c r="F6826" s="12">
        <v>30.43</v>
      </c>
      <c r="G6826" s="12">
        <v>30.5</v>
      </c>
      <c r="H6826" s="12">
        <v>30.672218906946252</v>
      </c>
      <c r="I6826">
        <v>229577</v>
      </c>
      <c r="J6826">
        <v>1278</v>
      </c>
      <c r="K6826" s="12">
        <v>7041636</v>
      </c>
      <c r="L6826">
        <v>110482</v>
      </c>
      <c r="M6826">
        <v>48.12</v>
      </c>
      <c r="N6826">
        <v>0.55000000000000004</v>
      </c>
      <c r="O6826">
        <v>-0.16</v>
      </c>
      <c r="P6826">
        <f xml:space="preserve"> IF(Stock_Info[[#This Row],[Close Price]] &gt; Stock_Info[[#This Row],[Open Price]], 1, 0)</f>
        <v>0</v>
      </c>
      <c r="Q6826" t="str">
        <f>IF(AND(Stock_Info[[#This Row],[% Deli. Qty to Traded Qty]]&gt;80,Stock_Info[[#This Row],[No. of Trades]]&lt;3000),"Unusual Day","")</f>
        <v/>
      </c>
      <c r="R6826" t="str">
        <f>IF(AND(Stock_Info[[#This Row],[Spread High-Low]] &lt; 10, Stock_Info[[#This Row],[% Deli. Qty to Traded Qty]] &gt; 90), "Good Day", "")</f>
        <v/>
      </c>
    </row>
    <row r="6827" spans="1:18">
      <c r="A6827" t="s">
        <v>67</v>
      </c>
      <c r="B6827" s="1">
        <v>45800</v>
      </c>
      <c r="C6827" s="1" t="str">
        <f>"WEEK" &amp;" " &amp;  INT((DAY(Stock_Info[[#This Row],[Date]])+WEEKDAY(DATE(YEAR(Stock_Info[[#This Row],[Date]]),MONTH(Stock_Info[[#This Row],[Date]]),1))-1)/7)+1</f>
        <v>WEEK 4</v>
      </c>
      <c r="D6827" s="12">
        <v>30.94</v>
      </c>
      <c r="E6827" s="12">
        <v>30.94</v>
      </c>
      <c r="F6827" s="12">
        <v>30.13</v>
      </c>
      <c r="G6827" s="12">
        <v>30.65</v>
      </c>
      <c r="H6827" s="12">
        <v>30.616068229054683</v>
      </c>
      <c r="I6827">
        <v>362778</v>
      </c>
      <c r="J6827">
        <v>1161</v>
      </c>
      <c r="K6827" s="12">
        <v>11106836</v>
      </c>
      <c r="L6827">
        <v>161731</v>
      </c>
      <c r="M6827">
        <v>44.58</v>
      </c>
      <c r="N6827">
        <v>0.81</v>
      </c>
      <c r="O6827">
        <v>-0.28999999999999998</v>
      </c>
      <c r="P6827">
        <f xml:space="preserve"> IF(Stock_Info[[#This Row],[Close Price]] &gt; Stock_Info[[#This Row],[Open Price]], 1, 0)</f>
        <v>0</v>
      </c>
      <c r="Q6827" t="str">
        <f>IF(AND(Stock_Info[[#This Row],[% Deli. Qty to Traded Qty]]&gt;80,Stock_Info[[#This Row],[No. of Trades]]&lt;3000),"Unusual Day","")</f>
        <v/>
      </c>
      <c r="R6827" t="str">
        <f>IF(AND(Stock_Info[[#This Row],[Spread High-Low]] &lt; 10, Stock_Info[[#This Row],[% Deli. Qty to Traded Qty]] &gt; 90), "Good Day", "")</f>
        <v/>
      </c>
    </row>
    <row r="6828" spans="1:18">
      <c r="A6828" t="s">
        <v>67</v>
      </c>
      <c r="B6828" s="1">
        <v>45799</v>
      </c>
      <c r="C6828" s="1" t="str">
        <f>"WEEK" &amp;" " &amp;  INT((DAY(Stock_Info[[#This Row],[Date]])+WEEKDAY(DATE(YEAR(Stock_Info[[#This Row],[Date]]),MONTH(Stock_Info[[#This Row],[Date]]),1))-1)/7)+1</f>
        <v>WEEK 4</v>
      </c>
      <c r="D6828" s="12">
        <v>30.52</v>
      </c>
      <c r="E6828" s="12">
        <v>30.95</v>
      </c>
      <c r="F6828" s="12">
        <v>30.03</v>
      </c>
      <c r="G6828" s="12">
        <v>30.5</v>
      </c>
      <c r="H6828" s="12">
        <v>30.634540061056391</v>
      </c>
      <c r="I6828">
        <v>347220</v>
      </c>
      <c r="J6828">
        <v>1953</v>
      </c>
      <c r="K6828" s="12">
        <v>10636925</v>
      </c>
      <c r="L6828">
        <v>187864</v>
      </c>
      <c r="M6828">
        <v>54.11</v>
      </c>
      <c r="N6828">
        <v>0.92</v>
      </c>
      <c r="O6828">
        <v>-0.02</v>
      </c>
      <c r="P6828">
        <f xml:space="preserve"> IF(Stock_Info[[#This Row],[Close Price]] &gt; Stock_Info[[#This Row],[Open Price]], 1, 0)</f>
        <v>0</v>
      </c>
      <c r="Q6828" t="str">
        <f>IF(AND(Stock_Info[[#This Row],[% Deli. Qty to Traded Qty]]&gt;80,Stock_Info[[#This Row],[No. of Trades]]&lt;3000),"Unusual Day","")</f>
        <v/>
      </c>
      <c r="R6828" t="str">
        <f>IF(AND(Stock_Info[[#This Row],[Spread High-Low]] &lt; 10, Stock_Info[[#This Row],[% Deli. Qty to Traded Qty]] &gt; 90), "Good Day", "")</f>
        <v/>
      </c>
    </row>
    <row r="6829" spans="1:18">
      <c r="A6829" t="s">
        <v>67</v>
      </c>
      <c r="B6829" s="1">
        <v>45798</v>
      </c>
      <c r="C6829" s="1" t="str">
        <f>"WEEK" &amp;" " &amp;  INT((DAY(Stock_Info[[#This Row],[Date]])+WEEKDAY(DATE(YEAR(Stock_Info[[#This Row],[Date]]),MONTH(Stock_Info[[#This Row],[Date]]),1))-1)/7)+1</f>
        <v>WEEK 4</v>
      </c>
      <c r="D6829" s="12">
        <v>30.7</v>
      </c>
      <c r="E6829" s="12">
        <v>30.89</v>
      </c>
      <c r="F6829" s="12">
        <v>30.1</v>
      </c>
      <c r="G6829" s="12">
        <v>30.76</v>
      </c>
      <c r="H6829" s="12">
        <v>30.543221070260351</v>
      </c>
      <c r="I6829">
        <v>548147</v>
      </c>
      <c r="J6829">
        <v>1835</v>
      </c>
      <c r="K6829" s="12">
        <v>16742175</v>
      </c>
      <c r="L6829">
        <v>264561</v>
      </c>
      <c r="M6829">
        <v>48.26</v>
      </c>
      <c r="N6829">
        <v>0.79</v>
      </c>
      <c r="O6829">
        <v>0.06</v>
      </c>
      <c r="P6829">
        <f xml:space="preserve"> IF(Stock_Info[[#This Row],[Close Price]] &gt; Stock_Info[[#This Row],[Open Price]], 1, 0)</f>
        <v>1</v>
      </c>
      <c r="Q6829" t="str">
        <f>IF(AND(Stock_Info[[#This Row],[% Deli. Qty to Traded Qty]]&gt;80,Stock_Info[[#This Row],[No. of Trades]]&lt;3000),"Unusual Day","")</f>
        <v/>
      </c>
      <c r="R6829" t="str">
        <f>IF(AND(Stock_Info[[#This Row],[Spread High-Low]] &lt; 10, Stock_Info[[#This Row],[% Deli. Qty to Traded Qty]] &gt; 90), "Good Day", "")</f>
        <v/>
      </c>
    </row>
    <row r="6830" spans="1:18">
      <c r="A6830" t="s">
        <v>67</v>
      </c>
      <c r="B6830" s="1">
        <v>45797</v>
      </c>
      <c r="C6830" s="1" t="str">
        <f>"WEEK" &amp;" " &amp;  INT((DAY(Stock_Info[[#This Row],[Date]])+WEEKDAY(DATE(YEAR(Stock_Info[[#This Row],[Date]]),MONTH(Stock_Info[[#This Row],[Date]]),1))-1)/7)+1</f>
        <v>WEEK 4</v>
      </c>
      <c r="D6830" s="12">
        <v>31.42</v>
      </c>
      <c r="E6830" s="12">
        <v>31.99</v>
      </c>
      <c r="F6830" s="12">
        <v>30.6</v>
      </c>
      <c r="G6830" s="12">
        <v>30.74</v>
      </c>
      <c r="H6830" s="12">
        <v>31.065989094416725</v>
      </c>
      <c r="I6830">
        <v>552561</v>
      </c>
      <c r="J6830">
        <v>1940</v>
      </c>
      <c r="K6830" s="12">
        <v>17165854</v>
      </c>
      <c r="L6830">
        <v>241772</v>
      </c>
      <c r="M6830">
        <v>43.75</v>
      </c>
      <c r="N6830">
        <v>1.39</v>
      </c>
      <c r="O6830">
        <v>-0.68</v>
      </c>
      <c r="P6830">
        <f xml:space="preserve"> IF(Stock_Info[[#This Row],[Close Price]] &gt; Stock_Info[[#This Row],[Open Price]], 1, 0)</f>
        <v>0</v>
      </c>
      <c r="Q6830" t="str">
        <f>IF(AND(Stock_Info[[#This Row],[% Deli. Qty to Traded Qty]]&gt;80,Stock_Info[[#This Row],[No. of Trades]]&lt;3000),"Unusual Day","")</f>
        <v/>
      </c>
      <c r="R6830" t="str">
        <f>IF(AND(Stock_Info[[#This Row],[Spread High-Low]] &lt; 10, Stock_Info[[#This Row],[% Deli. Qty to Traded Qty]] &gt; 90), "Good Day", "")</f>
        <v/>
      </c>
    </row>
    <row r="6831" spans="1:18">
      <c r="A6831" t="s">
        <v>67</v>
      </c>
      <c r="B6831" s="1">
        <v>45796</v>
      </c>
      <c r="C6831" s="1" t="str">
        <f>"WEEK" &amp;" " &amp;  INT((DAY(Stock_Info[[#This Row],[Date]])+WEEKDAY(DATE(YEAR(Stock_Info[[#This Row],[Date]]),MONTH(Stock_Info[[#This Row],[Date]]),1))-1)/7)+1</f>
        <v>WEEK 4</v>
      </c>
      <c r="D6831" s="12">
        <v>30.25</v>
      </c>
      <c r="E6831" s="12">
        <v>32.39</v>
      </c>
      <c r="F6831" s="12">
        <v>30.23</v>
      </c>
      <c r="G6831" s="12">
        <v>31.5</v>
      </c>
      <c r="H6831" s="12">
        <v>31.562906667459512</v>
      </c>
      <c r="I6831">
        <v>437243</v>
      </c>
      <c r="J6831">
        <v>1284</v>
      </c>
      <c r="K6831" s="12">
        <v>13800660</v>
      </c>
      <c r="L6831">
        <v>168254</v>
      </c>
      <c r="M6831">
        <v>38.479999999999997</v>
      </c>
      <c r="N6831">
        <v>2.16</v>
      </c>
      <c r="O6831">
        <v>1.25</v>
      </c>
      <c r="P6831">
        <f xml:space="preserve"> IF(Stock_Info[[#This Row],[Close Price]] &gt; Stock_Info[[#This Row],[Open Price]], 1, 0)</f>
        <v>1</v>
      </c>
      <c r="Q6831" t="str">
        <f>IF(AND(Stock_Info[[#This Row],[% Deli. Qty to Traded Qty]]&gt;80,Stock_Info[[#This Row],[No. of Trades]]&lt;3000),"Unusual Day","")</f>
        <v/>
      </c>
      <c r="R6831" t="str">
        <f>IF(AND(Stock_Info[[#This Row],[Spread High-Low]] &lt; 10, Stock_Info[[#This Row],[% Deli. Qty to Traded Qty]] &gt; 90), "Good Day", "")</f>
        <v/>
      </c>
    </row>
    <row r="6832" spans="1:18">
      <c r="A6832" t="s">
        <v>67</v>
      </c>
      <c r="B6832" s="1">
        <v>45793</v>
      </c>
      <c r="C6832" s="1" t="str">
        <f>"WEEK" &amp;" " &amp;  INT((DAY(Stock_Info[[#This Row],[Date]])+WEEKDAY(DATE(YEAR(Stock_Info[[#This Row],[Date]]),MONTH(Stock_Info[[#This Row],[Date]]),1))-1)/7)+1</f>
        <v>WEEK 3</v>
      </c>
      <c r="D6832" s="12">
        <v>29.81</v>
      </c>
      <c r="E6832" s="12">
        <v>30.45</v>
      </c>
      <c r="F6832" s="12">
        <v>29.81</v>
      </c>
      <c r="G6832" s="12">
        <v>30.2</v>
      </c>
      <c r="H6832" s="12">
        <v>30.215889875919885</v>
      </c>
      <c r="I6832">
        <v>125967</v>
      </c>
      <c r="J6832">
        <v>597</v>
      </c>
      <c r="K6832" s="12">
        <v>3806205</v>
      </c>
      <c r="L6832">
        <v>67429</v>
      </c>
      <c r="M6832">
        <v>53.53</v>
      </c>
      <c r="N6832">
        <v>0.64</v>
      </c>
      <c r="O6832">
        <v>0.39</v>
      </c>
      <c r="P6832">
        <f xml:space="preserve"> IF(Stock_Info[[#This Row],[Close Price]] &gt; Stock_Info[[#This Row],[Open Price]], 1, 0)</f>
        <v>1</v>
      </c>
      <c r="Q6832" t="str">
        <f>IF(AND(Stock_Info[[#This Row],[% Deli. Qty to Traded Qty]]&gt;80,Stock_Info[[#This Row],[No. of Trades]]&lt;3000),"Unusual Day","")</f>
        <v/>
      </c>
      <c r="R6832" t="str">
        <f>IF(AND(Stock_Info[[#This Row],[Spread High-Low]] &lt; 10, Stock_Info[[#This Row],[% Deli. Qty to Traded Qty]] &gt; 90), "Good Day", "")</f>
        <v/>
      </c>
    </row>
    <row r="6833" spans="1:18">
      <c r="A6833" t="s">
        <v>67</v>
      </c>
      <c r="B6833" s="1">
        <v>45792</v>
      </c>
      <c r="C6833" s="1" t="str">
        <f>"WEEK" &amp;" " &amp;  INT((DAY(Stock_Info[[#This Row],[Date]])+WEEKDAY(DATE(YEAR(Stock_Info[[#This Row],[Date]]),MONTH(Stock_Info[[#This Row],[Date]]),1))-1)/7)+1</f>
        <v>WEEK 3</v>
      </c>
      <c r="D6833" s="12">
        <v>30.04</v>
      </c>
      <c r="E6833" s="12">
        <v>30.29</v>
      </c>
      <c r="F6833" s="12">
        <v>29.91</v>
      </c>
      <c r="G6833" s="12">
        <v>30.01</v>
      </c>
      <c r="H6833" s="12">
        <v>30.086381453568954</v>
      </c>
      <c r="I6833">
        <v>369408</v>
      </c>
      <c r="J6833">
        <v>1109</v>
      </c>
      <c r="K6833" s="12">
        <v>11114150</v>
      </c>
      <c r="L6833">
        <v>160684</v>
      </c>
      <c r="M6833">
        <v>43.5</v>
      </c>
      <c r="N6833">
        <v>0.38</v>
      </c>
      <c r="O6833">
        <v>-0.03</v>
      </c>
      <c r="P6833">
        <f xml:space="preserve"> IF(Stock_Info[[#This Row],[Close Price]] &gt; Stock_Info[[#This Row],[Open Price]], 1, 0)</f>
        <v>0</v>
      </c>
      <c r="Q6833" t="str">
        <f>IF(AND(Stock_Info[[#This Row],[% Deli. Qty to Traded Qty]]&gt;80,Stock_Info[[#This Row],[No. of Trades]]&lt;3000),"Unusual Day","")</f>
        <v/>
      </c>
      <c r="R6833" t="str">
        <f>IF(AND(Stock_Info[[#This Row],[Spread High-Low]] &lt; 10, Stock_Info[[#This Row],[% Deli. Qty to Traded Qty]] &gt; 90), "Good Day", "")</f>
        <v/>
      </c>
    </row>
    <row r="6834" spans="1:18">
      <c r="A6834" t="s">
        <v>67</v>
      </c>
      <c r="B6834" s="1">
        <v>45791</v>
      </c>
      <c r="C6834" s="1" t="str">
        <f>"WEEK" &amp;" " &amp;  INT((DAY(Stock_Info[[#This Row],[Date]])+WEEKDAY(DATE(YEAR(Stock_Info[[#This Row],[Date]]),MONTH(Stock_Info[[#This Row],[Date]]),1))-1)/7)+1</f>
        <v>WEEK 3</v>
      </c>
      <c r="D6834" s="12">
        <v>29.71</v>
      </c>
      <c r="E6834" s="12">
        <v>30.15</v>
      </c>
      <c r="F6834" s="12">
        <v>29.7</v>
      </c>
      <c r="G6834" s="12">
        <v>30.03</v>
      </c>
      <c r="H6834" s="12">
        <v>29.953102947699502</v>
      </c>
      <c r="I6834">
        <v>148794</v>
      </c>
      <c r="J6834">
        <v>534</v>
      </c>
      <c r="K6834" s="12">
        <v>4456842</v>
      </c>
      <c r="N6834">
        <v>0.45</v>
      </c>
      <c r="O6834">
        <v>0.32</v>
      </c>
      <c r="P6834">
        <f xml:space="preserve"> IF(Stock_Info[[#This Row],[Close Price]] &gt; Stock_Info[[#This Row],[Open Price]], 1, 0)</f>
        <v>1</v>
      </c>
      <c r="Q6834" t="str">
        <f>IF(AND(Stock_Info[[#This Row],[% Deli. Qty to Traded Qty]]&gt;80,Stock_Info[[#This Row],[No. of Trades]]&lt;3000),"Unusual Day","")</f>
        <v/>
      </c>
      <c r="R6834" t="str">
        <f>IF(AND(Stock_Info[[#This Row],[Spread High-Low]] &lt; 10, Stock_Info[[#This Row],[% Deli. Qty to Traded Qty]] &gt; 90), "Good Day", "")</f>
        <v/>
      </c>
    </row>
    <row r="6835" spans="1:18">
      <c r="A6835" t="s">
        <v>67</v>
      </c>
      <c r="B6835" s="1">
        <v>45790</v>
      </c>
      <c r="C6835" s="1" t="str">
        <f>"WEEK" &amp;" " &amp;  INT((DAY(Stock_Info[[#This Row],[Date]])+WEEKDAY(DATE(YEAR(Stock_Info[[#This Row],[Date]]),MONTH(Stock_Info[[#This Row],[Date]]),1))-1)/7)+1</f>
        <v>WEEK 3</v>
      </c>
      <c r="D6835" s="12">
        <v>28.88</v>
      </c>
      <c r="E6835" s="12">
        <v>29.83</v>
      </c>
      <c r="F6835" s="12">
        <v>28.87</v>
      </c>
      <c r="G6835" s="12">
        <v>29.7</v>
      </c>
      <c r="H6835" s="12">
        <v>29.457211007039387</v>
      </c>
      <c r="I6835">
        <v>206268</v>
      </c>
      <c r="J6835">
        <v>1065</v>
      </c>
      <c r="K6835" s="12">
        <v>6076080</v>
      </c>
      <c r="L6835">
        <v>120483</v>
      </c>
      <c r="M6835">
        <v>58.41</v>
      </c>
      <c r="N6835">
        <v>0.96</v>
      </c>
      <c r="O6835">
        <v>0.82</v>
      </c>
      <c r="P6835">
        <f xml:space="preserve"> IF(Stock_Info[[#This Row],[Close Price]] &gt; Stock_Info[[#This Row],[Open Price]], 1, 0)</f>
        <v>1</v>
      </c>
      <c r="Q6835" t="str">
        <f>IF(AND(Stock_Info[[#This Row],[% Deli. Qty to Traded Qty]]&gt;80,Stock_Info[[#This Row],[No. of Trades]]&lt;3000),"Unusual Day","")</f>
        <v/>
      </c>
      <c r="R6835" t="str">
        <f>IF(AND(Stock_Info[[#This Row],[Spread High-Low]] &lt; 10, Stock_Info[[#This Row],[% Deli. Qty to Traded Qty]] &gt; 90), "Good Day", "")</f>
        <v/>
      </c>
    </row>
    <row r="6836" spans="1:18">
      <c r="A6836" t="s">
        <v>67</v>
      </c>
      <c r="B6836" s="1">
        <v>45789</v>
      </c>
      <c r="C6836" s="1" t="str">
        <f>"WEEK" &amp;" " &amp;  INT((DAY(Stock_Info[[#This Row],[Date]])+WEEKDAY(DATE(YEAR(Stock_Info[[#This Row],[Date]]),MONTH(Stock_Info[[#This Row],[Date]]),1))-1)/7)+1</f>
        <v>WEEK 3</v>
      </c>
      <c r="D6836" s="12">
        <v>28.18</v>
      </c>
      <c r="E6836" s="12">
        <v>29.03</v>
      </c>
      <c r="F6836" s="12">
        <v>28.18</v>
      </c>
      <c r="G6836" s="12">
        <v>28.87</v>
      </c>
      <c r="H6836" s="12">
        <v>28.726691373323824</v>
      </c>
      <c r="I6836">
        <v>427685</v>
      </c>
      <c r="J6836">
        <v>1814</v>
      </c>
      <c r="K6836" s="12">
        <v>12285975</v>
      </c>
      <c r="L6836">
        <v>192453</v>
      </c>
      <c r="M6836">
        <v>45</v>
      </c>
      <c r="N6836">
        <v>0.85</v>
      </c>
      <c r="O6836">
        <v>0.69</v>
      </c>
      <c r="P6836">
        <f xml:space="preserve"> IF(Stock_Info[[#This Row],[Close Price]] &gt; Stock_Info[[#This Row],[Open Price]], 1, 0)</f>
        <v>1</v>
      </c>
      <c r="Q6836" t="str">
        <f>IF(AND(Stock_Info[[#This Row],[% Deli. Qty to Traded Qty]]&gt;80,Stock_Info[[#This Row],[No. of Trades]]&lt;3000),"Unusual Day","")</f>
        <v/>
      </c>
      <c r="R6836" t="str">
        <f>IF(AND(Stock_Info[[#This Row],[Spread High-Low]] &lt; 10, Stock_Info[[#This Row],[% Deli. Qty to Traded Qty]] &gt; 90), "Good Day", "")</f>
        <v/>
      </c>
    </row>
    <row r="6837" spans="1:18">
      <c r="A6837" t="s">
        <v>67</v>
      </c>
      <c r="B6837" s="1">
        <v>45786</v>
      </c>
      <c r="C6837" s="1" t="str">
        <f>"WEEK" &amp;" " &amp;  INT((DAY(Stock_Info[[#This Row],[Date]])+WEEKDAY(DATE(YEAR(Stock_Info[[#This Row],[Date]]),MONTH(Stock_Info[[#This Row],[Date]]),1))-1)/7)+1</f>
        <v>WEEK 2</v>
      </c>
      <c r="D6837" s="12">
        <v>27</v>
      </c>
      <c r="E6837" s="12">
        <v>27.74</v>
      </c>
      <c r="F6837" s="12">
        <v>26.33</v>
      </c>
      <c r="G6837" s="12">
        <v>27.49</v>
      </c>
      <c r="H6837" s="12">
        <v>26.96137166866659</v>
      </c>
      <c r="I6837">
        <v>274177</v>
      </c>
      <c r="J6837">
        <v>2113</v>
      </c>
      <c r="K6837" s="12">
        <v>7392188</v>
      </c>
      <c r="L6837">
        <v>102453</v>
      </c>
      <c r="M6837">
        <v>37.369999999999997</v>
      </c>
      <c r="N6837">
        <v>1.41</v>
      </c>
      <c r="O6837">
        <v>0.49</v>
      </c>
      <c r="P6837">
        <f xml:space="preserve"> IF(Stock_Info[[#This Row],[Close Price]] &gt; Stock_Info[[#This Row],[Open Price]], 1, 0)</f>
        <v>1</v>
      </c>
      <c r="Q6837" t="str">
        <f>IF(AND(Stock_Info[[#This Row],[% Deli. Qty to Traded Qty]]&gt;80,Stock_Info[[#This Row],[No. of Trades]]&lt;3000),"Unusual Day","")</f>
        <v/>
      </c>
      <c r="R6837" t="str">
        <f>IF(AND(Stock_Info[[#This Row],[Spread High-Low]] &lt; 10, Stock_Info[[#This Row],[% Deli. Qty to Traded Qty]] &gt; 90), "Good Day", "")</f>
        <v/>
      </c>
    </row>
    <row r="6838" spans="1:18">
      <c r="A6838" t="s">
        <v>67</v>
      </c>
      <c r="B6838" s="1">
        <v>45785</v>
      </c>
      <c r="C6838" s="1" t="str">
        <f>"WEEK" &amp;" " &amp;  INT((DAY(Stock_Info[[#This Row],[Date]])+WEEKDAY(DATE(YEAR(Stock_Info[[#This Row],[Date]]),MONTH(Stock_Info[[#This Row],[Date]]),1))-1)/7)+1</f>
        <v>WEEK 2</v>
      </c>
      <c r="D6838" s="12">
        <v>27.77</v>
      </c>
      <c r="E6838" s="12">
        <v>28.18</v>
      </c>
      <c r="F6838" s="12">
        <v>27.15</v>
      </c>
      <c r="G6838" s="12">
        <v>27.35</v>
      </c>
      <c r="H6838" s="12">
        <v>27.80261367539433</v>
      </c>
      <c r="I6838">
        <v>302792</v>
      </c>
      <c r="J6838">
        <v>1315</v>
      </c>
      <c r="K6838" s="12">
        <v>8418409</v>
      </c>
      <c r="L6838">
        <v>141341</v>
      </c>
      <c r="M6838">
        <v>46.68</v>
      </c>
      <c r="N6838">
        <v>1.03</v>
      </c>
      <c r="O6838">
        <v>-0.42</v>
      </c>
      <c r="P6838">
        <f xml:space="preserve"> IF(Stock_Info[[#This Row],[Close Price]] &gt; Stock_Info[[#This Row],[Open Price]], 1, 0)</f>
        <v>0</v>
      </c>
      <c r="Q6838" t="str">
        <f>IF(AND(Stock_Info[[#This Row],[% Deli. Qty to Traded Qty]]&gt;80,Stock_Info[[#This Row],[No. of Trades]]&lt;3000),"Unusual Day","")</f>
        <v/>
      </c>
      <c r="R6838" t="str">
        <f>IF(AND(Stock_Info[[#This Row],[Spread High-Low]] &lt; 10, Stock_Info[[#This Row],[% Deli. Qty to Traded Qty]] &gt; 90), "Good Day", "")</f>
        <v/>
      </c>
    </row>
    <row r="6839" spans="1:18">
      <c r="A6839" t="s">
        <v>67</v>
      </c>
      <c r="B6839" s="1">
        <v>45784</v>
      </c>
      <c r="C6839" s="1" t="str">
        <f>"WEEK" &amp;" " &amp;  INT((DAY(Stock_Info[[#This Row],[Date]])+WEEKDAY(DATE(YEAR(Stock_Info[[#This Row],[Date]]),MONTH(Stock_Info[[#This Row],[Date]]),1))-1)/7)+1</f>
        <v>WEEK 2</v>
      </c>
      <c r="D6839" s="12">
        <v>27.07</v>
      </c>
      <c r="E6839" s="12">
        <v>27.95</v>
      </c>
      <c r="F6839" s="12">
        <v>25.9</v>
      </c>
      <c r="G6839" s="12">
        <v>27.77</v>
      </c>
      <c r="H6839" s="12">
        <v>27.55222543868879</v>
      </c>
      <c r="I6839">
        <v>408661</v>
      </c>
      <c r="J6839">
        <v>1225</v>
      </c>
      <c r="K6839" s="12">
        <v>11259520</v>
      </c>
      <c r="L6839">
        <v>199244</v>
      </c>
      <c r="M6839">
        <v>48.76</v>
      </c>
      <c r="N6839">
        <v>2.0499999999999998</v>
      </c>
      <c r="O6839">
        <v>0.7</v>
      </c>
      <c r="P6839">
        <f xml:space="preserve"> IF(Stock_Info[[#This Row],[Close Price]] &gt; Stock_Info[[#This Row],[Open Price]], 1, 0)</f>
        <v>1</v>
      </c>
      <c r="Q6839" t="str">
        <f>IF(AND(Stock_Info[[#This Row],[% Deli. Qty to Traded Qty]]&gt;80,Stock_Info[[#This Row],[No. of Trades]]&lt;3000),"Unusual Day","")</f>
        <v/>
      </c>
      <c r="R6839" t="str">
        <f>IF(AND(Stock_Info[[#This Row],[Spread High-Low]] &lt; 10, Stock_Info[[#This Row],[% Deli. Qty to Traded Qty]] &gt; 90), "Good Day", "")</f>
        <v/>
      </c>
    </row>
    <row r="6840" spans="1:18">
      <c r="A6840" t="s">
        <v>67</v>
      </c>
      <c r="B6840" s="1">
        <v>45783</v>
      </c>
      <c r="C6840" s="1" t="str">
        <f>"WEEK" &amp;" " &amp;  INT((DAY(Stock_Info[[#This Row],[Date]])+WEEKDAY(DATE(YEAR(Stock_Info[[#This Row],[Date]]),MONTH(Stock_Info[[#This Row],[Date]]),1))-1)/7)+1</f>
        <v>WEEK 2</v>
      </c>
      <c r="D6840" s="12">
        <v>29.11</v>
      </c>
      <c r="E6840" s="12">
        <v>29.19</v>
      </c>
      <c r="F6840" s="12">
        <v>27.25</v>
      </c>
      <c r="G6840" s="12">
        <v>27.7</v>
      </c>
      <c r="H6840" s="12">
        <v>28.051019916313383</v>
      </c>
      <c r="I6840">
        <v>871346</v>
      </c>
      <c r="J6840">
        <v>3299</v>
      </c>
      <c r="K6840" s="12">
        <v>24442144</v>
      </c>
      <c r="L6840">
        <v>372430</v>
      </c>
      <c r="M6840">
        <v>42.74</v>
      </c>
      <c r="N6840">
        <v>1.94</v>
      </c>
      <c r="O6840">
        <v>-1.41</v>
      </c>
      <c r="P6840">
        <f xml:space="preserve"> IF(Stock_Info[[#This Row],[Close Price]] &gt; Stock_Info[[#This Row],[Open Price]], 1, 0)</f>
        <v>0</v>
      </c>
      <c r="Q6840" t="str">
        <f>IF(AND(Stock_Info[[#This Row],[% Deli. Qty to Traded Qty]]&gt;80,Stock_Info[[#This Row],[No. of Trades]]&lt;3000),"Unusual Day","")</f>
        <v/>
      </c>
      <c r="R6840" t="str">
        <f>IF(AND(Stock_Info[[#This Row],[Spread High-Low]] &lt; 10, Stock_Info[[#This Row],[% Deli. Qty to Traded Qty]] &gt; 90), "Good Day", "")</f>
        <v/>
      </c>
    </row>
    <row r="6841" spans="1:18">
      <c r="A6841" t="s">
        <v>67</v>
      </c>
      <c r="B6841" s="1">
        <v>45782</v>
      </c>
      <c r="C6841" s="1" t="str">
        <f>"WEEK" &amp;" " &amp;  INT((DAY(Stock_Info[[#This Row],[Date]])+WEEKDAY(DATE(YEAR(Stock_Info[[#This Row],[Date]]),MONTH(Stock_Info[[#This Row],[Date]]),1))-1)/7)+1</f>
        <v>WEEK 2</v>
      </c>
      <c r="D6841" s="12">
        <v>29.64</v>
      </c>
      <c r="E6841" s="12">
        <v>29.64</v>
      </c>
      <c r="F6841" s="12">
        <v>28.91</v>
      </c>
      <c r="G6841" s="12">
        <v>29.08</v>
      </c>
      <c r="H6841" s="12">
        <v>29.156617090188369</v>
      </c>
      <c r="I6841">
        <v>124118</v>
      </c>
      <c r="J6841">
        <v>844</v>
      </c>
      <c r="K6841" s="12">
        <v>3618861</v>
      </c>
      <c r="L6841">
        <v>43071</v>
      </c>
      <c r="M6841">
        <v>34.700000000000003</v>
      </c>
      <c r="N6841">
        <v>0.73</v>
      </c>
      <c r="O6841">
        <v>-0.56000000000000005</v>
      </c>
      <c r="P6841">
        <f xml:space="preserve"> IF(Stock_Info[[#This Row],[Close Price]] &gt; Stock_Info[[#This Row],[Open Price]], 1, 0)</f>
        <v>0</v>
      </c>
      <c r="Q6841" t="str">
        <f>IF(AND(Stock_Info[[#This Row],[% Deli. Qty to Traded Qty]]&gt;80,Stock_Info[[#This Row],[No. of Trades]]&lt;3000),"Unusual Day","")</f>
        <v/>
      </c>
      <c r="R6841" t="str">
        <f>IF(AND(Stock_Info[[#This Row],[Spread High-Low]] &lt; 10, Stock_Info[[#This Row],[% Deli. Qty to Traded Qty]] &gt; 90), "Good Day", "")</f>
        <v/>
      </c>
    </row>
    <row r="6842" spans="1:18">
      <c r="A6842" t="s">
        <v>67</v>
      </c>
      <c r="B6842" s="1">
        <v>45779</v>
      </c>
      <c r="C6842" s="1" t="str">
        <f>"WEEK" &amp;" " &amp;  INT((DAY(Stock_Info[[#This Row],[Date]])+WEEKDAY(DATE(YEAR(Stock_Info[[#This Row],[Date]]),MONTH(Stock_Info[[#This Row],[Date]]),1))-1)/7)+1</f>
        <v>WEEK 1</v>
      </c>
      <c r="D6842" s="12">
        <v>29.63</v>
      </c>
      <c r="E6842" s="12">
        <v>29.87</v>
      </c>
      <c r="F6842" s="12">
        <v>29.1</v>
      </c>
      <c r="G6842" s="12">
        <v>29.32</v>
      </c>
      <c r="H6842" s="12">
        <v>29.446963390316149</v>
      </c>
      <c r="I6842">
        <v>671489</v>
      </c>
      <c r="J6842">
        <v>2963</v>
      </c>
      <c r="K6842" s="12">
        <v>19773312</v>
      </c>
      <c r="L6842">
        <v>245149</v>
      </c>
      <c r="M6842">
        <v>36.51</v>
      </c>
      <c r="N6842">
        <v>0.77</v>
      </c>
      <c r="O6842">
        <v>-0.31</v>
      </c>
      <c r="P6842">
        <f xml:space="preserve"> IF(Stock_Info[[#This Row],[Close Price]] &gt; Stock_Info[[#This Row],[Open Price]], 1, 0)</f>
        <v>0</v>
      </c>
      <c r="Q6842" t="str">
        <f>IF(AND(Stock_Info[[#This Row],[% Deli. Qty to Traded Qty]]&gt;80,Stock_Info[[#This Row],[No. of Trades]]&lt;3000),"Unusual Day","")</f>
        <v/>
      </c>
      <c r="R6842" t="str">
        <f>IF(AND(Stock_Info[[#This Row],[Spread High-Low]] &lt; 10, Stock_Info[[#This Row],[% Deli. Qty to Traded Qty]] &gt; 90), "Good Day", "")</f>
        <v/>
      </c>
    </row>
    <row r="6843" spans="1:18">
      <c r="A6843" t="s">
        <v>67</v>
      </c>
      <c r="B6843" s="1">
        <v>45777</v>
      </c>
      <c r="C6843" s="1" t="str">
        <f>"WEEK" &amp;" " &amp;  INT((DAY(Stock_Info[[#This Row],[Date]])+WEEKDAY(DATE(YEAR(Stock_Info[[#This Row],[Date]]),MONTH(Stock_Info[[#This Row],[Date]]),1))-1)/7)+1</f>
        <v>WEEK 5</v>
      </c>
      <c r="D6843" s="12">
        <v>30.9</v>
      </c>
      <c r="E6843" s="12">
        <v>31.03</v>
      </c>
      <c r="F6843" s="12">
        <v>29.06</v>
      </c>
      <c r="G6843" s="12">
        <v>29.64</v>
      </c>
      <c r="H6843" s="12">
        <v>30.13208306045431</v>
      </c>
      <c r="I6843">
        <v>1317739</v>
      </c>
      <c r="J6843">
        <v>4556</v>
      </c>
      <c r="K6843" s="12">
        <v>39706221</v>
      </c>
      <c r="L6843">
        <v>538503</v>
      </c>
      <c r="M6843">
        <v>40.869999999999997</v>
      </c>
      <c r="N6843">
        <v>1.97</v>
      </c>
      <c r="O6843">
        <v>-1.26</v>
      </c>
      <c r="P6843">
        <f xml:space="preserve"> IF(Stock_Info[[#This Row],[Close Price]] &gt; Stock_Info[[#This Row],[Open Price]], 1, 0)</f>
        <v>0</v>
      </c>
      <c r="Q6843" t="str">
        <f>IF(AND(Stock_Info[[#This Row],[% Deli. Qty to Traded Qty]]&gt;80,Stock_Info[[#This Row],[No. of Trades]]&lt;3000),"Unusual Day","")</f>
        <v/>
      </c>
      <c r="R6843" t="str">
        <f>IF(AND(Stock_Info[[#This Row],[Spread High-Low]] &lt; 10, Stock_Info[[#This Row],[% Deli. Qty to Traded Qty]] &gt; 90), "Good Day", "")</f>
        <v/>
      </c>
    </row>
    <row r="6844" spans="1:18">
      <c r="A6844" t="s">
        <v>67</v>
      </c>
      <c r="B6844" s="1">
        <v>45776</v>
      </c>
      <c r="C6844" s="1" t="str">
        <f>"WEEK" &amp;" " &amp;  INT((DAY(Stock_Info[[#This Row],[Date]])+WEEKDAY(DATE(YEAR(Stock_Info[[#This Row],[Date]]),MONTH(Stock_Info[[#This Row],[Date]]),1))-1)/7)+1</f>
        <v>WEEK 5</v>
      </c>
      <c r="D6844" s="12">
        <v>29.8</v>
      </c>
      <c r="E6844" s="12">
        <v>30.8</v>
      </c>
      <c r="F6844" s="12">
        <v>29.65</v>
      </c>
      <c r="G6844" s="12">
        <v>30.25</v>
      </c>
      <c r="H6844" s="12">
        <v>30.188872604226127</v>
      </c>
      <c r="I6844">
        <v>972285</v>
      </c>
      <c r="J6844">
        <v>3426</v>
      </c>
      <c r="K6844" s="12">
        <v>29352188</v>
      </c>
      <c r="L6844">
        <v>421509</v>
      </c>
      <c r="M6844">
        <v>43.35</v>
      </c>
      <c r="N6844">
        <v>1.1499999999999999</v>
      </c>
      <c r="O6844">
        <v>0.45</v>
      </c>
      <c r="P6844">
        <f xml:space="preserve"> IF(Stock_Info[[#This Row],[Close Price]] &gt; Stock_Info[[#This Row],[Open Price]], 1, 0)</f>
        <v>1</v>
      </c>
      <c r="Q6844" t="str">
        <f>IF(AND(Stock_Info[[#This Row],[% Deli. Qty to Traded Qty]]&gt;80,Stock_Info[[#This Row],[No. of Trades]]&lt;3000),"Unusual Day","")</f>
        <v/>
      </c>
      <c r="R6844" t="str">
        <f>IF(AND(Stock_Info[[#This Row],[Spread High-Low]] &lt; 10, Stock_Info[[#This Row],[% Deli. Qty to Traded Qty]] &gt; 90), "Good Day", "")</f>
        <v/>
      </c>
    </row>
    <row r="6845" spans="1:18">
      <c r="A6845" t="s">
        <v>67</v>
      </c>
      <c r="B6845" s="1">
        <v>45775</v>
      </c>
      <c r="C6845" s="1" t="str">
        <f>"WEEK" &amp;" " &amp;  INT((DAY(Stock_Info[[#This Row],[Date]])+WEEKDAY(DATE(YEAR(Stock_Info[[#This Row],[Date]]),MONTH(Stock_Info[[#This Row],[Date]]),1))-1)/7)+1</f>
        <v>WEEK 5</v>
      </c>
      <c r="D6845" s="12">
        <v>28.47</v>
      </c>
      <c r="E6845" s="12">
        <v>29.47</v>
      </c>
      <c r="F6845" s="12">
        <v>28.47</v>
      </c>
      <c r="G6845" s="12">
        <v>29.31</v>
      </c>
      <c r="H6845" s="12">
        <v>29.05748115786885</v>
      </c>
      <c r="I6845">
        <v>138254</v>
      </c>
      <c r="J6845">
        <v>932</v>
      </c>
      <c r="K6845" s="12">
        <v>4017313</v>
      </c>
      <c r="L6845">
        <v>60727</v>
      </c>
      <c r="M6845">
        <v>43.92</v>
      </c>
      <c r="N6845">
        <v>1</v>
      </c>
      <c r="O6845">
        <v>0.84</v>
      </c>
      <c r="P6845">
        <f xml:space="preserve"> IF(Stock_Info[[#This Row],[Close Price]] &gt; Stock_Info[[#This Row],[Open Price]], 1, 0)</f>
        <v>1</v>
      </c>
      <c r="Q6845" t="str">
        <f>IF(AND(Stock_Info[[#This Row],[% Deli. Qty to Traded Qty]]&gt;80,Stock_Info[[#This Row],[No. of Trades]]&lt;3000),"Unusual Day","")</f>
        <v/>
      </c>
      <c r="R6845" t="str">
        <f>IF(AND(Stock_Info[[#This Row],[Spread High-Low]] &lt; 10, Stock_Info[[#This Row],[% Deli. Qty to Traded Qty]] &gt; 90), "Good Day", "")</f>
        <v/>
      </c>
    </row>
    <row r="6846" spans="1:18">
      <c r="A6846" t="s">
        <v>67</v>
      </c>
      <c r="B6846" s="1">
        <v>45772</v>
      </c>
      <c r="C6846" s="1" t="str">
        <f>"WEEK" &amp;" " &amp;  INT((DAY(Stock_Info[[#This Row],[Date]])+WEEKDAY(DATE(YEAR(Stock_Info[[#This Row],[Date]]),MONTH(Stock_Info[[#This Row],[Date]]),1))-1)/7)+1</f>
        <v>WEEK 4</v>
      </c>
      <c r="D6846" s="12">
        <v>29.8</v>
      </c>
      <c r="E6846" s="12">
        <v>30</v>
      </c>
      <c r="F6846" s="12">
        <v>28.33</v>
      </c>
      <c r="G6846" s="12">
        <v>28.84</v>
      </c>
      <c r="H6846" s="12">
        <v>28.958089934237812</v>
      </c>
      <c r="I6846">
        <v>843950</v>
      </c>
      <c r="J6846">
        <v>3708</v>
      </c>
      <c r="K6846" s="12">
        <v>24439180</v>
      </c>
      <c r="L6846">
        <v>474148</v>
      </c>
      <c r="M6846">
        <v>56.18</v>
      </c>
      <c r="N6846">
        <v>1.67</v>
      </c>
      <c r="O6846">
        <v>-0.96</v>
      </c>
      <c r="P6846">
        <f xml:space="preserve"> IF(Stock_Info[[#This Row],[Close Price]] &gt; Stock_Info[[#This Row],[Open Price]], 1, 0)</f>
        <v>0</v>
      </c>
      <c r="Q6846" t="str">
        <f>IF(AND(Stock_Info[[#This Row],[% Deli. Qty to Traded Qty]]&gt;80,Stock_Info[[#This Row],[No. of Trades]]&lt;3000),"Unusual Day","")</f>
        <v/>
      </c>
      <c r="R6846" t="str">
        <f>IF(AND(Stock_Info[[#This Row],[Spread High-Low]] &lt; 10, Stock_Info[[#This Row],[% Deli. Qty to Traded Qty]] &gt; 90), "Good Day", "")</f>
        <v/>
      </c>
    </row>
    <row r="6847" spans="1:18">
      <c r="A6847" t="s">
        <v>67</v>
      </c>
      <c r="B6847" s="1">
        <v>45771</v>
      </c>
      <c r="C6847" s="1" t="str">
        <f>"WEEK" &amp;" " &amp;  INT((DAY(Stock_Info[[#This Row],[Date]])+WEEKDAY(DATE(YEAR(Stock_Info[[#This Row],[Date]]),MONTH(Stock_Info[[#This Row],[Date]]),1))-1)/7)+1</f>
        <v>WEEK 4</v>
      </c>
      <c r="D6847" s="12">
        <v>29.97</v>
      </c>
      <c r="E6847" s="12">
        <v>30.37</v>
      </c>
      <c r="F6847" s="12">
        <v>29.78</v>
      </c>
      <c r="G6847" s="12">
        <v>29.88</v>
      </c>
      <c r="H6847" s="12">
        <v>30.021988670244482</v>
      </c>
      <c r="I6847">
        <v>201240</v>
      </c>
      <c r="J6847">
        <v>1372</v>
      </c>
      <c r="K6847" s="12">
        <v>6041625</v>
      </c>
      <c r="L6847">
        <v>75078</v>
      </c>
      <c r="M6847">
        <v>37.31</v>
      </c>
      <c r="N6847">
        <v>0.59</v>
      </c>
      <c r="O6847">
        <v>-0.09</v>
      </c>
      <c r="P6847">
        <f xml:space="preserve"> IF(Stock_Info[[#This Row],[Close Price]] &gt; Stock_Info[[#This Row],[Open Price]], 1, 0)</f>
        <v>0</v>
      </c>
      <c r="Q6847" t="str">
        <f>IF(AND(Stock_Info[[#This Row],[% Deli. Qty to Traded Qty]]&gt;80,Stock_Info[[#This Row],[No. of Trades]]&lt;3000),"Unusual Day","")</f>
        <v/>
      </c>
      <c r="R6847" t="str">
        <f>IF(AND(Stock_Info[[#This Row],[Spread High-Low]] &lt; 10, Stock_Info[[#This Row],[% Deli. Qty to Traded Qty]] &gt; 90), "Good Day", "")</f>
        <v/>
      </c>
    </row>
    <row r="6848" spans="1:18">
      <c r="A6848" t="s">
        <v>67</v>
      </c>
      <c r="B6848" s="1">
        <v>45770</v>
      </c>
      <c r="C6848" s="1" t="str">
        <f>"WEEK" &amp;" " &amp;  INT((DAY(Stock_Info[[#This Row],[Date]])+WEEKDAY(DATE(YEAR(Stock_Info[[#This Row],[Date]]),MONTH(Stock_Info[[#This Row],[Date]]),1))-1)/7)+1</f>
        <v>WEEK 4</v>
      </c>
      <c r="D6848" s="12">
        <v>30.57</v>
      </c>
      <c r="E6848" s="12">
        <v>30.65</v>
      </c>
      <c r="F6848" s="12">
        <v>29.36</v>
      </c>
      <c r="G6848" s="12">
        <v>29.97</v>
      </c>
      <c r="H6848" s="12">
        <v>29.896433467125572</v>
      </c>
      <c r="I6848">
        <v>811208</v>
      </c>
      <c r="J6848">
        <v>3870</v>
      </c>
      <c r="K6848" s="12">
        <v>24252226</v>
      </c>
      <c r="L6848">
        <v>427937</v>
      </c>
      <c r="M6848">
        <v>52.75</v>
      </c>
      <c r="N6848">
        <v>1.29</v>
      </c>
      <c r="O6848">
        <v>-0.6</v>
      </c>
      <c r="P6848">
        <f xml:space="preserve"> IF(Stock_Info[[#This Row],[Close Price]] &gt; Stock_Info[[#This Row],[Open Price]], 1, 0)</f>
        <v>0</v>
      </c>
      <c r="Q6848" t="str">
        <f>IF(AND(Stock_Info[[#This Row],[% Deli. Qty to Traded Qty]]&gt;80,Stock_Info[[#This Row],[No. of Trades]]&lt;3000),"Unusual Day","")</f>
        <v/>
      </c>
      <c r="R6848" t="str">
        <f>IF(AND(Stock_Info[[#This Row],[Spread High-Low]] &lt; 10, Stock_Info[[#This Row],[% Deli. Qty to Traded Qty]] &gt; 90), "Good Day", "")</f>
        <v/>
      </c>
    </row>
    <row r="6849" spans="1:18">
      <c r="A6849" t="s">
        <v>67</v>
      </c>
      <c r="B6849" s="1">
        <v>45769</v>
      </c>
      <c r="C6849" s="1" t="str">
        <f>"WEEK" &amp;" " &amp;  INT((DAY(Stock_Info[[#This Row],[Date]])+WEEKDAY(DATE(YEAR(Stock_Info[[#This Row],[Date]]),MONTH(Stock_Info[[#This Row],[Date]]),1))-1)/7)+1</f>
        <v>WEEK 4</v>
      </c>
      <c r="D6849" s="12">
        <v>30.5</v>
      </c>
      <c r="E6849" s="12">
        <v>30.7</v>
      </c>
      <c r="F6849" s="12">
        <v>29.66</v>
      </c>
      <c r="G6849" s="12">
        <v>30.27</v>
      </c>
      <c r="H6849" s="12">
        <v>30.219040219191527</v>
      </c>
      <c r="I6849">
        <v>489070</v>
      </c>
      <c r="J6849">
        <v>2040</v>
      </c>
      <c r="K6849" s="12">
        <v>14779226</v>
      </c>
      <c r="L6849">
        <v>169341</v>
      </c>
      <c r="M6849">
        <v>34.630000000000003</v>
      </c>
      <c r="N6849">
        <v>1.04</v>
      </c>
      <c r="O6849">
        <v>-0.23</v>
      </c>
      <c r="P6849">
        <f xml:space="preserve"> IF(Stock_Info[[#This Row],[Close Price]] &gt; Stock_Info[[#This Row],[Open Price]], 1, 0)</f>
        <v>0</v>
      </c>
      <c r="Q6849" t="str">
        <f>IF(AND(Stock_Info[[#This Row],[% Deli. Qty to Traded Qty]]&gt;80,Stock_Info[[#This Row],[No. of Trades]]&lt;3000),"Unusual Day","")</f>
        <v/>
      </c>
      <c r="R6849" t="str">
        <f>IF(AND(Stock_Info[[#This Row],[Spread High-Low]] &lt; 10, Stock_Info[[#This Row],[% Deli. Qty to Traded Qty]] &gt; 90), "Good Day", "")</f>
        <v/>
      </c>
    </row>
    <row r="6850" spans="1:18">
      <c r="A6850" t="s">
        <v>67</v>
      </c>
      <c r="B6850" s="1">
        <v>45768</v>
      </c>
      <c r="C6850" s="1" t="str">
        <f>"WEEK" &amp;" " &amp;  INT((DAY(Stock_Info[[#This Row],[Date]])+WEEKDAY(DATE(YEAR(Stock_Info[[#This Row],[Date]]),MONTH(Stock_Info[[#This Row],[Date]]),1))-1)/7)+1</f>
        <v>WEEK 4</v>
      </c>
      <c r="D6850" s="12">
        <v>28.3</v>
      </c>
      <c r="E6850" s="12">
        <v>30.85</v>
      </c>
      <c r="F6850" s="12">
        <v>28.19</v>
      </c>
      <c r="G6850" s="12">
        <v>30.01</v>
      </c>
      <c r="H6850" s="12">
        <v>29.602940041590831</v>
      </c>
      <c r="I6850">
        <v>1464265</v>
      </c>
      <c r="J6850">
        <v>4619</v>
      </c>
      <c r="K6850" s="12">
        <v>43346549</v>
      </c>
      <c r="L6850">
        <v>787596</v>
      </c>
      <c r="M6850">
        <v>53.79</v>
      </c>
      <c r="N6850">
        <v>2.66</v>
      </c>
      <c r="O6850">
        <v>1.71</v>
      </c>
      <c r="P6850">
        <f xml:space="preserve"> IF(Stock_Info[[#This Row],[Close Price]] &gt; Stock_Info[[#This Row],[Open Price]], 1, 0)</f>
        <v>1</v>
      </c>
      <c r="Q6850" t="str">
        <f>IF(AND(Stock_Info[[#This Row],[% Deli. Qty to Traded Qty]]&gt;80,Stock_Info[[#This Row],[No. of Trades]]&lt;3000),"Unusual Day","")</f>
        <v/>
      </c>
      <c r="R6850" t="str">
        <f>IF(AND(Stock_Info[[#This Row],[Spread High-Low]] &lt; 10, Stock_Info[[#This Row],[% Deli. Qty to Traded Qty]] &gt; 90), "Good Day", "")</f>
        <v/>
      </c>
    </row>
    <row r="6851" spans="1:18">
      <c r="A6851" t="s">
        <v>67</v>
      </c>
      <c r="B6851" s="1">
        <v>45764</v>
      </c>
      <c r="C6851" s="1" t="str">
        <f>"WEEK" &amp;" " &amp;  INT((DAY(Stock_Info[[#This Row],[Date]])+WEEKDAY(DATE(YEAR(Stock_Info[[#This Row],[Date]]),MONTH(Stock_Info[[#This Row],[Date]]),1))-1)/7)+1</f>
        <v>WEEK 3</v>
      </c>
      <c r="D6851" s="12">
        <v>28.43</v>
      </c>
      <c r="E6851" s="12">
        <v>28.43</v>
      </c>
      <c r="F6851" s="12">
        <v>27.83</v>
      </c>
      <c r="G6851" s="12">
        <v>28.1</v>
      </c>
      <c r="H6851" s="12">
        <v>28.088078611749946</v>
      </c>
      <c r="I6851">
        <v>478300</v>
      </c>
      <c r="J6851">
        <v>2611</v>
      </c>
      <c r="K6851" s="12">
        <v>13434528</v>
      </c>
      <c r="L6851">
        <v>195459</v>
      </c>
      <c r="M6851">
        <v>40.869999999999997</v>
      </c>
      <c r="N6851">
        <v>0.6</v>
      </c>
      <c r="O6851">
        <v>-0.33</v>
      </c>
      <c r="P6851">
        <f xml:space="preserve"> IF(Stock_Info[[#This Row],[Close Price]] &gt; Stock_Info[[#This Row],[Open Price]], 1, 0)</f>
        <v>0</v>
      </c>
      <c r="Q6851" t="str">
        <f>IF(AND(Stock_Info[[#This Row],[% Deli. Qty to Traded Qty]]&gt;80,Stock_Info[[#This Row],[No. of Trades]]&lt;3000),"Unusual Day","")</f>
        <v/>
      </c>
      <c r="R6851" t="str">
        <f>IF(AND(Stock_Info[[#This Row],[Spread High-Low]] &lt; 10, Stock_Info[[#This Row],[% Deli. Qty to Traded Qty]] &gt; 90), "Good Day", "")</f>
        <v/>
      </c>
    </row>
    <row r="6852" spans="1:18">
      <c r="A6852" t="s">
        <v>67</v>
      </c>
      <c r="B6852" s="1">
        <v>45763</v>
      </c>
      <c r="C6852" s="1" t="str">
        <f>"WEEK" &amp;" " &amp;  INT((DAY(Stock_Info[[#This Row],[Date]])+WEEKDAY(DATE(YEAR(Stock_Info[[#This Row],[Date]]),MONTH(Stock_Info[[#This Row],[Date]]),1))-1)/7)+1</f>
        <v>WEEK 3</v>
      </c>
      <c r="D6852" s="12">
        <v>27.95</v>
      </c>
      <c r="E6852" s="12">
        <v>28.43</v>
      </c>
      <c r="F6852" s="12">
        <v>27.72</v>
      </c>
      <c r="G6852" s="12">
        <v>28.18</v>
      </c>
      <c r="H6852" s="12">
        <v>28.119293748232376</v>
      </c>
      <c r="I6852">
        <v>551588</v>
      </c>
      <c r="J6852">
        <v>3944</v>
      </c>
      <c r="K6852" s="12">
        <v>15510265</v>
      </c>
      <c r="L6852">
        <v>215033</v>
      </c>
      <c r="M6852">
        <v>38.979999999999997</v>
      </c>
      <c r="N6852">
        <v>0.71</v>
      </c>
      <c r="O6852">
        <v>0.23</v>
      </c>
      <c r="P6852">
        <f xml:space="preserve"> IF(Stock_Info[[#This Row],[Close Price]] &gt; Stock_Info[[#This Row],[Open Price]], 1, 0)</f>
        <v>1</v>
      </c>
      <c r="Q6852" t="str">
        <f>IF(AND(Stock_Info[[#This Row],[% Deli. Qty to Traded Qty]]&gt;80,Stock_Info[[#This Row],[No. of Trades]]&lt;3000),"Unusual Day","")</f>
        <v/>
      </c>
      <c r="R6852" t="str">
        <f>IF(AND(Stock_Info[[#This Row],[Spread High-Low]] &lt; 10, Stock_Info[[#This Row],[% Deli. Qty to Traded Qty]] &gt; 90), "Good Day", "")</f>
        <v/>
      </c>
    </row>
    <row r="6853" spans="1:18">
      <c r="A6853" t="s">
        <v>67</v>
      </c>
      <c r="B6853" s="1">
        <v>45762</v>
      </c>
      <c r="C6853" s="1" t="str">
        <f>"WEEK" &amp;" " &amp;  INT((DAY(Stock_Info[[#This Row],[Date]])+WEEKDAY(DATE(YEAR(Stock_Info[[#This Row],[Date]]),MONTH(Stock_Info[[#This Row],[Date]]),1))-1)/7)+1</f>
        <v>WEEK 3</v>
      </c>
      <c r="D6853" s="12">
        <v>27.08</v>
      </c>
      <c r="E6853" s="12">
        <v>27.75</v>
      </c>
      <c r="F6853" s="12">
        <v>27.08</v>
      </c>
      <c r="G6853" s="12">
        <v>27.67</v>
      </c>
      <c r="H6853" s="12">
        <v>27.547469647840998</v>
      </c>
      <c r="I6853">
        <v>513802</v>
      </c>
      <c r="J6853">
        <v>3554</v>
      </c>
      <c r="K6853" s="12">
        <v>14153945</v>
      </c>
      <c r="L6853">
        <v>269591</v>
      </c>
      <c r="M6853">
        <v>52.47</v>
      </c>
      <c r="N6853">
        <v>0.67</v>
      </c>
      <c r="O6853">
        <v>0.59</v>
      </c>
      <c r="P6853">
        <f xml:space="preserve"> IF(Stock_Info[[#This Row],[Close Price]] &gt; Stock_Info[[#This Row],[Open Price]], 1, 0)</f>
        <v>1</v>
      </c>
      <c r="Q6853" t="str">
        <f>IF(AND(Stock_Info[[#This Row],[% Deli. Qty to Traded Qty]]&gt;80,Stock_Info[[#This Row],[No. of Trades]]&lt;3000),"Unusual Day","")</f>
        <v/>
      </c>
      <c r="R6853" t="str">
        <f>IF(AND(Stock_Info[[#This Row],[Spread High-Low]] &lt; 10, Stock_Info[[#This Row],[% Deli. Qty to Traded Qty]] &gt; 90), "Good Day", "")</f>
        <v/>
      </c>
    </row>
    <row r="6854" spans="1:18">
      <c r="A6854" t="s">
        <v>67</v>
      </c>
      <c r="B6854" s="1">
        <v>45758</v>
      </c>
      <c r="C6854" s="1" t="str">
        <f>"WEEK" &amp;" " &amp;  INT((DAY(Stock_Info[[#This Row],[Date]])+WEEKDAY(DATE(YEAR(Stock_Info[[#This Row],[Date]]),MONTH(Stock_Info[[#This Row],[Date]]),1))-1)/7)+1</f>
        <v>WEEK 2</v>
      </c>
      <c r="D6854" s="12">
        <v>27.05</v>
      </c>
      <c r="E6854" s="12">
        <v>27.2</v>
      </c>
      <c r="F6854" s="12">
        <v>26.37</v>
      </c>
      <c r="G6854" s="12">
        <v>27.03</v>
      </c>
      <c r="H6854" s="12">
        <v>26.810828849049241</v>
      </c>
      <c r="I6854">
        <v>573856</v>
      </c>
      <c r="J6854">
        <v>7577</v>
      </c>
      <c r="K6854" s="12">
        <v>15385555</v>
      </c>
      <c r="L6854">
        <v>227970</v>
      </c>
      <c r="M6854">
        <v>39.729999999999997</v>
      </c>
      <c r="N6854">
        <v>0.83</v>
      </c>
      <c r="O6854">
        <v>-0.02</v>
      </c>
      <c r="P6854">
        <f xml:space="preserve"> IF(Stock_Info[[#This Row],[Close Price]] &gt; Stock_Info[[#This Row],[Open Price]], 1, 0)</f>
        <v>0</v>
      </c>
      <c r="Q6854" t="str">
        <f>IF(AND(Stock_Info[[#This Row],[% Deli. Qty to Traded Qty]]&gt;80,Stock_Info[[#This Row],[No. of Trades]]&lt;3000),"Unusual Day","")</f>
        <v/>
      </c>
      <c r="R6854" t="str">
        <f>IF(AND(Stock_Info[[#This Row],[Spread High-Low]] &lt; 10, Stock_Info[[#This Row],[% Deli. Qty to Traded Qty]] &gt; 90), "Good Day", "")</f>
        <v/>
      </c>
    </row>
    <row r="6855" spans="1:18">
      <c r="A6855" t="s">
        <v>67</v>
      </c>
      <c r="B6855" s="1">
        <v>45756</v>
      </c>
      <c r="C6855" s="1" t="str">
        <f>"WEEK" &amp;" " &amp;  INT((DAY(Stock_Info[[#This Row],[Date]])+WEEKDAY(DATE(YEAR(Stock_Info[[#This Row],[Date]]),MONTH(Stock_Info[[#This Row],[Date]]),1))-1)/7)+1</f>
        <v>WEEK 2</v>
      </c>
      <c r="D6855" s="12">
        <v>26.48</v>
      </c>
      <c r="E6855" s="12">
        <v>26.79</v>
      </c>
      <c r="F6855" s="12">
        <v>26.03</v>
      </c>
      <c r="G6855" s="12">
        <v>26.53</v>
      </c>
      <c r="H6855" s="12">
        <v>26.426685355353481</v>
      </c>
      <c r="I6855">
        <v>459458</v>
      </c>
      <c r="J6855">
        <v>5761</v>
      </c>
      <c r="K6855" s="12">
        <v>12141952</v>
      </c>
      <c r="L6855">
        <v>157697</v>
      </c>
      <c r="M6855">
        <v>34.32</v>
      </c>
      <c r="N6855">
        <v>0.76</v>
      </c>
      <c r="O6855">
        <v>0.05</v>
      </c>
      <c r="P6855">
        <f xml:space="preserve"> IF(Stock_Info[[#This Row],[Close Price]] &gt; Stock_Info[[#This Row],[Open Price]], 1, 0)</f>
        <v>1</v>
      </c>
      <c r="Q6855" t="str">
        <f>IF(AND(Stock_Info[[#This Row],[% Deli. Qty to Traded Qty]]&gt;80,Stock_Info[[#This Row],[No. of Trades]]&lt;3000),"Unusual Day","")</f>
        <v/>
      </c>
      <c r="R6855" t="str">
        <f>IF(AND(Stock_Info[[#This Row],[Spread High-Low]] &lt; 10, Stock_Info[[#This Row],[% Deli. Qty to Traded Qty]] &gt; 90), "Good Day", "")</f>
        <v/>
      </c>
    </row>
    <row r="6856" spans="1:18">
      <c r="A6856" t="s">
        <v>67</v>
      </c>
      <c r="B6856" s="1">
        <v>45755</v>
      </c>
      <c r="C6856" s="1" t="str">
        <f>"WEEK" &amp;" " &amp;  INT((DAY(Stock_Info[[#This Row],[Date]])+WEEKDAY(DATE(YEAR(Stock_Info[[#This Row],[Date]]),MONTH(Stock_Info[[#This Row],[Date]]),1))-1)/7)+1</f>
        <v>WEEK 2</v>
      </c>
      <c r="D6856" s="12">
        <v>26.2</v>
      </c>
      <c r="E6856" s="12">
        <v>26.91</v>
      </c>
      <c r="F6856" s="12">
        <v>25.66</v>
      </c>
      <c r="G6856" s="12">
        <v>26.46</v>
      </c>
      <c r="H6856" s="12">
        <v>26.349980858174593</v>
      </c>
      <c r="I6856">
        <v>483235</v>
      </c>
      <c r="J6856">
        <v>19961</v>
      </c>
      <c r="K6856" s="12">
        <v>12733233</v>
      </c>
      <c r="L6856">
        <v>207598</v>
      </c>
      <c r="M6856">
        <v>42.96</v>
      </c>
      <c r="N6856">
        <v>1.25</v>
      </c>
      <c r="O6856">
        <v>0.26</v>
      </c>
      <c r="P6856">
        <f xml:space="preserve"> IF(Stock_Info[[#This Row],[Close Price]] &gt; Stock_Info[[#This Row],[Open Price]], 1, 0)</f>
        <v>1</v>
      </c>
      <c r="Q6856" t="str">
        <f>IF(AND(Stock_Info[[#This Row],[% Deli. Qty to Traded Qty]]&gt;80,Stock_Info[[#This Row],[No. of Trades]]&lt;3000),"Unusual Day","")</f>
        <v/>
      </c>
      <c r="R6856" t="str">
        <f>IF(AND(Stock_Info[[#This Row],[Spread High-Low]] &lt; 10, Stock_Info[[#This Row],[% Deli. Qty to Traded Qty]] &gt; 90), "Good Day", "")</f>
        <v/>
      </c>
    </row>
    <row r="6857" spans="1:18">
      <c r="A6857" t="s">
        <v>67</v>
      </c>
      <c r="B6857" s="1">
        <v>45754</v>
      </c>
      <c r="C6857" s="1" t="str">
        <f>"WEEK" &amp;" " &amp;  INT((DAY(Stock_Info[[#This Row],[Date]])+WEEKDAY(DATE(YEAR(Stock_Info[[#This Row],[Date]]),MONTH(Stock_Info[[#This Row],[Date]]),1))-1)/7)+1</f>
        <v>WEEK 2</v>
      </c>
      <c r="D6857" s="12">
        <v>25.49</v>
      </c>
      <c r="E6857" s="12">
        <v>26.5</v>
      </c>
      <c r="F6857" s="12">
        <v>25.29</v>
      </c>
      <c r="G6857" s="12">
        <v>25.52</v>
      </c>
      <c r="H6857" s="12">
        <v>25.493732595109464</v>
      </c>
      <c r="I6857">
        <v>1520406</v>
      </c>
      <c r="J6857">
        <v>15068</v>
      </c>
      <c r="K6857" s="12">
        <v>38760824</v>
      </c>
      <c r="L6857">
        <v>716629</v>
      </c>
      <c r="M6857">
        <v>47.13</v>
      </c>
      <c r="N6857">
        <v>1.21</v>
      </c>
      <c r="O6857">
        <v>0.03</v>
      </c>
      <c r="P6857">
        <f xml:space="preserve"> IF(Stock_Info[[#This Row],[Close Price]] &gt; Stock_Info[[#This Row],[Open Price]], 1, 0)</f>
        <v>1</v>
      </c>
      <c r="Q6857" t="str">
        <f>IF(AND(Stock_Info[[#This Row],[% Deli. Qty to Traded Qty]]&gt;80,Stock_Info[[#This Row],[No. of Trades]]&lt;3000),"Unusual Day","")</f>
        <v/>
      </c>
      <c r="R6857" t="str">
        <f>IF(AND(Stock_Info[[#This Row],[Spread High-Low]] &lt; 10, Stock_Info[[#This Row],[% Deli. Qty to Traded Qty]] &gt; 90), "Good Day", "")</f>
        <v/>
      </c>
    </row>
    <row r="6858" spans="1:18">
      <c r="A6858" t="s">
        <v>67</v>
      </c>
      <c r="B6858" s="1">
        <v>45751</v>
      </c>
      <c r="C6858" s="1" t="str">
        <f>"WEEK" &amp;" " &amp;  INT((DAY(Stock_Info[[#This Row],[Date]])+WEEKDAY(DATE(YEAR(Stock_Info[[#This Row],[Date]]),MONTH(Stock_Info[[#This Row],[Date]]),1))-1)/7)+1</f>
        <v>WEEK 1</v>
      </c>
      <c r="D6858" s="12">
        <v>30.37</v>
      </c>
      <c r="E6858" s="12">
        <v>30.6</v>
      </c>
      <c r="F6858" s="12">
        <v>27.2</v>
      </c>
      <c r="G6858" s="12">
        <v>28.1</v>
      </c>
      <c r="H6858" s="12">
        <v>28.612291360733177</v>
      </c>
      <c r="I6858">
        <v>1413025</v>
      </c>
      <c r="J6858">
        <v>14901</v>
      </c>
      <c r="K6858" s="12">
        <v>40429883</v>
      </c>
      <c r="L6858">
        <v>754001</v>
      </c>
      <c r="M6858">
        <v>53.36</v>
      </c>
      <c r="N6858">
        <v>3.4</v>
      </c>
      <c r="O6858">
        <v>-2.27</v>
      </c>
      <c r="P6858">
        <f xml:space="preserve"> IF(Stock_Info[[#This Row],[Close Price]] &gt; Stock_Info[[#This Row],[Open Price]], 1, 0)</f>
        <v>0</v>
      </c>
      <c r="Q6858" t="str">
        <f>IF(AND(Stock_Info[[#This Row],[% Deli. Qty to Traded Qty]]&gt;80,Stock_Info[[#This Row],[No. of Trades]]&lt;3000),"Unusual Day","")</f>
        <v/>
      </c>
      <c r="R6858" t="str">
        <f>IF(AND(Stock_Info[[#This Row],[Spread High-Low]] &lt; 10, Stock_Info[[#This Row],[% Deli. Qty to Traded Qty]] &gt; 90), "Good Day", "")</f>
        <v/>
      </c>
    </row>
    <row r="6859" spans="1:18">
      <c r="A6859" t="s">
        <v>67</v>
      </c>
      <c r="B6859" s="1">
        <v>45750</v>
      </c>
      <c r="C6859" s="1" t="str">
        <f>"WEEK" &amp;" " &amp;  INT((DAY(Stock_Info[[#This Row],[Date]])+WEEKDAY(DATE(YEAR(Stock_Info[[#This Row],[Date]]),MONTH(Stock_Info[[#This Row],[Date]]),1))-1)/7)+1</f>
        <v>WEEK 1</v>
      </c>
      <c r="D6859" s="12">
        <v>31.01</v>
      </c>
      <c r="E6859" s="12">
        <v>31.35</v>
      </c>
      <c r="F6859" s="12">
        <v>29.9</v>
      </c>
      <c r="G6859" s="12">
        <v>30.17</v>
      </c>
      <c r="H6859" s="12">
        <v>30.446694953743233</v>
      </c>
      <c r="I6859">
        <v>1851729</v>
      </c>
      <c r="J6859">
        <v>13614</v>
      </c>
      <c r="K6859" s="12">
        <v>56379028</v>
      </c>
      <c r="L6859">
        <v>890359</v>
      </c>
      <c r="M6859">
        <v>48.08</v>
      </c>
      <c r="N6859">
        <v>1.45</v>
      </c>
      <c r="O6859">
        <v>-0.84</v>
      </c>
      <c r="P6859">
        <f xml:space="preserve"> IF(Stock_Info[[#This Row],[Close Price]] &gt; Stock_Info[[#This Row],[Open Price]], 1, 0)</f>
        <v>0</v>
      </c>
      <c r="Q6859" t="str">
        <f>IF(AND(Stock_Info[[#This Row],[% Deli. Qty to Traded Qty]]&gt;80,Stock_Info[[#This Row],[No. of Trades]]&lt;3000),"Unusual Day","")</f>
        <v/>
      </c>
      <c r="R6859" t="str">
        <f>IF(AND(Stock_Info[[#This Row],[Spread High-Low]] &lt; 10, Stock_Info[[#This Row],[% Deli. Qty to Traded Qty]] &gt; 90), "Good Day", "")</f>
        <v/>
      </c>
    </row>
    <row r="6860" spans="1:18">
      <c r="A6860" t="s">
        <v>67</v>
      </c>
      <c r="B6860" s="1">
        <v>45749</v>
      </c>
      <c r="C6860" s="1" t="str">
        <f>"WEEK" &amp;" " &amp;  INT((DAY(Stock_Info[[#This Row],[Date]])+WEEKDAY(DATE(YEAR(Stock_Info[[#This Row],[Date]]),MONTH(Stock_Info[[#This Row],[Date]]),1))-1)/7)+1</f>
        <v>WEEK 1</v>
      </c>
      <c r="D6860" s="12">
        <v>35.44</v>
      </c>
      <c r="E6860" s="12">
        <v>35.44</v>
      </c>
      <c r="F6860" s="12">
        <v>30.3</v>
      </c>
      <c r="G6860" s="12">
        <v>30.55</v>
      </c>
      <c r="H6860" s="12">
        <v>32.177895645685354</v>
      </c>
      <c r="I6860">
        <v>1399118</v>
      </c>
      <c r="J6860">
        <v>10785</v>
      </c>
      <c r="K6860" s="12">
        <v>45020673</v>
      </c>
      <c r="L6860">
        <v>659437</v>
      </c>
      <c r="M6860">
        <v>47.13</v>
      </c>
      <c r="N6860">
        <v>5.14</v>
      </c>
      <c r="O6860">
        <v>-4.8899999999999997</v>
      </c>
      <c r="P6860">
        <f xml:space="preserve"> IF(Stock_Info[[#This Row],[Close Price]] &gt; Stock_Info[[#This Row],[Open Price]], 1, 0)</f>
        <v>0</v>
      </c>
      <c r="Q6860" t="str">
        <f>IF(AND(Stock_Info[[#This Row],[% Deli. Qty to Traded Qty]]&gt;80,Stock_Info[[#This Row],[No. of Trades]]&lt;3000),"Unusual Day","")</f>
        <v/>
      </c>
      <c r="R6860" t="str">
        <f>IF(AND(Stock_Info[[#This Row],[Spread High-Low]] &lt; 10, Stock_Info[[#This Row],[% Deli. Qty to Traded Qty]] &gt; 90), "Good Day", "")</f>
        <v/>
      </c>
    </row>
    <row r="6861" spans="1:18">
      <c r="A6861" t="s">
        <v>67</v>
      </c>
      <c r="B6861" s="1">
        <v>45748</v>
      </c>
      <c r="C6861" s="1" t="str">
        <f>"WEEK" &amp;" " &amp;  INT((DAY(Stock_Info[[#This Row],[Date]])+WEEKDAY(DATE(YEAR(Stock_Info[[#This Row],[Date]]),MONTH(Stock_Info[[#This Row],[Date]]),1))-1)/7)+1</f>
        <v>WEEK 1</v>
      </c>
      <c r="D6861" s="12">
        <v>37.369999999999997</v>
      </c>
      <c r="E6861" s="12">
        <v>37.369999999999997</v>
      </c>
      <c r="F6861" s="12">
        <v>34.81</v>
      </c>
      <c r="G6861" s="12">
        <v>34.81</v>
      </c>
      <c r="H6861" s="12">
        <v>35.41212657545794</v>
      </c>
      <c r="I6861">
        <v>2215943</v>
      </c>
      <c r="J6861">
        <v>10253</v>
      </c>
      <c r="K6861" s="12">
        <v>78471254</v>
      </c>
      <c r="L6861">
        <v>1457070</v>
      </c>
      <c r="M6861">
        <v>65.75</v>
      </c>
      <c r="N6861">
        <v>2.56</v>
      </c>
      <c r="O6861">
        <v>-2.56</v>
      </c>
      <c r="P6861">
        <f xml:space="preserve"> IF(Stock_Info[[#This Row],[Close Price]] &gt; Stock_Info[[#This Row],[Open Price]], 1, 0)</f>
        <v>0</v>
      </c>
      <c r="Q6861" t="str">
        <f>IF(AND(Stock_Info[[#This Row],[% Deli. Qty to Traded Qty]]&gt;80,Stock_Info[[#This Row],[No. of Trades]]&lt;3000),"Unusual Day","")</f>
        <v/>
      </c>
      <c r="R6861" t="str">
        <f>IF(AND(Stock_Info[[#This Row],[Spread High-Low]] &lt; 10, Stock_Info[[#This Row],[% Deli. Qty to Traded Qty]] &gt; 90), "Good Day", "")</f>
        <v/>
      </c>
    </row>
    <row r="6862" spans="1:18">
      <c r="A6862" t="s">
        <v>67</v>
      </c>
      <c r="B6862" s="1">
        <v>45744</v>
      </c>
      <c r="C6862" s="1" t="str">
        <f>"WEEK" &amp;" " &amp;  INT((DAY(Stock_Info[[#This Row],[Date]])+WEEKDAY(DATE(YEAR(Stock_Info[[#This Row],[Date]]),MONTH(Stock_Info[[#This Row],[Date]]),1))-1)/7)+1</f>
        <v>WEEK 5</v>
      </c>
      <c r="D6862" s="12">
        <v>44.77</v>
      </c>
      <c r="E6862" s="12">
        <v>46.42</v>
      </c>
      <c r="F6862" s="12">
        <v>42.99</v>
      </c>
      <c r="G6862" s="12">
        <v>43.51</v>
      </c>
      <c r="H6862" s="12">
        <v>44.877410456735824</v>
      </c>
      <c r="I6862">
        <v>237818</v>
      </c>
      <c r="J6862">
        <v>2304</v>
      </c>
      <c r="K6862" s="12">
        <v>10672656</v>
      </c>
      <c r="L6862">
        <v>109519</v>
      </c>
      <c r="M6862">
        <v>46.05</v>
      </c>
      <c r="N6862">
        <v>3.43</v>
      </c>
      <c r="O6862">
        <v>-1.26</v>
      </c>
      <c r="P6862">
        <f xml:space="preserve"> IF(Stock_Info[[#This Row],[Close Price]] &gt; Stock_Info[[#This Row],[Open Price]], 1, 0)</f>
        <v>0</v>
      </c>
      <c r="Q6862" t="str">
        <f>IF(AND(Stock_Info[[#This Row],[% Deli. Qty to Traded Qty]]&gt;80,Stock_Info[[#This Row],[No. of Trades]]&lt;3000),"Unusual Day","")</f>
        <v/>
      </c>
      <c r="R6862" t="str">
        <f>IF(AND(Stock_Info[[#This Row],[Spread High-Low]] &lt; 10, Stock_Info[[#This Row],[% Deli. Qty to Traded Qty]] &gt; 90), "Good Day", "")</f>
        <v/>
      </c>
    </row>
    <row r="6863" spans="1:18">
      <c r="A6863" t="s">
        <v>67</v>
      </c>
      <c r="B6863" s="1">
        <v>45743</v>
      </c>
      <c r="C6863" s="1" t="str">
        <f>"WEEK" &amp;" " &amp;  INT((DAY(Stock_Info[[#This Row],[Date]])+WEEKDAY(DATE(YEAR(Stock_Info[[#This Row],[Date]]),MONTH(Stock_Info[[#This Row],[Date]]),1))-1)/7)+1</f>
        <v>WEEK 5</v>
      </c>
      <c r="D6863" s="12">
        <v>44.52</v>
      </c>
      <c r="E6863" s="12">
        <v>45.19</v>
      </c>
      <c r="F6863" s="12">
        <v>43.56</v>
      </c>
      <c r="G6863" s="12">
        <v>44.76</v>
      </c>
      <c r="H6863" s="12">
        <v>44.354119389512896</v>
      </c>
      <c r="I6863">
        <v>157317</v>
      </c>
      <c r="J6863">
        <v>1397</v>
      </c>
      <c r="K6863" s="12">
        <v>6977657</v>
      </c>
      <c r="L6863">
        <v>108782</v>
      </c>
      <c r="M6863">
        <v>69.150000000000006</v>
      </c>
      <c r="N6863">
        <v>1.63</v>
      </c>
      <c r="O6863">
        <v>0.24</v>
      </c>
      <c r="P6863">
        <f xml:space="preserve"> IF(Stock_Info[[#This Row],[Close Price]] &gt; Stock_Info[[#This Row],[Open Price]], 1, 0)</f>
        <v>1</v>
      </c>
      <c r="Q6863" t="str">
        <f>IF(AND(Stock_Info[[#This Row],[% Deli. Qty to Traded Qty]]&gt;80,Stock_Info[[#This Row],[No. of Trades]]&lt;3000),"Unusual Day","")</f>
        <v/>
      </c>
      <c r="R6863" t="str">
        <f>IF(AND(Stock_Info[[#This Row],[Spread High-Low]] &lt; 10, Stock_Info[[#This Row],[% Deli. Qty to Traded Qty]] &gt; 90), "Good Day", "")</f>
        <v/>
      </c>
    </row>
    <row r="6864" spans="1:18">
      <c r="A6864" t="s">
        <v>67</v>
      </c>
      <c r="B6864" s="1">
        <v>45742</v>
      </c>
      <c r="C6864" s="1" t="str">
        <f>"WEEK" &amp;" " &amp;  INT((DAY(Stock_Info[[#This Row],[Date]])+WEEKDAY(DATE(YEAR(Stock_Info[[#This Row],[Date]]),MONTH(Stock_Info[[#This Row],[Date]]),1))-1)/7)+1</f>
        <v>WEEK 5</v>
      </c>
      <c r="D6864" s="12">
        <v>46.26</v>
      </c>
      <c r="E6864" s="12">
        <v>46.31</v>
      </c>
      <c r="F6864" s="12">
        <v>44.49</v>
      </c>
      <c r="G6864" s="12">
        <v>44.61</v>
      </c>
      <c r="H6864" s="12">
        <v>45.16193925332805</v>
      </c>
      <c r="I6864">
        <v>70687</v>
      </c>
      <c r="J6864">
        <v>1052</v>
      </c>
      <c r="K6864" s="12">
        <v>3192362</v>
      </c>
      <c r="L6864">
        <v>28893</v>
      </c>
      <c r="M6864">
        <v>40.869999999999997</v>
      </c>
      <c r="N6864">
        <v>1.82</v>
      </c>
      <c r="O6864">
        <v>-1.65</v>
      </c>
      <c r="P6864">
        <f xml:space="preserve"> IF(Stock_Info[[#This Row],[Close Price]] &gt; Stock_Info[[#This Row],[Open Price]], 1, 0)</f>
        <v>0</v>
      </c>
      <c r="Q6864" t="str">
        <f>IF(AND(Stock_Info[[#This Row],[% Deli. Qty to Traded Qty]]&gt;80,Stock_Info[[#This Row],[No. of Trades]]&lt;3000),"Unusual Day","")</f>
        <v/>
      </c>
      <c r="R6864" t="str">
        <f>IF(AND(Stock_Info[[#This Row],[Spread High-Low]] &lt; 10, Stock_Info[[#This Row],[% Deli. Qty to Traded Qty]] &gt; 90), "Good Day", "")</f>
        <v/>
      </c>
    </row>
    <row r="6865" spans="1:18">
      <c r="A6865" t="s">
        <v>67</v>
      </c>
      <c r="B6865" s="1">
        <v>45741</v>
      </c>
      <c r="C6865" s="1" t="str">
        <f>"WEEK" &amp;" " &amp;  INT((DAY(Stock_Info[[#This Row],[Date]])+WEEKDAY(DATE(YEAR(Stock_Info[[#This Row],[Date]]),MONTH(Stock_Info[[#This Row],[Date]]),1))-1)/7)+1</f>
        <v>WEEK 5</v>
      </c>
      <c r="D6865" s="12">
        <v>45.45</v>
      </c>
      <c r="E6865" s="12">
        <v>50.49</v>
      </c>
      <c r="F6865" s="12">
        <v>45.3</v>
      </c>
      <c r="G6865" s="12">
        <v>46.59</v>
      </c>
      <c r="H6865" s="12">
        <v>47.687437262451944</v>
      </c>
      <c r="I6865">
        <v>643554</v>
      </c>
      <c r="J6865">
        <v>7886</v>
      </c>
      <c r="K6865" s="12">
        <v>30689441</v>
      </c>
      <c r="L6865">
        <v>165321</v>
      </c>
      <c r="M6865">
        <v>25.69</v>
      </c>
      <c r="N6865">
        <v>5.19</v>
      </c>
      <c r="O6865">
        <v>1.1399999999999999</v>
      </c>
      <c r="P6865">
        <f xml:space="preserve"> IF(Stock_Info[[#This Row],[Close Price]] &gt; Stock_Info[[#This Row],[Open Price]], 1, 0)</f>
        <v>1</v>
      </c>
      <c r="Q6865" t="str">
        <f>IF(AND(Stock_Info[[#This Row],[% Deli. Qty to Traded Qty]]&gt;80,Stock_Info[[#This Row],[No. of Trades]]&lt;3000),"Unusual Day","")</f>
        <v/>
      </c>
      <c r="R6865" t="str">
        <f>IF(AND(Stock_Info[[#This Row],[Spread High-Low]] &lt; 10, Stock_Info[[#This Row],[% Deli. Qty to Traded Qty]] &gt; 90), "Good Day", "")</f>
        <v/>
      </c>
    </row>
    <row r="6866" spans="1:18">
      <c r="A6866" t="s">
        <v>67</v>
      </c>
      <c r="B6866" s="1">
        <v>45740</v>
      </c>
      <c r="C6866" s="1" t="str">
        <f>"WEEK" &amp;" " &amp;  INT((DAY(Stock_Info[[#This Row],[Date]])+WEEKDAY(DATE(YEAR(Stock_Info[[#This Row],[Date]]),MONTH(Stock_Info[[#This Row],[Date]]),1))-1)/7)+1</f>
        <v>WEEK 5</v>
      </c>
      <c r="D6866" s="12">
        <v>43</v>
      </c>
      <c r="E6866" s="12">
        <v>44.95</v>
      </c>
      <c r="F6866" s="12">
        <v>43</v>
      </c>
      <c r="G6866" s="12">
        <v>44.58</v>
      </c>
      <c r="H6866" s="12">
        <v>44.436245437956202</v>
      </c>
      <c r="I6866">
        <v>52608</v>
      </c>
      <c r="J6866">
        <v>546</v>
      </c>
      <c r="K6866" s="12">
        <v>2337702</v>
      </c>
      <c r="L6866">
        <v>23772</v>
      </c>
      <c r="M6866">
        <v>45.19</v>
      </c>
      <c r="N6866">
        <v>1.95</v>
      </c>
      <c r="O6866">
        <v>1.58</v>
      </c>
      <c r="P6866">
        <f xml:space="preserve"> IF(Stock_Info[[#This Row],[Close Price]] &gt; Stock_Info[[#This Row],[Open Price]], 1, 0)</f>
        <v>1</v>
      </c>
      <c r="Q6866" t="str">
        <f>IF(AND(Stock_Info[[#This Row],[% Deli. Qty to Traded Qty]]&gt;80,Stock_Info[[#This Row],[No. of Trades]]&lt;3000),"Unusual Day","")</f>
        <v/>
      </c>
      <c r="R6866" t="str">
        <f>IF(AND(Stock_Info[[#This Row],[Spread High-Low]] &lt; 10, Stock_Info[[#This Row],[% Deli. Qty to Traded Qty]] &gt; 90), "Good Day", "")</f>
        <v/>
      </c>
    </row>
    <row r="6867" spans="1:18">
      <c r="A6867" t="s">
        <v>67</v>
      </c>
      <c r="B6867" s="1">
        <v>45737</v>
      </c>
      <c r="C6867" s="1" t="str">
        <f>"WEEK" &amp;" " &amp;  INT((DAY(Stock_Info[[#This Row],[Date]])+WEEKDAY(DATE(YEAR(Stock_Info[[#This Row],[Date]]),MONTH(Stock_Info[[#This Row],[Date]]),1))-1)/7)+1</f>
        <v>WEEK 4</v>
      </c>
      <c r="D6867" s="12">
        <v>40.9</v>
      </c>
      <c r="E6867" s="12">
        <v>43.61</v>
      </c>
      <c r="F6867" s="12">
        <v>40.9</v>
      </c>
      <c r="G6867" s="12">
        <v>43.39</v>
      </c>
      <c r="H6867" s="12">
        <v>42.263623105700333</v>
      </c>
      <c r="I6867">
        <v>78855</v>
      </c>
      <c r="J6867">
        <v>1183</v>
      </c>
      <c r="K6867" s="12">
        <v>3332698</v>
      </c>
      <c r="L6867">
        <v>43037</v>
      </c>
      <c r="M6867">
        <v>54.58</v>
      </c>
      <c r="N6867">
        <v>2.71</v>
      </c>
      <c r="O6867">
        <v>2.4900000000000002</v>
      </c>
      <c r="P6867">
        <f xml:space="preserve"> IF(Stock_Info[[#This Row],[Close Price]] &gt; Stock_Info[[#This Row],[Open Price]], 1, 0)</f>
        <v>1</v>
      </c>
      <c r="Q6867" t="str">
        <f>IF(AND(Stock_Info[[#This Row],[% Deli. Qty to Traded Qty]]&gt;80,Stock_Info[[#This Row],[No. of Trades]]&lt;3000),"Unusual Day","")</f>
        <v/>
      </c>
      <c r="R6867" t="str">
        <f>IF(AND(Stock_Info[[#This Row],[Spread High-Low]] &lt; 10, Stock_Info[[#This Row],[% Deli. Qty to Traded Qty]] &gt; 90), "Good Day", "")</f>
        <v/>
      </c>
    </row>
    <row r="6868" spans="1:18">
      <c r="A6868" t="s">
        <v>67</v>
      </c>
      <c r="B6868" s="1">
        <v>45736</v>
      </c>
      <c r="C6868" s="1" t="str">
        <f>"WEEK" &amp;" " &amp;  INT((DAY(Stock_Info[[#This Row],[Date]])+WEEKDAY(DATE(YEAR(Stock_Info[[#This Row],[Date]]),MONTH(Stock_Info[[#This Row],[Date]]),1))-1)/7)+1</f>
        <v>WEEK 4</v>
      </c>
      <c r="D6868" s="12">
        <v>41.94</v>
      </c>
      <c r="E6868" s="12">
        <v>41.94</v>
      </c>
      <c r="F6868" s="12">
        <v>40.840000000000003</v>
      </c>
      <c r="G6868" s="12">
        <v>41.14</v>
      </c>
      <c r="H6868" s="12">
        <v>41.455946067080006</v>
      </c>
      <c r="I6868">
        <v>53548</v>
      </c>
      <c r="J6868">
        <v>526</v>
      </c>
      <c r="K6868" s="12">
        <v>2219883</v>
      </c>
      <c r="L6868">
        <v>31174</v>
      </c>
      <c r="M6868">
        <v>58.22</v>
      </c>
      <c r="N6868">
        <v>1.1000000000000001</v>
      </c>
      <c r="O6868">
        <v>-0.8</v>
      </c>
      <c r="P6868">
        <f xml:space="preserve"> IF(Stock_Info[[#This Row],[Close Price]] &gt; Stock_Info[[#This Row],[Open Price]], 1, 0)</f>
        <v>0</v>
      </c>
      <c r="Q6868" t="str">
        <f>IF(AND(Stock_Info[[#This Row],[% Deli. Qty to Traded Qty]]&gt;80,Stock_Info[[#This Row],[No. of Trades]]&lt;3000),"Unusual Day","")</f>
        <v/>
      </c>
      <c r="R6868" t="str">
        <f>IF(AND(Stock_Info[[#This Row],[Spread High-Low]] &lt; 10, Stock_Info[[#This Row],[% Deli. Qty to Traded Qty]] &gt; 90), "Good Day", "")</f>
        <v/>
      </c>
    </row>
    <row r="6869" spans="1:18">
      <c r="A6869" t="s">
        <v>67</v>
      </c>
      <c r="B6869" s="1">
        <v>45735</v>
      </c>
      <c r="C6869" s="1" t="str">
        <f>"WEEK" &amp;" " &amp;  INT((DAY(Stock_Info[[#This Row],[Date]])+WEEKDAY(DATE(YEAR(Stock_Info[[#This Row],[Date]]),MONTH(Stock_Info[[#This Row],[Date]]),1))-1)/7)+1</f>
        <v>WEEK 4</v>
      </c>
      <c r="D6869" s="12">
        <v>40</v>
      </c>
      <c r="E6869" s="12">
        <v>41.37</v>
      </c>
      <c r="F6869" s="12">
        <v>40</v>
      </c>
      <c r="G6869" s="12">
        <v>41.04</v>
      </c>
      <c r="H6869" s="12">
        <v>40.957008564863173</v>
      </c>
      <c r="I6869">
        <v>143610</v>
      </c>
      <c r="J6869">
        <v>1302</v>
      </c>
      <c r="K6869" s="12">
        <v>5881836</v>
      </c>
      <c r="L6869">
        <v>79301</v>
      </c>
      <c r="M6869">
        <v>55.22</v>
      </c>
      <c r="N6869">
        <v>1.37</v>
      </c>
      <c r="O6869">
        <v>1.04</v>
      </c>
      <c r="P6869">
        <f xml:space="preserve"> IF(Stock_Info[[#This Row],[Close Price]] &gt; Stock_Info[[#This Row],[Open Price]], 1, 0)</f>
        <v>1</v>
      </c>
      <c r="Q6869" t="str">
        <f>IF(AND(Stock_Info[[#This Row],[% Deli. Qty to Traded Qty]]&gt;80,Stock_Info[[#This Row],[No. of Trades]]&lt;3000),"Unusual Day","")</f>
        <v/>
      </c>
      <c r="R6869" t="str">
        <f>IF(AND(Stock_Info[[#This Row],[Spread High-Low]] &lt; 10, Stock_Info[[#This Row],[% Deli. Qty to Traded Qty]] &gt; 90), "Good Day", "")</f>
        <v/>
      </c>
    </row>
    <row r="6870" spans="1:18">
      <c r="A6870" t="s">
        <v>67</v>
      </c>
      <c r="B6870" s="1">
        <v>45734</v>
      </c>
      <c r="C6870" s="1" t="str">
        <f>"WEEK" &amp;" " &amp;  INT((DAY(Stock_Info[[#This Row],[Date]])+WEEKDAY(DATE(YEAR(Stock_Info[[#This Row],[Date]]),MONTH(Stock_Info[[#This Row],[Date]]),1))-1)/7)+1</f>
        <v>WEEK 4</v>
      </c>
      <c r="D6870" s="12">
        <v>38.93</v>
      </c>
      <c r="E6870" s="12">
        <v>39.979999999999997</v>
      </c>
      <c r="F6870" s="12">
        <v>38.93</v>
      </c>
      <c r="G6870" s="12">
        <v>39.85</v>
      </c>
      <c r="H6870" s="12">
        <v>39.697020164493068</v>
      </c>
      <c r="I6870">
        <v>39029</v>
      </c>
      <c r="J6870">
        <v>537</v>
      </c>
      <c r="K6870" s="12">
        <v>1549335</v>
      </c>
      <c r="L6870">
        <v>26599</v>
      </c>
      <c r="M6870">
        <v>68.150000000000006</v>
      </c>
      <c r="N6870">
        <v>1.05</v>
      </c>
      <c r="O6870">
        <v>0.92</v>
      </c>
      <c r="P6870">
        <f xml:space="preserve"> IF(Stock_Info[[#This Row],[Close Price]] &gt; Stock_Info[[#This Row],[Open Price]], 1, 0)</f>
        <v>1</v>
      </c>
      <c r="Q6870" t="str">
        <f>IF(AND(Stock_Info[[#This Row],[% Deli. Qty to Traded Qty]]&gt;80,Stock_Info[[#This Row],[No. of Trades]]&lt;3000),"Unusual Day","")</f>
        <v/>
      </c>
      <c r="R6870" t="str">
        <f>IF(AND(Stock_Info[[#This Row],[Spread High-Low]] &lt; 10, Stock_Info[[#This Row],[% Deli. Qty to Traded Qty]] &gt; 90), "Good Day", "")</f>
        <v/>
      </c>
    </row>
    <row r="6871" spans="1:18">
      <c r="A6871" t="s">
        <v>67</v>
      </c>
      <c r="B6871" s="1">
        <v>45733</v>
      </c>
      <c r="C6871" s="1" t="str">
        <f>"WEEK" &amp;" " &amp;  INT((DAY(Stock_Info[[#This Row],[Date]])+WEEKDAY(DATE(YEAR(Stock_Info[[#This Row],[Date]]),MONTH(Stock_Info[[#This Row],[Date]]),1))-1)/7)+1</f>
        <v>WEEK 4</v>
      </c>
      <c r="D6871" s="12">
        <v>39.69</v>
      </c>
      <c r="E6871" s="12">
        <v>39.69</v>
      </c>
      <c r="F6871" s="12">
        <v>37.5</v>
      </c>
      <c r="G6871" s="12">
        <v>38.79</v>
      </c>
      <c r="H6871" s="12">
        <v>39.057488995071296</v>
      </c>
      <c r="I6871">
        <v>79737</v>
      </c>
      <c r="J6871">
        <v>1045</v>
      </c>
      <c r="K6871" s="12">
        <v>3114327</v>
      </c>
      <c r="L6871">
        <v>33692</v>
      </c>
      <c r="M6871">
        <v>42.25</v>
      </c>
      <c r="N6871">
        <v>2.19</v>
      </c>
      <c r="O6871">
        <v>-0.9</v>
      </c>
      <c r="P6871">
        <f xml:space="preserve"> IF(Stock_Info[[#This Row],[Close Price]] &gt; Stock_Info[[#This Row],[Open Price]], 1, 0)</f>
        <v>0</v>
      </c>
      <c r="Q6871" t="str">
        <f>IF(AND(Stock_Info[[#This Row],[% Deli. Qty to Traded Qty]]&gt;80,Stock_Info[[#This Row],[No. of Trades]]&lt;3000),"Unusual Day","")</f>
        <v/>
      </c>
      <c r="R6871" t="str">
        <f>IF(AND(Stock_Info[[#This Row],[Spread High-Low]] &lt; 10, Stock_Info[[#This Row],[% Deli. Qty to Traded Qty]] &gt; 90), "Good Day", "")</f>
        <v/>
      </c>
    </row>
    <row r="6872" spans="1:18">
      <c r="A6872" t="s">
        <v>67</v>
      </c>
      <c r="B6872" s="1">
        <v>45729</v>
      </c>
      <c r="C6872" s="1" t="str">
        <f>"WEEK" &amp;" " &amp;  INT((DAY(Stock_Info[[#This Row],[Date]])+WEEKDAY(DATE(YEAR(Stock_Info[[#This Row],[Date]]),MONTH(Stock_Info[[#This Row],[Date]]),1))-1)/7)+1</f>
        <v>WEEK 3</v>
      </c>
      <c r="D6872" s="12">
        <v>39.5</v>
      </c>
      <c r="E6872" s="12">
        <v>40.020000000000003</v>
      </c>
      <c r="F6872" s="12">
        <v>38.85</v>
      </c>
      <c r="G6872" s="12">
        <v>39.14</v>
      </c>
      <c r="H6872" s="12">
        <v>39.373725336186233</v>
      </c>
      <c r="I6872">
        <v>73843</v>
      </c>
      <c r="J6872">
        <v>3448</v>
      </c>
      <c r="K6872" s="12">
        <v>2907474</v>
      </c>
      <c r="L6872">
        <v>32218</v>
      </c>
      <c r="M6872">
        <v>43.63</v>
      </c>
      <c r="N6872">
        <v>1.17</v>
      </c>
      <c r="O6872">
        <v>-0.36</v>
      </c>
      <c r="P6872">
        <f xml:space="preserve"> IF(Stock_Info[[#This Row],[Close Price]] &gt; Stock_Info[[#This Row],[Open Price]], 1, 0)</f>
        <v>0</v>
      </c>
      <c r="Q6872" t="str">
        <f>IF(AND(Stock_Info[[#This Row],[% Deli. Qty to Traded Qty]]&gt;80,Stock_Info[[#This Row],[No. of Trades]]&lt;3000),"Unusual Day","")</f>
        <v/>
      </c>
      <c r="R6872" t="str">
        <f>IF(AND(Stock_Info[[#This Row],[Spread High-Low]] &lt; 10, Stock_Info[[#This Row],[% Deli. Qty to Traded Qty]] &gt; 90), "Good Day", "")</f>
        <v/>
      </c>
    </row>
    <row r="6873" spans="1:18">
      <c r="A6873" t="s">
        <v>67</v>
      </c>
      <c r="B6873" s="1">
        <v>45728</v>
      </c>
      <c r="C6873" s="1" t="str">
        <f>"WEEK" &amp;" " &amp;  INT((DAY(Stock_Info[[#This Row],[Date]])+WEEKDAY(DATE(YEAR(Stock_Info[[#This Row],[Date]]),MONTH(Stock_Info[[#This Row],[Date]]),1))-1)/7)+1</f>
        <v>WEEK 3</v>
      </c>
      <c r="D6873" s="12">
        <v>39.9</v>
      </c>
      <c r="E6873" s="12">
        <v>40.450000000000003</v>
      </c>
      <c r="F6873" s="12">
        <v>39.03</v>
      </c>
      <c r="G6873" s="12">
        <v>39.33</v>
      </c>
      <c r="H6873" s="12">
        <v>39.546297042469178</v>
      </c>
      <c r="I6873">
        <v>49636</v>
      </c>
      <c r="J6873">
        <v>999</v>
      </c>
      <c r="K6873" s="12">
        <v>1962920</v>
      </c>
      <c r="L6873">
        <v>21003</v>
      </c>
      <c r="M6873">
        <v>42.31</v>
      </c>
      <c r="N6873">
        <v>1.42</v>
      </c>
      <c r="O6873">
        <v>-0.56999999999999995</v>
      </c>
      <c r="P6873">
        <f xml:space="preserve"> IF(Stock_Info[[#This Row],[Close Price]] &gt; Stock_Info[[#This Row],[Open Price]], 1, 0)</f>
        <v>0</v>
      </c>
      <c r="Q6873" t="str">
        <f>IF(AND(Stock_Info[[#This Row],[% Deli. Qty to Traded Qty]]&gt;80,Stock_Info[[#This Row],[No. of Trades]]&lt;3000),"Unusual Day","")</f>
        <v/>
      </c>
      <c r="R6873" t="str">
        <f>IF(AND(Stock_Info[[#This Row],[Spread High-Low]] &lt; 10, Stock_Info[[#This Row],[% Deli. Qty to Traded Qty]] &gt; 90), "Good Day", "")</f>
        <v/>
      </c>
    </row>
    <row r="6874" spans="1:18">
      <c r="A6874" t="s">
        <v>67</v>
      </c>
      <c r="B6874" s="1">
        <v>45727</v>
      </c>
      <c r="C6874" s="1" t="str">
        <f>"WEEK" &amp;" " &amp;  INT((DAY(Stock_Info[[#This Row],[Date]])+WEEKDAY(DATE(YEAR(Stock_Info[[#This Row],[Date]]),MONTH(Stock_Info[[#This Row],[Date]]),1))-1)/7)+1</f>
        <v>WEEK 3</v>
      </c>
      <c r="D6874" s="12">
        <v>40.44</v>
      </c>
      <c r="E6874" s="12">
        <v>40.44</v>
      </c>
      <c r="F6874" s="12">
        <v>38.85</v>
      </c>
      <c r="G6874" s="12">
        <v>39.9</v>
      </c>
      <c r="H6874" s="12">
        <v>39.806713198674395</v>
      </c>
      <c r="I6874">
        <v>108026</v>
      </c>
      <c r="J6874">
        <v>837</v>
      </c>
      <c r="K6874" s="12">
        <v>4300160</v>
      </c>
      <c r="L6874">
        <v>39256</v>
      </c>
      <c r="M6874">
        <v>36.340000000000003</v>
      </c>
      <c r="N6874">
        <v>1.59</v>
      </c>
      <c r="O6874">
        <v>-0.54</v>
      </c>
      <c r="P6874">
        <f xml:space="preserve"> IF(Stock_Info[[#This Row],[Close Price]] &gt; Stock_Info[[#This Row],[Open Price]], 1, 0)</f>
        <v>0</v>
      </c>
      <c r="Q6874" t="str">
        <f>IF(AND(Stock_Info[[#This Row],[% Deli. Qty to Traded Qty]]&gt;80,Stock_Info[[#This Row],[No. of Trades]]&lt;3000),"Unusual Day","")</f>
        <v/>
      </c>
      <c r="R6874" t="str">
        <f>IF(AND(Stock_Info[[#This Row],[Spread High-Low]] &lt; 10, Stock_Info[[#This Row],[% Deli. Qty to Traded Qty]] &gt; 90), "Good Day", "")</f>
        <v/>
      </c>
    </row>
    <row r="6875" spans="1:18">
      <c r="A6875" t="s">
        <v>67</v>
      </c>
      <c r="B6875" s="1">
        <v>45726</v>
      </c>
      <c r="C6875" s="1" t="str">
        <f>"WEEK" &amp;" " &amp;  INT((DAY(Stock_Info[[#This Row],[Date]])+WEEKDAY(DATE(YEAR(Stock_Info[[#This Row],[Date]]),MONTH(Stock_Info[[#This Row],[Date]]),1))-1)/7)+1</f>
        <v>WEEK 3</v>
      </c>
      <c r="D6875" s="12">
        <v>42.35</v>
      </c>
      <c r="E6875" s="12">
        <v>42.35</v>
      </c>
      <c r="F6875" s="12">
        <v>40.020000000000003</v>
      </c>
      <c r="G6875" s="12">
        <v>40.15</v>
      </c>
      <c r="H6875" s="12">
        <v>40.819731990924559</v>
      </c>
      <c r="I6875">
        <v>28208</v>
      </c>
      <c r="J6875">
        <v>382</v>
      </c>
      <c r="K6875" s="12">
        <v>1151443</v>
      </c>
      <c r="L6875">
        <v>13900</v>
      </c>
      <c r="M6875">
        <v>49.28</v>
      </c>
      <c r="N6875">
        <v>2.33</v>
      </c>
      <c r="O6875">
        <v>-2.2000000000000002</v>
      </c>
      <c r="P6875">
        <f xml:space="preserve"> IF(Stock_Info[[#This Row],[Close Price]] &gt; Stock_Info[[#This Row],[Open Price]], 1, 0)</f>
        <v>0</v>
      </c>
      <c r="Q6875" t="str">
        <f>IF(AND(Stock_Info[[#This Row],[% Deli. Qty to Traded Qty]]&gt;80,Stock_Info[[#This Row],[No. of Trades]]&lt;3000),"Unusual Day","")</f>
        <v/>
      </c>
      <c r="R6875" t="str">
        <f>IF(AND(Stock_Info[[#This Row],[Spread High-Low]] &lt; 10, Stock_Info[[#This Row],[% Deli. Qty to Traded Qty]] &gt; 90), "Good Day", "")</f>
        <v/>
      </c>
    </row>
    <row r="6876" spans="1:18">
      <c r="A6876" t="s">
        <v>67</v>
      </c>
      <c r="B6876" s="1">
        <v>45723</v>
      </c>
      <c r="C6876" s="1" t="str">
        <f>"WEEK" &amp;" " &amp;  INT((DAY(Stock_Info[[#This Row],[Date]])+WEEKDAY(DATE(YEAR(Stock_Info[[#This Row],[Date]]),MONTH(Stock_Info[[#This Row],[Date]]),1))-1)/7)+1</f>
        <v>WEEK 2</v>
      </c>
      <c r="D6876" s="12">
        <v>41.88</v>
      </c>
      <c r="E6876" s="12">
        <v>41.95</v>
      </c>
      <c r="F6876" s="12">
        <v>41.07</v>
      </c>
      <c r="G6876" s="12">
        <v>41.52</v>
      </c>
      <c r="H6876" s="12">
        <v>41.461281967310725</v>
      </c>
      <c r="I6876">
        <v>67178</v>
      </c>
      <c r="J6876">
        <v>1033</v>
      </c>
      <c r="K6876" s="12">
        <v>2785286</v>
      </c>
      <c r="L6876">
        <v>31141</v>
      </c>
      <c r="M6876">
        <v>46.36</v>
      </c>
      <c r="N6876">
        <v>0.88</v>
      </c>
      <c r="O6876">
        <v>-0.36</v>
      </c>
      <c r="P6876">
        <f xml:space="preserve"> IF(Stock_Info[[#This Row],[Close Price]] &gt; Stock_Info[[#This Row],[Open Price]], 1, 0)</f>
        <v>0</v>
      </c>
      <c r="Q6876" t="str">
        <f>IF(AND(Stock_Info[[#This Row],[% Deli. Qty to Traded Qty]]&gt;80,Stock_Info[[#This Row],[No. of Trades]]&lt;3000),"Unusual Day","")</f>
        <v/>
      </c>
      <c r="R6876" t="str">
        <f>IF(AND(Stock_Info[[#This Row],[Spread High-Low]] &lt; 10, Stock_Info[[#This Row],[% Deli. Qty to Traded Qty]] &gt; 90), "Good Day", "")</f>
        <v/>
      </c>
    </row>
    <row r="6877" spans="1:18">
      <c r="A6877" t="s">
        <v>67</v>
      </c>
      <c r="B6877" s="1">
        <v>45722</v>
      </c>
      <c r="C6877" s="1" t="str">
        <f>"WEEK" &amp;" " &amp;  INT((DAY(Stock_Info[[#This Row],[Date]])+WEEKDAY(DATE(YEAR(Stock_Info[[#This Row],[Date]]),MONTH(Stock_Info[[#This Row],[Date]]),1))-1)/7)+1</f>
        <v>WEEK 2</v>
      </c>
      <c r="D6877" s="12">
        <v>41.34</v>
      </c>
      <c r="E6877" s="12">
        <v>41.6</v>
      </c>
      <c r="F6877" s="12">
        <v>40.81</v>
      </c>
      <c r="G6877" s="12">
        <v>41.22</v>
      </c>
      <c r="H6877" s="12">
        <v>41.190362637556746</v>
      </c>
      <c r="I6877">
        <v>56613</v>
      </c>
      <c r="J6877">
        <v>870</v>
      </c>
      <c r="K6877" s="12">
        <v>2331910</v>
      </c>
      <c r="L6877">
        <v>26131</v>
      </c>
      <c r="M6877">
        <v>46.16</v>
      </c>
      <c r="N6877">
        <v>0.79</v>
      </c>
      <c r="O6877">
        <v>-0.12</v>
      </c>
      <c r="P6877">
        <f xml:space="preserve"> IF(Stock_Info[[#This Row],[Close Price]] &gt; Stock_Info[[#This Row],[Open Price]], 1, 0)</f>
        <v>0</v>
      </c>
      <c r="Q6877" t="str">
        <f>IF(AND(Stock_Info[[#This Row],[% Deli. Qty to Traded Qty]]&gt;80,Stock_Info[[#This Row],[No. of Trades]]&lt;3000),"Unusual Day","")</f>
        <v/>
      </c>
      <c r="R6877" t="str">
        <f>IF(AND(Stock_Info[[#This Row],[Spread High-Low]] &lt; 10, Stock_Info[[#This Row],[% Deli. Qty to Traded Qty]] &gt; 90), "Good Day", "")</f>
        <v/>
      </c>
    </row>
    <row r="6878" spans="1:18">
      <c r="A6878" t="s">
        <v>67</v>
      </c>
      <c r="B6878" s="1">
        <v>45721</v>
      </c>
      <c r="C6878" s="1" t="str">
        <f>"WEEK" &amp;" " &amp;  INT((DAY(Stock_Info[[#This Row],[Date]])+WEEKDAY(DATE(YEAR(Stock_Info[[#This Row],[Date]]),MONTH(Stock_Info[[#This Row],[Date]]),1))-1)/7)+1</f>
        <v>WEEK 2</v>
      </c>
      <c r="D6878" s="12">
        <v>39.89</v>
      </c>
      <c r="E6878" s="12">
        <v>40.74</v>
      </c>
      <c r="F6878" s="12">
        <v>39.31</v>
      </c>
      <c r="G6878" s="12">
        <v>40.53</v>
      </c>
      <c r="H6878" s="12">
        <v>40.229686194964799</v>
      </c>
      <c r="I6878">
        <v>16762</v>
      </c>
      <c r="J6878">
        <v>478</v>
      </c>
      <c r="K6878" s="12">
        <v>674330</v>
      </c>
      <c r="L6878">
        <v>7944</v>
      </c>
      <c r="M6878">
        <v>47.39</v>
      </c>
      <c r="N6878">
        <v>1.43</v>
      </c>
      <c r="O6878">
        <v>0.64</v>
      </c>
      <c r="P6878">
        <f xml:space="preserve"> IF(Stock_Info[[#This Row],[Close Price]] &gt; Stock_Info[[#This Row],[Open Price]], 1, 0)</f>
        <v>1</v>
      </c>
      <c r="Q6878" t="str">
        <f>IF(AND(Stock_Info[[#This Row],[% Deli. Qty to Traded Qty]]&gt;80,Stock_Info[[#This Row],[No. of Trades]]&lt;3000),"Unusual Day","")</f>
        <v/>
      </c>
      <c r="R6878" t="str">
        <f>IF(AND(Stock_Info[[#This Row],[Spread High-Low]] &lt; 10, Stock_Info[[#This Row],[% Deli. Qty to Traded Qty]] &gt; 90), "Good Day", "")</f>
        <v/>
      </c>
    </row>
    <row r="6879" spans="1:18">
      <c r="A6879" t="s">
        <v>67</v>
      </c>
      <c r="B6879" s="1">
        <v>45720</v>
      </c>
      <c r="C6879" s="1" t="str">
        <f>"WEEK" &amp;" " &amp;  INT((DAY(Stock_Info[[#This Row],[Date]])+WEEKDAY(DATE(YEAR(Stock_Info[[#This Row],[Date]]),MONTH(Stock_Info[[#This Row],[Date]]),1))-1)/7)+1</f>
        <v>WEEK 2</v>
      </c>
      <c r="D6879" s="12">
        <v>37.450000000000003</v>
      </c>
      <c r="E6879" s="12">
        <v>40.1</v>
      </c>
      <c r="F6879" s="12">
        <v>37.03</v>
      </c>
      <c r="G6879" s="12">
        <v>39.25</v>
      </c>
      <c r="H6879" s="12">
        <v>39.183847729220787</v>
      </c>
      <c r="I6879">
        <v>152833</v>
      </c>
      <c r="J6879">
        <v>2232</v>
      </c>
      <c r="K6879" s="12">
        <v>5988585</v>
      </c>
      <c r="L6879">
        <v>46523</v>
      </c>
      <c r="M6879">
        <v>30.44</v>
      </c>
      <c r="N6879">
        <v>3.07</v>
      </c>
      <c r="O6879">
        <v>1.8</v>
      </c>
      <c r="P6879">
        <f xml:space="preserve"> IF(Stock_Info[[#This Row],[Close Price]] &gt; Stock_Info[[#This Row],[Open Price]], 1, 0)</f>
        <v>1</v>
      </c>
      <c r="Q6879" t="str">
        <f>IF(AND(Stock_Info[[#This Row],[% Deli. Qty to Traded Qty]]&gt;80,Stock_Info[[#This Row],[No. of Trades]]&lt;3000),"Unusual Day","")</f>
        <v/>
      </c>
      <c r="R6879" t="str">
        <f>IF(AND(Stock_Info[[#This Row],[Spread High-Low]] &lt; 10, Stock_Info[[#This Row],[% Deli. Qty to Traded Qty]] &gt; 90), "Good Day", "")</f>
        <v/>
      </c>
    </row>
    <row r="6880" spans="1:18">
      <c r="A6880" t="s">
        <v>67</v>
      </c>
      <c r="B6880" s="1">
        <v>45719</v>
      </c>
      <c r="C6880" s="1" t="str">
        <f>"WEEK" &amp;" " &amp;  INT((DAY(Stock_Info[[#This Row],[Date]])+WEEKDAY(DATE(YEAR(Stock_Info[[#This Row],[Date]]),MONTH(Stock_Info[[#This Row],[Date]]),1))-1)/7)+1</f>
        <v>WEEK 2</v>
      </c>
      <c r="D6880" s="12">
        <v>40.19</v>
      </c>
      <c r="E6880" s="12">
        <v>40.67</v>
      </c>
      <c r="F6880" s="12">
        <v>37.65</v>
      </c>
      <c r="G6880" s="12">
        <v>38.43</v>
      </c>
      <c r="H6880" s="12">
        <v>38.536058108464118</v>
      </c>
      <c r="I6880">
        <v>132855</v>
      </c>
      <c r="J6880">
        <v>2311</v>
      </c>
      <c r="K6880" s="12">
        <v>5119708</v>
      </c>
      <c r="L6880">
        <v>64841</v>
      </c>
      <c r="M6880">
        <v>48.81</v>
      </c>
      <c r="N6880">
        <v>3.02</v>
      </c>
      <c r="O6880">
        <v>-1.76</v>
      </c>
      <c r="P6880">
        <f xml:space="preserve"> IF(Stock_Info[[#This Row],[Close Price]] &gt; Stock_Info[[#This Row],[Open Price]], 1, 0)</f>
        <v>0</v>
      </c>
      <c r="Q6880" t="str">
        <f>IF(AND(Stock_Info[[#This Row],[% Deli. Qty to Traded Qty]]&gt;80,Stock_Info[[#This Row],[No. of Trades]]&lt;3000),"Unusual Day","")</f>
        <v/>
      </c>
      <c r="R6880" t="str">
        <f>IF(AND(Stock_Info[[#This Row],[Spread High-Low]] &lt; 10, Stock_Info[[#This Row],[% Deli. Qty to Traded Qty]] &gt; 90), "Good Day", "")</f>
        <v/>
      </c>
    </row>
    <row r="6881" spans="1:18">
      <c r="A6881" t="s">
        <v>67</v>
      </c>
      <c r="B6881" s="1">
        <v>45716</v>
      </c>
      <c r="C6881" s="1" t="str">
        <f>"WEEK" &amp;" " &amp;  INT((DAY(Stock_Info[[#This Row],[Date]])+WEEKDAY(DATE(YEAR(Stock_Info[[#This Row],[Date]]),MONTH(Stock_Info[[#This Row],[Date]]),1))-1)/7)+1</f>
        <v>WEEK 5</v>
      </c>
      <c r="D6881" s="12">
        <v>42.2</v>
      </c>
      <c r="E6881" s="12">
        <v>42.2</v>
      </c>
      <c r="F6881" s="12">
        <v>40.020000000000003</v>
      </c>
      <c r="G6881" s="12">
        <v>40.28</v>
      </c>
      <c r="H6881" s="12">
        <v>40.792245652978174</v>
      </c>
      <c r="I6881">
        <v>67575</v>
      </c>
      <c r="J6881">
        <v>1328</v>
      </c>
      <c r="K6881" s="12">
        <v>2756536</v>
      </c>
      <c r="L6881">
        <v>24967</v>
      </c>
      <c r="M6881">
        <v>36.950000000000003</v>
      </c>
      <c r="N6881">
        <v>2.1800000000000002</v>
      </c>
      <c r="O6881">
        <v>-1.92</v>
      </c>
      <c r="P6881">
        <f xml:space="preserve"> IF(Stock_Info[[#This Row],[Close Price]] &gt; Stock_Info[[#This Row],[Open Price]], 1, 0)</f>
        <v>0</v>
      </c>
      <c r="Q6881" t="str">
        <f>IF(AND(Stock_Info[[#This Row],[% Deli. Qty to Traded Qty]]&gt;80,Stock_Info[[#This Row],[No. of Trades]]&lt;3000),"Unusual Day","")</f>
        <v/>
      </c>
      <c r="R6881" t="str">
        <f>IF(AND(Stock_Info[[#This Row],[Spread High-Low]] &lt; 10, Stock_Info[[#This Row],[% Deli. Qty to Traded Qty]] &gt; 90), "Good Day", "")</f>
        <v/>
      </c>
    </row>
    <row r="6882" spans="1:18">
      <c r="A6882" t="s">
        <v>67</v>
      </c>
      <c r="B6882" s="1">
        <v>45715</v>
      </c>
      <c r="C6882" s="1" t="str">
        <f>"WEEK" &amp;" " &amp;  INT((DAY(Stock_Info[[#This Row],[Date]])+WEEKDAY(DATE(YEAR(Stock_Info[[#This Row],[Date]]),MONTH(Stock_Info[[#This Row],[Date]]),1))-1)/7)+1</f>
        <v>WEEK 5</v>
      </c>
      <c r="D6882" s="12">
        <v>42.61</v>
      </c>
      <c r="E6882" s="12">
        <v>43.65</v>
      </c>
      <c r="F6882" s="12">
        <v>41.54</v>
      </c>
      <c r="G6882" s="12">
        <v>42.03</v>
      </c>
      <c r="H6882" s="12">
        <v>42.423207158398291</v>
      </c>
      <c r="I6882">
        <v>69401</v>
      </c>
      <c r="J6882">
        <v>1109</v>
      </c>
      <c r="K6882" s="12">
        <v>2944213</v>
      </c>
      <c r="L6882">
        <v>32168</v>
      </c>
      <c r="M6882">
        <v>46.35</v>
      </c>
      <c r="N6882">
        <v>2.11</v>
      </c>
      <c r="O6882">
        <v>-0.57999999999999996</v>
      </c>
      <c r="P6882">
        <f xml:space="preserve"> IF(Stock_Info[[#This Row],[Close Price]] &gt; Stock_Info[[#This Row],[Open Price]], 1, 0)</f>
        <v>0</v>
      </c>
      <c r="Q6882" t="str">
        <f>IF(AND(Stock_Info[[#This Row],[% Deli. Qty to Traded Qty]]&gt;80,Stock_Info[[#This Row],[No. of Trades]]&lt;3000),"Unusual Day","")</f>
        <v/>
      </c>
      <c r="R6882" t="str">
        <f>IF(AND(Stock_Info[[#This Row],[Spread High-Low]] &lt; 10, Stock_Info[[#This Row],[% Deli. Qty to Traded Qty]] &gt; 90), "Good Day", "")</f>
        <v/>
      </c>
    </row>
    <row r="6883" spans="1:18">
      <c r="A6883" t="s">
        <v>67</v>
      </c>
      <c r="B6883" s="1">
        <v>45713</v>
      </c>
      <c r="C6883" s="1" t="str">
        <f>"WEEK" &amp;" " &amp;  INT((DAY(Stock_Info[[#This Row],[Date]])+WEEKDAY(DATE(YEAR(Stock_Info[[#This Row],[Date]]),MONTH(Stock_Info[[#This Row],[Date]]),1))-1)/7)+1</f>
        <v>WEEK 5</v>
      </c>
      <c r="D6883" s="12">
        <v>43.01</v>
      </c>
      <c r="E6883" s="12">
        <v>44.45</v>
      </c>
      <c r="F6883" s="12">
        <v>42.01</v>
      </c>
      <c r="G6883" s="12">
        <v>43.04</v>
      </c>
      <c r="H6883" s="12">
        <v>43.037774786899952</v>
      </c>
      <c r="I6883">
        <v>55725</v>
      </c>
      <c r="J6883">
        <v>679</v>
      </c>
      <c r="K6883" s="12">
        <v>2398280</v>
      </c>
      <c r="L6883">
        <v>30471</v>
      </c>
      <c r="M6883">
        <v>54.68</v>
      </c>
      <c r="N6883">
        <v>2.44</v>
      </c>
      <c r="O6883">
        <v>0.03</v>
      </c>
      <c r="P6883">
        <f xml:space="preserve"> IF(Stock_Info[[#This Row],[Close Price]] &gt; Stock_Info[[#This Row],[Open Price]], 1, 0)</f>
        <v>1</v>
      </c>
      <c r="Q6883" t="str">
        <f>IF(AND(Stock_Info[[#This Row],[% Deli. Qty to Traded Qty]]&gt;80,Stock_Info[[#This Row],[No. of Trades]]&lt;3000),"Unusual Day","")</f>
        <v/>
      </c>
      <c r="R6883" t="str">
        <f>IF(AND(Stock_Info[[#This Row],[Spread High-Low]] &lt; 10, Stock_Info[[#This Row],[% Deli. Qty to Traded Qty]] &gt; 90), "Good Day", "")</f>
        <v/>
      </c>
    </row>
    <row r="6884" spans="1:18">
      <c r="A6884" t="s">
        <v>67</v>
      </c>
      <c r="B6884" s="1">
        <v>45712</v>
      </c>
      <c r="C6884" s="1" t="str">
        <f>"WEEK" &amp;" " &amp;  INT((DAY(Stock_Info[[#This Row],[Date]])+WEEKDAY(DATE(YEAR(Stock_Info[[#This Row],[Date]]),MONTH(Stock_Info[[#This Row],[Date]]),1))-1)/7)+1</f>
        <v>WEEK 5</v>
      </c>
      <c r="D6884" s="12">
        <v>43.5</v>
      </c>
      <c r="E6884" s="12">
        <v>43.5</v>
      </c>
      <c r="F6884" s="12">
        <v>42.5</v>
      </c>
      <c r="G6884" s="12">
        <v>42.92</v>
      </c>
      <c r="H6884" s="12">
        <v>42.898994734322642</v>
      </c>
      <c r="I6884">
        <v>43869</v>
      </c>
      <c r="J6884">
        <v>1020</v>
      </c>
      <c r="K6884" s="12">
        <v>1881936</v>
      </c>
      <c r="L6884">
        <v>18631</v>
      </c>
      <c r="M6884">
        <v>42.47</v>
      </c>
      <c r="N6884">
        <v>1</v>
      </c>
      <c r="O6884">
        <v>-0.57999999999999996</v>
      </c>
      <c r="P6884">
        <f xml:space="preserve"> IF(Stock_Info[[#This Row],[Close Price]] &gt; Stock_Info[[#This Row],[Open Price]], 1, 0)</f>
        <v>0</v>
      </c>
      <c r="Q6884" t="str">
        <f>IF(AND(Stock_Info[[#This Row],[% Deli. Qty to Traded Qty]]&gt;80,Stock_Info[[#This Row],[No. of Trades]]&lt;3000),"Unusual Day","")</f>
        <v/>
      </c>
      <c r="R6884" t="str">
        <f>IF(AND(Stock_Info[[#This Row],[Spread High-Low]] &lt; 10, Stock_Info[[#This Row],[% Deli. Qty to Traded Qty]] &gt; 90), "Good Day", "")</f>
        <v/>
      </c>
    </row>
    <row r="6885" spans="1:18">
      <c r="A6885" t="s">
        <v>67</v>
      </c>
      <c r="B6885" s="1">
        <v>45709</v>
      </c>
      <c r="C6885" s="1" t="str">
        <f>"WEEK" &amp;" " &amp;  INT((DAY(Stock_Info[[#This Row],[Date]])+WEEKDAY(DATE(YEAR(Stock_Info[[#This Row],[Date]]),MONTH(Stock_Info[[#This Row],[Date]]),1))-1)/7)+1</f>
        <v>WEEK 4</v>
      </c>
      <c r="D6885" s="12">
        <v>44.56</v>
      </c>
      <c r="E6885" s="12">
        <v>45.44</v>
      </c>
      <c r="F6885" s="12">
        <v>43</v>
      </c>
      <c r="G6885" s="12">
        <v>43.73</v>
      </c>
      <c r="H6885" s="12">
        <v>44.508319857009106</v>
      </c>
      <c r="I6885">
        <v>46996</v>
      </c>
      <c r="J6885">
        <v>1269</v>
      </c>
      <c r="K6885" s="12">
        <v>2091713</v>
      </c>
      <c r="L6885">
        <v>22158</v>
      </c>
      <c r="M6885">
        <v>47.15</v>
      </c>
      <c r="N6885">
        <v>2.44</v>
      </c>
      <c r="O6885">
        <v>-0.83</v>
      </c>
      <c r="P6885">
        <f xml:space="preserve"> IF(Stock_Info[[#This Row],[Close Price]] &gt; Stock_Info[[#This Row],[Open Price]], 1, 0)</f>
        <v>0</v>
      </c>
      <c r="Q6885" t="str">
        <f>IF(AND(Stock_Info[[#This Row],[% Deli. Qty to Traded Qty]]&gt;80,Stock_Info[[#This Row],[No. of Trades]]&lt;3000),"Unusual Day","")</f>
        <v/>
      </c>
      <c r="R6885" t="str">
        <f>IF(AND(Stock_Info[[#This Row],[Spread High-Low]] &lt; 10, Stock_Info[[#This Row],[% Deli. Qty to Traded Qty]] &gt; 90), "Good Day", "")</f>
        <v/>
      </c>
    </row>
    <row r="6886" spans="1:18">
      <c r="A6886" t="s">
        <v>67</v>
      </c>
      <c r="B6886" s="1">
        <v>45708</v>
      </c>
      <c r="C6886" s="1" t="str">
        <f>"WEEK" &amp;" " &amp;  INT((DAY(Stock_Info[[#This Row],[Date]])+WEEKDAY(DATE(YEAR(Stock_Info[[#This Row],[Date]]),MONTH(Stock_Info[[#This Row],[Date]]),1))-1)/7)+1</f>
        <v>WEEK 4</v>
      </c>
      <c r="D6886" s="12">
        <v>42.85</v>
      </c>
      <c r="E6886" s="12">
        <v>45.05</v>
      </c>
      <c r="F6886" s="12">
        <v>42.48</v>
      </c>
      <c r="G6886" s="12">
        <v>44.58</v>
      </c>
      <c r="H6886" s="12">
        <v>43.566412111915163</v>
      </c>
      <c r="I6886">
        <v>29987</v>
      </c>
      <c r="J6886">
        <v>639</v>
      </c>
      <c r="K6886" s="12">
        <v>1306426</v>
      </c>
      <c r="L6886">
        <v>9373</v>
      </c>
      <c r="M6886">
        <v>31.26</v>
      </c>
      <c r="N6886">
        <v>2.57</v>
      </c>
      <c r="O6886">
        <v>1.73</v>
      </c>
      <c r="P6886">
        <f xml:space="preserve"> IF(Stock_Info[[#This Row],[Close Price]] &gt; Stock_Info[[#This Row],[Open Price]], 1, 0)</f>
        <v>1</v>
      </c>
      <c r="Q6886" t="str">
        <f>IF(AND(Stock_Info[[#This Row],[% Deli. Qty to Traded Qty]]&gt;80,Stock_Info[[#This Row],[No. of Trades]]&lt;3000),"Unusual Day","")</f>
        <v/>
      </c>
      <c r="R6886" t="str">
        <f>IF(AND(Stock_Info[[#This Row],[Spread High-Low]] &lt; 10, Stock_Info[[#This Row],[% Deli. Qty to Traded Qty]] &gt; 90), "Good Day", "")</f>
        <v/>
      </c>
    </row>
    <row r="6887" spans="1:18">
      <c r="A6887" t="s">
        <v>67</v>
      </c>
      <c r="B6887" s="1">
        <v>45707</v>
      </c>
      <c r="C6887" s="1" t="str">
        <f>"WEEK" &amp;" " &amp;  INT((DAY(Stock_Info[[#This Row],[Date]])+WEEKDAY(DATE(YEAR(Stock_Info[[#This Row],[Date]]),MONTH(Stock_Info[[#This Row],[Date]]),1))-1)/7)+1</f>
        <v>WEEK 4</v>
      </c>
      <c r="D6887" s="12">
        <v>41.55</v>
      </c>
      <c r="E6887" s="12">
        <v>43.06</v>
      </c>
      <c r="F6887" s="12">
        <v>41.21</v>
      </c>
      <c r="G6887" s="12">
        <v>42.79</v>
      </c>
      <c r="H6887" s="12">
        <v>42.504664358530484</v>
      </c>
      <c r="I6887">
        <v>41592</v>
      </c>
      <c r="J6887">
        <v>708</v>
      </c>
      <c r="K6887" s="12">
        <v>1767854</v>
      </c>
      <c r="L6887">
        <v>10194</v>
      </c>
      <c r="M6887">
        <v>24.51</v>
      </c>
      <c r="N6887">
        <v>1.85</v>
      </c>
      <c r="O6887">
        <v>1.24</v>
      </c>
      <c r="P6887">
        <f xml:space="preserve"> IF(Stock_Info[[#This Row],[Close Price]] &gt; Stock_Info[[#This Row],[Open Price]], 1, 0)</f>
        <v>1</v>
      </c>
      <c r="Q6887" t="str">
        <f>IF(AND(Stock_Info[[#This Row],[% Deli. Qty to Traded Qty]]&gt;80,Stock_Info[[#This Row],[No. of Trades]]&lt;3000),"Unusual Day","")</f>
        <v/>
      </c>
      <c r="R6887" t="str">
        <f>IF(AND(Stock_Info[[#This Row],[Spread High-Low]] &lt; 10, Stock_Info[[#This Row],[% Deli. Qty to Traded Qty]] &gt; 90), "Good Day", "")</f>
        <v/>
      </c>
    </row>
    <row r="6888" spans="1:18">
      <c r="A6888" t="s">
        <v>67</v>
      </c>
      <c r="B6888" s="1">
        <v>45706</v>
      </c>
      <c r="C6888" s="1" t="str">
        <f>"WEEK" &amp;" " &amp;  INT((DAY(Stock_Info[[#This Row],[Date]])+WEEKDAY(DATE(YEAR(Stock_Info[[#This Row],[Date]]),MONTH(Stock_Info[[#This Row],[Date]]),1))-1)/7)+1</f>
        <v>WEEK 4</v>
      </c>
      <c r="D6888" s="12">
        <v>42.2</v>
      </c>
      <c r="E6888" s="12">
        <v>43</v>
      </c>
      <c r="F6888" s="12">
        <v>41.41</v>
      </c>
      <c r="G6888" s="12">
        <v>41.55</v>
      </c>
      <c r="H6888" s="12">
        <v>41.689953602423252</v>
      </c>
      <c r="I6888">
        <v>41597</v>
      </c>
      <c r="J6888">
        <v>424</v>
      </c>
      <c r="K6888" s="12">
        <v>1734177</v>
      </c>
      <c r="L6888">
        <v>19159</v>
      </c>
      <c r="M6888">
        <v>46.06</v>
      </c>
      <c r="N6888">
        <v>1.59</v>
      </c>
      <c r="O6888">
        <v>-0.65</v>
      </c>
      <c r="P6888">
        <f xml:space="preserve"> IF(Stock_Info[[#This Row],[Close Price]] &gt; Stock_Info[[#This Row],[Open Price]], 1, 0)</f>
        <v>0</v>
      </c>
      <c r="Q6888" t="str">
        <f>IF(AND(Stock_Info[[#This Row],[% Deli. Qty to Traded Qty]]&gt;80,Stock_Info[[#This Row],[No. of Trades]]&lt;3000),"Unusual Day","")</f>
        <v/>
      </c>
      <c r="R6888" t="str">
        <f>IF(AND(Stock_Info[[#This Row],[Spread High-Low]] &lt; 10, Stock_Info[[#This Row],[% Deli. Qty to Traded Qty]] &gt; 90), "Good Day", "")</f>
        <v/>
      </c>
    </row>
    <row r="6889" spans="1:18">
      <c r="A6889" t="s">
        <v>67</v>
      </c>
      <c r="B6889" s="1">
        <v>45705</v>
      </c>
      <c r="C6889" s="1" t="str">
        <f>"WEEK" &amp;" " &amp;  INT((DAY(Stock_Info[[#This Row],[Date]])+WEEKDAY(DATE(YEAR(Stock_Info[[#This Row],[Date]]),MONTH(Stock_Info[[#This Row],[Date]]),1))-1)/7)+1</f>
        <v>WEEK 4</v>
      </c>
      <c r="D6889" s="12">
        <v>43.14</v>
      </c>
      <c r="E6889" s="12">
        <v>43.5</v>
      </c>
      <c r="F6889" s="12">
        <v>42.32</v>
      </c>
      <c r="G6889" s="12">
        <v>42.75</v>
      </c>
      <c r="H6889" s="12">
        <v>42.853168299050964</v>
      </c>
      <c r="I6889">
        <v>72389</v>
      </c>
      <c r="J6889">
        <v>644</v>
      </c>
      <c r="K6889" s="12">
        <v>3102098</v>
      </c>
      <c r="L6889">
        <v>20018</v>
      </c>
      <c r="M6889">
        <v>27.65</v>
      </c>
      <c r="N6889">
        <v>1.18</v>
      </c>
      <c r="O6889">
        <v>-0.39</v>
      </c>
      <c r="P6889">
        <f xml:space="preserve"> IF(Stock_Info[[#This Row],[Close Price]] &gt; Stock_Info[[#This Row],[Open Price]], 1, 0)</f>
        <v>0</v>
      </c>
      <c r="Q6889" t="str">
        <f>IF(AND(Stock_Info[[#This Row],[% Deli. Qty to Traded Qty]]&gt;80,Stock_Info[[#This Row],[No. of Trades]]&lt;3000),"Unusual Day","")</f>
        <v/>
      </c>
      <c r="R6889" t="str">
        <f>IF(AND(Stock_Info[[#This Row],[Spread High-Low]] &lt; 10, Stock_Info[[#This Row],[% Deli. Qty to Traded Qty]] &gt; 90), "Good Day", "")</f>
        <v/>
      </c>
    </row>
    <row r="6890" spans="1:18">
      <c r="A6890" t="s">
        <v>67</v>
      </c>
      <c r="B6890" s="1">
        <v>45702</v>
      </c>
      <c r="C6890" s="1" t="str">
        <f>"WEEK" &amp;" " &amp;  INT((DAY(Stock_Info[[#This Row],[Date]])+WEEKDAY(DATE(YEAR(Stock_Info[[#This Row],[Date]]),MONTH(Stock_Info[[#This Row],[Date]]),1))-1)/7)+1</f>
        <v>WEEK 3</v>
      </c>
      <c r="D6890" s="12">
        <v>42.65</v>
      </c>
      <c r="E6890" s="12">
        <v>44.95</v>
      </c>
      <c r="F6890" s="12">
        <v>42.65</v>
      </c>
      <c r="G6890" s="12">
        <v>43.24</v>
      </c>
      <c r="H6890" s="12">
        <v>43.450447271235127</v>
      </c>
      <c r="I6890">
        <v>121850</v>
      </c>
      <c r="J6890">
        <v>1101</v>
      </c>
      <c r="K6890" s="12">
        <v>5294437</v>
      </c>
      <c r="L6890">
        <v>80610</v>
      </c>
      <c r="M6890">
        <v>66.16</v>
      </c>
      <c r="N6890">
        <v>2.2999999999999998</v>
      </c>
      <c r="O6890">
        <v>0.59</v>
      </c>
      <c r="P6890">
        <f xml:space="preserve"> IF(Stock_Info[[#This Row],[Close Price]] &gt; Stock_Info[[#This Row],[Open Price]], 1, 0)</f>
        <v>1</v>
      </c>
      <c r="Q6890" t="str">
        <f>IF(AND(Stock_Info[[#This Row],[% Deli. Qty to Traded Qty]]&gt;80,Stock_Info[[#This Row],[No. of Trades]]&lt;3000),"Unusual Day","")</f>
        <v/>
      </c>
      <c r="R6890" t="str">
        <f>IF(AND(Stock_Info[[#This Row],[Spread High-Low]] &lt; 10, Stock_Info[[#This Row],[% Deli. Qty to Traded Qty]] &gt; 90), "Good Day", "")</f>
        <v/>
      </c>
    </row>
    <row r="6891" spans="1:18">
      <c r="A6891" t="s">
        <v>67</v>
      </c>
      <c r="B6891" s="1">
        <v>45701</v>
      </c>
      <c r="C6891" s="1" t="str">
        <f>"WEEK" &amp;" " &amp;  INT((DAY(Stock_Info[[#This Row],[Date]])+WEEKDAY(DATE(YEAR(Stock_Info[[#This Row],[Date]]),MONTH(Stock_Info[[#This Row],[Date]]),1))-1)/7)+1</f>
        <v>WEEK 3</v>
      </c>
      <c r="D6891" s="12">
        <v>46.79</v>
      </c>
      <c r="E6891" s="12">
        <v>46.79</v>
      </c>
      <c r="F6891" s="12">
        <v>44.09</v>
      </c>
      <c r="G6891" s="12">
        <v>44.64</v>
      </c>
      <c r="H6891" s="12">
        <v>44.627234789206618</v>
      </c>
      <c r="I6891">
        <v>42174</v>
      </c>
      <c r="J6891">
        <v>753</v>
      </c>
      <c r="K6891" s="12">
        <v>1882109</v>
      </c>
      <c r="L6891">
        <v>17424</v>
      </c>
      <c r="M6891">
        <v>41.31</v>
      </c>
      <c r="N6891">
        <v>2.7</v>
      </c>
      <c r="O6891">
        <v>-2.15</v>
      </c>
      <c r="P6891">
        <f xml:space="preserve"> IF(Stock_Info[[#This Row],[Close Price]] &gt; Stock_Info[[#This Row],[Open Price]], 1, 0)</f>
        <v>0</v>
      </c>
      <c r="Q6891" t="str">
        <f>IF(AND(Stock_Info[[#This Row],[% Deli. Qty to Traded Qty]]&gt;80,Stock_Info[[#This Row],[No. of Trades]]&lt;3000),"Unusual Day","")</f>
        <v/>
      </c>
      <c r="R6891" t="str">
        <f>IF(AND(Stock_Info[[#This Row],[Spread High-Low]] &lt; 10, Stock_Info[[#This Row],[% Deli. Qty to Traded Qty]] &gt; 90), "Good Day", "")</f>
        <v/>
      </c>
    </row>
    <row r="6892" spans="1:18">
      <c r="A6892" t="s">
        <v>67</v>
      </c>
      <c r="B6892" s="1">
        <v>45700</v>
      </c>
      <c r="C6892" s="1" t="str">
        <f>"WEEK" &amp;" " &amp;  INT((DAY(Stock_Info[[#This Row],[Date]])+WEEKDAY(DATE(YEAR(Stock_Info[[#This Row],[Date]]),MONTH(Stock_Info[[#This Row],[Date]]),1))-1)/7)+1</f>
        <v>WEEK 3</v>
      </c>
      <c r="D6892" s="12">
        <v>43.5</v>
      </c>
      <c r="E6892" s="12">
        <v>45</v>
      </c>
      <c r="F6892" s="12">
        <v>41.61</v>
      </c>
      <c r="G6892" s="12">
        <v>44.15</v>
      </c>
      <c r="H6892" s="12">
        <v>42.515799428627723</v>
      </c>
      <c r="I6892">
        <v>253775</v>
      </c>
      <c r="J6892">
        <v>1640</v>
      </c>
      <c r="K6892" s="12">
        <v>10789447</v>
      </c>
      <c r="L6892">
        <v>186426</v>
      </c>
      <c r="M6892">
        <v>73.459999999999994</v>
      </c>
      <c r="N6892">
        <v>3.39</v>
      </c>
      <c r="O6892">
        <v>0.65</v>
      </c>
      <c r="P6892">
        <f xml:space="preserve"> IF(Stock_Info[[#This Row],[Close Price]] &gt; Stock_Info[[#This Row],[Open Price]], 1, 0)</f>
        <v>1</v>
      </c>
      <c r="Q6892" t="str">
        <f>IF(AND(Stock_Info[[#This Row],[% Deli. Qty to Traded Qty]]&gt;80,Stock_Info[[#This Row],[No. of Trades]]&lt;3000),"Unusual Day","")</f>
        <v/>
      </c>
      <c r="R6892" t="str">
        <f>IF(AND(Stock_Info[[#This Row],[Spread High-Low]] &lt; 10, Stock_Info[[#This Row],[% Deli. Qty to Traded Qty]] &gt; 90), "Good Day", "")</f>
        <v/>
      </c>
    </row>
    <row r="6893" spans="1:18">
      <c r="A6893" t="s">
        <v>67</v>
      </c>
      <c r="B6893" s="1">
        <v>45699</v>
      </c>
      <c r="C6893" s="1" t="str">
        <f>"WEEK" &amp;" " &amp;  INT((DAY(Stock_Info[[#This Row],[Date]])+WEEKDAY(DATE(YEAR(Stock_Info[[#This Row],[Date]]),MONTH(Stock_Info[[#This Row],[Date]]),1))-1)/7)+1</f>
        <v>WEEK 3</v>
      </c>
      <c r="D6893" s="12">
        <v>46</v>
      </c>
      <c r="E6893" s="12">
        <v>46.02</v>
      </c>
      <c r="F6893" s="12">
        <v>43.65</v>
      </c>
      <c r="G6893" s="12">
        <v>43.97</v>
      </c>
      <c r="H6893" s="12">
        <v>44.552501036248643</v>
      </c>
      <c r="I6893">
        <v>74789</v>
      </c>
      <c r="J6893">
        <v>1058</v>
      </c>
      <c r="K6893" s="12">
        <v>3332037</v>
      </c>
      <c r="L6893">
        <v>37330</v>
      </c>
      <c r="M6893">
        <v>49.91</v>
      </c>
      <c r="N6893">
        <v>2.37</v>
      </c>
      <c r="O6893">
        <v>-2.0299999999999998</v>
      </c>
      <c r="P6893">
        <f xml:space="preserve"> IF(Stock_Info[[#This Row],[Close Price]] &gt; Stock_Info[[#This Row],[Open Price]], 1, 0)</f>
        <v>0</v>
      </c>
      <c r="Q6893" t="str">
        <f>IF(AND(Stock_Info[[#This Row],[% Deli. Qty to Traded Qty]]&gt;80,Stock_Info[[#This Row],[No. of Trades]]&lt;3000),"Unusual Day","")</f>
        <v/>
      </c>
      <c r="R6893" t="str">
        <f>IF(AND(Stock_Info[[#This Row],[Spread High-Low]] &lt; 10, Stock_Info[[#This Row],[% Deli. Qty to Traded Qty]] &gt; 90), "Good Day", "")</f>
        <v/>
      </c>
    </row>
    <row r="6894" spans="1:18">
      <c r="A6894" t="s">
        <v>67</v>
      </c>
      <c r="B6894" s="1">
        <v>45698</v>
      </c>
      <c r="C6894" s="1" t="str">
        <f>"WEEK" &amp;" " &amp;  INT((DAY(Stock_Info[[#This Row],[Date]])+WEEKDAY(DATE(YEAR(Stock_Info[[#This Row],[Date]]),MONTH(Stock_Info[[#This Row],[Date]]),1))-1)/7)+1</f>
        <v>WEEK 3</v>
      </c>
      <c r="D6894" s="12">
        <v>46.06</v>
      </c>
      <c r="E6894" s="12">
        <v>46.98</v>
      </c>
      <c r="F6894" s="12">
        <v>45.52</v>
      </c>
      <c r="G6894" s="12">
        <v>46.04</v>
      </c>
      <c r="H6894" s="12">
        <v>46.134039125431528</v>
      </c>
      <c r="I6894">
        <v>21725</v>
      </c>
      <c r="J6894">
        <v>329</v>
      </c>
      <c r="K6894" s="12">
        <v>1002262</v>
      </c>
      <c r="L6894">
        <v>10801</v>
      </c>
      <c r="M6894">
        <v>49.72</v>
      </c>
      <c r="N6894">
        <v>1.46</v>
      </c>
      <c r="O6894">
        <v>-0.02</v>
      </c>
      <c r="P6894">
        <f xml:space="preserve"> IF(Stock_Info[[#This Row],[Close Price]] &gt; Stock_Info[[#This Row],[Open Price]], 1, 0)</f>
        <v>0</v>
      </c>
      <c r="Q6894" t="str">
        <f>IF(AND(Stock_Info[[#This Row],[% Deli. Qty to Traded Qty]]&gt;80,Stock_Info[[#This Row],[No. of Trades]]&lt;3000),"Unusual Day","")</f>
        <v/>
      </c>
      <c r="R6894" t="str">
        <f>IF(AND(Stock_Info[[#This Row],[Spread High-Low]] &lt; 10, Stock_Info[[#This Row],[% Deli. Qty to Traded Qty]] &gt; 90), "Good Day", "")</f>
        <v/>
      </c>
    </row>
    <row r="6895" spans="1:18">
      <c r="A6895" t="s">
        <v>67</v>
      </c>
      <c r="B6895" s="1">
        <v>45695</v>
      </c>
      <c r="C6895" s="1" t="str">
        <f>"WEEK" &amp;" " &amp;  INT((DAY(Stock_Info[[#This Row],[Date]])+WEEKDAY(DATE(YEAR(Stock_Info[[#This Row],[Date]]),MONTH(Stock_Info[[#This Row],[Date]]),1))-1)/7)+1</f>
        <v>WEEK 2</v>
      </c>
      <c r="D6895" s="12">
        <v>48</v>
      </c>
      <c r="E6895" s="12">
        <v>48.59</v>
      </c>
      <c r="F6895" s="12">
        <v>46.5</v>
      </c>
      <c r="G6895" s="12">
        <v>46.87</v>
      </c>
      <c r="H6895" s="12">
        <v>47.410409103887098</v>
      </c>
      <c r="I6895">
        <v>73551</v>
      </c>
      <c r="J6895">
        <v>882</v>
      </c>
      <c r="K6895" s="12">
        <v>3487083</v>
      </c>
      <c r="L6895">
        <v>8229</v>
      </c>
      <c r="M6895">
        <v>11.19</v>
      </c>
      <c r="N6895">
        <v>2.09</v>
      </c>
      <c r="O6895">
        <v>-1.1299999999999999</v>
      </c>
      <c r="P6895">
        <f xml:space="preserve"> IF(Stock_Info[[#This Row],[Close Price]] &gt; Stock_Info[[#This Row],[Open Price]], 1, 0)</f>
        <v>0</v>
      </c>
      <c r="Q6895" t="str">
        <f>IF(AND(Stock_Info[[#This Row],[% Deli. Qty to Traded Qty]]&gt;80,Stock_Info[[#This Row],[No. of Trades]]&lt;3000),"Unusual Day","")</f>
        <v/>
      </c>
      <c r="R6895" t="str">
        <f>IF(AND(Stock_Info[[#This Row],[Spread High-Low]] &lt; 10, Stock_Info[[#This Row],[% Deli. Qty to Traded Qty]] &gt; 90), "Good Day", "")</f>
        <v/>
      </c>
    </row>
    <row r="6896" spans="1:18">
      <c r="A6896" t="s">
        <v>67</v>
      </c>
      <c r="B6896" s="1">
        <v>45694</v>
      </c>
      <c r="C6896" s="1" t="str">
        <f>"WEEK" &amp;" " &amp;  INT((DAY(Stock_Info[[#This Row],[Date]])+WEEKDAY(DATE(YEAR(Stock_Info[[#This Row],[Date]]),MONTH(Stock_Info[[#This Row],[Date]]),1))-1)/7)+1</f>
        <v>WEEK 2</v>
      </c>
      <c r="D6896" s="12">
        <v>48</v>
      </c>
      <c r="E6896" s="12">
        <v>48.46</v>
      </c>
      <c r="F6896" s="12">
        <v>47.3</v>
      </c>
      <c r="G6896" s="12">
        <v>47.45</v>
      </c>
      <c r="H6896" s="12">
        <v>47.617888320288984</v>
      </c>
      <c r="I6896">
        <v>26576</v>
      </c>
      <c r="J6896">
        <v>369</v>
      </c>
      <c r="K6896" s="12">
        <v>1265493</v>
      </c>
      <c r="L6896">
        <v>9469</v>
      </c>
      <c r="M6896">
        <v>35.630000000000003</v>
      </c>
      <c r="N6896">
        <v>1.1599999999999999</v>
      </c>
      <c r="O6896">
        <v>-0.55000000000000004</v>
      </c>
      <c r="P6896">
        <f xml:space="preserve"> IF(Stock_Info[[#This Row],[Close Price]] &gt; Stock_Info[[#This Row],[Open Price]], 1, 0)</f>
        <v>0</v>
      </c>
      <c r="Q6896" t="str">
        <f>IF(AND(Stock_Info[[#This Row],[% Deli. Qty to Traded Qty]]&gt;80,Stock_Info[[#This Row],[No. of Trades]]&lt;3000),"Unusual Day","")</f>
        <v/>
      </c>
      <c r="R6896" t="str">
        <f>IF(AND(Stock_Info[[#This Row],[Spread High-Low]] &lt; 10, Stock_Info[[#This Row],[% Deli. Qty to Traded Qty]] &gt; 90), "Good Day", "")</f>
        <v/>
      </c>
    </row>
    <row r="6897" spans="1:18">
      <c r="A6897" t="s">
        <v>67</v>
      </c>
      <c r="B6897" s="1">
        <v>45693</v>
      </c>
      <c r="C6897" s="1" t="str">
        <f>"WEEK" &amp;" " &amp;  INT((DAY(Stock_Info[[#This Row],[Date]])+WEEKDAY(DATE(YEAR(Stock_Info[[#This Row],[Date]]),MONTH(Stock_Info[[#This Row],[Date]]),1))-1)/7)+1</f>
        <v>WEEK 2</v>
      </c>
      <c r="D6897" s="12">
        <v>47.47</v>
      </c>
      <c r="E6897" s="12">
        <v>48.58</v>
      </c>
      <c r="F6897" s="12">
        <v>47.44</v>
      </c>
      <c r="G6897" s="12">
        <v>47.77</v>
      </c>
      <c r="H6897" s="12">
        <v>48.101893194381006</v>
      </c>
      <c r="I6897">
        <v>107279</v>
      </c>
      <c r="J6897">
        <v>843</v>
      </c>
      <c r="K6897" s="12">
        <v>5160323</v>
      </c>
      <c r="L6897">
        <v>77228</v>
      </c>
      <c r="M6897">
        <v>71.989999999999995</v>
      </c>
      <c r="N6897">
        <v>1.1399999999999999</v>
      </c>
      <c r="O6897">
        <v>0.3</v>
      </c>
      <c r="P6897">
        <f xml:space="preserve"> IF(Stock_Info[[#This Row],[Close Price]] &gt; Stock_Info[[#This Row],[Open Price]], 1, 0)</f>
        <v>1</v>
      </c>
      <c r="Q6897" t="str">
        <f>IF(AND(Stock_Info[[#This Row],[% Deli. Qty to Traded Qty]]&gt;80,Stock_Info[[#This Row],[No. of Trades]]&lt;3000),"Unusual Day","")</f>
        <v/>
      </c>
      <c r="R6897" t="str">
        <f>IF(AND(Stock_Info[[#This Row],[Spread High-Low]] &lt; 10, Stock_Info[[#This Row],[% Deli. Qty to Traded Qty]] &gt; 90), "Good Day", "")</f>
        <v/>
      </c>
    </row>
    <row r="6898" spans="1:18">
      <c r="A6898" t="s">
        <v>67</v>
      </c>
      <c r="B6898" s="1">
        <v>45692</v>
      </c>
      <c r="C6898" s="1" t="str">
        <f>"WEEK" &amp;" " &amp;  INT((DAY(Stock_Info[[#This Row],[Date]])+WEEKDAY(DATE(YEAR(Stock_Info[[#This Row],[Date]]),MONTH(Stock_Info[[#This Row],[Date]]),1))-1)/7)+1</f>
        <v>WEEK 2</v>
      </c>
      <c r="D6898" s="12">
        <v>46.87</v>
      </c>
      <c r="E6898" s="12">
        <v>47.83</v>
      </c>
      <c r="F6898" s="12">
        <v>46.56</v>
      </c>
      <c r="G6898" s="12">
        <v>46.91</v>
      </c>
      <c r="H6898" s="12">
        <v>47.083177314032604</v>
      </c>
      <c r="I6898">
        <v>43798</v>
      </c>
      <c r="J6898">
        <v>693</v>
      </c>
      <c r="K6898" s="12">
        <v>2062149</v>
      </c>
      <c r="L6898">
        <v>21260</v>
      </c>
      <c r="M6898">
        <v>48.54</v>
      </c>
      <c r="N6898">
        <v>1.27</v>
      </c>
      <c r="O6898">
        <v>0.04</v>
      </c>
      <c r="P6898">
        <f xml:space="preserve"> IF(Stock_Info[[#This Row],[Close Price]] &gt; Stock_Info[[#This Row],[Open Price]], 1, 0)</f>
        <v>1</v>
      </c>
      <c r="Q6898" t="str">
        <f>IF(AND(Stock_Info[[#This Row],[% Deli. Qty to Traded Qty]]&gt;80,Stock_Info[[#This Row],[No. of Trades]]&lt;3000),"Unusual Day","")</f>
        <v/>
      </c>
      <c r="R6898" t="str">
        <f>IF(AND(Stock_Info[[#This Row],[Spread High-Low]] &lt; 10, Stock_Info[[#This Row],[% Deli. Qty to Traded Qty]] &gt; 90), "Good Day", "")</f>
        <v/>
      </c>
    </row>
    <row r="6899" spans="1:18">
      <c r="A6899" t="s">
        <v>67</v>
      </c>
      <c r="B6899" s="1">
        <v>45691</v>
      </c>
      <c r="C6899" s="1" t="str">
        <f>"WEEK" &amp;" " &amp;  INT((DAY(Stock_Info[[#This Row],[Date]])+WEEKDAY(DATE(YEAR(Stock_Info[[#This Row],[Date]]),MONTH(Stock_Info[[#This Row],[Date]]),1))-1)/7)+1</f>
        <v>WEEK 2</v>
      </c>
      <c r="D6899" s="12">
        <v>47.9</v>
      </c>
      <c r="E6899" s="12">
        <v>47.9</v>
      </c>
      <c r="F6899" s="12">
        <v>45.62</v>
      </c>
      <c r="G6899" s="12">
        <v>46.04</v>
      </c>
      <c r="H6899" s="12">
        <v>46.432972886592445</v>
      </c>
      <c r="I6899">
        <v>93865</v>
      </c>
      <c r="J6899">
        <v>1394</v>
      </c>
      <c r="K6899" s="12">
        <v>4358431</v>
      </c>
      <c r="L6899">
        <v>53358</v>
      </c>
      <c r="M6899">
        <v>56.85</v>
      </c>
      <c r="N6899">
        <v>2.2799999999999998</v>
      </c>
      <c r="O6899">
        <v>-1.86</v>
      </c>
      <c r="P6899">
        <f xml:space="preserve"> IF(Stock_Info[[#This Row],[Close Price]] &gt; Stock_Info[[#This Row],[Open Price]], 1, 0)</f>
        <v>0</v>
      </c>
      <c r="Q6899" t="str">
        <f>IF(AND(Stock_Info[[#This Row],[% Deli. Qty to Traded Qty]]&gt;80,Stock_Info[[#This Row],[No. of Trades]]&lt;3000),"Unusual Day","")</f>
        <v/>
      </c>
      <c r="R6899" t="str">
        <f>IF(AND(Stock_Info[[#This Row],[Spread High-Low]] &lt; 10, Stock_Info[[#This Row],[% Deli. Qty to Traded Qty]] &gt; 90), "Good Day", "")</f>
        <v/>
      </c>
    </row>
    <row r="6900" spans="1:18">
      <c r="A6900" t="s">
        <v>67</v>
      </c>
      <c r="B6900" s="1">
        <v>45689</v>
      </c>
      <c r="C6900" s="1" t="str">
        <f>"WEEK" &amp;" " &amp;  INT((DAY(Stock_Info[[#This Row],[Date]])+WEEKDAY(DATE(YEAR(Stock_Info[[#This Row],[Date]]),MONTH(Stock_Info[[#This Row],[Date]]),1))-1)/7)+1</f>
        <v>WEEK 2</v>
      </c>
      <c r="D6900" s="12">
        <v>49</v>
      </c>
      <c r="E6900" s="12">
        <v>49.79</v>
      </c>
      <c r="F6900" s="12">
        <v>46.96</v>
      </c>
      <c r="G6900" s="12">
        <v>47.99</v>
      </c>
      <c r="H6900" s="12">
        <v>48.150029369864491</v>
      </c>
      <c r="I6900">
        <v>148111</v>
      </c>
      <c r="J6900">
        <v>839</v>
      </c>
      <c r="K6900" s="12">
        <v>7131549</v>
      </c>
      <c r="N6900">
        <v>2.83</v>
      </c>
      <c r="O6900">
        <v>-1.01</v>
      </c>
      <c r="P6900">
        <f xml:space="preserve"> IF(Stock_Info[[#This Row],[Close Price]] &gt; Stock_Info[[#This Row],[Open Price]], 1, 0)</f>
        <v>0</v>
      </c>
      <c r="Q6900" t="str">
        <f>IF(AND(Stock_Info[[#This Row],[% Deli. Qty to Traded Qty]]&gt;80,Stock_Info[[#This Row],[No. of Trades]]&lt;3000),"Unusual Day","")</f>
        <v/>
      </c>
      <c r="R6900" t="str">
        <f>IF(AND(Stock_Info[[#This Row],[Spread High-Low]] &lt; 10, Stock_Info[[#This Row],[% Deli. Qty to Traded Qty]] &gt; 90), "Good Day", "")</f>
        <v/>
      </c>
    </row>
    <row r="6901" spans="1:18">
      <c r="A6901" t="s">
        <v>67</v>
      </c>
      <c r="B6901" s="1">
        <v>45688</v>
      </c>
      <c r="C6901" s="1" t="str">
        <f>"WEEK" &amp;" " &amp;  INT((DAY(Stock_Info[[#This Row],[Date]])+WEEKDAY(DATE(YEAR(Stock_Info[[#This Row],[Date]]),MONTH(Stock_Info[[#This Row],[Date]]),1))-1)/7)+1</f>
        <v>WEEK 5</v>
      </c>
      <c r="D6901" s="12">
        <v>46.57</v>
      </c>
      <c r="E6901" s="12">
        <v>48.69</v>
      </c>
      <c r="F6901" s="12">
        <v>46.57</v>
      </c>
      <c r="G6901" s="12">
        <v>48.24</v>
      </c>
      <c r="H6901" s="12">
        <v>48.109907659927671</v>
      </c>
      <c r="I6901">
        <v>269872</v>
      </c>
      <c r="J6901">
        <v>1220</v>
      </c>
      <c r="K6901" s="12">
        <v>12983517</v>
      </c>
      <c r="L6901">
        <v>146940</v>
      </c>
      <c r="M6901">
        <v>54.45</v>
      </c>
      <c r="N6901">
        <v>2.12</v>
      </c>
      <c r="O6901">
        <v>1.67</v>
      </c>
      <c r="P6901">
        <f xml:space="preserve"> IF(Stock_Info[[#This Row],[Close Price]] &gt; Stock_Info[[#This Row],[Open Price]], 1, 0)</f>
        <v>1</v>
      </c>
      <c r="Q6901" t="str">
        <f>IF(AND(Stock_Info[[#This Row],[% Deli. Qty to Traded Qty]]&gt;80,Stock_Info[[#This Row],[No. of Trades]]&lt;3000),"Unusual Day","")</f>
        <v/>
      </c>
      <c r="R6901" t="str">
        <f>IF(AND(Stock_Info[[#This Row],[Spread High-Low]] &lt; 10, Stock_Info[[#This Row],[% Deli. Qty to Traded Qty]] &gt; 90), "Good Day", "")</f>
        <v/>
      </c>
    </row>
    <row r="6902" spans="1:18">
      <c r="A6902" t="s">
        <v>67</v>
      </c>
      <c r="B6902" s="1">
        <v>45687</v>
      </c>
      <c r="C6902" s="1" t="str">
        <f>"WEEK" &amp;" " &amp;  INT((DAY(Stock_Info[[#This Row],[Date]])+WEEKDAY(DATE(YEAR(Stock_Info[[#This Row],[Date]]),MONTH(Stock_Info[[#This Row],[Date]]),1))-1)/7)+1</f>
        <v>WEEK 5</v>
      </c>
      <c r="D6902" s="12">
        <v>46.06</v>
      </c>
      <c r="E6902" s="12">
        <v>47.62</v>
      </c>
      <c r="F6902" s="12">
        <v>46.06</v>
      </c>
      <c r="G6902" s="12">
        <v>47.15</v>
      </c>
      <c r="H6902" s="12">
        <v>47.056004875718592</v>
      </c>
      <c r="I6902">
        <v>60709</v>
      </c>
      <c r="J6902">
        <v>598</v>
      </c>
      <c r="K6902" s="12">
        <v>2856723</v>
      </c>
      <c r="L6902">
        <v>31771</v>
      </c>
      <c r="M6902">
        <v>52.33</v>
      </c>
      <c r="N6902">
        <v>1.56</v>
      </c>
      <c r="O6902">
        <v>1.0900000000000001</v>
      </c>
      <c r="P6902">
        <f xml:space="preserve"> IF(Stock_Info[[#This Row],[Close Price]] &gt; Stock_Info[[#This Row],[Open Price]], 1, 0)</f>
        <v>1</v>
      </c>
      <c r="Q6902" t="str">
        <f>IF(AND(Stock_Info[[#This Row],[% Deli. Qty to Traded Qty]]&gt;80,Stock_Info[[#This Row],[No. of Trades]]&lt;3000),"Unusual Day","")</f>
        <v/>
      </c>
      <c r="R6902" t="str">
        <f>IF(AND(Stock_Info[[#This Row],[Spread High-Low]] &lt; 10, Stock_Info[[#This Row],[% Deli. Qty to Traded Qty]] &gt; 90), "Good Day", "")</f>
        <v/>
      </c>
    </row>
    <row r="6903" spans="1:18">
      <c r="A6903" t="s">
        <v>67</v>
      </c>
      <c r="B6903" s="1">
        <v>45686</v>
      </c>
      <c r="C6903" s="1" t="str">
        <f>"WEEK" &amp;" " &amp;  INT((DAY(Stock_Info[[#This Row],[Date]])+WEEKDAY(DATE(YEAR(Stock_Info[[#This Row],[Date]]),MONTH(Stock_Info[[#This Row],[Date]]),1))-1)/7)+1</f>
        <v>WEEK 5</v>
      </c>
      <c r="D6903" s="12">
        <v>46.35</v>
      </c>
      <c r="E6903" s="12">
        <v>47.02</v>
      </c>
      <c r="F6903" s="12">
        <v>45.79</v>
      </c>
      <c r="G6903" s="12">
        <v>46.63</v>
      </c>
      <c r="H6903" s="12">
        <v>46.716108894069301</v>
      </c>
      <c r="I6903">
        <v>25309</v>
      </c>
      <c r="J6903">
        <v>331</v>
      </c>
      <c r="K6903" s="12">
        <v>1182338</v>
      </c>
      <c r="L6903">
        <v>11036</v>
      </c>
      <c r="M6903">
        <v>43.6</v>
      </c>
      <c r="N6903">
        <v>1.23</v>
      </c>
      <c r="O6903">
        <v>0.28000000000000003</v>
      </c>
      <c r="P6903">
        <f xml:space="preserve"> IF(Stock_Info[[#This Row],[Close Price]] &gt; Stock_Info[[#This Row],[Open Price]], 1, 0)</f>
        <v>1</v>
      </c>
      <c r="Q6903" t="str">
        <f>IF(AND(Stock_Info[[#This Row],[% Deli. Qty to Traded Qty]]&gt;80,Stock_Info[[#This Row],[No. of Trades]]&lt;3000),"Unusual Day","")</f>
        <v/>
      </c>
      <c r="R6903" t="str">
        <f>IF(AND(Stock_Info[[#This Row],[Spread High-Low]] &lt; 10, Stock_Info[[#This Row],[% Deli. Qty to Traded Qty]] &gt; 90), "Good Day", "")</f>
        <v/>
      </c>
    </row>
    <row r="6904" spans="1:18">
      <c r="A6904" t="s">
        <v>67</v>
      </c>
      <c r="B6904" s="1">
        <v>45685</v>
      </c>
      <c r="C6904" s="1" t="str">
        <f>"WEEK" &amp;" " &amp;  INT((DAY(Stock_Info[[#This Row],[Date]])+WEEKDAY(DATE(YEAR(Stock_Info[[#This Row],[Date]]),MONTH(Stock_Info[[#This Row],[Date]]),1))-1)/7)+1</f>
        <v>WEEK 5</v>
      </c>
      <c r="D6904" s="12">
        <v>45.9</v>
      </c>
      <c r="E6904" s="12">
        <v>47.2</v>
      </c>
      <c r="F6904" s="12">
        <v>44.97</v>
      </c>
      <c r="G6904" s="12">
        <v>46.34</v>
      </c>
      <c r="H6904" s="12">
        <v>46.274885474327164</v>
      </c>
      <c r="I6904">
        <v>41912</v>
      </c>
      <c r="J6904">
        <v>502</v>
      </c>
      <c r="K6904" s="12">
        <v>1939473</v>
      </c>
      <c r="L6904">
        <v>12372</v>
      </c>
      <c r="M6904">
        <v>29.52</v>
      </c>
      <c r="N6904">
        <v>2.23</v>
      </c>
      <c r="O6904">
        <v>0.44</v>
      </c>
      <c r="P6904">
        <f xml:space="preserve"> IF(Stock_Info[[#This Row],[Close Price]] &gt; Stock_Info[[#This Row],[Open Price]], 1, 0)</f>
        <v>1</v>
      </c>
      <c r="Q6904" t="str">
        <f>IF(AND(Stock_Info[[#This Row],[% Deli. Qty to Traded Qty]]&gt;80,Stock_Info[[#This Row],[No. of Trades]]&lt;3000),"Unusual Day","")</f>
        <v/>
      </c>
      <c r="R6904" t="str">
        <f>IF(AND(Stock_Info[[#This Row],[Spread High-Low]] &lt; 10, Stock_Info[[#This Row],[% Deli. Qty to Traded Qty]] &gt; 90), "Good Day", "")</f>
        <v/>
      </c>
    </row>
    <row r="6905" spans="1:18">
      <c r="A6905" t="s">
        <v>67</v>
      </c>
      <c r="B6905" s="1">
        <v>45684</v>
      </c>
      <c r="C6905" s="1" t="str">
        <f>"WEEK" &amp;" " &amp;  INT((DAY(Stock_Info[[#This Row],[Date]])+WEEKDAY(DATE(YEAR(Stock_Info[[#This Row],[Date]]),MONTH(Stock_Info[[#This Row],[Date]]),1))-1)/7)+1</f>
        <v>WEEK 5</v>
      </c>
      <c r="D6905" s="12">
        <v>45.15</v>
      </c>
      <c r="E6905" s="12">
        <v>48.1</v>
      </c>
      <c r="F6905" s="12">
        <v>44.44</v>
      </c>
      <c r="G6905" s="12">
        <v>45.68</v>
      </c>
      <c r="H6905" s="12">
        <v>46.144577376245962</v>
      </c>
      <c r="I6905">
        <v>154298</v>
      </c>
      <c r="J6905">
        <v>1757</v>
      </c>
      <c r="K6905" s="12">
        <v>7120016</v>
      </c>
      <c r="L6905">
        <v>43920</v>
      </c>
      <c r="M6905">
        <v>28.46</v>
      </c>
      <c r="N6905">
        <v>3.66</v>
      </c>
      <c r="O6905">
        <v>0.53</v>
      </c>
      <c r="P6905">
        <f xml:space="preserve"> IF(Stock_Info[[#This Row],[Close Price]] &gt; Stock_Info[[#This Row],[Open Price]], 1, 0)</f>
        <v>1</v>
      </c>
      <c r="Q6905" t="str">
        <f>IF(AND(Stock_Info[[#This Row],[% Deli. Qty to Traded Qty]]&gt;80,Stock_Info[[#This Row],[No. of Trades]]&lt;3000),"Unusual Day","")</f>
        <v/>
      </c>
      <c r="R6905" t="str">
        <f>IF(AND(Stock_Info[[#This Row],[Spread High-Low]] &lt; 10, Stock_Info[[#This Row],[% Deli. Qty to Traded Qty]] &gt; 90), "Good Day", "")</f>
        <v/>
      </c>
    </row>
    <row r="6906" spans="1:18">
      <c r="A6906" t="s">
        <v>67</v>
      </c>
      <c r="B6906" s="1">
        <v>45681</v>
      </c>
      <c r="C6906" s="1" t="str">
        <f>"WEEK" &amp;" " &amp;  INT((DAY(Stock_Info[[#This Row],[Date]])+WEEKDAY(DATE(YEAR(Stock_Info[[#This Row],[Date]]),MONTH(Stock_Info[[#This Row],[Date]]),1))-1)/7)+1</f>
        <v>WEEK 4</v>
      </c>
      <c r="D6906" s="12">
        <v>47.68</v>
      </c>
      <c r="E6906" s="12">
        <v>48.08</v>
      </c>
      <c r="F6906" s="12">
        <v>45.75</v>
      </c>
      <c r="G6906" s="12">
        <v>45.9</v>
      </c>
      <c r="H6906" s="12">
        <v>46.655866439293462</v>
      </c>
      <c r="I6906">
        <v>47499</v>
      </c>
      <c r="J6906">
        <v>450</v>
      </c>
      <c r="K6906" s="12">
        <v>2216107</v>
      </c>
      <c r="L6906">
        <v>21761</v>
      </c>
      <c r="M6906">
        <v>45.81</v>
      </c>
      <c r="N6906">
        <v>2.33</v>
      </c>
      <c r="O6906">
        <v>-1.78</v>
      </c>
      <c r="P6906">
        <f xml:space="preserve"> IF(Stock_Info[[#This Row],[Close Price]] &gt; Stock_Info[[#This Row],[Open Price]], 1, 0)</f>
        <v>0</v>
      </c>
      <c r="Q6906" t="str">
        <f>IF(AND(Stock_Info[[#This Row],[% Deli. Qty to Traded Qty]]&gt;80,Stock_Info[[#This Row],[No. of Trades]]&lt;3000),"Unusual Day","")</f>
        <v/>
      </c>
      <c r="R6906" t="str">
        <f>IF(AND(Stock_Info[[#This Row],[Spread High-Low]] &lt; 10, Stock_Info[[#This Row],[% Deli. Qty to Traded Qty]] &gt; 90), "Good Day", "")</f>
        <v/>
      </c>
    </row>
    <row r="6907" spans="1:18">
      <c r="A6907" t="s">
        <v>67</v>
      </c>
      <c r="B6907" s="1">
        <v>45680</v>
      </c>
      <c r="C6907" s="1" t="str">
        <f>"WEEK" &amp;" " &amp;  INT((DAY(Stock_Info[[#This Row],[Date]])+WEEKDAY(DATE(YEAR(Stock_Info[[#This Row],[Date]]),MONTH(Stock_Info[[#This Row],[Date]]),1))-1)/7)+1</f>
        <v>WEEK 4</v>
      </c>
      <c r="D6907" s="12">
        <v>49.21</v>
      </c>
      <c r="E6907" s="12">
        <v>49.21</v>
      </c>
      <c r="F6907" s="12">
        <v>47.1</v>
      </c>
      <c r="G6907" s="12">
        <v>47.61</v>
      </c>
      <c r="H6907" s="12">
        <v>47.603397317223681</v>
      </c>
      <c r="I6907">
        <v>30789</v>
      </c>
      <c r="J6907">
        <v>375</v>
      </c>
      <c r="K6907" s="12">
        <v>1465661</v>
      </c>
      <c r="L6907">
        <v>7271</v>
      </c>
      <c r="M6907">
        <v>23.62</v>
      </c>
      <c r="N6907">
        <v>2.11</v>
      </c>
      <c r="O6907">
        <v>-1.6</v>
      </c>
      <c r="P6907">
        <f xml:space="preserve"> IF(Stock_Info[[#This Row],[Close Price]] &gt; Stock_Info[[#This Row],[Open Price]], 1, 0)</f>
        <v>0</v>
      </c>
      <c r="Q6907" t="str">
        <f>IF(AND(Stock_Info[[#This Row],[% Deli. Qty to Traded Qty]]&gt;80,Stock_Info[[#This Row],[No. of Trades]]&lt;3000),"Unusual Day","")</f>
        <v/>
      </c>
      <c r="R6907" t="str">
        <f>IF(AND(Stock_Info[[#This Row],[Spread High-Low]] &lt; 10, Stock_Info[[#This Row],[% Deli. Qty to Traded Qty]] &gt; 90), "Good Day", "")</f>
        <v/>
      </c>
    </row>
    <row r="6908" spans="1:18">
      <c r="A6908" t="s">
        <v>67</v>
      </c>
      <c r="B6908" s="1">
        <v>45679</v>
      </c>
      <c r="C6908" s="1" t="str">
        <f>"WEEK" &amp;" " &amp;  INT((DAY(Stock_Info[[#This Row],[Date]])+WEEKDAY(DATE(YEAR(Stock_Info[[#This Row],[Date]]),MONTH(Stock_Info[[#This Row],[Date]]),1))-1)/7)+1</f>
        <v>WEEK 4</v>
      </c>
      <c r="D6908" s="12">
        <v>48.54</v>
      </c>
      <c r="E6908" s="12">
        <v>49.14</v>
      </c>
      <c r="F6908" s="12">
        <v>46.8</v>
      </c>
      <c r="G6908" s="12">
        <v>47.4</v>
      </c>
      <c r="H6908" s="12">
        <v>47.476611960159687</v>
      </c>
      <c r="I6908">
        <v>49598</v>
      </c>
      <c r="J6908">
        <v>486</v>
      </c>
      <c r="K6908" s="12">
        <v>2354745</v>
      </c>
      <c r="L6908">
        <v>11610</v>
      </c>
      <c r="M6908">
        <v>23.41</v>
      </c>
      <c r="N6908">
        <v>2.34</v>
      </c>
      <c r="O6908">
        <v>-1.1399999999999999</v>
      </c>
      <c r="P6908">
        <f xml:space="preserve"> IF(Stock_Info[[#This Row],[Close Price]] &gt; Stock_Info[[#This Row],[Open Price]], 1, 0)</f>
        <v>0</v>
      </c>
      <c r="Q6908" t="str">
        <f>IF(AND(Stock_Info[[#This Row],[% Deli. Qty to Traded Qty]]&gt;80,Stock_Info[[#This Row],[No. of Trades]]&lt;3000),"Unusual Day","")</f>
        <v/>
      </c>
      <c r="R6908" t="str">
        <f>IF(AND(Stock_Info[[#This Row],[Spread High-Low]] &lt; 10, Stock_Info[[#This Row],[% Deli. Qty to Traded Qty]] &gt; 90), "Good Day", "")</f>
        <v/>
      </c>
    </row>
    <row r="6909" spans="1:18">
      <c r="A6909" t="s">
        <v>67</v>
      </c>
      <c r="B6909" s="1">
        <v>45678</v>
      </c>
      <c r="C6909" s="1" t="str">
        <f>"WEEK" &amp;" " &amp;  INT((DAY(Stock_Info[[#This Row],[Date]])+WEEKDAY(DATE(YEAR(Stock_Info[[#This Row],[Date]]),MONTH(Stock_Info[[#This Row],[Date]]),1))-1)/7)+1</f>
        <v>WEEK 4</v>
      </c>
      <c r="D6909" s="12">
        <v>50.55</v>
      </c>
      <c r="E6909" s="12">
        <v>50.55</v>
      </c>
      <c r="F6909" s="12">
        <v>48.06</v>
      </c>
      <c r="G6909" s="12">
        <v>48.49</v>
      </c>
      <c r="H6909" s="12">
        <v>48.788973696089293</v>
      </c>
      <c r="I6909">
        <v>48738</v>
      </c>
      <c r="J6909">
        <v>498</v>
      </c>
      <c r="K6909" s="12">
        <v>2377877</v>
      </c>
      <c r="L6909">
        <v>19654</v>
      </c>
      <c r="M6909">
        <v>40.33</v>
      </c>
      <c r="N6909">
        <v>2.4900000000000002</v>
      </c>
      <c r="O6909">
        <v>-2.06</v>
      </c>
      <c r="P6909">
        <f xml:space="preserve"> IF(Stock_Info[[#This Row],[Close Price]] &gt; Stock_Info[[#This Row],[Open Price]], 1, 0)</f>
        <v>0</v>
      </c>
      <c r="Q6909" t="str">
        <f>IF(AND(Stock_Info[[#This Row],[% Deli. Qty to Traded Qty]]&gt;80,Stock_Info[[#This Row],[No. of Trades]]&lt;3000),"Unusual Day","")</f>
        <v/>
      </c>
      <c r="R6909" t="str">
        <f>IF(AND(Stock_Info[[#This Row],[Spread High-Low]] &lt; 10, Stock_Info[[#This Row],[% Deli. Qty to Traded Qty]] &gt; 90), "Good Day", "")</f>
        <v/>
      </c>
    </row>
    <row r="6910" spans="1:18">
      <c r="A6910" t="s">
        <v>67</v>
      </c>
      <c r="B6910" s="1">
        <v>45677</v>
      </c>
      <c r="C6910" s="1" t="str">
        <f>"WEEK" &amp;" " &amp;  INT((DAY(Stock_Info[[#This Row],[Date]])+WEEKDAY(DATE(YEAR(Stock_Info[[#This Row],[Date]]),MONTH(Stock_Info[[#This Row],[Date]]),1))-1)/7)+1</f>
        <v>WEEK 4</v>
      </c>
      <c r="D6910" s="12">
        <v>50.18</v>
      </c>
      <c r="E6910" s="12">
        <v>50.5</v>
      </c>
      <c r="F6910" s="12">
        <v>49.16</v>
      </c>
      <c r="G6910" s="12">
        <v>49.71</v>
      </c>
      <c r="H6910" s="12">
        <v>49.957606855691914</v>
      </c>
      <c r="I6910">
        <v>189040</v>
      </c>
      <c r="J6910">
        <v>1370</v>
      </c>
      <c r="K6910" s="12">
        <v>9443986</v>
      </c>
      <c r="L6910">
        <v>114779</v>
      </c>
      <c r="M6910">
        <v>60.72</v>
      </c>
      <c r="N6910">
        <v>1.34</v>
      </c>
      <c r="O6910">
        <v>-0.47</v>
      </c>
      <c r="P6910">
        <f xml:space="preserve"> IF(Stock_Info[[#This Row],[Close Price]] &gt; Stock_Info[[#This Row],[Open Price]], 1, 0)</f>
        <v>0</v>
      </c>
      <c r="Q6910" t="str">
        <f>IF(AND(Stock_Info[[#This Row],[% Deli. Qty to Traded Qty]]&gt;80,Stock_Info[[#This Row],[No. of Trades]]&lt;3000),"Unusual Day","")</f>
        <v/>
      </c>
      <c r="R6910" t="str">
        <f>IF(AND(Stock_Info[[#This Row],[Spread High-Low]] &lt; 10, Stock_Info[[#This Row],[% Deli. Qty to Traded Qty]] &gt; 90), "Good Day", "")</f>
        <v/>
      </c>
    </row>
    <row r="6911" spans="1:18">
      <c r="A6911" t="s">
        <v>67</v>
      </c>
      <c r="B6911" s="1">
        <v>45674</v>
      </c>
      <c r="C6911" s="1" t="str">
        <f>"WEEK" &amp;" " &amp;  INT((DAY(Stock_Info[[#This Row],[Date]])+WEEKDAY(DATE(YEAR(Stock_Info[[#This Row],[Date]]),MONTH(Stock_Info[[#This Row],[Date]]),1))-1)/7)+1</f>
        <v>WEEK 3</v>
      </c>
      <c r="D6911" s="12">
        <v>49.41</v>
      </c>
      <c r="E6911" s="12">
        <v>49.64</v>
      </c>
      <c r="F6911" s="12">
        <v>48.34</v>
      </c>
      <c r="G6911" s="12">
        <v>49.31</v>
      </c>
      <c r="H6911" s="12">
        <v>48.985425863692519</v>
      </c>
      <c r="I6911">
        <v>115753</v>
      </c>
      <c r="J6911">
        <v>951</v>
      </c>
      <c r="K6911" s="12">
        <v>5670210</v>
      </c>
      <c r="L6911">
        <v>35776</v>
      </c>
      <c r="M6911">
        <v>30.91</v>
      </c>
      <c r="N6911">
        <v>1.3</v>
      </c>
      <c r="O6911">
        <v>-0.1</v>
      </c>
      <c r="P6911">
        <f xml:space="preserve"> IF(Stock_Info[[#This Row],[Close Price]] &gt; Stock_Info[[#This Row],[Open Price]], 1, 0)</f>
        <v>0</v>
      </c>
      <c r="Q6911" t="str">
        <f>IF(AND(Stock_Info[[#This Row],[% Deli. Qty to Traded Qty]]&gt;80,Stock_Info[[#This Row],[No. of Trades]]&lt;3000),"Unusual Day","")</f>
        <v/>
      </c>
      <c r="R6911" t="str">
        <f>IF(AND(Stock_Info[[#This Row],[Spread High-Low]] &lt; 10, Stock_Info[[#This Row],[% Deli. Qty to Traded Qty]] &gt; 90), "Good Day", "")</f>
        <v/>
      </c>
    </row>
    <row r="6912" spans="1:18">
      <c r="A6912" t="s">
        <v>67</v>
      </c>
      <c r="B6912" s="1">
        <v>45673</v>
      </c>
      <c r="C6912" s="1" t="str">
        <f>"WEEK" &amp;" " &amp;  INT((DAY(Stock_Info[[#This Row],[Date]])+WEEKDAY(DATE(YEAR(Stock_Info[[#This Row],[Date]]),MONTH(Stock_Info[[#This Row],[Date]]),1))-1)/7)+1</f>
        <v>WEEK 3</v>
      </c>
      <c r="D6912" s="12">
        <v>49.66</v>
      </c>
      <c r="E6912" s="12">
        <v>52</v>
      </c>
      <c r="F6912" s="12">
        <v>48.25</v>
      </c>
      <c r="G6912" s="12">
        <v>49.46</v>
      </c>
      <c r="H6912" s="12">
        <v>50.032635553292323</v>
      </c>
      <c r="I6912">
        <v>1089885</v>
      </c>
      <c r="J6912">
        <v>5922</v>
      </c>
      <c r="K6912" s="12">
        <v>54529819</v>
      </c>
      <c r="L6912">
        <v>214631</v>
      </c>
      <c r="M6912">
        <v>19.690000000000001</v>
      </c>
      <c r="N6912">
        <v>3.75</v>
      </c>
      <c r="O6912">
        <v>-0.2</v>
      </c>
      <c r="P6912">
        <f xml:space="preserve"> IF(Stock_Info[[#This Row],[Close Price]] &gt; Stock_Info[[#This Row],[Open Price]], 1, 0)</f>
        <v>0</v>
      </c>
      <c r="Q6912" t="str">
        <f>IF(AND(Stock_Info[[#This Row],[% Deli. Qty to Traded Qty]]&gt;80,Stock_Info[[#This Row],[No. of Trades]]&lt;3000),"Unusual Day","")</f>
        <v/>
      </c>
      <c r="R6912" t="str">
        <f>IF(AND(Stock_Info[[#This Row],[Spread High-Low]] &lt; 10, Stock_Info[[#This Row],[% Deli. Qty to Traded Qty]] &gt; 90), "Good Day", "")</f>
        <v/>
      </c>
    </row>
    <row r="6913" spans="1:18">
      <c r="A6913" t="s">
        <v>67</v>
      </c>
      <c r="B6913" s="1">
        <v>45672</v>
      </c>
      <c r="C6913" s="1" t="str">
        <f>"WEEK" &amp;" " &amp;  INT((DAY(Stock_Info[[#This Row],[Date]])+WEEKDAY(DATE(YEAR(Stock_Info[[#This Row],[Date]]),MONTH(Stock_Info[[#This Row],[Date]]),1))-1)/7)+1</f>
        <v>WEEK 3</v>
      </c>
      <c r="D6913" s="12">
        <v>47.89</v>
      </c>
      <c r="E6913" s="12">
        <v>47.89</v>
      </c>
      <c r="F6913" s="12">
        <v>45.08</v>
      </c>
      <c r="G6913" s="12">
        <v>46.31</v>
      </c>
      <c r="H6913" s="12">
        <v>45.892690025614783</v>
      </c>
      <c r="I6913">
        <v>169043</v>
      </c>
      <c r="J6913">
        <v>1465</v>
      </c>
      <c r="K6913" s="12">
        <v>7757838</v>
      </c>
      <c r="L6913">
        <v>42737</v>
      </c>
      <c r="M6913">
        <v>25.28</v>
      </c>
      <c r="N6913">
        <v>2.81</v>
      </c>
      <c r="O6913">
        <v>-1.58</v>
      </c>
      <c r="P6913">
        <f xml:space="preserve"> IF(Stock_Info[[#This Row],[Close Price]] &gt; Stock_Info[[#This Row],[Open Price]], 1, 0)</f>
        <v>0</v>
      </c>
      <c r="Q6913" t="str">
        <f>IF(AND(Stock_Info[[#This Row],[% Deli. Qty to Traded Qty]]&gt;80,Stock_Info[[#This Row],[No. of Trades]]&lt;3000),"Unusual Day","")</f>
        <v/>
      </c>
      <c r="R6913" t="str">
        <f>IF(AND(Stock_Info[[#This Row],[Spread High-Low]] &lt; 10, Stock_Info[[#This Row],[% Deli. Qty to Traded Qty]] &gt; 90), "Good Day", "")</f>
        <v/>
      </c>
    </row>
    <row r="6914" spans="1:18">
      <c r="A6914" t="s">
        <v>67</v>
      </c>
      <c r="B6914" s="1">
        <v>45671</v>
      </c>
      <c r="C6914" s="1" t="str">
        <f>"WEEK" &amp;" " &amp;  INT((DAY(Stock_Info[[#This Row],[Date]])+WEEKDAY(DATE(YEAR(Stock_Info[[#This Row],[Date]]),MONTH(Stock_Info[[#This Row],[Date]]),1))-1)/7)+1</f>
        <v>WEEK 3</v>
      </c>
      <c r="D6914" s="12">
        <v>42.6</v>
      </c>
      <c r="E6914" s="12">
        <v>50.45</v>
      </c>
      <c r="F6914" s="12">
        <v>42.6</v>
      </c>
      <c r="G6914" s="12">
        <v>47.71</v>
      </c>
      <c r="H6914" s="12">
        <v>46.201573664748238</v>
      </c>
      <c r="I6914">
        <v>395637</v>
      </c>
      <c r="J6914">
        <v>2702</v>
      </c>
      <c r="K6914" s="12">
        <v>18279052</v>
      </c>
      <c r="L6914">
        <v>151269</v>
      </c>
      <c r="M6914">
        <v>38.229999999999997</v>
      </c>
      <c r="N6914">
        <v>7.85</v>
      </c>
      <c r="O6914">
        <v>5.1100000000000003</v>
      </c>
      <c r="P6914">
        <f xml:space="preserve"> IF(Stock_Info[[#This Row],[Close Price]] &gt; Stock_Info[[#This Row],[Open Price]], 1, 0)</f>
        <v>1</v>
      </c>
      <c r="Q6914" t="str">
        <f>IF(AND(Stock_Info[[#This Row],[% Deli. Qty to Traded Qty]]&gt;80,Stock_Info[[#This Row],[No. of Trades]]&lt;3000),"Unusual Day","")</f>
        <v/>
      </c>
      <c r="R6914" t="str">
        <f>IF(AND(Stock_Info[[#This Row],[Spread High-Low]] &lt; 10, Stock_Info[[#This Row],[% Deli. Qty to Traded Qty]] &gt; 90), "Good Day", "")</f>
        <v/>
      </c>
    </row>
    <row r="6915" spans="1:18">
      <c r="A6915" t="s">
        <v>67</v>
      </c>
      <c r="B6915" s="1">
        <v>45670</v>
      </c>
      <c r="C6915" s="1" t="str">
        <f>"WEEK" &amp;" " &amp;  INT((DAY(Stock_Info[[#This Row],[Date]])+WEEKDAY(DATE(YEAR(Stock_Info[[#This Row],[Date]]),MONTH(Stock_Info[[#This Row],[Date]]),1))-1)/7)+1</f>
        <v>WEEK 3</v>
      </c>
      <c r="D6915" s="12">
        <v>43.4</v>
      </c>
      <c r="E6915" s="12">
        <v>44.3</v>
      </c>
      <c r="F6915" s="12">
        <v>40.869999999999997</v>
      </c>
      <c r="G6915" s="12">
        <v>42.2</v>
      </c>
      <c r="H6915" s="12">
        <v>42.78068188966472</v>
      </c>
      <c r="I6915">
        <v>63588</v>
      </c>
      <c r="J6915">
        <v>776</v>
      </c>
      <c r="K6915" s="12">
        <v>2720338</v>
      </c>
      <c r="L6915">
        <v>28027</v>
      </c>
      <c r="M6915">
        <v>44.08</v>
      </c>
      <c r="N6915">
        <v>3.43</v>
      </c>
      <c r="O6915">
        <v>-1.2</v>
      </c>
      <c r="P6915">
        <f xml:space="preserve"> IF(Stock_Info[[#This Row],[Close Price]] &gt; Stock_Info[[#This Row],[Open Price]], 1, 0)</f>
        <v>0</v>
      </c>
      <c r="Q6915" t="str">
        <f>IF(AND(Stock_Info[[#This Row],[% Deli. Qty to Traded Qty]]&gt;80,Stock_Info[[#This Row],[No. of Trades]]&lt;3000),"Unusual Day","")</f>
        <v/>
      </c>
      <c r="R6915" t="str">
        <f>IF(AND(Stock_Info[[#This Row],[Spread High-Low]] &lt; 10, Stock_Info[[#This Row],[% Deli. Qty to Traded Qty]] &gt; 90), "Good Day", "")</f>
        <v/>
      </c>
    </row>
    <row r="6916" spans="1:18">
      <c r="A6916" t="s">
        <v>67</v>
      </c>
      <c r="B6916" s="1">
        <v>45667</v>
      </c>
      <c r="C6916" s="1" t="str">
        <f>"WEEK" &amp;" " &amp;  INT((DAY(Stock_Info[[#This Row],[Date]])+WEEKDAY(DATE(YEAR(Stock_Info[[#This Row],[Date]]),MONTH(Stock_Info[[#This Row],[Date]]),1))-1)/7)+1</f>
        <v>WEEK 2</v>
      </c>
      <c r="D6916" s="12">
        <v>47</v>
      </c>
      <c r="E6916" s="12">
        <v>47</v>
      </c>
      <c r="F6916" s="12">
        <v>44.08</v>
      </c>
      <c r="G6916" s="12">
        <v>44.38</v>
      </c>
      <c r="H6916" s="12">
        <v>44.987569195967332</v>
      </c>
      <c r="I6916">
        <v>91949</v>
      </c>
      <c r="J6916">
        <v>1084</v>
      </c>
      <c r="K6916" s="12">
        <v>4136562</v>
      </c>
      <c r="L6916">
        <v>48974</v>
      </c>
      <c r="M6916">
        <v>53.26</v>
      </c>
      <c r="N6916">
        <v>2.92</v>
      </c>
      <c r="O6916">
        <v>-2.62</v>
      </c>
      <c r="P6916">
        <f xml:space="preserve"> IF(Stock_Info[[#This Row],[Close Price]] &gt; Stock_Info[[#This Row],[Open Price]], 1, 0)</f>
        <v>0</v>
      </c>
      <c r="Q6916" t="str">
        <f>IF(AND(Stock_Info[[#This Row],[% Deli. Qty to Traded Qty]]&gt;80,Stock_Info[[#This Row],[No. of Trades]]&lt;3000),"Unusual Day","")</f>
        <v/>
      </c>
      <c r="R6916" t="str">
        <f>IF(AND(Stock_Info[[#This Row],[Spread High-Low]] &lt; 10, Stock_Info[[#This Row],[% Deli. Qty to Traded Qty]] &gt; 90), "Good Day", "")</f>
        <v/>
      </c>
    </row>
    <row r="6917" spans="1:18">
      <c r="A6917" t="s">
        <v>67</v>
      </c>
      <c r="B6917" s="1">
        <v>45666</v>
      </c>
      <c r="C6917" s="1" t="str">
        <f>"WEEK" &amp;" " &amp;  INT((DAY(Stock_Info[[#This Row],[Date]])+WEEKDAY(DATE(YEAR(Stock_Info[[#This Row],[Date]]),MONTH(Stock_Info[[#This Row],[Date]]),1))-1)/7)+1</f>
        <v>WEEK 2</v>
      </c>
      <c r="D6917" s="12">
        <v>47</v>
      </c>
      <c r="E6917" s="12">
        <v>47.56</v>
      </c>
      <c r="F6917" s="12">
        <v>46.02</v>
      </c>
      <c r="G6917" s="12">
        <v>46.43</v>
      </c>
      <c r="H6917" s="12">
        <v>46.652909922154947</v>
      </c>
      <c r="I6917">
        <v>16186</v>
      </c>
      <c r="J6917">
        <v>260</v>
      </c>
      <c r="K6917" s="12">
        <v>755124</v>
      </c>
      <c r="L6917">
        <v>8174</v>
      </c>
      <c r="M6917">
        <v>50.5</v>
      </c>
      <c r="N6917">
        <v>1.54</v>
      </c>
      <c r="O6917">
        <v>-0.56999999999999995</v>
      </c>
      <c r="P6917">
        <f xml:space="preserve"> IF(Stock_Info[[#This Row],[Close Price]] &gt; Stock_Info[[#This Row],[Open Price]], 1, 0)</f>
        <v>0</v>
      </c>
      <c r="Q6917" t="str">
        <f>IF(AND(Stock_Info[[#This Row],[% Deli. Qty to Traded Qty]]&gt;80,Stock_Info[[#This Row],[No. of Trades]]&lt;3000),"Unusual Day","")</f>
        <v/>
      </c>
      <c r="R6917" t="str">
        <f>IF(AND(Stock_Info[[#This Row],[Spread High-Low]] &lt; 10, Stock_Info[[#This Row],[% Deli. Qty to Traded Qty]] &gt; 90), "Good Day", "")</f>
        <v/>
      </c>
    </row>
    <row r="6918" spans="1:18">
      <c r="A6918" t="s">
        <v>67</v>
      </c>
      <c r="B6918" s="1">
        <v>45665</v>
      </c>
      <c r="C6918" s="1" t="str">
        <f>"WEEK" &amp;" " &amp;  INT((DAY(Stock_Info[[#This Row],[Date]])+WEEKDAY(DATE(YEAR(Stock_Info[[#This Row],[Date]]),MONTH(Stock_Info[[#This Row],[Date]]),1))-1)/7)+1</f>
        <v>WEEK 2</v>
      </c>
      <c r="D6918" s="12">
        <v>48.1</v>
      </c>
      <c r="E6918" s="12">
        <v>48.1</v>
      </c>
      <c r="F6918" s="12">
        <v>46.53</v>
      </c>
      <c r="G6918" s="12">
        <v>46.91</v>
      </c>
      <c r="H6918" s="12">
        <v>46.827299554458307</v>
      </c>
      <c r="I6918">
        <v>51847</v>
      </c>
      <c r="J6918">
        <v>655</v>
      </c>
      <c r="K6918" s="12">
        <v>2427855</v>
      </c>
      <c r="L6918">
        <v>18351</v>
      </c>
      <c r="M6918">
        <v>35.39</v>
      </c>
      <c r="N6918">
        <v>1.57</v>
      </c>
      <c r="O6918">
        <v>-1.19</v>
      </c>
      <c r="P6918">
        <f xml:space="preserve"> IF(Stock_Info[[#This Row],[Close Price]] &gt; Stock_Info[[#This Row],[Open Price]], 1, 0)</f>
        <v>0</v>
      </c>
      <c r="Q6918" t="str">
        <f>IF(AND(Stock_Info[[#This Row],[% Deli. Qty to Traded Qty]]&gt;80,Stock_Info[[#This Row],[No. of Trades]]&lt;3000),"Unusual Day","")</f>
        <v/>
      </c>
      <c r="R6918" t="str">
        <f>IF(AND(Stock_Info[[#This Row],[Spread High-Low]] &lt; 10, Stock_Info[[#This Row],[% Deli. Qty to Traded Qty]] &gt; 90), "Good Day", "")</f>
        <v/>
      </c>
    </row>
    <row r="6919" spans="1:18">
      <c r="A6919" t="s">
        <v>67</v>
      </c>
      <c r="B6919" s="1">
        <v>45664</v>
      </c>
      <c r="C6919" s="1" t="str">
        <f>"WEEK" &amp;" " &amp;  INT((DAY(Stock_Info[[#This Row],[Date]])+WEEKDAY(DATE(YEAR(Stock_Info[[#This Row],[Date]]),MONTH(Stock_Info[[#This Row],[Date]]),1))-1)/7)+1</f>
        <v>WEEK 2</v>
      </c>
      <c r="D6919" s="12">
        <v>47.8</v>
      </c>
      <c r="E6919" s="12">
        <v>47.8</v>
      </c>
      <c r="F6919" s="12">
        <v>46.8</v>
      </c>
      <c r="G6919" s="12">
        <v>47.34</v>
      </c>
      <c r="H6919" s="12">
        <v>47.406461025427262</v>
      </c>
      <c r="I6919">
        <v>23990</v>
      </c>
      <c r="J6919">
        <v>263</v>
      </c>
      <c r="K6919" s="12">
        <v>1137281</v>
      </c>
      <c r="L6919">
        <v>11017</v>
      </c>
      <c r="M6919">
        <v>45.92</v>
      </c>
      <c r="N6919">
        <v>1</v>
      </c>
      <c r="O6919">
        <v>-0.46</v>
      </c>
      <c r="P6919">
        <f xml:space="preserve"> IF(Stock_Info[[#This Row],[Close Price]] &gt; Stock_Info[[#This Row],[Open Price]], 1, 0)</f>
        <v>0</v>
      </c>
      <c r="Q6919" t="str">
        <f>IF(AND(Stock_Info[[#This Row],[% Deli. Qty to Traded Qty]]&gt;80,Stock_Info[[#This Row],[No. of Trades]]&lt;3000),"Unusual Day","")</f>
        <v/>
      </c>
      <c r="R6919" t="str">
        <f>IF(AND(Stock_Info[[#This Row],[Spread High-Low]] &lt; 10, Stock_Info[[#This Row],[% Deli. Qty to Traded Qty]] &gt; 90), "Good Day", "")</f>
        <v/>
      </c>
    </row>
    <row r="6920" spans="1:18">
      <c r="A6920" t="s">
        <v>67</v>
      </c>
      <c r="B6920" s="1">
        <v>45663</v>
      </c>
      <c r="C6920" s="1" t="str">
        <f>"WEEK" &amp;" " &amp;  INT((DAY(Stock_Info[[#This Row],[Date]])+WEEKDAY(DATE(YEAR(Stock_Info[[#This Row],[Date]]),MONTH(Stock_Info[[#This Row],[Date]]),1))-1)/7)+1</f>
        <v>WEEK 2</v>
      </c>
      <c r="D6920" s="12">
        <v>50.24</v>
      </c>
      <c r="E6920" s="12">
        <v>50.24</v>
      </c>
      <c r="F6920" s="12">
        <v>46.4</v>
      </c>
      <c r="G6920" s="12">
        <v>46.95</v>
      </c>
      <c r="H6920" s="12">
        <v>47.674316864158179</v>
      </c>
      <c r="I6920">
        <v>216465</v>
      </c>
      <c r="J6920">
        <v>1334</v>
      </c>
      <c r="K6920" s="12">
        <v>10319821</v>
      </c>
      <c r="L6920">
        <v>110451</v>
      </c>
      <c r="M6920">
        <v>51.02</v>
      </c>
      <c r="N6920">
        <v>3.84</v>
      </c>
      <c r="O6920">
        <v>-3.29</v>
      </c>
      <c r="P6920">
        <f xml:space="preserve"> IF(Stock_Info[[#This Row],[Close Price]] &gt; Stock_Info[[#This Row],[Open Price]], 1, 0)</f>
        <v>0</v>
      </c>
      <c r="Q6920" t="str">
        <f>IF(AND(Stock_Info[[#This Row],[% Deli. Qty to Traded Qty]]&gt;80,Stock_Info[[#This Row],[No. of Trades]]&lt;3000),"Unusual Day","")</f>
        <v/>
      </c>
      <c r="R6920" t="str">
        <f>IF(AND(Stock_Info[[#This Row],[Spread High-Low]] &lt; 10, Stock_Info[[#This Row],[% Deli. Qty to Traded Qty]] &gt; 90), "Good Day", "")</f>
        <v/>
      </c>
    </row>
    <row r="6921" spans="1:18">
      <c r="A6921" t="s">
        <v>67</v>
      </c>
      <c r="B6921" s="1">
        <v>45660</v>
      </c>
      <c r="C6921" s="1" t="str">
        <f>"WEEK" &amp;" " &amp;  INT((DAY(Stock_Info[[#This Row],[Date]])+WEEKDAY(DATE(YEAR(Stock_Info[[#This Row],[Date]]),MONTH(Stock_Info[[#This Row],[Date]]),1))-1)/7)+1</f>
        <v>WEEK 1</v>
      </c>
      <c r="D6921" s="12">
        <v>48.31</v>
      </c>
      <c r="E6921" s="12">
        <v>50.69</v>
      </c>
      <c r="F6921" s="12">
        <v>48.31</v>
      </c>
      <c r="G6921" s="12">
        <v>49.34</v>
      </c>
      <c r="H6921" s="12">
        <v>49.823719566342341</v>
      </c>
      <c r="I6921">
        <v>156529</v>
      </c>
      <c r="J6921">
        <v>1223</v>
      </c>
      <c r="K6921" s="12">
        <v>7798857</v>
      </c>
      <c r="L6921">
        <v>51548</v>
      </c>
      <c r="M6921">
        <v>32.93</v>
      </c>
      <c r="N6921">
        <v>2.38</v>
      </c>
      <c r="O6921">
        <v>1.03</v>
      </c>
      <c r="P6921">
        <f xml:space="preserve"> IF(Stock_Info[[#This Row],[Close Price]] &gt; Stock_Info[[#This Row],[Open Price]], 1, 0)</f>
        <v>1</v>
      </c>
      <c r="Q6921" t="str">
        <f>IF(AND(Stock_Info[[#This Row],[% Deli. Qty to Traded Qty]]&gt;80,Stock_Info[[#This Row],[No. of Trades]]&lt;3000),"Unusual Day","")</f>
        <v/>
      </c>
      <c r="R6921" t="str">
        <f>IF(AND(Stock_Info[[#This Row],[Spread High-Low]] &lt; 10, Stock_Info[[#This Row],[% Deli. Qty to Traded Qty]] &gt; 90), "Good Day", "")</f>
        <v/>
      </c>
    </row>
    <row r="6922" spans="1:18">
      <c r="A6922" t="s">
        <v>67</v>
      </c>
      <c r="B6922" s="1">
        <v>45659</v>
      </c>
      <c r="C6922" s="1" t="str">
        <f>"WEEK" &amp;" " &amp;  INT((DAY(Stock_Info[[#This Row],[Date]])+WEEKDAY(DATE(YEAR(Stock_Info[[#This Row],[Date]]),MONTH(Stock_Info[[#This Row],[Date]]),1))-1)/7)+1</f>
        <v>WEEK 1</v>
      </c>
      <c r="D6922" s="12">
        <v>48.21</v>
      </c>
      <c r="E6922" s="12">
        <v>48.9</v>
      </c>
      <c r="F6922" s="12">
        <v>48.06</v>
      </c>
      <c r="G6922" s="12">
        <v>48.66</v>
      </c>
      <c r="H6922" s="12">
        <v>48.565978760993225</v>
      </c>
      <c r="I6922">
        <v>51509</v>
      </c>
      <c r="J6922">
        <v>522</v>
      </c>
      <c r="K6922" s="12">
        <v>2501585</v>
      </c>
      <c r="L6922">
        <v>18425</v>
      </c>
      <c r="M6922">
        <v>35.770000000000003</v>
      </c>
      <c r="N6922">
        <v>0.84</v>
      </c>
      <c r="O6922">
        <v>0.45</v>
      </c>
      <c r="P6922">
        <f xml:space="preserve"> IF(Stock_Info[[#This Row],[Close Price]] &gt; Stock_Info[[#This Row],[Open Price]], 1, 0)</f>
        <v>1</v>
      </c>
      <c r="Q6922" t="str">
        <f>IF(AND(Stock_Info[[#This Row],[% Deli. Qty to Traded Qty]]&gt;80,Stock_Info[[#This Row],[No. of Trades]]&lt;3000),"Unusual Day","")</f>
        <v/>
      </c>
      <c r="R6922" t="str">
        <f>IF(AND(Stock_Info[[#This Row],[Spread High-Low]] &lt; 10, Stock_Info[[#This Row],[% Deli. Qty to Traded Qty]] &gt; 90), "Good Day", "")</f>
        <v/>
      </c>
    </row>
    <row r="6923" spans="1:18">
      <c r="A6923" t="s">
        <v>67</v>
      </c>
      <c r="B6923" s="1">
        <v>45658</v>
      </c>
      <c r="C6923" s="1" t="str">
        <f>"WEEK" &amp;" " &amp;  INT((DAY(Stock_Info[[#This Row],[Date]])+WEEKDAY(DATE(YEAR(Stock_Info[[#This Row],[Date]]),MONTH(Stock_Info[[#This Row],[Date]]),1))-1)/7)+1</f>
        <v>WEEK 1</v>
      </c>
      <c r="D6923" s="12">
        <v>48.3</v>
      </c>
      <c r="E6923" s="12">
        <v>48.89</v>
      </c>
      <c r="F6923" s="12">
        <v>48.03</v>
      </c>
      <c r="G6923" s="12">
        <v>48.77</v>
      </c>
      <c r="H6923" s="12">
        <v>48.601283448359368</v>
      </c>
      <c r="I6923">
        <v>16518</v>
      </c>
      <c r="J6923">
        <v>240</v>
      </c>
      <c r="K6923" s="12">
        <v>802796</v>
      </c>
      <c r="L6923">
        <v>5011</v>
      </c>
      <c r="M6923">
        <v>30.34</v>
      </c>
      <c r="N6923">
        <v>0.86</v>
      </c>
      <c r="O6923">
        <v>0.47</v>
      </c>
      <c r="P6923">
        <f xml:space="preserve"> IF(Stock_Info[[#This Row],[Close Price]] &gt; Stock_Info[[#This Row],[Open Price]], 1, 0)</f>
        <v>1</v>
      </c>
      <c r="Q6923" t="str">
        <f>IF(AND(Stock_Info[[#This Row],[% Deli. Qty to Traded Qty]]&gt;80,Stock_Info[[#This Row],[No. of Trades]]&lt;3000),"Unusual Day","")</f>
        <v/>
      </c>
      <c r="R6923" t="str">
        <f>IF(AND(Stock_Info[[#This Row],[Spread High-Low]] &lt; 10, Stock_Info[[#This Row],[% Deli. Qty to Traded Qty]] &gt; 90), "Good Day", "")</f>
        <v/>
      </c>
    </row>
    <row r="6924" spans="1:18">
      <c r="A6924" t="s">
        <v>67</v>
      </c>
      <c r="B6924" s="1">
        <v>45657</v>
      </c>
      <c r="C6924" s="1" t="str">
        <f>"WEEK" &amp;" " &amp;  INT((DAY(Stock_Info[[#This Row],[Date]])+WEEKDAY(DATE(YEAR(Stock_Info[[#This Row],[Date]]),MONTH(Stock_Info[[#This Row],[Date]]),1))-1)/7)+1</f>
        <v>WEEK 5</v>
      </c>
      <c r="D6924" s="12">
        <v>47.98</v>
      </c>
      <c r="E6924" s="12">
        <v>48.26</v>
      </c>
      <c r="F6924" s="12">
        <v>47</v>
      </c>
      <c r="G6924" s="12">
        <v>48.03</v>
      </c>
      <c r="H6924" s="12">
        <v>47.660728165904921</v>
      </c>
      <c r="I6924">
        <v>64326</v>
      </c>
      <c r="J6924">
        <v>542</v>
      </c>
      <c r="K6924" s="12">
        <v>3065824</v>
      </c>
      <c r="L6924">
        <v>29118</v>
      </c>
      <c r="M6924">
        <v>45.27</v>
      </c>
      <c r="N6924">
        <v>1.26</v>
      </c>
      <c r="O6924">
        <v>0.05</v>
      </c>
      <c r="P6924">
        <f xml:space="preserve"> IF(Stock_Info[[#This Row],[Close Price]] &gt; Stock_Info[[#This Row],[Open Price]], 1, 0)</f>
        <v>1</v>
      </c>
      <c r="Q6924" t="str">
        <f>IF(AND(Stock_Info[[#This Row],[% Deli. Qty to Traded Qty]]&gt;80,Stock_Info[[#This Row],[No. of Trades]]&lt;3000),"Unusual Day","")</f>
        <v/>
      </c>
      <c r="R6924" t="str">
        <f>IF(AND(Stock_Info[[#This Row],[Spread High-Low]] &lt; 10, Stock_Info[[#This Row],[% Deli. Qty to Traded Qty]] &gt; 90), "Good Day", "")</f>
        <v/>
      </c>
    </row>
    <row r="6925" spans="1:18">
      <c r="A6925" t="s">
        <v>67</v>
      </c>
      <c r="B6925" s="1">
        <v>45656</v>
      </c>
      <c r="C6925" s="1" t="str">
        <f>"WEEK" &amp;" " &amp;  INT((DAY(Stock_Info[[#This Row],[Date]])+WEEKDAY(DATE(YEAR(Stock_Info[[#This Row],[Date]]),MONTH(Stock_Info[[#This Row],[Date]]),1))-1)/7)+1</f>
        <v>WEEK 5</v>
      </c>
      <c r="D6925" s="12">
        <v>48.61</v>
      </c>
      <c r="E6925" s="12">
        <v>48.61</v>
      </c>
      <c r="F6925" s="12">
        <v>46.75</v>
      </c>
      <c r="G6925" s="12">
        <v>47.23</v>
      </c>
      <c r="H6925" s="12">
        <v>47.775144544414559</v>
      </c>
      <c r="I6925">
        <v>64686</v>
      </c>
      <c r="J6925">
        <v>459</v>
      </c>
      <c r="K6925" s="12">
        <v>3090383</v>
      </c>
      <c r="L6925">
        <v>41072</v>
      </c>
      <c r="M6925">
        <v>63.49</v>
      </c>
      <c r="N6925">
        <v>1.86</v>
      </c>
      <c r="O6925">
        <v>-1.38</v>
      </c>
      <c r="P6925">
        <f xml:space="preserve"> IF(Stock_Info[[#This Row],[Close Price]] &gt; Stock_Info[[#This Row],[Open Price]], 1, 0)</f>
        <v>0</v>
      </c>
      <c r="Q6925" t="str">
        <f>IF(AND(Stock_Info[[#This Row],[% Deli. Qty to Traded Qty]]&gt;80,Stock_Info[[#This Row],[No. of Trades]]&lt;3000),"Unusual Day","")</f>
        <v/>
      </c>
      <c r="R6925" t="str">
        <f>IF(AND(Stock_Info[[#This Row],[Spread High-Low]] &lt; 10, Stock_Info[[#This Row],[% Deli. Qty to Traded Qty]] &gt; 90), "Good Day", "")</f>
        <v/>
      </c>
    </row>
    <row r="6926" spans="1:18">
      <c r="A6926" t="s">
        <v>67</v>
      </c>
      <c r="B6926" s="1">
        <v>45653</v>
      </c>
      <c r="C6926" s="1" t="str">
        <f>"WEEK" &amp;" " &amp;  INT((DAY(Stock_Info[[#This Row],[Date]])+WEEKDAY(DATE(YEAR(Stock_Info[[#This Row],[Date]]),MONTH(Stock_Info[[#This Row],[Date]]),1))-1)/7)+1</f>
        <v>WEEK 4</v>
      </c>
      <c r="D6926" s="12">
        <v>48.89</v>
      </c>
      <c r="E6926" s="12">
        <v>48.89</v>
      </c>
      <c r="F6926" s="12">
        <v>47.53</v>
      </c>
      <c r="G6926" s="12">
        <v>47.66</v>
      </c>
      <c r="H6926" s="12">
        <v>47.8155421358518</v>
      </c>
      <c r="I6926">
        <v>44048</v>
      </c>
      <c r="J6926">
        <v>541</v>
      </c>
      <c r="K6926" s="12">
        <v>2106179</v>
      </c>
      <c r="L6926">
        <v>25468</v>
      </c>
      <c r="M6926">
        <v>57.82</v>
      </c>
      <c r="N6926">
        <v>1.36</v>
      </c>
      <c r="O6926">
        <v>-1.23</v>
      </c>
      <c r="P6926">
        <f xml:space="preserve"> IF(Stock_Info[[#This Row],[Close Price]] &gt; Stock_Info[[#This Row],[Open Price]], 1, 0)</f>
        <v>0</v>
      </c>
      <c r="Q6926" t="str">
        <f>IF(AND(Stock_Info[[#This Row],[% Deli. Qty to Traded Qty]]&gt;80,Stock_Info[[#This Row],[No. of Trades]]&lt;3000),"Unusual Day","")</f>
        <v/>
      </c>
      <c r="R6926" t="str">
        <f>IF(AND(Stock_Info[[#This Row],[Spread High-Low]] &lt; 10, Stock_Info[[#This Row],[% Deli. Qty to Traded Qty]] &gt; 90), "Good Day", "")</f>
        <v/>
      </c>
    </row>
    <row r="6927" spans="1:18">
      <c r="A6927" t="s">
        <v>67</v>
      </c>
      <c r="B6927" s="1">
        <v>45652</v>
      </c>
      <c r="C6927" s="1" t="str">
        <f>"WEEK" &amp;" " &amp;  INT((DAY(Stock_Info[[#This Row],[Date]])+WEEKDAY(DATE(YEAR(Stock_Info[[#This Row],[Date]]),MONTH(Stock_Info[[#This Row],[Date]]),1))-1)/7)+1</f>
        <v>WEEK 4</v>
      </c>
      <c r="D6927" s="12">
        <v>48.87</v>
      </c>
      <c r="E6927" s="12">
        <v>48.93</v>
      </c>
      <c r="F6927" s="12">
        <v>47.85</v>
      </c>
      <c r="G6927" s="12">
        <v>47.98</v>
      </c>
      <c r="H6927" s="12">
        <v>48.151828894489476</v>
      </c>
      <c r="I6927">
        <v>58724</v>
      </c>
      <c r="J6927">
        <v>630</v>
      </c>
      <c r="K6927" s="12">
        <v>2827668</v>
      </c>
      <c r="L6927">
        <v>31692</v>
      </c>
      <c r="M6927">
        <v>53.97</v>
      </c>
      <c r="N6927">
        <v>1.08</v>
      </c>
      <c r="O6927">
        <v>-0.89</v>
      </c>
      <c r="P6927">
        <f xml:space="preserve"> IF(Stock_Info[[#This Row],[Close Price]] &gt; Stock_Info[[#This Row],[Open Price]], 1, 0)</f>
        <v>0</v>
      </c>
      <c r="Q6927" t="str">
        <f>IF(AND(Stock_Info[[#This Row],[% Deli. Qty to Traded Qty]]&gt;80,Stock_Info[[#This Row],[No. of Trades]]&lt;3000),"Unusual Day","")</f>
        <v/>
      </c>
      <c r="R6927" t="str">
        <f>IF(AND(Stock_Info[[#This Row],[Spread High-Low]] &lt; 10, Stock_Info[[#This Row],[% Deli. Qty to Traded Qty]] &gt; 90), "Good Day", "")</f>
        <v/>
      </c>
    </row>
    <row r="6928" spans="1:18">
      <c r="A6928" t="s">
        <v>67</v>
      </c>
      <c r="B6928" s="1">
        <v>45650</v>
      </c>
      <c r="C6928" s="1" t="str">
        <f>"WEEK" &amp;" " &amp;  INT((DAY(Stock_Info[[#This Row],[Date]])+WEEKDAY(DATE(YEAR(Stock_Info[[#This Row],[Date]]),MONTH(Stock_Info[[#This Row],[Date]]),1))-1)/7)+1</f>
        <v>WEEK 4</v>
      </c>
      <c r="D6928" s="12">
        <v>49.15</v>
      </c>
      <c r="E6928" s="12">
        <v>49.15</v>
      </c>
      <c r="F6928" s="12">
        <v>47.96</v>
      </c>
      <c r="G6928" s="12">
        <v>48.14</v>
      </c>
      <c r="H6928" s="12">
        <v>48.340674135692645</v>
      </c>
      <c r="I6928">
        <v>20797</v>
      </c>
      <c r="J6928">
        <v>250</v>
      </c>
      <c r="K6928" s="12">
        <v>1005341</v>
      </c>
      <c r="L6928">
        <v>9708</v>
      </c>
      <c r="M6928">
        <v>46.68</v>
      </c>
      <c r="N6928">
        <v>1.19</v>
      </c>
      <c r="O6928">
        <v>-1.01</v>
      </c>
      <c r="P6928">
        <f xml:space="preserve"> IF(Stock_Info[[#This Row],[Close Price]] &gt; Stock_Info[[#This Row],[Open Price]], 1, 0)</f>
        <v>0</v>
      </c>
      <c r="Q6928" t="str">
        <f>IF(AND(Stock_Info[[#This Row],[% Deli. Qty to Traded Qty]]&gt;80,Stock_Info[[#This Row],[No. of Trades]]&lt;3000),"Unusual Day","")</f>
        <v/>
      </c>
      <c r="R6928" t="str">
        <f>IF(AND(Stock_Info[[#This Row],[Spread High-Low]] &lt; 10, Stock_Info[[#This Row],[% Deli. Qty to Traded Qty]] &gt; 90), "Good Day", "")</f>
        <v/>
      </c>
    </row>
    <row r="6929" spans="1:18">
      <c r="A6929" t="s">
        <v>67</v>
      </c>
      <c r="B6929" s="1">
        <v>45649</v>
      </c>
      <c r="C6929" s="1" t="str">
        <f>"WEEK" &amp;" " &amp;  INT((DAY(Stock_Info[[#This Row],[Date]])+WEEKDAY(DATE(YEAR(Stock_Info[[#This Row],[Date]]),MONTH(Stock_Info[[#This Row],[Date]]),1))-1)/7)+1</f>
        <v>WEEK 4</v>
      </c>
      <c r="D6929" s="12">
        <v>48.81</v>
      </c>
      <c r="E6929" s="12">
        <v>49.75</v>
      </c>
      <c r="F6929" s="12">
        <v>48</v>
      </c>
      <c r="G6929" s="12">
        <v>48.19</v>
      </c>
      <c r="H6929" s="12">
        <v>48.618924865206843</v>
      </c>
      <c r="I6929">
        <v>105903</v>
      </c>
      <c r="J6929">
        <v>907</v>
      </c>
      <c r="K6929" s="12">
        <v>5148890</v>
      </c>
      <c r="L6929">
        <v>35228</v>
      </c>
      <c r="M6929">
        <v>33.26</v>
      </c>
      <c r="N6929">
        <v>1.75</v>
      </c>
      <c r="O6929">
        <v>-0.62</v>
      </c>
      <c r="P6929">
        <f xml:space="preserve"> IF(Stock_Info[[#This Row],[Close Price]] &gt; Stock_Info[[#This Row],[Open Price]], 1, 0)</f>
        <v>0</v>
      </c>
      <c r="Q6929" t="str">
        <f>IF(AND(Stock_Info[[#This Row],[% Deli. Qty to Traded Qty]]&gt;80,Stock_Info[[#This Row],[No. of Trades]]&lt;3000),"Unusual Day","")</f>
        <v/>
      </c>
      <c r="R6929" t="str">
        <f>IF(AND(Stock_Info[[#This Row],[Spread High-Low]] &lt; 10, Stock_Info[[#This Row],[% Deli. Qty to Traded Qty]] &gt; 90), "Good Day", "")</f>
        <v/>
      </c>
    </row>
    <row r="6930" spans="1:18">
      <c r="A6930" t="s">
        <v>67</v>
      </c>
      <c r="B6930" s="1">
        <v>45646</v>
      </c>
      <c r="C6930" s="1" t="str">
        <f>"WEEK" &amp;" " &amp;  INT((DAY(Stock_Info[[#This Row],[Date]])+WEEKDAY(DATE(YEAR(Stock_Info[[#This Row],[Date]]),MONTH(Stock_Info[[#This Row],[Date]]),1))-1)/7)+1</f>
        <v>WEEK 3</v>
      </c>
      <c r="D6930" s="12">
        <v>50.64</v>
      </c>
      <c r="E6930" s="12">
        <v>50.69</v>
      </c>
      <c r="F6930" s="12">
        <v>48.4</v>
      </c>
      <c r="G6930" s="12">
        <v>48.74</v>
      </c>
      <c r="H6930" s="12">
        <v>49.39308753197642</v>
      </c>
      <c r="I6930">
        <v>107892</v>
      </c>
      <c r="J6930">
        <v>1073</v>
      </c>
      <c r="K6930" s="12">
        <v>5329119</v>
      </c>
      <c r="L6930">
        <v>53399</v>
      </c>
      <c r="M6930">
        <v>49.49</v>
      </c>
      <c r="N6930">
        <v>2.29</v>
      </c>
      <c r="O6930">
        <v>-1.9</v>
      </c>
      <c r="P6930">
        <f xml:space="preserve"> IF(Stock_Info[[#This Row],[Close Price]] &gt; Stock_Info[[#This Row],[Open Price]], 1, 0)</f>
        <v>0</v>
      </c>
      <c r="Q6930" t="str">
        <f>IF(AND(Stock_Info[[#This Row],[% Deli. Qty to Traded Qty]]&gt;80,Stock_Info[[#This Row],[No. of Trades]]&lt;3000),"Unusual Day","")</f>
        <v/>
      </c>
      <c r="R6930" t="str">
        <f>IF(AND(Stock_Info[[#This Row],[Spread High-Low]] &lt; 10, Stock_Info[[#This Row],[% Deli. Qty to Traded Qty]] &gt; 90), "Good Day", "")</f>
        <v/>
      </c>
    </row>
    <row r="6931" spans="1:18">
      <c r="A6931" t="s">
        <v>67</v>
      </c>
      <c r="B6931" s="1">
        <v>45645</v>
      </c>
      <c r="C6931" s="1" t="str">
        <f>"WEEK" &amp;" " &amp;  INT((DAY(Stock_Info[[#This Row],[Date]])+WEEKDAY(DATE(YEAR(Stock_Info[[#This Row],[Date]]),MONTH(Stock_Info[[#This Row],[Date]]),1))-1)/7)+1</f>
        <v>WEEK 3</v>
      </c>
      <c r="D6931" s="12">
        <v>50.26</v>
      </c>
      <c r="E6931" s="12">
        <v>50.69</v>
      </c>
      <c r="F6931" s="12">
        <v>49.61</v>
      </c>
      <c r="G6931" s="12">
        <v>50.09</v>
      </c>
      <c r="H6931" s="12">
        <v>50.11609926424741</v>
      </c>
      <c r="I6931">
        <v>40095</v>
      </c>
      <c r="J6931">
        <v>361</v>
      </c>
      <c r="K6931" s="12">
        <v>2009405</v>
      </c>
      <c r="L6931">
        <v>17243</v>
      </c>
      <c r="M6931">
        <v>43.01</v>
      </c>
      <c r="N6931">
        <v>1.08</v>
      </c>
      <c r="O6931">
        <v>-0.17</v>
      </c>
      <c r="P6931">
        <f xml:space="preserve"> IF(Stock_Info[[#This Row],[Close Price]] &gt; Stock_Info[[#This Row],[Open Price]], 1, 0)</f>
        <v>0</v>
      </c>
      <c r="Q6931" t="str">
        <f>IF(AND(Stock_Info[[#This Row],[% Deli. Qty to Traded Qty]]&gt;80,Stock_Info[[#This Row],[No. of Trades]]&lt;3000),"Unusual Day","")</f>
        <v/>
      </c>
      <c r="R6931" t="str">
        <f>IF(AND(Stock_Info[[#This Row],[Spread High-Low]] &lt; 10, Stock_Info[[#This Row],[% Deli. Qty to Traded Qty]] &gt; 90), "Good Day", "")</f>
        <v/>
      </c>
    </row>
    <row r="6932" spans="1:18">
      <c r="A6932" t="s">
        <v>67</v>
      </c>
      <c r="B6932" s="1">
        <v>45644</v>
      </c>
      <c r="C6932" s="1" t="str">
        <f>"WEEK" &amp;" " &amp;  INT((DAY(Stock_Info[[#This Row],[Date]])+WEEKDAY(DATE(YEAR(Stock_Info[[#This Row],[Date]]),MONTH(Stock_Info[[#This Row],[Date]]),1))-1)/7)+1</f>
        <v>WEEK 3</v>
      </c>
      <c r="D6932" s="12">
        <v>51.49</v>
      </c>
      <c r="E6932" s="12">
        <v>51.63</v>
      </c>
      <c r="F6932" s="12">
        <v>50.51</v>
      </c>
      <c r="G6932" s="12">
        <v>50.71</v>
      </c>
      <c r="H6932" s="12">
        <v>50.993791012795384</v>
      </c>
      <c r="I6932">
        <v>82139</v>
      </c>
      <c r="J6932">
        <v>673</v>
      </c>
      <c r="K6932" s="12">
        <v>4188579</v>
      </c>
      <c r="L6932">
        <v>37937</v>
      </c>
      <c r="M6932">
        <v>46.19</v>
      </c>
      <c r="N6932">
        <v>1.1200000000000001</v>
      </c>
      <c r="O6932">
        <v>-0.78</v>
      </c>
      <c r="P6932">
        <f xml:space="preserve"> IF(Stock_Info[[#This Row],[Close Price]] &gt; Stock_Info[[#This Row],[Open Price]], 1, 0)</f>
        <v>0</v>
      </c>
      <c r="Q6932" t="str">
        <f>IF(AND(Stock_Info[[#This Row],[% Deli. Qty to Traded Qty]]&gt;80,Stock_Info[[#This Row],[No. of Trades]]&lt;3000),"Unusual Day","")</f>
        <v/>
      </c>
      <c r="R6932" t="str">
        <f>IF(AND(Stock_Info[[#This Row],[Spread High-Low]] &lt; 10, Stock_Info[[#This Row],[% Deli. Qty to Traded Qty]] &gt; 90), "Good Day", "")</f>
        <v/>
      </c>
    </row>
    <row r="6933" spans="1:18">
      <c r="A6933" t="s">
        <v>67</v>
      </c>
      <c r="B6933" s="1">
        <v>45643</v>
      </c>
      <c r="C6933" s="1" t="str">
        <f>"WEEK" &amp;" " &amp;  INT((DAY(Stock_Info[[#This Row],[Date]])+WEEKDAY(DATE(YEAR(Stock_Info[[#This Row],[Date]]),MONTH(Stock_Info[[#This Row],[Date]]),1))-1)/7)+1</f>
        <v>WEEK 3</v>
      </c>
      <c r="D6933" s="12">
        <v>52.9</v>
      </c>
      <c r="E6933" s="12">
        <v>52.9</v>
      </c>
      <c r="F6933" s="12">
        <v>51.2</v>
      </c>
      <c r="G6933" s="12">
        <v>51.37</v>
      </c>
      <c r="H6933" s="12">
        <v>51.735733529267698</v>
      </c>
      <c r="I6933">
        <v>40830</v>
      </c>
      <c r="J6933">
        <v>233</v>
      </c>
      <c r="K6933" s="12">
        <v>2112370</v>
      </c>
      <c r="L6933">
        <v>20948</v>
      </c>
      <c r="M6933">
        <v>51.31</v>
      </c>
      <c r="N6933">
        <v>1.7</v>
      </c>
      <c r="O6933">
        <v>-1.53</v>
      </c>
      <c r="P6933">
        <f xml:space="preserve"> IF(Stock_Info[[#This Row],[Close Price]] &gt; Stock_Info[[#This Row],[Open Price]], 1, 0)</f>
        <v>0</v>
      </c>
      <c r="Q6933" t="str">
        <f>IF(AND(Stock_Info[[#This Row],[% Deli. Qty to Traded Qty]]&gt;80,Stock_Info[[#This Row],[No. of Trades]]&lt;3000),"Unusual Day","")</f>
        <v/>
      </c>
      <c r="R6933" t="str">
        <f>IF(AND(Stock_Info[[#This Row],[Spread High-Low]] &lt; 10, Stock_Info[[#This Row],[% Deli. Qty to Traded Qty]] &gt; 90), "Good Day", "")</f>
        <v/>
      </c>
    </row>
    <row r="6934" spans="1:18">
      <c r="A6934" t="s">
        <v>67</v>
      </c>
      <c r="B6934" s="1">
        <v>45642</v>
      </c>
      <c r="C6934" s="1" t="str">
        <f>"WEEK" &amp;" " &amp;  INT((DAY(Stock_Info[[#This Row],[Date]])+WEEKDAY(DATE(YEAR(Stock_Info[[#This Row],[Date]]),MONTH(Stock_Info[[#This Row],[Date]]),1))-1)/7)+1</f>
        <v>WEEK 3</v>
      </c>
      <c r="D6934" s="12">
        <v>52.86</v>
      </c>
      <c r="E6934" s="12">
        <v>53.1</v>
      </c>
      <c r="F6934" s="12">
        <v>52.01</v>
      </c>
      <c r="G6934" s="12">
        <v>52.19</v>
      </c>
      <c r="H6934" s="12">
        <v>52.366435898927605</v>
      </c>
      <c r="I6934">
        <v>51567</v>
      </c>
      <c r="J6934">
        <v>453</v>
      </c>
      <c r="K6934" s="12">
        <v>2700380</v>
      </c>
      <c r="L6934">
        <v>20481</v>
      </c>
      <c r="M6934">
        <v>39.72</v>
      </c>
      <c r="N6934">
        <v>1.0900000000000001</v>
      </c>
      <c r="O6934">
        <v>-0.67</v>
      </c>
      <c r="P6934">
        <f xml:space="preserve"> IF(Stock_Info[[#This Row],[Close Price]] &gt; Stock_Info[[#This Row],[Open Price]], 1, 0)</f>
        <v>0</v>
      </c>
      <c r="Q6934" t="str">
        <f>IF(AND(Stock_Info[[#This Row],[% Deli. Qty to Traded Qty]]&gt;80,Stock_Info[[#This Row],[No. of Trades]]&lt;3000),"Unusual Day","")</f>
        <v/>
      </c>
      <c r="R6934" t="str">
        <f>IF(AND(Stock_Info[[#This Row],[Spread High-Low]] &lt; 10, Stock_Info[[#This Row],[% Deli. Qty to Traded Qty]] &gt; 90), "Good Day", "")</f>
        <v/>
      </c>
    </row>
    <row r="6935" spans="1:18">
      <c r="A6935" t="s">
        <v>67</v>
      </c>
      <c r="B6935" s="1">
        <v>45639</v>
      </c>
      <c r="C6935" s="1" t="str">
        <f>"WEEK" &amp;" " &amp;  INT((DAY(Stock_Info[[#This Row],[Date]])+WEEKDAY(DATE(YEAR(Stock_Info[[#This Row],[Date]]),MONTH(Stock_Info[[#This Row],[Date]]),1))-1)/7)+1</f>
        <v>WEEK 2</v>
      </c>
      <c r="D6935" s="12">
        <v>52.43</v>
      </c>
      <c r="E6935" s="12">
        <v>52.68</v>
      </c>
      <c r="F6935" s="12">
        <v>50.95</v>
      </c>
      <c r="G6935" s="12">
        <v>52</v>
      </c>
      <c r="H6935" s="12">
        <v>51.720501734919189</v>
      </c>
      <c r="I6935">
        <v>107786</v>
      </c>
      <c r="J6935">
        <v>824</v>
      </c>
      <c r="K6935" s="12">
        <v>5574746</v>
      </c>
      <c r="L6935">
        <v>39600</v>
      </c>
      <c r="M6935">
        <v>36.74</v>
      </c>
      <c r="N6935">
        <v>1.73</v>
      </c>
      <c r="O6935">
        <v>-0.43</v>
      </c>
      <c r="P6935">
        <f xml:space="preserve"> IF(Stock_Info[[#This Row],[Close Price]] &gt; Stock_Info[[#This Row],[Open Price]], 1, 0)</f>
        <v>0</v>
      </c>
      <c r="Q6935" t="str">
        <f>IF(AND(Stock_Info[[#This Row],[% Deli. Qty to Traded Qty]]&gt;80,Stock_Info[[#This Row],[No. of Trades]]&lt;3000),"Unusual Day","")</f>
        <v/>
      </c>
      <c r="R6935" t="str">
        <f>IF(AND(Stock_Info[[#This Row],[Spread High-Low]] &lt; 10, Stock_Info[[#This Row],[% Deli. Qty to Traded Qty]] &gt; 90), "Good Day", "")</f>
        <v/>
      </c>
    </row>
    <row r="6936" spans="1:18">
      <c r="A6936" t="s">
        <v>67</v>
      </c>
      <c r="B6936" s="1">
        <v>45638</v>
      </c>
      <c r="C6936" s="1" t="str">
        <f>"WEEK" &amp;" " &amp;  INT((DAY(Stock_Info[[#This Row],[Date]])+WEEKDAY(DATE(YEAR(Stock_Info[[#This Row],[Date]]),MONTH(Stock_Info[[#This Row],[Date]]),1))-1)/7)+1</f>
        <v>WEEK 2</v>
      </c>
      <c r="D6936" s="12">
        <v>54</v>
      </c>
      <c r="E6936" s="12">
        <v>54.63</v>
      </c>
      <c r="F6936" s="12">
        <v>52.35</v>
      </c>
      <c r="G6936" s="12">
        <v>52.57</v>
      </c>
      <c r="H6936" s="12">
        <v>52.615175021547529</v>
      </c>
      <c r="I6936">
        <v>71934</v>
      </c>
      <c r="J6936">
        <v>442</v>
      </c>
      <c r="K6936" s="12">
        <v>3784820</v>
      </c>
      <c r="L6936">
        <v>33216</v>
      </c>
      <c r="M6936">
        <v>46.18</v>
      </c>
      <c r="N6936">
        <v>2.2799999999999998</v>
      </c>
      <c r="O6936">
        <v>-1.43</v>
      </c>
      <c r="P6936">
        <f xml:space="preserve"> IF(Stock_Info[[#This Row],[Close Price]] &gt; Stock_Info[[#This Row],[Open Price]], 1, 0)</f>
        <v>0</v>
      </c>
      <c r="Q6936" t="str">
        <f>IF(AND(Stock_Info[[#This Row],[% Deli. Qty to Traded Qty]]&gt;80,Stock_Info[[#This Row],[No. of Trades]]&lt;3000),"Unusual Day","")</f>
        <v/>
      </c>
      <c r="R6936" t="str">
        <f>IF(AND(Stock_Info[[#This Row],[Spread High-Low]] &lt; 10, Stock_Info[[#This Row],[% Deli. Qty to Traded Qty]] &gt; 90), "Good Day", "")</f>
        <v/>
      </c>
    </row>
    <row r="6937" spans="1:18">
      <c r="A6937" t="s">
        <v>67</v>
      </c>
      <c r="B6937" s="1">
        <v>45637</v>
      </c>
      <c r="C6937" s="1" t="str">
        <f>"WEEK" &amp;" " &amp;  INT((DAY(Stock_Info[[#This Row],[Date]])+WEEKDAY(DATE(YEAR(Stock_Info[[#This Row],[Date]]),MONTH(Stock_Info[[#This Row],[Date]]),1))-1)/7)+1</f>
        <v>WEEK 2</v>
      </c>
      <c r="D6937" s="12">
        <v>54.47</v>
      </c>
      <c r="E6937" s="12">
        <v>54.47</v>
      </c>
      <c r="F6937" s="12">
        <v>53.13</v>
      </c>
      <c r="G6937" s="12">
        <v>53.56</v>
      </c>
      <c r="H6937" s="12">
        <v>53.741636899699493</v>
      </c>
      <c r="I6937">
        <v>70548</v>
      </c>
      <c r="J6937">
        <v>641</v>
      </c>
      <c r="K6937" s="12">
        <v>3791365</v>
      </c>
      <c r="L6937">
        <v>31351</v>
      </c>
      <c r="M6937">
        <v>44.44</v>
      </c>
      <c r="N6937">
        <v>1.34</v>
      </c>
      <c r="O6937">
        <v>-0.91</v>
      </c>
      <c r="P6937">
        <f xml:space="preserve"> IF(Stock_Info[[#This Row],[Close Price]] &gt; Stock_Info[[#This Row],[Open Price]], 1, 0)</f>
        <v>0</v>
      </c>
      <c r="Q6937" t="str">
        <f>IF(AND(Stock_Info[[#This Row],[% Deli. Qty to Traded Qty]]&gt;80,Stock_Info[[#This Row],[No. of Trades]]&lt;3000),"Unusual Day","")</f>
        <v/>
      </c>
      <c r="R6937" t="str">
        <f>IF(AND(Stock_Info[[#This Row],[Spread High-Low]] &lt; 10, Stock_Info[[#This Row],[% Deli. Qty to Traded Qty]] &gt; 90), "Good Day", "")</f>
        <v/>
      </c>
    </row>
    <row r="6938" spans="1:18">
      <c r="A6938" t="s">
        <v>67</v>
      </c>
      <c r="B6938" s="1">
        <v>45636</v>
      </c>
      <c r="C6938" s="1" t="str">
        <f>"WEEK" &amp;" " &amp;  INT((DAY(Stock_Info[[#This Row],[Date]])+WEEKDAY(DATE(YEAR(Stock_Info[[#This Row],[Date]]),MONTH(Stock_Info[[#This Row],[Date]]),1))-1)/7)+1</f>
        <v>WEEK 2</v>
      </c>
      <c r="D6938" s="12">
        <v>53.63</v>
      </c>
      <c r="E6938" s="12">
        <v>55.77</v>
      </c>
      <c r="F6938" s="12">
        <v>53.04</v>
      </c>
      <c r="G6938" s="12">
        <v>53.6</v>
      </c>
      <c r="H6938" s="12">
        <v>54.047267065723439</v>
      </c>
      <c r="I6938">
        <v>66156</v>
      </c>
      <c r="J6938">
        <v>553</v>
      </c>
      <c r="K6938" s="12">
        <v>3575551</v>
      </c>
      <c r="L6938">
        <v>26927</v>
      </c>
      <c r="M6938">
        <v>40.700000000000003</v>
      </c>
      <c r="N6938">
        <v>2.73</v>
      </c>
      <c r="O6938">
        <v>-0.03</v>
      </c>
      <c r="P6938">
        <f xml:space="preserve"> IF(Stock_Info[[#This Row],[Close Price]] &gt; Stock_Info[[#This Row],[Open Price]], 1, 0)</f>
        <v>0</v>
      </c>
      <c r="Q6938" t="str">
        <f>IF(AND(Stock_Info[[#This Row],[% Deli. Qty to Traded Qty]]&gt;80,Stock_Info[[#This Row],[No. of Trades]]&lt;3000),"Unusual Day","")</f>
        <v/>
      </c>
      <c r="R6938" t="str">
        <f>IF(AND(Stock_Info[[#This Row],[Spread High-Low]] &lt; 10, Stock_Info[[#This Row],[% Deli. Qty to Traded Qty]] &gt; 90), "Good Day", "")</f>
        <v/>
      </c>
    </row>
    <row r="6939" spans="1:18">
      <c r="A6939" t="s">
        <v>67</v>
      </c>
      <c r="B6939" s="1">
        <v>45635</v>
      </c>
      <c r="C6939" s="1" t="str">
        <f>"WEEK" &amp;" " &amp;  INT((DAY(Stock_Info[[#This Row],[Date]])+WEEKDAY(DATE(YEAR(Stock_Info[[#This Row],[Date]]),MONTH(Stock_Info[[#This Row],[Date]]),1))-1)/7)+1</f>
        <v>WEEK 2</v>
      </c>
      <c r="D6939" s="12">
        <v>55.13</v>
      </c>
      <c r="E6939" s="12">
        <v>55.13</v>
      </c>
      <c r="F6939" s="12">
        <v>53.55</v>
      </c>
      <c r="G6939" s="12">
        <v>53.87</v>
      </c>
      <c r="H6939" s="12">
        <v>53.9988104773158</v>
      </c>
      <c r="I6939">
        <v>126101</v>
      </c>
      <c r="J6939">
        <v>1130</v>
      </c>
      <c r="K6939" s="12">
        <v>6809304</v>
      </c>
      <c r="L6939">
        <v>53599</v>
      </c>
      <c r="M6939">
        <v>42.5</v>
      </c>
      <c r="N6939">
        <v>1.58</v>
      </c>
      <c r="O6939">
        <v>-1.26</v>
      </c>
      <c r="P6939">
        <f xml:space="preserve"> IF(Stock_Info[[#This Row],[Close Price]] &gt; Stock_Info[[#This Row],[Open Price]], 1, 0)</f>
        <v>0</v>
      </c>
      <c r="Q6939" t="str">
        <f>IF(AND(Stock_Info[[#This Row],[% Deli. Qty to Traded Qty]]&gt;80,Stock_Info[[#This Row],[No. of Trades]]&lt;3000),"Unusual Day","")</f>
        <v/>
      </c>
      <c r="R6939" t="str">
        <f>IF(AND(Stock_Info[[#This Row],[Spread High-Low]] &lt; 10, Stock_Info[[#This Row],[% Deli. Qty to Traded Qty]] &gt; 90), "Good Day", "")</f>
        <v/>
      </c>
    </row>
    <row r="6940" spans="1:18">
      <c r="A6940" t="s">
        <v>67</v>
      </c>
      <c r="B6940" s="1">
        <v>45632</v>
      </c>
      <c r="C6940" s="1" t="str">
        <f>"WEEK" &amp;" " &amp;  INT((DAY(Stock_Info[[#This Row],[Date]])+WEEKDAY(DATE(YEAR(Stock_Info[[#This Row],[Date]]),MONTH(Stock_Info[[#This Row],[Date]]),1))-1)/7)+1</f>
        <v>WEEK 1</v>
      </c>
      <c r="D6940" s="12">
        <v>54.28</v>
      </c>
      <c r="E6940" s="12">
        <v>55.88</v>
      </c>
      <c r="F6940" s="12">
        <v>53.71</v>
      </c>
      <c r="G6940" s="12">
        <v>54.04</v>
      </c>
      <c r="H6940" s="12">
        <v>54.728104879373205</v>
      </c>
      <c r="I6940">
        <v>103128</v>
      </c>
      <c r="J6940">
        <v>902</v>
      </c>
      <c r="K6940" s="12">
        <v>5644000</v>
      </c>
      <c r="L6940">
        <v>26055</v>
      </c>
      <c r="M6940">
        <v>25.26</v>
      </c>
      <c r="N6940">
        <v>2.17</v>
      </c>
      <c r="O6940">
        <v>-0.24</v>
      </c>
      <c r="P6940">
        <f xml:space="preserve"> IF(Stock_Info[[#This Row],[Close Price]] &gt; Stock_Info[[#This Row],[Open Price]], 1, 0)</f>
        <v>0</v>
      </c>
      <c r="Q6940" t="str">
        <f>IF(AND(Stock_Info[[#This Row],[% Deli. Qty to Traded Qty]]&gt;80,Stock_Info[[#This Row],[No. of Trades]]&lt;3000),"Unusual Day","")</f>
        <v/>
      </c>
      <c r="R6940" t="str">
        <f>IF(AND(Stock_Info[[#This Row],[Spread High-Low]] &lt; 10, Stock_Info[[#This Row],[% Deli. Qty to Traded Qty]] &gt; 90), "Good Day", "")</f>
        <v/>
      </c>
    </row>
    <row r="6941" spans="1:18">
      <c r="A6941" t="s">
        <v>67</v>
      </c>
      <c r="B6941" s="1">
        <v>45631</v>
      </c>
      <c r="C6941" s="1" t="str">
        <f>"WEEK" &amp;" " &amp;  INT((DAY(Stock_Info[[#This Row],[Date]])+WEEKDAY(DATE(YEAR(Stock_Info[[#This Row],[Date]]),MONTH(Stock_Info[[#This Row],[Date]]),1))-1)/7)+1</f>
        <v>WEEK 1</v>
      </c>
      <c r="D6941" s="12">
        <v>55.09</v>
      </c>
      <c r="E6941" s="12">
        <v>55.38</v>
      </c>
      <c r="F6941" s="12">
        <v>53.57</v>
      </c>
      <c r="G6941" s="12">
        <v>54.55</v>
      </c>
      <c r="H6941" s="12">
        <v>54.381067397863141</v>
      </c>
      <c r="I6941">
        <v>116339</v>
      </c>
      <c r="J6941">
        <v>734</v>
      </c>
      <c r="K6941" s="12">
        <v>6326639</v>
      </c>
      <c r="L6941">
        <v>46913</v>
      </c>
      <c r="M6941">
        <v>40.32</v>
      </c>
      <c r="N6941">
        <v>1.81</v>
      </c>
      <c r="O6941">
        <v>-0.54</v>
      </c>
      <c r="P6941">
        <f xml:space="preserve"> IF(Stock_Info[[#This Row],[Close Price]] &gt; Stock_Info[[#This Row],[Open Price]], 1, 0)</f>
        <v>0</v>
      </c>
      <c r="Q6941" t="str">
        <f>IF(AND(Stock_Info[[#This Row],[% Deli. Qty to Traded Qty]]&gt;80,Stock_Info[[#This Row],[No. of Trades]]&lt;3000),"Unusual Day","")</f>
        <v/>
      </c>
      <c r="R6941" t="str">
        <f>IF(AND(Stock_Info[[#This Row],[Spread High-Low]] &lt; 10, Stock_Info[[#This Row],[% Deli. Qty to Traded Qty]] &gt; 90), "Good Day", "")</f>
        <v/>
      </c>
    </row>
    <row r="6942" spans="1:18">
      <c r="A6942" t="s">
        <v>67</v>
      </c>
      <c r="B6942" s="1">
        <v>45630</v>
      </c>
      <c r="C6942" s="1" t="str">
        <f>"WEEK" &amp;" " &amp;  INT((DAY(Stock_Info[[#This Row],[Date]])+WEEKDAY(DATE(YEAR(Stock_Info[[#This Row],[Date]]),MONTH(Stock_Info[[#This Row],[Date]]),1))-1)/7)+1</f>
        <v>WEEK 1</v>
      </c>
      <c r="D6942" s="12">
        <v>51.06</v>
      </c>
      <c r="E6942" s="12">
        <v>55.11</v>
      </c>
      <c r="F6942" s="12">
        <v>51.06</v>
      </c>
      <c r="G6942" s="12">
        <v>54.82</v>
      </c>
      <c r="H6942" s="12">
        <v>54.005128671613406</v>
      </c>
      <c r="I6942">
        <v>230859</v>
      </c>
      <c r="J6942">
        <v>1432</v>
      </c>
      <c r="K6942" s="12">
        <v>12467570</v>
      </c>
      <c r="L6942">
        <v>52334</v>
      </c>
      <c r="M6942">
        <v>22.67</v>
      </c>
      <c r="N6942">
        <v>4.05</v>
      </c>
      <c r="O6942">
        <v>3.76</v>
      </c>
      <c r="P6942">
        <f xml:space="preserve"> IF(Stock_Info[[#This Row],[Close Price]] &gt; Stock_Info[[#This Row],[Open Price]], 1, 0)</f>
        <v>1</v>
      </c>
      <c r="Q6942" t="str">
        <f>IF(AND(Stock_Info[[#This Row],[% Deli. Qty to Traded Qty]]&gt;80,Stock_Info[[#This Row],[No. of Trades]]&lt;3000),"Unusual Day","")</f>
        <v/>
      </c>
      <c r="R6942" t="str">
        <f>IF(AND(Stock_Info[[#This Row],[Spread High-Low]] &lt; 10, Stock_Info[[#This Row],[% Deli. Qty to Traded Qty]] &gt; 90), "Good Day", "")</f>
        <v/>
      </c>
    </row>
    <row r="6943" spans="1:18">
      <c r="A6943" t="s">
        <v>67</v>
      </c>
      <c r="B6943" s="1">
        <v>45629</v>
      </c>
      <c r="C6943" s="1" t="str">
        <f>"WEEK" &amp;" " &amp;  INT((DAY(Stock_Info[[#This Row],[Date]])+WEEKDAY(DATE(YEAR(Stock_Info[[#This Row],[Date]]),MONTH(Stock_Info[[#This Row],[Date]]),1))-1)/7)+1</f>
        <v>WEEK 1</v>
      </c>
      <c r="D6943" s="12">
        <v>50.58</v>
      </c>
      <c r="E6943" s="12">
        <v>51.54</v>
      </c>
      <c r="F6943" s="12">
        <v>50.3</v>
      </c>
      <c r="G6943" s="12">
        <v>50.91</v>
      </c>
      <c r="H6943" s="12">
        <v>51.005064553374616</v>
      </c>
      <c r="I6943">
        <v>76216</v>
      </c>
      <c r="J6943">
        <v>559</v>
      </c>
      <c r="K6943" s="12">
        <v>3887402</v>
      </c>
      <c r="L6943">
        <v>20110</v>
      </c>
      <c r="M6943">
        <v>26.39</v>
      </c>
      <c r="N6943">
        <v>1.24</v>
      </c>
      <c r="O6943">
        <v>0.33</v>
      </c>
      <c r="P6943">
        <f xml:space="preserve"> IF(Stock_Info[[#This Row],[Close Price]] &gt; Stock_Info[[#This Row],[Open Price]], 1, 0)</f>
        <v>1</v>
      </c>
      <c r="Q6943" t="str">
        <f>IF(AND(Stock_Info[[#This Row],[% Deli. Qty to Traded Qty]]&gt;80,Stock_Info[[#This Row],[No. of Trades]]&lt;3000),"Unusual Day","")</f>
        <v/>
      </c>
      <c r="R6943" t="str">
        <f>IF(AND(Stock_Info[[#This Row],[Spread High-Low]] &lt; 10, Stock_Info[[#This Row],[% Deli. Qty to Traded Qty]] &gt; 90), "Good Day", "")</f>
        <v/>
      </c>
    </row>
    <row r="6944" spans="1:18">
      <c r="A6944" t="s">
        <v>67</v>
      </c>
      <c r="B6944" s="1">
        <v>45628</v>
      </c>
      <c r="C6944" s="1" t="str">
        <f>"WEEK" &amp;" " &amp;  INT((DAY(Stock_Info[[#This Row],[Date]])+WEEKDAY(DATE(YEAR(Stock_Info[[#This Row],[Date]]),MONTH(Stock_Info[[#This Row],[Date]]),1))-1)/7)+1</f>
        <v>WEEK 1</v>
      </c>
      <c r="D6944" s="12">
        <v>50</v>
      </c>
      <c r="E6944" s="12">
        <v>50.2</v>
      </c>
      <c r="F6944" s="12">
        <v>49.51</v>
      </c>
      <c r="G6944" s="12">
        <v>49.87</v>
      </c>
      <c r="H6944" s="12">
        <v>49.950286867659443</v>
      </c>
      <c r="I6944">
        <v>125842</v>
      </c>
      <c r="J6944">
        <v>865</v>
      </c>
      <c r="K6944" s="12">
        <v>6285844</v>
      </c>
      <c r="L6944">
        <v>42951</v>
      </c>
      <c r="M6944">
        <v>34.130000000000003</v>
      </c>
      <c r="N6944">
        <v>0.69</v>
      </c>
      <c r="O6944">
        <v>-0.13</v>
      </c>
      <c r="P6944">
        <f xml:space="preserve"> IF(Stock_Info[[#This Row],[Close Price]] &gt; Stock_Info[[#This Row],[Open Price]], 1, 0)</f>
        <v>0</v>
      </c>
      <c r="Q6944" t="str">
        <f>IF(AND(Stock_Info[[#This Row],[% Deli. Qty to Traded Qty]]&gt;80,Stock_Info[[#This Row],[No. of Trades]]&lt;3000),"Unusual Day","")</f>
        <v/>
      </c>
      <c r="R6944" t="str">
        <f>IF(AND(Stock_Info[[#This Row],[Spread High-Low]] &lt; 10, Stock_Info[[#This Row],[% Deli. Qty to Traded Qty]] &gt; 90), "Good Day", "")</f>
        <v/>
      </c>
    </row>
    <row r="6945" spans="1:18">
      <c r="A6945" t="s">
        <v>67</v>
      </c>
      <c r="B6945" s="1">
        <v>45625</v>
      </c>
      <c r="C6945" s="1" t="str">
        <f>"WEEK" &amp;" " &amp;  INT((DAY(Stock_Info[[#This Row],[Date]])+WEEKDAY(DATE(YEAR(Stock_Info[[#This Row],[Date]]),MONTH(Stock_Info[[#This Row],[Date]]),1))-1)/7)+1</f>
        <v>WEEK 5</v>
      </c>
      <c r="D6945" s="12">
        <v>50.03</v>
      </c>
      <c r="E6945" s="12">
        <v>50.9</v>
      </c>
      <c r="F6945" s="12">
        <v>49.4</v>
      </c>
      <c r="G6945" s="12">
        <v>50.07</v>
      </c>
      <c r="H6945" s="12">
        <v>50.142465118076757</v>
      </c>
      <c r="I6945">
        <v>129365</v>
      </c>
      <c r="J6945">
        <v>1009</v>
      </c>
      <c r="K6945" s="12">
        <v>6486680</v>
      </c>
      <c r="L6945">
        <v>44633</v>
      </c>
      <c r="M6945">
        <v>34.5</v>
      </c>
      <c r="N6945">
        <v>1.5</v>
      </c>
      <c r="O6945">
        <v>0.04</v>
      </c>
      <c r="P6945">
        <f xml:space="preserve"> IF(Stock_Info[[#This Row],[Close Price]] &gt; Stock_Info[[#This Row],[Open Price]], 1, 0)</f>
        <v>1</v>
      </c>
      <c r="Q6945" t="str">
        <f>IF(AND(Stock_Info[[#This Row],[% Deli. Qty to Traded Qty]]&gt;80,Stock_Info[[#This Row],[No. of Trades]]&lt;3000),"Unusual Day","")</f>
        <v/>
      </c>
      <c r="R6945" t="str">
        <f>IF(AND(Stock_Info[[#This Row],[Spread High-Low]] &lt; 10, Stock_Info[[#This Row],[% Deli. Qty to Traded Qty]] &gt; 90), "Good Day", "")</f>
        <v/>
      </c>
    </row>
    <row r="6946" spans="1:18">
      <c r="A6946" t="s">
        <v>67</v>
      </c>
      <c r="B6946" s="1">
        <v>45624</v>
      </c>
      <c r="C6946" s="1" t="str">
        <f>"WEEK" &amp;" " &amp;  INT((DAY(Stock_Info[[#This Row],[Date]])+WEEKDAY(DATE(YEAR(Stock_Info[[#This Row],[Date]]),MONTH(Stock_Info[[#This Row],[Date]]),1))-1)/7)+1</f>
        <v>WEEK 5</v>
      </c>
      <c r="D6946" s="12">
        <v>50.24</v>
      </c>
      <c r="E6946" s="12">
        <v>51.13</v>
      </c>
      <c r="F6946" s="12">
        <v>49.37</v>
      </c>
      <c r="G6946" s="12">
        <v>50.35</v>
      </c>
      <c r="H6946" s="12">
        <v>50.424964678933598</v>
      </c>
      <c r="I6946">
        <v>119617</v>
      </c>
      <c r="J6946">
        <v>881</v>
      </c>
      <c r="K6946" s="12">
        <v>6031683</v>
      </c>
      <c r="L6946">
        <v>47794</v>
      </c>
      <c r="M6946">
        <v>39.96</v>
      </c>
      <c r="N6946">
        <v>1.76</v>
      </c>
      <c r="O6946">
        <v>0.11</v>
      </c>
      <c r="P6946">
        <f xml:space="preserve"> IF(Stock_Info[[#This Row],[Close Price]] &gt; Stock_Info[[#This Row],[Open Price]], 1, 0)</f>
        <v>1</v>
      </c>
      <c r="Q6946" t="str">
        <f>IF(AND(Stock_Info[[#This Row],[% Deli. Qty to Traded Qty]]&gt;80,Stock_Info[[#This Row],[No. of Trades]]&lt;3000),"Unusual Day","")</f>
        <v/>
      </c>
      <c r="R6946" t="str">
        <f>IF(AND(Stock_Info[[#This Row],[Spread High-Low]] &lt; 10, Stock_Info[[#This Row],[% Deli. Qty to Traded Qty]] &gt; 90), "Good Day", "")</f>
        <v/>
      </c>
    </row>
    <row r="6947" spans="1:18">
      <c r="A6947" t="s">
        <v>67</v>
      </c>
      <c r="B6947" s="1">
        <v>45623</v>
      </c>
      <c r="C6947" s="1" t="str">
        <f>"WEEK" &amp;" " &amp;  INT((DAY(Stock_Info[[#This Row],[Date]])+WEEKDAY(DATE(YEAR(Stock_Info[[#This Row],[Date]]),MONTH(Stock_Info[[#This Row],[Date]]),1))-1)/7)+1</f>
        <v>WEEK 5</v>
      </c>
      <c r="D6947" s="12">
        <v>48.93</v>
      </c>
      <c r="E6947" s="12">
        <v>49.55</v>
      </c>
      <c r="F6947" s="12">
        <v>48.5</v>
      </c>
      <c r="G6947" s="12">
        <v>49.36</v>
      </c>
      <c r="H6947" s="12">
        <v>49.20462821071574</v>
      </c>
      <c r="I6947">
        <v>71129</v>
      </c>
      <c r="J6947">
        <v>682</v>
      </c>
      <c r="K6947" s="12">
        <v>3499876</v>
      </c>
      <c r="L6947">
        <v>28015</v>
      </c>
      <c r="M6947">
        <v>39.39</v>
      </c>
      <c r="N6947">
        <v>1.05</v>
      </c>
      <c r="O6947">
        <v>0.43</v>
      </c>
      <c r="P6947">
        <f xml:space="preserve"> IF(Stock_Info[[#This Row],[Close Price]] &gt; Stock_Info[[#This Row],[Open Price]], 1, 0)</f>
        <v>1</v>
      </c>
      <c r="Q6947" t="str">
        <f>IF(AND(Stock_Info[[#This Row],[% Deli. Qty to Traded Qty]]&gt;80,Stock_Info[[#This Row],[No. of Trades]]&lt;3000),"Unusual Day","")</f>
        <v/>
      </c>
      <c r="R6947" t="str">
        <f>IF(AND(Stock_Info[[#This Row],[Spread High-Low]] &lt; 10, Stock_Info[[#This Row],[% Deli. Qty to Traded Qty]] &gt; 90), "Good Day", "")</f>
        <v/>
      </c>
    </row>
    <row r="6948" spans="1:18">
      <c r="A6948" t="s">
        <v>67</v>
      </c>
      <c r="B6948" s="1">
        <v>45622</v>
      </c>
      <c r="C6948" s="1" t="str">
        <f>"WEEK" &amp;" " &amp;  INT((DAY(Stock_Info[[#This Row],[Date]])+WEEKDAY(DATE(YEAR(Stock_Info[[#This Row],[Date]]),MONTH(Stock_Info[[#This Row],[Date]]),1))-1)/7)+1</f>
        <v>WEEK 5</v>
      </c>
      <c r="D6948" s="12">
        <v>48.95</v>
      </c>
      <c r="E6948" s="12">
        <v>49.43</v>
      </c>
      <c r="F6948" s="12">
        <v>48.7</v>
      </c>
      <c r="G6948" s="12">
        <v>48.92</v>
      </c>
      <c r="H6948" s="12">
        <v>48.969837533462567</v>
      </c>
      <c r="I6948">
        <v>43332</v>
      </c>
      <c r="J6948">
        <v>435</v>
      </c>
      <c r="K6948" s="12">
        <v>2121961</v>
      </c>
      <c r="L6948">
        <v>20592</v>
      </c>
      <c r="M6948">
        <v>47.52</v>
      </c>
      <c r="N6948">
        <v>0.73</v>
      </c>
      <c r="O6948">
        <v>-0.03</v>
      </c>
      <c r="P6948">
        <f xml:space="preserve"> IF(Stock_Info[[#This Row],[Close Price]] &gt; Stock_Info[[#This Row],[Open Price]], 1, 0)</f>
        <v>0</v>
      </c>
      <c r="Q6948" t="str">
        <f>IF(AND(Stock_Info[[#This Row],[% Deli. Qty to Traded Qty]]&gt;80,Stock_Info[[#This Row],[No. of Trades]]&lt;3000),"Unusual Day","")</f>
        <v/>
      </c>
      <c r="R6948" t="str">
        <f>IF(AND(Stock_Info[[#This Row],[Spread High-Low]] &lt; 10, Stock_Info[[#This Row],[% Deli. Qty to Traded Qty]] &gt; 90), "Good Day", "")</f>
        <v/>
      </c>
    </row>
    <row r="6949" spans="1:18">
      <c r="A6949" t="s">
        <v>67</v>
      </c>
      <c r="B6949" s="1">
        <v>45621</v>
      </c>
      <c r="C6949" s="1" t="str">
        <f>"WEEK" &amp;" " &amp;  INT((DAY(Stock_Info[[#This Row],[Date]])+WEEKDAY(DATE(YEAR(Stock_Info[[#This Row],[Date]]),MONTH(Stock_Info[[#This Row],[Date]]),1))-1)/7)+1</f>
        <v>WEEK 5</v>
      </c>
      <c r="D6949" s="12">
        <v>49.15</v>
      </c>
      <c r="E6949" s="12">
        <v>50.3</v>
      </c>
      <c r="F6949" s="12">
        <v>48.27</v>
      </c>
      <c r="G6949" s="12">
        <v>48.8</v>
      </c>
      <c r="H6949" s="12">
        <v>49.153984946656323</v>
      </c>
      <c r="I6949">
        <v>210053</v>
      </c>
      <c r="J6949">
        <v>1097</v>
      </c>
      <c r="K6949" s="12">
        <v>10324942</v>
      </c>
      <c r="L6949">
        <v>46970</v>
      </c>
      <c r="M6949">
        <v>22.36</v>
      </c>
      <c r="N6949">
        <v>2.0299999999999998</v>
      </c>
      <c r="O6949">
        <v>-0.35</v>
      </c>
      <c r="P6949">
        <f xml:space="preserve"> IF(Stock_Info[[#This Row],[Close Price]] &gt; Stock_Info[[#This Row],[Open Price]], 1, 0)</f>
        <v>0</v>
      </c>
      <c r="Q6949" t="str">
        <f>IF(AND(Stock_Info[[#This Row],[% Deli. Qty to Traded Qty]]&gt;80,Stock_Info[[#This Row],[No. of Trades]]&lt;3000),"Unusual Day","")</f>
        <v/>
      </c>
      <c r="R6949" t="str">
        <f>IF(AND(Stock_Info[[#This Row],[Spread High-Low]] &lt; 10, Stock_Info[[#This Row],[% Deli. Qty to Traded Qty]] &gt; 90), "Good Day", "")</f>
        <v/>
      </c>
    </row>
    <row r="6950" spans="1:18">
      <c r="A6950" t="s">
        <v>67</v>
      </c>
      <c r="B6950" s="1">
        <v>45618</v>
      </c>
      <c r="C6950" s="1" t="str">
        <f>"WEEK" &amp;" " &amp;  INT((DAY(Stock_Info[[#This Row],[Date]])+WEEKDAY(DATE(YEAR(Stock_Info[[#This Row],[Date]]),MONTH(Stock_Info[[#This Row],[Date]]),1))-1)/7)+1</f>
        <v>WEEK 4</v>
      </c>
      <c r="D6950" s="12">
        <v>47.32</v>
      </c>
      <c r="E6950" s="12">
        <v>47.66</v>
      </c>
      <c r="F6950" s="12">
        <v>46.56</v>
      </c>
      <c r="G6950" s="12">
        <v>46.98</v>
      </c>
      <c r="H6950" s="12">
        <v>47.005280304058637</v>
      </c>
      <c r="I6950">
        <v>73670</v>
      </c>
      <c r="J6950">
        <v>796</v>
      </c>
      <c r="K6950" s="12">
        <v>3462879</v>
      </c>
      <c r="L6950">
        <v>23893</v>
      </c>
      <c r="M6950">
        <v>32.43</v>
      </c>
      <c r="N6950">
        <v>1.1000000000000001</v>
      </c>
      <c r="O6950">
        <v>-0.34</v>
      </c>
      <c r="P6950">
        <f xml:space="preserve"> IF(Stock_Info[[#This Row],[Close Price]] &gt; Stock_Info[[#This Row],[Open Price]], 1, 0)</f>
        <v>0</v>
      </c>
      <c r="Q6950" t="str">
        <f>IF(AND(Stock_Info[[#This Row],[% Deli. Qty to Traded Qty]]&gt;80,Stock_Info[[#This Row],[No. of Trades]]&lt;3000),"Unusual Day","")</f>
        <v/>
      </c>
      <c r="R6950" t="str">
        <f>IF(AND(Stock_Info[[#This Row],[Spread High-Low]] &lt; 10, Stock_Info[[#This Row],[% Deli. Qty to Traded Qty]] &gt; 90), "Good Day", "")</f>
        <v/>
      </c>
    </row>
    <row r="6951" spans="1:18">
      <c r="A6951" t="s">
        <v>67</v>
      </c>
      <c r="B6951" s="1">
        <v>45617</v>
      </c>
      <c r="C6951" s="1" t="str">
        <f>"WEEK" &amp;" " &amp;  INT((DAY(Stock_Info[[#This Row],[Date]])+WEEKDAY(DATE(YEAR(Stock_Info[[#This Row],[Date]]),MONTH(Stock_Info[[#This Row],[Date]]),1))-1)/7)+1</f>
        <v>WEEK 4</v>
      </c>
      <c r="D6951" s="12">
        <v>47.73</v>
      </c>
      <c r="E6951" s="12">
        <v>47.84</v>
      </c>
      <c r="F6951" s="12">
        <v>46.15</v>
      </c>
      <c r="G6951" s="12">
        <v>46.39</v>
      </c>
      <c r="H6951" s="12">
        <v>46.656182998309639</v>
      </c>
      <c r="I6951">
        <v>136657</v>
      </c>
      <c r="J6951">
        <v>1492</v>
      </c>
      <c r="K6951" s="12">
        <v>6375894</v>
      </c>
      <c r="L6951">
        <v>76928</v>
      </c>
      <c r="M6951">
        <v>56.29</v>
      </c>
      <c r="N6951">
        <v>1.69</v>
      </c>
      <c r="O6951">
        <v>-1.34</v>
      </c>
      <c r="P6951">
        <f xml:space="preserve"> IF(Stock_Info[[#This Row],[Close Price]] &gt; Stock_Info[[#This Row],[Open Price]], 1, 0)</f>
        <v>0</v>
      </c>
      <c r="Q6951" t="str">
        <f>IF(AND(Stock_Info[[#This Row],[% Deli. Qty to Traded Qty]]&gt;80,Stock_Info[[#This Row],[No. of Trades]]&lt;3000),"Unusual Day","")</f>
        <v/>
      </c>
      <c r="R6951" t="str">
        <f>IF(AND(Stock_Info[[#This Row],[Spread High-Low]] &lt; 10, Stock_Info[[#This Row],[% Deli. Qty to Traded Qty]] &gt; 90), "Good Day", "")</f>
        <v/>
      </c>
    </row>
    <row r="6952" spans="1:18">
      <c r="A6952" t="s">
        <v>67</v>
      </c>
      <c r="B6952" s="1">
        <v>45615</v>
      </c>
      <c r="C6952" s="1" t="str">
        <f>"WEEK" &amp;" " &amp;  INT((DAY(Stock_Info[[#This Row],[Date]])+WEEKDAY(DATE(YEAR(Stock_Info[[#This Row],[Date]]),MONTH(Stock_Info[[#This Row],[Date]]),1))-1)/7)+1</f>
        <v>WEEK 4</v>
      </c>
      <c r="D6952" s="12">
        <v>47.9</v>
      </c>
      <c r="E6952" s="12">
        <v>49.31</v>
      </c>
      <c r="F6952" s="12">
        <v>47.31</v>
      </c>
      <c r="G6952" s="12">
        <v>47.73</v>
      </c>
      <c r="H6952" s="12">
        <v>48.305281930530981</v>
      </c>
      <c r="I6952">
        <v>71773</v>
      </c>
      <c r="J6952">
        <v>601</v>
      </c>
      <c r="K6952" s="12">
        <v>3467015</v>
      </c>
      <c r="L6952">
        <v>20304</v>
      </c>
      <c r="M6952">
        <v>28.29</v>
      </c>
      <c r="N6952">
        <v>2</v>
      </c>
      <c r="O6952">
        <v>-0.17</v>
      </c>
      <c r="P6952">
        <f xml:space="preserve"> IF(Stock_Info[[#This Row],[Close Price]] &gt; Stock_Info[[#This Row],[Open Price]], 1, 0)</f>
        <v>0</v>
      </c>
      <c r="Q6952" t="str">
        <f>IF(AND(Stock_Info[[#This Row],[% Deli. Qty to Traded Qty]]&gt;80,Stock_Info[[#This Row],[No. of Trades]]&lt;3000),"Unusual Day","")</f>
        <v/>
      </c>
      <c r="R6952" t="str">
        <f>IF(AND(Stock_Info[[#This Row],[Spread High-Low]] &lt; 10, Stock_Info[[#This Row],[% Deli. Qty to Traded Qty]] &gt; 90), "Good Day", "")</f>
        <v/>
      </c>
    </row>
    <row r="6953" spans="1:18">
      <c r="A6953" t="s">
        <v>67</v>
      </c>
      <c r="B6953" s="1">
        <v>45614</v>
      </c>
      <c r="C6953" s="1" t="str">
        <f>"WEEK" &amp;" " &amp;  INT((DAY(Stock_Info[[#This Row],[Date]])+WEEKDAY(DATE(YEAR(Stock_Info[[#This Row],[Date]]),MONTH(Stock_Info[[#This Row],[Date]]),1))-1)/7)+1</f>
        <v>WEEK 4</v>
      </c>
      <c r="D6953" s="12">
        <v>48</v>
      </c>
      <c r="E6953" s="12">
        <v>48.96</v>
      </c>
      <c r="F6953" s="12">
        <v>46.78</v>
      </c>
      <c r="G6953" s="12">
        <v>47.71</v>
      </c>
      <c r="H6953" s="12">
        <v>47.923948281418845</v>
      </c>
      <c r="I6953">
        <v>105494</v>
      </c>
      <c r="J6953">
        <v>631</v>
      </c>
      <c r="K6953" s="12">
        <v>5055689</v>
      </c>
      <c r="L6953">
        <v>17999</v>
      </c>
      <c r="M6953">
        <v>17.059999999999999</v>
      </c>
      <c r="N6953">
        <v>2.1800000000000002</v>
      </c>
      <c r="O6953">
        <v>-0.28999999999999998</v>
      </c>
      <c r="P6953">
        <f xml:space="preserve"> IF(Stock_Info[[#This Row],[Close Price]] &gt; Stock_Info[[#This Row],[Open Price]], 1, 0)</f>
        <v>0</v>
      </c>
      <c r="Q6953" t="str">
        <f>IF(AND(Stock_Info[[#This Row],[% Deli. Qty to Traded Qty]]&gt;80,Stock_Info[[#This Row],[No. of Trades]]&lt;3000),"Unusual Day","")</f>
        <v/>
      </c>
      <c r="R6953" t="str">
        <f>IF(AND(Stock_Info[[#This Row],[Spread High-Low]] &lt; 10, Stock_Info[[#This Row],[% Deli. Qty to Traded Qty]] &gt; 90), "Good Day", "")</f>
        <v/>
      </c>
    </row>
    <row r="6954" spans="1:18">
      <c r="A6954" t="s">
        <v>67</v>
      </c>
      <c r="B6954" s="1">
        <v>45610</v>
      </c>
      <c r="C6954" s="1" t="str">
        <f>"WEEK" &amp;" " &amp;  INT((DAY(Stock_Info[[#This Row],[Date]])+WEEKDAY(DATE(YEAR(Stock_Info[[#This Row],[Date]]),MONTH(Stock_Info[[#This Row],[Date]]),1))-1)/7)+1</f>
        <v>WEEK 3</v>
      </c>
      <c r="D6954" s="12">
        <v>48.89</v>
      </c>
      <c r="E6954" s="12">
        <v>48.89</v>
      </c>
      <c r="F6954" s="12">
        <v>47.22</v>
      </c>
      <c r="G6954" s="12">
        <v>47.42</v>
      </c>
      <c r="H6954" s="12">
        <v>47.833305578684431</v>
      </c>
      <c r="I6954">
        <v>108090</v>
      </c>
      <c r="J6954">
        <v>1034</v>
      </c>
      <c r="K6954" s="12">
        <v>5170302</v>
      </c>
      <c r="L6954">
        <v>26282</v>
      </c>
      <c r="M6954">
        <v>24.31</v>
      </c>
      <c r="N6954">
        <v>1.67</v>
      </c>
      <c r="O6954">
        <v>-1.47</v>
      </c>
      <c r="P6954">
        <f xml:space="preserve"> IF(Stock_Info[[#This Row],[Close Price]] &gt; Stock_Info[[#This Row],[Open Price]], 1, 0)</f>
        <v>0</v>
      </c>
      <c r="Q6954" t="str">
        <f>IF(AND(Stock_Info[[#This Row],[% Deli. Qty to Traded Qty]]&gt;80,Stock_Info[[#This Row],[No. of Trades]]&lt;3000),"Unusual Day","")</f>
        <v/>
      </c>
      <c r="R6954" t="str">
        <f>IF(AND(Stock_Info[[#This Row],[Spread High-Low]] &lt; 10, Stock_Info[[#This Row],[% Deli. Qty to Traded Qty]] &gt; 90), "Good Day", "")</f>
        <v/>
      </c>
    </row>
    <row r="6955" spans="1:18">
      <c r="A6955" t="s">
        <v>67</v>
      </c>
      <c r="B6955" s="1">
        <v>45609</v>
      </c>
      <c r="C6955" s="1" t="str">
        <f>"WEEK" &amp;" " &amp;  INT((DAY(Stock_Info[[#This Row],[Date]])+WEEKDAY(DATE(YEAR(Stock_Info[[#This Row],[Date]]),MONTH(Stock_Info[[#This Row],[Date]]),1))-1)/7)+1</f>
        <v>WEEK 3</v>
      </c>
      <c r="D6955" s="12">
        <v>49.57</v>
      </c>
      <c r="E6955" s="12">
        <v>50.6</v>
      </c>
      <c r="F6955" s="12">
        <v>46.8</v>
      </c>
      <c r="G6955" s="12">
        <v>47.21</v>
      </c>
      <c r="H6955" s="12">
        <v>48.159185913629258</v>
      </c>
      <c r="I6955">
        <v>133008</v>
      </c>
      <c r="J6955">
        <v>1071</v>
      </c>
      <c r="K6955" s="12">
        <v>6405557</v>
      </c>
      <c r="L6955">
        <v>55770</v>
      </c>
      <c r="M6955">
        <v>41.93</v>
      </c>
      <c r="N6955">
        <v>3.8</v>
      </c>
      <c r="O6955">
        <v>-2.36</v>
      </c>
      <c r="P6955">
        <f xml:space="preserve"> IF(Stock_Info[[#This Row],[Close Price]] &gt; Stock_Info[[#This Row],[Open Price]], 1, 0)</f>
        <v>0</v>
      </c>
      <c r="Q6955" t="str">
        <f>IF(AND(Stock_Info[[#This Row],[% Deli. Qty to Traded Qty]]&gt;80,Stock_Info[[#This Row],[No. of Trades]]&lt;3000),"Unusual Day","")</f>
        <v/>
      </c>
      <c r="R6955" t="str">
        <f>IF(AND(Stock_Info[[#This Row],[Spread High-Low]] &lt; 10, Stock_Info[[#This Row],[% Deli. Qty to Traded Qty]] &gt; 90), "Good Day", "")</f>
        <v/>
      </c>
    </row>
    <row r="6956" spans="1:18">
      <c r="A6956" t="s">
        <v>67</v>
      </c>
      <c r="B6956" s="1">
        <v>45608</v>
      </c>
      <c r="C6956" s="1" t="str">
        <f>"WEEK" &amp;" " &amp;  INT((DAY(Stock_Info[[#This Row],[Date]])+WEEKDAY(DATE(YEAR(Stock_Info[[#This Row],[Date]]),MONTH(Stock_Info[[#This Row],[Date]]),1))-1)/7)+1</f>
        <v>WEEK 3</v>
      </c>
      <c r="D6956" s="12">
        <v>52.89</v>
      </c>
      <c r="E6956" s="12">
        <v>52.89</v>
      </c>
      <c r="F6956" s="12">
        <v>50.26</v>
      </c>
      <c r="G6956" s="12">
        <v>50.52</v>
      </c>
      <c r="H6956" s="12">
        <v>51.336727834912956</v>
      </c>
      <c r="I6956">
        <v>29754</v>
      </c>
      <c r="J6956">
        <v>441</v>
      </c>
      <c r="K6956" s="12">
        <v>1527473</v>
      </c>
      <c r="L6956">
        <v>9504</v>
      </c>
      <c r="M6956">
        <v>31.94</v>
      </c>
      <c r="N6956">
        <v>2.63</v>
      </c>
      <c r="O6956">
        <v>-2.37</v>
      </c>
      <c r="P6956">
        <f xml:space="preserve"> IF(Stock_Info[[#This Row],[Close Price]] &gt; Stock_Info[[#This Row],[Open Price]], 1, 0)</f>
        <v>0</v>
      </c>
      <c r="Q6956" t="str">
        <f>IF(AND(Stock_Info[[#This Row],[% Deli. Qty to Traded Qty]]&gt;80,Stock_Info[[#This Row],[No. of Trades]]&lt;3000),"Unusual Day","")</f>
        <v/>
      </c>
      <c r="R6956" t="str">
        <f>IF(AND(Stock_Info[[#This Row],[Spread High-Low]] &lt; 10, Stock_Info[[#This Row],[% Deli. Qty to Traded Qty]] &gt; 90), "Good Day", "")</f>
        <v/>
      </c>
    </row>
    <row r="6957" spans="1:18">
      <c r="A6957" t="s">
        <v>67</v>
      </c>
      <c r="B6957" s="1">
        <v>45607</v>
      </c>
      <c r="C6957" s="1" t="str">
        <f>"WEEK" &amp;" " &amp;  INT((DAY(Stock_Info[[#This Row],[Date]])+WEEKDAY(DATE(YEAR(Stock_Info[[#This Row],[Date]]),MONTH(Stock_Info[[#This Row],[Date]]),1))-1)/7)+1</f>
        <v>WEEK 3</v>
      </c>
      <c r="D6957" s="12">
        <v>53.12</v>
      </c>
      <c r="E6957" s="12">
        <v>53.12</v>
      </c>
      <c r="F6957" s="12">
        <v>51.12</v>
      </c>
      <c r="G6957" s="12">
        <v>51.64</v>
      </c>
      <c r="H6957" s="12">
        <v>51.739640630729738</v>
      </c>
      <c r="I6957">
        <v>46359</v>
      </c>
      <c r="J6957">
        <v>413</v>
      </c>
      <c r="K6957" s="12">
        <v>2398598</v>
      </c>
      <c r="L6957">
        <v>12604</v>
      </c>
      <c r="M6957">
        <v>27.19</v>
      </c>
      <c r="N6957">
        <v>2</v>
      </c>
      <c r="O6957">
        <v>-1.48</v>
      </c>
      <c r="P6957">
        <f xml:space="preserve"> IF(Stock_Info[[#This Row],[Close Price]] &gt; Stock_Info[[#This Row],[Open Price]], 1, 0)</f>
        <v>0</v>
      </c>
      <c r="Q6957" t="str">
        <f>IF(AND(Stock_Info[[#This Row],[% Deli. Qty to Traded Qty]]&gt;80,Stock_Info[[#This Row],[No. of Trades]]&lt;3000),"Unusual Day","")</f>
        <v/>
      </c>
      <c r="R6957" t="str">
        <f>IF(AND(Stock_Info[[#This Row],[Spread High-Low]] &lt; 10, Stock_Info[[#This Row],[% Deli. Qty to Traded Qty]] &gt; 90), "Good Day", "")</f>
        <v/>
      </c>
    </row>
    <row r="6958" spans="1:18">
      <c r="A6958" t="s">
        <v>67</v>
      </c>
      <c r="B6958" s="1">
        <v>45604</v>
      </c>
      <c r="C6958" s="1" t="str">
        <f>"WEEK" &amp;" " &amp;  INT((DAY(Stock_Info[[#This Row],[Date]])+WEEKDAY(DATE(YEAR(Stock_Info[[#This Row],[Date]]),MONTH(Stock_Info[[#This Row],[Date]]),1))-1)/7)+1</f>
        <v>WEEK 2</v>
      </c>
      <c r="D6958" s="12">
        <v>54.5</v>
      </c>
      <c r="E6958" s="12">
        <v>54.5</v>
      </c>
      <c r="F6958" s="12">
        <v>51.95</v>
      </c>
      <c r="G6958" s="12">
        <v>52.08</v>
      </c>
      <c r="H6958" s="12">
        <v>52.721958925750393</v>
      </c>
      <c r="I6958">
        <v>45576</v>
      </c>
      <c r="J6958">
        <v>438</v>
      </c>
      <c r="K6958" s="12">
        <v>2402856</v>
      </c>
      <c r="L6958">
        <v>16421</v>
      </c>
      <c r="M6958">
        <v>36.03</v>
      </c>
      <c r="N6958">
        <v>2.5499999999999998</v>
      </c>
      <c r="O6958">
        <v>-2.42</v>
      </c>
      <c r="P6958">
        <f xml:space="preserve"> IF(Stock_Info[[#This Row],[Close Price]] &gt; Stock_Info[[#This Row],[Open Price]], 1, 0)</f>
        <v>0</v>
      </c>
      <c r="Q6958" t="str">
        <f>IF(AND(Stock_Info[[#This Row],[% Deli. Qty to Traded Qty]]&gt;80,Stock_Info[[#This Row],[No. of Trades]]&lt;3000),"Unusual Day","")</f>
        <v/>
      </c>
      <c r="R6958" t="str">
        <f>IF(AND(Stock_Info[[#This Row],[Spread High-Low]] &lt; 10, Stock_Info[[#This Row],[% Deli. Qty to Traded Qty]] &gt; 90), "Good Day", "")</f>
        <v/>
      </c>
    </row>
    <row r="6959" spans="1:18">
      <c r="A6959" t="s">
        <v>67</v>
      </c>
      <c r="B6959" s="1">
        <v>45603</v>
      </c>
      <c r="C6959" s="1" t="str">
        <f>"WEEK" &amp;" " &amp;  INT((DAY(Stock_Info[[#This Row],[Date]])+WEEKDAY(DATE(YEAR(Stock_Info[[#This Row],[Date]]),MONTH(Stock_Info[[#This Row],[Date]]),1))-1)/7)+1</f>
        <v>WEEK 2</v>
      </c>
      <c r="D6959" s="12">
        <v>54.9</v>
      </c>
      <c r="E6959" s="12">
        <v>55.99</v>
      </c>
      <c r="F6959" s="12">
        <v>53.72</v>
      </c>
      <c r="G6959" s="12">
        <v>53.85</v>
      </c>
      <c r="H6959" s="12">
        <v>54.721535751832988</v>
      </c>
      <c r="I6959">
        <v>73241</v>
      </c>
      <c r="J6959">
        <v>518</v>
      </c>
      <c r="K6959" s="12">
        <v>4007860</v>
      </c>
      <c r="L6959">
        <v>15102</v>
      </c>
      <c r="M6959">
        <v>20.62</v>
      </c>
      <c r="N6959">
        <v>2.27</v>
      </c>
      <c r="O6959">
        <v>-1.05</v>
      </c>
      <c r="P6959">
        <f xml:space="preserve"> IF(Stock_Info[[#This Row],[Close Price]] &gt; Stock_Info[[#This Row],[Open Price]], 1, 0)</f>
        <v>0</v>
      </c>
      <c r="Q6959" t="str">
        <f>IF(AND(Stock_Info[[#This Row],[% Deli. Qty to Traded Qty]]&gt;80,Stock_Info[[#This Row],[No. of Trades]]&lt;3000),"Unusual Day","")</f>
        <v/>
      </c>
      <c r="R6959" t="str">
        <f>IF(AND(Stock_Info[[#This Row],[Spread High-Low]] &lt; 10, Stock_Info[[#This Row],[% Deli. Qty to Traded Qty]] &gt; 90), "Good Day", "")</f>
        <v/>
      </c>
    </row>
    <row r="6960" spans="1:18">
      <c r="A6960" t="s">
        <v>67</v>
      </c>
      <c r="B6960" s="1">
        <v>45602</v>
      </c>
      <c r="C6960" s="1" t="str">
        <f>"WEEK" &amp;" " &amp;  INT((DAY(Stock_Info[[#This Row],[Date]])+WEEKDAY(DATE(YEAR(Stock_Info[[#This Row],[Date]]),MONTH(Stock_Info[[#This Row],[Date]]),1))-1)/7)+1</f>
        <v>WEEK 2</v>
      </c>
      <c r="D6960" s="12">
        <v>52.96</v>
      </c>
      <c r="E6960" s="12">
        <v>54.5</v>
      </c>
      <c r="F6960" s="12">
        <v>52.96</v>
      </c>
      <c r="G6960" s="12">
        <v>54.25</v>
      </c>
      <c r="H6960" s="12">
        <v>53.660752583349584</v>
      </c>
      <c r="I6960">
        <v>82064</v>
      </c>
      <c r="J6960">
        <v>935</v>
      </c>
      <c r="K6960" s="12">
        <v>4403616</v>
      </c>
      <c r="L6960">
        <v>49239</v>
      </c>
      <c r="M6960">
        <v>60</v>
      </c>
      <c r="N6960">
        <v>1.54</v>
      </c>
      <c r="O6960">
        <v>1.29</v>
      </c>
      <c r="P6960">
        <f xml:space="preserve"> IF(Stock_Info[[#This Row],[Close Price]] &gt; Stock_Info[[#This Row],[Open Price]], 1, 0)</f>
        <v>1</v>
      </c>
      <c r="Q6960" t="str">
        <f>IF(AND(Stock_Info[[#This Row],[% Deli. Qty to Traded Qty]]&gt;80,Stock_Info[[#This Row],[No. of Trades]]&lt;3000),"Unusual Day","")</f>
        <v/>
      </c>
      <c r="R6960" t="str">
        <f>IF(AND(Stock_Info[[#This Row],[Spread High-Low]] &lt; 10, Stock_Info[[#This Row],[% Deli. Qty to Traded Qty]] &gt; 90), "Good Day", "")</f>
        <v/>
      </c>
    </row>
    <row r="6961" spans="1:18">
      <c r="A6961" t="s">
        <v>67</v>
      </c>
      <c r="B6961" s="1">
        <v>45601</v>
      </c>
      <c r="C6961" s="1" t="str">
        <f>"WEEK" &amp;" " &amp;  INT((DAY(Stock_Info[[#This Row],[Date]])+WEEKDAY(DATE(YEAR(Stock_Info[[#This Row],[Date]]),MONTH(Stock_Info[[#This Row],[Date]]),1))-1)/7)+1</f>
        <v>WEEK 2</v>
      </c>
      <c r="D6961" s="12">
        <v>52.03</v>
      </c>
      <c r="E6961" s="12">
        <v>53.4</v>
      </c>
      <c r="F6961" s="12">
        <v>51.7</v>
      </c>
      <c r="G6961" s="12">
        <v>52.96</v>
      </c>
      <c r="H6961" s="12">
        <v>52.716360794999197</v>
      </c>
      <c r="I6961">
        <v>49912</v>
      </c>
      <c r="J6961">
        <v>412</v>
      </c>
      <c r="K6961" s="12">
        <v>2631179</v>
      </c>
      <c r="L6961">
        <v>16011</v>
      </c>
      <c r="M6961">
        <v>32.08</v>
      </c>
      <c r="N6961">
        <v>1.7</v>
      </c>
      <c r="O6961">
        <v>0.93</v>
      </c>
      <c r="P6961">
        <f xml:space="preserve"> IF(Stock_Info[[#This Row],[Close Price]] &gt; Stock_Info[[#This Row],[Open Price]], 1, 0)</f>
        <v>1</v>
      </c>
      <c r="Q6961" t="str">
        <f>IF(AND(Stock_Info[[#This Row],[% Deli. Qty to Traded Qty]]&gt;80,Stock_Info[[#This Row],[No. of Trades]]&lt;3000),"Unusual Day","")</f>
        <v/>
      </c>
      <c r="R6961" t="str">
        <f>IF(AND(Stock_Info[[#This Row],[Spread High-Low]] &lt; 10, Stock_Info[[#This Row],[% Deli. Qty to Traded Qty]] &gt; 90), "Good Day", "")</f>
        <v/>
      </c>
    </row>
    <row r="6962" spans="1:18">
      <c r="A6962" t="s">
        <v>67</v>
      </c>
      <c r="B6962" s="1">
        <v>45600</v>
      </c>
      <c r="C6962" s="1" t="str">
        <f>"WEEK" &amp;" " &amp;  INT((DAY(Stock_Info[[#This Row],[Date]])+WEEKDAY(DATE(YEAR(Stock_Info[[#This Row],[Date]]),MONTH(Stock_Info[[#This Row],[Date]]),1))-1)/7)+1</f>
        <v>WEEK 2</v>
      </c>
      <c r="D6962" s="12">
        <v>52.72</v>
      </c>
      <c r="E6962" s="12">
        <v>53.61</v>
      </c>
      <c r="F6962" s="12">
        <v>51.53</v>
      </c>
      <c r="G6962" s="12">
        <v>51.9</v>
      </c>
      <c r="H6962" s="12">
        <v>52.095217200526548</v>
      </c>
      <c r="I6962">
        <v>38743</v>
      </c>
      <c r="J6962">
        <v>425</v>
      </c>
      <c r="K6962" s="12">
        <v>2018325</v>
      </c>
      <c r="L6962">
        <v>18374</v>
      </c>
      <c r="M6962">
        <v>47.43</v>
      </c>
      <c r="N6962">
        <v>2.08</v>
      </c>
      <c r="O6962">
        <v>-0.82</v>
      </c>
      <c r="P6962">
        <f xml:space="preserve"> IF(Stock_Info[[#This Row],[Close Price]] &gt; Stock_Info[[#This Row],[Open Price]], 1, 0)</f>
        <v>0</v>
      </c>
      <c r="Q6962" t="str">
        <f>IF(AND(Stock_Info[[#This Row],[% Deli. Qty to Traded Qty]]&gt;80,Stock_Info[[#This Row],[No. of Trades]]&lt;3000),"Unusual Day","")</f>
        <v/>
      </c>
      <c r="R6962" t="str">
        <f>IF(AND(Stock_Info[[#This Row],[Spread High-Low]] &lt; 10, Stock_Info[[#This Row],[% Deli. Qty to Traded Qty]] &gt; 90), "Good Day", "")</f>
        <v/>
      </c>
    </row>
    <row r="6963" spans="1:18">
      <c r="A6963" t="s">
        <v>67</v>
      </c>
      <c r="B6963" s="1">
        <v>45597</v>
      </c>
      <c r="C6963" s="1" t="str">
        <f>"WEEK" &amp;" " &amp;  INT((DAY(Stock_Info[[#This Row],[Date]])+WEEKDAY(DATE(YEAR(Stock_Info[[#This Row],[Date]]),MONTH(Stock_Info[[#This Row],[Date]]),1))-1)/7)+1</f>
        <v>WEEK 1</v>
      </c>
      <c r="D6963" s="12">
        <v>53.13</v>
      </c>
      <c r="E6963" s="12">
        <v>53.8</v>
      </c>
      <c r="F6963" s="12">
        <v>52.21</v>
      </c>
      <c r="G6963" s="12">
        <v>53.63</v>
      </c>
      <c r="H6963" s="12">
        <v>53.529027894780555</v>
      </c>
      <c r="I6963">
        <v>84281</v>
      </c>
      <c r="J6963">
        <v>1282</v>
      </c>
      <c r="K6963" s="12">
        <v>4511480</v>
      </c>
      <c r="L6963">
        <v>73669</v>
      </c>
      <c r="M6963">
        <v>87.41</v>
      </c>
      <c r="N6963">
        <v>1.59</v>
      </c>
      <c r="O6963">
        <v>0.5</v>
      </c>
      <c r="P6963">
        <f xml:space="preserve"> IF(Stock_Info[[#This Row],[Close Price]] &gt; Stock_Info[[#This Row],[Open Price]], 1, 0)</f>
        <v>1</v>
      </c>
      <c r="Q6963" t="str">
        <f>IF(AND(Stock_Info[[#This Row],[% Deli. Qty to Traded Qty]]&gt;80,Stock_Info[[#This Row],[No. of Trades]]&lt;3000),"Unusual Day","")</f>
        <v>Unusual Day</v>
      </c>
      <c r="R6963" t="str">
        <f>IF(AND(Stock_Info[[#This Row],[Spread High-Low]] &lt; 10, Stock_Info[[#This Row],[% Deli. Qty to Traded Qty]] &gt; 90), "Good Day", "")</f>
        <v/>
      </c>
    </row>
    <row r="6964" spans="1:18">
      <c r="A6964" t="s">
        <v>67</v>
      </c>
      <c r="B6964" s="1">
        <v>45596</v>
      </c>
      <c r="C6964" s="1" t="str">
        <f>"WEEK" &amp;" " &amp;  INT((DAY(Stock_Info[[#This Row],[Date]])+WEEKDAY(DATE(YEAR(Stock_Info[[#This Row],[Date]]),MONTH(Stock_Info[[#This Row],[Date]]),1))-1)/7)+1</f>
        <v>WEEK 5</v>
      </c>
      <c r="D6964" s="12">
        <v>52.47</v>
      </c>
      <c r="E6964" s="12">
        <v>53.42</v>
      </c>
      <c r="F6964" s="12">
        <v>51.21</v>
      </c>
      <c r="G6964" s="12">
        <v>52.09</v>
      </c>
      <c r="H6964" s="12">
        <v>52.358417871700112</v>
      </c>
      <c r="I6964">
        <v>120951</v>
      </c>
      <c r="J6964">
        <v>819</v>
      </c>
      <c r="K6964" s="12">
        <v>6332803</v>
      </c>
      <c r="L6964">
        <v>24597</v>
      </c>
      <c r="M6964">
        <v>20.34</v>
      </c>
      <c r="N6964">
        <v>2.21</v>
      </c>
      <c r="O6964">
        <v>-0.38</v>
      </c>
      <c r="P6964">
        <f xml:space="preserve"> IF(Stock_Info[[#This Row],[Close Price]] &gt; Stock_Info[[#This Row],[Open Price]], 1, 0)</f>
        <v>0</v>
      </c>
      <c r="Q6964" t="str">
        <f>IF(AND(Stock_Info[[#This Row],[% Deli. Qty to Traded Qty]]&gt;80,Stock_Info[[#This Row],[No. of Trades]]&lt;3000),"Unusual Day","")</f>
        <v/>
      </c>
      <c r="R6964" t="str">
        <f>IF(AND(Stock_Info[[#This Row],[Spread High-Low]] &lt; 10, Stock_Info[[#This Row],[% Deli. Qty to Traded Qty]] &gt; 90), "Good Day", "")</f>
        <v/>
      </c>
    </row>
    <row r="6965" spans="1:18">
      <c r="A6965" t="s">
        <v>67</v>
      </c>
      <c r="B6965" s="1">
        <v>45595</v>
      </c>
      <c r="C6965" s="1" t="str">
        <f>"WEEK" &amp;" " &amp;  INT((DAY(Stock_Info[[#This Row],[Date]])+WEEKDAY(DATE(YEAR(Stock_Info[[#This Row],[Date]]),MONTH(Stock_Info[[#This Row],[Date]]),1))-1)/7)+1</f>
        <v>WEEK 5</v>
      </c>
      <c r="D6965" s="12">
        <v>51.74</v>
      </c>
      <c r="E6965" s="12">
        <v>52.03</v>
      </c>
      <c r="F6965" s="12">
        <v>49.6</v>
      </c>
      <c r="G6965" s="12">
        <v>51.31</v>
      </c>
      <c r="H6965" s="12">
        <v>51.129629629629626</v>
      </c>
      <c r="I6965">
        <v>93690</v>
      </c>
      <c r="J6965">
        <v>902</v>
      </c>
      <c r="K6965" s="12">
        <v>4790335</v>
      </c>
      <c r="L6965">
        <v>23871</v>
      </c>
      <c r="M6965">
        <v>25.48</v>
      </c>
      <c r="N6965">
        <v>2.4300000000000002</v>
      </c>
      <c r="O6965">
        <v>-0.43</v>
      </c>
      <c r="P6965">
        <f xml:space="preserve"> IF(Stock_Info[[#This Row],[Close Price]] &gt; Stock_Info[[#This Row],[Open Price]], 1, 0)</f>
        <v>0</v>
      </c>
      <c r="Q6965" t="str">
        <f>IF(AND(Stock_Info[[#This Row],[% Deli. Qty to Traded Qty]]&gt;80,Stock_Info[[#This Row],[No. of Trades]]&lt;3000),"Unusual Day","")</f>
        <v/>
      </c>
      <c r="R6965" t="str">
        <f>IF(AND(Stock_Info[[#This Row],[Spread High-Low]] &lt; 10, Stock_Info[[#This Row],[% Deli. Qty to Traded Qty]] &gt; 90), "Good Day", "")</f>
        <v/>
      </c>
    </row>
    <row r="6966" spans="1:18">
      <c r="A6966" t="s">
        <v>67</v>
      </c>
      <c r="B6966" s="1">
        <v>45594</v>
      </c>
      <c r="C6966" s="1" t="str">
        <f>"WEEK" &amp;" " &amp;  INT((DAY(Stock_Info[[#This Row],[Date]])+WEEKDAY(DATE(YEAR(Stock_Info[[#This Row],[Date]]),MONTH(Stock_Info[[#This Row],[Date]]),1))-1)/7)+1</f>
        <v>WEEK 5</v>
      </c>
      <c r="D6966" s="12">
        <v>47.82</v>
      </c>
      <c r="E6966" s="12">
        <v>50.2</v>
      </c>
      <c r="F6966" s="12">
        <v>47.82</v>
      </c>
      <c r="G6966" s="12">
        <v>49.88</v>
      </c>
      <c r="H6966" s="12">
        <v>49.599509437640101</v>
      </c>
      <c r="I6966">
        <v>61562</v>
      </c>
      <c r="J6966">
        <v>554</v>
      </c>
      <c r="K6966" s="12">
        <v>3053445</v>
      </c>
      <c r="L6966">
        <v>14962</v>
      </c>
      <c r="M6966">
        <v>24.3</v>
      </c>
      <c r="N6966">
        <v>2.38</v>
      </c>
      <c r="O6966">
        <v>2.06</v>
      </c>
      <c r="P6966">
        <f xml:space="preserve"> IF(Stock_Info[[#This Row],[Close Price]] &gt; Stock_Info[[#This Row],[Open Price]], 1, 0)</f>
        <v>1</v>
      </c>
      <c r="Q6966" t="str">
        <f>IF(AND(Stock_Info[[#This Row],[% Deli. Qty to Traded Qty]]&gt;80,Stock_Info[[#This Row],[No. of Trades]]&lt;3000),"Unusual Day","")</f>
        <v/>
      </c>
      <c r="R6966" t="str">
        <f>IF(AND(Stock_Info[[#This Row],[Spread High-Low]] &lt; 10, Stock_Info[[#This Row],[% Deli. Qty to Traded Qty]] &gt; 90), "Good Day", "")</f>
        <v/>
      </c>
    </row>
    <row r="6967" spans="1:18">
      <c r="A6967" t="s">
        <v>67</v>
      </c>
      <c r="B6967" s="1">
        <v>45593</v>
      </c>
      <c r="C6967" s="1" t="str">
        <f>"WEEK" &amp;" " &amp;  INT((DAY(Stock_Info[[#This Row],[Date]])+WEEKDAY(DATE(YEAR(Stock_Info[[#This Row],[Date]]),MONTH(Stock_Info[[#This Row],[Date]]),1))-1)/7)+1</f>
        <v>WEEK 5</v>
      </c>
      <c r="D6967" s="12">
        <v>47.61</v>
      </c>
      <c r="E6967" s="12">
        <v>49.28</v>
      </c>
      <c r="F6967" s="12">
        <v>47.3</v>
      </c>
      <c r="G6967" s="12">
        <v>48.6</v>
      </c>
      <c r="H6967" s="12">
        <v>48.407075264084504</v>
      </c>
      <c r="I6967">
        <v>72704</v>
      </c>
      <c r="J6967">
        <v>613</v>
      </c>
      <c r="K6967" s="12">
        <v>3519388</v>
      </c>
      <c r="L6967">
        <v>18104</v>
      </c>
      <c r="M6967">
        <v>24.9</v>
      </c>
      <c r="N6967">
        <v>1.98</v>
      </c>
      <c r="O6967">
        <v>0.99</v>
      </c>
      <c r="P6967">
        <f xml:space="preserve"> IF(Stock_Info[[#This Row],[Close Price]] &gt; Stock_Info[[#This Row],[Open Price]], 1, 0)</f>
        <v>1</v>
      </c>
      <c r="Q6967" t="str">
        <f>IF(AND(Stock_Info[[#This Row],[% Deli. Qty to Traded Qty]]&gt;80,Stock_Info[[#This Row],[No. of Trades]]&lt;3000),"Unusual Day","")</f>
        <v/>
      </c>
      <c r="R6967" t="str">
        <f>IF(AND(Stock_Info[[#This Row],[Spread High-Low]] &lt; 10, Stock_Info[[#This Row],[% Deli. Qty to Traded Qty]] &gt; 90), "Good Day", "")</f>
        <v/>
      </c>
    </row>
    <row r="6968" spans="1:18">
      <c r="A6968" t="s">
        <v>67</v>
      </c>
      <c r="B6968" s="1">
        <v>45590</v>
      </c>
      <c r="C6968" s="1" t="str">
        <f>"WEEK" &amp;" " &amp;  INT((DAY(Stock_Info[[#This Row],[Date]])+WEEKDAY(DATE(YEAR(Stock_Info[[#This Row],[Date]]),MONTH(Stock_Info[[#This Row],[Date]]),1))-1)/7)+1</f>
        <v>WEEK 4</v>
      </c>
      <c r="D6968" s="12">
        <v>50.69</v>
      </c>
      <c r="E6968" s="12">
        <v>50.69</v>
      </c>
      <c r="F6968" s="12">
        <v>47.2</v>
      </c>
      <c r="G6968" s="12">
        <v>47.6</v>
      </c>
      <c r="H6968" s="12">
        <v>48.157685119259526</v>
      </c>
      <c r="I6968">
        <v>89888</v>
      </c>
      <c r="J6968">
        <v>733</v>
      </c>
      <c r="K6968" s="12">
        <v>4328798</v>
      </c>
      <c r="L6968">
        <v>26399</v>
      </c>
      <c r="M6968">
        <v>29.37</v>
      </c>
      <c r="N6968">
        <v>3.49</v>
      </c>
      <c r="O6968">
        <v>-3.09</v>
      </c>
      <c r="P6968">
        <f xml:space="preserve"> IF(Stock_Info[[#This Row],[Close Price]] &gt; Stock_Info[[#This Row],[Open Price]], 1, 0)</f>
        <v>0</v>
      </c>
      <c r="Q6968" t="str">
        <f>IF(AND(Stock_Info[[#This Row],[% Deli. Qty to Traded Qty]]&gt;80,Stock_Info[[#This Row],[No. of Trades]]&lt;3000),"Unusual Day","")</f>
        <v/>
      </c>
      <c r="R6968" t="str">
        <f>IF(AND(Stock_Info[[#This Row],[Spread High-Low]] &lt; 10, Stock_Info[[#This Row],[% Deli. Qty to Traded Qty]] &gt; 90), "Good Day", "")</f>
        <v/>
      </c>
    </row>
    <row r="6969" spans="1:18">
      <c r="A6969" t="s">
        <v>67</v>
      </c>
      <c r="B6969" s="1">
        <v>45589</v>
      </c>
      <c r="C6969" s="1" t="str">
        <f>"WEEK" &amp;" " &amp;  INT((DAY(Stock_Info[[#This Row],[Date]])+WEEKDAY(DATE(YEAR(Stock_Info[[#This Row],[Date]]),MONTH(Stock_Info[[#This Row],[Date]]),1))-1)/7)+1</f>
        <v>WEEK 4</v>
      </c>
      <c r="D6969" s="12">
        <v>49.5</v>
      </c>
      <c r="E6969" s="12">
        <v>50.91</v>
      </c>
      <c r="F6969" s="12">
        <v>48.52</v>
      </c>
      <c r="G6969" s="12">
        <v>49.61</v>
      </c>
      <c r="H6969" s="12">
        <v>50.013499489695278</v>
      </c>
      <c r="I6969">
        <v>116597</v>
      </c>
      <c r="J6969">
        <v>1220</v>
      </c>
      <c r="K6969" s="12">
        <v>5831424</v>
      </c>
      <c r="L6969">
        <v>48039</v>
      </c>
      <c r="M6969">
        <v>41.2</v>
      </c>
      <c r="N6969">
        <v>2.39</v>
      </c>
      <c r="O6969">
        <v>0.11</v>
      </c>
      <c r="P6969">
        <f xml:space="preserve"> IF(Stock_Info[[#This Row],[Close Price]] &gt; Stock_Info[[#This Row],[Open Price]], 1, 0)</f>
        <v>1</v>
      </c>
      <c r="Q6969" t="str">
        <f>IF(AND(Stock_Info[[#This Row],[% Deli. Qty to Traded Qty]]&gt;80,Stock_Info[[#This Row],[No. of Trades]]&lt;3000),"Unusual Day","")</f>
        <v/>
      </c>
      <c r="R6969" t="str">
        <f>IF(AND(Stock_Info[[#This Row],[Spread High-Low]] &lt; 10, Stock_Info[[#This Row],[% Deli. Qty to Traded Qty]] &gt; 90), "Good Day", "")</f>
        <v/>
      </c>
    </row>
    <row r="6970" spans="1:18">
      <c r="A6970" t="s">
        <v>67</v>
      </c>
      <c r="B6970" s="1">
        <v>45588</v>
      </c>
      <c r="C6970" s="1" t="str">
        <f>"WEEK" &amp;" " &amp;  INT((DAY(Stock_Info[[#This Row],[Date]])+WEEKDAY(DATE(YEAR(Stock_Info[[#This Row],[Date]]),MONTH(Stock_Info[[#This Row],[Date]]),1))-1)/7)+1</f>
        <v>WEEK 4</v>
      </c>
      <c r="D6970" s="12">
        <v>48.15</v>
      </c>
      <c r="E6970" s="12">
        <v>49.94</v>
      </c>
      <c r="F6970" s="12">
        <v>47.05</v>
      </c>
      <c r="G6970" s="12">
        <v>49.51</v>
      </c>
      <c r="H6970" s="12">
        <v>48.911330004703501</v>
      </c>
      <c r="I6970">
        <v>110556</v>
      </c>
      <c r="J6970">
        <v>1179</v>
      </c>
      <c r="K6970" s="12">
        <v>5407441</v>
      </c>
      <c r="L6970">
        <v>28159</v>
      </c>
      <c r="M6970">
        <v>25.47</v>
      </c>
      <c r="N6970">
        <v>2.89</v>
      </c>
      <c r="O6970">
        <v>1.36</v>
      </c>
      <c r="P6970">
        <f xml:space="preserve"> IF(Stock_Info[[#This Row],[Close Price]] &gt; Stock_Info[[#This Row],[Open Price]], 1, 0)</f>
        <v>1</v>
      </c>
      <c r="Q6970" t="str">
        <f>IF(AND(Stock_Info[[#This Row],[% Deli. Qty to Traded Qty]]&gt;80,Stock_Info[[#This Row],[No. of Trades]]&lt;3000),"Unusual Day","")</f>
        <v/>
      </c>
      <c r="R6970" t="str">
        <f>IF(AND(Stock_Info[[#This Row],[Spread High-Low]] &lt; 10, Stock_Info[[#This Row],[% Deli. Qty to Traded Qty]] &gt; 90), "Good Day", "")</f>
        <v/>
      </c>
    </row>
    <row r="6971" spans="1:18">
      <c r="A6971" t="s">
        <v>67</v>
      </c>
      <c r="B6971" s="1">
        <v>45587</v>
      </c>
      <c r="C6971" s="1" t="str">
        <f>"WEEK" &amp;" " &amp;  INT((DAY(Stock_Info[[#This Row],[Date]])+WEEKDAY(DATE(YEAR(Stock_Info[[#This Row],[Date]]),MONTH(Stock_Info[[#This Row],[Date]]),1))-1)/7)+1</f>
        <v>WEEK 4</v>
      </c>
      <c r="D6971" s="12">
        <v>52.15</v>
      </c>
      <c r="E6971" s="12">
        <v>52.15</v>
      </c>
      <c r="F6971" s="12">
        <v>48.89</v>
      </c>
      <c r="G6971" s="12">
        <v>49.13</v>
      </c>
      <c r="H6971" s="12">
        <v>50.062678888446072</v>
      </c>
      <c r="I6971">
        <v>193207</v>
      </c>
      <c r="J6971">
        <v>1907</v>
      </c>
      <c r="K6971" s="12">
        <v>9672460</v>
      </c>
      <c r="L6971">
        <v>88694</v>
      </c>
      <c r="M6971">
        <v>45.91</v>
      </c>
      <c r="N6971">
        <v>3.26</v>
      </c>
      <c r="O6971">
        <v>-3.02</v>
      </c>
      <c r="P6971">
        <f xml:space="preserve"> IF(Stock_Info[[#This Row],[Close Price]] &gt; Stock_Info[[#This Row],[Open Price]], 1, 0)</f>
        <v>0</v>
      </c>
      <c r="Q6971" t="str">
        <f>IF(AND(Stock_Info[[#This Row],[% Deli. Qty to Traded Qty]]&gt;80,Stock_Info[[#This Row],[No. of Trades]]&lt;3000),"Unusual Day","")</f>
        <v/>
      </c>
      <c r="R6971" t="str">
        <f>IF(AND(Stock_Info[[#This Row],[Spread High-Low]] &lt; 10, Stock_Info[[#This Row],[% Deli. Qty to Traded Qty]] &gt; 90), "Good Day", "")</f>
        <v/>
      </c>
    </row>
    <row r="6972" spans="1:18">
      <c r="A6972" t="s">
        <v>67</v>
      </c>
      <c r="B6972" s="1">
        <v>45586</v>
      </c>
      <c r="C6972" s="1" t="str">
        <f>"WEEK" &amp;" " &amp;  INT((DAY(Stock_Info[[#This Row],[Date]])+WEEKDAY(DATE(YEAR(Stock_Info[[#This Row],[Date]]),MONTH(Stock_Info[[#This Row],[Date]]),1))-1)/7)+1</f>
        <v>WEEK 4</v>
      </c>
      <c r="D6972" s="12">
        <v>54.19</v>
      </c>
      <c r="E6972" s="12">
        <v>54.77</v>
      </c>
      <c r="F6972" s="12">
        <v>51.9</v>
      </c>
      <c r="G6972" s="12">
        <v>52.29</v>
      </c>
      <c r="H6972" s="12">
        <v>53.419530552366375</v>
      </c>
      <c r="I6972">
        <v>78390</v>
      </c>
      <c r="J6972">
        <v>793</v>
      </c>
      <c r="K6972" s="12">
        <v>4187557</v>
      </c>
      <c r="L6972">
        <v>23311</v>
      </c>
      <c r="M6972">
        <v>29.74</v>
      </c>
      <c r="N6972">
        <v>2.87</v>
      </c>
      <c r="O6972">
        <v>-1.9</v>
      </c>
      <c r="P6972">
        <f xml:space="preserve"> IF(Stock_Info[[#This Row],[Close Price]] &gt; Stock_Info[[#This Row],[Open Price]], 1, 0)</f>
        <v>0</v>
      </c>
      <c r="Q6972" t="str">
        <f>IF(AND(Stock_Info[[#This Row],[% Deli. Qty to Traded Qty]]&gt;80,Stock_Info[[#This Row],[No. of Trades]]&lt;3000),"Unusual Day","")</f>
        <v/>
      </c>
      <c r="R6972" t="str">
        <f>IF(AND(Stock_Info[[#This Row],[Spread High-Low]] &lt; 10, Stock_Info[[#This Row],[% Deli. Qty to Traded Qty]] &gt; 90), "Good Day", "")</f>
        <v/>
      </c>
    </row>
    <row r="6973" spans="1:18">
      <c r="A6973" t="s">
        <v>67</v>
      </c>
      <c r="B6973" s="1">
        <v>45583</v>
      </c>
      <c r="C6973" s="1" t="str">
        <f>"WEEK" &amp;" " &amp;  INT((DAY(Stock_Info[[#This Row],[Date]])+WEEKDAY(DATE(YEAR(Stock_Info[[#This Row],[Date]]),MONTH(Stock_Info[[#This Row],[Date]]),1))-1)/7)+1</f>
        <v>WEEK 3</v>
      </c>
      <c r="D6973" s="12">
        <v>51.5</v>
      </c>
      <c r="E6973" s="12">
        <v>53.91</v>
      </c>
      <c r="F6973" s="12">
        <v>51.07</v>
      </c>
      <c r="G6973" s="12">
        <v>52.93</v>
      </c>
      <c r="H6973" s="12">
        <v>52.732904484012678</v>
      </c>
      <c r="I6973">
        <v>201003</v>
      </c>
      <c r="J6973">
        <v>1385</v>
      </c>
      <c r="K6973" s="12">
        <v>10599472</v>
      </c>
      <c r="L6973">
        <v>51857</v>
      </c>
      <c r="M6973">
        <v>25.8</v>
      </c>
      <c r="N6973">
        <v>2.84</v>
      </c>
      <c r="O6973">
        <v>1.43</v>
      </c>
      <c r="P6973">
        <f xml:space="preserve"> IF(Stock_Info[[#This Row],[Close Price]] &gt; Stock_Info[[#This Row],[Open Price]], 1, 0)</f>
        <v>1</v>
      </c>
      <c r="Q6973" t="str">
        <f>IF(AND(Stock_Info[[#This Row],[% Deli. Qty to Traded Qty]]&gt;80,Stock_Info[[#This Row],[No. of Trades]]&lt;3000),"Unusual Day","")</f>
        <v/>
      </c>
      <c r="R6973" t="str">
        <f>IF(AND(Stock_Info[[#This Row],[Spread High-Low]] &lt; 10, Stock_Info[[#This Row],[% Deli. Qty to Traded Qty]] &gt; 90), "Good Day", "")</f>
        <v/>
      </c>
    </row>
    <row r="6974" spans="1:18">
      <c r="A6974" t="s">
        <v>67</v>
      </c>
      <c r="B6974" s="1">
        <v>45582</v>
      </c>
      <c r="C6974" s="1" t="str">
        <f>"WEEK" &amp;" " &amp;  INT((DAY(Stock_Info[[#This Row],[Date]])+WEEKDAY(DATE(YEAR(Stock_Info[[#This Row],[Date]]),MONTH(Stock_Info[[#This Row],[Date]]),1))-1)/7)+1</f>
        <v>WEEK 3</v>
      </c>
      <c r="D6974" s="12">
        <v>52.02</v>
      </c>
      <c r="E6974" s="12">
        <v>52.76</v>
      </c>
      <c r="F6974" s="12">
        <v>51.77</v>
      </c>
      <c r="G6974" s="12">
        <v>52.24</v>
      </c>
      <c r="H6974" s="12">
        <v>52.181846122323535</v>
      </c>
      <c r="I6974">
        <v>19522</v>
      </c>
      <c r="J6974">
        <v>320</v>
      </c>
      <c r="K6974" s="12">
        <v>1018694</v>
      </c>
      <c r="L6974">
        <v>7264</v>
      </c>
      <c r="M6974">
        <v>37.21</v>
      </c>
      <c r="N6974">
        <v>0.99</v>
      </c>
      <c r="O6974">
        <v>0.22</v>
      </c>
      <c r="P6974">
        <f xml:space="preserve"> IF(Stock_Info[[#This Row],[Close Price]] &gt; Stock_Info[[#This Row],[Open Price]], 1, 0)</f>
        <v>1</v>
      </c>
      <c r="Q6974" t="str">
        <f>IF(AND(Stock_Info[[#This Row],[% Deli. Qty to Traded Qty]]&gt;80,Stock_Info[[#This Row],[No. of Trades]]&lt;3000),"Unusual Day","")</f>
        <v/>
      </c>
      <c r="R6974" t="str">
        <f>IF(AND(Stock_Info[[#This Row],[Spread High-Low]] &lt; 10, Stock_Info[[#This Row],[% Deli. Qty to Traded Qty]] &gt; 90), "Good Day", "")</f>
        <v/>
      </c>
    </row>
    <row r="6975" spans="1:18">
      <c r="A6975" t="s">
        <v>67</v>
      </c>
      <c r="B6975" s="1">
        <v>45581</v>
      </c>
      <c r="C6975" s="1" t="str">
        <f>"WEEK" &amp;" " &amp;  INT((DAY(Stock_Info[[#This Row],[Date]])+WEEKDAY(DATE(YEAR(Stock_Info[[#This Row],[Date]]),MONTH(Stock_Info[[#This Row],[Date]]),1))-1)/7)+1</f>
        <v>WEEK 3</v>
      </c>
      <c r="D6975" s="12">
        <v>51</v>
      </c>
      <c r="E6975" s="12">
        <v>53.25</v>
      </c>
      <c r="F6975" s="12">
        <v>50.95</v>
      </c>
      <c r="G6975" s="12">
        <v>52.49</v>
      </c>
      <c r="H6975" s="12">
        <v>52.580045864901741</v>
      </c>
      <c r="I6975">
        <v>68898</v>
      </c>
      <c r="J6975">
        <v>592</v>
      </c>
      <c r="K6975" s="12">
        <v>3622660</v>
      </c>
      <c r="L6975">
        <v>13066</v>
      </c>
      <c r="M6975">
        <v>18.96</v>
      </c>
      <c r="N6975">
        <v>2.2999999999999998</v>
      </c>
      <c r="O6975">
        <v>1.49</v>
      </c>
      <c r="P6975">
        <f xml:space="preserve"> IF(Stock_Info[[#This Row],[Close Price]] &gt; Stock_Info[[#This Row],[Open Price]], 1, 0)</f>
        <v>1</v>
      </c>
      <c r="Q6975" t="str">
        <f>IF(AND(Stock_Info[[#This Row],[% Deli. Qty to Traded Qty]]&gt;80,Stock_Info[[#This Row],[No. of Trades]]&lt;3000),"Unusual Day","")</f>
        <v/>
      </c>
      <c r="R6975" t="str">
        <f>IF(AND(Stock_Info[[#This Row],[Spread High-Low]] &lt; 10, Stock_Info[[#This Row],[% Deli. Qty to Traded Qty]] &gt; 90), "Good Day", "")</f>
        <v/>
      </c>
    </row>
    <row r="6976" spans="1:18">
      <c r="A6976" t="s">
        <v>67</v>
      </c>
      <c r="B6976" s="1">
        <v>45580</v>
      </c>
      <c r="C6976" s="1" t="str">
        <f>"WEEK" &amp;" " &amp;  INT((DAY(Stock_Info[[#This Row],[Date]])+WEEKDAY(DATE(YEAR(Stock_Info[[#This Row],[Date]]),MONTH(Stock_Info[[#This Row],[Date]]),1))-1)/7)+1</f>
        <v>WEEK 3</v>
      </c>
      <c r="D6976" s="12">
        <v>52</v>
      </c>
      <c r="E6976" s="12">
        <v>52.55</v>
      </c>
      <c r="F6976" s="12">
        <v>51.9</v>
      </c>
      <c r="G6976" s="12">
        <v>51.94</v>
      </c>
      <c r="H6976" s="12">
        <v>52.091331226048283</v>
      </c>
      <c r="I6976">
        <v>35749</v>
      </c>
      <c r="J6976">
        <v>565</v>
      </c>
      <c r="K6976" s="12">
        <v>1862213</v>
      </c>
      <c r="L6976">
        <v>15886</v>
      </c>
      <c r="M6976">
        <v>44.44</v>
      </c>
      <c r="N6976">
        <v>0.65</v>
      </c>
      <c r="O6976">
        <v>-0.06</v>
      </c>
      <c r="P6976">
        <f xml:space="preserve"> IF(Stock_Info[[#This Row],[Close Price]] &gt; Stock_Info[[#This Row],[Open Price]], 1, 0)</f>
        <v>0</v>
      </c>
      <c r="Q6976" t="str">
        <f>IF(AND(Stock_Info[[#This Row],[% Deli. Qty to Traded Qty]]&gt;80,Stock_Info[[#This Row],[No. of Trades]]&lt;3000),"Unusual Day","")</f>
        <v/>
      </c>
      <c r="R6976" t="str">
        <f>IF(AND(Stock_Info[[#This Row],[Spread High-Low]] &lt; 10, Stock_Info[[#This Row],[% Deli. Qty to Traded Qty]] &gt; 90), "Good Day", "")</f>
        <v/>
      </c>
    </row>
    <row r="6977" spans="1:18">
      <c r="A6977" t="s">
        <v>67</v>
      </c>
      <c r="B6977" s="1">
        <v>45579</v>
      </c>
      <c r="C6977" s="1" t="str">
        <f>"WEEK" &amp;" " &amp;  INT((DAY(Stock_Info[[#This Row],[Date]])+WEEKDAY(DATE(YEAR(Stock_Info[[#This Row],[Date]]),MONTH(Stock_Info[[#This Row],[Date]]),1))-1)/7)+1</f>
        <v>WEEK 3</v>
      </c>
      <c r="D6977" s="12">
        <v>50.51</v>
      </c>
      <c r="E6977" s="12">
        <v>52.8</v>
      </c>
      <c r="F6977" s="12">
        <v>50.51</v>
      </c>
      <c r="G6977" s="12">
        <v>52.29</v>
      </c>
      <c r="H6977" s="12">
        <v>52.276616636274369</v>
      </c>
      <c r="I6977">
        <v>21387</v>
      </c>
      <c r="J6977">
        <v>312</v>
      </c>
      <c r="K6977" s="12">
        <v>1118040</v>
      </c>
      <c r="L6977">
        <v>7899</v>
      </c>
      <c r="M6977">
        <v>36.93</v>
      </c>
      <c r="N6977">
        <v>2.29</v>
      </c>
      <c r="O6977">
        <v>1.78</v>
      </c>
      <c r="P6977">
        <f xml:space="preserve"> IF(Stock_Info[[#This Row],[Close Price]] &gt; Stock_Info[[#This Row],[Open Price]], 1, 0)</f>
        <v>1</v>
      </c>
      <c r="Q6977" t="str">
        <f>IF(AND(Stock_Info[[#This Row],[% Deli. Qty to Traded Qty]]&gt;80,Stock_Info[[#This Row],[No. of Trades]]&lt;3000),"Unusual Day","")</f>
        <v/>
      </c>
      <c r="R6977" t="str">
        <f>IF(AND(Stock_Info[[#This Row],[Spread High-Low]] &lt; 10, Stock_Info[[#This Row],[% Deli. Qty to Traded Qty]] &gt; 90), "Good Day", "")</f>
        <v/>
      </c>
    </row>
    <row r="6978" spans="1:18">
      <c r="A6978" t="s">
        <v>67</v>
      </c>
      <c r="B6978" s="1">
        <v>45576</v>
      </c>
      <c r="C6978" s="1" t="str">
        <f>"WEEK" &amp;" " &amp;  INT((DAY(Stock_Info[[#This Row],[Date]])+WEEKDAY(DATE(YEAR(Stock_Info[[#This Row],[Date]]),MONTH(Stock_Info[[#This Row],[Date]]),1))-1)/7)+1</f>
        <v>WEEK 2</v>
      </c>
      <c r="D6978" s="12">
        <v>52.24</v>
      </c>
      <c r="E6978" s="12">
        <v>52.52</v>
      </c>
      <c r="F6978" s="12">
        <v>51.9</v>
      </c>
      <c r="G6978" s="12">
        <v>52.1</v>
      </c>
      <c r="H6978" s="12">
        <v>52.148628638073149</v>
      </c>
      <c r="I6978">
        <v>76311</v>
      </c>
      <c r="J6978">
        <v>685</v>
      </c>
      <c r="K6978" s="12">
        <v>3979514</v>
      </c>
      <c r="L6978">
        <v>35654</v>
      </c>
      <c r="M6978">
        <v>46.72</v>
      </c>
      <c r="N6978">
        <v>0.62</v>
      </c>
      <c r="O6978">
        <v>-0.14000000000000001</v>
      </c>
      <c r="P6978">
        <f xml:space="preserve"> IF(Stock_Info[[#This Row],[Close Price]] &gt; Stock_Info[[#This Row],[Open Price]], 1, 0)</f>
        <v>0</v>
      </c>
      <c r="Q6978" t="str">
        <f>IF(AND(Stock_Info[[#This Row],[% Deli. Qty to Traded Qty]]&gt;80,Stock_Info[[#This Row],[No. of Trades]]&lt;3000),"Unusual Day","")</f>
        <v/>
      </c>
      <c r="R6978" t="str">
        <f>IF(AND(Stock_Info[[#This Row],[Spread High-Low]] &lt; 10, Stock_Info[[#This Row],[% Deli. Qty to Traded Qty]] &gt; 90), "Good Day", "")</f>
        <v/>
      </c>
    </row>
    <row r="6979" spans="1:18">
      <c r="A6979" t="s">
        <v>67</v>
      </c>
      <c r="B6979" s="1">
        <v>45575</v>
      </c>
      <c r="C6979" s="1" t="str">
        <f>"WEEK" &amp;" " &amp;  INT((DAY(Stock_Info[[#This Row],[Date]])+WEEKDAY(DATE(YEAR(Stock_Info[[#This Row],[Date]]),MONTH(Stock_Info[[#This Row],[Date]]),1))-1)/7)+1</f>
        <v>WEEK 2</v>
      </c>
      <c r="D6979" s="12">
        <v>52.33</v>
      </c>
      <c r="E6979" s="12">
        <v>53.19</v>
      </c>
      <c r="F6979" s="12">
        <v>52.15</v>
      </c>
      <c r="G6979" s="12">
        <v>52.29</v>
      </c>
      <c r="H6979" s="12">
        <v>52.473805923685852</v>
      </c>
      <c r="I6979">
        <v>33729</v>
      </c>
      <c r="J6979">
        <v>538</v>
      </c>
      <c r="K6979" s="12">
        <v>1769889</v>
      </c>
      <c r="L6979">
        <v>11887</v>
      </c>
      <c r="M6979">
        <v>35.24</v>
      </c>
      <c r="N6979">
        <v>1.04</v>
      </c>
      <c r="O6979">
        <v>-0.04</v>
      </c>
      <c r="P6979">
        <f xml:space="preserve"> IF(Stock_Info[[#This Row],[Close Price]] &gt; Stock_Info[[#This Row],[Open Price]], 1, 0)</f>
        <v>0</v>
      </c>
      <c r="Q6979" t="str">
        <f>IF(AND(Stock_Info[[#This Row],[% Deli. Qty to Traded Qty]]&gt;80,Stock_Info[[#This Row],[No. of Trades]]&lt;3000),"Unusual Day","")</f>
        <v/>
      </c>
      <c r="R6979" t="str">
        <f>IF(AND(Stock_Info[[#This Row],[Spread High-Low]] &lt; 10, Stock_Info[[#This Row],[% Deli. Qty to Traded Qty]] &gt; 90), "Good Day", "")</f>
        <v/>
      </c>
    </row>
    <row r="6980" spans="1:18">
      <c r="A6980" t="s">
        <v>67</v>
      </c>
      <c r="B6980" s="1">
        <v>45574</v>
      </c>
      <c r="C6980" s="1" t="str">
        <f>"WEEK" &amp;" " &amp;  INT((DAY(Stock_Info[[#This Row],[Date]])+WEEKDAY(DATE(YEAR(Stock_Info[[#This Row],[Date]]),MONTH(Stock_Info[[#This Row],[Date]]),1))-1)/7)+1</f>
        <v>WEEK 2</v>
      </c>
      <c r="D6980" s="12">
        <v>53.09</v>
      </c>
      <c r="E6980" s="12">
        <v>53.27</v>
      </c>
      <c r="F6980" s="12">
        <v>52.12</v>
      </c>
      <c r="G6980" s="12">
        <v>52.32</v>
      </c>
      <c r="H6980" s="12">
        <v>52.64113022001677</v>
      </c>
      <c r="I6980">
        <v>44133</v>
      </c>
      <c r="J6980">
        <v>327</v>
      </c>
      <c r="K6980" s="12">
        <v>2323211</v>
      </c>
      <c r="L6980">
        <v>22642</v>
      </c>
      <c r="M6980">
        <v>51.3</v>
      </c>
      <c r="N6980">
        <v>1.1499999999999999</v>
      </c>
      <c r="O6980">
        <v>-0.77</v>
      </c>
      <c r="P6980">
        <f xml:space="preserve"> IF(Stock_Info[[#This Row],[Close Price]] &gt; Stock_Info[[#This Row],[Open Price]], 1, 0)</f>
        <v>0</v>
      </c>
      <c r="Q6980" t="str">
        <f>IF(AND(Stock_Info[[#This Row],[% Deli. Qty to Traded Qty]]&gt;80,Stock_Info[[#This Row],[No. of Trades]]&lt;3000),"Unusual Day","")</f>
        <v/>
      </c>
      <c r="R6980" t="str">
        <f>IF(AND(Stock_Info[[#This Row],[Spread High-Low]] &lt; 10, Stock_Info[[#This Row],[% Deli. Qty to Traded Qty]] &gt; 90), "Good Day", "")</f>
        <v/>
      </c>
    </row>
    <row r="6981" spans="1:18">
      <c r="A6981" t="s">
        <v>67</v>
      </c>
      <c r="B6981" s="1">
        <v>45573</v>
      </c>
      <c r="C6981" s="1" t="str">
        <f>"WEEK" &amp;" " &amp;  INT((DAY(Stock_Info[[#This Row],[Date]])+WEEKDAY(DATE(YEAR(Stock_Info[[#This Row],[Date]]),MONTH(Stock_Info[[#This Row],[Date]]),1))-1)/7)+1</f>
        <v>WEEK 2</v>
      </c>
      <c r="D6981" s="12">
        <v>50.07</v>
      </c>
      <c r="E6981" s="12">
        <v>52.22</v>
      </c>
      <c r="F6981" s="12">
        <v>50.07</v>
      </c>
      <c r="G6981" s="12">
        <v>52.01</v>
      </c>
      <c r="H6981" s="12">
        <v>51.657879803275144</v>
      </c>
      <c r="I6981">
        <v>74012</v>
      </c>
      <c r="J6981">
        <v>870</v>
      </c>
      <c r="K6981" s="12">
        <v>3823303</v>
      </c>
      <c r="L6981">
        <v>26915</v>
      </c>
      <c r="M6981">
        <v>36.369999999999997</v>
      </c>
      <c r="N6981">
        <v>2.15</v>
      </c>
      <c r="O6981">
        <v>1.94</v>
      </c>
      <c r="P6981">
        <f xml:space="preserve"> IF(Stock_Info[[#This Row],[Close Price]] &gt; Stock_Info[[#This Row],[Open Price]], 1, 0)</f>
        <v>1</v>
      </c>
      <c r="Q6981" t="str">
        <f>IF(AND(Stock_Info[[#This Row],[% Deli. Qty to Traded Qty]]&gt;80,Stock_Info[[#This Row],[No. of Trades]]&lt;3000),"Unusual Day","")</f>
        <v/>
      </c>
      <c r="R6981" t="str">
        <f>IF(AND(Stock_Info[[#This Row],[Spread High-Low]] &lt; 10, Stock_Info[[#This Row],[% Deli. Qty to Traded Qty]] &gt; 90), "Good Day", "")</f>
        <v/>
      </c>
    </row>
    <row r="6982" spans="1:18">
      <c r="A6982" t="s">
        <v>67</v>
      </c>
      <c r="B6982" s="1">
        <v>45572</v>
      </c>
      <c r="C6982" s="1" t="str">
        <f>"WEEK" &amp;" " &amp;  INT((DAY(Stock_Info[[#This Row],[Date]])+WEEKDAY(DATE(YEAR(Stock_Info[[#This Row],[Date]]),MONTH(Stock_Info[[#This Row],[Date]]),1))-1)/7)+1</f>
        <v>WEEK 2</v>
      </c>
      <c r="D6982" s="12">
        <v>53.01</v>
      </c>
      <c r="E6982" s="12">
        <v>53.55</v>
      </c>
      <c r="F6982" s="12">
        <v>50.32</v>
      </c>
      <c r="G6982" s="12">
        <v>51.09</v>
      </c>
      <c r="H6982" s="12">
        <v>51.300541676772575</v>
      </c>
      <c r="I6982">
        <v>61845</v>
      </c>
      <c r="J6982">
        <v>691</v>
      </c>
      <c r="K6982" s="12">
        <v>3172682</v>
      </c>
      <c r="L6982">
        <v>25857</v>
      </c>
      <c r="M6982">
        <v>41.81</v>
      </c>
      <c r="N6982">
        <v>3.23</v>
      </c>
      <c r="O6982">
        <v>-1.92</v>
      </c>
      <c r="P6982">
        <f xml:space="preserve"> IF(Stock_Info[[#This Row],[Close Price]] &gt; Stock_Info[[#This Row],[Open Price]], 1, 0)</f>
        <v>0</v>
      </c>
      <c r="Q6982" t="str">
        <f>IF(AND(Stock_Info[[#This Row],[% Deli. Qty to Traded Qty]]&gt;80,Stock_Info[[#This Row],[No. of Trades]]&lt;3000),"Unusual Day","")</f>
        <v/>
      </c>
      <c r="R6982" t="str">
        <f>IF(AND(Stock_Info[[#This Row],[Spread High-Low]] &lt; 10, Stock_Info[[#This Row],[% Deli. Qty to Traded Qty]] &gt; 90), "Good Day", "")</f>
        <v/>
      </c>
    </row>
    <row r="6983" spans="1:18">
      <c r="A6983" t="s">
        <v>67</v>
      </c>
      <c r="B6983" s="1">
        <v>45569</v>
      </c>
      <c r="C6983" s="1" t="str">
        <f>"WEEK" &amp;" " &amp;  INT((DAY(Stock_Info[[#This Row],[Date]])+WEEKDAY(DATE(YEAR(Stock_Info[[#This Row],[Date]]),MONTH(Stock_Info[[#This Row],[Date]]),1))-1)/7)+1</f>
        <v>WEEK 1</v>
      </c>
      <c r="D6983" s="12">
        <v>54.39</v>
      </c>
      <c r="E6983" s="12">
        <v>54.39</v>
      </c>
      <c r="F6983" s="12">
        <v>52.6</v>
      </c>
      <c r="G6983" s="12">
        <v>52.89</v>
      </c>
      <c r="H6983" s="12">
        <v>53.349774765875054</v>
      </c>
      <c r="I6983">
        <v>101228</v>
      </c>
      <c r="J6983">
        <v>717</v>
      </c>
      <c r="K6983" s="12">
        <v>5400491</v>
      </c>
      <c r="L6983">
        <v>32721</v>
      </c>
      <c r="M6983">
        <v>32.32</v>
      </c>
      <c r="N6983">
        <v>1.79</v>
      </c>
      <c r="O6983">
        <v>-1.5</v>
      </c>
      <c r="P6983">
        <f xml:space="preserve"> IF(Stock_Info[[#This Row],[Close Price]] &gt; Stock_Info[[#This Row],[Open Price]], 1, 0)</f>
        <v>0</v>
      </c>
      <c r="Q6983" t="str">
        <f>IF(AND(Stock_Info[[#This Row],[% Deli. Qty to Traded Qty]]&gt;80,Stock_Info[[#This Row],[No. of Trades]]&lt;3000),"Unusual Day","")</f>
        <v/>
      </c>
      <c r="R6983" t="str">
        <f>IF(AND(Stock_Info[[#This Row],[Spread High-Low]] &lt; 10, Stock_Info[[#This Row],[% Deli. Qty to Traded Qty]] &gt; 90), "Good Day", "")</f>
        <v/>
      </c>
    </row>
    <row r="6984" spans="1:18">
      <c r="A6984" t="s">
        <v>67</v>
      </c>
      <c r="B6984" s="1">
        <v>45568</v>
      </c>
      <c r="C6984" s="1" t="str">
        <f>"WEEK" &amp;" " &amp;  INT((DAY(Stock_Info[[#This Row],[Date]])+WEEKDAY(DATE(YEAR(Stock_Info[[#This Row],[Date]]),MONTH(Stock_Info[[#This Row],[Date]]),1))-1)/7)+1</f>
        <v>WEEK 1</v>
      </c>
      <c r="D6984" s="12">
        <v>54.59</v>
      </c>
      <c r="E6984" s="12">
        <v>54.59</v>
      </c>
      <c r="F6984" s="12">
        <v>53.41</v>
      </c>
      <c r="G6984" s="12">
        <v>53.6</v>
      </c>
      <c r="H6984" s="12">
        <v>53.901292229365318</v>
      </c>
      <c r="I6984">
        <v>185416</v>
      </c>
      <c r="J6984">
        <v>1594</v>
      </c>
      <c r="K6984" s="12">
        <v>9994162</v>
      </c>
      <c r="L6984">
        <v>96419</v>
      </c>
      <c r="M6984">
        <v>52</v>
      </c>
      <c r="N6984">
        <v>1.18</v>
      </c>
      <c r="O6984">
        <v>-0.99</v>
      </c>
      <c r="P6984">
        <f xml:space="preserve"> IF(Stock_Info[[#This Row],[Close Price]] &gt; Stock_Info[[#This Row],[Open Price]], 1, 0)</f>
        <v>0</v>
      </c>
      <c r="Q6984" t="str">
        <f>IF(AND(Stock_Info[[#This Row],[% Deli. Qty to Traded Qty]]&gt;80,Stock_Info[[#This Row],[No. of Trades]]&lt;3000),"Unusual Day","")</f>
        <v/>
      </c>
      <c r="R6984" t="str">
        <f>IF(AND(Stock_Info[[#This Row],[Spread High-Low]] &lt; 10, Stock_Info[[#This Row],[% Deli. Qty to Traded Qty]] &gt; 90), "Good Day", "")</f>
        <v/>
      </c>
    </row>
    <row r="6985" spans="1:18">
      <c r="A6985" t="s">
        <v>67</v>
      </c>
      <c r="B6985" s="1">
        <v>45566</v>
      </c>
      <c r="C6985" s="1" t="str">
        <f>"WEEK" &amp;" " &amp;  INT((DAY(Stock_Info[[#This Row],[Date]])+WEEKDAY(DATE(YEAR(Stock_Info[[#This Row],[Date]]),MONTH(Stock_Info[[#This Row],[Date]]),1))-1)/7)+1</f>
        <v>WEEK 1</v>
      </c>
      <c r="D6985" s="12">
        <v>56.16</v>
      </c>
      <c r="E6985" s="12">
        <v>56.16</v>
      </c>
      <c r="F6985" s="12">
        <v>54.52</v>
      </c>
      <c r="G6985" s="12">
        <v>54.82</v>
      </c>
      <c r="H6985" s="12">
        <v>54.936912632296703</v>
      </c>
      <c r="I6985">
        <v>33731</v>
      </c>
      <c r="J6985">
        <v>330</v>
      </c>
      <c r="K6985" s="12">
        <v>1853077</v>
      </c>
      <c r="L6985">
        <v>12224</v>
      </c>
      <c r="M6985">
        <v>36.24</v>
      </c>
      <c r="N6985">
        <v>1.64</v>
      </c>
      <c r="O6985">
        <v>-1.34</v>
      </c>
      <c r="P6985">
        <f xml:space="preserve"> IF(Stock_Info[[#This Row],[Close Price]] &gt; Stock_Info[[#This Row],[Open Price]], 1, 0)</f>
        <v>0</v>
      </c>
      <c r="Q6985" t="str">
        <f>IF(AND(Stock_Info[[#This Row],[% Deli. Qty to Traded Qty]]&gt;80,Stock_Info[[#This Row],[No. of Trades]]&lt;3000),"Unusual Day","")</f>
        <v/>
      </c>
      <c r="R6985" t="str">
        <f>IF(AND(Stock_Info[[#This Row],[Spread High-Low]] &lt; 10, Stock_Info[[#This Row],[% Deli. Qty to Traded Qty]] &gt; 90), "Good Day", "")</f>
        <v/>
      </c>
    </row>
    <row r="6986" spans="1:18">
      <c r="A6986" t="s">
        <v>67</v>
      </c>
      <c r="B6986" s="1">
        <v>45565</v>
      </c>
      <c r="C6986" s="1" t="str">
        <f>"WEEK" &amp;" " &amp;  INT((DAY(Stock_Info[[#This Row],[Date]])+WEEKDAY(DATE(YEAR(Stock_Info[[#This Row],[Date]]),MONTH(Stock_Info[[#This Row],[Date]]),1))-1)/7)+1</f>
        <v>WEEK 5</v>
      </c>
      <c r="D6986" s="12">
        <v>56.9</v>
      </c>
      <c r="E6986" s="12">
        <v>56.9</v>
      </c>
      <c r="F6986" s="12">
        <v>54.97</v>
      </c>
      <c r="G6986" s="12">
        <v>55.06</v>
      </c>
      <c r="H6986" s="12">
        <v>55.237693714505724</v>
      </c>
      <c r="I6986">
        <v>51945</v>
      </c>
      <c r="J6986">
        <v>558</v>
      </c>
      <c r="K6986" s="12">
        <v>2869322</v>
      </c>
      <c r="L6986">
        <v>27130</v>
      </c>
      <c r="M6986">
        <v>52.23</v>
      </c>
      <c r="N6986">
        <v>1.93</v>
      </c>
      <c r="O6986">
        <v>-1.84</v>
      </c>
      <c r="P6986">
        <f xml:space="preserve"> IF(Stock_Info[[#This Row],[Close Price]] &gt; Stock_Info[[#This Row],[Open Price]], 1, 0)</f>
        <v>0</v>
      </c>
      <c r="Q6986" t="str">
        <f>IF(AND(Stock_Info[[#This Row],[% Deli. Qty to Traded Qty]]&gt;80,Stock_Info[[#This Row],[No. of Trades]]&lt;3000),"Unusual Day","")</f>
        <v/>
      </c>
      <c r="R6986" t="str">
        <f>IF(AND(Stock_Info[[#This Row],[Spread High-Low]] &lt; 10, Stock_Info[[#This Row],[% Deli. Qty to Traded Qty]] &gt; 90), "Good Day", "")</f>
        <v/>
      </c>
    </row>
    <row r="6987" spans="1:18">
      <c r="A6987" t="s">
        <v>67</v>
      </c>
      <c r="B6987" s="1">
        <v>45562</v>
      </c>
      <c r="C6987" s="1" t="str">
        <f>"WEEK" &amp;" " &amp;  INT((DAY(Stock_Info[[#This Row],[Date]])+WEEKDAY(DATE(YEAR(Stock_Info[[#This Row],[Date]]),MONTH(Stock_Info[[#This Row],[Date]]),1))-1)/7)+1</f>
        <v>WEEK 4</v>
      </c>
      <c r="D6987" s="12">
        <v>55.45</v>
      </c>
      <c r="E6987" s="12">
        <v>57.19</v>
      </c>
      <c r="F6987" s="12">
        <v>55.45</v>
      </c>
      <c r="G6987" s="12">
        <v>55.83</v>
      </c>
      <c r="H6987" s="12">
        <v>56.386085677453472</v>
      </c>
      <c r="I6987">
        <v>121012</v>
      </c>
      <c r="J6987">
        <v>1193</v>
      </c>
      <c r="K6987" s="12">
        <v>6823393</v>
      </c>
      <c r="L6987">
        <v>53814</v>
      </c>
      <c r="M6987">
        <v>44.47</v>
      </c>
      <c r="N6987">
        <v>1.74</v>
      </c>
      <c r="O6987">
        <v>0.38</v>
      </c>
      <c r="P6987">
        <f xml:space="preserve"> IF(Stock_Info[[#This Row],[Close Price]] &gt; Stock_Info[[#This Row],[Open Price]], 1, 0)</f>
        <v>1</v>
      </c>
      <c r="Q6987" t="str">
        <f>IF(AND(Stock_Info[[#This Row],[% Deli. Qty to Traded Qty]]&gt;80,Stock_Info[[#This Row],[No. of Trades]]&lt;3000),"Unusual Day","")</f>
        <v/>
      </c>
      <c r="R6987" t="str">
        <f>IF(AND(Stock_Info[[#This Row],[Spread High-Low]] &lt; 10, Stock_Info[[#This Row],[% Deli. Qty to Traded Qty]] &gt; 90), "Good Day", "")</f>
        <v/>
      </c>
    </row>
    <row r="6988" spans="1:18">
      <c r="A6988" t="s">
        <v>67</v>
      </c>
      <c r="B6988" s="1">
        <v>45561</v>
      </c>
      <c r="C6988" s="1" t="str">
        <f>"WEEK" &amp;" " &amp;  INT((DAY(Stock_Info[[#This Row],[Date]])+WEEKDAY(DATE(YEAR(Stock_Info[[#This Row],[Date]]),MONTH(Stock_Info[[#This Row],[Date]]),1))-1)/7)+1</f>
        <v>WEEK 4</v>
      </c>
      <c r="D6988" s="12">
        <v>55.61</v>
      </c>
      <c r="E6988" s="12">
        <v>57.81</v>
      </c>
      <c r="F6988" s="12">
        <v>55.12</v>
      </c>
      <c r="G6988" s="12">
        <v>55.92</v>
      </c>
      <c r="H6988" s="12">
        <v>56.403574049383479</v>
      </c>
      <c r="I6988">
        <v>96753</v>
      </c>
      <c r="J6988">
        <v>775</v>
      </c>
      <c r="K6988" s="12">
        <v>5457215</v>
      </c>
      <c r="L6988">
        <v>21303</v>
      </c>
      <c r="M6988">
        <v>22.02</v>
      </c>
      <c r="N6988">
        <v>2.69</v>
      </c>
      <c r="O6988">
        <v>0.31</v>
      </c>
      <c r="P6988">
        <f xml:space="preserve"> IF(Stock_Info[[#This Row],[Close Price]] &gt; Stock_Info[[#This Row],[Open Price]], 1, 0)</f>
        <v>1</v>
      </c>
      <c r="Q6988" t="str">
        <f>IF(AND(Stock_Info[[#This Row],[% Deli. Qty to Traded Qty]]&gt;80,Stock_Info[[#This Row],[No. of Trades]]&lt;3000),"Unusual Day","")</f>
        <v/>
      </c>
      <c r="R6988" t="str">
        <f>IF(AND(Stock_Info[[#This Row],[Spread High-Low]] &lt; 10, Stock_Info[[#This Row],[% Deli. Qty to Traded Qty]] &gt; 90), "Good Day", "")</f>
        <v/>
      </c>
    </row>
    <row r="6989" spans="1:18">
      <c r="A6989" t="s">
        <v>67</v>
      </c>
      <c r="B6989" s="1">
        <v>45560</v>
      </c>
      <c r="C6989" s="1" t="str">
        <f>"WEEK" &amp;" " &amp;  INT((DAY(Stock_Info[[#This Row],[Date]])+WEEKDAY(DATE(YEAR(Stock_Info[[#This Row],[Date]]),MONTH(Stock_Info[[#This Row],[Date]]),1))-1)/7)+1</f>
        <v>WEEK 4</v>
      </c>
      <c r="D6989" s="12">
        <v>55.1</v>
      </c>
      <c r="E6989" s="12">
        <v>56.09</v>
      </c>
      <c r="F6989" s="12">
        <v>55.1</v>
      </c>
      <c r="G6989" s="12">
        <v>55.68</v>
      </c>
      <c r="H6989" s="12">
        <v>55.664196820372638</v>
      </c>
      <c r="I6989">
        <v>55604</v>
      </c>
      <c r="J6989">
        <v>752</v>
      </c>
      <c r="K6989" s="12">
        <v>3095152</v>
      </c>
      <c r="L6989">
        <v>25376</v>
      </c>
      <c r="M6989">
        <v>45.64</v>
      </c>
      <c r="N6989">
        <v>0.99</v>
      </c>
      <c r="O6989">
        <v>0.57999999999999996</v>
      </c>
      <c r="P6989">
        <f xml:space="preserve"> IF(Stock_Info[[#This Row],[Close Price]] &gt; Stock_Info[[#This Row],[Open Price]], 1, 0)</f>
        <v>1</v>
      </c>
      <c r="Q6989" t="str">
        <f>IF(AND(Stock_Info[[#This Row],[% Deli. Qty to Traded Qty]]&gt;80,Stock_Info[[#This Row],[No. of Trades]]&lt;3000),"Unusual Day","")</f>
        <v/>
      </c>
      <c r="R6989" t="str">
        <f>IF(AND(Stock_Info[[#This Row],[Spread High-Low]] &lt; 10, Stock_Info[[#This Row],[% Deli. Qty to Traded Qty]] &gt; 90), "Good Day", "")</f>
        <v/>
      </c>
    </row>
    <row r="6990" spans="1:18">
      <c r="A6990" t="s">
        <v>67</v>
      </c>
      <c r="B6990" s="1">
        <v>45559</v>
      </c>
      <c r="C6990" s="1" t="str">
        <f>"WEEK" &amp;" " &amp;  INT((DAY(Stock_Info[[#This Row],[Date]])+WEEKDAY(DATE(YEAR(Stock_Info[[#This Row],[Date]]),MONTH(Stock_Info[[#This Row],[Date]]),1))-1)/7)+1</f>
        <v>WEEK 4</v>
      </c>
      <c r="D6990" s="12">
        <v>57.63</v>
      </c>
      <c r="E6990" s="12">
        <v>57.91</v>
      </c>
      <c r="F6990" s="12">
        <v>55.5</v>
      </c>
      <c r="G6990" s="12">
        <v>55.88</v>
      </c>
      <c r="H6990" s="12">
        <v>56.474744289876277</v>
      </c>
      <c r="I6990">
        <v>79289</v>
      </c>
      <c r="J6990">
        <v>734</v>
      </c>
      <c r="K6990" s="12">
        <v>4477826</v>
      </c>
      <c r="L6990">
        <v>15953</v>
      </c>
      <c r="M6990">
        <v>20.12</v>
      </c>
      <c r="N6990">
        <v>2.41</v>
      </c>
      <c r="O6990">
        <v>-1.75</v>
      </c>
      <c r="P6990">
        <f xml:space="preserve"> IF(Stock_Info[[#This Row],[Close Price]] &gt; Stock_Info[[#This Row],[Open Price]], 1, 0)</f>
        <v>0</v>
      </c>
      <c r="Q6990" t="str">
        <f>IF(AND(Stock_Info[[#This Row],[% Deli. Qty to Traded Qty]]&gt;80,Stock_Info[[#This Row],[No. of Trades]]&lt;3000),"Unusual Day","")</f>
        <v/>
      </c>
      <c r="R6990" t="str">
        <f>IF(AND(Stock_Info[[#This Row],[Spread High-Low]] &lt; 10, Stock_Info[[#This Row],[% Deli. Qty to Traded Qty]] &gt; 90), "Good Day", "")</f>
        <v/>
      </c>
    </row>
    <row r="6991" spans="1:18">
      <c r="A6991" t="s">
        <v>67</v>
      </c>
      <c r="B6991" s="1">
        <v>45558</v>
      </c>
      <c r="C6991" s="1" t="str">
        <f>"WEEK" &amp;" " &amp;  INT((DAY(Stock_Info[[#This Row],[Date]])+WEEKDAY(DATE(YEAR(Stock_Info[[#This Row],[Date]]),MONTH(Stock_Info[[#This Row],[Date]]),1))-1)/7)+1</f>
        <v>WEEK 4</v>
      </c>
      <c r="D6991" s="12">
        <v>55.3</v>
      </c>
      <c r="E6991" s="12">
        <v>57.9</v>
      </c>
      <c r="F6991" s="12">
        <v>54.6</v>
      </c>
      <c r="G6991" s="12">
        <v>57.3</v>
      </c>
      <c r="H6991" s="12">
        <v>56.908426252192243</v>
      </c>
      <c r="I6991">
        <v>310755</v>
      </c>
      <c r="J6991">
        <v>1976</v>
      </c>
      <c r="K6991" s="12">
        <v>17684578</v>
      </c>
      <c r="L6991">
        <v>101201</v>
      </c>
      <c r="M6991">
        <v>32.57</v>
      </c>
      <c r="N6991">
        <v>3.3</v>
      </c>
      <c r="O6991">
        <v>2</v>
      </c>
      <c r="P6991">
        <f xml:space="preserve"> IF(Stock_Info[[#This Row],[Close Price]] &gt; Stock_Info[[#This Row],[Open Price]], 1, 0)</f>
        <v>1</v>
      </c>
      <c r="Q6991" t="str">
        <f>IF(AND(Stock_Info[[#This Row],[% Deli. Qty to Traded Qty]]&gt;80,Stock_Info[[#This Row],[No. of Trades]]&lt;3000),"Unusual Day","")</f>
        <v/>
      </c>
      <c r="R6991" t="str">
        <f>IF(AND(Stock_Info[[#This Row],[Spread High-Low]] &lt; 10, Stock_Info[[#This Row],[% Deli. Qty to Traded Qty]] &gt; 90), "Good Day", "")</f>
        <v/>
      </c>
    </row>
    <row r="6992" spans="1:18">
      <c r="A6992" t="s">
        <v>67</v>
      </c>
      <c r="B6992" s="1">
        <v>45555</v>
      </c>
      <c r="C6992" s="1" t="str">
        <f>"WEEK" &amp;" " &amp;  INT((DAY(Stock_Info[[#This Row],[Date]])+WEEKDAY(DATE(YEAR(Stock_Info[[#This Row],[Date]]),MONTH(Stock_Info[[#This Row],[Date]]),1))-1)/7)+1</f>
        <v>WEEK 3</v>
      </c>
      <c r="D6992" s="12">
        <v>55.19</v>
      </c>
      <c r="E6992" s="12">
        <v>55.19</v>
      </c>
      <c r="F6992" s="12">
        <v>53.94</v>
      </c>
      <c r="G6992" s="12">
        <v>54.21</v>
      </c>
      <c r="H6992" s="12">
        <v>54.257837928748799</v>
      </c>
      <c r="I6992">
        <v>101079</v>
      </c>
      <c r="J6992">
        <v>1146</v>
      </c>
      <c r="K6992" s="12">
        <v>5484328</v>
      </c>
      <c r="L6992">
        <v>38038</v>
      </c>
      <c r="M6992">
        <v>37.630000000000003</v>
      </c>
      <c r="N6992">
        <v>1.25</v>
      </c>
      <c r="O6992">
        <v>-0.98</v>
      </c>
      <c r="P6992">
        <f xml:space="preserve"> IF(Stock_Info[[#This Row],[Close Price]] &gt; Stock_Info[[#This Row],[Open Price]], 1, 0)</f>
        <v>0</v>
      </c>
      <c r="Q6992" t="str">
        <f>IF(AND(Stock_Info[[#This Row],[% Deli. Qty to Traded Qty]]&gt;80,Stock_Info[[#This Row],[No. of Trades]]&lt;3000),"Unusual Day","")</f>
        <v/>
      </c>
      <c r="R6992" t="str">
        <f>IF(AND(Stock_Info[[#This Row],[Spread High-Low]] &lt; 10, Stock_Info[[#This Row],[% Deli. Qty to Traded Qty]] &gt; 90), "Good Day", "")</f>
        <v/>
      </c>
    </row>
    <row r="6993" spans="1:18">
      <c r="A6993" t="s">
        <v>67</v>
      </c>
      <c r="B6993" s="1">
        <v>45554</v>
      </c>
      <c r="C6993" s="1" t="str">
        <f>"WEEK" &amp;" " &amp;  INT((DAY(Stock_Info[[#This Row],[Date]])+WEEKDAY(DATE(YEAR(Stock_Info[[#This Row],[Date]]),MONTH(Stock_Info[[#This Row],[Date]]),1))-1)/7)+1</f>
        <v>WEEK 3</v>
      </c>
      <c r="D6993" s="12">
        <v>56.78</v>
      </c>
      <c r="E6993" s="12">
        <v>56.78</v>
      </c>
      <c r="F6993" s="12">
        <v>53.57</v>
      </c>
      <c r="G6993" s="12">
        <v>54.11</v>
      </c>
      <c r="H6993" s="12">
        <v>54.602359495064817</v>
      </c>
      <c r="I6993">
        <v>123501</v>
      </c>
      <c r="J6993">
        <v>1054</v>
      </c>
      <c r="K6993" s="12">
        <v>6743446</v>
      </c>
      <c r="L6993">
        <v>63437</v>
      </c>
      <c r="M6993">
        <v>51.37</v>
      </c>
      <c r="N6993">
        <v>3.21</v>
      </c>
      <c r="O6993">
        <v>-2.67</v>
      </c>
      <c r="P6993">
        <f xml:space="preserve"> IF(Stock_Info[[#This Row],[Close Price]] &gt; Stock_Info[[#This Row],[Open Price]], 1, 0)</f>
        <v>0</v>
      </c>
      <c r="Q6993" t="str">
        <f>IF(AND(Stock_Info[[#This Row],[% Deli. Qty to Traded Qty]]&gt;80,Stock_Info[[#This Row],[No. of Trades]]&lt;3000),"Unusual Day","")</f>
        <v/>
      </c>
      <c r="R6993" t="str">
        <f>IF(AND(Stock_Info[[#This Row],[Spread High-Low]] &lt; 10, Stock_Info[[#This Row],[% Deli. Qty to Traded Qty]] &gt; 90), "Good Day", "")</f>
        <v/>
      </c>
    </row>
    <row r="6994" spans="1:18">
      <c r="A6994" t="s">
        <v>67</v>
      </c>
      <c r="B6994" s="1">
        <v>45553</v>
      </c>
      <c r="C6994" s="1" t="str">
        <f>"WEEK" &amp;" " &amp;  INT((DAY(Stock_Info[[#This Row],[Date]])+WEEKDAY(DATE(YEAR(Stock_Info[[#This Row],[Date]]),MONTH(Stock_Info[[#This Row],[Date]]),1))-1)/7)+1</f>
        <v>WEEK 3</v>
      </c>
      <c r="D6994" s="12">
        <v>56</v>
      </c>
      <c r="E6994" s="12">
        <v>56.44</v>
      </c>
      <c r="F6994" s="12">
        <v>55.06</v>
      </c>
      <c r="G6994" s="12">
        <v>55.91</v>
      </c>
      <c r="H6994" s="12">
        <v>55.810339044913341</v>
      </c>
      <c r="I6994">
        <v>202746</v>
      </c>
      <c r="J6994">
        <v>2085</v>
      </c>
      <c r="K6994" s="12">
        <v>11315323</v>
      </c>
      <c r="L6994">
        <v>97600</v>
      </c>
      <c r="M6994">
        <v>48.14</v>
      </c>
      <c r="N6994">
        <v>1.38</v>
      </c>
      <c r="O6994">
        <v>-0.09</v>
      </c>
      <c r="P6994">
        <f xml:space="preserve"> IF(Stock_Info[[#This Row],[Close Price]] &gt; Stock_Info[[#This Row],[Open Price]], 1, 0)</f>
        <v>0</v>
      </c>
      <c r="Q6994" t="str">
        <f>IF(AND(Stock_Info[[#This Row],[% Deli. Qty to Traded Qty]]&gt;80,Stock_Info[[#This Row],[No. of Trades]]&lt;3000),"Unusual Day","")</f>
        <v/>
      </c>
      <c r="R6994" t="str">
        <f>IF(AND(Stock_Info[[#This Row],[Spread High-Low]] &lt; 10, Stock_Info[[#This Row],[% Deli. Qty to Traded Qty]] &gt; 90), "Good Day", "")</f>
        <v/>
      </c>
    </row>
    <row r="6995" spans="1:18">
      <c r="A6995" t="s">
        <v>67</v>
      </c>
      <c r="B6995" s="1">
        <v>45552</v>
      </c>
      <c r="C6995" s="1" t="str">
        <f>"WEEK" &amp;" " &amp;  INT((DAY(Stock_Info[[#This Row],[Date]])+WEEKDAY(DATE(YEAR(Stock_Info[[#This Row],[Date]]),MONTH(Stock_Info[[#This Row],[Date]]),1))-1)/7)+1</f>
        <v>WEEK 3</v>
      </c>
      <c r="D6995" s="12">
        <v>56.4</v>
      </c>
      <c r="E6995" s="12">
        <v>56.81</v>
      </c>
      <c r="F6995" s="12">
        <v>55.37</v>
      </c>
      <c r="G6995" s="12">
        <v>55.95</v>
      </c>
      <c r="H6995" s="12">
        <v>56.216719496080351</v>
      </c>
      <c r="I6995">
        <v>123353</v>
      </c>
      <c r="J6995">
        <v>1292</v>
      </c>
      <c r="K6995" s="12">
        <v>6934501</v>
      </c>
      <c r="L6995">
        <v>67789</v>
      </c>
      <c r="M6995">
        <v>54.96</v>
      </c>
      <c r="N6995">
        <v>1.44</v>
      </c>
      <c r="O6995">
        <v>-0.45</v>
      </c>
      <c r="P6995">
        <f xml:space="preserve"> IF(Stock_Info[[#This Row],[Close Price]] &gt; Stock_Info[[#This Row],[Open Price]], 1, 0)</f>
        <v>0</v>
      </c>
      <c r="Q6995" t="str">
        <f>IF(AND(Stock_Info[[#This Row],[% Deli. Qty to Traded Qty]]&gt;80,Stock_Info[[#This Row],[No. of Trades]]&lt;3000),"Unusual Day","")</f>
        <v/>
      </c>
      <c r="R6995" t="str">
        <f>IF(AND(Stock_Info[[#This Row],[Spread High-Low]] &lt; 10, Stock_Info[[#This Row],[% Deli. Qty to Traded Qty]] &gt; 90), "Good Day", "")</f>
        <v/>
      </c>
    </row>
    <row r="6996" spans="1:18">
      <c r="A6996" t="s">
        <v>67</v>
      </c>
      <c r="B6996" s="1">
        <v>45551</v>
      </c>
      <c r="C6996" s="1" t="str">
        <f>"WEEK" &amp;" " &amp;  INT((DAY(Stock_Info[[#This Row],[Date]])+WEEKDAY(DATE(YEAR(Stock_Info[[#This Row],[Date]]),MONTH(Stock_Info[[#This Row],[Date]]),1))-1)/7)+1</f>
        <v>WEEK 3</v>
      </c>
      <c r="D6996" s="12">
        <v>56.55</v>
      </c>
      <c r="E6996" s="12">
        <v>57.55</v>
      </c>
      <c r="F6996" s="12">
        <v>56.4</v>
      </c>
      <c r="G6996" s="12">
        <v>57.02</v>
      </c>
      <c r="H6996" s="12">
        <v>56.871296209930662</v>
      </c>
      <c r="I6996">
        <v>128652</v>
      </c>
      <c r="J6996">
        <v>1232</v>
      </c>
      <c r="K6996" s="12">
        <v>7316606</v>
      </c>
      <c r="L6996">
        <v>62682</v>
      </c>
      <c r="M6996">
        <v>48.72</v>
      </c>
      <c r="N6996">
        <v>1.1499999999999999</v>
      </c>
      <c r="O6996">
        <v>0.47</v>
      </c>
      <c r="P6996">
        <f xml:space="preserve"> IF(Stock_Info[[#This Row],[Close Price]] &gt; Stock_Info[[#This Row],[Open Price]], 1, 0)</f>
        <v>1</v>
      </c>
      <c r="Q6996" t="str">
        <f>IF(AND(Stock_Info[[#This Row],[% Deli. Qty to Traded Qty]]&gt;80,Stock_Info[[#This Row],[No. of Trades]]&lt;3000),"Unusual Day","")</f>
        <v/>
      </c>
      <c r="R6996" t="str">
        <f>IF(AND(Stock_Info[[#This Row],[Spread High-Low]] &lt; 10, Stock_Info[[#This Row],[% Deli. Qty to Traded Qty]] &gt; 90), "Good Day", "")</f>
        <v/>
      </c>
    </row>
    <row r="6997" spans="1:18">
      <c r="A6997" t="s">
        <v>67</v>
      </c>
      <c r="B6997" s="1">
        <v>45548</v>
      </c>
      <c r="C6997" s="1" t="str">
        <f>"WEEK" &amp;" " &amp;  INT((DAY(Stock_Info[[#This Row],[Date]])+WEEKDAY(DATE(YEAR(Stock_Info[[#This Row],[Date]]),MONTH(Stock_Info[[#This Row],[Date]]),1))-1)/7)+1</f>
        <v>WEEK 2</v>
      </c>
      <c r="D6997" s="12">
        <v>55.05</v>
      </c>
      <c r="E6997" s="12">
        <v>58</v>
      </c>
      <c r="F6997" s="12">
        <v>55.01</v>
      </c>
      <c r="G6997" s="12">
        <v>56.55</v>
      </c>
      <c r="H6997" s="12">
        <v>56.644817225838757</v>
      </c>
      <c r="I6997">
        <v>199700</v>
      </c>
      <c r="J6997">
        <v>1585</v>
      </c>
      <c r="K6997" s="12">
        <v>11311970</v>
      </c>
      <c r="L6997">
        <v>48563</v>
      </c>
      <c r="M6997">
        <v>24.32</v>
      </c>
      <c r="N6997">
        <v>2.99</v>
      </c>
      <c r="O6997">
        <v>1.5</v>
      </c>
      <c r="P6997">
        <f xml:space="preserve"> IF(Stock_Info[[#This Row],[Close Price]] &gt; Stock_Info[[#This Row],[Open Price]], 1, 0)</f>
        <v>1</v>
      </c>
      <c r="Q6997" t="str">
        <f>IF(AND(Stock_Info[[#This Row],[% Deli. Qty to Traded Qty]]&gt;80,Stock_Info[[#This Row],[No. of Trades]]&lt;3000),"Unusual Day","")</f>
        <v/>
      </c>
      <c r="R6997" t="str">
        <f>IF(AND(Stock_Info[[#This Row],[Spread High-Low]] &lt; 10, Stock_Info[[#This Row],[% Deli. Qty to Traded Qty]] &gt; 90), "Good Day", "")</f>
        <v/>
      </c>
    </row>
    <row r="6998" spans="1:18">
      <c r="A6998" t="s">
        <v>67</v>
      </c>
      <c r="B6998" s="1">
        <v>45547</v>
      </c>
      <c r="C6998" s="1" t="str">
        <f>"WEEK" &amp;" " &amp;  INT((DAY(Stock_Info[[#This Row],[Date]])+WEEKDAY(DATE(YEAR(Stock_Info[[#This Row],[Date]]),MONTH(Stock_Info[[#This Row],[Date]]),1))-1)/7)+1</f>
        <v>WEEK 2</v>
      </c>
      <c r="D6998" s="12">
        <v>55.2</v>
      </c>
      <c r="E6998" s="12">
        <v>55.9</v>
      </c>
      <c r="F6998" s="12">
        <v>54.5</v>
      </c>
      <c r="G6998" s="12">
        <v>54.93</v>
      </c>
      <c r="H6998" s="12">
        <v>54.88586045725004</v>
      </c>
      <c r="I6998">
        <v>260164</v>
      </c>
      <c r="J6998">
        <v>1411</v>
      </c>
      <c r="K6998" s="12">
        <v>14279325</v>
      </c>
      <c r="L6998">
        <v>74440</v>
      </c>
      <c r="M6998">
        <v>28.61</v>
      </c>
      <c r="N6998">
        <v>1.4</v>
      </c>
      <c r="O6998">
        <v>-0.27</v>
      </c>
      <c r="P6998">
        <f xml:space="preserve"> IF(Stock_Info[[#This Row],[Close Price]] &gt; Stock_Info[[#This Row],[Open Price]], 1, 0)</f>
        <v>0</v>
      </c>
      <c r="Q6998" t="str">
        <f>IF(AND(Stock_Info[[#This Row],[% Deli. Qty to Traded Qty]]&gt;80,Stock_Info[[#This Row],[No. of Trades]]&lt;3000),"Unusual Day","")</f>
        <v/>
      </c>
      <c r="R6998" t="str">
        <f>IF(AND(Stock_Info[[#This Row],[Spread High-Low]] &lt; 10, Stock_Info[[#This Row],[% Deli. Qty to Traded Qty]] &gt; 90), "Good Day", "")</f>
        <v/>
      </c>
    </row>
    <row r="6999" spans="1:18">
      <c r="A6999" t="s">
        <v>67</v>
      </c>
      <c r="B6999" s="1">
        <v>45546</v>
      </c>
      <c r="C6999" s="1" t="str">
        <f>"WEEK" &amp;" " &amp;  INT((DAY(Stock_Info[[#This Row],[Date]])+WEEKDAY(DATE(YEAR(Stock_Info[[#This Row],[Date]]),MONTH(Stock_Info[[#This Row],[Date]]),1))-1)/7)+1</f>
        <v>WEEK 2</v>
      </c>
      <c r="D6999" s="12">
        <v>55.71</v>
      </c>
      <c r="E6999" s="12">
        <v>56.24</v>
      </c>
      <c r="F6999" s="12">
        <v>54.5</v>
      </c>
      <c r="G6999" s="12">
        <v>54.76</v>
      </c>
      <c r="H6999" s="12">
        <v>55.368219227388195</v>
      </c>
      <c r="I6999">
        <v>144471</v>
      </c>
      <c r="J6999">
        <v>1609</v>
      </c>
      <c r="K6999" s="12">
        <v>7999102</v>
      </c>
      <c r="L6999">
        <v>81275</v>
      </c>
      <c r="M6999">
        <v>56.26</v>
      </c>
      <c r="N6999">
        <v>1.74</v>
      </c>
      <c r="O6999">
        <v>-0.95</v>
      </c>
      <c r="P6999">
        <f xml:space="preserve"> IF(Stock_Info[[#This Row],[Close Price]] &gt; Stock_Info[[#This Row],[Open Price]], 1, 0)</f>
        <v>0</v>
      </c>
      <c r="Q6999" t="str">
        <f>IF(AND(Stock_Info[[#This Row],[% Deli. Qty to Traded Qty]]&gt;80,Stock_Info[[#This Row],[No. of Trades]]&lt;3000),"Unusual Day","")</f>
        <v/>
      </c>
      <c r="R6999" t="str">
        <f>IF(AND(Stock_Info[[#This Row],[Spread High-Low]] &lt; 10, Stock_Info[[#This Row],[% Deli. Qty to Traded Qty]] &gt; 90), "Good Day", "")</f>
        <v/>
      </c>
    </row>
    <row r="7000" spans="1:18">
      <c r="A7000" t="s">
        <v>67</v>
      </c>
      <c r="B7000" s="1">
        <v>45545</v>
      </c>
      <c r="C7000" s="1" t="str">
        <f>"WEEK" &amp;" " &amp;  INT((DAY(Stock_Info[[#This Row],[Date]])+WEEKDAY(DATE(YEAR(Stock_Info[[#This Row],[Date]]),MONTH(Stock_Info[[#This Row],[Date]]),1))-1)/7)+1</f>
        <v>WEEK 2</v>
      </c>
      <c r="D7000" s="12">
        <v>56.01</v>
      </c>
      <c r="E7000" s="12">
        <v>57</v>
      </c>
      <c r="F7000" s="12">
        <v>55.55</v>
      </c>
      <c r="G7000" s="12">
        <v>55.71</v>
      </c>
      <c r="H7000" s="12">
        <v>56.29291745199896</v>
      </c>
      <c r="I7000">
        <v>130518</v>
      </c>
      <c r="J7000">
        <v>979</v>
      </c>
      <c r="K7000" s="12">
        <v>7347239</v>
      </c>
      <c r="L7000">
        <v>35097</v>
      </c>
      <c r="M7000">
        <v>26.89</v>
      </c>
      <c r="N7000">
        <v>1.45</v>
      </c>
      <c r="O7000">
        <v>-0.3</v>
      </c>
      <c r="P7000">
        <f xml:space="preserve"> IF(Stock_Info[[#This Row],[Close Price]] &gt; Stock_Info[[#This Row],[Open Price]], 1, 0)</f>
        <v>0</v>
      </c>
      <c r="Q7000" t="str">
        <f>IF(AND(Stock_Info[[#This Row],[% Deli. Qty to Traded Qty]]&gt;80,Stock_Info[[#This Row],[No. of Trades]]&lt;3000),"Unusual Day","")</f>
        <v/>
      </c>
      <c r="R7000" t="str">
        <f>IF(AND(Stock_Info[[#This Row],[Spread High-Low]] &lt; 10, Stock_Info[[#This Row],[% Deli. Qty to Traded Qty]] &gt; 90), "Good Day", "")</f>
        <v/>
      </c>
    </row>
    <row r="7001" spans="1:18">
      <c r="A7001" t="s">
        <v>68</v>
      </c>
      <c r="B7001" s="1">
        <v>45910</v>
      </c>
      <c r="C7001" s="1" t="str">
        <f>"WEEK" &amp;" " &amp;  INT((DAY(Stock_Info[[#This Row],[Date]])+WEEKDAY(DATE(YEAR(Stock_Info[[#This Row],[Date]]),MONTH(Stock_Info[[#This Row],[Date]]),1))-1)/7)+1</f>
        <v>WEEK 2</v>
      </c>
      <c r="D7001" s="12">
        <v>104.4</v>
      </c>
      <c r="E7001" s="12">
        <v>106.85</v>
      </c>
      <c r="F7001" s="12">
        <v>104.4</v>
      </c>
      <c r="G7001" s="12">
        <v>106.25</v>
      </c>
      <c r="H7001" s="12">
        <v>106.04062714443417</v>
      </c>
      <c r="I7001">
        <v>670340</v>
      </c>
      <c r="J7001">
        <v>5576</v>
      </c>
      <c r="K7001" s="12">
        <v>71083274</v>
      </c>
      <c r="N7001">
        <v>2.4500000000000002</v>
      </c>
      <c r="O7001">
        <v>1.85</v>
      </c>
      <c r="P7001">
        <f xml:space="preserve"> IF(Stock_Info[[#This Row],[Close Price]] &gt; Stock_Info[[#This Row],[Open Price]], 1, 0)</f>
        <v>1</v>
      </c>
      <c r="Q7001" t="str">
        <f>IF(AND(Stock_Info[[#This Row],[% Deli. Qty to Traded Qty]]&gt;80,Stock_Info[[#This Row],[No. of Trades]]&lt;3000),"Unusual Day","")</f>
        <v/>
      </c>
      <c r="R7001" t="str">
        <f>IF(AND(Stock_Info[[#This Row],[Spread High-Low]] &lt; 10, Stock_Info[[#This Row],[% Deli. Qty to Traded Qty]] &gt; 90), "Good Day", "")</f>
        <v/>
      </c>
    </row>
    <row r="7002" spans="1:18">
      <c r="A7002" t="s">
        <v>68</v>
      </c>
      <c r="B7002" s="1">
        <v>45909</v>
      </c>
      <c r="C7002" s="1" t="str">
        <f>"WEEK" &amp;" " &amp;  INT((DAY(Stock_Info[[#This Row],[Date]])+WEEKDAY(DATE(YEAR(Stock_Info[[#This Row],[Date]]),MONTH(Stock_Info[[#This Row],[Date]]),1))-1)/7)+1</f>
        <v>WEEK 2</v>
      </c>
      <c r="D7002" s="12">
        <v>104.4</v>
      </c>
      <c r="E7002" s="12">
        <v>104.8</v>
      </c>
      <c r="F7002" s="12">
        <v>103.8</v>
      </c>
      <c r="G7002" s="12">
        <v>104.3</v>
      </c>
      <c r="H7002" s="12">
        <v>104.33269239118974</v>
      </c>
      <c r="I7002">
        <v>161221</v>
      </c>
      <c r="J7002">
        <v>1906</v>
      </c>
      <c r="K7002" s="12">
        <v>16820621</v>
      </c>
      <c r="L7002">
        <v>87137</v>
      </c>
      <c r="M7002">
        <v>54.05</v>
      </c>
      <c r="N7002">
        <v>1</v>
      </c>
      <c r="O7002">
        <v>-0.1</v>
      </c>
      <c r="P7002">
        <f xml:space="preserve"> IF(Stock_Info[[#This Row],[Close Price]] &gt; Stock_Info[[#This Row],[Open Price]], 1, 0)</f>
        <v>0</v>
      </c>
      <c r="Q7002" t="str">
        <f>IF(AND(Stock_Info[[#This Row],[% Deli. Qty to Traded Qty]]&gt;80,Stock_Info[[#This Row],[No. of Trades]]&lt;3000),"Unusual Day","")</f>
        <v/>
      </c>
      <c r="R7002" t="str">
        <f>IF(AND(Stock_Info[[#This Row],[Spread High-Low]] &lt; 10, Stock_Info[[#This Row],[% Deli. Qty to Traded Qty]] &gt; 90), "Good Day", "")</f>
        <v/>
      </c>
    </row>
    <row r="7003" spans="1:18">
      <c r="A7003" t="s">
        <v>68</v>
      </c>
      <c r="B7003" s="1">
        <v>45908</v>
      </c>
      <c r="C7003" s="1" t="str">
        <f>"WEEK" &amp;" " &amp;  INT((DAY(Stock_Info[[#This Row],[Date]])+WEEKDAY(DATE(YEAR(Stock_Info[[#This Row],[Date]]),MONTH(Stock_Info[[#This Row],[Date]]),1))-1)/7)+1</f>
        <v>WEEK 2</v>
      </c>
      <c r="D7003" s="12">
        <v>104.1</v>
      </c>
      <c r="E7003" s="12">
        <v>104.85</v>
      </c>
      <c r="F7003" s="12">
        <v>103.8</v>
      </c>
      <c r="G7003" s="12">
        <v>104.2</v>
      </c>
      <c r="H7003" s="12">
        <v>104.39011261194982</v>
      </c>
      <c r="I7003">
        <v>407772</v>
      </c>
      <c r="J7003">
        <v>3572</v>
      </c>
      <c r="K7003" s="12">
        <v>42567365</v>
      </c>
      <c r="L7003">
        <v>288112</v>
      </c>
      <c r="M7003">
        <v>70.66</v>
      </c>
      <c r="N7003">
        <v>1.05</v>
      </c>
      <c r="O7003">
        <v>0.1</v>
      </c>
      <c r="P7003">
        <f xml:space="preserve"> IF(Stock_Info[[#This Row],[Close Price]] &gt; Stock_Info[[#This Row],[Open Price]], 1, 0)</f>
        <v>1</v>
      </c>
      <c r="Q7003" t="str">
        <f>IF(AND(Stock_Info[[#This Row],[% Deli. Qty to Traded Qty]]&gt;80,Stock_Info[[#This Row],[No. of Trades]]&lt;3000),"Unusual Day","")</f>
        <v/>
      </c>
      <c r="R7003" t="str">
        <f>IF(AND(Stock_Info[[#This Row],[Spread High-Low]] &lt; 10, Stock_Info[[#This Row],[% Deli. Qty to Traded Qty]] &gt; 90), "Good Day", "")</f>
        <v/>
      </c>
    </row>
    <row r="7004" spans="1:18">
      <c r="A7004" t="s">
        <v>68</v>
      </c>
      <c r="B7004" s="1">
        <v>45905</v>
      </c>
      <c r="C7004" s="1" t="str">
        <f>"WEEK" &amp;" " &amp;  INT((DAY(Stock_Info[[#This Row],[Date]])+WEEKDAY(DATE(YEAR(Stock_Info[[#This Row],[Date]]),MONTH(Stock_Info[[#This Row],[Date]]),1))-1)/7)+1</f>
        <v>WEEK 1</v>
      </c>
      <c r="D7004" s="12">
        <v>103.3</v>
      </c>
      <c r="E7004" s="12">
        <v>104.1</v>
      </c>
      <c r="F7004" s="12">
        <v>102.65</v>
      </c>
      <c r="G7004" s="12">
        <v>103.75</v>
      </c>
      <c r="H7004" s="12">
        <v>103.40225585801892</v>
      </c>
      <c r="I7004">
        <v>223241</v>
      </c>
      <c r="J7004">
        <v>1605</v>
      </c>
      <c r="K7004" s="12">
        <v>23083623</v>
      </c>
      <c r="L7004">
        <v>71173</v>
      </c>
      <c r="M7004">
        <v>31.88</v>
      </c>
      <c r="N7004">
        <v>1.45</v>
      </c>
      <c r="O7004">
        <v>0.45</v>
      </c>
      <c r="P7004">
        <f xml:space="preserve"> IF(Stock_Info[[#This Row],[Close Price]] &gt; Stock_Info[[#This Row],[Open Price]], 1, 0)</f>
        <v>1</v>
      </c>
      <c r="Q7004" t="str">
        <f>IF(AND(Stock_Info[[#This Row],[% Deli. Qty to Traded Qty]]&gt;80,Stock_Info[[#This Row],[No. of Trades]]&lt;3000),"Unusual Day","")</f>
        <v/>
      </c>
      <c r="R7004" t="str">
        <f>IF(AND(Stock_Info[[#This Row],[Spread High-Low]] &lt; 10, Stock_Info[[#This Row],[% Deli. Qty to Traded Qty]] &gt; 90), "Good Day", "")</f>
        <v/>
      </c>
    </row>
    <row r="7005" spans="1:18">
      <c r="A7005" t="s">
        <v>68</v>
      </c>
      <c r="B7005" s="1">
        <v>45904</v>
      </c>
      <c r="C7005" s="1" t="str">
        <f>"WEEK" &amp;" " &amp;  INT((DAY(Stock_Info[[#This Row],[Date]])+WEEKDAY(DATE(YEAR(Stock_Info[[#This Row],[Date]]),MONTH(Stock_Info[[#This Row],[Date]]),1))-1)/7)+1</f>
        <v>WEEK 1</v>
      </c>
      <c r="D7005" s="12">
        <v>104.65</v>
      </c>
      <c r="E7005" s="12">
        <v>105.2</v>
      </c>
      <c r="F7005" s="12">
        <v>103.15</v>
      </c>
      <c r="G7005" s="12">
        <v>103.4</v>
      </c>
      <c r="H7005" s="12">
        <v>103.72733727892633</v>
      </c>
      <c r="I7005">
        <v>866114</v>
      </c>
      <c r="J7005">
        <v>4896</v>
      </c>
      <c r="K7005" s="12">
        <v>89839699</v>
      </c>
      <c r="L7005">
        <v>611573</v>
      </c>
      <c r="M7005">
        <v>70.61</v>
      </c>
      <c r="N7005">
        <v>2.0499999999999998</v>
      </c>
      <c r="O7005">
        <v>-1.25</v>
      </c>
      <c r="P7005">
        <f xml:space="preserve"> IF(Stock_Info[[#This Row],[Close Price]] &gt; Stock_Info[[#This Row],[Open Price]], 1, 0)</f>
        <v>0</v>
      </c>
      <c r="Q7005" t="str">
        <f>IF(AND(Stock_Info[[#This Row],[% Deli. Qty to Traded Qty]]&gt;80,Stock_Info[[#This Row],[No. of Trades]]&lt;3000),"Unusual Day","")</f>
        <v/>
      </c>
      <c r="R7005" t="str">
        <f>IF(AND(Stock_Info[[#This Row],[Spread High-Low]] &lt; 10, Stock_Info[[#This Row],[% Deli. Qty to Traded Qty]] &gt; 90), "Good Day", "")</f>
        <v/>
      </c>
    </row>
    <row r="7006" spans="1:18">
      <c r="A7006" t="s">
        <v>68</v>
      </c>
      <c r="B7006" s="1">
        <v>45903</v>
      </c>
      <c r="C7006" s="1" t="str">
        <f>"WEEK" &amp;" " &amp;  INT((DAY(Stock_Info[[#This Row],[Date]])+WEEKDAY(DATE(YEAR(Stock_Info[[#This Row],[Date]]),MONTH(Stock_Info[[#This Row],[Date]]),1))-1)/7)+1</f>
        <v>WEEK 1</v>
      </c>
      <c r="D7006" s="12">
        <v>102.8</v>
      </c>
      <c r="E7006" s="12">
        <v>104.5</v>
      </c>
      <c r="F7006" s="12">
        <v>102.65</v>
      </c>
      <c r="G7006" s="12">
        <v>104.3</v>
      </c>
      <c r="H7006" s="12">
        <v>103.83690611095221</v>
      </c>
      <c r="I7006">
        <v>276209</v>
      </c>
      <c r="J7006">
        <v>2396</v>
      </c>
      <c r="K7006" s="12">
        <v>28680688</v>
      </c>
      <c r="L7006">
        <v>166390</v>
      </c>
      <c r="M7006">
        <v>60.24</v>
      </c>
      <c r="N7006">
        <v>1.85</v>
      </c>
      <c r="O7006">
        <v>1.5</v>
      </c>
      <c r="P7006">
        <f xml:space="preserve"> IF(Stock_Info[[#This Row],[Close Price]] &gt; Stock_Info[[#This Row],[Open Price]], 1, 0)</f>
        <v>1</v>
      </c>
      <c r="Q7006" t="str">
        <f>IF(AND(Stock_Info[[#This Row],[% Deli. Qty to Traded Qty]]&gt;80,Stock_Info[[#This Row],[No. of Trades]]&lt;3000),"Unusual Day","")</f>
        <v/>
      </c>
      <c r="R7006" t="str">
        <f>IF(AND(Stock_Info[[#This Row],[Spread High-Low]] &lt; 10, Stock_Info[[#This Row],[% Deli. Qty to Traded Qty]] &gt; 90), "Good Day", "")</f>
        <v/>
      </c>
    </row>
    <row r="7007" spans="1:18">
      <c r="A7007" t="s">
        <v>68</v>
      </c>
      <c r="B7007" s="1">
        <v>45902</v>
      </c>
      <c r="C7007" s="1" t="str">
        <f>"WEEK" &amp;" " &amp;  INT((DAY(Stock_Info[[#This Row],[Date]])+WEEKDAY(DATE(YEAR(Stock_Info[[#This Row],[Date]]),MONTH(Stock_Info[[#This Row],[Date]]),1))-1)/7)+1</f>
        <v>WEEK 1</v>
      </c>
      <c r="D7007" s="12">
        <v>102.8</v>
      </c>
      <c r="E7007" s="12">
        <v>103.9</v>
      </c>
      <c r="F7007" s="12">
        <v>101.95</v>
      </c>
      <c r="G7007" s="12">
        <v>102.85</v>
      </c>
      <c r="H7007" s="12">
        <v>103.05554652237359</v>
      </c>
      <c r="I7007">
        <v>485863</v>
      </c>
      <c r="J7007">
        <v>4206</v>
      </c>
      <c r="K7007" s="12">
        <v>50070877</v>
      </c>
      <c r="L7007">
        <v>259957</v>
      </c>
      <c r="M7007">
        <v>53.5</v>
      </c>
      <c r="N7007">
        <v>1.95</v>
      </c>
      <c r="O7007">
        <v>0.05</v>
      </c>
      <c r="P7007">
        <f xml:space="preserve"> IF(Stock_Info[[#This Row],[Close Price]] &gt; Stock_Info[[#This Row],[Open Price]], 1, 0)</f>
        <v>1</v>
      </c>
      <c r="Q7007" t="str">
        <f>IF(AND(Stock_Info[[#This Row],[% Deli. Qty to Traded Qty]]&gt;80,Stock_Info[[#This Row],[No. of Trades]]&lt;3000),"Unusual Day","")</f>
        <v/>
      </c>
      <c r="R7007" t="str">
        <f>IF(AND(Stock_Info[[#This Row],[Spread High-Low]] &lt; 10, Stock_Info[[#This Row],[% Deli. Qty to Traded Qty]] &gt; 90), "Good Day", "")</f>
        <v/>
      </c>
    </row>
    <row r="7008" spans="1:18">
      <c r="A7008" t="s">
        <v>68</v>
      </c>
      <c r="B7008" s="1">
        <v>45901</v>
      </c>
      <c r="C7008" s="1" t="str">
        <f>"WEEK" &amp;" " &amp;  INT((DAY(Stock_Info[[#This Row],[Date]])+WEEKDAY(DATE(YEAR(Stock_Info[[#This Row],[Date]]),MONTH(Stock_Info[[#This Row],[Date]]),1))-1)/7)+1</f>
        <v>WEEK 1</v>
      </c>
      <c r="D7008" s="12">
        <v>101</v>
      </c>
      <c r="E7008" s="12">
        <v>102.45</v>
      </c>
      <c r="F7008" s="12">
        <v>101</v>
      </c>
      <c r="G7008" s="12">
        <v>102.3</v>
      </c>
      <c r="H7008" s="12">
        <v>101.88469055794475</v>
      </c>
      <c r="I7008">
        <v>620617</v>
      </c>
      <c r="J7008">
        <v>4382</v>
      </c>
      <c r="K7008" s="12">
        <v>63231371</v>
      </c>
      <c r="L7008">
        <v>356414</v>
      </c>
      <c r="M7008">
        <v>57.43</v>
      </c>
      <c r="N7008">
        <v>1.45</v>
      </c>
      <c r="O7008">
        <v>1.3</v>
      </c>
      <c r="P7008">
        <f xml:space="preserve"> IF(Stock_Info[[#This Row],[Close Price]] &gt; Stock_Info[[#This Row],[Open Price]], 1, 0)</f>
        <v>1</v>
      </c>
      <c r="Q7008" t="str">
        <f>IF(AND(Stock_Info[[#This Row],[% Deli. Qty to Traded Qty]]&gt;80,Stock_Info[[#This Row],[No. of Trades]]&lt;3000),"Unusual Day","")</f>
        <v/>
      </c>
      <c r="R7008" t="str">
        <f>IF(AND(Stock_Info[[#This Row],[Spread High-Low]] &lt; 10, Stock_Info[[#This Row],[% Deli. Qty to Traded Qty]] &gt; 90), "Good Day", "")</f>
        <v/>
      </c>
    </row>
    <row r="7009" spans="1:18">
      <c r="A7009" t="s">
        <v>68</v>
      </c>
      <c r="B7009" s="1">
        <v>45898</v>
      </c>
      <c r="C7009" s="1" t="str">
        <f>"WEEK" &amp;" " &amp;  INT((DAY(Stock_Info[[#This Row],[Date]])+WEEKDAY(DATE(YEAR(Stock_Info[[#This Row],[Date]]),MONTH(Stock_Info[[#This Row],[Date]]),1))-1)/7)+1</f>
        <v>WEEK 5</v>
      </c>
      <c r="D7009" s="12">
        <v>101.4</v>
      </c>
      <c r="E7009" s="12">
        <v>102.35</v>
      </c>
      <c r="F7009" s="12">
        <v>100.55</v>
      </c>
      <c r="G7009" s="12">
        <v>100.9</v>
      </c>
      <c r="H7009" s="12">
        <v>101.38884897416389</v>
      </c>
      <c r="I7009">
        <v>803101</v>
      </c>
      <c r="J7009">
        <v>5693</v>
      </c>
      <c r="K7009" s="12">
        <v>81425486</v>
      </c>
      <c r="L7009">
        <v>289413</v>
      </c>
      <c r="M7009">
        <v>36.04</v>
      </c>
      <c r="N7009">
        <v>1.8</v>
      </c>
      <c r="O7009">
        <v>-0.5</v>
      </c>
      <c r="P7009">
        <f xml:space="preserve"> IF(Stock_Info[[#This Row],[Close Price]] &gt; Stock_Info[[#This Row],[Open Price]], 1, 0)</f>
        <v>0</v>
      </c>
      <c r="Q7009" t="str">
        <f>IF(AND(Stock_Info[[#This Row],[% Deli. Qty to Traded Qty]]&gt;80,Stock_Info[[#This Row],[No. of Trades]]&lt;3000),"Unusual Day","")</f>
        <v/>
      </c>
      <c r="R7009" t="str">
        <f>IF(AND(Stock_Info[[#This Row],[Spread High-Low]] &lt; 10, Stock_Info[[#This Row],[% Deli. Qty to Traded Qty]] &gt; 90), "Good Day", "")</f>
        <v/>
      </c>
    </row>
    <row r="7010" spans="1:18">
      <c r="A7010" t="s">
        <v>68</v>
      </c>
      <c r="B7010" s="1">
        <v>45897</v>
      </c>
      <c r="C7010" s="1" t="str">
        <f>"WEEK" &amp;" " &amp;  INT((DAY(Stock_Info[[#This Row],[Date]])+WEEKDAY(DATE(YEAR(Stock_Info[[#This Row],[Date]]),MONTH(Stock_Info[[#This Row],[Date]]),1))-1)/7)+1</f>
        <v>WEEK 5</v>
      </c>
      <c r="D7010" s="12">
        <v>102.7</v>
      </c>
      <c r="E7010" s="12">
        <v>103.2</v>
      </c>
      <c r="F7010" s="12">
        <v>101.15</v>
      </c>
      <c r="G7010" s="12">
        <v>101.45</v>
      </c>
      <c r="H7010" s="12">
        <v>101.82072592122074</v>
      </c>
      <c r="I7010">
        <v>412469</v>
      </c>
      <c r="J7010">
        <v>3447</v>
      </c>
      <c r="K7010" s="12">
        <v>41997893</v>
      </c>
      <c r="L7010">
        <v>167740</v>
      </c>
      <c r="M7010">
        <v>40.67</v>
      </c>
      <c r="N7010">
        <v>2.0499999999999998</v>
      </c>
      <c r="O7010">
        <v>-1.25</v>
      </c>
      <c r="P7010">
        <f xml:space="preserve"> IF(Stock_Info[[#This Row],[Close Price]] &gt; Stock_Info[[#This Row],[Open Price]], 1, 0)</f>
        <v>0</v>
      </c>
      <c r="Q7010" t="str">
        <f>IF(AND(Stock_Info[[#This Row],[% Deli. Qty to Traded Qty]]&gt;80,Stock_Info[[#This Row],[No. of Trades]]&lt;3000),"Unusual Day","")</f>
        <v/>
      </c>
      <c r="R7010" t="str">
        <f>IF(AND(Stock_Info[[#This Row],[Spread High-Low]] &lt; 10, Stock_Info[[#This Row],[% Deli. Qty to Traded Qty]] &gt; 90), "Good Day", "")</f>
        <v/>
      </c>
    </row>
    <row r="7011" spans="1:18">
      <c r="A7011" t="s">
        <v>68</v>
      </c>
      <c r="B7011" s="1">
        <v>45895</v>
      </c>
      <c r="C7011" s="1" t="str">
        <f>"WEEK" &amp;" " &amp;  INT((DAY(Stock_Info[[#This Row],[Date]])+WEEKDAY(DATE(YEAR(Stock_Info[[#This Row],[Date]]),MONTH(Stock_Info[[#This Row],[Date]]),1))-1)/7)+1</f>
        <v>WEEK 5</v>
      </c>
      <c r="D7011" s="12">
        <v>105.05</v>
      </c>
      <c r="E7011" s="12">
        <v>105.3</v>
      </c>
      <c r="F7011" s="12">
        <v>102.5</v>
      </c>
      <c r="G7011" s="12">
        <v>102.7</v>
      </c>
      <c r="H7011" s="12">
        <v>103.57881362661796</v>
      </c>
      <c r="I7011">
        <v>365197</v>
      </c>
      <c r="J7011">
        <v>4585</v>
      </c>
      <c r="K7011" s="12">
        <v>37826672</v>
      </c>
      <c r="L7011">
        <v>197935</v>
      </c>
      <c r="M7011">
        <v>54.2</v>
      </c>
      <c r="N7011">
        <v>2.8</v>
      </c>
      <c r="O7011">
        <v>-2.35</v>
      </c>
      <c r="P7011">
        <f xml:space="preserve"> IF(Stock_Info[[#This Row],[Close Price]] &gt; Stock_Info[[#This Row],[Open Price]], 1, 0)</f>
        <v>0</v>
      </c>
      <c r="Q7011" t="str">
        <f>IF(AND(Stock_Info[[#This Row],[% Deli. Qty to Traded Qty]]&gt;80,Stock_Info[[#This Row],[No. of Trades]]&lt;3000),"Unusual Day","")</f>
        <v/>
      </c>
      <c r="R7011" t="str">
        <f>IF(AND(Stock_Info[[#This Row],[Spread High-Low]] &lt; 10, Stock_Info[[#This Row],[% Deli. Qty to Traded Qty]] &gt; 90), "Good Day", "")</f>
        <v/>
      </c>
    </row>
    <row r="7012" spans="1:18">
      <c r="A7012" t="s">
        <v>68</v>
      </c>
      <c r="B7012" s="1">
        <v>45894</v>
      </c>
      <c r="C7012" s="1" t="str">
        <f>"WEEK" &amp;" " &amp;  INT((DAY(Stock_Info[[#This Row],[Date]])+WEEKDAY(DATE(YEAR(Stock_Info[[#This Row],[Date]]),MONTH(Stock_Info[[#This Row],[Date]]),1))-1)/7)+1</f>
        <v>WEEK 5</v>
      </c>
      <c r="D7012" s="12">
        <v>105.45</v>
      </c>
      <c r="E7012" s="12">
        <v>106.35</v>
      </c>
      <c r="F7012" s="12">
        <v>105.1</v>
      </c>
      <c r="G7012" s="12">
        <v>105.2</v>
      </c>
      <c r="H7012" s="12">
        <v>105.72104949512456</v>
      </c>
      <c r="I7012">
        <v>421193</v>
      </c>
      <c r="J7012">
        <v>4149</v>
      </c>
      <c r="K7012" s="12">
        <v>44528966</v>
      </c>
      <c r="L7012">
        <v>226833</v>
      </c>
      <c r="M7012">
        <v>53.85</v>
      </c>
      <c r="N7012">
        <v>1.25</v>
      </c>
      <c r="O7012">
        <v>-0.25</v>
      </c>
      <c r="P7012">
        <f xml:space="preserve"> IF(Stock_Info[[#This Row],[Close Price]] &gt; Stock_Info[[#This Row],[Open Price]], 1, 0)</f>
        <v>0</v>
      </c>
      <c r="Q7012" t="str">
        <f>IF(AND(Stock_Info[[#This Row],[% Deli. Qty to Traded Qty]]&gt;80,Stock_Info[[#This Row],[No. of Trades]]&lt;3000),"Unusual Day","")</f>
        <v/>
      </c>
      <c r="R7012" t="str">
        <f>IF(AND(Stock_Info[[#This Row],[Spread High-Low]] &lt; 10, Stock_Info[[#This Row],[% Deli. Qty to Traded Qty]] &gt; 90), "Good Day", "")</f>
        <v/>
      </c>
    </row>
    <row r="7013" spans="1:18">
      <c r="A7013" t="s">
        <v>68</v>
      </c>
      <c r="B7013" s="1">
        <v>45891</v>
      </c>
      <c r="C7013" s="1" t="str">
        <f>"WEEK" &amp;" " &amp;  INT((DAY(Stock_Info[[#This Row],[Date]])+WEEKDAY(DATE(YEAR(Stock_Info[[#This Row],[Date]]),MONTH(Stock_Info[[#This Row],[Date]]),1))-1)/7)+1</f>
        <v>WEEK 4</v>
      </c>
      <c r="D7013" s="12">
        <v>107</v>
      </c>
      <c r="E7013" s="12">
        <v>107.65</v>
      </c>
      <c r="F7013" s="12">
        <v>105.15</v>
      </c>
      <c r="G7013" s="12">
        <v>105.3</v>
      </c>
      <c r="H7013" s="12">
        <v>106.06034807564352</v>
      </c>
      <c r="I7013">
        <v>374229</v>
      </c>
      <c r="J7013">
        <v>2495</v>
      </c>
      <c r="K7013" s="12">
        <v>39690858</v>
      </c>
      <c r="L7013">
        <v>238140</v>
      </c>
      <c r="M7013">
        <v>63.63</v>
      </c>
      <c r="N7013">
        <v>2.5</v>
      </c>
      <c r="O7013">
        <v>-1.7</v>
      </c>
      <c r="P7013">
        <f xml:space="preserve"> IF(Stock_Info[[#This Row],[Close Price]] &gt; Stock_Info[[#This Row],[Open Price]], 1, 0)</f>
        <v>0</v>
      </c>
      <c r="Q7013" t="str">
        <f>IF(AND(Stock_Info[[#This Row],[% Deli. Qty to Traded Qty]]&gt;80,Stock_Info[[#This Row],[No. of Trades]]&lt;3000),"Unusual Day","")</f>
        <v/>
      </c>
      <c r="R7013" t="str">
        <f>IF(AND(Stock_Info[[#This Row],[Spread High-Low]] &lt; 10, Stock_Info[[#This Row],[% Deli. Qty to Traded Qty]] &gt; 90), "Good Day", "")</f>
        <v/>
      </c>
    </row>
    <row r="7014" spans="1:18">
      <c r="A7014" t="s">
        <v>68</v>
      </c>
      <c r="B7014" s="1">
        <v>45890</v>
      </c>
      <c r="C7014" s="1" t="str">
        <f>"WEEK" &amp;" " &amp;  INT((DAY(Stock_Info[[#This Row],[Date]])+WEEKDAY(DATE(YEAR(Stock_Info[[#This Row],[Date]]),MONTH(Stock_Info[[#This Row],[Date]]),1))-1)/7)+1</f>
        <v>WEEK 4</v>
      </c>
      <c r="D7014" s="12">
        <v>107.55</v>
      </c>
      <c r="E7014" s="12">
        <v>108</v>
      </c>
      <c r="F7014" s="12">
        <v>107.05</v>
      </c>
      <c r="G7014" s="12">
        <v>107.15</v>
      </c>
      <c r="H7014" s="12">
        <v>107.37222268250247</v>
      </c>
      <c r="I7014">
        <v>205189</v>
      </c>
      <c r="J7014">
        <v>2168</v>
      </c>
      <c r="K7014" s="12">
        <v>22031599</v>
      </c>
      <c r="L7014">
        <v>97671</v>
      </c>
      <c r="M7014">
        <v>47.6</v>
      </c>
      <c r="N7014">
        <v>0.95</v>
      </c>
      <c r="O7014">
        <v>-0.4</v>
      </c>
      <c r="P7014">
        <f xml:space="preserve"> IF(Stock_Info[[#This Row],[Close Price]] &gt; Stock_Info[[#This Row],[Open Price]], 1, 0)</f>
        <v>0</v>
      </c>
      <c r="Q7014" t="str">
        <f>IF(AND(Stock_Info[[#This Row],[% Deli. Qty to Traded Qty]]&gt;80,Stock_Info[[#This Row],[No. of Trades]]&lt;3000),"Unusual Day","")</f>
        <v/>
      </c>
      <c r="R7014" t="str">
        <f>IF(AND(Stock_Info[[#This Row],[Spread High-Low]] &lt; 10, Stock_Info[[#This Row],[% Deli. Qty to Traded Qty]] &gt; 90), "Good Day", "")</f>
        <v/>
      </c>
    </row>
    <row r="7015" spans="1:18">
      <c r="A7015" t="s">
        <v>68</v>
      </c>
      <c r="B7015" s="1">
        <v>45889</v>
      </c>
      <c r="C7015" s="1" t="str">
        <f>"WEEK" &amp;" " &amp;  INT((DAY(Stock_Info[[#This Row],[Date]])+WEEKDAY(DATE(YEAR(Stock_Info[[#This Row],[Date]]),MONTH(Stock_Info[[#This Row],[Date]]),1))-1)/7)+1</f>
        <v>WEEK 4</v>
      </c>
      <c r="D7015" s="12">
        <v>107.35</v>
      </c>
      <c r="E7015" s="12">
        <v>108.05</v>
      </c>
      <c r="F7015" s="12">
        <v>107</v>
      </c>
      <c r="G7015" s="12">
        <v>107.05</v>
      </c>
      <c r="H7015" s="12">
        <v>107.39751649032715</v>
      </c>
      <c r="I7015">
        <v>496958</v>
      </c>
      <c r="J7015">
        <v>5465</v>
      </c>
      <c r="K7015" s="12">
        <v>53372055</v>
      </c>
      <c r="L7015">
        <v>272551</v>
      </c>
      <c r="M7015">
        <v>54.84</v>
      </c>
      <c r="N7015">
        <v>1.05</v>
      </c>
      <c r="O7015">
        <v>-0.3</v>
      </c>
      <c r="P7015">
        <f xml:space="preserve"> IF(Stock_Info[[#This Row],[Close Price]] &gt; Stock_Info[[#This Row],[Open Price]], 1, 0)</f>
        <v>0</v>
      </c>
      <c r="Q7015" t="str">
        <f>IF(AND(Stock_Info[[#This Row],[% Deli. Qty to Traded Qty]]&gt;80,Stock_Info[[#This Row],[No. of Trades]]&lt;3000),"Unusual Day","")</f>
        <v/>
      </c>
      <c r="R7015" t="str">
        <f>IF(AND(Stock_Info[[#This Row],[Spread High-Low]] &lt; 10, Stock_Info[[#This Row],[% Deli. Qty to Traded Qty]] &gt; 90), "Good Day", "")</f>
        <v/>
      </c>
    </row>
    <row r="7016" spans="1:18">
      <c r="A7016" t="s">
        <v>68</v>
      </c>
      <c r="B7016" s="1">
        <v>45888</v>
      </c>
      <c r="C7016" s="1" t="str">
        <f>"WEEK" &amp;" " &amp;  INT((DAY(Stock_Info[[#This Row],[Date]])+WEEKDAY(DATE(YEAR(Stock_Info[[#This Row],[Date]]),MONTH(Stock_Info[[#This Row],[Date]]),1))-1)/7)+1</f>
        <v>WEEK 4</v>
      </c>
      <c r="D7016" s="12">
        <v>106.7</v>
      </c>
      <c r="E7016" s="12">
        <v>108</v>
      </c>
      <c r="F7016" s="12">
        <v>106.35</v>
      </c>
      <c r="G7016" s="12">
        <v>107.9</v>
      </c>
      <c r="H7016" s="12">
        <v>107.36472724221319</v>
      </c>
      <c r="I7016">
        <v>655435</v>
      </c>
      <c r="J7016">
        <v>5722</v>
      </c>
      <c r="K7016" s="12">
        <v>70370600</v>
      </c>
      <c r="L7016">
        <v>410218</v>
      </c>
      <c r="M7016">
        <v>62.59</v>
      </c>
      <c r="N7016">
        <v>1.65</v>
      </c>
      <c r="O7016">
        <v>1.2</v>
      </c>
      <c r="P7016">
        <f xml:space="preserve"> IF(Stock_Info[[#This Row],[Close Price]] &gt; Stock_Info[[#This Row],[Open Price]], 1, 0)</f>
        <v>1</v>
      </c>
      <c r="Q7016" t="str">
        <f>IF(AND(Stock_Info[[#This Row],[% Deli. Qty to Traded Qty]]&gt;80,Stock_Info[[#This Row],[No. of Trades]]&lt;3000),"Unusual Day","")</f>
        <v/>
      </c>
      <c r="R7016" t="str">
        <f>IF(AND(Stock_Info[[#This Row],[Spread High-Low]] &lt; 10, Stock_Info[[#This Row],[% Deli. Qty to Traded Qty]] &gt; 90), "Good Day", "")</f>
        <v/>
      </c>
    </row>
    <row r="7017" spans="1:18">
      <c r="A7017" t="s">
        <v>68</v>
      </c>
      <c r="B7017" s="1">
        <v>45887</v>
      </c>
      <c r="C7017" s="1" t="str">
        <f>"WEEK" &amp;" " &amp;  INT((DAY(Stock_Info[[#This Row],[Date]])+WEEKDAY(DATE(YEAR(Stock_Info[[#This Row],[Date]]),MONTH(Stock_Info[[#This Row],[Date]]),1))-1)/7)+1</f>
        <v>WEEK 4</v>
      </c>
      <c r="D7017" s="12">
        <v>106.85</v>
      </c>
      <c r="E7017" s="12">
        <v>107.6</v>
      </c>
      <c r="F7017" s="12">
        <v>106.55</v>
      </c>
      <c r="G7017" s="12">
        <v>106.85</v>
      </c>
      <c r="H7017" s="12">
        <v>107.10080730790622</v>
      </c>
      <c r="I7017">
        <v>296665</v>
      </c>
      <c r="J7017">
        <v>3111</v>
      </c>
      <c r="K7017" s="12">
        <v>31773061</v>
      </c>
      <c r="L7017">
        <v>154166</v>
      </c>
      <c r="M7017">
        <v>51.97</v>
      </c>
      <c r="N7017">
        <v>1.05</v>
      </c>
      <c r="O7017">
        <v>0</v>
      </c>
      <c r="P7017">
        <f xml:space="preserve"> IF(Stock_Info[[#This Row],[Close Price]] &gt; Stock_Info[[#This Row],[Open Price]], 1, 0)</f>
        <v>0</v>
      </c>
      <c r="Q7017" t="str">
        <f>IF(AND(Stock_Info[[#This Row],[% Deli. Qty to Traded Qty]]&gt;80,Stock_Info[[#This Row],[No. of Trades]]&lt;3000),"Unusual Day","")</f>
        <v/>
      </c>
      <c r="R7017" t="str">
        <f>IF(AND(Stock_Info[[#This Row],[Spread High-Low]] &lt; 10, Stock_Info[[#This Row],[% Deli. Qty to Traded Qty]] &gt; 90), "Good Day", "")</f>
        <v/>
      </c>
    </row>
    <row r="7018" spans="1:18">
      <c r="A7018" t="s">
        <v>68</v>
      </c>
      <c r="B7018" s="1">
        <v>45883</v>
      </c>
      <c r="C7018" s="1" t="str">
        <f>"WEEK" &amp;" " &amp;  INT((DAY(Stock_Info[[#This Row],[Date]])+WEEKDAY(DATE(YEAR(Stock_Info[[#This Row],[Date]]),MONTH(Stock_Info[[#This Row],[Date]]),1))-1)/7)+1</f>
        <v>WEEK 3</v>
      </c>
      <c r="D7018" s="12">
        <v>106.8</v>
      </c>
      <c r="E7018" s="12">
        <v>107.1</v>
      </c>
      <c r="F7018" s="12">
        <v>105.9</v>
      </c>
      <c r="G7018" s="12">
        <v>106.25</v>
      </c>
      <c r="H7018" s="12">
        <v>106.3795428791246</v>
      </c>
      <c r="I7018">
        <v>431527</v>
      </c>
      <c r="J7018">
        <v>3634</v>
      </c>
      <c r="K7018" s="12">
        <v>45905645</v>
      </c>
      <c r="L7018">
        <v>254143</v>
      </c>
      <c r="M7018">
        <v>58.89</v>
      </c>
      <c r="N7018">
        <v>1.2</v>
      </c>
      <c r="O7018">
        <v>-0.55000000000000004</v>
      </c>
      <c r="P7018">
        <f xml:space="preserve"> IF(Stock_Info[[#This Row],[Close Price]] &gt; Stock_Info[[#This Row],[Open Price]], 1, 0)</f>
        <v>0</v>
      </c>
      <c r="Q7018" t="str">
        <f>IF(AND(Stock_Info[[#This Row],[% Deli. Qty to Traded Qty]]&gt;80,Stock_Info[[#This Row],[No. of Trades]]&lt;3000),"Unusual Day","")</f>
        <v/>
      </c>
      <c r="R7018" t="str">
        <f>IF(AND(Stock_Info[[#This Row],[Spread High-Low]] &lt; 10, Stock_Info[[#This Row],[% Deli. Qty to Traded Qty]] &gt; 90), "Good Day", "")</f>
        <v/>
      </c>
    </row>
    <row r="7019" spans="1:18">
      <c r="A7019" t="s">
        <v>68</v>
      </c>
      <c r="B7019" s="1">
        <v>45882</v>
      </c>
      <c r="C7019" s="1" t="str">
        <f>"WEEK" &amp;" " &amp;  INT((DAY(Stock_Info[[#This Row],[Date]])+WEEKDAY(DATE(YEAR(Stock_Info[[#This Row],[Date]]),MONTH(Stock_Info[[#This Row],[Date]]),1))-1)/7)+1</f>
        <v>WEEK 3</v>
      </c>
      <c r="D7019" s="12">
        <v>107</v>
      </c>
      <c r="E7019" s="12">
        <v>107.3</v>
      </c>
      <c r="F7019" s="12">
        <v>106.25</v>
      </c>
      <c r="G7019" s="12">
        <v>106.65</v>
      </c>
      <c r="H7019" s="12">
        <v>106.8379356136428</v>
      </c>
      <c r="I7019">
        <v>204826</v>
      </c>
      <c r="J7019">
        <v>1702</v>
      </c>
      <c r="K7019" s="12">
        <v>21883187</v>
      </c>
      <c r="L7019">
        <v>75381</v>
      </c>
      <c r="M7019">
        <v>36.799999999999997</v>
      </c>
      <c r="N7019">
        <v>1.05</v>
      </c>
      <c r="O7019">
        <v>-0.35</v>
      </c>
      <c r="P7019">
        <f xml:space="preserve"> IF(Stock_Info[[#This Row],[Close Price]] &gt; Stock_Info[[#This Row],[Open Price]], 1, 0)</f>
        <v>0</v>
      </c>
      <c r="Q7019" t="str">
        <f>IF(AND(Stock_Info[[#This Row],[% Deli. Qty to Traded Qty]]&gt;80,Stock_Info[[#This Row],[No. of Trades]]&lt;3000),"Unusual Day","")</f>
        <v/>
      </c>
      <c r="R7019" t="str">
        <f>IF(AND(Stock_Info[[#This Row],[Spread High-Low]] &lt; 10, Stock_Info[[#This Row],[% Deli. Qty to Traded Qty]] &gt; 90), "Good Day", "")</f>
        <v/>
      </c>
    </row>
    <row r="7020" spans="1:18">
      <c r="A7020" t="s">
        <v>68</v>
      </c>
      <c r="B7020" s="1">
        <v>45881</v>
      </c>
      <c r="C7020" s="1" t="str">
        <f>"WEEK" &amp;" " &amp;  INT((DAY(Stock_Info[[#This Row],[Date]])+WEEKDAY(DATE(YEAR(Stock_Info[[#This Row],[Date]]),MONTH(Stock_Info[[#This Row],[Date]]),1))-1)/7)+1</f>
        <v>WEEK 3</v>
      </c>
      <c r="D7020" s="12">
        <v>106.85</v>
      </c>
      <c r="E7020" s="12">
        <v>107.25</v>
      </c>
      <c r="F7020" s="12">
        <v>106.1</v>
      </c>
      <c r="G7020" s="12">
        <v>106.55</v>
      </c>
      <c r="H7020" s="12">
        <v>106.65234802276646</v>
      </c>
      <c r="I7020">
        <v>323634</v>
      </c>
      <c r="J7020">
        <v>3756</v>
      </c>
      <c r="K7020" s="12">
        <v>34516326</v>
      </c>
      <c r="L7020">
        <v>175734</v>
      </c>
      <c r="M7020">
        <v>54.3</v>
      </c>
      <c r="N7020">
        <v>1.1499999999999999</v>
      </c>
      <c r="O7020">
        <v>-0.3</v>
      </c>
      <c r="P7020">
        <f xml:space="preserve"> IF(Stock_Info[[#This Row],[Close Price]] &gt; Stock_Info[[#This Row],[Open Price]], 1, 0)</f>
        <v>0</v>
      </c>
      <c r="Q7020" t="str">
        <f>IF(AND(Stock_Info[[#This Row],[% Deli. Qty to Traded Qty]]&gt;80,Stock_Info[[#This Row],[No. of Trades]]&lt;3000),"Unusual Day","")</f>
        <v/>
      </c>
      <c r="R7020" t="str">
        <f>IF(AND(Stock_Info[[#This Row],[Spread High-Low]] &lt; 10, Stock_Info[[#This Row],[% Deli. Qty to Traded Qty]] &gt; 90), "Good Day", "")</f>
        <v/>
      </c>
    </row>
    <row r="7021" spans="1:18">
      <c r="A7021" t="s">
        <v>68</v>
      </c>
      <c r="B7021" s="1">
        <v>45880</v>
      </c>
      <c r="C7021" s="1" t="str">
        <f>"WEEK" &amp;" " &amp;  INT((DAY(Stock_Info[[#This Row],[Date]])+WEEKDAY(DATE(YEAR(Stock_Info[[#This Row],[Date]]),MONTH(Stock_Info[[#This Row],[Date]]),1))-1)/7)+1</f>
        <v>WEEK 3</v>
      </c>
      <c r="D7021" s="12">
        <v>103.95</v>
      </c>
      <c r="E7021" s="12">
        <v>106.7</v>
      </c>
      <c r="F7021" s="12">
        <v>103.85</v>
      </c>
      <c r="G7021" s="12">
        <v>106.5</v>
      </c>
      <c r="H7021" s="12">
        <v>105.70898621660933</v>
      </c>
      <c r="I7021">
        <v>1082825</v>
      </c>
      <c r="J7021">
        <v>9206</v>
      </c>
      <c r="K7021" s="12">
        <v>114464333</v>
      </c>
      <c r="L7021">
        <v>618871</v>
      </c>
      <c r="M7021">
        <v>57.15</v>
      </c>
      <c r="N7021">
        <v>2.85</v>
      </c>
      <c r="O7021">
        <v>2.5499999999999998</v>
      </c>
      <c r="P7021">
        <f xml:space="preserve"> IF(Stock_Info[[#This Row],[Close Price]] &gt; Stock_Info[[#This Row],[Open Price]], 1, 0)</f>
        <v>1</v>
      </c>
      <c r="Q7021" t="str">
        <f>IF(AND(Stock_Info[[#This Row],[% Deli. Qty to Traded Qty]]&gt;80,Stock_Info[[#This Row],[No. of Trades]]&lt;3000),"Unusual Day","")</f>
        <v/>
      </c>
      <c r="R7021" t="str">
        <f>IF(AND(Stock_Info[[#This Row],[Spread High-Low]] &lt; 10, Stock_Info[[#This Row],[% Deli. Qty to Traded Qty]] &gt; 90), "Good Day", "")</f>
        <v/>
      </c>
    </row>
    <row r="7022" spans="1:18">
      <c r="A7022" t="s">
        <v>68</v>
      </c>
      <c r="B7022" s="1">
        <v>45877</v>
      </c>
      <c r="C7022" s="1" t="str">
        <f>"WEEK" &amp;" " &amp;  INT((DAY(Stock_Info[[#This Row],[Date]])+WEEKDAY(DATE(YEAR(Stock_Info[[#This Row],[Date]]),MONTH(Stock_Info[[#This Row],[Date]]),1))-1)/7)+1</f>
        <v>WEEK 2</v>
      </c>
      <c r="D7022" s="12">
        <v>104.8</v>
      </c>
      <c r="E7022" s="12">
        <v>104.9</v>
      </c>
      <c r="F7022" s="12">
        <v>103.5</v>
      </c>
      <c r="G7022" s="12">
        <v>104.05</v>
      </c>
      <c r="H7022" s="12">
        <v>104.30557054774796</v>
      </c>
      <c r="I7022">
        <v>524347</v>
      </c>
      <c r="J7022">
        <v>4724</v>
      </c>
      <c r="K7022" s="12">
        <v>54692313</v>
      </c>
      <c r="L7022">
        <v>230777</v>
      </c>
      <c r="M7022">
        <v>44.01</v>
      </c>
      <c r="N7022">
        <v>1.4</v>
      </c>
      <c r="O7022">
        <v>-0.75</v>
      </c>
      <c r="P7022">
        <f xml:space="preserve"> IF(Stock_Info[[#This Row],[Close Price]] &gt; Stock_Info[[#This Row],[Open Price]], 1, 0)</f>
        <v>0</v>
      </c>
      <c r="Q7022" t="str">
        <f>IF(AND(Stock_Info[[#This Row],[% Deli. Qty to Traded Qty]]&gt;80,Stock_Info[[#This Row],[No. of Trades]]&lt;3000),"Unusual Day","")</f>
        <v/>
      </c>
      <c r="R7022" t="str">
        <f>IF(AND(Stock_Info[[#This Row],[Spread High-Low]] &lt; 10, Stock_Info[[#This Row],[% Deli. Qty to Traded Qty]] &gt; 90), "Good Day", "")</f>
        <v/>
      </c>
    </row>
    <row r="7023" spans="1:18">
      <c r="A7023" t="s">
        <v>68</v>
      </c>
      <c r="B7023" s="1">
        <v>45876</v>
      </c>
      <c r="C7023" s="1" t="str">
        <f>"WEEK" &amp;" " &amp;  INT((DAY(Stock_Info[[#This Row],[Date]])+WEEKDAY(DATE(YEAR(Stock_Info[[#This Row],[Date]]),MONTH(Stock_Info[[#This Row],[Date]]),1))-1)/7)+1</f>
        <v>WEEK 2</v>
      </c>
      <c r="D7023" s="12">
        <v>103.05</v>
      </c>
      <c r="E7023" s="12">
        <v>105</v>
      </c>
      <c r="F7023" s="12">
        <v>102.65</v>
      </c>
      <c r="G7023" s="12">
        <v>104.8</v>
      </c>
      <c r="H7023" s="12">
        <v>103.88462674509096</v>
      </c>
      <c r="I7023">
        <v>741437</v>
      </c>
      <c r="J7023">
        <v>5500</v>
      </c>
      <c r="K7023" s="12">
        <v>77023906</v>
      </c>
      <c r="L7023">
        <v>370146</v>
      </c>
      <c r="M7023">
        <v>49.92</v>
      </c>
      <c r="N7023">
        <v>2.35</v>
      </c>
      <c r="O7023">
        <v>1.75</v>
      </c>
      <c r="P7023">
        <f xml:space="preserve"> IF(Stock_Info[[#This Row],[Close Price]] &gt; Stock_Info[[#This Row],[Open Price]], 1, 0)</f>
        <v>1</v>
      </c>
      <c r="Q7023" t="str">
        <f>IF(AND(Stock_Info[[#This Row],[% Deli. Qty to Traded Qty]]&gt;80,Stock_Info[[#This Row],[No. of Trades]]&lt;3000),"Unusual Day","")</f>
        <v/>
      </c>
      <c r="R7023" t="str">
        <f>IF(AND(Stock_Info[[#This Row],[Spread High-Low]] &lt; 10, Stock_Info[[#This Row],[% Deli. Qty to Traded Qty]] &gt; 90), "Good Day", "")</f>
        <v/>
      </c>
    </row>
    <row r="7024" spans="1:18">
      <c r="A7024" t="s">
        <v>68</v>
      </c>
      <c r="B7024" s="1">
        <v>45875</v>
      </c>
      <c r="C7024" s="1" t="str">
        <f>"WEEK" &amp;" " &amp;  INT((DAY(Stock_Info[[#This Row],[Date]])+WEEKDAY(DATE(YEAR(Stock_Info[[#This Row],[Date]]),MONTH(Stock_Info[[#This Row],[Date]]),1))-1)/7)+1</f>
        <v>WEEK 2</v>
      </c>
      <c r="D7024" s="12">
        <v>103.8</v>
      </c>
      <c r="E7024" s="12">
        <v>104.75</v>
      </c>
      <c r="F7024" s="12">
        <v>102.85</v>
      </c>
      <c r="G7024" s="12">
        <v>103.85</v>
      </c>
      <c r="H7024" s="12">
        <v>103.79366824068785</v>
      </c>
      <c r="I7024">
        <v>414861</v>
      </c>
      <c r="J7024">
        <v>5514</v>
      </c>
      <c r="K7024" s="12">
        <v>43059945</v>
      </c>
      <c r="L7024">
        <v>204001</v>
      </c>
      <c r="M7024">
        <v>49.17</v>
      </c>
      <c r="N7024">
        <v>1.9</v>
      </c>
      <c r="O7024">
        <v>0.05</v>
      </c>
      <c r="P7024">
        <f xml:space="preserve"> IF(Stock_Info[[#This Row],[Close Price]] &gt; Stock_Info[[#This Row],[Open Price]], 1, 0)</f>
        <v>1</v>
      </c>
      <c r="Q7024" t="str">
        <f>IF(AND(Stock_Info[[#This Row],[% Deli. Qty to Traded Qty]]&gt;80,Stock_Info[[#This Row],[No. of Trades]]&lt;3000),"Unusual Day","")</f>
        <v/>
      </c>
      <c r="R7024" t="str">
        <f>IF(AND(Stock_Info[[#This Row],[Spread High-Low]] &lt; 10, Stock_Info[[#This Row],[% Deli. Qty to Traded Qty]] &gt; 90), "Good Day", "")</f>
        <v/>
      </c>
    </row>
    <row r="7025" spans="1:18">
      <c r="A7025" t="s">
        <v>68</v>
      </c>
      <c r="B7025" s="1">
        <v>45874</v>
      </c>
      <c r="C7025" s="1" t="str">
        <f>"WEEK" &amp;" " &amp;  INT((DAY(Stock_Info[[#This Row],[Date]])+WEEKDAY(DATE(YEAR(Stock_Info[[#This Row],[Date]]),MONTH(Stock_Info[[#This Row],[Date]]),1))-1)/7)+1</f>
        <v>WEEK 2</v>
      </c>
      <c r="D7025" s="12">
        <v>104.85</v>
      </c>
      <c r="E7025" s="12">
        <v>105.1</v>
      </c>
      <c r="F7025" s="12">
        <v>103.3</v>
      </c>
      <c r="G7025" s="12">
        <v>103.65</v>
      </c>
      <c r="H7025" s="12">
        <v>104.15682550374478</v>
      </c>
      <c r="I7025">
        <v>362237</v>
      </c>
      <c r="J7025">
        <v>4236</v>
      </c>
      <c r="K7025" s="12">
        <v>37729456</v>
      </c>
      <c r="L7025">
        <v>220240</v>
      </c>
      <c r="M7025">
        <v>60.8</v>
      </c>
      <c r="N7025">
        <v>1.8</v>
      </c>
      <c r="O7025">
        <v>-1.2</v>
      </c>
      <c r="P7025">
        <f xml:space="preserve"> IF(Stock_Info[[#This Row],[Close Price]] &gt; Stock_Info[[#This Row],[Open Price]], 1, 0)</f>
        <v>0</v>
      </c>
      <c r="Q7025" t="str">
        <f>IF(AND(Stock_Info[[#This Row],[% Deli. Qty to Traded Qty]]&gt;80,Stock_Info[[#This Row],[No. of Trades]]&lt;3000),"Unusual Day","")</f>
        <v/>
      </c>
      <c r="R7025" t="str">
        <f>IF(AND(Stock_Info[[#This Row],[Spread High-Low]] &lt; 10, Stock_Info[[#This Row],[% Deli. Qty to Traded Qty]] &gt; 90), "Good Day", "")</f>
        <v/>
      </c>
    </row>
    <row r="7026" spans="1:18">
      <c r="A7026" t="s">
        <v>68</v>
      </c>
      <c r="B7026" s="1">
        <v>45873</v>
      </c>
      <c r="C7026" s="1" t="str">
        <f>"WEEK" &amp;" " &amp;  INT((DAY(Stock_Info[[#This Row],[Date]])+WEEKDAY(DATE(YEAR(Stock_Info[[#This Row],[Date]]),MONTH(Stock_Info[[#This Row],[Date]]),1))-1)/7)+1</f>
        <v>WEEK 2</v>
      </c>
      <c r="D7026" s="12">
        <v>102.75</v>
      </c>
      <c r="E7026" s="12">
        <v>104.95</v>
      </c>
      <c r="F7026" s="12">
        <v>102.75</v>
      </c>
      <c r="G7026" s="12">
        <v>104.65</v>
      </c>
      <c r="H7026" s="12">
        <v>104.11693676806465</v>
      </c>
      <c r="I7026">
        <v>549485</v>
      </c>
      <c r="J7026">
        <v>6016</v>
      </c>
      <c r="K7026" s="12">
        <v>57210695</v>
      </c>
      <c r="L7026">
        <v>282001</v>
      </c>
      <c r="M7026">
        <v>51.32</v>
      </c>
      <c r="N7026">
        <v>2.2000000000000002</v>
      </c>
      <c r="O7026">
        <v>1.9</v>
      </c>
      <c r="P7026">
        <f xml:space="preserve"> IF(Stock_Info[[#This Row],[Close Price]] &gt; Stock_Info[[#This Row],[Open Price]], 1, 0)</f>
        <v>1</v>
      </c>
      <c r="Q7026" t="str">
        <f>IF(AND(Stock_Info[[#This Row],[% Deli. Qty to Traded Qty]]&gt;80,Stock_Info[[#This Row],[No. of Trades]]&lt;3000),"Unusual Day","")</f>
        <v/>
      </c>
      <c r="R7026" t="str">
        <f>IF(AND(Stock_Info[[#This Row],[Spread High-Low]] &lt; 10, Stock_Info[[#This Row],[% Deli. Qty to Traded Qty]] &gt; 90), "Good Day", "")</f>
        <v/>
      </c>
    </row>
    <row r="7027" spans="1:18">
      <c r="A7027" t="s">
        <v>68</v>
      </c>
      <c r="B7027" s="1">
        <v>45870</v>
      </c>
      <c r="C7027" s="1" t="str">
        <f>"WEEK" &amp;" " &amp;  INT((DAY(Stock_Info[[#This Row],[Date]])+WEEKDAY(DATE(YEAR(Stock_Info[[#This Row],[Date]]),MONTH(Stock_Info[[#This Row],[Date]]),1))-1)/7)+1</f>
        <v>WEEK 1</v>
      </c>
      <c r="D7027" s="12">
        <v>105.25</v>
      </c>
      <c r="E7027" s="12">
        <v>105.4</v>
      </c>
      <c r="F7027" s="12">
        <v>103</v>
      </c>
      <c r="G7027" s="12">
        <v>103.15</v>
      </c>
      <c r="H7027" s="12">
        <v>104.44937563346114</v>
      </c>
      <c r="I7027">
        <v>1028082</v>
      </c>
      <c r="J7027">
        <v>6734</v>
      </c>
      <c r="K7027" s="12">
        <v>107382523</v>
      </c>
      <c r="L7027">
        <v>396505</v>
      </c>
      <c r="M7027">
        <v>38.57</v>
      </c>
      <c r="N7027">
        <v>2.4</v>
      </c>
      <c r="O7027">
        <v>-2.1</v>
      </c>
      <c r="P7027">
        <f xml:space="preserve"> IF(Stock_Info[[#This Row],[Close Price]] &gt; Stock_Info[[#This Row],[Open Price]], 1, 0)</f>
        <v>0</v>
      </c>
      <c r="Q7027" t="str">
        <f>IF(AND(Stock_Info[[#This Row],[% Deli. Qty to Traded Qty]]&gt;80,Stock_Info[[#This Row],[No. of Trades]]&lt;3000),"Unusual Day","")</f>
        <v/>
      </c>
      <c r="R7027" t="str">
        <f>IF(AND(Stock_Info[[#This Row],[Spread High-Low]] &lt; 10, Stock_Info[[#This Row],[% Deli. Qty to Traded Qty]] &gt; 90), "Good Day", "")</f>
        <v/>
      </c>
    </row>
    <row r="7028" spans="1:18">
      <c r="A7028" t="s">
        <v>68</v>
      </c>
      <c r="B7028" s="1">
        <v>45869</v>
      </c>
      <c r="C7028" s="1" t="str">
        <f>"WEEK" &amp;" " &amp;  INT((DAY(Stock_Info[[#This Row],[Date]])+WEEKDAY(DATE(YEAR(Stock_Info[[#This Row],[Date]]),MONTH(Stock_Info[[#This Row],[Date]]),1))-1)/7)+1</f>
        <v>WEEK 5</v>
      </c>
      <c r="D7028" s="12">
        <v>106.65</v>
      </c>
      <c r="E7028" s="12">
        <v>107.35</v>
      </c>
      <c r="F7028" s="12">
        <v>103.95</v>
      </c>
      <c r="G7028" s="12">
        <v>105.4</v>
      </c>
      <c r="H7028" s="12">
        <v>105.63065500781381</v>
      </c>
      <c r="I7028">
        <v>2373361</v>
      </c>
      <c r="J7028">
        <v>13305</v>
      </c>
      <c r="K7028" s="12">
        <v>250699677</v>
      </c>
      <c r="L7028">
        <v>721486</v>
      </c>
      <c r="M7028">
        <v>30.4</v>
      </c>
      <c r="N7028">
        <v>3.4</v>
      </c>
      <c r="O7028">
        <v>-1.25</v>
      </c>
      <c r="P7028">
        <f xml:space="preserve"> IF(Stock_Info[[#This Row],[Close Price]] &gt; Stock_Info[[#This Row],[Open Price]], 1, 0)</f>
        <v>0</v>
      </c>
      <c r="Q7028" t="str">
        <f>IF(AND(Stock_Info[[#This Row],[% Deli. Qty to Traded Qty]]&gt;80,Stock_Info[[#This Row],[No. of Trades]]&lt;3000),"Unusual Day","")</f>
        <v/>
      </c>
      <c r="R7028" t="str">
        <f>IF(AND(Stock_Info[[#This Row],[Spread High-Low]] &lt; 10, Stock_Info[[#This Row],[% Deli. Qty to Traded Qty]] &gt; 90), "Good Day", "")</f>
        <v/>
      </c>
    </row>
    <row r="7029" spans="1:18">
      <c r="A7029" t="s">
        <v>68</v>
      </c>
      <c r="B7029" s="1">
        <v>45868</v>
      </c>
      <c r="C7029" s="1" t="str">
        <f>"WEEK" &amp;" " &amp;  INT((DAY(Stock_Info[[#This Row],[Date]])+WEEKDAY(DATE(YEAR(Stock_Info[[#This Row],[Date]]),MONTH(Stock_Info[[#This Row],[Date]]),1))-1)/7)+1</f>
        <v>WEEK 5</v>
      </c>
      <c r="D7029" s="12">
        <v>109.5</v>
      </c>
      <c r="E7029" s="12">
        <v>111.1</v>
      </c>
      <c r="F7029" s="12">
        <v>107.55</v>
      </c>
      <c r="G7029" s="12">
        <v>108.1</v>
      </c>
      <c r="H7029" s="12">
        <v>109.25023469007417</v>
      </c>
      <c r="I7029">
        <v>2741914</v>
      </c>
      <c r="J7029">
        <v>14043</v>
      </c>
      <c r="K7029" s="12">
        <v>299554748</v>
      </c>
      <c r="L7029">
        <v>1377140</v>
      </c>
      <c r="M7029">
        <v>50.23</v>
      </c>
      <c r="N7029">
        <v>3.55</v>
      </c>
      <c r="O7029">
        <v>-1.4</v>
      </c>
      <c r="P7029">
        <f xml:space="preserve"> IF(Stock_Info[[#This Row],[Close Price]] &gt; Stock_Info[[#This Row],[Open Price]], 1, 0)</f>
        <v>0</v>
      </c>
      <c r="Q7029" t="str">
        <f>IF(AND(Stock_Info[[#This Row],[% Deli. Qty to Traded Qty]]&gt;80,Stock_Info[[#This Row],[No. of Trades]]&lt;3000),"Unusual Day","")</f>
        <v/>
      </c>
      <c r="R7029" t="str">
        <f>IF(AND(Stock_Info[[#This Row],[Spread High-Low]] &lt; 10, Stock_Info[[#This Row],[% Deli. Qty to Traded Qty]] &gt; 90), "Good Day", "")</f>
        <v/>
      </c>
    </row>
    <row r="7030" spans="1:18">
      <c r="A7030" t="s">
        <v>68</v>
      </c>
      <c r="B7030" s="1">
        <v>45867</v>
      </c>
      <c r="C7030" s="1" t="str">
        <f>"WEEK" &amp;" " &amp;  INT((DAY(Stock_Info[[#This Row],[Date]])+WEEKDAY(DATE(YEAR(Stock_Info[[#This Row],[Date]]),MONTH(Stock_Info[[#This Row],[Date]]),1))-1)/7)+1</f>
        <v>WEEK 5</v>
      </c>
      <c r="D7030" s="12">
        <v>106.6</v>
      </c>
      <c r="E7030" s="12">
        <v>109.55</v>
      </c>
      <c r="F7030" s="12">
        <v>106.4</v>
      </c>
      <c r="G7030" s="12">
        <v>109.3</v>
      </c>
      <c r="H7030" s="12">
        <v>107.90156685162744</v>
      </c>
      <c r="I7030">
        <v>517407</v>
      </c>
      <c r="J7030">
        <v>4060</v>
      </c>
      <c r="K7030" s="12">
        <v>55829026</v>
      </c>
      <c r="L7030">
        <v>159409</v>
      </c>
      <c r="M7030">
        <v>30.81</v>
      </c>
      <c r="N7030">
        <v>3.15</v>
      </c>
      <c r="O7030">
        <v>2.7</v>
      </c>
      <c r="P7030">
        <f xml:space="preserve"> IF(Stock_Info[[#This Row],[Close Price]] &gt; Stock_Info[[#This Row],[Open Price]], 1, 0)</f>
        <v>1</v>
      </c>
      <c r="Q7030" t="str">
        <f>IF(AND(Stock_Info[[#This Row],[% Deli. Qty to Traded Qty]]&gt;80,Stock_Info[[#This Row],[No. of Trades]]&lt;3000),"Unusual Day","")</f>
        <v/>
      </c>
      <c r="R7030" t="str">
        <f>IF(AND(Stock_Info[[#This Row],[Spread High-Low]] &lt; 10, Stock_Info[[#This Row],[% Deli. Qty to Traded Qty]] &gt; 90), "Good Day", "")</f>
        <v/>
      </c>
    </row>
    <row r="7031" spans="1:18">
      <c r="A7031" t="s">
        <v>68</v>
      </c>
      <c r="B7031" s="1">
        <v>45866</v>
      </c>
      <c r="C7031" s="1" t="str">
        <f>"WEEK" &amp;" " &amp;  INT((DAY(Stock_Info[[#This Row],[Date]])+WEEKDAY(DATE(YEAR(Stock_Info[[#This Row],[Date]]),MONTH(Stock_Info[[#This Row],[Date]]),1))-1)/7)+1</f>
        <v>WEEK 5</v>
      </c>
      <c r="D7031" s="12">
        <v>108.55</v>
      </c>
      <c r="E7031" s="12">
        <v>109.35</v>
      </c>
      <c r="F7031" s="12">
        <v>106.55</v>
      </c>
      <c r="G7031" s="12">
        <v>106.75</v>
      </c>
      <c r="H7031" s="12">
        <v>107.9748262525155</v>
      </c>
      <c r="I7031">
        <v>401013</v>
      </c>
      <c r="J7031">
        <v>3024</v>
      </c>
      <c r="K7031" s="12">
        <v>43299309</v>
      </c>
      <c r="L7031">
        <v>140964</v>
      </c>
      <c r="M7031">
        <v>35.15</v>
      </c>
      <c r="N7031">
        <v>2.8</v>
      </c>
      <c r="O7031">
        <v>-1.8</v>
      </c>
      <c r="P7031">
        <f xml:space="preserve"> IF(Stock_Info[[#This Row],[Close Price]] &gt; Stock_Info[[#This Row],[Open Price]], 1, 0)</f>
        <v>0</v>
      </c>
      <c r="Q7031" t="str">
        <f>IF(AND(Stock_Info[[#This Row],[% Deli. Qty to Traded Qty]]&gt;80,Stock_Info[[#This Row],[No. of Trades]]&lt;3000),"Unusual Day","")</f>
        <v/>
      </c>
      <c r="R7031" t="str">
        <f>IF(AND(Stock_Info[[#This Row],[Spread High-Low]] &lt; 10, Stock_Info[[#This Row],[% Deli. Qty to Traded Qty]] &gt; 90), "Good Day", "")</f>
        <v/>
      </c>
    </row>
    <row r="7032" spans="1:18">
      <c r="A7032" t="s">
        <v>68</v>
      </c>
      <c r="B7032" s="1">
        <v>45863</v>
      </c>
      <c r="C7032" s="1" t="str">
        <f>"WEEK" &amp;" " &amp;  INT((DAY(Stock_Info[[#This Row],[Date]])+WEEKDAY(DATE(YEAR(Stock_Info[[#This Row],[Date]]),MONTH(Stock_Info[[#This Row],[Date]]),1))-1)/7)+1</f>
        <v>WEEK 4</v>
      </c>
      <c r="D7032" s="12">
        <v>110.45</v>
      </c>
      <c r="E7032" s="12">
        <v>111.3</v>
      </c>
      <c r="F7032" s="12">
        <v>108.1</v>
      </c>
      <c r="G7032" s="12">
        <v>108.35</v>
      </c>
      <c r="H7032" s="12">
        <v>109.37160226838348</v>
      </c>
      <c r="I7032">
        <v>381946</v>
      </c>
      <c r="J7032">
        <v>2667</v>
      </c>
      <c r="K7032" s="12">
        <v>41774046</v>
      </c>
      <c r="L7032">
        <v>165445</v>
      </c>
      <c r="M7032">
        <v>43.32</v>
      </c>
      <c r="N7032">
        <v>3.2</v>
      </c>
      <c r="O7032">
        <v>-2.1</v>
      </c>
      <c r="P7032">
        <f xml:space="preserve"> IF(Stock_Info[[#This Row],[Close Price]] &gt; Stock_Info[[#This Row],[Open Price]], 1, 0)</f>
        <v>0</v>
      </c>
      <c r="Q7032" t="str">
        <f>IF(AND(Stock_Info[[#This Row],[% Deli. Qty to Traded Qty]]&gt;80,Stock_Info[[#This Row],[No. of Trades]]&lt;3000),"Unusual Day","")</f>
        <v/>
      </c>
      <c r="R7032" t="str">
        <f>IF(AND(Stock_Info[[#This Row],[Spread High-Low]] &lt; 10, Stock_Info[[#This Row],[% Deli. Qty to Traded Qty]] &gt; 90), "Good Day", "")</f>
        <v/>
      </c>
    </row>
    <row r="7033" spans="1:18">
      <c r="A7033" t="s">
        <v>68</v>
      </c>
      <c r="B7033" s="1">
        <v>45862</v>
      </c>
      <c r="C7033" s="1" t="str">
        <f>"WEEK" &amp;" " &amp;  INT((DAY(Stock_Info[[#This Row],[Date]])+WEEKDAY(DATE(YEAR(Stock_Info[[#This Row],[Date]]),MONTH(Stock_Info[[#This Row],[Date]]),1))-1)/7)+1</f>
        <v>WEEK 4</v>
      </c>
      <c r="D7033" s="12">
        <v>110.15</v>
      </c>
      <c r="E7033" s="12">
        <v>111</v>
      </c>
      <c r="F7033" s="12">
        <v>108.25</v>
      </c>
      <c r="G7033" s="12">
        <v>110.65</v>
      </c>
      <c r="H7033" s="12">
        <v>109.76452043584995</v>
      </c>
      <c r="I7033">
        <v>696570</v>
      </c>
      <c r="J7033">
        <v>3690</v>
      </c>
      <c r="K7033" s="12">
        <v>76458672</v>
      </c>
      <c r="L7033">
        <v>209264</v>
      </c>
      <c r="M7033">
        <v>30.04</v>
      </c>
      <c r="N7033">
        <v>2.75</v>
      </c>
      <c r="O7033">
        <v>0.5</v>
      </c>
      <c r="P7033">
        <f xml:space="preserve"> IF(Stock_Info[[#This Row],[Close Price]] &gt; Stock_Info[[#This Row],[Open Price]], 1, 0)</f>
        <v>1</v>
      </c>
      <c r="Q7033" t="str">
        <f>IF(AND(Stock_Info[[#This Row],[% Deli. Qty to Traded Qty]]&gt;80,Stock_Info[[#This Row],[No. of Trades]]&lt;3000),"Unusual Day","")</f>
        <v/>
      </c>
      <c r="R7033" t="str">
        <f>IF(AND(Stock_Info[[#This Row],[Spread High-Low]] &lt; 10, Stock_Info[[#This Row],[% Deli. Qty to Traded Qty]] &gt; 90), "Good Day", "")</f>
        <v/>
      </c>
    </row>
    <row r="7034" spans="1:18">
      <c r="A7034" t="s">
        <v>68</v>
      </c>
      <c r="B7034" s="1">
        <v>45861</v>
      </c>
      <c r="C7034" s="1" t="str">
        <f>"WEEK" &amp;" " &amp;  INT((DAY(Stock_Info[[#This Row],[Date]])+WEEKDAY(DATE(YEAR(Stock_Info[[#This Row],[Date]]),MONTH(Stock_Info[[#This Row],[Date]]),1))-1)/7)+1</f>
        <v>WEEK 4</v>
      </c>
      <c r="D7034" s="12">
        <v>109.85</v>
      </c>
      <c r="E7034" s="12">
        <v>110.2</v>
      </c>
      <c r="F7034" s="12">
        <v>108.25</v>
      </c>
      <c r="G7034" s="12">
        <v>109.9</v>
      </c>
      <c r="H7034" s="12">
        <v>109.10957938593586</v>
      </c>
      <c r="I7034">
        <v>543396</v>
      </c>
      <c r="J7034">
        <v>2989</v>
      </c>
      <c r="K7034" s="12">
        <v>59289709</v>
      </c>
      <c r="L7034">
        <v>230587</v>
      </c>
      <c r="M7034">
        <v>42.43</v>
      </c>
      <c r="N7034">
        <v>1.95</v>
      </c>
      <c r="O7034">
        <v>0.05</v>
      </c>
      <c r="P7034">
        <f xml:space="preserve"> IF(Stock_Info[[#This Row],[Close Price]] &gt; Stock_Info[[#This Row],[Open Price]], 1, 0)</f>
        <v>1</v>
      </c>
      <c r="Q7034" t="str">
        <f>IF(AND(Stock_Info[[#This Row],[% Deli. Qty to Traded Qty]]&gt;80,Stock_Info[[#This Row],[No. of Trades]]&lt;3000),"Unusual Day","")</f>
        <v/>
      </c>
      <c r="R7034" t="str">
        <f>IF(AND(Stock_Info[[#This Row],[Spread High-Low]] &lt; 10, Stock_Info[[#This Row],[% Deli. Qty to Traded Qty]] &gt; 90), "Good Day", "")</f>
        <v/>
      </c>
    </row>
    <row r="7035" spans="1:18">
      <c r="A7035" t="s">
        <v>68</v>
      </c>
      <c r="B7035" s="1">
        <v>45860</v>
      </c>
      <c r="C7035" s="1" t="str">
        <f>"WEEK" &amp;" " &amp;  INT((DAY(Stock_Info[[#This Row],[Date]])+WEEKDAY(DATE(YEAR(Stock_Info[[#This Row],[Date]]),MONTH(Stock_Info[[#This Row],[Date]]),1))-1)/7)+1</f>
        <v>WEEK 4</v>
      </c>
      <c r="D7035" s="12">
        <v>112.95</v>
      </c>
      <c r="E7035" s="12">
        <v>113</v>
      </c>
      <c r="F7035" s="12">
        <v>109.2</v>
      </c>
      <c r="G7035" s="12">
        <v>109.3</v>
      </c>
      <c r="H7035" s="12">
        <v>110.51652038760575</v>
      </c>
      <c r="I7035">
        <v>543026</v>
      </c>
      <c r="J7035">
        <v>5333</v>
      </c>
      <c r="K7035" s="12">
        <v>60013344</v>
      </c>
      <c r="L7035">
        <v>279408</v>
      </c>
      <c r="M7035">
        <v>51.45</v>
      </c>
      <c r="N7035">
        <v>3.8</v>
      </c>
      <c r="O7035">
        <v>-3.65</v>
      </c>
      <c r="P7035">
        <f xml:space="preserve"> IF(Stock_Info[[#This Row],[Close Price]] &gt; Stock_Info[[#This Row],[Open Price]], 1, 0)</f>
        <v>0</v>
      </c>
      <c r="Q7035" t="str">
        <f>IF(AND(Stock_Info[[#This Row],[% Deli. Qty to Traded Qty]]&gt;80,Stock_Info[[#This Row],[No. of Trades]]&lt;3000),"Unusual Day","")</f>
        <v/>
      </c>
      <c r="R7035" t="str">
        <f>IF(AND(Stock_Info[[#This Row],[Spread High-Low]] &lt; 10, Stock_Info[[#This Row],[% Deli. Qty to Traded Qty]] &gt; 90), "Good Day", "")</f>
        <v/>
      </c>
    </row>
    <row r="7036" spans="1:18">
      <c r="A7036" t="s">
        <v>68</v>
      </c>
      <c r="B7036" s="1">
        <v>45859</v>
      </c>
      <c r="C7036" s="1" t="str">
        <f>"WEEK" &amp;" " &amp;  INT((DAY(Stock_Info[[#This Row],[Date]])+WEEKDAY(DATE(YEAR(Stock_Info[[#This Row],[Date]]),MONTH(Stock_Info[[#This Row],[Date]]),1))-1)/7)+1</f>
        <v>WEEK 4</v>
      </c>
      <c r="D7036" s="12">
        <v>113.2</v>
      </c>
      <c r="E7036" s="12">
        <v>113.75</v>
      </c>
      <c r="F7036" s="12">
        <v>111.7</v>
      </c>
      <c r="G7036" s="12">
        <v>112.55</v>
      </c>
      <c r="H7036" s="12">
        <v>112.58007631969473</v>
      </c>
      <c r="I7036">
        <v>707550</v>
      </c>
      <c r="J7036">
        <v>7098</v>
      </c>
      <c r="K7036" s="12">
        <v>79656033</v>
      </c>
      <c r="L7036">
        <v>332538</v>
      </c>
      <c r="M7036">
        <v>47</v>
      </c>
      <c r="N7036">
        <v>2.0499999999999998</v>
      </c>
      <c r="O7036">
        <v>-0.65</v>
      </c>
      <c r="P7036">
        <f xml:space="preserve"> IF(Stock_Info[[#This Row],[Close Price]] &gt; Stock_Info[[#This Row],[Open Price]], 1, 0)</f>
        <v>0</v>
      </c>
      <c r="Q7036" t="str">
        <f>IF(AND(Stock_Info[[#This Row],[% Deli. Qty to Traded Qty]]&gt;80,Stock_Info[[#This Row],[No. of Trades]]&lt;3000),"Unusual Day","")</f>
        <v/>
      </c>
      <c r="R7036" t="str">
        <f>IF(AND(Stock_Info[[#This Row],[Spread High-Low]] &lt; 10, Stock_Info[[#This Row],[% Deli. Qty to Traded Qty]] &gt; 90), "Good Day", "")</f>
        <v/>
      </c>
    </row>
    <row r="7037" spans="1:18">
      <c r="A7037" t="s">
        <v>68</v>
      </c>
      <c r="B7037" s="1">
        <v>45856</v>
      </c>
      <c r="C7037" s="1" t="str">
        <f>"WEEK" &amp;" " &amp;  INT((DAY(Stock_Info[[#This Row],[Date]])+WEEKDAY(DATE(YEAR(Stock_Info[[#This Row],[Date]]),MONTH(Stock_Info[[#This Row],[Date]]),1))-1)/7)+1</f>
        <v>WEEK 3</v>
      </c>
      <c r="D7037" s="12">
        <v>113.9</v>
      </c>
      <c r="E7037" s="12">
        <v>114.85</v>
      </c>
      <c r="F7037" s="12">
        <v>113.1</v>
      </c>
      <c r="G7037" s="12">
        <v>113.35</v>
      </c>
      <c r="H7037" s="12">
        <v>113.85171483319486</v>
      </c>
      <c r="I7037">
        <v>534396</v>
      </c>
      <c r="J7037">
        <v>4900</v>
      </c>
      <c r="K7037" s="12">
        <v>60841901</v>
      </c>
      <c r="L7037">
        <v>264469</v>
      </c>
      <c r="M7037">
        <v>49.49</v>
      </c>
      <c r="N7037">
        <v>1.75</v>
      </c>
      <c r="O7037">
        <v>-0.55000000000000004</v>
      </c>
      <c r="P7037">
        <f xml:space="preserve"> IF(Stock_Info[[#This Row],[Close Price]] &gt; Stock_Info[[#This Row],[Open Price]], 1, 0)</f>
        <v>0</v>
      </c>
      <c r="Q7037" t="str">
        <f>IF(AND(Stock_Info[[#This Row],[% Deli. Qty to Traded Qty]]&gt;80,Stock_Info[[#This Row],[No. of Trades]]&lt;3000),"Unusual Day","")</f>
        <v/>
      </c>
      <c r="R7037" t="str">
        <f>IF(AND(Stock_Info[[#This Row],[Spread High-Low]] &lt; 10, Stock_Info[[#This Row],[% Deli. Qty to Traded Qty]] &gt; 90), "Good Day", "")</f>
        <v/>
      </c>
    </row>
    <row r="7038" spans="1:18">
      <c r="A7038" t="s">
        <v>68</v>
      </c>
      <c r="B7038" s="1">
        <v>45855</v>
      </c>
      <c r="C7038" s="1" t="str">
        <f>"WEEK" &amp;" " &amp;  INT((DAY(Stock_Info[[#This Row],[Date]])+WEEKDAY(DATE(YEAR(Stock_Info[[#This Row],[Date]]),MONTH(Stock_Info[[#This Row],[Date]]),1))-1)/7)+1</f>
        <v>WEEK 3</v>
      </c>
      <c r="D7038" s="12">
        <v>115</v>
      </c>
      <c r="E7038" s="12">
        <v>115.6</v>
      </c>
      <c r="F7038" s="12">
        <v>113.1</v>
      </c>
      <c r="G7038" s="12">
        <v>113.75</v>
      </c>
      <c r="H7038" s="12">
        <v>114.11648513150536</v>
      </c>
      <c r="I7038">
        <v>1196187</v>
      </c>
      <c r="J7038">
        <v>7451</v>
      </c>
      <c r="K7038" s="12">
        <v>136504656</v>
      </c>
      <c r="L7038">
        <v>554337</v>
      </c>
      <c r="M7038">
        <v>46.34</v>
      </c>
      <c r="N7038">
        <v>2.5</v>
      </c>
      <c r="O7038">
        <v>-1.25</v>
      </c>
      <c r="P7038">
        <f xml:space="preserve"> IF(Stock_Info[[#This Row],[Close Price]] &gt; Stock_Info[[#This Row],[Open Price]], 1, 0)</f>
        <v>0</v>
      </c>
      <c r="Q7038" t="str">
        <f>IF(AND(Stock_Info[[#This Row],[% Deli. Qty to Traded Qty]]&gt;80,Stock_Info[[#This Row],[No. of Trades]]&lt;3000),"Unusual Day","")</f>
        <v/>
      </c>
      <c r="R7038" t="str">
        <f>IF(AND(Stock_Info[[#This Row],[Spread High-Low]] &lt; 10, Stock_Info[[#This Row],[% Deli. Qty to Traded Qty]] &gt; 90), "Good Day", "")</f>
        <v/>
      </c>
    </row>
    <row r="7039" spans="1:18">
      <c r="A7039" t="s">
        <v>68</v>
      </c>
      <c r="B7039" s="1">
        <v>45854</v>
      </c>
      <c r="C7039" s="1" t="str">
        <f>"WEEK" &amp;" " &amp;  INT((DAY(Stock_Info[[#This Row],[Date]])+WEEKDAY(DATE(YEAR(Stock_Info[[#This Row],[Date]]),MONTH(Stock_Info[[#This Row],[Date]]),1))-1)/7)+1</f>
        <v>WEEK 3</v>
      </c>
      <c r="D7039" s="12">
        <v>112</v>
      </c>
      <c r="E7039" s="12">
        <v>115.75</v>
      </c>
      <c r="F7039" s="12">
        <v>111.85</v>
      </c>
      <c r="G7039" s="12">
        <v>115</v>
      </c>
      <c r="H7039" s="12">
        <v>114.27490955477438</v>
      </c>
      <c r="I7039">
        <v>1229197</v>
      </c>
      <c r="J7039">
        <v>11173</v>
      </c>
      <c r="K7039" s="12">
        <v>140466376</v>
      </c>
      <c r="L7039">
        <v>595588</v>
      </c>
      <c r="M7039">
        <v>48.45</v>
      </c>
      <c r="N7039">
        <v>3.9</v>
      </c>
      <c r="O7039">
        <v>3</v>
      </c>
      <c r="P7039">
        <f xml:space="preserve"> IF(Stock_Info[[#This Row],[Close Price]] &gt; Stock_Info[[#This Row],[Open Price]], 1, 0)</f>
        <v>1</v>
      </c>
      <c r="Q7039" t="str">
        <f>IF(AND(Stock_Info[[#This Row],[% Deli. Qty to Traded Qty]]&gt;80,Stock_Info[[#This Row],[No. of Trades]]&lt;3000),"Unusual Day","")</f>
        <v/>
      </c>
      <c r="R7039" t="str">
        <f>IF(AND(Stock_Info[[#This Row],[Spread High-Low]] &lt; 10, Stock_Info[[#This Row],[% Deli. Qty to Traded Qty]] &gt; 90), "Good Day", "")</f>
        <v/>
      </c>
    </row>
    <row r="7040" spans="1:18">
      <c r="A7040" t="s">
        <v>68</v>
      </c>
      <c r="B7040" s="1">
        <v>45853</v>
      </c>
      <c r="C7040" s="1" t="str">
        <f>"WEEK" &amp;" " &amp;  INT((DAY(Stock_Info[[#This Row],[Date]])+WEEKDAY(DATE(YEAR(Stock_Info[[#This Row],[Date]]),MONTH(Stock_Info[[#This Row],[Date]]),1))-1)/7)+1</f>
        <v>WEEK 3</v>
      </c>
      <c r="D7040" s="12">
        <v>110.95</v>
      </c>
      <c r="E7040" s="12">
        <v>113.2</v>
      </c>
      <c r="F7040" s="12">
        <v>110.85</v>
      </c>
      <c r="G7040" s="12">
        <v>112.2</v>
      </c>
      <c r="H7040" s="12">
        <v>112.38749899844559</v>
      </c>
      <c r="I7040">
        <v>624030</v>
      </c>
      <c r="J7040">
        <v>9088</v>
      </c>
      <c r="K7040" s="12">
        <v>70133171</v>
      </c>
      <c r="L7040">
        <v>314860</v>
      </c>
      <c r="M7040">
        <v>50.46</v>
      </c>
      <c r="N7040">
        <v>2.35</v>
      </c>
      <c r="O7040">
        <v>1.25</v>
      </c>
      <c r="P7040">
        <f xml:space="preserve"> IF(Stock_Info[[#This Row],[Close Price]] &gt; Stock_Info[[#This Row],[Open Price]], 1, 0)</f>
        <v>1</v>
      </c>
      <c r="Q7040" t="str">
        <f>IF(AND(Stock_Info[[#This Row],[% Deli. Qty to Traded Qty]]&gt;80,Stock_Info[[#This Row],[No. of Trades]]&lt;3000),"Unusual Day","")</f>
        <v/>
      </c>
      <c r="R7040" t="str">
        <f>IF(AND(Stock_Info[[#This Row],[Spread High-Low]] &lt; 10, Stock_Info[[#This Row],[% Deli. Qty to Traded Qty]] &gt; 90), "Good Day", "")</f>
        <v/>
      </c>
    </row>
    <row r="7041" spans="1:18">
      <c r="A7041" t="s">
        <v>68</v>
      </c>
      <c r="B7041" s="1">
        <v>45852</v>
      </c>
      <c r="C7041" s="1" t="str">
        <f>"WEEK" &amp;" " &amp;  INT((DAY(Stock_Info[[#This Row],[Date]])+WEEKDAY(DATE(YEAR(Stock_Info[[#This Row],[Date]]),MONTH(Stock_Info[[#This Row],[Date]]),1))-1)/7)+1</f>
        <v>WEEK 3</v>
      </c>
      <c r="D7041" s="12">
        <v>110.65</v>
      </c>
      <c r="E7041" s="12">
        <v>112.45</v>
      </c>
      <c r="F7041" s="12">
        <v>110.15</v>
      </c>
      <c r="G7041" s="12">
        <v>110.7</v>
      </c>
      <c r="H7041" s="12">
        <v>111.18841163821722</v>
      </c>
      <c r="I7041">
        <v>429241</v>
      </c>
      <c r="J7041">
        <v>6416</v>
      </c>
      <c r="K7041" s="12">
        <v>47726625</v>
      </c>
      <c r="L7041">
        <v>154414</v>
      </c>
      <c r="M7041">
        <v>35.97</v>
      </c>
      <c r="N7041">
        <v>2.2999999999999998</v>
      </c>
      <c r="O7041">
        <v>0.05</v>
      </c>
      <c r="P7041">
        <f xml:space="preserve"> IF(Stock_Info[[#This Row],[Close Price]] &gt; Stock_Info[[#This Row],[Open Price]], 1, 0)</f>
        <v>1</v>
      </c>
      <c r="Q7041" t="str">
        <f>IF(AND(Stock_Info[[#This Row],[% Deli. Qty to Traded Qty]]&gt;80,Stock_Info[[#This Row],[No. of Trades]]&lt;3000),"Unusual Day","")</f>
        <v/>
      </c>
      <c r="R7041" t="str">
        <f>IF(AND(Stock_Info[[#This Row],[Spread High-Low]] &lt; 10, Stock_Info[[#This Row],[% Deli. Qty to Traded Qty]] &gt; 90), "Good Day", "")</f>
        <v/>
      </c>
    </row>
    <row r="7042" spans="1:18">
      <c r="A7042" t="s">
        <v>68</v>
      </c>
      <c r="B7042" s="1">
        <v>45849</v>
      </c>
      <c r="C7042" s="1" t="str">
        <f>"WEEK" &amp;" " &amp;  INT((DAY(Stock_Info[[#This Row],[Date]])+WEEKDAY(DATE(YEAR(Stock_Info[[#This Row],[Date]]),MONTH(Stock_Info[[#This Row],[Date]]),1))-1)/7)+1</f>
        <v>WEEK 2</v>
      </c>
      <c r="D7042" s="12">
        <v>109.7</v>
      </c>
      <c r="E7042" s="12">
        <v>111.1</v>
      </c>
      <c r="F7042" s="12">
        <v>108.7</v>
      </c>
      <c r="G7042" s="12">
        <v>110.05</v>
      </c>
      <c r="H7042" s="12">
        <v>110.12315485001996</v>
      </c>
      <c r="I7042">
        <v>1613148</v>
      </c>
      <c r="J7042">
        <v>3118</v>
      </c>
      <c r="K7042" s="12">
        <v>177644947</v>
      </c>
      <c r="L7042">
        <v>1172374</v>
      </c>
      <c r="M7042">
        <v>72.680000000000007</v>
      </c>
      <c r="N7042">
        <v>2.4</v>
      </c>
      <c r="O7042">
        <v>0.35</v>
      </c>
      <c r="P7042">
        <f xml:space="preserve"> IF(Stock_Info[[#This Row],[Close Price]] &gt; Stock_Info[[#This Row],[Open Price]], 1, 0)</f>
        <v>1</v>
      </c>
      <c r="Q7042" t="str">
        <f>IF(AND(Stock_Info[[#This Row],[% Deli. Qty to Traded Qty]]&gt;80,Stock_Info[[#This Row],[No. of Trades]]&lt;3000),"Unusual Day","")</f>
        <v/>
      </c>
      <c r="R7042" t="str">
        <f>IF(AND(Stock_Info[[#This Row],[Spread High-Low]] &lt; 10, Stock_Info[[#This Row],[% Deli. Qty to Traded Qty]] &gt; 90), "Good Day", "")</f>
        <v/>
      </c>
    </row>
    <row r="7043" spans="1:18">
      <c r="A7043" t="s">
        <v>68</v>
      </c>
      <c r="B7043" s="1">
        <v>45848</v>
      </c>
      <c r="C7043" s="1" t="str">
        <f>"WEEK" &amp;" " &amp;  INT((DAY(Stock_Info[[#This Row],[Date]])+WEEKDAY(DATE(YEAR(Stock_Info[[#This Row],[Date]]),MONTH(Stock_Info[[#This Row],[Date]]),1))-1)/7)+1</f>
        <v>WEEK 2</v>
      </c>
      <c r="D7043" s="12">
        <v>111.15</v>
      </c>
      <c r="E7043" s="12">
        <v>111.4</v>
      </c>
      <c r="F7043" s="12">
        <v>109.3</v>
      </c>
      <c r="G7043" s="12">
        <v>109.7</v>
      </c>
      <c r="H7043" s="12">
        <v>110.35940835348144</v>
      </c>
      <c r="I7043">
        <v>727529</v>
      </c>
      <c r="J7043">
        <v>6389</v>
      </c>
      <c r="K7043" s="12">
        <v>80289670</v>
      </c>
      <c r="L7043">
        <v>382431</v>
      </c>
      <c r="M7043">
        <v>52.57</v>
      </c>
      <c r="N7043">
        <v>2.1</v>
      </c>
      <c r="O7043">
        <v>-1.45</v>
      </c>
      <c r="P7043">
        <f xml:space="preserve"> IF(Stock_Info[[#This Row],[Close Price]] &gt; Stock_Info[[#This Row],[Open Price]], 1, 0)</f>
        <v>0</v>
      </c>
      <c r="Q7043" t="str">
        <f>IF(AND(Stock_Info[[#This Row],[% Deli. Qty to Traded Qty]]&gt;80,Stock_Info[[#This Row],[No. of Trades]]&lt;3000),"Unusual Day","")</f>
        <v/>
      </c>
      <c r="R7043" t="str">
        <f>IF(AND(Stock_Info[[#This Row],[Spread High-Low]] &lt; 10, Stock_Info[[#This Row],[% Deli. Qty to Traded Qty]] &gt; 90), "Good Day", "")</f>
        <v/>
      </c>
    </row>
    <row r="7044" spans="1:18">
      <c r="A7044" t="s">
        <v>68</v>
      </c>
      <c r="B7044" s="1">
        <v>45847</v>
      </c>
      <c r="C7044" s="1" t="str">
        <f>"WEEK" &amp;" " &amp;  INT((DAY(Stock_Info[[#This Row],[Date]])+WEEKDAY(DATE(YEAR(Stock_Info[[#This Row],[Date]]),MONTH(Stock_Info[[#This Row],[Date]]),1))-1)/7)+1</f>
        <v>WEEK 2</v>
      </c>
      <c r="D7044" s="12">
        <v>111.95</v>
      </c>
      <c r="E7044" s="12">
        <v>112.6</v>
      </c>
      <c r="F7044" s="12">
        <v>110.8</v>
      </c>
      <c r="G7044" s="12">
        <v>111</v>
      </c>
      <c r="H7044" s="12">
        <v>111.61478806424637</v>
      </c>
      <c r="I7044">
        <v>266661</v>
      </c>
      <c r="J7044">
        <v>3002</v>
      </c>
      <c r="K7044" s="12">
        <v>29763311</v>
      </c>
      <c r="L7044">
        <v>122742</v>
      </c>
      <c r="M7044">
        <v>46.03</v>
      </c>
      <c r="N7044">
        <v>1.8</v>
      </c>
      <c r="O7044">
        <v>-0.95</v>
      </c>
      <c r="P7044">
        <f xml:space="preserve"> IF(Stock_Info[[#This Row],[Close Price]] &gt; Stock_Info[[#This Row],[Open Price]], 1, 0)</f>
        <v>0</v>
      </c>
      <c r="Q7044" t="str">
        <f>IF(AND(Stock_Info[[#This Row],[% Deli. Qty to Traded Qty]]&gt;80,Stock_Info[[#This Row],[No. of Trades]]&lt;3000),"Unusual Day","")</f>
        <v/>
      </c>
      <c r="R7044" t="str">
        <f>IF(AND(Stock_Info[[#This Row],[Spread High-Low]] &lt; 10, Stock_Info[[#This Row],[% Deli. Qty to Traded Qty]] &gt; 90), "Good Day", "")</f>
        <v/>
      </c>
    </row>
    <row r="7045" spans="1:18">
      <c r="A7045" t="s">
        <v>68</v>
      </c>
      <c r="B7045" s="1">
        <v>45846</v>
      </c>
      <c r="C7045" s="1" t="str">
        <f>"WEEK" &amp;" " &amp;  INT((DAY(Stock_Info[[#This Row],[Date]])+WEEKDAY(DATE(YEAR(Stock_Info[[#This Row],[Date]]),MONTH(Stock_Info[[#This Row],[Date]]),1))-1)/7)+1</f>
        <v>WEEK 2</v>
      </c>
      <c r="D7045" s="12">
        <v>112.35</v>
      </c>
      <c r="E7045" s="12">
        <v>112.85</v>
      </c>
      <c r="F7045" s="12">
        <v>111.35</v>
      </c>
      <c r="G7045" s="12">
        <v>112</v>
      </c>
      <c r="H7045" s="12">
        <v>112.1275760350503</v>
      </c>
      <c r="I7045">
        <v>345104</v>
      </c>
      <c r="J7045">
        <v>3522</v>
      </c>
      <c r="K7045" s="12">
        <v>38695675</v>
      </c>
      <c r="L7045">
        <v>146849</v>
      </c>
      <c r="M7045">
        <v>42.55</v>
      </c>
      <c r="N7045">
        <v>1.5</v>
      </c>
      <c r="O7045">
        <v>-0.35</v>
      </c>
      <c r="P7045">
        <f xml:space="preserve"> IF(Stock_Info[[#This Row],[Close Price]] &gt; Stock_Info[[#This Row],[Open Price]], 1, 0)</f>
        <v>0</v>
      </c>
      <c r="Q7045" t="str">
        <f>IF(AND(Stock_Info[[#This Row],[% Deli. Qty to Traded Qty]]&gt;80,Stock_Info[[#This Row],[No. of Trades]]&lt;3000),"Unusual Day","")</f>
        <v/>
      </c>
      <c r="R7045" t="str">
        <f>IF(AND(Stock_Info[[#This Row],[Spread High-Low]] &lt; 10, Stock_Info[[#This Row],[% Deli. Qty to Traded Qty]] &gt; 90), "Good Day", "")</f>
        <v/>
      </c>
    </row>
    <row r="7046" spans="1:18">
      <c r="A7046" t="s">
        <v>68</v>
      </c>
      <c r="B7046" s="1">
        <v>45845</v>
      </c>
      <c r="C7046" s="1" t="str">
        <f>"WEEK" &amp;" " &amp;  INT((DAY(Stock_Info[[#This Row],[Date]])+WEEKDAY(DATE(YEAR(Stock_Info[[#This Row],[Date]]),MONTH(Stock_Info[[#This Row],[Date]]),1))-1)/7)+1</f>
        <v>WEEK 2</v>
      </c>
      <c r="D7046" s="12">
        <v>110.65</v>
      </c>
      <c r="E7046" s="12">
        <v>112.75</v>
      </c>
      <c r="F7046" s="12">
        <v>110.6</v>
      </c>
      <c r="G7046" s="12">
        <v>112.5</v>
      </c>
      <c r="H7046" s="12">
        <v>112.13485903908665</v>
      </c>
      <c r="I7046">
        <v>1194551</v>
      </c>
      <c r="J7046">
        <v>11057</v>
      </c>
      <c r="K7046" s="12">
        <v>133950808</v>
      </c>
      <c r="L7046">
        <v>851989</v>
      </c>
      <c r="M7046">
        <v>71.319999999999993</v>
      </c>
      <c r="N7046">
        <v>2.15</v>
      </c>
      <c r="O7046">
        <v>1.85</v>
      </c>
      <c r="P7046">
        <f xml:space="preserve"> IF(Stock_Info[[#This Row],[Close Price]] &gt; Stock_Info[[#This Row],[Open Price]], 1, 0)</f>
        <v>1</v>
      </c>
      <c r="Q7046" t="str">
        <f>IF(AND(Stock_Info[[#This Row],[% Deli. Qty to Traded Qty]]&gt;80,Stock_Info[[#This Row],[No. of Trades]]&lt;3000),"Unusual Day","")</f>
        <v/>
      </c>
      <c r="R7046" t="str">
        <f>IF(AND(Stock_Info[[#This Row],[Spread High-Low]] &lt; 10, Stock_Info[[#This Row],[% Deli. Qty to Traded Qty]] &gt; 90), "Good Day", "")</f>
        <v/>
      </c>
    </row>
    <row r="7047" spans="1:18">
      <c r="A7047" t="s">
        <v>68</v>
      </c>
      <c r="B7047" s="1">
        <v>45842</v>
      </c>
      <c r="C7047" s="1" t="str">
        <f>"WEEK" &amp;" " &amp;  INT((DAY(Stock_Info[[#This Row],[Date]])+WEEKDAY(DATE(YEAR(Stock_Info[[#This Row],[Date]]),MONTH(Stock_Info[[#This Row],[Date]]),1))-1)/7)+1</f>
        <v>WEEK 1</v>
      </c>
      <c r="D7047" s="12">
        <v>110.8</v>
      </c>
      <c r="E7047" s="12">
        <v>111.05</v>
      </c>
      <c r="F7047" s="12">
        <v>109.85</v>
      </c>
      <c r="G7047" s="12">
        <v>110.85</v>
      </c>
      <c r="H7047" s="12">
        <v>110.58214743969268</v>
      </c>
      <c r="I7047">
        <v>515153</v>
      </c>
      <c r="J7047">
        <v>3849</v>
      </c>
      <c r="K7047" s="12">
        <v>56966725</v>
      </c>
      <c r="L7047">
        <v>207960</v>
      </c>
      <c r="M7047">
        <v>40.369999999999997</v>
      </c>
      <c r="N7047">
        <v>1.2</v>
      </c>
      <c r="O7047">
        <v>0.05</v>
      </c>
      <c r="P7047">
        <f xml:space="preserve"> IF(Stock_Info[[#This Row],[Close Price]] &gt; Stock_Info[[#This Row],[Open Price]], 1, 0)</f>
        <v>1</v>
      </c>
      <c r="Q7047" t="str">
        <f>IF(AND(Stock_Info[[#This Row],[% Deli. Qty to Traded Qty]]&gt;80,Stock_Info[[#This Row],[No. of Trades]]&lt;3000),"Unusual Day","")</f>
        <v/>
      </c>
      <c r="R7047" t="str">
        <f>IF(AND(Stock_Info[[#This Row],[Spread High-Low]] &lt; 10, Stock_Info[[#This Row],[% Deli. Qty to Traded Qty]] &gt; 90), "Good Day", "")</f>
        <v/>
      </c>
    </row>
    <row r="7048" spans="1:18">
      <c r="A7048" t="s">
        <v>68</v>
      </c>
      <c r="B7048" s="1">
        <v>45841</v>
      </c>
      <c r="C7048" s="1" t="str">
        <f>"WEEK" &amp;" " &amp;  INT((DAY(Stock_Info[[#This Row],[Date]])+WEEKDAY(DATE(YEAR(Stock_Info[[#This Row],[Date]]),MONTH(Stock_Info[[#This Row],[Date]]),1))-1)/7)+1</f>
        <v>WEEK 1</v>
      </c>
      <c r="D7048" s="12">
        <v>113.35</v>
      </c>
      <c r="E7048" s="12">
        <v>114.1</v>
      </c>
      <c r="F7048" s="12">
        <v>109.85</v>
      </c>
      <c r="G7048" s="12">
        <v>110.2</v>
      </c>
      <c r="H7048" s="12">
        <v>111.40783585600585</v>
      </c>
      <c r="I7048">
        <v>1944829</v>
      </c>
      <c r="J7048">
        <v>12588</v>
      </c>
      <c r="K7048" s="12">
        <v>216669190</v>
      </c>
      <c r="L7048">
        <v>871586</v>
      </c>
      <c r="M7048">
        <v>44.82</v>
      </c>
      <c r="N7048">
        <v>4.25</v>
      </c>
      <c r="O7048">
        <v>-3.15</v>
      </c>
      <c r="P7048">
        <f xml:space="preserve"> IF(Stock_Info[[#This Row],[Close Price]] &gt; Stock_Info[[#This Row],[Open Price]], 1, 0)</f>
        <v>0</v>
      </c>
      <c r="Q7048" t="str">
        <f>IF(AND(Stock_Info[[#This Row],[% Deli. Qty to Traded Qty]]&gt;80,Stock_Info[[#This Row],[No. of Trades]]&lt;3000),"Unusual Day","")</f>
        <v/>
      </c>
      <c r="R7048" t="str">
        <f>IF(AND(Stock_Info[[#This Row],[Spread High-Low]] &lt; 10, Stock_Info[[#This Row],[% Deli. Qty to Traded Qty]] &gt; 90), "Good Day", "")</f>
        <v/>
      </c>
    </row>
    <row r="7049" spans="1:18">
      <c r="A7049" t="s">
        <v>68</v>
      </c>
      <c r="B7049" s="1">
        <v>45840</v>
      </c>
      <c r="C7049" s="1" t="str">
        <f>"WEEK" &amp;" " &amp;  INT((DAY(Stock_Info[[#This Row],[Date]])+WEEKDAY(DATE(YEAR(Stock_Info[[#This Row],[Date]]),MONTH(Stock_Info[[#This Row],[Date]]),1))-1)/7)+1</f>
        <v>WEEK 1</v>
      </c>
      <c r="D7049" s="12">
        <v>113.35</v>
      </c>
      <c r="E7049" s="12">
        <v>114.15</v>
      </c>
      <c r="F7049" s="12">
        <v>112.4</v>
      </c>
      <c r="G7049" s="12">
        <v>113.85</v>
      </c>
      <c r="H7049" s="12">
        <v>113.29283419257507</v>
      </c>
      <c r="I7049">
        <v>1302505</v>
      </c>
      <c r="J7049">
        <v>7664</v>
      </c>
      <c r="K7049" s="12">
        <v>147564483</v>
      </c>
      <c r="L7049">
        <v>540753</v>
      </c>
      <c r="M7049">
        <v>41.52</v>
      </c>
      <c r="N7049">
        <v>1.75</v>
      </c>
      <c r="O7049">
        <v>0.5</v>
      </c>
      <c r="P7049">
        <f xml:space="preserve"> IF(Stock_Info[[#This Row],[Close Price]] &gt; Stock_Info[[#This Row],[Open Price]], 1, 0)</f>
        <v>1</v>
      </c>
      <c r="Q7049" t="str">
        <f>IF(AND(Stock_Info[[#This Row],[% Deli. Qty to Traded Qty]]&gt;80,Stock_Info[[#This Row],[No. of Trades]]&lt;3000),"Unusual Day","")</f>
        <v/>
      </c>
      <c r="R7049" t="str">
        <f>IF(AND(Stock_Info[[#This Row],[Spread High-Low]] &lt; 10, Stock_Info[[#This Row],[% Deli. Qty to Traded Qty]] &gt; 90), "Good Day", "")</f>
        <v/>
      </c>
    </row>
    <row r="7050" spans="1:18">
      <c r="A7050" t="s">
        <v>68</v>
      </c>
      <c r="B7050" s="1">
        <v>45839</v>
      </c>
      <c r="C7050" s="1" t="str">
        <f>"WEEK" &amp;" " &amp;  INT((DAY(Stock_Info[[#This Row],[Date]])+WEEKDAY(DATE(YEAR(Stock_Info[[#This Row],[Date]]),MONTH(Stock_Info[[#This Row],[Date]]),1))-1)/7)+1</f>
        <v>WEEK 1</v>
      </c>
      <c r="D7050" s="12">
        <v>110.75</v>
      </c>
      <c r="E7050" s="12">
        <v>113.5</v>
      </c>
      <c r="F7050" s="12">
        <v>109.3</v>
      </c>
      <c r="G7050" s="12">
        <v>113.05</v>
      </c>
      <c r="H7050" s="12">
        <v>111.92090023401765</v>
      </c>
      <c r="I7050">
        <v>1778071</v>
      </c>
      <c r="J7050">
        <v>9143</v>
      </c>
      <c r="K7050" s="12">
        <v>199003307</v>
      </c>
      <c r="L7050">
        <v>784895</v>
      </c>
      <c r="M7050">
        <v>44.14</v>
      </c>
      <c r="N7050">
        <v>4.2</v>
      </c>
      <c r="O7050">
        <v>2.2999999999999998</v>
      </c>
      <c r="P7050">
        <f xml:space="preserve"> IF(Stock_Info[[#This Row],[Close Price]] &gt; Stock_Info[[#This Row],[Open Price]], 1, 0)</f>
        <v>1</v>
      </c>
      <c r="Q7050" t="str">
        <f>IF(AND(Stock_Info[[#This Row],[% Deli. Qty to Traded Qty]]&gt;80,Stock_Info[[#This Row],[No. of Trades]]&lt;3000),"Unusual Day","")</f>
        <v/>
      </c>
      <c r="R7050" t="str">
        <f>IF(AND(Stock_Info[[#This Row],[Spread High-Low]] &lt; 10, Stock_Info[[#This Row],[% Deli. Qty to Traded Qty]] &gt; 90), "Good Day", "")</f>
        <v/>
      </c>
    </row>
    <row r="7051" spans="1:18">
      <c r="A7051" t="s">
        <v>68</v>
      </c>
      <c r="B7051" s="1">
        <v>45838</v>
      </c>
      <c r="C7051" s="1" t="str">
        <f>"WEEK" &amp;" " &amp;  INT((DAY(Stock_Info[[#This Row],[Date]])+WEEKDAY(DATE(YEAR(Stock_Info[[#This Row],[Date]]),MONTH(Stock_Info[[#This Row],[Date]]),1))-1)/7)+1</f>
        <v>WEEK 5</v>
      </c>
      <c r="D7051" s="12">
        <v>106.65</v>
      </c>
      <c r="E7051" s="12">
        <v>110.65</v>
      </c>
      <c r="F7051" s="12">
        <v>106.65</v>
      </c>
      <c r="G7051" s="12">
        <v>110.5</v>
      </c>
      <c r="H7051" s="12">
        <v>109.61722629436981</v>
      </c>
      <c r="I7051">
        <v>2026913</v>
      </c>
      <c r="J7051">
        <v>13235</v>
      </c>
      <c r="K7051" s="12">
        <v>222184581</v>
      </c>
      <c r="L7051">
        <v>1229238</v>
      </c>
      <c r="M7051">
        <v>60.65</v>
      </c>
      <c r="N7051">
        <v>4</v>
      </c>
      <c r="O7051">
        <v>3.85</v>
      </c>
      <c r="P7051">
        <f xml:space="preserve"> IF(Stock_Info[[#This Row],[Close Price]] &gt; Stock_Info[[#This Row],[Open Price]], 1, 0)</f>
        <v>1</v>
      </c>
      <c r="Q7051" t="str">
        <f>IF(AND(Stock_Info[[#This Row],[% Deli. Qty to Traded Qty]]&gt;80,Stock_Info[[#This Row],[No. of Trades]]&lt;3000),"Unusual Day","")</f>
        <v/>
      </c>
      <c r="R7051" t="str">
        <f>IF(AND(Stock_Info[[#This Row],[Spread High-Low]] &lt; 10, Stock_Info[[#This Row],[% Deli. Qty to Traded Qty]] &gt; 90), "Good Day", "")</f>
        <v/>
      </c>
    </row>
    <row r="7052" spans="1:18">
      <c r="A7052" t="s">
        <v>68</v>
      </c>
      <c r="B7052" s="1">
        <v>45835</v>
      </c>
      <c r="C7052" s="1" t="str">
        <f>"WEEK" &amp;" " &amp;  INT((DAY(Stock_Info[[#This Row],[Date]])+WEEKDAY(DATE(YEAR(Stock_Info[[#This Row],[Date]]),MONTH(Stock_Info[[#This Row],[Date]]),1))-1)/7)+1</f>
        <v>WEEK 4</v>
      </c>
      <c r="D7052" s="12">
        <v>106.65</v>
      </c>
      <c r="E7052" s="12">
        <v>108.5</v>
      </c>
      <c r="F7052" s="12">
        <v>106.15</v>
      </c>
      <c r="G7052" s="12">
        <v>106.35</v>
      </c>
      <c r="H7052" s="12">
        <v>107.37800733994835</v>
      </c>
      <c r="I7052">
        <v>743057</v>
      </c>
      <c r="J7052">
        <v>4523</v>
      </c>
      <c r="K7052" s="12">
        <v>79787980</v>
      </c>
      <c r="L7052">
        <v>233065</v>
      </c>
      <c r="M7052">
        <v>31.37</v>
      </c>
      <c r="N7052">
        <v>2.35</v>
      </c>
      <c r="O7052">
        <v>-0.3</v>
      </c>
      <c r="P7052">
        <f xml:space="preserve"> IF(Stock_Info[[#This Row],[Close Price]] &gt; Stock_Info[[#This Row],[Open Price]], 1, 0)</f>
        <v>0</v>
      </c>
      <c r="Q7052" t="str">
        <f>IF(AND(Stock_Info[[#This Row],[% Deli. Qty to Traded Qty]]&gt;80,Stock_Info[[#This Row],[No. of Trades]]&lt;3000),"Unusual Day","")</f>
        <v/>
      </c>
      <c r="R7052" t="str">
        <f>IF(AND(Stock_Info[[#This Row],[Spread High-Low]] &lt; 10, Stock_Info[[#This Row],[% Deli. Qty to Traded Qty]] &gt; 90), "Good Day", "")</f>
        <v/>
      </c>
    </row>
    <row r="7053" spans="1:18">
      <c r="A7053" t="s">
        <v>68</v>
      </c>
      <c r="B7053" s="1">
        <v>45834</v>
      </c>
      <c r="C7053" s="1" t="str">
        <f>"WEEK" &amp;" " &amp;  INT((DAY(Stock_Info[[#This Row],[Date]])+WEEKDAY(DATE(YEAR(Stock_Info[[#This Row],[Date]]),MONTH(Stock_Info[[#This Row],[Date]]),1))-1)/7)+1</f>
        <v>WEEK 4</v>
      </c>
      <c r="D7053" s="12">
        <v>105.95</v>
      </c>
      <c r="E7053" s="12">
        <v>106.55</v>
      </c>
      <c r="F7053" s="12">
        <v>104.85</v>
      </c>
      <c r="G7053" s="12">
        <v>106.25</v>
      </c>
      <c r="H7053" s="12">
        <v>105.85577422042203</v>
      </c>
      <c r="I7053">
        <v>713014</v>
      </c>
      <c r="J7053">
        <v>5305</v>
      </c>
      <c r="K7053" s="12">
        <v>75476649</v>
      </c>
      <c r="L7053">
        <v>315115</v>
      </c>
      <c r="M7053">
        <v>44.19</v>
      </c>
      <c r="N7053">
        <v>1.7</v>
      </c>
      <c r="O7053">
        <v>0.3</v>
      </c>
      <c r="P7053">
        <f xml:space="preserve"> IF(Stock_Info[[#This Row],[Close Price]] &gt; Stock_Info[[#This Row],[Open Price]], 1, 0)</f>
        <v>1</v>
      </c>
      <c r="Q7053" t="str">
        <f>IF(AND(Stock_Info[[#This Row],[% Deli. Qty to Traded Qty]]&gt;80,Stock_Info[[#This Row],[No. of Trades]]&lt;3000),"Unusual Day","")</f>
        <v/>
      </c>
      <c r="R7053" t="str">
        <f>IF(AND(Stock_Info[[#This Row],[Spread High-Low]] &lt; 10, Stock_Info[[#This Row],[% Deli. Qty to Traded Qty]] &gt; 90), "Good Day", "")</f>
        <v/>
      </c>
    </row>
    <row r="7054" spans="1:18">
      <c r="A7054" t="s">
        <v>68</v>
      </c>
      <c r="B7054" s="1">
        <v>45833</v>
      </c>
      <c r="C7054" s="1" t="str">
        <f>"WEEK" &amp;" " &amp;  INT((DAY(Stock_Info[[#This Row],[Date]])+WEEKDAY(DATE(YEAR(Stock_Info[[#This Row],[Date]]),MONTH(Stock_Info[[#This Row],[Date]]),1))-1)/7)+1</f>
        <v>WEEK 4</v>
      </c>
      <c r="D7054" s="12">
        <v>105.5</v>
      </c>
      <c r="E7054" s="12">
        <v>106.25</v>
      </c>
      <c r="F7054" s="12">
        <v>105.15</v>
      </c>
      <c r="G7054" s="12">
        <v>105.95</v>
      </c>
      <c r="H7054" s="12">
        <v>105.82193179711899</v>
      </c>
      <c r="I7054">
        <v>285941</v>
      </c>
      <c r="J7054">
        <v>1948</v>
      </c>
      <c r="K7054" s="12">
        <v>30258829</v>
      </c>
      <c r="L7054">
        <v>125056</v>
      </c>
      <c r="M7054">
        <v>43.73</v>
      </c>
      <c r="N7054">
        <v>1.1000000000000001</v>
      </c>
      <c r="O7054">
        <v>0.45</v>
      </c>
      <c r="P7054">
        <f xml:space="preserve"> IF(Stock_Info[[#This Row],[Close Price]] &gt; Stock_Info[[#This Row],[Open Price]], 1, 0)</f>
        <v>1</v>
      </c>
      <c r="Q7054" t="str">
        <f>IF(AND(Stock_Info[[#This Row],[% Deli. Qty to Traded Qty]]&gt;80,Stock_Info[[#This Row],[No. of Trades]]&lt;3000),"Unusual Day","")</f>
        <v/>
      </c>
      <c r="R7054" t="str">
        <f>IF(AND(Stock_Info[[#This Row],[Spread High-Low]] &lt; 10, Stock_Info[[#This Row],[% Deli. Qty to Traded Qty]] &gt; 90), "Good Day", "")</f>
        <v/>
      </c>
    </row>
    <row r="7055" spans="1:18">
      <c r="A7055" t="s">
        <v>68</v>
      </c>
      <c r="B7055" s="1">
        <v>45832</v>
      </c>
      <c r="C7055" s="1" t="str">
        <f>"WEEK" &amp;" " &amp;  INT((DAY(Stock_Info[[#This Row],[Date]])+WEEKDAY(DATE(YEAR(Stock_Info[[#This Row],[Date]]),MONTH(Stock_Info[[#This Row],[Date]]),1))-1)/7)+1</f>
        <v>WEEK 4</v>
      </c>
      <c r="D7055" s="12">
        <v>104.85</v>
      </c>
      <c r="E7055" s="12">
        <v>106.6</v>
      </c>
      <c r="F7055" s="12">
        <v>104.85</v>
      </c>
      <c r="G7055" s="12">
        <v>105.15</v>
      </c>
      <c r="H7055" s="12">
        <v>105.76607888553268</v>
      </c>
      <c r="I7055">
        <v>536651</v>
      </c>
      <c r="J7055">
        <v>2824</v>
      </c>
      <c r="K7055" s="12">
        <v>56759472</v>
      </c>
      <c r="L7055">
        <v>209293</v>
      </c>
      <c r="M7055">
        <v>39</v>
      </c>
      <c r="N7055">
        <v>1.75</v>
      </c>
      <c r="O7055">
        <v>0.3</v>
      </c>
      <c r="P7055">
        <f xml:space="preserve"> IF(Stock_Info[[#This Row],[Close Price]] &gt; Stock_Info[[#This Row],[Open Price]], 1, 0)</f>
        <v>1</v>
      </c>
      <c r="Q7055" t="str">
        <f>IF(AND(Stock_Info[[#This Row],[% Deli. Qty to Traded Qty]]&gt;80,Stock_Info[[#This Row],[No. of Trades]]&lt;3000),"Unusual Day","")</f>
        <v/>
      </c>
      <c r="R7055" t="str">
        <f>IF(AND(Stock_Info[[#This Row],[Spread High-Low]] &lt; 10, Stock_Info[[#This Row],[% Deli. Qty to Traded Qty]] &gt; 90), "Good Day", "")</f>
        <v/>
      </c>
    </row>
    <row r="7056" spans="1:18">
      <c r="A7056" t="s">
        <v>68</v>
      </c>
      <c r="B7056" s="1">
        <v>45831</v>
      </c>
      <c r="C7056" s="1" t="str">
        <f>"WEEK" &amp;" " &amp;  INT((DAY(Stock_Info[[#This Row],[Date]])+WEEKDAY(DATE(YEAR(Stock_Info[[#This Row],[Date]]),MONTH(Stock_Info[[#This Row],[Date]]),1))-1)/7)+1</f>
        <v>WEEK 4</v>
      </c>
      <c r="D7056" s="12">
        <v>102</v>
      </c>
      <c r="E7056" s="12">
        <v>104.3</v>
      </c>
      <c r="F7056" s="12">
        <v>102</v>
      </c>
      <c r="G7056" s="12">
        <v>103.9</v>
      </c>
      <c r="H7056" s="12">
        <v>103.39838519591348</v>
      </c>
      <c r="I7056">
        <v>1126824</v>
      </c>
      <c r="J7056">
        <v>6610</v>
      </c>
      <c r="K7056" s="12">
        <v>116511782</v>
      </c>
      <c r="L7056">
        <v>557775</v>
      </c>
      <c r="M7056">
        <v>49.5</v>
      </c>
      <c r="N7056">
        <v>2.2999999999999998</v>
      </c>
      <c r="O7056">
        <v>1.9</v>
      </c>
      <c r="P7056">
        <f xml:space="preserve"> IF(Stock_Info[[#This Row],[Close Price]] &gt; Stock_Info[[#This Row],[Open Price]], 1, 0)</f>
        <v>1</v>
      </c>
      <c r="Q7056" t="str">
        <f>IF(AND(Stock_Info[[#This Row],[% Deli. Qty to Traded Qty]]&gt;80,Stock_Info[[#This Row],[No. of Trades]]&lt;3000),"Unusual Day","")</f>
        <v/>
      </c>
      <c r="R7056" t="str">
        <f>IF(AND(Stock_Info[[#This Row],[Spread High-Low]] &lt; 10, Stock_Info[[#This Row],[% Deli. Qty to Traded Qty]] &gt; 90), "Good Day", "")</f>
        <v/>
      </c>
    </row>
    <row r="7057" spans="1:18">
      <c r="A7057" t="s">
        <v>68</v>
      </c>
      <c r="B7057" s="1">
        <v>45828</v>
      </c>
      <c r="C7057" s="1" t="str">
        <f>"WEEK" &amp;" " &amp;  INT((DAY(Stock_Info[[#This Row],[Date]])+WEEKDAY(DATE(YEAR(Stock_Info[[#This Row],[Date]]),MONTH(Stock_Info[[#This Row],[Date]]),1))-1)/7)+1</f>
        <v>WEEK 3</v>
      </c>
      <c r="D7057" s="12">
        <v>101</v>
      </c>
      <c r="E7057" s="12">
        <v>104.2</v>
      </c>
      <c r="F7057" s="12">
        <v>100.9</v>
      </c>
      <c r="G7057" s="12">
        <v>103.1</v>
      </c>
      <c r="H7057" s="12">
        <v>102.76307660530445</v>
      </c>
      <c r="I7057">
        <v>861768</v>
      </c>
      <c r="J7057">
        <v>4053</v>
      </c>
      <c r="K7057" s="12">
        <v>88557931</v>
      </c>
      <c r="L7057">
        <v>310628</v>
      </c>
      <c r="M7057">
        <v>36.049999999999997</v>
      </c>
      <c r="N7057">
        <v>3.3</v>
      </c>
      <c r="O7057">
        <v>2.1</v>
      </c>
      <c r="P7057">
        <f xml:space="preserve"> IF(Stock_Info[[#This Row],[Close Price]] &gt; Stock_Info[[#This Row],[Open Price]], 1, 0)</f>
        <v>1</v>
      </c>
      <c r="Q7057" t="str">
        <f>IF(AND(Stock_Info[[#This Row],[% Deli. Qty to Traded Qty]]&gt;80,Stock_Info[[#This Row],[No. of Trades]]&lt;3000),"Unusual Day","")</f>
        <v/>
      </c>
      <c r="R7057" t="str">
        <f>IF(AND(Stock_Info[[#This Row],[Spread High-Low]] &lt; 10, Stock_Info[[#This Row],[% Deli. Qty to Traded Qty]] &gt; 90), "Good Day", "")</f>
        <v/>
      </c>
    </row>
    <row r="7058" spans="1:18">
      <c r="A7058" t="s">
        <v>68</v>
      </c>
      <c r="B7058" s="1">
        <v>45827</v>
      </c>
      <c r="C7058" s="1" t="str">
        <f>"WEEK" &amp;" " &amp;  INT((DAY(Stock_Info[[#This Row],[Date]])+WEEKDAY(DATE(YEAR(Stock_Info[[#This Row],[Date]]),MONTH(Stock_Info[[#This Row],[Date]]),1))-1)/7)+1</f>
        <v>WEEK 3</v>
      </c>
      <c r="D7058" s="12">
        <v>105.25</v>
      </c>
      <c r="E7058" s="12">
        <v>105.55</v>
      </c>
      <c r="F7058" s="12">
        <v>102.55</v>
      </c>
      <c r="G7058" s="12">
        <v>102.95</v>
      </c>
      <c r="H7058" s="12">
        <v>103.86653880300638</v>
      </c>
      <c r="I7058">
        <v>737765</v>
      </c>
      <c r="J7058">
        <v>3769</v>
      </c>
      <c r="K7058" s="12">
        <v>76629097</v>
      </c>
      <c r="L7058">
        <v>270466</v>
      </c>
      <c r="M7058">
        <v>36.659999999999997</v>
      </c>
      <c r="N7058">
        <v>3</v>
      </c>
      <c r="O7058">
        <v>-2.2999999999999998</v>
      </c>
      <c r="P7058">
        <f xml:space="preserve"> IF(Stock_Info[[#This Row],[Close Price]] &gt; Stock_Info[[#This Row],[Open Price]], 1, 0)</f>
        <v>0</v>
      </c>
      <c r="Q7058" t="str">
        <f>IF(AND(Stock_Info[[#This Row],[% Deli. Qty to Traded Qty]]&gt;80,Stock_Info[[#This Row],[No. of Trades]]&lt;3000),"Unusual Day","")</f>
        <v/>
      </c>
      <c r="R7058" t="str">
        <f>IF(AND(Stock_Info[[#This Row],[Spread High-Low]] &lt; 10, Stock_Info[[#This Row],[% Deli. Qty to Traded Qty]] &gt; 90), "Good Day", "")</f>
        <v/>
      </c>
    </row>
    <row r="7059" spans="1:18">
      <c r="A7059" t="s">
        <v>68</v>
      </c>
      <c r="B7059" s="1">
        <v>45826</v>
      </c>
      <c r="C7059" s="1" t="str">
        <f>"WEEK" &amp;" " &amp;  INT((DAY(Stock_Info[[#This Row],[Date]])+WEEKDAY(DATE(YEAR(Stock_Info[[#This Row],[Date]]),MONTH(Stock_Info[[#This Row],[Date]]),1))-1)/7)+1</f>
        <v>WEEK 3</v>
      </c>
      <c r="D7059" s="12">
        <v>105.9</v>
      </c>
      <c r="E7059" s="12">
        <v>106.5</v>
      </c>
      <c r="F7059" s="12">
        <v>104.95</v>
      </c>
      <c r="G7059" s="12">
        <v>105.4</v>
      </c>
      <c r="H7059" s="12">
        <v>105.70078746298866</v>
      </c>
      <c r="I7059">
        <v>1025699</v>
      </c>
      <c r="J7059">
        <v>5745</v>
      </c>
      <c r="K7059" s="12">
        <v>108417192</v>
      </c>
      <c r="L7059">
        <v>494469</v>
      </c>
      <c r="M7059">
        <v>48.21</v>
      </c>
      <c r="N7059">
        <v>1.55</v>
      </c>
      <c r="O7059">
        <v>-0.5</v>
      </c>
      <c r="P7059">
        <f xml:space="preserve"> IF(Stock_Info[[#This Row],[Close Price]] &gt; Stock_Info[[#This Row],[Open Price]], 1, 0)</f>
        <v>0</v>
      </c>
      <c r="Q7059" t="str">
        <f>IF(AND(Stock_Info[[#This Row],[% Deli. Qty to Traded Qty]]&gt;80,Stock_Info[[#This Row],[No. of Trades]]&lt;3000),"Unusual Day","")</f>
        <v/>
      </c>
      <c r="R7059" t="str">
        <f>IF(AND(Stock_Info[[#This Row],[Spread High-Low]] &lt; 10, Stock_Info[[#This Row],[% Deli. Qty to Traded Qty]] &gt; 90), "Good Day", "")</f>
        <v/>
      </c>
    </row>
    <row r="7060" spans="1:18">
      <c r="A7060" t="s">
        <v>68</v>
      </c>
      <c r="B7060" s="1">
        <v>45825</v>
      </c>
      <c r="C7060" s="1" t="str">
        <f>"WEEK" &amp;" " &amp;  INT((DAY(Stock_Info[[#This Row],[Date]])+WEEKDAY(DATE(YEAR(Stock_Info[[#This Row],[Date]]),MONTH(Stock_Info[[#This Row],[Date]]),1))-1)/7)+1</f>
        <v>WEEK 3</v>
      </c>
      <c r="D7060" s="12">
        <v>107.15</v>
      </c>
      <c r="E7060" s="12">
        <v>108.45</v>
      </c>
      <c r="F7060" s="12">
        <v>105.65</v>
      </c>
      <c r="G7060" s="12">
        <v>105.9</v>
      </c>
      <c r="H7060" s="12">
        <v>106.78307480885091</v>
      </c>
      <c r="I7060">
        <v>947428</v>
      </c>
      <c r="J7060">
        <v>6539</v>
      </c>
      <c r="K7060" s="12">
        <v>101169275</v>
      </c>
      <c r="L7060">
        <v>395360</v>
      </c>
      <c r="M7060">
        <v>41.73</v>
      </c>
      <c r="N7060">
        <v>2.8</v>
      </c>
      <c r="O7060">
        <v>-1.25</v>
      </c>
      <c r="P7060">
        <f xml:space="preserve"> IF(Stock_Info[[#This Row],[Close Price]] &gt; Stock_Info[[#This Row],[Open Price]], 1, 0)</f>
        <v>0</v>
      </c>
      <c r="Q7060" t="str">
        <f>IF(AND(Stock_Info[[#This Row],[% Deli. Qty to Traded Qty]]&gt;80,Stock_Info[[#This Row],[No. of Trades]]&lt;3000),"Unusual Day","")</f>
        <v/>
      </c>
      <c r="R7060" t="str">
        <f>IF(AND(Stock_Info[[#This Row],[Spread High-Low]] &lt; 10, Stock_Info[[#This Row],[% Deli. Qty to Traded Qty]] &gt; 90), "Good Day", "")</f>
        <v/>
      </c>
    </row>
    <row r="7061" spans="1:18">
      <c r="A7061" t="s">
        <v>68</v>
      </c>
      <c r="B7061" s="1">
        <v>45824</v>
      </c>
      <c r="C7061" s="1" t="str">
        <f>"WEEK" &amp;" " &amp;  INT((DAY(Stock_Info[[#This Row],[Date]])+WEEKDAY(DATE(YEAR(Stock_Info[[#This Row],[Date]]),MONTH(Stock_Info[[#This Row],[Date]]),1))-1)/7)+1</f>
        <v>WEEK 3</v>
      </c>
      <c r="D7061" s="12">
        <v>106.35</v>
      </c>
      <c r="E7061" s="12">
        <v>106.95</v>
      </c>
      <c r="F7061" s="12">
        <v>104.85</v>
      </c>
      <c r="G7061" s="12">
        <v>106.8</v>
      </c>
      <c r="H7061" s="12">
        <v>105.88615481626</v>
      </c>
      <c r="I7061">
        <v>691439</v>
      </c>
      <c r="J7061">
        <v>3576</v>
      </c>
      <c r="K7061" s="12">
        <v>73213817</v>
      </c>
      <c r="L7061">
        <v>270566</v>
      </c>
      <c r="M7061">
        <v>39.130000000000003</v>
      </c>
      <c r="N7061">
        <v>2.1</v>
      </c>
      <c r="O7061">
        <v>0.45</v>
      </c>
      <c r="P7061">
        <f xml:space="preserve"> IF(Stock_Info[[#This Row],[Close Price]] &gt; Stock_Info[[#This Row],[Open Price]], 1, 0)</f>
        <v>1</v>
      </c>
      <c r="Q7061" t="str">
        <f>IF(AND(Stock_Info[[#This Row],[% Deli. Qty to Traded Qty]]&gt;80,Stock_Info[[#This Row],[No. of Trades]]&lt;3000),"Unusual Day","")</f>
        <v/>
      </c>
      <c r="R7061" t="str">
        <f>IF(AND(Stock_Info[[#This Row],[Spread High-Low]] &lt; 10, Stock_Info[[#This Row],[% Deli. Qty to Traded Qty]] &gt; 90), "Good Day", "")</f>
        <v/>
      </c>
    </row>
    <row r="7062" spans="1:18">
      <c r="A7062" t="s">
        <v>68</v>
      </c>
      <c r="B7062" s="1">
        <v>45821</v>
      </c>
      <c r="C7062" s="1" t="str">
        <f>"WEEK" &amp;" " &amp;  INT((DAY(Stock_Info[[#This Row],[Date]])+WEEKDAY(DATE(YEAR(Stock_Info[[#This Row],[Date]]),MONTH(Stock_Info[[#This Row],[Date]]),1))-1)/7)+1</f>
        <v>WEEK 2</v>
      </c>
      <c r="D7062" s="12">
        <v>105.05</v>
      </c>
      <c r="E7062" s="12">
        <v>107.4</v>
      </c>
      <c r="F7062" s="12">
        <v>105.05</v>
      </c>
      <c r="G7062" s="12">
        <v>106.55</v>
      </c>
      <c r="H7062" s="12">
        <v>106.41369835490501</v>
      </c>
      <c r="I7062">
        <v>1473228</v>
      </c>
      <c r="J7062">
        <v>8675</v>
      </c>
      <c r="K7062" s="12">
        <v>156771640</v>
      </c>
      <c r="L7062">
        <v>858490</v>
      </c>
      <c r="M7062">
        <v>58.27</v>
      </c>
      <c r="N7062">
        <v>2.35</v>
      </c>
      <c r="O7062">
        <v>1.5</v>
      </c>
      <c r="P7062">
        <f xml:space="preserve"> IF(Stock_Info[[#This Row],[Close Price]] &gt; Stock_Info[[#This Row],[Open Price]], 1, 0)</f>
        <v>1</v>
      </c>
      <c r="Q7062" t="str">
        <f>IF(AND(Stock_Info[[#This Row],[% Deli. Qty to Traded Qty]]&gt;80,Stock_Info[[#This Row],[No. of Trades]]&lt;3000),"Unusual Day","")</f>
        <v/>
      </c>
      <c r="R7062" t="str">
        <f>IF(AND(Stock_Info[[#This Row],[Spread High-Low]] &lt; 10, Stock_Info[[#This Row],[% Deli. Qty to Traded Qty]] &gt; 90), "Good Day", "")</f>
        <v/>
      </c>
    </row>
    <row r="7063" spans="1:18">
      <c r="A7063" t="s">
        <v>68</v>
      </c>
      <c r="B7063" s="1">
        <v>45820</v>
      </c>
      <c r="C7063" s="1" t="str">
        <f>"WEEK" &amp;" " &amp;  INT((DAY(Stock_Info[[#This Row],[Date]])+WEEKDAY(DATE(YEAR(Stock_Info[[#This Row],[Date]]),MONTH(Stock_Info[[#This Row],[Date]]),1))-1)/7)+1</f>
        <v>WEEK 2</v>
      </c>
      <c r="D7063" s="12">
        <v>110.6</v>
      </c>
      <c r="E7063" s="12">
        <v>110.65</v>
      </c>
      <c r="F7063" s="12">
        <v>107.7</v>
      </c>
      <c r="G7063" s="12">
        <v>108.05</v>
      </c>
      <c r="H7063" s="12">
        <v>109.23179869863948</v>
      </c>
      <c r="I7063">
        <v>549425</v>
      </c>
      <c r="J7063">
        <v>3316</v>
      </c>
      <c r="K7063" s="12">
        <v>60014681</v>
      </c>
      <c r="L7063">
        <v>202524</v>
      </c>
      <c r="M7063">
        <v>36.86</v>
      </c>
      <c r="N7063">
        <v>2.95</v>
      </c>
      <c r="O7063">
        <v>-2.5499999999999998</v>
      </c>
      <c r="P7063">
        <f xml:space="preserve"> IF(Stock_Info[[#This Row],[Close Price]] &gt; Stock_Info[[#This Row],[Open Price]], 1, 0)</f>
        <v>0</v>
      </c>
      <c r="Q7063" t="str">
        <f>IF(AND(Stock_Info[[#This Row],[% Deli. Qty to Traded Qty]]&gt;80,Stock_Info[[#This Row],[No. of Trades]]&lt;3000),"Unusual Day","")</f>
        <v/>
      </c>
      <c r="R7063" t="str">
        <f>IF(AND(Stock_Info[[#This Row],[Spread High-Low]] &lt; 10, Stock_Info[[#This Row],[% Deli. Qty to Traded Qty]] &gt; 90), "Good Day", "")</f>
        <v/>
      </c>
    </row>
    <row r="7064" spans="1:18">
      <c r="A7064" t="s">
        <v>68</v>
      </c>
      <c r="B7064" s="1">
        <v>45819</v>
      </c>
      <c r="C7064" s="1" t="str">
        <f>"WEEK" &amp;" " &amp;  INT((DAY(Stock_Info[[#This Row],[Date]])+WEEKDAY(DATE(YEAR(Stock_Info[[#This Row],[Date]]),MONTH(Stock_Info[[#This Row],[Date]]),1))-1)/7)+1</f>
        <v>WEEK 2</v>
      </c>
      <c r="D7064" s="12">
        <v>112.05</v>
      </c>
      <c r="E7064" s="12">
        <v>112.05</v>
      </c>
      <c r="F7064" s="12">
        <v>109.75</v>
      </c>
      <c r="G7064" s="12">
        <v>110.3</v>
      </c>
      <c r="H7064" s="12">
        <v>110.73331380205045</v>
      </c>
      <c r="I7064">
        <v>593919</v>
      </c>
      <c r="J7064">
        <v>3234</v>
      </c>
      <c r="K7064" s="12">
        <v>65766619</v>
      </c>
      <c r="L7064">
        <v>299597</v>
      </c>
      <c r="M7064">
        <v>50.44</v>
      </c>
      <c r="N7064">
        <v>2.2999999999999998</v>
      </c>
      <c r="O7064">
        <v>-1.75</v>
      </c>
      <c r="P7064">
        <f xml:space="preserve"> IF(Stock_Info[[#This Row],[Close Price]] &gt; Stock_Info[[#This Row],[Open Price]], 1, 0)</f>
        <v>0</v>
      </c>
      <c r="Q7064" t="str">
        <f>IF(AND(Stock_Info[[#This Row],[% Deli. Qty to Traded Qty]]&gt;80,Stock_Info[[#This Row],[No. of Trades]]&lt;3000),"Unusual Day","")</f>
        <v/>
      </c>
      <c r="R7064" t="str">
        <f>IF(AND(Stock_Info[[#This Row],[Spread High-Low]] &lt; 10, Stock_Info[[#This Row],[% Deli. Qty to Traded Qty]] &gt; 90), "Good Day", "")</f>
        <v/>
      </c>
    </row>
    <row r="7065" spans="1:18">
      <c r="A7065" t="s">
        <v>68</v>
      </c>
      <c r="B7065" s="1">
        <v>45818</v>
      </c>
      <c r="C7065" s="1" t="str">
        <f>"WEEK" &amp;" " &amp;  INT((DAY(Stock_Info[[#This Row],[Date]])+WEEKDAY(DATE(YEAR(Stock_Info[[#This Row],[Date]]),MONTH(Stock_Info[[#This Row],[Date]]),1))-1)/7)+1</f>
        <v>WEEK 2</v>
      </c>
      <c r="D7065" s="12">
        <v>112.75</v>
      </c>
      <c r="E7065" s="12">
        <v>112.8</v>
      </c>
      <c r="F7065" s="12">
        <v>111.2</v>
      </c>
      <c r="G7065" s="12">
        <v>111.7</v>
      </c>
      <c r="H7065" s="12">
        <v>111.72534756709986</v>
      </c>
      <c r="I7065">
        <v>718854</v>
      </c>
      <c r="J7065">
        <v>3834</v>
      </c>
      <c r="K7065" s="12">
        <v>80314213</v>
      </c>
      <c r="L7065">
        <v>280850</v>
      </c>
      <c r="M7065">
        <v>39.07</v>
      </c>
      <c r="N7065">
        <v>1.6</v>
      </c>
      <c r="O7065">
        <v>-1.05</v>
      </c>
      <c r="P7065">
        <f xml:space="preserve"> IF(Stock_Info[[#This Row],[Close Price]] &gt; Stock_Info[[#This Row],[Open Price]], 1, 0)</f>
        <v>0</v>
      </c>
      <c r="Q7065" t="str">
        <f>IF(AND(Stock_Info[[#This Row],[% Deli. Qty to Traded Qty]]&gt;80,Stock_Info[[#This Row],[No. of Trades]]&lt;3000),"Unusual Day","")</f>
        <v/>
      </c>
      <c r="R7065" t="str">
        <f>IF(AND(Stock_Info[[#This Row],[Spread High-Low]] &lt; 10, Stock_Info[[#This Row],[% Deli. Qty to Traded Qty]] &gt; 90), "Good Day", "")</f>
        <v/>
      </c>
    </row>
    <row r="7066" spans="1:18">
      <c r="A7066" t="s">
        <v>68</v>
      </c>
      <c r="B7066" s="1">
        <v>45817</v>
      </c>
      <c r="C7066" s="1" t="str">
        <f>"WEEK" &amp;" " &amp;  INT((DAY(Stock_Info[[#This Row],[Date]])+WEEKDAY(DATE(YEAR(Stock_Info[[#This Row],[Date]]),MONTH(Stock_Info[[#This Row],[Date]]),1))-1)/7)+1</f>
        <v>WEEK 2</v>
      </c>
      <c r="D7066" s="12">
        <v>111.2</v>
      </c>
      <c r="E7066" s="12">
        <v>112.85</v>
      </c>
      <c r="F7066" s="12">
        <v>110.85</v>
      </c>
      <c r="G7066" s="12">
        <v>112.15</v>
      </c>
      <c r="H7066" s="12">
        <v>112.04653137761146</v>
      </c>
      <c r="I7066">
        <v>996188</v>
      </c>
      <c r="J7066">
        <v>5276</v>
      </c>
      <c r="K7066" s="12">
        <v>111619410</v>
      </c>
      <c r="L7066">
        <v>369287</v>
      </c>
      <c r="M7066">
        <v>37.07</v>
      </c>
      <c r="N7066">
        <v>2</v>
      </c>
      <c r="O7066">
        <v>0.95</v>
      </c>
      <c r="P7066">
        <f xml:space="preserve"> IF(Stock_Info[[#This Row],[Close Price]] &gt; Stock_Info[[#This Row],[Open Price]], 1, 0)</f>
        <v>1</v>
      </c>
      <c r="Q7066" t="str">
        <f>IF(AND(Stock_Info[[#This Row],[% Deli. Qty to Traded Qty]]&gt;80,Stock_Info[[#This Row],[No. of Trades]]&lt;3000),"Unusual Day","")</f>
        <v/>
      </c>
      <c r="R7066" t="str">
        <f>IF(AND(Stock_Info[[#This Row],[Spread High-Low]] &lt; 10, Stock_Info[[#This Row],[% Deli. Qty to Traded Qty]] &gt; 90), "Good Day", "")</f>
        <v/>
      </c>
    </row>
    <row r="7067" spans="1:18">
      <c r="A7067" t="s">
        <v>68</v>
      </c>
      <c r="B7067" s="1">
        <v>45814</v>
      </c>
      <c r="C7067" s="1" t="str">
        <f>"WEEK" &amp;" " &amp;  INT((DAY(Stock_Info[[#This Row],[Date]])+WEEKDAY(DATE(YEAR(Stock_Info[[#This Row],[Date]]),MONTH(Stock_Info[[#This Row],[Date]]),1))-1)/7)+1</f>
        <v>WEEK 1</v>
      </c>
      <c r="D7067" s="12">
        <v>109.25</v>
      </c>
      <c r="E7067" s="12">
        <v>111.85</v>
      </c>
      <c r="F7067" s="12">
        <v>108.35</v>
      </c>
      <c r="G7067" s="12">
        <v>110.15</v>
      </c>
      <c r="H7067" s="12">
        <v>110.28208552213559</v>
      </c>
      <c r="I7067">
        <v>2105794</v>
      </c>
      <c r="J7067">
        <v>6272</v>
      </c>
      <c r="K7067" s="12">
        <v>232231354</v>
      </c>
      <c r="L7067">
        <v>491239</v>
      </c>
      <c r="M7067">
        <v>23.33</v>
      </c>
      <c r="N7067">
        <v>3.5</v>
      </c>
      <c r="O7067">
        <v>0.9</v>
      </c>
      <c r="P7067">
        <f xml:space="preserve"> IF(Stock_Info[[#This Row],[Close Price]] &gt; Stock_Info[[#This Row],[Open Price]], 1, 0)</f>
        <v>1</v>
      </c>
      <c r="Q7067" t="str">
        <f>IF(AND(Stock_Info[[#This Row],[% Deli. Qty to Traded Qty]]&gt;80,Stock_Info[[#This Row],[No. of Trades]]&lt;3000),"Unusual Day","")</f>
        <v/>
      </c>
      <c r="R7067" t="str">
        <f>IF(AND(Stock_Info[[#This Row],[Spread High-Low]] &lt; 10, Stock_Info[[#This Row],[% Deli. Qty to Traded Qty]] &gt; 90), "Good Day", "")</f>
        <v/>
      </c>
    </row>
    <row r="7068" spans="1:18">
      <c r="A7068" t="s">
        <v>68</v>
      </c>
      <c r="B7068" s="1">
        <v>45813</v>
      </c>
      <c r="C7068" s="1" t="str">
        <f>"WEEK" &amp;" " &amp;  INT((DAY(Stock_Info[[#This Row],[Date]])+WEEKDAY(DATE(YEAR(Stock_Info[[#This Row],[Date]]),MONTH(Stock_Info[[#This Row],[Date]]),1))-1)/7)+1</f>
        <v>WEEK 1</v>
      </c>
      <c r="D7068" s="12">
        <v>110.4</v>
      </c>
      <c r="E7068" s="12">
        <v>110.4</v>
      </c>
      <c r="F7068" s="12">
        <v>108.45</v>
      </c>
      <c r="G7068" s="12">
        <v>109</v>
      </c>
      <c r="H7068" s="12">
        <v>109.12581629151705</v>
      </c>
      <c r="I7068">
        <v>740238</v>
      </c>
      <c r="J7068">
        <v>3608</v>
      </c>
      <c r="K7068" s="12">
        <v>80779076</v>
      </c>
      <c r="L7068">
        <v>206458</v>
      </c>
      <c r="M7068">
        <v>27.89</v>
      </c>
      <c r="N7068">
        <v>1.95</v>
      </c>
      <c r="O7068">
        <v>-1.4</v>
      </c>
      <c r="P7068">
        <f xml:space="preserve"> IF(Stock_Info[[#This Row],[Close Price]] &gt; Stock_Info[[#This Row],[Open Price]], 1, 0)</f>
        <v>0</v>
      </c>
      <c r="Q7068" t="str">
        <f>IF(AND(Stock_Info[[#This Row],[% Deli. Qty to Traded Qty]]&gt;80,Stock_Info[[#This Row],[No. of Trades]]&lt;3000),"Unusual Day","")</f>
        <v/>
      </c>
      <c r="R7068" t="str">
        <f>IF(AND(Stock_Info[[#This Row],[Spread High-Low]] &lt; 10, Stock_Info[[#This Row],[% Deli. Qty to Traded Qty]] &gt; 90), "Good Day", "")</f>
        <v/>
      </c>
    </row>
    <row r="7069" spans="1:18">
      <c r="A7069" t="s">
        <v>68</v>
      </c>
      <c r="B7069" s="1">
        <v>45812</v>
      </c>
      <c r="C7069" s="1" t="str">
        <f>"WEEK" &amp;" " &amp;  INT((DAY(Stock_Info[[#This Row],[Date]])+WEEKDAY(DATE(YEAR(Stock_Info[[#This Row],[Date]]),MONTH(Stock_Info[[#This Row],[Date]]),1))-1)/7)+1</f>
        <v>WEEK 1</v>
      </c>
      <c r="D7069" s="12">
        <v>109.95</v>
      </c>
      <c r="E7069" s="12">
        <v>111.2</v>
      </c>
      <c r="F7069" s="12">
        <v>108.65</v>
      </c>
      <c r="G7069" s="12">
        <v>109.45</v>
      </c>
      <c r="H7069" s="12">
        <v>110.02465001950456</v>
      </c>
      <c r="I7069">
        <v>1225354</v>
      </c>
      <c r="J7069">
        <v>5443</v>
      </c>
      <c r="K7069" s="12">
        <v>134819145</v>
      </c>
      <c r="L7069">
        <v>473688</v>
      </c>
      <c r="M7069">
        <v>38.659999999999997</v>
      </c>
      <c r="N7069">
        <v>2.5499999999999998</v>
      </c>
      <c r="O7069">
        <v>-0.5</v>
      </c>
      <c r="P7069">
        <f xml:space="preserve"> IF(Stock_Info[[#This Row],[Close Price]] &gt; Stock_Info[[#This Row],[Open Price]], 1, 0)</f>
        <v>0</v>
      </c>
      <c r="Q7069" t="str">
        <f>IF(AND(Stock_Info[[#This Row],[% Deli. Qty to Traded Qty]]&gt;80,Stock_Info[[#This Row],[No. of Trades]]&lt;3000),"Unusual Day","")</f>
        <v/>
      </c>
      <c r="R7069" t="str">
        <f>IF(AND(Stock_Info[[#This Row],[Spread High-Low]] &lt; 10, Stock_Info[[#This Row],[% Deli. Qty to Traded Qty]] &gt; 90), "Good Day", "")</f>
        <v/>
      </c>
    </row>
    <row r="7070" spans="1:18">
      <c r="A7070" t="s">
        <v>68</v>
      </c>
      <c r="B7070" s="1">
        <v>45811</v>
      </c>
      <c r="C7070" s="1" t="str">
        <f>"WEEK" &amp;" " &amp;  INT((DAY(Stock_Info[[#This Row],[Date]])+WEEKDAY(DATE(YEAR(Stock_Info[[#This Row],[Date]]),MONTH(Stock_Info[[#This Row],[Date]]),1))-1)/7)+1</f>
        <v>WEEK 1</v>
      </c>
      <c r="D7070" s="12">
        <v>109.4</v>
      </c>
      <c r="E7070" s="12">
        <v>110</v>
      </c>
      <c r="F7070" s="12">
        <v>108</v>
      </c>
      <c r="G7070" s="12">
        <v>109.4</v>
      </c>
      <c r="H7070" s="12">
        <v>108.91856172300274</v>
      </c>
      <c r="I7070">
        <v>1310735</v>
      </c>
      <c r="J7070">
        <v>6325</v>
      </c>
      <c r="K7070" s="12">
        <v>142763371</v>
      </c>
      <c r="L7070">
        <v>382067</v>
      </c>
      <c r="M7070">
        <v>29.15</v>
      </c>
      <c r="N7070">
        <v>2</v>
      </c>
      <c r="O7070">
        <v>0</v>
      </c>
      <c r="P7070">
        <f xml:space="preserve"> IF(Stock_Info[[#This Row],[Close Price]] &gt; Stock_Info[[#This Row],[Open Price]], 1, 0)</f>
        <v>0</v>
      </c>
      <c r="Q7070" t="str">
        <f>IF(AND(Stock_Info[[#This Row],[% Deli. Qty to Traded Qty]]&gt;80,Stock_Info[[#This Row],[No. of Trades]]&lt;3000),"Unusual Day","")</f>
        <v/>
      </c>
      <c r="R7070" t="str">
        <f>IF(AND(Stock_Info[[#This Row],[Spread High-Low]] &lt; 10, Stock_Info[[#This Row],[% Deli. Qty to Traded Qty]] &gt; 90), "Good Day", "")</f>
        <v/>
      </c>
    </row>
    <row r="7071" spans="1:18">
      <c r="A7071" t="s">
        <v>68</v>
      </c>
      <c r="B7071" s="1">
        <v>45810</v>
      </c>
      <c r="C7071" s="1" t="str">
        <f>"WEEK" &amp;" " &amp;  INT((DAY(Stock_Info[[#This Row],[Date]])+WEEKDAY(DATE(YEAR(Stock_Info[[#This Row],[Date]]),MONTH(Stock_Info[[#This Row],[Date]]),1))-1)/7)+1</f>
        <v>WEEK 1</v>
      </c>
      <c r="D7071" s="12">
        <v>107</v>
      </c>
      <c r="E7071" s="12">
        <v>109.2</v>
      </c>
      <c r="F7071" s="12">
        <v>106</v>
      </c>
      <c r="G7071" s="12">
        <v>108.45</v>
      </c>
      <c r="H7071" s="12">
        <v>108.17213361702554</v>
      </c>
      <c r="I7071">
        <v>1599856</v>
      </c>
      <c r="J7071">
        <v>8017</v>
      </c>
      <c r="K7071" s="12">
        <v>173059837</v>
      </c>
      <c r="L7071">
        <v>620252</v>
      </c>
      <c r="M7071">
        <v>38.770000000000003</v>
      </c>
      <c r="N7071">
        <v>3.2</v>
      </c>
      <c r="O7071">
        <v>1.45</v>
      </c>
      <c r="P7071">
        <f xml:space="preserve"> IF(Stock_Info[[#This Row],[Close Price]] &gt; Stock_Info[[#This Row],[Open Price]], 1, 0)</f>
        <v>1</v>
      </c>
      <c r="Q7071" t="str">
        <f>IF(AND(Stock_Info[[#This Row],[% Deli. Qty to Traded Qty]]&gt;80,Stock_Info[[#This Row],[No. of Trades]]&lt;3000),"Unusual Day","")</f>
        <v/>
      </c>
      <c r="R7071" t="str">
        <f>IF(AND(Stock_Info[[#This Row],[Spread High-Low]] &lt; 10, Stock_Info[[#This Row],[% Deli. Qty to Traded Qty]] &gt; 90), "Good Day", "")</f>
        <v/>
      </c>
    </row>
    <row r="7072" spans="1:18">
      <c r="A7072" t="s">
        <v>68</v>
      </c>
      <c r="B7072" s="1">
        <v>45807</v>
      </c>
      <c r="C7072" s="1" t="str">
        <f>"WEEK" &amp;" " &amp;  INT((DAY(Stock_Info[[#This Row],[Date]])+WEEKDAY(DATE(YEAR(Stock_Info[[#This Row],[Date]]),MONTH(Stock_Info[[#This Row],[Date]]),1))-1)/7)+1</f>
        <v>WEEK 5</v>
      </c>
      <c r="D7072" s="12">
        <v>102.6</v>
      </c>
      <c r="E7072" s="12">
        <v>106.25</v>
      </c>
      <c r="F7072" s="12">
        <v>101.15</v>
      </c>
      <c r="G7072" s="12">
        <v>105.8</v>
      </c>
      <c r="H7072" s="12">
        <v>104.78173277248686</v>
      </c>
      <c r="I7072">
        <v>1415004</v>
      </c>
      <c r="J7072">
        <v>5148</v>
      </c>
      <c r="K7072" s="12">
        <v>148266571</v>
      </c>
      <c r="L7072">
        <v>538254</v>
      </c>
      <c r="M7072">
        <v>38.04</v>
      </c>
      <c r="N7072">
        <v>5.0999999999999996</v>
      </c>
      <c r="O7072">
        <v>3.2</v>
      </c>
      <c r="P7072">
        <f xml:space="preserve"> IF(Stock_Info[[#This Row],[Close Price]] &gt; Stock_Info[[#This Row],[Open Price]], 1, 0)</f>
        <v>1</v>
      </c>
      <c r="Q7072" t="str">
        <f>IF(AND(Stock_Info[[#This Row],[% Deli. Qty to Traded Qty]]&gt;80,Stock_Info[[#This Row],[No. of Trades]]&lt;3000),"Unusual Day","")</f>
        <v/>
      </c>
      <c r="R7072" t="str">
        <f>IF(AND(Stock_Info[[#This Row],[Spread High-Low]] &lt; 10, Stock_Info[[#This Row],[% Deli. Qty to Traded Qty]] &gt; 90), "Good Day", "")</f>
        <v/>
      </c>
    </row>
    <row r="7073" spans="1:18">
      <c r="A7073" t="s">
        <v>68</v>
      </c>
      <c r="B7073" s="1">
        <v>45806</v>
      </c>
      <c r="C7073" s="1" t="str">
        <f>"WEEK" &amp;" " &amp;  INT((DAY(Stock_Info[[#This Row],[Date]])+WEEKDAY(DATE(YEAR(Stock_Info[[#This Row],[Date]]),MONTH(Stock_Info[[#This Row],[Date]]),1))-1)/7)+1</f>
        <v>WEEK 5</v>
      </c>
      <c r="D7073" s="12">
        <v>102.65</v>
      </c>
      <c r="E7073" s="12">
        <v>103.15</v>
      </c>
      <c r="F7073" s="12">
        <v>101.5</v>
      </c>
      <c r="G7073" s="12">
        <v>102.3</v>
      </c>
      <c r="H7073" s="12">
        <v>102.30668916186885</v>
      </c>
      <c r="I7073">
        <v>558934</v>
      </c>
      <c r="J7073">
        <v>3261</v>
      </c>
      <c r="K7073" s="12">
        <v>57182687</v>
      </c>
      <c r="L7073">
        <v>249306</v>
      </c>
      <c r="M7073">
        <v>44.6</v>
      </c>
      <c r="N7073">
        <v>1.65</v>
      </c>
      <c r="O7073">
        <v>-0.35</v>
      </c>
      <c r="P7073">
        <f xml:space="preserve"> IF(Stock_Info[[#This Row],[Close Price]] &gt; Stock_Info[[#This Row],[Open Price]], 1, 0)</f>
        <v>0</v>
      </c>
      <c r="Q7073" t="str">
        <f>IF(AND(Stock_Info[[#This Row],[% Deli. Qty to Traded Qty]]&gt;80,Stock_Info[[#This Row],[No. of Trades]]&lt;3000),"Unusual Day","")</f>
        <v/>
      </c>
      <c r="R7073" t="str">
        <f>IF(AND(Stock_Info[[#This Row],[Spread High-Low]] &lt; 10, Stock_Info[[#This Row],[% Deli. Qty to Traded Qty]] &gt; 90), "Good Day", "")</f>
        <v/>
      </c>
    </row>
    <row r="7074" spans="1:18">
      <c r="A7074" t="s">
        <v>68</v>
      </c>
      <c r="B7074" s="1">
        <v>45805</v>
      </c>
      <c r="C7074" s="1" t="str">
        <f>"WEEK" &amp;" " &amp;  INT((DAY(Stock_Info[[#This Row],[Date]])+WEEKDAY(DATE(YEAR(Stock_Info[[#This Row],[Date]]),MONTH(Stock_Info[[#This Row],[Date]]),1))-1)/7)+1</f>
        <v>WEEK 5</v>
      </c>
      <c r="D7074" s="12">
        <v>102.3</v>
      </c>
      <c r="E7074" s="12">
        <v>102.6</v>
      </c>
      <c r="F7074" s="12">
        <v>101.65</v>
      </c>
      <c r="G7074" s="12">
        <v>102.25</v>
      </c>
      <c r="H7074" s="12">
        <v>102.16983242551341</v>
      </c>
      <c r="I7074">
        <v>767957</v>
      </c>
      <c r="J7074">
        <v>5571</v>
      </c>
      <c r="K7074" s="12">
        <v>78462038</v>
      </c>
      <c r="L7074">
        <v>535926</v>
      </c>
      <c r="M7074">
        <v>69.790000000000006</v>
      </c>
      <c r="N7074">
        <v>0.95</v>
      </c>
      <c r="O7074">
        <v>-0.05</v>
      </c>
      <c r="P7074">
        <f xml:space="preserve"> IF(Stock_Info[[#This Row],[Close Price]] &gt; Stock_Info[[#This Row],[Open Price]], 1, 0)</f>
        <v>0</v>
      </c>
      <c r="Q7074" t="str">
        <f>IF(AND(Stock_Info[[#This Row],[% Deli. Qty to Traded Qty]]&gt;80,Stock_Info[[#This Row],[No. of Trades]]&lt;3000),"Unusual Day","")</f>
        <v/>
      </c>
      <c r="R7074" t="str">
        <f>IF(AND(Stock_Info[[#This Row],[Spread High-Low]] &lt; 10, Stock_Info[[#This Row],[% Deli. Qty to Traded Qty]] &gt; 90), "Good Day", "")</f>
        <v/>
      </c>
    </row>
    <row r="7075" spans="1:18">
      <c r="A7075" t="s">
        <v>68</v>
      </c>
      <c r="B7075" s="1">
        <v>45804</v>
      </c>
      <c r="C7075" s="1" t="str">
        <f>"WEEK" &amp;" " &amp;  INT((DAY(Stock_Info[[#This Row],[Date]])+WEEKDAY(DATE(YEAR(Stock_Info[[#This Row],[Date]]),MONTH(Stock_Info[[#This Row],[Date]]),1))-1)/7)+1</f>
        <v>WEEK 5</v>
      </c>
      <c r="D7075" s="12">
        <v>101.1</v>
      </c>
      <c r="E7075" s="12">
        <v>102.65</v>
      </c>
      <c r="F7075" s="12">
        <v>100.15</v>
      </c>
      <c r="G7075" s="12">
        <v>102.05</v>
      </c>
      <c r="H7075" s="12">
        <v>101.59044087476337</v>
      </c>
      <c r="I7075">
        <v>655583</v>
      </c>
      <c r="J7075">
        <v>2869</v>
      </c>
      <c r="K7075" s="12">
        <v>66600966</v>
      </c>
      <c r="L7075">
        <v>285015</v>
      </c>
      <c r="M7075">
        <v>43.48</v>
      </c>
      <c r="N7075">
        <v>2.5</v>
      </c>
      <c r="O7075">
        <v>0.95</v>
      </c>
      <c r="P7075">
        <f xml:space="preserve"> IF(Stock_Info[[#This Row],[Close Price]] &gt; Stock_Info[[#This Row],[Open Price]], 1, 0)</f>
        <v>1</v>
      </c>
      <c r="Q7075" t="str">
        <f>IF(AND(Stock_Info[[#This Row],[% Deli. Qty to Traded Qty]]&gt;80,Stock_Info[[#This Row],[No. of Trades]]&lt;3000),"Unusual Day","")</f>
        <v/>
      </c>
      <c r="R7075" t="str">
        <f>IF(AND(Stock_Info[[#This Row],[Spread High-Low]] &lt; 10, Stock_Info[[#This Row],[% Deli. Qty to Traded Qty]] &gt; 90), "Good Day", "")</f>
        <v/>
      </c>
    </row>
    <row r="7076" spans="1:18">
      <c r="A7076" t="s">
        <v>68</v>
      </c>
      <c r="B7076" s="1">
        <v>45803</v>
      </c>
      <c r="C7076" s="1" t="str">
        <f>"WEEK" &amp;" " &amp;  INT((DAY(Stock_Info[[#This Row],[Date]])+WEEKDAY(DATE(YEAR(Stock_Info[[#This Row],[Date]]),MONTH(Stock_Info[[#This Row],[Date]]),1))-1)/7)+1</f>
        <v>WEEK 5</v>
      </c>
      <c r="D7076" s="12">
        <v>100.6</v>
      </c>
      <c r="E7076" s="12">
        <v>101.45</v>
      </c>
      <c r="F7076" s="12">
        <v>100.2</v>
      </c>
      <c r="G7076" s="12">
        <v>100.95</v>
      </c>
      <c r="H7076" s="12">
        <v>100.86039351087332</v>
      </c>
      <c r="I7076">
        <v>759979</v>
      </c>
      <c r="J7076">
        <v>6147</v>
      </c>
      <c r="K7076" s="12">
        <v>76651781</v>
      </c>
      <c r="L7076">
        <v>404136</v>
      </c>
      <c r="M7076">
        <v>53.18</v>
      </c>
      <c r="N7076">
        <v>1.25</v>
      </c>
      <c r="O7076">
        <v>0.35</v>
      </c>
      <c r="P7076">
        <f xml:space="preserve"> IF(Stock_Info[[#This Row],[Close Price]] &gt; Stock_Info[[#This Row],[Open Price]], 1, 0)</f>
        <v>1</v>
      </c>
      <c r="Q7076" t="str">
        <f>IF(AND(Stock_Info[[#This Row],[% Deli. Qty to Traded Qty]]&gt;80,Stock_Info[[#This Row],[No. of Trades]]&lt;3000),"Unusual Day","")</f>
        <v/>
      </c>
      <c r="R7076" t="str">
        <f>IF(AND(Stock_Info[[#This Row],[Spread High-Low]] &lt; 10, Stock_Info[[#This Row],[% Deli. Qty to Traded Qty]] &gt; 90), "Good Day", "")</f>
        <v/>
      </c>
    </row>
    <row r="7077" spans="1:18">
      <c r="A7077" t="s">
        <v>68</v>
      </c>
      <c r="B7077" s="1">
        <v>45800</v>
      </c>
      <c r="C7077" s="1" t="str">
        <f>"WEEK" &amp;" " &amp;  INT((DAY(Stock_Info[[#This Row],[Date]])+WEEKDAY(DATE(YEAR(Stock_Info[[#This Row],[Date]]),MONTH(Stock_Info[[#This Row],[Date]]),1))-1)/7)+1</f>
        <v>WEEK 4</v>
      </c>
      <c r="D7077" s="12">
        <v>100.7</v>
      </c>
      <c r="E7077" s="12">
        <v>100.8</v>
      </c>
      <c r="F7077" s="12">
        <v>99.5</v>
      </c>
      <c r="G7077" s="12">
        <v>100.4</v>
      </c>
      <c r="H7077" s="12">
        <v>100.22997982174323</v>
      </c>
      <c r="I7077">
        <v>860332</v>
      </c>
      <c r="J7077">
        <v>5891</v>
      </c>
      <c r="K7077" s="12">
        <v>86231059</v>
      </c>
      <c r="L7077">
        <v>358828</v>
      </c>
      <c r="M7077">
        <v>41.71</v>
      </c>
      <c r="N7077">
        <v>1.3</v>
      </c>
      <c r="O7077">
        <v>-0.3</v>
      </c>
      <c r="P7077">
        <f xml:space="preserve"> IF(Stock_Info[[#This Row],[Close Price]] &gt; Stock_Info[[#This Row],[Open Price]], 1, 0)</f>
        <v>0</v>
      </c>
      <c r="Q7077" t="str">
        <f>IF(AND(Stock_Info[[#This Row],[% Deli. Qty to Traded Qty]]&gt;80,Stock_Info[[#This Row],[No. of Trades]]&lt;3000),"Unusual Day","")</f>
        <v/>
      </c>
      <c r="R7077" t="str">
        <f>IF(AND(Stock_Info[[#This Row],[Spread High-Low]] &lt; 10, Stock_Info[[#This Row],[% Deli. Qty to Traded Qty]] &gt; 90), "Good Day", "")</f>
        <v/>
      </c>
    </row>
    <row r="7078" spans="1:18">
      <c r="A7078" t="s">
        <v>68</v>
      </c>
      <c r="B7078" s="1">
        <v>45799</v>
      </c>
      <c r="C7078" s="1" t="str">
        <f>"WEEK" &amp;" " &amp;  INT((DAY(Stock_Info[[#This Row],[Date]])+WEEKDAY(DATE(YEAR(Stock_Info[[#This Row],[Date]]),MONTH(Stock_Info[[#This Row],[Date]]),1))-1)/7)+1</f>
        <v>WEEK 4</v>
      </c>
      <c r="D7078" s="12">
        <v>101.6</v>
      </c>
      <c r="E7078" s="12">
        <v>102.25</v>
      </c>
      <c r="F7078" s="12">
        <v>99.35</v>
      </c>
      <c r="G7078" s="12">
        <v>100.4</v>
      </c>
      <c r="H7078" s="12">
        <v>100.77792013062333</v>
      </c>
      <c r="I7078">
        <v>494858</v>
      </c>
      <c r="J7078">
        <v>3091</v>
      </c>
      <c r="K7078" s="12">
        <v>49870760</v>
      </c>
      <c r="L7078">
        <v>213106</v>
      </c>
      <c r="M7078">
        <v>43.06</v>
      </c>
      <c r="N7078">
        <v>2.9</v>
      </c>
      <c r="O7078">
        <v>-1.2</v>
      </c>
      <c r="P7078">
        <f xml:space="preserve"> IF(Stock_Info[[#This Row],[Close Price]] &gt; Stock_Info[[#This Row],[Open Price]], 1, 0)</f>
        <v>0</v>
      </c>
      <c r="Q7078" t="str">
        <f>IF(AND(Stock_Info[[#This Row],[% Deli. Qty to Traded Qty]]&gt;80,Stock_Info[[#This Row],[No. of Trades]]&lt;3000),"Unusual Day","")</f>
        <v/>
      </c>
      <c r="R7078" t="str">
        <f>IF(AND(Stock_Info[[#This Row],[Spread High-Low]] &lt; 10, Stock_Info[[#This Row],[% Deli. Qty to Traded Qty]] &gt; 90), "Good Day", "")</f>
        <v/>
      </c>
    </row>
    <row r="7079" spans="1:18">
      <c r="A7079" t="s">
        <v>68</v>
      </c>
      <c r="B7079" s="1">
        <v>45798</v>
      </c>
      <c r="C7079" s="1" t="str">
        <f>"WEEK" &amp;" " &amp;  INT((DAY(Stock_Info[[#This Row],[Date]])+WEEKDAY(DATE(YEAR(Stock_Info[[#This Row],[Date]]),MONTH(Stock_Info[[#This Row],[Date]]),1))-1)/7)+1</f>
        <v>WEEK 4</v>
      </c>
      <c r="D7079" s="12">
        <v>100.55</v>
      </c>
      <c r="E7079" s="12">
        <v>102.1</v>
      </c>
      <c r="F7079" s="12">
        <v>99.95</v>
      </c>
      <c r="G7079" s="12">
        <v>101.85</v>
      </c>
      <c r="H7079" s="12">
        <v>101.39884575872885</v>
      </c>
      <c r="I7079">
        <v>1388098</v>
      </c>
      <c r="J7079">
        <v>7867</v>
      </c>
      <c r="K7079" s="12">
        <v>140751535</v>
      </c>
      <c r="L7079">
        <v>770897</v>
      </c>
      <c r="M7079">
        <v>55.54</v>
      </c>
      <c r="N7079">
        <v>2.15</v>
      </c>
      <c r="O7079">
        <v>1.3</v>
      </c>
      <c r="P7079">
        <f xml:space="preserve"> IF(Stock_Info[[#This Row],[Close Price]] &gt; Stock_Info[[#This Row],[Open Price]], 1, 0)</f>
        <v>1</v>
      </c>
      <c r="Q7079" t="str">
        <f>IF(AND(Stock_Info[[#This Row],[% Deli. Qty to Traded Qty]]&gt;80,Stock_Info[[#This Row],[No. of Trades]]&lt;3000),"Unusual Day","")</f>
        <v/>
      </c>
      <c r="R7079" t="str">
        <f>IF(AND(Stock_Info[[#This Row],[Spread High-Low]] &lt; 10, Stock_Info[[#This Row],[% Deli. Qty to Traded Qty]] &gt; 90), "Good Day", "")</f>
        <v/>
      </c>
    </row>
    <row r="7080" spans="1:18">
      <c r="A7080" t="s">
        <v>68</v>
      </c>
      <c r="B7080" s="1">
        <v>45797</v>
      </c>
      <c r="C7080" s="1" t="str">
        <f>"WEEK" &amp;" " &amp;  INT((DAY(Stock_Info[[#This Row],[Date]])+WEEKDAY(DATE(YEAR(Stock_Info[[#This Row],[Date]]),MONTH(Stock_Info[[#This Row],[Date]]),1))-1)/7)+1</f>
        <v>WEEK 4</v>
      </c>
      <c r="D7080" s="12">
        <v>101.8</v>
      </c>
      <c r="E7080" s="12">
        <v>102.25</v>
      </c>
      <c r="F7080" s="12">
        <v>100.25</v>
      </c>
      <c r="G7080" s="12">
        <v>100.55</v>
      </c>
      <c r="H7080" s="12">
        <v>101.10882326439317</v>
      </c>
      <c r="I7080">
        <v>754664</v>
      </c>
      <c r="J7080">
        <v>3869</v>
      </c>
      <c r="K7080" s="12">
        <v>76303189</v>
      </c>
      <c r="L7080">
        <v>299060</v>
      </c>
      <c r="M7080">
        <v>39.630000000000003</v>
      </c>
      <c r="N7080">
        <v>2</v>
      </c>
      <c r="O7080">
        <v>-1.25</v>
      </c>
      <c r="P7080">
        <f xml:space="preserve"> IF(Stock_Info[[#This Row],[Close Price]] &gt; Stock_Info[[#This Row],[Open Price]], 1, 0)</f>
        <v>0</v>
      </c>
      <c r="Q7080" t="str">
        <f>IF(AND(Stock_Info[[#This Row],[% Deli. Qty to Traded Qty]]&gt;80,Stock_Info[[#This Row],[No. of Trades]]&lt;3000),"Unusual Day","")</f>
        <v/>
      </c>
      <c r="R7080" t="str">
        <f>IF(AND(Stock_Info[[#This Row],[Spread High-Low]] &lt; 10, Stock_Info[[#This Row],[% Deli. Qty to Traded Qty]] &gt; 90), "Good Day", "")</f>
        <v/>
      </c>
    </row>
    <row r="7081" spans="1:18">
      <c r="A7081" t="s">
        <v>68</v>
      </c>
      <c r="B7081" s="1">
        <v>45796</v>
      </c>
      <c r="C7081" s="1" t="str">
        <f>"WEEK" &amp;" " &amp;  INT((DAY(Stock_Info[[#This Row],[Date]])+WEEKDAY(DATE(YEAR(Stock_Info[[#This Row],[Date]]),MONTH(Stock_Info[[#This Row],[Date]]),1))-1)/7)+1</f>
        <v>WEEK 4</v>
      </c>
      <c r="D7081" s="12">
        <v>99.15</v>
      </c>
      <c r="E7081" s="12">
        <v>102.95</v>
      </c>
      <c r="F7081" s="12">
        <v>98.95</v>
      </c>
      <c r="G7081" s="12">
        <v>100.85</v>
      </c>
      <c r="H7081" s="12">
        <v>101.12956137058715</v>
      </c>
      <c r="I7081">
        <v>1252310</v>
      </c>
      <c r="J7081">
        <v>6090</v>
      </c>
      <c r="K7081" s="12">
        <v>126645561</v>
      </c>
      <c r="L7081">
        <v>476552</v>
      </c>
      <c r="M7081">
        <v>38.049999999999997</v>
      </c>
      <c r="N7081">
        <v>4</v>
      </c>
      <c r="O7081">
        <v>1.7</v>
      </c>
      <c r="P7081">
        <f xml:space="preserve"> IF(Stock_Info[[#This Row],[Close Price]] &gt; Stock_Info[[#This Row],[Open Price]], 1, 0)</f>
        <v>1</v>
      </c>
      <c r="Q7081" t="str">
        <f>IF(AND(Stock_Info[[#This Row],[% Deli. Qty to Traded Qty]]&gt;80,Stock_Info[[#This Row],[No. of Trades]]&lt;3000),"Unusual Day","")</f>
        <v/>
      </c>
      <c r="R7081" t="str">
        <f>IF(AND(Stock_Info[[#This Row],[Spread High-Low]] &lt; 10, Stock_Info[[#This Row],[% Deli. Qty to Traded Qty]] &gt; 90), "Good Day", "")</f>
        <v/>
      </c>
    </row>
    <row r="7082" spans="1:18">
      <c r="A7082" t="s">
        <v>68</v>
      </c>
      <c r="B7082" s="1">
        <v>45793</v>
      </c>
      <c r="C7082" s="1" t="str">
        <f>"WEEK" &amp;" " &amp;  INT((DAY(Stock_Info[[#This Row],[Date]])+WEEKDAY(DATE(YEAR(Stock_Info[[#This Row],[Date]]),MONTH(Stock_Info[[#This Row],[Date]]),1))-1)/7)+1</f>
        <v>WEEK 3</v>
      </c>
      <c r="D7082" s="12">
        <v>98.65</v>
      </c>
      <c r="E7082" s="12">
        <v>99.55</v>
      </c>
      <c r="F7082" s="12">
        <v>98.55</v>
      </c>
      <c r="G7082" s="12">
        <v>98.9</v>
      </c>
      <c r="H7082" s="12">
        <v>99.090858300680864</v>
      </c>
      <c r="I7082">
        <v>671210</v>
      </c>
      <c r="J7082">
        <v>3003</v>
      </c>
      <c r="K7082" s="12">
        <v>66510775</v>
      </c>
      <c r="L7082">
        <v>272677</v>
      </c>
      <c r="M7082">
        <v>40.619999999999997</v>
      </c>
      <c r="N7082">
        <v>1</v>
      </c>
      <c r="O7082">
        <v>0.25</v>
      </c>
      <c r="P7082">
        <f xml:space="preserve"> IF(Stock_Info[[#This Row],[Close Price]] &gt; Stock_Info[[#This Row],[Open Price]], 1, 0)</f>
        <v>1</v>
      </c>
      <c r="Q7082" t="str">
        <f>IF(AND(Stock_Info[[#This Row],[% Deli. Qty to Traded Qty]]&gt;80,Stock_Info[[#This Row],[No. of Trades]]&lt;3000),"Unusual Day","")</f>
        <v/>
      </c>
      <c r="R7082" t="str">
        <f>IF(AND(Stock_Info[[#This Row],[Spread High-Low]] &lt; 10, Stock_Info[[#This Row],[% Deli. Qty to Traded Qty]] &gt; 90), "Good Day", "")</f>
        <v/>
      </c>
    </row>
    <row r="7083" spans="1:18">
      <c r="A7083" t="s">
        <v>68</v>
      </c>
      <c r="B7083" s="1">
        <v>45792</v>
      </c>
      <c r="C7083" s="1" t="str">
        <f>"WEEK" &amp;" " &amp;  INT((DAY(Stock_Info[[#This Row],[Date]])+WEEKDAY(DATE(YEAR(Stock_Info[[#This Row],[Date]]),MONTH(Stock_Info[[#This Row],[Date]]),1))-1)/7)+1</f>
        <v>WEEK 3</v>
      </c>
      <c r="D7083" s="12">
        <v>98.25</v>
      </c>
      <c r="E7083" s="12">
        <v>98.5</v>
      </c>
      <c r="F7083" s="12">
        <v>97.75</v>
      </c>
      <c r="G7083" s="12">
        <v>98.3</v>
      </c>
      <c r="H7083" s="12">
        <v>98.155051096180074</v>
      </c>
      <c r="I7083">
        <v>1449032</v>
      </c>
      <c r="J7083">
        <v>5686</v>
      </c>
      <c r="K7083" s="12">
        <v>142229810</v>
      </c>
      <c r="L7083">
        <v>676513</v>
      </c>
      <c r="M7083">
        <v>46.69</v>
      </c>
      <c r="N7083">
        <v>0.75</v>
      </c>
      <c r="O7083">
        <v>0.05</v>
      </c>
      <c r="P7083">
        <f xml:space="preserve"> IF(Stock_Info[[#This Row],[Close Price]] &gt; Stock_Info[[#This Row],[Open Price]], 1, 0)</f>
        <v>1</v>
      </c>
      <c r="Q7083" t="str">
        <f>IF(AND(Stock_Info[[#This Row],[% Deli. Qty to Traded Qty]]&gt;80,Stock_Info[[#This Row],[No. of Trades]]&lt;3000),"Unusual Day","")</f>
        <v/>
      </c>
      <c r="R7083" t="str">
        <f>IF(AND(Stock_Info[[#This Row],[Spread High-Low]] &lt; 10, Stock_Info[[#This Row],[% Deli. Qty to Traded Qty]] &gt; 90), "Good Day", "")</f>
        <v/>
      </c>
    </row>
    <row r="7084" spans="1:18">
      <c r="A7084" t="s">
        <v>68</v>
      </c>
      <c r="B7084" s="1">
        <v>45791</v>
      </c>
      <c r="C7084" s="1" t="str">
        <f>"WEEK" &amp;" " &amp;  INT((DAY(Stock_Info[[#This Row],[Date]])+WEEKDAY(DATE(YEAR(Stock_Info[[#This Row],[Date]]),MONTH(Stock_Info[[#This Row],[Date]]),1))-1)/7)+1</f>
        <v>WEEK 3</v>
      </c>
      <c r="D7084" s="12">
        <v>98.55</v>
      </c>
      <c r="E7084" s="12">
        <v>98.55</v>
      </c>
      <c r="F7084" s="12">
        <v>97.15</v>
      </c>
      <c r="G7084" s="12">
        <v>97.9</v>
      </c>
      <c r="H7084" s="12">
        <v>97.868801923325748</v>
      </c>
      <c r="I7084">
        <v>664682</v>
      </c>
      <c r="J7084">
        <v>3081</v>
      </c>
      <c r="K7084" s="12">
        <v>65051631</v>
      </c>
      <c r="L7084">
        <v>282383</v>
      </c>
      <c r="M7084">
        <v>42.48</v>
      </c>
      <c r="N7084">
        <v>1.4</v>
      </c>
      <c r="O7084">
        <v>-0.65</v>
      </c>
      <c r="P7084">
        <f xml:space="preserve"> IF(Stock_Info[[#This Row],[Close Price]] &gt; Stock_Info[[#This Row],[Open Price]], 1, 0)</f>
        <v>0</v>
      </c>
      <c r="Q7084" t="str">
        <f>IF(AND(Stock_Info[[#This Row],[% Deli. Qty to Traded Qty]]&gt;80,Stock_Info[[#This Row],[No. of Trades]]&lt;3000),"Unusual Day","")</f>
        <v/>
      </c>
      <c r="R7084" t="str">
        <f>IF(AND(Stock_Info[[#This Row],[Spread High-Low]] &lt; 10, Stock_Info[[#This Row],[% Deli. Qty to Traded Qty]] &gt; 90), "Good Day", "")</f>
        <v/>
      </c>
    </row>
    <row r="7085" spans="1:18">
      <c r="A7085" t="s">
        <v>68</v>
      </c>
      <c r="B7085" s="1">
        <v>45790</v>
      </c>
      <c r="C7085" s="1" t="str">
        <f>"WEEK" &amp;" " &amp;  INT((DAY(Stock_Info[[#This Row],[Date]])+WEEKDAY(DATE(YEAR(Stock_Info[[#This Row],[Date]]),MONTH(Stock_Info[[#This Row],[Date]]),1))-1)/7)+1</f>
        <v>WEEK 3</v>
      </c>
      <c r="D7085" s="12">
        <v>95.7</v>
      </c>
      <c r="E7085" s="12">
        <v>98.35</v>
      </c>
      <c r="F7085" s="12">
        <v>95.5</v>
      </c>
      <c r="G7085" s="12">
        <v>97.65</v>
      </c>
      <c r="H7085" s="12">
        <v>97.399851022722359</v>
      </c>
      <c r="I7085">
        <v>1804302</v>
      </c>
      <c r="J7085">
        <v>9192</v>
      </c>
      <c r="K7085" s="12">
        <v>175738746</v>
      </c>
      <c r="L7085">
        <v>950803</v>
      </c>
      <c r="M7085">
        <v>52.7</v>
      </c>
      <c r="N7085">
        <v>2.85</v>
      </c>
      <c r="O7085">
        <v>1.95</v>
      </c>
      <c r="P7085">
        <f xml:space="preserve"> IF(Stock_Info[[#This Row],[Close Price]] &gt; Stock_Info[[#This Row],[Open Price]], 1, 0)</f>
        <v>1</v>
      </c>
      <c r="Q7085" t="str">
        <f>IF(AND(Stock_Info[[#This Row],[% Deli. Qty to Traded Qty]]&gt;80,Stock_Info[[#This Row],[No. of Trades]]&lt;3000),"Unusual Day","")</f>
        <v/>
      </c>
      <c r="R7085" t="str">
        <f>IF(AND(Stock_Info[[#This Row],[Spread High-Low]] &lt; 10, Stock_Info[[#This Row],[% Deli. Qty to Traded Qty]] &gt; 90), "Good Day", "")</f>
        <v/>
      </c>
    </row>
    <row r="7086" spans="1:18">
      <c r="A7086" t="s">
        <v>68</v>
      </c>
      <c r="B7086" s="1">
        <v>45789</v>
      </c>
      <c r="C7086" s="1" t="str">
        <f>"WEEK" &amp;" " &amp;  INT((DAY(Stock_Info[[#This Row],[Date]])+WEEKDAY(DATE(YEAR(Stock_Info[[#This Row],[Date]]),MONTH(Stock_Info[[#This Row],[Date]]),1))-1)/7)+1</f>
        <v>WEEK 3</v>
      </c>
      <c r="D7086" s="12">
        <v>95.35</v>
      </c>
      <c r="E7086" s="12">
        <v>96</v>
      </c>
      <c r="F7086" s="12">
        <v>94.5</v>
      </c>
      <c r="G7086" s="12">
        <v>95.8</v>
      </c>
      <c r="H7086" s="12">
        <v>95.190363470504366</v>
      </c>
      <c r="I7086">
        <v>1028254</v>
      </c>
      <c r="J7086">
        <v>4777</v>
      </c>
      <c r="K7086" s="12">
        <v>97879872</v>
      </c>
      <c r="L7086">
        <v>523562</v>
      </c>
      <c r="M7086">
        <v>50.92</v>
      </c>
      <c r="N7086">
        <v>1.5</v>
      </c>
      <c r="O7086">
        <v>0.45</v>
      </c>
      <c r="P7086">
        <f xml:space="preserve"> IF(Stock_Info[[#This Row],[Close Price]] &gt; Stock_Info[[#This Row],[Open Price]], 1, 0)</f>
        <v>1</v>
      </c>
      <c r="Q7086" t="str">
        <f>IF(AND(Stock_Info[[#This Row],[% Deli. Qty to Traded Qty]]&gt;80,Stock_Info[[#This Row],[No. of Trades]]&lt;3000),"Unusual Day","")</f>
        <v/>
      </c>
      <c r="R7086" t="str">
        <f>IF(AND(Stock_Info[[#This Row],[Spread High-Low]] &lt; 10, Stock_Info[[#This Row],[% Deli. Qty to Traded Qty]] &gt; 90), "Good Day", "")</f>
        <v/>
      </c>
    </row>
    <row r="7087" spans="1:18">
      <c r="A7087" t="s">
        <v>68</v>
      </c>
      <c r="B7087" s="1">
        <v>45786</v>
      </c>
      <c r="C7087" s="1" t="str">
        <f>"WEEK" &amp;" " &amp;  INT((DAY(Stock_Info[[#This Row],[Date]])+WEEKDAY(DATE(YEAR(Stock_Info[[#This Row],[Date]]),MONTH(Stock_Info[[#This Row],[Date]]),1))-1)/7)+1</f>
        <v>WEEK 2</v>
      </c>
      <c r="D7087" s="12">
        <v>90.1</v>
      </c>
      <c r="E7087" s="12">
        <v>92.4</v>
      </c>
      <c r="F7087" s="12">
        <v>89.45</v>
      </c>
      <c r="G7087" s="12">
        <v>91.95</v>
      </c>
      <c r="H7087" s="12">
        <v>91.134155062967835</v>
      </c>
      <c r="I7087">
        <v>1106041</v>
      </c>
      <c r="J7087">
        <v>5736</v>
      </c>
      <c r="K7087" s="12">
        <v>100798112</v>
      </c>
      <c r="L7087">
        <v>484783</v>
      </c>
      <c r="M7087">
        <v>43.83</v>
      </c>
      <c r="N7087">
        <v>2.95</v>
      </c>
      <c r="O7087">
        <v>1.85</v>
      </c>
      <c r="P7087">
        <f xml:space="preserve"> IF(Stock_Info[[#This Row],[Close Price]] &gt; Stock_Info[[#This Row],[Open Price]], 1, 0)</f>
        <v>1</v>
      </c>
      <c r="Q7087" t="str">
        <f>IF(AND(Stock_Info[[#This Row],[% Deli. Qty to Traded Qty]]&gt;80,Stock_Info[[#This Row],[No. of Trades]]&lt;3000),"Unusual Day","")</f>
        <v/>
      </c>
      <c r="R7087" t="str">
        <f>IF(AND(Stock_Info[[#This Row],[Spread High-Low]] &lt; 10, Stock_Info[[#This Row],[% Deli. Qty to Traded Qty]] &gt; 90), "Good Day", "")</f>
        <v/>
      </c>
    </row>
    <row r="7088" spans="1:18">
      <c r="A7088" t="s">
        <v>68</v>
      </c>
      <c r="B7088" s="1">
        <v>45785</v>
      </c>
      <c r="C7088" s="1" t="str">
        <f>"WEEK" &amp;" " &amp;  INT((DAY(Stock_Info[[#This Row],[Date]])+WEEKDAY(DATE(YEAR(Stock_Info[[#This Row],[Date]]),MONTH(Stock_Info[[#This Row],[Date]]),1))-1)/7)+1</f>
        <v>WEEK 2</v>
      </c>
      <c r="D7088" s="12">
        <v>95.8</v>
      </c>
      <c r="E7088" s="12">
        <v>95.8</v>
      </c>
      <c r="F7088" s="12">
        <v>90.85</v>
      </c>
      <c r="G7088" s="12">
        <v>91.35</v>
      </c>
      <c r="H7088" s="12">
        <v>92.93977603141677</v>
      </c>
      <c r="I7088">
        <v>3609792</v>
      </c>
      <c r="J7088">
        <v>17895</v>
      </c>
      <c r="K7088" s="12">
        <v>335493260</v>
      </c>
      <c r="L7088">
        <v>1339774</v>
      </c>
      <c r="M7088">
        <v>37.11</v>
      </c>
      <c r="N7088">
        <v>4.95</v>
      </c>
      <c r="O7088">
        <v>-4.45</v>
      </c>
      <c r="P7088">
        <f xml:space="preserve"> IF(Stock_Info[[#This Row],[Close Price]] &gt; Stock_Info[[#This Row],[Open Price]], 1, 0)</f>
        <v>0</v>
      </c>
      <c r="Q7088" t="str">
        <f>IF(AND(Stock_Info[[#This Row],[% Deli. Qty to Traded Qty]]&gt;80,Stock_Info[[#This Row],[No. of Trades]]&lt;3000),"Unusual Day","")</f>
        <v/>
      </c>
      <c r="R7088" t="str">
        <f>IF(AND(Stock_Info[[#This Row],[Spread High-Low]] &lt; 10, Stock_Info[[#This Row],[% Deli. Qty to Traded Qty]] &gt; 90), "Good Day", "")</f>
        <v/>
      </c>
    </row>
    <row r="7089" spans="1:18">
      <c r="A7089" t="s">
        <v>68</v>
      </c>
      <c r="B7089" s="1">
        <v>45784</v>
      </c>
      <c r="C7089" s="1" t="str">
        <f>"WEEK" &amp;" " &amp;  INT((DAY(Stock_Info[[#This Row],[Date]])+WEEKDAY(DATE(YEAR(Stock_Info[[#This Row],[Date]]),MONTH(Stock_Info[[#This Row],[Date]]),1))-1)/7)+1</f>
        <v>WEEK 2</v>
      </c>
      <c r="D7089" s="12">
        <v>93.1</v>
      </c>
      <c r="E7089" s="12">
        <v>96.9</v>
      </c>
      <c r="F7089" s="12">
        <v>92.75</v>
      </c>
      <c r="G7089" s="12">
        <v>94.25</v>
      </c>
      <c r="H7089" s="12">
        <v>95.080595870457685</v>
      </c>
      <c r="I7089">
        <v>5026126</v>
      </c>
      <c r="J7089">
        <v>17412</v>
      </c>
      <c r="K7089" s="12">
        <v>477887055</v>
      </c>
      <c r="L7089">
        <v>1833832</v>
      </c>
      <c r="M7089">
        <v>36.49</v>
      </c>
      <c r="N7089">
        <v>4.1500000000000004</v>
      </c>
      <c r="O7089">
        <v>1.1499999999999999</v>
      </c>
      <c r="P7089">
        <f xml:space="preserve"> IF(Stock_Info[[#This Row],[Close Price]] &gt; Stock_Info[[#This Row],[Open Price]], 1, 0)</f>
        <v>1</v>
      </c>
      <c r="Q7089" t="str">
        <f>IF(AND(Stock_Info[[#This Row],[% Deli. Qty to Traded Qty]]&gt;80,Stock_Info[[#This Row],[No. of Trades]]&lt;3000),"Unusual Day","")</f>
        <v/>
      </c>
      <c r="R7089" t="str">
        <f>IF(AND(Stock_Info[[#This Row],[Spread High-Low]] &lt; 10, Stock_Info[[#This Row],[% Deli. Qty to Traded Qty]] &gt; 90), "Good Day", "")</f>
        <v/>
      </c>
    </row>
    <row r="7090" spans="1:18">
      <c r="A7090" t="s">
        <v>68</v>
      </c>
      <c r="B7090" s="1">
        <v>45783</v>
      </c>
      <c r="C7090" s="1" t="str">
        <f>"WEEK" &amp;" " &amp;  INT((DAY(Stock_Info[[#This Row],[Date]])+WEEKDAY(DATE(YEAR(Stock_Info[[#This Row],[Date]]),MONTH(Stock_Info[[#This Row],[Date]]),1))-1)/7)+1</f>
        <v>WEEK 2</v>
      </c>
      <c r="D7090" s="12">
        <v>99.65</v>
      </c>
      <c r="E7090" s="12">
        <v>100.2</v>
      </c>
      <c r="F7090" s="12">
        <v>94.1</v>
      </c>
      <c r="G7090" s="12">
        <v>94.55</v>
      </c>
      <c r="H7090" s="12">
        <v>96.375203750174336</v>
      </c>
      <c r="I7090">
        <v>1878526</v>
      </c>
      <c r="J7090">
        <v>12258</v>
      </c>
      <c r="K7090" s="12">
        <v>181043326</v>
      </c>
      <c r="L7090">
        <v>848042</v>
      </c>
      <c r="M7090">
        <v>45.14</v>
      </c>
      <c r="N7090">
        <v>6.1</v>
      </c>
      <c r="O7090">
        <v>-5.0999999999999996</v>
      </c>
      <c r="P7090">
        <f xml:space="preserve"> IF(Stock_Info[[#This Row],[Close Price]] &gt; Stock_Info[[#This Row],[Open Price]], 1, 0)</f>
        <v>0</v>
      </c>
      <c r="Q7090" t="str">
        <f>IF(AND(Stock_Info[[#This Row],[% Deli. Qty to Traded Qty]]&gt;80,Stock_Info[[#This Row],[No. of Trades]]&lt;3000),"Unusual Day","")</f>
        <v/>
      </c>
      <c r="R7090" t="str">
        <f>IF(AND(Stock_Info[[#This Row],[Spread High-Low]] &lt; 10, Stock_Info[[#This Row],[% Deli. Qty to Traded Qty]] &gt; 90), "Good Day", "")</f>
        <v/>
      </c>
    </row>
    <row r="7091" spans="1:18">
      <c r="A7091" t="s">
        <v>68</v>
      </c>
      <c r="B7091" s="1">
        <v>45782</v>
      </c>
      <c r="C7091" s="1" t="str">
        <f>"WEEK" &amp;" " &amp;  INT((DAY(Stock_Info[[#This Row],[Date]])+WEEKDAY(DATE(YEAR(Stock_Info[[#This Row],[Date]]),MONTH(Stock_Info[[#This Row],[Date]]),1))-1)/7)+1</f>
        <v>WEEK 2</v>
      </c>
      <c r="D7091" s="12">
        <v>99.25</v>
      </c>
      <c r="E7091" s="12">
        <v>100.45</v>
      </c>
      <c r="F7091" s="12">
        <v>99.2</v>
      </c>
      <c r="G7091" s="12">
        <v>99.4</v>
      </c>
      <c r="H7091" s="12">
        <v>99.653946185374991</v>
      </c>
      <c r="I7091">
        <v>559439</v>
      </c>
      <c r="J7091">
        <v>5509</v>
      </c>
      <c r="K7091" s="12">
        <v>55750304</v>
      </c>
      <c r="L7091">
        <v>257702</v>
      </c>
      <c r="M7091">
        <v>46.06</v>
      </c>
      <c r="N7091">
        <v>1.25</v>
      </c>
      <c r="O7091">
        <v>0.15</v>
      </c>
      <c r="P7091">
        <f xml:space="preserve"> IF(Stock_Info[[#This Row],[Close Price]] &gt; Stock_Info[[#This Row],[Open Price]], 1, 0)</f>
        <v>1</v>
      </c>
      <c r="Q7091" t="str">
        <f>IF(AND(Stock_Info[[#This Row],[% Deli. Qty to Traded Qty]]&gt;80,Stock_Info[[#This Row],[No. of Trades]]&lt;3000),"Unusual Day","")</f>
        <v/>
      </c>
      <c r="R7091" t="str">
        <f>IF(AND(Stock_Info[[#This Row],[Spread High-Low]] &lt; 10, Stock_Info[[#This Row],[% Deli. Qty to Traded Qty]] &gt; 90), "Good Day", "")</f>
        <v/>
      </c>
    </row>
    <row r="7092" spans="1:18">
      <c r="A7092" t="s">
        <v>68</v>
      </c>
      <c r="B7092" s="1">
        <v>45779</v>
      </c>
      <c r="C7092" s="1" t="str">
        <f>"WEEK" &amp;" " &amp;  INT((DAY(Stock_Info[[#This Row],[Date]])+WEEKDAY(DATE(YEAR(Stock_Info[[#This Row],[Date]]),MONTH(Stock_Info[[#This Row],[Date]]),1))-1)/7)+1</f>
        <v>WEEK 1</v>
      </c>
      <c r="D7092" s="12">
        <v>100.1</v>
      </c>
      <c r="E7092" s="12">
        <v>101.6</v>
      </c>
      <c r="F7092" s="12">
        <v>99.15</v>
      </c>
      <c r="G7092" s="12">
        <v>99.75</v>
      </c>
      <c r="H7092" s="12">
        <v>100.53337480333812</v>
      </c>
      <c r="I7092">
        <v>467808</v>
      </c>
      <c r="J7092">
        <v>2210</v>
      </c>
      <c r="K7092" s="12">
        <v>47030317</v>
      </c>
      <c r="L7092">
        <v>241116</v>
      </c>
      <c r="M7092">
        <v>51.54</v>
      </c>
      <c r="N7092">
        <v>2.4500000000000002</v>
      </c>
      <c r="O7092">
        <v>-0.35</v>
      </c>
      <c r="P7092">
        <f xml:space="preserve"> IF(Stock_Info[[#This Row],[Close Price]] &gt; Stock_Info[[#This Row],[Open Price]], 1, 0)</f>
        <v>0</v>
      </c>
      <c r="Q7092" t="str">
        <f>IF(AND(Stock_Info[[#This Row],[% Deli. Qty to Traded Qty]]&gt;80,Stock_Info[[#This Row],[No. of Trades]]&lt;3000),"Unusual Day","")</f>
        <v/>
      </c>
      <c r="R7092" t="str">
        <f>IF(AND(Stock_Info[[#This Row],[Spread High-Low]] &lt; 10, Stock_Info[[#This Row],[% Deli. Qty to Traded Qty]] &gt; 90), "Good Day", "")</f>
        <v/>
      </c>
    </row>
    <row r="7093" spans="1:18">
      <c r="A7093" t="s">
        <v>68</v>
      </c>
      <c r="B7093" s="1">
        <v>45777</v>
      </c>
      <c r="C7093" s="1" t="str">
        <f>"WEEK" &amp;" " &amp;  INT((DAY(Stock_Info[[#This Row],[Date]])+WEEKDAY(DATE(YEAR(Stock_Info[[#This Row],[Date]]),MONTH(Stock_Info[[#This Row],[Date]]),1))-1)/7)+1</f>
        <v>WEEK 5</v>
      </c>
      <c r="D7093" s="12">
        <v>102.35</v>
      </c>
      <c r="E7093" s="12">
        <v>102.35</v>
      </c>
      <c r="F7093" s="12">
        <v>99.8</v>
      </c>
      <c r="G7093" s="12">
        <v>100.18</v>
      </c>
      <c r="H7093" s="12">
        <v>100.97849755250276</v>
      </c>
      <c r="I7093">
        <v>759960</v>
      </c>
      <c r="J7093">
        <v>4361</v>
      </c>
      <c r="K7093" s="12">
        <v>76739619</v>
      </c>
      <c r="L7093">
        <v>278565</v>
      </c>
      <c r="M7093">
        <v>36.659999999999997</v>
      </c>
      <c r="N7093">
        <v>2.5499999999999998</v>
      </c>
      <c r="O7093">
        <v>-2.17</v>
      </c>
      <c r="P7093">
        <f xml:space="preserve"> IF(Stock_Info[[#This Row],[Close Price]] &gt; Stock_Info[[#This Row],[Open Price]], 1, 0)</f>
        <v>0</v>
      </c>
      <c r="Q7093" t="str">
        <f>IF(AND(Stock_Info[[#This Row],[% Deli. Qty to Traded Qty]]&gt;80,Stock_Info[[#This Row],[No. of Trades]]&lt;3000),"Unusual Day","")</f>
        <v/>
      </c>
      <c r="R7093" t="str">
        <f>IF(AND(Stock_Info[[#This Row],[Spread High-Low]] &lt; 10, Stock_Info[[#This Row],[% Deli. Qty to Traded Qty]] &gt; 90), "Good Day", "")</f>
        <v/>
      </c>
    </row>
    <row r="7094" spans="1:18">
      <c r="A7094" t="s">
        <v>68</v>
      </c>
      <c r="B7094" s="1">
        <v>45776</v>
      </c>
      <c r="C7094" s="1" t="str">
        <f>"WEEK" &amp;" " &amp;  INT((DAY(Stock_Info[[#This Row],[Date]])+WEEKDAY(DATE(YEAR(Stock_Info[[#This Row],[Date]]),MONTH(Stock_Info[[#This Row],[Date]]),1))-1)/7)+1</f>
        <v>WEEK 5</v>
      </c>
      <c r="D7094" s="12">
        <v>103.01</v>
      </c>
      <c r="E7094" s="12">
        <v>104.94</v>
      </c>
      <c r="F7094" s="12">
        <v>102.18</v>
      </c>
      <c r="G7094" s="12">
        <v>102.59</v>
      </c>
      <c r="H7094" s="12">
        <v>103.40245739808256</v>
      </c>
      <c r="I7094">
        <v>1757550</v>
      </c>
      <c r="J7094">
        <v>10115</v>
      </c>
      <c r="K7094" s="12">
        <v>181734989</v>
      </c>
      <c r="L7094">
        <v>638050</v>
      </c>
      <c r="M7094">
        <v>36.299999999999997</v>
      </c>
      <c r="N7094">
        <v>2.76</v>
      </c>
      <c r="O7094">
        <v>-0.42</v>
      </c>
      <c r="P7094">
        <f xml:space="preserve"> IF(Stock_Info[[#This Row],[Close Price]] &gt; Stock_Info[[#This Row],[Open Price]], 1, 0)</f>
        <v>0</v>
      </c>
      <c r="Q7094" t="str">
        <f>IF(AND(Stock_Info[[#This Row],[% Deli. Qty to Traded Qty]]&gt;80,Stock_Info[[#This Row],[No. of Trades]]&lt;3000),"Unusual Day","")</f>
        <v/>
      </c>
      <c r="R7094" t="str">
        <f>IF(AND(Stock_Info[[#This Row],[Spread High-Low]] &lt; 10, Stock_Info[[#This Row],[% Deli. Qty to Traded Qty]] &gt; 90), "Good Day", "")</f>
        <v/>
      </c>
    </row>
    <row r="7095" spans="1:18">
      <c r="A7095" t="s">
        <v>68</v>
      </c>
      <c r="B7095" s="1">
        <v>45775</v>
      </c>
      <c r="C7095" s="1" t="str">
        <f>"WEEK" &amp;" " &amp;  INT((DAY(Stock_Info[[#This Row],[Date]])+WEEKDAY(DATE(YEAR(Stock_Info[[#This Row],[Date]]),MONTH(Stock_Info[[#This Row],[Date]]),1))-1)/7)+1</f>
        <v>WEEK 5</v>
      </c>
      <c r="D7095" s="12">
        <v>98.81</v>
      </c>
      <c r="E7095" s="12">
        <v>102.94</v>
      </c>
      <c r="F7095" s="12">
        <v>98.81</v>
      </c>
      <c r="G7095" s="12">
        <v>102.18</v>
      </c>
      <c r="H7095" s="12">
        <v>101.45583321844171</v>
      </c>
      <c r="I7095">
        <v>681802</v>
      </c>
      <c r="J7095">
        <v>4446</v>
      </c>
      <c r="K7095" s="12">
        <v>69172790</v>
      </c>
      <c r="L7095">
        <v>289206</v>
      </c>
      <c r="M7095">
        <v>42.42</v>
      </c>
      <c r="N7095">
        <v>4.13</v>
      </c>
      <c r="O7095">
        <v>3.37</v>
      </c>
      <c r="P7095">
        <f xml:space="preserve"> IF(Stock_Info[[#This Row],[Close Price]] &gt; Stock_Info[[#This Row],[Open Price]], 1, 0)</f>
        <v>1</v>
      </c>
      <c r="Q7095" t="str">
        <f>IF(AND(Stock_Info[[#This Row],[% Deli. Qty to Traded Qty]]&gt;80,Stock_Info[[#This Row],[No. of Trades]]&lt;3000),"Unusual Day","")</f>
        <v/>
      </c>
      <c r="R7095" t="str">
        <f>IF(AND(Stock_Info[[#This Row],[Spread High-Low]] &lt; 10, Stock_Info[[#This Row],[% Deli. Qty to Traded Qty]] &gt; 90), "Good Day", "")</f>
        <v/>
      </c>
    </row>
    <row r="7096" spans="1:18">
      <c r="A7096" t="s">
        <v>68</v>
      </c>
      <c r="B7096" s="1">
        <v>45772</v>
      </c>
      <c r="C7096" s="1" t="str">
        <f>"WEEK" &amp;" " &amp;  INT((DAY(Stock_Info[[#This Row],[Date]])+WEEKDAY(DATE(YEAR(Stock_Info[[#This Row],[Date]]),MONTH(Stock_Info[[#This Row],[Date]]),1))-1)/7)+1</f>
        <v>WEEK 4</v>
      </c>
      <c r="D7096" s="12">
        <v>103</v>
      </c>
      <c r="E7096" s="12">
        <v>103.22</v>
      </c>
      <c r="F7096" s="12">
        <v>98.54</v>
      </c>
      <c r="G7096" s="12">
        <v>99.23</v>
      </c>
      <c r="H7096" s="12">
        <v>100.03127330124343</v>
      </c>
      <c r="I7096">
        <v>1009871</v>
      </c>
      <c r="J7096">
        <v>5335</v>
      </c>
      <c r="K7096" s="12">
        <v>101018682</v>
      </c>
      <c r="L7096">
        <v>311097</v>
      </c>
      <c r="M7096">
        <v>30.81</v>
      </c>
      <c r="N7096">
        <v>4.68</v>
      </c>
      <c r="O7096">
        <v>-3.77</v>
      </c>
      <c r="P7096">
        <f xml:space="preserve"> IF(Stock_Info[[#This Row],[Close Price]] &gt; Stock_Info[[#This Row],[Open Price]], 1, 0)</f>
        <v>0</v>
      </c>
      <c r="Q7096" t="str">
        <f>IF(AND(Stock_Info[[#This Row],[% Deli. Qty to Traded Qty]]&gt;80,Stock_Info[[#This Row],[No. of Trades]]&lt;3000),"Unusual Day","")</f>
        <v/>
      </c>
      <c r="R7096" t="str">
        <f>IF(AND(Stock_Info[[#This Row],[Spread High-Low]] &lt; 10, Stock_Info[[#This Row],[% Deli. Qty to Traded Qty]] &gt; 90), "Good Day", "")</f>
        <v/>
      </c>
    </row>
    <row r="7097" spans="1:18">
      <c r="A7097" t="s">
        <v>68</v>
      </c>
      <c r="B7097" s="1">
        <v>45771</v>
      </c>
      <c r="C7097" s="1" t="str">
        <f>"WEEK" &amp;" " &amp;  INT((DAY(Stock_Info[[#This Row],[Date]])+WEEKDAY(DATE(YEAR(Stock_Info[[#This Row],[Date]]),MONTH(Stock_Info[[#This Row],[Date]]),1))-1)/7)+1</f>
        <v>WEEK 4</v>
      </c>
      <c r="D7097" s="12">
        <v>102.41</v>
      </c>
      <c r="E7097" s="12">
        <v>103.94</v>
      </c>
      <c r="F7097" s="12">
        <v>102.41</v>
      </c>
      <c r="G7097" s="12">
        <v>102.67</v>
      </c>
      <c r="H7097" s="12">
        <v>103.05792732701894</v>
      </c>
      <c r="I7097">
        <v>422633</v>
      </c>
      <c r="J7097">
        <v>2957</v>
      </c>
      <c r="K7097" s="12">
        <v>43555681</v>
      </c>
      <c r="L7097">
        <v>165364</v>
      </c>
      <c r="M7097">
        <v>39.130000000000003</v>
      </c>
      <c r="N7097">
        <v>1.53</v>
      </c>
      <c r="O7097">
        <v>0.26</v>
      </c>
      <c r="P7097">
        <f xml:space="preserve"> IF(Stock_Info[[#This Row],[Close Price]] &gt; Stock_Info[[#This Row],[Open Price]], 1, 0)</f>
        <v>1</v>
      </c>
      <c r="Q7097" t="str">
        <f>IF(AND(Stock_Info[[#This Row],[% Deli. Qty to Traded Qty]]&gt;80,Stock_Info[[#This Row],[No. of Trades]]&lt;3000),"Unusual Day","")</f>
        <v/>
      </c>
      <c r="R7097" t="str">
        <f>IF(AND(Stock_Info[[#This Row],[Spread High-Low]] &lt; 10, Stock_Info[[#This Row],[% Deli. Qty to Traded Qty]] &gt; 90), "Good Day", "")</f>
        <v/>
      </c>
    </row>
    <row r="7098" spans="1:18">
      <c r="A7098" t="s">
        <v>68</v>
      </c>
      <c r="B7098" s="1">
        <v>45770</v>
      </c>
      <c r="C7098" s="1" t="str">
        <f>"WEEK" &amp;" " &amp;  INT((DAY(Stock_Info[[#This Row],[Date]])+WEEKDAY(DATE(YEAR(Stock_Info[[#This Row],[Date]]),MONTH(Stock_Info[[#This Row],[Date]]),1))-1)/7)+1</f>
        <v>WEEK 4</v>
      </c>
      <c r="D7098" s="12">
        <v>104.74</v>
      </c>
      <c r="E7098" s="12">
        <v>104.74</v>
      </c>
      <c r="F7098" s="12">
        <v>101.47</v>
      </c>
      <c r="G7098" s="12">
        <v>102.95</v>
      </c>
      <c r="H7098" s="12">
        <v>102.65320494847961</v>
      </c>
      <c r="I7098">
        <v>1205542</v>
      </c>
      <c r="J7098">
        <v>5503</v>
      </c>
      <c r="K7098" s="12">
        <v>123752750</v>
      </c>
      <c r="L7098">
        <v>388482</v>
      </c>
      <c r="M7098">
        <v>32.22</v>
      </c>
      <c r="N7098">
        <v>3.27</v>
      </c>
      <c r="O7098">
        <v>-1.79</v>
      </c>
      <c r="P7098">
        <f xml:space="preserve"> IF(Stock_Info[[#This Row],[Close Price]] &gt; Stock_Info[[#This Row],[Open Price]], 1, 0)</f>
        <v>0</v>
      </c>
      <c r="Q7098" t="str">
        <f>IF(AND(Stock_Info[[#This Row],[% Deli. Qty to Traded Qty]]&gt;80,Stock_Info[[#This Row],[No. of Trades]]&lt;3000),"Unusual Day","")</f>
        <v/>
      </c>
      <c r="R7098" t="str">
        <f>IF(AND(Stock_Info[[#This Row],[Spread High-Low]] &lt; 10, Stock_Info[[#This Row],[% Deli. Qty to Traded Qty]] &gt; 90), "Good Day", "")</f>
        <v/>
      </c>
    </row>
    <row r="7099" spans="1:18">
      <c r="A7099" t="s">
        <v>68</v>
      </c>
      <c r="B7099" s="1">
        <v>45769</v>
      </c>
      <c r="C7099" s="1" t="str">
        <f>"WEEK" &amp;" " &amp;  INT((DAY(Stock_Info[[#This Row],[Date]])+WEEKDAY(DATE(YEAR(Stock_Info[[#This Row],[Date]]),MONTH(Stock_Info[[#This Row],[Date]]),1))-1)/7)+1</f>
        <v>WEEK 4</v>
      </c>
      <c r="D7099" s="12">
        <v>102.58</v>
      </c>
      <c r="E7099" s="12">
        <v>104.75</v>
      </c>
      <c r="F7099" s="12">
        <v>102.58</v>
      </c>
      <c r="G7099" s="12">
        <v>103.36</v>
      </c>
      <c r="H7099" s="12">
        <v>103.86842586667292</v>
      </c>
      <c r="I7099">
        <v>1492345</v>
      </c>
      <c r="J7099">
        <v>7629</v>
      </c>
      <c r="K7099" s="12">
        <v>155007526</v>
      </c>
      <c r="L7099">
        <v>486902</v>
      </c>
      <c r="M7099">
        <v>32.630000000000003</v>
      </c>
      <c r="N7099">
        <v>2.17</v>
      </c>
      <c r="O7099">
        <v>0.78</v>
      </c>
      <c r="P7099">
        <f xml:space="preserve"> IF(Stock_Info[[#This Row],[Close Price]] &gt; Stock_Info[[#This Row],[Open Price]], 1, 0)</f>
        <v>1</v>
      </c>
      <c r="Q7099" t="str">
        <f>IF(AND(Stock_Info[[#This Row],[% Deli. Qty to Traded Qty]]&gt;80,Stock_Info[[#This Row],[No. of Trades]]&lt;3000),"Unusual Day","")</f>
        <v/>
      </c>
      <c r="R7099" t="str">
        <f>IF(AND(Stock_Info[[#This Row],[Spread High-Low]] &lt; 10, Stock_Info[[#This Row],[% Deli. Qty to Traded Qty]] &gt; 90), "Good Day", "")</f>
        <v/>
      </c>
    </row>
    <row r="7100" spans="1:18">
      <c r="A7100" t="s">
        <v>68</v>
      </c>
      <c r="B7100" s="1">
        <v>45768</v>
      </c>
      <c r="C7100" s="1" t="str">
        <f>"WEEK" &amp;" " &amp;  INT((DAY(Stock_Info[[#This Row],[Date]])+WEEKDAY(DATE(YEAR(Stock_Info[[#This Row],[Date]]),MONTH(Stock_Info[[#This Row],[Date]]),1))-1)/7)+1</f>
        <v>WEEK 4</v>
      </c>
      <c r="D7100" s="12">
        <v>100.05</v>
      </c>
      <c r="E7100" s="12">
        <v>102.88</v>
      </c>
      <c r="F7100" s="12">
        <v>99.97</v>
      </c>
      <c r="G7100" s="12">
        <v>102.25</v>
      </c>
      <c r="H7100" s="12">
        <v>101.75720727003869</v>
      </c>
      <c r="I7100">
        <v>2337154</v>
      </c>
      <c r="J7100">
        <v>12487</v>
      </c>
      <c r="K7100" s="12">
        <v>237822264</v>
      </c>
      <c r="L7100">
        <v>1085794</v>
      </c>
      <c r="M7100">
        <v>46.46</v>
      </c>
      <c r="N7100">
        <v>2.91</v>
      </c>
      <c r="O7100">
        <v>2.2000000000000002</v>
      </c>
      <c r="P7100">
        <f xml:space="preserve"> IF(Stock_Info[[#This Row],[Close Price]] &gt; Stock_Info[[#This Row],[Open Price]], 1, 0)</f>
        <v>1</v>
      </c>
      <c r="Q7100" t="str">
        <f>IF(AND(Stock_Info[[#This Row],[% Deli. Qty to Traded Qty]]&gt;80,Stock_Info[[#This Row],[No. of Trades]]&lt;3000),"Unusual Day","")</f>
        <v/>
      </c>
      <c r="R7100" t="str">
        <f>IF(AND(Stock_Info[[#This Row],[Spread High-Low]] &lt; 10, Stock_Info[[#This Row],[% Deli. Qty to Traded Qty]] &gt; 90), "Good Day", "")</f>
        <v/>
      </c>
    </row>
    <row r="7101" spans="1:18">
      <c r="A7101" t="s">
        <v>68</v>
      </c>
      <c r="B7101" s="1">
        <v>45764</v>
      </c>
      <c r="C7101" s="1" t="str">
        <f>"WEEK" &amp;" " &amp;  INT((DAY(Stock_Info[[#This Row],[Date]])+WEEKDAY(DATE(YEAR(Stock_Info[[#This Row],[Date]]),MONTH(Stock_Info[[#This Row],[Date]]),1))-1)/7)+1</f>
        <v>WEEK 3</v>
      </c>
      <c r="D7101" s="12">
        <v>98.69</v>
      </c>
      <c r="E7101" s="12">
        <v>100.05</v>
      </c>
      <c r="F7101" s="12">
        <v>98.4</v>
      </c>
      <c r="G7101" s="12">
        <v>99.51</v>
      </c>
      <c r="H7101" s="12">
        <v>99.33872422635784</v>
      </c>
      <c r="I7101">
        <v>1876869</v>
      </c>
      <c r="J7101">
        <v>8953</v>
      </c>
      <c r="K7101" s="12">
        <v>186445772</v>
      </c>
      <c r="L7101">
        <v>765513</v>
      </c>
      <c r="M7101">
        <v>40.79</v>
      </c>
      <c r="N7101">
        <v>1.65</v>
      </c>
      <c r="O7101">
        <v>0.82</v>
      </c>
      <c r="P7101">
        <f xml:space="preserve"> IF(Stock_Info[[#This Row],[Close Price]] &gt; Stock_Info[[#This Row],[Open Price]], 1, 0)</f>
        <v>1</v>
      </c>
      <c r="Q7101" t="str">
        <f>IF(AND(Stock_Info[[#This Row],[% Deli. Qty to Traded Qty]]&gt;80,Stock_Info[[#This Row],[No. of Trades]]&lt;3000),"Unusual Day","")</f>
        <v/>
      </c>
      <c r="R7101" t="str">
        <f>IF(AND(Stock_Info[[#This Row],[Spread High-Low]] &lt; 10, Stock_Info[[#This Row],[% Deli. Qty to Traded Qty]] &gt; 90), "Good Day", "")</f>
        <v/>
      </c>
    </row>
    <row r="7102" spans="1:18">
      <c r="A7102" t="s">
        <v>68</v>
      </c>
      <c r="B7102" s="1">
        <v>45763</v>
      </c>
      <c r="C7102" s="1" t="str">
        <f>"WEEK" &amp;" " &amp;  INT((DAY(Stock_Info[[#This Row],[Date]])+WEEKDAY(DATE(YEAR(Stock_Info[[#This Row],[Date]]),MONTH(Stock_Info[[#This Row],[Date]]),1))-1)/7)+1</f>
        <v>WEEK 3</v>
      </c>
      <c r="D7102" s="12">
        <v>96.64</v>
      </c>
      <c r="E7102" s="12">
        <v>99.1</v>
      </c>
      <c r="F7102" s="12">
        <v>96.45</v>
      </c>
      <c r="G7102" s="12">
        <v>98.83</v>
      </c>
      <c r="H7102" s="12">
        <v>98.35804620152291</v>
      </c>
      <c r="I7102">
        <v>801229</v>
      </c>
      <c r="J7102">
        <v>4550</v>
      </c>
      <c r="K7102" s="12">
        <v>78807319</v>
      </c>
      <c r="L7102">
        <v>247153</v>
      </c>
      <c r="M7102">
        <v>30.85</v>
      </c>
      <c r="N7102">
        <v>2.65</v>
      </c>
      <c r="O7102">
        <v>2.19</v>
      </c>
      <c r="P7102">
        <f xml:space="preserve"> IF(Stock_Info[[#This Row],[Close Price]] &gt; Stock_Info[[#This Row],[Open Price]], 1, 0)</f>
        <v>1</v>
      </c>
      <c r="Q7102" t="str">
        <f>IF(AND(Stock_Info[[#This Row],[% Deli. Qty to Traded Qty]]&gt;80,Stock_Info[[#This Row],[No. of Trades]]&lt;3000),"Unusual Day","")</f>
        <v/>
      </c>
      <c r="R7102" t="str">
        <f>IF(AND(Stock_Info[[#This Row],[Spread High-Low]] &lt; 10, Stock_Info[[#This Row],[% Deli. Qty to Traded Qty]] &gt; 90), "Good Day", "")</f>
        <v/>
      </c>
    </row>
    <row r="7103" spans="1:18">
      <c r="A7103" t="s">
        <v>68</v>
      </c>
      <c r="B7103" s="1">
        <v>45762</v>
      </c>
      <c r="C7103" s="1" t="str">
        <f>"WEEK" &amp;" " &amp;  INT((DAY(Stock_Info[[#This Row],[Date]])+WEEKDAY(DATE(YEAR(Stock_Info[[#This Row],[Date]]),MONTH(Stock_Info[[#This Row],[Date]]),1))-1)/7)+1</f>
        <v>WEEK 3</v>
      </c>
      <c r="D7103" s="12">
        <v>98.16</v>
      </c>
      <c r="E7103" s="12">
        <v>98.24</v>
      </c>
      <c r="F7103" s="12">
        <v>96.16</v>
      </c>
      <c r="G7103" s="12">
        <v>96.57</v>
      </c>
      <c r="H7103" s="12">
        <v>96.799575486488735</v>
      </c>
      <c r="I7103">
        <v>746266</v>
      </c>
      <c r="J7103">
        <v>4415</v>
      </c>
      <c r="K7103" s="12">
        <v>72238232</v>
      </c>
      <c r="L7103">
        <v>261874</v>
      </c>
      <c r="M7103">
        <v>35.090000000000003</v>
      </c>
      <c r="N7103">
        <v>2.08</v>
      </c>
      <c r="O7103">
        <v>-1.59</v>
      </c>
      <c r="P7103">
        <f xml:space="preserve"> IF(Stock_Info[[#This Row],[Close Price]] &gt; Stock_Info[[#This Row],[Open Price]], 1, 0)</f>
        <v>0</v>
      </c>
      <c r="Q7103" t="str">
        <f>IF(AND(Stock_Info[[#This Row],[% Deli. Qty to Traded Qty]]&gt;80,Stock_Info[[#This Row],[No. of Trades]]&lt;3000),"Unusual Day","")</f>
        <v/>
      </c>
      <c r="R7103" t="str">
        <f>IF(AND(Stock_Info[[#This Row],[Spread High-Low]] &lt; 10, Stock_Info[[#This Row],[% Deli. Qty to Traded Qty]] &gt; 90), "Good Day", "")</f>
        <v/>
      </c>
    </row>
    <row r="7104" spans="1:18">
      <c r="A7104" t="s">
        <v>68</v>
      </c>
      <c r="B7104" s="1">
        <v>45758</v>
      </c>
      <c r="C7104" s="1" t="str">
        <f>"WEEK" &amp;" " &amp;  INT((DAY(Stock_Info[[#This Row],[Date]])+WEEKDAY(DATE(YEAR(Stock_Info[[#This Row],[Date]]),MONTH(Stock_Info[[#This Row],[Date]]),1))-1)/7)+1</f>
        <v>WEEK 2</v>
      </c>
      <c r="D7104" s="12">
        <v>97.12</v>
      </c>
      <c r="E7104" s="12">
        <v>97.44</v>
      </c>
      <c r="F7104" s="12">
        <v>95.9</v>
      </c>
      <c r="G7104" s="12">
        <v>96.02</v>
      </c>
      <c r="H7104" s="12">
        <v>96.332470492446731</v>
      </c>
      <c r="I7104">
        <v>685333</v>
      </c>
      <c r="J7104">
        <v>3304</v>
      </c>
      <c r="K7104" s="12">
        <v>66019821</v>
      </c>
      <c r="L7104">
        <v>323713</v>
      </c>
      <c r="M7104">
        <v>47.23</v>
      </c>
      <c r="N7104">
        <v>1.54</v>
      </c>
      <c r="O7104">
        <v>-1.1000000000000001</v>
      </c>
      <c r="P7104">
        <f xml:space="preserve"> IF(Stock_Info[[#This Row],[Close Price]] &gt; Stock_Info[[#This Row],[Open Price]], 1, 0)</f>
        <v>0</v>
      </c>
      <c r="Q7104" t="str">
        <f>IF(AND(Stock_Info[[#This Row],[% Deli. Qty to Traded Qty]]&gt;80,Stock_Info[[#This Row],[No. of Trades]]&lt;3000),"Unusual Day","")</f>
        <v/>
      </c>
      <c r="R7104" t="str">
        <f>IF(AND(Stock_Info[[#This Row],[Spread High-Low]] &lt; 10, Stock_Info[[#This Row],[% Deli. Qty to Traded Qty]] &gt; 90), "Good Day", "")</f>
        <v/>
      </c>
    </row>
    <row r="7105" spans="1:18">
      <c r="A7105" t="s">
        <v>68</v>
      </c>
      <c r="B7105" s="1">
        <v>45756</v>
      </c>
      <c r="C7105" s="1" t="str">
        <f>"WEEK" &amp;" " &amp;  INT((DAY(Stock_Info[[#This Row],[Date]])+WEEKDAY(DATE(YEAR(Stock_Info[[#This Row],[Date]]),MONTH(Stock_Info[[#This Row],[Date]]),1))-1)/7)+1</f>
        <v>WEEK 2</v>
      </c>
      <c r="D7105" s="12">
        <v>96.24</v>
      </c>
      <c r="E7105" s="12">
        <v>97.04</v>
      </c>
      <c r="F7105" s="12">
        <v>94.57</v>
      </c>
      <c r="G7105" s="12">
        <v>95.72</v>
      </c>
      <c r="H7105" s="12">
        <v>95.799133064648103</v>
      </c>
      <c r="I7105">
        <v>916562</v>
      </c>
      <c r="J7105">
        <v>6115</v>
      </c>
      <c r="K7105" s="12">
        <v>87805845</v>
      </c>
      <c r="L7105">
        <v>401732</v>
      </c>
      <c r="M7105">
        <v>43.83</v>
      </c>
      <c r="N7105">
        <v>2.4700000000000002</v>
      </c>
      <c r="O7105">
        <v>-0.52</v>
      </c>
      <c r="P7105">
        <f xml:space="preserve"> IF(Stock_Info[[#This Row],[Close Price]] &gt; Stock_Info[[#This Row],[Open Price]], 1, 0)</f>
        <v>0</v>
      </c>
      <c r="Q7105" t="str">
        <f>IF(AND(Stock_Info[[#This Row],[% Deli. Qty to Traded Qty]]&gt;80,Stock_Info[[#This Row],[No. of Trades]]&lt;3000),"Unusual Day","")</f>
        <v/>
      </c>
      <c r="R7105" t="str">
        <f>IF(AND(Stock_Info[[#This Row],[Spread High-Low]] &lt; 10, Stock_Info[[#This Row],[% Deli. Qty to Traded Qty]] &gt; 90), "Good Day", "")</f>
        <v/>
      </c>
    </row>
    <row r="7106" spans="1:18">
      <c r="A7106" t="s">
        <v>68</v>
      </c>
      <c r="B7106" s="1">
        <v>45755</v>
      </c>
      <c r="C7106" s="1" t="str">
        <f>"WEEK" &amp;" " &amp;  INT((DAY(Stock_Info[[#This Row],[Date]])+WEEKDAY(DATE(YEAR(Stock_Info[[#This Row],[Date]]),MONTH(Stock_Info[[#This Row],[Date]]),1))-1)/7)+1</f>
        <v>WEEK 2</v>
      </c>
      <c r="D7106" s="12">
        <v>96.08</v>
      </c>
      <c r="E7106" s="12">
        <v>97.59</v>
      </c>
      <c r="F7106" s="12">
        <v>94.92</v>
      </c>
      <c r="G7106" s="12">
        <v>96.92</v>
      </c>
      <c r="H7106" s="12">
        <v>96.091332874821589</v>
      </c>
      <c r="I7106">
        <v>1276594</v>
      </c>
      <c r="J7106">
        <v>6792</v>
      </c>
      <c r="K7106" s="12">
        <v>122669619</v>
      </c>
      <c r="L7106">
        <v>647487</v>
      </c>
      <c r="M7106">
        <v>50.72</v>
      </c>
      <c r="N7106">
        <v>2.67</v>
      </c>
      <c r="O7106">
        <v>0.84</v>
      </c>
      <c r="P7106">
        <f xml:space="preserve"> IF(Stock_Info[[#This Row],[Close Price]] &gt; Stock_Info[[#This Row],[Open Price]], 1, 0)</f>
        <v>1</v>
      </c>
      <c r="Q7106" t="str">
        <f>IF(AND(Stock_Info[[#This Row],[% Deli. Qty to Traded Qty]]&gt;80,Stock_Info[[#This Row],[No. of Trades]]&lt;3000),"Unusual Day","")</f>
        <v/>
      </c>
      <c r="R7106" t="str">
        <f>IF(AND(Stock_Info[[#This Row],[Spread High-Low]] &lt; 10, Stock_Info[[#This Row],[% Deli. Qty to Traded Qty]] &gt; 90), "Good Day", "")</f>
        <v/>
      </c>
    </row>
    <row r="7107" spans="1:18">
      <c r="A7107" t="s">
        <v>68</v>
      </c>
      <c r="B7107" s="1">
        <v>45754</v>
      </c>
      <c r="C7107" s="1" t="str">
        <f>"WEEK" &amp;" " &amp;  INT((DAY(Stock_Info[[#This Row],[Date]])+WEEKDAY(DATE(YEAR(Stock_Info[[#This Row],[Date]]),MONTH(Stock_Info[[#This Row],[Date]]),1))-1)/7)+1</f>
        <v>WEEK 2</v>
      </c>
      <c r="D7107" s="12">
        <v>92.99</v>
      </c>
      <c r="E7107" s="12">
        <v>95.33</v>
      </c>
      <c r="F7107" s="12">
        <v>90.52</v>
      </c>
      <c r="G7107" s="12">
        <v>94.92</v>
      </c>
      <c r="H7107" s="12">
        <v>94.062554533186784</v>
      </c>
      <c r="I7107">
        <v>1094517</v>
      </c>
      <c r="J7107">
        <v>7269</v>
      </c>
      <c r="K7107" s="12">
        <v>102953065</v>
      </c>
      <c r="L7107">
        <v>470169</v>
      </c>
      <c r="M7107">
        <v>42.96</v>
      </c>
      <c r="N7107">
        <v>4.8099999999999996</v>
      </c>
      <c r="O7107">
        <v>1.93</v>
      </c>
      <c r="P7107">
        <f xml:space="preserve"> IF(Stock_Info[[#This Row],[Close Price]] &gt; Stock_Info[[#This Row],[Open Price]], 1, 0)</f>
        <v>1</v>
      </c>
      <c r="Q7107" t="str">
        <f>IF(AND(Stock_Info[[#This Row],[% Deli. Qty to Traded Qty]]&gt;80,Stock_Info[[#This Row],[No. of Trades]]&lt;3000),"Unusual Day","")</f>
        <v/>
      </c>
      <c r="R7107" t="str">
        <f>IF(AND(Stock_Info[[#This Row],[Spread High-Low]] &lt; 10, Stock_Info[[#This Row],[% Deli. Qty to Traded Qty]] &gt; 90), "Good Day", "")</f>
        <v/>
      </c>
    </row>
    <row r="7108" spans="1:18">
      <c r="A7108" t="s">
        <v>68</v>
      </c>
      <c r="B7108" s="1">
        <v>45751</v>
      </c>
      <c r="C7108" s="1" t="str">
        <f>"WEEK" &amp;" " &amp;  INT((DAY(Stock_Info[[#This Row],[Date]])+WEEKDAY(DATE(YEAR(Stock_Info[[#This Row],[Date]]),MONTH(Stock_Info[[#This Row],[Date]]),1))-1)/7)+1</f>
        <v>WEEK 1</v>
      </c>
      <c r="D7108" s="12">
        <v>99.01</v>
      </c>
      <c r="E7108" s="12">
        <v>99.5</v>
      </c>
      <c r="F7108" s="12">
        <v>96.05</v>
      </c>
      <c r="G7108" s="12">
        <v>96.59</v>
      </c>
      <c r="H7108" s="12">
        <v>97.507810509680198</v>
      </c>
      <c r="I7108">
        <v>694769</v>
      </c>
      <c r="J7108">
        <v>4915</v>
      </c>
      <c r="K7108" s="12">
        <v>67745404</v>
      </c>
      <c r="L7108">
        <v>182501</v>
      </c>
      <c r="M7108">
        <v>26.27</v>
      </c>
      <c r="N7108">
        <v>3.45</v>
      </c>
      <c r="O7108">
        <v>-2.42</v>
      </c>
      <c r="P7108">
        <f xml:space="preserve"> IF(Stock_Info[[#This Row],[Close Price]] &gt; Stock_Info[[#This Row],[Open Price]], 1, 0)</f>
        <v>0</v>
      </c>
      <c r="Q7108" t="str">
        <f>IF(AND(Stock_Info[[#This Row],[% Deli. Qty to Traded Qty]]&gt;80,Stock_Info[[#This Row],[No. of Trades]]&lt;3000),"Unusual Day","")</f>
        <v/>
      </c>
      <c r="R7108" t="str">
        <f>IF(AND(Stock_Info[[#This Row],[Spread High-Low]] &lt; 10, Stock_Info[[#This Row],[% Deli. Qty to Traded Qty]] &gt; 90), "Good Day", "")</f>
        <v/>
      </c>
    </row>
    <row r="7109" spans="1:18">
      <c r="A7109" t="s">
        <v>68</v>
      </c>
      <c r="B7109" s="1">
        <v>45750</v>
      </c>
      <c r="C7109" s="1" t="str">
        <f>"WEEK" &amp;" " &amp;  INT((DAY(Stock_Info[[#This Row],[Date]])+WEEKDAY(DATE(YEAR(Stock_Info[[#This Row],[Date]]),MONTH(Stock_Info[[#This Row],[Date]]),1))-1)/7)+1</f>
        <v>WEEK 1</v>
      </c>
      <c r="D7109" s="12">
        <v>96.65</v>
      </c>
      <c r="E7109" s="12">
        <v>99.88</v>
      </c>
      <c r="F7109" s="12">
        <v>96.35</v>
      </c>
      <c r="G7109" s="12">
        <v>98.97</v>
      </c>
      <c r="H7109" s="12">
        <v>98.34259229444325</v>
      </c>
      <c r="I7109">
        <v>1521733</v>
      </c>
      <c r="J7109">
        <v>8624</v>
      </c>
      <c r="K7109" s="12">
        <v>149651168</v>
      </c>
      <c r="L7109">
        <v>682221</v>
      </c>
      <c r="M7109">
        <v>44.83</v>
      </c>
      <c r="N7109">
        <v>3.53</v>
      </c>
      <c r="O7109">
        <v>2.3199999999999998</v>
      </c>
      <c r="P7109">
        <f xml:space="preserve"> IF(Stock_Info[[#This Row],[Close Price]] &gt; Stock_Info[[#This Row],[Open Price]], 1, 0)</f>
        <v>1</v>
      </c>
      <c r="Q7109" t="str">
        <f>IF(AND(Stock_Info[[#This Row],[% Deli. Qty to Traded Qty]]&gt;80,Stock_Info[[#This Row],[No. of Trades]]&lt;3000),"Unusual Day","")</f>
        <v/>
      </c>
      <c r="R7109" t="str">
        <f>IF(AND(Stock_Info[[#This Row],[Spread High-Low]] &lt; 10, Stock_Info[[#This Row],[% Deli. Qty to Traded Qty]] &gt; 90), "Good Day", "")</f>
        <v/>
      </c>
    </row>
    <row r="7110" spans="1:18">
      <c r="A7110" t="s">
        <v>68</v>
      </c>
      <c r="B7110" s="1">
        <v>45749</v>
      </c>
      <c r="C7110" s="1" t="str">
        <f>"WEEK" &amp;" " &amp;  INT((DAY(Stock_Info[[#This Row],[Date]])+WEEKDAY(DATE(YEAR(Stock_Info[[#This Row],[Date]]),MONTH(Stock_Info[[#This Row],[Date]]),1))-1)/7)+1</f>
        <v>WEEK 1</v>
      </c>
      <c r="D7110" s="12">
        <v>96.52</v>
      </c>
      <c r="E7110" s="12">
        <v>97.56</v>
      </c>
      <c r="F7110" s="12">
        <v>94.92</v>
      </c>
      <c r="G7110" s="12">
        <v>97.34</v>
      </c>
      <c r="H7110" s="12">
        <v>96.58278328852191</v>
      </c>
      <c r="I7110">
        <v>350729</v>
      </c>
      <c r="J7110">
        <v>2601</v>
      </c>
      <c r="K7110" s="12">
        <v>33874383</v>
      </c>
      <c r="L7110">
        <v>95144</v>
      </c>
      <c r="M7110">
        <v>27.13</v>
      </c>
      <c r="N7110">
        <v>2.64</v>
      </c>
      <c r="O7110">
        <v>0.82</v>
      </c>
      <c r="P7110">
        <f xml:space="preserve"> IF(Stock_Info[[#This Row],[Close Price]] &gt; Stock_Info[[#This Row],[Open Price]], 1, 0)</f>
        <v>1</v>
      </c>
      <c r="Q7110" t="str">
        <f>IF(AND(Stock_Info[[#This Row],[% Deli. Qty to Traded Qty]]&gt;80,Stock_Info[[#This Row],[No. of Trades]]&lt;3000),"Unusual Day","")</f>
        <v/>
      </c>
      <c r="R7110" t="str">
        <f>IF(AND(Stock_Info[[#This Row],[Spread High-Low]] &lt; 10, Stock_Info[[#This Row],[% Deli. Qty to Traded Qty]] &gt; 90), "Good Day", "")</f>
        <v/>
      </c>
    </row>
    <row r="7111" spans="1:18">
      <c r="A7111" t="s">
        <v>68</v>
      </c>
      <c r="B7111" s="1">
        <v>45748</v>
      </c>
      <c r="C7111" s="1" t="str">
        <f>"WEEK" &amp;" " &amp;  INT((DAY(Stock_Info[[#This Row],[Date]])+WEEKDAY(DATE(YEAR(Stock_Info[[#This Row],[Date]]),MONTH(Stock_Info[[#This Row],[Date]]),1))-1)/7)+1</f>
        <v>WEEK 1</v>
      </c>
      <c r="D7111" s="12">
        <v>94.88</v>
      </c>
      <c r="E7111" s="12">
        <v>97.2</v>
      </c>
      <c r="F7111" s="12">
        <v>94.88</v>
      </c>
      <c r="G7111" s="12">
        <v>96.23</v>
      </c>
      <c r="H7111" s="12">
        <v>96.268105769240591</v>
      </c>
      <c r="I7111">
        <v>979453</v>
      </c>
      <c r="J7111">
        <v>7686</v>
      </c>
      <c r="K7111" s="12">
        <v>94290085</v>
      </c>
      <c r="L7111">
        <v>516943</v>
      </c>
      <c r="M7111">
        <v>52.78</v>
      </c>
      <c r="N7111">
        <v>2.3199999999999998</v>
      </c>
      <c r="O7111">
        <v>1.35</v>
      </c>
      <c r="P7111">
        <f xml:space="preserve"> IF(Stock_Info[[#This Row],[Close Price]] &gt; Stock_Info[[#This Row],[Open Price]], 1, 0)</f>
        <v>1</v>
      </c>
      <c r="Q7111" t="str">
        <f>IF(AND(Stock_Info[[#This Row],[% Deli. Qty to Traded Qty]]&gt;80,Stock_Info[[#This Row],[No. of Trades]]&lt;3000),"Unusual Day","")</f>
        <v/>
      </c>
      <c r="R7111" t="str">
        <f>IF(AND(Stock_Info[[#This Row],[Spread High-Low]] &lt; 10, Stock_Info[[#This Row],[% Deli. Qty to Traded Qty]] &gt; 90), "Good Day", "")</f>
        <v/>
      </c>
    </row>
    <row r="7112" spans="1:18">
      <c r="A7112" t="s">
        <v>68</v>
      </c>
      <c r="B7112" s="1">
        <v>45744</v>
      </c>
      <c r="C7112" s="1" t="str">
        <f>"WEEK" &amp;" " &amp;  INT((DAY(Stock_Info[[#This Row],[Date]])+WEEKDAY(DATE(YEAR(Stock_Info[[#This Row],[Date]]),MONTH(Stock_Info[[#This Row],[Date]]),1))-1)/7)+1</f>
        <v>WEEK 5</v>
      </c>
      <c r="D7112" s="12">
        <v>96.45</v>
      </c>
      <c r="E7112" s="12">
        <v>97.96</v>
      </c>
      <c r="F7112" s="12">
        <v>95.55</v>
      </c>
      <c r="G7112" s="12">
        <v>96.13</v>
      </c>
      <c r="H7112" s="12">
        <v>96.808763805511717</v>
      </c>
      <c r="I7112">
        <v>772427</v>
      </c>
      <c r="J7112">
        <v>3966</v>
      </c>
      <c r="K7112" s="12">
        <v>74777703</v>
      </c>
      <c r="L7112">
        <v>355585</v>
      </c>
      <c r="M7112">
        <v>46.03</v>
      </c>
      <c r="N7112">
        <v>2.41</v>
      </c>
      <c r="O7112">
        <v>-0.32</v>
      </c>
      <c r="P7112">
        <f xml:space="preserve"> IF(Stock_Info[[#This Row],[Close Price]] &gt; Stock_Info[[#This Row],[Open Price]], 1, 0)</f>
        <v>0</v>
      </c>
      <c r="Q7112" t="str">
        <f>IF(AND(Stock_Info[[#This Row],[% Deli. Qty to Traded Qty]]&gt;80,Stock_Info[[#This Row],[No. of Trades]]&lt;3000),"Unusual Day","")</f>
        <v/>
      </c>
      <c r="R7112" t="str">
        <f>IF(AND(Stock_Info[[#This Row],[Spread High-Low]] &lt; 10, Stock_Info[[#This Row],[% Deli. Qty to Traded Qty]] &gt; 90), "Good Day", "")</f>
        <v/>
      </c>
    </row>
    <row r="7113" spans="1:18">
      <c r="A7113" t="s">
        <v>68</v>
      </c>
      <c r="B7113" s="1">
        <v>45743</v>
      </c>
      <c r="C7113" s="1" t="str">
        <f>"WEEK" &amp;" " &amp;  INT((DAY(Stock_Info[[#This Row],[Date]])+WEEKDAY(DATE(YEAR(Stock_Info[[#This Row],[Date]]),MONTH(Stock_Info[[#This Row],[Date]]),1))-1)/7)+1</f>
        <v>WEEK 5</v>
      </c>
      <c r="D7113" s="12">
        <v>92.79</v>
      </c>
      <c r="E7113" s="12">
        <v>96.75</v>
      </c>
      <c r="F7113" s="12">
        <v>92.25</v>
      </c>
      <c r="G7113" s="12">
        <v>96.39</v>
      </c>
      <c r="H7113" s="12">
        <v>95.246192455051414</v>
      </c>
      <c r="I7113">
        <v>851139</v>
      </c>
      <c r="J7113">
        <v>5876</v>
      </c>
      <c r="K7113" s="12">
        <v>81067749</v>
      </c>
      <c r="L7113">
        <v>346087</v>
      </c>
      <c r="M7113">
        <v>40.659999999999997</v>
      </c>
      <c r="N7113">
        <v>4.5</v>
      </c>
      <c r="O7113">
        <v>3.6</v>
      </c>
      <c r="P7113">
        <f xml:space="preserve"> IF(Stock_Info[[#This Row],[Close Price]] &gt; Stock_Info[[#This Row],[Open Price]], 1, 0)</f>
        <v>1</v>
      </c>
      <c r="Q7113" t="str">
        <f>IF(AND(Stock_Info[[#This Row],[% Deli. Qty to Traded Qty]]&gt;80,Stock_Info[[#This Row],[No. of Trades]]&lt;3000),"Unusual Day","")</f>
        <v/>
      </c>
      <c r="R7113" t="str">
        <f>IF(AND(Stock_Info[[#This Row],[Spread High-Low]] &lt; 10, Stock_Info[[#This Row],[% Deli. Qty to Traded Qty]] &gt; 90), "Good Day", "")</f>
        <v/>
      </c>
    </row>
    <row r="7114" spans="1:18">
      <c r="A7114" t="s">
        <v>68</v>
      </c>
      <c r="B7114" s="1">
        <v>45742</v>
      </c>
      <c r="C7114" s="1" t="str">
        <f>"WEEK" &amp;" " &amp;  INT((DAY(Stock_Info[[#This Row],[Date]])+WEEKDAY(DATE(YEAR(Stock_Info[[#This Row],[Date]]),MONTH(Stock_Info[[#This Row],[Date]]),1))-1)/7)+1</f>
        <v>WEEK 5</v>
      </c>
      <c r="D7114" s="12">
        <v>93.81</v>
      </c>
      <c r="E7114" s="12">
        <v>94.71</v>
      </c>
      <c r="F7114" s="12">
        <v>92.71</v>
      </c>
      <c r="G7114" s="12">
        <v>92.85</v>
      </c>
      <c r="H7114" s="12">
        <v>93.725893793652986</v>
      </c>
      <c r="I7114">
        <v>737922</v>
      </c>
      <c r="J7114">
        <v>4300</v>
      </c>
      <c r="K7114" s="12">
        <v>69162399</v>
      </c>
      <c r="L7114">
        <v>245916</v>
      </c>
      <c r="M7114">
        <v>33.33</v>
      </c>
      <c r="N7114">
        <v>2</v>
      </c>
      <c r="O7114">
        <v>-0.96</v>
      </c>
      <c r="P7114">
        <f xml:space="preserve"> IF(Stock_Info[[#This Row],[Close Price]] &gt; Stock_Info[[#This Row],[Open Price]], 1, 0)</f>
        <v>0</v>
      </c>
      <c r="Q7114" t="str">
        <f>IF(AND(Stock_Info[[#This Row],[% Deli. Qty to Traded Qty]]&gt;80,Stock_Info[[#This Row],[No. of Trades]]&lt;3000),"Unusual Day","")</f>
        <v/>
      </c>
      <c r="R7114" t="str">
        <f>IF(AND(Stock_Info[[#This Row],[Spread High-Low]] &lt; 10, Stock_Info[[#This Row],[% Deli. Qty to Traded Qty]] &gt; 90), "Good Day", "")</f>
        <v/>
      </c>
    </row>
    <row r="7115" spans="1:18">
      <c r="A7115" t="s">
        <v>68</v>
      </c>
      <c r="B7115" s="1">
        <v>45741</v>
      </c>
      <c r="C7115" s="1" t="str">
        <f>"WEEK" &amp;" " &amp;  INT((DAY(Stock_Info[[#This Row],[Date]])+WEEKDAY(DATE(YEAR(Stock_Info[[#This Row],[Date]]),MONTH(Stock_Info[[#This Row],[Date]]),1))-1)/7)+1</f>
        <v>WEEK 5</v>
      </c>
      <c r="D7115" s="12">
        <v>96.79</v>
      </c>
      <c r="E7115" s="12">
        <v>96.79</v>
      </c>
      <c r="F7115" s="12">
        <v>93.5</v>
      </c>
      <c r="G7115" s="12">
        <v>93.74</v>
      </c>
      <c r="H7115" s="12">
        <v>94.882127580721374</v>
      </c>
      <c r="I7115">
        <v>1559593</v>
      </c>
      <c r="J7115">
        <v>9681</v>
      </c>
      <c r="K7115" s="12">
        <v>147977502</v>
      </c>
      <c r="L7115">
        <v>594061</v>
      </c>
      <c r="M7115">
        <v>38.090000000000003</v>
      </c>
      <c r="N7115">
        <v>3.29</v>
      </c>
      <c r="O7115">
        <v>-3.05</v>
      </c>
      <c r="P7115">
        <f xml:space="preserve"> IF(Stock_Info[[#This Row],[Close Price]] &gt; Stock_Info[[#This Row],[Open Price]], 1, 0)</f>
        <v>0</v>
      </c>
      <c r="Q7115" t="str">
        <f>IF(AND(Stock_Info[[#This Row],[% Deli. Qty to Traded Qty]]&gt;80,Stock_Info[[#This Row],[No. of Trades]]&lt;3000),"Unusual Day","")</f>
        <v/>
      </c>
      <c r="R7115" t="str">
        <f>IF(AND(Stock_Info[[#This Row],[Spread High-Low]] &lt; 10, Stock_Info[[#This Row],[% Deli. Qty to Traded Qty]] &gt; 90), "Good Day", "")</f>
        <v/>
      </c>
    </row>
    <row r="7116" spans="1:18">
      <c r="A7116" t="s">
        <v>68</v>
      </c>
      <c r="B7116" s="1">
        <v>45740</v>
      </c>
      <c r="C7116" s="1" t="str">
        <f>"WEEK" &amp;" " &amp;  INT((DAY(Stock_Info[[#This Row],[Date]])+WEEKDAY(DATE(YEAR(Stock_Info[[#This Row],[Date]]),MONTH(Stock_Info[[#This Row],[Date]]),1))-1)/7)+1</f>
        <v>WEEK 5</v>
      </c>
      <c r="D7116" s="12">
        <v>94.44</v>
      </c>
      <c r="E7116" s="12">
        <v>96.26</v>
      </c>
      <c r="F7116" s="12">
        <v>93.51</v>
      </c>
      <c r="G7116" s="12">
        <v>95.95</v>
      </c>
      <c r="H7116" s="12">
        <v>95.472024921001719</v>
      </c>
      <c r="I7116">
        <v>892741</v>
      </c>
      <c r="J7116">
        <v>6598</v>
      </c>
      <c r="K7116" s="12">
        <v>85231791</v>
      </c>
      <c r="L7116">
        <v>458880</v>
      </c>
      <c r="M7116">
        <v>51.4</v>
      </c>
      <c r="N7116">
        <v>2.75</v>
      </c>
      <c r="O7116">
        <v>1.51</v>
      </c>
      <c r="P7116">
        <f xml:space="preserve"> IF(Stock_Info[[#This Row],[Close Price]] &gt; Stock_Info[[#This Row],[Open Price]], 1, 0)</f>
        <v>1</v>
      </c>
      <c r="Q7116" t="str">
        <f>IF(AND(Stock_Info[[#This Row],[% Deli. Qty to Traded Qty]]&gt;80,Stock_Info[[#This Row],[No. of Trades]]&lt;3000),"Unusual Day","")</f>
        <v/>
      </c>
      <c r="R7116" t="str">
        <f>IF(AND(Stock_Info[[#This Row],[Spread High-Low]] &lt; 10, Stock_Info[[#This Row],[% Deli. Qty to Traded Qty]] &gt; 90), "Good Day", "")</f>
        <v/>
      </c>
    </row>
    <row r="7117" spans="1:18">
      <c r="A7117" t="s">
        <v>68</v>
      </c>
      <c r="B7117" s="1">
        <v>45737</v>
      </c>
      <c r="C7117" s="1" t="str">
        <f>"WEEK" &amp;" " &amp;  INT((DAY(Stock_Info[[#This Row],[Date]])+WEEKDAY(DATE(YEAR(Stock_Info[[#This Row],[Date]]),MONTH(Stock_Info[[#This Row],[Date]]),1))-1)/7)+1</f>
        <v>WEEK 4</v>
      </c>
      <c r="D7117" s="12">
        <v>91.46</v>
      </c>
      <c r="E7117" s="12">
        <v>93.4</v>
      </c>
      <c r="F7117" s="12">
        <v>91.02</v>
      </c>
      <c r="G7117" s="12">
        <v>93.1</v>
      </c>
      <c r="H7117" s="12">
        <v>92.534716805425106</v>
      </c>
      <c r="I7117">
        <v>1507656</v>
      </c>
      <c r="J7117">
        <v>7944</v>
      </c>
      <c r="K7117" s="12">
        <v>139510521</v>
      </c>
      <c r="L7117">
        <v>854820</v>
      </c>
      <c r="M7117">
        <v>56.7</v>
      </c>
      <c r="N7117">
        <v>2.38</v>
      </c>
      <c r="O7117">
        <v>1.64</v>
      </c>
      <c r="P7117">
        <f xml:space="preserve"> IF(Stock_Info[[#This Row],[Close Price]] &gt; Stock_Info[[#This Row],[Open Price]], 1, 0)</f>
        <v>1</v>
      </c>
      <c r="Q7117" t="str">
        <f>IF(AND(Stock_Info[[#This Row],[% Deli. Qty to Traded Qty]]&gt;80,Stock_Info[[#This Row],[No. of Trades]]&lt;3000),"Unusual Day","")</f>
        <v/>
      </c>
      <c r="R7117" t="str">
        <f>IF(AND(Stock_Info[[#This Row],[Spread High-Low]] &lt; 10, Stock_Info[[#This Row],[% Deli. Qty to Traded Qty]] &gt; 90), "Good Day", "")</f>
        <v/>
      </c>
    </row>
    <row r="7118" spans="1:18">
      <c r="A7118" t="s">
        <v>68</v>
      </c>
      <c r="B7118" s="1">
        <v>45736</v>
      </c>
      <c r="C7118" s="1" t="str">
        <f>"WEEK" &amp;" " &amp;  INT((DAY(Stock_Info[[#This Row],[Date]])+WEEKDAY(DATE(YEAR(Stock_Info[[#This Row],[Date]]),MONTH(Stock_Info[[#This Row],[Date]]),1))-1)/7)+1</f>
        <v>WEEK 4</v>
      </c>
      <c r="D7118" s="12">
        <v>91.22</v>
      </c>
      <c r="E7118" s="12">
        <v>92.82</v>
      </c>
      <c r="F7118" s="12">
        <v>90.94</v>
      </c>
      <c r="G7118" s="12">
        <v>91.34</v>
      </c>
      <c r="H7118" s="12">
        <v>91.575188201065885</v>
      </c>
      <c r="I7118">
        <v>406613</v>
      </c>
      <c r="J7118">
        <v>2991</v>
      </c>
      <c r="K7118" s="12">
        <v>37235662</v>
      </c>
      <c r="L7118">
        <v>123712</v>
      </c>
      <c r="M7118">
        <v>30.42</v>
      </c>
      <c r="N7118">
        <v>1.88</v>
      </c>
      <c r="O7118">
        <v>0.12</v>
      </c>
      <c r="P7118">
        <f xml:space="preserve"> IF(Stock_Info[[#This Row],[Close Price]] &gt; Stock_Info[[#This Row],[Open Price]], 1, 0)</f>
        <v>1</v>
      </c>
      <c r="Q7118" t="str">
        <f>IF(AND(Stock_Info[[#This Row],[% Deli. Qty to Traded Qty]]&gt;80,Stock_Info[[#This Row],[No. of Trades]]&lt;3000),"Unusual Day","")</f>
        <v/>
      </c>
      <c r="R7118" t="str">
        <f>IF(AND(Stock_Info[[#This Row],[Spread High-Low]] &lt; 10, Stock_Info[[#This Row],[% Deli. Qty to Traded Qty]] &gt; 90), "Good Day", "")</f>
        <v/>
      </c>
    </row>
    <row r="7119" spans="1:18">
      <c r="A7119" t="s">
        <v>68</v>
      </c>
      <c r="B7119" s="1">
        <v>45735</v>
      </c>
      <c r="C7119" s="1" t="str">
        <f>"WEEK" &amp;" " &amp;  INT((DAY(Stock_Info[[#This Row],[Date]])+WEEKDAY(DATE(YEAR(Stock_Info[[#This Row],[Date]]),MONTH(Stock_Info[[#This Row],[Date]]),1))-1)/7)+1</f>
        <v>WEEK 4</v>
      </c>
      <c r="D7119" s="12">
        <v>89.4</v>
      </c>
      <c r="E7119" s="12">
        <v>91.3</v>
      </c>
      <c r="F7119" s="12">
        <v>89.11</v>
      </c>
      <c r="G7119" s="12">
        <v>91</v>
      </c>
      <c r="H7119" s="12">
        <v>90.599384247215326</v>
      </c>
      <c r="I7119">
        <v>1190088</v>
      </c>
      <c r="J7119">
        <v>7653</v>
      </c>
      <c r="K7119" s="12">
        <v>107821240</v>
      </c>
      <c r="L7119">
        <v>599110</v>
      </c>
      <c r="M7119">
        <v>50.34</v>
      </c>
      <c r="N7119">
        <v>2.19</v>
      </c>
      <c r="O7119">
        <v>1.6</v>
      </c>
      <c r="P7119">
        <f xml:space="preserve"> IF(Stock_Info[[#This Row],[Close Price]] &gt; Stock_Info[[#This Row],[Open Price]], 1, 0)</f>
        <v>1</v>
      </c>
      <c r="Q7119" t="str">
        <f>IF(AND(Stock_Info[[#This Row],[% Deli. Qty to Traded Qty]]&gt;80,Stock_Info[[#This Row],[No. of Trades]]&lt;3000),"Unusual Day","")</f>
        <v/>
      </c>
      <c r="R7119" t="str">
        <f>IF(AND(Stock_Info[[#This Row],[Spread High-Low]] &lt; 10, Stock_Info[[#This Row],[% Deli. Qty to Traded Qty]] &gt; 90), "Good Day", "")</f>
        <v/>
      </c>
    </row>
    <row r="7120" spans="1:18">
      <c r="A7120" t="s">
        <v>68</v>
      </c>
      <c r="B7120" s="1">
        <v>45734</v>
      </c>
      <c r="C7120" s="1" t="str">
        <f>"WEEK" &amp;" " &amp;  INT((DAY(Stock_Info[[#This Row],[Date]])+WEEKDAY(DATE(YEAR(Stock_Info[[#This Row],[Date]]),MONTH(Stock_Info[[#This Row],[Date]]),1))-1)/7)+1</f>
        <v>WEEK 4</v>
      </c>
      <c r="D7120" s="12">
        <v>88</v>
      </c>
      <c r="E7120" s="12">
        <v>89.5</v>
      </c>
      <c r="F7120" s="12">
        <v>87.7</v>
      </c>
      <c r="G7120" s="12">
        <v>88.95</v>
      </c>
      <c r="H7120" s="12">
        <v>88.664071902745093</v>
      </c>
      <c r="I7120">
        <v>502679</v>
      </c>
      <c r="J7120">
        <v>3052</v>
      </c>
      <c r="K7120" s="12">
        <v>44569567</v>
      </c>
      <c r="L7120">
        <v>212620</v>
      </c>
      <c r="M7120">
        <v>42.3</v>
      </c>
      <c r="N7120">
        <v>1.8</v>
      </c>
      <c r="O7120">
        <v>0.95</v>
      </c>
      <c r="P7120">
        <f xml:space="preserve"> IF(Stock_Info[[#This Row],[Close Price]] &gt; Stock_Info[[#This Row],[Open Price]], 1, 0)</f>
        <v>1</v>
      </c>
      <c r="Q7120" t="str">
        <f>IF(AND(Stock_Info[[#This Row],[% Deli. Qty to Traded Qty]]&gt;80,Stock_Info[[#This Row],[No. of Trades]]&lt;3000),"Unusual Day","")</f>
        <v/>
      </c>
      <c r="R7120" t="str">
        <f>IF(AND(Stock_Info[[#This Row],[Spread High-Low]] &lt; 10, Stock_Info[[#This Row],[% Deli. Qty to Traded Qty]] &gt; 90), "Good Day", "")</f>
        <v/>
      </c>
    </row>
    <row r="7121" spans="1:18">
      <c r="A7121" t="s">
        <v>68</v>
      </c>
      <c r="B7121" s="1">
        <v>45733</v>
      </c>
      <c r="C7121" s="1" t="str">
        <f>"WEEK" &amp;" " &amp;  INT((DAY(Stock_Info[[#This Row],[Date]])+WEEKDAY(DATE(YEAR(Stock_Info[[#This Row],[Date]]),MONTH(Stock_Info[[#This Row],[Date]]),1))-1)/7)+1</f>
        <v>WEEK 4</v>
      </c>
      <c r="D7121" s="12">
        <v>87.22</v>
      </c>
      <c r="E7121" s="12">
        <v>87.75</v>
      </c>
      <c r="F7121" s="12">
        <v>86.63</v>
      </c>
      <c r="G7121" s="12">
        <v>87.46</v>
      </c>
      <c r="H7121" s="12">
        <v>87.232903001437734</v>
      </c>
      <c r="I7121">
        <v>471574</v>
      </c>
      <c r="J7121">
        <v>3159</v>
      </c>
      <c r="K7121" s="12">
        <v>41136769</v>
      </c>
      <c r="L7121">
        <v>188019</v>
      </c>
      <c r="M7121">
        <v>39.869999999999997</v>
      </c>
      <c r="N7121">
        <v>1.1200000000000001</v>
      </c>
      <c r="O7121">
        <v>0.24</v>
      </c>
      <c r="P7121">
        <f xml:space="preserve"> IF(Stock_Info[[#This Row],[Close Price]] &gt; Stock_Info[[#This Row],[Open Price]], 1, 0)</f>
        <v>1</v>
      </c>
      <c r="Q7121" t="str">
        <f>IF(AND(Stock_Info[[#This Row],[% Deli. Qty to Traded Qty]]&gt;80,Stock_Info[[#This Row],[No. of Trades]]&lt;3000),"Unusual Day","")</f>
        <v/>
      </c>
      <c r="R7121" t="str">
        <f>IF(AND(Stock_Info[[#This Row],[Spread High-Low]] &lt; 10, Stock_Info[[#This Row],[% Deli. Qty to Traded Qty]] &gt; 90), "Good Day", "")</f>
        <v/>
      </c>
    </row>
    <row r="7122" spans="1:18">
      <c r="A7122" t="s">
        <v>68</v>
      </c>
      <c r="B7122" s="1">
        <v>45729</v>
      </c>
      <c r="C7122" s="1" t="str">
        <f>"WEEK" &amp;" " &amp;  INT((DAY(Stock_Info[[#This Row],[Date]])+WEEKDAY(DATE(YEAR(Stock_Info[[#This Row],[Date]]),MONTH(Stock_Info[[#This Row],[Date]]),1))-1)/7)+1</f>
        <v>WEEK 3</v>
      </c>
      <c r="D7122" s="12">
        <v>87.95</v>
      </c>
      <c r="E7122" s="12">
        <v>87.95</v>
      </c>
      <c r="F7122" s="12">
        <v>86.3</v>
      </c>
      <c r="G7122" s="12">
        <v>87.19</v>
      </c>
      <c r="H7122" s="12">
        <v>87.353614698060326</v>
      </c>
      <c r="I7122">
        <v>1045689</v>
      </c>
      <c r="J7122">
        <v>5614</v>
      </c>
      <c r="K7122" s="12">
        <v>91344714</v>
      </c>
      <c r="L7122">
        <v>523837</v>
      </c>
      <c r="M7122">
        <v>50.09</v>
      </c>
      <c r="N7122">
        <v>1.65</v>
      </c>
      <c r="O7122">
        <v>-0.76</v>
      </c>
      <c r="P7122">
        <f xml:space="preserve"> IF(Stock_Info[[#This Row],[Close Price]] &gt; Stock_Info[[#This Row],[Open Price]], 1, 0)</f>
        <v>0</v>
      </c>
      <c r="Q7122" t="str">
        <f>IF(AND(Stock_Info[[#This Row],[% Deli. Qty to Traded Qty]]&gt;80,Stock_Info[[#This Row],[No. of Trades]]&lt;3000),"Unusual Day","")</f>
        <v/>
      </c>
      <c r="R7122" t="str">
        <f>IF(AND(Stock_Info[[#This Row],[Spread High-Low]] &lt; 10, Stock_Info[[#This Row],[% Deli. Qty to Traded Qty]] &gt; 90), "Good Day", "")</f>
        <v/>
      </c>
    </row>
    <row r="7123" spans="1:18">
      <c r="A7123" t="s">
        <v>68</v>
      </c>
      <c r="B7123" s="1">
        <v>45728</v>
      </c>
      <c r="C7123" s="1" t="str">
        <f>"WEEK" &amp;" " &amp;  INT((DAY(Stock_Info[[#This Row],[Date]])+WEEKDAY(DATE(YEAR(Stock_Info[[#This Row],[Date]]),MONTH(Stock_Info[[#This Row],[Date]]),1))-1)/7)+1</f>
        <v>WEEK 3</v>
      </c>
      <c r="D7123" s="12">
        <v>88.5</v>
      </c>
      <c r="E7123" s="12">
        <v>89</v>
      </c>
      <c r="F7123" s="12">
        <v>85.75</v>
      </c>
      <c r="G7123" s="12">
        <v>86.9</v>
      </c>
      <c r="H7123" s="12">
        <v>87.044127635657276</v>
      </c>
      <c r="I7123">
        <v>546211</v>
      </c>
      <c r="J7123">
        <v>3628</v>
      </c>
      <c r="K7123" s="12">
        <v>47544460</v>
      </c>
      <c r="L7123">
        <v>283027</v>
      </c>
      <c r="M7123">
        <v>51.82</v>
      </c>
      <c r="N7123">
        <v>3.25</v>
      </c>
      <c r="O7123">
        <v>-1.6</v>
      </c>
      <c r="P7123">
        <f xml:space="preserve"> IF(Stock_Info[[#This Row],[Close Price]] &gt; Stock_Info[[#This Row],[Open Price]], 1, 0)</f>
        <v>0</v>
      </c>
      <c r="Q7123" t="str">
        <f>IF(AND(Stock_Info[[#This Row],[% Deli. Qty to Traded Qty]]&gt;80,Stock_Info[[#This Row],[No. of Trades]]&lt;3000),"Unusual Day","")</f>
        <v/>
      </c>
      <c r="R7123" t="str">
        <f>IF(AND(Stock_Info[[#This Row],[Spread High-Low]] &lt; 10, Stock_Info[[#This Row],[% Deli. Qty to Traded Qty]] &gt; 90), "Good Day", "")</f>
        <v/>
      </c>
    </row>
    <row r="7124" spans="1:18">
      <c r="A7124" t="s">
        <v>68</v>
      </c>
      <c r="B7124" s="1">
        <v>45727</v>
      </c>
      <c r="C7124" s="1" t="str">
        <f>"WEEK" &amp;" " &amp;  INT((DAY(Stock_Info[[#This Row],[Date]])+WEEKDAY(DATE(YEAR(Stock_Info[[#This Row],[Date]]),MONTH(Stock_Info[[#This Row],[Date]]),1))-1)/7)+1</f>
        <v>WEEK 3</v>
      </c>
      <c r="D7124" s="12">
        <v>88.27</v>
      </c>
      <c r="E7124" s="12">
        <v>88.89</v>
      </c>
      <c r="F7124" s="12">
        <v>86.82</v>
      </c>
      <c r="G7124" s="12">
        <v>88.07</v>
      </c>
      <c r="H7124" s="12">
        <v>87.926536495629421</v>
      </c>
      <c r="I7124">
        <v>647968</v>
      </c>
      <c r="J7124">
        <v>3336</v>
      </c>
      <c r="K7124" s="12">
        <v>56973582</v>
      </c>
      <c r="L7124">
        <v>358900</v>
      </c>
      <c r="M7124">
        <v>55.39</v>
      </c>
      <c r="N7124">
        <v>2.0699999999999998</v>
      </c>
      <c r="O7124">
        <v>-0.2</v>
      </c>
      <c r="P7124">
        <f xml:space="preserve"> IF(Stock_Info[[#This Row],[Close Price]] &gt; Stock_Info[[#This Row],[Open Price]], 1, 0)</f>
        <v>0</v>
      </c>
      <c r="Q7124" t="str">
        <f>IF(AND(Stock_Info[[#This Row],[% Deli. Qty to Traded Qty]]&gt;80,Stock_Info[[#This Row],[No. of Trades]]&lt;3000),"Unusual Day","")</f>
        <v/>
      </c>
      <c r="R7124" t="str">
        <f>IF(AND(Stock_Info[[#This Row],[Spread High-Low]] &lt; 10, Stock_Info[[#This Row],[% Deli. Qty to Traded Qty]] &gt; 90), "Good Day", "")</f>
        <v/>
      </c>
    </row>
    <row r="7125" spans="1:18">
      <c r="A7125" t="s">
        <v>68</v>
      </c>
      <c r="B7125" s="1">
        <v>45726</v>
      </c>
      <c r="C7125" s="1" t="str">
        <f>"WEEK" &amp;" " &amp;  INT((DAY(Stock_Info[[#This Row],[Date]])+WEEKDAY(DATE(YEAR(Stock_Info[[#This Row],[Date]]),MONTH(Stock_Info[[#This Row],[Date]]),1))-1)/7)+1</f>
        <v>WEEK 3</v>
      </c>
      <c r="D7125" s="12">
        <v>91.24</v>
      </c>
      <c r="E7125" s="12">
        <v>91.54</v>
      </c>
      <c r="F7125" s="12">
        <v>88.29</v>
      </c>
      <c r="G7125" s="12">
        <v>88.58</v>
      </c>
      <c r="H7125" s="12">
        <v>89.955390006797231</v>
      </c>
      <c r="I7125">
        <v>623784</v>
      </c>
      <c r="J7125">
        <v>4103</v>
      </c>
      <c r="K7125" s="12">
        <v>56112733</v>
      </c>
      <c r="L7125">
        <v>296659</v>
      </c>
      <c r="M7125">
        <v>47.56</v>
      </c>
      <c r="N7125">
        <v>3.25</v>
      </c>
      <c r="O7125">
        <v>-2.66</v>
      </c>
      <c r="P7125">
        <f xml:space="preserve"> IF(Stock_Info[[#This Row],[Close Price]] &gt; Stock_Info[[#This Row],[Open Price]], 1, 0)</f>
        <v>0</v>
      </c>
      <c r="Q7125" t="str">
        <f>IF(AND(Stock_Info[[#This Row],[% Deli. Qty to Traded Qty]]&gt;80,Stock_Info[[#This Row],[No. of Trades]]&lt;3000),"Unusual Day","")</f>
        <v/>
      </c>
      <c r="R7125" t="str">
        <f>IF(AND(Stock_Info[[#This Row],[Spread High-Low]] &lt; 10, Stock_Info[[#This Row],[% Deli. Qty to Traded Qty]] &gt; 90), "Good Day", "")</f>
        <v/>
      </c>
    </row>
    <row r="7126" spans="1:18">
      <c r="A7126" t="s">
        <v>68</v>
      </c>
      <c r="B7126" s="1">
        <v>45723</v>
      </c>
      <c r="C7126" s="1" t="str">
        <f>"WEEK" &amp;" " &amp;  INT((DAY(Stock_Info[[#This Row],[Date]])+WEEKDAY(DATE(YEAR(Stock_Info[[#This Row],[Date]]),MONTH(Stock_Info[[#This Row],[Date]]),1))-1)/7)+1</f>
        <v>WEEK 2</v>
      </c>
      <c r="D7126" s="12">
        <v>91.18</v>
      </c>
      <c r="E7126" s="12">
        <v>91.73</v>
      </c>
      <c r="F7126" s="12">
        <v>90.51</v>
      </c>
      <c r="G7126" s="12">
        <v>91.13</v>
      </c>
      <c r="H7126" s="12">
        <v>90.980530879886416</v>
      </c>
      <c r="I7126">
        <v>1456563</v>
      </c>
      <c r="J7126">
        <v>4252</v>
      </c>
      <c r="K7126" s="12">
        <v>132518875</v>
      </c>
      <c r="L7126">
        <v>1051517</v>
      </c>
      <c r="M7126">
        <v>72.19</v>
      </c>
      <c r="N7126">
        <v>1.22</v>
      </c>
      <c r="O7126">
        <v>-0.05</v>
      </c>
      <c r="P7126">
        <f xml:space="preserve"> IF(Stock_Info[[#This Row],[Close Price]] &gt; Stock_Info[[#This Row],[Open Price]], 1, 0)</f>
        <v>0</v>
      </c>
      <c r="Q7126" t="str">
        <f>IF(AND(Stock_Info[[#This Row],[% Deli. Qty to Traded Qty]]&gt;80,Stock_Info[[#This Row],[No. of Trades]]&lt;3000),"Unusual Day","")</f>
        <v/>
      </c>
      <c r="R7126" t="str">
        <f>IF(AND(Stock_Info[[#This Row],[Spread High-Low]] &lt; 10, Stock_Info[[#This Row],[% Deli. Qty to Traded Qty]] &gt; 90), "Good Day", "")</f>
        <v/>
      </c>
    </row>
    <row r="7127" spans="1:18">
      <c r="A7127" t="s">
        <v>68</v>
      </c>
      <c r="B7127" s="1">
        <v>45722</v>
      </c>
      <c r="C7127" s="1" t="str">
        <f>"WEEK" &amp;" " &amp;  INT((DAY(Stock_Info[[#This Row],[Date]])+WEEKDAY(DATE(YEAR(Stock_Info[[#This Row],[Date]]),MONTH(Stock_Info[[#This Row],[Date]]),1))-1)/7)+1</f>
        <v>WEEK 2</v>
      </c>
      <c r="D7127" s="12">
        <v>90.89</v>
      </c>
      <c r="E7127" s="12">
        <v>91.79</v>
      </c>
      <c r="F7127" s="12">
        <v>90.5</v>
      </c>
      <c r="G7127" s="12">
        <v>90.96</v>
      </c>
      <c r="H7127" s="12">
        <v>91.031782304870717</v>
      </c>
      <c r="I7127">
        <v>1533778</v>
      </c>
      <c r="J7127">
        <v>7133</v>
      </c>
      <c r="K7127" s="12">
        <v>139622545</v>
      </c>
      <c r="L7127">
        <v>889021</v>
      </c>
      <c r="M7127">
        <v>57.96</v>
      </c>
      <c r="N7127">
        <v>1.29</v>
      </c>
      <c r="O7127">
        <v>7.0000000000000007E-2</v>
      </c>
      <c r="P7127">
        <f xml:space="preserve"> IF(Stock_Info[[#This Row],[Close Price]] &gt; Stock_Info[[#This Row],[Open Price]], 1, 0)</f>
        <v>1</v>
      </c>
      <c r="Q7127" t="str">
        <f>IF(AND(Stock_Info[[#This Row],[% Deli. Qty to Traded Qty]]&gt;80,Stock_Info[[#This Row],[No. of Trades]]&lt;3000),"Unusual Day","")</f>
        <v/>
      </c>
      <c r="R7127" t="str">
        <f>IF(AND(Stock_Info[[#This Row],[Spread High-Low]] &lt; 10, Stock_Info[[#This Row],[% Deli. Qty to Traded Qty]] &gt; 90), "Good Day", "")</f>
        <v/>
      </c>
    </row>
    <row r="7128" spans="1:18">
      <c r="A7128" t="s">
        <v>68</v>
      </c>
      <c r="B7128" s="1">
        <v>45721</v>
      </c>
      <c r="C7128" s="1" t="str">
        <f>"WEEK" &amp;" " &amp;  INT((DAY(Stock_Info[[#This Row],[Date]])+WEEKDAY(DATE(YEAR(Stock_Info[[#This Row],[Date]]),MONTH(Stock_Info[[#This Row],[Date]]),1))-1)/7)+1</f>
        <v>WEEK 2</v>
      </c>
      <c r="D7128" s="12">
        <v>87.21</v>
      </c>
      <c r="E7128" s="12">
        <v>90.09</v>
      </c>
      <c r="F7128" s="12">
        <v>87.18</v>
      </c>
      <c r="G7128" s="12">
        <v>89.74</v>
      </c>
      <c r="H7128" s="12">
        <v>89.172314197307273</v>
      </c>
      <c r="I7128">
        <v>1689588</v>
      </c>
      <c r="J7128">
        <v>6954</v>
      </c>
      <c r="K7128" s="12">
        <v>150664472</v>
      </c>
      <c r="L7128">
        <v>762239</v>
      </c>
      <c r="M7128">
        <v>45.11</v>
      </c>
      <c r="N7128">
        <v>2.91</v>
      </c>
      <c r="O7128">
        <v>2.5299999999999998</v>
      </c>
      <c r="P7128">
        <f xml:space="preserve"> IF(Stock_Info[[#This Row],[Close Price]] &gt; Stock_Info[[#This Row],[Open Price]], 1, 0)</f>
        <v>1</v>
      </c>
      <c r="Q7128" t="str">
        <f>IF(AND(Stock_Info[[#This Row],[% Deli. Qty to Traded Qty]]&gt;80,Stock_Info[[#This Row],[No. of Trades]]&lt;3000),"Unusual Day","")</f>
        <v/>
      </c>
      <c r="R7128" t="str">
        <f>IF(AND(Stock_Info[[#This Row],[Spread High-Low]] &lt; 10, Stock_Info[[#This Row],[% Deli. Qty to Traded Qty]] &gt; 90), "Good Day", "")</f>
        <v/>
      </c>
    </row>
    <row r="7129" spans="1:18">
      <c r="A7129" t="s">
        <v>68</v>
      </c>
      <c r="B7129" s="1">
        <v>45720</v>
      </c>
      <c r="C7129" s="1" t="str">
        <f>"WEEK" &amp;" " &amp;  INT((DAY(Stock_Info[[#This Row],[Date]])+WEEKDAY(DATE(YEAR(Stock_Info[[#This Row],[Date]]),MONTH(Stock_Info[[#This Row],[Date]]),1))-1)/7)+1</f>
        <v>WEEK 2</v>
      </c>
      <c r="D7129" s="12">
        <v>86.99</v>
      </c>
      <c r="E7129" s="12">
        <v>88.54</v>
      </c>
      <c r="F7129" s="12">
        <v>85.5</v>
      </c>
      <c r="G7129" s="12">
        <v>87.11</v>
      </c>
      <c r="H7129" s="12">
        <v>87.348147846749782</v>
      </c>
      <c r="I7129">
        <v>614420</v>
      </c>
      <c r="J7129">
        <v>3830</v>
      </c>
      <c r="K7129" s="12">
        <v>53668449</v>
      </c>
      <c r="L7129">
        <v>154199</v>
      </c>
      <c r="M7129">
        <v>25.1</v>
      </c>
      <c r="N7129">
        <v>3.04</v>
      </c>
      <c r="O7129">
        <v>0.12</v>
      </c>
      <c r="P7129">
        <f xml:space="preserve"> IF(Stock_Info[[#This Row],[Close Price]] &gt; Stock_Info[[#This Row],[Open Price]], 1, 0)</f>
        <v>1</v>
      </c>
      <c r="Q7129" t="str">
        <f>IF(AND(Stock_Info[[#This Row],[% Deli. Qty to Traded Qty]]&gt;80,Stock_Info[[#This Row],[No. of Trades]]&lt;3000),"Unusual Day","")</f>
        <v/>
      </c>
      <c r="R7129" t="str">
        <f>IF(AND(Stock_Info[[#This Row],[Spread High-Low]] &lt; 10, Stock_Info[[#This Row],[% Deli. Qty to Traded Qty]] &gt; 90), "Good Day", "")</f>
        <v/>
      </c>
    </row>
    <row r="7130" spans="1:18">
      <c r="A7130" t="s">
        <v>68</v>
      </c>
      <c r="B7130" s="1">
        <v>45719</v>
      </c>
      <c r="C7130" s="1" t="str">
        <f>"WEEK" &amp;" " &amp;  INT((DAY(Stock_Info[[#This Row],[Date]])+WEEKDAY(DATE(YEAR(Stock_Info[[#This Row],[Date]]),MONTH(Stock_Info[[#This Row],[Date]]),1))-1)/7)+1</f>
        <v>WEEK 2</v>
      </c>
      <c r="D7130" s="12">
        <v>88.39</v>
      </c>
      <c r="E7130" s="12">
        <v>88.73</v>
      </c>
      <c r="F7130" s="12">
        <v>85.51</v>
      </c>
      <c r="G7130" s="12">
        <v>87.27</v>
      </c>
      <c r="H7130" s="12">
        <v>86.716425540367638</v>
      </c>
      <c r="I7130">
        <v>2053972</v>
      </c>
      <c r="J7130">
        <v>7521</v>
      </c>
      <c r="K7130" s="12">
        <v>178113110</v>
      </c>
      <c r="L7130">
        <v>1334803</v>
      </c>
      <c r="M7130">
        <v>64.989999999999995</v>
      </c>
      <c r="N7130">
        <v>3.22</v>
      </c>
      <c r="O7130">
        <v>-1.1200000000000001</v>
      </c>
      <c r="P7130">
        <f xml:space="preserve"> IF(Stock_Info[[#This Row],[Close Price]] &gt; Stock_Info[[#This Row],[Open Price]], 1, 0)</f>
        <v>0</v>
      </c>
      <c r="Q7130" t="str">
        <f>IF(AND(Stock_Info[[#This Row],[% Deli. Qty to Traded Qty]]&gt;80,Stock_Info[[#This Row],[No. of Trades]]&lt;3000),"Unusual Day","")</f>
        <v/>
      </c>
      <c r="R7130" t="str">
        <f>IF(AND(Stock_Info[[#This Row],[Spread High-Low]] &lt; 10, Stock_Info[[#This Row],[% Deli. Qty to Traded Qty]] &gt; 90), "Good Day", "")</f>
        <v/>
      </c>
    </row>
    <row r="7131" spans="1:18">
      <c r="A7131" t="s">
        <v>68</v>
      </c>
      <c r="B7131" s="1">
        <v>45716</v>
      </c>
      <c r="C7131" s="1" t="str">
        <f>"WEEK" &amp;" " &amp;  INT((DAY(Stock_Info[[#This Row],[Date]])+WEEKDAY(DATE(YEAR(Stock_Info[[#This Row],[Date]]),MONTH(Stock_Info[[#This Row],[Date]]),1))-1)/7)+1</f>
        <v>WEEK 5</v>
      </c>
      <c r="D7131" s="12">
        <v>91.05</v>
      </c>
      <c r="E7131" s="12">
        <v>91.4</v>
      </c>
      <c r="F7131" s="12">
        <v>87.05</v>
      </c>
      <c r="G7131" s="12">
        <v>87.35</v>
      </c>
      <c r="H7131" s="12">
        <v>88.766718781281909</v>
      </c>
      <c r="I7131">
        <v>3901017</v>
      </c>
      <c r="J7131">
        <v>19488</v>
      </c>
      <c r="K7131" s="12">
        <v>346280479</v>
      </c>
      <c r="L7131">
        <v>2783734</v>
      </c>
      <c r="M7131">
        <v>71.36</v>
      </c>
      <c r="N7131">
        <v>4.3499999999999996</v>
      </c>
      <c r="O7131">
        <v>-3.7</v>
      </c>
      <c r="P7131">
        <f xml:space="preserve"> IF(Stock_Info[[#This Row],[Close Price]] &gt; Stock_Info[[#This Row],[Open Price]], 1, 0)</f>
        <v>0</v>
      </c>
      <c r="Q7131" t="str">
        <f>IF(AND(Stock_Info[[#This Row],[% Deli. Qty to Traded Qty]]&gt;80,Stock_Info[[#This Row],[No. of Trades]]&lt;3000),"Unusual Day","")</f>
        <v/>
      </c>
      <c r="R7131" t="str">
        <f>IF(AND(Stock_Info[[#This Row],[Spread High-Low]] &lt; 10, Stock_Info[[#This Row],[% Deli. Qty to Traded Qty]] &gt; 90), "Good Day", "")</f>
        <v/>
      </c>
    </row>
    <row r="7132" spans="1:18">
      <c r="A7132" t="s">
        <v>68</v>
      </c>
      <c r="B7132" s="1">
        <v>45715</v>
      </c>
      <c r="C7132" s="1" t="str">
        <f>"WEEK" &amp;" " &amp;  INT((DAY(Stock_Info[[#This Row],[Date]])+WEEKDAY(DATE(YEAR(Stock_Info[[#This Row],[Date]]),MONTH(Stock_Info[[#This Row],[Date]]),1))-1)/7)+1</f>
        <v>WEEK 5</v>
      </c>
      <c r="D7132" s="12">
        <v>93.5</v>
      </c>
      <c r="E7132" s="12">
        <v>93.85</v>
      </c>
      <c r="F7132" s="12">
        <v>91.7</v>
      </c>
      <c r="G7132" s="12">
        <v>92</v>
      </c>
      <c r="H7132" s="12">
        <v>92.228078607604829</v>
      </c>
      <c r="I7132">
        <v>832235</v>
      </c>
      <c r="J7132">
        <v>3057</v>
      </c>
      <c r="K7132" s="12">
        <v>76755435</v>
      </c>
      <c r="L7132">
        <v>598331</v>
      </c>
      <c r="M7132">
        <v>71.89</v>
      </c>
      <c r="N7132">
        <v>2.15</v>
      </c>
      <c r="O7132">
        <v>-1.5</v>
      </c>
      <c r="P7132">
        <f xml:space="preserve"> IF(Stock_Info[[#This Row],[Close Price]] &gt; Stock_Info[[#This Row],[Open Price]], 1, 0)</f>
        <v>0</v>
      </c>
      <c r="Q7132" t="str">
        <f>IF(AND(Stock_Info[[#This Row],[% Deli. Qty to Traded Qty]]&gt;80,Stock_Info[[#This Row],[No. of Trades]]&lt;3000),"Unusual Day","")</f>
        <v/>
      </c>
      <c r="R7132" t="str">
        <f>IF(AND(Stock_Info[[#This Row],[Spread High-Low]] &lt; 10, Stock_Info[[#This Row],[% Deli. Qty to Traded Qty]] &gt; 90), "Good Day", "")</f>
        <v/>
      </c>
    </row>
    <row r="7133" spans="1:18">
      <c r="A7133" t="s">
        <v>68</v>
      </c>
      <c r="B7133" s="1">
        <v>45713</v>
      </c>
      <c r="C7133" s="1" t="str">
        <f>"WEEK" &amp;" " &amp;  INT((DAY(Stock_Info[[#This Row],[Date]])+WEEKDAY(DATE(YEAR(Stock_Info[[#This Row],[Date]]),MONTH(Stock_Info[[#This Row],[Date]]),1))-1)/7)+1</f>
        <v>WEEK 5</v>
      </c>
      <c r="D7133" s="12">
        <v>94.15</v>
      </c>
      <c r="E7133" s="12">
        <v>94.8</v>
      </c>
      <c r="F7133" s="12">
        <v>92.65</v>
      </c>
      <c r="G7133" s="12">
        <v>93.05</v>
      </c>
      <c r="H7133" s="12">
        <v>93.073965704545316</v>
      </c>
      <c r="I7133">
        <v>1666110</v>
      </c>
      <c r="J7133">
        <v>12049</v>
      </c>
      <c r="K7133" s="12">
        <v>155071465</v>
      </c>
      <c r="L7133">
        <v>1310595</v>
      </c>
      <c r="M7133">
        <v>78.66</v>
      </c>
      <c r="N7133">
        <v>2.15</v>
      </c>
      <c r="O7133">
        <v>-1.1000000000000001</v>
      </c>
      <c r="P7133">
        <f xml:space="preserve"> IF(Stock_Info[[#This Row],[Close Price]] &gt; Stock_Info[[#This Row],[Open Price]], 1, 0)</f>
        <v>0</v>
      </c>
      <c r="Q7133" t="str">
        <f>IF(AND(Stock_Info[[#This Row],[% Deli. Qty to Traded Qty]]&gt;80,Stock_Info[[#This Row],[No. of Trades]]&lt;3000),"Unusual Day","")</f>
        <v/>
      </c>
      <c r="R7133" t="str">
        <f>IF(AND(Stock_Info[[#This Row],[Spread High-Low]] &lt; 10, Stock_Info[[#This Row],[% Deli. Qty to Traded Qty]] &gt; 90), "Good Day", "")</f>
        <v/>
      </c>
    </row>
    <row r="7134" spans="1:18">
      <c r="A7134" t="s">
        <v>68</v>
      </c>
      <c r="B7134" s="1">
        <v>45712</v>
      </c>
      <c r="C7134" s="1" t="str">
        <f>"WEEK" &amp;" " &amp;  INT((DAY(Stock_Info[[#This Row],[Date]])+WEEKDAY(DATE(YEAR(Stock_Info[[#This Row],[Date]]),MONTH(Stock_Info[[#This Row],[Date]]),1))-1)/7)+1</f>
        <v>WEEK 5</v>
      </c>
      <c r="D7134" s="12">
        <v>93.4</v>
      </c>
      <c r="E7134" s="12">
        <v>94.55</v>
      </c>
      <c r="F7134" s="12">
        <v>92.8</v>
      </c>
      <c r="G7134" s="12">
        <v>94</v>
      </c>
      <c r="H7134" s="12">
        <v>93.820182122480844</v>
      </c>
      <c r="I7134">
        <v>748068</v>
      </c>
      <c r="J7134">
        <v>6094</v>
      </c>
      <c r="K7134" s="12">
        <v>70183876</v>
      </c>
      <c r="L7134">
        <v>371644</v>
      </c>
      <c r="M7134">
        <v>49.68</v>
      </c>
      <c r="N7134">
        <v>1.75</v>
      </c>
      <c r="O7134">
        <v>0.6</v>
      </c>
      <c r="P7134">
        <f xml:space="preserve"> IF(Stock_Info[[#This Row],[Close Price]] &gt; Stock_Info[[#This Row],[Open Price]], 1, 0)</f>
        <v>1</v>
      </c>
      <c r="Q7134" t="str">
        <f>IF(AND(Stock_Info[[#This Row],[% Deli. Qty to Traded Qty]]&gt;80,Stock_Info[[#This Row],[No. of Trades]]&lt;3000),"Unusual Day","")</f>
        <v/>
      </c>
      <c r="R7134" t="str">
        <f>IF(AND(Stock_Info[[#This Row],[Spread High-Low]] &lt; 10, Stock_Info[[#This Row],[% Deli. Qty to Traded Qty]] &gt; 90), "Good Day", "")</f>
        <v/>
      </c>
    </row>
    <row r="7135" spans="1:18">
      <c r="A7135" t="s">
        <v>68</v>
      </c>
      <c r="B7135" s="1">
        <v>45709</v>
      </c>
      <c r="C7135" s="1" t="str">
        <f>"WEEK" &amp;" " &amp;  INT((DAY(Stock_Info[[#This Row],[Date]])+WEEKDAY(DATE(YEAR(Stock_Info[[#This Row],[Date]]),MONTH(Stock_Info[[#This Row],[Date]]),1))-1)/7)+1</f>
        <v>WEEK 4</v>
      </c>
      <c r="D7135" s="12">
        <v>95.6</v>
      </c>
      <c r="E7135" s="12">
        <v>96.3</v>
      </c>
      <c r="F7135" s="12">
        <v>93.85</v>
      </c>
      <c r="G7135" s="12">
        <v>94.3</v>
      </c>
      <c r="H7135" s="12">
        <v>94.833016748019361</v>
      </c>
      <c r="I7135">
        <v>736505</v>
      </c>
      <c r="J7135">
        <v>5262</v>
      </c>
      <c r="K7135" s="12">
        <v>69844991</v>
      </c>
      <c r="L7135">
        <v>265635</v>
      </c>
      <c r="M7135">
        <v>36.07</v>
      </c>
      <c r="N7135">
        <v>2.4500000000000002</v>
      </c>
      <c r="O7135">
        <v>-1.3</v>
      </c>
      <c r="P7135">
        <f xml:space="preserve"> IF(Stock_Info[[#This Row],[Close Price]] &gt; Stock_Info[[#This Row],[Open Price]], 1, 0)</f>
        <v>0</v>
      </c>
      <c r="Q7135" t="str">
        <f>IF(AND(Stock_Info[[#This Row],[% Deli. Qty to Traded Qty]]&gt;80,Stock_Info[[#This Row],[No. of Trades]]&lt;3000),"Unusual Day","")</f>
        <v/>
      </c>
      <c r="R7135" t="str">
        <f>IF(AND(Stock_Info[[#This Row],[Spread High-Low]] &lt; 10, Stock_Info[[#This Row],[% Deli. Qty to Traded Qty]] &gt; 90), "Good Day", "")</f>
        <v/>
      </c>
    </row>
    <row r="7136" spans="1:18">
      <c r="A7136" t="s">
        <v>68</v>
      </c>
      <c r="B7136" s="1">
        <v>45708</v>
      </c>
      <c r="C7136" s="1" t="str">
        <f>"WEEK" &amp;" " &amp;  INT((DAY(Stock_Info[[#This Row],[Date]])+WEEKDAY(DATE(YEAR(Stock_Info[[#This Row],[Date]]),MONTH(Stock_Info[[#This Row],[Date]]),1))-1)/7)+1</f>
        <v>WEEK 4</v>
      </c>
      <c r="D7136" s="12">
        <v>92.75</v>
      </c>
      <c r="E7136" s="12">
        <v>96.1</v>
      </c>
      <c r="F7136" s="12">
        <v>92.1</v>
      </c>
      <c r="G7136" s="12">
        <v>95.65</v>
      </c>
      <c r="H7136" s="12">
        <v>94.959016802736372</v>
      </c>
      <c r="I7136">
        <v>961272</v>
      </c>
      <c r="J7136">
        <v>3065</v>
      </c>
      <c r="K7136" s="12">
        <v>91281444</v>
      </c>
      <c r="L7136">
        <v>492800</v>
      </c>
      <c r="M7136">
        <v>51.27</v>
      </c>
      <c r="N7136">
        <v>4</v>
      </c>
      <c r="O7136">
        <v>2.9</v>
      </c>
      <c r="P7136">
        <f xml:space="preserve"> IF(Stock_Info[[#This Row],[Close Price]] &gt; Stock_Info[[#This Row],[Open Price]], 1, 0)</f>
        <v>1</v>
      </c>
      <c r="Q7136" t="str">
        <f>IF(AND(Stock_Info[[#This Row],[% Deli. Qty to Traded Qty]]&gt;80,Stock_Info[[#This Row],[No. of Trades]]&lt;3000),"Unusual Day","")</f>
        <v/>
      </c>
      <c r="R7136" t="str">
        <f>IF(AND(Stock_Info[[#This Row],[Spread High-Low]] &lt; 10, Stock_Info[[#This Row],[% Deli. Qty to Traded Qty]] &gt; 90), "Good Day", "")</f>
        <v/>
      </c>
    </row>
    <row r="7137" spans="1:18">
      <c r="A7137" t="s">
        <v>68</v>
      </c>
      <c r="B7137" s="1">
        <v>45707</v>
      </c>
      <c r="C7137" s="1" t="str">
        <f>"WEEK" &amp;" " &amp;  INT((DAY(Stock_Info[[#This Row],[Date]])+WEEKDAY(DATE(YEAR(Stock_Info[[#This Row],[Date]]),MONTH(Stock_Info[[#This Row],[Date]]),1))-1)/7)+1</f>
        <v>WEEK 4</v>
      </c>
      <c r="D7137" s="12">
        <v>91.1</v>
      </c>
      <c r="E7137" s="12">
        <v>93.55</v>
      </c>
      <c r="F7137" s="12">
        <v>90.65</v>
      </c>
      <c r="G7137" s="12">
        <v>92.85</v>
      </c>
      <c r="H7137" s="12">
        <v>92.524683354941658</v>
      </c>
      <c r="I7137">
        <v>621674</v>
      </c>
      <c r="J7137">
        <v>2809</v>
      </c>
      <c r="K7137" s="12">
        <v>57520190</v>
      </c>
      <c r="L7137">
        <v>151824</v>
      </c>
      <c r="M7137">
        <v>24.42</v>
      </c>
      <c r="N7137">
        <v>2.9</v>
      </c>
      <c r="O7137">
        <v>1.75</v>
      </c>
      <c r="P7137">
        <f xml:space="preserve"> IF(Stock_Info[[#This Row],[Close Price]] &gt; Stock_Info[[#This Row],[Open Price]], 1, 0)</f>
        <v>1</v>
      </c>
      <c r="Q7137" t="str">
        <f>IF(AND(Stock_Info[[#This Row],[% Deli. Qty to Traded Qty]]&gt;80,Stock_Info[[#This Row],[No. of Trades]]&lt;3000),"Unusual Day","")</f>
        <v/>
      </c>
      <c r="R7137" t="str">
        <f>IF(AND(Stock_Info[[#This Row],[Spread High-Low]] &lt; 10, Stock_Info[[#This Row],[% Deli. Qty to Traded Qty]] &gt; 90), "Good Day", "")</f>
        <v/>
      </c>
    </row>
    <row r="7138" spans="1:18">
      <c r="A7138" t="s">
        <v>68</v>
      </c>
      <c r="B7138" s="1">
        <v>45706</v>
      </c>
      <c r="C7138" s="1" t="str">
        <f>"WEEK" &amp;" " &amp;  INT((DAY(Stock_Info[[#This Row],[Date]])+WEEKDAY(DATE(YEAR(Stock_Info[[#This Row],[Date]]),MONTH(Stock_Info[[#This Row],[Date]]),1))-1)/7)+1</f>
        <v>WEEK 4</v>
      </c>
      <c r="D7138" s="12">
        <v>93.25</v>
      </c>
      <c r="E7138" s="12">
        <v>93.45</v>
      </c>
      <c r="F7138" s="12">
        <v>91.3</v>
      </c>
      <c r="G7138" s="12">
        <v>91.85</v>
      </c>
      <c r="H7138" s="12">
        <v>91.94896131756343</v>
      </c>
      <c r="I7138">
        <v>733718</v>
      </c>
      <c r="J7138">
        <v>5481</v>
      </c>
      <c r="K7138" s="12">
        <v>67464608</v>
      </c>
      <c r="L7138">
        <v>335866</v>
      </c>
      <c r="M7138">
        <v>45.78</v>
      </c>
      <c r="N7138">
        <v>2.15</v>
      </c>
      <c r="O7138">
        <v>-1.4</v>
      </c>
      <c r="P7138">
        <f xml:space="preserve"> IF(Stock_Info[[#This Row],[Close Price]] &gt; Stock_Info[[#This Row],[Open Price]], 1, 0)</f>
        <v>0</v>
      </c>
      <c r="Q7138" t="str">
        <f>IF(AND(Stock_Info[[#This Row],[% Deli. Qty to Traded Qty]]&gt;80,Stock_Info[[#This Row],[No. of Trades]]&lt;3000),"Unusual Day","")</f>
        <v/>
      </c>
      <c r="R7138" t="str">
        <f>IF(AND(Stock_Info[[#This Row],[Spread High-Low]] &lt; 10, Stock_Info[[#This Row],[% Deli. Qty to Traded Qty]] &gt; 90), "Good Day", "")</f>
        <v/>
      </c>
    </row>
    <row r="7139" spans="1:18">
      <c r="A7139" t="s">
        <v>68</v>
      </c>
      <c r="B7139" s="1">
        <v>45705</v>
      </c>
      <c r="C7139" s="1" t="str">
        <f>"WEEK" &amp;" " &amp;  INT((DAY(Stock_Info[[#This Row],[Date]])+WEEKDAY(DATE(YEAR(Stock_Info[[#This Row],[Date]]),MONTH(Stock_Info[[#This Row],[Date]]),1))-1)/7)+1</f>
        <v>WEEK 4</v>
      </c>
      <c r="D7139" s="12">
        <v>92.25</v>
      </c>
      <c r="E7139" s="12">
        <v>93.6</v>
      </c>
      <c r="F7139" s="12">
        <v>90.1</v>
      </c>
      <c r="G7139" s="12">
        <v>93.2</v>
      </c>
      <c r="H7139" s="12">
        <v>92.093875355234076</v>
      </c>
      <c r="I7139">
        <v>1368112</v>
      </c>
      <c r="J7139">
        <v>8912</v>
      </c>
      <c r="K7139" s="12">
        <v>125994736</v>
      </c>
      <c r="L7139">
        <v>594195</v>
      </c>
      <c r="M7139">
        <v>43.43</v>
      </c>
      <c r="N7139">
        <v>3.5</v>
      </c>
      <c r="O7139">
        <v>0.95</v>
      </c>
      <c r="P7139">
        <f xml:space="preserve"> IF(Stock_Info[[#This Row],[Close Price]] &gt; Stock_Info[[#This Row],[Open Price]], 1, 0)</f>
        <v>1</v>
      </c>
      <c r="Q7139" t="str">
        <f>IF(AND(Stock_Info[[#This Row],[% Deli. Qty to Traded Qty]]&gt;80,Stock_Info[[#This Row],[No. of Trades]]&lt;3000),"Unusual Day","")</f>
        <v/>
      </c>
      <c r="R7139" t="str">
        <f>IF(AND(Stock_Info[[#This Row],[Spread High-Low]] &lt; 10, Stock_Info[[#This Row],[% Deli. Qty to Traded Qty]] &gt; 90), "Good Day", "")</f>
        <v/>
      </c>
    </row>
    <row r="7140" spans="1:18">
      <c r="A7140" t="s">
        <v>68</v>
      </c>
      <c r="B7140" s="1">
        <v>45702</v>
      </c>
      <c r="C7140" s="1" t="str">
        <f>"WEEK" &amp;" " &amp;  INT((DAY(Stock_Info[[#This Row],[Date]])+WEEKDAY(DATE(YEAR(Stock_Info[[#This Row],[Date]]),MONTH(Stock_Info[[#This Row],[Date]]),1))-1)/7)+1</f>
        <v>WEEK 3</v>
      </c>
      <c r="D7140" s="12">
        <v>95.25</v>
      </c>
      <c r="E7140" s="12">
        <v>95.6</v>
      </c>
      <c r="F7140" s="12">
        <v>91</v>
      </c>
      <c r="G7140" s="12">
        <v>92.25</v>
      </c>
      <c r="H7140" s="12">
        <v>92.773372981908807</v>
      </c>
      <c r="I7140">
        <v>1909106</v>
      </c>
      <c r="J7140">
        <v>12547</v>
      </c>
      <c r="K7140" s="12">
        <v>177114203</v>
      </c>
      <c r="L7140">
        <v>868376</v>
      </c>
      <c r="M7140">
        <v>45.49</v>
      </c>
      <c r="N7140">
        <v>4.5999999999999996</v>
      </c>
      <c r="O7140">
        <v>-3</v>
      </c>
      <c r="P7140">
        <f xml:space="preserve"> IF(Stock_Info[[#This Row],[Close Price]] &gt; Stock_Info[[#This Row],[Open Price]], 1, 0)</f>
        <v>0</v>
      </c>
      <c r="Q7140" t="str">
        <f>IF(AND(Stock_Info[[#This Row],[% Deli. Qty to Traded Qty]]&gt;80,Stock_Info[[#This Row],[No. of Trades]]&lt;3000),"Unusual Day","")</f>
        <v/>
      </c>
      <c r="R7140" t="str">
        <f>IF(AND(Stock_Info[[#This Row],[Spread High-Low]] &lt; 10, Stock_Info[[#This Row],[% Deli. Qty to Traded Qty]] &gt; 90), "Good Day", "")</f>
        <v/>
      </c>
    </row>
    <row r="7141" spans="1:18">
      <c r="A7141" t="s">
        <v>68</v>
      </c>
      <c r="B7141" s="1">
        <v>45701</v>
      </c>
      <c r="C7141" s="1" t="str">
        <f>"WEEK" &amp;" " &amp;  INT((DAY(Stock_Info[[#This Row],[Date]])+WEEKDAY(DATE(YEAR(Stock_Info[[#This Row],[Date]]),MONTH(Stock_Info[[#This Row],[Date]]),1))-1)/7)+1</f>
        <v>WEEK 3</v>
      </c>
      <c r="D7141" s="12">
        <v>95.7</v>
      </c>
      <c r="E7141" s="12">
        <v>96.65</v>
      </c>
      <c r="F7141" s="12">
        <v>94.45</v>
      </c>
      <c r="G7141" s="12">
        <v>94.65</v>
      </c>
      <c r="H7141" s="12">
        <v>95.644250173237651</v>
      </c>
      <c r="I7141">
        <v>1052023</v>
      </c>
      <c r="J7141">
        <v>5839</v>
      </c>
      <c r="K7141" s="12">
        <v>100619951</v>
      </c>
      <c r="L7141">
        <v>315921</v>
      </c>
      <c r="M7141">
        <v>30.03</v>
      </c>
      <c r="N7141">
        <v>2.2000000000000002</v>
      </c>
      <c r="O7141">
        <v>-1.05</v>
      </c>
      <c r="P7141">
        <f xml:space="preserve"> IF(Stock_Info[[#This Row],[Close Price]] &gt; Stock_Info[[#This Row],[Open Price]], 1, 0)</f>
        <v>0</v>
      </c>
      <c r="Q7141" t="str">
        <f>IF(AND(Stock_Info[[#This Row],[% Deli. Qty to Traded Qty]]&gt;80,Stock_Info[[#This Row],[No. of Trades]]&lt;3000),"Unusual Day","")</f>
        <v/>
      </c>
      <c r="R7141" t="str">
        <f>IF(AND(Stock_Info[[#This Row],[Spread High-Low]] &lt; 10, Stock_Info[[#This Row],[% Deli. Qty to Traded Qty]] &gt; 90), "Good Day", "")</f>
        <v/>
      </c>
    </row>
    <row r="7142" spans="1:18">
      <c r="A7142" t="s">
        <v>68</v>
      </c>
      <c r="B7142" s="1">
        <v>45700</v>
      </c>
      <c r="C7142" s="1" t="str">
        <f>"WEEK" &amp;" " &amp;  INT((DAY(Stock_Info[[#This Row],[Date]])+WEEKDAY(DATE(YEAR(Stock_Info[[#This Row],[Date]]),MONTH(Stock_Info[[#This Row],[Date]]),1))-1)/7)+1</f>
        <v>WEEK 3</v>
      </c>
      <c r="D7142" s="12">
        <v>95.35</v>
      </c>
      <c r="E7142" s="12">
        <v>96.3</v>
      </c>
      <c r="F7142" s="12">
        <v>91.85</v>
      </c>
      <c r="G7142" s="12">
        <v>95.7</v>
      </c>
      <c r="H7142" s="12">
        <v>94.333226770916951</v>
      </c>
      <c r="I7142">
        <v>1695407</v>
      </c>
      <c r="J7142">
        <v>10670</v>
      </c>
      <c r="K7142" s="12">
        <v>159933213</v>
      </c>
      <c r="L7142">
        <v>660452</v>
      </c>
      <c r="M7142">
        <v>38.96</v>
      </c>
      <c r="N7142">
        <v>4.45</v>
      </c>
      <c r="O7142">
        <v>0.35</v>
      </c>
      <c r="P7142">
        <f xml:space="preserve"> IF(Stock_Info[[#This Row],[Close Price]] &gt; Stock_Info[[#This Row],[Open Price]], 1, 0)</f>
        <v>1</v>
      </c>
      <c r="Q7142" t="str">
        <f>IF(AND(Stock_Info[[#This Row],[% Deli. Qty to Traded Qty]]&gt;80,Stock_Info[[#This Row],[No. of Trades]]&lt;3000),"Unusual Day","")</f>
        <v/>
      </c>
      <c r="R7142" t="str">
        <f>IF(AND(Stock_Info[[#This Row],[Spread High-Low]] &lt; 10, Stock_Info[[#This Row],[% Deli. Qty to Traded Qty]] &gt; 90), "Good Day", "")</f>
        <v/>
      </c>
    </row>
    <row r="7143" spans="1:18">
      <c r="A7143" t="s">
        <v>68</v>
      </c>
      <c r="B7143" s="1">
        <v>45699</v>
      </c>
      <c r="C7143" s="1" t="str">
        <f>"WEEK" &amp;" " &amp;  INT((DAY(Stock_Info[[#This Row],[Date]])+WEEKDAY(DATE(YEAR(Stock_Info[[#This Row],[Date]]),MONTH(Stock_Info[[#This Row],[Date]]),1))-1)/7)+1</f>
        <v>WEEK 3</v>
      </c>
      <c r="D7143" s="12">
        <v>98.45</v>
      </c>
      <c r="E7143" s="12">
        <v>98.7</v>
      </c>
      <c r="F7143" s="12">
        <v>95</v>
      </c>
      <c r="G7143" s="12">
        <v>95.25</v>
      </c>
      <c r="H7143" s="12">
        <v>96.054743105814154</v>
      </c>
      <c r="I7143">
        <v>701787</v>
      </c>
      <c r="J7143">
        <v>3537</v>
      </c>
      <c r="K7143" s="12">
        <v>67409970</v>
      </c>
      <c r="L7143">
        <v>257224</v>
      </c>
      <c r="M7143">
        <v>36.65</v>
      </c>
      <c r="N7143">
        <v>3.7</v>
      </c>
      <c r="O7143">
        <v>-3.2</v>
      </c>
      <c r="P7143">
        <f xml:space="preserve"> IF(Stock_Info[[#This Row],[Close Price]] &gt; Stock_Info[[#This Row],[Open Price]], 1, 0)</f>
        <v>0</v>
      </c>
      <c r="Q7143" t="str">
        <f>IF(AND(Stock_Info[[#This Row],[% Deli. Qty to Traded Qty]]&gt;80,Stock_Info[[#This Row],[No. of Trades]]&lt;3000),"Unusual Day","")</f>
        <v/>
      </c>
      <c r="R7143" t="str">
        <f>IF(AND(Stock_Info[[#This Row],[Spread High-Low]] &lt; 10, Stock_Info[[#This Row],[% Deli. Qty to Traded Qty]] &gt; 90), "Good Day", "")</f>
        <v/>
      </c>
    </row>
    <row r="7144" spans="1:18">
      <c r="A7144" t="s">
        <v>68</v>
      </c>
      <c r="B7144" s="1">
        <v>45698</v>
      </c>
      <c r="C7144" s="1" t="str">
        <f>"WEEK" &amp;" " &amp;  INT((DAY(Stock_Info[[#This Row],[Date]])+WEEKDAY(DATE(YEAR(Stock_Info[[#This Row],[Date]]),MONTH(Stock_Info[[#This Row],[Date]]),1))-1)/7)+1</f>
        <v>WEEK 3</v>
      </c>
      <c r="D7144" s="12">
        <v>99.5</v>
      </c>
      <c r="E7144" s="12">
        <v>99.8</v>
      </c>
      <c r="F7144" s="12">
        <v>97.85</v>
      </c>
      <c r="G7144" s="12">
        <v>98.25</v>
      </c>
      <c r="H7144" s="12">
        <v>98.527463852698475</v>
      </c>
      <c r="I7144">
        <v>889278</v>
      </c>
      <c r="J7144">
        <v>2600</v>
      </c>
      <c r="K7144" s="12">
        <v>87618306</v>
      </c>
      <c r="L7144">
        <v>580424</v>
      </c>
      <c r="M7144">
        <v>65.27</v>
      </c>
      <c r="N7144">
        <v>1.95</v>
      </c>
      <c r="O7144">
        <v>-1.25</v>
      </c>
      <c r="P7144">
        <f xml:space="preserve"> IF(Stock_Info[[#This Row],[Close Price]] &gt; Stock_Info[[#This Row],[Open Price]], 1, 0)</f>
        <v>0</v>
      </c>
      <c r="Q7144" t="str">
        <f>IF(AND(Stock_Info[[#This Row],[% Deli. Qty to Traded Qty]]&gt;80,Stock_Info[[#This Row],[No. of Trades]]&lt;3000),"Unusual Day","")</f>
        <v/>
      </c>
      <c r="R7144" t="str">
        <f>IF(AND(Stock_Info[[#This Row],[Spread High-Low]] &lt; 10, Stock_Info[[#This Row],[% Deli. Qty to Traded Qty]] &gt; 90), "Good Day", "")</f>
        <v/>
      </c>
    </row>
    <row r="7145" spans="1:18">
      <c r="A7145" t="s">
        <v>68</v>
      </c>
      <c r="B7145" s="1">
        <v>45695</v>
      </c>
      <c r="C7145" s="1" t="str">
        <f>"WEEK" &amp;" " &amp;  INT((DAY(Stock_Info[[#This Row],[Date]])+WEEKDAY(DATE(YEAR(Stock_Info[[#This Row],[Date]]),MONTH(Stock_Info[[#This Row],[Date]]),1))-1)/7)+1</f>
        <v>WEEK 2</v>
      </c>
      <c r="D7145" s="12">
        <v>100</v>
      </c>
      <c r="E7145" s="12">
        <v>100.3</v>
      </c>
      <c r="F7145" s="12">
        <v>98.25</v>
      </c>
      <c r="G7145" s="12">
        <v>99.15</v>
      </c>
      <c r="H7145" s="12">
        <v>99.153047493849002</v>
      </c>
      <c r="I7145">
        <v>1096163</v>
      </c>
      <c r="J7145">
        <v>4661</v>
      </c>
      <c r="K7145" s="12">
        <v>108687902</v>
      </c>
      <c r="L7145">
        <v>600146</v>
      </c>
      <c r="M7145">
        <v>54.75</v>
      </c>
      <c r="N7145">
        <v>2.0499999999999998</v>
      </c>
      <c r="O7145">
        <v>-0.85</v>
      </c>
      <c r="P7145">
        <f xml:space="preserve"> IF(Stock_Info[[#This Row],[Close Price]] &gt; Stock_Info[[#This Row],[Open Price]], 1, 0)</f>
        <v>0</v>
      </c>
      <c r="Q7145" t="str">
        <f>IF(AND(Stock_Info[[#This Row],[% Deli. Qty to Traded Qty]]&gt;80,Stock_Info[[#This Row],[No. of Trades]]&lt;3000),"Unusual Day","")</f>
        <v/>
      </c>
      <c r="R7145" t="str">
        <f>IF(AND(Stock_Info[[#This Row],[Spread High-Low]] &lt; 10, Stock_Info[[#This Row],[% Deli. Qty to Traded Qty]] &gt; 90), "Good Day", "")</f>
        <v/>
      </c>
    </row>
    <row r="7146" spans="1:18">
      <c r="A7146" t="s">
        <v>68</v>
      </c>
      <c r="B7146" s="1">
        <v>45694</v>
      </c>
      <c r="C7146" s="1" t="str">
        <f>"WEEK" &amp;" " &amp;  INT((DAY(Stock_Info[[#This Row],[Date]])+WEEKDAY(DATE(YEAR(Stock_Info[[#This Row],[Date]]),MONTH(Stock_Info[[#This Row],[Date]]),1))-1)/7)+1</f>
        <v>WEEK 2</v>
      </c>
      <c r="D7146" s="12">
        <v>100.65</v>
      </c>
      <c r="E7146" s="12">
        <v>101</v>
      </c>
      <c r="F7146" s="12">
        <v>99.4</v>
      </c>
      <c r="G7146" s="12">
        <v>99.7</v>
      </c>
      <c r="H7146" s="12">
        <v>99.975112892256618</v>
      </c>
      <c r="I7146">
        <v>383773</v>
      </c>
      <c r="J7146">
        <v>2770</v>
      </c>
      <c r="K7146" s="12">
        <v>38367749</v>
      </c>
      <c r="L7146">
        <v>133939</v>
      </c>
      <c r="M7146">
        <v>34.9</v>
      </c>
      <c r="N7146">
        <v>1.6</v>
      </c>
      <c r="O7146">
        <v>-0.95</v>
      </c>
      <c r="P7146">
        <f xml:space="preserve"> IF(Stock_Info[[#This Row],[Close Price]] &gt; Stock_Info[[#This Row],[Open Price]], 1, 0)</f>
        <v>0</v>
      </c>
      <c r="Q7146" t="str">
        <f>IF(AND(Stock_Info[[#This Row],[% Deli. Qty to Traded Qty]]&gt;80,Stock_Info[[#This Row],[No. of Trades]]&lt;3000),"Unusual Day","")</f>
        <v/>
      </c>
      <c r="R7146" t="str">
        <f>IF(AND(Stock_Info[[#This Row],[Spread High-Low]] &lt; 10, Stock_Info[[#This Row],[% Deli. Qty to Traded Qty]] &gt; 90), "Good Day", "")</f>
        <v/>
      </c>
    </row>
    <row r="7147" spans="1:18">
      <c r="A7147" t="s">
        <v>68</v>
      </c>
      <c r="B7147" s="1">
        <v>45693</v>
      </c>
      <c r="C7147" s="1" t="str">
        <f>"WEEK" &amp;" " &amp;  INT((DAY(Stock_Info[[#This Row],[Date]])+WEEKDAY(DATE(YEAR(Stock_Info[[#This Row],[Date]]),MONTH(Stock_Info[[#This Row],[Date]]),1))-1)/7)+1</f>
        <v>WEEK 2</v>
      </c>
      <c r="D7147" s="12">
        <v>100.1</v>
      </c>
      <c r="E7147" s="12">
        <v>101.2</v>
      </c>
      <c r="F7147" s="12">
        <v>100.05</v>
      </c>
      <c r="G7147" s="12">
        <v>100.25</v>
      </c>
      <c r="H7147" s="12">
        <v>100.64536898145619</v>
      </c>
      <c r="I7147">
        <v>1701969</v>
      </c>
      <c r="J7147">
        <v>9741</v>
      </c>
      <c r="K7147" s="12">
        <v>171295298</v>
      </c>
      <c r="L7147">
        <v>741951</v>
      </c>
      <c r="M7147">
        <v>43.59</v>
      </c>
      <c r="N7147">
        <v>1.1499999999999999</v>
      </c>
      <c r="O7147">
        <v>0.15</v>
      </c>
      <c r="P7147">
        <f xml:space="preserve"> IF(Stock_Info[[#This Row],[Close Price]] &gt; Stock_Info[[#This Row],[Open Price]], 1, 0)</f>
        <v>1</v>
      </c>
      <c r="Q7147" t="str">
        <f>IF(AND(Stock_Info[[#This Row],[% Deli. Qty to Traded Qty]]&gt;80,Stock_Info[[#This Row],[No. of Trades]]&lt;3000),"Unusual Day","")</f>
        <v/>
      </c>
      <c r="R7147" t="str">
        <f>IF(AND(Stock_Info[[#This Row],[Spread High-Low]] &lt; 10, Stock_Info[[#This Row],[% Deli. Qty to Traded Qty]] &gt; 90), "Good Day", "")</f>
        <v/>
      </c>
    </row>
    <row r="7148" spans="1:18">
      <c r="A7148" t="s">
        <v>68</v>
      </c>
      <c r="B7148" s="1">
        <v>45692</v>
      </c>
      <c r="C7148" s="1" t="str">
        <f>"WEEK" &amp;" " &amp;  INT((DAY(Stock_Info[[#This Row],[Date]])+WEEKDAY(DATE(YEAR(Stock_Info[[#This Row],[Date]]),MONTH(Stock_Info[[#This Row],[Date]]),1))-1)/7)+1</f>
        <v>WEEK 2</v>
      </c>
      <c r="D7148" s="12">
        <v>99.2</v>
      </c>
      <c r="E7148" s="12">
        <v>100.7</v>
      </c>
      <c r="F7148" s="12">
        <v>98.7</v>
      </c>
      <c r="G7148" s="12">
        <v>99.05</v>
      </c>
      <c r="H7148" s="12">
        <v>99.615435021769798</v>
      </c>
      <c r="I7148">
        <v>708091</v>
      </c>
      <c r="J7148">
        <v>3143</v>
      </c>
      <c r="K7148" s="12">
        <v>70536793</v>
      </c>
      <c r="L7148">
        <v>236539</v>
      </c>
      <c r="M7148">
        <v>33.409999999999997</v>
      </c>
      <c r="N7148">
        <v>2</v>
      </c>
      <c r="O7148">
        <v>-0.15</v>
      </c>
      <c r="P7148">
        <f xml:space="preserve"> IF(Stock_Info[[#This Row],[Close Price]] &gt; Stock_Info[[#This Row],[Open Price]], 1, 0)</f>
        <v>0</v>
      </c>
      <c r="Q7148" t="str">
        <f>IF(AND(Stock_Info[[#This Row],[% Deli. Qty to Traded Qty]]&gt;80,Stock_Info[[#This Row],[No. of Trades]]&lt;3000),"Unusual Day","")</f>
        <v/>
      </c>
      <c r="R7148" t="str">
        <f>IF(AND(Stock_Info[[#This Row],[Spread High-Low]] &lt; 10, Stock_Info[[#This Row],[% Deli. Qty to Traded Qty]] &gt; 90), "Good Day", "")</f>
        <v/>
      </c>
    </row>
    <row r="7149" spans="1:18">
      <c r="A7149" t="s">
        <v>68</v>
      </c>
      <c r="B7149" s="1">
        <v>45691</v>
      </c>
      <c r="C7149" s="1" t="str">
        <f>"WEEK" &amp;" " &amp;  INT((DAY(Stock_Info[[#This Row],[Date]])+WEEKDAY(DATE(YEAR(Stock_Info[[#This Row],[Date]]),MONTH(Stock_Info[[#This Row],[Date]]),1))-1)/7)+1</f>
        <v>WEEK 2</v>
      </c>
      <c r="D7149" s="12">
        <v>98.35</v>
      </c>
      <c r="E7149" s="12">
        <v>99.35</v>
      </c>
      <c r="F7149" s="12">
        <v>97.4</v>
      </c>
      <c r="G7149" s="12">
        <v>98.3</v>
      </c>
      <c r="H7149" s="12">
        <v>98.080235490477037</v>
      </c>
      <c r="I7149">
        <v>2523584</v>
      </c>
      <c r="J7149">
        <v>11973</v>
      </c>
      <c r="K7149" s="12">
        <v>247513713</v>
      </c>
      <c r="L7149">
        <v>1832915</v>
      </c>
      <c r="M7149">
        <v>72.63</v>
      </c>
      <c r="N7149">
        <v>1.95</v>
      </c>
      <c r="O7149">
        <v>-0.05</v>
      </c>
      <c r="P7149">
        <f xml:space="preserve"> IF(Stock_Info[[#This Row],[Close Price]] &gt; Stock_Info[[#This Row],[Open Price]], 1, 0)</f>
        <v>0</v>
      </c>
      <c r="Q7149" t="str">
        <f>IF(AND(Stock_Info[[#This Row],[% Deli. Qty to Traded Qty]]&gt;80,Stock_Info[[#This Row],[No. of Trades]]&lt;3000),"Unusual Day","")</f>
        <v/>
      </c>
      <c r="R7149" t="str">
        <f>IF(AND(Stock_Info[[#This Row],[Spread High-Low]] &lt; 10, Stock_Info[[#This Row],[% Deli. Qty to Traded Qty]] &gt; 90), "Good Day", "")</f>
        <v/>
      </c>
    </row>
    <row r="7150" spans="1:18">
      <c r="A7150" t="s">
        <v>68</v>
      </c>
      <c r="B7150" s="1">
        <v>45689</v>
      </c>
      <c r="C7150" s="1" t="str">
        <f>"WEEK" &amp;" " &amp;  INT((DAY(Stock_Info[[#This Row],[Date]])+WEEKDAY(DATE(YEAR(Stock_Info[[#This Row],[Date]]),MONTH(Stock_Info[[#This Row],[Date]]),1))-1)/7)+1</f>
        <v>WEEK 2</v>
      </c>
      <c r="D7150" s="12">
        <v>102</v>
      </c>
      <c r="E7150" s="12">
        <v>102.05</v>
      </c>
      <c r="F7150" s="12">
        <v>97.85</v>
      </c>
      <c r="G7150" s="12">
        <v>99.35</v>
      </c>
      <c r="H7150" s="12">
        <v>100.43016193658094</v>
      </c>
      <c r="I7150">
        <v>750973</v>
      </c>
      <c r="J7150">
        <v>4596</v>
      </c>
      <c r="K7150" s="12">
        <v>75420340</v>
      </c>
      <c r="L7150">
        <v>220872</v>
      </c>
      <c r="M7150">
        <v>29.41</v>
      </c>
      <c r="N7150">
        <v>4.2</v>
      </c>
      <c r="O7150">
        <v>-2.65</v>
      </c>
      <c r="P7150">
        <f xml:space="preserve"> IF(Stock_Info[[#This Row],[Close Price]] &gt; Stock_Info[[#This Row],[Open Price]], 1, 0)</f>
        <v>0</v>
      </c>
      <c r="Q7150" t="str">
        <f>IF(AND(Stock_Info[[#This Row],[% Deli. Qty to Traded Qty]]&gt;80,Stock_Info[[#This Row],[No. of Trades]]&lt;3000),"Unusual Day","")</f>
        <v/>
      </c>
      <c r="R7150" t="str">
        <f>IF(AND(Stock_Info[[#This Row],[Spread High-Low]] &lt; 10, Stock_Info[[#This Row],[% Deli. Qty to Traded Qty]] &gt; 90), "Good Day", "")</f>
        <v/>
      </c>
    </row>
    <row r="7151" spans="1:18">
      <c r="A7151" t="s">
        <v>68</v>
      </c>
      <c r="B7151" s="1">
        <v>45688</v>
      </c>
      <c r="C7151" s="1" t="str">
        <f>"WEEK" &amp;" " &amp;  INT((DAY(Stock_Info[[#This Row],[Date]])+WEEKDAY(DATE(YEAR(Stock_Info[[#This Row],[Date]]),MONTH(Stock_Info[[#This Row],[Date]]),1))-1)/7)+1</f>
        <v>WEEK 5</v>
      </c>
      <c r="D7151" s="12">
        <v>97</v>
      </c>
      <c r="E7151" s="12">
        <v>101.85</v>
      </c>
      <c r="F7151" s="12">
        <v>96.45</v>
      </c>
      <c r="G7151" s="12">
        <v>101.15</v>
      </c>
      <c r="H7151" s="12">
        <v>99.733446129255569</v>
      </c>
      <c r="I7151">
        <v>2993016</v>
      </c>
      <c r="J7151">
        <v>12510</v>
      </c>
      <c r="K7151" s="12">
        <v>298503800</v>
      </c>
      <c r="L7151">
        <v>1245239</v>
      </c>
      <c r="M7151">
        <v>41.6</v>
      </c>
      <c r="N7151">
        <v>5.4</v>
      </c>
      <c r="O7151">
        <v>4.1500000000000004</v>
      </c>
      <c r="P7151">
        <f xml:space="preserve"> IF(Stock_Info[[#This Row],[Close Price]] &gt; Stock_Info[[#This Row],[Open Price]], 1, 0)</f>
        <v>1</v>
      </c>
      <c r="Q7151" t="str">
        <f>IF(AND(Stock_Info[[#This Row],[% Deli. Qty to Traded Qty]]&gt;80,Stock_Info[[#This Row],[No. of Trades]]&lt;3000),"Unusual Day","")</f>
        <v/>
      </c>
      <c r="R7151" t="str">
        <f>IF(AND(Stock_Info[[#This Row],[Spread High-Low]] &lt; 10, Stock_Info[[#This Row],[% Deli. Qty to Traded Qty]] &gt; 90), "Good Day", "")</f>
        <v/>
      </c>
    </row>
    <row r="7152" spans="1:18">
      <c r="A7152" t="s">
        <v>68</v>
      </c>
      <c r="B7152" s="1">
        <v>45687</v>
      </c>
      <c r="C7152" s="1" t="str">
        <f>"WEEK" &amp;" " &amp;  INT((DAY(Stock_Info[[#This Row],[Date]])+WEEKDAY(DATE(YEAR(Stock_Info[[#This Row],[Date]]),MONTH(Stock_Info[[#This Row],[Date]]),1))-1)/7)+1</f>
        <v>WEEK 5</v>
      </c>
      <c r="D7152" s="12">
        <v>98.2</v>
      </c>
      <c r="E7152" s="12">
        <v>98.45</v>
      </c>
      <c r="F7152" s="12">
        <v>96</v>
      </c>
      <c r="G7152" s="12">
        <v>96.55</v>
      </c>
      <c r="H7152" s="12">
        <v>97.01257428816686</v>
      </c>
      <c r="I7152">
        <v>1368825</v>
      </c>
      <c r="J7152">
        <v>7845</v>
      </c>
      <c r="K7152" s="12">
        <v>132793237</v>
      </c>
      <c r="L7152">
        <v>558542</v>
      </c>
      <c r="M7152">
        <v>40.799999999999997</v>
      </c>
      <c r="N7152">
        <v>2.4500000000000002</v>
      </c>
      <c r="O7152">
        <v>-1.65</v>
      </c>
      <c r="P7152">
        <f xml:space="preserve"> IF(Stock_Info[[#This Row],[Close Price]] &gt; Stock_Info[[#This Row],[Open Price]], 1, 0)</f>
        <v>0</v>
      </c>
      <c r="Q7152" t="str">
        <f>IF(AND(Stock_Info[[#This Row],[% Deli. Qty to Traded Qty]]&gt;80,Stock_Info[[#This Row],[No. of Trades]]&lt;3000),"Unusual Day","")</f>
        <v/>
      </c>
      <c r="R7152" t="str">
        <f>IF(AND(Stock_Info[[#This Row],[Spread High-Low]] &lt; 10, Stock_Info[[#This Row],[% Deli. Qty to Traded Qty]] &gt; 90), "Good Day", "")</f>
        <v/>
      </c>
    </row>
    <row r="7153" spans="1:18">
      <c r="A7153" t="s">
        <v>68</v>
      </c>
      <c r="B7153" s="1">
        <v>45686</v>
      </c>
      <c r="C7153" s="1" t="str">
        <f>"WEEK" &amp;" " &amp;  INT((DAY(Stock_Info[[#This Row],[Date]])+WEEKDAY(DATE(YEAR(Stock_Info[[#This Row],[Date]]),MONTH(Stock_Info[[#This Row],[Date]]),1))-1)/7)+1</f>
        <v>WEEK 5</v>
      </c>
      <c r="D7153" s="12">
        <v>100.15</v>
      </c>
      <c r="E7153" s="12">
        <v>100.3</v>
      </c>
      <c r="F7153" s="12">
        <v>97.3</v>
      </c>
      <c r="G7153" s="12">
        <v>97.8</v>
      </c>
      <c r="H7153" s="12">
        <v>98.553755588587762</v>
      </c>
      <c r="I7153">
        <v>1388544</v>
      </c>
      <c r="J7153">
        <v>8794</v>
      </c>
      <c r="K7153" s="12">
        <v>136846226</v>
      </c>
      <c r="L7153">
        <v>494461</v>
      </c>
      <c r="M7153">
        <v>35.61</v>
      </c>
      <c r="N7153">
        <v>3</v>
      </c>
      <c r="O7153">
        <v>-2.35</v>
      </c>
      <c r="P7153">
        <f xml:space="preserve"> IF(Stock_Info[[#This Row],[Close Price]] &gt; Stock_Info[[#This Row],[Open Price]], 1, 0)</f>
        <v>0</v>
      </c>
      <c r="Q7153" t="str">
        <f>IF(AND(Stock_Info[[#This Row],[% Deli. Qty to Traded Qty]]&gt;80,Stock_Info[[#This Row],[No. of Trades]]&lt;3000),"Unusual Day","")</f>
        <v/>
      </c>
      <c r="R7153" t="str">
        <f>IF(AND(Stock_Info[[#This Row],[Spread High-Low]] &lt; 10, Stock_Info[[#This Row],[% Deli. Qty to Traded Qty]] &gt; 90), "Good Day", "")</f>
        <v/>
      </c>
    </row>
    <row r="7154" spans="1:18">
      <c r="A7154" t="s">
        <v>68</v>
      </c>
      <c r="B7154" s="1">
        <v>45685</v>
      </c>
      <c r="C7154" s="1" t="str">
        <f>"WEEK" &amp;" " &amp;  INT((DAY(Stock_Info[[#This Row],[Date]])+WEEKDAY(DATE(YEAR(Stock_Info[[#This Row],[Date]]),MONTH(Stock_Info[[#This Row],[Date]]),1))-1)/7)+1</f>
        <v>WEEK 5</v>
      </c>
      <c r="D7154" s="12">
        <v>96.6</v>
      </c>
      <c r="E7154" s="12">
        <v>100.15</v>
      </c>
      <c r="F7154" s="12">
        <v>95.75</v>
      </c>
      <c r="G7154" s="12">
        <v>99.8</v>
      </c>
      <c r="H7154" s="12">
        <v>98.320488868706676</v>
      </c>
      <c r="I7154">
        <v>2565515</v>
      </c>
      <c r="J7154">
        <v>9689</v>
      </c>
      <c r="K7154" s="12">
        <v>252242689</v>
      </c>
      <c r="L7154">
        <v>881747</v>
      </c>
      <c r="M7154">
        <v>34.369999999999997</v>
      </c>
      <c r="N7154">
        <v>4.4000000000000004</v>
      </c>
      <c r="O7154">
        <v>3.2</v>
      </c>
      <c r="P7154">
        <f xml:space="preserve"> IF(Stock_Info[[#This Row],[Close Price]] &gt; Stock_Info[[#This Row],[Open Price]], 1, 0)</f>
        <v>1</v>
      </c>
      <c r="Q7154" t="str">
        <f>IF(AND(Stock_Info[[#This Row],[% Deli. Qty to Traded Qty]]&gt;80,Stock_Info[[#This Row],[No. of Trades]]&lt;3000),"Unusual Day","")</f>
        <v/>
      </c>
      <c r="R7154" t="str">
        <f>IF(AND(Stock_Info[[#This Row],[Spread High-Low]] &lt; 10, Stock_Info[[#This Row],[% Deli. Qty to Traded Qty]] &gt; 90), "Good Day", "")</f>
        <v/>
      </c>
    </row>
    <row r="7155" spans="1:18">
      <c r="A7155" t="s">
        <v>68</v>
      </c>
      <c r="B7155" s="1">
        <v>45684</v>
      </c>
      <c r="C7155" s="1" t="str">
        <f>"WEEK" &amp;" " &amp;  INT((DAY(Stock_Info[[#This Row],[Date]])+WEEKDAY(DATE(YEAR(Stock_Info[[#This Row],[Date]]),MONTH(Stock_Info[[#This Row],[Date]]),1))-1)/7)+1</f>
        <v>WEEK 5</v>
      </c>
      <c r="D7155" s="12">
        <v>97.15</v>
      </c>
      <c r="E7155" s="12">
        <v>97.2</v>
      </c>
      <c r="F7155" s="12">
        <v>94.7</v>
      </c>
      <c r="G7155" s="12">
        <v>95.55</v>
      </c>
      <c r="H7155" s="12">
        <v>96.067621096625871</v>
      </c>
      <c r="I7155">
        <v>664201</v>
      </c>
      <c r="J7155">
        <v>4326</v>
      </c>
      <c r="K7155" s="12">
        <v>63808210</v>
      </c>
      <c r="L7155">
        <v>162231</v>
      </c>
      <c r="M7155">
        <v>24.42</v>
      </c>
      <c r="N7155">
        <v>2.5</v>
      </c>
      <c r="O7155">
        <v>-1.6</v>
      </c>
      <c r="P7155">
        <f xml:space="preserve"> IF(Stock_Info[[#This Row],[Close Price]] &gt; Stock_Info[[#This Row],[Open Price]], 1, 0)</f>
        <v>0</v>
      </c>
      <c r="Q7155" t="str">
        <f>IF(AND(Stock_Info[[#This Row],[% Deli. Qty to Traded Qty]]&gt;80,Stock_Info[[#This Row],[No. of Trades]]&lt;3000),"Unusual Day","")</f>
        <v/>
      </c>
      <c r="R7155" t="str">
        <f>IF(AND(Stock_Info[[#This Row],[Spread High-Low]] &lt; 10, Stock_Info[[#This Row],[% Deli. Qty to Traded Qty]] &gt; 90), "Good Day", "")</f>
        <v/>
      </c>
    </row>
    <row r="7156" spans="1:18">
      <c r="A7156" t="s">
        <v>68</v>
      </c>
      <c r="B7156" s="1">
        <v>45681</v>
      </c>
      <c r="C7156" s="1" t="str">
        <f>"WEEK" &amp;" " &amp;  INT((DAY(Stock_Info[[#This Row],[Date]])+WEEKDAY(DATE(YEAR(Stock_Info[[#This Row],[Date]]),MONTH(Stock_Info[[#This Row],[Date]]),1))-1)/7)+1</f>
        <v>WEEK 4</v>
      </c>
      <c r="D7156" s="12">
        <v>99.35</v>
      </c>
      <c r="E7156" s="12">
        <v>99.8</v>
      </c>
      <c r="F7156" s="12">
        <v>96.6</v>
      </c>
      <c r="G7156" s="12">
        <v>97.55</v>
      </c>
      <c r="H7156" s="12">
        <v>98.105699528015322</v>
      </c>
      <c r="I7156">
        <v>1190081</v>
      </c>
      <c r="J7156">
        <v>5753</v>
      </c>
      <c r="K7156" s="12">
        <v>116753729</v>
      </c>
      <c r="L7156">
        <v>411932</v>
      </c>
      <c r="M7156">
        <v>34.61</v>
      </c>
      <c r="N7156">
        <v>3.2</v>
      </c>
      <c r="O7156">
        <v>-1.8</v>
      </c>
      <c r="P7156">
        <f xml:space="preserve"> IF(Stock_Info[[#This Row],[Close Price]] &gt; Stock_Info[[#This Row],[Open Price]], 1, 0)</f>
        <v>0</v>
      </c>
      <c r="Q7156" t="str">
        <f>IF(AND(Stock_Info[[#This Row],[% Deli. Qty to Traded Qty]]&gt;80,Stock_Info[[#This Row],[No. of Trades]]&lt;3000),"Unusual Day","")</f>
        <v/>
      </c>
      <c r="R7156" t="str">
        <f>IF(AND(Stock_Info[[#This Row],[Spread High-Low]] &lt; 10, Stock_Info[[#This Row],[% Deli. Qty to Traded Qty]] &gt; 90), "Good Day", "")</f>
        <v/>
      </c>
    </row>
    <row r="7157" spans="1:18">
      <c r="A7157" t="s">
        <v>68</v>
      </c>
      <c r="B7157" s="1">
        <v>45680</v>
      </c>
      <c r="C7157" s="1" t="str">
        <f>"WEEK" &amp;" " &amp;  INT((DAY(Stock_Info[[#This Row],[Date]])+WEEKDAY(DATE(YEAR(Stock_Info[[#This Row],[Date]]),MONTH(Stock_Info[[#This Row],[Date]]),1))-1)/7)+1</f>
        <v>WEEK 4</v>
      </c>
      <c r="D7157" s="12">
        <v>98.1</v>
      </c>
      <c r="E7157" s="12">
        <v>99.8</v>
      </c>
      <c r="F7157" s="12">
        <v>97.3</v>
      </c>
      <c r="G7157" s="12">
        <v>99.35</v>
      </c>
      <c r="H7157" s="12">
        <v>98.728935201405207</v>
      </c>
      <c r="I7157">
        <v>842009</v>
      </c>
      <c r="J7157">
        <v>5416</v>
      </c>
      <c r="K7157" s="12">
        <v>83130652</v>
      </c>
      <c r="L7157">
        <v>302838</v>
      </c>
      <c r="M7157">
        <v>35.97</v>
      </c>
      <c r="N7157">
        <v>2.5</v>
      </c>
      <c r="O7157">
        <v>1.25</v>
      </c>
      <c r="P7157">
        <f xml:space="preserve"> IF(Stock_Info[[#This Row],[Close Price]] &gt; Stock_Info[[#This Row],[Open Price]], 1, 0)</f>
        <v>1</v>
      </c>
      <c r="Q7157" t="str">
        <f>IF(AND(Stock_Info[[#This Row],[% Deli. Qty to Traded Qty]]&gt;80,Stock_Info[[#This Row],[No. of Trades]]&lt;3000),"Unusual Day","")</f>
        <v/>
      </c>
      <c r="R7157" t="str">
        <f>IF(AND(Stock_Info[[#This Row],[Spread High-Low]] &lt; 10, Stock_Info[[#This Row],[% Deli. Qty to Traded Qty]] &gt; 90), "Good Day", "")</f>
        <v/>
      </c>
    </row>
    <row r="7158" spans="1:18">
      <c r="A7158" t="s">
        <v>68</v>
      </c>
      <c r="B7158" s="1">
        <v>45679</v>
      </c>
      <c r="C7158" s="1" t="str">
        <f>"WEEK" &amp;" " &amp;  INT((DAY(Stock_Info[[#This Row],[Date]])+WEEKDAY(DATE(YEAR(Stock_Info[[#This Row],[Date]]),MONTH(Stock_Info[[#This Row],[Date]]),1))-1)/7)+1</f>
        <v>WEEK 4</v>
      </c>
      <c r="D7158" s="12">
        <v>100.35</v>
      </c>
      <c r="E7158" s="12">
        <v>100.7</v>
      </c>
      <c r="F7158" s="12">
        <v>96.3</v>
      </c>
      <c r="G7158" s="12">
        <v>98.2</v>
      </c>
      <c r="H7158" s="12">
        <v>97.980982883780442</v>
      </c>
      <c r="I7158">
        <v>981642</v>
      </c>
      <c r="J7158">
        <v>3974</v>
      </c>
      <c r="K7158" s="12">
        <v>96182248</v>
      </c>
      <c r="L7158">
        <v>286430</v>
      </c>
      <c r="M7158">
        <v>29.18</v>
      </c>
      <c r="N7158">
        <v>4.4000000000000004</v>
      </c>
      <c r="O7158">
        <v>-2.15</v>
      </c>
      <c r="P7158">
        <f xml:space="preserve"> IF(Stock_Info[[#This Row],[Close Price]] &gt; Stock_Info[[#This Row],[Open Price]], 1, 0)</f>
        <v>0</v>
      </c>
      <c r="Q7158" t="str">
        <f>IF(AND(Stock_Info[[#This Row],[% Deli. Qty to Traded Qty]]&gt;80,Stock_Info[[#This Row],[No. of Trades]]&lt;3000),"Unusual Day","")</f>
        <v/>
      </c>
      <c r="R7158" t="str">
        <f>IF(AND(Stock_Info[[#This Row],[Spread High-Low]] &lt; 10, Stock_Info[[#This Row],[% Deli. Qty to Traded Qty]] &gt; 90), "Good Day", "")</f>
        <v/>
      </c>
    </row>
    <row r="7159" spans="1:18">
      <c r="A7159" t="s">
        <v>68</v>
      </c>
      <c r="B7159" s="1">
        <v>45678</v>
      </c>
      <c r="C7159" s="1" t="str">
        <f>"WEEK" &amp;" " &amp;  INT((DAY(Stock_Info[[#This Row],[Date]])+WEEKDAY(DATE(YEAR(Stock_Info[[#This Row],[Date]]),MONTH(Stock_Info[[#This Row],[Date]]),1))-1)/7)+1</f>
        <v>WEEK 4</v>
      </c>
      <c r="D7159" s="12">
        <v>101.5</v>
      </c>
      <c r="E7159" s="12">
        <v>101.85</v>
      </c>
      <c r="F7159" s="12">
        <v>99.5</v>
      </c>
      <c r="G7159" s="12">
        <v>100.3</v>
      </c>
      <c r="H7159" s="12">
        <v>100.564128984196</v>
      </c>
      <c r="I7159">
        <v>907429</v>
      </c>
      <c r="J7159">
        <v>5044</v>
      </c>
      <c r="K7159" s="12">
        <v>91254807</v>
      </c>
      <c r="L7159">
        <v>268534</v>
      </c>
      <c r="M7159">
        <v>29.59</v>
      </c>
      <c r="N7159">
        <v>2.35</v>
      </c>
      <c r="O7159">
        <v>-1.2</v>
      </c>
      <c r="P7159">
        <f xml:space="preserve"> IF(Stock_Info[[#This Row],[Close Price]] &gt; Stock_Info[[#This Row],[Open Price]], 1, 0)</f>
        <v>0</v>
      </c>
      <c r="Q7159" t="str">
        <f>IF(AND(Stock_Info[[#This Row],[% Deli. Qty to Traded Qty]]&gt;80,Stock_Info[[#This Row],[No. of Trades]]&lt;3000),"Unusual Day","")</f>
        <v/>
      </c>
      <c r="R7159" t="str">
        <f>IF(AND(Stock_Info[[#This Row],[Spread High-Low]] &lt; 10, Stock_Info[[#This Row],[% Deli. Qty to Traded Qty]] &gt; 90), "Good Day", "")</f>
        <v/>
      </c>
    </row>
    <row r="7160" spans="1:18">
      <c r="A7160" t="s">
        <v>68</v>
      </c>
      <c r="B7160" s="1">
        <v>45677</v>
      </c>
      <c r="C7160" s="1" t="str">
        <f>"WEEK" &amp;" " &amp;  INT((DAY(Stock_Info[[#This Row],[Date]])+WEEKDAY(DATE(YEAR(Stock_Info[[#This Row],[Date]]),MONTH(Stock_Info[[#This Row],[Date]]),1))-1)/7)+1</f>
        <v>WEEK 4</v>
      </c>
      <c r="D7160" s="12">
        <v>100.6</v>
      </c>
      <c r="E7160" s="12">
        <v>102.75</v>
      </c>
      <c r="F7160" s="12">
        <v>99.5</v>
      </c>
      <c r="G7160" s="12">
        <v>101.05</v>
      </c>
      <c r="H7160" s="12">
        <v>101.35725402933859</v>
      </c>
      <c r="I7160">
        <v>1393591</v>
      </c>
      <c r="J7160">
        <v>6616</v>
      </c>
      <c r="K7160" s="12">
        <v>141250557</v>
      </c>
      <c r="L7160">
        <v>499438</v>
      </c>
      <c r="M7160">
        <v>35.840000000000003</v>
      </c>
      <c r="N7160">
        <v>3.25</v>
      </c>
      <c r="O7160">
        <v>0.45</v>
      </c>
      <c r="P7160">
        <f xml:space="preserve"> IF(Stock_Info[[#This Row],[Close Price]] &gt; Stock_Info[[#This Row],[Open Price]], 1, 0)</f>
        <v>1</v>
      </c>
      <c r="Q7160" t="str">
        <f>IF(AND(Stock_Info[[#This Row],[% Deli. Qty to Traded Qty]]&gt;80,Stock_Info[[#This Row],[No. of Trades]]&lt;3000),"Unusual Day","")</f>
        <v/>
      </c>
      <c r="R7160" t="str">
        <f>IF(AND(Stock_Info[[#This Row],[Spread High-Low]] &lt; 10, Stock_Info[[#This Row],[% Deli. Qty to Traded Qty]] &gt; 90), "Good Day", "")</f>
        <v/>
      </c>
    </row>
    <row r="7161" spans="1:18">
      <c r="A7161" t="s">
        <v>68</v>
      </c>
      <c r="B7161" s="1">
        <v>45674</v>
      </c>
      <c r="C7161" s="1" t="str">
        <f>"WEEK" &amp;" " &amp;  INT((DAY(Stock_Info[[#This Row],[Date]])+WEEKDAY(DATE(YEAR(Stock_Info[[#This Row],[Date]]),MONTH(Stock_Info[[#This Row],[Date]]),1))-1)/7)+1</f>
        <v>WEEK 3</v>
      </c>
      <c r="D7161" s="12">
        <v>100.45</v>
      </c>
      <c r="E7161" s="12">
        <v>100.7</v>
      </c>
      <c r="F7161" s="12">
        <v>99.35</v>
      </c>
      <c r="G7161" s="12">
        <v>100.15</v>
      </c>
      <c r="H7161" s="12">
        <v>99.953984010707501</v>
      </c>
      <c r="I7161">
        <v>555872</v>
      </c>
      <c r="J7161">
        <v>2567</v>
      </c>
      <c r="K7161" s="12">
        <v>55561621</v>
      </c>
      <c r="L7161">
        <v>153876</v>
      </c>
      <c r="M7161">
        <v>27.68</v>
      </c>
      <c r="N7161">
        <v>1.35</v>
      </c>
      <c r="O7161">
        <v>-0.3</v>
      </c>
      <c r="P7161">
        <f xml:space="preserve"> IF(Stock_Info[[#This Row],[Close Price]] &gt; Stock_Info[[#This Row],[Open Price]], 1, 0)</f>
        <v>0</v>
      </c>
      <c r="Q7161" t="str">
        <f>IF(AND(Stock_Info[[#This Row],[% Deli. Qty to Traded Qty]]&gt;80,Stock_Info[[#This Row],[No. of Trades]]&lt;3000),"Unusual Day","")</f>
        <v/>
      </c>
      <c r="R7161" t="str">
        <f>IF(AND(Stock_Info[[#This Row],[Spread High-Low]] &lt; 10, Stock_Info[[#This Row],[% Deli. Qty to Traded Qty]] &gt; 90), "Good Day", "")</f>
        <v/>
      </c>
    </row>
    <row r="7162" spans="1:18">
      <c r="A7162" t="s">
        <v>68</v>
      </c>
      <c r="B7162" s="1">
        <v>45673</v>
      </c>
      <c r="C7162" s="1" t="str">
        <f>"WEEK" &amp;" " &amp;  INT((DAY(Stock_Info[[#This Row],[Date]])+WEEKDAY(DATE(YEAR(Stock_Info[[#This Row],[Date]]),MONTH(Stock_Info[[#This Row],[Date]]),1))-1)/7)+1</f>
        <v>WEEK 3</v>
      </c>
      <c r="D7162" s="12">
        <v>99.4</v>
      </c>
      <c r="E7162" s="12">
        <v>101.9</v>
      </c>
      <c r="F7162" s="12">
        <v>99.4</v>
      </c>
      <c r="G7162" s="12">
        <v>100.2</v>
      </c>
      <c r="H7162" s="12">
        <v>100.88354093458989</v>
      </c>
      <c r="I7162">
        <v>1431430</v>
      </c>
      <c r="J7162">
        <v>7584</v>
      </c>
      <c r="K7162" s="12">
        <v>144407727</v>
      </c>
      <c r="L7162">
        <v>482979</v>
      </c>
      <c r="M7162">
        <v>33.74</v>
      </c>
      <c r="N7162">
        <v>2.5</v>
      </c>
      <c r="O7162">
        <v>0.8</v>
      </c>
      <c r="P7162">
        <f xml:space="preserve"> IF(Stock_Info[[#This Row],[Close Price]] &gt; Stock_Info[[#This Row],[Open Price]], 1, 0)</f>
        <v>1</v>
      </c>
      <c r="Q7162" t="str">
        <f>IF(AND(Stock_Info[[#This Row],[% Deli. Qty to Traded Qty]]&gt;80,Stock_Info[[#This Row],[No. of Trades]]&lt;3000),"Unusual Day","")</f>
        <v/>
      </c>
      <c r="R7162" t="str">
        <f>IF(AND(Stock_Info[[#This Row],[Spread High-Low]] &lt; 10, Stock_Info[[#This Row],[% Deli. Qty to Traded Qty]] &gt; 90), "Good Day", "")</f>
        <v/>
      </c>
    </row>
    <row r="7163" spans="1:18">
      <c r="A7163" t="s">
        <v>68</v>
      </c>
      <c r="B7163" s="1">
        <v>45672</v>
      </c>
      <c r="C7163" s="1" t="str">
        <f>"WEEK" &amp;" " &amp;  INT((DAY(Stock_Info[[#This Row],[Date]])+WEEKDAY(DATE(YEAR(Stock_Info[[#This Row],[Date]]),MONTH(Stock_Info[[#This Row],[Date]]),1))-1)/7)+1</f>
        <v>WEEK 3</v>
      </c>
      <c r="D7163" s="12">
        <v>99.45</v>
      </c>
      <c r="E7163" s="12">
        <v>99.95</v>
      </c>
      <c r="F7163" s="12">
        <v>97.5</v>
      </c>
      <c r="G7163" s="12">
        <v>98.25</v>
      </c>
      <c r="H7163" s="12">
        <v>98.7915547118794</v>
      </c>
      <c r="I7163">
        <v>940856</v>
      </c>
      <c r="J7163">
        <v>6305</v>
      </c>
      <c r="K7163" s="12">
        <v>92948627</v>
      </c>
      <c r="L7163">
        <v>209291</v>
      </c>
      <c r="M7163">
        <v>22.24</v>
      </c>
      <c r="N7163">
        <v>2.4500000000000002</v>
      </c>
      <c r="O7163">
        <v>-1.2</v>
      </c>
      <c r="P7163">
        <f xml:space="preserve"> IF(Stock_Info[[#This Row],[Close Price]] &gt; Stock_Info[[#This Row],[Open Price]], 1, 0)</f>
        <v>0</v>
      </c>
      <c r="Q7163" t="str">
        <f>IF(AND(Stock_Info[[#This Row],[% Deli. Qty to Traded Qty]]&gt;80,Stock_Info[[#This Row],[No. of Trades]]&lt;3000),"Unusual Day","")</f>
        <v/>
      </c>
      <c r="R7163" t="str">
        <f>IF(AND(Stock_Info[[#This Row],[Spread High-Low]] &lt; 10, Stock_Info[[#This Row],[% Deli. Qty to Traded Qty]] &gt; 90), "Good Day", "")</f>
        <v/>
      </c>
    </row>
    <row r="7164" spans="1:18">
      <c r="A7164" t="s">
        <v>68</v>
      </c>
      <c r="B7164" s="1">
        <v>45671</v>
      </c>
      <c r="C7164" s="1" t="str">
        <f>"WEEK" &amp;" " &amp;  INT((DAY(Stock_Info[[#This Row],[Date]])+WEEKDAY(DATE(YEAR(Stock_Info[[#This Row],[Date]]),MONTH(Stock_Info[[#This Row],[Date]]),1))-1)/7)+1</f>
        <v>WEEK 3</v>
      </c>
      <c r="D7164" s="12">
        <v>95.4</v>
      </c>
      <c r="E7164" s="12">
        <v>99.1</v>
      </c>
      <c r="F7164" s="12">
        <v>95.4</v>
      </c>
      <c r="G7164" s="12">
        <v>98.6</v>
      </c>
      <c r="H7164" s="12">
        <v>97.527519333791389</v>
      </c>
      <c r="I7164">
        <v>774292</v>
      </c>
      <c r="J7164">
        <v>3537</v>
      </c>
      <c r="K7164" s="12">
        <v>75514778</v>
      </c>
      <c r="L7164">
        <v>189390</v>
      </c>
      <c r="M7164">
        <v>24.46</v>
      </c>
      <c r="N7164">
        <v>3.7</v>
      </c>
      <c r="O7164">
        <v>3.2</v>
      </c>
      <c r="P7164">
        <f xml:space="preserve"> IF(Stock_Info[[#This Row],[Close Price]] &gt; Stock_Info[[#This Row],[Open Price]], 1, 0)</f>
        <v>1</v>
      </c>
      <c r="Q7164" t="str">
        <f>IF(AND(Stock_Info[[#This Row],[% Deli. Qty to Traded Qty]]&gt;80,Stock_Info[[#This Row],[No. of Trades]]&lt;3000),"Unusual Day","")</f>
        <v/>
      </c>
      <c r="R7164" t="str">
        <f>IF(AND(Stock_Info[[#This Row],[Spread High-Low]] &lt; 10, Stock_Info[[#This Row],[% Deli. Qty to Traded Qty]] &gt; 90), "Good Day", "")</f>
        <v/>
      </c>
    </row>
    <row r="7165" spans="1:18">
      <c r="A7165" t="s">
        <v>68</v>
      </c>
      <c r="B7165" s="1">
        <v>45670</v>
      </c>
      <c r="C7165" s="1" t="str">
        <f>"WEEK" &amp;" " &amp;  INT((DAY(Stock_Info[[#This Row],[Date]])+WEEKDAY(DATE(YEAR(Stock_Info[[#This Row],[Date]]),MONTH(Stock_Info[[#This Row],[Date]]),1))-1)/7)+1</f>
        <v>WEEK 3</v>
      </c>
      <c r="D7165" s="12">
        <v>98.3</v>
      </c>
      <c r="E7165" s="12">
        <v>98.45</v>
      </c>
      <c r="F7165" s="12">
        <v>94.65</v>
      </c>
      <c r="G7165" s="12">
        <v>95.4</v>
      </c>
      <c r="H7165" s="12">
        <v>97.020603382934354</v>
      </c>
      <c r="I7165">
        <v>3857716</v>
      </c>
      <c r="J7165">
        <v>16646</v>
      </c>
      <c r="K7165" s="12">
        <v>374277934</v>
      </c>
      <c r="L7165">
        <v>2083895</v>
      </c>
      <c r="M7165">
        <v>54.02</v>
      </c>
      <c r="N7165">
        <v>3.8</v>
      </c>
      <c r="O7165">
        <v>-2.9</v>
      </c>
      <c r="P7165">
        <f xml:space="preserve"> IF(Stock_Info[[#This Row],[Close Price]] &gt; Stock_Info[[#This Row],[Open Price]], 1, 0)</f>
        <v>0</v>
      </c>
      <c r="Q7165" t="str">
        <f>IF(AND(Stock_Info[[#This Row],[% Deli. Qty to Traded Qty]]&gt;80,Stock_Info[[#This Row],[No. of Trades]]&lt;3000),"Unusual Day","")</f>
        <v/>
      </c>
      <c r="R7165" t="str">
        <f>IF(AND(Stock_Info[[#This Row],[Spread High-Low]] &lt; 10, Stock_Info[[#This Row],[% Deli. Qty to Traded Qty]] &gt; 90), "Good Day", "")</f>
        <v/>
      </c>
    </row>
    <row r="7166" spans="1:18">
      <c r="A7166" t="s">
        <v>68</v>
      </c>
      <c r="B7166" s="1">
        <v>45667</v>
      </c>
      <c r="C7166" s="1" t="str">
        <f>"WEEK" &amp;" " &amp;  INT((DAY(Stock_Info[[#This Row],[Date]])+WEEKDAY(DATE(YEAR(Stock_Info[[#This Row],[Date]]),MONTH(Stock_Info[[#This Row],[Date]]),1))-1)/7)+1</f>
        <v>WEEK 2</v>
      </c>
      <c r="D7166" s="12">
        <v>101.95</v>
      </c>
      <c r="E7166" s="12">
        <v>101.95</v>
      </c>
      <c r="F7166" s="12">
        <v>98.3</v>
      </c>
      <c r="G7166" s="12">
        <v>98.65</v>
      </c>
      <c r="H7166" s="12">
        <v>99.765383981102318</v>
      </c>
      <c r="I7166">
        <v>2152645</v>
      </c>
      <c r="J7166">
        <v>12188</v>
      </c>
      <c r="K7166" s="12">
        <v>214759455</v>
      </c>
      <c r="L7166">
        <v>1288322</v>
      </c>
      <c r="M7166">
        <v>59.85</v>
      </c>
      <c r="N7166">
        <v>3.65</v>
      </c>
      <c r="O7166">
        <v>-3.3</v>
      </c>
      <c r="P7166">
        <f xml:space="preserve"> IF(Stock_Info[[#This Row],[Close Price]] &gt; Stock_Info[[#This Row],[Open Price]], 1, 0)</f>
        <v>0</v>
      </c>
      <c r="Q7166" t="str">
        <f>IF(AND(Stock_Info[[#This Row],[% Deli. Qty to Traded Qty]]&gt;80,Stock_Info[[#This Row],[No. of Trades]]&lt;3000),"Unusual Day","")</f>
        <v/>
      </c>
      <c r="R7166" t="str">
        <f>IF(AND(Stock_Info[[#This Row],[Spread High-Low]] &lt; 10, Stock_Info[[#This Row],[% Deli. Qty to Traded Qty]] &gt; 90), "Good Day", "")</f>
        <v/>
      </c>
    </row>
    <row r="7167" spans="1:18">
      <c r="A7167" t="s">
        <v>68</v>
      </c>
      <c r="B7167" s="1">
        <v>45666</v>
      </c>
      <c r="C7167" s="1" t="str">
        <f>"WEEK" &amp;" " &amp;  INT((DAY(Stock_Info[[#This Row],[Date]])+WEEKDAY(DATE(YEAR(Stock_Info[[#This Row],[Date]]),MONTH(Stock_Info[[#This Row],[Date]]),1))-1)/7)+1</f>
        <v>WEEK 2</v>
      </c>
      <c r="D7167" s="12">
        <v>102.1</v>
      </c>
      <c r="E7167" s="12">
        <v>103</v>
      </c>
      <c r="F7167" s="12">
        <v>100.8</v>
      </c>
      <c r="G7167" s="12">
        <v>102.25</v>
      </c>
      <c r="H7167" s="12">
        <v>101.50647794360896</v>
      </c>
      <c r="I7167">
        <v>1000549</v>
      </c>
      <c r="J7167">
        <v>3316</v>
      </c>
      <c r="K7167" s="12">
        <v>101562205</v>
      </c>
      <c r="L7167">
        <v>587306</v>
      </c>
      <c r="M7167">
        <v>58.7</v>
      </c>
      <c r="N7167">
        <v>2.2000000000000002</v>
      </c>
      <c r="O7167">
        <v>0.15</v>
      </c>
      <c r="P7167">
        <f xml:space="preserve"> IF(Stock_Info[[#This Row],[Close Price]] &gt; Stock_Info[[#This Row],[Open Price]], 1, 0)</f>
        <v>1</v>
      </c>
      <c r="Q7167" t="str">
        <f>IF(AND(Stock_Info[[#This Row],[% Deli. Qty to Traded Qty]]&gt;80,Stock_Info[[#This Row],[No. of Trades]]&lt;3000),"Unusual Day","")</f>
        <v/>
      </c>
      <c r="R7167" t="str">
        <f>IF(AND(Stock_Info[[#This Row],[Spread High-Low]] &lt; 10, Stock_Info[[#This Row],[% Deli. Qty to Traded Qty]] &gt; 90), "Good Day", "")</f>
        <v/>
      </c>
    </row>
    <row r="7168" spans="1:18">
      <c r="A7168" t="s">
        <v>68</v>
      </c>
      <c r="B7168" s="1">
        <v>45665</v>
      </c>
      <c r="C7168" s="1" t="str">
        <f>"WEEK" &amp;" " &amp;  INT((DAY(Stock_Info[[#This Row],[Date]])+WEEKDAY(DATE(YEAR(Stock_Info[[#This Row],[Date]]),MONTH(Stock_Info[[#This Row],[Date]]),1))-1)/7)+1</f>
        <v>WEEK 2</v>
      </c>
      <c r="D7168" s="12">
        <v>103.2</v>
      </c>
      <c r="E7168" s="12">
        <v>103.45</v>
      </c>
      <c r="F7168" s="12">
        <v>101.1</v>
      </c>
      <c r="G7168" s="12">
        <v>101.95</v>
      </c>
      <c r="H7168" s="12">
        <v>102.21631985720909</v>
      </c>
      <c r="I7168">
        <v>573706</v>
      </c>
      <c r="J7168">
        <v>2455</v>
      </c>
      <c r="K7168" s="12">
        <v>58642116</v>
      </c>
      <c r="L7168">
        <v>122854</v>
      </c>
      <c r="M7168">
        <v>21.41</v>
      </c>
      <c r="N7168">
        <v>2.35</v>
      </c>
      <c r="O7168">
        <v>-1.25</v>
      </c>
      <c r="P7168">
        <f xml:space="preserve"> IF(Stock_Info[[#This Row],[Close Price]] &gt; Stock_Info[[#This Row],[Open Price]], 1, 0)</f>
        <v>0</v>
      </c>
      <c r="Q7168" t="str">
        <f>IF(AND(Stock_Info[[#This Row],[% Deli. Qty to Traded Qty]]&gt;80,Stock_Info[[#This Row],[No. of Trades]]&lt;3000),"Unusual Day","")</f>
        <v/>
      </c>
      <c r="R7168" t="str">
        <f>IF(AND(Stock_Info[[#This Row],[Spread High-Low]] &lt; 10, Stock_Info[[#This Row],[% Deli. Qty to Traded Qty]] &gt; 90), "Good Day", "")</f>
        <v/>
      </c>
    </row>
    <row r="7169" spans="1:18">
      <c r="A7169" t="s">
        <v>68</v>
      </c>
      <c r="B7169" s="1">
        <v>45664</v>
      </c>
      <c r="C7169" s="1" t="str">
        <f>"WEEK" &amp;" " &amp;  INT((DAY(Stock_Info[[#This Row],[Date]])+WEEKDAY(DATE(YEAR(Stock_Info[[#This Row],[Date]]),MONTH(Stock_Info[[#This Row],[Date]]),1))-1)/7)+1</f>
        <v>WEEK 2</v>
      </c>
      <c r="D7169" s="12">
        <v>101.85</v>
      </c>
      <c r="E7169" s="12">
        <v>104.6</v>
      </c>
      <c r="F7169" s="12">
        <v>101.85</v>
      </c>
      <c r="G7169" s="12">
        <v>103.05</v>
      </c>
      <c r="H7169" s="12">
        <v>103.48450610571483</v>
      </c>
      <c r="I7169">
        <v>544408</v>
      </c>
      <c r="J7169">
        <v>3459</v>
      </c>
      <c r="K7169" s="12">
        <v>56337793</v>
      </c>
      <c r="L7169">
        <v>197054</v>
      </c>
      <c r="M7169">
        <v>36.200000000000003</v>
      </c>
      <c r="N7169">
        <v>2.75</v>
      </c>
      <c r="O7169">
        <v>1.2</v>
      </c>
      <c r="P7169">
        <f xml:space="preserve"> IF(Stock_Info[[#This Row],[Close Price]] &gt; Stock_Info[[#This Row],[Open Price]], 1, 0)</f>
        <v>1</v>
      </c>
      <c r="Q7169" t="str">
        <f>IF(AND(Stock_Info[[#This Row],[% Deli. Qty to Traded Qty]]&gt;80,Stock_Info[[#This Row],[No. of Trades]]&lt;3000),"Unusual Day","")</f>
        <v/>
      </c>
      <c r="R7169" t="str">
        <f>IF(AND(Stock_Info[[#This Row],[Spread High-Low]] &lt; 10, Stock_Info[[#This Row],[% Deli. Qty to Traded Qty]] &gt; 90), "Good Day", "")</f>
        <v/>
      </c>
    </row>
    <row r="7170" spans="1:18">
      <c r="A7170" t="s">
        <v>68</v>
      </c>
      <c r="B7170" s="1">
        <v>45663</v>
      </c>
      <c r="C7170" s="1" t="str">
        <f>"WEEK" &amp;" " &amp;  INT((DAY(Stock_Info[[#This Row],[Date]])+WEEKDAY(DATE(YEAR(Stock_Info[[#This Row],[Date]]),MONTH(Stock_Info[[#This Row],[Date]]),1))-1)/7)+1</f>
        <v>WEEK 2</v>
      </c>
      <c r="D7170" s="12">
        <v>106.1</v>
      </c>
      <c r="E7170" s="12">
        <v>106.4</v>
      </c>
      <c r="F7170" s="12">
        <v>101.25</v>
      </c>
      <c r="G7170" s="12">
        <v>101.7</v>
      </c>
      <c r="H7170" s="12">
        <v>102.69827883825056</v>
      </c>
      <c r="I7170">
        <v>1871178</v>
      </c>
      <c r="J7170">
        <v>11742</v>
      </c>
      <c r="K7170" s="12">
        <v>192166760</v>
      </c>
      <c r="L7170">
        <v>777917</v>
      </c>
      <c r="M7170">
        <v>41.57</v>
      </c>
      <c r="N7170">
        <v>5.15</v>
      </c>
      <c r="O7170">
        <v>-4.4000000000000004</v>
      </c>
      <c r="P7170">
        <f xml:space="preserve"> IF(Stock_Info[[#This Row],[Close Price]] &gt; Stock_Info[[#This Row],[Open Price]], 1, 0)</f>
        <v>0</v>
      </c>
      <c r="Q7170" t="str">
        <f>IF(AND(Stock_Info[[#This Row],[% Deli. Qty to Traded Qty]]&gt;80,Stock_Info[[#This Row],[No. of Trades]]&lt;3000),"Unusual Day","")</f>
        <v/>
      </c>
      <c r="R7170" t="str">
        <f>IF(AND(Stock_Info[[#This Row],[Spread High-Low]] &lt; 10, Stock_Info[[#This Row],[% Deli. Qty to Traded Qty]] &gt; 90), "Good Day", "")</f>
        <v/>
      </c>
    </row>
    <row r="7171" spans="1:18">
      <c r="A7171" t="s">
        <v>68</v>
      </c>
      <c r="B7171" s="1">
        <v>45660</v>
      </c>
      <c r="C7171" s="1" t="str">
        <f>"WEEK" &amp;" " &amp;  INT((DAY(Stock_Info[[#This Row],[Date]])+WEEKDAY(DATE(YEAR(Stock_Info[[#This Row],[Date]]),MONTH(Stock_Info[[#This Row],[Date]]),1))-1)/7)+1</f>
        <v>WEEK 1</v>
      </c>
      <c r="D7171" s="12">
        <v>105.75</v>
      </c>
      <c r="E7171" s="12">
        <v>107.2</v>
      </c>
      <c r="F7171" s="12">
        <v>105.45</v>
      </c>
      <c r="G7171" s="12">
        <v>106.45</v>
      </c>
      <c r="H7171" s="12">
        <v>106.38665313951189</v>
      </c>
      <c r="I7171">
        <v>1639172</v>
      </c>
      <c r="J7171">
        <v>3986</v>
      </c>
      <c r="K7171" s="12">
        <v>174386023</v>
      </c>
      <c r="L7171">
        <v>247515</v>
      </c>
      <c r="M7171">
        <v>15.1</v>
      </c>
      <c r="N7171">
        <v>1.75</v>
      </c>
      <c r="O7171">
        <v>0.7</v>
      </c>
      <c r="P7171">
        <f xml:space="preserve"> IF(Stock_Info[[#This Row],[Close Price]] &gt; Stock_Info[[#This Row],[Open Price]], 1, 0)</f>
        <v>1</v>
      </c>
      <c r="Q7171" t="str">
        <f>IF(AND(Stock_Info[[#This Row],[% Deli. Qty to Traded Qty]]&gt;80,Stock_Info[[#This Row],[No. of Trades]]&lt;3000),"Unusual Day","")</f>
        <v/>
      </c>
      <c r="R7171" t="str">
        <f>IF(AND(Stock_Info[[#This Row],[Spread High-Low]] &lt; 10, Stock_Info[[#This Row],[% Deli. Qty to Traded Qty]] &gt; 90), "Good Day", "")</f>
        <v/>
      </c>
    </row>
    <row r="7172" spans="1:18">
      <c r="A7172" t="s">
        <v>68</v>
      </c>
      <c r="B7172" s="1">
        <v>45659</v>
      </c>
      <c r="C7172" s="1" t="str">
        <f>"WEEK" &amp;" " &amp;  INT((DAY(Stock_Info[[#This Row],[Date]])+WEEKDAY(DATE(YEAR(Stock_Info[[#This Row],[Date]]),MONTH(Stock_Info[[#This Row],[Date]]),1))-1)/7)+1</f>
        <v>WEEK 1</v>
      </c>
      <c r="D7172" s="12">
        <v>102.8</v>
      </c>
      <c r="E7172" s="12">
        <v>105.75</v>
      </c>
      <c r="F7172" s="12">
        <v>101.45</v>
      </c>
      <c r="G7172" s="12">
        <v>105.45</v>
      </c>
      <c r="H7172" s="12">
        <v>103.95454709093528</v>
      </c>
      <c r="I7172">
        <v>1833304</v>
      </c>
      <c r="J7172">
        <v>7186</v>
      </c>
      <c r="K7172" s="12">
        <v>190580287</v>
      </c>
      <c r="L7172">
        <v>826229</v>
      </c>
      <c r="M7172">
        <v>45.07</v>
      </c>
      <c r="N7172">
        <v>4.3</v>
      </c>
      <c r="O7172">
        <v>2.65</v>
      </c>
      <c r="P7172">
        <f xml:space="preserve"> IF(Stock_Info[[#This Row],[Close Price]] &gt; Stock_Info[[#This Row],[Open Price]], 1, 0)</f>
        <v>1</v>
      </c>
      <c r="Q7172" t="str">
        <f>IF(AND(Stock_Info[[#This Row],[% Deli. Qty to Traded Qty]]&gt;80,Stock_Info[[#This Row],[No. of Trades]]&lt;3000),"Unusual Day","")</f>
        <v/>
      </c>
      <c r="R7172" t="str">
        <f>IF(AND(Stock_Info[[#This Row],[Spread High-Low]] &lt; 10, Stock_Info[[#This Row],[% Deli. Qty to Traded Qty]] &gt; 90), "Good Day", "")</f>
        <v/>
      </c>
    </row>
    <row r="7173" spans="1:18">
      <c r="A7173" t="s">
        <v>68</v>
      </c>
      <c r="B7173" s="1">
        <v>45658</v>
      </c>
      <c r="C7173" s="1" t="str">
        <f>"WEEK" &amp;" " &amp;  INT((DAY(Stock_Info[[#This Row],[Date]])+WEEKDAY(DATE(YEAR(Stock_Info[[#This Row],[Date]]),MONTH(Stock_Info[[#This Row],[Date]]),1))-1)/7)+1</f>
        <v>WEEK 1</v>
      </c>
      <c r="D7173" s="12">
        <v>102.55</v>
      </c>
      <c r="E7173" s="12">
        <v>103.3</v>
      </c>
      <c r="F7173" s="12">
        <v>101.8</v>
      </c>
      <c r="G7173" s="12">
        <v>102.7</v>
      </c>
      <c r="H7173" s="12">
        <v>102.59422566256487</v>
      </c>
      <c r="I7173">
        <v>345702</v>
      </c>
      <c r="J7173">
        <v>1498</v>
      </c>
      <c r="K7173" s="12">
        <v>35467029</v>
      </c>
      <c r="L7173">
        <v>65500</v>
      </c>
      <c r="M7173">
        <v>18.95</v>
      </c>
      <c r="N7173">
        <v>1.5</v>
      </c>
      <c r="O7173">
        <v>0.15</v>
      </c>
      <c r="P7173">
        <f xml:space="preserve"> IF(Stock_Info[[#This Row],[Close Price]] &gt; Stock_Info[[#This Row],[Open Price]], 1, 0)</f>
        <v>1</v>
      </c>
      <c r="Q7173" t="str">
        <f>IF(AND(Stock_Info[[#This Row],[% Deli. Qty to Traded Qty]]&gt;80,Stock_Info[[#This Row],[No. of Trades]]&lt;3000),"Unusual Day","")</f>
        <v/>
      </c>
      <c r="R7173" t="str">
        <f>IF(AND(Stock_Info[[#This Row],[Spread High-Low]] &lt; 10, Stock_Info[[#This Row],[% Deli. Qty to Traded Qty]] &gt; 90), "Good Day", "")</f>
        <v/>
      </c>
    </row>
    <row r="7174" spans="1:18">
      <c r="A7174" t="s">
        <v>68</v>
      </c>
      <c r="B7174" s="1">
        <v>45657</v>
      </c>
      <c r="C7174" s="1" t="str">
        <f>"WEEK" &amp;" " &amp;  INT((DAY(Stock_Info[[#This Row],[Date]])+WEEKDAY(DATE(YEAR(Stock_Info[[#This Row],[Date]]),MONTH(Stock_Info[[#This Row],[Date]]),1))-1)/7)+1</f>
        <v>WEEK 5</v>
      </c>
      <c r="D7174" s="12">
        <v>101.05</v>
      </c>
      <c r="E7174" s="12">
        <v>102.95</v>
      </c>
      <c r="F7174" s="12">
        <v>101.05</v>
      </c>
      <c r="G7174" s="12">
        <v>102.75</v>
      </c>
      <c r="H7174" s="12">
        <v>101.96434563115987</v>
      </c>
      <c r="I7174">
        <v>1436514</v>
      </c>
      <c r="J7174">
        <v>3425</v>
      </c>
      <c r="K7174" s="12">
        <v>146473210</v>
      </c>
      <c r="L7174">
        <v>704031</v>
      </c>
      <c r="M7174">
        <v>49.01</v>
      </c>
      <c r="N7174">
        <v>1.9</v>
      </c>
      <c r="O7174">
        <v>1.7</v>
      </c>
      <c r="P7174">
        <f xml:space="preserve"> IF(Stock_Info[[#This Row],[Close Price]] &gt; Stock_Info[[#This Row],[Open Price]], 1, 0)</f>
        <v>1</v>
      </c>
      <c r="Q7174" t="str">
        <f>IF(AND(Stock_Info[[#This Row],[% Deli. Qty to Traded Qty]]&gt;80,Stock_Info[[#This Row],[No. of Trades]]&lt;3000),"Unusual Day","")</f>
        <v/>
      </c>
      <c r="R7174" t="str">
        <f>IF(AND(Stock_Info[[#This Row],[Spread High-Low]] &lt; 10, Stock_Info[[#This Row],[% Deli. Qty to Traded Qty]] &gt; 90), "Good Day", "")</f>
        <v/>
      </c>
    </row>
    <row r="7175" spans="1:18">
      <c r="A7175" t="s">
        <v>68</v>
      </c>
      <c r="B7175" s="1">
        <v>45656</v>
      </c>
      <c r="C7175" s="1" t="str">
        <f>"WEEK" &amp;" " &amp;  INT((DAY(Stock_Info[[#This Row],[Date]])+WEEKDAY(DATE(YEAR(Stock_Info[[#This Row],[Date]]),MONTH(Stock_Info[[#This Row],[Date]]),1))-1)/7)+1</f>
        <v>WEEK 5</v>
      </c>
      <c r="D7175" s="12">
        <v>101.6</v>
      </c>
      <c r="E7175" s="12">
        <v>103.25</v>
      </c>
      <c r="F7175" s="12">
        <v>100.8</v>
      </c>
      <c r="G7175" s="12">
        <v>101.75</v>
      </c>
      <c r="H7175" s="12">
        <v>101.66233597237984</v>
      </c>
      <c r="I7175">
        <v>2282390</v>
      </c>
      <c r="J7175">
        <v>10012</v>
      </c>
      <c r="K7175" s="12">
        <v>232033099</v>
      </c>
      <c r="L7175">
        <v>1240469</v>
      </c>
      <c r="M7175">
        <v>54.35</v>
      </c>
      <c r="N7175">
        <v>2.4500000000000002</v>
      </c>
      <c r="O7175">
        <v>0.15</v>
      </c>
      <c r="P7175">
        <f xml:space="preserve"> IF(Stock_Info[[#This Row],[Close Price]] &gt; Stock_Info[[#This Row],[Open Price]], 1, 0)</f>
        <v>1</v>
      </c>
      <c r="Q7175" t="str">
        <f>IF(AND(Stock_Info[[#This Row],[% Deli. Qty to Traded Qty]]&gt;80,Stock_Info[[#This Row],[No. of Trades]]&lt;3000),"Unusual Day","")</f>
        <v/>
      </c>
      <c r="R7175" t="str">
        <f>IF(AND(Stock_Info[[#This Row],[Spread High-Low]] &lt; 10, Stock_Info[[#This Row],[% Deli. Qty to Traded Qty]] &gt; 90), "Good Day", "")</f>
        <v/>
      </c>
    </row>
    <row r="7176" spans="1:18">
      <c r="A7176" t="s">
        <v>68</v>
      </c>
      <c r="B7176" s="1">
        <v>45653</v>
      </c>
      <c r="C7176" s="1" t="str">
        <f>"WEEK" &amp;" " &amp;  INT((DAY(Stock_Info[[#This Row],[Date]])+WEEKDAY(DATE(YEAR(Stock_Info[[#This Row],[Date]]),MONTH(Stock_Info[[#This Row],[Date]]),1))-1)/7)+1</f>
        <v>WEEK 4</v>
      </c>
      <c r="D7176" s="12">
        <v>102.1</v>
      </c>
      <c r="E7176" s="12">
        <v>103.15</v>
      </c>
      <c r="F7176" s="12">
        <v>101.25</v>
      </c>
      <c r="G7176" s="12">
        <v>101.55</v>
      </c>
      <c r="H7176" s="12">
        <v>102.29939597492817</v>
      </c>
      <c r="I7176">
        <v>491867</v>
      </c>
      <c r="J7176">
        <v>3516</v>
      </c>
      <c r="K7176" s="12">
        <v>50317697</v>
      </c>
      <c r="L7176">
        <v>205970</v>
      </c>
      <c r="M7176">
        <v>41.88</v>
      </c>
      <c r="N7176">
        <v>1.9</v>
      </c>
      <c r="O7176">
        <v>-0.55000000000000004</v>
      </c>
      <c r="P7176">
        <f xml:space="preserve"> IF(Stock_Info[[#This Row],[Close Price]] &gt; Stock_Info[[#This Row],[Open Price]], 1, 0)</f>
        <v>0</v>
      </c>
      <c r="Q7176" t="str">
        <f>IF(AND(Stock_Info[[#This Row],[% Deli. Qty to Traded Qty]]&gt;80,Stock_Info[[#This Row],[No. of Trades]]&lt;3000),"Unusual Day","")</f>
        <v/>
      </c>
      <c r="R7176" t="str">
        <f>IF(AND(Stock_Info[[#This Row],[Spread High-Low]] &lt; 10, Stock_Info[[#This Row],[% Deli. Qty to Traded Qty]] &gt; 90), "Good Day", "")</f>
        <v/>
      </c>
    </row>
    <row r="7177" spans="1:18">
      <c r="A7177" t="s">
        <v>68</v>
      </c>
      <c r="B7177" s="1">
        <v>45652</v>
      </c>
      <c r="C7177" s="1" t="str">
        <f>"WEEK" &amp;" " &amp;  INT((DAY(Stock_Info[[#This Row],[Date]])+WEEKDAY(DATE(YEAR(Stock_Info[[#This Row],[Date]]),MONTH(Stock_Info[[#This Row],[Date]]),1))-1)/7)+1</f>
        <v>WEEK 4</v>
      </c>
      <c r="D7177" s="12">
        <v>101.65</v>
      </c>
      <c r="E7177" s="12">
        <v>103.3</v>
      </c>
      <c r="F7177" s="12">
        <v>101.65</v>
      </c>
      <c r="G7177" s="12">
        <v>102.05</v>
      </c>
      <c r="H7177" s="12">
        <v>102.32866099075291</v>
      </c>
      <c r="I7177">
        <v>758292</v>
      </c>
      <c r="J7177">
        <v>5098</v>
      </c>
      <c r="K7177" s="12">
        <v>77595005</v>
      </c>
      <c r="L7177">
        <v>321804</v>
      </c>
      <c r="M7177">
        <v>42.44</v>
      </c>
      <c r="N7177">
        <v>1.65</v>
      </c>
      <c r="O7177">
        <v>0.4</v>
      </c>
      <c r="P7177">
        <f xml:space="preserve"> IF(Stock_Info[[#This Row],[Close Price]] &gt; Stock_Info[[#This Row],[Open Price]], 1, 0)</f>
        <v>1</v>
      </c>
      <c r="Q7177" t="str">
        <f>IF(AND(Stock_Info[[#This Row],[% Deli. Qty to Traded Qty]]&gt;80,Stock_Info[[#This Row],[No. of Trades]]&lt;3000),"Unusual Day","")</f>
        <v/>
      </c>
      <c r="R7177" t="str">
        <f>IF(AND(Stock_Info[[#This Row],[Spread High-Low]] &lt; 10, Stock_Info[[#This Row],[% Deli. Qty to Traded Qty]] &gt; 90), "Good Day", "")</f>
        <v/>
      </c>
    </row>
    <row r="7178" spans="1:18">
      <c r="A7178" t="s">
        <v>68</v>
      </c>
      <c r="B7178" s="1">
        <v>45650</v>
      </c>
      <c r="C7178" s="1" t="str">
        <f>"WEEK" &amp;" " &amp;  INT((DAY(Stock_Info[[#This Row],[Date]])+WEEKDAY(DATE(YEAR(Stock_Info[[#This Row],[Date]]),MONTH(Stock_Info[[#This Row],[Date]]),1))-1)/7)+1</f>
        <v>WEEK 4</v>
      </c>
      <c r="D7178" s="12">
        <v>101.75</v>
      </c>
      <c r="E7178" s="12">
        <v>102.2</v>
      </c>
      <c r="F7178" s="12">
        <v>100.8</v>
      </c>
      <c r="G7178" s="12">
        <v>101.65</v>
      </c>
      <c r="H7178" s="12">
        <v>101.53683513927233</v>
      </c>
      <c r="I7178">
        <v>598396</v>
      </c>
      <c r="J7178">
        <v>4251</v>
      </c>
      <c r="K7178" s="12">
        <v>60759236</v>
      </c>
      <c r="L7178">
        <v>248179</v>
      </c>
      <c r="M7178">
        <v>41.47</v>
      </c>
      <c r="N7178">
        <v>1.4</v>
      </c>
      <c r="O7178">
        <v>-0.1</v>
      </c>
      <c r="P7178">
        <f xml:space="preserve"> IF(Stock_Info[[#This Row],[Close Price]] &gt; Stock_Info[[#This Row],[Open Price]], 1, 0)</f>
        <v>0</v>
      </c>
      <c r="Q7178" t="str">
        <f>IF(AND(Stock_Info[[#This Row],[% Deli. Qty to Traded Qty]]&gt;80,Stock_Info[[#This Row],[No. of Trades]]&lt;3000),"Unusual Day","")</f>
        <v/>
      </c>
      <c r="R7178" t="str">
        <f>IF(AND(Stock_Info[[#This Row],[Spread High-Low]] &lt; 10, Stock_Info[[#This Row],[% Deli. Qty to Traded Qty]] &gt; 90), "Good Day", "")</f>
        <v/>
      </c>
    </row>
    <row r="7179" spans="1:18">
      <c r="A7179" t="s">
        <v>68</v>
      </c>
      <c r="B7179" s="1">
        <v>45649</v>
      </c>
      <c r="C7179" s="1" t="str">
        <f>"WEEK" &amp;" " &amp;  INT((DAY(Stock_Info[[#This Row],[Date]])+WEEKDAY(DATE(YEAR(Stock_Info[[#This Row],[Date]]),MONTH(Stock_Info[[#This Row],[Date]]),1))-1)/7)+1</f>
        <v>WEEK 4</v>
      </c>
      <c r="D7179" s="12">
        <v>101.6</v>
      </c>
      <c r="E7179" s="12">
        <v>102.4</v>
      </c>
      <c r="F7179" s="12">
        <v>100</v>
      </c>
      <c r="G7179" s="12">
        <v>101.4</v>
      </c>
      <c r="H7179" s="12">
        <v>101.3810621075643</v>
      </c>
      <c r="I7179">
        <v>558531</v>
      </c>
      <c r="J7179">
        <v>3233</v>
      </c>
      <c r="K7179" s="12">
        <v>56624466</v>
      </c>
      <c r="L7179">
        <v>157641</v>
      </c>
      <c r="M7179">
        <v>28.22</v>
      </c>
      <c r="N7179">
        <v>2.4</v>
      </c>
      <c r="O7179">
        <v>-0.2</v>
      </c>
      <c r="P7179">
        <f xml:space="preserve"> IF(Stock_Info[[#This Row],[Close Price]] &gt; Stock_Info[[#This Row],[Open Price]], 1, 0)</f>
        <v>0</v>
      </c>
      <c r="Q7179" t="str">
        <f>IF(AND(Stock_Info[[#This Row],[% Deli. Qty to Traded Qty]]&gt;80,Stock_Info[[#This Row],[No. of Trades]]&lt;3000),"Unusual Day","")</f>
        <v/>
      </c>
      <c r="R7179" t="str">
        <f>IF(AND(Stock_Info[[#This Row],[Spread High-Low]] &lt; 10, Stock_Info[[#This Row],[% Deli. Qty to Traded Qty]] &gt; 90), "Good Day", "")</f>
        <v/>
      </c>
    </row>
    <row r="7180" spans="1:18">
      <c r="A7180" t="s">
        <v>68</v>
      </c>
      <c r="B7180" s="1">
        <v>45646</v>
      </c>
      <c r="C7180" s="1" t="str">
        <f>"WEEK" &amp;" " &amp;  INT((DAY(Stock_Info[[#This Row],[Date]])+WEEKDAY(DATE(YEAR(Stock_Info[[#This Row],[Date]]),MONTH(Stock_Info[[#This Row],[Date]]),1))-1)/7)+1</f>
        <v>WEEK 3</v>
      </c>
      <c r="D7180" s="12">
        <v>103.35</v>
      </c>
      <c r="E7180" s="12">
        <v>103.9</v>
      </c>
      <c r="F7180" s="12">
        <v>100.5</v>
      </c>
      <c r="G7180" s="12">
        <v>100.7</v>
      </c>
      <c r="H7180" s="12">
        <v>102.03072314228054</v>
      </c>
      <c r="I7180">
        <v>1273470</v>
      </c>
      <c r="J7180">
        <v>5601</v>
      </c>
      <c r="K7180" s="12">
        <v>129933065</v>
      </c>
      <c r="L7180">
        <v>685901</v>
      </c>
      <c r="M7180">
        <v>53.86</v>
      </c>
      <c r="N7180">
        <v>3.4</v>
      </c>
      <c r="O7180">
        <v>-2.65</v>
      </c>
      <c r="P7180">
        <f xml:space="preserve"> IF(Stock_Info[[#This Row],[Close Price]] &gt; Stock_Info[[#This Row],[Open Price]], 1, 0)</f>
        <v>0</v>
      </c>
      <c r="Q7180" t="str">
        <f>IF(AND(Stock_Info[[#This Row],[% Deli. Qty to Traded Qty]]&gt;80,Stock_Info[[#This Row],[No. of Trades]]&lt;3000),"Unusual Day","")</f>
        <v/>
      </c>
      <c r="R7180" t="str">
        <f>IF(AND(Stock_Info[[#This Row],[Spread High-Low]] &lt; 10, Stock_Info[[#This Row],[% Deli. Qty to Traded Qty]] &gt; 90), "Good Day", "")</f>
        <v/>
      </c>
    </row>
    <row r="7181" spans="1:18">
      <c r="A7181" t="s">
        <v>68</v>
      </c>
      <c r="B7181" s="1">
        <v>45645</v>
      </c>
      <c r="C7181" s="1" t="str">
        <f>"WEEK" &amp;" " &amp;  INT((DAY(Stock_Info[[#This Row],[Date]])+WEEKDAY(DATE(YEAR(Stock_Info[[#This Row],[Date]]),MONTH(Stock_Info[[#This Row],[Date]]),1))-1)/7)+1</f>
        <v>WEEK 3</v>
      </c>
      <c r="D7181" s="12">
        <v>100</v>
      </c>
      <c r="E7181" s="12">
        <v>104.3</v>
      </c>
      <c r="F7181" s="12">
        <v>99.55</v>
      </c>
      <c r="G7181" s="12">
        <v>103.5</v>
      </c>
      <c r="H7181" s="12">
        <v>102.58019070881987</v>
      </c>
      <c r="I7181">
        <v>1208544</v>
      </c>
      <c r="J7181">
        <v>7805</v>
      </c>
      <c r="K7181" s="12">
        <v>123972674</v>
      </c>
      <c r="L7181">
        <v>357540</v>
      </c>
      <c r="M7181">
        <v>29.58</v>
      </c>
      <c r="N7181">
        <v>4.75</v>
      </c>
      <c r="O7181">
        <v>3.5</v>
      </c>
      <c r="P7181">
        <f xml:space="preserve"> IF(Stock_Info[[#This Row],[Close Price]] &gt; Stock_Info[[#This Row],[Open Price]], 1, 0)</f>
        <v>1</v>
      </c>
      <c r="Q7181" t="str">
        <f>IF(AND(Stock_Info[[#This Row],[% Deli. Qty to Traded Qty]]&gt;80,Stock_Info[[#This Row],[No. of Trades]]&lt;3000),"Unusual Day","")</f>
        <v/>
      </c>
      <c r="R7181" t="str">
        <f>IF(AND(Stock_Info[[#This Row],[Spread High-Low]] &lt; 10, Stock_Info[[#This Row],[% Deli. Qty to Traded Qty]] &gt; 90), "Good Day", "")</f>
        <v/>
      </c>
    </row>
    <row r="7182" spans="1:18">
      <c r="A7182" t="s">
        <v>68</v>
      </c>
      <c r="B7182" s="1">
        <v>45644</v>
      </c>
      <c r="C7182" s="1" t="str">
        <f>"WEEK" &amp;" " &amp;  INT((DAY(Stock_Info[[#This Row],[Date]])+WEEKDAY(DATE(YEAR(Stock_Info[[#This Row],[Date]]),MONTH(Stock_Info[[#This Row],[Date]]),1))-1)/7)+1</f>
        <v>WEEK 3</v>
      </c>
      <c r="D7182" s="12">
        <v>106</v>
      </c>
      <c r="E7182" s="12">
        <v>106</v>
      </c>
      <c r="F7182" s="12">
        <v>102.7</v>
      </c>
      <c r="G7182" s="12">
        <v>103.05</v>
      </c>
      <c r="H7182" s="12">
        <v>104.00181912280745</v>
      </c>
      <c r="I7182">
        <v>1230813</v>
      </c>
      <c r="J7182">
        <v>8559</v>
      </c>
      <c r="K7182" s="12">
        <v>128006791</v>
      </c>
      <c r="L7182">
        <v>434614</v>
      </c>
      <c r="M7182">
        <v>35.31</v>
      </c>
      <c r="N7182">
        <v>3.3</v>
      </c>
      <c r="O7182">
        <v>-2.95</v>
      </c>
      <c r="P7182">
        <f xml:space="preserve"> IF(Stock_Info[[#This Row],[Close Price]] &gt; Stock_Info[[#This Row],[Open Price]], 1, 0)</f>
        <v>0</v>
      </c>
      <c r="Q7182" t="str">
        <f>IF(AND(Stock_Info[[#This Row],[% Deli. Qty to Traded Qty]]&gt;80,Stock_Info[[#This Row],[No. of Trades]]&lt;3000),"Unusual Day","")</f>
        <v/>
      </c>
      <c r="R7182" t="str">
        <f>IF(AND(Stock_Info[[#This Row],[Spread High-Low]] &lt; 10, Stock_Info[[#This Row],[% Deli. Qty to Traded Qty]] &gt; 90), "Good Day", "")</f>
        <v/>
      </c>
    </row>
    <row r="7183" spans="1:18">
      <c r="A7183" t="s">
        <v>68</v>
      </c>
      <c r="B7183" s="1">
        <v>45643</v>
      </c>
      <c r="C7183" s="1" t="str">
        <f>"WEEK" &amp;" " &amp;  INT((DAY(Stock_Info[[#This Row],[Date]])+WEEKDAY(DATE(YEAR(Stock_Info[[#This Row],[Date]]),MONTH(Stock_Info[[#This Row],[Date]]),1))-1)/7)+1</f>
        <v>WEEK 3</v>
      </c>
      <c r="D7183" s="12">
        <v>108</v>
      </c>
      <c r="E7183" s="12">
        <v>108.3</v>
      </c>
      <c r="F7183" s="12">
        <v>105.75</v>
      </c>
      <c r="G7183" s="12">
        <v>106</v>
      </c>
      <c r="H7183" s="12">
        <v>107.15790480708097</v>
      </c>
      <c r="I7183">
        <v>501739</v>
      </c>
      <c r="J7183">
        <v>2619</v>
      </c>
      <c r="K7183" s="12">
        <v>53765300</v>
      </c>
      <c r="L7183">
        <v>148392</v>
      </c>
      <c r="M7183">
        <v>29.58</v>
      </c>
      <c r="N7183">
        <v>2.5499999999999998</v>
      </c>
      <c r="O7183">
        <v>-2</v>
      </c>
      <c r="P7183">
        <f xml:space="preserve"> IF(Stock_Info[[#This Row],[Close Price]] &gt; Stock_Info[[#This Row],[Open Price]], 1, 0)</f>
        <v>0</v>
      </c>
      <c r="Q7183" t="str">
        <f>IF(AND(Stock_Info[[#This Row],[% Deli. Qty to Traded Qty]]&gt;80,Stock_Info[[#This Row],[No. of Trades]]&lt;3000),"Unusual Day","")</f>
        <v/>
      </c>
      <c r="R7183" t="str">
        <f>IF(AND(Stock_Info[[#This Row],[Spread High-Low]] &lt; 10, Stock_Info[[#This Row],[% Deli. Qty to Traded Qty]] &gt; 90), "Good Day", "")</f>
        <v/>
      </c>
    </row>
    <row r="7184" spans="1:18">
      <c r="A7184" t="s">
        <v>68</v>
      </c>
      <c r="B7184" s="1">
        <v>45642</v>
      </c>
      <c r="C7184" s="1" t="str">
        <f>"WEEK" &amp;" " &amp;  INT((DAY(Stock_Info[[#This Row],[Date]])+WEEKDAY(DATE(YEAR(Stock_Info[[#This Row],[Date]]),MONTH(Stock_Info[[#This Row],[Date]]),1))-1)/7)+1</f>
        <v>WEEK 3</v>
      </c>
      <c r="D7184" s="12">
        <v>107.85</v>
      </c>
      <c r="E7184" s="12">
        <v>108.95</v>
      </c>
      <c r="F7184" s="12">
        <v>107.7</v>
      </c>
      <c r="G7184" s="12">
        <v>108.1</v>
      </c>
      <c r="H7184" s="12">
        <v>108.27246917759518</v>
      </c>
      <c r="I7184">
        <v>794633</v>
      </c>
      <c r="J7184">
        <v>4805</v>
      </c>
      <c r="K7184" s="12">
        <v>86036877</v>
      </c>
      <c r="L7184">
        <v>292260</v>
      </c>
      <c r="M7184">
        <v>36.78</v>
      </c>
      <c r="N7184">
        <v>1.25</v>
      </c>
      <c r="O7184">
        <v>0.25</v>
      </c>
      <c r="P7184">
        <f xml:space="preserve"> IF(Stock_Info[[#This Row],[Close Price]] &gt; Stock_Info[[#This Row],[Open Price]], 1, 0)</f>
        <v>1</v>
      </c>
      <c r="Q7184" t="str">
        <f>IF(AND(Stock_Info[[#This Row],[% Deli. Qty to Traded Qty]]&gt;80,Stock_Info[[#This Row],[No. of Trades]]&lt;3000),"Unusual Day","")</f>
        <v/>
      </c>
      <c r="R7184" t="str">
        <f>IF(AND(Stock_Info[[#This Row],[Spread High-Low]] &lt; 10, Stock_Info[[#This Row],[% Deli. Qty to Traded Qty]] &gt; 90), "Good Day", "")</f>
        <v/>
      </c>
    </row>
    <row r="7185" spans="1:18">
      <c r="A7185" t="s">
        <v>68</v>
      </c>
      <c r="B7185" s="1">
        <v>45639</v>
      </c>
      <c r="C7185" s="1" t="str">
        <f>"WEEK" &amp;" " &amp;  INT((DAY(Stock_Info[[#This Row],[Date]])+WEEKDAY(DATE(YEAR(Stock_Info[[#This Row],[Date]]),MONTH(Stock_Info[[#This Row],[Date]]),1))-1)/7)+1</f>
        <v>WEEK 2</v>
      </c>
      <c r="D7185" s="12">
        <v>107.3</v>
      </c>
      <c r="E7185" s="12">
        <v>108.1</v>
      </c>
      <c r="F7185" s="12">
        <v>104.2</v>
      </c>
      <c r="G7185" s="12">
        <v>107.75</v>
      </c>
      <c r="H7185" s="12">
        <v>105.34704621540995</v>
      </c>
      <c r="I7185">
        <v>2188599</v>
      </c>
      <c r="J7185">
        <v>7392</v>
      </c>
      <c r="K7185" s="12">
        <v>230562440</v>
      </c>
      <c r="L7185">
        <v>1557965</v>
      </c>
      <c r="M7185">
        <v>71.19</v>
      </c>
      <c r="N7185">
        <v>3.9</v>
      </c>
      <c r="O7185">
        <v>0.45</v>
      </c>
      <c r="P7185">
        <f xml:space="preserve"> IF(Stock_Info[[#This Row],[Close Price]] &gt; Stock_Info[[#This Row],[Open Price]], 1, 0)</f>
        <v>1</v>
      </c>
      <c r="Q7185" t="str">
        <f>IF(AND(Stock_Info[[#This Row],[% Deli. Qty to Traded Qty]]&gt;80,Stock_Info[[#This Row],[No. of Trades]]&lt;3000),"Unusual Day","")</f>
        <v/>
      </c>
      <c r="R7185" t="str">
        <f>IF(AND(Stock_Info[[#This Row],[Spread High-Low]] &lt; 10, Stock_Info[[#This Row],[% Deli. Qty to Traded Qty]] &gt; 90), "Good Day", "")</f>
        <v/>
      </c>
    </row>
    <row r="7186" spans="1:18">
      <c r="A7186" t="s">
        <v>68</v>
      </c>
      <c r="B7186" s="1">
        <v>45638</v>
      </c>
      <c r="C7186" s="1" t="str">
        <f>"WEEK" &amp;" " &amp;  INT((DAY(Stock_Info[[#This Row],[Date]])+WEEKDAY(DATE(YEAR(Stock_Info[[#This Row],[Date]]),MONTH(Stock_Info[[#This Row],[Date]]),1))-1)/7)+1</f>
        <v>WEEK 2</v>
      </c>
      <c r="D7186" s="12">
        <v>109.95</v>
      </c>
      <c r="E7186" s="12">
        <v>109.95</v>
      </c>
      <c r="F7186" s="12">
        <v>107.3</v>
      </c>
      <c r="G7186" s="12">
        <v>107.8</v>
      </c>
      <c r="H7186" s="12">
        <v>107.98285490436329</v>
      </c>
      <c r="I7186">
        <v>1018542</v>
      </c>
      <c r="J7186">
        <v>4992</v>
      </c>
      <c r="K7186" s="12">
        <v>109985073</v>
      </c>
      <c r="L7186">
        <v>673562</v>
      </c>
      <c r="M7186">
        <v>66.13</v>
      </c>
      <c r="N7186">
        <v>2.65</v>
      </c>
      <c r="O7186">
        <v>-2.15</v>
      </c>
      <c r="P7186">
        <f xml:space="preserve"> IF(Stock_Info[[#This Row],[Close Price]] &gt; Stock_Info[[#This Row],[Open Price]], 1, 0)</f>
        <v>0</v>
      </c>
      <c r="Q7186" t="str">
        <f>IF(AND(Stock_Info[[#This Row],[% Deli. Qty to Traded Qty]]&gt;80,Stock_Info[[#This Row],[No. of Trades]]&lt;3000),"Unusual Day","")</f>
        <v/>
      </c>
      <c r="R7186" t="str">
        <f>IF(AND(Stock_Info[[#This Row],[Spread High-Low]] &lt; 10, Stock_Info[[#This Row],[% Deli. Qty to Traded Qty]] &gt; 90), "Good Day", "")</f>
        <v/>
      </c>
    </row>
    <row r="7187" spans="1:18">
      <c r="A7187" t="s">
        <v>68</v>
      </c>
      <c r="B7187" s="1">
        <v>45637</v>
      </c>
      <c r="C7187" s="1" t="str">
        <f>"WEEK" &amp;" " &amp;  INT((DAY(Stock_Info[[#This Row],[Date]])+WEEKDAY(DATE(YEAR(Stock_Info[[#This Row],[Date]]),MONTH(Stock_Info[[#This Row],[Date]]),1))-1)/7)+1</f>
        <v>WEEK 2</v>
      </c>
      <c r="D7187" s="12">
        <v>110.8</v>
      </c>
      <c r="E7187" s="12">
        <v>110.95</v>
      </c>
      <c r="F7187" s="12">
        <v>108.3</v>
      </c>
      <c r="G7187" s="12">
        <v>108.5</v>
      </c>
      <c r="H7187" s="12">
        <v>109.41481220945886</v>
      </c>
      <c r="I7187">
        <v>642551</v>
      </c>
      <c r="J7187">
        <v>3951</v>
      </c>
      <c r="K7187" s="12">
        <v>70304597</v>
      </c>
      <c r="L7187">
        <v>197575</v>
      </c>
      <c r="M7187">
        <v>30.75</v>
      </c>
      <c r="N7187">
        <v>2.65</v>
      </c>
      <c r="O7187">
        <v>-2.2999999999999998</v>
      </c>
      <c r="P7187">
        <f xml:space="preserve"> IF(Stock_Info[[#This Row],[Close Price]] &gt; Stock_Info[[#This Row],[Open Price]], 1, 0)</f>
        <v>0</v>
      </c>
      <c r="Q7187" t="str">
        <f>IF(AND(Stock_Info[[#This Row],[% Deli. Qty to Traded Qty]]&gt;80,Stock_Info[[#This Row],[No. of Trades]]&lt;3000),"Unusual Day","")</f>
        <v/>
      </c>
      <c r="R7187" t="str">
        <f>IF(AND(Stock_Info[[#This Row],[Spread High-Low]] &lt; 10, Stock_Info[[#This Row],[% Deli. Qty to Traded Qty]] &gt; 90), "Good Day", "")</f>
        <v/>
      </c>
    </row>
    <row r="7188" spans="1:18">
      <c r="A7188" t="s">
        <v>68</v>
      </c>
      <c r="B7188" s="1">
        <v>45636</v>
      </c>
      <c r="C7188" s="1" t="str">
        <f>"WEEK" &amp;" " &amp;  INT((DAY(Stock_Info[[#This Row],[Date]])+WEEKDAY(DATE(YEAR(Stock_Info[[#This Row],[Date]]),MONTH(Stock_Info[[#This Row],[Date]]),1))-1)/7)+1</f>
        <v>WEEK 2</v>
      </c>
      <c r="D7188" s="12">
        <v>108.85</v>
      </c>
      <c r="E7188" s="12">
        <v>111</v>
      </c>
      <c r="F7188" s="12">
        <v>108.6</v>
      </c>
      <c r="G7188" s="12">
        <v>110.35</v>
      </c>
      <c r="H7188" s="12">
        <v>109.39531934612742</v>
      </c>
      <c r="I7188">
        <v>1564525</v>
      </c>
      <c r="J7188">
        <v>6692</v>
      </c>
      <c r="K7188" s="12">
        <v>171151712</v>
      </c>
      <c r="L7188">
        <v>852961</v>
      </c>
      <c r="M7188">
        <v>54.52</v>
      </c>
      <c r="N7188">
        <v>2.4</v>
      </c>
      <c r="O7188">
        <v>1.5</v>
      </c>
      <c r="P7188">
        <f xml:space="preserve"> IF(Stock_Info[[#This Row],[Close Price]] &gt; Stock_Info[[#This Row],[Open Price]], 1, 0)</f>
        <v>1</v>
      </c>
      <c r="Q7188" t="str">
        <f>IF(AND(Stock_Info[[#This Row],[% Deli. Qty to Traded Qty]]&gt;80,Stock_Info[[#This Row],[No. of Trades]]&lt;3000),"Unusual Day","")</f>
        <v/>
      </c>
      <c r="R7188" t="str">
        <f>IF(AND(Stock_Info[[#This Row],[Spread High-Low]] &lt; 10, Stock_Info[[#This Row],[% Deli. Qty to Traded Qty]] &gt; 90), "Good Day", "")</f>
        <v/>
      </c>
    </row>
    <row r="7189" spans="1:18">
      <c r="A7189" t="s">
        <v>68</v>
      </c>
      <c r="B7189" s="1">
        <v>45635</v>
      </c>
      <c r="C7189" s="1" t="str">
        <f>"WEEK" &amp;" " &amp;  INT((DAY(Stock_Info[[#This Row],[Date]])+WEEKDAY(DATE(YEAR(Stock_Info[[#This Row],[Date]]),MONTH(Stock_Info[[#This Row],[Date]]),1))-1)/7)+1</f>
        <v>WEEK 2</v>
      </c>
      <c r="D7189" s="12">
        <v>110.35</v>
      </c>
      <c r="E7189" s="12">
        <v>110.5</v>
      </c>
      <c r="F7189" s="12">
        <v>108.55</v>
      </c>
      <c r="G7189" s="12">
        <v>108.7</v>
      </c>
      <c r="H7189" s="12">
        <v>109.26244712672232</v>
      </c>
      <c r="I7189">
        <v>1763178</v>
      </c>
      <c r="J7189">
        <v>12779</v>
      </c>
      <c r="K7189" s="12">
        <v>192649143</v>
      </c>
      <c r="L7189">
        <v>857847</v>
      </c>
      <c r="M7189">
        <v>48.65</v>
      </c>
      <c r="N7189">
        <v>1.95</v>
      </c>
      <c r="O7189">
        <v>-1.65</v>
      </c>
      <c r="P7189">
        <f xml:space="preserve"> IF(Stock_Info[[#This Row],[Close Price]] &gt; Stock_Info[[#This Row],[Open Price]], 1, 0)</f>
        <v>0</v>
      </c>
      <c r="Q7189" t="str">
        <f>IF(AND(Stock_Info[[#This Row],[% Deli. Qty to Traded Qty]]&gt;80,Stock_Info[[#This Row],[No. of Trades]]&lt;3000),"Unusual Day","")</f>
        <v/>
      </c>
      <c r="R7189" t="str">
        <f>IF(AND(Stock_Info[[#This Row],[Spread High-Low]] &lt; 10, Stock_Info[[#This Row],[% Deli. Qty to Traded Qty]] &gt; 90), "Good Day", "")</f>
        <v/>
      </c>
    </row>
    <row r="7190" spans="1:18">
      <c r="A7190" t="s">
        <v>68</v>
      </c>
      <c r="B7190" s="1">
        <v>45632</v>
      </c>
      <c r="C7190" s="1" t="str">
        <f>"WEEK" &amp;" " &amp;  INT((DAY(Stock_Info[[#This Row],[Date]])+WEEKDAY(DATE(YEAR(Stock_Info[[#This Row],[Date]]),MONTH(Stock_Info[[#This Row],[Date]]),1))-1)/7)+1</f>
        <v>WEEK 1</v>
      </c>
      <c r="D7190" s="12">
        <v>109.5</v>
      </c>
      <c r="E7190" s="12">
        <v>111.15</v>
      </c>
      <c r="F7190" s="12">
        <v>107.2</v>
      </c>
      <c r="G7190" s="12">
        <v>110.15</v>
      </c>
      <c r="H7190" s="12">
        <v>110.08204832791461</v>
      </c>
      <c r="I7190">
        <v>3056991</v>
      </c>
      <c r="J7190">
        <v>13990</v>
      </c>
      <c r="K7190" s="12">
        <v>336519831</v>
      </c>
      <c r="L7190">
        <v>1957969</v>
      </c>
      <c r="M7190">
        <v>64.05</v>
      </c>
      <c r="N7190">
        <v>3.95</v>
      </c>
      <c r="O7190">
        <v>0.65</v>
      </c>
      <c r="P7190">
        <f xml:space="preserve"> IF(Stock_Info[[#This Row],[Close Price]] &gt; Stock_Info[[#This Row],[Open Price]], 1, 0)</f>
        <v>1</v>
      </c>
      <c r="Q7190" t="str">
        <f>IF(AND(Stock_Info[[#This Row],[% Deli. Qty to Traded Qty]]&gt;80,Stock_Info[[#This Row],[No. of Trades]]&lt;3000),"Unusual Day","")</f>
        <v/>
      </c>
      <c r="R7190" t="str">
        <f>IF(AND(Stock_Info[[#This Row],[Spread High-Low]] &lt; 10, Stock_Info[[#This Row],[% Deli. Qty to Traded Qty]] &gt; 90), "Good Day", "")</f>
        <v/>
      </c>
    </row>
    <row r="7191" spans="1:18">
      <c r="A7191" t="s">
        <v>68</v>
      </c>
      <c r="B7191" s="1">
        <v>45631</v>
      </c>
      <c r="C7191" s="1" t="str">
        <f>"WEEK" &amp;" " &amp;  INT((DAY(Stock_Info[[#This Row],[Date]])+WEEKDAY(DATE(YEAR(Stock_Info[[#This Row],[Date]]),MONTH(Stock_Info[[#This Row],[Date]]),1))-1)/7)+1</f>
        <v>WEEK 1</v>
      </c>
      <c r="D7191" s="12">
        <v>110.7</v>
      </c>
      <c r="E7191" s="12">
        <v>110.7</v>
      </c>
      <c r="F7191" s="12">
        <v>108.3</v>
      </c>
      <c r="G7191" s="12">
        <v>109.05</v>
      </c>
      <c r="H7191" s="12">
        <v>109.15675552577817</v>
      </c>
      <c r="I7191">
        <v>1514945</v>
      </c>
      <c r="J7191">
        <v>7041</v>
      </c>
      <c r="K7191" s="12">
        <v>165366481</v>
      </c>
      <c r="L7191">
        <v>678968</v>
      </c>
      <c r="M7191">
        <v>44.82</v>
      </c>
      <c r="N7191">
        <v>2.4</v>
      </c>
      <c r="O7191">
        <v>-1.65</v>
      </c>
      <c r="P7191">
        <f xml:space="preserve"> IF(Stock_Info[[#This Row],[Close Price]] &gt; Stock_Info[[#This Row],[Open Price]], 1, 0)</f>
        <v>0</v>
      </c>
      <c r="Q7191" t="str">
        <f>IF(AND(Stock_Info[[#This Row],[% Deli. Qty to Traded Qty]]&gt;80,Stock_Info[[#This Row],[No. of Trades]]&lt;3000),"Unusual Day","")</f>
        <v/>
      </c>
      <c r="R7191" t="str">
        <f>IF(AND(Stock_Info[[#This Row],[Spread High-Low]] &lt; 10, Stock_Info[[#This Row],[% Deli. Qty to Traded Qty]] &gt; 90), "Good Day", "")</f>
        <v/>
      </c>
    </row>
    <row r="7192" spans="1:18">
      <c r="A7192" t="s">
        <v>68</v>
      </c>
      <c r="B7192" s="1">
        <v>45630</v>
      </c>
      <c r="C7192" s="1" t="str">
        <f>"WEEK" &amp;" " &amp;  INT((DAY(Stock_Info[[#This Row],[Date]])+WEEKDAY(DATE(YEAR(Stock_Info[[#This Row],[Date]]),MONTH(Stock_Info[[#This Row],[Date]]),1))-1)/7)+1</f>
        <v>WEEK 1</v>
      </c>
      <c r="D7192" s="12">
        <v>108.5</v>
      </c>
      <c r="E7192" s="12">
        <v>110.45</v>
      </c>
      <c r="F7192" s="12">
        <v>107.8</v>
      </c>
      <c r="G7192" s="12">
        <v>110.05</v>
      </c>
      <c r="H7192" s="12">
        <v>109.17914331348918</v>
      </c>
      <c r="I7192">
        <v>1205225</v>
      </c>
      <c r="J7192">
        <v>4507</v>
      </c>
      <c r="K7192" s="12">
        <v>131585433</v>
      </c>
      <c r="L7192">
        <v>327633</v>
      </c>
      <c r="M7192">
        <v>27.18</v>
      </c>
      <c r="N7192">
        <v>2.65</v>
      </c>
      <c r="O7192">
        <v>1.55</v>
      </c>
      <c r="P7192">
        <f xml:space="preserve"> IF(Stock_Info[[#This Row],[Close Price]] &gt; Stock_Info[[#This Row],[Open Price]], 1, 0)</f>
        <v>1</v>
      </c>
      <c r="Q7192" t="str">
        <f>IF(AND(Stock_Info[[#This Row],[% Deli. Qty to Traded Qty]]&gt;80,Stock_Info[[#This Row],[No. of Trades]]&lt;3000),"Unusual Day","")</f>
        <v/>
      </c>
      <c r="R7192" t="str">
        <f>IF(AND(Stock_Info[[#This Row],[Spread High-Low]] &lt; 10, Stock_Info[[#This Row],[% Deli. Qty to Traded Qty]] &gt; 90), "Good Day", "")</f>
        <v/>
      </c>
    </row>
    <row r="7193" spans="1:18">
      <c r="A7193" t="s">
        <v>68</v>
      </c>
      <c r="B7193" s="1">
        <v>45629</v>
      </c>
      <c r="C7193" s="1" t="str">
        <f>"WEEK" &amp;" " &amp;  INT((DAY(Stock_Info[[#This Row],[Date]])+WEEKDAY(DATE(YEAR(Stock_Info[[#This Row],[Date]]),MONTH(Stock_Info[[#This Row],[Date]]),1))-1)/7)+1</f>
        <v>WEEK 1</v>
      </c>
      <c r="D7193" s="12">
        <v>105.6</v>
      </c>
      <c r="E7193" s="12">
        <v>108.3</v>
      </c>
      <c r="F7193" s="12">
        <v>105.35</v>
      </c>
      <c r="G7193" s="12">
        <v>107.95</v>
      </c>
      <c r="H7193" s="12">
        <v>106.94107373262646</v>
      </c>
      <c r="I7193">
        <v>11368156</v>
      </c>
      <c r="J7193">
        <v>7188</v>
      </c>
      <c r="K7193" s="12">
        <v>1215722809</v>
      </c>
      <c r="L7193">
        <v>9360485</v>
      </c>
      <c r="M7193">
        <v>82.34</v>
      </c>
      <c r="N7193">
        <v>2.95</v>
      </c>
      <c r="O7193">
        <v>2.35</v>
      </c>
      <c r="P7193">
        <f xml:space="preserve"> IF(Stock_Info[[#This Row],[Close Price]] &gt; Stock_Info[[#This Row],[Open Price]], 1, 0)</f>
        <v>1</v>
      </c>
      <c r="Q7193" t="str">
        <f>IF(AND(Stock_Info[[#This Row],[% Deli. Qty to Traded Qty]]&gt;80,Stock_Info[[#This Row],[No. of Trades]]&lt;3000),"Unusual Day","")</f>
        <v/>
      </c>
      <c r="R7193" t="str">
        <f>IF(AND(Stock_Info[[#This Row],[Spread High-Low]] &lt; 10, Stock_Info[[#This Row],[% Deli. Qty to Traded Qty]] &gt; 90), "Good Day", "")</f>
        <v/>
      </c>
    </row>
    <row r="7194" spans="1:18">
      <c r="A7194" t="s">
        <v>68</v>
      </c>
      <c r="B7194" s="1">
        <v>45628</v>
      </c>
      <c r="C7194" s="1" t="str">
        <f>"WEEK" &amp;" " &amp;  INT((DAY(Stock_Info[[#This Row],[Date]])+WEEKDAY(DATE(YEAR(Stock_Info[[#This Row],[Date]]),MONTH(Stock_Info[[#This Row],[Date]]),1))-1)/7)+1</f>
        <v>WEEK 1</v>
      </c>
      <c r="D7194" s="12">
        <v>104.9</v>
      </c>
      <c r="E7194" s="12">
        <v>105.45</v>
      </c>
      <c r="F7194" s="12">
        <v>104.05</v>
      </c>
      <c r="G7194" s="12">
        <v>104.9</v>
      </c>
      <c r="H7194" s="12">
        <v>104.82829106071009</v>
      </c>
      <c r="I7194">
        <v>793855</v>
      </c>
      <c r="J7194">
        <v>5038</v>
      </c>
      <c r="K7194" s="12">
        <v>83218463</v>
      </c>
      <c r="L7194">
        <v>329590</v>
      </c>
      <c r="M7194">
        <v>41.52</v>
      </c>
      <c r="N7194">
        <v>1.4</v>
      </c>
      <c r="O7194">
        <v>0</v>
      </c>
      <c r="P7194">
        <f xml:space="preserve"> IF(Stock_Info[[#This Row],[Close Price]] &gt; Stock_Info[[#This Row],[Open Price]], 1, 0)</f>
        <v>0</v>
      </c>
      <c r="Q7194" t="str">
        <f>IF(AND(Stock_Info[[#This Row],[% Deli. Qty to Traded Qty]]&gt;80,Stock_Info[[#This Row],[No. of Trades]]&lt;3000),"Unusual Day","")</f>
        <v/>
      </c>
      <c r="R7194" t="str">
        <f>IF(AND(Stock_Info[[#This Row],[Spread High-Low]] &lt; 10, Stock_Info[[#This Row],[% Deli. Qty to Traded Qty]] &gt; 90), "Good Day", "")</f>
        <v/>
      </c>
    </row>
    <row r="7195" spans="1:18">
      <c r="A7195" t="s">
        <v>68</v>
      </c>
      <c r="B7195" s="1">
        <v>45625</v>
      </c>
      <c r="C7195" s="1" t="str">
        <f>"WEEK" &amp;" " &amp;  INT((DAY(Stock_Info[[#This Row],[Date]])+WEEKDAY(DATE(YEAR(Stock_Info[[#This Row],[Date]]),MONTH(Stock_Info[[#This Row],[Date]]),1))-1)/7)+1</f>
        <v>WEEK 5</v>
      </c>
      <c r="D7195" s="12">
        <v>106.91</v>
      </c>
      <c r="E7195" s="12">
        <v>107.1</v>
      </c>
      <c r="F7195" s="12">
        <v>103.72</v>
      </c>
      <c r="G7195" s="12">
        <v>104.92</v>
      </c>
      <c r="H7195" s="12">
        <v>105.23154609039743</v>
      </c>
      <c r="I7195">
        <v>963346</v>
      </c>
      <c r="J7195">
        <v>4301</v>
      </c>
      <c r="K7195" s="12">
        <v>101374389</v>
      </c>
      <c r="L7195">
        <v>250598</v>
      </c>
      <c r="M7195">
        <v>26.01</v>
      </c>
      <c r="N7195">
        <v>3.38</v>
      </c>
      <c r="O7195">
        <v>-1.99</v>
      </c>
      <c r="P7195">
        <f xml:space="preserve"> IF(Stock_Info[[#This Row],[Close Price]] &gt; Stock_Info[[#This Row],[Open Price]], 1, 0)</f>
        <v>0</v>
      </c>
      <c r="Q7195" t="str">
        <f>IF(AND(Stock_Info[[#This Row],[% Deli. Qty to Traded Qty]]&gt;80,Stock_Info[[#This Row],[No. of Trades]]&lt;3000),"Unusual Day","")</f>
        <v/>
      </c>
      <c r="R7195" t="str">
        <f>IF(AND(Stock_Info[[#This Row],[Spread High-Low]] &lt; 10, Stock_Info[[#This Row],[% Deli. Qty to Traded Qty]] &gt; 90), "Good Day", "")</f>
        <v/>
      </c>
    </row>
    <row r="7196" spans="1:18">
      <c r="A7196" t="s">
        <v>68</v>
      </c>
      <c r="B7196" s="1">
        <v>45624</v>
      </c>
      <c r="C7196" s="1" t="str">
        <f>"WEEK" &amp;" " &amp;  INT((DAY(Stock_Info[[#This Row],[Date]])+WEEKDAY(DATE(YEAR(Stock_Info[[#This Row],[Date]]),MONTH(Stock_Info[[#This Row],[Date]]),1))-1)/7)+1</f>
        <v>WEEK 5</v>
      </c>
      <c r="D7196" s="12">
        <v>104.9</v>
      </c>
      <c r="E7196" s="12">
        <v>107</v>
      </c>
      <c r="F7196" s="12">
        <v>104.33</v>
      </c>
      <c r="G7196" s="12">
        <v>106.28</v>
      </c>
      <c r="H7196" s="12">
        <v>105.52886219402042</v>
      </c>
      <c r="I7196">
        <v>3317991</v>
      </c>
      <c r="J7196">
        <v>17314</v>
      </c>
      <c r="K7196" s="12">
        <v>350143815</v>
      </c>
      <c r="L7196">
        <v>1507580</v>
      </c>
      <c r="M7196">
        <v>45.44</v>
      </c>
      <c r="N7196">
        <v>2.67</v>
      </c>
      <c r="O7196">
        <v>1.38</v>
      </c>
      <c r="P7196">
        <f xml:space="preserve"> IF(Stock_Info[[#This Row],[Close Price]] &gt; Stock_Info[[#This Row],[Open Price]], 1, 0)</f>
        <v>1</v>
      </c>
      <c r="Q7196" t="str">
        <f>IF(AND(Stock_Info[[#This Row],[% Deli. Qty to Traded Qty]]&gt;80,Stock_Info[[#This Row],[No. of Trades]]&lt;3000),"Unusual Day","")</f>
        <v/>
      </c>
      <c r="R7196" t="str">
        <f>IF(AND(Stock_Info[[#This Row],[Spread High-Low]] &lt; 10, Stock_Info[[#This Row],[% Deli. Qty to Traded Qty]] &gt; 90), "Good Day", "")</f>
        <v/>
      </c>
    </row>
    <row r="7197" spans="1:18">
      <c r="A7197" t="s">
        <v>68</v>
      </c>
      <c r="B7197" s="1">
        <v>45623</v>
      </c>
      <c r="C7197" s="1" t="str">
        <f>"WEEK" &amp;" " &amp;  INT((DAY(Stock_Info[[#This Row],[Date]])+WEEKDAY(DATE(YEAR(Stock_Info[[#This Row],[Date]]),MONTH(Stock_Info[[#This Row],[Date]]),1))-1)/7)+1</f>
        <v>WEEK 5</v>
      </c>
      <c r="D7197" s="12">
        <v>105.28</v>
      </c>
      <c r="E7197" s="12">
        <v>105.5</v>
      </c>
      <c r="F7197" s="12">
        <v>103.86</v>
      </c>
      <c r="G7197" s="12">
        <v>104.39</v>
      </c>
      <c r="H7197" s="12">
        <v>104.47679096932255</v>
      </c>
      <c r="I7197">
        <v>906953</v>
      </c>
      <c r="J7197">
        <v>4485</v>
      </c>
      <c r="K7197" s="12">
        <v>94755539</v>
      </c>
      <c r="L7197">
        <v>209595</v>
      </c>
      <c r="M7197">
        <v>23.11</v>
      </c>
      <c r="N7197">
        <v>1.64</v>
      </c>
      <c r="O7197">
        <v>-0.89</v>
      </c>
      <c r="P7197">
        <f xml:space="preserve"> IF(Stock_Info[[#This Row],[Close Price]] &gt; Stock_Info[[#This Row],[Open Price]], 1, 0)</f>
        <v>0</v>
      </c>
      <c r="Q7197" t="str">
        <f>IF(AND(Stock_Info[[#This Row],[% Deli. Qty to Traded Qty]]&gt;80,Stock_Info[[#This Row],[No. of Trades]]&lt;3000),"Unusual Day","")</f>
        <v/>
      </c>
      <c r="R7197" t="str">
        <f>IF(AND(Stock_Info[[#This Row],[Spread High-Low]] &lt; 10, Stock_Info[[#This Row],[% Deli. Qty to Traded Qty]] &gt; 90), "Good Day", "")</f>
        <v/>
      </c>
    </row>
    <row r="7198" spans="1:18">
      <c r="A7198" t="s">
        <v>68</v>
      </c>
      <c r="B7198" s="1">
        <v>45622</v>
      </c>
      <c r="C7198" s="1" t="str">
        <f>"WEEK" &amp;" " &amp;  INT((DAY(Stock_Info[[#This Row],[Date]])+WEEKDAY(DATE(YEAR(Stock_Info[[#This Row],[Date]]),MONTH(Stock_Info[[#This Row],[Date]]),1))-1)/7)+1</f>
        <v>WEEK 5</v>
      </c>
      <c r="D7198" s="12">
        <v>104.5</v>
      </c>
      <c r="E7198" s="12">
        <v>105.45</v>
      </c>
      <c r="F7198" s="12">
        <v>104.07</v>
      </c>
      <c r="G7198" s="12">
        <v>105.07</v>
      </c>
      <c r="H7198" s="12">
        <v>104.89619338188658</v>
      </c>
      <c r="I7198">
        <v>914460</v>
      </c>
      <c r="J7198">
        <v>4079</v>
      </c>
      <c r="K7198" s="12">
        <v>95923373</v>
      </c>
      <c r="L7198">
        <v>290166</v>
      </c>
      <c r="M7198">
        <v>31.73</v>
      </c>
      <c r="N7198">
        <v>1.38</v>
      </c>
      <c r="O7198">
        <v>0.56999999999999995</v>
      </c>
      <c r="P7198">
        <f xml:space="preserve"> IF(Stock_Info[[#This Row],[Close Price]] &gt; Stock_Info[[#This Row],[Open Price]], 1, 0)</f>
        <v>1</v>
      </c>
      <c r="Q7198" t="str">
        <f>IF(AND(Stock_Info[[#This Row],[% Deli. Qty to Traded Qty]]&gt;80,Stock_Info[[#This Row],[No. of Trades]]&lt;3000),"Unusual Day","")</f>
        <v/>
      </c>
      <c r="R7198" t="str">
        <f>IF(AND(Stock_Info[[#This Row],[Spread High-Low]] &lt; 10, Stock_Info[[#This Row],[% Deli. Qty to Traded Qty]] &gt; 90), "Good Day", "")</f>
        <v/>
      </c>
    </row>
    <row r="7199" spans="1:18">
      <c r="A7199" t="s">
        <v>68</v>
      </c>
      <c r="B7199" s="1">
        <v>45621</v>
      </c>
      <c r="C7199" s="1" t="str">
        <f>"WEEK" &amp;" " &amp;  INT((DAY(Stock_Info[[#This Row],[Date]])+WEEKDAY(DATE(YEAR(Stock_Info[[#This Row],[Date]]),MONTH(Stock_Info[[#This Row],[Date]]),1))-1)/7)+1</f>
        <v>WEEK 5</v>
      </c>
      <c r="D7199" s="12">
        <v>103.4</v>
      </c>
      <c r="E7199" s="12">
        <v>105.47</v>
      </c>
      <c r="F7199" s="12">
        <v>102.96</v>
      </c>
      <c r="G7199" s="12">
        <v>104.1</v>
      </c>
      <c r="H7199" s="12">
        <v>104.5206422462452</v>
      </c>
      <c r="I7199">
        <v>3253643</v>
      </c>
      <c r="J7199">
        <v>15184</v>
      </c>
      <c r="K7199" s="12">
        <v>340072856</v>
      </c>
      <c r="L7199">
        <v>1441342</v>
      </c>
      <c r="M7199">
        <v>44.3</v>
      </c>
      <c r="N7199">
        <v>2.5099999999999998</v>
      </c>
      <c r="O7199">
        <v>0.7</v>
      </c>
      <c r="P7199">
        <f xml:space="preserve"> IF(Stock_Info[[#This Row],[Close Price]] &gt; Stock_Info[[#This Row],[Open Price]], 1, 0)</f>
        <v>1</v>
      </c>
      <c r="Q7199" t="str">
        <f>IF(AND(Stock_Info[[#This Row],[% Deli. Qty to Traded Qty]]&gt;80,Stock_Info[[#This Row],[No. of Trades]]&lt;3000),"Unusual Day","")</f>
        <v/>
      </c>
      <c r="R7199" t="str">
        <f>IF(AND(Stock_Info[[#This Row],[Spread High-Low]] &lt; 10, Stock_Info[[#This Row],[% Deli. Qty to Traded Qty]] &gt; 90), "Good Day", "")</f>
        <v/>
      </c>
    </row>
    <row r="7200" spans="1:18">
      <c r="A7200" t="s">
        <v>68</v>
      </c>
      <c r="B7200" s="1">
        <v>45618</v>
      </c>
      <c r="C7200" s="1" t="str">
        <f>"WEEK" &amp;" " &amp;  INT((DAY(Stock_Info[[#This Row],[Date]])+WEEKDAY(DATE(YEAR(Stock_Info[[#This Row],[Date]]),MONTH(Stock_Info[[#This Row],[Date]]),1))-1)/7)+1</f>
        <v>WEEK 4</v>
      </c>
      <c r="D7200" s="12">
        <v>96.99</v>
      </c>
      <c r="E7200" s="12">
        <v>100.22</v>
      </c>
      <c r="F7200" s="12">
        <v>96.99</v>
      </c>
      <c r="G7200" s="12">
        <v>99.82</v>
      </c>
      <c r="H7200" s="12">
        <v>99.182906562837687</v>
      </c>
      <c r="I7200">
        <v>2467134</v>
      </c>
      <c r="J7200">
        <v>11173</v>
      </c>
      <c r="K7200" s="12">
        <v>244697521</v>
      </c>
      <c r="L7200">
        <v>942748</v>
      </c>
      <c r="M7200">
        <v>38.21</v>
      </c>
      <c r="N7200">
        <v>3.23</v>
      </c>
      <c r="O7200">
        <v>2.83</v>
      </c>
      <c r="P7200">
        <f xml:space="preserve"> IF(Stock_Info[[#This Row],[Close Price]] &gt; Stock_Info[[#This Row],[Open Price]], 1, 0)</f>
        <v>1</v>
      </c>
      <c r="Q7200" t="str">
        <f>IF(AND(Stock_Info[[#This Row],[% Deli. Qty to Traded Qty]]&gt;80,Stock_Info[[#This Row],[No. of Trades]]&lt;3000),"Unusual Day","")</f>
        <v/>
      </c>
      <c r="R7200" t="str">
        <f>IF(AND(Stock_Info[[#This Row],[Spread High-Low]] &lt; 10, Stock_Info[[#This Row],[% Deli. Qty to Traded Qty]] &gt; 90), "Good Day", "")</f>
        <v/>
      </c>
    </row>
    <row r="7201" spans="1:18">
      <c r="A7201" t="s">
        <v>68</v>
      </c>
      <c r="B7201" s="1">
        <v>45617</v>
      </c>
      <c r="C7201" s="1" t="str">
        <f>"WEEK" &amp;" " &amp;  INT((DAY(Stock_Info[[#This Row],[Date]])+WEEKDAY(DATE(YEAR(Stock_Info[[#This Row],[Date]]),MONTH(Stock_Info[[#This Row],[Date]]),1))-1)/7)+1</f>
        <v>WEEK 4</v>
      </c>
      <c r="D7201" s="12">
        <v>100.01</v>
      </c>
      <c r="E7201" s="12">
        <v>100.06</v>
      </c>
      <c r="F7201" s="12">
        <v>94.81</v>
      </c>
      <c r="G7201" s="12">
        <v>96.39</v>
      </c>
      <c r="H7201" s="12">
        <v>96.489667144658085</v>
      </c>
      <c r="I7201">
        <v>4235083</v>
      </c>
      <c r="J7201">
        <v>22470</v>
      </c>
      <c r="K7201" s="12">
        <v>408641749</v>
      </c>
      <c r="L7201">
        <v>1122657</v>
      </c>
      <c r="M7201">
        <v>26.51</v>
      </c>
      <c r="N7201">
        <v>5.25</v>
      </c>
      <c r="O7201">
        <v>-3.62</v>
      </c>
      <c r="P7201">
        <f xml:space="preserve"> IF(Stock_Info[[#This Row],[Close Price]] &gt; Stock_Info[[#This Row],[Open Price]], 1, 0)</f>
        <v>0</v>
      </c>
      <c r="Q7201" t="str">
        <f>IF(AND(Stock_Info[[#This Row],[% Deli. Qty to Traded Qty]]&gt;80,Stock_Info[[#This Row],[No. of Trades]]&lt;3000),"Unusual Day","")</f>
        <v/>
      </c>
      <c r="R7201" t="str">
        <f>IF(AND(Stock_Info[[#This Row],[Spread High-Low]] &lt; 10, Stock_Info[[#This Row],[% Deli. Qty to Traded Qty]] &gt; 90), "Good Day", "")</f>
        <v/>
      </c>
    </row>
    <row r="7202" spans="1:18">
      <c r="A7202" t="s">
        <v>68</v>
      </c>
      <c r="B7202" s="1">
        <v>45615</v>
      </c>
      <c r="C7202" s="1" t="str">
        <f>"WEEK" &amp;" " &amp;  INT((DAY(Stock_Info[[#This Row],[Date]])+WEEKDAY(DATE(YEAR(Stock_Info[[#This Row],[Date]]),MONTH(Stock_Info[[#This Row],[Date]]),1))-1)/7)+1</f>
        <v>WEEK 4</v>
      </c>
      <c r="D7202" s="12">
        <v>101.01</v>
      </c>
      <c r="E7202" s="12">
        <v>103.7</v>
      </c>
      <c r="F7202" s="12">
        <v>100.5</v>
      </c>
      <c r="G7202" s="12">
        <v>100.91</v>
      </c>
      <c r="H7202" s="12">
        <v>102.71476668648629</v>
      </c>
      <c r="I7202">
        <v>3163533</v>
      </c>
      <c r="J7202">
        <v>14788</v>
      </c>
      <c r="K7202" s="12">
        <v>324941554</v>
      </c>
      <c r="L7202">
        <v>1701423</v>
      </c>
      <c r="M7202">
        <v>53.78</v>
      </c>
      <c r="N7202">
        <v>3.2</v>
      </c>
      <c r="O7202">
        <v>-0.1</v>
      </c>
      <c r="P7202">
        <f xml:space="preserve"> IF(Stock_Info[[#This Row],[Close Price]] &gt; Stock_Info[[#This Row],[Open Price]], 1, 0)</f>
        <v>0</v>
      </c>
      <c r="Q7202" t="str">
        <f>IF(AND(Stock_Info[[#This Row],[% Deli. Qty to Traded Qty]]&gt;80,Stock_Info[[#This Row],[No. of Trades]]&lt;3000),"Unusual Day","")</f>
        <v/>
      </c>
      <c r="R7202" t="str">
        <f>IF(AND(Stock_Info[[#This Row],[Spread High-Low]] &lt; 10, Stock_Info[[#This Row],[% Deli. Qty to Traded Qty]] &gt; 90), "Good Day", "")</f>
        <v/>
      </c>
    </row>
    <row r="7203" spans="1:18">
      <c r="A7203" t="s">
        <v>68</v>
      </c>
      <c r="B7203" s="1">
        <v>45614</v>
      </c>
      <c r="C7203" s="1" t="str">
        <f>"WEEK" &amp;" " &amp;  INT((DAY(Stock_Info[[#This Row],[Date]])+WEEKDAY(DATE(YEAR(Stock_Info[[#This Row],[Date]]),MONTH(Stock_Info[[#This Row],[Date]]),1))-1)/7)+1</f>
        <v>WEEK 4</v>
      </c>
      <c r="D7203" s="12">
        <v>100.51</v>
      </c>
      <c r="E7203" s="12">
        <v>102.23</v>
      </c>
      <c r="F7203" s="12">
        <v>97.94</v>
      </c>
      <c r="G7203" s="12">
        <v>100.55</v>
      </c>
      <c r="H7203" s="12">
        <v>100.17686043724869</v>
      </c>
      <c r="I7203">
        <v>1877650</v>
      </c>
      <c r="J7203">
        <v>6892</v>
      </c>
      <c r="K7203" s="12">
        <v>188097082</v>
      </c>
      <c r="L7203">
        <v>386062</v>
      </c>
      <c r="M7203">
        <v>20.56</v>
      </c>
      <c r="N7203">
        <v>4.29</v>
      </c>
      <c r="O7203">
        <v>0.04</v>
      </c>
      <c r="P7203">
        <f xml:space="preserve"> IF(Stock_Info[[#This Row],[Close Price]] &gt; Stock_Info[[#This Row],[Open Price]], 1, 0)</f>
        <v>1</v>
      </c>
      <c r="Q7203" t="str">
        <f>IF(AND(Stock_Info[[#This Row],[% Deli. Qty to Traded Qty]]&gt;80,Stock_Info[[#This Row],[No. of Trades]]&lt;3000),"Unusual Day","")</f>
        <v/>
      </c>
      <c r="R7203" t="str">
        <f>IF(AND(Stock_Info[[#This Row],[Spread High-Low]] &lt; 10, Stock_Info[[#This Row],[% Deli. Qty to Traded Qty]] &gt; 90), "Good Day", "")</f>
        <v/>
      </c>
    </row>
    <row r="7204" spans="1:18">
      <c r="A7204" t="s">
        <v>68</v>
      </c>
      <c r="B7204" s="1">
        <v>45610</v>
      </c>
      <c r="C7204" s="1" t="str">
        <f>"WEEK" &amp;" " &amp;  INT((DAY(Stock_Info[[#This Row],[Date]])+WEEKDAY(DATE(YEAR(Stock_Info[[#This Row],[Date]]),MONTH(Stock_Info[[#This Row],[Date]]),1))-1)/7)+1</f>
        <v>WEEK 3</v>
      </c>
      <c r="D7204" s="12">
        <v>100.67</v>
      </c>
      <c r="E7204" s="12">
        <v>102.45</v>
      </c>
      <c r="F7204" s="12">
        <v>99.28</v>
      </c>
      <c r="G7204" s="12">
        <v>99.48</v>
      </c>
      <c r="H7204" s="12">
        <v>101.00430423576134</v>
      </c>
      <c r="I7204">
        <v>1108443</v>
      </c>
      <c r="J7204">
        <v>5867</v>
      </c>
      <c r="K7204" s="12">
        <v>111957514</v>
      </c>
      <c r="L7204">
        <v>297083</v>
      </c>
      <c r="M7204">
        <v>26.8</v>
      </c>
      <c r="N7204">
        <v>3.17</v>
      </c>
      <c r="O7204">
        <v>-1.19</v>
      </c>
      <c r="P7204">
        <f xml:space="preserve"> IF(Stock_Info[[#This Row],[Close Price]] &gt; Stock_Info[[#This Row],[Open Price]], 1, 0)</f>
        <v>0</v>
      </c>
      <c r="Q7204" t="str">
        <f>IF(AND(Stock_Info[[#This Row],[% Deli. Qty to Traded Qty]]&gt;80,Stock_Info[[#This Row],[No. of Trades]]&lt;3000),"Unusual Day","")</f>
        <v/>
      </c>
      <c r="R7204" t="str">
        <f>IF(AND(Stock_Info[[#This Row],[Spread High-Low]] &lt; 10, Stock_Info[[#This Row],[% Deli. Qty to Traded Qty]] &gt; 90), "Good Day", "")</f>
        <v/>
      </c>
    </row>
    <row r="7205" spans="1:18">
      <c r="A7205" t="s">
        <v>68</v>
      </c>
      <c r="B7205" s="1">
        <v>45609</v>
      </c>
      <c r="C7205" s="1" t="str">
        <f>"WEEK" &amp;" " &amp;  INT((DAY(Stock_Info[[#This Row],[Date]])+WEEKDAY(DATE(YEAR(Stock_Info[[#This Row],[Date]]),MONTH(Stock_Info[[#This Row],[Date]]),1))-1)/7)+1</f>
        <v>WEEK 3</v>
      </c>
      <c r="D7205" s="12">
        <v>103.07</v>
      </c>
      <c r="E7205" s="12">
        <v>103.82</v>
      </c>
      <c r="F7205" s="12">
        <v>100.01</v>
      </c>
      <c r="G7205" s="12">
        <v>100.53</v>
      </c>
      <c r="H7205" s="12">
        <v>102.00078317650693</v>
      </c>
      <c r="I7205">
        <v>2878023</v>
      </c>
      <c r="J7205">
        <v>12679</v>
      </c>
      <c r="K7205" s="12">
        <v>293560600</v>
      </c>
      <c r="L7205">
        <v>744102</v>
      </c>
      <c r="M7205">
        <v>25.85</v>
      </c>
      <c r="N7205">
        <v>3.81</v>
      </c>
      <c r="O7205">
        <v>-2.54</v>
      </c>
      <c r="P7205">
        <f xml:space="preserve"> IF(Stock_Info[[#This Row],[Close Price]] &gt; Stock_Info[[#This Row],[Open Price]], 1, 0)</f>
        <v>0</v>
      </c>
      <c r="Q7205" t="str">
        <f>IF(AND(Stock_Info[[#This Row],[% Deli. Qty to Traded Qty]]&gt;80,Stock_Info[[#This Row],[No. of Trades]]&lt;3000),"Unusual Day","")</f>
        <v/>
      </c>
      <c r="R7205" t="str">
        <f>IF(AND(Stock_Info[[#This Row],[Spread High-Low]] &lt; 10, Stock_Info[[#This Row],[% Deli. Qty to Traded Qty]] &gt; 90), "Good Day", "")</f>
        <v/>
      </c>
    </row>
    <row r="7206" spans="1:18">
      <c r="A7206" t="s">
        <v>68</v>
      </c>
      <c r="B7206" s="1">
        <v>45608</v>
      </c>
      <c r="C7206" s="1" t="str">
        <f>"WEEK" &amp;" " &amp;  INT((DAY(Stock_Info[[#This Row],[Date]])+WEEKDAY(DATE(YEAR(Stock_Info[[#This Row],[Date]]),MONTH(Stock_Info[[#This Row],[Date]]),1))-1)/7)+1</f>
        <v>WEEK 3</v>
      </c>
      <c r="D7206" s="12">
        <v>105.23</v>
      </c>
      <c r="E7206" s="12">
        <v>106.22</v>
      </c>
      <c r="F7206" s="12">
        <v>103.39</v>
      </c>
      <c r="G7206" s="12">
        <v>103.77</v>
      </c>
      <c r="H7206" s="12">
        <v>104.75609826487121</v>
      </c>
      <c r="I7206">
        <v>1212763</v>
      </c>
      <c r="J7206">
        <v>7052</v>
      </c>
      <c r="K7206" s="12">
        <v>127044320</v>
      </c>
      <c r="L7206">
        <v>568042</v>
      </c>
      <c r="M7206">
        <v>46.84</v>
      </c>
      <c r="N7206">
        <v>2.83</v>
      </c>
      <c r="O7206">
        <v>-1.46</v>
      </c>
      <c r="P7206">
        <f xml:space="preserve"> IF(Stock_Info[[#This Row],[Close Price]] &gt; Stock_Info[[#This Row],[Open Price]], 1, 0)</f>
        <v>0</v>
      </c>
      <c r="Q7206" t="str">
        <f>IF(AND(Stock_Info[[#This Row],[% Deli. Qty to Traded Qty]]&gt;80,Stock_Info[[#This Row],[No. of Trades]]&lt;3000),"Unusual Day","")</f>
        <v/>
      </c>
      <c r="R7206" t="str">
        <f>IF(AND(Stock_Info[[#This Row],[Spread High-Low]] &lt; 10, Stock_Info[[#This Row],[% Deli. Qty to Traded Qty]] &gt; 90), "Good Day", "")</f>
        <v/>
      </c>
    </row>
    <row r="7207" spans="1:18">
      <c r="A7207" t="s">
        <v>68</v>
      </c>
      <c r="B7207" s="1">
        <v>45607</v>
      </c>
      <c r="C7207" s="1" t="str">
        <f>"WEEK" &amp;" " &amp;  INT((DAY(Stock_Info[[#This Row],[Date]])+WEEKDAY(DATE(YEAR(Stock_Info[[#This Row],[Date]]),MONTH(Stock_Info[[#This Row],[Date]]),1))-1)/7)+1</f>
        <v>WEEK 3</v>
      </c>
      <c r="D7207" s="12">
        <v>103.51</v>
      </c>
      <c r="E7207" s="12">
        <v>106.13</v>
      </c>
      <c r="F7207" s="12">
        <v>103.25</v>
      </c>
      <c r="G7207" s="12">
        <v>105.12</v>
      </c>
      <c r="H7207" s="12">
        <v>104.70816143589551</v>
      </c>
      <c r="I7207">
        <v>1172453</v>
      </c>
      <c r="J7207">
        <v>4875</v>
      </c>
      <c r="K7207" s="12">
        <v>122765398</v>
      </c>
      <c r="L7207">
        <v>219045</v>
      </c>
      <c r="M7207">
        <v>18.68</v>
      </c>
      <c r="N7207">
        <v>2.88</v>
      </c>
      <c r="O7207">
        <v>1.61</v>
      </c>
      <c r="P7207">
        <f xml:space="preserve"> IF(Stock_Info[[#This Row],[Close Price]] &gt; Stock_Info[[#This Row],[Open Price]], 1, 0)</f>
        <v>1</v>
      </c>
      <c r="Q7207" t="str">
        <f>IF(AND(Stock_Info[[#This Row],[% Deli. Qty to Traded Qty]]&gt;80,Stock_Info[[#This Row],[No. of Trades]]&lt;3000),"Unusual Day","")</f>
        <v/>
      </c>
      <c r="R7207" t="str">
        <f>IF(AND(Stock_Info[[#This Row],[Spread High-Low]] &lt; 10, Stock_Info[[#This Row],[% Deli. Qty to Traded Qty]] &gt; 90), "Good Day", "")</f>
        <v/>
      </c>
    </row>
    <row r="7208" spans="1:18">
      <c r="A7208" t="s">
        <v>68</v>
      </c>
      <c r="B7208" s="1">
        <v>45604</v>
      </c>
      <c r="C7208" s="1" t="str">
        <f>"WEEK" &amp;" " &amp;  INT((DAY(Stock_Info[[#This Row],[Date]])+WEEKDAY(DATE(YEAR(Stock_Info[[#This Row],[Date]]),MONTH(Stock_Info[[#This Row],[Date]]),1))-1)/7)+1</f>
        <v>WEEK 2</v>
      </c>
      <c r="D7208" s="12">
        <v>106.71</v>
      </c>
      <c r="E7208" s="12">
        <v>106.97</v>
      </c>
      <c r="F7208" s="12">
        <v>104.12</v>
      </c>
      <c r="G7208" s="12">
        <v>104.75</v>
      </c>
      <c r="H7208" s="12">
        <v>105.54801852707678</v>
      </c>
      <c r="I7208">
        <v>1164134</v>
      </c>
      <c r="J7208">
        <v>5485</v>
      </c>
      <c r="K7208" s="12">
        <v>122872037</v>
      </c>
      <c r="L7208">
        <v>243134</v>
      </c>
      <c r="M7208">
        <v>20.89</v>
      </c>
      <c r="N7208">
        <v>2.85</v>
      </c>
      <c r="O7208">
        <v>-1.96</v>
      </c>
      <c r="P7208">
        <f xml:space="preserve"> IF(Stock_Info[[#This Row],[Close Price]] &gt; Stock_Info[[#This Row],[Open Price]], 1, 0)</f>
        <v>0</v>
      </c>
      <c r="Q7208" t="str">
        <f>IF(AND(Stock_Info[[#This Row],[% Deli. Qty to Traded Qty]]&gt;80,Stock_Info[[#This Row],[No. of Trades]]&lt;3000),"Unusual Day","")</f>
        <v/>
      </c>
      <c r="R7208" t="str">
        <f>IF(AND(Stock_Info[[#This Row],[Spread High-Low]] &lt; 10, Stock_Info[[#This Row],[% Deli. Qty to Traded Qty]] &gt; 90), "Good Day", "")</f>
        <v/>
      </c>
    </row>
    <row r="7209" spans="1:18">
      <c r="A7209" t="s">
        <v>68</v>
      </c>
      <c r="B7209" s="1">
        <v>45603</v>
      </c>
      <c r="C7209" s="1" t="str">
        <f>"WEEK" &amp;" " &amp;  INT((DAY(Stock_Info[[#This Row],[Date]])+WEEKDAY(DATE(YEAR(Stock_Info[[#This Row],[Date]]),MONTH(Stock_Info[[#This Row],[Date]]),1))-1)/7)+1</f>
        <v>WEEK 2</v>
      </c>
      <c r="D7209" s="12">
        <v>106.99</v>
      </c>
      <c r="E7209" s="12">
        <v>107.9</v>
      </c>
      <c r="F7209" s="12">
        <v>106.01</v>
      </c>
      <c r="G7209" s="12">
        <v>106.65</v>
      </c>
      <c r="H7209" s="12">
        <v>106.89148740769301</v>
      </c>
      <c r="I7209">
        <v>2240892</v>
      </c>
      <c r="J7209">
        <v>11007</v>
      </c>
      <c r="K7209" s="12">
        <v>239532279</v>
      </c>
      <c r="L7209">
        <v>762591</v>
      </c>
      <c r="M7209">
        <v>34.03</v>
      </c>
      <c r="N7209">
        <v>1.89</v>
      </c>
      <c r="O7209">
        <v>-0.34</v>
      </c>
      <c r="P7209">
        <f xml:space="preserve"> IF(Stock_Info[[#This Row],[Close Price]] &gt; Stock_Info[[#This Row],[Open Price]], 1, 0)</f>
        <v>0</v>
      </c>
      <c r="Q7209" t="str">
        <f>IF(AND(Stock_Info[[#This Row],[% Deli. Qty to Traded Qty]]&gt;80,Stock_Info[[#This Row],[No. of Trades]]&lt;3000),"Unusual Day","")</f>
        <v/>
      </c>
      <c r="R7209" t="str">
        <f>IF(AND(Stock_Info[[#This Row],[Spread High-Low]] &lt; 10, Stock_Info[[#This Row],[% Deli. Qty to Traded Qty]] &gt; 90), "Good Day", "")</f>
        <v/>
      </c>
    </row>
    <row r="7210" spans="1:18">
      <c r="A7210" t="s">
        <v>68</v>
      </c>
      <c r="B7210" s="1">
        <v>45602</v>
      </c>
      <c r="C7210" s="1" t="str">
        <f>"WEEK" &amp;" " &amp;  INT((DAY(Stock_Info[[#This Row],[Date]])+WEEKDAY(DATE(YEAR(Stock_Info[[#This Row],[Date]]),MONTH(Stock_Info[[#This Row],[Date]]),1))-1)/7)+1</f>
        <v>WEEK 2</v>
      </c>
      <c r="D7210" s="12">
        <v>105.89</v>
      </c>
      <c r="E7210" s="12">
        <v>107.2</v>
      </c>
      <c r="F7210" s="12">
        <v>105.25</v>
      </c>
      <c r="G7210" s="12">
        <v>106.98</v>
      </c>
      <c r="H7210" s="12">
        <v>106.17213947061748</v>
      </c>
      <c r="I7210">
        <v>2107512</v>
      </c>
      <c r="J7210">
        <v>9299</v>
      </c>
      <c r="K7210" s="12">
        <v>223759058</v>
      </c>
      <c r="L7210">
        <v>647897</v>
      </c>
      <c r="M7210">
        <v>30.74</v>
      </c>
      <c r="N7210">
        <v>1.95</v>
      </c>
      <c r="O7210">
        <v>1.0900000000000001</v>
      </c>
      <c r="P7210">
        <f xml:space="preserve"> IF(Stock_Info[[#This Row],[Close Price]] &gt; Stock_Info[[#This Row],[Open Price]], 1, 0)</f>
        <v>1</v>
      </c>
      <c r="Q7210" t="str">
        <f>IF(AND(Stock_Info[[#This Row],[% Deli. Qty to Traded Qty]]&gt;80,Stock_Info[[#This Row],[No. of Trades]]&lt;3000),"Unusual Day","")</f>
        <v/>
      </c>
      <c r="R7210" t="str">
        <f>IF(AND(Stock_Info[[#This Row],[Spread High-Low]] &lt; 10, Stock_Info[[#This Row],[% Deli. Qty to Traded Qty]] &gt; 90), "Good Day", "")</f>
        <v/>
      </c>
    </row>
    <row r="7211" spans="1:18">
      <c r="A7211" t="s">
        <v>68</v>
      </c>
      <c r="B7211" s="1">
        <v>45601</v>
      </c>
      <c r="C7211" s="1" t="str">
        <f>"WEEK" &amp;" " &amp;  INT((DAY(Stock_Info[[#This Row],[Date]])+WEEKDAY(DATE(YEAR(Stock_Info[[#This Row],[Date]]),MONTH(Stock_Info[[#This Row],[Date]]),1))-1)/7)+1</f>
        <v>WEEK 2</v>
      </c>
      <c r="D7211" s="12">
        <v>103.87</v>
      </c>
      <c r="E7211" s="12">
        <v>105.14</v>
      </c>
      <c r="F7211" s="12">
        <v>102.36</v>
      </c>
      <c r="G7211" s="12">
        <v>104.67</v>
      </c>
      <c r="H7211" s="12">
        <v>103.79210172338388</v>
      </c>
      <c r="I7211">
        <v>3871047</v>
      </c>
      <c r="J7211">
        <v>15445</v>
      </c>
      <c r="K7211" s="12">
        <v>401784104</v>
      </c>
      <c r="L7211">
        <v>1191549</v>
      </c>
      <c r="M7211">
        <v>30.78</v>
      </c>
      <c r="N7211">
        <v>2.78</v>
      </c>
      <c r="O7211">
        <v>0.8</v>
      </c>
      <c r="P7211">
        <f xml:space="preserve"> IF(Stock_Info[[#This Row],[Close Price]] &gt; Stock_Info[[#This Row],[Open Price]], 1, 0)</f>
        <v>1</v>
      </c>
      <c r="Q7211" t="str">
        <f>IF(AND(Stock_Info[[#This Row],[% Deli. Qty to Traded Qty]]&gt;80,Stock_Info[[#This Row],[No. of Trades]]&lt;3000),"Unusual Day","")</f>
        <v/>
      </c>
      <c r="R7211" t="str">
        <f>IF(AND(Stock_Info[[#This Row],[Spread High-Low]] &lt; 10, Stock_Info[[#This Row],[% Deli. Qty to Traded Qty]] &gt; 90), "Good Day", "")</f>
        <v/>
      </c>
    </row>
    <row r="7212" spans="1:18">
      <c r="A7212" t="s">
        <v>68</v>
      </c>
      <c r="B7212" s="1">
        <v>45600</v>
      </c>
      <c r="C7212" s="1" t="str">
        <f>"WEEK" &amp;" " &amp;  INT((DAY(Stock_Info[[#This Row],[Date]])+WEEKDAY(DATE(YEAR(Stock_Info[[#This Row],[Date]]),MONTH(Stock_Info[[#This Row],[Date]]),1))-1)/7)+1</f>
        <v>WEEK 2</v>
      </c>
      <c r="D7212" s="12">
        <v>100.95</v>
      </c>
      <c r="E7212" s="12">
        <v>104</v>
      </c>
      <c r="F7212" s="12">
        <v>99.15</v>
      </c>
      <c r="G7212" s="12">
        <v>103.7</v>
      </c>
      <c r="H7212" s="12">
        <v>101.69910051217674</v>
      </c>
      <c r="I7212">
        <v>5230421</v>
      </c>
      <c r="J7212">
        <v>21015</v>
      </c>
      <c r="K7212" s="12">
        <v>531929111</v>
      </c>
      <c r="L7212">
        <v>1812262</v>
      </c>
      <c r="M7212">
        <v>34.65</v>
      </c>
      <c r="N7212">
        <v>4.8499999999999996</v>
      </c>
      <c r="O7212">
        <v>2.75</v>
      </c>
      <c r="P7212">
        <f xml:space="preserve"> IF(Stock_Info[[#This Row],[Close Price]] &gt; Stock_Info[[#This Row],[Open Price]], 1, 0)</f>
        <v>1</v>
      </c>
      <c r="Q7212" t="str">
        <f>IF(AND(Stock_Info[[#This Row],[% Deli. Qty to Traded Qty]]&gt;80,Stock_Info[[#This Row],[No. of Trades]]&lt;3000),"Unusual Day","")</f>
        <v/>
      </c>
      <c r="R7212" t="str">
        <f>IF(AND(Stock_Info[[#This Row],[Spread High-Low]] &lt; 10, Stock_Info[[#This Row],[% Deli. Qty to Traded Qty]] &gt; 90), "Good Day", "")</f>
        <v/>
      </c>
    </row>
    <row r="7213" spans="1:18">
      <c r="A7213" t="s">
        <v>68</v>
      </c>
      <c r="B7213" s="1">
        <v>45597</v>
      </c>
      <c r="C7213" s="1" t="str">
        <f>"WEEK" &amp;" " &amp;  INT((DAY(Stock_Info[[#This Row],[Date]])+WEEKDAY(DATE(YEAR(Stock_Info[[#This Row],[Date]]),MONTH(Stock_Info[[#This Row],[Date]]),1))-1)/7)+1</f>
        <v>WEEK 1</v>
      </c>
      <c r="D7213" s="12">
        <v>98.89</v>
      </c>
      <c r="E7213" s="12">
        <v>101.15</v>
      </c>
      <c r="F7213" s="12">
        <v>98.71</v>
      </c>
      <c r="G7213" s="12">
        <v>100.98</v>
      </c>
      <c r="H7213" s="12">
        <v>100.51611121550138</v>
      </c>
      <c r="I7213">
        <v>526869</v>
      </c>
      <c r="J7213">
        <v>5061</v>
      </c>
      <c r="K7213" s="12">
        <v>52958823</v>
      </c>
      <c r="L7213">
        <v>234375</v>
      </c>
      <c r="M7213">
        <v>44.48</v>
      </c>
      <c r="N7213">
        <v>2.44</v>
      </c>
      <c r="O7213">
        <v>2.09</v>
      </c>
      <c r="P7213">
        <f xml:space="preserve"> IF(Stock_Info[[#This Row],[Close Price]] &gt; Stock_Info[[#This Row],[Open Price]], 1, 0)</f>
        <v>1</v>
      </c>
      <c r="Q7213" t="str">
        <f>IF(AND(Stock_Info[[#This Row],[% Deli. Qty to Traded Qty]]&gt;80,Stock_Info[[#This Row],[No. of Trades]]&lt;3000),"Unusual Day","")</f>
        <v/>
      </c>
      <c r="R7213" t="str">
        <f>IF(AND(Stock_Info[[#This Row],[Spread High-Low]] &lt; 10, Stock_Info[[#This Row],[% Deli. Qty to Traded Qty]] &gt; 90), "Good Day", "")</f>
        <v/>
      </c>
    </row>
    <row r="7214" spans="1:18">
      <c r="A7214" t="s">
        <v>68</v>
      </c>
      <c r="B7214" s="1">
        <v>45596</v>
      </c>
      <c r="C7214" s="1" t="str">
        <f>"WEEK" &amp;" " &amp;  INT((DAY(Stock_Info[[#This Row],[Date]])+WEEKDAY(DATE(YEAR(Stock_Info[[#This Row],[Date]]),MONTH(Stock_Info[[#This Row],[Date]]),1))-1)/7)+1</f>
        <v>WEEK 5</v>
      </c>
      <c r="D7214" s="12">
        <v>100.1</v>
      </c>
      <c r="E7214" s="12">
        <v>100.4</v>
      </c>
      <c r="F7214" s="12">
        <v>96.65</v>
      </c>
      <c r="G7214" s="12">
        <v>97.85</v>
      </c>
      <c r="H7214" s="12">
        <v>98.47050612180189</v>
      </c>
      <c r="I7214">
        <v>2232921</v>
      </c>
      <c r="J7214">
        <v>7708</v>
      </c>
      <c r="K7214" s="12">
        <v>219876861</v>
      </c>
      <c r="L7214">
        <v>1151930</v>
      </c>
      <c r="M7214">
        <v>51.59</v>
      </c>
      <c r="N7214">
        <v>3.75</v>
      </c>
      <c r="O7214">
        <v>-2.25</v>
      </c>
      <c r="P7214">
        <f xml:space="preserve"> IF(Stock_Info[[#This Row],[Close Price]] &gt; Stock_Info[[#This Row],[Open Price]], 1, 0)</f>
        <v>0</v>
      </c>
      <c r="Q7214" t="str">
        <f>IF(AND(Stock_Info[[#This Row],[% Deli. Qty to Traded Qty]]&gt;80,Stock_Info[[#This Row],[No. of Trades]]&lt;3000),"Unusual Day","")</f>
        <v/>
      </c>
      <c r="R7214" t="str">
        <f>IF(AND(Stock_Info[[#This Row],[Spread High-Low]] &lt; 10, Stock_Info[[#This Row],[% Deli. Qty to Traded Qty]] &gt; 90), "Good Day", "")</f>
        <v/>
      </c>
    </row>
    <row r="7215" spans="1:18">
      <c r="A7215" t="s">
        <v>68</v>
      </c>
      <c r="B7215" s="1">
        <v>45595</v>
      </c>
      <c r="C7215" s="1" t="str">
        <f>"WEEK" &amp;" " &amp;  INT((DAY(Stock_Info[[#This Row],[Date]])+WEEKDAY(DATE(YEAR(Stock_Info[[#This Row],[Date]]),MONTH(Stock_Info[[#This Row],[Date]]),1))-1)/7)+1</f>
        <v>WEEK 5</v>
      </c>
      <c r="D7215" s="12">
        <v>101.55</v>
      </c>
      <c r="E7215" s="12">
        <v>101.85</v>
      </c>
      <c r="F7215" s="12">
        <v>99.8</v>
      </c>
      <c r="G7215" s="12">
        <v>99.95</v>
      </c>
      <c r="H7215" s="12">
        <v>100.30365364213586</v>
      </c>
      <c r="I7215">
        <v>1381854</v>
      </c>
      <c r="J7215">
        <v>5712</v>
      </c>
      <c r="K7215" s="12">
        <v>138605005</v>
      </c>
      <c r="L7215">
        <v>462893</v>
      </c>
      <c r="M7215">
        <v>33.5</v>
      </c>
      <c r="N7215">
        <v>2.0499999999999998</v>
      </c>
      <c r="O7215">
        <v>-1.6</v>
      </c>
      <c r="P7215">
        <f xml:space="preserve"> IF(Stock_Info[[#This Row],[Close Price]] &gt; Stock_Info[[#This Row],[Open Price]], 1, 0)</f>
        <v>0</v>
      </c>
      <c r="Q7215" t="str">
        <f>IF(AND(Stock_Info[[#This Row],[% Deli. Qty to Traded Qty]]&gt;80,Stock_Info[[#This Row],[No. of Trades]]&lt;3000),"Unusual Day","")</f>
        <v/>
      </c>
      <c r="R7215" t="str">
        <f>IF(AND(Stock_Info[[#This Row],[Spread High-Low]] &lt; 10, Stock_Info[[#This Row],[% Deli. Qty to Traded Qty]] &gt; 90), "Good Day", "")</f>
        <v/>
      </c>
    </row>
    <row r="7216" spans="1:18">
      <c r="A7216" t="s">
        <v>68</v>
      </c>
      <c r="B7216" s="1">
        <v>45594</v>
      </c>
      <c r="C7216" s="1" t="str">
        <f>"WEEK" &amp;" " &amp;  INT((DAY(Stock_Info[[#This Row],[Date]])+WEEKDAY(DATE(YEAR(Stock_Info[[#This Row],[Date]]),MONTH(Stock_Info[[#This Row],[Date]]),1))-1)/7)+1</f>
        <v>WEEK 5</v>
      </c>
      <c r="D7216" s="12">
        <v>102.05</v>
      </c>
      <c r="E7216" s="12">
        <v>102.55</v>
      </c>
      <c r="F7216" s="12">
        <v>97.4</v>
      </c>
      <c r="G7216" s="12">
        <v>101.25</v>
      </c>
      <c r="H7216" s="12">
        <v>99.795446084417549</v>
      </c>
      <c r="I7216">
        <v>4754414</v>
      </c>
      <c r="J7216">
        <v>16673</v>
      </c>
      <c r="K7216" s="12">
        <v>474468866</v>
      </c>
      <c r="L7216">
        <v>1134892</v>
      </c>
      <c r="M7216">
        <v>23.87</v>
      </c>
      <c r="N7216">
        <v>5.15</v>
      </c>
      <c r="O7216">
        <v>-0.8</v>
      </c>
      <c r="P7216">
        <f xml:space="preserve"> IF(Stock_Info[[#This Row],[Close Price]] &gt; Stock_Info[[#This Row],[Open Price]], 1, 0)</f>
        <v>0</v>
      </c>
      <c r="Q7216" t="str">
        <f>IF(AND(Stock_Info[[#This Row],[% Deli. Qty to Traded Qty]]&gt;80,Stock_Info[[#This Row],[No. of Trades]]&lt;3000),"Unusual Day","")</f>
        <v/>
      </c>
      <c r="R7216" t="str">
        <f>IF(AND(Stock_Info[[#This Row],[Spread High-Low]] &lt; 10, Stock_Info[[#This Row],[% Deli. Qty to Traded Qty]] &gt; 90), "Good Day", "")</f>
        <v/>
      </c>
    </row>
    <row r="7217" spans="1:18">
      <c r="A7217" t="s">
        <v>68</v>
      </c>
      <c r="B7217" s="1">
        <v>45593</v>
      </c>
      <c r="C7217" s="1" t="str">
        <f>"WEEK" &amp;" " &amp;  INT((DAY(Stock_Info[[#This Row],[Date]])+WEEKDAY(DATE(YEAR(Stock_Info[[#This Row],[Date]]),MONTH(Stock_Info[[#This Row],[Date]]),1))-1)/7)+1</f>
        <v>WEEK 5</v>
      </c>
      <c r="D7217" s="12">
        <v>96.05</v>
      </c>
      <c r="E7217" s="12">
        <v>101.95</v>
      </c>
      <c r="F7217" s="12">
        <v>96</v>
      </c>
      <c r="G7217" s="12">
        <v>98.65</v>
      </c>
      <c r="H7217" s="12">
        <v>99.481504283266389</v>
      </c>
      <c r="I7217">
        <v>3635193</v>
      </c>
      <c r="J7217">
        <v>15030</v>
      </c>
      <c r="K7217" s="12">
        <v>361634468</v>
      </c>
      <c r="L7217">
        <v>821195</v>
      </c>
      <c r="M7217">
        <v>22.59</v>
      </c>
      <c r="N7217">
        <v>5.95</v>
      </c>
      <c r="O7217">
        <v>2.6</v>
      </c>
      <c r="P7217">
        <f xml:space="preserve"> IF(Stock_Info[[#This Row],[Close Price]] &gt; Stock_Info[[#This Row],[Open Price]], 1, 0)</f>
        <v>1</v>
      </c>
      <c r="Q7217" t="str">
        <f>IF(AND(Stock_Info[[#This Row],[% Deli. Qty to Traded Qty]]&gt;80,Stock_Info[[#This Row],[No. of Trades]]&lt;3000),"Unusual Day","")</f>
        <v/>
      </c>
      <c r="R7217" t="str">
        <f>IF(AND(Stock_Info[[#This Row],[Spread High-Low]] &lt; 10, Stock_Info[[#This Row],[% Deli. Qty to Traded Qty]] &gt; 90), "Good Day", "")</f>
        <v/>
      </c>
    </row>
    <row r="7218" spans="1:18">
      <c r="A7218" t="s">
        <v>68</v>
      </c>
      <c r="B7218" s="1">
        <v>45590</v>
      </c>
      <c r="C7218" s="1" t="str">
        <f>"WEEK" &amp;" " &amp;  INT((DAY(Stock_Info[[#This Row],[Date]])+WEEKDAY(DATE(YEAR(Stock_Info[[#This Row],[Date]]),MONTH(Stock_Info[[#This Row],[Date]]),1))-1)/7)+1</f>
        <v>WEEK 4</v>
      </c>
      <c r="D7218" s="12">
        <v>99</v>
      </c>
      <c r="E7218" s="12">
        <v>99.3</v>
      </c>
      <c r="F7218" s="12">
        <v>93.3</v>
      </c>
      <c r="G7218" s="12">
        <v>95.8</v>
      </c>
      <c r="H7218" s="12">
        <v>95.833656140082169</v>
      </c>
      <c r="I7218">
        <v>940191</v>
      </c>
      <c r="J7218">
        <v>6141</v>
      </c>
      <c r="K7218" s="12">
        <v>90101941</v>
      </c>
      <c r="L7218">
        <v>277713</v>
      </c>
      <c r="M7218">
        <v>29.54</v>
      </c>
      <c r="N7218">
        <v>6</v>
      </c>
      <c r="O7218">
        <v>-3.2</v>
      </c>
      <c r="P7218">
        <f xml:space="preserve"> IF(Stock_Info[[#This Row],[Close Price]] &gt; Stock_Info[[#This Row],[Open Price]], 1, 0)</f>
        <v>0</v>
      </c>
      <c r="Q7218" t="str">
        <f>IF(AND(Stock_Info[[#This Row],[% Deli. Qty to Traded Qty]]&gt;80,Stock_Info[[#This Row],[No. of Trades]]&lt;3000),"Unusual Day","")</f>
        <v/>
      </c>
      <c r="R7218" t="str">
        <f>IF(AND(Stock_Info[[#This Row],[Spread High-Low]] &lt; 10, Stock_Info[[#This Row],[% Deli. Qty to Traded Qty]] &gt; 90), "Good Day", "")</f>
        <v/>
      </c>
    </row>
    <row r="7219" spans="1:18">
      <c r="A7219" t="s">
        <v>68</v>
      </c>
      <c r="B7219" s="1">
        <v>45589</v>
      </c>
      <c r="C7219" s="1" t="str">
        <f>"WEEK" &amp;" " &amp;  INT((DAY(Stock_Info[[#This Row],[Date]])+WEEKDAY(DATE(YEAR(Stock_Info[[#This Row],[Date]]),MONTH(Stock_Info[[#This Row],[Date]]),1))-1)/7)+1</f>
        <v>WEEK 4</v>
      </c>
      <c r="D7219" s="12">
        <v>96.55</v>
      </c>
      <c r="E7219" s="12">
        <v>100.6</v>
      </c>
      <c r="F7219" s="12">
        <v>96.15</v>
      </c>
      <c r="G7219" s="12">
        <v>98.65</v>
      </c>
      <c r="H7219" s="12">
        <v>98.668854566382691</v>
      </c>
      <c r="I7219">
        <v>2238829</v>
      </c>
      <c r="J7219">
        <v>9603</v>
      </c>
      <c r="K7219" s="12">
        <v>220902693</v>
      </c>
      <c r="L7219">
        <v>988472</v>
      </c>
      <c r="M7219">
        <v>44.15</v>
      </c>
      <c r="N7219">
        <v>4.45</v>
      </c>
      <c r="O7219">
        <v>2.1</v>
      </c>
      <c r="P7219">
        <f xml:space="preserve"> IF(Stock_Info[[#This Row],[Close Price]] &gt; Stock_Info[[#This Row],[Open Price]], 1, 0)</f>
        <v>1</v>
      </c>
      <c r="Q7219" t="str">
        <f>IF(AND(Stock_Info[[#This Row],[% Deli. Qty to Traded Qty]]&gt;80,Stock_Info[[#This Row],[No. of Trades]]&lt;3000),"Unusual Day","")</f>
        <v/>
      </c>
      <c r="R7219" t="str">
        <f>IF(AND(Stock_Info[[#This Row],[Spread High-Low]] &lt; 10, Stock_Info[[#This Row],[% Deli. Qty to Traded Qty]] &gt; 90), "Good Day", "")</f>
        <v/>
      </c>
    </row>
    <row r="7220" spans="1:18">
      <c r="A7220" t="s">
        <v>68</v>
      </c>
      <c r="B7220" s="1">
        <v>45588</v>
      </c>
      <c r="C7220" s="1" t="str">
        <f>"WEEK" &amp;" " &amp;  INT((DAY(Stock_Info[[#This Row],[Date]])+WEEKDAY(DATE(YEAR(Stock_Info[[#This Row],[Date]]),MONTH(Stock_Info[[#This Row],[Date]]),1))-1)/7)+1</f>
        <v>WEEK 4</v>
      </c>
      <c r="D7220" s="12">
        <v>95.6</v>
      </c>
      <c r="E7220" s="12">
        <v>97.25</v>
      </c>
      <c r="F7220" s="12">
        <v>92.35</v>
      </c>
      <c r="G7220" s="12">
        <v>96.7</v>
      </c>
      <c r="H7220" s="12">
        <v>95.545088217520842</v>
      </c>
      <c r="I7220">
        <v>2334967</v>
      </c>
      <c r="J7220">
        <v>13401</v>
      </c>
      <c r="K7220" s="12">
        <v>223094628</v>
      </c>
      <c r="L7220">
        <v>802987</v>
      </c>
      <c r="M7220">
        <v>34.39</v>
      </c>
      <c r="N7220">
        <v>4.9000000000000004</v>
      </c>
      <c r="O7220">
        <v>1.1000000000000001</v>
      </c>
      <c r="P7220">
        <f xml:space="preserve"> IF(Stock_Info[[#This Row],[Close Price]] &gt; Stock_Info[[#This Row],[Open Price]], 1, 0)</f>
        <v>1</v>
      </c>
      <c r="Q7220" t="str">
        <f>IF(AND(Stock_Info[[#This Row],[% Deli. Qty to Traded Qty]]&gt;80,Stock_Info[[#This Row],[No. of Trades]]&lt;3000),"Unusual Day","")</f>
        <v/>
      </c>
      <c r="R7220" t="str">
        <f>IF(AND(Stock_Info[[#This Row],[Spread High-Low]] &lt; 10, Stock_Info[[#This Row],[% Deli. Qty to Traded Qty]] &gt; 90), "Good Day", "")</f>
        <v/>
      </c>
    </row>
    <row r="7221" spans="1:18">
      <c r="A7221" t="s">
        <v>68</v>
      </c>
      <c r="B7221" s="1">
        <v>45587</v>
      </c>
      <c r="C7221" s="1" t="str">
        <f>"WEEK" &amp;" " &amp;  INT((DAY(Stock_Info[[#This Row],[Date]])+WEEKDAY(DATE(YEAR(Stock_Info[[#This Row],[Date]]),MONTH(Stock_Info[[#This Row],[Date]]),1))-1)/7)+1</f>
        <v>WEEK 4</v>
      </c>
      <c r="D7221" s="12">
        <v>102.25</v>
      </c>
      <c r="E7221" s="12">
        <v>103.2</v>
      </c>
      <c r="F7221" s="12">
        <v>94.4</v>
      </c>
      <c r="G7221" s="12">
        <v>94.95</v>
      </c>
      <c r="H7221" s="12">
        <v>97.610732044979372</v>
      </c>
      <c r="I7221">
        <v>3114672</v>
      </c>
      <c r="J7221">
        <v>27149</v>
      </c>
      <c r="K7221" s="12">
        <v>304025414</v>
      </c>
      <c r="L7221">
        <v>1315252</v>
      </c>
      <c r="M7221">
        <v>42.23</v>
      </c>
      <c r="N7221">
        <v>8.8000000000000007</v>
      </c>
      <c r="O7221">
        <v>-7.3</v>
      </c>
      <c r="P7221">
        <f xml:space="preserve"> IF(Stock_Info[[#This Row],[Close Price]] &gt; Stock_Info[[#This Row],[Open Price]], 1, 0)</f>
        <v>0</v>
      </c>
      <c r="Q7221" t="str">
        <f>IF(AND(Stock_Info[[#This Row],[% Deli. Qty to Traded Qty]]&gt;80,Stock_Info[[#This Row],[No. of Trades]]&lt;3000),"Unusual Day","")</f>
        <v/>
      </c>
      <c r="R7221" t="str">
        <f>IF(AND(Stock_Info[[#This Row],[Spread High-Low]] &lt; 10, Stock_Info[[#This Row],[% Deli. Qty to Traded Qty]] &gt; 90), "Good Day", "")</f>
        <v/>
      </c>
    </row>
    <row r="7222" spans="1:18">
      <c r="A7222" t="s">
        <v>68</v>
      </c>
      <c r="B7222" s="1">
        <v>45586</v>
      </c>
      <c r="C7222" s="1" t="str">
        <f>"WEEK" &amp;" " &amp;  INT((DAY(Stock_Info[[#This Row],[Date]])+WEEKDAY(DATE(YEAR(Stock_Info[[#This Row],[Date]]),MONTH(Stock_Info[[#This Row],[Date]]),1))-1)/7)+1</f>
        <v>WEEK 4</v>
      </c>
      <c r="D7222" s="12">
        <v>103.95</v>
      </c>
      <c r="E7222" s="12">
        <v>104.45</v>
      </c>
      <c r="F7222" s="12">
        <v>101.6</v>
      </c>
      <c r="G7222" s="12">
        <v>102.3</v>
      </c>
      <c r="H7222" s="12">
        <v>102.89235819067214</v>
      </c>
      <c r="I7222">
        <v>463686</v>
      </c>
      <c r="J7222">
        <v>3783</v>
      </c>
      <c r="K7222" s="12">
        <v>47709746</v>
      </c>
      <c r="L7222">
        <v>199134</v>
      </c>
      <c r="M7222">
        <v>42.95</v>
      </c>
      <c r="N7222">
        <v>2.85</v>
      </c>
      <c r="O7222">
        <v>-1.65</v>
      </c>
      <c r="P7222">
        <f xml:space="preserve"> IF(Stock_Info[[#This Row],[Close Price]] &gt; Stock_Info[[#This Row],[Open Price]], 1, 0)</f>
        <v>0</v>
      </c>
      <c r="Q7222" t="str">
        <f>IF(AND(Stock_Info[[#This Row],[% Deli. Qty to Traded Qty]]&gt;80,Stock_Info[[#This Row],[No. of Trades]]&lt;3000),"Unusual Day","")</f>
        <v/>
      </c>
      <c r="R7222" t="str">
        <f>IF(AND(Stock_Info[[#This Row],[Spread High-Low]] &lt; 10, Stock_Info[[#This Row],[% Deli. Qty to Traded Qty]] &gt; 90), "Good Day", "")</f>
        <v/>
      </c>
    </row>
    <row r="7223" spans="1:18">
      <c r="A7223" t="s">
        <v>68</v>
      </c>
      <c r="B7223" s="1">
        <v>45583</v>
      </c>
      <c r="C7223" s="1" t="str">
        <f>"WEEK" &amp;" " &amp;  INT((DAY(Stock_Info[[#This Row],[Date]])+WEEKDAY(DATE(YEAR(Stock_Info[[#This Row],[Date]]),MONTH(Stock_Info[[#This Row],[Date]]),1))-1)/7)+1</f>
        <v>WEEK 3</v>
      </c>
      <c r="D7223" s="12">
        <v>102.95</v>
      </c>
      <c r="E7223" s="12">
        <v>104.1</v>
      </c>
      <c r="F7223" s="12">
        <v>102.5</v>
      </c>
      <c r="G7223" s="12">
        <v>103.25</v>
      </c>
      <c r="H7223" s="12">
        <v>103.4101763584366</v>
      </c>
      <c r="I7223">
        <v>839200</v>
      </c>
      <c r="J7223">
        <v>3402</v>
      </c>
      <c r="K7223" s="12">
        <v>86781820</v>
      </c>
      <c r="L7223">
        <v>350157</v>
      </c>
      <c r="M7223">
        <v>41.72</v>
      </c>
      <c r="N7223">
        <v>1.6</v>
      </c>
      <c r="O7223">
        <v>0.3</v>
      </c>
      <c r="P7223">
        <f xml:space="preserve"> IF(Stock_Info[[#This Row],[Close Price]] &gt; Stock_Info[[#This Row],[Open Price]], 1, 0)</f>
        <v>1</v>
      </c>
      <c r="Q7223" t="str">
        <f>IF(AND(Stock_Info[[#This Row],[% Deli. Qty to Traded Qty]]&gt;80,Stock_Info[[#This Row],[No. of Trades]]&lt;3000),"Unusual Day","")</f>
        <v/>
      </c>
      <c r="R7223" t="str">
        <f>IF(AND(Stock_Info[[#This Row],[Spread High-Low]] &lt; 10, Stock_Info[[#This Row],[% Deli. Qty to Traded Qty]] &gt; 90), "Good Day", "")</f>
        <v/>
      </c>
    </row>
    <row r="7224" spans="1:18">
      <c r="A7224" t="s">
        <v>68</v>
      </c>
      <c r="B7224" s="1">
        <v>45582</v>
      </c>
      <c r="C7224" s="1" t="str">
        <f>"WEEK" &amp;" " &amp;  INT((DAY(Stock_Info[[#This Row],[Date]])+WEEKDAY(DATE(YEAR(Stock_Info[[#This Row],[Date]]),MONTH(Stock_Info[[#This Row],[Date]]),1))-1)/7)+1</f>
        <v>WEEK 3</v>
      </c>
      <c r="D7224" s="12">
        <v>104.9</v>
      </c>
      <c r="E7224" s="12">
        <v>105.2</v>
      </c>
      <c r="F7224" s="12">
        <v>102.15</v>
      </c>
      <c r="G7224" s="12">
        <v>102.45</v>
      </c>
      <c r="H7224" s="12">
        <v>103.56264186131138</v>
      </c>
      <c r="I7224">
        <v>1099225</v>
      </c>
      <c r="J7224">
        <v>8575</v>
      </c>
      <c r="K7224" s="12">
        <v>113838645</v>
      </c>
      <c r="L7224">
        <v>553171</v>
      </c>
      <c r="M7224">
        <v>50.32</v>
      </c>
      <c r="N7224">
        <v>3.05</v>
      </c>
      <c r="O7224">
        <v>-2.4500000000000002</v>
      </c>
      <c r="P7224">
        <f xml:space="preserve"> IF(Stock_Info[[#This Row],[Close Price]] &gt; Stock_Info[[#This Row],[Open Price]], 1, 0)</f>
        <v>0</v>
      </c>
      <c r="Q7224" t="str">
        <f>IF(AND(Stock_Info[[#This Row],[% Deli. Qty to Traded Qty]]&gt;80,Stock_Info[[#This Row],[No. of Trades]]&lt;3000),"Unusual Day","")</f>
        <v/>
      </c>
      <c r="R7224" t="str">
        <f>IF(AND(Stock_Info[[#This Row],[Spread High-Low]] &lt; 10, Stock_Info[[#This Row],[% Deli. Qty to Traded Qty]] &gt; 90), "Good Day", "")</f>
        <v/>
      </c>
    </row>
    <row r="7225" spans="1:18">
      <c r="A7225" t="s">
        <v>68</v>
      </c>
      <c r="B7225" s="1">
        <v>45581</v>
      </c>
      <c r="C7225" s="1" t="str">
        <f>"WEEK" &amp;" " &amp;  INT((DAY(Stock_Info[[#This Row],[Date]])+WEEKDAY(DATE(YEAR(Stock_Info[[#This Row],[Date]]),MONTH(Stock_Info[[#This Row],[Date]]),1))-1)/7)+1</f>
        <v>WEEK 3</v>
      </c>
      <c r="D7225" s="12">
        <v>104.85</v>
      </c>
      <c r="E7225" s="12">
        <v>105.3</v>
      </c>
      <c r="F7225" s="12">
        <v>104.5</v>
      </c>
      <c r="G7225" s="12">
        <v>105.05</v>
      </c>
      <c r="H7225" s="12">
        <v>104.96566727645779</v>
      </c>
      <c r="I7225">
        <v>359686</v>
      </c>
      <c r="J7225">
        <v>2033</v>
      </c>
      <c r="K7225" s="12">
        <v>37754681</v>
      </c>
      <c r="L7225">
        <v>125290</v>
      </c>
      <c r="M7225">
        <v>34.83</v>
      </c>
      <c r="N7225">
        <v>0.8</v>
      </c>
      <c r="O7225">
        <v>0.2</v>
      </c>
      <c r="P7225">
        <f xml:space="preserve"> IF(Stock_Info[[#This Row],[Close Price]] &gt; Stock_Info[[#This Row],[Open Price]], 1, 0)</f>
        <v>1</v>
      </c>
      <c r="Q7225" t="str">
        <f>IF(AND(Stock_Info[[#This Row],[% Deli. Qty to Traded Qty]]&gt;80,Stock_Info[[#This Row],[No. of Trades]]&lt;3000),"Unusual Day","")</f>
        <v/>
      </c>
      <c r="R7225" t="str">
        <f>IF(AND(Stock_Info[[#This Row],[Spread High-Low]] &lt; 10, Stock_Info[[#This Row],[% Deli. Qty to Traded Qty]] &gt; 90), "Good Day", "")</f>
        <v/>
      </c>
    </row>
    <row r="7226" spans="1:18">
      <c r="A7226" t="s">
        <v>68</v>
      </c>
      <c r="B7226" s="1">
        <v>45580</v>
      </c>
      <c r="C7226" s="1" t="str">
        <f>"WEEK" &amp;" " &amp;  INT((DAY(Stock_Info[[#This Row],[Date]])+WEEKDAY(DATE(YEAR(Stock_Info[[#This Row],[Date]]),MONTH(Stock_Info[[#This Row],[Date]]),1))-1)/7)+1</f>
        <v>WEEK 3</v>
      </c>
      <c r="D7226" s="12">
        <v>105.05</v>
      </c>
      <c r="E7226" s="12">
        <v>105.45</v>
      </c>
      <c r="F7226" s="12">
        <v>104.55</v>
      </c>
      <c r="G7226" s="12">
        <v>104.95</v>
      </c>
      <c r="H7226" s="12">
        <v>104.93854714832042</v>
      </c>
      <c r="I7226">
        <v>314306</v>
      </c>
      <c r="J7226">
        <v>2399</v>
      </c>
      <c r="K7226" s="12">
        <v>32982815</v>
      </c>
      <c r="L7226">
        <v>151055</v>
      </c>
      <c r="M7226">
        <v>48.06</v>
      </c>
      <c r="N7226">
        <v>0.9</v>
      </c>
      <c r="O7226">
        <v>-0.1</v>
      </c>
      <c r="P7226">
        <f xml:space="preserve"> IF(Stock_Info[[#This Row],[Close Price]] &gt; Stock_Info[[#This Row],[Open Price]], 1, 0)</f>
        <v>0</v>
      </c>
      <c r="Q7226" t="str">
        <f>IF(AND(Stock_Info[[#This Row],[% Deli. Qty to Traded Qty]]&gt;80,Stock_Info[[#This Row],[No. of Trades]]&lt;3000),"Unusual Day","")</f>
        <v/>
      </c>
      <c r="R7226" t="str">
        <f>IF(AND(Stock_Info[[#This Row],[Spread High-Low]] &lt; 10, Stock_Info[[#This Row],[% Deli. Qty to Traded Qty]] &gt; 90), "Good Day", "")</f>
        <v/>
      </c>
    </row>
    <row r="7227" spans="1:18">
      <c r="A7227" t="s">
        <v>68</v>
      </c>
      <c r="B7227" s="1">
        <v>45579</v>
      </c>
      <c r="C7227" s="1" t="str">
        <f>"WEEK" &amp;" " &amp;  INT((DAY(Stock_Info[[#This Row],[Date]])+WEEKDAY(DATE(YEAR(Stock_Info[[#This Row],[Date]]),MONTH(Stock_Info[[#This Row],[Date]]),1))-1)/7)+1</f>
        <v>WEEK 3</v>
      </c>
      <c r="D7227" s="12">
        <v>104.75</v>
      </c>
      <c r="E7227" s="12">
        <v>105.65</v>
      </c>
      <c r="F7227" s="12">
        <v>104.75</v>
      </c>
      <c r="G7227" s="12">
        <v>104.95</v>
      </c>
      <c r="H7227" s="12">
        <v>105.13618295330747</v>
      </c>
      <c r="I7227">
        <v>783894</v>
      </c>
      <c r="J7227">
        <v>6017</v>
      </c>
      <c r="K7227" s="12">
        <v>82415623</v>
      </c>
      <c r="L7227">
        <v>428445</v>
      </c>
      <c r="M7227">
        <v>54.66</v>
      </c>
      <c r="N7227">
        <v>0.9</v>
      </c>
      <c r="O7227">
        <v>0.2</v>
      </c>
      <c r="P7227">
        <f xml:space="preserve"> IF(Stock_Info[[#This Row],[Close Price]] &gt; Stock_Info[[#This Row],[Open Price]], 1, 0)</f>
        <v>1</v>
      </c>
      <c r="Q7227" t="str">
        <f>IF(AND(Stock_Info[[#This Row],[% Deli. Qty to Traded Qty]]&gt;80,Stock_Info[[#This Row],[No. of Trades]]&lt;3000),"Unusual Day","")</f>
        <v/>
      </c>
      <c r="R7227" t="str">
        <f>IF(AND(Stock_Info[[#This Row],[Spread High-Low]] &lt; 10, Stock_Info[[#This Row],[% Deli. Qty to Traded Qty]] &gt; 90), "Good Day", "")</f>
        <v/>
      </c>
    </row>
    <row r="7228" spans="1:18">
      <c r="A7228" t="s">
        <v>68</v>
      </c>
      <c r="B7228" s="1">
        <v>45576</v>
      </c>
      <c r="C7228" s="1" t="str">
        <f>"WEEK" &amp;" " &amp;  INT((DAY(Stock_Info[[#This Row],[Date]])+WEEKDAY(DATE(YEAR(Stock_Info[[#This Row],[Date]]),MONTH(Stock_Info[[#This Row],[Date]]),1))-1)/7)+1</f>
        <v>WEEK 2</v>
      </c>
      <c r="D7228" s="12">
        <v>104.4</v>
      </c>
      <c r="E7228" s="12">
        <v>105.25</v>
      </c>
      <c r="F7228" s="12">
        <v>103.3</v>
      </c>
      <c r="G7228" s="12">
        <v>104.95</v>
      </c>
      <c r="H7228" s="12">
        <v>104.31945131063796</v>
      </c>
      <c r="I7228">
        <v>527949</v>
      </c>
      <c r="J7228">
        <v>3285</v>
      </c>
      <c r="K7228" s="12">
        <v>55075350</v>
      </c>
      <c r="L7228">
        <v>153827</v>
      </c>
      <c r="M7228">
        <v>29.14</v>
      </c>
      <c r="N7228">
        <v>1.95</v>
      </c>
      <c r="O7228">
        <v>0.55000000000000004</v>
      </c>
      <c r="P7228">
        <f xml:space="preserve"> IF(Stock_Info[[#This Row],[Close Price]] &gt; Stock_Info[[#This Row],[Open Price]], 1, 0)</f>
        <v>1</v>
      </c>
      <c r="Q7228" t="str">
        <f>IF(AND(Stock_Info[[#This Row],[% Deli. Qty to Traded Qty]]&gt;80,Stock_Info[[#This Row],[No. of Trades]]&lt;3000),"Unusual Day","")</f>
        <v/>
      </c>
      <c r="R7228" t="str">
        <f>IF(AND(Stock_Info[[#This Row],[Spread High-Low]] &lt; 10, Stock_Info[[#This Row],[% Deli. Qty to Traded Qty]] &gt; 90), "Good Day", "")</f>
        <v/>
      </c>
    </row>
    <row r="7229" spans="1:18">
      <c r="A7229" t="s">
        <v>68</v>
      </c>
      <c r="B7229" s="1">
        <v>45575</v>
      </c>
      <c r="C7229" s="1" t="str">
        <f>"WEEK" &amp;" " &amp;  INT((DAY(Stock_Info[[#This Row],[Date]])+WEEKDAY(DATE(YEAR(Stock_Info[[#This Row],[Date]]),MONTH(Stock_Info[[#This Row],[Date]]),1))-1)/7)+1</f>
        <v>WEEK 2</v>
      </c>
      <c r="D7229" s="12">
        <v>104.55</v>
      </c>
      <c r="E7229" s="12">
        <v>105.35</v>
      </c>
      <c r="F7229" s="12">
        <v>103.15</v>
      </c>
      <c r="G7229" s="12">
        <v>103.55</v>
      </c>
      <c r="H7229" s="12">
        <v>104.35237993940868</v>
      </c>
      <c r="I7229">
        <v>855568</v>
      </c>
      <c r="J7229">
        <v>3128</v>
      </c>
      <c r="K7229" s="12">
        <v>89280557</v>
      </c>
      <c r="L7229">
        <v>519881</v>
      </c>
      <c r="M7229">
        <v>60.76</v>
      </c>
      <c r="N7229">
        <v>2.2000000000000002</v>
      </c>
      <c r="O7229">
        <v>-1</v>
      </c>
      <c r="P7229">
        <f xml:space="preserve"> IF(Stock_Info[[#This Row],[Close Price]] &gt; Stock_Info[[#This Row],[Open Price]], 1, 0)</f>
        <v>0</v>
      </c>
      <c r="Q7229" t="str">
        <f>IF(AND(Stock_Info[[#This Row],[% Deli. Qty to Traded Qty]]&gt;80,Stock_Info[[#This Row],[No. of Trades]]&lt;3000),"Unusual Day","")</f>
        <v/>
      </c>
      <c r="R7229" t="str">
        <f>IF(AND(Stock_Info[[#This Row],[Spread High-Low]] &lt; 10, Stock_Info[[#This Row],[% Deli. Qty to Traded Qty]] &gt; 90), "Good Day", "")</f>
        <v/>
      </c>
    </row>
    <row r="7230" spans="1:18">
      <c r="A7230" t="s">
        <v>68</v>
      </c>
      <c r="B7230" s="1">
        <v>45574</v>
      </c>
      <c r="C7230" s="1" t="str">
        <f>"WEEK" &amp;" " &amp;  INT((DAY(Stock_Info[[#This Row],[Date]])+WEEKDAY(DATE(YEAR(Stock_Info[[#This Row],[Date]]),MONTH(Stock_Info[[#This Row],[Date]]),1))-1)/7)+1</f>
        <v>WEEK 2</v>
      </c>
      <c r="D7230" s="12">
        <v>103.95</v>
      </c>
      <c r="E7230" s="12">
        <v>105.35</v>
      </c>
      <c r="F7230" s="12">
        <v>102.65</v>
      </c>
      <c r="G7230" s="12">
        <v>104</v>
      </c>
      <c r="H7230" s="12">
        <v>104.21043659085768</v>
      </c>
      <c r="I7230">
        <v>888681</v>
      </c>
      <c r="J7230">
        <v>4813</v>
      </c>
      <c r="K7230" s="12">
        <v>92609835</v>
      </c>
      <c r="L7230">
        <v>166072</v>
      </c>
      <c r="M7230">
        <v>18.690000000000001</v>
      </c>
      <c r="N7230">
        <v>2.7</v>
      </c>
      <c r="O7230">
        <v>0.05</v>
      </c>
      <c r="P7230">
        <f xml:space="preserve"> IF(Stock_Info[[#This Row],[Close Price]] &gt; Stock_Info[[#This Row],[Open Price]], 1, 0)</f>
        <v>1</v>
      </c>
      <c r="Q7230" t="str">
        <f>IF(AND(Stock_Info[[#This Row],[% Deli. Qty to Traded Qty]]&gt;80,Stock_Info[[#This Row],[No. of Trades]]&lt;3000),"Unusual Day","")</f>
        <v/>
      </c>
      <c r="R7230" t="str">
        <f>IF(AND(Stock_Info[[#This Row],[Spread High-Low]] &lt; 10, Stock_Info[[#This Row],[% Deli. Qty to Traded Qty]] &gt; 90), "Good Day", "")</f>
        <v/>
      </c>
    </row>
    <row r="7231" spans="1:18">
      <c r="A7231" t="s">
        <v>68</v>
      </c>
      <c r="B7231" s="1">
        <v>45573</v>
      </c>
      <c r="C7231" s="1" t="str">
        <f>"WEEK" &amp;" " &amp;  INT((DAY(Stock_Info[[#This Row],[Date]])+WEEKDAY(DATE(YEAR(Stock_Info[[#This Row],[Date]]),MONTH(Stock_Info[[#This Row],[Date]]),1))-1)/7)+1</f>
        <v>WEEK 2</v>
      </c>
      <c r="D7231" s="12">
        <v>101.95</v>
      </c>
      <c r="E7231" s="12">
        <v>103.25</v>
      </c>
      <c r="F7231" s="12">
        <v>101.2</v>
      </c>
      <c r="G7231" s="12">
        <v>102.45</v>
      </c>
      <c r="H7231" s="12">
        <v>102.2135628598342</v>
      </c>
      <c r="I7231">
        <v>1042494</v>
      </c>
      <c r="J7231">
        <v>3922</v>
      </c>
      <c r="K7231" s="12">
        <v>106557026</v>
      </c>
      <c r="L7231">
        <v>219572</v>
      </c>
      <c r="M7231">
        <v>21.06</v>
      </c>
      <c r="N7231">
        <v>2.0499999999999998</v>
      </c>
      <c r="O7231">
        <v>0.5</v>
      </c>
      <c r="P7231">
        <f xml:space="preserve"> IF(Stock_Info[[#This Row],[Close Price]] &gt; Stock_Info[[#This Row],[Open Price]], 1, 0)</f>
        <v>1</v>
      </c>
      <c r="Q7231" t="str">
        <f>IF(AND(Stock_Info[[#This Row],[% Deli. Qty to Traded Qty]]&gt;80,Stock_Info[[#This Row],[No. of Trades]]&lt;3000),"Unusual Day","")</f>
        <v/>
      </c>
      <c r="R7231" t="str">
        <f>IF(AND(Stock_Info[[#This Row],[Spread High-Low]] &lt; 10, Stock_Info[[#This Row],[% Deli. Qty to Traded Qty]] &gt; 90), "Good Day", "")</f>
        <v/>
      </c>
    </row>
    <row r="7232" spans="1:18">
      <c r="A7232" t="s">
        <v>68</v>
      </c>
      <c r="B7232" s="1">
        <v>45572</v>
      </c>
      <c r="C7232" s="1" t="str">
        <f>"WEEK" &amp;" " &amp;  INT((DAY(Stock_Info[[#This Row],[Date]])+WEEKDAY(DATE(YEAR(Stock_Info[[#This Row],[Date]]),MONTH(Stock_Info[[#This Row],[Date]]),1))-1)/7)+1</f>
        <v>WEEK 2</v>
      </c>
      <c r="D7232" s="12">
        <v>106</v>
      </c>
      <c r="E7232" s="12">
        <v>107.3</v>
      </c>
      <c r="F7232" s="12">
        <v>100.8</v>
      </c>
      <c r="G7232" s="12">
        <v>102.05</v>
      </c>
      <c r="H7232" s="12">
        <v>103.34347180605481</v>
      </c>
      <c r="I7232">
        <v>1287209</v>
      </c>
      <c r="J7232">
        <v>7505</v>
      </c>
      <c r="K7232" s="12">
        <v>133024647</v>
      </c>
      <c r="L7232">
        <v>478691</v>
      </c>
      <c r="M7232">
        <v>37.19</v>
      </c>
      <c r="N7232">
        <v>6.5</v>
      </c>
      <c r="O7232">
        <v>-3.95</v>
      </c>
      <c r="P7232">
        <f xml:space="preserve"> IF(Stock_Info[[#This Row],[Close Price]] &gt; Stock_Info[[#This Row],[Open Price]], 1, 0)</f>
        <v>0</v>
      </c>
      <c r="Q7232" t="str">
        <f>IF(AND(Stock_Info[[#This Row],[% Deli. Qty to Traded Qty]]&gt;80,Stock_Info[[#This Row],[No. of Trades]]&lt;3000),"Unusual Day","")</f>
        <v/>
      </c>
      <c r="R7232" t="str">
        <f>IF(AND(Stock_Info[[#This Row],[Spread High-Low]] &lt; 10, Stock_Info[[#This Row],[% Deli. Qty to Traded Qty]] &gt; 90), "Good Day", "")</f>
        <v/>
      </c>
    </row>
    <row r="7233" spans="1:18">
      <c r="A7233" t="s">
        <v>68</v>
      </c>
      <c r="B7233" s="1">
        <v>45569</v>
      </c>
      <c r="C7233" s="1" t="str">
        <f>"WEEK" &amp;" " &amp;  INT((DAY(Stock_Info[[#This Row],[Date]])+WEEKDAY(DATE(YEAR(Stock_Info[[#This Row],[Date]]),MONTH(Stock_Info[[#This Row],[Date]]),1))-1)/7)+1</f>
        <v>WEEK 1</v>
      </c>
      <c r="D7233" s="12">
        <v>104.9</v>
      </c>
      <c r="E7233" s="12">
        <v>107.4</v>
      </c>
      <c r="F7233" s="12">
        <v>104.2</v>
      </c>
      <c r="G7233" s="12">
        <v>105.8</v>
      </c>
      <c r="H7233" s="12">
        <v>105.82746767181648</v>
      </c>
      <c r="I7233">
        <v>1262830</v>
      </c>
      <c r="J7233">
        <v>5214</v>
      </c>
      <c r="K7233" s="12">
        <v>133642101</v>
      </c>
      <c r="L7233">
        <v>515923</v>
      </c>
      <c r="M7233">
        <v>40.85</v>
      </c>
      <c r="N7233">
        <v>3.2</v>
      </c>
      <c r="O7233">
        <v>0.9</v>
      </c>
      <c r="P7233">
        <f xml:space="preserve"> IF(Stock_Info[[#This Row],[Close Price]] &gt; Stock_Info[[#This Row],[Open Price]], 1, 0)</f>
        <v>1</v>
      </c>
      <c r="Q7233" t="str">
        <f>IF(AND(Stock_Info[[#This Row],[% Deli. Qty to Traded Qty]]&gt;80,Stock_Info[[#This Row],[No. of Trades]]&lt;3000),"Unusual Day","")</f>
        <v/>
      </c>
      <c r="R7233" t="str">
        <f>IF(AND(Stock_Info[[#This Row],[Spread High-Low]] &lt; 10, Stock_Info[[#This Row],[% Deli. Qty to Traded Qty]] &gt; 90), "Good Day", "")</f>
        <v/>
      </c>
    </row>
    <row r="7234" spans="1:18">
      <c r="A7234" t="s">
        <v>68</v>
      </c>
      <c r="B7234" s="1">
        <v>45568</v>
      </c>
      <c r="C7234" s="1" t="str">
        <f>"WEEK" &amp;" " &amp;  INT((DAY(Stock_Info[[#This Row],[Date]])+WEEKDAY(DATE(YEAR(Stock_Info[[#This Row],[Date]]),MONTH(Stock_Info[[#This Row],[Date]]),1))-1)/7)+1</f>
        <v>WEEK 1</v>
      </c>
      <c r="D7234" s="12">
        <v>103.15</v>
      </c>
      <c r="E7234" s="12">
        <v>106.75</v>
      </c>
      <c r="F7234" s="12">
        <v>103.05</v>
      </c>
      <c r="G7234" s="12">
        <v>105</v>
      </c>
      <c r="H7234" s="12">
        <v>104.91672055842979</v>
      </c>
      <c r="I7234">
        <v>1199936</v>
      </c>
      <c r="J7234">
        <v>6120</v>
      </c>
      <c r="K7234" s="12">
        <v>125893350</v>
      </c>
      <c r="L7234">
        <v>421587</v>
      </c>
      <c r="M7234">
        <v>35.130000000000003</v>
      </c>
      <c r="N7234">
        <v>3.7</v>
      </c>
      <c r="O7234">
        <v>1.85</v>
      </c>
      <c r="P7234">
        <f xml:space="preserve"> IF(Stock_Info[[#This Row],[Close Price]] &gt; Stock_Info[[#This Row],[Open Price]], 1, 0)</f>
        <v>1</v>
      </c>
      <c r="Q7234" t="str">
        <f>IF(AND(Stock_Info[[#This Row],[% Deli. Qty to Traded Qty]]&gt;80,Stock_Info[[#This Row],[No. of Trades]]&lt;3000),"Unusual Day","")</f>
        <v/>
      </c>
      <c r="R7234" t="str">
        <f>IF(AND(Stock_Info[[#This Row],[Spread High-Low]] &lt; 10, Stock_Info[[#This Row],[% Deli. Qty to Traded Qty]] &gt; 90), "Good Day", "")</f>
        <v/>
      </c>
    </row>
    <row r="7235" spans="1:18">
      <c r="A7235" t="s">
        <v>68</v>
      </c>
      <c r="B7235" s="1">
        <v>45566</v>
      </c>
      <c r="C7235" s="1" t="str">
        <f>"WEEK" &amp;" " &amp;  INT((DAY(Stock_Info[[#This Row],[Date]])+WEEKDAY(DATE(YEAR(Stock_Info[[#This Row],[Date]]),MONTH(Stock_Info[[#This Row],[Date]]),1))-1)/7)+1</f>
        <v>WEEK 1</v>
      </c>
      <c r="D7235" s="12">
        <v>104.35</v>
      </c>
      <c r="E7235" s="12">
        <v>106.1</v>
      </c>
      <c r="F7235" s="12">
        <v>104</v>
      </c>
      <c r="G7235" s="12">
        <v>105.15</v>
      </c>
      <c r="H7235" s="12">
        <v>105.27110658870733</v>
      </c>
      <c r="I7235">
        <v>1726712</v>
      </c>
      <c r="J7235">
        <v>7952</v>
      </c>
      <c r="K7235" s="12">
        <v>181772883</v>
      </c>
      <c r="L7235">
        <v>733568</v>
      </c>
      <c r="M7235">
        <v>42.48</v>
      </c>
      <c r="N7235">
        <v>2.1</v>
      </c>
      <c r="O7235">
        <v>0.8</v>
      </c>
      <c r="P7235">
        <f xml:space="preserve"> IF(Stock_Info[[#This Row],[Close Price]] &gt; Stock_Info[[#This Row],[Open Price]], 1, 0)</f>
        <v>1</v>
      </c>
      <c r="Q7235" t="str">
        <f>IF(AND(Stock_Info[[#This Row],[% Deli. Qty to Traded Qty]]&gt;80,Stock_Info[[#This Row],[No. of Trades]]&lt;3000),"Unusual Day","")</f>
        <v/>
      </c>
      <c r="R7235" t="str">
        <f>IF(AND(Stock_Info[[#This Row],[Spread High-Low]] &lt; 10, Stock_Info[[#This Row],[% Deli. Qty to Traded Qty]] &gt; 90), "Good Day", "")</f>
        <v/>
      </c>
    </row>
    <row r="7236" spans="1:18">
      <c r="A7236" t="s">
        <v>68</v>
      </c>
      <c r="B7236" s="1">
        <v>45565</v>
      </c>
      <c r="C7236" s="1" t="str">
        <f>"WEEK" &amp;" " &amp;  INT((DAY(Stock_Info[[#This Row],[Date]])+WEEKDAY(DATE(YEAR(Stock_Info[[#This Row],[Date]]),MONTH(Stock_Info[[#This Row],[Date]]),1))-1)/7)+1</f>
        <v>WEEK 5</v>
      </c>
      <c r="D7236" s="12">
        <v>109</v>
      </c>
      <c r="E7236" s="12">
        <v>109.25</v>
      </c>
      <c r="F7236" s="12">
        <v>106.85</v>
      </c>
      <c r="G7236" s="12">
        <v>107.15</v>
      </c>
      <c r="H7236" s="12">
        <v>108.10373916036657</v>
      </c>
      <c r="I7236">
        <v>1266648</v>
      </c>
      <c r="J7236">
        <v>10434</v>
      </c>
      <c r="K7236" s="12">
        <v>136929385</v>
      </c>
      <c r="L7236">
        <v>585333</v>
      </c>
      <c r="M7236">
        <v>46.21</v>
      </c>
      <c r="N7236">
        <v>2.4</v>
      </c>
      <c r="O7236">
        <v>-1.85</v>
      </c>
      <c r="P7236">
        <f xml:space="preserve"> IF(Stock_Info[[#This Row],[Close Price]] &gt; Stock_Info[[#This Row],[Open Price]], 1, 0)</f>
        <v>0</v>
      </c>
      <c r="Q7236" t="str">
        <f>IF(AND(Stock_Info[[#This Row],[% Deli. Qty to Traded Qty]]&gt;80,Stock_Info[[#This Row],[No. of Trades]]&lt;3000),"Unusual Day","")</f>
        <v/>
      </c>
      <c r="R7236" t="str">
        <f>IF(AND(Stock_Info[[#This Row],[Spread High-Low]] &lt; 10, Stock_Info[[#This Row],[% Deli. Qty to Traded Qty]] &gt; 90), "Good Day", "")</f>
        <v/>
      </c>
    </row>
    <row r="7237" spans="1:18">
      <c r="A7237" t="s">
        <v>68</v>
      </c>
      <c r="B7237" s="1">
        <v>45562</v>
      </c>
      <c r="C7237" s="1" t="str">
        <f>"WEEK" &amp;" " &amp;  INT((DAY(Stock_Info[[#This Row],[Date]])+WEEKDAY(DATE(YEAR(Stock_Info[[#This Row],[Date]]),MONTH(Stock_Info[[#This Row],[Date]]),1))-1)/7)+1</f>
        <v>WEEK 4</v>
      </c>
      <c r="D7237" s="12">
        <v>108</v>
      </c>
      <c r="E7237" s="12">
        <v>109.55</v>
      </c>
      <c r="F7237" s="12">
        <v>107</v>
      </c>
      <c r="G7237" s="12">
        <v>109.25</v>
      </c>
      <c r="H7237" s="12">
        <v>108.659271705124</v>
      </c>
      <c r="I7237">
        <v>2549709</v>
      </c>
      <c r="J7237">
        <v>15049</v>
      </c>
      <c r="K7237" s="12">
        <v>277049523</v>
      </c>
      <c r="L7237">
        <v>1515636</v>
      </c>
      <c r="M7237">
        <v>59.44</v>
      </c>
      <c r="N7237">
        <v>2.5499999999999998</v>
      </c>
      <c r="O7237">
        <v>1.25</v>
      </c>
      <c r="P7237">
        <f xml:space="preserve"> IF(Stock_Info[[#This Row],[Close Price]] &gt; Stock_Info[[#This Row],[Open Price]], 1, 0)</f>
        <v>1</v>
      </c>
      <c r="Q7237" t="str">
        <f>IF(AND(Stock_Info[[#This Row],[% Deli. Qty to Traded Qty]]&gt;80,Stock_Info[[#This Row],[No. of Trades]]&lt;3000),"Unusual Day","")</f>
        <v/>
      </c>
      <c r="R7237" t="str">
        <f>IF(AND(Stock_Info[[#This Row],[Spread High-Low]] &lt; 10, Stock_Info[[#This Row],[% Deli. Qty to Traded Qty]] &gt; 90), "Good Day", "")</f>
        <v/>
      </c>
    </row>
    <row r="7238" spans="1:18">
      <c r="A7238" t="s">
        <v>68</v>
      </c>
      <c r="B7238" s="1">
        <v>45561</v>
      </c>
      <c r="C7238" s="1" t="str">
        <f>"WEEK" &amp;" " &amp;  INT((DAY(Stock_Info[[#This Row],[Date]])+WEEKDAY(DATE(YEAR(Stock_Info[[#This Row],[Date]]),MONTH(Stock_Info[[#This Row],[Date]]),1))-1)/7)+1</f>
        <v>WEEK 4</v>
      </c>
      <c r="D7238" s="12">
        <v>105.05</v>
      </c>
      <c r="E7238" s="12">
        <v>107.5</v>
      </c>
      <c r="F7238" s="12">
        <v>104.6</v>
      </c>
      <c r="G7238" s="12">
        <v>107.3</v>
      </c>
      <c r="H7238" s="12">
        <v>106.41190853229145</v>
      </c>
      <c r="I7238">
        <v>1118996</v>
      </c>
      <c r="J7238">
        <v>5301</v>
      </c>
      <c r="K7238" s="12">
        <v>119074500</v>
      </c>
      <c r="L7238">
        <v>347456</v>
      </c>
      <c r="M7238">
        <v>31.05</v>
      </c>
      <c r="N7238">
        <v>2.9</v>
      </c>
      <c r="O7238">
        <v>2.25</v>
      </c>
      <c r="P7238">
        <f xml:space="preserve"> IF(Stock_Info[[#This Row],[Close Price]] &gt; Stock_Info[[#This Row],[Open Price]], 1, 0)</f>
        <v>1</v>
      </c>
      <c r="Q7238" t="str">
        <f>IF(AND(Stock_Info[[#This Row],[% Deli. Qty to Traded Qty]]&gt;80,Stock_Info[[#This Row],[No. of Trades]]&lt;3000),"Unusual Day","")</f>
        <v/>
      </c>
      <c r="R7238" t="str">
        <f>IF(AND(Stock_Info[[#This Row],[Spread High-Low]] &lt; 10, Stock_Info[[#This Row],[% Deli. Qty to Traded Qty]] &gt; 90), "Good Day", "")</f>
        <v/>
      </c>
    </row>
    <row r="7239" spans="1:18">
      <c r="A7239" t="s">
        <v>68</v>
      </c>
      <c r="B7239" s="1">
        <v>45560</v>
      </c>
      <c r="C7239" s="1" t="str">
        <f>"WEEK" &amp;" " &amp;  INT((DAY(Stock_Info[[#This Row],[Date]])+WEEKDAY(DATE(YEAR(Stock_Info[[#This Row],[Date]]),MONTH(Stock_Info[[#This Row],[Date]]),1))-1)/7)+1</f>
        <v>WEEK 4</v>
      </c>
      <c r="D7239" s="12">
        <v>107.8</v>
      </c>
      <c r="E7239" s="12">
        <v>107.8</v>
      </c>
      <c r="F7239" s="12">
        <v>103.65</v>
      </c>
      <c r="G7239" s="12">
        <v>105</v>
      </c>
      <c r="H7239" s="12">
        <v>104.94517367777419</v>
      </c>
      <c r="I7239">
        <v>3162149</v>
      </c>
      <c r="J7239">
        <v>22168</v>
      </c>
      <c r="K7239" s="12">
        <v>331852276</v>
      </c>
      <c r="L7239">
        <v>1307775</v>
      </c>
      <c r="M7239">
        <v>41.36</v>
      </c>
      <c r="N7239">
        <v>4.1500000000000004</v>
      </c>
      <c r="O7239">
        <v>-2.8</v>
      </c>
      <c r="P7239">
        <f xml:space="preserve"> IF(Stock_Info[[#This Row],[Close Price]] &gt; Stock_Info[[#This Row],[Open Price]], 1, 0)</f>
        <v>0</v>
      </c>
      <c r="Q7239" t="str">
        <f>IF(AND(Stock_Info[[#This Row],[% Deli. Qty to Traded Qty]]&gt;80,Stock_Info[[#This Row],[No. of Trades]]&lt;3000),"Unusual Day","")</f>
        <v/>
      </c>
      <c r="R7239" t="str">
        <f>IF(AND(Stock_Info[[#This Row],[Spread High-Low]] &lt; 10, Stock_Info[[#This Row],[% Deli. Qty to Traded Qty]] &gt; 90), "Good Day", "")</f>
        <v/>
      </c>
    </row>
    <row r="7240" spans="1:18">
      <c r="A7240" t="s">
        <v>68</v>
      </c>
      <c r="B7240" s="1">
        <v>45559</v>
      </c>
      <c r="C7240" s="1" t="str">
        <f>"WEEK" &amp;" " &amp;  INT((DAY(Stock_Info[[#This Row],[Date]])+WEEKDAY(DATE(YEAR(Stock_Info[[#This Row],[Date]]),MONTH(Stock_Info[[#This Row],[Date]]),1))-1)/7)+1</f>
        <v>WEEK 4</v>
      </c>
      <c r="D7240" s="12">
        <v>111.45</v>
      </c>
      <c r="E7240" s="12">
        <v>111.45</v>
      </c>
      <c r="F7240" s="12">
        <v>107.6</v>
      </c>
      <c r="G7240" s="12">
        <v>107.85</v>
      </c>
      <c r="H7240" s="12">
        <v>109.22143300113568</v>
      </c>
      <c r="I7240">
        <v>1959175</v>
      </c>
      <c r="J7240">
        <v>8973</v>
      </c>
      <c r="K7240" s="12">
        <v>213983901</v>
      </c>
      <c r="L7240">
        <v>990439</v>
      </c>
      <c r="M7240">
        <v>50.55</v>
      </c>
      <c r="N7240">
        <v>3.85</v>
      </c>
      <c r="O7240">
        <v>-3.6</v>
      </c>
      <c r="P7240">
        <f xml:space="preserve"> IF(Stock_Info[[#This Row],[Close Price]] &gt; Stock_Info[[#This Row],[Open Price]], 1, 0)</f>
        <v>0</v>
      </c>
      <c r="Q7240" t="str">
        <f>IF(AND(Stock_Info[[#This Row],[% Deli. Qty to Traded Qty]]&gt;80,Stock_Info[[#This Row],[No. of Trades]]&lt;3000),"Unusual Day","")</f>
        <v/>
      </c>
      <c r="R7240" t="str">
        <f>IF(AND(Stock_Info[[#This Row],[Spread High-Low]] &lt; 10, Stock_Info[[#This Row],[% Deli. Qty to Traded Qty]] &gt; 90), "Good Day", "")</f>
        <v/>
      </c>
    </row>
    <row r="7241" spans="1:18">
      <c r="A7241" t="s">
        <v>68</v>
      </c>
      <c r="B7241" s="1">
        <v>45558</v>
      </c>
      <c r="C7241" s="1" t="str">
        <f>"WEEK" &amp;" " &amp;  INT((DAY(Stock_Info[[#This Row],[Date]])+WEEKDAY(DATE(YEAR(Stock_Info[[#This Row],[Date]]),MONTH(Stock_Info[[#This Row],[Date]]),1))-1)/7)+1</f>
        <v>WEEK 4</v>
      </c>
      <c r="D7241" s="12">
        <v>108.45</v>
      </c>
      <c r="E7241" s="12">
        <v>111.9</v>
      </c>
      <c r="F7241" s="12">
        <v>108.45</v>
      </c>
      <c r="G7241" s="12">
        <v>111.5</v>
      </c>
      <c r="H7241" s="12">
        <v>110.63629732654189</v>
      </c>
      <c r="I7241">
        <v>2279931</v>
      </c>
      <c r="J7241">
        <v>13874</v>
      </c>
      <c r="K7241" s="12">
        <v>252243124</v>
      </c>
      <c r="L7241">
        <v>1359215</v>
      </c>
      <c r="M7241">
        <v>59.62</v>
      </c>
      <c r="N7241">
        <v>3.45</v>
      </c>
      <c r="O7241">
        <v>3.05</v>
      </c>
      <c r="P7241">
        <f xml:space="preserve"> IF(Stock_Info[[#This Row],[Close Price]] &gt; Stock_Info[[#This Row],[Open Price]], 1, 0)</f>
        <v>1</v>
      </c>
      <c r="Q7241" t="str">
        <f>IF(AND(Stock_Info[[#This Row],[% Deli. Qty to Traded Qty]]&gt;80,Stock_Info[[#This Row],[No. of Trades]]&lt;3000),"Unusual Day","")</f>
        <v/>
      </c>
      <c r="R7241" t="str">
        <f>IF(AND(Stock_Info[[#This Row],[Spread High-Low]] &lt; 10, Stock_Info[[#This Row],[% Deli. Qty to Traded Qty]] &gt; 90), "Good Day", "")</f>
        <v/>
      </c>
    </row>
    <row r="7242" spans="1:18">
      <c r="A7242" t="s">
        <v>68</v>
      </c>
      <c r="B7242" s="1">
        <v>45555</v>
      </c>
      <c r="C7242" s="1" t="str">
        <f>"WEEK" &amp;" " &amp;  INT((DAY(Stock_Info[[#This Row],[Date]])+WEEKDAY(DATE(YEAR(Stock_Info[[#This Row],[Date]]),MONTH(Stock_Info[[#This Row],[Date]]),1))-1)/7)+1</f>
        <v>WEEK 3</v>
      </c>
      <c r="D7242" s="12">
        <v>108</v>
      </c>
      <c r="E7242" s="12">
        <v>109.1</v>
      </c>
      <c r="F7242" s="12">
        <v>106.65</v>
      </c>
      <c r="G7242" s="12">
        <v>108.45</v>
      </c>
      <c r="H7242" s="12">
        <v>108.19870038077353</v>
      </c>
      <c r="I7242">
        <v>1154492</v>
      </c>
      <c r="J7242">
        <v>8649</v>
      </c>
      <c r="K7242" s="12">
        <v>124914534</v>
      </c>
      <c r="L7242">
        <v>452103</v>
      </c>
      <c r="M7242">
        <v>39.159999999999997</v>
      </c>
      <c r="N7242">
        <v>2.4500000000000002</v>
      </c>
      <c r="O7242">
        <v>0.45</v>
      </c>
      <c r="P7242">
        <f xml:space="preserve"> IF(Stock_Info[[#This Row],[Close Price]] &gt; Stock_Info[[#This Row],[Open Price]], 1, 0)</f>
        <v>1</v>
      </c>
      <c r="Q7242" t="str">
        <f>IF(AND(Stock_Info[[#This Row],[% Deli. Qty to Traded Qty]]&gt;80,Stock_Info[[#This Row],[No. of Trades]]&lt;3000),"Unusual Day","")</f>
        <v/>
      </c>
      <c r="R7242" t="str">
        <f>IF(AND(Stock_Info[[#This Row],[Spread High-Low]] &lt; 10, Stock_Info[[#This Row],[% Deli. Qty to Traded Qty]] &gt; 90), "Good Day", "")</f>
        <v/>
      </c>
    </row>
    <row r="7243" spans="1:18">
      <c r="A7243" t="s">
        <v>68</v>
      </c>
      <c r="B7243" s="1">
        <v>45554</v>
      </c>
      <c r="C7243" s="1" t="str">
        <f>"WEEK" &amp;" " &amp;  INT((DAY(Stock_Info[[#This Row],[Date]])+WEEKDAY(DATE(YEAR(Stock_Info[[#This Row],[Date]]),MONTH(Stock_Info[[#This Row],[Date]]),1))-1)/7)+1</f>
        <v>WEEK 3</v>
      </c>
      <c r="D7243" s="12">
        <v>110.15</v>
      </c>
      <c r="E7243" s="12">
        <v>110.15</v>
      </c>
      <c r="F7243" s="12">
        <v>105.65</v>
      </c>
      <c r="G7243" s="12">
        <v>107.25</v>
      </c>
      <c r="H7243" s="12">
        <v>107.49526334419768</v>
      </c>
      <c r="I7243">
        <v>952043</v>
      </c>
      <c r="J7243">
        <v>7719</v>
      </c>
      <c r="K7243" s="12">
        <v>102340113</v>
      </c>
      <c r="L7243">
        <v>410509</v>
      </c>
      <c r="M7243">
        <v>43.12</v>
      </c>
      <c r="N7243">
        <v>4.5</v>
      </c>
      <c r="O7243">
        <v>-2.9</v>
      </c>
      <c r="P7243">
        <f xml:space="preserve"> IF(Stock_Info[[#This Row],[Close Price]] &gt; Stock_Info[[#This Row],[Open Price]], 1, 0)</f>
        <v>0</v>
      </c>
      <c r="Q7243" t="str">
        <f>IF(AND(Stock_Info[[#This Row],[% Deli. Qty to Traded Qty]]&gt;80,Stock_Info[[#This Row],[No. of Trades]]&lt;3000),"Unusual Day","")</f>
        <v/>
      </c>
      <c r="R7243" t="str">
        <f>IF(AND(Stock_Info[[#This Row],[Spread High-Low]] &lt; 10, Stock_Info[[#This Row],[% Deli. Qty to Traded Qty]] &gt; 90), "Good Day", "")</f>
        <v/>
      </c>
    </row>
    <row r="7244" spans="1:18">
      <c r="A7244" t="s">
        <v>68</v>
      </c>
      <c r="B7244" s="1">
        <v>45553</v>
      </c>
      <c r="C7244" s="1" t="str">
        <f>"WEEK" &amp;" " &amp;  INT((DAY(Stock_Info[[#This Row],[Date]])+WEEKDAY(DATE(YEAR(Stock_Info[[#This Row],[Date]]),MONTH(Stock_Info[[#This Row],[Date]]),1))-1)/7)+1</f>
        <v>WEEK 3</v>
      </c>
      <c r="D7244" s="12">
        <v>108.15</v>
      </c>
      <c r="E7244" s="12">
        <v>110</v>
      </c>
      <c r="F7244" s="12">
        <v>107.8</v>
      </c>
      <c r="G7244" s="12">
        <v>108.7</v>
      </c>
      <c r="H7244" s="12">
        <v>108.64164449814102</v>
      </c>
      <c r="I7244">
        <v>1070211</v>
      </c>
      <c r="J7244">
        <v>9421</v>
      </c>
      <c r="K7244" s="12">
        <v>116269483</v>
      </c>
      <c r="L7244">
        <v>596049</v>
      </c>
      <c r="M7244">
        <v>55.69</v>
      </c>
      <c r="N7244">
        <v>2.2000000000000002</v>
      </c>
      <c r="O7244">
        <v>0.55000000000000004</v>
      </c>
      <c r="P7244">
        <f xml:space="preserve"> IF(Stock_Info[[#This Row],[Close Price]] &gt; Stock_Info[[#This Row],[Open Price]], 1, 0)</f>
        <v>1</v>
      </c>
      <c r="Q7244" t="str">
        <f>IF(AND(Stock_Info[[#This Row],[% Deli. Qty to Traded Qty]]&gt;80,Stock_Info[[#This Row],[No. of Trades]]&lt;3000),"Unusual Day","")</f>
        <v/>
      </c>
      <c r="R7244" t="str">
        <f>IF(AND(Stock_Info[[#This Row],[Spread High-Low]] &lt; 10, Stock_Info[[#This Row],[% Deli. Qty to Traded Qty]] &gt; 90), "Good Day", "")</f>
        <v/>
      </c>
    </row>
    <row r="7245" spans="1:18">
      <c r="A7245" t="s">
        <v>68</v>
      </c>
      <c r="B7245" s="1">
        <v>45552</v>
      </c>
      <c r="C7245" s="1" t="str">
        <f>"WEEK" &amp;" " &amp;  INT((DAY(Stock_Info[[#This Row],[Date]])+WEEKDAY(DATE(YEAR(Stock_Info[[#This Row],[Date]]),MONTH(Stock_Info[[#This Row],[Date]]),1))-1)/7)+1</f>
        <v>WEEK 3</v>
      </c>
      <c r="D7245" s="12">
        <v>110.65</v>
      </c>
      <c r="E7245" s="12">
        <v>110.9</v>
      </c>
      <c r="F7245" s="12">
        <v>107.85</v>
      </c>
      <c r="G7245" s="12">
        <v>108.05</v>
      </c>
      <c r="H7245" s="12">
        <v>109.01564716472892</v>
      </c>
      <c r="I7245">
        <v>578763</v>
      </c>
      <c r="J7245">
        <v>4723</v>
      </c>
      <c r="K7245" s="12">
        <v>63094223</v>
      </c>
      <c r="L7245">
        <v>284282</v>
      </c>
      <c r="M7245">
        <v>49.12</v>
      </c>
      <c r="N7245">
        <v>3.05</v>
      </c>
      <c r="O7245">
        <v>-2.6</v>
      </c>
      <c r="P7245">
        <f xml:space="preserve"> IF(Stock_Info[[#This Row],[Close Price]] &gt; Stock_Info[[#This Row],[Open Price]], 1, 0)</f>
        <v>0</v>
      </c>
      <c r="Q7245" t="str">
        <f>IF(AND(Stock_Info[[#This Row],[% Deli. Qty to Traded Qty]]&gt;80,Stock_Info[[#This Row],[No. of Trades]]&lt;3000),"Unusual Day","")</f>
        <v/>
      </c>
      <c r="R7245" t="str">
        <f>IF(AND(Stock_Info[[#This Row],[Spread High-Low]] &lt; 10, Stock_Info[[#This Row],[% Deli. Qty to Traded Qty]] &gt; 90), "Good Day", "")</f>
        <v/>
      </c>
    </row>
    <row r="7246" spans="1:18">
      <c r="A7246" t="s">
        <v>68</v>
      </c>
      <c r="B7246" s="1">
        <v>45551</v>
      </c>
      <c r="C7246" s="1" t="str">
        <f>"WEEK" &amp;" " &amp;  INT((DAY(Stock_Info[[#This Row],[Date]])+WEEKDAY(DATE(YEAR(Stock_Info[[#This Row],[Date]]),MONTH(Stock_Info[[#This Row],[Date]]),1))-1)/7)+1</f>
        <v>WEEK 3</v>
      </c>
      <c r="D7246" s="12">
        <v>111.15</v>
      </c>
      <c r="E7246" s="12">
        <v>112.2</v>
      </c>
      <c r="F7246" s="12">
        <v>110.25</v>
      </c>
      <c r="G7246" s="12">
        <v>110.8</v>
      </c>
      <c r="H7246" s="12">
        <v>111.14727233617859</v>
      </c>
      <c r="I7246">
        <v>980931</v>
      </c>
      <c r="J7246">
        <v>7968</v>
      </c>
      <c r="K7246" s="12">
        <v>109027805</v>
      </c>
      <c r="L7246">
        <v>531971</v>
      </c>
      <c r="M7246">
        <v>54.23</v>
      </c>
      <c r="N7246">
        <v>1.95</v>
      </c>
      <c r="O7246">
        <v>-0.35</v>
      </c>
      <c r="P7246">
        <f xml:space="preserve"> IF(Stock_Info[[#This Row],[Close Price]] &gt; Stock_Info[[#This Row],[Open Price]], 1, 0)</f>
        <v>0</v>
      </c>
      <c r="Q7246" t="str">
        <f>IF(AND(Stock_Info[[#This Row],[% Deli. Qty to Traded Qty]]&gt;80,Stock_Info[[#This Row],[No. of Trades]]&lt;3000),"Unusual Day","")</f>
        <v/>
      </c>
      <c r="R7246" t="str">
        <f>IF(AND(Stock_Info[[#This Row],[Spread High-Low]] &lt; 10, Stock_Info[[#This Row],[% Deli. Qty to Traded Qty]] &gt; 90), "Good Day", "")</f>
        <v/>
      </c>
    </row>
    <row r="7247" spans="1:18">
      <c r="A7247" t="s">
        <v>68</v>
      </c>
      <c r="B7247" s="1">
        <v>45548</v>
      </c>
      <c r="C7247" s="1" t="str">
        <f>"WEEK" &amp;" " &amp;  INT((DAY(Stock_Info[[#This Row],[Date]])+WEEKDAY(DATE(YEAR(Stock_Info[[#This Row],[Date]]),MONTH(Stock_Info[[#This Row],[Date]]),1))-1)/7)+1</f>
        <v>WEEK 2</v>
      </c>
      <c r="D7247" s="12">
        <v>109.35</v>
      </c>
      <c r="E7247" s="12">
        <v>112.6</v>
      </c>
      <c r="F7247" s="12">
        <v>108.85</v>
      </c>
      <c r="G7247" s="12">
        <v>111.15</v>
      </c>
      <c r="H7247" s="12">
        <v>110.13661587512189</v>
      </c>
      <c r="I7247">
        <v>2610802</v>
      </c>
      <c r="J7247">
        <v>4807</v>
      </c>
      <c r="K7247" s="12">
        <v>287544897</v>
      </c>
      <c r="L7247">
        <v>1855631</v>
      </c>
      <c r="M7247">
        <v>71.08</v>
      </c>
      <c r="N7247">
        <v>3.75</v>
      </c>
      <c r="O7247">
        <v>1.8</v>
      </c>
      <c r="P7247">
        <f xml:space="preserve"> IF(Stock_Info[[#This Row],[Close Price]] &gt; Stock_Info[[#This Row],[Open Price]], 1, 0)</f>
        <v>1</v>
      </c>
      <c r="Q7247" t="str">
        <f>IF(AND(Stock_Info[[#This Row],[% Deli. Qty to Traded Qty]]&gt;80,Stock_Info[[#This Row],[No. of Trades]]&lt;3000),"Unusual Day","")</f>
        <v/>
      </c>
      <c r="R7247" t="str">
        <f>IF(AND(Stock_Info[[#This Row],[Spread High-Low]] &lt; 10, Stock_Info[[#This Row],[% Deli. Qty to Traded Qty]] &gt; 90), "Good Day", "")</f>
        <v/>
      </c>
    </row>
    <row r="7248" spans="1:18">
      <c r="A7248" t="s">
        <v>68</v>
      </c>
      <c r="B7248" s="1">
        <v>45547</v>
      </c>
      <c r="C7248" s="1" t="str">
        <f>"WEEK" &amp;" " &amp;  INT((DAY(Stock_Info[[#This Row],[Date]])+WEEKDAY(DATE(YEAR(Stock_Info[[#This Row],[Date]]),MONTH(Stock_Info[[#This Row],[Date]]),1))-1)/7)+1</f>
        <v>WEEK 2</v>
      </c>
      <c r="D7248" s="12">
        <v>108.85</v>
      </c>
      <c r="E7248" s="12">
        <v>109.4</v>
      </c>
      <c r="F7248" s="12">
        <v>107</v>
      </c>
      <c r="G7248" s="12">
        <v>108.65</v>
      </c>
      <c r="H7248" s="12">
        <v>108.1180967472126</v>
      </c>
      <c r="I7248">
        <v>521276</v>
      </c>
      <c r="J7248">
        <v>3544</v>
      </c>
      <c r="K7248" s="12">
        <v>56359369</v>
      </c>
      <c r="L7248">
        <v>122729</v>
      </c>
      <c r="M7248">
        <v>23.54</v>
      </c>
      <c r="N7248">
        <v>2.4</v>
      </c>
      <c r="O7248">
        <v>-0.2</v>
      </c>
      <c r="P7248">
        <f xml:space="preserve"> IF(Stock_Info[[#This Row],[Close Price]] &gt; Stock_Info[[#This Row],[Open Price]], 1, 0)</f>
        <v>0</v>
      </c>
      <c r="Q7248" t="str">
        <f>IF(AND(Stock_Info[[#This Row],[% Deli. Qty to Traded Qty]]&gt;80,Stock_Info[[#This Row],[No. of Trades]]&lt;3000),"Unusual Day","")</f>
        <v/>
      </c>
      <c r="R7248" t="str">
        <f>IF(AND(Stock_Info[[#This Row],[Spread High-Low]] &lt; 10, Stock_Info[[#This Row],[% Deli. Qty to Traded Qty]] &gt; 90), "Good Day", "")</f>
        <v/>
      </c>
    </row>
    <row r="7249" spans="1:18">
      <c r="A7249" t="s">
        <v>68</v>
      </c>
      <c r="B7249" s="1">
        <v>45546</v>
      </c>
      <c r="C7249" s="1" t="str">
        <f>"WEEK" &amp;" " &amp;  INT((DAY(Stock_Info[[#This Row],[Date]])+WEEKDAY(DATE(YEAR(Stock_Info[[#This Row],[Date]]),MONTH(Stock_Info[[#This Row],[Date]]),1))-1)/7)+1</f>
        <v>WEEK 2</v>
      </c>
      <c r="D7249" s="12">
        <v>109.9</v>
      </c>
      <c r="E7249" s="12">
        <v>110.5</v>
      </c>
      <c r="F7249" s="12">
        <v>106.9</v>
      </c>
      <c r="G7249" s="12">
        <v>107.45</v>
      </c>
      <c r="H7249" s="12">
        <v>108.7731484444073</v>
      </c>
      <c r="I7249">
        <v>765721</v>
      </c>
      <c r="J7249">
        <v>5650</v>
      </c>
      <c r="K7249" s="12">
        <v>83289884</v>
      </c>
      <c r="L7249">
        <v>201669</v>
      </c>
      <c r="M7249">
        <v>26.34</v>
      </c>
      <c r="N7249">
        <v>3.6</v>
      </c>
      <c r="O7249">
        <v>-2.4500000000000002</v>
      </c>
      <c r="P7249">
        <f xml:space="preserve"> IF(Stock_Info[[#This Row],[Close Price]] &gt; Stock_Info[[#This Row],[Open Price]], 1, 0)</f>
        <v>0</v>
      </c>
      <c r="Q7249" t="str">
        <f>IF(AND(Stock_Info[[#This Row],[% Deli. Qty to Traded Qty]]&gt;80,Stock_Info[[#This Row],[No. of Trades]]&lt;3000),"Unusual Day","")</f>
        <v/>
      </c>
      <c r="R7249" t="str">
        <f>IF(AND(Stock_Info[[#This Row],[Spread High-Low]] &lt; 10, Stock_Info[[#This Row],[% Deli. Qty to Traded Qty]] &gt; 90), "Good Day", "")</f>
        <v/>
      </c>
    </row>
    <row r="7250" spans="1:18">
      <c r="A7250" t="s">
        <v>68</v>
      </c>
      <c r="B7250" s="1">
        <v>45545</v>
      </c>
      <c r="C7250" s="1" t="str">
        <f>"WEEK" &amp;" " &amp;  INT((DAY(Stock_Info[[#This Row],[Date]])+WEEKDAY(DATE(YEAR(Stock_Info[[#This Row],[Date]]),MONTH(Stock_Info[[#This Row],[Date]]),1))-1)/7)+1</f>
        <v>WEEK 2</v>
      </c>
      <c r="D7250" s="12">
        <v>110.3</v>
      </c>
      <c r="E7250" s="12">
        <v>110.65</v>
      </c>
      <c r="F7250" s="12">
        <v>109.4</v>
      </c>
      <c r="G7250" s="12">
        <v>109.55</v>
      </c>
      <c r="H7250" s="12">
        <v>109.90144510241805</v>
      </c>
      <c r="I7250">
        <v>956472</v>
      </c>
      <c r="J7250">
        <v>7759</v>
      </c>
      <c r="K7250" s="12">
        <v>105117655</v>
      </c>
      <c r="L7250">
        <v>387454</v>
      </c>
      <c r="M7250">
        <v>40.51</v>
      </c>
      <c r="N7250">
        <v>1.25</v>
      </c>
      <c r="O7250">
        <v>-0.75</v>
      </c>
      <c r="P7250">
        <f xml:space="preserve"> IF(Stock_Info[[#This Row],[Close Price]] &gt; Stock_Info[[#This Row],[Open Price]], 1, 0)</f>
        <v>0</v>
      </c>
      <c r="Q7250" t="str">
        <f>IF(AND(Stock_Info[[#This Row],[% Deli. Qty to Traded Qty]]&gt;80,Stock_Info[[#This Row],[No. of Trades]]&lt;3000),"Unusual Day","")</f>
        <v/>
      </c>
      <c r="R7250" t="str">
        <f>IF(AND(Stock_Info[[#This Row],[Spread High-Low]] &lt; 10, Stock_Info[[#This Row],[% Deli. Qty to Traded Qty]] &gt; 90), "Good Day", "")</f>
        <v/>
      </c>
    </row>
    <row r="7251" spans="1:18">
      <c r="A7251" t="s">
        <v>69</v>
      </c>
      <c r="B7251" s="1">
        <v>45910</v>
      </c>
      <c r="C7251" s="1" t="str">
        <f>"WEEK" &amp;" " &amp;  INT((DAY(Stock_Info[[#This Row],[Date]])+WEEKDAY(DATE(YEAR(Stock_Info[[#This Row],[Date]]),MONTH(Stock_Info[[#This Row],[Date]]),1))-1)/7)+1</f>
        <v>WEEK 2</v>
      </c>
      <c r="D7251" s="12">
        <v>275.39999999999998</v>
      </c>
      <c r="E7251" s="12">
        <v>275.39999999999998</v>
      </c>
      <c r="F7251" s="12">
        <v>263.2</v>
      </c>
      <c r="G7251" s="12">
        <v>271.39999999999998</v>
      </c>
      <c r="H7251" s="12">
        <v>270.74744900777358</v>
      </c>
      <c r="I7251">
        <v>271561</v>
      </c>
      <c r="J7251">
        <v>3418</v>
      </c>
      <c r="K7251" s="12">
        <v>73524448</v>
      </c>
      <c r="N7251">
        <v>12.2</v>
      </c>
      <c r="O7251">
        <v>-4</v>
      </c>
      <c r="P7251">
        <f xml:space="preserve"> IF(Stock_Info[[#This Row],[Close Price]] &gt; Stock_Info[[#This Row],[Open Price]], 1, 0)</f>
        <v>0</v>
      </c>
      <c r="Q7251" t="str">
        <f>IF(AND(Stock_Info[[#This Row],[% Deli. Qty to Traded Qty]]&gt;80,Stock_Info[[#This Row],[No. of Trades]]&lt;3000),"Unusual Day","")</f>
        <v/>
      </c>
      <c r="R7251" t="str">
        <f>IF(AND(Stock_Info[[#This Row],[Spread High-Low]] &lt; 10, Stock_Info[[#This Row],[% Deli. Qty to Traded Qty]] &gt; 90), "Good Day", "")</f>
        <v/>
      </c>
    </row>
    <row r="7252" spans="1:18">
      <c r="A7252" t="s">
        <v>69</v>
      </c>
      <c r="B7252" s="1">
        <v>45909</v>
      </c>
      <c r="C7252" s="1" t="str">
        <f>"WEEK" &amp;" " &amp;  INT((DAY(Stock_Info[[#This Row],[Date]])+WEEKDAY(DATE(YEAR(Stock_Info[[#This Row],[Date]]),MONTH(Stock_Info[[#This Row],[Date]]),1))-1)/7)+1</f>
        <v>WEEK 2</v>
      </c>
      <c r="D7252" s="12">
        <v>272.8</v>
      </c>
      <c r="E7252" s="12">
        <v>275.14999999999998</v>
      </c>
      <c r="F7252" s="12">
        <v>272.55</v>
      </c>
      <c r="G7252" s="12">
        <v>273.39999999999998</v>
      </c>
      <c r="H7252" s="12">
        <v>273.7248121308217</v>
      </c>
      <c r="I7252">
        <v>89557</v>
      </c>
      <c r="J7252">
        <v>1429</v>
      </c>
      <c r="K7252" s="12">
        <v>24513973</v>
      </c>
      <c r="L7252">
        <v>27237</v>
      </c>
      <c r="M7252">
        <v>30.41</v>
      </c>
      <c r="N7252">
        <v>2.6</v>
      </c>
      <c r="O7252">
        <v>0.6</v>
      </c>
      <c r="P7252">
        <f xml:space="preserve"> IF(Stock_Info[[#This Row],[Close Price]] &gt; Stock_Info[[#This Row],[Open Price]], 1, 0)</f>
        <v>1</v>
      </c>
      <c r="Q7252" t="str">
        <f>IF(AND(Stock_Info[[#This Row],[% Deli. Qty to Traded Qty]]&gt;80,Stock_Info[[#This Row],[No. of Trades]]&lt;3000),"Unusual Day","")</f>
        <v/>
      </c>
      <c r="R7252" t="str">
        <f>IF(AND(Stock_Info[[#This Row],[Spread High-Low]] &lt; 10, Stock_Info[[#This Row],[% Deli. Qty to Traded Qty]] &gt; 90), "Good Day", "")</f>
        <v/>
      </c>
    </row>
    <row r="7253" spans="1:18">
      <c r="A7253" t="s">
        <v>69</v>
      </c>
      <c r="B7253" s="1">
        <v>45908</v>
      </c>
      <c r="C7253" s="1" t="str">
        <f>"WEEK" &amp;" " &amp;  INT((DAY(Stock_Info[[#This Row],[Date]])+WEEKDAY(DATE(YEAR(Stock_Info[[#This Row],[Date]]),MONTH(Stock_Info[[#This Row],[Date]]),1))-1)/7)+1</f>
        <v>WEEK 2</v>
      </c>
      <c r="D7253" s="12">
        <v>275.60000000000002</v>
      </c>
      <c r="E7253" s="12">
        <v>277.10000000000002</v>
      </c>
      <c r="F7253" s="12">
        <v>271.45</v>
      </c>
      <c r="G7253" s="12">
        <v>272.75</v>
      </c>
      <c r="H7253" s="12">
        <v>274.81162277412307</v>
      </c>
      <c r="I7253">
        <v>186668</v>
      </c>
      <c r="J7253">
        <v>2370</v>
      </c>
      <c r="K7253" s="12">
        <v>51298536</v>
      </c>
      <c r="L7253">
        <v>75163</v>
      </c>
      <c r="M7253">
        <v>40.270000000000003</v>
      </c>
      <c r="N7253">
        <v>5.65</v>
      </c>
      <c r="O7253">
        <v>-2.85</v>
      </c>
      <c r="P7253">
        <f xml:space="preserve"> IF(Stock_Info[[#This Row],[Close Price]] &gt; Stock_Info[[#This Row],[Open Price]], 1, 0)</f>
        <v>0</v>
      </c>
      <c r="Q7253" t="str">
        <f>IF(AND(Stock_Info[[#This Row],[% Deli. Qty to Traded Qty]]&gt;80,Stock_Info[[#This Row],[No. of Trades]]&lt;3000),"Unusual Day","")</f>
        <v/>
      </c>
      <c r="R7253" t="str">
        <f>IF(AND(Stock_Info[[#This Row],[Spread High-Low]] &lt; 10, Stock_Info[[#This Row],[% Deli. Qty to Traded Qty]] &gt; 90), "Good Day", "")</f>
        <v/>
      </c>
    </row>
    <row r="7254" spans="1:18">
      <c r="A7254" t="s">
        <v>69</v>
      </c>
      <c r="B7254" s="1">
        <v>45905</v>
      </c>
      <c r="C7254" s="1" t="str">
        <f>"WEEK" &amp;" " &amp;  INT((DAY(Stock_Info[[#This Row],[Date]])+WEEKDAY(DATE(YEAR(Stock_Info[[#This Row],[Date]]),MONTH(Stock_Info[[#This Row],[Date]]),1))-1)/7)+1</f>
        <v>WEEK 1</v>
      </c>
      <c r="D7254" s="12">
        <v>266</v>
      </c>
      <c r="E7254" s="12">
        <v>278.8</v>
      </c>
      <c r="F7254" s="12">
        <v>266</v>
      </c>
      <c r="G7254" s="12">
        <v>275.85000000000002</v>
      </c>
      <c r="H7254" s="12">
        <v>275.29837304951548</v>
      </c>
      <c r="I7254">
        <v>1015581</v>
      </c>
      <c r="J7254">
        <v>8036</v>
      </c>
      <c r="K7254" s="12">
        <v>279587797</v>
      </c>
      <c r="L7254">
        <v>318787</v>
      </c>
      <c r="M7254">
        <v>31.39</v>
      </c>
      <c r="N7254">
        <v>12.8</v>
      </c>
      <c r="O7254">
        <v>9.85</v>
      </c>
      <c r="P7254">
        <f xml:space="preserve"> IF(Stock_Info[[#This Row],[Close Price]] &gt; Stock_Info[[#This Row],[Open Price]], 1, 0)</f>
        <v>1</v>
      </c>
      <c r="Q7254" t="str">
        <f>IF(AND(Stock_Info[[#This Row],[% Deli. Qty to Traded Qty]]&gt;80,Stock_Info[[#This Row],[No. of Trades]]&lt;3000),"Unusual Day","")</f>
        <v/>
      </c>
      <c r="R7254" t="str">
        <f>IF(AND(Stock_Info[[#This Row],[Spread High-Low]] &lt; 10, Stock_Info[[#This Row],[% Deli. Qty to Traded Qty]] &gt; 90), "Good Day", "")</f>
        <v/>
      </c>
    </row>
    <row r="7255" spans="1:18">
      <c r="A7255" t="s">
        <v>69</v>
      </c>
      <c r="B7255" s="1">
        <v>45904</v>
      </c>
      <c r="C7255" s="1" t="str">
        <f>"WEEK" &amp;" " &amp;  INT((DAY(Stock_Info[[#This Row],[Date]])+WEEKDAY(DATE(YEAR(Stock_Info[[#This Row],[Date]]),MONTH(Stock_Info[[#This Row],[Date]]),1))-1)/7)+1</f>
        <v>WEEK 1</v>
      </c>
      <c r="D7255" s="12">
        <v>271.89999999999998</v>
      </c>
      <c r="E7255" s="12">
        <v>271.89999999999998</v>
      </c>
      <c r="F7255" s="12">
        <v>264.95</v>
      </c>
      <c r="G7255" s="12">
        <v>265.45</v>
      </c>
      <c r="H7255" s="12">
        <v>266.54404155744339</v>
      </c>
      <c r="I7255">
        <v>291452</v>
      </c>
      <c r="J7255">
        <v>2896</v>
      </c>
      <c r="K7255" s="12">
        <v>77684794</v>
      </c>
      <c r="N7255">
        <v>6.95</v>
      </c>
      <c r="O7255">
        <v>-6.45</v>
      </c>
      <c r="P7255">
        <f xml:space="preserve"> IF(Stock_Info[[#This Row],[Close Price]] &gt; Stock_Info[[#This Row],[Open Price]], 1, 0)</f>
        <v>0</v>
      </c>
      <c r="Q7255" t="str">
        <f>IF(AND(Stock_Info[[#This Row],[% Deli. Qty to Traded Qty]]&gt;80,Stock_Info[[#This Row],[No. of Trades]]&lt;3000),"Unusual Day","")</f>
        <v/>
      </c>
      <c r="R7255" t="str">
        <f>IF(AND(Stock_Info[[#This Row],[Spread High-Low]] &lt; 10, Stock_Info[[#This Row],[% Deli. Qty to Traded Qty]] &gt; 90), "Good Day", "")</f>
        <v/>
      </c>
    </row>
    <row r="7256" spans="1:18">
      <c r="A7256" t="s">
        <v>69</v>
      </c>
      <c r="B7256" s="1">
        <v>45903</v>
      </c>
      <c r="C7256" s="1" t="str">
        <f>"WEEK" &amp;" " &amp;  INT((DAY(Stock_Info[[#This Row],[Date]])+WEEKDAY(DATE(YEAR(Stock_Info[[#This Row],[Date]]),MONTH(Stock_Info[[#This Row],[Date]]),1))-1)/7)+1</f>
        <v>WEEK 1</v>
      </c>
      <c r="D7256" s="12">
        <v>270</v>
      </c>
      <c r="E7256" s="12">
        <v>273.60000000000002</v>
      </c>
      <c r="F7256" s="12">
        <v>267.35000000000002</v>
      </c>
      <c r="G7256" s="12">
        <v>270</v>
      </c>
      <c r="H7256" s="12">
        <v>270.73048254368661</v>
      </c>
      <c r="I7256">
        <v>518523</v>
      </c>
      <c r="J7256">
        <v>5399</v>
      </c>
      <c r="K7256" s="12">
        <v>140379982</v>
      </c>
      <c r="L7256">
        <v>176222</v>
      </c>
      <c r="M7256">
        <v>33.99</v>
      </c>
      <c r="N7256">
        <v>6.25</v>
      </c>
      <c r="O7256">
        <v>0</v>
      </c>
      <c r="P7256">
        <f xml:space="preserve"> IF(Stock_Info[[#This Row],[Close Price]] &gt; Stock_Info[[#This Row],[Open Price]], 1, 0)</f>
        <v>0</v>
      </c>
      <c r="Q7256" t="str">
        <f>IF(AND(Stock_Info[[#This Row],[% Deli. Qty to Traded Qty]]&gt;80,Stock_Info[[#This Row],[No. of Trades]]&lt;3000),"Unusual Day","")</f>
        <v/>
      </c>
      <c r="R7256" t="str">
        <f>IF(AND(Stock_Info[[#This Row],[Spread High-Low]] &lt; 10, Stock_Info[[#This Row],[% Deli. Qty to Traded Qty]] &gt; 90), "Good Day", "")</f>
        <v/>
      </c>
    </row>
    <row r="7257" spans="1:18">
      <c r="A7257" t="s">
        <v>69</v>
      </c>
      <c r="B7257" s="1">
        <v>45902</v>
      </c>
      <c r="C7257" s="1" t="str">
        <f>"WEEK" &amp;" " &amp;  INT((DAY(Stock_Info[[#This Row],[Date]])+WEEKDAY(DATE(YEAR(Stock_Info[[#This Row],[Date]]),MONTH(Stock_Info[[#This Row],[Date]]),1))-1)/7)+1</f>
        <v>WEEK 1</v>
      </c>
      <c r="D7257" s="12">
        <v>266</v>
      </c>
      <c r="E7257" s="12">
        <v>270.89999999999998</v>
      </c>
      <c r="F7257" s="12">
        <v>263.64999999999998</v>
      </c>
      <c r="G7257" s="12">
        <v>269.60000000000002</v>
      </c>
      <c r="H7257" s="12">
        <v>267.73239441451364</v>
      </c>
      <c r="I7257">
        <v>583011</v>
      </c>
      <c r="J7257">
        <v>5408</v>
      </c>
      <c r="K7257" s="12">
        <v>156090931</v>
      </c>
      <c r="L7257">
        <v>231740</v>
      </c>
      <c r="M7257">
        <v>39.75</v>
      </c>
      <c r="N7257">
        <v>7.25</v>
      </c>
      <c r="O7257">
        <v>3.6</v>
      </c>
      <c r="P7257">
        <f xml:space="preserve"> IF(Stock_Info[[#This Row],[Close Price]] &gt; Stock_Info[[#This Row],[Open Price]], 1, 0)</f>
        <v>1</v>
      </c>
      <c r="Q7257" t="str">
        <f>IF(AND(Stock_Info[[#This Row],[% Deli. Qty to Traded Qty]]&gt;80,Stock_Info[[#This Row],[No. of Trades]]&lt;3000),"Unusual Day","")</f>
        <v/>
      </c>
      <c r="R7257" t="str">
        <f>IF(AND(Stock_Info[[#This Row],[Spread High-Low]] &lt; 10, Stock_Info[[#This Row],[% Deli. Qty to Traded Qty]] &gt; 90), "Good Day", "")</f>
        <v/>
      </c>
    </row>
    <row r="7258" spans="1:18">
      <c r="A7258" t="s">
        <v>69</v>
      </c>
      <c r="B7258" s="1">
        <v>45901</v>
      </c>
      <c r="C7258" s="1" t="str">
        <f>"WEEK" &amp;" " &amp;  INT((DAY(Stock_Info[[#This Row],[Date]])+WEEKDAY(DATE(YEAR(Stock_Info[[#This Row],[Date]]),MONTH(Stock_Info[[#This Row],[Date]]),1))-1)/7)+1</f>
        <v>WEEK 1</v>
      </c>
      <c r="D7258" s="12">
        <v>260.64999999999998</v>
      </c>
      <c r="E7258" s="12">
        <v>266.5</v>
      </c>
      <c r="F7258" s="12">
        <v>260</v>
      </c>
      <c r="G7258" s="12">
        <v>265.25</v>
      </c>
      <c r="H7258" s="12">
        <v>263.63643849463159</v>
      </c>
      <c r="I7258">
        <v>405615</v>
      </c>
      <c r="J7258">
        <v>4210</v>
      </c>
      <c r="K7258" s="12">
        <v>106934894</v>
      </c>
      <c r="L7258">
        <v>169815</v>
      </c>
      <c r="M7258">
        <v>41.87</v>
      </c>
      <c r="N7258">
        <v>6.5</v>
      </c>
      <c r="O7258">
        <v>4.5999999999999996</v>
      </c>
      <c r="P7258">
        <f xml:space="preserve"> IF(Stock_Info[[#This Row],[Close Price]] &gt; Stock_Info[[#This Row],[Open Price]], 1, 0)</f>
        <v>1</v>
      </c>
      <c r="Q7258" t="str">
        <f>IF(AND(Stock_Info[[#This Row],[% Deli. Qty to Traded Qty]]&gt;80,Stock_Info[[#This Row],[No. of Trades]]&lt;3000),"Unusual Day","")</f>
        <v/>
      </c>
      <c r="R7258" t="str">
        <f>IF(AND(Stock_Info[[#This Row],[Spread High-Low]] &lt; 10, Stock_Info[[#This Row],[% Deli. Qty to Traded Qty]] &gt; 90), "Good Day", "")</f>
        <v/>
      </c>
    </row>
    <row r="7259" spans="1:18">
      <c r="A7259" t="s">
        <v>69</v>
      </c>
      <c r="B7259" s="1">
        <v>45898</v>
      </c>
      <c r="C7259" s="1" t="str">
        <f>"WEEK" &amp;" " &amp;  INT((DAY(Stock_Info[[#This Row],[Date]])+WEEKDAY(DATE(YEAR(Stock_Info[[#This Row],[Date]]),MONTH(Stock_Info[[#This Row],[Date]]),1))-1)/7)+1</f>
        <v>WEEK 5</v>
      </c>
      <c r="D7259" s="12">
        <v>251.05</v>
      </c>
      <c r="E7259" s="12">
        <v>267.25</v>
      </c>
      <c r="F7259" s="12">
        <v>251.05</v>
      </c>
      <c r="G7259" s="12">
        <v>261.14999999999998</v>
      </c>
      <c r="H7259" s="12">
        <v>261.86154042305657</v>
      </c>
      <c r="I7259">
        <v>1505898</v>
      </c>
      <c r="J7259">
        <v>13393</v>
      </c>
      <c r="K7259" s="12">
        <v>394336770</v>
      </c>
      <c r="L7259">
        <v>557179</v>
      </c>
      <c r="M7259">
        <v>37</v>
      </c>
      <c r="N7259">
        <v>16.2</v>
      </c>
      <c r="O7259">
        <v>10.1</v>
      </c>
      <c r="P7259">
        <f xml:space="preserve"> IF(Stock_Info[[#This Row],[Close Price]] &gt; Stock_Info[[#This Row],[Open Price]], 1, 0)</f>
        <v>1</v>
      </c>
      <c r="Q7259" t="str">
        <f>IF(AND(Stock_Info[[#This Row],[% Deli. Qty to Traded Qty]]&gt;80,Stock_Info[[#This Row],[No. of Trades]]&lt;3000),"Unusual Day","")</f>
        <v/>
      </c>
      <c r="R7259" t="str">
        <f>IF(AND(Stock_Info[[#This Row],[Spread High-Low]] &lt; 10, Stock_Info[[#This Row],[% Deli. Qty to Traded Qty]] &gt; 90), "Good Day", "")</f>
        <v/>
      </c>
    </row>
    <row r="7260" spans="1:18">
      <c r="A7260" t="s">
        <v>69</v>
      </c>
      <c r="B7260" s="1">
        <v>45897</v>
      </c>
      <c r="C7260" s="1" t="str">
        <f>"WEEK" &amp;" " &amp;  INT((DAY(Stock_Info[[#This Row],[Date]])+WEEKDAY(DATE(YEAR(Stock_Info[[#This Row],[Date]]),MONTH(Stock_Info[[#This Row],[Date]]),1))-1)/7)+1</f>
        <v>WEEK 5</v>
      </c>
      <c r="D7260" s="12">
        <v>255</v>
      </c>
      <c r="E7260" s="12">
        <v>256.25</v>
      </c>
      <c r="F7260" s="12">
        <v>243.4</v>
      </c>
      <c r="G7260" s="12">
        <v>251.65</v>
      </c>
      <c r="H7260" s="12">
        <v>250.31886745796243</v>
      </c>
      <c r="I7260">
        <v>1302168</v>
      </c>
      <c r="J7260">
        <v>6736</v>
      </c>
      <c r="K7260" s="12">
        <v>325957219</v>
      </c>
      <c r="L7260">
        <v>814792</v>
      </c>
      <c r="M7260">
        <v>62.57</v>
      </c>
      <c r="N7260">
        <v>12.85</v>
      </c>
      <c r="O7260">
        <v>-3.35</v>
      </c>
      <c r="P7260">
        <f xml:space="preserve"> IF(Stock_Info[[#This Row],[Close Price]] &gt; Stock_Info[[#This Row],[Open Price]], 1, 0)</f>
        <v>0</v>
      </c>
      <c r="Q7260" t="str">
        <f>IF(AND(Stock_Info[[#This Row],[% Deli. Qty to Traded Qty]]&gt;80,Stock_Info[[#This Row],[No. of Trades]]&lt;3000),"Unusual Day","")</f>
        <v/>
      </c>
      <c r="R7260" t="str">
        <f>IF(AND(Stock_Info[[#This Row],[Spread High-Low]] &lt; 10, Stock_Info[[#This Row],[% Deli. Qty to Traded Qty]] &gt; 90), "Good Day", "")</f>
        <v/>
      </c>
    </row>
    <row r="7261" spans="1:18">
      <c r="A7261" t="s">
        <v>69</v>
      </c>
      <c r="B7261" s="1">
        <v>45895</v>
      </c>
      <c r="C7261" s="1" t="str">
        <f>"WEEK" &amp;" " &amp;  INT((DAY(Stock_Info[[#This Row],[Date]])+WEEKDAY(DATE(YEAR(Stock_Info[[#This Row],[Date]]),MONTH(Stock_Info[[#This Row],[Date]]),1))-1)/7)+1</f>
        <v>WEEK 5</v>
      </c>
      <c r="D7261" s="12">
        <v>257.05</v>
      </c>
      <c r="E7261" s="12">
        <v>259.3</v>
      </c>
      <c r="F7261" s="12">
        <v>252.05</v>
      </c>
      <c r="G7261" s="12">
        <v>254.95</v>
      </c>
      <c r="H7261" s="12">
        <v>255.75658182625676</v>
      </c>
      <c r="I7261">
        <v>153111</v>
      </c>
      <c r="J7261">
        <v>2392</v>
      </c>
      <c r="K7261" s="12">
        <v>39159146</v>
      </c>
      <c r="L7261">
        <v>53551</v>
      </c>
      <c r="M7261">
        <v>34.979999999999997</v>
      </c>
      <c r="N7261">
        <v>7.25</v>
      </c>
      <c r="O7261">
        <v>-2.1</v>
      </c>
      <c r="P7261">
        <f xml:space="preserve"> IF(Stock_Info[[#This Row],[Close Price]] &gt; Stock_Info[[#This Row],[Open Price]], 1, 0)</f>
        <v>0</v>
      </c>
      <c r="Q7261" t="str">
        <f>IF(AND(Stock_Info[[#This Row],[% Deli. Qty to Traded Qty]]&gt;80,Stock_Info[[#This Row],[No. of Trades]]&lt;3000),"Unusual Day","")</f>
        <v/>
      </c>
      <c r="R7261" t="str">
        <f>IF(AND(Stock_Info[[#This Row],[Spread High-Low]] &lt; 10, Stock_Info[[#This Row],[% Deli. Qty to Traded Qty]] &gt; 90), "Good Day", "")</f>
        <v/>
      </c>
    </row>
    <row r="7262" spans="1:18">
      <c r="A7262" t="s">
        <v>69</v>
      </c>
      <c r="B7262" s="1">
        <v>45894</v>
      </c>
      <c r="C7262" s="1" t="str">
        <f>"WEEK" &amp;" " &amp;  INT((DAY(Stock_Info[[#This Row],[Date]])+WEEKDAY(DATE(YEAR(Stock_Info[[#This Row],[Date]]),MONTH(Stock_Info[[#This Row],[Date]]),1))-1)/7)+1</f>
        <v>WEEK 5</v>
      </c>
      <c r="D7262" s="12">
        <v>253.5</v>
      </c>
      <c r="E7262" s="12">
        <v>260.45</v>
      </c>
      <c r="F7262" s="12">
        <v>253.5</v>
      </c>
      <c r="G7262" s="12">
        <v>256.89999999999998</v>
      </c>
      <c r="H7262" s="12">
        <v>257.57235235088234</v>
      </c>
      <c r="I7262">
        <v>408570</v>
      </c>
      <c r="J7262">
        <v>3218</v>
      </c>
      <c r="K7262" s="12">
        <v>105236336</v>
      </c>
      <c r="L7262">
        <v>252442</v>
      </c>
      <c r="M7262">
        <v>61.79</v>
      </c>
      <c r="N7262">
        <v>6.95</v>
      </c>
      <c r="O7262">
        <v>3.4</v>
      </c>
      <c r="P7262">
        <f xml:space="preserve"> IF(Stock_Info[[#This Row],[Close Price]] &gt; Stock_Info[[#This Row],[Open Price]], 1, 0)</f>
        <v>1</v>
      </c>
      <c r="Q7262" t="str">
        <f>IF(AND(Stock_Info[[#This Row],[% Deli. Qty to Traded Qty]]&gt;80,Stock_Info[[#This Row],[No. of Trades]]&lt;3000),"Unusual Day","")</f>
        <v/>
      </c>
      <c r="R7262" t="str">
        <f>IF(AND(Stock_Info[[#This Row],[Spread High-Low]] &lt; 10, Stock_Info[[#This Row],[% Deli. Qty to Traded Qty]] &gt; 90), "Good Day", "")</f>
        <v/>
      </c>
    </row>
    <row r="7263" spans="1:18">
      <c r="A7263" t="s">
        <v>69</v>
      </c>
      <c r="B7263" s="1">
        <v>45891</v>
      </c>
      <c r="C7263" s="1" t="str">
        <f>"WEEK" &amp;" " &amp;  INT((DAY(Stock_Info[[#This Row],[Date]])+WEEKDAY(DATE(YEAR(Stock_Info[[#This Row],[Date]]),MONTH(Stock_Info[[#This Row],[Date]]),1))-1)/7)+1</f>
        <v>WEEK 4</v>
      </c>
      <c r="D7263" s="12">
        <v>254.15</v>
      </c>
      <c r="E7263" s="12">
        <v>257.7</v>
      </c>
      <c r="F7263" s="12">
        <v>251.85</v>
      </c>
      <c r="G7263" s="12">
        <v>253.25</v>
      </c>
      <c r="H7263" s="12">
        <v>253.55935121101163</v>
      </c>
      <c r="I7263">
        <v>141741</v>
      </c>
      <c r="J7263">
        <v>1937</v>
      </c>
      <c r="K7263" s="12">
        <v>35939756</v>
      </c>
      <c r="L7263">
        <v>77877</v>
      </c>
      <c r="M7263">
        <v>54.94</v>
      </c>
      <c r="N7263">
        <v>5.85</v>
      </c>
      <c r="O7263">
        <v>-0.9</v>
      </c>
      <c r="P7263">
        <f xml:space="preserve"> IF(Stock_Info[[#This Row],[Close Price]] &gt; Stock_Info[[#This Row],[Open Price]], 1, 0)</f>
        <v>0</v>
      </c>
      <c r="Q7263" t="str">
        <f>IF(AND(Stock_Info[[#This Row],[% Deli. Qty to Traded Qty]]&gt;80,Stock_Info[[#This Row],[No. of Trades]]&lt;3000),"Unusual Day","")</f>
        <v/>
      </c>
      <c r="R7263" t="str">
        <f>IF(AND(Stock_Info[[#This Row],[Spread High-Low]] &lt; 10, Stock_Info[[#This Row],[% Deli. Qty to Traded Qty]] &gt; 90), "Good Day", "")</f>
        <v/>
      </c>
    </row>
    <row r="7264" spans="1:18">
      <c r="A7264" t="s">
        <v>69</v>
      </c>
      <c r="B7264" s="1">
        <v>45890</v>
      </c>
      <c r="C7264" s="1" t="str">
        <f>"WEEK" &amp;" " &amp;  INT((DAY(Stock_Info[[#This Row],[Date]])+WEEKDAY(DATE(YEAR(Stock_Info[[#This Row],[Date]]),MONTH(Stock_Info[[#This Row],[Date]]),1))-1)/7)+1</f>
        <v>WEEK 4</v>
      </c>
      <c r="D7264" s="12">
        <v>256.85000000000002</v>
      </c>
      <c r="E7264" s="12">
        <v>257.89999999999998</v>
      </c>
      <c r="F7264" s="12">
        <v>253.1</v>
      </c>
      <c r="G7264" s="12">
        <v>254.3</v>
      </c>
      <c r="H7264" s="12">
        <v>256.02407978796253</v>
      </c>
      <c r="I7264">
        <v>124129</v>
      </c>
      <c r="J7264">
        <v>1707</v>
      </c>
      <c r="K7264" s="12">
        <v>31780013</v>
      </c>
      <c r="L7264">
        <v>54271</v>
      </c>
      <c r="M7264">
        <v>43.72</v>
      </c>
      <c r="N7264">
        <v>4.8</v>
      </c>
      <c r="O7264">
        <v>-2.5499999999999998</v>
      </c>
      <c r="P7264">
        <f xml:space="preserve"> IF(Stock_Info[[#This Row],[Close Price]] &gt; Stock_Info[[#This Row],[Open Price]], 1, 0)</f>
        <v>0</v>
      </c>
      <c r="Q7264" t="str">
        <f>IF(AND(Stock_Info[[#This Row],[% Deli. Qty to Traded Qty]]&gt;80,Stock_Info[[#This Row],[No. of Trades]]&lt;3000),"Unusual Day","")</f>
        <v/>
      </c>
      <c r="R7264" t="str">
        <f>IF(AND(Stock_Info[[#This Row],[Spread High-Low]] &lt; 10, Stock_Info[[#This Row],[% Deli. Qty to Traded Qty]] &gt; 90), "Good Day", "")</f>
        <v/>
      </c>
    </row>
    <row r="7265" spans="1:18">
      <c r="A7265" t="s">
        <v>69</v>
      </c>
      <c r="B7265" s="1">
        <v>45889</v>
      </c>
      <c r="C7265" s="1" t="str">
        <f>"WEEK" &amp;" " &amp;  INT((DAY(Stock_Info[[#This Row],[Date]])+WEEKDAY(DATE(YEAR(Stock_Info[[#This Row],[Date]]),MONTH(Stock_Info[[#This Row],[Date]]),1))-1)/7)+1</f>
        <v>WEEK 4</v>
      </c>
      <c r="D7265" s="12">
        <v>261.95</v>
      </c>
      <c r="E7265" s="12">
        <v>261.95</v>
      </c>
      <c r="F7265" s="12">
        <v>255.5</v>
      </c>
      <c r="G7265" s="12">
        <v>256.8</v>
      </c>
      <c r="H7265" s="12">
        <v>257.67664432977654</v>
      </c>
      <c r="I7265">
        <v>171316</v>
      </c>
      <c r="J7265">
        <v>2047</v>
      </c>
      <c r="K7265" s="12">
        <v>44144132</v>
      </c>
      <c r="L7265">
        <v>29531</v>
      </c>
      <c r="M7265">
        <v>17.239999999999998</v>
      </c>
      <c r="N7265">
        <v>6.45</v>
      </c>
      <c r="O7265">
        <v>-5.15</v>
      </c>
      <c r="P7265">
        <f xml:space="preserve"> IF(Stock_Info[[#This Row],[Close Price]] &gt; Stock_Info[[#This Row],[Open Price]], 1, 0)</f>
        <v>0</v>
      </c>
      <c r="Q7265" t="str">
        <f>IF(AND(Stock_Info[[#This Row],[% Deli. Qty to Traded Qty]]&gt;80,Stock_Info[[#This Row],[No. of Trades]]&lt;3000),"Unusual Day","")</f>
        <v/>
      </c>
      <c r="R7265" t="str">
        <f>IF(AND(Stock_Info[[#This Row],[Spread High-Low]] &lt; 10, Stock_Info[[#This Row],[% Deli. Qty to Traded Qty]] &gt; 90), "Good Day", "")</f>
        <v/>
      </c>
    </row>
    <row r="7266" spans="1:18">
      <c r="A7266" t="s">
        <v>69</v>
      </c>
      <c r="B7266" s="1">
        <v>45888</v>
      </c>
      <c r="C7266" s="1" t="str">
        <f>"WEEK" &amp;" " &amp;  INT((DAY(Stock_Info[[#This Row],[Date]])+WEEKDAY(DATE(YEAR(Stock_Info[[#This Row],[Date]]),MONTH(Stock_Info[[#This Row],[Date]]),1))-1)/7)+1</f>
        <v>WEEK 4</v>
      </c>
      <c r="D7266" s="12">
        <v>260.35000000000002</v>
      </c>
      <c r="E7266" s="12">
        <v>262.25</v>
      </c>
      <c r="F7266" s="12">
        <v>254.95</v>
      </c>
      <c r="G7266" s="12">
        <v>261.55</v>
      </c>
      <c r="H7266" s="12">
        <v>258.51370107269202</v>
      </c>
      <c r="I7266">
        <v>140208</v>
      </c>
      <c r="J7266">
        <v>2082</v>
      </c>
      <c r="K7266" s="12">
        <v>36245689</v>
      </c>
      <c r="L7266">
        <v>59704</v>
      </c>
      <c r="M7266">
        <v>42.58</v>
      </c>
      <c r="N7266">
        <v>7.3</v>
      </c>
      <c r="O7266">
        <v>1.2</v>
      </c>
      <c r="P7266">
        <f xml:space="preserve"> IF(Stock_Info[[#This Row],[Close Price]] &gt; Stock_Info[[#This Row],[Open Price]], 1, 0)</f>
        <v>1</v>
      </c>
      <c r="Q7266" t="str">
        <f>IF(AND(Stock_Info[[#This Row],[% Deli. Qty to Traded Qty]]&gt;80,Stock_Info[[#This Row],[No. of Trades]]&lt;3000),"Unusual Day","")</f>
        <v/>
      </c>
      <c r="R7266" t="str">
        <f>IF(AND(Stock_Info[[#This Row],[Spread High-Low]] &lt; 10, Stock_Info[[#This Row],[% Deli. Qty to Traded Qty]] &gt; 90), "Good Day", "")</f>
        <v/>
      </c>
    </row>
    <row r="7267" spans="1:18">
      <c r="A7267" t="s">
        <v>69</v>
      </c>
      <c r="B7267" s="1">
        <v>45887</v>
      </c>
      <c r="C7267" s="1" t="str">
        <f>"WEEK" &amp;" " &amp;  INT((DAY(Stock_Info[[#This Row],[Date]])+WEEKDAY(DATE(YEAR(Stock_Info[[#This Row],[Date]]),MONTH(Stock_Info[[#This Row],[Date]]),1))-1)/7)+1</f>
        <v>WEEK 4</v>
      </c>
      <c r="D7267" s="12">
        <v>252.05</v>
      </c>
      <c r="E7267" s="12">
        <v>260.45</v>
      </c>
      <c r="F7267" s="12">
        <v>252.05</v>
      </c>
      <c r="G7267" s="12">
        <v>259.2</v>
      </c>
      <c r="H7267" s="12">
        <v>257.1961609836253</v>
      </c>
      <c r="I7267">
        <v>244646</v>
      </c>
      <c r="J7267">
        <v>3700</v>
      </c>
      <c r="K7267" s="12">
        <v>62922012</v>
      </c>
      <c r="L7267">
        <v>125811</v>
      </c>
      <c r="M7267">
        <v>51.43</v>
      </c>
      <c r="N7267">
        <v>8.4</v>
      </c>
      <c r="O7267">
        <v>7.15</v>
      </c>
      <c r="P7267">
        <f xml:space="preserve"> IF(Stock_Info[[#This Row],[Close Price]] &gt; Stock_Info[[#This Row],[Open Price]], 1, 0)</f>
        <v>1</v>
      </c>
      <c r="Q7267" t="str">
        <f>IF(AND(Stock_Info[[#This Row],[% Deli. Qty to Traded Qty]]&gt;80,Stock_Info[[#This Row],[No. of Trades]]&lt;3000),"Unusual Day","")</f>
        <v/>
      </c>
      <c r="R7267" t="str">
        <f>IF(AND(Stock_Info[[#This Row],[Spread High-Low]] &lt; 10, Stock_Info[[#This Row],[% Deli. Qty to Traded Qty]] &gt; 90), "Good Day", "")</f>
        <v/>
      </c>
    </row>
    <row r="7268" spans="1:18">
      <c r="A7268" t="s">
        <v>69</v>
      </c>
      <c r="B7268" s="1">
        <v>45883</v>
      </c>
      <c r="C7268" s="1" t="str">
        <f>"WEEK" &amp;" " &amp;  INT((DAY(Stock_Info[[#This Row],[Date]])+WEEKDAY(DATE(YEAR(Stock_Info[[#This Row],[Date]]),MONTH(Stock_Info[[#This Row],[Date]]),1))-1)/7)+1</f>
        <v>WEEK 3</v>
      </c>
      <c r="D7268" s="12">
        <v>256.7</v>
      </c>
      <c r="E7268" s="12">
        <v>256.7</v>
      </c>
      <c r="F7268" s="12">
        <v>250.85</v>
      </c>
      <c r="G7268" s="12">
        <v>251.85</v>
      </c>
      <c r="H7268" s="12">
        <v>253.96292621393573</v>
      </c>
      <c r="I7268">
        <v>130011</v>
      </c>
      <c r="J7268">
        <v>1166</v>
      </c>
      <c r="K7268" s="12">
        <v>33017974</v>
      </c>
      <c r="L7268">
        <v>69956</v>
      </c>
      <c r="M7268">
        <v>53.81</v>
      </c>
      <c r="N7268">
        <v>5.85</v>
      </c>
      <c r="O7268">
        <v>-4.8499999999999996</v>
      </c>
      <c r="P7268">
        <f xml:space="preserve"> IF(Stock_Info[[#This Row],[Close Price]] &gt; Stock_Info[[#This Row],[Open Price]], 1, 0)</f>
        <v>0</v>
      </c>
      <c r="Q7268" t="str">
        <f>IF(AND(Stock_Info[[#This Row],[% Deli. Qty to Traded Qty]]&gt;80,Stock_Info[[#This Row],[No. of Trades]]&lt;3000),"Unusual Day","")</f>
        <v/>
      </c>
      <c r="R7268" t="str">
        <f>IF(AND(Stock_Info[[#This Row],[Spread High-Low]] &lt; 10, Stock_Info[[#This Row],[% Deli. Qty to Traded Qty]] &gt; 90), "Good Day", "")</f>
        <v/>
      </c>
    </row>
    <row r="7269" spans="1:18">
      <c r="A7269" t="s">
        <v>69</v>
      </c>
      <c r="B7269" s="1">
        <v>45882</v>
      </c>
      <c r="C7269" s="1" t="str">
        <f>"WEEK" &amp;" " &amp;  INT((DAY(Stock_Info[[#This Row],[Date]])+WEEKDAY(DATE(YEAR(Stock_Info[[#This Row],[Date]]),MONTH(Stock_Info[[#This Row],[Date]]),1))-1)/7)+1</f>
        <v>WEEK 3</v>
      </c>
      <c r="D7269" s="12">
        <v>254.95</v>
      </c>
      <c r="E7269" s="12">
        <v>258.05</v>
      </c>
      <c r="F7269" s="12">
        <v>252.1</v>
      </c>
      <c r="G7269" s="12">
        <v>253.75</v>
      </c>
      <c r="H7269" s="12">
        <v>255.98361284333313</v>
      </c>
      <c r="I7269">
        <v>99102</v>
      </c>
      <c r="J7269">
        <v>1309</v>
      </c>
      <c r="K7269" s="12">
        <v>25368488</v>
      </c>
      <c r="L7269">
        <v>33875</v>
      </c>
      <c r="M7269">
        <v>34.18</v>
      </c>
      <c r="N7269">
        <v>5.95</v>
      </c>
      <c r="O7269">
        <v>-1.2</v>
      </c>
      <c r="P7269">
        <f xml:space="preserve"> IF(Stock_Info[[#This Row],[Close Price]] &gt; Stock_Info[[#This Row],[Open Price]], 1, 0)</f>
        <v>0</v>
      </c>
      <c r="Q7269" t="str">
        <f>IF(AND(Stock_Info[[#This Row],[% Deli. Qty to Traded Qty]]&gt;80,Stock_Info[[#This Row],[No. of Trades]]&lt;3000),"Unusual Day","")</f>
        <v/>
      </c>
      <c r="R7269" t="str">
        <f>IF(AND(Stock_Info[[#This Row],[Spread High-Low]] &lt; 10, Stock_Info[[#This Row],[% Deli. Qty to Traded Qty]] &gt; 90), "Good Day", "")</f>
        <v/>
      </c>
    </row>
    <row r="7270" spans="1:18">
      <c r="A7270" t="s">
        <v>69</v>
      </c>
      <c r="B7270" s="1">
        <v>45881</v>
      </c>
      <c r="C7270" s="1" t="str">
        <f>"WEEK" &amp;" " &amp;  INT((DAY(Stock_Info[[#This Row],[Date]])+WEEKDAY(DATE(YEAR(Stock_Info[[#This Row],[Date]]),MONTH(Stock_Info[[#This Row],[Date]]),1))-1)/7)+1</f>
        <v>WEEK 3</v>
      </c>
      <c r="D7270" s="12">
        <v>259</v>
      </c>
      <c r="E7270" s="12">
        <v>259.60000000000002</v>
      </c>
      <c r="F7270" s="12">
        <v>251.55</v>
      </c>
      <c r="G7270" s="12">
        <v>253.15</v>
      </c>
      <c r="H7270" s="12">
        <v>256.90774977046993</v>
      </c>
      <c r="I7270">
        <v>95848</v>
      </c>
      <c r="J7270">
        <v>1286</v>
      </c>
      <c r="K7270" s="12">
        <v>24624094</v>
      </c>
      <c r="L7270">
        <v>39984</v>
      </c>
      <c r="M7270">
        <v>41.72</v>
      </c>
      <c r="N7270">
        <v>8.0500000000000007</v>
      </c>
      <c r="O7270">
        <v>-5.85</v>
      </c>
      <c r="P7270">
        <f xml:space="preserve"> IF(Stock_Info[[#This Row],[Close Price]] &gt; Stock_Info[[#This Row],[Open Price]], 1, 0)</f>
        <v>0</v>
      </c>
      <c r="Q7270" t="str">
        <f>IF(AND(Stock_Info[[#This Row],[% Deli. Qty to Traded Qty]]&gt;80,Stock_Info[[#This Row],[No. of Trades]]&lt;3000),"Unusual Day","")</f>
        <v/>
      </c>
      <c r="R7270" t="str">
        <f>IF(AND(Stock_Info[[#This Row],[Spread High-Low]] &lt; 10, Stock_Info[[#This Row],[% Deli. Qty to Traded Qty]] &gt; 90), "Good Day", "")</f>
        <v/>
      </c>
    </row>
    <row r="7271" spans="1:18">
      <c r="A7271" t="s">
        <v>69</v>
      </c>
      <c r="B7271" s="1">
        <v>45880</v>
      </c>
      <c r="C7271" s="1" t="str">
        <f>"WEEK" &amp;" " &amp;  INT((DAY(Stock_Info[[#This Row],[Date]])+WEEKDAY(DATE(YEAR(Stock_Info[[#This Row],[Date]]),MONTH(Stock_Info[[#This Row],[Date]]),1))-1)/7)+1</f>
        <v>WEEK 3</v>
      </c>
      <c r="D7271" s="12">
        <v>263.25</v>
      </c>
      <c r="E7271" s="12">
        <v>265.7</v>
      </c>
      <c r="F7271" s="12">
        <v>257</v>
      </c>
      <c r="G7271" s="12">
        <v>258.14999999999998</v>
      </c>
      <c r="H7271" s="12">
        <v>260.83997268917454</v>
      </c>
      <c r="I7271">
        <v>212370</v>
      </c>
      <c r="J7271">
        <v>2695</v>
      </c>
      <c r="K7271" s="12">
        <v>55394585</v>
      </c>
      <c r="L7271">
        <v>76663</v>
      </c>
      <c r="M7271">
        <v>36.1</v>
      </c>
      <c r="N7271">
        <v>8.6999999999999993</v>
      </c>
      <c r="O7271">
        <v>-5.0999999999999996</v>
      </c>
      <c r="P7271">
        <f xml:space="preserve"> IF(Stock_Info[[#This Row],[Close Price]] &gt; Stock_Info[[#This Row],[Open Price]], 1, 0)</f>
        <v>0</v>
      </c>
      <c r="Q7271" t="str">
        <f>IF(AND(Stock_Info[[#This Row],[% Deli. Qty to Traded Qty]]&gt;80,Stock_Info[[#This Row],[No. of Trades]]&lt;3000),"Unusual Day","")</f>
        <v/>
      </c>
      <c r="R7271" t="str">
        <f>IF(AND(Stock_Info[[#This Row],[Spread High-Low]] &lt; 10, Stock_Info[[#This Row],[% Deli. Qty to Traded Qty]] &gt; 90), "Good Day", "")</f>
        <v/>
      </c>
    </row>
    <row r="7272" spans="1:18">
      <c r="A7272" t="s">
        <v>69</v>
      </c>
      <c r="B7272" s="1">
        <v>45877</v>
      </c>
      <c r="C7272" s="1" t="str">
        <f>"WEEK" &amp;" " &amp;  INT((DAY(Stock_Info[[#This Row],[Date]])+WEEKDAY(DATE(YEAR(Stock_Info[[#This Row],[Date]]),MONTH(Stock_Info[[#This Row],[Date]]),1))-1)/7)+1</f>
        <v>WEEK 2</v>
      </c>
      <c r="D7272" s="12">
        <v>267.45</v>
      </c>
      <c r="E7272" s="12">
        <v>271.3</v>
      </c>
      <c r="F7272" s="12">
        <v>260</v>
      </c>
      <c r="G7272" s="12">
        <v>262.10000000000002</v>
      </c>
      <c r="H7272" s="12">
        <v>267.0945219356347</v>
      </c>
      <c r="I7272">
        <v>410656</v>
      </c>
      <c r="J7272">
        <v>4217</v>
      </c>
      <c r="K7272" s="12">
        <v>109683968</v>
      </c>
      <c r="L7272">
        <v>154415</v>
      </c>
      <c r="M7272">
        <v>37.6</v>
      </c>
      <c r="N7272">
        <v>11.3</v>
      </c>
      <c r="O7272">
        <v>-5.35</v>
      </c>
      <c r="P7272">
        <f xml:space="preserve"> IF(Stock_Info[[#This Row],[Close Price]] &gt; Stock_Info[[#This Row],[Open Price]], 1, 0)</f>
        <v>0</v>
      </c>
      <c r="Q7272" t="str">
        <f>IF(AND(Stock_Info[[#This Row],[% Deli. Qty to Traded Qty]]&gt;80,Stock_Info[[#This Row],[No. of Trades]]&lt;3000),"Unusual Day","")</f>
        <v/>
      </c>
      <c r="R7272" t="str">
        <f>IF(AND(Stock_Info[[#This Row],[Spread High-Low]] &lt; 10, Stock_Info[[#This Row],[% Deli. Qty to Traded Qty]] &gt; 90), "Good Day", "")</f>
        <v/>
      </c>
    </row>
    <row r="7273" spans="1:18">
      <c r="A7273" t="s">
        <v>69</v>
      </c>
      <c r="B7273" s="1">
        <v>45876</v>
      </c>
      <c r="C7273" s="1" t="str">
        <f>"WEEK" &amp;" " &amp;  INT((DAY(Stock_Info[[#This Row],[Date]])+WEEKDAY(DATE(YEAR(Stock_Info[[#This Row],[Date]]),MONTH(Stock_Info[[#This Row],[Date]]),1))-1)/7)+1</f>
        <v>WEEK 2</v>
      </c>
      <c r="D7273" s="12">
        <v>256.05</v>
      </c>
      <c r="E7273" s="12">
        <v>269.85000000000002</v>
      </c>
      <c r="F7273" s="12">
        <v>256.05</v>
      </c>
      <c r="G7273" s="12">
        <v>267.5</v>
      </c>
      <c r="H7273" s="12">
        <v>263.27937759613087</v>
      </c>
      <c r="I7273">
        <v>464393</v>
      </c>
      <c r="J7273">
        <v>4872</v>
      </c>
      <c r="K7273" s="12">
        <v>122265100</v>
      </c>
      <c r="L7273">
        <v>160768</v>
      </c>
      <c r="M7273">
        <v>34.619999999999997</v>
      </c>
      <c r="N7273">
        <v>13.8</v>
      </c>
      <c r="O7273">
        <v>11.45</v>
      </c>
      <c r="P7273">
        <f xml:space="preserve"> IF(Stock_Info[[#This Row],[Close Price]] &gt; Stock_Info[[#This Row],[Open Price]], 1, 0)</f>
        <v>1</v>
      </c>
      <c r="Q7273" t="str">
        <f>IF(AND(Stock_Info[[#This Row],[% Deli. Qty to Traded Qty]]&gt;80,Stock_Info[[#This Row],[No. of Trades]]&lt;3000),"Unusual Day","")</f>
        <v/>
      </c>
      <c r="R7273" t="str">
        <f>IF(AND(Stock_Info[[#This Row],[Spread High-Low]] &lt; 10, Stock_Info[[#This Row],[% Deli. Qty to Traded Qty]] &gt; 90), "Good Day", "")</f>
        <v/>
      </c>
    </row>
    <row r="7274" spans="1:18">
      <c r="A7274" t="s">
        <v>69</v>
      </c>
      <c r="B7274" s="1">
        <v>45875</v>
      </c>
      <c r="C7274" s="1" t="str">
        <f>"WEEK" &amp;" " &amp;  INT((DAY(Stock_Info[[#This Row],[Date]])+WEEKDAY(DATE(YEAR(Stock_Info[[#This Row],[Date]]),MONTH(Stock_Info[[#This Row],[Date]]),1))-1)/7)+1</f>
        <v>WEEK 2</v>
      </c>
      <c r="D7274" s="12">
        <v>265.35000000000002</v>
      </c>
      <c r="E7274" s="12">
        <v>266.5</v>
      </c>
      <c r="F7274" s="12">
        <v>257.2</v>
      </c>
      <c r="G7274" s="12">
        <v>260.05</v>
      </c>
      <c r="H7274" s="12">
        <v>261.75322967242334</v>
      </c>
      <c r="I7274">
        <v>162710</v>
      </c>
      <c r="J7274">
        <v>2175</v>
      </c>
      <c r="K7274" s="12">
        <v>42589868</v>
      </c>
      <c r="L7274">
        <v>55061</v>
      </c>
      <c r="M7274">
        <v>33.840000000000003</v>
      </c>
      <c r="N7274">
        <v>9.3000000000000007</v>
      </c>
      <c r="O7274">
        <v>-5.3</v>
      </c>
      <c r="P7274">
        <f xml:space="preserve"> IF(Stock_Info[[#This Row],[Close Price]] &gt; Stock_Info[[#This Row],[Open Price]], 1, 0)</f>
        <v>0</v>
      </c>
      <c r="Q7274" t="str">
        <f>IF(AND(Stock_Info[[#This Row],[% Deli. Qty to Traded Qty]]&gt;80,Stock_Info[[#This Row],[No. of Trades]]&lt;3000),"Unusual Day","")</f>
        <v/>
      </c>
      <c r="R7274" t="str">
        <f>IF(AND(Stock_Info[[#This Row],[Spread High-Low]] &lt; 10, Stock_Info[[#This Row],[% Deli. Qty to Traded Qty]] &gt; 90), "Good Day", "")</f>
        <v/>
      </c>
    </row>
    <row r="7275" spans="1:18">
      <c r="A7275" t="s">
        <v>69</v>
      </c>
      <c r="B7275" s="1">
        <v>45874</v>
      </c>
      <c r="C7275" s="1" t="str">
        <f>"WEEK" &amp;" " &amp;  INT((DAY(Stock_Info[[#This Row],[Date]])+WEEKDAY(DATE(YEAR(Stock_Info[[#This Row],[Date]]),MONTH(Stock_Info[[#This Row],[Date]]),1))-1)/7)+1</f>
        <v>WEEK 2</v>
      </c>
      <c r="D7275" s="12">
        <v>260.3</v>
      </c>
      <c r="E7275" s="12">
        <v>266.85000000000002</v>
      </c>
      <c r="F7275" s="12">
        <v>260.3</v>
      </c>
      <c r="G7275" s="12">
        <v>265.35000000000002</v>
      </c>
      <c r="H7275" s="12">
        <v>264.50914964635678</v>
      </c>
      <c r="I7275">
        <v>186346</v>
      </c>
      <c r="J7275">
        <v>2468</v>
      </c>
      <c r="K7275" s="12">
        <v>49290222</v>
      </c>
      <c r="L7275">
        <v>59223</v>
      </c>
      <c r="M7275">
        <v>31.78</v>
      </c>
      <c r="N7275">
        <v>6.55</v>
      </c>
      <c r="O7275">
        <v>5.05</v>
      </c>
      <c r="P7275">
        <f xml:space="preserve"> IF(Stock_Info[[#This Row],[Close Price]] &gt; Stock_Info[[#This Row],[Open Price]], 1, 0)</f>
        <v>1</v>
      </c>
      <c r="Q7275" t="str">
        <f>IF(AND(Stock_Info[[#This Row],[% Deli. Qty to Traded Qty]]&gt;80,Stock_Info[[#This Row],[No. of Trades]]&lt;3000),"Unusual Day","")</f>
        <v/>
      </c>
      <c r="R7275" t="str">
        <f>IF(AND(Stock_Info[[#This Row],[Spread High-Low]] &lt; 10, Stock_Info[[#This Row],[% Deli. Qty to Traded Qty]] &gt; 90), "Good Day", "")</f>
        <v/>
      </c>
    </row>
    <row r="7276" spans="1:18">
      <c r="A7276" t="s">
        <v>69</v>
      </c>
      <c r="B7276" s="1">
        <v>45873</v>
      </c>
      <c r="C7276" s="1" t="str">
        <f>"WEEK" &amp;" " &amp;  INT((DAY(Stock_Info[[#This Row],[Date]])+WEEKDAY(DATE(YEAR(Stock_Info[[#This Row],[Date]]),MONTH(Stock_Info[[#This Row],[Date]]),1))-1)/7)+1</f>
        <v>WEEK 2</v>
      </c>
      <c r="D7276" s="12">
        <v>261.64999999999998</v>
      </c>
      <c r="E7276" s="12">
        <v>266</v>
      </c>
      <c r="F7276" s="12">
        <v>256.55</v>
      </c>
      <c r="G7276" s="12">
        <v>265.25</v>
      </c>
      <c r="H7276" s="12">
        <v>262.37580781418217</v>
      </c>
      <c r="I7276">
        <v>327891</v>
      </c>
      <c r="J7276">
        <v>3574</v>
      </c>
      <c r="K7276" s="12">
        <v>86030666</v>
      </c>
      <c r="L7276">
        <v>96415</v>
      </c>
      <c r="M7276">
        <v>29.4</v>
      </c>
      <c r="N7276">
        <v>9.4499999999999993</v>
      </c>
      <c r="O7276">
        <v>3.6</v>
      </c>
      <c r="P7276">
        <f xml:space="preserve"> IF(Stock_Info[[#This Row],[Close Price]] &gt; Stock_Info[[#This Row],[Open Price]], 1, 0)</f>
        <v>1</v>
      </c>
      <c r="Q7276" t="str">
        <f>IF(AND(Stock_Info[[#This Row],[% Deli. Qty to Traded Qty]]&gt;80,Stock_Info[[#This Row],[No. of Trades]]&lt;3000),"Unusual Day","")</f>
        <v/>
      </c>
      <c r="R7276" t="str">
        <f>IF(AND(Stock_Info[[#This Row],[Spread High-Low]] &lt; 10, Stock_Info[[#This Row],[% Deli. Qty to Traded Qty]] &gt; 90), "Good Day", "")</f>
        <v/>
      </c>
    </row>
    <row r="7277" spans="1:18">
      <c r="A7277" t="s">
        <v>69</v>
      </c>
      <c r="B7277" s="1">
        <v>45870</v>
      </c>
      <c r="C7277" s="1" t="str">
        <f>"WEEK" &amp;" " &amp;  INT((DAY(Stock_Info[[#This Row],[Date]])+WEEKDAY(DATE(YEAR(Stock_Info[[#This Row],[Date]]),MONTH(Stock_Info[[#This Row],[Date]]),1))-1)/7)+1</f>
        <v>WEEK 1</v>
      </c>
      <c r="D7277" s="12">
        <v>264.14999999999998</v>
      </c>
      <c r="E7277" s="12">
        <v>268.8</v>
      </c>
      <c r="F7277" s="12">
        <v>257.75</v>
      </c>
      <c r="G7277" s="12">
        <v>259.2</v>
      </c>
      <c r="H7277" s="12">
        <v>263.91054538478915</v>
      </c>
      <c r="I7277">
        <v>323203</v>
      </c>
      <c r="J7277">
        <v>3336</v>
      </c>
      <c r="K7277" s="12">
        <v>85296680</v>
      </c>
      <c r="L7277">
        <v>51925</v>
      </c>
      <c r="M7277">
        <v>16.07</v>
      </c>
      <c r="N7277">
        <v>11.05</v>
      </c>
      <c r="O7277">
        <v>-4.95</v>
      </c>
      <c r="P7277">
        <f xml:space="preserve"> IF(Stock_Info[[#This Row],[Close Price]] &gt; Stock_Info[[#This Row],[Open Price]], 1, 0)</f>
        <v>0</v>
      </c>
      <c r="Q7277" t="str">
        <f>IF(AND(Stock_Info[[#This Row],[% Deli. Qty to Traded Qty]]&gt;80,Stock_Info[[#This Row],[No. of Trades]]&lt;3000),"Unusual Day","")</f>
        <v/>
      </c>
      <c r="R7277" t="str">
        <f>IF(AND(Stock_Info[[#This Row],[Spread High-Low]] &lt; 10, Stock_Info[[#This Row],[% Deli. Qty to Traded Qty]] &gt; 90), "Good Day", "")</f>
        <v/>
      </c>
    </row>
    <row r="7278" spans="1:18">
      <c r="A7278" t="s">
        <v>69</v>
      </c>
      <c r="B7278" s="1">
        <v>45869</v>
      </c>
      <c r="C7278" s="1" t="str">
        <f>"WEEK" &amp;" " &amp;  INT((DAY(Stock_Info[[#This Row],[Date]])+WEEKDAY(DATE(YEAR(Stock_Info[[#This Row],[Date]]),MONTH(Stock_Info[[#This Row],[Date]]),1))-1)/7)+1</f>
        <v>WEEK 5</v>
      </c>
      <c r="D7278" s="12">
        <v>259</v>
      </c>
      <c r="E7278" s="12">
        <v>270</v>
      </c>
      <c r="F7278" s="12">
        <v>255.75</v>
      </c>
      <c r="G7278" s="12">
        <v>266.8</v>
      </c>
      <c r="H7278" s="12">
        <v>265.74266950482968</v>
      </c>
      <c r="I7278">
        <v>837631</v>
      </c>
      <c r="J7278">
        <v>9386</v>
      </c>
      <c r="K7278" s="12">
        <v>222594298</v>
      </c>
      <c r="L7278">
        <v>349246</v>
      </c>
      <c r="M7278">
        <v>41.69</v>
      </c>
      <c r="N7278">
        <v>14.25</v>
      </c>
      <c r="O7278">
        <v>7.8</v>
      </c>
      <c r="P7278">
        <f xml:space="preserve"> IF(Stock_Info[[#This Row],[Close Price]] &gt; Stock_Info[[#This Row],[Open Price]], 1, 0)</f>
        <v>1</v>
      </c>
      <c r="Q7278" t="str">
        <f>IF(AND(Stock_Info[[#This Row],[% Deli. Qty to Traded Qty]]&gt;80,Stock_Info[[#This Row],[No. of Trades]]&lt;3000),"Unusual Day","")</f>
        <v/>
      </c>
      <c r="R7278" t="str">
        <f>IF(AND(Stock_Info[[#This Row],[Spread High-Low]] &lt; 10, Stock_Info[[#This Row],[% Deli. Qty to Traded Qty]] &gt; 90), "Good Day", "")</f>
        <v/>
      </c>
    </row>
    <row r="7279" spans="1:18">
      <c r="A7279" t="s">
        <v>69</v>
      </c>
      <c r="B7279" s="1">
        <v>45868</v>
      </c>
      <c r="C7279" s="1" t="str">
        <f>"WEEK" &amp;" " &amp;  INT((DAY(Stock_Info[[#This Row],[Date]])+WEEKDAY(DATE(YEAR(Stock_Info[[#This Row],[Date]]),MONTH(Stock_Info[[#This Row],[Date]]),1))-1)/7)+1</f>
        <v>WEEK 5</v>
      </c>
      <c r="D7279" s="12">
        <v>255.2</v>
      </c>
      <c r="E7279" s="12">
        <v>263</v>
      </c>
      <c r="F7279" s="12">
        <v>253.7</v>
      </c>
      <c r="G7279" s="12">
        <v>261.75</v>
      </c>
      <c r="H7279" s="12">
        <v>259.87819383093785</v>
      </c>
      <c r="I7279">
        <v>795518</v>
      </c>
      <c r="J7279">
        <v>7683</v>
      </c>
      <c r="K7279" s="12">
        <v>206737781</v>
      </c>
      <c r="L7279">
        <v>426623</v>
      </c>
      <c r="M7279">
        <v>53.63</v>
      </c>
      <c r="N7279">
        <v>9.3000000000000007</v>
      </c>
      <c r="O7279">
        <v>6.55</v>
      </c>
      <c r="P7279">
        <f xml:space="preserve"> IF(Stock_Info[[#This Row],[Close Price]] &gt; Stock_Info[[#This Row],[Open Price]], 1, 0)</f>
        <v>1</v>
      </c>
      <c r="Q7279" t="str">
        <f>IF(AND(Stock_Info[[#This Row],[% Deli. Qty to Traded Qty]]&gt;80,Stock_Info[[#This Row],[No. of Trades]]&lt;3000),"Unusual Day","")</f>
        <v/>
      </c>
      <c r="R7279" t="str">
        <f>IF(AND(Stock_Info[[#This Row],[Spread High-Low]] &lt; 10, Stock_Info[[#This Row],[% Deli. Qty to Traded Qty]] &gt; 90), "Good Day", "")</f>
        <v/>
      </c>
    </row>
    <row r="7280" spans="1:18">
      <c r="A7280" t="s">
        <v>69</v>
      </c>
      <c r="B7280" s="1">
        <v>45867</v>
      </c>
      <c r="C7280" s="1" t="str">
        <f>"WEEK" &amp;" " &amp;  INT((DAY(Stock_Info[[#This Row],[Date]])+WEEKDAY(DATE(YEAR(Stock_Info[[#This Row],[Date]]),MONTH(Stock_Info[[#This Row],[Date]]),1))-1)/7)+1</f>
        <v>WEEK 5</v>
      </c>
      <c r="D7280" s="12">
        <v>255.55</v>
      </c>
      <c r="E7280" s="12">
        <v>256.95</v>
      </c>
      <c r="F7280" s="12">
        <v>250.6</v>
      </c>
      <c r="G7280" s="12">
        <v>256</v>
      </c>
      <c r="H7280" s="12">
        <v>254.29689616695092</v>
      </c>
      <c r="I7280">
        <v>267959</v>
      </c>
      <c r="J7280">
        <v>3160</v>
      </c>
      <c r="K7280" s="12">
        <v>68141142</v>
      </c>
      <c r="L7280">
        <v>95741</v>
      </c>
      <c r="M7280">
        <v>35.729999999999997</v>
      </c>
      <c r="N7280">
        <v>6.35</v>
      </c>
      <c r="O7280">
        <v>0.45</v>
      </c>
      <c r="P7280">
        <f xml:space="preserve"> IF(Stock_Info[[#This Row],[Close Price]] &gt; Stock_Info[[#This Row],[Open Price]], 1, 0)</f>
        <v>1</v>
      </c>
      <c r="Q7280" t="str">
        <f>IF(AND(Stock_Info[[#This Row],[% Deli. Qty to Traded Qty]]&gt;80,Stock_Info[[#This Row],[No. of Trades]]&lt;3000),"Unusual Day","")</f>
        <v/>
      </c>
      <c r="R7280" t="str">
        <f>IF(AND(Stock_Info[[#This Row],[Spread High-Low]] &lt; 10, Stock_Info[[#This Row],[% Deli. Qty to Traded Qty]] &gt; 90), "Good Day", "")</f>
        <v/>
      </c>
    </row>
    <row r="7281" spans="1:18">
      <c r="A7281" t="s">
        <v>69</v>
      </c>
      <c r="B7281" s="1">
        <v>45866</v>
      </c>
      <c r="C7281" s="1" t="str">
        <f>"WEEK" &amp;" " &amp;  INT((DAY(Stock_Info[[#This Row],[Date]])+WEEKDAY(DATE(YEAR(Stock_Info[[#This Row],[Date]]),MONTH(Stock_Info[[#This Row],[Date]]),1))-1)/7)+1</f>
        <v>WEEK 5</v>
      </c>
      <c r="D7281" s="12">
        <v>253.65</v>
      </c>
      <c r="E7281" s="12">
        <v>263.64999999999998</v>
      </c>
      <c r="F7281" s="12">
        <v>251.75</v>
      </c>
      <c r="G7281" s="12">
        <v>253.35</v>
      </c>
      <c r="H7281" s="12">
        <v>259.25916256421641</v>
      </c>
      <c r="I7281">
        <v>522452</v>
      </c>
      <c r="J7281">
        <v>6854</v>
      </c>
      <c r="K7281" s="12">
        <v>135450468</v>
      </c>
      <c r="L7281">
        <v>202995</v>
      </c>
      <c r="M7281">
        <v>38.85</v>
      </c>
      <c r="N7281">
        <v>11.9</v>
      </c>
      <c r="O7281">
        <v>-0.3</v>
      </c>
      <c r="P7281">
        <f xml:space="preserve"> IF(Stock_Info[[#This Row],[Close Price]] &gt; Stock_Info[[#This Row],[Open Price]], 1, 0)</f>
        <v>0</v>
      </c>
      <c r="Q7281" t="str">
        <f>IF(AND(Stock_Info[[#This Row],[% Deli. Qty to Traded Qty]]&gt;80,Stock_Info[[#This Row],[No. of Trades]]&lt;3000),"Unusual Day","")</f>
        <v/>
      </c>
      <c r="R7281" t="str">
        <f>IF(AND(Stock_Info[[#This Row],[Spread High-Low]] &lt; 10, Stock_Info[[#This Row],[% Deli. Qty to Traded Qty]] &gt; 90), "Good Day", "")</f>
        <v/>
      </c>
    </row>
    <row r="7282" spans="1:18">
      <c r="A7282" t="s">
        <v>69</v>
      </c>
      <c r="B7282" s="1">
        <v>45863</v>
      </c>
      <c r="C7282" s="1" t="str">
        <f>"WEEK" &amp;" " &amp;  INT((DAY(Stock_Info[[#This Row],[Date]])+WEEKDAY(DATE(YEAR(Stock_Info[[#This Row],[Date]]),MONTH(Stock_Info[[#This Row],[Date]]),1))-1)/7)+1</f>
        <v>WEEK 4</v>
      </c>
      <c r="D7282" s="12">
        <v>255</v>
      </c>
      <c r="E7282" s="12">
        <v>258</v>
      </c>
      <c r="F7282" s="12">
        <v>251.3</v>
      </c>
      <c r="G7282" s="12">
        <v>254.65</v>
      </c>
      <c r="H7282" s="12">
        <v>254.58399523597842</v>
      </c>
      <c r="I7282">
        <v>238454</v>
      </c>
      <c r="J7282">
        <v>3655</v>
      </c>
      <c r="K7282" s="12">
        <v>60706572</v>
      </c>
      <c r="L7282">
        <v>97088</v>
      </c>
      <c r="M7282">
        <v>40.72</v>
      </c>
      <c r="N7282">
        <v>6.7</v>
      </c>
      <c r="O7282">
        <v>-0.35</v>
      </c>
      <c r="P7282">
        <f xml:space="preserve"> IF(Stock_Info[[#This Row],[Close Price]] &gt; Stock_Info[[#This Row],[Open Price]], 1, 0)</f>
        <v>0</v>
      </c>
      <c r="Q7282" t="str">
        <f>IF(AND(Stock_Info[[#This Row],[% Deli. Qty to Traded Qty]]&gt;80,Stock_Info[[#This Row],[No. of Trades]]&lt;3000),"Unusual Day","")</f>
        <v/>
      </c>
      <c r="R7282" t="str">
        <f>IF(AND(Stock_Info[[#This Row],[Spread High-Low]] &lt; 10, Stock_Info[[#This Row],[% Deli. Qty to Traded Qty]] &gt; 90), "Good Day", "")</f>
        <v/>
      </c>
    </row>
    <row r="7283" spans="1:18">
      <c r="A7283" t="s">
        <v>69</v>
      </c>
      <c r="B7283" s="1">
        <v>45862</v>
      </c>
      <c r="C7283" s="1" t="str">
        <f>"WEEK" &amp;" " &amp;  INT((DAY(Stock_Info[[#This Row],[Date]])+WEEKDAY(DATE(YEAR(Stock_Info[[#This Row],[Date]]),MONTH(Stock_Info[[#This Row],[Date]]),1))-1)/7)+1</f>
        <v>WEEK 4</v>
      </c>
      <c r="D7283" s="12">
        <v>258.2</v>
      </c>
      <c r="E7283" s="12">
        <v>260.14999999999998</v>
      </c>
      <c r="F7283" s="12">
        <v>255.5</v>
      </c>
      <c r="G7283" s="12">
        <v>256.14999999999998</v>
      </c>
      <c r="H7283" s="12">
        <v>257.4772392485259</v>
      </c>
      <c r="I7283">
        <v>236921</v>
      </c>
      <c r="J7283">
        <v>2779</v>
      </c>
      <c r="K7283" s="12">
        <v>61001765</v>
      </c>
      <c r="L7283">
        <v>94065</v>
      </c>
      <c r="M7283">
        <v>39.700000000000003</v>
      </c>
      <c r="N7283">
        <v>4.6500000000000004</v>
      </c>
      <c r="O7283">
        <v>-2.0499999999999998</v>
      </c>
      <c r="P7283">
        <f xml:space="preserve"> IF(Stock_Info[[#This Row],[Close Price]] &gt; Stock_Info[[#This Row],[Open Price]], 1, 0)</f>
        <v>0</v>
      </c>
      <c r="Q7283" t="str">
        <f>IF(AND(Stock_Info[[#This Row],[% Deli. Qty to Traded Qty]]&gt;80,Stock_Info[[#This Row],[No. of Trades]]&lt;3000),"Unusual Day","")</f>
        <v/>
      </c>
      <c r="R7283" t="str">
        <f>IF(AND(Stock_Info[[#This Row],[Spread High-Low]] &lt; 10, Stock_Info[[#This Row],[% Deli. Qty to Traded Qty]] &gt; 90), "Good Day", "")</f>
        <v/>
      </c>
    </row>
    <row r="7284" spans="1:18">
      <c r="A7284" t="s">
        <v>69</v>
      </c>
      <c r="B7284" s="1">
        <v>45861</v>
      </c>
      <c r="C7284" s="1" t="str">
        <f>"WEEK" &amp;" " &amp;  INT((DAY(Stock_Info[[#This Row],[Date]])+WEEKDAY(DATE(YEAR(Stock_Info[[#This Row],[Date]]),MONTH(Stock_Info[[#This Row],[Date]]),1))-1)/7)+1</f>
        <v>WEEK 4</v>
      </c>
      <c r="D7284" s="12">
        <v>257.10000000000002</v>
      </c>
      <c r="E7284" s="12">
        <v>259.95</v>
      </c>
      <c r="F7284" s="12">
        <v>252.5</v>
      </c>
      <c r="G7284" s="12">
        <v>258.85000000000002</v>
      </c>
      <c r="H7284" s="12">
        <v>256.39261288164198</v>
      </c>
      <c r="I7284">
        <v>303393</v>
      </c>
      <c r="J7284">
        <v>2803</v>
      </c>
      <c r="K7284" s="12">
        <v>77787724</v>
      </c>
      <c r="L7284">
        <v>133499</v>
      </c>
      <c r="M7284">
        <v>44</v>
      </c>
      <c r="N7284">
        <v>7.45</v>
      </c>
      <c r="O7284">
        <v>1.75</v>
      </c>
      <c r="P7284">
        <f xml:space="preserve"> IF(Stock_Info[[#This Row],[Close Price]] &gt; Stock_Info[[#This Row],[Open Price]], 1, 0)</f>
        <v>1</v>
      </c>
      <c r="Q7284" t="str">
        <f>IF(AND(Stock_Info[[#This Row],[% Deli. Qty to Traded Qty]]&gt;80,Stock_Info[[#This Row],[No. of Trades]]&lt;3000),"Unusual Day","")</f>
        <v/>
      </c>
      <c r="R7284" t="str">
        <f>IF(AND(Stock_Info[[#This Row],[Spread High-Low]] &lt; 10, Stock_Info[[#This Row],[% Deli. Qty to Traded Qty]] &gt; 90), "Good Day", "")</f>
        <v/>
      </c>
    </row>
    <row r="7285" spans="1:18">
      <c r="A7285" t="s">
        <v>69</v>
      </c>
      <c r="B7285" s="1">
        <v>45860</v>
      </c>
      <c r="C7285" s="1" t="str">
        <f>"WEEK" &amp;" " &amp;  INT((DAY(Stock_Info[[#This Row],[Date]])+WEEKDAY(DATE(YEAR(Stock_Info[[#This Row],[Date]]),MONTH(Stock_Info[[#This Row],[Date]]),1))-1)/7)+1</f>
        <v>WEEK 4</v>
      </c>
      <c r="D7285" s="12">
        <v>261.10000000000002</v>
      </c>
      <c r="E7285" s="12">
        <v>262.55</v>
      </c>
      <c r="F7285" s="12">
        <v>254.2</v>
      </c>
      <c r="G7285" s="12">
        <v>256</v>
      </c>
      <c r="H7285" s="12">
        <v>257.4888887956252</v>
      </c>
      <c r="I7285">
        <v>476546</v>
      </c>
      <c r="J7285">
        <v>4254</v>
      </c>
      <c r="K7285" s="12">
        <v>122705300</v>
      </c>
      <c r="L7285">
        <v>208418</v>
      </c>
      <c r="M7285">
        <v>43.74</v>
      </c>
      <c r="N7285">
        <v>8.35</v>
      </c>
      <c r="O7285">
        <v>-5.0999999999999996</v>
      </c>
      <c r="P7285">
        <f xml:space="preserve"> IF(Stock_Info[[#This Row],[Close Price]] &gt; Stock_Info[[#This Row],[Open Price]], 1, 0)</f>
        <v>0</v>
      </c>
      <c r="Q7285" t="str">
        <f>IF(AND(Stock_Info[[#This Row],[% Deli. Qty to Traded Qty]]&gt;80,Stock_Info[[#This Row],[No. of Trades]]&lt;3000),"Unusual Day","")</f>
        <v/>
      </c>
      <c r="R7285" t="str">
        <f>IF(AND(Stock_Info[[#This Row],[Spread High-Low]] &lt; 10, Stock_Info[[#This Row],[% Deli. Qty to Traded Qty]] &gt; 90), "Good Day", "")</f>
        <v/>
      </c>
    </row>
    <row r="7286" spans="1:18">
      <c r="A7286" t="s">
        <v>69</v>
      </c>
      <c r="B7286" s="1">
        <v>45859</v>
      </c>
      <c r="C7286" s="1" t="str">
        <f>"WEEK" &amp;" " &amp;  INT((DAY(Stock_Info[[#This Row],[Date]])+WEEKDAY(DATE(YEAR(Stock_Info[[#This Row],[Date]]),MONTH(Stock_Info[[#This Row],[Date]]),1))-1)/7)+1</f>
        <v>WEEK 4</v>
      </c>
      <c r="D7286" s="12">
        <v>255.6</v>
      </c>
      <c r="E7286" s="12">
        <v>263.35000000000002</v>
      </c>
      <c r="F7286" s="12">
        <v>254.7</v>
      </c>
      <c r="G7286" s="12">
        <v>260.95</v>
      </c>
      <c r="H7286" s="12">
        <v>258.19240516817024</v>
      </c>
      <c r="I7286">
        <v>820716</v>
      </c>
      <c r="J7286">
        <v>7290</v>
      </c>
      <c r="K7286" s="12">
        <v>211902638</v>
      </c>
      <c r="L7286">
        <v>331884</v>
      </c>
      <c r="M7286">
        <v>40.44</v>
      </c>
      <c r="N7286">
        <v>8.65</v>
      </c>
      <c r="O7286">
        <v>5.35</v>
      </c>
      <c r="P7286">
        <f xml:space="preserve"> IF(Stock_Info[[#This Row],[Close Price]] &gt; Stock_Info[[#This Row],[Open Price]], 1, 0)</f>
        <v>1</v>
      </c>
      <c r="Q7286" t="str">
        <f>IF(AND(Stock_Info[[#This Row],[% Deli. Qty to Traded Qty]]&gt;80,Stock_Info[[#This Row],[No. of Trades]]&lt;3000),"Unusual Day","")</f>
        <v/>
      </c>
      <c r="R7286" t="str">
        <f>IF(AND(Stock_Info[[#This Row],[Spread High-Low]] &lt; 10, Stock_Info[[#This Row],[% Deli. Qty to Traded Qty]] &gt; 90), "Good Day", "")</f>
        <v/>
      </c>
    </row>
    <row r="7287" spans="1:18">
      <c r="A7287" t="s">
        <v>69</v>
      </c>
      <c r="B7287" s="1">
        <v>45856</v>
      </c>
      <c r="C7287" s="1" t="str">
        <f>"WEEK" &amp;" " &amp;  INT((DAY(Stock_Info[[#This Row],[Date]])+WEEKDAY(DATE(YEAR(Stock_Info[[#This Row],[Date]]),MONTH(Stock_Info[[#This Row],[Date]]),1))-1)/7)+1</f>
        <v>WEEK 3</v>
      </c>
      <c r="D7287" s="12">
        <v>271.95</v>
      </c>
      <c r="E7287" s="12">
        <v>272.89999999999998</v>
      </c>
      <c r="F7287" s="12">
        <v>260.55</v>
      </c>
      <c r="G7287" s="12">
        <v>263.14999999999998</v>
      </c>
      <c r="H7287" s="12">
        <v>267.83252202736116</v>
      </c>
      <c r="I7287">
        <v>556921</v>
      </c>
      <c r="J7287">
        <v>7102</v>
      </c>
      <c r="K7287" s="12">
        <v>149161556</v>
      </c>
      <c r="L7287">
        <v>175054</v>
      </c>
      <c r="M7287">
        <v>31.43</v>
      </c>
      <c r="N7287">
        <v>12.35</v>
      </c>
      <c r="O7287">
        <v>-8.8000000000000007</v>
      </c>
      <c r="P7287">
        <f xml:space="preserve"> IF(Stock_Info[[#This Row],[Close Price]] &gt; Stock_Info[[#This Row],[Open Price]], 1, 0)</f>
        <v>0</v>
      </c>
      <c r="Q7287" t="str">
        <f>IF(AND(Stock_Info[[#This Row],[% Deli. Qty to Traded Qty]]&gt;80,Stock_Info[[#This Row],[No. of Trades]]&lt;3000),"Unusual Day","")</f>
        <v/>
      </c>
      <c r="R7287" t="str">
        <f>IF(AND(Stock_Info[[#This Row],[Spread High-Low]] &lt; 10, Stock_Info[[#This Row],[% Deli. Qty to Traded Qty]] &gt; 90), "Good Day", "")</f>
        <v/>
      </c>
    </row>
    <row r="7288" spans="1:18">
      <c r="A7288" t="s">
        <v>69</v>
      </c>
      <c r="B7288" s="1">
        <v>45855</v>
      </c>
      <c r="C7288" s="1" t="str">
        <f>"WEEK" &amp;" " &amp;  INT((DAY(Stock_Info[[#This Row],[Date]])+WEEKDAY(DATE(YEAR(Stock_Info[[#This Row],[Date]]),MONTH(Stock_Info[[#This Row],[Date]]),1))-1)/7)+1</f>
        <v>WEEK 3</v>
      </c>
      <c r="D7288" s="12">
        <v>270.45</v>
      </c>
      <c r="E7288" s="12">
        <v>271.85000000000002</v>
      </c>
      <c r="F7288" s="12">
        <v>264.2</v>
      </c>
      <c r="G7288" s="12">
        <v>268.7</v>
      </c>
      <c r="H7288" s="12">
        <v>267.76741467773303</v>
      </c>
      <c r="I7288">
        <v>577487</v>
      </c>
      <c r="J7288">
        <v>7214</v>
      </c>
      <c r="K7288" s="12">
        <v>154632201</v>
      </c>
      <c r="L7288">
        <v>202240</v>
      </c>
      <c r="M7288">
        <v>35.020000000000003</v>
      </c>
      <c r="N7288">
        <v>7.65</v>
      </c>
      <c r="O7288">
        <v>-1.75</v>
      </c>
      <c r="P7288">
        <f xml:space="preserve"> IF(Stock_Info[[#This Row],[Close Price]] &gt; Stock_Info[[#This Row],[Open Price]], 1, 0)</f>
        <v>0</v>
      </c>
      <c r="Q7288" t="str">
        <f>IF(AND(Stock_Info[[#This Row],[% Deli. Qty to Traded Qty]]&gt;80,Stock_Info[[#This Row],[No. of Trades]]&lt;3000),"Unusual Day","")</f>
        <v/>
      </c>
      <c r="R7288" t="str">
        <f>IF(AND(Stock_Info[[#This Row],[Spread High-Low]] &lt; 10, Stock_Info[[#This Row],[% Deli. Qty to Traded Qty]] &gt; 90), "Good Day", "")</f>
        <v/>
      </c>
    </row>
    <row r="7289" spans="1:18">
      <c r="A7289" t="s">
        <v>69</v>
      </c>
      <c r="B7289" s="1">
        <v>45854</v>
      </c>
      <c r="C7289" s="1" t="str">
        <f>"WEEK" &amp;" " &amp;  INT((DAY(Stock_Info[[#This Row],[Date]])+WEEKDAY(DATE(YEAR(Stock_Info[[#This Row],[Date]]),MONTH(Stock_Info[[#This Row],[Date]]),1))-1)/7)+1</f>
        <v>WEEK 3</v>
      </c>
      <c r="D7289" s="12">
        <v>263.45</v>
      </c>
      <c r="E7289" s="12">
        <v>270.5</v>
      </c>
      <c r="F7289" s="12">
        <v>263</v>
      </c>
      <c r="G7289" s="12">
        <v>269.39999999999998</v>
      </c>
      <c r="H7289" s="12">
        <v>268.83590976076391</v>
      </c>
      <c r="I7289">
        <v>928288</v>
      </c>
      <c r="J7289">
        <v>11846</v>
      </c>
      <c r="K7289" s="12">
        <v>249557149</v>
      </c>
      <c r="L7289">
        <v>401325</v>
      </c>
      <c r="M7289">
        <v>43.23</v>
      </c>
      <c r="N7289">
        <v>7.5</v>
      </c>
      <c r="O7289">
        <v>5.95</v>
      </c>
      <c r="P7289">
        <f xml:space="preserve"> IF(Stock_Info[[#This Row],[Close Price]] &gt; Stock_Info[[#This Row],[Open Price]], 1, 0)</f>
        <v>1</v>
      </c>
      <c r="Q7289" t="str">
        <f>IF(AND(Stock_Info[[#This Row],[% Deli. Qty to Traded Qty]]&gt;80,Stock_Info[[#This Row],[No. of Trades]]&lt;3000),"Unusual Day","")</f>
        <v/>
      </c>
      <c r="R7289" t="str">
        <f>IF(AND(Stock_Info[[#This Row],[Spread High-Low]] &lt; 10, Stock_Info[[#This Row],[% Deli. Qty to Traded Qty]] &gt; 90), "Good Day", "")</f>
        <v/>
      </c>
    </row>
    <row r="7290" spans="1:18">
      <c r="A7290" t="s">
        <v>69</v>
      </c>
      <c r="B7290" s="1">
        <v>45853</v>
      </c>
      <c r="C7290" s="1" t="str">
        <f>"WEEK" &amp;" " &amp;  INT((DAY(Stock_Info[[#This Row],[Date]])+WEEKDAY(DATE(YEAR(Stock_Info[[#This Row],[Date]]),MONTH(Stock_Info[[#This Row],[Date]]),1))-1)/7)+1</f>
        <v>WEEK 3</v>
      </c>
      <c r="D7290" s="12">
        <v>263.5</v>
      </c>
      <c r="E7290" s="12">
        <v>266.89999999999998</v>
      </c>
      <c r="F7290" s="12">
        <v>261.45</v>
      </c>
      <c r="G7290" s="12">
        <v>263.3</v>
      </c>
      <c r="H7290" s="12">
        <v>264.3749304362554</v>
      </c>
      <c r="I7290">
        <v>247974</v>
      </c>
      <c r="J7290">
        <v>2657</v>
      </c>
      <c r="K7290" s="12">
        <v>65558109</v>
      </c>
      <c r="L7290">
        <v>77742</v>
      </c>
      <c r="M7290">
        <v>31.35</v>
      </c>
      <c r="N7290">
        <v>5.45</v>
      </c>
      <c r="O7290">
        <v>-0.2</v>
      </c>
      <c r="P7290">
        <f xml:space="preserve"> IF(Stock_Info[[#This Row],[Close Price]] &gt; Stock_Info[[#This Row],[Open Price]], 1, 0)</f>
        <v>0</v>
      </c>
      <c r="Q7290" t="str">
        <f>IF(AND(Stock_Info[[#This Row],[% Deli. Qty to Traded Qty]]&gt;80,Stock_Info[[#This Row],[No. of Trades]]&lt;3000),"Unusual Day","")</f>
        <v/>
      </c>
      <c r="R7290" t="str">
        <f>IF(AND(Stock_Info[[#This Row],[Spread High-Low]] &lt; 10, Stock_Info[[#This Row],[% Deli. Qty to Traded Qty]] &gt; 90), "Good Day", "")</f>
        <v/>
      </c>
    </row>
    <row r="7291" spans="1:18">
      <c r="A7291" t="s">
        <v>69</v>
      </c>
      <c r="B7291" s="1">
        <v>45852</v>
      </c>
      <c r="C7291" s="1" t="str">
        <f>"WEEK" &amp;" " &amp;  INT((DAY(Stock_Info[[#This Row],[Date]])+WEEKDAY(DATE(YEAR(Stock_Info[[#This Row],[Date]]),MONTH(Stock_Info[[#This Row],[Date]]),1))-1)/7)+1</f>
        <v>WEEK 3</v>
      </c>
      <c r="D7291" s="12">
        <v>264.14999999999998</v>
      </c>
      <c r="E7291" s="12">
        <v>265.35000000000002</v>
      </c>
      <c r="F7291" s="12">
        <v>260.85000000000002</v>
      </c>
      <c r="G7291" s="12">
        <v>263.35000000000002</v>
      </c>
      <c r="H7291" s="12">
        <v>263.04892307867124</v>
      </c>
      <c r="I7291">
        <v>176011</v>
      </c>
      <c r="J7291">
        <v>4213</v>
      </c>
      <c r="K7291" s="12">
        <v>46299504</v>
      </c>
      <c r="L7291">
        <v>56404</v>
      </c>
      <c r="M7291">
        <v>32.049999999999997</v>
      </c>
      <c r="N7291">
        <v>4.5</v>
      </c>
      <c r="O7291">
        <v>-0.8</v>
      </c>
      <c r="P7291">
        <f xml:space="preserve"> IF(Stock_Info[[#This Row],[Close Price]] &gt; Stock_Info[[#This Row],[Open Price]], 1, 0)</f>
        <v>0</v>
      </c>
      <c r="Q7291" t="str">
        <f>IF(AND(Stock_Info[[#This Row],[% Deli. Qty to Traded Qty]]&gt;80,Stock_Info[[#This Row],[No. of Trades]]&lt;3000),"Unusual Day","")</f>
        <v/>
      </c>
      <c r="R7291" t="str">
        <f>IF(AND(Stock_Info[[#This Row],[Spread High-Low]] &lt; 10, Stock_Info[[#This Row],[% Deli. Qty to Traded Qty]] &gt; 90), "Good Day", "")</f>
        <v/>
      </c>
    </row>
    <row r="7292" spans="1:18">
      <c r="A7292" t="s">
        <v>69</v>
      </c>
      <c r="B7292" s="1">
        <v>45849</v>
      </c>
      <c r="C7292" s="1" t="str">
        <f>"WEEK" &amp;" " &amp;  INT((DAY(Stock_Info[[#This Row],[Date]])+WEEKDAY(DATE(YEAR(Stock_Info[[#This Row],[Date]]),MONTH(Stock_Info[[#This Row],[Date]]),1))-1)/7)+1</f>
        <v>WEEK 2</v>
      </c>
      <c r="D7292" s="12">
        <v>253.25</v>
      </c>
      <c r="E7292" s="12">
        <v>265.7</v>
      </c>
      <c r="F7292" s="12">
        <v>252.5</v>
      </c>
      <c r="G7292" s="12">
        <v>264.10000000000002</v>
      </c>
      <c r="H7292" s="12">
        <v>260.83394354015331</v>
      </c>
      <c r="I7292">
        <v>307546</v>
      </c>
      <c r="J7292">
        <v>4294</v>
      </c>
      <c r="K7292" s="12">
        <v>80218436</v>
      </c>
      <c r="L7292">
        <v>112257</v>
      </c>
      <c r="M7292">
        <v>36.5</v>
      </c>
      <c r="N7292">
        <v>13.2</v>
      </c>
      <c r="O7292">
        <v>10.85</v>
      </c>
      <c r="P7292">
        <f xml:space="preserve"> IF(Stock_Info[[#This Row],[Close Price]] &gt; Stock_Info[[#This Row],[Open Price]], 1, 0)</f>
        <v>1</v>
      </c>
      <c r="Q7292" t="str">
        <f>IF(AND(Stock_Info[[#This Row],[% Deli. Qty to Traded Qty]]&gt;80,Stock_Info[[#This Row],[No. of Trades]]&lt;3000),"Unusual Day","")</f>
        <v/>
      </c>
      <c r="R7292" t="str">
        <f>IF(AND(Stock_Info[[#This Row],[Spread High-Low]] &lt; 10, Stock_Info[[#This Row],[% Deli. Qty to Traded Qty]] &gt; 90), "Good Day", "")</f>
        <v/>
      </c>
    </row>
    <row r="7293" spans="1:18">
      <c r="A7293" t="s">
        <v>69</v>
      </c>
      <c r="B7293" s="1">
        <v>45848</v>
      </c>
      <c r="C7293" s="1" t="str">
        <f>"WEEK" &amp;" " &amp;  INT((DAY(Stock_Info[[#This Row],[Date]])+WEEKDAY(DATE(YEAR(Stock_Info[[#This Row],[Date]]),MONTH(Stock_Info[[#This Row],[Date]]),1))-1)/7)+1</f>
        <v>WEEK 2</v>
      </c>
      <c r="D7293" s="12">
        <v>258.05</v>
      </c>
      <c r="E7293" s="12">
        <v>261.75</v>
      </c>
      <c r="F7293" s="12">
        <v>252.35</v>
      </c>
      <c r="G7293" s="12">
        <v>254.05</v>
      </c>
      <c r="H7293" s="12">
        <v>256.70812686893606</v>
      </c>
      <c r="I7293">
        <v>278902</v>
      </c>
      <c r="J7293">
        <v>2571</v>
      </c>
      <c r="K7293" s="12">
        <v>71596410</v>
      </c>
      <c r="L7293">
        <v>70739</v>
      </c>
      <c r="M7293">
        <v>25.36</v>
      </c>
      <c r="N7293">
        <v>9.4</v>
      </c>
      <c r="O7293">
        <v>-4</v>
      </c>
      <c r="P7293">
        <f xml:space="preserve"> IF(Stock_Info[[#This Row],[Close Price]] &gt; Stock_Info[[#This Row],[Open Price]], 1, 0)</f>
        <v>0</v>
      </c>
      <c r="Q7293" t="str">
        <f>IF(AND(Stock_Info[[#This Row],[% Deli. Qty to Traded Qty]]&gt;80,Stock_Info[[#This Row],[No. of Trades]]&lt;3000),"Unusual Day","")</f>
        <v/>
      </c>
      <c r="R7293" t="str">
        <f>IF(AND(Stock_Info[[#This Row],[Spread High-Low]] &lt; 10, Stock_Info[[#This Row],[% Deli. Qty to Traded Qty]] &gt; 90), "Good Day", "")</f>
        <v/>
      </c>
    </row>
    <row r="7294" spans="1:18">
      <c r="A7294" t="s">
        <v>69</v>
      </c>
      <c r="B7294" s="1">
        <v>45847</v>
      </c>
      <c r="C7294" s="1" t="str">
        <f>"WEEK" &amp;" " &amp;  INT((DAY(Stock_Info[[#This Row],[Date]])+WEEKDAY(DATE(YEAR(Stock_Info[[#This Row],[Date]]),MONTH(Stock_Info[[#This Row],[Date]]),1))-1)/7)+1</f>
        <v>WEEK 2</v>
      </c>
      <c r="D7294" s="12">
        <v>249.35</v>
      </c>
      <c r="E7294" s="12">
        <v>261.5</v>
      </c>
      <c r="F7294" s="12">
        <v>249.35</v>
      </c>
      <c r="G7294" s="12">
        <v>260.55</v>
      </c>
      <c r="H7294" s="12">
        <v>257.71323183771295</v>
      </c>
      <c r="I7294">
        <v>604164</v>
      </c>
      <c r="J7294">
        <v>6723</v>
      </c>
      <c r="K7294" s="12">
        <v>155701057</v>
      </c>
      <c r="L7294">
        <v>339549</v>
      </c>
      <c r="M7294">
        <v>56.2</v>
      </c>
      <c r="N7294">
        <v>12.15</v>
      </c>
      <c r="O7294">
        <v>11.2</v>
      </c>
      <c r="P7294">
        <f xml:space="preserve"> IF(Stock_Info[[#This Row],[Close Price]] &gt; Stock_Info[[#This Row],[Open Price]], 1, 0)</f>
        <v>1</v>
      </c>
      <c r="Q7294" t="str">
        <f>IF(AND(Stock_Info[[#This Row],[% Deli. Qty to Traded Qty]]&gt;80,Stock_Info[[#This Row],[No. of Trades]]&lt;3000),"Unusual Day","")</f>
        <v/>
      </c>
      <c r="R7294" t="str">
        <f>IF(AND(Stock_Info[[#This Row],[Spread High-Low]] &lt; 10, Stock_Info[[#This Row],[% Deli. Qty to Traded Qty]] &gt; 90), "Good Day", "")</f>
        <v/>
      </c>
    </row>
    <row r="7295" spans="1:18">
      <c r="A7295" t="s">
        <v>69</v>
      </c>
      <c r="B7295" s="1">
        <v>45846</v>
      </c>
      <c r="C7295" s="1" t="str">
        <f>"WEEK" &amp;" " &amp;  INT((DAY(Stock_Info[[#This Row],[Date]])+WEEKDAY(DATE(YEAR(Stock_Info[[#This Row],[Date]]),MONTH(Stock_Info[[#This Row],[Date]]),1))-1)/7)+1</f>
        <v>WEEK 2</v>
      </c>
      <c r="D7295" s="12">
        <v>253.05</v>
      </c>
      <c r="E7295" s="12">
        <v>254.85</v>
      </c>
      <c r="F7295" s="12">
        <v>249.7</v>
      </c>
      <c r="G7295" s="12">
        <v>250</v>
      </c>
      <c r="H7295" s="12">
        <v>252.02742843777548</v>
      </c>
      <c r="I7295">
        <v>222324</v>
      </c>
      <c r="J7295">
        <v>3025</v>
      </c>
      <c r="K7295" s="12">
        <v>56031746</v>
      </c>
      <c r="L7295">
        <v>78936</v>
      </c>
      <c r="M7295">
        <v>35.5</v>
      </c>
      <c r="N7295">
        <v>5.15</v>
      </c>
      <c r="O7295">
        <v>-3.05</v>
      </c>
      <c r="P7295">
        <f xml:space="preserve"> IF(Stock_Info[[#This Row],[Close Price]] &gt; Stock_Info[[#This Row],[Open Price]], 1, 0)</f>
        <v>0</v>
      </c>
      <c r="Q7295" t="str">
        <f>IF(AND(Stock_Info[[#This Row],[% Deli. Qty to Traded Qty]]&gt;80,Stock_Info[[#This Row],[No. of Trades]]&lt;3000),"Unusual Day","")</f>
        <v/>
      </c>
      <c r="R7295" t="str">
        <f>IF(AND(Stock_Info[[#This Row],[Spread High-Low]] &lt; 10, Stock_Info[[#This Row],[% Deli. Qty to Traded Qty]] &gt; 90), "Good Day", "")</f>
        <v/>
      </c>
    </row>
    <row r="7296" spans="1:18">
      <c r="A7296" t="s">
        <v>69</v>
      </c>
      <c r="B7296" s="1">
        <v>45845</v>
      </c>
      <c r="C7296" s="1" t="str">
        <f>"WEEK" &amp;" " &amp;  INT((DAY(Stock_Info[[#This Row],[Date]])+WEEKDAY(DATE(YEAR(Stock_Info[[#This Row],[Date]]),MONTH(Stock_Info[[#This Row],[Date]]),1))-1)/7)+1</f>
        <v>WEEK 2</v>
      </c>
      <c r="D7296" s="12">
        <v>251.9</v>
      </c>
      <c r="E7296" s="12">
        <v>256.5</v>
      </c>
      <c r="F7296" s="12">
        <v>250.4</v>
      </c>
      <c r="G7296" s="12">
        <v>254.75</v>
      </c>
      <c r="H7296" s="12">
        <v>254.19894929111942</v>
      </c>
      <c r="I7296">
        <v>287425</v>
      </c>
      <c r="J7296">
        <v>4701</v>
      </c>
      <c r="K7296" s="12">
        <v>73063133</v>
      </c>
      <c r="L7296">
        <v>91637</v>
      </c>
      <c r="M7296">
        <v>31.88</v>
      </c>
      <c r="N7296">
        <v>6.1</v>
      </c>
      <c r="O7296">
        <v>2.85</v>
      </c>
      <c r="P7296">
        <f xml:space="preserve"> IF(Stock_Info[[#This Row],[Close Price]] &gt; Stock_Info[[#This Row],[Open Price]], 1, 0)</f>
        <v>1</v>
      </c>
      <c r="Q7296" t="str">
        <f>IF(AND(Stock_Info[[#This Row],[% Deli. Qty to Traded Qty]]&gt;80,Stock_Info[[#This Row],[No. of Trades]]&lt;3000),"Unusual Day","")</f>
        <v/>
      </c>
      <c r="R7296" t="str">
        <f>IF(AND(Stock_Info[[#This Row],[Spread High-Low]] &lt; 10, Stock_Info[[#This Row],[% Deli. Qty to Traded Qty]] &gt; 90), "Good Day", "")</f>
        <v/>
      </c>
    </row>
    <row r="7297" spans="1:18">
      <c r="A7297" t="s">
        <v>69</v>
      </c>
      <c r="B7297" s="1">
        <v>45842</v>
      </c>
      <c r="C7297" s="1" t="str">
        <f>"WEEK" &amp;" " &amp;  INT((DAY(Stock_Info[[#This Row],[Date]])+WEEKDAY(DATE(YEAR(Stock_Info[[#This Row],[Date]]),MONTH(Stock_Info[[#This Row],[Date]]),1))-1)/7)+1</f>
        <v>WEEK 1</v>
      </c>
      <c r="D7297" s="12">
        <v>253</v>
      </c>
      <c r="E7297" s="12">
        <v>256.25</v>
      </c>
      <c r="F7297" s="12">
        <v>249.55</v>
      </c>
      <c r="G7297" s="12">
        <v>253.9</v>
      </c>
      <c r="H7297" s="12">
        <v>253.52316652162688</v>
      </c>
      <c r="I7297">
        <v>418276</v>
      </c>
      <c r="J7297">
        <v>4935</v>
      </c>
      <c r="K7297" s="12">
        <v>106042656</v>
      </c>
      <c r="L7297">
        <v>173098</v>
      </c>
      <c r="M7297">
        <v>41.38</v>
      </c>
      <c r="N7297">
        <v>6.7</v>
      </c>
      <c r="O7297">
        <v>0.9</v>
      </c>
      <c r="P7297">
        <f xml:space="preserve"> IF(Stock_Info[[#This Row],[Close Price]] &gt; Stock_Info[[#This Row],[Open Price]], 1, 0)</f>
        <v>1</v>
      </c>
      <c r="Q7297" t="str">
        <f>IF(AND(Stock_Info[[#This Row],[% Deli. Qty to Traded Qty]]&gt;80,Stock_Info[[#This Row],[No. of Trades]]&lt;3000),"Unusual Day","")</f>
        <v/>
      </c>
      <c r="R7297" t="str">
        <f>IF(AND(Stock_Info[[#This Row],[Spread High-Low]] &lt; 10, Stock_Info[[#This Row],[% Deli. Qty to Traded Qty]] &gt; 90), "Good Day", "")</f>
        <v/>
      </c>
    </row>
    <row r="7298" spans="1:18">
      <c r="A7298" t="s">
        <v>69</v>
      </c>
      <c r="B7298" s="1">
        <v>45841</v>
      </c>
      <c r="C7298" s="1" t="str">
        <f>"WEEK" &amp;" " &amp;  INT((DAY(Stock_Info[[#This Row],[Date]])+WEEKDAY(DATE(YEAR(Stock_Info[[#This Row],[Date]]),MONTH(Stock_Info[[#This Row],[Date]]),1))-1)/7)+1</f>
        <v>WEEK 1</v>
      </c>
      <c r="D7298" s="12">
        <v>249.3</v>
      </c>
      <c r="E7298" s="12">
        <v>257.2</v>
      </c>
      <c r="F7298" s="12">
        <v>248.1</v>
      </c>
      <c r="G7298" s="12">
        <v>253.25</v>
      </c>
      <c r="H7298" s="12">
        <v>253.82628214327295</v>
      </c>
      <c r="I7298">
        <v>738646</v>
      </c>
      <c r="J7298">
        <v>8867</v>
      </c>
      <c r="K7298" s="12">
        <v>187487768</v>
      </c>
      <c r="L7298">
        <v>184063</v>
      </c>
      <c r="M7298">
        <v>24.92</v>
      </c>
      <c r="N7298">
        <v>9.1</v>
      </c>
      <c r="O7298">
        <v>3.95</v>
      </c>
      <c r="P7298">
        <f xml:space="preserve"> IF(Stock_Info[[#This Row],[Close Price]] &gt; Stock_Info[[#This Row],[Open Price]], 1, 0)</f>
        <v>1</v>
      </c>
      <c r="Q7298" t="str">
        <f>IF(AND(Stock_Info[[#This Row],[% Deli. Qty to Traded Qty]]&gt;80,Stock_Info[[#This Row],[No. of Trades]]&lt;3000),"Unusual Day","")</f>
        <v/>
      </c>
      <c r="R7298" t="str">
        <f>IF(AND(Stock_Info[[#This Row],[Spread High-Low]] &lt; 10, Stock_Info[[#This Row],[% Deli. Qty to Traded Qty]] &gt; 90), "Good Day", "")</f>
        <v/>
      </c>
    </row>
    <row r="7299" spans="1:18">
      <c r="A7299" t="s">
        <v>69</v>
      </c>
      <c r="B7299" s="1">
        <v>45840</v>
      </c>
      <c r="C7299" s="1" t="str">
        <f>"WEEK" &amp;" " &amp;  INT((DAY(Stock_Info[[#This Row],[Date]])+WEEKDAY(DATE(YEAR(Stock_Info[[#This Row],[Date]]),MONTH(Stock_Info[[#This Row],[Date]]),1))-1)/7)+1</f>
        <v>WEEK 1</v>
      </c>
      <c r="D7299" s="12">
        <v>261.60000000000002</v>
      </c>
      <c r="E7299" s="12">
        <v>266.95</v>
      </c>
      <c r="F7299" s="12">
        <v>248.25</v>
      </c>
      <c r="G7299" s="12">
        <v>249.3</v>
      </c>
      <c r="H7299" s="12">
        <v>259.40775517002885</v>
      </c>
      <c r="I7299">
        <v>5126954</v>
      </c>
      <c r="J7299">
        <v>14145</v>
      </c>
      <c r="K7299" s="12">
        <v>1329971628</v>
      </c>
      <c r="L7299">
        <v>3271822</v>
      </c>
      <c r="M7299">
        <v>63.82</v>
      </c>
      <c r="N7299">
        <v>18.7</v>
      </c>
      <c r="O7299">
        <v>-12.3</v>
      </c>
      <c r="P7299">
        <f xml:space="preserve"> IF(Stock_Info[[#This Row],[Close Price]] &gt; Stock_Info[[#This Row],[Open Price]], 1, 0)</f>
        <v>0</v>
      </c>
      <c r="Q7299" t="str">
        <f>IF(AND(Stock_Info[[#This Row],[% Deli. Qty to Traded Qty]]&gt;80,Stock_Info[[#This Row],[No. of Trades]]&lt;3000),"Unusual Day","")</f>
        <v/>
      </c>
      <c r="R7299" t="str">
        <f>IF(AND(Stock_Info[[#This Row],[Spread High-Low]] &lt; 10, Stock_Info[[#This Row],[% Deli. Qty to Traded Qty]] &gt; 90), "Good Day", "")</f>
        <v/>
      </c>
    </row>
    <row r="7300" spans="1:18">
      <c r="A7300" t="s">
        <v>69</v>
      </c>
      <c r="B7300" s="1">
        <v>45839</v>
      </c>
      <c r="C7300" s="1" t="str">
        <f>"WEEK" &amp;" " &amp;  INT((DAY(Stock_Info[[#This Row],[Date]])+WEEKDAY(DATE(YEAR(Stock_Info[[#This Row],[Date]]),MONTH(Stock_Info[[#This Row],[Date]]),1))-1)/7)+1</f>
        <v>WEEK 1</v>
      </c>
      <c r="D7300" s="12">
        <v>248.35</v>
      </c>
      <c r="E7300" s="12">
        <v>260.5</v>
      </c>
      <c r="F7300" s="12">
        <v>247</v>
      </c>
      <c r="G7300" s="12">
        <v>259.95</v>
      </c>
      <c r="H7300" s="12">
        <v>254.66758659546994</v>
      </c>
      <c r="I7300">
        <v>1167844</v>
      </c>
      <c r="J7300">
        <v>11585</v>
      </c>
      <c r="K7300" s="12">
        <v>297412013</v>
      </c>
      <c r="L7300">
        <v>648668</v>
      </c>
      <c r="M7300">
        <v>55.54</v>
      </c>
      <c r="N7300">
        <v>13.5</v>
      </c>
      <c r="O7300">
        <v>11.6</v>
      </c>
      <c r="P7300">
        <f xml:space="preserve"> IF(Stock_Info[[#This Row],[Close Price]] &gt; Stock_Info[[#This Row],[Open Price]], 1, 0)</f>
        <v>1</v>
      </c>
      <c r="Q7300" t="str">
        <f>IF(AND(Stock_Info[[#This Row],[% Deli. Qty to Traded Qty]]&gt;80,Stock_Info[[#This Row],[No. of Trades]]&lt;3000),"Unusual Day","")</f>
        <v/>
      </c>
      <c r="R7300" t="str">
        <f>IF(AND(Stock_Info[[#This Row],[Spread High-Low]] &lt; 10, Stock_Info[[#This Row],[% Deli. Qty to Traded Qty]] &gt; 90), "Good Day", "")</f>
        <v/>
      </c>
    </row>
    <row r="7301" spans="1:18">
      <c r="A7301" t="s">
        <v>69</v>
      </c>
      <c r="B7301" s="1">
        <v>45838</v>
      </c>
      <c r="C7301" s="1" t="str">
        <f>"WEEK" &amp;" " &amp;  INT((DAY(Stock_Info[[#This Row],[Date]])+WEEKDAY(DATE(YEAR(Stock_Info[[#This Row],[Date]]),MONTH(Stock_Info[[#This Row],[Date]]),1))-1)/7)+1</f>
        <v>WEEK 5</v>
      </c>
      <c r="D7301" s="12">
        <v>240.15</v>
      </c>
      <c r="E7301" s="12">
        <v>249.8</v>
      </c>
      <c r="F7301" s="12">
        <v>240.15</v>
      </c>
      <c r="G7301" s="12">
        <v>248.6</v>
      </c>
      <c r="H7301" s="12">
        <v>246.60868062745377</v>
      </c>
      <c r="I7301">
        <v>729233</v>
      </c>
      <c r="J7301">
        <v>6959</v>
      </c>
      <c r="K7301" s="12">
        <v>179835188</v>
      </c>
      <c r="L7301">
        <v>284341</v>
      </c>
      <c r="M7301">
        <v>38.99</v>
      </c>
      <c r="N7301">
        <v>9.65</v>
      </c>
      <c r="O7301">
        <v>8.4499999999999993</v>
      </c>
      <c r="P7301">
        <f xml:space="preserve"> IF(Stock_Info[[#This Row],[Close Price]] &gt; Stock_Info[[#This Row],[Open Price]], 1, 0)</f>
        <v>1</v>
      </c>
      <c r="Q7301" t="str">
        <f>IF(AND(Stock_Info[[#This Row],[% Deli. Qty to Traded Qty]]&gt;80,Stock_Info[[#This Row],[No. of Trades]]&lt;3000),"Unusual Day","")</f>
        <v/>
      </c>
      <c r="R7301" t="str">
        <f>IF(AND(Stock_Info[[#This Row],[Spread High-Low]] &lt; 10, Stock_Info[[#This Row],[% Deli. Qty to Traded Qty]] &gt; 90), "Good Day", "")</f>
        <v/>
      </c>
    </row>
    <row r="7302" spans="1:18">
      <c r="A7302" t="s">
        <v>69</v>
      </c>
      <c r="B7302" s="1">
        <v>45835</v>
      </c>
      <c r="C7302" s="1" t="str">
        <f>"WEEK" &amp;" " &amp;  INT((DAY(Stock_Info[[#This Row],[Date]])+WEEKDAY(DATE(YEAR(Stock_Info[[#This Row],[Date]]),MONTH(Stock_Info[[#This Row],[Date]]),1))-1)/7)+1</f>
        <v>WEEK 4</v>
      </c>
      <c r="D7302" s="12">
        <v>239.75</v>
      </c>
      <c r="E7302" s="12">
        <v>242</v>
      </c>
      <c r="F7302" s="12">
        <v>234.5</v>
      </c>
      <c r="G7302" s="12">
        <v>239.55</v>
      </c>
      <c r="H7302" s="12">
        <v>238.97345044054396</v>
      </c>
      <c r="I7302">
        <v>718430</v>
      </c>
      <c r="J7302">
        <v>4512</v>
      </c>
      <c r="K7302" s="12">
        <v>171685696</v>
      </c>
      <c r="L7302">
        <v>151927</v>
      </c>
      <c r="M7302">
        <v>21.15</v>
      </c>
      <c r="N7302">
        <v>7.5</v>
      </c>
      <c r="O7302">
        <v>-0.2</v>
      </c>
      <c r="P7302">
        <f xml:space="preserve"> IF(Stock_Info[[#This Row],[Close Price]] &gt; Stock_Info[[#This Row],[Open Price]], 1, 0)</f>
        <v>0</v>
      </c>
      <c r="Q7302" t="str">
        <f>IF(AND(Stock_Info[[#This Row],[% Deli. Qty to Traded Qty]]&gt;80,Stock_Info[[#This Row],[No. of Trades]]&lt;3000),"Unusual Day","")</f>
        <v/>
      </c>
      <c r="R7302" t="str">
        <f>IF(AND(Stock_Info[[#This Row],[Spread High-Low]] &lt; 10, Stock_Info[[#This Row],[% Deli. Qty to Traded Qty]] &gt; 90), "Good Day", "")</f>
        <v/>
      </c>
    </row>
    <row r="7303" spans="1:18">
      <c r="A7303" t="s">
        <v>69</v>
      </c>
      <c r="B7303" s="1">
        <v>45834</v>
      </c>
      <c r="C7303" s="1" t="str">
        <f>"WEEK" &amp;" " &amp;  INT((DAY(Stock_Info[[#This Row],[Date]])+WEEKDAY(DATE(YEAR(Stock_Info[[#This Row],[Date]]),MONTH(Stock_Info[[#This Row],[Date]]),1))-1)/7)+1</f>
        <v>WEEK 4</v>
      </c>
      <c r="D7303" s="12">
        <v>236</v>
      </c>
      <c r="E7303" s="12">
        <v>239.1</v>
      </c>
      <c r="F7303" s="12">
        <v>233.85</v>
      </c>
      <c r="G7303" s="12">
        <v>237.35</v>
      </c>
      <c r="H7303" s="12">
        <v>236.41032680661735</v>
      </c>
      <c r="I7303">
        <v>453112</v>
      </c>
      <c r="J7303">
        <v>3569</v>
      </c>
      <c r="K7303" s="12">
        <v>107120356</v>
      </c>
      <c r="L7303">
        <v>202792</v>
      </c>
      <c r="M7303">
        <v>44.76</v>
      </c>
      <c r="N7303">
        <v>5.25</v>
      </c>
      <c r="O7303">
        <v>1.35</v>
      </c>
      <c r="P7303">
        <f xml:space="preserve"> IF(Stock_Info[[#This Row],[Close Price]] &gt; Stock_Info[[#This Row],[Open Price]], 1, 0)</f>
        <v>1</v>
      </c>
      <c r="Q7303" t="str">
        <f>IF(AND(Stock_Info[[#This Row],[% Deli. Qty to Traded Qty]]&gt;80,Stock_Info[[#This Row],[No. of Trades]]&lt;3000),"Unusual Day","")</f>
        <v/>
      </c>
      <c r="R7303" t="str">
        <f>IF(AND(Stock_Info[[#This Row],[Spread High-Low]] &lt; 10, Stock_Info[[#This Row],[% Deli. Qty to Traded Qty]] &gt; 90), "Good Day", "")</f>
        <v/>
      </c>
    </row>
    <row r="7304" spans="1:18">
      <c r="A7304" t="s">
        <v>69</v>
      </c>
      <c r="B7304" s="1">
        <v>45833</v>
      </c>
      <c r="C7304" s="1" t="str">
        <f>"WEEK" &amp;" " &amp;  INT((DAY(Stock_Info[[#This Row],[Date]])+WEEKDAY(DATE(YEAR(Stock_Info[[#This Row],[Date]]),MONTH(Stock_Info[[#This Row],[Date]]),1))-1)/7)+1</f>
        <v>WEEK 4</v>
      </c>
      <c r="D7304" s="12">
        <v>235.1</v>
      </c>
      <c r="E7304" s="12">
        <v>243.7</v>
      </c>
      <c r="F7304" s="12">
        <v>232.1</v>
      </c>
      <c r="G7304" s="12">
        <v>235.85</v>
      </c>
      <c r="H7304" s="12">
        <v>238.03374485596709</v>
      </c>
      <c r="I7304">
        <v>547965</v>
      </c>
      <c r="J7304">
        <v>5194</v>
      </c>
      <c r="K7304" s="12">
        <v>130434161</v>
      </c>
      <c r="L7304">
        <v>136369</v>
      </c>
      <c r="M7304">
        <v>24.89</v>
      </c>
      <c r="N7304">
        <v>11.6</v>
      </c>
      <c r="O7304">
        <v>0.75</v>
      </c>
      <c r="P7304">
        <f xml:space="preserve"> IF(Stock_Info[[#This Row],[Close Price]] &gt; Stock_Info[[#This Row],[Open Price]], 1, 0)</f>
        <v>1</v>
      </c>
      <c r="Q7304" t="str">
        <f>IF(AND(Stock_Info[[#This Row],[% Deli. Qty to Traded Qty]]&gt;80,Stock_Info[[#This Row],[No. of Trades]]&lt;3000),"Unusual Day","")</f>
        <v/>
      </c>
      <c r="R7304" t="str">
        <f>IF(AND(Stock_Info[[#This Row],[Spread High-Low]] &lt; 10, Stock_Info[[#This Row],[% Deli. Qty to Traded Qty]] &gt; 90), "Good Day", "")</f>
        <v/>
      </c>
    </row>
    <row r="7305" spans="1:18">
      <c r="A7305" t="s">
        <v>69</v>
      </c>
      <c r="B7305" s="1">
        <v>45832</v>
      </c>
      <c r="C7305" s="1" t="str">
        <f>"WEEK" &amp;" " &amp;  INT((DAY(Stock_Info[[#This Row],[Date]])+WEEKDAY(DATE(YEAR(Stock_Info[[#This Row],[Date]]),MONTH(Stock_Info[[#This Row],[Date]]),1))-1)/7)+1</f>
        <v>WEEK 4</v>
      </c>
      <c r="D7305" s="12">
        <v>236.75</v>
      </c>
      <c r="E7305" s="12">
        <v>238.15</v>
      </c>
      <c r="F7305" s="12">
        <v>233.7</v>
      </c>
      <c r="G7305" s="12">
        <v>236</v>
      </c>
      <c r="H7305" s="12">
        <v>236.44098226688106</v>
      </c>
      <c r="I7305">
        <v>566567</v>
      </c>
      <c r="J7305">
        <v>5749</v>
      </c>
      <c r="K7305" s="12">
        <v>133959658</v>
      </c>
      <c r="L7305">
        <v>354974</v>
      </c>
      <c r="M7305">
        <v>62.65</v>
      </c>
      <c r="N7305">
        <v>4.45</v>
      </c>
      <c r="O7305">
        <v>-0.75</v>
      </c>
      <c r="P7305">
        <f xml:space="preserve"> IF(Stock_Info[[#This Row],[Close Price]] &gt; Stock_Info[[#This Row],[Open Price]], 1, 0)</f>
        <v>0</v>
      </c>
      <c r="Q7305" t="str">
        <f>IF(AND(Stock_Info[[#This Row],[% Deli. Qty to Traded Qty]]&gt;80,Stock_Info[[#This Row],[No. of Trades]]&lt;3000),"Unusual Day","")</f>
        <v/>
      </c>
      <c r="R7305" t="str">
        <f>IF(AND(Stock_Info[[#This Row],[Spread High-Low]] &lt; 10, Stock_Info[[#This Row],[% Deli. Qty to Traded Qty]] &gt; 90), "Good Day", "")</f>
        <v/>
      </c>
    </row>
    <row r="7306" spans="1:18">
      <c r="A7306" t="s">
        <v>69</v>
      </c>
      <c r="B7306" s="1">
        <v>45831</v>
      </c>
      <c r="C7306" s="1" t="str">
        <f>"WEEK" &amp;" " &amp;  INT((DAY(Stock_Info[[#This Row],[Date]])+WEEKDAY(DATE(YEAR(Stock_Info[[#This Row],[Date]]),MONTH(Stock_Info[[#This Row],[Date]]),1))-1)/7)+1</f>
        <v>WEEK 4</v>
      </c>
      <c r="D7306" s="12">
        <v>223.7</v>
      </c>
      <c r="E7306" s="12">
        <v>234.85</v>
      </c>
      <c r="F7306" s="12">
        <v>223.7</v>
      </c>
      <c r="G7306" s="12">
        <v>234.1</v>
      </c>
      <c r="H7306" s="12">
        <v>232.96189022654016</v>
      </c>
      <c r="I7306">
        <v>1404784</v>
      </c>
      <c r="J7306">
        <v>6500</v>
      </c>
      <c r="K7306" s="12">
        <v>327261136</v>
      </c>
      <c r="L7306">
        <v>1104142</v>
      </c>
      <c r="M7306">
        <v>78.599999999999994</v>
      </c>
      <c r="N7306">
        <v>11.15</v>
      </c>
      <c r="O7306">
        <v>10.4</v>
      </c>
      <c r="P7306">
        <f xml:space="preserve"> IF(Stock_Info[[#This Row],[Close Price]] &gt; Stock_Info[[#This Row],[Open Price]], 1, 0)</f>
        <v>1</v>
      </c>
      <c r="Q7306" t="str">
        <f>IF(AND(Stock_Info[[#This Row],[% Deli. Qty to Traded Qty]]&gt;80,Stock_Info[[#This Row],[No. of Trades]]&lt;3000),"Unusual Day","")</f>
        <v/>
      </c>
      <c r="R7306" t="str">
        <f>IF(AND(Stock_Info[[#This Row],[Spread High-Low]] &lt; 10, Stock_Info[[#This Row],[% Deli. Qty to Traded Qty]] &gt; 90), "Good Day", "")</f>
        <v/>
      </c>
    </row>
    <row r="7307" spans="1:18">
      <c r="A7307" t="s">
        <v>69</v>
      </c>
      <c r="B7307" s="1">
        <v>45828</v>
      </c>
      <c r="C7307" s="1" t="str">
        <f>"WEEK" &amp;" " &amp;  INT((DAY(Stock_Info[[#This Row],[Date]])+WEEKDAY(DATE(YEAR(Stock_Info[[#This Row],[Date]]),MONTH(Stock_Info[[#This Row],[Date]]),1))-1)/7)+1</f>
        <v>WEEK 3</v>
      </c>
      <c r="D7307" s="12">
        <v>222</v>
      </c>
      <c r="E7307" s="12">
        <v>229.15</v>
      </c>
      <c r="F7307" s="12">
        <v>222</v>
      </c>
      <c r="G7307" s="12">
        <v>228.25</v>
      </c>
      <c r="H7307" s="12">
        <v>226.75294230777271</v>
      </c>
      <c r="I7307">
        <v>478366</v>
      </c>
      <c r="J7307">
        <v>3538</v>
      </c>
      <c r="K7307" s="12">
        <v>108470898</v>
      </c>
      <c r="L7307">
        <v>215920</v>
      </c>
      <c r="M7307">
        <v>45.14</v>
      </c>
      <c r="N7307">
        <v>7.15</v>
      </c>
      <c r="O7307">
        <v>6.25</v>
      </c>
      <c r="P7307">
        <f xml:space="preserve"> IF(Stock_Info[[#This Row],[Close Price]] &gt; Stock_Info[[#This Row],[Open Price]], 1, 0)</f>
        <v>1</v>
      </c>
      <c r="Q7307" t="str">
        <f>IF(AND(Stock_Info[[#This Row],[% Deli. Qty to Traded Qty]]&gt;80,Stock_Info[[#This Row],[No. of Trades]]&lt;3000),"Unusual Day","")</f>
        <v/>
      </c>
      <c r="R7307" t="str">
        <f>IF(AND(Stock_Info[[#This Row],[Spread High-Low]] &lt; 10, Stock_Info[[#This Row],[% Deli. Qty to Traded Qty]] &gt; 90), "Good Day", "")</f>
        <v/>
      </c>
    </row>
    <row r="7308" spans="1:18">
      <c r="A7308" t="s">
        <v>69</v>
      </c>
      <c r="B7308" s="1">
        <v>45827</v>
      </c>
      <c r="C7308" s="1" t="str">
        <f>"WEEK" &amp;" " &amp;  INT((DAY(Stock_Info[[#This Row],[Date]])+WEEKDAY(DATE(YEAR(Stock_Info[[#This Row],[Date]]),MONTH(Stock_Info[[#This Row],[Date]]),1))-1)/7)+1</f>
        <v>WEEK 3</v>
      </c>
      <c r="D7308" s="12">
        <v>228.25</v>
      </c>
      <c r="E7308" s="12">
        <v>228.9</v>
      </c>
      <c r="F7308" s="12">
        <v>219.7</v>
      </c>
      <c r="G7308" s="12">
        <v>224.2</v>
      </c>
      <c r="H7308" s="12">
        <v>225.35277036193642</v>
      </c>
      <c r="I7308">
        <v>435629</v>
      </c>
      <c r="J7308">
        <v>4752</v>
      </c>
      <c r="K7308" s="12">
        <v>98170202</v>
      </c>
      <c r="L7308">
        <v>144648</v>
      </c>
      <c r="M7308">
        <v>33.200000000000003</v>
      </c>
      <c r="N7308">
        <v>9.1999999999999993</v>
      </c>
      <c r="O7308">
        <v>-4.05</v>
      </c>
      <c r="P7308">
        <f xml:space="preserve"> IF(Stock_Info[[#This Row],[Close Price]] &gt; Stock_Info[[#This Row],[Open Price]], 1, 0)</f>
        <v>0</v>
      </c>
      <c r="Q7308" t="str">
        <f>IF(AND(Stock_Info[[#This Row],[% Deli. Qty to Traded Qty]]&gt;80,Stock_Info[[#This Row],[No. of Trades]]&lt;3000),"Unusual Day","")</f>
        <v/>
      </c>
      <c r="R7308" t="str">
        <f>IF(AND(Stock_Info[[#This Row],[Spread High-Low]] &lt; 10, Stock_Info[[#This Row],[% Deli. Qty to Traded Qty]] &gt; 90), "Good Day", "")</f>
        <v/>
      </c>
    </row>
    <row r="7309" spans="1:18">
      <c r="A7309" t="s">
        <v>69</v>
      </c>
      <c r="B7309" s="1">
        <v>45826</v>
      </c>
      <c r="C7309" s="1" t="str">
        <f>"WEEK" &amp;" " &amp;  INT((DAY(Stock_Info[[#This Row],[Date]])+WEEKDAY(DATE(YEAR(Stock_Info[[#This Row],[Date]]),MONTH(Stock_Info[[#This Row],[Date]]),1))-1)/7)+1</f>
        <v>WEEK 3</v>
      </c>
      <c r="D7309" s="12">
        <v>218.75</v>
      </c>
      <c r="E7309" s="12">
        <v>229</v>
      </c>
      <c r="F7309" s="12">
        <v>216.85</v>
      </c>
      <c r="G7309" s="12">
        <v>228.45</v>
      </c>
      <c r="H7309" s="12">
        <v>225.24486586506583</v>
      </c>
      <c r="I7309">
        <v>734447</v>
      </c>
      <c r="J7309">
        <v>6595</v>
      </c>
      <c r="K7309" s="12">
        <v>165430416</v>
      </c>
      <c r="L7309">
        <v>364489</v>
      </c>
      <c r="M7309">
        <v>49.63</v>
      </c>
      <c r="N7309">
        <v>12.15</v>
      </c>
      <c r="O7309">
        <v>9.6999999999999993</v>
      </c>
      <c r="P7309">
        <f xml:space="preserve"> IF(Stock_Info[[#This Row],[Close Price]] &gt; Stock_Info[[#This Row],[Open Price]], 1, 0)</f>
        <v>1</v>
      </c>
      <c r="Q7309" t="str">
        <f>IF(AND(Stock_Info[[#This Row],[% Deli. Qty to Traded Qty]]&gt;80,Stock_Info[[#This Row],[No. of Trades]]&lt;3000),"Unusual Day","")</f>
        <v/>
      </c>
      <c r="R7309" t="str">
        <f>IF(AND(Stock_Info[[#This Row],[Spread High-Low]] &lt; 10, Stock_Info[[#This Row],[% Deli. Qty to Traded Qty]] &gt; 90), "Good Day", "")</f>
        <v/>
      </c>
    </row>
    <row r="7310" spans="1:18">
      <c r="A7310" t="s">
        <v>69</v>
      </c>
      <c r="B7310" s="1">
        <v>45825</v>
      </c>
      <c r="C7310" s="1" t="str">
        <f>"WEEK" &amp;" " &amp;  INT((DAY(Stock_Info[[#This Row],[Date]])+WEEKDAY(DATE(YEAR(Stock_Info[[#This Row],[Date]]),MONTH(Stock_Info[[#This Row],[Date]]),1))-1)/7)+1</f>
        <v>WEEK 3</v>
      </c>
      <c r="D7310" s="12">
        <v>217.8</v>
      </c>
      <c r="E7310" s="12">
        <v>219.95</v>
      </c>
      <c r="F7310" s="12">
        <v>215.5</v>
      </c>
      <c r="G7310" s="12">
        <v>219.1</v>
      </c>
      <c r="H7310" s="12">
        <v>217.88925203134067</v>
      </c>
      <c r="I7310">
        <v>275680</v>
      </c>
      <c r="J7310">
        <v>1588</v>
      </c>
      <c r="K7310" s="12">
        <v>60067709</v>
      </c>
      <c r="L7310">
        <v>77875</v>
      </c>
      <c r="M7310">
        <v>28.25</v>
      </c>
      <c r="N7310">
        <v>4.45</v>
      </c>
      <c r="O7310">
        <v>1.3</v>
      </c>
      <c r="P7310">
        <f xml:space="preserve"> IF(Stock_Info[[#This Row],[Close Price]] &gt; Stock_Info[[#This Row],[Open Price]], 1, 0)</f>
        <v>1</v>
      </c>
      <c r="Q7310" t="str">
        <f>IF(AND(Stock_Info[[#This Row],[% Deli. Qty to Traded Qty]]&gt;80,Stock_Info[[#This Row],[No. of Trades]]&lt;3000),"Unusual Day","")</f>
        <v/>
      </c>
      <c r="R7310" t="str">
        <f>IF(AND(Stock_Info[[#This Row],[Spread High-Low]] &lt; 10, Stock_Info[[#This Row],[% Deli. Qty to Traded Qty]] &gt; 90), "Good Day", "")</f>
        <v/>
      </c>
    </row>
    <row r="7311" spans="1:18">
      <c r="A7311" t="s">
        <v>69</v>
      </c>
      <c r="B7311" s="1">
        <v>45824</v>
      </c>
      <c r="C7311" s="1" t="str">
        <f>"WEEK" &amp;" " &amp;  INT((DAY(Stock_Info[[#This Row],[Date]])+WEEKDAY(DATE(YEAR(Stock_Info[[#This Row],[Date]]),MONTH(Stock_Info[[#This Row],[Date]]),1))-1)/7)+1</f>
        <v>WEEK 3</v>
      </c>
      <c r="D7311" s="12">
        <v>219.6</v>
      </c>
      <c r="E7311" s="12">
        <v>219.75</v>
      </c>
      <c r="F7311" s="12">
        <v>214.2</v>
      </c>
      <c r="G7311" s="12">
        <v>217.1</v>
      </c>
      <c r="H7311" s="12">
        <v>216.94475521482894</v>
      </c>
      <c r="I7311">
        <v>327144</v>
      </c>
      <c r="J7311">
        <v>3697</v>
      </c>
      <c r="K7311" s="12">
        <v>70972175</v>
      </c>
      <c r="L7311">
        <v>92500</v>
      </c>
      <c r="M7311">
        <v>28.28</v>
      </c>
      <c r="N7311">
        <v>5.55</v>
      </c>
      <c r="O7311">
        <v>-2.5</v>
      </c>
      <c r="P7311">
        <f xml:space="preserve"> IF(Stock_Info[[#This Row],[Close Price]] &gt; Stock_Info[[#This Row],[Open Price]], 1, 0)</f>
        <v>0</v>
      </c>
      <c r="Q7311" t="str">
        <f>IF(AND(Stock_Info[[#This Row],[% Deli. Qty to Traded Qty]]&gt;80,Stock_Info[[#This Row],[No. of Trades]]&lt;3000),"Unusual Day","")</f>
        <v/>
      </c>
      <c r="R7311" t="str">
        <f>IF(AND(Stock_Info[[#This Row],[Spread High-Low]] &lt; 10, Stock_Info[[#This Row],[% Deli. Qty to Traded Qty]] &gt; 90), "Good Day", "")</f>
        <v/>
      </c>
    </row>
    <row r="7312" spans="1:18">
      <c r="A7312" t="s">
        <v>69</v>
      </c>
      <c r="B7312" s="1">
        <v>45821</v>
      </c>
      <c r="C7312" s="1" t="str">
        <f>"WEEK" &amp;" " &amp;  INT((DAY(Stock_Info[[#This Row],[Date]])+WEEKDAY(DATE(YEAR(Stock_Info[[#This Row],[Date]]),MONTH(Stock_Info[[#This Row],[Date]]),1))-1)/7)+1</f>
        <v>WEEK 2</v>
      </c>
      <c r="D7312" s="12">
        <v>215.05</v>
      </c>
      <c r="E7312" s="12">
        <v>222.4</v>
      </c>
      <c r="F7312" s="12">
        <v>215.05</v>
      </c>
      <c r="G7312" s="12">
        <v>220.25</v>
      </c>
      <c r="H7312" s="12">
        <v>220.14219276378932</v>
      </c>
      <c r="I7312">
        <v>310494</v>
      </c>
      <c r="J7312">
        <v>4001</v>
      </c>
      <c r="K7312" s="12">
        <v>68352830</v>
      </c>
      <c r="L7312">
        <v>106728</v>
      </c>
      <c r="M7312">
        <v>34.369999999999997</v>
      </c>
      <c r="N7312">
        <v>7.35</v>
      </c>
      <c r="O7312">
        <v>5.2</v>
      </c>
      <c r="P7312">
        <f xml:space="preserve"> IF(Stock_Info[[#This Row],[Close Price]] &gt; Stock_Info[[#This Row],[Open Price]], 1, 0)</f>
        <v>1</v>
      </c>
      <c r="Q7312" t="str">
        <f>IF(AND(Stock_Info[[#This Row],[% Deli. Qty to Traded Qty]]&gt;80,Stock_Info[[#This Row],[No. of Trades]]&lt;3000),"Unusual Day","")</f>
        <v/>
      </c>
      <c r="R7312" t="str">
        <f>IF(AND(Stock_Info[[#This Row],[Spread High-Low]] &lt; 10, Stock_Info[[#This Row],[% Deli. Qty to Traded Qty]] &gt; 90), "Good Day", "")</f>
        <v/>
      </c>
    </row>
    <row r="7313" spans="1:18">
      <c r="A7313" t="s">
        <v>69</v>
      </c>
      <c r="B7313" s="1">
        <v>45820</v>
      </c>
      <c r="C7313" s="1" t="str">
        <f>"WEEK" &amp;" " &amp;  INT((DAY(Stock_Info[[#This Row],[Date]])+WEEKDAY(DATE(YEAR(Stock_Info[[#This Row],[Date]]),MONTH(Stock_Info[[#This Row],[Date]]),1))-1)/7)+1</f>
        <v>WEEK 2</v>
      </c>
      <c r="D7313" s="12">
        <v>220.25</v>
      </c>
      <c r="E7313" s="12">
        <v>224.8</v>
      </c>
      <c r="F7313" s="12">
        <v>220.25</v>
      </c>
      <c r="G7313" s="12">
        <v>223.1</v>
      </c>
      <c r="H7313" s="12">
        <v>223.08453546825544</v>
      </c>
      <c r="I7313">
        <v>268550</v>
      </c>
      <c r="J7313">
        <v>3319</v>
      </c>
      <c r="K7313" s="12">
        <v>59909352</v>
      </c>
      <c r="L7313">
        <v>107498</v>
      </c>
      <c r="M7313">
        <v>40.03</v>
      </c>
      <c r="N7313">
        <v>4.55</v>
      </c>
      <c r="O7313">
        <v>2.85</v>
      </c>
      <c r="P7313">
        <f xml:space="preserve"> IF(Stock_Info[[#This Row],[Close Price]] &gt; Stock_Info[[#This Row],[Open Price]], 1, 0)</f>
        <v>1</v>
      </c>
      <c r="Q7313" t="str">
        <f>IF(AND(Stock_Info[[#This Row],[% Deli. Qty to Traded Qty]]&gt;80,Stock_Info[[#This Row],[No. of Trades]]&lt;3000),"Unusual Day","")</f>
        <v/>
      </c>
      <c r="R7313" t="str">
        <f>IF(AND(Stock_Info[[#This Row],[Spread High-Low]] &lt; 10, Stock_Info[[#This Row],[% Deli. Qty to Traded Qty]] &gt; 90), "Good Day", "")</f>
        <v/>
      </c>
    </row>
    <row r="7314" spans="1:18">
      <c r="A7314" t="s">
        <v>69</v>
      </c>
      <c r="B7314" s="1">
        <v>45819</v>
      </c>
      <c r="C7314" s="1" t="str">
        <f>"WEEK" &amp;" " &amp;  INT((DAY(Stock_Info[[#This Row],[Date]])+WEEKDAY(DATE(YEAR(Stock_Info[[#This Row],[Date]]),MONTH(Stock_Info[[#This Row],[Date]]),1))-1)/7)+1</f>
        <v>WEEK 2</v>
      </c>
      <c r="D7314" s="12">
        <v>221.8</v>
      </c>
      <c r="E7314" s="12">
        <v>223.45</v>
      </c>
      <c r="F7314" s="12">
        <v>217.55</v>
      </c>
      <c r="G7314" s="12">
        <v>220.25</v>
      </c>
      <c r="H7314" s="12">
        <v>221.04595722072455</v>
      </c>
      <c r="I7314">
        <v>203276</v>
      </c>
      <c r="J7314">
        <v>2396</v>
      </c>
      <c r="K7314" s="12">
        <v>44933338</v>
      </c>
      <c r="L7314">
        <v>55917</v>
      </c>
      <c r="M7314">
        <v>27.51</v>
      </c>
      <c r="N7314">
        <v>5.9</v>
      </c>
      <c r="O7314">
        <v>-1.55</v>
      </c>
      <c r="P7314">
        <f xml:space="preserve"> IF(Stock_Info[[#This Row],[Close Price]] &gt; Stock_Info[[#This Row],[Open Price]], 1, 0)</f>
        <v>0</v>
      </c>
      <c r="Q7314" t="str">
        <f>IF(AND(Stock_Info[[#This Row],[% Deli. Qty to Traded Qty]]&gt;80,Stock_Info[[#This Row],[No. of Trades]]&lt;3000),"Unusual Day","")</f>
        <v/>
      </c>
      <c r="R7314" t="str">
        <f>IF(AND(Stock_Info[[#This Row],[Spread High-Low]] &lt; 10, Stock_Info[[#This Row],[% Deli. Qty to Traded Qty]] &gt; 90), "Good Day", "")</f>
        <v/>
      </c>
    </row>
    <row r="7315" spans="1:18">
      <c r="A7315" t="s">
        <v>69</v>
      </c>
      <c r="B7315" s="1">
        <v>45818</v>
      </c>
      <c r="C7315" s="1" t="str">
        <f>"WEEK" &amp;" " &amp;  INT((DAY(Stock_Info[[#This Row],[Date]])+WEEKDAY(DATE(YEAR(Stock_Info[[#This Row],[Date]]),MONTH(Stock_Info[[#This Row],[Date]]),1))-1)/7)+1</f>
        <v>WEEK 2</v>
      </c>
      <c r="D7315" s="12">
        <v>230.2</v>
      </c>
      <c r="E7315" s="12">
        <v>230.65</v>
      </c>
      <c r="F7315" s="12">
        <v>220.85</v>
      </c>
      <c r="G7315" s="12">
        <v>221.85</v>
      </c>
      <c r="H7315" s="12">
        <v>223.73881202718695</v>
      </c>
      <c r="I7315">
        <v>484203</v>
      </c>
      <c r="J7315">
        <v>3187</v>
      </c>
      <c r="K7315" s="12">
        <v>108335004</v>
      </c>
      <c r="L7315">
        <v>150728</v>
      </c>
      <c r="M7315">
        <v>31.13</v>
      </c>
      <c r="N7315">
        <v>9.8000000000000007</v>
      </c>
      <c r="O7315">
        <v>-8.35</v>
      </c>
      <c r="P7315">
        <f xml:space="preserve"> IF(Stock_Info[[#This Row],[Close Price]] &gt; Stock_Info[[#This Row],[Open Price]], 1, 0)</f>
        <v>0</v>
      </c>
      <c r="Q7315" t="str">
        <f>IF(AND(Stock_Info[[#This Row],[% Deli. Qty to Traded Qty]]&gt;80,Stock_Info[[#This Row],[No. of Trades]]&lt;3000),"Unusual Day","")</f>
        <v/>
      </c>
      <c r="R7315" t="str">
        <f>IF(AND(Stock_Info[[#This Row],[Spread High-Low]] &lt; 10, Stock_Info[[#This Row],[% Deli. Qty to Traded Qty]] &gt; 90), "Good Day", "")</f>
        <v/>
      </c>
    </row>
    <row r="7316" spans="1:18">
      <c r="A7316" t="s">
        <v>69</v>
      </c>
      <c r="B7316" s="1">
        <v>45817</v>
      </c>
      <c r="C7316" s="1" t="str">
        <f>"WEEK" &amp;" " &amp;  INT((DAY(Stock_Info[[#This Row],[Date]])+WEEKDAY(DATE(YEAR(Stock_Info[[#This Row],[Date]]),MONTH(Stock_Info[[#This Row],[Date]]),1))-1)/7)+1</f>
        <v>WEEK 2</v>
      </c>
      <c r="D7316" s="12">
        <v>219.5</v>
      </c>
      <c r="E7316" s="12">
        <v>231.3</v>
      </c>
      <c r="F7316" s="12">
        <v>219.45</v>
      </c>
      <c r="G7316" s="12">
        <v>230.15</v>
      </c>
      <c r="H7316" s="12">
        <v>227.1259248493092</v>
      </c>
      <c r="I7316">
        <v>729308</v>
      </c>
      <c r="J7316">
        <v>7211</v>
      </c>
      <c r="K7316" s="12">
        <v>165644754</v>
      </c>
      <c r="L7316">
        <v>272279</v>
      </c>
      <c r="M7316">
        <v>37.33</v>
      </c>
      <c r="N7316">
        <v>11.85</v>
      </c>
      <c r="O7316">
        <v>10.65</v>
      </c>
      <c r="P7316">
        <f xml:space="preserve"> IF(Stock_Info[[#This Row],[Close Price]] &gt; Stock_Info[[#This Row],[Open Price]], 1, 0)</f>
        <v>1</v>
      </c>
      <c r="Q7316" t="str">
        <f>IF(AND(Stock_Info[[#This Row],[% Deli. Qty to Traded Qty]]&gt;80,Stock_Info[[#This Row],[No. of Trades]]&lt;3000),"Unusual Day","")</f>
        <v/>
      </c>
      <c r="R7316" t="str">
        <f>IF(AND(Stock_Info[[#This Row],[Spread High-Low]] &lt; 10, Stock_Info[[#This Row],[% Deli. Qty to Traded Qty]] &gt; 90), "Good Day", "")</f>
        <v/>
      </c>
    </row>
    <row r="7317" spans="1:18">
      <c r="A7317" t="s">
        <v>69</v>
      </c>
      <c r="B7317" s="1">
        <v>45814</v>
      </c>
      <c r="C7317" s="1" t="str">
        <f>"WEEK" &amp;" " &amp;  INT((DAY(Stock_Info[[#This Row],[Date]])+WEEKDAY(DATE(YEAR(Stock_Info[[#This Row],[Date]]),MONTH(Stock_Info[[#This Row],[Date]]),1))-1)/7)+1</f>
        <v>WEEK 1</v>
      </c>
      <c r="D7317" s="12">
        <v>207.25</v>
      </c>
      <c r="E7317" s="12">
        <v>220</v>
      </c>
      <c r="F7317" s="12">
        <v>205.6</v>
      </c>
      <c r="G7317" s="12">
        <v>217.4</v>
      </c>
      <c r="H7317" s="12">
        <v>214.06452774268621</v>
      </c>
      <c r="I7317">
        <v>2177637</v>
      </c>
      <c r="J7317">
        <v>9483</v>
      </c>
      <c r="K7317" s="12">
        <v>466154836</v>
      </c>
      <c r="L7317">
        <v>1439011</v>
      </c>
      <c r="M7317">
        <v>66.08</v>
      </c>
      <c r="N7317">
        <v>14.4</v>
      </c>
      <c r="O7317">
        <v>10.15</v>
      </c>
      <c r="P7317">
        <f xml:space="preserve"> IF(Stock_Info[[#This Row],[Close Price]] &gt; Stock_Info[[#This Row],[Open Price]], 1, 0)</f>
        <v>1</v>
      </c>
      <c r="Q7317" t="str">
        <f>IF(AND(Stock_Info[[#This Row],[% Deli. Qty to Traded Qty]]&gt;80,Stock_Info[[#This Row],[No. of Trades]]&lt;3000),"Unusual Day","")</f>
        <v/>
      </c>
      <c r="R7317" t="str">
        <f>IF(AND(Stock_Info[[#This Row],[Spread High-Low]] &lt; 10, Stock_Info[[#This Row],[% Deli. Qty to Traded Qty]] &gt; 90), "Good Day", "")</f>
        <v/>
      </c>
    </row>
    <row r="7318" spans="1:18">
      <c r="A7318" t="s">
        <v>69</v>
      </c>
      <c r="B7318" s="1">
        <v>45813</v>
      </c>
      <c r="C7318" s="1" t="str">
        <f>"WEEK" &amp;" " &amp;  INT((DAY(Stock_Info[[#This Row],[Date]])+WEEKDAY(DATE(YEAR(Stock_Info[[#This Row],[Date]]),MONTH(Stock_Info[[#This Row],[Date]]),1))-1)/7)+1</f>
        <v>WEEK 1</v>
      </c>
      <c r="D7318" s="12">
        <v>211.2</v>
      </c>
      <c r="E7318" s="12">
        <v>213.7</v>
      </c>
      <c r="F7318" s="12">
        <v>206.2</v>
      </c>
      <c r="G7318" s="12">
        <v>206.75</v>
      </c>
      <c r="H7318" s="12">
        <v>207.02966452821303</v>
      </c>
      <c r="I7318">
        <v>2225284</v>
      </c>
      <c r="J7318">
        <v>2755</v>
      </c>
      <c r="K7318" s="12">
        <v>460699800</v>
      </c>
      <c r="L7318">
        <v>2115641</v>
      </c>
      <c r="M7318">
        <v>95.07</v>
      </c>
      <c r="N7318">
        <v>7.5</v>
      </c>
      <c r="O7318">
        <v>-4.45</v>
      </c>
      <c r="P7318">
        <f xml:space="preserve"> IF(Stock_Info[[#This Row],[Close Price]] &gt; Stock_Info[[#This Row],[Open Price]], 1, 0)</f>
        <v>0</v>
      </c>
      <c r="Q7318" t="str">
        <f>IF(AND(Stock_Info[[#This Row],[% Deli. Qty to Traded Qty]]&gt;80,Stock_Info[[#This Row],[No. of Trades]]&lt;3000),"Unusual Day","")</f>
        <v>Unusual Day</v>
      </c>
      <c r="R7318" t="str">
        <f>IF(AND(Stock_Info[[#This Row],[Spread High-Low]] &lt; 10, Stock_Info[[#This Row],[% Deli. Qty to Traded Qty]] &gt; 90), "Good Day", "")</f>
        <v>Good Day</v>
      </c>
    </row>
    <row r="7319" spans="1:18">
      <c r="A7319" t="s">
        <v>69</v>
      </c>
      <c r="B7319" s="1">
        <v>45812</v>
      </c>
      <c r="C7319" s="1" t="str">
        <f>"WEEK" &amp;" " &amp;  INT((DAY(Stock_Info[[#This Row],[Date]])+WEEKDAY(DATE(YEAR(Stock_Info[[#This Row],[Date]]),MONTH(Stock_Info[[#This Row],[Date]]),1))-1)/7)+1</f>
        <v>WEEK 1</v>
      </c>
      <c r="D7319" s="12">
        <v>210.45</v>
      </c>
      <c r="E7319" s="12">
        <v>213.85</v>
      </c>
      <c r="F7319" s="12">
        <v>208.55</v>
      </c>
      <c r="G7319" s="12">
        <v>212.55</v>
      </c>
      <c r="H7319" s="12">
        <v>212.20347607489597</v>
      </c>
      <c r="I7319">
        <v>115360</v>
      </c>
      <c r="J7319">
        <v>1172</v>
      </c>
      <c r="K7319" s="12">
        <v>24479793</v>
      </c>
      <c r="L7319">
        <v>38156</v>
      </c>
      <c r="M7319">
        <v>33.08</v>
      </c>
      <c r="N7319">
        <v>5.3</v>
      </c>
      <c r="O7319">
        <v>2.1</v>
      </c>
      <c r="P7319">
        <f xml:space="preserve"> IF(Stock_Info[[#This Row],[Close Price]] &gt; Stock_Info[[#This Row],[Open Price]], 1, 0)</f>
        <v>1</v>
      </c>
      <c r="Q7319" t="str">
        <f>IF(AND(Stock_Info[[#This Row],[% Deli. Qty to Traded Qty]]&gt;80,Stock_Info[[#This Row],[No. of Trades]]&lt;3000),"Unusual Day","")</f>
        <v/>
      </c>
      <c r="R7319" t="str">
        <f>IF(AND(Stock_Info[[#This Row],[Spread High-Low]] &lt; 10, Stock_Info[[#This Row],[% Deli. Qty to Traded Qty]] &gt; 90), "Good Day", "")</f>
        <v/>
      </c>
    </row>
    <row r="7320" spans="1:18">
      <c r="A7320" t="s">
        <v>69</v>
      </c>
      <c r="B7320" s="1">
        <v>45811</v>
      </c>
      <c r="C7320" s="1" t="str">
        <f>"WEEK" &amp;" " &amp;  INT((DAY(Stock_Info[[#This Row],[Date]])+WEEKDAY(DATE(YEAR(Stock_Info[[#This Row],[Date]]),MONTH(Stock_Info[[#This Row],[Date]]),1))-1)/7)+1</f>
        <v>WEEK 1</v>
      </c>
      <c r="D7320" s="12">
        <v>214.85</v>
      </c>
      <c r="E7320" s="12">
        <v>215.2</v>
      </c>
      <c r="F7320" s="12">
        <v>210.15</v>
      </c>
      <c r="G7320" s="12">
        <v>210.9</v>
      </c>
      <c r="H7320" s="12">
        <v>212.42696869670107</v>
      </c>
      <c r="I7320">
        <v>154201</v>
      </c>
      <c r="J7320">
        <v>1428</v>
      </c>
      <c r="K7320" s="12">
        <v>32756451</v>
      </c>
      <c r="L7320">
        <v>46171</v>
      </c>
      <c r="M7320">
        <v>29.94</v>
      </c>
      <c r="N7320">
        <v>5.05</v>
      </c>
      <c r="O7320">
        <v>-3.95</v>
      </c>
      <c r="P7320">
        <f xml:space="preserve"> IF(Stock_Info[[#This Row],[Close Price]] &gt; Stock_Info[[#This Row],[Open Price]], 1, 0)</f>
        <v>0</v>
      </c>
      <c r="Q7320" t="str">
        <f>IF(AND(Stock_Info[[#This Row],[% Deli. Qty to Traded Qty]]&gt;80,Stock_Info[[#This Row],[No. of Trades]]&lt;3000),"Unusual Day","")</f>
        <v/>
      </c>
      <c r="R7320" t="str">
        <f>IF(AND(Stock_Info[[#This Row],[Spread High-Low]] &lt; 10, Stock_Info[[#This Row],[% Deli. Qty to Traded Qty]] &gt; 90), "Good Day", "")</f>
        <v/>
      </c>
    </row>
    <row r="7321" spans="1:18">
      <c r="A7321" t="s">
        <v>69</v>
      </c>
      <c r="B7321" s="1">
        <v>45810</v>
      </c>
      <c r="C7321" s="1" t="str">
        <f>"WEEK" &amp;" " &amp;  INT((DAY(Stock_Info[[#This Row],[Date]])+WEEKDAY(DATE(YEAR(Stock_Info[[#This Row],[Date]]),MONTH(Stock_Info[[#This Row],[Date]]),1))-1)/7)+1</f>
        <v>WEEK 1</v>
      </c>
      <c r="D7321" s="12">
        <v>213.1</v>
      </c>
      <c r="E7321" s="12">
        <v>214.5</v>
      </c>
      <c r="F7321" s="12">
        <v>210.5</v>
      </c>
      <c r="G7321" s="12">
        <v>213.75</v>
      </c>
      <c r="H7321" s="12">
        <v>212.37317542609773</v>
      </c>
      <c r="I7321">
        <v>790253</v>
      </c>
      <c r="J7321">
        <v>3653</v>
      </c>
      <c r="K7321" s="12">
        <v>167828539</v>
      </c>
      <c r="L7321">
        <v>305006</v>
      </c>
      <c r="M7321">
        <v>38.6</v>
      </c>
      <c r="N7321">
        <v>4</v>
      </c>
      <c r="O7321">
        <v>0.65</v>
      </c>
      <c r="P7321">
        <f xml:space="preserve"> IF(Stock_Info[[#This Row],[Close Price]] &gt; Stock_Info[[#This Row],[Open Price]], 1, 0)</f>
        <v>1</v>
      </c>
      <c r="Q7321" t="str">
        <f>IF(AND(Stock_Info[[#This Row],[% Deli. Qty to Traded Qty]]&gt;80,Stock_Info[[#This Row],[No. of Trades]]&lt;3000),"Unusual Day","")</f>
        <v/>
      </c>
      <c r="R7321" t="str">
        <f>IF(AND(Stock_Info[[#This Row],[Spread High-Low]] &lt; 10, Stock_Info[[#This Row],[% Deli. Qty to Traded Qty]] &gt; 90), "Good Day", "")</f>
        <v/>
      </c>
    </row>
    <row r="7322" spans="1:18">
      <c r="A7322" t="s">
        <v>69</v>
      </c>
      <c r="B7322" s="1">
        <v>45807</v>
      </c>
      <c r="C7322" s="1" t="str">
        <f>"WEEK" &amp;" " &amp;  INT((DAY(Stock_Info[[#This Row],[Date]])+WEEKDAY(DATE(YEAR(Stock_Info[[#This Row],[Date]]),MONTH(Stock_Info[[#This Row],[Date]]),1))-1)/7)+1</f>
        <v>WEEK 5</v>
      </c>
      <c r="D7322" s="12">
        <v>216</v>
      </c>
      <c r="E7322" s="12">
        <v>217.6</v>
      </c>
      <c r="F7322" s="12">
        <v>210.3</v>
      </c>
      <c r="G7322" s="12">
        <v>213.1</v>
      </c>
      <c r="H7322" s="12">
        <v>213.77785393231986</v>
      </c>
      <c r="I7322">
        <v>339952</v>
      </c>
      <c r="J7322">
        <v>3415</v>
      </c>
      <c r="K7322" s="12">
        <v>72674209</v>
      </c>
      <c r="L7322">
        <v>106894</v>
      </c>
      <c r="M7322">
        <v>31.44</v>
      </c>
      <c r="N7322">
        <v>7.3</v>
      </c>
      <c r="O7322">
        <v>-2.9</v>
      </c>
      <c r="P7322">
        <f xml:space="preserve"> IF(Stock_Info[[#This Row],[Close Price]] &gt; Stock_Info[[#This Row],[Open Price]], 1, 0)</f>
        <v>0</v>
      </c>
      <c r="Q7322" t="str">
        <f>IF(AND(Stock_Info[[#This Row],[% Deli. Qty to Traded Qty]]&gt;80,Stock_Info[[#This Row],[No. of Trades]]&lt;3000),"Unusual Day","")</f>
        <v/>
      </c>
      <c r="R7322" t="str">
        <f>IF(AND(Stock_Info[[#This Row],[Spread High-Low]] &lt; 10, Stock_Info[[#This Row],[% Deli. Qty to Traded Qty]] &gt; 90), "Good Day", "")</f>
        <v/>
      </c>
    </row>
    <row r="7323" spans="1:18">
      <c r="A7323" t="s">
        <v>69</v>
      </c>
      <c r="B7323" s="1">
        <v>45806</v>
      </c>
      <c r="C7323" s="1" t="str">
        <f>"WEEK" &amp;" " &amp;  INT((DAY(Stock_Info[[#This Row],[Date]])+WEEKDAY(DATE(YEAR(Stock_Info[[#This Row],[Date]]),MONTH(Stock_Info[[#This Row],[Date]]),1))-1)/7)+1</f>
        <v>WEEK 5</v>
      </c>
      <c r="D7323" s="12">
        <v>207.8</v>
      </c>
      <c r="E7323" s="12">
        <v>217</v>
      </c>
      <c r="F7323" s="12">
        <v>207.15</v>
      </c>
      <c r="G7323" s="12">
        <v>215.8</v>
      </c>
      <c r="H7323" s="12">
        <v>213.30841365648874</v>
      </c>
      <c r="I7323">
        <v>880402</v>
      </c>
      <c r="J7323">
        <v>6944</v>
      </c>
      <c r="K7323" s="12">
        <v>187797154</v>
      </c>
      <c r="L7323">
        <v>453871</v>
      </c>
      <c r="M7323">
        <v>51.55</v>
      </c>
      <c r="N7323">
        <v>9.85</v>
      </c>
      <c r="O7323">
        <v>8</v>
      </c>
      <c r="P7323">
        <f xml:space="preserve"> IF(Stock_Info[[#This Row],[Close Price]] &gt; Stock_Info[[#This Row],[Open Price]], 1, 0)</f>
        <v>1</v>
      </c>
      <c r="Q7323" t="str">
        <f>IF(AND(Stock_Info[[#This Row],[% Deli. Qty to Traded Qty]]&gt;80,Stock_Info[[#This Row],[No. of Trades]]&lt;3000),"Unusual Day","")</f>
        <v/>
      </c>
      <c r="R7323" t="str">
        <f>IF(AND(Stock_Info[[#This Row],[Spread High-Low]] &lt; 10, Stock_Info[[#This Row],[% Deli. Qty to Traded Qty]] &gt; 90), "Good Day", "")</f>
        <v/>
      </c>
    </row>
    <row r="7324" spans="1:18">
      <c r="A7324" t="s">
        <v>69</v>
      </c>
      <c r="B7324" s="1">
        <v>45805</v>
      </c>
      <c r="C7324" s="1" t="str">
        <f>"WEEK" &amp;" " &amp;  INT((DAY(Stock_Info[[#This Row],[Date]])+WEEKDAY(DATE(YEAR(Stock_Info[[#This Row],[Date]]),MONTH(Stock_Info[[#This Row],[Date]]),1))-1)/7)+1</f>
        <v>WEEK 5</v>
      </c>
      <c r="D7324" s="12">
        <v>209.55</v>
      </c>
      <c r="E7324" s="12">
        <v>214.35</v>
      </c>
      <c r="F7324" s="12">
        <v>206.05</v>
      </c>
      <c r="G7324" s="12">
        <v>207.75</v>
      </c>
      <c r="H7324" s="12">
        <v>209.66598554963474</v>
      </c>
      <c r="I7324">
        <v>224631</v>
      </c>
      <c r="J7324">
        <v>2926</v>
      </c>
      <c r="K7324" s="12">
        <v>47097480</v>
      </c>
      <c r="L7324">
        <v>84986</v>
      </c>
      <c r="M7324">
        <v>37.83</v>
      </c>
      <c r="N7324">
        <v>8.3000000000000007</v>
      </c>
      <c r="O7324">
        <v>-1.8</v>
      </c>
      <c r="P7324">
        <f xml:space="preserve"> IF(Stock_Info[[#This Row],[Close Price]] &gt; Stock_Info[[#This Row],[Open Price]], 1, 0)</f>
        <v>0</v>
      </c>
      <c r="Q7324" t="str">
        <f>IF(AND(Stock_Info[[#This Row],[% Deli. Qty to Traded Qty]]&gt;80,Stock_Info[[#This Row],[No. of Trades]]&lt;3000),"Unusual Day","")</f>
        <v/>
      </c>
      <c r="R7324" t="str">
        <f>IF(AND(Stock_Info[[#This Row],[Spread High-Low]] &lt; 10, Stock_Info[[#This Row],[% Deli. Qty to Traded Qty]] &gt; 90), "Good Day", "")</f>
        <v/>
      </c>
    </row>
    <row r="7325" spans="1:18">
      <c r="A7325" t="s">
        <v>69</v>
      </c>
      <c r="B7325" s="1">
        <v>45804</v>
      </c>
      <c r="C7325" s="1" t="str">
        <f>"WEEK" &amp;" " &amp;  INT((DAY(Stock_Info[[#This Row],[Date]])+WEEKDAY(DATE(YEAR(Stock_Info[[#This Row],[Date]]),MONTH(Stock_Info[[#This Row],[Date]]),1))-1)/7)+1</f>
        <v>WEEK 5</v>
      </c>
      <c r="D7325" s="12">
        <v>205.75</v>
      </c>
      <c r="E7325" s="12">
        <v>211.8</v>
      </c>
      <c r="F7325" s="12">
        <v>204.05</v>
      </c>
      <c r="G7325" s="12">
        <v>210.9</v>
      </c>
      <c r="H7325" s="12">
        <v>209.06266559542132</v>
      </c>
      <c r="I7325">
        <v>443098</v>
      </c>
      <c r="J7325">
        <v>7305</v>
      </c>
      <c r="K7325" s="12">
        <v>92635249</v>
      </c>
      <c r="L7325">
        <v>207703</v>
      </c>
      <c r="M7325">
        <v>46.88</v>
      </c>
      <c r="N7325">
        <v>7.75</v>
      </c>
      <c r="O7325">
        <v>5.15</v>
      </c>
      <c r="P7325">
        <f xml:space="preserve"> IF(Stock_Info[[#This Row],[Close Price]] &gt; Stock_Info[[#This Row],[Open Price]], 1, 0)</f>
        <v>1</v>
      </c>
      <c r="Q7325" t="str">
        <f>IF(AND(Stock_Info[[#This Row],[% Deli. Qty to Traded Qty]]&gt;80,Stock_Info[[#This Row],[No. of Trades]]&lt;3000),"Unusual Day","")</f>
        <v/>
      </c>
      <c r="R7325" t="str">
        <f>IF(AND(Stock_Info[[#This Row],[Spread High-Low]] &lt; 10, Stock_Info[[#This Row],[% Deli. Qty to Traded Qty]] &gt; 90), "Good Day", "")</f>
        <v/>
      </c>
    </row>
    <row r="7326" spans="1:18">
      <c r="A7326" t="s">
        <v>69</v>
      </c>
      <c r="B7326" s="1">
        <v>45803</v>
      </c>
      <c r="C7326" s="1" t="str">
        <f>"WEEK" &amp;" " &amp;  INT((DAY(Stock_Info[[#This Row],[Date]])+WEEKDAY(DATE(YEAR(Stock_Info[[#This Row],[Date]]),MONTH(Stock_Info[[#This Row],[Date]]),1))-1)/7)+1</f>
        <v>WEEK 5</v>
      </c>
      <c r="D7326" s="12">
        <v>208.1</v>
      </c>
      <c r="E7326" s="12">
        <v>211.05</v>
      </c>
      <c r="F7326" s="12">
        <v>203.8</v>
      </c>
      <c r="G7326" s="12">
        <v>204.65</v>
      </c>
      <c r="H7326" s="12">
        <v>206.74396643520731</v>
      </c>
      <c r="I7326">
        <v>156831</v>
      </c>
      <c r="J7326">
        <v>2285</v>
      </c>
      <c r="K7326" s="12">
        <v>32423863</v>
      </c>
      <c r="L7326">
        <v>31234</v>
      </c>
      <c r="M7326">
        <v>19.920000000000002</v>
      </c>
      <c r="N7326">
        <v>7.25</v>
      </c>
      <c r="O7326">
        <v>-3.45</v>
      </c>
      <c r="P7326">
        <f xml:space="preserve"> IF(Stock_Info[[#This Row],[Close Price]] &gt; Stock_Info[[#This Row],[Open Price]], 1, 0)</f>
        <v>0</v>
      </c>
      <c r="Q7326" t="str">
        <f>IF(AND(Stock_Info[[#This Row],[% Deli. Qty to Traded Qty]]&gt;80,Stock_Info[[#This Row],[No. of Trades]]&lt;3000),"Unusual Day","")</f>
        <v/>
      </c>
      <c r="R7326" t="str">
        <f>IF(AND(Stock_Info[[#This Row],[Spread High-Low]] &lt; 10, Stock_Info[[#This Row],[% Deli. Qty to Traded Qty]] &gt; 90), "Good Day", "")</f>
        <v/>
      </c>
    </row>
    <row r="7327" spans="1:18">
      <c r="A7327" t="s">
        <v>69</v>
      </c>
      <c r="B7327" s="1">
        <v>45800</v>
      </c>
      <c r="C7327" s="1" t="str">
        <f>"WEEK" &amp;" " &amp;  INT((DAY(Stock_Info[[#This Row],[Date]])+WEEKDAY(DATE(YEAR(Stock_Info[[#This Row],[Date]]),MONTH(Stock_Info[[#This Row],[Date]]),1))-1)/7)+1</f>
        <v>WEEK 4</v>
      </c>
      <c r="D7327" s="12">
        <v>207.05</v>
      </c>
      <c r="E7327" s="12">
        <v>211.8</v>
      </c>
      <c r="F7327" s="12">
        <v>207.05</v>
      </c>
      <c r="G7327" s="12">
        <v>209.6</v>
      </c>
      <c r="H7327" s="12">
        <v>209.49800030375133</v>
      </c>
      <c r="I7327">
        <v>118518</v>
      </c>
      <c r="J7327">
        <v>1181</v>
      </c>
      <c r="K7327" s="12">
        <v>24829284</v>
      </c>
      <c r="L7327">
        <v>36433</v>
      </c>
      <c r="M7327">
        <v>30.74</v>
      </c>
      <c r="N7327">
        <v>4.75</v>
      </c>
      <c r="O7327">
        <v>2.5499999999999998</v>
      </c>
      <c r="P7327">
        <f xml:space="preserve"> IF(Stock_Info[[#This Row],[Close Price]] &gt; Stock_Info[[#This Row],[Open Price]], 1, 0)</f>
        <v>1</v>
      </c>
      <c r="Q7327" t="str">
        <f>IF(AND(Stock_Info[[#This Row],[% Deli. Qty to Traded Qty]]&gt;80,Stock_Info[[#This Row],[No. of Trades]]&lt;3000),"Unusual Day","")</f>
        <v/>
      </c>
      <c r="R7327" t="str">
        <f>IF(AND(Stock_Info[[#This Row],[Spread High-Low]] &lt; 10, Stock_Info[[#This Row],[% Deli. Qty to Traded Qty]] &gt; 90), "Good Day", "")</f>
        <v/>
      </c>
    </row>
    <row r="7328" spans="1:18">
      <c r="A7328" t="s">
        <v>69</v>
      </c>
      <c r="B7328" s="1">
        <v>45799</v>
      </c>
      <c r="C7328" s="1" t="str">
        <f>"WEEK" &amp;" " &amp;  INT((DAY(Stock_Info[[#This Row],[Date]])+WEEKDAY(DATE(YEAR(Stock_Info[[#This Row],[Date]]),MONTH(Stock_Info[[#This Row],[Date]]),1))-1)/7)+1</f>
        <v>WEEK 4</v>
      </c>
      <c r="D7328" s="12">
        <v>209.7</v>
      </c>
      <c r="E7328" s="12">
        <v>209.7</v>
      </c>
      <c r="F7328" s="12">
        <v>205.9</v>
      </c>
      <c r="G7328" s="12">
        <v>207.65</v>
      </c>
      <c r="H7328" s="12">
        <v>207.9292353451481</v>
      </c>
      <c r="I7328">
        <v>72621</v>
      </c>
      <c r="J7328">
        <v>1086</v>
      </c>
      <c r="K7328" s="12">
        <v>15100029</v>
      </c>
      <c r="L7328">
        <v>25793</v>
      </c>
      <c r="M7328">
        <v>35.520000000000003</v>
      </c>
      <c r="N7328">
        <v>3.8</v>
      </c>
      <c r="O7328">
        <v>-2.0499999999999998</v>
      </c>
      <c r="P7328">
        <f xml:space="preserve"> IF(Stock_Info[[#This Row],[Close Price]] &gt; Stock_Info[[#This Row],[Open Price]], 1, 0)</f>
        <v>0</v>
      </c>
      <c r="Q7328" t="str">
        <f>IF(AND(Stock_Info[[#This Row],[% Deli. Qty to Traded Qty]]&gt;80,Stock_Info[[#This Row],[No. of Trades]]&lt;3000),"Unusual Day","")</f>
        <v/>
      </c>
      <c r="R7328" t="str">
        <f>IF(AND(Stock_Info[[#This Row],[Spread High-Low]] &lt; 10, Stock_Info[[#This Row],[% Deli. Qty to Traded Qty]] &gt; 90), "Good Day", "")</f>
        <v/>
      </c>
    </row>
    <row r="7329" spans="1:18">
      <c r="A7329" t="s">
        <v>69</v>
      </c>
      <c r="B7329" s="1">
        <v>45798</v>
      </c>
      <c r="C7329" s="1" t="str">
        <f>"WEEK" &amp;" " &amp;  INT((DAY(Stock_Info[[#This Row],[Date]])+WEEKDAY(DATE(YEAR(Stock_Info[[#This Row],[Date]]),MONTH(Stock_Info[[#This Row],[Date]]),1))-1)/7)+1</f>
        <v>WEEK 4</v>
      </c>
      <c r="D7329" s="12">
        <v>208</v>
      </c>
      <c r="E7329" s="12">
        <v>210.3</v>
      </c>
      <c r="F7329" s="12">
        <v>206.65</v>
      </c>
      <c r="G7329" s="12">
        <v>207.65</v>
      </c>
      <c r="H7329" s="12">
        <v>208.3106131438426</v>
      </c>
      <c r="I7329">
        <v>96258</v>
      </c>
      <c r="J7329">
        <v>1275</v>
      </c>
      <c r="K7329" s="12">
        <v>20051563</v>
      </c>
      <c r="L7329">
        <v>24750</v>
      </c>
      <c r="M7329">
        <v>25.71</v>
      </c>
      <c r="N7329">
        <v>3.65</v>
      </c>
      <c r="O7329">
        <v>-0.35</v>
      </c>
      <c r="P7329">
        <f xml:space="preserve"> IF(Stock_Info[[#This Row],[Close Price]] &gt; Stock_Info[[#This Row],[Open Price]], 1, 0)</f>
        <v>0</v>
      </c>
      <c r="Q7329" t="str">
        <f>IF(AND(Stock_Info[[#This Row],[% Deli. Qty to Traded Qty]]&gt;80,Stock_Info[[#This Row],[No. of Trades]]&lt;3000),"Unusual Day","")</f>
        <v/>
      </c>
      <c r="R7329" t="str">
        <f>IF(AND(Stock_Info[[#This Row],[Spread High-Low]] &lt; 10, Stock_Info[[#This Row],[% Deli. Qty to Traded Qty]] &gt; 90), "Good Day", "")</f>
        <v/>
      </c>
    </row>
    <row r="7330" spans="1:18">
      <c r="A7330" t="s">
        <v>69</v>
      </c>
      <c r="B7330" s="1">
        <v>45797</v>
      </c>
      <c r="C7330" s="1" t="str">
        <f>"WEEK" &amp;" " &amp;  INT((DAY(Stock_Info[[#This Row],[Date]])+WEEKDAY(DATE(YEAR(Stock_Info[[#This Row],[Date]]),MONTH(Stock_Info[[#This Row],[Date]]),1))-1)/7)+1</f>
        <v>WEEK 4</v>
      </c>
      <c r="D7330" s="12">
        <v>212.9</v>
      </c>
      <c r="E7330" s="12">
        <v>213.2</v>
      </c>
      <c r="F7330" s="12">
        <v>207.55</v>
      </c>
      <c r="G7330" s="12">
        <v>208.2</v>
      </c>
      <c r="H7330" s="12">
        <v>210.56527407153524</v>
      </c>
      <c r="I7330">
        <v>163388</v>
      </c>
      <c r="J7330">
        <v>1812</v>
      </c>
      <c r="K7330" s="12">
        <v>34403839</v>
      </c>
      <c r="L7330">
        <v>51584</v>
      </c>
      <c r="M7330">
        <v>31.57</v>
      </c>
      <c r="N7330">
        <v>5.65</v>
      </c>
      <c r="O7330">
        <v>-4.7</v>
      </c>
      <c r="P7330">
        <f xml:space="preserve"> IF(Stock_Info[[#This Row],[Close Price]] &gt; Stock_Info[[#This Row],[Open Price]], 1, 0)</f>
        <v>0</v>
      </c>
      <c r="Q7330" t="str">
        <f>IF(AND(Stock_Info[[#This Row],[% Deli. Qty to Traded Qty]]&gt;80,Stock_Info[[#This Row],[No. of Trades]]&lt;3000),"Unusual Day","")</f>
        <v/>
      </c>
      <c r="R7330" t="str">
        <f>IF(AND(Stock_Info[[#This Row],[Spread High-Low]] &lt; 10, Stock_Info[[#This Row],[% Deli. Qty to Traded Qty]] &gt; 90), "Good Day", "")</f>
        <v/>
      </c>
    </row>
    <row r="7331" spans="1:18">
      <c r="A7331" t="s">
        <v>69</v>
      </c>
      <c r="B7331" s="1">
        <v>45796</v>
      </c>
      <c r="C7331" s="1" t="str">
        <f>"WEEK" &amp;" " &amp;  INT((DAY(Stock_Info[[#This Row],[Date]])+WEEKDAY(DATE(YEAR(Stock_Info[[#This Row],[Date]]),MONTH(Stock_Info[[#This Row],[Date]]),1))-1)/7)+1</f>
        <v>WEEK 4</v>
      </c>
      <c r="D7331" s="12">
        <v>213</v>
      </c>
      <c r="E7331" s="12">
        <v>216.3</v>
      </c>
      <c r="F7331" s="12">
        <v>211.3</v>
      </c>
      <c r="G7331" s="12">
        <v>211.7</v>
      </c>
      <c r="H7331" s="12">
        <v>213.6365570750188</v>
      </c>
      <c r="I7331">
        <v>154148</v>
      </c>
      <c r="J7331">
        <v>1438</v>
      </c>
      <c r="K7331" s="12">
        <v>32931648</v>
      </c>
      <c r="L7331">
        <v>51948</v>
      </c>
      <c r="M7331">
        <v>33.700000000000003</v>
      </c>
      <c r="N7331">
        <v>5</v>
      </c>
      <c r="O7331">
        <v>-1.3</v>
      </c>
      <c r="P7331">
        <f xml:space="preserve"> IF(Stock_Info[[#This Row],[Close Price]] &gt; Stock_Info[[#This Row],[Open Price]], 1, 0)</f>
        <v>0</v>
      </c>
      <c r="Q7331" t="str">
        <f>IF(AND(Stock_Info[[#This Row],[% Deli. Qty to Traded Qty]]&gt;80,Stock_Info[[#This Row],[No. of Trades]]&lt;3000),"Unusual Day","")</f>
        <v/>
      </c>
      <c r="R7331" t="str">
        <f>IF(AND(Stock_Info[[#This Row],[Spread High-Low]] &lt; 10, Stock_Info[[#This Row],[% Deli. Qty to Traded Qty]] &gt; 90), "Good Day", "")</f>
        <v/>
      </c>
    </row>
    <row r="7332" spans="1:18">
      <c r="A7332" t="s">
        <v>69</v>
      </c>
      <c r="B7332" s="1">
        <v>45793</v>
      </c>
      <c r="C7332" s="1" t="str">
        <f>"WEEK" &amp;" " &amp;  INT((DAY(Stock_Info[[#This Row],[Date]])+WEEKDAY(DATE(YEAR(Stock_Info[[#This Row],[Date]]),MONTH(Stock_Info[[#This Row],[Date]]),1))-1)/7)+1</f>
        <v>WEEK 3</v>
      </c>
      <c r="D7332" s="12">
        <v>203.35</v>
      </c>
      <c r="E7332" s="12">
        <v>215</v>
      </c>
      <c r="F7332" s="12">
        <v>203.35</v>
      </c>
      <c r="G7332" s="12">
        <v>212.65</v>
      </c>
      <c r="H7332" s="12">
        <v>212.90718452804262</v>
      </c>
      <c r="I7332">
        <v>331852</v>
      </c>
      <c r="J7332">
        <v>2789</v>
      </c>
      <c r="K7332" s="12">
        <v>70653675</v>
      </c>
      <c r="L7332">
        <v>162517</v>
      </c>
      <c r="M7332">
        <v>48.97</v>
      </c>
      <c r="N7332">
        <v>11.65</v>
      </c>
      <c r="O7332">
        <v>9.3000000000000007</v>
      </c>
      <c r="P7332">
        <f xml:space="preserve"> IF(Stock_Info[[#This Row],[Close Price]] &gt; Stock_Info[[#This Row],[Open Price]], 1, 0)</f>
        <v>1</v>
      </c>
      <c r="Q7332" t="str">
        <f>IF(AND(Stock_Info[[#This Row],[% Deli. Qty to Traded Qty]]&gt;80,Stock_Info[[#This Row],[No. of Trades]]&lt;3000),"Unusual Day","")</f>
        <v/>
      </c>
      <c r="R7332" t="str">
        <f>IF(AND(Stock_Info[[#This Row],[Spread High-Low]] &lt; 10, Stock_Info[[#This Row],[% Deli. Qty to Traded Qty]] &gt; 90), "Good Day", "")</f>
        <v/>
      </c>
    </row>
    <row r="7333" spans="1:18">
      <c r="A7333" t="s">
        <v>69</v>
      </c>
      <c r="B7333" s="1">
        <v>45792</v>
      </c>
      <c r="C7333" s="1" t="str">
        <f>"WEEK" &amp;" " &amp;  INT((DAY(Stock_Info[[#This Row],[Date]])+WEEKDAY(DATE(YEAR(Stock_Info[[#This Row],[Date]]),MONTH(Stock_Info[[#This Row],[Date]]),1))-1)/7)+1</f>
        <v>WEEK 3</v>
      </c>
      <c r="D7333" s="12">
        <v>210.2</v>
      </c>
      <c r="E7333" s="12">
        <v>211.35</v>
      </c>
      <c r="F7333" s="12">
        <v>207.65</v>
      </c>
      <c r="G7333" s="12">
        <v>209.6</v>
      </c>
      <c r="H7333" s="12">
        <v>209.52657817772777</v>
      </c>
      <c r="I7333">
        <v>222250</v>
      </c>
      <c r="J7333">
        <v>1752</v>
      </c>
      <c r="K7333" s="12">
        <v>46567282</v>
      </c>
      <c r="L7333">
        <v>91333</v>
      </c>
      <c r="M7333">
        <v>41.09</v>
      </c>
      <c r="N7333">
        <v>3.7</v>
      </c>
      <c r="O7333">
        <v>-0.6</v>
      </c>
      <c r="P7333">
        <f xml:space="preserve"> IF(Stock_Info[[#This Row],[Close Price]] &gt; Stock_Info[[#This Row],[Open Price]], 1, 0)</f>
        <v>0</v>
      </c>
      <c r="Q7333" t="str">
        <f>IF(AND(Stock_Info[[#This Row],[% Deli. Qty to Traded Qty]]&gt;80,Stock_Info[[#This Row],[No. of Trades]]&lt;3000),"Unusual Day","")</f>
        <v/>
      </c>
      <c r="R7333" t="str">
        <f>IF(AND(Stock_Info[[#This Row],[Spread High-Low]] &lt; 10, Stock_Info[[#This Row],[% Deli. Qty to Traded Qty]] &gt; 90), "Good Day", "")</f>
        <v/>
      </c>
    </row>
    <row r="7334" spans="1:18">
      <c r="A7334" t="s">
        <v>69</v>
      </c>
      <c r="B7334" s="1">
        <v>45791</v>
      </c>
      <c r="C7334" s="1" t="str">
        <f>"WEEK" &amp;" " &amp;  INT((DAY(Stock_Info[[#This Row],[Date]])+WEEKDAY(DATE(YEAR(Stock_Info[[#This Row],[Date]]),MONTH(Stock_Info[[#This Row],[Date]]),1))-1)/7)+1</f>
        <v>WEEK 3</v>
      </c>
      <c r="D7334" s="12">
        <v>208.5</v>
      </c>
      <c r="E7334" s="12">
        <v>212.1</v>
      </c>
      <c r="F7334" s="12">
        <v>206.35</v>
      </c>
      <c r="G7334" s="12">
        <v>209.6</v>
      </c>
      <c r="H7334" s="12">
        <v>209.7661201298213</v>
      </c>
      <c r="I7334">
        <v>332457</v>
      </c>
      <c r="J7334">
        <v>3652</v>
      </c>
      <c r="K7334" s="12">
        <v>69738215</v>
      </c>
      <c r="N7334">
        <v>5.75</v>
      </c>
      <c r="O7334">
        <v>1.1000000000000001</v>
      </c>
      <c r="P7334">
        <f xml:space="preserve"> IF(Stock_Info[[#This Row],[Close Price]] &gt; Stock_Info[[#This Row],[Open Price]], 1, 0)</f>
        <v>1</v>
      </c>
      <c r="Q7334" t="str">
        <f>IF(AND(Stock_Info[[#This Row],[% Deli. Qty to Traded Qty]]&gt;80,Stock_Info[[#This Row],[No. of Trades]]&lt;3000),"Unusual Day","")</f>
        <v/>
      </c>
      <c r="R7334" t="str">
        <f>IF(AND(Stock_Info[[#This Row],[Spread High-Low]] &lt; 10, Stock_Info[[#This Row],[% Deli. Qty to Traded Qty]] &gt; 90), "Good Day", "")</f>
        <v/>
      </c>
    </row>
    <row r="7335" spans="1:18">
      <c r="A7335" t="s">
        <v>69</v>
      </c>
      <c r="B7335" s="1">
        <v>45790</v>
      </c>
      <c r="C7335" s="1" t="str">
        <f>"WEEK" &amp;" " &amp;  INT((DAY(Stock_Info[[#This Row],[Date]])+WEEKDAY(DATE(YEAR(Stock_Info[[#This Row],[Date]]),MONTH(Stock_Info[[#This Row],[Date]]),1))-1)/7)+1</f>
        <v>WEEK 3</v>
      </c>
      <c r="D7335" s="12">
        <v>206.3</v>
      </c>
      <c r="E7335" s="12">
        <v>213.3</v>
      </c>
      <c r="F7335" s="12">
        <v>206.3</v>
      </c>
      <c r="G7335" s="12">
        <v>207.75</v>
      </c>
      <c r="H7335" s="12">
        <v>209.62573666955717</v>
      </c>
      <c r="I7335">
        <v>667701</v>
      </c>
      <c r="J7335">
        <v>7194</v>
      </c>
      <c r="K7335" s="12">
        <v>139967314</v>
      </c>
      <c r="L7335">
        <v>249403</v>
      </c>
      <c r="M7335">
        <v>37.35</v>
      </c>
      <c r="N7335">
        <v>7</v>
      </c>
      <c r="O7335">
        <v>1.45</v>
      </c>
      <c r="P7335">
        <f xml:space="preserve"> IF(Stock_Info[[#This Row],[Close Price]] &gt; Stock_Info[[#This Row],[Open Price]], 1, 0)</f>
        <v>1</v>
      </c>
      <c r="Q7335" t="str">
        <f>IF(AND(Stock_Info[[#This Row],[% Deli. Qty to Traded Qty]]&gt;80,Stock_Info[[#This Row],[No. of Trades]]&lt;3000),"Unusual Day","")</f>
        <v/>
      </c>
      <c r="R7335" t="str">
        <f>IF(AND(Stock_Info[[#This Row],[Spread High-Low]] &lt; 10, Stock_Info[[#This Row],[% Deli. Qty to Traded Qty]] &gt; 90), "Good Day", "")</f>
        <v/>
      </c>
    </row>
    <row r="7336" spans="1:18">
      <c r="A7336" t="s">
        <v>69</v>
      </c>
      <c r="B7336" s="1">
        <v>45789</v>
      </c>
      <c r="C7336" s="1" t="str">
        <f>"WEEK" &amp;" " &amp;  INT((DAY(Stock_Info[[#This Row],[Date]])+WEEKDAY(DATE(YEAR(Stock_Info[[#This Row],[Date]]),MONTH(Stock_Info[[#This Row],[Date]]),1))-1)/7)+1</f>
        <v>WEEK 3</v>
      </c>
      <c r="D7336" s="12">
        <v>201.1</v>
      </c>
      <c r="E7336" s="12">
        <v>207.7</v>
      </c>
      <c r="F7336" s="12">
        <v>201.1</v>
      </c>
      <c r="G7336" s="12">
        <v>206.05</v>
      </c>
      <c r="H7336" s="12">
        <v>205.2033766407784</v>
      </c>
      <c r="I7336">
        <v>194039</v>
      </c>
      <c r="J7336">
        <v>2391</v>
      </c>
      <c r="K7336" s="12">
        <v>39817458</v>
      </c>
      <c r="L7336">
        <v>68066</v>
      </c>
      <c r="M7336">
        <v>35.08</v>
      </c>
      <c r="N7336">
        <v>6.6</v>
      </c>
      <c r="O7336">
        <v>4.95</v>
      </c>
      <c r="P7336">
        <f xml:space="preserve"> IF(Stock_Info[[#This Row],[Close Price]] &gt; Stock_Info[[#This Row],[Open Price]], 1, 0)</f>
        <v>1</v>
      </c>
      <c r="Q7336" t="str">
        <f>IF(AND(Stock_Info[[#This Row],[% Deli. Qty to Traded Qty]]&gt;80,Stock_Info[[#This Row],[No. of Trades]]&lt;3000),"Unusual Day","")</f>
        <v/>
      </c>
      <c r="R7336" t="str">
        <f>IF(AND(Stock_Info[[#This Row],[Spread High-Low]] &lt; 10, Stock_Info[[#This Row],[% Deli. Qty to Traded Qty]] &gt; 90), "Good Day", "")</f>
        <v/>
      </c>
    </row>
    <row r="7337" spans="1:18">
      <c r="A7337" t="s">
        <v>69</v>
      </c>
      <c r="B7337" s="1">
        <v>45786</v>
      </c>
      <c r="C7337" s="1" t="str">
        <f>"WEEK" &amp;" " &amp;  INT((DAY(Stock_Info[[#This Row],[Date]])+WEEKDAY(DATE(YEAR(Stock_Info[[#This Row],[Date]]),MONTH(Stock_Info[[#This Row],[Date]]),1))-1)/7)+1</f>
        <v>WEEK 2</v>
      </c>
      <c r="D7337" s="12">
        <v>190.8</v>
      </c>
      <c r="E7337" s="12">
        <v>198.4</v>
      </c>
      <c r="F7337" s="12">
        <v>189.75</v>
      </c>
      <c r="G7337" s="12">
        <v>196.8</v>
      </c>
      <c r="H7337" s="12">
        <v>194.49711046396561</v>
      </c>
      <c r="I7337">
        <v>353690</v>
      </c>
      <c r="J7337">
        <v>4050</v>
      </c>
      <c r="K7337" s="12">
        <v>68791683</v>
      </c>
      <c r="L7337">
        <v>162946</v>
      </c>
      <c r="M7337">
        <v>46.07</v>
      </c>
      <c r="N7337">
        <v>8.65</v>
      </c>
      <c r="O7337">
        <v>6</v>
      </c>
      <c r="P7337">
        <f xml:space="preserve"> IF(Stock_Info[[#This Row],[Close Price]] &gt; Stock_Info[[#This Row],[Open Price]], 1, 0)</f>
        <v>1</v>
      </c>
      <c r="Q7337" t="str">
        <f>IF(AND(Stock_Info[[#This Row],[% Deli. Qty to Traded Qty]]&gt;80,Stock_Info[[#This Row],[No. of Trades]]&lt;3000),"Unusual Day","")</f>
        <v/>
      </c>
      <c r="R7337" t="str">
        <f>IF(AND(Stock_Info[[#This Row],[Spread High-Low]] &lt; 10, Stock_Info[[#This Row],[% Deli. Qty to Traded Qty]] &gt; 90), "Good Day", "")</f>
        <v/>
      </c>
    </row>
    <row r="7338" spans="1:18">
      <c r="A7338" t="s">
        <v>69</v>
      </c>
      <c r="B7338" s="1">
        <v>45785</v>
      </c>
      <c r="C7338" s="1" t="str">
        <f>"WEEK" &amp;" " &amp;  INT((DAY(Stock_Info[[#This Row],[Date]])+WEEKDAY(DATE(YEAR(Stock_Info[[#This Row],[Date]]),MONTH(Stock_Info[[#This Row],[Date]]),1))-1)/7)+1</f>
        <v>WEEK 2</v>
      </c>
      <c r="D7338" s="12">
        <v>202</v>
      </c>
      <c r="E7338" s="12">
        <v>206.1</v>
      </c>
      <c r="F7338" s="12">
        <v>191.5</v>
      </c>
      <c r="G7338" s="12">
        <v>196.6</v>
      </c>
      <c r="H7338" s="12">
        <v>201.85001952238744</v>
      </c>
      <c r="I7338">
        <v>473815</v>
      </c>
      <c r="J7338">
        <v>5602</v>
      </c>
      <c r="K7338" s="12">
        <v>95639567</v>
      </c>
      <c r="L7338">
        <v>169266</v>
      </c>
      <c r="M7338">
        <v>35.72</v>
      </c>
      <c r="N7338">
        <v>14.6</v>
      </c>
      <c r="O7338">
        <v>-5.4</v>
      </c>
      <c r="P7338">
        <f xml:space="preserve"> IF(Stock_Info[[#This Row],[Close Price]] &gt; Stock_Info[[#This Row],[Open Price]], 1, 0)</f>
        <v>0</v>
      </c>
      <c r="Q7338" t="str">
        <f>IF(AND(Stock_Info[[#This Row],[% Deli. Qty to Traded Qty]]&gt;80,Stock_Info[[#This Row],[No. of Trades]]&lt;3000),"Unusual Day","")</f>
        <v/>
      </c>
      <c r="R7338" t="str">
        <f>IF(AND(Stock_Info[[#This Row],[Spread High-Low]] &lt; 10, Stock_Info[[#This Row],[% Deli. Qty to Traded Qty]] &gt; 90), "Good Day", "")</f>
        <v/>
      </c>
    </row>
    <row r="7339" spans="1:18">
      <c r="A7339" t="s">
        <v>69</v>
      </c>
      <c r="B7339" s="1">
        <v>45784</v>
      </c>
      <c r="C7339" s="1" t="str">
        <f>"WEEK" &amp;" " &amp;  INT((DAY(Stock_Info[[#This Row],[Date]])+WEEKDAY(DATE(YEAR(Stock_Info[[#This Row],[Date]]),MONTH(Stock_Info[[#This Row],[Date]]),1))-1)/7)+1</f>
        <v>WEEK 2</v>
      </c>
      <c r="D7339" s="12">
        <v>194.55</v>
      </c>
      <c r="E7339" s="12">
        <v>202.55</v>
      </c>
      <c r="F7339" s="12">
        <v>194.55</v>
      </c>
      <c r="G7339" s="12">
        <v>201.55</v>
      </c>
      <c r="H7339" s="12">
        <v>198.99967643576014</v>
      </c>
      <c r="I7339">
        <v>445043</v>
      </c>
      <c r="J7339">
        <v>5240</v>
      </c>
      <c r="K7339" s="12">
        <v>88563413</v>
      </c>
      <c r="L7339">
        <v>176172</v>
      </c>
      <c r="M7339">
        <v>39.590000000000003</v>
      </c>
      <c r="N7339">
        <v>8</v>
      </c>
      <c r="O7339">
        <v>7</v>
      </c>
      <c r="P7339">
        <f xml:space="preserve"> IF(Stock_Info[[#This Row],[Close Price]] &gt; Stock_Info[[#This Row],[Open Price]], 1, 0)</f>
        <v>1</v>
      </c>
      <c r="Q7339" t="str">
        <f>IF(AND(Stock_Info[[#This Row],[% Deli. Qty to Traded Qty]]&gt;80,Stock_Info[[#This Row],[No. of Trades]]&lt;3000),"Unusual Day","")</f>
        <v/>
      </c>
      <c r="R7339" t="str">
        <f>IF(AND(Stock_Info[[#This Row],[Spread High-Low]] &lt; 10, Stock_Info[[#This Row],[% Deli. Qty to Traded Qty]] &gt; 90), "Good Day", "")</f>
        <v/>
      </c>
    </row>
    <row r="7340" spans="1:18">
      <c r="A7340" t="s">
        <v>69</v>
      </c>
      <c r="B7340" s="1">
        <v>45783</v>
      </c>
      <c r="C7340" s="1" t="str">
        <f>"WEEK" &amp;" " &amp;  INT((DAY(Stock_Info[[#This Row],[Date]])+WEEKDAY(DATE(YEAR(Stock_Info[[#This Row],[Date]]),MONTH(Stock_Info[[#This Row],[Date]]),1))-1)/7)+1</f>
        <v>WEEK 2</v>
      </c>
      <c r="D7340" s="12">
        <v>203.3</v>
      </c>
      <c r="E7340" s="12">
        <v>205.5</v>
      </c>
      <c r="F7340" s="12">
        <v>195.9</v>
      </c>
      <c r="G7340" s="12">
        <v>197.2</v>
      </c>
      <c r="H7340" s="12">
        <v>200.69655337006867</v>
      </c>
      <c r="I7340">
        <v>473477</v>
      </c>
      <c r="J7340">
        <v>5750</v>
      </c>
      <c r="K7340" s="12">
        <v>95025202</v>
      </c>
      <c r="L7340">
        <v>222548</v>
      </c>
      <c r="M7340">
        <v>47</v>
      </c>
      <c r="N7340">
        <v>9.6</v>
      </c>
      <c r="O7340">
        <v>-6.1</v>
      </c>
      <c r="P7340">
        <f xml:space="preserve"> IF(Stock_Info[[#This Row],[Close Price]] &gt; Stock_Info[[#This Row],[Open Price]], 1, 0)</f>
        <v>0</v>
      </c>
      <c r="Q7340" t="str">
        <f>IF(AND(Stock_Info[[#This Row],[% Deli. Qty to Traded Qty]]&gt;80,Stock_Info[[#This Row],[No. of Trades]]&lt;3000),"Unusual Day","")</f>
        <v/>
      </c>
      <c r="R7340" t="str">
        <f>IF(AND(Stock_Info[[#This Row],[Spread High-Low]] &lt; 10, Stock_Info[[#This Row],[% Deli. Qty to Traded Qty]] &gt; 90), "Good Day", "")</f>
        <v/>
      </c>
    </row>
    <row r="7341" spans="1:18">
      <c r="A7341" t="s">
        <v>69</v>
      </c>
      <c r="B7341" s="1">
        <v>45782</v>
      </c>
      <c r="C7341" s="1" t="str">
        <f>"WEEK" &amp;" " &amp;  INT((DAY(Stock_Info[[#This Row],[Date]])+WEEKDAY(DATE(YEAR(Stock_Info[[#This Row],[Date]]),MONTH(Stock_Info[[#This Row],[Date]]),1))-1)/7)+1</f>
        <v>WEEK 2</v>
      </c>
      <c r="D7341" s="12">
        <v>200.3</v>
      </c>
      <c r="E7341" s="12">
        <v>207.15</v>
      </c>
      <c r="F7341" s="12">
        <v>200.05</v>
      </c>
      <c r="G7341" s="12">
        <v>204.8</v>
      </c>
      <c r="H7341" s="12">
        <v>204.10095191338414</v>
      </c>
      <c r="I7341">
        <v>496999</v>
      </c>
      <c r="J7341">
        <v>5596</v>
      </c>
      <c r="K7341" s="12">
        <v>101437969</v>
      </c>
      <c r="L7341">
        <v>283722</v>
      </c>
      <c r="M7341">
        <v>57.09</v>
      </c>
      <c r="N7341">
        <v>7.1</v>
      </c>
      <c r="O7341">
        <v>4.5</v>
      </c>
      <c r="P7341">
        <f xml:space="preserve"> IF(Stock_Info[[#This Row],[Close Price]] &gt; Stock_Info[[#This Row],[Open Price]], 1, 0)</f>
        <v>1</v>
      </c>
      <c r="Q7341" t="str">
        <f>IF(AND(Stock_Info[[#This Row],[% Deli. Qty to Traded Qty]]&gt;80,Stock_Info[[#This Row],[No. of Trades]]&lt;3000),"Unusual Day","")</f>
        <v/>
      </c>
      <c r="R7341" t="str">
        <f>IF(AND(Stock_Info[[#This Row],[Spread High-Low]] &lt; 10, Stock_Info[[#This Row],[% Deli. Qty to Traded Qty]] &gt; 90), "Good Day", "")</f>
        <v/>
      </c>
    </row>
    <row r="7342" spans="1:18">
      <c r="A7342" t="s">
        <v>69</v>
      </c>
      <c r="B7342" s="1">
        <v>45779</v>
      </c>
      <c r="C7342" s="1" t="str">
        <f>"WEEK" &amp;" " &amp;  INT((DAY(Stock_Info[[#This Row],[Date]])+WEEKDAY(DATE(YEAR(Stock_Info[[#This Row],[Date]]),MONTH(Stock_Info[[#This Row],[Date]]),1))-1)/7)+1</f>
        <v>WEEK 1</v>
      </c>
      <c r="D7342" s="12">
        <v>199.45</v>
      </c>
      <c r="E7342" s="12">
        <v>204.55</v>
      </c>
      <c r="F7342" s="12">
        <v>197.95</v>
      </c>
      <c r="G7342" s="12">
        <v>200.2</v>
      </c>
      <c r="H7342" s="12">
        <v>201.15115941303151</v>
      </c>
      <c r="I7342">
        <v>299505</v>
      </c>
      <c r="J7342">
        <v>3755</v>
      </c>
      <c r="K7342" s="12">
        <v>60245778</v>
      </c>
      <c r="L7342">
        <v>87063</v>
      </c>
      <c r="M7342">
        <v>29.07</v>
      </c>
      <c r="N7342">
        <v>6.6</v>
      </c>
      <c r="O7342">
        <v>0.75</v>
      </c>
      <c r="P7342">
        <f xml:space="preserve"> IF(Stock_Info[[#This Row],[Close Price]] &gt; Stock_Info[[#This Row],[Open Price]], 1, 0)</f>
        <v>1</v>
      </c>
      <c r="Q7342" t="str">
        <f>IF(AND(Stock_Info[[#This Row],[% Deli. Qty to Traded Qty]]&gt;80,Stock_Info[[#This Row],[No. of Trades]]&lt;3000),"Unusual Day","")</f>
        <v/>
      </c>
      <c r="R7342" t="str">
        <f>IF(AND(Stock_Info[[#This Row],[Spread High-Low]] &lt; 10, Stock_Info[[#This Row],[% Deli. Qty to Traded Qty]] &gt; 90), "Good Day", "")</f>
        <v/>
      </c>
    </row>
    <row r="7343" spans="1:18">
      <c r="A7343" t="s">
        <v>69</v>
      </c>
      <c r="B7343" s="1">
        <v>45777</v>
      </c>
      <c r="C7343" s="1" t="str">
        <f>"WEEK" &amp;" " &amp;  INT((DAY(Stock_Info[[#This Row],[Date]])+WEEKDAY(DATE(YEAR(Stock_Info[[#This Row],[Date]]),MONTH(Stock_Info[[#This Row],[Date]]),1))-1)/7)+1</f>
        <v>WEEK 5</v>
      </c>
      <c r="D7343" s="12">
        <v>202.2</v>
      </c>
      <c r="E7343" s="12">
        <v>203.75</v>
      </c>
      <c r="F7343" s="12">
        <v>198.75</v>
      </c>
      <c r="G7343" s="12">
        <v>200.3</v>
      </c>
      <c r="H7343" s="12">
        <v>201.10769295183465</v>
      </c>
      <c r="I7343">
        <v>191071</v>
      </c>
      <c r="J7343">
        <v>2192</v>
      </c>
      <c r="K7343" s="12">
        <v>38425848</v>
      </c>
      <c r="L7343">
        <v>55493</v>
      </c>
      <c r="M7343">
        <v>29.04</v>
      </c>
      <c r="N7343">
        <v>5</v>
      </c>
      <c r="O7343">
        <v>-1.9</v>
      </c>
      <c r="P7343">
        <f xml:space="preserve"> IF(Stock_Info[[#This Row],[Close Price]] &gt; Stock_Info[[#This Row],[Open Price]], 1, 0)</f>
        <v>0</v>
      </c>
      <c r="Q7343" t="str">
        <f>IF(AND(Stock_Info[[#This Row],[% Deli. Qty to Traded Qty]]&gt;80,Stock_Info[[#This Row],[No. of Trades]]&lt;3000),"Unusual Day","")</f>
        <v/>
      </c>
      <c r="R7343" t="str">
        <f>IF(AND(Stock_Info[[#This Row],[Spread High-Low]] &lt; 10, Stock_Info[[#This Row],[% Deli. Qty to Traded Qty]] &gt; 90), "Good Day", "")</f>
        <v/>
      </c>
    </row>
    <row r="7344" spans="1:18">
      <c r="A7344" t="s">
        <v>69</v>
      </c>
      <c r="B7344" s="1">
        <v>45776</v>
      </c>
      <c r="C7344" s="1" t="str">
        <f>"WEEK" &amp;" " &amp;  INT((DAY(Stock_Info[[#This Row],[Date]])+WEEKDAY(DATE(YEAR(Stock_Info[[#This Row],[Date]]),MONTH(Stock_Info[[#This Row],[Date]]),1))-1)/7)+1</f>
        <v>WEEK 5</v>
      </c>
      <c r="D7344" s="12">
        <v>205</v>
      </c>
      <c r="E7344" s="12">
        <v>207.3</v>
      </c>
      <c r="F7344" s="12">
        <v>202.65</v>
      </c>
      <c r="G7344" s="12">
        <v>203.05</v>
      </c>
      <c r="H7344" s="12">
        <v>204.66486467272335</v>
      </c>
      <c r="I7344">
        <v>337589</v>
      </c>
      <c r="J7344">
        <v>3274</v>
      </c>
      <c r="K7344" s="12">
        <v>69092607</v>
      </c>
      <c r="L7344">
        <v>125130</v>
      </c>
      <c r="M7344">
        <v>37.07</v>
      </c>
      <c r="N7344">
        <v>4.6500000000000004</v>
      </c>
      <c r="O7344">
        <v>-1.95</v>
      </c>
      <c r="P7344">
        <f xml:space="preserve"> IF(Stock_Info[[#This Row],[Close Price]] &gt; Stock_Info[[#This Row],[Open Price]], 1, 0)</f>
        <v>0</v>
      </c>
      <c r="Q7344" t="str">
        <f>IF(AND(Stock_Info[[#This Row],[% Deli. Qty to Traded Qty]]&gt;80,Stock_Info[[#This Row],[No. of Trades]]&lt;3000),"Unusual Day","")</f>
        <v/>
      </c>
      <c r="R7344" t="str">
        <f>IF(AND(Stock_Info[[#This Row],[Spread High-Low]] &lt; 10, Stock_Info[[#This Row],[% Deli. Qty to Traded Qty]] &gt; 90), "Good Day", "")</f>
        <v/>
      </c>
    </row>
    <row r="7345" spans="1:18">
      <c r="A7345" t="s">
        <v>69</v>
      </c>
      <c r="B7345" s="1">
        <v>45775</v>
      </c>
      <c r="C7345" s="1" t="str">
        <f>"WEEK" &amp;" " &amp;  INT((DAY(Stock_Info[[#This Row],[Date]])+WEEKDAY(DATE(YEAR(Stock_Info[[#This Row],[Date]]),MONTH(Stock_Info[[#This Row],[Date]]),1))-1)/7)+1</f>
        <v>WEEK 5</v>
      </c>
      <c r="D7345" s="12">
        <v>192.65</v>
      </c>
      <c r="E7345" s="12">
        <v>208.75</v>
      </c>
      <c r="F7345" s="12">
        <v>190.7</v>
      </c>
      <c r="G7345" s="12">
        <v>207.05</v>
      </c>
      <c r="H7345" s="12">
        <v>202.61990736126975</v>
      </c>
      <c r="I7345">
        <v>2348046</v>
      </c>
      <c r="J7345">
        <v>22535</v>
      </c>
      <c r="K7345" s="12">
        <v>475760863</v>
      </c>
      <c r="L7345">
        <v>594124</v>
      </c>
      <c r="M7345">
        <v>25.3</v>
      </c>
      <c r="N7345">
        <v>18.05</v>
      </c>
      <c r="O7345">
        <v>14.4</v>
      </c>
      <c r="P7345">
        <f xml:space="preserve"> IF(Stock_Info[[#This Row],[Close Price]] &gt; Stock_Info[[#This Row],[Open Price]], 1, 0)</f>
        <v>1</v>
      </c>
      <c r="Q7345" t="str">
        <f>IF(AND(Stock_Info[[#This Row],[% Deli. Qty to Traded Qty]]&gt;80,Stock_Info[[#This Row],[No. of Trades]]&lt;3000),"Unusual Day","")</f>
        <v/>
      </c>
      <c r="R7345" t="str">
        <f>IF(AND(Stock_Info[[#This Row],[Spread High-Low]] &lt; 10, Stock_Info[[#This Row],[% Deli. Qty to Traded Qty]] &gt; 90), "Good Day", "")</f>
        <v/>
      </c>
    </row>
    <row r="7346" spans="1:18">
      <c r="A7346" t="s">
        <v>69</v>
      </c>
      <c r="B7346" s="1">
        <v>45772</v>
      </c>
      <c r="C7346" s="1" t="str">
        <f>"WEEK" &amp;" " &amp;  INT((DAY(Stock_Info[[#This Row],[Date]])+WEEKDAY(DATE(YEAR(Stock_Info[[#This Row],[Date]]),MONTH(Stock_Info[[#This Row],[Date]]),1))-1)/7)+1</f>
        <v>WEEK 4</v>
      </c>
      <c r="D7346" s="12">
        <v>199.25</v>
      </c>
      <c r="E7346" s="12">
        <v>201.35</v>
      </c>
      <c r="F7346" s="12">
        <v>186.85</v>
      </c>
      <c r="G7346" s="12">
        <v>187.8</v>
      </c>
      <c r="H7346" s="12">
        <v>191.68148688567976</v>
      </c>
      <c r="I7346">
        <v>838854</v>
      </c>
      <c r="J7346">
        <v>7700</v>
      </c>
      <c r="K7346" s="12">
        <v>160792782</v>
      </c>
      <c r="L7346">
        <v>200850</v>
      </c>
      <c r="M7346">
        <v>23.94</v>
      </c>
      <c r="N7346">
        <v>14.5</v>
      </c>
      <c r="O7346">
        <v>-11.45</v>
      </c>
      <c r="P7346">
        <f xml:space="preserve"> IF(Stock_Info[[#This Row],[Close Price]] &gt; Stock_Info[[#This Row],[Open Price]], 1, 0)</f>
        <v>0</v>
      </c>
      <c r="Q7346" t="str">
        <f>IF(AND(Stock_Info[[#This Row],[% Deli. Qty to Traded Qty]]&gt;80,Stock_Info[[#This Row],[No. of Trades]]&lt;3000),"Unusual Day","")</f>
        <v/>
      </c>
      <c r="R7346" t="str">
        <f>IF(AND(Stock_Info[[#This Row],[Spread High-Low]] &lt; 10, Stock_Info[[#This Row],[% Deli. Qty to Traded Qty]] &gt; 90), "Good Day", "")</f>
        <v/>
      </c>
    </row>
    <row r="7347" spans="1:18">
      <c r="A7347" t="s">
        <v>69</v>
      </c>
      <c r="B7347" s="1">
        <v>45771</v>
      </c>
      <c r="C7347" s="1" t="str">
        <f>"WEEK" &amp;" " &amp;  INT((DAY(Stock_Info[[#This Row],[Date]])+WEEKDAY(DATE(YEAR(Stock_Info[[#This Row],[Date]]),MONTH(Stock_Info[[#This Row],[Date]]),1))-1)/7)+1</f>
        <v>WEEK 4</v>
      </c>
      <c r="D7347" s="12">
        <v>191.8</v>
      </c>
      <c r="E7347" s="12">
        <v>199.6</v>
      </c>
      <c r="F7347" s="12">
        <v>190.45</v>
      </c>
      <c r="G7347" s="12">
        <v>198.3</v>
      </c>
      <c r="H7347" s="12">
        <v>196.55156824658101</v>
      </c>
      <c r="I7347">
        <v>1217028</v>
      </c>
      <c r="J7347">
        <v>9406</v>
      </c>
      <c r="K7347" s="12">
        <v>239208762</v>
      </c>
      <c r="L7347">
        <v>434076</v>
      </c>
      <c r="M7347">
        <v>35.67</v>
      </c>
      <c r="N7347">
        <v>9.15</v>
      </c>
      <c r="O7347">
        <v>6.5</v>
      </c>
      <c r="P7347">
        <f xml:space="preserve"> IF(Stock_Info[[#This Row],[Close Price]] &gt; Stock_Info[[#This Row],[Open Price]], 1, 0)</f>
        <v>1</v>
      </c>
      <c r="Q7347" t="str">
        <f>IF(AND(Stock_Info[[#This Row],[% Deli. Qty to Traded Qty]]&gt;80,Stock_Info[[#This Row],[No. of Trades]]&lt;3000),"Unusual Day","")</f>
        <v/>
      </c>
      <c r="R7347" t="str">
        <f>IF(AND(Stock_Info[[#This Row],[Spread High-Low]] &lt; 10, Stock_Info[[#This Row],[% Deli. Qty to Traded Qty]] &gt; 90), "Good Day", "")</f>
        <v/>
      </c>
    </row>
    <row r="7348" spans="1:18">
      <c r="A7348" t="s">
        <v>69</v>
      </c>
      <c r="B7348" s="1">
        <v>45770</v>
      </c>
      <c r="C7348" s="1" t="str">
        <f>"WEEK" &amp;" " &amp;  INT((DAY(Stock_Info[[#This Row],[Date]])+WEEKDAY(DATE(YEAR(Stock_Info[[#This Row],[Date]]),MONTH(Stock_Info[[#This Row],[Date]]),1))-1)/7)+1</f>
        <v>WEEK 4</v>
      </c>
      <c r="D7348" s="12">
        <v>192.65</v>
      </c>
      <c r="E7348" s="12">
        <v>192.65</v>
      </c>
      <c r="F7348" s="12">
        <v>186.1</v>
      </c>
      <c r="G7348" s="12">
        <v>191.85</v>
      </c>
      <c r="H7348" s="12">
        <v>189.76092737646263</v>
      </c>
      <c r="I7348">
        <v>703188</v>
      </c>
      <c r="J7348">
        <v>5577</v>
      </c>
      <c r="K7348" s="12">
        <v>133437607</v>
      </c>
      <c r="L7348">
        <v>180899</v>
      </c>
      <c r="M7348">
        <v>25.73</v>
      </c>
      <c r="N7348">
        <v>6.55</v>
      </c>
      <c r="O7348">
        <v>-0.8</v>
      </c>
      <c r="P7348">
        <f xml:space="preserve"> IF(Stock_Info[[#This Row],[Close Price]] &gt; Stock_Info[[#This Row],[Open Price]], 1, 0)</f>
        <v>0</v>
      </c>
      <c r="Q7348" t="str">
        <f>IF(AND(Stock_Info[[#This Row],[% Deli. Qty to Traded Qty]]&gt;80,Stock_Info[[#This Row],[No. of Trades]]&lt;3000),"Unusual Day","")</f>
        <v/>
      </c>
      <c r="R7348" t="str">
        <f>IF(AND(Stock_Info[[#This Row],[Spread High-Low]] &lt; 10, Stock_Info[[#This Row],[% Deli. Qty to Traded Qty]] &gt; 90), "Good Day", "")</f>
        <v/>
      </c>
    </row>
    <row r="7349" spans="1:18">
      <c r="A7349" t="s">
        <v>69</v>
      </c>
      <c r="B7349" s="1">
        <v>45769</v>
      </c>
      <c r="C7349" s="1" t="str">
        <f>"WEEK" &amp;" " &amp;  INT((DAY(Stock_Info[[#This Row],[Date]])+WEEKDAY(DATE(YEAR(Stock_Info[[#This Row],[Date]]),MONTH(Stock_Info[[#This Row],[Date]]),1))-1)/7)+1</f>
        <v>WEEK 4</v>
      </c>
      <c r="D7349" s="12">
        <v>189.45</v>
      </c>
      <c r="E7349" s="12">
        <v>194.15</v>
      </c>
      <c r="F7349" s="12">
        <v>185.7</v>
      </c>
      <c r="G7349" s="12">
        <v>190</v>
      </c>
      <c r="H7349" s="12">
        <v>187.44296709430617</v>
      </c>
      <c r="I7349">
        <v>3957461</v>
      </c>
      <c r="J7349">
        <v>10914</v>
      </c>
      <c r="K7349" s="12">
        <v>741798232</v>
      </c>
      <c r="L7349">
        <v>2117924</v>
      </c>
      <c r="M7349">
        <v>53.52</v>
      </c>
      <c r="N7349">
        <v>8.4499999999999993</v>
      </c>
      <c r="O7349">
        <v>0.55000000000000004</v>
      </c>
      <c r="P7349">
        <f xml:space="preserve"> IF(Stock_Info[[#This Row],[Close Price]] &gt; Stock_Info[[#This Row],[Open Price]], 1, 0)</f>
        <v>1</v>
      </c>
      <c r="Q7349" t="str">
        <f>IF(AND(Stock_Info[[#This Row],[% Deli. Qty to Traded Qty]]&gt;80,Stock_Info[[#This Row],[No. of Trades]]&lt;3000),"Unusual Day","")</f>
        <v/>
      </c>
      <c r="R7349" t="str">
        <f>IF(AND(Stock_Info[[#This Row],[Spread High-Low]] &lt; 10, Stock_Info[[#This Row],[% Deli. Qty to Traded Qty]] &gt; 90), "Good Day", "")</f>
        <v/>
      </c>
    </row>
    <row r="7350" spans="1:18">
      <c r="A7350" t="s">
        <v>69</v>
      </c>
      <c r="B7350" s="1">
        <v>45768</v>
      </c>
      <c r="C7350" s="1" t="str">
        <f>"WEEK" &amp;" " &amp;  INT((DAY(Stock_Info[[#This Row],[Date]])+WEEKDAY(DATE(YEAR(Stock_Info[[#This Row],[Date]]),MONTH(Stock_Info[[#This Row],[Date]]),1))-1)/7)+1</f>
        <v>WEEK 4</v>
      </c>
      <c r="D7350" s="12">
        <v>184.75</v>
      </c>
      <c r="E7350" s="12">
        <v>194.7</v>
      </c>
      <c r="F7350" s="12">
        <v>184.75</v>
      </c>
      <c r="G7350" s="12">
        <v>192</v>
      </c>
      <c r="H7350" s="12">
        <v>190.80622753608696</v>
      </c>
      <c r="I7350">
        <v>380054</v>
      </c>
      <c r="J7350">
        <v>3039</v>
      </c>
      <c r="K7350" s="12">
        <v>72516670</v>
      </c>
      <c r="L7350">
        <v>106037</v>
      </c>
      <c r="M7350">
        <v>27.9</v>
      </c>
      <c r="N7350">
        <v>9.9499999999999993</v>
      </c>
      <c r="O7350">
        <v>7.25</v>
      </c>
      <c r="P7350">
        <f xml:space="preserve"> IF(Stock_Info[[#This Row],[Close Price]] &gt; Stock_Info[[#This Row],[Open Price]], 1, 0)</f>
        <v>1</v>
      </c>
      <c r="Q7350" t="str">
        <f>IF(AND(Stock_Info[[#This Row],[% Deli. Qty to Traded Qty]]&gt;80,Stock_Info[[#This Row],[No. of Trades]]&lt;3000),"Unusual Day","")</f>
        <v/>
      </c>
      <c r="R7350" t="str">
        <f>IF(AND(Stock_Info[[#This Row],[Spread High-Low]] &lt; 10, Stock_Info[[#This Row],[% Deli. Qty to Traded Qty]] &gt; 90), "Good Day", "")</f>
        <v/>
      </c>
    </row>
    <row r="7351" spans="1:18">
      <c r="A7351" t="s">
        <v>69</v>
      </c>
      <c r="B7351" s="1">
        <v>45764</v>
      </c>
      <c r="C7351" s="1" t="str">
        <f>"WEEK" &amp;" " &amp;  INT((DAY(Stock_Info[[#This Row],[Date]])+WEEKDAY(DATE(YEAR(Stock_Info[[#This Row],[Date]]),MONTH(Stock_Info[[#This Row],[Date]]),1))-1)/7)+1</f>
        <v>WEEK 3</v>
      </c>
      <c r="D7351" s="12">
        <v>182.55</v>
      </c>
      <c r="E7351" s="12">
        <v>185</v>
      </c>
      <c r="F7351" s="12">
        <v>179.6</v>
      </c>
      <c r="G7351" s="12">
        <v>183.6</v>
      </c>
      <c r="H7351" s="12">
        <v>182.45631727640097</v>
      </c>
      <c r="I7351">
        <v>363519</v>
      </c>
      <c r="J7351">
        <v>3944</v>
      </c>
      <c r="K7351" s="12">
        <v>66326338</v>
      </c>
      <c r="L7351">
        <v>137569</v>
      </c>
      <c r="M7351">
        <v>37.840000000000003</v>
      </c>
      <c r="N7351">
        <v>5.4</v>
      </c>
      <c r="O7351">
        <v>1.05</v>
      </c>
      <c r="P7351">
        <f xml:space="preserve"> IF(Stock_Info[[#This Row],[Close Price]] &gt; Stock_Info[[#This Row],[Open Price]], 1, 0)</f>
        <v>1</v>
      </c>
      <c r="Q7351" t="str">
        <f>IF(AND(Stock_Info[[#This Row],[% Deli. Qty to Traded Qty]]&gt;80,Stock_Info[[#This Row],[No. of Trades]]&lt;3000),"Unusual Day","")</f>
        <v/>
      </c>
      <c r="R7351" t="str">
        <f>IF(AND(Stock_Info[[#This Row],[Spread High-Low]] &lt; 10, Stock_Info[[#This Row],[% Deli. Qty to Traded Qty]] &gt; 90), "Good Day", "")</f>
        <v/>
      </c>
    </row>
    <row r="7352" spans="1:18">
      <c r="A7352" t="s">
        <v>69</v>
      </c>
      <c r="B7352" s="1">
        <v>45763</v>
      </c>
      <c r="C7352" s="1" t="str">
        <f>"WEEK" &amp;" " &amp;  INT((DAY(Stock_Info[[#This Row],[Date]])+WEEKDAY(DATE(YEAR(Stock_Info[[#This Row],[Date]]),MONTH(Stock_Info[[#This Row],[Date]]),1))-1)/7)+1</f>
        <v>WEEK 3</v>
      </c>
      <c r="D7352" s="12">
        <v>182.8</v>
      </c>
      <c r="E7352" s="12">
        <v>183.8</v>
      </c>
      <c r="F7352" s="12">
        <v>180.7</v>
      </c>
      <c r="G7352" s="12">
        <v>182.95</v>
      </c>
      <c r="H7352" s="12">
        <v>182.42574785533316</v>
      </c>
      <c r="I7352">
        <v>202479</v>
      </c>
      <c r="J7352">
        <v>1342</v>
      </c>
      <c r="K7352" s="12">
        <v>36937383</v>
      </c>
      <c r="L7352">
        <v>68277</v>
      </c>
      <c r="M7352">
        <v>33.72</v>
      </c>
      <c r="N7352">
        <v>3.1</v>
      </c>
      <c r="O7352">
        <v>0.15</v>
      </c>
      <c r="P7352">
        <f xml:space="preserve"> IF(Stock_Info[[#This Row],[Close Price]] &gt; Stock_Info[[#This Row],[Open Price]], 1, 0)</f>
        <v>1</v>
      </c>
      <c r="Q7352" t="str">
        <f>IF(AND(Stock_Info[[#This Row],[% Deli. Qty to Traded Qty]]&gt;80,Stock_Info[[#This Row],[No. of Trades]]&lt;3000),"Unusual Day","")</f>
        <v/>
      </c>
      <c r="R7352" t="str">
        <f>IF(AND(Stock_Info[[#This Row],[Spread High-Low]] &lt; 10, Stock_Info[[#This Row],[% Deli. Qty to Traded Qty]] &gt; 90), "Good Day", "")</f>
        <v/>
      </c>
    </row>
    <row r="7353" spans="1:18">
      <c r="A7353" t="s">
        <v>69</v>
      </c>
      <c r="B7353" s="1">
        <v>45762</v>
      </c>
      <c r="C7353" s="1" t="str">
        <f>"WEEK" &amp;" " &amp;  INT((DAY(Stock_Info[[#This Row],[Date]])+WEEKDAY(DATE(YEAR(Stock_Info[[#This Row],[Date]]),MONTH(Stock_Info[[#This Row],[Date]]),1))-1)/7)+1</f>
        <v>WEEK 3</v>
      </c>
      <c r="D7353" s="12">
        <v>173.5</v>
      </c>
      <c r="E7353" s="12">
        <v>182</v>
      </c>
      <c r="F7353" s="12">
        <v>173.5</v>
      </c>
      <c r="G7353" s="12">
        <v>181.25</v>
      </c>
      <c r="H7353" s="12">
        <v>180.03084977810897</v>
      </c>
      <c r="I7353">
        <v>209337</v>
      </c>
      <c r="J7353">
        <v>1756</v>
      </c>
      <c r="K7353" s="12">
        <v>37687118</v>
      </c>
      <c r="L7353">
        <v>94199</v>
      </c>
      <c r="M7353">
        <v>45</v>
      </c>
      <c r="N7353">
        <v>8.5</v>
      </c>
      <c r="O7353">
        <v>7.75</v>
      </c>
      <c r="P7353">
        <f xml:space="preserve"> IF(Stock_Info[[#This Row],[Close Price]] &gt; Stock_Info[[#This Row],[Open Price]], 1, 0)</f>
        <v>1</v>
      </c>
      <c r="Q7353" t="str">
        <f>IF(AND(Stock_Info[[#This Row],[% Deli. Qty to Traded Qty]]&gt;80,Stock_Info[[#This Row],[No. of Trades]]&lt;3000),"Unusual Day","")</f>
        <v/>
      </c>
      <c r="R7353" t="str">
        <f>IF(AND(Stock_Info[[#This Row],[Spread High-Low]] &lt; 10, Stock_Info[[#This Row],[% Deli. Qty to Traded Qty]] &gt; 90), "Good Day", "")</f>
        <v/>
      </c>
    </row>
    <row r="7354" spans="1:18">
      <c r="A7354" t="s">
        <v>69</v>
      </c>
      <c r="B7354" s="1">
        <v>45758</v>
      </c>
      <c r="C7354" s="1" t="str">
        <f>"WEEK" &amp;" " &amp;  INT((DAY(Stock_Info[[#This Row],[Date]])+WEEKDAY(DATE(YEAR(Stock_Info[[#This Row],[Date]]),MONTH(Stock_Info[[#This Row],[Date]]),1))-1)/7)+1</f>
        <v>WEEK 2</v>
      </c>
      <c r="D7354" s="12">
        <v>170.25</v>
      </c>
      <c r="E7354" s="12">
        <v>173.95</v>
      </c>
      <c r="F7354" s="12">
        <v>169.8</v>
      </c>
      <c r="G7354" s="12">
        <v>173.3</v>
      </c>
      <c r="H7354" s="12">
        <v>172.28441663110985</v>
      </c>
      <c r="I7354">
        <v>105465</v>
      </c>
      <c r="J7354">
        <v>1047</v>
      </c>
      <c r="K7354" s="12">
        <v>18169976</v>
      </c>
      <c r="L7354">
        <v>37895</v>
      </c>
      <c r="M7354">
        <v>35.93</v>
      </c>
      <c r="N7354">
        <v>4.1500000000000004</v>
      </c>
      <c r="O7354">
        <v>3.05</v>
      </c>
      <c r="P7354">
        <f xml:space="preserve"> IF(Stock_Info[[#This Row],[Close Price]] &gt; Stock_Info[[#This Row],[Open Price]], 1, 0)</f>
        <v>1</v>
      </c>
      <c r="Q7354" t="str">
        <f>IF(AND(Stock_Info[[#This Row],[% Deli. Qty to Traded Qty]]&gt;80,Stock_Info[[#This Row],[No. of Trades]]&lt;3000),"Unusual Day","")</f>
        <v/>
      </c>
      <c r="R7354" t="str">
        <f>IF(AND(Stock_Info[[#This Row],[Spread High-Low]] &lt; 10, Stock_Info[[#This Row],[% Deli. Qty to Traded Qty]] &gt; 90), "Good Day", "")</f>
        <v/>
      </c>
    </row>
    <row r="7355" spans="1:18">
      <c r="A7355" t="s">
        <v>69</v>
      </c>
      <c r="B7355" s="1">
        <v>45756</v>
      </c>
      <c r="C7355" s="1" t="str">
        <f>"WEEK" &amp;" " &amp;  INT((DAY(Stock_Info[[#This Row],[Date]])+WEEKDAY(DATE(YEAR(Stock_Info[[#This Row],[Date]]),MONTH(Stock_Info[[#This Row],[Date]]),1))-1)/7)+1</f>
        <v>WEEK 2</v>
      </c>
      <c r="D7355" s="12">
        <v>169.95</v>
      </c>
      <c r="E7355" s="12">
        <v>170.35</v>
      </c>
      <c r="F7355" s="12">
        <v>165.05</v>
      </c>
      <c r="G7355" s="12">
        <v>168.55</v>
      </c>
      <c r="H7355" s="12">
        <v>167.69571840051307</v>
      </c>
      <c r="I7355">
        <v>174631</v>
      </c>
      <c r="J7355">
        <v>2494</v>
      </c>
      <c r="K7355" s="12">
        <v>29284871</v>
      </c>
      <c r="L7355">
        <v>46296</v>
      </c>
      <c r="M7355">
        <v>26.51</v>
      </c>
      <c r="N7355">
        <v>5.3</v>
      </c>
      <c r="O7355">
        <v>-1.4</v>
      </c>
      <c r="P7355">
        <f xml:space="preserve"> IF(Stock_Info[[#This Row],[Close Price]] &gt; Stock_Info[[#This Row],[Open Price]], 1, 0)</f>
        <v>0</v>
      </c>
      <c r="Q7355" t="str">
        <f>IF(AND(Stock_Info[[#This Row],[% Deli. Qty to Traded Qty]]&gt;80,Stock_Info[[#This Row],[No. of Trades]]&lt;3000),"Unusual Day","")</f>
        <v/>
      </c>
      <c r="R7355" t="str">
        <f>IF(AND(Stock_Info[[#This Row],[Spread High-Low]] &lt; 10, Stock_Info[[#This Row],[% Deli. Qty to Traded Qty]] &gt; 90), "Good Day", "")</f>
        <v/>
      </c>
    </row>
    <row r="7356" spans="1:18">
      <c r="A7356" t="s">
        <v>69</v>
      </c>
      <c r="B7356" s="1">
        <v>45755</v>
      </c>
      <c r="C7356" s="1" t="str">
        <f>"WEEK" &amp;" " &amp;  INT((DAY(Stock_Info[[#This Row],[Date]])+WEEKDAY(DATE(YEAR(Stock_Info[[#This Row],[Date]]),MONTH(Stock_Info[[#This Row],[Date]]),1))-1)/7)+1</f>
        <v>WEEK 2</v>
      </c>
      <c r="D7356" s="12">
        <v>173.5</v>
      </c>
      <c r="E7356" s="12">
        <v>174.75</v>
      </c>
      <c r="F7356" s="12">
        <v>167.8</v>
      </c>
      <c r="G7356" s="12">
        <v>169.95</v>
      </c>
      <c r="H7356" s="12">
        <v>170.31734150480659</v>
      </c>
      <c r="I7356">
        <v>187971</v>
      </c>
      <c r="J7356">
        <v>2355</v>
      </c>
      <c r="K7356" s="12">
        <v>32014721</v>
      </c>
      <c r="L7356">
        <v>66326</v>
      </c>
      <c r="M7356">
        <v>35.29</v>
      </c>
      <c r="N7356">
        <v>6.95</v>
      </c>
      <c r="O7356">
        <v>-3.55</v>
      </c>
      <c r="P7356">
        <f xml:space="preserve"> IF(Stock_Info[[#This Row],[Close Price]] &gt; Stock_Info[[#This Row],[Open Price]], 1, 0)</f>
        <v>0</v>
      </c>
      <c r="Q7356" t="str">
        <f>IF(AND(Stock_Info[[#This Row],[% Deli. Qty to Traded Qty]]&gt;80,Stock_Info[[#This Row],[No. of Trades]]&lt;3000),"Unusual Day","")</f>
        <v/>
      </c>
      <c r="R7356" t="str">
        <f>IF(AND(Stock_Info[[#This Row],[Spread High-Low]] &lt; 10, Stock_Info[[#This Row],[% Deli. Qty to Traded Qty]] &gt; 90), "Good Day", "")</f>
        <v/>
      </c>
    </row>
    <row r="7357" spans="1:18">
      <c r="A7357" t="s">
        <v>69</v>
      </c>
      <c r="B7357" s="1">
        <v>45754</v>
      </c>
      <c r="C7357" s="1" t="str">
        <f>"WEEK" &amp;" " &amp;  INT((DAY(Stock_Info[[#This Row],[Date]])+WEEKDAY(DATE(YEAR(Stock_Info[[#This Row],[Date]]),MONTH(Stock_Info[[#This Row],[Date]]),1))-1)/7)+1</f>
        <v>WEEK 2</v>
      </c>
      <c r="D7357" s="12">
        <v>167.9</v>
      </c>
      <c r="E7357" s="12">
        <v>170.8</v>
      </c>
      <c r="F7357" s="12">
        <v>164.75</v>
      </c>
      <c r="G7357" s="12">
        <v>169.8</v>
      </c>
      <c r="H7357" s="12">
        <v>167.68474619585447</v>
      </c>
      <c r="I7357">
        <v>180001</v>
      </c>
      <c r="J7357">
        <v>2343</v>
      </c>
      <c r="K7357" s="12">
        <v>30183422</v>
      </c>
      <c r="L7357">
        <v>58389</v>
      </c>
      <c r="M7357">
        <v>32.44</v>
      </c>
      <c r="N7357">
        <v>6.05</v>
      </c>
      <c r="O7357">
        <v>1.9</v>
      </c>
      <c r="P7357">
        <f xml:space="preserve"> IF(Stock_Info[[#This Row],[Close Price]] &gt; Stock_Info[[#This Row],[Open Price]], 1, 0)</f>
        <v>1</v>
      </c>
      <c r="Q7357" t="str">
        <f>IF(AND(Stock_Info[[#This Row],[% Deli. Qty to Traded Qty]]&gt;80,Stock_Info[[#This Row],[No. of Trades]]&lt;3000),"Unusual Day","")</f>
        <v/>
      </c>
      <c r="R7357" t="str">
        <f>IF(AND(Stock_Info[[#This Row],[Spread High-Low]] &lt; 10, Stock_Info[[#This Row],[% Deli. Qty to Traded Qty]] &gt; 90), "Good Day", "")</f>
        <v/>
      </c>
    </row>
    <row r="7358" spans="1:18">
      <c r="A7358" t="s">
        <v>69</v>
      </c>
      <c r="B7358" s="1">
        <v>45751</v>
      </c>
      <c r="C7358" s="1" t="str">
        <f>"WEEK" &amp;" " &amp;  INT((DAY(Stock_Info[[#This Row],[Date]])+WEEKDAY(DATE(YEAR(Stock_Info[[#This Row],[Date]]),MONTH(Stock_Info[[#This Row],[Date]]),1))-1)/7)+1</f>
        <v>WEEK 1</v>
      </c>
      <c r="D7358" s="12">
        <v>175.55</v>
      </c>
      <c r="E7358" s="12">
        <v>178.5</v>
      </c>
      <c r="F7358" s="12">
        <v>171</v>
      </c>
      <c r="G7358" s="12">
        <v>175.5</v>
      </c>
      <c r="H7358" s="12">
        <v>174.76585012689648</v>
      </c>
      <c r="I7358">
        <v>502772</v>
      </c>
      <c r="J7358">
        <v>4981</v>
      </c>
      <c r="K7358" s="12">
        <v>87867376</v>
      </c>
      <c r="L7358">
        <v>132073</v>
      </c>
      <c r="M7358">
        <v>26.27</v>
      </c>
      <c r="N7358">
        <v>7.5</v>
      </c>
      <c r="O7358">
        <v>-0.05</v>
      </c>
      <c r="P7358">
        <f xml:space="preserve"> IF(Stock_Info[[#This Row],[Close Price]] &gt; Stock_Info[[#This Row],[Open Price]], 1, 0)</f>
        <v>0</v>
      </c>
      <c r="Q7358" t="str">
        <f>IF(AND(Stock_Info[[#This Row],[% Deli. Qty to Traded Qty]]&gt;80,Stock_Info[[#This Row],[No. of Trades]]&lt;3000),"Unusual Day","")</f>
        <v/>
      </c>
      <c r="R7358" t="str">
        <f>IF(AND(Stock_Info[[#This Row],[Spread High-Low]] &lt; 10, Stock_Info[[#This Row],[% Deli. Qty to Traded Qty]] &gt; 90), "Good Day", "")</f>
        <v/>
      </c>
    </row>
    <row r="7359" spans="1:18">
      <c r="A7359" t="s">
        <v>69</v>
      </c>
      <c r="B7359" s="1">
        <v>45750</v>
      </c>
      <c r="C7359" s="1" t="str">
        <f>"WEEK" &amp;" " &amp;  INT((DAY(Stock_Info[[#This Row],[Date]])+WEEKDAY(DATE(YEAR(Stock_Info[[#This Row],[Date]]),MONTH(Stock_Info[[#This Row],[Date]]),1))-1)/7)+1</f>
        <v>WEEK 1</v>
      </c>
      <c r="D7359" s="12">
        <v>168.85</v>
      </c>
      <c r="E7359" s="12">
        <v>176</v>
      </c>
      <c r="F7359" s="12">
        <v>168.85</v>
      </c>
      <c r="G7359" s="12">
        <v>175.5</v>
      </c>
      <c r="H7359" s="12">
        <v>173.8443285427291</v>
      </c>
      <c r="I7359">
        <v>258840</v>
      </c>
      <c r="J7359">
        <v>2273</v>
      </c>
      <c r="K7359" s="12">
        <v>44997866</v>
      </c>
      <c r="L7359">
        <v>99741</v>
      </c>
      <c r="M7359">
        <v>38.53</v>
      </c>
      <c r="N7359">
        <v>7.15</v>
      </c>
      <c r="O7359">
        <v>6.65</v>
      </c>
      <c r="P7359">
        <f xml:space="preserve"> IF(Stock_Info[[#This Row],[Close Price]] &gt; Stock_Info[[#This Row],[Open Price]], 1, 0)</f>
        <v>1</v>
      </c>
      <c r="Q7359" t="str">
        <f>IF(AND(Stock_Info[[#This Row],[% Deli. Qty to Traded Qty]]&gt;80,Stock_Info[[#This Row],[No. of Trades]]&lt;3000),"Unusual Day","")</f>
        <v/>
      </c>
      <c r="R7359" t="str">
        <f>IF(AND(Stock_Info[[#This Row],[Spread High-Low]] &lt; 10, Stock_Info[[#This Row],[% Deli. Qty to Traded Qty]] &gt; 90), "Good Day", "")</f>
        <v/>
      </c>
    </row>
    <row r="7360" spans="1:18">
      <c r="A7360" t="s">
        <v>69</v>
      </c>
      <c r="B7360" s="1">
        <v>45749</v>
      </c>
      <c r="C7360" s="1" t="str">
        <f>"WEEK" &amp;" " &amp;  INT((DAY(Stock_Info[[#This Row],[Date]])+WEEKDAY(DATE(YEAR(Stock_Info[[#This Row],[Date]]),MONTH(Stock_Info[[#This Row],[Date]]),1))-1)/7)+1</f>
        <v>WEEK 1</v>
      </c>
      <c r="D7360" s="12">
        <v>176.3</v>
      </c>
      <c r="E7360" s="12">
        <v>176.55</v>
      </c>
      <c r="F7360" s="12">
        <v>168.35</v>
      </c>
      <c r="G7360" s="12">
        <v>171.75</v>
      </c>
      <c r="H7360" s="12">
        <v>171.05264284787404</v>
      </c>
      <c r="I7360">
        <v>462380</v>
      </c>
      <c r="J7360">
        <v>4151</v>
      </c>
      <c r="K7360" s="12">
        <v>79091321</v>
      </c>
      <c r="L7360">
        <v>84852</v>
      </c>
      <c r="M7360">
        <v>18.350000000000001</v>
      </c>
      <c r="N7360">
        <v>8.1999999999999993</v>
      </c>
      <c r="O7360">
        <v>-4.55</v>
      </c>
      <c r="P7360">
        <f xml:space="preserve"> IF(Stock_Info[[#This Row],[Close Price]] &gt; Stock_Info[[#This Row],[Open Price]], 1, 0)</f>
        <v>0</v>
      </c>
      <c r="Q7360" t="str">
        <f>IF(AND(Stock_Info[[#This Row],[% Deli. Qty to Traded Qty]]&gt;80,Stock_Info[[#This Row],[No. of Trades]]&lt;3000),"Unusual Day","")</f>
        <v/>
      </c>
      <c r="R7360" t="str">
        <f>IF(AND(Stock_Info[[#This Row],[Spread High-Low]] &lt; 10, Stock_Info[[#This Row],[% Deli. Qty to Traded Qty]] &gt; 90), "Good Day", "")</f>
        <v/>
      </c>
    </row>
    <row r="7361" spans="1:18">
      <c r="A7361" t="s">
        <v>69</v>
      </c>
      <c r="B7361" s="1">
        <v>45748</v>
      </c>
      <c r="C7361" s="1" t="str">
        <f>"WEEK" &amp;" " &amp;  INT((DAY(Stock_Info[[#This Row],[Date]])+WEEKDAY(DATE(YEAR(Stock_Info[[#This Row],[Date]]),MONTH(Stock_Info[[#This Row],[Date]]),1))-1)/7)+1</f>
        <v>WEEK 1</v>
      </c>
      <c r="D7361" s="12">
        <v>173</v>
      </c>
      <c r="E7361" s="12">
        <v>177.6</v>
      </c>
      <c r="F7361" s="12">
        <v>172.6</v>
      </c>
      <c r="G7361" s="12">
        <v>176.5</v>
      </c>
      <c r="H7361" s="12">
        <v>175.60945713155982</v>
      </c>
      <c r="I7361">
        <v>361653</v>
      </c>
      <c r="J7361">
        <v>4150</v>
      </c>
      <c r="K7361" s="12">
        <v>63509687</v>
      </c>
      <c r="L7361">
        <v>116651</v>
      </c>
      <c r="M7361">
        <v>32.25</v>
      </c>
      <c r="N7361">
        <v>5</v>
      </c>
      <c r="O7361">
        <v>3.5</v>
      </c>
      <c r="P7361">
        <f xml:space="preserve"> IF(Stock_Info[[#This Row],[Close Price]] &gt; Stock_Info[[#This Row],[Open Price]], 1, 0)</f>
        <v>1</v>
      </c>
      <c r="Q7361" t="str">
        <f>IF(AND(Stock_Info[[#This Row],[% Deli. Qty to Traded Qty]]&gt;80,Stock_Info[[#This Row],[No. of Trades]]&lt;3000),"Unusual Day","")</f>
        <v/>
      </c>
      <c r="R7361" t="str">
        <f>IF(AND(Stock_Info[[#This Row],[Spread High-Low]] &lt; 10, Stock_Info[[#This Row],[% Deli. Qty to Traded Qty]] &gt; 90), "Good Day", "")</f>
        <v/>
      </c>
    </row>
    <row r="7362" spans="1:18">
      <c r="A7362" t="s">
        <v>69</v>
      </c>
      <c r="B7362" s="1">
        <v>45744</v>
      </c>
      <c r="C7362" s="1" t="str">
        <f>"WEEK" &amp;" " &amp;  INT((DAY(Stock_Info[[#This Row],[Date]])+WEEKDAY(DATE(YEAR(Stock_Info[[#This Row],[Date]]),MONTH(Stock_Info[[#This Row],[Date]]),1))-1)/7)+1</f>
        <v>WEEK 5</v>
      </c>
      <c r="D7362" s="12">
        <v>177.15</v>
      </c>
      <c r="E7362" s="12">
        <v>180.5</v>
      </c>
      <c r="F7362" s="12">
        <v>172.6</v>
      </c>
      <c r="G7362" s="12">
        <v>173.85</v>
      </c>
      <c r="H7362" s="12">
        <v>176.28040941351111</v>
      </c>
      <c r="I7362">
        <v>520061</v>
      </c>
      <c r="J7362">
        <v>5007</v>
      </c>
      <c r="K7362" s="12">
        <v>91676566</v>
      </c>
      <c r="L7362">
        <v>231544</v>
      </c>
      <c r="M7362">
        <v>44.52</v>
      </c>
      <c r="N7362">
        <v>7.9</v>
      </c>
      <c r="O7362">
        <v>-3.3</v>
      </c>
      <c r="P7362">
        <f xml:space="preserve"> IF(Stock_Info[[#This Row],[Close Price]] &gt; Stock_Info[[#This Row],[Open Price]], 1, 0)</f>
        <v>0</v>
      </c>
      <c r="Q7362" t="str">
        <f>IF(AND(Stock_Info[[#This Row],[% Deli. Qty to Traded Qty]]&gt;80,Stock_Info[[#This Row],[No. of Trades]]&lt;3000),"Unusual Day","")</f>
        <v/>
      </c>
      <c r="R7362" t="str">
        <f>IF(AND(Stock_Info[[#This Row],[Spread High-Low]] &lt; 10, Stock_Info[[#This Row],[% Deli. Qty to Traded Qty]] &gt; 90), "Good Day", "")</f>
        <v/>
      </c>
    </row>
    <row r="7363" spans="1:18">
      <c r="A7363" t="s">
        <v>69</v>
      </c>
      <c r="B7363" s="1">
        <v>45743</v>
      </c>
      <c r="C7363" s="1" t="str">
        <f>"WEEK" &amp;" " &amp;  INT((DAY(Stock_Info[[#This Row],[Date]])+WEEKDAY(DATE(YEAR(Stock_Info[[#This Row],[Date]]),MONTH(Stock_Info[[#This Row],[Date]]),1))-1)/7)+1</f>
        <v>WEEK 5</v>
      </c>
      <c r="D7363" s="12">
        <v>177.5</v>
      </c>
      <c r="E7363" s="12">
        <v>180.15</v>
      </c>
      <c r="F7363" s="12">
        <v>175.4</v>
      </c>
      <c r="G7363" s="12">
        <v>177.05</v>
      </c>
      <c r="H7363" s="12">
        <v>177.34467387088839</v>
      </c>
      <c r="I7363">
        <v>662667</v>
      </c>
      <c r="J7363">
        <v>5791</v>
      </c>
      <c r="K7363" s="12">
        <v>117520463</v>
      </c>
      <c r="L7363">
        <v>275155</v>
      </c>
      <c r="M7363">
        <v>41.52</v>
      </c>
      <c r="N7363">
        <v>4.75</v>
      </c>
      <c r="O7363">
        <v>-0.45</v>
      </c>
      <c r="P7363">
        <f xml:space="preserve"> IF(Stock_Info[[#This Row],[Close Price]] &gt; Stock_Info[[#This Row],[Open Price]], 1, 0)</f>
        <v>0</v>
      </c>
      <c r="Q7363" t="str">
        <f>IF(AND(Stock_Info[[#This Row],[% Deli. Qty to Traded Qty]]&gt;80,Stock_Info[[#This Row],[No. of Trades]]&lt;3000),"Unusual Day","")</f>
        <v/>
      </c>
      <c r="R7363" t="str">
        <f>IF(AND(Stock_Info[[#This Row],[Spread High-Low]] &lt; 10, Stock_Info[[#This Row],[% Deli. Qty to Traded Qty]] &gt; 90), "Good Day", "")</f>
        <v/>
      </c>
    </row>
    <row r="7364" spans="1:18">
      <c r="A7364" t="s">
        <v>69</v>
      </c>
      <c r="B7364" s="1">
        <v>45742</v>
      </c>
      <c r="C7364" s="1" t="str">
        <f>"WEEK" &amp;" " &amp;  INT((DAY(Stock_Info[[#This Row],[Date]])+WEEKDAY(DATE(YEAR(Stock_Info[[#This Row],[Date]]),MONTH(Stock_Info[[#This Row],[Date]]),1))-1)/7)+1</f>
        <v>WEEK 5</v>
      </c>
      <c r="D7364" s="12">
        <v>175</v>
      </c>
      <c r="E7364" s="12">
        <v>181.9</v>
      </c>
      <c r="F7364" s="12">
        <v>174.7</v>
      </c>
      <c r="G7364" s="12">
        <v>179.1</v>
      </c>
      <c r="H7364" s="12">
        <v>179.38073206721964</v>
      </c>
      <c r="I7364">
        <v>920981</v>
      </c>
      <c r="J7364">
        <v>9520</v>
      </c>
      <c r="K7364" s="12">
        <v>165206246</v>
      </c>
      <c r="L7364">
        <v>383874</v>
      </c>
      <c r="M7364">
        <v>41.68</v>
      </c>
      <c r="N7364">
        <v>7.2</v>
      </c>
      <c r="O7364">
        <v>4.0999999999999996</v>
      </c>
      <c r="P7364">
        <f xml:space="preserve"> IF(Stock_Info[[#This Row],[Close Price]] &gt; Stock_Info[[#This Row],[Open Price]], 1, 0)</f>
        <v>1</v>
      </c>
      <c r="Q7364" t="str">
        <f>IF(AND(Stock_Info[[#This Row],[% Deli. Qty to Traded Qty]]&gt;80,Stock_Info[[#This Row],[No. of Trades]]&lt;3000),"Unusual Day","")</f>
        <v/>
      </c>
      <c r="R7364" t="str">
        <f>IF(AND(Stock_Info[[#This Row],[Spread High-Low]] &lt; 10, Stock_Info[[#This Row],[% Deli. Qty to Traded Qty]] &gt; 90), "Good Day", "")</f>
        <v/>
      </c>
    </row>
    <row r="7365" spans="1:18">
      <c r="A7365" t="s">
        <v>69</v>
      </c>
      <c r="B7365" s="1">
        <v>45741</v>
      </c>
      <c r="C7365" s="1" t="str">
        <f>"WEEK" &amp;" " &amp;  INT((DAY(Stock_Info[[#This Row],[Date]])+WEEKDAY(DATE(YEAR(Stock_Info[[#This Row],[Date]]),MONTH(Stock_Info[[#This Row],[Date]]),1))-1)/7)+1</f>
        <v>WEEK 5</v>
      </c>
      <c r="D7365" s="12">
        <v>177.7</v>
      </c>
      <c r="E7365" s="12">
        <v>177.7</v>
      </c>
      <c r="F7365" s="12">
        <v>173.85</v>
      </c>
      <c r="G7365" s="12">
        <v>175.25</v>
      </c>
      <c r="H7365" s="12">
        <v>175.4518658930096</v>
      </c>
      <c r="I7365">
        <v>621981</v>
      </c>
      <c r="J7365">
        <v>6600</v>
      </c>
      <c r="K7365" s="12">
        <v>109127727</v>
      </c>
      <c r="L7365">
        <v>282248</v>
      </c>
      <c r="M7365">
        <v>45.38</v>
      </c>
      <c r="N7365">
        <v>3.85</v>
      </c>
      <c r="O7365">
        <v>-2.4500000000000002</v>
      </c>
      <c r="P7365">
        <f xml:space="preserve"> IF(Stock_Info[[#This Row],[Close Price]] &gt; Stock_Info[[#This Row],[Open Price]], 1, 0)</f>
        <v>0</v>
      </c>
      <c r="Q7365" t="str">
        <f>IF(AND(Stock_Info[[#This Row],[% Deli. Qty to Traded Qty]]&gt;80,Stock_Info[[#This Row],[No. of Trades]]&lt;3000),"Unusual Day","")</f>
        <v/>
      </c>
      <c r="R7365" t="str">
        <f>IF(AND(Stock_Info[[#This Row],[Spread High-Low]] &lt; 10, Stock_Info[[#This Row],[% Deli. Qty to Traded Qty]] &gt; 90), "Good Day", "")</f>
        <v/>
      </c>
    </row>
    <row r="7366" spans="1:18">
      <c r="A7366" t="s">
        <v>69</v>
      </c>
      <c r="B7366" s="1">
        <v>45740</v>
      </c>
      <c r="C7366" s="1" t="str">
        <f>"WEEK" &amp;" " &amp;  INT((DAY(Stock_Info[[#This Row],[Date]])+WEEKDAY(DATE(YEAR(Stock_Info[[#This Row],[Date]]),MONTH(Stock_Info[[#This Row],[Date]]),1))-1)/7)+1</f>
        <v>WEEK 5</v>
      </c>
      <c r="D7366" s="12">
        <v>168.35</v>
      </c>
      <c r="E7366" s="12">
        <v>177</v>
      </c>
      <c r="F7366" s="12">
        <v>167.5</v>
      </c>
      <c r="G7366" s="12">
        <v>175.25</v>
      </c>
      <c r="H7366" s="12">
        <v>174.54738389835211</v>
      </c>
      <c r="I7366">
        <v>504644</v>
      </c>
      <c r="J7366">
        <v>3842</v>
      </c>
      <c r="K7366" s="12">
        <v>88084290</v>
      </c>
      <c r="L7366">
        <v>230782</v>
      </c>
      <c r="M7366">
        <v>45.73</v>
      </c>
      <c r="N7366">
        <v>9.5</v>
      </c>
      <c r="O7366">
        <v>6.9</v>
      </c>
      <c r="P7366">
        <f xml:space="preserve"> IF(Stock_Info[[#This Row],[Close Price]] &gt; Stock_Info[[#This Row],[Open Price]], 1, 0)</f>
        <v>1</v>
      </c>
      <c r="Q7366" t="str">
        <f>IF(AND(Stock_Info[[#This Row],[% Deli. Qty to Traded Qty]]&gt;80,Stock_Info[[#This Row],[No. of Trades]]&lt;3000),"Unusual Day","")</f>
        <v/>
      </c>
      <c r="R7366" t="str">
        <f>IF(AND(Stock_Info[[#This Row],[Spread High-Low]] &lt; 10, Stock_Info[[#This Row],[% Deli. Qty to Traded Qty]] &gt; 90), "Good Day", "")</f>
        <v/>
      </c>
    </row>
    <row r="7367" spans="1:18">
      <c r="A7367" t="s">
        <v>69</v>
      </c>
      <c r="B7367" s="1">
        <v>45737</v>
      </c>
      <c r="C7367" s="1" t="str">
        <f>"WEEK" &amp;" " &amp;  INT((DAY(Stock_Info[[#This Row],[Date]])+WEEKDAY(DATE(YEAR(Stock_Info[[#This Row],[Date]]),MONTH(Stock_Info[[#This Row],[Date]]),1))-1)/7)+1</f>
        <v>WEEK 4</v>
      </c>
      <c r="D7367" s="12">
        <v>164.75</v>
      </c>
      <c r="E7367" s="12">
        <v>169.05</v>
      </c>
      <c r="F7367" s="12">
        <v>164.75</v>
      </c>
      <c r="G7367" s="12">
        <v>168.25</v>
      </c>
      <c r="H7367" s="12">
        <v>167.53906557134323</v>
      </c>
      <c r="I7367">
        <v>391726</v>
      </c>
      <c r="J7367">
        <v>3249</v>
      </c>
      <c r="K7367" s="12">
        <v>65629408</v>
      </c>
      <c r="L7367">
        <v>172004</v>
      </c>
      <c r="M7367">
        <v>43.91</v>
      </c>
      <c r="N7367">
        <v>4.3</v>
      </c>
      <c r="O7367">
        <v>3.5</v>
      </c>
      <c r="P7367">
        <f xml:space="preserve"> IF(Stock_Info[[#This Row],[Close Price]] &gt; Stock_Info[[#This Row],[Open Price]], 1, 0)</f>
        <v>1</v>
      </c>
      <c r="Q7367" t="str">
        <f>IF(AND(Stock_Info[[#This Row],[% Deli. Qty to Traded Qty]]&gt;80,Stock_Info[[#This Row],[No. of Trades]]&lt;3000),"Unusual Day","")</f>
        <v/>
      </c>
      <c r="R7367" t="str">
        <f>IF(AND(Stock_Info[[#This Row],[Spread High-Low]] &lt; 10, Stock_Info[[#This Row],[% Deli. Qty to Traded Qty]] &gt; 90), "Good Day", "")</f>
        <v/>
      </c>
    </row>
    <row r="7368" spans="1:18">
      <c r="A7368" t="s">
        <v>69</v>
      </c>
      <c r="B7368" s="1">
        <v>45736</v>
      </c>
      <c r="C7368" s="1" t="str">
        <f>"WEEK" &amp;" " &amp;  INT((DAY(Stock_Info[[#This Row],[Date]])+WEEKDAY(DATE(YEAR(Stock_Info[[#This Row],[Date]]),MONTH(Stock_Info[[#This Row],[Date]]),1))-1)/7)+1</f>
        <v>WEEK 4</v>
      </c>
      <c r="D7368" s="12">
        <v>166.6</v>
      </c>
      <c r="E7368" s="12">
        <v>170.15</v>
      </c>
      <c r="F7368" s="12">
        <v>164</v>
      </c>
      <c r="G7368" s="12">
        <v>164.8</v>
      </c>
      <c r="H7368" s="12">
        <v>166.29701046524713</v>
      </c>
      <c r="I7368">
        <v>399895</v>
      </c>
      <c r="J7368">
        <v>4400</v>
      </c>
      <c r="K7368" s="12">
        <v>66501343</v>
      </c>
      <c r="L7368">
        <v>206920</v>
      </c>
      <c r="M7368">
        <v>51.74</v>
      </c>
      <c r="N7368">
        <v>6.15</v>
      </c>
      <c r="O7368">
        <v>-1.8</v>
      </c>
      <c r="P7368">
        <f xml:space="preserve"> IF(Stock_Info[[#This Row],[Close Price]] &gt; Stock_Info[[#This Row],[Open Price]], 1, 0)</f>
        <v>0</v>
      </c>
      <c r="Q7368" t="str">
        <f>IF(AND(Stock_Info[[#This Row],[% Deli. Qty to Traded Qty]]&gt;80,Stock_Info[[#This Row],[No. of Trades]]&lt;3000),"Unusual Day","")</f>
        <v/>
      </c>
      <c r="R7368" t="str">
        <f>IF(AND(Stock_Info[[#This Row],[Spread High-Low]] &lt; 10, Stock_Info[[#This Row],[% Deli. Qty to Traded Qty]] &gt; 90), "Good Day", "")</f>
        <v/>
      </c>
    </row>
    <row r="7369" spans="1:18">
      <c r="A7369" t="s">
        <v>69</v>
      </c>
      <c r="B7369" s="1">
        <v>45735</v>
      </c>
      <c r="C7369" s="1" t="str">
        <f>"WEEK" &amp;" " &amp;  INT((DAY(Stock_Info[[#This Row],[Date]])+WEEKDAY(DATE(YEAR(Stock_Info[[#This Row],[Date]]),MONTH(Stock_Info[[#This Row],[Date]]),1))-1)/7)+1</f>
        <v>WEEK 4</v>
      </c>
      <c r="D7369" s="12">
        <v>162.55000000000001</v>
      </c>
      <c r="E7369" s="12">
        <v>168.1</v>
      </c>
      <c r="F7369" s="12">
        <v>162.55000000000001</v>
      </c>
      <c r="G7369" s="12">
        <v>167.5</v>
      </c>
      <c r="H7369" s="12">
        <v>165.52466252862482</v>
      </c>
      <c r="I7369">
        <v>265504</v>
      </c>
      <c r="J7369">
        <v>2125</v>
      </c>
      <c r="K7369" s="12">
        <v>43947460</v>
      </c>
      <c r="L7369">
        <v>89184</v>
      </c>
      <c r="M7369">
        <v>33.590000000000003</v>
      </c>
      <c r="N7369">
        <v>5.55</v>
      </c>
      <c r="O7369">
        <v>4.95</v>
      </c>
      <c r="P7369">
        <f xml:space="preserve"> IF(Stock_Info[[#This Row],[Close Price]] &gt; Stock_Info[[#This Row],[Open Price]], 1, 0)</f>
        <v>1</v>
      </c>
      <c r="Q7369" t="str">
        <f>IF(AND(Stock_Info[[#This Row],[% Deli. Qty to Traded Qty]]&gt;80,Stock_Info[[#This Row],[No. of Trades]]&lt;3000),"Unusual Day","")</f>
        <v/>
      </c>
      <c r="R7369" t="str">
        <f>IF(AND(Stock_Info[[#This Row],[Spread High-Low]] &lt; 10, Stock_Info[[#This Row],[% Deli. Qty to Traded Qty]] &gt; 90), "Good Day", "")</f>
        <v/>
      </c>
    </row>
    <row r="7370" spans="1:18">
      <c r="A7370" t="s">
        <v>69</v>
      </c>
      <c r="B7370" s="1">
        <v>45734</v>
      </c>
      <c r="C7370" s="1" t="str">
        <f>"WEEK" &amp;" " &amp;  INT((DAY(Stock_Info[[#This Row],[Date]])+WEEKDAY(DATE(YEAR(Stock_Info[[#This Row],[Date]]),MONTH(Stock_Info[[#This Row],[Date]]),1))-1)/7)+1</f>
        <v>WEEK 4</v>
      </c>
      <c r="D7370" s="12">
        <v>155.6</v>
      </c>
      <c r="E7370" s="12">
        <v>162.80000000000001</v>
      </c>
      <c r="F7370" s="12">
        <v>155.25</v>
      </c>
      <c r="G7370" s="12">
        <v>162.19999999999999</v>
      </c>
      <c r="H7370" s="12">
        <v>159.14862192147118</v>
      </c>
      <c r="I7370">
        <v>524317</v>
      </c>
      <c r="J7370">
        <v>3139</v>
      </c>
      <c r="K7370" s="12">
        <v>83444328</v>
      </c>
      <c r="L7370">
        <v>242496</v>
      </c>
      <c r="M7370">
        <v>46.25</v>
      </c>
      <c r="N7370">
        <v>7.55</v>
      </c>
      <c r="O7370">
        <v>6.6</v>
      </c>
      <c r="P7370">
        <f xml:space="preserve"> IF(Stock_Info[[#This Row],[Close Price]] &gt; Stock_Info[[#This Row],[Open Price]], 1, 0)</f>
        <v>1</v>
      </c>
      <c r="Q7370" t="str">
        <f>IF(AND(Stock_Info[[#This Row],[% Deli. Qty to Traded Qty]]&gt;80,Stock_Info[[#This Row],[No. of Trades]]&lt;3000),"Unusual Day","")</f>
        <v/>
      </c>
      <c r="R7370" t="str">
        <f>IF(AND(Stock_Info[[#This Row],[Spread High-Low]] &lt; 10, Stock_Info[[#This Row],[% Deli. Qty to Traded Qty]] &gt; 90), "Good Day", "")</f>
        <v/>
      </c>
    </row>
    <row r="7371" spans="1:18">
      <c r="A7371" t="s">
        <v>69</v>
      </c>
      <c r="B7371" s="1">
        <v>45733</v>
      </c>
      <c r="C7371" s="1" t="str">
        <f>"WEEK" &amp;" " &amp;  INT((DAY(Stock_Info[[#This Row],[Date]])+WEEKDAY(DATE(YEAR(Stock_Info[[#This Row],[Date]]),MONTH(Stock_Info[[#This Row],[Date]]),1))-1)/7)+1</f>
        <v>WEEK 4</v>
      </c>
      <c r="D7371" s="12">
        <v>157</v>
      </c>
      <c r="E7371" s="12">
        <v>159.30000000000001</v>
      </c>
      <c r="F7371" s="12">
        <v>153.94999999999999</v>
      </c>
      <c r="G7371" s="12">
        <v>154.35</v>
      </c>
      <c r="H7371" s="12">
        <v>156.47399118906284</v>
      </c>
      <c r="I7371">
        <v>145047</v>
      </c>
      <c r="J7371">
        <v>1104</v>
      </c>
      <c r="K7371" s="12">
        <v>22696083</v>
      </c>
      <c r="L7371">
        <v>51355</v>
      </c>
      <c r="M7371">
        <v>35.409999999999997</v>
      </c>
      <c r="N7371">
        <v>5.35</v>
      </c>
      <c r="O7371">
        <v>-2.65</v>
      </c>
      <c r="P7371">
        <f xml:space="preserve"> IF(Stock_Info[[#This Row],[Close Price]] &gt; Stock_Info[[#This Row],[Open Price]], 1, 0)</f>
        <v>0</v>
      </c>
      <c r="Q7371" t="str">
        <f>IF(AND(Stock_Info[[#This Row],[% Deli. Qty to Traded Qty]]&gt;80,Stock_Info[[#This Row],[No. of Trades]]&lt;3000),"Unusual Day","")</f>
        <v/>
      </c>
      <c r="R7371" t="str">
        <f>IF(AND(Stock_Info[[#This Row],[Spread High-Low]] &lt; 10, Stock_Info[[#This Row],[% Deli. Qty to Traded Qty]] &gt; 90), "Good Day", "")</f>
        <v/>
      </c>
    </row>
    <row r="7372" spans="1:18">
      <c r="A7372" t="s">
        <v>69</v>
      </c>
      <c r="B7372" s="1">
        <v>45729</v>
      </c>
      <c r="C7372" s="1" t="str">
        <f>"WEEK" &amp;" " &amp;  INT((DAY(Stock_Info[[#This Row],[Date]])+WEEKDAY(DATE(YEAR(Stock_Info[[#This Row],[Date]]),MONTH(Stock_Info[[#This Row],[Date]]),1))-1)/7)+1</f>
        <v>WEEK 3</v>
      </c>
      <c r="D7372" s="12">
        <v>156.5</v>
      </c>
      <c r="E7372" s="12">
        <v>157.4</v>
      </c>
      <c r="F7372" s="12">
        <v>154.5</v>
      </c>
      <c r="G7372" s="12">
        <v>155.85</v>
      </c>
      <c r="H7372" s="12">
        <v>155.90260803182781</v>
      </c>
      <c r="I7372">
        <v>136233</v>
      </c>
      <c r="J7372">
        <v>1011</v>
      </c>
      <c r="K7372" s="12">
        <v>21239080</v>
      </c>
      <c r="L7372">
        <v>51742</v>
      </c>
      <c r="M7372">
        <v>37.979999999999997</v>
      </c>
      <c r="N7372">
        <v>2.9</v>
      </c>
      <c r="O7372">
        <v>-0.65</v>
      </c>
      <c r="P7372">
        <f xml:space="preserve"> IF(Stock_Info[[#This Row],[Close Price]] &gt; Stock_Info[[#This Row],[Open Price]], 1, 0)</f>
        <v>0</v>
      </c>
      <c r="Q7372" t="str">
        <f>IF(AND(Stock_Info[[#This Row],[% Deli. Qty to Traded Qty]]&gt;80,Stock_Info[[#This Row],[No. of Trades]]&lt;3000),"Unusual Day","")</f>
        <v/>
      </c>
      <c r="R7372" t="str">
        <f>IF(AND(Stock_Info[[#This Row],[Spread High-Low]] &lt; 10, Stock_Info[[#This Row],[% Deli. Qty to Traded Qty]] &gt; 90), "Good Day", "")</f>
        <v/>
      </c>
    </row>
    <row r="7373" spans="1:18">
      <c r="A7373" t="s">
        <v>69</v>
      </c>
      <c r="B7373" s="1">
        <v>45728</v>
      </c>
      <c r="C7373" s="1" t="str">
        <f>"WEEK" &amp;" " &amp;  INT((DAY(Stock_Info[[#This Row],[Date]])+WEEKDAY(DATE(YEAR(Stock_Info[[#This Row],[Date]]),MONTH(Stock_Info[[#This Row],[Date]]),1))-1)/7)+1</f>
        <v>WEEK 3</v>
      </c>
      <c r="D7373" s="12">
        <v>155.80000000000001</v>
      </c>
      <c r="E7373" s="12">
        <v>159.9</v>
      </c>
      <c r="F7373" s="12">
        <v>155.55000000000001</v>
      </c>
      <c r="G7373" s="12">
        <v>155.94999999999999</v>
      </c>
      <c r="H7373" s="12">
        <v>156.70820749508826</v>
      </c>
      <c r="I7373">
        <v>492696</v>
      </c>
      <c r="J7373">
        <v>3442</v>
      </c>
      <c r="K7373" s="12">
        <v>77209507</v>
      </c>
      <c r="L7373">
        <v>244472</v>
      </c>
      <c r="M7373">
        <v>49.62</v>
      </c>
      <c r="N7373">
        <v>4.3499999999999996</v>
      </c>
      <c r="O7373">
        <v>0.15</v>
      </c>
      <c r="P7373">
        <f xml:space="preserve"> IF(Stock_Info[[#This Row],[Close Price]] &gt; Stock_Info[[#This Row],[Open Price]], 1, 0)</f>
        <v>1</v>
      </c>
      <c r="Q7373" t="str">
        <f>IF(AND(Stock_Info[[#This Row],[% Deli. Qty to Traded Qty]]&gt;80,Stock_Info[[#This Row],[No. of Trades]]&lt;3000),"Unusual Day","")</f>
        <v/>
      </c>
      <c r="R7373" t="str">
        <f>IF(AND(Stock_Info[[#This Row],[Spread High-Low]] &lt; 10, Stock_Info[[#This Row],[% Deli. Qty to Traded Qty]] &gt; 90), "Good Day", "")</f>
        <v/>
      </c>
    </row>
    <row r="7374" spans="1:18">
      <c r="A7374" t="s">
        <v>69</v>
      </c>
      <c r="B7374" s="1">
        <v>45727</v>
      </c>
      <c r="C7374" s="1" t="str">
        <f>"WEEK" &amp;" " &amp;  INT((DAY(Stock_Info[[#This Row],[Date]])+WEEKDAY(DATE(YEAR(Stock_Info[[#This Row],[Date]]),MONTH(Stock_Info[[#This Row],[Date]]),1))-1)/7)+1</f>
        <v>WEEK 3</v>
      </c>
      <c r="D7374" s="12">
        <v>157.15</v>
      </c>
      <c r="E7374" s="12">
        <v>158.75</v>
      </c>
      <c r="F7374" s="12">
        <v>152.65</v>
      </c>
      <c r="G7374" s="12">
        <v>156.05000000000001</v>
      </c>
      <c r="H7374" s="12">
        <v>156.07415163327593</v>
      </c>
      <c r="I7374">
        <v>330930</v>
      </c>
      <c r="J7374">
        <v>2925</v>
      </c>
      <c r="K7374" s="12">
        <v>51649619</v>
      </c>
      <c r="L7374">
        <v>66229</v>
      </c>
      <c r="M7374">
        <v>20.010000000000002</v>
      </c>
      <c r="N7374">
        <v>6.1</v>
      </c>
      <c r="O7374">
        <v>-1.1000000000000001</v>
      </c>
      <c r="P7374">
        <f xml:space="preserve"> IF(Stock_Info[[#This Row],[Close Price]] &gt; Stock_Info[[#This Row],[Open Price]], 1, 0)</f>
        <v>0</v>
      </c>
      <c r="Q7374" t="str">
        <f>IF(AND(Stock_Info[[#This Row],[% Deli. Qty to Traded Qty]]&gt;80,Stock_Info[[#This Row],[No. of Trades]]&lt;3000),"Unusual Day","")</f>
        <v/>
      </c>
      <c r="R7374" t="str">
        <f>IF(AND(Stock_Info[[#This Row],[Spread High-Low]] &lt; 10, Stock_Info[[#This Row],[% Deli. Qty to Traded Qty]] &gt; 90), "Good Day", "")</f>
        <v/>
      </c>
    </row>
    <row r="7375" spans="1:18">
      <c r="A7375" t="s">
        <v>69</v>
      </c>
      <c r="B7375" s="1">
        <v>45726</v>
      </c>
      <c r="C7375" s="1" t="str">
        <f>"WEEK" &amp;" " &amp;  INT((DAY(Stock_Info[[#This Row],[Date]])+WEEKDAY(DATE(YEAR(Stock_Info[[#This Row],[Date]]),MONTH(Stock_Info[[#This Row],[Date]]),1))-1)/7)+1</f>
        <v>WEEK 3</v>
      </c>
      <c r="D7375" s="12">
        <v>164.1</v>
      </c>
      <c r="E7375" s="12">
        <v>165.7</v>
      </c>
      <c r="F7375" s="12">
        <v>158.69999999999999</v>
      </c>
      <c r="G7375" s="12">
        <v>160.35</v>
      </c>
      <c r="H7375" s="12">
        <v>162.330995733881</v>
      </c>
      <c r="I7375">
        <v>239562</v>
      </c>
      <c r="J7375">
        <v>3212</v>
      </c>
      <c r="K7375" s="12">
        <v>38888338</v>
      </c>
      <c r="L7375">
        <v>93317</v>
      </c>
      <c r="M7375">
        <v>38.950000000000003</v>
      </c>
      <c r="N7375">
        <v>7</v>
      </c>
      <c r="O7375">
        <v>-3.75</v>
      </c>
      <c r="P7375">
        <f xml:space="preserve"> IF(Stock_Info[[#This Row],[Close Price]] &gt; Stock_Info[[#This Row],[Open Price]], 1, 0)</f>
        <v>0</v>
      </c>
      <c r="Q7375" t="str">
        <f>IF(AND(Stock_Info[[#This Row],[% Deli. Qty to Traded Qty]]&gt;80,Stock_Info[[#This Row],[No. of Trades]]&lt;3000),"Unusual Day","")</f>
        <v/>
      </c>
      <c r="R7375" t="str">
        <f>IF(AND(Stock_Info[[#This Row],[Spread High-Low]] &lt; 10, Stock_Info[[#This Row],[% Deli. Qty to Traded Qty]] &gt; 90), "Good Day", "")</f>
        <v/>
      </c>
    </row>
    <row r="7376" spans="1:18">
      <c r="A7376" t="s">
        <v>69</v>
      </c>
      <c r="B7376" s="1">
        <v>45723</v>
      </c>
      <c r="C7376" s="1" t="str">
        <f>"WEEK" &amp;" " &amp;  INT((DAY(Stock_Info[[#This Row],[Date]])+WEEKDAY(DATE(YEAR(Stock_Info[[#This Row],[Date]]),MONTH(Stock_Info[[#This Row],[Date]]),1))-1)/7)+1</f>
        <v>WEEK 2</v>
      </c>
      <c r="D7376" s="12">
        <v>162.55000000000001</v>
      </c>
      <c r="E7376" s="12">
        <v>165.8</v>
      </c>
      <c r="F7376" s="12">
        <v>160.15</v>
      </c>
      <c r="G7376" s="12">
        <v>163.85</v>
      </c>
      <c r="H7376" s="12">
        <v>162.79679213925047</v>
      </c>
      <c r="I7376">
        <v>315288</v>
      </c>
      <c r="J7376">
        <v>3139</v>
      </c>
      <c r="K7376" s="12">
        <v>51327875</v>
      </c>
      <c r="L7376">
        <v>108245</v>
      </c>
      <c r="M7376">
        <v>34.33</v>
      </c>
      <c r="N7376">
        <v>5.65</v>
      </c>
      <c r="O7376">
        <v>1.3</v>
      </c>
      <c r="P7376">
        <f xml:space="preserve"> IF(Stock_Info[[#This Row],[Close Price]] &gt; Stock_Info[[#This Row],[Open Price]], 1, 0)</f>
        <v>1</v>
      </c>
      <c r="Q7376" t="str">
        <f>IF(AND(Stock_Info[[#This Row],[% Deli. Qty to Traded Qty]]&gt;80,Stock_Info[[#This Row],[No. of Trades]]&lt;3000),"Unusual Day","")</f>
        <v/>
      </c>
      <c r="R7376" t="str">
        <f>IF(AND(Stock_Info[[#This Row],[Spread High-Low]] &lt; 10, Stock_Info[[#This Row],[% Deli. Qty to Traded Qty]] &gt; 90), "Good Day", "")</f>
        <v/>
      </c>
    </row>
    <row r="7377" spans="1:18">
      <c r="A7377" t="s">
        <v>69</v>
      </c>
      <c r="B7377" s="1">
        <v>45722</v>
      </c>
      <c r="C7377" s="1" t="str">
        <f>"WEEK" &amp;" " &amp;  INT((DAY(Stock_Info[[#This Row],[Date]])+WEEKDAY(DATE(YEAR(Stock_Info[[#This Row],[Date]]),MONTH(Stock_Info[[#This Row],[Date]]),1))-1)/7)+1</f>
        <v>WEEK 2</v>
      </c>
      <c r="D7377" s="12">
        <v>159.1</v>
      </c>
      <c r="E7377" s="12">
        <v>163.95</v>
      </c>
      <c r="F7377" s="12">
        <v>159.1</v>
      </c>
      <c r="G7377" s="12">
        <v>162.69999999999999</v>
      </c>
      <c r="H7377" s="12">
        <v>161.79418194493383</v>
      </c>
      <c r="I7377">
        <v>791811</v>
      </c>
      <c r="J7377">
        <v>3080</v>
      </c>
      <c r="K7377" s="12">
        <v>128110413</v>
      </c>
      <c r="L7377">
        <v>610484</v>
      </c>
      <c r="M7377">
        <v>77.099999999999994</v>
      </c>
      <c r="N7377">
        <v>4.8499999999999996</v>
      </c>
      <c r="O7377">
        <v>3.6</v>
      </c>
      <c r="P7377">
        <f xml:space="preserve"> IF(Stock_Info[[#This Row],[Close Price]] &gt; Stock_Info[[#This Row],[Open Price]], 1, 0)</f>
        <v>1</v>
      </c>
      <c r="Q7377" t="str">
        <f>IF(AND(Stock_Info[[#This Row],[% Deli. Qty to Traded Qty]]&gt;80,Stock_Info[[#This Row],[No. of Trades]]&lt;3000),"Unusual Day","")</f>
        <v/>
      </c>
      <c r="R7377" t="str">
        <f>IF(AND(Stock_Info[[#This Row],[Spread High-Low]] &lt; 10, Stock_Info[[#This Row],[% Deli. Qty to Traded Qty]] &gt; 90), "Good Day", "")</f>
        <v/>
      </c>
    </row>
    <row r="7378" spans="1:18">
      <c r="A7378" t="s">
        <v>69</v>
      </c>
      <c r="B7378" s="1">
        <v>45721</v>
      </c>
      <c r="C7378" s="1" t="str">
        <f>"WEEK" &amp;" " &amp;  INT((DAY(Stock_Info[[#This Row],[Date]])+WEEKDAY(DATE(YEAR(Stock_Info[[#This Row],[Date]]),MONTH(Stock_Info[[#This Row],[Date]]),1))-1)/7)+1</f>
        <v>WEEK 2</v>
      </c>
      <c r="D7378" s="12">
        <v>154.69999999999999</v>
      </c>
      <c r="E7378" s="12">
        <v>159.19999999999999</v>
      </c>
      <c r="F7378" s="12">
        <v>154.6</v>
      </c>
      <c r="G7378" s="12">
        <v>158.25</v>
      </c>
      <c r="H7378" s="12">
        <v>157.68879047286711</v>
      </c>
      <c r="I7378">
        <v>269378</v>
      </c>
      <c r="J7378">
        <v>2570</v>
      </c>
      <c r="K7378" s="12">
        <v>42477891</v>
      </c>
      <c r="L7378">
        <v>129584</v>
      </c>
      <c r="M7378">
        <v>48.1</v>
      </c>
      <c r="N7378">
        <v>4.5999999999999996</v>
      </c>
      <c r="O7378">
        <v>3.55</v>
      </c>
      <c r="P7378">
        <f xml:space="preserve"> IF(Stock_Info[[#This Row],[Close Price]] &gt; Stock_Info[[#This Row],[Open Price]], 1, 0)</f>
        <v>1</v>
      </c>
      <c r="Q7378" t="str">
        <f>IF(AND(Stock_Info[[#This Row],[% Deli. Qty to Traded Qty]]&gt;80,Stock_Info[[#This Row],[No. of Trades]]&lt;3000),"Unusual Day","")</f>
        <v/>
      </c>
      <c r="R7378" t="str">
        <f>IF(AND(Stock_Info[[#This Row],[Spread High-Low]] &lt; 10, Stock_Info[[#This Row],[% Deli. Qty to Traded Qty]] &gt; 90), "Good Day", "")</f>
        <v/>
      </c>
    </row>
    <row r="7379" spans="1:18">
      <c r="A7379" t="s">
        <v>69</v>
      </c>
      <c r="B7379" s="1">
        <v>45720</v>
      </c>
      <c r="C7379" s="1" t="str">
        <f>"WEEK" &amp;" " &amp;  INT((DAY(Stock_Info[[#This Row],[Date]])+WEEKDAY(DATE(YEAR(Stock_Info[[#This Row],[Date]]),MONTH(Stock_Info[[#This Row],[Date]]),1))-1)/7)+1</f>
        <v>WEEK 2</v>
      </c>
      <c r="D7379" s="12">
        <v>155.1</v>
      </c>
      <c r="E7379" s="12">
        <v>156.69999999999999</v>
      </c>
      <c r="F7379" s="12">
        <v>150.65</v>
      </c>
      <c r="G7379" s="12">
        <v>155</v>
      </c>
      <c r="H7379" s="12">
        <v>154.68908090874541</v>
      </c>
      <c r="I7379">
        <v>189448</v>
      </c>
      <c r="J7379">
        <v>1742</v>
      </c>
      <c r="K7379" s="12">
        <v>29305537</v>
      </c>
      <c r="L7379">
        <v>57288</v>
      </c>
      <c r="M7379">
        <v>30.24</v>
      </c>
      <c r="N7379">
        <v>6.05</v>
      </c>
      <c r="O7379">
        <v>-0.1</v>
      </c>
      <c r="P7379">
        <f xml:space="preserve"> IF(Stock_Info[[#This Row],[Close Price]] &gt; Stock_Info[[#This Row],[Open Price]], 1, 0)</f>
        <v>0</v>
      </c>
      <c r="Q7379" t="str">
        <f>IF(AND(Stock_Info[[#This Row],[% Deli. Qty to Traded Qty]]&gt;80,Stock_Info[[#This Row],[No. of Trades]]&lt;3000),"Unusual Day","")</f>
        <v/>
      </c>
      <c r="R7379" t="str">
        <f>IF(AND(Stock_Info[[#This Row],[Spread High-Low]] &lt; 10, Stock_Info[[#This Row],[% Deli. Qty to Traded Qty]] &gt; 90), "Good Day", "")</f>
        <v/>
      </c>
    </row>
    <row r="7380" spans="1:18">
      <c r="A7380" t="s">
        <v>69</v>
      </c>
      <c r="B7380" s="1">
        <v>45719</v>
      </c>
      <c r="C7380" s="1" t="str">
        <f>"WEEK" &amp;" " &amp;  INT((DAY(Stock_Info[[#This Row],[Date]])+WEEKDAY(DATE(YEAR(Stock_Info[[#This Row],[Date]]),MONTH(Stock_Info[[#This Row],[Date]]),1))-1)/7)+1</f>
        <v>WEEK 2</v>
      </c>
      <c r="D7380" s="12">
        <v>159.69999999999999</v>
      </c>
      <c r="E7380" s="12">
        <v>160.19999999999999</v>
      </c>
      <c r="F7380" s="12">
        <v>152.19999999999999</v>
      </c>
      <c r="G7380" s="12">
        <v>154.94999999999999</v>
      </c>
      <c r="H7380" s="12">
        <v>154.84459400197633</v>
      </c>
      <c r="I7380">
        <v>171023</v>
      </c>
      <c r="J7380">
        <v>1643</v>
      </c>
      <c r="K7380" s="12">
        <v>26481987</v>
      </c>
      <c r="L7380">
        <v>33445</v>
      </c>
      <c r="M7380">
        <v>19.559999999999999</v>
      </c>
      <c r="N7380">
        <v>8</v>
      </c>
      <c r="O7380">
        <v>-4.75</v>
      </c>
      <c r="P7380">
        <f xml:space="preserve"> IF(Stock_Info[[#This Row],[Close Price]] &gt; Stock_Info[[#This Row],[Open Price]], 1, 0)</f>
        <v>0</v>
      </c>
      <c r="Q7380" t="str">
        <f>IF(AND(Stock_Info[[#This Row],[% Deli. Qty to Traded Qty]]&gt;80,Stock_Info[[#This Row],[No. of Trades]]&lt;3000),"Unusual Day","")</f>
        <v/>
      </c>
      <c r="R7380" t="str">
        <f>IF(AND(Stock_Info[[#This Row],[Spread High-Low]] &lt; 10, Stock_Info[[#This Row],[% Deli. Qty to Traded Qty]] &gt; 90), "Good Day", "")</f>
        <v/>
      </c>
    </row>
    <row r="7381" spans="1:18">
      <c r="A7381" t="s">
        <v>69</v>
      </c>
      <c r="B7381" s="1">
        <v>45716</v>
      </c>
      <c r="C7381" s="1" t="str">
        <f>"WEEK" &amp;" " &amp;  INT((DAY(Stock_Info[[#This Row],[Date]])+WEEKDAY(DATE(YEAR(Stock_Info[[#This Row],[Date]]),MONTH(Stock_Info[[#This Row],[Date]]),1))-1)/7)+1</f>
        <v>WEEK 5</v>
      </c>
      <c r="D7381" s="12">
        <v>162.05000000000001</v>
      </c>
      <c r="E7381" s="12">
        <v>162.69999999999999</v>
      </c>
      <c r="F7381" s="12">
        <v>155.5</v>
      </c>
      <c r="G7381" s="12">
        <v>158.30000000000001</v>
      </c>
      <c r="H7381" s="12">
        <v>158.25146524344325</v>
      </c>
      <c r="I7381">
        <v>122164</v>
      </c>
      <c r="J7381">
        <v>1529</v>
      </c>
      <c r="K7381" s="12">
        <v>19332632</v>
      </c>
      <c r="L7381">
        <v>36781</v>
      </c>
      <c r="M7381">
        <v>30.11</v>
      </c>
      <c r="N7381">
        <v>7.2</v>
      </c>
      <c r="O7381">
        <v>-3.75</v>
      </c>
      <c r="P7381">
        <f xml:space="preserve"> IF(Stock_Info[[#This Row],[Close Price]] &gt; Stock_Info[[#This Row],[Open Price]], 1, 0)</f>
        <v>0</v>
      </c>
      <c r="Q7381" t="str">
        <f>IF(AND(Stock_Info[[#This Row],[% Deli. Qty to Traded Qty]]&gt;80,Stock_Info[[#This Row],[No. of Trades]]&lt;3000),"Unusual Day","")</f>
        <v/>
      </c>
      <c r="R7381" t="str">
        <f>IF(AND(Stock_Info[[#This Row],[Spread High-Low]] &lt; 10, Stock_Info[[#This Row],[% Deli. Qty to Traded Qty]] &gt; 90), "Good Day", "")</f>
        <v/>
      </c>
    </row>
    <row r="7382" spans="1:18">
      <c r="A7382" t="s">
        <v>69</v>
      </c>
      <c r="B7382" s="1">
        <v>45715</v>
      </c>
      <c r="C7382" s="1" t="str">
        <f>"WEEK" &amp;" " &amp;  INT((DAY(Stock_Info[[#This Row],[Date]])+WEEKDAY(DATE(YEAR(Stock_Info[[#This Row],[Date]]),MONTH(Stock_Info[[#This Row],[Date]]),1))-1)/7)+1</f>
        <v>WEEK 5</v>
      </c>
      <c r="D7382" s="12">
        <v>163.30000000000001</v>
      </c>
      <c r="E7382" s="12">
        <v>168.9</v>
      </c>
      <c r="F7382" s="12">
        <v>161.55000000000001</v>
      </c>
      <c r="G7382" s="12">
        <v>162.75</v>
      </c>
      <c r="H7382" s="12">
        <v>165.73503037702264</v>
      </c>
      <c r="I7382">
        <v>448859</v>
      </c>
      <c r="J7382">
        <v>4847</v>
      </c>
      <c r="K7382" s="12">
        <v>74391660</v>
      </c>
      <c r="L7382">
        <v>140609</v>
      </c>
      <c r="M7382">
        <v>31.33</v>
      </c>
      <c r="N7382">
        <v>7.35</v>
      </c>
      <c r="O7382">
        <v>-0.55000000000000004</v>
      </c>
      <c r="P7382">
        <f xml:space="preserve"> IF(Stock_Info[[#This Row],[Close Price]] &gt; Stock_Info[[#This Row],[Open Price]], 1, 0)</f>
        <v>0</v>
      </c>
      <c r="Q7382" t="str">
        <f>IF(AND(Stock_Info[[#This Row],[% Deli. Qty to Traded Qty]]&gt;80,Stock_Info[[#This Row],[No. of Trades]]&lt;3000),"Unusual Day","")</f>
        <v/>
      </c>
      <c r="R7382" t="str">
        <f>IF(AND(Stock_Info[[#This Row],[Spread High-Low]] &lt; 10, Stock_Info[[#This Row],[% Deli. Qty to Traded Qty]] &gt; 90), "Good Day", "")</f>
        <v/>
      </c>
    </row>
    <row r="7383" spans="1:18">
      <c r="A7383" t="s">
        <v>69</v>
      </c>
      <c r="B7383" s="1">
        <v>45713</v>
      </c>
      <c r="C7383" s="1" t="str">
        <f>"WEEK" &amp;" " &amp;  INT((DAY(Stock_Info[[#This Row],[Date]])+WEEKDAY(DATE(YEAR(Stock_Info[[#This Row],[Date]]),MONTH(Stock_Info[[#This Row],[Date]]),1))-1)/7)+1</f>
        <v>WEEK 5</v>
      </c>
      <c r="D7383" s="12">
        <v>161.4</v>
      </c>
      <c r="E7383" s="12">
        <v>164.35</v>
      </c>
      <c r="F7383" s="12">
        <v>157.25</v>
      </c>
      <c r="G7383" s="12">
        <v>158.4</v>
      </c>
      <c r="H7383" s="12">
        <v>160.55385067081966</v>
      </c>
      <c r="I7383">
        <v>156674</v>
      </c>
      <c r="J7383">
        <v>2362</v>
      </c>
      <c r="K7383" s="12">
        <v>25154614</v>
      </c>
      <c r="L7383">
        <v>55289</v>
      </c>
      <c r="M7383">
        <v>35.29</v>
      </c>
      <c r="N7383">
        <v>7.1</v>
      </c>
      <c r="O7383">
        <v>-3</v>
      </c>
      <c r="P7383">
        <f xml:space="preserve"> IF(Stock_Info[[#This Row],[Close Price]] &gt; Stock_Info[[#This Row],[Open Price]], 1, 0)</f>
        <v>0</v>
      </c>
      <c r="Q7383" t="str">
        <f>IF(AND(Stock_Info[[#This Row],[% Deli. Qty to Traded Qty]]&gt;80,Stock_Info[[#This Row],[No. of Trades]]&lt;3000),"Unusual Day","")</f>
        <v/>
      </c>
      <c r="R7383" t="str">
        <f>IF(AND(Stock_Info[[#This Row],[Spread High-Low]] &lt; 10, Stock_Info[[#This Row],[% Deli. Qty to Traded Qty]] &gt; 90), "Good Day", "")</f>
        <v/>
      </c>
    </row>
    <row r="7384" spans="1:18">
      <c r="A7384" t="s">
        <v>69</v>
      </c>
      <c r="B7384" s="1">
        <v>45712</v>
      </c>
      <c r="C7384" s="1" t="str">
        <f>"WEEK" &amp;" " &amp;  INT((DAY(Stock_Info[[#This Row],[Date]])+WEEKDAY(DATE(YEAR(Stock_Info[[#This Row],[Date]]),MONTH(Stock_Info[[#This Row],[Date]]),1))-1)/7)+1</f>
        <v>WEEK 5</v>
      </c>
      <c r="D7384" s="12">
        <v>161.5</v>
      </c>
      <c r="E7384" s="12">
        <v>162</v>
      </c>
      <c r="F7384" s="12">
        <v>157.55000000000001</v>
      </c>
      <c r="G7384" s="12">
        <v>161.19999999999999</v>
      </c>
      <c r="H7384" s="12">
        <v>159.82508827595098</v>
      </c>
      <c r="I7384">
        <v>139619</v>
      </c>
      <c r="J7384">
        <v>1671</v>
      </c>
      <c r="K7384" s="12">
        <v>22314619</v>
      </c>
      <c r="L7384">
        <v>28236</v>
      </c>
      <c r="M7384">
        <v>20.22</v>
      </c>
      <c r="N7384">
        <v>4.45</v>
      </c>
      <c r="O7384">
        <v>-0.3</v>
      </c>
      <c r="P7384">
        <f xml:space="preserve"> IF(Stock_Info[[#This Row],[Close Price]] &gt; Stock_Info[[#This Row],[Open Price]], 1, 0)</f>
        <v>0</v>
      </c>
      <c r="Q7384" t="str">
        <f>IF(AND(Stock_Info[[#This Row],[% Deli. Qty to Traded Qty]]&gt;80,Stock_Info[[#This Row],[No. of Trades]]&lt;3000),"Unusual Day","")</f>
        <v/>
      </c>
      <c r="R7384" t="str">
        <f>IF(AND(Stock_Info[[#This Row],[Spread High-Low]] &lt; 10, Stock_Info[[#This Row],[% Deli. Qty to Traded Qty]] &gt; 90), "Good Day", "")</f>
        <v/>
      </c>
    </row>
    <row r="7385" spans="1:18">
      <c r="A7385" t="s">
        <v>69</v>
      </c>
      <c r="B7385" s="1">
        <v>45709</v>
      </c>
      <c r="C7385" s="1" t="str">
        <f>"WEEK" &amp;" " &amp;  INT((DAY(Stock_Info[[#This Row],[Date]])+WEEKDAY(DATE(YEAR(Stock_Info[[#This Row],[Date]]),MONTH(Stock_Info[[#This Row],[Date]]),1))-1)/7)+1</f>
        <v>WEEK 4</v>
      </c>
      <c r="D7385" s="12">
        <v>160</v>
      </c>
      <c r="E7385" s="12">
        <v>164.8</v>
      </c>
      <c r="F7385" s="12">
        <v>159.75</v>
      </c>
      <c r="G7385" s="12">
        <v>162.5</v>
      </c>
      <c r="H7385" s="12">
        <v>162.33220104825386</v>
      </c>
      <c r="I7385">
        <v>140424</v>
      </c>
      <c r="J7385">
        <v>1515</v>
      </c>
      <c r="K7385" s="12">
        <v>22795337</v>
      </c>
      <c r="L7385">
        <v>31498</v>
      </c>
      <c r="M7385">
        <v>22.43</v>
      </c>
      <c r="N7385">
        <v>5.05</v>
      </c>
      <c r="O7385">
        <v>2.5</v>
      </c>
      <c r="P7385">
        <f xml:space="preserve"> IF(Stock_Info[[#This Row],[Close Price]] &gt; Stock_Info[[#This Row],[Open Price]], 1, 0)</f>
        <v>1</v>
      </c>
      <c r="Q7385" t="str">
        <f>IF(AND(Stock_Info[[#This Row],[% Deli. Qty to Traded Qty]]&gt;80,Stock_Info[[#This Row],[No. of Trades]]&lt;3000),"Unusual Day","")</f>
        <v/>
      </c>
      <c r="R7385" t="str">
        <f>IF(AND(Stock_Info[[#This Row],[Spread High-Low]] &lt; 10, Stock_Info[[#This Row],[% Deli. Qty to Traded Qty]] &gt; 90), "Good Day", "")</f>
        <v/>
      </c>
    </row>
    <row r="7386" spans="1:18">
      <c r="A7386" t="s">
        <v>69</v>
      </c>
      <c r="B7386" s="1">
        <v>45708</v>
      </c>
      <c r="C7386" s="1" t="str">
        <f>"WEEK" &amp;" " &amp;  INT((DAY(Stock_Info[[#This Row],[Date]])+WEEKDAY(DATE(YEAR(Stock_Info[[#This Row],[Date]]),MONTH(Stock_Info[[#This Row],[Date]]),1))-1)/7)+1</f>
        <v>WEEK 4</v>
      </c>
      <c r="D7386" s="12">
        <v>159.05000000000001</v>
      </c>
      <c r="E7386" s="12">
        <v>161.19999999999999</v>
      </c>
      <c r="F7386" s="12">
        <v>157.55000000000001</v>
      </c>
      <c r="G7386" s="12">
        <v>160.1</v>
      </c>
      <c r="H7386" s="12">
        <v>159.72641635399836</v>
      </c>
      <c r="I7386">
        <v>149786</v>
      </c>
      <c r="J7386">
        <v>2121</v>
      </c>
      <c r="K7386" s="12">
        <v>23924781</v>
      </c>
      <c r="L7386">
        <v>59420</v>
      </c>
      <c r="M7386">
        <v>39.67</v>
      </c>
      <c r="N7386">
        <v>3.65</v>
      </c>
      <c r="O7386">
        <v>1.05</v>
      </c>
      <c r="P7386">
        <f xml:space="preserve"> IF(Stock_Info[[#This Row],[Close Price]] &gt; Stock_Info[[#This Row],[Open Price]], 1, 0)</f>
        <v>1</v>
      </c>
      <c r="Q7386" t="str">
        <f>IF(AND(Stock_Info[[#This Row],[% Deli. Qty to Traded Qty]]&gt;80,Stock_Info[[#This Row],[No. of Trades]]&lt;3000),"Unusual Day","")</f>
        <v/>
      </c>
      <c r="R7386" t="str">
        <f>IF(AND(Stock_Info[[#This Row],[Spread High-Low]] &lt; 10, Stock_Info[[#This Row],[% Deli. Qty to Traded Qty]] &gt; 90), "Good Day", "")</f>
        <v/>
      </c>
    </row>
    <row r="7387" spans="1:18">
      <c r="A7387" t="s">
        <v>69</v>
      </c>
      <c r="B7387" s="1">
        <v>45707</v>
      </c>
      <c r="C7387" s="1" t="str">
        <f>"WEEK" &amp;" " &amp;  INT((DAY(Stock_Info[[#This Row],[Date]])+WEEKDAY(DATE(YEAR(Stock_Info[[#This Row],[Date]]),MONTH(Stock_Info[[#This Row],[Date]]),1))-1)/7)+1</f>
        <v>WEEK 4</v>
      </c>
      <c r="D7387" s="12">
        <v>150.35</v>
      </c>
      <c r="E7387" s="12">
        <v>162</v>
      </c>
      <c r="F7387" s="12">
        <v>149.1</v>
      </c>
      <c r="G7387" s="12">
        <v>161.19999999999999</v>
      </c>
      <c r="H7387" s="12">
        <v>158.74413585990425</v>
      </c>
      <c r="I7387">
        <v>972649</v>
      </c>
      <c r="J7387">
        <v>8629</v>
      </c>
      <c r="K7387" s="12">
        <v>154402325</v>
      </c>
      <c r="L7387">
        <v>757197</v>
      </c>
      <c r="M7387">
        <v>77.849999999999994</v>
      </c>
      <c r="N7387">
        <v>12.9</v>
      </c>
      <c r="O7387">
        <v>10.85</v>
      </c>
      <c r="P7387">
        <f xml:space="preserve"> IF(Stock_Info[[#This Row],[Close Price]] &gt; Stock_Info[[#This Row],[Open Price]], 1, 0)</f>
        <v>1</v>
      </c>
      <c r="Q7387" t="str">
        <f>IF(AND(Stock_Info[[#This Row],[% Deli. Qty to Traded Qty]]&gt;80,Stock_Info[[#This Row],[No. of Trades]]&lt;3000),"Unusual Day","")</f>
        <v/>
      </c>
      <c r="R7387" t="str">
        <f>IF(AND(Stock_Info[[#This Row],[Spread High-Low]] &lt; 10, Stock_Info[[#This Row],[% Deli. Qty to Traded Qty]] &gt; 90), "Good Day", "")</f>
        <v/>
      </c>
    </row>
    <row r="7388" spans="1:18">
      <c r="A7388" t="s">
        <v>69</v>
      </c>
      <c r="B7388" s="1">
        <v>45706</v>
      </c>
      <c r="C7388" s="1" t="str">
        <f>"WEEK" &amp;" " &amp;  INT((DAY(Stock_Info[[#This Row],[Date]])+WEEKDAY(DATE(YEAR(Stock_Info[[#This Row],[Date]]),MONTH(Stock_Info[[#This Row],[Date]]),1))-1)/7)+1</f>
        <v>WEEK 4</v>
      </c>
      <c r="D7388" s="12">
        <v>157.94999999999999</v>
      </c>
      <c r="E7388" s="12">
        <v>157.94999999999999</v>
      </c>
      <c r="F7388" s="12">
        <v>150</v>
      </c>
      <c r="G7388" s="12">
        <v>151.1</v>
      </c>
      <c r="H7388" s="12">
        <v>152.55880017982</v>
      </c>
      <c r="I7388">
        <v>104549</v>
      </c>
      <c r="J7388">
        <v>1545</v>
      </c>
      <c r="K7388" s="12">
        <v>15949870</v>
      </c>
      <c r="L7388">
        <v>48379</v>
      </c>
      <c r="M7388">
        <v>46.27</v>
      </c>
      <c r="N7388">
        <v>7.95</v>
      </c>
      <c r="O7388">
        <v>-6.85</v>
      </c>
      <c r="P7388">
        <f xml:space="preserve"> IF(Stock_Info[[#This Row],[Close Price]] &gt; Stock_Info[[#This Row],[Open Price]], 1, 0)</f>
        <v>0</v>
      </c>
      <c r="Q7388" t="str">
        <f>IF(AND(Stock_Info[[#This Row],[% Deli. Qty to Traded Qty]]&gt;80,Stock_Info[[#This Row],[No. of Trades]]&lt;3000),"Unusual Day","")</f>
        <v/>
      </c>
      <c r="R7388" t="str">
        <f>IF(AND(Stock_Info[[#This Row],[Spread High-Low]] &lt; 10, Stock_Info[[#This Row],[% Deli. Qty to Traded Qty]] &gt; 90), "Good Day", "")</f>
        <v/>
      </c>
    </row>
    <row r="7389" spans="1:18">
      <c r="A7389" t="s">
        <v>69</v>
      </c>
      <c r="B7389" s="1">
        <v>45705</v>
      </c>
      <c r="C7389" s="1" t="str">
        <f>"WEEK" &amp;" " &amp;  INT((DAY(Stock_Info[[#This Row],[Date]])+WEEKDAY(DATE(YEAR(Stock_Info[[#This Row],[Date]]),MONTH(Stock_Info[[#This Row],[Date]]),1))-1)/7)+1</f>
        <v>WEEK 4</v>
      </c>
      <c r="D7389" s="12">
        <v>156</v>
      </c>
      <c r="E7389" s="12">
        <v>157.75</v>
      </c>
      <c r="F7389" s="12">
        <v>152.5</v>
      </c>
      <c r="G7389" s="12">
        <v>155.6</v>
      </c>
      <c r="H7389" s="12">
        <v>155.61026078479162</v>
      </c>
      <c r="I7389">
        <v>82060</v>
      </c>
      <c r="J7389">
        <v>1319</v>
      </c>
      <c r="K7389" s="12">
        <v>12769378</v>
      </c>
      <c r="L7389">
        <v>25901</v>
      </c>
      <c r="M7389">
        <v>31.56</v>
      </c>
      <c r="N7389">
        <v>5.25</v>
      </c>
      <c r="O7389">
        <v>-0.4</v>
      </c>
      <c r="P7389">
        <f xml:space="preserve"> IF(Stock_Info[[#This Row],[Close Price]] &gt; Stock_Info[[#This Row],[Open Price]], 1, 0)</f>
        <v>0</v>
      </c>
      <c r="Q7389" t="str">
        <f>IF(AND(Stock_Info[[#This Row],[% Deli. Qty to Traded Qty]]&gt;80,Stock_Info[[#This Row],[No. of Trades]]&lt;3000),"Unusual Day","")</f>
        <v/>
      </c>
      <c r="R7389" t="str">
        <f>IF(AND(Stock_Info[[#This Row],[Spread High-Low]] &lt; 10, Stock_Info[[#This Row],[% Deli. Qty to Traded Qty]] &gt; 90), "Good Day", "")</f>
        <v/>
      </c>
    </row>
    <row r="7390" spans="1:18">
      <c r="A7390" t="s">
        <v>69</v>
      </c>
      <c r="B7390" s="1">
        <v>45702</v>
      </c>
      <c r="C7390" s="1" t="str">
        <f>"WEEK" &amp;" " &amp;  INT((DAY(Stock_Info[[#This Row],[Date]])+WEEKDAY(DATE(YEAR(Stock_Info[[#This Row],[Date]]),MONTH(Stock_Info[[#This Row],[Date]]),1))-1)/7)+1</f>
        <v>WEEK 3</v>
      </c>
      <c r="D7390" s="12">
        <v>167.25</v>
      </c>
      <c r="E7390" s="12">
        <v>168.15</v>
      </c>
      <c r="F7390" s="12">
        <v>155.5</v>
      </c>
      <c r="G7390" s="12">
        <v>156.65</v>
      </c>
      <c r="H7390" s="12">
        <v>159.93358921429493</v>
      </c>
      <c r="I7390">
        <v>124016</v>
      </c>
      <c r="J7390">
        <v>1875</v>
      </c>
      <c r="K7390" s="12">
        <v>19834324</v>
      </c>
      <c r="L7390">
        <v>33757</v>
      </c>
      <c r="M7390">
        <v>27.22</v>
      </c>
      <c r="N7390">
        <v>12.65</v>
      </c>
      <c r="O7390">
        <v>-10.6</v>
      </c>
      <c r="P7390">
        <f xml:space="preserve"> IF(Stock_Info[[#This Row],[Close Price]] &gt; Stock_Info[[#This Row],[Open Price]], 1, 0)</f>
        <v>0</v>
      </c>
      <c r="Q7390" t="str">
        <f>IF(AND(Stock_Info[[#This Row],[% Deli. Qty to Traded Qty]]&gt;80,Stock_Info[[#This Row],[No. of Trades]]&lt;3000),"Unusual Day","")</f>
        <v/>
      </c>
      <c r="R7390" t="str">
        <f>IF(AND(Stock_Info[[#This Row],[Spread High-Low]] &lt; 10, Stock_Info[[#This Row],[% Deli. Qty to Traded Qty]] &gt; 90), "Good Day", "")</f>
        <v/>
      </c>
    </row>
    <row r="7391" spans="1:18">
      <c r="A7391" t="s">
        <v>69</v>
      </c>
      <c r="B7391" s="1">
        <v>45701</v>
      </c>
      <c r="C7391" s="1" t="str">
        <f>"WEEK" &amp;" " &amp;  INT((DAY(Stock_Info[[#This Row],[Date]])+WEEKDAY(DATE(YEAR(Stock_Info[[#This Row],[Date]]),MONTH(Stock_Info[[#This Row],[Date]]),1))-1)/7)+1</f>
        <v>WEEK 3</v>
      </c>
      <c r="D7391" s="12">
        <v>160.9</v>
      </c>
      <c r="E7391" s="12">
        <v>165.9</v>
      </c>
      <c r="F7391" s="12">
        <v>160.4</v>
      </c>
      <c r="G7391" s="12">
        <v>164.55</v>
      </c>
      <c r="H7391" s="12">
        <v>164.03054458608733</v>
      </c>
      <c r="I7391">
        <v>95467</v>
      </c>
      <c r="J7391">
        <v>1212</v>
      </c>
      <c r="K7391" s="12">
        <v>15659504</v>
      </c>
      <c r="L7391">
        <v>29665</v>
      </c>
      <c r="M7391">
        <v>31.07</v>
      </c>
      <c r="N7391">
        <v>5.5</v>
      </c>
      <c r="O7391">
        <v>3.65</v>
      </c>
      <c r="P7391">
        <f xml:space="preserve"> IF(Stock_Info[[#This Row],[Close Price]] &gt; Stock_Info[[#This Row],[Open Price]], 1, 0)</f>
        <v>1</v>
      </c>
      <c r="Q7391" t="str">
        <f>IF(AND(Stock_Info[[#This Row],[% Deli. Qty to Traded Qty]]&gt;80,Stock_Info[[#This Row],[No. of Trades]]&lt;3000),"Unusual Day","")</f>
        <v/>
      </c>
      <c r="R7391" t="str">
        <f>IF(AND(Stock_Info[[#This Row],[Spread High-Low]] &lt; 10, Stock_Info[[#This Row],[% Deli. Qty to Traded Qty]] &gt; 90), "Good Day", "")</f>
        <v/>
      </c>
    </row>
    <row r="7392" spans="1:18">
      <c r="A7392" t="s">
        <v>69</v>
      </c>
      <c r="B7392" s="1">
        <v>45700</v>
      </c>
      <c r="C7392" s="1" t="str">
        <f>"WEEK" &amp;" " &amp;  INT((DAY(Stock_Info[[#This Row],[Date]])+WEEKDAY(DATE(YEAR(Stock_Info[[#This Row],[Date]]),MONTH(Stock_Info[[#This Row],[Date]]),1))-1)/7)+1</f>
        <v>WEEK 3</v>
      </c>
      <c r="D7392" s="12">
        <v>162.55000000000001</v>
      </c>
      <c r="E7392" s="12">
        <v>163.5</v>
      </c>
      <c r="F7392" s="12">
        <v>156.15</v>
      </c>
      <c r="G7392" s="12">
        <v>160.30000000000001</v>
      </c>
      <c r="H7392" s="12">
        <v>159.59370469605082</v>
      </c>
      <c r="I7392">
        <v>131749</v>
      </c>
      <c r="J7392">
        <v>1258</v>
      </c>
      <c r="K7392" s="12">
        <v>21026311</v>
      </c>
      <c r="L7392">
        <v>39494</v>
      </c>
      <c r="M7392">
        <v>29.98</v>
      </c>
      <c r="N7392">
        <v>7.35</v>
      </c>
      <c r="O7392">
        <v>-2.25</v>
      </c>
      <c r="P7392">
        <f xml:space="preserve"> IF(Stock_Info[[#This Row],[Close Price]] &gt; Stock_Info[[#This Row],[Open Price]], 1, 0)</f>
        <v>0</v>
      </c>
      <c r="Q7392" t="str">
        <f>IF(AND(Stock_Info[[#This Row],[% Deli. Qty to Traded Qty]]&gt;80,Stock_Info[[#This Row],[No. of Trades]]&lt;3000),"Unusual Day","")</f>
        <v/>
      </c>
      <c r="R7392" t="str">
        <f>IF(AND(Stock_Info[[#This Row],[Spread High-Low]] &lt; 10, Stock_Info[[#This Row],[% Deli. Qty to Traded Qty]] &gt; 90), "Good Day", "")</f>
        <v/>
      </c>
    </row>
    <row r="7393" spans="1:18">
      <c r="A7393" t="s">
        <v>69</v>
      </c>
      <c r="B7393" s="1">
        <v>45699</v>
      </c>
      <c r="C7393" s="1" t="str">
        <f>"WEEK" &amp;" " &amp;  INT((DAY(Stock_Info[[#This Row],[Date]])+WEEKDAY(DATE(YEAR(Stock_Info[[#This Row],[Date]]),MONTH(Stock_Info[[#This Row],[Date]]),1))-1)/7)+1</f>
        <v>WEEK 3</v>
      </c>
      <c r="D7393" s="12">
        <v>167.8</v>
      </c>
      <c r="E7393" s="12">
        <v>169</v>
      </c>
      <c r="F7393" s="12">
        <v>162.15</v>
      </c>
      <c r="G7393" s="12">
        <v>162.94999999999999</v>
      </c>
      <c r="H7393" s="12">
        <v>164.44029999414073</v>
      </c>
      <c r="I7393">
        <v>85335</v>
      </c>
      <c r="J7393">
        <v>1293</v>
      </c>
      <c r="K7393" s="12">
        <v>14032513</v>
      </c>
      <c r="L7393">
        <v>31338</v>
      </c>
      <c r="M7393">
        <v>36.72</v>
      </c>
      <c r="N7393">
        <v>6.85</v>
      </c>
      <c r="O7393">
        <v>-4.8499999999999996</v>
      </c>
      <c r="P7393">
        <f xml:space="preserve"> IF(Stock_Info[[#This Row],[Close Price]] &gt; Stock_Info[[#This Row],[Open Price]], 1, 0)</f>
        <v>0</v>
      </c>
      <c r="Q7393" t="str">
        <f>IF(AND(Stock_Info[[#This Row],[% Deli. Qty to Traded Qty]]&gt;80,Stock_Info[[#This Row],[No. of Trades]]&lt;3000),"Unusual Day","")</f>
        <v/>
      </c>
      <c r="R7393" t="str">
        <f>IF(AND(Stock_Info[[#This Row],[Spread High-Low]] &lt; 10, Stock_Info[[#This Row],[% Deli. Qty to Traded Qty]] &gt; 90), "Good Day", "")</f>
        <v/>
      </c>
    </row>
    <row r="7394" spans="1:18">
      <c r="A7394" t="s">
        <v>69</v>
      </c>
      <c r="B7394" s="1">
        <v>45698</v>
      </c>
      <c r="C7394" s="1" t="str">
        <f>"WEEK" &amp;" " &amp;  INT((DAY(Stock_Info[[#This Row],[Date]])+WEEKDAY(DATE(YEAR(Stock_Info[[#This Row],[Date]]),MONTH(Stock_Info[[#This Row],[Date]]),1))-1)/7)+1</f>
        <v>WEEK 3</v>
      </c>
      <c r="D7394" s="12">
        <v>168.4</v>
      </c>
      <c r="E7394" s="12">
        <v>169.75</v>
      </c>
      <c r="F7394" s="12">
        <v>165</v>
      </c>
      <c r="G7394" s="12">
        <v>168.2</v>
      </c>
      <c r="H7394" s="12">
        <v>167.21984084310139</v>
      </c>
      <c r="I7394">
        <v>92990</v>
      </c>
      <c r="J7394">
        <v>2080</v>
      </c>
      <c r="K7394" s="12">
        <v>15549773</v>
      </c>
      <c r="L7394">
        <v>36649</v>
      </c>
      <c r="M7394">
        <v>39.409999999999997</v>
      </c>
      <c r="N7394">
        <v>4.75</v>
      </c>
      <c r="O7394">
        <v>-0.2</v>
      </c>
      <c r="P7394">
        <f xml:space="preserve"> IF(Stock_Info[[#This Row],[Close Price]] &gt; Stock_Info[[#This Row],[Open Price]], 1, 0)</f>
        <v>0</v>
      </c>
      <c r="Q7394" t="str">
        <f>IF(AND(Stock_Info[[#This Row],[% Deli. Qty to Traded Qty]]&gt;80,Stock_Info[[#This Row],[No. of Trades]]&lt;3000),"Unusual Day","")</f>
        <v/>
      </c>
      <c r="R7394" t="str">
        <f>IF(AND(Stock_Info[[#This Row],[Spread High-Low]] &lt; 10, Stock_Info[[#This Row],[% Deli. Qty to Traded Qty]] &gt; 90), "Good Day", "")</f>
        <v/>
      </c>
    </row>
    <row r="7395" spans="1:18">
      <c r="A7395" t="s">
        <v>69</v>
      </c>
      <c r="B7395" s="1">
        <v>45695</v>
      </c>
      <c r="C7395" s="1" t="str">
        <f>"WEEK" &amp;" " &amp;  INT((DAY(Stock_Info[[#This Row],[Date]])+WEEKDAY(DATE(YEAR(Stock_Info[[#This Row],[Date]]),MONTH(Stock_Info[[#This Row],[Date]]),1))-1)/7)+1</f>
        <v>WEEK 2</v>
      </c>
      <c r="D7395" s="12">
        <v>169.45</v>
      </c>
      <c r="E7395" s="12">
        <v>169.9</v>
      </c>
      <c r="F7395" s="12">
        <v>164.8</v>
      </c>
      <c r="G7395" s="12">
        <v>169.35</v>
      </c>
      <c r="H7395" s="12">
        <v>168.23317891524826</v>
      </c>
      <c r="I7395">
        <v>306743</v>
      </c>
      <c r="J7395">
        <v>2978</v>
      </c>
      <c r="K7395" s="12">
        <v>51604350</v>
      </c>
      <c r="L7395">
        <v>100354</v>
      </c>
      <c r="M7395">
        <v>32.72</v>
      </c>
      <c r="N7395">
        <v>5.0999999999999996</v>
      </c>
      <c r="O7395">
        <v>-0.1</v>
      </c>
      <c r="P7395">
        <f xml:space="preserve"> IF(Stock_Info[[#This Row],[Close Price]] &gt; Stock_Info[[#This Row],[Open Price]], 1, 0)</f>
        <v>0</v>
      </c>
      <c r="Q7395" t="str">
        <f>IF(AND(Stock_Info[[#This Row],[% Deli. Qty to Traded Qty]]&gt;80,Stock_Info[[#This Row],[No. of Trades]]&lt;3000),"Unusual Day","")</f>
        <v/>
      </c>
      <c r="R7395" t="str">
        <f>IF(AND(Stock_Info[[#This Row],[Spread High-Low]] &lt; 10, Stock_Info[[#This Row],[% Deli. Qty to Traded Qty]] &gt; 90), "Good Day", "")</f>
        <v/>
      </c>
    </row>
    <row r="7396" spans="1:18">
      <c r="A7396" t="s">
        <v>69</v>
      </c>
      <c r="B7396" s="1">
        <v>45694</v>
      </c>
      <c r="C7396" s="1" t="str">
        <f>"WEEK" &amp;" " &amp;  INT((DAY(Stock_Info[[#This Row],[Date]])+WEEKDAY(DATE(YEAR(Stock_Info[[#This Row],[Date]]),MONTH(Stock_Info[[#This Row],[Date]]),1))-1)/7)+1</f>
        <v>WEEK 2</v>
      </c>
      <c r="D7396" s="12">
        <v>172.1</v>
      </c>
      <c r="E7396" s="12">
        <v>172.2</v>
      </c>
      <c r="F7396" s="12">
        <v>167</v>
      </c>
      <c r="G7396" s="12">
        <v>168.35</v>
      </c>
      <c r="H7396" s="12">
        <v>168.81376897398331</v>
      </c>
      <c r="I7396">
        <v>149481</v>
      </c>
      <c r="J7396">
        <v>1937</v>
      </c>
      <c r="K7396" s="12">
        <v>25234451</v>
      </c>
      <c r="L7396">
        <v>68058</v>
      </c>
      <c r="M7396">
        <v>45.53</v>
      </c>
      <c r="N7396">
        <v>5.2</v>
      </c>
      <c r="O7396">
        <v>-3.75</v>
      </c>
      <c r="P7396">
        <f xml:space="preserve"> IF(Stock_Info[[#This Row],[Close Price]] &gt; Stock_Info[[#This Row],[Open Price]], 1, 0)</f>
        <v>0</v>
      </c>
      <c r="Q7396" t="str">
        <f>IF(AND(Stock_Info[[#This Row],[% Deli. Qty to Traded Qty]]&gt;80,Stock_Info[[#This Row],[No. of Trades]]&lt;3000),"Unusual Day","")</f>
        <v/>
      </c>
      <c r="R7396" t="str">
        <f>IF(AND(Stock_Info[[#This Row],[Spread High-Low]] &lt; 10, Stock_Info[[#This Row],[% Deli. Qty to Traded Qty]] &gt; 90), "Good Day", "")</f>
        <v/>
      </c>
    </row>
    <row r="7397" spans="1:18">
      <c r="A7397" t="s">
        <v>69</v>
      </c>
      <c r="B7397" s="1">
        <v>45693</v>
      </c>
      <c r="C7397" s="1" t="str">
        <f>"WEEK" &amp;" " &amp;  INT((DAY(Stock_Info[[#This Row],[Date]])+WEEKDAY(DATE(YEAR(Stock_Info[[#This Row],[Date]]),MONTH(Stock_Info[[#This Row],[Date]]),1))-1)/7)+1</f>
        <v>WEEK 2</v>
      </c>
      <c r="D7397" s="12">
        <v>167.05</v>
      </c>
      <c r="E7397" s="12">
        <v>174.4</v>
      </c>
      <c r="F7397" s="12">
        <v>167.05</v>
      </c>
      <c r="G7397" s="12">
        <v>171</v>
      </c>
      <c r="H7397" s="12">
        <v>171.6710662535483</v>
      </c>
      <c r="I7397">
        <v>269495</v>
      </c>
      <c r="J7397">
        <v>2438</v>
      </c>
      <c r="K7397" s="12">
        <v>46264494</v>
      </c>
      <c r="L7397">
        <v>147626</v>
      </c>
      <c r="M7397">
        <v>54.78</v>
      </c>
      <c r="N7397">
        <v>7.35</v>
      </c>
      <c r="O7397">
        <v>3.95</v>
      </c>
      <c r="P7397">
        <f xml:space="preserve"> IF(Stock_Info[[#This Row],[Close Price]] &gt; Stock_Info[[#This Row],[Open Price]], 1, 0)</f>
        <v>1</v>
      </c>
      <c r="Q7397" t="str">
        <f>IF(AND(Stock_Info[[#This Row],[% Deli. Qty to Traded Qty]]&gt;80,Stock_Info[[#This Row],[No. of Trades]]&lt;3000),"Unusual Day","")</f>
        <v/>
      </c>
      <c r="R7397" t="str">
        <f>IF(AND(Stock_Info[[#This Row],[Spread High-Low]] &lt; 10, Stock_Info[[#This Row],[% Deli. Qty to Traded Qty]] &gt; 90), "Good Day", "")</f>
        <v/>
      </c>
    </row>
    <row r="7398" spans="1:18">
      <c r="A7398" t="s">
        <v>69</v>
      </c>
      <c r="B7398" s="1">
        <v>45692</v>
      </c>
      <c r="C7398" s="1" t="str">
        <f>"WEEK" &amp;" " &amp;  INT((DAY(Stock_Info[[#This Row],[Date]])+WEEKDAY(DATE(YEAR(Stock_Info[[#This Row],[Date]]),MONTH(Stock_Info[[#This Row],[Date]]),1))-1)/7)+1</f>
        <v>WEEK 2</v>
      </c>
      <c r="D7398" s="12">
        <v>165.25</v>
      </c>
      <c r="E7398" s="12">
        <v>169.15</v>
      </c>
      <c r="F7398" s="12">
        <v>165.25</v>
      </c>
      <c r="G7398" s="12">
        <v>165.95</v>
      </c>
      <c r="H7398" s="12">
        <v>166.75472111847503</v>
      </c>
      <c r="I7398">
        <v>264503</v>
      </c>
      <c r="J7398">
        <v>4810</v>
      </c>
      <c r="K7398" s="12">
        <v>44107124</v>
      </c>
      <c r="L7398">
        <v>133564</v>
      </c>
      <c r="M7398">
        <v>50.5</v>
      </c>
      <c r="N7398">
        <v>3.9</v>
      </c>
      <c r="O7398">
        <v>0.7</v>
      </c>
      <c r="P7398">
        <f xml:space="preserve"> IF(Stock_Info[[#This Row],[Close Price]] &gt; Stock_Info[[#This Row],[Open Price]], 1, 0)</f>
        <v>1</v>
      </c>
      <c r="Q7398" t="str">
        <f>IF(AND(Stock_Info[[#This Row],[% Deli. Qty to Traded Qty]]&gt;80,Stock_Info[[#This Row],[No. of Trades]]&lt;3000),"Unusual Day","")</f>
        <v/>
      </c>
      <c r="R7398" t="str">
        <f>IF(AND(Stock_Info[[#This Row],[Spread High-Low]] &lt; 10, Stock_Info[[#This Row],[% Deli. Qty to Traded Qty]] &gt; 90), "Good Day", "")</f>
        <v/>
      </c>
    </row>
    <row r="7399" spans="1:18">
      <c r="A7399" t="s">
        <v>69</v>
      </c>
      <c r="B7399" s="1">
        <v>45691</v>
      </c>
      <c r="C7399" s="1" t="str">
        <f>"WEEK" &amp;" " &amp;  INT((DAY(Stock_Info[[#This Row],[Date]])+WEEKDAY(DATE(YEAR(Stock_Info[[#This Row],[Date]]),MONTH(Stock_Info[[#This Row],[Date]]),1))-1)/7)+1</f>
        <v>WEEK 2</v>
      </c>
      <c r="D7399" s="12">
        <v>165.65</v>
      </c>
      <c r="E7399" s="12">
        <v>167.9</v>
      </c>
      <c r="F7399" s="12">
        <v>162.4</v>
      </c>
      <c r="G7399" s="12">
        <v>164.4</v>
      </c>
      <c r="H7399" s="12">
        <v>165.62748029266302</v>
      </c>
      <c r="I7399">
        <v>151847</v>
      </c>
      <c r="J7399">
        <v>1092</v>
      </c>
      <c r="K7399" s="12">
        <v>25150036</v>
      </c>
      <c r="L7399">
        <v>75879</v>
      </c>
      <c r="M7399">
        <v>49.97</v>
      </c>
      <c r="N7399">
        <v>5.5</v>
      </c>
      <c r="O7399">
        <v>-1.25</v>
      </c>
      <c r="P7399">
        <f xml:space="preserve"> IF(Stock_Info[[#This Row],[Close Price]] &gt; Stock_Info[[#This Row],[Open Price]], 1, 0)</f>
        <v>0</v>
      </c>
      <c r="Q7399" t="str">
        <f>IF(AND(Stock_Info[[#This Row],[% Deli. Qty to Traded Qty]]&gt;80,Stock_Info[[#This Row],[No. of Trades]]&lt;3000),"Unusual Day","")</f>
        <v/>
      </c>
      <c r="R7399" t="str">
        <f>IF(AND(Stock_Info[[#This Row],[Spread High-Low]] &lt; 10, Stock_Info[[#This Row],[% Deli. Qty to Traded Qty]] &gt; 90), "Good Day", "")</f>
        <v/>
      </c>
    </row>
    <row r="7400" spans="1:18">
      <c r="A7400" t="s">
        <v>69</v>
      </c>
      <c r="B7400" s="1">
        <v>45689</v>
      </c>
      <c r="C7400" s="1" t="str">
        <f>"WEEK" &amp;" " &amp;  INT((DAY(Stock_Info[[#This Row],[Date]])+WEEKDAY(DATE(YEAR(Stock_Info[[#This Row],[Date]]),MONTH(Stock_Info[[#This Row],[Date]]),1))-1)/7)+1</f>
        <v>WEEK 2</v>
      </c>
      <c r="D7400" s="12">
        <v>161.85</v>
      </c>
      <c r="E7400" s="12">
        <v>167.5</v>
      </c>
      <c r="F7400" s="12">
        <v>161.85</v>
      </c>
      <c r="G7400" s="12">
        <v>166.55</v>
      </c>
      <c r="H7400" s="12">
        <v>165.93513863088566</v>
      </c>
      <c r="I7400">
        <v>521096</v>
      </c>
      <c r="J7400">
        <v>7847</v>
      </c>
      <c r="K7400" s="12">
        <v>86468137</v>
      </c>
      <c r="N7400">
        <v>5.65</v>
      </c>
      <c r="O7400">
        <v>4.7</v>
      </c>
      <c r="P7400">
        <f xml:space="preserve"> IF(Stock_Info[[#This Row],[Close Price]] &gt; Stock_Info[[#This Row],[Open Price]], 1, 0)</f>
        <v>1</v>
      </c>
      <c r="Q7400" t="str">
        <f>IF(AND(Stock_Info[[#This Row],[% Deli. Qty to Traded Qty]]&gt;80,Stock_Info[[#This Row],[No. of Trades]]&lt;3000),"Unusual Day","")</f>
        <v/>
      </c>
      <c r="R7400" t="str">
        <f>IF(AND(Stock_Info[[#This Row],[Spread High-Low]] &lt; 10, Stock_Info[[#This Row],[% Deli. Qty to Traded Qty]] &gt; 90), "Good Day", "")</f>
        <v/>
      </c>
    </row>
    <row r="7401" spans="1:18">
      <c r="A7401" t="s">
        <v>69</v>
      </c>
      <c r="B7401" s="1">
        <v>45688</v>
      </c>
      <c r="C7401" s="1" t="str">
        <f>"WEEK" &amp;" " &amp;  INT((DAY(Stock_Info[[#This Row],[Date]])+WEEKDAY(DATE(YEAR(Stock_Info[[#This Row],[Date]]),MONTH(Stock_Info[[#This Row],[Date]]),1))-1)/7)+1</f>
        <v>WEEK 5</v>
      </c>
      <c r="D7401" s="12">
        <v>165</v>
      </c>
      <c r="E7401" s="12">
        <v>166.5</v>
      </c>
      <c r="F7401" s="12">
        <v>162.05000000000001</v>
      </c>
      <c r="G7401" s="12">
        <v>164.8</v>
      </c>
      <c r="H7401" s="12">
        <v>164.86023311950069</v>
      </c>
      <c r="I7401">
        <v>333906</v>
      </c>
      <c r="J7401">
        <v>3373</v>
      </c>
      <c r="K7401" s="12">
        <v>55047821</v>
      </c>
      <c r="L7401">
        <v>145399</v>
      </c>
      <c r="M7401">
        <v>43.54</v>
      </c>
      <c r="N7401">
        <v>4.45</v>
      </c>
      <c r="O7401">
        <v>-0.2</v>
      </c>
      <c r="P7401">
        <f xml:space="preserve"> IF(Stock_Info[[#This Row],[Close Price]] &gt; Stock_Info[[#This Row],[Open Price]], 1, 0)</f>
        <v>0</v>
      </c>
      <c r="Q7401" t="str">
        <f>IF(AND(Stock_Info[[#This Row],[% Deli. Qty to Traded Qty]]&gt;80,Stock_Info[[#This Row],[No. of Trades]]&lt;3000),"Unusual Day","")</f>
        <v/>
      </c>
      <c r="R7401" t="str">
        <f>IF(AND(Stock_Info[[#This Row],[Spread High-Low]] &lt; 10, Stock_Info[[#This Row],[% Deli. Qty to Traded Qty]] &gt; 90), "Good Day", "")</f>
        <v/>
      </c>
    </row>
    <row r="7402" spans="1:18">
      <c r="A7402" t="s">
        <v>69</v>
      </c>
      <c r="B7402" s="1">
        <v>45687</v>
      </c>
      <c r="C7402" s="1" t="str">
        <f>"WEEK" &amp;" " &amp;  INT((DAY(Stock_Info[[#This Row],[Date]])+WEEKDAY(DATE(YEAR(Stock_Info[[#This Row],[Date]]),MONTH(Stock_Info[[#This Row],[Date]]),1))-1)/7)+1</f>
        <v>WEEK 5</v>
      </c>
      <c r="D7402" s="12">
        <v>157.05000000000001</v>
      </c>
      <c r="E7402" s="12">
        <v>164</v>
      </c>
      <c r="F7402" s="12">
        <v>157.05000000000001</v>
      </c>
      <c r="G7402" s="12">
        <v>162.55000000000001</v>
      </c>
      <c r="H7402" s="12">
        <v>162.18202402391901</v>
      </c>
      <c r="I7402">
        <v>228772</v>
      </c>
      <c r="J7402">
        <v>2110</v>
      </c>
      <c r="K7402" s="12">
        <v>37102706</v>
      </c>
      <c r="L7402">
        <v>67697</v>
      </c>
      <c r="M7402">
        <v>29.59</v>
      </c>
      <c r="N7402">
        <v>6.95</v>
      </c>
      <c r="O7402">
        <v>5.5</v>
      </c>
      <c r="P7402">
        <f xml:space="preserve"> IF(Stock_Info[[#This Row],[Close Price]] &gt; Stock_Info[[#This Row],[Open Price]], 1, 0)</f>
        <v>1</v>
      </c>
      <c r="Q7402" t="str">
        <f>IF(AND(Stock_Info[[#This Row],[% Deli. Qty to Traded Qty]]&gt;80,Stock_Info[[#This Row],[No. of Trades]]&lt;3000),"Unusual Day","")</f>
        <v/>
      </c>
      <c r="R7402" t="str">
        <f>IF(AND(Stock_Info[[#This Row],[Spread High-Low]] &lt; 10, Stock_Info[[#This Row],[% Deli. Qty to Traded Qty]] &gt; 90), "Good Day", "")</f>
        <v/>
      </c>
    </row>
    <row r="7403" spans="1:18">
      <c r="A7403" t="s">
        <v>69</v>
      </c>
      <c r="B7403" s="1">
        <v>45686</v>
      </c>
      <c r="C7403" s="1" t="str">
        <f>"WEEK" &amp;" " &amp;  INT((DAY(Stock_Info[[#This Row],[Date]])+WEEKDAY(DATE(YEAR(Stock_Info[[#This Row],[Date]]),MONTH(Stock_Info[[#This Row],[Date]]),1))-1)/7)+1</f>
        <v>WEEK 5</v>
      </c>
      <c r="D7403" s="12">
        <v>156.85</v>
      </c>
      <c r="E7403" s="12">
        <v>159.80000000000001</v>
      </c>
      <c r="F7403" s="12">
        <v>155.44999999999999</v>
      </c>
      <c r="G7403" s="12">
        <v>157.80000000000001</v>
      </c>
      <c r="H7403" s="12">
        <v>157.51427319281268</v>
      </c>
      <c r="I7403">
        <v>166571</v>
      </c>
      <c r="J7403">
        <v>1612</v>
      </c>
      <c r="K7403" s="12">
        <v>26237310</v>
      </c>
      <c r="L7403">
        <v>31612</v>
      </c>
      <c r="M7403">
        <v>18.98</v>
      </c>
      <c r="N7403">
        <v>4.3499999999999996</v>
      </c>
      <c r="O7403">
        <v>0.95</v>
      </c>
      <c r="P7403">
        <f xml:space="preserve"> IF(Stock_Info[[#This Row],[Close Price]] &gt; Stock_Info[[#This Row],[Open Price]], 1, 0)</f>
        <v>1</v>
      </c>
      <c r="Q7403" t="str">
        <f>IF(AND(Stock_Info[[#This Row],[% Deli. Qty to Traded Qty]]&gt;80,Stock_Info[[#This Row],[No. of Trades]]&lt;3000),"Unusual Day","")</f>
        <v/>
      </c>
      <c r="R7403" t="str">
        <f>IF(AND(Stock_Info[[#This Row],[Spread High-Low]] &lt; 10, Stock_Info[[#This Row],[% Deli. Qty to Traded Qty]] &gt; 90), "Good Day", "")</f>
        <v/>
      </c>
    </row>
    <row r="7404" spans="1:18">
      <c r="A7404" t="s">
        <v>69</v>
      </c>
      <c r="B7404" s="1">
        <v>45685</v>
      </c>
      <c r="C7404" s="1" t="str">
        <f>"WEEK" &amp;" " &amp;  INT((DAY(Stock_Info[[#This Row],[Date]])+WEEKDAY(DATE(YEAR(Stock_Info[[#This Row],[Date]]),MONTH(Stock_Info[[#This Row],[Date]]),1))-1)/7)+1</f>
        <v>WEEK 5</v>
      </c>
      <c r="D7404" s="12">
        <v>152.19999999999999</v>
      </c>
      <c r="E7404" s="12">
        <v>157.44999999999999</v>
      </c>
      <c r="F7404" s="12">
        <v>150</v>
      </c>
      <c r="G7404" s="12">
        <v>155.4</v>
      </c>
      <c r="H7404" s="12">
        <v>154.23655300358195</v>
      </c>
      <c r="I7404">
        <v>474883</v>
      </c>
      <c r="J7404">
        <v>4517</v>
      </c>
      <c r="K7404" s="12">
        <v>73244317</v>
      </c>
      <c r="L7404">
        <v>203477</v>
      </c>
      <c r="M7404">
        <v>42.85</v>
      </c>
      <c r="N7404">
        <v>7.45</v>
      </c>
      <c r="O7404">
        <v>3.2</v>
      </c>
      <c r="P7404">
        <f xml:space="preserve"> IF(Stock_Info[[#This Row],[Close Price]] &gt; Stock_Info[[#This Row],[Open Price]], 1, 0)</f>
        <v>1</v>
      </c>
      <c r="Q7404" t="str">
        <f>IF(AND(Stock_Info[[#This Row],[% Deli. Qty to Traded Qty]]&gt;80,Stock_Info[[#This Row],[No. of Trades]]&lt;3000),"Unusual Day","")</f>
        <v/>
      </c>
      <c r="R7404" t="str">
        <f>IF(AND(Stock_Info[[#This Row],[Spread High-Low]] &lt; 10, Stock_Info[[#This Row],[% Deli. Qty to Traded Qty]] &gt; 90), "Good Day", "")</f>
        <v/>
      </c>
    </row>
    <row r="7405" spans="1:18">
      <c r="A7405" t="s">
        <v>69</v>
      </c>
      <c r="B7405" s="1">
        <v>45684</v>
      </c>
      <c r="C7405" s="1" t="str">
        <f>"WEEK" &amp;" " &amp;  INT((DAY(Stock_Info[[#This Row],[Date]])+WEEKDAY(DATE(YEAR(Stock_Info[[#This Row],[Date]]),MONTH(Stock_Info[[#This Row],[Date]]),1))-1)/7)+1</f>
        <v>WEEK 5</v>
      </c>
      <c r="D7405" s="12">
        <v>154.19999999999999</v>
      </c>
      <c r="E7405" s="12">
        <v>154.44999999999999</v>
      </c>
      <c r="F7405" s="12">
        <v>148.05000000000001</v>
      </c>
      <c r="G7405" s="12">
        <v>149.94999999999999</v>
      </c>
      <c r="H7405" s="12">
        <v>150.62037928497722</v>
      </c>
      <c r="I7405">
        <v>202539</v>
      </c>
      <c r="J7405">
        <v>2059</v>
      </c>
      <c r="K7405" s="12">
        <v>30506501</v>
      </c>
      <c r="L7405">
        <v>63532</v>
      </c>
      <c r="M7405">
        <v>31.37</v>
      </c>
      <c r="N7405">
        <v>6.4</v>
      </c>
      <c r="O7405">
        <v>-4.25</v>
      </c>
      <c r="P7405">
        <f xml:space="preserve"> IF(Stock_Info[[#This Row],[Close Price]] &gt; Stock_Info[[#This Row],[Open Price]], 1, 0)</f>
        <v>0</v>
      </c>
      <c r="Q7405" t="str">
        <f>IF(AND(Stock_Info[[#This Row],[% Deli. Qty to Traded Qty]]&gt;80,Stock_Info[[#This Row],[No. of Trades]]&lt;3000),"Unusual Day","")</f>
        <v/>
      </c>
      <c r="R7405" t="str">
        <f>IF(AND(Stock_Info[[#This Row],[Spread High-Low]] &lt; 10, Stock_Info[[#This Row],[% Deli. Qty to Traded Qty]] &gt; 90), "Good Day", "")</f>
        <v/>
      </c>
    </row>
    <row r="7406" spans="1:18">
      <c r="A7406" t="s">
        <v>69</v>
      </c>
      <c r="B7406" s="1">
        <v>45681</v>
      </c>
      <c r="C7406" s="1" t="str">
        <f>"WEEK" &amp;" " &amp;  INT((DAY(Stock_Info[[#This Row],[Date]])+WEEKDAY(DATE(YEAR(Stock_Info[[#This Row],[Date]]),MONTH(Stock_Info[[#This Row],[Date]]),1))-1)/7)+1</f>
        <v>WEEK 4</v>
      </c>
      <c r="D7406" s="12">
        <v>154.80000000000001</v>
      </c>
      <c r="E7406" s="12">
        <v>162.75</v>
      </c>
      <c r="F7406" s="12">
        <v>153</v>
      </c>
      <c r="G7406" s="12">
        <v>155.65</v>
      </c>
      <c r="H7406" s="12">
        <v>157.60268686990574</v>
      </c>
      <c r="I7406">
        <v>348063</v>
      </c>
      <c r="J7406">
        <v>3063</v>
      </c>
      <c r="K7406" s="12">
        <v>54855664</v>
      </c>
      <c r="L7406">
        <v>74852</v>
      </c>
      <c r="M7406">
        <v>21.51</v>
      </c>
      <c r="N7406">
        <v>9.75</v>
      </c>
      <c r="O7406">
        <v>0.85</v>
      </c>
      <c r="P7406">
        <f xml:space="preserve"> IF(Stock_Info[[#This Row],[Close Price]] &gt; Stock_Info[[#This Row],[Open Price]], 1, 0)</f>
        <v>1</v>
      </c>
      <c r="Q7406" t="str">
        <f>IF(AND(Stock_Info[[#This Row],[% Deli. Qty to Traded Qty]]&gt;80,Stock_Info[[#This Row],[No. of Trades]]&lt;3000),"Unusual Day","")</f>
        <v/>
      </c>
      <c r="R7406" t="str">
        <f>IF(AND(Stock_Info[[#This Row],[Spread High-Low]] &lt; 10, Stock_Info[[#This Row],[% Deli. Qty to Traded Qty]] &gt; 90), "Good Day", "")</f>
        <v/>
      </c>
    </row>
    <row r="7407" spans="1:18">
      <c r="A7407" t="s">
        <v>69</v>
      </c>
      <c r="B7407" s="1">
        <v>45680</v>
      </c>
      <c r="C7407" s="1" t="str">
        <f>"WEEK" &amp;" " &amp;  INT((DAY(Stock_Info[[#This Row],[Date]])+WEEKDAY(DATE(YEAR(Stock_Info[[#This Row],[Date]]),MONTH(Stock_Info[[#This Row],[Date]]),1))-1)/7)+1</f>
        <v>WEEK 4</v>
      </c>
      <c r="D7407" s="12">
        <v>154.4</v>
      </c>
      <c r="E7407" s="12">
        <v>157</v>
      </c>
      <c r="F7407" s="12">
        <v>153.35</v>
      </c>
      <c r="G7407" s="12">
        <v>155.94999999999999</v>
      </c>
      <c r="H7407" s="12">
        <v>155.59826591676688</v>
      </c>
      <c r="I7407">
        <v>138863</v>
      </c>
      <c r="J7407">
        <v>1500</v>
      </c>
      <c r="K7407" s="12">
        <v>21606842</v>
      </c>
      <c r="L7407">
        <v>46417</v>
      </c>
      <c r="M7407">
        <v>33.43</v>
      </c>
      <c r="N7407">
        <v>3.65</v>
      </c>
      <c r="O7407">
        <v>1.55</v>
      </c>
      <c r="P7407">
        <f xml:space="preserve"> IF(Stock_Info[[#This Row],[Close Price]] &gt; Stock_Info[[#This Row],[Open Price]], 1, 0)</f>
        <v>1</v>
      </c>
      <c r="Q7407" t="str">
        <f>IF(AND(Stock_Info[[#This Row],[% Deli. Qty to Traded Qty]]&gt;80,Stock_Info[[#This Row],[No. of Trades]]&lt;3000),"Unusual Day","")</f>
        <v/>
      </c>
      <c r="R7407" t="str">
        <f>IF(AND(Stock_Info[[#This Row],[Spread High-Low]] &lt; 10, Stock_Info[[#This Row],[% Deli. Qty to Traded Qty]] &gt; 90), "Good Day", "")</f>
        <v/>
      </c>
    </row>
    <row r="7408" spans="1:18">
      <c r="A7408" t="s">
        <v>69</v>
      </c>
      <c r="B7408" s="1">
        <v>45679</v>
      </c>
      <c r="C7408" s="1" t="str">
        <f>"WEEK" &amp;" " &amp;  INT((DAY(Stock_Info[[#This Row],[Date]])+WEEKDAY(DATE(YEAR(Stock_Info[[#This Row],[Date]]),MONTH(Stock_Info[[#This Row],[Date]]),1))-1)/7)+1</f>
        <v>WEEK 4</v>
      </c>
      <c r="D7408" s="12">
        <v>158.6</v>
      </c>
      <c r="E7408" s="12">
        <v>158.9</v>
      </c>
      <c r="F7408" s="12">
        <v>151.1</v>
      </c>
      <c r="G7408" s="12">
        <v>155.05000000000001</v>
      </c>
      <c r="H7408" s="12">
        <v>154.2344959582567</v>
      </c>
      <c r="I7408">
        <v>467620</v>
      </c>
      <c r="J7408">
        <v>4645</v>
      </c>
      <c r="K7408" s="12">
        <v>72123135</v>
      </c>
      <c r="L7408">
        <v>129526</v>
      </c>
      <c r="M7408">
        <v>27.7</v>
      </c>
      <c r="N7408">
        <v>7.8</v>
      </c>
      <c r="O7408">
        <v>-3.55</v>
      </c>
      <c r="P7408">
        <f xml:space="preserve"> IF(Stock_Info[[#This Row],[Close Price]] &gt; Stock_Info[[#This Row],[Open Price]], 1, 0)</f>
        <v>0</v>
      </c>
      <c r="Q7408" t="str">
        <f>IF(AND(Stock_Info[[#This Row],[% Deli. Qty to Traded Qty]]&gt;80,Stock_Info[[#This Row],[No. of Trades]]&lt;3000),"Unusual Day","")</f>
        <v/>
      </c>
      <c r="R7408" t="str">
        <f>IF(AND(Stock_Info[[#This Row],[Spread High-Low]] &lt; 10, Stock_Info[[#This Row],[% Deli. Qty to Traded Qty]] &gt; 90), "Good Day", "")</f>
        <v/>
      </c>
    </row>
    <row r="7409" spans="1:18">
      <c r="A7409" t="s">
        <v>69</v>
      </c>
      <c r="B7409" s="1">
        <v>45678</v>
      </c>
      <c r="C7409" s="1" t="str">
        <f>"WEEK" &amp;" " &amp;  INT((DAY(Stock_Info[[#This Row],[Date]])+WEEKDAY(DATE(YEAR(Stock_Info[[#This Row],[Date]]),MONTH(Stock_Info[[#This Row],[Date]]),1))-1)/7)+1</f>
        <v>WEEK 4</v>
      </c>
      <c r="D7409" s="12">
        <v>157.80000000000001</v>
      </c>
      <c r="E7409" s="12">
        <v>160.5</v>
      </c>
      <c r="F7409" s="12">
        <v>154</v>
      </c>
      <c r="G7409" s="12">
        <v>158.55000000000001</v>
      </c>
      <c r="H7409" s="12">
        <v>158.1703004514992</v>
      </c>
      <c r="I7409">
        <v>523146</v>
      </c>
      <c r="J7409">
        <v>5904</v>
      </c>
      <c r="K7409" s="12">
        <v>82746160</v>
      </c>
      <c r="L7409">
        <v>154844</v>
      </c>
      <c r="M7409">
        <v>29.6</v>
      </c>
      <c r="N7409">
        <v>6.5</v>
      </c>
      <c r="O7409">
        <v>0.75</v>
      </c>
      <c r="P7409">
        <f xml:space="preserve"> IF(Stock_Info[[#This Row],[Close Price]] &gt; Stock_Info[[#This Row],[Open Price]], 1, 0)</f>
        <v>1</v>
      </c>
      <c r="Q7409" t="str">
        <f>IF(AND(Stock_Info[[#This Row],[% Deli. Qty to Traded Qty]]&gt;80,Stock_Info[[#This Row],[No. of Trades]]&lt;3000),"Unusual Day","")</f>
        <v/>
      </c>
      <c r="R7409" t="str">
        <f>IF(AND(Stock_Info[[#This Row],[Spread High-Low]] &lt; 10, Stock_Info[[#This Row],[% Deli. Qty to Traded Qty]] &gt; 90), "Good Day", "")</f>
        <v/>
      </c>
    </row>
    <row r="7410" spans="1:18">
      <c r="A7410" t="s">
        <v>69</v>
      </c>
      <c r="B7410" s="1">
        <v>45677</v>
      </c>
      <c r="C7410" s="1" t="str">
        <f>"WEEK" &amp;" " &amp;  INT((DAY(Stock_Info[[#This Row],[Date]])+WEEKDAY(DATE(YEAR(Stock_Info[[#This Row],[Date]]),MONTH(Stock_Info[[#This Row],[Date]]),1))-1)/7)+1</f>
        <v>WEEK 4</v>
      </c>
      <c r="D7410" s="12">
        <v>146</v>
      </c>
      <c r="E7410" s="12">
        <v>159.44999999999999</v>
      </c>
      <c r="F7410" s="12">
        <v>146</v>
      </c>
      <c r="G7410" s="12">
        <v>158.5</v>
      </c>
      <c r="H7410" s="12">
        <v>153.64438246737595</v>
      </c>
      <c r="I7410">
        <v>1161720</v>
      </c>
      <c r="J7410">
        <v>11615</v>
      </c>
      <c r="K7410" s="12">
        <v>178491752</v>
      </c>
      <c r="L7410">
        <v>258224</v>
      </c>
      <c r="M7410">
        <v>22.23</v>
      </c>
      <c r="N7410">
        <v>13.45</v>
      </c>
      <c r="O7410">
        <v>12.5</v>
      </c>
      <c r="P7410">
        <f xml:space="preserve"> IF(Stock_Info[[#This Row],[Close Price]] &gt; Stock_Info[[#This Row],[Open Price]], 1, 0)</f>
        <v>1</v>
      </c>
      <c r="Q7410" t="str">
        <f>IF(AND(Stock_Info[[#This Row],[% Deli. Qty to Traded Qty]]&gt;80,Stock_Info[[#This Row],[No. of Trades]]&lt;3000),"Unusual Day","")</f>
        <v/>
      </c>
      <c r="R7410" t="str">
        <f>IF(AND(Stock_Info[[#This Row],[Spread High-Low]] &lt; 10, Stock_Info[[#This Row],[% Deli. Qty to Traded Qty]] &gt; 90), "Good Day", "")</f>
        <v/>
      </c>
    </row>
    <row r="7411" spans="1:18">
      <c r="A7411" t="s">
        <v>69</v>
      </c>
      <c r="B7411" s="1">
        <v>45674</v>
      </c>
      <c r="C7411" s="1" t="str">
        <f>"WEEK" &amp;" " &amp;  INT((DAY(Stock_Info[[#This Row],[Date]])+WEEKDAY(DATE(YEAR(Stock_Info[[#This Row],[Date]]),MONTH(Stock_Info[[#This Row],[Date]]),1))-1)/7)+1</f>
        <v>WEEK 3</v>
      </c>
      <c r="D7411" s="12">
        <v>159.69999999999999</v>
      </c>
      <c r="E7411" s="12">
        <v>159.69999999999999</v>
      </c>
      <c r="F7411" s="12">
        <v>154.69999999999999</v>
      </c>
      <c r="G7411" s="12">
        <v>155.1</v>
      </c>
      <c r="H7411" s="12">
        <v>156.00393621488388</v>
      </c>
      <c r="I7411">
        <v>292921</v>
      </c>
      <c r="J7411">
        <v>3634</v>
      </c>
      <c r="K7411" s="12">
        <v>45696829</v>
      </c>
      <c r="L7411">
        <v>131596</v>
      </c>
      <c r="M7411">
        <v>44.93</v>
      </c>
      <c r="N7411">
        <v>5</v>
      </c>
      <c r="O7411">
        <v>-4.5999999999999996</v>
      </c>
      <c r="P7411">
        <f xml:space="preserve"> IF(Stock_Info[[#This Row],[Close Price]] &gt; Stock_Info[[#This Row],[Open Price]], 1, 0)</f>
        <v>0</v>
      </c>
      <c r="Q7411" t="str">
        <f>IF(AND(Stock_Info[[#This Row],[% Deli. Qty to Traded Qty]]&gt;80,Stock_Info[[#This Row],[No. of Trades]]&lt;3000),"Unusual Day","")</f>
        <v/>
      </c>
      <c r="R7411" t="str">
        <f>IF(AND(Stock_Info[[#This Row],[Spread High-Low]] &lt; 10, Stock_Info[[#This Row],[% Deli. Qty to Traded Qty]] &gt; 90), "Good Day", "")</f>
        <v/>
      </c>
    </row>
    <row r="7412" spans="1:18">
      <c r="A7412" t="s">
        <v>69</v>
      </c>
      <c r="B7412" s="1">
        <v>45673</v>
      </c>
      <c r="C7412" s="1" t="str">
        <f>"WEEK" &amp;" " &amp;  INT((DAY(Stock_Info[[#This Row],[Date]])+WEEKDAY(DATE(YEAR(Stock_Info[[#This Row],[Date]]),MONTH(Stock_Info[[#This Row],[Date]]),1))-1)/7)+1</f>
        <v>WEEK 3</v>
      </c>
      <c r="D7412" s="12">
        <v>159.19999999999999</v>
      </c>
      <c r="E7412" s="12">
        <v>160.65</v>
      </c>
      <c r="F7412" s="12">
        <v>157.1</v>
      </c>
      <c r="G7412" s="12">
        <v>158.55000000000001</v>
      </c>
      <c r="H7412" s="12">
        <v>158.96425590801121</v>
      </c>
      <c r="I7412">
        <v>280382</v>
      </c>
      <c r="J7412">
        <v>2983</v>
      </c>
      <c r="K7412" s="12">
        <v>44570716</v>
      </c>
      <c r="L7412">
        <v>104028</v>
      </c>
      <c r="M7412">
        <v>37.1</v>
      </c>
      <c r="N7412">
        <v>3.55</v>
      </c>
      <c r="O7412">
        <v>-0.65</v>
      </c>
      <c r="P7412">
        <f xml:space="preserve"> IF(Stock_Info[[#This Row],[Close Price]] &gt; Stock_Info[[#This Row],[Open Price]], 1, 0)</f>
        <v>0</v>
      </c>
      <c r="Q7412" t="str">
        <f>IF(AND(Stock_Info[[#This Row],[% Deli. Qty to Traded Qty]]&gt;80,Stock_Info[[#This Row],[No. of Trades]]&lt;3000),"Unusual Day","")</f>
        <v/>
      </c>
      <c r="R7412" t="str">
        <f>IF(AND(Stock_Info[[#This Row],[Spread High-Low]] &lt; 10, Stock_Info[[#This Row],[% Deli. Qty to Traded Qty]] &gt; 90), "Good Day", "")</f>
        <v/>
      </c>
    </row>
    <row r="7413" spans="1:18">
      <c r="A7413" t="s">
        <v>69</v>
      </c>
      <c r="B7413" s="1">
        <v>45672</v>
      </c>
      <c r="C7413" s="1" t="str">
        <f>"WEEK" &amp;" " &amp;  INT((DAY(Stock_Info[[#This Row],[Date]])+WEEKDAY(DATE(YEAR(Stock_Info[[#This Row],[Date]]),MONTH(Stock_Info[[#This Row],[Date]]),1))-1)/7)+1</f>
        <v>WEEK 3</v>
      </c>
      <c r="D7413" s="12">
        <v>154.55000000000001</v>
      </c>
      <c r="E7413" s="12">
        <v>158.69999999999999</v>
      </c>
      <c r="F7413" s="12">
        <v>154.5</v>
      </c>
      <c r="G7413" s="12">
        <v>157.15</v>
      </c>
      <c r="H7413" s="12">
        <v>156.45609631534046</v>
      </c>
      <c r="I7413">
        <v>344618</v>
      </c>
      <c r="J7413">
        <v>3941</v>
      </c>
      <c r="K7413" s="12">
        <v>53917587</v>
      </c>
      <c r="L7413">
        <v>144282</v>
      </c>
      <c r="M7413">
        <v>41.87</v>
      </c>
      <c r="N7413">
        <v>4.2</v>
      </c>
      <c r="O7413">
        <v>2.6</v>
      </c>
      <c r="P7413">
        <f xml:space="preserve"> IF(Stock_Info[[#This Row],[Close Price]] &gt; Stock_Info[[#This Row],[Open Price]], 1, 0)</f>
        <v>1</v>
      </c>
      <c r="Q7413" t="str">
        <f>IF(AND(Stock_Info[[#This Row],[% Deli. Qty to Traded Qty]]&gt;80,Stock_Info[[#This Row],[No. of Trades]]&lt;3000),"Unusual Day","")</f>
        <v/>
      </c>
      <c r="R7413" t="str">
        <f>IF(AND(Stock_Info[[#This Row],[Spread High-Low]] &lt; 10, Stock_Info[[#This Row],[% Deli. Qty to Traded Qty]] &gt; 90), "Good Day", "")</f>
        <v/>
      </c>
    </row>
    <row r="7414" spans="1:18">
      <c r="A7414" t="s">
        <v>69</v>
      </c>
      <c r="B7414" s="1">
        <v>45671</v>
      </c>
      <c r="C7414" s="1" t="str">
        <f>"WEEK" &amp;" " &amp;  INT((DAY(Stock_Info[[#This Row],[Date]])+WEEKDAY(DATE(YEAR(Stock_Info[[#This Row],[Date]]),MONTH(Stock_Info[[#This Row],[Date]]),1))-1)/7)+1</f>
        <v>WEEK 3</v>
      </c>
      <c r="D7414" s="12">
        <v>149.55000000000001</v>
      </c>
      <c r="E7414" s="12">
        <v>156.05000000000001</v>
      </c>
      <c r="F7414" s="12">
        <v>149.55000000000001</v>
      </c>
      <c r="G7414" s="12">
        <v>154.35</v>
      </c>
      <c r="H7414" s="12">
        <v>152.74354985692145</v>
      </c>
      <c r="I7414">
        <v>344566</v>
      </c>
      <c r="J7414">
        <v>3695</v>
      </c>
      <c r="K7414" s="12">
        <v>52630234</v>
      </c>
      <c r="L7414">
        <v>145401</v>
      </c>
      <c r="M7414">
        <v>42.2</v>
      </c>
      <c r="N7414">
        <v>6.5</v>
      </c>
      <c r="O7414">
        <v>4.8</v>
      </c>
      <c r="P7414">
        <f xml:space="preserve"> IF(Stock_Info[[#This Row],[Close Price]] &gt; Stock_Info[[#This Row],[Open Price]], 1, 0)</f>
        <v>1</v>
      </c>
      <c r="Q7414" t="str">
        <f>IF(AND(Stock_Info[[#This Row],[% Deli. Qty to Traded Qty]]&gt;80,Stock_Info[[#This Row],[No. of Trades]]&lt;3000),"Unusual Day","")</f>
        <v/>
      </c>
      <c r="R7414" t="str">
        <f>IF(AND(Stock_Info[[#This Row],[Spread High-Low]] &lt; 10, Stock_Info[[#This Row],[% Deli. Qty to Traded Qty]] &gt; 90), "Good Day", "")</f>
        <v/>
      </c>
    </row>
    <row r="7415" spans="1:18">
      <c r="A7415" t="s">
        <v>69</v>
      </c>
      <c r="B7415" s="1">
        <v>45670</v>
      </c>
      <c r="C7415" s="1" t="str">
        <f>"WEEK" &amp;" " &amp;  INT((DAY(Stock_Info[[#This Row],[Date]])+WEEKDAY(DATE(YEAR(Stock_Info[[#This Row],[Date]]),MONTH(Stock_Info[[#This Row],[Date]]),1))-1)/7)+1</f>
        <v>WEEK 3</v>
      </c>
      <c r="D7415" s="12">
        <v>153.69999999999999</v>
      </c>
      <c r="E7415" s="12">
        <v>153.69999999999999</v>
      </c>
      <c r="F7415" s="12">
        <v>147.44999999999999</v>
      </c>
      <c r="G7415" s="12">
        <v>149.5</v>
      </c>
      <c r="H7415" s="12">
        <v>150.8190627525708</v>
      </c>
      <c r="I7415">
        <v>473877</v>
      </c>
      <c r="J7415">
        <v>5296</v>
      </c>
      <c r="K7415" s="12">
        <v>71469685</v>
      </c>
      <c r="L7415">
        <v>196609</v>
      </c>
      <c r="M7415">
        <v>41.49</v>
      </c>
      <c r="N7415">
        <v>6.25</v>
      </c>
      <c r="O7415">
        <v>-4.2</v>
      </c>
      <c r="P7415">
        <f xml:space="preserve"> IF(Stock_Info[[#This Row],[Close Price]] &gt; Stock_Info[[#This Row],[Open Price]], 1, 0)</f>
        <v>0</v>
      </c>
      <c r="Q7415" t="str">
        <f>IF(AND(Stock_Info[[#This Row],[% Deli. Qty to Traded Qty]]&gt;80,Stock_Info[[#This Row],[No. of Trades]]&lt;3000),"Unusual Day","")</f>
        <v/>
      </c>
      <c r="R7415" t="str">
        <f>IF(AND(Stock_Info[[#This Row],[Spread High-Low]] &lt; 10, Stock_Info[[#This Row],[% Deli. Qty to Traded Qty]] &gt; 90), "Good Day", "")</f>
        <v/>
      </c>
    </row>
    <row r="7416" spans="1:18">
      <c r="A7416" t="s">
        <v>69</v>
      </c>
      <c r="B7416" s="1">
        <v>45667</v>
      </c>
      <c r="C7416" s="1" t="str">
        <f>"WEEK" &amp;" " &amp;  INT((DAY(Stock_Info[[#This Row],[Date]])+WEEKDAY(DATE(YEAR(Stock_Info[[#This Row],[Date]]),MONTH(Stock_Info[[#This Row],[Date]]),1))-1)/7)+1</f>
        <v>WEEK 2</v>
      </c>
      <c r="D7416" s="12">
        <v>158.44999999999999</v>
      </c>
      <c r="E7416" s="12">
        <v>158.9</v>
      </c>
      <c r="F7416" s="12">
        <v>152.9</v>
      </c>
      <c r="G7416" s="12">
        <v>154.35</v>
      </c>
      <c r="H7416" s="12">
        <v>155.56034888273956</v>
      </c>
      <c r="I7416">
        <v>380529</v>
      </c>
      <c r="J7416">
        <v>4699</v>
      </c>
      <c r="K7416" s="12">
        <v>59195224</v>
      </c>
      <c r="L7416">
        <v>153470</v>
      </c>
      <c r="M7416">
        <v>40.33</v>
      </c>
      <c r="N7416">
        <v>6</v>
      </c>
      <c r="O7416">
        <v>-4.0999999999999996</v>
      </c>
      <c r="P7416">
        <f xml:space="preserve"> IF(Stock_Info[[#This Row],[Close Price]] &gt; Stock_Info[[#This Row],[Open Price]], 1, 0)</f>
        <v>0</v>
      </c>
      <c r="Q7416" t="str">
        <f>IF(AND(Stock_Info[[#This Row],[% Deli. Qty to Traded Qty]]&gt;80,Stock_Info[[#This Row],[No. of Trades]]&lt;3000),"Unusual Day","")</f>
        <v/>
      </c>
      <c r="R7416" t="str">
        <f>IF(AND(Stock_Info[[#This Row],[Spread High-Low]] &lt; 10, Stock_Info[[#This Row],[% Deli. Qty to Traded Qty]] &gt; 90), "Good Day", "")</f>
        <v/>
      </c>
    </row>
    <row r="7417" spans="1:18">
      <c r="A7417" t="s">
        <v>69</v>
      </c>
      <c r="B7417" s="1">
        <v>45666</v>
      </c>
      <c r="C7417" s="1" t="str">
        <f>"WEEK" &amp;" " &amp;  INT((DAY(Stock_Info[[#This Row],[Date]])+WEEKDAY(DATE(YEAR(Stock_Info[[#This Row],[Date]]),MONTH(Stock_Info[[#This Row],[Date]]),1))-1)/7)+1</f>
        <v>WEEK 2</v>
      </c>
      <c r="D7417" s="12">
        <v>162.1</v>
      </c>
      <c r="E7417" s="12">
        <v>164</v>
      </c>
      <c r="F7417" s="12">
        <v>157.55000000000001</v>
      </c>
      <c r="G7417" s="12">
        <v>158.6</v>
      </c>
      <c r="H7417" s="12">
        <v>160.56490911329038</v>
      </c>
      <c r="I7417">
        <v>243710</v>
      </c>
      <c r="J7417">
        <v>3434</v>
      </c>
      <c r="K7417" s="12">
        <v>39131274</v>
      </c>
      <c r="L7417">
        <v>75140</v>
      </c>
      <c r="M7417">
        <v>30.83</v>
      </c>
      <c r="N7417">
        <v>6.45</v>
      </c>
      <c r="O7417">
        <v>-3.5</v>
      </c>
      <c r="P7417">
        <f xml:space="preserve"> IF(Stock_Info[[#This Row],[Close Price]] &gt; Stock_Info[[#This Row],[Open Price]], 1, 0)</f>
        <v>0</v>
      </c>
      <c r="Q7417" t="str">
        <f>IF(AND(Stock_Info[[#This Row],[% Deli. Qty to Traded Qty]]&gt;80,Stock_Info[[#This Row],[No. of Trades]]&lt;3000),"Unusual Day","")</f>
        <v/>
      </c>
      <c r="R7417" t="str">
        <f>IF(AND(Stock_Info[[#This Row],[Spread High-Low]] &lt; 10, Stock_Info[[#This Row],[% Deli. Qty to Traded Qty]] &gt; 90), "Good Day", "")</f>
        <v/>
      </c>
    </row>
    <row r="7418" spans="1:18">
      <c r="A7418" t="s">
        <v>69</v>
      </c>
      <c r="B7418" s="1">
        <v>45665</v>
      </c>
      <c r="C7418" s="1" t="str">
        <f>"WEEK" &amp;" " &amp;  INT((DAY(Stock_Info[[#This Row],[Date]])+WEEKDAY(DATE(YEAR(Stock_Info[[#This Row],[Date]]),MONTH(Stock_Info[[#This Row],[Date]]),1))-1)/7)+1</f>
        <v>WEEK 2</v>
      </c>
      <c r="D7418" s="12">
        <v>166.2</v>
      </c>
      <c r="E7418" s="12">
        <v>166.2</v>
      </c>
      <c r="F7418" s="12">
        <v>159.80000000000001</v>
      </c>
      <c r="G7418" s="12">
        <v>161.85</v>
      </c>
      <c r="H7418" s="12">
        <v>161.71011433376424</v>
      </c>
      <c r="I7418">
        <v>398395</v>
      </c>
      <c r="J7418">
        <v>4623</v>
      </c>
      <c r="K7418" s="12">
        <v>64424501</v>
      </c>
      <c r="L7418">
        <v>136486</v>
      </c>
      <c r="M7418">
        <v>34.26</v>
      </c>
      <c r="N7418">
        <v>6.4</v>
      </c>
      <c r="O7418">
        <v>-4.3499999999999996</v>
      </c>
      <c r="P7418">
        <f xml:space="preserve"> IF(Stock_Info[[#This Row],[Close Price]] &gt; Stock_Info[[#This Row],[Open Price]], 1, 0)</f>
        <v>0</v>
      </c>
      <c r="Q7418" t="str">
        <f>IF(AND(Stock_Info[[#This Row],[% Deli. Qty to Traded Qty]]&gt;80,Stock_Info[[#This Row],[No. of Trades]]&lt;3000),"Unusual Day","")</f>
        <v/>
      </c>
      <c r="R7418" t="str">
        <f>IF(AND(Stock_Info[[#This Row],[Spread High-Low]] &lt; 10, Stock_Info[[#This Row],[% Deli. Qty to Traded Qty]] &gt; 90), "Good Day", "")</f>
        <v/>
      </c>
    </row>
    <row r="7419" spans="1:18">
      <c r="A7419" t="s">
        <v>69</v>
      </c>
      <c r="B7419" s="1">
        <v>45664</v>
      </c>
      <c r="C7419" s="1" t="str">
        <f>"WEEK" &amp;" " &amp;  INT((DAY(Stock_Info[[#This Row],[Date]])+WEEKDAY(DATE(YEAR(Stock_Info[[#This Row],[Date]]),MONTH(Stock_Info[[#This Row],[Date]]),1))-1)/7)+1</f>
        <v>WEEK 2</v>
      </c>
      <c r="D7419" s="12">
        <v>167.3</v>
      </c>
      <c r="E7419" s="12">
        <v>169.2</v>
      </c>
      <c r="F7419" s="12">
        <v>164.4</v>
      </c>
      <c r="G7419" s="12">
        <v>166.05</v>
      </c>
      <c r="H7419" s="12">
        <v>167.42250832966619</v>
      </c>
      <c r="I7419">
        <v>397675</v>
      </c>
      <c r="J7419">
        <v>4129</v>
      </c>
      <c r="K7419" s="12">
        <v>66579746</v>
      </c>
      <c r="L7419">
        <v>207085</v>
      </c>
      <c r="M7419">
        <v>52.07</v>
      </c>
      <c r="N7419">
        <v>4.8</v>
      </c>
      <c r="O7419">
        <v>-1.25</v>
      </c>
      <c r="P7419">
        <f xml:space="preserve"> IF(Stock_Info[[#This Row],[Close Price]] &gt; Stock_Info[[#This Row],[Open Price]], 1, 0)</f>
        <v>0</v>
      </c>
      <c r="Q7419" t="str">
        <f>IF(AND(Stock_Info[[#This Row],[% Deli. Qty to Traded Qty]]&gt;80,Stock_Info[[#This Row],[No. of Trades]]&lt;3000),"Unusual Day","")</f>
        <v/>
      </c>
      <c r="R7419" t="str">
        <f>IF(AND(Stock_Info[[#This Row],[Spread High-Low]] &lt; 10, Stock_Info[[#This Row],[% Deli. Qty to Traded Qty]] &gt; 90), "Good Day", "")</f>
        <v/>
      </c>
    </row>
    <row r="7420" spans="1:18">
      <c r="A7420" t="s">
        <v>69</v>
      </c>
      <c r="B7420" s="1">
        <v>45663</v>
      </c>
      <c r="C7420" s="1" t="str">
        <f>"WEEK" &amp;" " &amp;  INT((DAY(Stock_Info[[#This Row],[Date]])+WEEKDAY(DATE(YEAR(Stock_Info[[#This Row],[Date]]),MONTH(Stock_Info[[#This Row],[Date]]),1))-1)/7)+1</f>
        <v>WEEK 2</v>
      </c>
      <c r="D7420" s="12">
        <v>164.75</v>
      </c>
      <c r="E7420" s="12">
        <v>169.6</v>
      </c>
      <c r="F7420" s="12">
        <v>162.19999999999999</v>
      </c>
      <c r="G7420" s="12">
        <v>166.85</v>
      </c>
      <c r="H7420" s="12">
        <v>166.02086584267539</v>
      </c>
      <c r="I7420">
        <v>751707</v>
      </c>
      <c r="J7420">
        <v>7056</v>
      </c>
      <c r="K7420" s="12">
        <v>124799047</v>
      </c>
      <c r="L7420">
        <v>223105</v>
      </c>
      <c r="M7420">
        <v>29.68</v>
      </c>
      <c r="N7420">
        <v>7.4</v>
      </c>
      <c r="O7420">
        <v>2.1</v>
      </c>
      <c r="P7420">
        <f xml:space="preserve"> IF(Stock_Info[[#This Row],[Close Price]] &gt; Stock_Info[[#This Row],[Open Price]], 1, 0)</f>
        <v>1</v>
      </c>
      <c r="Q7420" t="str">
        <f>IF(AND(Stock_Info[[#This Row],[% Deli. Qty to Traded Qty]]&gt;80,Stock_Info[[#This Row],[No. of Trades]]&lt;3000),"Unusual Day","")</f>
        <v/>
      </c>
      <c r="R7420" t="str">
        <f>IF(AND(Stock_Info[[#This Row],[Spread High-Low]] &lt; 10, Stock_Info[[#This Row],[% Deli. Qty to Traded Qty]] &gt; 90), "Good Day", "")</f>
        <v/>
      </c>
    </row>
    <row r="7421" spans="1:18">
      <c r="A7421" t="s">
        <v>69</v>
      </c>
      <c r="B7421" s="1">
        <v>45660</v>
      </c>
      <c r="C7421" s="1" t="str">
        <f>"WEEK" &amp;" " &amp;  INT((DAY(Stock_Info[[#This Row],[Date]])+WEEKDAY(DATE(YEAR(Stock_Info[[#This Row],[Date]]),MONTH(Stock_Info[[#This Row],[Date]]),1))-1)/7)+1</f>
        <v>WEEK 1</v>
      </c>
      <c r="D7421" s="12">
        <v>160.30000000000001</v>
      </c>
      <c r="E7421" s="12">
        <v>164</v>
      </c>
      <c r="F7421" s="12">
        <v>158.5</v>
      </c>
      <c r="G7421" s="12">
        <v>162.55000000000001</v>
      </c>
      <c r="H7421" s="12">
        <v>161.36999204824602</v>
      </c>
      <c r="I7421">
        <v>619989</v>
      </c>
      <c r="J7421">
        <v>5183</v>
      </c>
      <c r="K7421" s="12">
        <v>100047620</v>
      </c>
      <c r="L7421">
        <v>286361</v>
      </c>
      <c r="M7421">
        <v>46.19</v>
      </c>
      <c r="N7421">
        <v>5.5</v>
      </c>
      <c r="O7421">
        <v>2.25</v>
      </c>
      <c r="P7421">
        <f xml:space="preserve"> IF(Stock_Info[[#This Row],[Close Price]] &gt; Stock_Info[[#This Row],[Open Price]], 1, 0)</f>
        <v>1</v>
      </c>
      <c r="Q7421" t="str">
        <f>IF(AND(Stock_Info[[#This Row],[% Deli. Qty to Traded Qty]]&gt;80,Stock_Info[[#This Row],[No. of Trades]]&lt;3000),"Unusual Day","")</f>
        <v/>
      </c>
      <c r="R7421" t="str">
        <f>IF(AND(Stock_Info[[#This Row],[Spread High-Low]] &lt; 10, Stock_Info[[#This Row],[% Deli. Qty to Traded Qty]] &gt; 90), "Good Day", "")</f>
        <v/>
      </c>
    </row>
    <row r="7422" spans="1:18">
      <c r="A7422" t="s">
        <v>69</v>
      </c>
      <c r="B7422" s="1">
        <v>45659</v>
      </c>
      <c r="C7422" s="1" t="str">
        <f>"WEEK" &amp;" " &amp;  INT((DAY(Stock_Info[[#This Row],[Date]])+WEEKDAY(DATE(YEAR(Stock_Info[[#This Row],[Date]]),MONTH(Stock_Info[[#This Row],[Date]]),1))-1)/7)+1</f>
        <v>WEEK 1</v>
      </c>
      <c r="D7422" s="12">
        <v>158.05000000000001</v>
      </c>
      <c r="E7422" s="12">
        <v>160.15</v>
      </c>
      <c r="F7422" s="12">
        <v>153.75</v>
      </c>
      <c r="G7422" s="12">
        <v>159.15</v>
      </c>
      <c r="H7422" s="12">
        <v>156.75042296718075</v>
      </c>
      <c r="I7422">
        <v>795570</v>
      </c>
      <c r="J7422">
        <v>6751</v>
      </c>
      <c r="K7422" s="12">
        <v>124705934</v>
      </c>
      <c r="L7422">
        <v>232437</v>
      </c>
      <c r="M7422">
        <v>29.22</v>
      </c>
      <c r="N7422">
        <v>6.4</v>
      </c>
      <c r="O7422">
        <v>1.1000000000000001</v>
      </c>
      <c r="P7422">
        <f xml:space="preserve"> IF(Stock_Info[[#This Row],[Close Price]] &gt; Stock_Info[[#This Row],[Open Price]], 1, 0)</f>
        <v>1</v>
      </c>
      <c r="Q7422" t="str">
        <f>IF(AND(Stock_Info[[#This Row],[% Deli. Qty to Traded Qty]]&gt;80,Stock_Info[[#This Row],[No. of Trades]]&lt;3000),"Unusual Day","")</f>
        <v/>
      </c>
      <c r="R7422" t="str">
        <f>IF(AND(Stock_Info[[#This Row],[Spread High-Low]] &lt; 10, Stock_Info[[#This Row],[% Deli. Qty to Traded Qty]] &gt; 90), "Good Day", "")</f>
        <v/>
      </c>
    </row>
    <row r="7423" spans="1:18">
      <c r="A7423" t="s">
        <v>69</v>
      </c>
      <c r="B7423" s="1">
        <v>45658</v>
      </c>
      <c r="C7423" s="1" t="str">
        <f>"WEEK" &amp;" " &amp;  INT((DAY(Stock_Info[[#This Row],[Date]])+WEEKDAY(DATE(YEAR(Stock_Info[[#This Row],[Date]]),MONTH(Stock_Info[[#This Row],[Date]]),1))-1)/7)+1</f>
        <v>WEEK 1</v>
      </c>
      <c r="D7423" s="12">
        <v>158</v>
      </c>
      <c r="E7423" s="12">
        <v>159.19999999999999</v>
      </c>
      <c r="F7423" s="12">
        <v>156.55000000000001</v>
      </c>
      <c r="G7423" s="12">
        <v>157.80000000000001</v>
      </c>
      <c r="H7423" s="12">
        <v>157.90213699251333</v>
      </c>
      <c r="I7423">
        <v>229341</v>
      </c>
      <c r="J7423">
        <v>2845</v>
      </c>
      <c r="K7423" s="12">
        <v>36213434</v>
      </c>
      <c r="L7423">
        <v>88957</v>
      </c>
      <c r="M7423">
        <v>38.79</v>
      </c>
      <c r="N7423">
        <v>2.65</v>
      </c>
      <c r="O7423">
        <v>-0.2</v>
      </c>
      <c r="P7423">
        <f xml:space="preserve"> IF(Stock_Info[[#This Row],[Close Price]] &gt; Stock_Info[[#This Row],[Open Price]], 1, 0)</f>
        <v>0</v>
      </c>
      <c r="Q7423" t="str">
        <f>IF(AND(Stock_Info[[#This Row],[% Deli. Qty to Traded Qty]]&gt;80,Stock_Info[[#This Row],[No. of Trades]]&lt;3000),"Unusual Day","")</f>
        <v/>
      </c>
      <c r="R7423" t="str">
        <f>IF(AND(Stock_Info[[#This Row],[Spread High-Low]] &lt; 10, Stock_Info[[#This Row],[% Deli. Qty to Traded Qty]] &gt; 90), "Good Day", "")</f>
        <v/>
      </c>
    </row>
    <row r="7424" spans="1:18">
      <c r="A7424" t="s">
        <v>69</v>
      </c>
      <c r="B7424" s="1">
        <v>45657</v>
      </c>
      <c r="C7424" s="1" t="str">
        <f>"WEEK" &amp;" " &amp;  INT((DAY(Stock_Info[[#This Row],[Date]])+WEEKDAY(DATE(YEAR(Stock_Info[[#This Row],[Date]]),MONTH(Stock_Info[[#This Row],[Date]]),1))-1)/7)+1</f>
        <v>WEEK 5</v>
      </c>
      <c r="D7424" s="12">
        <v>156</v>
      </c>
      <c r="E7424" s="12">
        <v>158.44999999999999</v>
      </c>
      <c r="F7424" s="12">
        <v>155.25</v>
      </c>
      <c r="G7424" s="12">
        <v>158</v>
      </c>
      <c r="H7424" s="12">
        <v>156.95064264746586</v>
      </c>
      <c r="I7424">
        <v>256517</v>
      </c>
      <c r="J7424">
        <v>3029</v>
      </c>
      <c r="K7424" s="12">
        <v>40260508</v>
      </c>
      <c r="L7424">
        <v>97556</v>
      </c>
      <c r="M7424">
        <v>38.03</v>
      </c>
      <c r="N7424">
        <v>3.2</v>
      </c>
      <c r="O7424">
        <v>2</v>
      </c>
      <c r="P7424">
        <f xml:space="preserve"> IF(Stock_Info[[#This Row],[Close Price]] &gt; Stock_Info[[#This Row],[Open Price]], 1, 0)</f>
        <v>1</v>
      </c>
      <c r="Q7424" t="str">
        <f>IF(AND(Stock_Info[[#This Row],[% Deli. Qty to Traded Qty]]&gt;80,Stock_Info[[#This Row],[No. of Trades]]&lt;3000),"Unusual Day","")</f>
        <v/>
      </c>
      <c r="R7424" t="str">
        <f>IF(AND(Stock_Info[[#This Row],[Spread High-Low]] &lt; 10, Stock_Info[[#This Row],[% Deli. Qty to Traded Qty]] &gt; 90), "Good Day", "")</f>
        <v/>
      </c>
    </row>
    <row r="7425" spans="1:18">
      <c r="A7425" t="s">
        <v>69</v>
      </c>
      <c r="B7425" s="1">
        <v>45656</v>
      </c>
      <c r="C7425" s="1" t="str">
        <f>"WEEK" &amp;" " &amp;  INT((DAY(Stock_Info[[#This Row],[Date]])+WEEKDAY(DATE(YEAR(Stock_Info[[#This Row],[Date]]),MONTH(Stock_Info[[#This Row],[Date]]),1))-1)/7)+1</f>
        <v>WEEK 5</v>
      </c>
      <c r="D7425" s="12">
        <v>160.44999999999999</v>
      </c>
      <c r="E7425" s="12">
        <v>161.85</v>
      </c>
      <c r="F7425" s="12">
        <v>155.9</v>
      </c>
      <c r="G7425" s="12">
        <v>156.85</v>
      </c>
      <c r="H7425" s="12">
        <v>158.69344295023728</v>
      </c>
      <c r="I7425">
        <v>390694</v>
      </c>
      <c r="J7425">
        <v>4134</v>
      </c>
      <c r="K7425" s="12">
        <v>62000576</v>
      </c>
      <c r="L7425">
        <v>120507</v>
      </c>
      <c r="M7425">
        <v>30.84</v>
      </c>
      <c r="N7425">
        <v>5.95</v>
      </c>
      <c r="O7425">
        <v>-3.6</v>
      </c>
      <c r="P7425">
        <f xml:space="preserve"> IF(Stock_Info[[#This Row],[Close Price]] &gt; Stock_Info[[#This Row],[Open Price]], 1, 0)</f>
        <v>0</v>
      </c>
      <c r="Q7425" t="str">
        <f>IF(AND(Stock_Info[[#This Row],[% Deli. Qty to Traded Qty]]&gt;80,Stock_Info[[#This Row],[No. of Trades]]&lt;3000),"Unusual Day","")</f>
        <v/>
      </c>
      <c r="R7425" t="str">
        <f>IF(AND(Stock_Info[[#This Row],[Spread High-Low]] &lt; 10, Stock_Info[[#This Row],[% Deli. Qty to Traded Qty]] &gt; 90), "Good Day", "")</f>
        <v/>
      </c>
    </row>
    <row r="7426" spans="1:18">
      <c r="A7426" t="s">
        <v>69</v>
      </c>
      <c r="B7426" s="1">
        <v>45653</v>
      </c>
      <c r="C7426" s="1" t="str">
        <f>"WEEK" &amp;" " &amp;  INT((DAY(Stock_Info[[#This Row],[Date]])+WEEKDAY(DATE(YEAR(Stock_Info[[#This Row],[Date]]),MONTH(Stock_Info[[#This Row],[Date]]),1))-1)/7)+1</f>
        <v>WEEK 4</v>
      </c>
      <c r="D7426" s="12">
        <v>164.2</v>
      </c>
      <c r="E7426" s="12">
        <v>164.2</v>
      </c>
      <c r="F7426" s="12">
        <v>157.05000000000001</v>
      </c>
      <c r="G7426" s="12">
        <v>160.19999999999999</v>
      </c>
      <c r="H7426" s="12">
        <v>159.85359611409842</v>
      </c>
      <c r="I7426">
        <v>731053</v>
      </c>
      <c r="J7426">
        <v>6843</v>
      </c>
      <c r="K7426" s="12">
        <v>116861451</v>
      </c>
      <c r="L7426">
        <v>189837</v>
      </c>
      <c r="M7426">
        <v>25.97</v>
      </c>
      <c r="N7426">
        <v>7.15</v>
      </c>
      <c r="O7426">
        <v>-4</v>
      </c>
      <c r="P7426">
        <f xml:space="preserve"> IF(Stock_Info[[#This Row],[Close Price]] &gt; Stock_Info[[#This Row],[Open Price]], 1, 0)</f>
        <v>0</v>
      </c>
      <c r="Q7426" t="str">
        <f>IF(AND(Stock_Info[[#This Row],[% Deli. Qty to Traded Qty]]&gt;80,Stock_Info[[#This Row],[No. of Trades]]&lt;3000),"Unusual Day","")</f>
        <v/>
      </c>
      <c r="R7426" t="str">
        <f>IF(AND(Stock_Info[[#This Row],[Spread High-Low]] &lt; 10, Stock_Info[[#This Row],[% Deli. Qty to Traded Qty]] &gt; 90), "Good Day", "")</f>
        <v/>
      </c>
    </row>
    <row r="7427" spans="1:18">
      <c r="A7427" t="s">
        <v>69</v>
      </c>
      <c r="B7427" s="1">
        <v>45652</v>
      </c>
      <c r="C7427" s="1" t="str">
        <f>"WEEK" &amp;" " &amp;  INT((DAY(Stock_Info[[#This Row],[Date]])+WEEKDAY(DATE(YEAR(Stock_Info[[#This Row],[Date]]),MONTH(Stock_Info[[#This Row],[Date]]),1))-1)/7)+1</f>
        <v>WEEK 4</v>
      </c>
      <c r="D7427" s="12">
        <v>164.6</v>
      </c>
      <c r="E7427" s="12">
        <v>168.8</v>
      </c>
      <c r="F7427" s="12">
        <v>161.35</v>
      </c>
      <c r="G7427" s="12">
        <v>162.5</v>
      </c>
      <c r="H7427" s="12">
        <v>165.04149071924377</v>
      </c>
      <c r="I7427">
        <v>420817</v>
      </c>
      <c r="J7427">
        <v>3858</v>
      </c>
      <c r="K7427" s="12">
        <v>69452265</v>
      </c>
      <c r="L7427">
        <v>91518</v>
      </c>
      <c r="M7427">
        <v>21.75</v>
      </c>
      <c r="N7427">
        <v>7.45</v>
      </c>
      <c r="O7427">
        <v>-2.1</v>
      </c>
      <c r="P7427">
        <f xml:space="preserve"> IF(Stock_Info[[#This Row],[Close Price]] &gt; Stock_Info[[#This Row],[Open Price]], 1, 0)</f>
        <v>0</v>
      </c>
      <c r="Q7427" t="str">
        <f>IF(AND(Stock_Info[[#This Row],[% Deli. Qty to Traded Qty]]&gt;80,Stock_Info[[#This Row],[No. of Trades]]&lt;3000),"Unusual Day","")</f>
        <v/>
      </c>
      <c r="R7427" t="str">
        <f>IF(AND(Stock_Info[[#This Row],[Spread High-Low]] &lt; 10, Stock_Info[[#This Row],[% Deli. Qty to Traded Qty]] &gt; 90), "Good Day", "")</f>
        <v/>
      </c>
    </row>
    <row r="7428" spans="1:18">
      <c r="A7428" t="s">
        <v>69</v>
      </c>
      <c r="B7428" s="1">
        <v>45650</v>
      </c>
      <c r="C7428" s="1" t="str">
        <f>"WEEK" &amp;" " &amp;  INT((DAY(Stock_Info[[#This Row],[Date]])+WEEKDAY(DATE(YEAR(Stock_Info[[#This Row],[Date]]),MONTH(Stock_Info[[#This Row],[Date]]),1))-1)/7)+1</f>
        <v>WEEK 4</v>
      </c>
      <c r="D7428" s="12">
        <v>156</v>
      </c>
      <c r="E7428" s="12">
        <v>163.9</v>
      </c>
      <c r="F7428" s="12">
        <v>154.75</v>
      </c>
      <c r="G7428" s="12">
        <v>163.15</v>
      </c>
      <c r="H7428" s="12">
        <v>160.77296426146842</v>
      </c>
      <c r="I7428">
        <v>519971</v>
      </c>
      <c r="J7428">
        <v>3693</v>
      </c>
      <c r="K7428" s="12">
        <v>83597279</v>
      </c>
      <c r="L7428">
        <v>208117</v>
      </c>
      <c r="M7428">
        <v>40.020000000000003</v>
      </c>
      <c r="N7428">
        <v>9.15</v>
      </c>
      <c r="O7428">
        <v>7.15</v>
      </c>
      <c r="P7428">
        <f xml:space="preserve"> IF(Stock_Info[[#This Row],[Close Price]] &gt; Stock_Info[[#This Row],[Open Price]], 1, 0)</f>
        <v>1</v>
      </c>
      <c r="Q7428" t="str">
        <f>IF(AND(Stock_Info[[#This Row],[% Deli. Qty to Traded Qty]]&gt;80,Stock_Info[[#This Row],[No. of Trades]]&lt;3000),"Unusual Day","")</f>
        <v/>
      </c>
      <c r="R7428" t="str">
        <f>IF(AND(Stock_Info[[#This Row],[Spread High-Low]] &lt; 10, Stock_Info[[#This Row],[% Deli. Qty to Traded Qty]] &gt; 90), "Good Day", "")</f>
        <v/>
      </c>
    </row>
    <row r="7429" spans="1:18">
      <c r="A7429" t="s">
        <v>69</v>
      </c>
      <c r="B7429" s="1">
        <v>45649</v>
      </c>
      <c r="C7429" s="1" t="str">
        <f>"WEEK" &amp;" " &amp;  INT((DAY(Stock_Info[[#This Row],[Date]])+WEEKDAY(DATE(YEAR(Stock_Info[[#This Row],[Date]]),MONTH(Stock_Info[[#This Row],[Date]]),1))-1)/7)+1</f>
        <v>WEEK 4</v>
      </c>
      <c r="D7429" s="12">
        <v>153.4</v>
      </c>
      <c r="E7429" s="12">
        <v>156.5</v>
      </c>
      <c r="F7429" s="12">
        <v>152.80000000000001</v>
      </c>
      <c r="G7429" s="12">
        <v>154.9</v>
      </c>
      <c r="H7429" s="12">
        <v>154.96089912725796</v>
      </c>
      <c r="I7429">
        <v>295620</v>
      </c>
      <c r="J7429">
        <v>2862</v>
      </c>
      <c r="K7429" s="12">
        <v>45809541</v>
      </c>
      <c r="L7429">
        <v>89670</v>
      </c>
      <c r="M7429">
        <v>30.33</v>
      </c>
      <c r="N7429">
        <v>3.7</v>
      </c>
      <c r="O7429">
        <v>1.5</v>
      </c>
      <c r="P7429">
        <f xml:space="preserve"> IF(Stock_Info[[#This Row],[Close Price]] &gt; Stock_Info[[#This Row],[Open Price]], 1, 0)</f>
        <v>1</v>
      </c>
      <c r="Q7429" t="str">
        <f>IF(AND(Stock_Info[[#This Row],[% Deli. Qty to Traded Qty]]&gt;80,Stock_Info[[#This Row],[No. of Trades]]&lt;3000),"Unusual Day","")</f>
        <v/>
      </c>
      <c r="R7429" t="str">
        <f>IF(AND(Stock_Info[[#This Row],[Spread High-Low]] &lt; 10, Stock_Info[[#This Row],[% Deli. Qty to Traded Qty]] &gt; 90), "Good Day", "")</f>
        <v/>
      </c>
    </row>
    <row r="7430" spans="1:18">
      <c r="A7430" t="s">
        <v>69</v>
      </c>
      <c r="B7430" s="1">
        <v>45646</v>
      </c>
      <c r="C7430" s="1" t="str">
        <f>"WEEK" &amp;" " &amp;  INT((DAY(Stock_Info[[#This Row],[Date]])+WEEKDAY(DATE(YEAR(Stock_Info[[#This Row],[Date]]),MONTH(Stock_Info[[#This Row],[Date]]),1))-1)/7)+1</f>
        <v>WEEK 3</v>
      </c>
      <c r="D7430" s="12">
        <v>164.35</v>
      </c>
      <c r="E7430" s="12">
        <v>164.5</v>
      </c>
      <c r="F7430" s="12">
        <v>151.35</v>
      </c>
      <c r="G7430" s="12">
        <v>152.75</v>
      </c>
      <c r="H7430" s="12">
        <v>155.77405075902678</v>
      </c>
      <c r="I7430">
        <v>983628</v>
      </c>
      <c r="J7430">
        <v>10157</v>
      </c>
      <c r="K7430" s="12">
        <v>153223718</v>
      </c>
      <c r="L7430">
        <v>375396</v>
      </c>
      <c r="M7430">
        <v>38.159999999999997</v>
      </c>
      <c r="N7430">
        <v>13.15</v>
      </c>
      <c r="O7430">
        <v>-11.6</v>
      </c>
      <c r="P7430">
        <f xml:space="preserve"> IF(Stock_Info[[#This Row],[Close Price]] &gt; Stock_Info[[#This Row],[Open Price]], 1, 0)</f>
        <v>0</v>
      </c>
      <c r="Q7430" t="str">
        <f>IF(AND(Stock_Info[[#This Row],[% Deli. Qty to Traded Qty]]&gt;80,Stock_Info[[#This Row],[No. of Trades]]&lt;3000),"Unusual Day","")</f>
        <v/>
      </c>
      <c r="R7430" t="str">
        <f>IF(AND(Stock_Info[[#This Row],[Spread High-Low]] &lt; 10, Stock_Info[[#This Row],[% Deli. Qty to Traded Qty]] &gt; 90), "Good Day", "")</f>
        <v/>
      </c>
    </row>
    <row r="7431" spans="1:18">
      <c r="A7431" t="s">
        <v>69</v>
      </c>
      <c r="B7431" s="1">
        <v>45645</v>
      </c>
      <c r="C7431" s="1" t="str">
        <f>"WEEK" &amp;" " &amp;  INT((DAY(Stock_Info[[#This Row],[Date]])+WEEKDAY(DATE(YEAR(Stock_Info[[#This Row],[Date]]),MONTH(Stock_Info[[#This Row],[Date]]),1))-1)/7)+1</f>
        <v>WEEK 3</v>
      </c>
      <c r="D7431" s="12">
        <v>163.19999999999999</v>
      </c>
      <c r="E7431" s="12">
        <v>165.3</v>
      </c>
      <c r="F7431" s="12">
        <v>162.5</v>
      </c>
      <c r="G7431" s="12">
        <v>164.3</v>
      </c>
      <c r="H7431" s="12">
        <v>163.71977172145952</v>
      </c>
      <c r="I7431">
        <v>177152</v>
      </c>
      <c r="J7431">
        <v>1605</v>
      </c>
      <c r="K7431" s="12">
        <v>29003285</v>
      </c>
      <c r="L7431">
        <v>39812</v>
      </c>
      <c r="M7431">
        <v>22.47</v>
      </c>
      <c r="N7431">
        <v>2.8</v>
      </c>
      <c r="O7431">
        <v>1.1000000000000001</v>
      </c>
      <c r="P7431">
        <f xml:space="preserve"> IF(Stock_Info[[#This Row],[Close Price]] &gt; Stock_Info[[#This Row],[Open Price]], 1, 0)</f>
        <v>1</v>
      </c>
      <c r="Q7431" t="str">
        <f>IF(AND(Stock_Info[[#This Row],[% Deli. Qty to Traded Qty]]&gt;80,Stock_Info[[#This Row],[No. of Trades]]&lt;3000),"Unusual Day","")</f>
        <v/>
      </c>
      <c r="R7431" t="str">
        <f>IF(AND(Stock_Info[[#This Row],[Spread High-Low]] &lt; 10, Stock_Info[[#This Row],[% Deli. Qty to Traded Qty]] &gt; 90), "Good Day", "")</f>
        <v/>
      </c>
    </row>
    <row r="7432" spans="1:18">
      <c r="A7432" t="s">
        <v>69</v>
      </c>
      <c r="B7432" s="1">
        <v>45644</v>
      </c>
      <c r="C7432" s="1" t="str">
        <f>"WEEK" &amp;" " &amp;  INT((DAY(Stock_Info[[#This Row],[Date]])+WEEKDAY(DATE(YEAR(Stock_Info[[#This Row],[Date]]),MONTH(Stock_Info[[#This Row],[Date]]),1))-1)/7)+1</f>
        <v>WEEK 3</v>
      </c>
      <c r="D7432" s="12">
        <v>166.05</v>
      </c>
      <c r="E7432" s="12">
        <v>172.45</v>
      </c>
      <c r="F7432" s="12">
        <v>164.95</v>
      </c>
      <c r="G7432" s="12">
        <v>165.85</v>
      </c>
      <c r="H7432" s="12">
        <v>168.43969595904755</v>
      </c>
      <c r="I7432">
        <v>425469</v>
      </c>
      <c r="J7432">
        <v>4180</v>
      </c>
      <c r="K7432" s="12">
        <v>71665869</v>
      </c>
      <c r="L7432">
        <v>75962</v>
      </c>
      <c r="M7432">
        <v>17.850000000000001</v>
      </c>
      <c r="N7432">
        <v>7.5</v>
      </c>
      <c r="O7432">
        <v>-0.2</v>
      </c>
      <c r="P7432">
        <f xml:space="preserve"> IF(Stock_Info[[#This Row],[Close Price]] &gt; Stock_Info[[#This Row],[Open Price]], 1, 0)</f>
        <v>0</v>
      </c>
      <c r="Q7432" t="str">
        <f>IF(AND(Stock_Info[[#This Row],[% Deli. Qty to Traded Qty]]&gt;80,Stock_Info[[#This Row],[No. of Trades]]&lt;3000),"Unusual Day","")</f>
        <v/>
      </c>
      <c r="R7432" t="str">
        <f>IF(AND(Stock_Info[[#This Row],[Spread High-Low]] &lt; 10, Stock_Info[[#This Row],[% Deli. Qty to Traded Qty]] &gt; 90), "Good Day", "")</f>
        <v/>
      </c>
    </row>
    <row r="7433" spans="1:18">
      <c r="A7433" t="s">
        <v>69</v>
      </c>
      <c r="B7433" s="1">
        <v>45643</v>
      </c>
      <c r="C7433" s="1" t="str">
        <f>"WEEK" &amp;" " &amp;  INT((DAY(Stock_Info[[#This Row],[Date]])+WEEKDAY(DATE(YEAR(Stock_Info[[#This Row],[Date]]),MONTH(Stock_Info[[#This Row],[Date]]),1))-1)/7)+1</f>
        <v>WEEK 3</v>
      </c>
      <c r="D7433" s="12">
        <v>172.75</v>
      </c>
      <c r="E7433" s="12">
        <v>172.95</v>
      </c>
      <c r="F7433" s="12">
        <v>166</v>
      </c>
      <c r="G7433" s="12">
        <v>166.9</v>
      </c>
      <c r="H7433" s="12">
        <v>169.13877708879642</v>
      </c>
      <c r="I7433">
        <v>235291</v>
      </c>
      <c r="J7433">
        <v>3102</v>
      </c>
      <c r="K7433" s="12">
        <v>39796832</v>
      </c>
      <c r="L7433">
        <v>108121</v>
      </c>
      <c r="M7433">
        <v>45.95</v>
      </c>
      <c r="N7433">
        <v>6.95</v>
      </c>
      <c r="O7433">
        <v>-5.85</v>
      </c>
      <c r="P7433">
        <f xml:space="preserve"> IF(Stock_Info[[#This Row],[Close Price]] &gt; Stock_Info[[#This Row],[Open Price]], 1, 0)</f>
        <v>0</v>
      </c>
      <c r="Q7433" t="str">
        <f>IF(AND(Stock_Info[[#This Row],[% Deli. Qty to Traded Qty]]&gt;80,Stock_Info[[#This Row],[No. of Trades]]&lt;3000),"Unusual Day","")</f>
        <v/>
      </c>
      <c r="R7433" t="str">
        <f>IF(AND(Stock_Info[[#This Row],[Spread High-Low]] &lt; 10, Stock_Info[[#This Row],[% Deli. Qty to Traded Qty]] &gt; 90), "Good Day", "")</f>
        <v/>
      </c>
    </row>
    <row r="7434" spans="1:18">
      <c r="A7434" t="s">
        <v>69</v>
      </c>
      <c r="B7434" s="1">
        <v>45642</v>
      </c>
      <c r="C7434" s="1" t="str">
        <f>"WEEK" &amp;" " &amp;  INT((DAY(Stock_Info[[#This Row],[Date]])+WEEKDAY(DATE(YEAR(Stock_Info[[#This Row],[Date]]),MONTH(Stock_Info[[#This Row],[Date]]),1))-1)/7)+1</f>
        <v>WEEK 3</v>
      </c>
      <c r="D7434" s="12">
        <v>174.05</v>
      </c>
      <c r="E7434" s="12">
        <v>176.4</v>
      </c>
      <c r="F7434" s="12">
        <v>171.35</v>
      </c>
      <c r="G7434" s="12">
        <v>172.1</v>
      </c>
      <c r="H7434" s="12">
        <v>173.30386955888775</v>
      </c>
      <c r="I7434">
        <v>343450</v>
      </c>
      <c r="J7434">
        <v>5043</v>
      </c>
      <c r="K7434" s="12">
        <v>59521214</v>
      </c>
      <c r="L7434">
        <v>185870</v>
      </c>
      <c r="M7434">
        <v>54.12</v>
      </c>
      <c r="N7434">
        <v>5.05</v>
      </c>
      <c r="O7434">
        <v>-1.95</v>
      </c>
      <c r="P7434">
        <f xml:space="preserve"> IF(Stock_Info[[#This Row],[Close Price]] &gt; Stock_Info[[#This Row],[Open Price]], 1, 0)</f>
        <v>0</v>
      </c>
      <c r="Q7434" t="str">
        <f>IF(AND(Stock_Info[[#This Row],[% Deli. Qty to Traded Qty]]&gt;80,Stock_Info[[#This Row],[No. of Trades]]&lt;3000),"Unusual Day","")</f>
        <v/>
      </c>
      <c r="R7434" t="str">
        <f>IF(AND(Stock_Info[[#This Row],[Spread High-Low]] &lt; 10, Stock_Info[[#This Row],[% Deli. Qty to Traded Qty]] &gt; 90), "Good Day", "")</f>
        <v/>
      </c>
    </row>
    <row r="7435" spans="1:18">
      <c r="A7435" t="s">
        <v>69</v>
      </c>
      <c r="B7435" s="1">
        <v>45639</v>
      </c>
      <c r="C7435" s="1" t="str">
        <f>"WEEK" &amp;" " &amp;  INT((DAY(Stock_Info[[#This Row],[Date]])+WEEKDAY(DATE(YEAR(Stock_Info[[#This Row],[Date]]),MONTH(Stock_Info[[#This Row],[Date]]),1))-1)/7)+1</f>
        <v>WEEK 2</v>
      </c>
      <c r="D7435" s="12">
        <v>173.85</v>
      </c>
      <c r="E7435" s="12">
        <v>174.15</v>
      </c>
      <c r="F7435" s="12">
        <v>169.15</v>
      </c>
      <c r="G7435" s="12">
        <v>173.4</v>
      </c>
      <c r="H7435" s="12">
        <v>171.71339977505625</v>
      </c>
      <c r="I7435">
        <v>192048</v>
      </c>
      <c r="J7435">
        <v>2150</v>
      </c>
      <c r="K7435" s="12">
        <v>32977215</v>
      </c>
      <c r="L7435">
        <v>45949</v>
      </c>
      <c r="M7435">
        <v>23.93</v>
      </c>
      <c r="N7435">
        <v>5</v>
      </c>
      <c r="O7435">
        <v>-0.45</v>
      </c>
      <c r="P7435">
        <f xml:space="preserve"> IF(Stock_Info[[#This Row],[Close Price]] &gt; Stock_Info[[#This Row],[Open Price]], 1, 0)</f>
        <v>0</v>
      </c>
      <c r="Q7435" t="str">
        <f>IF(AND(Stock_Info[[#This Row],[% Deli. Qty to Traded Qty]]&gt;80,Stock_Info[[#This Row],[No. of Trades]]&lt;3000),"Unusual Day","")</f>
        <v/>
      </c>
      <c r="R7435" t="str">
        <f>IF(AND(Stock_Info[[#This Row],[Spread High-Low]] &lt; 10, Stock_Info[[#This Row],[% Deli. Qty to Traded Qty]] &gt; 90), "Good Day", "")</f>
        <v/>
      </c>
    </row>
    <row r="7436" spans="1:18">
      <c r="A7436" t="s">
        <v>69</v>
      </c>
      <c r="B7436" s="1">
        <v>45638</v>
      </c>
      <c r="C7436" s="1" t="str">
        <f>"WEEK" &amp;" " &amp;  INT((DAY(Stock_Info[[#This Row],[Date]])+WEEKDAY(DATE(YEAR(Stock_Info[[#This Row],[Date]]),MONTH(Stock_Info[[#This Row],[Date]]),1))-1)/7)+1</f>
        <v>WEEK 2</v>
      </c>
      <c r="D7436" s="12">
        <v>179</v>
      </c>
      <c r="E7436" s="12">
        <v>179</v>
      </c>
      <c r="F7436" s="12">
        <v>172.6</v>
      </c>
      <c r="G7436" s="12">
        <v>173.35</v>
      </c>
      <c r="H7436" s="12">
        <v>175.35568803363745</v>
      </c>
      <c r="I7436">
        <v>170762</v>
      </c>
      <c r="J7436">
        <v>5658</v>
      </c>
      <c r="K7436" s="12">
        <v>29944088</v>
      </c>
      <c r="L7436">
        <v>72345</v>
      </c>
      <c r="M7436">
        <v>42.37</v>
      </c>
      <c r="N7436">
        <v>6.4</v>
      </c>
      <c r="O7436">
        <v>-5.65</v>
      </c>
      <c r="P7436">
        <f xml:space="preserve"> IF(Stock_Info[[#This Row],[Close Price]] &gt; Stock_Info[[#This Row],[Open Price]], 1, 0)</f>
        <v>0</v>
      </c>
      <c r="Q7436" t="str">
        <f>IF(AND(Stock_Info[[#This Row],[% Deli. Qty to Traded Qty]]&gt;80,Stock_Info[[#This Row],[No. of Trades]]&lt;3000),"Unusual Day","")</f>
        <v/>
      </c>
      <c r="R7436" t="str">
        <f>IF(AND(Stock_Info[[#This Row],[Spread High-Low]] &lt; 10, Stock_Info[[#This Row],[% Deli. Qty to Traded Qty]] &gt; 90), "Good Day", "")</f>
        <v/>
      </c>
    </row>
    <row r="7437" spans="1:18">
      <c r="A7437" t="s">
        <v>69</v>
      </c>
      <c r="B7437" s="1">
        <v>45637</v>
      </c>
      <c r="C7437" s="1" t="str">
        <f>"WEEK" &amp;" " &amp;  INT((DAY(Stock_Info[[#This Row],[Date]])+WEEKDAY(DATE(YEAR(Stock_Info[[#This Row],[Date]]),MONTH(Stock_Info[[#This Row],[Date]]),1))-1)/7)+1</f>
        <v>WEEK 2</v>
      </c>
      <c r="D7437" s="12">
        <v>179.3</v>
      </c>
      <c r="E7437" s="12">
        <v>180.7</v>
      </c>
      <c r="F7437" s="12">
        <v>177.3</v>
      </c>
      <c r="G7437" s="12">
        <v>179</v>
      </c>
      <c r="H7437" s="12">
        <v>179.11625721898071</v>
      </c>
      <c r="I7437">
        <v>537472</v>
      </c>
      <c r="J7437">
        <v>5387</v>
      </c>
      <c r="K7437" s="12">
        <v>96269973</v>
      </c>
      <c r="L7437">
        <v>173659</v>
      </c>
      <c r="M7437">
        <v>32.31</v>
      </c>
      <c r="N7437">
        <v>3.4</v>
      </c>
      <c r="O7437">
        <v>-0.3</v>
      </c>
      <c r="P7437">
        <f xml:space="preserve"> IF(Stock_Info[[#This Row],[Close Price]] &gt; Stock_Info[[#This Row],[Open Price]], 1, 0)</f>
        <v>0</v>
      </c>
      <c r="Q7437" t="str">
        <f>IF(AND(Stock_Info[[#This Row],[% Deli. Qty to Traded Qty]]&gt;80,Stock_Info[[#This Row],[No. of Trades]]&lt;3000),"Unusual Day","")</f>
        <v/>
      </c>
      <c r="R7437" t="str">
        <f>IF(AND(Stock_Info[[#This Row],[Spread High-Low]] &lt; 10, Stock_Info[[#This Row],[% Deli. Qty to Traded Qty]] &gt; 90), "Good Day", "")</f>
        <v/>
      </c>
    </row>
    <row r="7438" spans="1:18">
      <c r="A7438" t="s">
        <v>69</v>
      </c>
      <c r="B7438" s="1">
        <v>45636</v>
      </c>
      <c r="C7438" s="1" t="str">
        <f>"WEEK" &amp;" " &amp;  INT((DAY(Stock_Info[[#This Row],[Date]])+WEEKDAY(DATE(YEAR(Stock_Info[[#This Row],[Date]]),MONTH(Stock_Info[[#This Row],[Date]]),1))-1)/7)+1</f>
        <v>WEEK 2</v>
      </c>
      <c r="D7438" s="12">
        <v>172.85</v>
      </c>
      <c r="E7438" s="12">
        <v>179.7</v>
      </c>
      <c r="F7438" s="12">
        <v>169.3</v>
      </c>
      <c r="G7438" s="12">
        <v>178.45</v>
      </c>
      <c r="H7438" s="12">
        <v>173.36831916874499</v>
      </c>
      <c r="I7438">
        <v>501603</v>
      </c>
      <c r="J7438">
        <v>3255</v>
      </c>
      <c r="K7438" s="12">
        <v>86962069</v>
      </c>
      <c r="L7438">
        <v>125867</v>
      </c>
      <c r="M7438">
        <v>25.09</v>
      </c>
      <c r="N7438">
        <v>10.4</v>
      </c>
      <c r="O7438">
        <v>5.6</v>
      </c>
      <c r="P7438">
        <f xml:space="preserve"> IF(Stock_Info[[#This Row],[Close Price]] &gt; Stock_Info[[#This Row],[Open Price]], 1, 0)</f>
        <v>1</v>
      </c>
      <c r="Q7438" t="str">
        <f>IF(AND(Stock_Info[[#This Row],[% Deli. Qty to Traded Qty]]&gt;80,Stock_Info[[#This Row],[No. of Trades]]&lt;3000),"Unusual Day","")</f>
        <v/>
      </c>
      <c r="R7438" t="str">
        <f>IF(AND(Stock_Info[[#This Row],[Spread High-Low]] &lt; 10, Stock_Info[[#This Row],[% Deli. Qty to Traded Qty]] &gt; 90), "Good Day", "")</f>
        <v/>
      </c>
    </row>
    <row r="7439" spans="1:18">
      <c r="A7439" t="s">
        <v>69</v>
      </c>
      <c r="B7439" s="1">
        <v>45635</v>
      </c>
      <c r="C7439" s="1" t="str">
        <f>"WEEK" &amp;" " &amp;  INT((DAY(Stock_Info[[#This Row],[Date]])+WEEKDAY(DATE(YEAR(Stock_Info[[#This Row],[Date]]),MONTH(Stock_Info[[#This Row],[Date]]),1))-1)/7)+1</f>
        <v>WEEK 2</v>
      </c>
      <c r="D7439" s="12">
        <v>174.9</v>
      </c>
      <c r="E7439" s="12">
        <v>179.85</v>
      </c>
      <c r="F7439" s="12">
        <v>170.7</v>
      </c>
      <c r="G7439" s="12">
        <v>171.3</v>
      </c>
      <c r="H7439" s="12">
        <v>175.8435896345741</v>
      </c>
      <c r="I7439">
        <v>470410</v>
      </c>
      <c r="J7439">
        <v>5244</v>
      </c>
      <c r="K7439" s="12">
        <v>82718583</v>
      </c>
      <c r="L7439">
        <v>132797</v>
      </c>
      <c r="M7439">
        <v>28.23</v>
      </c>
      <c r="N7439">
        <v>9.15</v>
      </c>
      <c r="O7439">
        <v>-3.6</v>
      </c>
      <c r="P7439">
        <f xml:space="preserve"> IF(Stock_Info[[#This Row],[Close Price]] &gt; Stock_Info[[#This Row],[Open Price]], 1, 0)</f>
        <v>0</v>
      </c>
      <c r="Q7439" t="str">
        <f>IF(AND(Stock_Info[[#This Row],[% Deli. Qty to Traded Qty]]&gt;80,Stock_Info[[#This Row],[No. of Trades]]&lt;3000),"Unusual Day","")</f>
        <v/>
      </c>
      <c r="R7439" t="str">
        <f>IF(AND(Stock_Info[[#This Row],[Spread High-Low]] &lt; 10, Stock_Info[[#This Row],[% Deli. Qty to Traded Qty]] &gt; 90), "Good Day", "")</f>
        <v/>
      </c>
    </row>
    <row r="7440" spans="1:18">
      <c r="A7440" t="s">
        <v>69</v>
      </c>
      <c r="B7440" s="1">
        <v>45632</v>
      </c>
      <c r="C7440" s="1" t="str">
        <f>"WEEK" &amp;" " &amp;  INT((DAY(Stock_Info[[#This Row],[Date]])+WEEKDAY(DATE(YEAR(Stock_Info[[#This Row],[Date]]),MONTH(Stock_Info[[#This Row],[Date]]),1))-1)/7)+1</f>
        <v>WEEK 1</v>
      </c>
      <c r="D7440" s="12">
        <v>174.75</v>
      </c>
      <c r="E7440" s="12">
        <v>177</v>
      </c>
      <c r="F7440" s="12">
        <v>171.2</v>
      </c>
      <c r="G7440" s="12">
        <v>174.45</v>
      </c>
      <c r="H7440" s="12">
        <v>174.27145686236835</v>
      </c>
      <c r="I7440">
        <v>660989</v>
      </c>
      <c r="J7440">
        <v>7490</v>
      </c>
      <c r="K7440" s="12">
        <v>115191516</v>
      </c>
      <c r="L7440">
        <v>178200</v>
      </c>
      <c r="M7440">
        <v>26.96</v>
      </c>
      <c r="N7440">
        <v>5.8</v>
      </c>
      <c r="O7440">
        <v>-0.3</v>
      </c>
      <c r="P7440">
        <f xml:space="preserve"> IF(Stock_Info[[#This Row],[Close Price]] &gt; Stock_Info[[#This Row],[Open Price]], 1, 0)</f>
        <v>0</v>
      </c>
      <c r="Q7440" t="str">
        <f>IF(AND(Stock_Info[[#This Row],[% Deli. Qty to Traded Qty]]&gt;80,Stock_Info[[#This Row],[No. of Trades]]&lt;3000),"Unusual Day","")</f>
        <v/>
      </c>
      <c r="R7440" t="str">
        <f>IF(AND(Stock_Info[[#This Row],[Spread High-Low]] &lt; 10, Stock_Info[[#This Row],[% Deli. Qty to Traded Qty]] &gt; 90), "Good Day", "")</f>
        <v/>
      </c>
    </row>
    <row r="7441" spans="1:18">
      <c r="A7441" t="s">
        <v>69</v>
      </c>
      <c r="B7441" s="1">
        <v>45631</v>
      </c>
      <c r="C7441" s="1" t="str">
        <f>"WEEK" &amp;" " &amp;  INT((DAY(Stock_Info[[#This Row],[Date]])+WEEKDAY(DATE(YEAR(Stock_Info[[#This Row],[Date]]),MONTH(Stock_Info[[#This Row],[Date]]),1))-1)/7)+1</f>
        <v>WEEK 1</v>
      </c>
      <c r="D7441" s="12">
        <v>173.95</v>
      </c>
      <c r="E7441" s="12">
        <v>177.5</v>
      </c>
      <c r="F7441" s="12">
        <v>172.7</v>
      </c>
      <c r="G7441" s="12">
        <v>174.3</v>
      </c>
      <c r="H7441" s="12">
        <v>174.89975338168242</v>
      </c>
      <c r="I7441">
        <v>684053</v>
      </c>
      <c r="J7441">
        <v>7412</v>
      </c>
      <c r="K7441" s="12">
        <v>119640701</v>
      </c>
      <c r="L7441">
        <v>271740</v>
      </c>
      <c r="M7441">
        <v>39.72</v>
      </c>
      <c r="N7441">
        <v>4.8</v>
      </c>
      <c r="O7441">
        <v>0.35</v>
      </c>
      <c r="P7441">
        <f xml:space="preserve"> IF(Stock_Info[[#This Row],[Close Price]] &gt; Stock_Info[[#This Row],[Open Price]], 1, 0)</f>
        <v>1</v>
      </c>
      <c r="Q7441" t="str">
        <f>IF(AND(Stock_Info[[#This Row],[% Deli. Qty to Traded Qty]]&gt;80,Stock_Info[[#This Row],[No. of Trades]]&lt;3000),"Unusual Day","")</f>
        <v/>
      </c>
      <c r="R7441" t="str">
        <f>IF(AND(Stock_Info[[#This Row],[Spread High-Low]] &lt; 10, Stock_Info[[#This Row],[% Deli. Qty to Traded Qty]] &gt; 90), "Good Day", "")</f>
        <v/>
      </c>
    </row>
    <row r="7442" spans="1:18">
      <c r="A7442" t="s">
        <v>69</v>
      </c>
      <c r="B7442" s="1">
        <v>45630</v>
      </c>
      <c r="C7442" s="1" t="str">
        <f>"WEEK" &amp;" " &amp;  INT((DAY(Stock_Info[[#This Row],[Date]])+WEEKDAY(DATE(YEAR(Stock_Info[[#This Row],[Date]]),MONTH(Stock_Info[[#This Row],[Date]]),1))-1)/7)+1</f>
        <v>WEEK 1</v>
      </c>
      <c r="D7442" s="12">
        <v>164.25</v>
      </c>
      <c r="E7442" s="12">
        <v>174.4</v>
      </c>
      <c r="F7442" s="12">
        <v>163.80000000000001</v>
      </c>
      <c r="G7442" s="12">
        <v>173.55</v>
      </c>
      <c r="H7442" s="12">
        <v>168.71818222541114</v>
      </c>
      <c r="I7442">
        <v>1272457</v>
      </c>
      <c r="J7442">
        <v>12738</v>
      </c>
      <c r="K7442" s="12">
        <v>214686632</v>
      </c>
      <c r="L7442">
        <v>640618</v>
      </c>
      <c r="M7442">
        <v>50.34</v>
      </c>
      <c r="N7442">
        <v>10.6</v>
      </c>
      <c r="O7442">
        <v>9.3000000000000007</v>
      </c>
      <c r="P7442">
        <f xml:space="preserve"> IF(Stock_Info[[#This Row],[Close Price]] &gt; Stock_Info[[#This Row],[Open Price]], 1, 0)</f>
        <v>1</v>
      </c>
      <c r="Q7442" t="str">
        <f>IF(AND(Stock_Info[[#This Row],[% Deli. Qty to Traded Qty]]&gt;80,Stock_Info[[#This Row],[No. of Trades]]&lt;3000),"Unusual Day","")</f>
        <v/>
      </c>
      <c r="R7442" t="str">
        <f>IF(AND(Stock_Info[[#This Row],[Spread High-Low]] &lt; 10, Stock_Info[[#This Row],[% Deli. Qty to Traded Qty]] &gt; 90), "Good Day", "")</f>
        <v/>
      </c>
    </row>
    <row r="7443" spans="1:18">
      <c r="A7443" t="s">
        <v>69</v>
      </c>
      <c r="B7443" s="1">
        <v>45629</v>
      </c>
      <c r="C7443" s="1" t="str">
        <f>"WEEK" &amp;" " &amp;  INT((DAY(Stock_Info[[#This Row],[Date]])+WEEKDAY(DATE(YEAR(Stock_Info[[#This Row],[Date]]),MONTH(Stock_Info[[#This Row],[Date]]),1))-1)/7)+1</f>
        <v>WEEK 1</v>
      </c>
      <c r="D7443" s="12">
        <v>156</v>
      </c>
      <c r="E7443" s="12">
        <v>164.2</v>
      </c>
      <c r="F7443" s="12">
        <v>155.94999999999999</v>
      </c>
      <c r="G7443" s="12">
        <v>162.94999999999999</v>
      </c>
      <c r="H7443" s="12">
        <v>159.73687037856286</v>
      </c>
      <c r="I7443">
        <v>632920</v>
      </c>
      <c r="J7443">
        <v>4320</v>
      </c>
      <c r="K7443" s="12">
        <v>101100660</v>
      </c>
      <c r="L7443">
        <v>307370</v>
      </c>
      <c r="M7443">
        <v>48.56</v>
      </c>
      <c r="N7443">
        <v>8.25</v>
      </c>
      <c r="O7443">
        <v>6.95</v>
      </c>
      <c r="P7443">
        <f xml:space="preserve"> IF(Stock_Info[[#This Row],[Close Price]] &gt; Stock_Info[[#This Row],[Open Price]], 1, 0)</f>
        <v>1</v>
      </c>
      <c r="Q7443" t="str">
        <f>IF(AND(Stock_Info[[#This Row],[% Deli. Qty to Traded Qty]]&gt;80,Stock_Info[[#This Row],[No. of Trades]]&lt;3000),"Unusual Day","")</f>
        <v/>
      </c>
      <c r="R7443" t="str">
        <f>IF(AND(Stock_Info[[#This Row],[Spread High-Low]] &lt; 10, Stock_Info[[#This Row],[% Deli. Qty to Traded Qty]] &gt; 90), "Good Day", "")</f>
        <v/>
      </c>
    </row>
    <row r="7444" spans="1:18">
      <c r="A7444" t="s">
        <v>69</v>
      </c>
      <c r="B7444" s="1">
        <v>45628</v>
      </c>
      <c r="C7444" s="1" t="str">
        <f>"WEEK" &amp;" " &amp;  INT((DAY(Stock_Info[[#This Row],[Date]])+WEEKDAY(DATE(YEAR(Stock_Info[[#This Row],[Date]]),MONTH(Stock_Info[[#This Row],[Date]]),1))-1)/7)+1</f>
        <v>WEEK 1</v>
      </c>
      <c r="D7444" s="12">
        <v>149.9</v>
      </c>
      <c r="E7444" s="12">
        <v>157.15</v>
      </c>
      <c r="F7444" s="12">
        <v>147.55000000000001</v>
      </c>
      <c r="G7444" s="12">
        <v>155.94999999999999</v>
      </c>
      <c r="H7444" s="12">
        <v>151.50317976329956</v>
      </c>
      <c r="I7444">
        <v>1272579</v>
      </c>
      <c r="J7444">
        <v>13382</v>
      </c>
      <c r="K7444" s="12">
        <v>192799765</v>
      </c>
      <c r="L7444">
        <v>254557</v>
      </c>
      <c r="M7444">
        <v>20</v>
      </c>
      <c r="N7444">
        <v>9.6</v>
      </c>
      <c r="O7444">
        <v>6.05</v>
      </c>
      <c r="P7444">
        <f xml:space="preserve"> IF(Stock_Info[[#This Row],[Close Price]] &gt; Stock_Info[[#This Row],[Open Price]], 1, 0)</f>
        <v>1</v>
      </c>
      <c r="Q7444" t="str">
        <f>IF(AND(Stock_Info[[#This Row],[% Deli. Qty to Traded Qty]]&gt;80,Stock_Info[[#This Row],[No. of Trades]]&lt;3000),"Unusual Day","")</f>
        <v/>
      </c>
      <c r="R7444" t="str">
        <f>IF(AND(Stock_Info[[#This Row],[Spread High-Low]] &lt; 10, Stock_Info[[#This Row],[% Deli. Qty to Traded Qty]] &gt; 90), "Good Day", "")</f>
        <v/>
      </c>
    </row>
    <row r="7445" spans="1:18">
      <c r="A7445" t="s">
        <v>69</v>
      </c>
      <c r="B7445" s="1">
        <v>45625</v>
      </c>
      <c r="C7445" s="1" t="str">
        <f>"WEEK" &amp;" " &amp;  INT((DAY(Stock_Info[[#This Row],[Date]])+WEEKDAY(DATE(YEAR(Stock_Info[[#This Row],[Date]]),MONTH(Stock_Info[[#This Row],[Date]]),1))-1)/7)+1</f>
        <v>WEEK 5</v>
      </c>
      <c r="D7445" s="12">
        <v>158</v>
      </c>
      <c r="E7445" s="12">
        <v>158.69999999999999</v>
      </c>
      <c r="F7445" s="12">
        <v>152.44999999999999</v>
      </c>
      <c r="G7445" s="12">
        <v>155</v>
      </c>
      <c r="H7445" s="12">
        <v>155.05275434177031</v>
      </c>
      <c r="I7445">
        <v>225081</v>
      </c>
      <c r="J7445">
        <v>3053</v>
      </c>
      <c r="K7445" s="12">
        <v>34899429</v>
      </c>
      <c r="L7445">
        <v>90238</v>
      </c>
      <c r="M7445">
        <v>40.090000000000003</v>
      </c>
      <c r="N7445">
        <v>6.25</v>
      </c>
      <c r="O7445">
        <v>-3</v>
      </c>
      <c r="P7445">
        <f xml:space="preserve"> IF(Stock_Info[[#This Row],[Close Price]] &gt; Stock_Info[[#This Row],[Open Price]], 1, 0)</f>
        <v>0</v>
      </c>
      <c r="Q7445" t="str">
        <f>IF(AND(Stock_Info[[#This Row],[% Deli. Qty to Traded Qty]]&gt;80,Stock_Info[[#This Row],[No. of Trades]]&lt;3000),"Unusual Day","")</f>
        <v/>
      </c>
      <c r="R7445" t="str">
        <f>IF(AND(Stock_Info[[#This Row],[Spread High-Low]] &lt; 10, Stock_Info[[#This Row],[% Deli. Qty to Traded Qty]] &gt; 90), "Good Day", "")</f>
        <v/>
      </c>
    </row>
    <row r="7446" spans="1:18">
      <c r="A7446" t="s">
        <v>69</v>
      </c>
      <c r="B7446" s="1">
        <v>45624</v>
      </c>
      <c r="C7446" s="1" t="str">
        <f>"WEEK" &amp;" " &amp;  INT((DAY(Stock_Info[[#This Row],[Date]])+WEEKDAY(DATE(YEAR(Stock_Info[[#This Row],[Date]]),MONTH(Stock_Info[[#This Row],[Date]]),1))-1)/7)+1</f>
        <v>WEEK 5</v>
      </c>
      <c r="D7446" s="12">
        <v>158.1</v>
      </c>
      <c r="E7446" s="12">
        <v>161.15</v>
      </c>
      <c r="F7446" s="12">
        <v>156.94999999999999</v>
      </c>
      <c r="G7446" s="12">
        <v>157.44999999999999</v>
      </c>
      <c r="H7446" s="12">
        <v>158.56012918098227</v>
      </c>
      <c r="I7446">
        <v>271557</v>
      </c>
      <c r="J7446">
        <v>3736</v>
      </c>
      <c r="K7446" s="12">
        <v>43058113</v>
      </c>
      <c r="L7446">
        <v>108831</v>
      </c>
      <c r="M7446">
        <v>40.08</v>
      </c>
      <c r="N7446">
        <v>4.2</v>
      </c>
      <c r="O7446">
        <v>-0.65</v>
      </c>
      <c r="P7446">
        <f xml:space="preserve"> IF(Stock_Info[[#This Row],[Close Price]] &gt; Stock_Info[[#This Row],[Open Price]], 1, 0)</f>
        <v>0</v>
      </c>
      <c r="Q7446" t="str">
        <f>IF(AND(Stock_Info[[#This Row],[% Deli. Qty to Traded Qty]]&gt;80,Stock_Info[[#This Row],[No. of Trades]]&lt;3000),"Unusual Day","")</f>
        <v/>
      </c>
      <c r="R7446" t="str">
        <f>IF(AND(Stock_Info[[#This Row],[Spread High-Low]] &lt; 10, Stock_Info[[#This Row],[% Deli. Qty to Traded Qty]] &gt; 90), "Good Day", "")</f>
        <v/>
      </c>
    </row>
    <row r="7447" spans="1:18">
      <c r="A7447" t="s">
        <v>69</v>
      </c>
      <c r="B7447" s="1">
        <v>45623</v>
      </c>
      <c r="C7447" s="1" t="str">
        <f>"WEEK" &amp;" " &amp;  INT((DAY(Stock_Info[[#This Row],[Date]])+WEEKDAY(DATE(YEAR(Stock_Info[[#This Row],[Date]]),MONTH(Stock_Info[[#This Row],[Date]]),1))-1)/7)+1</f>
        <v>WEEK 5</v>
      </c>
      <c r="D7447" s="12">
        <v>158.19999999999999</v>
      </c>
      <c r="E7447" s="12">
        <v>159.35</v>
      </c>
      <c r="F7447" s="12">
        <v>156.85</v>
      </c>
      <c r="G7447" s="12">
        <v>158.1</v>
      </c>
      <c r="H7447" s="12">
        <v>158.11753821517672</v>
      </c>
      <c r="I7447">
        <v>204827</v>
      </c>
      <c r="J7447">
        <v>3088</v>
      </c>
      <c r="K7447" s="12">
        <v>32386741</v>
      </c>
      <c r="L7447">
        <v>80403</v>
      </c>
      <c r="M7447">
        <v>39.25</v>
      </c>
      <c r="N7447">
        <v>2.5</v>
      </c>
      <c r="O7447">
        <v>-0.1</v>
      </c>
      <c r="P7447">
        <f xml:space="preserve"> IF(Stock_Info[[#This Row],[Close Price]] &gt; Stock_Info[[#This Row],[Open Price]], 1, 0)</f>
        <v>0</v>
      </c>
      <c r="Q7447" t="str">
        <f>IF(AND(Stock_Info[[#This Row],[% Deli. Qty to Traded Qty]]&gt;80,Stock_Info[[#This Row],[No. of Trades]]&lt;3000),"Unusual Day","")</f>
        <v/>
      </c>
      <c r="R7447" t="str">
        <f>IF(AND(Stock_Info[[#This Row],[Spread High-Low]] &lt; 10, Stock_Info[[#This Row],[% Deli. Qty to Traded Qty]] &gt; 90), "Good Day", "")</f>
        <v/>
      </c>
    </row>
    <row r="7448" spans="1:18">
      <c r="A7448" t="s">
        <v>69</v>
      </c>
      <c r="B7448" s="1">
        <v>45622</v>
      </c>
      <c r="C7448" s="1" t="str">
        <f>"WEEK" &amp;" " &amp;  INT((DAY(Stock_Info[[#This Row],[Date]])+WEEKDAY(DATE(YEAR(Stock_Info[[#This Row],[Date]]),MONTH(Stock_Info[[#This Row],[Date]]),1))-1)/7)+1</f>
        <v>WEEK 5</v>
      </c>
      <c r="D7448" s="12">
        <v>159.75</v>
      </c>
      <c r="E7448" s="12">
        <v>159.75</v>
      </c>
      <c r="F7448" s="12">
        <v>156.65</v>
      </c>
      <c r="G7448" s="12">
        <v>158.19999999999999</v>
      </c>
      <c r="H7448" s="12">
        <v>158.21014049533966</v>
      </c>
      <c r="I7448">
        <v>219082</v>
      </c>
      <c r="J7448">
        <v>3294</v>
      </c>
      <c r="K7448" s="12">
        <v>34660994</v>
      </c>
      <c r="L7448">
        <v>98205</v>
      </c>
      <c r="M7448">
        <v>44.83</v>
      </c>
      <c r="N7448">
        <v>3.1</v>
      </c>
      <c r="O7448">
        <v>-1.55</v>
      </c>
      <c r="P7448">
        <f xml:space="preserve"> IF(Stock_Info[[#This Row],[Close Price]] &gt; Stock_Info[[#This Row],[Open Price]], 1, 0)</f>
        <v>0</v>
      </c>
      <c r="Q7448" t="str">
        <f>IF(AND(Stock_Info[[#This Row],[% Deli. Qty to Traded Qty]]&gt;80,Stock_Info[[#This Row],[No. of Trades]]&lt;3000),"Unusual Day","")</f>
        <v/>
      </c>
      <c r="R7448" t="str">
        <f>IF(AND(Stock_Info[[#This Row],[Spread High-Low]] &lt; 10, Stock_Info[[#This Row],[% Deli. Qty to Traded Qty]] &gt; 90), "Good Day", "")</f>
        <v/>
      </c>
    </row>
    <row r="7449" spans="1:18">
      <c r="A7449" t="s">
        <v>69</v>
      </c>
      <c r="B7449" s="1">
        <v>45621</v>
      </c>
      <c r="C7449" s="1" t="str">
        <f>"WEEK" &amp;" " &amp;  INT((DAY(Stock_Info[[#This Row],[Date]])+WEEKDAY(DATE(YEAR(Stock_Info[[#This Row],[Date]]),MONTH(Stock_Info[[#This Row],[Date]]),1))-1)/7)+1</f>
        <v>WEEK 5</v>
      </c>
      <c r="D7449" s="12">
        <v>160.4</v>
      </c>
      <c r="E7449" s="12">
        <v>163.05000000000001</v>
      </c>
      <c r="F7449" s="12">
        <v>157.5</v>
      </c>
      <c r="G7449" s="12">
        <v>158.35</v>
      </c>
      <c r="H7449" s="12">
        <v>160.45302948525736</v>
      </c>
      <c r="I7449">
        <v>250125</v>
      </c>
      <c r="J7449">
        <v>3243</v>
      </c>
      <c r="K7449" s="12">
        <v>40133314</v>
      </c>
      <c r="L7449">
        <v>105656</v>
      </c>
      <c r="M7449">
        <v>42.24</v>
      </c>
      <c r="N7449">
        <v>5.55</v>
      </c>
      <c r="O7449">
        <v>-2.0499999999999998</v>
      </c>
      <c r="P7449">
        <f xml:space="preserve"> IF(Stock_Info[[#This Row],[Close Price]] &gt; Stock_Info[[#This Row],[Open Price]], 1, 0)</f>
        <v>0</v>
      </c>
      <c r="Q7449" t="str">
        <f>IF(AND(Stock_Info[[#This Row],[% Deli. Qty to Traded Qty]]&gt;80,Stock_Info[[#This Row],[No. of Trades]]&lt;3000),"Unusual Day","")</f>
        <v/>
      </c>
      <c r="R7449" t="str">
        <f>IF(AND(Stock_Info[[#This Row],[Spread High-Low]] &lt; 10, Stock_Info[[#This Row],[% Deli. Qty to Traded Qty]] &gt; 90), "Good Day", "")</f>
        <v/>
      </c>
    </row>
    <row r="7450" spans="1:18">
      <c r="A7450" t="s">
        <v>69</v>
      </c>
      <c r="B7450" s="1">
        <v>45618</v>
      </c>
      <c r="C7450" s="1" t="str">
        <f>"WEEK" &amp;" " &amp;  INT((DAY(Stock_Info[[#This Row],[Date]])+WEEKDAY(DATE(YEAR(Stock_Info[[#This Row],[Date]]),MONTH(Stock_Info[[#This Row],[Date]]),1))-1)/7)+1</f>
        <v>WEEK 4</v>
      </c>
      <c r="D7450" s="12">
        <v>157.94999999999999</v>
      </c>
      <c r="E7450" s="12">
        <v>158.4</v>
      </c>
      <c r="F7450" s="12">
        <v>156.4</v>
      </c>
      <c r="G7450" s="12">
        <v>157.44999999999999</v>
      </c>
      <c r="H7450" s="12">
        <v>157.37617381038976</v>
      </c>
      <c r="I7450">
        <v>167723</v>
      </c>
      <c r="J7450">
        <v>2455</v>
      </c>
      <c r="K7450" s="12">
        <v>26395604</v>
      </c>
      <c r="L7450">
        <v>71371</v>
      </c>
      <c r="M7450">
        <v>42.55</v>
      </c>
      <c r="N7450">
        <v>2</v>
      </c>
      <c r="O7450">
        <v>-0.5</v>
      </c>
      <c r="P7450">
        <f xml:space="preserve"> IF(Stock_Info[[#This Row],[Close Price]] &gt; Stock_Info[[#This Row],[Open Price]], 1, 0)</f>
        <v>0</v>
      </c>
      <c r="Q7450" t="str">
        <f>IF(AND(Stock_Info[[#This Row],[% Deli. Qty to Traded Qty]]&gt;80,Stock_Info[[#This Row],[No. of Trades]]&lt;3000),"Unusual Day","")</f>
        <v/>
      </c>
      <c r="R7450" t="str">
        <f>IF(AND(Stock_Info[[#This Row],[Spread High-Low]] &lt; 10, Stock_Info[[#This Row],[% Deli. Qty to Traded Qty]] &gt; 90), "Good Day", "")</f>
        <v/>
      </c>
    </row>
    <row r="7451" spans="1:18">
      <c r="A7451" t="s">
        <v>69</v>
      </c>
      <c r="B7451" s="1">
        <v>45617</v>
      </c>
      <c r="C7451" s="1" t="str">
        <f>"WEEK" &amp;" " &amp;  INT((DAY(Stock_Info[[#This Row],[Date]])+WEEKDAY(DATE(YEAR(Stock_Info[[#This Row],[Date]]),MONTH(Stock_Info[[#This Row],[Date]]),1))-1)/7)+1</f>
        <v>WEEK 4</v>
      </c>
      <c r="D7451" s="12">
        <v>157.35</v>
      </c>
      <c r="E7451" s="12">
        <v>159.1</v>
      </c>
      <c r="F7451" s="12">
        <v>153.5</v>
      </c>
      <c r="G7451" s="12">
        <v>156.35</v>
      </c>
      <c r="H7451" s="12">
        <v>156.79321850719018</v>
      </c>
      <c r="I7451">
        <v>190607</v>
      </c>
      <c r="J7451">
        <v>1937</v>
      </c>
      <c r="K7451" s="12">
        <v>29885885</v>
      </c>
      <c r="L7451">
        <v>58951</v>
      </c>
      <c r="M7451">
        <v>30.93</v>
      </c>
      <c r="N7451">
        <v>5.6</v>
      </c>
      <c r="O7451">
        <v>-1</v>
      </c>
      <c r="P7451">
        <f xml:space="preserve"> IF(Stock_Info[[#This Row],[Close Price]] &gt; Stock_Info[[#This Row],[Open Price]], 1, 0)</f>
        <v>0</v>
      </c>
      <c r="Q7451" t="str">
        <f>IF(AND(Stock_Info[[#This Row],[% Deli. Qty to Traded Qty]]&gt;80,Stock_Info[[#This Row],[No. of Trades]]&lt;3000),"Unusual Day","")</f>
        <v/>
      </c>
      <c r="R7451" t="str">
        <f>IF(AND(Stock_Info[[#This Row],[Spread High-Low]] &lt; 10, Stock_Info[[#This Row],[% Deli. Qty to Traded Qty]] &gt; 90), "Good Day", "")</f>
        <v/>
      </c>
    </row>
    <row r="7452" spans="1:18">
      <c r="A7452" t="s">
        <v>69</v>
      </c>
      <c r="B7452" s="1">
        <v>45615</v>
      </c>
      <c r="C7452" s="1" t="str">
        <f>"WEEK" &amp;" " &amp;  INT((DAY(Stock_Info[[#This Row],[Date]])+WEEKDAY(DATE(YEAR(Stock_Info[[#This Row],[Date]]),MONTH(Stock_Info[[#This Row],[Date]]),1))-1)/7)+1</f>
        <v>WEEK 4</v>
      </c>
      <c r="D7452" s="12">
        <v>158.94999999999999</v>
      </c>
      <c r="E7452" s="12">
        <v>161.69999999999999</v>
      </c>
      <c r="F7452" s="12">
        <v>155.15</v>
      </c>
      <c r="G7452" s="12">
        <v>156.1</v>
      </c>
      <c r="H7452" s="12">
        <v>159.71513849092645</v>
      </c>
      <c r="I7452">
        <v>259656</v>
      </c>
      <c r="J7452">
        <v>3506</v>
      </c>
      <c r="K7452" s="12">
        <v>41470994</v>
      </c>
      <c r="L7452">
        <v>121791</v>
      </c>
      <c r="M7452">
        <v>46.9</v>
      </c>
      <c r="N7452">
        <v>6.55</v>
      </c>
      <c r="O7452">
        <v>-2.85</v>
      </c>
      <c r="P7452">
        <f xml:space="preserve"> IF(Stock_Info[[#This Row],[Close Price]] &gt; Stock_Info[[#This Row],[Open Price]], 1, 0)</f>
        <v>0</v>
      </c>
      <c r="Q7452" t="str">
        <f>IF(AND(Stock_Info[[#This Row],[% Deli. Qty to Traded Qty]]&gt;80,Stock_Info[[#This Row],[No. of Trades]]&lt;3000),"Unusual Day","")</f>
        <v/>
      </c>
      <c r="R7452" t="str">
        <f>IF(AND(Stock_Info[[#This Row],[Spread High-Low]] &lt; 10, Stock_Info[[#This Row],[% Deli. Qty to Traded Qty]] &gt; 90), "Good Day", "")</f>
        <v/>
      </c>
    </row>
    <row r="7453" spans="1:18">
      <c r="A7453" t="s">
        <v>69</v>
      </c>
      <c r="B7453" s="1">
        <v>45614</v>
      </c>
      <c r="C7453" s="1" t="str">
        <f>"WEEK" &amp;" " &amp;  INT((DAY(Stock_Info[[#This Row],[Date]])+WEEKDAY(DATE(YEAR(Stock_Info[[#This Row],[Date]]),MONTH(Stock_Info[[#This Row],[Date]]),1))-1)/7)+1</f>
        <v>WEEK 4</v>
      </c>
      <c r="D7453" s="12">
        <v>155.69999999999999</v>
      </c>
      <c r="E7453" s="12">
        <v>159.44999999999999</v>
      </c>
      <c r="F7453" s="12">
        <v>153</v>
      </c>
      <c r="G7453" s="12">
        <v>158.44999999999999</v>
      </c>
      <c r="H7453" s="12">
        <v>156.85599964820395</v>
      </c>
      <c r="I7453">
        <v>1114282</v>
      </c>
      <c r="J7453">
        <v>9960</v>
      </c>
      <c r="K7453" s="12">
        <v>174781817</v>
      </c>
      <c r="L7453">
        <v>667250</v>
      </c>
      <c r="M7453">
        <v>59.88</v>
      </c>
      <c r="N7453">
        <v>6.45</v>
      </c>
      <c r="O7453">
        <v>2.75</v>
      </c>
      <c r="P7453">
        <f xml:space="preserve"> IF(Stock_Info[[#This Row],[Close Price]] &gt; Stock_Info[[#This Row],[Open Price]], 1, 0)</f>
        <v>1</v>
      </c>
      <c r="Q7453" t="str">
        <f>IF(AND(Stock_Info[[#This Row],[% Deli. Qty to Traded Qty]]&gt;80,Stock_Info[[#This Row],[No. of Trades]]&lt;3000),"Unusual Day","")</f>
        <v/>
      </c>
      <c r="R7453" t="str">
        <f>IF(AND(Stock_Info[[#This Row],[Spread High-Low]] &lt; 10, Stock_Info[[#This Row],[% Deli. Qty to Traded Qty]] &gt; 90), "Good Day", "")</f>
        <v/>
      </c>
    </row>
    <row r="7454" spans="1:18">
      <c r="A7454" t="s">
        <v>69</v>
      </c>
      <c r="B7454" s="1">
        <v>45610</v>
      </c>
      <c r="C7454" s="1" t="str">
        <f>"WEEK" &amp;" " &amp;  INT((DAY(Stock_Info[[#This Row],[Date]])+WEEKDAY(DATE(YEAR(Stock_Info[[#This Row],[Date]]),MONTH(Stock_Info[[#This Row],[Date]]),1))-1)/7)+1</f>
        <v>WEEK 3</v>
      </c>
      <c r="D7454" s="12">
        <v>152.15</v>
      </c>
      <c r="E7454" s="12">
        <v>155.19999999999999</v>
      </c>
      <c r="F7454" s="12">
        <v>151.6</v>
      </c>
      <c r="G7454" s="12">
        <v>154.85</v>
      </c>
      <c r="H7454" s="12">
        <v>153.85941067309253</v>
      </c>
      <c r="I7454">
        <v>252729</v>
      </c>
      <c r="J7454">
        <v>1853</v>
      </c>
      <c r="K7454" s="12">
        <v>38884735</v>
      </c>
      <c r="L7454">
        <v>69874</v>
      </c>
      <c r="M7454">
        <v>27.65</v>
      </c>
      <c r="N7454">
        <v>3.6</v>
      </c>
      <c r="O7454">
        <v>2.7</v>
      </c>
      <c r="P7454">
        <f xml:space="preserve"> IF(Stock_Info[[#This Row],[Close Price]] &gt; Stock_Info[[#This Row],[Open Price]], 1, 0)</f>
        <v>1</v>
      </c>
      <c r="Q7454" t="str">
        <f>IF(AND(Stock_Info[[#This Row],[% Deli. Qty to Traded Qty]]&gt;80,Stock_Info[[#This Row],[No. of Trades]]&lt;3000),"Unusual Day","")</f>
        <v/>
      </c>
      <c r="R7454" t="str">
        <f>IF(AND(Stock_Info[[#This Row],[Spread High-Low]] &lt; 10, Stock_Info[[#This Row],[% Deli. Qty to Traded Qty]] &gt; 90), "Good Day", "")</f>
        <v/>
      </c>
    </row>
    <row r="7455" spans="1:18">
      <c r="A7455" t="s">
        <v>69</v>
      </c>
      <c r="B7455" s="1">
        <v>45609</v>
      </c>
      <c r="C7455" s="1" t="str">
        <f>"WEEK" &amp;" " &amp;  INT((DAY(Stock_Info[[#This Row],[Date]])+WEEKDAY(DATE(YEAR(Stock_Info[[#This Row],[Date]]),MONTH(Stock_Info[[#This Row],[Date]]),1))-1)/7)+1</f>
        <v>WEEK 3</v>
      </c>
      <c r="D7455" s="12">
        <v>158.25</v>
      </c>
      <c r="E7455" s="12">
        <v>159.69999999999999</v>
      </c>
      <c r="F7455" s="12">
        <v>151.55000000000001</v>
      </c>
      <c r="G7455" s="12">
        <v>152.05000000000001</v>
      </c>
      <c r="H7455" s="12">
        <v>154.69689736366831</v>
      </c>
      <c r="I7455">
        <v>648932</v>
      </c>
      <c r="J7455">
        <v>8008</v>
      </c>
      <c r="K7455" s="12">
        <v>100387767</v>
      </c>
      <c r="L7455">
        <v>295413</v>
      </c>
      <c r="M7455">
        <v>45.52</v>
      </c>
      <c r="N7455">
        <v>8.15</v>
      </c>
      <c r="O7455">
        <v>-6.2</v>
      </c>
      <c r="P7455">
        <f xml:space="preserve"> IF(Stock_Info[[#This Row],[Close Price]] &gt; Stock_Info[[#This Row],[Open Price]], 1, 0)</f>
        <v>0</v>
      </c>
      <c r="Q7455" t="str">
        <f>IF(AND(Stock_Info[[#This Row],[% Deli. Qty to Traded Qty]]&gt;80,Stock_Info[[#This Row],[No. of Trades]]&lt;3000),"Unusual Day","")</f>
        <v/>
      </c>
      <c r="R7455" t="str">
        <f>IF(AND(Stock_Info[[#This Row],[Spread High-Low]] &lt; 10, Stock_Info[[#This Row],[% Deli. Qty to Traded Qty]] &gt; 90), "Good Day", "")</f>
        <v/>
      </c>
    </row>
    <row r="7456" spans="1:18">
      <c r="A7456" t="s">
        <v>69</v>
      </c>
      <c r="B7456" s="1">
        <v>45608</v>
      </c>
      <c r="C7456" s="1" t="str">
        <f>"WEEK" &amp;" " &amp;  INT((DAY(Stock_Info[[#This Row],[Date]])+WEEKDAY(DATE(YEAR(Stock_Info[[#This Row],[Date]]),MONTH(Stock_Info[[#This Row],[Date]]),1))-1)/7)+1</f>
        <v>WEEK 3</v>
      </c>
      <c r="D7456" s="12">
        <v>164</v>
      </c>
      <c r="E7456" s="12">
        <v>164.5</v>
      </c>
      <c r="F7456" s="12">
        <v>159</v>
      </c>
      <c r="G7456" s="12">
        <v>159.69999999999999</v>
      </c>
      <c r="H7456" s="12">
        <v>161.74244606859739</v>
      </c>
      <c r="I7456">
        <v>339459</v>
      </c>
      <c r="J7456">
        <v>4220</v>
      </c>
      <c r="K7456" s="12">
        <v>54904929</v>
      </c>
      <c r="L7456">
        <v>133096</v>
      </c>
      <c r="M7456">
        <v>39.21</v>
      </c>
      <c r="N7456">
        <v>5.5</v>
      </c>
      <c r="O7456">
        <v>-4.3</v>
      </c>
      <c r="P7456">
        <f xml:space="preserve"> IF(Stock_Info[[#This Row],[Close Price]] &gt; Stock_Info[[#This Row],[Open Price]], 1, 0)</f>
        <v>0</v>
      </c>
      <c r="Q7456" t="str">
        <f>IF(AND(Stock_Info[[#This Row],[% Deli. Qty to Traded Qty]]&gt;80,Stock_Info[[#This Row],[No. of Trades]]&lt;3000),"Unusual Day","")</f>
        <v/>
      </c>
      <c r="R7456" t="str">
        <f>IF(AND(Stock_Info[[#This Row],[Spread High-Low]] &lt; 10, Stock_Info[[#This Row],[% Deli. Qty to Traded Qty]] &gt; 90), "Good Day", "")</f>
        <v/>
      </c>
    </row>
    <row r="7457" spans="1:18">
      <c r="A7457" t="s">
        <v>69</v>
      </c>
      <c r="B7457" s="1">
        <v>45607</v>
      </c>
      <c r="C7457" s="1" t="str">
        <f>"WEEK" &amp;" " &amp;  INT((DAY(Stock_Info[[#This Row],[Date]])+WEEKDAY(DATE(YEAR(Stock_Info[[#This Row],[Date]]),MONTH(Stock_Info[[#This Row],[Date]]),1))-1)/7)+1</f>
        <v>WEEK 3</v>
      </c>
      <c r="D7457" s="12">
        <v>165.2</v>
      </c>
      <c r="E7457" s="12">
        <v>165.3</v>
      </c>
      <c r="F7457" s="12">
        <v>160.30000000000001</v>
      </c>
      <c r="G7457" s="12">
        <v>161.9</v>
      </c>
      <c r="H7457" s="12">
        <v>162.26002153313544</v>
      </c>
      <c r="I7457">
        <v>168113</v>
      </c>
      <c r="J7457">
        <v>1967</v>
      </c>
      <c r="K7457" s="12">
        <v>27278019</v>
      </c>
      <c r="L7457">
        <v>40940</v>
      </c>
      <c r="M7457">
        <v>24.35</v>
      </c>
      <c r="N7457">
        <v>5</v>
      </c>
      <c r="O7457">
        <v>-3.3</v>
      </c>
      <c r="P7457">
        <f xml:space="preserve"> IF(Stock_Info[[#This Row],[Close Price]] &gt; Stock_Info[[#This Row],[Open Price]], 1, 0)</f>
        <v>0</v>
      </c>
      <c r="Q7457" t="str">
        <f>IF(AND(Stock_Info[[#This Row],[% Deli. Qty to Traded Qty]]&gt;80,Stock_Info[[#This Row],[No. of Trades]]&lt;3000),"Unusual Day","")</f>
        <v/>
      </c>
      <c r="R7457" t="str">
        <f>IF(AND(Stock_Info[[#This Row],[Spread High-Low]] &lt; 10, Stock_Info[[#This Row],[% Deli. Qty to Traded Qty]] &gt; 90), "Good Day", "")</f>
        <v/>
      </c>
    </row>
    <row r="7458" spans="1:18">
      <c r="A7458" t="s">
        <v>69</v>
      </c>
      <c r="B7458" s="1">
        <v>45604</v>
      </c>
      <c r="C7458" s="1" t="str">
        <f>"WEEK" &amp;" " &amp;  INT((DAY(Stock_Info[[#This Row],[Date]])+WEEKDAY(DATE(YEAR(Stock_Info[[#This Row],[Date]]),MONTH(Stock_Info[[#This Row],[Date]]),1))-1)/7)+1</f>
        <v>WEEK 2</v>
      </c>
      <c r="D7458" s="12">
        <v>170.6</v>
      </c>
      <c r="E7458" s="12">
        <v>171</v>
      </c>
      <c r="F7458" s="12">
        <v>164.6</v>
      </c>
      <c r="G7458" s="12">
        <v>165.2</v>
      </c>
      <c r="H7458" s="12">
        <v>167.06401921668356</v>
      </c>
      <c r="I7458">
        <v>219809</v>
      </c>
      <c r="J7458">
        <v>2483</v>
      </c>
      <c r="K7458" s="12">
        <v>36722175</v>
      </c>
      <c r="L7458">
        <v>131258</v>
      </c>
      <c r="M7458">
        <v>59.71</v>
      </c>
      <c r="N7458">
        <v>6.4</v>
      </c>
      <c r="O7458">
        <v>-5.4</v>
      </c>
      <c r="P7458">
        <f xml:space="preserve"> IF(Stock_Info[[#This Row],[Close Price]] &gt; Stock_Info[[#This Row],[Open Price]], 1, 0)</f>
        <v>0</v>
      </c>
      <c r="Q7458" t="str">
        <f>IF(AND(Stock_Info[[#This Row],[% Deli. Qty to Traded Qty]]&gt;80,Stock_Info[[#This Row],[No. of Trades]]&lt;3000),"Unusual Day","")</f>
        <v/>
      </c>
      <c r="R7458" t="str">
        <f>IF(AND(Stock_Info[[#This Row],[Spread High-Low]] &lt; 10, Stock_Info[[#This Row],[% Deli. Qty to Traded Qty]] &gt; 90), "Good Day", "")</f>
        <v/>
      </c>
    </row>
    <row r="7459" spans="1:18">
      <c r="A7459" t="s">
        <v>69</v>
      </c>
      <c r="B7459" s="1">
        <v>45603</v>
      </c>
      <c r="C7459" s="1" t="str">
        <f>"WEEK" &amp;" " &amp;  INT((DAY(Stock_Info[[#This Row],[Date]])+WEEKDAY(DATE(YEAR(Stock_Info[[#This Row],[Date]]),MONTH(Stock_Info[[#This Row],[Date]]),1))-1)/7)+1</f>
        <v>WEEK 2</v>
      </c>
      <c r="D7459" s="12">
        <v>175.8</v>
      </c>
      <c r="E7459" s="12">
        <v>176.15</v>
      </c>
      <c r="F7459" s="12">
        <v>170.5</v>
      </c>
      <c r="G7459" s="12">
        <v>171.25</v>
      </c>
      <c r="H7459" s="12">
        <v>173.65067886713467</v>
      </c>
      <c r="I7459">
        <v>269935</v>
      </c>
      <c r="J7459">
        <v>3327</v>
      </c>
      <c r="K7459" s="12">
        <v>46874396</v>
      </c>
      <c r="L7459">
        <v>90136</v>
      </c>
      <c r="M7459">
        <v>33.39</v>
      </c>
      <c r="N7459">
        <v>5.65</v>
      </c>
      <c r="O7459">
        <v>-4.55</v>
      </c>
      <c r="P7459">
        <f xml:space="preserve"> IF(Stock_Info[[#This Row],[Close Price]] &gt; Stock_Info[[#This Row],[Open Price]], 1, 0)</f>
        <v>0</v>
      </c>
      <c r="Q7459" t="str">
        <f>IF(AND(Stock_Info[[#This Row],[% Deli. Qty to Traded Qty]]&gt;80,Stock_Info[[#This Row],[No. of Trades]]&lt;3000),"Unusual Day","")</f>
        <v/>
      </c>
      <c r="R7459" t="str">
        <f>IF(AND(Stock_Info[[#This Row],[Spread High-Low]] &lt; 10, Stock_Info[[#This Row],[% Deli. Qty to Traded Qty]] &gt; 90), "Good Day", "")</f>
        <v/>
      </c>
    </row>
    <row r="7460" spans="1:18">
      <c r="A7460" t="s">
        <v>69</v>
      </c>
      <c r="B7460" s="1">
        <v>45602</v>
      </c>
      <c r="C7460" s="1" t="str">
        <f>"WEEK" &amp;" " &amp;  INT((DAY(Stock_Info[[#This Row],[Date]])+WEEKDAY(DATE(YEAR(Stock_Info[[#This Row],[Date]]),MONTH(Stock_Info[[#This Row],[Date]]),1))-1)/7)+1</f>
        <v>WEEK 2</v>
      </c>
      <c r="D7460" s="12">
        <v>171.45</v>
      </c>
      <c r="E7460" s="12">
        <v>174.3</v>
      </c>
      <c r="F7460" s="12">
        <v>169.5</v>
      </c>
      <c r="G7460" s="12">
        <v>173.6</v>
      </c>
      <c r="H7460" s="12">
        <v>172.63248978637827</v>
      </c>
      <c r="I7460">
        <v>205363</v>
      </c>
      <c r="J7460">
        <v>1856</v>
      </c>
      <c r="K7460" s="12">
        <v>35452326</v>
      </c>
      <c r="L7460">
        <v>71977</v>
      </c>
      <c r="M7460">
        <v>35.049999999999997</v>
      </c>
      <c r="N7460">
        <v>4.8</v>
      </c>
      <c r="O7460">
        <v>2.15</v>
      </c>
      <c r="P7460">
        <f xml:space="preserve"> IF(Stock_Info[[#This Row],[Close Price]] &gt; Stock_Info[[#This Row],[Open Price]], 1, 0)</f>
        <v>1</v>
      </c>
      <c r="Q7460" t="str">
        <f>IF(AND(Stock_Info[[#This Row],[% Deli. Qty to Traded Qty]]&gt;80,Stock_Info[[#This Row],[No. of Trades]]&lt;3000),"Unusual Day","")</f>
        <v/>
      </c>
      <c r="R7460" t="str">
        <f>IF(AND(Stock_Info[[#This Row],[Spread High-Low]] &lt; 10, Stock_Info[[#This Row],[% Deli. Qty to Traded Qty]] &gt; 90), "Good Day", "")</f>
        <v/>
      </c>
    </row>
    <row r="7461" spans="1:18">
      <c r="A7461" t="s">
        <v>69</v>
      </c>
      <c r="B7461" s="1">
        <v>45601</v>
      </c>
      <c r="C7461" s="1" t="str">
        <f>"WEEK" &amp;" " &amp;  INT((DAY(Stock_Info[[#This Row],[Date]])+WEEKDAY(DATE(YEAR(Stock_Info[[#This Row],[Date]]),MONTH(Stock_Info[[#This Row],[Date]]),1))-1)/7)+1</f>
        <v>WEEK 2</v>
      </c>
      <c r="D7461" s="12">
        <v>171.6</v>
      </c>
      <c r="E7461" s="12">
        <v>172.35</v>
      </c>
      <c r="F7461" s="12">
        <v>166.55</v>
      </c>
      <c r="G7461" s="12">
        <v>171</v>
      </c>
      <c r="H7461" s="12">
        <v>169.80314922889329</v>
      </c>
      <c r="I7461">
        <v>521588</v>
      </c>
      <c r="J7461">
        <v>4521</v>
      </c>
      <c r="K7461" s="12">
        <v>88567285</v>
      </c>
      <c r="L7461">
        <v>141666</v>
      </c>
      <c r="M7461">
        <v>27.16</v>
      </c>
      <c r="N7461">
        <v>5.8</v>
      </c>
      <c r="O7461">
        <v>-0.6</v>
      </c>
      <c r="P7461">
        <f xml:space="preserve"> IF(Stock_Info[[#This Row],[Close Price]] &gt; Stock_Info[[#This Row],[Open Price]], 1, 0)</f>
        <v>0</v>
      </c>
      <c r="Q7461" t="str">
        <f>IF(AND(Stock_Info[[#This Row],[% Deli. Qty to Traded Qty]]&gt;80,Stock_Info[[#This Row],[No. of Trades]]&lt;3000),"Unusual Day","")</f>
        <v/>
      </c>
      <c r="R7461" t="str">
        <f>IF(AND(Stock_Info[[#This Row],[Spread High-Low]] &lt; 10, Stock_Info[[#This Row],[% Deli. Qty to Traded Qty]] &gt; 90), "Good Day", "")</f>
        <v/>
      </c>
    </row>
    <row r="7462" spans="1:18">
      <c r="A7462" t="s">
        <v>69</v>
      </c>
      <c r="B7462" s="1">
        <v>45600</v>
      </c>
      <c r="C7462" s="1" t="str">
        <f>"WEEK" &amp;" " &amp;  INT((DAY(Stock_Info[[#This Row],[Date]])+WEEKDAY(DATE(YEAR(Stock_Info[[#This Row],[Date]]),MONTH(Stock_Info[[#This Row],[Date]]),1))-1)/7)+1</f>
        <v>WEEK 2</v>
      </c>
      <c r="D7462" s="12">
        <v>175.65</v>
      </c>
      <c r="E7462" s="12">
        <v>175.65</v>
      </c>
      <c r="F7462" s="12">
        <v>167.55</v>
      </c>
      <c r="G7462" s="12">
        <v>172.15</v>
      </c>
      <c r="H7462" s="12">
        <v>171.79021854240878</v>
      </c>
      <c r="I7462">
        <v>353158</v>
      </c>
      <c r="J7462">
        <v>3306</v>
      </c>
      <c r="K7462" s="12">
        <v>60669090</v>
      </c>
      <c r="L7462">
        <v>93484</v>
      </c>
      <c r="M7462">
        <v>26.47</v>
      </c>
      <c r="N7462">
        <v>8.1</v>
      </c>
      <c r="O7462">
        <v>-3.5</v>
      </c>
      <c r="P7462">
        <f xml:space="preserve"> IF(Stock_Info[[#This Row],[Close Price]] &gt; Stock_Info[[#This Row],[Open Price]], 1, 0)</f>
        <v>0</v>
      </c>
      <c r="Q7462" t="str">
        <f>IF(AND(Stock_Info[[#This Row],[% Deli. Qty to Traded Qty]]&gt;80,Stock_Info[[#This Row],[No. of Trades]]&lt;3000),"Unusual Day","")</f>
        <v/>
      </c>
      <c r="R7462" t="str">
        <f>IF(AND(Stock_Info[[#This Row],[Spread High-Low]] &lt; 10, Stock_Info[[#This Row],[% Deli. Qty to Traded Qty]] &gt; 90), "Good Day", "")</f>
        <v/>
      </c>
    </row>
    <row r="7463" spans="1:18">
      <c r="A7463" t="s">
        <v>69</v>
      </c>
      <c r="B7463" s="1">
        <v>45597</v>
      </c>
      <c r="C7463" s="1" t="str">
        <f>"WEEK" &amp;" " &amp;  INT((DAY(Stock_Info[[#This Row],[Date]])+WEEKDAY(DATE(YEAR(Stock_Info[[#This Row],[Date]]),MONTH(Stock_Info[[#This Row],[Date]]),1))-1)/7)+1</f>
        <v>WEEK 1</v>
      </c>
      <c r="D7463" s="12">
        <v>170.4</v>
      </c>
      <c r="E7463" s="12">
        <v>176.9</v>
      </c>
      <c r="F7463" s="12">
        <v>170.15</v>
      </c>
      <c r="G7463" s="12">
        <v>175.9</v>
      </c>
      <c r="H7463" s="12">
        <v>175.17673455298583</v>
      </c>
      <c r="I7463">
        <v>385301</v>
      </c>
      <c r="J7463">
        <v>3923</v>
      </c>
      <c r="K7463" s="12">
        <v>67495771</v>
      </c>
      <c r="L7463">
        <v>197322</v>
      </c>
      <c r="M7463">
        <v>51.21</v>
      </c>
      <c r="N7463">
        <v>6.75</v>
      </c>
      <c r="O7463">
        <v>5.5</v>
      </c>
      <c r="P7463">
        <f xml:space="preserve"> IF(Stock_Info[[#This Row],[Close Price]] &gt; Stock_Info[[#This Row],[Open Price]], 1, 0)</f>
        <v>1</v>
      </c>
      <c r="Q7463" t="str">
        <f>IF(AND(Stock_Info[[#This Row],[% Deli. Qty to Traded Qty]]&gt;80,Stock_Info[[#This Row],[No. of Trades]]&lt;3000),"Unusual Day","")</f>
        <v/>
      </c>
      <c r="R7463" t="str">
        <f>IF(AND(Stock_Info[[#This Row],[Spread High-Low]] &lt; 10, Stock_Info[[#This Row],[% Deli. Qty to Traded Qty]] &gt; 90), "Good Day", "")</f>
        <v/>
      </c>
    </row>
    <row r="7464" spans="1:18">
      <c r="A7464" t="s">
        <v>69</v>
      </c>
      <c r="B7464" s="1">
        <v>45596</v>
      </c>
      <c r="C7464" s="1" t="str">
        <f>"WEEK" &amp;" " &amp;  INT((DAY(Stock_Info[[#This Row],[Date]])+WEEKDAY(DATE(YEAR(Stock_Info[[#This Row],[Date]]),MONTH(Stock_Info[[#This Row],[Date]]),1))-1)/7)+1</f>
        <v>WEEK 5</v>
      </c>
      <c r="D7464" s="12">
        <v>175.2</v>
      </c>
      <c r="E7464" s="12">
        <v>179</v>
      </c>
      <c r="F7464" s="12">
        <v>168.4</v>
      </c>
      <c r="G7464" s="12">
        <v>170</v>
      </c>
      <c r="H7464" s="12">
        <v>172.89013523204187</v>
      </c>
      <c r="I7464">
        <v>510382</v>
      </c>
      <c r="J7464">
        <v>6175</v>
      </c>
      <c r="K7464" s="12">
        <v>88240013</v>
      </c>
      <c r="L7464">
        <v>207337</v>
      </c>
      <c r="M7464">
        <v>40.619999999999997</v>
      </c>
      <c r="N7464">
        <v>10.6</v>
      </c>
      <c r="O7464">
        <v>-5.2</v>
      </c>
      <c r="P7464">
        <f xml:space="preserve"> IF(Stock_Info[[#This Row],[Close Price]] &gt; Stock_Info[[#This Row],[Open Price]], 1, 0)</f>
        <v>0</v>
      </c>
      <c r="Q7464" t="str">
        <f>IF(AND(Stock_Info[[#This Row],[% Deli. Qty to Traded Qty]]&gt;80,Stock_Info[[#This Row],[No. of Trades]]&lt;3000),"Unusual Day","")</f>
        <v/>
      </c>
      <c r="R7464" t="str">
        <f>IF(AND(Stock_Info[[#This Row],[Spread High-Low]] &lt; 10, Stock_Info[[#This Row],[% Deli. Qty to Traded Qty]] &gt; 90), "Good Day", "")</f>
        <v/>
      </c>
    </row>
    <row r="7465" spans="1:18">
      <c r="A7465" t="s">
        <v>69</v>
      </c>
      <c r="B7465" s="1">
        <v>45595</v>
      </c>
      <c r="C7465" s="1" t="str">
        <f>"WEEK" &amp;" " &amp;  INT((DAY(Stock_Info[[#This Row],[Date]])+WEEKDAY(DATE(YEAR(Stock_Info[[#This Row],[Date]]),MONTH(Stock_Info[[#This Row],[Date]]),1))-1)/7)+1</f>
        <v>WEEK 5</v>
      </c>
      <c r="D7465" s="12">
        <v>173.1</v>
      </c>
      <c r="E7465" s="12">
        <v>176.5</v>
      </c>
      <c r="F7465" s="12">
        <v>171</v>
      </c>
      <c r="G7465" s="12">
        <v>175.7</v>
      </c>
      <c r="H7465" s="12">
        <v>174.89582910661656</v>
      </c>
      <c r="I7465">
        <v>271093</v>
      </c>
      <c r="J7465">
        <v>2292</v>
      </c>
      <c r="K7465" s="12">
        <v>47413035</v>
      </c>
      <c r="L7465">
        <v>96064</v>
      </c>
      <c r="M7465">
        <v>35.44</v>
      </c>
      <c r="N7465">
        <v>5.5</v>
      </c>
      <c r="O7465">
        <v>2.6</v>
      </c>
      <c r="P7465">
        <f xml:space="preserve"> IF(Stock_Info[[#This Row],[Close Price]] &gt; Stock_Info[[#This Row],[Open Price]], 1, 0)</f>
        <v>1</v>
      </c>
      <c r="Q7465" t="str">
        <f>IF(AND(Stock_Info[[#This Row],[% Deli. Qty to Traded Qty]]&gt;80,Stock_Info[[#This Row],[No. of Trades]]&lt;3000),"Unusual Day","")</f>
        <v/>
      </c>
      <c r="R7465" t="str">
        <f>IF(AND(Stock_Info[[#This Row],[Spread High-Low]] &lt; 10, Stock_Info[[#This Row],[% Deli. Qty to Traded Qty]] &gt; 90), "Good Day", "")</f>
        <v/>
      </c>
    </row>
    <row r="7466" spans="1:18">
      <c r="A7466" t="s">
        <v>69</v>
      </c>
      <c r="B7466" s="1">
        <v>45594</v>
      </c>
      <c r="C7466" s="1" t="str">
        <f>"WEEK" &amp;" " &amp;  INT((DAY(Stock_Info[[#This Row],[Date]])+WEEKDAY(DATE(YEAR(Stock_Info[[#This Row],[Date]]),MONTH(Stock_Info[[#This Row],[Date]]),1))-1)/7)+1</f>
        <v>WEEK 5</v>
      </c>
      <c r="D7466" s="12">
        <v>168.45</v>
      </c>
      <c r="E7466" s="12">
        <v>173.8</v>
      </c>
      <c r="F7466" s="12">
        <v>166.4</v>
      </c>
      <c r="G7466" s="12">
        <v>173.1</v>
      </c>
      <c r="H7466" s="12">
        <v>170.28231404891673</v>
      </c>
      <c r="I7466">
        <v>493369</v>
      </c>
      <c r="J7466">
        <v>4220</v>
      </c>
      <c r="K7466" s="12">
        <v>84012015</v>
      </c>
      <c r="L7466">
        <v>158926</v>
      </c>
      <c r="M7466">
        <v>32.21</v>
      </c>
      <c r="N7466">
        <v>7.4</v>
      </c>
      <c r="O7466">
        <v>4.6500000000000004</v>
      </c>
      <c r="P7466">
        <f xml:space="preserve"> IF(Stock_Info[[#This Row],[Close Price]] &gt; Stock_Info[[#This Row],[Open Price]], 1, 0)</f>
        <v>1</v>
      </c>
      <c r="Q7466" t="str">
        <f>IF(AND(Stock_Info[[#This Row],[% Deli. Qty to Traded Qty]]&gt;80,Stock_Info[[#This Row],[No. of Trades]]&lt;3000),"Unusual Day","")</f>
        <v/>
      </c>
      <c r="R7466" t="str">
        <f>IF(AND(Stock_Info[[#This Row],[Spread High-Low]] &lt; 10, Stock_Info[[#This Row],[% Deli. Qty to Traded Qty]] &gt; 90), "Good Day", "")</f>
        <v/>
      </c>
    </row>
    <row r="7467" spans="1:18">
      <c r="A7467" t="s">
        <v>69</v>
      </c>
      <c r="B7467" s="1">
        <v>45593</v>
      </c>
      <c r="C7467" s="1" t="str">
        <f>"WEEK" &amp;" " &amp;  INT((DAY(Stock_Info[[#This Row],[Date]])+WEEKDAY(DATE(YEAR(Stock_Info[[#This Row],[Date]]),MONTH(Stock_Info[[#This Row],[Date]]),1))-1)/7)+1</f>
        <v>WEEK 5</v>
      </c>
      <c r="D7467" s="12">
        <v>163.44999999999999</v>
      </c>
      <c r="E7467" s="12">
        <v>170.7</v>
      </c>
      <c r="F7467" s="12">
        <v>161.30000000000001</v>
      </c>
      <c r="G7467" s="12">
        <v>166.6</v>
      </c>
      <c r="H7467" s="12">
        <v>167.22106641783861</v>
      </c>
      <c r="I7467">
        <v>238987</v>
      </c>
      <c r="J7467">
        <v>2921</v>
      </c>
      <c r="K7467" s="12">
        <v>39963661</v>
      </c>
      <c r="L7467">
        <v>83051</v>
      </c>
      <c r="M7467">
        <v>34.75</v>
      </c>
      <c r="N7467">
        <v>9.4</v>
      </c>
      <c r="O7467">
        <v>3.15</v>
      </c>
      <c r="P7467">
        <f xml:space="preserve"> IF(Stock_Info[[#This Row],[Close Price]] &gt; Stock_Info[[#This Row],[Open Price]], 1, 0)</f>
        <v>1</v>
      </c>
      <c r="Q7467" t="str">
        <f>IF(AND(Stock_Info[[#This Row],[% Deli. Qty to Traded Qty]]&gt;80,Stock_Info[[#This Row],[No. of Trades]]&lt;3000),"Unusual Day","")</f>
        <v/>
      </c>
      <c r="R7467" t="str">
        <f>IF(AND(Stock_Info[[#This Row],[Spread High-Low]] &lt; 10, Stock_Info[[#This Row],[% Deli. Qty to Traded Qty]] &gt; 90), "Good Day", "")</f>
        <v/>
      </c>
    </row>
    <row r="7468" spans="1:18">
      <c r="A7468" t="s">
        <v>69</v>
      </c>
      <c r="B7468" s="1">
        <v>45590</v>
      </c>
      <c r="C7468" s="1" t="str">
        <f>"WEEK" &amp;" " &amp;  INT((DAY(Stock_Info[[#This Row],[Date]])+WEEKDAY(DATE(YEAR(Stock_Info[[#This Row],[Date]]),MONTH(Stock_Info[[#This Row],[Date]]),1))-1)/7)+1</f>
        <v>WEEK 4</v>
      </c>
      <c r="D7468" s="12">
        <v>165.05</v>
      </c>
      <c r="E7468" s="12">
        <v>166.5</v>
      </c>
      <c r="F7468" s="12">
        <v>158.44999999999999</v>
      </c>
      <c r="G7468" s="12">
        <v>161.75</v>
      </c>
      <c r="H7468" s="12">
        <v>161.59860272585215</v>
      </c>
      <c r="I7468">
        <v>736577</v>
      </c>
      <c r="J7468">
        <v>8713</v>
      </c>
      <c r="K7468" s="12">
        <v>119029814</v>
      </c>
      <c r="L7468">
        <v>265017</v>
      </c>
      <c r="M7468">
        <v>35.979999999999997</v>
      </c>
      <c r="N7468">
        <v>8.0500000000000007</v>
      </c>
      <c r="O7468">
        <v>-3.3</v>
      </c>
      <c r="P7468">
        <f xml:space="preserve"> IF(Stock_Info[[#This Row],[Close Price]] &gt; Stock_Info[[#This Row],[Open Price]], 1, 0)</f>
        <v>0</v>
      </c>
      <c r="Q7468" t="str">
        <f>IF(AND(Stock_Info[[#This Row],[% Deli. Qty to Traded Qty]]&gt;80,Stock_Info[[#This Row],[No. of Trades]]&lt;3000),"Unusual Day","")</f>
        <v/>
      </c>
      <c r="R7468" t="str">
        <f>IF(AND(Stock_Info[[#This Row],[Spread High-Low]] &lt; 10, Stock_Info[[#This Row],[% Deli. Qty to Traded Qty]] &gt; 90), "Good Day", "")</f>
        <v/>
      </c>
    </row>
    <row r="7469" spans="1:18">
      <c r="A7469" t="s">
        <v>69</v>
      </c>
      <c r="B7469" s="1">
        <v>45589</v>
      </c>
      <c r="C7469" s="1" t="str">
        <f>"WEEK" &amp;" " &amp;  INT((DAY(Stock_Info[[#This Row],[Date]])+WEEKDAY(DATE(YEAR(Stock_Info[[#This Row],[Date]]),MONTH(Stock_Info[[#This Row],[Date]]),1))-1)/7)+1</f>
        <v>WEEK 4</v>
      </c>
      <c r="D7469" s="12">
        <v>166.4</v>
      </c>
      <c r="E7469" s="12">
        <v>168.65</v>
      </c>
      <c r="F7469" s="12">
        <v>165.5</v>
      </c>
      <c r="G7469" s="12">
        <v>165.95</v>
      </c>
      <c r="H7469" s="12">
        <v>166.86169979037589</v>
      </c>
      <c r="I7469">
        <v>386883</v>
      </c>
      <c r="J7469">
        <v>4556</v>
      </c>
      <c r="K7469" s="12">
        <v>64555955</v>
      </c>
      <c r="L7469">
        <v>136848</v>
      </c>
      <c r="M7469">
        <v>35.369999999999997</v>
      </c>
      <c r="N7469">
        <v>3.15</v>
      </c>
      <c r="O7469">
        <v>-0.45</v>
      </c>
      <c r="P7469">
        <f xml:space="preserve"> IF(Stock_Info[[#This Row],[Close Price]] &gt; Stock_Info[[#This Row],[Open Price]], 1, 0)</f>
        <v>0</v>
      </c>
      <c r="Q7469" t="str">
        <f>IF(AND(Stock_Info[[#This Row],[% Deli. Qty to Traded Qty]]&gt;80,Stock_Info[[#This Row],[No. of Trades]]&lt;3000),"Unusual Day","")</f>
        <v/>
      </c>
      <c r="R7469" t="str">
        <f>IF(AND(Stock_Info[[#This Row],[Spread High-Low]] &lt; 10, Stock_Info[[#This Row],[% Deli. Qty to Traded Qty]] &gt; 90), "Good Day", "")</f>
        <v/>
      </c>
    </row>
    <row r="7470" spans="1:18">
      <c r="A7470" t="s">
        <v>69</v>
      </c>
      <c r="B7470" s="1">
        <v>45588</v>
      </c>
      <c r="C7470" s="1" t="str">
        <f>"WEEK" &amp;" " &amp;  INT((DAY(Stock_Info[[#This Row],[Date]])+WEEKDAY(DATE(YEAR(Stock_Info[[#This Row],[Date]]),MONTH(Stock_Info[[#This Row],[Date]]),1))-1)/7)+1</f>
        <v>WEEK 4</v>
      </c>
      <c r="D7470" s="12">
        <v>168.25</v>
      </c>
      <c r="E7470" s="12">
        <v>171.4</v>
      </c>
      <c r="F7470" s="12">
        <v>163.30000000000001</v>
      </c>
      <c r="G7470" s="12">
        <v>165.95</v>
      </c>
      <c r="H7470" s="12">
        <v>167.41376731065139</v>
      </c>
      <c r="I7470">
        <v>701880</v>
      </c>
      <c r="J7470">
        <v>8249</v>
      </c>
      <c r="K7470" s="12">
        <v>117504375</v>
      </c>
      <c r="L7470">
        <v>261685</v>
      </c>
      <c r="M7470">
        <v>37.28</v>
      </c>
      <c r="N7470">
        <v>8.1</v>
      </c>
      <c r="O7470">
        <v>-2.2999999999999998</v>
      </c>
      <c r="P7470">
        <f xml:space="preserve"> IF(Stock_Info[[#This Row],[Close Price]] &gt; Stock_Info[[#This Row],[Open Price]], 1, 0)</f>
        <v>0</v>
      </c>
      <c r="Q7470" t="str">
        <f>IF(AND(Stock_Info[[#This Row],[% Deli. Qty to Traded Qty]]&gt;80,Stock_Info[[#This Row],[No. of Trades]]&lt;3000),"Unusual Day","")</f>
        <v/>
      </c>
      <c r="R7470" t="str">
        <f>IF(AND(Stock_Info[[#This Row],[Spread High-Low]] &lt; 10, Stock_Info[[#This Row],[% Deli. Qty to Traded Qty]] &gt; 90), "Good Day", "")</f>
        <v/>
      </c>
    </row>
    <row r="7471" spans="1:18">
      <c r="A7471" t="s">
        <v>69</v>
      </c>
      <c r="B7471" s="1">
        <v>45587</v>
      </c>
      <c r="C7471" s="1" t="str">
        <f>"WEEK" &amp;" " &amp;  INT((DAY(Stock_Info[[#This Row],[Date]])+WEEKDAY(DATE(YEAR(Stock_Info[[#This Row],[Date]]),MONTH(Stock_Info[[#This Row],[Date]]),1))-1)/7)+1</f>
        <v>WEEK 4</v>
      </c>
      <c r="D7471" s="12">
        <v>178.5</v>
      </c>
      <c r="E7471" s="12">
        <v>178.5</v>
      </c>
      <c r="F7471" s="12">
        <v>166.4</v>
      </c>
      <c r="G7471" s="12">
        <v>167.2</v>
      </c>
      <c r="H7471" s="12">
        <v>172.22377405463328</v>
      </c>
      <c r="I7471">
        <v>992948</v>
      </c>
      <c r="J7471">
        <v>12672</v>
      </c>
      <c r="K7471" s="12">
        <v>171009252</v>
      </c>
      <c r="L7471">
        <v>364122</v>
      </c>
      <c r="M7471">
        <v>36.67</v>
      </c>
      <c r="N7471">
        <v>12.1</v>
      </c>
      <c r="O7471">
        <v>-11.3</v>
      </c>
      <c r="P7471">
        <f xml:space="preserve"> IF(Stock_Info[[#This Row],[Close Price]] &gt; Stock_Info[[#This Row],[Open Price]], 1, 0)</f>
        <v>0</v>
      </c>
      <c r="Q7471" t="str">
        <f>IF(AND(Stock_Info[[#This Row],[% Deli. Qty to Traded Qty]]&gt;80,Stock_Info[[#This Row],[No. of Trades]]&lt;3000),"Unusual Day","")</f>
        <v/>
      </c>
      <c r="R7471" t="str">
        <f>IF(AND(Stock_Info[[#This Row],[Spread High-Low]] &lt; 10, Stock_Info[[#This Row],[% Deli. Qty to Traded Qty]] &gt; 90), "Good Day", "")</f>
        <v/>
      </c>
    </row>
    <row r="7472" spans="1:18">
      <c r="A7472" t="s">
        <v>69</v>
      </c>
      <c r="B7472" s="1">
        <v>45586</v>
      </c>
      <c r="C7472" s="1" t="str">
        <f>"WEEK" &amp;" " &amp;  INT((DAY(Stock_Info[[#This Row],[Date]])+WEEKDAY(DATE(YEAR(Stock_Info[[#This Row],[Date]]),MONTH(Stock_Info[[#This Row],[Date]]),1))-1)/7)+1</f>
        <v>WEEK 4</v>
      </c>
      <c r="D7472" s="12">
        <v>191.65</v>
      </c>
      <c r="E7472" s="12">
        <v>195.9</v>
      </c>
      <c r="F7472" s="12">
        <v>175.1</v>
      </c>
      <c r="G7472" s="12">
        <v>176.25</v>
      </c>
      <c r="H7472" s="12">
        <v>180.59924058513153</v>
      </c>
      <c r="I7472">
        <v>2894597</v>
      </c>
      <c r="J7472">
        <v>28594</v>
      </c>
      <c r="K7472" s="12">
        <v>522762020</v>
      </c>
      <c r="L7472">
        <v>1025139</v>
      </c>
      <c r="M7472">
        <v>35.42</v>
      </c>
      <c r="N7472">
        <v>20.8</v>
      </c>
      <c r="O7472">
        <v>-15.4</v>
      </c>
      <c r="P7472">
        <f xml:space="preserve"> IF(Stock_Info[[#This Row],[Close Price]] &gt; Stock_Info[[#This Row],[Open Price]], 1, 0)</f>
        <v>0</v>
      </c>
      <c r="Q7472" t="str">
        <f>IF(AND(Stock_Info[[#This Row],[% Deli. Qty to Traded Qty]]&gt;80,Stock_Info[[#This Row],[No. of Trades]]&lt;3000),"Unusual Day","")</f>
        <v/>
      </c>
      <c r="R7472" t="str">
        <f>IF(AND(Stock_Info[[#This Row],[Spread High-Low]] &lt; 10, Stock_Info[[#This Row],[% Deli. Qty to Traded Qty]] &gt; 90), "Good Day", "")</f>
        <v/>
      </c>
    </row>
    <row r="7473" spans="1:18">
      <c r="A7473" t="s">
        <v>69</v>
      </c>
      <c r="B7473" s="1">
        <v>45583</v>
      </c>
      <c r="C7473" s="1" t="str">
        <f>"WEEK" &amp;" " &amp;  INT((DAY(Stock_Info[[#This Row],[Date]])+WEEKDAY(DATE(YEAR(Stock_Info[[#This Row],[Date]]),MONTH(Stock_Info[[#This Row],[Date]]),1))-1)/7)+1</f>
        <v>WEEK 3</v>
      </c>
      <c r="D7473" s="12">
        <v>200.35</v>
      </c>
      <c r="E7473" s="12">
        <v>208.15</v>
      </c>
      <c r="F7473" s="12">
        <v>199.6</v>
      </c>
      <c r="G7473" s="12">
        <v>205.45</v>
      </c>
      <c r="H7473" s="12">
        <v>205.07398248011012</v>
      </c>
      <c r="I7473">
        <v>393039</v>
      </c>
      <c r="J7473">
        <v>4878</v>
      </c>
      <c r="K7473" s="12">
        <v>80602073</v>
      </c>
      <c r="L7473">
        <v>138752</v>
      </c>
      <c r="M7473">
        <v>35.299999999999997</v>
      </c>
      <c r="N7473">
        <v>8.5500000000000007</v>
      </c>
      <c r="O7473">
        <v>5.0999999999999996</v>
      </c>
      <c r="P7473">
        <f xml:space="preserve"> IF(Stock_Info[[#This Row],[Close Price]] &gt; Stock_Info[[#This Row],[Open Price]], 1, 0)</f>
        <v>1</v>
      </c>
      <c r="Q7473" t="str">
        <f>IF(AND(Stock_Info[[#This Row],[% Deli. Qty to Traded Qty]]&gt;80,Stock_Info[[#This Row],[No. of Trades]]&lt;3000),"Unusual Day","")</f>
        <v/>
      </c>
      <c r="R7473" t="str">
        <f>IF(AND(Stock_Info[[#This Row],[Spread High-Low]] &lt; 10, Stock_Info[[#This Row],[% Deli. Qty to Traded Qty]] &gt; 90), "Good Day", "")</f>
        <v/>
      </c>
    </row>
    <row r="7474" spans="1:18">
      <c r="A7474" t="s">
        <v>69</v>
      </c>
      <c r="B7474" s="1">
        <v>45582</v>
      </c>
      <c r="C7474" s="1" t="str">
        <f>"WEEK" &amp;" " &amp;  INT((DAY(Stock_Info[[#This Row],[Date]])+WEEKDAY(DATE(YEAR(Stock_Info[[#This Row],[Date]]),MONTH(Stock_Info[[#This Row],[Date]]),1))-1)/7)+1</f>
        <v>WEEK 3</v>
      </c>
      <c r="D7474" s="12">
        <v>210.95</v>
      </c>
      <c r="E7474" s="12">
        <v>212.15</v>
      </c>
      <c r="F7474" s="12">
        <v>201.65</v>
      </c>
      <c r="G7474" s="12">
        <v>202.55</v>
      </c>
      <c r="H7474" s="12">
        <v>206.24149460837583</v>
      </c>
      <c r="I7474">
        <v>251223</v>
      </c>
      <c r="J7474">
        <v>4318</v>
      </c>
      <c r="K7474" s="12">
        <v>51812607</v>
      </c>
      <c r="L7474">
        <v>78527</v>
      </c>
      <c r="M7474">
        <v>31.26</v>
      </c>
      <c r="N7474">
        <v>10.5</v>
      </c>
      <c r="O7474">
        <v>-8.4</v>
      </c>
      <c r="P7474">
        <f xml:space="preserve"> IF(Stock_Info[[#This Row],[Close Price]] &gt; Stock_Info[[#This Row],[Open Price]], 1, 0)</f>
        <v>0</v>
      </c>
      <c r="Q7474" t="str">
        <f>IF(AND(Stock_Info[[#This Row],[% Deli. Qty to Traded Qty]]&gt;80,Stock_Info[[#This Row],[No. of Trades]]&lt;3000),"Unusual Day","")</f>
        <v/>
      </c>
      <c r="R7474" t="str">
        <f>IF(AND(Stock_Info[[#This Row],[Spread High-Low]] &lt; 10, Stock_Info[[#This Row],[% Deli. Qty to Traded Qty]] &gt; 90), "Good Day", "")</f>
        <v/>
      </c>
    </row>
    <row r="7475" spans="1:18">
      <c r="A7475" t="s">
        <v>69</v>
      </c>
      <c r="B7475" s="1">
        <v>45581</v>
      </c>
      <c r="C7475" s="1" t="str">
        <f>"WEEK" &amp;" " &amp;  INT((DAY(Stock_Info[[#This Row],[Date]])+WEEKDAY(DATE(YEAR(Stock_Info[[#This Row],[Date]]),MONTH(Stock_Info[[#This Row],[Date]]),1))-1)/7)+1</f>
        <v>WEEK 3</v>
      </c>
      <c r="D7475" s="12">
        <v>207.95</v>
      </c>
      <c r="E7475" s="12">
        <v>211.75</v>
      </c>
      <c r="F7475" s="12">
        <v>206.55</v>
      </c>
      <c r="G7475" s="12">
        <v>211.05</v>
      </c>
      <c r="H7475" s="12">
        <v>209.26685187553034</v>
      </c>
      <c r="I7475">
        <v>258087</v>
      </c>
      <c r="J7475">
        <v>2048</v>
      </c>
      <c r="K7475" s="12">
        <v>54009054</v>
      </c>
      <c r="L7475">
        <v>61292</v>
      </c>
      <c r="M7475">
        <v>23.75</v>
      </c>
      <c r="N7475">
        <v>5.2</v>
      </c>
      <c r="O7475">
        <v>3.1</v>
      </c>
      <c r="P7475">
        <f xml:space="preserve"> IF(Stock_Info[[#This Row],[Close Price]] &gt; Stock_Info[[#This Row],[Open Price]], 1, 0)</f>
        <v>1</v>
      </c>
      <c r="Q7475" t="str">
        <f>IF(AND(Stock_Info[[#This Row],[% Deli. Qty to Traded Qty]]&gt;80,Stock_Info[[#This Row],[No. of Trades]]&lt;3000),"Unusual Day","")</f>
        <v/>
      </c>
      <c r="R7475" t="str">
        <f>IF(AND(Stock_Info[[#This Row],[Spread High-Low]] &lt; 10, Stock_Info[[#This Row],[% Deli. Qty to Traded Qty]] &gt; 90), "Good Day", "")</f>
        <v/>
      </c>
    </row>
    <row r="7476" spans="1:18">
      <c r="A7476" t="s">
        <v>69</v>
      </c>
      <c r="B7476" s="1">
        <v>45580</v>
      </c>
      <c r="C7476" s="1" t="str">
        <f>"WEEK" &amp;" " &amp;  INT((DAY(Stock_Info[[#This Row],[Date]])+WEEKDAY(DATE(YEAR(Stock_Info[[#This Row],[Date]]),MONTH(Stock_Info[[#This Row],[Date]]),1))-1)/7)+1</f>
        <v>WEEK 3</v>
      </c>
      <c r="D7476" s="12">
        <v>206.15</v>
      </c>
      <c r="E7476" s="12">
        <v>209.35</v>
      </c>
      <c r="F7476" s="12">
        <v>204.95</v>
      </c>
      <c r="G7476" s="12">
        <v>208.6</v>
      </c>
      <c r="H7476" s="12">
        <v>207.50580238074633</v>
      </c>
      <c r="I7476">
        <v>127103</v>
      </c>
      <c r="J7476">
        <v>1583</v>
      </c>
      <c r="K7476" s="12">
        <v>26374610</v>
      </c>
      <c r="L7476">
        <v>34259</v>
      </c>
      <c r="M7476">
        <v>26.95</v>
      </c>
      <c r="N7476">
        <v>4.4000000000000004</v>
      </c>
      <c r="O7476">
        <v>2.4500000000000002</v>
      </c>
      <c r="P7476">
        <f xml:space="preserve"> IF(Stock_Info[[#This Row],[Close Price]] &gt; Stock_Info[[#This Row],[Open Price]], 1, 0)</f>
        <v>1</v>
      </c>
      <c r="Q7476" t="str">
        <f>IF(AND(Stock_Info[[#This Row],[% Deli. Qty to Traded Qty]]&gt;80,Stock_Info[[#This Row],[No. of Trades]]&lt;3000),"Unusual Day","")</f>
        <v/>
      </c>
      <c r="R7476" t="str">
        <f>IF(AND(Stock_Info[[#This Row],[Spread High-Low]] &lt; 10, Stock_Info[[#This Row],[% Deli. Qty to Traded Qty]] &gt; 90), "Good Day", "")</f>
        <v/>
      </c>
    </row>
    <row r="7477" spans="1:18">
      <c r="A7477" t="s">
        <v>69</v>
      </c>
      <c r="B7477" s="1">
        <v>45579</v>
      </c>
      <c r="C7477" s="1" t="str">
        <f>"WEEK" &amp;" " &amp;  INT((DAY(Stock_Info[[#This Row],[Date]])+WEEKDAY(DATE(YEAR(Stock_Info[[#This Row],[Date]]),MONTH(Stock_Info[[#This Row],[Date]]),1))-1)/7)+1</f>
        <v>WEEK 3</v>
      </c>
      <c r="D7477" s="12">
        <v>205.8</v>
      </c>
      <c r="E7477" s="12">
        <v>209</v>
      </c>
      <c r="F7477" s="12">
        <v>204.4</v>
      </c>
      <c r="G7477" s="12">
        <v>206.1</v>
      </c>
      <c r="H7477" s="12">
        <v>207.3839956958393</v>
      </c>
      <c r="I7477">
        <v>139400</v>
      </c>
      <c r="J7477">
        <v>1940</v>
      </c>
      <c r="K7477" s="12">
        <v>28909329</v>
      </c>
      <c r="L7477">
        <v>58711</v>
      </c>
      <c r="M7477">
        <v>42.12</v>
      </c>
      <c r="N7477">
        <v>4.5999999999999996</v>
      </c>
      <c r="O7477">
        <v>0.3</v>
      </c>
      <c r="P7477">
        <f xml:space="preserve"> IF(Stock_Info[[#This Row],[Close Price]] &gt; Stock_Info[[#This Row],[Open Price]], 1, 0)</f>
        <v>1</v>
      </c>
      <c r="Q7477" t="str">
        <f>IF(AND(Stock_Info[[#This Row],[% Deli. Qty to Traded Qty]]&gt;80,Stock_Info[[#This Row],[No. of Trades]]&lt;3000),"Unusual Day","")</f>
        <v/>
      </c>
      <c r="R7477" t="str">
        <f>IF(AND(Stock_Info[[#This Row],[Spread High-Low]] &lt; 10, Stock_Info[[#This Row],[% Deli. Qty to Traded Qty]] &gt; 90), "Good Day", "")</f>
        <v/>
      </c>
    </row>
    <row r="7478" spans="1:18">
      <c r="A7478" t="s">
        <v>69</v>
      </c>
      <c r="B7478" s="1">
        <v>45576</v>
      </c>
      <c r="C7478" s="1" t="str">
        <f>"WEEK" &amp;" " &amp;  INT((DAY(Stock_Info[[#This Row],[Date]])+WEEKDAY(DATE(YEAR(Stock_Info[[#This Row],[Date]]),MONTH(Stock_Info[[#This Row],[Date]]),1))-1)/7)+1</f>
        <v>WEEK 2</v>
      </c>
      <c r="D7478" s="12">
        <v>201.95</v>
      </c>
      <c r="E7478" s="12">
        <v>205</v>
      </c>
      <c r="F7478" s="12">
        <v>200.2</v>
      </c>
      <c r="G7478" s="12">
        <v>204.4</v>
      </c>
      <c r="H7478" s="12">
        <v>203.59390340806607</v>
      </c>
      <c r="I7478">
        <v>410262</v>
      </c>
      <c r="J7478">
        <v>3652</v>
      </c>
      <c r="K7478" s="12">
        <v>83526842</v>
      </c>
      <c r="L7478">
        <v>171028</v>
      </c>
      <c r="M7478">
        <v>41.69</v>
      </c>
      <c r="N7478">
        <v>4.8</v>
      </c>
      <c r="O7478">
        <v>2.4500000000000002</v>
      </c>
      <c r="P7478">
        <f xml:space="preserve"> IF(Stock_Info[[#This Row],[Close Price]] &gt; Stock_Info[[#This Row],[Open Price]], 1, 0)</f>
        <v>1</v>
      </c>
      <c r="Q7478" t="str">
        <f>IF(AND(Stock_Info[[#This Row],[% Deli. Qty to Traded Qty]]&gt;80,Stock_Info[[#This Row],[No. of Trades]]&lt;3000),"Unusual Day","")</f>
        <v/>
      </c>
      <c r="R7478" t="str">
        <f>IF(AND(Stock_Info[[#This Row],[Spread High-Low]] &lt; 10, Stock_Info[[#This Row],[% Deli. Qty to Traded Qty]] &gt; 90), "Good Day", "")</f>
        <v/>
      </c>
    </row>
    <row r="7479" spans="1:18">
      <c r="A7479" t="s">
        <v>69</v>
      </c>
      <c r="B7479" s="1">
        <v>45575</v>
      </c>
      <c r="C7479" s="1" t="str">
        <f>"WEEK" &amp;" " &amp;  INT((DAY(Stock_Info[[#This Row],[Date]])+WEEKDAY(DATE(YEAR(Stock_Info[[#This Row],[Date]]),MONTH(Stock_Info[[#This Row],[Date]]),1))-1)/7)+1</f>
        <v>WEEK 2</v>
      </c>
      <c r="D7479" s="12">
        <v>197.95</v>
      </c>
      <c r="E7479" s="12">
        <v>202.25</v>
      </c>
      <c r="F7479" s="12">
        <v>196.9</v>
      </c>
      <c r="G7479" s="12">
        <v>201.05</v>
      </c>
      <c r="H7479" s="12">
        <v>200.91589371255719</v>
      </c>
      <c r="I7479">
        <v>593071</v>
      </c>
      <c r="J7479">
        <v>4069</v>
      </c>
      <c r="K7479" s="12">
        <v>119157390</v>
      </c>
      <c r="L7479">
        <v>309193</v>
      </c>
      <c r="M7479">
        <v>52.13</v>
      </c>
      <c r="N7479">
        <v>5.35</v>
      </c>
      <c r="O7479">
        <v>3.1</v>
      </c>
      <c r="P7479">
        <f xml:space="preserve"> IF(Stock_Info[[#This Row],[Close Price]] &gt; Stock_Info[[#This Row],[Open Price]], 1, 0)</f>
        <v>1</v>
      </c>
      <c r="Q7479" t="str">
        <f>IF(AND(Stock_Info[[#This Row],[% Deli. Qty to Traded Qty]]&gt;80,Stock_Info[[#This Row],[No. of Trades]]&lt;3000),"Unusual Day","")</f>
        <v/>
      </c>
      <c r="R7479" t="str">
        <f>IF(AND(Stock_Info[[#This Row],[Spread High-Low]] &lt; 10, Stock_Info[[#This Row],[% Deli. Qty to Traded Qty]] &gt; 90), "Good Day", "")</f>
        <v/>
      </c>
    </row>
    <row r="7480" spans="1:18">
      <c r="A7480" t="s">
        <v>69</v>
      </c>
      <c r="B7480" s="1">
        <v>45574</v>
      </c>
      <c r="C7480" s="1" t="str">
        <f>"WEEK" &amp;" " &amp;  INT((DAY(Stock_Info[[#This Row],[Date]])+WEEKDAY(DATE(YEAR(Stock_Info[[#This Row],[Date]]),MONTH(Stock_Info[[#This Row],[Date]]),1))-1)/7)+1</f>
        <v>WEEK 2</v>
      </c>
      <c r="D7480" s="12">
        <v>196.05</v>
      </c>
      <c r="E7480" s="12">
        <v>199.5</v>
      </c>
      <c r="F7480" s="12">
        <v>194.85</v>
      </c>
      <c r="G7480" s="12">
        <v>196.2</v>
      </c>
      <c r="H7480" s="12">
        <v>196.62169739566852</v>
      </c>
      <c r="I7480">
        <v>180123</v>
      </c>
      <c r="J7480">
        <v>2315</v>
      </c>
      <c r="K7480" s="12">
        <v>35416090</v>
      </c>
      <c r="L7480">
        <v>39479</v>
      </c>
      <c r="M7480">
        <v>21.92</v>
      </c>
      <c r="N7480">
        <v>4.6500000000000004</v>
      </c>
      <c r="O7480">
        <v>0.15</v>
      </c>
      <c r="P7480">
        <f xml:space="preserve"> IF(Stock_Info[[#This Row],[Close Price]] &gt; Stock_Info[[#This Row],[Open Price]], 1, 0)</f>
        <v>1</v>
      </c>
      <c r="Q7480" t="str">
        <f>IF(AND(Stock_Info[[#This Row],[% Deli. Qty to Traded Qty]]&gt;80,Stock_Info[[#This Row],[No. of Trades]]&lt;3000),"Unusual Day","")</f>
        <v/>
      </c>
      <c r="R7480" t="str">
        <f>IF(AND(Stock_Info[[#This Row],[Spread High-Low]] &lt; 10, Stock_Info[[#This Row],[% Deli. Qty to Traded Qty]] &gt; 90), "Good Day", "")</f>
        <v/>
      </c>
    </row>
    <row r="7481" spans="1:18">
      <c r="A7481" t="s">
        <v>69</v>
      </c>
      <c r="B7481" s="1">
        <v>45573</v>
      </c>
      <c r="C7481" s="1" t="str">
        <f>"WEEK" &amp;" " &amp;  INT((DAY(Stock_Info[[#This Row],[Date]])+WEEKDAY(DATE(YEAR(Stock_Info[[#This Row],[Date]]),MONTH(Stock_Info[[#This Row],[Date]]),1))-1)/7)+1</f>
        <v>WEEK 2</v>
      </c>
      <c r="D7481" s="12">
        <v>190.5</v>
      </c>
      <c r="E7481" s="12">
        <v>196.95</v>
      </c>
      <c r="F7481" s="12">
        <v>189.65</v>
      </c>
      <c r="G7481" s="12">
        <v>195.7</v>
      </c>
      <c r="H7481" s="12">
        <v>193.40409571808067</v>
      </c>
      <c r="I7481">
        <v>281953</v>
      </c>
      <c r="J7481">
        <v>4548</v>
      </c>
      <c r="K7481" s="12">
        <v>54530865</v>
      </c>
      <c r="L7481">
        <v>91931</v>
      </c>
      <c r="M7481">
        <v>32.6</v>
      </c>
      <c r="N7481">
        <v>7.3</v>
      </c>
      <c r="O7481">
        <v>5.2</v>
      </c>
      <c r="P7481">
        <f xml:space="preserve"> IF(Stock_Info[[#This Row],[Close Price]] &gt; Stock_Info[[#This Row],[Open Price]], 1, 0)</f>
        <v>1</v>
      </c>
      <c r="Q7481" t="str">
        <f>IF(AND(Stock_Info[[#This Row],[% Deli. Qty to Traded Qty]]&gt;80,Stock_Info[[#This Row],[No. of Trades]]&lt;3000),"Unusual Day","")</f>
        <v/>
      </c>
      <c r="R7481" t="str">
        <f>IF(AND(Stock_Info[[#This Row],[Spread High-Low]] &lt; 10, Stock_Info[[#This Row],[% Deli. Qty to Traded Qty]] &gt; 90), "Good Day", "")</f>
        <v/>
      </c>
    </row>
    <row r="7482" spans="1:18">
      <c r="A7482" t="s">
        <v>69</v>
      </c>
      <c r="B7482" s="1">
        <v>45572</v>
      </c>
      <c r="C7482" s="1" t="str">
        <f>"WEEK" &amp;" " &amp;  INT((DAY(Stock_Info[[#This Row],[Date]])+WEEKDAY(DATE(YEAR(Stock_Info[[#This Row],[Date]]),MONTH(Stock_Info[[#This Row],[Date]]),1))-1)/7)+1</f>
        <v>WEEK 2</v>
      </c>
      <c r="D7482" s="12">
        <v>199.9</v>
      </c>
      <c r="E7482" s="12">
        <v>202</v>
      </c>
      <c r="F7482" s="12">
        <v>189.75</v>
      </c>
      <c r="G7482" s="12">
        <v>190.5</v>
      </c>
      <c r="H7482" s="12">
        <v>195.18352233279333</v>
      </c>
      <c r="I7482">
        <v>553088</v>
      </c>
      <c r="J7482">
        <v>9921</v>
      </c>
      <c r="K7482" s="12">
        <v>107953664</v>
      </c>
      <c r="L7482">
        <v>215454</v>
      </c>
      <c r="M7482">
        <v>38.950000000000003</v>
      </c>
      <c r="N7482">
        <v>12.25</v>
      </c>
      <c r="O7482">
        <v>-9.4</v>
      </c>
      <c r="P7482">
        <f xml:space="preserve"> IF(Stock_Info[[#This Row],[Close Price]] &gt; Stock_Info[[#This Row],[Open Price]], 1, 0)</f>
        <v>0</v>
      </c>
      <c r="Q7482" t="str">
        <f>IF(AND(Stock_Info[[#This Row],[% Deli. Qty to Traded Qty]]&gt;80,Stock_Info[[#This Row],[No. of Trades]]&lt;3000),"Unusual Day","")</f>
        <v/>
      </c>
      <c r="R7482" t="str">
        <f>IF(AND(Stock_Info[[#This Row],[Spread High-Low]] &lt; 10, Stock_Info[[#This Row],[% Deli. Qty to Traded Qty]] &gt; 90), "Good Day", "")</f>
        <v/>
      </c>
    </row>
    <row r="7483" spans="1:18">
      <c r="A7483" t="s">
        <v>69</v>
      </c>
      <c r="B7483" s="1">
        <v>45569</v>
      </c>
      <c r="C7483" s="1" t="str">
        <f>"WEEK" &amp;" " &amp;  INT((DAY(Stock_Info[[#This Row],[Date]])+WEEKDAY(DATE(YEAR(Stock_Info[[#This Row],[Date]]),MONTH(Stock_Info[[#This Row],[Date]]),1))-1)/7)+1</f>
        <v>WEEK 1</v>
      </c>
      <c r="D7483" s="12">
        <v>199.8</v>
      </c>
      <c r="E7483" s="12">
        <v>203.1</v>
      </c>
      <c r="F7483" s="12">
        <v>196.9</v>
      </c>
      <c r="G7483" s="12">
        <v>197.8</v>
      </c>
      <c r="H7483" s="12">
        <v>199.54208572452578</v>
      </c>
      <c r="I7483">
        <v>452006</v>
      </c>
      <c r="J7483">
        <v>5667</v>
      </c>
      <c r="K7483" s="12">
        <v>90194220</v>
      </c>
      <c r="L7483">
        <v>201897</v>
      </c>
      <c r="M7483">
        <v>44.67</v>
      </c>
      <c r="N7483">
        <v>6.2</v>
      </c>
      <c r="O7483">
        <v>-2</v>
      </c>
      <c r="P7483">
        <f xml:space="preserve"> IF(Stock_Info[[#This Row],[Close Price]] &gt; Stock_Info[[#This Row],[Open Price]], 1, 0)</f>
        <v>0</v>
      </c>
      <c r="Q7483" t="str">
        <f>IF(AND(Stock_Info[[#This Row],[% Deli. Qty to Traded Qty]]&gt;80,Stock_Info[[#This Row],[No. of Trades]]&lt;3000),"Unusual Day","")</f>
        <v/>
      </c>
      <c r="R7483" t="str">
        <f>IF(AND(Stock_Info[[#This Row],[Spread High-Low]] &lt; 10, Stock_Info[[#This Row],[% Deli. Qty to Traded Qty]] &gt; 90), "Good Day", "")</f>
        <v/>
      </c>
    </row>
    <row r="7484" spans="1:18">
      <c r="A7484" t="s">
        <v>69</v>
      </c>
      <c r="B7484" s="1">
        <v>45568</v>
      </c>
      <c r="C7484" s="1" t="str">
        <f>"WEEK" &amp;" " &amp;  INT((DAY(Stock_Info[[#This Row],[Date]])+WEEKDAY(DATE(YEAR(Stock_Info[[#This Row],[Date]]),MONTH(Stock_Info[[#This Row],[Date]]),1))-1)/7)+1</f>
        <v>WEEK 1</v>
      </c>
      <c r="D7484" s="12">
        <v>200.1</v>
      </c>
      <c r="E7484" s="12">
        <v>204.45</v>
      </c>
      <c r="F7484" s="12">
        <v>198.4</v>
      </c>
      <c r="G7484" s="12">
        <v>199.4</v>
      </c>
      <c r="H7484" s="12">
        <v>201.20506276826558</v>
      </c>
      <c r="I7484">
        <v>489021</v>
      </c>
      <c r="J7484">
        <v>7359</v>
      </c>
      <c r="K7484" s="12">
        <v>98393501</v>
      </c>
      <c r="L7484">
        <v>211756</v>
      </c>
      <c r="M7484">
        <v>43.3</v>
      </c>
      <c r="N7484">
        <v>6.05</v>
      </c>
      <c r="O7484">
        <v>-0.7</v>
      </c>
      <c r="P7484">
        <f xml:space="preserve"> IF(Stock_Info[[#This Row],[Close Price]] &gt; Stock_Info[[#This Row],[Open Price]], 1, 0)</f>
        <v>0</v>
      </c>
      <c r="Q7484" t="str">
        <f>IF(AND(Stock_Info[[#This Row],[% Deli. Qty to Traded Qty]]&gt;80,Stock_Info[[#This Row],[No. of Trades]]&lt;3000),"Unusual Day","")</f>
        <v/>
      </c>
      <c r="R7484" t="str">
        <f>IF(AND(Stock_Info[[#This Row],[Spread High-Low]] &lt; 10, Stock_Info[[#This Row],[% Deli. Qty to Traded Qty]] &gt; 90), "Good Day", "")</f>
        <v/>
      </c>
    </row>
    <row r="7485" spans="1:18">
      <c r="A7485" t="s">
        <v>69</v>
      </c>
      <c r="B7485" s="1">
        <v>45566</v>
      </c>
      <c r="C7485" s="1" t="str">
        <f>"WEEK" &amp;" " &amp;  INT((DAY(Stock_Info[[#This Row],[Date]])+WEEKDAY(DATE(YEAR(Stock_Info[[#This Row],[Date]]),MONTH(Stock_Info[[#This Row],[Date]]),1))-1)/7)+1</f>
        <v>WEEK 1</v>
      </c>
      <c r="D7485" s="12">
        <v>204.15</v>
      </c>
      <c r="E7485" s="12">
        <v>205.55</v>
      </c>
      <c r="F7485" s="12">
        <v>202.65</v>
      </c>
      <c r="G7485" s="12">
        <v>203.2</v>
      </c>
      <c r="H7485" s="12">
        <v>204.19722994004471</v>
      </c>
      <c r="I7485">
        <v>478690</v>
      </c>
      <c r="J7485">
        <v>7614</v>
      </c>
      <c r="K7485" s="12">
        <v>97747172</v>
      </c>
      <c r="L7485">
        <v>273583</v>
      </c>
      <c r="M7485">
        <v>57.15</v>
      </c>
      <c r="N7485">
        <v>2.9</v>
      </c>
      <c r="O7485">
        <v>-0.95</v>
      </c>
      <c r="P7485">
        <f xml:space="preserve"> IF(Stock_Info[[#This Row],[Close Price]] &gt; Stock_Info[[#This Row],[Open Price]], 1, 0)</f>
        <v>0</v>
      </c>
      <c r="Q7485" t="str">
        <f>IF(AND(Stock_Info[[#This Row],[% Deli. Qty to Traded Qty]]&gt;80,Stock_Info[[#This Row],[No. of Trades]]&lt;3000),"Unusual Day","")</f>
        <v/>
      </c>
      <c r="R7485" t="str">
        <f>IF(AND(Stock_Info[[#This Row],[Spread High-Low]] &lt; 10, Stock_Info[[#This Row],[% Deli. Qty to Traded Qty]] &gt; 90), "Good Day", "")</f>
        <v/>
      </c>
    </row>
    <row r="7486" spans="1:18">
      <c r="A7486" t="s">
        <v>69</v>
      </c>
      <c r="B7486" s="1">
        <v>45565</v>
      </c>
      <c r="C7486" s="1" t="str">
        <f>"WEEK" &amp;" " &amp;  INT((DAY(Stock_Info[[#This Row],[Date]])+WEEKDAY(DATE(YEAR(Stock_Info[[#This Row],[Date]]),MONTH(Stock_Info[[#This Row],[Date]]),1))-1)/7)+1</f>
        <v>WEEK 5</v>
      </c>
      <c r="D7486" s="12">
        <v>207.5</v>
      </c>
      <c r="E7486" s="12">
        <v>208.55</v>
      </c>
      <c r="F7486" s="12">
        <v>203.5</v>
      </c>
      <c r="G7486" s="12">
        <v>204.35</v>
      </c>
      <c r="H7486" s="12">
        <v>203.1776621823025</v>
      </c>
      <c r="I7486">
        <v>8075095</v>
      </c>
      <c r="J7486">
        <v>7483</v>
      </c>
      <c r="K7486" s="12">
        <v>1640678924</v>
      </c>
      <c r="L7486">
        <v>7731547</v>
      </c>
      <c r="M7486">
        <v>95.75</v>
      </c>
      <c r="N7486">
        <v>5.05</v>
      </c>
      <c r="O7486">
        <v>-3.15</v>
      </c>
      <c r="P7486">
        <f xml:space="preserve"> IF(Stock_Info[[#This Row],[Close Price]] &gt; Stock_Info[[#This Row],[Open Price]], 1, 0)</f>
        <v>0</v>
      </c>
      <c r="Q7486" t="str">
        <f>IF(AND(Stock_Info[[#This Row],[% Deli. Qty to Traded Qty]]&gt;80,Stock_Info[[#This Row],[No. of Trades]]&lt;3000),"Unusual Day","")</f>
        <v/>
      </c>
      <c r="R7486" t="str">
        <f>IF(AND(Stock_Info[[#This Row],[Spread High-Low]] &lt; 10, Stock_Info[[#This Row],[% Deli. Qty to Traded Qty]] &gt; 90), "Good Day", "")</f>
        <v>Good Day</v>
      </c>
    </row>
    <row r="7487" spans="1:18">
      <c r="A7487" t="s">
        <v>69</v>
      </c>
      <c r="B7487" s="1">
        <v>45562</v>
      </c>
      <c r="C7487" s="1" t="str">
        <f>"WEEK" &amp;" " &amp;  INT((DAY(Stock_Info[[#This Row],[Date]])+WEEKDAY(DATE(YEAR(Stock_Info[[#This Row],[Date]]),MONTH(Stock_Info[[#This Row],[Date]]),1))-1)/7)+1</f>
        <v>WEEK 4</v>
      </c>
      <c r="D7487" s="12">
        <v>209</v>
      </c>
      <c r="E7487" s="12">
        <v>211.6</v>
      </c>
      <c r="F7487" s="12">
        <v>207.1</v>
      </c>
      <c r="G7487" s="12">
        <v>207.6</v>
      </c>
      <c r="H7487" s="12">
        <v>209.47626420369045</v>
      </c>
      <c r="I7487">
        <v>299042</v>
      </c>
      <c r="J7487">
        <v>4039</v>
      </c>
      <c r="K7487" s="12">
        <v>62642201</v>
      </c>
      <c r="L7487">
        <v>100167</v>
      </c>
      <c r="M7487">
        <v>33.5</v>
      </c>
      <c r="N7487">
        <v>4.5</v>
      </c>
      <c r="O7487">
        <v>-1.4</v>
      </c>
      <c r="P7487">
        <f xml:space="preserve"> IF(Stock_Info[[#This Row],[Close Price]] &gt; Stock_Info[[#This Row],[Open Price]], 1, 0)</f>
        <v>0</v>
      </c>
      <c r="Q7487" t="str">
        <f>IF(AND(Stock_Info[[#This Row],[% Deli. Qty to Traded Qty]]&gt;80,Stock_Info[[#This Row],[No. of Trades]]&lt;3000),"Unusual Day","")</f>
        <v/>
      </c>
      <c r="R7487" t="str">
        <f>IF(AND(Stock_Info[[#This Row],[Spread High-Low]] &lt; 10, Stock_Info[[#This Row],[% Deli. Qty to Traded Qty]] &gt; 90), "Good Day", "")</f>
        <v/>
      </c>
    </row>
    <row r="7488" spans="1:18">
      <c r="A7488" t="s">
        <v>69</v>
      </c>
      <c r="B7488" s="1">
        <v>45561</v>
      </c>
      <c r="C7488" s="1" t="str">
        <f>"WEEK" &amp;" " &amp;  INT((DAY(Stock_Info[[#This Row],[Date]])+WEEKDAY(DATE(YEAR(Stock_Info[[#This Row],[Date]]),MONTH(Stock_Info[[#This Row],[Date]]),1))-1)/7)+1</f>
        <v>WEEK 4</v>
      </c>
      <c r="D7488" s="12">
        <v>208.5</v>
      </c>
      <c r="E7488" s="12">
        <v>209.15</v>
      </c>
      <c r="F7488" s="12">
        <v>203.2</v>
      </c>
      <c r="G7488" s="12">
        <v>208</v>
      </c>
      <c r="H7488" s="12">
        <v>205.75234619483828</v>
      </c>
      <c r="I7488">
        <v>588293</v>
      </c>
      <c r="J7488">
        <v>8873</v>
      </c>
      <c r="K7488" s="12">
        <v>121042665</v>
      </c>
      <c r="L7488">
        <v>321057</v>
      </c>
      <c r="M7488">
        <v>54.57</v>
      </c>
      <c r="N7488">
        <v>5.95</v>
      </c>
      <c r="O7488">
        <v>-0.5</v>
      </c>
      <c r="P7488">
        <f xml:space="preserve"> IF(Stock_Info[[#This Row],[Close Price]] &gt; Stock_Info[[#This Row],[Open Price]], 1, 0)</f>
        <v>0</v>
      </c>
      <c r="Q7488" t="str">
        <f>IF(AND(Stock_Info[[#This Row],[% Deli. Qty to Traded Qty]]&gt;80,Stock_Info[[#This Row],[No. of Trades]]&lt;3000),"Unusual Day","")</f>
        <v/>
      </c>
      <c r="R7488" t="str">
        <f>IF(AND(Stock_Info[[#This Row],[Spread High-Low]] &lt; 10, Stock_Info[[#This Row],[% Deli. Qty to Traded Qty]] &gt; 90), "Good Day", "")</f>
        <v/>
      </c>
    </row>
    <row r="7489" spans="1:18">
      <c r="A7489" t="s">
        <v>69</v>
      </c>
      <c r="B7489" s="1">
        <v>45560</v>
      </c>
      <c r="C7489" s="1" t="str">
        <f>"WEEK" &amp;" " &amp;  INT((DAY(Stock_Info[[#This Row],[Date]])+WEEKDAY(DATE(YEAR(Stock_Info[[#This Row],[Date]]),MONTH(Stock_Info[[#This Row],[Date]]),1))-1)/7)+1</f>
        <v>WEEK 4</v>
      </c>
      <c r="D7489" s="12">
        <v>211.05</v>
      </c>
      <c r="E7489" s="12">
        <v>211.85</v>
      </c>
      <c r="F7489" s="12">
        <v>206.25</v>
      </c>
      <c r="G7489" s="12">
        <v>207.8</v>
      </c>
      <c r="H7489" s="12">
        <v>208.59102792301701</v>
      </c>
      <c r="I7489">
        <v>143824</v>
      </c>
      <c r="J7489">
        <v>2186</v>
      </c>
      <c r="K7489" s="12">
        <v>30000396</v>
      </c>
      <c r="L7489">
        <v>60931</v>
      </c>
      <c r="M7489">
        <v>42.36</v>
      </c>
      <c r="N7489">
        <v>5.6</v>
      </c>
      <c r="O7489">
        <v>-3.25</v>
      </c>
      <c r="P7489">
        <f xml:space="preserve"> IF(Stock_Info[[#This Row],[Close Price]] &gt; Stock_Info[[#This Row],[Open Price]], 1, 0)</f>
        <v>0</v>
      </c>
      <c r="Q7489" t="str">
        <f>IF(AND(Stock_Info[[#This Row],[% Deli. Qty to Traded Qty]]&gt;80,Stock_Info[[#This Row],[No. of Trades]]&lt;3000),"Unusual Day","")</f>
        <v/>
      </c>
      <c r="R7489" t="str">
        <f>IF(AND(Stock_Info[[#This Row],[Spread High-Low]] &lt; 10, Stock_Info[[#This Row],[% Deli. Qty to Traded Qty]] &gt; 90), "Good Day", "")</f>
        <v/>
      </c>
    </row>
    <row r="7490" spans="1:18">
      <c r="A7490" t="s">
        <v>69</v>
      </c>
      <c r="B7490" s="1">
        <v>45559</v>
      </c>
      <c r="C7490" s="1" t="str">
        <f>"WEEK" &amp;" " &amp;  INT((DAY(Stock_Info[[#This Row],[Date]])+WEEKDAY(DATE(YEAR(Stock_Info[[#This Row],[Date]]),MONTH(Stock_Info[[#This Row],[Date]]),1))-1)/7)+1</f>
        <v>WEEK 4</v>
      </c>
      <c r="D7490" s="12">
        <v>215</v>
      </c>
      <c r="E7490" s="12">
        <v>215.35</v>
      </c>
      <c r="F7490" s="12">
        <v>210.7</v>
      </c>
      <c r="G7490" s="12">
        <v>211.05</v>
      </c>
      <c r="H7490" s="12">
        <v>212.08985548719417</v>
      </c>
      <c r="I7490">
        <v>153758</v>
      </c>
      <c r="J7490">
        <v>1426</v>
      </c>
      <c r="K7490" s="12">
        <v>32610512</v>
      </c>
      <c r="L7490">
        <v>80482</v>
      </c>
      <c r="M7490">
        <v>52.34</v>
      </c>
      <c r="N7490">
        <v>4.6500000000000004</v>
      </c>
      <c r="O7490">
        <v>-3.95</v>
      </c>
      <c r="P7490">
        <f xml:space="preserve"> IF(Stock_Info[[#This Row],[Close Price]] &gt; Stock_Info[[#This Row],[Open Price]], 1, 0)</f>
        <v>0</v>
      </c>
      <c r="Q7490" t="str">
        <f>IF(AND(Stock_Info[[#This Row],[% Deli. Qty to Traded Qty]]&gt;80,Stock_Info[[#This Row],[No. of Trades]]&lt;3000),"Unusual Day","")</f>
        <v/>
      </c>
      <c r="R7490" t="str">
        <f>IF(AND(Stock_Info[[#This Row],[Spread High-Low]] &lt; 10, Stock_Info[[#This Row],[% Deli. Qty to Traded Qty]] &gt; 90), "Good Day", "")</f>
        <v/>
      </c>
    </row>
    <row r="7491" spans="1:18">
      <c r="A7491" t="s">
        <v>69</v>
      </c>
      <c r="B7491" s="1">
        <v>45558</v>
      </c>
      <c r="C7491" s="1" t="str">
        <f>"WEEK" &amp;" " &amp;  INT((DAY(Stock_Info[[#This Row],[Date]])+WEEKDAY(DATE(YEAR(Stock_Info[[#This Row],[Date]]),MONTH(Stock_Info[[#This Row],[Date]]),1))-1)/7)+1</f>
        <v>WEEK 4</v>
      </c>
      <c r="D7491" s="12">
        <v>213.1</v>
      </c>
      <c r="E7491" s="12">
        <v>214.95</v>
      </c>
      <c r="F7491" s="12">
        <v>210.8</v>
      </c>
      <c r="G7491" s="12">
        <v>214.1</v>
      </c>
      <c r="H7491" s="12">
        <v>213.28946574269671</v>
      </c>
      <c r="I7491">
        <v>540133</v>
      </c>
      <c r="J7491">
        <v>6092</v>
      </c>
      <c r="K7491" s="12">
        <v>115204679</v>
      </c>
      <c r="L7491">
        <v>291531</v>
      </c>
      <c r="M7491">
        <v>53.97</v>
      </c>
      <c r="N7491">
        <v>4.1500000000000004</v>
      </c>
      <c r="O7491">
        <v>1</v>
      </c>
      <c r="P7491">
        <f xml:space="preserve"> IF(Stock_Info[[#This Row],[Close Price]] &gt; Stock_Info[[#This Row],[Open Price]], 1, 0)</f>
        <v>1</v>
      </c>
      <c r="Q7491" t="str">
        <f>IF(AND(Stock_Info[[#This Row],[% Deli. Qty to Traded Qty]]&gt;80,Stock_Info[[#This Row],[No. of Trades]]&lt;3000),"Unusual Day","")</f>
        <v/>
      </c>
      <c r="R7491" t="str">
        <f>IF(AND(Stock_Info[[#This Row],[Spread High-Low]] &lt; 10, Stock_Info[[#This Row],[% Deli. Qty to Traded Qty]] &gt; 90), "Good Day", "")</f>
        <v/>
      </c>
    </row>
    <row r="7492" spans="1:18">
      <c r="A7492" t="s">
        <v>69</v>
      </c>
      <c r="B7492" s="1">
        <v>45555</v>
      </c>
      <c r="C7492" s="1" t="str">
        <f>"WEEK" &amp;" " &amp;  INT((DAY(Stock_Info[[#This Row],[Date]])+WEEKDAY(DATE(YEAR(Stock_Info[[#This Row],[Date]]),MONTH(Stock_Info[[#This Row],[Date]]),1))-1)/7)+1</f>
        <v>WEEK 3</v>
      </c>
      <c r="D7492" s="12">
        <v>211.1</v>
      </c>
      <c r="E7492" s="12">
        <v>213.75</v>
      </c>
      <c r="F7492" s="12">
        <v>210.4</v>
      </c>
      <c r="G7492" s="12">
        <v>212.9</v>
      </c>
      <c r="H7492" s="12">
        <v>212.34109404790479</v>
      </c>
      <c r="I7492">
        <v>220813</v>
      </c>
      <c r="J7492">
        <v>3145</v>
      </c>
      <c r="K7492" s="12">
        <v>46887674</v>
      </c>
      <c r="L7492">
        <v>115101</v>
      </c>
      <c r="M7492">
        <v>52.13</v>
      </c>
      <c r="N7492">
        <v>3.35</v>
      </c>
      <c r="O7492">
        <v>1.8</v>
      </c>
      <c r="P7492">
        <f xml:space="preserve"> IF(Stock_Info[[#This Row],[Close Price]] &gt; Stock_Info[[#This Row],[Open Price]], 1, 0)</f>
        <v>1</v>
      </c>
      <c r="Q7492" t="str">
        <f>IF(AND(Stock_Info[[#This Row],[% Deli. Qty to Traded Qty]]&gt;80,Stock_Info[[#This Row],[No. of Trades]]&lt;3000),"Unusual Day","")</f>
        <v/>
      </c>
      <c r="R7492" t="str">
        <f>IF(AND(Stock_Info[[#This Row],[Spread High-Low]] &lt; 10, Stock_Info[[#This Row],[% Deli. Qty to Traded Qty]] &gt; 90), "Good Day", "")</f>
        <v/>
      </c>
    </row>
    <row r="7493" spans="1:18">
      <c r="A7493" t="s">
        <v>69</v>
      </c>
      <c r="B7493" s="1">
        <v>45554</v>
      </c>
      <c r="C7493" s="1" t="str">
        <f>"WEEK" &amp;" " &amp;  INT((DAY(Stock_Info[[#This Row],[Date]])+WEEKDAY(DATE(YEAR(Stock_Info[[#This Row],[Date]]),MONTH(Stock_Info[[#This Row],[Date]]),1))-1)/7)+1</f>
        <v>WEEK 3</v>
      </c>
      <c r="D7493" s="12">
        <v>214.4</v>
      </c>
      <c r="E7493" s="12">
        <v>215.4</v>
      </c>
      <c r="F7493" s="12">
        <v>207.15</v>
      </c>
      <c r="G7493" s="12">
        <v>209.65</v>
      </c>
      <c r="H7493" s="12">
        <v>208.71053149262485</v>
      </c>
      <c r="I7493">
        <v>543921</v>
      </c>
      <c r="J7493">
        <v>4878</v>
      </c>
      <c r="K7493" s="12">
        <v>113522041</v>
      </c>
      <c r="L7493">
        <v>390785</v>
      </c>
      <c r="M7493">
        <v>71.849999999999994</v>
      </c>
      <c r="N7493">
        <v>8.25</v>
      </c>
      <c r="O7493">
        <v>-4.75</v>
      </c>
      <c r="P7493">
        <f xml:space="preserve"> IF(Stock_Info[[#This Row],[Close Price]] &gt; Stock_Info[[#This Row],[Open Price]], 1, 0)</f>
        <v>0</v>
      </c>
      <c r="Q7493" t="str">
        <f>IF(AND(Stock_Info[[#This Row],[% Deli. Qty to Traded Qty]]&gt;80,Stock_Info[[#This Row],[No. of Trades]]&lt;3000),"Unusual Day","")</f>
        <v/>
      </c>
      <c r="R7493" t="str">
        <f>IF(AND(Stock_Info[[#This Row],[Spread High-Low]] &lt; 10, Stock_Info[[#This Row],[% Deli. Qty to Traded Qty]] &gt; 90), "Good Day", "")</f>
        <v/>
      </c>
    </row>
    <row r="7494" spans="1:18">
      <c r="A7494" t="s">
        <v>69</v>
      </c>
      <c r="B7494" s="1">
        <v>45553</v>
      </c>
      <c r="C7494" s="1" t="str">
        <f>"WEEK" &amp;" " &amp;  INT((DAY(Stock_Info[[#This Row],[Date]])+WEEKDAY(DATE(YEAR(Stock_Info[[#This Row],[Date]]),MONTH(Stock_Info[[#This Row],[Date]]),1))-1)/7)+1</f>
        <v>WEEK 3</v>
      </c>
      <c r="D7494" s="12">
        <v>216.35</v>
      </c>
      <c r="E7494" s="12">
        <v>218.45</v>
      </c>
      <c r="F7494" s="12">
        <v>210.7</v>
      </c>
      <c r="G7494" s="12">
        <v>211.15</v>
      </c>
      <c r="H7494" s="12">
        <v>214.52558427852745</v>
      </c>
      <c r="I7494">
        <v>195198</v>
      </c>
      <c r="J7494">
        <v>2276</v>
      </c>
      <c r="K7494" s="12">
        <v>41874965</v>
      </c>
      <c r="L7494">
        <v>47757</v>
      </c>
      <c r="M7494">
        <v>24.47</v>
      </c>
      <c r="N7494">
        <v>7.75</v>
      </c>
      <c r="O7494">
        <v>-5.2</v>
      </c>
      <c r="P7494">
        <f xml:space="preserve"> IF(Stock_Info[[#This Row],[Close Price]] &gt; Stock_Info[[#This Row],[Open Price]], 1, 0)</f>
        <v>0</v>
      </c>
      <c r="Q7494" t="str">
        <f>IF(AND(Stock_Info[[#This Row],[% Deli. Qty to Traded Qty]]&gt;80,Stock_Info[[#This Row],[No. of Trades]]&lt;3000),"Unusual Day","")</f>
        <v/>
      </c>
      <c r="R7494" t="str">
        <f>IF(AND(Stock_Info[[#This Row],[Spread High-Low]] &lt; 10, Stock_Info[[#This Row],[% Deli. Qty to Traded Qty]] &gt; 90), "Good Day", "")</f>
        <v/>
      </c>
    </row>
    <row r="7495" spans="1:18">
      <c r="A7495" t="s">
        <v>69</v>
      </c>
      <c r="B7495" s="1">
        <v>45552</v>
      </c>
      <c r="C7495" s="1" t="str">
        <f>"WEEK" &amp;" " &amp;  INT((DAY(Stock_Info[[#This Row],[Date]])+WEEKDAY(DATE(YEAR(Stock_Info[[#This Row],[Date]]),MONTH(Stock_Info[[#This Row],[Date]]),1))-1)/7)+1</f>
        <v>WEEK 3</v>
      </c>
      <c r="D7495" s="12">
        <v>214.65</v>
      </c>
      <c r="E7495" s="12">
        <v>216.65</v>
      </c>
      <c r="F7495" s="12">
        <v>213.65</v>
      </c>
      <c r="G7495" s="12">
        <v>216.15</v>
      </c>
      <c r="H7495" s="12">
        <v>214.82271839634851</v>
      </c>
      <c r="I7495">
        <v>85006</v>
      </c>
      <c r="J7495">
        <v>1211</v>
      </c>
      <c r="K7495" s="12">
        <v>18261220</v>
      </c>
      <c r="L7495">
        <v>32533</v>
      </c>
      <c r="M7495">
        <v>38.270000000000003</v>
      </c>
      <c r="N7495">
        <v>3</v>
      </c>
      <c r="O7495">
        <v>1.5</v>
      </c>
      <c r="P7495">
        <f xml:space="preserve"> IF(Stock_Info[[#This Row],[Close Price]] &gt; Stock_Info[[#This Row],[Open Price]], 1, 0)</f>
        <v>1</v>
      </c>
      <c r="Q7495" t="str">
        <f>IF(AND(Stock_Info[[#This Row],[% Deli. Qty to Traded Qty]]&gt;80,Stock_Info[[#This Row],[No. of Trades]]&lt;3000),"Unusual Day","")</f>
        <v/>
      </c>
      <c r="R7495" t="str">
        <f>IF(AND(Stock_Info[[#This Row],[Spread High-Low]] &lt; 10, Stock_Info[[#This Row],[% Deli. Qty to Traded Qty]] &gt; 90), "Good Day", "")</f>
        <v/>
      </c>
    </row>
    <row r="7496" spans="1:18">
      <c r="A7496" t="s">
        <v>69</v>
      </c>
      <c r="B7496" s="1">
        <v>45551</v>
      </c>
      <c r="C7496" s="1" t="str">
        <f>"WEEK" &amp;" " &amp;  INT((DAY(Stock_Info[[#This Row],[Date]])+WEEKDAY(DATE(YEAR(Stock_Info[[#This Row],[Date]]),MONTH(Stock_Info[[#This Row],[Date]]),1))-1)/7)+1</f>
        <v>WEEK 3</v>
      </c>
      <c r="D7496" s="12">
        <v>215.95</v>
      </c>
      <c r="E7496" s="12">
        <v>217.1</v>
      </c>
      <c r="F7496" s="12">
        <v>214</v>
      </c>
      <c r="G7496" s="12">
        <v>214.55</v>
      </c>
      <c r="H7496" s="12">
        <v>215.53770936276712</v>
      </c>
      <c r="I7496">
        <v>124664</v>
      </c>
      <c r="J7496">
        <v>1144</v>
      </c>
      <c r="K7496" s="12">
        <v>26869793</v>
      </c>
      <c r="L7496">
        <v>61743</v>
      </c>
      <c r="M7496">
        <v>49.53</v>
      </c>
      <c r="N7496">
        <v>3.1</v>
      </c>
      <c r="O7496">
        <v>-1.4</v>
      </c>
      <c r="P7496">
        <f xml:space="preserve"> IF(Stock_Info[[#This Row],[Close Price]] &gt; Stock_Info[[#This Row],[Open Price]], 1, 0)</f>
        <v>0</v>
      </c>
      <c r="Q7496" t="str">
        <f>IF(AND(Stock_Info[[#This Row],[% Deli. Qty to Traded Qty]]&gt;80,Stock_Info[[#This Row],[No. of Trades]]&lt;3000),"Unusual Day","")</f>
        <v/>
      </c>
      <c r="R7496" t="str">
        <f>IF(AND(Stock_Info[[#This Row],[Spread High-Low]] &lt; 10, Stock_Info[[#This Row],[% Deli. Qty to Traded Qty]] &gt; 90), "Good Day", "")</f>
        <v/>
      </c>
    </row>
    <row r="7497" spans="1:18">
      <c r="A7497" t="s">
        <v>69</v>
      </c>
      <c r="B7497" s="1">
        <v>45548</v>
      </c>
      <c r="C7497" s="1" t="str">
        <f>"WEEK" &amp;" " &amp;  INT((DAY(Stock_Info[[#This Row],[Date]])+WEEKDAY(DATE(YEAR(Stock_Info[[#This Row],[Date]]),MONTH(Stock_Info[[#This Row],[Date]]),1))-1)/7)+1</f>
        <v>WEEK 2</v>
      </c>
      <c r="D7497" s="12">
        <v>214.65</v>
      </c>
      <c r="E7497" s="12">
        <v>216.5</v>
      </c>
      <c r="F7497" s="12">
        <v>212.95</v>
      </c>
      <c r="G7497" s="12">
        <v>214.2</v>
      </c>
      <c r="H7497" s="12">
        <v>214.58609950408197</v>
      </c>
      <c r="I7497">
        <v>243387</v>
      </c>
      <c r="J7497">
        <v>2274</v>
      </c>
      <c r="K7497" s="12">
        <v>52227467</v>
      </c>
      <c r="L7497">
        <v>104503</v>
      </c>
      <c r="M7497">
        <v>42.94</v>
      </c>
      <c r="N7497">
        <v>3.55</v>
      </c>
      <c r="O7497">
        <v>-0.45</v>
      </c>
      <c r="P7497">
        <f xml:space="preserve"> IF(Stock_Info[[#This Row],[Close Price]] &gt; Stock_Info[[#This Row],[Open Price]], 1, 0)</f>
        <v>0</v>
      </c>
      <c r="Q7497" t="str">
        <f>IF(AND(Stock_Info[[#This Row],[% Deli. Qty to Traded Qty]]&gt;80,Stock_Info[[#This Row],[No. of Trades]]&lt;3000),"Unusual Day","")</f>
        <v/>
      </c>
      <c r="R7497" t="str">
        <f>IF(AND(Stock_Info[[#This Row],[Spread High-Low]] &lt; 10, Stock_Info[[#This Row],[% Deli. Qty to Traded Qty]] &gt; 90), "Good Day", "")</f>
        <v/>
      </c>
    </row>
    <row r="7498" spans="1:18">
      <c r="A7498" t="s">
        <v>69</v>
      </c>
      <c r="B7498" s="1">
        <v>45547</v>
      </c>
      <c r="C7498" s="1" t="str">
        <f>"WEEK" &amp;" " &amp;  INT((DAY(Stock_Info[[#This Row],[Date]])+WEEKDAY(DATE(YEAR(Stock_Info[[#This Row],[Date]]),MONTH(Stock_Info[[#This Row],[Date]]),1))-1)/7)+1</f>
        <v>WEEK 2</v>
      </c>
      <c r="D7498" s="12">
        <v>212</v>
      </c>
      <c r="E7498" s="12">
        <v>214.4</v>
      </c>
      <c r="F7498" s="12">
        <v>210.25</v>
      </c>
      <c r="G7498" s="12">
        <v>213.5</v>
      </c>
      <c r="H7498" s="12">
        <v>212.29391504877995</v>
      </c>
      <c r="I7498">
        <v>267118</v>
      </c>
      <c r="J7498">
        <v>3248</v>
      </c>
      <c r="K7498" s="12">
        <v>56707526</v>
      </c>
      <c r="L7498">
        <v>122130</v>
      </c>
      <c r="M7498">
        <v>45.72</v>
      </c>
      <c r="N7498">
        <v>4.1500000000000004</v>
      </c>
      <c r="O7498">
        <v>1.5</v>
      </c>
      <c r="P7498">
        <f xml:space="preserve"> IF(Stock_Info[[#This Row],[Close Price]] &gt; Stock_Info[[#This Row],[Open Price]], 1, 0)</f>
        <v>1</v>
      </c>
      <c r="Q7498" t="str">
        <f>IF(AND(Stock_Info[[#This Row],[% Deli. Qty to Traded Qty]]&gt;80,Stock_Info[[#This Row],[No. of Trades]]&lt;3000),"Unusual Day","")</f>
        <v/>
      </c>
      <c r="R7498" t="str">
        <f>IF(AND(Stock_Info[[#This Row],[Spread High-Low]] &lt; 10, Stock_Info[[#This Row],[% Deli. Qty to Traded Qty]] &gt; 90), "Good Day", "")</f>
        <v/>
      </c>
    </row>
    <row r="7499" spans="1:18">
      <c r="A7499" t="s">
        <v>69</v>
      </c>
      <c r="B7499" s="1">
        <v>45546</v>
      </c>
      <c r="C7499" s="1" t="str">
        <f>"WEEK" &amp;" " &amp;  INT((DAY(Stock_Info[[#This Row],[Date]])+WEEKDAY(DATE(YEAR(Stock_Info[[#This Row],[Date]]),MONTH(Stock_Info[[#This Row],[Date]]),1))-1)/7)+1</f>
        <v>WEEK 2</v>
      </c>
      <c r="D7499" s="12">
        <v>213.6</v>
      </c>
      <c r="E7499" s="12">
        <v>214.8</v>
      </c>
      <c r="F7499" s="12">
        <v>209.2</v>
      </c>
      <c r="G7499" s="12">
        <v>209.75</v>
      </c>
      <c r="H7499" s="12">
        <v>212.20775901258287</v>
      </c>
      <c r="I7499">
        <v>233174</v>
      </c>
      <c r="J7499">
        <v>4556</v>
      </c>
      <c r="K7499" s="12">
        <v>49481332</v>
      </c>
      <c r="L7499">
        <v>96213</v>
      </c>
      <c r="M7499">
        <v>41.26</v>
      </c>
      <c r="N7499">
        <v>5.6</v>
      </c>
      <c r="O7499">
        <v>-3.85</v>
      </c>
      <c r="P7499">
        <f xml:space="preserve"> IF(Stock_Info[[#This Row],[Close Price]] &gt; Stock_Info[[#This Row],[Open Price]], 1, 0)</f>
        <v>0</v>
      </c>
      <c r="Q7499" t="str">
        <f>IF(AND(Stock_Info[[#This Row],[% Deli. Qty to Traded Qty]]&gt;80,Stock_Info[[#This Row],[No. of Trades]]&lt;3000),"Unusual Day","")</f>
        <v/>
      </c>
      <c r="R7499" t="str">
        <f>IF(AND(Stock_Info[[#This Row],[Spread High-Low]] &lt; 10, Stock_Info[[#This Row],[% Deli. Qty to Traded Qty]] &gt; 90), "Good Day", "")</f>
        <v/>
      </c>
    </row>
    <row r="7500" spans="1:18">
      <c r="A7500" t="s">
        <v>69</v>
      </c>
      <c r="B7500" s="1">
        <v>45545</v>
      </c>
      <c r="C7500" s="1" t="str">
        <f>"WEEK" &amp;" " &amp;  INT((DAY(Stock_Info[[#This Row],[Date]])+WEEKDAY(DATE(YEAR(Stock_Info[[#This Row],[Date]]),MONTH(Stock_Info[[#This Row],[Date]]),1))-1)/7)+1</f>
        <v>WEEK 2</v>
      </c>
      <c r="D7500" s="12">
        <v>211.1</v>
      </c>
      <c r="E7500" s="12">
        <v>215.7</v>
      </c>
      <c r="F7500" s="12">
        <v>211.1</v>
      </c>
      <c r="G7500" s="12">
        <v>213.8</v>
      </c>
      <c r="H7500" s="12">
        <v>214.11068829148221</v>
      </c>
      <c r="I7500">
        <v>207601</v>
      </c>
      <c r="J7500">
        <v>2336</v>
      </c>
      <c r="K7500" s="12">
        <v>44449593</v>
      </c>
      <c r="L7500">
        <v>60567</v>
      </c>
      <c r="M7500">
        <v>29.17</v>
      </c>
      <c r="N7500">
        <v>4.5999999999999996</v>
      </c>
      <c r="O7500">
        <v>2.7</v>
      </c>
      <c r="P7500">
        <f xml:space="preserve"> IF(Stock_Info[[#This Row],[Close Price]] &gt; Stock_Info[[#This Row],[Open Price]], 1, 0)</f>
        <v>1</v>
      </c>
      <c r="Q7500" t="str">
        <f>IF(AND(Stock_Info[[#This Row],[% Deli. Qty to Traded Qty]]&gt;80,Stock_Info[[#This Row],[No. of Trades]]&lt;3000),"Unusual Day","")</f>
        <v/>
      </c>
      <c r="R7500" t="str">
        <f>IF(AND(Stock_Info[[#This Row],[Spread High-Low]] &lt; 10, Stock_Info[[#This Row],[% Deli. Qty to Traded Qty]] &gt; 90), "Good Day", "")</f>
        <v/>
      </c>
    </row>
    <row r="7501" spans="1:18">
      <c r="A7501" t="s">
        <v>70</v>
      </c>
      <c r="B7501" s="1">
        <v>45910</v>
      </c>
      <c r="C7501" s="1" t="str">
        <f>"WEEK" &amp;" " &amp;  INT((DAY(Stock_Info[[#This Row],[Date]])+WEEKDAY(DATE(YEAR(Stock_Info[[#This Row],[Date]]),MONTH(Stock_Info[[#This Row],[Date]]),1))-1)/7)+1</f>
        <v>WEEK 2</v>
      </c>
      <c r="D7501" s="12">
        <v>28.67</v>
      </c>
      <c r="E7501" s="12">
        <v>28.99</v>
      </c>
      <c r="F7501" s="12">
        <v>28.67</v>
      </c>
      <c r="G7501" s="12">
        <v>28.81</v>
      </c>
      <c r="H7501" s="12">
        <v>28.818066382583407</v>
      </c>
      <c r="I7501">
        <v>792256</v>
      </c>
      <c r="J7501">
        <v>4188</v>
      </c>
      <c r="K7501" s="12">
        <v>22831286</v>
      </c>
      <c r="L7501">
        <v>510837</v>
      </c>
      <c r="M7501">
        <v>64.48</v>
      </c>
      <c r="N7501">
        <v>0.32</v>
      </c>
      <c r="O7501">
        <v>0.14000000000000001</v>
      </c>
      <c r="P7501">
        <f xml:space="preserve"> IF(Stock_Info[[#This Row],[Close Price]] &gt; Stock_Info[[#This Row],[Open Price]], 1, 0)</f>
        <v>1</v>
      </c>
      <c r="Q7501" t="str">
        <f>IF(AND(Stock_Info[[#This Row],[% Deli. Qty to Traded Qty]]&gt;80,Stock_Info[[#This Row],[No. of Trades]]&lt;3000),"Unusual Day","")</f>
        <v/>
      </c>
      <c r="R7501" t="str">
        <f>IF(AND(Stock_Info[[#This Row],[Spread High-Low]] &lt; 10, Stock_Info[[#This Row],[% Deli. Qty to Traded Qty]] &gt; 90), "Good Day", "")</f>
        <v/>
      </c>
    </row>
    <row r="7502" spans="1:18">
      <c r="A7502" t="s">
        <v>70</v>
      </c>
      <c r="B7502" s="1">
        <v>45909</v>
      </c>
      <c r="C7502" s="1" t="str">
        <f>"WEEK" &amp;" " &amp;  INT((DAY(Stock_Info[[#This Row],[Date]])+WEEKDAY(DATE(YEAR(Stock_Info[[#This Row],[Date]]),MONTH(Stock_Info[[#This Row],[Date]]),1))-1)/7)+1</f>
        <v>WEEK 2</v>
      </c>
      <c r="D7502" s="12">
        <v>28.64</v>
      </c>
      <c r="E7502" s="12">
        <v>28.8</v>
      </c>
      <c r="F7502" s="12">
        <v>28.52</v>
      </c>
      <c r="G7502" s="12">
        <v>28.64</v>
      </c>
      <c r="H7502" s="12">
        <v>28.648268436956553</v>
      </c>
      <c r="I7502">
        <v>475553</v>
      </c>
      <c r="J7502">
        <v>4546</v>
      </c>
      <c r="K7502" s="12">
        <v>13623770</v>
      </c>
      <c r="L7502">
        <v>297523</v>
      </c>
      <c r="M7502">
        <v>62.56</v>
      </c>
      <c r="N7502">
        <v>0.28000000000000003</v>
      </c>
      <c r="O7502">
        <v>0</v>
      </c>
      <c r="P7502">
        <f xml:space="preserve"> IF(Stock_Info[[#This Row],[Close Price]] &gt; Stock_Info[[#This Row],[Open Price]], 1, 0)</f>
        <v>0</v>
      </c>
      <c r="Q7502" t="str">
        <f>IF(AND(Stock_Info[[#This Row],[% Deli. Qty to Traded Qty]]&gt;80,Stock_Info[[#This Row],[No. of Trades]]&lt;3000),"Unusual Day","")</f>
        <v/>
      </c>
      <c r="R7502" t="str">
        <f>IF(AND(Stock_Info[[#This Row],[Spread High-Low]] &lt; 10, Stock_Info[[#This Row],[% Deli. Qty to Traded Qty]] &gt; 90), "Good Day", "")</f>
        <v/>
      </c>
    </row>
    <row r="7503" spans="1:18">
      <c r="A7503" t="s">
        <v>70</v>
      </c>
      <c r="B7503" s="1">
        <v>45908</v>
      </c>
      <c r="C7503" s="1" t="str">
        <f>"WEEK" &amp;" " &amp;  INT((DAY(Stock_Info[[#This Row],[Date]])+WEEKDAY(DATE(YEAR(Stock_Info[[#This Row],[Date]]),MONTH(Stock_Info[[#This Row],[Date]]),1))-1)/7)+1</f>
        <v>WEEK 2</v>
      </c>
      <c r="D7503" s="12">
        <v>28.57</v>
      </c>
      <c r="E7503" s="12">
        <v>28.83</v>
      </c>
      <c r="F7503" s="12">
        <v>28.45</v>
      </c>
      <c r="G7503" s="12">
        <v>28.65</v>
      </c>
      <c r="H7503" s="12">
        <v>28.664463075616997</v>
      </c>
      <c r="I7503">
        <v>398138</v>
      </c>
      <c r="J7503">
        <v>2133</v>
      </c>
      <c r="K7503" s="12">
        <v>11412412</v>
      </c>
      <c r="L7503">
        <v>186958</v>
      </c>
      <c r="M7503">
        <v>46.96</v>
      </c>
      <c r="N7503">
        <v>0.38</v>
      </c>
      <c r="O7503">
        <v>0.08</v>
      </c>
      <c r="P7503">
        <f xml:space="preserve"> IF(Stock_Info[[#This Row],[Close Price]] &gt; Stock_Info[[#This Row],[Open Price]], 1, 0)</f>
        <v>1</v>
      </c>
      <c r="Q7503" t="str">
        <f>IF(AND(Stock_Info[[#This Row],[% Deli. Qty to Traded Qty]]&gt;80,Stock_Info[[#This Row],[No. of Trades]]&lt;3000),"Unusual Day","")</f>
        <v/>
      </c>
      <c r="R7503" t="str">
        <f>IF(AND(Stock_Info[[#This Row],[Spread High-Low]] &lt; 10, Stock_Info[[#This Row],[% Deli. Qty to Traded Qty]] &gt; 90), "Good Day", "")</f>
        <v/>
      </c>
    </row>
    <row r="7504" spans="1:18">
      <c r="A7504" t="s">
        <v>70</v>
      </c>
      <c r="B7504" s="1">
        <v>45905</v>
      </c>
      <c r="C7504" s="1" t="str">
        <f>"WEEK" &amp;" " &amp;  INT((DAY(Stock_Info[[#This Row],[Date]])+WEEKDAY(DATE(YEAR(Stock_Info[[#This Row],[Date]]),MONTH(Stock_Info[[#This Row],[Date]]),1))-1)/7)+1</f>
        <v>WEEK 1</v>
      </c>
      <c r="D7504" s="12">
        <v>28.64</v>
      </c>
      <c r="E7504" s="12">
        <v>28.97</v>
      </c>
      <c r="F7504" s="12">
        <v>28.13</v>
      </c>
      <c r="G7504" s="12">
        <v>28.57</v>
      </c>
      <c r="H7504" s="12">
        <v>28.574586575645547</v>
      </c>
      <c r="I7504">
        <v>1692208</v>
      </c>
      <c r="J7504">
        <v>8868</v>
      </c>
      <c r="K7504" s="12">
        <v>48354144</v>
      </c>
      <c r="L7504">
        <v>1063282</v>
      </c>
      <c r="M7504">
        <v>62.83</v>
      </c>
      <c r="N7504">
        <v>0.84</v>
      </c>
      <c r="O7504">
        <v>-7.0000000000000007E-2</v>
      </c>
      <c r="P7504">
        <f xml:space="preserve"> IF(Stock_Info[[#This Row],[Close Price]] &gt; Stock_Info[[#This Row],[Open Price]], 1, 0)</f>
        <v>0</v>
      </c>
      <c r="Q7504" t="str">
        <f>IF(AND(Stock_Info[[#This Row],[% Deli. Qty to Traded Qty]]&gt;80,Stock_Info[[#This Row],[No. of Trades]]&lt;3000),"Unusual Day","")</f>
        <v/>
      </c>
      <c r="R7504" t="str">
        <f>IF(AND(Stock_Info[[#This Row],[Spread High-Low]] &lt; 10, Stock_Info[[#This Row],[% Deli. Qty to Traded Qty]] &gt; 90), "Good Day", "")</f>
        <v/>
      </c>
    </row>
    <row r="7505" spans="1:18">
      <c r="A7505" t="s">
        <v>70</v>
      </c>
      <c r="B7505" s="1">
        <v>45904</v>
      </c>
      <c r="C7505" s="1" t="str">
        <f>"WEEK" &amp;" " &amp;  INT((DAY(Stock_Info[[#This Row],[Date]])+WEEKDAY(DATE(YEAR(Stock_Info[[#This Row],[Date]]),MONTH(Stock_Info[[#This Row],[Date]]),1))-1)/7)+1</f>
        <v>WEEK 1</v>
      </c>
      <c r="D7505" s="12">
        <v>29.55</v>
      </c>
      <c r="E7505" s="12">
        <v>29.6</v>
      </c>
      <c r="F7505" s="12">
        <v>28.56</v>
      </c>
      <c r="G7505" s="12">
        <v>28.72</v>
      </c>
      <c r="H7505" s="12">
        <v>29.154063886590961</v>
      </c>
      <c r="I7505">
        <v>1063760</v>
      </c>
      <c r="J7505">
        <v>7852</v>
      </c>
      <c r="K7505" s="12">
        <v>31012927</v>
      </c>
      <c r="N7505">
        <v>1.04</v>
      </c>
      <c r="O7505">
        <v>-0.83</v>
      </c>
      <c r="P7505">
        <f xml:space="preserve"> IF(Stock_Info[[#This Row],[Close Price]] &gt; Stock_Info[[#This Row],[Open Price]], 1, 0)</f>
        <v>0</v>
      </c>
      <c r="Q7505" t="str">
        <f>IF(AND(Stock_Info[[#This Row],[% Deli. Qty to Traded Qty]]&gt;80,Stock_Info[[#This Row],[No. of Trades]]&lt;3000),"Unusual Day","")</f>
        <v/>
      </c>
      <c r="R7505" t="str">
        <f>IF(AND(Stock_Info[[#This Row],[Spread High-Low]] &lt; 10, Stock_Info[[#This Row],[% Deli. Qty to Traded Qty]] &gt; 90), "Good Day", "")</f>
        <v/>
      </c>
    </row>
    <row r="7506" spans="1:18">
      <c r="A7506" t="s">
        <v>70</v>
      </c>
      <c r="B7506" s="1">
        <v>45903</v>
      </c>
      <c r="C7506" s="1" t="str">
        <f>"WEEK" &amp;" " &amp;  INT((DAY(Stock_Info[[#This Row],[Date]])+WEEKDAY(DATE(YEAR(Stock_Info[[#This Row],[Date]]),MONTH(Stock_Info[[#This Row],[Date]]),1))-1)/7)+1</f>
        <v>WEEK 1</v>
      </c>
      <c r="D7506" s="12">
        <v>29.46</v>
      </c>
      <c r="E7506" s="12">
        <v>29.67</v>
      </c>
      <c r="F7506" s="12">
        <v>29.36</v>
      </c>
      <c r="G7506" s="12">
        <v>29.48</v>
      </c>
      <c r="H7506" s="12">
        <v>29.496338038787009</v>
      </c>
      <c r="I7506">
        <v>530590</v>
      </c>
      <c r="J7506">
        <v>3849</v>
      </c>
      <c r="K7506" s="12">
        <v>15650462</v>
      </c>
      <c r="L7506">
        <v>316615</v>
      </c>
      <c r="M7506">
        <v>59.67</v>
      </c>
      <c r="N7506">
        <v>0.31</v>
      </c>
      <c r="O7506">
        <v>0.02</v>
      </c>
      <c r="P7506">
        <f xml:space="preserve"> IF(Stock_Info[[#This Row],[Close Price]] &gt; Stock_Info[[#This Row],[Open Price]], 1, 0)</f>
        <v>1</v>
      </c>
      <c r="Q7506" t="str">
        <f>IF(AND(Stock_Info[[#This Row],[% Deli. Qty to Traded Qty]]&gt;80,Stock_Info[[#This Row],[No. of Trades]]&lt;3000),"Unusual Day","")</f>
        <v/>
      </c>
      <c r="R7506" t="str">
        <f>IF(AND(Stock_Info[[#This Row],[Spread High-Low]] &lt; 10, Stock_Info[[#This Row],[% Deli. Qty to Traded Qty]] &gt; 90), "Good Day", "")</f>
        <v/>
      </c>
    </row>
    <row r="7507" spans="1:18">
      <c r="A7507" t="s">
        <v>70</v>
      </c>
      <c r="B7507" s="1">
        <v>45902</v>
      </c>
      <c r="C7507" s="1" t="str">
        <f>"WEEK" &amp;" " &amp;  INT((DAY(Stock_Info[[#This Row],[Date]])+WEEKDAY(DATE(YEAR(Stock_Info[[#This Row],[Date]]),MONTH(Stock_Info[[#This Row],[Date]]),1))-1)/7)+1</f>
        <v>WEEK 1</v>
      </c>
      <c r="D7507" s="12">
        <v>29.32</v>
      </c>
      <c r="E7507" s="12">
        <v>29.7</v>
      </c>
      <c r="F7507" s="12">
        <v>29.22</v>
      </c>
      <c r="G7507" s="12">
        <v>29.5</v>
      </c>
      <c r="H7507" s="12">
        <v>29.542579410428342</v>
      </c>
      <c r="I7507">
        <v>798919</v>
      </c>
      <c r="J7507">
        <v>4541</v>
      </c>
      <c r="K7507" s="12">
        <v>23602128</v>
      </c>
      <c r="L7507">
        <v>527156</v>
      </c>
      <c r="M7507">
        <v>65.98</v>
      </c>
      <c r="N7507">
        <v>0.48</v>
      </c>
      <c r="O7507">
        <v>0.18</v>
      </c>
      <c r="P7507">
        <f xml:space="preserve"> IF(Stock_Info[[#This Row],[Close Price]] &gt; Stock_Info[[#This Row],[Open Price]], 1, 0)</f>
        <v>1</v>
      </c>
      <c r="Q7507" t="str">
        <f>IF(AND(Stock_Info[[#This Row],[% Deli. Qty to Traded Qty]]&gt;80,Stock_Info[[#This Row],[No. of Trades]]&lt;3000),"Unusual Day","")</f>
        <v/>
      </c>
      <c r="R7507" t="str">
        <f>IF(AND(Stock_Info[[#This Row],[Spread High-Low]] &lt; 10, Stock_Info[[#This Row],[% Deli. Qty to Traded Qty]] &gt; 90), "Good Day", "")</f>
        <v/>
      </c>
    </row>
    <row r="7508" spans="1:18">
      <c r="A7508" t="s">
        <v>70</v>
      </c>
      <c r="B7508" s="1">
        <v>45901</v>
      </c>
      <c r="C7508" s="1" t="str">
        <f>"WEEK" &amp;" " &amp;  INT((DAY(Stock_Info[[#This Row],[Date]])+WEEKDAY(DATE(YEAR(Stock_Info[[#This Row],[Date]]),MONTH(Stock_Info[[#This Row],[Date]]),1))-1)/7)+1</f>
        <v>WEEK 1</v>
      </c>
      <c r="D7508" s="12">
        <v>29.22</v>
      </c>
      <c r="E7508" s="12">
        <v>29.64</v>
      </c>
      <c r="F7508" s="12">
        <v>29.22</v>
      </c>
      <c r="G7508" s="12">
        <v>29.44</v>
      </c>
      <c r="H7508" s="12">
        <v>29.455173479160873</v>
      </c>
      <c r="I7508">
        <v>485505</v>
      </c>
      <c r="J7508">
        <v>2402</v>
      </c>
      <c r="K7508" s="12">
        <v>14300634</v>
      </c>
      <c r="L7508">
        <v>359215</v>
      </c>
      <c r="M7508">
        <v>73.989999999999995</v>
      </c>
      <c r="N7508">
        <v>0.42</v>
      </c>
      <c r="O7508">
        <v>0.22</v>
      </c>
      <c r="P7508">
        <f xml:space="preserve"> IF(Stock_Info[[#This Row],[Close Price]] &gt; Stock_Info[[#This Row],[Open Price]], 1, 0)</f>
        <v>1</v>
      </c>
      <c r="Q7508" t="str">
        <f>IF(AND(Stock_Info[[#This Row],[% Deli. Qty to Traded Qty]]&gt;80,Stock_Info[[#This Row],[No. of Trades]]&lt;3000),"Unusual Day","")</f>
        <v/>
      </c>
      <c r="R7508" t="str">
        <f>IF(AND(Stock_Info[[#This Row],[Spread High-Low]] &lt; 10, Stock_Info[[#This Row],[% Deli. Qty to Traded Qty]] &gt; 90), "Good Day", "")</f>
        <v/>
      </c>
    </row>
    <row r="7509" spans="1:18">
      <c r="A7509" t="s">
        <v>70</v>
      </c>
      <c r="B7509" s="1">
        <v>45898</v>
      </c>
      <c r="C7509" s="1" t="str">
        <f>"WEEK" &amp;" " &amp;  INT((DAY(Stock_Info[[#This Row],[Date]])+WEEKDAY(DATE(YEAR(Stock_Info[[#This Row],[Date]]),MONTH(Stock_Info[[#This Row],[Date]]),1))-1)/7)+1</f>
        <v>WEEK 5</v>
      </c>
      <c r="D7509" s="12">
        <v>29.37</v>
      </c>
      <c r="E7509" s="12">
        <v>29.47</v>
      </c>
      <c r="F7509" s="12">
        <v>29.2</v>
      </c>
      <c r="G7509" s="12">
        <v>29.25</v>
      </c>
      <c r="H7509" s="12">
        <v>29.325254492668407</v>
      </c>
      <c r="I7509">
        <v>272110</v>
      </c>
      <c r="J7509">
        <v>2461</v>
      </c>
      <c r="K7509" s="12">
        <v>7979695</v>
      </c>
      <c r="L7509">
        <v>165543</v>
      </c>
      <c r="M7509">
        <v>60.84</v>
      </c>
      <c r="N7509">
        <v>0.27</v>
      </c>
      <c r="O7509">
        <v>-0.12</v>
      </c>
      <c r="P7509">
        <f xml:space="preserve"> IF(Stock_Info[[#This Row],[Close Price]] &gt; Stock_Info[[#This Row],[Open Price]], 1, 0)</f>
        <v>0</v>
      </c>
      <c r="Q7509" t="str">
        <f>IF(AND(Stock_Info[[#This Row],[% Deli. Qty to Traded Qty]]&gt;80,Stock_Info[[#This Row],[No. of Trades]]&lt;3000),"Unusual Day","")</f>
        <v/>
      </c>
      <c r="R7509" t="str">
        <f>IF(AND(Stock_Info[[#This Row],[Spread High-Low]] &lt; 10, Stock_Info[[#This Row],[% Deli. Qty to Traded Qty]] &gt; 90), "Good Day", "")</f>
        <v/>
      </c>
    </row>
    <row r="7510" spans="1:18">
      <c r="A7510" t="s">
        <v>70</v>
      </c>
      <c r="B7510" s="1">
        <v>45897</v>
      </c>
      <c r="C7510" s="1" t="str">
        <f>"WEEK" &amp;" " &amp;  INT((DAY(Stock_Info[[#This Row],[Date]])+WEEKDAY(DATE(YEAR(Stock_Info[[#This Row],[Date]]),MONTH(Stock_Info[[#This Row],[Date]]),1))-1)/7)+1</f>
        <v>WEEK 5</v>
      </c>
      <c r="D7510" s="12">
        <v>28.32</v>
      </c>
      <c r="E7510" s="12">
        <v>29.4</v>
      </c>
      <c r="F7510" s="12">
        <v>28.32</v>
      </c>
      <c r="G7510" s="12">
        <v>29.25</v>
      </c>
      <c r="H7510" s="12">
        <v>29.172094256921792</v>
      </c>
      <c r="I7510">
        <v>595691</v>
      </c>
      <c r="J7510">
        <v>6695</v>
      </c>
      <c r="K7510" s="12">
        <v>17377554</v>
      </c>
      <c r="L7510">
        <v>377628</v>
      </c>
      <c r="M7510">
        <v>63.39</v>
      </c>
      <c r="N7510">
        <v>1.08</v>
      </c>
      <c r="O7510">
        <v>0.93</v>
      </c>
      <c r="P7510">
        <f xml:space="preserve"> IF(Stock_Info[[#This Row],[Close Price]] &gt; Stock_Info[[#This Row],[Open Price]], 1, 0)</f>
        <v>1</v>
      </c>
      <c r="Q7510" t="str">
        <f>IF(AND(Stock_Info[[#This Row],[% Deli. Qty to Traded Qty]]&gt;80,Stock_Info[[#This Row],[No. of Trades]]&lt;3000),"Unusual Day","")</f>
        <v/>
      </c>
      <c r="R7510" t="str">
        <f>IF(AND(Stock_Info[[#This Row],[Spread High-Low]] &lt; 10, Stock_Info[[#This Row],[% Deli. Qty to Traded Qty]] &gt; 90), "Good Day", "")</f>
        <v/>
      </c>
    </row>
    <row r="7511" spans="1:18">
      <c r="A7511" t="s">
        <v>70</v>
      </c>
      <c r="B7511" s="1">
        <v>45895</v>
      </c>
      <c r="C7511" s="1" t="str">
        <f>"WEEK" &amp;" " &amp;  INT((DAY(Stock_Info[[#This Row],[Date]])+WEEKDAY(DATE(YEAR(Stock_Info[[#This Row],[Date]]),MONTH(Stock_Info[[#This Row],[Date]]),1))-1)/7)+1</f>
        <v>WEEK 5</v>
      </c>
      <c r="D7511" s="12">
        <v>29.63</v>
      </c>
      <c r="E7511" s="12">
        <v>29.9</v>
      </c>
      <c r="F7511" s="12">
        <v>29.3</v>
      </c>
      <c r="G7511" s="12">
        <v>29.44</v>
      </c>
      <c r="H7511" s="12">
        <v>29.524109390645357</v>
      </c>
      <c r="I7511">
        <v>736041</v>
      </c>
      <c r="J7511">
        <v>6631</v>
      </c>
      <c r="K7511" s="12">
        <v>21730955</v>
      </c>
      <c r="L7511">
        <v>528512</v>
      </c>
      <c r="M7511">
        <v>71.8</v>
      </c>
      <c r="N7511">
        <v>0.6</v>
      </c>
      <c r="O7511">
        <v>-0.19</v>
      </c>
      <c r="P7511">
        <f xml:space="preserve"> IF(Stock_Info[[#This Row],[Close Price]] &gt; Stock_Info[[#This Row],[Open Price]], 1, 0)</f>
        <v>0</v>
      </c>
      <c r="Q7511" t="str">
        <f>IF(AND(Stock_Info[[#This Row],[% Deli. Qty to Traded Qty]]&gt;80,Stock_Info[[#This Row],[No. of Trades]]&lt;3000),"Unusual Day","")</f>
        <v/>
      </c>
      <c r="R7511" t="str">
        <f>IF(AND(Stock_Info[[#This Row],[Spread High-Low]] &lt; 10, Stock_Info[[#This Row],[% Deli. Qty to Traded Qty]] &gt; 90), "Good Day", "")</f>
        <v/>
      </c>
    </row>
    <row r="7512" spans="1:18">
      <c r="A7512" t="s">
        <v>70</v>
      </c>
      <c r="B7512" s="1">
        <v>45894</v>
      </c>
      <c r="C7512" s="1" t="str">
        <f>"WEEK" &amp;" " &amp;  INT((DAY(Stock_Info[[#This Row],[Date]])+WEEKDAY(DATE(YEAR(Stock_Info[[#This Row],[Date]]),MONTH(Stock_Info[[#This Row],[Date]]),1))-1)/7)+1</f>
        <v>WEEK 5</v>
      </c>
      <c r="D7512" s="12">
        <v>30.11</v>
      </c>
      <c r="E7512" s="12">
        <v>30.11</v>
      </c>
      <c r="F7512" s="12">
        <v>29.68</v>
      </c>
      <c r="G7512" s="12">
        <v>29.75</v>
      </c>
      <c r="H7512" s="12">
        <v>29.79290980922401</v>
      </c>
      <c r="I7512">
        <v>236665</v>
      </c>
      <c r="J7512">
        <v>2681</v>
      </c>
      <c r="K7512" s="12">
        <v>7050939</v>
      </c>
      <c r="L7512">
        <v>144179</v>
      </c>
      <c r="M7512">
        <v>60.92</v>
      </c>
      <c r="N7512">
        <v>0.43</v>
      </c>
      <c r="O7512">
        <v>-0.36</v>
      </c>
      <c r="P7512">
        <f xml:space="preserve"> IF(Stock_Info[[#This Row],[Close Price]] &gt; Stock_Info[[#This Row],[Open Price]], 1, 0)</f>
        <v>0</v>
      </c>
      <c r="Q7512" t="str">
        <f>IF(AND(Stock_Info[[#This Row],[% Deli. Qty to Traded Qty]]&gt;80,Stock_Info[[#This Row],[No. of Trades]]&lt;3000),"Unusual Day","")</f>
        <v/>
      </c>
      <c r="R7512" t="str">
        <f>IF(AND(Stock_Info[[#This Row],[Spread High-Low]] &lt; 10, Stock_Info[[#This Row],[% Deli. Qty to Traded Qty]] &gt; 90), "Good Day", "")</f>
        <v/>
      </c>
    </row>
    <row r="7513" spans="1:18">
      <c r="A7513" t="s">
        <v>70</v>
      </c>
      <c r="B7513" s="1">
        <v>45891</v>
      </c>
      <c r="C7513" s="1" t="str">
        <f>"WEEK" &amp;" " &amp;  INT((DAY(Stock_Info[[#This Row],[Date]])+WEEKDAY(DATE(YEAR(Stock_Info[[#This Row],[Date]]),MONTH(Stock_Info[[#This Row],[Date]]),1))-1)/7)+1</f>
        <v>WEEK 4</v>
      </c>
      <c r="D7513" s="12">
        <v>29.72</v>
      </c>
      <c r="E7513" s="12">
        <v>30.09</v>
      </c>
      <c r="F7513" s="12">
        <v>29.67</v>
      </c>
      <c r="G7513" s="12">
        <v>29.87</v>
      </c>
      <c r="H7513" s="12">
        <v>29.865422002207332</v>
      </c>
      <c r="I7513">
        <v>216551</v>
      </c>
      <c r="J7513">
        <v>2382</v>
      </c>
      <c r="K7513" s="12">
        <v>6467387</v>
      </c>
      <c r="L7513">
        <v>130342</v>
      </c>
      <c r="M7513">
        <v>60.19</v>
      </c>
      <c r="N7513">
        <v>0.42</v>
      </c>
      <c r="O7513">
        <v>0.15</v>
      </c>
      <c r="P7513">
        <f xml:space="preserve"> IF(Stock_Info[[#This Row],[Close Price]] &gt; Stock_Info[[#This Row],[Open Price]], 1, 0)</f>
        <v>1</v>
      </c>
      <c r="Q7513" t="str">
        <f>IF(AND(Stock_Info[[#This Row],[% Deli. Qty to Traded Qty]]&gt;80,Stock_Info[[#This Row],[No. of Trades]]&lt;3000),"Unusual Day","")</f>
        <v/>
      </c>
      <c r="R7513" t="str">
        <f>IF(AND(Stock_Info[[#This Row],[Spread High-Low]] &lt; 10, Stock_Info[[#This Row],[% Deli. Qty to Traded Qty]] &gt; 90), "Good Day", "")</f>
        <v/>
      </c>
    </row>
    <row r="7514" spans="1:18">
      <c r="A7514" t="s">
        <v>70</v>
      </c>
      <c r="B7514" s="1">
        <v>45890</v>
      </c>
      <c r="C7514" s="1" t="str">
        <f>"WEEK" &amp;" " &amp;  INT((DAY(Stock_Info[[#This Row],[Date]])+WEEKDAY(DATE(YEAR(Stock_Info[[#This Row],[Date]]),MONTH(Stock_Info[[#This Row],[Date]]),1))-1)/7)+1</f>
        <v>WEEK 4</v>
      </c>
      <c r="D7514" s="12">
        <v>30.19</v>
      </c>
      <c r="E7514" s="12">
        <v>30.25</v>
      </c>
      <c r="F7514" s="12">
        <v>29.66</v>
      </c>
      <c r="G7514" s="12">
        <v>29.75</v>
      </c>
      <c r="H7514" s="12">
        <v>29.902840081920694</v>
      </c>
      <c r="I7514">
        <v>607905</v>
      </c>
      <c r="J7514">
        <v>5639</v>
      </c>
      <c r="K7514" s="12">
        <v>18178086</v>
      </c>
      <c r="L7514">
        <v>389930</v>
      </c>
      <c r="M7514">
        <v>64.14</v>
      </c>
      <c r="N7514">
        <v>0.59</v>
      </c>
      <c r="O7514">
        <v>-0.44</v>
      </c>
      <c r="P7514">
        <f xml:space="preserve"> IF(Stock_Info[[#This Row],[Close Price]] &gt; Stock_Info[[#This Row],[Open Price]], 1, 0)</f>
        <v>0</v>
      </c>
      <c r="Q7514" t="str">
        <f>IF(AND(Stock_Info[[#This Row],[% Deli. Qty to Traded Qty]]&gt;80,Stock_Info[[#This Row],[No. of Trades]]&lt;3000),"Unusual Day","")</f>
        <v/>
      </c>
      <c r="R7514" t="str">
        <f>IF(AND(Stock_Info[[#This Row],[Spread High-Low]] &lt; 10, Stock_Info[[#This Row],[% Deli. Qty to Traded Qty]] &gt; 90), "Good Day", "")</f>
        <v/>
      </c>
    </row>
    <row r="7515" spans="1:18">
      <c r="A7515" t="s">
        <v>70</v>
      </c>
      <c r="B7515" s="1">
        <v>45889</v>
      </c>
      <c r="C7515" s="1" t="str">
        <f>"WEEK" &amp;" " &amp;  INT((DAY(Stock_Info[[#This Row],[Date]])+WEEKDAY(DATE(YEAR(Stock_Info[[#This Row],[Date]]),MONTH(Stock_Info[[#This Row],[Date]]),1))-1)/7)+1</f>
        <v>WEEK 4</v>
      </c>
      <c r="D7515" s="12">
        <v>29.95</v>
      </c>
      <c r="E7515" s="12">
        <v>30.27</v>
      </c>
      <c r="F7515" s="12">
        <v>29.54</v>
      </c>
      <c r="G7515" s="12">
        <v>30.12</v>
      </c>
      <c r="H7515" s="12">
        <v>29.978024283680785</v>
      </c>
      <c r="I7515">
        <v>729214</v>
      </c>
      <c r="J7515">
        <v>2862</v>
      </c>
      <c r="K7515" s="12">
        <v>21860395</v>
      </c>
      <c r="L7515">
        <v>462962</v>
      </c>
      <c r="M7515">
        <v>63.49</v>
      </c>
      <c r="N7515">
        <v>0.73</v>
      </c>
      <c r="O7515">
        <v>0.17</v>
      </c>
      <c r="P7515">
        <f xml:space="preserve"> IF(Stock_Info[[#This Row],[Close Price]] &gt; Stock_Info[[#This Row],[Open Price]], 1, 0)</f>
        <v>1</v>
      </c>
      <c r="Q7515" t="str">
        <f>IF(AND(Stock_Info[[#This Row],[% Deli. Qty to Traded Qty]]&gt;80,Stock_Info[[#This Row],[No. of Trades]]&lt;3000),"Unusual Day","")</f>
        <v/>
      </c>
      <c r="R7515" t="str">
        <f>IF(AND(Stock_Info[[#This Row],[Spread High-Low]] &lt; 10, Stock_Info[[#This Row],[% Deli. Qty to Traded Qty]] &gt; 90), "Good Day", "")</f>
        <v/>
      </c>
    </row>
    <row r="7516" spans="1:18">
      <c r="A7516" t="s">
        <v>70</v>
      </c>
      <c r="B7516" s="1">
        <v>45888</v>
      </c>
      <c r="C7516" s="1" t="str">
        <f>"WEEK" &amp;" " &amp;  INT((DAY(Stock_Info[[#This Row],[Date]])+WEEKDAY(DATE(YEAR(Stock_Info[[#This Row],[Date]]),MONTH(Stock_Info[[#This Row],[Date]]),1))-1)/7)+1</f>
        <v>WEEK 4</v>
      </c>
      <c r="D7516" s="12">
        <v>29.63</v>
      </c>
      <c r="E7516" s="12">
        <v>29.88</v>
      </c>
      <c r="F7516" s="12">
        <v>29.5</v>
      </c>
      <c r="G7516" s="12">
        <v>29.8</v>
      </c>
      <c r="H7516" s="12">
        <v>29.7505544005544</v>
      </c>
      <c r="I7516">
        <v>808080</v>
      </c>
      <c r="J7516">
        <v>5155</v>
      </c>
      <c r="K7516" s="12">
        <v>24040828</v>
      </c>
      <c r="L7516">
        <v>493912</v>
      </c>
      <c r="M7516">
        <v>61.12</v>
      </c>
      <c r="N7516">
        <v>0.38</v>
      </c>
      <c r="O7516">
        <v>0.17</v>
      </c>
      <c r="P7516">
        <f xml:space="preserve"> IF(Stock_Info[[#This Row],[Close Price]] &gt; Stock_Info[[#This Row],[Open Price]], 1, 0)</f>
        <v>1</v>
      </c>
      <c r="Q7516" t="str">
        <f>IF(AND(Stock_Info[[#This Row],[% Deli. Qty to Traded Qty]]&gt;80,Stock_Info[[#This Row],[No. of Trades]]&lt;3000),"Unusual Day","")</f>
        <v/>
      </c>
      <c r="R7516" t="str">
        <f>IF(AND(Stock_Info[[#This Row],[Spread High-Low]] &lt; 10, Stock_Info[[#This Row],[% Deli. Qty to Traded Qty]] &gt; 90), "Good Day", "")</f>
        <v/>
      </c>
    </row>
    <row r="7517" spans="1:18">
      <c r="A7517" t="s">
        <v>70</v>
      </c>
      <c r="B7517" s="1">
        <v>45887</v>
      </c>
      <c r="C7517" s="1" t="str">
        <f>"WEEK" &amp;" " &amp;  INT((DAY(Stock_Info[[#This Row],[Date]])+WEEKDAY(DATE(YEAR(Stock_Info[[#This Row],[Date]]),MONTH(Stock_Info[[#This Row],[Date]]),1))-1)/7)+1</f>
        <v>WEEK 4</v>
      </c>
      <c r="D7517" s="12">
        <v>29.55</v>
      </c>
      <c r="E7517" s="12">
        <v>29.92</v>
      </c>
      <c r="F7517" s="12">
        <v>29.55</v>
      </c>
      <c r="G7517" s="12">
        <v>29.68</v>
      </c>
      <c r="H7517" s="12">
        <v>29.703530745032143</v>
      </c>
      <c r="I7517">
        <v>204716</v>
      </c>
      <c r="J7517">
        <v>2666</v>
      </c>
      <c r="K7517" s="12">
        <v>6080788</v>
      </c>
      <c r="L7517">
        <v>141315</v>
      </c>
      <c r="M7517">
        <v>69.03</v>
      </c>
      <c r="N7517">
        <v>0.37</v>
      </c>
      <c r="O7517">
        <v>0.13</v>
      </c>
      <c r="P7517">
        <f xml:space="preserve"> IF(Stock_Info[[#This Row],[Close Price]] &gt; Stock_Info[[#This Row],[Open Price]], 1, 0)</f>
        <v>1</v>
      </c>
      <c r="Q7517" t="str">
        <f>IF(AND(Stock_Info[[#This Row],[% Deli. Qty to Traded Qty]]&gt;80,Stock_Info[[#This Row],[No. of Trades]]&lt;3000),"Unusual Day","")</f>
        <v/>
      </c>
      <c r="R7517" t="str">
        <f>IF(AND(Stock_Info[[#This Row],[Spread High-Low]] &lt; 10, Stock_Info[[#This Row],[% Deli. Qty to Traded Qty]] &gt; 90), "Good Day", "")</f>
        <v/>
      </c>
    </row>
    <row r="7518" spans="1:18">
      <c r="A7518" t="s">
        <v>70</v>
      </c>
      <c r="B7518" s="1">
        <v>45883</v>
      </c>
      <c r="C7518" s="1" t="str">
        <f>"WEEK" &amp;" " &amp;  INT((DAY(Stock_Info[[#This Row],[Date]])+WEEKDAY(DATE(YEAR(Stock_Info[[#This Row],[Date]]),MONTH(Stock_Info[[#This Row],[Date]]),1))-1)/7)+1</f>
        <v>WEEK 3</v>
      </c>
      <c r="D7518" s="12">
        <v>29.75</v>
      </c>
      <c r="E7518" s="12">
        <v>30.13</v>
      </c>
      <c r="F7518" s="12">
        <v>29</v>
      </c>
      <c r="G7518" s="12">
        <v>29.26</v>
      </c>
      <c r="H7518" s="12">
        <v>29.557643099269708</v>
      </c>
      <c r="I7518">
        <v>620985</v>
      </c>
      <c r="J7518">
        <v>3043</v>
      </c>
      <c r="K7518" s="12">
        <v>18354853</v>
      </c>
      <c r="L7518">
        <v>334142</v>
      </c>
      <c r="M7518">
        <v>53.81</v>
      </c>
      <c r="N7518">
        <v>1.1299999999999999</v>
      </c>
      <c r="O7518">
        <v>-0.49</v>
      </c>
      <c r="P7518">
        <f xml:space="preserve"> IF(Stock_Info[[#This Row],[Close Price]] &gt; Stock_Info[[#This Row],[Open Price]], 1, 0)</f>
        <v>0</v>
      </c>
      <c r="Q7518" t="str">
        <f>IF(AND(Stock_Info[[#This Row],[% Deli. Qty to Traded Qty]]&gt;80,Stock_Info[[#This Row],[No. of Trades]]&lt;3000),"Unusual Day","")</f>
        <v/>
      </c>
      <c r="R7518" t="str">
        <f>IF(AND(Stock_Info[[#This Row],[Spread High-Low]] &lt; 10, Stock_Info[[#This Row],[% Deli. Qty to Traded Qty]] &gt; 90), "Good Day", "")</f>
        <v/>
      </c>
    </row>
    <row r="7519" spans="1:18">
      <c r="A7519" t="s">
        <v>70</v>
      </c>
      <c r="B7519" s="1">
        <v>45882</v>
      </c>
      <c r="C7519" s="1" t="str">
        <f>"WEEK" &amp;" " &amp;  INT((DAY(Stock_Info[[#This Row],[Date]])+WEEKDAY(DATE(YEAR(Stock_Info[[#This Row],[Date]]),MONTH(Stock_Info[[#This Row],[Date]]),1))-1)/7)+1</f>
        <v>WEEK 3</v>
      </c>
      <c r="D7519" s="12">
        <v>29.68</v>
      </c>
      <c r="E7519" s="12">
        <v>29.84</v>
      </c>
      <c r="F7519" s="12">
        <v>29.4</v>
      </c>
      <c r="G7519" s="12">
        <v>29.5</v>
      </c>
      <c r="H7519" s="12">
        <v>29.642256674695524</v>
      </c>
      <c r="I7519">
        <v>736925</v>
      </c>
      <c r="J7519">
        <v>5636</v>
      </c>
      <c r="K7519" s="12">
        <v>21844120</v>
      </c>
      <c r="L7519">
        <v>434952</v>
      </c>
      <c r="M7519">
        <v>59.02</v>
      </c>
      <c r="N7519">
        <v>0.44</v>
      </c>
      <c r="O7519">
        <v>-0.18</v>
      </c>
      <c r="P7519">
        <f xml:space="preserve"> IF(Stock_Info[[#This Row],[Close Price]] &gt; Stock_Info[[#This Row],[Open Price]], 1, 0)</f>
        <v>0</v>
      </c>
      <c r="Q7519" t="str">
        <f>IF(AND(Stock_Info[[#This Row],[% Deli. Qty to Traded Qty]]&gt;80,Stock_Info[[#This Row],[No. of Trades]]&lt;3000),"Unusual Day","")</f>
        <v/>
      </c>
      <c r="R7519" t="str">
        <f>IF(AND(Stock_Info[[#This Row],[Spread High-Low]] &lt; 10, Stock_Info[[#This Row],[% Deli. Qty to Traded Qty]] &gt; 90), "Good Day", "")</f>
        <v/>
      </c>
    </row>
    <row r="7520" spans="1:18">
      <c r="A7520" t="s">
        <v>70</v>
      </c>
      <c r="B7520" s="1">
        <v>45881</v>
      </c>
      <c r="C7520" s="1" t="str">
        <f>"WEEK" &amp;" " &amp;  INT((DAY(Stock_Info[[#This Row],[Date]])+WEEKDAY(DATE(YEAR(Stock_Info[[#This Row],[Date]]),MONTH(Stock_Info[[#This Row],[Date]]),1))-1)/7)+1</f>
        <v>WEEK 3</v>
      </c>
      <c r="D7520" s="12">
        <v>29.56</v>
      </c>
      <c r="E7520" s="12">
        <v>29.92</v>
      </c>
      <c r="F7520" s="12">
        <v>29.51</v>
      </c>
      <c r="G7520" s="12">
        <v>29.86</v>
      </c>
      <c r="H7520" s="12">
        <v>29.791185848395408</v>
      </c>
      <c r="I7520">
        <v>607818</v>
      </c>
      <c r="J7520">
        <v>4826</v>
      </c>
      <c r="K7520" s="12">
        <v>18107619</v>
      </c>
      <c r="L7520">
        <v>467111</v>
      </c>
      <c r="M7520">
        <v>76.849999999999994</v>
      </c>
      <c r="N7520">
        <v>0.41</v>
      </c>
      <c r="O7520">
        <v>0.3</v>
      </c>
      <c r="P7520">
        <f xml:space="preserve"> IF(Stock_Info[[#This Row],[Close Price]] &gt; Stock_Info[[#This Row],[Open Price]], 1, 0)</f>
        <v>1</v>
      </c>
      <c r="Q7520" t="str">
        <f>IF(AND(Stock_Info[[#This Row],[% Deli. Qty to Traded Qty]]&gt;80,Stock_Info[[#This Row],[No. of Trades]]&lt;3000),"Unusual Day","")</f>
        <v/>
      </c>
      <c r="R7520" t="str">
        <f>IF(AND(Stock_Info[[#This Row],[Spread High-Low]] &lt; 10, Stock_Info[[#This Row],[% Deli. Qty to Traded Qty]] &gt; 90), "Good Day", "")</f>
        <v/>
      </c>
    </row>
    <row r="7521" spans="1:18">
      <c r="A7521" t="s">
        <v>70</v>
      </c>
      <c r="B7521" s="1">
        <v>45880</v>
      </c>
      <c r="C7521" s="1" t="str">
        <f>"WEEK" &amp;" " &amp;  INT((DAY(Stock_Info[[#This Row],[Date]])+WEEKDAY(DATE(YEAR(Stock_Info[[#This Row],[Date]]),MONTH(Stock_Info[[#This Row],[Date]]),1))-1)/7)+1</f>
        <v>WEEK 3</v>
      </c>
      <c r="D7521" s="12">
        <v>29.29</v>
      </c>
      <c r="E7521" s="12">
        <v>29.6</v>
      </c>
      <c r="F7521" s="12">
        <v>29.25</v>
      </c>
      <c r="G7521" s="12">
        <v>29.51</v>
      </c>
      <c r="H7521" s="12">
        <v>29.478760348563846</v>
      </c>
      <c r="I7521">
        <v>326253</v>
      </c>
      <c r="J7521">
        <v>3176</v>
      </c>
      <c r="K7521" s="12">
        <v>9617534</v>
      </c>
      <c r="L7521">
        <v>174228</v>
      </c>
      <c r="M7521">
        <v>53.4</v>
      </c>
      <c r="N7521">
        <v>0.35</v>
      </c>
      <c r="O7521">
        <v>0.22</v>
      </c>
      <c r="P7521">
        <f xml:space="preserve"> IF(Stock_Info[[#This Row],[Close Price]] &gt; Stock_Info[[#This Row],[Open Price]], 1, 0)</f>
        <v>1</v>
      </c>
      <c r="Q7521" t="str">
        <f>IF(AND(Stock_Info[[#This Row],[% Deli. Qty to Traded Qty]]&gt;80,Stock_Info[[#This Row],[No. of Trades]]&lt;3000),"Unusual Day","")</f>
        <v/>
      </c>
      <c r="R7521" t="str">
        <f>IF(AND(Stock_Info[[#This Row],[Spread High-Low]] &lt; 10, Stock_Info[[#This Row],[% Deli. Qty to Traded Qty]] &gt; 90), "Good Day", "")</f>
        <v/>
      </c>
    </row>
    <row r="7522" spans="1:18">
      <c r="A7522" t="s">
        <v>70</v>
      </c>
      <c r="B7522" s="1">
        <v>45877</v>
      </c>
      <c r="C7522" s="1" t="str">
        <f>"WEEK" &amp;" " &amp;  INT((DAY(Stock_Info[[#This Row],[Date]])+WEEKDAY(DATE(YEAR(Stock_Info[[#This Row],[Date]]),MONTH(Stock_Info[[#This Row],[Date]]),1))-1)/7)+1</f>
        <v>WEEK 2</v>
      </c>
      <c r="D7522" s="12">
        <v>29.17</v>
      </c>
      <c r="E7522" s="12">
        <v>29.55</v>
      </c>
      <c r="F7522" s="12">
        <v>28.99</v>
      </c>
      <c r="G7522" s="12">
        <v>29.18</v>
      </c>
      <c r="H7522" s="12">
        <v>29.360014951109168</v>
      </c>
      <c r="I7522">
        <v>283591</v>
      </c>
      <c r="J7522">
        <v>2922</v>
      </c>
      <c r="K7522" s="12">
        <v>8326236</v>
      </c>
      <c r="L7522">
        <v>169335</v>
      </c>
      <c r="M7522">
        <v>59.71</v>
      </c>
      <c r="N7522">
        <v>0.56000000000000005</v>
      </c>
      <c r="O7522">
        <v>0.01</v>
      </c>
      <c r="P7522">
        <f xml:space="preserve"> IF(Stock_Info[[#This Row],[Close Price]] &gt; Stock_Info[[#This Row],[Open Price]], 1, 0)</f>
        <v>1</v>
      </c>
      <c r="Q7522" t="str">
        <f>IF(AND(Stock_Info[[#This Row],[% Deli. Qty to Traded Qty]]&gt;80,Stock_Info[[#This Row],[No. of Trades]]&lt;3000),"Unusual Day","")</f>
        <v/>
      </c>
      <c r="R7522" t="str">
        <f>IF(AND(Stock_Info[[#This Row],[Spread High-Low]] &lt; 10, Stock_Info[[#This Row],[% Deli. Qty to Traded Qty]] &gt; 90), "Good Day", "")</f>
        <v/>
      </c>
    </row>
    <row r="7523" spans="1:18">
      <c r="A7523" t="s">
        <v>70</v>
      </c>
      <c r="B7523" s="1">
        <v>45876</v>
      </c>
      <c r="C7523" s="1" t="str">
        <f>"WEEK" &amp;" " &amp;  INT((DAY(Stock_Info[[#This Row],[Date]])+WEEKDAY(DATE(YEAR(Stock_Info[[#This Row],[Date]]),MONTH(Stock_Info[[#This Row],[Date]]),1))-1)/7)+1</f>
        <v>WEEK 2</v>
      </c>
      <c r="D7523" s="12">
        <v>28.84</v>
      </c>
      <c r="E7523" s="12">
        <v>29.28</v>
      </c>
      <c r="F7523" s="12">
        <v>28.75</v>
      </c>
      <c r="G7523" s="12">
        <v>29.18</v>
      </c>
      <c r="H7523" s="12">
        <v>28.942981151511294</v>
      </c>
      <c r="I7523">
        <v>863995</v>
      </c>
      <c r="J7523">
        <v>5357</v>
      </c>
      <c r="K7523" s="12">
        <v>25006591</v>
      </c>
      <c r="L7523">
        <v>655399</v>
      </c>
      <c r="M7523">
        <v>75.86</v>
      </c>
      <c r="N7523">
        <v>0.53</v>
      </c>
      <c r="O7523">
        <v>0.34</v>
      </c>
      <c r="P7523">
        <f xml:space="preserve"> IF(Stock_Info[[#This Row],[Close Price]] &gt; Stock_Info[[#This Row],[Open Price]], 1, 0)</f>
        <v>1</v>
      </c>
      <c r="Q7523" t="str">
        <f>IF(AND(Stock_Info[[#This Row],[% Deli. Qty to Traded Qty]]&gt;80,Stock_Info[[#This Row],[No. of Trades]]&lt;3000),"Unusual Day","")</f>
        <v/>
      </c>
      <c r="R7523" t="str">
        <f>IF(AND(Stock_Info[[#This Row],[Spread High-Low]] &lt; 10, Stock_Info[[#This Row],[% Deli. Qty to Traded Qty]] &gt; 90), "Good Day", "")</f>
        <v/>
      </c>
    </row>
    <row r="7524" spans="1:18">
      <c r="A7524" t="s">
        <v>70</v>
      </c>
      <c r="B7524" s="1">
        <v>45875</v>
      </c>
      <c r="C7524" s="1" t="str">
        <f>"WEEK" &amp;" " &amp;  INT((DAY(Stock_Info[[#This Row],[Date]])+WEEKDAY(DATE(YEAR(Stock_Info[[#This Row],[Date]]),MONTH(Stock_Info[[#This Row],[Date]]),1))-1)/7)+1</f>
        <v>WEEK 2</v>
      </c>
      <c r="D7524" s="12">
        <v>29.01</v>
      </c>
      <c r="E7524" s="12">
        <v>29.15</v>
      </c>
      <c r="F7524" s="12">
        <v>28.42</v>
      </c>
      <c r="G7524" s="12">
        <v>28.98</v>
      </c>
      <c r="H7524" s="12">
        <v>28.858578630082388</v>
      </c>
      <c r="I7524">
        <v>441574</v>
      </c>
      <c r="J7524">
        <v>3615</v>
      </c>
      <c r="K7524" s="12">
        <v>12743198</v>
      </c>
      <c r="L7524">
        <v>227506</v>
      </c>
      <c r="M7524">
        <v>51.52</v>
      </c>
      <c r="N7524">
        <v>0.73</v>
      </c>
      <c r="O7524">
        <v>-0.03</v>
      </c>
      <c r="P7524">
        <f xml:space="preserve"> IF(Stock_Info[[#This Row],[Close Price]] &gt; Stock_Info[[#This Row],[Open Price]], 1, 0)</f>
        <v>0</v>
      </c>
      <c r="Q7524" t="str">
        <f>IF(AND(Stock_Info[[#This Row],[% Deli. Qty to Traded Qty]]&gt;80,Stock_Info[[#This Row],[No. of Trades]]&lt;3000),"Unusual Day","")</f>
        <v/>
      </c>
      <c r="R7524" t="str">
        <f>IF(AND(Stock_Info[[#This Row],[Spread High-Low]] &lt; 10, Stock_Info[[#This Row],[% Deli. Qty to Traded Qty]] &gt; 90), "Good Day", "")</f>
        <v/>
      </c>
    </row>
    <row r="7525" spans="1:18">
      <c r="A7525" t="s">
        <v>70</v>
      </c>
      <c r="B7525" s="1">
        <v>45874</v>
      </c>
      <c r="C7525" s="1" t="str">
        <f>"WEEK" &amp;" " &amp;  INT((DAY(Stock_Info[[#This Row],[Date]])+WEEKDAY(DATE(YEAR(Stock_Info[[#This Row],[Date]]),MONTH(Stock_Info[[#This Row],[Date]]),1))-1)/7)+1</f>
        <v>WEEK 2</v>
      </c>
      <c r="D7525" s="12">
        <v>28.9</v>
      </c>
      <c r="E7525" s="12">
        <v>29.28</v>
      </c>
      <c r="F7525" s="12">
        <v>28.78</v>
      </c>
      <c r="G7525" s="12">
        <v>28.83</v>
      </c>
      <c r="H7525" s="12">
        <v>28.963105057488985</v>
      </c>
      <c r="I7525">
        <v>674564</v>
      </c>
      <c r="J7525">
        <v>6188</v>
      </c>
      <c r="K7525" s="12">
        <v>19537468</v>
      </c>
      <c r="L7525">
        <v>405708</v>
      </c>
      <c r="M7525">
        <v>60.14</v>
      </c>
      <c r="N7525">
        <v>0.5</v>
      </c>
      <c r="O7525">
        <v>-7.0000000000000007E-2</v>
      </c>
      <c r="P7525">
        <f xml:space="preserve"> IF(Stock_Info[[#This Row],[Close Price]] &gt; Stock_Info[[#This Row],[Open Price]], 1, 0)</f>
        <v>0</v>
      </c>
      <c r="Q7525" t="str">
        <f>IF(AND(Stock_Info[[#This Row],[% Deli. Qty to Traded Qty]]&gt;80,Stock_Info[[#This Row],[No. of Trades]]&lt;3000),"Unusual Day","")</f>
        <v/>
      </c>
      <c r="R7525" t="str">
        <f>IF(AND(Stock_Info[[#This Row],[Spread High-Low]] &lt; 10, Stock_Info[[#This Row],[% Deli. Qty to Traded Qty]] &gt; 90), "Good Day", "")</f>
        <v/>
      </c>
    </row>
    <row r="7526" spans="1:18">
      <c r="A7526" t="s">
        <v>70</v>
      </c>
      <c r="B7526" s="1">
        <v>45873</v>
      </c>
      <c r="C7526" s="1" t="str">
        <f>"WEEK" &amp;" " &amp;  INT((DAY(Stock_Info[[#This Row],[Date]])+WEEKDAY(DATE(YEAR(Stock_Info[[#This Row],[Date]]),MONTH(Stock_Info[[#This Row],[Date]]),1))-1)/7)+1</f>
        <v>WEEK 2</v>
      </c>
      <c r="D7526" s="12">
        <v>29.07</v>
      </c>
      <c r="E7526" s="12">
        <v>29.41</v>
      </c>
      <c r="F7526" s="12">
        <v>28.8</v>
      </c>
      <c r="G7526" s="12">
        <v>28.9</v>
      </c>
      <c r="H7526" s="12">
        <v>29.109462648169998</v>
      </c>
      <c r="I7526">
        <v>939124</v>
      </c>
      <c r="J7526">
        <v>7886</v>
      </c>
      <c r="K7526" s="12">
        <v>27337395</v>
      </c>
      <c r="L7526">
        <v>514706</v>
      </c>
      <c r="M7526">
        <v>54.81</v>
      </c>
      <c r="N7526">
        <v>0.61</v>
      </c>
      <c r="O7526">
        <v>-0.17</v>
      </c>
      <c r="P7526">
        <f xml:space="preserve"> IF(Stock_Info[[#This Row],[Close Price]] &gt; Stock_Info[[#This Row],[Open Price]], 1, 0)</f>
        <v>0</v>
      </c>
      <c r="Q7526" t="str">
        <f>IF(AND(Stock_Info[[#This Row],[% Deli. Qty to Traded Qty]]&gt;80,Stock_Info[[#This Row],[No. of Trades]]&lt;3000),"Unusual Day","")</f>
        <v/>
      </c>
      <c r="R7526" t="str">
        <f>IF(AND(Stock_Info[[#This Row],[Spread High-Low]] &lt; 10, Stock_Info[[#This Row],[% Deli. Qty to Traded Qty]] &gt; 90), "Good Day", "")</f>
        <v/>
      </c>
    </row>
    <row r="7527" spans="1:18">
      <c r="A7527" t="s">
        <v>70</v>
      </c>
      <c r="B7527" s="1">
        <v>45870</v>
      </c>
      <c r="C7527" s="1" t="str">
        <f>"WEEK" &amp;" " &amp;  INT((DAY(Stock_Info[[#This Row],[Date]])+WEEKDAY(DATE(YEAR(Stock_Info[[#This Row],[Date]]),MONTH(Stock_Info[[#This Row],[Date]]),1))-1)/7)+1</f>
        <v>WEEK 1</v>
      </c>
      <c r="D7527" s="12">
        <v>29.66</v>
      </c>
      <c r="E7527" s="12">
        <v>29.81</v>
      </c>
      <c r="F7527" s="12">
        <v>29.1</v>
      </c>
      <c r="G7527" s="12">
        <v>29.27</v>
      </c>
      <c r="H7527" s="12">
        <v>29.510036712972884</v>
      </c>
      <c r="I7527">
        <v>690764</v>
      </c>
      <c r="J7527">
        <v>5180</v>
      </c>
      <c r="K7527" s="12">
        <v>20384471</v>
      </c>
      <c r="L7527">
        <v>385041</v>
      </c>
      <c r="M7527">
        <v>55.74</v>
      </c>
      <c r="N7527">
        <v>0.71</v>
      </c>
      <c r="O7527">
        <v>-0.39</v>
      </c>
      <c r="P7527">
        <f xml:space="preserve"> IF(Stock_Info[[#This Row],[Close Price]] &gt; Stock_Info[[#This Row],[Open Price]], 1, 0)</f>
        <v>0</v>
      </c>
      <c r="Q7527" t="str">
        <f>IF(AND(Stock_Info[[#This Row],[% Deli. Qty to Traded Qty]]&gt;80,Stock_Info[[#This Row],[No. of Trades]]&lt;3000),"Unusual Day","")</f>
        <v/>
      </c>
      <c r="R7527" t="str">
        <f>IF(AND(Stock_Info[[#This Row],[Spread High-Low]] &lt; 10, Stock_Info[[#This Row],[% Deli. Qty to Traded Qty]] &gt; 90), "Good Day", "")</f>
        <v/>
      </c>
    </row>
    <row r="7528" spans="1:18">
      <c r="A7528" t="s">
        <v>70</v>
      </c>
      <c r="B7528" s="1">
        <v>45869</v>
      </c>
      <c r="C7528" s="1" t="str">
        <f>"WEEK" &amp;" " &amp;  INT((DAY(Stock_Info[[#This Row],[Date]])+WEEKDAY(DATE(YEAR(Stock_Info[[#This Row],[Date]]),MONTH(Stock_Info[[#This Row],[Date]]),1))-1)/7)+1</f>
        <v>WEEK 5</v>
      </c>
      <c r="D7528" s="12">
        <v>29.64</v>
      </c>
      <c r="E7528" s="12">
        <v>29.93</v>
      </c>
      <c r="F7528" s="12">
        <v>29.32</v>
      </c>
      <c r="G7528" s="12">
        <v>29.71</v>
      </c>
      <c r="H7528" s="12">
        <v>29.7429325535266</v>
      </c>
      <c r="I7528">
        <v>930145</v>
      </c>
      <c r="J7528">
        <v>6019</v>
      </c>
      <c r="K7528" s="12">
        <v>27665240</v>
      </c>
      <c r="L7528">
        <v>426001</v>
      </c>
      <c r="M7528">
        <v>45.8</v>
      </c>
      <c r="N7528">
        <v>0.61</v>
      </c>
      <c r="O7528">
        <v>7.0000000000000007E-2</v>
      </c>
      <c r="P7528">
        <f xml:space="preserve"> IF(Stock_Info[[#This Row],[Close Price]] &gt; Stock_Info[[#This Row],[Open Price]], 1, 0)</f>
        <v>1</v>
      </c>
      <c r="Q7528" t="str">
        <f>IF(AND(Stock_Info[[#This Row],[% Deli. Qty to Traded Qty]]&gt;80,Stock_Info[[#This Row],[No. of Trades]]&lt;3000),"Unusual Day","")</f>
        <v/>
      </c>
      <c r="R7528" t="str">
        <f>IF(AND(Stock_Info[[#This Row],[Spread High-Low]] &lt; 10, Stock_Info[[#This Row],[% Deli. Qty to Traded Qty]] &gt; 90), "Good Day", "")</f>
        <v/>
      </c>
    </row>
    <row r="7529" spans="1:18">
      <c r="A7529" t="s">
        <v>70</v>
      </c>
      <c r="B7529" s="1">
        <v>45868</v>
      </c>
      <c r="C7529" s="1" t="str">
        <f>"WEEK" &amp;" " &amp;  INT((DAY(Stock_Info[[#This Row],[Date]])+WEEKDAY(DATE(YEAR(Stock_Info[[#This Row],[Date]]),MONTH(Stock_Info[[#This Row],[Date]]),1))-1)/7)+1</f>
        <v>WEEK 5</v>
      </c>
      <c r="D7529" s="12">
        <v>29.56</v>
      </c>
      <c r="E7529" s="12">
        <v>30.42</v>
      </c>
      <c r="F7529" s="12">
        <v>29.56</v>
      </c>
      <c r="G7529" s="12">
        <v>30.19</v>
      </c>
      <c r="H7529" s="12">
        <v>30.160974149982128</v>
      </c>
      <c r="I7529">
        <v>945686</v>
      </c>
      <c r="J7529">
        <v>3500</v>
      </c>
      <c r="K7529" s="12">
        <v>28522811</v>
      </c>
      <c r="L7529">
        <v>548027</v>
      </c>
      <c r="M7529">
        <v>57.95</v>
      </c>
      <c r="N7529">
        <v>0.86</v>
      </c>
      <c r="O7529">
        <v>0.63</v>
      </c>
      <c r="P7529">
        <f xml:space="preserve"> IF(Stock_Info[[#This Row],[Close Price]] &gt; Stock_Info[[#This Row],[Open Price]], 1, 0)</f>
        <v>1</v>
      </c>
      <c r="Q7529" t="str">
        <f>IF(AND(Stock_Info[[#This Row],[% Deli. Qty to Traded Qty]]&gt;80,Stock_Info[[#This Row],[No. of Trades]]&lt;3000),"Unusual Day","")</f>
        <v/>
      </c>
      <c r="R7529" t="str">
        <f>IF(AND(Stock_Info[[#This Row],[Spread High-Low]] &lt; 10, Stock_Info[[#This Row],[% Deli. Qty to Traded Qty]] &gt; 90), "Good Day", "")</f>
        <v/>
      </c>
    </row>
    <row r="7530" spans="1:18">
      <c r="A7530" t="s">
        <v>70</v>
      </c>
      <c r="B7530" s="1">
        <v>45867</v>
      </c>
      <c r="C7530" s="1" t="str">
        <f>"WEEK" &amp;" " &amp;  INT((DAY(Stock_Info[[#This Row],[Date]])+WEEKDAY(DATE(YEAR(Stock_Info[[#This Row],[Date]]),MONTH(Stock_Info[[#This Row],[Date]]),1))-1)/7)+1</f>
        <v>WEEK 5</v>
      </c>
      <c r="D7530" s="12">
        <v>29.55</v>
      </c>
      <c r="E7530" s="12">
        <v>29.75</v>
      </c>
      <c r="F7530" s="12">
        <v>29.26</v>
      </c>
      <c r="G7530" s="12">
        <v>29.6</v>
      </c>
      <c r="H7530" s="12">
        <v>29.569219001734183</v>
      </c>
      <c r="I7530">
        <v>1364907</v>
      </c>
      <c r="J7530">
        <v>5996</v>
      </c>
      <c r="K7530" s="12">
        <v>40359234</v>
      </c>
      <c r="L7530">
        <v>997743</v>
      </c>
      <c r="M7530">
        <v>73.099999999999994</v>
      </c>
      <c r="N7530">
        <v>0.49</v>
      </c>
      <c r="O7530">
        <v>0.05</v>
      </c>
      <c r="P7530">
        <f xml:space="preserve"> IF(Stock_Info[[#This Row],[Close Price]] &gt; Stock_Info[[#This Row],[Open Price]], 1, 0)</f>
        <v>1</v>
      </c>
      <c r="Q7530" t="str">
        <f>IF(AND(Stock_Info[[#This Row],[% Deli. Qty to Traded Qty]]&gt;80,Stock_Info[[#This Row],[No. of Trades]]&lt;3000),"Unusual Day","")</f>
        <v/>
      </c>
      <c r="R7530" t="str">
        <f>IF(AND(Stock_Info[[#This Row],[Spread High-Low]] &lt; 10, Stock_Info[[#This Row],[% Deli. Qty to Traded Qty]] &gt; 90), "Good Day", "")</f>
        <v/>
      </c>
    </row>
    <row r="7531" spans="1:18">
      <c r="A7531" t="s">
        <v>70</v>
      </c>
      <c r="B7531" s="1">
        <v>45866</v>
      </c>
      <c r="C7531" s="1" t="str">
        <f>"WEEK" &amp;" " &amp;  INT((DAY(Stock_Info[[#This Row],[Date]])+WEEKDAY(DATE(YEAR(Stock_Info[[#This Row],[Date]]),MONTH(Stock_Info[[#This Row],[Date]]),1))-1)/7)+1</f>
        <v>WEEK 5</v>
      </c>
      <c r="D7531" s="12">
        <v>29.68</v>
      </c>
      <c r="E7531" s="12">
        <v>29.86</v>
      </c>
      <c r="F7531" s="12">
        <v>29.49</v>
      </c>
      <c r="G7531" s="12">
        <v>29.62</v>
      </c>
      <c r="H7531" s="12">
        <v>29.657731175670651</v>
      </c>
      <c r="I7531">
        <v>866246</v>
      </c>
      <c r="J7531">
        <v>6434</v>
      </c>
      <c r="K7531" s="12">
        <v>25690891</v>
      </c>
      <c r="L7531">
        <v>589268</v>
      </c>
      <c r="M7531">
        <v>68.03</v>
      </c>
      <c r="N7531">
        <v>0.37</v>
      </c>
      <c r="O7531">
        <v>-0.06</v>
      </c>
      <c r="P7531">
        <f xml:space="preserve"> IF(Stock_Info[[#This Row],[Close Price]] &gt; Stock_Info[[#This Row],[Open Price]], 1, 0)</f>
        <v>0</v>
      </c>
      <c r="Q7531" t="str">
        <f>IF(AND(Stock_Info[[#This Row],[% Deli. Qty to Traded Qty]]&gt;80,Stock_Info[[#This Row],[No. of Trades]]&lt;3000),"Unusual Day","")</f>
        <v/>
      </c>
      <c r="R7531" t="str">
        <f>IF(AND(Stock_Info[[#This Row],[Spread High-Low]] &lt; 10, Stock_Info[[#This Row],[% Deli. Qty to Traded Qty]] &gt; 90), "Good Day", "")</f>
        <v/>
      </c>
    </row>
    <row r="7532" spans="1:18">
      <c r="A7532" t="s">
        <v>70</v>
      </c>
      <c r="B7532" s="1">
        <v>45863</v>
      </c>
      <c r="C7532" s="1" t="str">
        <f>"WEEK" &amp;" " &amp;  INT((DAY(Stock_Info[[#This Row],[Date]])+WEEKDAY(DATE(YEAR(Stock_Info[[#This Row],[Date]]),MONTH(Stock_Info[[#This Row],[Date]]),1))-1)/7)+1</f>
        <v>WEEK 4</v>
      </c>
      <c r="D7532" s="12">
        <v>29.88</v>
      </c>
      <c r="E7532" s="12">
        <v>29.88</v>
      </c>
      <c r="F7532" s="12">
        <v>29.58</v>
      </c>
      <c r="G7532" s="12">
        <v>29.73</v>
      </c>
      <c r="H7532" s="12">
        <v>29.706341353331251</v>
      </c>
      <c r="I7532">
        <v>345636</v>
      </c>
      <c r="J7532">
        <v>2422</v>
      </c>
      <c r="K7532" s="12">
        <v>10267581</v>
      </c>
      <c r="L7532">
        <v>178977</v>
      </c>
      <c r="M7532">
        <v>51.78</v>
      </c>
      <c r="N7532">
        <v>0.3</v>
      </c>
      <c r="O7532">
        <v>-0.15</v>
      </c>
      <c r="P7532">
        <f xml:space="preserve"> IF(Stock_Info[[#This Row],[Close Price]] &gt; Stock_Info[[#This Row],[Open Price]], 1, 0)</f>
        <v>0</v>
      </c>
      <c r="Q7532" t="str">
        <f>IF(AND(Stock_Info[[#This Row],[% Deli. Qty to Traded Qty]]&gt;80,Stock_Info[[#This Row],[No. of Trades]]&lt;3000),"Unusual Day","")</f>
        <v/>
      </c>
      <c r="R7532" t="str">
        <f>IF(AND(Stock_Info[[#This Row],[Spread High-Low]] &lt; 10, Stock_Info[[#This Row],[% Deli. Qty to Traded Qty]] &gt; 90), "Good Day", "")</f>
        <v/>
      </c>
    </row>
    <row r="7533" spans="1:18">
      <c r="A7533" t="s">
        <v>70</v>
      </c>
      <c r="B7533" s="1">
        <v>45862</v>
      </c>
      <c r="C7533" s="1" t="str">
        <f>"WEEK" &amp;" " &amp;  INT((DAY(Stock_Info[[#This Row],[Date]])+WEEKDAY(DATE(YEAR(Stock_Info[[#This Row],[Date]]),MONTH(Stock_Info[[#This Row],[Date]]),1))-1)/7)+1</f>
        <v>WEEK 4</v>
      </c>
      <c r="D7533" s="12">
        <v>29.57</v>
      </c>
      <c r="E7533" s="12">
        <v>29.94</v>
      </c>
      <c r="F7533" s="12">
        <v>29.41</v>
      </c>
      <c r="G7533" s="12">
        <v>29.86</v>
      </c>
      <c r="H7533" s="12">
        <v>29.711355486685264</v>
      </c>
      <c r="I7533">
        <v>994462</v>
      </c>
      <c r="J7533">
        <v>4632</v>
      </c>
      <c r="K7533" s="12">
        <v>29546814</v>
      </c>
      <c r="L7533">
        <v>668886</v>
      </c>
      <c r="M7533">
        <v>67.260000000000005</v>
      </c>
      <c r="N7533">
        <v>0.53</v>
      </c>
      <c r="O7533">
        <v>0.28999999999999998</v>
      </c>
      <c r="P7533">
        <f xml:space="preserve"> IF(Stock_Info[[#This Row],[Close Price]] &gt; Stock_Info[[#This Row],[Open Price]], 1, 0)</f>
        <v>1</v>
      </c>
      <c r="Q7533" t="str">
        <f>IF(AND(Stock_Info[[#This Row],[% Deli. Qty to Traded Qty]]&gt;80,Stock_Info[[#This Row],[No. of Trades]]&lt;3000),"Unusual Day","")</f>
        <v/>
      </c>
      <c r="R7533" t="str">
        <f>IF(AND(Stock_Info[[#This Row],[Spread High-Low]] &lt; 10, Stock_Info[[#This Row],[% Deli. Qty to Traded Qty]] &gt; 90), "Good Day", "")</f>
        <v/>
      </c>
    </row>
    <row r="7534" spans="1:18">
      <c r="A7534" t="s">
        <v>70</v>
      </c>
      <c r="B7534" s="1">
        <v>45861</v>
      </c>
      <c r="C7534" s="1" t="str">
        <f>"WEEK" &amp;" " &amp;  INT((DAY(Stock_Info[[#This Row],[Date]])+WEEKDAY(DATE(YEAR(Stock_Info[[#This Row],[Date]]),MONTH(Stock_Info[[#This Row],[Date]]),1))-1)/7)+1</f>
        <v>WEEK 4</v>
      </c>
      <c r="D7534" s="12">
        <v>29.04</v>
      </c>
      <c r="E7534" s="12">
        <v>29.59</v>
      </c>
      <c r="F7534" s="12">
        <v>29.04</v>
      </c>
      <c r="G7534" s="12">
        <v>29.5</v>
      </c>
      <c r="H7534" s="12">
        <v>29.341003616862682</v>
      </c>
      <c r="I7534">
        <v>999485</v>
      </c>
      <c r="J7534">
        <v>4275</v>
      </c>
      <c r="K7534" s="12">
        <v>29325893</v>
      </c>
      <c r="L7534">
        <v>589543</v>
      </c>
      <c r="M7534">
        <v>58.98</v>
      </c>
      <c r="N7534">
        <v>0.55000000000000004</v>
      </c>
      <c r="O7534">
        <v>0.46</v>
      </c>
      <c r="P7534">
        <f xml:space="preserve"> IF(Stock_Info[[#This Row],[Close Price]] &gt; Stock_Info[[#This Row],[Open Price]], 1, 0)</f>
        <v>1</v>
      </c>
      <c r="Q7534" t="str">
        <f>IF(AND(Stock_Info[[#This Row],[% Deli. Qty to Traded Qty]]&gt;80,Stock_Info[[#This Row],[No. of Trades]]&lt;3000),"Unusual Day","")</f>
        <v/>
      </c>
      <c r="R7534" t="str">
        <f>IF(AND(Stock_Info[[#This Row],[Spread High-Low]] &lt; 10, Stock_Info[[#This Row],[% Deli. Qty to Traded Qty]] &gt; 90), "Good Day", "")</f>
        <v/>
      </c>
    </row>
    <row r="7535" spans="1:18">
      <c r="A7535" t="s">
        <v>70</v>
      </c>
      <c r="B7535" s="1">
        <v>45860</v>
      </c>
      <c r="C7535" s="1" t="str">
        <f>"WEEK" &amp;" " &amp;  INT((DAY(Stock_Info[[#This Row],[Date]])+WEEKDAY(DATE(YEAR(Stock_Info[[#This Row],[Date]]),MONTH(Stock_Info[[#This Row],[Date]]),1))-1)/7)+1</f>
        <v>WEEK 4</v>
      </c>
      <c r="D7535" s="12">
        <v>29.3</v>
      </c>
      <c r="E7535" s="12">
        <v>29.54</v>
      </c>
      <c r="F7535" s="12">
        <v>29.17</v>
      </c>
      <c r="G7535" s="12">
        <v>29.29</v>
      </c>
      <c r="H7535" s="12">
        <v>29.360788914371962</v>
      </c>
      <c r="I7535">
        <v>1154143</v>
      </c>
      <c r="J7535">
        <v>5596</v>
      </c>
      <c r="K7535" s="12">
        <v>33886549</v>
      </c>
      <c r="L7535">
        <v>588455</v>
      </c>
      <c r="M7535">
        <v>50.99</v>
      </c>
      <c r="N7535">
        <v>0.37</v>
      </c>
      <c r="O7535">
        <v>-0.01</v>
      </c>
      <c r="P7535">
        <f xml:space="preserve"> IF(Stock_Info[[#This Row],[Close Price]] &gt; Stock_Info[[#This Row],[Open Price]], 1, 0)</f>
        <v>0</v>
      </c>
      <c r="Q7535" t="str">
        <f>IF(AND(Stock_Info[[#This Row],[% Deli. Qty to Traded Qty]]&gt;80,Stock_Info[[#This Row],[No. of Trades]]&lt;3000),"Unusual Day","")</f>
        <v/>
      </c>
      <c r="R7535" t="str">
        <f>IF(AND(Stock_Info[[#This Row],[Spread High-Low]] &lt; 10, Stock_Info[[#This Row],[% Deli. Qty to Traded Qty]] &gt; 90), "Good Day", "")</f>
        <v/>
      </c>
    </row>
    <row r="7536" spans="1:18">
      <c r="A7536" t="s">
        <v>70</v>
      </c>
      <c r="B7536" s="1">
        <v>45859</v>
      </c>
      <c r="C7536" s="1" t="str">
        <f>"WEEK" &amp;" " &amp;  INT((DAY(Stock_Info[[#This Row],[Date]])+WEEKDAY(DATE(YEAR(Stock_Info[[#This Row],[Date]]),MONTH(Stock_Info[[#This Row],[Date]]),1))-1)/7)+1</f>
        <v>WEEK 4</v>
      </c>
      <c r="D7536" s="12">
        <v>29.92</v>
      </c>
      <c r="E7536" s="12">
        <v>29.93</v>
      </c>
      <c r="F7536" s="12">
        <v>28.91</v>
      </c>
      <c r="G7536" s="12">
        <v>29.09</v>
      </c>
      <c r="H7536" s="12">
        <v>29.148381963954918</v>
      </c>
      <c r="I7536">
        <v>1703145</v>
      </c>
      <c r="J7536">
        <v>13504</v>
      </c>
      <c r="K7536" s="12">
        <v>49643921</v>
      </c>
      <c r="L7536">
        <v>966983</v>
      </c>
      <c r="M7536">
        <v>56.78</v>
      </c>
      <c r="N7536">
        <v>1.02</v>
      </c>
      <c r="O7536">
        <v>-0.83</v>
      </c>
      <c r="P7536">
        <f xml:space="preserve"> IF(Stock_Info[[#This Row],[Close Price]] &gt; Stock_Info[[#This Row],[Open Price]], 1, 0)</f>
        <v>0</v>
      </c>
      <c r="Q7536" t="str">
        <f>IF(AND(Stock_Info[[#This Row],[% Deli. Qty to Traded Qty]]&gt;80,Stock_Info[[#This Row],[No. of Trades]]&lt;3000),"Unusual Day","")</f>
        <v/>
      </c>
      <c r="R7536" t="str">
        <f>IF(AND(Stock_Info[[#This Row],[Spread High-Low]] &lt; 10, Stock_Info[[#This Row],[% Deli. Qty to Traded Qty]] &gt; 90), "Good Day", "")</f>
        <v/>
      </c>
    </row>
    <row r="7537" spans="1:18">
      <c r="A7537" t="s">
        <v>70</v>
      </c>
      <c r="B7537" s="1">
        <v>45856</v>
      </c>
      <c r="C7537" s="1" t="str">
        <f>"WEEK" &amp;" " &amp;  INT((DAY(Stock_Info[[#This Row],[Date]])+WEEKDAY(DATE(YEAR(Stock_Info[[#This Row],[Date]]),MONTH(Stock_Info[[#This Row],[Date]]),1))-1)/7)+1</f>
        <v>WEEK 3</v>
      </c>
      <c r="D7537" s="12">
        <v>30.91</v>
      </c>
      <c r="E7537" s="12">
        <v>30.91</v>
      </c>
      <c r="F7537" s="12">
        <v>29.7</v>
      </c>
      <c r="G7537" s="12">
        <v>29.87</v>
      </c>
      <c r="H7537" s="12">
        <v>30.074487669056193</v>
      </c>
      <c r="I7537">
        <v>1651374</v>
      </c>
      <c r="J7537">
        <v>10191</v>
      </c>
      <c r="K7537" s="12">
        <v>49664227</v>
      </c>
      <c r="L7537">
        <v>961908</v>
      </c>
      <c r="M7537">
        <v>58.25</v>
      </c>
      <c r="N7537">
        <v>1.21</v>
      </c>
      <c r="O7537">
        <v>-1.04</v>
      </c>
      <c r="P7537">
        <f xml:space="preserve"> IF(Stock_Info[[#This Row],[Close Price]] &gt; Stock_Info[[#This Row],[Open Price]], 1, 0)</f>
        <v>0</v>
      </c>
      <c r="Q7537" t="str">
        <f>IF(AND(Stock_Info[[#This Row],[% Deli. Qty to Traded Qty]]&gt;80,Stock_Info[[#This Row],[No. of Trades]]&lt;3000),"Unusual Day","")</f>
        <v/>
      </c>
      <c r="R7537" t="str">
        <f>IF(AND(Stock_Info[[#This Row],[Spread High-Low]] &lt; 10, Stock_Info[[#This Row],[% Deli. Qty to Traded Qty]] &gt; 90), "Good Day", "")</f>
        <v/>
      </c>
    </row>
    <row r="7538" spans="1:18">
      <c r="A7538" t="s">
        <v>70</v>
      </c>
      <c r="B7538" s="1">
        <v>45855</v>
      </c>
      <c r="C7538" s="1" t="str">
        <f>"WEEK" &amp;" " &amp;  INT((DAY(Stock_Info[[#This Row],[Date]])+WEEKDAY(DATE(YEAR(Stock_Info[[#This Row],[Date]]),MONTH(Stock_Info[[#This Row],[Date]]),1))-1)/7)+1</f>
        <v>WEEK 3</v>
      </c>
      <c r="D7538" s="12">
        <v>31.25</v>
      </c>
      <c r="E7538" s="12">
        <v>31.31</v>
      </c>
      <c r="F7538" s="12">
        <v>30.26</v>
      </c>
      <c r="G7538" s="12">
        <v>30.65</v>
      </c>
      <c r="H7538" s="12">
        <v>30.750977765442649</v>
      </c>
      <c r="I7538">
        <v>1372773</v>
      </c>
      <c r="J7538">
        <v>4204</v>
      </c>
      <c r="K7538" s="12">
        <v>42214112</v>
      </c>
      <c r="L7538">
        <v>630636</v>
      </c>
      <c r="M7538">
        <v>45.94</v>
      </c>
      <c r="N7538">
        <v>1.05</v>
      </c>
      <c r="O7538">
        <v>-0.6</v>
      </c>
      <c r="P7538">
        <f xml:space="preserve"> IF(Stock_Info[[#This Row],[Close Price]] &gt; Stock_Info[[#This Row],[Open Price]], 1, 0)</f>
        <v>0</v>
      </c>
      <c r="Q7538" t="str">
        <f>IF(AND(Stock_Info[[#This Row],[% Deli. Qty to Traded Qty]]&gt;80,Stock_Info[[#This Row],[No. of Trades]]&lt;3000),"Unusual Day","")</f>
        <v/>
      </c>
      <c r="R7538" t="str">
        <f>IF(AND(Stock_Info[[#This Row],[Spread High-Low]] &lt; 10, Stock_Info[[#This Row],[% Deli. Qty to Traded Qty]] &gt; 90), "Good Day", "")</f>
        <v/>
      </c>
    </row>
    <row r="7539" spans="1:18">
      <c r="A7539" t="s">
        <v>70</v>
      </c>
      <c r="B7539" s="1">
        <v>45854</v>
      </c>
      <c r="C7539" s="1" t="str">
        <f>"WEEK" &amp;" " &amp;  INT((DAY(Stock_Info[[#This Row],[Date]])+WEEKDAY(DATE(YEAR(Stock_Info[[#This Row],[Date]]),MONTH(Stock_Info[[#This Row],[Date]]),1))-1)/7)+1</f>
        <v>WEEK 3</v>
      </c>
      <c r="D7539" s="12">
        <v>30.66</v>
      </c>
      <c r="E7539" s="12">
        <v>31.06</v>
      </c>
      <c r="F7539" s="12">
        <v>30.66</v>
      </c>
      <c r="G7539" s="12">
        <v>30.84</v>
      </c>
      <c r="H7539" s="12">
        <v>30.869862006468903</v>
      </c>
      <c r="I7539">
        <v>1298829</v>
      </c>
      <c r="J7539">
        <v>5241</v>
      </c>
      <c r="K7539" s="12">
        <v>40094672</v>
      </c>
      <c r="L7539">
        <v>904272</v>
      </c>
      <c r="M7539">
        <v>69.62</v>
      </c>
      <c r="N7539">
        <v>0.4</v>
      </c>
      <c r="O7539">
        <v>0.18</v>
      </c>
      <c r="P7539">
        <f xml:space="preserve"> IF(Stock_Info[[#This Row],[Close Price]] &gt; Stock_Info[[#This Row],[Open Price]], 1, 0)</f>
        <v>1</v>
      </c>
      <c r="Q7539" t="str">
        <f>IF(AND(Stock_Info[[#This Row],[% Deli. Qty to Traded Qty]]&gt;80,Stock_Info[[#This Row],[No. of Trades]]&lt;3000),"Unusual Day","")</f>
        <v/>
      </c>
      <c r="R7539" t="str">
        <f>IF(AND(Stock_Info[[#This Row],[Spread High-Low]] &lt; 10, Stock_Info[[#This Row],[% Deli. Qty to Traded Qty]] &gt; 90), "Good Day", "")</f>
        <v/>
      </c>
    </row>
    <row r="7540" spans="1:18">
      <c r="A7540" t="s">
        <v>70</v>
      </c>
      <c r="B7540" s="1">
        <v>45853</v>
      </c>
      <c r="C7540" s="1" t="str">
        <f>"WEEK" &amp;" " &amp;  INT((DAY(Stock_Info[[#This Row],[Date]])+WEEKDAY(DATE(YEAR(Stock_Info[[#This Row],[Date]]),MONTH(Stock_Info[[#This Row],[Date]]),1))-1)/7)+1</f>
        <v>WEEK 3</v>
      </c>
      <c r="D7540" s="12">
        <v>30.24</v>
      </c>
      <c r="E7540" s="12">
        <v>31.15</v>
      </c>
      <c r="F7540" s="12">
        <v>30.24</v>
      </c>
      <c r="G7540" s="12">
        <v>30.63</v>
      </c>
      <c r="H7540" s="12">
        <v>30.714098071731812</v>
      </c>
      <c r="I7540">
        <v>1200611</v>
      </c>
      <c r="J7540">
        <v>5859</v>
      </c>
      <c r="K7540" s="12">
        <v>36875684</v>
      </c>
      <c r="L7540">
        <v>750988</v>
      </c>
      <c r="M7540">
        <v>62.55</v>
      </c>
      <c r="N7540">
        <v>0.91</v>
      </c>
      <c r="O7540">
        <v>0.39</v>
      </c>
      <c r="P7540">
        <f xml:space="preserve"> IF(Stock_Info[[#This Row],[Close Price]] &gt; Stock_Info[[#This Row],[Open Price]], 1, 0)</f>
        <v>1</v>
      </c>
      <c r="Q7540" t="str">
        <f>IF(AND(Stock_Info[[#This Row],[% Deli. Qty to Traded Qty]]&gt;80,Stock_Info[[#This Row],[No. of Trades]]&lt;3000),"Unusual Day","")</f>
        <v/>
      </c>
      <c r="R7540" t="str">
        <f>IF(AND(Stock_Info[[#This Row],[Spread High-Low]] &lt; 10, Stock_Info[[#This Row],[% Deli. Qty to Traded Qty]] &gt; 90), "Good Day", "")</f>
        <v/>
      </c>
    </row>
    <row r="7541" spans="1:18">
      <c r="A7541" t="s">
        <v>70</v>
      </c>
      <c r="B7541" s="1">
        <v>45852</v>
      </c>
      <c r="C7541" s="1" t="str">
        <f>"WEEK" &amp;" " &amp;  INT((DAY(Stock_Info[[#This Row],[Date]])+WEEKDAY(DATE(YEAR(Stock_Info[[#This Row],[Date]]),MONTH(Stock_Info[[#This Row],[Date]]),1))-1)/7)+1</f>
        <v>WEEK 3</v>
      </c>
      <c r="D7541" s="12">
        <v>29.97</v>
      </c>
      <c r="E7541" s="12">
        <v>30.4</v>
      </c>
      <c r="F7541" s="12">
        <v>29.8</v>
      </c>
      <c r="G7541" s="12">
        <v>30.21</v>
      </c>
      <c r="H7541" s="12">
        <v>30.143316672554892</v>
      </c>
      <c r="I7541">
        <v>863305</v>
      </c>
      <c r="J7541">
        <v>5881</v>
      </c>
      <c r="K7541" s="12">
        <v>26022876</v>
      </c>
      <c r="L7541">
        <v>507265</v>
      </c>
      <c r="M7541">
        <v>58.76</v>
      </c>
      <c r="N7541">
        <v>0.6</v>
      </c>
      <c r="O7541">
        <v>0.24</v>
      </c>
      <c r="P7541">
        <f xml:space="preserve"> IF(Stock_Info[[#This Row],[Close Price]] &gt; Stock_Info[[#This Row],[Open Price]], 1, 0)</f>
        <v>1</v>
      </c>
      <c r="Q7541" t="str">
        <f>IF(AND(Stock_Info[[#This Row],[% Deli. Qty to Traded Qty]]&gt;80,Stock_Info[[#This Row],[No. of Trades]]&lt;3000),"Unusual Day","")</f>
        <v/>
      </c>
      <c r="R7541" t="str">
        <f>IF(AND(Stock_Info[[#This Row],[Spread High-Low]] &lt; 10, Stock_Info[[#This Row],[% Deli. Qty to Traded Qty]] &gt; 90), "Good Day", "")</f>
        <v/>
      </c>
    </row>
    <row r="7542" spans="1:18">
      <c r="A7542" t="s">
        <v>70</v>
      </c>
      <c r="B7542" s="1">
        <v>45849</v>
      </c>
      <c r="C7542" s="1" t="str">
        <f>"WEEK" &amp;" " &amp;  INT((DAY(Stock_Info[[#This Row],[Date]])+WEEKDAY(DATE(YEAR(Stock_Info[[#This Row],[Date]]),MONTH(Stock_Info[[#This Row],[Date]]),1))-1)/7)+1</f>
        <v>WEEK 2</v>
      </c>
      <c r="D7542" s="12">
        <v>29.52</v>
      </c>
      <c r="E7542" s="12">
        <v>30.24</v>
      </c>
      <c r="F7542" s="12">
        <v>29.52</v>
      </c>
      <c r="G7542" s="12">
        <v>30</v>
      </c>
      <c r="H7542" s="12">
        <v>30.006189611716376</v>
      </c>
      <c r="I7542">
        <v>833978</v>
      </c>
      <c r="J7542">
        <v>5469</v>
      </c>
      <c r="K7542" s="12">
        <v>25024502</v>
      </c>
      <c r="L7542">
        <v>451715</v>
      </c>
      <c r="M7542">
        <v>54.16</v>
      </c>
      <c r="N7542">
        <v>0.72</v>
      </c>
      <c r="O7542">
        <v>0.48</v>
      </c>
      <c r="P7542">
        <f xml:space="preserve"> IF(Stock_Info[[#This Row],[Close Price]] &gt; Stock_Info[[#This Row],[Open Price]], 1, 0)</f>
        <v>1</v>
      </c>
      <c r="Q7542" t="str">
        <f>IF(AND(Stock_Info[[#This Row],[% Deli. Qty to Traded Qty]]&gt;80,Stock_Info[[#This Row],[No. of Trades]]&lt;3000),"Unusual Day","")</f>
        <v/>
      </c>
      <c r="R7542" t="str">
        <f>IF(AND(Stock_Info[[#This Row],[Spread High-Low]] &lt; 10, Stock_Info[[#This Row],[% Deli. Qty to Traded Qty]] &gt; 90), "Good Day", "")</f>
        <v/>
      </c>
    </row>
    <row r="7543" spans="1:18">
      <c r="A7543" t="s">
        <v>70</v>
      </c>
      <c r="B7543" s="1">
        <v>45848</v>
      </c>
      <c r="C7543" s="1" t="str">
        <f>"WEEK" &amp;" " &amp;  INT((DAY(Stock_Info[[#This Row],[Date]])+WEEKDAY(DATE(YEAR(Stock_Info[[#This Row],[Date]]),MONTH(Stock_Info[[#This Row],[Date]]),1))-1)/7)+1</f>
        <v>WEEK 2</v>
      </c>
      <c r="D7543" s="12">
        <v>30.55</v>
      </c>
      <c r="E7543" s="12">
        <v>30.55</v>
      </c>
      <c r="F7543" s="12">
        <v>30</v>
      </c>
      <c r="G7543" s="12">
        <v>30.05</v>
      </c>
      <c r="H7543" s="12">
        <v>30.132708289615906</v>
      </c>
      <c r="I7543">
        <v>252569</v>
      </c>
      <c r="J7543">
        <v>2255</v>
      </c>
      <c r="K7543" s="12">
        <v>7610588</v>
      </c>
      <c r="L7543">
        <v>149695</v>
      </c>
      <c r="M7543">
        <v>59.27</v>
      </c>
      <c r="N7543">
        <v>0.55000000000000004</v>
      </c>
      <c r="O7543">
        <v>-0.5</v>
      </c>
      <c r="P7543">
        <f xml:space="preserve"> IF(Stock_Info[[#This Row],[Close Price]] &gt; Stock_Info[[#This Row],[Open Price]], 1, 0)</f>
        <v>0</v>
      </c>
      <c r="Q7543" t="str">
        <f>IF(AND(Stock_Info[[#This Row],[% Deli. Qty to Traded Qty]]&gt;80,Stock_Info[[#This Row],[No. of Trades]]&lt;3000),"Unusual Day","")</f>
        <v/>
      </c>
      <c r="R7543" t="str">
        <f>IF(AND(Stock_Info[[#This Row],[Spread High-Low]] &lt; 10, Stock_Info[[#This Row],[% Deli. Qty to Traded Qty]] &gt; 90), "Good Day", "")</f>
        <v/>
      </c>
    </row>
    <row r="7544" spans="1:18">
      <c r="A7544" t="s">
        <v>70</v>
      </c>
      <c r="B7544" s="1">
        <v>45847</v>
      </c>
      <c r="C7544" s="1" t="str">
        <f>"WEEK" &amp;" " &amp;  INT((DAY(Stock_Info[[#This Row],[Date]])+WEEKDAY(DATE(YEAR(Stock_Info[[#This Row],[Date]]),MONTH(Stock_Info[[#This Row],[Date]]),1))-1)/7)+1</f>
        <v>WEEK 2</v>
      </c>
      <c r="D7544" s="12">
        <v>30.06</v>
      </c>
      <c r="E7544" s="12">
        <v>30.42</v>
      </c>
      <c r="F7544" s="12">
        <v>29.96</v>
      </c>
      <c r="G7544" s="12">
        <v>30.25</v>
      </c>
      <c r="H7544" s="12">
        <v>30.193572304049344</v>
      </c>
      <c r="I7544">
        <v>863202</v>
      </c>
      <c r="J7544">
        <v>4641</v>
      </c>
      <c r="K7544" s="12">
        <v>26063152</v>
      </c>
      <c r="L7544">
        <v>442409</v>
      </c>
      <c r="M7544">
        <v>51.25</v>
      </c>
      <c r="N7544">
        <v>0.46</v>
      </c>
      <c r="O7544">
        <v>0.19</v>
      </c>
      <c r="P7544">
        <f xml:space="preserve"> IF(Stock_Info[[#This Row],[Close Price]] &gt; Stock_Info[[#This Row],[Open Price]], 1, 0)</f>
        <v>1</v>
      </c>
      <c r="Q7544" t="str">
        <f>IF(AND(Stock_Info[[#This Row],[% Deli. Qty to Traded Qty]]&gt;80,Stock_Info[[#This Row],[No. of Trades]]&lt;3000),"Unusual Day","")</f>
        <v/>
      </c>
      <c r="R7544" t="str">
        <f>IF(AND(Stock_Info[[#This Row],[Spread High-Low]] &lt; 10, Stock_Info[[#This Row],[% Deli. Qty to Traded Qty]] &gt; 90), "Good Day", "")</f>
        <v/>
      </c>
    </row>
    <row r="7545" spans="1:18">
      <c r="A7545" t="s">
        <v>70</v>
      </c>
      <c r="B7545" s="1">
        <v>45846</v>
      </c>
      <c r="C7545" s="1" t="str">
        <f>"WEEK" &amp;" " &amp;  INT((DAY(Stock_Info[[#This Row],[Date]])+WEEKDAY(DATE(YEAR(Stock_Info[[#This Row],[Date]]),MONTH(Stock_Info[[#This Row],[Date]]),1))-1)/7)+1</f>
        <v>WEEK 2</v>
      </c>
      <c r="D7545" s="12">
        <v>30.44</v>
      </c>
      <c r="E7545" s="12">
        <v>30.61</v>
      </c>
      <c r="F7545" s="12">
        <v>30.02</v>
      </c>
      <c r="G7545" s="12">
        <v>30.11</v>
      </c>
      <c r="H7545" s="12">
        <v>30.243518841860453</v>
      </c>
      <c r="I7545">
        <v>841902</v>
      </c>
      <c r="J7545">
        <v>5888</v>
      </c>
      <c r="K7545" s="12">
        <v>25462079</v>
      </c>
      <c r="L7545">
        <v>402185</v>
      </c>
      <c r="M7545">
        <v>47.77</v>
      </c>
      <c r="N7545">
        <v>0.59</v>
      </c>
      <c r="O7545">
        <v>-0.33</v>
      </c>
      <c r="P7545">
        <f xml:space="preserve"> IF(Stock_Info[[#This Row],[Close Price]] &gt; Stock_Info[[#This Row],[Open Price]], 1, 0)</f>
        <v>0</v>
      </c>
      <c r="Q7545" t="str">
        <f>IF(AND(Stock_Info[[#This Row],[% Deli. Qty to Traded Qty]]&gt;80,Stock_Info[[#This Row],[No. of Trades]]&lt;3000),"Unusual Day","")</f>
        <v/>
      </c>
      <c r="R7545" t="str">
        <f>IF(AND(Stock_Info[[#This Row],[Spread High-Low]] &lt; 10, Stock_Info[[#This Row],[% Deli. Qty to Traded Qty]] &gt; 90), "Good Day", "")</f>
        <v/>
      </c>
    </row>
    <row r="7546" spans="1:18">
      <c r="A7546" t="s">
        <v>70</v>
      </c>
      <c r="B7546" s="1">
        <v>45845</v>
      </c>
      <c r="C7546" s="1" t="str">
        <f>"WEEK" &amp;" " &amp;  INT((DAY(Stock_Info[[#This Row],[Date]])+WEEKDAY(DATE(YEAR(Stock_Info[[#This Row],[Date]]),MONTH(Stock_Info[[#This Row],[Date]]),1))-1)/7)+1</f>
        <v>WEEK 2</v>
      </c>
      <c r="D7546" s="12">
        <v>30.66</v>
      </c>
      <c r="E7546" s="12">
        <v>30.89</v>
      </c>
      <c r="F7546" s="12">
        <v>30.29</v>
      </c>
      <c r="G7546" s="12">
        <v>30.4</v>
      </c>
      <c r="H7546" s="12">
        <v>30.563029005505214</v>
      </c>
      <c r="I7546">
        <v>281188</v>
      </c>
      <c r="J7546">
        <v>2337</v>
      </c>
      <c r="K7546" s="12">
        <v>8593957</v>
      </c>
      <c r="L7546">
        <v>138373</v>
      </c>
      <c r="M7546">
        <v>49.21</v>
      </c>
      <c r="N7546">
        <v>0.6</v>
      </c>
      <c r="O7546">
        <v>-0.26</v>
      </c>
      <c r="P7546">
        <f xml:space="preserve"> IF(Stock_Info[[#This Row],[Close Price]] &gt; Stock_Info[[#This Row],[Open Price]], 1, 0)</f>
        <v>0</v>
      </c>
      <c r="Q7546" t="str">
        <f>IF(AND(Stock_Info[[#This Row],[% Deli. Qty to Traded Qty]]&gt;80,Stock_Info[[#This Row],[No. of Trades]]&lt;3000),"Unusual Day","")</f>
        <v/>
      </c>
      <c r="R7546" t="str">
        <f>IF(AND(Stock_Info[[#This Row],[Spread High-Low]] &lt; 10, Stock_Info[[#This Row],[% Deli. Qty to Traded Qty]] &gt; 90), "Good Day", "")</f>
        <v/>
      </c>
    </row>
    <row r="7547" spans="1:18">
      <c r="A7547" t="s">
        <v>70</v>
      </c>
      <c r="B7547" s="1">
        <v>45842</v>
      </c>
      <c r="C7547" s="1" t="str">
        <f>"WEEK" &amp;" " &amp;  INT((DAY(Stock_Info[[#This Row],[Date]])+WEEKDAY(DATE(YEAR(Stock_Info[[#This Row],[Date]]),MONTH(Stock_Info[[#This Row],[Date]]),1))-1)/7)+1</f>
        <v>WEEK 1</v>
      </c>
      <c r="D7547" s="12">
        <v>30.72</v>
      </c>
      <c r="E7547" s="12">
        <v>30.94</v>
      </c>
      <c r="F7547" s="12">
        <v>30.48</v>
      </c>
      <c r="G7547" s="12">
        <v>30.66</v>
      </c>
      <c r="H7547" s="12">
        <v>30.690108990469788</v>
      </c>
      <c r="I7547">
        <v>1065139</v>
      </c>
      <c r="J7547">
        <v>5704</v>
      </c>
      <c r="K7547" s="12">
        <v>32689232</v>
      </c>
      <c r="L7547">
        <v>633770</v>
      </c>
      <c r="M7547">
        <v>59.5</v>
      </c>
      <c r="N7547">
        <v>0.46</v>
      </c>
      <c r="O7547">
        <v>-0.06</v>
      </c>
      <c r="P7547">
        <f xml:space="preserve"> IF(Stock_Info[[#This Row],[Close Price]] &gt; Stock_Info[[#This Row],[Open Price]], 1, 0)</f>
        <v>0</v>
      </c>
      <c r="Q7547" t="str">
        <f>IF(AND(Stock_Info[[#This Row],[% Deli. Qty to Traded Qty]]&gt;80,Stock_Info[[#This Row],[No. of Trades]]&lt;3000),"Unusual Day","")</f>
        <v/>
      </c>
      <c r="R7547" t="str">
        <f>IF(AND(Stock_Info[[#This Row],[Spread High-Low]] &lt; 10, Stock_Info[[#This Row],[% Deli. Qty to Traded Qty]] &gt; 90), "Good Day", "")</f>
        <v/>
      </c>
    </row>
    <row r="7548" spans="1:18">
      <c r="A7548" t="s">
        <v>70</v>
      </c>
      <c r="B7548" s="1">
        <v>45841</v>
      </c>
      <c r="C7548" s="1" t="str">
        <f>"WEEK" &amp;" " &amp;  INT((DAY(Stock_Info[[#This Row],[Date]])+WEEKDAY(DATE(YEAR(Stock_Info[[#This Row],[Date]]),MONTH(Stock_Info[[#This Row],[Date]]),1))-1)/7)+1</f>
        <v>WEEK 1</v>
      </c>
      <c r="D7548" s="12">
        <v>31.32</v>
      </c>
      <c r="E7548" s="12">
        <v>31.32</v>
      </c>
      <c r="F7548" s="12">
        <v>30.64</v>
      </c>
      <c r="G7548" s="12">
        <v>30.71</v>
      </c>
      <c r="H7548" s="12">
        <v>30.888550685505788</v>
      </c>
      <c r="I7548">
        <v>1125884</v>
      </c>
      <c r="J7548">
        <v>6857</v>
      </c>
      <c r="K7548" s="12">
        <v>34776925</v>
      </c>
      <c r="L7548">
        <v>634178</v>
      </c>
      <c r="M7548">
        <v>56.33</v>
      </c>
      <c r="N7548">
        <v>0.68</v>
      </c>
      <c r="O7548">
        <v>-0.61</v>
      </c>
      <c r="P7548">
        <f xml:space="preserve"> IF(Stock_Info[[#This Row],[Close Price]] &gt; Stock_Info[[#This Row],[Open Price]], 1, 0)</f>
        <v>0</v>
      </c>
      <c r="Q7548" t="str">
        <f>IF(AND(Stock_Info[[#This Row],[% Deli. Qty to Traded Qty]]&gt;80,Stock_Info[[#This Row],[No. of Trades]]&lt;3000),"Unusual Day","")</f>
        <v/>
      </c>
      <c r="R7548" t="str">
        <f>IF(AND(Stock_Info[[#This Row],[Spread High-Low]] &lt; 10, Stock_Info[[#This Row],[% Deli. Qty to Traded Qty]] &gt; 90), "Good Day", "")</f>
        <v/>
      </c>
    </row>
    <row r="7549" spans="1:18">
      <c r="A7549" t="s">
        <v>70</v>
      </c>
      <c r="B7549" s="1">
        <v>45840</v>
      </c>
      <c r="C7549" s="1" t="str">
        <f>"WEEK" &amp;" " &amp;  INT((DAY(Stock_Info[[#This Row],[Date]])+WEEKDAY(DATE(YEAR(Stock_Info[[#This Row],[Date]]),MONTH(Stock_Info[[#This Row],[Date]]),1))-1)/7)+1</f>
        <v>WEEK 1</v>
      </c>
      <c r="D7549" s="12">
        <v>31.99</v>
      </c>
      <c r="E7549" s="12">
        <v>32.270000000000003</v>
      </c>
      <c r="F7549" s="12">
        <v>30.95</v>
      </c>
      <c r="G7549" s="12">
        <v>31.04</v>
      </c>
      <c r="H7549" s="12">
        <v>31.58619269142093</v>
      </c>
      <c r="I7549">
        <v>2107058</v>
      </c>
      <c r="J7549">
        <v>7510</v>
      </c>
      <c r="K7549" s="12">
        <v>66553940</v>
      </c>
      <c r="L7549">
        <v>1074096</v>
      </c>
      <c r="M7549">
        <v>50.98</v>
      </c>
      <c r="N7549">
        <v>1.32</v>
      </c>
      <c r="O7549">
        <v>-0.95</v>
      </c>
      <c r="P7549">
        <f xml:space="preserve"> IF(Stock_Info[[#This Row],[Close Price]] &gt; Stock_Info[[#This Row],[Open Price]], 1, 0)</f>
        <v>0</v>
      </c>
      <c r="Q7549" t="str">
        <f>IF(AND(Stock_Info[[#This Row],[% Deli. Qty to Traded Qty]]&gt;80,Stock_Info[[#This Row],[No. of Trades]]&lt;3000),"Unusual Day","")</f>
        <v/>
      </c>
      <c r="R7549" t="str">
        <f>IF(AND(Stock_Info[[#This Row],[Spread High-Low]] &lt; 10, Stock_Info[[#This Row],[% Deli. Qty to Traded Qty]] &gt; 90), "Good Day", "")</f>
        <v/>
      </c>
    </row>
    <row r="7550" spans="1:18">
      <c r="A7550" t="s">
        <v>70</v>
      </c>
      <c r="B7550" s="1">
        <v>45839</v>
      </c>
      <c r="C7550" s="1" t="str">
        <f>"WEEK" &amp;" " &amp;  INT((DAY(Stock_Info[[#This Row],[Date]])+WEEKDAY(DATE(YEAR(Stock_Info[[#This Row],[Date]]),MONTH(Stock_Info[[#This Row],[Date]]),1))-1)/7)+1</f>
        <v>WEEK 1</v>
      </c>
      <c r="D7550" s="12">
        <v>31</v>
      </c>
      <c r="E7550" s="12">
        <v>31.65</v>
      </c>
      <c r="F7550" s="12">
        <v>30.55</v>
      </c>
      <c r="G7550" s="12">
        <v>31.57</v>
      </c>
      <c r="H7550" s="12">
        <v>31.298821945583693</v>
      </c>
      <c r="I7550">
        <v>3038060</v>
      </c>
      <c r="J7550">
        <v>10738</v>
      </c>
      <c r="K7550" s="12">
        <v>95087699</v>
      </c>
      <c r="L7550">
        <v>2209399</v>
      </c>
      <c r="M7550">
        <v>72.72</v>
      </c>
      <c r="N7550">
        <v>1.1000000000000001</v>
      </c>
      <c r="O7550">
        <v>0.56999999999999995</v>
      </c>
      <c r="P7550">
        <f xml:space="preserve"> IF(Stock_Info[[#This Row],[Close Price]] &gt; Stock_Info[[#This Row],[Open Price]], 1, 0)</f>
        <v>1</v>
      </c>
      <c r="Q7550" t="str">
        <f>IF(AND(Stock_Info[[#This Row],[% Deli. Qty to Traded Qty]]&gt;80,Stock_Info[[#This Row],[No. of Trades]]&lt;3000),"Unusual Day","")</f>
        <v/>
      </c>
      <c r="R7550" t="str">
        <f>IF(AND(Stock_Info[[#This Row],[Spread High-Low]] &lt; 10, Stock_Info[[#This Row],[% Deli. Qty to Traded Qty]] &gt; 90), "Good Day", "")</f>
        <v/>
      </c>
    </row>
    <row r="7551" spans="1:18">
      <c r="A7551" t="s">
        <v>70</v>
      </c>
      <c r="B7551" s="1">
        <v>45838</v>
      </c>
      <c r="C7551" s="1" t="str">
        <f>"WEEK" &amp;" " &amp;  INT((DAY(Stock_Info[[#This Row],[Date]])+WEEKDAY(DATE(YEAR(Stock_Info[[#This Row],[Date]]),MONTH(Stock_Info[[#This Row],[Date]]),1))-1)/7)+1</f>
        <v>WEEK 5</v>
      </c>
      <c r="D7551" s="12">
        <v>30.13</v>
      </c>
      <c r="E7551" s="12">
        <v>31.49</v>
      </c>
      <c r="F7551" s="12">
        <v>30.06</v>
      </c>
      <c r="G7551" s="12">
        <v>30.8</v>
      </c>
      <c r="H7551" s="12">
        <v>30.89968915085695</v>
      </c>
      <c r="I7551">
        <v>2008048</v>
      </c>
      <c r="J7551">
        <v>8365</v>
      </c>
      <c r="K7551" s="12">
        <v>62048059</v>
      </c>
      <c r="L7551">
        <v>1247502</v>
      </c>
      <c r="M7551">
        <v>62.13</v>
      </c>
      <c r="N7551">
        <v>1.43</v>
      </c>
      <c r="O7551">
        <v>0.67</v>
      </c>
      <c r="P7551">
        <f xml:space="preserve"> IF(Stock_Info[[#This Row],[Close Price]] &gt; Stock_Info[[#This Row],[Open Price]], 1, 0)</f>
        <v>1</v>
      </c>
      <c r="Q7551" t="str">
        <f>IF(AND(Stock_Info[[#This Row],[% Deli. Qty to Traded Qty]]&gt;80,Stock_Info[[#This Row],[No. of Trades]]&lt;3000),"Unusual Day","")</f>
        <v/>
      </c>
      <c r="R7551" t="str">
        <f>IF(AND(Stock_Info[[#This Row],[Spread High-Low]] &lt; 10, Stock_Info[[#This Row],[% Deli. Qty to Traded Qty]] &gt; 90), "Good Day", "")</f>
        <v/>
      </c>
    </row>
    <row r="7552" spans="1:18">
      <c r="A7552" t="s">
        <v>70</v>
      </c>
      <c r="B7552" s="1">
        <v>45835</v>
      </c>
      <c r="C7552" s="1" t="str">
        <f>"WEEK" &amp;" " &amp;  INT((DAY(Stock_Info[[#This Row],[Date]])+WEEKDAY(DATE(YEAR(Stock_Info[[#This Row],[Date]]),MONTH(Stock_Info[[#This Row],[Date]]),1))-1)/7)+1</f>
        <v>WEEK 4</v>
      </c>
      <c r="D7552" s="12">
        <v>30.25</v>
      </c>
      <c r="E7552" s="12">
        <v>30.44</v>
      </c>
      <c r="F7552" s="12">
        <v>29.87</v>
      </c>
      <c r="G7552" s="12">
        <v>30.08</v>
      </c>
      <c r="H7552" s="12">
        <v>30.126183530529701</v>
      </c>
      <c r="I7552">
        <v>1490139</v>
      </c>
      <c r="J7552">
        <v>5676</v>
      </c>
      <c r="K7552" s="12">
        <v>44892201</v>
      </c>
      <c r="L7552">
        <v>856100</v>
      </c>
      <c r="M7552">
        <v>57.45</v>
      </c>
      <c r="N7552">
        <v>0.56999999999999995</v>
      </c>
      <c r="O7552">
        <v>-0.17</v>
      </c>
      <c r="P7552">
        <f xml:space="preserve"> IF(Stock_Info[[#This Row],[Close Price]] &gt; Stock_Info[[#This Row],[Open Price]], 1, 0)</f>
        <v>0</v>
      </c>
      <c r="Q7552" t="str">
        <f>IF(AND(Stock_Info[[#This Row],[% Deli. Qty to Traded Qty]]&gt;80,Stock_Info[[#This Row],[No. of Trades]]&lt;3000),"Unusual Day","")</f>
        <v/>
      </c>
      <c r="R7552" t="str">
        <f>IF(AND(Stock_Info[[#This Row],[Spread High-Low]] &lt; 10, Stock_Info[[#This Row],[% Deli. Qty to Traded Qty]] &gt; 90), "Good Day", "")</f>
        <v/>
      </c>
    </row>
    <row r="7553" spans="1:18">
      <c r="A7553" t="s">
        <v>70</v>
      </c>
      <c r="B7553" s="1">
        <v>45834</v>
      </c>
      <c r="C7553" s="1" t="str">
        <f>"WEEK" &amp;" " &amp;  INT((DAY(Stock_Info[[#This Row],[Date]])+WEEKDAY(DATE(YEAR(Stock_Info[[#This Row],[Date]]),MONTH(Stock_Info[[#This Row],[Date]]),1))-1)/7)+1</f>
        <v>WEEK 4</v>
      </c>
      <c r="D7553" s="12">
        <v>30.61</v>
      </c>
      <c r="E7553" s="12">
        <v>30.91</v>
      </c>
      <c r="F7553" s="12">
        <v>29.83</v>
      </c>
      <c r="G7553" s="12">
        <v>29.91</v>
      </c>
      <c r="H7553" s="12">
        <v>30.149919701128741</v>
      </c>
      <c r="I7553">
        <v>351188</v>
      </c>
      <c r="J7553">
        <v>2202</v>
      </c>
      <c r="K7553" s="12">
        <v>10588290</v>
      </c>
      <c r="L7553">
        <v>201234</v>
      </c>
      <c r="M7553">
        <v>57.3</v>
      </c>
      <c r="N7553">
        <v>1.08</v>
      </c>
      <c r="O7553">
        <v>-0.7</v>
      </c>
      <c r="P7553">
        <f xml:space="preserve"> IF(Stock_Info[[#This Row],[Close Price]] &gt; Stock_Info[[#This Row],[Open Price]], 1, 0)</f>
        <v>0</v>
      </c>
      <c r="Q7553" t="str">
        <f>IF(AND(Stock_Info[[#This Row],[% Deli. Qty to Traded Qty]]&gt;80,Stock_Info[[#This Row],[No. of Trades]]&lt;3000),"Unusual Day","")</f>
        <v/>
      </c>
      <c r="R7553" t="str">
        <f>IF(AND(Stock_Info[[#This Row],[Spread High-Low]] &lt; 10, Stock_Info[[#This Row],[% Deli. Qty to Traded Qty]] &gt; 90), "Good Day", "")</f>
        <v/>
      </c>
    </row>
    <row r="7554" spans="1:18">
      <c r="A7554" t="s">
        <v>70</v>
      </c>
      <c r="B7554" s="1">
        <v>45833</v>
      </c>
      <c r="C7554" s="1" t="str">
        <f>"WEEK" &amp;" " &amp;  INT((DAY(Stock_Info[[#This Row],[Date]])+WEEKDAY(DATE(YEAR(Stock_Info[[#This Row],[Date]]),MONTH(Stock_Info[[#This Row],[Date]]),1))-1)/7)+1</f>
        <v>WEEK 4</v>
      </c>
      <c r="D7554" s="12">
        <v>29.99</v>
      </c>
      <c r="E7554" s="12">
        <v>30.64</v>
      </c>
      <c r="F7554" s="12">
        <v>29.94</v>
      </c>
      <c r="G7554" s="12">
        <v>30.56</v>
      </c>
      <c r="H7554" s="12">
        <v>30.326118553364619</v>
      </c>
      <c r="I7554">
        <v>692144</v>
      </c>
      <c r="J7554">
        <v>2341</v>
      </c>
      <c r="K7554" s="12">
        <v>20990041</v>
      </c>
      <c r="L7554">
        <v>383539</v>
      </c>
      <c r="M7554">
        <v>55.41</v>
      </c>
      <c r="N7554">
        <v>0.7</v>
      </c>
      <c r="O7554">
        <v>0.56999999999999995</v>
      </c>
      <c r="P7554">
        <f xml:space="preserve"> IF(Stock_Info[[#This Row],[Close Price]] &gt; Stock_Info[[#This Row],[Open Price]], 1, 0)</f>
        <v>1</v>
      </c>
      <c r="Q7554" t="str">
        <f>IF(AND(Stock_Info[[#This Row],[% Deli. Qty to Traded Qty]]&gt;80,Stock_Info[[#This Row],[No. of Trades]]&lt;3000),"Unusual Day","")</f>
        <v/>
      </c>
      <c r="R7554" t="str">
        <f>IF(AND(Stock_Info[[#This Row],[Spread High-Low]] &lt; 10, Stock_Info[[#This Row],[% Deli. Qty to Traded Qty]] &gt; 90), "Good Day", "")</f>
        <v/>
      </c>
    </row>
    <row r="7555" spans="1:18">
      <c r="A7555" t="s">
        <v>70</v>
      </c>
      <c r="B7555" s="1">
        <v>45832</v>
      </c>
      <c r="C7555" s="1" t="str">
        <f>"WEEK" &amp;" " &amp;  INT((DAY(Stock_Info[[#This Row],[Date]])+WEEKDAY(DATE(YEAR(Stock_Info[[#This Row],[Date]]),MONTH(Stock_Info[[#This Row],[Date]]),1))-1)/7)+1</f>
        <v>WEEK 4</v>
      </c>
      <c r="D7555" s="12">
        <v>29.2</v>
      </c>
      <c r="E7555" s="12">
        <v>30.29</v>
      </c>
      <c r="F7555" s="12">
        <v>29.2</v>
      </c>
      <c r="G7555" s="12">
        <v>29.87</v>
      </c>
      <c r="H7555" s="12">
        <v>29.851309651832622</v>
      </c>
      <c r="I7555">
        <v>583972</v>
      </c>
      <c r="J7555">
        <v>2040</v>
      </c>
      <c r="K7555" s="12">
        <v>17432329</v>
      </c>
      <c r="L7555">
        <v>356791</v>
      </c>
      <c r="M7555">
        <v>61.1</v>
      </c>
      <c r="N7555">
        <v>1.0900000000000001</v>
      </c>
      <c r="O7555">
        <v>0.67</v>
      </c>
      <c r="P7555">
        <f xml:space="preserve"> IF(Stock_Info[[#This Row],[Close Price]] &gt; Stock_Info[[#This Row],[Open Price]], 1, 0)</f>
        <v>1</v>
      </c>
      <c r="Q7555" t="str">
        <f>IF(AND(Stock_Info[[#This Row],[% Deli. Qty to Traded Qty]]&gt;80,Stock_Info[[#This Row],[No. of Trades]]&lt;3000),"Unusual Day","")</f>
        <v/>
      </c>
      <c r="R7555" t="str">
        <f>IF(AND(Stock_Info[[#This Row],[Spread High-Low]] &lt; 10, Stock_Info[[#This Row],[% Deli. Qty to Traded Qty]] &gt; 90), "Good Day", "")</f>
        <v/>
      </c>
    </row>
    <row r="7556" spans="1:18">
      <c r="A7556" t="s">
        <v>70</v>
      </c>
      <c r="B7556" s="1">
        <v>45831</v>
      </c>
      <c r="C7556" s="1" t="str">
        <f>"WEEK" &amp;" " &amp;  INT((DAY(Stock_Info[[#This Row],[Date]])+WEEKDAY(DATE(YEAR(Stock_Info[[#This Row],[Date]]),MONTH(Stock_Info[[#This Row],[Date]]),1))-1)/7)+1</f>
        <v>WEEK 4</v>
      </c>
      <c r="D7556" s="12">
        <v>28.98</v>
      </c>
      <c r="E7556" s="12">
        <v>29.24</v>
      </c>
      <c r="F7556" s="12">
        <v>28.71</v>
      </c>
      <c r="G7556" s="12">
        <v>29.09</v>
      </c>
      <c r="H7556" s="12">
        <v>29.036222701773088</v>
      </c>
      <c r="I7556">
        <v>969889</v>
      </c>
      <c r="J7556">
        <v>2711</v>
      </c>
      <c r="K7556" s="12">
        <v>28161913</v>
      </c>
      <c r="L7556">
        <v>375752</v>
      </c>
      <c r="M7556">
        <v>38.74</v>
      </c>
      <c r="N7556">
        <v>0.53</v>
      </c>
      <c r="O7556">
        <v>0.11</v>
      </c>
      <c r="P7556">
        <f xml:space="preserve"> IF(Stock_Info[[#This Row],[Close Price]] &gt; Stock_Info[[#This Row],[Open Price]], 1, 0)</f>
        <v>1</v>
      </c>
      <c r="Q7556" t="str">
        <f>IF(AND(Stock_Info[[#This Row],[% Deli. Qty to Traded Qty]]&gt;80,Stock_Info[[#This Row],[No. of Trades]]&lt;3000),"Unusual Day","")</f>
        <v/>
      </c>
      <c r="R7556" t="str">
        <f>IF(AND(Stock_Info[[#This Row],[Spread High-Low]] &lt; 10, Stock_Info[[#This Row],[% Deli. Qty to Traded Qty]] &gt; 90), "Good Day", "")</f>
        <v/>
      </c>
    </row>
    <row r="7557" spans="1:18">
      <c r="A7557" t="s">
        <v>70</v>
      </c>
      <c r="B7557" s="1">
        <v>45828</v>
      </c>
      <c r="C7557" s="1" t="str">
        <f>"WEEK" &amp;" " &amp;  INT((DAY(Stock_Info[[#This Row],[Date]])+WEEKDAY(DATE(YEAR(Stock_Info[[#This Row],[Date]]),MONTH(Stock_Info[[#This Row],[Date]]),1))-1)/7)+1</f>
        <v>WEEK 3</v>
      </c>
      <c r="D7557" s="12">
        <v>29</v>
      </c>
      <c r="E7557" s="12">
        <v>29.58</v>
      </c>
      <c r="F7557" s="12">
        <v>28.88</v>
      </c>
      <c r="G7557" s="12">
        <v>29.22</v>
      </c>
      <c r="H7557" s="12">
        <v>29.220393821848823</v>
      </c>
      <c r="I7557">
        <v>722611</v>
      </c>
      <c r="J7557">
        <v>3346</v>
      </c>
      <c r="K7557" s="12">
        <v>21114978</v>
      </c>
      <c r="L7557">
        <v>252043</v>
      </c>
      <c r="M7557">
        <v>34.880000000000003</v>
      </c>
      <c r="N7557">
        <v>0.7</v>
      </c>
      <c r="O7557">
        <v>0.22</v>
      </c>
      <c r="P7557">
        <f xml:space="preserve"> IF(Stock_Info[[#This Row],[Close Price]] &gt; Stock_Info[[#This Row],[Open Price]], 1, 0)</f>
        <v>1</v>
      </c>
      <c r="Q7557" t="str">
        <f>IF(AND(Stock_Info[[#This Row],[% Deli. Qty to Traded Qty]]&gt;80,Stock_Info[[#This Row],[No. of Trades]]&lt;3000),"Unusual Day","")</f>
        <v/>
      </c>
      <c r="R7557" t="str">
        <f>IF(AND(Stock_Info[[#This Row],[Spread High-Low]] &lt; 10, Stock_Info[[#This Row],[% Deli. Qty to Traded Qty]] &gt; 90), "Good Day", "")</f>
        <v/>
      </c>
    </row>
    <row r="7558" spans="1:18">
      <c r="A7558" t="s">
        <v>70</v>
      </c>
      <c r="B7558" s="1">
        <v>45827</v>
      </c>
      <c r="C7558" s="1" t="str">
        <f>"WEEK" &amp;" " &amp;  INT((DAY(Stock_Info[[#This Row],[Date]])+WEEKDAY(DATE(YEAR(Stock_Info[[#This Row],[Date]]),MONTH(Stock_Info[[#This Row],[Date]]),1))-1)/7)+1</f>
        <v>WEEK 3</v>
      </c>
      <c r="D7558" s="12">
        <v>29.56</v>
      </c>
      <c r="E7558" s="12">
        <v>29.89</v>
      </c>
      <c r="F7558" s="12">
        <v>28.82</v>
      </c>
      <c r="G7558" s="12">
        <v>29</v>
      </c>
      <c r="H7558" s="12">
        <v>29.300669764496739</v>
      </c>
      <c r="I7558">
        <v>713833</v>
      </c>
      <c r="J7558">
        <v>3620</v>
      </c>
      <c r="K7558" s="12">
        <v>20915785</v>
      </c>
      <c r="L7558">
        <v>250165</v>
      </c>
      <c r="M7558">
        <v>35.049999999999997</v>
      </c>
      <c r="N7558">
        <v>1.07</v>
      </c>
      <c r="O7558">
        <v>-0.56000000000000005</v>
      </c>
      <c r="P7558">
        <f xml:space="preserve"> IF(Stock_Info[[#This Row],[Close Price]] &gt; Stock_Info[[#This Row],[Open Price]], 1, 0)</f>
        <v>0</v>
      </c>
      <c r="Q7558" t="str">
        <f>IF(AND(Stock_Info[[#This Row],[% Deli. Qty to Traded Qty]]&gt;80,Stock_Info[[#This Row],[No. of Trades]]&lt;3000),"Unusual Day","")</f>
        <v/>
      </c>
      <c r="R7558" t="str">
        <f>IF(AND(Stock_Info[[#This Row],[Spread High-Low]] &lt; 10, Stock_Info[[#This Row],[% Deli. Qty to Traded Qty]] &gt; 90), "Good Day", "")</f>
        <v/>
      </c>
    </row>
    <row r="7559" spans="1:18">
      <c r="A7559" t="s">
        <v>70</v>
      </c>
      <c r="B7559" s="1">
        <v>45826</v>
      </c>
      <c r="C7559" s="1" t="str">
        <f>"WEEK" &amp;" " &amp;  INT((DAY(Stock_Info[[#This Row],[Date]])+WEEKDAY(DATE(YEAR(Stock_Info[[#This Row],[Date]]),MONTH(Stock_Info[[#This Row],[Date]]),1))-1)/7)+1</f>
        <v>WEEK 3</v>
      </c>
      <c r="D7559" s="12">
        <v>29.76</v>
      </c>
      <c r="E7559" s="12">
        <v>30.07</v>
      </c>
      <c r="F7559" s="12">
        <v>29.54</v>
      </c>
      <c r="G7559" s="12">
        <v>29.63</v>
      </c>
      <c r="H7559" s="12">
        <v>29.782810862398435</v>
      </c>
      <c r="I7559">
        <v>458941</v>
      </c>
      <c r="J7559">
        <v>2241</v>
      </c>
      <c r="K7559" s="12">
        <v>13668553</v>
      </c>
      <c r="L7559">
        <v>213372</v>
      </c>
      <c r="M7559">
        <v>46.49</v>
      </c>
      <c r="N7559">
        <v>0.53</v>
      </c>
      <c r="O7559">
        <v>-0.13</v>
      </c>
      <c r="P7559">
        <f xml:space="preserve"> IF(Stock_Info[[#This Row],[Close Price]] &gt; Stock_Info[[#This Row],[Open Price]], 1, 0)</f>
        <v>0</v>
      </c>
      <c r="Q7559" t="str">
        <f>IF(AND(Stock_Info[[#This Row],[% Deli. Qty to Traded Qty]]&gt;80,Stock_Info[[#This Row],[No. of Trades]]&lt;3000),"Unusual Day","")</f>
        <v/>
      </c>
      <c r="R7559" t="str">
        <f>IF(AND(Stock_Info[[#This Row],[Spread High-Low]] &lt; 10, Stock_Info[[#This Row],[% Deli. Qty to Traded Qty]] &gt; 90), "Good Day", "")</f>
        <v/>
      </c>
    </row>
    <row r="7560" spans="1:18">
      <c r="A7560" t="s">
        <v>70</v>
      </c>
      <c r="B7560" s="1">
        <v>45825</v>
      </c>
      <c r="C7560" s="1" t="str">
        <f>"WEEK" &amp;" " &amp;  INT((DAY(Stock_Info[[#This Row],[Date]])+WEEKDAY(DATE(YEAR(Stock_Info[[#This Row],[Date]]),MONTH(Stock_Info[[#This Row],[Date]]),1))-1)/7)+1</f>
        <v>WEEK 3</v>
      </c>
      <c r="D7560" s="12">
        <v>29.78</v>
      </c>
      <c r="E7560" s="12">
        <v>30.36</v>
      </c>
      <c r="F7560" s="12">
        <v>29.7</v>
      </c>
      <c r="G7560" s="12">
        <v>29.78</v>
      </c>
      <c r="H7560" s="12">
        <v>29.932967862172596</v>
      </c>
      <c r="I7560">
        <v>1229828</v>
      </c>
      <c r="J7560">
        <v>6377</v>
      </c>
      <c r="K7560" s="12">
        <v>36812402</v>
      </c>
      <c r="L7560">
        <v>811768</v>
      </c>
      <c r="M7560">
        <v>66.010000000000005</v>
      </c>
      <c r="N7560">
        <v>0.66</v>
      </c>
      <c r="O7560">
        <v>0</v>
      </c>
      <c r="P7560">
        <f xml:space="preserve"> IF(Stock_Info[[#This Row],[Close Price]] &gt; Stock_Info[[#This Row],[Open Price]], 1, 0)</f>
        <v>0</v>
      </c>
      <c r="Q7560" t="str">
        <f>IF(AND(Stock_Info[[#This Row],[% Deli. Qty to Traded Qty]]&gt;80,Stock_Info[[#This Row],[No. of Trades]]&lt;3000),"Unusual Day","")</f>
        <v/>
      </c>
      <c r="R7560" t="str">
        <f>IF(AND(Stock_Info[[#This Row],[Spread High-Low]] &lt; 10, Stock_Info[[#This Row],[% Deli. Qty to Traded Qty]] &gt; 90), "Good Day", "")</f>
        <v/>
      </c>
    </row>
    <row r="7561" spans="1:18">
      <c r="A7561" t="s">
        <v>70</v>
      </c>
      <c r="B7561" s="1">
        <v>45824</v>
      </c>
      <c r="C7561" s="1" t="str">
        <f>"WEEK" &amp;" " &amp;  INT((DAY(Stock_Info[[#This Row],[Date]])+WEEKDAY(DATE(YEAR(Stock_Info[[#This Row],[Date]]),MONTH(Stock_Info[[#This Row],[Date]]),1))-1)/7)+1</f>
        <v>WEEK 3</v>
      </c>
      <c r="D7561" s="12">
        <v>29.84</v>
      </c>
      <c r="E7561" s="12">
        <v>30.29</v>
      </c>
      <c r="F7561" s="12">
        <v>29.15</v>
      </c>
      <c r="G7561" s="12">
        <v>29.8</v>
      </c>
      <c r="H7561" s="12">
        <v>29.650321206385712</v>
      </c>
      <c r="I7561">
        <v>1567061</v>
      </c>
      <c r="J7561">
        <v>11923</v>
      </c>
      <c r="K7561" s="12">
        <v>46463862</v>
      </c>
      <c r="L7561">
        <v>839780</v>
      </c>
      <c r="M7561">
        <v>53.59</v>
      </c>
      <c r="N7561">
        <v>1.1399999999999999</v>
      </c>
      <c r="O7561">
        <v>-0.04</v>
      </c>
      <c r="P7561">
        <f xml:space="preserve"> IF(Stock_Info[[#This Row],[Close Price]] &gt; Stock_Info[[#This Row],[Open Price]], 1, 0)</f>
        <v>0</v>
      </c>
      <c r="Q7561" t="str">
        <f>IF(AND(Stock_Info[[#This Row],[% Deli. Qty to Traded Qty]]&gt;80,Stock_Info[[#This Row],[No. of Trades]]&lt;3000),"Unusual Day","")</f>
        <v/>
      </c>
      <c r="R7561" t="str">
        <f>IF(AND(Stock_Info[[#This Row],[Spread High-Low]] &lt; 10, Stock_Info[[#This Row],[% Deli. Qty to Traded Qty]] &gt; 90), "Good Day", "")</f>
        <v/>
      </c>
    </row>
    <row r="7562" spans="1:18">
      <c r="A7562" t="s">
        <v>70</v>
      </c>
      <c r="B7562" s="1">
        <v>45821</v>
      </c>
      <c r="C7562" s="1" t="str">
        <f>"WEEK" &amp;" " &amp;  INT((DAY(Stock_Info[[#This Row],[Date]])+WEEKDAY(DATE(YEAR(Stock_Info[[#This Row],[Date]]),MONTH(Stock_Info[[#This Row],[Date]]),1))-1)/7)+1</f>
        <v>WEEK 2</v>
      </c>
      <c r="D7562" s="12">
        <v>29.41</v>
      </c>
      <c r="E7562" s="12">
        <v>30.32</v>
      </c>
      <c r="F7562" s="12">
        <v>28.69</v>
      </c>
      <c r="G7562" s="12">
        <v>30.19</v>
      </c>
      <c r="H7562" s="12">
        <v>29.731007863414593</v>
      </c>
      <c r="I7562">
        <v>1439451</v>
      </c>
      <c r="J7562">
        <v>3997</v>
      </c>
      <c r="K7562" s="12">
        <v>42796329</v>
      </c>
      <c r="L7562">
        <v>615604</v>
      </c>
      <c r="M7562">
        <v>42.77</v>
      </c>
      <c r="N7562">
        <v>1.63</v>
      </c>
      <c r="O7562">
        <v>0.78</v>
      </c>
      <c r="P7562">
        <f xml:space="preserve"> IF(Stock_Info[[#This Row],[Close Price]] &gt; Stock_Info[[#This Row],[Open Price]], 1, 0)</f>
        <v>1</v>
      </c>
      <c r="Q7562" t="str">
        <f>IF(AND(Stock_Info[[#This Row],[% Deli. Qty to Traded Qty]]&gt;80,Stock_Info[[#This Row],[No. of Trades]]&lt;3000),"Unusual Day","")</f>
        <v/>
      </c>
      <c r="R7562" t="str">
        <f>IF(AND(Stock_Info[[#This Row],[Spread High-Low]] &lt; 10, Stock_Info[[#This Row],[% Deli. Qty to Traded Qty]] &gt; 90), "Good Day", "")</f>
        <v/>
      </c>
    </row>
    <row r="7563" spans="1:18">
      <c r="A7563" t="s">
        <v>70</v>
      </c>
      <c r="B7563" s="1">
        <v>45820</v>
      </c>
      <c r="C7563" s="1" t="str">
        <f>"WEEK" &amp;" " &amp;  INT((DAY(Stock_Info[[#This Row],[Date]])+WEEKDAY(DATE(YEAR(Stock_Info[[#This Row],[Date]]),MONTH(Stock_Info[[#This Row],[Date]]),1))-1)/7)+1</f>
        <v>WEEK 2</v>
      </c>
      <c r="D7563" s="12">
        <v>30.86</v>
      </c>
      <c r="E7563" s="12">
        <v>30.93</v>
      </c>
      <c r="F7563" s="12">
        <v>29.67</v>
      </c>
      <c r="G7563" s="12">
        <v>29.85</v>
      </c>
      <c r="H7563" s="12">
        <v>30.27625320700372</v>
      </c>
      <c r="I7563">
        <v>1560257</v>
      </c>
      <c r="J7563">
        <v>3767</v>
      </c>
      <c r="K7563" s="12">
        <v>47238736</v>
      </c>
      <c r="L7563">
        <v>491339</v>
      </c>
      <c r="M7563">
        <v>31.49</v>
      </c>
      <c r="N7563">
        <v>1.26</v>
      </c>
      <c r="O7563">
        <v>-1.01</v>
      </c>
      <c r="P7563">
        <f xml:space="preserve"> IF(Stock_Info[[#This Row],[Close Price]] &gt; Stock_Info[[#This Row],[Open Price]], 1, 0)</f>
        <v>0</v>
      </c>
      <c r="Q7563" t="str">
        <f>IF(AND(Stock_Info[[#This Row],[% Deli. Qty to Traded Qty]]&gt;80,Stock_Info[[#This Row],[No. of Trades]]&lt;3000),"Unusual Day","")</f>
        <v/>
      </c>
      <c r="R7563" t="str">
        <f>IF(AND(Stock_Info[[#This Row],[Spread High-Low]] &lt; 10, Stock_Info[[#This Row],[% Deli. Qty to Traded Qty]] &gt; 90), "Good Day", "")</f>
        <v/>
      </c>
    </row>
    <row r="7564" spans="1:18">
      <c r="A7564" t="s">
        <v>70</v>
      </c>
      <c r="B7564" s="1">
        <v>45819</v>
      </c>
      <c r="C7564" s="1" t="str">
        <f>"WEEK" &amp;" " &amp;  INT((DAY(Stock_Info[[#This Row],[Date]])+WEEKDAY(DATE(YEAR(Stock_Info[[#This Row],[Date]]),MONTH(Stock_Info[[#This Row],[Date]]),1))-1)/7)+1</f>
        <v>WEEK 2</v>
      </c>
      <c r="D7564" s="12">
        <v>30.92</v>
      </c>
      <c r="E7564" s="12">
        <v>31.2</v>
      </c>
      <c r="F7564" s="12">
        <v>30.41</v>
      </c>
      <c r="G7564" s="12">
        <v>30.77</v>
      </c>
      <c r="H7564" s="12">
        <v>30.813838061470975</v>
      </c>
      <c r="I7564">
        <v>2925641</v>
      </c>
      <c r="J7564">
        <v>9028</v>
      </c>
      <c r="K7564" s="12">
        <v>90150228</v>
      </c>
      <c r="L7564">
        <v>1536692</v>
      </c>
      <c r="M7564">
        <v>52.52</v>
      </c>
      <c r="N7564">
        <v>0.79</v>
      </c>
      <c r="O7564">
        <v>-0.15</v>
      </c>
      <c r="P7564">
        <f xml:space="preserve"> IF(Stock_Info[[#This Row],[Close Price]] &gt; Stock_Info[[#This Row],[Open Price]], 1, 0)</f>
        <v>0</v>
      </c>
      <c r="Q7564" t="str">
        <f>IF(AND(Stock_Info[[#This Row],[% Deli. Qty to Traded Qty]]&gt;80,Stock_Info[[#This Row],[No. of Trades]]&lt;3000),"Unusual Day","")</f>
        <v/>
      </c>
      <c r="R7564" t="str">
        <f>IF(AND(Stock_Info[[#This Row],[Spread High-Low]] &lt; 10, Stock_Info[[#This Row],[% Deli. Qty to Traded Qty]] &gt; 90), "Good Day", "")</f>
        <v/>
      </c>
    </row>
    <row r="7565" spans="1:18">
      <c r="A7565" t="s">
        <v>70</v>
      </c>
      <c r="B7565" s="1">
        <v>45818</v>
      </c>
      <c r="C7565" s="1" t="str">
        <f>"WEEK" &amp;" " &amp;  INT((DAY(Stock_Info[[#This Row],[Date]])+WEEKDAY(DATE(YEAR(Stock_Info[[#This Row],[Date]]),MONTH(Stock_Info[[#This Row],[Date]]),1))-1)/7)+1</f>
        <v>WEEK 2</v>
      </c>
      <c r="D7565" s="12">
        <v>30.61</v>
      </c>
      <c r="E7565" s="12">
        <v>31.16</v>
      </c>
      <c r="F7565" s="12">
        <v>30.5</v>
      </c>
      <c r="G7565" s="12">
        <v>30.76</v>
      </c>
      <c r="H7565" s="12">
        <v>30.755647572011114</v>
      </c>
      <c r="I7565">
        <v>4924240</v>
      </c>
      <c r="J7565">
        <v>11097</v>
      </c>
      <c r="K7565" s="12">
        <v>151448190</v>
      </c>
      <c r="L7565">
        <v>2059762</v>
      </c>
      <c r="M7565">
        <v>41.83</v>
      </c>
      <c r="N7565">
        <v>0.66</v>
      </c>
      <c r="O7565">
        <v>0.15</v>
      </c>
      <c r="P7565">
        <f xml:space="preserve"> IF(Stock_Info[[#This Row],[Close Price]] &gt; Stock_Info[[#This Row],[Open Price]], 1, 0)</f>
        <v>1</v>
      </c>
      <c r="Q7565" t="str">
        <f>IF(AND(Stock_Info[[#This Row],[% Deli. Qty to Traded Qty]]&gt;80,Stock_Info[[#This Row],[No. of Trades]]&lt;3000),"Unusual Day","")</f>
        <v/>
      </c>
      <c r="R7565" t="str">
        <f>IF(AND(Stock_Info[[#This Row],[Spread High-Low]] &lt; 10, Stock_Info[[#This Row],[% Deli. Qty to Traded Qty]] &gt; 90), "Good Day", "")</f>
        <v/>
      </c>
    </row>
    <row r="7566" spans="1:18">
      <c r="A7566" t="s">
        <v>70</v>
      </c>
      <c r="B7566" s="1">
        <v>45817</v>
      </c>
      <c r="C7566" s="1" t="str">
        <f>"WEEK" &amp;" " &amp;  INT((DAY(Stock_Info[[#This Row],[Date]])+WEEKDAY(DATE(YEAR(Stock_Info[[#This Row],[Date]]),MONTH(Stock_Info[[#This Row],[Date]]),1))-1)/7)+1</f>
        <v>WEEK 2</v>
      </c>
      <c r="D7566" s="12">
        <v>29.3</v>
      </c>
      <c r="E7566" s="12">
        <v>30.56</v>
      </c>
      <c r="F7566" s="12">
        <v>29.3</v>
      </c>
      <c r="G7566" s="12">
        <v>30.44</v>
      </c>
      <c r="H7566" s="12">
        <v>30.075763452020858</v>
      </c>
      <c r="I7566">
        <v>5200687</v>
      </c>
      <c r="J7566">
        <v>12753</v>
      </c>
      <c r="K7566" s="12">
        <v>156414632</v>
      </c>
      <c r="L7566">
        <v>3899245</v>
      </c>
      <c r="M7566">
        <v>74.98</v>
      </c>
      <c r="N7566">
        <v>1.26</v>
      </c>
      <c r="O7566">
        <v>1.1399999999999999</v>
      </c>
      <c r="P7566">
        <f xml:space="preserve"> IF(Stock_Info[[#This Row],[Close Price]] &gt; Stock_Info[[#This Row],[Open Price]], 1, 0)</f>
        <v>1</v>
      </c>
      <c r="Q7566" t="str">
        <f>IF(AND(Stock_Info[[#This Row],[% Deli. Qty to Traded Qty]]&gt;80,Stock_Info[[#This Row],[No. of Trades]]&lt;3000),"Unusual Day","")</f>
        <v/>
      </c>
      <c r="R7566" t="str">
        <f>IF(AND(Stock_Info[[#This Row],[Spread High-Low]] &lt; 10, Stock_Info[[#This Row],[% Deli. Qty to Traded Qty]] &gt; 90), "Good Day", "")</f>
        <v/>
      </c>
    </row>
    <row r="7567" spans="1:18">
      <c r="A7567" t="s">
        <v>70</v>
      </c>
      <c r="B7567" s="1">
        <v>45814</v>
      </c>
      <c r="C7567" s="1" t="str">
        <f>"WEEK" &amp;" " &amp;  INT((DAY(Stock_Info[[#This Row],[Date]])+WEEKDAY(DATE(YEAR(Stock_Info[[#This Row],[Date]]),MONTH(Stock_Info[[#This Row],[Date]]),1))-1)/7)+1</f>
        <v>WEEK 1</v>
      </c>
      <c r="D7567" s="12">
        <v>29.2</v>
      </c>
      <c r="E7567" s="12">
        <v>29.58</v>
      </c>
      <c r="F7567" s="12">
        <v>28.89</v>
      </c>
      <c r="G7567" s="12">
        <v>29.16</v>
      </c>
      <c r="H7567" s="12">
        <v>29.2480783326505</v>
      </c>
      <c r="I7567">
        <v>2499392</v>
      </c>
      <c r="J7567">
        <v>6845</v>
      </c>
      <c r="K7567" s="12">
        <v>73102413</v>
      </c>
      <c r="L7567">
        <v>1364156</v>
      </c>
      <c r="M7567">
        <v>54.58</v>
      </c>
      <c r="N7567">
        <v>0.69</v>
      </c>
      <c r="O7567">
        <v>-0.04</v>
      </c>
      <c r="P7567">
        <f xml:space="preserve"> IF(Stock_Info[[#This Row],[Close Price]] &gt; Stock_Info[[#This Row],[Open Price]], 1, 0)</f>
        <v>0</v>
      </c>
      <c r="Q7567" t="str">
        <f>IF(AND(Stock_Info[[#This Row],[% Deli. Qty to Traded Qty]]&gt;80,Stock_Info[[#This Row],[No. of Trades]]&lt;3000),"Unusual Day","")</f>
        <v/>
      </c>
      <c r="R7567" t="str">
        <f>IF(AND(Stock_Info[[#This Row],[Spread High-Low]] &lt; 10, Stock_Info[[#This Row],[% Deli. Qty to Traded Qty]] &gt; 90), "Good Day", "")</f>
        <v/>
      </c>
    </row>
    <row r="7568" spans="1:18">
      <c r="A7568" t="s">
        <v>70</v>
      </c>
      <c r="B7568" s="1">
        <v>45813</v>
      </c>
      <c r="C7568" s="1" t="str">
        <f>"WEEK" &amp;" " &amp;  INT((DAY(Stock_Info[[#This Row],[Date]])+WEEKDAY(DATE(YEAR(Stock_Info[[#This Row],[Date]]),MONTH(Stock_Info[[#This Row],[Date]]),1))-1)/7)+1</f>
        <v>WEEK 1</v>
      </c>
      <c r="D7568" s="12">
        <v>29.4</v>
      </c>
      <c r="E7568" s="12">
        <v>29.58</v>
      </c>
      <c r="F7568" s="12">
        <v>29.09</v>
      </c>
      <c r="G7568" s="12">
        <v>29.16</v>
      </c>
      <c r="H7568" s="12">
        <v>29.320756836293995</v>
      </c>
      <c r="I7568">
        <v>1246399</v>
      </c>
      <c r="J7568">
        <v>5930</v>
      </c>
      <c r="K7568" s="12">
        <v>36545362</v>
      </c>
      <c r="L7568">
        <v>726291</v>
      </c>
      <c r="M7568">
        <v>58.27</v>
      </c>
      <c r="N7568">
        <v>0.49</v>
      </c>
      <c r="O7568">
        <v>-0.24</v>
      </c>
      <c r="P7568">
        <f xml:space="preserve"> IF(Stock_Info[[#This Row],[Close Price]] &gt; Stock_Info[[#This Row],[Open Price]], 1, 0)</f>
        <v>0</v>
      </c>
      <c r="Q7568" t="str">
        <f>IF(AND(Stock_Info[[#This Row],[% Deli. Qty to Traded Qty]]&gt;80,Stock_Info[[#This Row],[No. of Trades]]&lt;3000),"Unusual Day","")</f>
        <v/>
      </c>
      <c r="R7568" t="str">
        <f>IF(AND(Stock_Info[[#This Row],[Spread High-Low]] &lt; 10, Stock_Info[[#This Row],[% Deli. Qty to Traded Qty]] &gt; 90), "Good Day", "")</f>
        <v/>
      </c>
    </row>
    <row r="7569" spans="1:18">
      <c r="A7569" t="s">
        <v>70</v>
      </c>
      <c r="B7569" s="1">
        <v>45812</v>
      </c>
      <c r="C7569" s="1" t="str">
        <f>"WEEK" &amp;" " &amp;  INT((DAY(Stock_Info[[#This Row],[Date]])+WEEKDAY(DATE(YEAR(Stock_Info[[#This Row],[Date]]),MONTH(Stock_Info[[#This Row],[Date]]),1))-1)/7)+1</f>
        <v>WEEK 1</v>
      </c>
      <c r="D7569" s="12">
        <v>29.65</v>
      </c>
      <c r="E7569" s="12">
        <v>29.65</v>
      </c>
      <c r="F7569" s="12">
        <v>29.23</v>
      </c>
      <c r="G7569" s="12">
        <v>29.28</v>
      </c>
      <c r="H7569" s="12">
        <v>29.41537167679143</v>
      </c>
      <c r="I7569">
        <v>612360</v>
      </c>
      <c r="J7569">
        <v>2256</v>
      </c>
      <c r="K7569" s="12">
        <v>18012797</v>
      </c>
      <c r="L7569">
        <v>219311</v>
      </c>
      <c r="M7569">
        <v>35.81</v>
      </c>
      <c r="N7569">
        <v>0.42</v>
      </c>
      <c r="O7569">
        <v>-0.37</v>
      </c>
      <c r="P7569">
        <f xml:space="preserve"> IF(Stock_Info[[#This Row],[Close Price]] &gt; Stock_Info[[#This Row],[Open Price]], 1, 0)</f>
        <v>0</v>
      </c>
      <c r="Q7569" t="str">
        <f>IF(AND(Stock_Info[[#This Row],[% Deli. Qty to Traded Qty]]&gt;80,Stock_Info[[#This Row],[No. of Trades]]&lt;3000),"Unusual Day","")</f>
        <v/>
      </c>
      <c r="R7569" t="str">
        <f>IF(AND(Stock_Info[[#This Row],[Spread High-Low]] &lt; 10, Stock_Info[[#This Row],[% Deli. Qty to Traded Qty]] &gt; 90), "Good Day", "")</f>
        <v/>
      </c>
    </row>
    <row r="7570" spans="1:18">
      <c r="A7570" t="s">
        <v>70</v>
      </c>
      <c r="B7570" s="1">
        <v>45811</v>
      </c>
      <c r="C7570" s="1" t="str">
        <f>"WEEK" &amp;" " &amp;  INT((DAY(Stock_Info[[#This Row],[Date]])+WEEKDAY(DATE(YEAR(Stock_Info[[#This Row],[Date]]),MONTH(Stock_Info[[#This Row],[Date]]),1))-1)/7)+1</f>
        <v>WEEK 1</v>
      </c>
      <c r="D7570" s="12">
        <v>29.54</v>
      </c>
      <c r="E7570" s="12">
        <v>29.85</v>
      </c>
      <c r="F7570" s="12">
        <v>29.4</v>
      </c>
      <c r="G7570" s="12">
        <v>29.46</v>
      </c>
      <c r="H7570" s="12">
        <v>29.591053622207788</v>
      </c>
      <c r="I7570">
        <v>1327174</v>
      </c>
      <c r="J7570">
        <v>3773</v>
      </c>
      <c r="K7570" s="12">
        <v>39272477</v>
      </c>
      <c r="L7570">
        <v>856438</v>
      </c>
      <c r="M7570">
        <v>64.53</v>
      </c>
      <c r="N7570">
        <v>0.45</v>
      </c>
      <c r="O7570">
        <v>-0.08</v>
      </c>
      <c r="P7570">
        <f xml:space="preserve"> IF(Stock_Info[[#This Row],[Close Price]] &gt; Stock_Info[[#This Row],[Open Price]], 1, 0)</f>
        <v>0</v>
      </c>
      <c r="Q7570" t="str">
        <f>IF(AND(Stock_Info[[#This Row],[% Deli. Qty to Traded Qty]]&gt;80,Stock_Info[[#This Row],[No. of Trades]]&lt;3000),"Unusual Day","")</f>
        <v/>
      </c>
      <c r="R7570" t="str">
        <f>IF(AND(Stock_Info[[#This Row],[Spread High-Low]] &lt; 10, Stock_Info[[#This Row],[% Deli. Qty to Traded Qty]] &gt; 90), "Good Day", "")</f>
        <v/>
      </c>
    </row>
    <row r="7571" spans="1:18">
      <c r="A7571" t="s">
        <v>70</v>
      </c>
      <c r="B7571" s="1">
        <v>45810</v>
      </c>
      <c r="C7571" s="1" t="str">
        <f>"WEEK" &amp;" " &amp;  INT((DAY(Stock_Info[[#This Row],[Date]])+WEEKDAY(DATE(YEAR(Stock_Info[[#This Row],[Date]]),MONTH(Stock_Info[[#This Row],[Date]]),1))-1)/7)+1</f>
        <v>WEEK 1</v>
      </c>
      <c r="D7571" s="12">
        <v>29.23</v>
      </c>
      <c r="E7571" s="12">
        <v>30.19</v>
      </c>
      <c r="F7571" s="12">
        <v>29.04</v>
      </c>
      <c r="G7571" s="12">
        <v>29.63</v>
      </c>
      <c r="H7571" s="12">
        <v>29.667110086900575</v>
      </c>
      <c r="I7571">
        <v>3609067</v>
      </c>
      <c r="J7571">
        <v>11039</v>
      </c>
      <c r="K7571" s="12">
        <v>107070588</v>
      </c>
      <c r="L7571">
        <v>2043694</v>
      </c>
      <c r="M7571">
        <v>56.63</v>
      </c>
      <c r="N7571">
        <v>1.1499999999999999</v>
      </c>
      <c r="O7571">
        <v>0.4</v>
      </c>
      <c r="P7571">
        <f xml:space="preserve"> IF(Stock_Info[[#This Row],[Close Price]] &gt; Stock_Info[[#This Row],[Open Price]], 1, 0)</f>
        <v>1</v>
      </c>
      <c r="Q7571" t="str">
        <f>IF(AND(Stock_Info[[#This Row],[% Deli. Qty to Traded Qty]]&gt;80,Stock_Info[[#This Row],[No. of Trades]]&lt;3000),"Unusual Day","")</f>
        <v/>
      </c>
      <c r="R7571" t="str">
        <f>IF(AND(Stock_Info[[#This Row],[Spread High-Low]] &lt; 10, Stock_Info[[#This Row],[% Deli. Qty to Traded Qty]] &gt; 90), "Good Day", "")</f>
        <v/>
      </c>
    </row>
    <row r="7572" spans="1:18">
      <c r="A7572" t="s">
        <v>70</v>
      </c>
      <c r="B7572" s="1">
        <v>45807</v>
      </c>
      <c r="C7572" s="1" t="str">
        <f>"WEEK" &amp;" " &amp;  INT((DAY(Stock_Info[[#This Row],[Date]])+WEEKDAY(DATE(YEAR(Stock_Info[[#This Row],[Date]]),MONTH(Stock_Info[[#This Row],[Date]]),1))-1)/7)+1</f>
        <v>WEEK 5</v>
      </c>
      <c r="D7572" s="12">
        <v>28.37</v>
      </c>
      <c r="E7572" s="12">
        <v>29.95</v>
      </c>
      <c r="F7572" s="12">
        <v>28.2</v>
      </c>
      <c r="G7572" s="12">
        <v>29.49</v>
      </c>
      <c r="H7572" s="12">
        <v>29.23045306329114</v>
      </c>
      <c r="I7572">
        <v>4937500</v>
      </c>
      <c r="J7572">
        <v>10625</v>
      </c>
      <c r="K7572" s="12">
        <v>144325362</v>
      </c>
      <c r="L7572">
        <v>2768137</v>
      </c>
      <c r="M7572">
        <v>56.06</v>
      </c>
      <c r="N7572">
        <v>1.75</v>
      </c>
      <c r="O7572">
        <v>1.1200000000000001</v>
      </c>
      <c r="P7572">
        <f xml:space="preserve"> IF(Stock_Info[[#This Row],[Close Price]] &gt; Stock_Info[[#This Row],[Open Price]], 1, 0)</f>
        <v>1</v>
      </c>
      <c r="Q7572" t="str">
        <f>IF(AND(Stock_Info[[#This Row],[% Deli. Qty to Traded Qty]]&gt;80,Stock_Info[[#This Row],[No. of Trades]]&lt;3000),"Unusual Day","")</f>
        <v/>
      </c>
      <c r="R7572" t="str">
        <f>IF(AND(Stock_Info[[#This Row],[Spread High-Low]] &lt; 10, Stock_Info[[#This Row],[% Deli. Qty to Traded Qty]] &gt; 90), "Good Day", "")</f>
        <v/>
      </c>
    </row>
    <row r="7573" spans="1:18">
      <c r="A7573" t="s">
        <v>70</v>
      </c>
      <c r="B7573" s="1">
        <v>45806</v>
      </c>
      <c r="C7573" s="1" t="str">
        <f>"WEEK" &amp;" " &amp;  INT((DAY(Stock_Info[[#This Row],[Date]])+WEEKDAY(DATE(YEAR(Stock_Info[[#This Row],[Date]]),MONTH(Stock_Info[[#This Row],[Date]]),1))-1)/7)+1</f>
        <v>WEEK 5</v>
      </c>
      <c r="D7573" s="12">
        <v>29.01</v>
      </c>
      <c r="E7573" s="12">
        <v>29.07</v>
      </c>
      <c r="F7573" s="12">
        <v>28.25</v>
      </c>
      <c r="G7573" s="12">
        <v>28.37</v>
      </c>
      <c r="H7573" s="12">
        <v>28.470767820721349</v>
      </c>
      <c r="I7573">
        <v>619728</v>
      </c>
      <c r="J7573">
        <v>2402</v>
      </c>
      <c r="K7573" s="12">
        <v>17644132</v>
      </c>
      <c r="L7573">
        <v>288158</v>
      </c>
      <c r="M7573">
        <v>46.5</v>
      </c>
      <c r="N7573">
        <v>0.82</v>
      </c>
      <c r="O7573">
        <v>-0.64</v>
      </c>
      <c r="P7573">
        <f xml:space="preserve"> IF(Stock_Info[[#This Row],[Close Price]] &gt; Stock_Info[[#This Row],[Open Price]], 1, 0)</f>
        <v>0</v>
      </c>
      <c r="Q7573" t="str">
        <f>IF(AND(Stock_Info[[#This Row],[% Deli. Qty to Traded Qty]]&gt;80,Stock_Info[[#This Row],[No. of Trades]]&lt;3000),"Unusual Day","")</f>
        <v/>
      </c>
      <c r="R7573" t="str">
        <f>IF(AND(Stock_Info[[#This Row],[Spread High-Low]] &lt; 10, Stock_Info[[#This Row],[% Deli. Qty to Traded Qty]] &gt; 90), "Good Day", "")</f>
        <v/>
      </c>
    </row>
    <row r="7574" spans="1:18">
      <c r="A7574" t="s">
        <v>70</v>
      </c>
      <c r="B7574" s="1">
        <v>45805</v>
      </c>
      <c r="C7574" s="1" t="str">
        <f>"WEEK" &amp;" " &amp;  INT((DAY(Stock_Info[[#This Row],[Date]])+WEEKDAY(DATE(YEAR(Stock_Info[[#This Row],[Date]]),MONTH(Stock_Info[[#This Row],[Date]]),1))-1)/7)+1</f>
        <v>WEEK 5</v>
      </c>
      <c r="D7574" s="12">
        <v>28.99</v>
      </c>
      <c r="E7574" s="12">
        <v>29.14</v>
      </c>
      <c r="F7574" s="12">
        <v>28.76</v>
      </c>
      <c r="G7574" s="12">
        <v>28.84</v>
      </c>
      <c r="H7574" s="12">
        <v>28.964136757952033</v>
      </c>
      <c r="I7574">
        <v>1322775</v>
      </c>
      <c r="J7574">
        <v>5614</v>
      </c>
      <c r="K7574" s="12">
        <v>38313036</v>
      </c>
      <c r="L7574">
        <v>930170</v>
      </c>
      <c r="M7574">
        <v>70.319999999999993</v>
      </c>
      <c r="N7574">
        <v>0.38</v>
      </c>
      <c r="O7574">
        <v>-0.15</v>
      </c>
      <c r="P7574">
        <f xml:space="preserve"> IF(Stock_Info[[#This Row],[Close Price]] &gt; Stock_Info[[#This Row],[Open Price]], 1, 0)</f>
        <v>0</v>
      </c>
      <c r="Q7574" t="str">
        <f>IF(AND(Stock_Info[[#This Row],[% Deli. Qty to Traded Qty]]&gt;80,Stock_Info[[#This Row],[No. of Trades]]&lt;3000),"Unusual Day","")</f>
        <v/>
      </c>
      <c r="R7574" t="str">
        <f>IF(AND(Stock_Info[[#This Row],[Spread High-Low]] &lt; 10, Stock_Info[[#This Row],[% Deli. Qty to Traded Qty]] &gt; 90), "Good Day", "")</f>
        <v/>
      </c>
    </row>
    <row r="7575" spans="1:18">
      <c r="A7575" t="s">
        <v>70</v>
      </c>
      <c r="B7575" s="1">
        <v>45804</v>
      </c>
      <c r="C7575" s="1" t="str">
        <f>"WEEK" &amp;" " &amp;  INT((DAY(Stock_Info[[#This Row],[Date]])+WEEKDAY(DATE(YEAR(Stock_Info[[#This Row],[Date]]),MONTH(Stock_Info[[#This Row],[Date]]),1))-1)/7)+1</f>
        <v>WEEK 5</v>
      </c>
      <c r="D7575" s="12">
        <v>28.97</v>
      </c>
      <c r="E7575" s="12">
        <v>29.1</v>
      </c>
      <c r="F7575" s="12">
        <v>28.72</v>
      </c>
      <c r="G7575" s="12">
        <v>28.96</v>
      </c>
      <c r="H7575" s="12">
        <v>28.912083185094271</v>
      </c>
      <c r="I7575">
        <v>1425063</v>
      </c>
      <c r="J7575">
        <v>5513</v>
      </c>
      <c r="K7575" s="12">
        <v>41201540</v>
      </c>
      <c r="L7575">
        <v>857798</v>
      </c>
      <c r="M7575">
        <v>60.19</v>
      </c>
      <c r="N7575">
        <v>0.38</v>
      </c>
      <c r="O7575">
        <v>-0.01</v>
      </c>
      <c r="P7575">
        <f xml:space="preserve"> IF(Stock_Info[[#This Row],[Close Price]] &gt; Stock_Info[[#This Row],[Open Price]], 1, 0)</f>
        <v>0</v>
      </c>
      <c r="Q7575" t="str">
        <f>IF(AND(Stock_Info[[#This Row],[% Deli. Qty to Traded Qty]]&gt;80,Stock_Info[[#This Row],[No. of Trades]]&lt;3000),"Unusual Day","")</f>
        <v/>
      </c>
      <c r="R7575" t="str">
        <f>IF(AND(Stock_Info[[#This Row],[Spread High-Low]] &lt; 10, Stock_Info[[#This Row],[% Deli. Qty to Traded Qty]] &gt; 90), "Good Day", "")</f>
        <v/>
      </c>
    </row>
    <row r="7576" spans="1:18">
      <c r="A7576" t="s">
        <v>70</v>
      </c>
      <c r="B7576" s="1">
        <v>45803</v>
      </c>
      <c r="C7576" s="1" t="str">
        <f>"WEEK" &amp;" " &amp;  INT((DAY(Stock_Info[[#This Row],[Date]])+WEEKDAY(DATE(YEAR(Stock_Info[[#This Row],[Date]]),MONTH(Stock_Info[[#This Row],[Date]]),1))-1)/7)+1</f>
        <v>WEEK 5</v>
      </c>
      <c r="D7576" s="12">
        <v>28.83</v>
      </c>
      <c r="E7576" s="12">
        <v>29.17</v>
      </c>
      <c r="F7576" s="12">
        <v>28.74</v>
      </c>
      <c r="G7576" s="12">
        <v>28.96</v>
      </c>
      <c r="H7576" s="12">
        <v>28.942780309659756</v>
      </c>
      <c r="I7576">
        <v>923336</v>
      </c>
      <c r="J7576">
        <v>3509</v>
      </c>
      <c r="K7576" s="12">
        <v>26723911</v>
      </c>
      <c r="L7576">
        <v>414939</v>
      </c>
      <c r="M7576">
        <v>44.94</v>
      </c>
      <c r="N7576">
        <v>0.43</v>
      </c>
      <c r="O7576">
        <v>0.13</v>
      </c>
      <c r="P7576">
        <f xml:space="preserve"> IF(Stock_Info[[#This Row],[Close Price]] &gt; Stock_Info[[#This Row],[Open Price]], 1, 0)</f>
        <v>1</v>
      </c>
      <c r="Q7576" t="str">
        <f>IF(AND(Stock_Info[[#This Row],[% Deli. Qty to Traded Qty]]&gt;80,Stock_Info[[#This Row],[No. of Trades]]&lt;3000),"Unusual Day","")</f>
        <v/>
      </c>
      <c r="R7576" t="str">
        <f>IF(AND(Stock_Info[[#This Row],[Spread High-Low]] &lt; 10, Stock_Info[[#This Row],[% Deli. Qty to Traded Qty]] &gt; 90), "Good Day", "")</f>
        <v/>
      </c>
    </row>
    <row r="7577" spans="1:18">
      <c r="A7577" t="s">
        <v>70</v>
      </c>
      <c r="B7577" s="1">
        <v>45800</v>
      </c>
      <c r="C7577" s="1" t="str">
        <f>"WEEK" &amp;" " &amp;  INT((DAY(Stock_Info[[#This Row],[Date]])+WEEKDAY(DATE(YEAR(Stock_Info[[#This Row],[Date]]),MONTH(Stock_Info[[#This Row],[Date]]),1))-1)/7)+1</f>
        <v>WEEK 4</v>
      </c>
      <c r="D7577" s="12">
        <v>28.58</v>
      </c>
      <c r="E7577" s="12">
        <v>28.83</v>
      </c>
      <c r="F7577" s="12">
        <v>28.43</v>
      </c>
      <c r="G7577" s="12">
        <v>28.77</v>
      </c>
      <c r="H7577" s="12">
        <v>28.73069676715437</v>
      </c>
      <c r="I7577">
        <v>1382126</v>
      </c>
      <c r="J7577">
        <v>5299</v>
      </c>
      <c r="K7577" s="12">
        <v>39709443</v>
      </c>
      <c r="L7577">
        <v>948222</v>
      </c>
      <c r="M7577">
        <v>68.61</v>
      </c>
      <c r="N7577">
        <v>0.4</v>
      </c>
      <c r="O7577">
        <v>0.19</v>
      </c>
      <c r="P7577">
        <f xml:space="preserve"> IF(Stock_Info[[#This Row],[Close Price]] &gt; Stock_Info[[#This Row],[Open Price]], 1, 0)</f>
        <v>1</v>
      </c>
      <c r="Q7577" t="str">
        <f>IF(AND(Stock_Info[[#This Row],[% Deli. Qty to Traded Qty]]&gt;80,Stock_Info[[#This Row],[No. of Trades]]&lt;3000),"Unusual Day","")</f>
        <v/>
      </c>
      <c r="R7577" t="str">
        <f>IF(AND(Stock_Info[[#This Row],[Spread High-Low]] &lt; 10, Stock_Info[[#This Row],[% Deli. Qty to Traded Qty]] &gt; 90), "Good Day", "")</f>
        <v/>
      </c>
    </row>
    <row r="7578" spans="1:18">
      <c r="A7578" t="s">
        <v>70</v>
      </c>
      <c r="B7578" s="1">
        <v>45799</v>
      </c>
      <c r="C7578" s="1" t="str">
        <f>"WEEK" &amp;" " &amp;  INT((DAY(Stock_Info[[#This Row],[Date]])+WEEKDAY(DATE(YEAR(Stock_Info[[#This Row],[Date]]),MONTH(Stock_Info[[#This Row],[Date]]),1))-1)/7)+1</f>
        <v>WEEK 4</v>
      </c>
      <c r="D7578" s="12">
        <v>28.62</v>
      </c>
      <c r="E7578" s="12">
        <v>28.99</v>
      </c>
      <c r="F7578" s="12">
        <v>28.33</v>
      </c>
      <c r="G7578" s="12">
        <v>28.51</v>
      </c>
      <c r="H7578" s="12">
        <v>28.707034120204725</v>
      </c>
      <c r="I7578">
        <v>792082</v>
      </c>
      <c r="J7578">
        <v>2975</v>
      </c>
      <c r="K7578" s="12">
        <v>22738325</v>
      </c>
      <c r="L7578">
        <v>294277</v>
      </c>
      <c r="M7578">
        <v>37.15</v>
      </c>
      <c r="N7578">
        <v>0.66</v>
      </c>
      <c r="O7578">
        <v>-0.11</v>
      </c>
      <c r="P7578">
        <f xml:space="preserve"> IF(Stock_Info[[#This Row],[Close Price]] &gt; Stock_Info[[#This Row],[Open Price]], 1, 0)</f>
        <v>0</v>
      </c>
      <c r="Q7578" t="str">
        <f>IF(AND(Stock_Info[[#This Row],[% Deli. Qty to Traded Qty]]&gt;80,Stock_Info[[#This Row],[No. of Trades]]&lt;3000),"Unusual Day","")</f>
        <v/>
      </c>
      <c r="R7578" t="str">
        <f>IF(AND(Stock_Info[[#This Row],[Spread High-Low]] &lt; 10, Stock_Info[[#This Row],[% Deli. Qty to Traded Qty]] &gt; 90), "Good Day", "")</f>
        <v/>
      </c>
    </row>
    <row r="7579" spans="1:18">
      <c r="A7579" t="s">
        <v>70</v>
      </c>
      <c r="B7579" s="1">
        <v>45798</v>
      </c>
      <c r="C7579" s="1" t="str">
        <f>"WEEK" &amp;" " &amp;  INT((DAY(Stock_Info[[#This Row],[Date]])+WEEKDAY(DATE(YEAR(Stock_Info[[#This Row],[Date]]),MONTH(Stock_Info[[#This Row],[Date]]),1))-1)/7)+1</f>
        <v>WEEK 4</v>
      </c>
      <c r="D7579" s="12">
        <v>28.62</v>
      </c>
      <c r="E7579" s="12">
        <v>28.91</v>
      </c>
      <c r="F7579" s="12">
        <v>28.35</v>
      </c>
      <c r="G7579" s="12">
        <v>28.62</v>
      </c>
      <c r="H7579" s="12">
        <v>28.61539849798622</v>
      </c>
      <c r="I7579">
        <v>1102653</v>
      </c>
      <c r="J7579">
        <v>3664</v>
      </c>
      <c r="K7579" s="12">
        <v>31552855</v>
      </c>
      <c r="L7579">
        <v>451048</v>
      </c>
      <c r="M7579">
        <v>40.909999999999997</v>
      </c>
      <c r="N7579">
        <v>0.56000000000000005</v>
      </c>
      <c r="O7579">
        <v>0</v>
      </c>
      <c r="P7579">
        <f xml:space="preserve"> IF(Stock_Info[[#This Row],[Close Price]] &gt; Stock_Info[[#This Row],[Open Price]], 1, 0)</f>
        <v>0</v>
      </c>
      <c r="Q7579" t="str">
        <f>IF(AND(Stock_Info[[#This Row],[% Deli. Qty to Traded Qty]]&gt;80,Stock_Info[[#This Row],[No. of Trades]]&lt;3000),"Unusual Day","")</f>
        <v/>
      </c>
      <c r="R7579" t="str">
        <f>IF(AND(Stock_Info[[#This Row],[Spread High-Low]] &lt; 10, Stock_Info[[#This Row],[% Deli. Qty to Traded Qty]] &gt; 90), "Good Day", "")</f>
        <v/>
      </c>
    </row>
    <row r="7580" spans="1:18">
      <c r="A7580" t="s">
        <v>70</v>
      </c>
      <c r="B7580" s="1">
        <v>45797</v>
      </c>
      <c r="C7580" s="1" t="str">
        <f>"WEEK" &amp;" " &amp;  INT((DAY(Stock_Info[[#This Row],[Date]])+WEEKDAY(DATE(YEAR(Stock_Info[[#This Row],[Date]]),MONTH(Stock_Info[[#This Row],[Date]]),1))-1)/7)+1</f>
        <v>WEEK 4</v>
      </c>
      <c r="D7580" s="12">
        <v>28.97</v>
      </c>
      <c r="E7580" s="12">
        <v>29.55</v>
      </c>
      <c r="F7580" s="12">
        <v>28.24</v>
      </c>
      <c r="G7580" s="12">
        <v>28.68</v>
      </c>
      <c r="H7580" s="12">
        <v>28.957727325856741</v>
      </c>
      <c r="I7580">
        <v>5449809</v>
      </c>
      <c r="J7580">
        <v>14326</v>
      </c>
      <c r="K7580" s="12">
        <v>157814083</v>
      </c>
      <c r="L7580">
        <v>3503298</v>
      </c>
      <c r="M7580">
        <v>64.28</v>
      </c>
      <c r="N7580">
        <v>1.31</v>
      </c>
      <c r="O7580">
        <v>-0.28999999999999998</v>
      </c>
      <c r="P7580">
        <f xml:space="preserve"> IF(Stock_Info[[#This Row],[Close Price]] &gt; Stock_Info[[#This Row],[Open Price]], 1, 0)</f>
        <v>0</v>
      </c>
      <c r="Q7580" t="str">
        <f>IF(AND(Stock_Info[[#This Row],[% Deli. Qty to Traded Qty]]&gt;80,Stock_Info[[#This Row],[No. of Trades]]&lt;3000),"Unusual Day","")</f>
        <v/>
      </c>
      <c r="R7580" t="str">
        <f>IF(AND(Stock_Info[[#This Row],[Spread High-Low]] &lt; 10, Stock_Info[[#This Row],[% Deli. Qty to Traded Qty]] &gt; 90), "Good Day", "")</f>
        <v/>
      </c>
    </row>
    <row r="7581" spans="1:18">
      <c r="A7581" t="s">
        <v>70</v>
      </c>
      <c r="B7581" s="1">
        <v>45796</v>
      </c>
      <c r="C7581" s="1" t="str">
        <f>"WEEK" &amp;" " &amp;  INT((DAY(Stock_Info[[#This Row],[Date]])+WEEKDAY(DATE(YEAR(Stock_Info[[#This Row],[Date]]),MONTH(Stock_Info[[#This Row],[Date]]),1))-1)/7)+1</f>
        <v>WEEK 4</v>
      </c>
      <c r="D7581" s="12">
        <v>27.66</v>
      </c>
      <c r="E7581" s="12">
        <v>29.33</v>
      </c>
      <c r="F7581" s="12">
        <v>27.66</v>
      </c>
      <c r="G7581" s="12">
        <v>28.77</v>
      </c>
      <c r="H7581" s="12">
        <v>28.778486267152164</v>
      </c>
      <c r="I7581">
        <v>10121535</v>
      </c>
      <c r="J7581">
        <v>17736</v>
      </c>
      <c r="K7581" s="12">
        <v>291282456</v>
      </c>
      <c r="L7581">
        <v>6506613</v>
      </c>
      <c r="M7581">
        <v>64.28</v>
      </c>
      <c r="N7581">
        <v>1.67</v>
      </c>
      <c r="O7581">
        <v>1.1100000000000001</v>
      </c>
      <c r="P7581">
        <f xml:space="preserve"> IF(Stock_Info[[#This Row],[Close Price]] &gt; Stock_Info[[#This Row],[Open Price]], 1, 0)</f>
        <v>1</v>
      </c>
      <c r="Q7581" t="str">
        <f>IF(AND(Stock_Info[[#This Row],[% Deli. Qty to Traded Qty]]&gt;80,Stock_Info[[#This Row],[No. of Trades]]&lt;3000),"Unusual Day","")</f>
        <v/>
      </c>
      <c r="R7581" t="str">
        <f>IF(AND(Stock_Info[[#This Row],[Spread High-Low]] &lt; 10, Stock_Info[[#This Row],[% Deli. Qty to Traded Qty]] &gt; 90), "Good Day", "")</f>
        <v/>
      </c>
    </row>
    <row r="7582" spans="1:18">
      <c r="A7582" t="s">
        <v>70</v>
      </c>
      <c r="B7582" s="1">
        <v>45793</v>
      </c>
      <c r="C7582" s="1" t="str">
        <f>"WEEK" &amp;" " &amp;  INT((DAY(Stock_Info[[#This Row],[Date]])+WEEKDAY(DATE(YEAR(Stock_Info[[#This Row],[Date]]),MONTH(Stock_Info[[#This Row],[Date]]),1))-1)/7)+1</f>
        <v>WEEK 3</v>
      </c>
      <c r="D7582" s="12">
        <v>27.84</v>
      </c>
      <c r="E7582" s="12">
        <v>28.25</v>
      </c>
      <c r="F7582" s="12">
        <v>27.4</v>
      </c>
      <c r="G7582" s="12">
        <v>27.58</v>
      </c>
      <c r="H7582" s="12">
        <v>27.823176740212283</v>
      </c>
      <c r="I7582">
        <v>4563653</v>
      </c>
      <c r="J7582">
        <v>13504</v>
      </c>
      <c r="K7582" s="12">
        <v>126975324</v>
      </c>
      <c r="L7582">
        <v>2656280</v>
      </c>
      <c r="M7582">
        <v>58.21</v>
      </c>
      <c r="N7582">
        <v>0.85</v>
      </c>
      <c r="O7582">
        <v>-0.26</v>
      </c>
      <c r="P7582">
        <f xml:space="preserve"> IF(Stock_Info[[#This Row],[Close Price]] &gt; Stock_Info[[#This Row],[Open Price]], 1, 0)</f>
        <v>0</v>
      </c>
      <c r="Q7582" t="str">
        <f>IF(AND(Stock_Info[[#This Row],[% Deli. Qty to Traded Qty]]&gt;80,Stock_Info[[#This Row],[No. of Trades]]&lt;3000),"Unusual Day","")</f>
        <v/>
      </c>
      <c r="R7582" t="str">
        <f>IF(AND(Stock_Info[[#This Row],[Spread High-Low]] &lt; 10, Stock_Info[[#This Row],[% Deli. Qty to Traded Qty]] &gt; 90), "Good Day", "")</f>
        <v/>
      </c>
    </row>
    <row r="7583" spans="1:18">
      <c r="A7583" t="s">
        <v>70</v>
      </c>
      <c r="B7583" s="1">
        <v>45792</v>
      </c>
      <c r="C7583" s="1" t="str">
        <f>"WEEK" &amp;" " &amp;  INT((DAY(Stock_Info[[#This Row],[Date]])+WEEKDAY(DATE(YEAR(Stock_Info[[#This Row],[Date]]),MONTH(Stock_Info[[#This Row],[Date]]),1))-1)/7)+1</f>
        <v>WEEK 3</v>
      </c>
      <c r="D7583" s="12">
        <v>26.8</v>
      </c>
      <c r="E7583" s="12">
        <v>27.87</v>
      </c>
      <c r="F7583" s="12">
        <v>26.16</v>
      </c>
      <c r="G7583" s="12">
        <v>27.77</v>
      </c>
      <c r="H7583" s="12">
        <v>27.174107195451537</v>
      </c>
      <c r="I7583">
        <v>6790512</v>
      </c>
      <c r="J7583">
        <v>13339</v>
      </c>
      <c r="K7583" s="12">
        <v>184526101</v>
      </c>
      <c r="L7583">
        <v>3653671</v>
      </c>
      <c r="M7583">
        <v>53.81</v>
      </c>
      <c r="N7583">
        <v>1.71</v>
      </c>
      <c r="O7583">
        <v>0.97</v>
      </c>
      <c r="P7583">
        <f xml:space="preserve"> IF(Stock_Info[[#This Row],[Close Price]] &gt; Stock_Info[[#This Row],[Open Price]], 1, 0)</f>
        <v>1</v>
      </c>
      <c r="Q7583" t="str">
        <f>IF(AND(Stock_Info[[#This Row],[% Deli. Qty to Traded Qty]]&gt;80,Stock_Info[[#This Row],[No. of Trades]]&lt;3000),"Unusual Day","")</f>
        <v/>
      </c>
      <c r="R7583" t="str">
        <f>IF(AND(Stock_Info[[#This Row],[Spread High-Low]] &lt; 10, Stock_Info[[#This Row],[% Deli. Qty to Traded Qty]] &gt; 90), "Good Day", "")</f>
        <v/>
      </c>
    </row>
    <row r="7584" spans="1:18">
      <c r="A7584" t="s">
        <v>70</v>
      </c>
      <c r="B7584" s="1">
        <v>45791</v>
      </c>
      <c r="C7584" s="1" t="str">
        <f>"WEEK" &amp;" " &amp;  INT((DAY(Stock_Info[[#This Row],[Date]])+WEEKDAY(DATE(YEAR(Stock_Info[[#This Row],[Date]]),MONTH(Stock_Info[[#This Row],[Date]]),1))-1)/7)+1</f>
        <v>WEEK 3</v>
      </c>
      <c r="D7584" s="12">
        <v>26.67</v>
      </c>
      <c r="E7584" s="12">
        <v>26.87</v>
      </c>
      <c r="F7584" s="12">
        <v>26.48</v>
      </c>
      <c r="G7584" s="12">
        <v>26.75</v>
      </c>
      <c r="H7584" s="12">
        <v>26.749643790073616</v>
      </c>
      <c r="I7584">
        <v>808512</v>
      </c>
      <c r="J7584">
        <v>2832</v>
      </c>
      <c r="K7584" s="12">
        <v>21627408</v>
      </c>
      <c r="N7584">
        <v>0.39</v>
      </c>
      <c r="O7584">
        <v>0.08</v>
      </c>
      <c r="P7584">
        <f xml:space="preserve"> IF(Stock_Info[[#This Row],[Close Price]] &gt; Stock_Info[[#This Row],[Open Price]], 1, 0)</f>
        <v>1</v>
      </c>
      <c r="Q7584" t="str">
        <f>IF(AND(Stock_Info[[#This Row],[% Deli. Qty to Traded Qty]]&gt;80,Stock_Info[[#This Row],[No. of Trades]]&lt;3000),"Unusual Day","")</f>
        <v/>
      </c>
      <c r="R7584" t="str">
        <f>IF(AND(Stock_Info[[#This Row],[Spread High-Low]] &lt; 10, Stock_Info[[#This Row],[% Deli. Qty to Traded Qty]] &gt; 90), "Good Day", "")</f>
        <v/>
      </c>
    </row>
    <row r="7585" spans="1:18">
      <c r="A7585" t="s">
        <v>70</v>
      </c>
      <c r="B7585" s="1">
        <v>45790</v>
      </c>
      <c r="C7585" s="1" t="str">
        <f>"WEEK" &amp;" " &amp;  INT((DAY(Stock_Info[[#This Row],[Date]])+WEEKDAY(DATE(YEAR(Stock_Info[[#This Row],[Date]]),MONTH(Stock_Info[[#This Row],[Date]]),1))-1)/7)+1</f>
        <v>WEEK 3</v>
      </c>
      <c r="D7585" s="12">
        <v>25.49</v>
      </c>
      <c r="E7585" s="12">
        <v>26.5</v>
      </c>
      <c r="F7585" s="12">
        <v>25.26</v>
      </c>
      <c r="G7585" s="12">
        <v>26.44</v>
      </c>
      <c r="H7585" s="12">
        <v>26.137025709897202</v>
      </c>
      <c r="I7585">
        <v>1393899</v>
      </c>
      <c r="J7585">
        <v>5005</v>
      </c>
      <c r="K7585" s="12">
        <v>36432374</v>
      </c>
      <c r="L7585">
        <v>583703</v>
      </c>
      <c r="M7585">
        <v>41.88</v>
      </c>
      <c r="N7585">
        <v>1.24</v>
      </c>
      <c r="O7585">
        <v>0.95</v>
      </c>
      <c r="P7585">
        <f xml:space="preserve"> IF(Stock_Info[[#This Row],[Close Price]] &gt; Stock_Info[[#This Row],[Open Price]], 1, 0)</f>
        <v>1</v>
      </c>
      <c r="Q7585" t="str">
        <f>IF(AND(Stock_Info[[#This Row],[% Deli. Qty to Traded Qty]]&gt;80,Stock_Info[[#This Row],[No. of Trades]]&lt;3000),"Unusual Day","")</f>
        <v/>
      </c>
      <c r="R7585" t="str">
        <f>IF(AND(Stock_Info[[#This Row],[Spread High-Low]] &lt; 10, Stock_Info[[#This Row],[% Deli. Qty to Traded Qty]] &gt; 90), "Good Day", "")</f>
        <v/>
      </c>
    </row>
    <row r="7586" spans="1:18">
      <c r="A7586" t="s">
        <v>70</v>
      </c>
      <c r="B7586" s="1">
        <v>45789</v>
      </c>
      <c r="C7586" s="1" t="str">
        <f>"WEEK" &amp;" " &amp;  INT((DAY(Stock_Info[[#This Row],[Date]])+WEEKDAY(DATE(YEAR(Stock_Info[[#This Row],[Date]]),MONTH(Stock_Info[[#This Row],[Date]]),1))-1)/7)+1</f>
        <v>WEEK 3</v>
      </c>
      <c r="D7586" s="12">
        <v>25.31</v>
      </c>
      <c r="E7586" s="12">
        <v>25.65</v>
      </c>
      <c r="F7586" s="12">
        <v>25.05</v>
      </c>
      <c r="G7586" s="12">
        <v>25.51</v>
      </c>
      <c r="H7586" s="12">
        <v>25.465502186879178</v>
      </c>
      <c r="I7586">
        <v>1760271</v>
      </c>
      <c r="J7586">
        <v>6061</v>
      </c>
      <c r="K7586" s="12">
        <v>44826185</v>
      </c>
      <c r="L7586">
        <v>966950</v>
      </c>
      <c r="M7586">
        <v>54.93</v>
      </c>
      <c r="N7586">
        <v>0.6</v>
      </c>
      <c r="O7586">
        <v>0.2</v>
      </c>
      <c r="P7586">
        <f xml:space="preserve"> IF(Stock_Info[[#This Row],[Close Price]] &gt; Stock_Info[[#This Row],[Open Price]], 1, 0)</f>
        <v>1</v>
      </c>
      <c r="Q7586" t="str">
        <f>IF(AND(Stock_Info[[#This Row],[% Deli. Qty to Traded Qty]]&gt;80,Stock_Info[[#This Row],[No. of Trades]]&lt;3000),"Unusual Day","")</f>
        <v/>
      </c>
      <c r="R7586" t="str">
        <f>IF(AND(Stock_Info[[#This Row],[Spread High-Low]] &lt; 10, Stock_Info[[#This Row],[% Deli. Qty to Traded Qty]] &gt; 90), "Good Day", "")</f>
        <v/>
      </c>
    </row>
    <row r="7587" spans="1:18">
      <c r="A7587" t="s">
        <v>70</v>
      </c>
      <c r="B7587" s="1">
        <v>45786</v>
      </c>
      <c r="C7587" s="1" t="str">
        <f>"WEEK" &amp;" " &amp;  INT((DAY(Stock_Info[[#This Row],[Date]])+WEEKDAY(DATE(YEAR(Stock_Info[[#This Row],[Date]]),MONTH(Stock_Info[[#This Row],[Date]]),1))-1)/7)+1</f>
        <v>WEEK 2</v>
      </c>
      <c r="D7587" s="12">
        <v>23.79</v>
      </c>
      <c r="E7587" s="12">
        <v>24.43</v>
      </c>
      <c r="F7587" s="12">
        <v>23.79</v>
      </c>
      <c r="G7587" s="12">
        <v>24.34</v>
      </c>
      <c r="H7587" s="12">
        <v>24.105506863623201</v>
      </c>
      <c r="I7587">
        <v>1847785</v>
      </c>
      <c r="J7587">
        <v>8382</v>
      </c>
      <c r="K7587" s="12">
        <v>44541794</v>
      </c>
      <c r="L7587">
        <v>1142939</v>
      </c>
      <c r="M7587">
        <v>61.85</v>
      </c>
      <c r="N7587">
        <v>0.64</v>
      </c>
      <c r="O7587">
        <v>0.55000000000000004</v>
      </c>
      <c r="P7587">
        <f xml:space="preserve"> IF(Stock_Info[[#This Row],[Close Price]] &gt; Stock_Info[[#This Row],[Open Price]], 1, 0)</f>
        <v>1</v>
      </c>
      <c r="Q7587" t="str">
        <f>IF(AND(Stock_Info[[#This Row],[% Deli. Qty to Traded Qty]]&gt;80,Stock_Info[[#This Row],[No. of Trades]]&lt;3000),"Unusual Day","")</f>
        <v/>
      </c>
      <c r="R7587" t="str">
        <f>IF(AND(Stock_Info[[#This Row],[Spread High-Low]] &lt; 10, Stock_Info[[#This Row],[% Deli. Qty to Traded Qty]] &gt; 90), "Good Day", "")</f>
        <v/>
      </c>
    </row>
    <row r="7588" spans="1:18">
      <c r="A7588" t="s">
        <v>70</v>
      </c>
      <c r="B7588" s="1">
        <v>45785</v>
      </c>
      <c r="C7588" s="1" t="str">
        <f>"WEEK" &amp;" " &amp;  INT((DAY(Stock_Info[[#This Row],[Date]])+WEEKDAY(DATE(YEAR(Stock_Info[[#This Row],[Date]]),MONTH(Stock_Info[[#This Row],[Date]]),1))-1)/7)+1</f>
        <v>WEEK 2</v>
      </c>
      <c r="D7588" s="12">
        <v>24.68</v>
      </c>
      <c r="E7588" s="12">
        <v>25</v>
      </c>
      <c r="F7588" s="12">
        <v>24.1</v>
      </c>
      <c r="G7588" s="12">
        <v>24.2</v>
      </c>
      <c r="H7588" s="12">
        <v>24.560650916122757</v>
      </c>
      <c r="I7588">
        <v>777243</v>
      </c>
      <c r="J7588">
        <v>6573</v>
      </c>
      <c r="K7588" s="12">
        <v>19089594</v>
      </c>
      <c r="L7588">
        <v>426696</v>
      </c>
      <c r="M7588">
        <v>54.9</v>
      </c>
      <c r="N7588">
        <v>0.9</v>
      </c>
      <c r="O7588">
        <v>-0.48</v>
      </c>
      <c r="P7588">
        <f xml:space="preserve"> IF(Stock_Info[[#This Row],[Close Price]] &gt; Stock_Info[[#This Row],[Open Price]], 1, 0)</f>
        <v>0</v>
      </c>
      <c r="Q7588" t="str">
        <f>IF(AND(Stock_Info[[#This Row],[% Deli. Qty to Traded Qty]]&gt;80,Stock_Info[[#This Row],[No. of Trades]]&lt;3000),"Unusual Day","")</f>
        <v/>
      </c>
      <c r="R7588" t="str">
        <f>IF(AND(Stock_Info[[#This Row],[Spread High-Low]] &lt; 10, Stock_Info[[#This Row],[% Deli. Qty to Traded Qty]] &gt; 90), "Good Day", "")</f>
        <v/>
      </c>
    </row>
    <row r="7589" spans="1:18">
      <c r="A7589" t="s">
        <v>70</v>
      </c>
      <c r="B7589" s="1">
        <v>45784</v>
      </c>
      <c r="C7589" s="1" t="str">
        <f>"WEEK" &amp;" " &amp;  INT((DAY(Stock_Info[[#This Row],[Date]])+WEEKDAY(DATE(YEAR(Stock_Info[[#This Row],[Date]]),MONTH(Stock_Info[[#This Row],[Date]]),1))-1)/7)+1</f>
        <v>WEEK 2</v>
      </c>
      <c r="D7589" s="12">
        <v>24.1</v>
      </c>
      <c r="E7589" s="12">
        <v>24.78</v>
      </c>
      <c r="F7589" s="12">
        <v>24.01</v>
      </c>
      <c r="G7589" s="12">
        <v>24.67</v>
      </c>
      <c r="H7589" s="12">
        <v>24.541567261776887</v>
      </c>
      <c r="I7589">
        <v>1061316</v>
      </c>
      <c r="J7589">
        <v>7124</v>
      </c>
      <c r="K7589" s="12">
        <v>26046358</v>
      </c>
      <c r="L7589">
        <v>539427</v>
      </c>
      <c r="M7589">
        <v>50.83</v>
      </c>
      <c r="N7589">
        <v>0.77</v>
      </c>
      <c r="O7589">
        <v>0.56999999999999995</v>
      </c>
      <c r="P7589">
        <f xml:space="preserve"> IF(Stock_Info[[#This Row],[Close Price]] &gt; Stock_Info[[#This Row],[Open Price]], 1, 0)</f>
        <v>1</v>
      </c>
      <c r="Q7589" t="str">
        <f>IF(AND(Stock_Info[[#This Row],[% Deli. Qty to Traded Qty]]&gt;80,Stock_Info[[#This Row],[No. of Trades]]&lt;3000),"Unusual Day","")</f>
        <v/>
      </c>
      <c r="R7589" t="str">
        <f>IF(AND(Stock_Info[[#This Row],[Spread High-Low]] &lt; 10, Stock_Info[[#This Row],[% Deli. Qty to Traded Qty]] &gt; 90), "Good Day", "")</f>
        <v/>
      </c>
    </row>
    <row r="7590" spans="1:18">
      <c r="A7590" t="s">
        <v>70</v>
      </c>
      <c r="B7590" s="1">
        <v>45783</v>
      </c>
      <c r="C7590" s="1" t="str">
        <f>"WEEK" &amp;" " &amp;  INT((DAY(Stock_Info[[#This Row],[Date]])+WEEKDAY(DATE(YEAR(Stock_Info[[#This Row],[Date]]),MONTH(Stock_Info[[#This Row],[Date]]),1))-1)/7)+1</f>
        <v>WEEK 2</v>
      </c>
      <c r="D7590" s="12">
        <v>25.46</v>
      </c>
      <c r="E7590" s="12">
        <v>25.51</v>
      </c>
      <c r="F7590" s="12">
        <v>24.52</v>
      </c>
      <c r="G7590" s="12">
        <v>24.6</v>
      </c>
      <c r="H7590" s="12">
        <v>24.969188201660963</v>
      </c>
      <c r="I7590">
        <v>1207492</v>
      </c>
      <c r="J7590">
        <v>9978</v>
      </c>
      <c r="K7590" s="12">
        <v>30150095</v>
      </c>
      <c r="L7590">
        <v>588966</v>
      </c>
      <c r="M7590">
        <v>48.78</v>
      </c>
      <c r="N7590">
        <v>0.99</v>
      </c>
      <c r="O7590">
        <v>-0.86</v>
      </c>
      <c r="P7590">
        <f xml:space="preserve"> IF(Stock_Info[[#This Row],[Close Price]] &gt; Stock_Info[[#This Row],[Open Price]], 1, 0)</f>
        <v>0</v>
      </c>
      <c r="Q7590" t="str">
        <f>IF(AND(Stock_Info[[#This Row],[% Deli. Qty to Traded Qty]]&gt;80,Stock_Info[[#This Row],[No. of Trades]]&lt;3000),"Unusual Day","")</f>
        <v/>
      </c>
      <c r="R7590" t="str">
        <f>IF(AND(Stock_Info[[#This Row],[Spread High-Low]] &lt; 10, Stock_Info[[#This Row],[% Deli. Qty to Traded Qty]] &gt; 90), "Good Day", "")</f>
        <v/>
      </c>
    </row>
    <row r="7591" spans="1:18">
      <c r="A7591" t="s">
        <v>70</v>
      </c>
      <c r="B7591" s="1">
        <v>45782</v>
      </c>
      <c r="C7591" s="1" t="str">
        <f>"WEEK" &amp;" " &amp;  INT((DAY(Stock_Info[[#This Row],[Date]])+WEEKDAY(DATE(YEAR(Stock_Info[[#This Row],[Date]]),MONTH(Stock_Info[[#This Row],[Date]]),1))-1)/7)+1</f>
        <v>WEEK 2</v>
      </c>
      <c r="D7591" s="12">
        <v>25.58</v>
      </c>
      <c r="E7591" s="12">
        <v>25.75</v>
      </c>
      <c r="F7591" s="12">
        <v>25.36</v>
      </c>
      <c r="G7591" s="12">
        <v>25.46</v>
      </c>
      <c r="H7591" s="12">
        <v>25.585072555267448</v>
      </c>
      <c r="I7591">
        <v>606641</v>
      </c>
      <c r="J7591">
        <v>2818</v>
      </c>
      <c r="K7591" s="12">
        <v>15520954</v>
      </c>
      <c r="L7591">
        <v>335888</v>
      </c>
      <c r="M7591">
        <v>55.37</v>
      </c>
      <c r="N7591">
        <v>0.39</v>
      </c>
      <c r="O7591">
        <v>-0.12</v>
      </c>
      <c r="P7591">
        <f xml:space="preserve"> IF(Stock_Info[[#This Row],[Close Price]] &gt; Stock_Info[[#This Row],[Open Price]], 1, 0)</f>
        <v>0</v>
      </c>
      <c r="Q7591" t="str">
        <f>IF(AND(Stock_Info[[#This Row],[% Deli. Qty to Traded Qty]]&gt;80,Stock_Info[[#This Row],[No. of Trades]]&lt;3000),"Unusual Day","")</f>
        <v/>
      </c>
      <c r="R7591" t="str">
        <f>IF(AND(Stock_Info[[#This Row],[Spread High-Low]] &lt; 10, Stock_Info[[#This Row],[% Deli. Qty to Traded Qty]] &gt; 90), "Good Day", "")</f>
        <v/>
      </c>
    </row>
    <row r="7592" spans="1:18">
      <c r="A7592" t="s">
        <v>70</v>
      </c>
      <c r="B7592" s="1">
        <v>45779</v>
      </c>
      <c r="C7592" s="1" t="str">
        <f>"WEEK" &amp;" " &amp;  INT((DAY(Stock_Info[[#This Row],[Date]])+WEEKDAY(DATE(YEAR(Stock_Info[[#This Row],[Date]]),MONTH(Stock_Info[[#This Row],[Date]]),1))-1)/7)+1</f>
        <v>WEEK 1</v>
      </c>
      <c r="D7592" s="12">
        <v>25.25</v>
      </c>
      <c r="E7592" s="12">
        <v>25.71</v>
      </c>
      <c r="F7592" s="12">
        <v>25.18</v>
      </c>
      <c r="G7592" s="12">
        <v>25.63</v>
      </c>
      <c r="H7592" s="12">
        <v>25.519950936131792</v>
      </c>
      <c r="I7592">
        <v>586990</v>
      </c>
      <c r="J7592">
        <v>2132</v>
      </c>
      <c r="K7592" s="12">
        <v>14979956</v>
      </c>
      <c r="L7592">
        <v>205281</v>
      </c>
      <c r="M7592">
        <v>34.97</v>
      </c>
      <c r="N7592">
        <v>0.53</v>
      </c>
      <c r="O7592">
        <v>0.38</v>
      </c>
      <c r="P7592">
        <f xml:space="preserve"> IF(Stock_Info[[#This Row],[Close Price]] &gt; Stock_Info[[#This Row],[Open Price]], 1, 0)</f>
        <v>1</v>
      </c>
      <c r="Q7592" t="str">
        <f>IF(AND(Stock_Info[[#This Row],[% Deli. Qty to Traded Qty]]&gt;80,Stock_Info[[#This Row],[No. of Trades]]&lt;3000),"Unusual Day","")</f>
        <v/>
      </c>
      <c r="R7592" t="str">
        <f>IF(AND(Stock_Info[[#This Row],[Spread High-Low]] &lt; 10, Stock_Info[[#This Row],[% Deli. Qty to Traded Qty]] &gt; 90), "Good Day", "")</f>
        <v/>
      </c>
    </row>
    <row r="7593" spans="1:18">
      <c r="A7593" t="s">
        <v>70</v>
      </c>
      <c r="B7593" s="1">
        <v>45777</v>
      </c>
      <c r="C7593" s="1" t="str">
        <f>"WEEK" &amp;" " &amp;  INT((DAY(Stock_Info[[#This Row],[Date]])+WEEKDAY(DATE(YEAR(Stock_Info[[#This Row],[Date]]),MONTH(Stock_Info[[#This Row],[Date]]),1))-1)/7)+1</f>
        <v>WEEK 5</v>
      </c>
      <c r="D7593" s="12">
        <v>25.57</v>
      </c>
      <c r="E7593" s="12">
        <v>25.88</v>
      </c>
      <c r="F7593" s="12">
        <v>25.2</v>
      </c>
      <c r="G7593" s="12">
        <v>25.46</v>
      </c>
      <c r="H7593" s="12">
        <v>25.531427826534159</v>
      </c>
      <c r="I7593">
        <v>1680008</v>
      </c>
      <c r="J7593">
        <v>9851</v>
      </c>
      <c r="K7593" s="12">
        <v>42893003</v>
      </c>
      <c r="L7593">
        <v>626506</v>
      </c>
      <c r="M7593">
        <v>37.29</v>
      </c>
      <c r="N7593">
        <v>0.68</v>
      </c>
      <c r="O7593">
        <v>-0.11</v>
      </c>
      <c r="P7593">
        <f xml:space="preserve"> IF(Stock_Info[[#This Row],[Close Price]] &gt; Stock_Info[[#This Row],[Open Price]], 1, 0)</f>
        <v>0</v>
      </c>
      <c r="Q7593" t="str">
        <f>IF(AND(Stock_Info[[#This Row],[% Deli. Qty to Traded Qty]]&gt;80,Stock_Info[[#This Row],[No. of Trades]]&lt;3000),"Unusual Day","")</f>
        <v/>
      </c>
      <c r="R7593" t="str">
        <f>IF(AND(Stock_Info[[#This Row],[Spread High-Low]] &lt; 10, Stock_Info[[#This Row],[% Deli. Qty to Traded Qty]] &gt; 90), "Good Day", "")</f>
        <v/>
      </c>
    </row>
    <row r="7594" spans="1:18">
      <c r="A7594" t="s">
        <v>70</v>
      </c>
      <c r="B7594" s="1">
        <v>45776</v>
      </c>
      <c r="C7594" s="1" t="str">
        <f>"WEEK" &amp;" " &amp;  INT((DAY(Stock_Info[[#This Row],[Date]])+WEEKDAY(DATE(YEAR(Stock_Info[[#This Row],[Date]]),MONTH(Stock_Info[[#This Row],[Date]]),1))-1)/7)+1</f>
        <v>WEEK 5</v>
      </c>
      <c r="D7594" s="12">
        <v>25.73</v>
      </c>
      <c r="E7594" s="12">
        <v>26.32</v>
      </c>
      <c r="F7594" s="12">
        <v>25.57</v>
      </c>
      <c r="G7594" s="12">
        <v>25.63</v>
      </c>
      <c r="H7594" s="12">
        <v>25.881555528289223</v>
      </c>
      <c r="I7594">
        <v>1385510</v>
      </c>
      <c r="J7594">
        <v>5799</v>
      </c>
      <c r="K7594" s="12">
        <v>35859154</v>
      </c>
      <c r="L7594">
        <v>477068</v>
      </c>
      <c r="M7594">
        <v>34.43</v>
      </c>
      <c r="N7594">
        <v>0.75</v>
      </c>
      <c r="O7594">
        <v>-0.1</v>
      </c>
      <c r="P7594">
        <f xml:space="preserve"> IF(Stock_Info[[#This Row],[Close Price]] &gt; Stock_Info[[#This Row],[Open Price]], 1, 0)</f>
        <v>0</v>
      </c>
      <c r="Q7594" t="str">
        <f>IF(AND(Stock_Info[[#This Row],[% Deli. Qty to Traded Qty]]&gt;80,Stock_Info[[#This Row],[No. of Trades]]&lt;3000),"Unusual Day","")</f>
        <v/>
      </c>
      <c r="R7594" t="str">
        <f>IF(AND(Stock_Info[[#This Row],[Spread High-Low]] &lt; 10, Stock_Info[[#This Row],[% Deli. Qty to Traded Qty]] &gt; 90), "Good Day", "")</f>
        <v/>
      </c>
    </row>
    <row r="7595" spans="1:18">
      <c r="A7595" t="s">
        <v>70</v>
      </c>
      <c r="B7595" s="1">
        <v>45775</v>
      </c>
      <c r="C7595" s="1" t="str">
        <f>"WEEK" &amp;" " &amp;  INT((DAY(Stock_Info[[#This Row],[Date]])+WEEKDAY(DATE(YEAR(Stock_Info[[#This Row],[Date]]),MONTH(Stock_Info[[#This Row],[Date]]),1))-1)/7)+1</f>
        <v>WEEK 5</v>
      </c>
      <c r="D7595" s="12">
        <v>25.3</v>
      </c>
      <c r="E7595" s="12">
        <v>25.69</v>
      </c>
      <c r="F7595" s="12">
        <v>25.15</v>
      </c>
      <c r="G7595" s="12">
        <v>25.59</v>
      </c>
      <c r="H7595" s="12">
        <v>25.512981148639497</v>
      </c>
      <c r="I7595">
        <v>1070745</v>
      </c>
      <c r="J7595">
        <v>5913</v>
      </c>
      <c r="K7595" s="12">
        <v>27317897</v>
      </c>
      <c r="L7595">
        <v>685696</v>
      </c>
      <c r="M7595">
        <v>64.040000000000006</v>
      </c>
      <c r="N7595">
        <v>0.54</v>
      </c>
      <c r="O7595">
        <v>0.28999999999999998</v>
      </c>
      <c r="P7595">
        <f xml:space="preserve"> IF(Stock_Info[[#This Row],[Close Price]] &gt; Stock_Info[[#This Row],[Open Price]], 1, 0)</f>
        <v>1</v>
      </c>
      <c r="Q7595" t="str">
        <f>IF(AND(Stock_Info[[#This Row],[% Deli. Qty to Traded Qty]]&gt;80,Stock_Info[[#This Row],[No. of Trades]]&lt;3000),"Unusual Day","")</f>
        <v/>
      </c>
      <c r="R7595" t="str">
        <f>IF(AND(Stock_Info[[#This Row],[Spread High-Low]] &lt; 10, Stock_Info[[#This Row],[% Deli. Qty to Traded Qty]] &gt; 90), "Good Day", "")</f>
        <v/>
      </c>
    </row>
    <row r="7596" spans="1:18">
      <c r="A7596" t="s">
        <v>70</v>
      </c>
      <c r="B7596" s="1">
        <v>45772</v>
      </c>
      <c r="C7596" s="1" t="str">
        <f>"WEEK" &amp;" " &amp;  INT((DAY(Stock_Info[[#This Row],[Date]])+WEEKDAY(DATE(YEAR(Stock_Info[[#This Row],[Date]]),MONTH(Stock_Info[[#This Row],[Date]]),1))-1)/7)+1</f>
        <v>WEEK 4</v>
      </c>
      <c r="D7596" s="12">
        <v>26.16</v>
      </c>
      <c r="E7596" s="12">
        <v>26.33</v>
      </c>
      <c r="F7596" s="12">
        <v>25.2</v>
      </c>
      <c r="G7596" s="12">
        <v>25.35</v>
      </c>
      <c r="H7596" s="12">
        <v>25.490005395069232</v>
      </c>
      <c r="I7596">
        <v>2404047</v>
      </c>
      <c r="J7596">
        <v>10744</v>
      </c>
      <c r="K7596" s="12">
        <v>61279171</v>
      </c>
      <c r="L7596">
        <v>1135039</v>
      </c>
      <c r="M7596">
        <v>47.21</v>
      </c>
      <c r="N7596">
        <v>1.1299999999999999</v>
      </c>
      <c r="O7596">
        <v>-0.81</v>
      </c>
      <c r="P7596">
        <f xml:space="preserve"> IF(Stock_Info[[#This Row],[Close Price]] &gt; Stock_Info[[#This Row],[Open Price]], 1, 0)</f>
        <v>0</v>
      </c>
      <c r="Q7596" t="str">
        <f>IF(AND(Stock_Info[[#This Row],[% Deli. Qty to Traded Qty]]&gt;80,Stock_Info[[#This Row],[No. of Trades]]&lt;3000),"Unusual Day","")</f>
        <v/>
      </c>
      <c r="R7596" t="str">
        <f>IF(AND(Stock_Info[[#This Row],[Spread High-Low]] &lt; 10, Stock_Info[[#This Row],[% Deli. Qty to Traded Qty]] &gt; 90), "Good Day", "")</f>
        <v/>
      </c>
    </row>
    <row r="7597" spans="1:18">
      <c r="A7597" t="s">
        <v>70</v>
      </c>
      <c r="B7597" s="1">
        <v>45771</v>
      </c>
      <c r="C7597" s="1" t="str">
        <f>"WEEK" &amp;" " &amp;  INT((DAY(Stock_Info[[#This Row],[Date]])+WEEKDAY(DATE(YEAR(Stock_Info[[#This Row],[Date]]),MONTH(Stock_Info[[#This Row],[Date]]),1))-1)/7)+1</f>
        <v>WEEK 4</v>
      </c>
      <c r="D7597" s="12">
        <v>26.15</v>
      </c>
      <c r="E7597" s="12">
        <v>26.58</v>
      </c>
      <c r="F7597" s="12">
        <v>25.96</v>
      </c>
      <c r="G7597" s="12">
        <v>26.06</v>
      </c>
      <c r="H7597" s="12">
        <v>26.305319618623134</v>
      </c>
      <c r="I7597">
        <v>1522064</v>
      </c>
      <c r="J7597">
        <v>7343</v>
      </c>
      <c r="K7597" s="12">
        <v>40038380</v>
      </c>
      <c r="L7597">
        <v>714245</v>
      </c>
      <c r="M7597">
        <v>46.93</v>
      </c>
      <c r="N7597">
        <v>0.62</v>
      </c>
      <c r="O7597">
        <v>-0.09</v>
      </c>
      <c r="P7597">
        <f xml:space="preserve"> IF(Stock_Info[[#This Row],[Close Price]] &gt; Stock_Info[[#This Row],[Open Price]], 1, 0)</f>
        <v>0</v>
      </c>
      <c r="Q7597" t="str">
        <f>IF(AND(Stock_Info[[#This Row],[% Deli. Qty to Traded Qty]]&gt;80,Stock_Info[[#This Row],[No. of Trades]]&lt;3000),"Unusual Day","")</f>
        <v/>
      </c>
      <c r="R7597" t="str">
        <f>IF(AND(Stock_Info[[#This Row],[Spread High-Low]] &lt; 10, Stock_Info[[#This Row],[% Deli. Qty to Traded Qty]] &gt; 90), "Good Day", "")</f>
        <v/>
      </c>
    </row>
    <row r="7598" spans="1:18">
      <c r="A7598" t="s">
        <v>70</v>
      </c>
      <c r="B7598" s="1">
        <v>45770</v>
      </c>
      <c r="C7598" s="1" t="str">
        <f>"WEEK" &amp;" " &amp;  INT((DAY(Stock_Info[[#This Row],[Date]])+WEEKDAY(DATE(YEAR(Stock_Info[[#This Row],[Date]]),MONTH(Stock_Info[[#This Row],[Date]]),1))-1)/7)+1</f>
        <v>WEEK 4</v>
      </c>
      <c r="D7598" s="12">
        <v>26.71</v>
      </c>
      <c r="E7598" s="12">
        <v>26.71</v>
      </c>
      <c r="F7598" s="12">
        <v>25.94</v>
      </c>
      <c r="G7598" s="12">
        <v>26.05</v>
      </c>
      <c r="H7598" s="12">
        <v>26.154170050869919</v>
      </c>
      <c r="I7598">
        <v>608218</v>
      </c>
      <c r="J7598">
        <v>3047</v>
      </c>
      <c r="K7598" s="12">
        <v>15907437</v>
      </c>
      <c r="L7598">
        <v>180658</v>
      </c>
      <c r="M7598">
        <v>29.7</v>
      </c>
      <c r="N7598">
        <v>0.77</v>
      </c>
      <c r="O7598">
        <v>-0.66</v>
      </c>
      <c r="P7598">
        <f xml:space="preserve"> IF(Stock_Info[[#This Row],[Close Price]] &gt; Stock_Info[[#This Row],[Open Price]], 1, 0)</f>
        <v>0</v>
      </c>
      <c r="Q7598" t="str">
        <f>IF(AND(Stock_Info[[#This Row],[% Deli. Qty to Traded Qty]]&gt;80,Stock_Info[[#This Row],[No. of Trades]]&lt;3000),"Unusual Day","")</f>
        <v/>
      </c>
      <c r="R7598" t="str">
        <f>IF(AND(Stock_Info[[#This Row],[Spread High-Low]] &lt; 10, Stock_Info[[#This Row],[% Deli. Qty to Traded Qty]] &gt; 90), "Good Day", "")</f>
        <v/>
      </c>
    </row>
    <row r="7599" spans="1:18">
      <c r="A7599" t="s">
        <v>70</v>
      </c>
      <c r="B7599" s="1">
        <v>45769</v>
      </c>
      <c r="C7599" s="1" t="str">
        <f>"WEEK" &amp;" " &amp;  INT((DAY(Stock_Info[[#This Row],[Date]])+WEEKDAY(DATE(YEAR(Stock_Info[[#This Row],[Date]]),MONTH(Stock_Info[[#This Row],[Date]]),1))-1)/7)+1</f>
        <v>WEEK 4</v>
      </c>
      <c r="D7599" s="12">
        <v>25.95</v>
      </c>
      <c r="E7599" s="12">
        <v>26.95</v>
      </c>
      <c r="F7599" s="12">
        <v>25.74</v>
      </c>
      <c r="G7599" s="12">
        <v>26.4</v>
      </c>
      <c r="H7599" s="12">
        <v>26.516290570833078</v>
      </c>
      <c r="I7599">
        <v>4113269</v>
      </c>
      <c r="J7599">
        <v>23089</v>
      </c>
      <c r="K7599" s="12">
        <v>109068636</v>
      </c>
      <c r="L7599">
        <v>2221298</v>
      </c>
      <c r="M7599">
        <v>54</v>
      </c>
      <c r="N7599">
        <v>1.21</v>
      </c>
      <c r="O7599">
        <v>0.45</v>
      </c>
      <c r="P7599">
        <f xml:space="preserve"> IF(Stock_Info[[#This Row],[Close Price]] &gt; Stock_Info[[#This Row],[Open Price]], 1, 0)</f>
        <v>1</v>
      </c>
      <c r="Q7599" t="str">
        <f>IF(AND(Stock_Info[[#This Row],[% Deli. Qty to Traded Qty]]&gt;80,Stock_Info[[#This Row],[No. of Trades]]&lt;3000),"Unusual Day","")</f>
        <v/>
      </c>
      <c r="R7599" t="str">
        <f>IF(AND(Stock_Info[[#This Row],[Spread High-Low]] &lt; 10, Stock_Info[[#This Row],[% Deli. Qty to Traded Qty]] &gt; 90), "Good Day", "")</f>
        <v/>
      </c>
    </row>
    <row r="7600" spans="1:18">
      <c r="A7600" t="s">
        <v>70</v>
      </c>
      <c r="B7600" s="1">
        <v>45768</v>
      </c>
      <c r="C7600" s="1" t="str">
        <f>"WEEK" &amp;" " &amp;  INT((DAY(Stock_Info[[#This Row],[Date]])+WEEKDAY(DATE(YEAR(Stock_Info[[#This Row],[Date]]),MONTH(Stock_Info[[#This Row],[Date]]),1))-1)/7)+1</f>
        <v>WEEK 4</v>
      </c>
      <c r="D7600" s="12">
        <v>25.22</v>
      </c>
      <c r="E7600" s="12">
        <v>26.2</v>
      </c>
      <c r="F7600" s="12">
        <v>25.12</v>
      </c>
      <c r="G7600" s="12">
        <v>25.98</v>
      </c>
      <c r="H7600" s="12">
        <v>25.840783682073813</v>
      </c>
      <c r="I7600">
        <v>3305371</v>
      </c>
      <c r="J7600">
        <v>12753</v>
      </c>
      <c r="K7600" s="12">
        <v>85413377</v>
      </c>
      <c r="L7600">
        <v>2181363</v>
      </c>
      <c r="M7600">
        <v>65.989999999999995</v>
      </c>
      <c r="N7600">
        <v>1.08</v>
      </c>
      <c r="O7600">
        <v>0.76</v>
      </c>
      <c r="P7600">
        <f xml:space="preserve"> IF(Stock_Info[[#This Row],[Close Price]] &gt; Stock_Info[[#This Row],[Open Price]], 1, 0)</f>
        <v>1</v>
      </c>
      <c r="Q7600" t="str">
        <f>IF(AND(Stock_Info[[#This Row],[% Deli. Qty to Traded Qty]]&gt;80,Stock_Info[[#This Row],[No. of Trades]]&lt;3000),"Unusual Day","")</f>
        <v/>
      </c>
      <c r="R7600" t="str">
        <f>IF(AND(Stock_Info[[#This Row],[Spread High-Low]] &lt; 10, Stock_Info[[#This Row],[% Deli. Qty to Traded Qty]] &gt; 90), "Good Day", "")</f>
        <v/>
      </c>
    </row>
    <row r="7601" spans="1:18">
      <c r="A7601" t="s">
        <v>70</v>
      </c>
      <c r="B7601" s="1">
        <v>45764</v>
      </c>
      <c r="C7601" s="1" t="str">
        <f>"WEEK" &amp;" " &amp;  INT((DAY(Stock_Info[[#This Row],[Date]])+WEEKDAY(DATE(YEAR(Stock_Info[[#This Row],[Date]]),MONTH(Stock_Info[[#This Row],[Date]]),1))-1)/7)+1</f>
        <v>WEEK 3</v>
      </c>
      <c r="D7601" s="12">
        <v>24.69</v>
      </c>
      <c r="E7601" s="12">
        <v>25.14</v>
      </c>
      <c r="F7601" s="12">
        <v>24.41</v>
      </c>
      <c r="G7601" s="12">
        <v>25.01</v>
      </c>
      <c r="H7601" s="12">
        <v>24.876980451563394</v>
      </c>
      <c r="I7601">
        <v>1712362</v>
      </c>
      <c r="J7601">
        <v>12392</v>
      </c>
      <c r="K7601" s="12">
        <v>42598396</v>
      </c>
      <c r="L7601">
        <v>1146740</v>
      </c>
      <c r="M7601">
        <v>66.97</v>
      </c>
      <c r="N7601">
        <v>0.73</v>
      </c>
      <c r="O7601">
        <v>0.32</v>
      </c>
      <c r="P7601">
        <f xml:space="preserve"> IF(Stock_Info[[#This Row],[Close Price]] &gt; Stock_Info[[#This Row],[Open Price]], 1, 0)</f>
        <v>1</v>
      </c>
      <c r="Q7601" t="str">
        <f>IF(AND(Stock_Info[[#This Row],[% Deli. Qty to Traded Qty]]&gt;80,Stock_Info[[#This Row],[No. of Trades]]&lt;3000),"Unusual Day","")</f>
        <v/>
      </c>
      <c r="R7601" t="str">
        <f>IF(AND(Stock_Info[[#This Row],[Spread High-Low]] &lt; 10, Stock_Info[[#This Row],[% Deli. Qty to Traded Qty]] &gt; 90), "Good Day", "")</f>
        <v/>
      </c>
    </row>
    <row r="7602" spans="1:18">
      <c r="A7602" t="s">
        <v>70</v>
      </c>
      <c r="B7602" s="1">
        <v>45763</v>
      </c>
      <c r="C7602" s="1" t="str">
        <f>"WEEK" &amp;" " &amp;  INT((DAY(Stock_Info[[#This Row],[Date]])+WEEKDAY(DATE(YEAR(Stock_Info[[#This Row],[Date]]),MONTH(Stock_Info[[#This Row],[Date]]),1))-1)/7)+1</f>
        <v>WEEK 3</v>
      </c>
      <c r="D7602" s="12">
        <v>24.06</v>
      </c>
      <c r="E7602" s="12">
        <v>24.7</v>
      </c>
      <c r="F7602" s="12">
        <v>24.06</v>
      </c>
      <c r="G7602" s="12">
        <v>24.44</v>
      </c>
      <c r="H7602" s="12">
        <v>24.472432333793392</v>
      </c>
      <c r="I7602">
        <v>778158</v>
      </c>
      <c r="J7602">
        <v>2400</v>
      </c>
      <c r="K7602" s="12">
        <v>19043419</v>
      </c>
      <c r="L7602">
        <v>262176</v>
      </c>
      <c r="M7602">
        <v>33.69</v>
      </c>
      <c r="N7602">
        <v>0.64</v>
      </c>
      <c r="O7602">
        <v>0.38</v>
      </c>
      <c r="P7602">
        <f xml:space="preserve"> IF(Stock_Info[[#This Row],[Close Price]] &gt; Stock_Info[[#This Row],[Open Price]], 1, 0)</f>
        <v>1</v>
      </c>
      <c r="Q7602" t="str">
        <f>IF(AND(Stock_Info[[#This Row],[% Deli. Qty to Traded Qty]]&gt;80,Stock_Info[[#This Row],[No. of Trades]]&lt;3000),"Unusual Day","")</f>
        <v/>
      </c>
      <c r="R7602" t="str">
        <f>IF(AND(Stock_Info[[#This Row],[Spread High-Low]] &lt; 10, Stock_Info[[#This Row],[% Deli. Qty to Traded Qty]] &gt; 90), "Good Day", "")</f>
        <v/>
      </c>
    </row>
    <row r="7603" spans="1:18">
      <c r="A7603" t="s">
        <v>70</v>
      </c>
      <c r="B7603" s="1">
        <v>45762</v>
      </c>
      <c r="C7603" s="1" t="str">
        <f>"WEEK" &amp;" " &amp;  INT((DAY(Stock_Info[[#This Row],[Date]])+WEEKDAY(DATE(YEAR(Stock_Info[[#This Row],[Date]]),MONTH(Stock_Info[[#This Row],[Date]]),1))-1)/7)+1</f>
        <v>WEEK 3</v>
      </c>
      <c r="D7603" s="12">
        <v>24.04</v>
      </c>
      <c r="E7603" s="12">
        <v>24.39</v>
      </c>
      <c r="F7603" s="12">
        <v>23.76</v>
      </c>
      <c r="G7603" s="12">
        <v>24.17</v>
      </c>
      <c r="H7603" s="12">
        <v>24.077266944907404</v>
      </c>
      <c r="I7603">
        <v>1931421</v>
      </c>
      <c r="J7603">
        <v>10236</v>
      </c>
      <c r="K7603" s="12">
        <v>46503339</v>
      </c>
      <c r="L7603">
        <v>1234603</v>
      </c>
      <c r="M7603">
        <v>63.92</v>
      </c>
      <c r="N7603">
        <v>0.63</v>
      </c>
      <c r="O7603">
        <v>0.13</v>
      </c>
      <c r="P7603">
        <f xml:space="preserve"> IF(Stock_Info[[#This Row],[Close Price]] &gt; Stock_Info[[#This Row],[Open Price]], 1, 0)</f>
        <v>1</v>
      </c>
      <c r="Q7603" t="str">
        <f>IF(AND(Stock_Info[[#This Row],[% Deli. Qty to Traded Qty]]&gt;80,Stock_Info[[#This Row],[No. of Trades]]&lt;3000),"Unusual Day","")</f>
        <v/>
      </c>
      <c r="R7603" t="str">
        <f>IF(AND(Stock_Info[[#This Row],[Spread High-Low]] &lt; 10, Stock_Info[[#This Row],[% Deli. Qty to Traded Qty]] &gt; 90), "Good Day", "")</f>
        <v/>
      </c>
    </row>
    <row r="7604" spans="1:18">
      <c r="A7604" t="s">
        <v>70</v>
      </c>
      <c r="B7604" s="1">
        <v>45758</v>
      </c>
      <c r="C7604" s="1" t="str">
        <f>"WEEK" &amp;" " &amp;  INT((DAY(Stock_Info[[#This Row],[Date]])+WEEKDAY(DATE(YEAR(Stock_Info[[#This Row],[Date]]),MONTH(Stock_Info[[#This Row],[Date]]),1))-1)/7)+1</f>
        <v>WEEK 2</v>
      </c>
      <c r="D7604" s="12">
        <v>24.12</v>
      </c>
      <c r="E7604" s="12">
        <v>24.12</v>
      </c>
      <c r="F7604" s="12">
        <v>23.5</v>
      </c>
      <c r="G7604" s="12">
        <v>23.63</v>
      </c>
      <c r="H7604" s="12">
        <v>23.768473592430528</v>
      </c>
      <c r="I7604">
        <v>495464</v>
      </c>
      <c r="J7604">
        <v>1726</v>
      </c>
      <c r="K7604" s="12">
        <v>11776423</v>
      </c>
      <c r="L7604">
        <v>200746</v>
      </c>
      <c r="M7604">
        <v>40.520000000000003</v>
      </c>
      <c r="N7604">
        <v>0.62</v>
      </c>
      <c r="O7604">
        <v>-0.49</v>
      </c>
      <c r="P7604">
        <f xml:space="preserve"> IF(Stock_Info[[#This Row],[Close Price]] &gt; Stock_Info[[#This Row],[Open Price]], 1, 0)</f>
        <v>0</v>
      </c>
      <c r="Q7604" t="str">
        <f>IF(AND(Stock_Info[[#This Row],[% Deli. Qty to Traded Qty]]&gt;80,Stock_Info[[#This Row],[No. of Trades]]&lt;3000),"Unusual Day","")</f>
        <v/>
      </c>
      <c r="R7604" t="str">
        <f>IF(AND(Stock_Info[[#This Row],[Spread High-Low]] &lt; 10, Stock_Info[[#This Row],[% Deli. Qty to Traded Qty]] &gt; 90), "Good Day", "")</f>
        <v/>
      </c>
    </row>
    <row r="7605" spans="1:18">
      <c r="A7605" t="s">
        <v>70</v>
      </c>
      <c r="B7605" s="1">
        <v>45756</v>
      </c>
      <c r="C7605" s="1" t="str">
        <f>"WEEK" &amp;" " &amp;  INT((DAY(Stock_Info[[#This Row],[Date]])+WEEKDAY(DATE(YEAR(Stock_Info[[#This Row],[Date]]),MONTH(Stock_Info[[#This Row],[Date]]),1))-1)/7)+1</f>
        <v>WEEK 2</v>
      </c>
      <c r="D7605" s="12">
        <v>23.36</v>
      </c>
      <c r="E7605" s="12">
        <v>23.5</v>
      </c>
      <c r="F7605" s="12">
        <v>23.05</v>
      </c>
      <c r="G7605" s="12">
        <v>23.35</v>
      </c>
      <c r="H7605" s="12">
        <v>23.284069214721686</v>
      </c>
      <c r="I7605">
        <v>903565</v>
      </c>
      <c r="J7605">
        <v>7452</v>
      </c>
      <c r="K7605" s="12">
        <v>21038670</v>
      </c>
      <c r="L7605">
        <v>422245</v>
      </c>
      <c r="M7605">
        <v>46.73</v>
      </c>
      <c r="N7605">
        <v>0.45</v>
      </c>
      <c r="O7605">
        <v>-0.01</v>
      </c>
      <c r="P7605">
        <f xml:space="preserve"> IF(Stock_Info[[#This Row],[Close Price]] &gt; Stock_Info[[#This Row],[Open Price]], 1, 0)</f>
        <v>0</v>
      </c>
      <c r="Q7605" t="str">
        <f>IF(AND(Stock_Info[[#This Row],[% Deli. Qty to Traded Qty]]&gt;80,Stock_Info[[#This Row],[No. of Trades]]&lt;3000),"Unusual Day","")</f>
        <v/>
      </c>
      <c r="R7605" t="str">
        <f>IF(AND(Stock_Info[[#This Row],[Spread High-Low]] &lt; 10, Stock_Info[[#This Row],[% Deli. Qty to Traded Qty]] &gt; 90), "Good Day", "")</f>
        <v/>
      </c>
    </row>
    <row r="7606" spans="1:18">
      <c r="A7606" t="s">
        <v>70</v>
      </c>
      <c r="B7606" s="1">
        <v>45755</v>
      </c>
      <c r="C7606" s="1" t="str">
        <f>"WEEK" &amp;" " &amp;  INT((DAY(Stock_Info[[#This Row],[Date]])+WEEKDAY(DATE(YEAR(Stock_Info[[#This Row],[Date]]),MONTH(Stock_Info[[#This Row],[Date]]),1))-1)/7)+1</f>
        <v>WEEK 2</v>
      </c>
      <c r="D7606" s="12">
        <v>23.26</v>
      </c>
      <c r="E7606" s="12">
        <v>23.55</v>
      </c>
      <c r="F7606" s="12">
        <v>22.95</v>
      </c>
      <c r="G7606" s="12">
        <v>23.36</v>
      </c>
      <c r="H7606" s="12">
        <v>23.271740397273387</v>
      </c>
      <c r="I7606">
        <v>1570153</v>
      </c>
      <c r="J7606">
        <v>7918</v>
      </c>
      <c r="K7606" s="12">
        <v>36540193</v>
      </c>
      <c r="L7606">
        <v>664914</v>
      </c>
      <c r="M7606">
        <v>42.35</v>
      </c>
      <c r="N7606">
        <v>0.6</v>
      </c>
      <c r="O7606">
        <v>0.1</v>
      </c>
      <c r="P7606">
        <f xml:space="preserve"> IF(Stock_Info[[#This Row],[Close Price]] &gt; Stock_Info[[#This Row],[Open Price]], 1, 0)</f>
        <v>1</v>
      </c>
      <c r="Q7606" t="str">
        <f>IF(AND(Stock_Info[[#This Row],[% Deli. Qty to Traded Qty]]&gt;80,Stock_Info[[#This Row],[No. of Trades]]&lt;3000),"Unusual Day","")</f>
        <v/>
      </c>
      <c r="R7606" t="str">
        <f>IF(AND(Stock_Info[[#This Row],[Spread High-Low]] &lt; 10, Stock_Info[[#This Row],[% Deli. Qty to Traded Qty]] &gt; 90), "Good Day", "")</f>
        <v/>
      </c>
    </row>
    <row r="7607" spans="1:18">
      <c r="A7607" t="s">
        <v>70</v>
      </c>
      <c r="B7607" s="1">
        <v>45754</v>
      </c>
      <c r="C7607" s="1" t="str">
        <f>"WEEK" &amp;" " &amp;  INT((DAY(Stock_Info[[#This Row],[Date]])+WEEKDAY(DATE(YEAR(Stock_Info[[#This Row],[Date]]),MONTH(Stock_Info[[#This Row],[Date]]),1))-1)/7)+1</f>
        <v>WEEK 2</v>
      </c>
      <c r="D7607" s="12">
        <v>22.12</v>
      </c>
      <c r="E7607" s="12">
        <v>23.09</v>
      </c>
      <c r="F7607" s="12">
        <v>22.12</v>
      </c>
      <c r="G7607" s="12">
        <v>22.95</v>
      </c>
      <c r="H7607" s="12">
        <v>22.689044401211575</v>
      </c>
      <c r="I7607">
        <v>2610154</v>
      </c>
      <c r="J7607">
        <v>17095</v>
      </c>
      <c r="K7607" s="12">
        <v>59221900</v>
      </c>
      <c r="L7607">
        <v>1129393</v>
      </c>
      <c r="M7607">
        <v>43.27</v>
      </c>
      <c r="N7607">
        <v>0.97</v>
      </c>
      <c r="O7607">
        <v>0.83</v>
      </c>
      <c r="P7607">
        <f xml:space="preserve"> IF(Stock_Info[[#This Row],[Close Price]] &gt; Stock_Info[[#This Row],[Open Price]], 1, 0)</f>
        <v>1</v>
      </c>
      <c r="Q7607" t="str">
        <f>IF(AND(Stock_Info[[#This Row],[% Deli. Qty to Traded Qty]]&gt;80,Stock_Info[[#This Row],[No. of Trades]]&lt;3000),"Unusual Day","")</f>
        <v/>
      </c>
      <c r="R7607" t="str">
        <f>IF(AND(Stock_Info[[#This Row],[Spread High-Low]] &lt; 10, Stock_Info[[#This Row],[% Deli. Qty to Traded Qty]] &gt; 90), "Good Day", "")</f>
        <v/>
      </c>
    </row>
    <row r="7608" spans="1:18">
      <c r="A7608" t="s">
        <v>70</v>
      </c>
      <c r="B7608" s="1">
        <v>45751</v>
      </c>
      <c r="C7608" s="1" t="str">
        <f>"WEEK" &amp;" " &amp;  INT((DAY(Stock_Info[[#This Row],[Date]])+WEEKDAY(DATE(YEAR(Stock_Info[[#This Row],[Date]]),MONTH(Stock_Info[[#This Row],[Date]]),1))-1)/7)+1</f>
        <v>WEEK 1</v>
      </c>
      <c r="D7608" s="12">
        <v>24.25</v>
      </c>
      <c r="E7608" s="12">
        <v>24.33</v>
      </c>
      <c r="F7608" s="12">
        <v>23.57</v>
      </c>
      <c r="G7608" s="12">
        <v>23.71</v>
      </c>
      <c r="H7608" s="12">
        <v>23.881801477154809</v>
      </c>
      <c r="I7608">
        <v>1147747</v>
      </c>
      <c r="J7608">
        <v>7543</v>
      </c>
      <c r="K7608" s="12">
        <v>27410266</v>
      </c>
      <c r="L7608">
        <v>514566</v>
      </c>
      <c r="M7608">
        <v>44.83</v>
      </c>
      <c r="N7608">
        <v>0.76</v>
      </c>
      <c r="O7608">
        <v>-0.54</v>
      </c>
      <c r="P7608">
        <f xml:space="preserve"> IF(Stock_Info[[#This Row],[Close Price]] &gt; Stock_Info[[#This Row],[Open Price]], 1, 0)</f>
        <v>0</v>
      </c>
      <c r="Q7608" t="str">
        <f>IF(AND(Stock_Info[[#This Row],[% Deli. Qty to Traded Qty]]&gt;80,Stock_Info[[#This Row],[No. of Trades]]&lt;3000),"Unusual Day","")</f>
        <v/>
      </c>
      <c r="R7608" t="str">
        <f>IF(AND(Stock_Info[[#This Row],[Spread High-Low]] &lt; 10, Stock_Info[[#This Row],[% Deli. Qty to Traded Qty]] &gt; 90), "Good Day", "")</f>
        <v/>
      </c>
    </row>
    <row r="7609" spans="1:18">
      <c r="A7609" t="s">
        <v>70</v>
      </c>
      <c r="B7609" s="1">
        <v>45750</v>
      </c>
      <c r="C7609" s="1" t="str">
        <f>"WEEK" &amp;" " &amp;  INT((DAY(Stock_Info[[#This Row],[Date]])+WEEKDAY(DATE(YEAR(Stock_Info[[#This Row],[Date]]),MONTH(Stock_Info[[#This Row],[Date]]),1))-1)/7)+1</f>
        <v>WEEK 1</v>
      </c>
      <c r="D7609" s="12">
        <v>23.6</v>
      </c>
      <c r="E7609" s="12">
        <v>24.43</v>
      </c>
      <c r="F7609" s="12">
        <v>23.46</v>
      </c>
      <c r="G7609" s="12">
        <v>24.25</v>
      </c>
      <c r="H7609" s="12">
        <v>23.990313162170089</v>
      </c>
      <c r="I7609">
        <v>1820718</v>
      </c>
      <c r="J7609">
        <v>5424</v>
      </c>
      <c r="K7609" s="12">
        <v>43679595</v>
      </c>
      <c r="L7609">
        <v>1126494</v>
      </c>
      <c r="M7609">
        <v>61.87</v>
      </c>
      <c r="N7609">
        <v>0.97</v>
      </c>
      <c r="O7609">
        <v>0.65</v>
      </c>
      <c r="P7609">
        <f xml:space="preserve"> IF(Stock_Info[[#This Row],[Close Price]] &gt; Stock_Info[[#This Row],[Open Price]], 1, 0)</f>
        <v>1</v>
      </c>
      <c r="Q7609" t="str">
        <f>IF(AND(Stock_Info[[#This Row],[% Deli. Qty to Traded Qty]]&gt;80,Stock_Info[[#This Row],[No. of Trades]]&lt;3000),"Unusual Day","")</f>
        <v/>
      </c>
      <c r="R7609" t="str">
        <f>IF(AND(Stock_Info[[#This Row],[Spread High-Low]] &lt; 10, Stock_Info[[#This Row],[% Deli. Qty to Traded Qty]] &gt; 90), "Good Day", "")</f>
        <v/>
      </c>
    </row>
    <row r="7610" spans="1:18">
      <c r="A7610" t="s">
        <v>70</v>
      </c>
      <c r="B7610" s="1">
        <v>45749</v>
      </c>
      <c r="C7610" s="1" t="str">
        <f>"WEEK" &amp;" " &amp;  INT((DAY(Stock_Info[[#This Row],[Date]])+WEEKDAY(DATE(YEAR(Stock_Info[[#This Row],[Date]]),MONTH(Stock_Info[[#This Row],[Date]]),1))-1)/7)+1</f>
        <v>WEEK 1</v>
      </c>
      <c r="D7610" s="12">
        <v>23.62</v>
      </c>
      <c r="E7610" s="12">
        <v>23.88</v>
      </c>
      <c r="F7610" s="12">
        <v>23.34</v>
      </c>
      <c r="G7610" s="12">
        <v>23.68</v>
      </c>
      <c r="H7610" s="12">
        <v>23.661595136122674</v>
      </c>
      <c r="I7610">
        <v>968281</v>
      </c>
      <c r="J7610">
        <v>4964</v>
      </c>
      <c r="K7610" s="12">
        <v>22911073</v>
      </c>
      <c r="L7610">
        <v>674864</v>
      </c>
      <c r="M7610">
        <v>69.7</v>
      </c>
      <c r="N7610">
        <v>0.54</v>
      </c>
      <c r="O7610">
        <v>0.06</v>
      </c>
      <c r="P7610">
        <f xml:space="preserve"> IF(Stock_Info[[#This Row],[Close Price]] &gt; Stock_Info[[#This Row],[Open Price]], 1, 0)</f>
        <v>1</v>
      </c>
      <c r="Q7610" t="str">
        <f>IF(AND(Stock_Info[[#This Row],[% Deli. Qty to Traded Qty]]&gt;80,Stock_Info[[#This Row],[No. of Trades]]&lt;3000),"Unusual Day","")</f>
        <v/>
      </c>
      <c r="R7610" t="str">
        <f>IF(AND(Stock_Info[[#This Row],[Spread High-Low]] &lt; 10, Stock_Info[[#This Row],[% Deli. Qty to Traded Qty]] &gt; 90), "Good Day", "")</f>
        <v/>
      </c>
    </row>
    <row r="7611" spans="1:18">
      <c r="A7611" t="s">
        <v>70</v>
      </c>
      <c r="B7611" s="1">
        <v>45748</v>
      </c>
      <c r="C7611" s="1" t="str">
        <f>"WEEK" &amp;" " &amp;  INT((DAY(Stock_Info[[#This Row],[Date]])+WEEKDAY(DATE(YEAR(Stock_Info[[#This Row],[Date]]),MONTH(Stock_Info[[#This Row],[Date]]),1))-1)/7)+1</f>
        <v>WEEK 1</v>
      </c>
      <c r="D7611" s="12">
        <v>23.11</v>
      </c>
      <c r="E7611" s="12">
        <v>24</v>
      </c>
      <c r="F7611" s="12">
        <v>23.1</v>
      </c>
      <c r="G7611" s="12">
        <v>23.63</v>
      </c>
      <c r="H7611" s="12">
        <v>23.549736479845667</v>
      </c>
      <c r="I7611">
        <v>1970817</v>
      </c>
      <c r="J7611">
        <v>6123</v>
      </c>
      <c r="K7611" s="12">
        <v>46412221</v>
      </c>
      <c r="L7611">
        <v>907209</v>
      </c>
      <c r="M7611">
        <v>46.03</v>
      </c>
      <c r="N7611">
        <v>0.9</v>
      </c>
      <c r="O7611">
        <v>0.52</v>
      </c>
      <c r="P7611">
        <f xml:space="preserve"> IF(Stock_Info[[#This Row],[Close Price]] &gt; Stock_Info[[#This Row],[Open Price]], 1, 0)</f>
        <v>1</v>
      </c>
      <c r="Q7611" t="str">
        <f>IF(AND(Stock_Info[[#This Row],[% Deli. Qty to Traded Qty]]&gt;80,Stock_Info[[#This Row],[No. of Trades]]&lt;3000),"Unusual Day","")</f>
        <v/>
      </c>
      <c r="R7611" t="str">
        <f>IF(AND(Stock_Info[[#This Row],[Spread High-Low]] &lt; 10, Stock_Info[[#This Row],[% Deli. Qty to Traded Qty]] &gt; 90), "Good Day", "")</f>
        <v/>
      </c>
    </row>
    <row r="7612" spans="1:18">
      <c r="A7612" t="s">
        <v>70</v>
      </c>
      <c r="B7612" s="1">
        <v>45744</v>
      </c>
      <c r="C7612" s="1" t="str">
        <f>"WEEK" &amp;" " &amp;  INT((DAY(Stock_Info[[#This Row],[Date]])+WEEKDAY(DATE(YEAR(Stock_Info[[#This Row],[Date]]),MONTH(Stock_Info[[#This Row],[Date]]),1))-1)/7)+1</f>
        <v>WEEK 5</v>
      </c>
      <c r="D7612" s="12">
        <v>23.46</v>
      </c>
      <c r="E7612" s="12">
        <v>23.85</v>
      </c>
      <c r="F7612" s="12">
        <v>23</v>
      </c>
      <c r="G7612" s="12">
        <v>23.07</v>
      </c>
      <c r="H7612" s="12">
        <v>23.27382730255615</v>
      </c>
      <c r="I7612">
        <v>2398530</v>
      </c>
      <c r="J7612">
        <v>8746</v>
      </c>
      <c r="K7612" s="12">
        <v>55822973</v>
      </c>
      <c r="L7612">
        <v>1493774</v>
      </c>
      <c r="M7612">
        <v>62.28</v>
      </c>
      <c r="N7612">
        <v>0.85</v>
      </c>
      <c r="O7612">
        <v>-0.39</v>
      </c>
      <c r="P7612">
        <f xml:space="preserve"> IF(Stock_Info[[#This Row],[Close Price]] &gt; Stock_Info[[#This Row],[Open Price]], 1, 0)</f>
        <v>0</v>
      </c>
      <c r="Q7612" t="str">
        <f>IF(AND(Stock_Info[[#This Row],[% Deli. Qty to Traded Qty]]&gt;80,Stock_Info[[#This Row],[No. of Trades]]&lt;3000),"Unusual Day","")</f>
        <v/>
      </c>
      <c r="R7612" t="str">
        <f>IF(AND(Stock_Info[[#This Row],[Spread High-Low]] &lt; 10, Stock_Info[[#This Row],[% Deli. Qty to Traded Qty]] &gt; 90), "Good Day", "")</f>
        <v/>
      </c>
    </row>
    <row r="7613" spans="1:18">
      <c r="A7613" t="s">
        <v>70</v>
      </c>
      <c r="B7613" s="1">
        <v>45743</v>
      </c>
      <c r="C7613" s="1" t="str">
        <f>"WEEK" &amp;" " &amp;  INT((DAY(Stock_Info[[#This Row],[Date]])+WEEKDAY(DATE(YEAR(Stock_Info[[#This Row],[Date]]),MONTH(Stock_Info[[#This Row],[Date]]),1))-1)/7)+1</f>
        <v>WEEK 5</v>
      </c>
      <c r="D7613" s="12">
        <v>23.54</v>
      </c>
      <c r="E7613" s="12">
        <v>23.71</v>
      </c>
      <c r="F7613" s="12">
        <v>23.36</v>
      </c>
      <c r="G7613" s="12">
        <v>23.46</v>
      </c>
      <c r="H7613" s="12">
        <v>23.524957599541278</v>
      </c>
      <c r="I7613">
        <v>1653284</v>
      </c>
      <c r="J7613">
        <v>6205</v>
      </c>
      <c r="K7613" s="12">
        <v>38893436</v>
      </c>
      <c r="L7613">
        <v>1062631</v>
      </c>
      <c r="M7613">
        <v>64.27</v>
      </c>
      <c r="N7613">
        <v>0.35</v>
      </c>
      <c r="O7613">
        <v>-0.08</v>
      </c>
      <c r="P7613">
        <f xml:space="preserve"> IF(Stock_Info[[#This Row],[Close Price]] &gt; Stock_Info[[#This Row],[Open Price]], 1, 0)</f>
        <v>0</v>
      </c>
      <c r="Q7613" t="str">
        <f>IF(AND(Stock_Info[[#This Row],[% Deli. Qty to Traded Qty]]&gt;80,Stock_Info[[#This Row],[No. of Trades]]&lt;3000),"Unusual Day","")</f>
        <v/>
      </c>
      <c r="R7613" t="str">
        <f>IF(AND(Stock_Info[[#This Row],[Spread High-Low]] &lt; 10, Stock_Info[[#This Row],[% Deli. Qty to Traded Qty]] &gt; 90), "Good Day", "")</f>
        <v/>
      </c>
    </row>
    <row r="7614" spans="1:18">
      <c r="A7614" t="s">
        <v>70</v>
      </c>
      <c r="B7614" s="1">
        <v>45742</v>
      </c>
      <c r="C7614" s="1" t="str">
        <f>"WEEK" &amp;" " &amp;  INT((DAY(Stock_Info[[#This Row],[Date]])+WEEKDAY(DATE(YEAR(Stock_Info[[#This Row],[Date]]),MONTH(Stock_Info[[#This Row],[Date]]),1))-1)/7)+1</f>
        <v>WEEK 5</v>
      </c>
      <c r="D7614" s="12">
        <v>23.62</v>
      </c>
      <c r="E7614" s="12">
        <v>24</v>
      </c>
      <c r="F7614" s="12">
        <v>23.5</v>
      </c>
      <c r="G7614" s="12">
        <v>23.55</v>
      </c>
      <c r="H7614" s="12">
        <v>23.687074875152682</v>
      </c>
      <c r="I7614">
        <v>601735</v>
      </c>
      <c r="J7614">
        <v>2176</v>
      </c>
      <c r="K7614" s="12">
        <v>14253342</v>
      </c>
      <c r="L7614">
        <v>354783</v>
      </c>
      <c r="M7614">
        <v>58.96</v>
      </c>
      <c r="N7614">
        <v>0.5</v>
      </c>
      <c r="O7614">
        <v>-7.0000000000000007E-2</v>
      </c>
      <c r="P7614">
        <f xml:space="preserve"> IF(Stock_Info[[#This Row],[Close Price]] &gt; Stock_Info[[#This Row],[Open Price]], 1, 0)</f>
        <v>0</v>
      </c>
      <c r="Q7614" t="str">
        <f>IF(AND(Stock_Info[[#This Row],[% Deli. Qty to Traded Qty]]&gt;80,Stock_Info[[#This Row],[No. of Trades]]&lt;3000),"Unusual Day","")</f>
        <v/>
      </c>
      <c r="R7614" t="str">
        <f>IF(AND(Stock_Info[[#This Row],[Spread High-Low]] &lt; 10, Stock_Info[[#This Row],[% Deli. Qty to Traded Qty]] &gt; 90), "Good Day", "")</f>
        <v/>
      </c>
    </row>
    <row r="7615" spans="1:18">
      <c r="A7615" t="s">
        <v>70</v>
      </c>
      <c r="B7615" s="1">
        <v>45741</v>
      </c>
      <c r="C7615" s="1" t="str">
        <f>"WEEK" &amp;" " &amp;  INT((DAY(Stock_Info[[#This Row],[Date]])+WEEKDAY(DATE(YEAR(Stock_Info[[#This Row],[Date]]),MONTH(Stock_Info[[#This Row],[Date]]),1))-1)/7)+1</f>
        <v>WEEK 5</v>
      </c>
      <c r="D7615" s="12">
        <v>24.18</v>
      </c>
      <c r="E7615" s="12">
        <v>24.34</v>
      </c>
      <c r="F7615" s="12">
        <v>23.81</v>
      </c>
      <c r="G7615" s="12">
        <v>23.84</v>
      </c>
      <c r="H7615" s="12">
        <v>23.973690450698516</v>
      </c>
      <c r="I7615">
        <v>1391662</v>
      </c>
      <c r="J7615">
        <v>5927</v>
      </c>
      <c r="K7615" s="12">
        <v>33363274</v>
      </c>
      <c r="L7615">
        <v>911887</v>
      </c>
      <c r="M7615">
        <v>65.52</v>
      </c>
      <c r="N7615">
        <v>0.53</v>
      </c>
      <c r="O7615">
        <v>-0.34</v>
      </c>
      <c r="P7615">
        <f xml:space="preserve"> IF(Stock_Info[[#This Row],[Close Price]] &gt; Stock_Info[[#This Row],[Open Price]], 1, 0)</f>
        <v>0</v>
      </c>
      <c r="Q7615" t="str">
        <f>IF(AND(Stock_Info[[#This Row],[% Deli. Qty to Traded Qty]]&gt;80,Stock_Info[[#This Row],[No. of Trades]]&lt;3000),"Unusual Day","")</f>
        <v/>
      </c>
      <c r="R7615" t="str">
        <f>IF(AND(Stock_Info[[#This Row],[Spread High-Low]] &lt; 10, Stock_Info[[#This Row],[% Deli. Qty to Traded Qty]] &gt; 90), "Good Day", "")</f>
        <v/>
      </c>
    </row>
    <row r="7616" spans="1:18">
      <c r="A7616" t="s">
        <v>70</v>
      </c>
      <c r="B7616" s="1">
        <v>45740</v>
      </c>
      <c r="C7616" s="1" t="str">
        <f>"WEEK" &amp;" " &amp;  INT((DAY(Stock_Info[[#This Row],[Date]])+WEEKDAY(DATE(YEAR(Stock_Info[[#This Row],[Date]]),MONTH(Stock_Info[[#This Row],[Date]]),1))-1)/7)+1</f>
        <v>WEEK 5</v>
      </c>
      <c r="D7616" s="12">
        <v>24.11</v>
      </c>
      <c r="E7616" s="12">
        <v>24.44</v>
      </c>
      <c r="F7616" s="12">
        <v>24.03</v>
      </c>
      <c r="G7616" s="12">
        <v>24.08</v>
      </c>
      <c r="H7616" s="12">
        <v>24.207992002706078</v>
      </c>
      <c r="I7616">
        <v>2116716</v>
      </c>
      <c r="J7616">
        <v>5531</v>
      </c>
      <c r="K7616" s="12">
        <v>51241444</v>
      </c>
      <c r="L7616">
        <v>1295681</v>
      </c>
      <c r="M7616">
        <v>61.21</v>
      </c>
      <c r="N7616">
        <v>0.41</v>
      </c>
      <c r="O7616">
        <v>-0.03</v>
      </c>
      <c r="P7616">
        <f xml:space="preserve"> IF(Stock_Info[[#This Row],[Close Price]] &gt; Stock_Info[[#This Row],[Open Price]], 1, 0)</f>
        <v>0</v>
      </c>
      <c r="Q7616" t="str">
        <f>IF(AND(Stock_Info[[#This Row],[% Deli. Qty to Traded Qty]]&gt;80,Stock_Info[[#This Row],[No. of Trades]]&lt;3000),"Unusual Day","")</f>
        <v/>
      </c>
      <c r="R7616" t="str">
        <f>IF(AND(Stock_Info[[#This Row],[Spread High-Low]] &lt; 10, Stock_Info[[#This Row],[% Deli. Qty to Traded Qty]] &gt; 90), "Good Day", "")</f>
        <v/>
      </c>
    </row>
    <row r="7617" spans="1:18">
      <c r="A7617" t="s">
        <v>70</v>
      </c>
      <c r="B7617" s="1">
        <v>45737</v>
      </c>
      <c r="C7617" s="1" t="str">
        <f>"WEEK" &amp;" " &amp;  INT((DAY(Stock_Info[[#This Row],[Date]])+WEEKDAY(DATE(YEAR(Stock_Info[[#This Row],[Date]]),MONTH(Stock_Info[[#This Row],[Date]]),1))-1)/7)+1</f>
        <v>WEEK 4</v>
      </c>
      <c r="D7617" s="12">
        <v>24.04</v>
      </c>
      <c r="E7617" s="12">
        <v>24.22</v>
      </c>
      <c r="F7617" s="12">
        <v>23.87</v>
      </c>
      <c r="G7617" s="12">
        <v>24.05</v>
      </c>
      <c r="H7617" s="12">
        <v>23.968962613589998</v>
      </c>
      <c r="I7617">
        <v>2188683</v>
      </c>
      <c r="J7617">
        <v>3048</v>
      </c>
      <c r="K7617" s="12">
        <v>52460461</v>
      </c>
      <c r="L7617">
        <v>1827911</v>
      </c>
      <c r="M7617">
        <v>83.52</v>
      </c>
      <c r="N7617">
        <v>0.35</v>
      </c>
      <c r="O7617">
        <v>0.01</v>
      </c>
      <c r="P7617">
        <f xml:space="preserve"> IF(Stock_Info[[#This Row],[Close Price]] &gt; Stock_Info[[#This Row],[Open Price]], 1, 0)</f>
        <v>1</v>
      </c>
      <c r="Q7617" t="str">
        <f>IF(AND(Stock_Info[[#This Row],[% Deli. Qty to Traded Qty]]&gt;80,Stock_Info[[#This Row],[No. of Trades]]&lt;3000),"Unusual Day","")</f>
        <v/>
      </c>
      <c r="R7617" t="str">
        <f>IF(AND(Stock_Info[[#This Row],[Spread High-Low]] &lt; 10, Stock_Info[[#This Row],[% Deli. Qty to Traded Qty]] &gt; 90), "Good Day", "")</f>
        <v/>
      </c>
    </row>
    <row r="7618" spans="1:18">
      <c r="A7618" t="s">
        <v>70</v>
      </c>
      <c r="B7618" s="1">
        <v>45736</v>
      </c>
      <c r="C7618" s="1" t="str">
        <f>"WEEK" &amp;" " &amp;  INT((DAY(Stock_Info[[#This Row],[Date]])+WEEKDAY(DATE(YEAR(Stock_Info[[#This Row],[Date]]),MONTH(Stock_Info[[#This Row],[Date]]),1))-1)/7)+1</f>
        <v>WEEK 4</v>
      </c>
      <c r="D7618" s="12">
        <v>24.19</v>
      </c>
      <c r="E7618" s="12">
        <v>24.36</v>
      </c>
      <c r="F7618" s="12">
        <v>23.85</v>
      </c>
      <c r="G7618" s="12">
        <v>23.89</v>
      </c>
      <c r="H7618" s="12">
        <v>24.036725645208517</v>
      </c>
      <c r="I7618">
        <v>1553955</v>
      </c>
      <c r="J7618">
        <v>2112</v>
      </c>
      <c r="K7618" s="12">
        <v>37351990</v>
      </c>
      <c r="L7618">
        <v>1251787</v>
      </c>
      <c r="M7618">
        <v>80.55</v>
      </c>
      <c r="N7618">
        <v>0.51</v>
      </c>
      <c r="O7618">
        <v>-0.3</v>
      </c>
      <c r="P7618">
        <f xml:space="preserve"> IF(Stock_Info[[#This Row],[Close Price]] &gt; Stock_Info[[#This Row],[Open Price]], 1, 0)</f>
        <v>0</v>
      </c>
      <c r="Q7618" t="str">
        <f>IF(AND(Stock_Info[[#This Row],[% Deli. Qty to Traded Qty]]&gt;80,Stock_Info[[#This Row],[No. of Trades]]&lt;3000),"Unusual Day","")</f>
        <v>Unusual Day</v>
      </c>
      <c r="R7618" t="str">
        <f>IF(AND(Stock_Info[[#This Row],[Spread High-Low]] &lt; 10, Stock_Info[[#This Row],[% Deli. Qty to Traded Qty]] &gt; 90), "Good Day", "")</f>
        <v/>
      </c>
    </row>
    <row r="7619" spans="1:18">
      <c r="A7619" t="s">
        <v>70</v>
      </c>
      <c r="B7619" s="1">
        <v>45735</v>
      </c>
      <c r="C7619" s="1" t="str">
        <f>"WEEK" &amp;" " &amp;  INT((DAY(Stock_Info[[#This Row],[Date]])+WEEKDAY(DATE(YEAR(Stock_Info[[#This Row],[Date]]),MONTH(Stock_Info[[#This Row],[Date]]),1))-1)/7)+1</f>
        <v>WEEK 4</v>
      </c>
      <c r="D7619" s="12">
        <v>24.03</v>
      </c>
      <c r="E7619" s="12">
        <v>24.35</v>
      </c>
      <c r="F7619" s="12">
        <v>23.96</v>
      </c>
      <c r="G7619" s="12">
        <v>23.99</v>
      </c>
      <c r="H7619" s="12">
        <v>24.147704254886133</v>
      </c>
      <c r="I7619">
        <v>2186545</v>
      </c>
      <c r="J7619">
        <v>6161</v>
      </c>
      <c r="K7619" s="12">
        <v>52800042</v>
      </c>
      <c r="L7619">
        <v>1485152</v>
      </c>
      <c r="M7619">
        <v>67.92</v>
      </c>
      <c r="N7619">
        <v>0.39</v>
      </c>
      <c r="O7619">
        <v>-0.04</v>
      </c>
      <c r="P7619">
        <f xml:space="preserve"> IF(Stock_Info[[#This Row],[Close Price]] &gt; Stock_Info[[#This Row],[Open Price]], 1, 0)</f>
        <v>0</v>
      </c>
      <c r="Q7619" t="str">
        <f>IF(AND(Stock_Info[[#This Row],[% Deli. Qty to Traded Qty]]&gt;80,Stock_Info[[#This Row],[No. of Trades]]&lt;3000),"Unusual Day","")</f>
        <v/>
      </c>
      <c r="R7619" t="str">
        <f>IF(AND(Stock_Info[[#This Row],[Spread High-Low]] &lt; 10, Stock_Info[[#This Row],[% Deli. Qty to Traded Qty]] &gt; 90), "Good Day", "")</f>
        <v/>
      </c>
    </row>
    <row r="7620" spans="1:18">
      <c r="A7620" t="s">
        <v>70</v>
      </c>
      <c r="B7620" s="1">
        <v>45734</v>
      </c>
      <c r="C7620" s="1" t="str">
        <f>"WEEK" &amp;" " &amp;  INT((DAY(Stock_Info[[#This Row],[Date]])+WEEKDAY(DATE(YEAR(Stock_Info[[#This Row],[Date]]),MONTH(Stock_Info[[#This Row],[Date]]),1))-1)/7)+1</f>
        <v>WEEK 4</v>
      </c>
      <c r="D7620" s="12">
        <v>23.66</v>
      </c>
      <c r="E7620" s="12">
        <v>24.1</v>
      </c>
      <c r="F7620" s="12">
        <v>23.66</v>
      </c>
      <c r="G7620" s="12">
        <v>24.02</v>
      </c>
      <c r="H7620" s="12">
        <v>23.974699643090535</v>
      </c>
      <c r="I7620">
        <v>994650</v>
      </c>
      <c r="J7620">
        <v>3940</v>
      </c>
      <c r="K7620" s="12">
        <v>23846435</v>
      </c>
      <c r="L7620">
        <v>590342</v>
      </c>
      <c r="M7620">
        <v>59.35</v>
      </c>
      <c r="N7620">
        <v>0.44</v>
      </c>
      <c r="O7620">
        <v>0.36</v>
      </c>
      <c r="P7620">
        <f xml:space="preserve"> IF(Stock_Info[[#This Row],[Close Price]] &gt; Stock_Info[[#This Row],[Open Price]], 1, 0)</f>
        <v>1</v>
      </c>
      <c r="Q7620" t="str">
        <f>IF(AND(Stock_Info[[#This Row],[% Deli. Qty to Traded Qty]]&gt;80,Stock_Info[[#This Row],[No. of Trades]]&lt;3000),"Unusual Day","")</f>
        <v/>
      </c>
      <c r="R7620" t="str">
        <f>IF(AND(Stock_Info[[#This Row],[Spread High-Low]] &lt; 10, Stock_Info[[#This Row],[% Deli. Qty to Traded Qty]] &gt; 90), "Good Day", "")</f>
        <v/>
      </c>
    </row>
    <row r="7621" spans="1:18">
      <c r="A7621" t="s">
        <v>70</v>
      </c>
      <c r="B7621" s="1">
        <v>45733</v>
      </c>
      <c r="C7621" s="1" t="str">
        <f>"WEEK" &amp;" " &amp;  INT((DAY(Stock_Info[[#This Row],[Date]])+WEEKDAY(DATE(YEAR(Stock_Info[[#This Row],[Date]]),MONTH(Stock_Info[[#This Row],[Date]]),1))-1)/7)+1</f>
        <v>WEEK 4</v>
      </c>
      <c r="D7621" s="12">
        <v>23.9</v>
      </c>
      <c r="E7621" s="12">
        <v>23.95</v>
      </c>
      <c r="F7621" s="12">
        <v>23.5</v>
      </c>
      <c r="G7621" s="12">
        <v>23.59</v>
      </c>
      <c r="H7621" s="12">
        <v>23.690232672898588</v>
      </c>
      <c r="I7621">
        <v>429616</v>
      </c>
      <c r="J7621">
        <v>2369</v>
      </c>
      <c r="K7621" s="12">
        <v>10177703</v>
      </c>
      <c r="L7621">
        <v>162294</v>
      </c>
      <c r="M7621">
        <v>37.78</v>
      </c>
      <c r="N7621">
        <v>0.45</v>
      </c>
      <c r="O7621">
        <v>-0.31</v>
      </c>
      <c r="P7621">
        <f xml:space="preserve"> IF(Stock_Info[[#This Row],[Close Price]] &gt; Stock_Info[[#This Row],[Open Price]], 1, 0)</f>
        <v>0</v>
      </c>
      <c r="Q7621" t="str">
        <f>IF(AND(Stock_Info[[#This Row],[% Deli. Qty to Traded Qty]]&gt;80,Stock_Info[[#This Row],[No. of Trades]]&lt;3000),"Unusual Day","")</f>
        <v/>
      </c>
      <c r="R7621" t="str">
        <f>IF(AND(Stock_Info[[#This Row],[Spread High-Low]] &lt; 10, Stock_Info[[#This Row],[% Deli. Qty to Traded Qty]] &gt; 90), "Good Day", "")</f>
        <v/>
      </c>
    </row>
    <row r="7622" spans="1:18">
      <c r="A7622" t="s">
        <v>70</v>
      </c>
      <c r="B7622" s="1">
        <v>45729</v>
      </c>
      <c r="C7622" s="1" t="str">
        <f>"WEEK" &amp;" " &amp;  INT((DAY(Stock_Info[[#This Row],[Date]])+WEEKDAY(DATE(YEAR(Stock_Info[[#This Row],[Date]]),MONTH(Stock_Info[[#This Row],[Date]]),1))-1)/7)+1</f>
        <v>WEEK 3</v>
      </c>
      <c r="D7622" s="12">
        <v>24.14</v>
      </c>
      <c r="E7622" s="12">
        <v>24.14</v>
      </c>
      <c r="F7622" s="12">
        <v>23.75</v>
      </c>
      <c r="G7622" s="12">
        <v>23.77</v>
      </c>
      <c r="H7622" s="12">
        <v>23.866338863619472</v>
      </c>
      <c r="I7622">
        <v>659339</v>
      </c>
      <c r="J7622">
        <v>4941</v>
      </c>
      <c r="K7622" s="12">
        <v>15736008</v>
      </c>
      <c r="L7622">
        <v>353446</v>
      </c>
      <c r="M7622">
        <v>53.61</v>
      </c>
      <c r="N7622">
        <v>0.39</v>
      </c>
      <c r="O7622">
        <v>-0.37</v>
      </c>
      <c r="P7622">
        <f xml:space="preserve"> IF(Stock_Info[[#This Row],[Close Price]] &gt; Stock_Info[[#This Row],[Open Price]], 1, 0)</f>
        <v>0</v>
      </c>
      <c r="Q7622" t="str">
        <f>IF(AND(Stock_Info[[#This Row],[% Deli. Qty to Traded Qty]]&gt;80,Stock_Info[[#This Row],[No. of Trades]]&lt;3000),"Unusual Day","")</f>
        <v/>
      </c>
      <c r="R7622" t="str">
        <f>IF(AND(Stock_Info[[#This Row],[Spread High-Low]] &lt; 10, Stock_Info[[#This Row],[% Deli. Qty to Traded Qty]] &gt; 90), "Good Day", "")</f>
        <v/>
      </c>
    </row>
    <row r="7623" spans="1:18">
      <c r="A7623" t="s">
        <v>70</v>
      </c>
      <c r="B7623" s="1">
        <v>45728</v>
      </c>
      <c r="C7623" s="1" t="str">
        <f>"WEEK" &amp;" " &amp;  INT((DAY(Stock_Info[[#This Row],[Date]])+WEEKDAY(DATE(YEAR(Stock_Info[[#This Row],[Date]]),MONTH(Stock_Info[[#This Row],[Date]]),1))-1)/7)+1</f>
        <v>WEEK 3</v>
      </c>
      <c r="D7623" s="12">
        <v>24.04</v>
      </c>
      <c r="E7623" s="12">
        <v>24.2</v>
      </c>
      <c r="F7623" s="12">
        <v>23.88</v>
      </c>
      <c r="G7623" s="12">
        <v>23.93</v>
      </c>
      <c r="H7623" s="12">
        <v>23.983080865174468</v>
      </c>
      <c r="I7623">
        <v>663450</v>
      </c>
      <c r="J7623">
        <v>5071</v>
      </c>
      <c r="K7623" s="12">
        <v>15911575</v>
      </c>
      <c r="L7623">
        <v>290290</v>
      </c>
      <c r="M7623">
        <v>43.75</v>
      </c>
      <c r="N7623">
        <v>0.32</v>
      </c>
      <c r="O7623">
        <v>-0.11</v>
      </c>
      <c r="P7623">
        <f xml:space="preserve"> IF(Stock_Info[[#This Row],[Close Price]] &gt; Stock_Info[[#This Row],[Open Price]], 1, 0)</f>
        <v>0</v>
      </c>
      <c r="Q7623" t="str">
        <f>IF(AND(Stock_Info[[#This Row],[% Deli. Qty to Traded Qty]]&gt;80,Stock_Info[[#This Row],[No. of Trades]]&lt;3000),"Unusual Day","")</f>
        <v/>
      </c>
      <c r="R7623" t="str">
        <f>IF(AND(Stock_Info[[#This Row],[Spread High-Low]] &lt; 10, Stock_Info[[#This Row],[% Deli. Qty to Traded Qty]] &gt; 90), "Good Day", "")</f>
        <v/>
      </c>
    </row>
    <row r="7624" spans="1:18">
      <c r="A7624" t="s">
        <v>70</v>
      </c>
      <c r="B7624" s="1">
        <v>45727</v>
      </c>
      <c r="C7624" s="1" t="str">
        <f>"WEEK" &amp;" " &amp;  INT((DAY(Stock_Info[[#This Row],[Date]])+WEEKDAY(DATE(YEAR(Stock_Info[[#This Row],[Date]]),MONTH(Stock_Info[[#This Row],[Date]]),1))-1)/7)+1</f>
        <v>WEEK 3</v>
      </c>
      <c r="D7624" s="12">
        <v>24.21</v>
      </c>
      <c r="E7624" s="12">
        <v>24.33</v>
      </c>
      <c r="F7624" s="12">
        <v>23.9</v>
      </c>
      <c r="G7624" s="12">
        <v>23.98</v>
      </c>
      <c r="H7624" s="12">
        <v>24.03322872531238</v>
      </c>
      <c r="I7624">
        <v>1195893</v>
      </c>
      <c r="J7624">
        <v>7315</v>
      </c>
      <c r="K7624" s="12">
        <v>28741170</v>
      </c>
      <c r="L7624">
        <v>577121</v>
      </c>
      <c r="M7624">
        <v>48.26</v>
      </c>
      <c r="N7624">
        <v>0.43</v>
      </c>
      <c r="O7624">
        <v>-0.23</v>
      </c>
      <c r="P7624">
        <f xml:space="preserve"> IF(Stock_Info[[#This Row],[Close Price]] &gt; Stock_Info[[#This Row],[Open Price]], 1, 0)</f>
        <v>0</v>
      </c>
      <c r="Q7624" t="str">
        <f>IF(AND(Stock_Info[[#This Row],[% Deli. Qty to Traded Qty]]&gt;80,Stock_Info[[#This Row],[No. of Trades]]&lt;3000),"Unusual Day","")</f>
        <v/>
      </c>
      <c r="R7624" t="str">
        <f>IF(AND(Stock_Info[[#This Row],[Spread High-Low]] &lt; 10, Stock_Info[[#This Row],[% Deli. Qty to Traded Qty]] &gt; 90), "Good Day", "")</f>
        <v/>
      </c>
    </row>
    <row r="7625" spans="1:18">
      <c r="A7625" t="s">
        <v>70</v>
      </c>
      <c r="B7625" s="1">
        <v>45726</v>
      </c>
      <c r="C7625" s="1" t="str">
        <f>"WEEK" &amp;" " &amp;  INT((DAY(Stock_Info[[#This Row],[Date]])+WEEKDAY(DATE(YEAR(Stock_Info[[#This Row],[Date]]),MONTH(Stock_Info[[#This Row],[Date]]),1))-1)/7)+1</f>
        <v>WEEK 3</v>
      </c>
      <c r="D7625" s="12">
        <v>25.46</v>
      </c>
      <c r="E7625" s="12">
        <v>25.76</v>
      </c>
      <c r="F7625" s="12">
        <v>24.4</v>
      </c>
      <c r="G7625" s="12">
        <v>24.44</v>
      </c>
      <c r="H7625" s="12">
        <v>25.163574529191241</v>
      </c>
      <c r="I7625">
        <v>1094712</v>
      </c>
      <c r="J7625">
        <v>3907</v>
      </c>
      <c r="K7625" s="12">
        <v>27546867</v>
      </c>
      <c r="L7625">
        <v>316163</v>
      </c>
      <c r="M7625">
        <v>28.88</v>
      </c>
      <c r="N7625">
        <v>1.36</v>
      </c>
      <c r="O7625">
        <v>-1.02</v>
      </c>
      <c r="P7625">
        <f xml:space="preserve"> IF(Stock_Info[[#This Row],[Close Price]] &gt; Stock_Info[[#This Row],[Open Price]], 1, 0)</f>
        <v>0</v>
      </c>
      <c r="Q7625" t="str">
        <f>IF(AND(Stock_Info[[#This Row],[% Deli. Qty to Traded Qty]]&gt;80,Stock_Info[[#This Row],[No. of Trades]]&lt;3000),"Unusual Day","")</f>
        <v/>
      </c>
      <c r="R7625" t="str">
        <f>IF(AND(Stock_Info[[#This Row],[Spread High-Low]] &lt; 10, Stock_Info[[#This Row],[% Deli. Qty to Traded Qty]] &gt; 90), "Good Day", "")</f>
        <v/>
      </c>
    </row>
    <row r="7626" spans="1:18">
      <c r="A7626" t="s">
        <v>70</v>
      </c>
      <c r="B7626" s="1">
        <v>45723</v>
      </c>
      <c r="C7626" s="1" t="str">
        <f>"WEEK" &amp;" " &amp;  INT((DAY(Stock_Info[[#This Row],[Date]])+WEEKDAY(DATE(YEAR(Stock_Info[[#This Row],[Date]]),MONTH(Stock_Info[[#This Row],[Date]]),1))-1)/7)+1</f>
        <v>WEEK 2</v>
      </c>
      <c r="D7626" s="12">
        <v>25.29</v>
      </c>
      <c r="E7626" s="12">
        <v>25.83</v>
      </c>
      <c r="F7626" s="12">
        <v>25.05</v>
      </c>
      <c r="G7626" s="12">
        <v>25.49</v>
      </c>
      <c r="H7626" s="12">
        <v>25.445164037129267</v>
      </c>
      <c r="I7626">
        <v>1399866</v>
      </c>
      <c r="J7626">
        <v>3630</v>
      </c>
      <c r="K7626" s="12">
        <v>35619820</v>
      </c>
      <c r="L7626">
        <v>751215</v>
      </c>
      <c r="M7626">
        <v>53.66</v>
      </c>
      <c r="N7626">
        <v>0.78</v>
      </c>
      <c r="O7626">
        <v>0.2</v>
      </c>
      <c r="P7626">
        <f xml:space="preserve"> IF(Stock_Info[[#This Row],[Close Price]] &gt; Stock_Info[[#This Row],[Open Price]], 1, 0)</f>
        <v>1</v>
      </c>
      <c r="Q7626" t="str">
        <f>IF(AND(Stock_Info[[#This Row],[% Deli. Qty to Traded Qty]]&gt;80,Stock_Info[[#This Row],[No. of Trades]]&lt;3000),"Unusual Day","")</f>
        <v/>
      </c>
      <c r="R7626" t="str">
        <f>IF(AND(Stock_Info[[#This Row],[Spread High-Low]] &lt; 10, Stock_Info[[#This Row],[% Deli. Qty to Traded Qty]] &gt; 90), "Good Day", "")</f>
        <v/>
      </c>
    </row>
    <row r="7627" spans="1:18">
      <c r="A7627" t="s">
        <v>70</v>
      </c>
      <c r="B7627" s="1">
        <v>45722</v>
      </c>
      <c r="C7627" s="1" t="str">
        <f>"WEEK" &amp;" " &amp;  INT((DAY(Stock_Info[[#This Row],[Date]])+WEEKDAY(DATE(YEAR(Stock_Info[[#This Row],[Date]]),MONTH(Stock_Info[[#This Row],[Date]]),1))-1)/7)+1</f>
        <v>WEEK 2</v>
      </c>
      <c r="D7627" s="12">
        <v>24.51</v>
      </c>
      <c r="E7627" s="12">
        <v>25.57</v>
      </c>
      <c r="F7627" s="12">
        <v>24.51</v>
      </c>
      <c r="G7627" s="12">
        <v>25.25</v>
      </c>
      <c r="H7627" s="12">
        <v>25.076188319497412</v>
      </c>
      <c r="I7627">
        <v>2914515</v>
      </c>
      <c r="J7627">
        <v>6143</v>
      </c>
      <c r="K7627" s="12">
        <v>73084927</v>
      </c>
      <c r="L7627">
        <v>1990195</v>
      </c>
      <c r="M7627">
        <v>68.290000000000006</v>
      </c>
      <c r="N7627">
        <v>1.06</v>
      </c>
      <c r="O7627">
        <v>0.74</v>
      </c>
      <c r="P7627">
        <f xml:space="preserve"> IF(Stock_Info[[#This Row],[Close Price]] &gt; Stock_Info[[#This Row],[Open Price]], 1, 0)</f>
        <v>1</v>
      </c>
      <c r="Q7627" t="str">
        <f>IF(AND(Stock_Info[[#This Row],[% Deli. Qty to Traded Qty]]&gt;80,Stock_Info[[#This Row],[No. of Trades]]&lt;3000),"Unusual Day","")</f>
        <v/>
      </c>
      <c r="R7627" t="str">
        <f>IF(AND(Stock_Info[[#This Row],[Spread High-Low]] &lt; 10, Stock_Info[[#This Row],[% Deli. Qty to Traded Qty]] &gt; 90), "Good Day", "")</f>
        <v/>
      </c>
    </row>
    <row r="7628" spans="1:18">
      <c r="A7628" t="s">
        <v>70</v>
      </c>
      <c r="B7628" s="1">
        <v>45721</v>
      </c>
      <c r="C7628" s="1" t="str">
        <f>"WEEK" &amp;" " &amp;  INT((DAY(Stock_Info[[#This Row],[Date]])+WEEKDAY(DATE(YEAR(Stock_Info[[#This Row],[Date]]),MONTH(Stock_Info[[#This Row],[Date]]),1))-1)/7)+1</f>
        <v>WEEK 2</v>
      </c>
      <c r="D7628" s="12">
        <v>23.53</v>
      </c>
      <c r="E7628" s="12">
        <v>24.56</v>
      </c>
      <c r="F7628" s="12">
        <v>23.53</v>
      </c>
      <c r="G7628" s="12">
        <v>24.5</v>
      </c>
      <c r="H7628" s="12">
        <v>24.17907993468835</v>
      </c>
      <c r="I7628">
        <v>1553781</v>
      </c>
      <c r="J7628">
        <v>9541</v>
      </c>
      <c r="K7628" s="12">
        <v>37568995</v>
      </c>
      <c r="L7628">
        <v>831435</v>
      </c>
      <c r="M7628">
        <v>53.51</v>
      </c>
      <c r="N7628">
        <v>1.03</v>
      </c>
      <c r="O7628">
        <v>0.97</v>
      </c>
      <c r="P7628">
        <f xml:space="preserve"> IF(Stock_Info[[#This Row],[Close Price]] &gt; Stock_Info[[#This Row],[Open Price]], 1, 0)</f>
        <v>1</v>
      </c>
      <c r="Q7628" t="str">
        <f>IF(AND(Stock_Info[[#This Row],[% Deli. Qty to Traded Qty]]&gt;80,Stock_Info[[#This Row],[No. of Trades]]&lt;3000),"Unusual Day","")</f>
        <v/>
      </c>
      <c r="R7628" t="str">
        <f>IF(AND(Stock_Info[[#This Row],[Spread High-Low]] &lt; 10, Stock_Info[[#This Row],[% Deli. Qty to Traded Qty]] &gt; 90), "Good Day", "")</f>
        <v/>
      </c>
    </row>
    <row r="7629" spans="1:18">
      <c r="A7629" t="s">
        <v>70</v>
      </c>
      <c r="B7629" s="1">
        <v>45720</v>
      </c>
      <c r="C7629" s="1" t="str">
        <f>"WEEK" &amp;" " &amp;  INT((DAY(Stock_Info[[#This Row],[Date]])+WEEKDAY(DATE(YEAR(Stock_Info[[#This Row],[Date]]),MONTH(Stock_Info[[#This Row],[Date]]),1))-1)/7)+1</f>
        <v>WEEK 2</v>
      </c>
      <c r="D7629" s="12">
        <v>23.7</v>
      </c>
      <c r="E7629" s="12">
        <v>24</v>
      </c>
      <c r="F7629" s="12">
        <v>23.43</v>
      </c>
      <c r="G7629" s="12">
        <v>23.53</v>
      </c>
      <c r="H7629" s="12">
        <v>23.673973079084739</v>
      </c>
      <c r="I7629">
        <v>741951</v>
      </c>
      <c r="J7629">
        <v>6384</v>
      </c>
      <c r="K7629" s="12">
        <v>17564928</v>
      </c>
      <c r="L7629">
        <v>347674</v>
      </c>
      <c r="M7629">
        <v>46.86</v>
      </c>
      <c r="N7629">
        <v>0.56999999999999995</v>
      </c>
      <c r="O7629">
        <v>-0.17</v>
      </c>
      <c r="P7629">
        <f xml:space="preserve"> IF(Stock_Info[[#This Row],[Close Price]] &gt; Stock_Info[[#This Row],[Open Price]], 1, 0)</f>
        <v>0</v>
      </c>
      <c r="Q7629" t="str">
        <f>IF(AND(Stock_Info[[#This Row],[% Deli. Qty to Traded Qty]]&gt;80,Stock_Info[[#This Row],[No. of Trades]]&lt;3000),"Unusual Day","")</f>
        <v/>
      </c>
      <c r="R7629" t="str">
        <f>IF(AND(Stock_Info[[#This Row],[Spread High-Low]] &lt; 10, Stock_Info[[#This Row],[% Deli. Qty to Traded Qty]] &gt; 90), "Good Day", "")</f>
        <v/>
      </c>
    </row>
    <row r="7630" spans="1:18">
      <c r="A7630" t="s">
        <v>70</v>
      </c>
      <c r="B7630" s="1">
        <v>45719</v>
      </c>
      <c r="C7630" s="1" t="str">
        <f>"WEEK" &amp;" " &amp;  INT((DAY(Stock_Info[[#This Row],[Date]])+WEEKDAY(DATE(YEAR(Stock_Info[[#This Row],[Date]]),MONTH(Stock_Info[[#This Row],[Date]]),1))-1)/7)+1</f>
        <v>WEEK 2</v>
      </c>
      <c r="D7630" s="12">
        <v>23.53</v>
      </c>
      <c r="E7630" s="12">
        <v>24.08</v>
      </c>
      <c r="F7630" s="12">
        <v>23.31</v>
      </c>
      <c r="G7630" s="12">
        <v>23.73</v>
      </c>
      <c r="H7630" s="12">
        <v>23.556859657879418</v>
      </c>
      <c r="I7630">
        <v>2217873</v>
      </c>
      <c r="J7630">
        <v>14388</v>
      </c>
      <c r="K7630" s="12">
        <v>52246123</v>
      </c>
      <c r="L7630">
        <v>1147914</v>
      </c>
      <c r="M7630">
        <v>51.76</v>
      </c>
      <c r="N7630">
        <v>0.77</v>
      </c>
      <c r="O7630">
        <v>0.2</v>
      </c>
      <c r="P7630">
        <f xml:space="preserve"> IF(Stock_Info[[#This Row],[Close Price]] &gt; Stock_Info[[#This Row],[Open Price]], 1, 0)</f>
        <v>1</v>
      </c>
      <c r="Q7630" t="str">
        <f>IF(AND(Stock_Info[[#This Row],[% Deli. Qty to Traded Qty]]&gt;80,Stock_Info[[#This Row],[No. of Trades]]&lt;3000),"Unusual Day","")</f>
        <v/>
      </c>
      <c r="R7630" t="str">
        <f>IF(AND(Stock_Info[[#This Row],[Spread High-Low]] &lt; 10, Stock_Info[[#This Row],[% Deli. Qty to Traded Qty]] &gt; 90), "Good Day", "")</f>
        <v/>
      </c>
    </row>
    <row r="7631" spans="1:18">
      <c r="A7631" t="s">
        <v>70</v>
      </c>
      <c r="B7631" s="1">
        <v>45716</v>
      </c>
      <c r="C7631" s="1" t="str">
        <f>"WEEK" &amp;" " &amp;  INT((DAY(Stock_Info[[#This Row],[Date]])+WEEKDAY(DATE(YEAR(Stock_Info[[#This Row],[Date]]),MONTH(Stock_Info[[#This Row],[Date]]),1))-1)/7)+1</f>
        <v>WEEK 5</v>
      </c>
      <c r="D7631" s="12">
        <v>24.38</v>
      </c>
      <c r="E7631" s="12">
        <v>24.5</v>
      </c>
      <c r="F7631" s="12">
        <v>23.61</v>
      </c>
      <c r="G7631" s="12">
        <v>23.82</v>
      </c>
      <c r="H7631" s="12">
        <v>23.921255136989576</v>
      </c>
      <c r="I7631">
        <v>1045846</v>
      </c>
      <c r="J7631">
        <v>9379</v>
      </c>
      <c r="K7631" s="12">
        <v>25017949</v>
      </c>
      <c r="L7631">
        <v>628431</v>
      </c>
      <c r="M7631">
        <v>60.09</v>
      </c>
      <c r="N7631">
        <v>0.89</v>
      </c>
      <c r="O7631">
        <v>-0.56000000000000005</v>
      </c>
      <c r="P7631">
        <f xml:space="preserve"> IF(Stock_Info[[#This Row],[Close Price]] &gt; Stock_Info[[#This Row],[Open Price]], 1, 0)</f>
        <v>0</v>
      </c>
      <c r="Q7631" t="str">
        <f>IF(AND(Stock_Info[[#This Row],[% Deli. Qty to Traded Qty]]&gt;80,Stock_Info[[#This Row],[No. of Trades]]&lt;3000),"Unusual Day","")</f>
        <v/>
      </c>
      <c r="R7631" t="str">
        <f>IF(AND(Stock_Info[[#This Row],[Spread High-Low]] &lt; 10, Stock_Info[[#This Row],[% Deli. Qty to Traded Qty]] &gt; 90), "Good Day", "")</f>
        <v/>
      </c>
    </row>
    <row r="7632" spans="1:18">
      <c r="A7632" t="s">
        <v>70</v>
      </c>
      <c r="B7632" s="1">
        <v>45715</v>
      </c>
      <c r="C7632" s="1" t="str">
        <f>"WEEK" &amp;" " &amp;  INT((DAY(Stock_Info[[#This Row],[Date]])+WEEKDAY(DATE(YEAR(Stock_Info[[#This Row],[Date]]),MONTH(Stock_Info[[#This Row],[Date]]),1))-1)/7)+1</f>
        <v>WEEK 5</v>
      </c>
      <c r="D7632" s="12">
        <v>24</v>
      </c>
      <c r="E7632" s="12">
        <v>24.7</v>
      </c>
      <c r="F7632" s="12">
        <v>23.95</v>
      </c>
      <c r="G7632" s="12">
        <v>24.59</v>
      </c>
      <c r="H7632" s="12">
        <v>24.356426666548437</v>
      </c>
      <c r="I7632">
        <v>902194</v>
      </c>
      <c r="J7632">
        <v>3166</v>
      </c>
      <c r="K7632" s="12">
        <v>21974222</v>
      </c>
      <c r="L7632">
        <v>370760</v>
      </c>
      <c r="M7632">
        <v>41.1</v>
      </c>
      <c r="N7632">
        <v>0.75</v>
      </c>
      <c r="O7632">
        <v>0.59</v>
      </c>
      <c r="P7632">
        <f xml:space="preserve"> IF(Stock_Info[[#This Row],[Close Price]] &gt; Stock_Info[[#This Row],[Open Price]], 1, 0)</f>
        <v>1</v>
      </c>
      <c r="Q7632" t="str">
        <f>IF(AND(Stock_Info[[#This Row],[% Deli. Qty to Traded Qty]]&gt;80,Stock_Info[[#This Row],[No. of Trades]]&lt;3000),"Unusual Day","")</f>
        <v/>
      </c>
      <c r="R7632" t="str">
        <f>IF(AND(Stock_Info[[#This Row],[Spread High-Low]] &lt; 10, Stock_Info[[#This Row],[% Deli. Qty to Traded Qty]] &gt; 90), "Good Day", "")</f>
        <v/>
      </c>
    </row>
    <row r="7633" spans="1:18">
      <c r="A7633" t="s">
        <v>70</v>
      </c>
      <c r="B7633" s="1">
        <v>45713</v>
      </c>
      <c r="C7633" s="1" t="str">
        <f>"WEEK" &amp;" " &amp;  INT((DAY(Stock_Info[[#This Row],[Date]])+WEEKDAY(DATE(YEAR(Stock_Info[[#This Row],[Date]]),MONTH(Stock_Info[[#This Row],[Date]]),1))-1)/7)+1</f>
        <v>WEEK 5</v>
      </c>
      <c r="D7633" s="12">
        <v>24.03</v>
      </c>
      <c r="E7633" s="12">
        <v>24.1</v>
      </c>
      <c r="F7633" s="12">
        <v>23.81</v>
      </c>
      <c r="G7633" s="12">
        <v>23.89</v>
      </c>
      <c r="H7633" s="12">
        <v>23.933222928411258</v>
      </c>
      <c r="I7633">
        <v>651541</v>
      </c>
      <c r="J7633">
        <v>5103</v>
      </c>
      <c r="K7633" s="12">
        <v>15593476</v>
      </c>
      <c r="L7633">
        <v>283267</v>
      </c>
      <c r="M7633">
        <v>43.48</v>
      </c>
      <c r="N7633">
        <v>0.28999999999999998</v>
      </c>
      <c r="O7633">
        <v>-0.14000000000000001</v>
      </c>
      <c r="P7633">
        <f xml:space="preserve"> IF(Stock_Info[[#This Row],[Close Price]] &gt; Stock_Info[[#This Row],[Open Price]], 1, 0)</f>
        <v>0</v>
      </c>
      <c r="Q7633" t="str">
        <f>IF(AND(Stock_Info[[#This Row],[% Deli. Qty to Traded Qty]]&gt;80,Stock_Info[[#This Row],[No. of Trades]]&lt;3000),"Unusual Day","")</f>
        <v/>
      </c>
      <c r="R7633" t="str">
        <f>IF(AND(Stock_Info[[#This Row],[Spread High-Low]] &lt; 10, Stock_Info[[#This Row],[% Deli. Qty to Traded Qty]] &gt; 90), "Good Day", "")</f>
        <v/>
      </c>
    </row>
    <row r="7634" spans="1:18">
      <c r="A7634" t="s">
        <v>70</v>
      </c>
      <c r="B7634" s="1">
        <v>45712</v>
      </c>
      <c r="C7634" s="1" t="str">
        <f>"WEEK" &amp;" " &amp;  INT((DAY(Stock_Info[[#This Row],[Date]])+WEEKDAY(DATE(YEAR(Stock_Info[[#This Row],[Date]]),MONTH(Stock_Info[[#This Row],[Date]]),1))-1)/7)+1</f>
        <v>WEEK 5</v>
      </c>
      <c r="D7634" s="12">
        <v>24.06</v>
      </c>
      <c r="E7634" s="12">
        <v>24.23</v>
      </c>
      <c r="F7634" s="12">
        <v>23.82</v>
      </c>
      <c r="G7634" s="12">
        <v>23.87</v>
      </c>
      <c r="H7634" s="12">
        <v>23.99206041261936</v>
      </c>
      <c r="I7634">
        <v>752558</v>
      </c>
      <c r="J7634">
        <v>6303</v>
      </c>
      <c r="K7634" s="12">
        <v>18055417</v>
      </c>
      <c r="L7634">
        <v>418557</v>
      </c>
      <c r="M7634">
        <v>55.62</v>
      </c>
      <c r="N7634">
        <v>0.41</v>
      </c>
      <c r="O7634">
        <v>-0.19</v>
      </c>
      <c r="P7634">
        <f xml:space="preserve"> IF(Stock_Info[[#This Row],[Close Price]] &gt; Stock_Info[[#This Row],[Open Price]], 1, 0)</f>
        <v>0</v>
      </c>
      <c r="Q7634" t="str">
        <f>IF(AND(Stock_Info[[#This Row],[% Deli. Qty to Traded Qty]]&gt;80,Stock_Info[[#This Row],[No. of Trades]]&lt;3000),"Unusual Day","")</f>
        <v/>
      </c>
      <c r="R7634" t="str">
        <f>IF(AND(Stock_Info[[#This Row],[Spread High-Low]] &lt; 10, Stock_Info[[#This Row],[% Deli. Qty to Traded Qty]] &gt; 90), "Good Day", "")</f>
        <v/>
      </c>
    </row>
    <row r="7635" spans="1:18">
      <c r="A7635" t="s">
        <v>70</v>
      </c>
      <c r="B7635" s="1">
        <v>45709</v>
      </c>
      <c r="C7635" s="1" t="str">
        <f>"WEEK" &amp;" " &amp;  INT((DAY(Stock_Info[[#This Row],[Date]])+WEEKDAY(DATE(YEAR(Stock_Info[[#This Row],[Date]]),MONTH(Stock_Info[[#This Row],[Date]]),1))-1)/7)+1</f>
        <v>WEEK 4</v>
      </c>
      <c r="D7635" s="12">
        <v>24.29</v>
      </c>
      <c r="E7635" s="12">
        <v>24.65</v>
      </c>
      <c r="F7635" s="12">
        <v>24.01</v>
      </c>
      <c r="G7635" s="12">
        <v>24.05</v>
      </c>
      <c r="H7635" s="12">
        <v>24.306294584954603</v>
      </c>
      <c r="I7635">
        <v>740160</v>
      </c>
      <c r="J7635">
        <v>4849</v>
      </c>
      <c r="K7635" s="12">
        <v>17990547</v>
      </c>
      <c r="L7635">
        <v>342458</v>
      </c>
      <c r="M7635">
        <v>46.27</v>
      </c>
      <c r="N7635">
        <v>0.64</v>
      </c>
      <c r="O7635">
        <v>-0.24</v>
      </c>
      <c r="P7635">
        <f xml:space="preserve"> IF(Stock_Info[[#This Row],[Close Price]] &gt; Stock_Info[[#This Row],[Open Price]], 1, 0)</f>
        <v>0</v>
      </c>
      <c r="Q7635" t="str">
        <f>IF(AND(Stock_Info[[#This Row],[% Deli. Qty to Traded Qty]]&gt;80,Stock_Info[[#This Row],[No. of Trades]]&lt;3000),"Unusual Day","")</f>
        <v/>
      </c>
      <c r="R7635" t="str">
        <f>IF(AND(Stock_Info[[#This Row],[Spread High-Low]] &lt; 10, Stock_Info[[#This Row],[% Deli. Qty to Traded Qty]] &gt; 90), "Good Day", "")</f>
        <v/>
      </c>
    </row>
    <row r="7636" spans="1:18">
      <c r="A7636" t="s">
        <v>70</v>
      </c>
      <c r="B7636" s="1">
        <v>45708</v>
      </c>
      <c r="C7636" s="1" t="str">
        <f>"WEEK" &amp;" " &amp;  INT((DAY(Stock_Info[[#This Row],[Date]])+WEEKDAY(DATE(YEAR(Stock_Info[[#This Row],[Date]]),MONTH(Stock_Info[[#This Row],[Date]]),1))-1)/7)+1</f>
        <v>WEEK 4</v>
      </c>
      <c r="D7636" s="12">
        <v>24.13</v>
      </c>
      <c r="E7636" s="12">
        <v>24.35</v>
      </c>
      <c r="F7636" s="12">
        <v>23.93</v>
      </c>
      <c r="G7636" s="12">
        <v>24.29</v>
      </c>
      <c r="H7636" s="12">
        <v>24.235107400643535</v>
      </c>
      <c r="I7636">
        <v>298974</v>
      </c>
      <c r="J7636">
        <v>1480</v>
      </c>
      <c r="K7636" s="12">
        <v>7245667</v>
      </c>
      <c r="L7636">
        <v>117629</v>
      </c>
      <c r="M7636">
        <v>39.340000000000003</v>
      </c>
      <c r="N7636">
        <v>0.42</v>
      </c>
      <c r="O7636">
        <v>0.16</v>
      </c>
      <c r="P7636">
        <f xml:space="preserve"> IF(Stock_Info[[#This Row],[Close Price]] &gt; Stock_Info[[#This Row],[Open Price]], 1, 0)</f>
        <v>1</v>
      </c>
      <c r="Q7636" t="str">
        <f>IF(AND(Stock_Info[[#This Row],[% Deli. Qty to Traded Qty]]&gt;80,Stock_Info[[#This Row],[No. of Trades]]&lt;3000),"Unusual Day","")</f>
        <v/>
      </c>
      <c r="R7636" t="str">
        <f>IF(AND(Stock_Info[[#This Row],[Spread High-Low]] &lt; 10, Stock_Info[[#This Row],[% Deli. Qty to Traded Qty]] &gt; 90), "Good Day", "")</f>
        <v/>
      </c>
    </row>
    <row r="7637" spans="1:18">
      <c r="A7637" t="s">
        <v>70</v>
      </c>
      <c r="B7637" s="1">
        <v>45707</v>
      </c>
      <c r="C7637" s="1" t="str">
        <f>"WEEK" &amp;" " &amp;  INT((DAY(Stock_Info[[#This Row],[Date]])+WEEKDAY(DATE(YEAR(Stock_Info[[#This Row],[Date]]),MONTH(Stock_Info[[#This Row],[Date]]),1))-1)/7)+1</f>
        <v>WEEK 4</v>
      </c>
      <c r="D7637" s="12">
        <v>23.9</v>
      </c>
      <c r="E7637" s="12">
        <v>24.33</v>
      </c>
      <c r="F7637" s="12">
        <v>23.78</v>
      </c>
      <c r="G7637" s="12">
        <v>24.16</v>
      </c>
      <c r="H7637" s="12">
        <v>24.158220121118248</v>
      </c>
      <c r="I7637">
        <v>371868</v>
      </c>
      <c r="J7637">
        <v>2046</v>
      </c>
      <c r="K7637" s="12">
        <v>8983669</v>
      </c>
      <c r="L7637">
        <v>145913</v>
      </c>
      <c r="M7637">
        <v>39.24</v>
      </c>
      <c r="N7637">
        <v>0.55000000000000004</v>
      </c>
      <c r="O7637">
        <v>0.26</v>
      </c>
      <c r="P7637">
        <f xml:space="preserve"> IF(Stock_Info[[#This Row],[Close Price]] &gt; Stock_Info[[#This Row],[Open Price]], 1, 0)</f>
        <v>1</v>
      </c>
      <c r="Q7637" t="str">
        <f>IF(AND(Stock_Info[[#This Row],[% Deli. Qty to Traded Qty]]&gt;80,Stock_Info[[#This Row],[No. of Trades]]&lt;3000),"Unusual Day","")</f>
        <v/>
      </c>
      <c r="R7637" t="str">
        <f>IF(AND(Stock_Info[[#This Row],[Spread High-Low]] &lt; 10, Stock_Info[[#This Row],[% Deli. Qty to Traded Qty]] &gt; 90), "Good Day", "")</f>
        <v/>
      </c>
    </row>
    <row r="7638" spans="1:18">
      <c r="A7638" t="s">
        <v>70</v>
      </c>
      <c r="B7638" s="1">
        <v>45706</v>
      </c>
      <c r="C7638" s="1" t="str">
        <f>"WEEK" &amp;" " &amp;  INT((DAY(Stock_Info[[#This Row],[Date]])+WEEKDAY(DATE(YEAR(Stock_Info[[#This Row],[Date]]),MONTH(Stock_Info[[#This Row],[Date]]),1))-1)/7)+1</f>
        <v>WEEK 4</v>
      </c>
      <c r="D7638" s="12">
        <v>24.29</v>
      </c>
      <c r="E7638" s="12">
        <v>24.29</v>
      </c>
      <c r="F7638" s="12">
        <v>23.66</v>
      </c>
      <c r="G7638" s="12">
        <v>23.9</v>
      </c>
      <c r="H7638" s="12">
        <v>23.849436646463072</v>
      </c>
      <c r="I7638">
        <v>847869</v>
      </c>
      <c r="J7638">
        <v>7593</v>
      </c>
      <c r="K7638" s="12">
        <v>20221198</v>
      </c>
      <c r="L7638">
        <v>506507</v>
      </c>
      <c r="M7638">
        <v>59.74</v>
      </c>
      <c r="N7638">
        <v>0.63</v>
      </c>
      <c r="O7638">
        <v>-0.39</v>
      </c>
      <c r="P7638">
        <f xml:space="preserve"> IF(Stock_Info[[#This Row],[Close Price]] &gt; Stock_Info[[#This Row],[Open Price]], 1, 0)</f>
        <v>0</v>
      </c>
      <c r="Q7638" t="str">
        <f>IF(AND(Stock_Info[[#This Row],[% Deli. Qty to Traded Qty]]&gt;80,Stock_Info[[#This Row],[No. of Trades]]&lt;3000),"Unusual Day","")</f>
        <v/>
      </c>
      <c r="R7638" t="str">
        <f>IF(AND(Stock_Info[[#This Row],[Spread High-Low]] &lt; 10, Stock_Info[[#This Row],[% Deli. Qty to Traded Qty]] &gt; 90), "Good Day", "")</f>
        <v/>
      </c>
    </row>
    <row r="7639" spans="1:18">
      <c r="A7639" t="s">
        <v>70</v>
      </c>
      <c r="B7639" s="1">
        <v>45705</v>
      </c>
      <c r="C7639" s="1" t="str">
        <f>"WEEK" &amp;" " &amp;  INT((DAY(Stock_Info[[#This Row],[Date]])+WEEKDAY(DATE(YEAR(Stock_Info[[#This Row],[Date]]),MONTH(Stock_Info[[#This Row],[Date]]),1))-1)/7)+1</f>
        <v>WEEK 4</v>
      </c>
      <c r="D7639" s="12">
        <v>24.1</v>
      </c>
      <c r="E7639" s="12">
        <v>24.31</v>
      </c>
      <c r="F7639" s="12">
        <v>23.61</v>
      </c>
      <c r="G7639" s="12">
        <v>24.03</v>
      </c>
      <c r="H7639" s="12">
        <v>23.983338793119433</v>
      </c>
      <c r="I7639">
        <v>808945</v>
      </c>
      <c r="J7639">
        <v>4535</v>
      </c>
      <c r="K7639" s="12">
        <v>19401202</v>
      </c>
      <c r="L7639">
        <v>226827</v>
      </c>
      <c r="M7639">
        <v>28.04</v>
      </c>
      <c r="N7639">
        <v>0.7</v>
      </c>
      <c r="O7639">
        <v>-7.0000000000000007E-2</v>
      </c>
      <c r="P7639">
        <f xml:space="preserve"> IF(Stock_Info[[#This Row],[Close Price]] &gt; Stock_Info[[#This Row],[Open Price]], 1, 0)</f>
        <v>0</v>
      </c>
      <c r="Q7639" t="str">
        <f>IF(AND(Stock_Info[[#This Row],[% Deli. Qty to Traded Qty]]&gt;80,Stock_Info[[#This Row],[No. of Trades]]&lt;3000),"Unusual Day","")</f>
        <v/>
      </c>
      <c r="R7639" t="str">
        <f>IF(AND(Stock_Info[[#This Row],[Spread High-Low]] &lt; 10, Stock_Info[[#This Row],[% Deli. Qty to Traded Qty]] &gt; 90), "Good Day", "")</f>
        <v/>
      </c>
    </row>
    <row r="7640" spans="1:18">
      <c r="A7640" t="s">
        <v>70</v>
      </c>
      <c r="B7640" s="1">
        <v>45702</v>
      </c>
      <c r="C7640" s="1" t="str">
        <f>"WEEK" &amp;" " &amp;  INT((DAY(Stock_Info[[#This Row],[Date]])+WEEKDAY(DATE(YEAR(Stock_Info[[#This Row],[Date]]),MONTH(Stock_Info[[#This Row],[Date]]),1))-1)/7)+1</f>
        <v>WEEK 3</v>
      </c>
      <c r="D7640" s="12">
        <v>25.39</v>
      </c>
      <c r="E7640" s="12">
        <v>25.39</v>
      </c>
      <c r="F7640" s="12">
        <v>23.98</v>
      </c>
      <c r="G7640" s="12">
        <v>24.1</v>
      </c>
      <c r="H7640" s="12">
        <v>24.308274846706354</v>
      </c>
      <c r="I7640">
        <v>548131</v>
      </c>
      <c r="J7640">
        <v>3053</v>
      </c>
      <c r="K7640" s="12">
        <v>13324119</v>
      </c>
      <c r="L7640">
        <v>187638</v>
      </c>
      <c r="M7640">
        <v>34.229999999999997</v>
      </c>
      <c r="N7640">
        <v>1.41</v>
      </c>
      <c r="O7640">
        <v>-1.29</v>
      </c>
      <c r="P7640">
        <f xml:space="preserve"> IF(Stock_Info[[#This Row],[Close Price]] &gt; Stock_Info[[#This Row],[Open Price]], 1, 0)</f>
        <v>0</v>
      </c>
      <c r="Q7640" t="str">
        <f>IF(AND(Stock_Info[[#This Row],[% Deli. Qty to Traded Qty]]&gt;80,Stock_Info[[#This Row],[No. of Trades]]&lt;3000),"Unusual Day","")</f>
        <v/>
      </c>
      <c r="R7640" t="str">
        <f>IF(AND(Stock_Info[[#This Row],[Spread High-Low]] &lt; 10, Stock_Info[[#This Row],[% Deli. Qty to Traded Qty]] &gt; 90), "Good Day", "")</f>
        <v/>
      </c>
    </row>
    <row r="7641" spans="1:18">
      <c r="A7641" t="s">
        <v>70</v>
      </c>
      <c r="B7641" s="1">
        <v>45701</v>
      </c>
      <c r="C7641" s="1" t="str">
        <f>"WEEK" &amp;" " &amp;  INT((DAY(Stock_Info[[#This Row],[Date]])+WEEKDAY(DATE(YEAR(Stock_Info[[#This Row],[Date]]),MONTH(Stock_Info[[#This Row],[Date]]),1))-1)/7)+1</f>
        <v>WEEK 3</v>
      </c>
      <c r="D7641" s="12">
        <v>25.33</v>
      </c>
      <c r="E7641" s="12">
        <v>25.45</v>
      </c>
      <c r="F7641" s="12">
        <v>24.75</v>
      </c>
      <c r="G7641" s="12">
        <v>24.89</v>
      </c>
      <c r="H7641" s="12">
        <v>25.083831547978583</v>
      </c>
      <c r="I7641">
        <v>486738</v>
      </c>
      <c r="J7641">
        <v>2804</v>
      </c>
      <c r="K7641" s="12">
        <v>12209254</v>
      </c>
      <c r="L7641">
        <v>153013</v>
      </c>
      <c r="M7641">
        <v>31.44</v>
      </c>
      <c r="N7641">
        <v>0.7</v>
      </c>
      <c r="O7641">
        <v>-0.44</v>
      </c>
      <c r="P7641">
        <f xml:space="preserve"> IF(Stock_Info[[#This Row],[Close Price]] &gt; Stock_Info[[#This Row],[Open Price]], 1, 0)</f>
        <v>0</v>
      </c>
      <c r="Q7641" t="str">
        <f>IF(AND(Stock_Info[[#This Row],[% Deli. Qty to Traded Qty]]&gt;80,Stock_Info[[#This Row],[No. of Trades]]&lt;3000),"Unusual Day","")</f>
        <v/>
      </c>
      <c r="R7641" t="str">
        <f>IF(AND(Stock_Info[[#This Row],[Spread High-Low]] &lt; 10, Stock_Info[[#This Row],[% Deli. Qty to Traded Qty]] &gt; 90), "Good Day", "")</f>
        <v/>
      </c>
    </row>
    <row r="7642" spans="1:18">
      <c r="A7642" t="s">
        <v>70</v>
      </c>
      <c r="B7642" s="1">
        <v>45700</v>
      </c>
      <c r="C7642" s="1" t="str">
        <f>"WEEK" &amp;" " &amp;  INT((DAY(Stock_Info[[#This Row],[Date]])+WEEKDAY(DATE(YEAR(Stock_Info[[#This Row],[Date]]),MONTH(Stock_Info[[#This Row],[Date]]),1))-1)/7)+1</f>
        <v>WEEK 3</v>
      </c>
      <c r="D7642" s="12">
        <v>24.5</v>
      </c>
      <c r="E7642" s="12">
        <v>25.35</v>
      </c>
      <c r="F7642" s="12">
        <v>23.85</v>
      </c>
      <c r="G7642" s="12">
        <v>25.19</v>
      </c>
      <c r="H7642" s="12">
        <v>24.625077062381997</v>
      </c>
      <c r="I7642">
        <v>2076240</v>
      </c>
      <c r="J7642">
        <v>10881</v>
      </c>
      <c r="K7642" s="12">
        <v>51127570</v>
      </c>
      <c r="L7642">
        <v>973944</v>
      </c>
      <c r="M7642">
        <v>46.91</v>
      </c>
      <c r="N7642">
        <v>1.5</v>
      </c>
      <c r="O7642">
        <v>0.69</v>
      </c>
      <c r="P7642">
        <f xml:space="preserve"> IF(Stock_Info[[#This Row],[Close Price]] &gt; Stock_Info[[#This Row],[Open Price]], 1, 0)</f>
        <v>1</v>
      </c>
      <c r="Q7642" t="str">
        <f>IF(AND(Stock_Info[[#This Row],[% Deli. Qty to Traded Qty]]&gt;80,Stock_Info[[#This Row],[No. of Trades]]&lt;3000),"Unusual Day","")</f>
        <v/>
      </c>
      <c r="R7642" t="str">
        <f>IF(AND(Stock_Info[[#This Row],[Spread High-Low]] &lt; 10, Stock_Info[[#This Row],[% Deli. Qty to Traded Qty]] &gt; 90), "Good Day", "")</f>
        <v/>
      </c>
    </row>
    <row r="7643" spans="1:18">
      <c r="A7643" t="s">
        <v>70</v>
      </c>
      <c r="B7643" s="1">
        <v>45699</v>
      </c>
      <c r="C7643" s="1" t="str">
        <f>"WEEK" &amp;" " &amp;  INT((DAY(Stock_Info[[#This Row],[Date]])+WEEKDAY(DATE(YEAR(Stock_Info[[#This Row],[Date]]),MONTH(Stock_Info[[#This Row],[Date]]),1))-1)/7)+1</f>
        <v>WEEK 3</v>
      </c>
      <c r="D7643" s="12">
        <v>25.22</v>
      </c>
      <c r="E7643" s="12">
        <v>25.29</v>
      </c>
      <c r="F7643" s="12">
        <v>24.41</v>
      </c>
      <c r="G7643" s="12">
        <v>24.48</v>
      </c>
      <c r="H7643" s="12">
        <v>24.664624159344115</v>
      </c>
      <c r="I7643">
        <v>1191183</v>
      </c>
      <c r="J7643">
        <v>10236</v>
      </c>
      <c r="K7643" s="12">
        <v>29380081</v>
      </c>
      <c r="L7643">
        <v>606828</v>
      </c>
      <c r="M7643">
        <v>50.94</v>
      </c>
      <c r="N7643">
        <v>0.88</v>
      </c>
      <c r="O7643">
        <v>-0.74</v>
      </c>
      <c r="P7643">
        <f xml:space="preserve"> IF(Stock_Info[[#This Row],[Close Price]] &gt; Stock_Info[[#This Row],[Open Price]], 1, 0)</f>
        <v>0</v>
      </c>
      <c r="Q7643" t="str">
        <f>IF(AND(Stock_Info[[#This Row],[% Deli. Qty to Traded Qty]]&gt;80,Stock_Info[[#This Row],[No. of Trades]]&lt;3000),"Unusual Day","")</f>
        <v/>
      </c>
      <c r="R7643" t="str">
        <f>IF(AND(Stock_Info[[#This Row],[Spread High-Low]] &lt; 10, Stock_Info[[#This Row],[% Deli. Qty to Traded Qty]] &gt; 90), "Good Day", "")</f>
        <v/>
      </c>
    </row>
    <row r="7644" spans="1:18">
      <c r="A7644" t="s">
        <v>70</v>
      </c>
      <c r="B7644" s="1">
        <v>45698</v>
      </c>
      <c r="C7644" s="1" t="str">
        <f>"WEEK" &amp;" " &amp;  INT((DAY(Stock_Info[[#This Row],[Date]])+WEEKDAY(DATE(YEAR(Stock_Info[[#This Row],[Date]]),MONTH(Stock_Info[[#This Row],[Date]]),1))-1)/7)+1</f>
        <v>WEEK 3</v>
      </c>
      <c r="D7644" s="12">
        <v>25.89</v>
      </c>
      <c r="E7644" s="12">
        <v>25.89</v>
      </c>
      <c r="F7644" s="12">
        <v>25.06</v>
      </c>
      <c r="G7644" s="12">
        <v>25.21</v>
      </c>
      <c r="H7644" s="12">
        <v>25.282674019284112</v>
      </c>
      <c r="I7644">
        <v>1090224</v>
      </c>
      <c r="J7644">
        <v>7456</v>
      </c>
      <c r="K7644" s="12">
        <v>27563778</v>
      </c>
      <c r="L7644">
        <v>504131</v>
      </c>
      <c r="M7644">
        <v>46.24</v>
      </c>
      <c r="N7644">
        <v>0.83</v>
      </c>
      <c r="O7644">
        <v>-0.68</v>
      </c>
      <c r="P7644">
        <f xml:space="preserve"> IF(Stock_Info[[#This Row],[Close Price]] &gt; Stock_Info[[#This Row],[Open Price]], 1, 0)</f>
        <v>0</v>
      </c>
      <c r="Q7644" t="str">
        <f>IF(AND(Stock_Info[[#This Row],[% Deli. Qty to Traded Qty]]&gt;80,Stock_Info[[#This Row],[No. of Trades]]&lt;3000),"Unusual Day","")</f>
        <v/>
      </c>
      <c r="R7644" t="str">
        <f>IF(AND(Stock_Info[[#This Row],[Spread High-Low]] &lt; 10, Stock_Info[[#This Row],[% Deli. Qty to Traded Qty]] &gt; 90), "Good Day", "")</f>
        <v/>
      </c>
    </row>
    <row r="7645" spans="1:18">
      <c r="A7645" t="s">
        <v>70</v>
      </c>
      <c r="B7645" s="1">
        <v>45695</v>
      </c>
      <c r="C7645" s="1" t="str">
        <f>"WEEK" &amp;" " &amp;  INT((DAY(Stock_Info[[#This Row],[Date]])+WEEKDAY(DATE(YEAR(Stock_Info[[#This Row],[Date]]),MONTH(Stock_Info[[#This Row],[Date]]),1))-1)/7)+1</f>
        <v>WEEK 2</v>
      </c>
      <c r="D7645" s="12">
        <v>26.05</v>
      </c>
      <c r="E7645" s="12">
        <v>26.35</v>
      </c>
      <c r="F7645" s="12">
        <v>25.61</v>
      </c>
      <c r="G7645" s="12">
        <v>25.7</v>
      </c>
      <c r="H7645" s="12">
        <v>25.928492159934411</v>
      </c>
      <c r="I7645">
        <v>1366060</v>
      </c>
      <c r="J7645">
        <v>6130</v>
      </c>
      <c r="K7645" s="12">
        <v>35419876</v>
      </c>
      <c r="L7645">
        <v>531254</v>
      </c>
      <c r="M7645">
        <v>38.89</v>
      </c>
      <c r="N7645">
        <v>0.74</v>
      </c>
      <c r="O7645">
        <v>-0.35</v>
      </c>
      <c r="P7645">
        <f xml:space="preserve"> IF(Stock_Info[[#This Row],[Close Price]] &gt; Stock_Info[[#This Row],[Open Price]], 1, 0)</f>
        <v>0</v>
      </c>
      <c r="Q7645" t="str">
        <f>IF(AND(Stock_Info[[#This Row],[% Deli. Qty to Traded Qty]]&gt;80,Stock_Info[[#This Row],[No. of Trades]]&lt;3000),"Unusual Day","")</f>
        <v/>
      </c>
      <c r="R7645" t="str">
        <f>IF(AND(Stock_Info[[#This Row],[Spread High-Low]] &lt; 10, Stock_Info[[#This Row],[% Deli. Qty to Traded Qty]] &gt; 90), "Good Day", "")</f>
        <v/>
      </c>
    </row>
    <row r="7646" spans="1:18">
      <c r="A7646" t="s">
        <v>70</v>
      </c>
      <c r="B7646" s="1">
        <v>45694</v>
      </c>
      <c r="C7646" s="1" t="str">
        <f>"WEEK" &amp;" " &amp;  INT((DAY(Stock_Info[[#This Row],[Date]])+WEEKDAY(DATE(YEAR(Stock_Info[[#This Row],[Date]]),MONTH(Stock_Info[[#This Row],[Date]]),1))-1)/7)+1</f>
        <v>WEEK 2</v>
      </c>
      <c r="D7646" s="12">
        <v>25.75</v>
      </c>
      <c r="E7646" s="12">
        <v>26.88</v>
      </c>
      <c r="F7646" s="12">
        <v>25.58</v>
      </c>
      <c r="G7646" s="12">
        <v>26.36</v>
      </c>
      <c r="H7646" s="12">
        <v>26.219489957353595</v>
      </c>
      <c r="I7646">
        <v>3056764</v>
      </c>
      <c r="J7646">
        <v>8523</v>
      </c>
      <c r="K7646" s="12">
        <v>80146793</v>
      </c>
      <c r="L7646">
        <v>1552214</v>
      </c>
      <c r="M7646">
        <v>50.78</v>
      </c>
      <c r="N7646">
        <v>1.3</v>
      </c>
      <c r="O7646">
        <v>0.61</v>
      </c>
      <c r="P7646">
        <f xml:space="preserve"> IF(Stock_Info[[#This Row],[Close Price]] &gt; Stock_Info[[#This Row],[Open Price]], 1, 0)</f>
        <v>1</v>
      </c>
      <c r="Q7646" t="str">
        <f>IF(AND(Stock_Info[[#This Row],[% Deli. Qty to Traded Qty]]&gt;80,Stock_Info[[#This Row],[No. of Trades]]&lt;3000),"Unusual Day","")</f>
        <v/>
      </c>
      <c r="R7646" t="str">
        <f>IF(AND(Stock_Info[[#This Row],[Spread High-Low]] &lt; 10, Stock_Info[[#This Row],[% Deli. Qty to Traded Qty]] &gt; 90), "Good Day", "")</f>
        <v/>
      </c>
    </row>
    <row r="7647" spans="1:18">
      <c r="A7647" t="s">
        <v>70</v>
      </c>
      <c r="B7647" s="1">
        <v>45693</v>
      </c>
      <c r="C7647" s="1" t="str">
        <f>"WEEK" &amp;" " &amp;  INT((DAY(Stock_Info[[#This Row],[Date]])+WEEKDAY(DATE(YEAR(Stock_Info[[#This Row],[Date]]),MONTH(Stock_Info[[#This Row],[Date]]),1))-1)/7)+1</f>
        <v>WEEK 2</v>
      </c>
      <c r="D7647" s="12">
        <v>25.61</v>
      </c>
      <c r="E7647" s="12">
        <v>26.19</v>
      </c>
      <c r="F7647" s="12">
        <v>25.61</v>
      </c>
      <c r="G7647" s="12">
        <v>25.7</v>
      </c>
      <c r="H7647" s="12">
        <v>25.899301451708876</v>
      </c>
      <c r="I7647">
        <v>1472196</v>
      </c>
      <c r="J7647">
        <v>5316</v>
      </c>
      <c r="K7647" s="12">
        <v>38128848</v>
      </c>
      <c r="L7647">
        <v>615438</v>
      </c>
      <c r="M7647">
        <v>41.8</v>
      </c>
      <c r="N7647">
        <v>0.57999999999999996</v>
      </c>
      <c r="O7647">
        <v>0.09</v>
      </c>
      <c r="P7647">
        <f xml:space="preserve"> IF(Stock_Info[[#This Row],[Close Price]] &gt; Stock_Info[[#This Row],[Open Price]], 1, 0)</f>
        <v>1</v>
      </c>
      <c r="Q7647" t="str">
        <f>IF(AND(Stock_Info[[#This Row],[% Deli. Qty to Traded Qty]]&gt;80,Stock_Info[[#This Row],[No. of Trades]]&lt;3000),"Unusual Day","")</f>
        <v/>
      </c>
      <c r="R7647" t="str">
        <f>IF(AND(Stock_Info[[#This Row],[Spread High-Low]] &lt; 10, Stock_Info[[#This Row],[% Deli. Qty to Traded Qty]] &gt; 90), "Good Day", "")</f>
        <v/>
      </c>
    </row>
    <row r="7648" spans="1:18">
      <c r="A7648" t="s">
        <v>70</v>
      </c>
      <c r="B7648" s="1">
        <v>45692</v>
      </c>
      <c r="C7648" s="1" t="str">
        <f>"WEEK" &amp;" " &amp;  INT((DAY(Stock_Info[[#This Row],[Date]])+WEEKDAY(DATE(YEAR(Stock_Info[[#This Row],[Date]]),MONTH(Stock_Info[[#This Row],[Date]]),1))-1)/7)+1</f>
        <v>WEEK 2</v>
      </c>
      <c r="D7648" s="12">
        <v>25.55</v>
      </c>
      <c r="E7648" s="12">
        <v>25.9</v>
      </c>
      <c r="F7648" s="12">
        <v>25.51</v>
      </c>
      <c r="G7648" s="12">
        <v>25.74</v>
      </c>
      <c r="H7648" s="12">
        <v>25.707404498135556</v>
      </c>
      <c r="I7648">
        <v>1218327</v>
      </c>
      <c r="J7648">
        <v>5002</v>
      </c>
      <c r="K7648" s="12">
        <v>31320025</v>
      </c>
      <c r="L7648">
        <v>519503</v>
      </c>
      <c r="M7648">
        <v>42.64</v>
      </c>
      <c r="N7648">
        <v>0.39</v>
      </c>
      <c r="O7648">
        <v>0.19</v>
      </c>
      <c r="P7648">
        <f xml:space="preserve"> IF(Stock_Info[[#This Row],[Close Price]] &gt; Stock_Info[[#This Row],[Open Price]], 1, 0)</f>
        <v>1</v>
      </c>
      <c r="Q7648" t="str">
        <f>IF(AND(Stock_Info[[#This Row],[% Deli. Qty to Traded Qty]]&gt;80,Stock_Info[[#This Row],[No. of Trades]]&lt;3000),"Unusual Day","")</f>
        <v/>
      </c>
      <c r="R7648" t="str">
        <f>IF(AND(Stock_Info[[#This Row],[Spread High-Low]] &lt; 10, Stock_Info[[#This Row],[% Deli. Qty to Traded Qty]] &gt; 90), "Good Day", "")</f>
        <v/>
      </c>
    </row>
    <row r="7649" spans="1:18">
      <c r="A7649" t="s">
        <v>70</v>
      </c>
      <c r="B7649" s="1">
        <v>45691</v>
      </c>
      <c r="C7649" s="1" t="str">
        <f>"WEEK" &amp;" " &amp;  INT((DAY(Stock_Info[[#This Row],[Date]])+WEEKDAY(DATE(YEAR(Stock_Info[[#This Row],[Date]]),MONTH(Stock_Info[[#This Row],[Date]]),1))-1)/7)+1</f>
        <v>WEEK 2</v>
      </c>
      <c r="D7649" s="12">
        <v>25.44</v>
      </c>
      <c r="E7649" s="12">
        <v>25.61</v>
      </c>
      <c r="F7649" s="12">
        <v>25.2</v>
      </c>
      <c r="G7649" s="12">
        <v>25.28</v>
      </c>
      <c r="H7649" s="12">
        <v>25.345196330462421</v>
      </c>
      <c r="I7649">
        <v>1137037</v>
      </c>
      <c r="J7649">
        <v>6271</v>
      </c>
      <c r="K7649" s="12">
        <v>28818426</v>
      </c>
      <c r="L7649">
        <v>531481</v>
      </c>
      <c r="M7649">
        <v>46.74</v>
      </c>
      <c r="N7649">
        <v>0.41</v>
      </c>
      <c r="O7649">
        <v>-0.16</v>
      </c>
      <c r="P7649">
        <f xml:space="preserve"> IF(Stock_Info[[#This Row],[Close Price]] &gt; Stock_Info[[#This Row],[Open Price]], 1, 0)</f>
        <v>0</v>
      </c>
      <c r="Q7649" t="str">
        <f>IF(AND(Stock_Info[[#This Row],[% Deli. Qty to Traded Qty]]&gt;80,Stock_Info[[#This Row],[No. of Trades]]&lt;3000),"Unusual Day","")</f>
        <v/>
      </c>
      <c r="R7649" t="str">
        <f>IF(AND(Stock_Info[[#This Row],[Spread High-Low]] &lt; 10, Stock_Info[[#This Row],[% Deli. Qty to Traded Qty]] &gt; 90), "Good Day", "")</f>
        <v/>
      </c>
    </row>
    <row r="7650" spans="1:18">
      <c r="A7650" t="s">
        <v>70</v>
      </c>
      <c r="B7650" s="1">
        <v>45689</v>
      </c>
      <c r="C7650" s="1" t="str">
        <f>"WEEK" &amp;" " &amp;  INT((DAY(Stock_Info[[#This Row],[Date]])+WEEKDAY(DATE(YEAR(Stock_Info[[#This Row],[Date]]),MONTH(Stock_Info[[#This Row],[Date]]),1))-1)/7)+1</f>
        <v>WEEK 2</v>
      </c>
      <c r="D7650" s="12">
        <v>26.16</v>
      </c>
      <c r="E7650" s="12">
        <v>26.16</v>
      </c>
      <c r="F7650" s="12">
        <v>25.28</v>
      </c>
      <c r="G7650" s="12">
        <v>25.6</v>
      </c>
      <c r="H7650" s="12">
        <v>25.728443312215116</v>
      </c>
      <c r="I7650">
        <v>1080268</v>
      </c>
      <c r="J7650">
        <v>4821</v>
      </c>
      <c r="K7650" s="12">
        <v>27793614</v>
      </c>
      <c r="N7650">
        <v>0.88</v>
      </c>
      <c r="O7650">
        <v>-0.56000000000000005</v>
      </c>
      <c r="P7650">
        <f xml:space="preserve"> IF(Stock_Info[[#This Row],[Close Price]] &gt; Stock_Info[[#This Row],[Open Price]], 1, 0)</f>
        <v>0</v>
      </c>
      <c r="Q7650" t="str">
        <f>IF(AND(Stock_Info[[#This Row],[% Deli. Qty to Traded Qty]]&gt;80,Stock_Info[[#This Row],[No. of Trades]]&lt;3000),"Unusual Day","")</f>
        <v/>
      </c>
      <c r="R7650" t="str">
        <f>IF(AND(Stock_Info[[#This Row],[Spread High-Low]] &lt; 10, Stock_Info[[#This Row],[% Deli. Qty to Traded Qty]] &gt; 90), "Good Day", "")</f>
        <v/>
      </c>
    </row>
    <row r="7651" spans="1:18">
      <c r="A7651" t="s">
        <v>70</v>
      </c>
      <c r="B7651" s="1">
        <v>45688</v>
      </c>
      <c r="C7651" s="1" t="str">
        <f>"WEEK" &amp;" " &amp;  INT((DAY(Stock_Info[[#This Row],[Date]])+WEEKDAY(DATE(YEAR(Stock_Info[[#This Row],[Date]]),MONTH(Stock_Info[[#This Row],[Date]]),1))-1)/7)+1</f>
        <v>WEEK 5</v>
      </c>
      <c r="D7651" s="12">
        <v>25.88</v>
      </c>
      <c r="E7651" s="12">
        <v>26.1</v>
      </c>
      <c r="F7651" s="12">
        <v>25.65</v>
      </c>
      <c r="G7651" s="12">
        <v>25.88</v>
      </c>
      <c r="H7651" s="12">
        <v>25.87429004372223</v>
      </c>
      <c r="I7651">
        <v>1462414</v>
      </c>
      <c r="J7651">
        <v>4687</v>
      </c>
      <c r="K7651" s="12">
        <v>37838924</v>
      </c>
      <c r="L7651">
        <v>596518</v>
      </c>
      <c r="M7651">
        <v>40.79</v>
      </c>
      <c r="N7651">
        <v>0.45</v>
      </c>
      <c r="O7651">
        <v>0</v>
      </c>
      <c r="P7651">
        <f xml:space="preserve"> IF(Stock_Info[[#This Row],[Close Price]] &gt; Stock_Info[[#This Row],[Open Price]], 1, 0)</f>
        <v>0</v>
      </c>
      <c r="Q7651" t="str">
        <f>IF(AND(Stock_Info[[#This Row],[% Deli. Qty to Traded Qty]]&gt;80,Stock_Info[[#This Row],[No. of Trades]]&lt;3000),"Unusual Day","")</f>
        <v/>
      </c>
      <c r="R7651" t="str">
        <f>IF(AND(Stock_Info[[#This Row],[Spread High-Low]] &lt; 10, Stock_Info[[#This Row],[% Deli. Qty to Traded Qty]] &gt; 90), "Good Day", "")</f>
        <v/>
      </c>
    </row>
    <row r="7652" spans="1:18">
      <c r="A7652" t="s">
        <v>70</v>
      </c>
      <c r="B7652" s="1">
        <v>45687</v>
      </c>
      <c r="C7652" s="1" t="str">
        <f>"WEEK" &amp;" " &amp;  INT((DAY(Stock_Info[[#This Row],[Date]])+WEEKDAY(DATE(YEAR(Stock_Info[[#This Row],[Date]]),MONTH(Stock_Info[[#This Row],[Date]]),1))-1)/7)+1</f>
        <v>WEEK 5</v>
      </c>
      <c r="D7652" s="12">
        <v>26.6</v>
      </c>
      <c r="E7652" s="12">
        <v>26.6</v>
      </c>
      <c r="F7652" s="12">
        <v>25.82</v>
      </c>
      <c r="G7652" s="12">
        <v>25.89</v>
      </c>
      <c r="H7652" s="12">
        <v>26.193153263284533</v>
      </c>
      <c r="I7652">
        <v>1236852</v>
      </c>
      <c r="J7652">
        <v>6020</v>
      </c>
      <c r="K7652" s="12">
        <v>32397054</v>
      </c>
      <c r="L7652">
        <v>550907</v>
      </c>
      <c r="M7652">
        <v>44.54</v>
      </c>
      <c r="N7652">
        <v>0.78</v>
      </c>
      <c r="O7652">
        <v>-0.71</v>
      </c>
      <c r="P7652">
        <f xml:space="preserve"> IF(Stock_Info[[#This Row],[Close Price]] &gt; Stock_Info[[#This Row],[Open Price]], 1, 0)</f>
        <v>0</v>
      </c>
      <c r="Q7652" t="str">
        <f>IF(AND(Stock_Info[[#This Row],[% Deli. Qty to Traded Qty]]&gt;80,Stock_Info[[#This Row],[No. of Trades]]&lt;3000),"Unusual Day","")</f>
        <v/>
      </c>
      <c r="R7652" t="str">
        <f>IF(AND(Stock_Info[[#This Row],[Spread High-Low]] &lt; 10, Stock_Info[[#This Row],[% Deli. Qty to Traded Qty]] &gt; 90), "Good Day", "")</f>
        <v/>
      </c>
    </row>
    <row r="7653" spans="1:18">
      <c r="A7653" t="s">
        <v>70</v>
      </c>
      <c r="B7653" s="1">
        <v>45686</v>
      </c>
      <c r="C7653" s="1" t="str">
        <f>"WEEK" &amp;" " &amp;  INT((DAY(Stock_Info[[#This Row],[Date]])+WEEKDAY(DATE(YEAR(Stock_Info[[#This Row],[Date]]),MONTH(Stock_Info[[#This Row],[Date]]),1))-1)/7)+1</f>
        <v>WEEK 5</v>
      </c>
      <c r="D7653" s="12">
        <v>25.9</v>
      </c>
      <c r="E7653" s="12">
        <v>26.82</v>
      </c>
      <c r="F7653" s="12">
        <v>25.8</v>
      </c>
      <c r="G7653" s="12">
        <v>26.6</v>
      </c>
      <c r="H7653" s="12">
        <v>26.476995130831749</v>
      </c>
      <c r="I7653">
        <v>2601471</v>
      </c>
      <c r="J7653">
        <v>8049</v>
      </c>
      <c r="K7653" s="12">
        <v>68879135</v>
      </c>
      <c r="L7653">
        <v>1429430</v>
      </c>
      <c r="M7653">
        <v>54.95</v>
      </c>
      <c r="N7653">
        <v>1.02</v>
      </c>
      <c r="O7653">
        <v>0.7</v>
      </c>
      <c r="P7653">
        <f xml:space="preserve"> IF(Stock_Info[[#This Row],[Close Price]] &gt; Stock_Info[[#This Row],[Open Price]], 1, 0)</f>
        <v>1</v>
      </c>
      <c r="Q7653" t="str">
        <f>IF(AND(Stock_Info[[#This Row],[% Deli. Qty to Traded Qty]]&gt;80,Stock_Info[[#This Row],[No. of Trades]]&lt;3000),"Unusual Day","")</f>
        <v/>
      </c>
      <c r="R7653" t="str">
        <f>IF(AND(Stock_Info[[#This Row],[Spread High-Low]] &lt; 10, Stock_Info[[#This Row],[% Deli. Qty to Traded Qty]] &gt; 90), "Good Day", "")</f>
        <v/>
      </c>
    </row>
    <row r="7654" spans="1:18">
      <c r="A7654" t="s">
        <v>70</v>
      </c>
      <c r="B7654" s="1">
        <v>45685</v>
      </c>
      <c r="C7654" s="1" t="str">
        <f>"WEEK" &amp;" " &amp;  INT((DAY(Stock_Info[[#This Row],[Date]])+WEEKDAY(DATE(YEAR(Stock_Info[[#This Row],[Date]]),MONTH(Stock_Info[[#This Row],[Date]]),1))-1)/7)+1</f>
        <v>WEEK 5</v>
      </c>
      <c r="D7654" s="12">
        <v>24.97</v>
      </c>
      <c r="E7654" s="12">
        <v>26.66</v>
      </c>
      <c r="F7654" s="12">
        <v>23.83</v>
      </c>
      <c r="G7654" s="12">
        <v>26.15</v>
      </c>
      <c r="H7654" s="12">
        <v>25.341725343746038</v>
      </c>
      <c r="I7654">
        <v>4040192</v>
      </c>
      <c r="J7654">
        <v>11786</v>
      </c>
      <c r="K7654" s="12">
        <v>102385436</v>
      </c>
      <c r="L7654">
        <v>1699312</v>
      </c>
      <c r="M7654">
        <v>42.06</v>
      </c>
      <c r="N7654">
        <v>2.83</v>
      </c>
      <c r="O7654">
        <v>1.18</v>
      </c>
      <c r="P7654">
        <f xml:space="preserve"> IF(Stock_Info[[#This Row],[Close Price]] &gt; Stock_Info[[#This Row],[Open Price]], 1, 0)</f>
        <v>1</v>
      </c>
      <c r="Q7654" t="str">
        <f>IF(AND(Stock_Info[[#This Row],[% Deli. Qty to Traded Qty]]&gt;80,Stock_Info[[#This Row],[No. of Trades]]&lt;3000),"Unusual Day","")</f>
        <v/>
      </c>
      <c r="R7654" t="str">
        <f>IF(AND(Stock_Info[[#This Row],[Spread High-Low]] &lt; 10, Stock_Info[[#This Row],[% Deli. Qty to Traded Qty]] &gt; 90), "Good Day", "")</f>
        <v/>
      </c>
    </row>
    <row r="7655" spans="1:18">
      <c r="A7655" t="s">
        <v>70</v>
      </c>
      <c r="B7655" s="1">
        <v>45684</v>
      </c>
      <c r="C7655" s="1" t="str">
        <f>"WEEK" &amp;" " &amp;  INT((DAY(Stock_Info[[#This Row],[Date]])+WEEKDAY(DATE(YEAR(Stock_Info[[#This Row],[Date]]),MONTH(Stock_Info[[#This Row],[Date]]),1))-1)/7)+1</f>
        <v>WEEK 5</v>
      </c>
      <c r="D7655" s="12">
        <v>25.75</v>
      </c>
      <c r="E7655" s="12">
        <v>25.77</v>
      </c>
      <c r="F7655" s="12">
        <v>24.4</v>
      </c>
      <c r="G7655" s="12">
        <v>24.6</v>
      </c>
      <c r="H7655" s="12">
        <v>24.879710310953911</v>
      </c>
      <c r="I7655">
        <v>1396670</v>
      </c>
      <c r="J7655">
        <v>4426</v>
      </c>
      <c r="K7655" s="12">
        <v>34748745</v>
      </c>
      <c r="L7655">
        <v>585383</v>
      </c>
      <c r="M7655">
        <v>41.91</v>
      </c>
      <c r="N7655">
        <v>1.37</v>
      </c>
      <c r="O7655">
        <v>-1.1499999999999999</v>
      </c>
      <c r="P7655">
        <f xml:space="preserve"> IF(Stock_Info[[#This Row],[Close Price]] &gt; Stock_Info[[#This Row],[Open Price]], 1, 0)</f>
        <v>0</v>
      </c>
      <c r="Q7655" t="str">
        <f>IF(AND(Stock_Info[[#This Row],[% Deli. Qty to Traded Qty]]&gt;80,Stock_Info[[#This Row],[No. of Trades]]&lt;3000),"Unusual Day","")</f>
        <v/>
      </c>
      <c r="R7655" t="str">
        <f>IF(AND(Stock_Info[[#This Row],[Spread High-Low]] &lt; 10, Stock_Info[[#This Row],[% Deli. Qty to Traded Qty]] &gt; 90), "Good Day", "")</f>
        <v/>
      </c>
    </row>
    <row r="7656" spans="1:18">
      <c r="A7656" t="s">
        <v>70</v>
      </c>
      <c r="B7656" s="1">
        <v>45681</v>
      </c>
      <c r="C7656" s="1" t="str">
        <f>"WEEK" &amp;" " &amp;  INT((DAY(Stock_Info[[#This Row],[Date]])+WEEKDAY(DATE(YEAR(Stock_Info[[#This Row],[Date]]),MONTH(Stock_Info[[#This Row],[Date]]),1))-1)/7)+1</f>
        <v>WEEK 4</v>
      </c>
      <c r="D7656" s="12">
        <v>25.95</v>
      </c>
      <c r="E7656" s="12">
        <v>26.42</v>
      </c>
      <c r="F7656" s="12">
        <v>25.69</v>
      </c>
      <c r="G7656" s="12">
        <v>25.82</v>
      </c>
      <c r="H7656" s="12">
        <v>26.005222217403055</v>
      </c>
      <c r="I7656">
        <v>2397832</v>
      </c>
      <c r="J7656">
        <v>9491</v>
      </c>
      <c r="K7656" s="12">
        <v>62356154</v>
      </c>
      <c r="L7656">
        <v>752948</v>
      </c>
      <c r="M7656">
        <v>31.4</v>
      </c>
      <c r="N7656">
        <v>0.73</v>
      </c>
      <c r="O7656">
        <v>-0.13</v>
      </c>
      <c r="P7656">
        <f xml:space="preserve"> IF(Stock_Info[[#This Row],[Close Price]] &gt; Stock_Info[[#This Row],[Open Price]], 1, 0)</f>
        <v>0</v>
      </c>
      <c r="Q7656" t="str">
        <f>IF(AND(Stock_Info[[#This Row],[% Deli. Qty to Traded Qty]]&gt;80,Stock_Info[[#This Row],[No. of Trades]]&lt;3000),"Unusual Day","")</f>
        <v/>
      </c>
      <c r="R7656" t="str">
        <f>IF(AND(Stock_Info[[#This Row],[Spread High-Low]] &lt; 10, Stock_Info[[#This Row],[% Deli. Qty to Traded Qty]] &gt; 90), "Good Day", "")</f>
        <v/>
      </c>
    </row>
    <row r="7657" spans="1:18">
      <c r="A7657" t="s">
        <v>70</v>
      </c>
      <c r="B7657" s="1">
        <v>45680</v>
      </c>
      <c r="C7657" s="1" t="str">
        <f>"WEEK" &amp;" " &amp;  INT((DAY(Stock_Info[[#This Row],[Date]])+WEEKDAY(DATE(YEAR(Stock_Info[[#This Row],[Date]]),MONTH(Stock_Info[[#This Row],[Date]]),1))-1)/7)+1</f>
        <v>WEEK 4</v>
      </c>
      <c r="D7657" s="12">
        <v>26.76</v>
      </c>
      <c r="E7657" s="12">
        <v>26.78</v>
      </c>
      <c r="F7657" s="12">
        <v>25.81</v>
      </c>
      <c r="G7657" s="12">
        <v>25.92</v>
      </c>
      <c r="H7657" s="12">
        <v>26.126038284111871</v>
      </c>
      <c r="I7657">
        <v>2067594</v>
      </c>
      <c r="J7657">
        <v>8715</v>
      </c>
      <c r="K7657" s="12">
        <v>54018040</v>
      </c>
      <c r="L7657">
        <v>748434</v>
      </c>
      <c r="M7657">
        <v>36.200000000000003</v>
      </c>
      <c r="N7657">
        <v>0.97</v>
      </c>
      <c r="O7657">
        <v>-0.84</v>
      </c>
      <c r="P7657">
        <f xml:space="preserve"> IF(Stock_Info[[#This Row],[Close Price]] &gt; Stock_Info[[#This Row],[Open Price]], 1, 0)</f>
        <v>0</v>
      </c>
      <c r="Q7657" t="str">
        <f>IF(AND(Stock_Info[[#This Row],[% Deli. Qty to Traded Qty]]&gt;80,Stock_Info[[#This Row],[No. of Trades]]&lt;3000),"Unusual Day","")</f>
        <v/>
      </c>
      <c r="R7657" t="str">
        <f>IF(AND(Stock_Info[[#This Row],[Spread High-Low]] &lt; 10, Stock_Info[[#This Row],[% Deli. Qty to Traded Qty]] &gt; 90), "Good Day", "")</f>
        <v/>
      </c>
    </row>
    <row r="7658" spans="1:18">
      <c r="A7658" t="s">
        <v>70</v>
      </c>
      <c r="B7658" s="1">
        <v>45679</v>
      </c>
      <c r="C7658" s="1" t="str">
        <f>"WEEK" &amp;" " &amp;  INT((DAY(Stock_Info[[#This Row],[Date]])+WEEKDAY(DATE(YEAR(Stock_Info[[#This Row],[Date]]),MONTH(Stock_Info[[#This Row],[Date]]),1))-1)/7)+1</f>
        <v>WEEK 4</v>
      </c>
      <c r="D7658" s="12">
        <v>26.09</v>
      </c>
      <c r="E7658" s="12">
        <v>27</v>
      </c>
      <c r="F7658" s="12">
        <v>25.77</v>
      </c>
      <c r="G7658" s="12">
        <v>26.81</v>
      </c>
      <c r="H7658" s="12">
        <v>26.589107040276268</v>
      </c>
      <c r="I7658">
        <v>4832424</v>
      </c>
      <c r="J7658">
        <v>12864</v>
      </c>
      <c r="K7658" s="12">
        <v>128489839</v>
      </c>
      <c r="L7658">
        <v>1755042</v>
      </c>
      <c r="M7658">
        <v>36.32</v>
      </c>
      <c r="N7658">
        <v>1.23</v>
      </c>
      <c r="O7658">
        <v>0.72</v>
      </c>
      <c r="P7658">
        <f xml:space="preserve"> IF(Stock_Info[[#This Row],[Close Price]] &gt; Stock_Info[[#This Row],[Open Price]], 1, 0)</f>
        <v>1</v>
      </c>
      <c r="Q7658" t="str">
        <f>IF(AND(Stock_Info[[#This Row],[% Deli. Qty to Traded Qty]]&gt;80,Stock_Info[[#This Row],[No. of Trades]]&lt;3000),"Unusual Day","")</f>
        <v/>
      </c>
      <c r="R7658" t="str">
        <f>IF(AND(Stock_Info[[#This Row],[Spread High-Low]] &lt; 10, Stock_Info[[#This Row],[% Deli. Qty to Traded Qty]] &gt; 90), "Good Day", "")</f>
        <v/>
      </c>
    </row>
    <row r="7659" spans="1:18">
      <c r="A7659" t="s">
        <v>70</v>
      </c>
      <c r="B7659" s="1">
        <v>45678</v>
      </c>
      <c r="C7659" s="1" t="str">
        <f>"WEEK" &amp;" " &amp;  INT((DAY(Stock_Info[[#This Row],[Date]])+WEEKDAY(DATE(YEAR(Stock_Info[[#This Row],[Date]]),MONTH(Stock_Info[[#This Row],[Date]]),1))-1)/7)+1</f>
        <v>WEEK 4</v>
      </c>
      <c r="D7659" s="12">
        <v>27.15</v>
      </c>
      <c r="E7659" s="12">
        <v>27.24</v>
      </c>
      <c r="F7659" s="12">
        <v>25.51</v>
      </c>
      <c r="G7659" s="12">
        <v>25.8</v>
      </c>
      <c r="H7659" s="12">
        <v>26.381546062567093</v>
      </c>
      <c r="I7659">
        <v>3943191</v>
      </c>
      <c r="J7659">
        <v>12918</v>
      </c>
      <c r="K7659" s="12">
        <v>104027475</v>
      </c>
      <c r="L7659">
        <v>1354347</v>
      </c>
      <c r="M7659">
        <v>34.35</v>
      </c>
      <c r="N7659">
        <v>1.73</v>
      </c>
      <c r="O7659">
        <v>-1.35</v>
      </c>
      <c r="P7659">
        <f xml:space="preserve"> IF(Stock_Info[[#This Row],[Close Price]] &gt; Stock_Info[[#This Row],[Open Price]], 1, 0)</f>
        <v>0</v>
      </c>
      <c r="Q7659" t="str">
        <f>IF(AND(Stock_Info[[#This Row],[% Deli. Qty to Traded Qty]]&gt;80,Stock_Info[[#This Row],[No. of Trades]]&lt;3000),"Unusual Day","")</f>
        <v/>
      </c>
      <c r="R7659" t="str">
        <f>IF(AND(Stock_Info[[#This Row],[Spread High-Low]] &lt; 10, Stock_Info[[#This Row],[% Deli. Qty to Traded Qty]] &gt; 90), "Good Day", "")</f>
        <v/>
      </c>
    </row>
    <row r="7660" spans="1:18">
      <c r="A7660" t="s">
        <v>70</v>
      </c>
      <c r="B7660" s="1">
        <v>45677</v>
      </c>
      <c r="C7660" s="1" t="str">
        <f>"WEEK" &amp;" " &amp;  INT((DAY(Stock_Info[[#This Row],[Date]])+WEEKDAY(DATE(YEAR(Stock_Info[[#This Row],[Date]]),MONTH(Stock_Info[[#This Row],[Date]]),1))-1)/7)+1</f>
        <v>WEEK 4</v>
      </c>
      <c r="D7660" s="12">
        <v>26.66</v>
      </c>
      <c r="E7660" s="12">
        <v>27.08</v>
      </c>
      <c r="F7660" s="12">
        <v>26.57</v>
      </c>
      <c r="G7660" s="12">
        <v>27.01</v>
      </c>
      <c r="H7660" s="12">
        <v>26.903489871937573</v>
      </c>
      <c r="I7660">
        <v>2488630</v>
      </c>
      <c r="J7660">
        <v>7272</v>
      </c>
      <c r="K7660" s="12">
        <v>66952832</v>
      </c>
      <c r="L7660">
        <v>1508358</v>
      </c>
      <c r="M7660">
        <v>60.61</v>
      </c>
      <c r="N7660">
        <v>0.51</v>
      </c>
      <c r="O7660">
        <v>0.35</v>
      </c>
      <c r="P7660">
        <f xml:space="preserve"> IF(Stock_Info[[#This Row],[Close Price]] &gt; Stock_Info[[#This Row],[Open Price]], 1, 0)</f>
        <v>1</v>
      </c>
      <c r="Q7660" t="str">
        <f>IF(AND(Stock_Info[[#This Row],[% Deli. Qty to Traded Qty]]&gt;80,Stock_Info[[#This Row],[No. of Trades]]&lt;3000),"Unusual Day","")</f>
        <v/>
      </c>
      <c r="R7660" t="str">
        <f>IF(AND(Stock_Info[[#This Row],[Spread High-Low]] &lt; 10, Stock_Info[[#This Row],[% Deli. Qty to Traded Qty]] &gt; 90), "Good Day", "")</f>
        <v/>
      </c>
    </row>
    <row r="7661" spans="1:18">
      <c r="A7661" t="s">
        <v>70</v>
      </c>
      <c r="B7661" s="1">
        <v>45674</v>
      </c>
      <c r="C7661" s="1" t="str">
        <f>"WEEK" &amp;" " &amp;  INT((DAY(Stock_Info[[#This Row],[Date]])+WEEKDAY(DATE(YEAR(Stock_Info[[#This Row],[Date]]),MONTH(Stock_Info[[#This Row],[Date]]),1))-1)/7)+1</f>
        <v>WEEK 3</v>
      </c>
      <c r="D7661" s="12">
        <v>26.68</v>
      </c>
      <c r="E7661" s="12">
        <v>26.76</v>
      </c>
      <c r="F7661" s="12">
        <v>26.37</v>
      </c>
      <c r="G7661" s="12">
        <v>26.66</v>
      </c>
      <c r="H7661" s="12">
        <v>26.585954712503046</v>
      </c>
      <c r="I7661">
        <v>869644</v>
      </c>
      <c r="J7661">
        <v>2452</v>
      </c>
      <c r="K7661" s="12">
        <v>23120316</v>
      </c>
      <c r="L7661">
        <v>347935</v>
      </c>
      <c r="M7661">
        <v>40.01</v>
      </c>
      <c r="N7661">
        <v>0.39</v>
      </c>
      <c r="O7661">
        <v>-0.02</v>
      </c>
      <c r="P7661">
        <f xml:space="preserve"> IF(Stock_Info[[#This Row],[Close Price]] &gt; Stock_Info[[#This Row],[Open Price]], 1, 0)</f>
        <v>0</v>
      </c>
      <c r="Q7661" t="str">
        <f>IF(AND(Stock_Info[[#This Row],[% Deli. Qty to Traded Qty]]&gt;80,Stock_Info[[#This Row],[No. of Trades]]&lt;3000),"Unusual Day","")</f>
        <v/>
      </c>
      <c r="R7661" t="str">
        <f>IF(AND(Stock_Info[[#This Row],[Spread High-Low]] &lt; 10, Stock_Info[[#This Row],[% Deli. Qty to Traded Qty]] &gt; 90), "Good Day", "")</f>
        <v/>
      </c>
    </row>
    <row r="7662" spans="1:18">
      <c r="A7662" t="s">
        <v>70</v>
      </c>
      <c r="B7662" s="1">
        <v>45673</v>
      </c>
      <c r="C7662" s="1" t="str">
        <f>"WEEK" &amp;" " &amp;  INT((DAY(Stock_Info[[#This Row],[Date]])+WEEKDAY(DATE(YEAR(Stock_Info[[#This Row],[Date]]),MONTH(Stock_Info[[#This Row],[Date]]),1))-1)/7)+1</f>
        <v>WEEK 3</v>
      </c>
      <c r="D7662" s="12">
        <v>26.26</v>
      </c>
      <c r="E7662" s="12">
        <v>26.8</v>
      </c>
      <c r="F7662" s="12">
        <v>26.13</v>
      </c>
      <c r="G7662" s="12">
        <v>26.65</v>
      </c>
      <c r="H7662" s="12">
        <v>26.511941491137211</v>
      </c>
      <c r="I7662">
        <v>2441613</v>
      </c>
      <c r="J7662">
        <v>7393</v>
      </c>
      <c r="K7662" s="12">
        <v>64731901</v>
      </c>
      <c r="L7662">
        <v>1481762</v>
      </c>
      <c r="M7662">
        <v>60.69</v>
      </c>
      <c r="N7662">
        <v>0.67</v>
      </c>
      <c r="O7662">
        <v>0.39</v>
      </c>
      <c r="P7662">
        <f xml:space="preserve"> IF(Stock_Info[[#This Row],[Close Price]] &gt; Stock_Info[[#This Row],[Open Price]], 1, 0)</f>
        <v>1</v>
      </c>
      <c r="Q7662" t="str">
        <f>IF(AND(Stock_Info[[#This Row],[% Deli. Qty to Traded Qty]]&gt;80,Stock_Info[[#This Row],[No. of Trades]]&lt;3000),"Unusual Day","")</f>
        <v/>
      </c>
      <c r="R7662" t="str">
        <f>IF(AND(Stock_Info[[#This Row],[Spread High-Low]] &lt; 10, Stock_Info[[#This Row],[% Deli. Qty to Traded Qty]] &gt; 90), "Good Day", "")</f>
        <v/>
      </c>
    </row>
    <row r="7663" spans="1:18">
      <c r="A7663" t="s">
        <v>70</v>
      </c>
      <c r="B7663" s="1">
        <v>45672</v>
      </c>
      <c r="C7663" s="1" t="str">
        <f>"WEEK" &amp;" " &amp;  INT((DAY(Stock_Info[[#This Row],[Date]])+WEEKDAY(DATE(YEAR(Stock_Info[[#This Row],[Date]]),MONTH(Stock_Info[[#This Row],[Date]]),1))-1)/7)+1</f>
        <v>WEEK 3</v>
      </c>
      <c r="D7663" s="12">
        <v>25.7</v>
      </c>
      <c r="E7663" s="12">
        <v>26.35</v>
      </c>
      <c r="F7663" s="12">
        <v>25.5</v>
      </c>
      <c r="G7663" s="12">
        <v>26.04</v>
      </c>
      <c r="H7663" s="12">
        <v>25.984066445036394</v>
      </c>
      <c r="I7663">
        <v>1997922</v>
      </c>
      <c r="J7663">
        <v>6738</v>
      </c>
      <c r="K7663" s="12">
        <v>51914138</v>
      </c>
      <c r="L7663">
        <v>1040736</v>
      </c>
      <c r="M7663">
        <v>52.09</v>
      </c>
      <c r="N7663">
        <v>0.85</v>
      </c>
      <c r="O7663">
        <v>0.34</v>
      </c>
      <c r="P7663">
        <f xml:space="preserve"> IF(Stock_Info[[#This Row],[Close Price]] &gt; Stock_Info[[#This Row],[Open Price]], 1, 0)</f>
        <v>1</v>
      </c>
      <c r="Q7663" t="str">
        <f>IF(AND(Stock_Info[[#This Row],[% Deli. Qty to Traded Qty]]&gt;80,Stock_Info[[#This Row],[No. of Trades]]&lt;3000),"Unusual Day","")</f>
        <v/>
      </c>
      <c r="R7663" t="str">
        <f>IF(AND(Stock_Info[[#This Row],[Spread High-Low]] &lt; 10, Stock_Info[[#This Row],[% Deli. Qty to Traded Qty]] &gt; 90), "Good Day", "")</f>
        <v/>
      </c>
    </row>
    <row r="7664" spans="1:18">
      <c r="A7664" t="s">
        <v>70</v>
      </c>
      <c r="B7664" s="1">
        <v>45671</v>
      </c>
      <c r="C7664" s="1" t="str">
        <f>"WEEK" &amp;" " &amp;  INT((DAY(Stock_Info[[#This Row],[Date]])+WEEKDAY(DATE(YEAR(Stock_Info[[#This Row],[Date]]),MONTH(Stock_Info[[#This Row],[Date]]),1))-1)/7)+1</f>
        <v>WEEK 3</v>
      </c>
      <c r="D7664" s="12">
        <v>25.5</v>
      </c>
      <c r="E7664" s="12">
        <v>25.79</v>
      </c>
      <c r="F7664" s="12">
        <v>25.16</v>
      </c>
      <c r="G7664" s="12">
        <v>25.55</v>
      </c>
      <c r="H7664" s="12">
        <v>25.549101150824427</v>
      </c>
      <c r="I7664">
        <v>1976583</v>
      </c>
      <c r="J7664">
        <v>5912</v>
      </c>
      <c r="K7664" s="12">
        <v>50499919</v>
      </c>
      <c r="L7664">
        <v>821688</v>
      </c>
      <c r="M7664">
        <v>41.57</v>
      </c>
      <c r="N7664">
        <v>0.63</v>
      </c>
      <c r="O7664">
        <v>0.05</v>
      </c>
      <c r="P7664">
        <f xml:space="preserve"> IF(Stock_Info[[#This Row],[Close Price]] &gt; Stock_Info[[#This Row],[Open Price]], 1, 0)</f>
        <v>1</v>
      </c>
      <c r="Q7664" t="str">
        <f>IF(AND(Stock_Info[[#This Row],[% Deli. Qty to Traded Qty]]&gt;80,Stock_Info[[#This Row],[No. of Trades]]&lt;3000),"Unusual Day","")</f>
        <v/>
      </c>
      <c r="R7664" t="str">
        <f>IF(AND(Stock_Info[[#This Row],[Spread High-Low]] &lt; 10, Stock_Info[[#This Row],[% Deli. Qty to Traded Qty]] &gt; 90), "Good Day", "")</f>
        <v/>
      </c>
    </row>
    <row r="7665" spans="1:18">
      <c r="A7665" t="s">
        <v>70</v>
      </c>
      <c r="B7665" s="1">
        <v>45670</v>
      </c>
      <c r="C7665" s="1" t="str">
        <f>"WEEK" &amp;" " &amp;  INT((DAY(Stock_Info[[#This Row],[Date]])+WEEKDAY(DATE(YEAR(Stock_Info[[#This Row],[Date]]),MONTH(Stock_Info[[#This Row],[Date]]),1))-1)/7)+1</f>
        <v>WEEK 3</v>
      </c>
      <c r="D7665" s="12">
        <v>25.11</v>
      </c>
      <c r="E7665" s="12">
        <v>25.64</v>
      </c>
      <c r="F7665" s="12">
        <v>25</v>
      </c>
      <c r="G7665" s="12">
        <v>25.5</v>
      </c>
      <c r="H7665" s="12">
        <v>25.318079178045437</v>
      </c>
      <c r="I7665">
        <v>2914419</v>
      </c>
      <c r="J7665">
        <v>9613</v>
      </c>
      <c r="K7665" s="12">
        <v>73787491</v>
      </c>
      <c r="L7665">
        <v>2027596</v>
      </c>
      <c r="M7665">
        <v>69.569999999999993</v>
      </c>
      <c r="N7665">
        <v>0.64</v>
      </c>
      <c r="O7665">
        <v>0.39</v>
      </c>
      <c r="P7665">
        <f xml:space="preserve"> IF(Stock_Info[[#This Row],[Close Price]] &gt; Stock_Info[[#This Row],[Open Price]], 1, 0)</f>
        <v>1</v>
      </c>
      <c r="Q7665" t="str">
        <f>IF(AND(Stock_Info[[#This Row],[% Deli. Qty to Traded Qty]]&gt;80,Stock_Info[[#This Row],[No. of Trades]]&lt;3000),"Unusual Day","")</f>
        <v/>
      </c>
      <c r="R7665" t="str">
        <f>IF(AND(Stock_Info[[#This Row],[Spread High-Low]] &lt; 10, Stock_Info[[#This Row],[% Deli. Qty to Traded Qty]] &gt; 90), "Good Day", "")</f>
        <v/>
      </c>
    </row>
    <row r="7666" spans="1:18">
      <c r="A7666" t="s">
        <v>70</v>
      </c>
      <c r="B7666" s="1">
        <v>45667</v>
      </c>
      <c r="C7666" s="1" t="str">
        <f>"WEEK" &amp;" " &amp;  INT((DAY(Stock_Info[[#This Row],[Date]])+WEEKDAY(DATE(YEAR(Stock_Info[[#This Row],[Date]]),MONTH(Stock_Info[[#This Row],[Date]]),1))-1)/7)+1</f>
        <v>WEEK 2</v>
      </c>
      <c r="D7666" s="12">
        <v>25.75</v>
      </c>
      <c r="E7666" s="12">
        <v>25.83</v>
      </c>
      <c r="F7666" s="12">
        <v>25.07</v>
      </c>
      <c r="G7666" s="12">
        <v>25.53</v>
      </c>
      <c r="H7666" s="12">
        <v>25.45988386263139</v>
      </c>
      <c r="I7666">
        <v>2067896</v>
      </c>
      <c r="J7666">
        <v>8183</v>
      </c>
      <c r="K7666" s="12">
        <v>52648392</v>
      </c>
      <c r="L7666">
        <v>890608</v>
      </c>
      <c r="M7666">
        <v>43.07</v>
      </c>
      <c r="N7666">
        <v>0.76</v>
      </c>
      <c r="O7666">
        <v>-0.22</v>
      </c>
      <c r="P7666">
        <f xml:space="preserve"> IF(Stock_Info[[#This Row],[Close Price]] &gt; Stock_Info[[#This Row],[Open Price]], 1, 0)</f>
        <v>0</v>
      </c>
      <c r="Q7666" t="str">
        <f>IF(AND(Stock_Info[[#This Row],[% Deli. Qty to Traded Qty]]&gt;80,Stock_Info[[#This Row],[No. of Trades]]&lt;3000),"Unusual Day","")</f>
        <v/>
      </c>
      <c r="R7666" t="str">
        <f>IF(AND(Stock_Info[[#This Row],[Spread High-Low]] &lt; 10, Stock_Info[[#This Row],[% Deli. Qty to Traded Qty]] &gt; 90), "Good Day", "")</f>
        <v/>
      </c>
    </row>
    <row r="7667" spans="1:18">
      <c r="A7667" t="s">
        <v>70</v>
      </c>
      <c r="B7667" s="1">
        <v>45666</v>
      </c>
      <c r="C7667" s="1" t="str">
        <f>"WEEK" &amp;" " &amp;  INT((DAY(Stock_Info[[#This Row],[Date]])+WEEKDAY(DATE(YEAR(Stock_Info[[#This Row],[Date]]),MONTH(Stock_Info[[#This Row],[Date]]),1))-1)/7)+1</f>
        <v>WEEK 2</v>
      </c>
      <c r="D7667" s="12">
        <v>26.04</v>
      </c>
      <c r="E7667" s="12">
        <v>26.11</v>
      </c>
      <c r="F7667" s="12">
        <v>25.42</v>
      </c>
      <c r="G7667" s="12">
        <v>25.96</v>
      </c>
      <c r="H7667" s="12">
        <v>25.715518960894059</v>
      </c>
      <c r="I7667">
        <v>1900095</v>
      </c>
      <c r="J7667">
        <v>7525</v>
      </c>
      <c r="K7667" s="12">
        <v>48861929</v>
      </c>
      <c r="L7667">
        <v>832360</v>
      </c>
      <c r="M7667">
        <v>43.81</v>
      </c>
      <c r="N7667">
        <v>0.69</v>
      </c>
      <c r="O7667">
        <v>-0.08</v>
      </c>
      <c r="P7667">
        <f xml:space="preserve"> IF(Stock_Info[[#This Row],[Close Price]] &gt; Stock_Info[[#This Row],[Open Price]], 1, 0)</f>
        <v>0</v>
      </c>
      <c r="Q7667" t="str">
        <f>IF(AND(Stock_Info[[#This Row],[% Deli. Qty to Traded Qty]]&gt;80,Stock_Info[[#This Row],[No. of Trades]]&lt;3000),"Unusual Day","")</f>
        <v/>
      </c>
      <c r="R7667" t="str">
        <f>IF(AND(Stock_Info[[#This Row],[Spread High-Low]] &lt; 10, Stock_Info[[#This Row],[% Deli. Qty to Traded Qty]] &gt; 90), "Good Day", "")</f>
        <v/>
      </c>
    </row>
    <row r="7668" spans="1:18">
      <c r="A7668" t="s">
        <v>70</v>
      </c>
      <c r="B7668" s="1">
        <v>45665</v>
      </c>
      <c r="C7668" s="1" t="str">
        <f>"WEEK" &amp;" " &amp;  INT((DAY(Stock_Info[[#This Row],[Date]])+WEEKDAY(DATE(YEAR(Stock_Info[[#This Row],[Date]]),MONTH(Stock_Info[[#This Row],[Date]]),1))-1)/7)+1</f>
        <v>WEEK 2</v>
      </c>
      <c r="D7668" s="12">
        <v>25.77</v>
      </c>
      <c r="E7668" s="12">
        <v>26.1</v>
      </c>
      <c r="F7668" s="12">
        <v>25.35</v>
      </c>
      <c r="G7668" s="12">
        <v>25.93</v>
      </c>
      <c r="H7668" s="12">
        <v>25.667085158201175</v>
      </c>
      <c r="I7668">
        <v>1933930</v>
      </c>
      <c r="J7668">
        <v>6566</v>
      </c>
      <c r="K7668" s="12">
        <v>49638346</v>
      </c>
      <c r="L7668">
        <v>923336</v>
      </c>
      <c r="M7668">
        <v>47.74</v>
      </c>
      <c r="N7668">
        <v>0.75</v>
      </c>
      <c r="O7668">
        <v>0.16</v>
      </c>
      <c r="P7668">
        <f xml:space="preserve"> IF(Stock_Info[[#This Row],[Close Price]] &gt; Stock_Info[[#This Row],[Open Price]], 1, 0)</f>
        <v>1</v>
      </c>
      <c r="Q7668" t="str">
        <f>IF(AND(Stock_Info[[#This Row],[% Deli. Qty to Traded Qty]]&gt;80,Stock_Info[[#This Row],[No. of Trades]]&lt;3000),"Unusual Day","")</f>
        <v/>
      </c>
      <c r="R7668" t="str">
        <f>IF(AND(Stock_Info[[#This Row],[Spread High-Low]] &lt; 10, Stock_Info[[#This Row],[% Deli. Qty to Traded Qty]] &gt; 90), "Good Day", "")</f>
        <v/>
      </c>
    </row>
    <row r="7669" spans="1:18">
      <c r="A7669" t="s">
        <v>70</v>
      </c>
      <c r="B7669" s="1">
        <v>45664</v>
      </c>
      <c r="C7669" s="1" t="str">
        <f>"WEEK" &amp;" " &amp;  INT((DAY(Stock_Info[[#This Row],[Date]])+WEEKDAY(DATE(YEAR(Stock_Info[[#This Row],[Date]]),MONTH(Stock_Info[[#This Row],[Date]]),1))-1)/7)+1</f>
        <v>WEEK 2</v>
      </c>
      <c r="D7669" s="12">
        <v>25.81</v>
      </c>
      <c r="E7669" s="12">
        <v>26.08</v>
      </c>
      <c r="F7669" s="12">
        <v>25.45</v>
      </c>
      <c r="G7669" s="12">
        <v>25.52</v>
      </c>
      <c r="H7669" s="12">
        <v>25.710934572434983</v>
      </c>
      <c r="I7669">
        <v>1427701</v>
      </c>
      <c r="J7669">
        <v>7484</v>
      </c>
      <c r="K7669" s="12">
        <v>36707527</v>
      </c>
      <c r="L7669">
        <v>632699</v>
      </c>
      <c r="M7669">
        <v>44.32</v>
      </c>
      <c r="N7669">
        <v>0.63</v>
      </c>
      <c r="O7669">
        <v>-0.28999999999999998</v>
      </c>
      <c r="P7669">
        <f xml:space="preserve"> IF(Stock_Info[[#This Row],[Close Price]] &gt; Stock_Info[[#This Row],[Open Price]], 1, 0)</f>
        <v>0</v>
      </c>
      <c r="Q7669" t="str">
        <f>IF(AND(Stock_Info[[#This Row],[% Deli. Qty to Traded Qty]]&gt;80,Stock_Info[[#This Row],[No. of Trades]]&lt;3000),"Unusual Day","")</f>
        <v/>
      </c>
      <c r="R7669" t="str">
        <f>IF(AND(Stock_Info[[#This Row],[Spread High-Low]] &lt; 10, Stock_Info[[#This Row],[% Deli. Qty to Traded Qty]] &gt; 90), "Good Day", "")</f>
        <v/>
      </c>
    </row>
    <row r="7670" spans="1:18">
      <c r="A7670" t="s">
        <v>70</v>
      </c>
      <c r="B7670" s="1">
        <v>45663</v>
      </c>
      <c r="C7670" s="1" t="str">
        <f>"WEEK" &amp;" " &amp;  INT((DAY(Stock_Info[[#This Row],[Date]])+WEEKDAY(DATE(YEAR(Stock_Info[[#This Row],[Date]]),MONTH(Stock_Info[[#This Row],[Date]]),1))-1)/7)+1</f>
        <v>WEEK 2</v>
      </c>
      <c r="D7670" s="12">
        <v>27.01</v>
      </c>
      <c r="E7670" s="12">
        <v>27.21</v>
      </c>
      <c r="F7670" s="12">
        <v>25.25</v>
      </c>
      <c r="G7670" s="12">
        <v>25.78</v>
      </c>
      <c r="H7670" s="12">
        <v>26.087388571820938</v>
      </c>
      <c r="I7670">
        <v>1980648</v>
      </c>
      <c r="J7670">
        <v>8004</v>
      </c>
      <c r="K7670" s="12">
        <v>51669934</v>
      </c>
      <c r="L7670">
        <v>647859</v>
      </c>
      <c r="M7670">
        <v>32.71</v>
      </c>
      <c r="N7670">
        <v>1.96</v>
      </c>
      <c r="O7670">
        <v>-1.23</v>
      </c>
      <c r="P7670">
        <f xml:space="preserve"> IF(Stock_Info[[#This Row],[Close Price]] &gt; Stock_Info[[#This Row],[Open Price]], 1, 0)</f>
        <v>0</v>
      </c>
      <c r="Q7670" t="str">
        <f>IF(AND(Stock_Info[[#This Row],[% Deli. Qty to Traded Qty]]&gt;80,Stock_Info[[#This Row],[No. of Trades]]&lt;3000),"Unusual Day","")</f>
        <v/>
      </c>
      <c r="R7670" t="str">
        <f>IF(AND(Stock_Info[[#This Row],[Spread High-Low]] &lt; 10, Stock_Info[[#This Row],[% Deli. Qty to Traded Qty]] &gt; 90), "Good Day", "")</f>
        <v/>
      </c>
    </row>
    <row r="7671" spans="1:18">
      <c r="A7671" t="s">
        <v>70</v>
      </c>
      <c r="B7671" s="1">
        <v>45660</v>
      </c>
      <c r="C7671" s="1" t="str">
        <f>"WEEK" &amp;" " &amp;  INT((DAY(Stock_Info[[#This Row],[Date]])+WEEKDAY(DATE(YEAR(Stock_Info[[#This Row],[Date]]),MONTH(Stock_Info[[#This Row],[Date]]),1))-1)/7)+1</f>
        <v>WEEK 1</v>
      </c>
      <c r="D7671" s="12">
        <v>26.02</v>
      </c>
      <c r="E7671" s="12">
        <v>27.08</v>
      </c>
      <c r="F7671" s="12">
        <v>25.95</v>
      </c>
      <c r="G7671" s="12">
        <v>26.95</v>
      </c>
      <c r="H7671" s="12">
        <v>26.702622202485564</v>
      </c>
      <c r="I7671">
        <v>5737772</v>
      </c>
      <c r="J7671">
        <v>14270</v>
      </c>
      <c r="K7671" s="12">
        <v>153213558</v>
      </c>
      <c r="L7671">
        <v>3934954</v>
      </c>
      <c r="M7671">
        <v>68.58</v>
      </c>
      <c r="N7671">
        <v>1.1299999999999999</v>
      </c>
      <c r="O7671">
        <v>0.93</v>
      </c>
      <c r="P7671">
        <f xml:space="preserve"> IF(Stock_Info[[#This Row],[Close Price]] &gt; Stock_Info[[#This Row],[Open Price]], 1, 0)</f>
        <v>1</v>
      </c>
      <c r="Q7671" t="str">
        <f>IF(AND(Stock_Info[[#This Row],[% Deli. Qty to Traded Qty]]&gt;80,Stock_Info[[#This Row],[No. of Trades]]&lt;3000),"Unusual Day","")</f>
        <v/>
      </c>
      <c r="R7671" t="str">
        <f>IF(AND(Stock_Info[[#This Row],[Spread High-Low]] &lt; 10, Stock_Info[[#This Row],[% Deli. Qty to Traded Qty]] &gt; 90), "Good Day", "")</f>
        <v/>
      </c>
    </row>
    <row r="7672" spans="1:18">
      <c r="A7672" t="s">
        <v>70</v>
      </c>
      <c r="B7672" s="1">
        <v>45659</v>
      </c>
      <c r="C7672" s="1" t="str">
        <f>"WEEK" &amp;" " &amp;  INT((DAY(Stock_Info[[#This Row],[Date]])+WEEKDAY(DATE(YEAR(Stock_Info[[#This Row],[Date]]),MONTH(Stock_Info[[#This Row],[Date]]),1))-1)/7)+1</f>
        <v>WEEK 1</v>
      </c>
      <c r="D7672" s="12">
        <v>25.41</v>
      </c>
      <c r="E7672" s="12">
        <v>26.23</v>
      </c>
      <c r="F7672" s="12">
        <v>25.25</v>
      </c>
      <c r="G7672" s="12">
        <v>25.95</v>
      </c>
      <c r="H7672" s="12">
        <v>25.703688170873644</v>
      </c>
      <c r="I7672">
        <v>1728716</v>
      </c>
      <c r="J7672">
        <v>6623</v>
      </c>
      <c r="K7672" s="12">
        <v>44434377</v>
      </c>
      <c r="L7672">
        <v>373474</v>
      </c>
      <c r="M7672">
        <v>21.6</v>
      </c>
      <c r="N7672">
        <v>0.98</v>
      </c>
      <c r="O7672">
        <v>0.54</v>
      </c>
      <c r="P7672">
        <f xml:space="preserve"> IF(Stock_Info[[#This Row],[Close Price]] &gt; Stock_Info[[#This Row],[Open Price]], 1, 0)</f>
        <v>1</v>
      </c>
      <c r="Q7672" t="str">
        <f>IF(AND(Stock_Info[[#This Row],[% Deli. Qty to Traded Qty]]&gt;80,Stock_Info[[#This Row],[No. of Trades]]&lt;3000),"Unusual Day","")</f>
        <v/>
      </c>
      <c r="R7672" t="str">
        <f>IF(AND(Stock_Info[[#This Row],[Spread High-Low]] &lt; 10, Stock_Info[[#This Row],[% Deli. Qty to Traded Qty]] &gt; 90), "Good Day", "")</f>
        <v/>
      </c>
    </row>
    <row r="7673" spans="1:18">
      <c r="A7673" t="s">
        <v>70</v>
      </c>
      <c r="B7673" s="1">
        <v>45658</v>
      </c>
      <c r="C7673" s="1" t="str">
        <f>"WEEK" &amp;" " &amp;  INT((DAY(Stock_Info[[#This Row],[Date]])+WEEKDAY(DATE(YEAR(Stock_Info[[#This Row],[Date]]),MONTH(Stock_Info[[#This Row],[Date]]),1))-1)/7)+1</f>
        <v>WEEK 1</v>
      </c>
      <c r="D7673" s="12">
        <v>25.23</v>
      </c>
      <c r="E7673" s="12">
        <v>25.23</v>
      </c>
      <c r="F7673" s="12">
        <v>24.9</v>
      </c>
      <c r="G7673" s="12">
        <v>25.14</v>
      </c>
      <c r="H7673" s="12">
        <v>25.037930473791242</v>
      </c>
      <c r="I7673">
        <v>448953</v>
      </c>
      <c r="J7673">
        <v>2701</v>
      </c>
      <c r="K7673" s="12">
        <v>11240854</v>
      </c>
      <c r="L7673">
        <v>253307</v>
      </c>
      <c r="M7673">
        <v>56.42</v>
      </c>
      <c r="N7673">
        <v>0.33</v>
      </c>
      <c r="O7673">
        <v>-0.09</v>
      </c>
      <c r="P7673">
        <f xml:space="preserve"> IF(Stock_Info[[#This Row],[Close Price]] &gt; Stock_Info[[#This Row],[Open Price]], 1, 0)</f>
        <v>0</v>
      </c>
      <c r="Q7673" t="str">
        <f>IF(AND(Stock_Info[[#This Row],[% Deli. Qty to Traded Qty]]&gt;80,Stock_Info[[#This Row],[No. of Trades]]&lt;3000),"Unusual Day","")</f>
        <v/>
      </c>
      <c r="R7673" t="str">
        <f>IF(AND(Stock_Info[[#This Row],[Spread High-Low]] &lt; 10, Stock_Info[[#This Row],[% Deli. Qty to Traded Qty]] &gt; 90), "Good Day", "")</f>
        <v/>
      </c>
    </row>
    <row r="7674" spans="1:18">
      <c r="A7674" t="s">
        <v>70</v>
      </c>
      <c r="B7674" s="1">
        <v>45657</v>
      </c>
      <c r="C7674" s="1" t="str">
        <f>"WEEK" &amp;" " &amp;  INT((DAY(Stock_Info[[#This Row],[Date]])+WEEKDAY(DATE(YEAR(Stock_Info[[#This Row],[Date]]),MONTH(Stock_Info[[#This Row],[Date]]),1))-1)/7)+1</f>
        <v>WEEK 5</v>
      </c>
      <c r="D7674" s="12">
        <v>24.77</v>
      </c>
      <c r="E7674" s="12">
        <v>25.08</v>
      </c>
      <c r="F7674" s="12">
        <v>24.65</v>
      </c>
      <c r="G7674" s="12">
        <v>25.02</v>
      </c>
      <c r="H7674" s="12">
        <v>24.930962782982501</v>
      </c>
      <c r="I7674">
        <v>599242</v>
      </c>
      <c r="J7674">
        <v>3320</v>
      </c>
      <c r="K7674" s="12">
        <v>14939680</v>
      </c>
      <c r="L7674">
        <v>302595</v>
      </c>
      <c r="M7674">
        <v>50.5</v>
      </c>
      <c r="N7674">
        <v>0.43</v>
      </c>
      <c r="O7674">
        <v>0.25</v>
      </c>
      <c r="P7674">
        <f xml:space="preserve"> IF(Stock_Info[[#This Row],[Close Price]] &gt; Stock_Info[[#This Row],[Open Price]], 1, 0)</f>
        <v>1</v>
      </c>
      <c r="Q7674" t="str">
        <f>IF(AND(Stock_Info[[#This Row],[% Deli. Qty to Traded Qty]]&gt;80,Stock_Info[[#This Row],[No. of Trades]]&lt;3000),"Unusual Day","")</f>
        <v/>
      </c>
      <c r="R7674" t="str">
        <f>IF(AND(Stock_Info[[#This Row],[Spread High-Low]] &lt; 10, Stock_Info[[#This Row],[% Deli. Qty to Traded Qty]] &gt; 90), "Good Day", "")</f>
        <v/>
      </c>
    </row>
    <row r="7675" spans="1:18">
      <c r="A7675" t="s">
        <v>70</v>
      </c>
      <c r="B7675" s="1">
        <v>45656</v>
      </c>
      <c r="C7675" s="1" t="str">
        <f>"WEEK" &amp;" " &amp;  INT((DAY(Stock_Info[[#This Row],[Date]])+WEEKDAY(DATE(YEAR(Stock_Info[[#This Row],[Date]]),MONTH(Stock_Info[[#This Row],[Date]]),1))-1)/7)+1</f>
        <v>WEEK 5</v>
      </c>
      <c r="D7675" s="12">
        <v>24.8</v>
      </c>
      <c r="E7675" s="12">
        <v>25.04</v>
      </c>
      <c r="F7675" s="12">
        <v>24.68</v>
      </c>
      <c r="G7675" s="12">
        <v>24.82</v>
      </c>
      <c r="H7675" s="12">
        <v>24.833003878158063</v>
      </c>
      <c r="I7675">
        <v>424944</v>
      </c>
      <c r="J7675">
        <v>2195</v>
      </c>
      <c r="K7675" s="12">
        <v>10552636</v>
      </c>
      <c r="L7675">
        <v>169658</v>
      </c>
      <c r="M7675">
        <v>39.92</v>
      </c>
      <c r="N7675">
        <v>0.36</v>
      </c>
      <c r="O7675">
        <v>0.02</v>
      </c>
      <c r="P7675">
        <f xml:space="preserve"> IF(Stock_Info[[#This Row],[Close Price]] &gt; Stock_Info[[#This Row],[Open Price]], 1, 0)</f>
        <v>1</v>
      </c>
      <c r="Q7675" t="str">
        <f>IF(AND(Stock_Info[[#This Row],[% Deli. Qty to Traded Qty]]&gt;80,Stock_Info[[#This Row],[No. of Trades]]&lt;3000),"Unusual Day","")</f>
        <v/>
      </c>
      <c r="R7675" t="str">
        <f>IF(AND(Stock_Info[[#This Row],[Spread High-Low]] &lt; 10, Stock_Info[[#This Row],[% Deli. Qty to Traded Qty]] &gt; 90), "Good Day", "")</f>
        <v/>
      </c>
    </row>
    <row r="7676" spans="1:18">
      <c r="A7676" t="s">
        <v>70</v>
      </c>
      <c r="B7676" s="1">
        <v>45653</v>
      </c>
      <c r="C7676" s="1" t="str">
        <f>"WEEK" &amp;" " &amp;  INT((DAY(Stock_Info[[#This Row],[Date]])+WEEKDAY(DATE(YEAR(Stock_Info[[#This Row],[Date]]),MONTH(Stock_Info[[#This Row],[Date]]),1))-1)/7)+1</f>
        <v>WEEK 4</v>
      </c>
      <c r="D7676" s="12">
        <v>24.86</v>
      </c>
      <c r="E7676" s="12">
        <v>25.09</v>
      </c>
      <c r="F7676" s="12">
        <v>24.83</v>
      </c>
      <c r="G7676" s="12">
        <v>24.96</v>
      </c>
      <c r="H7676" s="12">
        <v>24.965915908393889</v>
      </c>
      <c r="I7676">
        <v>818417</v>
      </c>
      <c r="J7676">
        <v>3384</v>
      </c>
      <c r="K7676" s="12">
        <v>20432530</v>
      </c>
      <c r="L7676">
        <v>508872</v>
      </c>
      <c r="M7676">
        <v>62.18</v>
      </c>
      <c r="N7676">
        <v>0.26</v>
      </c>
      <c r="O7676">
        <v>0.1</v>
      </c>
      <c r="P7676">
        <f xml:space="preserve"> IF(Stock_Info[[#This Row],[Close Price]] &gt; Stock_Info[[#This Row],[Open Price]], 1, 0)</f>
        <v>1</v>
      </c>
      <c r="Q7676" t="str">
        <f>IF(AND(Stock_Info[[#This Row],[% Deli. Qty to Traded Qty]]&gt;80,Stock_Info[[#This Row],[No. of Trades]]&lt;3000),"Unusual Day","")</f>
        <v/>
      </c>
      <c r="R7676" t="str">
        <f>IF(AND(Stock_Info[[#This Row],[Spread High-Low]] &lt; 10, Stock_Info[[#This Row],[% Deli. Qty to Traded Qty]] &gt; 90), "Good Day", "")</f>
        <v/>
      </c>
    </row>
    <row r="7677" spans="1:18">
      <c r="A7677" t="s">
        <v>70</v>
      </c>
      <c r="B7677" s="1">
        <v>45652</v>
      </c>
      <c r="C7677" s="1" t="str">
        <f>"WEEK" &amp;" " &amp;  INT((DAY(Stock_Info[[#This Row],[Date]])+WEEKDAY(DATE(YEAR(Stock_Info[[#This Row],[Date]]),MONTH(Stock_Info[[#This Row],[Date]]),1))-1)/7)+1</f>
        <v>WEEK 4</v>
      </c>
      <c r="D7677" s="12">
        <v>24.73</v>
      </c>
      <c r="E7677" s="12">
        <v>25.06</v>
      </c>
      <c r="F7677" s="12">
        <v>24.23</v>
      </c>
      <c r="G7677" s="12">
        <v>24.94</v>
      </c>
      <c r="H7677" s="12">
        <v>24.8762554479991</v>
      </c>
      <c r="I7677">
        <v>1100404</v>
      </c>
      <c r="J7677">
        <v>3749</v>
      </c>
      <c r="K7677" s="12">
        <v>27373931</v>
      </c>
      <c r="L7677">
        <v>478103</v>
      </c>
      <c r="M7677">
        <v>43.45</v>
      </c>
      <c r="N7677">
        <v>0.83</v>
      </c>
      <c r="O7677">
        <v>0.21</v>
      </c>
      <c r="P7677">
        <f xml:space="preserve"> IF(Stock_Info[[#This Row],[Close Price]] &gt; Stock_Info[[#This Row],[Open Price]], 1, 0)</f>
        <v>1</v>
      </c>
      <c r="Q7677" t="str">
        <f>IF(AND(Stock_Info[[#This Row],[% Deli. Qty to Traded Qty]]&gt;80,Stock_Info[[#This Row],[No. of Trades]]&lt;3000),"Unusual Day","")</f>
        <v/>
      </c>
      <c r="R7677" t="str">
        <f>IF(AND(Stock_Info[[#This Row],[Spread High-Low]] &lt; 10, Stock_Info[[#This Row],[% Deli. Qty to Traded Qty]] &gt; 90), "Good Day", "")</f>
        <v/>
      </c>
    </row>
    <row r="7678" spans="1:18">
      <c r="A7678" t="s">
        <v>70</v>
      </c>
      <c r="B7678" s="1">
        <v>45650</v>
      </c>
      <c r="C7678" s="1" t="str">
        <f>"WEEK" &amp;" " &amp;  INT((DAY(Stock_Info[[#This Row],[Date]])+WEEKDAY(DATE(YEAR(Stock_Info[[#This Row],[Date]]),MONTH(Stock_Info[[#This Row],[Date]]),1))-1)/7)+1</f>
        <v>WEEK 4</v>
      </c>
      <c r="D7678" s="12">
        <v>24.92</v>
      </c>
      <c r="E7678" s="12">
        <v>24.96</v>
      </c>
      <c r="F7678" s="12">
        <v>24.7</v>
      </c>
      <c r="G7678" s="12">
        <v>24.85</v>
      </c>
      <c r="H7678" s="12">
        <v>24.847070533769532</v>
      </c>
      <c r="I7678">
        <v>1163386</v>
      </c>
      <c r="J7678">
        <v>4338</v>
      </c>
      <c r="K7678" s="12">
        <v>28906734</v>
      </c>
      <c r="L7678">
        <v>363104</v>
      </c>
      <c r="M7678">
        <v>31.21</v>
      </c>
      <c r="N7678">
        <v>0.26</v>
      </c>
      <c r="O7678">
        <v>-7.0000000000000007E-2</v>
      </c>
      <c r="P7678">
        <f xml:space="preserve"> IF(Stock_Info[[#This Row],[Close Price]] &gt; Stock_Info[[#This Row],[Open Price]], 1, 0)</f>
        <v>0</v>
      </c>
      <c r="Q7678" t="str">
        <f>IF(AND(Stock_Info[[#This Row],[% Deli. Qty to Traded Qty]]&gt;80,Stock_Info[[#This Row],[No. of Trades]]&lt;3000),"Unusual Day","")</f>
        <v/>
      </c>
      <c r="R7678" t="str">
        <f>IF(AND(Stock_Info[[#This Row],[Spread High-Low]] &lt; 10, Stock_Info[[#This Row],[% Deli. Qty to Traded Qty]] &gt; 90), "Good Day", "")</f>
        <v/>
      </c>
    </row>
    <row r="7679" spans="1:18">
      <c r="A7679" t="s">
        <v>70</v>
      </c>
      <c r="B7679" s="1">
        <v>45649</v>
      </c>
      <c r="C7679" s="1" t="str">
        <f>"WEEK" &amp;" " &amp;  INT((DAY(Stock_Info[[#This Row],[Date]])+WEEKDAY(DATE(YEAR(Stock_Info[[#This Row],[Date]]),MONTH(Stock_Info[[#This Row],[Date]]),1))-1)/7)+1</f>
        <v>WEEK 4</v>
      </c>
      <c r="D7679" s="12">
        <v>24.94</v>
      </c>
      <c r="E7679" s="12">
        <v>25.09</v>
      </c>
      <c r="F7679" s="12">
        <v>24.69</v>
      </c>
      <c r="G7679" s="12">
        <v>24.99</v>
      </c>
      <c r="H7679" s="12">
        <v>24.941839643221641</v>
      </c>
      <c r="I7679">
        <v>1560857</v>
      </c>
      <c r="J7679">
        <v>5604</v>
      </c>
      <c r="K7679" s="12">
        <v>38930645</v>
      </c>
      <c r="L7679">
        <v>609127</v>
      </c>
      <c r="M7679">
        <v>39.03</v>
      </c>
      <c r="N7679">
        <v>0.4</v>
      </c>
      <c r="O7679">
        <v>0.05</v>
      </c>
      <c r="P7679">
        <f xml:space="preserve"> IF(Stock_Info[[#This Row],[Close Price]] &gt; Stock_Info[[#This Row],[Open Price]], 1, 0)</f>
        <v>1</v>
      </c>
      <c r="Q7679" t="str">
        <f>IF(AND(Stock_Info[[#This Row],[% Deli. Qty to Traded Qty]]&gt;80,Stock_Info[[#This Row],[No. of Trades]]&lt;3000),"Unusual Day","")</f>
        <v/>
      </c>
      <c r="R7679" t="str">
        <f>IF(AND(Stock_Info[[#This Row],[Spread High-Low]] &lt; 10, Stock_Info[[#This Row],[% Deli. Qty to Traded Qty]] &gt; 90), "Good Day", "")</f>
        <v/>
      </c>
    </row>
    <row r="7680" spans="1:18">
      <c r="A7680" t="s">
        <v>70</v>
      </c>
      <c r="B7680" s="1">
        <v>45646</v>
      </c>
      <c r="C7680" s="1" t="str">
        <f>"WEEK" &amp;" " &amp;  INT((DAY(Stock_Info[[#This Row],[Date]])+WEEKDAY(DATE(YEAR(Stock_Info[[#This Row],[Date]]),MONTH(Stock_Info[[#This Row],[Date]]),1))-1)/7)+1</f>
        <v>WEEK 3</v>
      </c>
      <c r="D7680" s="12">
        <v>25.31</v>
      </c>
      <c r="E7680" s="12">
        <v>25.54</v>
      </c>
      <c r="F7680" s="12">
        <v>24.87</v>
      </c>
      <c r="G7680" s="12">
        <v>25.08</v>
      </c>
      <c r="H7680" s="12">
        <v>25.190427703158324</v>
      </c>
      <c r="I7680">
        <v>1110747</v>
      </c>
      <c r="J7680">
        <v>2809</v>
      </c>
      <c r="K7680" s="12">
        <v>27980192</v>
      </c>
      <c r="L7680">
        <v>193055</v>
      </c>
      <c r="M7680">
        <v>17.38</v>
      </c>
      <c r="N7680">
        <v>0.67</v>
      </c>
      <c r="O7680">
        <v>-0.23</v>
      </c>
      <c r="P7680">
        <f xml:space="preserve"> IF(Stock_Info[[#This Row],[Close Price]] &gt; Stock_Info[[#This Row],[Open Price]], 1, 0)</f>
        <v>0</v>
      </c>
      <c r="Q7680" t="str">
        <f>IF(AND(Stock_Info[[#This Row],[% Deli. Qty to Traded Qty]]&gt;80,Stock_Info[[#This Row],[No. of Trades]]&lt;3000),"Unusual Day","")</f>
        <v/>
      </c>
      <c r="R7680" t="str">
        <f>IF(AND(Stock_Info[[#This Row],[Spread High-Low]] &lt; 10, Stock_Info[[#This Row],[% Deli. Qty to Traded Qty]] &gt; 90), "Good Day", "")</f>
        <v/>
      </c>
    </row>
    <row r="7681" spans="1:18">
      <c r="A7681" t="s">
        <v>70</v>
      </c>
      <c r="B7681" s="1">
        <v>45645</v>
      </c>
      <c r="C7681" s="1" t="str">
        <f>"WEEK" &amp;" " &amp;  INT((DAY(Stock_Info[[#This Row],[Date]])+WEEKDAY(DATE(YEAR(Stock_Info[[#This Row],[Date]]),MONTH(Stock_Info[[#This Row],[Date]]),1))-1)/7)+1</f>
        <v>WEEK 3</v>
      </c>
      <c r="D7681" s="12">
        <v>24.68</v>
      </c>
      <c r="E7681" s="12">
        <v>25.35</v>
      </c>
      <c r="F7681" s="12">
        <v>24.68</v>
      </c>
      <c r="G7681" s="12">
        <v>25.2</v>
      </c>
      <c r="H7681" s="12">
        <v>25.132146141157477</v>
      </c>
      <c r="I7681">
        <v>1424650</v>
      </c>
      <c r="J7681">
        <v>6378</v>
      </c>
      <c r="K7681" s="12">
        <v>35804512</v>
      </c>
      <c r="L7681">
        <v>643629</v>
      </c>
      <c r="M7681">
        <v>45.18</v>
      </c>
      <c r="N7681">
        <v>0.67</v>
      </c>
      <c r="O7681">
        <v>0.52</v>
      </c>
      <c r="P7681">
        <f xml:space="preserve"> IF(Stock_Info[[#This Row],[Close Price]] &gt; Stock_Info[[#This Row],[Open Price]], 1, 0)</f>
        <v>1</v>
      </c>
      <c r="Q7681" t="str">
        <f>IF(AND(Stock_Info[[#This Row],[% Deli. Qty to Traded Qty]]&gt;80,Stock_Info[[#This Row],[No. of Trades]]&lt;3000),"Unusual Day","")</f>
        <v/>
      </c>
      <c r="R7681" t="str">
        <f>IF(AND(Stock_Info[[#This Row],[Spread High-Low]] &lt; 10, Stock_Info[[#This Row],[% Deli. Qty to Traded Qty]] &gt; 90), "Good Day", "")</f>
        <v/>
      </c>
    </row>
    <row r="7682" spans="1:18">
      <c r="A7682" t="s">
        <v>70</v>
      </c>
      <c r="B7682" s="1">
        <v>45644</v>
      </c>
      <c r="C7682" s="1" t="str">
        <f>"WEEK" &amp;" " &amp;  INT((DAY(Stock_Info[[#This Row],[Date]])+WEEKDAY(DATE(YEAR(Stock_Info[[#This Row],[Date]]),MONTH(Stock_Info[[#This Row],[Date]]),1))-1)/7)+1</f>
        <v>WEEK 3</v>
      </c>
      <c r="D7682" s="12">
        <v>25.41</v>
      </c>
      <c r="E7682" s="12">
        <v>25.55</v>
      </c>
      <c r="F7682" s="12">
        <v>25.17</v>
      </c>
      <c r="G7682" s="12">
        <v>25.47</v>
      </c>
      <c r="H7682" s="12">
        <v>25.350323796009334</v>
      </c>
      <c r="I7682">
        <v>1826613</v>
      </c>
      <c r="J7682">
        <v>6783</v>
      </c>
      <c r="K7682" s="12">
        <v>46305231</v>
      </c>
      <c r="L7682">
        <v>896094</v>
      </c>
      <c r="M7682">
        <v>49.06</v>
      </c>
      <c r="N7682">
        <v>0.38</v>
      </c>
      <c r="O7682">
        <v>0.06</v>
      </c>
      <c r="P7682">
        <f xml:space="preserve"> IF(Stock_Info[[#This Row],[Close Price]] &gt; Stock_Info[[#This Row],[Open Price]], 1, 0)</f>
        <v>1</v>
      </c>
      <c r="Q7682" t="str">
        <f>IF(AND(Stock_Info[[#This Row],[% Deli. Qty to Traded Qty]]&gt;80,Stock_Info[[#This Row],[No. of Trades]]&lt;3000),"Unusual Day","")</f>
        <v/>
      </c>
      <c r="R7682" t="str">
        <f>IF(AND(Stock_Info[[#This Row],[Spread High-Low]] &lt; 10, Stock_Info[[#This Row],[% Deli. Qty to Traded Qty]] &gt; 90), "Good Day", "")</f>
        <v/>
      </c>
    </row>
    <row r="7683" spans="1:18">
      <c r="A7683" t="s">
        <v>70</v>
      </c>
      <c r="B7683" s="1">
        <v>45643</v>
      </c>
      <c r="C7683" s="1" t="str">
        <f>"WEEK" &amp;" " &amp;  INT((DAY(Stock_Info[[#This Row],[Date]])+WEEKDAY(DATE(YEAR(Stock_Info[[#This Row],[Date]]),MONTH(Stock_Info[[#This Row],[Date]]),1))-1)/7)+1</f>
        <v>WEEK 3</v>
      </c>
      <c r="D7683" s="12">
        <v>25.8</v>
      </c>
      <c r="E7683" s="12">
        <v>25.84</v>
      </c>
      <c r="F7683" s="12">
        <v>25.47</v>
      </c>
      <c r="G7683" s="12">
        <v>25.52</v>
      </c>
      <c r="H7683" s="12">
        <v>25.609121433180579</v>
      </c>
      <c r="I7683">
        <v>914330</v>
      </c>
      <c r="J7683">
        <v>5229</v>
      </c>
      <c r="K7683" s="12">
        <v>23415188</v>
      </c>
      <c r="L7683">
        <v>541835</v>
      </c>
      <c r="M7683">
        <v>59.26</v>
      </c>
      <c r="N7683">
        <v>0.37</v>
      </c>
      <c r="O7683">
        <v>-0.28000000000000003</v>
      </c>
      <c r="P7683">
        <f xml:space="preserve"> IF(Stock_Info[[#This Row],[Close Price]] &gt; Stock_Info[[#This Row],[Open Price]], 1, 0)</f>
        <v>0</v>
      </c>
      <c r="Q7683" t="str">
        <f>IF(AND(Stock_Info[[#This Row],[% Deli. Qty to Traded Qty]]&gt;80,Stock_Info[[#This Row],[No. of Trades]]&lt;3000),"Unusual Day","")</f>
        <v/>
      </c>
      <c r="R7683" t="str">
        <f>IF(AND(Stock_Info[[#This Row],[Spread High-Low]] &lt; 10, Stock_Info[[#This Row],[% Deli. Qty to Traded Qty]] &gt; 90), "Good Day", "")</f>
        <v/>
      </c>
    </row>
    <row r="7684" spans="1:18">
      <c r="A7684" t="s">
        <v>70</v>
      </c>
      <c r="B7684" s="1">
        <v>45642</v>
      </c>
      <c r="C7684" s="1" t="str">
        <f>"WEEK" &amp;" " &amp;  INT((DAY(Stock_Info[[#This Row],[Date]])+WEEKDAY(DATE(YEAR(Stock_Info[[#This Row],[Date]]),MONTH(Stock_Info[[#This Row],[Date]]),1))-1)/7)+1</f>
        <v>WEEK 3</v>
      </c>
      <c r="D7684" s="12">
        <v>25.82</v>
      </c>
      <c r="E7684" s="12">
        <v>26.27</v>
      </c>
      <c r="F7684" s="12">
        <v>25.78</v>
      </c>
      <c r="G7684" s="12">
        <v>25.86</v>
      </c>
      <c r="H7684" s="12">
        <v>25.974854568356793</v>
      </c>
      <c r="I7684">
        <v>1147962</v>
      </c>
      <c r="J7684">
        <v>5729</v>
      </c>
      <c r="K7684" s="12">
        <v>29818146</v>
      </c>
      <c r="L7684">
        <v>571692</v>
      </c>
      <c r="M7684">
        <v>49.8</v>
      </c>
      <c r="N7684">
        <v>0.49</v>
      </c>
      <c r="O7684">
        <v>0.04</v>
      </c>
      <c r="P7684">
        <f xml:space="preserve"> IF(Stock_Info[[#This Row],[Close Price]] &gt; Stock_Info[[#This Row],[Open Price]], 1, 0)</f>
        <v>1</v>
      </c>
      <c r="Q7684" t="str">
        <f>IF(AND(Stock_Info[[#This Row],[% Deli. Qty to Traded Qty]]&gt;80,Stock_Info[[#This Row],[No. of Trades]]&lt;3000),"Unusual Day","")</f>
        <v/>
      </c>
      <c r="R7684" t="str">
        <f>IF(AND(Stock_Info[[#This Row],[Spread High-Low]] &lt; 10, Stock_Info[[#This Row],[% Deli. Qty to Traded Qty]] &gt; 90), "Good Day", "")</f>
        <v/>
      </c>
    </row>
    <row r="7685" spans="1:18">
      <c r="A7685" t="s">
        <v>70</v>
      </c>
      <c r="B7685" s="1">
        <v>45639</v>
      </c>
      <c r="C7685" s="1" t="str">
        <f>"WEEK" &amp;" " &amp;  INT((DAY(Stock_Info[[#This Row],[Date]])+WEEKDAY(DATE(YEAR(Stock_Info[[#This Row],[Date]]),MONTH(Stock_Info[[#This Row],[Date]]),1))-1)/7)+1</f>
        <v>WEEK 2</v>
      </c>
      <c r="D7685" s="12">
        <v>25.68</v>
      </c>
      <c r="E7685" s="12">
        <v>26.28</v>
      </c>
      <c r="F7685" s="12">
        <v>25.32</v>
      </c>
      <c r="G7685" s="12">
        <v>26</v>
      </c>
      <c r="H7685" s="12">
        <v>25.706846081145748</v>
      </c>
      <c r="I7685">
        <v>1500362</v>
      </c>
      <c r="J7685">
        <v>5807</v>
      </c>
      <c r="K7685" s="12">
        <v>38569575</v>
      </c>
      <c r="L7685">
        <v>831885</v>
      </c>
      <c r="M7685">
        <v>55.45</v>
      </c>
      <c r="N7685">
        <v>0.96</v>
      </c>
      <c r="O7685">
        <v>0.32</v>
      </c>
      <c r="P7685">
        <f xml:space="preserve"> IF(Stock_Info[[#This Row],[Close Price]] &gt; Stock_Info[[#This Row],[Open Price]], 1, 0)</f>
        <v>1</v>
      </c>
      <c r="Q7685" t="str">
        <f>IF(AND(Stock_Info[[#This Row],[% Deli. Qty to Traded Qty]]&gt;80,Stock_Info[[#This Row],[No. of Trades]]&lt;3000),"Unusual Day","")</f>
        <v/>
      </c>
      <c r="R7685" t="str">
        <f>IF(AND(Stock_Info[[#This Row],[Spread High-Low]] &lt; 10, Stock_Info[[#This Row],[% Deli. Qty to Traded Qty]] &gt; 90), "Good Day", "")</f>
        <v/>
      </c>
    </row>
    <row r="7686" spans="1:18">
      <c r="A7686" t="s">
        <v>70</v>
      </c>
      <c r="B7686" s="1">
        <v>45638</v>
      </c>
      <c r="C7686" s="1" t="str">
        <f>"WEEK" &amp;" " &amp;  INT((DAY(Stock_Info[[#This Row],[Date]])+WEEKDAY(DATE(YEAR(Stock_Info[[#This Row],[Date]]),MONTH(Stock_Info[[#This Row],[Date]]),1))-1)/7)+1</f>
        <v>WEEK 2</v>
      </c>
      <c r="D7686" s="12">
        <v>26.29</v>
      </c>
      <c r="E7686" s="12">
        <v>26.29</v>
      </c>
      <c r="F7686" s="12">
        <v>25.49</v>
      </c>
      <c r="G7686" s="12">
        <v>25.94</v>
      </c>
      <c r="H7686" s="12">
        <v>25.821872488342315</v>
      </c>
      <c r="I7686">
        <v>834857</v>
      </c>
      <c r="J7686">
        <v>2430</v>
      </c>
      <c r="K7686" s="12">
        <v>21557571</v>
      </c>
      <c r="L7686">
        <v>273911</v>
      </c>
      <c r="M7686">
        <v>32.81</v>
      </c>
      <c r="N7686">
        <v>0.8</v>
      </c>
      <c r="O7686">
        <v>-0.35</v>
      </c>
      <c r="P7686">
        <f xml:space="preserve"> IF(Stock_Info[[#This Row],[Close Price]] &gt; Stock_Info[[#This Row],[Open Price]], 1, 0)</f>
        <v>0</v>
      </c>
      <c r="Q7686" t="str">
        <f>IF(AND(Stock_Info[[#This Row],[% Deli. Qty to Traded Qty]]&gt;80,Stock_Info[[#This Row],[No. of Trades]]&lt;3000),"Unusual Day","")</f>
        <v/>
      </c>
      <c r="R7686" t="str">
        <f>IF(AND(Stock_Info[[#This Row],[Spread High-Low]] &lt; 10, Stock_Info[[#This Row],[% Deli. Qty to Traded Qty]] &gt; 90), "Good Day", "")</f>
        <v/>
      </c>
    </row>
    <row r="7687" spans="1:18">
      <c r="A7687" t="s">
        <v>70</v>
      </c>
      <c r="B7687" s="1">
        <v>45637</v>
      </c>
      <c r="C7687" s="1" t="str">
        <f>"WEEK" &amp;" " &amp;  INT((DAY(Stock_Info[[#This Row],[Date]])+WEEKDAY(DATE(YEAR(Stock_Info[[#This Row],[Date]]),MONTH(Stock_Info[[#This Row],[Date]]),1))-1)/7)+1</f>
        <v>WEEK 2</v>
      </c>
      <c r="D7687" s="12">
        <v>26.02</v>
      </c>
      <c r="E7687" s="12">
        <v>26.28</v>
      </c>
      <c r="F7687" s="12">
        <v>25.9</v>
      </c>
      <c r="G7687" s="12">
        <v>26.08</v>
      </c>
      <c r="H7687" s="12">
        <v>26.138957044306949</v>
      </c>
      <c r="I7687">
        <v>1574832</v>
      </c>
      <c r="J7687">
        <v>4558</v>
      </c>
      <c r="K7687" s="12">
        <v>41164466</v>
      </c>
      <c r="L7687">
        <v>858980</v>
      </c>
      <c r="M7687">
        <v>54.54</v>
      </c>
      <c r="N7687">
        <v>0.38</v>
      </c>
      <c r="O7687">
        <v>0.06</v>
      </c>
      <c r="P7687">
        <f xml:space="preserve"> IF(Stock_Info[[#This Row],[Close Price]] &gt; Stock_Info[[#This Row],[Open Price]], 1, 0)</f>
        <v>1</v>
      </c>
      <c r="Q7687" t="str">
        <f>IF(AND(Stock_Info[[#This Row],[% Deli. Qty to Traded Qty]]&gt;80,Stock_Info[[#This Row],[No. of Trades]]&lt;3000),"Unusual Day","")</f>
        <v/>
      </c>
      <c r="R7687" t="str">
        <f>IF(AND(Stock_Info[[#This Row],[Spread High-Low]] &lt; 10, Stock_Info[[#This Row],[% Deli. Qty to Traded Qty]] &gt; 90), "Good Day", "")</f>
        <v/>
      </c>
    </row>
    <row r="7688" spans="1:18">
      <c r="A7688" t="s">
        <v>70</v>
      </c>
      <c r="B7688" s="1">
        <v>45636</v>
      </c>
      <c r="C7688" s="1" t="str">
        <f>"WEEK" &amp;" " &amp;  INT((DAY(Stock_Info[[#This Row],[Date]])+WEEKDAY(DATE(YEAR(Stock_Info[[#This Row],[Date]]),MONTH(Stock_Info[[#This Row],[Date]]),1))-1)/7)+1</f>
        <v>WEEK 2</v>
      </c>
      <c r="D7688" s="12">
        <v>26.3</v>
      </c>
      <c r="E7688" s="12">
        <v>26.37</v>
      </c>
      <c r="F7688" s="12">
        <v>25.86</v>
      </c>
      <c r="G7688" s="12">
        <v>26.01</v>
      </c>
      <c r="H7688" s="12">
        <v>26.065710057629143</v>
      </c>
      <c r="I7688">
        <v>748059</v>
      </c>
      <c r="J7688">
        <v>2156</v>
      </c>
      <c r="K7688" s="12">
        <v>19498689</v>
      </c>
      <c r="L7688">
        <v>346711</v>
      </c>
      <c r="M7688">
        <v>46.35</v>
      </c>
      <c r="N7688">
        <v>0.51</v>
      </c>
      <c r="O7688">
        <v>-0.28999999999999998</v>
      </c>
      <c r="P7688">
        <f xml:space="preserve"> IF(Stock_Info[[#This Row],[Close Price]] &gt; Stock_Info[[#This Row],[Open Price]], 1, 0)</f>
        <v>0</v>
      </c>
      <c r="Q7688" t="str">
        <f>IF(AND(Stock_Info[[#This Row],[% Deli. Qty to Traded Qty]]&gt;80,Stock_Info[[#This Row],[No. of Trades]]&lt;3000),"Unusual Day","")</f>
        <v/>
      </c>
      <c r="R7688" t="str">
        <f>IF(AND(Stock_Info[[#This Row],[Spread High-Low]] &lt; 10, Stock_Info[[#This Row],[% Deli. Qty to Traded Qty]] &gt; 90), "Good Day", "")</f>
        <v/>
      </c>
    </row>
    <row r="7689" spans="1:18">
      <c r="A7689" t="s">
        <v>70</v>
      </c>
      <c r="B7689" s="1">
        <v>45635</v>
      </c>
      <c r="C7689" s="1" t="str">
        <f>"WEEK" &amp;" " &amp;  INT((DAY(Stock_Info[[#This Row],[Date]])+WEEKDAY(DATE(YEAR(Stock_Info[[#This Row],[Date]]),MONTH(Stock_Info[[#This Row],[Date]]),1))-1)/7)+1</f>
        <v>WEEK 2</v>
      </c>
      <c r="D7689" s="12">
        <v>26.4</v>
      </c>
      <c r="E7689" s="12">
        <v>26.58</v>
      </c>
      <c r="F7689" s="12">
        <v>26.17</v>
      </c>
      <c r="G7689" s="12">
        <v>26.25</v>
      </c>
      <c r="H7689" s="12">
        <v>26.366267453087403</v>
      </c>
      <c r="I7689">
        <v>1998930</v>
      </c>
      <c r="J7689">
        <v>6805</v>
      </c>
      <c r="K7689" s="12">
        <v>52704323</v>
      </c>
      <c r="L7689">
        <v>1256303</v>
      </c>
      <c r="M7689">
        <v>62.85</v>
      </c>
      <c r="N7689">
        <v>0.41</v>
      </c>
      <c r="O7689">
        <v>-0.15</v>
      </c>
      <c r="P7689">
        <f xml:space="preserve"> IF(Stock_Info[[#This Row],[Close Price]] &gt; Stock_Info[[#This Row],[Open Price]], 1, 0)</f>
        <v>0</v>
      </c>
      <c r="Q7689" t="str">
        <f>IF(AND(Stock_Info[[#This Row],[% Deli. Qty to Traded Qty]]&gt;80,Stock_Info[[#This Row],[No. of Trades]]&lt;3000),"Unusual Day","")</f>
        <v/>
      </c>
      <c r="R7689" t="str">
        <f>IF(AND(Stock_Info[[#This Row],[Spread High-Low]] &lt; 10, Stock_Info[[#This Row],[% Deli. Qty to Traded Qty]] &gt; 90), "Good Day", "")</f>
        <v/>
      </c>
    </row>
    <row r="7690" spans="1:18">
      <c r="A7690" t="s">
        <v>70</v>
      </c>
      <c r="B7690" s="1">
        <v>45632</v>
      </c>
      <c r="C7690" s="1" t="str">
        <f>"WEEK" &amp;" " &amp;  INT((DAY(Stock_Info[[#This Row],[Date]])+WEEKDAY(DATE(YEAR(Stock_Info[[#This Row],[Date]]),MONTH(Stock_Info[[#This Row],[Date]]),1))-1)/7)+1</f>
        <v>WEEK 1</v>
      </c>
      <c r="D7690" s="12">
        <v>25.71</v>
      </c>
      <c r="E7690" s="12">
        <v>26.78</v>
      </c>
      <c r="F7690" s="12">
        <v>25.45</v>
      </c>
      <c r="G7690" s="12">
        <v>26.3</v>
      </c>
      <c r="H7690" s="12">
        <v>26.252974360836951</v>
      </c>
      <c r="I7690">
        <v>4460286</v>
      </c>
      <c r="J7690">
        <v>14430</v>
      </c>
      <c r="K7690" s="12">
        <v>117095774</v>
      </c>
      <c r="L7690">
        <v>2199743</v>
      </c>
      <c r="M7690">
        <v>49.32</v>
      </c>
      <c r="N7690">
        <v>1.33</v>
      </c>
      <c r="O7690">
        <v>0.59</v>
      </c>
      <c r="P7690">
        <f xml:space="preserve"> IF(Stock_Info[[#This Row],[Close Price]] &gt; Stock_Info[[#This Row],[Open Price]], 1, 0)</f>
        <v>1</v>
      </c>
      <c r="Q7690" t="str">
        <f>IF(AND(Stock_Info[[#This Row],[% Deli. Qty to Traded Qty]]&gt;80,Stock_Info[[#This Row],[No. of Trades]]&lt;3000),"Unusual Day","")</f>
        <v/>
      </c>
      <c r="R7690" t="str">
        <f>IF(AND(Stock_Info[[#This Row],[Spread High-Low]] &lt; 10, Stock_Info[[#This Row],[% Deli. Qty to Traded Qty]] &gt; 90), "Good Day", "")</f>
        <v/>
      </c>
    </row>
    <row r="7691" spans="1:18">
      <c r="A7691" t="s">
        <v>70</v>
      </c>
      <c r="B7691" s="1">
        <v>45631</v>
      </c>
      <c r="C7691" s="1" t="str">
        <f>"WEEK" &amp;" " &amp;  INT((DAY(Stock_Info[[#This Row],[Date]])+WEEKDAY(DATE(YEAR(Stock_Info[[#This Row],[Date]]),MONTH(Stock_Info[[#This Row],[Date]]),1))-1)/7)+1</f>
        <v>WEEK 1</v>
      </c>
      <c r="D7691" s="12">
        <v>25.72</v>
      </c>
      <c r="E7691" s="12">
        <v>25.98</v>
      </c>
      <c r="F7691" s="12">
        <v>25.12</v>
      </c>
      <c r="G7691" s="12">
        <v>25.72</v>
      </c>
      <c r="H7691" s="12">
        <v>25.563436784070284</v>
      </c>
      <c r="I7691">
        <v>1928873</v>
      </c>
      <c r="J7691">
        <v>5500</v>
      </c>
      <c r="K7691" s="12">
        <v>49308623</v>
      </c>
      <c r="L7691">
        <v>698266</v>
      </c>
      <c r="M7691">
        <v>36.200000000000003</v>
      </c>
      <c r="N7691">
        <v>0.86</v>
      </c>
      <c r="O7691">
        <v>0</v>
      </c>
      <c r="P7691">
        <f xml:space="preserve"> IF(Stock_Info[[#This Row],[Close Price]] &gt; Stock_Info[[#This Row],[Open Price]], 1, 0)</f>
        <v>0</v>
      </c>
      <c r="Q7691" t="str">
        <f>IF(AND(Stock_Info[[#This Row],[% Deli. Qty to Traded Qty]]&gt;80,Stock_Info[[#This Row],[No. of Trades]]&lt;3000),"Unusual Day","")</f>
        <v/>
      </c>
      <c r="R7691" t="str">
        <f>IF(AND(Stock_Info[[#This Row],[Spread High-Low]] &lt; 10, Stock_Info[[#This Row],[% Deli. Qty to Traded Qty]] &gt; 90), "Good Day", "")</f>
        <v/>
      </c>
    </row>
    <row r="7692" spans="1:18">
      <c r="A7692" t="s">
        <v>70</v>
      </c>
      <c r="B7692" s="1">
        <v>45630</v>
      </c>
      <c r="C7692" s="1" t="str">
        <f>"WEEK" &amp;" " &amp;  INT((DAY(Stock_Info[[#This Row],[Date]])+WEEKDAY(DATE(YEAR(Stock_Info[[#This Row],[Date]]),MONTH(Stock_Info[[#This Row],[Date]]),1))-1)/7)+1</f>
        <v>WEEK 1</v>
      </c>
      <c r="D7692" s="12">
        <v>24.55</v>
      </c>
      <c r="E7692" s="12">
        <v>25.5</v>
      </c>
      <c r="F7692" s="12">
        <v>24.33</v>
      </c>
      <c r="G7692" s="12">
        <v>25.4</v>
      </c>
      <c r="H7692" s="12">
        <v>25.015090945574162</v>
      </c>
      <c r="I7692">
        <v>3533377</v>
      </c>
      <c r="J7692">
        <v>11986</v>
      </c>
      <c r="K7692" s="12">
        <v>88387747</v>
      </c>
      <c r="L7692">
        <v>1823892</v>
      </c>
      <c r="M7692">
        <v>51.62</v>
      </c>
      <c r="N7692">
        <v>1.17</v>
      </c>
      <c r="O7692">
        <v>0.85</v>
      </c>
      <c r="P7692">
        <f xml:space="preserve"> IF(Stock_Info[[#This Row],[Close Price]] &gt; Stock_Info[[#This Row],[Open Price]], 1, 0)</f>
        <v>1</v>
      </c>
      <c r="Q7692" t="str">
        <f>IF(AND(Stock_Info[[#This Row],[% Deli. Qty to Traded Qty]]&gt;80,Stock_Info[[#This Row],[No. of Trades]]&lt;3000),"Unusual Day","")</f>
        <v/>
      </c>
      <c r="R7692" t="str">
        <f>IF(AND(Stock_Info[[#This Row],[Spread High-Low]] &lt; 10, Stock_Info[[#This Row],[% Deli. Qty to Traded Qty]] &gt; 90), "Good Day", "")</f>
        <v/>
      </c>
    </row>
    <row r="7693" spans="1:18">
      <c r="A7693" t="s">
        <v>70</v>
      </c>
      <c r="B7693" s="1">
        <v>45629</v>
      </c>
      <c r="C7693" s="1" t="str">
        <f>"WEEK" &amp;" " &amp;  INT((DAY(Stock_Info[[#This Row],[Date]])+WEEKDAY(DATE(YEAR(Stock_Info[[#This Row],[Date]]),MONTH(Stock_Info[[#This Row],[Date]]),1))-1)/7)+1</f>
        <v>WEEK 1</v>
      </c>
      <c r="D7693" s="12">
        <v>23.94</v>
      </c>
      <c r="E7693" s="12">
        <v>24.52</v>
      </c>
      <c r="F7693" s="12">
        <v>23.86</v>
      </c>
      <c r="G7693" s="12">
        <v>24.4</v>
      </c>
      <c r="H7693" s="12">
        <v>24.191641544043872</v>
      </c>
      <c r="I7693">
        <v>1694356</v>
      </c>
      <c r="J7693">
        <v>7105</v>
      </c>
      <c r="K7693" s="12">
        <v>40989253</v>
      </c>
      <c r="L7693">
        <v>795597</v>
      </c>
      <c r="M7693">
        <v>46.96</v>
      </c>
      <c r="N7693">
        <v>0.66</v>
      </c>
      <c r="O7693">
        <v>0.46</v>
      </c>
      <c r="P7693">
        <f xml:space="preserve"> IF(Stock_Info[[#This Row],[Close Price]] &gt; Stock_Info[[#This Row],[Open Price]], 1, 0)</f>
        <v>1</v>
      </c>
      <c r="Q7693" t="str">
        <f>IF(AND(Stock_Info[[#This Row],[% Deli. Qty to Traded Qty]]&gt;80,Stock_Info[[#This Row],[No. of Trades]]&lt;3000),"Unusual Day","")</f>
        <v/>
      </c>
      <c r="R7693" t="str">
        <f>IF(AND(Stock_Info[[#This Row],[Spread High-Low]] &lt; 10, Stock_Info[[#This Row],[% Deli. Qty to Traded Qty]] &gt; 90), "Good Day", "")</f>
        <v/>
      </c>
    </row>
    <row r="7694" spans="1:18">
      <c r="A7694" t="s">
        <v>70</v>
      </c>
      <c r="B7694" s="1">
        <v>45628</v>
      </c>
      <c r="C7694" s="1" t="str">
        <f>"WEEK" &amp;" " &amp;  INT((DAY(Stock_Info[[#This Row],[Date]])+WEEKDAY(DATE(YEAR(Stock_Info[[#This Row],[Date]]),MONTH(Stock_Info[[#This Row],[Date]]),1))-1)/7)+1</f>
        <v>WEEK 1</v>
      </c>
      <c r="D7694" s="12">
        <v>24.02</v>
      </c>
      <c r="E7694" s="12">
        <v>24.14</v>
      </c>
      <c r="F7694" s="12">
        <v>23.82</v>
      </c>
      <c r="G7694" s="12">
        <v>23.88</v>
      </c>
      <c r="H7694" s="12">
        <v>23.978823347707245</v>
      </c>
      <c r="I7694">
        <v>1048891</v>
      </c>
      <c r="J7694">
        <v>6234</v>
      </c>
      <c r="K7694" s="12">
        <v>25151172</v>
      </c>
      <c r="L7694">
        <v>585456</v>
      </c>
      <c r="M7694">
        <v>55.82</v>
      </c>
      <c r="N7694">
        <v>0.32</v>
      </c>
      <c r="O7694">
        <v>-0.14000000000000001</v>
      </c>
      <c r="P7694">
        <f xml:space="preserve"> IF(Stock_Info[[#This Row],[Close Price]] &gt; Stock_Info[[#This Row],[Open Price]], 1, 0)</f>
        <v>0</v>
      </c>
      <c r="Q7694" t="str">
        <f>IF(AND(Stock_Info[[#This Row],[% Deli. Qty to Traded Qty]]&gt;80,Stock_Info[[#This Row],[No. of Trades]]&lt;3000),"Unusual Day","")</f>
        <v/>
      </c>
      <c r="R7694" t="str">
        <f>IF(AND(Stock_Info[[#This Row],[Spread High-Low]] &lt; 10, Stock_Info[[#This Row],[% Deli. Qty to Traded Qty]] &gt; 90), "Good Day", "")</f>
        <v/>
      </c>
    </row>
    <row r="7695" spans="1:18">
      <c r="A7695" t="s">
        <v>70</v>
      </c>
      <c r="B7695" s="1">
        <v>45625</v>
      </c>
      <c r="C7695" s="1" t="str">
        <f>"WEEK" &amp;" " &amp;  INT((DAY(Stock_Info[[#This Row],[Date]])+WEEKDAY(DATE(YEAR(Stock_Info[[#This Row],[Date]]),MONTH(Stock_Info[[#This Row],[Date]]),1))-1)/7)+1</f>
        <v>WEEK 5</v>
      </c>
      <c r="D7695" s="12">
        <v>24.04</v>
      </c>
      <c r="E7695" s="12">
        <v>24.35</v>
      </c>
      <c r="F7695" s="12">
        <v>23.85</v>
      </c>
      <c r="G7695" s="12">
        <v>24.28</v>
      </c>
      <c r="H7695" s="12">
        <v>24.105078813828957</v>
      </c>
      <c r="I7695">
        <v>741748</v>
      </c>
      <c r="J7695">
        <v>2412</v>
      </c>
      <c r="K7695" s="12">
        <v>17879894</v>
      </c>
      <c r="L7695">
        <v>173900</v>
      </c>
      <c r="M7695">
        <v>23.44</v>
      </c>
      <c r="N7695">
        <v>0.5</v>
      </c>
      <c r="O7695">
        <v>0.24</v>
      </c>
      <c r="P7695">
        <f xml:space="preserve"> IF(Stock_Info[[#This Row],[Close Price]] &gt; Stock_Info[[#This Row],[Open Price]], 1, 0)</f>
        <v>1</v>
      </c>
      <c r="Q7695" t="str">
        <f>IF(AND(Stock_Info[[#This Row],[% Deli. Qty to Traded Qty]]&gt;80,Stock_Info[[#This Row],[No. of Trades]]&lt;3000),"Unusual Day","")</f>
        <v/>
      </c>
      <c r="R7695" t="str">
        <f>IF(AND(Stock_Info[[#This Row],[Spread High-Low]] &lt; 10, Stock_Info[[#This Row],[% Deli. Qty to Traded Qty]] &gt; 90), "Good Day", "")</f>
        <v/>
      </c>
    </row>
    <row r="7696" spans="1:18">
      <c r="A7696" t="s">
        <v>70</v>
      </c>
      <c r="B7696" s="1">
        <v>45624</v>
      </c>
      <c r="C7696" s="1" t="str">
        <f>"WEEK" &amp;" " &amp;  INT((DAY(Stock_Info[[#This Row],[Date]])+WEEKDAY(DATE(YEAR(Stock_Info[[#This Row],[Date]]),MONTH(Stock_Info[[#This Row],[Date]]),1))-1)/7)+1</f>
        <v>WEEK 5</v>
      </c>
      <c r="D7696" s="12">
        <v>23.6</v>
      </c>
      <c r="E7696" s="12">
        <v>24.09</v>
      </c>
      <c r="F7696" s="12">
        <v>23.38</v>
      </c>
      <c r="G7696" s="12">
        <v>24.02</v>
      </c>
      <c r="H7696" s="12">
        <v>23.836960983489412</v>
      </c>
      <c r="I7696">
        <v>1729678</v>
      </c>
      <c r="J7696">
        <v>5874</v>
      </c>
      <c r="K7696" s="12">
        <v>41230267</v>
      </c>
      <c r="L7696">
        <v>842654</v>
      </c>
      <c r="M7696">
        <v>48.72</v>
      </c>
      <c r="N7696">
        <v>0.71</v>
      </c>
      <c r="O7696">
        <v>0.42</v>
      </c>
      <c r="P7696">
        <f xml:space="preserve"> IF(Stock_Info[[#This Row],[Close Price]] &gt; Stock_Info[[#This Row],[Open Price]], 1, 0)</f>
        <v>1</v>
      </c>
      <c r="Q7696" t="str">
        <f>IF(AND(Stock_Info[[#This Row],[% Deli. Qty to Traded Qty]]&gt;80,Stock_Info[[#This Row],[No. of Trades]]&lt;3000),"Unusual Day","")</f>
        <v/>
      </c>
      <c r="R7696" t="str">
        <f>IF(AND(Stock_Info[[#This Row],[Spread High-Low]] &lt; 10, Stock_Info[[#This Row],[% Deli. Qty to Traded Qty]] &gt; 90), "Good Day", "")</f>
        <v/>
      </c>
    </row>
    <row r="7697" spans="1:18">
      <c r="A7697" t="s">
        <v>70</v>
      </c>
      <c r="B7697" s="1">
        <v>45623</v>
      </c>
      <c r="C7697" s="1" t="str">
        <f>"WEEK" &amp;" " &amp;  INT((DAY(Stock_Info[[#This Row],[Date]])+WEEKDAY(DATE(YEAR(Stock_Info[[#This Row],[Date]]),MONTH(Stock_Info[[#This Row],[Date]]),1))-1)/7)+1</f>
        <v>WEEK 5</v>
      </c>
      <c r="D7697" s="12">
        <v>23.27</v>
      </c>
      <c r="E7697" s="12">
        <v>23.49</v>
      </c>
      <c r="F7697" s="12">
        <v>22.93</v>
      </c>
      <c r="G7697" s="12">
        <v>23.43</v>
      </c>
      <c r="H7697" s="12">
        <v>23.231306404163089</v>
      </c>
      <c r="I7697">
        <v>1206028</v>
      </c>
      <c r="J7697">
        <v>4543</v>
      </c>
      <c r="K7697" s="12">
        <v>28017606</v>
      </c>
      <c r="L7697">
        <v>682005</v>
      </c>
      <c r="M7697">
        <v>56.55</v>
      </c>
      <c r="N7697">
        <v>0.56000000000000005</v>
      </c>
      <c r="O7697">
        <v>0.16</v>
      </c>
      <c r="P7697">
        <f xml:space="preserve"> IF(Stock_Info[[#This Row],[Close Price]] &gt; Stock_Info[[#This Row],[Open Price]], 1, 0)</f>
        <v>1</v>
      </c>
      <c r="Q7697" t="str">
        <f>IF(AND(Stock_Info[[#This Row],[% Deli. Qty to Traded Qty]]&gt;80,Stock_Info[[#This Row],[No. of Trades]]&lt;3000),"Unusual Day","")</f>
        <v/>
      </c>
      <c r="R7697" t="str">
        <f>IF(AND(Stock_Info[[#This Row],[Spread High-Low]] &lt; 10, Stock_Info[[#This Row],[% Deli. Qty to Traded Qty]] &gt; 90), "Good Day", "")</f>
        <v/>
      </c>
    </row>
    <row r="7698" spans="1:18">
      <c r="A7698" t="s">
        <v>70</v>
      </c>
      <c r="B7698" s="1">
        <v>45622</v>
      </c>
      <c r="C7698" s="1" t="str">
        <f>"WEEK" &amp;" " &amp;  INT((DAY(Stock_Info[[#This Row],[Date]])+WEEKDAY(DATE(YEAR(Stock_Info[[#This Row],[Date]]),MONTH(Stock_Info[[#This Row],[Date]]),1))-1)/7)+1</f>
        <v>WEEK 5</v>
      </c>
      <c r="D7698" s="12">
        <v>23.11</v>
      </c>
      <c r="E7698" s="12">
        <v>23.22</v>
      </c>
      <c r="F7698" s="12">
        <v>22.85</v>
      </c>
      <c r="G7698" s="12">
        <v>23.13</v>
      </c>
      <c r="H7698" s="12">
        <v>23.076082097341665</v>
      </c>
      <c r="I7698">
        <v>982005</v>
      </c>
      <c r="J7698">
        <v>4474</v>
      </c>
      <c r="K7698" s="12">
        <v>22660828</v>
      </c>
      <c r="L7698">
        <v>429265</v>
      </c>
      <c r="M7698">
        <v>43.71</v>
      </c>
      <c r="N7698">
        <v>0.37</v>
      </c>
      <c r="O7698">
        <v>0.02</v>
      </c>
      <c r="P7698">
        <f xml:space="preserve"> IF(Stock_Info[[#This Row],[Close Price]] &gt; Stock_Info[[#This Row],[Open Price]], 1, 0)</f>
        <v>1</v>
      </c>
      <c r="Q7698" t="str">
        <f>IF(AND(Stock_Info[[#This Row],[% Deli. Qty to Traded Qty]]&gt;80,Stock_Info[[#This Row],[No. of Trades]]&lt;3000),"Unusual Day","")</f>
        <v/>
      </c>
      <c r="R7698" t="str">
        <f>IF(AND(Stock_Info[[#This Row],[Spread High-Low]] &lt; 10, Stock_Info[[#This Row],[% Deli. Qty to Traded Qty]] &gt; 90), "Good Day", "")</f>
        <v/>
      </c>
    </row>
    <row r="7699" spans="1:18">
      <c r="A7699" t="s">
        <v>70</v>
      </c>
      <c r="B7699" s="1">
        <v>45621</v>
      </c>
      <c r="C7699" s="1" t="str">
        <f>"WEEK" &amp;" " &amp;  INT((DAY(Stock_Info[[#This Row],[Date]])+WEEKDAY(DATE(YEAR(Stock_Info[[#This Row],[Date]]),MONTH(Stock_Info[[#This Row],[Date]]),1))-1)/7)+1</f>
        <v>WEEK 5</v>
      </c>
      <c r="D7699" s="12">
        <v>22.91</v>
      </c>
      <c r="E7699" s="12">
        <v>23.22</v>
      </c>
      <c r="F7699" s="12">
        <v>22.77</v>
      </c>
      <c r="G7699" s="12">
        <v>22.83</v>
      </c>
      <c r="H7699" s="12">
        <v>22.985749950349419</v>
      </c>
      <c r="I7699">
        <v>1500486</v>
      </c>
      <c r="J7699">
        <v>5689</v>
      </c>
      <c r="K7699" s="12">
        <v>34489796</v>
      </c>
      <c r="L7699">
        <v>717245</v>
      </c>
      <c r="M7699">
        <v>47.8</v>
      </c>
      <c r="N7699">
        <v>0.45</v>
      </c>
      <c r="O7699">
        <v>-0.08</v>
      </c>
      <c r="P7699">
        <f xml:space="preserve"> IF(Stock_Info[[#This Row],[Close Price]] &gt; Stock_Info[[#This Row],[Open Price]], 1, 0)</f>
        <v>0</v>
      </c>
      <c r="Q7699" t="str">
        <f>IF(AND(Stock_Info[[#This Row],[% Deli. Qty to Traded Qty]]&gt;80,Stock_Info[[#This Row],[No. of Trades]]&lt;3000),"Unusual Day","")</f>
        <v/>
      </c>
      <c r="R7699" t="str">
        <f>IF(AND(Stock_Info[[#This Row],[Spread High-Low]] &lt; 10, Stock_Info[[#This Row],[% Deli. Qty to Traded Qty]] &gt; 90), "Good Day", "")</f>
        <v/>
      </c>
    </row>
    <row r="7700" spans="1:18">
      <c r="A7700" t="s">
        <v>70</v>
      </c>
      <c r="B7700" s="1">
        <v>45618</v>
      </c>
      <c r="C7700" s="1" t="str">
        <f>"WEEK" &amp;" " &amp;  INT((DAY(Stock_Info[[#This Row],[Date]])+WEEKDAY(DATE(YEAR(Stock_Info[[#This Row],[Date]]),MONTH(Stock_Info[[#This Row],[Date]]),1))-1)/7)+1</f>
        <v>WEEK 4</v>
      </c>
      <c r="D7700" s="12">
        <v>22.5</v>
      </c>
      <c r="E7700" s="12">
        <v>22.78</v>
      </c>
      <c r="F7700" s="12">
        <v>22.4</v>
      </c>
      <c r="G7700" s="12">
        <v>22.46</v>
      </c>
      <c r="H7700" s="12">
        <v>22.529443041016183</v>
      </c>
      <c r="I7700">
        <v>1231904</v>
      </c>
      <c r="J7700">
        <v>6330</v>
      </c>
      <c r="K7700" s="12">
        <v>27754111</v>
      </c>
      <c r="L7700">
        <v>534341</v>
      </c>
      <c r="M7700">
        <v>43.38</v>
      </c>
      <c r="N7700">
        <v>0.38</v>
      </c>
      <c r="O7700">
        <v>-0.04</v>
      </c>
      <c r="P7700">
        <f xml:space="preserve"> IF(Stock_Info[[#This Row],[Close Price]] &gt; Stock_Info[[#This Row],[Open Price]], 1, 0)</f>
        <v>0</v>
      </c>
      <c r="Q7700" t="str">
        <f>IF(AND(Stock_Info[[#This Row],[% Deli. Qty to Traded Qty]]&gt;80,Stock_Info[[#This Row],[No. of Trades]]&lt;3000),"Unusual Day","")</f>
        <v/>
      </c>
      <c r="R7700" t="str">
        <f>IF(AND(Stock_Info[[#This Row],[Spread High-Low]] &lt; 10, Stock_Info[[#This Row],[% Deli. Qty to Traded Qty]] &gt; 90), "Good Day", "")</f>
        <v/>
      </c>
    </row>
    <row r="7701" spans="1:18">
      <c r="A7701" t="s">
        <v>70</v>
      </c>
      <c r="B7701" s="1">
        <v>45617</v>
      </c>
      <c r="C7701" s="1" t="str">
        <f>"WEEK" &amp;" " &amp;  INT((DAY(Stock_Info[[#This Row],[Date]])+WEEKDAY(DATE(YEAR(Stock_Info[[#This Row],[Date]]),MONTH(Stock_Info[[#This Row],[Date]]),1))-1)/7)+1</f>
        <v>WEEK 4</v>
      </c>
      <c r="D7701" s="12">
        <v>22.96</v>
      </c>
      <c r="E7701" s="12">
        <v>22.99</v>
      </c>
      <c r="F7701" s="12">
        <v>22.3</v>
      </c>
      <c r="G7701" s="12">
        <v>22.44</v>
      </c>
      <c r="H7701" s="12">
        <v>22.459179686777844</v>
      </c>
      <c r="I7701">
        <v>811373</v>
      </c>
      <c r="J7701">
        <v>3310</v>
      </c>
      <c r="K7701" s="12">
        <v>18222772</v>
      </c>
      <c r="L7701">
        <v>257974</v>
      </c>
      <c r="M7701">
        <v>31.79</v>
      </c>
      <c r="N7701">
        <v>0.69</v>
      </c>
      <c r="O7701">
        <v>-0.52</v>
      </c>
      <c r="P7701">
        <f xml:space="preserve"> IF(Stock_Info[[#This Row],[Close Price]] &gt; Stock_Info[[#This Row],[Open Price]], 1, 0)</f>
        <v>0</v>
      </c>
      <c r="Q7701" t="str">
        <f>IF(AND(Stock_Info[[#This Row],[% Deli. Qty to Traded Qty]]&gt;80,Stock_Info[[#This Row],[No. of Trades]]&lt;3000),"Unusual Day","")</f>
        <v/>
      </c>
      <c r="R7701" t="str">
        <f>IF(AND(Stock_Info[[#This Row],[Spread High-Low]] &lt; 10, Stock_Info[[#This Row],[% Deli. Qty to Traded Qty]] &gt; 90), "Good Day", "")</f>
        <v/>
      </c>
    </row>
    <row r="7702" spans="1:18">
      <c r="A7702" t="s">
        <v>70</v>
      </c>
      <c r="B7702" s="1">
        <v>45615</v>
      </c>
      <c r="C7702" s="1" t="str">
        <f>"WEEK" &amp;" " &amp;  INT((DAY(Stock_Info[[#This Row],[Date]])+WEEKDAY(DATE(YEAR(Stock_Info[[#This Row],[Date]]),MONTH(Stock_Info[[#This Row],[Date]]),1))-1)/7)+1</f>
        <v>WEEK 4</v>
      </c>
      <c r="D7702" s="12">
        <v>22.99</v>
      </c>
      <c r="E7702" s="12">
        <v>23.27</v>
      </c>
      <c r="F7702" s="12">
        <v>22.78</v>
      </c>
      <c r="G7702" s="12">
        <v>22.91</v>
      </c>
      <c r="H7702" s="12">
        <v>23.092119135076668</v>
      </c>
      <c r="I7702">
        <v>658278</v>
      </c>
      <c r="J7702">
        <v>2584</v>
      </c>
      <c r="K7702" s="12">
        <v>15201034</v>
      </c>
      <c r="L7702">
        <v>314352</v>
      </c>
      <c r="M7702">
        <v>47.75</v>
      </c>
      <c r="N7702">
        <v>0.49</v>
      </c>
      <c r="O7702">
        <v>-0.08</v>
      </c>
      <c r="P7702">
        <f xml:space="preserve"> IF(Stock_Info[[#This Row],[Close Price]] &gt; Stock_Info[[#This Row],[Open Price]], 1, 0)</f>
        <v>0</v>
      </c>
      <c r="Q7702" t="str">
        <f>IF(AND(Stock_Info[[#This Row],[% Deli. Qty to Traded Qty]]&gt;80,Stock_Info[[#This Row],[No. of Trades]]&lt;3000),"Unusual Day","")</f>
        <v/>
      </c>
      <c r="R7702" t="str">
        <f>IF(AND(Stock_Info[[#This Row],[Spread High-Low]] &lt; 10, Stock_Info[[#This Row],[% Deli. Qty to Traded Qty]] &gt; 90), "Good Day", "")</f>
        <v/>
      </c>
    </row>
    <row r="7703" spans="1:18">
      <c r="A7703" t="s">
        <v>70</v>
      </c>
      <c r="B7703" s="1">
        <v>45614</v>
      </c>
      <c r="C7703" s="1" t="str">
        <f>"WEEK" &amp;" " &amp;  INT((DAY(Stock_Info[[#This Row],[Date]])+WEEKDAY(DATE(YEAR(Stock_Info[[#This Row],[Date]]),MONTH(Stock_Info[[#This Row],[Date]]),1))-1)/7)+1</f>
        <v>WEEK 4</v>
      </c>
      <c r="D7703" s="12">
        <v>22.65</v>
      </c>
      <c r="E7703" s="12">
        <v>22.93</v>
      </c>
      <c r="F7703" s="12">
        <v>22.27</v>
      </c>
      <c r="G7703" s="12">
        <v>22.78</v>
      </c>
      <c r="H7703" s="12">
        <v>22.585128467171781</v>
      </c>
      <c r="I7703">
        <v>1657583</v>
      </c>
      <c r="J7703">
        <v>7541</v>
      </c>
      <c r="K7703" s="12">
        <v>37436725</v>
      </c>
      <c r="L7703">
        <v>562827</v>
      </c>
      <c r="M7703">
        <v>33.950000000000003</v>
      </c>
      <c r="N7703">
        <v>0.66</v>
      </c>
      <c r="O7703">
        <v>0.13</v>
      </c>
      <c r="P7703">
        <f xml:space="preserve"> IF(Stock_Info[[#This Row],[Close Price]] &gt; Stock_Info[[#This Row],[Open Price]], 1, 0)</f>
        <v>1</v>
      </c>
      <c r="Q7703" t="str">
        <f>IF(AND(Stock_Info[[#This Row],[% Deli. Qty to Traded Qty]]&gt;80,Stock_Info[[#This Row],[No. of Trades]]&lt;3000),"Unusual Day","")</f>
        <v/>
      </c>
      <c r="R7703" t="str">
        <f>IF(AND(Stock_Info[[#This Row],[Spread High-Low]] &lt; 10, Stock_Info[[#This Row],[% Deli. Qty to Traded Qty]] &gt; 90), "Good Day", "")</f>
        <v/>
      </c>
    </row>
    <row r="7704" spans="1:18">
      <c r="A7704" t="s">
        <v>70</v>
      </c>
      <c r="B7704" s="1">
        <v>45610</v>
      </c>
      <c r="C7704" s="1" t="str">
        <f>"WEEK" &amp;" " &amp;  INT((DAY(Stock_Info[[#This Row],[Date]])+WEEKDAY(DATE(YEAR(Stock_Info[[#This Row],[Date]]),MONTH(Stock_Info[[#This Row],[Date]]),1))-1)/7)+1</f>
        <v>WEEK 3</v>
      </c>
      <c r="D7704" s="12">
        <v>22.82</v>
      </c>
      <c r="E7704" s="12">
        <v>22.99</v>
      </c>
      <c r="F7704" s="12">
        <v>22.39</v>
      </c>
      <c r="G7704" s="12">
        <v>22.44</v>
      </c>
      <c r="H7704" s="12">
        <v>22.666518456249559</v>
      </c>
      <c r="I7704">
        <v>863637</v>
      </c>
      <c r="J7704">
        <v>3744</v>
      </c>
      <c r="K7704" s="12">
        <v>19575644</v>
      </c>
      <c r="L7704">
        <v>277767</v>
      </c>
      <c r="M7704">
        <v>32.159999999999997</v>
      </c>
      <c r="N7704">
        <v>0.6</v>
      </c>
      <c r="O7704">
        <v>-0.38</v>
      </c>
      <c r="P7704">
        <f xml:space="preserve"> IF(Stock_Info[[#This Row],[Close Price]] &gt; Stock_Info[[#This Row],[Open Price]], 1, 0)</f>
        <v>0</v>
      </c>
      <c r="Q7704" t="str">
        <f>IF(AND(Stock_Info[[#This Row],[% Deli. Qty to Traded Qty]]&gt;80,Stock_Info[[#This Row],[No. of Trades]]&lt;3000),"Unusual Day","")</f>
        <v/>
      </c>
      <c r="R7704" t="str">
        <f>IF(AND(Stock_Info[[#This Row],[Spread High-Low]] &lt; 10, Stock_Info[[#This Row],[% Deli. Qty to Traded Qty]] &gt; 90), "Good Day", "")</f>
        <v/>
      </c>
    </row>
    <row r="7705" spans="1:18">
      <c r="A7705" t="s">
        <v>70</v>
      </c>
      <c r="B7705" s="1">
        <v>45609</v>
      </c>
      <c r="C7705" s="1" t="str">
        <f>"WEEK" &amp;" " &amp;  INT((DAY(Stock_Info[[#This Row],[Date]])+WEEKDAY(DATE(YEAR(Stock_Info[[#This Row],[Date]]),MONTH(Stock_Info[[#This Row],[Date]]),1))-1)/7)+1</f>
        <v>WEEK 3</v>
      </c>
      <c r="D7705" s="12">
        <v>23.17</v>
      </c>
      <c r="E7705" s="12">
        <v>23.41</v>
      </c>
      <c r="F7705" s="12">
        <v>22.47</v>
      </c>
      <c r="G7705" s="12">
        <v>22.62</v>
      </c>
      <c r="H7705" s="12">
        <v>22.922840406279995</v>
      </c>
      <c r="I7705">
        <v>1035542</v>
      </c>
      <c r="J7705">
        <v>3873</v>
      </c>
      <c r="K7705" s="12">
        <v>23737564</v>
      </c>
      <c r="L7705">
        <v>358170</v>
      </c>
      <c r="M7705">
        <v>34.590000000000003</v>
      </c>
      <c r="N7705">
        <v>0.94</v>
      </c>
      <c r="O7705">
        <v>-0.55000000000000004</v>
      </c>
      <c r="P7705">
        <f xml:space="preserve"> IF(Stock_Info[[#This Row],[Close Price]] &gt; Stock_Info[[#This Row],[Open Price]], 1, 0)</f>
        <v>0</v>
      </c>
      <c r="Q7705" t="str">
        <f>IF(AND(Stock_Info[[#This Row],[% Deli. Qty to Traded Qty]]&gt;80,Stock_Info[[#This Row],[No. of Trades]]&lt;3000),"Unusual Day","")</f>
        <v/>
      </c>
      <c r="R7705" t="str">
        <f>IF(AND(Stock_Info[[#This Row],[Spread High-Low]] &lt; 10, Stock_Info[[#This Row],[% Deli. Qty to Traded Qty]] &gt; 90), "Good Day", "")</f>
        <v/>
      </c>
    </row>
    <row r="7706" spans="1:18">
      <c r="A7706" t="s">
        <v>70</v>
      </c>
      <c r="B7706" s="1">
        <v>45608</v>
      </c>
      <c r="C7706" s="1" t="str">
        <f>"WEEK" &amp;" " &amp;  INT((DAY(Stock_Info[[#This Row],[Date]])+WEEKDAY(DATE(YEAR(Stock_Info[[#This Row],[Date]]),MONTH(Stock_Info[[#This Row],[Date]]),1))-1)/7)+1</f>
        <v>WEEK 3</v>
      </c>
      <c r="D7706" s="12">
        <v>23.81</v>
      </c>
      <c r="E7706" s="12">
        <v>23.99</v>
      </c>
      <c r="F7706" s="12">
        <v>23.18</v>
      </c>
      <c r="G7706" s="12">
        <v>23.3</v>
      </c>
      <c r="H7706" s="12">
        <v>23.632854554745204</v>
      </c>
      <c r="I7706">
        <v>1076350</v>
      </c>
      <c r="J7706">
        <v>6678</v>
      </c>
      <c r="K7706" s="12">
        <v>25437223</v>
      </c>
      <c r="L7706">
        <v>379067</v>
      </c>
      <c r="M7706">
        <v>35.22</v>
      </c>
      <c r="N7706">
        <v>0.81</v>
      </c>
      <c r="O7706">
        <v>-0.51</v>
      </c>
      <c r="P7706">
        <f xml:space="preserve"> IF(Stock_Info[[#This Row],[Close Price]] &gt; Stock_Info[[#This Row],[Open Price]], 1, 0)</f>
        <v>0</v>
      </c>
      <c r="Q7706" t="str">
        <f>IF(AND(Stock_Info[[#This Row],[% Deli. Qty to Traded Qty]]&gt;80,Stock_Info[[#This Row],[No. of Trades]]&lt;3000),"Unusual Day","")</f>
        <v/>
      </c>
      <c r="R7706" t="str">
        <f>IF(AND(Stock_Info[[#This Row],[Spread High-Low]] &lt; 10, Stock_Info[[#This Row],[% Deli. Qty to Traded Qty]] &gt; 90), "Good Day", "")</f>
        <v/>
      </c>
    </row>
    <row r="7707" spans="1:18">
      <c r="A7707" t="s">
        <v>70</v>
      </c>
      <c r="B7707" s="1">
        <v>45607</v>
      </c>
      <c r="C7707" s="1" t="str">
        <f>"WEEK" &amp;" " &amp;  INT((DAY(Stock_Info[[#This Row],[Date]])+WEEKDAY(DATE(YEAR(Stock_Info[[#This Row],[Date]]),MONTH(Stock_Info[[#This Row],[Date]]),1))-1)/7)+1</f>
        <v>WEEK 3</v>
      </c>
      <c r="D7707" s="12">
        <v>23.88</v>
      </c>
      <c r="E7707" s="12">
        <v>24.13</v>
      </c>
      <c r="F7707" s="12">
        <v>23.56</v>
      </c>
      <c r="G7707" s="12">
        <v>23.8</v>
      </c>
      <c r="H7707" s="12">
        <v>23.866239976642888</v>
      </c>
      <c r="I7707">
        <v>1356332</v>
      </c>
      <c r="J7707">
        <v>5861</v>
      </c>
      <c r="K7707" s="12">
        <v>32370545</v>
      </c>
      <c r="L7707">
        <v>588545</v>
      </c>
      <c r="M7707">
        <v>43.39</v>
      </c>
      <c r="N7707">
        <v>0.56999999999999995</v>
      </c>
      <c r="O7707">
        <v>-0.08</v>
      </c>
      <c r="P7707">
        <f xml:space="preserve"> IF(Stock_Info[[#This Row],[Close Price]] &gt; Stock_Info[[#This Row],[Open Price]], 1, 0)</f>
        <v>0</v>
      </c>
      <c r="Q7707" t="str">
        <f>IF(AND(Stock_Info[[#This Row],[% Deli. Qty to Traded Qty]]&gt;80,Stock_Info[[#This Row],[No. of Trades]]&lt;3000),"Unusual Day","")</f>
        <v/>
      </c>
      <c r="R7707" t="str">
        <f>IF(AND(Stock_Info[[#This Row],[Spread High-Low]] &lt; 10, Stock_Info[[#This Row],[% Deli. Qty to Traded Qty]] &gt; 90), "Good Day", "")</f>
        <v/>
      </c>
    </row>
    <row r="7708" spans="1:18">
      <c r="A7708" t="s">
        <v>70</v>
      </c>
      <c r="B7708" s="1">
        <v>45604</v>
      </c>
      <c r="C7708" s="1" t="str">
        <f>"WEEK" &amp;" " &amp;  INT((DAY(Stock_Info[[#This Row],[Date]])+WEEKDAY(DATE(YEAR(Stock_Info[[#This Row],[Date]]),MONTH(Stock_Info[[#This Row],[Date]]),1))-1)/7)+1</f>
        <v>WEEK 2</v>
      </c>
      <c r="D7708" s="12">
        <v>24.38</v>
      </c>
      <c r="E7708" s="12">
        <v>24.45</v>
      </c>
      <c r="F7708" s="12">
        <v>23.91</v>
      </c>
      <c r="G7708" s="12">
        <v>24.01</v>
      </c>
      <c r="H7708" s="12">
        <v>24.104281463865956</v>
      </c>
      <c r="I7708">
        <v>560953</v>
      </c>
      <c r="J7708">
        <v>2344</v>
      </c>
      <c r="K7708" s="12">
        <v>13521369</v>
      </c>
      <c r="L7708">
        <v>281256</v>
      </c>
      <c r="M7708">
        <v>50.14</v>
      </c>
      <c r="N7708">
        <v>0.54</v>
      </c>
      <c r="O7708">
        <v>-0.37</v>
      </c>
      <c r="P7708">
        <f xml:space="preserve"> IF(Stock_Info[[#This Row],[Close Price]] &gt; Stock_Info[[#This Row],[Open Price]], 1, 0)</f>
        <v>0</v>
      </c>
      <c r="Q7708" t="str">
        <f>IF(AND(Stock_Info[[#This Row],[% Deli. Qty to Traded Qty]]&gt;80,Stock_Info[[#This Row],[No. of Trades]]&lt;3000),"Unusual Day","")</f>
        <v/>
      </c>
      <c r="R7708" t="str">
        <f>IF(AND(Stock_Info[[#This Row],[Spread High-Low]] &lt; 10, Stock_Info[[#This Row],[% Deli. Qty to Traded Qty]] &gt; 90), "Good Day", "")</f>
        <v/>
      </c>
    </row>
    <row r="7709" spans="1:18">
      <c r="A7709" t="s">
        <v>70</v>
      </c>
      <c r="B7709" s="1">
        <v>45603</v>
      </c>
      <c r="C7709" s="1" t="str">
        <f>"WEEK" &amp;" " &amp;  INT((DAY(Stock_Info[[#This Row],[Date]])+WEEKDAY(DATE(YEAR(Stock_Info[[#This Row],[Date]]),MONTH(Stock_Info[[#This Row],[Date]]),1))-1)/7)+1</f>
        <v>WEEK 2</v>
      </c>
      <c r="D7709" s="12">
        <v>24.38</v>
      </c>
      <c r="E7709" s="12">
        <v>24.65</v>
      </c>
      <c r="F7709" s="12">
        <v>24.25</v>
      </c>
      <c r="G7709" s="12">
        <v>24.38</v>
      </c>
      <c r="H7709" s="12">
        <v>24.412435488112845</v>
      </c>
      <c r="I7709">
        <v>1768085</v>
      </c>
      <c r="J7709">
        <v>6064</v>
      </c>
      <c r="K7709" s="12">
        <v>43163261</v>
      </c>
      <c r="L7709">
        <v>750359</v>
      </c>
      <c r="M7709">
        <v>42.44</v>
      </c>
      <c r="N7709">
        <v>0.4</v>
      </c>
      <c r="O7709">
        <v>0</v>
      </c>
      <c r="P7709">
        <f xml:space="preserve"> IF(Stock_Info[[#This Row],[Close Price]] &gt; Stock_Info[[#This Row],[Open Price]], 1, 0)</f>
        <v>0</v>
      </c>
      <c r="Q7709" t="str">
        <f>IF(AND(Stock_Info[[#This Row],[% Deli. Qty to Traded Qty]]&gt;80,Stock_Info[[#This Row],[No. of Trades]]&lt;3000),"Unusual Day","")</f>
        <v/>
      </c>
      <c r="R7709" t="str">
        <f>IF(AND(Stock_Info[[#This Row],[Spread High-Low]] &lt; 10, Stock_Info[[#This Row],[% Deli. Qty to Traded Qty]] &gt; 90), "Good Day", "")</f>
        <v/>
      </c>
    </row>
    <row r="7710" spans="1:18">
      <c r="A7710" t="s">
        <v>70</v>
      </c>
      <c r="B7710" s="1">
        <v>45602</v>
      </c>
      <c r="C7710" s="1" t="str">
        <f>"WEEK" &amp;" " &amp;  INT((DAY(Stock_Info[[#This Row],[Date]])+WEEKDAY(DATE(YEAR(Stock_Info[[#This Row],[Date]]),MONTH(Stock_Info[[#This Row],[Date]]),1))-1)/7)+1</f>
        <v>WEEK 2</v>
      </c>
      <c r="D7710" s="12">
        <v>24.21</v>
      </c>
      <c r="E7710" s="12">
        <v>24.4</v>
      </c>
      <c r="F7710" s="12">
        <v>24.1</v>
      </c>
      <c r="G7710" s="12">
        <v>24.34</v>
      </c>
      <c r="H7710" s="12">
        <v>24.244898625597873</v>
      </c>
      <c r="I7710">
        <v>581853</v>
      </c>
      <c r="J7710">
        <v>2205</v>
      </c>
      <c r="K7710" s="12">
        <v>14106967</v>
      </c>
      <c r="L7710">
        <v>251853</v>
      </c>
      <c r="M7710">
        <v>43.28</v>
      </c>
      <c r="N7710">
        <v>0.3</v>
      </c>
      <c r="O7710">
        <v>0.13</v>
      </c>
      <c r="P7710">
        <f xml:space="preserve"> IF(Stock_Info[[#This Row],[Close Price]] &gt; Stock_Info[[#This Row],[Open Price]], 1, 0)</f>
        <v>1</v>
      </c>
      <c r="Q7710" t="str">
        <f>IF(AND(Stock_Info[[#This Row],[% Deli. Qty to Traded Qty]]&gt;80,Stock_Info[[#This Row],[No. of Trades]]&lt;3000),"Unusual Day","")</f>
        <v/>
      </c>
      <c r="R7710" t="str">
        <f>IF(AND(Stock_Info[[#This Row],[Spread High-Low]] &lt; 10, Stock_Info[[#This Row],[% Deli. Qty to Traded Qty]] &gt; 90), "Good Day", "")</f>
        <v/>
      </c>
    </row>
    <row r="7711" spans="1:18">
      <c r="A7711" t="s">
        <v>70</v>
      </c>
      <c r="B7711" s="1">
        <v>45601</v>
      </c>
      <c r="C7711" s="1" t="str">
        <f>"WEEK" &amp;" " &amp;  INT((DAY(Stock_Info[[#This Row],[Date]])+WEEKDAY(DATE(YEAR(Stock_Info[[#This Row],[Date]]),MONTH(Stock_Info[[#This Row],[Date]]),1))-1)/7)+1</f>
        <v>WEEK 2</v>
      </c>
      <c r="D7711" s="12">
        <v>24.09</v>
      </c>
      <c r="E7711" s="12">
        <v>24.35</v>
      </c>
      <c r="F7711" s="12">
        <v>23.96</v>
      </c>
      <c r="G7711" s="12">
        <v>24.07</v>
      </c>
      <c r="H7711" s="12">
        <v>24.108170270772664</v>
      </c>
      <c r="I7711">
        <v>1613900</v>
      </c>
      <c r="J7711">
        <v>6822</v>
      </c>
      <c r="K7711" s="12">
        <v>38908176</v>
      </c>
      <c r="L7711">
        <v>552713</v>
      </c>
      <c r="M7711">
        <v>34.25</v>
      </c>
      <c r="N7711">
        <v>0.39</v>
      </c>
      <c r="O7711">
        <v>-0.02</v>
      </c>
      <c r="P7711">
        <f xml:space="preserve"> IF(Stock_Info[[#This Row],[Close Price]] &gt; Stock_Info[[#This Row],[Open Price]], 1, 0)</f>
        <v>0</v>
      </c>
      <c r="Q7711" t="str">
        <f>IF(AND(Stock_Info[[#This Row],[% Deli. Qty to Traded Qty]]&gt;80,Stock_Info[[#This Row],[No. of Trades]]&lt;3000),"Unusual Day","")</f>
        <v/>
      </c>
      <c r="R7711" t="str">
        <f>IF(AND(Stock_Info[[#This Row],[Spread High-Low]] &lt; 10, Stock_Info[[#This Row],[% Deli. Qty to Traded Qty]] &gt; 90), "Good Day", "")</f>
        <v/>
      </c>
    </row>
    <row r="7712" spans="1:18">
      <c r="A7712" t="s">
        <v>70</v>
      </c>
      <c r="B7712" s="1">
        <v>45600</v>
      </c>
      <c r="C7712" s="1" t="str">
        <f>"WEEK" &amp;" " &amp;  INT((DAY(Stock_Info[[#This Row],[Date]])+WEEKDAY(DATE(YEAR(Stock_Info[[#This Row],[Date]]),MONTH(Stock_Info[[#This Row],[Date]]),1))-1)/7)+1</f>
        <v>WEEK 2</v>
      </c>
      <c r="D7712" s="12">
        <v>24.71</v>
      </c>
      <c r="E7712" s="12">
        <v>24.71</v>
      </c>
      <c r="F7712" s="12">
        <v>24</v>
      </c>
      <c r="G7712" s="12">
        <v>24.22</v>
      </c>
      <c r="H7712" s="12">
        <v>24.242558728074588</v>
      </c>
      <c r="I7712">
        <v>755516</v>
      </c>
      <c r="J7712">
        <v>4422</v>
      </c>
      <c r="K7712" s="12">
        <v>18315641</v>
      </c>
      <c r="L7712">
        <v>228446</v>
      </c>
      <c r="M7712">
        <v>30.24</v>
      </c>
      <c r="N7712">
        <v>0.71</v>
      </c>
      <c r="O7712">
        <v>-0.49</v>
      </c>
      <c r="P7712">
        <f xml:space="preserve"> IF(Stock_Info[[#This Row],[Close Price]] &gt; Stock_Info[[#This Row],[Open Price]], 1, 0)</f>
        <v>0</v>
      </c>
      <c r="Q7712" t="str">
        <f>IF(AND(Stock_Info[[#This Row],[% Deli. Qty to Traded Qty]]&gt;80,Stock_Info[[#This Row],[No. of Trades]]&lt;3000),"Unusual Day","")</f>
        <v/>
      </c>
      <c r="R7712" t="str">
        <f>IF(AND(Stock_Info[[#This Row],[Spread High-Low]] &lt; 10, Stock_Info[[#This Row],[% Deli. Qty to Traded Qty]] &gt; 90), "Good Day", "")</f>
        <v/>
      </c>
    </row>
    <row r="7713" spans="1:18">
      <c r="A7713" t="s">
        <v>70</v>
      </c>
      <c r="B7713" s="1">
        <v>45597</v>
      </c>
      <c r="C7713" s="1" t="str">
        <f>"WEEK" &amp;" " &amp;  INT((DAY(Stock_Info[[#This Row],[Date]])+WEEKDAY(DATE(YEAR(Stock_Info[[#This Row],[Date]]),MONTH(Stock_Info[[#This Row],[Date]]),1))-1)/7)+1</f>
        <v>WEEK 1</v>
      </c>
      <c r="D7713" s="12">
        <v>24.76</v>
      </c>
      <c r="E7713" s="12">
        <v>24.97</v>
      </c>
      <c r="F7713" s="12">
        <v>24.76</v>
      </c>
      <c r="G7713" s="12">
        <v>24.82</v>
      </c>
      <c r="H7713" s="12">
        <v>24.846052569304312</v>
      </c>
      <c r="I7713">
        <v>464834</v>
      </c>
      <c r="J7713">
        <v>4253</v>
      </c>
      <c r="K7713" s="12">
        <v>11549290</v>
      </c>
      <c r="L7713">
        <v>353230</v>
      </c>
      <c r="M7713">
        <v>75.989999999999995</v>
      </c>
      <c r="N7713">
        <v>0.21</v>
      </c>
      <c r="O7713">
        <v>0.06</v>
      </c>
      <c r="P7713">
        <f xml:space="preserve"> IF(Stock_Info[[#This Row],[Close Price]] &gt; Stock_Info[[#This Row],[Open Price]], 1, 0)</f>
        <v>1</v>
      </c>
      <c r="Q7713" t="str">
        <f>IF(AND(Stock_Info[[#This Row],[% Deli. Qty to Traded Qty]]&gt;80,Stock_Info[[#This Row],[No. of Trades]]&lt;3000),"Unusual Day","")</f>
        <v/>
      </c>
      <c r="R7713" t="str">
        <f>IF(AND(Stock_Info[[#This Row],[Spread High-Low]] &lt; 10, Stock_Info[[#This Row],[% Deli. Qty to Traded Qty]] &gt; 90), "Good Day", "")</f>
        <v/>
      </c>
    </row>
    <row r="7714" spans="1:18">
      <c r="A7714" t="s">
        <v>70</v>
      </c>
      <c r="B7714" s="1">
        <v>45596</v>
      </c>
      <c r="C7714" s="1" t="str">
        <f>"WEEK" &amp;" " &amp;  INT((DAY(Stock_Info[[#This Row],[Date]])+WEEKDAY(DATE(YEAR(Stock_Info[[#This Row],[Date]]),MONTH(Stock_Info[[#This Row],[Date]]),1))-1)/7)+1</f>
        <v>WEEK 5</v>
      </c>
      <c r="D7714" s="12">
        <v>24.84</v>
      </c>
      <c r="E7714" s="12">
        <v>25.1</v>
      </c>
      <c r="F7714" s="12">
        <v>24.44</v>
      </c>
      <c r="G7714" s="12">
        <v>24.51</v>
      </c>
      <c r="H7714" s="12">
        <v>24.700811900726382</v>
      </c>
      <c r="I7714">
        <v>1361127</v>
      </c>
      <c r="J7714">
        <v>5905</v>
      </c>
      <c r="K7714" s="12">
        <v>33620942</v>
      </c>
      <c r="L7714">
        <v>433032</v>
      </c>
      <c r="M7714">
        <v>31.81</v>
      </c>
      <c r="N7714">
        <v>0.66</v>
      </c>
      <c r="O7714">
        <v>-0.33</v>
      </c>
      <c r="P7714">
        <f xml:space="preserve"> IF(Stock_Info[[#This Row],[Close Price]] &gt; Stock_Info[[#This Row],[Open Price]], 1, 0)</f>
        <v>0</v>
      </c>
      <c r="Q7714" t="str">
        <f>IF(AND(Stock_Info[[#This Row],[% Deli. Qty to Traded Qty]]&gt;80,Stock_Info[[#This Row],[No. of Trades]]&lt;3000),"Unusual Day","")</f>
        <v/>
      </c>
      <c r="R7714" t="str">
        <f>IF(AND(Stock_Info[[#This Row],[Spread High-Low]] &lt; 10, Stock_Info[[#This Row],[% Deli. Qty to Traded Qty]] &gt; 90), "Good Day", "")</f>
        <v/>
      </c>
    </row>
    <row r="7715" spans="1:18">
      <c r="A7715" t="s">
        <v>70</v>
      </c>
      <c r="B7715" s="1">
        <v>45595</v>
      </c>
      <c r="C7715" s="1" t="str">
        <f>"WEEK" &amp;" " &amp;  INT((DAY(Stock_Info[[#This Row],[Date]])+WEEKDAY(DATE(YEAR(Stock_Info[[#This Row],[Date]]),MONTH(Stock_Info[[#This Row],[Date]]),1))-1)/7)+1</f>
        <v>WEEK 5</v>
      </c>
      <c r="D7715" s="12">
        <v>24.19</v>
      </c>
      <c r="E7715" s="12">
        <v>25.07</v>
      </c>
      <c r="F7715" s="12">
        <v>24.13</v>
      </c>
      <c r="G7715" s="12">
        <v>24.93</v>
      </c>
      <c r="H7715" s="12">
        <v>24.7187087401303</v>
      </c>
      <c r="I7715">
        <v>1109583</v>
      </c>
      <c r="J7715">
        <v>4669</v>
      </c>
      <c r="K7715" s="12">
        <v>27427459</v>
      </c>
      <c r="L7715">
        <v>304998</v>
      </c>
      <c r="M7715">
        <v>27.49</v>
      </c>
      <c r="N7715">
        <v>0.94</v>
      </c>
      <c r="O7715">
        <v>0.74</v>
      </c>
      <c r="P7715">
        <f xml:space="preserve"> IF(Stock_Info[[#This Row],[Close Price]] &gt; Stock_Info[[#This Row],[Open Price]], 1, 0)</f>
        <v>1</v>
      </c>
      <c r="Q7715" t="str">
        <f>IF(AND(Stock_Info[[#This Row],[% Deli. Qty to Traded Qty]]&gt;80,Stock_Info[[#This Row],[No. of Trades]]&lt;3000),"Unusual Day","")</f>
        <v/>
      </c>
      <c r="R7715" t="str">
        <f>IF(AND(Stock_Info[[#This Row],[Spread High-Low]] &lt; 10, Stock_Info[[#This Row],[% Deli. Qty to Traded Qty]] &gt; 90), "Good Day", "")</f>
        <v/>
      </c>
    </row>
    <row r="7716" spans="1:18">
      <c r="A7716" t="s">
        <v>70</v>
      </c>
      <c r="B7716" s="1">
        <v>45594</v>
      </c>
      <c r="C7716" s="1" t="str">
        <f>"WEEK" &amp;" " &amp;  INT((DAY(Stock_Info[[#This Row],[Date]])+WEEKDAY(DATE(YEAR(Stock_Info[[#This Row],[Date]]),MONTH(Stock_Info[[#This Row],[Date]]),1))-1)/7)+1</f>
        <v>WEEK 5</v>
      </c>
      <c r="D7716" s="12">
        <v>24.19</v>
      </c>
      <c r="E7716" s="12">
        <v>24.5</v>
      </c>
      <c r="F7716" s="12">
        <v>23.57</v>
      </c>
      <c r="G7716" s="12">
        <v>24.19</v>
      </c>
      <c r="H7716" s="12">
        <v>23.896105795956583</v>
      </c>
      <c r="I7716">
        <v>1674771</v>
      </c>
      <c r="J7716">
        <v>7512</v>
      </c>
      <c r="K7716" s="12">
        <v>40020505</v>
      </c>
      <c r="L7716">
        <v>545259</v>
      </c>
      <c r="M7716">
        <v>32.56</v>
      </c>
      <c r="N7716">
        <v>0.93</v>
      </c>
      <c r="O7716">
        <v>0</v>
      </c>
      <c r="P7716">
        <f xml:space="preserve"> IF(Stock_Info[[#This Row],[Close Price]] &gt; Stock_Info[[#This Row],[Open Price]], 1, 0)</f>
        <v>0</v>
      </c>
      <c r="Q7716" t="str">
        <f>IF(AND(Stock_Info[[#This Row],[% Deli. Qty to Traded Qty]]&gt;80,Stock_Info[[#This Row],[No. of Trades]]&lt;3000),"Unusual Day","")</f>
        <v/>
      </c>
      <c r="R7716" t="str">
        <f>IF(AND(Stock_Info[[#This Row],[Spread High-Low]] &lt; 10, Stock_Info[[#This Row],[% Deli. Qty to Traded Qty]] &gt; 90), "Good Day", "")</f>
        <v/>
      </c>
    </row>
    <row r="7717" spans="1:18">
      <c r="A7717" t="s">
        <v>70</v>
      </c>
      <c r="B7717" s="1">
        <v>45593</v>
      </c>
      <c r="C7717" s="1" t="str">
        <f>"WEEK" &amp;" " &amp;  INT((DAY(Stock_Info[[#This Row],[Date]])+WEEKDAY(DATE(YEAR(Stock_Info[[#This Row],[Date]]),MONTH(Stock_Info[[#This Row],[Date]]),1))-1)/7)+1</f>
        <v>WEEK 5</v>
      </c>
      <c r="D7717" s="12">
        <v>22.51</v>
      </c>
      <c r="E7717" s="12">
        <v>24</v>
      </c>
      <c r="F7717" s="12">
        <v>22.45</v>
      </c>
      <c r="G7717" s="12">
        <v>23.86</v>
      </c>
      <c r="H7717" s="12">
        <v>23.413315166458439</v>
      </c>
      <c r="I7717">
        <v>3446566</v>
      </c>
      <c r="J7717">
        <v>10662</v>
      </c>
      <c r="K7717" s="12">
        <v>80695536</v>
      </c>
      <c r="L7717">
        <v>1042350</v>
      </c>
      <c r="M7717">
        <v>30.24</v>
      </c>
      <c r="N7717">
        <v>1.55</v>
      </c>
      <c r="O7717">
        <v>1.35</v>
      </c>
      <c r="P7717">
        <f xml:space="preserve"> IF(Stock_Info[[#This Row],[Close Price]] &gt; Stock_Info[[#This Row],[Open Price]], 1, 0)</f>
        <v>1</v>
      </c>
      <c r="Q7717" t="str">
        <f>IF(AND(Stock_Info[[#This Row],[% Deli. Qty to Traded Qty]]&gt;80,Stock_Info[[#This Row],[No. of Trades]]&lt;3000),"Unusual Day","")</f>
        <v/>
      </c>
      <c r="R7717" t="str">
        <f>IF(AND(Stock_Info[[#This Row],[Spread High-Low]] &lt; 10, Stock_Info[[#This Row],[% Deli. Qty to Traded Qty]] &gt; 90), "Good Day", "")</f>
        <v/>
      </c>
    </row>
    <row r="7718" spans="1:18">
      <c r="A7718" t="s">
        <v>70</v>
      </c>
      <c r="B7718" s="1">
        <v>45590</v>
      </c>
      <c r="C7718" s="1" t="str">
        <f>"WEEK" &amp;" " &amp;  INT((DAY(Stock_Info[[#This Row],[Date]])+WEEKDAY(DATE(YEAR(Stock_Info[[#This Row],[Date]]),MONTH(Stock_Info[[#This Row],[Date]]),1))-1)/7)+1</f>
        <v>WEEK 4</v>
      </c>
      <c r="D7718" s="12">
        <v>23.87</v>
      </c>
      <c r="E7718" s="12">
        <v>23.87</v>
      </c>
      <c r="F7718" s="12">
        <v>22.44</v>
      </c>
      <c r="G7718" s="12">
        <v>22.53</v>
      </c>
      <c r="H7718" s="12">
        <v>22.797292872526803</v>
      </c>
      <c r="I7718">
        <v>1533138</v>
      </c>
      <c r="J7718">
        <v>7544</v>
      </c>
      <c r="K7718" s="12">
        <v>34951396</v>
      </c>
      <c r="L7718">
        <v>491901</v>
      </c>
      <c r="M7718">
        <v>32.08</v>
      </c>
      <c r="N7718">
        <v>1.43</v>
      </c>
      <c r="O7718">
        <v>-1.34</v>
      </c>
      <c r="P7718">
        <f xml:space="preserve"> IF(Stock_Info[[#This Row],[Close Price]] &gt; Stock_Info[[#This Row],[Open Price]], 1, 0)</f>
        <v>0</v>
      </c>
      <c r="Q7718" t="str">
        <f>IF(AND(Stock_Info[[#This Row],[% Deli. Qty to Traded Qty]]&gt;80,Stock_Info[[#This Row],[No. of Trades]]&lt;3000),"Unusual Day","")</f>
        <v/>
      </c>
      <c r="R7718" t="str">
        <f>IF(AND(Stock_Info[[#This Row],[Spread High-Low]] &lt; 10, Stock_Info[[#This Row],[% Deli. Qty to Traded Qty]] &gt; 90), "Good Day", "")</f>
        <v/>
      </c>
    </row>
    <row r="7719" spans="1:18">
      <c r="A7719" t="s">
        <v>70</v>
      </c>
      <c r="B7719" s="1">
        <v>45589</v>
      </c>
      <c r="C7719" s="1" t="str">
        <f>"WEEK" &amp;" " &amp;  INT((DAY(Stock_Info[[#This Row],[Date]])+WEEKDAY(DATE(YEAR(Stock_Info[[#This Row],[Date]]),MONTH(Stock_Info[[#This Row],[Date]]),1))-1)/7)+1</f>
        <v>WEEK 4</v>
      </c>
      <c r="D7719" s="12">
        <v>23.72</v>
      </c>
      <c r="E7719" s="12">
        <v>24.03</v>
      </c>
      <c r="F7719" s="12">
        <v>23.56</v>
      </c>
      <c r="G7719" s="12">
        <v>23.68</v>
      </c>
      <c r="H7719" s="12">
        <v>23.784051338246563</v>
      </c>
      <c r="I7719">
        <v>698115</v>
      </c>
      <c r="J7719">
        <v>2882</v>
      </c>
      <c r="K7719" s="12">
        <v>16604003</v>
      </c>
      <c r="L7719">
        <v>229000</v>
      </c>
      <c r="M7719">
        <v>32.799999999999997</v>
      </c>
      <c r="N7719">
        <v>0.47</v>
      </c>
      <c r="O7719">
        <v>-0.04</v>
      </c>
      <c r="P7719">
        <f xml:space="preserve"> IF(Stock_Info[[#This Row],[Close Price]] &gt; Stock_Info[[#This Row],[Open Price]], 1, 0)</f>
        <v>0</v>
      </c>
      <c r="Q7719" t="str">
        <f>IF(AND(Stock_Info[[#This Row],[% Deli. Qty to Traded Qty]]&gt;80,Stock_Info[[#This Row],[No. of Trades]]&lt;3000),"Unusual Day","")</f>
        <v/>
      </c>
      <c r="R7719" t="str">
        <f>IF(AND(Stock_Info[[#This Row],[Spread High-Low]] &lt; 10, Stock_Info[[#This Row],[% Deli. Qty to Traded Qty]] &gt; 90), "Good Day", "")</f>
        <v/>
      </c>
    </row>
    <row r="7720" spans="1:18">
      <c r="A7720" t="s">
        <v>70</v>
      </c>
      <c r="B7720" s="1">
        <v>45588</v>
      </c>
      <c r="C7720" s="1" t="str">
        <f>"WEEK" &amp;" " &amp;  INT((DAY(Stock_Info[[#This Row],[Date]])+WEEKDAY(DATE(YEAR(Stock_Info[[#This Row],[Date]]),MONTH(Stock_Info[[#This Row],[Date]]),1))-1)/7)+1</f>
        <v>WEEK 4</v>
      </c>
      <c r="D7720" s="12">
        <v>23.79</v>
      </c>
      <c r="E7720" s="12">
        <v>24</v>
      </c>
      <c r="F7720" s="12">
        <v>22.93</v>
      </c>
      <c r="G7720" s="12">
        <v>23.71</v>
      </c>
      <c r="H7720" s="12">
        <v>23.631176691084498</v>
      </c>
      <c r="I7720">
        <v>2232931</v>
      </c>
      <c r="J7720">
        <v>10502</v>
      </c>
      <c r="K7720" s="12">
        <v>52766787</v>
      </c>
      <c r="L7720">
        <v>929720</v>
      </c>
      <c r="M7720">
        <v>41.64</v>
      </c>
      <c r="N7720">
        <v>1.07</v>
      </c>
      <c r="O7720">
        <v>-0.08</v>
      </c>
      <c r="P7720">
        <f xml:space="preserve"> IF(Stock_Info[[#This Row],[Close Price]] &gt; Stock_Info[[#This Row],[Open Price]], 1, 0)</f>
        <v>0</v>
      </c>
      <c r="Q7720" t="str">
        <f>IF(AND(Stock_Info[[#This Row],[% Deli. Qty to Traded Qty]]&gt;80,Stock_Info[[#This Row],[No. of Trades]]&lt;3000),"Unusual Day","")</f>
        <v/>
      </c>
      <c r="R7720" t="str">
        <f>IF(AND(Stock_Info[[#This Row],[Spread High-Low]] &lt; 10, Stock_Info[[#This Row],[% Deli. Qty to Traded Qty]] &gt; 90), "Good Day", "")</f>
        <v/>
      </c>
    </row>
    <row r="7721" spans="1:18">
      <c r="A7721" t="s">
        <v>70</v>
      </c>
      <c r="B7721" s="1">
        <v>45587</v>
      </c>
      <c r="C7721" s="1" t="str">
        <f>"WEEK" &amp;" " &amp;  INT((DAY(Stock_Info[[#This Row],[Date]])+WEEKDAY(DATE(YEAR(Stock_Info[[#This Row],[Date]]),MONTH(Stock_Info[[#This Row],[Date]]),1))-1)/7)+1</f>
        <v>WEEK 4</v>
      </c>
      <c r="D7721" s="12">
        <v>24.91</v>
      </c>
      <c r="E7721" s="12">
        <v>24.95</v>
      </c>
      <c r="F7721" s="12">
        <v>23.59</v>
      </c>
      <c r="G7721" s="12">
        <v>23.74</v>
      </c>
      <c r="H7721" s="12">
        <v>24.192649800770418</v>
      </c>
      <c r="I7721">
        <v>1056570</v>
      </c>
      <c r="J7721">
        <v>4890</v>
      </c>
      <c r="K7721" s="12">
        <v>25561228</v>
      </c>
      <c r="L7721">
        <v>303002</v>
      </c>
      <c r="M7721">
        <v>28.68</v>
      </c>
      <c r="N7721">
        <v>1.36</v>
      </c>
      <c r="O7721">
        <v>-1.17</v>
      </c>
      <c r="P7721">
        <f xml:space="preserve"> IF(Stock_Info[[#This Row],[Close Price]] &gt; Stock_Info[[#This Row],[Open Price]], 1, 0)</f>
        <v>0</v>
      </c>
      <c r="Q7721" t="str">
        <f>IF(AND(Stock_Info[[#This Row],[% Deli. Qty to Traded Qty]]&gt;80,Stock_Info[[#This Row],[No. of Trades]]&lt;3000),"Unusual Day","")</f>
        <v/>
      </c>
      <c r="R7721" t="str">
        <f>IF(AND(Stock_Info[[#This Row],[Spread High-Low]] &lt; 10, Stock_Info[[#This Row],[% Deli. Qty to Traded Qty]] &gt; 90), "Good Day", "")</f>
        <v/>
      </c>
    </row>
    <row r="7722" spans="1:18">
      <c r="A7722" t="s">
        <v>70</v>
      </c>
      <c r="B7722" s="1">
        <v>45586</v>
      </c>
      <c r="C7722" s="1" t="str">
        <f>"WEEK" &amp;" " &amp;  INT((DAY(Stock_Info[[#This Row],[Date]])+WEEKDAY(DATE(YEAR(Stock_Info[[#This Row],[Date]]),MONTH(Stock_Info[[#This Row],[Date]]),1))-1)/7)+1</f>
        <v>WEEK 4</v>
      </c>
      <c r="D7722" s="12">
        <v>25.01</v>
      </c>
      <c r="E7722" s="12">
        <v>25.09</v>
      </c>
      <c r="F7722" s="12">
        <v>24.47</v>
      </c>
      <c r="G7722" s="12">
        <v>24.91</v>
      </c>
      <c r="H7722" s="12">
        <v>24.784208374160837</v>
      </c>
      <c r="I7722">
        <v>1839038</v>
      </c>
      <c r="J7722">
        <v>7159</v>
      </c>
      <c r="K7722" s="12">
        <v>45579101</v>
      </c>
      <c r="L7722">
        <v>865159</v>
      </c>
      <c r="M7722">
        <v>47.04</v>
      </c>
      <c r="N7722">
        <v>0.62</v>
      </c>
      <c r="O7722">
        <v>-0.1</v>
      </c>
      <c r="P7722">
        <f xml:space="preserve"> IF(Stock_Info[[#This Row],[Close Price]] &gt; Stock_Info[[#This Row],[Open Price]], 1, 0)</f>
        <v>0</v>
      </c>
      <c r="Q7722" t="str">
        <f>IF(AND(Stock_Info[[#This Row],[% Deli. Qty to Traded Qty]]&gt;80,Stock_Info[[#This Row],[No. of Trades]]&lt;3000),"Unusual Day","")</f>
        <v/>
      </c>
      <c r="R7722" t="str">
        <f>IF(AND(Stock_Info[[#This Row],[Spread High-Low]] &lt; 10, Stock_Info[[#This Row],[% Deli. Qty to Traded Qty]] &gt; 90), "Good Day", "")</f>
        <v/>
      </c>
    </row>
    <row r="7723" spans="1:18">
      <c r="A7723" t="s">
        <v>70</v>
      </c>
      <c r="B7723" s="1">
        <v>45583</v>
      </c>
      <c r="C7723" s="1" t="str">
        <f>"WEEK" &amp;" " &amp;  INT((DAY(Stock_Info[[#This Row],[Date]])+WEEKDAY(DATE(YEAR(Stock_Info[[#This Row],[Date]]),MONTH(Stock_Info[[#This Row],[Date]]),1))-1)/7)+1</f>
        <v>WEEK 3</v>
      </c>
      <c r="D7723" s="12">
        <v>25.23</v>
      </c>
      <c r="E7723" s="12">
        <v>25.27</v>
      </c>
      <c r="F7723" s="12">
        <v>24.6</v>
      </c>
      <c r="G7723" s="12">
        <v>25.02</v>
      </c>
      <c r="H7723" s="12">
        <v>24.922896007166056</v>
      </c>
      <c r="I7723">
        <v>2293033</v>
      </c>
      <c r="J7723">
        <v>7995</v>
      </c>
      <c r="K7723" s="12">
        <v>57149023</v>
      </c>
      <c r="L7723">
        <v>904391</v>
      </c>
      <c r="M7723">
        <v>39.44</v>
      </c>
      <c r="N7723">
        <v>0.67</v>
      </c>
      <c r="O7723">
        <v>-0.21</v>
      </c>
      <c r="P7723">
        <f xml:space="preserve"> IF(Stock_Info[[#This Row],[Close Price]] &gt; Stock_Info[[#This Row],[Open Price]], 1, 0)</f>
        <v>0</v>
      </c>
      <c r="Q7723" t="str">
        <f>IF(AND(Stock_Info[[#This Row],[% Deli. Qty to Traded Qty]]&gt;80,Stock_Info[[#This Row],[No. of Trades]]&lt;3000),"Unusual Day","")</f>
        <v/>
      </c>
      <c r="R7723" t="str">
        <f>IF(AND(Stock_Info[[#This Row],[Spread High-Low]] &lt; 10, Stock_Info[[#This Row],[% Deli. Qty to Traded Qty]] &gt; 90), "Good Day", "")</f>
        <v/>
      </c>
    </row>
    <row r="7724" spans="1:18">
      <c r="A7724" t="s">
        <v>70</v>
      </c>
      <c r="B7724" s="1">
        <v>45582</v>
      </c>
      <c r="C7724" s="1" t="str">
        <f>"WEEK" &amp;" " &amp;  INT((DAY(Stock_Info[[#This Row],[Date]])+WEEKDAY(DATE(YEAR(Stock_Info[[#This Row],[Date]]),MONTH(Stock_Info[[#This Row],[Date]]),1))-1)/7)+1</f>
        <v>WEEK 3</v>
      </c>
      <c r="D7724" s="12">
        <v>25.99</v>
      </c>
      <c r="E7724" s="12">
        <v>26.28</v>
      </c>
      <c r="F7724" s="12">
        <v>25.01</v>
      </c>
      <c r="G7724" s="12">
        <v>25.22</v>
      </c>
      <c r="H7724" s="12">
        <v>25.643907210915639</v>
      </c>
      <c r="I7724">
        <v>3505283</v>
      </c>
      <c r="J7724">
        <v>7880</v>
      </c>
      <c r="K7724" s="12">
        <v>89889152</v>
      </c>
      <c r="L7724">
        <v>1052407</v>
      </c>
      <c r="M7724">
        <v>30.02</v>
      </c>
      <c r="N7724">
        <v>1.27</v>
      </c>
      <c r="O7724">
        <v>-0.77</v>
      </c>
      <c r="P7724">
        <f xml:space="preserve"> IF(Stock_Info[[#This Row],[Close Price]] &gt; Stock_Info[[#This Row],[Open Price]], 1, 0)</f>
        <v>0</v>
      </c>
      <c r="Q7724" t="str">
        <f>IF(AND(Stock_Info[[#This Row],[% Deli. Qty to Traded Qty]]&gt;80,Stock_Info[[#This Row],[No. of Trades]]&lt;3000),"Unusual Day","")</f>
        <v/>
      </c>
      <c r="R7724" t="str">
        <f>IF(AND(Stock_Info[[#This Row],[Spread High-Low]] &lt; 10, Stock_Info[[#This Row],[% Deli. Qty to Traded Qty]] &gt; 90), "Good Day", "")</f>
        <v/>
      </c>
    </row>
    <row r="7725" spans="1:18">
      <c r="A7725" t="s">
        <v>70</v>
      </c>
      <c r="B7725" s="1">
        <v>45581</v>
      </c>
      <c r="C7725" s="1" t="str">
        <f>"WEEK" &amp;" " &amp;  INT((DAY(Stock_Info[[#This Row],[Date]])+WEEKDAY(DATE(YEAR(Stock_Info[[#This Row],[Date]]),MONTH(Stock_Info[[#This Row],[Date]]),1))-1)/7)+1</f>
        <v>WEEK 3</v>
      </c>
      <c r="D7725" s="12">
        <v>24.05</v>
      </c>
      <c r="E7725" s="12">
        <v>25.65</v>
      </c>
      <c r="F7725" s="12">
        <v>23.99</v>
      </c>
      <c r="G7725" s="12">
        <v>25.51</v>
      </c>
      <c r="H7725" s="12">
        <v>25.002694612646948</v>
      </c>
      <c r="I7725">
        <v>7050364</v>
      </c>
      <c r="J7725">
        <v>15055</v>
      </c>
      <c r="K7725" s="12">
        <v>176278098</v>
      </c>
      <c r="L7725">
        <v>2404138</v>
      </c>
      <c r="M7725">
        <v>34.1</v>
      </c>
      <c r="N7725">
        <v>1.66</v>
      </c>
      <c r="O7725">
        <v>1.46</v>
      </c>
      <c r="P7725">
        <f xml:space="preserve"> IF(Stock_Info[[#This Row],[Close Price]] &gt; Stock_Info[[#This Row],[Open Price]], 1, 0)</f>
        <v>1</v>
      </c>
      <c r="Q7725" t="str">
        <f>IF(AND(Stock_Info[[#This Row],[% Deli. Qty to Traded Qty]]&gt;80,Stock_Info[[#This Row],[No. of Trades]]&lt;3000),"Unusual Day","")</f>
        <v/>
      </c>
      <c r="R7725" t="str">
        <f>IF(AND(Stock_Info[[#This Row],[Spread High-Low]] &lt; 10, Stock_Info[[#This Row],[% Deli. Qty to Traded Qty]] &gt; 90), "Good Day", "")</f>
        <v/>
      </c>
    </row>
    <row r="7726" spans="1:18">
      <c r="A7726" t="s">
        <v>70</v>
      </c>
      <c r="B7726" s="1">
        <v>45580</v>
      </c>
      <c r="C7726" s="1" t="str">
        <f>"WEEK" &amp;" " &amp;  INT((DAY(Stock_Info[[#This Row],[Date]])+WEEKDAY(DATE(YEAR(Stock_Info[[#This Row],[Date]]),MONTH(Stock_Info[[#This Row],[Date]]),1))-1)/7)+1</f>
        <v>WEEK 3</v>
      </c>
      <c r="D7726" s="12">
        <v>23.94</v>
      </c>
      <c r="E7726" s="12">
        <v>24.23</v>
      </c>
      <c r="F7726" s="12">
        <v>23.87</v>
      </c>
      <c r="G7726" s="12">
        <v>23.95</v>
      </c>
      <c r="H7726" s="12">
        <v>23.980730346529992</v>
      </c>
      <c r="I7726">
        <v>945113</v>
      </c>
      <c r="J7726">
        <v>2319</v>
      </c>
      <c r="K7726" s="12">
        <v>22664500</v>
      </c>
      <c r="L7726">
        <v>500512</v>
      </c>
      <c r="M7726">
        <v>52.96</v>
      </c>
      <c r="N7726">
        <v>0.36</v>
      </c>
      <c r="O7726">
        <v>0.01</v>
      </c>
      <c r="P7726">
        <f xml:space="preserve"> IF(Stock_Info[[#This Row],[Close Price]] &gt; Stock_Info[[#This Row],[Open Price]], 1, 0)</f>
        <v>1</v>
      </c>
      <c r="Q7726" t="str">
        <f>IF(AND(Stock_Info[[#This Row],[% Deli. Qty to Traded Qty]]&gt;80,Stock_Info[[#This Row],[No. of Trades]]&lt;3000),"Unusual Day","")</f>
        <v/>
      </c>
      <c r="R7726" t="str">
        <f>IF(AND(Stock_Info[[#This Row],[Spread High-Low]] &lt; 10, Stock_Info[[#This Row],[% Deli. Qty to Traded Qty]] &gt; 90), "Good Day", "")</f>
        <v/>
      </c>
    </row>
    <row r="7727" spans="1:18">
      <c r="A7727" t="s">
        <v>70</v>
      </c>
      <c r="B7727" s="1">
        <v>45579</v>
      </c>
      <c r="C7727" s="1" t="str">
        <f>"WEEK" &amp;" " &amp;  INT((DAY(Stock_Info[[#This Row],[Date]])+WEEKDAY(DATE(YEAR(Stock_Info[[#This Row],[Date]]),MONTH(Stock_Info[[#This Row],[Date]]),1))-1)/7)+1</f>
        <v>WEEK 3</v>
      </c>
      <c r="D7727" s="12">
        <v>24.09</v>
      </c>
      <c r="E7727" s="12">
        <v>24.09</v>
      </c>
      <c r="F7727" s="12">
        <v>23.79</v>
      </c>
      <c r="G7727" s="12">
        <v>23.91</v>
      </c>
      <c r="H7727" s="12">
        <v>23.91496152583786</v>
      </c>
      <c r="I7727">
        <v>685525</v>
      </c>
      <c r="J7727">
        <v>2705</v>
      </c>
      <c r="K7727" s="12">
        <v>16394304</v>
      </c>
      <c r="L7727">
        <v>285572</v>
      </c>
      <c r="M7727">
        <v>41.66</v>
      </c>
      <c r="N7727">
        <v>0.3</v>
      </c>
      <c r="O7727">
        <v>-0.18</v>
      </c>
      <c r="P7727">
        <f xml:space="preserve"> IF(Stock_Info[[#This Row],[Close Price]] &gt; Stock_Info[[#This Row],[Open Price]], 1, 0)</f>
        <v>0</v>
      </c>
      <c r="Q7727" t="str">
        <f>IF(AND(Stock_Info[[#This Row],[% Deli. Qty to Traded Qty]]&gt;80,Stock_Info[[#This Row],[No. of Trades]]&lt;3000),"Unusual Day","")</f>
        <v/>
      </c>
      <c r="R7727" t="str">
        <f>IF(AND(Stock_Info[[#This Row],[Spread High-Low]] &lt; 10, Stock_Info[[#This Row],[% Deli. Qty to Traded Qty]] &gt; 90), "Good Day", "")</f>
        <v/>
      </c>
    </row>
    <row r="7728" spans="1:18">
      <c r="A7728" t="s">
        <v>70</v>
      </c>
      <c r="B7728" s="1">
        <v>45576</v>
      </c>
      <c r="C7728" s="1" t="str">
        <f>"WEEK" &amp;" " &amp;  INT((DAY(Stock_Info[[#This Row],[Date]])+WEEKDAY(DATE(YEAR(Stock_Info[[#This Row],[Date]]),MONTH(Stock_Info[[#This Row],[Date]]),1))-1)/7)+1</f>
        <v>WEEK 2</v>
      </c>
      <c r="D7728" s="12">
        <v>23.74</v>
      </c>
      <c r="E7728" s="12">
        <v>23.94</v>
      </c>
      <c r="F7728" s="12">
        <v>23.51</v>
      </c>
      <c r="G7728" s="12">
        <v>23.84</v>
      </c>
      <c r="H7728" s="12">
        <v>23.729944532566183</v>
      </c>
      <c r="I7728">
        <v>1015010</v>
      </c>
      <c r="J7728">
        <v>5239</v>
      </c>
      <c r="K7728" s="12">
        <v>24086131</v>
      </c>
      <c r="L7728">
        <v>441383</v>
      </c>
      <c r="M7728">
        <v>43.49</v>
      </c>
      <c r="N7728">
        <v>0.43</v>
      </c>
      <c r="O7728">
        <v>0.1</v>
      </c>
      <c r="P7728">
        <f xml:space="preserve"> IF(Stock_Info[[#This Row],[Close Price]] &gt; Stock_Info[[#This Row],[Open Price]], 1, 0)</f>
        <v>1</v>
      </c>
      <c r="Q7728" t="str">
        <f>IF(AND(Stock_Info[[#This Row],[% Deli. Qty to Traded Qty]]&gt;80,Stock_Info[[#This Row],[No. of Trades]]&lt;3000),"Unusual Day","")</f>
        <v/>
      </c>
      <c r="R7728" t="str">
        <f>IF(AND(Stock_Info[[#This Row],[Spread High-Low]] &lt; 10, Stock_Info[[#This Row],[% Deli. Qty to Traded Qty]] &gt; 90), "Good Day", "")</f>
        <v/>
      </c>
    </row>
    <row r="7729" spans="1:18">
      <c r="A7729" t="s">
        <v>70</v>
      </c>
      <c r="B7729" s="1">
        <v>45575</v>
      </c>
      <c r="C7729" s="1" t="str">
        <f>"WEEK" &amp;" " &amp;  INT((DAY(Stock_Info[[#This Row],[Date]])+WEEKDAY(DATE(YEAR(Stock_Info[[#This Row],[Date]]),MONTH(Stock_Info[[#This Row],[Date]]),1))-1)/7)+1</f>
        <v>WEEK 2</v>
      </c>
      <c r="D7729" s="12">
        <v>23.95</v>
      </c>
      <c r="E7729" s="12">
        <v>24.12</v>
      </c>
      <c r="F7729" s="12">
        <v>23.51</v>
      </c>
      <c r="G7729" s="12">
        <v>23.61</v>
      </c>
      <c r="H7729" s="12">
        <v>23.847010809366441</v>
      </c>
      <c r="I7729">
        <v>1313583</v>
      </c>
      <c r="J7729">
        <v>5908</v>
      </c>
      <c r="K7729" s="12">
        <v>31325028</v>
      </c>
      <c r="L7729">
        <v>579633</v>
      </c>
      <c r="M7729">
        <v>44.13</v>
      </c>
      <c r="N7729">
        <v>0.61</v>
      </c>
      <c r="O7729">
        <v>-0.34</v>
      </c>
      <c r="P7729">
        <f xml:space="preserve"> IF(Stock_Info[[#This Row],[Close Price]] &gt; Stock_Info[[#This Row],[Open Price]], 1, 0)</f>
        <v>0</v>
      </c>
      <c r="Q7729" t="str">
        <f>IF(AND(Stock_Info[[#This Row],[% Deli. Qty to Traded Qty]]&gt;80,Stock_Info[[#This Row],[No. of Trades]]&lt;3000),"Unusual Day","")</f>
        <v/>
      </c>
      <c r="R7729" t="str">
        <f>IF(AND(Stock_Info[[#This Row],[Spread High-Low]] &lt; 10, Stock_Info[[#This Row],[% Deli. Qty to Traded Qty]] &gt; 90), "Good Day", "")</f>
        <v/>
      </c>
    </row>
    <row r="7730" spans="1:18">
      <c r="A7730" t="s">
        <v>70</v>
      </c>
      <c r="B7730" s="1">
        <v>45574</v>
      </c>
      <c r="C7730" s="1" t="str">
        <f>"WEEK" &amp;" " &amp;  INT((DAY(Stock_Info[[#This Row],[Date]])+WEEKDAY(DATE(YEAR(Stock_Info[[#This Row],[Date]]),MONTH(Stock_Info[[#This Row],[Date]]),1))-1)/7)+1</f>
        <v>WEEK 2</v>
      </c>
      <c r="D7730" s="12">
        <v>24.06</v>
      </c>
      <c r="E7730" s="12">
        <v>24.18</v>
      </c>
      <c r="F7730" s="12">
        <v>23.9</v>
      </c>
      <c r="G7730" s="12">
        <v>23.94</v>
      </c>
      <c r="H7730" s="12">
        <v>24.022578229988227</v>
      </c>
      <c r="I7730">
        <v>1152659</v>
      </c>
      <c r="J7730">
        <v>5616</v>
      </c>
      <c r="K7730" s="12">
        <v>27689841</v>
      </c>
      <c r="L7730">
        <v>411932</v>
      </c>
      <c r="M7730">
        <v>35.74</v>
      </c>
      <c r="N7730">
        <v>0.28000000000000003</v>
      </c>
      <c r="O7730">
        <v>-0.12</v>
      </c>
      <c r="P7730">
        <f xml:space="preserve"> IF(Stock_Info[[#This Row],[Close Price]] &gt; Stock_Info[[#This Row],[Open Price]], 1, 0)</f>
        <v>0</v>
      </c>
      <c r="Q7730" t="str">
        <f>IF(AND(Stock_Info[[#This Row],[% Deli. Qty to Traded Qty]]&gt;80,Stock_Info[[#This Row],[No. of Trades]]&lt;3000),"Unusual Day","")</f>
        <v/>
      </c>
      <c r="R7730" t="str">
        <f>IF(AND(Stock_Info[[#This Row],[Spread High-Low]] &lt; 10, Stock_Info[[#This Row],[% Deli. Qty to Traded Qty]] &gt; 90), "Good Day", "")</f>
        <v/>
      </c>
    </row>
    <row r="7731" spans="1:18">
      <c r="A7731" t="s">
        <v>70</v>
      </c>
      <c r="B7731" s="1">
        <v>45573</v>
      </c>
      <c r="C7731" s="1" t="str">
        <f>"WEEK" &amp;" " &amp;  INT((DAY(Stock_Info[[#This Row],[Date]])+WEEKDAY(DATE(YEAR(Stock_Info[[#This Row],[Date]]),MONTH(Stock_Info[[#This Row],[Date]]),1))-1)/7)+1</f>
        <v>WEEK 2</v>
      </c>
      <c r="D7731" s="12">
        <v>23.28</v>
      </c>
      <c r="E7731" s="12">
        <v>24.02</v>
      </c>
      <c r="F7731" s="12">
        <v>23</v>
      </c>
      <c r="G7731" s="12">
        <v>23.87</v>
      </c>
      <c r="H7731" s="12">
        <v>23.52377253438155</v>
      </c>
      <c r="I7731">
        <v>575454</v>
      </c>
      <c r="J7731">
        <v>2820</v>
      </c>
      <c r="K7731" s="12">
        <v>13536849</v>
      </c>
      <c r="L7731">
        <v>174073</v>
      </c>
      <c r="M7731">
        <v>30.25</v>
      </c>
      <c r="N7731">
        <v>1.02</v>
      </c>
      <c r="O7731">
        <v>0.59</v>
      </c>
      <c r="P7731">
        <f xml:space="preserve"> IF(Stock_Info[[#This Row],[Close Price]] &gt; Stock_Info[[#This Row],[Open Price]], 1, 0)</f>
        <v>1</v>
      </c>
      <c r="Q7731" t="str">
        <f>IF(AND(Stock_Info[[#This Row],[% Deli. Qty to Traded Qty]]&gt;80,Stock_Info[[#This Row],[No. of Trades]]&lt;3000),"Unusual Day","")</f>
        <v/>
      </c>
      <c r="R7731" t="str">
        <f>IF(AND(Stock_Info[[#This Row],[Spread High-Low]] &lt; 10, Stock_Info[[#This Row],[% Deli. Qty to Traded Qty]] &gt; 90), "Good Day", "")</f>
        <v/>
      </c>
    </row>
    <row r="7732" spans="1:18">
      <c r="A7732" t="s">
        <v>70</v>
      </c>
      <c r="B7732" s="1">
        <v>45572</v>
      </c>
      <c r="C7732" s="1" t="str">
        <f>"WEEK" &amp;" " &amp;  INT((DAY(Stock_Info[[#This Row],[Date]])+WEEKDAY(DATE(YEAR(Stock_Info[[#This Row],[Date]]),MONTH(Stock_Info[[#This Row],[Date]]),1))-1)/7)+1</f>
        <v>WEEK 2</v>
      </c>
      <c r="D7732" s="12">
        <v>24.04</v>
      </c>
      <c r="E7732" s="12">
        <v>24.27</v>
      </c>
      <c r="F7732" s="12">
        <v>23.07</v>
      </c>
      <c r="G7732" s="12">
        <v>23.18</v>
      </c>
      <c r="H7732" s="12">
        <v>23.501072507447645</v>
      </c>
      <c r="I7732">
        <v>4306730</v>
      </c>
      <c r="J7732">
        <v>15229</v>
      </c>
      <c r="K7732" s="12">
        <v>101212774</v>
      </c>
      <c r="L7732">
        <v>2016393</v>
      </c>
      <c r="M7732">
        <v>46.82</v>
      </c>
      <c r="N7732">
        <v>1.2</v>
      </c>
      <c r="O7732">
        <v>-0.86</v>
      </c>
      <c r="P7732">
        <f xml:space="preserve"> IF(Stock_Info[[#This Row],[Close Price]] &gt; Stock_Info[[#This Row],[Open Price]], 1, 0)</f>
        <v>0</v>
      </c>
      <c r="Q7732" t="str">
        <f>IF(AND(Stock_Info[[#This Row],[% Deli. Qty to Traded Qty]]&gt;80,Stock_Info[[#This Row],[No. of Trades]]&lt;3000),"Unusual Day","")</f>
        <v/>
      </c>
      <c r="R7732" t="str">
        <f>IF(AND(Stock_Info[[#This Row],[Spread High-Low]] &lt; 10, Stock_Info[[#This Row],[% Deli. Qty to Traded Qty]] &gt; 90), "Good Day", "")</f>
        <v/>
      </c>
    </row>
    <row r="7733" spans="1:18">
      <c r="A7733" t="s">
        <v>70</v>
      </c>
      <c r="B7733" s="1">
        <v>45569</v>
      </c>
      <c r="C7733" s="1" t="str">
        <f>"WEEK" &amp;" " &amp;  INT((DAY(Stock_Info[[#This Row],[Date]])+WEEKDAY(DATE(YEAR(Stock_Info[[#This Row],[Date]]),MONTH(Stock_Info[[#This Row],[Date]]),1))-1)/7)+1</f>
        <v>WEEK 1</v>
      </c>
      <c r="D7733" s="12">
        <v>24.38</v>
      </c>
      <c r="E7733" s="12">
        <v>24.44</v>
      </c>
      <c r="F7733" s="12">
        <v>23.87</v>
      </c>
      <c r="G7733" s="12">
        <v>24.03</v>
      </c>
      <c r="H7733" s="12">
        <v>24.083188436692936</v>
      </c>
      <c r="I7733">
        <v>2701926</v>
      </c>
      <c r="J7733">
        <v>9536</v>
      </c>
      <c r="K7733" s="12">
        <v>65070993</v>
      </c>
      <c r="L7733">
        <v>1128388</v>
      </c>
      <c r="M7733">
        <v>41.76</v>
      </c>
      <c r="N7733">
        <v>0.56999999999999995</v>
      </c>
      <c r="O7733">
        <v>-0.35</v>
      </c>
      <c r="P7733">
        <f xml:space="preserve"> IF(Stock_Info[[#This Row],[Close Price]] &gt; Stock_Info[[#This Row],[Open Price]], 1, 0)</f>
        <v>0</v>
      </c>
      <c r="Q7733" t="str">
        <f>IF(AND(Stock_Info[[#This Row],[% Deli. Qty to Traded Qty]]&gt;80,Stock_Info[[#This Row],[No. of Trades]]&lt;3000),"Unusual Day","")</f>
        <v/>
      </c>
      <c r="R7733" t="str">
        <f>IF(AND(Stock_Info[[#This Row],[Spread High-Low]] &lt; 10, Stock_Info[[#This Row],[% Deli. Qty to Traded Qty]] &gt; 90), "Good Day", "")</f>
        <v/>
      </c>
    </row>
    <row r="7734" spans="1:18">
      <c r="A7734" t="s">
        <v>70</v>
      </c>
      <c r="B7734" s="1">
        <v>45568</v>
      </c>
      <c r="C7734" s="1" t="str">
        <f>"WEEK" &amp;" " &amp;  INT((DAY(Stock_Info[[#This Row],[Date]])+WEEKDAY(DATE(YEAR(Stock_Info[[#This Row],[Date]]),MONTH(Stock_Info[[#This Row],[Date]]),1))-1)/7)+1</f>
        <v>WEEK 1</v>
      </c>
      <c r="D7734" s="12">
        <v>24.54</v>
      </c>
      <c r="E7734" s="12">
        <v>24.7</v>
      </c>
      <c r="F7734" s="12">
        <v>24.22</v>
      </c>
      <c r="G7734" s="12">
        <v>24.36</v>
      </c>
      <c r="H7734" s="12">
        <v>24.483499211896568</v>
      </c>
      <c r="I7734">
        <v>2450186</v>
      </c>
      <c r="J7734">
        <v>9786</v>
      </c>
      <c r="K7734" s="12">
        <v>59989127</v>
      </c>
      <c r="L7734">
        <v>1375840</v>
      </c>
      <c r="M7734">
        <v>56.15</v>
      </c>
      <c r="N7734">
        <v>0.48</v>
      </c>
      <c r="O7734">
        <v>-0.18</v>
      </c>
      <c r="P7734">
        <f xml:space="preserve"> IF(Stock_Info[[#This Row],[Close Price]] &gt; Stock_Info[[#This Row],[Open Price]], 1, 0)</f>
        <v>0</v>
      </c>
      <c r="Q7734" t="str">
        <f>IF(AND(Stock_Info[[#This Row],[% Deli. Qty to Traded Qty]]&gt;80,Stock_Info[[#This Row],[No. of Trades]]&lt;3000),"Unusual Day","")</f>
        <v/>
      </c>
      <c r="R7734" t="str">
        <f>IF(AND(Stock_Info[[#This Row],[Spread High-Low]] &lt; 10, Stock_Info[[#This Row],[% Deli. Qty to Traded Qty]] &gt; 90), "Good Day", "")</f>
        <v/>
      </c>
    </row>
    <row r="7735" spans="1:18">
      <c r="A7735" t="s">
        <v>70</v>
      </c>
      <c r="B7735" s="1">
        <v>45566</v>
      </c>
      <c r="C7735" s="1" t="str">
        <f>"WEEK" &amp;" " &amp;  INT((DAY(Stock_Info[[#This Row],[Date]])+WEEKDAY(DATE(YEAR(Stock_Info[[#This Row],[Date]]),MONTH(Stock_Info[[#This Row],[Date]]),1))-1)/7)+1</f>
        <v>WEEK 1</v>
      </c>
      <c r="D7735" s="12">
        <v>24.6</v>
      </c>
      <c r="E7735" s="12">
        <v>24.79</v>
      </c>
      <c r="F7735" s="12">
        <v>24.51</v>
      </c>
      <c r="G7735" s="12">
        <v>24.54</v>
      </c>
      <c r="H7735" s="12">
        <v>24.618830392772498</v>
      </c>
      <c r="I7735">
        <v>1481010</v>
      </c>
      <c r="J7735">
        <v>5832</v>
      </c>
      <c r="K7735" s="12">
        <v>36460734</v>
      </c>
      <c r="L7735">
        <v>549213</v>
      </c>
      <c r="M7735">
        <v>37.08</v>
      </c>
      <c r="N7735">
        <v>0.28000000000000003</v>
      </c>
      <c r="O7735">
        <v>-0.06</v>
      </c>
      <c r="P7735">
        <f xml:space="preserve"> IF(Stock_Info[[#This Row],[Close Price]] &gt; Stock_Info[[#This Row],[Open Price]], 1, 0)</f>
        <v>0</v>
      </c>
      <c r="Q7735" t="str">
        <f>IF(AND(Stock_Info[[#This Row],[% Deli. Qty to Traded Qty]]&gt;80,Stock_Info[[#This Row],[No. of Trades]]&lt;3000),"Unusual Day","")</f>
        <v/>
      </c>
      <c r="R7735" t="str">
        <f>IF(AND(Stock_Info[[#This Row],[Spread High-Low]] &lt; 10, Stock_Info[[#This Row],[% Deli. Qty to Traded Qty]] &gt; 90), "Good Day", "")</f>
        <v/>
      </c>
    </row>
    <row r="7736" spans="1:18">
      <c r="A7736" t="s">
        <v>70</v>
      </c>
      <c r="B7736" s="1">
        <v>45565</v>
      </c>
      <c r="C7736" s="1" t="str">
        <f>"WEEK" &amp;" " &amp;  INT((DAY(Stock_Info[[#This Row],[Date]])+WEEKDAY(DATE(YEAR(Stock_Info[[#This Row],[Date]]),MONTH(Stock_Info[[#This Row],[Date]]),1))-1)/7)+1</f>
        <v>WEEK 5</v>
      </c>
      <c r="D7736" s="12">
        <v>24.81</v>
      </c>
      <c r="E7736" s="12">
        <v>24.86</v>
      </c>
      <c r="F7736" s="12">
        <v>24.51</v>
      </c>
      <c r="G7736" s="12">
        <v>24.6</v>
      </c>
      <c r="H7736" s="12">
        <v>24.623434188655295</v>
      </c>
      <c r="I7736">
        <v>608231</v>
      </c>
      <c r="J7736">
        <v>2151</v>
      </c>
      <c r="K7736" s="12">
        <v>14976736</v>
      </c>
      <c r="L7736">
        <v>204177</v>
      </c>
      <c r="M7736">
        <v>33.57</v>
      </c>
      <c r="N7736">
        <v>0.35</v>
      </c>
      <c r="O7736">
        <v>-0.21</v>
      </c>
      <c r="P7736">
        <f xml:space="preserve"> IF(Stock_Info[[#This Row],[Close Price]] &gt; Stock_Info[[#This Row],[Open Price]], 1, 0)</f>
        <v>0</v>
      </c>
      <c r="Q7736" t="str">
        <f>IF(AND(Stock_Info[[#This Row],[% Deli. Qty to Traded Qty]]&gt;80,Stock_Info[[#This Row],[No. of Trades]]&lt;3000),"Unusual Day","")</f>
        <v/>
      </c>
      <c r="R7736" t="str">
        <f>IF(AND(Stock_Info[[#This Row],[Spread High-Low]] &lt; 10, Stock_Info[[#This Row],[% Deli. Qty to Traded Qty]] &gt; 90), "Good Day", "")</f>
        <v/>
      </c>
    </row>
    <row r="7737" spans="1:18">
      <c r="A7737" t="s">
        <v>70</v>
      </c>
      <c r="B7737" s="1">
        <v>45562</v>
      </c>
      <c r="C7737" s="1" t="str">
        <f>"WEEK" &amp;" " &amp;  INT((DAY(Stock_Info[[#This Row],[Date]])+WEEKDAY(DATE(YEAR(Stock_Info[[#This Row],[Date]]),MONTH(Stock_Info[[#This Row],[Date]]),1))-1)/7)+1</f>
        <v>WEEK 4</v>
      </c>
      <c r="D7737" s="12">
        <v>25.19</v>
      </c>
      <c r="E7737" s="12">
        <v>25.19</v>
      </c>
      <c r="F7737" s="12">
        <v>24.7</v>
      </c>
      <c r="G7737" s="12">
        <v>24.75</v>
      </c>
      <c r="H7737" s="12">
        <v>24.838442349245739</v>
      </c>
      <c r="I7737">
        <v>994549</v>
      </c>
      <c r="J7737">
        <v>2394</v>
      </c>
      <c r="K7737" s="12">
        <v>24703048</v>
      </c>
      <c r="L7737">
        <v>302048</v>
      </c>
      <c r="M7737">
        <v>30.37</v>
      </c>
      <c r="N7737">
        <v>0.49</v>
      </c>
      <c r="O7737">
        <v>-0.44</v>
      </c>
      <c r="P7737">
        <f xml:space="preserve"> IF(Stock_Info[[#This Row],[Close Price]] &gt; Stock_Info[[#This Row],[Open Price]], 1, 0)</f>
        <v>0</v>
      </c>
      <c r="Q7737" t="str">
        <f>IF(AND(Stock_Info[[#This Row],[% Deli. Qty to Traded Qty]]&gt;80,Stock_Info[[#This Row],[No. of Trades]]&lt;3000),"Unusual Day","")</f>
        <v/>
      </c>
      <c r="R7737" t="str">
        <f>IF(AND(Stock_Info[[#This Row],[Spread High-Low]] &lt; 10, Stock_Info[[#This Row],[% Deli. Qty to Traded Qty]] &gt; 90), "Good Day", "")</f>
        <v/>
      </c>
    </row>
    <row r="7738" spans="1:18">
      <c r="A7738" t="s">
        <v>70</v>
      </c>
      <c r="B7738" s="1">
        <v>45561</v>
      </c>
      <c r="C7738" s="1" t="str">
        <f>"WEEK" &amp;" " &amp;  INT((DAY(Stock_Info[[#This Row],[Date]])+WEEKDAY(DATE(YEAR(Stock_Info[[#This Row],[Date]]),MONTH(Stock_Info[[#This Row],[Date]]),1))-1)/7)+1</f>
        <v>WEEK 4</v>
      </c>
      <c r="D7738" s="12">
        <v>24.85</v>
      </c>
      <c r="E7738" s="12">
        <v>25.35</v>
      </c>
      <c r="F7738" s="12">
        <v>24.71</v>
      </c>
      <c r="G7738" s="12">
        <v>24.79</v>
      </c>
      <c r="H7738" s="12">
        <v>24.939512353161007</v>
      </c>
      <c r="I7738">
        <v>1407494</v>
      </c>
      <c r="J7738">
        <v>6198</v>
      </c>
      <c r="K7738" s="12">
        <v>35102214</v>
      </c>
      <c r="L7738">
        <v>689836</v>
      </c>
      <c r="M7738">
        <v>49.01</v>
      </c>
      <c r="N7738">
        <v>0.64</v>
      </c>
      <c r="O7738">
        <v>-0.06</v>
      </c>
      <c r="P7738">
        <f xml:space="preserve"> IF(Stock_Info[[#This Row],[Close Price]] &gt; Stock_Info[[#This Row],[Open Price]], 1, 0)</f>
        <v>0</v>
      </c>
      <c r="Q7738" t="str">
        <f>IF(AND(Stock_Info[[#This Row],[% Deli. Qty to Traded Qty]]&gt;80,Stock_Info[[#This Row],[No. of Trades]]&lt;3000),"Unusual Day","")</f>
        <v/>
      </c>
      <c r="R7738" t="str">
        <f>IF(AND(Stock_Info[[#This Row],[Spread High-Low]] &lt; 10, Stock_Info[[#This Row],[% Deli. Qty to Traded Qty]] &gt; 90), "Good Day", "")</f>
        <v/>
      </c>
    </row>
    <row r="7739" spans="1:18">
      <c r="A7739" t="s">
        <v>70</v>
      </c>
      <c r="B7739" s="1">
        <v>45560</v>
      </c>
      <c r="C7739" s="1" t="str">
        <f>"WEEK" &amp;" " &amp;  INT((DAY(Stock_Info[[#This Row],[Date]])+WEEKDAY(DATE(YEAR(Stock_Info[[#This Row],[Date]]),MONTH(Stock_Info[[#This Row],[Date]]),1))-1)/7)+1</f>
        <v>WEEK 4</v>
      </c>
      <c r="D7739" s="12">
        <v>24.99</v>
      </c>
      <c r="E7739" s="12">
        <v>25</v>
      </c>
      <c r="F7739" s="12">
        <v>24.75</v>
      </c>
      <c r="G7739" s="12">
        <v>24.85</v>
      </c>
      <c r="H7739" s="12">
        <v>24.839527693155375</v>
      </c>
      <c r="I7739">
        <v>1098015</v>
      </c>
      <c r="J7739">
        <v>5623</v>
      </c>
      <c r="K7739" s="12">
        <v>27274174</v>
      </c>
      <c r="L7739">
        <v>497447</v>
      </c>
      <c r="M7739">
        <v>45.3</v>
      </c>
      <c r="N7739">
        <v>0.25</v>
      </c>
      <c r="O7739">
        <v>-0.14000000000000001</v>
      </c>
      <c r="P7739">
        <f xml:space="preserve"> IF(Stock_Info[[#This Row],[Close Price]] &gt; Stock_Info[[#This Row],[Open Price]], 1, 0)</f>
        <v>0</v>
      </c>
      <c r="Q7739" t="str">
        <f>IF(AND(Stock_Info[[#This Row],[% Deli. Qty to Traded Qty]]&gt;80,Stock_Info[[#This Row],[No. of Trades]]&lt;3000),"Unusual Day","")</f>
        <v/>
      </c>
      <c r="R7739" t="str">
        <f>IF(AND(Stock_Info[[#This Row],[Spread High-Low]] &lt; 10, Stock_Info[[#This Row],[% Deli. Qty to Traded Qty]] &gt; 90), "Good Day", "")</f>
        <v/>
      </c>
    </row>
    <row r="7740" spans="1:18">
      <c r="A7740" t="s">
        <v>70</v>
      </c>
      <c r="B7740" s="1">
        <v>45559</v>
      </c>
      <c r="C7740" s="1" t="str">
        <f>"WEEK" &amp;" " &amp;  INT((DAY(Stock_Info[[#This Row],[Date]])+WEEKDAY(DATE(YEAR(Stock_Info[[#This Row],[Date]]),MONTH(Stock_Info[[#This Row],[Date]]),1))-1)/7)+1</f>
        <v>WEEK 4</v>
      </c>
      <c r="D7740" s="12">
        <v>25.34</v>
      </c>
      <c r="E7740" s="12">
        <v>25.43</v>
      </c>
      <c r="F7740" s="12">
        <v>24.9</v>
      </c>
      <c r="G7740" s="12">
        <v>24.96</v>
      </c>
      <c r="H7740" s="12">
        <v>25.168956309232225</v>
      </c>
      <c r="I7740">
        <v>1827869</v>
      </c>
      <c r="J7740">
        <v>6289</v>
      </c>
      <c r="K7740" s="12">
        <v>46005555</v>
      </c>
      <c r="L7740">
        <v>849838</v>
      </c>
      <c r="M7740">
        <v>46.49</v>
      </c>
      <c r="N7740">
        <v>0.53</v>
      </c>
      <c r="O7740">
        <v>-0.38</v>
      </c>
      <c r="P7740">
        <f xml:space="preserve"> IF(Stock_Info[[#This Row],[Close Price]] &gt; Stock_Info[[#This Row],[Open Price]], 1, 0)</f>
        <v>0</v>
      </c>
      <c r="Q7740" t="str">
        <f>IF(AND(Stock_Info[[#This Row],[% Deli. Qty to Traded Qty]]&gt;80,Stock_Info[[#This Row],[No. of Trades]]&lt;3000),"Unusual Day","")</f>
        <v/>
      </c>
      <c r="R7740" t="str">
        <f>IF(AND(Stock_Info[[#This Row],[Spread High-Low]] &lt; 10, Stock_Info[[#This Row],[% Deli. Qty to Traded Qty]] &gt; 90), "Good Day", "")</f>
        <v/>
      </c>
    </row>
    <row r="7741" spans="1:18">
      <c r="A7741" t="s">
        <v>70</v>
      </c>
      <c r="B7741" s="1">
        <v>45558</v>
      </c>
      <c r="C7741" s="1" t="str">
        <f>"WEEK" &amp;" " &amp;  INT((DAY(Stock_Info[[#This Row],[Date]])+WEEKDAY(DATE(YEAR(Stock_Info[[#This Row],[Date]]),MONTH(Stock_Info[[#This Row],[Date]]),1))-1)/7)+1</f>
        <v>WEEK 4</v>
      </c>
      <c r="D7741" s="12">
        <v>24.65</v>
      </c>
      <c r="E7741" s="12">
        <v>25.35</v>
      </c>
      <c r="F7741" s="12">
        <v>24.49</v>
      </c>
      <c r="G7741" s="12">
        <v>25.26</v>
      </c>
      <c r="H7741" s="12">
        <v>25.049858707740704</v>
      </c>
      <c r="I7741">
        <v>3748613</v>
      </c>
      <c r="J7741">
        <v>8178</v>
      </c>
      <c r="K7741" s="12">
        <v>93902226</v>
      </c>
      <c r="L7741">
        <v>2192251</v>
      </c>
      <c r="M7741">
        <v>58.48</v>
      </c>
      <c r="N7741">
        <v>0.86</v>
      </c>
      <c r="O7741">
        <v>0.61</v>
      </c>
      <c r="P7741">
        <f xml:space="preserve"> IF(Stock_Info[[#This Row],[Close Price]] &gt; Stock_Info[[#This Row],[Open Price]], 1, 0)</f>
        <v>1</v>
      </c>
      <c r="Q7741" t="str">
        <f>IF(AND(Stock_Info[[#This Row],[% Deli. Qty to Traded Qty]]&gt;80,Stock_Info[[#This Row],[No. of Trades]]&lt;3000),"Unusual Day","")</f>
        <v/>
      </c>
      <c r="R7741" t="str">
        <f>IF(AND(Stock_Info[[#This Row],[Spread High-Low]] &lt; 10, Stock_Info[[#This Row],[% Deli. Qty to Traded Qty]] &gt; 90), "Good Day", "")</f>
        <v/>
      </c>
    </row>
    <row r="7742" spans="1:18">
      <c r="A7742" t="s">
        <v>70</v>
      </c>
      <c r="B7742" s="1">
        <v>45555</v>
      </c>
      <c r="C7742" s="1" t="str">
        <f>"WEEK" &amp;" " &amp;  INT((DAY(Stock_Info[[#This Row],[Date]])+WEEKDAY(DATE(YEAR(Stock_Info[[#This Row],[Date]]),MONTH(Stock_Info[[#This Row],[Date]]),1))-1)/7)+1</f>
        <v>WEEK 3</v>
      </c>
      <c r="D7742" s="12">
        <v>24.6</v>
      </c>
      <c r="E7742" s="12">
        <v>24.83</v>
      </c>
      <c r="F7742" s="12">
        <v>24.49</v>
      </c>
      <c r="G7742" s="12">
        <v>24.6</v>
      </c>
      <c r="H7742" s="12">
        <v>24.702639922817447</v>
      </c>
      <c r="I7742">
        <v>1273863</v>
      </c>
      <c r="J7742">
        <v>3909</v>
      </c>
      <c r="K7742" s="12">
        <v>31467779</v>
      </c>
      <c r="L7742">
        <v>302686</v>
      </c>
      <c r="M7742">
        <v>23.76</v>
      </c>
      <c r="N7742">
        <v>0.34</v>
      </c>
      <c r="O7742">
        <v>0</v>
      </c>
      <c r="P7742">
        <f xml:space="preserve"> IF(Stock_Info[[#This Row],[Close Price]] &gt; Stock_Info[[#This Row],[Open Price]], 1, 0)</f>
        <v>0</v>
      </c>
      <c r="Q7742" t="str">
        <f>IF(AND(Stock_Info[[#This Row],[% Deli. Qty to Traded Qty]]&gt;80,Stock_Info[[#This Row],[No. of Trades]]&lt;3000),"Unusual Day","")</f>
        <v/>
      </c>
      <c r="R7742" t="str">
        <f>IF(AND(Stock_Info[[#This Row],[Spread High-Low]] &lt; 10, Stock_Info[[#This Row],[% Deli. Qty to Traded Qty]] &gt; 90), "Good Day", "")</f>
        <v/>
      </c>
    </row>
    <row r="7743" spans="1:18">
      <c r="A7743" t="s">
        <v>70</v>
      </c>
      <c r="B7743" s="1">
        <v>45554</v>
      </c>
      <c r="C7743" s="1" t="str">
        <f>"WEEK" &amp;" " &amp;  INT((DAY(Stock_Info[[#This Row],[Date]])+WEEKDAY(DATE(YEAR(Stock_Info[[#This Row],[Date]]),MONTH(Stock_Info[[#This Row],[Date]]),1))-1)/7)+1</f>
        <v>WEEK 3</v>
      </c>
      <c r="D7743" s="12">
        <v>25.07</v>
      </c>
      <c r="E7743" s="12">
        <v>25.24</v>
      </c>
      <c r="F7743" s="12">
        <v>24.43</v>
      </c>
      <c r="G7743" s="12">
        <v>24.6</v>
      </c>
      <c r="H7743" s="12">
        <v>24.672503865026552</v>
      </c>
      <c r="I7743">
        <v>1115775</v>
      </c>
      <c r="J7743">
        <v>3830</v>
      </c>
      <c r="K7743" s="12">
        <v>27528963</v>
      </c>
      <c r="L7743">
        <v>348526</v>
      </c>
      <c r="M7743">
        <v>31.24</v>
      </c>
      <c r="N7743">
        <v>0.81</v>
      </c>
      <c r="O7743">
        <v>-0.47</v>
      </c>
      <c r="P7743">
        <f xml:space="preserve"> IF(Stock_Info[[#This Row],[Close Price]] &gt; Stock_Info[[#This Row],[Open Price]], 1, 0)</f>
        <v>0</v>
      </c>
      <c r="Q7743" t="str">
        <f>IF(AND(Stock_Info[[#This Row],[% Deli. Qty to Traded Qty]]&gt;80,Stock_Info[[#This Row],[No. of Trades]]&lt;3000),"Unusual Day","")</f>
        <v/>
      </c>
      <c r="R7743" t="str">
        <f>IF(AND(Stock_Info[[#This Row],[Spread High-Low]] &lt; 10, Stock_Info[[#This Row],[% Deli. Qty to Traded Qty]] &gt; 90), "Good Day", "")</f>
        <v/>
      </c>
    </row>
    <row r="7744" spans="1:18">
      <c r="A7744" t="s">
        <v>70</v>
      </c>
      <c r="B7744" s="1">
        <v>45553</v>
      </c>
      <c r="C7744" s="1" t="str">
        <f>"WEEK" &amp;" " &amp;  INT((DAY(Stock_Info[[#This Row],[Date]])+WEEKDAY(DATE(YEAR(Stock_Info[[#This Row],[Date]]),MONTH(Stock_Info[[#This Row],[Date]]),1))-1)/7)+1</f>
        <v>WEEK 3</v>
      </c>
      <c r="D7744" s="12">
        <v>24.91</v>
      </c>
      <c r="E7744" s="12">
        <v>25.1</v>
      </c>
      <c r="F7744" s="12">
        <v>24.81</v>
      </c>
      <c r="G7744" s="12">
        <v>24.89</v>
      </c>
      <c r="H7744" s="12">
        <v>24.952530251793458</v>
      </c>
      <c r="I7744">
        <v>1339590</v>
      </c>
      <c r="J7744">
        <v>5390</v>
      </c>
      <c r="K7744" s="12">
        <v>33426160</v>
      </c>
      <c r="L7744">
        <v>739424</v>
      </c>
      <c r="M7744">
        <v>55.2</v>
      </c>
      <c r="N7744">
        <v>0.28999999999999998</v>
      </c>
      <c r="O7744">
        <v>-0.02</v>
      </c>
      <c r="P7744">
        <f xml:space="preserve"> IF(Stock_Info[[#This Row],[Close Price]] &gt; Stock_Info[[#This Row],[Open Price]], 1, 0)</f>
        <v>0</v>
      </c>
      <c r="Q7744" t="str">
        <f>IF(AND(Stock_Info[[#This Row],[% Deli. Qty to Traded Qty]]&gt;80,Stock_Info[[#This Row],[No. of Trades]]&lt;3000),"Unusual Day","")</f>
        <v/>
      </c>
      <c r="R7744" t="str">
        <f>IF(AND(Stock_Info[[#This Row],[Spread High-Low]] &lt; 10, Stock_Info[[#This Row],[% Deli. Qty to Traded Qty]] &gt; 90), "Good Day", "")</f>
        <v/>
      </c>
    </row>
    <row r="7745" spans="1:18">
      <c r="A7745" t="s">
        <v>70</v>
      </c>
      <c r="B7745" s="1">
        <v>45552</v>
      </c>
      <c r="C7745" s="1" t="str">
        <f>"WEEK" &amp;" " &amp;  INT((DAY(Stock_Info[[#This Row],[Date]])+WEEKDAY(DATE(YEAR(Stock_Info[[#This Row],[Date]]),MONTH(Stock_Info[[#This Row],[Date]]),1))-1)/7)+1</f>
        <v>WEEK 3</v>
      </c>
      <c r="D7745" s="12">
        <v>25.19</v>
      </c>
      <c r="E7745" s="12">
        <v>25.19</v>
      </c>
      <c r="F7745" s="12">
        <v>24.91</v>
      </c>
      <c r="G7745" s="12">
        <v>25.05</v>
      </c>
      <c r="H7745" s="12">
        <v>25.018382301402454</v>
      </c>
      <c r="I7745">
        <v>998678</v>
      </c>
      <c r="J7745">
        <v>2404</v>
      </c>
      <c r="K7745" s="12">
        <v>24985308</v>
      </c>
      <c r="L7745">
        <v>376766</v>
      </c>
      <c r="M7745">
        <v>37.729999999999997</v>
      </c>
      <c r="N7745">
        <v>0.28000000000000003</v>
      </c>
      <c r="O7745">
        <v>-0.14000000000000001</v>
      </c>
      <c r="P7745">
        <f xml:space="preserve"> IF(Stock_Info[[#This Row],[Close Price]] &gt; Stock_Info[[#This Row],[Open Price]], 1, 0)</f>
        <v>0</v>
      </c>
      <c r="Q7745" t="str">
        <f>IF(AND(Stock_Info[[#This Row],[% Deli. Qty to Traded Qty]]&gt;80,Stock_Info[[#This Row],[No. of Trades]]&lt;3000),"Unusual Day","")</f>
        <v/>
      </c>
      <c r="R7745" t="str">
        <f>IF(AND(Stock_Info[[#This Row],[Spread High-Low]] &lt; 10, Stock_Info[[#This Row],[% Deli. Qty to Traded Qty]] &gt; 90), "Good Day", "")</f>
        <v/>
      </c>
    </row>
    <row r="7746" spans="1:18">
      <c r="A7746" t="s">
        <v>70</v>
      </c>
      <c r="B7746" s="1">
        <v>45551</v>
      </c>
      <c r="C7746" s="1" t="str">
        <f>"WEEK" &amp;" " &amp;  INT((DAY(Stock_Info[[#This Row],[Date]])+WEEKDAY(DATE(YEAR(Stock_Info[[#This Row],[Date]]),MONTH(Stock_Info[[#This Row],[Date]]),1))-1)/7)+1</f>
        <v>WEEK 3</v>
      </c>
      <c r="D7746" s="12">
        <v>25.41</v>
      </c>
      <c r="E7746" s="12">
        <v>25.43</v>
      </c>
      <c r="F7746" s="12">
        <v>25.07</v>
      </c>
      <c r="G7746" s="12">
        <v>25.12</v>
      </c>
      <c r="H7746" s="12">
        <v>25.2362001921129</v>
      </c>
      <c r="I7746">
        <v>993166</v>
      </c>
      <c r="J7746">
        <v>2428</v>
      </c>
      <c r="K7746" s="12">
        <v>25063736</v>
      </c>
      <c r="L7746">
        <v>332372</v>
      </c>
      <c r="M7746">
        <v>33.47</v>
      </c>
      <c r="N7746">
        <v>0.36</v>
      </c>
      <c r="O7746">
        <v>-0.28999999999999998</v>
      </c>
      <c r="P7746">
        <f xml:space="preserve"> IF(Stock_Info[[#This Row],[Close Price]] &gt; Stock_Info[[#This Row],[Open Price]], 1, 0)</f>
        <v>0</v>
      </c>
      <c r="Q7746" t="str">
        <f>IF(AND(Stock_Info[[#This Row],[% Deli. Qty to Traded Qty]]&gt;80,Stock_Info[[#This Row],[No. of Trades]]&lt;3000),"Unusual Day","")</f>
        <v/>
      </c>
      <c r="R7746" t="str">
        <f>IF(AND(Stock_Info[[#This Row],[Spread High-Low]] &lt; 10, Stock_Info[[#This Row],[% Deli. Qty to Traded Qty]] &gt; 90), "Good Day", "")</f>
        <v/>
      </c>
    </row>
    <row r="7747" spans="1:18">
      <c r="A7747" t="s">
        <v>70</v>
      </c>
      <c r="B7747" s="1">
        <v>45548</v>
      </c>
      <c r="C7747" s="1" t="str">
        <f>"WEEK" &amp;" " &amp;  INT((DAY(Stock_Info[[#This Row],[Date]])+WEEKDAY(DATE(YEAR(Stock_Info[[#This Row],[Date]]),MONTH(Stock_Info[[#This Row],[Date]]),1))-1)/7)+1</f>
        <v>WEEK 2</v>
      </c>
      <c r="D7747" s="12">
        <v>25</v>
      </c>
      <c r="E7747" s="12">
        <v>25.58</v>
      </c>
      <c r="F7747" s="12">
        <v>24.94</v>
      </c>
      <c r="G7747" s="12">
        <v>25.31</v>
      </c>
      <c r="H7747" s="12">
        <v>25.256260259604549</v>
      </c>
      <c r="I7747">
        <v>2564670</v>
      </c>
      <c r="J7747">
        <v>6322</v>
      </c>
      <c r="K7747" s="12">
        <v>64773973</v>
      </c>
      <c r="L7747">
        <v>1092753</v>
      </c>
      <c r="M7747">
        <v>42.61</v>
      </c>
      <c r="N7747">
        <v>0.64</v>
      </c>
      <c r="O7747">
        <v>0.31</v>
      </c>
      <c r="P7747">
        <f xml:space="preserve"> IF(Stock_Info[[#This Row],[Close Price]] &gt; Stock_Info[[#This Row],[Open Price]], 1, 0)</f>
        <v>1</v>
      </c>
      <c r="Q7747" t="str">
        <f>IF(AND(Stock_Info[[#This Row],[% Deli. Qty to Traded Qty]]&gt;80,Stock_Info[[#This Row],[No. of Trades]]&lt;3000),"Unusual Day","")</f>
        <v/>
      </c>
      <c r="R7747" t="str">
        <f>IF(AND(Stock_Info[[#This Row],[Spread High-Low]] &lt; 10, Stock_Info[[#This Row],[% Deli. Qty to Traded Qty]] &gt; 90), "Good Day", "")</f>
        <v/>
      </c>
    </row>
    <row r="7748" spans="1:18">
      <c r="A7748" t="s">
        <v>70</v>
      </c>
      <c r="B7748" s="1">
        <v>45547</v>
      </c>
      <c r="C7748" s="1" t="str">
        <f>"WEEK" &amp;" " &amp;  INT((DAY(Stock_Info[[#This Row],[Date]])+WEEKDAY(DATE(YEAR(Stock_Info[[#This Row],[Date]]),MONTH(Stock_Info[[#This Row],[Date]]),1))-1)/7)+1</f>
        <v>WEEK 2</v>
      </c>
      <c r="D7748" s="12">
        <v>24.88</v>
      </c>
      <c r="E7748" s="12">
        <v>25</v>
      </c>
      <c r="F7748" s="12">
        <v>24.65</v>
      </c>
      <c r="G7748" s="12">
        <v>24.9</v>
      </c>
      <c r="H7748" s="12">
        <v>24.811917793077214</v>
      </c>
      <c r="I7748">
        <v>1619377</v>
      </c>
      <c r="J7748">
        <v>5876</v>
      </c>
      <c r="K7748" s="12">
        <v>40179849</v>
      </c>
      <c r="L7748">
        <v>768293</v>
      </c>
      <c r="M7748">
        <v>47.44</v>
      </c>
      <c r="N7748">
        <v>0.35</v>
      </c>
      <c r="O7748">
        <v>0.02</v>
      </c>
      <c r="P7748">
        <f xml:space="preserve"> IF(Stock_Info[[#This Row],[Close Price]] &gt; Stock_Info[[#This Row],[Open Price]], 1, 0)</f>
        <v>1</v>
      </c>
      <c r="Q7748" t="str">
        <f>IF(AND(Stock_Info[[#This Row],[% Deli. Qty to Traded Qty]]&gt;80,Stock_Info[[#This Row],[No. of Trades]]&lt;3000),"Unusual Day","")</f>
        <v/>
      </c>
      <c r="R7748" t="str">
        <f>IF(AND(Stock_Info[[#This Row],[Spread High-Low]] &lt; 10, Stock_Info[[#This Row],[% Deli. Qty to Traded Qty]] &gt; 90), "Good Day", "")</f>
        <v/>
      </c>
    </row>
    <row r="7749" spans="1:18">
      <c r="A7749" t="s">
        <v>70</v>
      </c>
      <c r="B7749" s="1">
        <v>45546</v>
      </c>
      <c r="C7749" s="1" t="str">
        <f>"WEEK" &amp;" " &amp;  INT((DAY(Stock_Info[[#This Row],[Date]])+WEEKDAY(DATE(YEAR(Stock_Info[[#This Row],[Date]]),MONTH(Stock_Info[[#This Row],[Date]]),1))-1)/7)+1</f>
        <v>WEEK 2</v>
      </c>
      <c r="D7749" s="12">
        <v>24.99</v>
      </c>
      <c r="E7749" s="12">
        <v>25.04</v>
      </c>
      <c r="F7749" s="12">
        <v>24.74</v>
      </c>
      <c r="G7749" s="12">
        <v>24.85</v>
      </c>
      <c r="H7749" s="12">
        <v>24.842017400010153</v>
      </c>
      <c r="I7749">
        <v>847011</v>
      </c>
      <c r="J7749">
        <v>2439</v>
      </c>
      <c r="K7749" s="12">
        <v>21041462</v>
      </c>
      <c r="L7749">
        <v>372556</v>
      </c>
      <c r="M7749">
        <v>43.98</v>
      </c>
      <c r="N7749">
        <v>0.3</v>
      </c>
      <c r="O7749">
        <v>-0.14000000000000001</v>
      </c>
      <c r="P7749">
        <f xml:space="preserve"> IF(Stock_Info[[#This Row],[Close Price]] &gt; Stock_Info[[#This Row],[Open Price]], 1, 0)</f>
        <v>0</v>
      </c>
      <c r="Q7749" t="str">
        <f>IF(AND(Stock_Info[[#This Row],[% Deli. Qty to Traded Qty]]&gt;80,Stock_Info[[#This Row],[No. of Trades]]&lt;3000),"Unusual Day","")</f>
        <v/>
      </c>
      <c r="R7749" t="str">
        <f>IF(AND(Stock_Info[[#This Row],[Spread High-Low]] &lt; 10, Stock_Info[[#This Row],[% Deli. Qty to Traded Qty]] &gt; 90), "Good Day", "")</f>
        <v/>
      </c>
    </row>
    <row r="7750" spans="1:18">
      <c r="A7750" t="s">
        <v>70</v>
      </c>
      <c r="B7750" s="1">
        <v>45545</v>
      </c>
      <c r="C7750" s="1" t="str">
        <f>"WEEK" &amp;" " &amp;  INT((DAY(Stock_Info[[#This Row],[Date]])+WEEKDAY(DATE(YEAR(Stock_Info[[#This Row],[Date]]),MONTH(Stock_Info[[#This Row],[Date]]),1))-1)/7)+1</f>
        <v>WEEK 2</v>
      </c>
      <c r="D7750" s="12">
        <v>24.85</v>
      </c>
      <c r="E7750" s="12">
        <v>25.1</v>
      </c>
      <c r="F7750" s="12">
        <v>24.72</v>
      </c>
      <c r="G7750" s="12">
        <v>24.84</v>
      </c>
      <c r="H7750" s="12">
        <v>24.907641311896786</v>
      </c>
      <c r="I7750">
        <v>963277</v>
      </c>
      <c r="J7750">
        <v>3005</v>
      </c>
      <c r="K7750" s="12">
        <v>23992958</v>
      </c>
      <c r="L7750">
        <v>409322</v>
      </c>
      <c r="M7750">
        <v>42.49</v>
      </c>
      <c r="N7750">
        <v>0.38</v>
      </c>
      <c r="O7750">
        <v>-0.01</v>
      </c>
      <c r="P7750">
        <f xml:space="preserve"> IF(Stock_Info[[#This Row],[Close Price]] &gt; Stock_Info[[#This Row],[Open Price]], 1, 0)</f>
        <v>0</v>
      </c>
      <c r="Q7750" t="str">
        <f>IF(AND(Stock_Info[[#This Row],[% Deli. Qty to Traded Qty]]&gt;80,Stock_Info[[#This Row],[No. of Trades]]&lt;3000),"Unusual Day","")</f>
        <v/>
      </c>
      <c r="R7750" t="str">
        <f>IF(AND(Stock_Info[[#This Row],[Spread High-Low]] &lt; 10, Stock_Info[[#This Row],[% Deli. Qty to Traded Qty]] &gt; 90), "Good Day", "")</f>
        <v/>
      </c>
    </row>
    <row r="7751" spans="1:18">
      <c r="A7751" t="s">
        <v>71</v>
      </c>
      <c r="B7751" s="1">
        <v>45910</v>
      </c>
      <c r="C7751" s="1" t="str">
        <f>"WEEK" &amp;" " &amp;  INT((DAY(Stock_Info[[#This Row],[Date]])+WEEKDAY(DATE(YEAR(Stock_Info[[#This Row],[Date]]),MONTH(Stock_Info[[#This Row],[Date]]),1))-1)/7)+1</f>
        <v>WEEK 2</v>
      </c>
      <c r="D7751" s="12">
        <v>811.2</v>
      </c>
      <c r="E7751" s="12">
        <v>824.5</v>
      </c>
      <c r="F7751" s="12">
        <v>810.2</v>
      </c>
      <c r="G7751" s="12">
        <v>818.3</v>
      </c>
      <c r="H7751" s="12">
        <v>818.73699189481636</v>
      </c>
      <c r="I7751">
        <v>489810</v>
      </c>
      <c r="J7751">
        <v>19837</v>
      </c>
      <c r="K7751" s="12">
        <v>401025566</v>
      </c>
      <c r="N7751">
        <v>14.3</v>
      </c>
      <c r="O7751">
        <v>7.1</v>
      </c>
      <c r="P7751">
        <f xml:space="preserve"> IF(Stock_Info[[#This Row],[Close Price]] &gt; Stock_Info[[#This Row],[Open Price]], 1, 0)</f>
        <v>1</v>
      </c>
      <c r="Q7751" t="str">
        <f>IF(AND(Stock_Info[[#This Row],[% Deli. Qty to Traded Qty]]&gt;80,Stock_Info[[#This Row],[No. of Trades]]&lt;3000),"Unusual Day","")</f>
        <v/>
      </c>
      <c r="R7751" t="str">
        <f>IF(AND(Stock_Info[[#This Row],[Spread High-Low]] &lt; 10, Stock_Info[[#This Row],[% Deli. Qty to Traded Qty]] &gt; 90), "Good Day", "")</f>
        <v/>
      </c>
    </row>
    <row r="7752" spans="1:18">
      <c r="A7752" t="s">
        <v>71</v>
      </c>
      <c r="B7752" s="1">
        <v>45909</v>
      </c>
      <c r="C7752" s="1" t="str">
        <f>"WEEK" &amp;" " &amp;  INT((DAY(Stock_Info[[#This Row],[Date]])+WEEKDAY(DATE(YEAR(Stock_Info[[#This Row],[Date]]),MONTH(Stock_Info[[#This Row],[Date]]),1))-1)/7)+1</f>
        <v>WEEK 2</v>
      </c>
      <c r="D7752" s="12">
        <v>810.35</v>
      </c>
      <c r="E7752" s="12">
        <v>812.45</v>
      </c>
      <c r="F7752" s="12">
        <v>805.4</v>
      </c>
      <c r="G7752" s="12">
        <v>808.95</v>
      </c>
      <c r="H7752" s="12">
        <v>808.15714352731447</v>
      </c>
      <c r="I7752">
        <v>170532</v>
      </c>
      <c r="J7752">
        <v>7778</v>
      </c>
      <c r="K7752" s="12">
        <v>137816654</v>
      </c>
      <c r="L7752">
        <v>79642</v>
      </c>
      <c r="M7752">
        <v>46.7</v>
      </c>
      <c r="N7752">
        <v>7.05</v>
      </c>
      <c r="O7752">
        <v>-1.4</v>
      </c>
      <c r="P7752">
        <f xml:space="preserve"> IF(Stock_Info[[#This Row],[Close Price]] &gt; Stock_Info[[#This Row],[Open Price]], 1, 0)</f>
        <v>0</v>
      </c>
      <c r="Q7752" t="str">
        <f>IF(AND(Stock_Info[[#This Row],[% Deli. Qty to Traded Qty]]&gt;80,Stock_Info[[#This Row],[No. of Trades]]&lt;3000),"Unusual Day","")</f>
        <v/>
      </c>
      <c r="R7752" t="str">
        <f>IF(AND(Stock_Info[[#This Row],[Spread High-Low]] &lt; 10, Stock_Info[[#This Row],[% Deli. Qty to Traded Qty]] &gt; 90), "Good Day", "")</f>
        <v/>
      </c>
    </row>
    <row r="7753" spans="1:18">
      <c r="A7753" t="s">
        <v>71</v>
      </c>
      <c r="B7753" s="1">
        <v>45908</v>
      </c>
      <c r="C7753" s="1" t="str">
        <f>"WEEK" &amp;" " &amp;  INT((DAY(Stock_Info[[#This Row],[Date]])+WEEKDAY(DATE(YEAR(Stock_Info[[#This Row],[Date]]),MONTH(Stock_Info[[#This Row],[Date]]),1))-1)/7)+1</f>
        <v>WEEK 2</v>
      </c>
      <c r="D7753" s="12">
        <v>807.1</v>
      </c>
      <c r="E7753" s="12">
        <v>813.5</v>
      </c>
      <c r="F7753" s="12">
        <v>807.1</v>
      </c>
      <c r="G7753" s="12">
        <v>809</v>
      </c>
      <c r="H7753" s="12">
        <v>810.29484971676607</v>
      </c>
      <c r="I7753">
        <v>268859</v>
      </c>
      <c r="J7753">
        <v>9784</v>
      </c>
      <c r="K7753" s="12">
        <v>217855063</v>
      </c>
      <c r="L7753">
        <v>96935</v>
      </c>
      <c r="M7753">
        <v>36.049999999999997</v>
      </c>
      <c r="N7753">
        <v>6.4</v>
      </c>
      <c r="O7753">
        <v>1.9</v>
      </c>
      <c r="P7753">
        <f xml:space="preserve"> IF(Stock_Info[[#This Row],[Close Price]] &gt; Stock_Info[[#This Row],[Open Price]], 1, 0)</f>
        <v>1</v>
      </c>
      <c r="Q7753" t="str">
        <f>IF(AND(Stock_Info[[#This Row],[% Deli. Qty to Traded Qty]]&gt;80,Stock_Info[[#This Row],[No. of Trades]]&lt;3000),"Unusual Day","")</f>
        <v/>
      </c>
      <c r="R7753" t="str">
        <f>IF(AND(Stock_Info[[#This Row],[Spread High-Low]] &lt; 10, Stock_Info[[#This Row],[% Deli. Qty to Traded Qty]] &gt; 90), "Good Day", "")</f>
        <v/>
      </c>
    </row>
    <row r="7754" spans="1:18">
      <c r="A7754" t="s">
        <v>71</v>
      </c>
      <c r="B7754" s="1">
        <v>45905</v>
      </c>
      <c r="C7754" s="1" t="str">
        <f>"WEEK" &amp;" " &amp;  INT((DAY(Stock_Info[[#This Row],[Date]])+WEEKDAY(DATE(YEAR(Stock_Info[[#This Row],[Date]]),MONTH(Stock_Info[[#This Row],[Date]]),1))-1)/7)+1</f>
        <v>WEEK 1</v>
      </c>
      <c r="D7754" s="12">
        <v>811.9</v>
      </c>
      <c r="E7754" s="12">
        <v>812.2</v>
      </c>
      <c r="F7754" s="12">
        <v>803.6</v>
      </c>
      <c r="G7754" s="12">
        <v>806.95</v>
      </c>
      <c r="H7754" s="12">
        <v>808.0604672014581</v>
      </c>
      <c r="I7754">
        <v>272131</v>
      </c>
      <c r="J7754">
        <v>5358</v>
      </c>
      <c r="K7754" s="12">
        <v>219898303</v>
      </c>
      <c r="L7754">
        <v>196664</v>
      </c>
      <c r="M7754">
        <v>72.27</v>
      </c>
      <c r="N7754">
        <v>8.6</v>
      </c>
      <c r="O7754">
        <v>-4.95</v>
      </c>
      <c r="P7754">
        <f xml:space="preserve"> IF(Stock_Info[[#This Row],[Close Price]] &gt; Stock_Info[[#This Row],[Open Price]], 1, 0)</f>
        <v>0</v>
      </c>
      <c r="Q7754" t="str">
        <f>IF(AND(Stock_Info[[#This Row],[% Deli. Qty to Traded Qty]]&gt;80,Stock_Info[[#This Row],[No. of Trades]]&lt;3000),"Unusual Day","")</f>
        <v/>
      </c>
      <c r="R7754" t="str">
        <f>IF(AND(Stock_Info[[#This Row],[Spread High-Low]] &lt; 10, Stock_Info[[#This Row],[% Deli. Qty to Traded Qty]] &gt; 90), "Good Day", "")</f>
        <v/>
      </c>
    </row>
    <row r="7755" spans="1:18">
      <c r="A7755" t="s">
        <v>71</v>
      </c>
      <c r="B7755" s="1">
        <v>45904</v>
      </c>
      <c r="C7755" s="1" t="str">
        <f>"WEEK" &amp;" " &amp;  INT((DAY(Stock_Info[[#This Row],[Date]])+WEEKDAY(DATE(YEAR(Stock_Info[[#This Row],[Date]]),MONTH(Stock_Info[[#This Row],[Date]]),1))-1)/7)+1</f>
        <v>WEEK 1</v>
      </c>
      <c r="D7755" s="12">
        <v>816.75</v>
      </c>
      <c r="E7755" s="12">
        <v>816.75</v>
      </c>
      <c r="F7755" s="12">
        <v>807.85</v>
      </c>
      <c r="G7755" s="12">
        <v>809.35</v>
      </c>
      <c r="H7755" s="12">
        <v>810.13120980655492</v>
      </c>
      <c r="I7755">
        <v>619504</v>
      </c>
      <c r="J7755">
        <v>21762</v>
      </c>
      <c r="K7755" s="12">
        <v>501879525</v>
      </c>
      <c r="L7755">
        <v>164519</v>
      </c>
      <c r="M7755">
        <v>26.56</v>
      </c>
      <c r="N7755">
        <v>8.9</v>
      </c>
      <c r="O7755">
        <v>-7.4</v>
      </c>
      <c r="P7755">
        <f xml:space="preserve"> IF(Stock_Info[[#This Row],[Close Price]] &gt; Stock_Info[[#This Row],[Open Price]], 1, 0)</f>
        <v>0</v>
      </c>
      <c r="Q7755" t="str">
        <f>IF(AND(Stock_Info[[#This Row],[% Deli. Qty to Traded Qty]]&gt;80,Stock_Info[[#This Row],[No. of Trades]]&lt;3000),"Unusual Day","")</f>
        <v/>
      </c>
      <c r="R7755" t="str">
        <f>IF(AND(Stock_Info[[#This Row],[Spread High-Low]] &lt; 10, Stock_Info[[#This Row],[% Deli. Qty to Traded Qty]] &gt; 90), "Good Day", "")</f>
        <v/>
      </c>
    </row>
    <row r="7756" spans="1:18">
      <c r="A7756" t="s">
        <v>71</v>
      </c>
      <c r="B7756" s="1">
        <v>45903</v>
      </c>
      <c r="C7756" s="1" t="str">
        <f>"WEEK" &amp;" " &amp;  INT((DAY(Stock_Info[[#This Row],[Date]])+WEEKDAY(DATE(YEAR(Stock_Info[[#This Row],[Date]]),MONTH(Stock_Info[[#This Row],[Date]]),1))-1)/7)+1</f>
        <v>WEEK 1</v>
      </c>
      <c r="D7756" s="12">
        <v>805</v>
      </c>
      <c r="E7756" s="12">
        <v>813.2</v>
      </c>
      <c r="F7756" s="12">
        <v>803.1</v>
      </c>
      <c r="G7756" s="12">
        <v>812.15</v>
      </c>
      <c r="H7756" s="12">
        <v>810.06243943475988</v>
      </c>
      <c r="I7756">
        <v>187814</v>
      </c>
      <c r="J7756">
        <v>9977</v>
      </c>
      <c r="K7756" s="12">
        <v>152141067</v>
      </c>
      <c r="L7756">
        <v>90066</v>
      </c>
      <c r="M7756">
        <v>47.95</v>
      </c>
      <c r="N7756">
        <v>10.1</v>
      </c>
      <c r="O7756">
        <v>7.15</v>
      </c>
      <c r="P7756">
        <f xml:space="preserve"> IF(Stock_Info[[#This Row],[Close Price]] &gt; Stock_Info[[#This Row],[Open Price]], 1, 0)</f>
        <v>1</v>
      </c>
      <c r="Q7756" t="str">
        <f>IF(AND(Stock_Info[[#This Row],[% Deli. Qty to Traded Qty]]&gt;80,Stock_Info[[#This Row],[No. of Trades]]&lt;3000),"Unusual Day","")</f>
        <v/>
      </c>
      <c r="R7756" t="str">
        <f>IF(AND(Stock_Info[[#This Row],[Spread High-Low]] &lt; 10, Stock_Info[[#This Row],[% Deli. Qty to Traded Qty]] &gt; 90), "Good Day", "")</f>
        <v/>
      </c>
    </row>
    <row r="7757" spans="1:18">
      <c r="A7757" t="s">
        <v>71</v>
      </c>
      <c r="B7757" s="1">
        <v>45902</v>
      </c>
      <c r="C7757" s="1" t="str">
        <f>"WEEK" &amp;" " &amp;  INT((DAY(Stock_Info[[#This Row],[Date]])+WEEKDAY(DATE(YEAR(Stock_Info[[#This Row],[Date]]),MONTH(Stock_Info[[#This Row],[Date]]),1))-1)/7)+1</f>
        <v>WEEK 1</v>
      </c>
      <c r="D7757" s="12">
        <v>809.9</v>
      </c>
      <c r="E7757" s="12">
        <v>810.5</v>
      </c>
      <c r="F7757" s="12">
        <v>802.9</v>
      </c>
      <c r="G7757" s="12">
        <v>803.95</v>
      </c>
      <c r="H7757" s="12">
        <v>806.63549289621164</v>
      </c>
      <c r="I7757">
        <v>119021</v>
      </c>
      <c r="J7757">
        <v>4689</v>
      </c>
      <c r="K7757" s="12">
        <v>96006563</v>
      </c>
      <c r="L7757">
        <v>55052</v>
      </c>
      <c r="M7757">
        <v>46.25</v>
      </c>
      <c r="N7757">
        <v>7.6</v>
      </c>
      <c r="O7757">
        <v>-5.95</v>
      </c>
      <c r="P7757">
        <f xml:space="preserve"> IF(Stock_Info[[#This Row],[Close Price]] &gt; Stock_Info[[#This Row],[Open Price]], 1, 0)</f>
        <v>0</v>
      </c>
      <c r="Q7757" t="str">
        <f>IF(AND(Stock_Info[[#This Row],[% Deli. Qty to Traded Qty]]&gt;80,Stock_Info[[#This Row],[No. of Trades]]&lt;3000),"Unusual Day","")</f>
        <v/>
      </c>
      <c r="R7757" t="str">
        <f>IF(AND(Stock_Info[[#This Row],[Spread High-Low]] &lt; 10, Stock_Info[[#This Row],[% Deli. Qty to Traded Qty]] &gt; 90), "Good Day", "")</f>
        <v/>
      </c>
    </row>
    <row r="7758" spans="1:18">
      <c r="A7758" t="s">
        <v>71</v>
      </c>
      <c r="B7758" s="1">
        <v>45901</v>
      </c>
      <c r="C7758" s="1" t="str">
        <f>"WEEK" &amp;" " &amp;  INT((DAY(Stock_Info[[#This Row],[Date]])+WEEKDAY(DATE(YEAR(Stock_Info[[#This Row],[Date]]),MONTH(Stock_Info[[#This Row],[Date]]),1))-1)/7)+1</f>
        <v>WEEK 1</v>
      </c>
      <c r="D7758" s="12">
        <v>802.65</v>
      </c>
      <c r="E7758" s="12">
        <v>808.25</v>
      </c>
      <c r="F7758" s="12">
        <v>802.65</v>
      </c>
      <c r="G7758" s="12">
        <v>805.9</v>
      </c>
      <c r="H7758" s="12">
        <v>805.28388298455138</v>
      </c>
      <c r="I7758">
        <v>164286</v>
      </c>
      <c r="J7758">
        <v>5990</v>
      </c>
      <c r="K7758" s="12">
        <v>132296868</v>
      </c>
      <c r="L7758">
        <v>82041</v>
      </c>
      <c r="M7758">
        <v>49.94</v>
      </c>
      <c r="N7758">
        <v>5.6</v>
      </c>
      <c r="O7758">
        <v>3.25</v>
      </c>
      <c r="P7758">
        <f xml:space="preserve"> IF(Stock_Info[[#This Row],[Close Price]] &gt; Stock_Info[[#This Row],[Open Price]], 1, 0)</f>
        <v>1</v>
      </c>
      <c r="Q7758" t="str">
        <f>IF(AND(Stock_Info[[#This Row],[% Deli. Qty to Traded Qty]]&gt;80,Stock_Info[[#This Row],[No. of Trades]]&lt;3000),"Unusual Day","")</f>
        <v/>
      </c>
      <c r="R7758" t="str">
        <f>IF(AND(Stock_Info[[#This Row],[Spread High-Low]] &lt; 10, Stock_Info[[#This Row],[% Deli. Qty to Traded Qty]] &gt; 90), "Good Day", "")</f>
        <v/>
      </c>
    </row>
    <row r="7759" spans="1:18">
      <c r="A7759" t="s">
        <v>71</v>
      </c>
      <c r="B7759" s="1">
        <v>45898</v>
      </c>
      <c r="C7759" s="1" t="str">
        <f>"WEEK" &amp;" " &amp;  INT((DAY(Stock_Info[[#This Row],[Date]])+WEEKDAY(DATE(YEAR(Stock_Info[[#This Row],[Date]]),MONTH(Stock_Info[[#This Row],[Date]]),1))-1)/7)+1</f>
        <v>WEEK 5</v>
      </c>
      <c r="D7759" s="12">
        <v>802</v>
      </c>
      <c r="E7759" s="12">
        <v>807</v>
      </c>
      <c r="F7759" s="12">
        <v>798.6</v>
      </c>
      <c r="G7759" s="12">
        <v>802.35</v>
      </c>
      <c r="H7759" s="12">
        <v>804.2238125969975</v>
      </c>
      <c r="I7759">
        <v>520632</v>
      </c>
      <c r="J7759">
        <v>10024</v>
      </c>
      <c r="K7759" s="12">
        <v>418704652</v>
      </c>
      <c r="L7759">
        <v>384847</v>
      </c>
      <c r="M7759">
        <v>73.92</v>
      </c>
      <c r="N7759">
        <v>8.4</v>
      </c>
      <c r="O7759">
        <v>0.35</v>
      </c>
      <c r="P7759">
        <f xml:space="preserve"> IF(Stock_Info[[#This Row],[Close Price]] &gt; Stock_Info[[#This Row],[Open Price]], 1, 0)</f>
        <v>1</v>
      </c>
      <c r="Q7759" t="str">
        <f>IF(AND(Stock_Info[[#This Row],[% Deli. Qty to Traded Qty]]&gt;80,Stock_Info[[#This Row],[No. of Trades]]&lt;3000),"Unusual Day","")</f>
        <v/>
      </c>
      <c r="R7759" t="str">
        <f>IF(AND(Stock_Info[[#This Row],[Spread High-Low]] &lt; 10, Stock_Info[[#This Row],[% Deli. Qty to Traded Qty]] &gt; 90), "Good Day", "")</f>
        <v/>
      </c>
    </row>
    <row r="7760" spans="1:18">
      <c r="A7760" t="s">
        <v>71</v>
      </c>
      <c r="B7760" s="1">
        <v>45897</v>
      </c>
      <c r="C7760" s="1" t="str">
        <f>"WEEK" &amp;" " &amp;  INT((DAY(Stock_Info[[#This Row],[Date]])+WEEKDAY(DATE(YEAR(Stock_Info[[#This Row],[Date]]),MONTH(Stock_Info[[#This Row],[Date]]),1))-1)/7)+1</f>
        <v>WEEK 5</v>
      </c>
      <c r="D7760" s="12">
        <v>807.8</v>
      </c>
      <c r="E7760" s="12">
        <v>810.6</v>
      </c>
      <c r="F7760" s="12">
        <v>800.7</v>
      </c>
      <c r="G7760" s="12">
        <v>802.05</v>
      </c>
      <c r="H7760" s="12">
        <v>806.65935548951711</v>
      </c>
      <c r="I7760">
        <v>146716</v>
      </c>
      <c r="J7760">
        <v>8173</v>
      </c>
      <c r="K7760" s="12">
        <v>118349834</v>
      </c>
      <c r="L7760">
        <v>75129</v>
      </c>
      <c r="M7760">
        <v>51.21</v>
      </c>
      <c r="N7760">
        <v>9.9</v>
      </c>
      <c r="O7760">
        <v>-5.75</v>
      </c>
      <c r="P7760">
        <f xml:space="preserve"> IF(Stock_Info[[#This Row],[Close Price]] &gt; Stock_Info[[#This Row],[Open Price]], 1, 0)</f>
        <v>0</v>
      </c>
      <c r="Q7760" t="str">
        <f>IF(AND(Stock_Info[[#This Row],[% Deli. Qty to Traded Qty]]&gt;80,Stock_Info[[#This Row],[No. of Trades]]&lt;3000),"Unusual Day","")</f>
        <v/>
      </c>
      <c r="R7760" t="str">
        <f>IF(AND(Stock_Info[[#This Row],[Spread High-Low]] &lt; 10, Stock_Info[[#This Row],[% Deli. Qty to Traded Qty]] &gt; 90), "Good Day", "")</f>
        <v/>
      </c>
    </row>
    <row r="7761" spans="1:18">
      <c r="A7761" t="s">
        <v>71</v>
      </c>
      <c r="B7761" s="1">
        <v>45895</v>
      </c>
      <c r="C7761" s="1" t="str">
        <f>"WEEK" &amp;" " &amp;  INT((DAY(Stock_Info[[#This Row],[Date]])+WEEKDAY(DATE(YEAR(Stock_Info[[#This Row],[Date]]),MONTH(Stock_Info[[#This Row],[Date]]),1))-1)/7)+1</f>
        <v>WEEK 5</v>
      </c>
      <c r="D7761" s="12">
        <v>815.8</v>
      </c>
      <c r="E7761" s="12">
        <v>815.8</v>
      </c>
      <c r="F7761" s="12">
        <v>806.55</v>
      </c>
      <c r="G7761" s="12">
        <v>807.8</v>
      </c>
      <c r="H7761" s="12">
        <v>810.49022387784453</v>
      </c>
      <c r="I7761">
        <v>677825</v>
      </c>
      <c r="J7761">
        <v>22683</v>
      </c>
      <c r="K7761" s="12">
        <v>549370536</v>
      </c>
      <c r="L7761">
        <v>65530</v>
      </c>
      <c r="M7761">
        <v>9.67</v>
      </c>
      <c r="N7761">
        <v>9.25</v>
      </c>
      <c r="O7761">
        <v>-8</v>
      </c>
      <c r="P7761">
        <f xml:space="preserve"> IF(Stock_Info[[#This Row],[Close Price]] &gt; Stock_Info[[#This Row],[Open Price]], 1, 0)</f>
        <v>0</v>
      </c>
      <c r="Q7761" t="str">
        <f>IF(AND(Stock_Info[[#This Row],[% Deli. Qty to Traded Qty]]&gt;80,Stock_Info[[#This Row],[No. of Trades]]&lt;3000),"Unusual Day","")</f>
        <v/>
      </c>
      <c r="R7761" t="str">
        <f>IF(AND(Stock_Info[[#This Row],[Spread High-Low]] &lt; 10, Stock_Info[[#This Row],[% Deli. Qty to Traded Qty]] &gt; 90), "Good Day", "")</f>
        <v/>
      </c>
    </row>
    <row r="7762" spans="1:18">
      <c r="A7762" t="s">
        <v>71</v>
      </c>
      <c r="B7762" s="1">
        <v>45894</v>
      </c>
      <c r="C7762" s="1" t="str">
        <f>"WEEK" &amp;" " &amp;  INT((DAY(Stock_Info[[#This Row],[Date]])+WEEKDAY(DATE(YEAR(Stock_Info[[#This Row],[Date]]),MONTH(Stock_Info[[#This Row],[Date]]),1))-1)/7)+1</f>
        <v>WEEK 5</v>
      </c>
      <c r="D7762" s="12">
        <v>817</v>
      </c>
      <c r="E7762" s="12">
        <v>820.45</v>
      </c>
      <c r="F7762" s="12">
        <v>814</v>
      </c>
      <c r="G7762" s="12">
        <v>815.5</v>
      </c>
      <c r="H7762" s="12">
        <v>816.7762108872696</v>
      </c>
      <c r="I7762">
        <v>373280</v>
      </c>
      <c r="J7762">
        <v>9475</v>
      </c>
      <c r="K7762" s="12">
        <v>304886224</v>
      </c>
      <c r="L7762">
        <v>214275</v>
      </c>
      <c r="M7762">
        <v>57.4</v>
      </c>
      <c r="N7762">
        <v>6.45</v>
      </c>
      <c r="O7762">
        <v>-1.5</v>
      </c>
      <c r="P7762">
        <f xml:space="preserve"> IF(Stock_Info[[#This Row],[Close Price]] &gt; Stock_Info[[#This Row],[Open Price]], 1, 0)</f>
        <v>0</v>
      </c>
      <c r="Q7762" t="str">
        <f>IF(AND(Stock_Info[[#This Row],[% Deli. Qty to Traded Qty]]&gt;80,Stock_Info[[#This Row],[No. of Trades]]&lt;3000),"Unusual Day","")</f>
        <v/>
      </c>
      <c r="R7762" t="str">
        <f>IF(AND(Stock_Info[[#This Row],[Spread High-Low]] &lt; 10, Stock_Info[[#This Row],[% Deli. Qty to Traded Qty]] &gt; 90), "Good Day", "")</f>
        <v/>
      </c>
    </row>
    <row r="7763" spans="1:18">
      <c r="A7763" t="s">
        <v>71</v>
      </c>
      <c r="B7763" s="1">
        <v>45891</v>
      </c>
      <c r="C7763" s="1" t="str">
        <f>"WEEK" &amp;" " &amp;  INT((DAY(Stock_Info[[#This Row],[Date]])+WEEKDAY(DATE(YEAR(Stock_Info[[#This Row],[Date]]),MONTH(Stock_Info[[#This Row],[Date]]),1))-1)/7)+1</f>
        <v>WEEK 4</v>
      </c>
      <c r="D7763" s="12">
        <v>825.5</v>
      </c>
      <c r="E7763" s="12">
        <v>825.95</v>
      </c>
      <c r="F7763" s="12">
        <v>815.55</v>
      </c>
      <c r="G7763" s="12">
        <v>816.1</v>
      </c>
      <c r="H7763" s="12">
        <v>819.71062958646974</v>
      </c>
      <c r="I7763">
        <v>158755</v>
      </c>
      <c r="J7763">
        <v>6332</v>
      </c>
      <c r="K7763" s="12">
        <v>130133161</v>
      </c>
      <c r="L7763">
        <v>73935</v>
      </c>
      <c r="M7763">
        <v>46.57</v>
      </c>
      <c r="N7763">
        <v>10.4</v>
      </c>
      <c r="O7763">
        <v>-9.4</v>
      </c>
      <c r="P7763">
        <f xml:space="preserve"> IF(Stock_Info[[#This Row],[Close Price]] &gt; Stock_Info[[#This Row],[Open Price]], 1, 0)</f>
        <v>0</v>
      </c>
      <c r="Q7763" t="str">
        <f>IF(AND(Stock_Info[[#This Row],[% Deli. Qty to Traded Qty]]&gt;80,Stock_Info[[#This Row],[No. of Trades]]&lt;3000),"Unusual Day","")</f>
        <v/>
      </c>
      <c r="R7763" t="str">
        <f>IF(AND(Stock_Info[[#This Row],[Spread High-Low]] &lt; 10, Stock_Info[[#This Row],[% Deli. Qty to Traded Qty]] &gt; 90), "Good Day", "")</f>
        <v/>
      </c>
    </row>
    <row r="7764" spans="1:18">
      <c r="A7764" t="s">
        <v>71</v>
      </c>
      <c r="B7764" s="1">
        <v>45890</v>
      </c>
      <c r="C7764" s="1" t="str">
        <f>"WEEK" &amp;" " &amp;  INT((DAY(Stock_Info[[#This Row],[Date]])+WEEKDAY(DATE(YEAR(Stock_Info[[#This Row],[Date]]),MONTH(Stock_Info[[#This Row],[Date]]),1))-1)/7)+1</f>
        <v>WEEK 4</v>
      </c>
      <c r="D7764" s="12">
        <v>828.8</v>
      </c>
      <c r="E7764" s="12">
        <v>833.45</v>
      </c>
      <c r="F7764" s="12">
        <v>824.5</v>
      </c>
      <c r="G7764" s="12">
        <v>825.55</v>
      </c>
      <c r="H7764" s="12">
        <v>829.18331723073823</v>
      </c>
      <c r="I7764">
        <v>138694</v>
      </c>
      <c r="J7764">
        <v>5868</v>
      </c>
      <c r="K7764" s="12">
        <v>115002751</v>
      </c>
      <c r="L7764">
        <v>60602</v>
      </c>
      <c r="M7764">
        <v>43.69</v>
      </c>
      <c r="N7764">
        <v>8.9499999999999993</v>
      </c>
      <c r="O7764">
        <v>-3.25</v>
      </c>
      <c r="P7764">
        <f xml:space="preserve"> IF(Stock_Info[[#This Row],[Close Price]] &gt; Stock_Info[[#This Row],[Open Price]], 1, 0)</f>
        <v>0</v>
      </c>
      <c r="Q7764" t="str">
        <f>IF(AND(Stock_Info[[#This Row],[% Deli. Qty to Traded Qty]]&gt;80,Stock_Info[[#This Row],[No. of Trades]]&lt;3000),"Unusual Day","")</f>
        <v/>
      </c>
      <c r="R7764" t="str">
        <f>IF(AND(Stock_Info[[#This Row],[Spread High-Low]] &lt; 10, Stock_Info[[#This Row],[% Deli. Qty to Traded Qty]] &gt; 90), "Good Day", "")</f>
        <v/>
      </c>
    </row>
    <row r="7765" spans="1:18">
      <c r="A7765" t="s">
        <v>71</v>
      </c>
      <c r="B7765" s="1">
        <v>45889</v>
      </c>
      <c r="C7765" s="1" t="str">
        <f>"WEEK" &amp;" " &amp;  INT((DAY(Stock_Info[[#This Row],[Date]])+WEEKDAY(DATE(YEAR(Stock_Info[[#This Row],[Date]]),MONTH(Stock_Info[[#This Row],[Date]]),1))-1)/7)+1</f>
        <v>WEEK 4</v>
      </c>
      <c r="D7765" s="12">
        <v>829.8</v>
      </c>
      <c r="E7765" s="12">
        <v>831.5</v>
      </c>
      <c r="F7765" s="12">
        <v>826.95</v>
      </c>
      <c r="G7765" s="12">
        <v>828.8</v>
      </c>
      <c r="H7765" s="12">
        <v>829.34736640245467</v>
      </c>
      <c r="I7765">
        <v>156440</v>
      </c>
      <c r="J7765">
        <v>5436</v>
      </c>
      <c r="K7765" s="12">
        <v>129743102</v>
      </c>
      <c r="L7765">
        <v>81440</v>
      </c>
      <c r="M7765">
        <v>52.06</v>
      </c>
      <c r="N7765">
        <v>4.55</v>
      </c>
      <c r="O7765">
        <v>-1</v>
      </c>
      <c r="P7765">
        <f xml:space="preserve"> IF(Stock_Info[[#This Row],[Close Price]] &gt; Stock_Info[[#This Row],[Open Price]], 1, 0)</f>
        <v>0</v>
      </c>
      <c r="Q7765" t="str">
        <f>IF(AND(Stock_Info[[#This Row],[% Deli. Qty to Traded Qty]]&gt;80,Stock_Info[[#This Row],[No. of Trades]]&lt;3000),"Unusual Day","")</f>
        <v/>
      </c>
      <c r="R7765" t="str">
        <f>IF(AND(Stock_Info[[#This Row],[Spread High-Low]] &lt; 10, Stock_Info[[#This Row],[% Deli. Qty to Traded Qty]] &gt; 90), "Good Day", "")</f>
        <v/>
      </c>
    </row>
    <row r="7766" spans="1:18">
      <c r="A7766" t="s">
        <v>71</v>
      </c>
      <c r="B7766" s="1">
        <v>45888</v>
      </c>
      <c r="C7766" s="1" t="str">
        <f>"WEEK" &amp;" " &amp;  INT((DAY(Stock_Info[[#This Row],[Date]])+WEEKDAY(DATE(YEAR(Stock_Info[[#This Row],[Date]]),MONTH(Stock_Info[[#This Row],[Date]]),1))-1)/7)+1</f>
        <v>WEEK 4</v>
      </c>
      <c r="D7766" s="12">
        <v>827.65</v>
      </c>
      <c r="E7766" s="12">
        <v>831.25</v>
      </c>
      <c r="F7766" s="12">
        <v>825.85</v>
      </c>
      <c r="G7766" s="12">
        <v>830.35</v>
      </c>
      <c r="H7766" s="12">
        <v>829.04340051230008</v>
      </c>
      <c r="I7766">
        <v>289674</v>
      </c>
      <c r="J7766">
        <v>10692</v>
      </c>
      <c r="K7766" s="12">
        <v>240152318</v>
      </c>
      <c r="L7766">
        <v>91359</v>
      </c>
      <c r="M7766">
        <v>31.54</v>
      </c>
      <c r="N7766">
        <v>5.4</v>
      </c>
      <c r="O7766">
        <v>2.7</v>
      </c>
      <c r="P7766">
        <f xml:space="preserve"> IF(Stock_Info[[#This Row],[Close Price]] &gt; Stock_Info[[#This Row],[Open Price]], 1, 0)</f>
        <v>1</v>
      </c>
      <c r="Q7766" t="str">
        <f>IF(AND(Stock_Info[[#This Row],[% Deli. Qty to Traded Qty]]&gt;80,Stock_Info[[#This Row],[No. of Trades]]&lt;3000),"Unusual Day","")</f>
        <v/>
      </c>
      <c r="R7766" t="str">
        <f>IF(AND(Stock_Info[[#This Row],[Spread High-Low]] &lt; 10, Stock_Info[[#This Row],[% Deli. Qty to Traded Qty]] &gt; 90), "Good Day", "")</f>
        <v/>
      </c>
    </row>
    <row r="7767" spans="1:18">
      <c r="A7767" t="s">
        <v>71</v>
      </c>
      <c r="B7767" s="1">
        <v>45887</v>
      </c>
      <c r="C7767" s="1" t="str">
        <f>"WEEK" &amp;" " &amp;  INT((DAY(Stock_Info[[#This Row],[Date]])+WEEKDAY(DATE(YEAR(Stock_Info[[#This Row],[Date]]),MONTH(Stock_Info[[#This Row],[Date]]),1))-1)/7)+1</f>
        <v>WEEK 4</v>
      </c>
      <c r="D7767" s="12">
        <v>831.35</v>
      </c>
      <c r="E7767" s="12">
        <v>835.2</v>
      </c>
      <c r="F7767" s="12">
        <v>825.3</v>
      </c>
      <c r="G7767" s="12">
        <v>827</v>
      </c>
      <c r="H7767" s="12">
        <v>829.97841325492232</v>
      </c>
      <c r="I7767">
        <v>435823</v>
      </c>
      <c r="J7767">
        <v>14516</v>
      </c>
      <c r="K7767" s="12">
        <v>361723682</v>
      </c>
      <c r="L7767">
        <v>243693</v>
      </c>
      <c r="M7767">
        <v>55.92</v>
      </c>
      <c r="N7767">
        <v>9.9</v>
      </c>
      <c r="O7767">
        <v>-4.3499999999999996</v>
      </c>
      <c r="P7767">
        <f xml:space="preserve"> IF(Stock_Info[[#This Row],[Close Price]] &gt; Stock_Info[[#This Row],[Open Price]], 1, 0)</f>
        <v>0</v>
      </c>
      <c r="Q7767" t="str">
        <f>IF(AND(Stock_Info[[#This Row],[% Deli. Qty to Traded Qty]]&gt;80,Stock_Info[[#This Row],[No. of Trades]]&lt;3000),"Unusual Day","")</f>
        <v/>
      </c>
      <c r="R7767" t="str">
        <f>IF(AND(Stock_Info[[#This Row],[Spread High-Low]] &lt; 10, Stock_Info[[#This Row],[% Deli. Qty to Traded Qty]] &gt; 90), "Good Day", "")</f>
        <v/>
      </c>
    </row>
    <row r="7768" spans="1:18">
      <c r="A7768" t="s">
        <v>71</v>
      </c>
      <c r="B7768" s="1">
        <v>45883</v>
      </c>
      <c r="C7768" s="1" t="str">
        <f>"WEEK" &amp;" " &amp;  INT((DAY(Stock_Info[[#This Row],[Date]])+WEEKDAY(DATE(YEAR(Stock_Info[[#This Row],[Date]]),MONTH(Stock_Info[[#This Row],[Date]]),1))-1)/7)+1</f>
        <v>WEEK 3</v>
      </c>
      <c r="D7768" s="12">
        <v>821.85</v>
      </c>
      <c r="E7768" s="12">
        <v>828</v>
      </c>
      <c r="F7768" s="12">
        <v>819.2</v>
      </c>
      <c r="G7768" s="12">
        <v>826.7</v>
      </c>
      <c r="H7768" s="12">
        <v>826.03717725540798</v>
      </c>
      <c r="I7768">
        <v>492882</v>
      </c>
      <c r="J7768">
        <v>13282</v>
      </c>
      <c r="K7768" s="12">
        <v>407138856</v>
      </c>
      <c r="L7768">
        <v>270215</v>
      </c>
      <c r="M7768">
        <v>54.82</v>
      </c>
      <c r="N7768">
        <v>8.8000000000000007</v>
      </c>
      <c r="O7768">
        <v>4.8499999999999996</v>
      </c>
      <c r="P7768">
        <f xml:space="preserve"> IF(Stock_Info[[#This Row],[Close Price]] &gt; Stock_Info[[#This Row],[Open Price]], 1, 0)</f>
        <v>1</v>
      </c>
      <c r="Q7768" t="str">
        <f>IF(AND(Stock_Info[[#This Row],[% Deli. Qty to Traded Qty]]&gt;80,Stock_Info[[#This Row],[No. of Trades]]&lt;3000),"Unusual Day","")</f>
        <v/>
      </c>
      <c r="R7768" t="str">
        <f>IF(AND(Stock_Info[[#This Row],[Spread High-Low]] &lt; 10, Stock_Info[[#This Row],[% Deli. Qty to Traded Qty]] &gt; 90), "Good Day", "")</f>
        <v/>
      </c>
    </row>
    <row r="7769" spans="1:18">
      <c r="A7769" t="s">
        <v>71</v>
      </c>
      <c r="B7769" s="1">
        <v>45882</v>
      </c>
      <c r="C7769" s="1" t="str">
        <f>"WEEK" &amp;" " &amp;  INT((DAY(Stock_Info[[#This Row],[Date]])+WEEKDAY(DATE(YEAR(Stock_Info[[#This Row],[Date]]),MONTH(Stock_Info[[#This Row],[Date]]),1))-1)/7)+1</f>
        <v>WEEK 3</v>
      </c>
      <c r="D7769" s="12">
        <v>823.45</v>
      </c>
      <c r="E7769" s="12">
        <v>824.9</v>
      </c>
      <c r="F7769" s="12">
        <v>820.55</v>
      </c>
      <c r="G7769" s="12">
        <v>822.15</v>
      </c>
      <c r="H7769" s="12">
        <v>822.39568742827726</v>
      </c>
      <c r="I7769">
        <v>847012</v>
      </c>
      <c r="J7769">
        <v>8492</v>
      </c>
      <c r="K7769" s="12">
        <v>696579016</v>
      </c>
      <c r="L7769">
        <v>703330</v>
      </c>
      <c r="M7769">
        <v>83.04</v>
      </c>
      <c r="N7769">
        <v>4.3499999999999996</v>
      </c>
      <c r="O7769">
        <v>-1.3</v>
      </c>
      <c r="P7769">
        <f xml:space="preserve"> IF(Stock_Info[[#This Row],[Close Price]] &gt; Stock_Info[[#This Row],[Open Price]], 1, 0)</f>
        <v>0</v>
      </c>
      <c r="Q7769" t="str">
        <f>IF(AND(Stock_Info[[#This Row],[% Deli. Qty to Traded Qty]]&gt;80,Stock_Info[[#This Row],[No. of Trades]]&lt;3000),"Unusual Day","")</f>
        <v/>
      </c>
      <c r="R7769" t="str">
        <f>IF(AND(Stock_Info[[#This Row],[Spread High-Low]] &lt; 10, Stock_Info[[#This Row],[% Deli. Qty to Traded Qty]] &gt; 90), "Good Day", "")</f>
        <v/>
      </c>
    </row>
    <row r="7770" spans="1:18">
      <c r="A7770" t="s">
        <v>71</v>
      </c>
      <c r="B7770" s="1">
        <v>45881</v>
      </c>
      <c r="C7770" s="1" t="str">
        <f>"WEEK" &amp;" " &amp;  INT((DAY(Stock_Info[[#This Row],[Date]])+WEEKDAY(DATE(YEAR(Stock_Info[[#This Row],[Date]]),MONTH(Stock_Info[[#This Row],[Date]]),1))-1)/7)+1</f>
        <v>WEEK 3</v>
      </c>
      <c r="D7770" s="12">
        <v>824.3</v>
      </c>
      <c r="E7770" s="12">
        <v>825.6</v>
      </c>
      <c r="F7770" s="12">
        <v>820</v>
      </c>
      <c r="G7770" s="12">
        <v>820.55</v>
      </c>
      <c r="H7770" s="12">
        <v>822.71591839336941</v>
      </c>
      <c r="I7770">
        <v>784250</v>
      </c>
      <c r="J7770">
        <v>13279</v>
      </c>
      <c r="K7770" s="12">
        <v>645214959</v>
      </c>
      <c r="L7770">
        <v>574046</v>
      </c>
      <c r="M7770">
        <v>73.2</v>
      </c>
      <c r="N7770">
        <v>5.6</v>
      </c>
      <c r="O7770">
        <v>-3.75</v>
      </c>
      <c r="P7770">
        <f xml:space="preserve"> IF(Stock_Info[[#This Row],[Close Price]] &gt; Stock_Info[[#This Row],[Open Price]], 1, 0)</f>
        <v>0</v>
      </c>
      <c r="Q7770" t="str">
        <f>IF(AND(Stock_Info[[#This Row],[% Deli. Qty to Traded Qty]]&gt;80,Stock_Info[[#This Row],[No. of Trades]]&lt;3000),"Unusual Day","")</f>
        <v/>
      </c>
      <c r="R7770" t="str">
        <f>IF(AND(Stock_Info[[#This Row],[Spread High-Low]] &lt; 10, Stock_Info[[#This Row],[% Deli. Qty to Traded Qty]] &gt; 90), "Good Day", "")</f>
        <v/>
      </c>
    </row>
    <row r="7771" spans="1:18">
      <c r="A7771" t="s">
        <v>71</v>
      </c>
      <c r="B7771" s="1">
        <v>45880</v>
      </c>
      <c r="C7771" s="1" t="str">
        <f>"WEEK" &amp;" " &amp;  INT((DAY(Stock_Info[[#This Row],[Date]])+WEEKDAY(DATE(YEAR(Stock_Info[[#This Row],[Date]]),MONTH(Stock_Info[[#This Row],[Date]]),1))-1)/7)+1</f>
        <v>WEEK 3</v>
      </c>
      <c r="D7771" s="12">
        <v>807</v>
      </c>
      <c r="E7771" s="12">
        <v>824.95</v>
      </c>
      <c r="F7771" s="12">
        <v>807</v>
      </c>
      <c r="G7771" s="12">
        <v>824.3</v>
      </c>
      <c r="H7771" s="12">
        <v>820.78547929635545</v>
      </c>
      <c r="I7771">
        <v>1141997</v>
      </c>
      <c r="J7771">
        <v>31624</v>
      </c>
      <c r="K7771" s="12">
        <v>937334555</v>
      </c>
      <c r="L7771">
        <v>677054</v>
      </c>
      <c r="M7771">
        <v>59.29</v>
      </c>
      <c r="N7771">
        <v>17.95</v>
      </c>
      <c r="O7771">
        <v>17.3</v>
      </c>
      <c r="P7771">
        <f xml:space="preserve"> IF(Stock_Info[[#This Row],[Close Price]] &gt; Stock_Info[[#This Row],[Open Price]], 1, 0)</f>
        <v>1</v>
      </c>
      <c r="Q7771" t="str">
        <f>IF(AND(Stock_Info[[#This Row],[% Deli. Qty to Traded Qty]]&gt;80,Stock_Info[[#This Row],[No. of Trades]]&lt;3000),"Unusual Day","")</f>
        <v/>
      </c>
      <c r="R7771" t="str">
        <f>IF(AND(Stock_Info[[#This Row],[Spread High-Low]] &lt; 10, Stock_Info[[#This Row],[% Deli. Qty to Traded Qty]] &gt; 90), "Good Day", "")</f>
        <v/>
      </c>
    </row>
    <row r="7772" spans="1:18">
      <c r="A7772" t="s">
        <v>71</v>
      </c>
      <c r="B7772" s="1">
        <v>45877</v>
      </c>
      <c r="C7772" s="1" t="str">
        <f>"WEEK" &amp;" " &amp;  INT((DAY(Stock_Info[[#This Row],[Date]])+WEEKDAY(DATE(YEAR(Stock_Info[[#This Row],[Date]]),MONTH(Stock_Info[[#This Row],[Date]]),1))-1)/7)+1</f>
        <v>WEEK 2</v>
      </c>
      <c r="D7772" s="12">
        <v>805</v>
      </c>
      <c r="E7772" s="12">
        <v>807.95</v>
      </c>
      <c r="F7772" s="12">
        <v>790.1</v>
      </c>
      <c r="G7772" s="12">
        <v>804.55</v>
      </c>
      <c r="H7772" s="12">
        <v>802.30221437492753</v>
      </c>
      <c r="I7772">
        <v>621304</v>
      </c>
      <c r="J7772">
        <v>15821</v>
      </c>
      <c r="K7772" s="12">
        <v>498473575</v>
      </c>
      <c r="L7772">
        <v>257429</v>
      </c>
      <c r="M7772">
        <v>41.43</v>
      </c>
      <c r="N7772">
        <v>17.850000000000001</v>
      </c>
      <c r="O7772">
        <v>-0.45</v>
      </c>
      <c r="P7772">
        <f xml:space="preserve"> IF(Stock_Info[[#This Row],[Close Price]] &gt; Stock_Info[[#This Row],[Open Price]], 1, 0)</f>
        <v>0</v>
      </c>
      <c r="Q7772" t="str">
        <f>IF(AND(Stock_Info[[#This Row],[% Deli. Qty to Traded Qty]]&gt;80,Stock_Info[[#This Row],[No. of Trades]]&lt;3000),"Unusual Day","")</f>
        <v/>
      </c>
      <c r="R7772" t="str">
        <f>IF(AND(Stock_Info[[#This Row],[Spread High-Low]] &lt; 10, Stock_Info[[#This Row],[% Deli. Qty to Traded Qty]] &gt; 90), "Good Day", "")</f>
        <v/>
      </c>
    </row>
    <row r="7773" spans="1:18">
      <c r="A7773" t="s">
        <v>71</v>
      </c>
      <c r="B7773" s="1">
        <v>45876</v>
      </c>
      <c r="C7773" s="1" t="str">
        <f>"WEEK" &amp;" " &amp;  INT((DAY(Stock_Info[[#This Row],[Date]])+WEEKDAY(DATE(YEAR(Stock_Info[[#This Row],[Date]]),MONTH(Stock_Info[[#This Row],[Date]]),1))-1)/7)+1</f>
        <v>WEEK 2</v>
      </c>
      <c r="D7773" s="12">
        <v>801.1</v>
      </c>
      <c r="E7773" s="12">
        <v>806.5</v>
      </c>
      <c r="F7773" s="12">
        <v>793.3</v>
      </c>
      <c r="G7773" s="12">
        <v>805.25</v>
      </c>
      <c r="H7773" s="12">
        <v>799.77055798733591</v>
      </c>
      <c r="I7773">
        <v>188248</v>
      </c>
      <c r="J7773">
        <v>7958</v>
      </c>
      <c r="K7773" s="12">
        <v>150555208</v>
      </c>
      <c r="L7773">
        <v>80905</v>
      </c>
      <c r="M7773">
        <v>42.98</v>
      </c>
      <c r="N7773">
        <v>13.2</v>
      </c>
      <c r="O7773">
        <v>4.1500000000000004</v>
      </c>
      <c r="P7773">
        <f xml:space="preserve"> IF(Stock_Info[[#This Row],[Close Price]] &gt; Stock_Info[[#This Row],[Open Price]], 1, 0)</f>
        <v>1</v>
      </c>
      <c r="Q7773" t="str">
        <f>IF(AND(Stock_Info[[#This Row],[% Deli. Qty to Traded Qty]]&gt;80,Stock_Info[[#This Row],[No. of Trades]]&lt;3000),"Unusual Day","")</f>
        <v/>
      </c>
      <c r="R7773" t="str">
        <f>IF(AND(Stock_Info[[#This Row],[Spread High-Low]] &lt; 10, Stock_Info[[#This Row],[% Deli. Qty to Traded Qty]] &gt; 90), "Good Day", "")</f>
        <v/>
      </c>
    </row>
    <row r="7774" spans="1:18">
      <c r="A7774" t="s">
        <v>71</v>
      </c>
      <c r="B7774" s="1">
        <v>45875</v>
      </c>
      <c r="C7774" s="1" t="str">
        <f>"WEEK" &amp;" " &amp;  INT((DAY(Stock_Info[[#This Row],[Date]])+WEEKDAY(DATE(YEAR(Stock_Info[[#This Row],[Date]]),MONTH(Stock_Info[[#This Row],[Date]]),1))-1)/7)+1</f>
        <v>WEEK 2</v>
      </c>
      <c r="D7774" s="12">
        <v>801</v>
      </c>
      <c r="E7774" s="12">
        <v>810</v>
      </c>
      <c r="F7774" s="12">
        <v>799</v>
      </c>
      <c r="G7774" s="12">
        <v>805.15</v>
      </c>
      <c r="H7774" s="12">
        <v>804.25447303954127</v>
      </c>
      <c r="I7774">
        <v>376366</v>
      </c>
      <c r="J7774">
        <v>12661</v>
      </c>
      <c r="K7774" s="12">
        <v>302694039</v>
      </c>
      <c r="L7774">
        <v>180079</v>
      </c>
      <c r="M7774">
        <v>47.85</v>
      </c>
      <c r="N7774">
        <v>11</v>
      </c>
      <c r="O7774">
        <v>4.1500000000000004</v>
      </c>
      <c r="P7774">
        <f xml:space="preserve"> IF(Stock_Info[[#This Row],[Close Price]] &gt; Stock_Info[[#This Row],[Open Price]], 1, 0)</f>
        <v>1</v>
      </c>
      <c r="Q7774" t="str">
        <f>IF(AND(Stock_Info[[#This Row],[% Deli. Qty to Traded Qty]]&gt;80,Stock_Info[[#This Row],[No. of Trades]]&lt;3000),"Unusual Day","")</f>
        <v/>
      </c>
      <c r="R7774" t="str">
        <f>IF(AND(Stock_Info[[#This Row],[Spread High-Low]] &lt; 10, Stock_Info[[#This Row],[% Deli. Qty to Traded Qty]] &gt; 90), "Good Day", "")</f>
        <v/>
      </c>
    </row>
    <row r="7775" spans="1:18">
      <c r="A7775" t="s">
        <v>71</v>
      </c>
      <c r="B7775" s="1">
        <v>45874</v>
      </c>
      <c r="C7775" s="1" t="str">
        <f>"WEEK" &amp;" " &amp;  INT((DAY(Stock_Info[[#This Row],[Date]])+WEEKDAY(DATE(YEAR(Stock_Info[[#This Row],[Date]]),MONTH(Stock_Info[[#This Row],[Date]]),1))-1)/7)+1</f>
        <v>WEEK 2</v>
      </c>
      <c r="D7775" s="12">
        <v>795.65</v>
      </c>
      <c r="E7775" s="12">
        <v>803.65</v>
      </c>
      <c r="F7775" s="12">
        <v>795.65</v>
      </c>
      <c r="G7775" s="12">
        <v>800.7</v>
      </c>
      <c r="H7775" s="12">
        <v>800.35878878726487</v>
      </c>
      <c r="I7775">
        <v>512346</v>
      </c>
      <c r="J7775">
        <v>17454</v>
      </c>
      <c r="K7775" s="12">
        <v>410060624</v>
      </c>
      <c r="L7775">
        <v>229119</v>
      </c>
      <c r="M7775">
        <v>44.72</v>
      </c>
      <c r="N7775">
        <v>8</v>
      </c>
      <c r="O7775">
        <v>5.05</v>
      </c>
      <c r="P7775">
        <f xml:space="preserve"> IF(Stock_Info[[#This Row],[Close Price]] &gt; Stock_Info[[#This Row],[Open Price]], 1, 0)</f>
        <v>1</v>
      </c>
      <c r="Q7775" t="str">
        <f>IF(AND(Stock_Info[[#This Row],[% Deli. Qty to Traded Qty]]&gt;80,Stock_Info[[#This Row],[No. of Trades]]&lt;3000),"Unusual Day","")</f>
        <v/>
      </c>
      <c r="R7775" t="str">
        <f>IF(AND(Stock_Info[[#This Row],[Spread High-Low]] &lt; 10, Stock_Info[[#This Row],[% Deli. Qty to Traded Qty]] &gt; 90), "Good Day", "")</f>
        <v/>
      </c>
    </row>
    <row r="7776" spans="1:18">
      <c r="A7776" t="s">
        <v>71</v>
      </c>
      <c r="B7776" s="1">
        <v>45873</v>
      </c>
      <c r="C7776" s="1" t="str">
        <f>"WEEK" &amp;" " &amp;  INT((DAY(Stock_Info[[#This Row],[Date]])+WEEKDAY(DATE(YEAR(Stock_Info[[#This Row],[Date]]),MONTH(Stock_Info[[#This Row],[Date]]),1))-1)/7)+1</f>
        <v>WEEK 2</v>
      </c>
      <c r="D7776" s="12">
        <v>795</v>
      </c>
      <c r="E7776" s="12">
        <v>797.45</v>
      </c>
      <c r="F7776" s="12">
        <v>786.55</v>
      </c>
      <c r="G7776" s="12">
        <v>795.65</v>
      </c>
      <c r="H7776" s="12">
        <v>791.76411658498841</v>
      </c>
      <c r="I7776">
        <v>193850</v>
      </c>
      <c r="J7776">
        <v>8354</v>
      </c>
      <c r="K7776" s="12">
        <v>153483474</v>
      </c>
      <c r="L7776">
        <v>88460</v>
      </c>
      <c r="M7776">
        <v>45.63</v>
      </c>
      <c r="N7776">
        <v>10.9</v>
      </c>
      <c r="O7776">
        <v>0.65</v>
      </c>
      <c r="P7776">
        <f xml:space="preserve"> IF(Stock_Info[[#This Row],[Close Price]] &gt; Stock_Info[[#This Row],[Open Price]], 1, 0)</f>
        <v>1</v>
      </c>
      <c r="Q7776" t="str">
        <f>IF(AND(Stock_Info[[#This Row],[% Deli. Qty to Traded Qty]]&gt;80,Stock_Info[[#This Row],[No. of Trades]]&lt;3000),"Unusual Day","")</f>
        <v/>
      </c>
      <c r="R7776" t="str">
        <f>IF(AND(Stock_Info[[#This Row],[Spread High-Low]] &lt; 10, Stock_Info[[#This Row],[% Deli. Qty to Traded Qty]] &gt; 90), "Good Day", "")</f>
        <v/>
      </c>
    </row>
    <row r="7777" spans="1:18">
      <c r="A7777" t="s">
        <v>71</v>
      </c>
      <c r="B7777" s="1">
        <v>45870</v>
      </c>
      <c r="C7777" s="1" t="str">
        <f>"WEEK" &amp;" " &amp;  INT((DAY(Stock_Info[[#This Row],[Date]])+WEEKDAY(DATE(YEAR(Stock_Info[[#This Row],[Date]]),MONTH(Stock_Info[[#This Row],[Date]]),1))-1)/7)+1</f>
        <v>WEEK 1</v>
      </c>
      <c r="D7777" s="12">
        <v>796.5</v>
      </c>
      <c r="E7777" s="12">
        <v>800.75</v>
      </c>
      <c r="F7777" s="12">
        <v>791.95</v>
      </c>
      <c r="G7777" s="12">
        <v>793.95</v>
      </c>
      <c r="H7777" s="12">
        <v>795.96467666150284</v>
      </c>
      <c r="I7777">
        <v>234321</v>
      </c>
      <c r="J7777">
        <v>9302</v>
      </c>
      <c r="K7777" s="12">
        <v>186511239</v>
      </c>
      <c r="L7777">
        <v>102023</v>
      </c>
      <c r="M7777">
        <v>43.54</v>
      </c>
      <c r="N7777">
        <v>8.8000000000000007</v>
      </c>
      <c r="O7777">
        <v>-2.5499999999999998</v>
      </c>
      <c r="P7777">
        <f xml:space="preserve"> IF(Stock_Info[[#This Row],[Close Price]] &gt; Stock_Info[[#This Row],[Open Price]], 1, 0)</f>
        <v>0</v>
      </c>
      <c r="Q7777" t="str">
        <f>IF(AND(Stock_Info[[#This Row],[% Deli. Qty to Traded Qty]]&gt;80,Stock_Info[[#This Row],[No. of Trades]]&lt;3000),"Unusual Day","")</f>
        <v/>
      </c>
      <c r="R7777" t="str">
        <f>IF(AND(Stock_Info[[#This Row],[Spread High-Low]] &lt; 10, Stock_Info[[#This Row],[% Deli. Qty to Traded Qty]] &gt; 90), "Good Day", "")</f>
        <v/>
      </c>
    </row>
    <row r="7778" spans="1:18">
      <c r="A7778" t="s">
        <v>71</v>
      </c>
      <c r="B7778" s="1">
        <v>45869</v>
      </c>
      <c r="C7778" s="1" t="str">
        <f>"WEEK" &amp;" " &amp;  INT((DAY(Stock_Info[[#This Row],[Date]])+WEEKDAY(DATE(YEAR(Stock_Info[[#This Row],[Date]]),MONTH(Stock_Info[[#This Row],[Date]]),1))-1)/7)+1</f>
        <v>WEEK 5</v>
      </c>
      <c r="D7778" s="12">
        <v>796.65</v>
      </c>
      <c r="E7778" s="12">
        <v>803.6</v>
      </c>
      <c r="F7778" s="12">
        <v>792.45</v>
      </c>
      <c r="G7778" s="12">
        <v>796.45</v>
      </c>
      <c r="H7778" s="12">
        <v>798.20396174033408</v>
      </c>
      <c r="I7778">
        <v>378571</v>
      </c>
      <c r="J7778">
        <v>11654</v>
      </c>
      <c r="K7778" s="12">
        <v>302176872</v>
      </c>
      <c r="L7778">
        <v>203715</v>
      </c>
      <c r="M7778">
        <v>53.81</v>
      </c>
      <c r="N7778">
        <v>11.15</v>
      </c>
      <c r="O7778">
        <v>-0.2</v>
      </c>
      <c r="P7778">
        <f xml:space="preserve"> IF(Stock_Info[[#This Row],[Close Price]] &gt; Stock_Info[[#This Row],[Open Price]], 1, 0)</f>
        <v>0</v>
      </c>
      <c r="Q7778" t="str">
        <f>IF(AND(Stock_Info[[#This Row],[% Deli. Qty to Traded Qty]]&gt;80,Stock_Info[[#This Row],[No. of Trades]]&lt;3000),"Unusual Day","")</f>
        <v/>
      </c>
      <c r="R7778" t="str">
        <f>IF(AND(Stock_Info[[#This Row],[Spread High-Low]] &lt; 10, Stock_Info[[#This Row],[% Deli. Qty to Traded Qty]] &gt; 90), "Good Day", "")</f>
        <v/>
      </c>
    </row>
    <row r="7779" spans="1:18">
      <c r="A7779" t="s">
        <v>71</v>
      </c>
      <c r="B7779" s="1">
        <v>45868</v>
      </c>
      <c r="C7779" s="1" t="str">
        <f>"WEEK" &amp;" " &amp;  INT((DAY(Stock_Info[[#This Row],[Date]])+WEEKDAY(DATE(YEAR(Stock_Info[[#This Row],[Date]]),MONTH(Stock_Info[[#This Row],[Date]]),1))-1)/7)+1</f>
        <v>WEEK 5</v>
      </c>
      <c r="D7779" s="12">
        <v>799.85</v>
      </c>
      <c r="E7779" s="12">
        <v>803.4</v>
      </c>
      <c r="F7779" s="12">
        <v>796.25</v>
      </c>
      <c r="G7779" s="12">
        <v>801.85</v>
      </c>
      <c r="H7779" s="12">
        <v>800.64343787047414</v>
      </c>
      <c r="I7779">
        <v>154363</v>
      </c>
      <c r="J7779">
        <v>6877</v>
      </c>
      <c r="K7779" s="12">
        <v>123589723</v>
      </c>
      <c r="L7779">
        <v>73866</v>
      </c>
      <c r="M7779">
        <v>47.85</v>
      </c>
      <c r="N7779">
        <v>7.15</v>
      </c>
      <c r="O7779">
        <v>2</v>
      </c>
      <c r="P7779">
        <f xml:space="preserve"> IF(Stock_Info[[#This Row],[Close Price]] &gt; Stock_Info[[#This Row],[Open Price]], 1, 0)</f>
        <v>1</v>
      </c>
      <c r="Q7779" t="str">
        <f>IF(AND(Stock_Info[[#This Row],[% Deli. Qty to Traded Qty]]&gt;80,Stock_Info[[#This Row],[No. of Trades]]&lt;3000),"Unusual Day","")</f>
        <v/>
      </c>
      <c r="R7779" t="str">
        <f>IF(AND(Stock_Info[[#This Row],[Spread High-Low]] &lt; 10, Stock_Info[[#This Row],[% Deli. Qty to Traded Qty]] &gt; 90), "Good Day", "")</f>
        <v/>
      </c>
    </row>
    <row r="7780" spans="1:18">
      <c r="A7780" t="s">
        <v>71</v>
      </c>
      <c r="B7780" s="1">
        <v>45867</v>
      </c>
      <c r="C7780" s="1" t="str">
        <f>"WEEK" &amp;" " &amp;  INT((DAY(Stock_Info[[#This Row],[Date]])+WEEKDAY(DATE(YEAR(Stock_Info[[#This Row],[Date]]),MONTH(Stock_Info[[#This Row],[Date]]),1))-1)/7)+1</f>
        <v>WEEK 5</v>
      </c>
      <c r="D7780" s="12">
        <v>795.35</v>
      </c>
      <c r="E7780" s="12">
        <v>800.2</v>
      </c>
      <c r="F7780" s="12">
        <v>793.1</v>
      </c>
      <c r="G7780" s="12">
        <v>798.9</v>
      </c>
      <c r="H7780" s="12">
        <v>797.45514937083101</v>
      </c>
      <c r="I7780">
        <v>330118</v>
      </c>
      <c r="J7780">
        <v>10163</v>
      </c>
      <c r="K7780" s="12">
        <v>263254299</v>
      </c>
      <c r="L7780">
        <v>76222</v>
      </c>
      <c r="M7780">
        <v>23.09</v>
      </c>
      <c r="N7780">
        <v>7.1</v>
      </c>
      <c r="O7780">
        <v>3.55</v>
      </c>
      <c r="P7780">
        <f xml:space="preserve"> IF(Stock_Info[[#This Row],[Close Price]] &gt; Stock_Info[[#This Row],[Open Price]], 1, 0)</f>
        <v>1</v>
      </c>
      <c r="Q7780" t="str">
        <f>IF(AND(Stock_Info[[#This Row],[% Deli. Qty to Traded Qty]]&gt;80,Stock_Info[[#This Row],[No. of Trades]]&lt;3000),"Unusual Day","")</f>
        <v/>
      </c>
      <c r="R7780" t="str">
        <f>IF(AND(Stock_Info[[#This Row],[Spread High-Low]] &lt; 10, Stock_Info[[#This Row],[% Deli. Qty to Traded Qty]] &gt; 90), "Good Day", "")</f>
        <v/>
      </c>
    </row>
    <row r="7781" spans="1:18">
      <c r="A7781" t="s">
        <v>71</v>
      </c>
      <c r="B7781" s="1">
        <v>45866</v>
      </c>
      <c r="C7781" s="1" t="str">
        <f>"WEEK" &amp;" " &amp;  INT((DAY(Stock_Info[[#This Row],[Date]])+WEEKDAY(DATE(YEAR(Stock_Info[[#This Row],[Date]]),MONTH(Stock_Info[[#This Row],[Date]]),1))-1)/7)+1</f>
        <v>WEEK 5</v>
      </c>
      <c r="D7781" s="12">
        <v>808.95</v>
      </c>
      <c r="E7781" s="12">
        <v>809.2</v>
      </c>
      <c r="F7781" s="12">
        <v>796</v>
      </c>
      <c r="G7781" s="12">
        <v>797.15</v>
      </c>
      <c r="H7781" s="12">
        <v>802.29838080774914</v>
      </c>
      <c r="I7781">
        <v>389824</v>
      </c>
      <c r="J7781">
        <v>14235</v>
      </c>
      <c r="K7781" s="12">
        <v>312755164</v>
      </c>
      <c r="L7781">
        <v>126645</v>
      </c>
      <c r="M7781">
        <v>32.49</v>
      </c>
      <c r="N7781">
        <v>13.2</v>
      </c>
      <c r="O7781">
        <v>-11.8</v>
      </c>
      <c r="P7781">
        <f xml:space="preserve"> IF(Stock_Info[[#This Row],[Close Price]] &gt; Stock_Info[[#This Row],[Open Price]], 1, 0)</f>
        <v>0</v>
      </c>
      <c r="Q7781" t="str">
        <f>IF(AND(Stock_Info[[#This Row],[% Deli. Qty to Traded Qty]]&gt;80,Stock_Info[[#This Row],[No. of Trades]]&lt;3000),"Unusual Day","")</f>
        <v/>
      </c>
      <c r="R7781" t="str">
        <f>IF(AND(Stock_Info[[#This Row],[Spread High-Low]] &lt; 10, Stock_Info[[#This Row],[% Deli. Qty to Traded Qty]] &gt; 90), "Good Day", "")</f>
        <v/>
      </c>
    </row>
    <row r="7782" spans="1:18">
      <c r="A7782" t="s">
        <v>71</v>
      </c>
      <c r="B7782" s="1">
        <v>45863</v>
      </c>
      <c r="C7782" s="1" t="str">
        <f>"WEEK" &amp;" " &amp;  INT((DAY(Stock_Info[[#This Row],[Date]])+WEEKDAY(DATE(YEAR(Stock_Info[[#This Row],[Date]]),MONTH(Stock_Info[[#This Row],[Date]]),1))-1)/7)+1</f>
        <v>WEEK 4</v>
      </c>
      <c r="D7782" s="12">
        <v>814.35</v>
      </c>
      <c r="E7782" s="12">
        <v>819</v>
      </c>
      <c r="F7782" s="12">
        <v>805.55</v>
      </c>
      <c r="G7782" s="12">
        <v>806.5</v>
      </c>
      <c r="H7782" s="12">
        <v>811.22549834211543</v>
      </c>
      <c r="I7782">
        <v>383923</v>
      </c>
      <c r="J7782">
        <v>13291</v>
      </c>
      <c r="K7782" s="12">
        <v>311448127</v>
      </c>
      <c r="L7782">
        <v>179777</v>
      </c>
      <c r="M7782">
        <v>46.83</v>
      </c>
      <c r="N7782">
        <v>13.45</v>
      </c>
      <c r="O7782">
        <v>-7.85</v>
      </c>
      <c r="P7782">
        <f xml:space="preserve"> IF(Stock_Info[[#This Row],[Close Price]] &gt; Stock_Info[[#This Row],[Open Price]], 1, 0)</f>
        <v>0</v>
      </c>
      <c r="Q7782" t="str">
        <f>IF(AND(Stock_Info[[#This Row],[% Deli. Qty to Traded Qty]]&gt;80,Stock_Info[[#This Row],[No. of Trades]]&lt;3000),"Unusual Day","")</f>
        <v/>
      </c>
      <c r="R7782" t="str">
        <f>IF(AND(Stock_Info[[#This Row],[Spread High-Low]] &lt; 10, Stock_Info[[#This Row],[% Deli. Qty to Traded Qty]] &gt; 90), "Good Day", "")</f>
        <v/>
      </c>
    </row>
    <row r="7783" spans="1:18">
      <c r="A7783" t="s">
        <v>71</v>
      </c>
      <c r="B7783" s="1">
        <v>45862</v>
      </c>
      <c r="C7783" s="1" t="str">
        <f>"WEEK" &amp;" " &amp;  INT((DAY(Stock_Info[[#This Row],[Date]])+WEEKDAY(DATE(YEAR(Stock_Info[[#This Row],[Date]]),MONTH(Stock_Info[[#This Row],[Date]]),1))-1)/7)+1</f>
        <v>WEEK 4</v>
      </c>
      <c r="D7783" s="12">
        <v>819.75</v>
      </c>
      <c r="E7783" s="12">
        <v>821.95</v>
      </c>
      <c r="F7783" s="12">
        <v>810.65</v>
      </c>
      <c r="G7783" s="12">
        <v>815.85</v>
      </c>
      <c r="H7783" s="12">
        <v>816.00674085104015</v>
      </c>
      <c r="I7783">
        <v>323698</v>
      </c>
      <c r="J7783">
        <v>11686</v>
      </c>
      <c r="K7783" s="12">
        <v>264139750</v>
      </c>
      <c r="L7783">
        <v>150581</v>
      </c>
      <c r="M7783">
        <v>46.52</v>
      </c>
      <c r="N7783">
        <v>11.3</v>
      </c>
      <c r="O7783">
        <v>-3.9</v>
      </c>
      <c r="P7783">
        <f xml:space="preserve"> IF(Stock_Info[[#This Row],[Close Price]] &gt; Stock_Info[[#This Row],[Open Price]], 1, 0)</f>
        <v>0</v>
      </c>
      <c r="Q7783" t="str">
        <f>IF(AND(Stock_Info[[#This Row],[% Deli. Qty to Traded Qty]]&gt;80,Stock_Info[[#This Row],[No. of Trades]]&lt;3000),"Unusual Day","")</f>
        <v/>
      </c>
      <c r="R7783" t="str">
        <f>IF(AND(Stock_Info[[#This Row],[Spread High-Low]] &lt; 10, Stock_Info[[#This Row],[% Deli. Qty to Traded Qty]] &gt; 90), "Good Day", "")</f>
        <v/>
      </c>
    </row>
    <row r="7784" spans="1:18">
      <c r="A7784" t="s">
        <v>71</v>
      </c>
      <c r="B7784" s="1">
        <v>45861</v>
      </c>
      <c r="C7784" s="1" t="str">
        <f>"WEEK" &amp;" " &amp;  INT((DAY(Stock_Info[[#This Row],[Date]])+WEEKDAY(DATE(YEAR(Stock_Info[[#This Row],[Date]]),MONTH(Stock_Info[[#This Row],[Date]]),1))-1)/7)+1</f>
        <v>WEEK 4</v>
      </c>
      <c r="D7784" s="12">
        <v>815.2</v>
      </c>
      <c r="E7784" s="12">
        <v>825</v>
      </c>
      <c r="F7784" s="12">
        <v>811.4</v>
      </c>
      <c r="G7784" s="12">
        <v>820.75</v>
      </c>
      <c r="H7784" s="12">
        <v>813.91024831919992</v>
      </c>
      <c r="I7784">
        <v>739975</v>
      </c>
      <c r="J7784">
        <v>8232</v>
      </c>
      <c r="K7784" s="12">
        <v>602273236</v>
      </c>
      <c r="L7784">
        <v>630452</v>
      </c>
      <c r="M7784">
        <v>85.2</v>
      </c>
      <c r="N7784">
        <v>13.6</v>
      </c>
      <c r="O7784">
        <v>5.55</v>
      </c>
      <c r="P7784">
        <f xml:space="preserve"> IF(Stock_Info[[#This Row],[Close Price]] &gt; Stock_Info[[#This Row],[Open Price]], 1, 0)</f>
        <v>1</v>
      </c>
      <c r="Q7784" t="str">
        <f>IF(AND(Stock_Info[[#This Row],[% Deli. Qty to Traded Qty]]&gt;80,Stock_Info[[#This Row],[No. of Trades]]&lt;3000),"Unusual Day","")</f>
        <v/>
      </c>
      <c r="R7784" t="str">
        <f>IF(AND(Stock_Info[[#This Row],[Spread High-Low]] &lt; 10, Stock_Info[[#This Row],[% Deli. Qty to Traded Qty]] &gt; 90), "Good Day", "")</f>
        <v/>
      </c>
    </row>
    <row r="7785" spans="1:18">
      <c r="A7785" t="s">
        <v>71</v>
      </c>
      <c r="B7785" s="1">
        <v>45860</v>
      </c>
      <c r="C7785" s="1" t="str">
        <f>"WEEK" &amp;" " &amp;  INT((DAY(Stock_Info[[#This Row],[Date]])+WEEKDAY(DATE(YEAR(Stock_Info[[#This Row],[Date]]),MONTH(Stock_Info[[#This Row],[Date]]),1))-1)/7)+1</f>
        <v>WEEK 4</v>
      </c>
      <c r="D7785" s="12">
        <v>829</v>
      </c>
      <c r="E7785" s="12">
        <v>829</v>
      </c>
      <c r="F7785" s="12">
        <v>814</v>
      </c>
      <c r="G7785" s="12">
        <v>815</v>
      </c>
      <c r="H7785" s="12">
        <v>819.72413456906247</v>
      </c>
      <c r="I7785">
        <v>174364</v>
      </c>
      <c r="J7785">
        <v>5180</v>
      </c>
      <c r="K7785" s="12">
        <v>142930379</v>
      </c>
      <c r="L7785">
        <v>90887</v>
      </c>
      <c r="M7785">
        <v>52.12</v>
      </c>
      <c r="N7785">
        <v>15</v>
      </c>
      <c r="O7785">
        <v>-14</v>
      </c>
      <c r="P7785">
        <f xml:space="preserve"> IF(Stock_Info[[#This Row],[Close Price]] &gt; Stock_Info[[#This Row],[Open Price]], 1, 0)</f>
        <v>0</v>
      </c>
      <c r="Q7785" t="str">
        <f>IF(AND(Stock_Info[[#This Row],[% Deli. Qty to Traded Qty]]&gt;80,Stock_Info[[#This Row],[No. of Trades]]&lt;3000),"Unusual Day","")</f>
        <v/>
      </c>
      <c r="R7785" t="str">
        <f>IF(AND(Stock_Info[[#This Row],[Spread High-Low]] &lt; 10, Stock_Info[[#This Row],[% Deli. Qty to Traded Qty]] &gt; 90), "Good Day", "")</f>
        <v/>
      </c>
    </row>
    <row r="7786" spans="1:18">
      <c r="A7786" t="s">
        <v>71</v>
      </c>
      <c r="B7786" s="1">
        <v>45859</v>
      </c>
      <c r="C7786" s="1" t="str">
        <f>"WEEK" &amp;" " &amp;  INT((DAY(Stock_Info[[#This Row],[Date]])+WEEKDAY(DATE(YEAR(Stock_Info[[#This Row],[Date]]),MONTH(Stock_Info[[#This Row],[Date]]),1))-1)/7)+1</f>
        <v>WEEK 4</v>
      </c>
      <c r="D7786" s="12">
        <v>823.5</v>
      </c>
      <c r="E7786" s="12">
        <v>827.4</v>
      </c>
      <c r="F7786" s="12">
        <v>817.95</v>
      </c>
      <c r="G7786" s="12">
        <v>824.2</v>
      </c>
      <c r="H7786" s="12">
        <v>823.55958181944948</v>
      </c>
      <c r="I7786">
        <v>258166</v>
      </c>
      <c r="J7786">
        <v>10421</v>
      </c>
      <c r="K7786" s="12">
        <v>212615083</v>
      </c>
      <c r="L7786">
        <v>178730</v>
      </c>
      <c r="M7786">
        <v>69.23</v>
      </c>
      <c r="N7786">
        <v>9.4499999999999993</v>
      </c>
      <c r="O7786">
        <v>0.7</v>
      </c>
      <c r="P7786">
        <f xml:space="preserve"> IF(Stock_Info[[#This Row],[Close Price]] &gt; Stock_Info[[#This Row],[Open Price]], 1, 0)</f>
        <v>1</v>
      </c>
      <c r="Q7786" t="str">
        <f>IF(AND(Stock_Info[[#This Row],[% Deli. Qty to Traded Qty]]&gt;80,Stock_Info[[#This Row],[No. of Trades]]&lt;3000),"Unusual Day","")</f>
        <v/>
      </c>
      <c r="R7786" t="str">
        <f>IF(AND(Stock_Info[[#This Row],[Spread High-Low]] &lt; 10, Stock_Info[[#This Row],[% Deli. Qty to Traded Qty]] &gt; 90), "Good Day", "")</f>
        <v/>
      </c>
    </row>
    <row r="7787" spans="1:18">
      <c r="A7787" t="s">
        <v>71</v>
      </c>
      <c r="B7787" s="1">
        <v>45856</v>
      </c>
      <c r="C7787" s="1" t="str">
        <f>"WEEK" &amp;" " &amp;  INT((DAY(Stock_Info[[#This Row],[Date]])+WEEKDAY(DATE(YEAR(Stock_Info[[#This Row],[Date]]),MONTH(Stock_Info[[#This Row],[Date]]),1))-1)/7)+1</f>
        <v>WEEK 3</v>
      </c>
      <c r="D7787" s="12">
        <v>832.4</v>
      </c>
      <c r="E7787" s="12">
        <v>832.4</v>
      </c>
      <c r="F7787" s="12">
        <v>820.05</v>
      </c>
      <c r="G7787" s="12">
        <v>823.3</v>
      </c>
      <c r="H7787" s="12">
        <v>824.22238695908322</v>
      </c>
      <c r="I7787">
        <v>256301</v>
      </c>
      <c r="J7787">
        <v>6856</v>
      </c>
      <c r="K7787" s="12">
        <v>211249022</v>
      </c>
      <c r="L7787">
        <v>135401</v>
      </c>
      <c r="M7787">
        <v>52.83</v>
      </c>
      <c r="N7787">
        <v>12.35</v>
      </c>
      <c r="O7787">
        <v>-9.1</v>
      </c>
      <c r="P7787">
        <f xml:space="preserve"> IF(Stock_Info[[#This Row],[Close Price]] &gt; Stock_Info[[#This Row],[Open Price]], 1, 0)</f>
        <v>0</v>
      </c>
      <c r="Q7787" t="str">
        <f>IF(AND(Stock_Info[[#This Row],[% Deli. Qty to Traded Qty]]&gt;80,Stock_Info[[#This Row],[No. of Trades]]&lt;3000),"Unusual Day","")</f>
        <v/>
      </c>
      <c r="R7787" t="str">
        <f>IF(AND(Stock_Info[[#This Row],[Spread High-Low]] &lt; 10, Stock_Info[[#This Row],[% Deli. Qty to Traded Qty]] &gt; 90), "Good Day", "")</f>
        <v/>
      </c>
    </row>
    <row r="7788" spans="1:18">
      <c r="A7788" t="s">
        <v>71</v>
      </c>
      <c r="B7788" s="1">
        <v>45855</v>
      </c>
      <c r="C7788" s="1" t="str">
        <f>"WEEK" &amp;" " &amp;  INT((DAY(Stock_Info[[#This Row],[Date]])+WEEKDAY(DATE(YEAR(Stock_Info[[#This Row],[Date]]),MONTH(Stock_Info[[#This Row],[Date]]),1))-1)/7)+1</f>
        <v>WEEK 3</v>
      </c>
      <c r="D7788" s="12">
        <v>839</v>
      </c>
      <c r="E7788" s="12">
        <v>842.3</v>
      </c>
      <c r="F7788" s="12">
        <v>826.15</v>
      </c>
      <c r="G7788" s="12">
        <v>828.6</v>
      </c>
      <c r="H7788" s="12">
        <v>834.70359492989428</v>
      </c>
      <c r="I7788">
        <v>624129</v>
      </c>
      <c r="J7788">
        <v>17074</v>
      </c>
      <c r="K7788" s="12">
        <v>520962720</v>
      </c>
      <c r="L7788">
        <v>218742</v>
      </c>
      <c r="M7788">
        <v>35.049999999999997</v>
      </c>
      <c r="N7788">
        <v>16.149999999999999</v>
      </c>
      <c r="O7788">
        <v>-10.4</v>
      </c>
      <c r="P7788">
        <f xml:space="preserve"> IF(Stock_Info[[#This Row],[Close Price]] &gt; Stock_Info[[#This Row],[Open Price]], 1, 0)</f>
        <v>0</v>
      </c>
      <c r="Q7788" t="str">
        <f>IF(AND(Stock_Info[[#This Row],[% Deli. Qty to Traded Qty]]&gt;80,Stock_Info[[#This Row],[No. of Trades]]&lt;3000),"Unusual Day","")</f>
        <v/>
      </c>
      <c r="R7788" t="str">
        <f>IF(AND(Stock_Info[[#This Row],[Spread High-Low]] &lt; 10, Stock_Info[[#This Row],[% Deli. Qty to Traded Qty]] &gt; 90), "Good Day", "")</f>
        <v/>
      </c>
    </row>
    <row r="7789" spans="1:18">
      <c r="A7789" t="s">
        <v>71</v>
      </c>
      <c r="B7789" s="1">
        <v>45854</v>
      </c>
      <c r="C7789" s="1" t="str">
        <f>"WEEK" &amp;" " &amp;  INT((DAY(Stock_Info[[#This Row],[Date]])+WEEKDAY(DATE(YEAR(Stock_Info[[#This Row],[Date]]),MONTH(Stock_Info[[#This Row],[Date]]),1))-1)/7)+1</f>
        <v>WEEK 3</v>
      </c>
      <c r="D7789" s="12">
        <v>816.5</v>
      </c>
      <c r="E7789" s="12">
        <v>834</v>
      </c>
      <c r="F7789" s="12">
        <v>815.15</v>
      </c>
      <c r="G7789" s="12">
        <v>831.55</v>
      </c>
      <c r="H7789" s="12">
        <v>827.54908079226823</v>
      </c>
      <c r="I7789">
        <v>1238621</v>
      </c>
      <c r="J7789">
        <v>24494</v>
      </c>
      <c r="K7789" s="12">
        <v>1025019670</v>
      </c>
      <c r="L7789">
        <v>791205</v>
      </c>
      <c r="M7789">
        <v>63.88</v>
      </c>
      <c r="N7789">
        <v>18.850000000000001</v>
      </c>
      <c r="O7789">
        <v>15.05</v>
      </c>
      <c r="P7789">
        <f xml:space="preserve"> IF(Stock_Info[[#This Row],[Close Price]] &gt; Stock_Info[[#This Row],[Open Price]], 1, 0)</f>
        <v>1</v>
      </c>
      <c r="Q7789" t="str">
        <f>IF(AND(Stock_Info[[#This Row],[% Deli. Qty to Traded Qty]]&gt;80,Stock_Info[[#This Row],[No. of Trades]]&lt;3000),"Unusual Day","")</f>
        <v/>
      </c>
      <c r="R7789" t="str">
        <f>IF(AND(Stock_Info[[#This Row],[Spread High-Low]] &lt; 10, Stock_Info[[#This Row],[% Deli. Qty to Traded Qty]] &gt; 90), "Good Day", "")</f>
        <v/>
      </c>
    </row>
    <row r="7790" spans="1:18">
      <c r="A7790" t="s">
        <v>71</v>
      </c>
      <c r="B7790" s="1">
        <v>45853</v>
      </c>
      <c r="C7790" s="1" t="str">
        <f>"WEEK" &amp;" " &amp;  INT((DAY(Stock_Info[[#This Row],[Date]])+WEEKDAY(DATE(YEAR(Stock_Info[[#This Row],[Date]]),MONTH(Stock_Info[[#This Row],[Date]]),1))-1)/7)+1</f>
        <v>WEEK 3</v>
      </c>
      <c r="D7790" s="12">
        <v>810.2</v>
      </c>
      <c r="E7790" s="12">
        <v>821</v>
      </c>
      <c r="F7790" s="12">
        <v>810.2</v>
      </c>
      <c r="G7790" s="12">
        <v>816.75</v>
      </c>
      <c r="H7790" s="12">
        <v>816.64202189165462</v>
      </c>
      <c r="I7790">
        <v>460084</v>
      </c>
      <c r="J7790">
        <v>11062</v>
      </c>
      <c r="K7790" s="12">
        <v>375723928</v>
      </c>
      <c r="L7790">
        <v>237410</v>
      </c>
      <c r="M7790">
        <v>51.6</v>
      </c>
      <c r="N7790">
        <v>10.8</v>
      </c>
      <c r="O7790">
        <v>6.55</v>
      </c>
      <c r="P7790">
        <f xml:space="preserve"> IF(Stock_Info[[#This Row],[Close Price]] &gt; Stock_Info[[#This Row],[Open Price]], 1, 0)</f>
        <v>1</v>
      </c>
      <c r="Q7790" t="str">
        <f>IF(AND(Stock_Info[[#This Row],[% Deli. Qty to Traded Qty]]&gt;80,Stock_Info[[#This Row],[No. of Trades]]&lt;3000),"Unusual Day","")</f>
        <v/>
      </c>
      <c r="R7790" t="str">
        <f>IF(AND(Stock_Info[[#This Row],[Spread High-Low]] &lt; 10, Stock_Info[[#This Row],[% Deli. Qty to Traded Qty]] &gt; 90), "Good Day", "")</f>
        <v/>
      </c>
    </row>
    <row r="7791" spans="1:18">
      <c r="A7791" t="s">
        <v>71</v>
      </c>
      <c r="B7791" s="1">
        <v>45852</v>
      </c>
      <c r="C7791" s="1" t="str">
        <f>"WEEK" &amp;" " &amp;  INT((DAY(Stock_Info[[#This Row],[Date]])+WEEKDAY(DATE(YEAR(Stock_Info[[#This Row],[Date]]),MONTH(Stock_Info[[#This Row],[Date]]),1))-1)/7)+1</f>
        <v>WEEK 3</v>
      </c>
      <c r="D7791" s="12">
        <v>810.4</v>
      </c>
      <c r="E7791" s="12">
        <v>815.6</v>
      </c>
      <c r="F7791" s="12">
        <v>808</v>
      </c>
      <c r="G7791" s="12">
        <v>809.3</v>
      </c>
      <c r="H7791" s="12">
        <v>809.2151549104334</v>
      </c>
      <c r="I7791">
        <v>435542</v>
      </c>
      <c r="J7791">
        <v>3810</v>
      </c>
      <c r="K7791" s="12">
        <v>352447187</v>
      </c>
      <c r="L7791">
        <v>352911</v>
      </c>
      <c r="M7791">
        <v>81.03</v>
      </c>
      <c r="N7791">
        <v>7.6</v>
      </c>
      <c r="O7791">
        <v>-1.1000000000000001</v>
      </c>
      <c r="P7791">
        <f xml:space="preserve"> IF(Stock_Info[[#This Row],[Close Price]] &gt; Stock_Info[[#This Row],[Open Price]], 1, 0)</f>
        <v>0</v>
      </c>
      <c r="Q7791" t="str">
        <f>IF(AND(Stock_Info[[#This Row],[% Deli. Qty to Traded Qty]]&gt;80,Stock_Info[[#This Row],[No. of Trades]]&lt;3000),"Unusual Day","")</f>
        <v/>
      </c>
      <c r="R7791" t="str">
        <f>IF(AND(Stock_Info[[#This Row],[Spread High-Low]] &lt; 10, Stock_Info[[#This Row],[% Deli. Qty to Traded Qty]] &gt; 90), "Good Day", "")</f>
        <v/>
      </c>
    </row>
    <row r="7792" spans="1:18">
      <c r="A7792" t="s">
        <v>71</v>
      </c>
      <c r="B7792" s="1">
        <v>45849</v>
      </c>
      <c r="C7792" s="1" t="str">
        <f>"WEEK" &amp;" " &amp;  INT((DAY(Stock_Info[[#This Row],[Date]])+WEEKDAY(DATE(YEAR(Stock_Info[[#This Row],[Date]]),MONTH(Stock_Info[[#This Row],[Date]]),1))-1)/7)+1</f>
        <v>WEEK 2</v>
      </c>
      <c r="D7792" s="12">
        <v>808</v>
      </c>
      <c r="E7792" s="12">
        <v>812.6</v>
      </c>
      <c r="F7792" s="12">
        <v>804.5</v>
      </c>
      <c r="G7792" s="12">
        <v>808.5</v>
      </c>
      <c r="H7792" s="12">
        <v>808.88685828283667</v>
      </c>
      <c r="I7792">
        <v>227573</v>
      </c>
      <c r="J7792">
        <v>6908</v>
      </c>
      <c r="K7792" s="12">
        <v>184080809</v>
      </c>
      <c r="L7792">
        <v>121754</v>
      </c>
      <c r="M7792">
        <v>53.5</v>
      </c>
      <c r="N7792">
        <v>8.1</v>
      </c>
      <c r="O7792">
        <v>0.5</v>
      </c>
      <c r="P7792">
        <f xml:space="preserve"> IF(Stock_Info[[#This Row],[Close Price]] &gt; Stock_Info[[#This Row],[Open Price]], 1, 0)</f>
        <v>1</v>
      </c>
      <c r="Q7792" t="str">
        <f>IF(AND(Stock_Info[[#This Row],[% Deli. Qty to Traded Qty]]&gt;80,Stock_Info[[#This Row],[No. of Trades]]&lt;3000),"Unusual Day","")</f>
        <v/>
      </c>
      <c r="R7792" t="str">
        <f>IF(AND(Stock_Info[[#This Row],[Spread High-Low]] &lt; 10, Stock_Info[[#This Row],[% Deli. Qty to Traded Qty]] &gt; 90), "Good Day", "")</f>
        <v/>
      </c>
    </row>
    <row r="7793" spans="1:18">
      <c r="A7793" t="s">
        <v>71</v>
      </c>
      <c r="B7793" s="1">
        <v>45848</v>
      </c>
      <c r="C7793" s="1" t="str">
        <f>"WEEK" &amp;" " &amp;  INT((DAY(Stock_Info[[#This Row],[Date]])+WEEKDAY(DATE(YEAR(Stock_Info[[#This Row],[Date]]),MONTH(Stock_Info[[#This Row],[Date]]),1))-1)/7)+1</f>
        <v>WEEK 2</v>
      </c>
      <c r="D7793" s="12">
        <v>812</v>
      </c>
      <c r="E7793" s="12">
        <v>815.5</v>
      </c>
      <c r="F7793" s="12">
        <v>807.05</v>
      </c>
      <c r="G7793" s="12">
        <v>808</v>
      </c>
      <c r="H7793" s="12">
        <v>810.783046042705</v>
      </c>
      <c r="I7793">
        <v>174968</v>
      </c>
      <c r="J7793">
        <v>3941</v>
      </c>
      <c r="K7793" s="12">
        <v>141861088</v>
      </c>
      <c r="L7793">
        <v>76058</v>
      </c>
      <c r="M7793">
        <v>43.47</v>
      </c>
      <c r="N7793">
        <v>8.4499999999999993</v>
      </c>
      <c r="O7793">
        <v>-4</v>
      </c>
      <c r="P7793">
        <f xml:space="preserve"> IF(Stock_Info[[#This Row],[Close Price]] &gt; Stock_Info[[#This Row],[Open Price]], 1, 0)</f>
        <v>0</v>
      </c>
      <c r="Q7793" t="str">
        <f>IF(AND(Stock_Info[[#This Row],[% Deli. Qty to Traded Qty]]&gt;80,Stock_Info[[#This Row],[No. of Trades]]&lt;3000),"Unusual Day","")</f>
        <v/>
      </c>
      <c r="R7793" t="str">
        <f>IF(AND(Stock_Info[[#This Row],[Spread High-Low]] &lt; 10, Stock_Info[[#This Row],[% Deli. Qty to Traded Qty]] &gt; 90), "Good Day", "")</f>
        <v/>
      </c>
    </row>
    <row r="7794" spans="1:18">
      <c r="A7794" t="s">
        <v>71</v>
      </c>
      <c r="B7794" s="1">
        <v>45847</v>
      </c>
      <c r="C7794" s="1" t="str">
        <f>"WEEK" &amp;" " &amp;  INT((DAY(Stock_Info[[#This Row],[Date]])+WEEKDAY(DATE(YEAR(Stock_Info[[#This Row],[Date]]),MONTH(Stock_Info[[#This Row],[Date]]),1))-1)/7)+1</f>
        <v>WEEK 2</v>
      </c>
      <c r="D7794" s="12">
        <v>810</v>
      </c>
      <c r="E7794" s="12">
        <v>812.25</v>
      </c>
      <c r="F7794" s="12">
        <v>809.1</v>
      </c>
      <c r="G7794" s="12">
        <v>810.85</v>
      </c>
      <c r="H7794" s="12">
        <v>810.88988554818786</v>
      </c>
      <c r="I7794">
        <v>176144</v>
      </c>
      <c r="J7794">
        <v>5762</v>
      </c>
      <c r="K7794" s="12">
        <v>142833388</v>
      </c>
      <c r="L7794">
        <v>92527</v>
      </c>
      <c r="M7794">
        <v>52.53</v>
      </c>
      <c r="N7794">
        <v>3.15</v>
      </c>
      <c r="O7794">
        <v>0.85</v>
      </c>
      <c r="P7794">
        <f xml:space="preserve"> IF(Stock_Info[[#This Row],[Close Price]] &gt; Stock_Info[[#This Row],[Open Price]], 1, 0)</f>
        <v>1</v>
      </c>
      <c r="Q7794" t="str">
        <f>IF(AND(Stock_Info[[#This Row],[% Deli. Qty to Traded Qty]]&gt;80,Stock_Info[[#This Row],[No. of Trades]]&lt;3000),"Unusual Day","")</f>
        <v/>
      </c>
      <c r="R7794" t="str">
        <f>IF(AND(Stock_Info[[#This Row],[Spread High-Low]] &lt; 10, Stock_Info[[#This Row],[% Deli. Qty to Traded Qty]] &gt; 90), "Good Day", "")</f>
        <v/>
      </c>
    </row>
    <row r="7795" spans="1:18">
      <c r="A7795" t="s">
        <v>71</v>
      </c>
      <c r="B7795" s="1">
        <v>45846</v>
      </c>
      <c r="C7795" s="1" t="str">
        <f>"WEEK" &amp;" " &amp;  INT((DAY(Stock_Info[[#This Row],[Date]])+WEEKDAY(DATE(YEAR(Stock_Info[[#This Row],[Date]]),MONTH(Stock_Info[[#This Row],[Date]]),1))-1)/7)+1</f>
        <v>WEEK 2</v>
      </c>
      <c r="D7795" s="12">
        <v>808.95</v>
      </c>
      <c r="E7795" s="12">
        <v>813.85</v>
      </c>
      <c r="F7795" s="12">
        <v>805.5</v>
      </c>
      <c r="G7795" s="12">
        <v>812.8</v>
      </c>
      <c r="H7795" s="12">
        <v>811.00900567889562</v>
      </c>
      <c r="I7795">
        <v>573527</v>
      </c>
      <c r="J7795">
        <v>11223</v>
      </c>
      <c r="K7795" s="12">
        <v>465135562</v>
      </c>
      <c r="L7795">
        <v>119560</v>
      </c>
      <c r="M7795">
        <v>20.85</v>
      </c>
      <c r="N7795">
        <v>8.35</v>
      </c>
      <c r="O7795">
        <v>3.85</v>
      </c>
      <c r="P7795">
        <f xml:space="preserve"> IF(Stock_Info[[#This Row],[Close Price]] &gt; Stock_Info[[#This Row],[Open Price]], 1, 0)</f>
        <v>1</v>
      </c>
      <c r="Q7795" t="str">
        <f>IF(AND(Stock_Info[[#This Row],[% Deli. Qty to Traded Qty]]&gt;80,Stock_Info[[#This Row],[No. of Trades]]&lt;3000),"Unusual Day","")</f>
        <v/>
      </c>
      <c r="R7795" t="str">
        <f>IF(AND(Stock_Info[[#This Row],[Spread High-Low]] &lt; 10, Stock_Info[[#This Row],[% Deli. Qty to Traded Qty]] &gt; 90), "Good Day", "")</f>
        <v/>
      </c>
    </row>
    <row r="7796" spans="1:18">
      <c r="A7796" t="s">
        <v>71</v>
      </c>
      <c r="B7796" s="1">
        <v>45845</v>
      </c>
      <c r="C7796" s="1" t="str">
        <f>"WEEK" &amp;" " &amp;  INT((DAY(Stock_Info[[#This Row],[Date]])+WEEKDAY(DATE(YEAR(Stock_Info[[#This Row],[Date]]),MONTH(Stock_Info[[#This Row],[Date]]),1))-1)/7)+1</f>
        <v>WEEK 2</v>
      </c>
      <c r="D7796" s="12">
        <v>812.8</v>
      </c>
      <c r="E7796" s="12">
        <v>812.8</v>
      </c>
      <c r="F7796" s="12">
        <v>805.2</v>
      </c>
      <c r="G7796" s="12">
        <v>806.95</v>
      </c>
      <c r="H7796" s="12">
        <v>808.14808210017316</v>
      </c>
      <c r="I7796">
        <v>116638</v>
      </c>
      <c r="J7796">
        <v>3660</v>
      </c>
      <c r="K7796" s="12">
        <v>94260776</v>
      </c>
      <c r="L7796">
        <v>50615</v>
      </c>
      <c r="M7796">
        <v>43.39</v>
      </c>
      <c r="N7796">
        <v>7.6</v>
      </c>
      <c r="O7796">
        <v>-5.85</v>
      </c>
      <c r="P7796">
        <f xml:space="preserve"> IF(Stock_Info[[#This Row],[Close Price]] &gt; Stock_Info[[#This Row],[Open Price]], 1, 0)</f>
        <v>0</v>
      </c>
      <c r="Q7796" t="str">
        <f>IF(AND(Stock_Info[[#This Row],[% Deli. Qty to Traded Qty]]&gt;80,Stock_Info[[#This Row],[No. of Trades]]&lt;3000),"Unusual Day","")</f>
        <v/>
      </c>
      <c r="R7796" t="str">
        <f>IF(AND(Stock_Info[[#This Row],[Spread High-Low]] &lt; 10, Stock_Info[[#This Row],[% Deli. Qty to Traded Qty]] &gt; 90), "Good Day", "")</f>
        <v/>
      </c>
    </row>
    <row r="7797" spans="1:18">
      <c r="A7797" t="s">
        <v>71</v>
      </c>
      <c r="B7797" s="1">
        <v>45842</v>
      </c>
      <c r="C7797" s="1" t="str">
        <f>"WEEK" &amp;" " &amp;  INT((DAY(Stock_Info[[#This Row],[Date]])+WEEKDAY(DATE(YEAR(Stock_Info[[#This Row],[Date]]),MONTH(Stock_Info[[#This Row],[Date]]),1))-1)/7)+1</f>
        <v>WEEK 1</v>
      </c>
      <c r="D7797" s="12">
        <v>810.25</v>
      </c>
      <c r="E7797" s="12">
        <v>813.5</v>
      </c>
      <c r="F7797" s="12">
        <v>804.2</v>
      </c>
      <c r="G7797" s="12">
        <v>811.85</v>
      </c>
      <c r="H7797" s="12">
        <v>807.88395923433575</v>
      </c>
      <c r="I7797">
        <v>359322</v>
      </c>
      <c r="J7797">
        <v>7904</v>
      </c>
      <c r="K7797" s="12">
        <v>290290480</v>
      </c>
      <c r="L7797">
        <v>147158</v>
      </c>
      <c r="M7797">
        <v>40.950000000000003</v>
      </c>
      <c r="N7797">
        <v>9.3000000000000007</v>
      </c>
      <c r="O7797">
        <v>1.6</v>
      </c>
      <c r="P7797">
        <f xml:space="preserve"> IF(Stock_Info[[#This Row],[Close Price]] &gt; Stock_Info[[#This Row],[Open Price]], 1, 0)</f>
        <v>1</v>
      </c>
      <c r="Q7797" t="str">
        <f>IF(AND(Stock_Info[[#This Row],[% Deli. Qty to Traded Qty]]&gt;80,Stock_Info[[#This Row],[No. of Trades]]&lt;3000),"Unusual Day","")</f>
        <v/>
      </c>
      <c r="R7797" t="str">
        <f>IF(AND(Stock_Info[[#This Row],[Spread High-Low]] &lt; 10, Stock_Info[[#This Row],[% Deli. Qty to Traded Qty]] &gt; 90), "Good Day", "")</f>
        <v/>
      </c>
    </row>
    <row r="7798" spans="1:18">
      <c r="A7798" t="s">
        <v>71</v>
      </c>
      <c r="B7798" s="1">
        <v>45841</v>
      </c>
      <c r="C7798" s="1" t="str">
        <f>"WEEK" &amp;" " &amp;  INT((DAY(Stock_Info[[#This Row],[Date]])+WEEKDAY(DATE(YEAR(Stock_Info[[#This Row],[Date]]),MONTH(Stock_Info[[#This Row],[Date]]),1))-1)/7)+1</f>
        <v>WEEK 1</v>
      </c>
      <c r="D7798" s="12">
        <v>813</v>
      </c>
      <c r="E7798" s="12">
        <v>815</v>
      </c>
      <c r="F7798" s="12">
        <v>806</v>
      </c>
      <c r="G7798" s="12">
        <v>807.1</v>
      </c>
      <c r="H7798" s="12">
        <v>810.96589002404971</v>
      </c>
      <c r="I7798">
        <v>429112</v>
      </c>
      <c r="J7798">
        <v>11477</v>
      </c>
      <c r="K7798" s="12">
        <v>347995195</v>
      </c>
      <c r="L7798">
        <v>226009</v>
      </c>
      <c r="M7798">
        <v>52.67</v>
      </c>
      <c r="N7798">
        <v>9</v>
      </c>
      <c r="O7798">
        <v>-5.9</v>
      </c>
      <c r="P7798">
        <f xml:space="preserve"> IF(Stock_Info[[#This Row],[Close Price]] &gt; Stock_Info[[#This Row],[Open Price]], 1, 0)</f>
        <v>0</v>
      </c>
      <c r="Q7798" t="str">
        <f>IF(AND(Stock_Info[[#This Row],[% Deli. Qty to Traded Qty]]&gt;80,Stock_Info[[#This Row],[No. of Trades]]&lt;3000),"Unusual Day","")</f>
        <v/>
      </c>
      <c r="R7798" t="str">
        <f>IF(AND(Stock_Info[[#This Row],[Spread High-Low]] &lt; 10, Stock_Info[[#This Row],[% Deli. Qty to Traded Qty]] &gt; 90), "Good Day", "")</f>
        <v/>
      </c>
    </row>
    <row r="7799" spans="1:18">
      <c r="A7799" t="s">
        <v>71</v>
      </c>
      <c r="B7799" s="1">
        <v>45840</v>
      </c>
      <c r="C7799" s="1" t="str">
        <f>"WEEK" &amp;" " &amp;  INT((DAY(Stock_Info[[#This Row],[Date]])+WEEKDAY(DATE(YEAR(Stock_Info[[#This Row],[Date]]),MONTH(Stock_Info[[#This Row],[Date]]),1))-1)/7)+1</f>
        <v>WEEK 1</v>
      </c>
      <c r="D7799" s="12">
        <v>820.7</v>
      </c>
      <c r="E7799" s="12">
        <v>824.35</v>
      </c>
      <c r="F7799" s="12">
        <v>809.1</v>
      </c>
      <c r="G7799" s="12">
        <v>813.2</v>
      </c>
      <c r="H7799" s="12">
        <v>815.51212748344369</v>
      </c>
      <c r="I7799">
        <v>193280</v>
      </c>
      <c r="J7799">
        <v>4539</v>
      </c>
      <c r="K7799" s="12">
        <v>157622184</v>
      </c>
      <c r="L7799">
        <v>90096</v>
      </c>
      <c r="M7799">
        <v>46.61</v>
      </c>
      <c r="N7799">
        <v>15.25</v>
      </c>
      <c r="O7799">
        <v>-7.5</v>
      </c>
      <c r="P7799">
        <f xml:space="preserve"> IF(Stock_Info[[#This Row],[Close Price]] &gt; Stock_Info[[#This Row],[Open Price]], 1, 0)</f>
        <v>0</v>
      </c>
      <c r="Q7799" t="str">
        <f>IF(AND(Stock_Info[[#This Row],[% Deli. Qty to Traded Qty]]&gt;80,Stock_Info[[#This Row],[No. of Trades]]&lt;3000),"Unusual Day","")</f>
        <v/>
      </c>
      <c r="R7799" t="str">
        <f>IF(AND(Stock_Info[[#This Row],[Spread High-Low]] &lt; 10, Stock_Info[[#This Row],[% Deli. Qty to Traded Qty]] &gt; 90), "Good Day", "")</f>
        <v/>
      </c>
    </row>
    <row r="7800" spans="1:18">
      <c r="A7800" t="s">
        <v>71</v>
      </c>
      <c r="B7800" s="1">
        <v>45839</v>
      </c>
      <c r="C7800" s="1" t="str">
        <f>"WEEK" &amp;" " &amp;  INT((DAY(Stock_Info[[#This Row],[Date]])+WEEKDAY(DATE(YEAR(Stock_Info[[#This Row],[Date]]),MONTH(Stock_Info[[#This Row],[Date]]),1))-1)/7)+1</f>
        <v>WEEK 1</v>
      </c>
      <c r="D7800" s="12">
        <v>820.35</v>
      </c>
      <c r="E7800" s="12">
        <v>824.95</v>
      </c>
      <c r="F7800" s="12">
        <v>813.25</v>
      </c>
      <c r="G7800" s="12">
        <v>820.25</v>
      </c>
      <c r="H7800" s="12">
        <v>819.68459738019953</v>
      </c>
      <c r="I7800">
        <v>633178</v>
      </c>
      <c r="J7800">
        <v>12210</v>
      </c>
      <c r="K7800" s="12">
        <v>519006254</v>
      </c>
      <c r="L7800">
        <v>116797</v>
      </c>
      <c r="M7800">
        <v>18.45</v>
      </c>
      <c r="N7800">
        <v>11.7</v>
      </c>
      <c r="O7800">
        <v>-0.1</v>
      </c>
      <c r="P7800">
        <f xml:space="preserve"> IF(Stock_Info[[#This Row],[Close Price]] &gt; Stock_Info[[#This Row],[Open Price]], 1, 0)</f>
        <v>0</v>
      </c>
      <c r="Q7800" t="str">
        <f>IF(AND(Stock_Info[[#This Row],[% Deli. Qty to Traded Qty]]&gt;80,Stock_Info[[#This Row],[No. of Trades]]&lt;3000),"Unusual Day","")</f>
        <v/>
      </c>
      <c r="R7800" t="str">
        <f>IF(AND(Stock_Info[[#This Row],[Spread High-Low]] &lt; 10, Stock_Info[[#This Row],[% Deli. Qty to Traded Qty]] &gt; 90), "Good Day", "")</f>
        <v/>
      </c>
    </row>
    <row r="7801" spans="1:18">
      <c r="A7801" t="s">
        <v>71</v>
      </c>
      <c r="B7801" s="1">
        <v>45838</v>
      </c>
      <c r="C7801" s="1" t="str">
        <f>"WEEK" &amp;" " &amp;  INT((DAY(Stock_Info[[#This Row],[Date]])+WEEKDAY(DATE(YEAR(Stock_Info[[#This Row],[Date]]),MONTH(Stock_Info[[#This Row],[Date]]),1))-1)/7)+1</f>
        <v>WEEK 5</v>
      </c>
      <c r="D7801" s="12">
        <v>808.95</v>
      </c>
      <c r="E7801" s="12">
        <v>821</v>
      </c>
      <c r="F7801" s="12">
        <v>807.05</v>
      </c>
      <c r="G7801" s="12">
        <v>820.35</v>
      </c>
      <c r="H7801" s="12">
        <v>816.93547165785697</v>
      </c>
      <c r="I7801">
        <v>478069</v>
      </c>
      <c r="J7801">
        <v>9834</v>
      </c>
      <c r="K7801" s="12">
        <v>390551524</v>
      </c>
      <c r="L7801">
        <v>206627</v>
      </c>
      <c r="M7801">
        <v>43.22</v>
      </c>
      <c r="N7801">
        <v>13.95</v>
      </c>
      <c r="O7801">
        <v>11.4</v>
      </c>
      <c r="P7801">
        <f xml:space="preserve"> IF(Stock_Info[[#This Row],[Close Price]] &gt; Stock_Info[[#This Row],[Open Price]], 1, 0)</f>
        <v>1</v>
      </c>
      <c r="Q7801" t="str">
        <f>IF(AND(Stock_Info[[#This Row],[% Deli. Qty to Traded Qty]]&gt;80,Stock_Info[[#This Row],[No. of Trades]]&lt;3000),"Unusual Day","")</f>
        <v/>
      </c>
      <c r="R7801" t="str">
        <f>IF(AND(Stock_Info[[#This Row],[Spread High-Low]] &lt; 10, Stock_Info[[#This Row],[% Deli. Qty to Traded Qty]] &gt; 90), "Good Day", "")</f>
        <v/>
      </c>
    </row>
    <row r="7802" spans="1:18">
      <c r="A7802" t="s">
        <v>71</v>
      </c>
      <c r="B7802" s="1">
        <v>45835</v>
      </c>
      <c r="C7802" s="1" t="str">
        <f>"WEEK" &amp;" " &amp;  INT((DAY(Stock_Info[[#This Row],[Date]])+WEEKDAY(DATE(YEAR(Stock_Info[[#This Row],[Date]]),MONTH(Stock_Info[[#This Row],[Date]]),1))-1)/7)+1</f>
        <v>WEEK 4</v>
      </c>
      <c r="D7802" s="12">
        <v>806</v>
      </c>
      <c r="E7802" s="12">
        <v>809.5</v>
      </c>
      <c r="F7802" s="12">
        <v>802.4</v>
      </c>
      <c r="G7802" s="12">
        <v>805.4</v>
      </c>
      <c r="H7802" s="12">
        <v>805.77976382539168</v>
      </c>
      <c r="I7802">
        <v>477274</v>
      </c>
      <c r="J7802">
        <v>8944</v>
      </c>
      <c r="K7802" s="12">
        <v>384577731</v>
      </c>
      <c r="L7802">
        <v>224581</v>
      </c>
      <c r="M7802">
        <v>47.05</v>
      </c>
      <c r="N7802">
        <v>7.1</v>
      </c>
      <c r="O7802">
        <v>-0.6</v>
      </c>
      <c r="P7802">
        <f xml:space="preserve"> IF(Stock_Info[[#This Row],[Close Price]] &gt; Stock_Info[[#This Row],[Open Price]], 1, 0)</f>
        <v>0</v>
      </c>
      <c r="Q7802" t="str">
        <f>IF(AND(Stock_Info[[#This Row],[% Deli. Qty to Traded Qty]]&gt;80,Stock_Info[[#This Row],[No. of Trades]]&lt;3000),"Unusual Day","")</f>
        <v/>
      </c>
      <c r="R7802" t="str">
        <f>IF(AND(Stock_Info[[#This Row],[Spread High-Low]] &lt; 10, Stock_Info[[#This Row],[% Deli. Qty to Traded Qty]] &gt; 90), "Good Day", "")</f>
        <v/>
      </c>
    </row>
    <row r="7803" spans="1:18">
      <c r="A7803" t="s">
        <v>71</v>
      </c>
      <c r="B7803" s="1">
        <v>45834</v>
      </c>
      <c r="C7803" s="1" t="str">
        <f>"WEEK" &amp;" " &amp;  INT((DAY(Stock_Info[[#This Row],[Date]])+WEEKDAY(DATE(YEAR(Stock_Info[[#This Row],[Date]]),MONTH(Stock_Info[[#This Row],[Date]]),1))-1)/7)+1</f>
        <v>WEEK 4</v>
      </c>
      <c r="D7803" s="12">
        <v>802.7</v>
      </c>
      <c r="E7803" s="12">
        <v>803.45</v>
      </c>
      <c r="F7803" s="12">
        <v>791.5</v>
      </c>
      <c r="G7803" s="12">
        <v>797</v>
      </c>
      <c r="H7803" s="12">
        <v>795.31300588668137</v>
      </c>
      <c r="I7803">
        <v>478368</v>
      </c>
      <c r="J7803">
        <v>11083</v>
      </c>
      <c r="K7803" s="12">
        <v>380452292</v>
      </c>
      <c r="L7803">
        <v>241792</v>
      </c>
      <c r="M7803">
        <v>50.55</v>
      </c>
      <c r="N7803">
        <v>11.95</v>
      </c>
      <c r="O7803">
        <v>-5.7</v>
      </c>
      <c r="P7803">
        <f xml:space="preserve"> IF(Stock_Info[[#This Row],[Close Price]] &gt; Stock_Info[[#This Row],[Open Price]], 1, 0)</f>
        <v>0</v>
      </c>
      <c r="Q7803" t="str">
        <f>IF(AND(Stock_Info[[#This Row],[% Deli. Qty to Traded Qty]]&gt;80,Stock_Info[[#This Row],[No. of Trades]]&lt;3000),"Unusual Day","")</f>
        <v/>
      </c>
      <c r="R7803" t="str">
        <f>IF(AND(Stock_Info[[#This Row],[Spread High-Low]] &lt; 10, Stock_Info[[#This Row],[% Deli. Qty to Traded Qty]] &gt; 90), "Good Day", "")</f>
        <v/>
      </c>
    </row>
    <row r="7804" spans="1:18">
      <c r="A7804" t="s">
        <v>71</v>
      </c>
      <c r="B7804" s="1">
        <v>45833</v>
      </c>
      <c r="C7804" s="1" t="str">
        <f>"WEEK" &amp;" " &amp;  INT((DAY(Stock_Info[[#This Row],[Date]])+WEEKDAY(DATE(YEAR(Stock_Info[[#This Row],[Date]]),MONTH(Stock_Info[[#This Row],[Date]]),1))-1)/7)+1</f>
        <v>WEEK 4</v>
      </c>
      <c r="D7804" s="12">
        <v>799</v>
      </c>
      <c r="E7804" s="12">
        <v>805</v>
      </c>
      <c r="F7804" s="12">
        <v>796.1</v>
      </c>
      <c r="G7804" s="12">
        <v>800.1</v>
      </c>
      <c r="H7804" s="12">
        <v>799.96889621087314</v>
      </c>
      <c r="I7804">
        <v>197275</v>
      </c>
      <c r="J7804">
        <v>3876</v>
      </c>
      <c r="K7804" s="12">
        <v>157813864</v>
      </c>
      <c r="L7804">
        <v>98431</v>
      </c>
      <c r="M7804">
        <v>49.9</v>
      </c>
      <c r="N7804">
        <v>8.9</v>
      </c>
      <c r="O7804">
        <v>1.1000000000000001</v>
      </c>
      <c r="P7804">
        <f xml:space="preserve"> IF(Stock_Info[[#This Row],[Close Price]] &gt; Stock_Info[[#This Row],[Open Price]], 1, 0)</f>
        <v>1</v>
      </c>
      <c r="Q7804" t="str">
        <f>IF(AND(Stock_Info[[#This Row],[% Deli. Qty to Traded Qty]]&gt;80,Stock_Info[[#This Row],[No. of Trades]]&lt;3000),"Unusual Day","")</f>
        <v/>
      </c>
      <c r="R7804" t="str">
        <f>IF(AND(Stock_Info[[#This Row],[Spread High-Low]] &lt; 10, Stock_Info[[#This Row],[% Deli. Qty to Traded Qty]] &gt; 90), "Good Day", "")</f>
        <v/>
      </c>
    </row>
    <row r="7805" spans="1:18">
      <c r="A7805" t="s">
        <v>71</v>
      </c>
      <c r="B7805" s="1">
        <v>45832</v>
      </c>
      <c r="C7805" s="1" t="str">
        <f>"WEEK" &amp;" " &amp;  INT((DAY(Stock_Info[[#This Row],[Date]])+WEEKDAY(DATE(YEAR(Stock_Info[[#This Row],[Date]]),MONTH(Stock_Info[[#This Row],[Date]]),1))-1)/7)+1</f>
        <v>WEEK 4</v>
      </c>
      <c r="D7805" s="12">
        <v>798.5</v>
      </c>
      <c r="E7805" s="12">
        <v>806.5</v>
      </c>
      <c r="F7805" s="12">
        <v>793.6</v>
      </c>
      <c r="G7805" s="12">
        <v>795.25</v>
      </c>
      <c r="H7805" s="12">
        <v>797.94860773966207</v>
      </c>
      <c r="I7805">
        <v>937612</v>
      </c>
      <c r="J7805">
        <v>18035</v>
      </c>
      <c r="K7805" s="12">
        <v>748166190</v>
      </c>
      <c r="L7805">
        <v>140258</v>
      </c>
      <c r="M7805">
        <v>14.96</v>
      </c>
      <c r="N7805">
        <v>12.9</v>
      </c>
      <c r="O7805">
        <v>-3.25</v>
      </c>
      <c r="P7805">
        <f xml:space="preserve"> IF(Stock_Info[[#This Row],[Close Price]] &gt; Stock_Info[[#This Row],[Open Price]], 1, 0)</f>
        <v>0</v>
      </c>
      <c r="Q7805" t="str">
        <f>IF(AND(Stock_Info[[#This Row],[% Deli. Qty to Traded Qty]]&gt;80,Stock_Info[[#This Row],[No. of Trades]]&lt;3000),"Unusual Day","")</f>
        <v/>
      </c>
      <c r="R7805" t="str">
        <f>IF(AND(Stock_Info[[#This Row],[Spread High-Low]] &lt; 10, Stock_Info[[#This Row],[% Deli. Qty to Traded Qty]] &gt; 90), "Good Day", "")</f>
        <v/>
      </c>
    </row>
    <row r="7806" spans="1:18">
      <c r="A7806" t="s">
        <v>71</v>
      </c>
      <c r="B7806" s="1">
        <v>45831</v>
      </c>
      <c r="C7806" s="1" t="str">
        <f>"WEEK" &amp;" " &amp;  INT((DAY(Stock_Info[[#This Row],[Date]])+WEEKDAY(DATE(YEAR(Stock_Info[[#This Row],[Date]]),MONTH(Stock_Info[[#This Row],[Date]]),1))-1)/7)+1</f>
        <v>WEEK 4</v>
      </c>
      <c r="D7806" s="12">
        <v>790.2</v>
      </c>
      <c r="E7806" s="12">
        <v>794.6</v>
      </c>
      <c r="F7806" s="12">
        <v>788.45</v>
      </c>
      <c r="G7806" s="12">
        <v>790.15</v>
      </c>
      <c r="H7806" s="12">
        <v>791.60196821159684</v>
      </c>
      <c r="I7806">
        <v>212782</v>
      </c>
      <c r="J7806">
        <v>5070</v>
      </c>
      <c r="K7806" s="12">
        <v>168438650</v>
      </c>
      <c r="L7806">
        <v>133929</v>
      </c>
      <c r="M7806">
        <v>62.94</v>
      </c>
      <c r="N7806">
        <v>6.15</v>
      </c>
      <c r="O7806">
        <v>-0.05</v>
      </c>
      <c r="P7806">
        <f xml:space="preserve"> IF(Stock_Info[[#This Row],[Close Price]] &gt; Stock_Info[[#This Row],[Open Price]], 1, 0)</f>
        <v>0</v>
      </c>
      <c r="Q7806" t="str">
        <f>IF(AND(Stock_Info[[#This Row],[% Deli. Qty to Traded Qty]]&gt;80,Stock_Info[[#This Row],[No. of Trades]]&lt;3000),"Unusual Day","")</f>
        <v/>
      </c>
      <c r="R7806" t="str">
        <f>IF(AND(Stock_Info[[#This Row],[Spread High-Low]] &lt; 10, Stock_Info[[#This Row],[% Deli. Qty to Traded Qty]] &gt; 90), "Good Day", "")</f>
        <v/>
      </c>
    </row>
    <row r="7807" spans="1:18">
      <c r="A7807" t="s">
        <v>71</v>
      </c>
      <c r="B7807" s="1">
        <v>45828</v>
      </c>
      <c r="C7807" s="1" t="str">
        <f>"WEEK" &amp;" " &amp;  INT((DAY(Stock_Info[[#This Row],[Date]])+WEEKDAY(DATE(YEAR(Stock_Info[[#This Row],[Date]]),MONTH(Stock_Info[[#This Row],[Date]]),1))-1)/7)+1</f>
        <v>WEEK 3</v>
      </c>
      <c r="D7807" s="12">
        <v>787.95</v>
      </c>
      <c r="E7807" s="12">
        <v>799.1</v>
      </c>
      <c r="F7807" s="12">
        <v>786.3</v>
      </c>
      <c r="G7807" s="12">
        <v>796</v>
      </c>
      <c r="H7807" s="12">
        <v>793.59500157784089</v>
      </c>
      <c r="I7807">
        <v>224991</v>
      </c>
      <c r="J7807">
        <v>6444</v>
      </c>
      <c r="K7807" s="12">
        <v>178551733</v>
      </c>
      <c r="L7807">
        <v>65318</v>
      </c>
      <c r="M7807">
        <v>29.03</v>
      </c>
      <c r="N7807">
        <v>12.8</v>
      </c>
      <c r="O7807">
        <v>8.0500000000000007</v>
      </c>
      <c r="P7807">
        <f xml:space="preserve"> IF(Stock_Info[[#This Row],[Close Price]] &gt; Stock_Info[[#This Row],[Open Price]], 1, 0)</f>
        <v>1</v>
      </c>
      <c r="Q7807" t="str">
        <f>IF(AND(Stock_Info[[#This Row],[% Deli. Qty to Traded Qty]]&gt;80,Stock_Info[[#This Row],[No. of Trades]]&lt;3000),"Unusual Day","")</f>
        <v/>
      </c>
      <c r="R7807" t="str">
        <f>IF(AND(Stock_Info[[#This Row],[Spread High-Low]] &lt; 10, Stock_Info[[#This Row],[% Deli. Qty to Traded Qty]] &gt; 90), "Good Day", "")</f>
        <v/>
      </c>
    </row>
    <row r="7808" spans="1:18">
      <c r="A7808" t="s">
        <v>71</v>
      </c>
      <c r="B7808" s="1">
        <v>45827</v>
      </c>
      <c r="C7808" s="1" t="str">
        <f>"WEEK" &amp;" " &amp;  INT((DAY(Stock_Info[[#This Row],[Date]])+WEEKDAY(DATE(YEAR(Stock_Info[[#This Row],[Date]]),MONTH(Stock_Info[[#This Row],[Date]]),1))-1)/7)+1</f>
        <v>WEEK 3</v>
      </c>
      <c r="D7808" s="12">
        <v>792.85</v>
      </c>
      <c r="E7808" s="12">
        <v>793.2</v>
      </c>
      <c r="F7808" s="12">
        <v>781.5</v>
      </c>
      <c r="G7808" s="12">
        <v>784.7</v>
      </c>
      <c r="H7808" s="12">
        <v>785.98512924454701</v>
      </c>
      <c r="I7808">
        <v>235832</v>
      </c>
      <c r="J7808">
        <v>5915</v>
      </c>
      <c r="K7808" s="12">
        <v>185360445</v>
      </c>
      <c r="L7808">
        <v>132100</v>
      </c>
      <c r="M7808">
        <v>56.01</v>
      </c>
      <c r="N7808">
        <v>11.7</v>
      </c>
      <c r="O7808">
        <v>-8.15</v>
      </c>
      <c r="P7808">
        <f xml:space="preserve"> IF(Stock_Info[[#This Row],[Close Price]] &gt; Stock_Info[[#This Row],[Open Price]], 1, 0)</f>
        <v>0</v>
      </c>
      <c r="Q7808" t="str">
        <f>IF(AND(Stock_Info[[#This Row],[% Deli. Qty to Traded Qty]]&gt;80,Stock_Info[[#This Row],[No. of Trades]]&lt;3000),"Unusual Day","")</f>
        <v/>
      </c>
      <c r="R7808" t="str">
        <f>IF(AND(Stock_Info[[#This Row],[Spread High-Low]] &lt; 10, Stock_Info[[#This Row],[% Deli. Qty to Traded Qty]] &gt; 90), "Good Day", "")</f>
        <v/>
      </c>
    </row>
    <row r="7809" spans="1:18">
      <c r="A7809" t="s">
        <v>71</v>
      </c>
      <c r="B7809" s="1">
        <v>45826</v>
      </c>
      <c r="C7809" s="1" t="str">
        <f>"WEEK" &amp;" " &amp;  INT((DAY(Stock_Info[[#This Row],[Date]])+WEEKDAY(DATE(YEAR(Stock_Info[[#This Row],[Date]]),MONTH(Stock_Info[[#This Row],[Date]]),1))-1)/7)+1</f>
        <v>WEEK 3</v>
      </c>
      <c r="D7809" s="12">
        <v>792.1</v>
      </c>
      <c r="E7809" s="12">
        <v>795.5</v>
      </c>
      <c r="F7809" s="12">
        <v>788.35</v>
      </c>
      <c r="G7809" s="12">
        <v>791.75</v>
      </c>
      <c r="H7809" s="12">
        <v>791.8375196649921</v>
      </c>
      <c r="I7809">
        <v>131579</v>
      </c>
      <c r="J7809">
        <v>3906</v>
      </c>
      <c r="K7809" s="12">
        <v>104189189</v>
      </c>
      <c r="L7809">
        <v>58911</v>
      </c>
      <c r="M7809">
        <v>44.77</v>
      </c>
      <c r="N7809">
        <v>7.15</v>
      </c>
      <c r="O7809">
        <v>-0.35</v>
      </c>
      <c r="P7809">
        <f xml:space="preserve"> IF(Stock_Info[[#This Row],[Close Price]] &gt; Stock_Info[[#This Row],[Open Price]], 1, 0)</f>
        <v>0</v>
      </c>
      <c r="Q7809" t="str">
        <f>IF(AND(Stock_Info[[#This Row],[% Deli. Qty to Traded Qty]]&gt;80,Stock_Info[[#This Row],[No. of Trades]]&lt;3000),"Unusual Day","")</f>
        <v/>
      </c>
      <c r="R7809" t="str">
        <f>IF(AND(Stock_Info[[#This Row],[Spread High-Low]] &lt; 10, Stock_Info[[#This Row],[% Deli. Qty to Traded Qty]] &gt; 90), "Good Day", "")</f>
        <v/>
      </c>
    </row>
    <row r="7810" spans="1:18">
      <c r="A7810" t="s">
        <v>71</v>
      </c>
      <c r="B7810" s="1">
        <v>45825</v>
      </c>
      <c r="C7810" s="1" t="str">
        <f>"WEEK" &amp;" " &amp;  INT((DAY(Stock_Info[[#This Row],[Date]])+WEEKDAY(DATE(YEAR(Stock_Info[[#This Row],[Date]]),MONTH(Stock_Info[[#This Row],[Date]]),1))-1)/7)+1</f>
        <v>WEEK 3</v>
      </c>
      <c r="D7810" s="12">
        <v>793.5</v>
      </c>
      <c r="E7810" s="12">
        <v>798.8</v>
      </c>
      <c r="F7810" s="12">
        <v>790.75</v>
      </c>
      <c r="G7810" s="12">
        <v>792.2</v>
      </c>
      <c r="H7810" s="12">
        <v>792.82288225631578</v>
      </c>
      <c r="I7810">
        <v>1103108</v>
      </c>
      <c r="J7810">
        <v>21601</v>
      </c>
      <c r="K7810" s="12">
        <v>874569264</v>
      </c>
      <c r="L7810">
        <v>140850</v>
      </c>
      <c r="M7810">
        <v>12.77</v>
      </c>
      <c r="N7810">
        <v>8.0500000000000007</v>
      </c>
      <c r="O7810">
        <v>-1.3</v>
      </c>
      <c r="P7810">
        <f xml:space="preserve"> IF(Stock_Info[[#This Row],[Close Price]] &gt; Stock_Info[[#This Row],[Open Price]], 1, 0)</f>
        <v>0</v>
      </c>
      <c r="Q7810" t="str">
        <f>IF(AND(Stock_Info[[#This Row],[% Deli. Qty to Traded Qty]]&gt;80,Stock_Info[[#This Row],[No. of Trades]]&lt;3000),"Unusual Day","")</f>
        <v/>
      </c>
      <c r="R7810" t="str">
        <f>IF(AND(Stock_Info[[#This Row],[Spread High-Low]] &lt; 10, Stock_Info[[#This Row],[% Deli. Qty to Traded Qty]] &gt; 90), "Good Day", "")</f>
        <v/>
      </c>
    </row>
    <row r="7811" spans="1:18">
      <c r="A7811" t="s">
        <v>71</v>
      </c>
      <c r="B7811" s="1">
        <v>45824</v>
      </c>
      <c r="C7811" s="1" t="str">
        <f>"WEEK" &amp;" " &amp;  INT((DAY(Stock_Info[[#This Row],[Date]])+WEEKDAY(DATE(YEAR(Stock_Info[[#This Row],[Date]]),MONTH(Stock_Info[[#This Row],[Date]]),1))-1)/7)+1</f>
        <v>WEEK 3</v>
      </c>
      <c r="D7811" s="12">
        <v>792.55</v>
      </c>
      <c r="E7811" s="12">
        <v>795.35</v>
      </c>
      <c r="F7811" s="12">
        <v>786.35</v>
      </c>
      <c r="G7811" s="12">
        <v>792.85</v>
      </c>
      <c r="H7811" s="12">
        <v>791.33779025755041</v>
      </c>
      <c r="I7811">
        <v>1385709</v>
      </c>
      <c r="J7811">
        <v>15633</v>
      </c>
      <c r="K7811" s="12">
        <v>1096563898</v>
      </c>
      <c r="L7811">
        <v>924247</v>
      </c>
      <c r="M7811">
        <v>66.7</v>
      </c>
      <c r="N7811">
        <v>9</v>
      </c>
      <c r="O7811">
        <v>0.3</v>
      </c>
      <c r="P7811">
        <f xml:space="preserve"> IF(Stock_Info[[#This Row],[Close Price]] &gt; Stock_Info[[#This Row],[Open Price]], 1, 0)</f>
        <v>1</v>
      </c>
      <c r="Q7811" t="str">
        <f>IF(AND(Stock_Info[[#This Row],[% Deli. Qty to Traded Qty]]&gt;80,Stock_Info[[#This Row],[No. of Trades]]&lt;3000),"Unusual Day","")</f>
        <v/>
      </c>
      <c r="R7811" t="str">
        <f>IF(AND(Stock_Info[[#This Row],[Spread High-Low]] &lt; 10, Stock_Info[[#This Row],[% Deli. Qty to Traded Qty]] &gt; 90), "Good Day", "")</f>
        <v/>
      </c>
    </row>
    <row r="7812" spans="1:18">
      <c r="A7812" t="s">
        <v>71</v>
      </c>
      <c r="B7812" s="1">
        <v>45821</v>
      </c>
      <c r="C7812" s="1" t="str">
        <f>"WEEK" &amp;" " &amp;  INT((DAY(Stock_Info[[#This Row],[Date]])+WEEKDAY(DATE(YEAR(Stock_Info[[#This Row],[Date]]),MONTH(Stock_Info[[#This Row],[Date]]),1))-1)/7)+1</f>
        <v>WEEK 2</v>
      </c>
      <c r="D7812" s="12">
        <v>789.75</v>
      </c>
      <c r="E7812" s="12">
        <v>796.2</v>
      </c>
      <c r="F7812" s="12">
        <v>788.9</v>
      </c>
      <c r="G7812" s="12">
        <v>792.4</v>
      </c>
      <c r="H7812" s="12">
        <v>792.31443640215377</v>
      </c>
      <c r="I7812">
        <v>362528</v>
      </c>
      <c r="J7812">
        <v>8485</v>
      </c>
      <c r="K7812" s="12">
        <v>287236168</v>
      </c>
      <c r="L7812">
        <v>163376</v>
      </c>
      <c r="M7812">
        <v>45.07</v>
      </c>
      <c r="N7812">
        <v>7.3</v>
      </c>
      <c r="O7812">
        <v>2.65</v>
      </c>
      <c r="P7812">
        <f xml:space="preserve"> IF(Stock_Info[[#This Row],[Close Price]] &gt; Stock_Info[[#This Row],[Open Price]], 1, 0)</f>
        <v>1</v>
      </c>
      <c r="Q7812" t="str">
        <f>IF(AND(Stock_Info[[#This Row],[% Deli. Qty to Traded Qty]]&gt;80,Stock_Info[[#This Row],[No. of Trades]]&lt;3000),"Unusual Day","")</f>
        <v/>
      </c>
      <c r="R7812" t="str">
        <f>IF(AND(Stock_Info[[#This Row],[Spread High-Low]] &lt; 10, Stock_Info[[#This Row],[% Deli. Qty to Traded Qty]] &gt; 90), "Good Day", "")</f>
        <v/>
      </c>
    </row>
    <row r="7813" spans="1:18">
      <c r="A7813" t="s">
        <v>71</v>
      </c>
      <c r="B7813" s="1">
        <v>45820</v>
      </c>
      <c r="C7813" s="1" t="str">
        <f>"WEEK" &amp;" " &amp;  INT((DAY(Stock_Info[[#This Row],[Date]])+WEEKDAY(DATE(YEAR(Stock_Info[[#This Row],[Date]]),MONTH(Stock_Info[[#This Row],[Date]]),1))-1)/7)+1</f>
        <v>WEEK 2</v>
      </c>
      <c r="D7813" s="12">
        <v>816</v>
      </c>
      <c r="E7813" s="12">
        <v>816.55</v>
      </c>
      <c r="F7813" s="12">
        <v>801.25</v>
      </c>
      <c r="G7813" s="12">
        <v>805.65</v>
      </c>
      <c r="H7813" s="12">
        <v>809.22889958145208</v>
      </c>
      <c r="I7813">
        <v>182058</v>
      </c>
      <c r="J7813">
        <v>4519</v>
      </c>
      <c r="K7813" s="12">
        <v>147326595</v>
      </c>
      <c r="L7813">
        <v>72098</v>
      </c>
      <c r="M7813">
        <v>39.6</v>
      </c>
      <c r="N7813">
        <v>15.3</v>
      </c>
      <c r="O7813">
        <v>-10.35</v>
      </c>
      <c r="P7813">
        <f xml:space="preserve"> IF(Stock_Info[[#This Row],[Close Price]] &gt; Stock_Info[[#This Row],[Open Price]], 1, 0)</f>
        <v>0</v>
      </c>
      <c r="Q7813" t="str">
        <f>IF(AND(Stock_Info[[#This Row],[% Deli. Qty to Traded Qty]]&gt;80,Stock_Info[[#This Row],[No. of Trades]]&lt;3000),"Unusual Day","")</f>
        <v/>
      </c>
      <c r="R7813" t="str">
        <f>IF(AND(Stock_Info[[#This Row],[Spread High-Low]] &lt; 10, Stock_Info[[#This Row],[% Deli. Qty to Traded Qty]] &gt; 90), "Good Day", "")</f>
        <v/>
      </c>
    </row>
    <row r="7814" spans="1:18">
      <c r="A7814" t="s">
        <v>71</v>
      </c>
      <c r="B7814" s="1">
        <v>45819</v>
      </c>
      <c r="C7814" s="1" t="str">
        <f>"WEEK" &amp;" " &amp;  INT((DAY(Stock_Info[[#This Row],[Date]])+WEEKDAY(DATE(YEAR(Stock_Info[[#This Row],[Date]]),MONTH(Stock_Info[[#This Row],[Date]]),1))-1)/7)+1</f>
        <v>WEEK 2</v>
      </c>
      <c r="D7814" s="12">
        <v>817.05</v>
      </c>
      <c r="E7814" s="12">
        <v>820.6</v>
      </c>
      <c r="F7814" s="12">
        <v>812.9</v>
      </c>
      <c r="G7814" s="12">
        <v>814.95</v>
      </c>
      <c r="H7814" s="12">
        <v>817.1329790426513</v>
      </c>
      <c r="I7814">
        <v>183277</v>
      </c>
      <c r="J7814">
        <v>5433</v>
      </c>
      <c r="K7814" s="12">
        <v>149761681</v>
      </c>
      <c r="L7814">
        <v>72025</v>
      </c>
      <c r="M7814">
        <v>39.299999999999997</v>
      </c>
      <c r="N7814">
        <v>7.7</v>
      </c>
      <c r="O7814">
        <v>-2.1</v>
      </c>
      <c r="P7814">
        <f xml:space="preserve"> IF(Stock_Info[[#This Row],[Close Price]] &gt; Stock_Info[[#This Row],[Open Price]], 1, 0)</f>
        <v>0</v>
      </c>
      <c r="Q7814" t="str">
        <f>IF(AND(Stock_Info[[#This Row],[% Deli. Qty to Traded Qty]]&gt;80,Stock_Info[[#This Row],[No. of Trades]]&lt;3000),"Unusual Day","")</f>
        <v/>
      </c>
      <c r="R7814" t="str">
        <f>IF(AND(Stock_Info[[#This Row],[Spread High-Low]] &lt; 10, Stock_Info[[#This Row],[% Deli. Qty to Traded Qty]] &gt; 90), "Good Day", "")</f>
        <v/>
      </c>
    </row>
    <row r="7815" spans="1:18">
      <c r="A7815" t="s">
        <v>71</v>
      </c>
      <c r="B7815" s="1">
        <v>45818</v>
      </c>
      <c r="C7815" s="1" t="str">
        <f>"WEEK" &amp;" " &amp;  INT((DAY(Stock_Info[[#This Row],[Date]])+WEEKDAY(DATE(YEAR(Stock_Info[[#This Row],[Date]]),MONTH(Stock_Info[[#This Row],[Date]]),1))-1)/7)+1</f>
        <v>WEEK 2</v>
      </c>
      <c r="D7815" s="12">
        <v>821.95</v>
      </c>
      <c r="E7815" s="12">
        <v>821.95</v>
      </c>
      <c r="F7815" s="12">
        <v>814.65</v>
      </c>
      <c r="G7815" s="12">
        <v>817.05</v>
      </c>
      <c r="H7815" s="12">
        <v>817.62462957675757</v>
      </c>
      <c r="I7815">
        <v>406292</v>
      </c>
      <c r="J7815">
        <v>10273</v>
      </c>
      <c r="K7815" s="12">
        <v>332194346</v>
      </c>
      <c r="L7815">
        <v>95360</v>
      </c>
      <c r="M7815">
        <v>23.47</v>
      </c>
      <c r="N7815">
        <v>7.3</v>
      </c>
      <c r="O7815">
        <v>-4.9000000000000004</v>
      </c>
      <c r="P7815">
        <f xml:space="preserve"> IF(Stock_Info[[#This Row],[Close Price]] &gt; Stock_Info[[#This Row],[Open Price]], 1, 0)</f>
        <v>0</v>
      </c>
      <c r="Q7815" t="str">
        <f>IF(AND(Stock_Info[[#This Row],[% Deli. Qty to Traded Qty]]&gt;80,Stock_Info[[#This Row],[No. of Trades]]&lt;3000),"Unusual Day","")</f>
        <v/>
      </c>
      <c r="R7815" t="str">
        <f>IF(AND(Stock_Info[[#This Row],[Spread High-Low]] &lt; 10, Stock_Info[[#This Row],[% Deli. Qty to Traded Qty]] &gt; 90), "Good Day", "")</f>
        <v/>
      </c>
    </row>
    <row r="7816" spans="1:18">
      <c r="A7816" t="s">
        <v>71</v>
      </c>
      <c r="B7816" s="1">
        <v>45817</v>
      </c>
      <c r="C7816" s="1" t="str">
        <f>"WEEK" &amp;" " &amp;  INT((DAY(Stock_Info[[#This Row],[Date]])+WEEKDAY(DATE(YEAR(Stock_Info[[#This Row],[Date]]),MONTH(Stock_Info[[#This Row],[Date]]),1))-1)/7)+1</f>
        <v>WEEK 2</v>
      </c>
      <c r="D7816" s="12">
        <v>817.1</v>
      </c>
      <c r="E7816" s="12">
        <v>824.4</v>
      </c>
      <c r="F7816" s="12">
        <v>815.6</v>
      </c>
      <c r="G7816" s="12">
        <v>820.05</v>
      </c>
      <c r="H7816" s="12">
        <v>820.85285449919036</v>
      </c>
      <c r="I7816">
        <v>432300</v>
      </c>
      <c r="J7816">
        <v>9890</v>
      </c>
      <c r="K7816" s="12">
        <v>354854689</v>
      </c>
      <c r="L7816">
        <v>187286</v>
      </c>
      <c r="M7816">
        <v>43.32</v>
      </c>
      <c r="N7816">
        <v>8.8000000000000007</v>
      </c>
      <c r="O7816">
        <v>2.95</v>
      </c>
      <c r="P7816">
        <f xml:space="preserve"> IF(Stock_Info[[#This Row],[Close Price]] &gt; Stock_Info[[#This Row],[Open Price]], 1, 0)</f>
        <v>1</v>
      </c>
      <c r="Q7816" t="str">
        <f>IF(AND(Stock_Info[[#This Row],[% Deli. Qty to Traded Qty]]&gt;80,Stock_Info[[#This Row],[No. of Trades]]&lt;3000),"Unusual Day","")</f>
        <v/>
      </c>
      <c r="R7816" t="str">
        <f>IF(AND(Stock_Info[[#This Row],[Spread High-Low]] &lt; 10, Stock_Info[[#This Row],[% Deli. Qty to Traded Qty]] &gt; 90), "Good Day", "")</f>
        <v/>
      </c>
    </row>
    <row r="7817" spans="1:18">
      <c r="A7817" t="s">
        <v>71</v>
      </c>
      <c r="B7817" s="1">
        <v>45814</v>
      </c>
      <c r="C7817" s="1" t="str">
        <f>"WEEK" &amp;" " &amp;  INT((DAY(Stock_Info[[#This Row],[Date]])+WEEKDAY(DATE(YEAR(Stock_Info[[#This Row],[Date]]),MONTH(Stock_Info[[#This Row],[Date]]),1))-1)/7)+1</f>
        <v>WEEK 1</v>
      </c>
      <c r="D7817" s="12">
        <v>806.1</v>
      </c>
      <c r="E7817" s="12">
        <v>816.45</v>
      </c>
      <c r="F7817" s="12">
        <v>802.9</v>
      </c>
      <c r="G7817" s="12">
        <v>812.85</v>
      </c>
      <c r="H7817" s="12">
        <v>811.85406445365675</v>
      </c>
      <c r="I7817">
        <v>943903</v>
      </c>
      <c r="J7817">
        <v>20006</v>
      </c>
      <c r="K7817" s="12">
        <v>766311487</v>
      </c>
      <c r="L7817">
        <v>342917</v>
      </c>
      <c r="M7817">
        <v>36.33</v>
      </c>
      <c r="N7817">
        <v>13.55</v>
      </c>
      <c r="O7817">
        <v>6.75</v>
      </c>
      <c r="P7817">
        <f xml:space="preserve"> IF(Stock_Info[[#This Row],[Close Price]] &gt; Stock_Info[[#This Row],[Open Price]], 1, 0)</f>
        <v>1</v>
      </c>
      <c r="Q7817" t="str">
        <f>IF(AND(Stock_Info[[#This Row],[% Deli. Qty to Traded Qty]]&gt;80,Stock_Info[[#This Row],[No. of Trades]]&lt;3000),"Unusual Day","")</f>
        <v/>
      </c>
      <c r="R7817" t="str">
        <f>IF(AND(Stock_Info[[#This Row],[Spread High-Low]] &lt; 10, Stock_Info[[#This Row],[% Deli. Qty to Traded Qty]] &gt; 90), "Good Day", "")</f>
        <v/>
      </c>
    </row>
    <row r="7818" spans="1:18">
      <c r="A7818" t="s">
        <v>71</v>
      </c>
      <c r="B7818" s="1">
        <v>45813</v>
      </c>
      <c r="C7818" s="1" t="str">
        <f>"WEEK" &amp;" " &amp;  INT((DAY(Stock_Info[[#This Row],[Date]])+WEEKDAY(DATE(YEAR(Stock_Info[[#This Row],[Date]]),MONTH(Stock_Info[[#This Row],[Date]]),1))-1)/7)+1</f>
        <v>WEEK 1</v>
      </c>
      <c r="D7818" s="12">
        <v>809</v>
      </c>
      <c r="E7818" s="12">
        <v>811.9</v>
      </c>
      <c r="F7818" s="12">
        <v>803</v>
      </c>
      <c r="G7818" s="12">
        <v>806.1</v>
      </c>
      <c r="H7818" s="12">
        <v>808.34162995043312</v>
      </c>
      <c r="I7818">
        <v>319568</v>
      </c>
      <c r="J7818">
        <v>5975</v>
      </c>
      <c r="K7818" s="12">
        <v>258320118</v>
      </c>
      <c r="L7818">
        <v>203077</v>
      </c>
      <c r="M7818">
        <v>63.55</v>
      </c>
      <c r="N7818">
        <v>8.9</v>
      </c>
      <c r="O7818">
        <v>-2.9</v>
      </c>
      <c r="P7818">
        <f xml:space="preserve"> IF(Stock_Info[[#This Row],[Close Price]] &gt; Stock_Info[[#This Row],[Open Price]], 1, 0)</f>
        <v>0</v>
      </c>
      <c r="Q7818" t="str">
        <f>IF(AND(Stock_Info[[#This Row],[% Deli. Qty to Traded Qty]]&gt;80,Stock_Info[[#This Row],[No. of Trades]]&lt;3000),"Unusual Day","")</f>
        <v/>
      </c>
      <c r="R7818" t="str">
        <f>IF(AND(Stock_Info[[#This Row],[Spread High-Low]] &lt; 10, Stock_Info[[#This Row],[% Deli. Qty to Traded Qty]] &gt; 90), "Good Day", "")</f>
        <v/>
      </c>
    </row>
    <row r="7819" spans="1:18">
      <c r="A7819" t="s">
        <v>71</v>
      </c>
      <c r="B7819" s="1">
        <v>45812</v>
      </c>
      <c r="C7819" s="1" t="str">
        <f>"WEEK" &amp;" " &amp;  INT((DAY(Stock_Info[[#This Row],[Date]])+WEEKDAY(DATE(YEAR(Stock_Info[[#This Row],[Date]]),MONTH(Stock_Info[[#This Row],[Date]]),1))-1)/7)+1</f>
        <v>WEEK 1</v>
      </c>
      <c r="D7819" s="12">
        <v>815.1</v>
      </c>
      <c r="E7819" s="12">
        <v>815.95</v>
      </c>
      <c r="F7819" s="12">
        <v>805</v>
      </c>
      <c r="G7819" s="12">
        <v>806.45</v>
      </c>
      <c r="H7819" s="12">
        <v>808.54369942743574</v>
      </c>
      <c r="I7819">
        <v>147931</v>
      </c>
      <c r="J7819">
        <v>4247</v>
      </c>
      <c r="K7819" s="12">
        <v>119608678</v>
      </c>
      <c r="L7819">
        <v>65305</v>
      </c>
      <c r="M7819">
        <v>44.15</v>
      </c>
      <c r="N7819">
        <v>10.95</v>
      </c>
      <c r="O7819">
        <v>-8.65</v>
      </c>
      <c r="P7819">
        <f xml:space="preserve"> IF(Stock_Info[[#This Row],[Close Price]] &gt; Stock_Info[[#This Row],[Open Price]], 1, 0)</f>
        <v>0</v>
      </c>
      <c r="Q7819" t="str">
        <f>IF(AND(Stock_Info[[#This Row],[% Deli. Qty to Traded Qty]]&gt;80,Stock_Info[[#This Row],[No. of Trades]]&lt;3000),"Unusual Day","")</f>
        <v/>
      </c>
      <c r="R7819" t="str">
        <f>IF(AND(Stock_Info[[#This Row],[Spread High-Low]] &lt; 10, Stock_Info[[#This Row],[% Deli. Qty to Traded Qty]] &gt; 90), "Good Day", "")</f>
        <v/>
      </c>
    </row>
    <row r="7820" spans="1:18">
      <c r="A7820" t="s">
        <v>71</v>
      </c>
      <c r="B7820" s="1">
        <v>45811</v>
      </c>
      <c r="C7820" s="1" t="str">
        <f>"WEEK" &amp;" " &amp;  INT((DAY(Stock_Info[[#This Row],[Date]])+WEEKDAY(DATE(YEAR(Stock_Info[[#This Row],[Date]]),MONTH(Stock_Info[[#This Row],[Date]]),1))-1)/7)+1</f>
        <v>WEEK 1</v>
      </c>
      <c r="D7820" s="12">
        <v>816.9</v>
      </c>
      <c r="E7820" s="12">
        <v>817.95</v>
      </c>
      <c r="F7820" s="12">
        <v>805.2</v>
      </c>
      <c r="G7820" s="12">
        <v>809.75</v>
      </c>
      <c r="H7820" s="12">
        <v>810.54492413139656</v>
      </c>
      <c r="I7820">
        <v>1443812</v>
      </c>
      <c r="J7820">
        <v>32134</v>
      </c>
      <c r="K7820" s="12">
        <v>1170274488</v>
      </c>
      <c r="L7820">
        <v>142927</v>
      </c>
      <c r="M7820">
        <v>9.9</v>
      </c>
      <c r="N7820">
        <v>12.75</v>
      </c>
      <c r="O7820">
        <v>-7.15</v>
      </c>
      <c r="P7820">
        <f xml:space="preserve"> IF(Stock_Info[[#This Row],[Close Price]] &gt; Stock_Info[[#This Row],[Open Price]], 1, 0)</f>
        <v>0</v>
      </c>
      <c r="Q7820" t="str">
        <f>IF(AND(Stock_Info[[#This Row],[% Deli. Qty to Traded Qty]]&gt;80,Stock_Info[[#This Row],[No. of Trades]]&lt;3000),"Unusual Day","")</f>
        <v/>
      </c>
      <c r="R7820" t="str">
        <f>IF(AND(Stock_Info[[#This Row],[Spread High-Low]] &lt; 10, Stock_Info[[#This Row],[% Deli. Qty to Traded Qty]] &gt; 90), "Good Day", "")</f>
        <v/>
      </c>
    </row>
    <row r="7821" spans="1:18">
      <c r="A7821" t="s">
        <v>71</v>
      </c>
      <c r="B7821" s="1">
        <v>45810</v>
      </c>
      <c r="C7821" s="1" t="str">
        <f>"WEEK" &amp;" " &amp;  INT((DAY(Stock_Info[[#This Row],[Date]])+WEEKDAY(DATE(YEAR(Stock_Info[[#This Row],[Date]]),MONTH(Stock_Info[[#This Row],[Date]]),1))-1)/7)+1</f>
        <v>WEEK 1</v>
      </c>
      <c r="D7821" s="12">
        <v>812.1</v>
      </c>
      <c r="E7821" s="12">
        <v>822.5</v>
      </c>
      <c r="F7821" s="12">
        <v>809.1</v>
      </c>
      <c r="G7821" s="12">
        <v>813.45</v>
      </c>
      <c r="H7821" s="12">
        <v>815.59682393438004</v>
      </c>
      <c r="I7821">
        <v>1094058</v>
      </c>
      <c r="J7821">
        <v>23973</v>
      </c>
      <c r="K7821" s="12">
        <v>892310230</v>
      </c>
      <c r="L7821">
        <v>422889</v>
      </c>
      <c r="M7821">
        <v>38.65</v>
      </c>
      <c r="N7821">
        <v>13.4</v>
      </c>
      <c r="O7821">
        <v>1.35</v>
      </c>
      <c r="P7821">
        <f xml:space="preserve"> IF(Stock_Info[[#This Row],[Close Price]] &gt; Stock_Info[[#This Row],[Open Price]], 1, 0)</f>
        <v>1</v>
      </c>
      <c r="Q7821" t="str">
        <f>IF(AND(Stock_Info[[#This Row],[% Deli. Qty to Traded Qty]]&gt;80,Stock_Info[[#This Row],[No. of Trades]]&lt;3000),"Unusual Day","")</f>
        <v/>
      </c>
      <c r="R7821" t="str">
        <f>IF(AND(Stock_Info[[#This Row],[Spread High-Low]] &lt; 10, Stock_Info[[#This Row],[% Deli. Qty to Traded Qty]] &gt; 90), "Good Day", "")</f>
        <v/>
      </c>
    </row>
    <row r="7822" spans="1:18">
      <c r="A7822" t="s">
        <v>71</v>
      </c>
      <c r="B7822" s="1">
        <v>45807</v>
      </c>
      <c r="C7822" s="1" t="str">
        <f>"WEEK" &amp;" " &amp;  INT((DAY(Stock_Info[[#This Row],[Date]])+WEEKDAY(DATE(YEAR(Stock_Info[[#This Row],[Date]]),MONTH(Stock_Info[[#This Row],[Date]]),1))-1)/7)+1</f>
        <v>WEEK 5</v>
      </c>
      <c r="D7822" s="12">
        <v>797.35</v>
      </c>
      <c r="E7822" s="12">
        <v>814.35</v>
      </c>
      <c r="F7822" s="12">
        <v>792.75</v>
      </c>
      <c r="G7822" s="12">
        <v>812.4</v>
      </c>
      <c r="H7822" s="12">
        <v>805.50452571947585</v>
      </c>
      <c r="I7822">
        <v>510858</v>
      </c>
      <c r="J7822">
        <v>9166</v>
      </c>
      <c r="K7822" s="12">
        <v>411498431</v>
      </c>
      <c r="L7822">
        <v>224653</v>
      </c>
      <c r="M7822">
        <v>43.98</v>
      </c>
      <c r="N7822">
        <v>21.6</v>
      </c>
      <c r="O7822">
        <v>15.05</v>
      </c>
      <c r="P7822">
        <f xml:space="preserve"> IF(Stock_Info[[#This Row],[Close Price]] &gt; Stock_Info[[#This Row],[Open Price]], 1, 0)</f>
        <v>1</v>
      </c>
      <c r="Q7822" t="str">
        <f>IF(AND(Stock_Info[[#This Row],[% Deli. Qty to Traded Qty]]&gt;80,Stock_Info[[#This Row],[No. of Trades]]&lt;3000),"Unusual Day","")</f>
        <v/>
      </c>
      <c r="R7822" t="str">
        <f>IF(AND(Stock_Info[[#This Row],[Spread High-Low]] &lt; 10, Stock_Info[[#This Row],[% Deli. Qty to Traded Qty]] &gt; 90), "Good Day", "")</f>
        <v/>
      </c>
    </row>
    <row r="7823" spans="1:18">
      <c r="A7823" t="s">
        <v>71</v>
      </c>
      <c r="B7823" s="1">
        <v>45806</v>
      </c>
      <c r="C7823" s="1" t="str">
        <f>"WEEK" &amp;" " &amp;  INT((DAY(Stock_Info[[#This Row],[Date]])+WEEKDAY(DATE(YEAR(Stock_Info[[#This Row],[Date]]),MONTH(Stock_Info[[#This Row],[Date]]),1))-1)/7)+1</f>
        <v>WEEK 5</v>
      </c>
      <c r="D7823" s="12">
        <v>797.1</v>
      </c>
      <c r="E7823" s="12">
        <v>800</v>
      </c>
      <c r="F7823" s="12">
        <v>791.4</v>
      </c>
      <c r="G7823" s="12">
        <v>797.3</v>
      </c>
      <c r="H7823" s="12">
        <v>794.92866273078062</v>
      </c>
      <c r="I7823">
        <v>250346</v>
      </c>
      <c r="J7823">
        <v>7808</v>
      </c>
      <c r="K7823" s="12">
        <v>199007211</v>
      </c>
      <c r="L7823">
        <v>107918</v>
      </c>
      <c r="M7823">
        <v>43.11</v>
      </c>
      <c r="N7823">
        <v>8.6</v>
      </c>
      <c r="O7823">
        <v>0.2</v>
      </c>
      <c r="P7823">
        <f xml:space="preserve"> IF(Stock_Info[[#This Row],[Close Price]] &gt; Stock_Info[[#This Row],[Open Price]], 1, 0)</f>
        <v>1</v>
      </c>
      <c r="Q7823" t="str">
        <f>IF(AND(Stock_Info[[#This Row],[% Deli. Qty to Traded Qty]]&gt;80,Stock_Info[[#This Row],[No. of Trades]]&lt;3000),"Unusual Day","")</f>
        <v/>
      </c>
      <c r="R7823" t="str">
        <f>IF(AND(Stock_Info[[#This Row],[Spread High-Low]] &lt; 10, Stock_Info[[#This Row],[% Deli. Qty to Traded Qty]] &gt; 90), "Good Day", "")</f>
        <v/>
      </c>
    </row>
    <row r="7824" spans="1:18">
      <c r="A7824" t="s">
        <v>71</v>
      </c>
      <c r="B7824" s="1">
        <v>45805</v>
      </c>
      <c r="C7824" s="1" t="str">
        <f>"WEEK" &amp;" " &amp;  INT((DAY(Stock_Info[[#This Row],[Date]])+WEEKDAY(DATE(YEAR(Stock_Info[[#This Row],[Date]]),MONTH(Stock_Info[[#This Row],[Date]]),1))-1)/7)+1</f>
        <v>WEEK 5</v>
      </c>
      <c r="D7824" s="12">
        <v>794</v>
      </c>
      <c r="E7824" s="12">
        <v>798.85</v>
      </c>
      <c r="F7824" s="12">
        <v>792.9</v>
      </c>
      <c r="G7824" s="12">
        <v>796.45</v>
      </c>
      <c r="H7824" s="12">
        <v>796.33324242767685</v>
      </c>
      <c r="I7824">
        <v>282344</v>
      </c>
      <c r="J7824">
        <v>7675</v>
      </c>
      <c r="K7824" s="12">
        <v>224839913</v>
      </c>
      <c r="L7824">
        <v>127531</v>
      </c>
      <c r="M7824">
        <v>45.17</v>
      </c>
      <c r="N7824">
        <v>5.95</v>
      </c>
      <c r="O7824">
        <v>2.4500000000000002</v>
      </c>
      <c r="P7824">
        <f xml:space="preserve"> IF(Stock_Info[[#This Row],[Close Price]] &gt; Stock_Info[[#This Row],[Open Price]], 1, 0)</f>
        <v>1</v>
      </c>
      <c r="Q7824" t="str">
        <f>IF(AND(Stock_Info[[#This Row],[% Deli. Qty to Traded Qty]]&gt;80,Stock_Info[[#This Row],[No. of Trades]]&lt;3000),"Unusual Day","")</f>
        <v/>
      </c>
      <c r="R7824" t="str">
        <f>IF(AND(Stock_Info[[#This Row],[Spread High-Low]] &lt; 10, Stock_Info[[#This Row],[% Deli. Qty to Traded Qty]] &gt; 90), "Good Day", "")</f>
        <v/>
      </c>
    </row>
    <row r="7825" spans="1:18">
      <c r="A7825" t="s">
        <v>71</v>
      </c>
      <c r="B7825" s="1">
        <v>45804</v>
      </c>
      <c r="C7825" s="1" t="str">
        <f>"WEEK" &amp;" " &amp;  INT((DAY(Stock_Info[[#This Row],[Date]])+WEEKDAY(DATE(YEAR(Stock_Info[[#This Row],[Date]]),MONTH(Stock_Info[[#This Row],[Date]]),1))-1)/7)+1</f>
        <v>WEEK 5</v>
      </c>
      <c r="D7825" s="12">
        <v>794.15</v>
      </c>
      <c r="E7825" s="12">
        <v>801.15</v>
      </c>
      <c r="F7825" s="12">
        <v>789.75</v>
      </c>
      <c r="G7825" s="12">
        <v>793.8</v>
      </c>
      <c r="H7825" s="12">
        <v>795.22207231756749</v>
      </c>
      <c r="I7825">
        <v>1122936</v>
      </c>
      <c r="J7825">
        <v>21829</v>
      </c>
      <c r="K7825" s="12">
        <v>892983493</v>
      </c>
      <c r="L7825">
        <v>199159</v>
      </c>
      <c r="M7825">
        <v>17.739999999999998</v>
      </c>
      <c r="N7825">
        <v>11.4</v>
      </c>
      <c r="O7825">
        <v>-0.35</v>
      </c>
      <c r="P7825">
        <f xml:space="preserve"> IF(Stock_Info[[#This Row],[Close Price]] &gt; Stock_Info[[#This Row],[Open Price]], 1, 0)</f>
        <v>0</v>
      </c>
      <c r="Q7825" t="str">
        <f>IF(AND(Stock_Info[[#This Row],[% Deli. Qty to Traded Qty]]&gt;80,Stock_Info[[#This Row],[No. of Trades]]&lt;3000),"Unusual Day","")</f>
        <v/>
      </c>
      <c r="R7825" t="str">
        <f>IF(AND(Stock_Info[[#This Row],[Spread High-Low]] &lt; 10, Stock_Info[[#This Row],[% Deli. Qty to Traded Qty]] &gt; 90), "Good Day", "")</f>
        <v/>
      </c>
    </row>
    <row r="7826" spans="1:18">
      <c r="A7826" t="s">
        <v>71</v>
      </c>
      <c r="B7826" s="1">
        <v>45803</v>
      </c>
      <c r="C7826" s="1" t="str">
        <f>"WEEK" &amp;" " &amp;  INT((DAY(Stock_Info[[#This Row],[Date]])+WEEKDAY(DATE(YEAR(Stock_Info[[#This Row],[Date]]),MONTH(Stock_Info[[#This Row],[Date]]),1))-1)/7)+1</f>
        <v>WEEK 5</v>
      </c>
      <c r="D7826" s="12">
        <v>791.45</v>
      </c>
      <c r="E7826" s="12">
        <v>797.55</v>
      </c>
      <c r="F7826" s="12">
        <v>789.3</v>
      </c>
      <c r="G7826" s="12">
        <v>794.35</v>
      </c>
      <c r="H7826" s="12">
        <v>793.96657713512536</v>
      </c>
      <c r="I7826">
        <v>247585</v>
      </c>
      <c r="J7826">
        <v>6927</v>
      </c>
      <c r="K7826" s="12">
        <v>196574215</v>
      </c>
      <c r="L7826">
        <v>76905</v>
      </c>
      <c r="M7826">
        <v>31.06</v>
      </c>
      <c r="N7826">
        <v>8.25</v>
      </c>
      <c r="O7826">
        <v>2.9</v>
      </c>
      <c r="P7826">
        <f xml:space="preserve"> IF(Stock_Info[[#This Row],[Close Price]] &gt; Stock_Info[[#This Row],[Open Price]], 1, 0)</f>
        <v>1</v>
      </c>
      <c r="Q7826" t="str">
        <f>IF(AND(Stock_Info[[#This Row],[% Deli. Qty to Traded Qty]]&gt;80,Stock_Info[[#This Row],[No. of Trades]]&lt;3000),"Unusual Day","")</f>
        <v/>
      </c>
      <c r="R7826" t="str">
        <f>IF(AND(Stock_Info[[#This Row],[Spread High-Low]] &lt; 10, Stock_Info[[#This Row],[% Deli. Qty to Traded Qty]] &gt; 90), "Good Day", "")</f>
        <v/>
      </c>
    </row>
    <row r="7827" spans="1:18">
      <c r="A7827" t="s">
        <v>71</v>
      </c>
      <c r="B7827" s="1">
        <v>45800</v>
      </c>
      <c r="C7827" s="1" t="str">
        <f>"WEEK" &amp;" " &amp;  INT((DAY(Stock_Info[[#This Row],[Date]])+WEEKDAY(DATE(YEAR(Stock_Info[[#This Row],[Date]]),MONTH(Stock_Info[[#This Row],[Date]]),1))-1)/7)+1</f>
        <v>WEEK 4</v>
      </c>
      <c r="D7827" s="12">
        <v>787.2</v>
      </c>
      <c r="E7827" s="12">
        <v>794.8</v>
      </c>
      <c r="F7827" s="12">
        <v>786.4</v>
      </c>
      <c r="G7827" s="12">
        <v>790.45</v>
      </c>
      <c r="H7827" s="12">
        <v>790.67226646120707</v>
      </c>
      <c r="I7827">
        <v>456862</v>
      </c>
      <c r="J7827">
        <v>11362</v>
      </c>
      <c r="K7827" s="12">
        <v>361228113</v>
      </c>
      <c r="L7827">
        <v>206035</v>
      </c>
      <c r="M7827">
        <v>45.1</v>
      </c>
      <c r="N7827">
        <v>8.4</v>
      </c>
      <c r="O7827">
        <v>3.25</v>
      </c>
      <c r="P7827">
        <f xml:space="preserve"> IF(Stock_Info[[#This Row],[Close Price]] &gt; Stock_Info[[#This Row],[Open Price]], 1, 0)</f>
        <v>1</v>
      </c>
      <c r="Q7827" t="str">
        <f>IF(AND(Stock_Info[[#This Row],[% Deli. Qty to Traded Qty]]&gt;80,Stock_Info[[#This Row],[No. of Trades]]&lt;3000),"Unusual Day","")</f>
        <v/>
      </c>
      <c r="R7827" t="str">
        <f>IF(AND(Stock_Info[[#This Row],[Spread High-Low]] &lt; 10, Stock_Info[[#This Row],[% Deli. Qty to Traded Qty]] &gt; 90), "Good Day", "")</f>
        <v/>
      </c>
    </row>
    <row r="7828" spans="1:18">
      <c r="A7828" t="s">
        <v>71</v>
      </c>
      <c r="B7828" s="1">
        <v>45799</v>
      </c>
      <c r="C7828" s="1" t="str">
        <f>"WEEK" &amp;" " &amp;  INT((DAY(Stock_Info[[#This Row],[Date]])+WEEKDAY(DATE(YEAR(Stock_Info[[#This Row],[Date]]),MONTH(Stock_Info[[#This Row],[Date]]),1))-1)/7)+1</f>
        <v>WEEK 4</v>
      </c>
      <c r="D7828" s="12">
        <v>788.9</v>
      </c>
      <c r="E7828" s="12">
        <v>788.9</v>
      </c>
      <c r="F7828" s="12">
        <v>780.6</v>
      </c>
      <c r="G7828" s="12">
        <v>785.35</v>
      </c>
      <c r="H7828" s="12">
        <v>784.61072981274958</v>
      </c>
      <c r="I7828">
        <v>390333</v>
      </c>
      <c r="J7828">
        <v>11980</v>
      </c>
      <c r="K7828" s="12">
        <v>306259460</v>
      </c>
      <c r="L7828">
        <v>128554</v>
      </c>
      <c r="M7828">
        <v>32.93</v>
      </c>
      <c r="N7828">
        <v>8.3000000000000007</v>
      </c>
      <c r="O7828">
        <v>-3.55</v>
      </c>
      <c r="P7828">
        <f xml:space="preserve"> IF(Stock_Info[[#This Row],[Close Price]] &gt; Stock_Info[[#This Row],[Open Price]], 1, 0)</f>
        <v>0</v>
      </c>
      <c r="Q7828" t="str">
        <f>IF(AND(Stock_Info[[#This Row],[% Deli. Qty to Traded Qty]]&gt;80,Stock_Info[[#This Row],[No. of Trades]]&lt;3000),"Unusual Day","")</f>
        <v/>
      </c>
      <c r="R7828" t="str">
        <f>IF(AND(Stock_Info[[#This Row],[Spread High-Low]] &lt; 10, Stock_Info[[#This Row],[% Deli. Qty to Traded Qty]] &gt; 90), "Good Day", "")</f>
        <v/>
      </c>
    </row>
    <row r="7829" spans="1:18">
      <c r="A7829" t="s">
        <v>71</v>
      </c>
      <c r="B7829" s="1">
        <v>45798</v>
      </c>
      <c r="C7829" s="1" t="str">
        <f>"WEEK" &amp;" " &amp;  INT((DAY(Stock_Info[[#This Row],[Date]])+WEEKDAY(DATE(YEAR(Stock_Info[[#This Row],[Date]]),MONTH(Stock_Info[[#This Row],[Date]]),1))-1)/7)+1</f>
        <v>WEEK 4</v>
      </c>
      <c r="D7829" s="12">
        <v>786.5</v>
      </c>
      <c r="E7829" s="12">
        <v>790.7</v>
      </c>
      <c r="F7829" s="12">
        <v>779.4</v>
      </c>
      <c r="G7829" s="12">
        <v>787.2</v>
      </c>
      <c r="H7829" s="12">
        <v>785.89955126654922</v>
      </c>
      <c r="I7829">
        <v>260511</v>
      </c>
      <c r="J7829">
        <v>6610</v>
      </c>
      <c r="K7829" s="12">
        <v>204735478</v>
      </c>
      <c r="L7829">
        <v>83470</v>
      </c>
      <c r="M7829">
        <v>32.04</v>
      </c>
      <c r="N7829">
        <v>11.3</v>
      </c>
      <c r="O7829">
        <v>0.7</v>
      </c>
      <c r="P7829">
        <f xml:space="preserve"> IF(Stock_Info[[#This Row],[Close Price]] &gt; Stock_Info[[#This Row],[Open Price]], 1, 0)</f>
        <v>1</v>
      </c>
      <c r="Q7829" t="str">
        <f>IF(AND(Stock_Info[[#This Row],[% Deli. Qty to Traded Qty]]&gt;80,Stock_Info[[#This Row],[No. of Trades]]&lt;3000),"Unusual Day","")</f>
        <v/>
      </c>
      <c r="R7829" t="str">
        <f>IF(AND(Stock_Info[[#This Row],[Spread High-Low]] &lt; 10, Stock_Info[[#This Row],[% Deli. Qty to Traded Qty]] &gt; 90), "Good Day", "")</f>
        <v/>
      </c>
    </row>
    <row r="7830" spans="1:18">
      <c r="A7830" t="s">
        <v>71</v>
      </c>
      <c r="B7830" s="1">
        <v>45797</v>
      </c>
      <c r="C7830" s="1" t="str">
        <f>"WEEK" &amp;" " &amp;  INT((DAY(Stock_Info[[#This Row],[Date]])+WEEKDAY(DATE(YEAR(Stock_Info[[#This Row],[Date]]),MONTH(Stock_Info[[#This Row],[Date]]),1))-1)/7)+1</f>
        <v>WEEK 4</v>
      </c>
      <c r="D7830" s="12">
        <v>798.25</v>
      </c>
      <c r="E7830" s="12">
        <v>799.65</v>
      </c>
      <c r="F7830" s="12">
        <v>784</v>
      </c>
      <c r="G7830" s="12">
        <v>785.35</v>
      </c>
      <c r="H7830" s="12">
        <v>789.73406242147507</v>
      </c>
      <c r="I7830">
        <v>441739</v>
      </c>
      <c r="J7830">
        <v>11113</v>
      </c>
      <c r="K7830" s="12">
        <v>348856335</v>
      </c>
      <c r="L7830">
        <v>118611</v>
      </c>
      <c r="M7830">
        <v>26.85</v>
      </c>
      <c r="N7830">
        <v>15.65</v>
      </c>
      <c r="O7830">
        <v>-12.9</v>
      </c>
      <c r="P7830">
        <f xml:space="preserve"> IF(Stock_Info[[#This Row],[Close Price]] &gt; Stock_Info[[#This Row],[Open Price]], 1, 0)</f>
        <v>0</v>
      </c>
      <c r="Q7830" t="str">
        <f>IF(AND(Stock_Info[[#This Row],[% Deli. Qty to Traded Qty]]&gt;80,Stock_Info[[#This Row],[No. of Trades]]&lt;3000),"Unusual Day","")</f>
        <v/>
      </c>
      <c r="R7830" t="str">
        <f>IF(AND(Stock_Info[[#This Row],[Spread High-Low]] &lt; 10, Stock_Info[[#This Row],[% Deli. Qty to Traded Qty]] &gt; 90), "Good Day", "")</f>
        <v/>
      </c>
    </row>
    <row r="7831" spans="1:18">
      <c r="A7831" t="s">
        <v>71</v>
      </c>
      <c r="B7831" s="1">
        <v>45796</v>
      </c>
      <c r="C7831" s="1" t="str">
        <f>"WEEK" &amp;" " &amp;  INT((DAY(Stock_Info[[#This Row],[Date]])+WEEKDAY(DATE(YEAR(Stock_Info[[#This Row],[Date]]),MONTH(Stock_Info[[#This Row],[Date]]),1))-1)/7)+1</f>
        <v>WEEK 4</v>
      </c>
      <c r="D7831" s="12">
        <v>792.95</v>
      </c>
      <c r="E7831" s="12">
        <v>801.35</v>
      </c>
      <c r="F7831" s="12">
        <v>791.85</v>
      </c>
      <c r="G7831" s="12">
        <v>794.9</v>
      </c>
      <c r="H7831" s="12">
        <v>797.45670750277532</v>
      </c>
      <c r="I7831">
        <v>508945</v>
      </c>
      <c r="J7831">
        <v>11489</v>
      </c>
      <c r="K7831" s="12">
        <v>405861604</v>
      </c>
      <c r="L7831">
        <v>121024</v>
      </c>
      <c r="M7831">
        <v>23.78</v>
      </c>
      <c r="N7831">
        <v>9.5</v>
      </c>
      <c r="O7831">
        <v>1.95</v>
      </c>
      <c r="P7831">
        <f xml:space="preserve"> IF(Stock_Info[[#This Row],[Close Price]] &gt; Stock_Info[[#This Row],[Open Price]], 1, 0)</f>
        <v>1</v>
      </c>
      <c r="Q7831" t="str">
        <f>IF(AND(Stock_Info[[#This Row],[% Deli. Qty to Traded Qty]]&gt;80,Stock_Info[[#This Row],[No. of Trades]]&lt;3000),"Unusual Day","")</f>
        <v/>
      </c>
      <c r="R7831" t="str">
        <f>IF(AND(Stock_Info[[#This Row],[Spread High-Low]] &lt; 10, Stock_Info[[#This Row],[% Deli. Qty to Traded Qty]] &gt; 90), "Good Day", "")</f>
        <v/>
      </c>
    </row>
    <row r="7832" spans="1:18">
      <c r="A7832" t="s">
        <v>71</v>
      </c>
      <c r="B7832" s="1">
        <v>45793</v>
      </c>
      <c r="C7832" s="1" t="str">
        <f>"WEEK" &amp;" " &amp;  INT((DAY(Stock_Info[[#This Row],[Date]])+WEEKDAY(DATE(YEAR(Stock_Info[[#This Row],[Date]]),MONTH(Stock_Info[[#This Row],[Date]]),1))-1)/7)+1</f>
        <v>WEEK 3</v>
      </c>
      <c r="D7832" s="12">
        <v>804.8</v>
      </c>
      <c r="E7832" s="12">
        <v>804.8</v>
      </c>
      <c r="F7832" s="12">
        <v>790.6</v>
      </c>
      <c r="G7832" s="12">
        <v>791.85</v>
      </c>
      <c r="H7832" s="12">
        <v>793.85159392345258</v>
      </c>
      <c r="I7832">
        <v>645169</v>
      </c>
      <c r="J7832">
        <v>13454</v>
      </c>
      <c r="K7832" s="12">
        <v>512168439</v>
      </c>
      <c r="L7832">
        <v>256576</v>
      </c>
      <c r="M7832">
        <v>39.770000000000003</v>
      </c>
      <c r="N7832">
        <v>14.2</v>
      </c>
      <c r="O7832">
        <v>-12.95</v>
      </c>
      <c r="P7832">
        <f xml:space="preserve"> IF(Stock_Info[[#This Row],[Close Price]] &gt; Stock_Info[[#This Row],[Open Price]], 1, 0)</f>
        <v>0</v>
      </c>
      <c r="Q7832" t="str">
        <f>IF(AND(Stock_Info[[#This Row],[% Deli. Qty to Traded Qty]]&gt;80,Stock_Info[[#This Row],[No. of Trades]]&lt;3000),"Unusual Day","")</f>
        <v/>
      </c>
      <c r="R7832" t="str">
        <f>IF(AND(Stock_Info[[#This Row],[Spread High-Low]] &lt; 10, Stock_Info[[#This Row],[% Deli. Qty to Traded Qty]] &gt; 90), "Good Day", "")</f>
        <v/>
      </c>
    </row>
    <row r="7833" spans="1:18">
      <c r="A7833" t="s">
        <v>71</v>
      </c>
      <c r="B7833" s="1">
        <v>45792</v>
      </c>
      <c r="C7833" s="1" t="str">
        <f>"WEEK" &amp;" " &amp;  INT((DAY(Stock_Info[[#This Row],[Date]])+WEEKDAY(DATE(YEAR(Stock_Info[[#This Row],[Date]]),MONTH(Stock_Info[[#This Row],[Date]]),1))-1)/7)+1</f>
        <v>WEEK 3</v>
      </c>
      <c r="D7833" s="12">
        <v>804.85</v>
      </c>
      <c r="E7833" s="12">
        <v>809.5</v>
      </c>
      <c r="F7833" s="12">
        <v>794.55</v>
      </c>
      <c r="G7833" s="12">
        <v>807.7</v>
      </c>
      <c r="H7833" s="12">
        <v>799.51037489815258</v>
      </c>
      <c r="I7833">
        <v>904539</v>
      </c>
      <c r="J7833">
        <v>12300</v>
      </c>
      <c r="K7833" s="12">
        <v>723188315</v>
      </c>
      <c r="L7833">
        <v>537304</v>
      </c>
      <c r="M7833">
        <v>59.4</v>
      </c>
      <c r="N7833">
        <v>14.95</v>
      </c>
      <c r="O7833">
        <v>2.85</v>
      </c>
      <c r="P7833">
        <f xml:space="preserve"> IF(Stock_Info[[#This Row],[Close Price]] &gt; Stock_Info[[#This Row],[Open Price]], 1, 0)</f>
        <v>1</v>
      </c>
      <c r="Q7833" t="str">
        <f>IF(AND(Stock_Info[[#This Row],[% Deli. Qty to Traded Qty]]&gt;80,Stock_Info[[#This Row],[No. of Trades]]&lt;3000),"Unusual Day","")</f>
        <v/>
      </c>
      <c r="R7833" t="str">
        <f>IF(AND(Stock_Info[[#This Row],[Spread High-Low]] &lt; 10, Stock_Info[[#This Row],[% Deli. Qty to Traded Qty]] &gt; 90), "Good Day", "")</f>
        <v/>
      </c>
    </row>
    <row r="7834" spans="1:18">
      <c r="A7834" t="s">
        <v>71</v>
      </c>
      <c r="B7834" s="1">
        <v>45791</v>
      </c>
      <c r="C7834" s="1" t="str">
        <f>"WEEK" &amp;" " &amp;  INT((DAY(Stock_Info[[#This Row],[Date]])+WEEKDAY(DATE(YEAR(Stock_Info[[#This Row],[Date]]),MONTH(Stock_Info[[#This Row],[Date]]),1))-1)/7)+1</f>
        <v>WEEK 3</v>
      </c>
      <c r="D7834" s="12">
        <v>805.25</v>
      </c>
      <c r="E7834" s="12">
        <v>807.45</v>
      </c>
      <c r="F7834" s="12">
        <v>796.5</v>
      </c>
      <c r="G7834" s="12">
        <v>800.35</v>
      </c>
      <c r="H7834" s="12">
        <v>801.29376076494543</v>
      </c>
      <c r="I7834">
        <v>1139114</v>
      </c>
      <c r="J7834">
        <v>24980</v>
      </c>
      <c r="K7834" s="12">
        <v>912764941</v>
      </c>
      <c r="L7834">
        <v>791413</v>
      </c>
      <c r="M7834">
        <v>69.48</v>
      </c>
      <c r="N7834">
        <v>10.95</v>
      </c>
      <c r="O7834">
        <v>-4.9000000000000004</v>
      </c>
      <c r="P7834">
        <f xml:space="preserve"> IF(Stock_Info[[#This Row],[Close Price]] &gt; Stock_Info[[#This Row],[Open Price]], 1, 0)</f>
        <v>0</v>
      </c>
      <c r="Q7834" t="str">
        <f>IF(AND(Stock_Info[[#This Row],[% Deli. Qty to Traded Qty]]&gt;80,Stock_Info[[#This Row],[No. of Trades]]&lt;3000),"Unusual Day","")</f>
        <v/>
      </c>
      <c r="R7834" t="str">
        <f>IF(AND(Stock_Info[[#This Row],[Spread High-Low]] &lt; 10, Stock_Info[[#This Row],[% Deli. Qty to Traded Qty]] &gt; 90), "Good Day", "")</f>
        <v/>
      </c>
    </row>
    <row r="7835" spans="1:18">
      <c r="A7835" t="s">
        <v>71</v>
      </c>
      <c r="B7835" s="1">
        <v>45790</v>
      </c>
      <c r="C7835" s="1" t="str">
        <f>"WEEK" &amp;" " &amp;  INT((DAY(Stock_Info[[#This Row],[Date]])+WEEKDAY(DATE(YEAR(Stock_Info[[#This Row],[Date]]),MONTH(Stock_Info[[#This Row],[Date]]),1))-1)/7)+1</f>
        <v>WEEK 3</v>
      </c>
      <c r="D7835" s="12">
        <v>800.45</v>
      </c>
      <c r="E7835" s="12">
        <v>807.7</v>
      </c>
      <c r="F7835" s="12">
        <v>797.25</v>
      </c>
      <c r="G7835" s="12">
        <v>801.9</v>
      </c>
      <c r="H7835" s="12">
        <v>802.67626914059997</v>
      </c>
      <c r="I7835">
        <v>717454</v>
      </c>
      <c r="J7835">
        <v>12925</v>
      </c>
      <c r="K7835" s="12">
        <v>575883300</v>
      </c>
      <c r="L7835">
        <v>301498</v>
      </c>
      <c r="M7835">
        <v>42.02</v>
      </c>
      <c r="N7835">
        <v>10.45</v>
      </c>
      <c r="O7835">
        <v>1.45</v>
      </c>
      <c r="P7835">
        <f xml:space="preserve"> IF(Stock_Info[[#This Row],[Close Price]] &gt; Stock_Info[[#This Row],[Open Price]], 1, 0)</f>
        <v>1</v>
      </c>
      <c r="Q7835" t="str">
        <f>IF(AND(Stock_Info[[#This Row],[% Deli. Qty to Traded Qty]]&gt;80,Stock_Info[[#This Row],[No. of Trades]]&lt;3000),"Unusual Day","")</f>
        <v/>
      </c>
      <c r="R7835" t="str">
        <f>IF(AND(Stock_Info[[#This Row],[Spread High-Low]] &lt; 10, Stock_Info[[#This Row],[% Deli. Qty to Traded Qty]] &gt; 90), "Good Day", "")</f>
        <v/>
      </c>
    </row>
    <row r="7836" spans="1:18">
      <c r="A7836" t="s">
        <v>71</v>
      </c>
      <c r="B7836" s="1">
        <v>45789</v>
      </c>
      <c r="C7836" s="1" t="str">
        <f>"WEEK" &amp;" " &amp;  INT((DAY(Stock_Info[[#This Row],[Date]])+WEEKDAY(DATE(YEAR(Stock_Info[[#This Row],[Date]]),MONTH(Stock_Info[[#This Row],[Date]]),1))-1)/7)+1</f>
        <v>WEEK 3</v>
      </c>
      <c r="D7836" s="12">
        <v>799.85</v>
      </c>
      <c r="E7836" s="12">
        <v>803.9</v>
      </c>
      <c r="F7836" s="12">
        <v>793.1</v>
      </c>
      <c r="G7836" s="12">
        <v>801.6</v>
      </c>
      <c r="H7836" s="12">
        <v>799.79175081231949</v>
      </c>
      <c r="I7836">
        <v>829415</v>
      </c>
      <c r="J7836">
        <v>22733</v>
      </c>
      <c r="K7836" s="12">
        <v>663359275</v>
      </c>
      <c r="L7836">
        <v>465375</v>
      </c>
      <c r="M7836">
        <v>56.11</v>
      </c>
      <c r="N7836">
        <v>10.8</v>
      </c>
      <c r="O7836">
        <v>1.75</v>
      </c>
      <c r="P7836">
        <f xml:space="preserve"> IF(Stock_Info[[#This Row],[Close Price]] &gt; Stock_Info[[#This Row],[Open Price]], 1, 0)</f>
        <v>1</v>
      </c>
      <c r="Q7836" t="str">
        <f>IF(AND(Stock_Info[[#This Row],[% Deli. Qty to Traded Qty]]&gt;80,Stock_Info[[#This Row],[No. of Trades]]&lt;3000),"Unusual Day","")</f>
        <v/>
      </c>
      <c r="R7836" t="str">
        <f>IF(AND(Stock_Info[[#This Row],[Spread High-Low]] &lt; 10, Stock_Info[[#This Row],[% Deli. Qty to Traded Qty]] &gt; 90), "Good Day", "")</f>
        <v/>
      </c>
    </row>
    <row r="7837" spans="1:18">
      <c r="A7837" t="s">
        <v>71</v>
      </c>
      <c r="B7837" s="1">
        <v>45786</v>
      </c>
      <c r="C7837" s="1" t="str">
        <f>"WEEK" &amp;" " &amp;  INT((DAY(Stock_Info[[#This Row],[Date]])+WEEKDAY(DATE(YEAR(Stock_Info[[#This Row],[Date]]),MONTH(Stock_Info[[#This Row],[Date]]),1))-1)/7)+1</f>
        <v>WEEK 2</v>
      </c>
      <c r="D7837" s="12">
        <v>755.25</v>
      </c>
      <c r="E7837" s="12">
        <v>781.4</v>
      </c>
      <c r="F7837" s="12">
        <v>755.25</v>
      </c>
      <c r="G7837" s="12">
        <v>779.4</v>
      </c>
      <c r="H7837" s="12">
        <v>771.35028736931406</v>
      </c>
      <c r="I7837">
        <v>375997</v>
      </c>
      <c r="J7837">
        <v>7602</v>
      </c>
      <c r="K7837" s="12">
        <v>290025394</v>
      </c>
      <c r="L7837">
        <v>132219</v>
      </c>
      <c r="M7837">
        <v>35.159999999999997</v>
      </c>
      <c r="N7837">
        <v>26.15</v>
      </c>
      <c r="O7837">
        <v>24.15</v>
      </c>
      <c r="P7837">
        <f xml:space="preserve"> IF(Stock_Info[[#This Row],[Close Price]] &gt; Stock_Info[[#This Row],[Open Price]], 1, 0)</f>
        <v>1</v>
      </c>
      <c r="Q7837" t="str">
        <f>IF(AND(Stock_Info[[#This Row],[% Deli. Qty to Traded Qty]]&gt;80,Stock_Info[[#This Row],[No. of Trades]]&lt;3000),"Unusual Day","")</f>
        <v/>
      </c>
      <c r="R7837" t="str">
        <f>IF(AND(Stock_Info[[#This Row],[Spread High-Low]] &lt; 10, Stock_Info[[#This Row],[% Deli. Qty to Traded Qty]] &gt; 90), "Good Day", "")</f>
        <v/>
      </c>
    </row>
    <row r="7838" spans="1:18">
      <c r="A7838" t="s">
        <v>71</v>
      </c>
      <c r="B7838" s="1">
        <v>45785</v>
      </c>
      <c r="C7838" s="1" t="str">
        <f>"WEEK" &amp;" " &amp;  INT((DAY(Stock_Info[[#This Row],[Date]])+WEEKDAY(DATE(YEAR(Stock_Info[[#This Row],[Date]]),MONTH(Stock_Info[[#This Row],[Date]]),1))-1)/7)+1</f>
        <v>WEEK 2</v>
      </c>
      <c r="D7838" s="12">
        <v>778</v>
      </c>
      <c r="E7838" s="12">
        <v>786.5</v>
      </c>
      <c r="F7838" s="12">
        <v>765</v>
      </c>
      <c r="G7838" s="12">
        <v>768.75</v>
      </c>
      <c r="H7838" s="12">
        <v>777.95659560321906</v>
      </c>
      <c r="I7838">
        <v>463248</v>
      </c>
      <c r="J7838">
        <v>14843</v>
      </c>
      <c r="K7838" s="12">
        <v>360386837</v>
      </c>
      <c r="L7838">
        <v>185036</v>
      </c>
      <c r="M7838">
        <v>39.94</v>
      </c>
      <c r="N7838">
        <v>21.5</v>
      </c>
      <c r="O7838">
        <v>-9.25</v>
      </c>
      <c r="P7838">
        <f xml:space="preserve"> IF(Stock_Info[[#This Row],[Close Price]] &gt; Stock_Info[[#This Row],[Open Price]], 1, 0)</f>
        <v>0</v>
      </c>
      <c r="Q7838" t="str">
        <f>IF(AND(Stock_Info[[#This Row],[% Deli. Qty to Traded Qty]]&gt;80,Stock_Info[[#This Row],[No. of Trades]]&lt;3000),"Unusual Day","")</f>
        <v/>
      </c>
      <c r="R7838" t="str">
        <f>IF(AND(Stock_Info[[#This Row],[Spread High-Low]] &lt; 10, Stock_Info[[#This Row],[% Deli. Qty to Traded Qty]] &gt; 90), "Good Day", "")</f>
        <v/>
      </c>
    </row>
    <row r="7839" spans="1:18">
      <c r="A7839" t="s">
        <v>71</v>
      </c>
      <c r="B7839" s="1">
        <v>45784</v>
      </c>
      <c r="C7839" s="1" t="str">
        <f>"WEEK" &amp;" " &amp;  INT((DAY(Stock_Info[[#This Row],[Date]])+WEEKDAY(DATE(YEAR(Stock_Info[[#This Row],[Date]]),MONTH(Stock_Info[[#This Row],[Date]]),1))-1)/7)+1</f>
        <v>WEEK 2</v>
      </c>
      <c r="D7839" s="12">
        <v>762.25</v>
      </c>
      <c r="E7839" s="12">
        <v>782.55</v>
      </c>
      <c r="F7839" s="12">
        <v>762.25</v>
      </c>
      <c r="G7839" s="12">
        <v>776.15</v>
      </c>
      <c r="H7839" s="12">
        <v>775.85519852023913</v>
      </c>
      <c r="I7839">
        <v>581175</v>
      </c>
      <c r="J7839">
        <v>14757</v>
      </c>
      <c r="K7839" s="12">
        <v>450907645</v>
      </c>
      <c r="L7839">
        <v>235513</v>
      </c>
      <c r="M7839">
        <v>40.520000000000003</v>
      </c>
      <c r="N7839">
        <v>20.3</v>
      </c>
      <c r="O7839">
        <v>13.9</v>
      </c>
      <c r="P7839">
        <f xml:space="preserve"> IF(Stock_Info[[#This Row],[Close Price]] &gt; Stock_Info[[#This Row],[Open Price]], 1, 0)</f>
        <v>1</v>
      </c>
      <c r="Q7839" t="str">
        <f>IF(AND(Stock_Info[[#This Row],[% Deli. Qty to Traded Qty]]&gt;80,Stock_Info[[#This Row],[No. of Trades]]&lt;3000),"Unusual Day","")</f>
        <v/>
      </c>
      <c r="R7839" t="str">
        <f>IF(AND(Stock_Info[[#This Row],[Spread High-Low]] &lt; 10, Stock_Info[[#This Row],[% Deli. Qty to Traded Qty]] &gt; 90), "Good Day", "")</f>
        <v/>
      </c>
    </row>
    <row r="7840" spans="1:18">
      <c r="A7840" t="s">
        <v>71</v>
      </c>
      <c r="B7840" s="1">
        <v>45783</v>
      </c>
      <c r="C7840" s="1" t="str">
        <f>"WEEK" &amp;" " &amp;  INT((DAY(Stock_Info[[#This Row],[Date]])+WEEKDAY(DATE(YEAR(Stock_Info[[#This Row],[Date]]),MONTH(Stock_Info[[#This Row],[Date]]),1))-1)/7)+1</f>
        <v>WEEK 2</v>
      </c>
      <c r="D7840" s="12">
        <v>792.2</v>
      </c>
      <c r="E7840" s="12">
        <v>799</v>
      </c>
      <c r="F7840" s="12">
        <v>771.15</v>
      </c>
      <c r="G7840" s="12">
        <v>774.15</v>
      </c>
      <c r="H7840" s="12">
        <v>778.24872254959394</v>
      </c>
      <c r="I7840">
        <v>761282</v>
      </c>
      <c r="J7840">
        <v>23690</v>
      </c>
      <c r="K7840" s="12">
        <v>592466744</v>
      </c>
      <c r="L7840">
        <v>309770</v>
      </c>
      <c r="M7840">
        <v>40.69</v>
      </c>
      <c r="N7840">
        <v>27.85</v>
      </c>
      <c r="O7840">
        <v>-18.05</v>
      </c>
      <c r="P7840">
        <f xml:space="preserve"> IF(Stock_Info[[#This Row],[Close Price]] &gt; Stock_Info[[#This Row],[Open Price]], 1, 0)</f>
        <v>0</v>
      </c>
      <c r="Q7840" t="str">
        <f>IF(AND(Stock_Info[[#This Row],[% Deli. Qty to Traded Qty]]&gt;80,Stock_Info[[#This Row],[No. of Trades]]&lt;3000),"Unusual Day","")</f>
        <v/>
      </c>
      <c r="R7840" t="str">
        <f>IF(AND(Stock_Info[[#This Row],[Spread High-Low]] &lt; 10, Stock_Info[[#This Row],[% Deli. Qty to Traded Qty]] &gt; 90), "Good Day", "")</f>
        <v/>
      </c>
    </row>
    <row r="7841" spans="1:18">
      <c r="A7841" t="s">
        <v>71</v>
      </c>
      <c r="B7841" s="1">
        <v>45782</v>
      </c>
      <c r="C7841" s="1" t="str">
        <f>"WEEK" &amp;" " &amp;  INT((DAY(Stock_Info[[#This Row],[Date]])+WEEKDAY(DATE(YEAR(Stock_Info[[#This Row],[Date]]),MONTH(Stock_Info[[#This Row],[Date]]),1))-1)/7)+1</f>
        <v>WEEK 2</v>
      </c>
      <c r="D7841" s="12">
        <v>784.95</v>
      </c>
      <c r="E7841" s="12">
        <v>799.1</v>
      </c>
      <c r="F7841" s="12">
        <v>783.65</v>
      </c>
      <c r="G7841" s="12">
        <v>790</v>
      </c>
      <c r="H7841" s="12">
        <v>789.74751518623304</v>
      </c>
      <c r="I7841">
        <v>771587</v>
      </c>
      <c r="J7841">
        <v>22047</v>
      </c>
      <c r="K7841" s="12">
        <v>609358916</v>
      </c>
      <c r="L7841">
        <v>292169</v>
      </c>
      <c r="M7841">
        <v>37.869999999999997</v>
      </c>
      <c r="N7841">
        <v>15.45</v>
      </c>
      <c r="O7841">
        <v>5.05</v>
      </c>
      <c r="P7841">
        <f xml:space="preserve"> IF(Stock_Info[[#This Row],[Close Price]] &gt; Stock_Info[[#This Row],[Open Price]], 1, 0)</f>
        <v>1</v>
      </c>
      <c r="Q7841" t="str">
        <f>IF(AND(Stock_Info[[#This Row],[% Deli. Qty to Traded Qty]]&gt;80,Stock_Info[[#This Row],[No. of Trades]]&lt;3000),"Unusual Day","")</f>
        <v/>
      </c>
      <c r="R7841" t="str">
        <f>IF(AND(Stock_Info[[#This Row],[Spread High-Low]] &lt; 10, Stock_Info[[#This Row],[% Deli. Qty to Traded Qty]] &gt; 90), "Good Day", "")</f>
        <v/>
      </c>
    </row>
    <row r="7842" spans="1:18">
      <c r="A7842" t="s">
        <v>71</v>
      </c>
      <c r="B7842" s="1">
        <v>45779</v>
      </c>
      <c r="C7842" s="1" t="str">
        <f>"WEEK" &amp;" " &amp;  INT((DAY(Stock_Info[[#This Row],[Date]])+WEEKDAY(DATE(YEAR(Stock_Info[[#This Row],[Date]]),MONTH(Stock_Info[[#This Row],[Date]]),1))-1)/7)+1</f>
        <v>WEEK 1</v>
      </c>
      <c r="D7842" s="12">
        <v>792.05</v>
      </c>
      <c r="E7842" s="12">
        <v>802.95</v>
      </c>
      <c r="F7842" s="12">
        <v>789.25</v>
      </c>
      <c r="G7842" s="12">
        <v>800.05</v>
      </c>
      <c r="H7842" s="12">
        <v>795.90286741132991</v>
      </c>
      <c r="I7842">
        <v>335006</v>
      </c>
      <c r="J7842">
        <v>8100</v>
      </c>
      <c r="K7842" s="12">
        <v>266632236</v>
      </c>
      <c r="L7842">
        <v>97358</v>
      </c>
      <c r="M7842">
        <v>29.06</v>
      </c>
      <c r="N7842">
        <v>13.7</v>
      </c>
      <c r="O7842">
        <v>8</v>
      </c>
      <c r="P7842">
        <f xml:space="preserve"> IF(Stock_Info[[#This Row],[Close Price]] &gt; Stock_Info[[#This Row],[Open Price]], 1, 0)</f>
        <v>1</v>
      </c>
      <c r="Q7842" t="str">
        <f>IF(AND(Stock_Info[[#This Row],[% Deli. Qty to Traded Qty]]&gt;80,Stock_Info[[#This Row],[No. of Trades]]&lt;3000),"Unusual Day","")</f>
        <v/>
      </c>
      <c r="R7842" t="str">
        <f>IF(AND(Stock_Info[[#This Row],[Spread High-Low]] &lt; 10, Stock_Info[[#This Row],[% Deli. Qty to Traded Qty]] &gt; 90), "Good Day", "")</f>
        <v/>
      </c>
    </row>
    <row r="7843" spans="1:18">
      <c r="A7843" t="s">
        <v>71</v>
      </c>
      <c r="B7843" s="1">
        <v>45777</v>
      </c>
      <c r="C7843" s="1" t="str">
        <f>"WEEK" &amp;" " &amp;  INT((DAY(Stock_Info[[#This Row],[Date]])+WEEKDAY(DATE(YEAR(Stock_Info[[#This Row],[Date]]),MONTH(Stock_Info[[#This Row],[Date]]),1))-1)/7)+1</f>
        <v>WEEK 5</v>
      </c>
      <c r="D7843" s="12">
        <v>812.85</v>
      </c>
      <c r="E7843" s="12">
        <v>812.85</v>
      </c>
      <c r="F7843" s="12">
        <v>784.45</v>
      </c>
      <c r="G7843" s="12">
        <v>788.15</v>
      </c>
      <c r="H7843" s="12">
        <v>792.8184220341692</v>
      </c>
      <c r="I7843">
        <v>412886</v>
      </c>
      <c r="J7843">
        <v>13571</v>
      </c>
      <c r="K7843" s="12">
        <v>327343627</v>
      </c>
      <c r="L7843">
        <v>157049</v>
      </c>
      <c r="M7843">
        <v>38.04</v>
      </c>
      <c r="N7843">
        <v>28.4</v>
      </c>
      <c r="O7843">
        <v>-24.7</v>
      </c>
      <c r="P7843">
        <f xml:space="preserve"> IF(Stock_Info[[#This Row],[Close Price]] &gt; Stock_Info[[#This Row],[Open Price]], 1, 0)</f>
        <v>0</v>
      </c>
      <c r="Q7843" t="str">
        <f>IF(AND(Stock_Info[[#This Row],[% Deli. Qty to Traded Qty]]&gt;80,Stock_Info[[#This Row],[No. of Trades]]&lt;3000),"Unusual Day","")</f>
        <v/>
      </c>
      <c r="R7843" t="str">
        <f>IF(AND(Stock_Info[[#This Row],[Spread High-Low]] &lt; 10, Stock_Info[[#This Row],[% Deli. Qty to Traded Qty]] &gt; 90), "Good Day", "")</f>
        <v/>
      </c>
    </row>
    <row r="7844" spans="1:18">
      <c r="A7844" t="s">
        <v>71</v>
      </c>
      <c r="B7844" s="1">
        <v>45776</v>
      </c>
      <c r="C7844" s="1" t="str">
        <f>"WEEK" &amp;" " &amp;  INT((DAY(Stock_Info[[#This Row],[Date]])+WEEKDAY(DATE(YEAR(Stock_Info[[#This Row],[Date]]),MONTH(Stock_Info[[#This Row],[Date]]),1))-1)/7)+1</f>
        <v>WEEK 5</v>
      </c>
      <c r="D7844" s="12">
        <v>820</v>
      </c>
      <c r="E7844" s="12">
        <v>829</v>
      </c>
      <c r="F7844" s="12">
        <v>808.75</v>
      </c>
      <c r="G7844" s="12">
        <v>811.75</v>
      </c>
      <c r="H7844" s="12">
        <v>819.05013270716904</v>
      </c>
      <c r="I7844">
        <v>699284</v>
      </c>
      <c r="J7844">
        <v>23244</v>
      </c>
      <c r="K7844" s="12">
        <v>572748653</v>
      </c>
      <c r="L7844">
        <v>376330</v>
      </c>
      <c r="M7844">
        <v>53.82</v>
      </c>
      <c r="N7844">
        <v>20.25</v>
      </c>
      <c r="O7844">
        <v>-8.25</v>
      </c>
      <c r="P7844">
        <f xml:space="preserve"> IF(Stock_Info[[#This Row],[Close Price]] &gt; Stock_Info[[#This Row],[Open Price]], 1, 0)</f>
        <v>0</v>
      </c>
      <c r="Q7844" t="str">
        <f>IF(AND(Stock_Info[[#This Row],[% Deli. Qty to Traded Qty]]&gt;80,Stock_Info[[#This Row],[No. of Trades]]&lt;3000),"Unusual Day","")</f>
        <v/>
      </c>
      <c r="R7844" t="str">
        <f>IF(AND(Stock_Info[[#This Row],[Spread High-Low]] &lt; 10, Stock_Info[[#This Row],[% Deli. Qty to Traded Qty]] &gt; 90), "Good Day", "")</f>
        <v/>
      </c>
    </row>
    <row r="7845" spans="1:18">
      <c r="A7845" t="s">
        <v>71</v>
      </c>
      <c r="B7845" s="1">
        <v>45775</v>
      </c>
      <c r="C7845" s="1" t="str">
        <f>"WEEK" &amp;" " &amp;  INT((DAY(Stock_Info[[#This Row],[Date]])+WEEKDAY(DATE(YEAR(Stock_Info[[#This Row],[Date]]),MONTH(Stock_Info[[#This Row],[Date]]),1))-1)/7)+1</f>
        <v>WEEK 5</v>
      </c>
      <c r="D7845" s="12">
        <v>796.3</v>
      </c>
      <c r="E7845" s="12">
        <v>822.5</v>
      </c>
      <c r="F7845" s="12">
        <v>796.3</v>
      </c>
      <c r="G7845" s="12">
        <v>817.6</v>
      </c>
      <c r="H7845" s="12">
        <v>812.13227669669902</v>
      </c>
      <c r="I7845">
        <v>1068737</v>
      </c>
      <c r="J7845">
        <v>24289</v>
      </c>
      <c r="K7845" s="12">
        <v>867955813</v>
      </c>
      <c r="L7845">
        <v>535689</v>
      </c>
      <c r="M7845">
        <v>50.12</v>
      </c>
      <c r="N7845">
        <v>26.2</v>
      </c>
      <c r="O7845">
        <v>21.3</v>
      </c>
      <c r="P7845">
        <f xml:space="preserve"> IF(Stock_Info[[#This Row],[Close Price]] &gt; Stock_Info[[#This Row],[Open Price]], 1, 0)</f>
        <v>1</v>
      </c>
      <c r="Q7845" t="str">
        <f>IF(AND(Stock_Info[[#This Row],[% Deli. Qty to Traded Qty]]&gt;80,Stock_Info[[#This Row],[No. of Trades]]&lt;3000),"Unusual Day","")</f>
        <v/>
      </c>
      <c r="R7845" t="str">
        <f>IF(AND(Stock_Info[[#This Row],[Spread High-Low]] &lt; 10, Stock_Info[[#This Row],[% Deli. Qty to Traded Qty]] &gt; 90), "Good Day", "")</f>
        <v/>
      </c>
    </row>
    <row r="7846" spans="1:18">
      <c r="A7846" t="s">
        <v>71</v>
      </c>
      <c r="B7846" s="1">
        <v>45772</v>
      </c>
      <c r="C7846" s="1" t="str">
        <f>"WEEK" &amp;" " &amp;  INT((DAY(Stock_Info[[#This Row],[Date]])+WEEKDAY(DATE(YEAR(Stock_Info[[#This Row],[Date]]),MONTH(Stock_Info[[#This Row],[Date]]),1))-1)/7)+1</f>
        <v>WEEK 4</v>
      </c>
      <c r="D7846" s="12">
        <v>813.6</v>
      </c>
      <c r="E7846" s="12">
        <v>819.1</v>
      </c>
      <c r="F7846" s="12">
        <v>787.1</v>
      </c>
      <c r="G7846" s="12">
        <v>798.75</v>
      </c>
      <c r="H7846" s="12">
        <v>799.95467629460018</v>
      </c>
      <c r="I7846">
        <v>383883</v>
      </c>
      <c r="J7846">
        <v>10458</v>
      </c>
      <c r="K7846" s="12">
        <v>307089001</v>
      </c>
      <c r="L7846">
        <v>164498</v>
      </c>
      <c r="M7846">
        <v>42.85</v>
      </c>
      <c r="N7846">
        <v>32</v>
      </c>
      <c r="O7846">
        <v>-14.85</v>
      </c>
      <c r="P7846">
        <f xml:space="preserve"> IF(Stock_Info[[#This Row],[Close Price]] &gt; Stock_Info[[#This Row],[Open Price]], 1, 0)</f>
        <v>0</v>
      </c>
      <c r="Q7846" t="str">
        <f>IF(AND(Stock_Info[[#This Row],[% Deli. Qty to Traded Qty]]&gt;80,Stock_Info[[#This Row],[No. of Trades]]&lt;3000),"Unusual Day","")</f>
        <v/>
      </c>
      <c r="R7846" t="str">
        <f>IF(AND(Stock_Info[[#This Row],[Spread High-Low]] &lt; 10, Stock_Info[[#This Row],[% Deli. Qty to Traded Qty]] &gt; 90), "Good Day", "")</f>
        <v/>
      </c>
    </row>
    <row r="7847" spans="1:18">
      <c r="A7847" t="s">
        <v>71</v>
      </c>
      <c r="B7847" s="1">
        <v>45771</v>
      </c>
      <c r="C7847" s="1" t="str">
        <f>"WEEK" &amp;" " &amp;  INT((DAY(Stock_Info[[#This Row],[Date]])+WEEKDAY(DATE(YEAR(Stock_Info[[#This Row],[Date]]),MONTH(Stock_Info[[#This Row],[Date]]),1))-1)/7)+1</f>
        <v>WEEK 4</v>
      </c>
      <c r="D7847" s="12">
        <v>813.3</v>
      </c>
      <c r="E7847" s="12">
        <v>819.15</v>
      </c>
      <c r="F7847" s="12">
        <v>811</v>
      </c>
      <c r="G7847" s="12">
        <v>813.2</v>
      </c>
      <c r="H7847" s="12">
        <v>813.86342284730722</v>
      </c>
      <c r="I7847">
        <v>506029</v>
      </c>
      <c r="J7847">
        <v>9334</v>
      </c>
      <c r="K7847" s="12">
        <v>411838494</v>
      </c>
      <c r="L7847">
        <v>314182</v>
      </c>
      <c r="M7847">
        <v>62.09</v>
      </c>
      <c r="N7847">
        <v>8.15</v>
      </c>
      <c r="O7847">
        <v>-0.1</v>
      </c>
      <c r="P7847">
        <f xml:space="preserve"> IF(Stock_Info[[#This Row],[Close Price]] &gt; Stock_Info[[#This Row],[Open Price]], 1, 0)</f>
        <v>0</v>
      </c>
      <c r="Q7847" t="str">
        <f>IF(AND(Stock_Info[[#This Row],[% Deli. Qty to Traded Qty]]&gt;80,Stock_Info[[#This Row],[No. of Trades]]&lt;3000),"Unusual Day","")</f>
        <v/>
      </c>
      <c r="R7847" t="str">
        <f>IF(AND(Stock_Info[[#This Row],[Spread High-Low]] &lt; 10, Stock_Info[[#This Row],[% Deli. Qty to Traded Qty]] &gt; 90), "Good Day", "")</f>
        <v/>
      </c>
    </row>
    <row r="7848" spans="1:18">
      <c r="A7848" t="s">
        <v>71</v>
      </c>
      <c r="B7848" s="1">
        <v>45770</v>
      </c>
      <c r="C7848" s="1" t="str">
        <f>"WEEK" &amp;" " &amp;  INT((DAY(Stock_Info[[#This Row],[Date]])+WEEKDAY(DATE(YEAR(Stock_Info[[#This Row],[Date]]),MONTH(Stock_Info[[#This Row],[Date]]),1))-1)/7)+1</f>
        <v>WEEK 4</v>
      </c>
      <c r="D7848" s="12">
        <v>825.85</v>
      </c>
      <c r="E7848" s="12">
        <v>830</v>
      </c>
      <c r="F7848" s="12">
        <v>809.95</v>
      </c>
      <c r="G7848" s="12">
        <v>813.3</v>
      </c>
      <c r="H7848" s="12">
        <v>815.39780166158948</v>
      </c>
      <c r="I7848">
        <v>1020589</v>
      </c>
      <c r="J7848">
        <v>20573</v>
      </c>
      <c r="K7848" s="12">
        <v>832186027</v>
      </c>
      <c r="L7848">
        <v>555843</v>
      </c>
      <c r="M7848">
        <v>54.46</v>
      </c>
      <c r="N7848">
        <v>20.05</v>
      </c>
      <c r="O7848">
        <v>-12.55</v>
      </c>
      <c r="P7848">
        <f xml:space="preserve"> IF(Stock_Info[[#This Row],[Close Price]] &gt; Stock_Info[[#This Row],[Open Price]], 1, 0)</f>
        <v>0</v>
      </c>
      <c r="Q7848" t="str">
        <f>IF(AND(Stock_Info[[#This Row],[% Deli. Qty to Traded Qty]]&gt;80,Stock_Info[[#This Row],[No. of Trades]]&lt;3000),"Unusual Day","")</f>
        <v/>
      </c>
      <c r="R7848" t="str">
        <f>IF(AND(Stock_Info[[#This Row],[Spread High-Low]] &lt; 10, Stock_Info[[#This Row],[% Deli. Qty to Traded Qty]] &gt; 90), "Good Day", "")</f>
        <v/>
      </c>
    </row>
    <row r="7849" spans="1:18">
      <c r="A7849" t="s">
        <v>71</v>
      </c>
      <c r="B7849" s="1">
        <v>45769</v>
      </c>
      <c r="C7849" s="1" t="str">
        <f>"WEEK" &amp;" " &amp;  INT((DAY(Stock_Info[[#This Row],[Date]])+WEEKDAY(DATE(YEAR(Stock_Info[[#This Row],[Date]]),MONTH(Stock_Info[[#This Row],[Date]]),1))-1)/7)+1</f>
        <v>WEEK 4</v>
      </c>
      <c r="D7849" s="12">
        <v>821.2</v>
      </c>
      <c r="E7849" s="12">
        <v>835.4</v>
      </c>
      <c r="F7849" s="12">
        <v>813.8</v>
      </c>
      <c r="G7849" s="12">
        <v>822.45</v>
      </c>
      <c r="H7849" s="12">
        <v>827.42941169376968</v>
      </c>
      <c r="I7849">
        <v>663396</v>
      </c>
      <c r="J7849">
        <v>14861</v>
      </c>
      <c r="K7849" s="12">
        <v>548913362</v>
      </c>
      <c r="L7849">
        <v>315450</v>
      </c>
      <c r="M7849">
        <v>47.55</v>
      </c>
      <c r="N7849">
        <v>21.6</v>
      </c>
      <c r="O7849">
        <v>1.25</v>
      </c>
      <c r="P7849">
        <f xml:space="preserve"> IF(Stock_Info[[#This Row],[Close Price]] &gt; Stock_Info[[#This Row],[Open Price]], 1, 0)</f>
        <v>1</v>
      </c>
      <c r="Q7849" t="str">
        <f>IF(AND(Stock_Info[[#This Row],[% Deli. Qty to Traded Qty]]&gt;80,Stock_Info[[#This Row],[No. of Trades]]&lt;3000),"Unusual Day","")</f>
        <v/>
      </c>
      <c r="R7849" t="str">
        <f>IF(AND(Stock_Info[[#This Row],[Spread High-Low]] &lt; 10, Stock_Info[[#This Row],[% Deli. Qty to Traded Qty]] &gt; 90), "Good Day", "")</f>
        <v/>
      </c>
    </row>
    <row r="7850" spans="1:18">
      <c r="A7850" t="s">
        <v>71</v>
      </c>
      <c r="B7850" s="1">
        <v>45768</v>
      </c>
      <c r="C7850" s="1" t="str">
        <f>"WEEK" &amp;" " &amp;  INT((DAY(Stock_Info[[#This Row],[Date]])+WEEKDAY(DATE(YEAR(Stock_Info[[#This Row],[Date]]),MONTH(Stock_Info[[#This Row],[Date]]),1))-1)/7)+1</f>
        <v>WEEK 4</v>
      </c>
      <c r="D7850" s="12">
        <v>803</v>
      </c>
      <c r="E7850" s="12">
        <v>824.25</v>
      </c>
      <c r="F7850" s="12">
        <v>801.6</v>
      </c>
      <c r="G7850" s="12">
        <v>816.6</v>
      </c>
      <c r="H7850" s="12">
        <v>818.06509057282744</v>
      </c>
      <c r="I7850">
        <v>697505</v>
      </c>
      <c r="J7850">
        <v>16037</v>
      </c>
      <c r="K7850" s="12">
        <v>570604491</v>
      </c>
      <c r="L7850">
        <v>351045</v>
      </c>
      <c r="M7850">
        <v>50.33</v>
      </c>
      <c r="N7850">
        <v>22.65</v>
      </c>
      <c r="O7850">
        <v>13.6</v>
      </c>
      <c r="P7850">
        <f xml:space="preserve"> IF(Stock_Info[[#This Row],[Close Price]] &gt; Stock_Info[[#This Row],[Open Price]], 1, 0)</f>
        <v>1</v>
      </c>
      <c r="Q7850" t="str">
        <f>IF(AND(Stock_Info[[#This Row],[% Deli. Qty to Traded Qty]]&gt;80,Stock_Info[[#This Row],[No. of Trades]]&lt;3000),"Unusual Day","")</f>
        <v/>
      </c>
      <c r="R7850" t="str">
        <f>IF(AND(Stock_Info[[#This Row],[Spread High-Low]] &lt; 10, Stock_Info[[#This Row],[% Deli. Qty to Traded Qty]] &gt; 90), "Good Day", "")</f>
        <v/>
      </c>
    </row>
    <row r="7851" spans="1:18">
      <c r="A7851" t="s">
        <v>71</v>
      </c>
      <c r="B7851" s="1">
        <v>45764</v>
      </c>
      <c r="C7851" s="1" t="str">
        <f>"WEEK" &amp;" " &amp;  INT((DAY(Stock_Info[[#This Row],[Date]])+WEEKDAY(DATE(YEAR(Stock_Info[[#This Row],[Date]]),MONTH(Stock_Info[[#This Row],[Date]]),1))-1)/7)+1</f>
        <v>WEEK 3</v>
      </c>
      <c r="D7851" s="12">
        <v>771.1</v>
      </c>
      <c r="E7851" s="12">
        <v>801</v>
      </c>
      <c r="F7851" s="12">
        <v>767.25</v>
      </c>
      <c r="G7851" s="12">
        <v>797.1</v>
      </c>
      <c r="H7851" s="12">
        <v>784.2649145227407</v>
      </c>
      <c r="I7851">
        <v>738676</v>
      </c>
      <c r="J7851">
        <v>15814</v>
      </c>
      <c r="K7851" s="12">
        <v>579317670</v>
      </c>
      <c r="L7851">
        <v>361209</v>
      </c>
      <c r="M7851">
        <v>48.9</v>
      </c>
      <c r="N7851">
        <v>33.75</v>
      </c>
      <c r="O7851">
        <v>26</v>
      </c>
      <c r="P7851">
        <f xml:space="preserve"> IF(Stock_Info[[#This Row],[Close Price]] &gt; Stock_Info[[#This Row],[Open Price]], 1, 0)</f>
        <v>1</v>
      </c>
      <c r="Q7851" t="str">
        <f>IF(AND(Stock_Info[[#This Row],[% Deli. Qty to Traded Qty]]&gt;80,Stock_Info[[#This Row],[No. of Trades]]&lt;3000),"Unusual Day","")</f>
        <v/>
      </c>
      <c r="R7851" t="str">
        <f>IF(AND(Stock_Info[[#This Row],[Spread High-Low]] &lt; 10, Stock_Info[[#This Row],[% Deli. Qty to Traded Qty]] &gt; 90), "Good Day", "")</f>
        <v/>
      </c>
    </row>
    <row r="7852" spans="1:18">
      <c r="A7852" t="s">
        <v>71</v>
      </c>
      <c r="B7852" s="1">
        <v>45763</v>
      </c>
      <c r="C7852" s="1" t="str">
        <f>"WEEK" &amp;" " &amp;  INT((DAY(Stock_Info[[#This Row],[Date]])+WEEKDAY(DATE(YEAR(Stock_Info[[#This Row],[Date]]),MONTH(Stock_Info[[#This Row],[Date]]),1))-1)/7)+1</f>
        <v>WEEK 3</v>
      </c>
      <c r="D7852" s="12">
        <v>764</v>
      </c>
      <c r="E7852" s="12">
        <v>774.55</v>
      </c>
      <c r="F7852" s="12">
        <v>760.4</v>
      </c>
      <c r="G7852" s="12">
        <v>771.75</v>
      </c>
      <c r="H7852" s="12">
        <v>767.04274728288749</v>
      </c>
      <c r="I7852">
        <v>477621</v>
      </c>
      <c r="J7852">
        <v>14470</v>
      </c>
      <c r="K7852" s="12">
        <v>366355724</v>
      </c>
      <c r="L7852">
        <v>353304</v>
      </c>
      <c r="M7852">
        <v>73.97</v>
      </c>
      <c r="N7852">
        <v>14.15</v>
      </c>
      <c r="O7852">
        <v>7.75</v>
      </c>
      <c r="P7852">
        <f xml:space="preserve"> IF(Stock_Info[[#This Row],[Close Price]] &gt; Stock_Info[[#This Row],[Open Price]], 1, 0)</f>
        <v>1</v>
      </c>
      <c r="Q7852" t="str">
        <f>IF(AND(Stock_Info[[#This Row],[% Deli. Qty to Traded Qty]]&gt;80,Stock_Info[[#This Row],[No. of Trades]]&lt;3000),"Unusual Day","")</f>
        <v/>
      </c>
      <c r="R7852" t="str">
        <f>IF(AND(Stock_Info[[#This Row],[Spread High-Low]] &lt; 10, Stock_Info[[#This Row],[% Deli. Qty to Traded Qty]] &gt; 90), "Good Day", "")</f>
        <v/>
      </c>
    </row>
    <row r="7853" spans="1:18">
      <c r="A7853" t="s">
        <v>71</v>
      </c>
      <c r="B7853" s="1">
        <v>45762</v>
      </c>
      <c r="C7853" s="1" t="str">
        <f>"WEEK" &amp;" " &amp;  INT((DAY(Stock_Info[[#This Row],[Date]])+WEEKDAY(DATE(YEAR(Stock_Info[[#This Row],[Date]]),MONTH(Stock_Info[[#This Row],[Date]]),1))-1)/7)+1</f>
        <v>WEEK 3</v>
      </c>
      <c r="D7853" s="12">
        <v>768.05</v>
      </c>
      <c r="E7853" s="12">
        <v>770.6</v>
      </c>
      <c r="F7853" s="12">
        <v>757.65</v>
      </c>
      <c r="G7853" s="12">
        <v>763.3</v>
      </c>
      <c r="H7853" s="12">
        <v>765.5313595488991</v>
      </c>
      <c r="I7853">
        <v>763643</v>
      </c>
      <c r="J7853">
        <v>22751</v>
      </c>
      <c r="K7853" s="12">
        <v>584592664</v>
      </c>
      <c r="L7853">
        <v>553389</v>
      </c>
      <c r="M7853">
        <v>72.47</v>
      </c>
      <c r="N7853">
        <v>12.95</v>
      </c>
      <c r="O7853">
        <v>-4.75</v>
      </c>
      <c r="P7853">
        <f xml:space="preserve"> IF(Stock_Info[[#This Row],[Close Price]] &gt; Stock_Info[[#This Row],[Open Price]], 1, 0)</f>
        <v>0</v>
      </c>
      <c r="Q7853" t="str">
        <f>IF(AND(Stock_Info[[#This Row],[% Deli. Qty to Traded Qty]]&gt;80,Stock_Info[[#This Row],[No. of Trades]]&lt;3000),"Unusual Day","")</f>
        <v/>
      </c>
      <c r="R7853" t="str">
        <f>IF(AND(Stock_Info[[#This Row],[Spread High-Low]] &lt; 10, Stock_Info[[#This Row],[% Deli. Qty to Traded Qty]] &gt; 90), "Good Day", "")</f>
        <v/>
      </c>
    </row>
    <row r="7854" spans="1:18">
      <c r="A7854" t="s">
        <v>71</v>
      </c>
      <c r="B7854" s="1">
        <v>45758</v>
      </c>
      <c r="C7854" s="1" t="str">
        <f>"WEEK" &amp;" " &amp;  INT((DAY(Stock_Info[[#This Row],[Date]])+WEEKDAY(DATE(YEAR(Stock_Info[[#This Row],[Date]]),MONTH(Stock_Info[[#This Row],[Date]]),1))-1)/7)+1</f>
        <v>WEEK 2</v>
      </c>
      <c r="D7854" s="12">
        <v>759.95</v>
      </c>
      <c r="E7854" s="12">
        <v>759.95</v>
      </c>
      <c r="F7854" s="12">
        <v>746.15</v>
      </c>
      <c r="G7854" s="12">
        <v>754.05</v>
      </c>
      <c r="H7854" s="12">
        <v>750.53446687073256</v>
      </c>
      <c r="I7854">
        <v>593599</v>
      </c>
      <c r="J7854">
        <v>9858</v>
      </c>
      <c r="K7854" s="12">
        <v>445516509</v>
      </c>
      <c r="L7854">
        <v>369231</v>
      </c>
      <c r="M7854">
        <v>62.2</v>
      </c>
      <c r="N7854">
        <v>13.8</v>
      </c>
      <c r="O7854">
        <v>-5.9</v>
      </c>
      <c r="P7854">
        <f xml:space="preserve"> IF(Stock_Info[[#This Row],[Close Price]] &gt; Stock_Info[[#This Row],[Open Price]], 1, 0)</f>
        <v>0</v>
      </c>
      <c r="Q7854" t="str">
        <f>IF(AND(Stock_Info[[#This Row],[% Deli. Qty to Traded Qty]]&gt;80,Stock_Info[[#This Row],[No. of Trades]]&lt;3000),"Unusual Day","")</f>
        <v/>
      </c>
      <c r="R7854" t="str">
        <f>IF(AND(Stock_Info[[#This Row],[Spread High-Low]] &lt; 10, Stock_Info[[#This Row],[% Deli. Qty to Traded Qty]] &gt; 90), "Good Day", "")</f>
        <v/>
      </c>
    </row>
    <row r="7855" spans="1:18">
      <c r="A7855" t="s">
        <v>71</v>
      </c>
      <c r="B7855" s="1">
        <v>45756</v>
      </c>
      <c r="C7855" s="1" t="str">
        <f>"WEEK" &amp;" " &amp;  INT((DAY(Stock_Info[[#This Row],[Date]])+WEEKDAY(DATE(YEAR(Stock_Info[[#This Row],[Date]]),MONTH(Stock_Info[[#This Row],[Date]]),1))-1)/7)+1</f>
        <v>WEEK 2</v>
      </c>
      <c r="D7855" s="12">
        <v>768.8</v>
      </c>
      <c r="E7855" s="12">
        <v>769</v>
      </c>
      <c r="F7855" s="12">
        <v>740.75</v>
      </c>
      <c r="G7855" s="12">
        <v>742.05</v>
      </c>
      <c r="H7855" s="12">
        <v>753.68966343069746</v>
      </c>
      <c r="I7855">
        <v>467660</v>
      </c>
      <c r="J7855">
        <v>12324</v>
      </c>
      <c r="K7855" s="12">
        <v>352470508</v>
      </c>
      <c r="L7855">
        <v>187018</v>
      </c>
      <c r="M7855">
        <v>39.99</v>
      </c>
      <c r="N7855">
        <v>28.25</v>
      </c>
      <c r="O7855">
        <v>-26.75</v>
      </c>
      <c r="P7855">
        <f xml:space="preserve"> IF(Stock_Info[[#This Row],[Close Price]] &gt; Stock_Info[[#This Row],[Open Price]], 1, 0)</f>
        <v>0</v>
      </c>
      <c r="Q7855" t="str">
        <f>IF(AND(Stock_Info[[#This Row],[% Deli. Qty to Traded Qty]]&gt;80,Stock_Info[[#This Row],[No. of Trades]]&lt;3000),"Unusual Day","")</f>
        <v/>
      </c>
      <c r="R7855" t="str">
        <f>IF(AND(Stock_Info[[#This Row],[Spread High-Low]] &lt; 10, Stock_Info[[#This Row],[% Deli. Qty to Traded Qty]] &gt; 90), "Good Day", "")</f>
        <v/>
      </c>
    </row>
    <row r="7856" spans="1:18">
      <c r="A7856" t="s">
        <v>71</v>
      </c>
      <c r="B7856" s="1">
        <v>45755</v>
      </c>
      <c r="C7856" s="1" t="str">
        <f>"WEEK" &amp;" " &amp;  INT((DAY(Stock_Info[[#This Row],[Date]])+WEEKDAY(DATE(YEAR(Stock_Info[[#This Row],[Date]]),MONTH(Stock_Info[[#This Row],[Date]]),1))-1)/7)+1</f>
        <v>WEEK 2</v>
      </c>
      <c r="D7856" s="12">
        <v>757</v>
      </c>
      <c r="E7856" s="12">
        <v>774.1</v>
      </c>
      <c r="F7856" s="12">
        <v>757</v>
      </c>
      <c r="G7856" s="12">
        <v>768.4</v>
      </c>
      <c r="H7856" s="12">
        <v>766.953476762832</v>
      </c>
      <c r="I7856">
        <v>490787</v>
      </c>
      <c r="J7856">
        <v>12433</v>
      </c>
      <c r="K7856" s="12">
        <v>376410796</v>
      </c>
      <c r="L7856">
        <v>154322</v>
      </c>
      <c r="M7856">
        <v>31.44</v>
      </c>
      <c r="N7856">
        <v>17.100000000000001</v>
      </c>
      <c r="O7856">
        <v>11.4</v>
      </c>
      <c r="P7856">
        <f xml:space="preserve"> IF(Stock_Info[[#This Row],[Close Price]] &gt; Stock_Info[[#This Row],[Open Price]], 1, 0)</f>
        <v>1</v>
      </c>
      <c r="Q7856" t="str">
        <f>IF(AND(Stock_Info[[#This Row],[% Deli. Qty to Traded Qty]]&gt;80,Stock_Info[[#This Row],[No. of Trades]]&lt;3000),"Unusual Day","")</f>
        <v/>
      </c>
      <c r="R7856" t="str">
        <f>IF(AND(Stock_Info[[#This Row],[Spread High-Low]] &lt; 10, Stock_Info[[#This Row],[% Deli. Qty to Traded Qty]] &gt; 90), "Good Day", "")</f>
        <v/>
      </c>
    </row>
    <row r="7857" spans="1:18">
      <c r="A7857" t="s">
        <v>71</v>
      </c>
      <c r="B7857" s="1">
        <v>45754</v>
      </c>
      <c r="C7857" s="1" t="str">
        <f>"WEEK" &amp;" " &amp;  INT((DAY(Stock_Info[[#This Row],[Date]])+WEEKDAY(DATE(YEAR(Stock_Info[[#This Row],[Date]]),MONTH(Stock_Info[[#This Row],[Date]]),1))-1)/7)+1</f>
        <v>WEEK 2</v>
      </c>
      <c r="D7857" s="12">
        <v>732.3</v>
      </c>
      <c r="E7857" s="12">
        <v>752.95</v>
      </c>
      <c r="F7857" s="12">
        <v>730.95</v>
      </c>
      <c r="G7857" s="12">
        <v>746.75</v>
      </c>
      <c r="H7857" s="12">
        <v>741.64114024632499</v>
      </c>
      <c r="I7857">
        <v>775236</v>
      </c>
      <c r="J7857">
        <v>28817</v>
      </c>
      <c r="K7857" s="12">
        <v>574946911</v>
      </c>
      <c r="L7857">
        <v>331205</v>
      </c>
      <c r="M7857">
        <v>42.72</v>
      </c>
      <c r="N7857">
        <v>22</v>
      </c>
      <c r="O7857">
        <v>14.45</v>
      </c>
      <c r="P7857">
        <f xml:space="preserve"> IF(Stock_Info[[#This Row],[Close Price]] &gt; Stock_Info[[#This Row],[Open Price]], 1, 0)</f>
        <v>1</v>
      </c>
      <c r="Q7857" t="str">
        <f>IF(AND(Stock_Info[[#This Row],[% Deli. Qty to Traded Qty]]&gt;80,Stock_Info[[#This Row],[No. of Trades]]&lt;3000),"Unusual Day","")</f>
        <v/>
      </c>
      <c r="R7857" t="str">
        <f>IF(AND(Stock_Info[[#This Row],[Spread High-Low]] &lt; 10, Stock_Info[[#This Row],[% Deli. Qty to Traded Qty]] &gt; 90), "Good Day", "")</f>
        <v/>
      </c>
    </row>
    <row r="7858" spans="1:18">
      <c r="A7858" t="s">
        <v>71</v>
      </c>
      <c r="B7858" s="1">
        <v>45751</v>
      </c>
      <c r="C7858" s="1" t="str">
        <f>"WEEK" &amp;" " &amp;  INT((DAY(Stock_Info[[#This Row],[Date]])+WEEKDAY(DATE(YEAR(Stock_Info[[#This Row],[Date]]),MONTH(Stock_Info[[#This Row],[Date]]),1))-1)/7)+1</f>
        <v>WEEK 1</v>
      </c>
      <c r="D7858" s="12">
        <v>779.2</v>
      </c>
      <c r="E7858" s="12">
        <v>782.25</v>
      </c>
      <c r="F7858" s="12">
        <v>765</v>
      </c>
      <c r="G7858" s="12">
        <v>767.8</v>
      </c>
      <c r="H7858" s="12">
        <v>774.72209877172418</v>
      </c>
      <c r="I7858">
        <v>392420</v>
      </c>
      <c r="J7858">
        <v>14099</v>
      </c>
      <c r="K7858" s="12">
        <v>304016446</v>
      </c>
      <c r="L7858">
        <v>180891</v>
      </c>
      <c r="M7858">
        <v>46.1</v>
      </c>
      <c r="N7858">
        <v>17.25</v>
      </c>
      <c r="O7858">
        <v>-11.4</v>
      </c>
      <c r="P7858">
        <f xml:space="preserve"> IF(Stock_Info[[#This Row],[Close Price]] &gt; Stock_Info[[#This Row],[Open Price]], 1, 0)</f>
        <v>0</v>
      </c>
      <c r="Q7858" t="str">
        <f>IF(AND(Stock_Info[[#This Row],[% Deli. Qty to Traded Qty]]&gt;80,Stock_Info[[#This Row],[No. of Trades]]&lt;3000),"Unusual Day","")</f>
        <v/>
      </c>
      <c r="R7858" t="str">
        <f>IF(AND(Stock_Info[[#This Row],[Spread High-Low]] &lt; 10, Stock_Info[[#This Row],[% Deli. Qty to Traded Qty]] &gt; 90), "Good Day", "")</f>
        <v/>
      </c>
    </row>
    <row r="7859" spans="1:18">
      <c r="A7859" t="s">
        <v>71</v>
      </c>
      <c r="B7859" s="1">
        <v>45750</v>
      </c>
      <c r="C7859" s="1" t="str">
        <f>"WEEK" &amp;" " &amp;  INT((DAY(Stock_Info[[#This Row],[Date]])+WEEKDAY(DATE(YEAR(Stock_Info[[#This Row],[Date]]),MONTH(Stock_Info[[#This Row],[Date]]),1))-1)/7)+1</f>
        <v>WEEK 1</v>
      </c>
      <c r="D7859" s="12">
        <v>770</v>
      </c>
      <c r="E7859" s="12">
        <v>784.85</v>
      </c>
      <c r="F7859" s="12">
        <v>770</v>
      </c>
      <c r="G7859" s="12">
        <v>779.2</v>
      </c>
      <c r="H7859" s="12">
        <v>778.7704349172609</v>
      </c>
      <c r="I7859">
        <v>284146</v>
      </c>
      <c r="J7859">
        <v>10482</v>
      </c>
      <c r="K7859" s="12">
        <v>221284504</v>
      </c>
      <c r="L7859">
        <v>141331</v>
      </c>
      <c r="M7859">
        <v>49.74</v>
      </c>
      <c r="N7859">
        <v>14.85</v>
      </c>
      <c r="O7859">
        <v>9.1999999999999993</v>
      </c>
      <c r="P7859">
        <f xml:space="preserve"> IF(Stock_Info[[#This Row],[Close Price]] &gt; Stock_Info[[#This Row],[Open Price]], 1, 0)</f>
        <v>1</v>
      </c>
      <c r="Q7859" t="str">
        <f>IF(AND(Stock_Info[[#This Row],[% Deli. Qty to Traded Qty]]&gt;80,Stock_Info[[#This Row],[No. of Trades]]&lt;3000),"Unusual Day","")</f>
        <v/>
      </c>
      <c r="R7859" t="str">
        <f>IF(AND(Stock_Info[[#This Row],[Spread High-Low]] &lt; 10, Stock_Info[[#This Row],[% Deli. Qty to Traded Qty]] &gt; 90), "Good Day", "")</f>
        <v/>
      </c>
    </row>
    <row r="7860" spans="1:18">
      <c r="A7860" t="s">
        <v>71</v>
      </c>
      <c r="B7860" s="1">
        <v>45749</v>
      </c>
      <c r="C7860" s="1" t="str">
        <f>"WEEK" &amp;" " &amp;  INT((DAY(Stock_Info[[#This Row],[Date]])+WEEKDAY(DATE(YEAR(Stock_Info[[#This Row],[Date]]),MONTH(Stock_Info[[#This Row],[Date]]),1))-1)/7)+1</f>
        <v>WEEK 1</v>
      </c>
      <c r="D7860" s="12">
        <v>772</v>
      </c>
      <c r="E7860" s="12">
        <v>776.8</v>
      </c>
      <c r="F7860" s="12">
        <v>764.3</v>
      </c>
      <c r="G7860" s="12">
        <v>775.85</v>
      </c>
      <c r="H7860" s="12">
        <v>771.82028762925802</v>
      </c>
      <c r="I7860">
        <v>134131</v>
      </c>
      <c r="J7860">
        <v>4407</v>
      </c>
      <c r="K7860" s="12">
        <v>103525027</v>
      </c>
      <c r="L7860">
        <v>44644</v>
      </c>
      <c r="M7860">
        <v>33.28</v>
      </c>
      <c r="N7860">
        <v>12.5</v>
      </c>
      <c r="O7860">
        <v>3.85</v>
      </c>
      <c r="P7860">
        <f xml:space="preserve"> IF(Stock_Info[[#This Row],[Close Price]] &gt; Stock_Info[[#This Row],[Open Price]], 1, 0)</f>
        <v>1</v>
      </c>
      <c r="Q7860" t="str">
        <f>IF(AND(Stock_Info[[#This Row],[% Deli. Qty to Traded Qty]]&gt;80,Stock_Info[[#This Row],[No. of Trades]]&lt;3000),"Unusual Day","")</f>
        <v/>
      </c>
      <c r="R7860" t="str">
        <f>IF(AND(Stock_Info[[#This Row],[Spread High-Low]] &lt; 10, Stock_Info[[#This Row],[% Deli. Qty to Traded Qty]] &gt; 90), "Good Day", "")</f>
        <v/>
      </c>
    </row>
    <row r="7861" spans="1:18">
      <c r="A7861" t="s">
        <v>71</v>
      </c>
      <c r="B7861" s="1">
        <v>45748</v>
      </c>
      <c r="C7861" s="1" t="str">
        <f>"WEEK" &amp;" " &amp;  INT((DAY(Stock_Info[[#This Row],[Date]])+WEEKDAY(DATE(YEAR(Stock_Info[[#This Row],[Date]]),MONTH(Stock_Info[[#This Row],[Date]]),1))-1)/7)+1</f>
        <v>WEEK 1</v>
      </c>
      <c r="D7861" s="12">
        <v>767.95</v>
      </c>
      <c r="E7861" s="12">
        <v>782.5</v>
      </c>
      <c r="F7861" s="12">
        <v>763.05</v>
      </c>
      <c r="G7861" s="12">
        <v>771.5</v>
      </c>
      <c r="H7861" s="12">
        <v>773.40010730830636</v>
      </c>
      <c r="I7861">
        <v>458492</v>
      </c>
      <c r="J7861">
        <v>16542</v>
      </c>
      <c r="K7861" s="12">
        <v>354597762</v>
      </c>
      <c r="L7861">
        <v>173209</v>
      </c>
      <c r="M7861">
        <v>37.78</v>
      </c>
      <c r="N7861">
        <v>19.45</v>
      </c>
      <c r="O7861">
        <v>3.55</v>
      </c>
      <c r="P7861">
        <f xml:space="preserve"> IF(Stock_Info[[#This Row],[Close Price]] &gt; Stock_Info[[#This Row],[Open Price]], 1, 0)</f>
        <v>1</v>
      </c>
      <c r="Q7861" t="str">
        <f>IF(AND(Stock_Info[[#This Row],[% Deli. Qty to Traded Qty]]&gt;80,Stock_Info[[#This Row],[No. of Trades]]&lt;3000),"Unusual Day","")</f>
        <v/>
      </c>
      <c r="R7861" t="str">
        <f>IF(AND(Stock_Info[[#This Row],[Spread High-Low]] &lt; 10, Stock_Info[[#This Row],[% Deli. Qty to Traded Qty]] &gt; 90), "Good Day", "")</f>
        <v/>
      </c>
    </row>
    <row r="7862" spans="1:18">
      <c r="A7862" t="s">
        <v>71</v>
      </c>
      <c r="B7862" s="1">
        <v>45744</v>
      </c>
      <c r="C7862" s="1" t="str">
        <f>"WEEK" &amp;" " &amp;  INT((DAY(Stock_Info[[#This Row],[Date]])+WEEKDAY(DATE(YEAR(Stock_Info[[#This Row],[Date]]),MONTH(Stock_Info[[#This Row],[Date]]),1))-1)/7)+1</f>
        <v>WEEK 5</v>
      </c>
      <c r="D7862" s="12">
        <v>770.7</v>
      </c>
      <c r="E7862" s="12">
        <v>778.45</v>
      </c>
      <c r="F7862" s="12">
        <v>768</v>
      </c>
      <c r="G7862" s="12">
        <v>771.6</v>
      </c>
      <c r="H7862" s="12">
        <v>773.47837086298762</v>
      </c>
      <c r="I7862">
        <v>514260</v>
      </c>
      <c r="J7862">
        <v>14045</v>
      </c>
      <c r="K7862" s="12">
        <v>397768987</v>
      </c>
      <c r="L7862">
        <v>241227</v>
      </c>
      <c r="M7862">
        <v>46.91</v>
      </c>
      <c r="N7862">
        <v>10.45</v>
      </c>
      <c r="O7862">
        <v>0.9</v>
      </c>
      <c r="P7862">
        <f xml:space="preserve"> IF(Stock_Info[[#This Row],[Close Price]] &gt; Stock_Info[[#This Row],[Open Price]], 1, 0)</f>
        <v>1</v>
      </c>
      <c r="Q7862" t="str">
        <f>IF(AND(Stock_Info[[#This Row],[% Deli. Qty to Traded Qty]]&gt;80,Stock_Info[[#This Row],[No. of Trades]]&lt;3000),"Unusual Day","")</f>
        <v/>
      </c>
      <c r="R7862" t="str">
        <f>IF(AND(Stock_Info[[#This Row],[Spread High-Low]] &lt; 10, Stock_Info[[#This Row],[% Deli. Qty to Traded Qty]] &gt; 90), "Good Day", "")</f>
        <v/>
      </c>
    </row>
    <row r="7863" spans="1:18">
      <c r="A7863" t="s">
        <v>71</v>
      </c>
      <c r="B7863" s="1">
        <v>45743</v>
      </c>
      <c r="C7863" s="1" t="str">
        <f>"WEEK" &amp;" " &amp;  INT((DAY(Stock_Info[[#This Row],[Date]])+WEEKDAY(DATE(YEAR(Stock_Info[[#This Row],[Date]]),MONTH(Stock_Info[[#This Row],[Date]]),1))-1)/7)+1</f>
        <v>WEEK 5</v>
      </c>
      <c r="D7863" s="12">
        <v>762.7</v>
      </c>
      <c r="E7863" s="12">
        <v>775</v>
      </c>
      <c r="F7863" s="12">
        <v>760.75</v>
      </c>
      <c r="G7863" s="12">
        <v>772.4</v>
      </c>
      <c r="H7863" s="12">
        <v>769.44148695459</v>
      </c>
      <c r="I7863">
        <v>243074</v>
      </c>
      <c r="J7863">
        <v>8314</v>
      </c>
      <c r="K7863" s="12">
        <v>187031220</v>
      </c>
      <c r="L7863">
        <v>107952</v>
      </c>
      <c r="M7863">
        <v>44.41</v>
      </c>
      <c r="N7863">
        <v>14.25</v>
      </c>
      <c r="O7863">
        <v>9.6999999999999993</v>
      </c>
      <c r="P7863">
        <f xml:space="preserve"> IF(Stock_Info[[#This Row],[Close Price]] &gt; Stock_Info[[#This Row],[Open Price]], 1, 0)</f>
        <v>1</v>
      </c>
      <c r="Q7863" t="str">
        <f>IF(AND(Stock_Info[[#This Row],[% Deli. Qty to Traded Qty]]&gt;80,Stock_Info[[#This Row],[No. of Trades]]&lt;3000),"Unusual Day","")</f>
        <v/>
      </c>
      <c r="R7863" t="str">
        <f>IF(AND(Stock_Info[[#This Row],[Spread High-Low]] &lt; 10, Stock_Info[[#This Row],[% Deli. Qty to Traded Qty]] &gt; 90), "Good Day", "")</f>
        <v/>
      </c>
    </row>
    <row r="7864" spans="1:18">
      <c r="A7864" t="s">
        <v>71</v>
      </c>
      <c r="B7864" s="1">
        <v>45742</v>
      </c>
      <c r="C7864" s="1" t="str">
        <f>"WEEK" &amp;" " &amp;  INT((DAY(Stock_Info[[#This Row],[Date]])+WEEKDAY(DATE(YEAR(Stock_Info[[#This Row],[Date]]),MONTH(Stock_Info[[#This Row],[Date]]),1))-1)/7)+1</f>
        <v>WEEK 5</v>
      </c>
      <c r="D7864" s="12">
        <v>770.3</v>
      </c>
      <c r="E7864" s="12">
        <v>775.95</v>
      </c>
      <c r="F7864" s="12">
        <v>761.8</v>
      </c>
      <c r="G7864" s="12">
        <v>763.35</v>
      </c>
      <c r="H7864" s="12">
        <v>768.98195028238797</v>
      </c>
      <c r="I7864">
        <v>346155</v>
      </c>
      <c r="J7864">
        <v>12988</v>
      </c>
      <c r="K7864" s="12">
        <v>266186947</v>
      </c>
      <c r="L7864">
        <v>149040</v>
      </c>
      <c r="M7864">
        <v>43.06</v>
      </c>
      <c r="N7864">
        <v>14.15</v>
      </c>
      <c r="O7864">
        <v>-6.95</v>
      </c>
      <c r="P7864">
        <f xml:space="preserve"> IF(Stock_Info[[#This Row],[Close Price]] &gt; Stock_Info[[#This Row],[Open Price]], 1, 0)</f>
        <v>0</v>
      </c>
      <c r="Q7864" t="str">
        <f>IF(AND(Stock_Info[[#This Row],[% Deli. Qty to Traded Qty]]&gt;80,Stock_Info[[#This Row],[No. of Trades]]&lt;3000),"Unusual Day","")</f>
        <v/>
      </c>
      <c r="R7864" t="str">
        <f>IF(AND(Stock_Info[[#This Row],[Spread High-Low]] &lt; 10, Stock_Info[[#This Row],[% Deli. Qty to Traded Qty]] &gt; 90), "Good Day", "")</f>
        <v/>
      </c>
    </row>
    <row r="7865" spans="1:18">
      <c r="A7865" t="s">
        <v>71</v>
      </c>
      <c r="B7865" s="1">
        <v>45741</v>
      </c>
      <c r="C7865" s="1" t="str">
        <f>"WEEK" &amp;" " &amp;  INT((DAY(Stock_Info[[#This Row],[Date]])+WEEKDAY(DATE(YEAR(Stock_Info[[#This Row],[Date]]),MONTH(Stock_Info[[#This Row],[Date]]),1))-1)/7)+1</f>
        <v>WEEK 5</v>
      </c>
      <c r="D7865" s="12">
        <v>784.4</v>
      </c>
      <c r="E7865" s="12">
        <v>786</v>
      </c>
      <c r="F7865" s="12">
        <v>769.65</v>
      </c>
      <c r="G7865" s="12">
        <v>773.05</v>
      </c>
      <c r="H7865" s="12">
        <v>777.77471242502247</v>
      </c>
      <c r="I7865">
        <v>841085</v>
      </c>
      <c r="J7865">
        <v>20967</v>
      </c>
      <c r="K7865" s="12">
        <v>654174644</v>
      </c>
      <c r="L7865">
        <v>433804</v>
      </c>
      <c r="M7865">
        <v>51.58</v>
      </c>
      <c r="N7865">
        <v>16.350000000000001</v>
      </c>
      <c r="O7865">
        <v>-11.35</v>
      </c>
      <c r="P7865">
        <f xml:space="preserve"> IF(Stock_Info[[#This Row],[Close Price]] &gt; Stock_Info[[#This Row],[Open Price]], 1, 0)</f>
        <v>0</v>
      </c>
      <c r="Q7865" t="str">
        <f>IF(AND(Stock_Info[[#This Row],[% Deli. Qty to Traded Qty]]&gt;80,Stock_Info[[#This Row],[No. of Trades]]&lt;3000),"Unusual Day","")</f>
        <v/>
      </c>
      <c r="R7865" t="str">
        <f>IF(AND(Stock_Info[[#This Row],[Spread High-Low]] &lt; 10, Stock_Info[[#This Row],[% Deli. Qty to Traded Qty]] &gt; 90), "Good Day", "")</f>
        <v/>
      </c>
    </row>
    <row r="7866" spans="1:18">
      <c r="A7866" t="s">
        <v>71</v>
      </c>
      <c r="B7866" s="1">
        <v>45740</v>
      </c>
      <c r="C7866" s="1" t="str">
        <f>"WEEK" &amp;" " &amp;  INT((DAY(Stock_Info[[#This Row],[Date]])+WEEKDAY(DATE(YEAR(Stock_Info[[#This Row],[Date]]),MONTH(Stock_Info[[#This Row],[Date]]),1))-1)/7)+1</f>
        <v>WEEK 5</v>
      </c>
      <c r="D7866" s="12">
        <v>758.5</v>
      </c>
      <c r="E7866" s="12">
        <v>783.15</v>
      </c>
      <c r="F7866" s="12">
        <v>755.05</v>
      </c>
      <c r="G7866" s="12">
        <v>781.4</v>
      </c>
      <c r="H7866" s="12">
        <v>772.60787502228334</v>
      </c>
      <c r="I7866">
        <v>459986</v>
      </c>
      <c r="J7866">
        <v>10625</v>
      </c>
      <c r="K7866" s="12">
        <v>355388806</v>
      </c>
      <c r="L7866">
        <v>246498</v>
      </c>
      <c r="M7866">
        <v>53.59</v>
      </c>
      <c r="N7866">
        <v>28.1</v>
      </c>
      <c r="O7866">
        <v>22.9</v>
      </c>
      <c r="P7866">
        <f xml:space="preserve"> IF(Stock_Info[[#This Row],[Close Price]] &gt; Stock_Info[[#This Row],[Open Price]], 1, 0)</f>
        <v>1</v>
      </c>
      <c r="Q7866" t="str">
        <f>IF(AND(Stock_Info[[#This Row],[% Deli. Qty to Traded Qty]]&gt;80,Stock_Info[[#This Row],[No. of Trades]]&lt;3000),"Unusual Day","")</f>
        <v/>
      </c>
      <c r="R7866" t="str">
        <f>IF(AND(Stock_Info[[#This Row],[Spread High-Low]] &lt; 10, Stock_Info[[#This Row],[% Deli. Qty to Traded Qty]] &gt; 90), "Good Day", "")</f>
        <v/>
      </c>
    </row>
    <row r="7867" spans="1:18">
      <c r="A7867" t="s">
        <v>71</v>
      </c>
      <c r="B7867" s="1">
        <v>45737</v>
      </c>
      <c r="C7867" s="1" t="str">
        <f>"WEEK" &amp;" " &amp;  INT((DAY(Stock_Info[[#This Row],[Date]])+WEEKDAY(DATE(YEAR(Stock_Info[[#This Row],[Date]]),MONTH(Stock_Info[[#This Row],[Date]]),1))-1)/7)+1</f>
        <v>WEEK 4</v>
      </c>
      <c r="D7867" s="12">
        <v>749.15</v>
      </c>
      <c r="E7867" s="12">
        <v>755.4</v>
      </c>
      <c r="F7867" s="12">
        <v>747.2</v>
      </c>
      <c r="G7867" s="12">
        <v>753</v>
      </c>
      <c r="H7867" s="12">
        <v>751.8762945068795</v>
      </c>
      <c r="I7867">
        <v>285630</v>
      </c>
      <c r="J7867">
        <v>6175</v>
      </c>
      <c r="K7867" s="12">
        <v>214758426</v>
      </c>
      <c r="L7867">
        <v>142439</v>
      </c>
      <c r="M7867">
        <v>49.87</v>
      </c>
      <c r="N7867">
        <v>8.1999999999999993</v>
      </c>
      <c r="O7867">
        <v>3.85</v>
      </c>
      <c r="P7867">
        <f xml:space="preserve"> IF(Stock_Info[[#This Row],[Close Price]] &gt; Stock_Info[[#This Row],[Open Price]], 1, 0)</f>
        <v>1</v>
      </c>
      <c r="Q7867" t="str">
        <f>IF(AND(Stock_Info[[#This Row],[% Deli. Qty to Traded Qty]]&gt;80,Stock_Info[[#This Row],[No. of Trades]]&lt;3000),"Unusual Day","")</f>
        <v/>
      </c>
      <c r="R7867" t="str">
        <f>IF(AND(Stock_Info[[#This Row],[Spread High-Low]] &lt; 10, Stock_Info[[#This Row],[% Deli. Qty to Traded Qty]] &gt; 90), "Good Day", "")</f>
        <v/>
      </c>
    </row>
    <row r="7868" spans="1:18">
      <c r="A7868" t="s">
        <v>71</v>
      </c>
      <c r="B7868" s="1">
        <v>45736</v>
      </c>
      <c r="C7868" s="1" t="str">
        <f>"WEEK" &amp;" " &amp;  INT((DAY(Stock_Info[[#This Row],[Date]])+WEEKDAY(DATE(YEAR(Stock_Info[[#This Row],[Date]]),MONTH(Stock_Info[[#This Row],[Date]]),1))-1)/7)+1</f>
        <v>WEEK 4</v>
      </c>
      <c r="D7868" s="12">
        <v>749.95</v>
      </c>
      <c r="E7868" s="12">
        <v>752.8</v>
      </c>
      <c r="F7868" s="12">
        <v>744.2</v>
      </c>
      <c r="G7868" s="12">
        <v>749.2</v>
      </c>
      <c r="H7868" s="12">
        <v>747.94589865111197</v>
      </c>
      <c r="I7868">
        <v>150865</v>
      </c>
      <c r="J7868">
        <v>6407</v>
      </c>
      <c r="K7868" s="12">
        <v>112838858</v>
      </c>
      <c r="L7868">
        <v>47468</v>
      </c>
      <c r="M7868">
        <v>31.46</v>
      </c>
      <c r="N7868">
        <v>8.6</v>
      </c>
      <c r="O7868">
        <v>-0.75</v>
      </c>
      <c r="P7868">
        <f xml:space="preserve"> IF(Stock_Info[[#This Row],[Close Price]] &gt; Stock_Info[[#This Row],[Open Price]], 1, 0)</f>
        <v>0</v>
      </c>
      <c r="Q7868" t="str">
        <f>IF(AND(Stock_Info[[#This Row],[% Deli. Qty to Traded Qty]]&gt;80,Stock_Info[[#This Row],[No. of Trades]]&lt;3000),"Unusual Day","")</f>
        <v/>
      </c>
      <c r="R7868" t="str">
        <f>IF(AND(Stock_Info[[#This Row],[Spread High-Low]] &lt; 10, Stock_Info[[#This Row],[% Deli. Qty to Traded Qty]] &gt; 90), "Good Day", "")</f>
        <v/>
      </c>
    </row>
    <row r="7869" spans="1:18">
      <c r="A7869" t="s">
        <v>71</v>
      </c>
      <c r="B7869" s="1">
        <v>45735</v>
      </c>
      <c r="C7869" s="1" t="str">
        <f>"WEEK" &amp;" " &amp;  INT((DAY(Stock_Info[[#This Row],[Date]])+WEEKDAY(DATE(YEAR(Stock_Info[[#This Row],[Date]]),MONTH(Stock_Info[[#This Row],[Date]]),1))-1)/7)+1</f>
        <v>WEEK 4</v>
      </c>
      <c r="D7869" s="12">
        <v>739.9</v>
      </c>
      <c r="E7869" s="12">
        <v>749</v>
      </c>
      <c r="F7869" s="12">
        <v>739.25</v>
      </c>
      <c r="G7869" s="12">
        <v>745.05</v>
      </c>
      <c r="H7869" s="12">
        <v>744.89491978151807</v>
      </c>
      <c r="I7869">
        <v>408821</v>
      </c>
      <c r="J7869">
        <v>11929</v>
      </c>
      <c r="K7869" s="12">
        <v>304528686</v>
      </c>
      <c r="L7869">
        <v>219016</v>
      </c>
      <c r="M7869">
        <v>53.57</v>
      </c>
      <c r="N7869">
        <v>9.75</v>
      </c>
      <c r="O7869">
        <v>5.15</v>
      </c>
      <c r="P7869">
        <f xml:space="preserve"> IF(Stock_Info[[#This Row],[Close Price]] &gt; Stock_Info[[#This Row],[Open Price]], 1, 0)</f>
        <v>1</v>
      </c>
      <c r="Q7869" t="str">
        <f>IF(AND(Stock_Info[[#This Row],[% Deli. Qty to Traded Qty]]&gt;80,Stock_Info[[#This Row],[No. of Trades]]&lt;3000),"Unusual Day","")</f>
        <v/>
      </c>
      <c r="R7869" t="str">
        <f>IF(AND(Stock_Info[[#This Row],[Spread High-Low]] &lt; 10, Stock_Info[[#This Row],[% Deli. Qty to Traded Qty]] &gt; 90), "Good Day", "")</f>
        <v/>
      </c>
    </row>
    <row r="7870" spans="1:18">
      <c r="A7870" t="s">
        <v>71</v>
      </c>
      <c r="B7870" s="1">
        <v>45734</v>
      </c>
      <c r="C7870" s="1" t="str">
        <f>"WEEK" &amp;" " &amp;  INT((DAY(Stock_Info[[#This Row],[Date]])+WEEKDAY(DATE(YEAR(Stock_Info[[#This Row],[Date]]),MONTH(Stock_Info[[#This Row],[Date]]),1))-1)/7)+1</f>
        <v>WEEK 4</v>
      </c>
      <c r="D7870" s="12">
        <v>727</v>
      </c>
      <c r="E7870" s="12">
        <v>738.5</v>
      </c>
      <c r="F7870" s="12">
        <v>723</v>
      </c>
      <c r="G7870" s="12">
        <v>737.05</v>
      </c>
      <c r="H7870" s="12">
        <v>731.241539330303</v>
      </c>
      <c r="I7870">
        <v>178857</v>
      </c>
      <c r="J7870">
        <v>6902</v>
      </c>
      <c r="K7870" s="12">
        <v>130787668</v>
      </c>
      <c r="L7870">
        <v>72781</v>
      </c>
      <c r="M7870">
        <v>40.69</v>
      </c>
      <c r="N7870">
        <v>15.5</v>
      </c>
      <c r="O7870">
        <v>10.050000000000001</v>
      </c>
      <c r="P7870">
        <f xml:space="preserve"> IF(Stock_Info[[#This Row],[Close Price]] &gt; Stock_Info[[#This Row],[Open Price]], 1, 0)</f>
        <v>1</v>
      </c>
      <c r="Q7870" t="str">
        <f>IF(AND(Stock_Info[[#This Row],[% Deli. Qty to Traded Qty]]&gt;80,Stock_Info[[#This Row],[No. of Trades]]&lt;3000),"Unusual Day","")</f>
        <v/>
      </c>
      <c r="R7870" t="str">
        <f>IF(AND(Stock_Info[[#This Row],[Spread High-Low]] &lt; 10, Stock_Info[[#This Row],[% Deli. Qty to Traded Qty]] &gt; 90), "Good Day", "")</f>
        <v/>
      </c>
    </row>
    <row r="7871" spans="1:18">
      <c r="A7871" t="s">
        <v>71</v>
      </c>
      <c r="B7871" s="1">
        <v>45733</v>
      </c>
      <c r="C7871" s="1" t="str">
        <f>"WEEK" &amp;" " &amp;  INT((DAY(Stock_Info[[#This Row],[Date]])+WEEKDAY(DATE(YEAR(Stock_Info[[#This Row],[Date]]),MONTH(Stock_Info[[#This Row],[Date]]),1))-1)/7)+1</f>
        <v>WEEK 4</v>
      </c>
      <c r="D7871" s="12">
        <v>729</v>
      </c>
      <c r="E7871" s="12">
        <v>730.95</v>
      </c>
      <c r="F7871" s="12">
        <v>722.1</v>
      </c>
      <c r="G7871" s="12">
        <v>722.7</v>
      </c>
      <c r="H7871" s="12">
        <v>724.52310188484694</v>
      </c>
      <c r="I7871">
        <v>197841</v>
      </c>
      <c r="J7871">
        <v>5362</v>
      </c>
      <c r="K7871" s="12">
        <v>143340375</v>
      </c>
      <c r="L7871">
        <v>72948</v>
      </c>
      <c r="M7871">
        <v>36.869999999999997</v>
      </c>
      <c r="N7871">
        <v>8.85</v>
      </c>
      <c r="O7871">
        <v>-6.3</v>
      </c>
      <c r="P7871">
        <f xml:space="preserve"> IF(Stock_Info[[#This Row],[Close Price]] &gt; Stock_Info[[#This Row],[Open Price]], 1, 0)</f>
        <v>0</v>
      </c>
      <c r="Q7871" t="str">
        <f>IF(AND(Stock_Info[[#This Row],[% Deli. Qty to Traded Qty]]&gt;80,Stock_Info[[#This Row],[No. of Trades]]&lt;3000),"Unusual Day","")</f>
        <v/>
      </c>
      <c r="R7871" t="str">
        <f>IF(AND(Stock_Info[[#This Row],[Spread High-Low]] &lt; 10, Stock_Info[[#This Row],[% Deli. Qty to Traded Qty]] &gt; 90), "Good Day", "")</f>
        <v/>
      </c>
    </row>
    <row r="7872" spans="1:18">
      <c r="A7872" t="s">
        <v>71</v>
      </c>
      <c r="B7872" s="1">
        <v>45729</v>
      </c>
      <c r="C7872" s="1" t="str">
        <f>"WEEK" &amp;" " &amp;  INT((DAY(Stock_Info[[#This Row],[Date]])+WEEKDAY(DATE(YEAR(Stock_Info[[#This Row],[Date]]),MONTH(Stock_Info[[#This Row],[Date]]),1))-1)/7)+1</f>
        <v>WEEK 3</v>
      </c>
      <c r="D7872" s="12">
        <v>726.9</v>
      </c>
      <c r="E7872" s="12">
        <v>731.45</v>
      </c>
      <c r="F7872" s="12">
        <v>724.35</v>
      </c>
      <c r="G7872" s="12">
        <v>727.75</v>
      </c>
      <c r="H7872" s="12">
        <v>729.01028183397193</v>
      </c>
      <c r="I7872">
        <v>229142</v>
      </c>
      <c r="J7872">
        <v>4994</v>
      </c>
      <c r="K7872" s="12">
        <v>167046874</v>
      </c>
      <c r="L7872">
        <v>145171</v>
      </c>
      <c r="M7872">
        <v>63.35</v>
      </c>
      <c r="N7872">
        <v>7.1</v>
      </c>
      <c r="O7872">
        <v>0.85</v>
      </c>
      <c r="P7872">
        <f xml:space="preserve"> IF(Stock_Info[[#This Row],[Close Price]] &gt; Stock_Info[[#This Row],[Open Price]], 1, 0)</f>
        <v>1</v>
      </c>
      <c r="Q7872" t="str">
        <f>IF(AND(Stock_Info[[#This Row],[% Deli. Qty to Traded Qty]]&gt;80,Stock_Info[[#This Row],[No. of Trades]]&lt;3000),"Unusual Day","")</f>
        <v/>
      </c>
      <c r="R7872" t="str">
        <f>IF(AND(Stock_Info[[#This Row],[Spread High-Low]] &lt; 10, Stock_Info[[#This Row],[% Deli. Qty to Traded Qty]] &gt; 90), "Good Day", "")</f>
        <v/>
      </c>
    </row>
    <row r="7873" spans="1:18">
      <c r="A7873" t="s">
        <v>71</v>
      </c>
      <c r="B7873" s="1">
        <v>45728</v>
      </c>
      <c r="C7873" s="1" t="str">
        <f>"WEEK" &amp;" " &amp;  INT((DAY(Stock_Info[[#This Row],[Date]])+WEEKDAY(DATE(YEAR(Stock_Info[[#This Row],[Date]]),MONTH(Stock_Info[[#This Row],[Date]]),1))-1)/7)+1</f>
        <v>WEEK 3</v>
      </c>
      <c r="D7873" s="12">
        <v>729.95</v>
      </c>
      <c r="E7873" s="12">
        <v>736.5</v>
      </c>
      <c r="F7873" s="12">
        <v>719.2</v>
      </c>
      <c r="G7873" s="12">
        <v>722.9</v>
      </c>
      <c r="H7873" s="12">
        <v>726.74692929069386</v>
      </c>
      <c r="I7873">
        <v>198814</v>
      </c>
      <c r="J7873">
        <v>7998</v>
      </c>
      <c r="K7873" s="12">
        <v>144487464</v>
      </c>
      <c r="L7873">
        <v>74282</v>
      </c>
      <c r="M7873">
        <v>37.36</v>
      </c>
      <c r="N7873">
        <v>17.3</v>
      </c>
      <c r="O7873">
        <v>-7.05</v>
      </c>
      <c r="P7873">
        <f xml:space="preserve"> IF(Stock_Info[[#This Row],[Close Price]] &gt; Stock_Info[[#This Row],[Open Price]], 1, 0)</f>
        <v>0</v>
      </c>
      <c r="Q7873" t="str">
        <f>IF(AND(Stock_Info[[#This Row],[% Deli. Qty to Traded Qty]]&gt;80,Stock_Info[[#This Row],[No. of Trades]]&lt;3000),"Unusual Day","")</f>
        <v/>
      </c>
      <c r="R7873" t="str">
        <f>IF(AND(Stock_Info[[#This Row],[Spread High-Low]] &lt; 10, Stock_Info[[#This Row],[% Deli. Qty to Traded Qty]] &gt; 90), "Good Day", "")</f>
        <v/>
      </c>
    </row>
    <row r="7874" spans="1:18">
      <c r="A7874" t="s">
        <v>71</v>
      </c>
      <c r="B7874" s="1">
        <v>45727</v>
      </c>
      <c r="C7874" s="1" t="str">
        <f>"WEEK" &amp;" " &amp;  INT((DAY(Stock_Info[[#This Row],[Date]])+WEEKDAY(DATE(YEAR(Stock_Info[[#This Row],[Date]]),MONTH(Stock_Info[[#This Row],[Date]]),1))-1)/7)+1</f>
        <v>WEEK 3</v>
      </c>
      <c r="D7874" s="12">
        <v>724.9</v>
      </c>
      <c r="E7874" s="12">
        <v>733.9</v>
      </c>
      <c r="F7874" s="12">
        <v>722.5</v>
      </c>
      <c r="G7874" s="12">
        <v>729.95</v>
      </c>
      <c r="H7874" s="12">
        <v>729.47943450130242</v>
      </c>
      <c r="I7874">
        <v>285624</v>
      </c>
      <c r="J7874">
        <v>6589</v>
      </c>
      <c r="K7874" s="12">
        <v>208356834</v>
      </c>
      <c r="L7874">
        <v>151993</v>
      </c>
      <c r="M7874">
        <v>53.21</v>
      </c>
      <c r="N7874">
        <v>11.4</v>
      </c>
      <c r="O7874">
        <v>5.05</v>
      </c>
      <c r="P7874">
        <f xml:space="preserve"> IF(Stock_Info[[#This Row],[Close Price]] &gt; Stock_Info[[#This Row],[Open Price]], 1, 0)</f>
        <v>1</v>
      </c>
      <c r="Q7874" t="str">
        <f>IF(AND(Stock_Info[[#This Row],[% Deli. Qty to Traded Qty]]&gt;80,Stock_Info[[#This Row],[No. of Trades]]&lt;3000),"Unusual Day","")</f>
        <v/>
      </c>
      <c r="R7874" t="str">
        <f>IF(AND(Stock_Info[[#This Row],[Spread High-Low]] &lt; 10, Stock_Info[[#This Row],[% Deli. Qty to Traded Qty]] &gt; 90), "Good Day", "")</f>
        <v/>
      </c>
    </row>
    <row r="7875" spans="1:18">
      <c r="A7875" t="s">
        <v>71</v>
      </c>
      <c r="B7875" s="1">
        <v>45726</v>
      </c>
      <c r="C7875" s="1" t="str">
        <f>"WEEK" &amp;" " &amp;  INT((DAY(Stock_Info[[#This Row],[Date]])+WEEKDAY(DATE(YEAR(Stock_Info[[#This Row],[Date]]),MONTH(Stock_Info[[#This Row],[Date]]),1))-1)/7)+1</f>
        <v>WEEK 3</v>
      </c>
      <c r="D7875" s="12">
        <v>732.95</v>
      </c>
      <c r="E7875" s="12">
        <v>738.45</v>
      </c>
      <c r="F7875" s="12">
        <v>727.05</v>
      </c>
      <c r="G7875" s="12">
        <v>728.35</v>
      </c>
      <c r="H7875" s="12">
        <v>732.71307142330659</v>
      </c>
      <c r="I7875">
        <v>339175</v>
      </c>
      <c r="J7875">
        <v>10815</v>
      </c>
      <c r="K7875" s="12">
        <v>248517956</v>
      </c>
      <c r="L7875">
        <v>131439</v>
      </c>
      <c r="M7875">
        <v>38.75</v>
      </c>
      <c r="N7875">
        <v>11.4</v>
      </c>
      <c r="O7875">
        <v>-4.5999999999999996</v>
      </c>
      <c r="P7875">
        <f xml:space="preserve"> IF(Stock_Info[[#This Row],[Close Price]] &gt; Stock_Info[[#This Row],[Open Price]], 1, 0)</f>
        <v>0</v>
      </c>
      <c r="Q7875" t="str">
        <f>IF(AND(Stock_Info[[#This Row],[% Deli. Qty to Traded Qty]]&gt;80,Stock_Info[[#This Row],[No. of Trades]]&lt;3000),"Unusual Day","")</f>
        <v/>
      </c>
      <c r="R7875" t="str">
        <f>IF(AND(Stock_Info[[#This Row],[Spread High-Low]] &lt; 10, Stock_Info[[#This Row],[% Deli. Qty to Traded Qty]] &gt; 90), "Good Day", "")</f>
        <v/>
      </c>
    </row>
    <row r="7876" spans="1:18">
      <c r="A7876" t="s">
        <v>71</v>
      </c>
      <c r="B7876" s="1">
        <v>45723</v>
      </c>
      <c r="C7876" s="1" t="str">
        <f>"WEEK" &amp;" " &amp;  INT((DAY(Stock_Info[[#This Row],[Date]])+WEEKDAY(DATE(YEAR(Stock_Info[[#This Row],[Date]]),MONTH(Stock_Info[[#This Row],[Date]]),1))-1)/7)+1</f>
        <v>WEEK 2</v>
      </c>
      <c r="D7876" s="12">
        <v>732.95</v>
      </c>
      <c r="E7876" s="12">
        <v>734.9</v>
      </c>
      <c r="F7876" s="12">
        <v>727.95</v>
      </c>
      <c r="G7876" s="12">
        <v>732.75</v>
      </c>
      <c r="H7876" s="12">
        <v>732.170566844326</v>
      </c>
      <c r="I7876">
        <v>288192</v>
      </c>
      <c r="J7876">
        <v>5921</v>
      </c>
      <c r="K7876" s="12">
        <v>211005700</v>
      </c>
      <c r="L7876">
        <v>192757</v>
      </c>
      <c r="M7876">
        <v>66.88</v>
      </c>
      <c r="N7876">
        <v>6.95</v>
      </c>
      <c r="O7876">
        <v>-0.2</v>
      </c>
      <c r="P7876">
        <f xml:space="preserve"> IF(Stock_Info[[#This Row],[Close Price]] &gt; Stock_Info[[#This Row],[Open Price]], 1, 0)</f>
        <v>0</v>
      </c>
      <c r="Q7876" t="str">
        <f>IF(AND(Stock_Info[[#This Row],[% Deli. Qty to Traded Qty]]&gt;80,Stock_Info[[#This Row],[No. of Trades]]&lt;3000),"Unusual Day","")</f>
        <v/>
      </c>
      <c r="R7876" t="str">
        <f>IF(AND(Stock_Info[[#This Row],[Spread High-Low]] &lt; 10, Stock_Info[[#This Row],[% Deli. Qty to Traded Qty]] &gt; 90), "Good Day", "")</f>
        <v/>
      </c>
    </row>
    <row r="7877" spans="1:18">
      <c r="A7877" t="s">
        <v>71</v>
      </c>
      <c r="B7877" s="1">
        <v>45722</v>
      </c>
      <c r="C7877" s="1" t="str">
        <f>"WEEK" &amp;" " &amp;  INT((DAY(Stock_Info[[#This Row],[Date]])+WEEKDAY(DATE(YEAR(Stock_Info[[#This Row],[Date]]),MONTH(Stock_Info[[#This Row],[Date]]),1))-1)/7)+1</f>
        <v>WEEK 2</v>
      </c>
      <c r="D7877" s="12">
        <v>737.95</v>
      </c>
      <c r="E7877" s="12">
        <v>737.95</v>
      </c>
      <c r="F7877" s="12">
        <v>727.1</v>
      </c>
      <c r="G7877" s="12">
        <v>731.95</v>
      </c>
      <c r="H7877" s="12">
        <v>731.3213495936476</v>
      </c>
      <c r="I7877">
        <v>321519</v>
      </c>
      <c r="J7877">
        <v>7977</v>
      </c>
      <c r="K7877" s="12">
        <v>235133709</v>
      </c>
      <c r="L7877">
        <v>161596</v>
      </c>
      <c r="M7877">
        <v>50.26</v>
      </c>
      <c r="N7877">
        <v>10.85</v>
      </c>
      <c r="O7877">
        <v>-6</v>
      </c>
      <c r="P7877">
        <f xml:space="preserve"> IF(Stock_Info[[#This Row],[Close Price]] &gt; Stock_Info[[#This Row],[Open Price]], 1, 0)</f>
        <v>0</v>
      </c>
      <c r="Q7877" t="str">
        <f>IF(AND(Stock_Info[[#This Row],[% Deli. Qty to Traded Qty]]&gt;80,Stock_Info[[#This Row],[No. of Trades]]&lt;3000),"Unusual Day","")</f>
        <v/>
      </c>
      <c r="R7877" t="str">
        <f>IF(AND(Stock_Info[[#This Row],[Spread High-Low]] &lt; 10, Stock_Info[[#This Row],[% Deli. Qty to Traded Qty]] &gt; 90), "Good Day", "")</f>
        <v/>
      </c>
    </row>
    <row r="7878" spans="1:18">
      <c r="A7878" t="s">
        <v>71</v>
      </c>
      <c r="B7878" s="1">
        <v>45721</v>
      </c>
      <c r="C7878" s="1" t="str">
        <f>"WEEK" &amp;" " &amp;  INT((DAY(Stock_Info[[#This Row],[Date]])+WEEKDAY(DATE(YEAR(Stock_Info[[#This Row],[Date]]),MONTH(Stock_Info[[#This Row],[Date]]),1))-1)/7)+1</f>
        <v>WEEK 2</v>
      </c>
      <c r="D7878" s="12">
        <v>718.85</v>
      </c>
      <c r="E7878" s="12">
        <v>731</v>
      </c>
      <c r="F7878" s="12">
        <v>717.8</v>
      </c>
      <c r="G7878" s="12">
        <v>730.25</v>
      </c>
      <c r="H7878" s="12">
        <v>724.67706954274661</v>
      </c>
      <c r="I7878">
        <v>628448</v>
      </c>
      <c r="J7878">
        <v>16598</v>
      </c>
      <c r="K7878" s="12">
        <v>455421855</v>
      </c>
      <c r="L7878">
        <v>290075</v>
      </c>
      <c r="M7878">
        <v>46.16</v>
      </c>
      <c r="N7878">
        <v>13.2</v>
      </c>
      <c r="O7878">
        <v>11.4</v>
      </c>
      <c r="P7878">
        <f xml:space="preserve"> IF(Stock_Info[[#This Row],[Close Price]] &gt; Stock_Info[[#This Row],[Open Price]], 1, 0)</f>
        <v>1</v>
      </c>
      <c r="Q7878" t="str">
        <f>IF(AND(Stock_Info[[#This Row],[% Deli. Qty to Traded Qty]]&gt;80,Stock_Info[[#This Row],[No. of Trades]]&lt;3000),"Unusual Day","")</f>
        <v/>
      </c>
      <c r="R7878" t="str">
        <f>IF(AND(Stock_Info[[#This Row],[Spread High-Low]] &lt; 10, Stock_Info[[#This Row],[% Deli. Qty to Traded Qty]] &gt; 90), "Good Day", "")</f>
        <v/>
      </c>
    </row>
    <row r="7879" spans="1:18">
      <c r="A7879" t="s">
        <v>71</v>
      </c>
      <c r="B7879" s="1">
        <v>45720</v>
      </c>
      <c r="C7879" s="1" t="str">
        <f>"WEEK" &amp;" " &amp;  INT((DAY(Stock_Info[[#This Row],[Date]])+WEEKDAY(DATE(YEAR(Stock_Info[[#This Row],[Date]]),MONTH(Stock_Info[[#This Row],[Date]]),1))-1)/7)+1</f>
        <v>WEEK 2</v>
      </c>
      <c r="D7879" s="12">
        <v>693.4</v>
      </c>
      <c r="E7879" s="12">
        <v>718.15</v>
      </c>
      <c r="F7879" s="12">
        <v>692.15</v>
      </c>
      <c r="G7879" s="12">
        <v>716.15</v>
      </c>
      <c r="H7879" s="12">
        <v>712.92695048139535</v>
      </c>
      <c r="I7879">
        <v>587355</v>
      </c>
      <c r="J7879">
        <v>12750</v>
      </c>
      <c r="K7879" s="12">
        <v>418741209</v>
      </c>
      <c r="L7879">
        <v>215375</v>
      </c>
      <c r="M7879">
        <v>36.67</v>
      </c>
      <c r="N7879">
        <v>26</v>
      </c>
      <c r="O7879">
        <v>22.75</v>
      </c>
      <c r="P7879">
        <f xml:space="preserve"> IF(Stock_Info[[#This Row],[Close Price]] &gt; Stock_Info[[#This Row],[Open Price]], 1, 0)</f>
        <v>1</v>
      </c>
      <c r="Q7879" t="str">
        <f>IF(AND(Stock_Info[[#This Row],[% Deli. Qty to Traded Qty]]&gt;80,Stock_Info[[#This Row],[No. of Trades]]&lt;3000),"Unusual Day","")</f>
        <v/>
      </c>
      <c r="R7879" t="str">
        <f>IF(AND(Stock_Info[[#This Row],[Spread High-Low]] &lt; 10, Stock_Info[[#This Row],[% Deli. Qty to Traded Qty]] &gt; 90), "Good Day", "")</f>
        <v/>
      </c>
    </row>
    <row r="7880" spans="1:18">
      <c r="A7880" t="s">
        <v>71</v>
      </c>
      <c r="B7880" s="1">
        <v>45719</v>
      </c>
      <c r="C7880" s="1" t="str">
        <f>"WEEK" &amp;" " &amp;  INT((DAY(Stock_Info[[#This Row],[Date]])+WEEKDAY(DATE(YEAR(Stock_Info[[#This Row],[Date]]),MONTH(Stock_Info[[#This Row],[Date]]),1))-1)/7)+1</f>
        <v>WEEK 2</v>
      </c>
      <c r="D7880" s="12">
        <v>692.25</v>
      </c>
      <c r="E7880" s="12">
        <v>696.85</v>
      </c>
      <c r="F7880" s="12">
        <v>679.65</v>
      </c>
      <c r="G7880" s="12">
        <v>695.15</v>
      </c>
      <c r="H7880" s="12">
        <v>688.33315775215965</v>
      </c>
      <c r="I7880">
        <v>398676</v>
      </c>
      <c r="J7880">
        <v>13985</v>
      </c>
      <c r="K7880" s="12">
        <v>274421910</v>
      </c>
      <c r="L7880">
        <v>155461</v>
      </c>
      <c r="M7880">
        <v>38.99</v>
      </c>
      <c r="N7880">
        <v>17.2</v>
      </c>
      <c r="O7880">
        <v>2.9</v>
      </c>
      <c r="P7880">
        <f xml:space="preserve"> IF(Stock_Info[[#This Row],[Close Price]] &gt; Stock_Info[[#This Row],[Open Price]], 1, 0)</f>
        <v>1</v>
      </c>
      <c r="Q7880" t="str">
        <f>IF(AND(Stock_Info[[#This Row],[% Deli. Qty to Traded Qty]]&gt;80,Stock_Info[[#This Row],[No. of Trades]]&lt;3000),"Unusual Day","")</f>
        <v/>
      </c>
      <c r="R7880" t="str">
        <f>IF(AND(Stock_Info[[#This Row],[Spread High-Low]] &lt; 10, Stock_Info[[#This Row],[% Deli. Qty to Traded Qty]] &gt; 90), "Good Day", "")</f>
        <v/>
      </c>
    </row>
    <row r="7881" spans="1:18">
      <c r="A7881" t="s">
        <v>71</v>
      </c>
      <c r="B7881" s="1">
        <v>45716</v>
      </c>
      <c r="C7881" s="1" t="str">
        <f>"WEEK" &amp;" " &amp;  INT((DAY(Stock_Info[[#This Row],[Date]])+WEEKDAY(DATE(YEAR(Stock_Info[[#This Row],[Date]]),MONTH(Stock_Info[[#This Row],[Date]]),1))-1)/7)+1</f>
        <v>WEEK 5</v>
      </c>
      <c r="D7881" s="12">
        <v>701.8</v>
      </c>
      <c r="E7881" s="12">
        <v>701.8</v>
      </c>
      <c r="F7881" s="12">
        <v>682.85</v>
      </c>
      <c r="G7881" s="12">
        <v>688.25</v>
      </c>
      <c r="H7881" s="12">
        <v>691.11299548240493</v>
      </c>
      <c r="I7881">
        <v>953162</v>
      </c>
      <c r="J7881">
        <v>31506</v>
      </c>
      <c r="K7881" s="12">
        <v>658742645</v>
      </c>
      <c r="L7881">
        <v>462281</v>
      </c>
      <c r="M7881">
        <v>48.5</v>
      </c>
      <c r="N7881">
        <v>18.95</v>
      </c>
      <c r="O7881">
        <v>-13.55</v>
      </c>
      <c r="P7881">
        <f xml:space="preserve"> IF(Stock_Info[[#This Row],[Close Price]] &gt; Stock_Info[[#This Row],[Open Price]], 1, 0)</f>
        <v>0</v>
      </c>
      <c r="Q7881" t="str">
        <f>IF(AND(Stock_Info[[#This Row],[% Deli. Qty to Traded Qty]]&gt;80,Stock_Info[[#This Row],[No. of Trades]]&lt;3000),"Unusual Day","")</f>
        <v/>
      </c>
      <c r="R7881" t="str">
        <f>IF(AND(Stock_Info[[#This Row],[Spread High-Low]] &lt; 10, Stock_Info[[#This Row],[% Deli. Qty to Traded Qty]] &gt; 90), "Good Day", "")</f>
        <v/>
      </c>
    </row>
    <row r="7882" spans="1:18">
      <c r="A7882" t="s">
        <v>71</v>
      </c>
      <c r="B7882" s="1">
        <v>45715</v>
      </c>
      <c r="C7882" s="1" t="str">
        <f>"WEEK" &amp;" " &amp;  INT((DAY(Stock_Info[[#This Row],[Date]])+WEEKDAY(DATE(YEAR(Stock_Info[[#This Row],[Date]]),MONTH(Stock_Info[[#This Row],[Date]]),1))-1)/7)+1</f>
        <v>WEEK 5</v>
      </c>
      <c r="D7882" s="12">
        <v>716.9</v>
      </c>
      <c r="E7882" s="12">
        <v>716.9</v>
      </c>
      <c r="F7882" s="12">
        <v>701</v>
      </c>
      <c r="G7882" s="12">
        <v>703.95</v>
      </c>
      <c r="H7882" s="12">
        <v>707.9947840453907</v>
      </c>
      <c r="I7882">
        <v>624622</v>
      </c>
      <c r="J7882">
        <v>22768</v>
      </c>
      <c r="K7882" s="12">
        <v>442229118</v>
      </c>
      <c r="L7882">
        <v>364250</v>
      </c>
      <c r="M7882">
        <v>58.32</v>
      </c>
      <c r="N7882">
        <v>15.9</v>
      </c>
      <c r="O7882">
        <v>-12.95</v>
      </c>
      <c r="P7882">
        <f xml:space="preserve"> IF(Stock_Info[[#This Row],[Close Price]] &gt; Stock_Info[[#This Row],[Open Price]], 1, 0)</f>
        <v>0</v>
      </c>
      <c r="Q7882" t="str">
        <f>IF(AND(Stock_Info[[#This Row],[% Deli. Qty to Traded Qty]]&gt;80,Stock_Info[[#This Row],[No. of Trades]]&lt;3000),"Unusual Day","")</f>
        <v/>
      </c>
      <c r="R7882" t="str">
        <f>IF(AND(Stock_Info[[#This Row],[Spread High-Low]] &lt; 10, Stock_Info[[#This Row],[% Deli. Qty to Traded Qty]] &gt; 90), "Good Day", "")</f>
        <v/>
      </c>
    </row>
    <row r="7883" spans="1:18">
      <c r="A7883" t="s">
        <v>71</v>
      </c>
      <c r="B7883" s="1">
        <v>45713</v>
      </c>
      <c r="C7883" s="1" t="str">
        <f>"WEEK" &amp;" " &amp;  INT((DAY(Stock_Info[[#This Row],[Date]])+WEEKDAY(DATE(YEAR(Stock_Info[[#This Row],[Date]]),MONTH(Stock_Info[[#This Row],[Date]]),1))-1)/7)+1</f>
        <v>WEEK 5</v>
      </c>
      <c r="D7883" s="12">
        <v>719</v>
      </c>
      <c r="E7883" s="12">
        <v>719</v>
      </c>
      <c r="F7883" s="12">
        <v>709.95</v>
      </c>
      <c r="G7883" s="12">
        <v>711</v>
      </c>
      <c r="H7883" s="12">
        <v>713.70700378706556</v>
      </c>
      <c r="I7883">
        <v>875612</v>
      </c>
      <c r="J7883">
        <v>35546</v>
      </c>
      <c r="K7883" s="12">
        <v>624930417</v>
      </c>
      <c r="L7883">
        <v>377370</v>
      </c>
      <c r="M7883">
        <v>43.1</v>
      </c>
      <c r="N7883">
        <v>9.0500000000000007</v>
      </c>
      <c r="O7883">
        <v>-8</v>
      </c>
      <c r="P7883">
        <f xml:space="preserve"> IF(Stock_Info[[#This Row],[Close Price]] &gt; Stock_Info[[#This Row],[Open Price]], 1, 0)</f>
        <v>0</v>
      </c>
      <c r="Q7883" t="str">
        <f>IF(AND(Stock_Info[[#This Row],[% Deli. Qty to Traded Qty]]&gt;80,Stock_Info[[#This Row],[No. of Trades]]&lt;3000),"Unusual Day","")</f>
        <v/>
      </c>
      <c r="R7883" t="str">
        <f>IF(AND(Stock_Info[[#This Row],[Spread High-Low]] &lt; 10, Stock_Info[[#This Row],[% Deli. Qty to Traded Qty]] &gt; 90), "Good Day", "")</f>
        <v/>
      </c>
    </row>
    <row r="7884" spans="1:18">
      <c r="A7884" t="s">
        <v>71</v>
      </c>
      <c r="B7884" s="1">
        <v>45712</v>
      </c>
      <c r="C7884" s="1" t="str">
        <f>"WEEK" &amp;" " &amp;  INT((DAY(Stock_Info[[#This Row],[Date]])+WEEKDAY(DATE(YEAR(Stock_Info[[#This Row],[Date]]),MONTH(Stock_Info[[#This Row],[Date]]),1))-1)/7)+1</f>
        <v>WEEK 5</v>
      </c>
      <c r="D7884" s="12">
        <v>712.65</v>
      </c>
      <c r="E7884" s="12">
        <v>719.8</v>
      </c>
      <c r="F7884" s="12">
        <v>710.9</v>
      </c>
      <c r="G7884" s="12">
        <v>716.4</v>
      </c>
      <c r="H7884" s="12">
        <v>716.88689480248843</v>
      </c>
      <c r="I7884">
        <v>525944</v>
      </c>
      <c r="J7884">
        <v>15345</v>
      </c>
      <c r="K7884" s="12">
        <v>377042361</v>
      </c>
      <c r="L7884">
        <v>396294</v>
      </c>
      <c r="M7884">
        <v>75.349999999999994</v>
      </c>
      <c r="N7884">
        <v>8.9</v>
      </c>
      <c r="O7884">
        <v>3.75</v>
      </c>
      <c r="P7884">
        <f xml:space="preserve"> IF(Stock_Info[[#This Row],[Close Price]] &gt; Stock_Info[[#This Row],[Open Price]], 1, 0)</f>
        <v>1</v>
      </c>
      <c r="Q7884" t="str">
        <f>IF(AND(Stock_Info[[#This Row],[% Deli. Qty to Traded Qty]]&gt;80,Stock_Info[[#This Row],[No. of Trades]]&lt;3000),"Unusual Day","")</f>
        <v/>
      </c>
      <c r="R7884" t="str">
        <f>IF(AND(Stock_Info[[#This Row],[Spread High-Low]] &lt; 10, Stock_Info[[#This Row],[% Deli. Qty to Traded Qty]] &gt; 90), "Good Day", "")</f>
        <v/>
      </c>
    </row>
    <row r="7885" spans="1:18">
      <c r="A7885" t="s">
        <v>71</v>
      </c>
      <c r="B7885" s="1">
        <v>45709</v>
      </c>
      <c r="C7885" s="1" t="str">
        <f>"WEEK" &amp;" " &amp;  INT((DAY(Stock_Info[[#This Row],[Date]])+WEEKDAY(DATE(YEAR(Stock_Info[[#This Row],[Date]]),MONTH(Stock_Info[[#This Row],[Date]]),1))-1)/7)+1</f>
        <v>WEEK 4</v>
      </c>
      <c r="D7885" s="12">
        <v>729.2</v>
      </c>
      <c r="E7885" s="12">
        <v>732</v>
      </c>
      <c r="F7885" s="12">
        <v>720</v>
      </c>
      <c r="G7885" s="12">
        <v>721.55</v>
      </c>
      <c r="H7885" s="12">
        <v>725.78438833686266</v>
      </c>
      <c r="I7885">
        <v>460425</v>
      </c>
      <c r="J7885">
        <v>18281</v>
      </c>
      <c r="K7885" s="12">
        <v>334169277</v>
      </c>
      <c r="L7885">
        <v>362368</v>
      </c>
      <c r="M7885">
        <v>78.7</v>
      </c>
      <c r="N7885">
        <v>12</v>
      </c>
      <c r="O7885">
        <v>-7.65</v>
      </c>
      <c r="P7885">
        <f xml:space="preserve"> IF(Stock_Info[[#This Row],[Close Price]] &gt; Stock_Info[[#This Row],[Open Price]], 1, 0)</f>
        <v>0</v>
      </c>
      <c r="Q7885" t="str">
        <f>IF(AND(Stock_Info[[#This Row],[% Deli. Qty to Traded Qty]]&gt;80,Stock_Info[[#This Row],[No. of Trades]]&lt;3000),"Unusual Day","")</f>
        <v/>
      </c>
      <c r="R7885" t="str">
        <f>IF(AND(Stock_Info[[#This Row],[Spread High-Low]] &lt; 10, Stock_Info[[#This Row],[% Deli. Qty to Traded Qty]] &gt; 90), "Good Day", "")</f>
        <v/>
      </c>
    </row>
    <row r="7886" spans="1:18">
      <c r="A7886" t="s">
        <v>71</v>
      </c>
      <c r="B7886" s="1">
        <v>45708</v>
      </c>
      <c r="C7886" s="1" t="str">
        <f>"WEEK" &amp;" " &amp;  INT((DAY(Stock_Info[[#This Row],[Date]])+WEEKDAY(DATE(YEAR(Stock_Info[[#This Row],[Date]]),MONTH(Stock_Info[[#This Row],[Date]]),1))-1)/7)+1</f>
        <v>WEEK 4</v>
      </c>
      <c r="D7886" s="12">
        <v>727.8</v>
      </c>
      <c r="E7886" s="12">
        <v>731.8</v>
      </c>
      <c r="F7886" s="12">
        <v>723.05</v>
      </c>
      <c r="G7886" s="12">
        <v>729.65</v>
      </c>
      <c r="H7886" s="12">
        <v>729.80887432974555</v>
      </c>
      <c r="I7886">
        <v>279931</v>
      </c>
      <c r="J7886">
        <v>7810</v>
      </c>
      <c r="K7886" s="12">
        <v>204296128</v>
      </c>
      <c r="L7886">
        <v>192559</v>
      </c>
      <c r="M7886">
        <v>68.790000000000006</v>
      </c>
      <c r="N7886">
        <v>8.75</v>
      </c>
      <c r="O7886">
        <v>1.85</v>
      </c>
      <c r="P7886">
        <f xml:space="preserve"> IF(Stock_Info[[#This Row],[Close Price]] &gt; Stock_Info[[#This Row],[Open Price]], 1, 0)</f>
        <v>1</v>
      </c>
      <c r="Q7886" t="str">
        <f>IF(AND(Stock_Info[[#This Row],[% Deli. Qty to Traded Qty]]&gt;80,Stock_Info[[#This Row],[No. of Trades]]&lt;3000),"Unusual Day","")</f>
        <v/>
      </c>
      <c r="R7886" t="str">
        <f>IF(AND(Stock_Info[[#This Row],[Spread High-Low]] &lt; 10, Stock_Info[[#This Row],[% Deli. Qty to Traded Qty]] &gt; 90), "Good Day", "")</f>
        <v/>
      </c>
    </row>
    <row r="7887" spans="1:18">
      <c r="A7887" t="s">
        <v>71</v>
      </c>
      <c r="B7887" s="1">
        <v>45707</v>
      </c>
      <c r="C7887" s="1" t="str">
        <f>"WEEK" &amp;" " &amp;  INT((DAY(Stock_Info[[#This Row],[Date]])+WEEKDAY(DATE(YEAR(Stock_Info[[#This Row],[Date]]),MONTH(Stock_Info[[#This Row],[Date]]),1))-1)/7)+1</f>
        <v>WEEK 4</v>
      </c>
      <c r="D7887" s="12">
        <v>722.8</v>
      </c>
      <c r="E7887" s="12">
        <v>734.75</v>
      </c>
      <c r="F7887" s="12">
        <v>722.1</v>
      </c>
      <c r="G7887" s="12">
        <v>726.8</v>
      </c>
      <c r="H7887" s="12">
        <v>729.02009198325288</v>
      </c>
      <c r="I7887">
        <v>174597</v>
      </c>
      <c r="J7887">
        <v>5354</v>
      </c>
      <c r="K7887" s="12">
        <v>127284721</v>
      </c>
      <c r="L7887">
        <v>53380</v>
      </c>
      <c r="M7887">
        <v>30.57</v>
      </c>
      <c r="N7887">
        <v>12.65</v>
      </c>
      <c r="O7887">
        <v>4</v>
      </c>
      <c r="P7887">
        <f xml:space="preserve"> IF(Stock_Info[[#This Row],[Close Price]] &gt; Stock_Info[[#This Row],[Open Price]], 1, 0)</f>
        <v>1</v>
      </c>
      <c r="Q7887" t="str">
        <f>IF(AND(Stock_Info[[#This Row],[% Deli. Qty to Traded Qty]]&gt;80,Stock_Info[[#This Row],[No. of Trades]]&lt;3000),"Unusual Day","")</f>
        <v/>
      </c>
      <c r="R7887" t="str">
        <f>IF(AND(Stock_Info[[#This Row],[Spread High-Low]] &lt; 10, Stock_Info[[#This Row],[% Deli. Qty to Traded Qty]] &gt; 90), "Good Day", "")</f>
        <v/>
      </c>
    </row>
    <row r="7888" spans="1:18">
      <c r="A7888" t="s">
        <v>71</v>
      </c>
      <c r="B7888" s="1">
        <v>45706</v>
      </c>
      <c r="C7888" s="1" t="str">
        <f>"WEEK" &amp;" " &amp;  INT((DAY(Stock_Info[[#This Row],[Date]])+WEEKDAY(DATE(YEAR(Stock_Info[[#This Row],[Date]]),MONTH(Stock_Info[[#This Row],[Date]]),1))-1)/7)+1</f>
        <v>WEEK 4</v>
      </c>
      <c r="D7888" s="12">
        <v>727.95</v>
      </c>
      <c r="E7888" s="12">
        <v>727.95</v>
      </c>
      <c r="F7888" s="12">
        <v>717.45</v>
      </c>
      <c r="G7888" s="12">
        <v>725.75</v>
      </c>
      <c r="H7888" s="12">
        <v>723.84883213354829</v>
      </c>
      <c r="I7888">
        <v>396321</v>
      </c>
      <c r="J7888">
        <v>11687</v>
      </c>
      <c r="K7888" s="12">
        <v>286876493</v>
      </c>
      <c r="L7888">
        <v>151025</v>
      </c>
      <c r="M7888">
        <v>38.11</v>
      </c>
      <c r="N7888">
        <v>10.5</v>
      </c>
      <c r="O7888">
        <v>-2.2000000000000002</v>
      </c>
      <c r="P7888">
        <f xml:space="preserve"> IF(Stock_Info[[#This Row],[Close Price]] &gt; Stock_Info[[#This Row],[Open Price]], 1, 0)</f>
        <v>0</v>
      </c>
      <c r="Q7888" t="str">
        <f>IF(AND(Stock_Info[[#This Row],[% Deli. Qty to Traded Qty]]&gt;80,Stock_Info[[#This Row],[No. of Trades]]&lt;3000),"Unusual Day","")</f>
        <v/>
      </c>
      <c r="R7888" t="str">
        <f>IF(AND(Stock_Info[[#This Row],[Spread High-Low]] &lt; 10, Stock_Info[[#This Row],[% Deli. Qty to Traded Qty]] &gt; 90), "Good Day", "")</f>
        <v/>
      </c>
    </row>
    <row r="7889" spans="1:18">
      <c r="A7889" t="s">
        <v>71</v>
      </c>
      <c r="B7889" s="1">
        <v>45705</v>
      </c>
      <c r="C7889" s="1" t="str">
        <f>"WEEK" &amp;" " &amp;  INT((DAY(Stock_Info[[#This Row],[Date]])+WEEKDAY(DATE(YEAR(Stock_Info[[#This Row],[Date]]),MONTH(Stock_Info[[#This Row],[Date]]),1))-1)/7)+1</f>
        <v>WEEK 4</v>
      </c>
      <c r="D7889" s="12">
        <v>721.85</v>
      </c>
      <c r="E7889" s="12">
        <v>728.95</v>
      </c>
      <c r="F7889" s="12">
        <v>711.4</v>
      </c>
      <c r="G7889" s="12">
        <v>728.05</v>
      </c>
      <c r="H7889" s="12">
        <v>721.89726986815367</v>
      </c>
      <c r="I7889">
        <v>751026</v>
      </c>
      <c r="J7889">
        <v>14493</v>
      </c>
      <c r="K7889" s="12">
        <v>542163619</v>
      </c>
      <c r="L7889">
        <v>504735</v>
      </c>
      <c r="M7889">
        <v>67.209999999999994</v>
      </c>
      <c r="N7889">
        <v>17.55</v>
      </c>
      <c r="O7889">
        <v>6.2</v>
      </c>
      <c r="P7889">
        <f xml:space="preserve"> IF(Stock_Info[[#This Row],[Close Price]] &gt; Stock_Info[[#This Row],[Open Price]], 1, 0)</f>
        <v>1</v>
      </c>
      <c r="Q7889" t="str">
        <f>IF(AND(Stock_Info[[#This Row],[% Deli. Qty to Traded Qty]]&gt;80,Stock_Info[[#This Row],[No. of Trades]]&lt;3000),"Unusual Day","")</f>
        <v/>
      </c>
      <c r="R7889" t="str">
        <f>IF(AND(Stock_Info[[#This Row],[Spread High-Low]] &lt; 10, Stock_Info[[#This Row],[% Deli. Qty to Traded Qty]] &gt; 90), "Good Day", "")</f>
        <v/>
      </c>
    </row>
    <row r="7890" spans="1:18">
      <c r="A7890" t="s">
        <v>71</v>
      </c>
      <c r="B7890" s="1">
        <v>45702</v>
      </c>
      <c r="C7890" s="1" t="str">
        <f>"WEEK" &amp;" " &amp;  INT((DAY(Stock_Info[[#This Row],[Date]])+WEEKDAY(DATE(YEAR(Stock_Info[[#This Row],[Date]]),MONTH(Stock_Info[[#This Row],[Date]]),1))-1)/7)+1</f>
        <v>WEEK 3</v>
      </c>
      <c r="D7890" s="12">
        <v>729.45</v>
      </c>
      <c r="E7890" s="12">
        <v>732.7</v>
      </c>
      <c r="F7890" s="12">
        <v>716.15</v>
      </c>
      <c r="G7890" s="12">
        <v>722</v>
      </c>
      <c r="H7890" s="12">
        <v>725.37812517793964</v>
      </c>
      <c r="I7890">
        <v>895669</v>
      </c>
      <c r="J7890">
        <v>21916</v>
      </c>
      <c r="K7890" s="12">
        <v>649698700</v>
      </c>
      <c r="L7890">
        <v>444512</v>
      </c>
      <c r="M7890">
        <v>49.63</v>
      </c>
      <c r="N7890">
        <v>16.55</v>
      </c>
      <c r="O7890">
        <v>-7.45</v>
      </c>
      <c r="P7890">
        <f xml:space="preserve"> IF(Stock_Info[[#This Row],[Close Price]] &gt; Stock_Info[[#This Row],[Open Price]], 1, 0)</f>
        <v>0</v>
      </c>
      <c r="Q7890" t="str">
        <f>IF(AND(Stock_Info[[#This Row],[% Deli. Qty to Traded Qty]]&gt;80,Stock_Info[[#This Row],[No. of Trades]]&lt;3000),"Unusual Day","")</f>
        <v/>
      </c>
      <c r="R7890" t="str">
        <f>IF(AND(Stock_Info[[#This Row],[Spread High-Low]] &lt; 10, Stock_Info[[#This Row],[% Deli. Qty to Traded Qty]] &gt; 90), "Good Day", "")</f>
        <v/>
      </c>
    </row>
    <row r="7891" spans="1:18">
      <c r="A7891" t="s">
        <v>71</v>
      </c>
      <c r="B7891" s="1">
        <v>45701</v>
      </c>
      <c r="C7891" s="1" t="str">
        <f>"WEEK" &amp;" " &amp;  INT((DAY(Stock_Info[[#This Row],[Date]])+WEEKDAY(DATE(YEAR(Stock_Info[[#This Row],[Date]]),MONTH(Stock_Info[[#This Row],[Date]]),1))-1)/7)+1</f>
        <v>WEEK 3</v>
      </c>
      <c r="D7891" s="12">
        <v>735</v>
      </c>
      <c r="E7891" s="12">
        <v>737.3</v>
      </c>
      <c r="F7891" s="12">
        <v>726.05</v>
      </c>
      <c r="G7891" s="12">
        <v>727.3</v>
      </c>
      <c r="H7891" s="12">
        <v>732.76336243488481</v>
      </c>
      <c r="I7891">
        <v>605466</v>
      </c>
      <c r="J7891">
        <v>17467</v>
      </c>
      <c r="K7891" s="12">
        <v>443663302</v>
      </c>
      <c r="L7891">
        <v>308723</v>
      </c>
      <c r="M7891">
        <v>50.99</v>
      </c>
      <c r="N7891">
        <v>11.25</v>
      </c>
      <c r="O7891">
        <v>-7.7</v>
      </c>
      <c r="P7891">
        <f xml:space="preserve"> IF(Stock_Info[[#This Row],[Close Price]] &gt; Stock_Info[[#This Row],[Open Price]], 1, 0)</f>
        <v>0</v>
      </c>
      <c r="Q7891" t="str">
        <f>IF(AND(Stock_Info[[#This Row],[% Deli. Qty to Traded Qty]]&gt;80,Stock_Info[[#This Row],[No. of Trades]]&lt;3000),"Unusual Day","")</f>
        <v/>
      </c>
      <c r="R7891" t="str">
        <f>IF(AND(Stock_Info[[#This Row],[Spread High-Low]] &lt; 10, Stock_Info[[#This Row],[% Deli. Qty to Traded Qty]] &gt; 90), "Good Day", "")</f>
        <v/>
      </c>
    </row>
    <row r="7892" spans="1:18">
      <c r="A7892" t="s">
        <v>71</v>
      </c>
      <c r="B7892" s="1">
        <v>45700</v>
      </c>
      <c r="C7892" s="1" t="str">
        <f>"WEEK" &amp;" " &amp;  INT((DAY(Stock_Info[[#This Row],[Date]])+WEEKDAY(DATE(YEAR(Stock_Info[[#This Row],[Date]]),MONTH(Stock_Info[[#This Row],[Date]]),1))-1)/7)+1</f>
        <v>WEEK 3</v>
      </c>
      <c r="D7892" s="12">
        <v>732.95</v>
      </c>
      <c r="E7892" s="12">
        <v>738.3</v>
      </c>
      <c r="F7892" s="12">
        <v>717.25</v>
      </c>
      <c r="G7892" s="12">
        <v>733.25</v>
      </c>
      <c r="H7892" s="12">
        <v>728.69168460148387</v>
      </c>
      <c r="I7892">
        <v>550605</v>
      </c>
      <c r="J7892">
        <v>13666</v>
      </c>
      <c r="K7892" s="12">
        <v>401221285</v>
      </c>
      <c r="L7892">
        <v>218292</v>
      </c>
      <c r="M7892">
        <v>39.65</v>
      </c>
      <c r="N7892">
        <v>21.05</v>
      </c>
      <c r="O7892">
        <v>0.3</v>
      </c>
      <c r="P7892">
        <f xml:space="preserve"> IF(Stock_Info[[#This Row],[Close Price]] &gt; Stock_Info[[#This Row],[Open Price]], 1, 0)</f>
        <v>1</v>
      </c>
      <c r="Q7892" t="str">
        <f>IF(AND(Stock_Info[[#This Row],[% Deli. Qty to Traded Qty]]&gt;80,Stock_Info[[#This Row],[No. of Trades]]&lt;3000),"Unusual Day","")</f>
        <v/>
      </c>
      <c r="R7892" t="str">
        <f>IF(AND(Stock_Info[[#This Row],[Spread High-Low]] &lt; 10, Stock_Info[[#This Row],[% Deli. Qty to Traded Qty]] &gt; 90), "Good Day", "")</f>
        <v/>
      </c>
    </row>
    <row r="7893" spans="1:18">
      <c r="A7893" t="s">
        <v>71</v>
      </c>
      <c r="B7893" s="1">
        <v>45699</v>
      </c>
      <c r="C7893" s="1" t="str">
        <f>"WEEK" &amp;" " &amp;  INT((DAY(Stock_Info[[#This Row],[Date]])+WEEKDAY(DATE(YEAR(Stock_Info[[#This Row],[Date]]),MONTH(Stock_Info[[#This Row],[Date]]),1))-1)/7)+1</f>
        <v>WEEK 3</v>
      </c>
      <c r="D7893" s="12">
        <v>738.15</v>
      </c>
      <c r="E7893" s="12">
        <v>740</v>
      </c>
      <c r="F7893" s="12">
        <v>726.9</v>
      </c>
      <c r="G7893" s="12">
        <v>731</v>
      </c>
      <c r="H7893" s="12">
        <v>730.87628696273168</v>
      </c>
      <c r="I7893">
        <v>826170</v>
      </c>
      <c r="J7893">
        <v>33357</v>
      </c>
      <c r="K7893" s="12">
        <v>603828062</v>
      </c>
      <c r="L7893">
        <v>398188</v>
      </c>
      <c r="M7893">
        <v>48.2</v>
      </c>
      <c r="N7893">
        <v>13.1</v>
      </c>
      <c r="O7893">
        <v>-7.15</v>
      </c>
      <c r="P7893">
        <f xml:space="preserve"> IF(Stock_Info[[#This Row],[Close Price]] &gt; Stock_Info[[#This Row],[Open Price]], 1, 0)</f>
        <v>0</v>
      </c>
      <c r="Q7893" t="str">
        <f>IF(AND(Stock_Info[[#This Row],[% Deli. Qty to Traded Qty]]&gt;80,Stock_Info[[#This Row],[No. of Trades]]&lt;3000),"Unusual Day","")</f>
        <v/>
      </c>
      <c r="R7893" t="str">
        <f>IF(AND(Stock_Info[[#This Row],[Spread High-Low]] &lt; 10, Stock_Info[[#This Row],[% Deli. Qty to Traded Qty]] &gt; 90), "Good Day", "")</f>
        <v/>
      </c>
    </row>
    <row r="7894" spans="1:18">
      <c r="A7894" t="s">
        <v>71</v>
      </c>
      <c r="B7894" s="1">
        <v>45698</v>
      </c>
      <c r="C7894" s="1" t="str">
        <f>"WEEK" &amp;" " &amp;  INT((DAY(Stock_Info[[#This Row],[Date]])+WEEKDAY(DATE(YEAR(Stock_Info[[#This Row],[Date]]),MONTH(Stock_Info[[#This Row],[Date]]),1))-1)/7)+1</f>
        <v>WEEK 3</v>
      </c>
      <c r="D7894" s="12">
        <v>740.55</v>
      </c>
      <c r="E7894" s="12">
        <v>744.05</v>
      </c>
      <c r="F7894" s="12">
        <v>733.6</v>
      </c>
      <c r="G7894" s="12">
        <v>736.85</v>
      </c>
      <c r="H7894" s="12">
        <v>737.2348536471161</v>
      </c>
      <c r="I7894">
        <v>788061</v>
      </c>
      <c r="J7894">
        <v>40576</v>
      </c>
      <c r="K7894" s="12">
        <v>580986036</v>
      </c>
      <c r="L7894">
        <v>498745</v>
      </c>
      <c r="M7894">
        <v>63.29</v>
      </c>
      <c r="N7894">
        <v>10.45</v>
      </c>
      <c r="O7894">
        <v>-3.7</v>
      </c>
      <c r="P7894">
        <f xml:space="preserve"> IF(Stock_Info[[#This Row],[Close Price]] &gt; Stock_Info[[#This Row],[Open Price]], 1, 0)</f>
        <v>0</v>
      </c>
      <c r="Q7894" t="str">
        <f>IF(AND(Stock_Info[[#This Row],[% Deli. Qty to Traded Qty]]&gt;80,Stock_Info[[#This Row],[No. of Trades]]&lt;3000),"Unusual Day","")</f>
        <v/>
      </c>
      <c r="R7894" t="str">
        <f>IF(AND(Stock_Info[[#This Row],[Spread High-Low]] &lt; 10, Stock_Info[[#This Row],[% Deli. Qty to Traded Qty]] &gt; 90), "Good Day", "")</f>
        <v/>
      </c>
    </row>
    <row r="7895" spans="1:18">
      <c r="A7895" t="s">
        <v>71</v>
      </c>
      <c r="B7895" s="1">
        <v>45695</v>
      </c>
      <c r="C7895" s="1" t="str">
        <f>"WEEK" &amp;" " &amp;  INT((DAY(Stock_Info[[#This Row],[Date]])+WEEKDAY(DATE(YEAR(Stock_Info[[#This Row],[Date]]),MONTH(Stock_Info[[#This Row],[Date]]),1))-1)/7)+1</f>
        <v>WEEK 2</v>
      </c>
      <c r="D7895" s="12">
        <v>761.8</v>
      </c>
      <c r="E7895" s="12">
        <v>761.8</v>
      </c>
      <c r="F7895" s="12">
        <v>732.05</v>
      </c>
      <c r="G7895" s="12">
        <v>737.05</v>
      </c>
      <c r="H7895" s="12">
        <v>741.2491261877866</v>
      </c>
      <c r="I7895">
        <v>1805880</v>
      </c>
      <c r="J7895">
        <v>71770</v>
      </c>
      <c r="K7895" s="12">
        <v>1338606972</v>
      </c>
      <c r="L7895">
        <v>908925</v>
      </c>
      <c r="M7895">
        <v>50.33</v>
      </c>
      <c r="N7895">
        <v>29.75</v>
      </c>
      <c r="O7895">
        <v>-24.75</v>
      </c>
      <c r="P7895">
        <f xml:space="preserve"> IF(Stock_Info[[#This Row],[Close Price]] &gt; Stock_Info[[#This Row],[Open Price]], 1, 0)</f>
        <v>0</v>
      </c>
      <c r="Q7895" t="str">
        <f>IF(AND(Stock_Info[[#This Row],[% Deli. Qty to Traded Qty]]&gt;80,Stock_Info[[#This Row],[No. of Trades]]&lt;3000),"Unusual Day","")</f>
        <v/>
      </c>
      <c r="R7895" t="str">
        <f>IF(AND(Stock_Info[[#This Row],[Spread High-Low]] &lt; 10, Stock_Info[[#This Row],[% Deli. Qty to Traded Qty]] &gt; 90), "Good Day", "")</f>
        <v/>
      </c>
    </row>
    <row r="7896" spans="1:18">
      <c r="A7896" t="s">
        <v>71</v>
      </c>
      <c r="B7896" s="1">
        <v>45694</v>
      </c>
      <c r="C7896" s="1" t="str">
        <f>"WEEK" &amp;" " &amp;  INT((DAY(Stock_Info[[#This Row],[Date]])+WEEKDAY(DATE(YEAR(Stock_Info[[#This Row],[Date]]),MONTH(Stock_Info[[#This Row],[Date]]),1))-1)/7)+1</f>
        <v>WEEK 2</v>
      </c>
      <c r="D7896" s="12">
        <v>769.65</v>
      </c>
      <c r="E7896" s="12">
        <v>770.95</v>
      </c>
      <c r="F7896" s="12">
        <v>750</v>
      </c>
      <c r="G7896" s="12">
        <v>752.35</v>
      </c>
      <c r="H7896" s="12">
        <v>759.80564926368288</v>
      </c>
      <c r="I7896">
        <v>1384322</v>
      </c>
      <c r="J7896">
        <v>56848</v>
      </c>
      <c r="K7896" s="12">
        <v>1051815676</v>
      </c>
      <c r="L7896">
        <v>653782</v>
      </c>
      <c r="M7896">
        <v>47.23</v>
      </c>
      <c r="N7896">
        <v>20.95</v>
      </c>
      <c r="O7896">
        <v>-17.3</v>
      </c>
      <c r="P7896">
        <f xml:space="preserve"> IF(Stock_Info[[#This Row],[Close Price]] &gt; Stock_Info[[#This Row],[Open Price]], 1, 0)</f>
        <v>0</v>
      </c>
      <c r="Q7896" t="str">
        <f>IF(AND(Stock_Info[[#This Row],[% Deli. Qty to Traded Qty]]&gt;80,Stock_Info[[#This Row],[No. of Trades]]&lt;3000),"Unusual Day","")</f>
        <v/>
      </c>
      <c r="R7896" t="str">
        <f>IF(AND(Stock_Info[[#This Row],[Spread High-Low]] &lt; 10, Stock_Info[[#This Row],[% Deli. Qty to Traded Qty]] &gt; 90), "Good Day", "")</f>
        <v/>
      </c>
    </row>
    <row r="7897" spans="1:18">
      <c r="A7897" t="s">
        <v>71</v>
      </c>
      <c r="B7897" s="1">
        <v>45693</v>
      </c>
      <c r="C7897" s="1" t="str">
        <f>"WEEK" &amp;" " &amp;  INT((DAY(Stock_Info[[#This Row],[Date]])+WEEKDAY(DATE(YEAR(Stock_Info[[#This Row],[Date]]),MONTH(Stock_Info[[#This Row],[Date]]),1))-1)/7)+1</f>
        <v>WEEK 2</v>
      </c>
      <c r="D7897" s="12">
        <v>780.8</v>
      </c>
      <c r="E7897" s="12">
        <v>781.6</v>
      </c>
      <c r="F7897" s="12">
        <v>764.65</v>
      </c>
      <c r="G7897" s="12">
        <v>766.1</v>
      </c>
      <c r="H7897" s="12">
        <v>772.88182539282263</v>
      </c>
      <c r="I7897">
        <v>654303</v>
      </c>
      <c r="J7897">
        <v>26860</v>
      </c>
      <c r="K7897" s="12">
        <v>505698897</v>
      </c>
      <c r="L7897">
        <v>376961</v>
      </c>
      <c r="M7897">
        <v>57.61</v>
      </c>
      <c r="N7897">
        <v>16.95</v>
      </c>
      <c r="O7897">
        <v>-14.7</v>
      </c>
      <c r="P7897">
        <f xml:space="preserve"> IF(Stock_Info[[#This Row],[Close Price]] &gt; Stock_Info[[#This Row],[Open Price]], 1, 0)</f>
        <v>0</v>
      </c>
      <c r="Q7897" t="str">
        <f>IF(AND(Stock_Info[[#This Row],[% Deli. Qty to Traded Qty]]&gt;80,Stock_Info[[#This Row],[No. of Trades]]&lt;3000),"Unusual Day","")</f>
        <v/>
      </c>
      <c r="R7897" t="str">
        <f>IF(AND(Stock_Info[[#This Row],[Spread High-Low]] &lt; 10, Stock_Info[[#This Row],[% Deli. Qty to Traded Qty]] &gt; 90), "Good Day", "")</f>
        <v/>
      </c>
    </row>
    <row r="7898" spans="1:18">
      <c r="A7898" t="s">
        <v>71</v>
      </c>
      <c r="B7898" s="1">
        <v>45692</v>
      </c>
      <c r="C7898" s="1" t="str">
        <f>"WEEK" &amp;" " &amp;  INT((DAY(Stock_Info[[#This Row],[Date]])+WEEKDAY(DATE(YEAR(Stock_Info[[#This Row],[Date]]),MONTH(Stock_Info[[#This Row],[Date]]),1))-1)/7)+1</f>
        <v>WEEK 2</v>
      </c>
      <c r="D7898" s="12">
        <v>766.3</v>
      </c>
      <c r="E7898" s="12">
        <v>780.85</v>
      </c>
      <c r="F7898" s="12">
        <v>766</v>
      </c>
      <c r="G7898" s="12">
        <v>779.2</v>
      </c>
      <c r="H7898" s="12">
        <v>775.14167732573264</v>
      </c>
      <c r="I7898">
        <v>749753</v>
      </c>
      <c r="J7898">
        <v>22993</v>
      </c>
      <c r="K7898" s="12">
        <v>581164798</v>
      </c>
      <c r="L7898">
        <v>300902</v>
      </c>
      <c r="M7898">
        <v>40.130000000000003</v>
      </c>
      <c r="N7898">
        <v>14.85</v>
      </c>
      <c r="O7898">
        <v>12.9</v>
      </c>
      <c r="P7898">
        <f xml:space="preserve"> IF(Stock_Info[[#This Row],[Close Price]] &gt; Stock_Info[[#This Row],[Open Price]], 1, 0)</f>
        <v>1</v>
      </c>
      <c r="Q7898" t="str">
        <f>IF(AND(Stock_Info[[#This Row],[% Deli. Qty to Traded Qty]]&gt;80,Stock_Info[[#This Row],[No. of Trades]]&lt;3000),"Unusual Day","")</f>
        <v/>
      </c>
      <c r="R7898" t="str">
        <f>IF(AND(Stock_Info[[#This Row],[Spread High-Low]] &lt; 10, Stock_Info[[#This Row],[% Deli. Qty to Traded Qty]] &gt; 90), "Good Day", "")</f>
        <v/>
      </c>
    </row>
    <row r="7899" spans="1:18">
      <c r="A7899" t="s">
        <v>71</v>
      </c>
      <c r="B7899" s="1">
        <v>45691</v>
      </c>
      <c r="C7899" s="1" t="str">
        <f>"WEEK" &amp;" " &amp;  INT((DAY(Stock_Info[[#This Row],[Date]])+WEEKDAY(DATE(YEAR(Stock_Info[[#This Row],[Date]]),MONTH(Stock_Info[[#This Row],[Date]]),1))-1)/7)+1</f>
        <v>WEEK 2</v>
      </c>
      <c r="D7899" s="12">
        <v>763.65</v>
      </c>
      <c r="E7899" s="12">
        <v>763.65</v>
      </c>
      <c r="F7899" s="12">
        <v>753.45</v>
      </c>
      <c r="G7899" s="12">
        <v>761</v>
      </c>
      <c r="H7899" s="12">
        <v>758.79610640893225</v>
      </c>
      <c r="I7899">
        <v>427934</v>
      </c>
      <c r="J7899">
        <v>16645</v>
      </c>
      <c r="K7899" s="12">
        <v>324714653</v>
      </c>
      <c r="L7899">
        <v>211313</v>
      </c>
      <c r="M7899">
        <v>49.38</v>
      </c>
      <c r="N7899">
        <v>10.199999999999999</v>
      </c>
      <c r="O7899">
        <v>-2.65</v>
      </c>
      <c r="P7899">
        <f xml:space="preserve"> IF(Stock_Info[[#This Row],[Close Price]] &gt; Stock_Info[[#This Row],[Open Price]], 1, 0)</f>
        <v>0</v>
      </c>
      <c r="Q7899" t="str">
        <f>IF(AND(Stock_Info[[#This Row],[% Deli. Qty to Traded Qty]]&gt;80,Stock_Info[[#This Row],[No. of Trades]]&lt;3000),"Unusual Day","")</f>
        <v/>
      </c>
      <c r="R7899" t="str">
        <f>IF(AND(Stock_Info[[#This Row],[Spread High-Low]] &lt; 10, Stock_Info[[#This Row],[% Deli. Qty to Traded Qty]] &gt; 90), "Good Day", "")</f>
        <v/>
      </c>
    </row>
    <row r="7900" spans="1:18">
      <c r="A7900" t="s">
        <v>71</v>
      </c>
      <c r="B7900" s="1">
        <v>45689</v>
      </c>
      <c r="C7900" s="1" t="str">
        <f>"WEEK" &amp;" " &amp;  INT((DAY(Stock_Info[[#This Row],[Date]])+WEEKDAY(DATE(YEAR(Stock_Info[[#This Row],[Date]]),MONTH(Stock_Info[[#This Row],[Date]]),1))-1)/7)+1</f>
        <v>WEEK 2</v>
      </c>
      <c r="D7900" s="12">
        <v>777.35</v>
      </c>
      <c r="E7900" s="12">
        <v>778.6</v>
      </c>
      <c r="F7900" s="12">
        <v>752.25</v>
      </c>
      <c r="G7900" s="12">
        <v>766.1</v>
      </c>
      <c r="H7900" s="12">
        <v>767.19278687943734</v>
      </c>
      <c r="I7900">
        <v>451566</v>
      </c>
      <c r="J7900">
        <v>14593</v>
      </c>
      <c r="K7900" s="12">
        <v>346438178</v>
      </c>
      <c r="L7900">
        <v>120635</v>
      </c>
      <c r="M7900">
        <v>26.71</v>
      </c>
      <c r="N7900">
        <v>26.35</v>
      </c>
      <c r="O7900">
        <v>-11.25</v>
      </c>
      <c r="P7900">
        <f xml:space="preserve"> IF(Stock_Info[[#This Row],[Close Price]] &gt; Stock_Info[[#This Row],[Open Price]], 1, 0)</f>
        <v>0</v>
      </c>
      <c r="Q7900" t="str">
        <f>IF(AND(Stock_Info[[#This Row],[% Deli. Qty to Traded Qty]]&gt;80,Stock_Info[[#This Row],[No. of Trades]]&lt;3000),"Unusual Day","")</f>
        <v/>
      </c>
      <c r="R7900" t="str">
        <f>IF(AND(Stock_Info[[#This Row],[Spread High-Low]] &lt; 10, Stock_Info[[#This Row],[% Deli. Qty to Traded Qty]] &gt; 90), "Good Day", "")</f>
        <v/>
      </c>
    </row>
    <row r="7901" spans="1:18">
      <c r="A7901" t="s">
        <v>71</v>
      </c>
      <c r="B7901" s="1">
        <v>45688</v>
      </c>
      <c r="C7901" s="1" t="str">
        <f>"WEEK" &amp;" " &amp;  INT((DAY(Stock_Info[[#This Row],[Date]])+WEEKDAY(DATE(YEAR(Stock_Info[[#This Row],[Date]]),MONTH(Stock_Info[[#This Row],[Date]]),1))-1)/7)+1</f>
        <v>WEEK 5</v>
      </c>
      <c r="D7901" s="12">
        <v>765</v>
      </c>
      <c r="E7901" s="12">
        <v>777.75</v>
      </c>
      <c r="F7901" s="12">
        <v>759.35</v>
      </c>
      <c r="G7901" s="12">
        <v>773.1</v>
      </c>
      <c r="H7901" s="12">
        <v>769.83324861033623</v>
      </c>
      <c r="I7901">
        <v>241965</v>
      </c>
      <c r="J7901">
        <v>6357</v>
      </c>
      <c r="K7901" s="12">
        <v>186272702</v>
      </c>
      <c r="L7901">
        <v>72399</v>
      </c>
      <c r="M7901">
        <v>29.92</v>
      </c>
      <c r="N7901">
        <v>18.399999999999999</v>
      </c>
      <c r="O7901">
        <v>8.1</v>
      </c>
      <c r="P7901">
        <f xml:space="preserve"> IF(Stock_Info[[#This Row],[Close Price]] &gt; Stock_Info[[#This Row],[Open Price]], 1, 0)</f>
        <v>1</v>
      </c>
      <c r="Q7901" t="str">
        <f>IF(AND(Stock_Info[[#This Row],[% Deli. Qty to Traded Qty]]&gt;80,Stock_Info[[#This Row],[No. of Trades]]&lt;3000),"Unusual Day","")</f>
        <v/>
      </c>
      <c r="R7901" t="str">
        <f>IF(AND(Stock_Info[[#This Row],[Spread High-Low]] &lt; 10, Stock_Info[[#This Row],[% Deli. Qty to Traded Qty]] &gt; 90), "Good Day", "")</f>
        <v/>
      </c>
    </row>
    <row r="7902" spans="1:18">
      <c r="A7902" t="s">
        <v>71</v>
      </c>
      <c r="B7902" s="1">
        <v>45687</v>
      </c>
      <c r="C7902" s="1" t="str">
        <f>"WEEK" &amp;" " &amp;  INT((DAY(Stock_Info[[#This Row],[Date]])+WEEKDAY(DATE(YEAR(Stock_Info[[#This Row],[Date]]),MONTH(Stock_Info[[#This Row],[Date]]),1))-1)/7)+1</f>
        <v>WEEK 5</v>
      </c>
      <c r="D7902" s="12">
        <v>759.4</v>
      </c>
      <c r="E7902" s="12">
        <v>764.85</v>
      </c>
      <c r="F7902" s="12">
        <v>754.7</v>
      </c>
      <c r="G7902" s="12">
        <v>762.2</v>
      </c>
      <c r="H7902" s="12">
        <v>760.83279493349323</v>
      </c>
      <c r="I7902">
        <v>618809</v>
      </c>
      <c r="J7902">
        <v>18300</v>
      </c>
      <c r="K7902" s="12">
        <v>470810181</v>
      </c>
      <c r="L7902">
        <v>364803</v>
      </c>
      <c r="M7902">
        <v>58.95</v>
      </c>
      <c r="N7902">
        <v>10.15</v>
      </c>
      <c r="O7902">
        <v>2.8</v>
      </c>
      <c r="P7902">
        <f xml:space="preserve"> IF(Stock_Info[[#This Row],[Close Price]] &gt; Stock_Info[[#This Row],[Open Price]], 1, 0)</f>
        <v>1</v>
      </c>
      <c r="Q7902" t="str">
        <f>IF(AND(Stock_Info[[#This Row],[% Deli. Qty to Traded Qty]]&gt;80,Stock_Info[[#This Row],[No. of Trades]]&lt;3000),"Unusual Day","")</f>
        <v/>
      </c>
      <c r="R7902" t="str">
        <f>IF(AND(Stock_Info[[#This Row],[Spread High-Low]] &lt; 10, Stock_Info[[#This Row],[% Deli. Qty to Traded Qty]] &gt; 90), "Good Day", "")</f>
        <v/>
      </c>
    </row>
    <row r="7903" spans="1:18">
      <c r="A7903" t="s">
        <v>71</v>
      </c>
      <c r="B7903" s="1">
        <v>45686</v>
      </c>
      <c r="C7903" s="1" t="str">
        <f>"WEEK" &amp;" " &amp;  INT((DAY(Stock_Info[[#This Row],[Date]])+WEEKDAY(DATE(YEAR(Stock_Info[[#This Row],[Date]]),MONTH(Stock_Info[[#This Row],[Date]]),1))-1)/7)+1</f>
        <v>WEEK 5</v>
      </c>
      <c r="D7903" s="12">
        <v>752.5</v>
      </c>
      <c r="E7903" s="12">
        <v>760.25</v>
      </c>
      <c r="F7903" s="12">
        <v>749.8</v>
      </c>
      <c r="G7903" s="12">
        <v>758.7</v>
      </c>
      <c r="H7903" s="12">
        <v>757.11084431877123</v>
      </c>
      <c r="I7903">
        <v>379821</v>
      </c>
      <c r="J7903">
        <v>15164</v>
      </c>
      <c r="K7903" s="12">
        <v>287566598</v>
      </c>
      <c r="L7903">
        <v>212946</v>
      </c>
      <c r="M7903">
        <v>56.06</v>
      </c>
      <c r="N7903">
        <v>10.45</v>
      </c>
      <c r="O7903">
        <v>6.2</v>
      </c>
      <c r="P7903">
        <f xml:space="preserve"> IF(Stock_Info[[#This Row],[Close Price]] &gt; Stock_Info[[#This Row],[Open Price]], 1, 0)</f>
        <v>1</v>
      </c>
      <c r="Q7903" t="str">
        <f>IF(AND(Stock_Info[[#This Row],[% Deli. Qty to Traded Qty]]&gt;80,Stock_Info[[#This Row],[No. of Trades]]&lt;3000),"Unusual Day","")</f>
        <v/>
      </c>
      <c r="R7903" t="str">
        <f>IF(AND(Stock_Info[[#This Row],[Spread High-Low]] &lt; 10, Stock_Info[[#This Row],[% Deli. Qty to Traded Qty]] &gt; 90), "Good Day", "")</f>
        <v/>
      </c>
    </row>
    <row r="7904" spans="1:18">
      <c r="A7904" t="s">
        <v>71</v>
      </c>
      <c r="B7904" s="1">
        <v>45685</v>
      </c>
      <c r="C7904" s="1" t="str">
        <f>"WEEK" &amp;" " &amp;  INT((DAY(Stock_Info[[#This Row],[Date]])+WEEKDAY(DATE(YEAR(Stock_Info[[#This Row],[Date]]),MONTH(Stock_Info[[#This Row],[Date]]),1))-1)/7)+1</f>
        <v>WEEK 5</v>
      </c>
      <c r="D7904" s="12">
        <v>756.2</v>
      </c>
      <c r="E7904" s="12">
        <v>759.6</v>
      </c>
      <c r="F7904" s="12">
        <v>745.65</v>
      </c>
      <c r="G7904" s="12">
        <v>751.65</v>
      </c>
      <c r="H7904" s="12">
        <v>751.88182191425426</v>
      </c>
      <c r="I7904">
        <v>794022</v>
      </c>
      <c r="J7904">
        <v>21312</v>
      </c>
      <c r="K7904" s="12">
        <v>597010708</v>
      </c>
      <c r="L7904">
        <v>249052</v>
      </c>
      <c r="M7904">
        <v>31.37</v>
      </c>
      <c r="N7904">
        <v>13.95</v>
      </c>
      <c r="O7904">
        <v>-4.55</v>
      </c>
      <c r="P7904">
        <f xml:space="preserve"> IF(Stock_Info[[#This Row],[Close Price]] &gt; Stock_Info[[#This Row],[Open Price]], 1, 0)</f>
        <v>0</v>
      </c>
      <c r="Q7904" t="str">
        <f>IF(AND(Stock_Info[[#This Row],[% Deli. Qty to Traded Qty]]&gt;80,Stock_Info[[#This Row],[No. of Trades]]&lt;3000),"Unusual Day","")</f>
        <v/>
      </c>
      <c r="R7904" t="str">
        <f>IF(AND(Stock_Info[[#This Row],[Spread High-Low]] &lt; 10, Stock_Info[[#This Row],[% Deli. Qty to Traded Qty]] &gt; 90), "Good Day", "")</f>
        <v/>
      </c>
    </row>
    <row r="7905" spans="1:18">
      <c r="A7905" t="s">
        <v>71</v>
      </c>
      <c r="B7905" s="1">
        <v>45684</v>
      </c>
      <c r="C7905" s="1" t="str">
        <f>"WEEK" &amp;" " &amp;  INT((DAY(Stock_Info[[#This Row],[Date]])+WEEKDAY(DATE(YEAR(Stock_Info[[#This Row],[Date]]),MONTH(Stock_Info[[#This Row],[Date]]),1))-1)/7)+1</f>
        <v>WEEK 5</v>
      </c>
      <c r="D7905" s="12">
        <v>740</v>
      </c>
      <c r="E7905" s="12">
        <v>755.3</v>
      </c>
      <c r="F7905" s="12">
        <v>736</v>
      </c>
      <c r="G7905" s="12">
        <v>749.2</v>
      </c>
      <c r="H7905" s="12">
        <v>748.35416271510985</v>
      </c>
      <c r="I7905">
        <v>775011</v>
      </c>
      <c r="J7905">
        <v>16726</v>
      </c>
      <c r="K7905" s="12">
        <v>579982708</v>
      </c>
      <c r="L7905">
        <v>323827</v>
      </c>
      <c r="M7905">
        <v>41.78</v>
      </c>
      <c r="N7905">
        <v>19.3</v>
      </c>
      <c r="O7905">
        <v>9.1999999999999993</v>
      </c>
      <c r="P7905">
        <f xml:space="preserve"> IF(Stock_Info[[#This Row],[Close Price]] &gt; Stock_Info[[#This Row],[Open Price]], 1, 0)</f>
        <v>1</v>
      </c>
      <c r="Q7905" t="str">
        <f>IF(AND(Stock_Info[[#This Row],[% Deli. Qty to Traded Qty]]&gt;80,Stock_Info[[#This Row],[No. of Trades]]&lt;3000),"Unusual Day","")</f>
        <v/>
      </c>
      <c r="R7905" t="str">
        <f>IF(AND(Stock_Info[[#This Row],[Spread High-Low]] &lt; 10, Stock_Info[[#This Row],[% Deli. Qty to Traded Qty]] &gt; 90), "Good Day", "")</f>
        <v/>
      </c>
    </row>
    <row r="7906" spans="1:18">
      <c r="A7906" t="s">
        <v>71</v>
      </c>
      <c r="B7906" s="1">
        <v>45681</v>
      </c>
      <c r="C7906" s="1" t="str">
        <f>"WEEK" &amp;" " &amp;  INT((DAY(Stock_Info[[#This Row],[Date]])+WEEKDAY(DATE(YEAR(Stock_Info[[#This Row],[Date]]),MONTH(Stock_Info[[#This Row],[Date]]),1))-1)/7)+1</f>
        <v>WEEK 4</v>
      </c>
      <c r="D7906" s="12">
        <v>747.2</v>
      </c>
      <c r="E7906" s="12">
        <v>753.75</v>
      </c>
      <c r="F7906" s="12">
        <v>738.85</v>
      </c>
      <c r="G7906" s="12">
        <v>744.35</v>
      </c>
      <c r="H7906" s="12">
        <v>746.54373811493929</v>
      </c>
      <c r="I7906">
        <v>458033</v>
      </c>
      <c r="J7906">
        <v>12267</v>
      </c>
      <c r="K7906" s="12">
        <v>341941668</v>
      </c>
      <c r="L7906">
        <v>202283</v>
      </c>
      <c r="M7906">
        <v>44.16</v>
      </c>
      <c r="N7906">
        <v>14.9</v>
      </c>
      <c r="O7906">
        <v>-2.85</v>
      </c>
      <c r="P7906">
        <f xml:space="preserve"> IF(Stock_Info[[#This Row],[Close Price]] &gt; Stock_Info[[#This Row],[Open Price]], 1, 0)</f>
        <v>0</v>
      </c>
      <c r="Q7906" t="str">
        <f>IF(AND(Stock_Info[[#This Row],[% Deli. Qty to Traded Qty]]&gt;80,Stock_Info[[#This Row],[No. of Trades]]&lt;3000),"Unusual Day","")</f>
        <v/>
      </c>
      <c r="R7906" t="str">
        <f>IF(AND(Stock_Info[[#This Row],[Spread High-Low]] &lt; 10, Stock_Info[[#This Row],[% Deli. Qty to Traded Qty]] &gt; 90), "Good Day", "")</f>
        <v/>
      </c>
    </row>
    <row r="7907" spans="1:18">
      <c r="A7907" t="s">
        <v>71</v>
      </c>
      <c r="B7907" s="1">
        <v>45680</v>
      </c>
      <c r="C7907" s="1" t="str">
        <f>"WEEK" &amp;" " &amp;  INT((DAY(Stock_Info[[#This Row],[Date]])+WEEKDAY(DATE(YEAR(Stock_Info[[#This Row],[Date]]),MONTH(Stock_Info[[#This Row],[Date]]),1))-1)/7)+1</f>
        <v>WEEK 4</v>
      </c>
      <c r="D7907" s="12">
        <v>751.95</v>
      </c>
      <c r="E7907" s="12">
        <v>755.8</v>
      </c>
      <c r="F7907" s="12">
        <v>743.3</v>
      </c>
      <c r="G7907" s="12">
        <v>745.95</v>
      </c>
      <c r="H7907" s="12">
        <v>748.80516735422952</v>
      </c>
      <c r="I7907">
        <v>235130</v>
      </c>
      <c r="J7907">
        <v>7304</v>
      </c>
      <c r="K7907" s="12">
        <v>176066559</v>
      </c>
      <c r="L7907">
        <v>65737</v>
      </c>
      <c r="M7907">
        <v>27.96</v>
      </c>
      <c r="N7907">
        <v>12.5</v>
      </c>
      <c r="O7907">
        <v>-6</v>
      </c>
      <c r="P7907">
        <f xml:space="preserve"> IF(Stock_Info[[#This Row],[Close Price]] &gt; Stock_Info[[#This Row],[Open Price]], 1, 0)</f>
        <v>0</v>
      </c>
      <c r="Q7907" t="str">
        <f>IF(AND(Stock_Info[[#This Row],[% Deli. Qty to Traded Qty]]&gt;80,Stock_Info[[#This Row],[No. of Trades]]&lt;3000),"Unusual Day","")</f>
        <v/>
      </c>
      <c r="R7907" t="str">
        <f>IF(AND(Stock_Info[[#This Row],[Spread High-Low]] &lt; 10, Stock_Info[[#This Row],[% Deli. Qty to Traded Qty]] &gt; 90), "Good Day", "")</f>
        <v/>
      </c>
    </row>
    <row r="7908" spans="1:18">
      <c r="A7908" t="s">
        <v>71</v>
      </c>
      <c r="B7908" s="1">
        <v>45679</v>
      </c>
      <c r="C7908" s="1" t="str">
        <f>"WEEK" &amp;" " &amp;  INT((DAY(Stock_Info[[#This Row],[Date]])+WEEKDAY(DATE(YEAR(Stock_Info[[#This Row],[Date]]),MONTH(Stock_Info[[#This Row],[Date]]),1))-1)/7)+1</f>
        <v>WEEK 4</v>
      </c>
      <c r="D7908" s="12">
        <v>762.85</v>
      </c>
      <c r="E7908" s="12">
        <v>762.85</v>
      </c>
      <c r="F7908" s="12">
        <v>738.3</v>
      </c>
      <c r="G7908" s="12">
        <v>753.25</v>
      </c>
      <c r="H7908" s="12">
        <v>749.54539110255359</v>
      </c>
      <c r="I7908">
        <v>237866</v>
      </c>
      <c r="J7908">
        <v>7041</v>
      </c>
      <c r="K7908" s="12">
        <v>178291364</v>
      </c>
      <c r="L7908">
        <v>72003</v>
      </c>
      <c r="M7908">
        <v>30.27</v>
      </c>
      <c r="N7908">
        <v>24.55</v>
      </c>
      <c r="O7908">
        <v>-9.6</v>
      </c>
      <c r="P7908">
        <f xml:space="preserve"> IF(Stock_Info[[#This Row],[Close Price]] &gt; Stock_Info[[#This Row],[Open Price]], 1, 0)</f>
        <v>0</v>
      </c>
      <c r="Q7908" t="str">
        <f>IF(AND(Stock_Info[[#This Row],[% Deli. Qty to Traded Qty]]&gt;80,Stock_Info[[#This Row],[No. of Trades]]&lt;3000),"Unusual Day","")</f>
        <v/>
      </c>
      <c r="R7908" t="str">
        <f>IF(AND(Stock_Info[[#This Row],[Spread High-Low]] &lt; 10, Stock_Info[[#This Row],[% Deli. Qty to Traded Qty]] &gt; 90), "Good Day", "")</f>
        <v/>
      </c>
    </row>
    <row r="7909" spans="1:18">
      <c r="A7909" t="s">
        <v>71</v>
      </c>
      <c r="B7909" s="1">
        <v>45678</v>
      </c>
      <c r="C7909" s="1" t="str">
        <f>"WEEK" &amp;" " &amp;  INT((DAY(Stock_Info[[#This Row],[Date]])+WEEKDAY(DATE(YEAR(Stock_Info[[#This Row],[Date]]),MONTH(Stock_Info[[#This Row],[Date]]),1))-1)/7)+1</f>
        <v>WEEK 4</v>
      </c>
      <c r="D7909" s="12">
        <v>784.95</v>
      </c>
      <c r="E7909" s="12">
        <v>785.3</v>
      </c>
      <c r="F7909" s="12">
        <v>756.25</v>
      </c>
      <c r="G7909" s="12">
        <v>759</v>
      </c>
      <c r="H7909" s="12">
        <v>766.63902789429528</v>
      </c>
      <c r="I7909">
        <v>953600</v>
      </c>
      <c r="J7909">
        <v>26618</v>
      </c>
      <c r="K7909" s="12">
        <v>731066977</v>
      </c>
      <c r="L7909">
        <v>273826</v>
      </c>
      <c r="M7909">
        <v>28.71</v>
      </c>
      <c r="N7909">
        <v>29.05</v>
      </c>
      <c r="O7909">
        <v>-25.95</v>
      </c>
      <c r="P7909">
        <f xml:space="preserve"> IF(Stock_Info[[#This Row],[Close Price]] &gt; Stock_Info[[#This Row],[Open Price]], 1, 0)</f>
        <v>0</v>
      </c>
      <c r="Q7909" t="str">
        <f>IF(AND(Stock_Info[[#This Row],[% Deli. Qty to Traded Qty]]&gt;80,Stock_Info[[#This Row],[No. of Trades]]&lt;3000),"Unusual Day","")</f>
        <v/>
      </c>
      <c r="R7909" t="str">
        <f>IF(AND(Stock_Info[[#This Row],[Spread High-Low]] &lt; 10, Stock_Info[[#This Row],[% Deli. Qty to Traded Qty]] &gt; 90), "Good Day", "")</f>
        <v/>
      </c>
    </row>
    <row r="7910" spans="1:18">
      <c r="A7910" t="s">
        <v>71</v>
      </c>
      <c r="B7910" s="1">
        <v>45677</v>
      </c>
      <c r="C7910" s="1" t="str">
        <f>"WEEK" &amp;" " &amp;  INT((DAY(Stock_Info[[#This Row],[Date]])+WEEKDAY(DATE(YEAR(Stock_Info[[#This Row],[Date]]),MONTH(Stock_Info[[#This Row],[Date]]),1))-1)/7)+1</f>
        <v>WEEK 4</v>
      </c>
      <c r="D7910" s="12">
        <v>765.05</v>
      </c>
      <c r="E7910" s="12">
        <v>784.95</v>
      </c>
      <c r="F7910" s="12">
        <v>765.05</v>
      </c>
      <c r="G7910" s="12">
        <v>779.05</v>
      </c>
      <c r="H7910" s="12">
        <v>777.56679657248947</v>
      </c>
      <c r="I7910">
        <v>559123</v>
      </c>
      <c r="J7910">
        <v>20799</v>
      </c>
      <c r="K7910" s="12">
        <v>434755480</v>
      </c>
      <c r="L7910">
        <v>273319</v>
      </c>
      <c r="M7910">
        <v>48.88</v>
      </c>
      <c r="N7910">
        <v>19.899999999999999</v>
      </c>
      <c r="O7910">
        <v>14</v>
      </c>
      <c r="P7910">
        <f xml:space="preserve"> IF(Stock_Info[[#This Row],[Close Price]] &gt; Stock_Info[[#This Row],[Open Price]], 1, 0)</f>
        <v>1</v>
      </c>
      <c r="Q7910" t="str">
        <f>IF(AND(Stock_Info[[#This Row],[% Deli. Qty to Traded Qty]]&gt;80,Stock_Info[[#This Row],[No. of Trades]]&lt;3000),"Unusual Day","")</f>
        <v/>
      </c>
      <c r="R7910" t="str">
        <f>IF(AND(Stock_Info[[#This Row],[Spread High-Low]] &lt; 10, Stock_Info[[#This Row],[% Deli. Qty to Traded Qty]] &gt; 90), "Good Day", "")</f>
        <v/>
      </c>
    </row>
    <row r="7911" spans="1:18">
      <c r="A7911" t="s">
        <v>71</v>
      </c>
      <c r="B7911" s="1">
        <v>45674</v>
      </c>
      <c r="C7911" s="1" t="str">
        <f>"WEEK" &amp;" " &amp;  INT((DAY(Stock_Info[[#This Row],[Date]])+WEEKDAY(DATE(YEAR(Stock_Info[[#This Row],[Date]]),MONTH(Stock_Info[[#This Row],[Date]]),1))-1)/7)+1</f>
        <v>WEEK 3</v>
      </c>
      <c r="D7911" s="12">
        <v>766.9</v>
      </c>
      <c r="E7911" s="12">
        <v>767.85</v>
      </c>
      <c r="F7911" s="12">
        <v>759.45</v>
      </c>
      <c r="G7911" s="12">
        <v>764.1</v>
      </c>
      <c r="H7911" s="12">
        <v>763.27092278341195</v>
      </c>
      <c r="I7911">
        <v>497950</v>
      </c>
      <c r="J7911">
        <v>11638</v>
      </c>
      <c r="K7911" s="12">
        <v>380070756</v>
      </c>
      <c r="L7911">
        <v>244235</v>
      </c>
      <c r="M7911">
        <v>49.05</v>
      </c>
      <c r="N7911">
        <v>8.4</v>
      </c>
      <c r="O7911">
        <v>-2.8</v>
      </c>
      <c r="P7911">
        <f xml:space="preserve"> IF(Stock_Info[[#This Row],[Close Price]] &gt; Stock_Info[[#This Row],[Open Price]], 1, 0)</f>
        <v>0</v>
      </c>
      <c r="Q7911" t="str">
        <f>IF(AND(Stock_Info[[#This Row],[% Deli. Qty to Traded Qty]]&gt;80,Stock_Info[[#This Row],[No. of Trades]]&lt;3000),"Unusual Day","")</f>
        <v/>
      </c>
      <c r="R7911" t="str">
        <f>IF(AND(Stock_Info[[#This Row],[Spread High-Low]] &lt; 10, Stock_Info[[#This Row],[% Deli. Qty to Traded Qty]] &gt; 90), "Good Day", "")</f>
        <v/>
      </c>
    </row>
    <row r="7912" spans="1:18">
      <c r="A7912" t="s">
        <v>71</v>
      </c>
      <c r="B7912" s="1">
        <v>45673</v>
      </c>
      <c r="C7912" s="1" t="str">
        <f>"WEEK" &amp;" " &amp;  INT((DAY(Stock_Info[[#This Row],[Date]])+WEEKDAY(DATE(YEAR(Stock_Info[[#This Row],[Date]]),MONTH(Stock_Info[[#This Row],[Date]]),1))-1)/7)+1</f>
        <v>WEEK 3</v>
      </c>
      <c r="D7912" s="12">
        <v>761.65</v>
      </c>
      <c r="E7912" s="12">
        <v>776.55</v>
      </c>
      <c r="F7912" s="12">
        <v>760.05</v>
      </c>
      <c r="G7912" s="12">
        <v>766.4</v>
      </c>
      <c r="H7912" s="12">
        <v>769.10490248377664</v>
      </c>
      <c r="I7912">
        <v>511761</v>
      </c>
      <c r="J7912">
        <v>13145</v>
      </c>
      <c r="K7912" s="12">
        <v>393597894</v>
      </c>
      <c r="L7912">
        <v>193121</v>
      </c>
      <c r="M7912">
        <v>37.74</v>
      </c>
      <c r="N7912">
        <v>16.5</v>
      </c>
      <c r="O7912">
        <v>4.75</v>
      </c>
      <c r="P7912">
        <f xml:space="preserve"> IF(Stock_Info[[#This Row],[Close Price]] &gt; Stock_Info[[#This Row],[Open Price]], 1, 0)</f>
        <v>1</v>
      </c>
      <c r="Q7912" t="str">
        <f>IF(AND(Stock_Info[[#This Row],[% Deli. Qty to Traded Qty]]&gt;80,Stock_Info[[#This Row],[No. of Trades]]&lt;3000),"Unusual Day","")</f>
        <v/>
      </c>
      <c r="R7912" t="str">
        <f>IF(AND(Stock_Info[[#This Row],[Spread High-Low]] &lt; 10, Stock_Info[[#This Row],[% Deli. Qty to Traded Qty]] &gt; 90), "Good Day", "")</f>
        <v/>
      </c>
    </row>
    <row r="7913" spans="1:18">
      <c r="A7913" t="s">
        <v>71</v>
      </c>
      <c r="B7913" s="1">
        <v>45672</v>
      </c>
      <c r="C7913" s="1" t="str">
        <f>"WEEK" &amp;" " &amp;  INT((DAY(Stock_Info[[#This Row],[Date]])+WEEKDAY(DATE(YEAR(Stock_Info[[#This Row],[Date]]),MONTH(Stock_Info[[#This Row],[Date]]),1))-1)/7)+1</f>
        <v>WEEK 3</v>
      </c>
      <c r="D7913" s="12">
        <v>753.7</v>
      </c>
      <c r="E7913" s="12">
        <v>758.85</v>
      </c>
      <c r="F7913" s="12">
        <v>750.35</v>
      </c>
      <c r="G7913" s="12">
        <v>754</v>
      </c>
      <c r="H7913" s="12">
        <v>754.77378325989139</v>
      </c>
      <c r="I7913">
        <v>171791</v>
      </c>
      <c r="J7913">
        <v>5550</v>
      </c>
      <c r="K7913" s="12">
        <v>129663343</v>
      </c>
      <c r="L7913">
        <v>59536</v>
      </c>
      <c r="M7913">
        <v>34.659999999999997</v>
      </c>
      <c r="N7913">
        <v>8.5</v>
      </c>
      <c r="O7913">
        <v>0.3</v>
      </c>
      <c r="P7913">
        <f xml:space="preserve"> IF(Stock_Info[[#This Row],[Close Price]] &gt; Stock_Info[[#This Row],[Open Price]], 1, 0)</f>
        <v>1</v>
      </c>
      <c r="Q7913" t="str">
        <f>IF(AND(Stock_Info[[#This Row],[% Deli. Qty to Traded Qty]]&gt;80,Stock_Info[[#This Row],[No. of Trades]]&lt;3000),"Unusual Day","")</f>
        <v/>
      </c>
      <c r="R7913" t="str">
        <f>IF(AND(Stock_Info[[#This Row],[Spread High-Low]] &lt; 10, Stock_Info[[#This Row],[% Deli. Qty to Traded Qty]] &gt; 90), "Good Day", "")</f>
        <v/>
      </c>
    </row>
    <row r="7914" spans="1:18">
      <c r="A7914" t="s">
        <v>71</v>
      </c>
      <c r="B7914" s="1">
        <v>45671</v>
      </c>
      <c r="C7914" s="1" t="str">
        <f>"WEEK" &amp;" " &amp;  INT((DAY(Stock_Info[[#This Row],[Date]])+WEEKDAY(DATE(YEAR(Stock_Info[[#This Row],[Date]]),MONTH(Stock_Info[[#This Row],[Date]]),1))-1)/7)+1</f>
        <v>WEEK 3</v>
      </c>
      <c r="D7914" s="12">
        <v>730.6</v>
      </c>
      <c r="E7914" s="12">
        <v>756.9</v>
      </c>
      <c r="F7914" s="12">
        <v>730.6</v>
      </c>
      <c r="G7914" s="12">
        <v>748.1</v>
      </c>
      <c r="H7914" s="12">
        <v>747.8767713401279</v>
      </c>
      <c r="I7914">
        <v>687121</v>
      </c>
      <c r="J7914">
        <v>18837</v>
      </c>
      <c r="K7914" s="12">
        <v>513881835</v>
      </c>
      <c r="L7914">
        <v>167123</v>
      </c>
      <c r="M7914">
        <v>24.32</v>
      </c>
      <c r="N7914">
        <v>26.3</v>
      </c>
      <c r="O7914">
        <v>17.5</v>
      </c>
      <c r="P7914">
        <f xml:space="preserve"> IF(Stock_Info[[#This Row],[Close Price]] &gt; Stock_Info[[#This Row],[Open Price]], 1, 0)</f>
        <v>1</v>
      </c>
      <c r="Q7914" t="str">
        <f>IF(AND(Stock_Info[[#This Row],[% Deli. Qty to Traded Qty]]&gt;80,Stock_Info[[#This Row],[No. of Trades]]&lt;3000),"Unusual Day","")</f>
        <v/>
      </c>
      <c r="R7914" t="str">
        <f>IF(AND(Stock_Info[[#This Row],[Spread High-Low]] &lt; 10, Stock_Info[[#This Row],[% Deli. Qty to Traded Qty]] &gt; 90), "Good Day", "")</f>
        <v/>
      </c>
    </row>
    <row r="7915" spans="1:18">
      <c r="A7915" t="s">
        <v>71</v>
      </c>
      <c r="B7915" s="1">
        <v>45670</v>
      </c>
      <c r="C7915" s="1" t="str">
        <f>"WEEK" &amp;" " &amp;  INT((DAY(Stock_Info[[#This Row],[Date]])+WEEKDAY(DATE(YEAR(Stock_Info[[#This Row],[Date]]),MONTH(Stock_Info[[#This Row],[Date]]),1))-1)/7)+1</f>
        <v>WEEK 3</v>
      </c>
      <c r="D7915" s="12">
        <v>742.95</v>
      </c>
      <c r="E7915" s="12">
        <v>743.85</v>
      </c>
      <c r="F7915" s="12">
        <v>722.5</v>
      </c>
      <c r="G7915" s="12">
        <v>729.6</v>
      </c>
      <c r="H7915" s="12">
        <v>734.57123636666392</v>
      </c>
      <c r="I7915">
        <v>300275</v>
      </c>
      <c r="J7915">
        <v>10747</v>
      </c>
      <c r="K7915" s="12">
        <v>220573378</v>
      </c>
      <c r="L7915">
        <v>94071</v>
      </c>
      <c r="M7915">
        <v>31.33</v>
      </c>
      <c r="N7915">
        <v>21.35</v>
      </c>
      <c r="O7915">
        <v>-13.35</v>
      </c>
      <c r="P7915">
        <f xml:space="preserve"> IF(Stock_Info[[#This Row],[Close Price]] &gt; Stock_Info[[#This Row],[Open Price]], 1, 0)</f>
        <v>0</v>
      </c>
      <c r="Q7915" t="str">
        <f>IF(AND(Stock_Info[[#This Row],[% Deli. Qty to Traded Qty]]&gt;80,Stock_Info[[#This Row],[No. of Trades]]&lt;3000),"Unusual Day","")</f>
        <v/>
      </c>
      <c r="R7915" t="str">
        <f>IF(AND(Stock_Info[[#This Row],[Spread High-Low]] &lt; 10, Stock_Info[[#This Row],[% Deli. Qty to Traded Qty]] &gt; 90), "Good Day", "")</f>
        <v/>
      </c>
    </row>
    <row r="7916" spans="1:18">
      <c r="A7916" t="s">
        <v>71</v>
      </c>
      <c r="B7916" s="1">
        <v>45667</v>
      </c>
      <c r="C7916" s="1" t="str">
        <f>"WEEK" &amp;" " &amp;  INT((DAY(Stock_Info[[#This Row],[Date]])+WEEKDAY(DATE(YEAR(Stock_Info[[#This Row],[Date]]),MONTH(Stock_Info[[#This Row],[Date]]),1))-1)/7)+1</f>
        <v>WEEK 2</v>
      </c>
      <c r="D7916" s="12">
        <v>760.35</v>
      </c>
      <c r="E7916" s="12">
        <v>760.8</v>
      </c>
      <c r="F7916" s="12">
        <v>742</v>
      </c>
      <c r="G7916" s="12">
        <v>743.15</v>
      </c>
      <c r="H7916" s="12">
        <v>748.93332922600291</v>
      </c>
      <c r="I7916">
        <v>454472</v>
      </c>
      <c r="J7916">
        <v>12990</v>
      </c>
      <c r="K7916" s="12">
        <v>340369228</v>
      </c>
      <c r="L7916">
        <v>216854</v>
      </c>
      <c r="M7916">
        <v>47.72</v>
      </c>
      <c r="N7916">
        <v>18.8</v>
      </c>
      <c r="O7916">
        <v>-17.2</v>
      </c>
      <c r="P7916">
        <f xml:space="preserve"> IF(Stock_Info[[#This Row],[Close Price]] &gt; Stock_Info[[#This Row],[Open Price]], 1, 0)</f>
        <v>0</v>
      </c>
      <c r="Q7916" t="str">
        <f>IF(AND(Stock_Info[[#This Row],[% Deli. Qty to Traded Qty]]&gt;80,Stock_Info[[#This Row],[No. of Trades]]&lt;3000),"Unusual Day","")</f>
        <v/>
      </c>
      <c r="R7916" t="str">
        <f>IF(AND(Stock_Info[[#This Row],[Spread High-Low]] &lt; 10, Stock_Info[[#This Row],[% Deli. Qty to Traded Qty]] &gt; 90), "Good Day", "")</f>
        <v/>
      </c>
    </row>
    <row r="7917" spans="1:18">
      <c r="A7917" t="s">
        <v>71</v>
      </c>
      <c r="B7917" s="1">
        <v>45666</v>
      </c>
      <c r="C7917" s="1" t="str">
        <f>"WEEK" &amp;" " &amp;  INT((DAY(Stock_Info[[#This Row],[Date]])+WEEKDAY(DATE(YEAR(Stock_Info[[#This Row],[Date]]),MONTH(Stock_Info[[#This Row],[Date]]),1))-1)/7)+1</f>
        <v>WEEK 2</v>
      </c>
      <c r="D7917" s="12">
        <v>771.95</v>
      </c>
      <c r="E7917" s="12">
        <v>771.95</v>
      </c>
      <c r="F7917" s="12">
        <v>726.9</v>
      </c>
      <c r="G7917" s="12">
        <v>760.35</v>
      </c>
      <c r="H7917" s="12">
        <v>761.47146128519057</v>
      </c>
      <c r="I7917">
        <v>803943</v>
      </c>
      <c r="J7917">
        <v>19933</v>
      </c>
      <c r="K7917" s="12">
        <v>612179651</v>
      </c>
      <c r="L7917">
        <v>312750</v>
      </c>
      <c r="M7917">
        <v>38.9</v>
      </c>
      <c r="N7917">
        <v>45.05</v>
      </c>
      <c r="O7917">
        <v>-11.6</v>
      </c>
      <c r="P7917">
        <f xml:space="preserve"> IF(Stock_Info[[#This Row],[Close Price]] &gt; Stock_Info[[#This Row],[Open Price]], 1, 0)</f>
        <v>0</v>
      </c>
      <c r="Q7917" t="str">
        <f>IF(AND(Stock_Info[[#This Row],[% Deli. Qty to Traded Qty]]&gt;80,Stock_Info[[#This Row],[No. of Trades]]&lt;3000),"Unusual Day","")</f>
        <v/>
      </c>
      <c r="R7917" t="str">
        <f>IF(AND(Stock_Info[[#This Row],[Spread High-Low]] &lt; 10, Stock_Info[[#This Row],[% Deli. Qty to Traded Qty]] &gt; 90), "Good Day", "")</f>
        <v/>
      </c>
    </row>
    <row r="7918" spans="1:18">
      <c r="A7918" t="s">
        <v>71</v>
      </c>
      <c r="B7918" s="1">
        <v>45665</v>
      </c>
      <c r="C7918" s="1" t="str">
        <f>"WEEK" &amp;" " &amp;  INT((DAY(Stock_Info[[#This Row],[Date]])+WEEKDAY(DATE(YEAR(Stock_Info[[#This Row],[Date]]),MONTH(Stock_Info[[#This Row],[Date]]),1))-1)/7)+1</f>
        <v>WEEK 2</v>
      </c>
      <c r="D7918" s="12">
        <v>781</v>
      </c>
      <c r="E7918" s="12">
        <v>782.5</v>
      </c>
      <c r="F7918" s="12">
        <v>760.1</v>
      </c>
      <c r="G7918" s="12">
        <v>771.2</v>
      </c>
      <c r="H7918" s="12">
        <v>767.42954847532508</v>
      </c>
      <c r="I7918">
        <v>1224097</v>
      </c>
      <c r="J7918">
        <v>24887</v>
      </c>
      <c r="K7918" s="12">
        <v>939408208</v>
      </c>
      <c r="L7918">
        <v>805023</v>
      </c>
      <c r="M7918">
        <v>65.760000000000005</v>
      </c>
      <c r="N7918">
        <v>22.4</v>
      </c>
      <c r="O7918">
        <v>-9.8000000000000007</v>
      </c>
      <c r="P7918">
        <f xml:space="preserve"> IF(Stock_Info[[#This Row],[Close Price]] &gt; Stock_Info[[#This Row],[Open Price]], 1, 0)</f>
        <v>0</v>
      </c>
      <c r="Q7918" t="str">
        <f>IF(AND(Stock_Info[[#This Row],[% Deli. Qty to Traded Qty]]&gt;80,Stock_Info[[#This Row],[No. of Trades]]&lt;3000),"Unusual Day","")</f>
        <v/>
      </c>
      <c r="R7918" t="str">
        <f>IF(AND(Stock_Info[[#This Row],[Spread High-Low]] &lt; 10, Stock_Info[[#This Row],[% Deli. Qty to Traded Qty]] &gt; 90), "Good Day", "")</f>
        <v/>
      </c>
    </row>
    <row r="7919" spans="1:18">
      <c r="A7919" t="s">
        <v>71</v>
      </c>
      <c r="B7919" s="1">
        <v>45664</v>
      </c>
      <c r="C7919" s="1" t="str">
        <f>"WEEK" &amp;" " &amp;  INT((DAY(Stock_Info[[#This Row],[Date]])+WEEKDAY(DATE(YEAR(Stock_Info[[#This Row],[Date]]),MONTH(Stock_Info[[#This Row],[Date]]),1))-1)/7)+1</f>
        <v>WEEK 2</v>
      </c>
      <c r="D7919" s="12">
        <v>778.05</v>
      </c>
      <c r="E7919" s="12">
        <v>783.75</v>
      </c>
      <c r="F7919" s="12">
        <v>775.1</v>
      </c>
      <c r="G7919" s="12">
        <v>779</v>
      </c>
      <c r="H7919" s="12">
        <v>778.29925454309932</v>
      </c>
      <c r="I7919">
        <v>563547</v>
      </c>
      <c r="J7919">
        <v>16967</v>
      </c>
      <c r="K7919" s="12">
        <v>438608210</v>
      </c>
      <c r="L7919">
        <v>273945</v>
      </c>
      <c r="M7919">
        <v>48.61</v>
      </c>
      <c r="N7919">
        <v>8.65</v>
      </c>
      <c r="O7919">
        <v>0.95</v>
      </c>
      <c r="P7919">
        <f xml:space="preserve"> IF(Stock_Info[[#This Row],[Close Price]] &gt; Stock_Info[[#This Row],[Open Price]], 1, 0)</f>
        <v>1</v>
      </c>
      <c r="Q7919" t="str">
        <f>IF(AND(Stock_Info[[#This Row],[% Deli. Qty to Traded Qty]]&gt;80,Stock_Info[[#This Row],[No. of Trades]]&lt;3000),"Unusual Day","")</f>
        <v/>
      </c>
      <c r="R7919" t="str">
        <f>IF(AND(Stock_Info[[#This Row],[Spread High-Low]] &lt; 10, Stock_Info[[#This Row],[% Deli. Qty to Traded Qty]] &gt; 90), "Good Day", "")</f>
        <v/>
      </c>
    </row>
    <row r="7920" spans="1:18">
      <c r="A7920" t="s">
        <v>71</v>
      </c>
      <c r="B7920" s="1">
        <v>45663</v>
      </c>
      <c r="C7920" s="1" t="str">
        <f>"WEEK" &amp;" " &amp;  INT((DAY(Stock_Info[[#This Row],[Date]])+WEEKDAY(DATE(YEAR(Stock_Info[[#This Row],[Date]]),MONTH(Stock_Info[[#This Row],[Date]]),1))-1)/7)+1</f>
        <v>WEEK 2</v>
      </c>
      <c r="D7920" s="12">
        <v>798</v>
      </c>
      <c r="E7920" s="12">
        <v>798</v>
      </c>
      <c r="F7920" s="12">
        <v>773.3</v>
      </c>
      <c r="G7920" s="12">
        <v>776.75</v>
      </c>
      <c r="H7920" s="12">
        <v>781.63456330941244</v>
      </c>
      <c r="I7920">
        <v>624836</v>
      </c>
      <c r="J7920">
        <v>26119</v>
      </c>
      <c r="K7920" s="12">
        <v>488393414</v>
      </c>
      <c r="L7920">
        <v>276105</v>
      </c>
      <c r="M7920">
        <v>44.19</v>
      </c>
      <c r="N7920">
        <v>24.7</v>
      </c>
      <c r="O7920">
        <v>-21.25</v>
      </c>
      <c r="P7920">
        <f xml:space="preserve"> IF(Stock_Info[[#This Row],[Close Price]] &gt; Stock_Info[[#This Row],[Open Price]], 1, 0)</f>
        <v>0</v>
      </c>
      <c r="Q7920" t="str">
        <f>IF(AND(Stock_Info[[#This Row],[% Deli. Qty to Traded Qty]]&gt;80,Stock_Info[[#This Row],[No. of Trades]]&lt;3000),"Unusual Day","")</f>
        <v/>
      </c>
      <c r="R7920" t="str">
        <f>IF(AND(Stock_Info[[#This Row],[Spread High-Low]] &lt; 10, Stock_Info[[#This Row],[% Deli. Qty to Traded Qty]] &gt; 90), "Good Day", "")</f>
        <v/>
      </c>
    </row>
    <row r="7921" spans="1:18">
      <c r="A7921" t="s">
        <v>71</v>
      </c>
      <c r="B7921" s="1">
        <v>45660</v>
      </c>
      <c r="C7921" s="1" t="str">
        <f>"WEEK" &amp;" " &amp;  INT((DAY(Stock_Info[[#This Row],[Date]])+WEEKDAY(DATE(YEAR(Stock_Info[[#This Row],[Date]]),MONTH(Stock_Info[[#This Row],[Date]]),1))-1)/7)+1</f>
        <v>WEEK 1</v>
      </c>
      <c r="D7921" s="12">
        <v>801.9</v>
      </c>
      <c r="E7921" s="12">
        <v>809.7</v>
      </c>
      <c r="F7921" s="12">
        <v>792.25</v>
      </c>
      <c r="G7921" s="12">
        <v>793.5</v>
      </c>
      <c r="H7921" s="12">
        <v>798.49179516015045</v>
      </c>
      <c r="I7921">
        <v>387698</v>
      </c>
      <c r="J7921">
        <v>10853</v>
      </c>
      <c r="K7921" s="12">
        <v>309573672</v>
      </c>
      <c r="L7921">
        <v>116051</v>
      </c>
      <c r="M7921">
        <v>29.93</v>
      </c>
      <c r="N7921">
        <v>17.45</v>
      </c>
      <c r="O7921">
        <v>-8.4</v>
      </c>
      <c r="P7921">
        <f xml:space="preserve"> IF(Stock_Info[[#This Row],[Close Price]] &gt; Stock_Info[[#This Row],[Open Price]], 1, 0)</f>
        <v>0</v>
      </c>
      <c r="Q7921" t="str">
        <f>IF(AND(Stock_Info[[#This Row],[% Deli. Qty to Traded Qty]]&gt;80,Stock_Info[[#This Row],[No. of Trades]]&lt;3000),"Unusual Day","")</f>
        <v/>
      </c>
      <c r="R7921" t="str">
        <f>IF(AND(Stock_Info[[#This Row],[Spread High-Low]] &lt; 10, Stock_Info[[#This Row],[% Deli. Qty to Traded Qty]] &gt; 90), "Good Day", "")</f>
        <v/>
      </c>
    </row>
    <row r="7922" spans="1:18">
      <c r="A7922" t="s">
        <v>71</v>
      </c>
      <c r="B7922" s="1">
        <v>45659</v>
      </c>
      <c r="C7922" s="1" t="str">
        <f>"WEEK" &amp;" " &amp;  INT((DAY(Stock_Info[[#This Row],[Date]])+WEEKDAY(DATE(YEAR(Stock_Info[[#This Row],[Date]]),MONTH(Stock_Info[[#This Row],[Date]]),1))-1)/7)+1</f>
        <v>WEEK 1</v>
      </c>
      <c r="D7922" s="12">
        <v>795</v>
      </c>
      <c r="E7922" s="12">
        <v>802.4</v>
      </c>
      <c r="F7922" s="12">
        <v>786.3</v>
      </c>
      <c r="G7922" s="12">
        <v>801.05</v>
      </c>
      <c r="H7922" s="12">
        <v>792.15956318094879</v>
      </c>
      <c r="I7922">
        <v>711599</v>
      </c>
      <c r="J7922">
        <v>19910</v>
      </c>
      <c r="K7922" s="12">
        <v>563699953</v>
      </c>
      <c r="L7922">
        <v>424683</v>
      </c>
      <c r="M7922">
        <v>59.68</v>
      </c>
      <c r="N7922">
        <v>16.100000000000001</v>
      </c>
      <c r="O7922">
        <v>6.05</v>
      </c>
      <c r="P7922">
        <f xml:space="preserve"> IF(Stock_Info[[#This Row],[Close Price]] &gt; Stock_Info[[#This Row],[Open Price]], 1, 0)</f>
        <v>1</v>
      </c>
      <c r="Q7922" t="str">
        <f>IF(AND(Stock_Info[[#This Row],[% Deli. Qty to Traded Qty]]&gt;80,Stock_Info[[#This Row],[No. of Trades]]&lt;3000),"Unusual Day","")</f>
        <v/>
      </c>
      <c r="R7922" t="str">
        <f>IF(AND(Stock_Info[[#This Row],[Spread High-Low]] &lt; 10, Stock_Info[[#This Row],[% Deli. Qty to Traded Qty]] &gt; 90), "Good Day", "")</f>
        <v/>
      </c>
    </row>
    <row r="7923" spans="1:18">
      <c r="A7923" t="s">
        <v>71</v>
      </c>
      <c r="B7923" s="1">
        <v>45658</v>
      </c>
      <c r="C7923" s="1" t="str">
        <f>"WEEK" &amp;" " &amp;  INT((DAY(Stock_Info[[#This Row],[Date]])+WEEKDAY(DATE(YEAR(Stock_Info[[#This Row],[Date]]),MONTH(Stock_Info[[#This Row],[Date]]),1))-1)/7)+1</f>
        <v>WEEK 1</v>
      </c>
      <c r="D7923" s="12">
        <v>796.85</v>
      </c>
      <c r="E7923" s="12">
        <v>798.5</v>
      </c>
      <c r="F7923" s="12">
        <v>789.6</v>
      </c>
      <c r="G7923" s="12">
        <v>793.35</v>
      </c>
      <c r="H7923" s="12">
        <v>793.25989029045229</v>
      </c>
      <c r="I7923">
        <v>356031</v>
      </c>
      <c r="J7923">
        <v>9367</v>
      </c>
      <c r="K7923" s="12">
        <v>282425112</v>
      </c>
      <c r="L7923">
        <v>188190</v>
      </c>
      <c r="M7923">
        <v>52.86</v>
      </c>
      <c r="N7923">
        <v>8.9</v>
      </c>
      <c r="O7923">
        <v>-3.5</v>
      </c>
      <c r="P7923">
        <f xml:space="preserve"> IF(Stock_Info[[#This Row],[Close Price]] &gt; Stock_Info[[#This Row],[Open Price]], 1, 0)</f>
        <v>0</v>
      </c>
      <c r="Q7923" t="str">
        <f>IF(AND(Stock_Info[[#This Row],[% Deli. Qty to Traded Qty]]&gt;80,Stock_Info[[#This Row],[No. of Trades]]&lt;3000),"Unusual Day","")</f>
        <v/>
      </c>
      <c r="R7923" t="str">
        <f>IF(AND(Stock_Info[[#This Row],[Spread High-Low]] &lt; 10, Stock_Info[[#This Row],[% Deli. Qty to Traded Qty]] &gt; 90), "Good Day", "")</f>
        <v/>
      </c>
    </row>
    <row r="7924" spans="1:18">
      <c r="A7924" t="s">
        <v>71</v>
      </c>
      <c r="B7924" s="1">
        <v>45657</v>
      </c>
      <c r="C7924" s="1" t="str">
        <f>"WEEK" &amp;" " &amp;  INT((DAY(Stock_Info[[#This Row],[Date]])+WEEKDAY(DATE(YEAR(Stock_Info[[#This Row],[Date]]),MONTH(Stock_Info[[#This Row],[Date]]),1))-1)/7)+1</f>
        <v>WEEK 5</v>
      </c>
      <c r="D7924" s="12">
        <v>788.75</v>
      </c>
      <c r="E7924" s="12">
        <v>798.95</v>
      </c>
      <c r="F7924" s="12">
        <v>787</v>
      </c>
      <c r="G7924" s="12">
        <v>795.05</v>
      </c>
      <c r="H7924" s="12">
        <v>794.05631126154719</v>
      </c>
      <c r="I7924">
        <v>283620</v>
      </c>
      <c r="J7924">
        <v>9823</v>
      </c>
      <c r="K7924" s="12">
        <v>225210251</v>
      </c>
      <c r="L7924">
        <v>77291</v>
      </c>
      <c r="M7924">
        <v>27.25</v>
      </c>
      <c r="N7924">
        <v>11.95</v>
      </c>
      <c r="O7924">
        <v>6.3</v>
      </c>
      <c r="P7924">
        <f xml:space="preserve"> IF(Stock_Info[[#This Row],[Close Price]] &gt; Stock_Info[[#This Row],[Open Price]], 1, 0)</f>
        <v>1</v>
      </c>
      <c r="Q7924" t="str">
        <f>IF(AND(Stock_Info[[#This Row],[% Deli. Qty to Traded Qty]]&gt;80,Stock_Info[[#This Row],[No. of Trades]]&lt;3000),"Unusual Day","")</f>
        <v/>
      </c>
      <c r="R7924" t="str">
        <f>IF(AND(Stock_Info[[#This Row],[Spread High-Low]] &lt; 10, Stock_Info[[#This Row],[% Deli. Qty to Traded Qty]] &gt; 90), "Good Day", "")</f>
        <v/>
      </c>
    </row>
    <row r="7925" spans="1:18">
      <c r="A7925" t="s">
        <v>71</v>
      </c>
      <c r="B7925" s="1">
        <v>45656</v>
      </c>
      <c r="C7925" s="1" t="str">
        <f>"WEEK" &amp;" " &amp;  INT((DAY(Stock_Info[[#This Row],[Date]])+WEEKDAY(DATE(YEAR(Stock_Info[[#This Row],[Date]]),MONTH(Stock_Info[[#This Row],[Date]]),1))-1)/7)+1</f>
        <v>WEEK 5</v>
      </c>
      <c r="D7925" s="12">
        <v>802.7</v>
      </c>
      <c r="E7925" s="12">
        <v>808</v>
      </c>
      <c r="F7925" s="12">
        <v>785.2</v>
      </c>
      <c r="G7925" s="12">
        <v>788.3</v>
      </c>
      <c r="H7925" s="12">
        <v>797.25574172825327</v>
      </c>
      <c r="I7925">
        <v>686161</v>
      </c>
      <c r="J7925">
        <v>15828</v>
      </c>
      <c r="K7925" s="12">
        <v>547045797</v>
      </c>
      <c r="L7925">
        <v>326907</v>
      </c>
      <c r="M7925">
        <v>47.64</v>
      </c>
      <c r="N7925">
        <v>22.8</v>
      </c>
      <c r="O7925">
        <v>-14.4</v>
      </c>
      <c r="P7925">
        <f xml:space="preserve"> IF(Stock_Info[[#This Row],[Close Price]] &gt; Stock_Info[[#This Row],[Open Price]], 1, 0)</f>
        <v>0</v>
      </c>
      <c r="Q7925" t="str">
        <f>IF(AND(Stock_Info[[#This Row],[% Deli. Qty to Traded Qty]]&gt;80,Stock_Info[[#This Row],[No. of Trades]]&lt;3000),"Unusual Day","")</f>
        <v/>
      </c>
      <c r="R7925" t="str">
        <f>IF(AND(Stock_Info[[#This Row],[Spread High-Low]] &lt; 10, Stock_Info[[#This Row],[% Deli. Qty to Traded Qty]] &gt; 90), "Good Day", "")</f>
        <v/>
      </c>
    </row>
    <row r="7926" spans="1:18">
      <c r="A7926" t="s">
        <v>71</v>
      </c>
      <c r="B7926" s="1">
        <v>45653</v>
      </c>
      <c r="C7926" s="1" t="str">
        <f>"WEEK" &amp;" " &amp;  INT((DAY(Stock_Info[[#This Row],[Date]])+WEEKDAY(DATE(YEAR(Stock_Info[[#This Row],[Date]]),MONTH(Stock_Info[[#This Row],[Date]]),1))-1)/7)+1</f>
        <v>WEEK 4</v>
      </c>
      <c r="D7926" s="12">
        <v>817.25</v>
      </c>
      <c r="E7926" s="12">
        <v>818.75</v>
      </c>
      <c r="F7926" s="12">
        <v>797.25</v>
      </c>
      <c r="G7926" s="12">
        <v>799.55</v>
      </c>
      <c r="H7926" s="12">
        <v>808.35420477344201</v>
      </c>
      <c r="I7926">
        <v>1061163</v>
      </c>
      <c r="J7926">
        <v>18999</v>
      </c>
      <c r="K7926" s="12">
        <v>857795573</v>
      </c>
      <c r="L7926">
        <v>719987</v>
      </c>
      <c r="M7926">
        <v>67.849999999999994</v>
      </c>
      <c r="N7926">
        <v>21.5</v>
      </c>
      <c r="O7926">
        <v>-17.7</v>
      </c>
      <c r="P7926">
        <f xml:space="preserve"> IF(Stock_Info[[#This Row],[Close Price]] &gt; Stock_Info[[#This Row],[Open Price]], 1, 0)</f>
        <v>0</v>
      </c>
      <c r="Q7926" t="str">
        <f>IF(AND(Stock_Info[[#This Row],[% Deli. Qty to Traded Qty]]&gt;80,Stock_Info[[#This Row],[No. of Trades]]&lt;3000),"Unusual Day","")</f>
        <v/>
      </c>
      <c r="R7926" t="str">
        <f>IF(AND(Stock_Info[[#This Row],[Spread High-Low]] &lt; 10, Stock_Info[[#This Row],[% Deli. Qty to Traded Qty]] &gt; 90), "Good Day", "")</f>
        <v/>
      </c>
    </row>
    <row r="7927" spans="1:18">
      <c r="A7927" t="s">
        <v>71</v>
      </c>
      <c r="B7927" s="1">
        <v>45652</v>
      </c>
      <c r="C7927" s="1" t="str">
        <f>"WEEK" &amp;" " &amp;  INT((DAY(Stock_Info[[#This Row],[Date]])+WEEKDAY(DATE(YEAR(Stock_Info[[#This Row],[Date]]),MONTH(Stock_Info[[#This Row],[Date]]),1))-1)/7)+1</f>
        <v>WEEK 4</v>
      </c>
      <c r="D7927" s="12">
        <v>813</v>
      </c>
      <c r="E7927" s="12">
        <v>822.95</v>
      </c>
      <c r="F7927" s="12">
        <v>808</v>
      </c>
      <c r="G7927" s="12">
        <v>811.65</v>
      </c>
      <c r="H7927" s="12">
        <v>814.37927354812234</v>
      </c>
      <c r="I7927">
        <v>194920</v>
      </c>
      <c r="J7927">
        <v>6197</v>
      </c>
      <c r="K7927" s="12">
        <v>158738808</v>
      </c>
      <c r="L7927">
        <v>60239</v>
      </c>
      <c r="M7927">
        <v>30.9</v>
      </c>
      <c r="N7927">
        <v>14.95</v>
      </c>
      <c r="O7927">
        <v>-1.35</v>
      </c>
      <c r="P7927">
        <f xml:space="preserve"> IF(Stock_Info[[#This Row],[Close Price]] &gt; Stock_Info[[#This Row],[Open Price]], 1, 0)</f>
        <v>0</v>
      </c>
      <c r="Q7927" t="str">
        <f>IF(AND(Stock_Info[[#This Row],[% Deli. Qty to Traded Qty]]&gt;80,Stock_Info[[#This Row],[No. of Trades]]&lt;3000),"Unusual Day","")</f>
        <v/>
      </c>
      <c r="R7927" t="str">
        <f>IF(AND(Stock_Info[[#This Row],[Spread High-Low]] &lt; 10, Stock_Info[[#This Row],[% Deli. Qty to Traded Qty]] &gt; 90), "Good Day", "")</f>
        <v/>
      </c>
    </row>
    <row r="7928" spans="1:18">
      <c r="A7928" t="s">
        <v>71</v>
      </c>
      <c r="B7928" s="1">
        <v>45650</v>
      </c>
      <c r="C7928" s="1" t="str">
        <f>"WEEK" &amp;" " &amp;  INT((DAY(Stock_Info[[#This Row],[Date]])+WEEKDAY(DATE(YEAR(Stock_Info[[#This Row],[Date]]),MONTH(Stock_Info[[#This Row],[Date]]),1))-1)/7)+1</f>
        <v>WEEK 4</v>
      </c>
      <c r="D7928" s="12">
        <v>825</v>
      </c>
      <c r="E7928" s="12">
        <v>825.55</v>
      </c>
      <c r="F7928" s="12">
        <v>809.2</v>
      </c>
      <c r="G7928" s="12">
        <v>811.85</v>
      </c>
      <c r="H7928" s="12">
        <v>813.33486724269369</v>
      </c>
      <c r="I7928">
        <v>431577</v>
      </c>
      <c r="J7928">
        <v>9545</v>
      </c>
      <c r="K7928" s="12">
        <v>351016622</v>
      </c>
      <c r="L7928">
        <v>281914</v>
      </c>
      <c r="M7928">
        <v>65.319999999999993</v>
      </c>
      <c r="N7928">
        <v>16.350000000000001</v>
      </c>
      <c r="O7928">
        <v>-13.15</v>
      </c>
      <c r="P7928">
        <f xml:space="preserve"> IF(Stock_Info[[#This Row],[Close Price]] &gt; Stock_Info[[#This Row],[Open Price]], 1, 0)</f>
        <v>0</v>
      </c>
      <c r="Q7928" t="str">
        <f>IF(AND(Stock_Info[[#This Row],[% Deli. Qty to Traded Qty]]&gt;80,Stock_Info[[#This Row],[No. of Trades]]&lt;3000),"Unusual Day","")</f>
        <v/>
      </c>
      <c r="R7928" t="str">
        <f>IF(AND(Stock_Info[[#This Row],[Spread High-Low]] &lt; 10, Stock_Info[[#This Row],[% Deli. Qty to Traded Qty]] &gt; 90), "Good Day", "")</f>
        <v/>
      </c>
    </row>
    <row r="7929" spans="1:18">
      <c r="A7929" t="s">
        <v>71</v>
      </c>
      <c r="B7929" s="1">
        <v>45649</v>
      </c>
      <c r="C7929" s="1" t="str">
        <f>"WEEK" &amp;" " &amp;  INT((DAY(Stock_Info[[#This Row],[Date]])+WEEKDAY(DATE(YEAR(Stock_Info[[#This Row],[Date]]),MONTH(Stock_Info[[#This Row],[Date]]),1))-1)/7)+1</f>
        <v>WEEK 4</v>
      </c>
      <c r="D7929" s="12">
        <v>818.35</v>
      </c>
      <c r="E7929" s="12">
        <v>823.9</v>
      </c>
      <c r="F7929" s="12">
        <v>812.4</v>
      </c>
      <c r="G7929" s="12">
        <v>820.95</v>
      </c>
      <c r="H7929" s="12">
        <v>819.31097571800365</v>
      </c>
      <c r="I7929">
        <v>281649</v>
      </c>
      <c r="J7929">
        <v>8990</v>
      </c>
      <c r="K7929" s="12">
        <v>230758117</v>
      </c>
      <c r="L7929">
        <v>82355</v>
      </c>
      <c r="M7929">
        <v>29.24</v>
      </c>
      <c r="N7929">
        <v>11.5</v>
      </c>
      <c r="O7929">
        <v>2.6</v>
      </c>
      <c r="P7929">
        <f xml:space="preserve"> IF(Stock_Info[[#This Row],[Close Price]] &gt; Stock_Info[[#This Row],[Open Price]], 1, 0)</f>
        <v>1</v>
      </c>
      <c r="Q7929" t="str">
        <f>IF(AND(Stock_Info[[#This Row],[% Deli. Qty to Traded Qty]]&gt;80,Stock_Info[[#This Row],[No. of Trades]]&lt;3000),"Unusual Day","")</f>
        <v/>
      </c>
      <c r="R7929" t="str">
        <f>IF(AND(Stock_Info[[#This Row],[Spread High-Low]] &lt; 10, Stock_Info[[#This Row],[% Deli. Qty to Traded Qty]] &gt; 90), "Good Day", "")</f>
        <v/>
      </c>
    </row>
    <row r="7930" spans="1:18">
      <c r="A7930" t="s">
        <v>71</v>
      </c>
      <c r="B7930" s="1">
        <v>45646</v>
      </c>
      <c r="C7930" s="1" t="str">
        <f>"WEEK" &amp;" " &amp;  INT((DAY(Stock_Info[[#This Row],[Date]])+WEEKDAY(DATE(YEAR(Stock_Info[[#This Row],[Date]]),MONTH(Stock_Info[[#This Row],[Date]]),1))-1)/7)+1</f>
        <v>WEEK 3</v>
      </c>
      <c r="D7930" s="12">
        <v>833.8</v>
      </c>
      <c r="E7930" s="12">
        <v>836.4</v>
      </c>
      <c r="F7930" s="12">
        <v>810</v>
      </c>
      <c r="G7930" s="12">
        <v>812.5</v>
      </c>
      <c r="H7930" s="12">
        <v>820.41388728601657</v>
      </c>
      <c r="I7930">
        <v>467910</v>
      </c>
      <c r="J7930">
        <v>17789</v>
      </c>
      <c r="K7930" s="12">
        <v>383879862</v>
      </c>
      <c r="L7930">
        <v>137791</v>
      </c>
      <c r="M7930">
        <v>29.45</v>
      </c>
      <c r="N7930">
        <v>26.4</v>
      </c>
      <c r="O7930">
        <v>-21.3</v>
      </c>
      <c r="P7930">
        <f xml:space="preserve"> IF(Stock_Info[[#This Row],[Close Price]] &gt; Stock_Info[[#This Row],[Open Price]], 1, 0)</f>
        <v>0</v>
      </c>
      <c r="Q7930" t="str">
        <f>IF(AND(Stock_Info[[#This Row],[% Deli. Qty to Traded Qty]]&gt;80,Stock_Info[[#This Row],[No. of Trades]]&lt;3000),"Unusual Day","")</f>
        <v/>
      </c>
      <c r="R7930" t="str">
        <f>IF(AND(Stock_Info[[#This Row],[Spread High-Low]] &lt; 10, Stock_Info[[#This Row],[% Deli. Qty to Traded Qty]] &gt; 90), "Good Day", "")</f>
        <v/>
      </c>
    </row>
    <row r="7931" spans="1:18">
      <c r="A7931" t="s">
        <v>71</v>
      </c>
      <c r="B7931" s="1">
        <v>45645</v>
      </c>
      <c r="C7931" s="1" t="str">
        <f>"WEEK" &amp;" " &amp;  INT((DAY(Stock_Info[[#This Row],[Date]])+WEEKDAY(DATE(YEAR(Stock_Info[[#This Row],[Date]]),MONTH(Stock_Info[[#This Row],[Date]]),1))-1)/7)+1</f>
        <v>WEEK 3</v>
      </c>
      <c r="D7931" s="12">
        <v>822.05</v>
      </c>
      <c r="E7931" s="12">
        <v>837.9</v>
      </c>
      <c r="F7931" s="12">
        <v>820.1</v>
      </c>
      <c r="G7931" s="12">
        <v>832.8</v>
      </c>
      <c r="H7931" s="12">
        <v>828.02019849012891</v>
      </c>
      <c r="I7931">
        <v>309033</v>
      </c>
      <c r="J7931">
        <v>11443</v>
      </c>
      <c r="K7931" s="12">
        <v>255885566</v>
      </c>
      <c r="L7931">
        <v>81996</v>
      </c>
      <c r="M7931">
        <v>26.53</v>
      </c>
      <c r="N7931">
        <v>17.8</v>
      </c>
      <c r="O7931">
        <v>10.75</v>
      </c>
      <c r="P7931">
        <f xml:space="preserve"> IF(Stock_Info[[#This Row],[Close Price]] &gt; Stock_Info[[#This Row],[Open Price]], 1, 0)</f>
        <v>1</v>
      </c>
      <c r="Q7931" t="str">
        <f>IF(AND(Stock_Info[[#This Row],[% Deli. Qty to Traded Qty]]&gt;80,Stock_Info[[#This Row],[No. of Trades]]&lt;3000),"Unusual Day","")</f>
        <v/>
      </c>
      <c r="R7931" t="str">
        <f>IF(AND(Stock_Info[[#This Row],[Spread High-Low]] &lt; 10, Stock_Info[[#This Row],[% Deli. Qty to Traded Qty]] &gt; 90), "Good Day", "")</f>
        <v/>
      </c>
    </row>
    <row r="7932" spans="1:18">
      <c r="A7932" t="s">
        <v>71</v>
      </c>
      <c r="B7932" s="1">
        <v>45644</v>
      </c>
      <c r="C7932" s="1" t="str">
        <f>"WEEK" &amp;" " &amp;  INT((DAY(Stock_Info[[#This Row],[Date]])+WEEKDAY(DATE(YEAR(Stock_Info[[#This Row],[Date]]),MONTH(Stock_Info[[#This Row],[Date]]),1))-1)/7)+1</f>
        <v>WEEK 3</v>
      </c>
      <c r="D7932" s="12">
        <v>850.2</v>
      </c>
      <c r="E7932" s="12">
        <v>850.8</v>
      </c>
      <c r="F7932" s="12">
        <v>836.7</v>
      </c>
      <c r="G7932" s="12">
        <v>839.05</v>
      </c>
      <c r="H7932" s="12">
        <v>841.66225895316802</v>
      </c>
      <c r="I7932">
        <v>172425</v>
      </c>
      <c r="J7932">
        <v>5296</v>
      </c>
      <c r="K7932" s="12">
        <v>145123615</v>
      </c>
      <c r="L7932">
        <v>42979</v>
      </c>
      <c r="M7932">
        <v>24.93</v>
      </c>
      <c r="N7932">
        <v>14.1</v>
      </c>
      <c r="O7932">
        <v>-11.15</v>
      </c>
      <c r="P7932">
        <f xml:space="preserve"> IF(Stock_Info[[#This Row],[Close Price]] &gt; Stock_Info[[#This Row],[Open Price]], 1, 0)</f>
        <v>0</v>
      </c>
      <c r="Q7932" t="str">
        <f>IF(AND(Stock_Info[[#This Row],[% Deli. Qty to Traded Qty]]&gt;80,Stock_Info[[#This Row],[No. of Trades]]&lt;3000),"Unusual Day","")</f>
        <v/>
      </c>
      <c r="R7932" t="str">
        <f>IF(AND(Stock_Info[[#This Row],[Spread High-Low]] &lt; 10, Stock_Info[[#This Row],[% Deli. Qty to Traded Qty]] &gt; 90), "Good Day", "")</f>
        <v/>
      </c>
    </row>
    <row r="7933" spans="1:18">
      <c r="A7933" t="s">
        <v>71</v>
      </c>
      <c r="B7933" s="1">
        <v>45643</v>
      </c>
      <c r="C7933" s="1" t="str">
        <f>"WEEK" &amp;" " &amp;  INT((DAY(Stock_Info[[#This Row],[Date]])+WEEKDAY(DATE(YEAR(Stock_Info[[#This Row],[Date]]),MONTH(Stock_Info[[#This Row],[Date]]),1))-1)/7)+1</f>
        <v>WEEK 3</v>
      </c>
      <c r="D7933" s="12">
        <v>859.75</v>
      </c>
      <c r="E7933" s="12">
        <v>862.95</v>
      </c>
      <c r="F7933" s="12">
        <v>847.15</v>
      </c>
      <c r="G7933" s="12">
        <v>850.2</v>
      </c>
      <c r="H7933" s="12">
        <v>854.25266893988521</v>
      </c>
      <c r="I7933">
        <v>143409</v>
      </c>
      <c r="J7933">
        <v>5531</v>
      </c>
      <c r="K7933" s="12">
        <v>122507521</v>
      </c>
      <c r="L7933">
        <v>43771</v>
      </c>
      <c r="M7933">
        <v>30.52</v>
      </c>
      <c r="N7933">
        <v>15.8</v>
      </c>
      <c r="O7933">
        <v>-9.5500000000000007</v>
      </c>
      <c r="P7933">
        <f xml:space="preserve"> IF(Stock_Info[[#This Row],[Close Price]] &gt; Stock_Info[[#This Row],[Open Price]], 1, 0)</f>
        <v>0</v>
      </c>
      <c r="Q7933" t="str">
        <f>IF(AND(Stock_Info[[#This Row],[% Deli. Qty to Traded Qty]]&gt;80,Stock_Info[[#This Row],[No. of Trades]]&lt;3000),"Unusual Day","")</f>
        <v/>
      </c>
      <c r="R7933" t="str">
        <f>IF(AND(Stock_Info[[#This Row],[Spread High-Low]] &lt; 10, Stock_Info[[#This Row],[% Deli. Qty to Traded Qty]] &gt; 90), "Good Day", "")</f>
        <v/>
      </c>
    </row>
    <row r="7934" spans="1:18">
      <c r="A7934" t="s">
        <v>71</v>
      </c>
      <c r="B7934" s="1">
        <v>45642</v>
      </c>
      <c r="C7934" s="1" t="str">
        <f>"WEEK" &amp;" " &amp;  INT((DAY(Stock_Info[[#This Row],[Date]])+WEEKDAY(DATE(YEAR(Stock_Info[[#This Row],[Date]]),MONTH(Stock_Info[[#This Row],[Date]]),1))-1)/7)+1</f>
        <v>WEEK 3</v>
      </c>
      <c r="D7934" s="12">
        <v>859</v>
      </c>
      <c r="E7934" s="12">
        <v>866.2</v>
      </c>
      <c r="F7934" s="12">
        <v>857.8</v>
      </c>
      <c r="G7934" s="12">
        <v>860.7</v>
      </c>
      <c r="H7934" s="12">
        <v>861.22078744395333</v>
      </c>
      <c r="I7934">
        <v>252691</v>
      </c>
      <c r="J7934">
        <v>12682</v>
      </c>
      <c r="K7934" s="12">
        <v>217622742</v>
      </c>
      <c r="L7934">
        <v>102829</v>
      </c>
      <c r="M7934">
        <v>40.69</v>
      </c>
      <c r="N7934">
        <v>8.4</v>
      </c>
      <c r="O7934">
        <v>1.7</v>
      </c>
      <c r="P7934">
        <f xml:space="preserve"> IF(Stock_Info[[#This Row],[Close Price]] &gt; Stock_Info[[#This Row],[Open Price]], 1, 0)</f>
        <v>1</v>
      </c>
      <c r="Q7934" t="str">
        <f>IF(AND(Stock_Info[[#This Row],[% Deli. Qty to Traded Qty]]&gt;80,Stock_Info[[#This Row],[No. of Trades]]&lt;3000),"Unusual Day","")</f>
        <v/>
      </c>
      <c r="R7934" t="str">
        <f>IF(AND(Stock_Info[[#This Row],[Spread High-Low]] &lt; 10, Stock_Info[[#This Row],[% Deli. Qty to Traded Qty]] &gt; 90), "Good Day", "")</f>
        <v/>
      </c>
    </row>
    <row r="7935" spans="1:18">
      <c r="A7935" t="s">
        <v>71</v>
      </c>
      <c r="B7935" s="1">
        <v>45639</v>
      </c>
      <c r="C7935" s="1" t="str">
        <f>"WEEK" &amp;" " &amp;  INT((DAY(Stock_Info[[#This Row],[Date]])+WEEKDAY(DATE(YEAR(Stock_Info[[#This Row],[Date]]),MONTH(Stock_Info[[#This Row],[Date]]),1))-1)/7)+1</f>
        <v>WEEK 2</v>
      </c>
      <c r="D7935" s="12">
        <v>853.7</v>
      </c>
      <c r="E7935" s="12">
        <v>863</v>
      </c>
      <c r="F7935" s="12">
        <v>835</v>
      </c>
      <c r="G7935" s="12">
        <v>861.7</v>
      </c>
      <c r="H7935" s="12">
        <v>852.34156776273596</v>
      </c>
      <c r="I7935">
        <v>455324</v>
      </c>
      <c r="J7935">
        <v>13867</v>
      </c>
      <c r="K7935" s="12">
        <v>388091572</v>
      </c>
      <c r="L7935">
        <v>138736</v>
      </c>
      <c r="M7935">
        <v>30.47</v>
      </c>
      <c r="N7935">
        <v>28</v>
      </c>
      <c r="O7935">
        <v>8</v>
      </c>
      <c r="P7935">
        <f xml:space="preserve"> IF(Stock_Info[[#This Row],[Close Price]] &gt; Stock_Info[[#This Row],[Open Price]], 1, 0)</f>
        <v>1</v>
      </c>
      <c r="Q7935" t="str">
        <f>IF(AND(Stock_Info[[#This Row],[% Deli. Qty to Traded Qty]]&gt;80,Stock_Info[[#This Row],[No. of Trades]]&lt;3000),"Unusual Day","")</f>
        <v/>
      </c>
      <c r="R7935" t="str">
        <f>IF(AND(Stock_Info[[#This Row],[Spread High-Low]] &lt; 10, Stock_Info[[#This Row],[% Deli. Qty to Traded Qty]] &gt; 90), "Good Day", "")</f>
        <v/>
      </c>
    </row>
    <row r="7936" spans="1:18">
      <c r="A7936" t="s">
        <v>71</v>
      </c>
      <c r="B7936" s="1">
        <v>45638</v>
      </c>
      <c r="C7936" s="1" t="str">
        <f>"WEEK" &amp;" " &amp;  INT((DAY(Stock_Info[[#This Row],[Date]])+WEEKDAY(DATE(YEAR(Stock_Info[[#This Row],[Date]]),MONTH(Stock_Info[[#This Row],[Date]]),1))-1)/7)+1</f>
        <v>WEEK 2</v>
      </c>
      <c r="D7936" s="12">
        <v>862.5</v>
      </c>
      <c r="E7936" s="12">
        <v>864.2</v>
      </c>
      <c r="F7936" s="12">
        <v>851.25</v>
      </c>
      <c r="G7936" s="12">
        <v>853.75</v>
      </c>
      <c r="H7936" s="12">
        <v>855.1793744518493</v>
      </c>
      <c r="I7936">
        <v>179011</v>
      </c>
      <c r="J7936">
        <v>4293</v>
      </c>
      <c r="K7936" s="12">
        <v>153086515</v>
      </c>
      <c r="L7936">
        <v>44801</v>
      </c>
      <c r="M7936">
        <v>25.03</v>
      </c>
      <c r="N7936">
        <v>12.95</v>
      </c>
      <c r="O7936">
        <v>-8.75</v>
      </c>
      <c r="P7936">
        <f xml:space="preserve"> IF(Stock_Info[[#This Row],[Close Price]] &gt; Stock_Info[[#This Row],[Open Price]], 1, 0)</f>
        <v>0</v>
      </c>
      <c r="Q7936" t="str">
        <f>IF(AND(Stock_Info[[#This Row],[% Deli. Qty to Traded Qty]]&gt;80,Stock_Info[[#This Row],[No. of Trades]]&lt;3000),"Unusual Day","")</f>
        <v/>
      </c>
      <c r="R7936" t="str">
        <f>IF(AND(Stock_Info[[#This Row],[Spread High-Low]] &lt; 10, Stock_Info[[#This Row],[% Deli. Qty to Traded Qty]] &gt; 90), "Good Day", "")</f>
        <v/>
      </c>
    </row>
    <row r="7937" spans="1:18">
      <c r="A7937" t="s">
        <v>71</v>
      </c>
      <c r="B7937" s="1">
        <v>45637</v>
      </c>
      <c r="C7937" s="1" t="str">
        <f>"WEEK" &amp;" " &amp;  INT((DAY(Stock_Info[[#This Row],[Date]])+WEEKDAY(DATE(YEAR(Stock_Info[[#This Row],[Date]]),MONTH(Stock_Info[[#This Row],[Date]]),1))-1)/7)+1</f>
        <v>WEEK 2</v>
      </c>
      <c r="D7937" s="12">
        <v>865.75</v>
      </c>
      <c r="E7937" s="12">
        <v>869.75</v>
      </c>
      <c r="F7937" s="12">
        <v>860.8</v>
      </c>
      <c r="G7937" s="12">
        <v>861.55</v>
      </c>
      <c r="H7937" s="12">
        <v>865.19642820600518</v>
      </c>
      <c r="I7937">
        <v>342069</v>
      </c>
      <c r="J7937">
        <v>10381</v>
      </c>
      <c r="K7937" s="12">
        <v>295956877</v>
      </c>
      <c r="L7937">
        <v>146452</v>
      </c>
      <c r="M7937">
        <v>42.81</v>
      </c>
      <c r="N7937">
        <v>8.9499999999999993</v>
      </c>
      <c r="O7937">
        <v>-4.2</v>
      </c>
      <c r="P7937">
        <f xml:space="preserve"> IF(Stock_Info[[#This Row],[Close Price]] &gt; Stock_Info[[#This Row],[Open Price]], 1, 0)</f>
        <v>0</v>
      </c>
      <c r="Q7937" t="str">
        <f>IF(AND(Stock_Info[[#This Row],[% Deli. Qty to Traded Qty]]&gt;80,Stock_Info[[#This Row],[No. of Trades]]&lt;3000),"Unusual Day","")</f>
        <v/>
      </c>
      <c r="R7937" t="str">
        <f>IF(AND(Stock_Info[[#This Row],[Spread High-Low]] &lt; 10, Stock_Info[[#This Row],[% Deli. Qty to Traded Qty]] &gt; 90), "Good Day", "")</f>
        <v/>
      </c>
    </row>
    <row r="7938" spans="1:18">
      <c r="A7938" t="s">
        <v>71</v>
      </c>
      <c r="B7938" s="1">
        <v>45636</v>
      </c>
      <c r="C7938" s="1" t="str">
        <f>"WEEK" &amp;" " &amp;  INT((DAY(Stock_Info[[#This Row],[Date]])+WEEKDAY(DATE(YEAR(Stock_Info[[#This Row],[Date]]),MONTH(Stock_Info[[#This Row],[Date]]),1))-1)/7)+1</f>
        <v>WEEK 2</v>
      </c>
      <c r="D7938" s="12">
        <v>862</v>
      </c>
      <c r="E7938" s="12">
        <v>868.85</v>
      </c>
      <c r="F7938" s="12">
        <v>858.5</v>
      </c>
      <c r="G7938" s="12">
        <v>867.6</v>
      </c>
      <c r="H7938" s="12">
        <v>863.33487761484537</v>
      </c>
      <c r="I7938">
        <v>197287</v>
      </c>
      <c r="J7938">
        <v>5367</v>
      </c>
      <c r="K7938" s="12">
        <v>170324748</v>
      </c>
      <c r="L7938">
        <v>62860</v>
      </c>
      <c r="M7938">
        <v>31.86</v>
      </c>
      <c r="N7938">
        <v>10.35</v>
      </c>
      <c r="O7938">
        <v>5.6</v>
      </c>
      <c r="P7938">
        <f xml:space="preserve"> IF(Stock_Info[[#This Row],[Close Price]] &gt; Stock_Info[[#This Row],[Open Price]], 1, 0)</f>
        <v>1</v>
      </c>
      <c r="Q7938" t="str">
        <f>IF(AND(Stock_Info[[#This Row],[% Deli. Qty to Traded Qty]]&gt;80,Stock_Info[[#This Row],[No. of Trades]]&lt;3000),"Unusual Day","")</f>
        <v/>
      </c>
      <c r="R7938" t="str">
        <f>IF(AND(Stock_Info[[#This Row],[Spread High-Low]] &lt; 10, Stock_Info[[#This Row],[% Deli. Qty to Traded Qty]] &gt; 90), "Good Day", "")</f>
        <v/>
      </c>
    </row>
    <row r="7939" spans="1:18">
      <c r="A7939" t="s">
        <v>71</v>
      </c>
      <c r="B7939" s="1">
        <v>45635</v>
      </c>
      <c r="C7939" s="1" t="str">
        <f>"WEEK" &amp;" " &amp;  INT((DAY(Stock_Info[[#This Row],[Date]])+WEEKDAY(DATE(YEAR(Stock_Info[[#This Row],[Date]]),MONTH(Stock_Info[[#This Row],[Date]]),1))-1)/7)+1</f>
        <v>WEEK 2</v>
      </c>
      <c r="D7939" s="12">
        <v>862.95</v>
      </c>
      <c r="E7939" s="12">
        <v>866.8</v>
      </c>
      <c r="F7939" s="12">
        <v>856.75</v>
      </c>
      <c r="G7939" s="12">
        <v>857.85</v>
      </c>
      <c r="H7939" s="12">
        <v>862.70556872771397</v>
      </c>
      <c r="I7939">
        <v>646144</v>
      </c>
      <c r="J7939">
        <v>14598</v>
      </c>
      <c r="K7939" s="12">
        <v>557432027</v>
      </c>
      <c r="L7939">
        <v>386195</v>
      </c>
      <c r="M7939">
        <v>59.77</v>
      </c>
      <c r="N7939">
        <v>10.050000000000001</v>
      </c>
      <c r="O7939">
        <v>-5.0999999999999996</v>
      </c>
      <c r="P7939">
        <f xml:space="preserve"> IF(Stock_Info[[#This Row],[Close Price]] &gt; Stock_Info[[#This Row],[Open Price]], 1, 0)</f>
        <v>0</v>
      </c>
      <c r="Q7939" t="str">
        <f>IF(AND(Stock_Info[[#This Row],[% Deli. Qty to Traded Qty]]&gt;80,Stock_Info[[#This Row],[No. of Trades]]&lt;3000),"Unusual Day","")</f>
        <v/>
      </c>
      <c r="R7939" t="str">
        <f>IF(AND(Stock_Info[[#This Row],[Spread High-Low]] &lt; 10, Stock_Info[[#This Row],[% Deli. Qty to Traded Qty]] &gt; 90), "Good Day", "")</f>
        <v/>
      </c>
    </row>
    <row r="7940" spans="1:18">
      <c r="A7940" t="s">
        <v>71</v>
      </c>
      <c r="B7940" s="1">
        <v>45632</v>
      </c>
      <c r="C7940" s="1" t="str">
        <f>"WEEK" &amp;" " &amp;  INT((DAY(Stock_Info[[#This Row],[Date]])+WEEKDAY(DATE(YEAR(Stock_Info[[#This Row],[Date]]),MONTH(Stock_Info[[#This Row],[Date]]),1))-1)/7)+1</f>
        <v>WEEK 1</v>
      </c>
      <c r="D7940" s="12">
        <v>866.95</v>
      </c>
      <c r="E7940" s="12">
        <v>875.5</v>
      </c>
      <c r="F7940" s="12">
        <v>856.85</v>
      </c>
      <c r="G7940" s="12">
        <v>864</v>
      </c>
      <c r="H7940" s="12">
        <v>866.31726792172867</v>
      </c>
      <c r="I7940">
        <v>431320</v>
      </c>
      <c r="J7940">
        <v>10450</v>
      </c>
      <c r="K7940" s="12">
        <v>373659964</v>
      </c>
      <c r="L7940">
        <v>56361</v>
      </c>
      <c r="M7940">
        <v>13.07</v>
      </c>
      <c r="N7940">
        <v>18.649999999999999</v>
      </c>
      <c r="O7940">
        <v>-2.95</v>
      </c>
      <c r="P7940">
        <f xml:space="preserve"> IF(Stock_Info[[#This Row],[Close Price]] &gt; Stock_Info[[#This Row],[Open Price]], 1, 0)</f>
        <v>0</v>
      </c>
      <c r="Q7940" t="str">
        <f>IF(AND(Stock_Info[[#This Row],[% Deli. Qty to Traded Qty]]&gt;80,Stock_Info[[#This Row],[No. of Trades]]&lt;3000),"Unusual Day","")</f>
        <v/>
      </c>
      <c r="R7940" t="str">
        <f>IF(AND(Stock_Info[[#This Row],[Spread High-Low]] &lt; 10, Stock_Info[[#This Row],[% Deli. Qty to Traded Qty]] &gt; 90), "Good Day", "")</f>
        <v/>
      </c>
    </row>
    <row r="7941" spans="1:18">
      <c r="A7941" t="s">
        <v>71</v>
      </c>
      <c r="B7941" s="1">
        <v>45631</v>
      </c>
      <c r="C7941" s="1" t="str">
        <f>"WEEK" &amp;" " &amp;  INT((DAY(Stock_Info[[#This Row],[Date]])+WEEKDAY(DATE(YEAR(Stock_Info[[#This Row],[Date]]),MONTH(Stock_Info[[#This Row],[Date]]),1))-1)/7)+1</f>
        <v>WEEK 1</v>
      </c>
      <c r="D7941" s="12">
        <v>861.65</v>
      </c>
      <c r="E7941" s="12">
        <v>871</v>
      </c>
      <c r="F7941" s="12">
        <v>855.65</v>
      </c>
      <c r="G7941" s="12">
        <v>864.85</v>
      </c>
      <c r="H7941" s="12">
        <v>863.99431632534754</v>
      </c>
      <c r="I7941">
        <v>379508</v>
      </c>
      <c r="J7941">
        <v>8129</v>
      </c>
      <c r="K7941" s="12">
        <v>327892755</v>
      </c>
      <c r="L7941">
        <v>103772</v>
      </c>
      <c r="M7941">
        <v>27.34</v>
      </c>
      <c r="N7941">
        <v>15.35</v>
      </c>
      <c r="O7941">
        <v>3.2</v>
      </c>
      <c r="P7941">
        <f xml:space="preserve"> IF(Stock_Info[[#This Row],[Close Price]] &gt; Stock_Info[[#This Row],[Open Price]], 1, 0)</f>
        <v>1</v>
      </c>
      <c r="Q7941" t="str">
        <f>IF(AND(Stock_Info[[#This Row],[% Deli. Qty to Traded Qty]]&gt;80,Stock_Info[[#This Row],[No. of Trades]]&lt;3000),"Unusual Day","")</f>
        <v/>
      </c>
      <c r="R7941" t="str">
        <f>IF(AND(Stock_Info[[#This Row],[Spread High-Low]] &lt; 10, Stock_Info[[#This Row],[% Deli. Qty to Traded Qty]] &gt; 90), "Good Day", "")</f>
        <v/>
      </c>
    </row>
    <row r="7942" spans="1:18">
      <c r="A7942" t="s">
        <v>71</v>
      </c>
      <c r="B7942" s="1">
        <v>45630</v>
      </c>
      <c r="C7942" s="1" t="str">
        <f>"WEEK" &amp;" " &amp;  INT((DAY(Stock_Info[[#This Row],[Date]])+WEEKDAY(DATE(YEAR(Stock_Info[[#This Row],[Date]]),MONTH(Stock_Info[[#This Row],[Date]]),1))-1)/7)+1</f>
        <v>WEEK 1</v>
      </c>
      <c r="D7942" s="12">
        <v>854.4</v>
      </c>
      <c r="E7942" s="12">
        <v>863.8</v>
      </c>
      <c r="F7942" s="12">
        <v>850.25</v>
      </c>
      <c r="G7942" s="12">
        <v>859.45</v>
      </c>
      <c r="H7942" s="12">
        <v>857.35713444819203</v>
      </c>
      <c r="I7942">
        <v>679548</v>
      </c>
      <c r="J7942">
        <v>22294</v>
      </c>
      <c r="K7942" s="12">
        <v>582615326</v>
      </c>
      <c r="L7942">
        <v>425005</v>
      </c>
      <c r="M7942">
        <v>62.54</v>
      </c>
      <c r="N7942">
        <v>13.55</v>
      </c>
      <c r="O7942">
        <v>5.05</v>
      </c>
      <c r="P7942">
        <f xml:space="preserve"> IF(Stock_Info[[#This Row],[Close Price]] &gt; Stock_Info[[#This Row],[Open Price]], 1, 0)</f>
        <v>1</v>
      </c>
      <c r="Q7942" t="str">
        <f>IF(AND(Stock_Info[[#This Row],[% Deli. Qty to Traded Qty]]&gt;80,Stock_Info[[#This Row],[No. of Trades]]&lt;3000),"Unusual Day","")</f>
        <v/>
      </c>
      <c r="R7942" t="str">
        <f>IF(AND(Stock_Info[[#This Row],[Spread High-Low]] &lt; 10, Stock_Info[[#This Row],[% Deli. Qty to Traded Qty]] &gt; 90), "Good Day", "")</f>
        <v/>
      </c>
    </row>
    <row r="7943" spans="1:18">
      <c r="A7943" t="s">
        <v>71</v>
      </c>
      <c r="B7943" s="1">
        <v>45629</v>
      </c>
      <c r="C7943" s="1" t="str">
        <f>"WEEK" &amp;" " &amp;  INT((DAY(Stock_Info[[#This Row],[Date]])+WEEKDAY(DATE(YEAR(Stock_Info[[#This Row],[Date]]),MONTH(Stock_Info[[#This Row],[Date]]),1))-1)/7)+1</f>
        <v>WEEK 1</v>
      </c>
      <c r="D7943" s="12">
        <v>836.45</v>
      </c>
      <c r="E7943" s="12">
        <v>856.6</v>
      </c>
      <c r="F7943" s="12">
        <v>836.45</v>
      </c>
      <c r="G7943" s="12">
        <v>853.95</v>
      </c>
      <c r="H7943" s="12">
        <v>851.87319324669011</v>
      </c>
      <c r="I7943">
        <v>370485</v>
      </c>
      <c r="J7943">
        <v>8402</v>
      </c>
      <c r="K7943" s="12">
        <v>315606240</v>
      </c>
      <c r="L7943">
        <v>120570</v>
      </c>
      <c r="M7943">
        <v>32.54</v>
      </c>
      <c r="N7943">
        <v>20.149999999999999</v>
      </c>
      <c r="O7943">
        <v>17.5</v>
      </c>
      <c r="P7943">
        <f xml:space="preserve"> IF(Stock_Info[[#This Row],[Close Price]] &gt; Stock_Info[[#This Row],[Open Price]], 1, 0)</f>
        <v>1</v>
      </c>
      <c r="Q7943" t="str">
        <f>IF(AND(Stock_Info[[#This Row],[% Deli. Qty to Traded Qty]]&gt;80,Stock_Info[[#This Row],[No. of Trades]]&lt;3000),"Unusual Day","")</f>
        <v/>
      </c>
      <c r="R7943" t="str">
        <f>IF(AND(Stock_Info[[#This Row],[Spread High-Low]] &lt; 10, Stock_Info[[#This Row],[% Deli. Qty to Traded Qty]] &gt; 90), "Good Day", "")</f>
        <v/>
      </c>
    </row>
    <row r="7944" spans="1:18">
      <c r="A7944" t="s">
        <v>71</v>
      </c>
      <c r="B7944" s="1">
        <v>45628</v>
      </c>
      <c r="C7944" s="1" t="str">
        <f>"WEEK" &amp;" " &amp;  INT((DAY(Stock_Info[[#This Row],[Date]])+WEEKDAY(DATE(YEAR(Stock_Info[[#This Row],[Date]]),MONTH(Stock_Info[[#This Row],[Date]]),1))-1)/7)+1</f>
        <v>WEEK 1</v>
      </c>
      <c r="D7944" s="12">
        <v>836.2</v>
      </c>
      <c r="E7944" s="12">
        <v>842</v>
      </c>
      <c r="F7944" s="12">
        <v>832.8</v>
      </c>
      <c r="G7944" s="12">
        <v>836.2</v>
      </c>
      <c r="H7944" s="12">
        <v>835.42256308287745</v>
      </c>
      <c r="I7944">
        <v>526054</v>
      </c>
      <c r="J7944">
        <v>12432</v>
      </c>
      <c r="K7944" s="12">
        <v>439477381</v>
      </c>
      <c r="L7944">
        <v>313888</v>
      </c>
      <c r="M7944">
        <v>59.67</v>
      </c>
      <c r="N7944">
        <v>9.1999999999999993</v>
      </c>
      <c r="O7944">
        <v>0</v>
      </c>
      <c r="P7944">
        <f xml:space="preserve"> IF(Stock_Info[[#This Row],[Close Price]] &gt; Stock_Info[[#This Row],[Open Price]], 1, 0)</f>
        <v>0</v>
      </c>
      <c r="Q7944" t="str">
        <f>IF(AND(Stock_Info[[#This Row],[% Deli. Qty to Traded Qty]]&gt;80,Stock_Info[[#This Row],[No. of Trades]]&lt;3000),"Unusual Day","")</f>
        <v/>
      </c>
      <c r="R7944" t="str">
        <f>IF(AND(Stock_Info[[#This Row],[Spread High-Low]] &lt; 10, Stock_Info[[#This Row],[% Deli. Qty to Traded Qty]] &gt; 90), "Good Day", "")</f>
        <v/>
      </c>
    </row>
    <row r="7945" spans="1:18">
      <c r="A7945" t="s">
        <v>71</v>
      </c>
      <c r="B7945" s="1">
        <v>45625</v>
      </c>
      <c r="C7945" s="1" t="str">
        <f>"WEEK" &amp;" " &amp;  INT((DAY(Stock_Info[[#This Row],[Date]])+WEEKDAY(DATE(YEAR(Stock_Info[[#This Row],[Date]]),MONTH(Stock_Info[[#This Row],[Date]]),1))-1)/7)+1</f>
        <v>WEEK 5</v>
      </c>
      <c r="D7945" s="12">
        <v>842</v>
      </c>
      <c r="E7945" s="12">
        <v>843.85</v>
      </c>
      <c r="F7945" s="12">
        <v>831.5</v>
      </c>
      <c r="G7945" s="12">
        <v>839</v>
      </c>
      <c r="H7945" s="12">
        <v>837.95541256673732</v>
      </c>
      <c r="I7945">
        <v>757635</v>
      </c>
      <c r="J7945">
        <v>17097</v>
      </c>
      <c r="K7945" s="12">
        <v>634864349</v>
      </c>
      <c r="L7945">
        <v>432517</v>
      </c>
      <c r="M7945">
        <v>57.09</v>
      </c>
      <c r="N7945">
        <v>12.35</v>
      </c>
      <c r="O7945">
        <v>-3</v>
      </c>
      <c r="P7945">
        <f xml:space="preserve"> IF(Stock_Info[[#This Row],[Close Price]] &gt; Stock_Info[[#This Row],[Open Price]], 1, 0)</f>
        <v>0</v>
      </c>
      <c r="Q7945" t="str">
        <f>IF(AND(Stock_Info[[#This Row],[% Deli. Qty to Traded Qty]]&gt;80,Stock_Info[[#This Row],[No. of Trades]]&lt;3000),"Unusual Day","")</f>
        <v/>
      </c>
      <c r="R7945" t="str">
        <f>IF(AND(Stock_Info[[#This Row],[Spread High-Low]] &lt; 10, Stock_Info[[#This Row],[% Deli. Qty to Traded Qty]] &gt; 90), "Good Day", "")</f>
        <v/>
      </c>
    </row>
    <row r="7946" spans="1:18">
      <c r="A7946" t="s">
        <v>71</v>
      </c>
      <c r="B7946" s="1">
        <v>45624</v>
      </c>
      <c r="C7946" s="1" t="str">
        <f>"WEEK" &amp;" " &amp;  INT((DAY(Stock_Info[[#This Row],[Date]])+WEEKDAY(DATE(YEAR(Stock_Info[[#This Row],[Date]]),MONTH(Stock_Info[[#This Row],[Date]]),1))-1)/7)+1</f>
        <v>WEEK 5</v>
      </c>
      <c r="D7946" s="12">
        <v>834.95</v>
      </c>
      <c r="E7946" s="12">
        <v>845.7</v>
      </c>
      <c r="F7946" s="12">
        <v>830.35</v>
      </c>
      <c r="G7946" s="12">
        <v>838.75</v>
      </c>
      <c r="H7946" s="12">
        <v>838.15147624527776</v>
      </c>
      <c r="I7946">
        <v>811586</v>
      </c>
      <c r="J7946">
        <v>18542</v>
      </c>
      <c r="K7946" s="12">
        <v>680232004</v>
      </c>
      <c r="L7946">
        <v>459202</v>
      </c>
      <c r="M7946">
        <v>56.58</v>
      </c>
      <c r="N7946">
        <v>15.35</v>
      </c>
      <c r="O7946">
        <v>3.8</v>
      </c>
      <c r="P7946">
        <f xml:space="preserve"> IF(Stock_Info[[#This Row],[Close Price]] &gt; Stock_Info[[#This Row],[Open Price]], 1, 0)</f>
        <v>1</v>
      </c>
      <c r="Q7946" t="str">
        <f>IF(AND(Stock_Info[[#This Row],[% Deli. Qty to Traded Qty]]&gt;80,Stock_Info[[#This Row],[No. of Trades]]&lt;3000),"Unusual Day","")</f>
        <v/>
      </c>
      <c r="R7946" t="str">
        <f>IF(AND(Stock_Info[[#This Row],[Spread High-Low]] &lt; 10, Stock_Info[[#This Row],[% Deli. Qty to Traded Qty]] &gt; 90), "Good Day", "")</f>
        <v/>
      </c>
    </row>
    <row r="7947" spans="1:18">
      <c r="A7947" t="s">
        <v>71</v>
      </c>
      <c r="B7947" s="1">
        <v>45623</v>
      </c>
      <c r="C7947" s="1" t="str">
        <f>"WEEK" &amp;" " &amp;  INT((DAY(Stock_Info[[#This Row],[Date]])+WEEKDAY(DATE(YEAR(Stock_Info[[#This Row],[Date]]),MONTH(Stock_Info[[#This Row],[Date]]),1))-1)/7)+1</f>
        <v>WEEK 5</v>
      </c>
      <c r="D7947" s="12">
        <v>839.3</v>
      </c>
      <c r="E7947" s="12">
        <v>842.15</v>
      </c>
      <c r="F7947" s="12">
        <v>832</v>
      </c>
      <c r="G7947" s="12">
        <v>834.2</v>
      </c>
      <c r="H7947" s="12">
        <v>836.50423197211694</v>
      </c>
      <c r="I7947">
        <v>502957</v>
      </c>
      <c r="J7947">
        <v>9674</v>
      </c>
      <c r="K7947" s="12">
        <v>420725659</v>
      </c>
      <c r="L7947">
        <v>319334</v>
      </c>
      <c r="M7947">
        <v>63.49</v>
      </c>
      <c r="N7947">
        <v>10.15</v>
      </c>
      <c r="O7947">
        <v>-5.0999999999999996</v>
      </c>
      <c r="P7947">
        <f xml:space="preserve"> IF(Stock_Info[[#This Row],[Close Price]] &gt; Stock_Info[[#This Row],[Open Price]], 1, 0)</f>
        <v>0</v>
      </c>
      <c r="Q7947" t="str">
        <f>IF(AND(Stock_Info[[#This Row],[% Deli. Qty to Traded Qty]]&gt;80,Stock_Info[[#This Row],[No. of Trades]]&lt;3000),"Unusual Day","")</f>
        <v/>
      </c>
      <c r="R7947" t="str">
        <f>IF(AND(Stock_Info[[#This Row],[Spread High-Low]] &lt; 10, Stock_Info[[#This Row],[% Deli. Qty to Traded Qty]] &gt; 90), "Good Day", "")</f>
        <v/>
      </c>
    </row>
    <row r="7948" spans="1:18">
      <c r="A7948" t="s">
        <v>71</v>
      </c>
      <c r="B7948" s="1">
        <v>45622</v>
      </c>
      <c r="C7948" s="1" t="str">
        <f>"WEEK" &amp;" " &amp;  INT((DAY(Stock_Info[[#This Row],[Date]])+WEEKDAY(DATE(YEAR(Stock_Info[[#This Row],[Date]]),MONTH(Stock_Info[[#This Row],[Date]]),1))-1)/7)+1</f>
        <v>WEEK 5</v>
      </c>
      <c r="D7948" s="12">
        <v>844.75</v>
      </c>
      <c r="E7948" s="12">
        <v>846.7</v>
      </c>
      <c r="F7948" s="12">
        <v>835.2</v>
      </c>
      <c r="G7948" s="12">
        <v>839.35</v>
      </c>
      <c r="H7948" s="12">
        <v>840.05229946929319</v>
      </c>
      <c r="I7948">
        <v>448647</v>
      </c>
      <c r="J7948">
        <v>12469</v>
      </c>
      <c r="K7948" s="12">
        <v>376886944</v>
      </c>
      <c r="L7948">
        <v>235981</v>
      </c>
      <c r="M7948">
        <v>52.6</v>
      </c>
      <c r="N7948">
        <v>11.5</v>
      </c>
      <c r="O7948">
        <v>-5.4</v>
      </c>
      <c r="P7948">
        <f xml:space="preserve"> IF(Stock_Info[[#This Row],[Close Price]] &gt; Stock_Info[[#This Row],[Open Price]], 1, 0)</f>
        <v>0</v>
      </c>
      <c r="Q7948" t="str">
        <f>IF(AND(Stock_Info[[#This Row],[% Deli. Qty to Traded Qty]]&gt;80,Stock_Info[[#This Row],[No. of Trades]]&lt;3000),"Unusual Day","")</f>
        <v/>
      </c>
      <c r="R7948" t="str">
        <f>IF(AND(Stock_Info[[#This Row],[Spread High-Low]] &lt; 10, Stock_Info[[#This Row],[% Deli. Qty to Traded Qty]] &gt; 90), "Good Day", "")</f>
        <v/>
      </c>
    </row>
    <row r="7949" spans="1:18">
      <c r="A7949" t="s">
        <v>71</v>
      </c>
      <c r="B7949" s="1">
        <v>45621</v>
      </c>
      <c r="C7949" s="1" t="str">
        <f>"WEEK" &amp;" " &amp;  INT((DAY(Stock_Info[[#This Row],[Date]])+WEEKDAY(DATE(YEAR(Stock_Info[[#This Row],[Date]]),MONTH(Stock_Info[[#This Row],[Date]]),1))-1)/7)+1</f>
        <v>WEEK 5</v>
      </c>
      <c r="D7949" s="12">
        <v>826.25</v>
      </c>
      <c r="E7949" s="12">
        <v>849.3</v>
      </c>
      <c r="F7949" s="12">
        <v>825.95</v>
      </c>
      <c r="G7949" s="12">
        <v>844.75</v>
      </c>
      <c r="H7949" s="12">
        <v>843.97530744776043</v>
      </c>
      <c r="I7949">
        <v>1612713</v>
      </c>
      <c r="J7949">
        <v>42556</v>
      </c>
      <c r="K7949" s="12">
        <v>1361089950</v>
      </c>
      <c r="L7949">
        <v>861881</v>
      </c>
      <c r="M7949">
        <v>53.44</v>
      </c>
      <c r="N7949">
        <v>23.35</v>
      </c>
      <c r="O7949">
        <v>18.5</v>
      </c>
      <c r="P7949">
        <f xml:space="preserve"> IF(Stock_Info[[#This Row],[Close Price]] &gt; Stock_Info[[#This Row],[Open Price]], 1, 0)</f>
        <v>1</v>
      </c>
      <c r="Q7949" t="str">
        <f>IF(AND(Stock_Info[[#This Row],[% Deli. Qty to Traded Qty]]&gt;80,Stock_Info[[#This Row],[No. of Trades]]&lt;3000),"Unusual Day","")</f>
        <v/>
      </c>
      <c r="R7949" t="str">
        <f>IF(AND(Stock_Info[[#This Row],[Spread High-Low]] &lt; 10, Stock_Info[[#This Row],[% Deli. Qty to Traded Qty]] &gt; 90), "Good Day", "")</f>
        <v/>
      </c>
    </row>
    <row r="7950" spans="1:18">
      <c r="A7950" t="s">
        <v>71</v>
      </c>
      <c r="B7950" s="1">
        <v>45618</v>
      </c>
      <c r="C7950" s="1" t="str">
        <f>"WEEK" &amp;" " &amp;  INT((DAY(Stock_Info[[#This Row],[Date]])+WEEKDAY(DATE(YEAR(Stock_Info[[#This Row],[Date]]),MONTH(Stock_Info[[#This Row],[Date]]),1))-1)/7)+1</f>
        <v>WEEK 4</v>
      </c>
      <c r="D7950" s="12">
        <v>785.65</v>
      </c>
      <c r="E7950" s="12">
        <v>819.75</v>
      </c>
      <c r="F7950" s="12">
        <v>784.3</v>
      </c>
      <c r="G7950" s="12">
        <v>816.05</v>
      </c>
      <c r="H7950" s="12">
        <v>808.3514060608984</v>
      </c>
      <c r="I7950">
        <v>1534393</v>
      </c>
      <c r="J7950">
        <v>39353</v>
      </c>
      <c r="K7950" s="12">
        <v>1240328739</v>
      </c>
      <c r="L7950">
        <v>606152</v>
      </c>
      <c r="M7950">
        <v>39.5</v>
      </c>
      <c r="N7950">
        <v>35.450000000000003</v>
      </c>
      <c r="O7950">
        <v>30.4</v>
      </c>
      <c r="P7950">
        <f xml:space="preserve"> IF(Stock_Info[[#This Row],[Close Price]] &gt; Stock_Info[[#This Row],[Open Price]], 1, 0)</f>
        <v>1</v>
      </c>
      <c r="Q7950" t="str">
        <f>IF(AND(Stock_Info[[#This Row],[% Deli. Qty to Traded Qty]]&gt;80,Stock_Info[[#This Row],[No. of Trades]]&lt;3000),"Unusual Day","")</f>
        <v/>
      </c>
      <c r="R7950" t="str">
        <f>IF(AND(Stock_Info[[#This Row],[Spread High-Low]] &lt; 10, Stock_Info[[#This Row],[% Deli. Qty to Traded Qty]] &gt; 90), "Good Day", "")</f>
        <v/>
      </c>
    </row>
    <row r="7951" spans="1:18">
      <c r="A7951" t="s">
        <v>71</v>
      </c>
      <c r="B7951" s="1">
        <v>45617</v>
      </c>
      <c r="C7951" s="1" t="str">
        <f>"WEEK" &amp;" " &amp;  INT((DAY(Stock_Info[[#This Row],[Date]])+WEEKDAY(DATE(YEAR(Stock_Info[[#This Row],[Date]]),MONTH(Stock_Info[[#This Row],[Date]]),1))-1)/7)+1</f>
        <v>WEEK 4</v>
      </c>
      <c r="D7951" s="12">
        <v>800</v>
      </c>
      <c r="E7951" s="12">
        <v>800</v>
      </c>
      <c r="F7951" s="12">
        <v>761.65</v>
      </c>
      <c r="G7951" s="12">
        <v>780.85</v>
      </c>
      <c r="H7951" s="12">
        <v>775.28598931199542</v>
      </c>
      <c r="I7951">
        <v>804079</v>
      </c>
      <c r="J7951">
        <v>23532</v>
      </c>
      <c r="K7951" s="12">
        <v>623391183</v>
      </c>
      <c r="L7951">
        <v>232823</v>
      </c>
      <c r="M7951">
        <v>28.96</v>
      </c>
      <c r="N7951">
        <v>38.35</v>
      </c>
      <c r="O7951">
        <v>-19.149999999999999</v>
      </c>
      <c r="P7951">
        <f xml:space="preserve"> IF(Stock_Info[[#This Row],[Close Price]] &gt; Stock_Info[[#This Row],[Open Price]], 1, 0)</f>
        <v>0</v>
      </c>
      <c r="Q7951" t="str">
        <f>IF(AND(Stock_Info[[#This Row],[% Deli. Qty to Traded Qty]]&gt;80,Stock_Info[[#This Row],[No. of Trades]]&lt;3000),"Unusual Day","")</f>
        <v/>
      </c>
      <c r="R7951" t="str">
        <f>IF(AND(Stock_Info[[#This Row],[Spread High-Low]] &lt; 10, Stock_Info[[#This Row],[% Deli. Qty to Traded Qty]] &gt; 90), "Good Day", "")</f>
        <v/>
      </c>
    </row>
    <row r="7952" spans="1:18">
      <c r="A7952" t="s">
        <v>71</v>
      </c>
      <c r="B7952" s="1">
        <v>45615</v>
      </c>
      <c r="C7952" s="1" t="str">
        <f>"WEEK" &amp;" " &amp;  INT((DAY(Stock_Info[[#This Row],[Date]])+WEEKDAY(DATE(YEAR(Stock_Info[[#This Row],[Date]]),MONTH(Stock_Info[[#This Row],[Date]]),1))-1)/7)+1</f>
        <v>WEEK 4</v>
      </c>
      <c r="D7952" s="12">
        <v>817.55</v>
      </c>
      <c r="E7952" s="12">
        <v>820.1</v>
      </c>
      <c r="F7952" s="12">
        <v>800.1</v>
      </c>
      <c r="G7952" s="12">
        <v>802</v>
      </c>
      <c r="H7952" s="12">
        <v>810.53876918333788</v>
      </c>
      <c r="I7952">
        <v>467072</v>
      </c>
      <c r="J7952">
        <v>14838</v>
      </c>
      <c r="K7952" s="12">
        <v>378579964</v>
      </c>
      <c r="L7952">
        <v>206310</v>
      </c>
      <c r="M7952">
        <v>44.17</v>
      </c>
      <c r="N7952">
        <v>20</v>
      </c>
      <c r="O7952">
        <v>-15.55</v>
      </c>
      <c r="P7952">
        <f xml:space="preserve"> IF(Stock_Info[[#This Row],[Close Price]] &gt; Stock_Info[[#This Row],[Open Price]], 1, 0)</f>
        <v>0</v>
      </c>
      <c r="Q7952" t="str">
        <f>IF(AND(Stock_Info[[#This Row],[% Deli. Qty to Traded Qty]]&gt;80,Stock_Info[[#This Row],[No. of Trades]]&lt;3000),"Unusual Day","")</f>
        <v/>
      </c>
      <c r="R7952" t="str">
        <f>IF(AND(Stock_Info[[#This Row],[Spread High-Low]] &lt; 10, Stock_Info[[#This Row],[% Deli. Qty to Traded Qty]] &gt; 90), "Good Day", "")</f>
        <v/>
      </c>
    </row>
    <row r="7953" spans="1:18">
      <c r="A7953" t="s">
        <v>71</v>
      </c>
      <c r="B7953" s="1">
        <v>45614</v>
      </c>
      <c r="C7953" s="1" t="str">
        <f>"WEEK" &amp;" " &amp;  INT((DAY(Stock_Info[[#This Row],[Date]])+WEEKDAY(DATE(YEAR(Stock_Info[[#This Row],[Date]]),MONTH(Stock_Info[[#This Row],[Date]]),1))-1)/7)+1</f>
        <v>WEEK 4</v>
      </c>
      <c r="D7953" s="12">
        <v>810.05</v>
      </c>
      <c r="E7953" s="12">
        <v>816.65</v>
      </c>
      <c r="F7953" s="12">
        <v>799.2</v>
      </c>
      <c r="G7953" s="12">
        <v>813.7</v>
      </c>
      <c r="H7953" s="12">
        <v>809.05201997947165</v>
      </c>
      <c r="I7953">
        <v>378989</v>
      </c>
      <c r="J7953">
        <v>16716</v>
      </c>
      <c r="K7953" s="12">
        <v>306621816</v>
      </c>
      <c r="L7953">
        <v>71164</v>
      </c>
      <c r="M7953">
        <v>18.78</v>
      </c>
      <c r="N7953">
        <v>17.45</v>
      </c>
      <c r="O7953">
        <v>3.65</v>
      </c>
      <c r="P7953">
        <f xml:space="preserve"> IF(Stock_Info[[#This Row],[Close Price]] &gt; Stock_Info[[#This Row],[Open Price]], 1, 0)</f>
        <v>1</v>
      </c>
      <c r="Q7953" t="str">
        <f>IF(AND(Stock_Info[[#This Row],[% Deli. Qty to Traded Qty]]&gt;80,Stock_Info[[#This Row],[No. of Trades]]&lt;3000),"Unusual Day","")</f>
        <v/>
      </c>
      <c r="R7953" t="str">
        <f>IF(AND(Stock_Info[[#This Row],[Spread High-Low]] &lt; 10, Stock_Info[[#This Row],[% Deli. Qty to Traded Qty]] &gt; 90), "Good Day", "")</f>
        <v/>
      </c>
    </row>
    <row r="7954" spans="1:18">
      <c r="A7954" t="s">
        <v>71</v>
      </c>
      <c r="B7954" s="1">
        <v>45610</v>
      </c>
      <c r="C7954" s="1" t="str">
        <f>"WEEK" &amp;" " &amp;  INT((DAY(Stock_Info[[#This Row],[Date]])+WEEKDAY(DATE(YEAR(Stock_Info[[#This Row],[Date]]),MONTH(Stock_Info[[#This Row],[Date]]),1))-1)/7)+1</f>
        <v>WEEK 3</v>
      </c>
      <c r="D7954" s="12">
        <v>809.95</v>
      </c>
      <c r="E7954" s="12">
        <v>817.85</v>
      </c>
      <c r="F7954" s="12">
        <v>801.1</v>
      </c>
      <c r="G7954" s="12">
        <v>804.05</v>
      </c>
      <c r="H7954" s="12">
        <v>807.57577258856202</v>
      </c>
      <c r="I7954">
        <v>720597</v>
      </c>
      <c r="J7954">
        <v>25657</v>
      </c>
      <c r="K7954" s="12">
        <v>581936679</v>
      </c>
      <c r="L7954">
        <v>275108</v>
      </c>
      <c r="M7954">
        <v>38.18</v>
      </c>
      <c r="N7954">
        <v>16.75</v>
      </c>
      <c r="O7954">
        <v>-5.9</v>
      </c>
      <c r="P7954">
        <f xml:space="preserve"> IF(Stock_Info[[#This Row],[Close Price]] &gt; Stock_Info[[#This Row],[Open Price]], 1, 0)</f>
        <v>0</v>
      </c>
      <c r="Q7954" t="str">
        <f>IF(AND(Stock_Info[[#This Row],[% Deli. Qty to Traded Qty]]&gt;80,Stock_Info[[#This Row],[No. of Trades]]&lt;3000),"Unusual Day","")</f>
        <v/>
      </c>
      <c r="R7954" t="str">
        <f>IF(AND(Stock_Info[[#This Row],[Spread High-Low]] &lt; 10, Stock_Info[[#This Row],[% Deli. Qty to Traded Qty]] &gt; 90), "Good Day", "")</f>
        <v/>
      </c>
    </row>
    <row r="7955" spans="1:18">
      <c r="A7955" t="s">
        <v>71</v>
      </c>
      <c r="B7955" s="1">
        <v>45609</v>
      </c>
      <c r="C7955" s="1" t="str">
        <f>"WEEK" &amp;" " &amp;  INT((DAY(Stock_Info[[#This Row],[Date]])+WEEKDAY(DATE(YEAR(Stock_Info[[#This Row],[Date]]),MONTH(Stock_Info[[#This Row],[Date]]),1))-1)/7)+1</f>
        <v>WEEK 3</v>
      </c>
      <c r="D7955" s="12">
        <v>822.5</v>
      </c>
      <c r="E7955" s="12">
        <v>831.65</v>
      </c>
      <c r="F7955" s="12">
        <v>804.45</v>
      </c>
      <c r="G7955" s="12">
        <v>808.35</v>
      </c>
      <c r="H7955" s="12">
        <v>817.83788023462012</v>
      </c>
      <c r="I7955">
        <v>454522</v>
      </c>
      <c r="J7955">
        <v>13049</v>
      </c>
      <c r="K7955" s="12">
        <v>371725309</v>
      </c>
      <c r="L7955">
        <v>91417</v>
      </c>
      <c r="M7955">
        <v>20.11</v>
      </c>
      <c r="N7955">
        <v>27.2</v>
      </c>
      <c r="O7955">
        <v>-14.15</v>
      </c>
      <c r="P7955">
        <f xml:space="preserve"> IF(Stock_Info[[#This Row],[Close Price]] &gt; Stock_Info[[#This Row],[Open Price]], 1, 0)</f>
        <v>0</v>
      </c>
      <c r="Q7955" t="str">
        <f>IF(AND(Stock_Info[[#This Row],[% Deli. Qty to Traded Qty]]&gt;80,Stock_Info[[#This Row],[No. of Trades]]&lt;3000),"Unusual Day","")</f>
        <v/>
      </c>
      <c r="R7955" t="str">
        <f>IF(AND(Stock_Info[[#This Row],[Spread High-Low]] &lt; 10, Stock_Info[[#This Row],[% Deli. Qty to Traded Qty]] &gt; 90), "Good Day", "")</f>
        <v/>
      </c>
    </row>
    <row r="7956" spans="1:18">
      <c r="A7956" t="s">
        <v>71</v>
      </c>
      <c r="B7956" s="1">
        <v>45608</v>
      </c>
      <c r="C7956" s="1" t="str">
        <f>"WEEK" &amp;" " &amp;  INT((DAY(Stock_Info[[#This Row],[Date]])+WEEKDAY(DATE(YEAR(Stock_Info[[#This Row],[Date]]),MONTH(Stock_Info[[#This Row],[Date]]),1))-1)/7)+1</f>
        <v>WEEK 3</v>
      </c>
      <c r="D7956" s="12">
        <v>851</v>
      </c>
      <c r="E7956" s="12">
        <v>853</v>
      </c>
      <c r="F7956" s="12">
        <v>824.1</v>
      </c>
      <c r="G7956" s="12">
        <v>826.4</v>
      </c>
      <c r="H7956" s="12">
        <v>836.05960816382446</v>
      </c>
      <c r="I7956">
        <v>467134</v>
      </c>
      <c r="J7956">
        <v>19845</v>
      </c>
      <c r="K7956" s="12">
        <v>390551869</v>
      </c>
      <c r="L7956">
        <v>179856</v>
      </c>
      <c r="M7956">
        <v>38.5</v>
      </c>
      <c r="N7956">
        <v>28.9</v>
      </c>
      <c r="O7956">
        <v>-24.6</v>
      </c>
      <c r="P7956">
        <f xml:space="preserve"> IF(Stock_Info[[#This Row],[Close Price]] &gt; Stock_Info[[#This Row],[Open Price]], 1, 0)</f>
        <v>0</v>
      </c>
      <c r="Q7956" t="str">
        <f>IF(AND(Stock_Info[[#This Row],[% Deli. Qty to Traded Qty]]&gt;80,Stock_Info[[#This Row],[No. of Trades]]&lt;3000),"Unusual Day","")</f>
        <v/>
      </c>
      <c r="R7956" t="str">
        <f>IF(AND(Stock_Info[[#This Row],[Spread High-Low]] &lt; 10, Stock_Info[[#This Row],[% Deli. Qty to Traded Qty]] &gt; 90), "Good Day", "")</f>
        <v/>
      </c>
    </row>
    <row r="7957" spans="1:18">
      <c r="A7957" t="s">
        <v>71</v>
      </c>
      <c r="B7957" s="1">
        <v>45607</v>
      </c>
      <c r="C7957" s="1" t="str">
        <f>"WEEK" &amp;" " &amp;  INT((DAY(Stock_Info[[#This Row],[Date]])+WEEKDAY(DATE(YEAR(Stock_Info[[#This Row],[Date]]),MONTH(Stock_Info[[#This Row],[Date]]),1))-1)/7)+1</f>
        <v>WEEK 3</v>
      </c>
      <c r="D7957" s="12">
        <v>847</v>
      </c>
      <c r="E7957" s="12">
        <v>853.65</v>
      </c>
      <c r="F7957" s="12">
        <v>841.45</v>
      </c>
      <c r="G7957" s="12">
        <v>847.8</v>
      </c>
      <c r="H7957" s="12">
        <v>848.44839501643787</v>
      </c>
      <c r="I7957">
        <v>1417460</v>
      </c>
      <c r="J7957">
        <v>36908</v>
      </c>
      <c r="K7957" s="12">
        <v>1202641662</v>
      </c>
      <c r="L7957">
        <v>379130</v>
      </c>
      <c r="M7957">
        <v>26.75</v>
      </c>
      <c r="N7957">
        <v>12.2</v>
      </c>
      <c r="O7957">
        <v>0.8</v>
      </c>
      <c r="P7957">
        <f xml:space="preserve"> IF(Stock_Info[[#This Row],[Close Price]] &gt; Stock_Info[[#This Row],[Open Price]], 1, 0)</f>
        <v>1</v>
      </c>
      <c r="Q7957" t="str">
        <f>IF(AND(Stock_Info[[#This Row],[% Deli. Qty to Traded Qty]]&gt;80,Stock_Info[[#This Row],[No. of Trades]]&lt;3000),"Unusual Day","")</f>
        <v/>
      </c>
      <c r="R7957" t="str">
        <f>IF(AND(Stock_Info[[#This Row],[Spread High-Low]] &lt; 10, Stock_Info[[#This Row],[% Deli. Qty to Traded Qty]] &gt; 90), "Good Day", "")</f>
        <v/>
      </c>
    </row>
    <row r="7958" spans="1:18">
      <c r="A7958" t="s">
        <v>71</v>
      </c>
      <c r="B7958" s="1">
        <v>45604</v>
      </c>
      <c r="C7958" s="1" t="str">
        <f>"WEEK" &amp;" " &amp;  INT((DAY(Stock_Info[[#This Row],[Date]])+WEEKDAY(DATE(YEAR(Stock_Info[[#This Row],[Date]]),MONTH(Stock_Info[[#This Row],[Date]]),1))-1)/7)+1</f>
        <v>WEEK 2</v>
      </c>
      <c r="D7958" s="12">
        <v>860</v>
      </c>
      <c r="E7958" s="12">
        <v>863.65</v>
      </c>
      <c r="F7958" s="12">
        <v>834.3</v>
      </c>
      <c r="G7958" s="12">
        <v>843.25</v>
      </c>
      <c r="H7958" s="12">
        <v>848.08876406931097</v>
      </c>
      <c r="I7958">
        <v>1106664</v>
      </c>
      <c r="J7958">
        <v>24446</v>
      </c>
      <c r="K7958" s="12">
        <v>938549304</v>
      </c>
      <c r="L7958">
        <v>180833</v>
      </c>
      <c r="M7958">
        <v>16.34</v>
      </c>
      <c r="N7958">
        <v>29.35</v>
      </c>
      <c r="O7958">
        <v>-16.75</v>
      </c>
      <c r="P7958">
        <f xml:space="preserve"> IF(Stock_Info[[#This Row],[Close Price]] &gt; Stock_Info[[#This Row],[Open Price]], 1, 0)</f>
        <v>0</v>
      </c>
      <c r="Q7958" t="str">
        <f>IF(AND(Stock_Info[[#This Row],[% Deli. Qty to Traded Qty]]&gt;80,Stock_Info[[#This Row],[No. of Trades]]&lt;3000),"Unusual Day","")</f>
        <v/>
      </c>
      <c r="R7958" t="str">
        <f>IF(AND(Stock_Info[[#This Row],[Spread High-Low]] &lt; 10, Stock_Info[[#This Row],[% Deli. Qty to Traded Qty]] &gt; 90), "Good Day", "")</f>
        <v/>
      </c>
    </row>
    <row r="7959" spans="1:18">
      <c r="A7959" t="s">
        <v>71</v>
      </c>
      <c r="B7959" s="1">
        <v>45603</v>
      </c>
      <c r="C7959" s="1" t="str">
        <f>"WEEK" &amp;" " &amp;  INT((DAY(Stock_Info[[#This Row],[Date]])+WEEKDAY(DATE(YEAR(Stock_Info[[#This Row],[Date]]),MONTH(Stock_Info[[#This Row],[Date]]),1))-1)/7)+1</f>
        <v>WEEK 2</v>
      </c>
      <c r="D7959" s="12">
        <v>860.05</v>
      </c>
      <c r="E7959" s="12">
        <v>862.45</v>
      </c>
      <c r="F7959" s="12">
        <v>846.7</v>
      </c>
      <c r="G7959" s="12">
        <v>859.25</v>
      </c>
      <c r="H7959" s="12">
        <v>855.3354364507569</v>
      </c>
      <c r="I7959">
        <v>494821</v>
      </c>
      <c r="J7959">
        <v>10464</v>
      </c>
      <c r="K7959" s="12">
        <v>423237936</v>
      </c>
      <c r="L7959">
        <v>133802</v>
      </c>
      <c r="M7959">
        <v>27.04</v>
      </c>
      <c r="N7959">
        <v>15.75</v>
      </c>
      <c r="O7959">
        <v>-0.8</v>
      </c>
      <c r="P7959">
        <f xml:space="preserve"> IF(Stock_Info[[#This Row],[Close Price]] &gt; Stock_Info[[#This Row],[Open Price]], 1, 0)</f>
        <v>0</v>
      </c>
      <c r="Q7959" t="str">
        <f>IF(AND(Stock_Info[[#This Row],[% Deli. Qty to Traded Qty]]&gt;80,Stock_Info[[#This Row],[No. of Trades]]&lt;3000),"Unusual Day","")</f>
        <v/>
      </c>
      <c r="R7959" t="str">
        <f>IF(AND(Stock_Info[[#This Row],[Spread High-Low]] &lt; 10, Stock_Info[[#This Row],[% Deli. Qty to Traded Qty]] &gt; 90), "Good Day", "")</f>
        <v/>
      </c>
    </row>
    <row r="7960" spans="1:18">
      <c r="A7960" t="s">
        <v>71</v>
      </c>
      <c r="B7960" s="1">
        <v>45602</v>
      </c>
      <c r="C7960" s="1" t="str">
        <f>"WEEK" &amp;" " &amp;  INT((DAY(Stock_Info[[#This Row],[Date]])+WEEKDAY(DATE(YEAR(Stock_Info[[#This Row],[Date]]),MONTH(Stock_Info[[#This Row],[Date]]),1))-1)/7)+1</f>
        <v>WEEK 2</v>
      </c>
      <c r="D7960" s="12">
        <v>850</v>
      </c>
      <c r="E7960" s="12">
        <v>861</v>
      </c>
      <c r="F7960" s="12">
        <v>846.2</v>
      </c>
      <c r="G7960" s="12">
        <v>854.75</v>
      </c>
      <c r="H7960" s="12">
        <v>855.53732349033123</v>
      </c>
      <c r="I7960">
        <v>896339</v>
      </c>
      <c r="J7960">
        <v>27132</v>
      </c>
      <c r="K7960" s="12">
        <v>766851469</v>
      </c>
      <c r="L7960">
        <v>446360</v>
      </c>
      <c r="M7960">
        <v>49.8</v>
      </c>
      <c r="N7960">
        <v>14.8</v>
      </c>
      <c r="O7960">
        <v>4.75</v>
      </c>
      <c r="P7960">
        <f xml:space="preserve"> IF(Stock_Info[[#This Row],[Close Price]] &gt; Stock_Info[[#This Row],[Open Price]], 1, 0)</f>
        <v>1</v>
      </c>
      <c r="Q7960" t="str">
        <f>IF(AND(Stock_Info[[#This Row],[% Deli. Qty to Traded Qty]]&gt;80,Stock_Info[[#This Row],[No. of Trades]]&lt;3000),"Unusual Day","")</f>
        <v/>
      </c>
      <c r="R7960" t="str">
        <f>IF(AND(Stock_Info[[#This Row],[Spread High-Low]] &lt; 10, Stock_Info[[#This Row],[% Deli. Qty to Traded Qty]] &gt; 90), "Good Day", "")</f>
        <v/>
      </c>
    </row>
    <row r="7961" spans="1:18">
      <c r="A7961" t="s">
        <v>71</v>
      </c>
      <c r="B7961" s="1">
        <v>45601</v>
      </c>
      <c r="C7961" s="1" t="str">
        <f>"WEEK" &amp;" " &amp;  INT((DAY(Stock_Info[[#This Row],[Date]])+WEEKDAY(DATE(YEAR(Stock_Info[[#This Row],[Date]]),MONTH(Stock_Info[[#This Row],[Date]]),1))-1)/7)+1</f>
        <v>WEEK 2</v>
      </c>
      <c r="D7961" s="12">
        <v>829</v>
      </c>
      <c r="E7961" s="12">
        <v>851.2</v>
      </c>
      <c r="F7961" s="12">
        <v>826.1</v>
      </c>
      <c r="G7961" s="12">
        <v>849.2</v>
      </c>
      <c r="H7961" s="12">
        <v>841.57493992360241</v>
      </c>
      <c r="I7961">
        <v>1335383</v>
      </c>
      <c r="J7961">
        <v>41574</v>
      </c>
      <c r="K7961" s="12">
        <v>1123824868</v>
      </c>
      <c r="L7961">
        <v>677981</v>
      </c>
      <c r="M7961">
        <v>50.77</v>
      </c>
      <c r="N7961">
        <v>25.1</v>
      </c>
      <c r="O7961">
        <v>20.2</v>
      </c>
      <c r="P7961">
        <f xml:space="preserve"> IF(Stock_Info[[#This Row],[Close Price]] &gt; Stock_Info[[#This Row],[Open Price]], 1, 0)</f>
        <v>1</v>
      </c>
      <c r="Q7961" t="str">
        <f>IF(AND(Stock_Info[[#This Row],[% Deli. Qty to Traded Qty]]&gt;80,Stock_Info[[#This Row],[No. of Trades]]&lt;3000),"Unusual Day","")</f>
        <v/>
      </c>
      <c r="R7961" t="str">
        <f>IF(AND(Stock_Info[[#This Row],[Spread High-Low]] &lt; 10, Stock_Info[[#This Row],[% Deli. Qty to Traded Qty]] &gt; 90), "Good Day", "")</f>
        <v/>
      </c>
    </row>
    <row r="7962" spans="1:18">
      <c r="A7962" t="s">
        <v>71</v>
      </c>
      <c r="B7962" s="1">
        <v>45600</v>
      </c>
      <c r="C7962" s="1" t="str">
        <f>"WEEK" &amp;" " &amp;  INT((DAY(Stock_Info[[#This Row],[Date]])+WEEKDAY(DATE(YEAR(Stock_Info[[#This Row],[Date]]),MONTH(Stock_Info[[#This Row],[Date]]),1))-1)/7)+1</f>
        <v>WEEK 2</v>
      </c>
      <c r="D7962" s="12">
        <v>822.65</v>
      </c>
      <c r="E7962" s="12">
        <v>837.5</v>
      </c>
      <c r="F7962" s="12">
        <v>807.05</v>
      </c>
      <c r="G7962" s="12">
        <v>829.85</v>
      </c>
      <c r="H7962" s="12">
        <v>820.65628765478641</v>
      </c>
      <c r="I7962">
        <v>458939</v>
      </c>
      <c r="J7962">
        <v>10858</v>
      </c>
      <c r="K7962" s="12">
        <v>376631176</v>
      </c>
      <c r="L7962">
        <v>123834</v>
      </c>
      <c r="M7962">
        <v>26.98</v>
      </c>
      <c r="N7962">
        <v>30.45</v>
      </c>
      <c r="O7962">
        <v>7.2</v>
      </c>
      <c r="P7962">
        <f xml:space="preserve"> IF(Stock_Info[[#This Row],[Close Price]] &gt; Stock_Info[[#This Row],[Open Price]], 1, 0)</f>
        <v>1</v>
      </c>
      <c r="Q7962" t="str">
        <f>IF(AND(Stock_Info[[#This Row],[% Deli. Qty to Traded Qty]]&gt;80,Stock_Info[[#This Row],[No. of Trades]]&lt;3000),"Unusual Day","")</f>
        <v/>
      </c>
      <c r="R7962" t="str">
        <f>IF(AND(Stock_Info[[#This Row],[Spread High-Low]] &lt; 10, Stock_Info[[#This Row],[% Deli. Qty to Traded Qty]] &gt; 90), "Good Day", "")</f>
        <v/>
      </c>
    </row>
    <row r="7963" spans="1:18">
      <c r="A7963" t="s">
        <v>71</v>
      </c>
      <c r="B7963" s="1">
        <v>45597</v>
      </c>
      <c r="C7963" s="1" t="str">
        <f>"WEEK" &amp;" " &amp;  INT((DAY(Stock_Info[[#This Row],[Date]])+WEEKDAY(DATE(YEAR(Stock_Info[[#This Row],[Date]]),MONTH(Stock_Info[[#This Row],[Date]]),1))-1)/7)+1</f>
        <v>WEEK 1</v>
      </c>
      <c r="D7963" s="12">
        <v>822.9</v>
      </c>
      <c r="E7963" s="12">
        <v>825.5</v>
      </c>
      <c r="F7963" s="12">
        <v>818.75</v>
      </c>
      <c r="G7963" s="12">
        <v>821.05</v>
      </c>
      <c r="H7963" s="12">
        <v>822.47314506510293</v>
      </c>
      <c r="I7963">
        <v>160976</v>
      </c>
      <c r="J7963">
        <v>9808</v>
      </c>
      <c r="K7963" s="12">
        <v>132398437</v>
      </c>
      <c r="L7963">
        <v>92568</v>
      </c>
      <c r="M7963">
        <v>57.5</v>
      </c>
      <c r="N7963">
        <v>6.75</v>
      </c>
      <c r="O7963">
        <v>-1.85</v>
      </c>
      <c r="P7963">
        <f xml:space="preserve"> IF(Stock_Info[[#This Row],[Close Price]] &gt; Stock_Info[[#This Row],[Open Price]], 1, 0)</f>
        <v>0</v>
      </c>
      <c r="Q7963" t="str">
        <f>IF(AND(Stock_Info[[#This Row],[% Deli. Qty to Traded Qty]]&gt;80,Stock_Info[[#This Row],[No. of Trades]]&lt;3000),"Unusual Day","")</f>
        <v/>
      </c>
      <c r="R7963" t="str">
        <f>IF(AND(Stock_Info[[#This Row],[Spread High-Low]] &lt; 10, Stock_Info[[#This Row],[% Deli. Qty to Traded Qty]] &gt; 90), "Good Day", "")</f>
        <v/>
      </c>
    </row>
    <row r="7964" spans="1:18">
      <c r="A7964" t="s">
        <v>71</v>
      </c>
      <c r="B7964" s="1">
        <v>45596</v>
      </c>
      <c r="C7964" s="1" t="str">
        <f>"WEEK" &amp;" " &amp;  INT((DAY(Stock_Info[[#This Row],[Date]])+WEEKDAY(DATE(YEAR(Stock_Info[[#This Row],[Date]]),MONTH(Stock_Info[[#This Row],[Date]]),1))-1)/7)+1</f>
        <v>WEEK 5</v>
      </c>
      <c r="D7964" s="12">
        <v>821.95</v>
      </c>
      <c r="E7964" s="12">
        <v>828</v>
      </c>
      <c r="F7964" s="12">
        <v>813.45</v>
      </c>
      <c r="G7964" s="12">
        <v>820.5</v>
      </c>
      <c r="H7964" s="12">
        <v>819.88690199954601</v>
      </c>
      <c r="I7964">
        <v>497763</v>
      </c>
      <c r="J7964">
        <v>12825</v>
      </c>
      <c r="K7964" s="12">
        <v>408109364</v>
      </c>
      <c r="L7964">
        <v>133196</v>
      </c>
      <c r="M7964">
        <v>26.76</v>
      </c>
      <c r="N7964">
        <v>14.55</v>
      </c>
      <c r="O7964">
        <v>-1.45</v>
      </c>
      <c r="P7964">
        <f xml:space="preserve"> IF(Stock_Info[[#This Row],[Close Price]] &gt; Stock_Info[[#This Row],[Open Price]], 1, 0)</f>
        <v>0</v>
      </c>
      <c r="Q7964" t="str">
        <f>IF(AND(Stock_Info[[#This Row],[% Deli. Qty to Traded Qty]]&gt;80,Stock_Info[[#This Row],[No. of Trades]]&lt;3000),"Unusual Day","")</f>
        <v/>
      </c>
      <c r="R7964" t="str">
        <f>IF(AND(Stock_Info[[#This Row],[Spread High-Low]] &lt; 10, Stock_Info[[#This Row],[% Deli. Qty to Traded Qty]] &gt; 90), "Good Day", "")</f>
        <v/>
      </c>
    </row>
    <row r="7965" spans="1:18">
      <c r="A7965" t="s">
        <v>71</v>
      </c>
      <c r="B7965" s="1">
        <v>45595</v>
      </c>
      <c r="C7965" s="1" t="str">
        <f>"WEEK" &amp;" " &amp;  INT((DAY(Stock_Info[[#This Row],[Date]])+WEEKDAY(DATE(YEAR(Stock_Info[[#This Row],[Date]]),MONTH(Stock_Info[[#This Row],[Date]]),1))-1)/7)+1</f>
        <v>WEEK 5</v>
      </c>
      <c r="D7965" s="12">
        <v>830</v>
      </c>
      <c r="E7965" s="12">
        <v>832.9</v>
      </c>
      <c r="F7965" s="12">
        <v>821.05</v>
      </c>
      <c r="G7965" s="12">
        <v>822.4</v>
      </c>
      <c r="H7965" s="12">
        <v>827.21929163292975</v>
      </c>
      <c r="I7965">
        <v>322347</v>
      </c>
      <c r="J7965">
        <v>9862</v>
      </c>
      <c r="K7965" s="12">
        <v>266651657</v>
      </c>
      <c r="L7965">
        <v>91705</v>
      </c>
      <c r="M7965">
        <v>28.45</v>
      </c>
      <c r="N7965">
        <v>11.85</v>
      </c>
      <c r="O7965">
        <v>-7.6</v>
      </c>
      <c r="P7965">
        <f xml:space="preserve"> IF(Stock_Info[[#This Row],[Close Price]] &gt; Stock_Info[[#This Row],[Open Price]], 1, 0)</f>
        <v>0</v>
      </c>
      <c r="Q7965" t="str">
        <f>IF(AND(Stock_Info[[#This Row],[% Deli. Qty to Traded Qty]]&gt;80,Stock_Info[[#This Row],[No. of Trades]]&lt;3000),"Unusual Day","")</f>
        <v/>
      </c>
      <c r="R7965" t="str">
        <f>IF(AND(Stock_Info[[#This Row],[Spread High-Low]] &lt; 10, Stock_Info[[#This Row],[% Deli. Qty to Traded Qty]] &gt; 90), "Good Day", "")</f>
        <v/>
      </c>
    </row>
    <row r="7966" spans="1:18">
      <c r="A7966" t="s">
        <v>71</v>
      </c>
      <c r="B7966" s="1">
        <v>45594</v>
      </c>
      <c r="C7966" s="1" t="str">
        <f>"WEEK" &amp;" " &amp;  INT((DAY(Stock_Info[[#This Row],[Date]])+WEEKDAY(DATE(YEAR(Stock_Info[[#This Row],[Date]]),MONTH(Stock_Info[[#This Row],[Date]]),1))-1)/7)+1</f>
        <v>WEEK 5</v>
      </c>
      <c r="D7966" s="12">
        <v>796.5</v>
      </c>
      <c r="E7966" s="12">
        <v>834.5</v>
      </c>
      <c r="F7966" s="12">
        <v>790.5</v>
      </c>
      <c r="G7966" s="12">
        <v>832.65</v>
      </c>
      <c r="H7966" s="12">
        <v>817.44880988465025</v>
      </c>
      <c r="I7966">
        <v>1593501</v>
      </c>
      <c r="J7966">
        <v>47618</v>
      </c>
      <c r="K7966" s="12">
        <v>1302605496</v>
      </c>
      <c r="L7966">
        <v>773863</v>
      </c>
      <c r="M7966">
        <v>48.56</v>
      </c>
      <c r="N7966">
        <v>44</v>
      </c>
      <c r="O7966">
        <v>36.15</v>
      </c>
      <c r="P7966">
        <f xml:space="preserve"> IF(Stock_Info[[#This Row],[Close Price]] &gt; Stock_Info[[#This Row],[Open Price]], 1, 0)</f>
        <v>1</v>
      </c>
      <c r="Q7966" t="str">
        <f>IF(AND(Stock_Info[[#This Row],[% Deli. Qty to Traded Qty]]&gt;80,Stock_Info[[#This Row],[No. of Trades]]&lt;3000),"Unusual Day","")</f>
        <v/>
      </c>
      <c r="R7966" t="str">
        <f>IF(AND(Stock_Info[[#This Row],[Spread High-Low]] &lt; 10, Stock_Info[[#This Row],[% Deli. Qty to Traded Qty]] &gt; 90), "Good Day", "")</f>
        <v/>
      </c>
    </row>
    <row r="7967" spans="1:18">
      <c r="A7967" t="s">
        <v>71</v>
      </c>
      <c r="B7967" s="1">
        <v>45593</v>
      </c>
      <c r="C7967" s="1" t="str">
        <f>"WEEK" &amp;" " &amp;  INT((DAY(Stock_Info[[#This Row],[Date]])+WEEKDAY(DATE(YEAR(Stock_Info[[#This Row],[Date]]),MONTH(Stock_Info[[#This Row],[Date]]),1))-1)/7)+1</f>
        <v>WEEK 5</v>
      </c>
      <c r="D7967" s="12">
        <v>783.2</v>
      </c>
      <c r="E7967" s="12">
        <v>803.95</v>
      </c>
      <c r="F7967" s="12">
        <v>783.2</v>
      </c>
      <c r="G7967" s="12">
        <v>792.05</v>
      </c>
      <c r="H7967" s="12">
        <v>794.37885735090833</v>
      </c>
      <c r="I7967">
        <v>675658</v>
      </c>
      <c r="J7967">
        <v>19494</v>
      </c>
      <c r="K7967" s="12">
        <v>536728430</v>
      </c>
      <c r="L7967">
        <v>141122</v>
      </c>
      <c r="M7967">
        <v>20.89</v>
      </c>
      <c r="N7967">
        <v>20.75</v>
      </c>
      <c r="O7967">
        <v>8.85</v>
      </c>
      <c r="P7967">
        <f xml:space="preserve"> IF(Stock_Info[[#This Row],[Close Price]] &gt; Stock_Info[[#This Row],[Open Price]], 1, 0)</f>
        <v>1</v>
      </c>
      <c r="Q7967" t="str">
        <f>IF(AND(Stock_Info[[#This Row],[% Deli. Qty to Traded Qty]]&gt;80,Stock_Info[[#This Row],[No. of Trades]]&lt;3000),"Unusual Day","")</f>
        <v/>
      </c>
      <c r="R7967" t="str">
        <f>IF(AND(Stock_Info[[#This Row],[Spread High-Low]] &lt; 10, Stock_Info[[#This Row],[% Deli. Qty to Traded Qty]] &gt; 90), "Good Day", "")</f>
        <v/>
      </c>
    </row>
    <row r="7968" spans="1:18">
      <c r="A7968" t="s">
        <v>71</v>
      </c>
      <c r="B7968" s="1">
        <v>45590</v>
      </c>
      <c r="C7968" s="1" t="str">
        <f>"WEEK" &amp;" " &amp;  INT((DAY(Stock_Info[[#This Row],[Date]])+WEEKDAY(DATE(YEAR(Stock_Info[[#This Row],[Date]]),MONTH(Stock_Info[[#This Row],[Date]]),1))-1)/7)+1</f>
        <v>WEEK 4</v>
      </c>
      <c r="D7968" s="12">
        <v>798.45</v>
      </c>
      <c r="E7968" s="12">
        <v>800</v>
      </c>
      <c r="F7968" s="12">
        <v>772.05</v>
      </c>
      <c r="G7968" s="12">
        <v>780.6</v>
      </c>
      <c r="H7968" s="12">
        <v>782.39087807202247</v>
      </c>
      <c r="I7968">
        <v>650630</v>
      </c>
      <c r="J7968">
        <v>24332</v>
      </c>
      <c r="K7968" s="12">
        <v>509046977</v>
      </c>
      <c r="L7968">
        <v>172449</v>
      </c>
      <c r="M7968">
        <v>26.5</v>
      </c>
      <c r="N7968">
        <v>27.95</v>
      </c>
      <c r="O7968">
        <v>-17.850000000000001</v>
      </c>
      <c r="P7968">
        <f xml:space="preserve"> IF(Stock_Info[[#This Row],[Close Price]] &gt; Stock_Info[[#This Row],[Open Price]], 1, 0)</f>
        <v>0</v>
      </c>
      <c r="Q7968" t="str">
        <f>IF(AND(Stock_Info[[#This Row],[% Deli. Qty to Traded Qty]]&gt;80,Stock_Info[[#This Row],[No. of Trades]]&lt;3000),"Unusual Day","")</f>
        <v/>
      </c>
      <c r="R7968" t="str">
        <f>IF(AND(Stock_Info[[#This Row],[Spread High-Low]] &lt; 10, Stock_Info[[#This Row],[% Deli. Qty to Traded Qty]] &gt; 90), "Good Day", "")</f>
        <v/>
      </c>
    </row>
    <row r="7969" spans="1:18">
      <c r="A7969" t="s">
        <v>71</v>
      </c>
      <c r="B7969" s="1">
        <v>45589</v>
      </c>
      <c r="C7969" s="1" t="str">
        <f>"WEEK" &amp;" " &amp;  INT((DAY(Stock_Info[[#This Row],[Date]])+WEEKDAY(DATE(YEAR(Stock_Info[[#This Row],[Date]]),MONTH(Stock_Info[[#This Row],[Date]]),1))-1)/7)+1</f>
        <v>WEEK 4</v>
      </c>
      <c r="D7969" s="12">
        <v>786.05</v>
      </c>
      <c r="E7969" s="12">
        <v>796.8</v>
      </c>
      <c r="F7969" s="12">
        <v>784.5</v>
      </c>
      <c r="G7969" s="12">
        <v>794.7</v>
      </c>
      <c r="H7969" s="12">
        <v>792.02700969174487</v>
      </c>
      <c r="I7969">
        <v>183971</v>
      </c>
      <c r="J7969">
        <v>5639</v>
      </c>
      <c r="K7969" s="12">
        <v>145710001</v>
      </c>
      <c r="L7969">
        <v>50141</v>
      </c>
      <c r="M7969">
        <v>27.25</v>
      </c>
      <c r="N7969">
        <v>12.3</v>
      </c>
      <c r="O7969">
        <v>8.65</v>
      </c>
      <c r="P7969">
        <f xml:space="preserve"> IF(Stock_Info[[#This Row],[Close Price]] &gt; Stock_Info[[#This Row],[Open Price]], 1, 0)</f>
        <v>1</v>
      </c>
      <c r="Q7969" t="str">
        <f>IF(AND(Stock_Info[[#This Row],[% Deli. Qty to Traded Qty]]&gt;80,Stock_Info[[#This Row],[No. of Trades]]&lt;3000),"Unusual Day","")</f>
        <v/>
      </c>
      <c r="R7969" t="str">
        <f>IF(AND(Stock_Info[[#This Row],[Spread High-Low]] &lt; 10, Stock_Info[[#This Row],[% Deli. Qty to Traded Qty]] &gt; 90), "Good Day", "")</f>
        <v/>
      </c>
    </row>
    <row r="7970" spans="1:18">
      <c r="A7970" t="s">
        <v>71</v>
      </c>
      <c r="B7970" s="1">
        <v>45588</v>
      </c>
      <c r="C7970" s="1" t="str">
        <f>"WEEK" &amp;" " &amp;  INT((DAY(Stock_Info[[#This Row],[Date]])+WEEKDAY(DATE(YEAR(Stock_Info[[#This Row],[Date]]),MONTH(Stock_Info[[#This Row],[Date]]),1))-1)/7)+1</f>
        <v>WEEK 4</v>
      </c>
      <c r="D7970" s="12">
        <v>790</v>
      </c>
      <c r="E7970" s="12">
        <v>792.5</v>
      </c>
      <c r="F7970" s="12">
        <v>779.6</v>
      </c>
      <c r="G7970" s="12">
        <v>785.95</v>
      </c>
      <c r="H7970" s="12">
        <v>786.08050430044341</v>
      </c>
      <c r="I7970">
        <v>467975</v>
      </c>
      <c r="J7970">
        <v>15901</v>
      </c>
      <c r="K7970" s="12">
        <v>367866024</v>
      </c>
      <c r="L7970">
        <v>147480</v>
      </c>
      <c r="M7970">
        <v>31.51</v>
      </c>
      <c r="N7970">
        <v>12.9</v>
      </c>
      <c r="O7970">
        <v>-4.05</v>
      </c>
      <c r="P7970">
        <f xml:space="preserve"> IF(Stock_Info[[#This Row],[Close Price]] &gt; Stock_Info[[#This Row],[Open Price]], 1, 0)</f>
        <v>0</v>
      </c>
      <c r="Q7970" t="str">
        <f>IF(AND(Stock_Info[[#This Row],[% Deli. Qty to Traded Qty]]&gt;80,Stock_Info[[#This Row],[No. of Trades]]&lt;3000),"Unusual Day","")</f>
        <v/>
      </c>
      <c r="R7970" t="str">
        <f>IF(AND(Stock_Info[[#This Row],[Spread High-Low]] &lt; 10, Stock_Info[[#This Row],[% Deli. Qty to Traded Qty]] &gt; 90), "Good Day", "")</f>
        <v/>
      </c>
    </row>
    <row r="7971" spans="1:18">
      <c r="A7971" t="s">
        <v>71</v>
      </c>
      <c r="B7971" s="1">
        <v>45587</v>
      </c>
      <c r="C7971" s="1" t="str">
        <f>"WEEK" &amp;" " &amp;  INT((DAY(Stock_Info[[#This Row],[Date]])+WEEKDAY(DATE(YEAR(Stock_Info[[#This Row],[Date]]),MONTH(Stock_Info[[#This Row],[Date]]),1))-1)/7)+1</f>
        <v>WEEK 4</v>
      </c>
      <c r="D7971" s="12">
        <v>814.15</v>
      </c>
      <c r="E7971" s="12">
        <v>816.35</v>
      </c>
      <c r="F7971" s="12">
        <v>787.6</v>
      </c>
      <c r="G7971" s="12">
        <v>790.45</v>
      </c>
      <c r="H7971" s="12">
        <v>799.2175327144837</v>
      </c>
      <c r="I7971">
        <v>604778</v>
      </c>
      <c r="J7971">
        <v>23386</v>
      </c>
      <c r="K7971" s="12">
        <v>483349181</v>
      </c>
      <c r="L7971">
        <v>220064</v>
      </c>
      <c r="M7971">
        <v>36.39</v>
      </c>
      <c r="N7971">
        <v>28.75</v>
      </c>
      <c r="O7971">
        <v>-23.7</v>
      </c>
      <c r="P7971">
        <f xml:space="preserve"> IF(Stock_Info[[#This Row],[Close Price]] &gt; Stock_Info[[#This Row],[Open Price]], 1, 0)</f>
        <v>0</v>
      </c>
      <c r="Q7971" t="str">
        <f>IF(AND(Stock_Info[[#This Row],[% Deli. Qty to Traded Qty]]&gt;80,Stock_Info[[#This Row],[No. of Trades]]&lt;3000),"Unusual Day","")</f>
        <v/>
      </c>
      <c r="R7971" t="str">
        <f>IF(AND(Stock_Info[[#This Row],[Spread High-Low]] &lt; 10, Stock_Info[[#This Row],[% Deli. Qty to Traded Qty]] &gt; 90), "Good Day", "")</f>
        <v/>
      </c>
    </row>
    <row r="7972" spans="1:18">
      <c r="A7972" t="s">
        <v>71</v>
      </c>
      <c r="B7972" s="1">
        <v>45586</v>
      </c>
      <c r="C7972" s="1" t="str">
        <f>"WEEK" &amp;" " &amp;  INT((DAY(Stock_Info[[#This Row],[Date]])+WEEKDAY(DATE(YEAR(Stock_Info[[#This Row],[Date]]),MONTH(Stock_Info[[#This Row],[Date]]),1))-1)/7)+1</f>
        <v>WEEK 4</v>
      </c>
      <c r="D7972" s="12">
        <v>822.05</v>
      </c>
      <c r="E7972" s="12">
        <v>826.35</v>
      </c>
      <c r="F7972" s="12">
        <v>809.1</v>
      </c>
      <c r="G7972" s="12">
        <v>814.15</v>
      </c>
      <c r="H7972" s="12">
        <v>815.17971048726258</v>
      </c>
      <c r="I7972">
        <v>584223</v>
      </c>
      <c r="J7972">
        <v>13205</v>
      </c>
      <c r="K7972" s="12">
        <v>476246736</v>
      </c>
      <c r="L7972">
        <v>90117</v>
      </c>
      <c r="M7972">
        <v>15.43</v>
      </c>
      <c r="N7972">
        <v>17.25</v>
      </c>
      <c r="O7972">
        <v>-7.9</v>
      </c>
      <c r="P7972">
        <f xml:space="preserve"> IF(Stock_Info[[#This Row],[Close Price]] &gt; Stock_Info[[#This Row],[Open Price]], 1, 0)</f>
        <v>0</v>
      </c>
      <c r="Q7972" t="str">
        <f>IF(AND(Stock_Info[[#This Row],[% Deli. Qty to Traded Qty]]&gt;80,Stock_Info[[#This Row],[No. of Trades]]&lt;3000),"Unusual Day","")</f>
        <v/>
      </c>
      <c r="R7972" t="str">
        <f>IF(AND(Stock_Info[[#This Row],[Spread High-Low]] &lt; 10, Stock_Info[[#This Row],[% Deli. Qty to Traded Qty]] &gt; 90), "Good Day", "")</f>
        <v/>
      </c>
    </row>
    <row r="7973" spans="1:18">
      <c r="A7973" t="s">
        <v>71</v>
      </c>
      <c r="B7973" s="1">
        <v>45583</v>
      </c>
      <c r="C7973" s="1" t="str">
        <f>"WEEK" &amp;" " &amp;  INT((DAY(Stock_Info[[#This Row],[Date]])+WEEKDAY(DATE(YEAR(Stock_Info[[#This Row],[Date]]),MONTH(Stock_Info[[#This Row],[Date]]),1))-1)/7)+1</f>
        <v>WEEK 3</v>
      </c>
      <c r="D7973" s="12">
        <v>811</v>
      </c>
      <c r="E7973" s="12">
        <v>822.4</v>
      </c>
      <c r="F7973" s="12">
        <v>803.1</v>
      </c>
      <c r="G7973" s="12">
        <v>819.95</v>
      </c>
      <c r="H7973" s="12">
        <v>815.9665088942179</v>
      </c>
      <c r="I7973">
        <v>429099</v>
      </c>
      <c r="J7973">
        <v>17515</v>
      </c>
      <c r="K7973" s="12">
        <v>350130413</v>
      </c>
      <c r="L7973">
        <v>147294</v>
      </c>
      <c r="M7973">
        <v>34.33</v>
      </c>
      <c r="N7973">
        <v>19.3</v>
      </c>
      <c r="O7973">
        <v>8.9499999999999993</v>
      </c>
      <c r="P7973">
        <f xml:space="preserve"> IF(Stock_Info[[#This Row],[Close Price]] &gt; Stock_Info[[#This Row],[Open Price]], 1, 0)</f>
        <v>1</v>
      </c>
      <c r="Q7973" t="str">
        <f>IF(AND(Stock_Info[[#This Row],[% Deli. Qty to Traded Qty]]&gt;80,Stock_Info[[#This Row],[No. of Trades]]&lt;3000),"Unusual Day","")</f>
        <v/>
      </c>
      <c r="R7973" t="str">
        <f>IF(AND(Stock_Info[[#This Row],[Spread High-Low]] &lt; 10, Stock_Info[[#This Row],[% Deli. Qty to Traded Qty]] &gt; 90), "Good Day", "")</f>
        <v/>
      </c>
    </row>
    <row r="7974" spans="1:18">
      <c r="A7974" t="s">
        <v>71</v>
      </c>
      <c r="B7974" s="1">
        <v>45582</v>
      </c>
      <c r="C7974" s="1" t="str">
        <f>"WEEK" &amp;" " &amp;  INT((DAY(Stock_Info[[#This Row],[Date]])+WEEKDAY(DATE(YEAR(Stock_Info[[#This Row],[Date]]),MONTH(Stock_Info[[#This Row],[Date]]),1))-1)/7)+1</f>
        <v>WEEK 3</v>
      </c>
      <c r="D7974" s="12">
        <v>806.05</v>
      </c>
      <c r="E7974" s="12">
        <v>819.25</v>
      </c>
      <c r="F7974" s="12">
        <v>806.05</v>
      </c>
      <c r="G7974" s="12">
        <v>810.9</v>
      </c>
      <c r="H7974" s="12">
        <v>813.49503105131714</v>
      </c>
      <c r="I7974">
        <v>948591</v>
      </c>
      <c r="J7974">
        <v>27090</v>
      </c>
      <c r="K7974" s="12">
        <v>771674065</v>
      </c>
      <c r="L7974">
        <v>489155</v>
      </c>
      <c r="M7974">
        <v>51.57</v>
      </c>
      <c r="N7974">
        <v>13.2</v>
      </c>
      <c r="O7974">
        <v>4.8499999999999996</v>
      </c>
      <c r="P7974">
        <f xml:space="preserve"> IF(Stock_Info[[#This Row],[Close Price]] &gt; Stock_Info[[#This Row],[Open Price]], 1, 0)</f>
        <v>1</v>
      </c>
      <c r="Q7974" t="str">
        <f>IF(AND(Stock_Info[[#This Row],[% Deli. Qty to Traded Qty]]&gt;80,Stock_Info[[#This Row],[No. of Trades]]&lt;3000),"Unusual Day","")</f>
        <v/>
      </c>
      <c r="R7974" t="str">
        <f>IF(AND(Stock_Info[[#This Row],[Spread High-Low]] &lt; 10, Stock_Info[[#This Row],[% Deli. Qty to Traded Qty]] &gt; 90), "Good Day", "")</f>
        <v/>
      </c>
    </row>
    <row r="7975" spans="1:18">
      <c r="A7975" t="s">
        <v>71</v>
      </c>
      <c r="B7975" s="1">
        <v>45581</v>
      </c>
      <c r="C7975" s="1" t="str">
        <f>"WEEK" &amp;" " &amp;  INT((DAY(Stock_Info[[#This Row],[Date]])+WEEKDAY(DATE(YEAR(Stock_Info[[#This Row],[Date]]),MONTH(Stock_Info[[#This Row],[Date]]),1))-1)/7)+1</f>
        <v>WEEK 3</v>
      </c>
      <c r="D7975" s="12">
        <v>801.05</v>
      </c>
      <c r="E7975" s="12">
        <v>808.9</v>
      </c>
      <c r="F7975" s="12">
        <v>801.05</v>
      </c>
      <c r="G7975" s="12">
        <v>805.85</v>
      </c>
      <c r="H7975" s="12">
        <v>805.67527351375645</v>
      </c>
      <c r="I7975">
        <v>142406</v>
      </c>
      <c r="J7975">
        <v>10980</v>
      </c>
      <c r="K7975" s="12">
        <v>114732993</v>
      </c>
      <c r="L7975">
        <v>43764</v>
      </c>
      <c r="M7975">
        <v>30.73</v>
      </c>
      <c r="N7975">
        <v>7.85</v>
      </c>
      <c r="O7975">
        <v>4.8</v>
      </c>
      <c r="P7975">
        <f xml:space="preserve"> IF(Stock_Info[[#This Row],[Close Price]] &gt; Stock_Info[[#This Row],[Open Price]], 1, 0)</f>
        <v>1</v>
      </c>
      <c r="Q7975" t="str">
        <f>IF(AND(Stock_Info[[#This Row],[% Deli. Qty to Traded Qty]]&gt;80,Stock_Info[[#This Row],[No. of Trades]]&lt;3000),"Unusual Day","")</f>
        <v/>
      </c>
      <c r="R7975" t="str">
        <f>IF(AND(Stock_Info[[#This Row],[Spread High-Low]] &lt; 10, Stock_Info[[#This Row],[% Deli. Qty to Traded Qty]] &gt; 90), "Good Day", "")</f>
        <v/>
      </c>
    </row>
    <row r="7976" spans="1:18">
      <c r="A7976" t="s">
        <v>71</v>
      </c>
      <c r="B7976" s="1">
        <v>45580</v>
      </c>
      <c r="C7976" s="1" t="str">
        <f>"WEEK" &amp;" " &amp;  INT((DAY(Stock_Info[[#This Row],[Date]])+WEEKDAY(DATE(YEAR(Stock_Info[[#This Row],[Date]]),MONTH(Stock_Info[[#This Row],[Date]]),1))-1)/7)+1</f>
        <v>WEEK 3</v>
      </c>
      <c r="D7976" s="12">
        <v>805</v>
      </c>
      <c r="E7976" s="12">
        <v>807.6</v>
      </c>
      <c r="F7976" s="12">
        <v>801.5</v>
      </c>
      <c r="G7976" s="12">
        <v>804.6</v>
      </c>
      <c r="H7976" s="12">
        <v>804.55906398518869</v>
      </c>
      <c r="I7976">
        <v>314354</v>
      </c>
      <c r="J7976">
        <v>10736</v>
      </c>
      <c r="K7976" s="12">
        <v>252916360</v>
      </c>
      <c r="L7976">
        <v>158773</v>
      </c>
      <c r="M7976">
        <v>50.51</v>
      </c>
      <c r="N7976">
        <v>6.1</v>
      </c>
      <c r="O7976">
        <v>-0.4</v>
      </c>
      <c r="P7976">
        <f xml:space="preserve"> IF(Stock_Info[[#This Row],[Close Price]] &gt; Stock_Info[[#This Row],[Open Price]], 1, 0)</f>
        <v>0</v>
      </c>
      <c r="Q7976" t="str">
        <f>IF(AND(Stock_Info[[#This Row],[% Deli. Qty to Traded Qty]]&gt;80,Stock_Info[[#This Row],[No. of Trades]]&lt;3000),"Unusual Day","")</f>
        <v/>
      </c>
      <c r="R7976" t="str">
        <f>IF(AND(Stock_Info[[#This Row],[Spread High-Low]] &lt; 10, Stock_Info[[#This Row],[% Deli. Qty to Traded Qty]] &gt; 90), "Good Day", "")</f>
        <v/>
      </c>
    </row>
    <row r="7977" spans="1:18">
      <c r="A7977" t="s">
        <v>71</v>
      </c>
      <c r="B7977" s="1">
        <v>45579</v>
      </c>
      <c r="C7977" s="1" t="str">
        <f>"WEEK" &amp;" " &amp;  INT((DAY(Stock_Info[[#This Row],[Date]])+WEEKDAY(DATE(YEAR(Stock_Info[[#This Row],[Date]]),MONTH(Stock_Info[[#This Row],[Date]]),1))-1)/7)+1</f>
        <v>WEEK 3</v>
      </c>
      <c r="D7977" s="12">
        <v>800.15</v>
      </c>
      <c r="E7977" s="12">
        <v>809</v>
      </c>
      <c r="F7977" s="12">
        <v>800.15</v>
      </c>
      <c r="G7977" s="12">
        <v>805.25</v>
      </c>
      <c r="H7977" s="12">
        <v>804.9852003082276</v>
      </c>
      <c r="I7977">
        <v>755286</v>
      </c>
      <c r="J7977">
        <v>19603</v>
      </c>
      <c r="K7977" s="12">
        <v>607994052</v>
      </c>
      <c r="L7977">
        <v>263286</v>
      </c>
      <c r="M7977">
        <v>34.86</v>
      </c>
      <c r="N7977">
        <v>8.85</v>
      </c>
      <c r="O7977">
        <v>5.0999999999999996</v>
      </c>
      <c r="P7977">
        <f xml:space="preserve"> IF(Stock_Info[[#This Row],[Close Price]] &gt; Stock_Info[[#This Row],[Open Price]], 1, 0)</f>
        <v>1</v>
      </c>
      <c r="Q7977" t="str">
        <f>IF(AND(Stock_Info[[#This Row],[% Deli. Qty to Traded Qty]]&gt;80,Stock_Info[[#This Row],[No. of Trades]]&lt;3000),"Unusual Day","")</f>
        <v/>
      </c>
      <c r="R7977" t="str">
        <f>IF(AND(Stock_Info[[#This Row],[Spread High-Low]] &lt; 10, Stock_Info[[#This Row],[% Deli. Qty to Traded Qty]] &gt; 90), "Good Day", "")</f>
        <v/>
      </c>
    </row>
    <row r="7978" spans="1:18">
      <c r="A7978" t="s">
        <v>71</v>
      </c>
      <c r="B7978" s="1">
        <v>45576</v>
      </c>
      <c r="C7978" s="1" t="str">
        <f>"WEEK" &amp;" " &amp;  INT((DAY(Stock_Info[[#This Row],[Date]])+WEEKDAY(DATE(YEAR(Stock_Info[[#This Row],[Date]]),MONTH(Stock_Info[[#This Row],[Date]]),1))-1)/7)+1</f>
        <v>WEEK 2</v>
      </c>
      <c r="D7978" s="12">
        <v>797</v>
      </c>
      <c r="E7978" s="12">
        <v>802.5</v>
      </c>
      <c r="F7978" s="12">
        <v>793</v>
      </c>
      <c r="G7978" s="12">
        <v>800</v>
      </c>
      <c r="H7978" s="12">
        <v>798.62176770790973</v>
      </c>
      <c r="I7978">
        <v>381115</v>
      </c>
      <c r="J7978">
        <v>12060</v>
      </c>
      <c r="K7978" s="12">
        <v>304366735</v>
      </c>
      <c r="L7978">
        <v>57759</v>
      </c>
      <c r="M7978">
        <v>15.16</v>
      </c>
      <c r="N7978">
        <v>9.5</v>
      </c>
      <c r="O7978">
        <v>3</v>
      </c>
      <c r="P7978">
        <f xml:space="preserve"> IF(Stock_Info[[#This Row],[Close Price]] &gt; Stock_Info[[#This Row],[Open Price]], 1, 0)</f>
        <v>1</v>
      </c>
      <c r="Q7978" t="str">
        <f>IF(AND(Stock_Info[[#This Row],[% Deli. Qty to Traded Qty]]&gt;80,Stock_Info[[#This Row],[No. of Trades]]&lt;3000),"Unusual Day","")</f>
        <v/>
      </c>
      <c r="R7978" t="str">
        <f>IF(AND(Stock_Info[[#This Row],[Spread High-Low]] &lt; 10, Stock_Info[[#This Row],[% Deli. Qty to Traded Qty]] &gt; 90), "Good Day", "")</f>
        <v/>
      </c>
    </row>
    <row r="7979" spans="1:18">
      <c r="A7979" t="s">
        <v>71</v>
      </c>
      <c r="B7979" s="1">
        <v>45575</v>
      </c>
      <c r="C7979" s="1" t="str">
        <f>"WEEK" &amp;" " &amp;  INT((DAY(Stock_Info[[#This Row],[Date]])+WEEKDAY(DATE(YEAR(Stock_Info[[#This Row],[Date]]),MONTH(Stock_Info[[#This Row],[Date]]),1))-1)/7)+1</f>
        <v>WEEK 2</v>
      </c>
      <c r="D7979" s="12">
        <v>799.9</v>
      </c>
      <c r="E7979" s="12">
        <v>804.35</v>
      </c>
      <c r="F7979" s="12">
        <v>795.05</v>
      </c>
      <c r="G7979" s="12">
        <v>796.95</v>
      </c>
      <c r="H7979" s="12">
        <v>799.43219325957818</v>
      </c>
      <c r="I7979">
        <v>163966</v>
      </c>
      <c r="J7979">
        <v>5258</v>
      </c>
      <c r="K7979" s="12">
        <v>131079699</v>
      </c>
      <c r="L7979">
        <v>48641</v>
      </c>
      <c r="M7979">
        <v>29.67</v>
      </c>
      <c r="N7979">
        <v>9.3000000000000007</v>
      </c>
      <c r="O7979">
        <v>-2.95</v>
      </c>
      <c r="P7979">
        <f xml:space="preserve"> IF(Stock_Info[[#This Row],[Close Price]] &gt; Stock_Info[[#This Row],[Open Price]], 1, 0)</f>
        <v>0</v>
      </c>
      <c r="Q7979" t="str">
        <f>IF(AND(Stock_Info[[#This Row],[% Deli. Qty to Traded Qty]]&gt;80,Stock_Info[[#This Row],[No. of Trades]]&lt;3000),"Unusual Day","")</f>
        <v/>
      </c>
      <c r="R7979" t="str">
        <f>IF(AND(Stock_Info[[#This Row],[Spread High-Low]] &lt; 10, Stock_Info[[#This Row],[% Deli. Qty to Traded Qty]] &gt; 90), "Good Day", "")</f>
        <v/>
      </c>
    </row>
    <row r="7980" spans="1:18">
      <c r="A7980" t="s">
        <v>71</v>
      </c>
      <c r="B7980" s="1">
        <v>45574</v>
      </c>
      <c r="C7980" s="1" t="str">
        <f>"WEEK" &amp;" " &amp;  INT((DAY(Stock_Info[[#This Row],[Date]])+WEEKDAY(DATE(YEAR(Stock_Info[[#This Row],[Date]]),MONTH(Stock_Info[[#This Row],[Date]]),1))-1)/7)+1</f>
        <v>WEEK 2</v>
      </c>
      <c r="D7980" s="12">
        <v>787.95</v>
      </c>
      <c r="E7980" s="12">
        <v>805</v>
      </c>
      <c r="F7980" s="12">
        <v>782.55</v>
      </c>
      <c r="G7980" s="12">
        <v>797</v>
      </c>
      <c r="H7980" s="12">
        <v>796.78975825357054</v>
      </c>
      <c r="I7980">
        <v>807499</v>
      </c>
      <c r="J7980">
        <v>17204</v>
      </c>
      <c r="K7980" s="12">
        <v>643406933</v>
      </c>
      <c r="L7980">
        <v>228898</v>
      </c>
      <c r="M7980">
        <v>28.35</v>
      </c>
      <c r="N7980">
        <v>22.45</v>
      </c>
      <c r="O7980">
        <v>9.0500000000000007</v>
      </c>
      <c r="P7980">
        <f xml:space="preserve"> IF(Stock_Info[[#This Row],[Close Price]] &gt; Stock_Info[[#This Row],[Open Price]], 1, 0)</f>
        <v>1</v>
      </c>
      <c r="Q7980" t="str">
        <f>IF(AND(Stock_Info[[#This Row],[% Deli. Qty to Traded Qty]]&gt;80,Stock_Info[[#This Row],[No. of Trades]]&lt;3000),"Unusual Day","")</f>
        <v/>
      </c>
      <c r="R7980" t="str">
        <f>IF(AND(Stock_Info[[#This Row],[Spread High-Low]] &lt; 10, Stock_Info[[#This Row],[% Deli. Qty to Traded Qty]] &gt; 90), "Good Day", "")</f>
        <v/>
      </c>
    </row>
    <row r="7981" spans="1:18">
      <c r="A7981" t="s">
        <v>71</v>
      </c>
      <c r="B7981" s="1">
        <v>45573</v>
      </c>
      <c r="C7981" s="1" t="str">
        <f>"WEEK" &amp;" " &amp;  INT((DAY(Stock_Info[[#This Row],[Date]])+WEEKDAY(DATE(YEAR(Stock_Info[[#This Row],[Date]]),MONTH(Stock_Info[[#This Row],[Date]]),1))-1)/7)+1</f>
        <v>WEEK 2</v>
      </c>
      <c r="D7981" s="12">
        <v>771.1</v>
      </c>
      <c r="E7981" s="12">
        <v>784.5</v>
      </c>
      <c r="F7981" s="12">
        <v>771.1</v>
      </c>
      <c r="G7981" s="12">
        <v>782.05</v>
      </c>
      <c r="H7981" s="12">
        <v>779.43284353815068</v>
      </c>
      <c r="I7981">
        <v>295906</v>
      </c>
      <c r="J7981">
        <v>8537</v>
      </c>
      <c r="K7981" s="12">
        <v>230638855</v>
      </c>
      <c r="L7981">
        <v>130511</v>
      </c>
      <c r="M7981">
        <v>44.11</v>
      </c>
      <c r="N7981">
        <v>13.4</v>
      </c>
      <c r="O7981">
        <v>10.95</v>
      </c>
      <c r="P7981">
        <f xml:space="preserve"> IF(Stock_Info[[#This Row],[Close Price]] &gt; Stock_Info[[#This Row],[Open Price]], 1, 0)</f>
        <v>1</v>
      </c>
      <c r="Q7981" t="str">
        <f>IF(AND(Stock_Info[[#This Row],[% Deli. Qty to Traded Qty]]&gt;80,Stock_Info[[#This Row],[No. of Trades]]&lt;3000),"Unusual Day","")</f>
        <v/>
      </c>
      <c r="R7981" t="str">
        <f>IF(AND(Stock_Info[[#This Row],[Spread High-Low]] &lt; 10, Stock_Info[[#This Row],[% Deli. Qty to Traded Qty]] &gt; 90), "Good Day", "")</f>
        <v/>
      </c>
    </row>
    <row r="7982" spans="1:18">
      <c r="A7982" t="s">
        <v>71</v>
      </c>
      <c r="B7982" s="1">
        <v>45572</v>
      </c>
      <c r="C7982" s="1" t="str">
        <f>"WEEK" &amp;" " &amp;  INT((DAY(Stock_Info[[#This Row],[Date]])+WEEKDAY(DATE(YEAR(Stock_Info[[#This Row],[Date]]),MONTH(Stock_Info[[#This Row],[Date]]),1))-1)/7)+1</f>
        <v>WEEK 2</v>
      </c>
      <c r="D7982" s="12">
        <v>797.05</v>
      </c>
      <c r="E7982" s="12">
        <v>803.9</v>
      </c>
      <c r="F7982" s="12">
        <v>765.55</v>
      </c>
      <c r="G7982" s="12">
        <v>769.8</v>
      </c>
      <c r="H7982" s="12">
        <v>779.1876336610469</v>
      </c>
      <c r="I7982">
        <v>1587972</v>
      </c>
      <c r="J7982">
        <v>26697</v>
      </c>
      <c r="K7982" s="12">
        <v>1237328145</v>
      </c>
      <c r="L7982">
        <v>269710</v>
      </c>
      <c r="M7982">
        <v>16.98</v>
      </c>
      <c r="N7982">
        <v>38.35</v>
      </c>
      <c r="O7982">
        <v>-27.25</v>
      </c>
      <c r="P7982">
        <f xml:space="preserve"> IF(Stock_Info[[#This Row],[Close Price]] &gt; Stock_Info[[#This Row],[Open Price]], 1, 0)</f>
        <v>0</v>
      </c>
      <c r="Q7982" t="str">
        <f>IF(AND(Stock_Info[[#This Row],[% Deli. Qty to Traded Qty]]&gt;80,Stock_Info[[#This Row],[No. of Trades]]&lt;3000),"Unusual Day","")</f>
        <v/>
      </c>
      <c r="R7982" t="str">
        <f>IF(AND(Stock_Info[[#This Row],[Spread High-Low]] &lt; 10, Stock_Info[[#This Row],[% Deli. Qty to Traded Qty]] &gt; 90), "Good Day", "")</f>
        <v/>
      </c>
    </row>
    <row r="7983" spans="1:18">
      <c r="A7983" t="s">
        <v>71</v>
      </c>
      <c r="B7983" s="1">
        <v>45569</v>
      </c>
      <c r="C7983" s="1" t="str">
        <f>"WEEK" &amp;" " &amp;  INT((DAY(Stock_Info[[#This Row],[Date]])+WEEKDAY(DATE(YEAR(Stock_Info[[#This Row],[Date]]),MONTH(Stock_Info[[#This Row],[Date]]),1))-1)/7)+1</f>
        <v>WEEK 1</v>
      </c>
      <c r="D7983" s="12">
        <v>790.3</v>
      </c>
      <c r="E7983" s="12">
        <v>809.65</v>
      </c>
      <c r="F7983" s="12">
        <v>785.2</v>
      </c>
      <c r="G7983" s="12">
        <v>796.6</v>
      </c>
      <c r="H7983" s="12">
        <v>799.58440039404502</v>
      </c>
      <c r="I7983">
        <v>1154183</v>
      </c>
      <c r="J7983">
        <v>30816</v>
      </c>
      <c r="K7983" s="12">
        <v>922866722</v>
      </c>
      <c r="L7983">
        <v>395881</v>
      </c>
      <c r="M7983">
        <v>34.299999999999997</v>
      </c>
      <c r="N7983">
        <v>24.45</v>
      </c>
      <c r="O7983">
        <v>6.3</v>
      </c>
      <c r="P7983">
        <f xml:space="preserve"> IF(Stock_Info[[#This Row],[Close Price]] &gt; Stock_Info[[#This Row],[Open Price]], 1, 0)</f>
        <v>1</v>
      </c>
      <c r="Q7983" t="str">
        <f>IF(AND(Stock_Info[[#This Row],[% Deli. Qty to Traded Qty]]&gt;80,Stock_Info[[#This Row],[No. of Trades]]&lt;3000),"Unusual Day","")</f>
        <v/>
      </c>
      <c r="R7983" t="str">
        <f>IF(AND(Stock_Info[[#This Row],[Spread High-Low]] &lt; 10, Stock_Info[[#This Row],[% Deli. Qty to Traded Qty]] &gt; 90), "Good Day", "")</f>
        <v/>
      </c>
    </row>
    <row r="7984" spans="1:18">
      <c r="A7984" t="s">
        <v>71</v>
      </c>
      <c r="B7984" s="1">
        <v>45568</v>
      </c>
      <c r="C7984" s="1" t="str">
        <f>"WEEK" &amp;" " &amp;  INT((DAY(Stock_Info[[#This Row],[Date]])+WEEKDAY(DATE(YEAR(Stock_Info[[#This Row],[Date]]),MONTH(Stock_Info[[#This Row],[Date]]),1))-1)/7)+1</f>
        <v>WEEK 1</v>
      </c>
      <c r="D7984" s="12">
        <v>787.4</v>
      </c>
      <c r="E7984" s="12">
        <v>803.95</v>
      </c>
      <c r="F7984" s="12">
        <v>784.35</v>
      </c>
      <c r="G7984" s="12">
        <v>794.35</v>
      </c>
      <c r="H7984" s="12">
        <v>795.45726199291767</v>
      </c>
      <c r="I7984">
        <v>768391</v>
      </c>
      <c r="J7984">
        <v>30108</v>
      </c>
      <c r="K7984" s="12">
        <v>611222201</v>
      </c>
      <c r="L7984">
        <v>380838</v>
      </c>
      <c r="M7984">
        <v>49.56</v>
      </c>
      <c r="N7984">
        <v>19.600000000000001</v>
      </c>
      <c r="O7984">
        <v>6.95</v>
      </c>
      <c r="P7984">
        <f xml:space="preserve"> IF(Stock_Info[[#This Row],[Close Price]] &gt; Stock_Info[[#This Row],[Open Price]], 1, 0)</f>
        <v>1</v>
      </c>
      <c r="Q7984" t="str">
        <f>IF(AND(Stock_Info[[#This Row],[% Deli. Qty to Traded Qty]]&gt;80,Stock_Info[[#This Row],[No. of Trades]]&lt;3000),"Unusual Day","")</f>
        <v/>
      </c>
      <c r="R7984" t="str">
        <f>IF(AND(Stock_Info[[#This Row],[Spread High-Low]] &lt; 10, Stock_Info[[#This Row],[% Deli. Qty to Traded Qty]] &gt; 90), "Good Day", "")</f>
        <v/>
      </c>
    </row>
    <row r="7985" spans="1:18">
      <c r="A7985" t="s">
        <v>71</v>
      </c>
      <c r="B7985" s="1">
        <v>45566</v>
      </c>
      <c r="C7985" s="1" t="str">
        <f>"WEEK" &amp;" " &amp;  INT((DAY(Stock_Info[[#This Row],[Date]])+WEEKDAY(DATE(YEAR(Stock_Info[[#This Row],[Date]]),MONTH(Stock_Info[[#This Row],[Date]]),1))-1)/7)+1</f>
        <v>WEEK 1</v>
      </c>
      <c r="D7985" s="12">
        <v>788.95</v>
      </c>
      <c r="E7985" s="12">
        <v>799.75</v>
      </c>
      <c r="F7985" s="12">
        <v>788.25</v>
      </c>
      <c r="G7985" s="12">
        <v>797</v>
      </c>
      <c r="H7985" s="12">
        <v>795.64762619414353</v>
      </c>
      <c r="I7985">
        <v>227883</v>
      </c>
      <c r="J7985">
        <v>7688</v>
      </c>
      <c r="K7985" s="12">
        <v>181314568</v>
      </c>
      <c r="L7985">
        <v>63342</v>
      </c>
      <c r="M7985">
        <v>27.8</v>
      </c>
      <c r="N7985">
        <v>11.5</v>
      </c>
      <c r="O7985">
        <v>8.0500000000000007</v>
      </c>
      <c r="P7985">
        <f xml:space="preserve"> IF(Stock_Info[[#This Row],[Close Price]] &gt; Stock_Info[[#This Row],[Open Price]], 1, 0)</f>
        <v>1</v>
      </c>
      <c r="Q7985" t="str">
        <f>IF(AND(Stock_Info[[#This Row],[% Deli. Qty to Traded Qty]]&gt;80,Stock_Info[[#This Row],[No. of Trades]]&lt;3000),"Unusual Day","")</f>
        <v/>
      </c>
      <c r="R7985" t="str">
        <f>IF(AND(Stock_Info[[#This Row],[Spread High-Low]] &lt; 10, Stock_Info[[#This Row],[% Deli. Qty to Traded Qty]] &gt; 90), "Good Day", "")</f>
        <v/>
      </c>
    </row>
    <row r="7986" spans="1:18">
      <c r="A7986" t="s">
        <v>71</v>
      </c>
      <c r="B7986" s="1">
        <v>45565</v>
      </c>
      <c r="C7986" s="1" t="str">
        <f>"WEEK" &amp;" " &amp;  INT((DAY(Stock_Info[[#This Row],[Date]])+WEEKDAY(DATE(YEAR(Stock_Info[[#This Row],[Date]]),MONTH(Stock_Info[[#This Row],[Date]]),1))-1)/7)+1</f>
        <v>WEEK 5</v>
      </c>
      <c r="D7986" s="12">
        <v>801.15</v>
      </c>
      <c r="E7986" s="12">
        <v>802.5</v>
      </c>
      <c r="F7986" s="12">
        <v>786.15</v>
      </c>
      <c r="G7986" s="12">
        <v>787.6</v>
      </c>
      <c r="H7986" s="12">
        <v>791.15744383101094</v>
      </c>
      <c r="I7986">
        <v>1054719</v>
      </c>
      <c r="J7986">
        <v>32752</v>
      </c>
      <c r="K7986" s="12">
        <v>834448788</v>
      </c>
      <c r="L7986">
        <v>440536</v>
      </c>
      <c r="M7986">
        <v>41.77</v>
      </c>
      <c r="N7986">
        <v>16.350000000000001</v>
      </c>
      <c r="O7986">
        <v>-13.55</v>
      </c>
      <c r="P7986">
        <f xml:space="preserve"> IF(Stock_Info[[#This Row],[Close Price]] &gt; Stock_Info[[#This Row],[Open Price]], 1, 0)</f>
        <v>0</v>
      </c>
      <c r="Q7986" t="str">
        <f>IF(AND(Stock_Info[[#This Row],[% Deli. Qty to Traded Qty]]&gt;80,Stock_Info[[#This Row],[No. of Trades]]&lt;3000),"Unusual Day","")</f>
        <v/>
      </c>
      <c r="R7986" t="str">
        <f>IF(AND(Stock_Info[[#This Row],[Spread High-Low]] &lt; 10, Stock_Info[[#This Row],[% Deli. Qty to Traded Qty]] &gt; 90), "Good Day", "")</f>
        <v/>
      </c>
    </row>
    <row r="7987" spans="1:18">
      <c r="A7987" t="s">
        <v>71</v>
      </c>
      <c r="B7987" s="1">
        <v>45562</v>
      </c>
      <c r="C7987" s="1" t="str">
        <f>"WEEK" &amp;" " &amp;  INT((DAY(Stock_Info[[#This Row],[Date]])+WEEKDAY(DATE(YEAR(Stock_Info[[#This Row],[Date]]),MONTH(Stock_Info[[#This Row],[Date]]),1))-1)/7)+1</f>
        <v>WEEK 4</v>
      </c>
      <c r="D7987" s="12">
        <v>802</v>
      </c>
      <c r="E7987" s="12">
        <v>807.85</v>
      </c>
      <c r="F7987" s="12">
        <v>798.4</v>
      </c>
      <c r="G7987" s="12">
        <v>802.65</v>
      </c>
      <c r="H7987" s="12">
        <v>803.09350189935299</v>
      </c>
      <c r="I7987">
        <v>669965</v>
      </c>
      <c r="J7987">
        <v>16602</v>
      </c>
      <c r="K7987" s="12">
        <v>538044538</v>
      </c>
      <c r="L7987">
        <v>295139</v>
      </c>
      <c r="M7987">
        <v>44.05</v>
      </c>
      <c r="N7987">
        <v>9.4499999999999993</v>
      </c>
      <c r="O7987">
        <v>0.65</v>
      </c>
      <c r="P7987">
        <f xml:space="preserve"> IF(Stock_Info[[#This Row],[Close Price]] &gt; Stock_Info[[#This Row],[Open Price]], 1, 0)</f>
        <v>1</v>
      </c>
      <c r="Q7987" t="str">
        <f>IF(AND(Stock_Info[[#This Row],[% Deli. Qty to Traded Qty]]&gt;80,Stock_Info[[#This Row],[No. of Trades]]&lt;3000),"Unusual Day","")</f>
        <v/>
      </c>
      <c r="R7987" t="str">
        <f>IF(AND(Stock_Info[[#This Row],[Spread High-Low]] &lt; 10, Stock_Info[[#This Row],[% Deli. Qty to Traded Qty]] &gt; 90), "Good Day", "")</f>
        <v/>
      </c>
    </row>
    <row r="7988" spans="1:18">
      <c r="A7988" t="s">
        <v>71</v>
      </c>
      <c r="B7988" s="1">
        <v>45561</v>
      </c>
      <c r="C7988" s="1" t="str">
        <f>"WEEK" &amp;" " &amp;  INT((DAY(Stock_Info[[#This Row],[Date]])+WEEKDAY(DATE(YEAR(Stock_Info[[#This Row],[Date]]),MONTH(Stock_Info[[#This Row],[Date]]),1))-1)/7)+1</f>
        <v>WEEK 4</v>
      </c>
      <c r="D7988" s="12">
        <v>795.15</v>
      </c>
      <c r="E7988" s="12">
        <v>803</v>
      </c>
      <c r="F7988" s="12">
        <v>791.55</v>
      </c>
      <c r="G7988" s="12">
        <v>801.9</v>
      </c>
      <c r="H7988" s="12">
        <v>796.85052793029615</v>
      </c>
      <c r="I7988">
        <v>432917</v>
      </c>
      <c r="J7988">
        <v>15691</v>
      </c>
      <c r="K7988" s="12">
        <v>344970140</v>
      </c>
      <c r="L7988">
        <v>159961</v>
      </c>
      <c r="M7988">
        <v>36.950000000000003</v>
      </c>
      <c r="N7988">
        <v>11.45</v>
      </c>
      <c r="O7988">
        <v>6.75</v>
      </c>
      <c r="P7988">
        <f xml:space="preserve"> IF(Stock_Info[[#This Row],[Close Price]] &gt; Stock_Info[[#This Row],[Open Price]], 1, 0)</f>
        <v>1</v>
      </c>
      <c r="Q7988" t="str">
        <f>IF(AND(Stock_Info[[#This Row],[% Deli. Qty to Traded Qty]]&gt;80,Stock_Info[[#This Row],[No. of Trades]]&lt;3000),"Unusual Day","")</f>
        <v/>
      </c>
      <c r="R7988" t="str">
        <f>IF(AND(Stock_Info[[#This Row],[Spread High-Low]] &lt; 10, Stock_Info[[#This Row],[% Deli. Qty to Traded Qty]] &gt; 90), "Good Day", "")</f>
        <v/>
      </c>
    </row>
    <row r="7989" spans="1:18">
      <c r="A7989" t="s">
        <v>71</v>
      </c>
      <c r="B7989" s="1">
        <v>45560</v>
      </c>
      <c r="C7989" s="1" t="str">
        <f>"WEEK" &amp;" " &amp;  INT((DAY(Stock_Info[[#This Row],[Date]])+WEEKDAY(DATE(YEAR(Stock_Info[[#This Row],[Date]]),MONTH(Stock_Info[[#This Row],[Date]]),1))-1)/7)+1</f>
        <v>WEEK 4</v>
      </c>
      <c r="D7989" s="12">
        <v>798.25</v>
      </c>
      <c r="E7989" s="12">
        <v>798.25</v>
      </c>
      <c r="F7989" s="12">
        <v>788.65</v>
      </c>
      <c r="G7989" s="12">
        <v>792.95</v>
      </c>
      <c r="H7989" s="12">
        <v>792.75424515622285</v>
      </c>
      <c r="I7989">
        <v>524539</v>
      </c>
      <c r="J7989">
        <v>20595</v>
      </c>
      <c r="K7989" s="12">
        <v>415830519</v>
      </c>
      <c r="L7989">
        <v>269321</v>
      </c>
      <c r="M7989">
        <v>51.34</v>
      </c>
      <c r="N7989">
        <v>9.6</v>
      </c>
      <c r="O7989">
        <v>-5.3</v>
      </c>
      <c r="P7989">
        <f xml:space="preserve"> IF(Stock_Info[[#This Row],[Close Price]] &gt; Stock_Info[[#This Row],[Open Price]], 1, 0)</f>
        <v>0</v>
      </c>
      <c r="Q7989" t="str">
        <f>IF(AND(Stock_Info[[#This Row],[% Deli. Qty to Traded Qty]]&gt;80,Stock_Info[[#This Row],[No. of Trades]]&lt;3000),"Unusual Day","")</f>
        <v/>
      </c>
      <c r="R7989" t="str">
        <f>IF(AND(Stock_Info[[#This Row],[Spread High-Low]] &lt; 10, Stock_Info[[#This Row],[% Deli. Qty to Traded Qty]] &gt; 90), "Good Day", "")</f>
        <v/>
      </c>
    </row>
    <row r="7990" spans="1:18">
      <c r="A7990" t="s">
        <v>71</v>
      </c>
      <c r="B7990" s="1">
        <v>45559</v>
      </c>
      <c r="C7990" s="1" t="str">
        <f>"WEEK" &amp;" " &amp;  INT((DAY(Stock_Info[[#This Row],[Date]])+WEEKDAY(DATE(YEAR(Stock_Info[[#This Row],[Date]]),MONTH(Stock_Info[[#This Row],[Date]]),1))-1)/7)+1</f>
        <v>WEEK 4</v>
      </c>
      <c r="D7990" s="12">
        <v>800</v>
      </c>
      <c r="E7990" s="12">
        <v>804.1</v>
      </c>
      <c r="F7990" s="12">
        <v>796.65</v>
      </c>
      <c r="G7990" s="12">
        <v>798.35</v>
      </c>
      <c r="H7990" s="12">
        <v>801.81354846252782</v>
      </c>
      <c r="I7990">
        <v>427650</v>
      </c>
      <c r="J7990">
        <v>15794</v>
      </c>
      <c r="K7990" s="12">
        <v>342895564</v>
      </c>
      <c r="L7990">
        <v>214945</v>
      </c>
      <c r="M7990">
        <v>50.26</v>
      </c>
      <c r="N7990">
        <v>7.45</v>
      </c>
      <c r="O7990">
        <v>-1.65</v>
      </c>
      <c r="P7990">
        <f xml:space="preserve"> IF(Stock_Info[[#This Row],[Close Price]] &gt; Stock_Info[[#This Row],[Open Price]], 1, 0)</f>
        <v>0</v>
      </c>
      <c r="Q7990" t="str">
        <f>IF(AND(Stock_Info[[#This Row],[% Deli. Qty to Traded Qty]]&gt;80,Stock_Info[[#This Row],[No. of Trades]]&lt;3000),"Unusual Day","")</f>
        <v/>
      </c>
      <c r="R7990" t="str">
        <f>IF(AND(Stock_Info[[#This Row],[Spread High-Low]] &lt; 10, Stock_Info[[#This Row],[% Deli. Qty to Traded Qty]] &gt; 90), "Good Day", "")</f>
        <v/>
      </c>
    </row>
    <row r="7991" spans="1:18">
      <c r="A7991" t="s">
        <v>71</v>
      </c>
      <c r="B7991" s="1">
        <v>45558</v>
      </c>
      <c r="C7991" s="1" t="str">
        <f>"WEEK" &amp;" " &amp;  INT((DAY(Stock_Info[[#This Row],[Date]])+WEEKDAY(DATE(YEAR(Stock_Info[[#This Row],[Date]]),MONTH(Stock_Info[[#This Row],[Date]]),1))-1)/7)+1</f>
        <v>WEEK 4</v>
      </c>
      <c r="D7991" s="12">
        <v>785.05</v>
      </c>
      <c r="E7991" s="12">
        <v>804.9</v>
      </c>
      <c r="F7991" s="12">
        <v>785</v>
      </c>
      <c r="G7991" s="12">
        <v>801.8</v>
      </c>
      <c r="H7991" s="12">
        <v>799.85178121049239</v>
      </c>
      <c r="I7991">
        <v>1415077</v>
      </c>
      <c r="J7991">
        <v>32224</v>
      </c>
      <c r="K7991" s="12">
        <v>1131851859</v>
      </c>
      <c r="L7991">
        <v>714835</v>
      </c>
      <c r="M7991">
        <v>50.52</v>
      </c>
      <c r="N7991">
        <v>19.899999999999999</v>
      </c>
      <c r="O7991">
        <v>16.75</v>
      </c>
      <c r="P7991">
        <f xml:space="preserve"> IF(Stock_Info[[#This Row],[Close Price]] &gt; Stock_Info[[#This Row],[Open Price]], 1, 0)</f>
        <v>1</v>
      </c>
      <c r="Q7991" t="str">
        <f>IF(AND(Stock_Info[[#This Row],[% Deli. Qty to Traded Qty]]&gt;80,Stock_Info[[#This Row],[No. of Trades]]&lt;3000),"Unusual Day","")</f>
        <v/>
      </c>
      <c r="R7991" t="str">
        <f>IF(AND(Stock_Info[[#This Row],[Spread High-Low]] &lt; 10, Stock_Info[[#This Row],[% Deli. Qty to Traded Qty]] &gt; 90), "Good Day", "")</f>
        <v/>
      </c>
    </row>
    <row r="7992" spans="1:18">
      <c r="A7992" t="s">
        <v>71</v>
      </c>
      <c r="B7992" s="1">
        <v>45555</v>
      </c>
      <c r="C7992" s="1" t="str">
        <f>"WEEK" &amp;" " &amp;  INT((DAY(Stock_Info[[#This Row],[Date]])+WEEKDAY(DATE(YEAR(Stock_Info[[#This Row],[Date]]),MONTH(Stock_Info[[#This Row],[Date]]),1))-1)/7)+1</f>
        <v>WEEK 3</v>
      </c>
      <c r="D7992" s="12">
        <v>794.05</v>
      </c>
      <c r="E7992" s="12">
        <v>794.4</v>
      </c>
      <c r="F7992" s="12">
        <v>779.5</v>
      </c>
      <c r="G7992" s="12">
        <v>781.9</v>
      </c>
      <c r="H7992" s="12">
        <v>785.56463765807723</v>
      </c>
      <c r="I7992">
        <v>1481791</v>
      </c>
      <c r="J7992">
        <v>38497</v>
      </c>
      <c r="K7992" s="12">
        <v>1164042610</v>
      </c>
      <c r="L7992">
        <v>327542</v>
      </c>
      <c r="M7992">
        <v>22.1</v>
      </c>
      <c r="N7992">
        <v>14.9</v>
      </c>
      <c r="O7992">
        <v>-12.15</v>
      </c>
      <c r="P7992">
        <f xml:space="preserve"> IF(Stock_Info[[#This Row],[Close Price]] &gt; Stock_Info[[#This Row],[Open Price]], 1, 0)</f>
        <v>0</v>
      </c>
      <c r="Q7992" t="str">
        <f>IF(AND(Stock_Info[[#This Row],[% Deli. Qty to Traded Qty]]&gt;80,Stock_Info[[#This Row],[No. of Trades]]&lt;3000),"Unusual Day","")</f>
        <v/>
      </c>
      <c r="R7992" t="str">
        <f>IF(AND(Stock_Info[[#This Row],[Spread High-Low]] &lt; 10, Stock_Info[[#This Row],[% Deli. Qty to Traded Qty]] &gt; 90), "Good Day", "")</f>
        <v/>
      </c>
    </row>
    <row r="7993" spans="1:18">
      <c r="A7993" t="s">
        <v>71</v>
      </c>
      <c r="B7993" s="1">
        <v>45554</v>
      </c>
      <c r="C7993" s="1" t="str">
        <f>"WEEK" &amp;" " &amp;  INT((DAY(Stock_Info[[#This Row],[Date]])+WEEKDAY(DATE(YEAR(Stock_Info[[#This Row],[Date]]),MONTH(Stock_Info[[#This Row],[Date]]),1))-1)/7)+1</f>
        <v>WEEK 3</v>
      </c>
      <c r="D7993" s="12">
        <v>794.15</v>
      </c>
      <c r="E7993" s="12">
        <v>801.25</v>
      </c>
      <c r="F7993" s="12">
        <v>784.1</v>
      </c>
      <c r="G7993" s="12">
        <v>790.35</v>
      </c>
      <c r="H7993" s="12">
        <v>792.87038856321396</v>
      </c>
      <c r="I7993">
        <v>402071</v>
      </c>
      <c r="J7993">
        <v>8950</v>
      </c>
      <c r="K7993" s="12">
        <v>318790190</v>
      </c>
      <c r="L7993">
        <v>127876</v>
      </c>
      <c r="M7993">
        <v>31.8</v>
      </c>
      <c r="N7993">
        <v>17.149999999999999</v>
      </c>
      <c r="O7993">
        <v>-3.8</v>
      </c>
      <c r="P7993">
        <f xml:space="preserve"> IF(Stock_Info[[#This Row],[Close Price]] &gt; Stock_Info[[#This Row],[Open Price]], 1, 0)</f>
        <v>0</v>
      </c>
      <c r="Q7993" t="str">
        <f>IF(AND(Stock_Info[[#This Row],[% Deli. Qty to Traded Qty]]&gt;80,Stock_Info[[#This Row],[No. of Trades]]&lt;3000),"Unusual Day","")</f>
        <v/>
      </c>
      <c r="R7993" t="str">
        <f>IF(AND(Stock_Info[[#This Row],[Spread High-Low]] &lt; 10, Stock_Info[[#This Row],[% Deli. Qty to Traded Qty]] &gt; 90), "Good Day", "")</f>
        <v/>
      </c>
    </row>
    <row r="7994" spans="1:18">
      <c r="A7994" t="s">
        <v>71</v>
      </c>
      <c r="B7994" s="1">
        <v>45553</v>
      </c>
      <c r="C7994" s="1" t="str">
        <f>"WEEK" &amp;" " &amp;  INT((DAY(Stock_Info[[#This Row],[Date]])+WEEKDAY(DATE(YEAR(Stock_Info[[#This Row],[Date]]),MONTH(Stock_Info[[#This Row],[Date]]),1))-1)/7)+1</f>
        <v>WEEK 3</v>
      </c>
      <c r="D7994" s="12">
        <v>783.55</v>
      </c>
      <c r="E7994" s="12">
        <v>794.5</v>
      </c>
      <c r="F7994" s="12">
        <v>781.3</v>
      </c>
      <c r="G7994" s="12">
        <v>792.35</v>
      </c>
      <c r="H7994" s="12">
        <v>791.06784996257875</v>
      </c>
      <c r="I7994">
        <v>681430</v>
      </c>
      <c r="J7994">
        <v>29384</v>
      </c>
      <c r="K7994" s="12">
        <v>539057365</v>
      </c>
      <c r="L7994">
        <v>369540</v>
      </c>
      <c r="M7994">
        <v>54.23</v>
      </c>
      <c r="N7994">
        <v>13.2</v>
      </c>
      <c r="O7994">
        <v>8.8000000000000007</v>
      </c>
      <c r="P7994">
        <f xml:space="preserve"> IF(Stock_Info[[#This Row],[Close Price]] &gt; Stock_Info[[#This Row],[Open Price]], 1, 0)</f>
        <v>1</v>
      </c>
      <c r="Q7994" t="str">
        <f>IF(AND(Stock_Info[[#This Row],[% Deli. Qty to Traded Qty]]&gt;80,Stock_Info[[#This Row],[No. of Trades]]&lt;3000),"Unusual Day","")</f>
        <v/>
      </c>
      <c r="R7994" t="str">
        <f>IF(AND(Stock_Info[[#This Row],[Spread High-Low]] &lt; 10, Stock_Info[[#This Row],[% Deli. Qty to Traded Qty]] &gt; 90), "Good Day", "")</f>
        <v/>
      </c>
    </row>
    <row r="7995" spans="1:18">
      <c r="A7995" t="s">
        <v>71</v>
      </c>
      <c r="B7995" s="1">
        <v>45552</v>
      </c>
      <c r="C7995" s="1" t="str">
        <f>"WEEK" &amp;" " &amp;  INT((DAY(Stock_Info[[#This Row],[Date]])+WEEKDAY(DATE(YEAR(Stock_Info[[#This Row],[Date]]),MONTH(Stock_Info[[#This Row],[Date]]),1))-1)/7)+1</f>
        <v>WEEK 3</v>
      </c>
      <c r="D7995" s="12">
        <v>786</v>
      </c>
      <c r="E7995" s="12">
        <v>787.5</v>
      </c>
      <c r="F7995" s="12">
        <v>780.65</v>
      </c>
      <c r="G7995" s="12">
        <v>783.05</v>
      </c>
      <c r="H7995" s="12">
        <v>784.43567567567572</v>
      </c>
      <c r="I7995">
        <v>240500</v>
      </c>
      <c r="J7995">
        <v>8268</v>
      </c>
      <c r="K7995" s="12">
        <v>188656780</v>
      </c>
      <c r="L7995">
        <v>135453</v>
      </c>
      <c r="M7995">
        <v>56.32</v>
      </c>
      <c r="N7995">
        <v>6.85</v>
      </c>
      <c r="O7995">
        <v>-2.95</v>
      </c>
      <c r="P7995">
        <f xml:space="preserve"> IF(Stock_Info[[#This Row],[Close Price]] &gt; Stock_Info[[#This Row],[Open Price]], 1, 0)</f>
        <v>0</v>
      </c>
      <c r="Q7995" t="str">
        <f>IF(AND(Stock_Info[[#This Row],[% Deli. Qty to Traded Qty]]&gt;80,Stock_Info[[#This Row],[No. of Trades]]&lt;3000),"Unusual Day","")</f>
        <v/>
      </c>
      <c r="R7995" t="str">
        <f>IF(AND(Stock_Info[[#This Row],[Spread High-Low]] &lt; 10, Stock_Info[[#This Row],[% Deli. Qty to Traded Qty]] &gt; 90), "Good Day", "")</f>
        <v/>
      </c>
    </row>
    <row r="7996" spans="1:18">
      <c r="A7996" t="s">
        <v>71</v>
      </c>
      <c r="B7996" s="1">
        <v>45551</v>
      </c>
      <c r="C7996" s="1" t="str">
        <f>"WEEK" &amp;" " &amp;  INT((DAY(Stock_Info[[#This Row],[Date]])+WEEKDAY(DATE(YEAR(Stock_Info[[#This Row],[Date]]),MONTH(Stock_Info[[#This Row],[Date]]),1))-1)/7)+1</f>
        <v>WEEK 3</v>
      </c>
      <c r="D7996" s="12">
        <v>793.45</v>
      </c>
      <c r="E7996" s="12">
        <v>795.3</v>
      </c>
      <c r="F7996" s="12">
        <v>784.1</v>
      </c>
      <c r="G7996" s="12">
        <v>785.45</v>
      </c>
      <c r="H7996" s="12">
        <v>787.58628130873137</v>
      </c>
      <c r="I7996">
        <v>624666</v>
      </c>
      <c r="J7996">
        <v>15859</v>
      </c>
      <c r="K7996" s="12">
        <v>491978372</v>
      </c>
      <c r="L7996">
        <v>163785</v>
      </c>
      <c r="M7996">
        <v>26.22</v>
      </c>
      <c r="N7996">
        <v>11.2</v>
      </c>
      <c r="O7996">
        <v>-8</v>
      </c>
      <c r="P7996">
        <f xml:space="preserve"> IF(Stock_Info[[#This Row],[Close Price]] &gt; Stock_Info[[#This Row],[Open Price]], 1, 0)</f>
        <v>0</v>
      </c>
      <c r="Q7996" t="str">
        <f>IF(AND(Stock_Info[[#This Row],[% Deli. Qty to Traded Qty]]&gt;80,Stock_Info[[#This Row],[No. of Trades]]&lt;3000),"Unusual Day","")</f>
        <v/>
      </c>
      <c r="R7996" t="str">
        <f>IF(AND(Stock_Info[[#This Row],[Spread High-Low]] &lt; 10, Stock_Info[[#This Row],[% Deli. Qty to Traded Qty]] &gt; 90), "Good Day", "")</f>
        <v/>
      </c>
    </row>
    <row r="7997" spans="1:18">
      <c r="A7997" t="s">
        <v>71</v>
      </c>
      <c r="B7997" s="1">
        <v>45548</v>
      </c>
      <c r="C7997" s="1" t="str">
        <f>"WEEK" &amp;" " &amp;  INT((DAY(Stock_Info[[#This Row],[Date]])+WEEKDAY(DATE(YEAR(Stock_Info[[#This Row],[Date]]),MONTH(Stock_Info[[#This Row],[Date]]),1))-1)/7)+1</f>
        <v>WEEK 2</v>
      </c>
      <c r="D7997" s="12">
        <v>790.85</v>
      </c>
      <c r="E7997" s="12">
        <v>795</v>
      </c>
      <c r="F7997" s="12">
        <v>784.85</v>
      </c>
      <c r="G7997" s="12">
        <v>790.55</v>
      </c>
      <c r="H7997" s="12">
        <v>790.40757485381494</v>
      </c>
      <c r="I7997">
        <v>1064575</v>
      </c>
      <c r="J7997">
        <v>31424</v>
      </c>
      <c r="K7997" s="12">
        <v>841448144</v>
      </c>
      <c r="L7997">
        <v>327541</v>
      </c>
      <c r="M7997">
        <v>30.77</v>
      </c>
      <c r="N7997">
        <v>10.15</v>
      </c>
      <c r="O7997">
        <v>-0.3</v>
      </c>
      <c r="P7997">
        <f xml:space="preserve"> IF(Stock_Info[[#This Row],[Close Price]] &gt; Stock_Info[[#This Row],[Open Price]], 1, 0)</f>
        <v>0</v>
      </c>
      <c r="Q7997" t="str">
        <f>IF(AND(Stock_Info[[#This Row],[% Deli. Qty to Traded Qty]]&gt;80,Stock_Info[[#This Row],[No. of Trades]]&lt;3000),"Unusual Day","")</f>
        <v/>
      </c>
      <c r="R7997" t="str">
        <f>IF(AND(Stock_Info[[#This Row],[Spread High-Low]] &lt; 10, Stock_Info[[#This Row],[% Deli. Qty to Traded Qty]] &gt; 90), "Good Day", "")</f>
        <v/>
      </c>
    </row>
    <row r="7998" spans="1:18">
      <c r="A7998" t="s">
        <v>71</v>
      </c>
      <c r="B7998" s="1">
        <v>45547</v>
      </c>
      <c r="C7998" s="1" t="str">
        <f>"WEEK" &amp;" " &amp;  INT((DAY(Stock_Info[[#This Row],[Date]])+WEEKDAY(DATE(YEAR(Stock_Info[[#This Row],[Date]]),MONTH(Stock_Info[[#This Row],[Date]]),1))-1)/7)+1</f>
        <v>WEEK 2</v>
      </c>
      <c r="D7998" s="12">
        <v>775</v>
      </c>
      <c r="E7998" s="12">
        <v>789.7</v>
      </c>
      <c r="F7998" s="12">
        <v>772.9</v>
      </c>
      <c r="G7998" s="12">
        <v>788.05</v>
      </c>
      <c r="H7998" s="12">
        <v>779.88271314930762</v>
      </c>
      <c r="I7998">
        <v>312891</v>
      </c>
      <c r="J7998">
        <v>11403</v>
      </c>
      <c r="K7998" s="12">
        <v>244018282</v>
      </c>
      <c r="L7998">
        <v>146043</v>
      </c>
      <c r="M7998">
        <v>46.68</v>
      </c>
      <c r="N7998">
        <v>16.8</v>
      </c>
      <c r="O7998">
        <v>13.05</v>
      </c>
      <c r="P7998">
        <f xml:space="preserve"> IF(Stock_Info[[#This Row],[Close Price]] &gt; Stock_Info[[#This Row],[Open Price]], 1, 0)</f>
        <v>1</v>
      </c>
      <c r="Q7998" t="str">
        <f>IF(AND(Stock_Info[[#This Row],[% Deli. Qty to Traded Qty]]&gt;80,Stock_Info[[#This Row],[No. of Trades]]&lt;3000),"Unusual Day","")</f>
        <v/>
      </c>
      <c r="R7998" t="str">
        <f>IF(AND(Stock_Info[[#This Row],[Spread High-Low]] &lt; 10, Stock_Info[[#This Row],[% Deli. Qty to Traded Qty]] &gt; 90), "Good Day", "")</f>
        <v/>
      </c>
    </row>
    <row r="7999" spans="1:18">
      <c r="A7999" t="s">
        <v>71</v>
      </c>
      <c r="B7999" s="1">
        <v>45546</v>
      </c>
      <c r="C7999" s="1" t="str">
        <f>"WEEK" &amp;" " &amp;  INT((DAY(Stock_Info[[#This Row],[Date]])+WEEKDAY(DATE(YEAR(Stock_Info[[#This Row],[Date]]),MONTH(Stock_Info[[#This Row],[Date]]),1))-1)/7)+1</f>
        <v>WEEK 2</v>
      </c>
      <c r="D7999" s="12">
        <v>781.65</v>
      </c>
      <c r="E7999" s="12">
        <v>788</v>
      </c>
      <c r="F7999" s="12">
        <v>765.65</v>
      </c>
      <c r="G7999" s="12">
        <v>768.3</v>
      </c>
      <c r="H7999" s="12">
        <v>777.87169125888795</v>
      </c>
      <c r="I7999">
        <v>521913</v>
      </c>
      <c r="J7999">
        <v>14727</v>
      </c>
      <c r="K7999" s="12">
        <v>405981348</v>
      </c>
      <c r="L7999">
        <v>270948</v>
      </c>
      <c r="M7999">
        <v>51.91</v>
      </c>
      <c r="N7999">
        <v>22.35</v>
      </c>
      <c r="O7999">
        <v>-13.35</v>
      </c>
      <c r="P7999">
        <f xml:space="preserve"> IF(Stock_Info[[#This Row],[Close Price]] &gt; Stock_Info[[#This Row],[Open Price]], 1, 0)</f>
        <v>0</v>
      </c>
      <c r="Q7999" t="str">
        <f>IF(AND(Stock_Info[[#This Row],[% Deli. Qty to Traded Qty]]&gt;80,Stock_Info[[#This Row],[No. of Trades]]&lt;3000),"Unusual Day","")</f>
        <v/>
      </c>
      <c r="R7999" t="str">
        <f>IF(AND(Stock_Info[[#This Row],[Spread High-Low]] &lt; 10, Stock_Info[[#This Row],[% Deli. Qty to Traded Qty]] &gt; 90), "Good Day", "")</f>
        <v/>
      </c>
    </row>
    <row r="8000" spans="1:18">
      <c r="A8000" t="s">
        <v>71</v>
      </c>
      <c r="B8000" s="1">
        <v>45545</v>
      </c>
      <c r="C8000" s="1" t="str">
        <f>"WEEK" &amp;" " &amp;  INT((DAY(Stock_Info[[#This Row],[Date]])+WEEKDAY(DATE(YEAR(Stock_Info[[#This Row],[Date]]),MONTH(Stock_Info[[#This Row],[Date]]),1))-1)/7)+1</f>
        <v>WEEK 2</v>
      </c>
      <c r="D8000" s="12">
        <v>788.65</v>
      </c>
      <c r="E8000" s="12">
        <v>788.95</v>
      </c>
      <c r="F8000" s="12">
        <v>777.65</v>
      </c>
      <c r="G8000" s="12">
        <v>782.6</v>
      </c>
      <c r="H8000" s="12">
        <v>782.11562205227688</v>
      </c>
      <c r="I8000">
        <v>582017</v>
      </c>
      <c r="J8000">
        <v>21161</v>
      </c>
      <c r="K8000" s="12">
        <v>455204588</v>
      </c>
      <c r="L8000">
        <v>243811</v>
      </c>
      <c r="M8000">
        <v>41.89</v>
      </c>
      <c r="N8000">
        <v>11.3</v>
      </c>
      <c r="O8000">
        <v>-6.05</v>
      </c>
      <c r="P8000">
        <f xml:space="preserve"> IF(Stock_Info[[#This Row],[Close Price]] &gt; Stock_Info[[#This Row],[Open Price]], 1, 0)</f>
        <v>0</v>
      </c>
      <c r="Q8000" t="str">
        <f>IF(AND(Stock_Info[[#This Row],[% Deli. Qty to Traded Qty]]&gt;80,Stock_Info[[#This Row],[No. of Trades]]&lt;3000),"Unusual Day","")</f>
        <v/>
      </c>
      <c r="R8000" t="str">
        <f>IF(AND(Stock_Info[[#This Row],[Spread High-Low]] &lt; 10, Stock_Info[[#This Row],[% Deli. Qty to Traded Qty]] &gt; 90), "Good Day", "")</f>
        <v/>
      </c>
    </row>
    <row r="8001" spans="1:18">
      <c r="A8001" t="s">
        <v>72</v>
      </c>
      <c r="B8001" s="1">
        <v>45910</v>
      </c>
      <c r="C8001" s="1" t="str">
        <f>"WEEK" &amp;" " &amp;  INT((DAY(Stock_Info[[#This Row],[Date]])+WEEKDAY(DATE(YEAR(Stock_Info[[#This Row],[Date]]),MONTH(Stock_Info[[#This Row],[Date]]),1))-1)/7)+1</f>
        <v>WEEK 2</v>
      </c>
      <c r="D8001" s="12">
        <v>428.95</v>
      </c>
      <c r="E8001" s="12">
        <v>433.95</v>
      </c>
      <c r="F8001" s="12">
        <v>427.7</v>
      </c>
      <c r="G8001" s="12">
        <v>432.65</v>
      </c>
      <c r="H8001" s="12">
        <v>430.76970726346286</v>
      </c>
      <c r="I8001">
        <v>10009</v>
      </c>
      <c r="J8001">
        <v>722</v>
      </c>
      <c r="K8001" s="12">
        <v>4311574</v>
      </c>
      <c r="L8001">
        <v>7516</v>
      </c>
      <c r="M8001">
        <v>75.09</v>
      </c>
      <c r="N8001">
        <v>6.25</v>
      </c>
      <c r="O8001">
        <v>3.7</v>
      </c>
      <c r="P8001">
        <f xml:space="preserve"> IF(Stock_Info[[#This Row],[Close Price]] &gt; Stock_Info[[#This Row],[Open Price]], 1, 0)</f>
        <v>1</v>
      </c>
      <c r="Q8001" t="str">
        <f>IF(AND(Stock_Info[[#This Row],[% Deli. Qty to Traded Qty]]&gt;80,Stock_Info[[#This Row],[No. of Trades]]&lt;3000),"Unusual Day","")</f>
        <v/>
      </c>
      <c r="R8001" t="str">
        <f>IF(AND(Stock_Info[[#This Row],[Spread High-Low]] &lt; 10, Stock_Info[[#This Row],[% Deli. Qty to Traded Qty]] &gt; 90), "Good Day", "")</f>
        <v/>
      </c>
    </row>
    <row r="8002" spans="1:18">
      <c r="A8002" t="s">
        <v>72</v>
      </c>
      <c r="B8002" s="1">
        <v>45909</v>
      </c>
      <c r="C8002" s="1" t="str">
        <f>"WEEK" &amp;" " &amp;  INT((DAY(Stock_Info[[#This Row],[Date]])+WEEKDAY(DATE(YEAR(Stock_Info[[#This Row],[Date]]),MONTH(Stock_Info[[#This Row],[Date]]),1))-1)/7)+1</f>
        <v>WEEK 2</v>
      </c>
      <c r="D8002" s="12">
        <v>421.1</v>
      </c>
      <c r="E8002" s="12">
        <v>429.85</v>
      </c>
      <c r="F8002" s="12">
        <v>421.1</v>
      </c>
      <c r="G8002" s="12">
        <v>426.65</v>
      </c>
      <c r="H8002" s="12">
        <v>424.89537800071656</v>
      </c>
      <c r="I8002">
        <v>5582</v>
      </c>
      <c r="J8002">
        <v>458</v>
      </c>
      <c r="K8002" s="12">
        <v>2371766</v>
      </c>
      <c r="L8002">
        <v>4159</v>
      </c>
      <c r="M8002">
        <v>74.510000000000005</v>
      </c>
      <c r="N8002">
        <v>8.75</v>
      </c>
      <c r="O8002">
        <v>5.55</v>
      </c>
      <c r="P8002">
        <f xml:space="preserve"> IF(Stock_Info[[#This Row],[Close Price]] &gt; Stock_Info[[#This Row],[Open Price]], 1, 0)</f>
        <v>1</v>
      </c>
      <c r="Q8002" t="str">
        <f>IF(AND(Stock_Info[[#This Row],[% Deli. Qty to Traded Qty]]&gt;80,Stock_Info[[#This Row],[No. of Trades]]&lt;3000),"Unusual Day","")</f>
        <v/>
      </c>
      <c r="R8002" t="str">
        <f>IF(AND(Stock_Info[[#This Row],[Spread High-Low]] &lt; 10, Stock_Info[[#This Row],[% Deli. Qty to Traded Qty]] &gt; 90), "Good Day", "")</f>
        <v/>
      </c>
    </row>
    <row r="8003" spans="1:18">
      <c r="A8003" t="s">
        <v>72</v>
      </c>
      <c r="B8003" s="1">
        <v>45908</v>
      </c>
      <c r="C8003" s="1" t="str">
        <f>"WEEK" &amp;" " &amp;  INT((DAY(Stock_Info[[#This Row],[Date]])+WEEKDAY(DATE(YEAR(Stock_Info[[#This Row],[Date]]),MONTH(Stock_Info[[#This Row],[Date]]),1))-1)/7)+1</f>
        <v>WEEK 2</v>
      </c>
      <c r="D8003" s="12">
        <v>423.05</v>
      </c>
      <c r="E8003" s="12">
        <v>425.9</v>
      </c>
      <c r="F8003" s="12">
        <v>420.85</v>
      </c>
      <c r="G8003" s="12">
        <v>423.65</v>
      </c>
      <c r="H8003" s="12">
        <v>423.57012516083751</v>
      </c>
      <c r="I8003">
        <v>8549</v>
      </c>
      <c r="J8003">
        <v>722</v>
      </c>
      <c r="K8003" s="12">
        <v>3621101</v>
      </c>
      <c r="L8003">
        <v>6475</v>
      </c>
      <c r="M8003">
        <v>75.739999999999995</v>
      </c>
      <c r="N8003">
        <v>5.05</v>
      </c>
      <c r="O8003">
        <v>0.6</v>
      </c>
      <c r="P8003">
        <f xml:space="preserve"> IF(Stock_Info[[#This Row],[Close Price]] &gt; Stock_Info[[#This Row],[Open Price]], 1, 0)</f>
        <v>1</v>
      </c>
      <c r="Q8003" t="str">
        <f>IF(AND(Stock_Info[[#This Row],[% Deli. Qty to Traded Qty]]&gt;80,Stock_Info[[#This Row],[No. of Trades]]&lt;3000),"Unusual Day","")</f>
        <v/>
      </c>
      <c r="R8003" t="str">
        <f>IF(AND(Stock_Info[[#This Row],[Spread High-Low]] &lt; 10, Stock_Info[[#This Row],[% Deli. Qty to Traded Qty]] &gt; 90), "Good Day", "")</f>
        <v/>
      </c>
    </row>
    <row r="8004" spans="1:18">
      <c r="A8004" t="s">
        <v>72</v>
      </c>
      <c r="B8004" s="1">
        <v>45905</v>
      </c>
      <c r="C8004" s="1" t="str">
        <f>"WEEK" &amp;" " &amp;  INT((DAY(Stock_Info[[#This Row],[Date]])+WEEKDAY(DATE(YEAR(Stock_Info[[#This Row],[Date]]),MONTH(Stock_Info[[#This Row],[Date]]),1))-1)/7)+1</f>
        <v>WEEK 1</v>
      </c>
      <c r="D8004" s="12">
        <v>429.6</v>
      </c>
      <c r="E8004" s="12">
        <v>429.6</v>
      </c>
      <c r="F8004" s="12">
        <v>418.65</v>
      </c>
      <c r="G8004" s="12">
        <v>423.95</v>
      </c>
      <c r="H8004" s="12">
        <v>423.67575674938644</v>
      </c>
      <c r="I8004">
        <v>7334</v>
      </c>
      <c r="J8004">
        <v>859</v>
      </c>
      <c r="K8004" s="12">
        <v>3107238</v>
      </c>
      <c r="L8004">
        <v>4817</v>
      </c>
      <c r="M8004">
        <v>65.680000000000007</v>
      </c>
      <c r="N8004">
        <v>10.95</v>
      </c>
      <c r="O8004">
        <v>-5.65</v>
      </c>
      <c r="P8004">
        <f xml:space="preserve"> IF(Stock_Info[[#This Row],[Close Price]] &gt; Stock_Info[[#This Row],[Open Price]], 1, 0)</f>
        <v>0</v>
      </c>
      <c r="Q8004" t="str">
        <f>IF(AND(Stock_Info[[#This Row],[% Deli. Qty to Traded Qty]]&gt;80,Stock_Info[[#This Row],[No. of Trades]]&lt;3000),"Unusual Day","")</f>
        <v/>
      </c>
      <c r="R8004" t="str">
        <f>IF(AND(Stock_Info[[#This Row],[Spread High-Low]] &lt; 10, Stock_Info[[#This Row],[% Deli. Qty to Traded Qty]] &gt; 90), "Good Day", "")</f>
        <v/>
      </c>
    </row>
    <row r="8005" spans="1:18">
      <c r="A8005" t="s">
        <v>72</v>
      </c>
      <c r="B8005" s="1">
        <v>45904</v>
      </c>
      <c r="C8005" s="1" t="str">
        <f>"WEEK" &amp;" " &amp;  INT((DAY(Stock_Info[[#This Row],[Date]])+WEEKDAY(DATE(YEAR(Stock_Info[[#This Row],[Date]]),MONTH(Stock_Info[[#This Row],[Date]]),1))-1)/7)+1</f>
        <v>WEEK 1</v>
      </c>
      <c r="D8005" s="12">
        <v>429</v>
      </c>
      <c r="E8005" s="12">
        <v>429</v>
      </c>
      <c r="F8005" s="12">
        <v>425</v>
      </c>
      <c r="G8005" s="12">
        <v>425.5</v>
      </c>
      <c r="H8005" s="12">
        <v>426.60102156640181</v>
      </c>
      <c r="I8005">
        <v>3524</v>
      </c>
      <c r="J8005">
        <v>524</v>
      </c>
      <c r="K8005" s="12">
        <v>1503342</v>
      </c>
      <c r="L8005">
        <v>2179</v>
      </c>
      <c r="M8005">
        <v>61.83</v>
      </c>
      <c r="N8005">
        <v>4</v>
      </c>
      <c r="O8005">
        <v>-3.5</v>
      </c>
      <c r="P8005">
        <f xml:space="preserve"> IF(Stock_Info[[#This Row],[Close Price]] &gt; Stock_Info[[#This Row],[Open Price]], 1, 0)</f>
        <v>0</v>
      </c>
      <c r="Q8005" t="str">
        <f>IF(AND(Stock_Info[[#This Row],[% Deli. Qty to Traded Qty]]&gt;80,Stock_Info[[#This Row],[No. of Trades]]&lt;3000),"Unusual Day","")</f>
        <v/>
      </c>
      <c r="R8005" t="str">
        <f>IF(AND(Stock_Info[[#This Row],[Spread High-Low]] &lt; 10, Stock_Info[[#This Row],[% Deli. Qty to Traded Qty]] &gt; 90), "Good Day", "")</f>
        <v/>
      </c>
    </row>
    <row r="8006" spans="1:18">
      <c r="A8006" t="s">
        <v>72</v>
      </c>
      <c r="B8006" s="1">
        <v>45903</v>
      </c>
      <c r="C8006" s="1" t="str">
        <f>"WEEK" &amp;" " &amp;  INT((DAY(Stock_Info[[#This Row],[Date]])+WEEKDAY(DATE(YEAR(Stock_Info[[#This Row],[Date]]),MONTH(Stock_Info[[#This Row],[Date]]),1))-1)/7)+1</f>
        <v>WEEK 1</v>
      </c>
      <c r="D8006" s="12">
        <v>422</v>
      </c>
      <c r="E8006" s="12">
        <v>426.9</v>
      </c>
      <c r="F8006" s="12">
        <v>422</v>
      </c>
      <c r="G8006" s="12">
        <v>426.6</v>
      </c>
      <c r="H8006" s="12">
        <v>425.83741846214667</v>
      </c>
      <c r="I8006">
        <v>10118</v>
      </c>
      <c r="J8006">
        <v>537</v>
      </c>
      <c r="K8006" s="12">
        <v>4308623</v>
      </c>
      <c r="L8006">
        <v>6994</v>
      </c>
      <c r="M8006">
        <v>69.12</v>
      </c>
      <c r="N8006">
        <v>4.9000000000000004</v>
      </c>
      <c r="O8006">
        <v>4.5999999999999996</v>
      </c>
      <c r="P8006">
        <f xml:space="preserve"> IF(Stock_Info[[#This Row],[Close Price]] &gt; Stock_Info[[#This Row],[Open Price]], 1, 0)</f>
        <v>1</v>
      </c>
      <c r="Q8006" t="str">
        <f>IF(AND(Stock_Info[[#This Row],[% Deli. Qty to Traded Qty]]&gt;80,Stock_Info[[#This Row],[No. of Trades]]&lt;3000),"Unusual Day","")</f>
        <v/>
      </c>
      <c r="R8006" t="str">
        <f>IF(AND(Stock_Info[[#This Row],[Spread High-Low]] &lt; 10, Stock_Info[[#This Row],[% Deli. Qty to Traded Qty]] &gt; 90), "Good Day", "")</f>
        <v/>
      </c>
    </row>
    <row r="8007" spans="1:18">
      <c r="A8007" t="s">
        <v>72</v>
      </c>
      <c r="B8007" s="1">
        <v>45902</v>
      </c>
      <c r="C8007" s="1" t="str">
        <f>"WEEK" &amp;" " &amp;  INT((DAY(Stock_Info[[#This Row],[Date]])+WEEKDAY(DATE(YEAR(Stock_Info[[#This Row],[Date]]),MONTH(Stock_Info[[#This Row],[Date]]),1))-1)/7)+1</f>
        <v>WEEK 1</v>
      </c>
      <c r="D8007" s="12">
        <v>424.95</v>
      </c>
      <c r="E8007" s="12">
        <v>425</v>
      </c>
      <c r="F8007" s="12">
        <v>421.2</v>
      </c>
      <c r="G8007" s="12">
        <v>422.6</v>
      </c>
      <c r="H8007" s="12">
        <v>423.65996789016219</v>
      </c>
      <c r="I8007">
        <v>36126</v>
      </c>
      <c r="J8007">
        <v>1773</v>
      </c>
      <c r="K8007" s="12">
        <v>15305140</v>
      </c>
      <c r="L8007">
        <v>32730</v>
      </c>
      <c r="M8007">
        <v>90.6</v>
      </c>
      <c r="N8007">
        <v>3.8</v>
      </c>
      <c r="O8007">
        <v>-2.35</v>
      </c>
      <c r="P8007">
        <f xml:space="preserve"> IF(Stock_Info[[#This Row],[Close Price]] &gt; Stock_Info[[#This Row],[Open Price]], 1, 0)</f>
        <v>0</v>
      </c>
      <c r="Q8007" t="str">
        <f>IF(AND(Stock_Info[[#This Row],[% Deli. Qty to Traded Qty]]&gt;80,Stock_Info[[#This Row],[No. of Trades]]&lt;3000),"Unusual Day","")</f>
        <v>Unusual Day</v>
      </c>
      <c r="R8007" t="str">
        <f>IF(AND(Stock_Info[[#This Row],[Spread High-Low]] &lt; 10, Stock_Info[[#This Row],[% Deli. Qty to Traded Qty]] &gt; 90), "Good Day", "")</f>
        <v>Good Day</v>
      </c>
    </row>
    <row r="8008" spans="1:18">
      <c r="A8008" t="s">
        <v>72</v>
      </c>
      <c r="B8008" s="1">
        <v>45901</v>
      </c>
      <c r="C8008" s="1" t="str">
        <f>"WEEK" &amp;" " &amp;  INT((DAY(Stock_Info[[#This Row],[Date]])+WEEKDAY(DATE(YEAR(Stock_Info[[#This Row],[Date]]),MONTH(Stock_Info[[#This Row],[Date]]),1))-1)/7)+1</f>
        <v>WEEK 1</v>
      </c>
      <c r="D8008" s="12">
        <v>425</v>
      </c>
      <c r="E8008" s="12">
        <v>425</v>
      </c>
      <c r="F8008" s="12">
        <v>420</v>
      </c>
      <c r="G8008" s="12">
        <v>423.05</v>
      </c>
      <c r="H8008" s="12">
        <v>423.4377966525106</v>
      </c>
      <c r="I8008">
        <v>8006</v>
      </c>
      <c r="J8008">
        <v>897</v>
      </c>
      <c r="K8008" s="12">
        <v>3390043</v>
      </c>
      <c r="L8008">
        <v>4674</v>
      </c>
      <c r="M8008">
        <v>58.38</v>
      </c>
      <c r="N8008">
        <v>5</v>
      </c>
      <c r="O8008">
        <v>-1.95</v>
      </c>
      <c r="P8008">
        <f xml:space="preserve"> IF(Stock_Info[[#This Row],[Close Price]] &gt; Stock_Info[[#This Row],[Open Price]], 1, 0)</f>
        <v>0</v>
      </c>
      <c r="Q8008" t="str">
        <f>IF(AND(Stock_Info[[#This Row],[% Deli. Qty to Traded Qty]]&gt;80,Stock_Info[[#This Row],[No. of Trades]]&lt;3000),"Unusual Day","")</f>
        <v/>
      </c>
      <c r="R8008" t="str">
        <f>IF(AND(Stock_Info[[#This Row],[Spread High-Low]] &lt; 10, Stock_Info[[#This Row],[% Deli. Qty to Traded Qty]] &gt; 90), "Good Day", "")</f>
        <v/>
      </c>
    </row>
    <row r="8009" spans="1:18">
      <c r="A8009" t="s">
        <v>72</v>
      </c>
      <c r="B8009" s="1">
        <v>45898</v>
      </c>
      <c r="C8009" s="1" t="str">
        <f>"WEEK" &amp;" " &amp;  INT((DAY(Stock_Info[[#This Row],[Date]])+WEEKDAY(DATE(YEAR(Stock_Info[[#This Row],[Date]]),MONTH(Stock_Info[[#This Row],[Date]]),1))-1)/7)+1</f>
        <v>WEEK 5</v>
      </c>
      <c r="D8009" s="12">
        <v>425.65</v>
      </c>
      <c r="E8009" s="12">
        <v>425.65</v>
      </c>
      <c r="F8009" s="12">
        <v>422</v>
      </c>
      <c r="G8009" s="12">
        <v>423.65</v>
      </c>
      <c r="H8009" s="12">
        <v>423.69749999999999</v>
      </c>
      <c r="I8009">
        <v>1200</v>
      </c>
      <c r="J8009">
        <v>173</v>
      </c>
      <c r="K8009" s="12">
        <v>508437</v>
      </c>
      <c r="L8009">
        <v>859</v>
      </c>
      <c r="M8009">
        <v>71.58</v>
      </c>
      <c r="N8009">
        <v>3.65</v>
      </c>
      <c r="O8009">
        <v>-2</v>
      </c>
      <c r="P8009">
        <f xml:space="preserve"> IF(Stock_Info[[#This Row],[Close Price]] &gt; Stock_Info[[#This Row],[Open Price]], 1, 0)</f>
        <v>0</v>
      </c>
      <c r="Q8009" t="str">
        <f>IF(AND(Stock_Info[[#This Row],[% Deli. Qty to Traded Qty]]&gt;80,Stock_Info[[#This Row],[No. of Trades]]&lt;3000),"Unusual Day","")</f>
        <v/>
      </c>
      <c r="R8009" t="str">
        <f>IF(AND(Stock_Info[[#This Row],[Spread High-Low]] &lt; 10, Stock_Info[[#This Row],[% Deli. Qty to Traded Qty]] &gt; 90), "Good Day", "")</f>
        <v/>
      </c>
    </row>
    <row r="8010" spans="1:18">
      <c r="A8010" t="s">
        <v>72</v>
      </c>
      <c r="B8010" s="1">
        <v>45897</v>
      </c>
      <c r="C8010" s="1" t="str">
        <f>"WEEK" &amp;" " &amp;  INT((DAY(Stock_Info[[#This Row],[Date]])+WEEKDAY(DATE(YEAR(Stock_Info[[#This Row],[Date]]),MONTH(Stock_Info[[#This Row],[Date]]),1))-1)/7)+1</f>
        <v>WEEK 5</v>
      </c>
      <c r="D8010" s="12">
        <v>424.9</v>
      </c>
      <c r="E8010" s="12">
        <v>426</v>
      </c>
      <c r="F8010" s="12">
        <v>421.9</v>
      </c>
      <c r="G8010" s="12">
        <v>423.25</v>
      </c>
      <c r="H8010" s="12">
        <v>424.06467757459097</v>
      </c>
      <c r="I8010">
        <v>5195</v>
      </c>
      <c r="J8010">
        <v>646</v>
      </c>
      <c r="K8010" s="12">
        <v>2203016</v>
      </c>
      <c r="L8010">
        <v>3522</v>
      </c>
      <c r="M8010">
        <v>67.8</v>
      </c>
      <c r="N8010">
        <v>4.0999999999999996</v>
      </c>
      <c r="O8010">
        <v>-1.65</v>
      </c>
      <c r="P8010">
        <f xml:space="preserve"> IF(Stock_Info[[#This Row],[Close Price]] &gt; Stock_Info[[#This Row],[Open Price]], 1, 0)</f>
        <v>0</v>
      </c>
      <c r="Q8010" t="str">
        <f>IF(AND(Stock_Info[[#This Row],[% Deli. Qty to Traded Qty]]&gt;80,Stock_Info[[#This Row],[No. of Trades]]&lt;3000),"Unusual Day","")</f>
        <v/>
      </c>
      <c r="R8010" t="str">
        <f>IF(AND(Stock_Info[[#This Row],[Spread High-Low]] &lt; 10, Stock_Info[[#This Row],[% Deli. Qty to Traded Qty]] &gt; 90), "Good Day", "")</f>
        <v/>
      </c>
    </row>
    <row r="8011" spans="1:18">
      <c r="A8011" t="s">
        <v>72</v>
      </c>
      <c r="B8011" s="1">
        <v>45895</v>
      </c>
      <c r="C8011" s="1" t="str">
        <f>"WEEK" &amp;" " &amp;  INT((DAY(Stock_Info[[#This Row],[Date]])+WEEKDAY(DATE(YEAR(Stock_Info[[#This Row],[Date]]),MONTH(Stock_Info[[#This Row],[Date]]),1))-1)/7)+1</f>
        <v>WEEK 5</v>
      </c>
      <c r="D8011" s="12">
        <v>424.15</v>
      </c>
      <c r="E8011" s="12">
        <v>428</v>
      </c>
      <c r="F8011" s="12">
        <v>422.2</v>
      </c>
      <c r="G8011" s="12">
        <v>424.6</v>
      </c>
      <c r="H8011" s="12">
        <v>424.00598571152733</v>
      </c>
      <c r="I8011">
        <v>10358</v>
      </c>
      <c r="J8011">
        <v>1574</v>
      </c>
      <c r="K8011" s="12">
        <v>4391854</v>
      </c>
      <c r="L8011">
        <v>7103</v>
      </c>
      <c r="M8011">
        <v>68.58</v>
      </c>
      <c r="N8011">
        <v>5.8</v>
      </c>
      <c r="O8011">
        <v>0.45</v>
      </c>
      <c r="P8011">
        <f xml:space="preserve"> IF(Stock_Info[[#This Row],[Close Price]] &gt; Stock_Info[[#This Row],[Open Price]], 1, 0)</f>
        <v>1</v>
      </c>
      <c r="Q8011" t="str">
        <f>IF(AND(Stock_Info[[#This Row],[% Deli. Qty to Traded Qty]]&gt;80,Stock_Info[[#This Row],[No. of Trades]]&lt;3000),"Unusual Day","")</f>
        <v/>
      </c>
      <c r="R8011" t="str">
        <f>IF(AND(Stock_Info[[#This Row],[Spread High-Low]] &lt; 10, Stock_Info[[#This Row],[% Deli. Qty to Traded Qty]] &gt; 90), "Good Day", "")</f>
        <v/>
      </c>
    </row>
    <row r="8012" spans="1:18">
      <c r="A8012" t="s">
        <v>72</v>
      </c>
      <c r="B8012" s="1">
        <v>45894</v>
      </c>
      <c r="C8012" s="1" t="str">
        <f>"WEEK" &amp;" " &amp;  INT((DAY(Stock_Info[[#This Row],[Date]])+WEEKDAY(DATE(YEAR(Stock_Info[[#This Row],[Date]]),MONTH(Stock_Info[[#This Row],[Date]]),1))-1)/7)+1</f>
        <v>WEEK 5</v>
      </c>
      <c r="D8012" s="12">
        <v>426.1</v>
      </c>
      <c r="E8012" s="12">
        <v>428.95</v>
      </c>
      <c r="F8012" s="12">
        <v>423.55</v>
      </c>
      <c r="G8012" s="12">
        <v>425.9</v>
      </c>
      <c r="H8012" s="12">
        <v>426.06906001644285</v>
      </c>
      <c r="I8012">
        <v>7298</v>
      </c>
      <c r="J8012">
        <v>846</v>
      </c>
      <c r="K8012" s="12">
        <v>3109452</v>
      </c>
      <c r="L8012">
        <v>4636</v>
      </c>
      <c r="M8012">
        <v>63.52</v>
      </c>
      <c r="N8012">
        <v>5.4</v>
      </c>
      <c r="O8012">
        <v>-0.2</v>
      </c>
      <c r="P8012">
        <f xml:space="preserve"> IF(Stock_Info[[#This Row],[Close Price]] &gt; Stock_Info[[#This Row],[Open Price]], 1, 0)</f>
        <v>0</v>
      </c>
      <c r="Q8012" t="str">
        <f>IF(AND(Stock_Info[[#This Row],[% Deli. Qty to Traded Qty]]&gt;80,Stock_Info[[#This Row],[No. of Trades]]&lt;3000),"Unusual Day","")</f>
        <v/>
      </c>
      <c r="R8012" t="str">
        <f>IF(AND(Stock_Info[[#This Row],[Spread High-Low]] &lt; 10, Stock_Info[[#This Row],[% Deli. Qty to Traded Qty]] &gt; 90), "Good Day", "")</f>
        <v/>
      </c>
    </row>
    <row r="8013" spans="1:18">
      <c r="A8013" t="s">
        <v>72</v>
      </c>
      <c r="B8013" s="1">
        <v>45891</v>
      </c>
      <c r="C8013" s="1" t="str">
        <f>"WEEK" &amp;" " &amp;  INT((DAY(Stock_Info[[#This Row],[Date]])+WEEKDAY(DATE(YEAR(Stock_Info[[#This Row],[Date]]),MONTH(Stock_Info[[#This Row],[Date]]),1))-1)/7)+1</f>
        <v>WEEK 4</v>
      </c>
      <c r="D8013" s="12">
        <v>429.95</v>
      </c>
      <c r="E8013" s="12">
        <v>430.55</v>
      </c>
      <c r="F8013" s="12">
        <v>423.6</v>
      </c>
      <c r="G8013" s="12">
        <v>427.4</v>
      </c>
      <c r="H8013" s="12">
        <v>426.52786652467165</v>
      </c>
      <c r="I8013">
        <v>2817</v>
      </c>
      <c r="J8013">
        <v>255</v>
      </c>
      <c r="K8013" s="12">
        <v>1201529</v>
      </c>
      <c r="L8013">
        <v>1660</v>
      </c>
      <c r="M8013">
        <v>58.93</v>
      </c>
      <c r="N8013">
        <v>6.95</v>
      </c>
      <c r="O8013">
        <v>-2.5499999999999998</v>
      </c>
      <c r="P8013">
        <f xml:space="preserve"> IF(Stock_Info[[#This Row],[Close Price]] &gt; Stock_Info[[#This Row],[Open Price]], 1, 0)</f>
        <v>0</v>
      </c>
      <c r="Q8013" t="str">
        <f>IF(AND(Stock_Info[[#This Row],[% Deli. Qty to Traded Qty]]&gt;80,Stock_Info[[#This Row],[No. of Trades]]&lt;3000),"Unusual Day","")</f>
        <v/>
      </c>
      <c r="R8013" t="str">
        <f>IF(AND(Stock_Info[[#This Row],[Spread High-Low]] &lt; 10, Stock_Info[[#This Row],[% Deli. Qty to Traded Qty]] &gt; 90), "Good Day", "")</f>
        <v/>
      </c>
    </row>
    <row r="8014" spans="1:18">
      <c r="A8014" t="s">
        <v>72</v>
      </c>
      <c r="B8014" s="1">
        <v>45890</v>
      </c>
      <c r="C8014" s="1" t="str">
        <f>"WEEK" &amp;" " &amp;  INT((DAY(Stock_Info[[#This Row],[Date]])+WEEKDAY(DATE(YEAR(Stock_Info[[#This Row],[Date]]),MONTH(Stock_Info[[#This Row],[Date]]),1))-1)/7)+1</f>
        <v>WEEK 4</v>
      </c>
      <c r="D8014" s="12">
        <v>429.45</v>
      </c>
      <c r="E8014" s="12">
        <v>430.75</v>
      </c>
      <c r="F8014" s="12">
        <v>423.7</v>
      </c>
      <c r="G8014" s="12">
        <v>425.25</v>
      </c>
      <c r="H8014" s="12">
        <v>426.91114711196957</v>
      </c>
      <c r="I8014">
        <v>16049</v>
      </c>
      <c r="J8014">
        <v>1124</v>
      </c>
      <c r="K8014" s="12">
        <v>6851497</v>
      </c>
      <c r="L8014">
        <v>7678</v>
      </c>
      <c r="M8014">
        <v>47.84</v>
      </c>
      <c r="N8014">
        <v>7.05</v>
      </c>
      <c r="O8014">
        <v>-4.2</v>
      </c>
      <c r="P8014">
        <f xml:space="preserve"> IF(Stock_Info[[#This Row],[Close Price]] &gt; Stock_Info[[#This Row],[Open Price]], 1, 0)</f>
        <v>0</v>
      </c>
      <c r="Q8014" t="str">
        <f>IF(AND(Stock_Info[[#This Row],[% Deli. Qty to Traded Qty]]&gt;80,Stock_Info[[#This Row],[No. of Trades]]&lt;3000),"Unusual Day","")</f>
        <v/>
      </c>
      <c r="R8014" t="str">
        <f>IF(AND(Stock_Info[[#This Row],[Spread High-Low]] &lt; 10, Stock_Info[[#This Row],[% Deli. Qty to Traded Qty]] &gt; 90), "Good Day", "")</f>
        <v/>
      </c>
    </row>
    <row r="8015" spans="1:18">
      <c r="A8015" t="s">
        <v>72</v>
      </c>
      <c r="B8015" s="1">
        <v>45889</v>
      </c>
      <c r="C8015" s="1" t="str">
        <f>"WEEK" &amp;" " &amp;  INT((DAY(Stock_Info[[#This Row],[Date]])+WEEKDAY(DATE(YEAR(Stock_Info[[#This Row],[Date]]),MONTH(Stock_Info[[#This Row],[Date]]),1))-1)/7)+1</f>
        <v>WEEK 4</v>
      </c>
      <c r="D8015" s="12">
        <v>427.05</v>
      </c>
      <c r="E8015" s="12">
        <v>433.5</v>
      </c>
      <c r="F8015" s="12">
        <v>427.05</v>
      </c>
      <c r="G8015" s="12">
        <v>429.5</v>
      </c>
      <c r="H8015" s="12">
        <v>429.74612403100775</v>
      </c>
      <c r="I8015">
        <v>2580</v>
      </c>
      <c r="J8015">
        <v>260</v>
      </c>
      <c r="K8015" s="12">
        <v>1108745</v>
      </c>
      <c r="L8015">
        <v>2030</v>
      </c>
      <c r="M8015">
        <v>78.680000000000007</v>
      </c>
      <c r="N8015">
        <v>6.45</v>
      </c>
      <c r="O8015">
        <v>2.4500000000000002</v>
      </c>
      <c r="P8015">
        <f xml:space="preserve"> IF(Stock_Info[[#This Row],[Close Price]] &gt; Stock_Info[[#This Row],[Open Price]], 1, 0)</f>
        <v>1</v>
      </c>
      <c r="Q8015" t="str">
        <f>IF(AND(Stock_Info[[#This Row],[% Deli. Qty to Traded Qty]]&gt;80,Stock_Info[[#This Row],[No. of Trades]]&lt;3000),"Unusual Day","")</f>
        <v/>
      </c>
      <c r="R8015" t="str">
        <f>IF(AND(Stock_Info[[#This Row],[Spread High-Low]] &lt; 10, Stock_Info[[#This Row],[% Deli. Qty to Traded Qty]] &gt; 90), "Good Day", "")</f>
        <v/>
      </c>
    </row>
    <row r="8016" spans="1:18">
      <c r="A8016" t="s">
        <v>72</v>
      </c>
      <c r="B8016" s="1">
        <v>45888</v>
      </c>
      <c r="C8016" s="1" t="str">
        <f>"WEEK" &amp;" " &amp;  INT((DAY(Stock_Info[[#This Row],[Date]])+WEEKDAY(DATE(YEAR(Stock_Info[[#This Row],[Date]]),MONTH(Stock_Info[[#This Row],[Date]]),1))-1)/7)+1</f>
        <v>WEEK 4</v>
      </c>
      <c r="D8016" s="12">
        <v>425.5</v>
      </c>
      <c r="E8016" s="12">
        <v>429.85</v>
      </c>
      <c r="F8016" s="12">
        <v>425.3</v>
      </c>
      <c r="G8016" s="12">
        <v>428.7</v>
      </c>
      <c r="H8016" s="12">
        <v>427.3736673773987</v>
      </c>
      <c r="I8016">
        <v>1876</v>
      </c>
      <c r="J8016">
        <v>157</v>
      </c>
      <c r="K8016" s="12">
        <v>801753</v>
      </c>
      <c r="L8016">
        <v>1091</v>
      </c>
      <c r="M8016">
        <v>58.16</v>
      </c>
      <c r="N8016">
        <v>4.55</v>
      </c>
      <c r="O8016">
        <v>3.2</v>
      </c>
      <c r="P8016">
        <f xml:space="preserve"> IF(Stock_Info[[#This Row],[Close Price]] &gt; Stock_Info[[#This Row],[Open Price]], 1, 0)</f>
        <v>1</v>
      </c>
      <c r="Q8016" t="str">
        <f>IF(AND(Stock_Info[[#This Row],[% Deli. Qty to Traded Qty]]&gt;80,Stock_Info[[#This Row],[No. of Trades]]&lt;3000),"Unusual Day","")</f>
        <v/>
      </c>
      <c r="R8016" t="str">
        <f>IF(AND(Stock_Info[[#This Row],[Spread High-Low]] &lt; 10, Stock_Info[[#This Row],[% Deli. Qty to Traded Qty]] &gt; 90), "Good Day", "")</f>
        <v/>
      </c>
    </row>
    <row r="8017" spans="1:18">
      <c r="A8017" t="s">
        <v>72</v>
      </c>
      <c r="B8017" s="1">
        <v>45887</v>
      </c>
      <c r="C8017" s="1" t="str">
        <f>"WEEK" &amp;" " &amp;  INT((DAY(Stock_Info[[#This Row],[Date]])+WEEKDAY(DATE(YEAR(Stock_Info[[#This Row],[Date]]),MONTH(Stock_Info[[#This Row],[Date]]),1))-1)/7)+1</f>
        <v>WEEK 4</v>
      </c>
      <c r="D8017" s="12">
        <v>430</v>
      </c>
      <c r="E8017" s="12">
        <v>440.95</v>
      </c>
      <c r="F8017" s="12">
        <v>423.2</v>
      </c>
      <c r="G8017" s="12">
        <v>424.85</v>
      </c>
      <c r="H8017" s="12">
        <v>426.69359704994969</v>
      </c>
      <c r="I8017">
        <v>5966</v>
      </c>
      <c r="J8017">
        <v>518</v>
      </c>
      <c r="K8017" s="12">
        <v>2545654</v>
      </c>
      <c r="L8017">
        <v>2813</v>
      </c>
      <c r="M8017">
        <v>47.15</v>
      </c>
      <c r="N8017">
        <v>17.75</v>
      </c>
      <c r="O8017">
        <v>-5.15</v>
      </c>
      <c r="P8017">
        <f xml:space="preserve"> IF(Stock_Info[[#This Row],[Close Price]] &gt; Stock_Info[[#This Row],[Open Price]], 1, 0)</f>
        <v>0</v>
      </c>
      <c r="Q8017" t="str">
        <f>IF(AND(Stock_Info[[#This Row],[% Deli. Qty to Traded Qty]]&gt;80,Stock_Info[[#This Row],[No. of Trades]]&lt;3000),"Unusual Day","")</f>
        <v/>
      </c>
      <c r="R8017" t="str">
        <f>IF(AND(Stock_Info[[#This Row],[Spread High-Low]] &lt; 10, Stock_Info[[#This Row],[% Deli. Qty to Traded Qty]] &gt; 90), "Good Day", "")</f>
        <v/>
      </c>
    </row>
    <row r="8018" spans="1:18">
      <c r="A8018" t="s">
        <v>72</v>
      </c>
      <c r="B8018" s="1">
        <v>45883</v>
      </c>
      <c r="C8018" s="1" t="str">
        <f>"WEEK" &amp;" " &amp;  INT((DAY(Stock_Info[[#This Row],[Date]])+WEEKDAY(DATE(YEAR(Stock_Info[[#This Row],[Date]]),MONTH(Stock_Info[[#This Row],[Date]]),1))-1)/7)+1</f>
        <v>WEEK 3</v>
      </c>
      <c r="D8018" s="12">
        <v>434</v>
      </c>
      <c r="E8018" s="12">
        <v>434</v>
      </c>
      <c r="F8018" s="12">
        <v>427.7</v>
      </c>
      <c r="G8018" s="12">
        <v>428.55</v>
      </c>
      <c r="H8018" s="12">
        <v>428.7250922509225</v>
      </c>
      <c r="I8018">
        <v>1084</v>
      </c>
      <c r="J8018">
        <v>127</v>
      </c>
      <c r="K8018" s="12">
        <v>464738</v>
      </c>
      <c r="L8018">
        <v>698</v>
      </c>
      <c r="M8018">
        <v>64.39</v>
      </c>
      <c r="N8018">
        <v>6.3</v>
      </c>
      <c r="O8018">
        <v>-5.45</v>
      </c>
      <c r="P8018">
        <f xml:space="preserve"> IF(Stock_Info[[#This Row],[Close Price]] &gt; Stock_Info[[#This Row],[Open Price]], 1, 0)</f>
        <v>0</v>
      </c>
      <c r="Q8018" t="str">
        <f>IF(AND(Stock_Info[[#This Row],[% Deli. Qty to Traded Qty]]&gt;80,Stock_Info[[#This Row],[No. of Trades]]&lt;3000),"Unusual Day","")</f>
        <v/>
      </c>
      <c r="R8018" t="str">
        <f>IF(AND(Stock_Info[[#This Row],[Spread High-Low]] &lt; 10, Stock_Info[[#This Row],[% Deli. Qty to Traded Qty]] &gt; 90), "Good Day", "")</f>
        <v/>
      </c>
    </row>
    <row r="8019" spans="1:18">
      <c r="A8019" t="s">
        <v>72</v>
      </c>
      <c r="B8019" s="1">
        <v>45882</v>
      </c>
      <c r="C8019" s="1" t="str">
        <f>"WEEK" &amp;" " &amp;  INT((DAY(Stock_Info[[#This Row],[Date]])+WEEKDAY(DATE(YEAR(Stock_Info[[#This Row],[Date]]),MONTH(Stock_Info[[#This Row],[Date]]),1))-1)/7)+1</f>
        <v>WEEK 3</v>
      </c>
      <c r="D8019" s="12">
        <v>432.35</v>
      </c>
      <c r="E8019" s="12">
        <v>433.15</v>
      </c>
      <c r="F8019" s="12">
        <v>427.35</v>
      </c>
      <c r="G8019" s="12">
        <v>429.95</v>
      </c>
      <c r="H8019" s="12">
        <v>429.61958456973292</v>
      </c>
      <c r="I8019">
        <v>6740</v>
      </c>
      <c r="J8019">
        <v>567</v>
      </c>
      <c r="K8019" s="12">
        <v>2895636</v>
      </c>
      <c r="L8019">
        <v>2874</v>
      </c>
      <c r="M8019">
        <v>42.64</v>
      </c>
      <c r="N8019">
        <v>5.8</v>
      </c>
      <c r="O8019">
        <v>-2.4</v>
      </c>
      <c r="P8019">
        <f xml:space="preserve"> IF(Stock_Info[[#This Row],[Close Price]] &gt; Stock_Info[[#This Row],[Open Price]], 1, 0)</f>
        <v>0</v>
      </c>
      <c r="Q8019" t="str">
        <f>IF(AND(Stock_Info[[#This Row],[% Deli. Qty to Traded Qty]]&gt;80,Stock_Info[[#This Row],[No. of Trades]]&lt;3000),"Unusual Day","")</f>
        <v/>
      </c>
      <c r="R8019" t="str">
        <f>IF(AND(Stock_Info[[#This Row],[Spread High-Low]] &lt; 10, Stock_Info[[#This Row],[% Deli. Qty to Traded Qty]] &gt; 90), "Good Day", "")</f>
        <v/>
      </c>
    </row>
    <row r="8020" spans="1:18">
      <c r="A8020" t="s">
        <v>72</v>
      </c>
      <c r="B8020" s="1">
        <v>45881</v>
      </c>
      <c r="C8020" s="1" t="str">
        <f>"WEEK" &amp;" " &amp;  INT((DAY(Stock_Info[[#This Row],[Date]])+WEEKDAY(DATE(YEAR(Stock_Info[[#This Row],[Date]]),MONTH(Stock_Info[[#This Row],[Date]]),1))-1)/7)+1</f>
        <v>WEEK 3</v>
      </c>
      <c r="D8020" s="12">
        <v>429.15</v>
      </c>
      <c r="E8020" s="12">
        <v>431.15</v>
      </c>
      <c r="F8020" s="12">
        <v>428</v>
      </c>
      <c r="G8020" s="12">
        <v>429.3</v>
      </c>
      <c r="H8020" s="12">
        <v>429.39134162023146</v>
      </c>
      <c r="I8020">
        <v>4666</v>
      </c>
      <c r="J8020">
        <v>653</v>
      </c>
      <c r="K8020" s="12">
        <v>2003540</v>
      </c>
      <c r="L8020">
        <v>2458</v>
      </c>
      <c r="M8020">
        <v>52.68</v>
      </c>
      <c r="N8020">
        <v>3.15</v>
      </c>
      <c r="O8020">
        <v>0.15</v>
      </c>
      <c r="P8020">
        <f xml:space="preserve"> IF(Stock_Info[[#This Row],[Close Price]] &gt; Stock_Info[[#This Row],[Open Price]], 1, 0)</f>
        <v>1</v>
      </c>
      <c r="Q8020" t="str">
        <f>IF(AND(Stock_Info[[#This Row],[% Deli. Qty to Traded Qty]]&gt;80,Stock_Info[[#This Row],[No. of Trades]]&lt;3000),"Unusual Day","")</f>
        <v/>
      </c>
      <c r="R8020" t="str">
        <f>IF(AND(Stock_Info[[#This Row],[Spread High-Low]] &lt; 10, Stock_Info[[#This Row],[% Deli. Qty to Traded Qty]] &gt; 90), "Good Day", "")</f>
        <v/>
      </c>
    </row>
    <row r="8021" spans="1:18">
      <c r="A8021" t="s">
        <v>72</v>
      </c>
      <c r="B8021" s="1">
        <v>45880</v>
      </c>
      <c r="C8021" s="1" t="str">
        <f>"WEEK" &amp;" " &amp;  INT((DAY(Stock_Info[[#This Row],[Date]])+WEEKDAY(DATE(YEAR(Stock_Info[[#This Row],[Date]]),MONTH(Stock_Info[[#This Row],[Date]]),1))-1)/7)+1</f>
        <v>WEEK 3</v>
      </c>
      <c r="D8021" s="12">
        <v>433.9</v>
      </c>
      <c r="E8021" s="12">
        <v>433.9</v>
      </c>
      <c r="F8021" s="12">
        <v>428</v>
      </c>
      <c r="G8021" s="12">
        <v>429.15</v>
      </c>
      <c r="H8021" s="12">
        <v>429.94866529774129</v>
      </c>
      <c r="I8021">
        <v>1948</v>
      </c>
      <c r="J8021">
        <v>201</v>
      </c>
      <c r="K8021" s="12">
        <v>837540</v>
      </c>
      <c r="L8021">
        <v>1360</v>
      </c>
      <c r="M8021">
        <v>69.819999999999993</v>
      </c>
      <c r="N8021">
        <v>5.9</v>
      </c>
      <c r="O8021">
        <v>-4.75</v>
      </c>
      <c r="P8021">
        <f xml:space="preserve"> IF(Stock_Info[[#This Row],[Close Price]] &gt; Stock_Info[[#This Row],[Open Price]], 1, 0)</f>
        <v>0</v>
      </c>
      <c r="Q8021" t="str">
        <f>IF(AND(Stock_Info[[#This Row],[% Deli. Qty to Traded Qty]]&gt;80,Stock_Info[[#This Row],[No. of Trades]]&lt;3000),"Unusual Day","")</f>
        <v/>
      </c>
      <c r="R8021" t="str">
        <f>IF(AND(Stock_Info[[#This Row],[Spread High-Low]] &lt; 10, Stock_Info[[#This Row],[% Deli. Qty to Traded Qty]] &gt; 90), "Good Day", "")</f>
        <v/>
      </c>
    </row>
    <row r="8022" spans="1:18">
      <c r="A8022" t="s">
        <v>72</v>
      </c>
      <c r="B8022" s="1">
        <v>45877</v>
      </c>
      <c r="C8022" s="1" t="str">
        <f>"WEEK" &amp;" " &amp;  INT((DAY(Stock_Info[[#This Row],[Date]])+WEEKDAY(DATE(YEAR(Stock_Info[[#This Row],[Date]]),MONTH(Stock_Info[[#This Row],[Date]]),1))-1)/7)+1</f>
        <v>WEEK 2</v>
      </c>
      <c r="D8022" s="12">
        <v>436</v>
      </c>
      <c r="E8022" s="12">
        <v>436</v>
      </c>
      <c r="F8022" s="12">
        <v>427.8</v>
      </c>
      <c r="G8022" s="12">
        <v>429.2</v>
      </c>
      <c r="H8022" s="12">
        <v>430.18996598639455</v>
      </c>
      <c r="I8022">
        <v>5880</v>
      </c>
      <c r="J8022">
        <v>805</v>
      </c>
      <c r="K8022" s="12">
        <v>2529517</v>
      </c>
      <c r="L8022">
        <v>3508</v>
      </c>
      <c r="M8022">
        <v>59.66</v>
      </c>
      <c r="N8022">
        <v>8.1999999999999993</v>
      </c>
      <c r="O8022">
        <v>-6.8</v>
      </c>
      <c r="P8022">
        <f xml:space="preserve"> IF(Stock_Info[[#This Row],[Close Price]] &gt; Stock_Info[[#This Row],[Open Price]], 1, 0)</f>
        <v>0</v>
      </c>
      <c r="Q8022" t="str">
        <f>IF(AND(Stock_Info[[#This Row],[% Deli. Qty to Traded Qty]]&gt;80,Stock_Info[[#This Row],[No. of Trades]]&lt;3000),"Unusual Day","")</f>
        <v/>
      </c>
      <c r="R8022" t="str">
        <f>IF(AND(Stock_Info[[#This Row],[Spread High-Low]] &lt; 10, Stock_Info[[#This Row],[% Deli. Qty to Traded Qty]] &gt; 90), "Good Day", "")</f>
        <v/>
      </c>
    </row>
    <row r="8023" spans="1:18">
      <c r="A8023" t="s">
        <v>72</v>
      </c>
      <c r="B8023" s="1">
        <v>45876</v>
      </c>
      <c r="C8023" s="1" t="str">
        <f>"WEEK" &amp;" " &amp;  INT((DAY(Stock_Info[[#This Row],[Date]])+WEEKDAY(DATE(YEAR(Stock_Info[[#This Row],[Date]]),MONTH(Stock_Info[[#This Row],[Date]]),1))-1)/7)+1</f>
        <v>WEEK 2</v>
      </c>
      <c r="D8023" s="12">
        <v>426.3</v>
      </c>
      <c r="E8023" s="12">
        <v>433.95</v>
      </c>
      <c r="F8023" s="12">
        <v>426.3</v>
      </c>
      <c r="G8023" s="12">
        <v>432.05</v>
      </c>
      <c r="H8023" s="12">
        <v>430.46127946127945</v>
      </c>
      <c r="I8023">
        <v>6831</v>
      </c>
      <c r="J8023">
        <v>765</v>
      </c>
      <c r="K8023" s="12">
        <v>2940481</v>
      </c>
      <c r="L8023">
        <v>4246</v>
      </c>
      <c r="M8023">
        <v>62.16</v>
      </c>
      <c r="N8023">
        <v>7.65</v>
      </c>
      <c r="O8023">
        <v>5.75</v>
      </c>
      <c r="P8023">
        <f xml:space="preserve"> IF(Stock_Info[[#This Row],[Close Price]] &gt; Stock_Info[[#This Row],[Open Price]], 1, 0)</f>
        <v>1</v>
      </c>
      <c r="Q8023" t="str">
        <f>IF(AND(Stock_Info[[#This Row],[% Deli. Qty to Traded Qty]]&gt;80,Stock_Info[[#This Row],[No. of Trades]]&lt;3000),"Unusual Day","")</f>
        <v/>
      </c>
      <c r="R8023" t="str">
        <f>IF(AND(Stock_Info[[#This Row],[Spread High-Low]] &lt; 10, Stock_Info[[#This Row],[% Deli. Qty to Traded Qty]] &gt; 90), "Good Day", "")</f>
        <v/>
      </c>
    </row>
    <row r="8024" spans="1:18">
      <c r="A8024" t="s">
        <v>72</v>
      </c>
      <c r="B8024" s="1">
        <v>45875</v>
      </c>
      <c r="C8024" s="1" t="str">
        <f>"WEEK" &amp;" " &amp;  INT((DAY(Stock_Info[[#This Row],[Date]])+WEEKDAY(DATE(YEAR(Stock_Info[[#This Row],[Date]]),MONTH(Stock_Info[[#This Row],[Date]]),1))-1)/7)+1</f>
        <v>WEEK 2</v>
      </c>
      <c r="D8024" s="12">
        <v>432.95</v>
      </c>
      <c r="E8024" s="12">
        <v>436.45</v>
      </c>
      <c r="F8024" s="12">
        <v>426</v>
      </c>
      <c r="G8024" s="12">
        <v>431.95</v>
      </c>
      <c r="H8024" s="12">
        <v>431.18333574215927</v>
      </c>
      <c r="I8024">
        <v>13838</v>
      </c>
      <c r="J8024">
        <v>1203</v>
      </c>
      <c r="K8024" s="12">
        <v>5966715</v>
      </c>
      <c r="L8024">
        <v>9109</v>
      </c>
      <c r="M8024">
        <v>65.83</v>
      </c>
      <c r="N8024">
        <v>10.45</v>
      </c>
      <c r="O8024">
        <v>-1</v>
      </c>
      <c r="P8024">
        <f xml:space="preserve"> IF(Stock_Info[[#This Row],[Close Price]] &gt; Stock_Info[[#This Row],[Open Price]], 1, 0)</f>
        <v>0</v>
      </c>
      <c r="Q8024" t="str">
        <f>IF(AND(Stock_Info[[#This Row],[% Deli. Qty to Traded Qty]]&gt;80,Stock_Info[[#This Row],[No. of Trades]]&lt;3000),"Unusual Day","")</f>
        <v/>
      </c>
      <c r="R8024" t="str">
        <f>IF(AND(Stock_Info[[#This Row],[Spread High-Low]] &lt; 10, Stock_Info[[#This Row],[% Deli. Qty to Traded Qty]] &gt; 90), "Good Day", "")</f>
        <v/>
      </c>
    </row>
    <row r="8025" spans="1:18">
      <c r="A8025" t="s">
        <v>72</v>
      </c>
      <c r="B8025" s="1">
        <v>45874</v>
      </c>
      <c r="C8025" s="1" t="str">
        <f>"WEEK" &amp;" " &amp;  INT((DAY(Stock_Info[[#This Row],[Date]])+WEEKDAY(DATE(YEAR(Stock_Info[[#This Row],[Date]]),MONTH(Stock_Info[[#This Row],[Date]]),1))-1)/7)+1</f>
        <v>WEEK 2</v>
      </c>
      <c r="D8025" s="12">
        <v>435.15</v>
      </c>
      <c r="E8025" s="12">
        <v>438.95</v>
      </c>
      <c r="F8025" s="12">
        <v>429</v>
      </c>
      <c r="G8025" s="12">
        <v>431.2</v>
      </c>
      <c r="H8025" s="12">
        <v>434.43594674556215</v>
      </c>
      <c r="I8025">
        <v>6760</v>
      </c>
      <c r="J8025">
        <v>307</v>
      </c>
      <c r="K8025" s="12">
        <v>2936787</v>
      </c>
      <c r="L8025">
        <v>3868</v>
      </c>
      <c r="M8025">
        <v>57.22</v>
      </c>
      <c r="N8025">
        <v>9.9499999999999993</v>
      </c>
      <c r="O8025">
        <v>-3.95</v>
      </c>
      <c r="P8025">
        <f xml:space="preserve"> IF(Stock_Info[[#This Row],[Close Price]] &gt; Stock_Info[[#This Row],[Open Price]], 1, 0)</f>
        <v>0</v>
      </c>
      <c r="Q8025" t="str">
        <f>IF(AND(Stock_Info[[#This Row],[% Deli. Qty to Traded Qty]]&gt;80,Stock_Info[[#This Row],[No. of Trades]]&lt;3000),"Unusual Day","")</f>
        <v/>
      </c>
      <c r="R8025" t="str">
        <f>IF(AND(Stock_Info[[#This Row],[Spread High-Low]] &lt; 10, Stock_Info[[#This Row],[% Deli. Qty to Traded Qty]] &gt; 90), "Good Day", "")</f>
        <v/>
      </c>
    </row>
    <row r="8026" spans="1:18">
      <c r="A8026" t="s">
        <v>72</v>
      </c>
      <c r="B8026" s="1">
        <v>45873</v>
      </c>
      <c r="C8026" s="1" t="str">
        <f>"WEEK" &amp;" " &amp;  INT((DAY(Stock_Info[[#This Row],[Date]])+WEEKDAY(DATE(YEAR(Stock_Info[[#This Row],[Date]]),MONTH(Stock_Info[[#This Row],[Date]]),1))-1)/7)+1</f>
        <v>WEEK 2</v>
      </c>
      <c r="D8026" s="12">
        <v>436.85</v>
      </c>
      <c r="E8026" s="12">
        <v>442.05</v>
      </c>
      <c r="F8026" s="12">
        <v>436.85</v>
      </c>
      <c r="G8026" s="12">
        <v>437.6</v>
      </c>
      <c r="H8026" s="12">
        <v>439.02460024600248</v>
      </c>
      <c r="I8026">
        <v>6504</v>
      </c>
      <c r="J8026">
        <v>473</v>
      </c>
      <c r="K8026" s="12">
        <v>2855416</v>
      </c>
      <c r="L8026">
        <v>4311</v>
      </c>
      <c r="M8026">
        <v>66.28</v>
      </c>
      <c r="N8026">
        <v>5.2</v>
      </c>
      <c r="O8026">
        <v>0.75</v>
      </c>
      <c r="P8026">
        <f xml:space="preserve"> IF(Stock_Info[[#This Row],[Close Price]] &gt; Stock_Info[[#This Row],[Open Price]], 1, 0)</f>
        <v>1</v>
      </c>
      <c r="Q8026" t="str">
        <f>IF(AND(Stock_Info[[#This Row],[% Deli. Qty to Traded Qty]]&gt;80,Stock_Info[[#This Row],[No. of Trades]]&lt;3000),"Unusual Day","")</f>
        <v/>
      </c>
      <c r="R8026" t="str">
        <f>IF(AND(Stock_Info[[#This Row],[Spread High-Low]] &lt; 10, Stock_Info[[#This Row],[% Deli. Qty to Traded Qty]] &gt; 90), "Good Day", "")</f>
        <v/>
      </c>
    </row>
    <row r="8027" spans="1:18">
      <c r="A8027" t="s">
        <v>72</v>
      </c>
      <c r="B8027" s="1">
        <v>45870</v>
      </c>
      <c r="C8027" s="1" t="str">
        <f>"WEEK" &amp;" " &amp;  INT((DAY(Stock_Info[[#This Row],[Date]])+WEEKDAY(DATE(YEAR(Stock_Info[[#This Row],[Date]]),MONTH(Stock_Info[[#This Row],[Date]]),1))-1)/7)+1</f>
        <v>WEEK 1</v>
      </c>
      <c r="D8027" s="12">
        <v>449.95</v>
      </c>
      <c r="E8027" s="12">
        <v>449.95</v>
      </c>
      <c r="F8027" s="12">
        <v>443</v>
      </c>
      <c r="G8027" s="12">
        <v>443.55</v>
      </c>
      <c r="H8027" s="12">
        <v>446.22535842293905</v>
      </c>
      <c r="I8027">
        <v>2232</v>
      </c>
      <c r="J8027">
        <v>187</v>
      </c>
      <c r="K8027" s="12">
        <v>995975</v>
      </c>
      <c r="L8027">
        <v>1398</v>
      </c>
      <c r="M8027">
        <v>62.63</v>
      </c>
      <c r="N8027">
        <v>6.95</v>
      </c>
      <c r="O8027">
        <v>-6.4</v>
      </c>
      <c r="P8027">
        <f xml:space="preserve"> IF(Stock_Info[[#This Row],[Close Price]] &gt; Stock_Info[[#This Row],[Open Price]], 1, 0)</f>
        <v>0</v>
      </c>
      <c r="Q8027" t="str">
        <f>IF(AND(Stock_Info[[#This Row],[% Deli. Qty to Traded Qty]]&gt;80,Stock_Info[[#This Row],[No. of Trades]]&lt;3000),"Unusual Day","")</f>
        <v/>
      </c>
      <c r="R8027" t="str">
        <f>IF(AND(Stock_Info[[#This Row],[Spread High-Low]] &lt; 10, Stock_Info[[#This Row],[% Deli. Qty to Traded Qty]] &gt; 90), "Good Day", "")</f>
        <v/>
      </c>
    </row>
    <row r="8028" spans="1:18">
      <c r="A8028" t="s">
        <v>72</v>
      </c>
      <c r="B8028" s="1">
        <v>45869</v>
      </c>
      <c r="C8028" s="1" t="str">
        <f>"WEEK" &amp;" " &amp;  INT((DAY(Stock_Info[[#This Row],[Date]])+WEEKDAY(DATE(YEAR(Stock_Info[[#This Row],[Date]]),MONTH(Stock_Info[[#This Row],[Date]]),1))-1)/7)+1</f>
        <v>WEEK 5</v>
      </c>
      <c r="D8028" s="12">
        <v>437.2</v>
      </c>
      <c r="E8028" s="12">
        <v>459.15</v>
      </c>
      <c r="F8028" s="12">
        <v>437.2</v>
      </c>
      <c r="G8028" s="12">
        <v>455.5</v>
      </c>
      <c r="H8028" s="12">
        <v>455.84420880913541</v>
      </c>
      <c r="I8028">
        <v>7356</v>
      </c>
      <c r="J8028">
        <v>350</v>
      </c>
      <c r="K8028" s="12">
        <v>3353190</v>
      </c>
      <c r="L8028">
        <v>4585</v>
      </c>
      <c r="M8028">
        <v>62.33</v>
      </c>
      <c r="N8028">
        <v>21.95</v>
      </c>
      <c r="O8028">
        <v>18.3</v>
      </c>
      <c r="P8028">
        <f xml:space="preserve"> IF(Stock_Info[[#This Row],[Close Price]] &gt; Stock_Info[[#This Row],[Open Price]], 1, 0)</f>
        <v>1</v>
      </c>
      <c r="Q8028" t="str">
        <f>IF(AND(Stock_Info[[#This Row],[% Deli. Qty to Traded Qty]]&gt;80,Stock_Info[[#This Row],[No. of Trades]]&lt;3000),"Unusual Day","")</f>
        <v/>
      </c>
      <c r="R8028" t="str">
        <f>IF(AND(Stock_Info[[#This Row],[Spread High-Low]] &lt; 10, Stock_Info[[#This Row],[% Deli. Qty to Traded Qty]] &gt; 90), "Good Day", "")</f>
        <v/>
      </c>
    </row>
    <row r="8029" spans="1:18">
      <c r="A8029" t="s">
        <v>72</v>
      </c>
      <c r="B8029" s="1">
        <v>45868</v>
      </c>
      <c r="C8029" s="1" t="str">
        <f>"WEEK" &amp;" " &amp;  INT((DAY(Stock_Info[[#This Row],[Date]])+WEEKDAY(DATE(YEAR(Stock_Info[[#This Row],[Date]]),MONTH(Stock_Info[[#This Row],[Date]]),1))-1)/7)+1</f>
        <v>WEEK 5</v>
      </c>
      <c r="D8029" s="12">
        <v>446.05</v>
      </c>
      <c r="E8029" s="12">
        <v>461</v>
      </c>
      <c r="F8029" s="12">
        <v>446.05</v>
      </c>
      <c r="G8029" s="12">
        <v>459.6</v>
      </c>
      <c r="H8029" s="12">
        <v>454.69536903039074</v>
      </c>
      <c r="I8029">
        <v>15202</v>
      </c>
      <c r="J8029">
        <v>689</v>
      </c>
      <c r="K8029" s="12">
        <v>6912279</v>
      </c>
      <c r="L8029">
        <v>10074</v>
      </c>
      <c r="M8029">
        <v>66.27</v>
      </c>
      <c r="N8029">
        <v>14.95</v>
      </c>
      <c r="O8029">
        <v>13.55</v>
      </c>
      <c r="P8029">
        <f xml:space="preserve"> IF(Stock_Info[[#This Row],[Close Price]] &gt; Stock_Info[[#This Row],[Open Price]], 1, 0)</f>
        <v>1</v>
      </c>
      <c r="Q8029" t="str">
        <f>IF(AND(Stock_Info[[#This Row],[% Deli. Qty to Traded Qty]]&gt;80,Stock_Info[[#This Row],[No. of Trades]]&lt;3000),"Unusual Day","")</f>
        <v/>
      </c>
      <c r="R8029" t="str">
        <f>IF(AND(Stock_Info[[#This Row],[Spread High-Low]] &lt; 10, Stock_Info[[#This Row],[% Deli. Qty to Traded Qty]] &gt; 90), "Good Day", "")</f>
        <v/>
      </c>
    </row>
    <row r="8030" spans="1:18">
      <c r="A8030" t="s">
        <v>72</v>
      </c>
      <c r="B8030" s="1">
        <v>45867</v>
      </c>
      <c r="C8030" s="1" t="str">
        <f>"WEEK" &amp;" " &amp;  INT((DAY(Stock_Info[[#This Row],[Date]])+WEEKDAY(DATE(YEAR(Stock_Info[[#This Row],[Date]]),MONTH(Stock_Info[[#This Row],[Date]]),1))-1)/7)+1</f>
        <v>WEEK 5</v>
      </c>
      <c r="D8030" s="12">
        <v>448</v>
      </c>
      <c r="E8030" s="12">
        <v>452.85</v>
      </c>
      <c r="F8030" s="12">
        <v>446</v>
      </c>
      <c r="G8030" s="12">
        <v>448.7</v>
      </c>
      <c r="H8030" s="12">
        <v>448.23308270676694</v>
      </c>
      <c r="I8030">
        <v>6783</v>
      </c>
      <c r="J8030">
        <v>686</v>
      </c>
      <c r="K8030" s="12">
        <v>3040365</v>
      </c>
      <c r="L8030">
        <v>4142</v>
      </c>
      <c r="M8030">
        <v>61.06</v>
      </c>
      <c r="N8030">
        <v>6.85</v>
      </c>
      <c r="O8030">
        <v>0.7</v>
      </c>
      <c r="P8030">
        <f xml:space="preserve"> IF(Stock_Info[[#This Row],[Close Price]] &gt; Stock_Info[[#This Row],[Open Price]], 1, 0)</f>
        <v>1</v>
      </c>
      <c r="Q8030" t="str">
        <f>IF(AND(Stock_Info[[#This Row],[% Deli. Qty to Traded Qty]]&gt;80,Stock_Info[[#This Row],[No. of Trades]]&lt;3000),"Unusual Day","")</f>
        <v/>
      </c>
      <c r="R8030" t="str">
        <f>IF(AND(Stock_Info[[#This Row],[Spread High-Low]] &lt; 10, Stock_Info[[#This Row],[% Deli. Qty to Traded Qty]] &gt; 90), "Good Day", "")</f>
        <v/>
      </c>
    </row>
    <row r="8031" spans="1:18">
      <c r="A8031" t="s">
        <v>72</v>
      </c>
      <c r="B8031" s="1">
        <v>45866</v>
      </c>
      <c r="C8031" s="1" t="str">
        <f>"WEEK" &amp;" " &amp;  INT((DAY(Stock_Info[[#This Row],[Date]])+WEEKDAY(DATE(YEAR(Stock_Info[[#This Row],[Date]]),MONTH(Stock_Info[[#This Row],[Date]]),1))-1)/7)+1</f>
        <v>WEEK 5</v>
      </c>
      <c r="D8031" s="12">
        <v>455.3</v>
      </c>
      <c r="E8031" s="12">
        <v>460.7</v>
      </c>
      <c r="F8031" s="12">
        <v>446.55</v>
      </c>
      <c r="G8031" s="12">
        <v>448.15</v>
      </c>
      <c r="H8031" s="12">
        <v>453.17332909481047</v>
      </c>
      <c r="I8031">
        <v>12583</v>
      </c>
      <c r="J8031">
        <v>861</v>
      </c>
      <c r="K8031" s="12">
        <v>5702280</v>
      </c>
      <c r="L8031">
        <v>6566</v>
      </c>
      <c r="M8031">
        <v>52.18</v>
      </c>
      <c r="N8031">
        <v>14.15</v>
      </c>
      <c r="O8031">
        <v>-7.15</v>
      </c>
      <c r="P8031">
        <f xml:space="preserve"> IF(Stock_Info[[#This Row],[Close Price]] &gt; Stock_Info[[#This Row],[Open Price]], 1, 0)</f>
        <v>0</v>
      </c>
      <c r="Q8031" t="str">
        <f>IF(AND(Stock_Info[[#This Row],[% Deli. Qty to Traded Qty]]&gt;80,Stock_Info[[#This Row],[No. of Trades]]&lt;3000),"Unusual Day","")</f>
        <v/>
      </c>
      <c r="R8031" t="str">
        <f>IF(AND(Stock_Info[[#This Row],[Spread High-Low]] &lt; 10, Stock_Info[[#This Row],[% Deli. Qty to Traded Qty]] &gt; 90), "Good Day", "")</f>
        <v/>
      </c>
    </row>
    <row r="8032" spans="1:18">
      <c r="A8032" t="s">
        <v>72</v>
      </c>
      <c r="B8032" s="1">
        <v>45863</v>
      </c>
      <c r="C8032" s="1" t="str">
        <f>"WEEK" &amp;" " &amp;  INT((DAY(Stock_Info[[#This Row],[Date]])+WEEKDAY(DATE(YEAR(Stock_Info[[#This Row],[Date]]),MONTH(Stock_Info[[#This Row],[Date]]),1))-1)/7)+1</f>
        <v>WEEK 4</v>
      </c>
      <c r="D8032" s="12">
        <v>459</v>
      </c>
      <c r="E8032" s="12">
        <v>462.5</v>
      </c>
      <c r="F8032" s="12">
        <v>454.55</v>
      </c>
      <c r="G8032" s="12">
        <v>455.25</v>
      </c>
      <c r="H8032" s="12">
        <v>456.5775220040623</v>
      </c>
      <c r="I8032">
        <v>2954</v>
      </c>
      <c r="J8032">
        <v>187</v>
      </c>
      <c r="K8032" s="12">
        <v>1348730</v>
      </c>
      <c r="L8032">
        <v>2211</v>
      </c>
      <c r="M8032">
        <v>74.849999999999994</v>
      </c>
      <c r="N8032">
        <v>7.95</v>
      </c>
      <c r="O8032">
        <v>-3.75</v>
      </c>
      <c r="P8032">
        <f xml:space="preserve"> IF(Stock_Info[[#This Row],[Close Price]] &gt; Stock_Info[[#This Row],[Open Price]], 1, 0)</f>
        <v>0</v>
      </c>
      <c r="Q8032" t="str">
        <f>IF(AND(Stock_Info[[#This Row],[% Deli. Qty to Traded Qty]]&gt;80,Stock_Info[[#This Row],[No. of Trades]]&lt;3000),"Unusual Day","")</f>
        <v/>
      </c>
      <c r="R8032" t="str">
        <f>IF(AND(Stock_Info[[#This Row],[Spread High-Low]] &lt; 10, Stock_Info[[#This Row],[% Deli. Qty to Traded Qty]] &gt; 90), "Good Day", "")</f>
        <v/>
      </c>
    </row>
    <row r="8033" spans="1:18">
      <c r="A8033" t="s">
        <v>72</v>
      </c>
      <c r="B8033" s="1">
        <v>45862</v>
      </c>
      <c r="C8033" s="1" t="str">
        <f>"WEEK" &amp;" " &amp;  INT((DAY(Stock_Info[[#This Row],[Date]])+WEEKDAY(DATE(YEAR(Stock_Info[[#This Row],[Date]]),MONTH(Stock_Info[[#This Row],[Date]]),1))-1)/7)+1</f>
        <v>WEEK 4</v>
      </c>
      <c r="D8033" s="12">
        <v>459.2</v>
      </c>
      <c r="E8033" s="12">
        <v>463.9</v>
      </c>
      <c r="F8033" s="12">
        <v>459</v>
      </c>
      <c r="G8033" s="12">
        <v>460.3</v>
      </c>
      <c r="H8033" s="12">
        <v>460.90920943463317</v>
      </c>
      <c r="I8033">
        <v>8437</v>
      </c>
      <c r="J8033">
        <v>466</v>
      </c>
      <c r="K8033" s="12">
        <v>3888691</v>
      </c>
      <c r="L8033">
        <v>4929</v>
      </c>
      <c r="M8033">
        <v>58.42</v>
      </c>
      <c r="N8033">
        <v>4.9000000000000004</v>
      </c>
      <c r="O8033">
        <v>1.1000000000000001</v>
      </c>
      <c r="P8033">
        <f xml:space="preserve"> IF(Stock_Info[[#This Row],[Close Price]] &gt; Stock_Info[[#This Row],[Open Price]], 1, 0)</f>
        <v>1</v>
      </c>
      <c r="Q8033" t="str">
        <f>IF(AND(Stock_Info[[#This Row],[% Deli. Qty to Traded Qty]]&gt;80,Stock_Info[[#This Row],[No. of Trades]]&lt;3000),"Unusual Day","")</f>
        <v/>
      </c>
      <c r="R8033" t="str">
        <f>IF(AND(Stock_Info[[#This Row],[Spread High-Low]] &lt; 10, Stock_Info[[#This Row],[% Deli. Qty to Traded Qty]] &gt; 90), "Good Day", "")</f>
        <v/>
      </c>
    </row>
    <row r="8034" spans="1:18">
      <c r="A8034" t="s">
        <v>72</v>
      </c>
      <c r="B8034" s="1">
        <v>45861</v>
      </c>
      <c r="C8034" s="1" t="str">
        <f>"WEEK" &amp;" " &amp;  INT((DAY(Stock_Info[[#This Row],[Date]])+WEEKDAY(DATE(YEAR(Stock_Info[[#This Row],[Date]]),MONTH(Stock_Info[[#This Row],[Date]]),1))-1)/7)+1</f>
        <v>WEEK 4</v>
      </c>
      <c r="D8034" s="12">
        <v>456.1</v>
      </c>
      <c r="E8034" s="12">
        <v>461.25</v>
      </c>
      <c r="F8034" s="12">
        <v>456.1</v>
      </c>
      <c r="G8034" s="12">
        <v>458.85</v>
      </c>
      <c r="H8034" s="12">
        <v>458.96871628910463</v>
      </c>
      <c r="I8034">
        <v>3708</v>
      </c>
      <c r="J8034">
        <v>169</v>
      </c>
      <c r="K8034" s="12">
        <v>1701856</v>
      </c>
      <c r="L8034">
        <v>2838</v>
      </c>
      <c r="M8034">
        <v>76.540000000000006</v>
      </c>
      <c r="N8034">
        <v>5.15</v>
      </c>
      <c r="O8034">
        <v>2.75</v>
      </c>
      <c r="P8034">
        <f xml:space="preserve"> IF(Stock_Info[[#This Row],[Close Price]] &gt; Stock_Info[[#This Row],[Open Price]], 1, 0)</f>
        <v>1</v>
      </c>
      <c r="Q8034" t="str">
        <f>IF(AND(Stock_Info[[#This Row],[% Deli. Qty to Traded Qty]]&gt;80,Stock_Info[[#This Row],[No. of Trades]]&lt;3000),"Unusual Day","")</f>
        <v/>
      </c>
      <c r="R8034" t="str">
        <f>IF(AND(Stock_Info[[#This Row],[Spread High-Low]] &lt; 10, Stock_Info[[#This Row],[% Deli. Qty to Traded Qty]] &gt; 90), "Good Day", "")</f>
        <v/>
      </c>
    </row>
    <row r="8035" spans="1:18">
      <c r="A8035" t="s">
        <v>72</v>
      </c>
      <c r="B8035" s="1">
        <v>45860</v>
      </c>
      <c r="C8035" s="1" t="str">
        <f>"WEEK" &amp;" " &amp;  INT((DAY(Stock_Info[[#This Row],[Date]])+WEEKDAY(DATE(YEAR(Stock_Info[[#This Row],[Date]]),MONTH(Stock_Info[[#This Row],[Date]]),1))-1)/7)+1</f>
        <v>WEEK 4</v>
      </c>
      <c r="D8035" s="12">
        <v>458.75</v>
      </c>
      <c r="E8035" s="12">
        <v>459.75</v>
      </c>
      <c r="F8035" s="12">
        <v>455</v>
      </c>
      <c r="G8035" s="12">
        <v>456.5</v>
      </c>
      <c r="H8035" s="12">
        <v>456.58951563458004</v>
      </c>
      <c r="I8035">
        <v>6524</v>
      </c>
      <c r="J8035">
        <v>368</v>
      </c>
      <c r="K8035" s="12">
        <v>2978790</v>
      </c>
      <c r="L8035">
        <v>4380</v>
      </c>
      <c r="M8035">
        <v>67.14</v>
      </c>
      <c r="N8035">
        <v>4.75</v>
      </c>
      <c r="O8035">
        <v>-2.25</v>
      </c>
      <c r="P8035">
        <f xml:space="preserve"> IF(Stock_Info[[#This Row],[Close Price]] &gt; Stock_Info[[#This Row],[Open Price]], 1, 0)</f>
        <v>0</v>
      </c>
      <c r="Q8035" t="str">
        <f>IF(AND(Stock_Info[[#This Row],[% Deli. Qty to Traded Qty]]&gt;80,Stock_Info[[#This Row],[No. of Trades]]&lt;3000),"Unusual Day","")</f>
        <v/>
      </c>
      <c r="R8035" t="str">
        <f>IF(AND(Stock_Info[[#This Row],[Spread High-Low]] &lt; 10, Stock_Info[[#This Row],[% Deli. Qty to Traded Qty]] &gt; 90), "Good Day", "")</f>
        <v/>
      </c>
    </row>
    <row r="8036" spans="1:18">
      <c r="A8036" t="s">
        <v>72</v>
      </c>
      <c r="B8036" s="1">
        <v>45859</v>
      </c>
      <c r="C8036" s="1" t="str">
        <f>"WEEK" &amp;" " &amp;  INT((DAY(Stock_Info[[#This Row],[Date]])+WEEKDAY(DATE(YEAR(Stock_Info[[#This Row],[Date]]),MONTH(Stock_Info[[#This Row],[Date]]),1))-1)/7)+1</f>
        <v>WEEK 4</v>
      </c>
      <c r="D8036" s="12">
        <v>457.3</v>
      </c>
      <c r="E8036" s="12">
        <v>459.35</v>
      </c>
      <c r="F8036" s="12">
        <v>454.8</v>
      </c>
      <c r="G8036" s="12">
        <v>456.25</v>
      </c>
      <c r="H8036" s="12">
        <v>457.32897959183674</v>
      </c>
      <c r="I8036">
        <v>2450</v>
      </c>
      <c r="J8036">
        <v>129</v>
      </c>
      <c r="K8036" s="12">
        <v>1120456</v>
      </c>
      <c r="L8036">
        <v>1236</v>
      </c>
      <c r="M8036">
        <v>50.45</v>
      </c>
      <c r="N8036">
        <v>4.55</v>
      </c>
      <c r="O8036">
        <v>-1.05</v>
      </c>
      <c r="P8036">
        <f xml:space="preserve"> IF(Stock_Info[[#This Row],[Close Price]] &gt; Stock_Info[[#This Row],[Open Price]], 1, 0)</f>
        <v>0</v>
      </c>
      <c r="Q8036" t="str">
        <f>IF(AND(Stock_Info[[#This Row],[% Deli. Qty to Traded Qty]]&gt;80,Stock_Info[[#This Row],[No. of Trades]]&lt;3000),"Unusual Day","")</f>
        <v/>
      </c>
      <c r="R8036" t="str">
        <f>IF(AND(Stock_Info[[#This Row],[Spread High-Low]] &lt; 10, Stock_Info[[#This Row],[% Deli. Qty to Traded Qty]] &gt; 90), "Good Day", "")</f>
        <v/>
      </c>
    </row>
    <row r="8037" spans="1:18">
      <c r="A8037" t="s">
        <v>72</v>
      </c>
      <c r="B8037" s="1">
        <v>45856</v>
      </c>
      <c r="C8037" s="1" t="str">
        <f>"WEEK" &amp;" " &amp;  INT((DAY(Stock_Info[[#This Row],[Date]])+WEEKDAY(DATE(YEAR(Stock_Info[[#This Row],[Date]]),MONTH(Stock_Info[[#This Row],[Date]]),1))-1)/7)+1</f>
        <v>WEEK 3</v>
      </c>
      <c r="D8037" s="12">
        <v>455.8</v>
      </c>
      <c r="E8037" s="12">
        <v>459.05</v>
      </c>
      <c r="F8037" s="12">
        <v>454.65</v>
      </c>
      <c r="G8037" s="12">
        <v>455.35</v>
      </c>
      <c r="H8037" s="12">
        <v>456.39686684073109</v>
      </c>
      <c r="I8037">
        <v>4596</v>
      </c>
      <c r="J8037">
        <v>179</v>
      </c>
      <c r="K8037" s="12">
        <v>2097600</v>
      </c>
      <c r="L8037">
        <v>3842</v>
      </c>
      <c r="M8037">
        <v>83.59</v>
      </c>
      <c r="N8037">
        <v>4.4000000000000004</v>
      </c>
      <c r="O8037">
        <v>-0.45</v>
      </c>
      <c r="P8037">
        <f xml:space="preserve"> IF(Stock_Info[[#This Row],[Close Price]] &gt; Stock_Info[[#This Row],[Open Price]], 1, 0)</f>
        <v>0</v>
      </c>
      <c r="Q8037" t="str">
        <f>IF(AND(Stock_Info[[#This Row],[% Deli. Qty to Traded Qty]]&gt;80,Stock_Info[[#This Row],[No. of Trades]]&lt;3000),"Unusual Day","")</f>
        <v>Unusual Day</v>
      </c>
      <c r="R8037" t="str">
        <f>IF(AND(Stock_Info[[#This Row],[Spread High-Low]] &lt; 10, Stock_Info[[#This Row],[% Deli. Qty to Traded Qty]] &gt; 90), "Good Day", "")</f>
        <v/>
      </c>
    </row>
    <row r="8038" spans="1:18">
      <c r="A8038" t="s">
        <v>72</v>
      </c>
      <c r="B8038" s="1">
        <v>45855</v>
      </c>
      <c r="C8038" s="1" t="str">
        <f>"WEEK" &amp;" " &amp;  INT((DAY(Stock_Info[[#This Row],[Date]])+WEEKDAY(DATE(YEAR(Stock_Info[[#This Row],[Date]]),MONTH(Stock_Info[[#This Row],[Date]]),1))-1)/7)+1</f>
        <v>WEEK 3</v>
      </c>
      <c r="D8038" s="12">
        <v>455.55</v>
      </c>
      <c r="E8038" s="12">
        <v>457</v>
      </c>
      <c r="F8038" s="12">
        <v>453</v>
      </c>
      <c r="G8038" s="12">
        <v>456.05</v>
      </c>
      <c r="H8038" s="12">
        <v>455.55024100852802</v>
      </c>
      <c r="I8038">
        <v>5394</v>
      </c>
      <c r="J8038">
        <v>225</v>
      </c>
      <c r="K8038" s="12">
        <v>2457238</v>
      </c>
      <c r="L8038">
        <v>3418</v>
      </c>
      <c r="M8038">
        <v>63.37</v>
      </c>
      <c r="N8038">
        <v>4</v>
      </c>
      <c r="O8038">
        <v>0.5</v>
      </c>
      <c r="P8038">
        <f xml:space="preserve"> IF(Stock_Info[[#This Row],[Close Price]] &gt; Stock_Info[[#This Row],[Open Price]], 1, 0)</f>
        <v>1</v>
      </c>
      <c r="Q8038" t="str">
        <f>IF(AND(Stock_Info[[#This Row],[% Deli. Qty to Traded Qty]]&gt;80,Stock_Info[[#This Row],[No. of Trades]]&lt;3000),"Unusual Day","")</f>
        <v/>
      </c>
      <c r="R8038" t="str">
        <f>IF(AND(Stock_Info[[#This Row],[Spread High-Low]] &lt; 10, Stock_Info[[#This Row],[% Deli. Qty to Traded Qty]] &gt; 90), "Good Day", "")</f>
        <v/>
      </c>
    </row>
    <row r="8039" spans="1:18">
      <c r="A8039" t="s">
        <v>72</v>
      </c>
      <c r="B8039" s="1">
        <v>45854</v>
      </c>
      <c r="C8039" s="1" t="str">
        <f>"WEEK" &amp;" " &amp;  INT((DAY(Stock_Info[[#This Row],[Date]])+WEEKDAY(DATE(YEAR(Stock_Info[[#This Row],[Date]]),MONTH(Stock_Info[[#This Row],[Date]]),1))-1)/7)+1</f>
        <v>WEEK 3</v>
      </c>
      <c r="D8039" s="12">
        <v>448.5</v>
      </c>
      <c r="E8039" s="12">
        <v>452.5</v>
      </c>
      <c r="F8039" s="12">
        <v>448.5</v>
      </c>
      <c r="G8039" s="12">
        <v>451.25</v>
      </c>
      <c r="H8039" s="12">
        <v>451.46197552447552</v>
      </c>
      <c r="I8039">
        <v>2288</v>
      </c>
      <c r="J8039">
        <v>111</v>
      </c>
      <c r="K8039" s="12">
        <v>1032945</v>
      </c>
      <c r="L8039">
        <v>1587</v>
      </c>
      <c r="M8039">
        <v>69.36</v>
      </c>
      <c r="N8039">
        <v>4</v>
      </c>
      <c r="O8039">
        <v>2.75</v>
      </c>
      <c r="P8039">
        <f xml:space="preserve"> IF(Stock_Info[[#This Row],[Close Price]] &gt; Stock_Info[[#This Row],[Open Price]], 1, 0)</f>
        <v>1</v>
      </c>
      <c r="Q8039" t="str">
        <f>IF(AND(Stock_Info[[#This Row],[% Deli. Qty to Traded Qty]]&gt;80,Stock_Info[[#This Row],[No. of Trades]]&lt;3000),"Unusual Day","")</f>
        <v/>
      </c>
      <c r="R8039" t="str">
        <f>IF(AND(Stock_Info[[#This Row],[Spread High-Low]] &lt; 10, Stock_Info[[#This Row],[% Deli. Qty to Traded Qty]] &gt; 90), "Good Day", "")</f>
        <v/>
      </c>
    </row>
    <row r="8040" spans="1:18">
      <c r="A8040" t="s">
        <v>72</v>
      </c>
      <c r="B8040" s="1">
        <v>45853</v>
      </c>
      <c r="C8040" s="1" t="str">
        <f>"WEEK" &amp;" " &amp;  INT((DAY(Stock_Info[[#This Row],[Date]])+WEEKDAY(DATE(YEAR(Stock_Info[[#This Row],[Date]]),MONTH(Stock_Info[[#This Row],[Date]]),1))-1)/7)+1</f>
        <v>WEEK 3</v>
      </c>
      <c r="D8040" s="12">
        <v>442.05</v>
      </c>
      <c r="E8040" s="12">
        <v>450</v>
      </c>
      <c r="F8040" s="12">
        <v>442.05</v>
      </c>
      <c r="G8040" s="12">
        <v>448.5</v>
      </c>
      <c r="H8040" s="12">
        <v>447.45482189400519</v>
      </c>
      <c r="I8040">
        <v>9208</v>
      </c>
      <c r="J8040">
        <v>454</v>
      </c>
      <c r="K8040" s="12">
        <v>4120164</v>
      </c>
      <c r="L8040">
        <v>7054</v>
      </c>
      <c r="M8040">
        <v>76.61</v>
      </c>
      <c r="N8040">
        <v>7.95</v>
      </c>
      <c r="O8040">
        <v>6.45</v>
      </c>
      <c r="P8040">
        <f xml:space="preserve"> IF(Stock_Info[[#This Row],[Close Price]] &gt; Stock_Info[[#This Row],[Open Price]], 1, 0)</f>
        <v>1</v>
      </c>
      <c r="Q8040" t="str">
        <f>IF(AND(Stock_Info[[#This Row],[% Deli. Qty to Traded Qty]]&gt;80,Stock_Info[[#This Row],[No. of Trades]]&lt;3000),"Unusual Day","")</f>
        <v/>
      </c>
      <c r="R8040" t="str">
        <f>IF(AND(Stock_Info[[#This Row],[Spread High-Low]] &lt; 10, Stock_Info[[#This Row],[% Deli. Qty to Traded Qty]] &gt; 90), "Good Day", "")</f>
        <v/>
      </c>
    </row>
    <row r="8041" spans="1:18">
      <c r="A8041" t="s">
        <v>72</v>
      </c>
      <c r="B8041" s="1">
        <v>45852</v>
      </c>
      <c r="C8041" s="1" t="str">
        <f>"WEEK" &amp;" " &amp;  INT((DAY(Stock_Info[[#This Row],[Date]])+WEEKDAY(DATE(YEAR(Stock_Info[[#This Row],[Date]]),MONTH(Stock_Info[[#This Row],[Date]]),1))-1)/7)+1</f>
        <v>WEEK 3</v>
      </c>
      <c r="D8041" s="12">
        <v>445.15</v>
      </c>
      <c r="E8041" s="12">
        <v>448.1</v>
      </c>
      <c r="F8041" s="12">
        <v>443</v>
      </c>
      <c r="G8041" s="12">
        <v>444.3</v>
      </c>
      <c r="H8041" s="12">
        <v>445.07293848790704</v>
      </c>
      <c r="I8041">
        <v>5251</v>
      </c>
      <c r="J8041">
        <v>488</v>
      </c>
      <c r="K8041" s="12">
        <v>2337078</v>
      </c>
      <c r="L8041">
        <v>3204</v>
      </c>
      <c r="M8041">
        <v>61.02</v>
      </c>
      <c r="N8041">
        <v>5.0999999999999996</v>
      </c>
      <c r="O8041">
        <v>-0.85</v>
      </c>
      <c r="P8041">
        <f xml:space="preserve"> IF(Stock_Info[[#This Row],[Close Price]] &gt; Stock_Info[[#This Row],[Open Price]], 1, 0)</f>
        <v>0</v>
      </c>
      <c r="Q8041" t="str">
        <f>IF(AND(Stock_Info[[#This Row],[% Deli. Qty to Traded Qty]]&gt;80,Stock_Info[[#This Row],[No. of Trades]]&lt;3000),"Unusual Day","")</f>
        <v/>
      </c>
      <c r="R8041" t="str">
        <f>IF(AND(Stock_Info[[#This Row],[Spread High-Low]] &lt; 10, Stock_Info[[#This Row],[% Deli. Qty to Traded Qty]] &gt; 90), "Good Day", "")</f>
        <v/>
      </c>
    </row>
    <row r="8042" spans="1:18">
      <c r="A8042" t="s">
        <v>72</v>
      </c>
      <c r="B8042" s="1">
        <v>45849</v>
      </c>
      <c r="C8042" s="1" t="str">
        <f>"WEEK" &amp;" " &amp;  INT((DAY(Stock_Info[[#This Row],[Date]])+WEEKDAY(DATE(YEAR(Stock_Info[[#This Row],[Date]]),MONTH(Stock_Info[[#This Row],[Date]]),1))-1)/7)+1</f>
        <v>WEEK 2</v>
      </c>
      <c r="D8042" s="12">
        <v>446</v>
      </c>
      <c r="E8042" s="12">
        <v>448.05</v>
      </c>
      <c r="F8042" s="12">
        <v>444</v>
      </c>
      <c r="G8042" s="12">
        <v>444.7</v>
      </c>
      <c r="H8042" s="12">
        <v>445.47752192982455</v>
      </c>
      <c r="I8042">
        <v>1824</v>
      </c>
      <c r="J8042">
        <v>132</v>
      </c>
      <c r="K8042" s="12">
        <v>812551</v>
      </c>
      <c r="L8042">
        <v>1362</v>
      </c>
      <c r="M8042">
        <v>74.67</v>
      </c>
      <c r="N8042">
        <v>4.05</v>
      </c>
      <c r="O8042">
        <v>-1.3</v>
      </c>
      <c r="P8042">
        <f xml:space="preserve"> IF(Stock_Info[[#This Row],[Close Price]] &gt; Stock_Info[[#This Row],[Open Price]], 1, 0)</f>
        <v>0</v>
      </c>
      <c r="Q8042" t="str">
        <f>IF(AND(Stock_Info[[#This Row],[% Deli. Qty to Traded Qty]]&gt;80,Stock_Info[[#This Row],[No. of Trades]]&lt;3000),"Unusual Day","")</f>
        <v/>
      </c>
      <c r="R8042" t="str">
        <f>IF(AND(Stock_Info[[#This Row],[Spread High-Low]] &lt; 10, Stock_Info[[#This Row],[% Deli. Qty to Traded Qty]] &gt; 90), "Good Day", "")</f>
        <v/>
      </c>
    </row>
    <row r="8043" spans="1:18">
      <c r="A8043" t="s">
        <v>72</v>
      </c>
      <c r="B8043" s="1">
        <v>45848</v>
      </c>
      <c r="C8043" s="1" t="str">
        <f>"WEEK" &amp;" " &amp;  INT((DAY(Stock_Info[[#This Row],[Date]])+WEEKDAY(DATE(YEAR(Stock_Info[[#This Row],[Date]]),MONTH(Stock_Info[[#This Row],[Date]]),1))-1)/7)+1</f>
        <v>WEEK 2</v>
      </c>
      <c r="D8043" s="12">
        <v>445.8</v>
      </c>
      <c r="E8043" s="12">
        <v>449.55</v>
      </c>
      <c r="F8043" s="12">
        <v>444</v>
      </c>
      <c r="G8043" s="12">
        <v>446.65</v>
      </c>
      <c r="H8043" s="12">
        <v>445.89000783260605</v>
      </c>
      <c r="I8043">
        <v>8937</v>
      </c>
      <c r="J8043">
        <v>431</v>
      </c>
      <c r="K8043" s="12">
        <v>3984919</v>
      </c>
      <c r="L8043">
        <v>6692</v>
      </c>
      <c r="M8043">
        <v>74.88</v>
      </c>
      <c r="N8043">
        <v>5.55</v>
      </c>
      <c r="O8043">
        <v>0.85</v>
      </c>
      <c r="P8043">
        <f xml:space="preserve"> IF(Stock_Info[[#This Row],[Close Price]] &gt; Stock_Info[[#This Row],[Open Price]], 1, 0)</f>
        <v>1</v>
      </c>
      <c r="Q8043" t="str">
        <f>IF(AND(Stock_Info[[#This Row],[% Deli. Qty to Traded Qty]]&gt;80,Stock_Info[[#This Row],[No. of Trades]]&lt;3000),"Unusual Day","")</f>
        <v/>
      </c>
      <c r="R8043" t="str">
        <f>IF(AND(Stock_Info[[#This Row],[Spread High-Low]] &lt; 10, Stock_Info[[#This Row],[% Deli. Qty to Traded Qty]] &gt; 90), "Good Day", "")</f>
        <v/>
      </c>
    </row>
    <row r="8044" spans="1:18">
      <c r="A8044" t="s">
        <v>72</v>
      </c>
      <c r="B8044" s="1">
        <v>45847</v>
      </c>
      <c r="C8044" s="1" t="str">
        <f>"WEEK" &amp;" " &amp;  INT((DAY(Stock_Info[[#This Row],[Date]])+WEEKDAY(DATE(YEAR(Stock_Info[[#This Row],[Date]]),MONTH(Stock_Info[[#This Row],[Date]]),1))-1)/7)+1</f>
        <v>WEEK 2</v>
      </c>
      <c r="D8044" s="12">
        <v>454.85</v>
      </c>
      <c r="E8044" s="12">
        <v>454.85</v>
      </c>
      <c r="F8044" s="12">
        <v>442.95</v>
      </c>
      <c r="G8044" s="12">
        <v>444.55</v>
      </c>
      <c r="H8044" s="12">
        <v>445.49848841115215</v>
      </c>
      <c r="I8044">
        <v>2977</v>
      </c>
      <c r="J8044">
        <v>238</v>
      </c>
      <c r="K8044" s="12">
        <v>1326249</v>
      </c>
      <c r="L8044">
        <v>2357</v>
      </c>
      <c r="M8044">
        <v>79.17</v>
      </c>
      <c r="N8044">
        <v>11.9</v>
      </c>
      <c r="O8044">
        <v>-10.3</v>
      </c>
      <c r="P8044">
        <f xml:space="preserve"> IF(Stock_Info[[#This Row],[Close Price]] &gt; Stock_Info[[#This Row],[Open Price]], 1, 0)</f>
        <v>0</v>
      </c>
      <c r="Q8044" t="str">
        <f>IF(AND(Stock_Info[[#This Row],[% Deli. Qty to Traded Qty]]&gt;80,Stock_Info[[#This Row],[No. of Trades]]&lt;3000),"Unusual Day","")</f>
        <v/>
      </c>
      <c r="R8044" t="str">
        <f>IF(AND(Stock_Info[[#This Row],[Spread High-Low]] &lt; 10, Stock_Info[[#This Row],[% Deli. Qty to Traded Qty]] &gt; 90), "Good Day", "")</f>
        <v/>
      </c>
    </row>
    <row r="8045" spans="1:18">
      <c r="A8045" t="s">
        <v>72</v>
      </c>
      <c r="B8045" s="1">
        <v>45846</v>
      </c>
      <c r="C8045" s="1" t="str">
        <f>"WEEK" &amp;" " &amp;  INT((DAY(Stock_Info[[#This Row],[Date]])+WEEKDAY(DATE(YEAR(Stock_Info[[#This Row],[Date]]),MONTH(Stock_Info[[#This Row],[Date]]),1))-1)/7)+1</f>
        <v>WEEK 2</v>
      </c>
      <c r="D8045" s="12">
        <v>440.55</v>
      </c>
      <c r="E8045" s="12">
        <v>449.8</v>
      </c>
      <c r="F8045" s="12">
        <v>440.55</v>
      </c>
      <c r="G8045" s="12">
        <v>447.3</v>
      </c>
      <c r="H8045" s="12">
        <v>447.77208047105006</v>
      </c>
      <c r="I8045">
        <v>8152</v>
      </c>
      <c r="J8045">
        <v>636</v>
      </c>
      <c r="K8045" s="12">
        <v>3650238</v>
      </c>
      <c r="L8045">
        <v>5353</v>
      </c>
      <c r="M8045">
        <v>65.66</v>
      </c>
      <c r="N8045">
        <v>9.25</v>
      </c>
      <c r="O8045">
        <v>6.75</v>
      </c>
      <c r="P8045">
        <f xml:space="preserve"> IF(Stock_Info[[#This Row],[Close Price]] &gt; Stock_Info[[#This Row],[Open Price]], 1, 0)</f>
        <v>1</v>
      </c>
      <c r="Q8045" t="str">
        <f>IF(AND(Stock_Info[[#This Row],[% Deli. Qty to Traded Qty]]&gt;80,Stock_Info[[#This Row],[No. of Trades]]&lt;3000),"Unusual Day","")</f>
        <v/>
      </c>
      <c r="R8045" t="str">
        <f>IF(AND(Stock_Info[[#This Row],[Spread High-Low]] &lt; 10, Stock_Info[[#This Row],[% Deli. Qty to Traded Qty]] &gt; 90), "Good Day", "")</f>
        <v/>
      </c>
    </row>
    <row r="8046" spans="1:18">
      <c r="A8046" t="s">
        <v>72</v>
      </c>
      <c r="B8046" s="1">
        <v>45845</v>
      </c>
      <c r="C8046" s="1" t="str">
        <f>"WEEK" &amp;" " &amp;  INT((DAY(Stock_Info[[#This Row],[Date]])+WEEKDAY(DATE(YEAR(Stock_Info[[#This Row],[Date]]),MONTH(Stock_Info[[#This Row],[Date]]),1))-1)/7)+1</f>
        <v>WEEK 2</v>
      </c>
      <c r="D8046" s="12">
        <v>429.6</v>
      </c>
      <c r="E8046" s="12">
        <v>450.95</v>
      </c>
      <c r="F8046" s="12">
        <v>429.6</v>
      </c>
      <c r="G8046" s="12">
        <v>440.6</v>
      </c>
      <c r="H8046" s="12">
        <v>442.16499923041403</v>
      </c>
      <c r="I8046">
        <v>6497</v>
      </c>
      <c r="J8046">
        <v>688</v>
      </c>
      <c r="K8046" s="12">
        <v>2872746</v>
      </c>
      <c r="L8046">
        <v>3962</v>
      </c>
      <c r="M8046">
        <v>60.98</v>
      </c>
      <c r="N8046">
        <v>21.35</v>
      </c>
      <c r="O8046">
        <v>11</v>
      </c>
      <c r="P8046">
        <f xml:space="preserve"> IF(Stock_Info[[#This Row],[Close Price]] &gt; Stock_Info[[#This Row],[Open Price]], 1, 0)</f>
        <v>1</v>
      </c>
      <c r="Q8046" t="str">
        <f>IF(AND(Stock_Info[[#This Row],[% Deli. Qty to Traded Qty]]&gt;80,Stock_Info[[#This Row],[No. of Trades]]&lt;3000),"Unusual Day","")</f>
        <v/>
      </c>
      <c r="R8046" t="str">
        <f>IF(AND(Stock_Info[[#This Row],[Spread High-Low]] &lt; 10, Stock_Info[[#This Row],[% Deli. Qty to Traded Qty]] &gt; 90), "Good Day", "")</f>
        <v/>
      </c>
    </row>
    <row r="8047" spans="1:18">
      <c r="A8047" t="s">
        <v>72</v>
      </c>
      <c r="B8047" s="1">
        <v>45842</v>
      </c>
      <c r="C8047" s="1" t="str">
        <f>"WEEK" &amp;" " &amp;  INT((DAY(Stock_Info[[#This Row],[Date]])+WEEKDAY(DATE(YEAR(Stock_Info[[#This Row],[Date]]),MONTH(Stock_Info[[#This Row],[Date]]),1))-1)/7)+1</f>
        <v>WEEK 1</v>
      </c>
      <c r="D8047" s="12">
        <v>445.7</v>
      </c>
      <c r="E8047" s="12">
        <v>447.7</v>
      </c>
      <c r="F8047" s="12">
        <v>444.05</v>
      </c>
      <c r="G8047" s="12">
        <v>445.9</v>
      </c>
      <c r="H8047" s="12">
        <v>445.7075823997402</v>
      </c>
      <c r="I8047">
        <v>6159</v>
      </c>
      <c r="J8047">
        <v>407</v>
      </c>
      <c r="K8047" s="12">
        <v>2745113</v>
      </c>
      <c r="L8047">
        <v>3670</v>
      </c>
      <c r="M8047">
        <v>59.59</v>
      </c>
      <c r="N8047">
        <v>3.65</v>
      </c>
      <c r="O8047">
        <v>0.2</v>
      </c>
      <c r="P8047">
        <f xml:space="preserve"> IF(Stock_Info[[#This Row],[Close Price]] &gt; Stock_Info[[#This Row],[Open Price]], 1, 0)</f>
        <v>1</v>
      </c>
      <c r="Q8047" t="str">
        <f>IF(AND(Stock_Info[[#This Row],[% Deli. Qty to Traded Qty]]&gt;80,Stock_Info[[#This Row],[No. of Trades]]&lt;3000),"Unusual Day","")</f>
        <v/>
      </c>
      <c r="R8047" t="str">
        <f>IF(AND(Stock_Info[[#This Row],[Spread High-Low]] &lt; 10, Stock_Info[[#This Row],[% Deli. Qty to Traded Qty]] &gt; 90), "Good Day", "")</f>
        <v/>
      </c>
    </row>
    <row r="8048" spans="1:18">
      <c r="A8048" t="s">
        <v>72</v>
      </c>
      <c r="B8048" s="1">
        <v>45841</v>
      </c>
      <c r="C8048" s="1" t="str">
        <f>"WEEK" &amp;" " &amp;  INT((DAY(Stock_Info[[#This Row],[Date]])+WEEKDAY(DATE(YEAR(Stock_Info[[#This Row],[Date]]),MONTH(Stock_Info[[#This Row],[Date]]),1))-1)/7)+1</f>
        <v>WEEK 1</v>
      </c>
      <c r="D8048" s="12">
        <v>447.1</v>
      </c>
      <c r="E8048" s="12">
        <v>448</v>
      </c>
      <c r="F8048" s="12">
        <v>445</v>
      </c>
      <c r="G8048" s="12">
        <v>445.7</v>
      </c>
      <c r="H8048" s="12">
        <v>446.11671335200748</v>
      </c>
      <c r="I8048">
        <v>3213</v>
      </c>
      <c r="J8048">
        <v>186</v>
      </c>
      <c r="K8048" s="12">
        <v>1433373</v>
      </c>
      <c r="L8048">
        <v>1992</v>
      </c>
      <c r="M8048">
        <v>62</v>
      </c>
      <c r="N8048">
        <v>3</v>
      </c>
      <c r="O8048">
        <v>-1.4</v>
      </c>
      <c r="P8048">
        <f xml:space="preserve"> IF(Stock_Info[[#This Row],[Close Price]] &gt; Stock_Info[[#This Row],[Open Price]], 1, 0)</f>
        <v>0</v>
      </c>
      <c r="Q8048" t="str">
        <f>IF(AND(Stock_Info[[#This Row],[% Deli. Qty to Traded Qty]]&gt;80,Stock_Info[[#This Row],[No. of Trades]]&lt;3000),"Unusual Day","")</f>
        <v/>
      </c>
      <c r="R8048" t="str">
        <f>IF(AND(Stock_Info[[#This Row],[Spread High-Low]] &lt; 10, Stock_Info[[#This Row],[% Deli. Qty to Traded Qty]] &gt; 90), "Good Day", "")</f>
        <v/>
      </c>
    </row>
    <row r="8049" spans="1:18">
      <c r="A8049" t="s">
        <v>72</v>
      </c>
      <c r="B8049" s="1">
        <v>45840</v>
      </c>
      <c r="C8049" s="1" t="str">
        <f>"WEEK" &amp;" " &amp;  INT((DAY(Stock_Info[[#This Row],[Date]])+WEEKDAY(DATE(YEAR(Stock_Info[[#This Row],[Date]]),MONTH(Stock_Info[[#This Row],[Date]]),1))-1)/7)+1</f>
        <v>WEEK 1</v>
      </c>
      <c r="D8049" s="12">
        <v>454.35</v>
      </c>
      <c r="E8049" s="12">
        <v>454.35</v>
      </c>
      <c r="F8049" s="12">
        <v>445.95</v>
      </c>
      <c r="G8049" s="12">
        <v>446.65</v>
      </c>
      <c r="H8049" s="12">
        <v>447.71510015408319</v>
      </c>
      <c r="I8049">
        <v>6490</v>
      </c>
      <c r="J8049">
        <v>571</v>
      </c>
      <c r="K8049" s="12">
        <v>2905671</v>
      </c>
      <c r="L8049">
        <v>4048</v>
      </c>
      <c r="M8049">
        <v>62.37</v>
      </c>
      <c r="N8049">
        <v>8.4</v>
      </c>
      <c r="O8049">
        <v>-7.7</v>
      </c>
      <c r="P8049">
        <f xml:space="preserve"> IF(Stock_Info[[#This Row],[Close Price]] &gt; Stock_Info[[#This Row],[Open Price]], 1, 0)</f>
        <v>0</v>
      </c>
      <c r="Q8049" t="str">
        <f>IF(AND(Stock_Info[[#This Row],[% Deli. Qty to Traded Qty]]&gt;80,Stock_Info[[#This Row],[No. of Trades]]&lt;3000),"Unusual Day","")</f>
        <v/>
      </c>
      <c r="R8049" t="str">
        <f>IF(AND(Stock_Info[[#This Row],[Spread High-Low]] &lt; 10, Stock_Info[[#This Row],[% Deli. Qty to Traded Qty]] &gt; 90), "Good Day", "")</f>
        <v/>
      </c>
    </row>
    <row r="8050" spans="1:18">
      <c r="A8050" t="s">
        <v>72</v>
      </c>
      <c r="B8050" s="1">
        <v>45839</v>
      </c>
      <c r="C8050" s="1" t="str">
        <f>"WEEK" &amp;" " &amp;  INT((DAY(Stock_Info[[#This Row],[Date]])+WEEKDAY(DATE(YEAR(Stock_Info[[#This Row],[Date]]),MONTH(Stock_Info[[#This Row],[Date]]),1))-1)/7)+1</f>
        <v>WEEK 1</v>
      </c>
      <c r="D8050" s="12">
        <v>447.75</v>
      </c>
      <c r="E8050" s="12">
        <v>453.95</v>
      </c>
      <c r="F8050" s="12">
        <v>445.05</v>
      </c>
      <c r="G8050" s="12">
        <v>451.2</v>
      </c>
      <c r="H8050" s="12">
        <v>448.71286184780723</v>
      </c>
      <c r="I8050">
        <v>11538</v>
      </c>
      <c r="J8050">
        <v>462</v>
      </c>
      <c r="K8050" s="12">
        <v>5177249</v>
      </c>
      <c r="L8050">
        <v>6426</v>
      </c>
      <c r="M8050">
        <v>55.69</v>
      </c>
      <c r="N8050">
        <v>8.9</v>
      </c>
      <c r="O8050">
        <v>3.45</v>
      </c>
      <c r="P8050">
        <f xml:space="preserve"> IF(Stock_Info[[#This Row],[Close Price]] &gt; Stock_Info[[#This Row],[Open Price]], 1, 0)</f>
        <v>1</v>
      </c>
      <c r="Q8050" t="str">
        <f>IF(AND(Stock_Info[[#This Row],[% Deli. Qty to Traded Qty]]&gt;80,Stock_Info[[#This Row],[No. of Trades]]&lt;3000),"Unusual Day","")</f>
        <v/>
      </c>
      <c r="R8050" t="str">
        <f>IF(AND(Stock_Info[[#This Row],[Spread High-Low]] &lt; 10, Stock_Info[[#This Row],[% Deli. Qty to Traded Qty]] &gt; 90), "Good Day", "")</f>
        <v/>
      </c>
    </row>
    <row r="8051" spans="1:18">
      <c r="A8051" t="s">
        <v>72</v>
      </c>
      <c r="B8051" s="1">
        <v>45838</v>
      </c>
      <c r="C8051" s="1" t="str">
        <f>"WEEK" &amp;" " &amp;  INT((DAY(Stock_Info[[#This Row],[Date]])+WEEKDAY(DATE(YEAR(Stock_Info[[#This Row],[Date]]),MONTH(Stock_Info[[#This Row],[Date]]),1))-1)/7)+1</f>
        <v>WEEK 5</v>
      </c>
      <c r="D8051" s="12">
        <v>442.1</v>
      </c>
      <c r="E8051" s="12">
        <v>449.85</v>
      </c>
      <c r="F8051" s="12">
        <v>442.1</v>
      </c>
      <c r="G8051" s="12">
        <v>445.9</v>
      </c>
      <c r="H8051" s="12">
        <v>446.37257734440834</v>
      </c>
      <c r="I8051">
        <v>8307</v>
      </c>
      <c r="J8051">
        <v>338</v>
      </c>
      <c r="K8051" s="12">
        <v>3708017</v>
      </c>
      <c r="L8051">
        <v>4871</v>
      </c>
      <c r="M8051">
        <v>58.64</v>
      </c>
      <c r="N8051">
        <v>7.75</v>
      </c>
      <c r="O8051">
        <v>3.8</v>
      </c>
      <c r="P8051">
        <f xml:space="preserve"> IF(Stock_Info[[#This Row],[Close Price]] &gt; Stock_Info[[#This Row],[Open Price]], 1, 0)</f>
        <v>1</v>
      </c>
      <c r="Q8051" t="str">
        <f>IF(AND(Stock_Info[[#This Row],[% Deli. Qty to Traded Qty]]&gt;80,Stock_Info[[#This Row],[No. of Trades]]&lt;3000),"Unusual Day","")</f>
        <v/>
      </c>
      <c r="R8051" t="str">
        <f>IF(AND(Stock_Info[[#This Row],[Spread High-Low]] &lt; 10, Stock_Info[[#This Row],[% Deli. Qty to Traded Qty]] &gt; 90), "Good Day", "")</f>
        <v/>
      </c>
    </row>
    <row r="8052" spans="1:18">
      <c r="A8052" t="s">
        <v>72</v>
      </c>
      <c r="B8052" s="1">
        <v>45835</v>
      </c>
      <c r="C8052" s="1" t="str">
        <f>"WEEK" &amp;" " &amp;  INT((DAY(Stock_Info[[#This Row],[Date]])+WEEKDAY(DATE(YEAR(Stock_Info[[#This Row],[Date]]),MONTH(Stock_Info[[#This Row],[Date]]),1))-1)/7)+1</f>
        <v>WEEK 4</v>
      </c>
      <c r="D8052" s="12">
        <v>440.05</v>
      </c>
      <c r="E8052" s="12">
        <v>444.85</v>
      </c>
      <c r="F8052" s="12">
        <v>440.05</v>
      </c>
      <c r="G8052" s="12">
        <v>442.95</v>
      </c>
      <c r="H8052" s="12">
        <v>443.33255451713393</v>
      </c>
      <c r="I8052">
        <v>1284</v>
      </c>
      <c r="J8052">
        <v>112</v>
      </c>
      <c r="K8052" s="12">
        <v>569239</v>
      </c>
      <c r="L8052">
        <v>821</v>
      </c>
      <c r="M8052">
        <v>63.94</v>
      </c>
      <c r="N8052">
        <v>4.8</v>
      </c>
      <c r="O8052">
        <v>2.9</v>
      </c>
      <c r="P8052">
        <f xml:space="preserve"> IF(Stock_Info[[#This Row],[Close Price]] &gt; Stock_Info[[#This Row],[Open Price]], 1, 0)</f>
        <v>1</v>
      </c>
      <c r="Q8052" t="str">
        <f>IF(AND(Stock_Info[[#This Row],[% Deli. Qty to Traded Qty]]&gt;80,Stock_Info[[#This Row],[No. of Trades]]&lt;3000),"Unusual Day","")</f>
        <v/>
      </c>
      <c r="R8052" t="str">
        <f>IF(AND(Stock_Info[[#This Row],[Spread High-Low]] &lt; 10, Stock_Info[[#This Row],[% Deli. Qty to Traded Qty]] &gt; 90), "Good Day", "")</f>
        <v/>
      </c>
    </row>
    <row r="8053" spans="1:18">
      <c r="A8053" t="s">
        <v>72</v>
      </c>
      <c r="B8053" s="1">
        <v>45834</v>
      </c>
      <c r="C8053" s="1" t="str">
        <f>"WEEK" &amp;" " &amp;  INT((DAY(Stock_Info[[#This Row],[Date]])+WEEKDAY(DATE(YEAR(Stock_Info[[#This Row],[Date]]),MONTH(Stock_Info[[#This Row],[Date]]),1))-1)/7)+1</f>
        <v>WEEK 4</v>
      </c>
      <c r="D8053" s="12">
        <v>440.1</v>
      </c>
      <c r="E8053" s="12">
        <v>446.35</v>
      </c>
      <c r="F8053" s="12">
        <v>440.1</v>
      </c>
      <c r="G8053" s="12">
        <v>441.15</v>
      </c>
      <c r="H8053" s="12">
        <v>442.902655538695</v>
      </c>
      <c r="I8053">
        <v>13180</v>
      </c>
      <c r="J8053">
        <v>421</v>
      </c>
      <c r="K8053" s="12">
        <v>5837457</v>
      </c>
      <c r="L8053">
        <v>6947</v>
      </c>
      <c r="M8053">
        <v>52.71</v>
      </c>
      <c r="N8053">
        <v>6.25</v>
      </c>
      <c r="O8053">
        <v>1.05</v>
      </c>
      <c r="P8053">
        <f xml:space="preserve"> IF(Stock_Info[[#This Row],[Close Price]] &gt; Stock_Info[[#This Row],[Open Price]], 1, 0)</f>
        <v>1</v>
      </c>
      <c r="Q8053" t="str">
        <f>IF(AND(Stock_Info[[#This Row],[% Deli. Qty to Traded Qty]]&gt;80,Stock_Info[[#This Row],[No. of Trades]]&lt;3000),"Unusual Day","")</f>
        <v/>
      </c>
      <c r="R8053" t="str">
        <f>IF(AND(Stock_Info[[#This Row],[Spread High-Low]] &lt; 10, Stock_Info[[#This Row],[% Deli. Qty to Traded Qty]] &gt; 90), "Good Day", "")</f>
        <v/>
      </c>
    </row>
    <row r="8054" spans="1:18">
      <c r="A8054" t="s">
        <v>72</v>
      </c>
      <c r="B8054" s="1">
        <v>45833</v>
      </c>
      <c r="C8054" s="1" t="str">
        <f>"WEEK" &amp;" " &amp;  INT((DAY(Stock_Info[[#This Row],[Date]])+WEEKDAY(DATE(YEAR(Stock_Info[[#This Row],[Date]]),MONTH(Stock_Info[[#This Row],[Date]]),1))-1)/7)+1</f>
        <v>WEEK 4</v>
      </c>
      <c r="D8054" s="12">
        <v>443.15</v>
      </c>
      <c r="E8054" s="12">
        <v>447.25</v>
      </c>
      <c r="F8054" s="12">
        <v>440</v>
      </c>
      <c r="G8054" s="12">
        <v>442.5</v>
      </c>
      <c r="H8054" s="12">
        <v>442.61921097770153</v>
      </c>
      <c r="I8054">
        <v>1166</v>
      </c>
      <c r="J8054">
        <v>114</v>
      </c>
      <c r="K8054" s="12">
        <v>516094</v>
      </c>
      <c r="L8054">
        <v>615</v>
      </c>
      <c r="M8054">
        <v>52.74</v>
      </c>
      <c r="N8054">
        <v>7.25</v>
      </c>
      <c r="O8054">
        <v>-0.65</v>
      </c>
      <c r="P8054">
        <f xml:space="preserve"> IF(Stock_Info[[#This Row],[Close Price]] &gt; Stock_Info[[#This Row],[Open Price]], 1, 0)</f>
        <v>0</v>
      </c>
      <c r="Q8054" t="str">
        <f>IF(AND(Stock_Info[[#This Row],[% Deli. Qty to Traded Qty]]&gt;80,Stock_Info[[#This Row],[No. of Trades]]&lt;3000),"Unusual Day","")</f>
        <v/>
      </c>
      <c r="R8054" t="str">
        <f>IF(AND(Stock_Info[[#This Row],[Spread High-Low]] &lt; 10, Stock_Info[[#This Row],[% Deli. Qty to Traded Qty]] &gt; 90), "Good Day", "")</f>
        <v/>
      </c>
    </row>
    <row r="8055" spans="1:18">
      <c r="A8055" t="s">
        <v>72</v>
      </c>
      <c r="B8055" s="1">
        <v>45832</v>
      </c>
      <c r="C8055" s="1" t="str">
        <f>"WEEK" &amp;" " &amp;  INT((DAY(Stock_Info[[#This Row],[Date]])+WEEKDAY(DATE(YEAR(Stock_Info[[#This Row],[Date]]),MONTH(Stock_Info[[#This Row],[Date]]),1))-1)/7)+1</f>
        <v>WEEK 4</v>
      </c>
      <c r="D8055" s="12">
        <v>437.25</v>
      </c>
      <c r="E8055" s="12">
        <v>444.85</v>
      </c>
      <c r="F8055" s="12">
        <v>437.25</v>
      </c>
      <c r="G8055" s="12">
        <v>441.35</v>
      </c>
      <c r="H8055" s="12">
        <v>442.19803421914816</v>
      </c>
      <c r="I8055">
        <v>2747</v>
      </c>
      <c r="J8055">
        <v>148</v>
      </c>
      <c r="K8055" s="12">
        <v>1214718</v>
      </c>
      <c r="L8055">
        <v>1757</v>
      </c>
      <c r="M8055">
        <v>63.96</v>
      </c>
      <c r="N8055">
        <v>7.6</v>
      </c>
      <c r="O8055">
        <v>4.0999999999999996</v>
      </c>
      <c r="P8055">
        <f xml:space="preserve"> IF(Stock_Info[[#This Row],[Close Price]] &gt; Stock_Info[[#This Row],[Open Price]], 1, 0)</f>
        <v>1</v>
      </c>
      <c r="Q8055" t="str">
        <f>IF(AND(Stock_Info[[#This Row],[% Deli. Qty to Traded Qty]]&gt;80,Stock_Info[[#This Row],[No. of Trades]]&lt;3000),"Unusual Day","")</f>
        <v/>
      </c>
      <c r="R8055" t="str">
        <f>IF(AND(Stock_Info[[#This Row],[Spread High-Low]] &lt; 10, Stock_Info[[#This Row],[% Deli. Qty to Traded Qty]] &gt; 90), "Good Day", "")</f>
        <v/>
      </c>
    </row>
    <row r="8056" spans="1:18">
      <c r="A8056" t="s">
        <v>72</v>
      </c>
      <c r="B8056" s="1">
        <v>45831</v>
      </c>
      <c r="C8056" s="1" t="str">
        <f>"WEEK" &amp;" " &amp;  INT((DAY(Stock_Info[[#This Row],[Date]])+WEEKDAY(DATE(YEAR(Stock_Info[[#This Row],[Date]]),MONTH(Stock_Info[[#This Row],[Date]]),1))-1)/7)+1</f>
        <v>WEEK 4</v>
      </c>
      <c r="D8056" s="12">
        <v>438.3</v>
      </c>
      <c r="E8056" s="12">
        <v>439.85</v>
      </c>
      <c r="F8056" s="12">
        <v>437</v>
      </c>
      <c r="G8056" s="12">
        <v>437.1</v>
      </c>
      <c r="H8056" s="12">
        <v>438.57039711191334</v>
      </c>
      <c r="I8056">
        <v>2770</v>
      </c>
      <c r="J8056">
        <v>224</v>
      </c>
      <c r="K8056" s="12">
        <v>1214840</v>
      </c>
      <c r="L8056">
        <v>1670</v>
      </c>
      <c r="M8056">
        <v>60.29</v>
      </c>
      <c r="N8056">
        <v>2.85</v>
      </c>
      <c r="O8056">
        <v>-1.2</v>
      </c>
      <c r="P8056">
        <f xml:space="preserve"> IF(Stock_Info[[#This Row],[Close Price]] &gt; Stock_Info[[#This Row],[Open Price]], 1, 0)</f>
        <v>0</v>
      </c>
      <c r="Q8056" t="str">
        <f>IF(AND(Stock_Info[[#This Row],[% Deli. Qty to Traded Qty]]&gt;80,Stock_Info[[#This Row],[No. of Trades]]&lt;3000),"Unusual Day","")</f>
        <v/>
      </c>
      <c r="R8056" t="str">
        <f>IF(AND(Stock_Info[[#This Row],[Spread High-Low]] &lt; 10, Stock_Info[[#This Row],[% Deli. Qty to Traded Qty]] &gt; 90), "Good Day", "")</f>
        <v/>
      </c>
    </row>
    <row r="8057" spans="1:18">
      <c r="A8057" t="s">
        <v>72</v>
      </c>
      <c r="B8057" s="1">
        <v>45828</v>
      </c>
      <c r="C8057" s="1" t="str">
        <f>"WEEK" &amp;" " &amp;  INT((DAY(Stock_Info[[#This Row],[Date]])+WEEKDAY(DATE(YEAR(Stock_Info[[#This Row],[Date]]),MONTH(Stock_Info[[#This Row],[Date]]),1))-1)/7)+1</f>
        <v>WEEK 3</v>
      </c>
      <c r="D8057" s="12">
        <v>444.75</v>
      </c>
      <c r="E8057" s="12">
        <v>445.85</v>
      </c>
      <c r="F8057" s="12">
        <v>440</v>
      </c>
      <c r="G8057" s="12">
        <v>441.1</v>
      </c>
      <c r="H8057" s="12">
        <v>442.84147076552142</v>
      </c>
      <c r="I8057">
        <v>1659</v>
      </c>
      <c r="J8057">
        <v>241</v>
      </c>
      <c r="K8057" s="12">
        <v>734674</v>
      </c>
      <c r="L8057">
        <v>856</v>
      </c>
      <c r="M8057">
        <v>51.6</v>
      </c>
      <c r="N8057">
        <v>5.85</v>
      </c>
      <c r="O8057">
        <v>-3.65</v>
      </c>
      <c r="P8057">
        <f xml:space="preserve"> IF(Stock_Info[[#This Row],[Close Price]] &gt; Stock_Info[[#This Row],[Open Price]], 1, 0)</f>
        <v>0</v>
      </c>
      <c r="Q8057" t="str">
        <f>IF(AND(Stock_Info[[#This Row],[% Deli. Qty to Traded Qty]]&gt;80,Stock_Info[[#This Row],[No. of Trades]]&lt;3000),"Unusual Day","")</f>
        <v/>
      </c>
      <c r="R8057" t="str">
        <f>IF(AND(Stock_Info[[#This Row],[Spread High-Low]] &lt; 10, Stock_Info[[#This Row],[% Deli. Qty to Traded Qty]] &gt; 90), "Good Day", "")</f>
        <v/>
      </c>
    </row>
    <row r="8058" spans="1:18">
      <c r="A8058" t="s">
        <v>72</v>
      </c>
      <c r="B8058" s="1">
        <v>45827</v>
      </c>
      <c r="C8058" s="1" t="str">
        <f>"WEEK" &amp;" " &amp;  INT((DAY(Stock_Info[[#This Row],[Date]])+WEEKDAY(DATE(YEAR(Stock_Info[[#This Row],[Date]]),MONTH(Stock_Info[[#This Row],[Date]]),1))-1)/7)+1</f>
        <v>WEEK 3</v>
      </c>
      <c r="D8058" s="12">
        <v>448</v>
      </c>
      <c r="E8058" s="12">
        <v>448</v>
      </c>
      <c r="F8058" s="12">
        <v>442.7</v>
      </c>
      <c r="G8058" s="12">
        <v>443.55</v>
      </c>
      <c r="H8058" s="12">
        <v>443.87155963302752</v>
      </c>
      <c r="I8058">
        <v>2507</v>
      </c>
      <c r="J8058">
        <v>140</v>
      </c>
      <c r="K8058" s="12">
        <v>1112786</v>
      </c>
      <c r="L8058">
        <v>2171</v>
      </c>
      <c r="M8058">
        <v>86.6</v>
      </c>
      <c r="N8058">
        <v>5.3</v>
      </c>
      <c r="O8058">
        <v>-4.45</v>
      </c>
      <c r="P8058">
        <f xml:space="preserve"> IF(Stock_Info[[#This Row],[Close Price]] &gt; Stock_Info[[#This Row],[Open Price]], 1, 0)</f>
        <v>0</v>
      </c>
      <c r="Q8058" t="str">
        <f>IF(AND(Stock_Info[[#This Row],[% Deli. Qty to Traded Qty]]&gt;80,Stock_Info[[#This Row],[No. of Trades]]&lt;3000),"Unusual Day","")</f>
        <v>Unusual Day</v>
      </c>
      <c r="R8058" t="str">
        <f>IF(AND(Stock_Info[[#This Row],[Spread High-Low]] &lt; 10, Stock_Info[[#This Row],[% Deli. Qty to Traded Qty]] &gt; 90), "Good Day", "")</f>
        <v/>
      </c>
    </row>
    <row r="8059" spans="1:18">
      <c r="A8059" t="s">
        <v>72</v>
      </c>
      <c r="B8059" s="1">
        <v>45826</v>
      </c>
      <c r="C8059" s="1" t="str">
        <f>"WEEK" &amp;" " &amp;  INT((DAY(Stock_Info[[#This Row],[Date]])+WEEKDAY(DATE(YEAR(Stock_Info[[#This Row],[Date]]),MONTH(Stock_Info[[#This Row],[Date]]),1))-1)/7)+1</f>
        <v>WEEK 3</v>
      </c>
      <c r="D8059" s="12">
        <v>448</v>
      </c>
      <c r="E8059" s="12">
        <v>450.05</v>
      </c>
      <c r="F8059" s="12">
        <v>445.55</v>
      </c>
      <c r="G8059" s="12">
        <v>446.75</v>
      </c>
      <c r="H8059" s="12">
        <v>447.17733522996679</v>
      </c>
      <c r="I8059">
        <v>2109</v>
      </c>
      <c r="J8059">
        <v>144</v>
      </c>
      <c r="K8059" s="12">
        <v>943097</v>
      </c>
      <c r="L8059">
        <v>1414</v>
      </c>
      <c r="M8059">
        <v>67.05</v>
      </c>
      <c r="N8059">
        <v>4.5</v>
      </c>
      <c r="O8059">
        <v>-1.25</v>
      </c>
      <c r="P8059">
        <f xml:space="preserve"> IF(Stock_Info[[#This Row],[Close Price]] &gt; Stock_Info[[#This Row],[Open Price]], 1, 0)</f>
        <v>0</v>
      </c>
      <c r="Q8059" t="str">
        <f>IF(AND(Stock_Info[[#This Row],[% Deli. Qty to Traded Qty]]&gt;80,Stock_Info[[#This Row],[No. of Trades]]&lt;3000),"Unusual Day","")</f>
        <v/>
      </c>
      <c r="R8059" t="str">
        <f>IF(AND(Stock_Info[[#This Row],[Spread High-Low]] &lt; 10, Stock_Info[[#This Row],[% Deli. Qty to Traded Qty]] &gt; 90), "Good Day", "")</f>
        <v/>
      </c>
    </row>
    <row r="8060" spans="1:18">
      <c r="A8060" t="s">
        <v>72</v>
      </c>
      <c r="B8060" s="1">
        <v>45825</v>
      </c>
      <c r="C8060" s="1" t="str">
        <f>"WEEK" &amp;" " &amp;  INT((DAY(Stock_Info[[#This Row],[Date]])+WEEKDAY(DATE(YEAR(Stock_Info[[#This Row],[Date]]),MONTH(Stock_Info[[#This Row],[Date]]),1))-1)/7)+1</f>
        <v>WEEK 3</v>
      </c>
      <c r="D8060" s="12">
        <v>453.25</v>
      </c>
      <c r="E8060" s="12">
        <v>453.25</v>
      </c>
      <c r="F8060" s="12">
        <v>447.25</v>
      </c>
      <c r="G8060" s="12">
        <v>447.95</v>
      </c>
      <c r="H8060" s="12">
        <v>449.45396487493349</v>
      </c>
      <c r="I8060">
        <v>1879</v>
      </c>
      <c r="J8060">
        <v>119</v>
      </c>
      <c r="K8060" s="12">
        <v>844524</v>
      </c>
      <c r="L8060">
        <v>1146</v>
      </c>
      <c r="M8060">
        <v>60.99</v>
      </c>
      <c r="N8060">
        <v>6</v>
      </c>
      <c r="O8060">
        <v>-5.3</v>
      </c>
      <c r="P8060">
        <f xml:space="preserve"> IF(Stock_Info[[#This Row],[Close Price]] &gt; Stock_Info[[#This Row],[Open Price]], 1, 0)</f>
        <v>0</v>
      </c>
      <c r="Q8060" t="str">
        <f>IF(AND(Stock_Info[[#This Row],[% Deli. Qty to Traded Qty]]&gt;80,Stock_Info[[#This Row],[No. of Trades]]&lt;3000),"Unusual Day","")</f>
        <v/>
      </c>
      <c r="R8060" t="str">
        <f>IF(AND(Stock_Info[[#This Row],[Spread High-Low]] &lt; 10, Stock_Info[[#This Row],[% Deli. Qty to Traded Qty]] &gt; 90), "Good Day", "")</f>
        <v/>
      </c>
    </row>
    <row r="8061" spans="1:18">
      <c r="A8061" t="s">
        <v>72</v>
      </c>
      <c r="B8061" s="1">
        <v>45824</v>
      </c>
      <c r="C8061" s="1" t="str">
        <f>"WEEK" &amp;" " &amp;  INT((DAY(Stock_Info[[#This Row],[Date]])+WEEKDAY(DATE(YEAR(Stock_Info[[#This Row],[Date]]),MONTH(Stock_Info[[#This Row],[Date]]),1))-1)/7)+1</f>
        <v>WEEK 3</v>
      </c>
      <c r="D8061" s="12">
        <v>436.1</v>
      </c>
      <c r="E8061" s="12">
        <v>452.75</v>
      </c>
      <c r="F8061" s="12">
        <v>436.1</v>
      </c>
      <c r="G8061" s="12">
        <v>449.05</v>
      </c>
      <c r="H8061" s="12">
        <v>448.72962830593281</v>
      </c>
      <c r="I8061">
        <v>5596</v>
      </c>
      <c r="J8061">
        <v>518</v>
      </c>
      <c r="K8061" s="12">
        <v>2511091</v>
      </c>
      <c r="L8061">
        <v>4305</v>
      </c>
      <c r="M8061">
        <v>76.930000000000007</v>
      </c>
      <c r="N8061">
        <v>16.649999999999999</v>
      </c>
      <c r="O8061">
        <v>12.95</v>
      </c>
      <c r="P8061">
        <f xml:space="preserve"> IF(Stock_Info[[#This Row],[Close Price]] &gt; Stock_Info[[#This Row],[Open Price]], 1, 0)</f>
        <v>1</v>
      </c>
      <c r="Q8061" t="str">
        <f>IF(AND(Stock_Info[[#This Row],[% Deli. Qty to Traded Qty]]&gt;80,Stock_Info[[#This Row],[No. of Trades]]&lt;3000),"Unusual Day","")</f>
        <v/>
      </c>
      <c r="R8061" t="str">
        <f>IF(AND(Stock_Info[[#This Row],[Spread High-Low]] &lt; 10, Stock_Info[[#This Row],[% Deli. Qty to Traded Qty]] &gt; 90), "Good Day", "")</f>
        <v/>
      </c>
    </row>
    <row r="8062" spans="1:18">
      <c r="A8062" t="s">
        <v>72</v>
      </c>
      <c r="B8062" s="1">
        <v>45821</v>
      </c>
      <c r="C8062" s="1" t="str">
        <f>"WEEK" &amp;" " &amp;  INT((DAY(Stock_Info[[#This Row],[Date]])+WEEKDAY(DATE(YEAR(Stock_Info[[#This Row],[Date]]),MONTH(Stock_Info[[#This Row],[Date]]),1))-1)/7)+1</f>
        <v>WEEK 2</v>
      </c>
      <c r="D8062" s="12">
        <v>441.05</v>
      </c>
      <c r="E8062" s="12">
        <v>454.3</v>
      </c>
      <c r="F8062" s="12">
        <v>441.05</v>
      </c>
      <c r="G8062" s="12">
        <v>452.85</v>
      </c>
      <c r="H8062" s="12">
        <v>452.1876660341556</v>
      </c>
      <c r="I8062">
        <v>5270</v>
      </c>
      <c r="J8062">
        <v>509</v>
      </c>
      <c r="K8062" s="12">
        <v>2383029</v>
      </c>
      <c r="L8062">
        <v>3117</v>
      </c>
      <c r="M8062">
        <v>59.15</v>
      </c>
      <c r="N8062">
        <v>13.25</v>
      </c>
      <c r="O8062">
        <v>11.8</v>
      </c>
      <c r="P8062">
        <f xml:space="preserve"> IF(Stock_Info[[#This Row],[Close Price]] &gt; Stock_Info[[#This Row],[Open Price]], 1, 0)</f>
        <v>1</v>
      </c>
      <c r="Q8062" t="str">
        <f>IF(AND(Stock_Info[[#This Row],[% Deli. Qty to Traded Qty]]&gt;80,Stock_Info[[#This Row],[No. of Trades]]&lt;3000),"Unusual Day","")</f>
        <v/>
      </c>
      <c r="R8062" t="str">
        <f>IF(AND(Stock_Info[[#This Row],[Spread High-Low]] &lt; 10, Stock_Info[[#This Row],[% Deli. Qty to Traded Qty]] &gt; 90), "Good Day", "")</f>
        <v/>
      </c>
    </row>
    <row r="8063" spans="1:18">
      <c r="A8063" t="s">
        <v>72</v>
      </c>
      <c r="B8063" s="1">
        <v>45820</v>
      </c>
      <c r="C8063" s="1" t="str">
        <f>"WEEK" &amp;" " &amp;  INT((DAY(Stock_Info[[#This Row],[Date]])+WEEKDAY(DATE(YEAR(Stock_Info[[#This Row],[Date]]),MONTH(Stock_Info[[#This Row],[Date]]),1))-1)/7)+1</f>
        <v>WEEK 2</v>
      </c>
      <c r="D8063" s="12">
        <v>457.15</v>
      </c>
      <c r="E8063" s="12">
        <v>464.2</v>
      </c>
      <c r="F8063" s="12">
        <v>455</v>
      </c>
      <c r="G8063" s="12">
        <v>456.35</v>
      </c>
      <c r="H8063" s="12">
        <v>459.16170445233541</v>
      </c>
      <c r="I8063">
        <v>3661</v>
      </c>
      <c r="J8063">
        <v>267</v>
      </c>
      <c r="K8063" s="12">
        <v>1680991</v>
      </c>
      <c r="L8063">
        <v>1657</v>
      </c>
      <c r="M8063">
        <v>45.26</v>
      </c>
      <c r="N8063">
        <v>9.1999999999999993</v>
      </c>
      <c r="O8063">
        <v>-0.8</v>
      </c>
      <c r="P8063">
        <f xml:space="preserve"> IF(Stock_Info[[#This Row],[Close Price]] &gt; Stock_Info[[#This Row],[Open Price]], 1, 0)</f>
        <v>0</v>
      </c>
      <c r="Q8063" t="str">
        <f>IF(AND(Stock_Info[[#This Row],[% Deli. Qty to Traded Qty]]&gt;80,Stock_Info[[#This Row],[No. of Trades]]&lt;3000),"Unusual Day","")</f>
        <v/>
      </c>
      <c r="R8063" t="str">
        <f>IF(AND(Stock_Info[[#This Row],[Spread High-Low]] &lt; 10, Stock_Info[[#This Row],[% Deli. Qty to Traded Qty]] &gt; 90), "Good Day", "")</f>
        <v/>
      </c>
    </row>
    <row r="8064" spans="1:18">
      <c r="A8064" t="s">
        <v>72</v>
      </c>
      <c r="B8064" s="1">
        <v>45819</v>
      </c>
      <c r="C8064" s="1" t="str">
        <f>"WEEK" &amp;" " &amp;  INT((DAY(Stock_Info[[#This Row],[Date]])+WEEKDAY(DATE(YEAR(Stock_Info[[#This Row],[Date]]),MONTH(Stock_Info[[#This Row],[Date]]),1))-1)/7)+1</f>
        <v>WEEK 2</v>
      </c>
      <c r="D8064" s="12">
        <v>459.4</v>
      </c>
      <c r="E8064" s="12">
        <v>460.7</v>
      </c>
      <c r="F8064" s="12">
        <v>454.9</v>
      </c>
      <c r="G8064" s="12">
        <v>457.55</v>
      </c>
      <c r="H8064" s="12">
        <v>457.55790381712313</v>
      </c>
      <c r="I8064">
        <v>4637</v>
      </c>
      <c r="J8064">
        <v>400</v>
      </c>
      <c r="K8064" s="12">
        <v>2121696</v>
      </c>
      <c r="L8064">
        <v>2705</v>
      </c>
      <c r="M8064">
        <v>58.34</v>
      </c>
      <c r="N8064">
        <v>5.8</v>
      </c>
      <c r="O8064">
        <v>-1.85</v>
      </c>
      <c r="P8064">
        <f xml:space="preserve"> IF(Stock_Info[[#This Row],[Close Price]] &gt; Stock_Info[[#This Row],[Open Price]], 1, 0)</f>
        <v>0</v>
      </c>
      <c r="Q8064" t="str">
        <f>IF(AND(Stock_Info[[#This Row],[% Deli. Qty to Traded Qty]]&gt;80,Stock_Info[[#This Row],[No. of Trades]]&lt;3000),"Unusual Day","")</f>
        <v/>
      </c>
      <c r="R8064" t="str">
        <f>IF(AND(Stock_Info[[#This Row],[Spread High-Low]] &lt; 10, Stock_Info[[#This Row],[% Deli. Qty to Traded Qty]] &gt; 90), "Good Day", "")</f>
        <v/>
      </c>
    </row>
    <row r="8065" spans="1:18">
      <c r="A8065" t="s">
        <v>72</v>
      </c>
      <c r="B8065" s="1">
        <v>45818</v>
      </c>
      <c r="C8065" s="1" t="str">
        <f>"WEEK" &amp;" " &amp;  INT((DAY(Stock_Info[[#This Row],[Date]])+WEEKDAY(DATE(YEAR(Stock_Info[[#This Row],[Date]]),MONTH(Stock_Info[[#This Row],[Date]]),1))-1)/7)+1</f>
        <v>WEEK 2</v>
      </c>
      <c r="D8065" s="12">
        <v>455.15</v>
      </c>
      <c r="E8065" s="12">
        <v>460.75</v>
      </c>
      <c r="F8065" s="12">
        <v>455.15</v>
      </c>
      <c r="G8065" s="12">
        <v>458.85</v>
      </c>
      <c r="H8065" s="12">
        <v>458.16320056397603</v>
      </c>
      <c r="I8065">
        <v>2837</v>
      </c>
      <c r="J8065">
        <v>189</v>
      </c>
      <c r="K8065" s="12">
        <v>1299809</v>
      </c>
      <c r="L8065">
        <v>1982</v>
      </c>
      <c r="M8065">
        <v>69.86</v>
      </c>
      <c r="N8065">
        <v>5.6</v>
      </c>
      <c r="O8065">
        <v>3.7</v>
      </c>
      <c r="P8065">
        <f xml:space="preserve"> IF(Stock_Info[[#This Row],[Close Price]] &gt; Stock_Info[[#This Row],[Open Price]], 1, 0)</f>
        <v>1</v>
      </c>
      <c r="Q8065" t="str">
        <f>IF(AND(Stock_Info[[#This Row],[% Deli. Qty to Traded Qty]]&gt;80,Stock_Info[[#This Row],[No. of Trades]]&lt;3000),"Unusual Day","")</f>
        <v/>
      </c>
      <c r="R8065" t="str">
        <f>IF(AND(Stock_Info[[#This Row],[Spread High-Low]] &lt; 10, Stock_Info[[#This Row],[% Deli. Qty to Traded Qty]] &gt; 90), "Good Day", "")</f>
        <v/>
      </c>
    </row>
    <row r="8066" spans="1:18">
      <c r="A8066" t="s">
        <v>72</v>
      </c>
      <c r="B8066" s="1">
        <v>45817</v>
      </c>
      <c r="C8066" s="1" t="str">
        <f>"WEEK" &amp;" " &amp;  INT((DAY(Stock_Info[[#This Row],[Date]])+WEEKDAY(DATE(YEAR(Stock_Info[[#This Row],[Date]]),MONTH(Stock_Info[[#This Row],[Date]]),1))-1)/7)+1</f>
        <v>WEEK 2</v>
      </c>
      <c r="D8066" s="12">
        <v>460.25</v>
      </c>
      <c r="E8066" s="12">
        <v>462</v>
      </c>
      <c r="F8066" s="12">
        <v>455</v>
      </c>
      <c r="G8066" s="12">
        <v>457.15</v>
      </c>
      <c r="H8066" s="12">
        <v>458.26365090244462</v>
      </c>
      <c r="I8066">
        <v>8754</v>
      </c>
      <c r="J8066">
        <v>568</v>
      </c>
      <c r="K8066" s="12">
        <v>4011640</v>
      </c>
      <c r="L8066">
        <v>5398</v>
      </c>
      <c r="M8066">
        <v>61.66</v>
      </c>
      <c r="N8066">
        <v>7</v>
      </c>
      <c r="O8066">
        <v>-3.1</v>
      </c>
      <c r="P8066">
        <f xml:space="preserve"> IF(Stock_Info[[#This Row],[Close Price]] &gt; Stock_Info[[#This Row],[Open Price]], 1, 0)</f>
        <v>0</v>
      </c>
      <c r="Q8066" t="str">
        <f>IF(AND(Stock_Info[[#This Row],[% Deli. Qty to Traded Qty]]&gt;80,Stock_Info[[#This Row],[No. of Trades]]&lt;3000),"Unusual Day","")</f>
        <v/>
      </c>
      <c r="R8066" t="str">
        <f>IF(AND(Stock_Info[[#This Row],[Spread High-Low]] &lt; 10, Stock_Info[[#This Row],[% Deli. Qty to Traded Qty]] &gt; 90), "Good Day", "")</f>
        <v/>
      </c>
    </row>
    <row r="8067" spans="1:18">
      <c r="A8067" t="s">
        <v>72</v>
      </c>
      <c r="B8067" s="1">
        <v>45814</v>
      </c>
      <c r="C8067" s="1" t="str">
        <f>"WEEK" &amp;" " &amp;  INT((DAY(Stock_Info[[#This Row],[Date]])+WEEKDAY(DATE(YEAR(Stock_Info[[#This Row],[Date]]),MONTH(Stock_Info[[#This Row],[Date]]),1))-1)/7)+1</f>
        <v>WEEK 1</v>
      </c>
      <c r="D8067" s="12">
        <v>453.65</v>
      </c>
      <c r="E8067" s="12">
        <v>467.15</v>
      </c>
      <c r="F8067" s="12">
        <v>453.25</v>
      </c>
      <c r="G8067" s="12">
        <v>456</v>
      </c>
      <c r="H8067" s="12">
        <v>463.35577910080065</v>
      </c>
      <c r="I8067">
        <v>24355</v>
      </c>
      <c r="J8067">
        <v>1199</v>
      </c>
      <c r="K8067" s="12">
        <v>11285030</v>
      </c>
      <c r="L8067">
        <v>20994</v>
      </c>
      <c r="M8067">
        <v>86.2</v>
      </c>
      <c r="N8067">
        <v>13.9</v>
      </c>
      <c r="O8067">
        <v>2.35</v>
      </c>
      <c r="P8067">
        <f xml:space="preserve"> IF(Stock_Info[[#This Row],[Close Price]] &gt; Stock_Info[[#This Row],[Open Price]], 1, 0)</f>
        <v>1</v>
      </c>
      <c r="Q8067" t="str">
        <f>IF(AND(Stock_Info[[#This Row],[% Deli. Qty to Traded Qty]]&gt;80,Stock_Info[[#This Row],[No. of Trades]]&lt;3000),"Unusual Day","")</f>
        <v>Unusual Day</v>
      </c>
      <c r="R8067" t="str">
        <f>IF(AND(Stock_Info[[#This Row],[Spread High-Low]] &lt; 10, Stock_Info[[#This Row],[% Deli. Qty to Traded Qty]] &gt; 90), "Good Day", "")</f>
        <v/>
      </c>
    </row>
    <row r="8068" spans="1:18">
      <c r="A8068" t="s">
        <v>72</v>
      </c>
      <c r="B8068" s="1">
        <v>45813</v>
      </c>
      <c r="C8068" s="1" t="str">
        <f>"WEEK" &amp;" " &amp;  INT((DAY(Stock_Info[[#This Row],[Date]])+WEEKDAY(DATE(YEAR(Stock_Info[[#This Row],[Date]]),MONTH(Stock_Info[[#This Row],[Date]]),1))-1)/7)+1</f>
        <v>WEEK 1</v>
      </c>
      <c r="D8068" s="12">
        <v>452.7</v>
      </c>
      <c r="E8068" s="12">
        <v>455.5</v>
      </c>
      <c r="F8068" s="12">
        <v>447.9</v>
      </c>
      <c r="G8068" s="12">
        <v>449.25</v>
      </c>
      <c r="H8068" s="12">
        <v>450.64717052791491</v>
      </c>
      <c r="I8068">
        <v>7899</v>
      </c>
      <c r="J8068">
        <v>391</v>
      </c>
      <c r="K8068" s="12">
        <v>3559662</v>
      </c>
      <c r="L8068">
        <v>6358</v>
      </c>
      <c r="M8068">
        <v>80.489999999999995</v>
      </c>
      <c r="N8068">
        <v>7.6</v>
      </c>
      <c r="O8068">
        <v>-3.45</v>
      </c>
      <c r="P8068">
        <f xml:space="preserve"> IF(Stock_Info[[#This Row],[Close Price]] &gt; Stock_Info[[#This Row],[Open Price]], 1, 0)</f>
        <v>0</v>
      </c>
      <c r="Q8068" t="str">
        <f>IF(AND(Stock_Info[[#This Row],[% Deli. Qty to Traded Qty]]&gt;80,Stock_Info[[#This Row],[No. of Trades]]&lt;3000),"Unusual Day","")</f>
        <v>Unusual Day</v>
      </c>
      <c r="R8068" t="str">
        <f>IF(AND(Stock_Info[[#This Row],[Spread High-Low]] &lt; 10, Stock_Info[[#This Row],[% Deli. Qty to Traded Qty]] &gt; 90), "Good Day", "")</f>
        <v/>
      </c>
    </row>
    <row r="8069" spans="1:18">
      <c r="A8069" t="s">
        <v>72</v>
      </c>
      <c r="B8069" s="1">
        <v>45812</v>
      </c>
      <c r="C8069" s="1" t="str">
        <f>"WEEK" &amp;" " &amp;  INT((DAY(Stock_Info[[#This Row],[Date]])+WEEKDAY(DATE(YEAR(Stock_Info[[#This Row],[Date]]),MONTH(Stock_Info[[#This Row],[Date]]),1))-1)/7)+1</f>
        <v>WEEK 1</v>
      </c>
      <c r="D8069" s="12">
        <v>458.9</v>
      </c>
      <c r="E8069" s="12">
        <v>458.9</v>
      </c>
      <c r="F8069" s="12">
        <v>451.3</v>
      </c>
      <c r="G8069" s="12">
        <v>452.7</v>
      </c>
      <c r="H8069" s="12">
        <v>453.98192771084337</v>
      </c>
      <c r="I8069">
        <v>996</v>
      </c>
      <c r="J8069">
        <v>108</v>
      </c>
      <c r="K8069" s="12">
        <v>452166</v>
      </c>
      <c r="L8069">
        <v>563</v>
      </c>
      <c r="M8069">
        <v>56.53</v>
      </c>
      <c r="N8069">
        <v>7.6</v>
      </c>
      <c r="O8069">
        <v>-6.2</v>
      </c>
      <c r="P8069">
        <f xml:space="preserve"> IF(Stock_Info[[#This Row],[Close Price]] &gt; Stock_Info[[#This Row],[Open Price]], 1, 0)</f>
        <v>0</v>
      </c>
      <c r="Q8069" t="str">
        <f>IF(AND(Stock_Info[[#This Row],[% Deli. Qty to Traded Qty]]&gt;80,Stock_Info[[#This Row],[No. of Trades]]&lt;3000),"Unusual Day","")</f>
        <v/>
      </c>
      <c r="R8069" t="str">
        <f>IF(AND(Stock_Info[[#This Row],[Spread High-Low]] &lt; 10, Stock_Info[[#This Row],[% Deli. Qty to Traded Qty]] &gt; 90), "Good Day", "")</f>
        <v/>
      </c>
    </row>
    <row r="8070" spans="1:18">
      <c r="A8070" t="s">
        <v>72</v>
      </c>
      <c r="B8070" s="1">
        <v>45811</v>
      </c>
      <c r="C8070" s="1" t="str">
        <f>"WEEK" &amp;" " &amp;  INT((DAY(Stock_Info[[#This Row],[Date]])+WEEKDAY(DATE(YEAR(Stock_Info[[#This Row],[Date]]),MONTH(Stock_Info[[#This Row],[Date]]),1))-1)/7)+1</f>
        <v>WEEK 1</v>
      </c>
      <c r="D8070" s="12">
        <v>453</v>
      </c>
      <c r="E8070" s="12">
        <v>458</v>
      </c>
      <c r="F8070" s="12">
        <v>452.15</v>
      </c>
      <c r="G8070" s="12">
        <v>453.2</v>
      </c>
      <c r="H8070" s="12">
        <v>454.1567526555387</v>
      </c>
      <c r="I8070">
        <v>6590</v>
      </c>
      <c r="J8070">
        <v>387</v>
      </c>
      <c r="K8070" s="12">
        <v>2992893</v>
      </c>
      <c r="L8070">
        <v>4944</v>
      </c>
      <c r="M8070">
        <v>75.02</v>
      </c>
      <c r="N8070">
        <v>5.85</v>
      </c>
      <c r="O8070">
        <v>0.2</v>
      </c>
      <c r="P8070">
        <f xml:space="preserve"> IF(Stock_Info[[#This Row],[Close Price]] &gt; Stock_Info[[#This Row],[Open Price]], 1, 0)</f>
        <v>1</v>
      </c>
      <c r="Q8070" t="str">
        <f>IF(AND(Stock_Info[[#This Row],[% Deli. Qty to Traded Qty]]&gt;80,Stock_Info[[#This Row],[No. of Trades]]&lt;3000),"Unusual Day","")</f>
        <v/>
      </c>
      <c r="R8070" t="str">
        <f>IF(AND(Stock_Info[[#This Row],[Spread High-Low]] &lt; 10, Stock_Info[[#This Row],[% Deli. Qty to Traded Qty]] &gt; 90), "Good Day", "")</f>
        <v/>
      </c>
    </row>
    <row r="8071" spans="1:18">
      <c r="A8071" t="s">
        <v>72</v>
      </c>
      <c r="B8071" s="1">
        <v>45810</v>
      </c>
      <c r="C8071" s="1" t="str">
        <f>"WEEK" &amp;" " &amp;  INT((DAY(Stock_Info[[#This Row],[Date]])+WEEKDAY(DATE(YEAR(Stock_Info[[#This Row],[Date]]),MONTH(Stock_Info[[#This Row],[Date]]),1))-1)/7)+1</f>
        <v>WEEK 1</v>
      </c>
      <c r="D8071" s="12">
        <v>453.55</v>
      </c>
      <c r="E8071" s="12">
        <v>457.7</v>
      </c>
      <c r="F8071" s="12">
        <v>446.6</v>
      </c>
      <c r="G8071" s="12">
        <v>453.35</v>
      </c>
      <c r="H8071" s="12">
        <v>451.24893227577792</v>
      </c>
      <c r="I8071">
        <v>3278</v>
      </c>
      <c r="J8071">
        <v>215</v>
      </c>
      <c r="K8071" s="12">
        <v>1479194</v>
      </c>
      <c r="L8071">
        <v>2075</v>
      </c>
      <c r="M8071">
        <v>63.3</v>
      </c>
      <c r="N8071">
        <v>11.1</v>
      </c>
      <c r="O8071">
        <v>-0.2</v>
      </c>
      <c r="P8071">
        <f xml:space="preserve"> IF(Stock_Info[[#This Row],[Close Price]] &gt; Stock_Info[[#This Row],[Open Price]], 1, 0)</f>
        <v>0</v>
      </c>
      <c r="Q8071" t="str">
        <f>IF(AND(Stock_Info[[#This Row],[% Deli. Qty to Traded Qty]]&gt;80,Stock_Info[[#This Row],[No. of Trades]]&lt;3000),"Unusual Day","")</f>
        <v/>
      </c>
      <c r="R8071" t="str">
        <f>IF(AND(Stock_Info[[#This Row],[Spread High-Low]] &lt; 10, Stock_Info[[#This Row],[% Deli. Qty to Traded Qty]] &gt; 90), "Good Day", "")</f>
        <v/>
      </c>
    </row>
    <row r="8072" spans="1:18">
      <c r="A8072" t="s">
        <v>72</v>
      </c>
      <c r="B8072" s="1">
        <v>45807</v>
      </c>
      <c r="C8072" s="1" t="str">
        <f>"WEEK" &amp;" " &amp;  INT((DAY(Stock_Info[[#This Row],[Date]])+WEEKDAY(DATE(YEAR(Stock_Info[[#This Row],[Date]]),MONTH(Stock_Info[[#This Row],[Date]]),1))-1)/7)+1</f>
        <v>WEEK 5</v>
      </c>
      <c r="D8072" s="12">
        <v>449.95</v>
      </c>
      <c r="E8072" s="12">
        <v>451.9</v>
      </c>
      <c r="F8072" s="12">
        <v>447.2</v>
      </c>
      <c r="G8072" s="12">
        <v>447.7</v>
      </c>
      <c r="H8072" s="12">
        <v>448.5784331797235</v>
      </c>
      <c r="I8072">
        <v>5425</v>
      </c>
      <c r="J8072">
        <v>110</v>
      </c>
      <c r="K8072" s="12">
        <v>2433538</v>
      </c>
      <c r="L8072">
        <v>5111</v>
      </c>
      <c r="M8072">
        <v>94.21</v>
      </c>
      <c r="N8072">
        <v>4.7</v>
      </c>
      <c r="O8072">
        <v>-2.25</v>
      </c>
      <c r="P8072">
        <f xml:space="preserve"> IF(Stock_Info[[#This Row],[Close Price]] &gt; Stock_Info[[#This Row],[Open Price]], 1, 0)</f>
        <v>0</v>
      </c>
      <c r="Q8072" t="str">
        <f>IF(AND(Stock_Info[[#This Row],[% Deli. Qty to Traded Qty]]&gt;80,Stock_Info[[#This Row],[No. of Trades]]&lt;3000),"Unusual Day","")</f>
        <v>Unusual Day</v>
      </c>
      <c r="R8072" t="str">
        <f>IF(AND(Stock_Info[[#This Row],[Spread High-Low]] &lt; 10, Stock_Info[[#This Row],[% Deli. Qty to Traded Qty]] &gt; 90), "Good Day", "")</f>
        <v>Good Day</v>
      </c>
    </row>
    <row r="8073" spans="1:18">
      <c r="A8073" t="s">
        <v>72</v>
      </c>
      <c r="B8073" s="1">
        <v>45806</v>
      </c>
      <c r="C8073" s="1" t="str">
        <f>"WEEK" &amp;" " &amp;  INT((DAY(Stock_Info[[#This Row],[Date]])+WEEKDAY(DATE(YEAR(Stock_Info[[#This Row],[Date]]),MONTH(Stock_Info[[#This Row],[Date]]),1))-1)/7)+1</f>
        <v>WEEK 5</v>
      </c>
      <c r="D8073" s="12">
        <v>453.6</v>
      </c>
      <c r="E8073" s="12">
        <v>453.6</v>
      </c>
      <c r="F8073" s="12">
        <v>446.55</v>
      </c>
      <c r="G8073" s="12">
        <v>447.25</v>
      </c>
      <c r="H8073" s="12">
        <v>448.94926829268292</v>
      </c>
      <c r="I8073">
        <v>1025</v>
      </c>
      <c r="J8073">
        <v>114</v>
      </c>
      <c r="K8073" s="12">
        <v>460173</v>
      </c>
      <c r="L8073">
        <v>623</v>
      </c>
      <c r="M8073">
        <v>60.78</v>
      </c>
      <c r="N8073">
        <v>7.05</v>
      </c>
      <c r="O8073">
        <v>-6.35</v>
      </c>
      <c r="P8073">
        <f xml:space="preserve"> IF(Stock_Info[[#This Row],[Close Price]] &gt; Stock_Info[[#This Row],[Open Price]], 1, 0)</f>
        <v>0</v>
      </c>
      <c r="Q8073" t="str">
        <f>IF(AND(Stock_Info[[#This Row],[% Deli. Qty to Traded Qty]]&gt;80,Stock_Info[[#This Row],[No. of Trades]]&lt;3000),"Unusual Day","")</f>
        <v/>
      </c>
      <c r="R8073" t="str">
        <f>IF(AND(Stock_Info[[#This Row],[Spread High-Low]] &lt; 10, Stock_Info[[#This Row],[% Deli. Qty to Traded Qty]] &gt; 90), "Good Day", "")</f>
        <v/>
      </c>
    </row>
    <row r="8074" spans="1:18">
      <c r="A8074" t="s">
        <v>72</v>
      </c>
      <c r="B8074" s="1">
        <v>45805</v>
      </c>
      <c r="C8074" s="1" t="str">
        <f>"WEEK" &amp;" " &amp;  INT((DAY(Stock_Info[[#This Row],[Date]])+WEEKDAY(DATE(YEAR(Stock_Info[[#This Row],[Date]]),MONTH(Stock_Info[[#This Row],[Date]]),1))-1)/7)+1</f>
        <v>WEEK 5</v>
      </c>
      <c r="D8074" s="12">
        <v>450</v>
      </c>
      <c r="E8074" s="12">
        <v>452.4</v>
      </c>
      <c r="F8074" s="12">
        <v>446.3</v>
      </c>
      <c r="G8074" s="12">
        <v>447.2</v>
      </c>
      <c r="H8074" s="12">
        <v>448.26417803302223</v>
      </c>
      <c r="I8074">
        <v>4179</v>
      </c>
      <c r="J8074">
        <v>438</v>
      </c>
      <c r="K8074" s="12">
        <v>1873296</v>
      </c>
      <c r="L8074">
        <v>2418</v>
      </c>
      <c r="M8074">
        <v>57.86</v>
      </c>
      <c r="N8074">
        <v>6.1</v>
      </c>
      <c r="O8074">
        <v>-2.8</v>
      </c>
      <c r="P8074">
        <f xml:space="preserve"> IF(Stock_Info[[#This Row],[Close Price]] &gt; Stock_Info[[#This Row],[Open Price]], 1, 0)</f>
        <v>0</v>
      </c>
      <c r="Q8074" t="str">
        <f>IF(AND(Stock_Info[[#This Row],[% Deli. Qty to Traded Qty]]&gt;80,Stock_Info[[#This Row],[No. of Trades]]&lt;3000),"Unusual Day","")</f>
        <v/>
      </c>
      <c r="R8074" t="str">
        <f>IF(AND(Stock_Info[[#This Row],[Spread High-Low]] &lt; 10, Stock_Info[[#This Row],[% Deli. Qty to Traded Qty]] &gt; 90), "Good Day", "")</f>
        <v/>
      </c>
    </row>
    <row r="8075" spans="1:18">
      <c r="A8075" t="s">
        <v>72</v>
      </c>
      <c r="B8075" s="1">
        <v>45804</v>
      </c>
      <c r="C8075" s="1" t="str">
        <f>"WEEK" &amp;" " &amp;  INT((DAY(Stock_Info[[#This Row],[Date]])+WEEKDAY(DATE(YEAR(Stock_Info[[#This Row],[Date]]),MONTH(Stock_Info[[#This Row],[Date]]),1))-1)/7)+1</f>
        <v>WEEK 5</v>
      </c>
      <c r="D8075" s="12">
        <v>452.05</v>
      </c>
      <c r="E8075" s="12">
        <v>452.7</v>
      </c>
      <c r="F8075" s="12">
        <v>448.55</v>
      </c>
      <c r="G8075" s="12">
        <v>449.45</v>
      </c>
      <c r="H8075" s="12">
        <v>449.95421181405101</v>
      </c>
      <c r="I8075">
        <v>2861</v>
      </c>
      <c r="J8075">
        <v>280</v>
      </c>
      <c r="K8075" s="12">
        <v>1287319</v>
      </c>
      <c r="L8075">
        <v>2029</v>
      </c>
      <c r="M8075">
        <v>70.92</v>
      </c>
      <c r="N8075">
        <v>4.1500000000000004</v>
      </c>
      <c r="O8075">
        <v>-2.6</v>
      </c>
      <c r="P8075">
        <f xml:space="preserve"> IF(Stock_Info[[#This Row],[Close Price]] &gt; Stock_Info[[#This Row],[Open Price]], 1, 0)</f>
        <v>0</v>
      </c>
      <c r="Q8075" t="str">
        <f>IF(AND(Stock_Info[[#This Row],[% Deli. Qty to Traded Qty]]&gt;80,Stock_Info[[#This Row],[No. of Trades]]&lt;3000),"Unusual Day","")</f>
        <v/>
      </c>
      <c r="R8075" t="str">
        <f>IF(AND(Stock_Info[[#This Row],[Spread High-Low]] &lt; 10, Stock_Info[[#This Row],[% Deli. Qty to Traded Qty]] &gt; 90), "Good Day", "")</f>
        <v/>
      </c>
    </row>
    <row r="8076" spans="1:18">
      <c r="A8076" t="s">
        <v>72</v>
      </c>
      <c r="B8076" s="1">
        <v>45803</v>
      </c>
      <c r="C8076" s="1" t="str">
        <f>"WEEK" &amp;" " &amp;  INT((DAY(Stock_Info[[#This Row],[Date]])+WEEKDAY(DATE(YEAR(Stock_Info[[#This Row],[Date]]),MONTH(Stock_Info[[#This Row],[Date]]),1))-1)/7)+1</f>
        <v>WEEK 5</v>
      </c>
      <c r="D8076" s="12">
        <v>448.7</v>
      </c>
      <c r="E8076" s="12">
        <v>455.55</v>
      </c>
      <c r="F8076" s="12">
        <v>448.7</v>
      </c>
      <c r="G8076" s="12">
        <v>450.95</v>
      </c>
      <c r="H8076" s="12">
        <v>452.28732616111256</v>
      </c>
      <c r="I8076">
        <v>3811</v>
      </c>
      <c r="J8076">
        <v>232</v>
      </c>
      <c r="K8076" s="12">
        <v>1723667</v>
      </c>
      <c r="L8076">
        <v>2086</v>
      </c>
      <c r="M8076">
        <v>54.74</v>
      </c>
      <c r="N8076">
        <v>6.85</v>
      </c>
      <c r="O8076">
        <v>2.25</v>
      </c>
      <c r="P8076">
        <f xml:space="preserve"> IF(Stock_Info[[#This Row],[Close Price]] &gt; Stock_Info[[#This Row],[Open Price]], 1, 0)</f>
        <v>1</v>
      </c>
      <c r="Q8076" t="str">
        <f>IF(AND(Stock_Info[[#This Row],[% Deli. Qty to Traded Qty]]&gt;80,Stock_Info[[#This Row],[No. of Trades]]&lt;3000),"Unusual Day","")</f>
        <v/>
      </c>
      <c r="R8076" t="str">
        <f>IF(AND(Stock_Info[[#This Row],[Spread High-Low]] &lt; 10, Stock_Info[[#This Row],[% Deli. Qty to Traded Qty]] &gt; 90), "Good Day", "")</f>
        <v/>
      </c>
    </row>
    <row r="8077" spans="1:18">
      <c r="A8077" t="s">
        <v>72</v>
      </c>
      <c r="B8077" s="1">
        <v>45800</v>
      </c>
      <c r="C8077" s="1" t="str">
        <f>"WEEK" &amp;" " &amp;  INT((DAY(Stock_Info[[#This Row],[Date]])+WEEKDAY(DATE(YEAR(Stock_Info[[#This Row],[Date]]),MONTH(Stock_Info[[#This Row],[Date]]),1))-1)/7)+1</f>
        <v>WEEK 4</v>
      </c>
      <c r="D8077" s="12">
        <v>447.6</v>
      </c>
      <c r="E8077" s="12">
        <v>451.9</v>
      </c>
      <c r="F8077" s="12">
        <v>446.35</v>
      </c>
      <c r="G8077" s="12">
        <v>450.3</v>
      </c>
      <c r="H8077" s="12">
        <v>448.09635627530366</v>
      </c>
      <c r="I8077">
        <v>1235</v>
      </c>
      <c r="J8077">
        <v>54</v>
      </c>
      <c r="K8077" s="12">
        <v>553399</v>
      </c>
      <c r="L8077">
        <v>876</v>
      </c>
      <c r="M8077">
        <v>70.930000000000007</v>
      </c>
      <c r="N8077">
        <v>5.55</v>
      </c>
      <c r="O8077">
        <v>2.7</v>
      </c>
      <c r="P8077">
        <f xml:space="preserve"> IF(Stock_Info[[#This Row],[Close Price]] &gt; Stock_Info[[#This Row],[Open Price]], 1, 0)</f>
        <v>1</v>
      </c>
      <c r="Q8077" t="str">
        <f>IF(AND(Stock_Info[[#This Row],[% Deli. Qty to Traded Qty]]&gt;80,Stock_Info[[#This Row],[No. of Trades]]&lt;3000),"Unusual Day","")</f>
        <v/>
      </c>
      <c r="R8077" t="str">
        <f>IF(AND(Stock_Info[[#This Row],[Spread High-Low]] &lt; 10, Stock_Info[[#This Row],[% Deli. Qty to Traded Qty]] &gt; 90), "Good Day", "")</f>
        <v/>
      </c>
    </row>
    <row r="8078" spans="1:18">
      <c r="A8078" t="s">
        <v>72</v>
      </c>
      <c r="B8078" s="1">
        <v>45799</v>
      </c>
      <c r="C8078" s="1" t="str">
        <f>"WEEK" &amp;" " &amp;  INT((DAY(Stock_Info[[#This Row],[Date]])+WEEKDAY(DATE(YEAR(Stock_Info[[#This Row],[Date]]),MONTH(Stock_Info[[#This Row],[Date]]),1))-1)/7)+1</f>
        <v>WEEK 4</v>
      </c>
      <c r="D8078" s="12">
        <v>450.05</v>
      </c>
      <c r="E8078" s="12">
        <v>451.45</v>
      </c>
      <c r="F8078" s="12">
        <v>448.05</v>
      </c>
      <c r="G8078" s="12">
        <v>448.6</v>
      </c>
      <c r="H8078" s="12">
        <v>449.48170731707319</v>
      </c>
      <c r="I8078">
        <v>492</v>
      </c>
      <c r="J8078">
        <v>79</v>
      </c>
      <c r="K8078" s="12">
        <v>221145</v>
      </c>
      <c r="L8078">
        <v>260</v>
      </c>
      <c r="M8078">
        <v>52.85</v>
      </c>
      <c r="N8078">
        <v>3.4</v>
      </c>
      <c r="O8078">
        <v>-1.45</v>
      </c>
      <c r="P8078">
        <f xml:space="preserve"> IF(Stock_Info[[#This Row],[Close Price]] &gt; Stock_Info[[#This Row],[Open Price]], 1, 0)</f>
        <v>0</v>
      </c>
      <c r="Q8078" t="str">
        <f>IF(AND(Stock_Info[[#This Row],[% Deli. Qty to Traded Qty]]&gt;80,Stock_Info[[#This Row],[No. of Trades]]&lt;3000),"Unusual Day","")</f>
        <v/>
      </c>
      <c r="R8078" t="str">
        <f>IF(AND(Stock_Info[[#This Row],[Spread High-Low]] &lt; 10, Stock_Info[[#This Row],[% Deli. Qty to Traded Qty]] &gt; 90), "Good Day", "")</f>
        <v/>
      </c>
    </row>
    <row r="8079" spans="1:18">
      <c r="A8079" t="s">
        <v>72</v>
      </c>
      <c r="B8079" s="1">
        <v>45798</v>
      </c>
      <c r="C8079" s="1" t="str">
        <f>"WEEK" &amp;" " &amp;  INT((DAY(Stock_Info[[#This Row],[Date]])+WEEKDAY(DATE(YEAR(Stock_Info[[#This Row],[Date]]),MONTH(Stock_Info[[#This Row],[Date]]),1))-1)/7)+1</f>
        <v>WEEK 4</v>
      </c>
      <c r="D8079" s="12">
        <v>448.55</v>
      </c>
      <c r="E8079" s="12">
        <v>452.55</v>
      </c>
      <c r="F8079" s="12">
        <v>448.55</v>
      </c>
      <c r="G8079" s="12">
        <v>450.1</v>
      </c>
      <c r="H8079" s="12">
        <v>450.18104759834819</v>
      </c>
      <c r="I8079">
        <v>4601</v>
      </c>
      <c r="J8079">
        <v>250</v>
      </c>
      <c r="K8079" s="12">
        <v>2071283</v>
      </c>
      <c r="L8079">
        <v>3185</v>
      </c>
      <c r="M8079">
        <v>69.22</v>
      </c>
      <c r="N8079">
        <v>4</v>
      </c>
      <c r="O8079">
        <v>1.55</v>
      </c>
      <c r="P8079">
        <f xml:space="preserve"> IF(Stock_Info[[#This Row],[Close Price]] &gt; Stock_Info[[#This Row],[Open Price]], 1, 0)</f>
        <v>1</v>
      </c>
      <c r="Q8079" t="str">
        <f>IF(AND(Stock_Info[[#This Row],[% Deli. Qty to Traded Qty]]&gt;80,Stock_Info[[#This Row],[No. of Trades]]&lt;3000),"Unusual Day","")</f>
        <v/>
      </c>
      <c r="R8079" t="str">
        <f>IF(AND(Stock_Info[[#This Row],[Spread High-Low]] &lt; 10, Stock_Info[[#This Row],[% Deli. Qty to Traded Qty]] &gt; 90), "Good Day", "")</f>
        <v/>
      </c>
    </row>
    <row r="8080" spans="1:18">
      <c r="A8080" t="s">
        <v>72</v>
      </c>
      <c r="B8080" s="1">
        <v>45797</v>
      </c>
      <c r="C8080" s="1" t="str">
        <f>"WEEK" &amp;" " &amp;  INT((DAY(Stock_Info[[#This Row],[Date]])+WEEKDAY(DATE(YEAR(Stock_Info[[#This Row],[Date]]),MONTH(Stock_Info[[#This Row],[Date]]),1))-1)/7)+1</f>
        <v>WEEK 4</v>
      </c>
      <c r="D8080" s="12">
        <v>451.4</v>
      </c>
      <c r="E8080" s="12">
        <v>455.15</v>
      </c>
      <c r="F8080" s="12">
        <v>448.9</v>
      </c>
      <c r="G8080" s="12">
        <v>451.4</v>
      </c>
      <c r="H8080" s="12">
        <v>451.26620595678412</v>
      </c>
      <c r="I8080">
        <v>10274</v>
      </c>
      <c r="J8080">
        <v>640</v>
      </c>
      <c r="K8080" s="12">
        <v>4636309</v>
      </c>
      <c r="L8080">
        <v>6040</v>
      </c>
      <c r="M8080">
        <v>58.79</v>
      </c>
      <c r="N8080">
        <v>6.25</v>
      </c>
      <c r="O8080">
        <v>0</v>
      </c>
      <c r="P8080">
        <f xml:space="preserve"> IF(Stock_Info[[#This Row],[Close Price]] &gt; Stock_Info[[#This Row],[Open Price]], 1, 0)</f>
        <v>0</v>
      </c>
      <c r="Q8080" t="str">
        <f>IF(AND(Stock_Info[[#This Row],[% Deli. Qty to Traded Qty]]&gt;80,Stock_Info[[#This Row],[No. of Trades]]&lt;3000),"Unusual Day","")</f>
        <v/>
      </c>
      <c r="R8080" t="str">
        <f>IF(AND(Stock_Info[[#This Row],[Spread High-Low]] &lt; 10, Stock_Info[[#This Row],[% Deli. Qty to Traded Qty]] &gt; 90), "Good Day", "")</f>
        <v/>
      </c>
    </row>
    <row r="8081" spans="1:18">
      <c r="A8081" t="s">
        <v>72</v>
      </c>
      <c r="B8081" s="1">
        <v>45796</v>
      </c>
      <c r="C8081" s="1" t="str">
        <f>"WEEK" &amp;" " &amp;  INT((DAY(Stock_Info[[#This Row],[Date]])+WEEKDAY(DATE(YEAR(Stock_Info[[#This Row],[Date]]),MONTH(Stock_Info[[#This Row],[Date]]),1))-1)/7)+1</f>
        <v>WEEK 4</v>
      </c>
      <c r="D8081" s="12">
        <v>450</v>
      </c>
      <c r="E8081" s="12">
        <v>453.85</v>
      </c>
      <c r="F8081" s="12">
        <v>447</v>
      </c>
      <c r="G8081" s="12">
        <v>447.55</v>
      </c>
      <c r="H8081" s="12">
        <v>450.52920619071392</v>
      </c>
      <c r="I8081">
        <v>6009</v>
      </c>
      <c r="J8081">
        <v>202</v>
      </c>
      <c r="K8081" s="12">
        <v>2707230</v>
      </c>
      <c r="L8081">
        <v>3136</v>
      </c>
      <c r="M8081">
        <v>52.19</v>
      </c>
      <c r="N8081">
        <v>6.85</v>
      </c>
      <c r="O8081">
        <v>-2.4500000000000002</v>
      </c>
      <c r="P8081">
        <f xml:space="preserve"> IF(Stock_Info[[#This Row],[Close Price]] &gt; Stock_Info[[#This Row],[Open Price]], 1, 0)</f>
        <v>0</v>
      </c>
      <c r="Q8081" t="str">
        <f>IF(AND(Stock_Info[[#This Row],[% Deli. Qty to Traded Qty]]&gt;80,Stock_Info[[#This Row],[No. of Trades]]&lt;3000),"Unusual Day","")</f>
        <v/>
      </c>
      <c r="R8081" t="str">
        <f>IF(AND(Stock_Info[[#This Row],[Spread High-Low]] &lt; 10, Stock_Info[[#This Row],[% Deli. Qty to Traded Qty]] &gt; 90), "Good Day", "")</f>
        <v/>
      </c>
    </row>
    <row r="8082" spans="1:18">
      <c r="A8082" t="s">
        <v>72</v>
      </c>
      <c r="B8082" s="1">
        <v>45793</v>
      </c>
      <c r="C8082" s="1" t="str">
        <f>"WEEK" &amp;" " &amp;  INT((DAY(Stock_Info[[#This Row],[Date]])+WEEKDAY(DATE(YEAR(Stock_Info[[#This Row],[Date]]),MONTH(Stock_Info[[#This Row],[Date]]),1))-1)/7)+1</f>
        <v>WEEK 3</v>
      </c>
      <c r="D8082" s="12">
        <v>450.55</v>
      </c>
      <c r="E8082" s="12">
        <v>451.75</v>
      </c>
      <c r="F8082" s="12">
        <v>447.05</v>
      </c>
      <c r="G8082" s="12">
        <v>448.05</v>
      </c>
      <c r="H8082" s="12">
        <v>448.89764261659354</v>
      </c>
      <c r="I8082">
        <v>9799</v>
      </c>
      <c r="J8082">
        <v>542</v>
      </c>
      <c r="K8082" s="12">
        <v>4398748</v>
      </c>
      <c r="L8082">
        <v>2674</v>
      </c>
      <c r="M8082">
        <v>27.29</v>
      </c>
      <c r="N8082">
        <v>4.7</v>
      </c>
      <c r="O8082">
        <v>-2.5</v>
      </c>
      <c r="P8082">
        <f xml:space="preserve"> IF(Stock_Info[[#This Row],[Close Price]] &gt; Stock_Info[[#This Row],[Open Price]], 1, 0)</f>
        <v>0</v>
      </c>
      <c r="Q8082" t="str">
        <f>IF(AND(Stock_Info[[#This Row],[% Deli. Qty to Traded Qty]]&gt;80,Stock_Info[[#This Row],[No. of Trades]]&lt;3000),"Unusual Day","")</f>
        <v/>
      </c>
      <c r="R8082" t="str">
        <f>IF(AND(Stock_Info[[#This Row],[Spread High-Low]] &lt; 10, Stock_Info[[#This Row],[% Deli. Qty to Traded Qty]] &gt; 90), "Good Day", "")</f>
        <v/>
      </c>
    </row>
    <row r="8083" spans="1:18">
      <c r="A8083" t="s">
        <v>72</v>
      </c>
      <c r="B8083" s="1">
        <v>45792</v>
      </c>
      <c r="C8083" s="1" t="str">
        <f>"WEEK" &amp;" " &amp;  INT((DAY(Stock_Info[[#This Row],[Date]])+WEEKDAY(DATE(YEAR(Stock_Info[[#This Row],[Date]]),MONTH(Stock_Info[[#This Row],[Date]]),1))-1)/7)+1</f>
        <v>WEEK 3</v>
      </c>
      <c r="D8083" s="12">
        <v>445.85</v>
      </c>
      <c r="E8083" s="12">
        <v>448.1</v>
      </c>
      <c r="F8083" s="12">
        <v>445</v>
      </c>
      <c r="G8083" s="12">
        <v>445.65</v>
      </c>
      <c r="H8083" s="12">
        <v>446.92430186937457</v>
      </c>
      <c r="I8083">
        <v>4333</v>
      </c>
      <c r="J8083">
        <v>234</v>
      </c>
      <c r="K8083" s="12">
        <v>1936523</v>
      </c>
      <c r="L8083">
        <v>3123</v>
      </c>
      <c r="M8083">
        <v>72.069999999999993</v>
      </c>
      <c r="N8083">
        <v>3.1</v>
      </c>
      <c r="O8083">
        <v>-0.2</v>
      </c>
      <c r="P8083">
        <f xml:space="preserve"> IF(Stock_Info[[#This Row],[Close Price]] &gt; Stock_Info[[#This Row],[Open Price]], 1, 0)</f>
        <v>0</v>
      </c>
      <c r="Q8083" t="str">
        <f>IF(AND(Stock_Info[[#This Row],[% Deli. Qty to Traded Qty]]&gt;80,Stock_Info[[#This Row],[No. of Trades]]&lt;3000),"Unusual Day","")</f>
        <v/>
      </c>
      <c r="R8083" t="str">
        <f>IF(AND(Stock_Info[[#This Row],[Spread High-Low]] &lt; 10, Stock_Info[[#This Row],[% Deli. Qty to Traded Qty]] &gt; 90), "Good Day", "")</f>
        <v/>
      </c>
    </row>
    <row r="8084" spans="1:18">
      <c r="A8084" t="s">
        <v>72</v>
      </c>
      <c r="B8084" s="1">
        <v>45791</v>
      </c>
      <c r="C8084" s="1" t="str">
        <f>"WEEK" &amp;" " &amp;  INT((DAY(Stock_Info[[#This Row],[Date]])+WEEKDAY(DATE(YEAR(Stock_Info[[#This Row],[Date]]),MONTH(Stock_Info[[#This Row],[Date]]),1))-1)/7)+1</f>
        <v>WEEK 3</v>
      </c>
      <c r="D8084" s="12">
        <v>448.75</v>
      </c>
      <c r="E8084" s="12">
        <v>449.95</v>
      </c>
      <c r="F8084" s="12">
        <v>445.05</v>
      </c>
      <c r="G8084" s="12">
        <v>447.05</v>
      </c>
      <c r="H8084" s="12">
        <v>447.72777045523674</v>
      </c>
      <c r="I8084">
        <v>9863</v>
      </c>
      <c r="J8084">
        <v>426</v>
      </c>
      <c r="K8084" s="12">
        <v>4415939</v>
      </c>
      <c r="L8084">
        <v>7989</v>
      </c>
      <c r="M8084">
        <v>81</v>
      </c>
      <c r="N8084">
        <v>4.9000000000000004</v>
      </c>
      <c r="O8084">
        <v>-1.7</v>
      </c>
      <c r="P8084">
        <f xml:space="preserve"> IF(Stock_Info[[#This Row],[Close Price]] &gt; Stock_Info[[#This Row],[Open Price]], 1, 0)</f>
        <v>0</v>
      </c>
      <c r="Q8084" t="str">
        <f>IF(AND(Stock_Info[[#This Row],[% Deli. Qty to Traded Qty]]&gt;80,Stock_Info[[#This Row],[No. of Trades]]&lt;3000),"Unusual Day","")</f>
        <v>Unusual Day</v>
      </c>
      <c r="R8084" t="str">
        <f>IF(AND(Stock_Info[[#This Row],[Spread High-Low]] &lt; 10, Stock_Info[[#This Row],[% Deli. Qty to Traded Qty]] &gt; 90), "Good Day", "")</f>
        <v/>
      </c>
    </row>
    <row r="8085" spans="1:18">
      <c r="A8085" t="s">
        <v>72</v>
      </c>
      <c r="B8085" s="1">
        <v>45790</v>
      </c>
      <c r="C8085" s="1" t="str">
        <f>"WEEK" &amp;" " &amp;  INT((DAY(Stock_Info[[#This Row],[Date]])+WEEKDAY(DATE(YEAR(Stock_Info[[#This Row],[Date]]),MONTH(Stock_Info[[#This Row],[Date]]),1))-1)/7)+1</f>
        <v>WEEK 3</v>
      </c>
      <c r="D8085" s="12">
        <v>455.9</v>
      </c>
      <c r="E8085" s="12">
        <v>455.9</v>
      </c>
      <c r="F8085" s="12">
        <v>447.1</v>
      </c>
      <c r="G8085" s="12">
        <v>448.2</v>
      </c>
      <c r="H8085" s="12">
        <v>449.64742737801407</v>
      </c>
      <c r="I8085">
        <v>15801</v>
      </c>
      <c r="J8085">
        <v>613</v>
      </c>
      <c r="K8085" s="12">
        <v>7104879</v>
      </c>
      <c r="L8085">
        <v>10030</v>
      </c>
      <c r="M8085">
        <v>63.48</v>
      </c>
      <c r="N8085">
        <v>8.8000000000000007</v>
      </c>
      <c r="O8085">
        <v>-7.7</v>
      </c>
      <c r="P8085">
        <f xml:space="preserve"> IF(Stock_Info[[#This Row],[Close Price]] &gt; Stock_Info[[#This Row],[Open Price]], 1, 0)</f>
        <v>0</v>
      </c>
      <c r="Q8085" t="str">
        <f>IF(AND(Stock_Info[[#This Row],[% Deli. Qty to Traded Qty]]&gt;80,Stock_Info[[#This Row],[No. of Trades]]&lt;3000),"Unusual Day","")</f>
        <v/>
      </c>
      <c r="R8085" t="str">
        <f>IF(AND(Stock_Info[[#This Row],[Spread High-Low]] &lt; 10, Stock_Info[[#This Row],[% Deli. Qty to Traded Qty]] &gt; 90), "Good Day", "")</f>
        <v/>
      </c>
    </row>
    <row r="8086" spans="1:18">
      <c r="A8086" t="s">
        <v>72</v>
      </c>
      <c r="B8086" s="1">
        <v>45789</v>
      </c>
      <c r="C8086" s="1" t="str">
        <f>"WEEK" &amp;" " &amp;  INT((DAY(Stock_Info[[#This Row],[Date]])+WEEKDAY(DATE(YEAR(Stock_Info[[#This Row],[Date]]),MONTH(Stock_Info[[#This Row],[Date]]),1))-1)/7)+1</f>
        <v>WEEK 3</v>
      </c>
      <c r="D8086" s="12">
        <v>448.65</v>
      </c>
      <c r="E8086" s="12">
        <v>461.5</v>
      </c>
      <c r="F8086" s="12">
        <v>447.15</v>
      </c>
      <c r="G8086" s="12">
        <v>451.85</v>
      </c>
      <c r="H8086" s="12">
        <v>454.26428400669374</v>
      </c>
      <c r="I8086">
        <v>16732</v>
      </c>
      <c r="J8086">
        <v>1520</v>
      </c>
      <c r="K8086" s="12">
        <v>7600750</v>
      </c>
      <c r="L8086">
        <v>10014</v>
      </c>
      <c r="M8086">
        <v>59.85</v>
      </c>
      <c r="N8086">
        <v>14.35</v>
      </c>
      <c r="O8086">
        <v>3.2</v>
      </c>
      <c r="P8086">
        <f xml:space="preserve"> IF(Stock_Info[[#This Row],[Close Price]] &gt; Stock_Info[[#This Row],[Open Price]], 1, 0)</f>
        <v>1</v>
      </c>
      <c r="Q8086" t="str">
        <f>IF(AND(Stock_Info[[#This Row],[% Deli. Qty to Traded Qty]]&gt;80,Stock_Info[[#This Row],[No. of Trades]]&lt;3000),"Unusual Day","")</f>
        <v/>
      </c>
      <c r="R8086" t="str">
        <f>IF(AND(Stock_Info[[#This Row],[Spread High-Low]] &lt; 10, Stock_Info[[#This Row],[% Deli. Qty to Traded Qty]] &gt; 90), "Good Day", "")</f>
        <v/>
      </c>
    </row>
    <row r="8087" spans="1:18">
      <c r="A8087" t="s">
        <v>72</v>
      </c>
      <c r="B8087" s="1">
        <v>45786</v>
      </c>
      <c r="C8087" s="1" t="str">
        <f>"WEEK" &amp;" " &amp;  INT((DAY(Stock_Info[[#This Row],[Date]])+WEEKDAY(DATE(YEAR(Stock_Info[[#This Row],[Date]]),MONTH(Stock_Info[[#This Row],[Date]]),1))-1)/7)+1</f>
        <v>WEEK 2</v>
      </c>
      <c r="D8087" s="12">
        <v>441.95</v>
      </c>
      <c r="E8087" s="12">
        <v>452.75</v>
      </c>
      <c r="F8087" s="12">
        <v>439.8</v>
      </c>
      <c r="G8087" s="12">
        <v>448</v>
      </c>
      <c r="H8087" s="12">
        <v>447.42160892542574</v>
      </c>
      <c r="I8087">
        <v>5109</v>
      </c>
      <c r="J8087">
        <v>363</v>
      </c>
      <c r="K8087" s="12">
        <v>2285877</v>
      </c>
      <c r="L8087">
        <v>3750</v>
      </c>
      <c r="M8087">
        <v>73.400000000000006</v>
      </c>
      <c r="N8087">
        <v>12.95</v>
      </c>
      <c r="O8087">
        <v>6.05</v>
      </c>
      <c r="P8087">
        <f xml:space="preserve"> IF(Stock_Info[[#This Row],[Close Price]] &gt; Stock_Info[[#This Row],[Open Price]], 1, 0)</f>
        <v>1</v>
      </c>
      <c r="Q8087" t="str">
        <f>IF(AND(Stock_Info[[#This Row],[% Deli. Qty to Traded Qty]]&gt;80,Stock_Info[[#This Row],[No. of Trades]]&lt;3000),"Unusual Day","")</f>
        <v/>
      </c>
      <c r="R8087" t="str">
        <f>IF(AND(Stock_Info[[#This Row],[Spread High-Low]] &lt; 10, Stock_Info[[#This Row],[% Deli. Qty to Traded Qty]] &gt; 90), "Good Day", "")</f>
        <v/>
      </c>
    </row>
    <row r="8088" spans="1:18">
      <c r="A8088" t="s">
        <v>72</v>
      </c>
      <c r="B8088" s="1">
        <v>45785</v>
      </c>
      <c r="C8088" s="1" t="str">
        <f>"WEEK" &amp;" " &amp;  INT((DAY(Stock_Info[[#This Row],[Date]])+WEEKDAY(DATE(YEAR(Stock_Info[[#This Row],[Date]]),MONTH(Stock_Info[[#This Row],[Date]]),1))-1)/7)+1</f>
        <v>WEEK 2</v>
      </c>
      <c r="D8088" s="12">
        <v>450</v>
      </c>
      <c r="E8088" s="12">
        <v>450.95</v>
      </c>
      <c r="F8088" s="12">
        <v>441</v>
      </c>
      <c r="G8088" s="12">
        <v>442.4</v>
      </c>
      <c r="H8088" s="12">
        <v>444.64406020426446</v>
      </c>
      <c r="I8088">
        <v>11162</v>
      </c>
      <c r="J8088">
        <v>638</v>
      </c>
      <c r="K8088" s="12">
        <v>4963117</v>
      </c>
      <c r="L8088">
        <v>7393</v>
      </c>
      <c r="M8088">
        <v>66.23</v>
      </c>
      <c r="N8088">
        <v>9.9499999999999993</v>
      </c>
      <c r="O8088">
        <v>-7.6</v>
      </c>
      <c r="P8088">
        <f xml:space="preserve"> IF(Stock_Info[[#This Row],[Close Price]] &gt; Stock_Info[[#This Row],[Open Price]], 1, 0)</f>
        <v>0</v>
      </c>
      <c r="Q8088" t="str">
        <f>IF(AND(Stock_Info[[#This Row],[% Deli. Qty to Traded Qty]]&gt;80,Stock_Info[[#This Row],[No. of Trades]]&lt;3000),"Unusual Day","")</f>
        <v/>
      </c>
      <c r="R8088" t="str">
        <f>IF(AND(Stock_Info[[#This Row],[Spread High-Low]] &lt; 10, Stock_Info[[#This Row],[% Deli. Qty to Traded Qty]] &gt; 90), "Good Day", "")</f>
        <v/>
      </c>
    </row>
    <row r="8089" spans="1:18">
      <c r="A8089" t="s">
        <v>72</v>
      </c>
      <c r="B8089" s="1">
        <v>45784</v>
      </c>
      <c r="C8089" s="1" t="str">
        <f>"WEEK" &amp;" " &amp;  INT((DAY(Stock_Info[[#This Row],[Date]])+WEEKDAY(DATE(YEAR(Stock_Info[[#This Row],[Date]]),MONTH(Stock_Info[[#This Row],[Date]]),1))-1)/7)+1</f>
        <v>WEEK 2</v>
      </c>
      <c r="D8089" s="12">
        <v>438</v>
      </c>
      <c r="E8089" s="12">
        <v>447.7</v>
      </c>
      <c r="F8089" s="12">
        <v>438</v>
      </c>
      <c r="G8089" s="12">
        <v>447</v>
      </c>
      <c r="H8089" s="12">
        <v>444.16972034715525</v>
      </c>
      <c r="I8089">
        <v>2074</v>
      </c>
      <c r="J8089">
        <v>159</v>
      </c>
      <c r="K8089" s="12">
        <v>921208</v>
      </c>
      <c r="L8089">
        <v>1304</v>
      </c>
      <c r="M8089">
        <v>62.87</v>
      </c>
      <c r="N8089">
        <v>9.6999999999999993</v>
      </c>
      <c r="O8089">
        <v>9</v>
      </c>
      <c r="P8089">
        <f xml:space="preserve"> IF(Stock_Info[[#This Row],[Close Price]] &gt; Stock_Info[[#This Row],[Open Price]], 1, 0)</f>
        <v>1</v>
      </c>
      <c r="Q8089" t="str">
        <f>IF(AND(Stock_Info[[#This Row],[% Deli. Qty to Traded Qty]]&gt;80,Stock_Info[[#This Row],[No. of Trades]]&lt;3000),"Unusual Day","")</f>
        <v/>
      </c>
      <c r="R8089" t="str">
        <f>IF(AND(Stock_Info[[#This Row],[Spread High-Low]] &lt; 10, Stock_Info[[#This Row],[% Deli. Qty to Traded Qty]] &gt; 90), "Good Day", "")</f>
        <v/>
      </c>
    </row>
    <row r="8090" spans="1:18">
      <c r="A8090" t="s">
        <v>72</v>
      </c>
      <c r="B8090" s="1">
        <v>45783</v>
      </c>
      <c r="C8090" s="1" t="str">
        <f>"WEEK" &amp;" " &amp;  INT((DAY(Stock_Info[[#This Row],[Date]])+WEEKDAY(DATE(YEAR(Stock_Info[[#This Row],[Date]]),MONTH(Stock_Info[[#This Row],[Date]]),1))-1)/7)+1</f>
        <v>WEEK 2</v>
      </c>
      <c r="D8090" s="12">
        <v>457</v>
      </c>
      <c r="E8090" s="12">
        <v>457</v>
      </c>
      <c r="F8090" s="12">
        <v>441.05</v>
      </c>
      <c r="G8090" s="12">
        <v>442.5</v>
      </c>
      <c r="H8090" s="12">
        <v>446.17075532601677</v>
      </c>
      <c r="I8090">
        <v>3098</v>
      </c>
      <c r="J8090">
        <v>284</v>
      </c>
      <c r="K8090" s="12">
        <v>1382237</v>
      </c>
      <c r="L8090">
        <v>1664</v>
      </c>
      <c r="M8090">
        <v>53.71</v>
      </c>
      <c r="N8090">
        <v>15.95</v>
      </c>
      <c r="O8090">
        <v>-14.5</v>
      </c>
      <c r="P8090">
        <f xml:space="preserve"> IF(Stock_Info[[#This Row],[Close Price]] &gt; Stock_Info[[#This Row],[Open Price]], 1, 0)</f>
        <v>0</v>
      </c>
      <c r="Q8090" t="str">
        <f>IF(AND(Stock_Info[[#This Row],[% Deli. Qty to Traded Qty]]&gt;80,Stock_Info[[#This Row],[No. of Trades]]&lt;3000),"Unusual Day","")</f>
        <v/>
      </c>
      <c r="R8090" t="str">
        <f>IF(AND(Stock_Info[[#This Row],[Spread High-Low]] &lt; 10, Stock_Info[[#This Row],[% Deli. Qty to Traded Qty]] &gt; 90), "Good Day", "")</f>
        <v/>
      </c>
    </row>
    <row r="8091" spans="1:18">
      <c r="A8091" t="s">
        <v>72</v>
      </c>
      <c r="B8091" s="1">
        <v>45782</v>
      </c>
      <c r="C8091" s="1" t="str">
        <f>"WEEK" &amp;" " &amp;  INT((DAY(Stock_Info[[#This Row],[Date]])+WEEKDAY(DATE(YEAR(Stock_Info[[#This Row],[Date]]),MONTH(Stock_Info[[#This Row],[Date]]),1))-1)/7)+1</f>
        <v>WEEK 2</v>
      </c>
      <c r="D8091" s="12">
        <v>455</v>
      </c>
      <c r="E8091" s="12">
        <v>460</v>
      </c>
      <c r="F8091" s="12">
        <v>452</v>
      </c>
      <c r="G8091" s="12">
        <v>453.1</v>
      </c>
      <c r="H8091" s="12">
        <v>454.47758834819916</v>
      </c>
      <c r="I8091">
        <v>8857</v>
      </c>
      <c r="J8091">
        <v>469</v>
      </c>
      <c r="K8091" s="12">
        <v>4025308</v>
      </c>
      <c r="L8091">
        <v>5160</v>
      </c>
      <c r="M8091">
        <v>58.26</v>
      </c>
      <c r="N8091">
        <v>8</v>
      </c>
      <c r="O8091">
        <v>-1.9</v>
      </c>
      <c r="P8091">
        <f xml:space="preserve"> IF(Stock_Info[[#This Row],[Close Price]] &gt; Stock_Info[[#This Row],[Open Price]], 1, 0)</f>
        <v>0</v>
      </c>
      <c r="Q8091" t="str">
        <f>IF(AND(Stock_Info[[#This Row],[% Deli. Qty to Traded Qty]]&gt;80,Stock_Info[[#This Row],[No. of Trades]]&lt;3000),"Unusual Day","")</f>
        <v/>
      </c>
      <c r="R8091" t="str">
        <f>IF(AND(Stock_Info[[#This Row],[Spread High-Low]] &lt; 10, Stock_Info[[#This Row],[% Deli. Qty to Traded Qty]] &gt; 90), "Good Day", "")</f>
        <v/>
      </c>
    </row>
    <row r="8092" spans="1:18">
      <c r="A8092" t="s">
        <v>72</v>
      </c>
      <c r="B8092" s="1">
        <v>45779</v>
      </c>
      <c r="C8092" s="1" t="str">
        <f>"WEEK" &amp;" " &amp;  INT((DAY(Stock_Info[[#This Row],[Date]])+WEEKDAY(DATE(YEAR(Stock_Info[[#This Row],[Date]]),MONTH(Stock_Info[[#This Row],[Date]]),1))-1)/7)+1</f>
        <v>WEEK 1</v>
      </c>
      <c r="D8092" s="12">
        <v>435.7</v>
      </c>
      <c r="E8092" s="12">
        <v>457.5</v>
      </c>
      <c r="F8092" s="12">
        <v>435.7</v>
      </c>
      <c r="G8092" s="12">
        <v>456.05</v>
      </c>
      <c r="H8092" s="12">
        <v>449.83523276028586</v>
      </c>
      <c r="I8092">
        <v>20708</v>
      </c>
      <c r="J8092">
        <v>1481</v>
      </c>
      <c r="K8092" s="12">
        <v>9315188</v>
      </c>
      <c r="L8092">
        <v>8755</v>
      </c>
      <c r="M8092">
        <v>42.28</v>
      </c>
      <c r="N8092">
        <v>21.8</v>
      </c>
      <c r="O8092">
        <v>20.350000000000001</v>
      </c>
      <c r="P8092">
        <f xml:space="preserve"> IF(Stock_Info[[#This Row],[Close Price]] &gt; Stock_Info[[#This Row],[Open Price]], 1, 0)</f>
        <v>1</v>
      </c>
      <c r="Q8092" t="str">
        <f>IF(AND(Stock_Info[[#This Row],[% Deli. Qty to Traded Qty]]&gt;80,Stock_Info[[#This Row],[No. of Trades]]&lt;3000),"Unusual Day","")</f>
        <v/>
      </c>
      <c r="R8092" t="str">
        <f>IF(AND(Stock_Info[[#This Row],[Spread High-Low]] &lt; 10, Stock_Info[[#This Row],[% Deli. Qty to Traded Qty]] &gt; 90), "Good Day", "")</f>
        <v/>
      </c>
    </row>
    <row r="8093" spans="1:18">
      <c r="A8093" t="s">
        <v>72</v>
      </c>
      <c r="B8093" s="1">
        <v>45777</v>
      </c>
      <c r="C8093" s="1" t="str">
        <f>"WEEK" &amp;" " &amp;  INT((DAY(Stock_Info[[#This Row],[Date]])+WEEKDAY(DATE(YEAR(Stock_Info[[#This Row],[Date]]),MONTH(Stock_Info[[#This Row],[Date]]),1))-1)/7)+1</f>
        <v>WEEK 5</v>
      </c>
      <c r="D8093" s="12">
        <v>445</v>
      </c>
      <c r="E8093" s="12">
        <v>445</v>
      </c>
      <c r="F8093" s="12">
        <v>437.4</v>
      </c>
      <c r="G8093" s="12">
        <v>437.85</v>
      </c>
      <c r="H8093" s="12">
        <v>441.35299159951995</v>
      </c>
      <c r="I8093">
        <v>5833</v>
      </c>
      <c r="J8093">
        <v>344</v>
      </c>
      <c r="K8093" s="12">
        <v>2574412</v>
      </c>
      <c r="L8093">
        <v>2698</v>
      </c>
      <c r="M8093">
        <v>46.25</v>
      </c>
      <c r="N8093">
        <v>7.6</v>
      </c>
      <c r="O8093">
        <v>-7.15</v>
      </c>
      <c r="P8093">
        <f xml:space="preserve"> IF(Stock_Info[[#This Row],[Close Price]] &gt; Stock_Info[[#This Row],[Open Price]], 1, 0)</f>
        <v>0</v>
      </c>
      <c r="Q8093" t="str">
        <f>IF(AND(Stock_Info[[#This Row],[% Deli. Qty to Traded Qty]]&gt;80,Stock_Info[[#This Row],[No. of Trades]]&lt;3000),"Unusual Day","")</f>
        <v/>
      </c>
      <c r="R8093" t="str">
        <f>IF(AND(Stock_Info[[#This Row],[Spread High-Low]] &lt; 10, Stock_Info[[#This Row],[% Deli. Qty to Traded Qty]] &gt; 90), "Good Day", "")</f>
        <v/>
      </c>
    </row>
    <row r="8094" spans="1:18">
      <c r="A8094" t="s">
        <v>72</v>
      </c>
      <c r="B8094" s="1">
        <v>45776</v>
      </c>
      <c r="C8094" s="1" t="str">
        <f>"WEEK" &amp;" " &amp;  INT((DAY(Stock_Info[[#This Row],[Date]])+WEEKDAY(DATE(YEAR(Stock_Info[[#This Row],[Date]]),MONTH(Stock_Info[[#This Row],[Date]]),1))-1)/7)+1</f>
        <v>WEEK 5</v>
      </c>
      <c r="D8094" s="12">
        <v>448</v>
      </c>
      <c r="E8094" s="12">
        <v>455.7</v>
      </c>
      <c r="F8094" s="12">
        <v>445.8</v>
      </c>
      <c r="G8094" s="12">
        <v>446.2</v>
      </c>
      <c r="H8094" s="12">
        <v>449.28302521008402</v>
      </c>
      <c r="I8094">
        <v>5950</v>
      </c>
      <c r="J8094">
        <v>395</v>
      </c>
      <c r="K8094" s="12">
        <v>2673234</v>
      </c>
      <c r="L8094">
        <v>2154</v>
      </c>
      <c r="M8094">
        <v>36.200000000000003</v>
      </c>
      <c r="N8094">
        <v>9.9</v>
      </c>
      <c r="O8094">
        <v>-1.8</v>
      </c>
      <c r="P8094">
        <f xml:space="preserve"> IF(Stock_Info[[#This Row],[Close Price]] &gt; Stock_Info[[#This Row],[Open Price]], 1, 0)</f>
        <v>0</v>
      </c>
      <c r="Q8094" t="str">
        <f>IF(AND(Stock_Info[[#This Row],[% Deli. Qty to Traded Qty]]&gt;80,Stock_Info[[#This Row],[No. of Trades]]&lt;3000),"Unusual Day","")</f>
        <v/>
      </c>
      <c r="R8094" t="str">
        <f>IF(AND(Stock_Info[[#This Row],[Spread High-Low]] &lt; 10, Stock_Info[[#This Row],[% Deli. Qty to Traded Qty]] &gt; 90), "Good Day", "")</f>
        <v/>
      </c>
    </row>
    <row r="8095" spans="1:18">
      <c r="A8095" t="s">
        <v>72</v>
      </c>
      <c r="B8095" s="1">
        <v>45775</v>
      </c>
      <c r="C8095" s="1" t="str">
        <f>"WEEK" &amp;" " &amp;  INT((DAY(Stock_Info[[#This Row],[Date]])+WEEKDAY(DATE(YEAR(Stock_Info[[#This Row],[Date]]),MONTH(Stock_Info[[#This Row],[Date]]),1))-1)/7)+1</f>
        <v>WEEK 5</v>
      </c>
      <c r="D8095" s="12">
        <v>449.9</v>
      </c>
      <c r="E8095" s="12">
        <v>451.55</v>
      </c>
      <c r="F8095" s="12">
        <v>444.05</v>
      </c>
      <c r="G8095" s="12">
        <v>446.1</v>
      </c>
      <c r="H8095" s="12">
        <v>447.72072072072069</v>
      </c>
      <c r="I8095">
        <v>7992</v>
      </c>
      <c r="J8095">
        <v>519</v>
      </c>
      <c r="K8095" s="12">
        <v>3578184</v>
      </c>
      <c r="L8095">
        <v>3607</v>
      </c>
      <c r="M8095">
        <v>45.13</v>
      </c>
      <c r="N8095">
        <v>7.5</v>
      </c>
      <c r="O8095">
        <v>-3.8</v>
      </c>
      <c r="P8095">
        <f xml:space="preserve"> IF(Stock_Info[[#This Row],[Close Price]] &gt; Stock_Info[[#This Row],[Open Price]], 1, 0)</f>
        <v>0</v>
      </c>
      <c r="Q8095" t="str">
        <f>IF(AND(Stock_Info[[#This Row],[% Deli. Qty to Traded Qty]]&gt;80,Stock_Info[[#This Row],[No. of Trades]]&lt;3000),"Unusual Day","")</f>
        <v/>
      </c>
      <c r="R8095" t="str">
        <f>IF(AND(Stock_Info[[#This Row],[Spread High-Low]] &lt; 10, Stock_Info[[#This Row],[% Deli. Qty to Traded Qty]] &gt; 90), "Good Day", "")</f>
        <v/>
      </c>
    </row>
    <row r="8096" spans="1:18">
      <c r="A8096" t="s">
        <v>72</v>
      </c>
      <c r="B8096" s="1">
        <v>45772</v>
      </c>
      <c r="C8096" s="1" t="str">
        <f>"WEEK" &amp;" " &amp;  INT((DAY(Stock_Info[[#This Row],[Date]])+WEEKDAY(DATE(YEAR(Stock_Info[[#This Row],[Date]]),MONTH(Stock_Info[[#This Row],[Date]]),1))-1)/7)+1</f>
        <v>WEEK 4</v>
      </c>
      <c r="D8096" s="12">
        <v>456.55</v>
      </c>
      <c r="E8096" s="12">
        <v>463.4</v>
      </c>
      <c r="F8096" s="12">
        <v>441.25</v>
      </c>
      <c r="G8096" s="12">
        <v>444.7</v>
      </c>
      <c r="H8096" s="12">
        <v>451.92202987575041</v>
      </c>
      <c r="I8096">
        <v>28652</v>
      </c>
      <c r="J8096">
        <v>1419</v>
      </c>
      <c r="K8096" s="12">
        <v>12948470</v>
      </c>
      <c r="L8096">
        <v>14490</v>
      </c>
      <c r="M8096">
        <v>50.57</v>
      </c>
      <c r="N8096">
        <v>22.15</v>
      </c>
      <c r="O8096">
        <v>-11.85</v>
      </c>
      <c r="P8096">
        <f xml:space="preserve"> IF(Stock_Info[[#This Row],[Close Price]] &gt; Stock_Info[[#This Row],[Open Price]], 1, 0)</f>
        <v>0</v>
      </c>
      <c r="Q8096" t="str">
        <f>IF(AND(Stock_Info[[#This Row],[% Deli. Qty to Traded Qty]]&gt;80,Stock_Info[[#This Row],[No. of Trades]]&lt;3000),"Unusual Day","")</f>
        <v/>
      </c>
      <c r="R8096" t="str">
        <f>IF(AND(Stock_Info[[#This Row],[Spread High-Low]] &lt; 10, Stock_Info[[#This Row],[% Deli. Qty to Traded Qty]] &gt; 90), "Good Day", "")</f>
        <v/>
      </c>
    </row>
    <row r="8097" spans="1:18">
      <c r="A8097" t="s">
        <v>72</v>
      </c>
      <c r="B8097" s="1">
        <v>45771</v>
      </c>
      <c r="C8097" s="1" t="str">
        <f>"WEEK" &amp;" " &amp;  INT((DAY(Stock_Info[[#This Row],[Date]])+WEEKDAY(DATE(YEAR(Stock_Info[[#This Row],[Date]]),MONTH(Stock_Info[[#This Row],[Date]]),1))-1)/7)+1</f>
        <v>WEEK 4</v>
      </c>
      <c r="D8097" s="12">
        <v>445.05</v>
      </c>
      <c r="E8097" s="12">
        <v>482.3</v>
      </c>
      <c r="F8097" s="12">
        <v>445.05</v>
      </c>
      <c r="G8097" s="12">
        <v>457.1</v>
      </c>
      <c r="H8097" s="12">
        <v>465.70883854813587</v>
      </c>
      <c r="I8097">
        <v>50721</v>
      </c>
      <c r="J8097">
        <v>2187</v>
      </c>
      <c r="K8097" s="12">
        <v>23621218</v>
      </c>
      <c r="L8097">
        <v>12841</v>
      </c>
      <c r="M8097">
        <v>25.32</v>
      </c>
      <c r="N8097">
        <v>37.25</v>
      </c>
      <c r="O8097">
        <v>12.05</v>
      </c>
      <c r="P8097">
        <f xml:space="preserve"> IF(Stock_Info[[#This Row],[Close Price]] &gt; Stock_Info[[#This Row],[Open Price]], 1, 0)</f>
        <v>1</v>
      </c>
      <c r="Q8097" t="str">
        <f>IF(AND(Stock_Info[[#This Row],[% Deli. Qty to Traded Qty]]&gt;80,Stock_Info[[#This Row],[No. of Trades]]&lt;3000),"Unusual Day","")</f>
        <v/>
      </c>
      <c r="R8097" t="str">
        <f>IF(AND(Stock_Info[[#This Row],[Spread High-Low]] &lt; 10, Stock_Info[[#This Row],[% Deli. Qty to Traded Qty]] &gt; 90), "Good Day", "")</f>
        <v/>
      </c>
    </row>
    <row r="8098" spans="1:18">
      <c r="A8098" t="s">
        <v>72</v>
      </c>
      <c r="B8098" s="1">
        <v>45770</v>
      </c>
      <c r="C8098" s="1" t="str">
        <f>"WEEK" &amp;" " &amp;  INT((DAY(Stock_Info[[#This Row],[Date]])+WEEKDAY(DATE(YEAR(Stock_Info[[#This Row],[Date]]),MONTH(Stock_Info[[#This Row],[Date]]),1))-1)/7)+1</f>
        <v>WEEK 4</v>
      </c>
      <c r="D8098" s="12">
        <v>462.25</v>
      </c>
      <c r="E8098" s="12">
        <v>462.25</v>
      </c>
      <c r="F8098" s="12">
        <v>439.05</v>
      </c>
      <c r="G8098" s="12">
        <v>440.85</v>
      </c>
      <c r="H8098" s="12">
        <v>442.20258019525801</v>
      </c>
      <c r="I8098">
        <v>5736</v>
      </c>
      <c r="J8098">
        <v>547</v>
      </c>
      <c r="K8098" s="12">
        <v>2536474</v>
      </c>
      <c r="L8098">
        <v>3340</v>
      </c>
      <c r="M8098">
        <v>58.23</v>
      </c>
      <c r="N8098">
        <v>23.2</v>
      </c>
      <c r="O8098">
        <v>-21.4</v>
      </c>
      <c r="P8098">
        <f xml:space="preserve"> IF(Stock_Info[[#This Row],[Close Price]] &gt; Stock_Info[[#This Row],[Open Price]], 1, 0)</f>
        <v>0</v>
      </c>
      <c r="Q8098" t="str">
        <f>IF(AND(Stock_Info[[#This Row],[% Deli. Qty to Traded Qty]]&gt;80,Stock_Info[[#This Row],[No. of Trades]]&lt;3000),"Unusual Day","")</f>
        <v/>
      </c>
      <c r="R8098" t="str">
        <f>IF(AND(Stock_Info[[#This Row],[Spread High-Low]] &lt; 10, Stock_Info[[#This Row],[% Deli. Qty to Traded Qty]] &gt; 90), "Good Day", "")</f>
        <v/>
      </c>
    </row>
    <row r="8099" spans="1:18">
      <c r="A8099" t="s">
        <v>72</v>
      </c>
      <c r="B8099" s="1">
        <v>45769</v>
      </c>
      <c r="C8099" s="1" t="str">
        <f>"WEEK" &amp;" " &amp;  INT((DAY(Stock_Info[[#This Row],[Date]])+WEEKDAY(DATE(YEAR(Stock_Info[[#This Row],[Date]]),MONTH(Stock_Info[[#This Row],[Date]]),1))-1)/7)+1</f>
        <v>WEEK 4</v>
      </c>
      <c r="D8099" s="12">
        <v>441.1</v>
      </c>
      <c r="E8099" s="12">
        <v>450</v>
      </c>
      <c r="F8099" s="12">
        <v>440.9</v>
      </c>
      <c r="G8099" s="12">
        <v>448</v>
      </c>
      <c r="H8099" s="12">
        <v>446.7127856701668</v>
      </c>
      <c r="I8099">
        <v>6476</v>
      </c>
      <c r="J8099">
        <v>184</v>
      </c>
      <c r="K8099" s="12">
        <v>2892912</v>
      </c>
      <c r="L8099">
        <v>3023</v>
      </c>
      <c r="M8099">
        <v>46.68</v>
      </c>
      <c r="N8099">
        <v>9.1</v>
      </c>
      <c r="O8099">
        <v>6.9</v>
      </c>
      <c r="P8099">
        <f xml:space="preserve"> IF(Stock_Info[[#This Row],[Close Price]] &gt; Stock_Info[[#This Row],[Open Price]], 1, 0)</f>
        <v>1</v>
      </c>
      <c r="Q8099" t="str">
        <f>IF(AND(Stock_Info[[#This Row],[% Deli. Qty to Traded Qty]]&gt;80,Stock_Info[[#This Row],[No. of Trades]]&lt;3000),"Unusual Day","")</f>
        <v/>
      </c>
      <c r="R8099" t="str">
        <f>IF(AND(Stock_Info[[#This Row],[Spread High-Low]] &lt; 10, Stock_Info[[#This Row],[% Deli. Qty to Traded Qty]] &gt; 90), "Good Day", "")</f>
        <v/>
      </c>
    </row>
    <row r="8100" spans="1:18">
      <c r="A8100" t="s">
        <v>72</v>
      </c>
      <c r="B8100" s="1">
        <v>45768</v>
      </c>
      <c r="C8100" s="1" t="str">
        <f>"WEEK" &amp;" " &amp;  INT((DAY(Stock_Info[[#This Row],[Date]])+WEEKDAY(DATE(YEAR(Stock_Info[[#This Row],[Date]]),MONTH(Stock_Info[[#This Row],[Date]]),1))-1)/7)+1</f>
        <v>WEEK 4</v>
      </c>
      <c r="D8100" s="12">
        <v>444</v>
      </c>
      <c r="E8100" s="12">
        <v>444</v>
      </c>
      <c r="F8100" s="12">
        <v>435.75</v>
      </c>
      <c r="G8100" s="12">
        <v>441.15</v>
      </c>
      <c r="H8100" s="12">
        <v>440.60584588131087</v>
      </c>
      <c r="I8100">
        <v>2258</v>
      </c>
      <c r="J8100">
        <v>193</v>
      </c>
      <c r="K8100" s="12">
        <v>994888</v>
      </c>
      <c r="L8100">
        <v>1413</v>
      </c>
      <c r="M8100">
        <v>62.58</v>
      </c>
      <c r="N8100">
        <v>8.25</v>
      </c>
      <c r="O8100">
        <v>-2.85</v>
      </c>
      <c r="P8100">
        <f xml:space="preserve"> IF(Stock_Info[[#This Row],[Close Price]] &gt; Stock_Info[[#This Row],[Open Price]], 1, 0)</f>
        <v>0</v>
      </c>
      <c r="Q8100" t="str">
        <f>IF(AND(Stock_Info[[#This Row],[% Deli. Qty to Traded Qty]]&gt;80,Stock_Info[[#This Row],[No. of Trades]]&lt;3000),"Unusual Day","")</f>
        <v/>
      </c>
      <c r="R8100" t="str">
        <f>IF(AND(Stock_Info[[#This Row],[Spread High-Low]] &lt; 10, Stock_Info[[#This Row],[% Deli. Qty to Traded Qty]] &gt; 90), "Good Day", "")</f>
        <v/>
      </c>
    </row>
    <row r="8101" spans="1:18">
      <c r="A8101" t="s">
        <v>72</v>
      </c>
      <c r="B8101" s="1">
        <v>45764</v>
      </c>
      <c r="C8101" s="1" t="str">
        <f>"WEEK" &amp;" " &amp;  INT((DAY(Stock_Info[[#This Row],[Date]])+WEEKDAY(DATE(YEAR(Stock_Info[[#This Row],[Date]]),MONTH(Stock_Info[[#This Row],[Date]]),1))-1)/7)+1</f>
        <v>WEEK 3</v>
      </c>
      <c r="D8101" s="12">
        <v>418.1</v>
      </c>
      <c r="E8101" s="12">
        <v>440.8</v>
      </c>
      <c r="F8101" s="12">
        <v>418.1</v>
      </c>
      <c r="G8101" s="12">
        <v>434.8</v>
      </c>
      <c r="H8101" s="12">
        <v>432.1056118999324</v>
      </c>
      <c r="I8101">
        <v>7395</v>
      </c>
      <c r="J8101">
        <v>295</v>
      </c>
      <c r="K8101" s="12">
        <v>3195421</v>
      </c>
      <c r="L8101">
        <v>3499</v>
      </c>
      <c r="M8101">
        <v>47.32</v>
      </c>
      <c r="N8101">
        <v>22.7</v>
      </c>
      <c r="O8101">
        <v>16.7</v>
      </c>
      <c r="P8101">
        <f xml:space="preserve"> IF(Stock_Info[[#This Row],[Close Price]] &gt; Stock_Info[[#This Row],[Open Price]], 1, 0)</f>
        <v>1</v>
      </c>
      <c r="Q8101" t="str">
        <f>IF(AND(Stock_Info[[#This Row],[% Deli. Qty to Traded Qty]]&gt;80,Stock_Info[[#This Row],[No. of Trades]]&lt;3000),"Unusual Day","")</f>
        <v/>
      </c>
      <c r="R8101" t="str">
        <f>IF(AND(Stock_Info[[#This Row],[Spread High-Low]] &lt; 10, Stock_Info[[#This Row],[% Deli. Qty to Traded Qty]] &gt; 90), "Good Day", "")</f>
        <v/>
      </c>
    </row>
    <row r="8102" spans="1:18">
      <c r="A8102" t="s">
        <v>72</v>
      </c>
      <c r="B8102" s="1">
        <v>45763</v>
      </c>
      <c r="C8102" s="1" t="str">
        <f>"WEEK" &amp;" " &amp;  INT((DAY(Stock_Info[[#This Row],[Date]])+WEEKDAY(DATE(YEAR(Stock_Info[[#This Row],[Date]]),MONTH(Stock_Info[[#This Row],[Date]]),1))-1)/7)+1</f>
        <v>WEEK 3</v>
      </c>
      <c r="D8102" s="12">
        <v>425.05</v>
      </c>
      <c r="E8102" s="12">
        <v>429.6</v>
      </c>
      <c r="F8102" s="12">
        <v>422.05</v>
      </c>
      <c r="G8102" s="12">
        <v>422.7</v>
      </c>
      <c r="H8102" s="12">
        <v>424.87302725968436</v>
      </c>
      <c r="I8102">
        <v>2788</v>
      </c>
      <c r="J8102">
        <v>184</v>
      </c>
      <c r="K8102" s="12">
        <v>1184546</v>
      </c>
      <c r="L8102">
        <v>2122</v>
      </c>
      <c r="M8102">
        <v>76.11</v>
      </c>
      <c r="N8102">
        <v>7.55</v>
      </c>
      <c r="O8102">
        <v>-2.35</v>
      </c>
      <c r="P8102">
        <f xml:space="preserve"> IF(Stock_Info[[#This Row],[Close Price]] &gt; Stock_Info[[#This Row],[Open Price]], 1, 0)</f>
        <v>0</v>
      </c>
      <c r="Q8102" t="str">
        <f>IF(AND(Stock_Info[[#This Row],[% Deli. Qty to Traded Qty]]&gt;80,Stock_Info[[#This Row],[No. of Trades]]&lt;3000),"Unusual Day","")</f>
        <v/>
      </c>
      <c r="R8102" t="str">
        <f>IF(AND(Stock_Info[[#This Row],[Spread High-Low]] &lt; 10, Stock_Info[[#This Row],[% Deli. Qty to Traded Qty]] &gt; 90), "Good Day", "")</f>
        <v/>
      </c>
    </row>
    <row r="8103" spans="1:18">
      <c r="A8103" t="s">
        <v>72</v>
      </c>
      <c r="B8103" s="1">
        <v>45762</v>
      </c>
      <c r="C8103" s="1" t="str">
        <f>"WEEK" &amp;" " &amp;  INT((DAY(Stock_Info[[#This Row],[Date]])+WEEKDAY(DATE(YEAR(Stock_Info[[#This Row],[Date]]),MONTH(Stock_Info[[#This Row],[Date]]),1))-1)/7)+1</f>
        <v>WEEK 3</v>
      </c>
      <c r="D8103" s="12">
        <v>412.15</v>
      </c>
      <c r="E8103" s="12">
        <v>429.05</v>
      </c>
      <c r="F8103" s="12">
        <v>412.15</v>
      </c>
      <c r="G8103" s="12">
        <v>424.95</v>
      </c>
      <c r="H8103" s="12">
        <v>423.26430949738386</v>
      </c>
      <c r="I8103">
        <v>6307</v>
      </c>
      <c r="J8103">
        <v>608</v>
      </c>
      <c r="K8103" s="12">
        <v>2669528</v>
      </c>
      <c r="L8103">
        <v>3601</v>
      </c>
      <c r="M8103">
        <v>57.1</v>
      </c>
      <c r="N8103">
        <v>16.899999999999999</v>
      </c>
      <c r="O8103">
        <v>12.8</v>
      </c>
      <c r="P8103">
        <f xml:space="preserve"> IF(Stock_Info[[#This Row],[Close Price]] &gt; Stock_Info[[#This Row],[Open Price]], 1, 0)</f>
        <v>1</v>
      </c>
      <c r="Q8103" t="str">
        <f>IF(AND(Stock_Info[[#This Row],[% Deli. Qty to Traded Qty]]&gt;80,Stock_Info[[#This Row],[No. of Trades]]&lt;3000),"Unusual Day","")</f>
        <v/>
      </c>
      <c r="R8103" t="str">
        <f>IF(AND(Stock_Info[[#This Row],[Spread High-Low]] &lt; 10, Stock_Info[[#This Row],[% Deli. Qty to Traded Qty]] &gt; 90), "Good Day", "")</f>
        <v/>
      </c>
    </row>
    <row r="8104" spans="1:18">
      <c r="A8104" t="s">
        <v>72</v>
      </c>
      <c r="B8104" s="1">
        <v>45758</v>
      </c>
      <c r="C8104" s="1" t="str">
        <f>"WEEK" &amp;" " &amp;  INT((DAY(Stock_Info[[#This Row],[Date]])+WEEKDAY(DATE(YEAR(Stock_Info[[#This Row],[Date]]),MONTH(Stock_Info[[#This Row],[Date]]),1))-1)/7)+1</f>
        <v>WEEK 2</v>
      </c>
      <c r="D8104" s="12">
        <v>411.15</v>
      </c>
      <c r="E8104" s="12">
        <v>421.95</v>
      </c>
      <c r="F8104" s="12">
        <v>411.15</v>
      </c>
      <c r="G8104" s="12">
        <v>418.95</v>
      </c>
      <c r="H8104" s="12">
        <v>419.10763052208836</v>
      </c>
      <c r="I8104">
        <v>2490</v>
      </c>
      <c r="J8104">
        <v>353</v>
      </c>
      <c r="K8104" s="12">
        <v>1043578</v>
      </c>
      <c r="L8104">
        <v>1537</v>
      </c>
      <c r="M8104">
        <v>61.73</v>
      </c>
      <c r="N8104">
        <v>10.8</v>
      </c>
      <c r="O8104">
        <v>7.8</v>
      </c>
      <c r="P8104">
        <f xml:space="preserve"> IF(Stock_Info[[#This Row],[Close Price]] &gt; Stock_Info[[#This Row],[Open Price]], 1, 0)</f>
        <v>1</v>
      </c>
      <c r="Q8104" t="str">
        <f>IF(AND(Stock_Info[[#This Row],[% Deli. Qty to Traded Qty]]&gt;80,Stock_Info[[#This Row],[No. of Trades]]&lt;3000),"Unusual Day","")</f>
        <v/>
      </c>
      <c r="R8104" t="str">
        <f>IF(AND(Stock_Info[[#This Row],[Spread High-Low]] &lt; 10, Stock_Info[[#This Row],[% Deli. Qty to Traded Qty]] &gt; 90), "Good Day", "")</f>
        <v/>
      </c>
    </row>
    <row r="8105" spans="1:18">
      <c r="A8105" t="s">
        <v>72</v>
      </c>
      <c r="B8105" s="1">
        <v>45756</v>
      </c>
      <c r="C8105" s="1" t="str">
        <f>"WEEK" &amp;" " &amp;  INT((DAY(Stock_Info[[#This Row],[Date]])+WEEKDAY(DATE(YEAR(Stock_Info[[#This Row],[Date]]),MONTH(Stock_Info[[#This Row],[Date]]),1))-1)/7)+1</f>
        <v>WEEK 2</v>
      </c>
      <c r="D8105" s="12">
        <v>413.05</v>
      </c>
      <c r="E8105" s="12">
        <v>419.45</v>
      </c>
      <c r="F8105" s="12">
        <v>411.1</v>
      </c>
      <c r="G8105" s="12">
        <v>414.9</v>
      </c>
      <c r="H8105" s="12">
        <v>415.24620422744863</v>
      </c>
      <c r="I8105">
        <v>3359</v>
      </c>
      <c r="J8105">
        <v>523</v>
      </c>
      <c r="K8105" s="12">
        <v>1394812</v>
      </c>
      <c r="L8105">
        <v>2086</v>
      </c>
      <c r="M8105">
        <v>62.1</v>
      </c>
      <c r="N8105">
        <v>8.35</v>
      </c>
      <c r="O8105">
        <v>1.85</v>
      </c>
      <c r="P8105">
        <f xml:space="preserve"> IF(Stock_Info[[#This Row],[Close Price]] &gt; Stock_Info[[#This Row],[Open Price]], 1, 0)</f>
        <v>1</v>
      </c>
      <c r="Q8105" t="str">
        <f>IF(AND(Stock_Info[[#This Row],[% Deli. Qty to Traded Qty]]&gt;80,Stock_Info[[#This Row],[No. of Trades]]&lt;3000),"Unusual Day","")</f>
        <v/>
      </c>
      <c r="R8105" t="str">
        <f>IF(AND(Stock_Info[[#This Row],[Spread High-Low]] &lt; 10, Stock_Info[[#This Row],[% Deli. Qty to Traded Qty]] &gt; 90), "Good Day", "")</f>
        <v/>
      </c>
    </row>
    <row r="8106" spans="1:18">
      <c r="A8106" t="s">
        <v>72</v>
      </c>
      <c r="B8106" s="1">
        <v>45755</v>
      </c>
      <c r="C8106" s="1" t="str">
        <f>"WEEK" &amp;" " &amp;  INT((DAY(Stock_Info[[#This Row],[Date]])+WEEKDAY(DATE(YEAR(Stock_Info[[#This Row],[Date]]),MONTH(Stock_Info[[#This Row],[Date]]),1))-1)/7)+1</f>
        <v>WEEK 2</v>
      </c>
      <c r="D8106" s="12">
        <v>420.05</v>
      </c>
      <c r="E8106" s="12">
        <v>424.7</v>
      </c>
      <c r="F8106" s="12">
        <v>412.35</v>
      </c>
      <c r="G8106" s="12">
        <v>415.3</v>
      </c>
      <c r="H8106" s="12">
        <v>414.81351258186834</v>
      </c>
      <c r="I8106">
        <v>2901</v>
      </c>
      <c r="J8106">
        <v>471</v>
      </c>
      <c r="K8106" s="12">
        <v>1203374</v>
      </c>
      <c r="L8106">
        <v>1646</v>
      </c>
      <c r="M8106">
        <v>56.74</v>
      </c>
      <c r="N8106">
        <v>12.35</v>
      </c>
      <c r="O8106">
        <v>-4.75</v>
      </c>
      <c r="P8106">
        <f xml:space="preserve"> IF(Stock_Info[[#This Row],[Close Price]] &gt; Stock_Info[[#This Row],[Open Price]], 1, 0)</f>
        <v>0</v>
      </c>
      <c r="Q8106" t="str">
        <f>IF(AND(Stock_Info[[#This Row],[% Deli. Qty to Traded Qty]]&gt;80,Stock_Info[[#This Row],[No. of Trades]]&lt;3000),"Unusual Day","")</f>
        <v/>
      </c>
      <c r="R8106" t="str">
        <f>IF(AND(Stock_Info[[#This Row],[Spread High-Low]] &lt; 10, Stock_Info[[#This Row],[% Deli. Qty to Traded Qty]] &gt; 90), "Good Day", "")</f>
        <v/>
      </c>
    </row>
    <row r="8107" spans="1:18">
      <c r="A8107" t="s">
        <v>72</v>
      </c>
      <c r="B8107" s="1">
        <v>45754</v>
      </c>
      <c r="C8107" s="1" t="str">
        <f>"WEEK" &amp;" " &amp;  INT((DAY(Stock_Info[[#This Row],[Date]])+WEEKDAY(DATE(YEAR(Stock_Info[[#This Row],[Date]]),MONTH(Stock_Info[[#This Row],[Date]]),1))-1)/7)+1</f>
        <v>WEEK 2</v>
      </c>
      <c r="D8107" s="12">
        <v>434.4</v>
      </c>
      <c r="E8107" s="12">
        <v>434.4</v>
      </c>
      <c r="F8107" s="12">
        <v>410.4</v>
      </c>
      <c r="G8107" s="12">
        <v>412.5</v>
      </c>
      <c r="H8107" s="12">
        <v>421.65093242803329</v>
      </c>
      <c r="I8107">
        <v>21503</v>
      </c>
      <c r="J8107">
        <v>1533</v>
      </c>
      <c r="K8107" s="12">
        <v>9066760</v>
      </c>
      <c r="L8107">
        <v>14237</v>
      </c>
      <c r="M8107">
        <v>66.209999999999994</v>
      </c>
      <c r="N8107">
        <v>24</v>
      </c>
      <c r="O8107">
        <v>-21.9</v>
      </c>
      <c r="P8107">
        <f xml:space="preserve"> IF(Stock_Info[[#This Row],[Close Price]] &gt; Stock_Info[[#This Row],[Open Price]], 1, 0)</f>
        <v>0</v>
      </c>
      <c r="Q8107" t="str">
        <f>IF(AND(Stock_Info[[#This Row],[% Deli. Qty to Traded Qty]]&gt;80,Stock_Info[[#This Row],[No. of Trades]]&lt;3000),"Unusual Day","")</f>
        <v/>
      </c>
      <c r="R8107" t="str">
        <f>IF(AND(Stock_Info[[#This Row],[Spread High-Low]] &lt; 10, Stock_Info[[#This Row],[% Deli. Qty to Traded Qty]] &gt; 90), "Good Day", "")</f>
        <v/>
      </c>
    </row>
    <row r="8108" spans="1:18">
      <c r="A8108" t="s">
        <v>72</v>
      </c>
      <c r="B8108" s="1">
        <v>45751</v>
      </c>
      <c r="C8108" s="1" t="str">
        <f>"WEEK" &amp;" " &amp;  INT((DAY(Stock_Info[[#This Row],[Date]])+WEEKDAY(DATE(YEAR(Stock_Info[[#This Row],[Date]]),MONTH(Stock_Info[[#This Row],[Date]]),1))-1)/7)+1</f>
        <v>WEEK 1</v>
      </c>
      <c r="D8108" s="12">
        <v>431.05</v>
      </c>
      <c r="E8108" s="12">
        <v>431.05</v>
      </c>
      <c r="F8108" s="12">
        <v>424.4</v>
      </c>
      <c r="G8108" s="12">
        <v>425.85</v>
      </c>
      <c r="H8108" s="12">
        <v>425.89693183905933</v>
      </c>
      <c r="I8108">
        <v>5443</v>
      </c>
      <c r="J8108">
        <v>576</v>
      </c>
      <c r="K8108" s="12">
        <v>2318157</v>
      </c>
      <c r="L8108">
        <v>3333</v>
      </c>
      <c r="M8108">
        <v>61.23</v>
      </c>
      <c r="N8108">
        <v>6.65</v>
      </c>
      <c r="O8108">
        <v>-5.2</v>
      </c>
      <c r="P8108">
        <f xml:space="preserve"> IF(Stock_Info[[#This Row],[Close Price]] &gt; Stock_Info[[#This Row],[Open Price]], 1, 0)</f>
        <v>0</v>
      </c>
      <c r="Q8108" t="str">
        <f>IF(AND(Stock_Info[[#This Row],[% Deli. Qty to Traded Qty]]&gt;80,Stock_Info[[#This Row],[No. of Trades]]&lt;3000),"Unusual Day","")</f>
        <v/>
      </c>
      <c r="R8108" t="str">
        <f>IF(AND(Stock_Info[[#This Row],[Spread High-Low]] &lt; 10, Stock_Info[[#This Row],[% Deli. Qty to Traded Qty]] &gt; 90), "Good Day", "")</f>
        <v/>
      </c>
    </row>
    <row r="8109" spans="1:18">
      <c r="A8109" t="s">
        <v>72</v>
      </c>
      <c r="B8109" s="1">
        <v>45750</v>
      </c>
      <c r="C8109" s="1" t="str">
        <f>"WEEK" &amp;" " &amp;  INT((DAY(Stock_Info[[#This Row],[Date]])+WEEKDAY(DATE(YEAR(Stock_Info[[#This Row],[Date]]),MONTH(Stock_Info[[#This Row],[Date]]),1))-1)/7)+1</f>
        <v>WEEK 1</v>
      </c>
      <c r="D8109" s="12">
        <v>421.75</v>
      </c>
      <c r="E8109" s="12">
        <v>432.7</v>
      </c>
      <c r="F8109" s="12">
        <v>418.85</v>
      </c>
      <c r="G8109" s="12">
        <v>431.05</v>
      </c>
      <c r="H8109" s="12">
        <v>425.7515557683102</v>
      </c>
      <c r="I8109">
        <v>2089</v>
      </c>
      <c r="J8109">
        <v>171</v>
      </c>
      <c r="K8109" s="12">
        <v>889395</v>
      </c>
      <c r="L8109">
        <v>1449</v>
      </c>
      <c r="M8109">
        <v>69.36</v>
      </c>
      <c r="N8109">
        <v>13.85</v>
      </c>
      <c r="O8109">
        <v>9.3000000000000007</v>
      </c>
      <c r="P8109">
        <f xml:space="preserve"> IF(Stock_Info[[#This Row],[Close Price]] &gt; Stock_Info[[#This Row],[Open Price]], 1, 0)</f>
        <v>1</v>
      </c>
      <c r="Q8109" t="str">
        <f>IF(AND(Stock_Info[[#This Row],[% Deli. Qty to Traded Qty]]&gt;80,Stock_Info[[#This Row],[No. of Trades]]&lt;3000),"Unusual Day","")</f>
        <v/>
      </c>
      <c r="R8109" t="str">
        <f>IF(AND(Stock_Info[[#This Row],[Spread High-Low]] &lt; 10, Stock_Info[[#This Row],[% Deli. Qty to Traded Qty]] &gt; 90), "Good Day", "")</f>
        <v/>
      </c>
    </row>
    <row r="8110" spans="1:18">
      <c r="A8110" t="s">
        <v>72</v>
      </c>
      <c r="B8110" s="1">
        <v>45749</v>
      </c>
      <c r="C8110" s="1" t="str">
        <f>"WEEK" &amp;" " &amp;  INT((DAY(Stock_Info[[#This Row],[Date]])+WEEKDAY(DATE(YEAR(Stock_Info[[#This Row],[Date]]),MONTH(Stock_Info[[#This Row],[Date]]),1))-1)/7)+1</f>
        <v>WEEK 1</v>
      </c>
      <c r="D8110" s="12">
        <v>416.05</v>
      </c>
      <c r="E8110" s="12">
        <v>423.9</v>
      </c>
      <c r="F8110" s="12">
        <v>414.3</v>
      </c>
      <c r="G8110" s="12">
        <v>421.75</v>
      </c>
      <c r="H8110" s="12">
        <v>418.13632882307888</v>
      </c>
      <c r="I8110">
        <v>3917</v>
      </c>
      <c r="J8110">
        <v>418</v>
      </c>
      <c r="K8110" s="12">
        <v>1637840</v>
      </c>
      <c r="L8110">
        <v>2617</v>
      </c>
      <c r="M8110">
        <v>66.81</v>
      </c>
      <c r="N8110">
        <v>9.6</v>
      </c>
      <c r="O8110">
        <v>5.7</v>
      </c>
      <c r="P8110">
        <f xml:space="preserve"> IF(Stock_Info[[#This Row],[Close Price]] &gt; Stock_Info[[#This Row],[Open Price]], 1, 0)</f>
        <v>1</v>
      </c>
      <c r="Q8110" t="str">
        <f>IF(AND(Stock_Info[[#This Row],[% Deli. Qty to Traded Qty]]&gt;80,Stock_Info[[#This Row],[No. of Trades]]&lt;3000),"Unusual Day","")</f>
        <v/>
      </c>
      <c r="R8110" t="str">
        <f>IF(AND(Stock_Info[[#This Row],[Spread High-Low]] &lt; 10, Stock_Info[[#This Row],[% Deli. Qty to Traded Qty]] &gt; 90), "Good Day", "")</f>
        <v/>
      </c>
    </row>
    <row r="8111" spans="1:18">
      <c r="A8111" t="s">
        <v>72</v>
      </c>
      <c r="B8111" s="1">
        <v>45748</v>
      </c>
      <c r="C8111" s="1" t="str">
        <f>"WEEK" &amp;" " &amp;  INT((DAY(Stock_Info[[#This Row],[Date]])+WEEKDAY(DATE(YEAR(Stock_Info[[#This Row],[Date]]),MONTH(Stock_Info[[#This Row],[Date]]),1))-1)/7)+1</f>
        <v>WEEK 1</v>
      </c>
      <c r="D8111" s="12">
        <v>418.95</v>
      </c>
      <c r="E8111" s="12">
        <v>419.95</v>
      </c>
      <c r="F8111" s="12">
        <v>415</v>
      </c>
      <c r="G8111" s="12">
        <v>417.35</v>
      </c>
      <c r="H8111" s="12">
        <v>417.13983050847457</v>
      </c>
      <c r="I8111">
        <v>1416</v>
      </c>
      <c r="J8111">
        <v>202</v>
      </c>
      <c r="K8111" s="12">
        <v>590670</v>
      </c>
      <c r="L8111">
        <v>574</v>
      </c>
      <c r="M8111">
        <v>40.54</v>
      </c>
      <c r="N8111">
        <v>4.95</v>
      </c>
      <c r="O8111">
        <v>-1.6</v>
      </c>
      <c r="P8111">
        <f xml:space="preserve"> IF(Stock_Info[[#This Row],[Close Price]] &gt; Stock_Info[[#This Row],[Open Price]], 1, 0)</f>
        <v>0</v>
      </c>
      <c r="Q8111" t="str">
        <f>IF(AND(Stock_Info[[#This Row],[% Deli. Qty to Traded Qty]]&gt;80,Stock_Info[[#This Row],[No. of Trades]]&lt;3000),"Unusual Day","")</f>
        <v/>
      </c>
      <c r="R8111" t="str">
        <f>IF(AND(Stock_Info[[#This Row],[Spread High-Low]] &lt; 10, Stock_Info[[#This Row],[% Deli. Qty to Traded Qty]] &gt; 90), "Good Day", "")</f>
        <v/>
      </c>
    </row>
    <row r="8112" spans="1:18">
      <c r="A8112" t="s">
        <v>72</v>
      </c>
      <c r="B8112" s="1">
        <v>45744</v>
      </c>
      <c r="C8112" s="1" t="str">
        <f>"WEEK" &amp;" " &amp;  INT((DAY(Stock_Info[[#This Row],[Date]])+WEEKDAY(DATE(YEAR(Stock_Info[[#This Row],[Date]]),MONTH(Stock_Info[[#This Row],[Date]]),1))-1)/7)+1</f>
        <v>WEEK 5</v>
      </c>
      <c r="D8112" s="12">
        <v>429.95</v>
      </c>
      <c r="E8112" s="12">
        <v>429.95</v>
      </c>
      <c r="F8112" s="12">
        <v>410.15</v>
      </c>
      <c r="G8112" s="12">
        <v>410.75</v>
      </c>
      <c r="H8112" s="12">
        <v>413.97059509918319</v>
      </c>
      <c r="I8112">
        <v>4285</v>
      </c>
      <c r="J8112">
        <v>343</v>
      </c>
      <c r="K8112" s="12">
        <v>1773864</v>
      </c>
      <c r="L8112">
        <v>1872</v>
      </c>
      <c r="M8112">
        <v>43.69</v>
      </c>
      <c r="N8112">
        <v>19.8</v>
      </c>
      <c r="O8112">
        <v>-19.2</v>
      </c>
      <c r="P8112">
        <f xml:space="preserve"> IF(Stock_Info[[#This Row],[Close Price]] &gt; Stock_Info[[#This Row],[Open Price]], 1, 0)</f>
        <v>0</v>
      </c>
      <c r="Q8112" t="str">
        <f>IF(AND(Stock_Info[[#This Row],[% Deli. Qty to Traded Qty]]&gt;80,Stock_Info[[#This Row],[No. of Trades]]&lt;3000),"Unusual Day","")</f>
        <v/>
      </c>
      <c r="R8112" t="str">
        <f>IF(AND(Stock_Info[[#This Row],[Spread High-Low]] &lt; 10, Stock_Info[[#This Row],[% Deli. Qty to Traded Qty]] &gt; 90), "Good Day", "")</f>
        <v/>
      </c>
    </row>
    <row r="8113" spans="1:18">
      <c r="A8113" t="s">
        <v>72</v>
      </c>
      <c r="B8113" s="1">
        <v>45743</v>
      </c>
      <c r="C8113" s="1" t="str">
        <f>"WEEK" &amp;" " &amp;  INT((DAY(Stock_Info[[#This Row],[Date]])+WEEKDAY(DATE(YEAR(Stock_Info[[#This Row],[Date]]),MONTH(Stock_Info[[#This Row],[Date]]),1))-1)/7)+1</f>
        <v>WEEK 5</v>
      </c>
      <c r="D8113" s="12">
        <v>412</v>
      </c>
      <c r="E8113" s="12">
        <v>417.55</v>
      </c>
      <c r="F8113" s="12">
        <v>412</v>
      </c>
      <c r="G8113" s="12">
        <v>414.4</v>
      </c>
      <c r="H8113" s="12">
        <v>415.21761723700888</v>
      </c>
      <c r="I8113">
        <v>7890</v>
      </c>
      <c r="J8113">
        <v>646</v>
      </c>
      <c r="K8113" s="12">
        <v>3276067</v>
      </c>
      <c r="L8113">
        <v>4640</v>
      </c>
      <c r="M8113">
        <v>58.81</v>
      </c>
      <c r="N8113">
        <v>5.55</v>
      </c>
      <c r="O8113">
        <v>2.4</v>
      </c>
      <c r="P8113">
        <f xml:space="preserve"> IF(Stock_Info[[#This Row],[Close Price]] &gt; Stock_Info[[#This Row],[Open Price]], 1, 0)</f>
        <v>1</v>
      </c>
      <c r="Q8113" t="str">
        <f>IF(AND(Stock_Info[[#This Row],[% Deli. Qty to Traded Qty]]&gt;80,Stock_Info[[#This Row],[No. of Trades]]&lt;3000),"Unusual Day","")</f>
        <v/>
      </c>
      <c r="R8113" t="str">
        <f>IF(AND(Stock_Info[[#This Row],[Spread High-Low]] &lt; 10, Stock_Info[[#This Row],[% Deli. Qty to Traded Qty]] &gt; 90), "Good Day", "")</f>
        <v/>
      </c>
    </row>
    <row r="8114" spans="1:18">
      <c r="A8114" t="s">
        <v>72</v>
      </c>
      <c r="B8114" s="1">
        <v>45742</v>
      </c>
      <c r="C8114" s="1" t="str">
        <f>"WEEK" &amp;" " &amp;  INT((DAY(Stock_Info[[#This Row],[Date]])+WEEKDAY(DATE(YEAR(Stock_Info[[#This Row],[Date]]),MONTH(Stock_Info[[#This Row],[Date]]),1))-1)/7)+1</f>
        <v>WEEK 5</v>
      </c>
      <c r="D8114" s="12">
        <v>422.65</v>
      </c>
      <c r="E8114" s="12">
        <v>425.65</v>
      </c>
      <c r="F8114" s="12">
        <v>410.85</v>
      </c>
      <c r="G8114" s="12">
        <v>415.35</v>
      </c>
      <c r="H8114" s="12">
        <v>419.48052947514236</v>
      </c>
      <c r="I8114">
        <v>6497</v>
      </c>
      <c r="J8114">
        <v>343</v>
      </c>
      <c r="K8114" s="12">
        <v>2725365</v>
      </c>
      <c r="L8114">
        <v>5094</v>
      </c>
      <c r="M8114">
        <v>78.41</v>
      </c>
      <c r="N8114">
        <v>14.8</v>
      </c>
      <c r="O8114">
        <v>-7.3</v>
      </c>
      <c r="P8114">
        <f xml:space="preserve"> IF(Stock_Info[[#This Row],[Close Price]] &gt; Stock_Info[[#This Row],[Open Price]], 1, 0)</f>
        <v>0</v>
      </c>
      <c r="Q8114" t="str">
        <f>IF(AND(Stock_Info[[#This Row],[% Deli. Qty to Traded Qty]]&gt;80,Stock_Info[[#This Row],[No. of Trades]]&lt;3000),"Unusual Day","")</f>
        <v/>
      </c>
      <c r="R8114" t="str">
        <f>IF(AND(Stock_Info[[#This Row],[Spread High-Low]] &lt; 10, Stock_Info[[#This Row],[% Deli. Qty to Traded Qty]] &gt; 90), "Good Day", "")</f>
        <v/>
      </c>
    </row>
    <row r="8115" spans="1:18">
      <c r="A8115" t="s">
        <v>72</v>
      </c>
      <c r="B8115" s="1">
        <v>45741</v>
      </c>
      <c r="C8115" s="1" t="str">
        <f>"WEEK" &amp;" " &amp;  INT((DAY(Stock_Info[[#This Row],[Date]])+WEEKDAY(DATE(YEAR(Stock_Info[[#This Row],[Date]]),MONTH(Stock_Info[[#This Row],[Date]]),1))-1)/7)+1</f>
        <v>WEEK 5</v>
      </c>
      <c r="D8115" s="12">
        <v>430</v>
      </c>
      <c r="E8115" s="12">
        <v>432</v>
      </c>
      <c r="F8115" s="12">
        <v>424.45</v>
      </c>
      <c r="G8115" s="12">
        <v>426.1</v>
      </c>
      <c r="H8115" s="12">
        <v>428.94407042982908</v>
      </c>
      <c r="I8115">
        <v>9655</v>
      </c>
      <c r="J8115">
        <v>510</v>
      </c>
      <c r="K8115" s="12">
        <v>4141455</v>
      </c>
      <c r="L8115">
        <v>6183</v>
      </c>
      <c r="M8115">
        <v>64.040000000000006</v>
      </c>
      <c r="N8115">
        <v>7.55</v>
      </c>
      <c r="O8115">
        <v>-3.9</v>
      </c>
      <c r="P8115">
        <f xml:space="preserve"> IF(Stock_Info[[#This Row],[Close Price]] &gt; Stock_Info[[#This Row],[Open Price]], 1, 0)</f>
        <v>0</v>
      </c>
      <c r="Q8115" t="str">
        <f>IF(AND(Stock_Info[[#This Row],[% Deli. Qty to Traded Qty]]&gt;80,Stock_Info[[#This Row],[No. of Trades]]&lt;3000),"Unusual Day","")</f>
        <v/>
      </c>
      <c r="R8115" t="str">
        <f>IF(AND(Stock_Info[[#This Row],[Spread High-Low]] &lt; 10, Stock_Info[[#This Row],[% Deli. Qty to Traded Qty]] &gt; 90), "Good Day", "")</f>
        <v/>
      </c>
    </row>
    <row r="8116" spans="1:18">
      <c r="A8116" t="s">
        <v>72</v>
      </c>
      <c r="B8116" s="1">
        <v>45740</v>
      </c>
      <c r="C8116" s="1" t="str">
        <f>"WEEK" &amp;" " &amp;  INT((DAY(Stock_Info[[#This Row],[Date]])+WEEKDAY(DATE(YEAR(Stock_Info[[#This Row],[Date]]),MONTH(Stock_Info[[#This Row],[Date]]),1))-1)/7)+1</f>
        <v>WEEK 5</v>
      </c>
      <c r="D8116" s="12">
        <v>424.95</v>
      </c>
      <c r="E8116" s="12">
        <v>428.85</v>
      </c>
      <c r="F8116" s="12">
        <v>423.5</v>
      </c>
      <c r="G8116" s="12">
        <v>426.6</v>
      </c>
      <c r="H8116" s="12">
        <v>426.21098517872713</v>
      </c>
      <c r="I8116">
        <v>1147</v>
      </c>
      <c r="J8116">
        <v>156</v>
      </c>
      <c r="K8116" s="12">
        <v>488864</v>
      </c>
      <c r="L8116">
        <v>524</v>
      </c>
      <c r="M8116">
        <v>45.68</v>
      </c>
      <c r="N8116">
        <v>5.35</v>
      </c>
      <c r="O8116">
        <v>1.65</v>
      </c>
      <c r="P8116">
        <f xml:space="preserve"> IF(Stock_Info[[#This Row],[Close Price]] &gt; Stock_Info[[#This Row],[Open Price]], 1, 0)</f>
        <v>1</v>
      </c>
      <c r="Q8116" t="str">
        <f>IF(AND(Stock_Info[[#This Row],[% Deli. Qty to Traded Qty]]&gt;80,Stock_Info[[#This Row],[No. of Trades]]&lt;3000),"Unusual Day","")</f>
        <v/>
      </c>
      <c r="R8116" t="str">
        <f>IF(AND(Stock_Info[[#This Row],[Spread High-Low]] &lt; 10, Stock_Info[[#This Row],[% Deli. Qty to Traded Qty]] &gt; 90), "Good Day", "")</f>
        <v/>
      </c>
    </row>
    <row r="8117" spans="1:18">
      <c r="A8117" t="s">
        <v>72</v>
      </c>
      <c r="B8117" s="1">
        <v>45737</v>
      </c>
      <c r="C8117" s="1" t="str">
        <f>"WEEK" &amp;" " &amp;  INT((DAY(Stock_Info[[#This Row],[Date]])+WEEKDAY(DATE(YEAR(Stock_Info[[#This Row],[Date]]),MONTH(Stock_Info[[#This Row],[Date]]),1))-1)/7)+1</f>
        <v>WEEK 4</v>
      </c>
      <c r="D8117" s="12">
        <v>422.5</v>
      </c>
      <c r="E8117" s="12">
        <v>425.1</v>
      </c>
      <c r="F8117" s="12">
        <v>418</v>
      </c>
      <c r="G8117" s="12">
        <v>422.9</v>
      </c>
      <c r="H8117" s="12">
        <v>423.15135305223413</v>
      </c>
      <c r="I8117">
        <v>3178</v>
      </c>
      <c r="J8117">
        <v>114</v>
      </c>
      <c r="K8117" s="12">
        <v>1344775</v>
      </c>
      <c r="L8117">
        <v>2767</v>
      </c>
      <c r="M8117">
        <v>87.07</v>
      </c>
      <c r="N8117">
        <v>7.1</v>
      </c>
      <c r="O8117">
        <v>0.4</v>
      </c>
      <c r="P8117">
        <f xml:space="preserve"> IF(Stock_Info[[#This Row],[Close Price]] &gt; Stock_Info[[#This Row],[Open Price]], 1, 0)</f>
        <v>1</v>
      </c>
      <c r="Q8117" t="str">
        <f>IF(AND(Stock_Info[[#This Row],[% Deli. Qty to Traded Qty]]&gt;80,Stock_Info[[#This Row],[No. of Trades]]&lt;3000),"Unusual Day","")</f>
        <v>Unusual Day</v>
      </c>
      <c r="R8117" t="str">
        <f>IF(AND(Stock_Info[[#This Row],[Spread High-Low]] &lt; 10, Stock_Info[[#This Row],[% Deli. Qty to Traded Qty]] &gt; 90), "Good Day", "")</f>
        <v/>
      </c>
    </row>
    <row r="8118" spans="1:18">
      <c r="A8118" t="s">
        <v>72</v>
      </c>
      <c r="B8118" s="1">
        <v>45736</v>
      </c>
      <c r="C8118" s="1" t="str">
        <f>"WEEK" &amp;" " &amp;  INT((DAY(Stock_Info[[#This Row],[Date]])+WEEKDAY(DATE(YEAR(Stock_Info[[#This Row],[Date]]),MONTH(Stock_Info[[#This Row],[Date]]),1))-1)/7)+1</f>
        <v>WEEK 4</v>
      </c>
      <c r="D8118" s="12">
        <v>421.9</v>
      </c>
      <c r="E8118" s="12">
        <v>424.05</v>
      </c>
      <c r="F8118" s="12">
        <v>415.5</v>
      </c>
      <c r="G8118" s="12">
        <v>417.9</v>
      </c>
      <c r="H8118" s="12">
        <v>419.72644532752213</v>
      </c>
      <c r="I8118">
        <v>7801</v>
      </c>
      <c r="J8118">
        <v>644</v>
      </c>
      <c r="K8118" s="12">
        <v>3274286</v>
      </c>
      <c r="L8118">
        <v>5197</v>
      </c>
      <c r="M8118">
        <v>66.62</v>
      </c>
      <c r="N8118">
        <v>8.5500000000000007</v>
      </c>
      <c r="O8118">
        <v>-4</v>
      </c>
      <c r="P8118">
        <f xml:space="preserve"> IF(Stock_Info[[#This Row],[Close Price]] &gt; Stock_Info[[#This Row],[Open Price]], 1, 0)</f>
        <v>0</v>
      </c>
      <c r="Q8118" t="str">
        <f>IF(AND(Stock_Info[[#This Row],[% Deli. Qty to Traded Qty]]&gt;80,Stock_Info[[#This Row],[No. of Trades]]&lt;3000),"Unusual Day","")</f>
        <v/>
      </c>
      <c r="R8118" t="str">
        <f>IF(AND(Stock_Info[[#This Row],[Spread High-Low]] &lt; 10, Stock_Info[[#This Row],[% Deli. Qty to Traded Qty]] &gt; 90), "Good Day", "")</f>
        <v/>
      </c>
    </row>
    <row r="8119" spans="1:18">
      <c r="A8119" t="s">
        <v>72</v>
      </c>
      <c r="B8119" s="1">
        <v>45735</v>
      </c>
      <c r="C8119" s="1" t="str">
        <f>"WEEK" &amp;" " &amp;  INT((DAY(Stock_Info[[#This Row],[Date]])+WEEKDAY(DATE(YEAR(Stock_Info[[#This Row],[Date]]),MONTH(Stock_Info[[#This Row],[Date]]),1))-1)/7)+1</f>
        <v>WEEK 4</v>
      </c>
      <c r="D8119" s="12">
        <v>420.9</v>
      </c>
      <c r="E8119" s="12">
        <v>420.9</v>
      </c>
      <c r="F8119" s="12">
        <v>411.9</v>
      </c>
      <c r="G8119" s="12">
        <v>418.1</v>
      </c>
      <c r="H8119" s="12">
        <v>416.7493356953056</v>
      </c>
      <c r="I8119">
        <v>2258</v>
      </c>
      <c r="J8119">
        <v>243</v>
      </c>
      <c r="K8119" s="12">
        <v>941020</v>
      </c>
      <c r="L8119">
        <v>748</v>
      </c>
      <c r="M8119">
        <v>33.130000000000003</v>
      </c>
      <c r="N8119">
        <v>9</v>
      </c>
      <c r="O8119">
        <v>-2.8</v>
      </c>
      <c r="P8119">
        <f xml:space="preserve"> IF(Stock_Info[[#This Row],[Close Price]] &gt; Stock_Info[[#This Row],[Open Price]], 1, 0)</f>
        <v>0</v>
      </c>
      <c r="Q8119" t="str">
        <f>IF(AND(Stock_Info[[#This Row],[% Deli. Qty to Traded Qty]]&gt;80,Stock_Info[[#This Row],[No. of Trades]]&lt;3000),"Unusual Day","")</f>
        <v/>
      </c>
      <c r="R8119" t="str">
        <f>IF(AND(Stock_Info[[#This Row],[Spread High-Low]] &lt; 10, Stock_Info[[#This Row],[% Deli. Qty to Traded Qty]] &gt; 90), "Good Day", "")</f>
        <v/>
      </c>
    </row>
    <row r="8120" spans="1:18">
      <c r="A8120" t="s">
        <v>72</v>
      </c>
      <c r="B8120" s="1">
        <v>45734</v>
      </c>
      <c r="C8120" s="1" t="str">
        <f>"WEEK" &amp;" " &amp;  INT((DAY(Stock_Info[[#This Row],[Date]])+WEEKDAY(DATE(YEAR(Stock_Info[[#This Row],[Date]]),MONTH(Stock_Info[[#This Row],[Date]]),1))-1)/7)+1</f>
        <v>WEEK 4</v>
      </c>
      <c r="D8120" s="12">
        <v>410.95</v>
      </c>
      <c r="E8120" s="12">
        <v>415</v>
      </c>
      <c r="F8120" s="12">
        <v>407.55</v>
      </c>
      <c r="G8120" s="12">
        <v>413.1</v>
      </c>
      <c r="H8120" s="12">
        <v>412.34261133603241</v>
      </c>
      <c r="I8120">
        <v>13832</v>
      </c>
      <c r="J8120">
        <v>757</v>
      </c>
      <c r="K8120" s="12">
        <v>5703523</v>
      </c>
      <c r="L8120">
        <v>10848</v>
      </c>
      <c r="M8120">
        <v>78.430000000000007</v>
      </c>
      <c r="N8120">
        <v>7.45</v>
      </c>
      <c r="O8120">
        <v>2.15</v>
      </c>
      <c r="P8120">
        <f xml:space="preserve"> IF(Stock_Info[[#This Row],[Close Price]] &gt; Stock_Info[[#This Row],[Open Price]], 1, 0)</f>
        <v>1</v>
      </c>
      <c r="Q8120" t="str">
        <f>IF(AND(Stock_Info[[#This Row],[% Deli. Qty to Traded Qty]]&gt;80,Stock_Info[[#This Row],[No. of Trades]]&lt;3000),"Unusual Day","")</f>
        <v/>
      </c>
      <c r="R8120" t="str">
        <f>IF(AND(Stock_Info[[#This Row],[Spread High-Low]] &lt; 10, Stock_Info[[#This Row],[% Deli. Qty to Traded Qty]] &gt; 90), "Good Day", "")</f>
        <v/>
      </c>
    </row>
    <row r="8121" spans="1:18">
      <c r="A8121" t="s">
        <v>72</v>
      </c>
      <c r="B8121" s="1">
        <v>45733</v>
      </c>
      <c r="C8121" s="1" t="str">
        <f>"WEEK" &amp;" " &amp;  INT((DAY(Stock_Info[[#This Row],[Date]])+WEEKDAY(DATE(YEAR(Stock_Info[[#This Row],[Date]]),MONTH(Stock_Info[[#This Row],[Date]]),1))-1)/7)+1</f>
        <v>WEEK 4</v>
      </c>
      <c r="D8121" s="12">
        <v>408.7</v>
      </c>
      <c r="E8121" s="12">
        <v>412.55</v>
      </c>
      <c r="F8121" s="12">
        <v>406</v>
      </c>
      <c r="G8121" s="12">
        <v>407.2</v>
      </c>
      <c r="H8121" s="12">
        <v>408.44971662053513</v>
      </c>
      <c r="I8121">
        <v>7587</v>
      </c>
      <c r="J8121">
        <v>959</v>
      </c>
      <c r="K8121" s="12">
        <v>3098908</v>
      </c>
      <c r="L8121">
        <v>4931</v>
      </c>
      <c r="M8121">
        <v>64.989999999999995</v>
      </c>
      <c r="N8121">
        <v>6.55</v>
      </c>
      <c r="O8121">
        <v>-1.5</v>
      </c>
      <c r="P8121">
        <f xml:space="preserve"> IF(Stock_Info[[#This Row],[Close Price]] &gt; Stock_Info[[#This Row],[Open Price]], 1, 0)</f>
        <v>0</v>
      </c>
      <c r="Q8121" t="str">
        <f>IF(AND(Stock_Info[[#This Row],[% Deli. Qty to Traded Qty]]&gt;80,Stock_Info[[#This Row],[No. of Trades]]&lt;3000),"Unusual Day","")</f>
        <v/>
      </c>
      <c r="R8121" t="str">
        <f>IF(AND(Stock_Info[[#This Row],[Spread High-Low]] &lt; 10, Stock_Info[[#This Row],[% Deli. Qty to Traded Qty]] &gt; 90), "Good Day", "")</f>
        <v/>
      </c>
    </row>
    <row r="8122" spans="1:18">
      <c r="A8122" t="s">
        <v>72</v>
      </c>
      <c r="B8122" s="1">
        <v>45729</v>
      </c>
      <c r="C8122" s="1" t="str">
        <f>"WEEK" &amp;" " &amp;  INT((DAY(Stock_Info[[#This Row],[Date]])+WEEKDAY(DATE(YEAR(Stock_Info[[#This Row],[Date]]),MONTH(Stock_Info[[#This Row],[Date]]),1))-1)/7)+1</f>
        <v>WEEK 3</v>
      </c>
      <c r="D8122" s="12">
        <v>407</v>
      </c>
      <c r="E8122" s="12">
        <v>412.45</v>
      </c>
      <c r="F8122" s="12">
        <v>407</v>
      </c>
      <c r="G8122" s="12">
        <v>409.7</v>
      </c>
      <c r="H8122" s="12">
        <v>409.89165329052969</v>
      </c>
      <c r="I8122">
        <v>3738</v>
      </c>
      <c r="J8122">
        <v>748</v>
      </c>
      <c r="K8122" s="12">
        <v>1532175</v>
      </c>
      <c r="L8122">
        <v>2259</v>
      </c>
      <c r="M8122">
        <v>60.43</v>
      </c>
      <c r="N8122">
        <v>5.45</v>
      </c>
      <c r="O8122">
        <v>2.7</v>
      </c>
      <c r="P8122">
        <f xml:space="preserve"> IF(Stock_Info[[#This Row],[Close Price]] &gt; Stock_Info[[#This Row],[Open Price]], 1, 0)</f>
        <v>1</v>
      </c>
      <c r="Q8122" t="str">
        <f>IF(AND(Stock_Info[[#This Row],[% Deli. Qty to Traded Qty]]&gt;80,Stock_Info[[#This Row],[No. of Trades]]&lt;3000),"Unusual Day","")</f>
        <v/>
      </c>
      <c r="R8122" t="str">
        <f>IF(AND(Stock_Info[[#This Row],[Spread High-Low]] &lt; 10, Stock_Info[[#This Row],[% Deli. Qty to Traded Qty]] &gt; 90), "Good Day", "")</f>
        <v/>
      </c>
    </row>
    <row r="8123" spans="1:18">
      <c r="A8123" t="s">
        <v>72</v>
      </c>
      <c r="B8123" s="1">
        <v>45728</v>
      </c>
      <c r="C8123" s="1" t="str">
        <f>"WEEK" &amp;" " &amp;  INT((DAY(Stock_Info[[#This Row],[Date]])+WEEKDAY(DATE(YEAR(Stock_Info[[#This Row],[Date]]),MONTH(Stock_Info[[#This Row],[Date]]),1))-1)/7)+1</f>
        <v>WEEK 3</v>
      </c>
      <c r="D8123" s="12">
        <v>409.05</v>
      </c>
      <c r="E8123" s="12">
        <v>417.5</v>
      </c>
      <c r="F8123" s="12">
        <v>407.65</v>
      </c>
      <c r="G8123" s="12">
        <v>411.8</v>
      </c>
      <c r="H8123" s="12">
        <v>411.08195302843018</v>
      </c>
      <c r="I8123">
        <v>8090</v>
      </c>
      <c r="J8123">
        <v>550</v>
      </c>
      <c r="K8123" s="12">
        <v>3325653</v>
      </c>
      <c r="L8123">
        <v>3215</v>
      </c>
      <c r="M8123">
        <v>39.74</v>
      </c>
      <c r="N8123">
        <v>9.85</v>
      </c>
      <c r="O8123">
        <v>2.75</v>
      </c>
      <c r="P8123">
        <f xml:space="preserve"> IF(Stock_Info[[#This Row],[Close Price]] &gt; Stock_Info[[#This Row],[Open Price]], 1, 0)</f>
        <v>1</v>
      </c>
      <c r="Q8123" t="str">
        <f>IF(AND(Stock_Info[[#This Row],[% Deli. Qty to Traded Qty]]&gt;80,Stock_Info[[#This Row],[No. of Trades]]&lt;3000),"Unusual Day","")</f>
        <v/>
      </c>
      <c r="R8123" t="str">
        <f>IF(AND(Stock_Info[[#This Row],[Spread High-Low]] &lt; 10, Stock_Info[[#This Row],[% Deli. Qty to Traded Qty]] &gt; 90), "Good Day", "")</f>
        <v/>
      </c>
    </row>
    <row r="8124" spans="1:18">
      <c r="A8124" t="s">
        <v>72</v>
      </c>
      <c r="B8124" s="1">
        <v>45727</v>
      </c>
      <c r="C8124" s="1" t="str">
        <f>"WEEK" &amp;" " &amp;  INT((DAY(Stock_Info[[#This Row],[Date]])+WEEKDAY(DATE(YEAR(Stock_Info[[#This Row],[Date]]),MONTH(Stock_Info[[#This Row],[Date]]),1))-1)/7)+1</f>
        <v>WEEK 3</v>
      </c>
      <c r="D8124" s="12">
        <v>416.3</v>
      </c>
      <c r="E8124" s="12">
        <v>418.35</v>
      </c>
      <c r="F8124" s="12">
        <v>406.05</v>
      </c>
      <c r="G8124" s="12">
        <v>412.5</v>
      </c>
      <c r="H8124" s="12">
        <v>412.67181726570374</v>
      </c>
      <c r="I8124">
        <v>5954</v>
      </c>
      <c r="J8124">
        <v>445</v>
      </c>
      <c r="K8124" s="12">
        <v>2457048</v>
      </c>
      <c r="L8124">
        <v>4299</v>
      </c>
      <c r="M8124">
        <v>72.2</v>
      </c>
      <c r="N8124">
        <v>12.3</v>
      </c>
      <c r="O8124">
        <v>-3.8</v>
      </c>
      <c r="P8124">
        <f xml:space="preserve"> IF(Stock_Info[[#This Row],[Close Price]] &gt; Stock_Info[[#This Row],[Open Price]], 1, 0)</f>
        <v>0</v>
      </c>
      <c r="Q8124" t="str">
        <f>IF(AND(Stock_Info[[#This Row],[% Deli. Qty to Traded Qty]]&gt;80,Stock_Info[[#This Row],[No. of Trades]]&lt;3000),"Unusual Day","")</f>
        <v/>
      </c>
      <c r="R8124" t="str">
        <f>IF(AND(Stock_Info[[#This Row],[Spread High-Low]] &lt; 10, Stock_Info[[#This Row],[% Deli. Qty to Traded Qty]] &gt; 90), "Good Day", "")</f>
        <v/>
      </c>
    </row>
    <row r="8125" spans="1:18">
      <c r="A8125" t="s">
        <v>72</v>
      </c>
      <c r="B8125" s="1">
        <v>45726</v>
      </c>
      <c r="C8125" s="1" t="str">
        <f>"WEEK" &amp;" " &amp;  INT((DAY(Stock_Info[[#This Row],[Date]])+WEEKDAY(DATE(YEAR(Stock_Info[[#This Row],[Date]]),MONTH(Stock_Info[[#This Row],[Date]]),1))-1)/7)+1</f>
        <v>WEEK 3</v>
      </c>
      <c r="D8125" s="12">
        <v>426.05</v>
      </c>
      <c r="E8125" s="12">
        <v>426.05</v>
      </c>
      <c r="F8125" s="12">
        <v>412</v>
      </c>
      <c r="G8125" s="12">
        <v>414.55</v>
      </c>
      <c r="H8125" s="12">
        <v>418.61808337845156</v>
      </c>
      <c r="I8125">
        <v>9235</v>
      </c>
      <c r="J8125">
        <v>807</v>
      </c>
      <c r="K8125" s="12">
        <v>3865938</v>
      </c>
      <c r="L8125">
        <v>5385</v>
      </c>
      <c r="M8125">
        <v>58.31</v>
      </c>
      <c r="N8125">
        <v>14.05</v>
      </c>
      <c r="O8125">
        <v>-11.5</v>
      </c>
      <c r="P8125">
        <f xml:space="preserve"> IF(Stock_Info[[#This Row],[Close Price]] &gt; Stock_Info[[#This Row],[Open Price]], 1, 0)</f>
        <v>0</v>
      </c>
      <c r="Q8125" t="str">
        <f>IF(AND(Stock_Info[[#This Row],[% Deli. Qty to Traded Qty]]&gt;80,Stock_Info[[#This Row],[No. of Trades]]&lt;3000),"Unusual Day","")</f>
        <v/>
      </c>
      <c r="R8125" t="str">
        <f>IF(AND(Stock_Info[[#This Row],[Spread High-Low]] &lt; 10, Stock_Info[[#This Row],[% Deli. Qty to Traded Qty]] &gt; 90), "Good Day", "")</f>
        <v/>
      </c>
    </row>
    <row r="8126" spans="1:18">
      <c r="A8126" t="s">
        <v>72</v>
      </c>
      <c r="B8126" s="1">
        <v>45723</v>
      </c>
      <c r="C8126" s="1" t="str">
        <f>"WEEK" &amp;" " &amp;  INT((DAY(Stock_Info[[#This Row],[Date]])+WEEKDAY(DATE(YEAR(Stock_Info[[#This Row],[Date]]),MONTH(Stock_Info[[#This Row],[Date]]),1))-1)/7)+1</f>
        <v>WEEK 2</v>
      </c>
      <c r="D8126" s="12">
        <v>425.4</v>
      </c>
      <c r="E8126" s="12">
        <v>425.95</v>
      </c>
      <c r="F8126" s="12">
        <v>415</v>
      </c>
      <c r="G8126" s="12">
        <v>417.85</v>
      </c>
      <c r="H8126" s="12">
        <v>420.33930453108536</v>
      </c>
      <c r="I8126">
        <v>1898</v>
      </c>
      <c r="J8126">
        <v>207</v>
      </c>
      <c r="K8126" s="12">
        <v>797804</v>
      </c>
      <c r="L8126">
        <v>1078</v>
      </c>
      <c r="M8126">
        <v>56.8</v>
      </c>
      <c r="N8126">
        <v>10.95</v>
      </c>
      <c r="O8126">
        <v>-7.55</v>
      </c>
      <c r="P8126">
        <f xml:space="preserve"> IF(Stock_Info[[#This Row],[Close Price]] &gt; Stock_Info[[#This Row],[Open Price]], 1, 0)</f>
        <v>0</v>
      </c>
      <c r="Q8126" t="str">
        <f>IF(AND(Stock_Info[[#This Row],[% Deli. Qty to Traded Qty]]&gt;80,Stock_Info[[#This Row],[No. of Trades]]&lt;3000),"Unusual Day","")</f>
        <v/>
      </c>
      <c r="R8126" t="str">
        <f>IF(AND(Stock_Info[[#This Row],[Spread High-Low]] &lt; 10, Stock_Info[[#This Row],[% Deli. Qty to Traded Qty]] &gt; 90), "Good Day", "")</f>
        <v/>
      </c>
    </row>
    <row r="8127" spans="1:18">
      <c r="A8127" t="s">
        <v>72</v>
      </c>
      <c r="B8127" s="1">
        <v>45722</v>
      </c>
      <c r="C8127" s="1" t="str">
        <f>"WEEK" &amp;" " &amp;  INT((DAY(Stock_Info[[#This Row],[Date]])+WEEKDAY(DATE(YEAR(Stock_Info[[#This Row],[Date]]),MONTH(Stock_Info[[#This Row],[Date]]),1))-1)/7)+1</f>
        <v>WEEK 2</v>
      </c>
      <c r="D8127" s="12">
        <v>420</v>
      </c>
      <c r="E8127" s="12">
        <v>425.4</v>
      </c>
      <c r="F8127" s="12">
        <v>416.05</v>
      </c>
      <c r="G8127" s="12">
        <v>422.95</v>
      </c>
      <c r="H8127" s="12">
        <v>421.11693390692216</v>
      </c>
      <c r="I8127">
        <v>7671</v>
      </c>
      <c r="J8127">
        <v>616</v>
      </c>
      <c r="K8127" s="12">
        <v>3230388</v>
      </c>
      <c r="L8127">
        <v>4980</v>
      </c>
      <c r="M8127">
        <v>64.92</v>
      </c>
      <c r="N8127">
        <v>9.35</v>
      </c>
      <c r="O8127">
        <v>2.95</v>
      </c>
      <c r="P8127">
        <f xml:space="preserve"> IF(Stock_Info[[#This Row],[Close Price]] &gt; Stock_Info[[#This Row],[Open Price]], 1, 0)</f>
        <v>1</v>
      </c>
      <c r="Q8127" t="str">
        <f>IF(AND(Stock_Info[[#This Row],[% Deli. Qty to Traded Qty]]&gt;80,Stock_Info[[#This Row],[No. of Trades]]&lt;3000),"Unusual Day","")</f>
        <v/>
      </c>
      <c r="R8127" t="str">
        <f>IF(AND(Stock_Info[[#This Row],[Spread High-Low]] &lt; 10, Stock_Info[[#This Row],[% Deli. Qty to Traded Qty]] &gt; 90), "Good Day", "")</f>
        <v/>
      </c>
    </row>
    <row r="8128" spans="1:18">
      <c r="A8128" t="s">
        <v>72</v>
      </c>
      <c r="B8128" s="1">
        <v>45721</v>
      </c>
      <c r="C8128" s="1" t="str">
        <f>"WEEK" &amp;" " &amp;  INT((DAY(Stock_Info[[#This Row],[Date]])+WEEKDAY(DATE(YEAR(Stock_Info[[#This Row],[Date]]),MONTH(Stock_Info[[#This Row],[Date]]),1))-1)/7)+1</f>
        <v>WEEK 2</v>
      </c>
      <c r="D8128" s="12">
        <v>415</v>
      </c>
      <c r="E8128" s="12">
        <v>421.3</v>
      </c>
      <c r="F8128" s="12">
        <v>409.7</v>
      </c>
      <c r="G8128" s="12">
        <v>418.95</v>
      </c>
      <c r="H8128" s="12">
        <v>414.17563893420339</v>
      </c>
      <c r="I8128">
        <v>3678</v>
      </c>
      <c r="J8128">
        <v>342</v>
      </c>
      <c r="K8128" s="12">
        <v>1523338</v>
      </c>
      <c r="L8128">
        <v>2426</v>
      </c>
      <c r="M8128">
        <v>65.959999999999994</v>
      </c>
      <c r="N8128">
        <v>11.6</v>
      </c>
      <c r="O8128">
        <v>3.95</v>
      </c>
      <c r="P8128">
        <f xml:space="preserve"> IF(Stock_Info[[#This Row],[Close Price]] &gt; Stock_Info[[#This Row],[Open Price]], 1, 0)</f>
        <v>1</v>
      </c>
      <c r="Q8128" t="str">
        <f>IF(AND(Stock_Info[[#This Row],[% Deli. Qty to Traded Qty]]&gt;80,Stock_Info[[#This Row],[No. of Trades]]&lt;3000),"Unusual Day","")</f>
        <v/>
      </c>
      <c r="R8128" t="str">
        <f>IF(AND(Stock_Info[[#This Row],[Spread High-Low]] &lt; 10, Stock_Info[[#This Row],[% Deli. Qty to Traded Qty]] &gt; 90), "Good Day", "")</f>
        <v/>
      </c>
    </row>
    <row r="8129" spans="1:18">
      <c r="A8129" t="s">
        <v>72</v>
      </c>
      <c r="B8129" s="1">
        <v>45720</v>
      </c>
      <c r="C8129" s="1" t="str">
        <f>"WEEK" &amp;" " &amp;  INT((DAY(Stock_Info[[#This Row],[Date]])+WEEKDAY(DATE(YEAR(Stock_Info[[#This Row],[Date]]),MONTH(Stock_Info[[#This Row],[Date]]),1))-1)/7)+1</f>
        <v>WEEK 2</v>
      </c>
      <c r="D8129" s="12">
        <v>413.95</v>
      </c>
      <c r="E8129" s="12">
        <v>413.95</v>
      </c>
      <c r="F8129" s="12">
        <v>407</v>
      </c>
      <c r="G8129" s="12">
        <v>412</v>
      </c>
      <c r="H8129" s="12">
        <v>411.59609120521174</v>
      </c>
      <c r="I8129">
        <v>4912</v>
      </c>
      <c r="J8129">
        <v>623</v>
      </c>
      <c r="K8129" s="12">
        <v>2021760</v>
      </c>
      <c r="L8129">
        <v>3327</v>
      </c>
      <c r="M8129">
        <v>67.73</v>
      </c>
      <c r="N8129">
        <v>6.95</v>
      </c>
      <c r="O8129">
        <v>-1.95</v>
      </c>
      <c r="P8129">
        <f xml:space="preserve"> IF(Stock_Info[[#This Row],[Close Price]] &gt; Stock_Info[[#This Row],[Open Price]], 1, 0)</f>
        <v>0</v>
      </c>
      <c r="Q8129" t="str">
        <f>IF(AND(Stock_Info[[#This Row],[% Deli. Qty to Traded Qty]]&gt;80,Stock_Info[[#This Row],[No. of Trades]]&lt;3000),"Unusual Day","")</f>
        <v/>
      </c>
      <c r="R8129" t="str">
        <f>IF(AND(Stock_Info[[#This Row],[Spread High-Low]] &lt; 10, Stock_Info[[#This Row],[% Deli. Qty to Traded Qty]] &gt; 90), "Good Day", "")</f>
        <v/>
      </c>
    </row>
    <row r="8130" spans="1:18">
      <c r="A8130" t="s">
        <v>72</v>
      </c>
      <c r="B8130" s="1">
        <v>45719</v>
      </c>
      <c r="C8130" s="1" t="str">
        <f>"WEEK" &amp;" " &amp;  INT((DAY(Stock_Info[[#This Row],[Date]])+WEEKDAY(DATE(YEAR(Stock_Info[[#This Row],[Date]]),MONTH(Stock_Info[[#This Row],[Date]]),1))-1)/7)+1</f>
        <v>WEEK 2</v>
      </c>
      <c r="D8130" s="12">
        <v>414.95</v>
      </c>
      <c r="E8130" s="12">
        <v>414.95</v>
      </c>
      <c r="F8130" s="12">
        <v>403.35</v>
      </c>
      <c r="G8130" s="12">
        <v>407.45</v>
      </c>
      <c r="H8130" s="12">
        <v>408.07957528036269</v>
      </c>
      <c r="I8130">
        <v>16764</v>
      </c>
      <c r="J8130">
        <v>1690</v>
      </c>
      <c r="K8130" s="12">
        <v>6841046</v>
      </c>
      <c r="L8130">
        <v>8659</v>
      </c>
      <c r="M8130">
        <v>51.65</v>
      </c>
      <c r="N8130">
        <v>11.6</v>
      </c>
      <c r="O8130">
        <v>-7.5</v>
      </c>
      <c r="P8130">
        <f xml:space="preserve"> IF(Stock_Info[[#This Row],[Close Price]] &gt; Stock_Info[[#This Row],[Open Price]], 1, 0)</f>
        <v>0</v>
      </c>
      <c r="Q8130" t="str">
        <f>IF(AND(Stock_Info[[#This Row],[% Deli. Qty to Traded Qty]]&gt;80,Stock_Info[[#This Row],[No. of Trades]]&lt;3000),"Unusual Day","")</f>
        <v/>
      </c>
      <c r="R8130" t="str">
        <f>IF(AND(Stock_Info[[#This Row],[Spread High-Low]] &lt; 10, Stock_Info[[#This Row],[% Deli. Qty to Traded Qty]] &gt; 90), "Good Day", "")</f>
        <v/>
      </c>
    </row>
    <row r="8131" spans="1:18">
      <c r="A8131" t="s">
        <v>72</v>
      </c>
      <c r="B8131" s="1">
        <v>45716</v>
      </c>
      <c r="C8131" s="1" t="str">
        <f>"WEEK" &amp;" " &amp;  INT((DAY(Stock_Info[[#This Row],[Date]])+WEEKDAY(DATE(YEAR(Stock_Info[[#This Row],[Date]]),MONTH(Stock_Info[[#This Row],[Date]]),1))-1)/7)+1</f>
        <v>WEEK 5</v>
      </c>
      <c r="D8131" s="12">
        <v>414.1</v>
      </c>
      <c r="E8131" s="12">
        <v>416.25</v>
      </c>
      <c r="F8131" s="12">
        <v>408.2</v>
      </c>
      <c r="G8131" s="12">
        <v>409.5</v>
      </c>
      <c r="H8131" s="12">
        <v>411.25035112359552</v>
      </c>
      <c r="I8131">
        <v>2848</v>
      </c>
      <c r="J8131">
        <v>559</v>
      </c>
      <c r="K8131" s="12">
        <v>1171241</v>
      </c>
      <c r="L8131">
        <v>2140</v>
      </c>
      <c r="M8131">
        <v>75.14</v>
      </c>
      <c r="N8131">
        <v>8.0500000000000007</v>
      </c>
      <c r="O8131">
        <v>-4.5999999999999996</v>
      </c>
      <c r="P8131">
        <f xml:space="preserve"> IF(Stock_Info[[#This Row],[Close Price]] &gt; Stock_Info[[#This Row],[Open Price]], 1, 0)</f>
        <v>0</v>
      </c>
      <c r="Q8131" t="str">
        <f>IF(AND(Stock_Info[[#This Row],[% Deli. Qty to Traded Qty]]&gt;80,Stock_Info[[#This Row],[No. of Trades]]&lt;3000),"Unusual Day","")</f>
        <v/>
      </c>
      <c r="R8131" t="str">
        <f>IF(AND(Stock_Info[[#This Row],[Spread High-Low]] &lt; 10, Stock_Info[[#This Row],[% Deli. Qty to Traded Qty]] &gt; 90), "Good Day", "")</f>
        <v/>
      </c>
    </row>
    <row r="8132" spans="1:18">
      <c r="A8132" t="s">
        <v>72</v>
      </c>
      <c r="B8132" s="1">
        <v>45715</v>
      </c>
      <c r="C8132" s="1" t="str">
        <f>"WEEK" &amp;" " &amp;  INT((DAY(Stock_Info[[#This Row],[Date]])+WEEKDAY(DATE(YEAR(Stock_Info[[#This Row],[Date]]),MONTH(Stock_Info[[#This Row],[Date]]),1))-1)/7)+1</f>
        <v>WEEK 5</v>
      </c>
      <c r="D8132" s="12">
        <v>421.25</v>
      </c>
      <c r="E8132" s="12">
        <v>421.25</v>
      </c>
      <c r="F8132" s="12">
        <v>413.5</v>
      </c>
      <c r="G8132" s="12">
        <v>415.65</v>
      </c>
      <c r="H8132" s="12">
        <v>415.28906560636182</v>
      </c>
      <c r="I8132">
        <v>5030</v>
      </c>
      <c r="J8132">
        <v>727</v>
      </c>
      <c r="K8132" s="12">
        <v>2088904</v>
      </c>
      <c r="L8132">
        <v>3327</v>
      </c>
      <c r="M8132">
        <v>66.14</v>
      </c>
      <c r="N8132">
        <v>7.75</v>
      </c>
      <c r="O8132">
        <v>-5.6</v>
      </c>
      <c r="P8132">
        <f xml:space="preserve"> IF(Stock_Info[[#This Row],[Close Price]] &gt; Stock_Info[[#This Row],[Open Price]], 1, 0)</f>
        <v>0</v>
      </c>
      <c r="Q8132" t="str">
        <f>IF(AND(Stock_Info[[#This Row],[% Deli. Qty to Traded Qty]]&gt;80,Stock_Info[[#This Row],[No. of Trades]]&lt;3000),"Unusual Day","")</f>
        <v/>
      </c>
      <c r="R8132" t="str">
        <f>IF(AND(Stock_Info[[#This Row],[Spread High-Low]] &lt; 10, Stock_Info[[#This Row],[% Deli. Qty to Traded Qty]] &gt; 90), "Good Day", "")</f>
        <v/>
      </c>
    </row>
    <row r="8133" spans="1:18">
      <c r="A8133" t="s">
        <v>72</v>
      </c>
      <c r="B8133" s="1">
        <v>45713</v>
      </c>
      <c r="C8133" s="1" t="str">
        <f>"WEEK" &amp;" " &amp;  INT((DAY(Stock_Info[[#This Row],[Date]])+WEEKDAY(DATE(YEAR(Stock_Info[[#This Row],[Date]]),MONTH(Stock_Info[[#This Row],[Date]]),1))-1)/7)+1</f>
        <v>WEEK 5</v>
      </c>
      <c r="D8133" s="12">
        <v>419</v>
      </c>
      <c r="E8133" s="12">
        <v>419</v>
      </c>
      <c r="F8133" s="12">
        <v>412.85</v>
      </c>
      <c r="G8133" s="12">
        <v>414.7</v>
      </c>
      <c r="H8133" s="12">
        <v>414.81214742384356</v>
      </c>
      <c r="I8133">
        <v>5318</v>
      </c>
      <c r="J8133">
        <v>989</v>
      </c>
      <c r="K8133" s="12">
        <v>2205971</v>
      </c>
      <c r="L8133">
        <v>4085</v>
      </c>
      <c r="M8133">
        <v>76.81</v>
      </c>
      <c r="N8133">
        <v>6.15</v>
      </c>
      <c r="O8133">
        <v>-4.3</v>
      </c>
      <c r="P8133">
        <f xml:space="preserve"> IF(Stock_Info[[#This Row],[Close Price]] &gt; Stock_Info[[#This Row],[Open Price]], 1, 0)</f>
        <v>0</v>
      </c>
      <c r="Q8133" t="str">
        <f>IF(AND(Stock_Info[[#This Row],[% Deli. Qty to Traded Qty]]&gt;80,Stock_Info[[#This Row],[No. of Trades]]&lt;3000),"Unusual Day","")</f>
        <v/>
      </c>
      <c r="R8133" t="str">
        <f>IF(AND(Stock_Info[[#This Row],[Spread High-Low]] &lt; 10, Stock_Info[[#This Row],[% Deli. Qty to Traded Qty]] &gt; 90), "Good Day", "")</f>
        <v/>
      </c>
    </row>
    <row r="8134" spans="1:18">
      <c r="A8134" t="s">
        <v>72</v>
      </c>
      <c r="B8134" s="1">
        <v>45712</v>
      </c>
      <c r="C8134" s="1" t="str">
        <f>"WEEK" &amp;" " &amp;  INT((DAY(Stock_Info[[#This Row],[Date]])+WEEKDAY(DATE(YEAR(Stock_Info[[#This Row],[Date]]),MONTH(Stock_Info[[#This Row],[Date]]),1))-1)/7)+1</f>
        <v>WEEK 5</v>
      </c>
      <c r="D8134" s="12">
        <v>419.6</v>
      </c>
      <c r="E8134" s="12">
        <v>419.7</v>
      </c>
      <c r="F8134" s="12">
        <v>414.45</v>
      </c>
      <c r="G8134" s="12">
        <v>415.8</v>
      </c>
      <c r="H8134" s="12">
        <v>417.7655646200086</v>
      </c>
      <c r="I8134">
        <v>4658</v>
      </c>
      <c r="J8134">
        <v>852</v>
      </c>
      <c r="K8134" s="12">
        <v>1945952</v>
      </c>
      <c r="L8134">
        <v>2963</v>
      </c>
      <c r="M8134">
        <v>63.61</v>
      </c>
      <c r="N8134">
        <v>5.25</v>
      </c>
      <c r="O8134">
        <v>-3.8</v>
      </c>
      <c r="P8134">
        <f xml:space="preserve"> IF(Stock_Info[[#This Row],[Close Price]] &gt; Stock_Info[[#This Row],[Open Price]], 1, 0)</f>
        <v>0</v>
      </c>
      <c r="Q8134" t="str">
        <f>IF(AND(Stock_Info[[#This Row],[% Deli. Qty to Traded Qty]]&gt;80,Stock_Info[[#This Row],[No. of Trades]]&lt;3000),"Unusual Day","")</f>
        <v/>
      </c>
      <c r="R8134" t="str">
        <f>IF(AND(Stock_Info[[#This Row],[Spread High-Low]] &lt; 10, Stock_Info[[#This Row],[% Deli. Qty to Traded Qty]] &gt; 90), "Good Day", "")</f>
        <v/>
      </c>
    </row>
    <row r="8135" spans="1:18">
      <c r="A8135" t="s">
        <v>72</v>
      </c>
      <c r="B8135" s="1">
        <v>45709</v>
      </c>
      <c r="C8135" s="1" t="str">
        <f>"WEEK" &amp;" " &amp;  INT((DAY(Stock_Info[[#This Row],[Date]])+WEEKDAY(DATE(YEAR(Stock_Info[[#This Row],[Date]]),MONTH(Stock_Info[[#This Row],[Date]]),1))-1)/7)+1</f>
        <v>WEEK 4</v>
      </c>
      <c r="D8135" s="12">
        <v>426</v>
      </c>
      <c r="E8135" s="12">
        <v>426</v>
      </c>
      <c r="F8135" s="12">
        <v>417</v>
      </c>
      <c r="G8135" s="12">
        <v>418.05</v>
      </c>
      <c r="H8135" s="12">
        <v>418.69899244332493</v>
      </c>
      <c r="I8135">
        <v>794</v>
      </c>
      <c r="J8135">
        <v>175</v>
      </c>
      <c r="K8135" s="12">
        <v>332447</v>
      </c>
      <c r="L8135">
        <v>475</v>
      </c>
      <c r="M8135">
        <v>59.82</v>
      </c>
      <c r="N8135">
        <v>9</v>
      </c>
      <c r="O8135">
        <v>-7.95</v>
      </c>
      <c r="P8135">
        <f xml:space="preserve"> IF(Stock_Info[[#This Row],[Close Price]] &gt; Stock_Info[[#This Row],[Open Price]], 1, 0)</f>
        <v>0</v>
      </c>
      <c r="Q8135" t="str">
        <f>IF(AND(Stock_Info[[#This Row],[% Deli. Qty to Traded Qty]]&gt;80,Stock_Info[[#This Row],[No. of Trades]]&lt;3000),"Unusual Day","")</f>
        <v/>
      </c>
      <c r="R8135" t="str">
        <f>IF(AND(Stock_Info[[#This Row],[Spread High-Low]] &lt; 10, Stock_Info[[#This Row],[% Deli. Qty to Traded Qty]] &gt; 90), "Good Day", "")</f>
        <v/>
      </c>
    </row>
    <row r="8136" spans="1:18">
      <c r="A8136" t="s">
        <v>72</v>
      </c>
      <c r="B8136" s="1">
        <v>45708</v>
      </c>
      <c r="C8136" s="1" t="str">
        <f>"WEEK" &amp;" " &amp;  INT((DAY(Stock_Info[[#This Row],[Date]])+WEEKDAY(DATE(YEAR(Stock_Info[[#This Row],[Date]]),MONTH(Stock_Info[[#This Row],[Date]]),1))-1)/7)+1</f>
        <v>WEEK 4</v>
      </c>
      <c r="D8136" s="12">
        <v>419.2</v>
      </c>
      <c r="E8136" s="12">
        <v>421.15</v>
      </c>
      <c r="F8136" s="12">
        <v>417</v>
      </c>
      <c r="G8136" s="12">
        <v>417.6</v>
      </c>
      <c r="H8136" s="12">
        <v>419.19475655430711</v>
      </c>
      <c r="I8136">
        <v>1602</v>
      </c>
      <c r="J8136">
        <v>217</v>
      </c>
      <c r="K8136" s="12">
        <v>671550</v>
      </c>
      <c r="L8136">
        <v>1154</v>
      </c>
      <c r="M8136">
        <v>72.03</v>
      </c>
      <c r="N8136">
        <v>4.1500000000000004</v>
      </c>
      <c r="O8136">
        <v>-1.6</v>
      </c>
      <c r="P8136">
        <f xml:space="preserve"> IF(Stock_Info[[#This Row],[Close Price]] &gt; Stock_Info[[#This Row],[Open Price]], 1, 0)</f>
        <v>0</v>
      </c>
      <c r="Q8136" t="str">
        <f>IF(AND(Stock_Info[[#This Row],[% Deli. Qty to Traded Qty]]&gt;80,Stock_Info[[#This Row],[No. of Trades]]&lt;3000),"Unusual Day","")</f>
        <v/>
      </c>
      <c r="R8136" t="str">
        <f>IF(AND(Stock_Info[[#This Row],[Spread High-Low]] &lt; 10, Stock_Info[[#This Row],[% Deli. Qty to Traded Qty]] &gt; 90), "Good Day", "")</f>
        <v/>
      </c>
    </row>
    <row r="8137" spans="1:18">
      <c r="A8137" t="s">
        <v>72</v>
      </c>
      <c r="B8137" s="1">
        <v>45707</v>
      </c>
      <c r="C8137" s="1" t="str">
        <f>"WEEK" &amp;" " &amp;  INT((DAY(Stock_Info[[#This Row],[Date]])+WEEKDAY(DATE(YEAR(Stock_Info[[#This Row],[Date]]),MONTH(Stock_Info[[#This Row],[Date]]),1))-1)/7)+1</f>
        <v>WEEK 4</v>
      </c>
      <c r="D8137" s="12">
        <v>417</v>
      </c>
      <c r="E8137" s="12">
        <v>422.6</v>
      </c>
      <c r="F8137" s="12">
        <v>413.6</v>
      </c>
      <c r="G8137" s="12">
        <v>418.8</v>
      </c>
      <c r="H8137" s="12">
        <v>417.78488909426989</v>
      </c>
      <c r="I8137">
        <v>4328</v>
      </c>
      <c r="J8137">
        <v>647</v>
      </c>
      <c r="K8137" s="12">
        <v>1808173</v>
      </c>
      <c r="L8137">
        <v>2925</v>
      </c>
      <c r="M8137">
        <v>67.58</v>
      </c>
      <c r="N8137">
        <v>9</v>
      </c>
      <c r="O8137">
        <v>1.8</v>
      </c>
      <c r="P8137">
        <f xml:space="preserve"> IF(Stock_Info[[#This Row],[Close Price]] &gt; Stock_Info[[#This Row],[Open Price]], 1, 0)</f>
        <v>1</v>
      </c>
      <c r="Q8137" t="str">
        <f>IF(AND(Stock_Info[[#This Row],[% Deli. Qty to Traded Qty]]&gt;80,Stock_Info[[#This Row],[No. of Trades]]&lt;3000),"Unusual Day","")</f>
        <v/>
      </c>
      <c r="R8137" t="str">
        <f>IF(AND(Stock_Info[[#This Row],[Spread High-Low]] &lt; 10, Stock_Info[[#This Row],[% Deli. Qty to Traded Qty]] &gt; 90), "Good Day", "")</f>
        <v/>
      </c>
    </row>
    <row r="8138" spans="1:18">
      <c r="A8138" t="s">
        <v>72</v>
      </c>
      <c r="B8138" s="1">
        <v>45706</v>
      </c>
      <c r="C8138" s="1" t="str">
        <f>"WEEK" &amp;" " &amp;  INT((DAY(Stock_Info[[#This Row],[Date]])+WEEKDAY(DATE(YEAR(Stock_Info[[#This Row],[Date]]),MONTH(Stock_Info[[#This Row],[Date]]),1))-1)/7)+1</f>
        <v>WEEK 4</v>
      </c>
      <c r="D8138" s="12">
        <v>415.05</v>
      </c>
      <c r="E8138" s="12">
        <v>419.9</v>
      </c>
      <c r="F8138" s="12">
        <v>415.05</v>
      </c>
      <c r="G8138" s="12">
        <v>417.75</v>
      </c>
      <c r="H8138" s="12">
        <v>417.09754877438718</v>
      </c>
      <c r="I8138">
        <v>5997</v>
      </c>
      <c r="J8138">
        <v>903</v>
      </c>
      <c r="K8138" s="12">
        <v>2501334</v>
      </c>
      <c r="L8138">
        <v>4052</v>
      </c>
      <c r="M8138">
        <v>67.569999999999993</v>
      </c>
      <c r="N8138">
        <v>4.8499999999999996</v>
      </c>
      <c r="O8138">
        <v>2.7</v>
      </c>
      <c r="P8138">
        <f xml:space="preserve"> IF(Stock_Info[[#This Row],[Close Price]] &gt; Stock_Info[[#This Row],[Open Price]], 1, 0)</f>
        <v>1</v>
      </c>
      <c r="Q8138" t="str">
        <f>IF(AND(Stock_Info[[#This Row],[% Deli. Qty to Traded Qty]]&gt;80,Stock_Info[[#This Row],[No. of Trades]]&lt;3000),"Unusual Day","")</f>
        <v/>
      </c>
      <c r="R8138" t="str">
        <f>IF(AND(Stock_Info[[#This Row],[Spread High-Low]] &lt; 10, Stock_Info[[#This Row],[% Deli. Qty to Traded Qty]] &gt; 90), "Good Day", "")</f>
        <v/>
      </c>
    </row>
    <row r="8139" spans="1:18">
      <c r="A8139" t="s">
        <v>72</v>
      </c>
      <c r="B8139" s="1">
        <v>45705</v>
      </c>
      <c r="C8139" s="1" t="str">
        <f>"WEEK" &amp;" " &amp;  INT((DAY(Stock_Info[[#This Row],[Date]])+WEEKDAY(DATE(YEAR(Stock_Info[[#This Row],[Date]]),MONTH(Stock_Info[[#This Row],[Date]]),1))-1)/7)+1</f>
        <v>WEEK 4</v>
      </c>
      <c r="D8139" s="12">
        <v>424.95</v>
      </c>
      <c r="E8139" s="12">
        <v>426.35</v>
      </c>
      <c r="F8139" s="12">
        <v>412.9</v>
      </c>
      <c r="G8139" s="12">
        <v>418.1</v>
      </c>
      <c r="H8139" s="12">
        <v>417.56181062884974</v>
      </c>
      <c r="I8139">
        <v>6981</v>
      </c>
      <c r="J8139">
        <v>644</v>
      </c>
      <c r="K8139" s="12">
        <v>2914999</v>
      </c>
      <c r="L8139">
        <v>5259</v>
      </c>
      <c r="M8139">
        <v>75.33</v>
      </c>
      <c r="N8139">
        <v>13.45</v>
      </c>
      <c r="O8139">
        <v>-6.85</v>
      </c>
      <c r="P8139">
        <f xml:space="preserve"> IF(Stock_Info[[#This Row],[Close Price]] &gt; Stock_Info[[#This Row],[Open Price]], 1, 0)</f>
        <v>0</v>
      </c>
      <c r="Q8139" t="str">
        <f>IF(AND(Stock_Info[[#This Row],[% Deli. Qty to Traded Qty]]&gt;80,Stock_Info[[#This Row],[No. of Trades]]&lt;3000),"Unusual Day","")</f>
        <v/>
      </c>
      <c r="R8139" t="str">
        <f>IF(AND(Stock_Info[[#This Row],[Spread High-Low]] &lt; 10, Stock_Info[[#This Row],[% Deli. Qty to Traded Qty]] &gt; 90), "Good Day", "")</f>
        <v/>
      </c>
    </row>
    <row r="8140" spans="1:18">
      <c r="A8140" t="s">
        <v>72</v>
      </c>
      <c r="B8140" s="1">
        <v>45702</v>
      </c>
      <c r="C8140" s="1" t="str">
        <f>"WEEK" &amp;" " &amp;  INT((DAY(Stock_Info[[#This Row],[Date]])+WEEKDAY(DATE(YEAR(Stock_Info[[#This Row],[Date]]),MONTH(Stock_Info[[#This Row],[Date]]),1))-1)/7)+1</f>
        <v>WEEK 3</v>
      </c>
      <c r="D8140" s="12">
        <v>430.75</v>
      </c>
      <c r="E8140" s="12">
        <v>430.75</v>
      </c>
      <c r="F8140" s="12">
        <v>421.45</v>
      </c>
      <c r="G8140" s="12">
        <v>423.85</v>
      </c>
      <c r="H8140" s="12">
        <v>423.60253211348305</v>
      </c>
      <c r="I8140">
        <v>10821</v>
      </c>
      <c r="J8140">
        <v>1192</v>
      </c>
      <c r="K8140" s="12">
        <v>4583803</v>
      </c>
      <c r="L8140">
        <v>7126</v>
      </c>
      <c r="M8140">
        <v>65.849999999999994</v>
      </c>
      <c r="N8140">
        <v>9.3000000000000007</v>
      </c>
      <c r="O8140">
        <v>-6.9</v>
      </c>
      <c r="P8140">
        <f xml:space="preserve"> IF(Stock_Info[[#This Row],[Close Price]] &gt; Stock_Info[[#This Row],[Open Price]], 1, 0)</f>
        <v>0</v>
      </c>
      <c r="Q8140" t="str">
        <f>IF(AND(Stock_Info[[#This Row],[% Deli. Qty to Traded Qty]]&gt;80,Stock_Info[[#This Row],[No. of Trades]]&lt;3000),"Unusual Day","")</f>
        <v/>
      </c>
      <c r="R8140" t="str">
        <f>IF(AND(Stock_Info[[#This Row],[Spread High-Low]] &lt; 10, Stock_Info[[#This Row],[% Deli. Qty to Traded Qty]] &gt; 90), "Good Day", "")</f>
        <v/>
      </c>
    </row>
    <row r="8141" spans="1:18">
      <c r="A8141" t="s">
        <v>72</v>
      </c>
      <c r="B8141" s="1">
        <v>45701</v>
      </c>
      <c r="C8141" s="1" t="str">
        <f>"WEEK" &amp;" " &amp;  INT((DAY(Stock_Info[[#This Row],[Date]])+WEEKDAY(DATE(YEAR(Stock_Info[[#This Row],[Date]]),MONTH(Stock_Info[[#This Row],[Date]]),1))-1)/7)+1</f>
        <v>WEEK 3</v>
      </c>
      <c r="D8141" s="12">
        <v>425.55</v>
      </c>
      <c r="E8141" s="12">
        <v>427.25</v>
      </c>
      <c r="F8141" s="12">
        <v>421.5</v>
      </c>
      <c r="G8141" s="12">
        <v>424.55</v>
      </c>
      <c r="H8141" s="12">
        <v>424.22052744119742</v>
      </c>
      <c r="I8141">
        <v>7015</v>
      </c>
      <c r="J8141">
        <v>1161</v>
      </c>
      <c r="K8141" s="12">
        <v>2975907</v>
      </c>
      <c r="L8141">
        <v>5134</v>
      </c>
      <c r="M8141">
        <v>73.19</v>
      </c>
      <c r="N8141">
        <v>5.75</v>
      </c>
      <c r="O8141">
        <v>-1</v>
      </c>
      <c r="P8141">
        <f xml:space="preserve"> IF(Stock_Info[[#This Row],[Close Price]] &gt; Stock_Info[[#This Row],[Open Price]], 1, 0)</f>
        <v>0</v>
      </c>
      <c r="Q8141" t="str">
        <f>IF(AND(Stock_Info[[#This Row],[% Deli. Qty to Traded Qty]]&gt;80,Stock_Info[[#This Row],[No. of Trades]]&lt;3000),"Unusual Day","")</f>
        <v/>
      </c>
      <c r="R8141" t="str">
        <f>IF(AND(Stock_Info[[#This Row],[Spread High-Low]] &lt; 10, Stock_Info[[#This Row],[% Deli. Qty to Traded Qty]] &gt; 90), "Good Day", "")</f>
        <v/>
      </c>
    </row>
    <row r="8142" spans="1:18">
      <c r="A8142" t="s">
        <v>72</v>
      </c>
      <c r="B8142" s="1">
        <v>45700</v>
      </c>
      <c r="C8142" s="1" t="str">
        <f>"WEEK" &amp;" " &amp;  INT((DAY(Stock_Info[[#This Row],[Date]])+WEEKDAY(DATE(YEAR(Stock_Info[[#This Row],[Date]]),MONTH(Stock_Info[[#This Row],[Date]]),1))-1)/7)+1</f>
        <v>WEEK 3</v>
      </c>
      <c r="D8142" s="12">
        <v>434.65</v>
      </c>
      <c r="E8142" s="12">
        <v>434.65</v>
      </c>
      <c r="F8142" s="12">
        <v>424.4</v>
      </c>
      <c r="G8142" s="12">
        <v>425.45</v>
      </c>
      <c r="H8142" s="12">
        <v>426.1471491976784</v>
      </c>
      <c r="I8142">
        <v>2929</v>
      </c>
      <c r="J8142">
        <v>330</v>
      </c>
      <c r="K8142" s="12">
        <v>1248185</v>
      </c>
      <c r="L8142">
        <v>1765</v>
      </c>
      <c r="M8142">
        <v>60.26</v>
      </c>
      <c r="N8142">
        <v>10.25</v>
      </c>
      <c r="O8142">
        <v>-9.1999999999999993</v>
      </c>
      <c r="P8142">
        <f xml:space="preserve"> IF(Stock_Info[[#This Row],[Close Price]] &gt; Stock_Info[[#This Row],[Open Price]], 1, 0)</f>
        <v>0</v>
      </c>
      <c r="Q8142" t="str">
        <f>IF(AND(Stock_Info[[#This Row],[% Deli. Qty to Traded Qty]]&gt;80,Stock_Info[[#This Row],[No. of Trades]]&lt;3000),"Unusual Day","")</f>
        <v/>
      </c>
      <c r="R8142" t="str">
        <f>IF(AND(Stock_Info[[#This Row],[Spread High-Low]] &lt; 10, Stock_Info[[#This Row],[% Deli. Qty to Traded Qty]] &gt; 90), "Good Day", "")</f>
        <v/>
      </c>
    </row>
    <row r="8143" spans="1:18">
      <c r="A8143" t="s">
        <v>72</v>
      </c>
      <c r="B8143" s="1">
        <v>45699</v>
      </c>
      <c r="C8143" s="1" t="str">
        <f>"WEEK" &amp;" " &amp;  INT((DAY(Stock_Info[[#This Row],[Date]])+WEEKDAY(DATE(YEAR(Stock_Info[[#This Row],[Date]]),MONTH(Stock_Info[[#This Row],[Date]]),1))-1)/7)+1</f>
        <v>WEEK 3</v>
      </c>
      <c r="D8143" s="12">
        <v>438.7</v>
      </c>
      <c r="E8143" s="12">
        <v>438.7</v>
      </c>
      <c r="F8143" s="12">
        <v>425</v>
      </c>
      <c r="G8143" s="12">
        <v>426.75</v>
      </c>
      <c r="H8143" s="12">
        <v>426.79627009646305</v>
      </c>
      <c r="I8143">
        <v>7775</v>
      </c>
      <c r="J8143">
        <v>1385</v>
      </c>
      <c r="K8143" s="12">
        <v>3318341</v>
      </c>
      <c r="L8143">
        <v>4847</v>
      </c>
      <c r="M8143">
        <v>62.34</v>
      </c>
      <c r="N8143">
        <v>13.7</v>
      </c>
      <c r="O8143">
        <v>-11.95</v>
      </c>
      <c r="P8143">
        <f xml:space="preserve"> IF(Stock_Info[[#This Row],[Close Price]] &gt; Stock_Info[[#This Row],[Open Price]], 1, 0)</f>
        <v>0</v>
      </c>
      <c r="Q8143" t="str">
        <f>IF(AND(Stock_Info[[#This Row],[% Deli. Qty to Traded Qty]]&gt;80,Stock_Info[[#This Row],[No. of Trades]]&lt;3000),"Unusual Day","")</f>
        <v/>
      </c>
      <c r="R8143" t="str">
        <f>IF(AND(Stock_Info[[#This Row],[Spread High-Low]] &lt; 10, Stock_Info[[#This Row],[% Deli. Qty to Traded Qty]] &gt; 90), "Good Day", "")</f>
        <v/>
      </c>
    </row>
    <row r="8144" spans="1:18">
      <c r="A8144" t="s">
        <v>72</v>
      </c>
      <c r="B8144" s="1">
        <v>45698</v>
      </c>
      <c r="C8144" s="1" t="str">
        <f>"WEEK" &amp;" " &amp;  INT((DAY(Stock_Info[[#This Row],[Date]])+WEEKDAY(DATE(YEAR(Stock_Info[[#This Row],[Date]]),MONTH(Stock_Info[[#This Row],[Date]]),1))-1)/7)+1</f>
        <v>WEEK 3</v>
      </c>
      <c r="D8144" s="12">
        <v>449.45</v>
      </c>
      <c r="E8144" s="12">
        <v>449.45</v>
      </c>
      <c r="F8144" s="12">
        <v>429.35</v>
      </c>
      <c r="G8144" s="12">
        <v>430.3</v>
      </c>
      <c r="H8144" s="12">
        <v>432.91560353287537</v>
      </c>
      <c r="I8144">
        <v>2038</v>
      </c>
      <c r="J8144">
        <v>327</v>
      </c>
      <c r="K8144" s="12">
        <v>882282</v>
      </c>
      <c r="L8144">
        <v>1579</v>
      </c>
      <c r="M8144">
        <v>77.48</v>
      </c>
      <c r="N8144">
        <v>20.100000000000001</v>
      </c>
      <c r="O8144">
        <v>-19.149999999999999</v>
      </c>
      <c r="P8144">
        <f xml:space="preserve"> IF(Stock_Info[[#This Row],[Close Price]] &gt; Stock_Info[[#This Row],[Open Price]], 1, 0)</f>
        <v>0</v>
      </c>
      <c r="Q8144" t="str">
        <f>IF(AND(Stock_Info[[#This Row],[% Deli. Qty to Traded Qty]]&gt;80,Stock_Info[[#This Row],[No. of Trades]]&lt;3000),"Unusual Day","")</f>
        <v/>
      </c>
      <c r="R8144" t="str">
        <f>IF(AND(Stock_Info[[#This Row],[Spread High-Low]] &lt; 10, Stock_Info[[#This Row],[% Deli. Qty to Traded Qty]] &gt; 90), "Good Day", "")</f>
        <v/>
      </c>
    </row>
    <row r="8145" spans="1:18">
      <c r="A8145" t="s">
        <v>72</v>
      </c>
      <c r="B8145" s="1">
        <v>45695</v>
      </c>
      <c r="C8145" s="1" t="str">
        <f>"WEEK" &amp;" " &amp;  INT((DAY(Stock_Info[[#This Row],[Date]])+WEEKDAY(DATE(YEAR(Stock_Info[[#This Row],[Date]]),MONTH(Stock_Info[[#This Row],[Date]]),1))-1)/7)+1</f>
        <v>WEEK 2</v>
      </c>
      <c r="D8145" s="12">
        <v>446.3</v>
      </c>
      <c r="E8145" s="12">
        <v>447.9</v>
      </c>
      <c r="F8145" s="12">
        <v>437.95</v>
      </c>
      <c r="G8145" s="12">
        <v>439.05</v>
      </c>
      <c r="H8145" s="12">
        <v>441.24624999999997</v>
      </c>
      <c r="I8145">
        <v>1600</v>
      </c>
      <c r="J8145">
        <v>160</v>
      </c>
      <c r="K8145" s="12">
        <v>705994</v>
      </c>
      <c r="L8145">
        <v>884</v>
      </c>
      <c r="M8145">
        <v>55.25</v>
      </c>
      <c r="N8145">
        <v>9.9499999999999993</v>
      </c>
      <c r="O8145">
        <v>-7.25</v>
      </c>
      <c r="P8145">
        <f xml:space="preserve"> IF(Stock_Info[[#This Row],[Close Price]] &gt; Stock_Info[[#This Row],[Open Price]], 1, 0)</f>
        <v>0</v>
      </c>
      <c r="Q8145" t="str">
        <f>IF(AND(Stock_Info[[#This Row],[% Deli. Qty to Traded Qty]]&gt;80,Stock_Info[[#This Row],[No. of Trades]]&lt;3000),"Unusual Day","")</f>
        <v/>
      </c>
      <c r="R8145" t="str">
        <f>IF(AND(Stock_Info[[#This Row],[Spread High-Low]] &lt; 10, Stock_Info[[#This Row],[% Deli. Qty to Traded Qty]] &gt; 90), "Good Day", "")</f>
        <v/>
      </c>
    </row>
    <row r="8146" spans="1:18">
      <c r="A8146" t="s">
        <v>72</v>
      </c>
      <c r="B8146" s="1">
        <v>45694</v>
      </c>
      <c r="C8146" s="1" t="str">
        <f>"WEEK" &amp;" " &amp;  INT((DAY(Stock_Info[[#This Row],[Date]])+WEEKDAY(DATE(YEAR(Stock_Info[[#This Row],[Date]]),MONTH(Stock_Info[[#This Row],[Date]]),1))-1)/7)+1</f>
        <v>WEEK 2</v>
      </c>
      <c r="D8146" s="12">
        <v>441</v>
      </c>
      <c r="E8146" s="12">
        <v>450.8</v>
      </c>
      <c r="F8146" s="12">
        <v>439</v>
      </c>
      <c r="G8146" s="12">
        <v>441.9</v>
      </c>
      <c r="H8146" s="12">
        <v>444.39361951677222</v>
      </c>
      <c r="I8146">
        <v>4263</v>
      </c>
      <c r="J8146">
        <v>531</v>
      </c>
      <c r="K8146" s="12">
        <v>1894450</v>
      </c>
      <c r="L8146">
        <v>2381</v>
      </c>
      <c r="M8146">
        <v>55.85</v>
      </c>
      <c r="N8146">
        <v>11.8</v>
      </c>
      <c r="O8146">
        <v>0.9</v>
      </c>
      <c r="P8146">
        <f xml:space="preserve"> IF(Stock_Info[[#This Row],[Close Price]] &gt; Stock_Info[[#This Row],[Open Price]], 1, 0)</f>
        <v>1</v>
      </c>
      <c r="Q8146" t="str">
        <f>IF(AND(Stock_Info[[#This Row],[% Deli. Qty to Traded Qty]]&gt;80,Stock_Info[[#This Row],[No. of Trades]]&lt;3000),"Unusual Day","")</f>
        <v/>
      </c>
      <c r="R8146" t="str">
        <f>IF(AND(Stock_Info[[#This Row],[Spread High-Low]] &lt; 10, Stock_Info[[#This Row],[% Deli. Qty to Traded Qty]] &gt; 90), "Good Day", "")</f>
        <v/>
      </c>
    </row>
    <row r="8147" spans="1:18">
      <c r="A8147" t="s">
        <v>72</v>
      </c>
      <c r="B8147" s="1">
        <v>45693</v>
      </c>
      <c r="C8147" s="1" t="str">
        <f>"WEEK" &amp;" " &amp;  INT((DAY(Stock_Info[[#This Row],[Date]])+WEEKDAY(DATE(YEAR(Stock_Info[[#This Row],[Date]]),MONTH(Stock_Info[[#This Row],[Date]]),1))-1)/7)+1</f>
        <v>WEEK 2</v>
      </c>
      <c r="D8147" s="12">
        <v>439.9</v>
      </c>
      <c r="E8147" s="12">
        <v>444.8</v>
      </c>
      <c r="F8147" s="12">
        <v>437.25</v>
      </c>
      <c r="G8147" s="12">
        <v>440.2</v>
      </c>
      <c r="H8147" s="12">
        <v>439.4368794326241</v>
      </c>
      <c r="I8147">
        <v>705</v>
      </c>
      <c r="J8147">
        <v>115</v>
      </c>
      <c r="K8147" s="12">
        <v>309803</v>
      </c>
      <c r="L8147">
        <v>462</v>
      </c>
      <c r="M8147">
        <v>65.53</v>
      </c>
      <c r="N8147">
        <v>7.55</v>
      </c>
      <c r="O8147">
        <v>0.3</v>
      </c>
      <c r="P8147">
        <f xml:space="preserve"> IF(Stock_Info[[#This Row],[Close Price]] &gt; Stock_Info[[#This Row],[Open Price]], 1, 0)</f>
        <v>1</v>
      </c>
      <c r="Q8147" t="str">
        <f>IF(AND(Stock_Info[[#This Row],[% Deli. Qty to Traded Qty]]&gt;80,Stock_Info[[#This Row],[No. of Trades]]&lt;3000),"Unusual Day","")</f>
        <v/>
      </c>
      <c r="R8147" t="str">
        <f>IF(AND(Stock_Info[[#This Row],[Spread High-Low]] &lt; 10, Stock_Info[[#This Row],[% Deli. Qty to Traded Qty]] &gt; 90), "Good Day", "")</f>
        <v/>
      </c>
    </row>
    <row r="8148" spans="1:18">
      <c r="A8148" t="s">
        <v>72</v>
      </c>
      <c r="B8148" s="1">
        <v>45692</v>
      </c>
      <c r="C8148" s="1" t="str">
        <f>"WEEK" &amp;" " &amp;  INT((DAY(Stock_Info[[#This Row],[Date]])+WEEKDAY(DATE(YEAR(Stock_Info[[#This Row],[Date]]),MONTH(Stock_Info[[#This Row],[Date]]),1))-1)/7)+1</f>
        <v>WEEK 2</v>
      </c>
      <c r="D8148" s="12">
        <v>445.45</v>
      </c>
      <c r="E8148" s="12">
        <v>445.45</v>
      </c>
      <c r="F8148" s="12">
        <v>435.8</v>
      </c>
      <c r="G8148" s="12">
        <v>436.75</v>
      </c>
      <c r="H8148" s="12">
        <v>438.59905977165886</v>
      </c>
      <c r="I8148">
        <v>1489</v>
      </c>
      <c r="J8148">
        <v>203</v>
      </c>
      <c r="K8148" s="12">
        <v>653074</v>
      </c>
      <c r="L8148">
        <v>948</v>
      </c>
      <c r="M8148">
        <v>63.67</v>
      </c>
      <c r="N8148">
        <v>9.65</v>
      </c>
      <c r="O8148">
        <v>-8.6999999999999993</v>
      </c>
      <c r="P8148">
        <f xml:space="preserve"> IF(Stock_Info[[#This Row],[Close Price]] &gt; Stock_Info[[#This Row],[Open Price]], 1, 0)</f>
        <v>0</v>
      </c>
      <c r="Q8148" t="str">
        <f>IF(AND(Stock_Info[[#This Row],[% Deli. Qty to Traded Qty]]&gt;80,Stock_Info[[#This Row],[No. of Trades]]&lt;3000),"Unusual Day","")</f>
        <v/>
      </c>
      <c r="R8148" t="str">
        <f>IF(AND(Stock_Info[[#This Row],[Spread High-Low]] &lt; 10, Stock_Info[[#This Row],[% Deli. Qty to Traded Qty]] &gt; 90), "Good Day", "")</f>
        <v/>
      </c>
    </row>
    <row r="8149" spans="1:18">
      <c r="A8149" t="s">
        <v>72</v>
      </c>
      <c r="B8149" s="1">
        <v>45691</v>
      </c>
      <c r="C8149" s="1" t="str">
        <f>"WEEK" &amp;" " &amp;  INT((DAY(Stock_Info[[#This Row],[Date]])+WEEKDAY(DATE(YEAR(Stock_Info[[#This Row],[Date]]),MONTH(Stock_Info[[#This Row],[Date]]),1))-1)/7)+1</f>
        <v>WEEK 2</v>
      </c>
      <c r="D8149" s="12">
        <v>431.95</v>
      </c>
      <c r="E8149" s="12">
        <v>443.5</v>
      </c>
      <c r="F8149" s="12">
        <v>431.95</v>
      </c>
      <c r="G8149" s="12">
        <v>437.8</v>
      </c>
      <c r="H8149" s="12">
        <v>438.97061380629458</v>
      </c>
      <c r="I8149">
        <v>5751</v>
      </c>
      <c r="J8149">
        <v>670</v>
      </c>
      <c r="K8149" s="12">
        <v>2524520</v>
      </c>
      <c r="L8149">
        <v>3012</v>
      </c>
      <c r="M8149">
        <v>52.37</v>
      </c>
      <c r="N8149">
        <v>11.55</v>
      </c>
      <c r="O8149">
        <v>5.85</v>
      </c>
      <c r="P8149">
        <f xml:space="preserve"> IF(Stock_Info[[#This Row],[Close Price]] &gt; Stock_Info[[#This Row],[Open Price]], 1, 0)</f>
        <v>1</v>
      </c>
      <c r="Q8149" t="str">
        <f>IF(AND(Stock_Info[[#This Row],[% Deli. Qty to Traded Qty]]&gt;80,Stock_Info[[#This Row],[No. of Trades]]&lt;3000),"Unusual Day","")</f>
        <v/>
      </c>
      <c r="R8149" t="str">
        <f>IF(AND(Stock_Info[[#This Row],[Spread High-Low]] &lt; 10, Stock_Info[[#This Row],[% Deli. Qty to Traded Qty]] &gt; 90), "Good Day", "")</f>
        <v/>
      </c>
    </row>
    <row r="8150" spans="1:18">
      <c r="A8150" t="s">
        <v>72</v>
      </c>
      <c r="B8150" s="1">
        <v>45689</v>
      </c>
      <c r="C8150" s="1" t="str">
        <f>"WEEK" &amp;" " &amp;  INT((DAY(Stock_Info[[#This Row],[Date]])+WEEKDAY(DATE(YEAR(Stock_Info[[#This Row],[Date]]),MONTH(Stock_Info[[#This Row],[Date]]),1))-1)/7)+1</f>
        <v>WEEK 2</v>
      </c>
      <c r="D8150" s="12">
        <v>441</v>
      </c>
      <c r="E8150" s="12">
        <v>443.6</v>
      </c>
      <c r="F8150" s="12">
        <v>435</v>
      </c>
      <c r="G8150" s="12">
        <v>438.2</v>
      </c>
      <c r="H8150" s="12">
        <v>438.45411001236096</v>
      </c>
      <c r="I8150">
        <v>6472</v>
      </c>
      <c r="J8150">
        <v>800</v>
      </c>
      <c r="K8150" s="12">
        <v>2837675</v>
      </c>
      <c r="L8150">
        <v>3232</v>
      </c>
      <c r="M8150">
        <v>49.94</v>
      </c>
      <c r="N8150">
        <v>8.6</v>
      </c>
      <c r="O8150">
        <v>-2.8</v>
      </c>
      <c r="P8150">
        <f xml:space="preserve"> IF(Stock_Info[[#This Row],[Close Price]] &gt; Stock_Info[[#This Row],[Open Price]], 1, 0)</f>
        <v>0</v>
      </c>
      <c r="Q8150" t="str">
        <f>IF(AND(Stock_Info[[#This Row],[% Deli. Qty to Traded Qty]]&gt;80,Stock_Info[[#This Row],[No. of Trades]]&lt;3000),"Unusual Day","")</f>
        <v/>
      </c>
      <c r="R8150" t="str">
        <f>IF(AND(Stock_Info[[#This Row],[Spread High-Low]] &lt; 10, Stock_Info[[#This Row],[% Deli. Qty to Traded Qty]] &gt; 90), "Good Day", "")</f>
        <v/>
      </c>
    </row>
    <row r="8151" spans="1:18">
      <c r="A8151" t="s">
        <v>72</v>
      </c>
      <c r="B8151" s="1">
        <v>45688</v>
      </c>
      <c r="C8151" s="1" t="str">
        <f>"WEEK" &amp;" " &amp;  INT((DAY(Stock_Info[[#This Row],[Date]])+WEEKDAY(DATE(YEAR(Stock_Info[[#This Row],[Date]]),MONTH(Stock_Info[[#This Row],[Date]]),1))-1)/7)+1</f>
        <v>WEEK 5</v>
      </c>
      <c r="D8151" s="12">
        <v>433.8</v>
      </c>
      <c r="E8151" s="12">
        <v>441.65</v>
      </c>
      <c r="F8151" s="12">
        <v>426.55</v>
      </c>
      <c r="G8151" s="12">
        <v>439.4</v>
      </c>
      <c r="H8151" s="12">
        <v>433.36584051724139</v>
      </c>
      <c r="I8151">
        <v>14848</v>
      </c>
      <c r="J8151">
        <v>1220</v>
      </c>
      <c r="K8151" s="12">
        <v>6434616</v>
      </c>
      <c r="L8151">
        <v>7970</v>
      </c>
      <c r="M8151">
        <v>53.68</v>
      </c>
      <c r="N8151">
        <v>15.1</v>
      </c>
      <c r="O8151">
        <v>5.6</v>
      </c>
      <c r="P8151">
        <f xml:space="preserve"> IF(Stock_Info[[#This Row],[Close Price]] &gt; Stock_Info[[#This Row],[Open Price]], 1, 0)</f>
        <v>1</v>
      </c>
      <c r="Q8151" t="str">
        <f>IF(AND(Stock_Info[[#This Row],[% Deli. Qty to Traded Qty]]&gt;80,Stock_Info[[#This Row],[No. of Trades]]&lt;3000),"Unusual Day","")</f>
        <v/>
      </c>
      <c r="R8151" t="str">
        <f>IF(AND(Stock_Info[[#This Row],[Spread High-Low]] &lt; 10, Stock_Info[[#This Row],[% Deli. Qty to Traded Qty]] &gt; 90), "Good Day", "")</f>
        <v/>
      </c>
    </row>
    <row r="8152" spans="1:18">
      <c r="A8152" t="s">
        <v>72</v>
      </c>
      <c r="B8152" s="1">
        <v>45687</v>
      </c>
      <c r="C8152" s="1" t="str">
        <f>"WEEK" &amp;" " &amp;  INT((DAY(Stock_Info[[#This Row],[Date]])+WEEKDAY(DATE(YEAR(Stock_Info[[#This Row],[Date]]),MONTH(Stock_Info[[#This Row],[Date]]),1))-1)/7)+1</f>
        <v>WEEK 5</v>
      </c>
      <c r="D8152" s="12">
        <v>438.9</v>
      </c>
      <c r="E8152" s="12">
        <v>438.9</v>
      </c>
      <c r="F8152" s="12">
        <v>418.5</v>
      </c>
      <c r="G8152" s="12">
        <v>425.25</v>
      </c>
      <c r="H8152" s="12">
        <v>423.94414044687642</v>
      </c>
      <c r="I8152">
        <v>4386</v>
      </c>
      <c r="J8152">
        <v>650</v>
      </c>
      <c r="K8152" s="12">
        <v>1859419</v>
      </c>
      <c r="L8152">
        <v>2391</v>
      </c>
      <c r="M8152">
        <v>54.51</v>
      </c>
      <c r="N8152">
        <v>20.399999999999999</v>
      </c>
      <c r="O8152">
        <v>-13.65</v>
      </c>
      <c r="P8152">
        <f xml:space="preserve"> IF(Stock_Info[[#This Row],[Close Price]] &gt; Stock_Info[[#This Row],[Open Price]], 1, 0)</f>
        <v>0</v>
      </c>
      <c r="Q8152" t="str">
        <f>IF(AND(Stock_Info[[#This Row],[% Deli. Qty to Traded Qty]]&gt;80,Stock_Info[[#This Row],[No. of Trades]]&lt;3000),"Unusual Day","")</f>
        <v/>
      </c>
      <c r="R8152" t="str">
        <f>IF(AND(Stock_Info[[#This Row],[Spread High-Low]] &lt; 10, Stock_Info[[#This Row],[% Deli. Qty to Traded Qty]] &gt; 90), "Good Day", "")</f>
        <v/>
      </c>
    </row>
    <row r="8153" spans="1:18">
      <c r="A8153" t="s">
        <v>72</v>
      </c>
      <c r="B8153" s="1">
        <v>45686</v>
      </c>
      <c r="C8153" s="1" t="str">
        <f>"WEEK" &amp;" " &amp;  INT((DAY(Stock_Info[[#This Row],[Date]])+WEEKDAY(DATE(YEAR(Stock_Info[[#This Row],[Date]]),MONTH(Stock_Info[[#This Row],[Date]]),1))-1)/7)+1</f>
        <v>WEEK 5</v>
      </c>
      <c r="D8153" s="12">
        <v>434.8</v>
      </c>
      <c r="E8153" s="12">
        <v>437.5</v>
      </c>
      <c r="F8153" s="12">
        <v>430</v>
      </c>
      <c r="G8153" s="12">
        <v>431.5</v>
      </c>
      <c r="H8153" s="12">
        <v>432.04254062038405</v>
      </c>
      <c r="I8153">
        <v>3385</v>
      </c>
      <c r="J8153">
        <v>293</v>
      </c>
      <c r="K8153" s="12">
        <v>1462464</v>
      </c>
      <c r="L8153">
        <v>2153</v>
      </c>
      <c r="M8153">
        <v>63.6</v>
      </c>
      <c r="N8153">
        <v>7.5</v>
      </c>
      <c r="O8153">
        <v>-3.3</v>
      </c>
      <c r="P8153">
        <f xml:space="preserve"> IF(Stock_Info[[#This Row],[Close Price]] &gt; Stock_Info[[#This Row],[Open Price]], 1, 0)</f>
        <v>0</v>
      </c>
      <c r="Q8153" t="str">
        <f>IF(AND(Stock_Info[[#This Row],[% Deli. Qty to Traded Qty]]&gt;80,Stock_Info[[#This Row],[No. of Trades]]&lt;3000),"Unusual Day","")</f>
        <v/>
      </c>
      <c r="R8153" t="str">
        <f>IF(AND(Stock_Info[[#This Row],[Spread High-Low]] &lt; 10, Stock_Info[[#This Row],[% Deli. Qty to Traded Qty]] &gt; 90), "Good Day", "")</f>
        <v/>
      </c>
    </row>
    <row r="8154" spans="1:18">
      <c r="A8154" t="s">
        <v>72</v>
      </c>
      <c r="B8154" s="1">
        <v>45685</v>
      </c>
      <c r="C8154" s="1" t="str">
        <f>"WEEK" &amp;" " &amp;  INT((DAY(Stock_Info[[#This Row],[Date]])+WEEKDAY(DATE(YEAR(Stock_Info[[#This Row],[Date]]),MONTH(Stock_Info[[#This Row],[Date]]),1))-1)/7)+1</f>
        <v>WEEK 5</v>
      </c>
      <c r="D8154" s="12">
        <v>437.5</v>
      </c>
      <c r="E8154" s="12">
        <v>437.5</v>
      </c>
      <c r="F8154" s="12">
        <v>426.25</v>
      </c>
      <c r="G8154" s="12">
        <v>427.7</v>
      </c>
      <c r="H8154" s="12">
        <v>427.89914788048753</v>
      </c>
      <c r="I8154">
        <v>9271</v>
      </c>
      <c r="J8154">
        <v>348</v>
      </c>
      <c r="K8154" s="12">
        <v>3967053</v>
      </c>
      <c r="L8154">
        <v>8107</v>
      </c>
      <c r="M8154">
        <v>87.44</v>
      </c>
      <c r="N8154">
        <v>11.25</v>
      </c>
      <c r="O8154">
        <v>-9.8000000000000007</v>
      </c>
      <c r="P8154">
        <f xml:space="preserve"> IF(Stock_Info[[#This Row],[Close Price]] &gt; Stock_Info[[#This Row],[Open Price]], 1, 0)</f>
        <v>0</v>
      </c>
      <c r="Q8154" t="str">
        <f>IF(AND(Stock_Info[[#This Row],[% Deli. Qty to Traded Qty]]&gt;80,Stock_Info[[#This Row],[No. of Trades]]&lt;3000),"Unusual Day","")</f>
        <v>Unusual Day</v>
      </c>
      <c r="R8154" t="str">
        <f>IF(AND(Stock_Info[[#This Row],[Spread High-Low]] &lt; 10, Stock_Info[[#This Row],[% Deli. Qty to Traded Qty]] &gt; 90), "Good Day", "")</f>
        <v/>
      </c>
    </row>
    <row r="8155" spans="1:18">
      <c r="A8155" t="s">
        <v>72</v>
      </c>
      <c r="B8155" s="1">
        <v>45684</v>
      </c>
      <c r="C8155" s="1" t="str">
        <f>"WEEK" &amp;" " &amp;  INT((DAY(Stock_Info[[#This Row],[Date]])+WEEKDAY(DATE(YEAR(Stock_Info[[#This Row],[Date]]),MONTH(Stock_Info[[#This Row],[Date]]),1))-1)/7)+1</f>
        <v>WEEK 5</v>
      </c>
      <c r="D8155" s="12">
        <v>446.95</v>
      </c>
      <c r="E8155" s="12">
        <v>446.95</v>
      </c>
      <c r="F8155" s="12">
        <v>426.05</v>
      </c>
      <c r="G8155" s="12">
        <v>429.55</v>
      </c>
      <c r="H8155" s="12">
        <v>431.63011820022206</v>
      </c>
      <c r="I8155">
        <v>15313</v>
      </c>
      <c r="J8155">
        <v>2256</v>
      </c>
      <c r="K8155" s="12">
        <v>6609552</v>
      </c>
      <c r="L8155">
        <v>10371</v>
      </c>
      <c r="M8155">
        <v>67.73</v>
      </c>
      <c r="N8155">
        <v>20.9</v>
      </c>
      <c r="O8155">
        <v>-17.399999999999999</v>
      </c>
      <c r="P8155">
        <f xml:space="preserve"> IF(Stock_Info[[#This Row],[Close Price]] &gt; Stock_Info[[#This Row],[Open Price]], 1, 0)</f>
        <v>0</v>
      </c>
      <c r="Q8155" t="str">
        <f>IF(AND(Stock_Info[[#This Row],[% Deli. Qty to Traded Qty]]&gt;80,Stock_Info[[#This Row],[No. of Trades]]&lt;3000),"Unusual Day","")</f>
        <v/>
      </c>
      <c r="R8155" t="str">
        <f>IF(AND(Stock_Info[[#This Row],[Spread High-Low]] &lt; 10, Stock_Info[[#This Row],[% Deli. Qty to Traded Qty]] &gt; 90), "Good Day", "")</f>
        <v/>
      </c>
    </row>
    <row r="8156" spans="1:18">
      <c r="A8156" t="s">
        <v>72</v>
      </c>
      <c r="B8156" s="1">
        <v>45681</v>
      </c>
      <c r="C8156" s="1" t="str">
        <f>"WEEK" &amp;" " &amp;  INT((DAY(Stock_Info[[#This Row],[Date]])+WEEKDAY(DATE(YEAR(Stock_Info[[#This Row],[Date]]),MONTH(Stock_Info[[#This Row],[Date]]),1))-1)/7)+1</f>
        <v>WEEK 4</v>
      </c>
      <c r="D8156" s="12">
        <v>441.05</v>
      </c>
      <c r="E8156" s="12">
        <v>442</v>
      </c>
      <c r="F8156" s="12">
        <v>437.25</v>
      </c>
      <c r="G8156" s="12">
        <v>439.2</v>
      </c>
      <c r="H8156" s="12">
        <v>438.9472389619973</v>
      </c>
      <c r="I8156">
        <v>8131</v>
      </c>
      <c r="J8156">
        <v>1049</v>
      </c>
      <c r="K8156" s="12">
        <v>3569080</v>
      </c>
      <c r="L8156">
        <v>4608</v>
      </c>
      <c r="M8156">
        <v>56.67</v>
      </c>
      <c r="N8156">
        <v>4.75</v>
      </c>
      <c r="O8156">
        <v>-1.85</v>
      </c>
      <c r="P8156">
        <f xml:space="preserve"> IF(Stock_Info[[#This Row],[Close Price]] &gt; Stock_Info[[#This Row],[Open Price]], 1, 0)</f>
        <v>0</v>
      </c>
      <c r="Q8156" t="str">
        <f>IF(AND(Stock_Info[[#This Row],[% Deli. Qty to Traded Qty]]&gt;80,Stock_Info[[#This Row],[No. of Trades]]&lt;3000),"Unusual Day","")</f>
        <v/>
      </c>
      <c r="R8156" t="str">
        <f>IF(AND(Stock_Info[[#This Row],[Spread High-Low]] &lt; 10, Stock_Info[[#This Row],[% Deli. Qty to Traded Qty]] &gt; 90), "Good Day", "")</f>
        <v/>
      </c>
    </row>
    <row r="8157" spans="1:18">
      <c r="A8157" t="s">
        <v>72</v>
      </c>
      <c r="B8157" s="1">
        <v>45680</v>
      </c>
      <c r="C8157" s="1" t="str">
        <f>"WEEK" &amp;" " &amp;  INT((DAY(Stock_Info[[#This Row],[Date]])+WEEKDAY(DATE(YEAR(Stock_Info[[#This Row],[Date]]),MONTH(Stock_Info[[#This Row],[Date]]),1))-1)/7)+1</f>
        <v>WEEK 4</v>
      </c>
      <c r="D8157" s="12">
        <v>444.45</v>
      </c>
      <c r="E8157" s="12">
        <v>446.5</v>
      </c>
      <c r="F8157" s="12">
        <v>440.05</v>
      </c>
      <c r="G8157" s="12">
        <v>442.8</v>
      </c>
      <c r="H8157" s="12">
        <v>442.5487554236127</v>
      </c>
      <c r="I8157">
        <v>4379</v>
      </c>
      <c r="J8157">
        <v>557</v>
      </c>
      <c r="K8157" s="12">
        <v>1937921</v>
      </c>
      <c r="L8157">
        <v>3046</v>
      </c>
      <c r="M8157">
        <v>69.56</v>
      </c>
      <c r="N8157">
        <v>6.45</v>
      </c>
      <c r="O8157">
        <v>-1.65</v>
      </c>
      <c r="P8157">
        <f xml:space="preserve"> IF(Stock_Info[[#This Row],[Close Price]] &gt; Stock_Info[[#This Row],[Open Price]], 1, 0)</f>
        <v>0</v>
      </c>
      <c r="Q8157" t="str">
        <f>IF(AND(Stock_Info[[#This Row],[% Deli. Qty to Traded Qty]]&gt;80,Stock_Info[[#This Row],[No. of Trades]]&lt;3000),"Unusual Day","")</f>
        <v/>
      </c>
      <c r="R8157" t="str">
        <f>IF(AND(Stock_Info[[#This Row],[Spread High-Low]] &lt; 10, Stock_Info[[#This Row],[% Deli. Qty to Traded Qty]] &gt; 90), "Good Day", "")</f>
        <v/>
      </c>
    </row>
    <row r="8158" spans="1:18">
      <c r="A8158" t="s">
        <v>72</v>
      </c>
      <c r="B8158" s="1">
        <v>45679</v>
      </c>
      <c r="C8158" s="1" t="str">
        <f>"WEEK" &amp;" " &amp;  INT((DAY(Stock_Info[[#This Row],[Date]])+WEEKDAY(DATE(YEAR(Stock_Info[[#This Row],[Date]]),MONTH(Stock_Info[[#This Row],[Date]]),1))-1)/7)+1</f>
        <v>WEEK 4</v>
      </c>
      <c r="D8158" s="12">
        <v>449.95</v>
      </c>
      <c r="E8158" s="12">
        <v>449.95</v>
      </c>
      <c r="F8158" s="12">
        <v>439.1</v>
      </c>
      <c r="G8158" s="12">
        <v>443.7</v>
      </c>
      <c r="H8158" s="12">
        <v>442.00769822940725</v>
      </c>
      <c r="I8158">
        <v>6495</v>
      </c>
      <c r="J8158">
        <v>865</v>
      </c>
      <c r="K8158" s="12">
        <v>2870840</v>
      </c>
      <c r="L8158">
        <v>3722</v>
      </c>
      <c r="M8158">
        <v>57.31</v>
      </c>
      <c r="N8158">
        <v>10.85</v>
      </c>
      <c r="O8158">
        <v>-6.25</v>
      </c>
      <c r="P8158">
        <f xml:space="preserve"> IF(Stock_Info[[#This Row],[Close Price]] &gt; Stock_Info[[#This Row],[Open Price]], 1, 0)</f>
        <v>0</v>
      </c>
      <c r="Q8158" t="str">
        <f>IF(AND(Stock_Info[[#This Row],[% Deli. Qty to Traded Qty]]&gt;80,Stock_Info[[#This Row],[No. of Trades]]&lt;3000),"Unusual Day","")</f>
        <v/>
      </c>
      <c r="R8158" t="str">
        <f>IF(AND(Stock_Info[[#This Row],[Spread High-Low]] &lt; 10, Stock_Info[[#This Row],[% Deli. Qty to Traded Qty]] &gt; 90), "Good Day", "")</f>
        <v/>
      </c>
    </row>
    <row r="8159" spans="1:18">
      <c r="A8159" t="s">
        <v>72</v>
      </c>
      <c r="B8159" s="1">
        <v>45678</v>
      </c>
      <c r="C8159" s="1" t="str">
        <f>"WEEK" &amp;" " &amp;  INT((DAY(Stock_Info[[#This Row],[Date]])+WEEKDAY(DATE(YEAR(Stock_Info[[#This Row],[Date]]),MONTH(Stock_Info[[#This Row],[Date]]),1))-1)/7)+1</f>
        <v>WEEK 4</v>
      </c>
      <c r="D8159" s="12">
        <v>456</v>
      </c>
      <c r="E8159" s="12">
        <v>456</v>
      </c>
      <c r="F8159" s="12">
        <v>444.5</v>
      </c>
      <c r="G8159" s="12">
        <v>445.85</v>
      </c>
      <c r="H8159" s="12">
        <v>445.80827067669173</v>
      </c>
      <c r="I8159">
        <v>5054</v>
      </c>
      <c r="J8159">
        <v>392</v>
      </c>
      <c r="K8159" s="12">
        <v>2253115</v>
      </c>
      <c r="L8159">
        <v>3984</v>
      </c>
      <c r="M8159">
        <v>78.83</v>
      </c>
      <c r="N8159">
        <v>11.5</v>
      </c>
      <c r="O8159">
        <v>-10.15</v>
      </c>
      <c r="P8159">
        <f xml:space="preserve"> IF(Stock_Info[[#This Row],[Close Price]] &gt; Stock_Info[[#This Row],[Open Price]], 1, 0)</f>
        <v>0</v>
      </c>
      <c r="Q8159" t="str">
        <f>IF(AND(Stock_Info[[#This Row],[% Deli. Qty to Traded Qty]]&gt;80,Stock_Info[[#This Row],[No. of Trades]]&lt;3000),"Unusual Day","")</f>
        <v/>
      </c>
      <c r="R8159" t="str">
        <f>IF(AND(Stock_Info[[#This Row],[Spread High-Low]] &lt; 10, Stock_Info[[#This Row],[% Deli. Qty to Traded Qty]] &gt; 90), "Good Day", "")</f>
        <v/>
      </c>
    </row>
    <row r="8160" spans="1:18">
      <c r="A8160" t="s">
        <v>72</v>
      </c>
      <c r="B8160" s="1">
        <v>45677</v>
      </c>
      <c r="C8160" s="1" t="str">
        <f>"WEEK" &amp;" " &amp;  INT((DAY(Stock_Info[[#This Row],[Date]])+WEEKDAY(DATE(YEAR(Stock_Info[[#This Row],[Date]]),MONTH(Stock_Info[[#This Row],[Date]]),1))-1)/7)+1</f>
        <v>WEEK 4</v>
      </c>
      <c r="D8160" s="12">
        <v>453.35</v>
      </c>
      <c r="E8160" s="12">
        <v>453.35</v>
      </c>
      <c r="F8160" s="12">
        <v>444.5</v>
      </c>
      <c r="G8160" s="12">
        <v>447.1</v>
      </c>
      <c r="H8160" s="12">
        <v>446.25845381766044</v>
      </c>
      <c r="I8160">
        <v>8369</v>
      </c>
      <c r="J8160">
        <v>766</v>
      </c>
      <c r="K8160" s="12">
        <v>3734737</v>
      </c>
      <c r="L8160">
        <v>6646</v>
      </c>
      <c r="M8160">
        <v>79.41</v>
      </c>
      <c r="N8160">
        <v>8.85</v>
      </c>
      <c r="O8160">
        <v>-6.25</v>
      </c>
      <c r="P8160">
        <f xml:space="preserve"> IF(Stock_Info[[#This Row],[Close Price]] &gt; Stock_Info[[#This Row],[Open Price]], 1, 0)</f>
        <v>0</v>
      </c>
      <c r="Q8160" t="str">
        <f>IF(AND(Stock_Info[[#This Row],[% Deli. Qty to Traded Qty]]&gt;80,Stock_Info[[#This Row],[No. of Trades]]&lt;3000),"Unusual Day","")</f>
        <v/>
      </c>
      <c r="R8160" t="str">
        <f>IF(AND(Stock_Info[[#This Row],[Spread High-Low]] &lt; 10, Stock_Info[[#This Row],[% Deli. Qty to Traded Qty]] &gt; 90), "Good Day", "")</f>
        <v/>
      </c>
    </row>
    <row r="8161" spans="1:18">
      <c r="A8161" t="s">
        <v>72</v>
      </c>
      <c r="B8161" s="1">
        <v>45674</v>
      </c>
      <c r="C8161" s="1" t="str">
        <f>"WEEK" &amp;" " &amp;  INT((DAY(Stock_Info[[#This Row],[Date]])+WEEKDAY(DATE(YEAR(Stock_Info[[#This Row],[Date]]),MONTH(Stock_Info[[#This Row],[Date]]),1))-1)/7)+1</f>
        <v>WEEK 3</v>
      </c>
      <c r="D8161" s="12">
        <v>459.95</v>
      </c>
      <c r="E8161" s="12">
        <v>459.95</v>
      </c>
      <c r="F8161" s="12">
        <v>444.15</v>
      </c>
      <c r="G8161" s="12">
        <v>445.9</v>
      </c>
      <c r="H8161" s="12">
        <v>446.51746629946371</v>
      </c>
      <c r="I8161">
        <v>13798</v>
      </c>
      <c r="J8161">
        <v>2689</v>
      </c>
      <c r="K8161" s="12">
        <v>6161048</v>
      </c>
      <c r="L8161">
        <v>12035</v>
      </c>
      <c r="M8161">
        <v>87.22</v>
      </c>
      <c r="N8161">
        <v>15.8</v>
      </c>
      <c r="O8161">
        <v>-14.05</v>
      </c>
      <c r="P8161">
        <f xml:space="preserve"> IF(Stock_Info[[#This Row],[Close Price]] &gt; Stock_Info[[#This Row],[Open Price]], 1, 0)</f>
        <v>0</v>
      </c>
      <c r="Q8161" t="str">
        <f>IF(AND(Stock_Info[[#This Row],[% Deli. Qty to Traded Qty]]&gt;80,Stock_Info[[#This Row],[No. of Trades]]&lt;3000),"Unusual Day","")</f>
        <v>Unusual Day</v>
      </c>
      <c r="R8161" t="str">
        <f>IF(AND(Stock_Info[[#This Row],[Spread High-Low]] &lt; 10, Stock_Info[[#This Row],[% Deli. Qty to Traded Qty]] &gt; 90), "Good Day", "")</f>
        <v/>
      </c>
    </row>
    <row r="8162" spans="1:18">
      <c r="A8162" t="s">
        <v>72</v>
      </c>
      <c r="B8162" s="1">
        <v>45673</v>
      </c>
      <c r="C8162" s="1" t="str">
        <f>"WEEK" &amp;" " &amp;  INT((DAY(Stock_Info[[#This Row],[Date]])+WEEKDAY(DATE(YEAR(Stock_Info[[#This Row],[Date]]),MONTH(Stock_Info[[#This Row],[Date]]),1))-1)/7)+1</f>
        <v>WEEK 3</v>
      </c>
      <c r="D8162" s="12">
        <v>447.2</v>
      </c>
      <c r="E8162" s="12">
        <v>454.25</v>
      </c>
      <c r="F8162" s="12">
        <v>446.55</v>
      </c>
      <c r="G8162" s="12">
        <v>452.2</v>
      </c>
      <c r="H8162" s="12">
        <v>449.06924559471366</v>
      </c>
      <c r="I8162">
        <v>7264</v>
      </c>
      <c r="J8162">
        <v>525</v>
      </c>
      <c r="K8162" s="12">
        <v>3262039</v>
      </c>
      <c r="L8162">
        <v>5981</v>
      </c>
      <c r="M8162">
        <v>82.34</v>
      </c>
      <c r="N8162">
        <v>7.7</v>
      </c>
      <c r="O8162">
        <v>5</v>
      </c>
      <c r="P8162">
        <f xml:space="preserve"> IF(Stock_Info[[#This Row],[Close Price]] &gt; Stock_Info[[#This Row],[Open Price]], 1, 0)</f>
        <v>1</v>
      </c>
      <c r="Q8162" t="str">
        <f>IF(AND(Stock_Info[[#This Row],[% Deli. Qty to Traded Qty]]&gt;80,Stock_Info[[#This Row],[No. of Trades]]&lt;3000),"Unusual Day","")</f>
        <v>Unusual Day</v>
      </c>
      <c r="R8162" t="str">
        <f>IF(AND(Stock_Info[[#This Row],[Spread High-Low]] &lt; 10, Stock_Info[[#This Row],[% Deli. Qty to Traded Qty]] &gt; 90), "Good Day", "")</f>
        <v/>
      </c>
    </row>
    <row r="8163" spans="1:18">
      <c r="A8163" t="s">
        <v>72</v>
      </c>
      <c r="B8163" s="1">
        <v>45672</v>
      </c>
      <c r="C8163" s="1" t="str">
        <f>"WEEK" &amp;" " &amp;  INT((DAY(Stock_Info[[#This Row],[Date]])+WEEKDAY(DATE(YEAR(Stock_Info[[#This Row],[Date]]),MONTH(Stock_Info[[#This Row],[Date]]),1))-1)/7)+1</f>
        <v>WEEK 3</v>
      </c>
      <c r="D8163" s="12">
        <v>446</v>
      </c>
      <c r="E8163" s="12">
        <v>448.95</v>
      </c>
      <c r="F8163" s="12">
        <v>444</v>
      </c>
      <c r="G8163" s="12">
        <v>447.2</v>
      </c>
      <c r="H8163" s="12">
        <v>446.28668294005968</v>
      </c>
      <c r="I8163">
        <v>3687</v>
      </c>
      <c r="J8163">
        <v>514</v>
      </c>
      <c r="K8163" s="12">
        <v>1645459</v>
      </c>
      <c r="L8163">
        <v>2083</v>
      </c>
      <c r="M8163">
        <v>56.5</v>
      </c>
      <c r="N8163">
        <v>4.95</v>
      </c>
      <c r="O8163">
        <v>1.2</v>
      </c>
      <c r="P8163">
        <f xml:space="preserve"> IF(Stock_Info[[#This Row],[Close Price]] &gt; Stock_Info[[#This Row],[Open Price]], 1, 0)</f>
        <v>1</v>
      </c>
      <c r="Q8163" t="str">
        <f>IF(AND(Stock_Info[[#This Row],[% Deli. Qty to Traded Qty]]&gt;80,Stock_Info[[#This Row],[No. of Trades]]&lt;3000),"Unusual Day","")</f>
        <v/>
      </c>
      <c r="R8163" t="str">
        <f>IF(AND(Stock_Info[[#This Row],[Spread High-Low]] &lt; 10, Stock_Info[[#This Row],[% Deli. Qty to Traded Qty]] &gt; 90), "Good Day", "")</f>
        <v/>
      </c>
    </row>
    <row r="8164" spans="1:18">
      <c r="A8164" t="s">
        <v>72</v>
      </c>
      <c r="B8164" s="1">
        <v>45671</v>
      </c>
      <c r="C8164" s="1" t="str">
        <f>"WEEK" &amp;" " &amp;  INT((DAY(Stock_Info[[#This Row],[Date]])+WEEKDAY(DATE(YEAR(Stock_Info[[#This Row],[Date]]),MONTH(Stock_Info[[#This Row],[Date]]),1))-1)/7)+1</f>
        <v>WEEK 3</v>
      </c>
      <c r="D8164" s="12">
        <v>440</v>
      </c>
      <c r="E8164" s="12">
        <v>449</v>
      </c>
      <c r="F8164" s="12">
        <v>440</v>
      </c>
      <c r="G8164" s="12">
        <v>448.25</v>
      </c>
      <c r="H8164" s="12">
        <v>445.37083959630661</v>
      </c>
      <c r="I8164">
        <v>4657</v>
      </c>
      <c r="J8164">
        <v>545</v>
      </c>
      <c r="K8164" s="12">
        <v>2074092</v>
      </c>
      <c r="L8164">
        <v>2878</v>
      </c>
      <c r="M8164">
        <v>61.8</v>
      </c>
      <c r="N8164">
        <v>9</v>
      </c>
      <c r="O8164">
        <v>8.25</v>
      </c>
      <c r="P8164">
        <f xml:space="preserve"> IF(Stock_Info[[#This Row],[Close Price]] &gt; Stock_Info[[#This Row],[Open Price]], 1, 0)</f>
        <v>1</v>
      </c>
      <c r="Q8164" t="str">
        <f>IF(AND(Stock_Info[[#This Row],[% Deli. Qty to Traded Qty]]&gt;80,Stock_Info[[#This Row],[No. of Trades]]&lt;3000),"Unusual Day","")</f>
        <v/>
      </c>
      <c r="R8164" t="str">
        <f>IF(AND(Stock_Info[[#This Row],[Spread High-Low]] &lt; 10, Stock_Info[[#This Row],[% Deli. Qty to Traded Qty]] &gt; 90), "Good Day", "")</f>
        <v/>
      </c>
    </row>
    <row r="8165" spans="1:18">
      <c r="A8165" t="s">
        <v>72</v>
      </c>
      <c r="B8165" s="1">
        <v>45670</v>
      </c>
      <c r="C8165" s="1" t="str">
        <f>"WEEK" &amp;" " &amp;  INT((DAY(Stock_Info[[#This Row],[Date]])+WEEKDAY(DATE(YEAR(Stock_Info[[#This Row],[Date]]),MONTH(Stock_Info[[#This Row],[Date]]),1))-1)/7)+1</f>
        <v>WEEK 3</v>
      </c>
      <c r="D8165" s="12">
        <v>437.85</v>
      </c>
      <c r="E8165" s="12">
        <v>444</v>
      </c>
      <c r="F8165" s="12">
        <v>436.35</v>
      </c>
      <c r="G8165" s="12">
        <v>442.3</v>
      </c>
      <c r="H8165" s="12">
        <v>440.43061582494693</v>
      </c>
      <c r="I8165">
        <v>10831</v>
      </c>
      <c r="J8165">
        <v>995</v>
      </c>
      <c r="K8165" s="12">
        <v>4770304</v>
      </c>
      <c r="L8165">
        <v>7509</v>
      </c>
      <c r="M8165">
        <v>69.33</v>
      </c>
      <c r="N8165">
        <v>7.65</v>
      </c>
      <c r="O8165">
        <v>4.45</v>
      </c>
      <c r="P8165">
        <f xml:space="preserve"> IF(Stock_Info[[#This Row],[Close Price]] &gt; Stock_Info[[#This Row],[Open Price]], 1, 0)</f>
        <v>1</v>
      </c>
      <c r="Q8165" t="str">
        <f>IF(AND(Stock_Info[[#This Row],[% Deli. Qty to Traded Qty]]&gt;80,Stock_Info[[#This Row],[No. of Trades]]&lt;3000),"Unusual Day","")</f>
        <v/>
      </c>
      <c r="R8165" t="str">
        <f>IF(AND(Stock_Info[[#This Row],[Spread High-Low]] &lt; 10, Stock_Info[[#This Row],[% Deli. Qty to Traded Qty]] &gt; 90), "Good Day", "")</f>
        <v/>
      </c>
    </row>
    <row r="8166" spans="1:18">
      <c r="A8166" t="s">
        <v>72</v>
      </c>
      <c r="B8166" s="1">
        <v>45667</v>
      </c>
      <c r="C8166" s="1" t="str">
        <f>"WEEK" &amp;" " &amp;  INT((DAY(Stock_Info[[#This Row],[Date]])+WEEKDAY(DATE(YEAR(Stock_Info[[#This Row],[Date]]),MONTH(Stock_Info[[#This Row],[Date]]),1))-1)/7)+1</f>
        <v>WEEK 2</v>
      </c>
      <c r="D8166" s="12">
        <v>444.05</v>
      </c>
      <c r="E8166" s="12">
        <v>453.85</v>
      </c>
      <c r="F8166" s="12">
        <v>437.9</v>
      </c>
      <c r="G8166" s="12">
        <v>441.7</v>
      </c>
      <c r="H8166" s="12">
        <v>443.09033136631865</v>
      </c>
      <c r="I8166">
        <v>11015</v>
      </c>
      <c r="J8166">
        <v>1252</v>
      </c>
      <c r="K8166" s="12">
        <v>4880640</v>
      </c>
      <c r="L8166">
        <v>4428</v>
      </c>
      <c r="M8166">
        <v>40.200000000000003</v>
      </c>
      <c r="N8166">
        <v>15.95</v>
      </c>
      <c r="O8166">
        <v>-2.35</v>
      </c>
      <c r="P8166">
        <f xml:space="preserve"> IF(Stock_Info[[#This Row],[Close Price]] &gt; Stock_Info[[#This Row],[Open Price]], 1, 0)</f>
        <v>0</v>
      </c>
      <c r="Q8166" t="str">
        <f>IF(AND(Stock_Info[[#This Row],[% Deli. Qty to Traded Qty]]&gt;80,Stock_Info[[#This Row],[No. of Trades]]&lt;3000),"Unusual Day","")</f>
        <v/>
      </c>
      <c r="R8166" t="str">
        <f>IF(AND(Stock_Info[[#This Row],[Spread High-Low]] &lt; 10, Stock_Info[[#This Row],[% Deli. Qty to Traded Qty]] &gt; 90), "Good Day", "")</f>
        <v/>
      </c>
    </row>
    <row r="8167" spans="1:18">
      <c r="A8167" t="s">
        <v>72</v>
      </c>
      <c r="B8167" s="1">
        <v>45666</v>
      </c>
      <c r="C8167" s="1" t="str">
        <f>"WEEK" &amp;" " &amp;  INT((DAY(Stock_Info[[#This Row],[Date]])+WEEKDAY(DATE(YEAR(Stock_Info[[#This Row],[Date]]),MONTH(Stock_Info[[#This Row],[Date]]),1))-1)/7)+1</f>
        <v>WEEK 2</v>
      </c>
      <c r="D8167" s="12">
        <v>448</v>
      </c>
      <c r="E8167" s="12">
        <v>451.95</v>
      </c>
      <c r="F8167" s="12">
        <v>445.45</v>
      </c>
      <c r="G8167" s="12">
        <v>449.6</v>
      </c>
      <c r="H8167" s="12">
        <v>448.18845089903181</v>
      </c>
      <c r="I8167">
        <v>2892</v>
      </c>
      <c r="J8167">
        <v>141</v>
      </c>
      <c r="K8167" s="12">
        <v>1296161</v>
      </c>
      <c r="L8167">
        <v>2383</v>
      </c>
      <c r="M8167">
        <v>82.4</v>
      </c>
      <c r="N8167">
        <v>6.5</v>
      </c>
      <c r="O8167">
        <v>1.6</v>
      </c>
      <c r="P8167">
        <f xml:space="preserve"> IF(Stock_Info[[#This Row],[Close Price]] &gt; Stock_Info[[#This Row],[Open Price]], 1, 0)</f>
        <v>1</v>
      </c>
      <c r="Q8167" t="str">
        <f>IF(AND(Stock_Info[[#This Row],[% Deli. Qty to Traded Qty]]&gt;80,Stock_Info[[#This Row],[No. of Trades]]&lt;3000),"Unusual Day","")</f>
        <v>Unusual Day</v>
      </c>
      <c r="R8167" t="str">
        <f>IF(AND(Stock_Info[[#This Row],[Spread High-Low]] &lt; 10, Stock_Info[[#This Row],[% Deli. Qty to Traded Qty]] &gt; 90), "Good Day", "")</f>
        <v/>
      </c>
    </row>
    <row r="8168" spans="1:18">
      <c r="A8168" t="s">
        <v>72</v>
      </c>
      <c r="B8168" s="1">
        <v>45665</v>
      </c>
      <c r="C8168" s="1" t="str">
        <f>"WEEK" &amp;" " &amp;  INT((DAY(Stock_Info[[#This Row],[Date]])+WEEKDAY(DATE(YEAR(Stock_Info[[#This Row],[Date]]),MONTH(Stock_Info[[#This Row],[Date]]),1))-1)/7)+1</f>
        <v>WEEK 2</v>
      </c>
      <c r="D8168" s="12">
        <v>452.55</v>
      </c>
      <c r="E8168" s="12">
        <v>452.55</v>
      </c>
      <c r="F8168" s="12">
        <v>442.1</v>
      </c>
      <c r="G8168" s="12">
        <v>445.7</v>
      </c>
      <c r="H8168" s="12">
        <v>446.89397571108981</v>
      </c>
      <c r="I8168">
        <v>12516</v>
      </c>
      <c r="J8168">
        <v>717</v>
      </c>
      <c r="K8168" s="12">
        <v>5593325</v>
      </c>
      <c r="L8168">
        <v>4522</v>
      </c>
      <c r="M8168">
        <v>36.130000000000003</v>
      </c>
      <c r="N8168">
        <v>10.45</v>
      </c>
      <c r="O8168">
        <v>-6.85</v>
      </c>
      <c r="P8168">
        <f xml:space="preserve"> IF(Stock_Info[[#This Row],[Close Price]] &gt; Stock_Info[[#This Row],[Open Price]], 1, 0)</f>
        <v>0</v>
      </c>
      <c r="Q8168" t="str">
        <f>IF(AND(Stock_Info[[#This Row],[% Deli. Qty to Traded Qty]]&gt;80,Stock_Info[[#This Row],[No. of Trades]]&lt;3000),"Unusual Day","")</f>
        <v/>
      </c>
      <c r="R8168" t="str">
        <f>IF(AND(Stock_Info[[#This Row],[Spread High-Low]] &lt; 10, Stock_Info[[#This Row],[% Deli. Qty to Traded Qty]] &gt; 90), "Good Day", "")</f>
        <v/>
      </c>
    </row>
    <row r="8169" spans="1:18">
      <c r="A8169" t="s">
        <v>72</v>
      </c>
      <c r="B8169" s="1">
        <v>45664</v>
      </c>
      <c r="C8169" s="1" t="str">
        <f>"WEEK" &amp;" " &amp;  INT((DAY(Stock_Info[[#This Row],[Date]])+WEEKDAY(DATE(YEAR(Stock_Info[[#This Row],[Date]]),MONTH(Stock_Info[[#This Row],[Date]]),1))-1)/7)+1</f>
        <v>WEEK 2</v>
      </c>
      <c r="D8169" s="12">
        <v>441.5</v>
      </c>
      <c r="E8169" s="12">
        <v>451.95</v>
      </c>
      <c r="F8169" s="12">
        <v>441.5</v>
      </c>
      <c r="G8169" s="12">
        <v>446.15</v>
      </c>
      <c r="H8169" s="12">
        <v>446.63220573006561</v>
      </c>
      <c r="I8169">
        <v>5794</v>
      </c>
      <c r="J8169">
        <v>683</v>
      </c>
      <c r="K8169" s="12">
        <v>2587787</v>
      </c>
      <c r="L8169">
        <v>2808</v>
      </c>
      <c r="M8169">
        <v>48.46</v>
      </c>
      <c r="N8169">
        <v>10.45</v>
      </c>
      <c r="O8169">
        <v>4.6500000000000004</v>
      </c>
      <c r="P8169">
        <f xml:space="preserve"> IF(Stock_Info[[#This Row],[Close Price]] &gt; Stock_Info[[#This Row],[Open Price]], 1, 0)</f>
        <v>1</v>
      </c>
      <c r="Q8169" t="str">
        <f>IF(AND(Stock_Info[[#This Row],[% Deli. Qty to Traded Qty]]&gt;80,Stock_Info[[#This Row],[No. of Trades]]&lt;3000),"Unusual Day","")</f>
        <v/>
      </c>
      <c r="R8169" t="str">
        <f>IF(AND(Stock_Info[[#This Row],[Spread High-Low]] &lt; 10, Stock_Info[[#This Row],[% Deli. Qty to Traded Qty]] &gt; 90), "Good Day", "")</f>
        <v/>
      </c>
    </row>
    <row r="8170" spans="1:18">
      <c r="A8170" t="s">
        <v>72</v>
      </c>
      <c r="B8170" s="1">
        <v>45663</v>
      </c>
      <c r="C8170" s="1" t="str">
        <f>"WEEK" &amp;" " &amp;  INT((DAY(Stock_Info[[#This Row],[Date]])+WEEKDAY(DATE(YEAR(Stock_Info[[#This Row],[Date]]),MONTH(Stock_Info[[#This Row],[Date]]),1))-1)/7)+1</f>
        <v>WEEK 2</v>
      </c>
      <c r="D8170" s="12">
        <v>456.05</v>
      </c>
      <c r="E8170" s="12">
        <v>457.85</v>
      </c>
      <c r="F8170" s="12">
        <v>445</v>
      </c>
      <c r="G8170" s="12">
        <v>445.85</v>
      </c>
      <c r="H8170" s="12">
        <v>449.40058894099684</v>
      </c>
      <c r="I8170">
        <v>9169</v>
      </c>
      <c r="J8170">
        <v>1480</v>
      </c>
      <c r="K8170" s="12">
        <v>4120554</v>
      </c>
      <c r="L8170">
        <v>5970</v>
      </c>
      <c r="M8170">
        <v>65.11</v>
      </c>
      <c r="N8170">
        <v>12.85</v>
      </c>
      <c r="O8170">
        <v>-10.199999999999999</v>
      </c>
      <c r="P8170">
        <f xml:space="preserve"> IF(Stock_Info[[#This Row],[Close Price]] &gt; Stock_Info[[#This Row],[Open Price]], 1, 0)</f>
        <v>0</v>
      </c>
      <c r="Q8170" t="str">
        <f>IF(AND(Stock_Info[[#This Row],[% Deli. Qty to Traded Qty]]&gt;80,Stock_Info[[#This Row],[No. of Trades]]&lt;3000),"Unusual Day","")</f>
        <v/>
      </c>
      <c r="R8170" t="str">
        <f>IF(AND(Stock_Info[[#This Row],[Spread High-Low]] &lt; 10, Stock_Info[[#This Row],[% Deli. Qty to Traded Qty]] &gt; 90), "Good Day", "")</f>
        <v/>
      </c>
    </row>
    <row r="8171" spans="1:18">
      <c r="A8171" t="s">
        <v>72</v>
      </c>
      <c r="B8171" s="1">
        <v>45660</v>
      </c>
      <c r="C8171" s="1" t="str">
        <f>"WEEK" &amp;" " &amp;  INT((DAY(Stock_Info[[#This Row],[Date]])+WEEKDAY(DATE(YEAR(Stock_Info[[#This Row],[Date]]),MONTH(Stock_Info[[#This Row],[Date]]),1))-1)/7)+1</f>
        <v>WEEK 1</v>
      </c>
      <c r="D8171" s="12">
        <v>457</v>
      </c>
      <c r="E8171" s="12">
        <v>461.6</v>
      </c>
      <c r="F8171" s="12">
        <v>456.5</v>
      </c>
      <c r="G8171" s="12">
        <v>456.95</v>
      </c>
      <c r="H8171" s="12">
        <v>457.86610169491524</v>
      </c>
      <c r="I8171">
        <v>590</v>
      </c>
      <c r="J8171">
        <v>77</v>
      </c>
      <c r="K8171" s="12">
        <v>270141</v>
      </c>
      <c r="L8171">
        <v>340</v>
      </c>
      <c r="M8171">
        <v>57.63</v>
      </c>
      <c r="N8171">
        <v>5.0999999999999996</v>
      </c>
      <c r="O8171">
        <v>-0.05</v>
      </c>
      <c r="P8171">
        <f xml:space="preserve"> IF(Stock_Info[[#This Row],[Close Price]] &gt; Stock_Info[[#This Row],[Open Price]], 1, 0)</f>
        <v>0</v>
      </c>
      <c r="Q8171" t="str">
        <f>IF(AND(Stock_Info[[#This Row],[% Deli. Qty to Traded Qty]]&gt;80,Stock_Info[[#This Row],[No. of Trades]]&lt;3000),"Unusual Day","")</f>
        <v/>
      </c>
      <c r="R8171" t="str">
        <f>IF(AND(Stock_Info[[#This Row],[Spread High-Low]] &lt; 10, Stock_Info[[#This Row],[% Deli. Qty to Traded Qty]] &gt; 90), "Good Day", "")</f>
        <v/>
      </c>
    </row>
    <row r="8172" spans="1:18">
      <c r="A8172" t="s">
        <v>72</v>
      </c>
      <c r="B8172" s="1">
        <v>45659</v>
      </c>
      <c r="C8172" s="1" t="str">
        <f>"WEEK" &amp;" " &amp;  INT((DAY(Stock_Info[[#This Row],[Date]])+WEEKDAY(DATE(YEAR(Stock_Info[[#This Row],[Date]]),MONTH(Stock_Info[[#This Row],[Date]]),1))-1)/7)+1</f>
        <v>WEEK 1</v>
      </c>
      <c r="D8172" s="12">
        <v>465.45</v>
      </c>
      <c r="E8172" s="12">
        <v>465.45</v>
      </c>
      <c r="F8172" s="12">
        <v>452.55</v>
      </c>
      <c r="G8172" s="12">
        <v>455.8</v>
      </c>
      <c r="H8172" s="12">
        <v>455.2558508528362</v>
      </c>
      <c r="I8172">
        <v>7563</v>
      </c>
      <c r="J8172">
        <v>795</v>
      </c>
      <c r="K8172" s="12">
        <v>3443100</v>
      </c>
      <c r="L8172">
        <v>5099</v>
      </c>
      <c r="M8172">
        <v>67.42</v>
      </c>
      <c r="N8172">
        <v>12.9</v>
      </c>
      <c r="O8172">
        <v>-9.65</v>
      </c>
      <c r="P8172">
        <f xml:space="preserve"> IF(Stock_Info[[#This Row],[Close Price]] &gt; Stock_Info[[#This Row],[Open Price]], 1, 0)</f>
        <v>0</v>
      </c>
      <c r="Q8172" t="str">
        <f>IF(AND(Stock_Info[[#This Row],[% Deli. Qty to Traded Qty]]&gt;80,Stock_Info[[#This Row],[No. of Trades]]&lt;3000),"Unusual Day","")</f>
        <v/>
      </c>
      <c r="R8172" t="str">
        <f>IF(AND(Stock_Info[[#This Row],[Spread High-Low]] &lt; 10, Stock_Info[[#This Row],[% Deli. Qty to Traded Qty]] &gt; 90), "Good Day", "")</f>
        <v/>
      </c>
    </row>
    <row r="8173" spans="1:18">
      <c r="A8173" t="s">
        <v>72</v>
      </c>
      <c r="B8173" s="1">
        <v>45658</v>
      </c>
      <c r="C8173" s="1" t="str">
        <f>"WEEK" &amp;" " &amp;  INT((DAY(Stock_Info[[#This Row],[Date]])+WEEKDAY(DATE(YEAR(Stock_Info[[#This Row],[Date]]),MONTH(Stock_Info[[#This Row],[Date]]),1))-1)/7)+1</f>
        <v>WEEK 1</v>
      </c>
      <c r="D8173" s="12">
        <v>451.65</v>
      </c>
      <c r="E8173" s="12">
        <v>459.1</v>
      </c>
      <c r="F8173" s="12">
        <v>451.65</v>
      </c>
      <c r="G8173" s="12">
        <v>458.4</v>
      </c>
      <c r="H8173" s="12">
        <v>456.59470068694799</v>
      </c>
      <c r="I8173">
        <v>1019</v>
      </c>
      <c r="J8173">
        <v>91</v>
      </c>
      <c r="K8173" s="12">
        <v>465270</v>
      </c>
      <c r="L8173">
        <v>549</v>
      </c>
      <c r="M8173">
        <v>53.88</v>
      </c>
      <c r="N8173">
        <v>7.45</v>
      </c>
      <c r="O8173">
        <v>6.75</v>
      </c>
      <c r="P8173">
        <f xml:space="preserve"> IF(Stock_Info[[#This Row],[Close Price]] &gt; Stock_Info[[#This Row],[Open Price]], 1, 0)</f>
        <v>1</v>
      </c>
      <c r="Q8173" t="str">
        <f>IF(AND(Stock_Info[[#This Row],[% Deli. Qty to Traded Qty]]&gt;80,Stock_Info[[#This Row],[No. of Trades]]&lt;3000),"Unusual Day","")</f>
        <v/>
      </c>
      <c r="R8173" t="str">
        <f>IF(AND(Stock_Info[[#This Row],[Spread High-Low]] &lt; 10, Stock_Info[[#This Row],[% Deli. Qty to Traded Qty]] &gt; 90), "Good Day", "")</f>
        <v/>
      </c>
    </row>
    <row r="8174" spans="1:18">
      <c r="A8174" t="s">
        <v>72</v>
      </c>
      <c r="B8174" s="1">
        <v>45657</v>
      </c>
      <c r="C8174" s="1" t="str">
        <f>"WEEK" &amp;" " &amp;  INT((DAY(Stock_Info[[#This Row],[Date]])+WEEKDAY(DATE(YEAR(Stock_Info[[#This Row],[Date]]),MONTH(Stock_Info[[#This Row],[Date]]),1))-1)/7)+1</f>
        <v>WEEK 5</v>
      </c>
      <c r="D8174" s="12">
        <v>463.95</v>
      </c>
      <c r="E8174" s="12">
        <v>463.95</v>
      </c>
      <c r="F8174" s="12">
        <v>449.45</v>
      </c>
      <c r="G8174" s="12">
        <v>451.65</v>
      </c>
      <c r="H8174" s="12">
        <v>451.29780396357791</v>
      </c>
      <c r="I8174">
        <v>16803</v>
      </c>
      <c r="J8174">
        <v>1112</v>
      </c>
      <c r="K8174" s="12">
        <v>7583157</v>
      </c>
      <c r="L8174">
        <v>15204</v>
      </c>
      <c r="M8174">
        <v>90.48</v>
      </c>
      <c r="N8174">
        <v>14.5</v>
      </c>
      <c r="O8174">
        <v>-12.3</v>
      </c>
      <c r="P8174">
        <f xml:space="preserve"> IF(Stock_Info[[#This Row],[Close Price]] &gt; Stock_Info[[#This Row],[Open Price]], 1, 0)</f>
        <v>0</v>
      </c>
      <c r="Q8174" t="str">
        <f>IF(AND(Stock_Info[[#This Row],[% Deli. Qty to Traded Qty]]&gt;80,Stock_Info[[#This Row],[No. of Trades]]&lt;3000),"Unusual Day","")</f>
        <v>Unusual Day</v>
      </c>
      <c r="R8174" t="str">
        <f>IF(AND(Stock_Info[[#This Row],[Spread High-Low]] &lt; 10, Stock_Info[[#This Row],[% Deli. Qty to Traded Qty]] &gt; 90), "Good Day", "")</f>
        <v/>
      </c>
    </row>
    <row r="8175" spans="1:18">
      <c r="A8175" t="s">
        <v>72</v>
      </c>
      <c r="B8175" s="1">
        <v>45656</v>
      </c>
      <c r="C8175" s="1" t="str">
        <f>"WEEK" &amp;" " &amp;  INT((DAY(Stock_Info[[#This Row],[Date]])+WEEKDAY(DATE(YEAR(Stock_Info[[#This Row],[Date]]),MONTH(Stock_Info[[#This Row],[Date]]),1))-1)/7)+1</f>
        <v>WEEK 5</v>
      </c>
      <c r="D8175" s="12">
        <v>457.7</v>
      </c>
      <c r="E8175" s="12">
        <v>458.45</v>
      </c>
      <c r="F8175" s="12">
        <v>450.3</v>
      </c>
      <c r="G8175" s="12">
        <v>453.9</v>
      </c>
      <c r="H8175" s="12">
        <v>455.10990030141431</v>
      </c>
      <c r="I8175">
        <v>8626</v>
      </c>
      <c r="J8175">
        <v>358</v>
      </c>
      <c r="K8175" s="12">
        <v>3925778</v>
      </c>
      <c r="L8175">
        <v>5332</v>
      </c>
      <c r="M8175">
        <v>61.81</v>
      </c>
      <c r="N8175">
        <v>8.15</v>
      </c>
      <c r="O8175">
        <v>-3.8</v>
      </c>
      <c r="P8175">
        <f xml:space="preserve"> IF(Stock_Info[[#This Row],[Close Price]] &gt; Stock_Info[[#This Row],[Open Price]], 1, 0)</f>
        <v>0</v>
      </c>
      <c r="Q8175" t="str">
        <f>IF(AND(Stock_Info[[#This Row],[% Deli. Qty to Traded Qty]]&gt;80,Stock_Info[[#This Row],[No. of Trades]]&lt;3000),"Unusual Day","")</f>
        <v/>
      </c>
      <c r="R8175" t="str">
        <f>IF(AND(Stock_Info[[#This Row],[Spread High-Low]] &lt; 10, Stock_Info[[#This Row],[% Deli. Qty to Traded Qty]] &gt; 90), "Good Day", "")</f>
        <v/>
      </c>
    </row>
    <row r="8176" spans="1:18">
      <c r="A8176" t="s">
        <v>72</v>
      </c>
      <c r="B8176" s="1">
        <v>45653</v>
      </c>
      <c r="C8176" s="1" t="str">
        <f>"WEEK" &amp;" " &amp;  INT((DAY(Stock_Info[[#This Row],[Date]])+WEEKDAY(DATE(YEAR(Stock_Info[[#This Row],[Date]]),MONTH(Stock_Info[[#This Row],[Date]]),1))-1)/7)+1</f>
        <v>WEEK 4</v>
      </c>
      <c r="D8176" s="12">
        <v>464.45</v>
      </c>
      <c r="E8176" s="12">
        <v>464.45</v>
      </c>
      <c r="F8176" s="12">
        <v>456</v>
      </c>
      <c r="G8176" s="12">
        <v>458.5</v>
      </c>
      <c r="H8176" s="12">
        <v>458.76192828212982</v>
      </c>
      <c r="I8176">
        <v>10123</v>
      </c>
      <c r="J8176">
        <v>800</v>
      </c>
      <c r="K8176" s="12">
        <v>4644047</v>
      </c>
      <c r="L8176">
        <v>7460</v>
      </c>
      <c r="M8176">
        <v>73.69</v>
      </c>
      <c r="N8176">
        <v>8.4499999999999993</v>
      </c>
      <c r="O8176">
        <v>-5.95</v>
      </c>
      <c r="P8176">
        <f xml:space="preserve"> IF(Stock_Info[[#This Row],[Close Price]] &gt; Stock_Info[[#This Row],[Open Price]], 1, 0)</f>
        <v>0</v>
      </c>
      <c r="Q8176" t="str">
        <f>IF(AND(Stock_Info[[#This Row],[% Deli. Qty to Traded Qty]]&gt;80,Stock_Info[[#This Row],[No. of Trades]]&lt;3000),"Unusual Day","")</f>
        <v/>
      </c>
      <c r="R8176" t="str">
        <f>IF(AND(Stock_Info[[#This Row],[Spread High-Low]] &lt; 10, Stock_Info[[#This Row],[% Deli. Qty to Traded Qty]] &gt; 90), "Good Day", "")</f>
        <v/>
      </c>
    </row>
    <row r="8177" spans="1:18">
      <c r="A8177" t="s">
        <v>72</v>
      </c>
      <c r="B8177" s="1">
        <v>45652</v>
      </c>
      <c r="C8177" s="1" t="str">
        <f>"WEEK" &amp;" " &amp;  INT((DAY(Stock_Info[[#This Row],[Date]])+WEEKDAY(DATE(YEAR(Stock_Info[[#This Row],[Date]]),MONTH(Stock_Info[[#This Row],[Date]]),1))-1)/7)+1</f>
        <v>WEEK 4</v>
      </c>
      <c r="D8177" s="12">
        <v>460</v>
      </c>
      <c r="E8177" s="12">
        <v>463.95</v>
      </c>
      <c r="F8177" s="12">
        <v>457.6</v>
      </c>
      <c r="G8177" s="12">
        <v>461</v>
      </c>
      <c r="H8177" s="12">
        <v>460.28954271534917</v>
      </c>
      <c r="I8177">
        <v>14105</v>
      </c>
      <c r="J8177">
        <v>656</v>
      </c>
      <c r="K8177" s="12">
        <v>6492384</v>
      </c>
      <c r="L8177">
        <v>12122</v>
      </c>
      <c r="M8177">
        <v>85.94</v>
      </c>
      <c r="N8177">
        <v>6.35</v>
      </c>
      <c r="O8177">
        <v>1</v>
      </c>
      <c r="P8177">
        <f xml:space="preserve"> IF(Stock_Info[[#This Row],[Close Price]] &gt; Stock_Info[[#This Row],[Open Price]], 1, 0)</f>
        <v>1</v>
      </c>
      <c r="Q8177" t="str">
        <f>IF(AND(Stock_Info[[#This Row],[% Deli. Qty to Traded Qty]]&gt;80,Stock_Info[[#This Row],[No. of Trades]]&lt;3000),"Unusual Day","")</f>
        <v>Unusual Day</v>
      </c>
      <c r="R8177" t="str">
        <f>IF(AND(Stock_Info[[#This Row],[Spread High-Low]] &lt; 10, Stock_Info[[#This Row],[% Deli. Qty to Traded Qty]] &gt; 90), "Good Day", "")</f>
        <v/>
      </c>
    </row>
    <row r="8178" spans="1:18">
      <c r="A8178" t="s">
        <v>72</v>
      </c>
      <c r="B8178" s="1">
        <v>45650</v>
      </c>
      <c r="C8178" s="1" t="str">
        <f>"WEEK" &amp;" " &amp;  INT((DAY(Stock_Info[[#This Row],[Date]])+WEEKDAY(DATE(YEAR(Stock_Info[[#This Row],[Date]]),MONTH(Stock_Info[[#This Row],[Date]]),1))-1)/7)+1</f>
        <v>WEEK 4</v>
      </c>
      <c r="D8178" s="12">
        <v>469</v>
      </c>
      <c r="E8178" s="12">
        <v>469</v>
      </c>
      <c r="F8178" s="12">
        <v>459</v>
      </c>
      <c r="G8178" s="12">
        <v>460</v>
      </c>
      <c r="H8178" s="12">
        <v>462.19682671367832</v>
      </c>
      <c r="I8178">
        <v>9643</v>
      </c>
      <c r="J8178">
        <v>347</v>
      </c>
      <c r="K8178" s="12">
        <v>4456964</v>
      </c>
      <c r="L8178">
        <v>8880</v>
      </c>
      <c r="M8178">
        <v>92.09</v>
      </c>
      <c r="N8178">
        <v>10</v>
      </c>
      <c r="O8178">
        <v>-9</v>
      </c>
      <c r="P8178">
        <f xml:space="preserve"> IF(Stock_Info[[#This Row],[Close Price]] &gt; Stock_Info[[#This Row],[Open Price]], 1, 0)</f>
        <v>0</v>
      </c>
      <c r="Q8178" t="str">
        <f>IF(AND(Stock_Info[[#This Row],[% Deli. Qty to Traded Qty]]&gt;80,Stock_Info[[#This Row],[No. of Trades]]&lt;3000),"Unusual Day","")</f>
        <v>Unusual Day</v>
      </c>
      <c r="R8178" t="str">
        <f>IF(AND(Stock_Info[[#This Row],[Spread High-Low]] &lt; 10, Stock_Info[[#This Row],[% Deli. Qty to Traded Qty]] &gt; 90), "Good Day", "")</f>
        <v/>
      </c>
    </row>
    <row r="8179" spans="1:18">
      <c r="A8179" t="s">
        <v>72</v>
      </c>
      <c r="B8179" s="1">
        <v>45649</v>
      </c>
      <c r="C8179" s="1" t="str">
        <f>"WEEK" &amp;" " &amp;  INT((DAY(Stock_Info[[#This Row],[Date]])+WEEKDAY(DATE(YEAR(Stock_Info[[#This Row],[Date]]),MONTH(Stock_Info[[#This Row],[Date]]),1))-1)/7)+1</f>
        <v>WEEK 4</v>
      </c>
      <c r="D8179" s="12">
        <v>468.05</v>
      </c>
      <c r="E8179" s="12">
        <v>471.3</v>
      </c>
      <c r="F8179" s="12">
        <v>460.3</v>
      </c>
      <c r="G8179" s="12">
        <v>460.85</v>
      </c>
      <c r="H8179" s="12">
        <v>463.14005069708492</v>
      </c>
      <c r="I8179">
        <v>3156</v>
      </c>
      <c r="J8179">
        <v>198</v>
      </c>
      <c r="K8179" s="12">
        <v>1461670</v>
      </c>
      <c r="L8179">
        <v>2194</v>
      </c>
      <c r="M8179">
        <v>69.52</v>
      </c>
      <c r="N8179">
        <v>11</v>
      </c>
      <c r="O8179">
        <v>-7.2</v>
      </c>
      <c r="P8179">
        <f xml:space="preserve"> IF(Stock_Info[[#This Row],[Close Price]] &gt; Stock_Info[[#This Row],[Open Price]], 1, 0)</f>
        <v>0</v>
      </c>
      <c r="Q8179" t="str">
        <f>IF(AND(Stock_Info[[#This Row],[% Deli. Qty to Traded Qty]]&gt;80,Stock_Info[[#This Row],[No. of Trades]]&lt;3000),"Unusual Day","")</f>
        <v/>
      </c>
      <c r="R8179" t="str">
        <f>IF(AND(Stock_Info[[#This Row],[Spread High-Low]] &lt; 10, Stock_Info[[#This Row],[% Deli. Qty to Traded Qty]] &gt; 90), "Good Day", "")</f>
        <v/>
      </c>
    </row>
    <row r="8180" spans="1:18">
      <c r="A8180" t="s">
        <v>72</v>
      </c>
      <c r="B8180" s="1">
        <v>45646</v>
      </c>
      <c r="C8180" s="1" t="str">
        <f>"WEEK" &amp;" " &amp;  INT((DAY(Stock_Info[[#This Row],[Date]])+WEEKDAY(DATE(YEAR(Stock_Info[[#This Row],[Date]]),MONTH(Stock_Info[[#This Row],[Date]]),1))-1)/7)+1</f>
        <v>WEEK 3</v>
      </c>
      <c r="D8180" s="12">
        <v>468.85</v>
      </c>
      <c r="E8180" s="12">
        <v>476.25</v>
      </c>
      <c r="F8180" s="12">
        <v>465.7</v>
      </c>
      <c r="G8180" s="12">
        <v>467.5</v>
      </c>
      <c r="H8180" s="12">
        <v>469.57484490694418</v>
      </c>
      <c r="I8180">
        <v>9994</v>
      </c>
      <c r="J8180">
        <v>374</v>
      </c>
      <c r="K8180" s="12">
        <v>4692931</v>
      </c>
      <c r="L8180">
        <v>6086</v>
      </c>
      <c r="M8180">
        <v>60.9</v>
      </c>
      <c r="N8180">
        <v>10.55</v>
      </c>
      <c r="O8180">
        <v>-1.35</v>
      </c>
      <c r="P8180">
        <f xml:space="preserve"> IF(Stock_Info[[#This Row],[Close Price]] &gt; Stock_Info[[#This Row],[Open Price]], 1, 0)</f>
        <v>0</v>
      </c>
      <c r="Q8180" t="str">
        <f>IF(AND(Stock_Info[[#This Row],[% Deli. Qty to Traded Qty]]&gt;80,Stock_Info[[#This Row],[No. of Trades]]&lt;3000),"Unusual Day","")</f>
        <v/>
      </c>
      <c r="R8180" t="str">
        <f>IF(AND(Stock_Info[[#This Row],[Spread High-Low]] &lt; 10, Stock_Info[[#This Row],[% Deli. Qty to Traded Qty]] &gt; 90), "Good Day", "")</f>
        <v/>
      </c>
    </row>
    <row r="8181" spans="1:18">
      <c r="A8181" t="s">
        <v>72</v>
      </c>
      <c r="B8181" s="1">
        <v>45645</v>
      </c>
      <c r="C8181" s="1" t="str">
        <f>"WEEK" &amp;" " &amp;  INT((DAY(Stock_Info[[#This Row],[Date]])+WEEKDAY(DATE(YEAR(Stock_Info[[#This Row],[Date]]),MONTH(Stock_Info[[#This Row],[Date]]),1))-1)/7)+1</f>
        <v>WEEK 3</v>
      </c>
      <c r="D8181" s="12">
        <v>476.35</v>
      </c>
      <c r="E8181" s="12">
        <v>476.35</v>
      </c>
      <c r="F8181" s="12">
        <v>468.8</v>
      </c>
      <c r="G8181" s="12">
        <v>469.7</v>
      </c>
      <c r="H8181" s="12">
        <v>473.20932600285073</v>
      </c>
      <c r="I8181">
        <v>4911</v>
      </c>
      <c r="J8181">
        <v>260</v>
      </c>
      <c r="K8181" s="12">
        <v>2323931</v>
      </c>
      <c r="L8181">
        <v>2867</v>
      </c>
      <c r="M8181">
        <v>58.38</v>
      </c>
      <c r="N8181">
        <v>7.55</v>
      </c>
      <c r="O8181">
        <v>-6.65</v>
      </c>
      <c r="P8181">
        <f xml:space="preserve"> IF(Stock_Info[[#This Row],[Close Price]] &gt; Stock_Info[[#This Row],[Open Price]], 1, 0)</f>
        <v>0</v>
      </c>
      <c r="Q8181" t="str">
        <f>IF(AND(Stock_Info[[#This Row],[% Deli. Qty to Traded Qty]]&gt;80,Stock_Info[[#This Row],[No. of Trades]]&lt;3000),"Unusual Day","")</f>
        <v/>
      </c>
      <c r="R8181" t="str">
        <f>IF(AND(Stock_Info[[#This Row],[Spread High-Low]] &lt; 10, Stock_Info[[#This Row],[% Deli. Qty to Traded Qty]] &gt; 90), "Good Day", "")</f>
        <v/>
      </c>
    </row>
    <row r="8182" spans="1:18">
      <c r="A8182" t="s">
        <v>72</v>
      </c>
      <c r="B8182" s="1">
        <v>45644</v>
      </c>
      <c r="C8182" s="1" t="str">
        <f>"WEEK" &amp;" " &amp;  INT((DAY(Stock_Info[[#This Row],[Date]])+WEEKDAY(DATE(YEAR(Stock_Info[[#This Row],[Date]]),MONTH(Stock_Info[[#This Row],[Date]]),1))-1)/7)+1</f>
        <v>WEEK 3</v>
      </c>
      <c r="D8182" s="12">
        <v>484.85</v>
      </c>
      <c r="E8182" s="12">
        <v>488.2</v>
      </c>
      <c r="F8182" s="12">
        <v>478</v>
      </c>
      <c r="G8182" s="12">
        <v>479.45</v>
      </c>
      <c r="H8182" s="12">
        <v>482.5720524017467</v>
      </c>
      <c r="I8182">
        <v>8244</v>
      </c>
      <c r="J8182">
        <v>287</v>
      </c>
      <c r="K8182" s="12">
        <v>3978324</v>
      </c>
      <c r="L8182">
        <v>5639</v>
      </c>
      <c r="M8182">
        <v>68.400000000000006</v>
      </c>
      <c r="N8182">
        <v>10.199999999999999</v>
      </c>
      <c r="O8182">
        <v>-5.4</v>
      </c>
      <c r="P8182">
        <f xml:space="preserve"> IF(Stock_Info[[#This Row],[Close Price]] &gt; Stock_Info[[#This Row],[Open Price]], 1, 0)</f>
        <v>0</v>
      </c>
      <c r="Q8182" t="str">
        <f>IF(AND(Stock_Info[[#This Row],[% Deli. Qty to Traded Qty]]&gt;80,Stock_Info[[#This Row],[No. of Trades]]&lt;3000),"Unusual Day","")</f>
        <v/>
      </c>
      <c r="R8182" t="str">
        <f>IF(AND(Stock_Info[[#This Row],[Spread High-Low]] &lt; 10, Stock_Info[[#This Row],[% Deli. Qty to Traded Qty]] &gt; 90), "Good Day", "")</f>
        <v/>
      </c>
    </row>
    <row r="8183" spans="1:18">
      <c r="A8183" t="s">
        <v>72</v>
      </c>
      <c r="B8183" s="1">
        <v>45643</v>
      </c>
      <c r="C8183" s="1" t="str">
        <f>"WEEK" &amp;" " &amp;  INT((DAY(Stock_Info[[#This Row],[Date]])+WEEKDAY(DATE(YEAR(Stock_Info[[#This Row],[Date]]),MONTH(Stock_Info[[#This Row],[Date]]),1))-1)/7)+1</f>
        <v>WEEK 3</v>
      </c>
      <c r="D8183" s="12">
        <v>498.95</v>
      </c>
      <c r="E8183" s="12">
        <v>498.95</v>
      </c>
      <c r="F8183" s="12">
        <v>471.9</v>
      </c>
      <c r="G8183" s="12">
        <v>480.8</v>
      </c>
      <c r="H8183" s="12">
        <v>478.93538656929672</v>
      </c>
      <c r="I8183">
        <v>12598</v>
      </c>
      <c r="J8183">
        <v>839</v>
      </c>
      <c r="K8183" s="12">
        <v>6033628</v>
      </c>
      <c r="L8183">
        <v>4643</v>
      </c>
      <c r="M8183">
        <v>36.86</v>
      </c>
      <c r="N8183">
        <v>27.05</v>
      </c>
      <c r="O8183">
        <v>-18.149999999999999</v>
      </c>
      <c r="P8183">
        <f xml:space="preserve"> IF(Stock_Info[[#This Row],[Close Price]] &gt; Stock_Info[[#This Row],[Open Price]], 1, 0)</f>
        <v>0</v>
      </c>
      <c r="Q8183" t="str">
        <f>IF(AND(Stock_Info[[#This Row],[% Deli. Qty to Traded Qty]]&gt;80,Stock_Info[[#This Row],[No. of Trades]]&lt;3000),"Unusual Day","")</f>
        <v/>
      </c>
      <c r="R8183" t="str">
        <f>IF(AND(Stock_Info[[#This Row],[Spread High-Low]] &lt; 10, Stock_Info[[#This Row],[% Deli. Qty to Traded Qty]] &gt; 90), "Good Day", "")</f>
        <v/>
      </c>
    </row>
    <row r="8184" spans="1:18">
      <c r="A8184" t="s">
        <v>72</v>
      </c>
      <c r="B8184" s="1">
        <v>45642</v>
      </c>
      <c r="C8184" s="1" t="str">
        <f>"WEEK" &amp;" " &amp;  INT((DAY(Stock_Info[[#This Row],[Date]])+WEEKDAY(DATE(YEAR(Stock_Info[[#This Row],[Date]]),MONTH(Stock_Info[[#This Row],[Date]]),1))-1)/7)+1</f>
        <v>WEEK 3</v>
      </c>
      <c r="D8184" s="12">
        <v>488.95</v>
      </c>
      <c r="E8184" s="12">
        <v>490.55</v>
      </c>
      <c r="F8184" s="12">
        <v>480.1</v>
      </c>
      <c r="G8184" s="12">
        <v>481.65</v>
      </c>
      <c r="H8184" s="12">
        <v>484.57217068645639</v>
      </c>
      <c r="I8184">
        <v>2695</v>
      </c>
      <c r="J8184">
        <v>157</v>
      </c>
      <c r="K8184" s="12">
        <v>1305922</v>
      </c>
      <c r="L8184">
        <v>1493</v>
      </c>
      <c r="M8184">
        <v>55.4</v>
      </c>
      <c r="N8184">
        <v>10.45</v>
      </c>
      <c r="O8184">
        <v>-7.3</v>
      </c>
      <c r="P8184">
        <f xml:space="preserve"> IF(Stock_Info[[#This Row],[Close Price]] &gt; Stock_Info[[#This Row],[Open Price]], 1, 0)</f>
        <v>0</v>
      </c>
      <c r="Q8184" t="str">
        <f>IF(AND(Stock_Info[[#This Row],[% Deli. Qty to Traded Qty]]&gt;80,Stock_Info[[#This Row],[No. of Trades]]&lt;3000),"Unusual Day","")</f>
        <v/>
      </c>
      <c r="R8184" t="str">
        <f>IF(AND(Stock_Info[[#This Row],[Spread High-Low]] &lt; 10, Stock_Info[[#This Row],[% Deli. Qty to Traded Qty]] &gt; 90), "Good Day", "")</f>
        <v/>
      </c>
    </row>
    <row r="8185" spans="1:18">
      <c r="A8185" t="s">
        <v>72</v>
      </c>
      <c r="B8185" s="1">
        <v>45639</v>
      </c>
      <c r="C8185" s="1" t="str">
        <f>"WEEK" &amp;" " &amp;  INT((DAY(Stock_Info[[#This Row],[Date]])+WEEKDAY(DATE(YEAR(Stock_Info[[#This Row],[Date]]),MONTH(Stock_Info[[#This Row],[Date]]),1))-1)/7)+1</f>
        <v>WEEK 2</v>
      </c>
      <c r="D8185" s="12">
        <v>480</v>
      </c>
      <c r="E8185" s="12">
        <v>491.15</v>
      </c>
      <c r="F8185" s="12">
        <v>479.3</v>
      </c>
      <c r="G8185" s="12">
        <v>483.75</v>
      </c>
      <c r="H8185" s="12">
        <v>483.41404405979546</v>
      </c>
      <c r="I8185">
        <v>5084</v>
      </c>
      <c r="J8185">
        <v>533</v>
      </c>
      <c r="K8185" s="12">
        <v>2457677</v>
      </c>
      <c r="L8185">
        <v>2933</v>
      </c>
      <c r="M8185">
        <v>57.69</v>
      </c>
      <c r="N8185">
        <v>11.85</v>
      </c>
      <c r="O8185">
        <v>3.75</v>
      </c>
      <c r="P8185">
        <f xml:space="preserve"> IF(Stock_Info[[#This Row],[Close Price]] &gt; Stock_Info[[#This Row],[Open Price]], 1, 0)</f>
        <v>1</v>
      </c>
      <c r="Q8185" t="str">
        <f>IF(AND(Stock_Info[[#This Row],[% Deli. Qty to Traded Qty]]&gt;80,Stock_Info[[#This Row],[No. of Trades]]&lt;3000),"Unusual Day","")</f>
        <v/>
      </c>
      <c r="R8185" t="str">
        <f>IF(AND(Stock_Info[[#This Row],[Spread High-Low]] &lt; 10, Stock_Info[[#This Row],[% Deli. Qty to Traded Qty]] &gt; 90), "Good Day", "")</f>
        <v/>
      </c>
    </row>
    <row r="8186" spans="1:18">
      <c r="A8186" t="s">
        <v>72</v>
      </c>
      <c r="B8186" s="1">
        <v>45638</v>
      </c>
      <c r="C8186" s="1" t="str">
        <f>"WEEK" &amp;" " &amp;  INT((DAY(Stock_Info[[#This Row],[Date]])+WEEKDAY(DATE(YEAR(Stock_Info[[#This Row],[Date]]),MONTH(Stock_Info[[#This Row],[Date]]),1))-1)/7)+1</f>
        <v>WEEK 2</v>
      </c>
      <c r="D8186" s="12">
        <v>497.1</v>
      </c>
      <c r="E8186" s="12">
        <v>498.9</v>
      </c>
      <c r="F8186" s="12">
        <v>486.45</v>
      </c>
      <c r="G8186" s="12">
        <v>491.2</v>
      </c>
      <c r="H8186" s="12">
        <v>490.68889120033282</v>
      </c>
      <c r="I8186">
        <v>9614</v>
      </c>
      <c r="J8186">
        <v>895</v>
      </c>
      <c r="K8186" s="12">
        <v>4717483</v>
      </c>
      <c r="L8186">
        <v>5985</v>
      </c>
      <c r="M8186">
        <v>62.25</v>
      </c>
      <c r="N8186">
        <v>12.45</v>
      </c>
      <c r="O8186">
        <v>-5.9</v>
      </c>
      <c r="P8186">
        <f xml:space="preserve"> IF(Stock_Info[[#This Row],[Close Price]] &gt; Stock_Info[[#This Row],[Open Price]], 1, 0)</f>
        <v>0</v>
      </c>
      <c r="Q8186" t="str">
        <f>IF(AND(Stock_Info[[#This Row],[% Deli. Qty to Traded Qty]]&gt;80,Stock_Info[[#This Row],[No. of Trades]]&lt;3000),"Unusual Day","")</f>
        <v/>
      </c>
      <c r="R8186" t="str">
        <f>IF(AND(Stock_Info[[#This Row],[Spread High-Low]] &lt; 10, Stock_Info[[#This Row],[% Deli. Qty to Traded Qty]] &gt; 90), "Good Day", "")</f>
        <v/>
      </c>
    </row>
    <row r="8187" spans="1:18">
      <c r="A8187" t="s">
        <v>72</v>
      </c>
      <c r="B8187" s="1">
        <v>45637</v>
      </c>
      <c r="C8187" s="1" t="str">
        <f>"WEEK" &amp;" " &amp;  INT((DAY(Stock_Info[[#This Row],[Date]])+WEEKDAY(DATE(YEAR(Stock_Info[[#This Row],[Date]]),MONTH(Stock_Info[[#This Row],[Date]]),1))-1)/7)+1</f>
        <v>WEEK 2</v>
      </c>
      <c r="D8187" s="12">
        <v>499.6</v>
      </c>
      <c r="E8187" s="12">
        <v>502</v>
      </c>
      <c r="F8187" s="12">
        <v>495.65</v>
      </c>
      <c r="G8187" s="12">
        <v>498.85</v>
      </c>
      <c r="H8187" s="12">
        <v>499.65238917674151</v>
      </c>
      <c r="I8187">
        <v>8685</v>
      </c>
      <c r="J8187">
        <v>351</v>
      </c>
      <c r="K8187" s="12">
        <v>4339481</v>
      </c>
      <c r="L8187">
        <v>5705</v>
      </c>
      <c r="M8187">
        <v>65.69</v>
      </c>
      <c r="N8187">
        <v>6.35</v>
      </c>
      <c r="O8187">
        <v>-0.75</v>
      </c>
      <c r="P8187">
        <f xml:space="preserve"> IF(Stock_Info[[#This Row],[Close Price]] &gt; Stock_Info[[#This Row],[Open Price]], 1, 0)</f>
        <v>0</v>
      </c>
      <c r="Q8187" t="str">
        <f>IF(AND(Stock_Info[[#This Row],[% Deli. Qty to Traded Qty]]&gt;80,Stock_Info[[#This Row],[No. of Trades]]&lt;3000),"Unusual Day","")</f>
        <v/>
      </c>
      <c r="R8187" t="str">
        <f>IF(AND(Stock_Info[[#This Row],[Spread High-Low]] &lt; 10, Stock_Info[[#This Row],[% Deli. Qty to Traded Qty]] &gt; 90), "Good Day", "")</f>
        <v/>
      </c>
    </row>
    <row r="8188" spans="1:18">
      <c r="A8188" t="s">
        <v>72</v>
      </c>
      <c r="B8188" s="1">
        <v>45636</v>
      </c>
      <c r="C8188" s="1" t="str">
        <f>"WEEK" &amp;" " &amp;  INT((DAY(Stock_Info[[#This Row],[Date]])+WEEKDAY(DATE(YEAR(Stock_Info[[#This Row],[Date]]),MONTH(Stock_Info[[#This Row],[Date]]),1))-1)/7)+1</f>
        <v>WEEK 2</v>
      </c>
      <c r="D8188" s="12">
        <v>498</v>
      </c>
      <c r="E8188" s="12">
        <v>502.7</v>
      </c>
      <c r="F8188" s="12">
        <v>486.4</v>
      </c>
      <c r="G8188" s="12">
        <v>501.05</v>
      </c>
      <c r="H8188" s="12">
        <v>495.84512737565711</v>
      </c>
      <c r="I8188">
        <v>14838</v>
      </c>
      <c r="J8188">
        <v>1088</v>
      </c>
      <c r="K8188" s="12">
        <v>7357350</v>
      </c>
      <c r="L8188">
        <v>7830</v>
      </c>
      <c r="M8188">
        <v>52.77</v>
      </c>
      <c r="N8188">
        <v>16.3</v>
      </c>
      <c r="O8188">
        <v>3.05</v>
      </c>
      <c r="P8188">
        <f xml:space="preserve"> IF(Stock_Info[[#This Row],[Close Price]] &gt; Stock_Info[[#This Row],[Open Price]], 1, 0)</f>
        <v>1</v>
      </c>
      <c r="Q8188" t="str">
        <f>IF(AND(Stock_Info[[#This Row],[% Deli. Qty to Traded Qty]]&gt;80,Stock_Info[[#This Row],[No. of Trades]]&lt;3000),"Unusual Day","")</f>
        <v/>
      </c>
      <c r="R8188" t="str">
        <f>IF(AND(Stock_Info[[#This Row],[Spread High-Low]] &lt; 10, Stock_Info[[#This Row],[% Deli. Qty to Traded Qty]] &gt; 90), "Good Day", "")</f>
        <v/>
      </c>
    </row>
    <row r="8189" spans="1:18">
      <c r="A8189" t="s">
        <v>72</v>
      </c>
      <c r="B8189" s="1">
        <v>45635</v>
      </c>
      <c r="C8189" s="1" t="str">
        <f>"WEEK" &amp;" " &amp;  INT((DAY(Stock_Info[[#This Row],[Date]])+WEEKDAY(DATE(YEAR(Stock_Info[[#This Row],[Date]]),MONTH(Stock_Info[[#This Row],[Date]]),1))-1)/7)+1</f>
        <v>WEEK 2</v>
      </c>
      <c r="D8189" s="12">
        <v>509.95</v>
      </c>
      <c r="E8189" s="12">
        <v>509.95</v>
      </c>
      <c r="F8189" s="12">
        <v>491.45</v>
      </c>
      <c r="G8189" s="12">
        <v>497.15</v>
      </c>
      <c r="H8189" s="12">
        <v>497.73535819556582</v>
      </c>
      <c r="I8189">
        <v>7803</v>
      </c>
      <c r="J8189">
        <v>450</v>
      </c>
      <c r="K8189" s="12">
        <v>3883829</v>
      </c>
      <c r="L8189">
        <v>2978</v>
      </c>
      <c r="M8189">
        <v>38.159999999999997</v>
      </c>
      <c r="N8189">
        <v>18.5</v>
      </c>
      <c r="O8189">
        <v>-12.8</v>
      </c>
      <c r="P8189">
        <f xml:space="preserve"> IF(Stock_Info[[#This Row],[Close Price]] &gt; Stock_Info[[#This Row],[Open Price]], 1, 0)</f>
        <v>0</v>
      </c>
      <c r="Q8189" t="str">
        <f>IF(AND(Stock_Info[[#This Row],[% Deli. Qty to Traded Qty]]&gt;80,Stock_Info[[#This Row],[No. of Trades]]&lt;3000),"Unusual Day","")</f>
        <v/>
      </c>
      <c r="R8189" t="str">
        <f>IF(AND(Stock_Info[[#This Row],[Spread High-Low]] &lt; 10, Stock_Info[[#This Row],[% Deli. Qty to Traded Qty]] &gt; 90), "Good Day", "")</f>
        <v/>
      </c>
    </row>
    <row r="8190" spans="1:18">
      <c r="A8190" t="s">
        <v>72</v>
      </c>
      <c r="B8190" s="1">
        <v>45632</v>
      </c>
      <c r="C8190" s="1" t="str">
        <f>"WEEK" &amp;" " &amp;  INT((DAY(Stock_Info[[#This Row],[Date]])+WEEKDAY(DATE(YEAR(Stock_Info[[#This Row],[Date]]),MONTH(Stock_Info[[#This Row],[Date]]),1))-1)/7)+1</f>
        <v>WEEK 1</v>
      </c>
      <c r="D8190" s="12">
        <v>502.85</v>
      </c>
      <c r="E8190" s="12">
        <v>505.5</v>
      </c>
      <c r="F8190" s="12">
        <v>487.85</v>
      </c>
      <c r="G8190" s="12">
        <v>488.45</v>
      </c>
      <c r="H8190" s="12">
        <v>493.19292680061096</v>
      </c>
      <c r="I8190">
        <v>8511</v>
      </c>
      <c r="J8190">
        <v>636</v>
      </c>
      <c r="K8190" s="12">
        <v>4197565</v>
      </c>
      <c r="L8190">
        <v>5116</v>
      </c>
      <c r="M8190">
        <v>60.11</v>
      </c>
      <c r="N8190">
        <v>17.649999999999999</v>
      </c>
      <c r="O8190">
        <v>-14.4</v>
      </c>
      <c r="P8190">
        <f xml:space="preserve"> IF(Stock_Info[[#This Row],[Close Price]] &gt; Stock_Info[[#This Row],[Open Price]], 1, 0)</f>
        <v>0</v>
      </c>
      <c r="Q8190" t="str">
        <f>IF(AND(Stock_Info[[#This Row],[% Deli. Qty to Traded Qty]]&gt;80,Stock_Info[[#This Row],[No. of Trades]]&lt;3000),"Unusual Day","")</f>
        <v/>
      </c>
      <c r="R8190" t="str">
        <f>IF(AND(Stock_Info[[#This Row],[Spread High-Low]] &lt; 10, Stock_Info[[#This Row],[% Deli. Qty to Traded Qty]] &gt; 90), "Good Day", "")</f>
        <v/>
      </c>
    </row>
    <row r="8191" spans="1:18">
      <c r="A8191" t="s">
        <v>72</v>
      </c>
      <c r="B8191" s="1">
        <v>45631</v>
      </c>
      <c r="C8191" s="1" t="str">
        <f>"WEEK" &amp;" " &amp;  INT((DAY(Stock_Info[[#This Row],[Date]])+WEEKDAY(DATE(YEAR(Stock_Info[[#This Row],[Date]]),MONTH(Stock_Info[[#This Row],[Date]]),1))-1)/7)+1</f>
        <v>WEEK 1</v>
      </c>
      <c r="D8191" s="12">
        <v>494.2</v>
      </c>
      <c r="E8191" s="12">
        <v>504.9</v>
      </c>
      <c r="F8191" s="12">
        <v>491.5</v>
      </c>
      <c r="G8191" s="12">
        <v>502.55</v>
      </c>
      <c r="H8191" s="12">
        <v>499.00624888412784</v>
      </c>
      <c r="I8191">
        <v>11202</v>
      </c>
      <c r="J8191">
        <v>563</v>
      </c>
      <c r="K8191" s="12">
        <v>5589868</v>
      </c>
      <c r="L8191">
        <v>6880</v>
      </c>
      <c r="M8191">
        <v>61.42</v>
      </c>
      <c r="N8191">
        <v>13.4</v>
      </c>
      <c r="O8191">
        <v>8.35</v>
      </c>
      <c r="P8191">
        <f xml:space="preserve"> IF(Stock_Info[[#This Row],[Close Price]] &gt; Stock_Info[[#This Row],[Open Price]], 1, 0)</f>
        <v>1</v>
      </c>
      <c r="Q8191" t="str">
        <f>IF(AND(Stock_Info[[#This Row],[% Deli. Qty to Traded Qty]]&gt;80,Stock_Info[[#This Row],[No. of Trades]]&lt;3000),"Unusual Day","")</f>
        <v/>
      </c>
      <c r="R8191" t="str">
        <f>IF(AND(Stock_Info[[#This Row],[Spread High-Low]] &lt; 10, Stock_Info[[#This Row],[% Deli. Qty to Traded Qty]] &gt; 90), "Good Day", "")</f>
        <v/>
      </c>
    </row>
    <row r="8192" spans="1:18">
      <c r="A8192" t="s">
        <v>72</v>
      </c>
      <c r="B8192" s="1">
        <v>45630</v>
      </c>
      <c r="C8192" s="1" t="str">
        <f>"WEEK" &amp;" " &amp;  INT((DAY(Stock_Info[[#This Row],[Date]])+WEEKDAY(DATE(YEAR(Stock_Info[[#This Row],[Date]]),MONTH(Stock_Info[[#This Row],[Date]]),1))-1)/7)+1</f>
        <v>WEEK 1</v>
      </c>
      <c r="D8192" s="12">
        <v>488.35</v>
      </c>
      <c r="E8192" s="12">
        <v>496.1</v>
      </c>
      <c r="F8192" s="12">
        <v>481.45</v>
      </c>
      <c r="G8192" s="12">
        <v>494.15</v>
      </c>
      <c r="H8192" s="12">
        <v>489.04646643109538</v>
      </c>
      <c r="I8192">
        <v>39620</v>
      </c>
      <c r="J8192">
        <v>1756</v>
      </c>
      <c r="K8192" s="12">
        <v>19376021</v>
      </c>
      <c r="L8192">
        <v>25972</v>
      </c>
      <c r="M8192">
        <v>65.55</v>
      </c>
      <c r="N8192">
        <v>14.65</v>
      </c>
      <c r="O8192">
        <v>5.8</v>
      </c>
      <c r="P8192">
        <f xml:space="preserve"> IF(Stock_Info[[#This Row],[Close Price]] &gt; Stock_Info[[#This Row],[Open Price]], 1, 0)</f>
        <v>1</v>
      </c>
      <c r="Q8192" t="str">
        <f>IF(AND(Stock_Info[[#This Row],[% Deli. Qty to Traded Qty]]&gt;80,Stock_Info[[#This Row],[No. of Trades]]&lt;3000),"Unusual Day","")</f>
        <v/>
      </c>
      <c r="R8192" t="str">
        <f>IF(AND(Stock_Info[[#This Row],[Spread High-Low]] &lt; 10, Stock_Info[[#This Row],[% Deli. Qty to Traded Qty]] &gt; 90), "Good Day", "")</f>
        <v/>
      </c>
    </row>
    <row r="8193" spans="1:18">
      <c r="A8193" t="s">
        <v>72</v>
      </c>
      <c r="B8193" s="1">
        <v>45629</v>
      </c>
      <c r="C8193" s="1" t="str">
        <f>"WEEK" &amp;" " &amp;  INT((DAY(Stock_Info[[#This Row],[Date]])+WEEKDAY(DATE(YEAR(Stock_Info[[#This Row],[Date]]),MONTH(Stock_Info[[#This Row],[Date]]),1))-1)/7)+1</f>
        <v>WEEK 1</v>
      </c>
      <c r="D8193" s="12">
        <v>476.2</v>
      </c>
      <c r="E8193" s="12">
        <v>489.55</v>
      </c>
      <c r="F8193" s="12">
        <v>475.9</v>
      </c>
      <c r="G8193" s="12">
        <v>488.65</v>
      </c>
      <c r="H8193" s="12">
        <v>485.62874363406996</v>
      </c>
      <c r="I8193">
        <v>21403</v>
      </c>
      <c r="J8193">
        <v>618</v>
      </c>
      <c r="K8193" s="12">
        <v>10393912</v>
      </c>
      <c r="L8193">
        <v>13680</v>
      </c>
      <c r="M8193">
        <v>63.92</v>
      </c>
      <c r="N8193">
        <v>13.65</v>
      </c>
      <c r="O8193">
        <v>12.45</v>
      </c>
      <c r="P8193">
        <f xml:space="preserve"> IF(Stock_Info[[#This Row],[Close Price]] &gt; Stock_Info[[#This Row],[Open Price]], 1, 0)</f>
        <v>1</v>
      </c>
      <c r="Q8193" t="str">
        <f>IF(AND(Stock_Info[[#This Row],[% Deli. Qty to Traded Qty]]&gt;80,Stock_Info[[#This Row],[No. of Trades]]&lt;3000),"Unusual Day","")</f>
        <v/>
      </c>
      <c r="R8193" t="str">
        <f>IF(AND(Stock_Info[[#This Row],[Spread High-Low]] &lt; 10, Stock_Info[[#This Row],[% Deli. Qty to Traded Qty]] &gt; 90), "Good Day", "")</f>
        <v/>
      </c>
    </row>
    <row r="8194" spans="1:18">
      <c r="A8194" t="s">
        <v>72</v>
      </c>
      <c r="B8194" s="1">
        <v>45628</v>
      </c>
      <c r="C8194" s="1" t="str">
        <f>"WEEK" &amp;" " &amp;  INT((DAY(Stock_Info[[#This Row],[Date]])+WEEKDAY(DATE(YEAR(Stock_Info[[#This Row],[Date]]),MONTH(Stock_Info[[#This Row],[Date]]),1))-1)/7)+1</f>
        <v>WEEK 1</v>
      </c>
      <c r="D8194" s="12">
        <v>468.05</v>
      </c>
      <c r="E8194" s="12">
        <v>478</v>
      </c>
      <c r="F8194" s="12">
        <v>468.05</v>
      </c>
      <c r="G8194" s="12">
        <v>476.2</v>
      </c>
      <c r="H8194" s="12">
        <v>474.20646664724728</v>
      </c>
      <c r="I8194">
        <v>17165</v>
      </c>
      <c r="J8194">
        <v>805</v>
      </c>
      <c r="K8194" s="12">
        <v>8139754</v>
      </c>
      <c r="L8194">
        <v>12003</v>
      </c>
      <c r="M8194">
        <v>69.930000000000007</v>
      </c>
      <c r="N8194">
        <v>9.9499999999999993</v>
      </c>
      <c r="O8194">
        <v>8.15</v>
      </c>
      <c r="P8194">
        <f xml:space="preserve"> IF(Stock_Info[[#This Row],[Close Price]] &gt; Stock_Info[[#This Row],[Open Price]], 1, 0)</f>
        <v>1</v>
      </c>
      <c r="Q8194" t="str">
        <f>IF(AND(Stock_Info[[#This Row],[% Deli. Qty to Traded Qty]]&gt;80,Stock_Info[[#This Row],[No. of Trades]]&lt;3000),"Unusual Day","")</f>
        <v/>
      </c>
      <c r="R8194" t="str">
        <f>IF(AND(Stock_Info[[#This Row],[Spread High-Low]] &lt; 10, Stock_Info[[#This Row],[% Deli. Qty to Traded Qty]] &gt; 90), "Good Day", "")</f>
        <v/>
      </c>
    </row>
    <row r="8195" spans="1:18">
      <c r="A8195" t="s">
        <v>72</v>
      </c>
      <c r="B8195" s="1">
        <v>45625</v>
      </c>
      <c r="C8195" s="1" t="str">
        <f>"WEEK" &amp;" " &amp;  INT((DAY(Stock_Info[[#This Row],[Date]])+WEEKDAY(DATE(YEAR(Stock_Info[[#This Row],[Date]]),MONTH(Stock_Info[[#This Row],[Date]]),1))-1)/7)+1</f>
        <v>WEEK 5</v>
      </c>
      <c r="D8195" s="12">
        <v>468.05</v>
      </c>
      <c r="E8195" s="12">
        <v>479</v>
      </c>
      <c r="F8195" s="12">
        <v>467</v>
      </c>
      <c r="G8195" s="12">
        <v>473.55</v>
      </c>
      <c r="H8195" s="12">
        <v>472.75167712616314</v>
      </c>
      <c r="I8195">
        <v>18484</v>
      </c>
      <c r="J8195">
        <v>1137</v>
      </c>
      <c r="K8195" s="12">
        <v>8738342</v>
      </c>
      <c r="L8195">
        <v>11024</v>
      </c>
      <c r="M8195">
        <v>59.64</v>
      </c>
      <c r="N8195">
        <v>12</v>
      </c>
      <c r="O8195">
        <v>5.5</v>
      </c>
      <c r="P8195">
        <f xml:space="preserve"> IF(Stock_Info[[#This Row],[Close Price]] &gt; Stock_Info[[#This Row],[Open Price]], 1, 0)</f>
        <v>1</v>
      </c>
      <c r="Q8195" t="str">
        <f>IF(AND(Stock_Info[[#This Row],[% Deli. Qty to Traded Qty]]&gt;80,Stock_Info[[#This Row],[No. of Trades]]&lt;3000),"Unusual Day","")</f>
        <v/>
      </c>
      <c r="R8195" t="str">
        <f>IF(AND(Stock_Info[[#This Row],[Spread High-Low]] &lt; 10, Stock_Info[[#This Row],[% Deli. Qty to Traded Qty]] &gt; 90), "Good Day", "")</f>
        <v/>
      </c>
    </row>
    <row r="8196" spans="1:18">
      <c r="A8196" t="s">
        <v>72</v>
      </c>
      <c r="B8196" s="1">
        <v>45624</v>
      </c>
      <c r="C8196" s="1" t="str">
        <f>"WEEK" &amp;" " &amp;  INT((DAY(Stock_Info[[#This Row],[Date]])+WEEKDAY(DATE(YEAR(Stock_Info[[#This Row],[Date]]),MONTH(Stock_Info[[#This Row],[Date]]),1))-1)/7)+1</f>
        <v>WEEK 5</v>
      </c>
      <c r="D8196" s="12">
        <v>453.6</v>
      </c>
      <c r="E8196" s="12">
        <v>476.75</v>
      </c>
      <c r="F8196" s="12">
        <v>453.6</v>
      </c>
      <c r="G8196" s="12">
        <v>472.85</v>
      </c>
      <c r="H8196" s="12">
        <v>468.41618785910566</v>
      </c>
      <c r="I8196">
        <v>4003</v>
      </c>
      <c r="J8196">
        <v>324</v>
      </c>
      <c r="K8196" s="12">
        <v>1875070</v>
      </c>
      <c r="L8196">
        <v>2383</v>
      </c>
      <c r="M8196">
        <v>59.53</v>
      </c>
      <c r="N8196">
        <v>23.15</v>
      </c>
      <c r="O8196">
        <v>19.25</v>
      </c>
      <c r="P8196">
        <f xml:space="preserve"> IF(Stock_Info[[#This Row],[Close Price]] &gt; Stock_Info[[#This Row],[Open Price]], 1, 0)</f>
        <v>1</v>
      </c>
      <c r="Q8196" t="str">
        <f>IF(AND(Stock_Info[[#This Row],[% Deli. Qty to Traded Qty]]&gt;80,Stock_Info[[#This Row],[No. of Trades]]&lt;3000),"Unusual Day","")</f>
        <v/>
      </c>
      <c r="R8196" t="str">
        <f>IF(AND(Stock_Info[[#This Row],[Spread High-Low]] &lt; 10, Stock_Info[[#This Row],[% Deli. Qty to Traded Qty]] &gt; 90), "Good Day", "")</f>
        <v/>
      </c>
    </row>
    <row r="8197" spans="1:18">
      <c r="A8197" t="s">
        <v>72</v>
      </c>
      <c r="B8197" s="1">
        <v>45623</v>
      </c>
      <c r="C8197" s="1" t="str">
        <f>"WEEK" &amp;" " &amp;  INT((DAY(Stock_Info[[#This Row],[Date]])+WEEKDAY(DATE(YEAR(Stock_Info[[#This Row],[Date]]),MONTH(Stock_Info[[#This Row],[Date]]),1))-1)/7)+1</f>
        <v>WEEK 5</v>
      </c>
      <c r="D8197" s="12">
        <v>450</v>
      </c>
      <c r="E8197" s="12">
        <v>461.3</v>
      </c>
      <c r="F8197" s="12">
        <v>446.8</v>
      </c>
      <c r="G8197" s="12">
        <v>459.3</v>
      </c>
      <c r="H8197" s="12">
        <v>456.16223776223774</v>
      </c>
      <c r="I8197">
        <v>19305</v>
      </c>
      <c r="J8197">
        <v>816</v>
      </c>
      <c r="K8197" s="12">
        <v>8806212</v>
      </c>
      <c r="L8197">
        <v>15062</v>
      </c>
      <c r="M8197">
        <v>78.02</v>
      </c>
      <c r="N8197">
        <v>14.5</v>
      </c>
      <c r="O8197">
        <v>9.3000000000000007</v>
      </c>
      <c r="P8197">
        <f xml:space="preserve"> IF(Stock_Info[[#This Row],[Close Price]] &gt; Stock_Info[[#This Row],[Open Price]], 1, 0)</f>
        <v>1</v>
      </c>
      <c r="Q8197" t="str">
        <f>IF(AND(Stock_Info[[#This Row],[% Deli. Qty to Traded Qty]]&gt;80,Stock_Info[[#This Row],[No. of Trades]]&lt;3000),"Unusual Day","")</f>
        <v/>
      </c>
      <c r="R8197" t="str">
        <f>IF(AND(Stock_Info[[#This Row],[Spread High-Low]] &lt; 10, Stock_Info[[#This Row],[% Deli. Qty to Traded Qty]] &gt; 90), "Good Day", "")</f>
        <v/>
      </c>
    </row>
    <row r="8198" spans="1:18">
      <c r="A8198" t="s">
        <v>72</v>
      </c>
      <c r="B8198" s="1">
        <v>45622</v>
      </c>
      <c r="C8198" s="1" t="str">
        <f>"WEEK" &amp;" " &amp;  INT((DAY(Stock_Info[[#This Row],[Date]])+WEEKDAY(DATE(YEAR(Stock_Info[[#This Row],[Date]]),MONTH(Stock_Info[[#This Row],[Date]]),1))-1)/7)+1</f>
        <v>WEEK 5</v>
      </c>
      <c r="D8198" s="12">
        <v>449</v>
      </c>
      <c r="E8198" s="12">
        <v>450.4</v>
      </c>
      <c r="F8198" s="12">
        <v>443</v>
      </c>
      <c r="G8198" s="12">
        <v>448.85</v>
      </c>
      <c r="H8198" s="12">
        <v>447.41368680641182</v>
      </c>
      <c r="I8198">
        <v>1622</v>
      </c>
      <c r="J8198">
        <v>139</v>
      </c>
      <c r="K8198" s="12">
        <v>725705</v>
      </c>
      <c r="L8198">
        <v>944</v>
      </c>
      <c r="M8198">
        <v>58.2</v>
      </c>
      <c r="N8198">
        <v>7.4</v>
      </c>
      <c r="O8198">
        <v>-0.15</v>
      </c>
      <c r="P8198">
        <f xml:space="preserve"> IF(Stock_Info[[#This Row],[Close Price]] &gt; Stock_Info[[#This Row],[Open Price]], 1, 0)</f>
        <v>0</v>
      </c>
      <c r="Q8198" t="str">
        <f>IF(AND(Stock_Info[[#This Row],[% Deli. Qty to Traded Qty]]&gt;80,Stock_Info[[#This Row],[No. of Trades]]&lt;3000),"Unusual Day","")</f>
        <v/>
      </c>
      <c r="R8198" t="str">
        <f>IF(AND(Stock_Info[[#This Row],[Spread High-Low]] &lt; 10, Stock_Info[[#This Row],[% Deli. Qty to Traded Qty]] &gt; 90), "Good Day", "")</f>
        <v/>
      </c>
    </row>
    <row r="8199" spans="1:18">
      <c r="A8199" t="s">
        <v>72</v>
      </c>
      <c r="B8199" s="1">
        <v>45621</v>
      </c>
      <c r="C8199" s="1" t="str">
        <f>"WEEK" &amp;" " &amp;  INT((DAY(Stock_Info[[#This Row],[Date]])+WEEKDAY(DATE(YEAR(Stock_Info[[#This Row],[Date]]),MONTH(Stock_Info[[#This Row],[Date]]),1))-1)/7)+1</f>
        <v>WEEK 5</v>
      </c>
      <c r="D8199" s="12">
        <v>443.65</v>
      </c>
      <c r="E8199" s="12">
        <v>449.8</v>
      </c>
      <c r="F8199" s="12">
        <v>441.4</v>
      </c>
      <c r="G8199" s="12">
        <v>443</v>
      </c>
      <c r="H8199" s="12">
        <v>445.55495756572139</v>
      </c>
      <c r="I8199">
        <v>4831</v>
      </c>
      <c r="J8199">
        <v>223</v>
      </c>
      <c r="K8199" s="12">
        <v>2152476</v>
      </c>
      <c r="L8199">
        <v>3227</v>
      </c>
      <c r="M8199">
        <v>66.8</v>
      </c>
      <c r="N8199">
        <v>8.4</v>
      </c>
      <c r="O8199">
        <v>-0.65</v>
      </c>
      <c r="P8199">
        <f xml:space="preserve"> IF(Stock_Info[[#This Row],[Close Price]] &gt; Stock_Info[[#This Row],[Open Price]], 1, 0)</f>
        <v>0</v>
      </c>
      <c r="Q8199" t="str">
        <f>IF(AND(Stock_Info[[#This Row],[% Deli. Qty to Traded Qty]]&gt;80,Stock_Info[[#This Row],[No. of Trades]]&lt;3000),"Unusual Day","")</f>
        <v/>
      </c>
      <c r="R8199" t="str">
        <f>IF(AND(Stock_Info[[#This Row],[Spread High-Low]] &lt; 10, Stock_Info[[#This Row],[% Deli. Qty to Traded Qty]] &gt; 90), "Good Day", "")</f>
        <v/>
      </c>
    </row>
    <row r="8200" spans="1:18">
      <c r="A8200" t="s">
        <v>72</v>
      </c>
      <c r="B8200" s="1">
        <v>45618</v>
      </c>
      <c r="C8200" s="1" t="str">
        <f>"WEEK" &amp;" " &amp;  INT((DAY(Stock_Info[[#This Row],[Date]])+WEEKDAY(DATE(YEAR(Stock_Info[[#This Row],[Date]]),MONTH(Stock_Info[[#This Row],[Date]]),1))-1)/7)+1</f>
        <v>WEEK 4</v>
      </c>
      <c r="D8200" s="12">
        <v>446.4</v>
      </c>
      <c r="E8200" s="12">
        <v>448.3</v>
      </c>
      <c r="F8200" s="12">
        <v>441.2</v>
      </c>
      <c r="G8200" s="12">
        <v>443.6</v>
      </c>
      <c r="H8200" s="12">
        <v>444.53395026026607</v>
      </c>
      <c r="I8200">
        <v>8645</v>
      </c>
      <c r="J8200">
        <v>1094</v>
      </c>
      <c r="K8200" s="12">
        <v>3842996</v>
      </c>
      <c r="L8200">
        <v>6021</v>
      </c>
      <c r="M8200">
        <v>69.650000000000006</v>
      </c>
      <c r="N8200">
        <v>7.1</v>
      </c>
      <c r="O8200">
        <v>-2.8</v>
      </c>
      <c r="P8200">
        <f xml:space="preserve"> IF(Stock_Info[[#This Row],[Close Price]] &gt; Stock_Info[[#This Row],[Open Price]], 1, 0)</f>
        <v>0</v>
      </c>
      <c r="Q8200" t="str">
        <f>IF(AND(Stock_Info[[#This Row],[% Deli. Qty to Traded Qty]]&gt;80,Stock_Info[[#This Row],[No. of Trades]]&lt;3000),"Unusual Day","")</f>
        <v/>
      </c>
      <c r="R8200" t="str">
        <f>IF(AND(Stock_Info[[#This Row],[Spread High-Low]] &lt; 10, Stock_Info[[#This Row],[% Deli. Qty to Traded Qty]] &gt; 90), "Good Day", "")</f>
        <v/>
      </c>
    </row>
    <row r="8201" spans="1:18">
      <c r="A8201" t="s">
        <v>72</v>
      </c>
      <c r="B8201" s="1">
        <v>45617</v>
      </c>
      <c r="C8201" s="1" t="str">
        <f>"WEEK" &amp;" " &amp;  INT((DAY(Stock_Info[[#This Row],[Date]])+WEEKDAY(DATE(YEAR(Stock_Info[[#This Row],[Date]]),MONTH(Stock_Info[[#This Row],[Date]]),1))-1)/7)+1</f>
        <v>WEEK 4</v>
      </c>
      <c r="D8201" s="12">
        <v>450.9</v>
      </c>
      <c r="E8201" s="12">
        <v>450.9</v>
      </c>
      <c r="F8201" s="12">
        <v>440.1</v>
      </c>
      <c r="G8201" s="12">
        <v>446.1</v>
      </c>
      <c r="H8201" s="12">
        <v>444.75728155339806</v>
      </c>
      <c r="I8201">
        <v>5253</v>
      </c>
      <c r="J8201">
        <v>353</v>
      </c>
      <c r="K8201" s="12">
        <v>2336310</v>
      </c>
      <c r="L8201">
        <v>3888</v>
      </c>
      <c r="M8201">
        <v>74.010000000000005</v>
      </c>
      <c r="N8201">
        <v>10.8</v>
      </c>
      <c r="O8201">
        <v>-4.8</v>
      </c>
      <c r="P8201">
        <f xml:space="preserve"> IF(Stock_Info[[#This Row],[Close Price]] &gt; Stock_Info[[#This Row],[Open Price]], 1, 0)</f>
        <v>0</v>
      </c>
      <c r="Q8201" t="str">
        <f>IF(AND(Stock_Info[[#This Row],[% Deli. Qty to Traded Qty]]&gt;80,Stock_Info[[#This Row],[No. of Trades]]&lt;3000),"Unusual Day","")</f>
        <v/>
      </c>
      <c r="R8201" t="str">
        <f>IF(AND(Stock_Info[[#This Row],[Spread High-Low]] &lt; 10, Stock_Info[[#This Row],[% Deli. Qty to Traded Qty]] &gt; 90), "Good Day", "")</f>
        <v/>
      </c>
    </row>
    <row r="8202" spans="1:18">
      <c r="A8202" t="s">
        <v>72</v>
      </c>
      <c r="B8202" s="1">
        <v>45615</v>
      </c>
      <c r="C8202" s="1" t="str">
        <f>"WEEK" &amp;" " &amp;  INT((DAY(Stock_Info[[#This Row],[Date]])+WEEKDAY(DATE(YEAR(Stock_Info[[#This Row],[Date]]),MONTH(Stock_Info[[#This Row],[Date]]),1))-1)/7)+1</f>
        <v>WEEK 4</v>
      </c>
      <c r="D8202" s="12">
        <v>438.85</v>
      </c>
      <c r="E8202" s="12">
        <v>449.7</v>
      </c>
      <c r="F8202" s="12">
        <v>438.85</v>
      </c>
      <c r="G8202" s="12">
        <v>446.15</v>
      </c>
      <c r="H8202" s="12">
        <v>445.1992849791452</v>
      </c>
      <c r="I8202">
        <v>18461</v>
      </c>
      <c r="J8202">
        <v>1699</v>
      </c>
      <c r="K8202" s="12">
        <v>8218824</v>
      </c>
      <c r="L8202">
        <v>14685</v>
      </c>
      <c r="M8202">
        <v>79.55</v>
      </c>
      <c r="N8202">
        <v>10.85</v>
      </c>
      <c r="O8202">
        <v>7.3</v>
      </c>
      <c r="P8202">
        <f xml:space="preserve"> IF(Stock_Info[[#This Row],[Close Price]] &gt; Stock_Info[[#This Row],[Open Price]], 1, 0)</f>
        <v>1</v>
      </c>
      <c r="Q8202" t="str">
        <f>IF(AND(Stock_Info[[#This Row],[% Deli. Qty to Traded Qty]]&gt;80,Stock_Info[[#This Row],[No. of Trades]]&lt;3000),"Unusual Day","")</f>
        <v/>
      </c>
      <c r="R8202" t="str">
        <f>IF(AND(Stock_Info[[#This Row],[Spread High-Low]] &lt; 10, Stock_Info[[#This Row],[% Deli. Qty to Traded Qty]] &gt; 90), "Good Day", "")</f>
        <v/>
      </c>
    </row>
    <row r="8203" spans="1:18">
      <c r="A8203" t="s">
        <v>72</v>
      </c>
      <c r="B8203" s="1">
        <v>45614</v>
      </c>
      <c r="C8203" s="1" t="str">
        <f>"WEEK" &amp;" " &amp;  INT((DAY(Stock_Info[[#This Row],[Date]])+WEEKDAY(DATE(YEAR(Stock_Info[[#This Row],[Date]]),MONTH(Stock_Info[[#This Row],[Date]]),1))-1)/7)+1</f>
        <v>WEEK 4</v>
      </c>
      <c r="D8203" s="12">
        <v>442.1</v>
      </c>
      <c r="E8203" s="12">
        <v>444</v>
      </c>
      <c r="F8203" s="12">
        <v>435</v>
      </c>
      <c r="G8203" s="12">
        <v>438.85</v>
      </c>
      <c r="H8203" s="12">
        <v>439.60714285714283</v>
      </c>
      <c r="I8203">
        <v>3332</v>
      </c>
      <c r="J8203">
        <v>301</v>
      </c>
      <c r="K8203" s="12">
        <v>1464771</v>
      </c>
      <c r="L8203">
        <v>1870</v>
      </c>
      <c r="M8203">
        <v>56.12</v>
      </c>
      <c r="N8203">
        <v>9</v>
      </c>
      <c r="O8203">
        <v>-3.25</v>
      </c>
      <c r="P8203">
        <f xml:space="preserve"> IF(Stock_Info[[#This Row],[Close Price]] &gt; Stock_Info[[#This Row],[Open Price]], 1, 0)</f>
        <v>0</v>
      </c>
      <c r="Q8203" t="str">
        <f>IF(AND(Stock_Info[[#This Row],[% Deli. Qty to Traded Qty]]&gt;80,Stock_Info[[#This Row],[No. of Trades]]&lt;3000),"Unusual Day","")</f>
        <v/>
      </c>
      <c r="R8203" t="str">
        <f>IF(AND(Stock_Info[[#This Row],[Spread High-Low]] &lt; 10, Stock_Info[[#This Row],[% Deli. Qty to Traded Qty]] &gt; 90), "Good Day", "")</f>
        <v/>
      </c>
    </row>
    <row r="8204" spans="1:18">
      <c r="A8204" t="s">
        <v>72</v>
      </c>
      <c r="B8204" s="1">
        <v>45610</v>
      </c>
      <c r="C8204" s="1" t="str">
        <f>"WEEK" &amp;" " &amp;  INT((DAY(Stock_Info[[#This Row],[Date]])+WEEKDAY(DATE(YEAR(Stock_Info[[#This Row],[Date]]),MONTH(Stock_Info[[#This Row],[Date]]),1))-1)/7)+1</f>
        <v>WEEK 3</v>
      </c>
      <c r="D8204" s="12">
        <v>433.05</v>
      </c>
      <c r="E8204" s="12">
        <v>440.75</v>
      </c>
      <c r="F8204" s="12">
        <v>433.05</v>
      </c>
      <c r="G8204" s="12">
        <v>439.15</v>
      </c>
      <c r="H8204" s="12">
        <v>438.59057591623036</v>
      </c>
      <c r="I8204">
        <v>2865</v>
      </c>
      <c r="J8204">
        <v>240</v>
      </c>
      <c r="K8204" s="12">
        <v>1256562</v>
      </c>
      <c r="L8204">
        <v>1404</v>
      </c>
      <c r="M8204">
        <v>49.01</v>
      </c>
      <c r="N8204">
        <v>7.7</v>
      </c>
      <c r="O8204">
        <v>6.1</v>
      </c>
      <c r="P8204">
        <f xml:space="preserve"> IF(Stock_Info[[#This Row],[Close Price]] &gt; Stock_Info[[#This Row],[Open Price]], 1, 0)</f>
        <v>1</v>
      </c>
      <c r="Q8204" t="str">
        <f>IF(AND(Stock_Info[[#This Row],[% Deli. Qty to Traded Qty]]&gt;80,Stock_Info[[#This Row],[No. of Trades]]&lt;3000),"Unusual Day","")</f>
        <v/>
      </c>
      <c r="R8204" t="str">
        <f>IF(AND(Stock_Info[[#This Row],[Spread High-Low]] &lt; 10, Stock_Info[[#This Row],[% Deli. Qty to Traded Qty]] &gt; 90), "Good Day", "")</f>
        <v/>
      </c>
    </row>
    <row r="8205" spans="1:18">
      <c r="A8205" t="s">
        <v>72</v>
      </c>
      <c r="B8205" s="1">
        <v>45609</v>
      </c>
      <c r="C8205" s="1" t="str">
        <f>"WEEK" &amp;" " &amp;  INT((DAY(Stock_Info[[#This Row],[Date]])+WEEKDAY(DATE(YEAR(Stock_Info[[#This Row],[Date]]),MONTH(Stock_Info[[#This Row],[Date]]),1))-1)/7)+1</f>
        <v>WEEK 3</v>
      </c>
      <c r="D8205" s="12">
        <v>439.05</v>
      </c>
      <c r="E8205" s="12">
        <v>441.55</v>
      </c>
      <c r="F8205" s="12">
        <v>433.5</v>
      </c>
      <c r="G8205" s="12">
        <v>434.35</v>
      </c>
      <c r="H8205" s="12">
        <v>436.51945999341456</v>
      </c>
      <c r="I8205">
        <v>15185</v>
      </c>
      <c r="J8205">
        <v>1468</v>
      </c>
      <c r="K8205" s="12">
        <v>6628548</v>
      </c>
      <c r="L8205">
        <v>11494</v>
      </c>
      <c r="M8205">
        <v>75.69</v>
      </c>
      <c r="N8205">
        <v>8.0500000000000007</v>
      </c>
      <c r="O8205">
        <v>-4.7</v>
      </c>
      <c r="P8205">
        <f xml:space="preserve"> IF(Stock_Info[[#This Row],[Close Price]] &gt; Stock_Info[[#This Row],[Open Price]], 1, 0)</f>
        <v>0</v>
      </c>
      <c r="Q8205" t="str">
        <f>IF(AND(Stock_Info[[#This Row],[% Deli. Qty to Traded Qty]]&gt;80,Stock_Info[[#This Row],[No. of Trades]]&lt;3000),"Unusual Day","")</f>
        <v/>
      </c>
      <c r="R8205" t="str">
        <f>IF(AND(Stock_Info[[#This Row],[Spread High-Low]] &lt; 10, Stock_Info[[#This Row],[% Deli. Qty to Traded Qty]] &gt; 90), "Good Day", "")</f>
        <v/>
      </c>
    </row>
    <row r="8206" spans="1:18">
      <c r="A8206" t="s">
        <v>72</v>
      </c>
      <c r="B8206" s="1">
        <v>45608</v>
      </c>
      <c r="C8206" s="1" t="str">
        <f>"WEEK" &amp;" " &amp;  INT((DAY(Stock_Info[[#This Row],[Date]])+WEEKDAY(DATE(YEAR(Stock_Info[[#This Row],[Date]]),MONTH(Stock_Info[[#This Row],[Date]]),1))-1)/7)+1</f>
        <v>WEEK 3</v>
      </c>
      <c r="D8206" s="12">
        <v>445</v>
      </c>
      <c r="E8206" s="12">
        <v>445</v>
      </c>
      <c r="F8206" s="12">
        <v>438.8</v>
      </c>
      <c r="G8206" s="12">
        <v>440.6</v>
      </c>
      <c r="H8206" s="12">
        <v>442.60148184137012</v>
      </c>
      <c r="I8206">
        <v>8233</v>
      </c>
      <c r="J8206">
        <v>304</v>
      </c>
      <c r="K8206" s="12">
        <v>3643938</v>
      </c>
      <c r="L8206">
        <v>6775</v>
      </c>
      <c r="M8206">
        <v>82.29</v>
      </c>
      <c r="N8206">
        <v>6.2</v>
      </c>
      <c r="O8206">
        <v>-4.4000000000000004</v>
      </c>
      <c r="P8206">
        <f xml:space="preserve"> IF(Stock_Info[[#This Row],[Close Price]] &gt; Stock_Info[[#This Row],[Open Price]], 1, 0)</f>
        <v>0</v>
      </c>
      <c r="Q8206" t="str">
        <f>IF(AND(Stock_Info[[#This Row],[% Deli. Qty to Traded Qty]]&gt;80,Stock_Info[[#This Row],[No. of Trades]]&lt;3000),"Unusual Day","")</f>
        <v>Unusual Day</v>
      </c>
      <c r="R8206" t="str">
        <f>IF(AND(Stock_Info[[#This Row],[Spread High-Low]] &lt; 10, Stock_Info[[#This Row],[% Deli. Qty to Traded Qty]] &gt; 90), "Good Day", "")</f>
        <v/>
      </c>
    </row>
    <row r="8207" spans="1:18">
      <c r="A8207" t="s">
        <v>72</v>
      </c>
      <c r="B8207" s="1">
        <v>45607</v>
      </c>
      <c r="C8207" s="1" t="str">
        <f>"WEEK" &amp;" " &amp;  INT((DAY(Stock_Info[[#This Row],[Date]])+WEEKDAY(DATE(YEAR(Stock_Info[[#This Row],[Date]]),MONTH(Stock_Info[[#This Row],[Date]]),1))-1)/7)+1</f>
        <v>WEEK 3</v>
      </c>
      <c r="D8207" s="12">
        <v>438</v>
      </c>
      <c r="E8207" s="12">
        <v>445.6</v>
      </c>
      <c r="F8207" s="12">
        <v>438</v>
      </c>
      <c r="G8207" s="12">
        <v>440.9</v>
      </c>
      <c r="H8207" s="12">
        <v>441.0314051718579</v>
      </c>
      <c r="I8207">
        <v>15507</v>
      </c>
      <c r="J8207">
        <v>698</v>
      </c>
      <c r="K8207" s="12">
        <v>6839074</v>
      </c>
      <c r="L8207">
        <v>13736</v>
      </c>
      <c r="M8207">
        <v>88.58</v>
      </c>
      <c r="N8207">
        <v>7.6</v>
      </c>
      <c r="O8207">
        <v>2.9</v>
      </c>
      <c r="P8207">
        <f xml:space="preserve"> IF(Stock_Info[[#This Row],[Close Price]] &gt; Stock_Info[[#This Row],[Open Price]], 1, 0)</f>
        <v>1</v>
      </c>
      <c r="Q8207" t="str">
        <f>IF(AND(Stock_Info[[#This Row],[% Deli. Qty to Traded Qty]]&gt;80,Stock_Info[[#This Row],[No. of Trades]]&lt;3000),"Unusual Day","")</f>
        <v>Unusual Day</v>
      </c>
      <c r="R8207" t="str">
        <f>IF(AND(Stock_Info[[#This Row],[Spread High-Low]] &lt; 10, Stock_Info[[#This Row],[% Deli. Qty to Traded Qty]] &gt; 90), "Good Day", "")</f>
        <v/>
      </c>
    </row>
    <row r="8208" spans="1:18">
      <c r="A8208" t="s">
        <v>72</v>
      </c>
      <c r="B8208" s="1">
        <v>45604</v>
      </c>
      <c r="C8208" s="1" t="str">
        <f>"WEEK" &amp;" " &amp;  INT((DAY(Stock_Info[[#This Row],[Date]])+WEEKDAY(DATE(YEAR(Stock_Info[[#This Row],[Date]]),MONTH(Stock_Info[[#This Row],[Date]]),1))-1)/7)+1</f>
        <v>WEEK 2</v>
      </c>
      <c r="D8208" s="12">
        <v>443.45</v>
      </c>
      <c r="E8208" s="12">
        <v>445.7</v>
      </c>
      <c r="F8208" s="12">
        <v>436.2</v>
      </c>
      <c r="G8208" s="12">
        <v>440.05</v>
      </c>
      <c r="H8208" s="12">
        <v>440.10651454103004</v>
      </c>
      <c r="I8208">
        <v>25067</v>
      </c>
      <c r="J8208">
        <v>1103</v>
      </c>
      <c r="K8208" s="12">
        <v>11032150</v>
      </c>
      <c r="L8208">
        <v>23296</v>
      </c>
      <c r="M8208">
        <v>92.93</v>
      </c>
      <c r="N8208">
        <v>9.5</v>
      </c>
      <c r="O8208">
        <v>-3.4</v>
      </c>
      <c r="P8208">
        <f xml:space="preserve"> IF(Stock_Info[[#This Row],[Close Price]] &gt; Stock_Info[[#This Row],[Open Price]], 1, 0)</f>
        <v>0</v>
      </c>
      <c r="Q8208" t="str">
        <f>IF(AND(Stock_Info[[#This Row],[% Deli. Qty to Traded Qty]]&gt;80,Stock_Info[[#This Row],[No. of Trades]]&lt;3000),"Unusual Day","")</f>
        <v>Unusual Day</v>
      </c>
      <c r="R8208" t="str">
        <f>IF(AND(Stock_Info[[#This Row],[Spread High-Low]] &lt; 10, Stock_Info[[#This Row],[% Deli. Qty to Traded Qty]] &gt; 90), "Good Day", "")</f>
        <v>Good Day</v>
      </c>
    </row>
    <row r="8209" spans="1:18">
      <c r="A8209" t="s">
        <v>72</v>
      </c>
      <c r="B8209" s="1">
        <v>45603</v>
      </c>
      <c r="C8209" s="1" t="str">
        <f>"WEEK" &amp;" " &amp;  INT((DAY(Stock_Info[[#This Row],[Date]])+WEEKDAY(DATE(YEAR(Stock_Info[[#This Row],[Date]]),MONTH(Stock_Info[[#This Row],[Date]]),1))-1)/7)+1</f>
        <v>WEEK 2</v>
      </c>
      <c r="D8209" s="12">
        <v>443</v>
      </c>
      <c r="E8209" s="12">
        <v>450.5</v>
      </c>
      <c r="F8209" s="12">
        <v>442.2</v>
      </c>
      <c r="G8209" s="12">
        <v>443.7</v>
      </c>
      <c r="H8209" s="12">
        <v>446.52374468085105</v>
      </c>
      <c r="I8209">
        <v>5875</v>
      </c>
      <c r="J8209">
        <v>327</v>
      </c>
      <c r="K8209" s="12">
        <v>2623327</v>
      </c>
      <c r="L8209">
        <v>1365</v>
      </c>
      <c r="M8209">
        <v>23.23</v>
      </c>
      <c r="N8209">
        <v>8.3000000000000007</v>
      </c>
      <c r="O8209">
        <v>0.7</v>
      </c>
      <c r="P8209">
        <f xml:space="preserve"> IF(Stock_Info[[#This Row],[Close Price]] &gt; Stock_Info[[#This Row],[Open Price]], 1, 0)</f>
        <v>1</v>
      </c>
      <c r="Q8209" t="str">
        <f>IF(AND(Stock_Info[[#This Row],[% Deli. Qty to Traded Qty]]&gt;80,Stock_Info[[#This Row],[No. of Trades]]&lt;3000),"Unusual Day","")</f>
        <v/>
      </c>
      <c r="R8209" t="str">
        <f>IF(AND(Stock_Info[[#This Row],[Spread High-Low]] &lt; 10, Stock_Info[[#This Row],[% Deli. Qty to Traded Qty]] &gt; 90), "Good Day", "")</f>
        <v/>
      </c>
    </row>
    <row r="8210" spans="1:18">
      <c r="A8210" t="s">
        <v>72</v>
      </c>
      <c r="B8210" s="1">
        <v>45602</v>
      </c>
      <c r="C8210" s="1" t="str">
        <f>"WEEK" &amp;" " &amp;  INT((DAY(Stock_Info[[#This Row],[Date]])+WEEKDAY(DATE(YEAR(Stock_Info[[#This Row],[Date]]),MONTH(Stock_Info[[#This Row],[Date]]),1))-1)/7)+1</f>
        <v>WEEK 2</v>
      </c>
      <c r="D8210" s="12">
        <v>441</v>
      </c>
      <c r="E8210" s="12">
        <v>446.9</v>
      </c>
      <c r="F8210" s="12">
        <v>435.1</v>
      </c>
      <c r="G8210" s="12">
        <v>439.45</v>
      </c>
      <c r="H8210" s="12">
        <v>438.33755686604889</v>
      </c>
      <c r="I8210">
        <v>29675</v>
      </c>
      <c r="J8210">
        <v>2356</v>
      </c>
      <c r="K8210" s="12">
        <v>13007667</v>
      </c>
      <c r="L8210">
        <v>24330</v>
      </c>
      <c r="M8210">
        <v>81.99</v>
      </c>
      <c r="N8210">
        <v>11.8</v>
      </c>
      <c r="O8210">
        <v>-1.55</v>
      </c>
      <c r="P8210">
        <f xml:space="preserve"> IF(Stock_Info[[#This Row],[Close Price]] &gt; Stock_Info[[#This Row],[Open Price]], 1, 0)</f>
        <v>0</v>
      </c>
      <c r="Q8210" t="str">
        <f>IF(AND(Stock_Info[[#This Row],[% Deli. Qty to Traded Qty]]&gt;80,Stock_Info[[#This Row],[No. of Trades]]&lt;3000),"Unusual Day","")</f>
        <v>Unusual Day</v>
      </c>
      <c r="R8210" t="str">
        <f>IF(AND(Stock_Info[[#This Row],[Spread High-Low]] &lt; 10, Stock_Info[[#This Row],[% Deli. Qty to Traded Qty]] &gt; 90), "Good Day", "")</f>
        <v/>
      </c>
    </row>
    <row r="8211" spans="1:18">
      <c r="A8211" t="s">
        <v>72</v>
      </c>
      <c r="B8211" s="1">
        <v>45601</v>
      </c>
      <c r="C8211" s="1" t="str">
        <f>"WEEK" &amp;" " &amp;  INT((DAY(Stock_Info[[#This Row],[Date]])+WEEKDAY(DATE(YEAR(Stock_Info[[#This Row],[Date]]),MONTH(Stock_Info[[#This Row],[Date]]),1))-1)/7)+1</f>
        <v>WEEK 2</v>
      </c>
      <c r="D8211" s="12">
        <v>441.3</v>
      </c>
      <c r="E8211" s="12">
        <v>445.35</v>
      </c>
      <c r="F8211" s="12">
        <v>439</v>
      </c>
      <c r="G8211" s="12">
        <v>443.3</v>
      </c>
      <c r="H8211" s="12">
        <v>442.01735874744725</v>
      </c>
      <c r="I8211">
        <v>2938</v>
      </c>
      <c r="J8211">
        <v>196</v>
      </c>
      <c r="K8211" s="12">
        <v>1298647</v>
      </c>
      <c r="L8211">
        <v>2106</v>
      </c>
      <c r="M8211">
        <v>71.680000000000007</v>
      </c>
      <c r="N8211">
        <v>6.35</v>
      </c>
      <c r="O8211">
        <v>2</v>
      </c>
      <c r="P8211">
        <f xml:space="preserve"> IF(Stock_Info[[#This Row],[Close Price]] &gt; Stock_Info[[#This Row],[Open Price]], 1, 0)</f>
        <v>1</v>
      </c>
      <c r="Q8211" t="str">
        <f>IF(AND(Stock_Info[[#This Row],[% Deli. Qty to Traded Qty]]&gt;80,Stock_Info[[#This Row],[No. of Trades]]&lt;3000),"Unusual Day","")</f>
        <v/>
      </c>
      <c r="R8211" t="str">
        <f>IF(AND(Stock_Info[[#This Row],[Spread High-Low]] &lt; 10, Stock_Info[[#This Row],[% Deli. Qty to Traded Qty]] &gt; 90), "Good Day", "")</f>
        <v/>
      </c>
    </row>
    <row r="8212" spans="1:18">
      <c r="A8212" t="s">
        <v>72</v>
      </c>
      <c r="B8212" s="1">
        <v>45600</v>
      </c>
      <c r="C8212" s="1" t="str">
        <f>"WEEK" &amp;" " &amp;  INT((DAY(Stock_Info[[#This Row],[Date]])+WEEKDAY(DATE(YEAR(Stock_Info[[#This Row],[Date]]),MONTH(Stock_Info[[#This Row],[Date]]),1))-1)/7)+1</f>
        <v>WEEK 2</v>
      </c>
      <c r="D8212" s="12">
        <v>451.9</v>
      </c>
      <c r="E8212" s="12">
        <v>451.9</v>
      </c>
      <c r="F8212" s="12">
        <v>441.25</v>
      </c>
      <c r="G8212" s="12">
        <v>442.65</v>
      </c>
      <c r="H8212" s="12">
        <v>443.41146001942377</v>
      </c>
      <c r="I8212">
        <v>3089</v>
      </c>
      <c r="J8212">
        <v>324</v>
      </c>
      <c r="K8212" s="12">
        <v>1369698</v>
      </c>
      <c r="L8212">
        <v>1531</v>
      </c>
      <c r="M8212">
        <v>49.56</v>
      </c>
      <c r="N8212">
        <v>10.65</v>
      </c>
      <c r="O8212">
        <v>-9.25</v>
      </c>
      <c r="P8212">
        <f xml:space="preserve"> IF(Stock_Info[[#This Row],[Close Price]] &gt; Stock_Info[[#This Row],[Open Price]], 1, 0)</f>
        <v>0</v>
      </c>
      <c r="Q8212" t="str">
        <f>IF(AND(Stock_Info[[#This Row],[% Deli. Qty to Traded Qty]]&gt;80,Stock_Info[[#This Row],[No. of Trades]]&lt;3000),"Unusual Day","")</f>
        <v/>
      </c>
      <c r="R8212" t="str">
        <f>IF(AND(Stock_Info[[#This Row],[Spread High-Low]] &lt; 10, Stock_Info[[#This Row],[% Deli. Qty to Traded Qty]] &gt; 90), "Good Day", "")</f>
        <v/>
      </c>
    </row>
    <row r="8213" spans="1:18">
      <c r="A8213" t="s">
        <v>72</v>
      </c>
      <c r="B8213" s="1">
        <v>45597</v>
      </c>
      <c r="C8213" s="1" t="str">
        <f>"WEEK" &amp;" " &amp;  INT((DAY(Stock_Info[[#This Row],[Date]])+WEEKDAY(DATE(YEAR(Stock_Info[[#This Row],[Date]]),MONTH(Stock_Info[[#This Row],[Date]]),1))-1)/7)+1</f>
        <v>WEEK 1</v>
      </c>
      <c r="D8213" s="12">
        <v>458.95</v>
      </c>
      <c r="E8213" s="12">
        <v>458.95</v>
      </c>
      <c r="F8213" s="12">
        <v>448.15</v>
      </c>
      <c r="G8213" s="12">
        <v>449.75</v>
      </c>
      <c r="H8213" s="12">
        <v>450.89670329670332</v>
      </c>
      <c r="I8213">
        <v>1365</v>
      </c>
      <c r="J8213">
        <v>300</v>
      </c>
      <c r="K8213" s="12">
        <v>615474</v>
      </c>
      <c r="L8213">
        <v>735</v>
      </c>
      <c r="M8213">
        <v>53.85</v>
      </c>
      <c r="N8213">
        <v>10.8</v>
      </c>
      <c r="O8213">
        <v>-9.1999999999999993</v>
      </c>
      <c r="P8213">
        <f xml:space="preserve"> IF(Stock_Info[[#This Row],[Close Price]] &gt; Stock_Info[[#This Row],[Open Price]], 1, 0)</f>
        <v>0</v>
      </c>
      <c r="Q8213" t="str">
        <f>IF(AND(Stock_Info[[#This Row],[% Deli. Qty to Traded Qty]]&gt;80,Stock_Info[[#This Row],[No. of Trades]]&lt;3000),"Unusual Day","")</f>
        <v/>
      </c>
      <c r="R8213" t="str">
        <f>IF(AND(Stock_Info[[#This Row],[Spread High-Low]] &lt; 10, Stock_Info[[#This Row],[% Deli. Qty to Traded Qty]] &gt; 90), "Good Day", "")</f>
        <v/>
      </c>
    </row>
    <row r="8214" spans="1:18">
      <c r="A8214" t="s">
        <v>72</v>
      </c>
      <c r="B8214" s="1">
        <v>45596</v>
      </c>
      <c r="C8214" s="1" t="str">
        <f>"WEEK" &amp;" " &amp;  INT((DAY(Stock_Info[[#This Row],[Date]])+WEEKDAY(DATE(YEAR(Stock_Info[[#This Row],[Date]]),MONTH(Stock_Info[[#This Row],[Date]]),1))-1)/7)+1</f>
        <v>WEEK 5</v>
      </c>
      <c r="D8214" s="12">
        <v>438.25</v>
      </c>
      <c r="E8214" s="12">
        <v>456.75</v>
      </c>
      <c r="F8214" s="12">
        <v>438.25</v>
      </c>
      <c r="G8214" s="12">
        <v>449.9</v>
      </c>
      <c r="H8214" s="12">
        <v>451.43580023075657</v>
      </c>
      <c r="I8214">
        <v>24268</v>
      </c>
      <c r="J8214">
        <v>1171</v>
      </c>
      <c r="K8214" s="12">
        <v>10955444</v>
      </c>
      <c r="L8214">
        <v>9836</v>
      </c>
      <c r="M8214">
        <v>40.53</v>
      </c>
      <c r="N8214">
        <v>18.5</v>
      </c>
      <c r="O8214">
        <v>11.65</v>
      </c>
      <c r="P8214">
        <f xml:space="preserve"> IF(Stock_Info[[#This Row],[Close Price]] &gt; Stock_Info[[#This Row],[Open Price]], 1, 0)</f>
        <v>1</v>
      </c>
      <c r="Q8214" t="str">
        <f>IF(AND(Stock_Info[[#This Row],[% Deli. Qty to Traded Qty]]&gt;80,Stock_Info[[#This Row],[No. of Trades]]&lt;3000),"Unusual Day","")</f>
        <v/>
      </c>
      <c r="R8214" t="str">
        <f>IF(AND(Stock_Info[[#This Row],[Spread High-Low]] &lt; 10, Stock_Info[[#This Row],[% Deli. Qty to Traded Qty]] &gt; 90), "Good Day", "")</f>
        <v/>
      </c>
    </row>
    <row r="8215" spans="1:18">
      <c r="A8215" t="s">
        <v>72</v>
      </c>
      <c r="B8215" s="1">
        <v>45595</v>
      </c>
      <c r="C8215" s="1" t="str">
        <f>"WEEK" &amp;" " &amp;  INT((DAY(Stock_Info[[#This Row],[Date]])+WEEKDAY(DATE(YEAR(Stock_Info[[#This Row],[Date]]),MONTH(Stock_Info[[#This Row],[Date]]),1))-1)/7)+1</f>
        <v>WEEK 5</v>
      </c>
      <c r="D8215" s="12">
        <v>452.55</v>
      </c>
      <c r="E8215" s="12">
        <v>452.55</v>
      </c>
      <c r="F8215" s="12">
        <v>443.25</v>
      </c>
      <c r="G8215" s="12">
        <v>443.95</v>
      </c>
      <c r="H8215" s="12">
        <v>445.78415643018297</v>
      </c>
      <c r="I8215">
        <v>3989</v>
      </c>
      <c r="J8215">
        <v>329</v>
      </c>
      <c r="K8215" s="12">
        <v>1778233</v>
      </c>
      <c r="L8215">
        <v>2138</v>
      </c>
      <c r="M8215">
        <v>53.6</v>
      </c>
      <c r="N8215">
        <v>9.3000000000000007</v>
      </c>
      <c r="O8215">
        <v>-8.6</v>
      </c>
      <c r="P8215">
        <f xml:space="preserve"> IF(Stock_Info[[#This Row],[Close Price]] &gt; Stock_Info[[#This Row],[Open Price]], 1, 0)</f>
        <v>0</v>
      </c>
      <c r="Q8215" t="str">
        <f>IF(AND(Stock_Info[[#This Row],[% Deli. Qty to Traded Qty]]&gt;80,Stock_Info[[#This Row],[No. of Trades]]&lt;3000),"Unusual Day","")</f>
        <v/>
      </c>
      <c r="R8215" t="str">
        <f>IF(AND(Stock_Info[[#This Row],[Spread High-Low]] &lt; 10, Stock_Info[[#This Row],[% Deli. Qty to Traded Qty]] &gt; 90), "Good Day", "")</f>
        <v/>
      </c>
    </row>
    <row r="8216" spans="1:18">
      <c r="A8216" t="s">
        <v>72</v>
      </c>
      <c r="B8216" s="1">
        <v>45594</v>
      </c>
      <c r="C8216" s="1" t="str">
        <f>"WEEK" &amp;" " &amp;  INT((DAY(Stock_Info[[#This Row],[Date]])+WEEKDAY(DATE(YEAR(Stock_Info[[#This Row],[Date]]),MONTH(Stock_Info[[#This Row],[Date]]),1))-1)/7)+1</f>
        <v>WEEK 5</v>
      </c>
      <c r="D8216" s="12">
        <v>440</v>
      </c>
      <c r="E8216" s="12">
        <v>452.1</v>
      </c>
      <c r="F8216" s="12">
        <v>440</v>
      </c>
      <c r="G8216" s="12">
        <v>443.8</v>
      </c>
      <c r="H8216" s="12">
        <v>443.74341160934716</v>
      </c>
      <c r="I8216">
        <v>17417</v>
      </c>
      <c r="J8216">
        <v>895</v>
      </c>
      <c r="K8216" s="12">
        <v>7728679</v>
      </c>
      <c r="L8216">
        <v>7516</v>
      </c>
      <c r="M8216">
        <v>43.15</v>
      </c>
      <c r="N8216">
        <v>12.1</v>
      </c>
      <c r="O8216">
        <v>3.8</v>
      </c>
      <c r="P8216">
        <f xml:space="preserve"> IF(Stock_Info[[#This Row],[Close Price]] &gt; Stock_Info[[#This Row],[Open Price]], 1, 0)</f>
        <v>1</v>
      </c>
      <c r="Q8216" t="str">
        <f>IF(AND(Stock_Info[[#This Row],[% Deli. Qty to Traded Qty]]&gt;80,Stock_Info[[#This Row],[No. of Trades]]&lt;3000),"Unusual Day","")</f>
        <v/>
      </c>
      <c r="R8216" t="str">
        <f>IF(AND(Stock_Info[[#This Row],[Spread High-Low]] &lt; 10, Stock_Info[[#This Row],[% Deli. Qty to Traded Qty]] &gt; 90), "Good Day", "")</f>
        <v/>
      </c>
    </row>
    <row r="8217" spans="1:18">
      <c r="A8217" t="s">
        <v>72</v>
      </c>
      <c r="B8217" s="1">
        <v>45593</v>
      </c>
      <c r="C8217" s="1" t="str">
        <f>"WEEK" &amp;" " &amp;  INT((DAY(Stock_Info[[#This Row],[Date]])+WEEKDAY(DATE(YEAR(Stock_Info[[#This Row],[Date]]),MONTH(Stock_Info[[#This Row],[Date]]),1))-1)/7)+1</f>
        <v>WEEK 5</v>
      </c>
      <c r="D8217" s="12">
        <v>425</v>
      </c>
      <c r="E8217" s="12">
        <v>438.65</v>
      </c>
      <c r="F8217" s="12">
        <v>424.1</v>
      </c>
      <c r="G8217" s="12">
        <v>432.1</v>
      </c>
      <c r="H8217" s="12">
        <v>429.990114214416</v>
      </c>
      <c r="I8217">
        <v>10419</v>
      </c>
      <c r="J8217">
        <v>1218</v>
      </c>
      <c r="K8217" s="12">
        <v>4480067</v>
      </c>
      <c r="L8217">
        <v>4365</v>
      </c>
      <c r="M8217">
        <v>41.89</v>
      </c>
      <c r="N8217">
        <v>14.55</v>
      </c>
      <c r="O8217">
        <v>7.1</v>
      </c>
      <c r="P8217">
        <f xml:space="preserve"> IF(Stock_Info[[#This Row],[Close Price]] &gt; Stock_Info[[#This Row],[Open Price]], 1, 0)</f>
        <v>1</v>
      </c>
      <c r="Q8217" t="str">
        <f>IF(AND(Stock_Info[[#This Row],[% Deli. Qty to Traded Qty]]&gt;80,Stock_Info[[#This Row],[No. of Trades]]&lt;3000),"Unusual Day","")</f>
        <v/>
      </c>
      <c r="R8217" t="str">
        <f>IF(AND(Stock_Info[[#This Row],[Spread High-Low]] &lt; 10, Stock_Info[[#This Row],[% Deli. Qty to Traded Qty]] &gt; 90), "Good Day", "")</f>
        <v/>
      </c>
    </row>
    <row r="8218" spans="1:18">
      <c r="A8218" t="s">
        <v>72</v>
      </c>
      <c r="B8218" s="1">
        <v>45590</v>
      </c>
      <c r="C8218" s="1" t="str">
        <f>"WEEK" &amp;" " &amp;  INT((DAY(Stock_Info[[#This Row],[Date]])+WEEKDAY(DATE(YEAR(Stock_Info[[#This Row],[Date]]),MONTH(Stock_Info[[#This Row],[Date]]),1))-1)/7)+1</f>
        <v>WEEK 4</v>
      </c>
      <c r="D8218" s="12">
        <v>429</v>
      </c>
      <c r="E8218" s="12">
        <v>433.65</v>
      </c>
      <c r="F8218" s="12">
        <v>418.5</v>
      </c>
      <c r="G8218" s="12">
        <v>424.9</v>
      </c>
      <c r="H8218" s="12">
        <v>422.11866214859435</v>
      </c>
      <c r="I8218">
        <v>15936</v>
      </c>
      <c r="J8218">
        <v>2634</v>
      </c>
      <c r="K8218" s="12">
        <v>6726883</v>
      </c>
      <c r="L8218">
        <v>11175</v>
      </c>
      <c r="M8218">
        <v>70.12</v>
      </c>
      <c r="N8218">
        <v>15.15</v>
      </c>
      <c r="O8218">
        <v>-4.0999999999999996</v>
      </c>
      <c r="P8218">
        <f xml:space="preserve"> IF(Stock_Info[[#This Row],[Close Price]] &gt; Stock_Info[[#This Row],[Open Price]], 1, 0)</f>
        <v>0</v>
      </c>
      <c r="Q8218" t="str">
        <f>IF(AND(Stock_Info[[#This Row],[% Deli. Qty to Traded Qty]]&gt;80,Stock_Info[[#This Row],[No. of Trades]]&lt;3000),"Unusual Day","")</f>
        <v/>
      </c>
      <c r="R8218" t="str">
        <f>IF(AND(Stock_Info[[#This Row],[Spread High-Low]] &lt; 10, Stock_Info[[#This Row],[% Deli. Qty to Traded Qty]] &gt; 90), "Good Day", "")</f>
        <v/>
      </c>
    </row>
    <row r="8219" spans="1:18">
      <c r="A8219" t="s">
        <v>72</v>
      </c>
      <c r="B8219" s="1">
        <v>45589</v>
      </c>
      <c r="C8219" s="1" t="str">
        <f>"WEEK" &amp;" " &amp;  INT((DAY(Stock_Info[[#This Row],[Date]])+WEEKDAY(DATE(YEAR(Stock_Info[[#This Row],[Date]]),MONTH(Stock_Info[[#This Row],[Date]]),1))-1)/7)+1</f>
        <v>WEEK 4</v>
      </c>
      <c r="D8219" s="12">
        <v>430.95</v>
      </c>
      <c r="E8219" s="12">
        <v>434.95</v>
      </c>
      <c r="F8219" s="12">
        <v>427.5</v>
      </c>
      <c r="G8219" s="12">
        <v>428.25</v>
      </c>
      <c r="H8219" s="12">
        <v>429.95159827703469</v>
      </c>
      <c r="I8219">
        <v>8822</v>
      </c>
      <c r="J8219">
        <v>1293</v>
      </c>
      <c r="K8219" s="12">
        <v>3793033</v>
      </c>
      <c r="L8219">
        <v>6620</v>
      </c>
      <c r="M8219">
        <v>75.040000000000006</v>
      </c>
      <c r="N8219">
        <v>7.45</v>
      </c>
      <c r="O8219">
        <v>-2.7</v>
      </c>
      <c r="P8219">
        <f xml:space="preserve"> IF(Stock_Info[[#This Row],[Close Price]] &gt; Stock_Info[[#This Row],[Open Price]], 1, 0)</f>
        <v>0</v>
      </c>
      <c r="Q8219" t="str">
        <f>IF(AND(Stock_Info[[#This Row],[% Deli. Qty to Traded Qty]]&gt;80,Stock_Info[[#This Row],[No. of Trades]]&lt;3000),"Unusual Day","")</f>
        <v/>
      </c>
      <c r="R8219" t="str">
        <f>IF(AND(Stock_Info[[#This Row],[Spread High-Low]] &lt; 10, Stock_Info[[#This Row],[% Deli. Qty to Traded Qty]] &gt; 90), "Good Day", "")</f>
        <v/>
      </c>
    </row>
    <row r="8220" spans="1:18">
      <c r="A8220" t="s">
        <v>72</v>
      </c>
      <c r="B8220" s="1">
        <v>45588</v>
      </c>
      <c r="C8220" s="1" t="str">
        <f>"WEEK" &amp;" " &amp;  INT((DAY(Stock_Info[[#This Row],[Date]])+WEEKDAY(DATE(YEAR(Stock_Info[[#This Row],[Date]]),MONTH(Stock_Info[[#This Row],[Date]]),1))-1)/7)+1</f>
        <v>WEEK 4</v>
      </c>
      <c r="D8220" s="12">
        <v>425.05</v>
      </c>
      <c r="E8220" s="12">
        <v>435.6</v>
      </c>
      <c r="F8220" s="12">
        <v>425.05</v>
      </c>
      <c r="G8220" s="12">
        <v>429.55</v>
      </c>
      <c r="H8220" s="12">
        <v>430.60878621473205</v>
      </c>
      <c r="I8220">
        <v>10562</v>
      </c>
      <c r="J8220">
        <v>1773</v>
      </c>
      <c r="K8220" s="12">
        <v>4548090</v>
      </c>
      <c r="L8220">
        <v>7217</v>
      </c>
      <c r="M8220">
        <v>68.33</v>
      </c>
      <c r="N8220">
        <v>10.55</v>
      </c>
      <c r="O8220">
        <v>4.5</v>
      </c>
      <c r="P8220">
        <f xml:space="preserve"> IF(Stock_Info[[#This Row],[Close Price]] &gt; Stock_Info[[#This Row],[Open Price]], 1, 0)</f>
        <v>1</v>
      </c>
      <c r="Q8220" t="str">
        <f>IF(AND(Stock_Info[[#This Row],[% Deli. Qty to Traded Qty]]&gt;80,Stock_Info[[#This Row],[No. of Trades]]&lt;3000),"Unusual Day","")</f>
        <v/>
      </c>
      <c r="R8220" t="str">
        <f>IF(AND(Stock_Info[[#This Row],[Spread High-Low]] &lt; 10, Stock_Info[[#This Row],[% Deli. Qty to Traded Qty]] &gt; 90), "Good Day", "")</f>
        <v/>
      </c>
    </row>
    <row r="8221" spans="1:18">
      <c r="A8221" t="s">
        <v>72</v>
      </c>
      <c r="B8221" s="1">
        <v>45587</v>
      </c>
      <c r="C8221" s="1" t="str">
        <f>"WEEK" &amp;" " &amp;  INT((DAY(Stock_Info[[#This Row],[Date]])+WEEKDAY(DATE(YEAR(Stock_Info[[#This Row],[Date]]),MONTH(Stock_Info[[#This Row],[Date]]),1))-1)/7)+1</f>
        <v>WEEK 4</v>
      </c>
      <c r="D8221" s="12">
        <v>441</v>
      </c>
      <c r="E8221" s="12">
        <v>441</v>
      </c>
      <c r="F8221" s="12">
        <v>431.05</v>
      </c>
      <c r="G8221" s="12">
        <v>431.95</v>
      </c>
      <c r="H8221" s="12">
        <v>435.58463541666669</v>
      </c>
      <c r="I8221">
        <v>4608</v>
      </c>
      <c r="J8221">
        <v>430</v>
      </c>
      <c r="K8221" s="12">
        <v>2007174</v>
      </c>
      <c r="L8221">
        <v>3143</v>
      </c>
      <c r="M8221">
        <v>68.209999999999994</v>
      </c>
      <c r="N8221">
        <v>9.9499999999999993</v>
      </c>
      <c r="O8221">
        <v>-9.0500000000000007</v>
      </c>
      <c r="P8221">
        <f xml:space="preserve"> IF(Stock_Info[[#This Row],[Close Price]] &gt; Stock_Info[[#This Row],[Open Price]], 1, 0)</f>
        <v>0</v>
      </c>
      <c r="Q8221" t="str">
        <f>IF(AND(Stock_Info[[#This Row],[% Deli. Qty to Traded Qty]]&gt;80,Stock_Info[[#This Row],[No. of Trades]]&lt;3000),"Unusual Day","")</f>
        <v/>
      </c>
      <c r="R8221" t="str">
        <f>IF(AND(Stock_Info[[#This Row],[Spread High-Low]] &lt; 10, Stock_Info[[#This Row],[% Deli. Qty to Traded Qty]] &gt; 90), "Good Day", "")</f>
        <v/>
      </c>
    </row>
    <row r="8222" spans="1:18">
      <c r="A8222" t="s">
        <v>72</v>
      </c>
      <c r="B8222" s="1">
        <v>45586</v>
      </c>
      <c r="C8222" s="1" t="str">
        <f>"WEEK" &amp;" " &amp;  INT((DAY(Stock_Info[[#This Row],[Date]])+WEEKDAY(DATE(YEAR(Stock_Info[[#This Row],[Date]]),MONTH(Stock_Info[[#This Row],[Date]]),1))-1)/7)+1</f>
        <v>WEEK 4</v>
      </c>
      <c r="D8222" s="12">
        <v>446</v>
      </c>
      <c r="E8222" s="12">
        <v>446</v>
      </c>
      <c r="F8222" s="12">
        <v>436.05</v>
      </c>
      <c r="G8222" s="12">
        <v>437.3</v>
      </c>
      <c r="H8222" s="12">
        <v>439.35245901639342</v>
      </c>
      <c r="I8222">
        <v>4026</v>
      </c>
      <c r="J8222">
        <v>462</v>
      </c>
      <c r="K8222" s="12">
        <v>1768833</v>
      </c>
      <c r="L8222">
        <v>2330</v>
      </c>
      <c r="M8222">
        <v>57.87</v>
      </c>
      <c r="N8222">
        <v>9.9499999999999993</v>
      </c>
      <c r="O8222">
        <v>-8.6999999999999993</v>
      </c>
      <c r="P8222">
        <f xml:space="preserve"> IF(Stock_Info[[#This Row],[Close Price]] &gt; Stock_Info[[#This Row],[Open Price]], 1, 0)</f>
        <v>0</v>
      </c>
      <c r="Q8222" t="str">
        <f>IF(AND(Stock_Info[[#This Row],[% Deli. Qty to Traded Qty]]&gt;80,Stock_Info[[#This Row],[No. of Trades]]&lt;3000),"Unusual Day","")</f>
        <v/>
      </c>
      <c r="R8222" t="str">
        <f>IF(AND(Stock_Info[[#This Row],[Spread High-Low]] &lt; 10, Stock_Info[[#This Row],[% Deli. Qty to Traded Qty]] &gt; 90), "Good Day", "")</f>
        <v/>
      </c>
    </row>
    <row r="8223" spans="1:18">
      <c r="A8223" t="s">
        <v>72</v>
      </c>
      <c r="B8223" s="1">
        <v>45583</v>
      </c>
      <c r="C8223" s="1" t="str">
        <f>"WEEK" &amp;" " &amp;  INT((DAY(Stock_Info[[#This Row],[Date]])+WEEKDAY(DATE(YEAR(Stock_Info[[#This Row],[Date]]),MONTH(Stock_Info[[#This Row],[Date]]),1))-1)/7)+1</f>
        <v>WEEK 3</v>
      </c>
      <c r="D8223" s="12">
        <v>446.95</v>
      </c>
      <c r="E8223" s="12">
        <v>446.95</v>
      </c>
      <c r="F8223" s="12">
        <v>438.45</v>
      </c>
      <c r="G8223" s="12">
        <v>441.8</v>
      </c>
      <c r="H8223" s="12">
        <v>441.56429330499469</v>
      </c>
      <c r="I8223">
        <v>11292</v>
      </c>
      <c r="J8223">
        <v>1049</v>
      </c>
      <c r="K8223" s="12">
        <v>4986144</v>
      </c>
      <c r="L8223">
        <v>7560</v>
      </c>
      <c r="M8223">
        <v>66.95</v>
      </c>
      <c r="N8223">
        <v>8.5</v>
      </c>
      <c r="O8223">
        <v>-5.15</v>
      </c>
      <c r="P8223">
        <f xml:space="preserve"> IF(Stock_Info[[#This Row],[Close Price]] &gt; Stock_Info[[#This Row],[Open Price]], 1, 0)</f>
        <v>0</v>
      </c>
      <c r="Q8223" t="str">
        <f>IF(AND(Stock_Info[[#This Row],[% Deli. Qty to Traded Qty]]&gt;80,Stock_Info[[#This Row],[No. of Trades]]&lt;3000),"Unusual Day","")</f>
        <v/>
      </c>
      <c r="R8223" t="str">
        <f>IF(AND(Stock_Info[[#This Row],[Spread High-Low]] &lt; 10, Stock_Info[[#This Row],[% Deli. Qty to Traded Qty]] &gt; 90), "Good Day", "")</f>
        <v/>
      </c>
    </row>
    <row r="8224" spans="1:18">
      <c r="A8224" t="s">
        <v>72</v>
      </c>
      <c r="B8224" s="1">
        <v>45582</v>
      </c>
      <c r="C8224" s="1" t="str">
        <f>"WEEK" &amp;" " &amp;  INT((DAY(Stock_Info[[#This Row],[Date]])+WEEKDAY(DATE(YEAR(Stock_Info[[#This Row],[Date]]),MONTH(Stock_Info[[#This Row],[Date]]),1))-1)/7)+1</f>
        <v>WEEK 3</v>
      </c>
      <c r="D8224" s="12">
        <v>450.45</v>
      </c>
      <c r="E8224" s="12">
        <v>450.45</v>
      </c>
      <c r="F8224" s="12">
        <v>440</v>
      </c>
      <c r="G8224" s="12">
        <v>441.75</v>
      </c>
      <c r="H8224" s="12">
        <v>442.15842880523729</v>
      </c>
      <c r="I8224">
        <v>9165</v>
      </c>
      <c r="J8224">
        <v>1315</v>
      </c>
      <c r="K8224" s="12">
        <v>4052382</v>
      </c>
      <c r="L8224">
        <v>5861</v>
      </c>
      <c r="M8224">
        <v>63.95</v>
      </c>
      <c r="N8224">
        <v>10.45</v>
      </c>
      <c r="O8224">
        <v>-8.6999999999999993</v>
      </c>
      <c r="P8224">
        <f xml:space="preserve"> IF(Stock_Info[[#This Row],[Close Price]] &gt; Stock_Info[[#This Row],[Open Price]], 1, 0)</f>
        <v>0</v>
      </c>
      <c r="Q8224" t="str">
        <f>IF(AND(Stock_Info[[#This Row],[% Deli. Qty to Traded Qty]]&gt;80,Stock_Info[[#This Row],[No. of Trades]]&lt;3000),"Unusual Day","")</f>
        <v/>
      </c>
      <c r="R8224" t="str">
        <f>IF(AND(Stock_Info[[#This Row],[Spread High-Low]] &lt; 10, Stock_Info[[#This Row],[% Deli. Qty to Traded Qty]] &gt; 90), "Good Day", "")</f>
        <v/>
      </c>
    </row>
    <row r="8225" spans="1:18">
      <c r="A8225" t="s">
        <v>72</v>
      </c>
      <c r="B8225" s="1">
        <v>45581</v>
      </c>
      <c r="C8225" s="1" t="str">
        <f>"WEEK" &amp;" " &amp;  INT((DAY(Stock_Info[[#This Row],[Date]])+WEEKDAY(DATE(YEAR(Stock_Info[[#This Row],[Date]]),MONTH(Stock_Info[[#This Row],[Date]]),1))-1)/7)+1</f>
        <v>WEEK 3</v>
      </c>
      <c r="D8225" s="12">
        <v>449</v>
      </c>
      <c r="E8225" s="12">
        <v>451.4</v>
      </c>
      <c r="F8225" s="12">
        <v>438.65</v>
      </c>
      <c r="G8225" s="12">
        <v>442.5</v>
      </c>
      <c r="H8225" s="12">
        <v>444.32225188061147</v>
      </c>
      <c r="I8225">
        <v>4121</v>
      </c>
      <c r="J8225">
        <v>728</v>
      </c>
      <c r="K8225" s="12">
        <v>1831052</v>
      </c>
      <c r="L8225">
        <v>2890</v>
      </c>
      <c r="M8225">
        <v>70.13</v>
      </c>
      <c r="N8225">
        <v>12.75</v>
      </c>
      <c r="O8225">
        <v>-6.5</v>
      </c>
      <c r="P8225">
        <f xml:space="preserve"> IF(Stock_Info[[#This Row],[Close Price]] &gt; Stock_Info[[#This Row],[Open Price]], 1, 0)</f>
        <v>0</v>
      </c>
      <c r="Q8225" t="str">
        <f>IF(AND(Stock_Info[[#This Row],[% Deli. Qty to Traded Qty]]&gt;80,Stock_Info[[#This Row],[No. of Trades]]&lt;3000),"Unusual Day","")</f>
        <v/>
      </c>
      <c r="R8225" t="str">
        <f>IF(AND(Stock_Info[[#This Row],[Spread High-Low]] &lt; 10, Stock_Info[[#This Row],[% Deli. Qty to Traded Qty]] &gt; 90), "Good Day", "")</f>
        <v/>
      </c>
    </row>
    <row r="8226" spans="1:18">
      <c r="A8226" t="s">
        <v>72</v>
      </c>
      <c r="B8226" s="1">
        <v>45580</v>
      </c>
      <c r="C8226" s="1" t="str">
        <f>"WEEK" &amp;" " &amp;  INT((DAY(Stock_Info[[#This Row],[Date]])+WEEKDAY(DATE(YEAR(Stock_Info[[#This Row],[Date]]),MONTH(Stock_Info[[#This Row],[Date]]),1))-1)/7)+1</f>
        <v>WEEK 3</v>
      </c>
      <c r="D8226" s="12">
        <v>452.3</v>
      </c>
      <c r="E8226" s="12">
        <v>453.85</v>
      </c>
      <c r="F8226" s="12">
        <v>447.1</v>
      </c>
      <c r="G8226" s="12">
        <v>448.15</v>
      </c>
      <c r="H8226" s="12">
        <v>450.20268756998883</v>
      </c>
      <c r="I8226">
        <v>1786</v>
      </c>
      <c r="J8226">
        <v>200</v>
      </c>
      <c r="K8226" s="12">
        <v>804062</v>
      </c>
      <c r="L8226">
        <v>1441</v>
      </c>
      <c r="M8226">
        <v>80.680000000000007</v>
      </c>
      <c r="N8226">
        <v>6.75</v>
      </c>
      <c r="O8226">
        <v>-4.1500000000000004</v>
      </c>
      <c r="P8226">
        <f xml:space="preserve"> IF(Stock_Info[[#This Row],[Close Price]] &gt; Stock_Info[[#This Row],[Open Price]], 1, 0)</f>
        <v>0</v>
      </c>
      <c r="Q8226" t="str">
        <f>IF(AND(Stock_Info[[#This Row],[% Deli. Qty to Traded Qty]]&gt;80,Stock_Info[[#This Row],[No. of Trades]]&lt;3000),"Unusual Day","")</f>
        <v>Unusual Day</v>
      </c>
      <c r="R8226" t="str">
        <f>IF(AND(Stock_Info[[#This Row],[Spread High-Low]] &lt; 10, Stock_Info[[#This Row],[% Deli. Qty to Traded Qty]] &gt; 90), "Good Day", "")</f>
        <v/>
      </c>
    </row>
    <row r="8227" spans="1:18">
      <c r="A8227" t="s">
        <v>72</v>
      </c>
      <c r="B8227" s="1">
        <v>45579</v>
      </c>
      <c r="C8227" s="1" t="str">
        <f>"WEEK" &amp;" " &amp;  INT((DAY(Stock_Info[[#This Row],[Date]])+WEEKDAY(DATE(YEAR(Stock_Info[[#This Row],[Date]]),MONTH(Stock_Info[[#This Row],[Date]]),1))-1)/7)+1</f>
        <v>WEEK 3</v>
      </c>
      <c r="D8227" s="12">
        <v>452.4</v>
      </c>
      <c r="E8227" s="12">
        <v>454.9</v>
      </c>
      <c r="F8227" s="12">
        <v>449.9</v>
      </c>
      <c r="G8227" s="12">
        <v>452.25</v>
      </c>
      <c r="H8227" s="12">
        <v>451.18661302121433</v>
      </c>
      <c r="I8227">
        <v>13670</v>
      </c>
      <c r="J8227">
        <v>834</v>
      </c>
      <c r="K8227" s="12">
        <v>6167721</v>
      </c>
      <c r="L8227">
        <v>10673</v>
      </c>
      <c r="M8227">
        <v>78.08</v>
      </c>
      <c r="N8227">
        <v>5</v>
      </c>
      <c r="O8227">
        <v>-0.15</v>
      </c>
      <c r="P8227">
        <f xml:space="preserve"> IF(Stock_Info[[#This Row],[Close Price]] &gt; Stock_Info[[#This Row],[Open Price]], 1, 0)</f>
        <v>0</v>
      </c>
      <c r="Q8227" t="str">
        <f>IF(AND(Stock_Info[[#This Row],[% Deli. Qty to Traded Qty]]&gt;80,Stock_Info[[#This Row],[No. of Trades]]&lt;3000),"Unusual Day","")</f>
        <v/>
      </c>
      <c r="R8227" t="str">
        <f>IF(AND(Stock_Info[[#This Row],[Spread High-Low]] &lt; 10, Stock_Info[[#This Row],[% Deli. Qty to Traded Qty]] &gt; 90), "Good Day", "")</f>
        <v/>
      </c>
    </row>
    <row r="8228" spans="1:18">
      <c r="A8228" t="s">
        <v>72</v>
      </c>
      <c r="B8228" s="1">
        <v>45576</v>
      </c>
      <c r="C8228" s="1" t="str">
        <f>"WEEK" &amp;" " &amp;  INT((DAY(Stock_Info[[#This Row],[Date]])+WEEKDAY(DATE(YEAR(Stock_Info[[#This Row],[Date]]),MONTH(Stock_Info[[#This Row],[Date]]),1))-1)/7)+1</f>
        <v>WEEK 2</v>
      </c>
      <c r="D8228" s="12">
        <v>454.75</v>
      </c>
      <c r="E8228" s="12">
        <v>454.95</v>
      </c>
      <c r="F8228" s="12">
        <v>450.95</v>
      </c>
      <c r="G8228" s="12">
        <v>452.35</v>
      </c>
      <c r="H8228" s="12">
        <v>452.71729957805906</v>
      </c>
      <c r="I8228">
        <v>1185</v>
      </c>
      <c r="J8228">
        <v>156</v>
      </c>
      <c r="K8228" s="12">
        <v>536470</v>
      </c>
      <c r="L8228">
        <v>634</v>
      </c>
      <c r="M8228">
        <v>53.5</v>
      </c>
      <c r="N8228">
        <v>4</v>
      </c>
      <c r="O8228">
        <v>-2.4</v>
      </c>
      <c r="P8228">
        <f xml:space="preserve"> IF(Stock_Info[[#This Row],[Close Price]] &gt; Stock_Info[[#This Row],[Open Price]], 1, 0)</f>
        <v>0</v>
      </c>
      <c r="Q8228" t="str">
        <f>IF(AND(Stock_Info[[#This Row],[% Deli. Qty to Traded Qty]]&gt;80,Stock_Info[[#This Row],[No. of Trades]]&lt;3000),"Unusual Day","")</f>
        <v/>
      </c>
      <c r="R8228" t="str">
        <f>IF(AND(Stock_Info[[#This Row],[Spread High-Low]] &lt; 10, Stock_Info[[#This Row],[% Deli. Qty to Traded Qty]] &gt; 90), "Good Day", "")</f>
        <v/>
      </c>
    </row>
    <row r="8229" spans="1:18">
      <c r="A8229" t="s">
        <v>72</v>
      </c>
      <c r="B8229" s="1">
        <v>45575</v>
      </c>
      <c r="C8229" s="1" t="str">
        <f>"WEEK" &amp;" " &amp;  INT((DAY(Stock_Info[[#This Row],[Date]])+WEEKDAY(DATE(YEAR(Stock_Info[[#This Row],[Date]]),MONTH(Stock_Info[[#This Row],[Date]]),1))-1)/7)+1</f>
        <v>WEEK 2</v>
      </c>
      <c r="D8229" s="12">
        <v>456.5</v>
      </c>
      <c r="E8229" s="12">
        <v>456.5</v>
      </c>
      <c r="F8229" s="12">
        <v>448.85</v>
      </c>
      <c r="G8229" s="12">
        <v>451.8</v>
      </c>
      <c r="H8229" s="12">
        <v>452.02874153151305</v>
      </c>
      <c r="I8229">
        <v>4871</v>
      </c>
      <c r="J8229">
        <v>572</v>
      </c>
      <c r="K8229" s="12">
        <v>2201832</v>
      </c>
      <c r="L8229">
        <v>3217</v>
      </c>
      <c r="M8229">
        <v>66.040000000000006</v>
      </c>
      <c r="N8229">
        <v>7.65</v>
      </c>
      <c r="O8229">
        <v>-4.7</v>
      </c>
      <c r="P8229">
        <f xml:space="preserve"> IF(Stock_Info[[#This Row],[Close Price]] &gt; Stock_Info[[#This Row],[Open Price]], 1, 0)</f>
        <v>0</v>
      </c>
      <c r="Q8229" t="str">
        <f>IF(AND(Stock_Info[[#This Row],[% Deli. Qty to Traded Qty]]&gt;80,Stock_Info[[#This Row],[No. of Trades]]&lt;3000),"Unusual Day","")</f>
        <v/>
      </c>
      <c r="R8229" t="str">
        <f>IF(AND(Stock_Info[[#This Row],[Spread High-Low]] &lt; 10, Stock_Info[[#This Row],[% Deli. Qty to Traded Qty]] &gt; 90), "Good Day", "")</f>
        <v/>
      </c>
    </row>
    <row r="8230" spans="1:18">
      <c r="A8230" t="s">
        <v>72</v>
      </c>
      <c r="B8230" s="1">
        <v>45574</v>
      </c>
      <c r="C8230" s="1" t="str">
        <f>"WEEK" &amp;" " &amp;  INT((DAY(Stock_Info[[#This Row],[Date]])+WEEKDAY(DATE(YEAR(Stock_Info[[#This Row],[Date]]),MONTH(Stock_Info[[#This Row],[Date]]),1))-1)/7)+1</f>
        <v>WEEK 2</v>
      </c>
      <c r="D8230" s="12">
        <v>454.7</v>
      </c>
      <c r="E8230" s="12">
        <v>455.45</v>
      </c>
      <c r="F8230" s="12">
        <v>447.3</v>
      </c>
      <c r="G8230" s="12">
        <v>449</v>
      </c>
      <c r="H8230" s="12">
        <v>451.57399354748213</v>
      </c>
      <c r="I8230">
        <v>7129</v>
      </c>
      <c r="J8230">
        <v>955</v>
      </c>
      <c r="K8230" s="12">
        <v>3219271</v>
      </c>
      <c r="L8230">
        <v>4917</v>
      </c>
      <c r="M8230">
        <v>68.97</v>
      </c>
      <c r="N8230">
        <v>8.15</v>
      </c>
      <c r="O8230">
        <v>-5.7</v>
      </c>
      <c r="P8230">
        <f xml:space="preserve"> IF(Stock_Info[[#This Row],[Close Price]] &gt; Stock_Info[[#This Row],[Open Price]], 1, 0)</f>
        <v>0</v>
      </c>
      <c r="Q8230" t="str">
        <f>IF(AND(Stock_Info[[#This Row],[% Deli. Qty to Traded Qty]]&gt;80,Stock_Info[[#This Row],[No. of Trades]]&lt;3000),"Unusual Day","")</f>
        <v/>
      </c>
      <c r="R8230" t="str">
        <f>IF(AND(Stock_Info[[#This Row],[Spread High-Low]] &lt; 10, Stock_Info[[#This Row],[% Deli. Qty to Traded Qty]] &gt; 90), "Good Day", "")</f>
        <v/>
      </c>
    </row>
    <row r="8231" spans="1:18">
      <c r="A8231" t="s">
        <v>72</v>
      </c>
      <c r="B8231" s="1">
        <v>45573</v>
      </c>
      <c r="C8231" s="1" t="str">
        <f>"WEEK" &amp;" " &amp;  INT((DAY(Stock_Info[[#This Row],[Date]])+WEEKDAY(DATE(YEAR(Stock_Info[[#This Row],[Date]]),MONTH(Stock_Info[[#This Row],[Date]]),1))-1)/7)+1</f>
        <v>WEEK 2</v>
      </c>
      <c r="D8231" s="12">
        <v>453.85</v>
      </c>
      <c r="E8231" s="12">
        <v>454.05</v>
      </c>
      <c r="F8231" s="12">
        <v>438.5</v>
      </c>
      <c r="G8231" s="12">
        <v>448.85</v>
      </c>
      <c r="H8231" s="12">
        <v>447.26318024202106</v>
      </c>
      <c r="I8231">
        <v>14131</v>
      </c>
      <c r="J8231">
        <v>1772</v>
      </c>
      <c r="K8231" s="12">
        <v>6320276</v>
      </c>
      <c r="L8231">
        <v>8545</v>
      </c>
      <c r="M8231">
        <v>60.47</v>
      </c>
      <c r="N8231">
        <v>15.55</v>
      </c>
      <c r="O8231">
        <v>-5</v>
      </c>
      <c r="P8231">
        <f xml:space="preserve"> IF(Stock_Info[[#This Row],[Close Price]] &gt; Stock_Info[[#This Row],[Open Price]], 1, 0)</f>
        <v>0</v>
      </c>
      <c r="Q8231" t="str">
        <f>IF(AND(Stock_Info[[#This Row],[% Deli. Qty to Traded Qty]]&gt;80,Stock_Info[[#This Row],[No. of Trades]]&lt;3000),"Unusual Day","")</f>
        <v/>
      </c>
      <c r="R8231" t="str">
        <f>IF(AND(Stock_Info[[#This Row],[Spread High-Low]] &lt; 10, Stock_Info[[#This Row],[% Deli. Qty to Traded Qty]] &gt; 90), "Good Day", "")</f>
        <v/>
      </c>
    </row>
    <row r="8232" spans="1:18">
      <c r="A8232" t="s">
        <v>72</v>
      </c>
      <c r="B8232" s="1">
        <v>45572</v>
      </c>
      <c r="C8232" s="1" t="str">
        <f>"WEEK" &amp;" " &amp;  INT((DAY(Stock_Info[[#This Row],[Date]])+WEEKDAY(DATE(YEAR(Stock_Info[[#This Row],[Date]]),MONTH(Stock_Info[[#This Row],[Date]]),1))-1)/7)+1</f>
        <v>WEEK 2</v>
      </c>
      <c r="D8232" s="12">
        <v>465</v>
      </c>
      <c r="E8232" s="12">
        <v>465</v>
      </c>
      <c r="F8232" s="12">
        <v>442.9</v>
      </c>
      <c r="G8232" s="12">
        <v>445.2</v>
      </c>
      <c r="H8232" s="12">
        <v>448.45844356811261</v>
      </c>
      <c r="I8232">
        <v>20033</v>
      </c>
      <c r="J8232">
        <v>2840</v>
      </c>
      <c r="K8232" s="12">
        <v>8983968</v>
      </c>
      <c r="L8232">
        <v>14261</v>
      </c>
      <c r="M8232">
        <v>71.19</v>
      </c>
      <c r="N8232">
        <v>22.1</v>
      </c>
      <c r="O8232">
        <v>-19.8</v>
      </c>
      <c r="P8232">
        <f xml:space="preserve"> IF(Stock_Info[[#This Row],[Close Price]] &gt; Stock_Info[[#This Row],[Open Price]], 1, 0)</f>
        <v>0</v>
      </c>
      <c r="Q8232" t="str">
        <f>IF(AND(Stock_Info[[#This Row],[% Deli. Qty to Traded Qty]]&gt;80,Stock_Info[[#This Row],[No. of Trades]]&lt;3000),"Unusual Day","")</f>
        <v/>
      </c>
      <c r="R8232" t="str">
        <f>IF(AND(Stock_Info[[#This Row],[Spread High-Low]] &lt; 10, Stock_Info[[#This Row],[% Deli. Qty to Traded Qty]] &gt; 90), "Good Day", "")</f>
        <v/>
      </c>
    </row>
    <row r="8233" spans="1:18">
      <c r="A8233" t="s">
        <v>72</v>
      </c>
      <c r="B8233" s="1">
        <v>45569</v>
      </c>
      <c r="C8233" s="1" t="str">
        <f>"WEEK" &amp;" " &amp;  INT((DAY(Stock_Info[[#This Row],[Date]])+WEEKDAY(DATE(YEAR(Stock_Info[[#This Row],[Date]]),MONTH(Stock_Info[[#This Row],[Date]]),1))-1)/7)+1</f>
        <v>WEEK 1</v>
      </c>
      <c r="D8233" s="12">
        <v>465.5</v>
      </c>
      <c r="E8233" s="12">
        <v>465.5</v>
      </c>
      <c r="F8233" s="12">
        <v>455.8</v>
      </c>
      <c r="G8233" s="12">
        <v>457.45</v>
      </c>
      <c r="H8233" s="12">
        <v>458.5133959397873</v>
      </c>
      <c r="I8233">
        <v>14482</v>
      </c>
      <c r="J8233">
        <v>1281</v>
      </c>
      <c r="K8233" s="12">
        <v>6640191</v>
      </c>
      <c r="L8233">
        <v>8645</v>
      </c>
      <c r="M8233">
        <v>59.69</v>
      </c>
      <c r="N8233">
        <v>9.6999999999999993</v>
      </c>
      <c r="O8233">
        <v>-8.0500000000000007</v>
      </c>
      <c r="P8233">
        <f xml:space="preserve"> IF(Stock_Info[[#This Row],[Close Price]] &gt; Stock_Info[[#This Row],[Open Price]], 1, 0)</f>
        <v>0</v>
      </c>
      <c r="Q8233" t="str">
        <f>IF(AND(Stock_Info[[#This Row],[% Deli. Qty to Traded Qty]]&gt;80,Stock_Info[[#This Row],[No. of Trades]]&lt;3000),"Unusual Day","")</f>
        <v/>
      </c>
      <c r="R8233" t="str">
        <f>IF(AND(Stock_Info[[#This Row],[Spread High-Low]] &lt; 10, Stock_Info[[#This Row],[% Deli. Qty to Traded Qty]] &gt; 90), "Good Day", "")</f>
        <v/>
      </c>
    </row>
    <row r="8234" spans="1:18">
      <c r="A8234" t="s">
        <v>72</v>
      </c>
      <c r="B8234" s="1">
        <v>45568</v>
      </c>
      <c r="C8234" s="1" t="str">
        <f>"WEEK" &amp;" " &amp;  INT((DAY(Stock_Info[[#This Row],[Date]])+WEEKDAY(DATE(YEAR(Stock_Info[[#This Row],[Date]]),MONTH(Stock_Info[[#This Row],[Date]]),1))-1)/7)+1</f>
        <v>WEEK 1</v>
      </c>
      <c r="D8234" s="12">
        <v>475.6</v>
      </c>
      <c r="E8234" s="12">
        <v>475.6</v>
      </c>
      <c r="F8234" s="12">
        <v>460.45</v>
      </c>
      <c r="G8234" s="12">
        <v>461.75</v>
      </c>
      <c r="H8234" s="12">
        <v>464.56874336819766</v>
      </c>
      <c r="I8234">
        <v>6597</v>
      </c>
      <c r="J8234">
        <v>484</v>
      </c>
      <c r="K8234" s="12">
        <v>3064760</v>
      </c>
      <c r="L8234">
        <v>2995</v>
      </c>
      <c r="M8234">
        <v>45.4</v>
      </c>
      <c r="N8234">
        <v>15.15</v>
      </c>
      <c r="O8234">
        <v>-13.85</v>
      </c>
      <c r="P8234">
        <f xml:space="preserve"> IF(Stock_Info[[#This Row],[Close Price]] &gt; Stock_Info[[#This Row],[Open Price]], 1, 0)</f>
        <v>0</v>
      </c>
      <c r="Q8234" t="str">
        <f>IF(AND(Stock_Info[[#This Row],[% Deli. Qty to Traded Qty]]&gt;80,Stock_Info[[#This Row],[No. of Trades]]&lt;3000),"Unusual Day","")</f>
        <v/>
      </c>
      <c r="R8234" t="str">
        <f>IF(AND(Stock_Info[[#This Row],[Spread High-Low]] &lt; 10, Stock_Info[[#This Row],[% Deli. Qty to Traded Qty]] &gt; 90), "Good Day", "")</f>
        <v/>
      </c>
    </row>
    <row r="8235" spans="1:18">
      <c r="A8235" t="s">
        <v>72</v>
      </c>
      <c r="B8235" s="1">
        <v>45566</v>
      </c>
      <c r="C8235" s="1" t="str">
        <f>"WEEK" &amp;" " &amp;  INT((DAY(Stock_Info[[#This Row],[Date]])+WEEKDAY(DATE(YEAR(Stock_Info[[#This Row],[Date]]),MONTH(Stock_Info[[#This Row],[Date]]),1))-1)/7)+1</f>
        <v>WEEK 1</v>
      </c>
      <c r="D8235" s="12">
        <v>479.5</v>
      </c>
      <c r="E8235" s="12">
        <v>479.5</v>
      </c>
      <c r="F8235" s="12">
        <v>466.7</v>
      </c>
      <c r="G8235" s="12">
        <v>470.25</v>
      </c>
      <c r="H8235" s="12">
        <v>469.82297657455462</v>
      </c>
      <c r="I8235">
        <v>7129</v>
      </c>
      <c r="J8235">
        <v>301</v>
      </c>
      <c r="K8235" s="12">
        <v>3349368</v>
      </c>
      <c r="L8235">
        <v>2420</v>
      </c>
      <c r="M8235">
        <v>33.950000000000003</v>
      </c>
      <c r="N8235">
        <v>12.8</v>
      </c>
      <c r="O8235">
        <v>-9.25</v>
      </c>
      <c r="P8235">
        <f xml:space="preserve"> IF(Stock_Info[[#This Row],[Close Price]] &gt; Stock_Info[[#This Row],[Open Price]], 1, 0)</f>
        <v>0</v>
      </c>
      <c r="Q8235" t="str">
        <f>IF(AND(Stock_Info[[#This Row],[% Deli. Qty to Traded Qty]]&gt;80,Stock_Info[[#This Row],[No. of Trades]]&lt;3000),"Unusual Day","")</f>
        <v/>
      </c>
      <c r="R8235" t="str">
        <f>IF(AND(Stock_Info[[#This Row],[Spread High-Low]] &lt; 10, Stock_Info[[#This Row],[% Deli. Qty to Traded Qty]] &gt; 90), "Good Day", "")</f>
        <v/>
      </c>
    </row>
    <row r="8236" spans="1:18">
      <c r="A8236" t="s">
        <v>72</v>
      </c>
      <c r="B8236" s="1">
        <v>45565</v>
      </c>
      <c r="C8236" s="1" t="str">
        <f>"WEEK" &amp;" " &amp;  INT((DAY(Stock_Info[[#This Row],[Date]])+WEEKDAY(DATE(YEAR(Stock_Info[[#This Row],[Date]]),MONTH(Stock_Info[[#This Row],[Date]]),1))-1)/7)+1</f>
        <v>WEEK 5</v>
      </c>
      <c r="D8236" s="12">
        <v>459.75</v>
      </c>
      <c r="E8236" s="12">
        <v>473.25</v>
      </c>
      <c r="F8236" s="12">
        <v>450.9</v>
      </c>
      <c r="G8236" s="12">
        <v>470.15</v>
      </c>
      <c r="H8236" s="12">
        <v>464.36731900223077</v>
      </c>
      <c r="I8236">
        <v>19724</v>
      </c>
      <c r="J8236">
        <v>778</v>
      </c>
      <c r="K8236" s="12">
        <v>9159181</v>
      </c>
      <c r="L8236">
        <v>10181</v>
      </c>
      <c r="M8236">
        <v>51.62</v>
      </c>
      <c r="N8236">
        <v>22.35</v>
      </c>
      <c r="O8236">
        <v>10.4</v>
      </c>
      <c r="P8236">
        <f xml:space="preserve"> IF(Stock_Info[[#This Row],[Close Price]] &gt; Stock_Info[[#This Row],[Open Price]], 1, 0)</f>
        <v>1</v>
      </c>
      <c r="Q8236" t="str">
        <f>IF(AND(Stock_Info[[#This Row],[% Deli. Qty to Traded Qty]]&gt;80,Stock_Info[[#This Row],[No. of Trades]]&lt;3000),"Unusual Day","")</f>
        <v/>
      </c>
      <c r="R8236" t="str">
        <f>IF(AND(Stock_Info[[#This Row],[Spread High-Low]] &lt; 10, Stock_Info[[#This Row],[% Deli. Qty to Traded Qty]] &gt; 90), "Good Day", "")</f>
        <v/>
      </c>
    </row>
    <row r="8237" spans="1:18">
      <c r="A8237" t="s">
        <v>72</v>
      </c>
      <c r="B8237" s="1">
        <v>45562</v>
      </c>
      <c r="C8237" s="1" t="str">
        <f>"WEEK" &amp;" " &amp;  INT((DAY(Stock_Info[[#This Row],[Date]])+WEEKDAY(DATE(YEAR(Stock_Info[[#This Row],[Date]]),MONTH(Stock_Info[[#This Row],[Date]]),1))-1)/7)+1</f>
        <v>WEEK 4</v>
      </c>
      <c r="D8237" s="12">
        <v>484.5</v>
      </c>
      <c r="E8237" s="12">
        <v>484.5</v>
      </c>
      <c r="F8237" s="12">
        <v>446</v>
      </c>
      <c r="G8237" s="12">
        <v>450.8</v>
      </c>
      <c r="H8237" s="12">
        <v>456.14858311144923</v>
      </c>
      <c r="I8237">
        <v>42064</v>
      </c>
      <c r="J8237">
        <v>4294</v>
      </c>
      <c r="K8237" s="12">
        <v>19187434</v>
      </c>
      <c r="L8237">
        <v>26790</v>
      </c>
      <c r="M8237">
        <v>63.69</v>
      </c>
      <c r="N8237">
        <v>38.5</v>
      </c>
      <c r="O8237">
        <v>-33.700000000000003</v>
      </c>
      <c r="P8237">
        <f xml:space="preserve"> IF(Stock_Info[[#This Row],[Close Price]] &gt; Stock_Info[[#This Row],[Open Price]], 1, 0)</f>
        <v>0</v>
      </c>
      <c r="Q8237" t="str">
        <f>IF(AND(Stock_Info[[#This Row],[% Deli. Qty to Traded Qty]]&gt;80,Stock_Info[[#This Row],[No. of Trades]]&lt;3000),"Unusual Day","")</f>
        <v/>
      </c>
      <c r="R8237" t="str">
        <f>IF(AND(Stock_Info[[#This Row],[Spread High-Low]] &lt; 10, Stock_Info[[#This Row],[% Deli. Qty to Traded Qty]] &gt; 90), "Good Day", "")</f>
        <v/>
      </c>
    </row>
    <row r="8238" spans="1:18">
      <c r="A8238" t="s">
        <v>72</v>
      </c>
      <c r="B8238" s="1">
        <v>45561</v>
      </c>
      <c r="C8238" s="1" t="str">
        <f>"WEEK" &amp;" " &amp;  INT((DAY(Stock_Info[[#This Row],[Date]])+WEEKDAY(DATE(YEAR(Stock_Info[[#This Row],[Date]]),MONTH(Stock_Info[[#This Row],[Date]]),1))-1)/7)+1</f>
        <v>WEEK 4</v>
      </c>
      <c r="D8238" s="12">
        <v>478.3</v>
      </c>
      <c r="E8238" s="12">
        <v>480.6</v>
      </c>
      <c r="F8238" s="12">
        <v>474.75</v>
      </c>
      <c r="G8238" s="12">
        <v>477.5</v>
      </c>
      <c r="H8238" s="12">
        <v>477.86044488629301</v>
      </c>
      <c r="I8238">
        <v>8047</v>
      </c>
      <c r="J8238">
        <v>619</v>
      </c>
      <c r="K8238" s="12">
        <v>3845343</v>
      </c>
      <c r="L8238">
        <v>5805</v>
      </c>
      <c r="M8238">
        <v>72.14</v>
      </c>
      <c r="N8238">
        <v>5.85</v>
      </c>
      <c r="O8238">
        <v>-0.8</v>
      </c>
      <c r="P8238">
        <f xml:space="preserve"> IF(Stock_Info[[#This Row],[Close Price]] &gt; Stock_Info[[#This Row],[Open Price]], 1, 0)</f>
        <v>0</v>
      </c>
      <c r="Q8238" t="str">
        <f>IF(AND(Stock_Info[[#This Row],[% Deli. Qty to Traded Qty]]&gt;80,Stock_Info[[#This Row],[No. of Trades]]&lt;3000),"Unusual Day","")</f>
        <v/>
      </c>
      <c r="R8238" t="str">
        <f>IF(AND(Stock_Info[[#This Row],[Spread High-Low]] &lt; 10, Stock_Info[[#This Row],[% Deli. Qty to Traded Qty]] &gt; 90), "Good Day", "")</f>
        <v/>
      </c>
    </row>
    <row r="8239" spans="1:18">
      <c r="A8239" t="s">
        <v>72</v>
      </c>
      <c r="B8239" s="1">
        <v>45560</v>
      </c>
      <c r="C8239" s="1" t="str">
        <f>"WEEK" &amp;" " &amp;  INT((DAY(Stock_Info[[#This Row],[Date]])+WEEKDAY(DATE(YEAR(Stock_Info[[#This Row],[Date]]),MONTH(Stock_Info[[#This Row],[Date]]),1))-1)/7)+1</f>
        <v>WEEK 4</v>
      </c>
      <c r="D8239" s="12">
        <v>480.9</v>
      </c>
      <c r="E8239" s="12">
        <v>482.15</v>
      </c>
      <c r="F8239" s="12">
        <v>475.5</v>
      </c>
      <c r="G8239" s="12">
        <v>478.5</v>
      </c>
      <c r="H8239" s="12">
        <v>478.21987369506377</v>
      </c>
      <c r="I8239">
        <v>7759</v>
      </c>
      <c r="J8239">
        <v>628</v>
      </c>
      <c r="K8239" s="12">
        <v>3710508</v>
      </c>
      <c r="L8239">
        <v>4074</v>
      </c>
      <c r="M8239">
        <v>52.51</v>
      </c>
      <c r="N8239">
        <v>6.65</v>
      </c>
      <c r="O8239">
        <v>-2.4</v>
      </c>
      <c r="P8239">
        <f xml:space="preserve"> IF(Stock_Info[[#This Row],[Close Price]] &gt; Stock_Info[[#This Row],[Open Price]], 1, 0)</f>
        <v>0</v>
      </c>
      <c r="Q8239" t="str">
        <f>IF(AND(Stock_Info[[#This Row],[% Deli. Qty to Traded Qty]]&gt;80,Stock_Info[[#This Row],[No. of Trades]]&lt;3000),"Unusual Day","")</f>
        <v/>
      </c>
      <c r="R8239" t="str">
        <f>IF(AND(Stock_Info[[#This Row],[Spread High-Low]] &lt; 10, Stock_Info[[#This Row],[% Deli. Qty to Traded Qty]] &gt; 90), "Good Day", "")</f>
        <v/>
      </c>
    </row>
    <row r="8240" spans="1:18">
      <c r="A8240" t="s">
        <v>72</v>
      </c>
      <c r="B8240" s="1">
        <v>45559</v>
      </c>
      <c r="C8240" s="1" t="str">
        <f>"WEEK" &amp;" " &amp;  INT((DAY(Stock_Info[[#This Row],[Date]])+WEEKDAY(DATE(YEAR(Stock_Info[[#This Row],[Date]]),MONTH(Stock_Info[[#This Row],[Date]]),1))-1)/7)+1</f>
        <v>WEEK 4</v>
      </c>
      <c r="D8240" s="12">
        <v>483.9</v>
      </c>
      <c r="E8240" s="12">
        <v>485.3</v>
      </c>
      <c r="F8240" s="12">
        <v>479.05</v>
      </c>
      <c r="G8240" s="12">
        <v>480.9</v>
      </c>
      <c r="H8240" s="12">
        <v>480.77181392788327</v>
      </c>
      <c r="I8240">
        <v>3633</v>
      </c>
      <c r="J8240">
        <v>284</v>
      </c>
      <c r="K8240" s="12">
        <v>1746644</v>
      </c>
      <c r="L8240">
        <v>2298</v>
      </c>
      <c r="M8240">
        <v>63.25</v>
      </c>
      <c r="N8240">
        <v>6.25</v>
      </c>
      <c r="O8240">
        <v>-3</v>
      </c>
      <c r="P8240">
        <f xml:space="preserve"> IF(Stock_Info[[#This Row],[Close Price]] &gt; Stock_Info[[#This Row],[Open Price]], 1, 0)</f>
        <v>0</v>
      </c>
      <c r="Q8240" t="str">
        <f>IF(AND(Stock_Info[[#This Row],[% Deli. Qty to Traded Qty]]&gt;80,Stock_Info[[#This Row],[No. of Trades]]&lt;3000),"Unusual Day","")</f>
        <v/>
      </c>
      <c r="R8240" t="str">
        <f>IF(AND(Stock_Info[[#This Row],[Spread High-Low]] &lt; 10, Stock_Info[[#This Row],[% Deli. Qty to Traded Qty]] &gt; 90), "Good Day", "")</f>
        <v/>
      </c>
    </row>
    <row r="8241" spans="1:18">
      <c r="A8241" t="s">
        <v>72</v>
      </c>
      <c r="B8241" s="1">
        <v>45558</v>
      </c>
      <c r="C8241" s="1" t="str">
        <f>"WEEK" &amp;" " &amp;  INT((DAY(Stock_Info[[#This Row],[Date]])+WEEKDAY(DATE(YEAR(Stock_Info[[#This Row],[Date]]),MONTH(Stock_Info[[#This Row],[Date]]),1))-1)/7)+1</f>
        <v>WEEK 4</v>
      </c>
      <c r="D8241" s="12">
        <v>481.55</v>
      </c>
      <c r="E8241" s="12">
        <v>488.6</v>
      </c>
      <c r="F8241" s="12">
        <v>478.2</v>
      </c>
      <c r="G8241" s="12">
        <v>479.9</v>
      </c>
      <c r="H8241" s="12">
        <v>481.30571366813172</v>
      </c>
      <c r="I8241">
        <v>13879</v>
      </c>
      <c r="J8241">
        <v>722</v>
      </c>
      <c r="K8241" s="12">
        <v>6680042</v>
      </c>
      <c r="L8241">
        <v>8489</v>
      </c>
      <c r="M8241">
        <v>61.16</v>
      </c>
      <c r="N8241">
        <v>10.4</v>
      </c>
      <c r="O8241">
        <v>-1.65</v>
      </c>
      <c r="P8241">
        <f xml:space="preserve"> IF(Stock_Info[[#This Row],[Close Price]] &gt; Stock_Info[[#This Row],[Open Price]], 1, 0)</f>
        <v>0</v>
      </c>
      <c r="Q8241" t="str">
        <f>IF(AND(Stock_Info[[#This Row],[% Deli. Qty to Traded Qty]]&gt;80,Stock_Info[[#This Row],[No. of Trades]]&lt;3000),"Unusual Day","")</f>
        <v/>
      </c>
      <c r="R8241" t="str">
        <f>IF(AND(Stock_Info[[#This Row],[Spread High-Low]] &lt; 10, Stock_Info[[#This Row],[% Deli. Qty to Traded Qty]] &gt; 90), "Good Day", "")</f>
        <v/>
      </c>
    </row>
    <row r="8242" spans="1:18">
      <c r="A8242" t="s">
        <v>72</v>
      </c>
      <c r="B8242" s="1">
        <v>45555</v>
      </c>
      <c r="C8242" s="1" t="str">
        <f>"WEEK" &amp;" " &amp;  INT((DAY(Stock_Info[[#This Row],[Date]])+WEEKDAY(DATE(YEAR(Stock_Info[[#This Row],[Date]]),MONTH(Stock_Info[[#This Row],[Date]]),1))-1)/7)+1</f>
        <v>WEEK 3</v>
      </c>
      <c r="D8242" s="12">
        <v>474.45</v>
      </c>
      <c r="E8242" s="12">
        <v>485.95</v>
      </c>
      <c r="F8242" s="12">
        <v>474.45</v>
      </c>
      <c r="G8242" s="12">
        <v>481.5</v>
      </c>
      <c r="H8242" s="12">
        <v>480.59589411129122</v>
      </c>
      <c r="I8242">
        <v>7404</v>
      </c>
      <c r="J8242">
        <v>296</v>
      </c>
      <c r="K8242" s="12">
        <v>3558332</v>
      </c>
      <c r="L8242">
        <v>3169</v>
      </c>
      <c r="M8242">
        <v>42.8</v>
      </c>
      <c r="N8242">
        <v>11.5</v>
      </c>
      <c r="O8242">
        <v>7.05</v>
      </c>
      <c r="P8242">
        <f xml:space="preserve"> IF(Stock_Info[[#This Row],[Close Price]] &gt; Stock_Info[[#This Row],[Open Price]], 1, 0)</f>
        <v>1</v>
      </c>
      <c r="Q8242" t="str">
        <f>IF(AND(Stock_Info[[#This Row],[% Deli. Qty to Traded Qty]]&gt;80,Stock_Info[[#This Row],[No. of Trades]]&lt;3000),"Unusual Day","")</f>
        <v/>
      </c>
      <c r="R8242" t="str">
        <f>IF(AND(Stock_Info[[#This Row],[Spread High-Low]] &lt; 10, Stock_Info[[#This Row],[% Deli. Qty to Traded Qty]] &gt; 90), "Good Day", "")</f>
        <v/>
      </c>
    </row>
    <row r="8243" spans="1:18">
      <c r="A8243" t="s">
        <v>72</v>
      </c>
      <c r="B8243" s="1">
        <v>45554</v>
      </c>
      <c r="C8243" s="1" t="str">
        <f>"WEEK" &amp;" " &amp;  INT((DAY(Stock_Info[[#This Row],[Date]])+WEEKDAY(DATE(YEAR(Stock_Info[[#This Row],[Date]]),MONTH(Stock_Info[[#This Row],[Date]]),1))-1)/7)+1</f>
        <v>WEEK 3</v>
      </c>
      <c r="D8243" s="12">
        <v>497</v>
      </c>
      <c r="E8243" s="12">
        <v>498</v>
      </c>
      <c r="F8243" s="12">
        <v>483.7</v>
      </c>
      <c r="G8243" s="12">
        <v>488.25</v>
      </c>
      <c r="H8243" s="12">
        <v>490.46446298827425</v>
      </c>
      <c r="I8243">
        <v>27802</v>
      </c>
      <c r="J8243">
        <v>960</v>
      </c>
      <c r="K8243" s="12">
        <v>13635893</v>
      </c>
      <c r="L8243">
        <v>15606</v>
      </c>
      <c r="M8243">
        <v>56.13</v>
      </c>
      <c r="N8243">
        <v>14.3</v>
      </c>
      <c r="O8243">
        <v>-8.75</v>
      </c>
      <c r="P8243">
        <f xml:space="preserve"> IF(Stock_Info[[#This Row],[Close Price]] &gt; Stock_Info[[#This Row],[Open Price]], 1, 0)</f>
        <v>0</v>
      </c>
      <c r="Q8243" t="str">
        <f>IF(AND(Stock_Info[[#This Row],[% Deli. Qty to Traded Qty]]&gt;80,Stock_Info[[#This Row],[No. of Trades]]&lt;3000),"Unusual Day","")</f>
        <v/>
      </c>
      <c r="R8243" t="str">
        <f>IF(AND(Stock_Info[[#This Row],[Spread High-Low]] &lt; 10, Stock_Info[[#This Row],[% Deli. Qty to Traded Qty]] &gt; 90), "Good Day", "")</f>
        <v/>
      </c>
    </row>
    <row r="8244" spans="1:18">
      <c r="A8244" t="s">
        <v>72</v>
      </c>
      <c r="B8244" s="1">
        <v>45553</v>
      </c>
      <c r="C8244" s="1" t="str">
        <f>"WEEK" &amp;" " &amp;  INT((DAY(Stock_Info[[#This Row],[Date]])+WEEKDAY(DATE(YEAR(Stock_Info[[#This Row],[Date]]),MONTH(Stock_Info[[#This Row],[Date]]),1))-1)/7)+1</f>
        <v>WEEK 3</v>
      </c>
      <c r="D8244" s="12">
        <v>499.95</v>
      </c>
      <c r="E8244" s="12">
        <v>499.95</v>
      </c>
      <c r="F8244" s="12">
        <v>487.3</v>
      </c>
      <c r="G8244" s="12">
        <v>492.25</v>
      </c>
      <c r="H8244" s="12">
        <v>491.87229551451185</v>
      </c>
      <c r="I8244">
        <v>9475</v>
      </c>
      <c r="J8244">
        <v>429</v>
      </c>
      <c r="K8244" s="12">
        <v>4660490</v>
      </c>
      <c r="L8244">
        <v>4373</v>
      </c>
      <c r="M8244">
        <v>46.15</v>
      </c>
      <c r="N8244">
        <v>12.65</v>
      </c>
      <c r="O8244">
        <v>-7.7</v>
      </c>
      <c r="P8244">
        <f xml:space="preserve"> IF(Stock_Info[[#This Row],[Close Price]] &gt; Stock_Info[[#This Row],[Open Price]], 1, 0)</f>
        <v>0</v>
      </c>
      <c r="Q8244" t="str">
        <f>IF(AND(Stock_Info[[#This Row],[% Deli. Qty to Traded Qty]]&gt;80,Stock_Info[[#This Row],[No. of Trades]]&lt;3000),"Unusual Day","")</f>
        <v/>
      </c>
      <c r="R8244" t="str">
        <f>IF(AND(Stock_Info[[#This Row],[Spread High-Low]] &lt; 10, Stock_Info[[#This Row],[% Deli. Qty to Traded Qty]] &gt; 90), "Good Day", "")</f>
        <v/>
      </c>
    </row>
    <row r="8245" spans="1:18">
      <c r="A8245" t="s">
        <v>72</v>
      </c>
      <c r="B8245" s="1">
        <v>45552</v>
      </c>
      <c r="C8245" s="1" t="str">
        <f>"WEEK" &amp;" " &amp;  INT((DAY(Stock_Info[[#This Row],[Date]])+WEEKDAY(DATE(YEAR(Stock_Info[[#This Row],[Date]]),MONTH(Stock_Info[[#This Row],[Date]]),1))-1)/7)+1</f>
        <v>WEEK 3</v>
      </c>
      <c r="D8245" s="12">
        <v>487.5</v>
      </c>
      <c r="E8245" s="12">
        <v>496.2</v>
      </c>
      <c r="F8245" s="12">
        <v>479.3</v>
      </c>
      <c r="G8245" s="12">
        <v>493.8</v>
      </c>
      <c r="H8245" s="12">
        <v>489.8843720038351</v>
      </c>
      <c r="I8245">
        <v>10430</v>
      </c>
      <c r="J8245">
        <v>510</v>
      </c>
      <c r="K8245" s="12">
        <v>5109494</v>
      </c>
      <c r="L8245">
        <v>6378</v>
      </c>
      <c r="M8245">
        <v>61.15</v>
      </c>
      <c r="N8245">
        <v>16.899999999999999</v>
      </c>
      <c r="O8245">
        <v>6.3</v>
      </c>
      <c r="P8245">
        <f xml:space="preserve"> IF(Stock_Info[[#This Row],[Close Price]] &gt; Stock_Info[[#This Row],[Open Price]], 1, 0)</f>
        <v>1</v>
      </c>
      <c r="Q8245" t="str">
        <f>IF(AND(Stock_Info[[#This Row],[% Deli. Qty to Traded Qty]]&gt;80,Stock_Info[[#This Row],[No. of Trades]]&lt;3000),"Unusual Day","")</f>
        <v/>
      </c>
      <c r="R8245" t="str">
        <f>IF(AND(Stock_Info[[#This Row],[Spread High-Low]] &lt; 10, Stock_Info[[#This Row],[% Deli. Qty to Traded Qty]] &gt; 90), "Good Day", "")</f>
        <v/>
      </c>
    </row>
    <row r="8246" spans="1:18">
      <c r="A8246" t="s">
        <v>72</v>
      </c>
      <c r="B8246" s="1">
        <v>45551</v>
      </c>
      <c r="C8246" s="1" t="str">
        <f>"WEEK" &amp;" " &amp;  INT((DAY(Stock_Info[[#This Row],[Date]])+WEEKDAY(DATE(YEAR(Stock_Info[[#This Row],[Date]]),MONTH(Stock_Info[[#This Row],[Date]]),1))-1)/7)+1</f>
        <v>WEEK 3</v>
      </c>
      <c r="D8246" s="12">
        <v>477.05</v>
      </c>
      <c r="E8246" s="12">
        <v>485.1</v>
      </c>
      <c r="F8246" s="12">
        <v>477.05</v>
      </c>
      <c r="G8246" s="12">
        <v>478.85</v>
      </c>
      <c r="H8246" s="12">
        <v>479.46555520603965</v>
      </c>
      <c r="I8246">
        <v>6358</v>
      </c>
      <c r="J8246">
        <v>451</v>
      </c>
      <c r="K8246" s="12">
        <v>3048442</v>
      </c>
      <c r="L8246">
        <v>3833</v>
      </c>
      <c r="M8246">
        <v>60.29</v>
      </c>
      <c r="N8246">
        <v>8.0500000000000007</v>
      </c>
      <c r="O8246">
        <v>1.8</v>
      </c>
      <c r="P8246">
        <f xml:space="preserve"> IF(Stock_Info[[#This Row],[Close Price]] &gt; Stock_Info[[#This Row],[Open Price]], 1, 0)</f>
        <v>1</v>
      </c>
      <c r="Q8246" t="str">
        <f>IF(AND(Stock_Info[[#This Row],[% Deli. Qty to Traded Qty]]&gt;80,Stock_Info[[#This Row],[No. of Trades]]&lt;3000),"Unusual Day","")</f>
        <v/>
      </c>
      <c r="R8246" t="str">
        <f>IF(AND(Stock_Info[[#This Row],[Spread High-Low]] &lt; 10, Stock_Info[[#This Row],[% Deli. Qty to Traded Qty]] &gt; 90), "Good Day", "")</f>
        <v/>
      </c>
    </row>
    <row r="8247" spans="1:18">
      <c r="A8247" t="s">
        <v>72</v>
      </c>
      <c r="B8247" s="1">
        <v>45548</v>
      </c>
      <c r="C8247" s="1" t="str">
        <f>"WEEK" &amp;" " &amp;  INT((DAY(Stock_Info[[#This Row],[Date]])+WEEKDAY(DATE(YEAR(Stock_Info[[#This Row],[Date]]),MONTH(Stock_Info[[#This Row],[Date]]),1))-1)/7)+1</f>
        <v>WEEK 2</v>
      </c>
      <c r="D8247" s="12">
        <v>482.65</v>
      </c>
      <c r="E8247" s="12">
        <v>482.65</v>
      </c>
      <c r="F8247" s="12">
        <v>473.6</v>
      </c>
      <c r="G8247" s="12">
        <v>476.8</v>
      </c>
      <c r="H8247" s="12">
        <v>476.63827577252664</v>
      </c>
      <c r="I8247">
        <v>7702</v>
      </c>
      <c r="J8247">
        <v>399</v>
      </c>
      <c r="K8247" s="12">
        <v>3671068</v>
      </c>
      <c r="L8247">
        <v>4554</v>
      </c>
      <c r="M8247">
        <v>59.13</v>
      </c>
      <c r="N8247">
        <v>9.0500000000000007</v>
      </c>
      <c r="O8247">
        <v>-5.85</v>
      </c>
      <c r="P8247">
        <f xml:space="preserve"> IF(Stock_Info[[#This Row],[Close Price]] &gt; Stock_Info[[#This Row],[Open Price]], 1, 0)</f>
        <v>0</v>
      </c>
      <c r="Q8247" t="str">
        <f>IF(AND(Stock_Info[[#This Row],[% Deli. Qty to Traded Qty]]&gt;80,Stock_Info[[#This Row],[No. of Trades]]&lt;3000),"Unusual Day","")</f>
        <v/>
      </c>
      <c r="R8247" t="str">
        <f>IF(AND(Stock_Info[[#This Row],[Spread High-Low]] &lt; 10, Stock_Info[[#This Row],[% Deli. Qty to Traded Qty]] &gt; 90), "Good Day", "")</f>
        <v/>
      </c>
    </row>
    <row r="8248" spans="1:18">
      <c r="A8248" t="s">
        <v>72</v>
      </c>
      <c r="B8248" s="1">
        <v>45547</v>
      </c>
      <c r="C8248" s="1" t="str">
        <f>"WEEK" &amp;" " &amp;  INT((DAY(Stock_Info[[#This Row],[Date]])+WEEKDAY(DATE(YEAR(Stock_Info[[#This Row],[Date]]),MONTH(Stock_Info[[#This Row],[Date]]),1))-1)/7)+1</f>
        <v>WEEK 2</v>
      </c>
      <c r="D8248" s="12">
        <v>485</v>
      </c>
      <c r="E8248" s="12">
        <v>485</v>
      </c>
      <c r="F8248" s="12">
        <v>472.65</v>
      </c>
      <c r="G8248" s="12">
        <v>474.45</v>
      </c>
      <c r="H8248" s="12">
        <v>475.16924664602681</v>
      </c>
      <c r="I8248">
        <v>1938</v>
      </c>
      <c r="J8248">
        <v>176</v>
      </c>
      <c r="K8248" s="12">
        <v>920878</v>
      </c>
      <c r="L8248">
        <v>679</v>
      </c>
      <c r="M8248">
        <v>35.04</v>
      </c>
      <c r="N8248">
        <v>12.35</v>
      </c>
      <c r="O8248">
        <v>-10.55</v>
      </c>
      <c r="P8248">
        <f xml:space="preserve"> IF(Stock_Info[[#This Row],[Close Price]] &gt; Stock_Info[[#This Row],[Open Price]], 1, 0)</f>
        <v>0</v>
      </c>
      <c r="Q8248" t="str">
        <f>IF(AND(Stock_Info[[#This Row],[% Deli. Qty to Traded Qty]]&gt;80,Stock_Info[[#This Row],[No. of Trades]]&lt;3000),"Unusual Day","")</f>
        <v/>
      </c>
      <c r="R8248" t="str">
        <f>IF(AND(Stock_Info[[#This Row],[Spread High-Low]] &lt; 10, Stock_Info[[#This Row],[% Deli. Qty to Traded Qty]] &gt; 90), "Good Day", "")</f>
        <v/>
      </c>
    </row>
    <row r="8249" spans="1:18">
      <c r="A8249" t="s">
        <v>72</v>
      </c>
      <c r="B8249" s="1">
        <v>45546</v>
      </c>
      <c r="C8249" s="1" t="str">
        <f>"WEEK" &amp;" " &amp;  INT((DAY(Stock_Info[[#This Row],[Date]])+WEEKDAY(DATE(YEAR(Stock_Info[[#This Row],[Date]]),MONTH(Stock_Info[[#This Row],[Date]]),1))-1)/7)+1</f>
        <v>WEEK 2</v>
      </c>
      <c r="D8249" s="12">
        <v>485.35</v>
      </c>
      <c r="E8249" s="12">
        <v>487.5</v>
      </c>
      <c r="F8249" s="12">
        <v>477.6</v>
      </c>
      <c r="G8249" s="12">
        <v>478.1</v>
      </c>
      <c r="H8249" s="12">
        <v>482.15733637995754</v>
      </c>
      <c r="I8249">
        <v>6127</v>
      </c>
      <c r="J8249">
        <v>437</v>
      </c>
      <c r="K8249" s="12">
        <v>2954178</v>
      </c>
      <c r="L8249">
        <v>4542</v>
      </c>
      <c r="M8249">
        <v>74.13</v>
      </c>
      <c r="N8249">
        <v>9.9</v>
      </c>
      <c r="O8249">
        <v>-7.25</v>
      </c>
      <c r="P8249">
        <f xml:space="preserve"> IF(Stock_Info[[#This Row],[Close Price]] &gt; Stock_Info[[#This Row],[Open Price]], 1, 0)</f>
        <v>0</v>
      </c>
      <c r="Q8249" t="str">
        <f>IF(AND(Stock_Info[[#This Row],[% Deli. Qty to Traded Qty]]&gt;80,Stock_Info[[#This Row],[No. of Trades]]&lt;3000),"Unusual Day","")</f>
        <v/>
      </c>
      <c r="R8249" t="str">
        <f>IF(AND(Stock_Info[[#This Row],[Spread High-Low]] &lt; 10, Stock_Info[[#This Row],[% Deli. Qty to Traded Qty]] &gt; 90), "Good Day", "")</f>
        <v/>
      </c>
    </row>
    <row r="8250" spans="1:18">
      <c r="A8250" t="s">
        <v>72</v>
      </c>
      <c r="B8250" s="1">
        <v>45545</v>
      </c>
      <c r="C8250" s="1" t="str">
        <f>"WEEK" &amp;" " &amp;  INT((DAY(Stock_Info[[#This Row],[Date]])+WEEKDAY(DATE(YEAR(Stock_Info[[#This Row],[Date]]),MONTH(Stock_Info[[#This Row],[Date]]),1))-1)/7)+1</f>
        <v>WEEK 2</v>
      </c>
      <c r="D8250" s="12">
        <v>480.55</v>
      </c>
      <c r="E8250" s="12">
        <v>485.35</v>
      </c>
      <c r="F8250" s="12">
        <v>478.25</v>
      </c>
      <c r="G8250" s="12">
        <v>484.55</v>
      </c>
      <c r="H8250" s="12">
        <v>482.39545997610514</v>
      </c>
      <c r="I8250">
        <v>13392</v>
      </c>
      <c r="J8250">
        <v>1323</v>
      </c>
      <c r="K8250" s="12">
        <v>6460240</v>
      </c>
      <c r="L8250">
        <v>8267</v>
      </c>
      <c r="M8250">
        <v>61.73</v>
      </c>
      <c r="N8250">
        <v>7.1</v>
      </c>
      <c r="O8250">
        <v>4</v>
      </c>
      <c r="P8250">
        <f xml:space="preserve"> IF(Stock_Info[[#This Row],[Close Price]] &gt; Stock_Info[[#This Row],[Open Price]], 1, 0)</f>
        <v>1</v>
      </c>
      <c r="Q8250" t="str">
        <f>IF(AND(Stock_Info[[#This Row],[% Deli. Qty to Traded Qty]]&gt;80,Stock_Info[[#This Row],[No. of Trades]]&lt;3000),"Unusual Day","")</f>
        <v/>
      </c>
      <c r="R8250" t="str">
        <f>IF(AND(Stock_Info[[#This Row],[Spread High-Low]] &lt; 10, Stock_Info[[#This Row],[% Deli. Qty to Traded Qty]] &gt; 90), "Good Day", "")</f>
        <v/>
      </c>
    </row>
    <row r="8251" spans="1:18">
      <c r="A8251" t="s">
        <v>73</v>
      </c>
      <c r="B8251" s="1">
        <v>45910</v>
      </c>
      <c r="C8251" s="1" t="str">
        <f>"WEEK" &amp;" " &amp;  INT((DAY(Stock_Info[[#This Row],[Date]])+WEEKDAY(DATE(YEAR(Stock_Info[[#This Row],[Date]]),MONTH(Stock_Info[[#This Row],[Date]]),1))-1)/7)+1</f>
        <v>WEEK 2</v>
      </c>
      <c r="D8251" s="12">
        <v>28.66</v>
      </c>
      <c r="E8251" s="12">
        <v>29.35</v>
      </c>
      <c r="F8251" s="12">
        <v>28.65</v>
      </c>
      <c r="G8251" s="12">
        <v>29.06</v>
      </c>
      <c r="H8251" s="12">
        <v>29.073088348733773</v>
      </c>
      <c r="I8251">
        <v>913935</v>
      </c>
      <c r="J8251">
        <v>2889</v>
      </c>
      <c r="K8251" s="12">
        <v>26570913</v>
      </c>
      <c r="N8251">
        <v>0.7</v>
      </c>
      <c r="O8251">
        <v>0.4</v>
      </c>
      <c r="P8251">
        <f xml:space="preserve"> IF(Stock_Info[[#This Row],[Close Price]] &gt; Stock_Info[[#This Row],[Open Price]], 1, 0)</f>
        <v>1</v>
      </c>
      <c r="Q8251" t="str">
        <f>IF(AND(Stock_Info[[#This Row],[% Deli. Qty to Traded Qty]]&gt;80,Stock_Info[[#This Row],[No. of Trades]]&lt;3000),"Unusual Day","")</f>
        <v/>
      </c>
      <c r="R8251" t="str">
        <f>IF(AND(Stock_Info[[#This Row],[Spread High-Low]] &lt; 10, Stock_Info[[#This Row],[% Deli. Qty to Traded Qty]] &gt; 90), "Good Day", "")</f>
        <v/>
      </c>
    </row>
    <row r="8252" spans="1:18">
      <c r="A8252" t="s">
        <v>73</v>
      </c>
      <c r="B8252" s="1">
        <v>45909</v>
      </c>
      <c r="C8252" s="1" t="str">
        <f>"WEEK" &amp;" " &amp;  INT((DAY(Stock_Info[[#This Row],[Date]])+WEEKDAY(DATE(YEAR(Stock_Info[[#This Row],[Date]]),MONTH(Stock_Info[[#This Row],[Date]]),1))-1)/7)+1</f>
        <v>WEEK 2</v>
      </c>
      <c r="D8252" s="12">
        <v>28.71</v>
      </c>
      <c r="E8252" s="12">
        <v>28.86</v>
      </c>
      <c r="F8252" s="12">
        <v>28.49</v>
      </c>
      <c r="G8252" s="12">
        <v>28.56</v>
      </c>
      <c r="H8252" s="12">
        <v>28.603714616892894</v>
      </c>
      <c r="I8252">
        <v>369244</v>
      </c>
      <c r="J8252">
        <v>1883</v>
      </c>
      <c r="K8252" s="12">
        <v>10561750</v>
      </c>
      <c r="L8252">
        <v>212137</v>
      </c>
      <c r="M8252">
        <v>57.45</v>
      </c>
      <c r="N8252">
        <v>0.37</v>
      </c>
      <c r="O8252">
        <v>-0.15</v>
      </c>
      <c r="P8252">
        <f xml:space="preserve"> IF(Stock_Info[[#This Row],[Close Price]] &gt; Stock_Info[[#This Row],[Open Price]], 1, 0)</f>
        <v>0</v>
      </c>
      <c r="Q8252" t="str">
        <f>IF(AND(Stock_Info[[#This Row],[% Deli. Qty to Traded Qty]]&gt;80,Stock_Info[[#This Row],[No. of Trades]]&lt;3000),"Unusual Day","")</f>
        <v/>
      </c>
      <c r="R8252" t="str">
        <f>IF(AND(Stock_Info[[#This Row],[Spread High-Low]] &lt; 10, Stock_Info[[#This Row],[% Deli. Qty to Traded Qty]] &gt; 90), "Good Day", "")</f>
        <v/>
      </c>
    </row>
    <row r="8253" spans="1:18">
      <c r="A8253" t="s">
        <v>73</v>
      </c>
      <c r="B8253" s="1">
        <v>45908</v>
      </c>
      <c r="C8253" s="1" t="str">
        <f>"WEEK" &amp;" " &amp;  INT((DAY(Stock_Info[[#This Row],[Date]])+WEEKDAY(DATE(YEAR(Stock_Info[[#This Row],[Date]]),MONTH(Stock_Info[[#This Row],[Date]]),1))-1)/7)+1</f>
        <v>WEEK 2</v>
      </c>
      <c r="D8253" s="12">
        <v>28.99</v>
      </c>
      <c r="E8253" s="12">
        <v>29.12</v>
      </c>
      <c r="F8253" s="12">
        <v>28.5</v>
      </c>
      <c r="G8253" s="12">
        <v>28.67</v>
      </c>
      <c r="H8253" s="12">
        <v>28.815674768672533</v>
      </c>
      <c r="I8253">
        <v>924339</v>
      </c>
      <c r="J8253">
        <v>2465</v>
      </c>
      <c r="K8253" s="12">
        <v>26635452</v>
      </c>
      <c r="L8253">
        <v>391003</v>
      </c>
      <c r="M8253">
        <v>42.3</v>
      </c>
      <c r="N8253">
        <v>0.62</v>
      </c>
      <c r="O8253">
        <v>-0.32</v>
      </c>
      <c r="P8253">
        <f xml:space="preserve"> IF(Stock_Info[[#This Row],[Close Price]] &gt; Stock_Info[[#This Row],[Open Price]], 1, 0)</f>
        <v>0</v>
      </c>
      <c r="Q8253" t="str">
        <f>IF(AND(Stock_Info[[#This Row],[% Deli. Qty to Traded Qty]]&gt;80,Stock_Info[[#This Row],[No. of Trades]]&lt;3000),"Unusual Day","")</f>
        <v/>
      </c>
      <c r="R8253" t="str">
        <f>IF(AND(Stock_Info[[#This Row],[Spread High-Low]] &lt; 10, Stock_Info[[#This Row],[% Deli. Qty to Traded Qty]] &gt; 90), "Good Day", "")</f>
        <v/>
      </c>
    </row>
    <row r="8254" spans="1:18">
      <c r="A8254" t="s">
        <v>73</v>
      </c>
      <c r="B8254" s="1">
        <v>45905</v>
      </c>
      <c r="C8254" s="1" t="str">
        <f>"WEEK" &amp;" " &amp;  INT((DAY(Stock_Info[[#This Row],[Date]])+WEEKDAY(DATE(YEAR(Stock_Info[[#This Row],[Date]]),MONTH(Stock_Info[[#This Row],[Date]]),1))-1)/7)+1</f>
        <v>WEEK 1</v>
      </c>
      <c r="D8254" s="12">
        <v>28.69</v>
      </c>
      <c r="E8254" s="12">
        <v>28.78</v>
      </c>
      <c r="F8254" s="12">
        <v>28.28</v>
      </c>
      <c r="G8254" s="12">
        <v>28.69</v>
      </c>
      <c r="H8254" s="12">
        <v>28.437004694654277</v>
      </c>
      <c r="I8254">
        <v>258805</v>
      </c>
      <c r="J8254">
        <v>789</v>
      </c>
      <c r="K8254" s="12">
        <v>7359639</v>
      </c>
      <c r="L8254">
        <v>111656</v>
      </c>
      <c r="M8254">
        <v>43.14</v>
      </c>
      <c r="N8254">
        <v>0.5</v>
      </c>
      <c r="O8254">
        <v>0</v>
      </c>
      <c r="P8254">
        <f xml:space="preserve"> IF(Stock_Info[[#This Row],[Close Price]] &gt; Stock_Info[[#This Row],[Open Price]], 1, 0)</f>
        <v>0</v>
      </c>
      <c r="Q8254" t="str">
        <f>IF(AND(Stock_Info[[#This Row],[% Deli. Qty to Traded Qty]]&gt;80,Stock_Info[[#This Row],[No. of Trades]]&lt;3000),"Unusual Day","")</f>
        <v/>
      </c>
      <c r="R8254" t="str">
        <f>IF(AND(Stock_Info[[#This Row],[Spread High-Low]] &lt; 10, Stock_Info[[#This Row],[% Deli. Qty to Traded Qty]] &gt; 90), "Good Day", "")</f>
        <v/>
      </c>
    </row>
    <row r="8255" spans="1:18">
      <c r="A8255" t="s">
        <v>73</v>
      </c>
      <c r="B8255" s="1">
        <v>45904</v>
      </c>
      <c r="C8255" s="1" t="str">
        <f>"WEEK" &amp;" " &amp;  INT((DAY(Stock_Info[[#This Row],[Date]])+WEEKDAY(DATE(YEAR(Stock_Info[[#This Row],[Date]]),MONTH(Stock_Info[[#This Row],[Date]]),1))-1)/7)+1</f>
        <v>WEEK 1</v>
      </c>
      <c r="D8255" s="12">
        <v>29</v>
      </c>
      <c r="E8255" s="12">
        <v>29.08</v>
      </c>
      <c r="F8255" s="12">
        <v>28.29</v>
      </c>
      <c r="G8255" s="12">
        <v>28.37</v>
      </c>
      <c r="H8255" s="12">
        <v>28.595281186382824</v>
      </c>
      <c r="I8255">
        <v>407221</v>
      </c>
      <c r="J8255">
        <v>1301</v>
      </c>
      <c r="K8255" s="12">
        <v>11644599</v>
      </c>
      <c r="L8255">
        <v>310896</v>
      </c>
      <c r="M8255">
        <v>76.349999999999994</v>
      </c>
      <c r="N8255">
        <v>0.79</v>
      </c>
      <c r="O8255">
        <v>-0.63</v>
      </c>
      <c r="P8255">
        <f xml:space="preserve"> IF(Stock_Info[[#This Row],[Close Price]] &gt; Stock_Info[[#This Row],[Open Price]], 1, 0)</f>
        <v>0</v>
      </c>
      <c r="Q8255" t="str">
        <f>IF(AND(Stock_Info[[#This Row],[% Deli. Qty to Traded Qty]]&gt;80,Stock_Info[[#This Row],[No. of Trades]]&lt;3000),"Unusual Day","")</f>
        <v/>
      </c>
      <c r="R8255" t="str">
        <f>IF(AND(Stock_Info[[#This Row],[Spread High-Low]] &lt; 10, Stock_Info[[#This Row],[% Deli. Qty to Traded Qty]] &gt; 90), "Good Day", "")</f>
        <v/>
      </c>
    </row>
    <row r="8256" spans="1:18">
      <c r="A8256" t="s">
        <v>73</v>
      </c>
      <c r="B8256" s="1">
        <v>45903</v>
      </c>
      <c r="C8256" s="1" t="str">
        <f>"WEEK" &amp;" " &amp;  INT((DAY(Stock_Info[[#This Row],[Date]])+WEEKDAY(DATE(YEAR(Stock_Info[[#This Row],[Date]]),MONTH(Stock_Info[[#This Row],[Date]]),1))-1)/7)+1</f>
        <v>WEEK 1</v>
      </c>
      <c r="D8256" s="12">
        <v>28.9</v>
      </c>
      <c r="E8256" s="12">
        <v>29</v>
      </c>
      <c r="F8256" s="12">
        <v>28.71</v>
      </c>
      <c r="G8256" s="12">
        <v>28.76</v>
      </c>
      <c r="H8256" s="12">
        <v>28.80296414581202</v>
      </c>
      <c r="I8256">
        <v>200395</v>
      </c>
      <c r="J8256">
        <v>1127</v>
      </c>
      <c r="K8256" s="12">
        <v>5771970</v>
      </c>
      <c r="L8256">
        <v>107926</v>
      </c>
      <c r="M8256">
        <v>53.86</v>
      </c>
      <c r="N8256">
        <v>0.28999999999999998</v>
      </c>
      <c r="O8256">
        <v>-0.14000000000000001</v>
      </c>
      <c r="P8256">
        <f xml:space="preserve"> IF(Stock_Info[[#This Row],[Close Price]] &gt; Stock_Info[[#This Row],[Open Price]], 1, 0)</f>
        <v>0</v>
      </c>
      <c r="Q8256" t="str">
        <f>IF(AND(Stock_Info[[#This Row],[% Deli. Qty to Traded Qty]]&gt;80,Stock_Info[[#This Row],[No. of Trades]]&lt;3000),"Unusual Day","")</f>
        <v/>
      </c>
      <c r="R8256" t="str">
        <f>IF(AND(Stock_Info[[#This Row],[Spread High-Low]] &lt; 10, Stock_Info[[#This Row],[% Deli. Qty to Traded Qty]] &gt; 90), "Good Day", "")</f>
        <v/>
      </c>
    </row>
    <row r="8257" spans="1:18">
      <c r="A8257" t="s">
        <v>73</v>
      </c>
      <c r="B8257" s="1">
        <v>45902</v>
      </c>
      <c r="C8257" s="1" t="str">
        <f>"WEEK" &amp;" " &amp;  INT((DAY(Stock_Info[[#This Row],[Date]])+WEEKDAY(DATE(YEAR(Stock_Info[[#This Row],[Date]]),MONTH(Stock_Info[[#This Row],[Date]]),1))-1)/7)+1</f>
        <v>WEEK 1</v>
      </c>
      <c r="D8257" s="12">
        <v>28.46</v>
      </c>
      <c r="E8257" s="12">
        <v>29.19</v>
      </c>
      <c r="F8257" s="12">
        <v>28.46</v>
      </c>
      <c r="G8257" s="12">
        <v>28.85</v>
      </c>
      <c r="H8257" s="12">
        <v>28.937750720636256</v>
      </c>
      <c r="I8257">
        <v>715687</v>
      </c>
      <c r="J8257">
        <v>2414</v>
      </c>
      <c r="K8257" s="12">
        <v>20710372</v>
      </c>
      <c r="L8257">
        <v>361365</v>
      </c>
      <c r="M8257">
        <v>50.49</v>
      </c>
      <c r="N8257">
        <v>0.73</v>
      </c>
      <c r="O8257">
        <v>0.39</v>
      </c>
      <c r="P8257">
        <f xml:space="preserve"> IF(Stock_Info[[#This Row],[Close Price]] &gt; Stock_Info[[#This Row],[Open Price]], 1, 0)</f>
        <v>1</v>
      </c>
      <c r="Q8257" t="str">
        <f>IF(AND(Stock_Info[[#This Row],[% Deli. Qty to Traded Qty]]&gt;80,Stock_Info[[#This Row],[No. of Trades]]&lt;3000),"Unusual Day","")</f>
        <v/>
      </c>
      <c r="R8257" t="str">
        <f>IF(AND(Stock_Info[[#This Row],[Spread High-Low]] &lt; 10, Stock_Info[[#This Row],[% Deli. Qty to Traded Qty]] &gt; 90), "Good Day", "")</f>
        <v/>
      </c>
    </row>
    <row r="8258" spans="1:18">
      <c r="A8258" t="s">
        <v>73</v>
      </c>
      <c r="B8258" s="1">
        <v>45901</v>
      </c>
      <c r="C8258" s="1" t="str">
        <f>"WEEK" &amp;" " &amp;  INT((DAY(Stock_Info[[#This Row],[Date]])+WEEKDAY(DATE(YEAR(Stock_Info[[#This Row],[Date]]),MONTH(Stock_Info[[#This Row],[Date]]),1))-1)/7)+1</f>
        <v>WEEK 1</v>
      </c>
      <c r="D8258" s="12">
        <v>28.21</v>
      </c>
      <c r="E8258" s="12">
        <v>28.65</v>
      </c>
      <c r="F8258" s="12">
        <v>28.14</v>
      </c>
      <c r="G8258" s="12">
        <v>28.59</v>
      </c>
      <c r="H8258" s="12">
        <v>28.342858820627857</v>
      </c>
      <c r="I8258">
        <v>425735</v>
      </c>
      <c r="J8258">
        <v>2103</v>
      </c>
      <c r="K8258" s="12">
        <v>12066547</v>
      </c>
      <c r="L8258">
        <v>203451</v>
      </c>
      <c r="M8258">
        <v>47.79</v>
      </c>
      <c r="N8258">
        <v>0.51</v>
      </c>
      <c r="O8258">
        <v>0.38</v>
      </c>
      <c r="P8258">
        <f xml:space="preserve"> IF(Stock_Info[[#This Row],[Close Price]] &gt; Stock_Info[[#This Row],[Open Price]], 1, 0)</f>
        <v>1</v>
      </c>
      <c r="Q8258" t="str">
        <f>IF(AND(Stock_Info[[#This Row],[% Deli. Qty to Traded Qty]]&gt;80,Stock_Info[[#This Row],[No. of Trades]]&lt;3000),"Unusual Day","")</f>
        <v/>
      </c>
      <c r="R8258" t="str">
        <f>IF(AND(Stock_Info[[#This Row],[Spread High-Low]] &lt; 10, Stock_Info[[#This Row],[% Deli. Qty to Traded Qty]] &gt; 90), "Good Day", "")</f>
        <v/>
      </c>
    </row>
    <row r="8259" spans="1:18">
      <c r="A8259" t="s">
        <v>73</v>
      </c>
      <c r="B8259" s="1">
        <v>45898</v>
      </c>
      <c r="C8259" s="1" t="str">
        <f>"WEEK" &amp;" " &amp;  INT((DAY(Stock_Info[[#This Row],[Date]])+WEEKDAY(DATE(YEAR(Stock_Info[[#This Row],[Date]]),MONTH(Stock_Info[[#This Row],[Date]]),1))-1)/7)+1</f>
        <v>WEEK 5</v>
      </c>
      <c r="D8259" s="12">
        <v>28.17</v>
      </c>
      <c r="E8259" s="12">
        <v>28.49</v>
      </c>
      <c r="F8259" s="12">
        <v>27.9</v>
      </c>
      <c r="G8259" s="12">
        <v>28.22</v>
      </c>
      <c r="H8259" s="12">
        <v>28.251212188675947</v>
      </c>
      <c r="I8259">
        <v>1567619</v>
      </c>
      <c r="J8259">
        <v>3883</v>
      </c>
      <c r="K8259" s="12">
        <v>44287137</v>
      </c>
      <c r="L8259">
        <v>1181836</v>
      </c>
      <c r="M8259">
        <v>75.39</v>
      </c>
      <c r="N8259">
        <v>0.59</v>
      </c>
      <c r="O8259">
        <v>0.05</v>
      </c>
      <c r="P8259">
        <f xml:space="preserve"> IF(Stock_Info[[#This Row],[Close Price]] &gt; Stock_Info[[#This Row],[Open Price]], 1, 0)</f>
        <v>1</v>
      </c>
      <c r="Q8259" t="str">
        <f>IF(AND(Stock_Info[[#This Row],[% Deli. Qty to Traded Qty]]&gt;80,Stock_Info[[#This Row],[No. of Trades]]&lt;3000),"Unusual Day","")</f>
        <v/>
      </c>
      <c r="R8259" t="str">
        <f>IF(AND(Stock_Info[[#This Row],[Spread High-Low]] &lt; 10, Stock_Info[[#This Row],[% Deli. Qty to Traded Qty]] &gt; 90), "Good Day", "")</f>
        <v/>
      </c>
    </row>
    <row r="8260" spans="1:18">
      <c r="A8260" t="s">
        <v>73</v>
      </c>
      <c r="B8260" s="1">
        <v>45897</v>
      </c>
      <c r="C8260" s="1" t="str">
        <f>"WEEK" &amp;" " &amp;  INT((DAY(Stock_Info[[#This Row],[Date]])+WEEKDAY(DATE(YEAR(Stock_Info[[#This Row],[Date]]),MONTH(Stock_Info[[#This Row],[Date]]),1))-1)/7)+1</f>
        <v>WEEK 5</v>
      </c>
      <c r="D8260" s="12">
        <v>28.05</v>
      </c>
      <c r="E8260" s="12">
        <v>28.34</v>
      </c>
      <c r="F8260" s="12">
        <v>28.02</v>
      </c>
      <c r="G8260" s="12">
        <v>28.19</v>
      </c>
      <c r="H8260" s="12">
        <v>28.195236962065479</v>
      </c>
      <c r="I8260">
        <v>592521</v>
      </c>
      <c r="J8260">
        <v>3680</v>
      </c>
      <c r="K8260" s="12">
        <v>16706270</v>
      </c>
      <c r="L8260">
        <v>324275</v>
      </c>
      <c r="M8260">
        <v>54.73</v>
      </c>
      <c r="N8260">
        <v>0.32</v>
      </c>
      <c r="O8260">
        <v>0.14000000000000001</v>
      </c>
      <c r="P8260">
        <f xml:space="preserve"> IF(Stock_Info[[#This Row],[Close Price]] &gt; Stock_Info[[#This Row],[Open Price]], 1, 0)</f>
        <v>1</v>
      </c>
      <c r="Q8260" t="str">
        <f>IF(AND(Stock_Info[[#This Row],[% Deli. Qty to Traded Qty]]&gt;80,Stock_Info[[#This Row],[No. of Trades]]&lt;3000),"Unusual Day","")</f>
        <v/>
      </c>
      <c r="R8260" t="str">
        <f>IF(AND(Stock_Info[[#This Row],[Spread High-Low]] &lt; 10, Stock_Info[[#This Row],[% Deli. Qty to Traded Qty]] &gt; 90), "Good Day", "")</f>
        <v/>
      </c>
    </row>
    <row r="8261" spans="1:18">
      <c r="A8261" t="s">
        <v>73</v>
      </c>
      <c r="B8261" s="1">
        <v>45895</v>
      </c>
      <c r="C8261" s="1" t="str">
        <f>"WEEK" &amp;" " &amp;  INT((DAY(Stock_Info[[#This Row],[Date]])+WEEKDAY(DATE(YEAR(Stock_Info[[#This Row],[Date]]),MONTH(Stock_Info[[#This Row],[Date]]),1))-1)/7)+1</f>
        <v>WEEK 5</v>
      </c>
      <c r="D8261" s="12">
        <v>28.83</v>
      </c>
      <c r="E8261" s="12">
        <v>29.15</v>
      </c>
      <c r="F8261" s="12">
        <v>28.36</v>
      </c>
      <c r="G8261" s="12">
        <v>28.45</v>
      </c>
      <c r="H8261" s="12">
        <v>28.56860663718933</v>
      </c>
      <c r="I8261">
        <v>250588</v>
      </c>
      <c r="J8261">
        <v>1806</v>
      </c>
      <c r="K8261" s="12">
        <v>7158950</v>
      </c>
      <c r="L8261">
        <v>131169</v>
      </c>
      <c r="M8261">
        <v>52.34</v>
      </c>
      <c r="N8261">
        <v>0.79</v>
      </c>
      <c r="O8261">
        <v>-0.38</v>
      </c>
      <c r="P8261">
        <f xml:space="preserve"> IF(Stock_Info[[#This Row],[Close Price]] &gt; Stock_Info[[#This Row],[Open Price]], 1, 0)</f>
        <v>0</v>
      </c>
      <c r="Q8261" t="str">
        <f>IF(AND(Stock_Info[[#This Row],[% Deli. Qty to Traded Qty]]&gt;80,Stock_Info[[#This Row],[No. of Trades]]&lt;3000),"Unusual Day","")</f>
        <v/>
      </c>
      <c r="R8261" t="str">
        <f>IF(AND(Stock_Info[[#This Row],[Spread High-Low]] &lt; 10, Stock_Info[[#This Row],[% Deli. Qty to Traded Qty]] &gt; 90), "Good Day", "")</f>
        <v/>
      </c>
    </row>
    <row r="8262" spans="1:18">
      <c r="A8262" t="s">
        <v>73</v>
      </c>
      <c r="B8262" s="1">
        <v>45894</v>
      </c>
      <c r="C8262" s="1" t="str">
        <f>"WEEK" &amp;" " &amp;  INT((DAY(Stock_Info[[#This Row],[Date]])+WEEKDAY(DATE(YEAR(Stock_Info[[#This Row],[Date]]),MONTH(Stock_Info[[#This Row],[Date]]),1))-1)/7)+1</f>
        <v>WEEK 5</v>
      </c>
      <c r="D8262" s="12">
        <v>28.87</v>
      </c>
      <c r="E8262" s="12">
        <v>29.32</v>
      </c>
      <c r="F8262" s="12">
        <v>28.7</v>
      </c>
      <c r="G8262" s="12">
        <v>28.81</v>
      </c>
      <c r="H8262" s="12">
        <v>28.997649103864429</v>
      </c>
      <c r="I8262">
        <v>522354</v>
      </c>
      <c r="J8262">
        <v>2511</v>
      </c>
      <c r="K8262" s="12">
        <v>15147038</v>
      </c>
      <c r="L8262">
        <v>332997</v>
      </c>
      <c r="M8262">
        <v>63.75</v>
      </c>
      <c r="N8262">
        <v>0.62</v>
      </c>
      <c r="O8262">
        <v>-0.06</v>
      </c>
      <c r="P8262">
        <f xml:space="preserve"> IF(Stock_Info[[#This Row],[Close Price]] &gt; Stock_Info[[#This Row],[Open Price]], 1, 0)</f>
        <v>0</v>
      </c>
      <c r="Q8262" t="str">
        <f>IF(AND(Stock_Info[[#This Row],[% Deli. Qty to Traded Qty]]&gt;80,Stock_Info[[#This Row],[No. of Trades]]&lt;3000),"Unusual Day","")</f>
        <v/>
      </c>
      <c r="R8262" t="str">
        <f>IF(AND(Stock_Info[[#This Row],[Spread High-Low]] &lt; 10, Stock_Info[[#This Row],[% Deli. Qty to Traded Qty]] &gt; 90), "Good Day", "")</f>
        <v/>
      </c>
    </row>
    <row r="8263" spans="1:18">
      <c r="A8263" t="s">
        <v>73</v>
      </c>
      <c r="B8263" s="1">
        <v>45891</v>
      </c>
      <c r="C8263" s="1" t="str">
        <f>"WEEK" &amp;" " &amp;  INT((DAY(Stock_Info[[#This Row],[Date]])+WEEKDAY(DATE(YEAR(Stock_Info[[#This Row],[Date]]),MONTH(Stock_Info[[#This Row],[Date]]),1))-1)/7)+1</f>
        <v>WEEK 4</v>
      </c>
      <c r="D8263" s="12">
        <v>29.34</v>
      </c>
      <c r="E8263" s="12">
        <v>29.4</v>
      </c>
      <c r="F8263" s="12">
        <v>28.65</v>
      </c>
      <c r="G8263" s="12">
        <v>28.92</v>
      </c>
      <c r="H8263" s="12">
        <v>28.947335384803807</v>
      </c>
      <c r="I8263">
        <v>522552</v>
      </c>
      <c r="J8263">
        <v>3249</v>
      </c>
      <c r="K8263" s="12">
        <v>15126488</v>
      </c>
      <c r="L8263">
        <v>226903</v>
      </c>
      <c r="M8263">
        <v>43.42</v>
      </c>
      <c r="N8263">
        <v>0.75</v>
      </c>
      <c r="O8263">
        <v>-0.42</v>
      </c>
      <c r="P8263">
        <f xml:space="preserve"> IF(Stock_Info[[#This Row],[Close Price]] &gt; Stock_Info[[#This Row],[Open Price]], 1, 0)</f>
        <v>0</v>
      </c>
      <c r="Q8263" t="str">
        <f>IF(AND(Stock_Info[[#This Row],[% Deli. Qty to Traded Qty]]&gt;80,Stock_Info[[#This Row],[No. of Trades]]&lt;3000),"Unusual Day","")</f>
        <v/>
      </c>
      <c r="R8263" t="str">
        <f>IF(AND(Stock_Info[[#This Row],[Spread High-Low]] &lt; 10, Stock_Info[[#This Row],[% Deli. Qty to Traded Qty]] &gt; 90), "Good Day", "")</f>
        <v/>
      </c>
    </row>
    <row r="8264" spans="1:18">
      <c r="A8264" t="s">
        <v>73</v>
      </c>
      <c r="B8264" s="1">
        <v>45890</v>
      </c>
      <c r="C8264" s="1" t="str">
        <f>"WEEK" &amp;" " &amp;  INT((DAY(Stock_Info[[#This Row],[Date]])+WEEKDAY(DATE(YEAR(Stock_Info[[#This Row],[Date]]),MONTH(Stock_Info[[#This Row],[Date]]),1))-1)/7)+1</f>
        <v>WEEK 4</v>
      </c>
      <c r="D8264" s="12">
        <v>29.1</v>
      </c>
      <c r="E8264" s="12">
        <v>29.6</v>
      </c>
      <c r="F8264" s="12">
        <v>29.1</v>
      </c>
      <c r="G8264" s="12">
        <v>29.25</v>
      </c>
      <c r="H8264" s="12">
        <v>29.317860441397286</v>
      </c>
      <c r="I8264">
        <v>882425</v>
      </c>
      <c r="J8264">
        <v>1996</v>
      </c>
      <c r="K8264" s="12">
        <v>25870813</v>
      </c>
      <c r="L8264">
        <v>371220</v>
      </c>
      <c r="M8264">
        <v>42.07</v>
      </c>
      <c r="N8264">
        <v>0.5</v>
      </c>
      <c r="O8264">
        <v>0.15</v>
      </c>
      <c r="P8264">
        <f xml:space="preserve"> IF(Stock_Info[[#This Row],[Close Price]] &gt; Stock_Info[[#This Row],[Open Price]], 1, 0)</f>
        <v>1</v>
      </c>
      <c r="Q8264" t="str">
        <f>IF(AND(Stock_Info[[#This Row],[% Deli. Qty to Traded Qty]]&gt;80,Stock_Info[[#This Row],[No. of Trades]]&lt;3000),"Unusual Day","")</f>
        <v/>
      </c>
      <c r="R8264" t="str">
        <f>IF(AND(Stock_Info[[#This Row],[Spread High-Low]] &lt; 10, Stock_Info[[#This Row],[% Deli. Qty to Traded Qty]] &gt; 90), "Good Day", "")</f>
        <v/>
      </c>
    </row>
    <row r="8265" spans="1:18">
      <c r="A8265" t="s">
        <v>73</v>
      </c>
      <c r="B8265" s="1">
        <v>45889</v>
      </c>
      <c r="C8265" s="1" t="str">
        <f>"WEEK" &amp;" " &amp;  INT((DAY(Stock_Info[[#This Row],[Date]])+WEEKDAY(DATE(YEAR(Stock_Info[[#This Row],[Date]]),MONTH(Stock_Info[[#This Row],[Date]]),1))-1)/7)+1</f>
        <v>WEEK 4</v>
      </c>
      <c r="D8265" s="12">
        <v>29.39</v>
      </c>
      <c r="E8265" s="12">
        <v>29.4</v>
      </c>
      <c r="F8265" s="12">
        <v>28.97</v>
      </c>
      <c r="G8265" s="12">
        <v>29.26</v>
      </c>
      <c r="H8265" s="12">
        <v>29.228772912358224</v>
      </c>
      <c r="I8265">
        <v>389255</v>
      </c>
      <c r="J8265">
        <v>2430</v>
      </c>
      <c r="K8265" s="12">
        <v>11377446</v>
      </c>
      <c r="L8265">
        <v>227738</v>
      </c>
      <c r="M8265">
        <v>58.51</v>
      </c>
      <c r="N8265">
        <v>0.43</v>
      </c>
      <c r="O8265">
        <v>-0.13</v>
      </c>
      <c r="P8265">
        <f xml:space="preserve"> IF(Stock_Info[[#This Row],[Close Price]] &gt; Stock_Info[[#This Row],[Open Price]], 1, 0)</f>
        <v>0</v>
      </c>
      <c r="Q8265" t="str">
        <f>IF(AND(Stock_Info[[#This Row],[% Deli. Qty to Traded Qty]]&gt;80,Stock_Info[[#This Row],[No. of Trades]]&lt;3000),"Unusual Day","")</f>
        <v/>
      </c>
      <c r="R8265" t="str">
        <f>IF(AND(Stock_Info[[#This Row],[Spread High-Low]] &lt; 10, Stock_Info[[#This Row],[% Deli. Qty to Traded Qty]] &gt; 90), "Good Day", "")</f>
        <v/>
      </c>
    </row>
    <row r="8266" spans="1:18">
      <c r="A8266" t="s">
        <v>73</v>
      </c>
      <c r="B8266" s="1">
        <v>45888</v>
      </c>
      <c r="C8266" s="1" t="str">
        <f>"WEEK" &amp;" " &amp;  INT((DAY(Stock_Info[[#This Row],[Date]])+WEEKDAY(DATE(YEAR(Stock_Info[[#This Row],[Date]]),MONTH(Stock_Info[[#This Row],[Date]]),1))-1)/7)+1</f>
        <v>WEEK 4</v>
      </c>
      <c r="D8266" s="12">
        <v>28.46</v>
      </c>
      <c r="E8266" s="12">
        <v>29.29</v>
      </c>
      <c r="F8266" s="12">
        <v>28.27</v>
      </c>
      <c r="G8266" s="12">
        <v>29.19</v>
      </c>
      <c r="H8266" s="12">
        <v>28.838756383930921</v>
      </c>
      <c r="I8266">
        <v>417846</v>
      </c>
      <c r="J8266">
        <v>1761</v>
      </c>
      <c r="K8266" s="12">
        <v>12050159</v>
      </c>
      <c r="L8266">
        <v>234700</v>
      </c>
      <c r="M8266">
        <v>56.17</v>
      </c>
      <c r="N8266">
        <v>1.02</v>
      </c>
      <c r="O8266">
        <v>0.73</v>
      </c>
      <c r="P8266">
        <f xml:space="preserve"> IF(Stock_Info[[#This Row],[Close Price]] &gt; Stock_Info[[#This Row],[Open Price]], 1, 0)</f>
        <v>1</v>
      </c>
      <c r="Q8266" t="str">
        <f>IF(AND(Stock_Info[[#This Row],[% Deli. Qty to Traded Qty]]&gt;80,Stock_Info[[#This Row],[No. of Trades]]&lt;3000),"Unusual Day","")</f>
        <v/>
      </c>
      <c r="R8266" t="str">
        <f>IF(AND(Stock_Info[[#This Row],[Spread High-Low]] &lt; 10, Stock_Info[[#This Row],[% Deli. Qty to Traded Qty]] &gt; 90), "Good Day", "")</f>
        <v/>
      </c>
    </row>
    <row r="8267" spans="1:18">
      <c r="A8267" t="s">
        <v>73</v>
      </c>
      <c r="B8267" s="1">
        <v>45887</v>
      </c>
      <c r="C8267" s="1" t="str">
        <f>"WEEK" &amp;" " &amp;  INT((DAY(Stock_Info[[#This Row],[Date]])+WEEKDAY(DATE(YEAR(Stock_Info[[#This Row],[Date]]),MONTH(Stock_Info[[#This Row],[Date]]),1))-1)/7)+1</f>
        <v>WEEK 4</v>
      </c>
      <c r="D8267" s="12">
        <v>28.43</v>
      </c>
      <c r="E8267" s="12">
        <v>28.65</v>
      </c>
      <c r="F8267" s="12">
        <v>28.2</v>
      </c>
      <c r="G8267" s="12">
        <v>28.46</v>
      </c>
      <c r="H8267" s="12">
        <v>28.465826565967458</v>
      </c>
      <c r="I8267">
        <v>661508</v>
      </c>
      <c r="J8267">
        <v>3017</v>
      </c>
      <c r="K8267" s="12">
        <v>18830372</v>
      </c>
      <c r="L8267">
        <v>451648</v>
      </c>
      <c r="M8267">
        <v>68.28</v>
      </c>
      <c r="N8267">
        <v>0.45</v>
      </c>
      <c r="O8267">
        <v>0.03</v>
      </c>
      <c r="P8267">
        <f xml:space="preserve"> IF(Stock_Info[[#This Row],[Close Price]] &gt; Stock_Info[[#This Row],[Open Price]], 1, 0)</f>
        <v>1</v>
      </c>
      <c r="Q8267" t="str">
        <f>IF(AND(Stock_Info[[#This Row],[% Deli. Qty to Traded Qty]]&gt;80,Stock_Info[[#This Row],[No. of Trades]]&lt;3000),"Unusual Day","")</f>
        <v/>
      </c>
      <c r="R8267" t="str">
        <f>IF(AND(Stock_Info[[#This Row],[Spread High-Low]] &lt; 10, Stock_Info[[#This Row],[% Deli. Qty to Traded Qty]] &gt; 90), "Good Day", "")</f>
        <v/>
      </c>
    </row>
    <row r="8268" spans="1:18">
      <c r="A8268" t="s">
        <v>73</v>
      </c>
      <c r="B8268" s="1">
        <v>45883</v>
      </c>
      <c r="C8268" s="1" t="str">
        <f>"WEEK" &amp;" " &amp;  INT((DAY(Stock_Info[[#This Row],[Date]])+WEEKDAY(DATE(YEAR(Stock_Info[[#This Row],[Date]]),MONTH(Stock_Info[[#This Row],[Date]]),1))-1)/7)+1</f>
        <v>WEEK 3</v>
      </c>
      <c r="D8268" s="12">
        <v>28.13</v>
      </c>
      <c r="E8268" s="12">
        <v>28.45</v>
      </c>
      <c r="F8268" s="12">
        <v>27.9</v>
      </c>
      <c r="G8268" s="12">
        <v>28.08</v>
      </c>
      <c r="H8268" s="12">
        <v>28.136377060800168</v>
      </c>
      <c r="I8268">
        <v>609472</v>
      </c>
      <c r="J8268">
        <v>3181</v>
      </c>
      <c r="K8268" s="12">
        <v>17148334</v>
      </c>
      <c r="L8268">
        <v>321670</v>
      </c>
      <c r="M8268">
        <v>52.78</v>
      </c>
      <c r="N8268">
        <v>0.55000000000000004</v>
      </c>
      <c r="O8268">
        <v>-0.05</v>
      </c>
      <c r="P8268">
        <f xml:space="preserve"> IF(Stock_Info[[#This Row],[Close Price]] &gt; Stock_Info[[#This Row],[Open Price]], 1, 0)</f>
        <v>0</v>
      </c>
      <c r="Q8268" t="str">
        <f>IF(AND(Stock_Info[[#This Row],[% Deli. Qty to Traded Qty]]&gt;80,Stock_Info[[#This Row],[No. of Trades]]&lt;3000),"Unusual Day","")</f>
        <v/>
      </c>
      <c r="R8268" t="str">
        <f>IF(AND(Stock_Info[[#This Row],[Spread High-Low]] &lt; 10, Stock_Info[[#This Row],[% Deli. Qty to Traded Qty]] &gt; 90), "Good Day", "")</f>
        <v/>
      </c>
    </row>
    <row r="8269" spans="1:18">
      <c r="A8269" t="s">
        <v>73</v>
      </c>
      <c r="B8269" s="1">
        <v>45882</v>
      </c>
      <c r="C8269" s="1" t="str">
        <f>"WEEK" &amp;" " &amp;  INT((DAY(Stock_Info[[#This Row],[Date]])+WEEKDAY(DATE(YEAR(Stock_Info[[#This Row],[Date]]),MONTH(Stock_Info[[#This Row],[Date]]),1))-1)/7)+1</f>
        <v>WEEK 3</v>
      </c>
      <c r="D8269" s="12">
        <v>28.49</v>
      </c>
      <c r="E8269" s="12">
        <v>28.6</v>
      </c>
      <c r="F8269" s="12">
        <v>28.02</v>
      </c>
      <c r="G8269" s="12">
        <v>28.05</v>
      </c>
      <c r="H8269" s="12">
        <v>28.237987323461329</v>
      </c>
      <c r="I8269">
        <v>534373</v>
      </c>
      <c r="J8269">
        <v>3263</v>
      </c>
      <c r="K8269" s="12">
        <v>15089618</v>
      </c>
      <c r="L8269">
        <v>293159</v>
      </c>
      <c r="M8269">
        <v>54.86</v>
      </c>
      <c r="N8269">
        <v>0.57999999999999996</v>
      </c>
      <c r="O8269">
        <v>-0.44</v>
      </c>
      <c r="P8269">
        <f xml:space="preserve"> IF(Stock_Info[[#This Row],[Close Price]] &gt; Stock_Info[[#This Row],[Open Price]], 1, 0)</f>
        <v>0</v>
      </c>
      <c r="Q8269" t="str">
        <f>IF(AND(Stock_Info[[#This Row],[% Deli. Qty to Traded Qty]]&gt;80,Stock_Info[[#This Row],[No. of Trades]]&lt;3000),"Unusual Day","")</f>
        <v/>
      </c>
      <c r="R8269" t="str">
        <f>IF(AND(Stock_Info[[#This Row],[Spread High-Low]] &lt; 10, Stock_Info[[#This Row],[% Deli. Qty to Traded Qty]] &gt; 90), "Good Day", "")</f>
        <v/>
      </c>
    </row>
    <row r="8270" spans="1:18">
      <c r="A8270" t="s">
        <v>73</v>
      </c>
      <c r="B8270" s="1">
        <v>45881</v>
      </c>
      <c r="C8270" s="1" t="str">
        <f>"WEEK" &amp;" " &amp;  INT((DAY(Stock_Info[[#This Row],[Date]])+WEEKDAY(DATE(YEAR(Stock_Info[[#This Row],[Date]]),MONTH(Stock_Info[[#This Row],[Date]]),1))-1)/7)+1</f>
        <v>WEEK 3</v>
      </c>
      <c r="D8270" s="12">
        <v>28.3</v>
      </c>
      <c r="E8270" s="12">
        <v>28.42</v>
      </c>
      <c r="F8270" s="12">
        <v>27.94</v>
      </c>
      <c r="G8270" s="12">
        <v>28.33</v>
      </c>
      <c r="H8270" s="12">
        <v>28.15131967563212</v>
      </c>
      <c r="I8270">
        <v>660238</v>
      </c>
      <c r="J8270">
        <v>3346</v>
      </c>
      <c r="K8270" s="12">
        <v>18586571</v>
      </c>
      <c r="L8270">
        <v>248403</v>
      </c>
      <c r="M8270">
        <v>37.619999999999997</v>
      </c>
      <c r="N8270">
        <v>0.48</v>
      </c>
      <c r="O8270">
        <v>0.03</v>
      </c>
      <c r="P8270">
        <f xml:space="preserve"> IF(Stock_Info[[#This Row],[Close Price]] &gt; Stock_Info[[#This Row],[Open Price]], 1, 0)</f>
        <v>1</v>
      </c>
      <c r="Q8270" t="str">
        <f>IF(AND(Stock_Info[[#This Row],[% Deli. Qty to Traded Qty]]&gt;80,Stock_Info[[#This Row],[No. of Trades]]&lt;3000),"Unusual Day","")</f>
        <v/>
      </c>
      <c r="R8270" t="str">
        <f>IF(AND(Stock_Info[[#This Row],[Spread High-Low]] &lt; 10, Stock_Info[[#This Row],[% Deli. Qty to Traded Qty]] &gt; 90), "Good Day", "")</f>
        <v/>
      </c>
    </row>
    <row r="8271" spans="1:18">
      <c r="A8271" t="s">
        <v>73</v>
      </c>
      <c r="B8271" s="1">
        <v>45880</v>
      </c>
      <c r="C8271" s="1" t="str">
        <f>"WEEK" &amp;" " &amp;  INT((DAY(Stock_Info[[#This Row],[Date]])+WEEKDAY(DATE(YEAR(Stock_Info[[#This Row],[Date]]),MONTH(Stock_Info[[#This Row],[Date]]),1))-1)/7)+1</f>
        <v>WEEK 3</v>
      </c>
      <c r="D8271" s="12">
        <v>28.23</v>
      </c>
      <c r="E8271" s="12">
        <v>28.3</v>
      </c>
      <c r="F8271" s="12">
        <v>27.82</v>
      </c>
      <c r="G8271" s="12">
        <v>28.08</v>
      </c>
      <c r="H8271" s="12">
        <v>28.01639493994611</v>
      </c>
      <c r="I8271">
        <v>656910</v>
      </c>
      <c r="J8271">
        <v>2568</v>
      </c>
      <c r="K8271" s="12">
        <v>18404250</v>
      </c>
      <c r="L8271">
        <v>284814</v>
      </c>
      <c r="M8271">
        <v>43.36</v>
      </c>
      <c r="N8271">
        <v>0.48</v>
      </c>
      <c r="O8271">
        <v>-0.15</v>
      </c>
      <c r="P8271">
        <f xml:space="preserve"> IF(Stock_Info[[#This Row],[Close Price]] &gt; Stock_Info[[#This Row],[Open Price]], 1, 0)</f>
        <v>0</v>
      </c>
      <c r="Q8271" t="str">
        <f>IF(AND(Stock_Info[[#This Row],[% Deli. Qty to Traded Qty]]&gt;80,Stock_Info[[#This Row],[No. of Trades]]&lt;3000),"Unusual Day","")</f>
        <v/>
      </c>
      <c r="R8271" t="str">
        <f>IF(AND(Stock_Info[[#This Row],[Spread High-Low]] &lt; 10, Stock_Info[[#This Row],[% Deli. Qty to Traded Qty]] &gt; 90), "Good Day", "")</f>
        <v/>
      </c>
    </row>
    <row r="8272" spans="1:18">
      <c r="A8272" t="s">
        <v>73</v>
      </c>
      <c r="B8272" s="1">
        <v>45877</v>
      </c>
      <c r="C8272" s="1" t="str">
        <f>"WEEK" &amp;" " &amp;  INT((DAY(Stock_Info[[#This Row],[Date]])+WEEKDAY(DATE(YEAR(Stock_Info[[#This Row],[Date]]),MONTH(Stock_Info[[#This Row],[Date]]),1))-1)/7)+1</f>
        <v>WEEK 2</v>
      </c>
      <c r="D8272" s="12">
        <v>28.13</v>
      </c>
      <c r="E8272" s="12">
        <v>28.55</v>
      </c>
      <c r="F8272" s="12">
        <v>27.9</v>
      </c>
      <c r="G8272" s="12">
        <v>27.99</v>
      </c>
      <c r="H8272" s="12">
        <v>28.157713978116721</v>
      </c>
      <c r="I8272">
        <v>449567</v>
      </c>
      <c r="J8272">
        <v>2263</v>
      </c>
      <c r="K8272" s="12">
        <v>12658779</v>
      </c>
      <c r="L8272">
        <v>294209</v>
      </c>
      <c r="M8272">
        <v>65.44</v>
      </c>
      <c r="N8272">
        <v>0.65</v>
      </c>
      <c r="O8272">
        <v>-0.14000000000000001</v>
      </c>
      <c r="P8272">
        <f xml:space="preserve"> IF(Stock_Info[[#This Row],[Close Price]] &gt; Stock_Info[[#This Row],[Open Price]], 1, 0)</f>
        <v>0</v>
      </c>
      <c r="Q8272" t="str">
        <f>IF(AND(Stock_Info[[#This Row],[% Deli. Qty to Traded Qty]]&gt;80,Stock_Info[[#This Row],[No. of Trades]]&lt;3000),"Unusual Day","")</f>
        <v/>
      </c>
      <c r="R8272" t="str">
        <f>IF(AND(Stock_Info[[#This Row],[Spread High-Low]] &lt; 10, Stock_Info[[#This Row],[% Deli. Qty to Traded Qty]] &gt; 90), "Good Day", "")</f>
        <v/>
      </c>
    </row>
    <row r="8273" spans="1:18">
      <c r="A8273" t="s">
        <v>73</v>
      </c>
      <c r="B8273" s="1">
        <v>45876</v>
      </c>
      <c r="C8273" s="1" t="str">
        <f>"WEEK" &amp;" " &amp;  INT((DAY(Stock_Info[[#This Row],[Date]])+WEEKDAY(DATE(YEAR(Stock_Info[[#This Row],[Date]]),MONTH(Stock_Info[[#This Row],[Date]]),1))-1)/7)+1</f>
        <v>WEEK 2</v>
      </c>
      <c r="D8273" s="12">
        <v>28.31</v>
      </c>
      <c r="E8273" s="12">
        <v>28.37</v>
      </c>
      <c r="F8273" s="12">
        <v>27.8</v>
      </c>
      <c r="G8273" s="12">
        <v>28.13</v>
      </c>
      <c r="H8273" s="12">
        <v>28.098629838270035</v>
      </c>
      <c r="I8273">
        <v>825450</v>
      </c>
      <c r="J8273">
        <v>4020</v>
      </c>
      <c r="K8273" s="12">
        <v>23194014</v>
      </c>
      <c r="L8273">
        <v>463681</v>
      </c>
      <c r="M8273">
        <v>56.17</v>
      </c>
      <c r="N8273">
        <v>0.56999999999999995</v>
      </c>
      <c r="O8273">
        <v>-0.18</v>
      </c>
      <c r="P8273">
        <f xml:space="preserve"> IF(Stock_Info[[#This Row],[Close Price]] &gt; Stock_Info[[#This Row],[Open Price]], 1, 0)</f>
        <v>0</v>
      </c>
      <c r="Q8273" t="str">
        <f>IF(AND(Stock_Info[[#This Row],[% Deli. Qty to Traded Qty]]&gt;80,Stock_Info[[#This Row],[No. of Trades]]&lt;3000),"Unusual Day","")</f>
        <v/>
      </c>
      <c r="R8273" t="str">
        <f>IF(AND(Stock_Info[[#This Row],[Spread High-Low]] &lt; 10, Stock_Info[[#This Row],[% Deli. Qty to Traded Qty]] &gt; 90), "Good Day", "")</f>
        <v/>
      </c>
    </row>
    <row r="8274" spans="1:18">
      <c r="A8274" t="s">
        <v>73</v>
      </c>
      <c r="B8274" s="1">
        <v>45875</v>
      </c>
      <c r="C8274" s="1" t="str">
        <f>"WEEK" &amp;" " &amp;  INT((DAY(Stock_Info[[#This Row],[Date]])+WEEKDAY(DATE(YEAR(Stock_Info[[#This Row],[Date]]),MONTH(Stock_Info[[#This Row],[Date]]),1))-1)/7)+1</f>
        <v>WEEK 2</v>
      </c>
      <c r="D8274" s="12">
        <v>29.04</v>
      </c>
      <c r="E8274" s="12">
        <v>29.12</v>
      </c>
      <c r="F8274" s="12">
        <v>28.3</v>
      </c>
      <c r="G8274" s="12">
        <v>28.37</v>
      </c>
      <c r="H8274" s="12">
        <v>28.619262621628799</v>
      </c>
      <c r="I8274">
        <v>828340</v>
      </c>
      <c r="J8274">
        <v>5234</v>
      </c>
      <c r="K8274" s="12">
        <v>23706480</v>
      </c>
      <c r="L8274">
        <v>454765</v>
      </c>
      <c r="M8274">
        <v>54.9</v>
      </c>
      <c r="N8274">
        <v>0.82</v>
      </c>
      <c r="O8274">
        <v>-0.67</v>
      </c>
      <c r="P8274">
        <f xml:space="preserve"> IF(Stock_Info[[#This Row],[Close Price]] &gt; Stock_Info[[#This Row],[Open Price]], 1, 0)</f>
        <v>0</v>
      </c>
      <c r="Q8274" t="str">
        <f>IF(AND(Stock_Info[[#This Row],[% Deli. Qty to Traded Qty]]&gt;80,Stock_Info[[#This Row],[No. of Trades]]&lt;3000),"Unusual Day","")</f>
        <v/>
      </c>
      <c r="R8274" t="str">
        <f>IF(AND(Stock_Info[[#This Row],[Spread High-Low]] &lt; 10, Stock_Info[[#This Row],[% Deli. Qty to Traded Qty]] &gt; 90), "Good Day", "")</f>
        <v/>
      </c>
    </row>
    <row r="8275" spans="1:18">
      <c r="A8275" t="s">
        <v>73</v>
      </c>
      <c r="B8275" s="1">
        <v>45874</v>
      </c>
      <c r="C8275" s="1" t="str">
        <f>"WEEK" &amp;" " &amp;  INT((DAY(Stock_Info[[#This Row],[Date]])+WEEKDAY(DATE(YEAR(Stock_Info[[#This Row],[Date]]),MONTH(Stock_Info[[#This Row],[Date]]),1))-1)/7)+1</f>
        <v>WEEK 2</v>
      </c>
      <c r="D8275" s="12">
        <v>29.05</v>
      </c>
      <c r="E8275" s="12">
        <v>29.37</v>
      </c>
      <c r="F8275" s="12">
        <v>28.84</v>
      </c>
      <c r="G8275" s="12">
        <v>28.94</v>
      </c>
      <c r="H8275" s="12">
        <v>29.100380480308115</v>
      </c>
      <c r="I8275">
        <v>750893</v>
      </c>
      <c r="J8275">
        <v>2827</v>
      </c>
      <c r="K8275" s="12">
        <v>21851272</v>
      </c>
      <c r="L8275">
        <v>534448</v>
      </c>
      <c r="M8275">
        <v>71.17</v>
      </c>
      <c r="N8275">
        <v>0.53</v>
      </c>
      <c r="O8275">
        <v>-0.11</v>
      </c>
      <c r="P8275">
        <f xml:space="preserve"> IF(Stock_Info[[#This Row],[Close Price]] &gt; Stock_Info[[#This Row],[Open Price]], 1, 0)</f>
        <v>0</v>
      </c>
      <c r="Q8275" t="str">
        <f>IF(AND(Stock_Info[[#This Row],[% Deli. Qty to Traded Qty]]&gt;80,Stock_Info[[#This Row],[No. of Trades]]&lt;3000),"Unusual Day","")</f>
        <v/>
      </c>
      <c r="R8275" t="str">
        <f>IF(AND(Stock_Info[[#This Row],[Spread High-Low]] &lt; 10, Stock_Info[[#This Row],[% Deli. Qty to Traded Qty]] &gt; 90), "Good Day", "")</f>
        <v/>
      </c>
    </row>
    <row r="8276" spans="1:18">
      <c r="A8276" t="s">
        <v>73</v>
      </c>
      <c r="B8276" s="1">
        <v>45873</v>
      </c>
      <c r="C8276" s="1" t="str">
        <f>"WEEK" &amp;" " &amp;  INT((DAY(Stock_Info[[#This Row],[Date]])+WEEKDAY(DATE(YEAR(Stock_Info[[#This Row],[Date]]),MONTH(Stock_Info[[#This Row],[Date]]),1))-1)/7)+1</f>
        <v>WEEK 2</v>
      </c>
      <c r="D8276" s="12">
        <v>29.35</v>
      </c>
      <c r="E8276" s="12">
        <v>29.56</v>
      </c>
      <c r="F8276" s="12">
        <v>28.94</v>
      </c>
      <c r="G8276" s="12">
        <v>29</v>
      </c>
      <c r="H8276" s="12">
        <v>29.184523377796534</v>
      </c>
      <c r="I8276">
        <v>454983</v>
      </c>
      <c r="J8276">
        <v>1929</v>
      </c>
      <c r="K8276" s="12">
        <v>13278462</v>
      </c>
      <c r="L8276">
        <v>217569</v>
      </c>
      <c r="M8276">
        <v>47.82</v>
      </c>
      <c r="N8276">
        <v>0.62</v>
      </c>
      <c r="O8276">
        <v>-0.35</v>
      </c>
      <c r="P8276">
        <f xml:space="preserve"> IF(Stock_Info[[#This Row],[Close Price]] &gt; Stock_Info[[#This Row],[Open Price]], 1, 0)</f>
        <v>0</v>
      </c>
      <c r="Q8276" t="str">
        <f>IF(AND(Stock_Info[[#This Row],[% Deli. Qty to Traded Qty]]&gt;80,Stock_Info[[#This Row],[No. of Trades]]&lt;3000),"Unusual Day","")</f>
        <v/>
      </c>
      <c r="R8276" t="str">
        <f>IF(AND(Stock_Info[[#This Row],[Spread High-Low]] &lt; 10, Stock_Info[[#This Row],[% Deli. Qty to Traded Qty]] &gt; 90), "Good Day", "")</f>
        <v/>
      </c>
    </row>
    <row r="8277" spans="1:18">
      <c r="A8277" t="s">
        <v>73</v>
      </c>
      <c r="B8277" s="1">
        <v>45870</v>
      </c>
      <c r="C8277" s="1" t="str">
        <f>"WEEK" &amp;" " &amp;  INT((DAY(Stock_Info[[#This Row],[Date]])+WEEKDAY(DATE(YEAR(Stock_Info[[#This Row],[Date]]),MONTH(Stock_Info[[#This Row],[Date]]),1))-1)/7)+1</f>
        <v>WEEK 1</v>
      </c>
      <c r="D8277" s="12">
        <v>29.6</v>
      </c>
      <c r="E8277" s="12">
        <v>29.89</v>
      </c>
      <c r="F8277" s="12">
        <v>29</v>
      </c>
      <c r="G8277" s="12">
        <v>29.12</v>
      </c>
      <c r="H8277" s="12">
        <v>29.526827710033817</v>
      </c>
      <c r="I8277">
        <v>726264</v>
      </c>
      <c r="J8277">
        <v>3793</v>
      </c>
      <c r="K8277" s="12">
        <v>21444272</v>
      </c>
      <c r="L8277">
        <v>330062</v>
      </c>
      <c r="M8277">
        <v>45.45</v>
      </c>
      <c r="N8277">
        <v>0.89</v>
      </c>
      <c r="O8277">
        <v>-0.48</v>
      </c>
      <c r="P8277">
        <f xml:space="preserve"> IF(Stock_Info[[#This Row],[Close Price]] &gt; Stock_Info[[#This Row],[Open Price]], 1, 0)</f>
        <v>0</v>
      </c>
      <c r="Q8277" t="str">
        <f>IF(AND(Stock_Info[[#This Row],[% Deli. Qty to Traded Qty]]&gt;80,Stock_Info[[#This Row],[No. of Trades]]&lt;3000),"Unusual Day","")</f>
        <v/>
      </c>
      <c r="R8277" t="str">
        <f>IF(AND(Stock_Info[[#This Row],[Spread High-Low]] &lt; 10, Stock_Info[[#This Row],[% Deli. Qty to Traded Qty]] &gt; 90), "Good Day", "")</f>
        <v/>
      </c>
    </row>
    <row r="8278" spans="1:18">
      <c r="A8278" t="s">
        <v>73</v>
      </c>
      <c r="B8278" s="1">
        <v>45869</v>
      </c>
      <c r="C8278" s="1" t="str">
        <f>"WEEK" &amp;" " &amp;  INT((DAY(Stock_Info[[#This Row],[Date]])+WEEKDAY(DATE(YEAR(Stock_Info[[#This Row],[Date]]),MONTH(Stock_Info[[#This Row],[Date]]),1))-1)/7)+1</f>
        <v>WEEK 5</v>
      </c>
      <c r="D8278" s="12">
        <v>29.9</v>
      </c>
      <c r="E8278" s="12">
        <v>30.08</v>
      </c>
      <c r="F8278" s="12">
        <v>29.41</v>
      </c>
      <c r="G8278" s="12">
        <v>29.8</v>
      </c>
      <c r="H8278" s="12">
        <v>29.675896387027066</v>
      </c>
      <c r="I8278">
        <v>605291</v>
      </c>
      <c r="J8278">
        <v>1965</v>
      </c>
      <c r="K8278" s="12">
        <v>17962553</v>
      </c>
      <c r="L8278">
        <v>284835</v>
      </c>
      <c r="M8278">
        <v>47.06</v>
      </c>
      <c r="N8278">
        <v>0.67</v>
      </c>
      <c r="O8278">
        <v>-0.1</v>
      </c>
      <c r="P8278">
        <f xml:space="preserve"> IF(Stock_Info[[#This Row],[Close Price]] &gt; Stock_Info[[#This Row],[Open Price]], 1, 0)</f>
        <v>0</v>
      </c>
      <c r="Q8278" t="str">
        <f>IF(AND(Stock_Info[[#This Row],[% Deli. Qty to Traded Qty]]&gt;80,Stock_Info[[#This Row],[No. of Trades]]&lt;3000),"Unusual Day","")</f>
        <v/>
      </c>
      <c r="R8278" t="str">
        <f>IF(AND(Stock_Info[[#This Row],[Spread High-Low]] &lt; 10, Stock_Info[[#This Row],[% Deli. Qty to Traded Qty]] &gt; 90), "Good Day", "")</f>
        <v/>
      </c>
    </row>
    <row r="8279" spans="1:18">
      <c r="A8279" t="s">
        <v>73</v>
      </c>
      <c r="B8279" s="1">
        <v>45868</v>
      </c>
      <c r="C8279" s="1" t="str">
        <f>"WEEK" &amp;" " &amp;  INT((DAY(Stock_Info[[#This Row],[Date]])+WEEKDAY(DATE(YEAR(Stock_Info[[#This Row],[Date]]),MONTH(Stock_Info[[#This Row],[Date]]),1))-1)/7)+1</f>
        <v>WEEK 5</v>
      </c>
      <c r="D8279" s="12">
        <v>30.44</v>
      </c>
      <c r="E8279" s="12">
        <v>30.61</v>
      </c>
      <c r="F8279" s="12">
        <v>30.06</v>
      </c>
      <c r="G8279" s="12">
        <v>30.14</v>
      </c>
      <c r="H8279" s="12">
        <v>30.207885234319804</v>
      </c>
      <c r="I8279">
        <v>560516</v>
      </c>
      <c r="J8279">
        <v>1840</v>
      </c>
      <c r="K8279" s="12">
        <v>16932003</v>
      </c>
      <c r="L8279">
        <v>296079</v>
      </c>
      <c r="M8279">
        <v>52.82</v>
      </c>
      <c r="N8279">
        <v>0.55000000000000004</v>
      </c>
      <c r="O8279">
        <v>-0.3</v>
      </c>
      <c r="P8279">
        <f xml:space="preserve"> IF(Stock_Info[[#This Row],[Close Price]] &gt; Stock_Info[[#This Row],[Open Price]], 1, 0)</f>
        <v>0</v>
      </c>
      <c r="Q8279" t="str">
        <f>IF(AND(Stock_Info[[#This Row],[% Deli. Qty to Traded Qty]]&gt;80,Stock_Info[[#This Row],[No. of Trades]]&lt;3000),"Unusual Day","")</f>
        <v/>
      </c>
      <c r="R8279" t="str">
        <f>IF(AND(Stock_Info[[#This Row],[Spread High-Low]] &lt; 10, Stock_Info[[#This Row],[% Deli. Qty to Traded Qty]] &gt; 90), "Good Day", "")</f>
        <v/>
      </c>
    </row>
    <row r="8280" spans="1:18">
      <c r="A8280" t="s">
        <v>73</v>
      </c>
      <c r="B8280" s="1">
        <v>45867</v>
      </c>
      <c r="C8280" s="1" t="str">
        <f>"WEEK" &amp;" " &amp;  INT((DAY(Stock_Info[[#This Row],[Date]])+WEEKDAY(DATE(YEAR(Stock_Info[[#This Row],[Date]]),MONTH(Stock_Info[[#This Row],[Date]]),1))-1)/7)+1</f>
        <v>WEEK 5</v>
      </c>
      <c r="D8280" s="12">
        <v>30</v>
      </c>
      <c r="E8280" s="12">
        <v>30.3</v>
      </c>
      <c r="F8280" s="12">
        <v>29.75</v>
      </c>
      <c r="G8280" s="12">
        <v>30.21</v>
      </c>
      <c r="H8280" s="12">
        <v>30.032804666679091</v>
      </c>
      <c r="I8280">
        <v>268285</v>
      </c>
      <c r="J8280">
        <v>2046</v>
      </c>
      <c r="K8280" s="12">
        <v>8057351</v>
      </c>
      <c r="L8280">
        <v>130601</v>
      </c>
      <c r="M8280">
        <v>48.68</v>
      </c>
      <c r="N8280">
        <v>0.55000000000000004</v>
      </c>
      <c r="O8280">
        <v>0.21</v>
      </c>
      <c r="P8280">
        <f xml:space="preserve"> IF(Stock_Info[[#This Row],[Close Price]] &gt; Stock_Info[[#This Row],[Open Price]], 1, 0)</f>
        <v>1</v>
      </c>
      <c r="Q8280" t="str">
        <f>IF(AND(Stock_Info[[#This Row],[% Deli. Qty to Traded Qty]]&gt;80,Stock_Info[[#This Row],[No. of Trades]]&lt;3000),"Unusual Day","")</f>
        <v/>
      </c>
      <c r="R8280" t="str">
        <f>IF(AND(Stock_Info[[#This Row],[Spread High-Low]] &lt; 10, Stock_Info[[#This Row],[% Deli. Qty to Traded Qty]] &gt; 90), "Good Day", "")</f>
        <v/>
      </c>
    </row>
    <row r="8281" spans="1:18">
      <c r="A8281" t="s">
        <v>73</v>
      </c>
      <c r="B8281" s="1">
        <v>45866</v>
      </c>
      <c r="C8281" s="1" t="str">
        <f>"WEEK" &amp;" " &amp;  INT((DAY(Stock_Info[[#This Row],[Date]])+WEEKDAY(DATE(YEAR(Stock_Info[[#This Row],[Date]]),MONTH(Stock_Info[[#This Row],[Date]]),1))-1)/7)+1</f>
        <v>WEEK 5</v>
      </c>
      <c r="D8281" s="12">
        <v>30.54</v>
      </c>
      <c r="E8281" s="12">
        <v>30.54</v>
      </c>
      <c r="F8281" s="12">
        <v>29.93</v>
      </c>
      <c r="G8281" s="12">
        <v>30.12</v>
      </c>
      <c r="H8281" s="12">
        <v>30.166891773100989</v>
      </c>
      <c r="I8281">
        <v>483475</v>
      </c>
      <c r="J8281">
        <v>2250</v>
      </c>
      <c r="K8281" s="12">
        <v>14584938</v>
      </c>
      <c r="L8281">
        <v>195204</v>
      </c>
      <c r="M8281">
        <v>40.380000000000003</v>
      </c>
      <c r="N8281">
        <v>0.61</v>
      </c>
      <c r="O8281">
        <v>-0.42</v>
      </c>
      <c r="P8281">
        <f xml:space="preserve"> IF(Stock_Info[[#This Row],[Close Price]] &gt; Stock_Info[[#This Row],[Open Price]], 1, 0)</f>
        <v>0</v>
      </c>
      <c r="Q8281" t="str">
        <f>IF(AND(Stock_Info[[#This Row],[% Deli. Qty to Traded Qty]]&gt;80,Stock_Info[[#This Row],[No. of Trades]]&lt;3000),"Unusual Day","")</f>
        <v/>
      </c>
      <c r="R8281" t="str">
        <f>IF(AND(Stock_Info[[#This Row],[Spread High-Low]] &lt; 10, Stock_Info[[#This Row],[% Deli. Qty to Traded Qty]] &gt; 90), "Good Day", "")</f>
        <v/>
      </c>
    </row>
    <row r="8282" spans="1:18">
      <c r="A8282" t="s">
        <v>73</v>
      </c>
      <c r="B8282" s="1">
        <v>45863</v>
      </c>
      <c r="C8282" s="1" t="str">
        <f>"WEEK" &amp;" " &amp;  INT((DAY(Stock_Info[[#This Row],[Date]])+WEEKDAY(DATE(YEAR(Stock_Info[[#This Row],[Date]]),MONTH(Stock_Info[[#This Row],[Date]]),1))-1)/7)+1</f>
        <v>WEEK 4</v>
      </c>
      <c r="D8282" s="12">
        <v>30.86</v>
      </c>
      <c r="E8282" s="12">
        <v>30.91</v>
      </c>
      <c r="F8282" s="12">
        <v>30.3</v>
      </c>
      <c r="G8282" s="12">
        <v>30.35</v>
      </c>
      <c r="H8282" s="12">
        <v>30.539131588256101</v>
      </c>
      <c r="I8282">
        <v>294008</v>
      </c>
      <c r="J8282">
        <v>1640</v>
      </c>
      <c r="K8282" s="12">
        <v>8978749</v>
      </c>
      <c r="L8282">
        <v>161508</v>
      </c>
      <c r="M8282">
        <v>54.93</v>
      </c>
      <c r="N8282">
        <v>0.61</v>
      </c>
      <c r="O8282">
        <v>-0.51</v>
      </c>
      <c r="P8282">
        <f xml:space="preserve"> IF(Stock_Info[[#This Row],[Close Price]] &gt; Stock_Info[[#This Row],[Open Price]], 1, 0)</f>
        <v>0</v>
      </c>
      <c r="Q8282" t="str">
        <f>IF(AND(Stock_Info[[#This Row],[% Deli. Qty to Traded Qty]]&gt;80,Stock_Info[[#This Row],[No. of Trades]]&lt;3000),"Unusual Day","")</f>
        <v/>
      </c>
      <c r="R8282" t="str">
        <f>IF(AND(Stock_Info[[#This Row],[Spread High-Low]] &lt; 10, Stock_Info[[#This Row],[% Deli. Qty to Traded Qty]] &gt; 90), "Good Day", "")</f>
        <v/>
      </c>
    </row>
    <row r="8283" spans="1:18">
      <c r="A8283" t="s">
        <v>73</v>
      </c>
      <c r="B8283" s="1">
        <v>45862</v>
      </c>
      <c r="C8283" s="1" t="str">
        <f>"WEEK" &amp;" " &amp;  INT((DAY(Stock_Info[[#This Row],[Date]])+WEEKDAY(DATE(YEAR(Stock_Info[[#This Row],[Date]]),MONTH(Stock_Info[[#This Row],[Date]]),1))-1)/7)+1</f>
        <v>WEEK 4</v>
      </c>
      <c r="D8283" s="12">
        <v>31</v>
      </c>
      <c r="E8283" s="12">
        <v>31.19</v>
      </c>
      <c r="F8283" s="12">
        <v>30.8</v>
      </c>
      <c r="G8283" s="12">
        <v>30.89</v>
      </c>
      <c r="H8283" s="12">
        <v>30.959510405221714</v>
      </c>
      <c r="I8283">
        <v>675334</v>
      </c>
      <c r="J8283">
        <v>2654</v>
      </c>
      <c r="K8283" s="12">
        <v>20908010</v>
      </c>
      <c r="L8283">
        <v>361961</v>
      </c>
      <c r="M8283">
        <v>53.6</v>
      </c>
      <c r="N8283">
        <v>0.39</v>
      </c>
      <c r="O8283">
        <v>-0.11</v>
      </c>
      <c r="P8283">
        <f xml:space="preserve"> IF(Stock_Info[[#This Row],[Close Price]] &gt; Stock_Info[[#This Row],[Open Price]], 1, 0)</f>
        <v>0</v>
      </c>
      <c r="Q8283" t="str">
        <f>IF(AND(Stock_Info[[#This Row],[% Deli. Qty to Traded Qty]]&gt;80,Stock_Info[[#This Row],[No. of Trades]]&lt;3000),"Unusual Day","")</f>
        <v/>
      </c>
      <c r="R8283" t="str">
        <f>IF(AND(Stock_Info[[#This Row],[Spread High-Low]] &lt; 10, Stock_Info[[#This Row],[% Deli. Qty to Traded Qty]] &gt; 90), "Good Day", "")</f>
        <v/>
      </c>
    </row>
    <row r="8284" spans="1:18">
      <c r="A8284" t="s">
        <v>73</v>
      </c>
      <c r="B8284" s="1">
        <v>45861</v>
      </c>
      <c r="C8284" s="1" t="str">
        <f>"WEEK" &amp;" " &amp;  INT((DAY(Stock_Info[[#This Row],[Date]])+WEEKDAY(DATE(YEAR(Stock_Info[[#This Row],[Date]]),MONTH(Stock_Info[[#This Row],[Date]]),1))-1)/7)+1</f>
        <v>WEEK 4</v>
      </c>
      <c r="D8284" s="12">
        <v>31.22</v>
      </c>
      <c r="E8284" s="12">
        <v>31.75</v>
      </c>
      <c r="F8284" s="12">
        <v>30.86</v>
      </c>
      <c r="G8284" s="12">
        <v>30.96</v>
      </c>
      <c r="H8284" s="12">
        <v>31.120430949272542</v>
      </c>
      <c r="I8284">
        <v>807334</v>
      </c>
      <c r="J8284">
        <v>3485</v>
      </c>
      <c r="K8284" s="12">
        <v>25124582</v>
      </c>
      <c r="L8284">
        <v>496547</v>
      </c>
      <c r="M8284">
        <v>61.5</v>
      </c>
      <c r="N8284">
        <v>0.89</v>
      </c>
      <c r="O8284">
        <v>-0.26</v>
      </c>
      <c r="P8284">
        <f xml:space="preserve"> IF(Stock_Info[[#This Row],[Close Price]] &gt; Stock_Info[[#This Row],[Open Price]], 1, 0)</f>
        <v>0</v>
      </c>
      <c r="Q8284" t="str">
        <f>IF(AND(Stock_Info[[#This Row],[% Deli. Qty to Traded Qty]]&gt;80,Stock_Info[[#This Row],[No. of Trades]]&lt;3000),"Unusual Day","")</f>
        <v/>
      </c>
      <c r="R8284" t="str">
        <f>IF(AND(Stock_Info[[#This Row],[Spread High-Low]] &lt; 10, Stock_Info[[#This Row],[% Deli. Qty to Traded Qty]] &gt; 90), "Good Day", "")</f>
        <v/>
      </c>
    </row>
    <row r="8285" spans="1:18">
      <c r="A8285" t="s">
        <v>73</v>
      </c>
      <c r="B8285" s="1">
        <v>45860</v>
      </c>
      <c r="C8285" s="1" t="str">
        <f>"WEEK" &amp;" " &amp;  INT((DAY(Stock_Info[[#This Row],[Date]])+WEEKDAY(DATE(YEAR(Stock_Info[[#This Row],[Date]]),MONTH(Stock_Info[[#This Row],[Date]]),1))-1)/7)+1</f>
        <v>WEEK 4</v>
      </c>
      <c r="D8285" s="12">
        <v>32.119999999999997</v>
      </c>
      <c r="E8285" s="12">
        <v>32.119999999999997</v>
      </c>
      <c r="F8285" s="12">
        <v>31.44</v>
      </c>
      <c r="G8285" s="12">
        <v>31.66</v>
      </c>
      <c r="H8285" s="12">
        <v>31.760407061753927</v>
      </c>
      <c r="I8285">
        <v>562863</v>
      </c>
      <c r="J8285">
        <v>2310</v>
      </c>
      <c r="K8285" s="12">
        <v>17876758</v>
      </c>
      <c r="L8285">
        <v>282116</v>
      </c>
      <c r="M8285">
        <v>50.12</v>
      </c>
      <c r="N8285">
        <v>0.68</v>
      </c>
      <c r="O8285">
        <v>-0.46</v>
      </c>
      <c r="P8285">
        <f xml:space="preserve"> IF(Stock_Info[[#This Row],[Close Price]] &gt; Stock_Info[[#This Row],[Open Price]], 1, 0)</f>
        <v>0</v>
      </c>
      <c r="Q8285" t="str">
        <f>IF(AND(Stock_Info[[#This Row],[% Deli. Qty to Traded Qty]]&gt;80,Stock_Info[[#This Row],[No. of Trades]]&lt;3000),"Unusual Day","")</f>
        <v/>
      </c>
      <c r="R8285" t="str">
        <f>IF(AND(Stock_Info[[#This Row],[Spread High-Low]] &lt; 10, Stock_Info[[#This Row],[% Deli. Qty to Traded Qty]] &gt; 90), "Good Day", "")</f>
        <v/>
      </c>
    </row>
    <row r="8286" spans="1:18">
      <c r="A8286" t="s">
        <v>73</v>
      </c>
      <c r="B8286" s="1">
        <v>45859</v>
      </c>
      <c r="C8286" s="1" t="str">
        <f>"WEEK" &amp;" " &amp;  INT((DAY(Stock_Info[[#This Row],[Date]])+WEEKDAY(DATE(YEAR(Stock_Info[[#This Row],[Date]]),MONTH(Stock_Info[[#This Row],[Date]]),1))-1)/7)+1</f>
        <v>WEEK 4</v>
      </c>
      <c r="D8286" s="12">
        <v>32.26</v>
      </c>
      <c r="E8286" s="12">
        <v>32.39</v>
      </c>
      <c r="F8286" s="12">
        <v>31.67</v>
      </c>
      <c r="G8286" s="12">
        <v>31.76</v>
      </c>
      <c r="H8286" s="12">
        <v>31.881897848677404</v>
      </c>
      <c r="I8286">
        <v>630124</v>
      </c>
      <c r="J8286">
        <v>3052</v>
      </c>
      <c r="K8286" s="12">
        <v>20089549</v>
      </c>
      <c r="L8286">
        <v>309763</v>
      </c>
      <c r="M8286">
        <v>49.16</v>
      </c>
      <c r="N8286">
        <v>0.72</v>
      </c>
      <c r="O8286">
        <v>-0.5</v>
      </c>
      <c r="P8286">
        <f xml:space="preserve"> IF(Stock_Info[[#This Row],[Close Price]] &gt; Stock_Info[[#This Row],[Open Price]], 1, 0)</f>
        <v>0</v>
      </c>
      <c r="Q8286" t="str">
        <f>IF(AND(Stock_Info[[#This Row],[% Deli. Qty to Traded Qty]]&gt;80,Stock_Info[[#This Row],[No. of Trades]]&lt;3000),"Unusual Day","")</f>
        <v/>
      </c>
      <c r="R8286" t="str">
        <f>IF(AND(Stock_Info[[#This Row],[Spread High-Low]] &lt; 10, Stock_Info[[#This Row],[% Deli. Qty to Traded Qty]] &gt; 90), "Good Day", "")</f>
        <v/>
      </c>
    </row>
    <row r="8287" spans="1:18">
      <c r="A8287" t="s">
        <v>73</v>
      </c>
      <c r="B8287" s="1">
        <v>45856</v>
      </c>
      <c r="C8287" s="1" t="str">
        <f>"WEEK" &amp;" " &amp;  INT((DAY(Stock_Info[[#This Row],[Date]])+WEEKDAY(DATE(YEAR(Stock_Info[[#This Row],[Date]]),MONTH(Stock_Info[[#This Row],[Date]]),1))-1)/7)+1</f>
        <v>WEEK 3</v>
      </c>
      <c r="D8287" s="12">
        <v>32.369999999999997</v>
      </c>
      <c r="E8287" s="12">
        <v>32.520000000000003</v>
      </c>
      <c r="F8287" s="12">
        <v>31.97</v>
      </c>
      <c r="G8287" s="12">
        <v>32.119999999999997</v>
      </c>
      <c r="H8287" s="12">
        <v>32.122720095035277</v>
      </c>
      <c r="I8287">
        <v>414162</v>
      </c>
      <c r="J8287">
        <v>1652</v>
      </c>
      <c r="K8287" s="12">
        <v>13304010</v>
      </c>
      <c r="L8287">
        <v>198220</v>
      </c>
      <c r="M8287">
        <v>47.86</v>
      </c>
      <c r="N8287">
        <v>0.55000000000000004</v>
      </c>
      <c r="O8287">
        <v>-0.25</v>
      </c>
      <c r="P8287">
        <f xml:space="preserve"> IF(Stock_Info[[#This Row],[Close Price]] &gt; Stock_Info[[#This Row],[Open Price]], 1, 0)</f>
        <v>0</v>
      </c>
      <c r="Q8287" t="str">
        <f>IF(AND(Stock_Info[[#This Row],[% Deli. Qty to Traded Qty]]&gt;80,Stock_Info[[#This Row],[No. of Trades]]&lt;3000),"Unusual Day","")</f>
        <v/>
      </c>
      <c r="R8287" t="str">
        <f>IF(AND(Stock_Info[[#This Row],[Spread High-Low]] &lt; 10, Stock_Info[[#This Row],[% Deli. Qty to Traded Qty]] &gt; 90), "Good Day", "")</f>
        <v/>
      </c>
    </row>
    <row r="8288" spans="1:18">
      <c r="A8288" t="s">
        <v>73</v>
      </c>
      <c r="B8288" s="1">
        <v>45855</v>
      </c>
      <c r="C8288" s="1" t="str">
        <f>"WEEK" &amp;" " &amp;  INT((DAY(Stock_Info[[#This Row],[Date]])+WEEKDAY(DATE(YEAR(Stock_Info[[#This Row],[Date]]),MONTH(Stock_Info[[#This Row],[Date]]),1))-1)/7)+1</f>
        <v>WEEK 3</v>
      </c>
      <c r="D8288" s="12">
        <v>32.79</v>
      </c>
      <c r="E8288" s="12">
        <v>32.840000000000003</v>
      </c>
      <c r="F8288" s="12">
        <v>32.299999999999997</v>
      </c>
      <c r="G8288" s="12">
        <v>32.36</v>
      </c>
      <c r="H8288" s="12">
        <v>32.513292078665785</v>
      </c>
      <c r="I8288">
        <v>593549</v>
      </c>
      <c r="J8288">
        <v>2604</v>
      </c>
      <c r="K8288" s="12">
        <v>19298232</v>
      </c>
      <c r="L8288">
        <v>280667</v>
      </c>
      <c r="M8288">
        <v>47.29</v>
      </c>
      <c r="N8288">
        <v>0.54</v>
      </c>
      <c r="O8288">
        <v>-0.43</v>
      </c>
      <c r="P8288">
        <f xml:space="preserve"> IF(Stock_Info[[#This Row],[Close Price]] &gt; Stock_Info[[#This Row],[Open Price]], 1, 0)</f>
        <v>0</v>
      </c>
      <c r="Q8288" t="str">
        <f>IF(AND(Stock_Info[[#This Row],[% Deli. Qty to Traded Qty]]&gt;80,Stock_Info[[#This Row],[No. of Trades]]&lt;3000),"Unusual Day","")</f>
        <v/>
      </c>
      <c r="R8288" t="str">
        <f>IF(AND(Stock_Info[[#This Row],[Spread High-Low]] &lt; 10, Stock_Info[[#This Row],[% Deli. Qty to Traded Qty]] &gt; 90), "Good Day", "")</f>
        <v/>
      </c>
    </row>
    <row r="8289" spans="1:18">
      <c r="A8289" t="s">
        <v>73</v>
      </c>
      <c r="B8289" s="1">
        <v>45854</v>
      </c>
      <c r="C8289" s="1" t="str">
        <f>"WEEK" &amp;" " &amp;  INT((DAY(Stock_Info[[#This Row],[Date]])+WEEKDAY(DATE(YEAR(Stock_Info[[#This Row],[Date]]),MONTH(Stock_Info[[#This Row],[Date]]),1))-1)/7)+1</f>
        <v>WEEK 3</v>
      </c>
      <c r="D8289" s="12">
        <v>32.19</v>
      </c>
      <c r="E8289" s="12">
        <v>33.19</v>
      </c>
      <c r="F8289" s="12">
        <v>32.159999999999997</v>
      </c>
      <c r="G8289" s="12">
        <v>32.57</v>
      </c>
      <c r="H8289" s="12">
        <v>32.652253492727127</v>
      </c>
      <c r="I8289">
        <v>897651</v>
      </c>
      <c r="J8289">
        <v>2660</v>
      </c>
      <c r="K8289" s="12">
        <v>29310328</v>
      </c>
      <c r="L8289">
        <v>453085</v>
      </c>
      <c r="M8289">
        <v>50.47</v>
      </c>
      <c r="N8289">
        <v>1.03</v>
      </c>
      <c r="O8289">
        <v>0.38</v>
      </c>
      <c r="P8289">
        <f xml:space="preserve"> IF(Stock_Info[[#This Row],[Close Price]] &gt; Stock_Info[[#This Row],[Open Price]], 1, 0)</f>
        <v>1</v>
      </c>
      <c r="Q8289" t="str">
        <f>IF(AND(Stock_Info[[#This Row],[% Deli. Qty to Traded Qty]]&gt;80,Stock_Info[[#This Row],[No. of Trades]]&lt;3000),"Unusual Day","")</f>
        <v/>
      </c>
      <c r="R8289" t="str">
        <f>IF(AND(Stock_Info[[#This Row],[Spread High-Low]] &lt; 10, Stock_Info[[#This Row],[% Deli. Qty to Traded Qty]] &gt; 90), "Good Day", "")</f>
        <v/>
      </c>
    </row>
    <row r="8290" spans="1:18">
      <c r="A8290" t="s">
        <v>73</v>
      </c>
      <c r="B8290" s="1">
        <v>45853</v>
      </c>
      <c r="C8290" s="1" t="str">
        <f>"WEEK" &amp;" " &amp;  INT((DAY(Stock_Info[[#This Row],[Date]])+WEEKDAY(DATE(YEAR(Stock_Info[[#This Row],[Date]]),MONTH(Stock_Info[[#This Row],[Date]]),1))-1)/7)+1</f>
        <v>WEEK 3</v>
      </c>
      <c r="D8290" s="12">
        <v>31.64</v>
      </c>
      <c r="E8290" s="12">
        <v>32.29</v>
      </c>
      <c r="F8290" s="12">
        <v>31.64</v>
      </c>
      <c r="G8290" s="12">
        <v>31.95</v>
      </c>
      <c r="H8290" s="12">
        <v>32.066805893554715</v>
      </c>
      <c r="I8290">
        <v>869085</v>
      </c>
      <c r="J8290">
        <v>3057</v>
      </c>
      <c r="K8290" s="12">
        <v>27868780</v>
      </c>
      <c r="L8290">
        <v>428262</v>
      </c>
      <c r="M8290">
        <v>49.28</v>
      </c>
      <c r="N8290">
        <v>0.65</v>
      </c>
      <c r="O8290">
        <v>0.31</v>
      </c>
      <c r="P8290">
        <f xml:space="preserve"> IF(Stock_Info[[#This Row],[Close Price]] &gt; Stock_Info[[#This Row],[Open Price]], 1, 0)</f>
        <v>1</v>
      </c>
      <c r="Q8290" t="str">
        <f>IF(AND(Stock_Info[[#This Row],[% Deli. Qty to Traded Qty]]&gt;80,Stock_Info[[#This Row],[No. of Trades]]&lt;3000),"Unusual Day","")</f>
        <v/>
      </c>
      <c r="R8290" t="str">
        <f>IF(AND(Stock_Info[[#This Row],[Spread High-Low]] &lt; 10, Stock_Info[[#This Row],[% Deli. Qty to Traded Qty]] &gt; 90), "Good Day", "")</f>
        <v/>
      </c>
    </row>
    <row r="8291" spans="1:18">
      <c r="A8291" t="s">
        <v>73</v>
      </c>
      <c r="B8291" s="1">
        <v>45852</v>
      </c>
      <c r="C8291" s="1" t="str">
        <f>"WEEK" &amp;" " &amp;  INT((DAY(Stock_Info[[#This Row],[Date]])+WEEKDAY(DATE(YEAR(Stock_Info[[#This Row],[Date]]),MONTH(Stock_Info[[#This Row],[Date]]),1))-1)/7)+1</f>
        <v>WEEK 3</v>
      </c>
      <c r="D8291" s="12">
        <v>31.63</v>
      </c>
      <c r="E8291" s="12">
        <v>31.88</v>
      </c>
      <c r="F8291" s="12">
        <v>31.31</v>
      </c>
      <c r="G8291" s="12">
        <v>31.61</v>
      </c>
      <c r="H8291" s="12">
        <v>31.575719206928575</v>
      </c>
      <c r="I8291">
        <v>740816</v>
      </c>
      <c r="J8291">
        <v>3220</v>
      </c>
      <c r="K8291" s="12">
        <v>23391798</v>
      </c>
      <c r="L8291">
        <v>299757</v>
      </c>
      <c r="M8291">
        <v>40.46</v>
      </c>
      <c r="N8291">
        <v>0.56999999999999995</v>
      </c>
      <c r="O8291">
        <v>-0.02</v>
      </c>
      <c r="P8291">
        <f xml:space="preserve"> IF(Stock_Info[[#This Row],[Close Price]] &gt; Stock_Info[[#This Row],[Open Price]], 1, 0)</f>
        <v>0</v>
      </c>
      <c r="Q8291" t="str">
        <f>IF(AND(Stock_Info[[#This Row],[% Deli. Qty to Traded Qty]]&gt;80,Stock_Info[[#This Row],[No. of Trades]]&lt;3000),"Unusual Day","")</f>
        <v/>
      </c>
      <c r="R8291" t="str">
        <f>IF(AND(Stock_Info[[#This Row],[Spread High-Low]] &lt; 10, Stock_Info[[#This Row],[% Deli. Qty to Traded Qty]] &gt; 90), "Good Day", "")</f>
        <v/>
      </c>
    </row>
    <row r="8292" spans="1:18">
      <c r="A8292" t="s">
        <v>73</v>
      </c>
      <c r="B8292" s="1">
        <v>45849</v>
      </c>
      <c r="C8292" s="1" t="str">
        <f>"WEEK" &amp;" " &amp;  INT((DAY(Stock_Info[[#This Row],[Date]])+WEEKDAY(DATE(YEAR(Stock_Info[[#This Row],[Date]]),MONTH(Stock_Info[[#This Row],[Date]]),1))-1)/7)+1</f>
        <v>WEEK 2</v>
      </c>
      <c r="D8292" s="12">
        <v>31.84</v>
      </c>
      <c r="E8292" s="12">
        <v>32.15</v>
      </c>
      <c r="F8292" s="12">
        <v>31.52</v>
      </c>
      <c r="G8292" s="12">
        <v>31.63</v>
      </c>
      <c r="H8292" s="12">
        <v>31.748722456288526</v>
      </c>
      <c r="I8292">
        <v>610938</v>
      </c>
      <c r="J8292">
        <v>2728</v>
      </c>
      <c r="K8292" s="12">
        <v>19396501</v>
      </c>
      <c r="L8292">
        <v>321081</v>
      </c>
      <c r="M8292">
        <v>52.56</v>
      </c>
      <c r="N8292">
        <v>0.63</v>
      </c>
      <c r="O8292">
        <v>-0.21</v>
      </c>
      <c r="P8292">
        <f xml:space="preserve"> IF(Stock_Info[[#This Row],[Close Price]] &gt; Stock_Info[[#This Row],[Open Price]], 1, 0)</f>
        <v>0</v>
      </c>
      <c r="Q8292" t="str">
        <f>IF(AND(Stock_Info[[#This Row],[% Deli. Qty to Traded Qty]]&gt;80,Stock_Info[[#This Row],[No. of Trades]]&lt;3000),"Unusual Day","")</f>
        <v/>
      </c>
      <c r="R8292" t="str">
        <f>IF(AND(Stock_Info[[#This Row],[Spread High-Low]] &lt; 10, Stock_Info[[#This Row],[% Deli. Qty to Traded Qty]] &gt; 90), "Good Day", "")</f>
        <v/>
      </c>
    </row>
    <row r="8293" spans="1:18">
      <c r="A8293" t="s">
        <v>73</v>
      </c>
      <c r="B8293" s="1">
        <v>45848</v>
      </c>
      <c r="C8293" s="1" t="str">
        <f>"WEEK" &amp;" " &amp;  INT((DAY(Stock_Info[[#This Row],[Date]])+WEEKDAY(DATE(YEAR(Stock_Info[[#This Row],[Date]]),MONTH(Stock_Info[[#This Row],[Date]]),1))-1)/7)+1</f>
        <v>WEEK 2</v>
      </c>
      <c r="D8293" s="12">
        <v>31.93</v>
      </c>
      <c r="E8293" s="12">
        <v>32.25</v>
      </c>
      <c r="F8293" s="12">
        <v>31.73</v>
      </c>
      <c r="G8293" s="12">
        <v>31.94</v>
      </c>
      <c r="H8293" s="12">
        <v>31.975691521369523</v>
      </c>
      <c r="I8293">
        <v>666393</v>
      </c>
      <c r="J8293">
        <v>2446</v>
      </c>
      <c r="K8293" s="12">
        <v>21308377</v>
      </c>
      <c r="L8293">
        <v>303560</v>
      </c>
      <c r="M8293">
        <v>45.55</v>
      </c>
      <c r="N8293">
        <v>0.52</v>
      </c>
      <c r="O8293">
        <v>0.01</v>
      </c>
      <c r="P8293">
        <f xml:space="preserve"> IF(Stock_Info[[#This Row],[Close Price]] &gt; Stock_Info[[#This Row],[Open Price]], 1, 0)</f>
        <v>1</v>
      </c>
      <c r="Q8293" t="str">
        <f>IF(AND(Stock_Info[[#This Row],[% Deli. Qty to Traded Qty]]&gt;80,Stock_Info[[#This Row],[No. of Trades]]&lt;3000),"Unusual Day","")</f>
        <v/>
      </c>
      <c r="R8293" t="str">
        <f>IF(AND(Stock_Info[[#This Row],[Spread High-Low]] &lt; 10, Stock_Info[[#This Row],[% Deli. Qty to Traded Qty]] &gt; 90), "Good Day", "")</f>
        <v/>
      </c>
    </row>
    <row r="8294" spans="1:18">
      <c r="A8294" t="s">
        <v>73</v>
      </c>
      <c r="B8294" s="1">
        <v>45847</v>
      </c>
      <c r="C8294" s="1" t="str">
        <f>"WEEK" &amp;" " &amp;  INT((DAY(Stock_Info[[#This Row],[Date]])+WEEKDAY(DATE(YEAR(Stock_Info[[#This Row],[Date]]),MONTH(Stock_Info[[#This Row],[Date]]),1))-1)/7)+1</f>
        <v>WEEK 2</v>
      </c>
      <c r="D8294" s="12">
        <v>31.9</v>
      </c>
      <c r="E8294" s="12">
        <v>32.130000000000003</v>
      </c>
      <c r="F8294" s="12">
        <v>31.73</v>
      </c>
      <c r="G8294" s="12">
        <v>31.93</v>
      </c>
      <c r="H8294" s="12">
        <v>31.961359400574509</v>
      </c>
      <c r="I8294">
        <v>793026</v>
      </c>
      <c r="J8294">
        <v>2780</v>
      </c>
      <c r="K8294" s="12">
        <v>25346189</v>
      </c>
      <c r="L8294">
        <v>417360</v>
      </c>
      <c r="M8294">
        <v>52.63</v>
      </c>
      <c r="N8294">
        <v>0.4</v>
      </c>
      <c r="O8294">
        <v>0.03</v>
      </c>
      <c r="P8294">
        <f xml:space="preserve"> IF(Stock_Info[[#This Row],[Close Price]] &gt; Stock_Info[[#This Row],[Open Price]], 1, 0)</f>
        <v>1</v>
      </c>
      <c r="Q8294" t="str">
        <f>IF(AND(Stock_Info[[#This Row],[% Deli. Qty to Traded Qty]]&gt;80,Stock_Info[[#This Row],[No. of Trades]]&lt;3000),"Unusual Day","")</f>
        <v/>
      </c>
      <c r="R8294" t="str">
        <f>IF(AND(Stock_Info[[#This Row],[Spread High-Low]] &lt; 10, Stock_Info[[#This Row],[% Deli. Qty to Traded Qty]] &gt; 90), "Good Day", "")</f>
        <v/>
      </c>
    </row>
    <row r="8295" spans="1:18">
      <c r="A8295" t="s">
        <v>73</v>
      </c>
      <c r="B8295" s="1">
        <v>45846</v>
      </c>
      <c r="C8295" s="1" t="str">
        <f>"WEEK" &amp;" " &amp;  INT((DAY(Stock_Info[[#This Row],[Date]])+WEEKDAY(DATE(YEAR(Stock_Info[[#This Row],[Date]]),MONTH(Stock_Info[[#This Row],[Date]]),1))-1)/7)+1</f>
        <v>WEEK 2</v>
      </c>
      <c r="D8295" s="12">
        <v>32.159999999999997</v>
      </c>
      <c r="E8295" s="12">
        <v>32.43</v>
      </c>
      <c r="F8295" s="12">
        <v>31.74</v>
      </c>
      <c r="G8295" s="12">
        <v>31.93</v>
      </c>
      <c r="H8295" s="12">
        <v>32.003594180080285</v>
      </c>
      <c r="I8295">
        <v>716436</v>
      </c>
      <c r="J8295">
        <v>3030</v>
      </c>
      <c r="K8295" s="12">
        <v>22928527</v>
      </c>
      <c r="L8295">
        <v>299878</v>
      </c>
      <c r="M8295">
        <v>41.86</v>
      </c>
      <c r="N8295">
        <v>0.69</v>
      </c>
      <c r="O8295">
        <v>-0.23</v>
      </c>
      <c r="P8295">
        <f xml:space="preserve"> IF(Stock_Info[[#This Row],[Close Price]] &gt; Stock_Info[[#This Row],[Open Price]], 1, 0)</f>
        <v>0</v>
      </c>
      <c r="Q8295" t="str">
        <f>IF(AND(Stock_Info[[#This Row],[% Deli. Qty to Traded Qty]]&gt;80,Stock_Info[[#This Row],[No. of Trades]]&lt;3000),"Unusual Day","")</f>
        <v/>
      </c>
      <c r="R8295" t="str">
        <f>IF(AND(Stock_Info[[#This Row],[Spread High-Low]] &lt; 10, Stock_Info[[#This Row],[% Deli. Qty to Traded Qty]] &gt; 90), "Good Day", "")</f>
        <v/>
      </c>
    </row>
    <row r="8296" spans="1:18">
      <c r="A8296" t="s">
        <v>73</v>
      </c>
      <c r="B8296" s="1">
        <v>45845</v>
      </c>
      <c r="C8296" s="1" t="str">
        <f>"WEEK" &amp;" " &amp;  INT((DAY(Stock_Info[[#This Row],[Date]])+WEEKDAY(DATE(YEAR(Stock_Info[[#This Row],[Date]]),MONTH(Stock_Info[[#This Row],[Date]]),1))-1)/7)+1</f>
        <v>WEEK 2</v>
      </c>
      <c r="D8296" s="12">
        <v>32.4</v>
      </c>
      <c r="E8296" s="12">
        <v>32.68</v>
      </c>
      <c r="F8296" s="12">
        <v>32.11</v>
      </c>
      <c r="G8296" s="12">
        <v>32.25</v>
      </c>
      <c r="H8296" s="12">
        <v>32.399686080782537</v>
      </c>
      <c r="I8296">
        <v>203237</v>
      </c>
      <c r="J8296">
        <v>1153</v>
      </c>
      <c r="K8296" s="12">
        <v>6584815</v>
      </c>
      <c r="L8296">
        <v>95133</v>
      </c>
      <c r="M8296">
        <v>46.81</v>
      </c>
      <c r="N8296">
        <v>0.56999999999999995</v>
      </c>
      <c r="O8296">
        <v>-0.15</v>
      </c>
      <c r="P8296">
        <f xml:space="preserve"> IF(Stock_Info[[#This Row],[Close Price]] &gt; Stock_Info[[#This Row],[Open Price]], 1, 0)</f>
        <v>0</v>
      </c>
      <c r="Q8296" t="str">
        <f>IF(AND(Stock_Info[[#This Row],[% Deli. Qty to Traded Qty]]&gt;80,Stock_Info[[#This Row],[No. of Trades]]&lt;3000),"Unusual Day","")</f>
        <v/>
      </c>
      <c r="R8296" t="str">
        <f>IF(AND(Stock_Info[[#This Row],[Spread High-Low]] &lt; 10, Stock_Info[[#This Row],[% Deli. Qty to Traded Qty]] &gt; 90), "Good Day", "")</f>
        <v/>
      </c>
    </row>
    <row r="8297" spans="1:18">
      <c r="A8297" t="s">
        <v>73</v>
      </c>
      <c r="B8297" s="1">
        <v>45842</v>
      </c>
      <c r="C8297" s="1" t="str">
        <f>"WEEK" &amp;" " &amp;  INT((DAY(Stock_Info[[#This Row],[Date]])+WEEKDAY(DATE(YEAR(Stock_Info[[#This Row],[Date]]),MONTH(Stock_Info[[#This Row],[Date]]),1))-1)/7)+1</f>
        <v>WEEK 1</v>
      </c>
      <c r="D8297" s="12">
        <v>32.68</v>
      </c>
      <c r="E8297" s="12">
        <v>32.9</v>
      </c>
      <c r="F8297" s="12">
        <v>32.29</v>
      </c>
      <c r="G8297" s="12">
        <v>32.47</v>
      </c>
      <c r="H8297" s="12">
        <v>32.560632934201557</v>
      </c>
      <c r="I8297">
        <v>566062</v>
      </c>
      <c r="J8297">
        <v>1854</v>
      </c>
      <c r="K8297" s="12">
        <v>18431337</v>
      </c>
      <c r="L8297">
        <v>268977</v>
      </c>
      <c r="M8297">
        <v>47.52</v>
      </c>
      <c r="N8297">
        <v>0.61</v>
      </c>
      <c r="O8297">
        <v>-0.21</v>
      </c>
      <c r="P8297">
        <f xml:space="preserve"> IF(Stock_Info[[#This Row],[Close Price]] &gt; Stock_Info[[#This Row],[Open Price]], 1, 0)</f>
        <v>0</v>
      </c>
      <c r="Q8297" t="str">
        <f>IF(AND(Stock_Info[[#This Row],[% Deli. Qty to Traded Qty]]&gt;80,Stock_Info[[#This Row],[No. of Trades]]&lt;3000),"Unusual Day","")</f>
        <v/>
      </c>
      <c r="R8297" t="str">
        <f>IF(AND(Stock_Info[[#This Row],[Spread High-Low]] &lt; 10, Stock_Info[[#This Row],[% Deli. Qty to Traded Qty]] &gt; 90), "Good Day", "")</f>
        <v/>
      </c>
    </row>
    <row r="8298" spans="1:18">
      <c r="A8298" t="s">
        <v>73</v>
      </c>
      <c r="B8298" s="1">
        <v>45841</v>
      </c>
      <c r="C8298" s="1" t="str">
        <f>"WEEK" &amp;" " &amp;  INT((DAY(Stock_Info[[#This Row],[Date]])+WEEKDAY(DATE(YEAR(Stock_Info[[#This Row],[Date]]),MONTH(Stock_Info[[#This Row],[Date]]),1))-1)/7)+1</f>
        <v>WEEK 1</v>
      </c>
      <c r="D8298" s="12">
        <v>32.85</v>
      </c>
      <c r="E8298" s="12">
        <v>32.85</v>
      </c>
      <c r="F8298" s="12">
        <v>32.28</v>
      </c>
      <c r="G8298" s="12">
        <v>32.36</v>
      </c>
      <c r="H8298" s="12">
        <v>32.448095770766507</v>
      </c>
      <c r="I8298">
        <v>674945</v>
      </c>
      <c r="J8298">
        <v>3250</v>
      </c>
      <c r="K8298" s="12">
        <v>21900680</v>
      </c>
      <c r="L8298">
        <v>375410</v>
      </c>
      <c r="M8298">
        <v>55.62</v>
      </c>
      <c r="N8298">
        <v>0.56999999999999995</v>
      </c>
      <c r="O8298">
        <v>-0.49</v>
      </c>
      <c r="P8298">
        <f xml:space="preserve"> IF(Stock_Info[[#This Row],[Close Price]] &gt; Stock_Info[[#This Row],[Open Price]], 1, 0)</f>
        <v>0</v>
      </c>
      <c r="Q8298" t="str">
        <f>IF(AND(Stock_Info[[#This Row],[% Deli. Qty to Traded Qty]]&gt;80,Stock_Info[[#This Row],[No. of Trades]]&lt;3000),"Unusual Day","")</f>
        <v/>
      </c>
      <c r="R8298" t="str">
        <f>IF(AND(Stock_Info[[#This Row],[Spread High-Low]] &lt; 10, Stock_Info[[#This Row],[% Deli. Qty to Traded Qty]] &gt; 90), "Good Day", "")</f>
        <v/>
      </c>
    </row>
    <row r="8299" spans="1:18">
      <c r="A8299" t="s">
        <v>73</v>
      </c>
      <c r="B8299" s="1">
        <v>45840</v>
      </c>
      <c r="C8299" s="1" t="str">
        <f>"WEEK" &amp;" " &amp;  INT((DAY(Stock_Info[[#This Row],[Date]])+WEEKDAY(DATE(YEAR(Stock_Info[[#This Row],[Date]]),MONTH(Stock_Info[[#This Row],[Date]]),1))-1)/7)+1</f>
        <v>WEEK 1</v>
      </c>
      <c r="D8299" s="12">
        <v>32.99</v>
      </c>
      <c r="E8299" s="12">
        <v>33.299999999999997</v>
      </c>
      <c r="F8299" s="12">
        <v>32.450000000000003</v>
      </c>
      <c r="G8299" s="12">
        <v>32.71</v>
      </c>
      <c r="H8299" s="12">
        <v>32.783998840746662</v>
      </c>
      <c r="I8299">
        <v>1097258</v>
      </c>
      <c r="J8299">
        <v>3867</v>
      </c>
      <c r="K8299" s="12">
        <v>35972505</v>
      </c>
      <c r="L8299">
        <v>670635</v>
      </c>
      <c r="M8299">
        <v>61.12</v>
      </c>
      <c r="N8299">
        <v>0.85</v>
      </c>
      <c r="O8299">
        <v>-0.28000000000000003</v>
      </c>
      <c r="P8299">
        <f xml:space="preserve"> IF(Stock_Info[[#This Row],[Close Price]] &gt; Stock_Info[[#This Row],[Open Price]], 1, 0)</f>
        <v>0</v>
      </c>
      <c r="Q8299" t="str">
        <f>IF(AND(Stock_Info[[#This Row],[% Deli. Qty to Traded Qty]]&gt;80,Stock_Info[[#This Row],[No. of Trades]]&lt;3000),"Unusual Day","")</f>
        <v/>
      </c>
      <c r="R8299" t="str">
        <f>IF(AND(Stock_Info[[#This Row],[Spread High-Low]] &lt; 10, Stock_Info[[#This Row],[% Deli. Qty to Traded Qty]] &gt; 90), "Good Day", "")</f>
        <v/>
      </c>
    </row>
    <row r="8300" spans="1:18">
      <c r="A8300" t="s">
        <v>73</v>
      </c>
      <c r="B8300" s="1">
        <v>45839</v>
      </c>
      <c r="C8300" s="1" t="str">
        <f>"WEEK" &amp;" " &amp;  INT((DAY(Stock_Info[[#This Row],[Date]])+WEEKDAY(DATE(YEAR(Stock_Info[[#This Row],[Date]]),MONTH(Stock_Info[[#This Row],[Date]]),1))-1)/7)+1</f>
        <v>WEEK 1</v>
      </c>
      <c r="D8300" s="12">
        <v>32.6</v>
      </c>
      <c r="E8300" s="12">
        <v>33.090000000000003</v>
      </c>
      <c r="F8300" s="12">
        <v>32.1</v>
      </c>
      <c r="G8300" s="12">
        <v>32.93</v>
      </c>
      <c r="H8300" s="12">
        <v>32.696957702168099</v>
      </c>
      <c r="I8300">
        <v>1361701</v>
      </c>
      <c r="J8300">
        <v>3421</v>
      </c>
      <c r="K8300" s="12">
        <v>44523480</v>
      </c>
      <c r="L8300">
        <v>540828</v>
      </c>
      <c r="M8300">
        <v>39.72</v>
      </c>
      <c r="N8300">
        <v>0.99</v>
      </c>
      <c r="O8300">
        <v>0.33</v>
      </c>
      <c r="P8300">
        <f xml:space="preserve"> IF(Stock_Info[[#This Row],[Close Price]] &gt; Stock_Info[[#This Row],[Open Price]], 1, 0)</f>
        <v>1</v>
      </c>
      <c r="Q8300" t="str">
        <f>IF(AND(Stock_Info[[#This Row],[% Deli. Qty to Traded Qty]]&gt;80,Stock_Info[[#This Row],[No. of Trades]]&lt;3000),"Unusual Day","")</f>
        <v/>
      </c>
      <c r="R8300" t="str">
        <f>IF(AND(Stock_Info[[#This Row],[Spread High-Low]] &lt; 10, Stock_Info[[#This Row],[% Deli. Qty to Traded Qty]] &gt; 90), "Good Day", "")</f>
        <v/>
      </c>
    </row>
    <row r="8301" spans="1:18">
      <c r="A8301" t="s">
        <v>73</v>
      </c>
      <c r="B8301" s="1">
        <v>45838</v>
      </c>
      <c r="C8301" s="1" t="str">
        <f>"WEEK" &amp;" " &amp;  INT((DAY(Stock_Info[[#This Row],[Date]])+WEEKDAY(DATE(YEAR(Stock_Info[[#This Row],[Date]]),MONTH(Stock_Info[[#This Row],[Date]]),1))-1)/7)+1</f>
        <v>WEEK 5</v>
      </c>
      <c r="D8301" s="12">
        <v>31.72</v>
      </c>
      <c r="E8301" s="12">
        <v>32.54</v>
      </c>
      <c r="F8301" s="12">
        <v>31.6</v>
      </c>
      <c r="G8301" s="12">
        <v>32.4</v>
      </c>
      <c r="H8301" s="12">
        <v>32.139404712924033</v>
      </c>
      <c r="I8301">
        <v>1455869</v>
      </c>
      <c r="J8301">
        <v>4170</v>
      </c>
      <c r="K8301" s="12">
        <v>46790763</v>
      </c>
      <c r="L8301">
        <v>715875</v>
      </c>
      <c r="M8301">
        <v>49.17</v>
      </c>
      <c r="N8301">
        <v>0.94</v>
      </c>
      <c r="O8301">
        <v>0.68</v>
      </c>
      <c r="P8301">
        <f xml:space="preserve"> IF(Stock_Info[[#This Row],[Close Price]] &gt; Stock_Info[[#This Row],[Open Price]], 1, 0)</f>
        <v>1</v>
      </c>
      <c r="Q8301" t="str">
        <f>IF(AND(Stock_Info[[#This Row],[% Deli. Qty to Traded Qty]]&gt;80,Stock_Info[[#This Row],[No. of Trades]]&lt;3000),"Unusual Day","")</f>
        <v/>
      </c>
      <c r="R8301" t="str">
        <f>IF(AND(Stock_Info[[#This Row],[Spread High-Low]] &lt; 10, Stock_Info[[#This Row],[% Deli. Qty to Traded Qty]] &gt; 90), "Good Day", "")</f>
        <v/>
      </c>
    </row>
    <row r="8302" spans="1:18">
      <c r="A8302" t="s">
        <v>73</v>
      </c>
      <c r="B8302" s="1">
        <v>45835</v>
      </c>
      <c r="C8302" s="1" t="str">
        <f>"WEEK" &amp;" " &amp;  INT((DAY(Stock_Info[[#This Row],[Date]])+WEEKDAY(DATE(YEAR(Stock_Info[[#This Row],[Date]]),MONTH(Stock_Info[[#This Row],[Date]]),1))-1)/7)+1</f>
        <v>WEEK 4</v>
      </c>
      <c r="D8302" s="12">
        <v>30.43</v>
      </c>
      <c r="E8302" s="12">
        <v>32.15</v>
      </c>
      <c r="F8302" s="12">
        <v>30.13</v>
      </c>
      <c r="G8302" s="12">
        <v>31.58</v>
      </c>
      <c r="H8302" s="12">
        <v>30.883482295543896</v>
      </c>
      <c r="I8302">
        <v>4043643</v>
      </c>
      <c r="J8302">
        <v>5381</v>
      </c>
      <c r="K8302" s="12">
        <v>124881777</v>
      </c>
      <c r="L8302">
        <v>1272086</v>
      </c>
      <c r="M8302">
        <v>31.46</v>
      </c>
      <c r="N8302">
        <v>2.02</v>
      </c>
      <c r="O8302">
        <v>1.1499999999999999</v>
      </c>
      <c r="P8302">
        <f xml:space="preserve"> IF(Stock_Info[[#This Row],[Close Price]] &gt; Stock_Info[[#This Row],[Open Price]], 1, 0)</f>
        <v>1</v>
      </c>
      <c r="Q8302" t="str">
        <f>IF(AND(Stock_Info[[#This Row],[% Deli. Qty to Traded Qty]]&gt;80,Stock_Info[[#This Row],[No. of Trades]]&lt;3000),"Unusual Day","")</f>
        <v/>
      </c>
      <c r="R8302" t="str">
        <f>IF(AND(Stock_Info[[#This Row],[Spread High-Low]] &lt; 10, Stock_Info[[#This Row],[% Deli. Qty to Traded Qty]] &gt; 90), "Good Day", "")</f>
        <v/>
      </c>
    </row>
    <row r="8303" spans="1:18">
      <c r="A8303" t="s">
        <v>73</v>
      </c>
      <c r="B8303" s="1">
        <v>45834</v>
      </c>
      <c r="C8303" s="1" t="str">
        <f>"WEEK" &amp;" " &amp;  INT((DAY(Stock_Info[[#This Row],[Date]])+WEEKDAY(DATE(YEAR(Stock_Info[[#This Row],[Date]]),MONTH(Stock_Info[[#This Row],[Date]]),1))-1)/7)+1</f>
        <v>WEEK 4</v>
      </c>
      <c r="D8303" s="12">
        <v>30.17</v>
      </c>
      <c r="E8303" s="12">
        <v>30.49</v>
      </c>
      <c r="F8303" s="12">
        <v>30.03</v>
      </c>
      <c r="G8303" s="12">
        <v>30.32</v>
      </c>
      <c r="H8303" s="12">
        <v>30.226136304754366</v>
      </c>
      <c r="I8303">
        <v>849156</v>
      </c>
      <c r="J8303">
        <v>2882</v>
      </c>
      <c r="K8303" s="12">
        <v>25666705</v>
      </c>
      <c r="L8303">
        <v>468853</v>
      </c>
      <c r="M8303">
        <v>55.21</v>
      </c>
      <c r="N8303">
        <v>0.46</v>
      </c>
      <c r="O8303">
        <v>0.15</v>
      </c>
      <c r="P8303">
        <f xml:space="preserve"> IF(Stock_Info[[#This Row],[Close Price]] &gt; Stock_Info[[#This Row],[Open Price]], 1, 0)</f>
        <v>1</v>
      </c>
      <c r="Q8303" t="str">
        <f>IF(AND(Stock_Info[[#This Row],[% Deli. Qty to Traded Qty]]&gt;80,Stock_Info[[#This Row],[No. of Trades]]&lt;3000),"Unusual Day","")</f>
        <v/>
      </c>
      <c r="R8303" t="str">
        <f>IF(AND(Stock_Info[[#This Row],[Spread High-Low]] &lt; 10, Stock_Info[[#This Row],[% Deli. Qty to Traded Qty]] &gt; 90), "Good Day", "")</f>
        <v/>
      </c>
    </row>
    <row r="8304" spans="1:18">
      <c r="A8304" t="s">
        <v>73</v>
      </c>
      <c r="B8304" s="1">
        <v>45833</v>
      </c>
      <c r="C8304" s="1" t="str">
        <f>"WEEK" &amp;" " &amp;  INT((DAY(Stock_Info[[#This Row],[Date]])+WEEKDAY(DATE(YEAR(Stock_Info[[#This Row],[Date]]),MONTH(Stock_Info[[#This Row],[Date]]),1))-1)/7)+1</f>
        <v>WEEK 4</v>
      </c>
      <c r="D8304" s="12">
        <v>29.91</v>
      </c>
      <c r="E8304" s="12">
        <v>30.48</v>
      </c>
      <c r="F8304" s="12">
        <v>29.91</v>
      </c>
      <c r="G8304" s="12">
        <v>30.25</v>
      </c>
      <c r="H8304" s="12">
        <v>30.160937323728021</v>
      </c>
      <c r="I8304">
        <v>744588</v>
      </c>
      <c r="J8304">
        <v>1085</v>
      </c>
      <c r="K8304" s="12">
        <v>22457472</v>
      </c>
      <c r="L8304">
        <v>284936</v>
      </c>
      <c r="M8304">
        <v>38.270000000000003</v>
      </c>
      <c r="N8304">
        <v>0.56999999999999995</v>
      </c>
      <c r="O8304">
        <v>0.34</v>
      </c>
      <c r="P8304">
        <f xml:space="preserve"> IF(Stock_Info[[#This Row],[Close Price]] &gt; Stock_Info[[#This Row],[Open Price]], 1, 0)</f>
        <v>1</v>
      </c>
      <c r="Q8304" t="str">
        <f>IF(AND(Stock_Info[[#This Row],[% Deli. Qty to Traded Qty]]&gt;80,Stock_Info[[#This Row],[No. of Trades]]&lt;3000),"Unusual Day","")</f>
        <v/>
      </c>
      <c r="R8304" t="str">
        <f>IF(AND(Stock_Info[[#This Row],[Spread High-Low]] &lt; 10, Stock_Info[[#This Row],[% Deli. Qty to Traded Qty]] &gt; 90), "Good Day", "")</f>
        <v/>
      </c>
    </row>
    <row r="8305" spans="1:18">
      <c r="A8305" t="s">
        <v>73</v>
      </c>
      <c r="B8305" s="1">
        <v>45832</v>
      </c>
      <c r="C8305" s="1" t="str">
        <f>"WEEK" &amp;" " &amp;  INT((DAY(Stock_Info[[#This Row],[Date]])+WEEKDAY(DATE(YEAR(Stock_Info[[#This Row],[Date]]),MONTH(Stock_Info[[#This Row],[Date]]),1))-1)/7)+1</f>
        <v>WEEK 4</v>
      </c>
      <c r="D8305" s="12">
        <v>29.71</v>
      </c>
      <c r="E8305" s="12">
        <v>30.38</v>
      </c>
      <c r="F8305" s="12">
        <v>29.56</v>
      </c>
      <c r="G8305" s="12">
        <v>29.72</v>
      </c>
      <c r="H8305" s="12">
        <v>29.898037814474886</v>
      </c>
      <c r="I8305">
        <v>1393752</v>
      </c>
      <c r="J8305">
        <v>2288</v>
      </c>
      <c r="K8305" s="12">
        <v>41670450</v>
      </c>
      <c r="L8305">
        <v>541278</v>
      </c>
      <c r="M8305">
        <v>38.840000000000003</v>
      </c>
      <c r="N8305">
        <v>0.82</v>
      </c>
      <c r="O8305">
        <v>0.01</v>
      </c>
      <c r="P8305">
        <f xml:space="preserve"> IF(Stock_Info[[#This Row],[Close Price]] &gt; Stock_Info[[#This Row],[Open Price]], 1, 0)</f>
        <v>1</v>
      </c>
      <c r="Q8305" t="str">
        <f>IF(AND(Stock_Info[[#This Row],[% Deli. Qty to Traded Qty]]&gt;80,Stock_Info[[#This Row],[No. of Trades]]&lt;3000),"Unusual Day","")</f>
        <v/>
      </c>
      <c r="R8305" t="str">
        <f>IF(AND(Stock_Info[[#This Row],[Spread High-Low]] &lt; 10, Stock_Info[[#This Row],[% Deli. Qty to Traded Qty]] &gt; 90), "Good Day", "")</f>
        <v/>
      </c>
    </row>
    <row r="8306" spans="1:18">
      <c r="A8306" t="s">
        <v>73</v>
      </c>
      <c r="B8306" s="1">
        <v>45831</v>
      </c>
      <c r="C8306" s="1" t="str">
        <f>"WEEK" &amp;" " &amp;  INT((DAY(Stock_Info[[#This Row],[Date]])+WEEKDAY(DATE(YEAR(Stock_Info[[#This Row],[Date]]),MONTH(Stock_Info[[#This Row],[Date]]),1))-1)/7)+1</f>
        <v>WEEK 4</v>
      </c>
      <c r="D8306" s="12">
        <v>29.63</v>
      </c>
      <c r="E8306" s="12">
        <v>29.93</v>
      </c>
      <c r="F8306" s="12">
        <v>29.18</v>
      </c>
      <c r="G8306" s="12">
        <v>29.23</v>
      </c>
      <c r="H8306" s="12">
        <v>29.411678831149381</v>
      </c>
      <c r="I8306">
        <v>1509038</v>
      </c>
      <c r="J8306">
        <v>5547</v>
      </c>
      <c r="K8306" s="12">
        <v>44383341</v>
      </c>
      <c r="L8306">
        <v>938205</v>
      </c>
      <c r="M8306">
        <v>62.17</v>
      </c>
      <c r="N8306">
        <v>0.75</v>
      </c>
      <c r="O8306">
        <v>-0.4</v>
      </c>
      <c r="P8306">
        <f xml:space="preserve"> IF(Stock_Info[[#This Row],[Close Price]] &gt; Stock_Info[[#This Row],[Open Price]], 1, 0)</f>
        <v>0</v>
      </c>
      <c r="Q8306" t="str">
        <f>IF(AND(Stock_Info[[#This Row],[% Deli. Qty to Traded Qty]]&gt;80,Stock_Info[[#This Row],[No. of Trades]]&lt;3000),"Unusual Day","")</f>
        <v/>
      </c>
      <c r="R8306" t="str">
        <f>IF(AND(Stock_Info[[#This Row],[Spread High-Low]] &lt; 10, Stock_Info[[#This Row],[% Deli. Qty to Traded Qty]] &gt; 90), "Good Day", "")</f>
        <v/>
      </c>
    </row>
    <row r="8307" spans="1:18">
      <c r="A8307" t="s">
        <v>73</v>
      </c>
      <c r="B8307" s="1">
        <v>45828</v>
      </c>
      <c r="C8307" s="1" t="str">
        <f>"WEEK" &amp;" " &amp;  INT((DAY(Stock_Info[[#This Row],[Date]])+WEEKDAY(DATE(YEAR(Stock_Info[[#This Row],[Date]]),MONTH(Stock_Info[[#This Row],[Date]]),1))-1)/7)+1</f>
        <v>WEEK 3</v>
      </c>
      <c r="D8307" s="12">
        <v>30.05</v>
      </c>
      <c r="E8307" s="12">
        <v>30.42</v>
      </c>
      <c r="F8307" s="12">
        <v>29.89</v>
      </c>
      <c r="G8307" s="12">
        <v>29.96</v>
      </c>
      <c r="H8307" s="12">
        <v>30.072471737291394</v>
      </c>
      <c r="I8307">
        <v>1040240</v>
      </c>
      <c r="J8307">
        <v>4403</v>
      </c>
      <c r="K8307" s="12">
        <v>31282588</v>
      </c>
      <c r="L8307">
        <v>441711</v>
      </c>
      <c r="M8307">
        <v>42.46</v>
      </c>
      <c r="N8307">
        <v>0.53</v>
      </c>
      <c r="O8307">
        <v>-0.09</v>
      </c>
      <c r="P8307">
        <f xml:space="preserve"> IF(Stock_Info[[#This Row],[Close Price]] &gt; Stock_Info[[#This Row],[Open Price]], 1, 0)</f>
        <v>0</v>
      </c>
      <c r="Q8307" t="str">
        <f>IF(AND(Stock_Info[[#This Row],[% Deli. Qty to Traded Qty]]&gt;80,Stock_Info[[#This Row],[No. of Trades]]&lt;3000),"Unusual Day","")</f>
        <v/>
      </c>
      <c r="R8307" t="str">
        <f>IF(AND(Stock_Info[[#This Row],[Spread High-Low]] &lt; 10, Stock_Info[[#This Row],[% Deli. Qty to Traded Qty]] &gt; 90), "Good Day", "")</f>
        <v/>
      </c>
    </row>
    <row r="8308" spans="1:18">
      <c r="A8308" t="s">
        <v>73</v>
      </c>
      <c r="B8308" s="1">
        <v>45827</v>
      </c>
      <c r="C8308" s="1" t="str">
        <f>"WEEK" &amp;" " &amp;  INT((DAY(Stock_Info[[#This Row],[Date]])+WEEKDAY(DATE(YEAR(Stock_Info[[#This Row],[Date]]),MONTH(Stock_Info[[#This Row],[Date]]),1))-1)/7)+1</f>
        <v>WEEK 3</v>
      </c>
      <c r="D8308" s="12">
        <v>30.96</v>
      </c>
      <c r="E8308" s="12">
        <v>31.17</v>
      </c>
      <c r="F8308" s="12">
        <v>29.6</v>
      </c>
      <c r="G8308" s="12">
        <v>29.98</v>
      </c>
      <c r="H8308" s="12">
        <v>30.277860141523803</v>
      </c>
      <c r="I8308">
        <v>1723385</v>
      </c>
      <c r="J8308">
        <v>6999</v>
      </c>
      <c r="K8308" s="12">
        <v>52180410</v>
      </c>
      <c r="L8308">
        <v>810996</v>
      </c>
      <c r="M8308">
        <v>47.06</v>
      </c>
      <c r="N8308">
        <v>1.57</v>
      </c>
      <c r="O8308">
        <v>-0.98</v>
      </c>
      <c r="P8308">
        <f xml:space="preserve"> IF(Stock_Info[[#This Row],[Close Price]] &gt; Stock_Info[[#This Row],[Open Price]], 1, 0)</f>
        <v>0</v>
      </c>
      <c r="Q8308" t="str">
        <f>IF(AND(Stock_Info[[#This Row],[% Deli. Qty to Traded Qty]]&gt;80,Stock_Info[[#This Row],[No. of Trades]]&lt;3000),"Unusual Day","")</f>
        <v/>
      </c>
      <c r="R8308" t="str">
        <f>IF(AND(Stock_Info[[#This Row],[Spread High-Low]] &lt; 10, Stock_Info[[#This Row],[% Deli. Qty to Traded Qty]] &gt; 90), "Good Day", "")</f>
        <v/>
      </c>
    </row>
    <row r="8309" spans="1:18">
      <c r="A8309" t="s">
        <v>73</v>
      </c>
      <c r="B8309" s="1">
        <v>45826</v>
      </c>
      <c r="C8309" s="1" t="str">
        <f>"WEEK" &amp;" " &amp;  INT((DAY(Stock_Info[[#This Row],[Date]])+WEEKDAY(DATE(YEAR(Stock_Info[[#This Row],[Date]]),MONTH(Stock_Info[[#This Row],[Date]]),1))-1)/7)+1</f>
        <v>WEEK 3</v>
      </c>
      <c r="D8309" s="12">
        <v>31.06</v>
      </c>
      <c r="E8309" s="12">
        <v>31.46</v>
      </c>
      <c r="F8309" s="12">
        <v>30.8</v>
      </c>
      <c r="G8309" s="12">
        <v>31.06</v>
      </c>
      <c r="H8309" s="12">
        <v>31.074801054176788</v>
      </c>
      <c r="I8309">
        <v>465956</v>
      </c>
      <c r="J8309">
        <v>1148</v>
      </c>
      <c r="K8309" s="12">
        <v>14479490</v>
      </c>
      <c r="L8309">
        <v>199477</v>
      </c>
      <c r="M8309">
        <v>42.81</v>
      </c>
      <c r="N8309">
        <v>0.66</v>
      </c>
      <c r="O8309">
        <v>0</v>
      </c>
      <c r="P8309">
        <f xml:space="preserve"> IF(Stock_Info[[#This Row],[Close Price]] &gt; Stock_Info[[#This Row],[Open Price]], 1, 0)</f>
        <v>0</v>
      </c>
      <c r="Q8309" t="str">
        <f>IF(AND(Stock_Info[[#This Row],[% Deli. Qty to Traded Qty]]&gt;80,Stock_Info[[#This Row],[No. of Trades]]&lt;3000),"Unusual Day","")</f>
        <v/>
      </c>
      <c r="R8309" t="str">
        <f>IF(AND(Stock_Info[[#This Row],[Spread High-Low]] &lt; 10, Stock_Info[[#This Row],[% Deli. Qty to Traded Qty]] &gt; 90), "Good Day", "")</f>
        <v/>
      </c>
    </row>
    <row r="8310" spans="1:18">
      <c r="A8310" t="s">
        <v>73</v>
      </c>
      <c r="B8310" s="1">
        <v>45825</v>
      </c>
      <c r="C8310" s="1" t="str">
        <f>"WEEK" &amp;" " &amp;  INT((DAY(Stock_Info[[#This Row],[Date]])+WEEKDAY(DATE(YEAR(Stock_Info[[#This Row],[Date]]),MONTH(Stock_Info[[#This Row],[Date]]),1))-1)/7)+1</f>
        <v>WEEK 3</v>
      </c>
      <c r="D8310" s="12">
        <v>31.84</v>
      </c>
      <c r="E8310" s="12">
        <v>32.14</v>
      </c>
      <c r="F8310" s="12">
        <v>31.16</v>
      </c>
      <c r="G8310" s="12">
        <v>31.35</v>
      </c>
      <c r="H8310" s="12">
        <v>31.487141058226399</v>
      </c>
      <c r="I8310">
        <v>647215</v>
      </c>
      <c r="J8310">
        <v>2266</v>
      </c>
      <c r="K8310" s="12">
        <v>20378950</v>
      </c>
      <c r="L8310">
        <v>322155</v>
      </c>
      <c r="M8310">
        <v>49.78</v>
      </c>
      <c r="N8310">
        <v>0.98</v>
      </c>
      <c r="O8310">
        <v>-0.49</v>
      </c>
      <c r="P8310">
        <f xml:space="preserve"> IF(Stock_Info[[#This Row],[Close Price]] &gt; Stock_Info[[#This Row],[Open Price]], 1, 0)</f>
        <v>0</v>
      </c>
      <c r="Q8310" t="str">
        <f>IF(AND(Stock_Info[[#This Row],[% Deli. Qty to Traded Qty]]&gt;80,Stock_Info[[#This Row],[No. of Trades]]&lt;3000),"Unusual Day","")</f>
        <v/>
      </c>
      <c r="R8310" t="str">
        <f>IF(AND(Stock_Info[[#This Row],[Spread High-Low]] &lt; 10, Stock_Info[[#This Row],[% Deli. Qty to Traded Qty]] &gt; 90), "Good Day", "")</f>
        <v/>
      </c>
    </row>
    <row r="8311" spans="1:18">
      <c r="A8311" t="s">
        <v>73</v>
      </c>
      <c r="B8311" s="1">
        <v>45824</v>
      </c>
      <c r="C8311" s="1" t="str">
        <f>"WEEK" &amp;" " &amp;  INT((DAY(Stock_Info[[#This Row],[Date]])+WEEKDAY(DATE(YEAR(Stock_Info[[#This Row],[Date]]),MONTH(Stock_Info[[#This Row],[Date]]),1))-1)/7)+1</f>
        <v>WEEK 3</v>
      </c>
      <c r="D8311" s="12">
        <v>31.25</v>
      </c>
      <c r="E8311" s="12">
        <v>31.48</v>
      </c>
      <c r="F8311" s="12">
        <v>30.63</v>
      </c>
      <c r="G8311" s="12">
        <v>31.3</v>
      </c>
      <c r="H8311" s="12">
        <v>31.04754024337414</v>
      </c>
      <c r="I8311">
        <v>436283</v>
      </c>
      <c r="J8311">
        <v>2024</v>
      </c>
      <c r="K8311" s="12">
        <v>13545514</v>
      </c>
      <c r="L8311">
        <v>194268</v>
      </c>
      <c r="M8311">
        <v>44.53</v>
      </c>
      <c r="N8311">
        <v>0.85</v>
      </c>
      <c r="O8311">
        <v>0.05</v>
      </c>
      <c r="P8311">
        <f xml:space="preserve"> IF(Stock_Info[[#This Row],[Close Price]] &gt; Stock_Info[[#This Row],[Open Price]], 1, 0)</f>
        <v>1</v>
      </c>
      <c r="Q8311" t="str">
        <f>IF(AND(Stock_Info[[#This Row],[% Deli. Qty to Traded Qty]]&gt;80,Stock_Info[[#This Row],[No. of Trades]]&lt;3000),"Unusual Day","")</f>
        <v/>
      </c>
      <c r="R8311" t="str">
        <f>IF(AND(Stock_Info[[#This Row],[Spread High-Low]] &lt; 10, Stock_Info[[#This Row],[% Deli. Qty to Traded Qty]] &gt; 90), "Good Day", "")</f>
        <v/>
      </c>
    </row>
    <row r="8312" spans="1:18">
      <c r="A8312" t="s">
        <v>73</v>
      </c>
      <c r="B8312" s="1">
        <v>45821</v>
      </c>
      <c r="C8312" s="1" t="str">
        <f>"WEEK" &amp;" " &amp;  INT((DAY(Stock_Info[[#This Row],[Date]])+WEEKDAY(DATE(YEAR(Stock_Info[[#This Row],[Date]]),MONTH(Stock_Info[[#This Row],[Date]]),1))-1)/7)+1</f>
        <v>WEEK 2</v>
      </c>
      <c r="D8312" s="12">
        <v>30.59</v>
      </c>
      <c r="E8312" s="12">
        <v>31.44</v>
      </c>
      <c r="F8312" s="12">
        <v>30.59</v>
      </c>
      <c r="G8312" s="12">
        <v>31.31</v>
      </c>
      <c r="H8312" s="12">
        <v>31.086377934299236</v>
      </c>
      <c r="I8312">
        <v>1220138</v>
      </c>
      <c r="J8312">
        <v>4732</v>
      </c>
      <c r="K8312" s="12">
        <v>37929671</v>
      </c>
      <c r="L8312">
        <v>572757</v>
      </c>
      <c r="M8312">
        <v>46.94</v>
      </c>
      <c r="N8312">
        <v>0.85</v>
      </c>
      <c r="O8312">
        <v>0.72</v>
      </c>
      <c r="P8312">
        <f xml:space="preserve"> IF(Stock_Info[[#This Row],[Close Price]] &gt; Stock_Info[[#This Row],[Open Price]], 1, 0)</f>
        <v>1</v>
      </c>
      <c r="Q8312" t="str">
        <f>IF(AND(Stock_Info[[#This Row],[% Deli. Qty to Traded Qty]]&gt;80,Stock_Info[[#This Row],[No. of Trades]]&lt;3000),"Unusual Day","")</f>
        <v/>
      </c>
      <c r="R8312" t="str">
        <f>IF(AND(Stock_Info[[#This Row],[Spread High-Low]] &lt; 10, Stock_Info[[#This Row],[% Deli. Qty to Traded Qty]] &gt; 90), "Good Day", "")</f>
        <v/>
      </c>
    </row>
    <row r="8313" spans="1:18">
      <c r="A8313" t="s">
        <v>73</v>
      </c>
      <c r="B8313" s="1">
        <v>45820</v>
      </c>
      <c r="C8313" s="1" t="str">
        <f>"WEEK" &amp;" " &amp;  INT((DAY(Stock_Info[[#This Row],[Date]])+WEEKDAY(DATE(YEAR(Stock_Info[[#This Row],[Date]]),MONTH(Stock_Info[[#This Row],[Date]]),1))-1)/7)+1</f>
        <v>WEEK 2</v>
      </c>
      <c r="D8313" s="12">
        <v>32.75</v>
      </c>
      <c r="E8313" s="12">
        <v>32.83</v>
      </c>
      <c r="F8313" s="12">
        <v>31.5</v>
      </c>
      <c r="G8313" s="12">
        <v>31.76</v>
      </c>
      <c r="H8313" s="12">
        <v>32.26834683145637</v>
      </c>
      <c r="I8313">
        <v>595021</v>
      </c>
      <c r="J8313">
        <v>1883</v>
      </c>
      <c r="K8313" s="12">
        <v>19200344</v>
      </c>
      <c r="L8313">
        <v>311422</v>
      </c>
      <c r="M8313">
        <v>52.34</v>
      </c>
      <c r="N8313">
        <v>1.33</v>
      </c>
      <c r="O8313">
        <v>-0.99</v>
      </c>
      <c r="P8313">
        <f xml:space="preserve"> IF(Stock_Info[[#This Row],[Close Price]] &gt; Stock_Info[[#This Row],[Open Price]], 1, 0)</f>
        <v>0</v>
      </c>
      <c r="Q8313" t="str">
        <f>IF(AND(Stock_Info[[#This Row],[% Deli. Qty to Traded Qty]]&gt;80,Stock_Info[[#This Row],[No. of Trades]]&lt;3000),"Unusual Day","")</f>
        <v/>
      </c>
      <c r="R8313" t="str">
        <f>IF(AND(Stock_Info[[#This Row],[Spread High-Low]] &lt; 10, Stock_Info[[#This Row],[% Deli. Qty to Traded Qty]] &gt; 90), "Good Day", "")</f>
        <v/>
      </c>
    </row>
    <row r="8314" spans="1:18">
      <c r="A8314" t="s">
        <v>73</v>
      </c>
      <c r="B8314" s="1">
        <v>45819</v>
      </c>
      <c r="C8314" s="1" t="str">
        <f>"WEEK" &amp;" " &amp;  INT((DAY(Stock_Info[[#This Row],[Date]])+WEEKDAY(DATE(YEAR(Stock_Info[[#This Row],[Date]]),MONTH(Stock_Info[[#This Row],[Date]]),1))-1)/7)+1</f>
        <v>WEEK 2</v>
      </c>
      <c r="D8314" s="12">
        <v>33.26</v>
      </c>
      <c r="E8314" s="12">
        <v>33.26</v>
      </c>
      <c r="F8314" s="12">
        <v>32.35</v>
      </c>
      <c r="G8314" s="12">
        <v>32.71</v>
      </c>
      <c r="H8314" s="12">
        <v>32.820646833450411</v>
      </c>
      <c r="I8314">
        <v>1541757</v>
      </c>
      <c r="J8314">
        <v>4763</v>
      </c>
      <c r="K8314" s="12">
        <v>50601462</v>
      </c>
      <c r="L8314">
        <v>829141</v>
      </c>
      <c r="M8314">
        <v>53.78</v>
      </c>
      <c r="N8314">
        <v>0.91</v>
      </c>
      <c r="O8314">
        <v>-0.55000000000000004</v>
      </c>
      <c r="P8314">
        <f xml:space="preserve"> IF(Stock_Info[[#This Row],[Close Price]] &gt; Stock_Info[[#This Row],[Open Price]], 1, 0)</f>
        <v>0</v>
      </c>
      <c r="Q8314" t="str">
        <f>IF(AND(Stock_Info[[#This Row],[% Deli. Qty to Traded Qty]]&gt;80,Stock_Info[[#This Row],[No. of Trades]]&lt;3000),"Unusual Day","")</f>
        <v/>
      </c>
      <c r="R8314" t="str">
        <f>IF(AND(Stock_Info[[#This Row],[Spread High-Low]] &lt; 10, Stock_Info[[#This Row],[% Deli. Qty to Traded Qty]] &gt; 90), "Good Day", "")</f>
        <v/>
      </c>
    </row>
    <row r="8315" spans="1:18">
      <c r="A8315" t="s">
        <v>73</v>
      </c>
      <c r="B8315" s="1">
        <v>45818</v>
      </c>
      <c r="C8315" s="1" t="str">
        <f>"WEEK" &amp;" " &amp;  INT((DAY(Stock_Info[[#This Row],[Date]])+WEEKDAY(DATE(YEAR(Stock_Info[[#This Row],[Date]]),MONTH(Stock_Info[[#This Row],[Date]]),1))-1)/7)+1</f>
        <v>WEEK 2</v>
      </c>
      <c r="D8315" s="12">
        <v>33.44</v>
      </c>
      <c r="E8315" s="12">
        <v>33.57</v>
      </c>
      <c r="F8315" s="12">
        <v>33.03</v>
      </c>
      <c r="G8315" s="12">
        <v>33.119999999999997</v>
      </c>
      <c r="H8315" s="12">
        <v>33.164490717787693</v>
      </c>
      <c r="I8315">
        <v>562743</v>
      </c>
      <c r="J8315">
        <v>1535</v>
      </c>
      <c r="K8315" s="12">
        <v>18663085</v>
      </c>
      <c r="L8315">
        <v>279510</v>
      </c>
      <c r="M8315">
        <v>49.67</v>
      </c>
      <c r="N8315">
        <v>0.54</v>
      </c>
      <c r="O8315">
        <v>-0.32</v>
      </c>
      <c r="P8315">
        <f xml:space="preserve"> IF(Stock_Info[[#This Row],[Close Price]] &gt; Stock_Info[[#This Row],[Open Price]], 1, 0)</f>
        <v>0</v>
      </c>
      <c r="Q8315" t="str">
        <f>IF(AND(Stock_Info[[#This Row],[% Deli. Qty to Traded Qty]]&gt;80,Stock_Info[[#This Row],[No. of Trades]]&lt;3000),"Unusual Day","")</f>
        <v/>
      </c>
      <c r="R8315" t="str">
        <f>IF(AND(Stock_Info[[#This Row],[Spread High-Low]] &lt; 10, Stock_Info[[#This Row],[% Deli. Qty to Traded Qty]] &gt; 90), "Good Day", "")</f>
        <v/>
      </c>
    </row>
    <row r="8316" spans="1:18">
      <c r="A8316" t="s">
        <v>73</v>
      </c>
      <c r="B8316" s="1">
        <v>45817</v>
      </c>
      <c r="C8316" s="1" t="str">
        <f>"WEEK" &amp;" " &amp;  INT((DAY(Stock_Info[[#This Row],[Date]])+WEEKDAY(DATE(YEAR(Stock_Info[[#This Row],[Date]]),MONTH(Stock_Info[[#This Row],[Date]]),1))-1)/7)+1</f>
        <v>WEEK 2</v>
      </c>
      <c r="D8316" s="12">
        <v>33.14</v>
      </c>
      <c r="E8316" s="12">
        <v>34.65</v>
      </c>
      <c r="F8316" s="12">
        <v>33.090000000000003</v>
      </c>
      <c r="G8316" s="12">
        <v>33.159999999999997</v>
      </c>
      <c r="H8316" s="12">
        <v>33.810620931548463</v>
      </c>
      <c r="I8316">
        <v>4234412</v>
      </c>
      <c r="J8316">
        <v>8999</v>
      </c>
      <c r="K8316" s="12">
        <v>143168099</v>
      </c>
      <c r="L8316">
        <v>1770299</v>
      </c>
      <c r="M8316">
        <v>41.81</v>
      </c>
      <c r="N8316">
        <v>1.56</v>
      </c>
      <c r="O8316">
        <v>0.02</v>
      </c>
      <c r="P8316">
        <f xml:space="preserve"> IF(Stock_Info[[#This Row],[Close Price]] &gt; Stock_Info[[#This Row],[Open Price]], 1, 0)</f>
        <v>1</v>
      </c>
      <c r="Q8316" t="str">
        <f>IF(AND(Stock_Info[[#This Row],[% Deli. Qty to Traded Qty]]&gt;80,Stock_Info[[#This Row],[No. of Trades]]&lt;3000),"Unusual Day","")</f>
        <v/>
      </c>
      <c r="R8316" t="str">
        <f>IF(AND(Stock_Info[[#This Row],[Spread High-Low]] &lt; 10, Stock_Info[[#This Row],[% Deli. Qty to Traded Qty]] &gt; 90), "Good Day", "")</f>
        <v/>
      </c>
    </row>
    <row r="8317" spans="1:18">
      <c r="A8317" t="s">
        <v>73</v>
      </c>
      <c r="B8317" s="1">
        <v>45814</v>
      </c>
      <c r="C8317" s="1" t="str">
        <f>"WEEK" &amp;" " &amp;  INT((DAY(Stock_Info[[#This Row],[Date]])+WEEKDAY(DATE(YEAR(Stock_Info[[#This Row],[Date]]),MONTH(Stock_Info[[#This Row],[Date]]),1))-1)/7)+1</f>
        <v>WEEK 1</v>
      </c>
      <c r="D8317" s="12">
        <v>34.049999999999997</v>
      </c>
      <c r="E8317" s="12">
        <v>34.5</v>
      </c>
      <c r="F8317" s="12">
        <v>32.14</v>
      </c>
      <c r="G8317" s="12">
        <v>32.94</v>
      </c>
      <c r="H8317" s="12">
        <v>33.227414732401918</v>
      </c>
      <c r="I8317">
        <v>3036382</v>
      </c>
      <c r="J8317">
        <v>8780</v>
      </c>
      <c r="K8317" s="12">
        <v>100891124</v>
      </c>
      <c r="L8317">
        <v>1276222</v>
      </c>
      <c r="M8317">
        <v>42.03</v>
      </c>
      <c r="N8317">
        <v>2.36</v>
      </c>
      <c r="O8317">
        <v>-1.1100000000000001</v>
      </c>
      <c r="P8317">
        <f xml:space="preserve"> IF(Stock_Info[[#This Row],[Close Price]] &gt; Stock_Info[[#This Row],[Open Price]], 1, 0)</f>
        <v>0</v>
      </c>
      <c r="Q8317" t="str">
        <f>IF(AND(Stock_Info[[#This Row],[% Deli. Qty to Traded Qty]]&gt;80,Stock_Info[[#This Row],[No. of Trades]]&lt;3000),"Unusual Day","")</f>
        <v/>
      </c>
      <c r="R8317" t="str">
        <f>IF(AND(Stock_Info[[#This Row],[Spread High-Low]] &lt; 10, Stock_Info[[#This Row],[% Deli. Qty to Traded Qty]] &gt; 90), "Good Day", "")</f>
        <v/>
      </c>
    </row>
    <row r="8318" spans="1:18">
      <c r="A8318" t="s">
        <v>73</v>
      </c>
      <c r="B8318" s="1">
        <v>45813</v>
      </c>
      <c r="C8318" s="1" t="str">
        <f>"WEEK" &amp;" " &amp;  INT((DAY(Stock_Info[[#This Row],[Date]])+WEEKDAY(DATE(YEAR(Stock_Info[[#This Row],[Date]]),MONTH(Stock_Info[[#This Row],[Date]]),1))-1)/7)+1</f>
        <v>WEEK 1</v>
      </c>
      <c r="D8318" s="12">
        <v>34.130000000000003</v>
      </c>
      <c r="E8318" s="12">
        <v>34.270000000000003</v>
      </c>
      <c r="F8318" s="12">
        <v>33.5</v>
      </c>
      <c r="G8318" s="12">
        <v>33.9</v>
      </c>
      <c r="H8318" s="12">
        <v>33.891973197330294</v>
      </c>
      <c r="I8318">
        <v>1135857</v>
      </c>
      <c r="J8318">
        <v>3651</v>
      </c>
      <c r="K8318" s="12">
        <v>38496435</v>
      </c>
      <c r="L8318">
        <v>529780</v>
      </c>
      <c r="M8318">
        <v>46.64</v>
      </c>
      <c r="N8318">
        <v>0.77</v>
      </c>
      <c r="O8318">
        <v>-0.23</v>
      </c>
      <c r="P8318">
        <f xml:space="preserve"> IF(Stock_Info[[#This Row],[Close Price]] &gt; Stock_Info[[#This Row],[Open Price]], 1, 0)</f>
        <v>0</v>
      </c>
      <c r="Q8318" t="str">
        <f>IF(AND(Stock_Info[[#This Row],[% Deli. Qty to Traded Qty]]&gt;80,Stock_Info[[#This Row],[No. of Trades]]&lt;3000),"Unusual Day","")</f>
        <v/>
      </c>
      <c r="R8318" t="str">
        <f>IF(AND(Stock_Info[[#This Row],[Spread High-Low]] &lt; 10, Stock_Info[[#This Row],[% Deli. Qty to Traded Qty]] &gt; 90), "Good Day", "")</f>
        <v/>
      </c>
    </row>
    <row r="8319" spans="1:18">
      <c r="A8319" t="s">
        <v>73</v>
      </c>
      <c r="B8319" s="1">
        <v>45812</v>
      </c>
      <c r="C8319" s="1" t="str">
        <f>"WEEK" &amp;" " &amp;  INT((DAY(Stock_Info[[#This Row],[Date]])+WEEKDAY(DATE(YEAR(Stock_Info[[#This Row],[Date]]),MONTH(Stock_Info[[#This Row],[Date]]),1))-1)/7)+1</f>
        <v>WEEK 1</v>
      </c>
      <c r="D8319" s="12">
        <v>34</v>
      </c>
      <c r="E8319" s="12">
        <v>34.1</v>
      </c>
      <c r="F8319" s="12">
        <v>33.130000000000003</v>
      </c>
      <c r="G8319" s="12">
        <v>33.909999999999997</v>
      </c>
      <c r="H8319" s="12">
        <v>33.689279461034673</v>
      </c>
      <c r="I8319">
        <v>825285</v>
      </c>
      <c r="J8319">
        <v>1844</v>
      </c>
      <c r="K8319" s="12">
        <v>27803257</v>
      </c>
      <c r="L8319">
        <v>353334</v>
      </c>
      <c r="M8319">
        <v>42.81</v>
      </c>
      <c r="N8319">
        <v>0.97</v>
      </c>
      <c r="O8319">
        <v>-0.09</v>
      </c>
      <c r="P8319">
        <f xml:space="preserve"> IF(Stock_Info[[#This Row],[Close Price]] &gt; Stock_Info[[#This Row],[Open Price]], 1, 0)</f>
        <v>0</v>
      </c>
      <c r="Q8319" t="str">
        <f>IF(AND(Stock_Info[[#This Row],[% Deli. Qty to Traded Qty]]&gt;80,Stock_Info[[#This Row],[No. of Trades]]&lt;3000),"Unusual Day","")</f>
        <v/>
      </c>
      <c r="R8319" t="str">
        <f>IF(AND(Stock_Info[[#This Row],[Spread High-Low]] &lt; 10, Stock_Info[[#This Row],[% Deli. Qty to Traded Qty]] &gt; 90), "Good Day", "")</f>
        <v/>
      </c>
    </row>
    <row r="8320" spans="1:18">
      <c r="A8320" t="s">
        <v>73</v>
      </c>
      <c r="B8320" s="1">
        <v>45811</v>
      </c>
      <c r="C8320" s="1" t="str">
        <f>"WEEK" &amp;" " &amp;  INT((DAY(Stock_Info[[#This Row],[Date]])+WEEKDAY(DATE(YEAR(Stock_Info[[#This Row],[Date]]),MONTH(Stock_Info[[#This Row],[Date]]),1))-1)/7)+1</f>
        <v>WEEK 1</v>
      </c>
      <c r="D8320" s="12">
        <v>34.58</v>
      </c>
      <c r="E8320" s="12">
        <v>34.58</v>
      </c>
      <c r="F8320" s="12">
        <v>33.36</v>
      </c>
      <c r="G8320" s="12">
        <v>33.92</v>
      </c>
      <c r="H8320" s="12">
        <v>33.91276495420226</v>
      </c>
      <c r="I8320">
        <v>1705106</v>
      </c>
      <c r="J8320">
        <v>5511</v>
      </c>
      <c r="K8320" s="12">
        <v>57824859</v>
      </c>
      <c r="L8320">
        <v>775375</v>
      </c>
      <c r="M8320">
        <v>45.47</v>
      </c>
      <c r="N8320">
        <v>1.22</v>
      </c>
      <c r="O8320">
        <v>-0.66</v>
      </c>
      <c r="P8320">
        <f xml:space="preserve"> IF(Stock_Info[[#This Row],[Close Price]] &gt; Stock_Info[[#This Row],[Open Price]], 1, 0)</f>
        <v>0</v>
      </c>
      <c r="Q8320" t="str">
        <f>IF(AND(Stock_Info[[#This Row],[% Deli. Qty to Traded Qty]]&gt;80,Stock_Info[[#This Row],[No. of Trades]]&lt;3000),"Unusual Day","")</f>
        <v/>
      </c>
      <c r="R8320" t="str">
        <f>IF(AND(Stock_Info[[#This Row],[Spread High-Low]] &lt; 10, Stock_Info[[#This Row],[% Deli. Qty to Traded Qty]] &gt; 90), "Good Day", "")</f>
        <v/>
      </c>
    </row>
    <row r="8321" spans="1:18">
      <c r="A8321" t="s">
        <v>73</v>
      </c>
      <c r="B8321" s="1">
        <v>45810</v>
      </c>
      <c r="C8321" s="1" t="str">
        <f>"WEEK" &amp;" " &amp;  INT((DAY(Stock_Info[[#This Row],[Date]])+WEEKDAY(DATE(YEAR(Stock_Info[[#This Row],[Date]]),MONTH(Stock_Info[[#This Row],[Date]]),1))-1)/7)+1</f>
        <v>WEEK 1</v>
      </c>
      <c r="D8321" s="12">
        <v>33.090000000000003</v>
      </c>
      <c r="E8321" s="12">
        <v>35.049999999999997</v>
      </c>
      <c r="F8321" s="12">
        <v>33.01</v>
      </c>
      <c r="G8321" s="12">
        <v>34.270000000000003</v>
      </c>
      <c r="H8321" s="12">
        <v>34.284316860875947</v>
      </c>
      <c r="I8321">
        <v>3148751</v>
      </c>
      <c r="J8321">
        <v>6657</v>
      </c>
      <c r="K8321" s="12">
        <v>107952777</v>
      </c>
      <c r="L8321">
        <v>1032469</v>
      </c>
      <c r="M8321">
        <v>32.79</v>
      </c>
      <c r="N8321">
        <v>2.04</v>
      </c>
      <c r="O8321">
        <v>1.18</v>
      </c>
      <c r="P8321">
        <f xml:space="preserve"> IF(Stock_Info[[#This Row],[Close Price]] &gt; Stock_Info[[#This Row],[Open Price]], 1, 0)</f>
        <v>1</v>
      </c>
      <c r="Q8321" t="str">
        <f>IF(AND(Stock_Info[[#This Row],[% Deli. Qty to Traded Qty]]&gt;80,Stock_Info[[#This Row],[No. of Trades]]&lt;3000),"Unusual Day","")</f>
        <v/>
      </c>
      <c r="R8321" t="str">
        <f>IF(AND(Stock_Info[[#This Row],[Spread High-Low]] &lt; 10, Stock_Info[[#This Row],[% Deli. Qty to Traded Qty]] &gt; 90), "Good Day", "")</f>
        <v/>
      </c>
    </row>
    <row r="8322" spans="1:18">
      <c r="A8322" t="s">
        <v>73</v>
      </c>
      <c r="B8322" s="1">
        <v>45807</v>
      </c>
      <c r="C8322" s="1" t="str">
        <f>"WEEK" &amp;" " &amp;  INT((DAY(Stock_Info[[#This Row],[Date]])+WEEKDAY(DATE(YEAR(Stock_Info[[#This Row],[Date]]),MONTH(Stock_Info[[#This Row],[Date]]),1))-1)/7)+1</f>
        <v>WEEK 5</v>
      </c>
      <c r="D8322" s="12">
        <v>31.28</v>
      </c>
      <c r="E8322" s="12">
        <v>33.729999999999997</v>
      </c>
      <c r="F8322" s="12">
        <v>31.02</v>
      </c>
      <c r="G8322" s="12">
        <v>33.020000000000003</v>
      </c>
      <c r="H8322" s="12">
        <v>32.629678662781863</v>
      </c>
      <c r="I8322">
        <v>4638585</v>
      </c>
      <c r="J8322">
        <v>9089</v>
      </c>
      <c r="K8322" s="12">
        <v>151355538</v>
      </c>
      <c r="L8322">
        <v>2544957</v>
      </c>
      <c r="M8322">
        <v>54.86</v>
      </c>
      <c r="N8322">
        <v>2.71</v>
      </c>
      <c r="O8322">
        <v>1.74</v>
      </c>
      <c r="P8322">
        <f xml:space="preserve"> IF(Stock_Info[[#This Row],[Close Price]] &gt; Stock_Info[[#This Row],[Open Price]], 1, 0)</f>
        <v>1</v>
      </c>
      <c r="Q8322" t="str">
        <f>IF(AND(Stock_Info[[#This Row],[% Deli. Qty to Traded Qty]]&gt;80,Stock_Info[[#This Row],[No. of Trades]]&lt;3000),"Unusual Day","")</f>
        <v/>
      </c>
      <c r="R8322" t="str">
        <f>IF(AND(Stock_Info[[#This Row],[Spread High-Low]] &lt; 10, Stock_Info[[#This Row],[% Deli. Qty to Traded Qty]] &gt; 90), "Good Day", "")</f>
        <v/>
      </c>
    </row>
    <row r="8323" spans="1:18">
      <c r="A8323" t="s">
        <v>73</v>
      </c>
      <c r="B8323" s="1">
        <v>45806</v>
      </c>
      <c r="C8323" s="1" t="str">
        <f>"WEEK" &amp;" " &amp;  INT((DAY(Stock_Info[[#This Row],[Date]])+WEEKDAY(DATE(YEAR(Stock_Info[[#This Row],[Date]]),MONTH(Stock_Info[[#This Row],[Date]]),1))-1)/7)+1</f>
        <v>WEEK 5</v>
      </c>
      <c r="D8323" s="12">
        <v>31.41</v>
      </c>
      <c r="E8323" s="12">
        <v>31.67</v>
      </c>
      <c r="F8323" s="12">
        <v>31.2</v>
      </c>
      <c r="G8323" s="12">
        <v>31.28</v>
      </c>
      <c r="H8323" s="12">
        <v>31.359852168075058</v>
      </c>
      <c r="I8323">
        <v>764111</v>
      </c>
      <c r="J8323">
        <v>2251</v>
      </c>
      <c r="K8323" s="12">
        <v>23962408</v>
      </c>
      <c r="L8323">
        <v>352884</v>
      </c>
      <c r="M8323">
        <v>46.18</v>
      </c>
      <c r="N8323">
        <v>0.47</v>
      </c>
      <c r="O8323">
        <v>-0.13</v>
      </c>
      <c r="P8323">
        <f xml:space="preserve"> IF(Stock_Info[[#This Row],[Close Price]] &gt; Stock_Info[[#This Row],[Open Price]], 1, 0)</f>
        <v>0</v>
      </c>
      <c r="Q8323" t="str">
        <f>IF(AND(Stock_Info[[#This Row],[% Deli. Qty to Traded Qty]]&gt;80,Stock_Info[[#This Row],[No. of Trades]]&lt;3000),"Unusual Day","")</f>
        <v/>
      </c>
      <c r="R8323" t="str">
        <f>IF(AND(Stock_Info[[#This Row],[Spread High-Low]] &lt; 10, Stock_Info[[#This Row],[% Deli. Qty to Traded Qty]] &gt; 90), "Good Day", "")</f>
        <v/>
      </c>
    </row>
    <row r="8324" spans="1:18">
      <c r="A8324" t="s">
        <v>73</v>
      </c>
      <c r="B8324" s="1">
        <v>45805</v>
      </c>
      <c r="C8324" s="1" t="str">
        <f>"WEEK" &amp;" " &amp;  INT((DAY(Stock_Info[[#This Row],[Date]])+WEEKDAY(DATE(YEAR(Stock_Info[[#This Row],[Date]]),MONTH(Stock_Info[[#This Row],[Date]]),1))-1)/7)+1</f>
        <v>WEEK 5</v>
      </c>
      <c r="D8324" s="12">
        <v>31.03</v>
      </c>
      <c r="E8324" s="12">
        <v>31.53</v>
      </c>
      <c r="F8324" s="12">
        <v>30.99</v>
      </c>
      <c r="G8324" s="12">
        <v>31.25</v>
      </c>
      <c r="H8324" s="12">
        <v>31.277753924054917</v>
      </c>
      <c r="I8324">
        <v>945578</v>
      </c>
      <c r="J8324">
        <v>2515</v>
      </c>
      <c r="K8324" s="12">
        <v>29575556</v>
      </c>
      <c r="L8324">
        <v>528035</v>
      </c>
      <c r="M8324">
        <v>55.84</v>
      </c>
      <c r="N8324">
        <v>0.54</v>
      </c>
      <c r="O8324">
        <v>0.22</v>
      </c>
      <c r="P8324">
        <f xml:space="preserve"> IF(Stock_Info[[#This Row],[Close Price]] &gt; Stock_Info[[#This Row],[Open Price]], 1, 0)</f>
        <v>1</v>
      </c>
      <c r="Q8324" t="str">
        <f>IF(AND(Stock_Info[[#This Row],[% Deli. Qty to Traded Qty]]&gt;80,Stock_Info[[#This Row],[No. of Trades]]&lt;3000),"Unusual Day","")</f>
        <v/>
      </c>
      <c r="R8324" t="str">
        <f>IF(AND(Stock_Info[[#This Row],[Spread High-Low]] &lt; 10, Stock_Info[[#This Row],[% Deli. Qty to Traded Qty]] &gt; 90), "Good Day", "")</f>
        <v/>
      </c>
    </row>
    <row r="8325" spans="1:18">
      <c r="A8325" t="s">
        <v>73</v>
      </c>
      <c r="B8325" s="1">
        <v>45804</v>
      </c>
      <c r="C8325" s="1" t="str">
        <f>"WEEK" &amp;" " &amp;  INT((DAY(Stock_Info[[#This Row],[Date]])+WEEKDAY(DATE(YEAR(Stock_Info[[#This Row],[Date]]),MONTH(Stock_Info[[#This Row],[Date]]),1))-1)/7)+1</f>
        <v>WEEK 5</v>
      </c>
      <c r="D8325" s="12">
        <v>31.06</v>
      </c>
      <c r="E8325" s="12">
        <v>31.28</v>
      </c>
      <c r="F8325" s="12">
        <v>30.77</v>
      </c>
      <c r="G8325" s="12">
        <v>31.03</v>
      </c>
      <c r="H8325" s="12">
        <v>30.974766119780252</v>
      </c>
      <c r="I8325">
        <v>536065</v>
      </c>
      <c r="J8325">
        <v>1835</v>
      </c>
      <c r="K8325" s="12">
        <v>16604488</v>
      </c>
      <c r="L8325">
        <v>245540</v>
      </c>
      <c r="M8325">
        <v>45.8</v>
      </c>
      <c r="N8325">
        <v>0.51</v>
      </c>
      <c r="O8325">
        <v>-0.03</v>
      </c>
      <c r="P8325">
        <f xml:space="preserve"> IF(Stock_Info[[#This Row],[Close Price]] &gt; Stock_Info[[#This Row],[Open Price]], 1, 0)</f>
        <v>0</v>
      </c>
      <c r="Q8325" t="str">
        <f>IF(AND(Stock_Info[[#This Row],[% Deli. Qty to Traded Qty]]&gt;80,Stock_Info[[#This Row],[No. of Trades]]&lt;3000),"Unusual Day","")</f>
        <v/>
      </c>
      <c r="R8325" t="str">
        <f>IF(AND(Stock_Info[[#This Row],[Spread High-Low]] &lt; 10, Stock_Info[[#This Row],[% Deli. Qty to Traded Qty]] &gt; 90), "Good Day", "")</f>
        <v/>
      </c>
    </row>
    <row r="8326" spans="1:18">
      <c r="A8326" t="s">
        <v>73</v>
      </c>
      <c r="B8326" s="1">
        <v>45803</v>
      </c>
      <c r="C8326" s="1" t="str">
        <f>"WEEK" &amp;" " &amp;  INT((DAY(Stock_Info[[#This Row],[Date]])+WEEKDAY(DATE(YEAR(Stock_Info[[#This Row],[Date]]),MONTH(Stock_Info[[#This Row],[Date]]),1))-1)/7)+1</f>
        <v>WEEK 5</v>
      </c>
      <c r="D8326" s="12">
        <v>30.98</v>
      </c>
      <c r="E8326" s="12">
        <v>31.38</v>
      </c>
      <c r="F8326" s="12">
        <v>30.9</v>
      </c>
      <c r="G8326" s="12">
        <v>31.05</v>
      </c>
      <c r="H8326" s="12">
        <v>31.163400947751878</v>
      </c>
      <c r="I8326">
        <v>788392</v>
      </c>
      <c r="J8326">
        <v>2696</v>
      </c>
      <c r="K8326" s="12">
        <v>24568976</v>
      </c>
      <c r="L8326">
        <v>399812</v>
      </c>
      <c r="M8326">
        <v>50.71</v>
      </c>
      <c r="N8326">
        <v>0.48</v>
      </c>
      <c r="O8326">
        <v>7.0000000000000007E-2</v>
      </c>
      <c r="P8326">
        <f xml:space="preserve"> IF(Stock_Info[[#This Row],[Close Price]] &gt; Stock_Info[[#This Row],[Open Price]], 1, 0)</f>
        <v>1</v>
      </c>
      <c r="Q8326" t="str">
        <f>IF(AND(Stock_Info[[#This Row],[% Deli. Qty to Traded Qty]]&gt;80,Stock_Info[[#This Row],[No. of Trades]]&lt;3000),"Unusual Day","")</f>
        <v/>
      </c>
      <c r="R8326" t="str">
        <f>IF(AND(Stock_Info[[#This Row],[Spread High-Low]] &lt; 10, Stock_Info[[#This Row],[% Deli. Qty to Traded Qty]] &gt; 90), "Good Day", "")</f>
        <v/>
      </c>
    </row>
    <row r="8327" spans="1:18">
      <c r="A8327" t="s">
        <v>73</v>
      </c>
      <c r="B8327" s="1">
        <v>45800</v>
      </c>
      <c r="C8327" s="1" t="str">
        <f>"WEEK" &amp;" " &amp;  INT((DAY(Stock_Info[[#This Row],[Date]])+WEEKDAY(DATE(YEAR(Stock_Info[[#This Row],[Date]]),MONTH(Stock_Info[[#This Row],[Date]]),1))-1)/7)+1</f>
        <v>WEEK 4</v>
      </c>
      <c r="D8327" s="12">
        <v>30.78</v>
      </c>
      <c r="E8327" s="12">
        <v>31.2</v>
      </c>
      <c r="F8327" s="12">
        <v>30.57</v>
      </c>
      <c r="G8327" s="12">
        <v>31.06</v>
      </c>
      <c r="H8327" s="12">
        <v>30.94622024651585</v>
      </c>
      <c r="I8327">
        <v>1152218</v>
      </c>
      <c r="J8327">
        <v>2897</v>
      </c>
      <c r="K8327" s="12">
        <v>35656792</v>
      </c>
      <c r="L8327">
        <v>384598</v>
      </c>
      <c r="M8327">
        <v>33.380000000000003</v>
      </c>
      <c r="N8327">
        <v>0.63</v>
      </c>
      <c r="O8327">
        <v>0.28000000000000003</v>
      </c>
      <c r="P8327">
        <f xml:space="preserve"> IF(Stock_Info[[#This Row],[Close Price]] &gt; Stock_Info[[#This Row],[Open Price]], 1, 0)</f>
        <v>1</v>
      </c>
      <c r="Q8327" t="str">
        <f>IF(AND(Stock_Info[[#This Row],[% Deli. Qty to Traded Qty]]&gt;80,Stock_Info[[#This Row],[No. of Trades]]&lt;3000),"Unusual Day","")</f>
        <v/>
      </c>
      <c r="R8327" t="str">
        <f>IF(AND(Stock_Info[[#This Row],[Spread High-Low]] &lt; 10, Stock_Info[[#This Row],[% Deli. Qty to Traded Qty]] &gt; 90), "Good Day", "")</f>
        <v/>
      </c>
    </row>
    <row r="8328" spans="1:18">
      <c r="A8328" t="s">
        <v>73</v>
      </c>
      <c r="B8328" s="1">
        <v>45799</v>
      </c>
      <c r="C8328" s="1" t="str">
        <f>"WEEK" &amp;" " &amp;  INT((DAY(Stock_Info[[#This Row],[Date]])+WEEKDAY(DATE(YEAR(Stock_Info[[#This Row],[Date]]),MONTH(Stock_Info[[#This Row],[Date]]),1))-1)/7)+1</f>
        <v>WEEK 4</v>
      </c>
      <c r="D8328" s="12">
        <v>31.09</v>
      </c>
      <c r="E8328" s="12">
        <v>31.45</v>
      </c>
      <c r="F8328" s="12">
        <v>30.63</v>
      </c>
      <c r="G8328" s="12">
        <v>30.83</v>
      </c>
      <c r="H8328" s="12">
        <v>30.980612993963447</v>
      </c>
      <c r="I8328">
        <v>890906</v>
      </c>
      <c r="J8328">
        <v>2791</v>
      </c>
      <c r="K8328" s="12">
        <v>27600814</v>
      </c>
      <c r="L8328">
        <v>437266</v>
      </c>
      <c r="M8328">
        <v>49.08</v>
      </c>
      <c r="N8328">
        <v>0.82</v>
      </c>
      <c r="O8328">
        <v>-0.26</v>
      </c>
      <c r="P8328">
        <f xml:space="preserve"> IF(Stock_Info[[#This Row],[Close Price]] &gt; Stock_Info[[#This Row],[Open Price]], 1, 0)</f>
        <v>0</v>
      </c>
      <c r="Q8328" t="str">
        <f>IF(AND(Stock_Info[[#This Row],[% Deli. Qty to Traded Qty]]&gt;80,Stock_Info[[#This Row],[No. of Trades]]&lt;3000),"Unusual Day","")</f>
        <v/>
      </c>
      <c r="R8328" t="str">
        <f>IF(AND(Stock_Info[[#This Row],[Spread High-Low]] &lt; 10, Stock_Info[[#This Row],[% Deli. Qty to Traded Qty]] &gt; 90), "Good Day", "")</f>
        <v/>
      </c>
    </row>
    <row r="8329" spans="1:18">
      <c r="A8329" t="s">
        <v>73</v>
      </c>
      <c r="B8329" s="1">
        <v>45798</v>
      </c>
      <c r="C8329" s="1" t="str">
        <f>"WEEK" &amp;" " &amp;  INT((DAY(Stock_Info[[#This Row],[Date]])+WEEKDAY(DATE(YEAR(Stock_Info[[#This Row],[Date]]),MONTH(Stock_Info[[#This Row],[Date]]),1))-1)/7)+1</f>
        <v>WEEK 4</v>
      </c>
      <c r="D8329" s="12">
        <v>31.4</v>
      </c>
      <c r="E8329" s="12">
        <v>31.46</v>
      </c>
      <c r="F8329" s="12">
        <v>30.55</v>
      </c>
      <c r="G8329" s="12">
        <v>31</v>
      </c>
      <c r="H8329" s="12">
        <v>30.947686538177759</v>
      </c>
      <c r="I8329">
        <v>1179142</v>
      </c>
      <c r="J8329">
        <v>3787</v>
      </c>
      <c r="K8329" s="12">
        <v>36491717</v>
      </c>
      <c r="L8329">
        <v>540563</v>
      </c>
      <c r="M8329">
        <v>45.84</v>
      </c>
      <c r="N8329">
        <v>0.91</v>
      </c>
      <c r="O8329">
        <v>-0.4</v>
      </c>
      <c r="P8329">
        <f xml:space="preserve"> IF(Stock_Info[[#This Row],[Close Price]] &gt; Stock_Info[[#This Row],[Open Price]], 1, 0)</f>
        <v>0</v>
      </c>
      <c r="Q8329" t="str">
        <f>IF(AND(Stock_Info[[#This Row],[% Deli. Qty to Traded Qty]]&gt;80,Stock_Info[[#This Row],[No. of Trades]]&lt;3000),"Unusual Day","")</f>
        <v/>
      </c>
      <c r="R8329" t="str">
        <f>IF(AND(Stock_Info[[#This Row],[Spread High-Low]] &lt; 10, Stock_Info[[#This Row],[% Deli. Qty to Traded Qty]] &gt; 90), "Good Day", "")</f>
        <v/>
      </c>
    </row>
    <row r="8330" spans="1:18">
      <c r="A8330" t="s">
        <v>73</v>
      </c>
      <c r="B8330" s="1">
        <v>45797</v>
      </c>
      <c r="C8330" s="1" t="str">
        <f>"WEEK" &amp;" " &amp;  INT((DAY(Stock_Info[[#This Row],[Date]])+WEEKDAY(DATE(YEAR(Stock_Info[[#This Row],[Date]]),MONTH(Stock_Info[[#This Row],[Date]]),1))-1)/7)+1</f>
        <v>WEEK 4</v>
      </c>
      <c r="D8330" s="12">
        <v>32.24</v>
      </c>
      <c r="E8330" s="12">
        <v>32.47</v>
      </c>
      <c r="F8330" s="12">
        <v>31.25</v>
      </c>
      <c r="G8330" s="12">
        <v>31.41</v>
      </c>
      <c r="H8330" s="12">
        <v>31.698125580470666</v>
      </c>
      <c r="I8330">
        <v>1011033</v>
      </c>
      <c r="J8330">
        <v>1789</v>
      </c>
      <c r="K8330" s="12">
        <v>32047851</v>
      </c>
      <c r="L8330">
        <v>377687</v>
      </c>
      <c r="M8330">
        <v>37.36</v>
      </c>
      <c r="N8330">
        <v>1.22</v>
      </c>
      <c r="O8330">
        <v>-0.83</v>
      </c>
      <c r="P8330">
        <f xml:space="preserve"> IF(Stock_Info[[#This Row],[Close Price]] &gt; Stock_Info[[#This Row],[Open Price]], 1, 0)</f>
        <v>0</v>
      </c>
      <c r="Q8330" t="str">
        <f>IF(AND(Stock_Info[[#This Row],[% Deli. Qty to Traded Qty]]&gt;80,Stock_Info[[#This Row],[No. of Trades]]&lt;3000),"Unusual Day","")</f>
        <v/>
      </c>
      <c r="R8330" t="str">
        <f>IF(AND(Stock_Info[[#This Row],[Spread High-Low]] &lt; 10, Stock_Info[[#This Row],[% Deli. Qty to Traded Qty]] &gt; 90), "Good Day", "")</f>
        <v/>
      </c>
    </row>
    <row r="8331" spans="1:18">
      <c r="A8331" t="s">
        <v>73</v>
      </c>
      <c r="B8331" s="1">
        <v>45796</v>
      </c>
      <c r="C8331" s="1" t="str">
        <f>"WEEK" &amp;" " &amp;  INT((DAY(Stock_Info[[#This Row],[Date]])+WEEKDAY(DATE(YEAR(Stock_Info[[#This Row],[Date]]),MONTH(Stock_Info[[#This Row],[Date]]),1))-1)/7)+1</f>
        <v>WEEK 4</v>
      </c>
      <c r="D8331" s="12">
        <v>31.04</v>
      </c>
      <c r="E8331" s="12">
        <v>33.119999999999997</v>
      </c>
      <c r="F8331" s="12">
        <v>31.04</v>
      </c>
      <c r="G8331" s="12">
        <v>32.18</v>
      </c>
      <c r="H8331" s="12">
        <v>32.196128547892982</v>
      </c>
      <c r="I8331">
        <v>7248598</v>
      </c>
      <c r="J8331">
        <v>13184</v>
      </c>
      <c r="K8331" s="12">
        <v>233376793</v>
      </c>
      <c r="L8331">
        <v>3919776</v>
      </c>
      <c r="M8331">
        <v>54.08</v>
      </c>
      <c r="N8331">
        <v>2.08</v>
      </c>
      <c r="O8331">
        <v>1.1399999999999999</v>
      </c>
      <c r="P8331">
        <f xml:space="preserve"> IF(Stock_Info[[#This Row],[Close Price]] &gt; Stock_Info[[#This Row],[Open Price]], 1, 0)</f>
        <v>1</v>
      </c>
      <c r="Q8331" t="str">
        <f>IF(AND(Stock_Info[[#This Row],[% Deli. Qty to Traded Qty]]&gt;80,Stock_Info[[#This Row],[No. of Trades]]&lt;3000),"Unusual Day","")</f>
        <v/>
      </c>
      <c r="R8331" t="str">
        <f>IF(AND(Stock_Info[[#This Row],[Spread High-Low]] &lt; 10, Stock_Info[[#This Row],[% Deli. Qty to Traded Qty]] &gt; 90), "Good Day", "")</f>
        <v/>
      </c>
    </row>
    <row r="8332" spans="1:18">
      <c r="A8332" t="s">
        <v>73</v>
      </c>
      <c r="B8332" s="1">
        <v>45793</v>
      </c>
      <c r="C8332" s="1" t="str">
        <f>"WEEK" &amp;" " &amp;  INT((DAY(Stock_Info[[#This Row],[Date]])+WEEKDAY(DATE(YEAR(Stock_Info[[#This Row],[Date]]),MONTH(Stock_Info[[#This Row],[Date]]),1))-1)/7)+1</f>
        <v>WEEK 3</v>
      </c>
      <c r="D8332" s="12">
        <v>31.26</v>
      </c>
      <c r="E8332" s="12">
        <v>31.38</v>
      </c>
      <c r="F8332" s="12">
        <v>30.89</v>
      </c>
      <c r="G8332" s="12">
        <v>30.99</v>
      </c>
      <c r="H8332" s="12">
        <v>31.051696885844731</v>
      </c>
      <c r="I8332">
        <v>964178</v>
      </c>
      <c r="J8332">
        <v>3703</v>
      </c>
      <c r="K8332" s="12">
        <v>29939363</v>
      </c>
      <c r="L8332">
        <v>481438</v>
      </c>
      <c r="M8332">
        <v>49.93</v>
      </c>
      <c r="N8332">
        <v>0.49</v>
      </c>
      <c r="O8332">
        <v>-0.27</v>
      </c>
      <c r="P8332">
        <f xml:space="preserve"> IF(Stock_Info[[#This Row],[Close Price]] &gt; Stock_Info[[#This Row],[Open Price]], 1, 0)</f>
        <v>0</v>
      </c>
      <c r="Q8332" t="str">
        <f>IF(AND(Stock_Info[[#This Row],[% Deli. Qty to Traded Qty]]&gt;80,Stock_Info[[#This Row],[No. of Trades]]&lt;3000),"Unusual Day","")</f>
        <v/>
      </c>
      <c r="R8332" t="str">
        <f>IF(AND(Stock_Info[[#This Row],[Spread High-Low]] &lt; 10, Stock_Info[[#This Row],[% Deli. Qty to Traded Qty]] &gt; 90), "Good Day", "")</f>
        <v/>
      </c>
    </row>
    <row r="8333" spans="1:18">
      <c r="A8333" t="s">
        <v>73</v>
      </c>
      <c r="B8333" s="1">
        <v>45792</v>
      </c>
      <c r="C8333" s="1" t="str">
        <f>"WEEK" &amp;" " &amp;  INT((DAY(Stock_Info[[#This Row],[Date]])+WEEKDAY(DATE(YEAR(Stock_Info[[#This Row],[Date]]),MONTH(Stock_Info[[#This Row],[Date]]),1))-1)/7)+1</f>
        <v>WEEK 3</v>
      </c>
      <c r="D8333" s="12">
        <v>31.48</v>
      </c>
      <c r="E8333" s="12">
        <v>31.5</v>
      </c>
      <c r="F8333" s="12">
        <v>30.93</v>
      </c>
      <c r="G8333" s="12">
        <v>31</v>
      </c>
      <c r="H8333" s="12">
        <v>31.127670446433267</v>
      </c>
      <c r="I8333">
        <v>399231</v>
      </c>
      <c r="J8333">
        <v>1240</v>
      </c>
      <c r="K8333" s="12">
        <v>12427131</v>
      </c>
      <c r="L8333">
        <v>251838</v>
      </c>
      <c r="M8333">
        <v>63.08</v>
      </c>
      <c r="N8333">
        <v>0.56999999999999995</v>
      </c>
      <c r="O8333">
        <v>-0.48</v>
      </c>
      <c r="P8333">
        <f xml:space="preserve"> IF(Stock_Info[[#This Row],[Close Price]] &gt; Stock_Info[[#This Row],[Open Price]], 1, 0)</f>
        <v>0</v>
      </c>
      <c r="Q8333" t="str">
        <f>IF(AND(Stock_Info[[#This Row],[% Deli. Qty to Traded Qty]]&gt;80,Stock_Info[[#This Row],[No. of Trades]]&lt;3000),"Unusual Day","")</f>
        <v/>
      </c>
      <c r="R8333" t="str">
        <f>IF(AND(Stock_Info[[#This Row],[Spread High-Low]] &lt; 10, Stock_Info[[#This Row],[% Deli. Qty to Traded Qty]] &gt; 90), "Good Day", "")</f>
        <v/>
      </c>
    </row>
    <row r="8334" spans="1:18">
      <c r="A8334" t="s">
        <v>73</v>
      </c>
      <c r="B8334" s="1">
        <v>45791</v>
      </c>
      <c r="C8334" s="1" t="str">
        <f>"WEEK" &amp;" " &amp;  INT((DAY(Stock_Info[[#This Row],[Date]])+WEEKDAY(DATE(YEAR(Stock_Info[[#This Row],[Date]]),MONTH(Stock_Info[[#This Row],[Date]]),1))-1)/7)+1</f>
        <v>WEEK 3</v>
      </c>
      <c r="D8334" s="12">
        <v>31.54</v>
      </c>
      <c r="E8334" s="12">
        <v>31.54</v>
      </c>
      <c r="F8334" s="12">
        <v>31.08</v>
      </c>
      <c r="G8334" s="12">
        <v>31.3</v>
      </c>
      <c r="H8334" s="12">
        <v>31.293142980067472</v>
      </c>
      <c r="I8334">
        <v>571779</v>
      </c>
      <c r="J8334">
        <v>2460</v>
      </c>
      <c r="K8334" s="12">
        <v>17892762</v>
      </c>
      <c r="L8334">
        <v>276705</v>
      </c>
      <c r="M8334">
        <v>48.39</v>
      </c>
      <c r="N8334">
        <v>0.46</v>
      </c>
      <c r="O8334">
        <v>-0.24</v>
      </c>
      <c r="P8334">
        <f xml:space="preserve"> IF(Stock_Info[[#This Row],[Close Price]] &gt; Stock_Info[[#This Row],[Open Price]], 1, 0)</f>
        <v>0</v>
      </c>
      <c r="Q8334" t="str">
        <f>IF(AND(Stock_Info[[#This Row],[% Deli. Qty to Traded Qty]]&gt;80,Stock_Info[[#This Row],[No. of Trades]]&lt;3000),"Unusual Day","")</f>
        <v/>
      </c>
      <c r="R8334" t="str">
        <f>IF(AND(Stock_Info[[#This Row],[Spread High-Low]] &lt; 10, Stock_Info[[#This Row],[% Deli. Qty to Traded Qty]] &gt; 90), "Good Day", "")</f>
        <v/>
      </c>
    </row>
    <row r="8335" spans="1:18">
      <c r="A8335" t="s">
        <v>73</v>
      </c>
      <c r="B8335" s="1">
        <v>45790</v>
      </c>
      <c r="C8335" s="1" t="str">
        <f>"WEEK" &amp;" " &amp;  INT((DAY(Stock_Info[[#This Row],[Date]])+WEEKDAY(DATE(YEAR(Stock_Info[[#This Row],[Date]]),MONTH(Stock_Info[[#This Row],[Date]]),1))-1)/7)+1</f>
        <v>WEEK 3</v>
      </c>
      <c r="D8335" s="12">
        <v>31.25</v>
      </c>
      <c r="E8335" s="12">
        <v>31.46</v>
      </c>
      <c r="F8335" s="12">
        <v>30.84</v>
      </c>
      <c r="G8335" s="12">
        <v>31.12</v>
      </c>
      <c r="H8335" s="12">
        <v>31.2303756391183</v>
      </c>
      <c r="I8335">
        <v>1068073</v>
      </c>
      <c r="J8335">
        <v>2230</v>
      </c>
      <c r="K8335" s="12">
        <v>33356321</v>
      </c>
      <c r="L8335">
        <v>439177</v>
      </c>
      <c r="M8335">
        <v>41.12</v>
      </c>
      <c r="N8335">
        <v>0.62</v>
      </c>
      <c r="O8335">
        <v>-0.13</v>
      </c>
      <c r="P8335">
        <f xml:space="preserve"> IF(Stock_Info[[#This Row],[Close Price]] &gt; Stock_Info[[#This Row],[Open Price]], 1, 0)</f>
        <v>0</v>
      </c>
      <c r="Q8335" t="str">
        <f>IF(AND(Stock_Info[[#This Row],[% Deli. Qty to Traded Qty]]&gt;80,Stock_Info[[#This Row],[No. of Trades]]&lt;3000),"Unusual Day","")</f>
        <v/>
      </c>
      <c r="R8335" t="str">
        <f>IF(AND(Stock_Info[[#This Row],[Spread High-Low]] &lt; 10, Stock_Info[[#This Row],[% Deli. Qty to Traded Qty]] &gt; 90), "Good Day", "")</f>
        <v/>
      </c>
    </row>
    <row r="8336" spans="1:18">
      <c r="A8336" t="s">
        <v>73</v>
      </c>
      <c r="B8336" s="1">
        <v>45789</v>
      </c>
      <c r="C8336" s="1" t="str">
        <f>"WEEK" &amp;" " &amp;  INT((DAY(Stock_Info[[#This Row],[Date]])+WEEKDAY(DATE(YEAR(Stock_Info[[#This Row],[Date]]),MONTH(Stock_Info[[#This Row],[Date]]),1))-1)/7)+1</f>
        <v>WEEK 3</v>
      </c>
      <c r="D8336" s="12">
        <v>30.68</v>
      </c>
      <c r="E8336" s="12">
        <v>31.25</v>
      </c>
      <c r="F8336" s="12">
        <v>30.58</v>
      </c>
      <c r="G8336" s="12">
        <v>30.99</v>
      </c>
      <c r="H8336" s="12">
        <v>30.920613383518031</v>
      </c>
      <c r="I8336">
        <v>691313</v>
      </c>
      <c r="J8336">
        <v>1278</v>
      </c>
      <c r="K8336" s="12">
        <v>21375822</v>
      </c>
      <c r="L8336">
        <v>282368</v>
      </c>
      <c r="M8336">
        <v>40.85</v>
      </c>
      <c r="N8336">
        <v>0.67</v>
      </c>
      <c r="O8336">
        <v>0.31</v>
      </c>
      <c r="P8336">
        <f xml:space="preserve"> IF(Stock_Info[[#This Row],[Close Price]] &gt; Stock_Info[[#This Row],[Open Price]], 1, 0)</f>
        <v>1</v>
      </c>
      <c r="Q8336" t="str">
        <f>IF(AND(Stock_Info[[#This Row],[% Deli. Qty to Traded Qty]]&gt;80,Stock_Info[[#This Row],[No. of Trades]]&lt;3000),"Unusual Day","")</f>
        <v/>
      </c>
      <c r="R8336" t="str">
        <f>IF(AND(Stock_Info[[#This Row],[Spread High-Low]] &lt; 10, Stock_Info[[#This Row],[% Deli. Qty to Traded Qty]] &gt; 90), "Good Day", "")</f>
        <v/>
      </c>
    </row>
    <row r="8337" spans="1:18">
      <c r="A8337" t="s">
        <v>73</v>
      </c>
      <c r="B8337" s="1">
        <v>45786</v>
      </c>
      <c r="C8337" s="1" t="str">
        <f>"WEEK" &amp;" " &amp;  INT((DAY(Stock_Info[[#This Row],[Date]])+WEEKDAY(DATE(YEAR(Stock_Info[[#This Row],[Date]]),MONTH(Stock_Info[[#This Row],[Date]]),1))-1)/7)+1</f>
        <v>WEEK 2</v>
      </c>
      <c r="D8337" s="12">
        <v>29.36</v>
      </c>
      <c r="E8337" s="12">
        <v>29.9</v>
      </c>
      <c r="F8337" s="12">
        <v>29.05</v>
      </c>
      <c r="G8337" s="12">
        <v>29.59</v>
      </c>
      <c r="H8337" s="12">
        <v>29.519653784482475</v>
      </c>
      <c r="I8337">
        <v>1527950</v>
      </c>
      <c r="J8337">
        <v>3693</v>
      </c>
      <c r="K8337" s="12">
        <v>45104555</v>
      </c>
      <c r="L8337">
        <v>460491</v>
      </c>
      <c r="M8337">
        <v>30.14</v>
      </c>
      <c r="N8337">
        <v>0.85</v>
      </c>
      <c r="O8337">
        <v>0.23</v>
      </c>
      <c r="P8337">
        <f xml:space="preserve"> IF(Stock_Info[[#This Row],[Close Price]] &gt; Stock_Info[[#This Row],[Open Price]], 1, 0)</f>
        <v>1</v>
      </c>
      <c r="Q8337" t="str">
        <f>IF(AND(Stock_Info[[#This Row],[% Deli. Qty to Traded Qty]]&gt;80,Stock_Info[[#This Row],[No. of Trades]]&lt;3000),"Unusual Day","")</f>
        <v/>
      </c>
      <c r="R8337" t="str">
        <f>IF(AND(Stock_Info[[#This Row],[Spread High-Low]] &lt; 10, Stock_Info[[#This Row],[% Deli. Qty to Traded Qty]] &gt; 90), "Good Day", "")</f>
        <v/>
      </c>
    </row>
    <row r="8338" spans="1:18">
      <c r="A8338" t="s">
        <v>73</v>
      </c>
      <c r="B8338" s="1">
        <v>45785</v>
      </c>
      <c r="C8338" s="1" t="str">
        <f>"WEEK" &amp;" " &amp;  INT((DAY(Stock_Info[[#This Row],[Date]])+WEEKDAY(DATE(YEAR(Stock_Info[[#This Row],[Date]]),MONTH(Stock_Info[[#This Row],[Date]]),1))-1)/7)+1</f>
        <v>WEEK 2</v>
      </c>
      <c r="D8338" s="12">
        <v>30.51</v>
      </c>
      <c r="E8338" s="12">
        <v>30.99</v>
      </c>
      <c r="F8338" s="12">
        <v>30.03</v>
      </c>
      <c r="G8338" s="12">
        <v>30.38</v>
      </c>
      <c r="H8338" s="12">
        <v>30.396208435987578</v>
      </c>
      <c r="I8338">
        <v>969679</v>
      </c>
      <c r="J8338">
        <v>2393</v>
      </c>
      <c r="K8338" s="12">
        <v>29474565</v>
      </c>
      <c r="L8338">
        <v>404938</v>
      </c>
      <c r="M8338">
        <v>41.76</v>
      </c>
      <c r="N8338">
        <v>0.96</v>
      </c>
      <c r="O8338">
        <v>-0.13</v>
      </c>
      <c r="P8338">
        <f xml:space="preserve"> IF(Stock_Info[[#This Row],[Close Price]] &gt; Stock_Info[[#This Row],[Open Price]], 1, 0)</f>
        <v>0</v>
      </c>
      <c r="Q8338" t="str">
        <f>IF(AND(Stock_Info[[#This Row],[% Deli. Qty to Traded Qty]]&gt;80,Stock_Info[[#This Row],[No. of Trades]]&lt;3000),"Unusual Day","")</f>
        <v/>
      </c>
      <c r="R8338" t="str">
        <f>IF(AND(Stock_Info[[#This Row],[Spread High-Low]] &lt; 10, Stock_Info[[#This Row],[% Deli. Qty to Traded Qty]] &gt; 90), "Good Day", "")</f>
        <v/>
      </c>
    </row>
    <row r="8339" spans="1:18">
      <c r="A8339" t="s">
        <v>73</v>
      </c>
      <c r="B8339" s="1">
        <v>45784</v>
      </c>
      <c r="C8339" s="1" t="str">
        <f>"WEEK" &amp;" " &amp;  INT((DAY(Stock_Info[[#This Row],[Date]])+WEEKDAY(DATE(YEAR(Stock_Info[[#This Row],[Date]]),MONTH(Stock_Info[[#This Row],[Date]]),1))-1)/7)+1</f>
        <v>WEEK 2</v>
      </c>
      <c r="D8339" s="12">
        <v>30</v>
      </c>
      <c r="E8339" s="12">
        <v>30.61</v>
      </c>
      <c r="F8339" s="12">
        <v>29.7</v>
      </c>
      <c r="G8339" s="12">
        <v>30.47</v>
      </c>
      <c r="H8339" s="12">
        <v>30.144956575406813</v>
      </c>
      <c r="I8339">
        <v>1058041</v>
      </c>
      <c r="J8339">
        <v>2857</v>
      </c>
      <c r="K8339" s="12">
        <v>31894600</v>
      </c>
      <c r="L8339">
        <v>349752</v>
      </c>
      <c r="M8339">
        <v>33.06</v>
      </c>
      <c r="N8339">
        <v>0.91</v>
      </c>
      <c r="O8339">
        <v>0.47</v>
      </c>
      <c r="P8339">
        <f xml:space="preserve"> IF(Stock_Info[[#This Row],[Close Price]] &gt; Stock_Info[[#This Row],[Open Price]], 1, 0)</f>
        <v>1</v>
      </c>
      <c r="Q8339" t="str">
        <f>IF(AND(Stock_Info[[#This Row],[% Deli. Qty to Traded Qty]]&gt;80,Stock_Info[[#This Row],[No. of Trades]]&lt;3000),"Unusual Day","")</f>
        <v/>
      </c>
      <c r="R8339" t="str">
        <f>IF(AND(Stock_Info[[#This Row],[Spread High-Low]] &lt; 10, Stock_Info[[#This Row],[% Deli. Qty to Traded Qty]] &gt; 90), "Good Day", "")</f>
        <v/>
      </c>
    </row>
    <row r="8340" spans="1:18">
      <c r="A8340" t="s">
        <v>73</v>
      </c>
      <c r="B8340" s="1">
        <v>45783</v>
      </c>
      <c r="C8340" s="1" t="str">
        <f>"WEEK" &amp;" " &amp;  INT((DAY(Stock_Info[[#This Row],[Date]])+WEEKDAY(DATE(YEAR(Stock_Info[[#This Row],[Date]]),MONTH(Stock_Info[[#This Row],[Date]]),1))-1)/7)+1</f>
        <v>WEEK 2</v>
      </c>
      <c r="D8340" s="12">
        <v>31.61</v>
      </c>
      <c r="E8340" s="12">
        <v>31.61</v>
      </c>
      <c r="F8340" s="12">
        <v>30.3</v>
      </c>
      <c r="G8340" s="12">
        <v>30.85</v>
      </c>
      <c r="H8340" s="12">
        <v>30.824940182534764</v>
      </c>
      <c r="I8340">
        <v>1229574</v>
      </c>
      <c r="J8340">
        <v>3476</v>
      </c>
      <c r="K8340" s="12">
        <v>37901545</v>
      </c>
      <c r="L8340">
        <v>542995</v>
      </c>
      <c r="M8340">
        <v>44.16</v>
      </c>
      <c r="N8340">
        <v>1.31</v>
      </c>
      <c r="O8340">
        <v>-0.76</v>
      </c>
      <c r="P8340">
        <f xml:space="preserve"> IF(Stock_Info[[#This Row],[Close Price]] &gt; Stock_Info[[#This Row],[Open Price]], 1, 0)</f>
        <v>0</v>
      </c>
      <c r="Q8340" t="str">
        <f>IF(AND(Stock_Info[[#This Row],[% Deli. Qty to Traded Qty]]&gt;80,Stock_Info[[#This Row],[No. of Trades]]&lt;3000),"Unusual Day","")</f>
        <v/>
      </c>
      <c r="R8340" t="str">
        <f>IF(AND(Stock_Info[[#This Row],[Spread High-Low]] &lt; 10, Stock_Info[[#This Row],[% Deli. Qty to Traded Qty]] &gt; 90), "Good Day", "")</f>
        <v/>
      </c>
    </row>
    <row r="8341" spans="1:18">
      <c r="A8341" t="s">
        <v>73</v>
      </c>
      <c r="B8341" s="1">
        <v>45782</v>
      </c>
      <c r="C8341" s="1" t="str">
        <f>"WEEK" &amp;" " &amp;  INT((DAY(Stock_Info[[#This Row],[Date]])+WEEKDAY(DATE(YEAR(Stock_Info[[#This Row],[Date]]),MONTH(Stock_Info[[#This Row],[Date]]),1))-1)/7)+1</f>
        <v>WEEK 2</v>
      </c>
      <c r="D8341" s="12">
        <v>31.54</v>
      </c>
      <c r="E8341" s="12">
        <v>31.68</v>
      </c>
      <c r="F8341" s="12">
        <v>31.05</v>
      </c>
      <c r="G8341" s="12">
        <v>31.43</v>
      </c>
      <c r="H8341" s="12">
        <v>31.325493300944316</v>
      </c>
      <c r="I8341">
        <v>796978</v>
      </c>
      <c r="J8341">
        <v>2237</v>
      </c>
      <c r="K8341" s="12">
        <v>24965729</v>
      </c>
      <c r="L8341">
        <v>363627</v>
      </c>
      <c r="M8341">
        <v>45.63</v>
      </c>
      <c r="N8341">
        <v>0.63</v>
      </c>
      <c r="O8341">
        <v>-0.11</v>
      </c>
      <c r="P8341">
        <f xml:space="preserve"> IF(Stock_Info[[#This Row],[Close Price]] &gt; Stock_Info[[#This Row],[Open Price]], 1, 0)</f>
        <v>0</v>
      </c>
      <c r="Q8341" t="str">
        <f>IF(AND(Stock_Info[[#This Row],[% Deli. Qty to Traded Qty]]&gt;80,Stock_Info[[#This Row],[No. of Trades]]&lt;3000),"Unusual Day","")</f>
        <v/>
      </c>
      <c r="R8341" t="str">
        <f>IF(AND(Stock_Info[[#This Row],[Spread High-Low]] &lt; 10, Stock_Info[[#This Row],[% Deli. Qty to Traded Qty]] &gt; 90), "Good Day", "")</f>
        <v/>
      </c>
    </row>
    <row r="8342" spans="1:18">
      <c r="A8342" t="s">
        <v>73</v>
      </c>
      <c r="B8342" s="1">
        <v>45779</v>
      </c>
      <c r="C8342" s="1" t="str">
        <f>"WEEK" &amp;" " &amp;  INT((DAY(Stock_Info[[#This Row],[Date]])+WEEKDAY(DATE(YEAR(Stock_Info[[#This Row],[Date]]),MONTH(Stock_Info[[#This Row],[Date]]),1))-1)/7)+1</f>
        <v>WEEK 1</v>
      </c>
      <c r="D8342" s="12">
        <v>31.05</v>
      </c>
      <c r="E8342" s="12">
        <v>31.94</v>
      </c>
      <c r="F8342" s="12">
        <v>30.77</v>
      </c>
      <c r="G8342" s="12">
        <v>31.54</v>
      </c>
      <c r="H8342" s="12">
        <v>31.418573851108651</v>
      </c>
      <c r="I8342">
        <v>813197</v>
      </c>
      <c r="J8342">
        <v>1593</v>
      </c>
      <c r="K8342" s="12">
        <v>25549490</v>
      </c>
      <c r="L8342">
        <v>300293</v>
      </c>
      <c r="M8342">
        <v>36.93</v>
      </c>
      <c r="N8342">
        <v>1.17</v>
      </c>
      <c r="O8342">
        <v>0.49</v>
      </c>
      <c r="P8342">
        <f xml:space="preserve"> IF(Stock_Info[[#This Row],[Close Price]] &gt; Stock_Info[[#This Row],[Open Price]], 1, 0)</f>
        <v>1</v>
      </c>
      <c r="Q8342" t="str">
        <f>IF(AND(Stock_Info[[#This Row],[% Deli. Qty to Traded Qty]]&gt;80,Stock_Info[[#This Row],[No. of Trades]]&lt;3000),"Unusual Day","")</f>
        <v/>
      </c>
      <c r="R8342" t="str">
        <f>IF(AND(Stock_Info[[#This Row],[Spread High-Low]] &lt; 10, Stock_Info[[#This Row],[% Deli. Qty to Traded Qty]] &gt; 90), "Good Day", "")</f>
        <v/>
      </c>
    </row>
    <row r="8343" spans="1:18">
      <c r="A8343" t="s">
        <v>73</v>
      </c>
      <c r="B8343" s="1">
        <v>45777</v>
      </c>
      <c r="C8343" s="1" t="str">
        <f>"WEEK" &amp;" " &amp;  INT((DAY(Stock_Info[[#This Row],[Date]])+WEEKDAY(DATE(YEAR(Stock_Info[[#This Row],[Date]]),MONTH(Stock_Info[[#This Row],[Date]]),1))-1)/7)+1</f>
        <v>WEEK 5</v>
      </c>
      <c r="D8343" s="12">
        <v>32.049999999999997</v>
      </c>
      <c r="E8343" s="12">
        <v>32.049999999999997</v>
      </c>
      <c r="F8343" s="12">
        <v>30.9</v>
      </c>
      <c r="G8343" s="12">
        <v>31.04</v>
      </c>
      <c r="H8343" s="12">
        <v>31.219040799865425</v>
      </c>
      <c r="I8343">
        <v>1159195</v>
      </c>
      <c r="J8343">
        <v>3690</v>
      </c>
      <c r="K8343" s="12">
        <v>36188956</v>
      </c>
      <c r="L8343">
        <v>454333</v>
      </c>
      <c r="M8343">
        <v>39.19</v>
      </c>
      <c r="N8343">
        <v>1.1499999999999999</v>
      </c>
      <c r="O8343">
        <v>-1.01</v>
      </c>
      <c r="P8343">
        <f xml:space="preserve"> IF(Stock_Info[[#This Row],[Close Price]] &gt; Stock_Info[[#This Row],[Open Price]], 1, 0)</f>
        <v>0</v>
      </c>
      <c r="Q8343" t="str">
        <f>IF(AND(Stock_Info[[#This Row],[% Deli. Qty to Traded Qty]]&gt;80,Stock_Info[[#This Row],[No. of Trades]]&lt;3000),"Unusual Day","")</f>
        <v/>
      </c>
      <c r="R8343" t="str">
        <f>IF(AND(Stock_Info[[#This Row],[Spread High-Low]] &lt; 10, Stock_Info[[#This Row],[% Deli. Qty to Traded Qty]] &gt; 90), "Good Day", "")</f>
        <v/>
      </c>
    </row>
    <row r="8344" spans="1:18">
      <c r="A8344" t="s">
        <v>73</v>
      </c>
      <c r="B8344" s="1">
        <v>45776</v>
      </c>
      <c r="C8344" s="1" t="str">
        <f>"WEEK" &amp;" " &amp;  INT((DAY(Stock_Info[[#This Row],[Date]])+WEEKDAY(DATE(YEAR(Stock_Info[[#This Row],[Date]]),MONTH(Stock_Info[[#This Row],[Date]]),1))-1)/7)+1</f>
        <v>WEEK 5</v>
      </c>
      <c r="D8344" s="12">
        <v>32.01</v>
      </c>
      <c r="E8344" s="12">
        <v>33.15</v>
      </c>
      <c r="F8344" s="12">
        <v>31.81</v>
      </c>
      <c r="G8344" s="12">
        <v>32.08</v>
      </c>
      <c r="H8344" s="12">
        <v>32.301643430923178</v>
      </c>
      <c r="I8344">
        <v>4863484</v>
      </c>
      <c r="J8344">
        <v>9584</v>
      </c>
      <c r="K8344" s="12">
        <v>157098526</v>
      </c>
      <c r="L8344">
        <v>1348495</v>
      </c>
      <c r="M8344">
        <v>27.73</v>
      </c>
      <c r="N8344">
        <v>1.34</v>
      </c>
      <c r="O8344">
        <v>7.0000000000000007E-2</v>
      </c>
      <c r="P8344">
        <f xml:space="preserve"> IF(Stock_Info[[#This Row],[Close Price]] &gt; Stock_Info[[#This Row],[Open Price]], 1, 0)</f>
        <v>1</v>
      </c>
      <c r="Q8344" t="str">
        <f>IF(AND(Stock_Info[[#This Row],[% Deli. Qty to Traded Qty]]&gt;80,Stock_Info[[#This Row],[No. of Trades]]&lt;3000),"Unusual Day","")</f>
        <v/>
      </c>
      <c r="R8344" t="str">
        <f>IF(AND(Stock_Info[[#This Row],[Spread High-Low]] &lt; 10, Stock_Info[[#This Row],[% Deli. Qty to Traded Qty]] &gt; 90), "Good Day", "")</f>
        <v/>
      </c>
    </row>
    <row r="8345" spans="1:18">
      <c r="A8345" t="s">
        <v>73</v>
      </c>
      <c r="B8345" s="1">
        <v>45775</v>
      </c>
      <c r="C8345" s="1" t="str">
        <f>"WEEK" &amp;" " &amp;  INT((DAY(Stock_Info[[#This Row],[Date]])+WEEKDAY(DATE(YEAR(Stock_Info[[#This Row],[Date]]),MONTH(Stock_Info[[#This Row],[Date]]),1))-1)/7)+1</f>
        <v>WEEK 5</v>
      </c>
      <c r="D8345" s="12">
        <v>30.33</v>
      </c>
      <c r="E8345" s="12">
        <v>31.24</v>
      </c>
      <c r="F8345" s="12">
        <v>29.99</v>
      </c>
      <c r="G8345" s="12">
        <v>30.9</v>
      </c>
      <c r="H8345" s="12">
        <v>30.779016079191578</v>
      </c>
      <c r="I8345">
        <v>1667248</v>
      </c>
      <c r="J8345">
        <v>2426</v>
      </c>
      <c r="K8345" s="12">
        <v>51316253</v>
      </c>
      <c r="L8345">
        <v>1374978</v>
      </c>
      <c r="M8345">
        <v>82.47</v>
      </c>
      <c r="N8345">
        <v>1.25</v>
      </c>
      <c r="O8345">
        <v>0.56999999999999995</v>
      </c>
      <c r="P8345">
        <f xml:space="preserve"> IF(Stock_Info[[#This Row],[Close Price]] &gt; Stock_Info[[#This Row],[Open Price]], 1, 0)</f>
        <v>1</v>
      </c>
      <c r="Q8345" t="str">
        <f>IF(AND(Stock_Info[[#This Row],[% Deli. Qty to Traded Qty]]&gt;80,Stock_Info[[#This Row],[No. of Trades]]&lt;3000),"Unusual Day","")</f>
        <v>Unusual Day</v>
      </c>
      <c r="R8345" t="str">
        <f>IF(AND(Stock_Info[[#This Row],[Spread High-Low]] &lt; 10, Stock_Info[[#This Row],[% Deli. Qty to Traded Qty]] &gt; 90), "Good Day", "")</f>
        <v/>
      </c>
    </row>
    <row r="8346" spans="1:18">
      <c r="A8346" t="s">
        <v>73</v>
      </c>
      <c r="B8346" s="1">
        <v>45772</v>
      </c>
      <c r="C8346" s="1" t="str">
        <f>"WEEK" &amp;" " &amp;  INT((DAY(Stock_Info[[#This Row],[Date]])+WEEKDAY(DATE(YEAR(Stock_Info[[#This Row],[Date]]),MONTH(Stock_Info[[#This Row],[Date]]),1))-1)/7)+1</f>
        <v>WEEK 4</v>
      </c>
      <c r="D8346" s="12">
        <v>31.06</v>
      </c>
      <c r="E8346" s="12">
        <v>31.1</v>
      </c>
      <c r="F8346" s="12">
        <v>29.77</v>
      </c>
      <c r="G8346" s="12">
        <v>30.39</v>
      </c>
      <c r="H8346" s="12">
        <v>30.246125686262214</v>
      </c>
      <c r="I8346">
        <v>924938</v>
      </c>
      <c r="J8346">
        <v>3924</v>
      </c>
      <c r="K8346" s="12">
        <v>27975791</v>
      </c>
      <c r="L8346">
        <v>314756</v>
      </c>
      <c r="M8346">
        <v>34.03</v>
      </c>
      <c r="N8346">
        <v>1.33</v>
      </c>
      <c r="O8346">
        <v>-0.67</v>
      </c>
      <c r="P8346">
        <f xml:space="preserve"> IF(Stock_Info[[#This Row],[Close Price]] &gt; Stock_Info[[#This Row],[Open Price]], 1, 0)</f>
        <v>0</v>
      </c>
      <c r="Q8346" t="str">
        <f>IF(AND(Stock_Info[[#This Row],[% Deli. Qty to Traded Qty]]&gt;80,Stock_Info[[#This Row],[No. of Trades]]&lt;3000),"Unusual Day","")</f>
        <v/>
      </c>
      <c r="R8346" t="str">
        <f>IF(AND(Stock_Info[[#This Row],[Spread High-Low]] &lt; 10, Stock_Info[[#This Row],[% Deli. Qty to Traded Qty]] &gt; 90), "Good Day", "")</f>
        <v/>
      </c>
    </row>
    <row r="8347" spans="1:18">
      <c r="A8347" t="s">
        <v>73</v>
      </c>
      <c r="B8347" s="1">
        <v>45771</v>
      </c>
      <c r="C8347" s="1" t="str">
        <f>"WEEK" &amp;" " &amp;  INT((DAY(Stock_Info[[#This Row],[Date]])+WEEKDAY(DATE(YEAR(Stock_Info[[#This Row],[Date]]),MONTH(Stock_Info[[#This Row],[Date]]),1))-1)/7)+1</f>
        <v>WEEK 4</v>
      </c>
      <c r="D8347" s="12">
        <v>31.17</v>
      </c>
      <c r="E8347" s="12">
        <v>31.52</v>
      </c>
      <c r="F8347" s="12">
        <v>30.91</v>
      </c>
      <c r="G8347" s="12">
        <v>30.99</v>
      </c>
      <c r="H8347" s="12">
        <v>31.189043095630286</v>
      </c>
      <c r="I8347">
        <v>864496</v>
      </c>
      <c r="J8347">
        <v>3298</v>
      </c>
      <c r="K8347" s="12">
        <v>26962803</v>
      </c>
      <c r="L8347">
        <v>338947</v>
      </c>
      <c r="M8347">
        <v>39.21</v>
      </c>
      <c r="N8347">
        <v>0.61</v>
      </c>
      <c r="O8347">
        <v>-0.18</v>
      </c>
      <c r="P8347">
        <f xml:space="preserve"> IF(Stock_Info[[#This Row],[Close Price]] &gt; Stock_Info[[#This Row],[Open Price]], 1, 0)</f>
        <v>0</v>
      </c>
      <c r="Q8347" t="str">
        <f>IF(AND(Stock_Info[[#This Row],[% Deli. Qty to Traded Qty]]&gt;80,Stock_Info[[#This Row],[No. of Trades]]&lt;3000),"Unusual Day","")</f>
        <v/>
      </c>
      <c r="R8347" t="str">
        <f>IF(AND(Stock_Info[[#This Row],[Spread High-Low]] &lt; 10, Stock_Info[[#This Row],[% Deli. Qty to Traded Qty]] &gt; 90), "Good Day", "")</f>
        <v/>
      </c>
    </row>
    <row r="8348" spans="1:18">
      <c r="A8348" t="s">
        <v>73</v>
      </c>
      <c r="B8348" s="1">
        <v>45770</v>
      </c>
      <c r="C8348" s="1" t="str">
        <f>"WEEK" &amp;" " &amp;  INT((DAY(Stock_Info[[#This Row],[Date]])+WEEKDAY(DATE(YEAR(Stock_Info[[#This Row],[Date]]),MONTH(Stock_Info[[#This Row],[Date]]),1))-1)/7)+1</f>
        <v>WEEK 4</v>
      </c>
      <c r="D8348" s="12">
        <v>31.75</v>
      </c>
      <c r="E8348" s="12">
        <v>31.78</v>
      </c>
      <c r="F8348" s="12">
        <v>30.64</v>
      </c>
      <c r="G8348" s="12">
        <v>31.18</v>
      </c>
      <c r="H8348" s="12">
        <v>31.111881945232344</v>
      </c>
      <c r="I8348">
        <v>1084107</v>
      </c>
      <c r="J8348">
        <v>4562</v>
      </c>
      <c r="K8348" s="12">
        <v>33728609</v>
      </c>
      <c r="L8348">
        <v>410711</v>
      </c>
      <c r="M8348">
        <v>37.880000000000003</v>
      </c>
      <c r="N8348">
        <v>1.1399999999999999</v>
      </c>
      <c r="O8348">
        <v>-0.56999999999999995</v>
      </c>
      <c r="P8348">
        <f xml:space="preserve"> IF(Stock_Info[[#This Row],[Close Price]] &gt; Stock_Info[[#This Row],[Open Price]], 1, 0)</f>
        <v>0</v>
      </c>
      <c r="Q8348" t="str">
        <f>IF(AND(Stock_Info[[#This Row],[% Deli. Qty to Traded Qty]]&gt;80,Stock_Info[[#This Row],[No. of Trades]]&lt;3000),"Unusual Day","")</f>
        <v/>
      </c>
      <c r="R8348" t="str">
        <f>IF(AND(Stock_Info[[#This Row],[Spread High-Low]] &lt; 10, Stock_Info[[#This Row],[% Deli. Qty to Traded Qty]] &gt; 90), "Good Day", "")</f>
        <v/>
      </c>
    </row>
    <row r="8349" spans="1:18">
      <c r="A8349" t="s">
        <v>73</v>
      </c>
      <c r="B8349" s="1">
        <v>45769</v>
      </c>
      <c r="C8349" s="1" t="str">
        <f>"WEEK" &amp;" " &amp;  INT((DAY(Stock_Info[[#This Row],[Date]])+WEEKDAY(DATE(YEAR(Stock_Info[[#This Row],[Date]]),MONTH(Stock_Info[[#This Row],[Date]]),1))-1)/7)+1</f>
        <v>WEEK 4</v>
      </c>
      <c r="D8349" s="12">
        <v>31.6</v>
      </c>
      <c r="E8349" s="12">
        <v>32.14</v>
      </c>
      <c r="F8349" s="12">
        <v>31.05</v>
      </c>
      <c r="G8349" s="12">
        <v>31.5</v>
      </c>
      <c r="H8349" s="12">
        <v>31.669917943464672</v>
      </c>
      <c r="I8349">
        <v>1897716</v>
      </c>
      <c r="J8349">
        <v>5865</v>
      </c>
      <c r="K8349" s="12">
        <v>60100510</v>
      </c>
      <c r="L8349">
        <v>838489</v>
      </c>
      <c r="M8349">
        <v>44.18</v>
      </c>
      <c r="N8349">
        <v>1.0900000000000001</v>
      </c>
      <c r="O8349">
        <v>-0.1</v>
      </c>
      <c r="P8349">
        <f xml:space="preserve"> IF(Stock_Info[[#This Row],[Close Price]] &gt; Stock_Info[[#This Row],[Open Price]], 1, 0)</f>
        <v>0</v>
      </c>
      <c r="Q8349" t="str">
        <f>IF(AND(Stock_Info[[#This Row],[% Deli. Qty to Traded Qty]]&gt;80,Stock_Info[[#This Row],[No. of Trades]]&lt;3000),"Unusual Day","")</f>
        <v/>
      </c>
      <c r="R8349" t="str">
        <f>IF(AND(Stock_Info[[#This Row],[Spread High-Low]] &lt; 10, Stock_Info[[#This Row],[% Deli. Qty to Traded Qty]] &gt; 90), "Good Day", "")</f>
        <v/>
      </c>
    </row>
    <row r="8350" spans="1:18">
      <c r="A8350" t="s">
        <v>73</v>
      </c>
      <c r="B8350" s="1">
        <v>45768</v>
      </c>
      <c r="C8350" s="1" t="str">
        <f>"WEEK" &amp;" " &amp;  INT((DAY(Stock_Info[[#This Row],[Date]])+WEEKDAY(DATE(YEAR(Stock_Info[[#This Row],[Date]]),MONTH(Stock_Info[[#This Row],[Date]]),1))-1)/7)+1</f>
        <v>WEEK 4</v>
      </c>
      <c r="D8350" s="12">
        <v>30.46</v>
      </c>
      <c r="E8350" s="12">
        <v>31.74</v>
      </c>
      <c r="F8350" s="12">
        <v>30.46</v>
      </c>
      <c r="G8350" s="12">
        <v>31.29</v>
      </c>
      <c r="H8350" s="12">
        <v>31.185546228160408</v>
      </c>
      <c r="I8350">
        <v>2050233</v>
      </c>
      <c r="J8350">
        <v>6824</v>
      </c>
      <c r="K8350" s="12">
        <v>63937636</v>
      </c>
      <c r="L8350">
        <v>1038017</v>
      </c>
      <c r="M8350">
        <v>50.63</v>
      </c>
      <c r="N8350">
        <v>1.28</v>
      </c>
      <c r="O8350">
        <v>0.83</v>
      </c>
      <c r="P8350">
        <f xml:space="preserve"> IF(Stock_Info[[#This Row],[Close Price]] &gt; Stock_Info[[#This Row],[Open Price]], 1, 0)</f>
        <v>1</v>
      </c>
      <c r="Q8350" t="str">
        <f>IF(AND(Stock_Info[[#This Row],[% Deli. Qty to Traded Qty]]&gt;80,Stock_Info[[#This Row],[No. of Trades]]&lt;3000),"Unusual Day","")</f>
        <v/>
      </c>
      <c r="R8350" t="str">
        <f>IF(AND(Stock_Info[[#This Row],[Spread High-Low]] &lt; 10, Stock_Info[[#This Row],[% Deli. Qty to Traded Qty]] &gt; 90), "Good Day", "")</f>
        <v/>
      </c>
    </row>
    <row r="8351" spans="1:18">
      <c r="A8351" t="s">
        <v>73</v>
      </c>
      <c r="B8351" s="1">
        <v>45764</v>
      </c>
      <c r="C8351" s="1" t="str">
        <f>"WEEK" &amp;" " &amp;  INT((DAY(Stock_Info[[#This Row],[Date]])+WEEKDAY(DATE(YEAR(Stock_Info[[#This Row],[Date]]),MONTH(Stock_Info[[#This Row],[Date]]),1))-1)/7)+1</f>
        <v>WEEK 3</v>
      </c>
      <c r="D8351" s="12">
        <v>30.26</v>
      </c>
      <c r="E8351" s="12">
        <v>30.67</v>
      </c>
      <c r="F8351" s="12">
        <v>30.05</v>
      </c>
      <c r="G8351" s="12">
        <v>30.44</v>
      </c>
      <c r="H8351" s="12">
        <v>30.408657554675621</v>
      </c>
      <c r="I8351">
        <v>1088968</v>
      </c>
      <c r="J8351">
        <v>4206</v>
      </c>
      <c r="K8351" s="12">
        <v>33114055</v>
      </c>
      <c r="L8351">
        <v>483320</v>
      </c>
      <c r="M8351">
        <v>44.38</v>
      </c>
      <c r="N8351">
        <v>0.62</v>
      </c>
      <c r="O8351">
        <v>0.18</v>
      </c>
      <c r="P8351">
        <f xml:space="preserve"> IF(Stock_Info[[#This Row],[Close Price]] &gt; Stock_Info[[#This Row],[Open Price]], 1, 0)</f>
        <v>1</v>
      </c>
      <c r="Q8351" t="str">
        <f>IF(AND(Stock_Info[[#This Row],[% Deli. Qty to Traded Qty]]&gt;80,Stock_Info[[#This Row],[No. of Trades]]&lt;3000),"Unusual Day","")</f>
        <v/>
      </c>
      <c r="R8351" t="str">
        <f>IF(AND(Stock_Info[[#This Row],[Spread High-Low]] &lt; 10, Stock_Info[[#This Row],[% Deli. Qty to Traded Qty]] &gt; 90), "Good Day", "")</f>
        <v/>
      </c>
    </row>
    <row r="8352" spans="1:18">
      <c r="A8352" t="s">
        <v>73</v>
      </c>
      <c r="B8352" s="1">
        <v>45763</v>
      </c>
      <c r="C8352" s="1" t="str">
        <f>"WEEK" &amp;" " &amp;  INT((DAY(Stock_Info[[#This Row],[Date]])+WEEKDAY(DATE(YEAR(Stock_Info[[#This Row],[Date]]),MONTH(Stock_Info[[#This Row],[Date]]),1))-1)/7)+1</f>
        <v>WEEK 3</v>
      </c>
      <c r="D8352" s="12">
        <v>29.56</v>
      </c>
      <c r="E8352" s="12">
        <v>30.6</v>
      </c>
      <c r="F8352" s="12">
        <v>29.52</v>
      </c>
      <c r="G8352" s="12">
        <v>30.27</v>
      </c>
      <c r="H8352" s="12">
        <v>30.24624042424751</v>
      </c>
      <c r="I8352">
        <v>1346761</v>
      </c>
      <c r="J8352">
        <v>5424</v>
      </c>
      <c r="K8352" s="12">
        <v>40734457</v>
      </c>
      <c r="L8352">
        <v>656623</v>
      </c>
      <c r="M8352">
        <v>48.76</v>
      </c>
      <c r="N8352">
        <v>1.08</v>
      </c>
      <c r="O8352">
        <v>0.71</v>
      </c>
      <c r="P8352">
        <f xml:space="preserve"> IF(Stock_Info[[#This Row],[Close Price]] &gt; Stock_Info[[#This Row],[Open Price]], 1, 0)</f>
        <v>1</v>
      </c>
      <c r="Q8352" t="str">
        <f>IF(AND(Stock_Info[[#This Row],[% Deli. Qty to Traded Qty]]&gt;80,Stock_Info[[#This Row],[No. of Trades]]&lt;3000),"Unusual Day","")</f>
        <v/>
      </c>
      <c r="R8352" t="str">
        <f>IF(AND(Stock_Info[[#This Row],[Spread High-Low]] &lt; 10, Stock_Info[[#This Row],[% Deli. Qty to Traded Qty]] &gt; 90), "Good Day", "")</f>
        <v/>
      </c>
    </row>
    <row r="8353" spans="1:18">
      <c r="A8353" t="s">
        <v>73</v>
      </c>
      <c r="B8353" s="1">
        <v>45762</v>
      </c>
      <c r="C8353" s="1" t="str">
        <f>"WEEK" &amp;" " &amp;  INT((DAY(Stock_Info[[#This Row],[Date]])+WEEKDAY(DATE(YEAR(Stock_Info[[#This Row],[Date]]),MONTH(Stock_Info[[#This Row],[Date]]),1))-1)/7)+1</f>
        <v>WEEK 3</v>
      </c>
      <c r="D8353" s="12">
        <v>29.15</v>
      </c>
      <c r="E8353" s="12">
        <v>29.73</v>
      </c>
      <c r="F8353" s="12">
        <v>29.01</v>
      </c>
      <c r="G8353" s="12">
        <v>29.57</v>
      </c>
      <c r="H8353" s="12">
        <v>29.387379016114359</v>
      </c>
      <c r="I8353">
        <v>871707</v>
      </c>
      <c r="J8353">
        <v>4586</v>
      </c>
      <c r="K8353" s="12">
        <v>25617184</v>
      </c>
      <c r="L8353">
        <v>394424</v>
      </c>
      <c r="M8353">
        <v>45.25</v>
      </c>
      <c r="N8353">
        <v>0.72</v>
      </c>
      <c r="O8353">
        <v>0.42</v>
      </c>
      <c r="P8353">
        <f xml:space="preserve"> IF(Stock_Info[[#This Row],[Close Price]] &gt; Stock_Info[[#This Row],[Open Price]], 1, 0)</f>
        <v>1</v>
      </c>
      <c r="Q8353" t="str">
        <f>IF(AND(Stock_Info[[#This Row],[% Deli. Qty to Traded Qty]]&gt;80,Stock_Info[[#This Row],[No. of Trades]]&lt;3000),"Unusual Day","")</f>
        <v/>
      </c>
      <c r="R8353" t="str">
        <f>IF(AND(Stock_Info[[#This Row],[Spread High-Low]] &lt; 10, Stock_Info[[#This Row],[% Deli. Qty to Traded Qty]] &gt; 90), "Good Day", "")</f>
        <v/>
      </c>
    </row>
    <row r="8354" spans="1:18">
      <c r="A8354" t="s">
        <v>73</v>
      </c>
      <c r="B8354" s="1">
        <v>45758</v>
      </c>
      <c r="C8354" s="1" t="str">
        <f>"WEEK" &amp;" " &amp;  INT((DAY(Stock_Info[[#This Row],[Date]])+WEEKDAY(DATE(YEAR(Stock_Info[[#This Row],[Date]]),MONTH(Stock_Info[[#This Row],[Date]]),1))-1)/7)+1</f>
        <v>WEEK 2</v>
      </c>
      <c r="D8354" s="12">
        <v>29.54</v>
      </c>
      <c r="E8354" s="12">
        <v>29.54</v>
      </c>
      <c r="F8354" s="12">
        <v>28.7</v>
      </c>
      <c r="G8354" s="12">
        <v>28.97</v>
      </c>
      <c r="H8354" s="12">
        <v>28.991618457393582</v>
      </c>
      <c r="I8354">
        <v>1033342</v>
      </c>
      <c r="J8354">
        <v>4469</v>
      </c>
      <c r="K8354" s="12">
        <v>29958257</v>
      </c>
      <c r="L8354">
        <v>346289</v>
      </c>
      <c r="M8354">
        <v>33.51</v>
      </c>
      <c r="N8354">
        <v>0.84</v>
      </c>
      <c r="O8354">
        <v>-0.56999999999999995</v>
      </c>
      <c r="P8354">
        <f xml:space="preserve"> IF(Stock_Info[[#This Row],[Close Price]] &gt; Stock_Info[[#This Row],[Open Price]], 1, 0)</f>
        <v>0</v>
      </c>
      <c r="Q8354" t="str">
        <f>IF(AND(Stock_Info[[#This Row],[% Deli. Qty to Traded Qty]]&gt;80,Stock_Info[[#This Row],[No. of Trades]]&lt;3000),"Unusual Day","")</f>
        <v/>
      </c>
      <c r="R8354" t="str">
        <f>IF(AND(Stock_Info[[#This Row],[Spread High-Low]] &lt; 10, Stock_Info[[#This Row],[% Deli. Qty to Traded Qty]] &gt; 90), "Good Day", "")</f>
        <v/>
      </c>
    </row>
    <row r="8355" spans="1:18">
      <c r="A8355" t="s">
        <v>73</v>
      </c>
      <c r="B8355" s="1">
        <v>45756</v>
      </c>
      <c r="C8355" s="1" t="str">
        <f>"WEEK" &amp;" " &amp;  INT((DAY(Stock_Info[[#This Row],[Date]])+WEEKDAY(DATE(YEAR(Stock_Info[[#This Row],[Date]]),MONTH(Stock_Info[[#This Row],[Date]]),1))-1)/7)+1</f>
        <v>WEEK 2</v>
      </c>
      <c r="D8355" s="12">
        <v>29</v>
      </c>
      <c r="E8355" s="12">
        <v>29.19</v>
      </c>
      <c r="F8355" s="12">
        <v>28.31</v>
      </c>
      <c r="G8355" s="12">
        <v>28.8</v>
      </c>
      <c r="H8355" s="12">
        <v>28.648783850194341</v>
      </c>
      <c r="I8355">
        <v>783415</v>
      </c>
      <c r="J8355">
        <v>2973</v>
      </c>
      <c r="K8355" s="12">
        <v>22443887</v>
      </c>
      <c r="L8355">
        <v>212425</v>
      </c>
      <c r="M8355">
        <v>27.12</v>
      </c>
      <c r="N8355">
        <v>0.88</v>
      </c>
      <c r="O8355">
        <v>-0.2</v>
      </c>
      <c r="P8355">
        <f xml:space="preserve"> IF(Stock_Info[[#This Row],[Close Price]] &gt; Stock_Info[[#This Row],[Open Price]], 1, 0)</f>
        <v>0</v>
      </c>
      <c r="Q8355" t="str">
        <f>IF(AND(Stock_Info[[#This Row],[% Deli. Qty to Traded Qty]]&gt;80,Stock_Info[[#This Row],[No. of Trades]]&lt;3000),"Unusual Day","")</f>
        <v/>
      </c>
      <c r="R8355" t="str">
        <f>IF(AND(Stock_Info[[#This Row],[Spread High-Low]] &lt; 10, Stock_Info[[#This Row],[% Deli. Qty to Traded Qty]] &gt; 90), "Good Day", "")</f>
        <v/>
      </c>
    </row>
    <row r="8356" spans="1:18">
      <c r="A8356" t="s">
        <v>73</v>
      </c>
      <c r="B8356" s="1">
        <v>45755</v>
      </c>
      <c r="C8356" s="1" t="str">
        <f>"WEEK" &amp;" " &amp;  INT((DAY(Stock_Info[[#This Row],[Date]])+WEEKDAY(DATE(YEAR(Stock_Info[[#This Row],[Date]]),MONTH(Stock_Info[[#This Row],[Date]]),1))-1)/7)+1</f>
        <v>WEEK 2</v>
      </c>
      <c r="D8356" s="12">
        <v>28.93</v>
      </c>
      <c r="E8356" s="12">
        <v>29.15</v>
      </c>
      <c r="F8356" s="12">
        <v>28.15</v>
      </c>
      <c r="G8356" s="12">
        <v>28.88</v>
      </c>
      <c r="H8356" s="12">
        <v>28.629434866203194</v>
      </c>
      <c r="I8356">
        <v>1391812</v>
      </c>
      <c r="J8356">
        <v>6298</v>
      </c>
      <c r="K8356" s="12">
        <v>39846791</v>
      </c>
      <c r="L8356">
        <v>457677</v>
      </c>
      <c r="M8356">
        <v>32.880000000000003</v>
      </c>
      <c r="N8356">
        <v>1</v>
      </c>
      <c r="O8356">
        <v>-0.05</v>
      </c>
      <c r="P8356">
        <f xml:space="preserve"> IF(Stock_Info[[#This Row],[Close Price]] &gt; Stock_Info[[#This Row],[Open Price]], 1, 0)</f>
        <v>0</v>
      </c>
      <c r="Q8356" t="str">
        <f>IF(AND(Stock_Info[[#This Row],[% Deli. Qty to Traded Qty]]&gt;80,Stock_Info[[#This Row],[No. of Trades]]&lt;3000),"Unusual Day","")</f>
        <v/>
      </c>
      <c r="R8356" t="str">
        <f>IF(AND(Stock_Info[[#This Row],[Spread High-Low]] &lt; 10, Stock_Info[[#This Row],[% Deli. Qty to Traded Qty]] &gt; 90), "Good Day", "")</f>
        <v/>
      </c>
    </row>
    <row r="8357" spans="1:18">
      <c r="A8357" t="s">
        <v>73</v>
      </c>
      <c r="B8357" s="1">
        <v>45754</v>
      </c>
      <c r="C8357" s="1" t="str">
        <f>"WEEK" &amp;" " &amp;  INT((DAY(Stock_Info[[#This Row],[Date]])+WEEKDAY(DATE(YEAR(Stock_Info[[#This Row],[Date]]),MONTH(Stock_Info[[#This Row],[Date]]),1))-1)/7)+1</f>
        <v>WEEK 2</v>
      </c>
      <c r="D8357" s="12">
        <v>27.28</v>
      </c>
      <c r="E8357" s="12">
        <v>28.51</v>
      </c>
      <c r="F8357" s="12">
        <v>26.83</v>
      </c>
      <c r="G8357" s="12">
        <v>28.09</v>
      </c>
      <c r="H8357" s="12">
        <v>27.671383842162886</v>
      </c>
      <c r="I8357">
        <v>3049777</v>
      </c>
      <c r="J8357">
        <v>13993</v>
      </c>
      <c r="K8357" s="12">
        <v>84391550</v>
      </c>
      <c r="L8357">
        <v>959816</v>
      </c>
      <c r="M8357">
        <v>31.47</v>
      </c>
      <c r="N8357">
        <v>1.68</v>
      </c>
      <c r="O8357">
        <v>0.81</v>
      </c>
      <c r="P8357">
        <f xml:space="preserve"> IF(Stock_Info[[#This Row],[Close Price]] &gt; Stock_Info[[#This Row],[Open Price]], 1, 0)</f>
        <v>1</v>
      </c>
      <c r="Q8357" t="str">
        <f>IF(AND(Stock_Info[[#This Row],[% Deli. Qty to Traded Qty]]&gt;80,Stock_Info[[#This Row],[No. of Trades]]&lt;3000),"Unusual Day","")</f>
        <v/>
      </c>
      <c r="R8357" t="str">
        <f>IF(AND(Stock_Info[[#This Row],[Spread High-Low]] &lt; 10, Stock_Info[[#This Row],[% Deli. Qty to Traded Qty]] &gt; 90), "Good Day", "")</f>
        <v/>
      </c>
    </row>
    <row r="8358" spans="1:18">
      <c r="A8358" t="s">
        <v>73</v>
      </c>
      <c r="B8358" s="1">
        <v>45751</v>
      </c>
      <c r="C8358" s="1" t="str">
        <f>"WEEK" &amp;" " &amp;  INT((DAY(Stock_Info[[#This Row],[Date]])+WEEKDAY(DATE(YEAR(Stock_Info[[#This Row],[Date]]),MONTH(Stock_Info[[#This Row],[Date]]),1))-1)/7)+1</f>
        <v>WEEK 1</v>
      </c>
      <c r="D8358" s="12">
        <v>30.71</v>
      </c>
      <c r="E8358" s="12">
        <v>31.19</v>
      </c>
      <c r="F8358" s="12">
        <v>29.71</v>
      </c>
      <c r="G8358" s="12">
        <v>29.85</v>
      </c>
      <c r="H8358" s="12">
        <v>30.247134010341938</v>
      </c>
      <c r="I8358">
        <v>2564123</v>
      </c>
      <c r="J8358">
        <v>9324</v>
      </c>
      <c r="K8358" s="12">
        <v>77557372</v>
      </c>
      <c r="L8358">
        <v>1004894</v>
      </c>
      <c r="M8358">
        <v>39.19</v>
      </c>
      <c r="N8358">
        <v>1.48</v>
      </c>
      <c r="O8358">
        <v>-0.86</v>
      </c>
      <c r="P8358">
        <f xml:space="preserve"> IF(Stock_Info[[#This Row],[Close Price]] &gt; Stock_Info[[#This Row],[Open Price]], 1, 0)</f>
        <v>0</v>
      </c>
      <c r="Q8358" t="str">
        <f>IF(AND(Stock_Info[[#This Row],[% Deli. Qty to Traded Qty]]&gt;80,Stock_Info[[#This Row],[No. of Trades]]&lt;3000),"Unusual Day","")</f>
        <v/>
      </c>
      <c r="R8358" t="str">
        <f>IF(AND(Stock_Info[[#This Row],[Spread High-Low]] &lt; 10, Stock_Info[[#This Row],[% Deli. Qty to Traded Qty]] &gt; 90), "Good Day", "")</f>
        <v/>
      </c>
    </row>
    <row r="8359" spans="1:18">
      <c r="A8359" t="s">
        <v>73</v>
      </c>
      <c r="B8359" s="1">
        <v>45750</v>
      </c>
      <c r="C8359" s="1" t="str">
        <f>"WEEK" &amp;" " &amp;  INT((DAY(Stock_Info[[#This Row],[Date]])+WEEKDAY(DATE(YEAR(Stock_Info[[#This Row],[Date]]),MONTH(Stock_Info[[#This Row],[Date]]),1))-1)/7)+1</f>
        <v>WEEK 1</v>
      </c>
      <c r="D8359" s="12">
        <v>30.3</v>
      </c>
      <c r="E8359" s="12">
        <v>31.09</v>
      </c>
      <c r="F8359" s="12">
        <v>29.85</v>
      </c>
      <c r="G8359" s="12">
        <v>30.39</v>
      </c>
      <c r="H8359" s="12">
        <v>30.372288935794835</v>
      </c>
      <c r="I8359">
        <v>2389652</v>
      </c>
      <c r="J8359">
        <v>9509</v>
      </c>
      <c r="K8359" s="12">
        <v>72579201</v>
      </c>
      <c r="L8359">
        <v>839055</v>
      </c>
      <c r="M8359">
        <v>35.11</v>
      </c>
      <c r="N8359">
        <v>1.24</v>
      </c>
      <c r="O8359">
        <v>0.09</v>
      </c>
      <c r="P8359">
        <f xml:space="preserve"> IF(Stock_Info[[#This Row],[Close Price]] &gt; Stock_Info[[#This Row],[Open Price]], 1, 0)</f>
        <v>1</v>
      </c>
      <c r="Q8359" t="str">
        <f>IF(AND(Stock_Info[[#This Row],[% Deli. Qty to Traded Qty]]&gt;80,Stock_Info[[#This Row],[No. of Trades]]&lt;3000),"Unusual Day","")</f>
        <v/>
      </c>
      <c r="R8359" t="str">
        <f>IF(AND(Stock_Info[[#This Row],[Spread High-Low]] &lt; 10, Stock_Info[[#This Row],[% Deli. Qty to Traded Qty]] &gt; 90), "Good Day", "")</f>
        <v/>
      </c>
    </row>
    <row r="8360" spans="1:18">
      <c r="A8360" t="s">
        <v>73</v>
      </c>
      <c r="B8360" s="1">
        <v>45749</v>
      </c>
      <c r="C8360" s="1" t="str">
        <f>"WEEK" &amp;" " &amp;  INT((DAY(Stock_Info[[#This Row],[Date]])+WEEKDAY(DATE(YEAR(Stock_Info[[#This Row],[Date]]),MONTH(Stock_Info[[#This Row],[Date]]),1))-1)/7)+1</f>
        <v>WEEK 1</v>
      </c>
      <c r="D8360" s="12">
        <v>31.6</v>
      </c>
      <c r="E8360" s="12">
        <v>32.11</v>
      </c>
      <c r="F8360" s="12">
        <v>29.75</v>
      </c>
      <c r="G8360" s="12">
        <v>30.04</v>
      </c>
      <c r="H8360" s="12">
        <v>30.814330961536527</v>
      </c>
      <c r="I8360">
        <v>3280073</v>
      </c>
      <c r="J8360">
        <v>15492</v>
      </c>
      <c r="K8360" s="12">
        <v>101073255</v>
      </c>
      <c r="L8360">
        <v>1446348</v>
      </c>
      <c r="M8360">
        <v>44.09</v>
      </c>
      <c r="N8360">
        <v>2.36</v>
      </c>
      <c r="O8360">
        <v>-1.56</v>
      </c>
      <c r="P8360">
        <f xml:space="preserve"> IF(Stock_Info[[#This Row],[Close Price]] &gt; Stock_Info[[#This Row],[Open Price]], 1, 0)</f>
        <v>0</v>
      </c>
      <c r="Q8360" t="str">
        <f>IF(AND(Stock_Info[[#This Row],[% Deli. Qty to Traded Qty]]&gt;80,Stock_Info[[#This Row],[No. of Trades]]&lt;3000),"Unusual Day","")</f>
        <v/>
      </c>
      <c r="R8360" t="str">
        <f>IF(AND(Stock_Info[[#This Row],[Spread High-Low]] &lt; 10, Stock_Info[[#This Row],[% Deli. Qty to Traded Qty]] &gt; 90), "Good Day", "")</f>
        <v/>
      </c>
    </row>
    <row r="8361" spans="1:18">
      <c r="A8361" t="s">
        <v>73</v>
      </c>
      <c r="B8361" s="1">
        <v>45748</v>
      </c>
      <c r="C8361" s="1" t="str">
        <f>"WEEK" &amp;" " &amp;  INT((DAY(Stock_Info[[#This Row],[Date]])+WEEKDAY(DATE(YEAR(Stock_Info[[#This Row],[Date]]),MONTH(Stock_Info[[#This Row],[Date]]),1))-1)/7)+1</f>
        <v>WEEK 1</v>
      </c>
      <c r="D8361" s="12">
        <v>34.28</v>
      </c>
      <c r="E8361" s="12">
        <v>34.28</v>
      </c>
      <c r="F8361" s="12">
        <v>30.9</v>
      </c>
      <c r="G8361" s="12">
        <v>31.23</v>
      </c>
      <c r="H8361" s="12">
        <v>32.2003792753844</v>
      </c>
      <c r="I8361">
        <v>3807260</v>
      </c>
      <c r="J8361">
        <v>19728</v>
      </c>
      <c r="K8361" s="12">
        <v>122595216</v>
      </c>
      <c r="L8361">
        <v>2437028</v>
      </c>
      <c r="M8361">
        <v>64.010000000000005</v>
      </c>
      <c r="N8361">
        <v>3.38</v>
      </c>
      <c r="O8361">
        <v>-3.05</v>
      </c>
      <c r="P8361">
        <f xml:space="preserve"> IF(Stock_Info[[#This Row],[Close Price]] &gt; Stock_Info[[#This Row],[Open Price]], 1, 0)</f>
        <v>0</v>
      </c>
      <c r="Q8361" t="str">
        <f>IF(AND(Stock_Info[[#This Row],[% Deli. Qty to Traded Qty]]&gt;80,Stock_Info[[#This Row],[No. of Trades]]&lt;3000),"Unusual Day","")</f>
        <v/>
      </c>
      <c r="R8361" t="str">
        <f>IF(AND(Stock_Info[[#This Row],[Spread High-Low]] &lt; 10, Stock_Info[[#This Row],[% Deli. Qty to Traded Qty]] &gt; 90), "Good Day", "")</f>
        <v/>
      </c>
    </row>
    <row r="8362" spans="1:18">
      <c r="A8362" t="s">
        <v>73</v>
      </c>
      <c r="B8362" s="1">
        <v>45744</v>
      </c>
      <c r="C8362" s="1" t="str">
        <f>"WEEK" &amp;" " &amp;  INT((DAY(Stock_Info[[#This Row],[Date]])+WEEKDAY(DATE(YEAR(Stock_Info[[#This Row],[Date]]),MONTH(Stock_Info[[#This Row],[Date]]),1))-1)/7)+1</f>
        <v>WEEK 5</v>
      </c>
      <c r="D8362" s="12">
        <v>36.9</v>
      </c>
      <c r="E8362" s="12">
        <v>37.29</v>
      </c>
      <c r="F8362" s="12">
        <v>35.4</v>
      </c>
      <c r="G8362" s="12">
        <v>35.74</v>
      </c>
      <c r="H8362" s="12">
        <v>36.2956426971502</v>
      </c>
      <c r="I8362">
        <v>547793</v>
      </c>
      <c r="J8362">
        <v>2938</v>
      </c>
      <c r="K8362" s="12">
        <v>19882499</v>
      </c>
      <c r="L8362">
        <v>259790</v>
      </c>
      <c r="M8362">
        <v>47.42</v>
      </c>
      <c r="N8362">
        <v>1.89</v>
      </c>
      <c r="O8362">
        <v>-1.1599999999999999</v>
      </c>
      <c r="P8362">
        <f xml:space="preserve"> IF(Stock_Info[[#This Row],[Close Price]] &gt; Stock_Info[[#This Row],[Open Price]], 1, 0)</f>
        <v>0</v>
      </c>
      <c r="Q8362" t="str">
        <f>IF(AND(Stock_Info[[#This Row],[% Deli. Qty to Traded Qty]]&gt;80,Stock_Info[[#This Row],[No. of Trades]]&lt;3000),"Unusual Day","")</f>
        <v/>
      </c>
      <c r="R8362" t="str">
        <f>IF(AND(Stock_Info[[#This Row],[Spread High-Low]] &lt; 10, Stock_Info[[#This Row],[% Deli. Qty to Traded Qty]] &gt; 90), "Good Day", "")</f>
        <v/>
      </c>
    </row>
    <row r="8363" spans="1:18">
      <c r="A8363" t="s">
        <v>73</v>
      </c>
      <c r="B8363" s="1">
        <v>45743</v>
      </c>
      <c r="C8363" s="1" t="str">
        <f>"WEEK" &amp;" " &amp;  INT((DAY(Stock_Info[[#This Row],[Date]])+WEEKDAY(DATE(YEAR(Stock_Info[[#This Row],[Date]]),MONTH(Stock_Info[[#This Row],[Date]]),1))-1)/7)+1</f>
        <v>WEEK 5</v>
      </c>
      <c r="D8363" s="12">
        <v>35.979999999999997</v>
      </c>
      <c r="E8363" s="12">
        <v>36.85</v>
      </c>
      <c r="F8363" s="12">
        <v>35.47</v>
      </c>
      <c r="G8363" s="12">
        <v>36.68</v>
      </c>
      <c r="H8363" s="12">
        <v>36.18852592869991</v>
      </c>
      <c r="I8363">
        <v>814445</v>
      </c>
      <c r="J8363">
        <v>3995</v>
      </c>
      <c r="K8363" s="12">
        <v>29473564</v>
      </c>
      <c r="L8363">
        <v>433508</v>
      </c>
      <c r="M8363">
        <v>53.23</v>
      </c>
      <c r="N8363">
        <v>1.38</v>
      </c>
      <c r="O8363">
        <v>0.7</v>
      </c>
      <c r="P8363">
        <f xml:space="preserve"> IF(Stock_Info[[#This Row],[Close Price]] &gt; Stock_Info[[#This Row],[Open Price]], 1, 0)</f>
        <v>1</v>
      </c>
      <c r="Q8363" t="str">
        <f>IF(AND(Stock_Info[[#This Row],[% Deli. Qty to Traded Qty]]&gt;80,Stock_Info[[#This Row],[No. of Trades]]&lt;3000),"Unusual Day","")</f>
        <v/>
      </c>
      <c r="R8363" t="str">
        <f>IF(AND(Stock_Info[[#This Row],[Spread High-Low]] &lt; 10, Stock_Info[[#This Row],[% Deli. Qty to Traded Qty]] &gt; 90), "Good Day", "")</f>
        <v/>
      </c>
    </row>
    <row r="8364" spans="1:18">
      <c r="A8364" t="s">
        <v>73</v>
      </c>
      <c r="B8364" s="1">
        <v>45742</v>
      </c>
      <c r="C8364" s="1" t="str">
        <f>"WEEK" &amp;" " &amp;  INT((DAY(Stock_Info[[#This Row],[Date]])+WEEKDAY(DATE(YEAR(Stock_Info[[#This Row],[Date]]),MONTH(Stock_Info[[#This Row],[Date]]),1))-1)/7)+1</f>
        <v>WEEK 5</v>
      </c>
      <c r="D8364" s="12">
        <v>36.89</v>
      </c>
      <c r="E8364" s="12">
        <v>37.07</v>
      </c>
      <c r="F8364" s="12">
        <v>35.9</v>
      </c>
      <c r="G8364" s="12">
        <v>35.99</v>
      </c>
      <c r="H8364" s="12">
        <v>36.383140548249088</v>
      </c>
      <c r="I8364">
        <v>485947</v>
      </c>
      <c r="J8364">
        <v>2627</v>
      </c>
      <c r="K8364" s="12">
        <v>17680278</v>
      </c>
      <c r="L8364">
        <v>213787</v>
      </c>
      <c r="M8364">
        <v>43.99</v>
      </c>
      <c r="N8364">
        <v>1.17</v>
      </c>
      <c r="O8364">
        <v>-0.9</v>
      </c>
      <c r="P8364">
        <f xml:space="preserve"> IF(Stock_Info[[#This Row],[Close Price]] &gt; Stock_Info[[#This Row],[Open Price]], 1, 0)</f>
        <v>0</v>
      </c>
      <c r="Q8364" t="str">
        <f>IF(AND(Stock_Info[[#This Row],[% Deli. Qty to Traded Qty]]&gt;80,Stock_Info[[#This Row],[No. of Trades]]&lt;3000),"Unusual Day","")</f>
        <v/>
      </c>
      <c r="R8364" t="str">
        <f>IF(AND(Stock_Info[[#This Row],[Spread High-Low]] &lt; 10, Stock_Info[[#This Row],[% Deli. Qty to Traded Qty]] &gt; 90), "Good Day", "")</f>
        <v/>
      </c>
    </row>
    <row r="8365" spans="1:18">
      <c r="A8365" t="s">
        <v>73</v>
      </c>
      <c r="B8365" s="1">
        <v>45741</v>
      </c>
      <c r="C8365" s="1" t="str">
        <f>"WEEK" &amp;" " &amp;  INT((DAY(Stock_Info[[#This Row],[Date]])+WEEKDAY(DATE(YEAR(Stock_Info[[#This Row],[Date]]),MONTH(Stock_Info[[#This Row],[Date]]),1))-1)/7)+1</f>
        <v>WEEK 5</v>
      </c>
      <c r="D8365" s="12">
        <v>38.590000000000003</v>
      </c>
      <c r="E8365" s="12">
        <v>38.590000000000003</v>
      </c>
      <c r="F8365" s="12">
        <v>36.409999999999997</v>
      </c>
      <c r="G8365" s="12">
        <v>36.51</v>
      </c>
      <c r="H8365" s="12">
        <v>37.17559211096809</v>
      </c>
      <c r="I8365">
        <v>887967</v>
      </c>
      <c r="J8365">
        <v>6369</v>
      </c>
      <c r="K8365" s="12">
        <v>33010699</v>
      </c>
      <c r="L8365">
        <v>400523</v>
      </c>
      <c r="M8365">
        <v>45.11</v>
      </c>
      <c r="N8365">
        <v>2.1800000000000002</v>
      </c>
      <c r="O8365">
        <v>-2.08</v>
      </c>
      <c r="P8365">
        <f xml:space="preserve"> IF(Stock_Info[[#This Row],[Close Price]] &gt; Stock_Info[[#This Row],[Open Price]], 1, 0)</f>
        <v>0</v>
      </c>
      <c r="Q8365" t="str">
        <f>IF(AND(Stock_Info[[#This Row],[% Deli. Qty to Traded Qty]]&gt;80,Stock_Info[[#This Row],[No. of Trades]]&lt;3000),"Unusual Day","")</f>
        <v/>
      </c>
      <c r="R8365" t="str">
        <f>IF(AND(Stock_Info[[#This Row],[Spread High-Low]] &lt; 10, Stock_Info[[#This Row],[% Deli. Qty to Traded Qty]] &gt; 90), "Good Day", "")</f>
        <v/>
      </c>
    </row>
    <row r="8366" spans="1:18">
      <c r="A8366" t="s">
        <v>73</v>
      </c>
      <c r="B8366" s="1">
        <v>45740</v>
      </c>
      <c r="C8366" s="1" t="str">
        <f>"WEEK" &amp;" " &amp;  INT((DAY(Stock_Info[[#This Row],[Date]])+WEEKDAY(DATE(YEAR(Stock_Info[[#This Row],[Date]]),MONTH(Stock_Info[[#This Row],[Date]]),1))-1)/7)+1</f>
        <v>WEEK 5</v>
      </c>
      <c r="D8366" s="12">
        <v>37.979999999999997</v>
      </c>
      <c r="E8366" s="12">
        <v>38.75</v>
      </c>
      <c r="F8366" s="12">
        <v>37.770000000000003</v>
      </c>
      <c r="G8366" s="12">
        <v>38.24</v>
      </c>
      <c r="H8366" s="12">
        <v>38.335232355739663</v>
      </c>
      <c r="I8366">
        <v>843943</v>
      </c>
      <c r="J8366">
        <v>5620</v>
      </c>
      <c r="K8366" s="12">
        <v>32352751</v>
      </c>
      <c r="L8366">
        <v>352681</v>
      </c>
      <c r="M8366">
        <v>41.79</v>
      </c>
      <c r="N8366">
        <v>0.98</v>
      </c>
      <c r="O8366">
        <v>0.26</v>
      </c>
      <c r="P8366">
        <f xml:space="preserve"> IF(Stock_Info[[#This Row],[Close Price]] &gt; Stock_Info[[#This Row],[Open Price]], 1, 0)</f>
        <v>1</v>
      </c>
      <c r="Q8366" t="str">
        <f>IF(AND(Stock_Info[[#This Row],[% Deli. Qty to Traded Qty]]&gt;80,Stock_Info[[#This Row],[No. of Trades]]&lt;3000),"Unusual Day","")</f>
        <v/>
      </c>
      <c r="R8366" t="str">
        <f>IF(AND(Stock_Info[[#This Row],[Spread High-Low]] &lt; 10, Stock_Info[[#This Row],[% Deli. Qty to Traded Qty]] &gt; 90), "Good Day", "")</f>
        <v/>
      </c>
    </row>
    <row r="8367" spans="1:18">
      <c r="A8367" t="s">
        <v>73</v>
      </c>
      <c r="B8367" s="1">
        <v>45737</v>
      </c>
      <c r="C8367" s="1" t="str">
        <f>"WEEK" &amp;" " &amp;  INT((DAY(Stock_Info[[#This Row],[Date]])+WEEKDAY(DATE(YEAR(Stock_Info[[#This Row],[Date]]),MONTH(Stock_Info[[#This Row],[Date]]),1))-1)/7)+1</f>
        <v>WEEK 4</v>
      </c>
      <c r="D8367" s="12">
        <v>37.409999999999997</v>
      </c>
      <c r="E8367" s="12">
        <v>38.1</v>
      </c>
      <c r="F8367" s="12">
        <v>37.020000000000003</v>
      </c>
      <c r="G8367" s="12">
        <v>37.75</v>
      </c>
      <c r="H8367" s="12">
        <v>37.540169410377267</v>
      </c>
      <c r="I8367">
        <v>766541</v>
      </c>
      <c r="J8367">
        <v>3641</v>
      </c>
      <c r="K8367" s="12">
        <v>28776079</v>
      </c>
      <c r="L8367">
        <v>392156</v>
      </c>
      <c r="M8367">
        <v>51.16</v>
      </c>
      <c r="N8367">
        <v>1.08</v>
      </c>
      <c r="O8367">
        <v>0.34</v>
      </c>
      <c r="P8367">
        <f xml:space="preserve"> IF(Stock_Info[[#This Row],[Close Price]] &gt; Stock_Info[[#This Row],[Open Price]], 1, 0)</f>
        <v>1</v>
      </c>
      <c r="Q8367" t="str">
        <f>IF(AND(Stock_Info[[#This Row],[% Deli. Qty to Traded Qty]]&gt;80,Stock_Info[[#This Row],[No. of Trades]]&lt;3000),"Unusual Day","")</f>
        <v/>
      </c>
      <c r="R8367" t="str">
        <f>IF(AND(Stock_Info[[#This Row],[Spread High-Low]] &lt; 10, Stock_Info[[#This Row],[% Deli. Qty to Traded Qty]] &gt; 90), "Good Day", "")</f>
        <v/>
      </c>
    </row>
    <row r="8368" spans="1:18">
      <c r="A8368" t="s">
        <v>73</v>
      </c>
      <c r="B8368" s="1">
        <v>45736</v>
      </c>
      <c r="C8368" s="1" t="str">
        <f>"WEEK" &amp;" " &amp;  INT((DAY(Stock_Info[[#This Row],[Date]])+WEEKDAY(DATE(YEAR(Stock_Info[[#This Row],[Date]]),MONTH(Stock_Info[[#This Row],[Date]]),1))-1)/7)+1</f>
        <v>WEEK 4</v>
      </c>
      <c r="D8368" s="12">
        <v>37.89</v>
      </c>
      <c r="E8368" s="12">
        <v>38.119999999999997</v>
      </c>
      <c r="F8368" s="12">
        <v>37</v>
      </c>
      <c r="G8368" s="12">
        <v>37.1</v>
      </c>
      <c r="H8368" s="12">
        <v>37.406155203794604</v>
      </c>
      <c r="I8368">
        <v>417013</v>
      </c>
      <c r="J8368">
        <v>2974</v>
      </c>
      <c r="K8368" s="12">
        <v>15598853</v>
      </c>
      <c r="L8368">
        <v>160305</v>
      </c>
      <c r="M8368">
        <v>38.44</v>
      </c>
      <c r="N8368">
        <v>1.1200000000000001</v>
      </c>
      <c r="O8368">
        <v>-0.79</v>
      </c>
      <c r="P8368">
        <f xml:space="preserve"> IF(Stock_Info[[#This Row],[Close Price]] &gt; Stock_Info[[#This Row],[Open Price]], 1, 0)</f>
        <v>0</v>
      </c>
      <c r="Q8368" t="str">
        <f>IF(AND(Stock_Info[[#This Row],[% Deli. Qty to Traded Qty]]&gt;80,Stock_Info[[#This Row],[No. of Trades]]&lt;3000),"Unusual Day","")</f>
        <v/>
      </c>
      <c r="R8368" t="str">
        <f>IF(AND(Stock_Info[[#This Row],[Spread High-Low]] &lt; 10, Stock_Info[[#This Row],[% Deli. Qty to Traded Qty]] &gt; 90), "Good Day", "")</f>
        <v/>
      </c>
    </row>
    <row r="8369" spans="1:18">
      <c r="A8369" t="s">
        <v>73</v>
      </c>
      <c r="B8369" s="1">
        <v>45735</v>
      </c>
      <c r="C8369" s="1" t="str">
        <f>"WEEK" &amp;" " &amp;  INT((DAY(Stock_Info[[#This Row],[Date]])+WEEKDAY(DATE(YEAR(Stock_Info[[#This Row],[Date]]),MONTH(Stock_Info[[#This Row],[Date]]),1))-1)/7)+1</f>
        <v>WEEK 4</v>
      </c>
      <c r="D8369" s="12">
        <v>36.36</v>
      </c>
      <c r="E8369" s="12">
        <v>37.47</v>
      </c>
      <c r="F8369" s="12">
        <v>36.36</v>
      </c>
      <c r="G8369" s="12">
        <v>37.35</v>
      </c>
      <c r="H8369" s="12">
        <v>37.11052448286177</v>
      </c>
      <c r="I8369">
        <v>447946</v>
      </c>
      <c r="J8369">
        <v>3313</v>
      </c>
      <c r="K8369" s="12">
        <v>16623511</v>
      </c>
      <c r="L8369">
        <v>211104</v>
      </c>
      <c r="M8369">
        <v>47.13</v>
      </c>
      <c r="N8369">
        <v>1.1100000000000001</v>
      </c>
      <c r="O8369">
        <v>0.99</v>
      </c>
      <c r="P8369">
        <f xml:space="preserve"> IF(Stock_Info[[#This Row],[Close Price]] &gt; Stock_Info[[#This Row],[Open Price]], 1, 0)</f>
        <v>1</v>
      </c>
      <c r="Q8369" t="str">
        <f>IF(AND(Stock_Info[[#This Row],[% Deli. Qty to Traded Qty]]&gt;80,Stock_Info[[#This Row],[No. of Trades]]&lt;3000),"Unusual Day","")</f>
        <v/>
      </c>
      <c r="R8369" t="str">
        <f>IF(AND(Stock_Info[[#This Row],[Spread High-Low]] &lt; 10, Stock_Info[[#This Row],[% Deli. Qty to Traded Qty]] &gt; 90), "Good Day", "")</f>
        <v/>
      </c>
    </row>
    <row r="8370" spans="1:18">
      <c r="A8370" t="s">
        <v>73</v>
      </c>
      <c r="B8370" s="1">
        <v>45734</v>
      </c>
      <c r="C8370" s="1" t="str">
        <f>"WEEK" &amp;" " &amp;  INT((DAY(Stock_Info[[#This Row],[Date]])+WEEKDAY(DATE(YEAR(Stock_Info[[#This Row],[Date]]),MONTH(Stock_Info[[#This Row],[Date]]),1))-1)/7)+1</f>
        <v>WEEK 4</v>
      </c>
      <c r="D8370" s="12">
        <v>35.24</v>
      </c>
      <c r="E8370" s="12">
        <v>36.44</v>
      </c>
      <c r="F8370" s="12">
        <v>35.15</v>
      </c>
      <c r="G8370" s="12">
        <v>36.130000000000003</v>
      </c>
      <c r="H8370" s="12">
        <v>35.795391160203636</v>
      </c>
      <c r="I8370">
        <v>509152</v>
      </c>
      <c r="J8370">
        <v>2590</v>
      </c>
      <c r="K8370" s="12">
        <v>18225295</v>
      </c>
      <c r="L8370">
        <v>185153</v>
      </c>
      <c r="M8370">
        <v>36.36</v>
      </c>
      <c r="N8370">
        <v>1.29</v>
      </c>
      <c r="O8370">
        <v>0.89</v>
      </c>
      <c r="P8370">
        <f xml:space="preserve"> IF(Stock_Info[[#This Row],[Close Price]] &gt; Stock_Info[[#This Row],[Open Price]], 1, 0)</f>
        <v>1</v>
      </c>
      <c r="Q8370" t="str">
        <f>IF(AND(Stock_Info[[#This Row],[% Deli. Qty to Traded Qty]]&gt;80,Stock_Info[[#This Row],[No. of Trades]]&lt;3000),"Unusual Day","")</f>
        <v/>
      </c>
      <c r="R8370" t="str">
        <f>IF(AND(Stock_Info[[#This Row],[Spread High-Low]] &lt; 10, Stock_Info[[#This Row],[% Deli. Qty to Traded Qty]] &gt; 90), "Good Day", "")</f>
        <v/>
      </c>
    </row>
    <row r="8371" spans="1:18">
      <c r="A8371" t="s">
        <v>73</v>
      </c>
      <c r="B8371" s="1">
        <v>45733</v>
      </c>
      <c r="C8371" s="1" t="str">
        <f>"WEEK" &amp;" " &amp;  INT((DAY(Stock_Info[[#This Row],[Date]])+WEEKDAY(DATE(YEAR(Stock_Info[[#This Row],[Date]]),MONTH(Stock_Info[[#This Row],[Date]]),1))-1)/7)+1</f>
        <v>WEEK 4</v>
      </c>
      <c r="D8371" s="12">
        <v>35.32</v>
      </c>
      <c r="E8371" s="12">
        <v>35.64</v>
      </c>
      <c r="F8371" s="12">
        <v>34.950000000000003</v>
      </c>
      <c r="G8371" s="12">
        <v>35.020000000000003</v>
      </c>
      <c r="H8371" s="12">
        <v>35.211385595081246</v>
      </c>
      <c r="I8371">
        <v>273240</v>
      </c>
      <c r="J8371">
        <v>2475</v>
      </c>
      <c r="K8371" s="12">
        <v>9621159</v>
      </c>
      <c r="L8371">
        <v>114091</v>
      </c>
      <c r="M8371">
        <v>41.75</v>
      </c>
      <c r="N8371">
        <v>0.69</v>
      </c>
      <c r="O8371">
        <v>-0.3</v>
      </c>
      <c r="P8371">
        <f xml:space="preserve"> IF(Stock_Info[[#This Row],[Close Price]] &gt; Stock_Info[[#This Row],[Open Price]], 1, 0)</f>
        <v>0</v>
      </c>
      <c r="Q8371" t="str">
        <f>IF(AND(Stock_Info[[#This Row],[% Deli. Qty to Traded Qty]]&gt;80,Stock_Info[[#This Row],[No. of Trades]]&lt;3000),"Unusual Day","")</f>
        <v/>
      </c>
      <c r="R8371" t="str">
        <f>IF(AND(Stock_Info[[#This Row],[Spread High-Low]] &lt; 10, Stock_Info[[#This Row],[% Deli. Qty to Traded Qty]] &gt; 90), "Good Day", "")</f>
        <v/>
      </c>
    </row>
    <row r="8372" spans="1:18">
      <c r="A8372" t="s">
        <v>73</v>
      </c>
      <c r="B8372" s="1">
        <v>45729</v>
      </c>
      <c r="C8372" s="1" t="str">
        <f>"WEEK" &amp;" " &amp;  INT((DAY(Stock_Info[[#This Row],[Date]])+WEEKDAY(DATE(YEAR(Stock_Info[[#This Row],[Date]]),MONTH(Stock_Info[[#This Row],[Date]]),1))-1)/7)+1</f>
        <v>WEEK 3</v>
      </c>
      <c r="D8372" s="12">
        <v>35.99</v>
      </c>
      <c r="E8372" s="12">
        <v>36.1</v>
      </c>
      <c r="F8372" s="12">
        <v>35.130000000000003</v>
      </c>
      <c r="G8372" s="12">
        <v>35.22</v>
      </c>
      <c r="H8372" s="12">
        <v>35.693225373373124</v>
      </c>
      <c r="I8372">
        <v>287514</v>
      </c>
      <c r="J8372">
        <v>1975</v>
      </c>
      <c r="K8372" s="12">
        <v>10262302</v>
      </c>
      <c r="L8372">
        <v>103225</v>
      </c>
      <c r="M8372">
        <v>35.9</v>
      </c>
      <c r="N8372">
        <v>0.97</v>
      </c>
      <c r="O8372">
        <v>-0.77</v>
      </c>
      <c r="P8372">
        <f xml:space="preserve"> IF(Stock_Info[[#This Row],[Close Price]] &gt; Stock_Info[[#This Row],[Open Price]], 1, 0)</f>
        <v>0</v>
      </c>
      <c r="Q8372" t="str">
        <f>IF(AND(Stock_Info[[#This Row],[% Deli. Qty to Traded Qty]]&gt;80,Stock_Info[[#This Row],[No. of Trades]]&lt;3000),"Unusual Day","")</f>
        <v/>
      </c>
      <c r="R8372" t="str">
        <f>IF(AND(Stock_Info[[#This Row],[Spread High-Low]] &lt; 10, Stock_Info[[#This Row],[% Deli. Qty to Traded Qty]] &gt; 90), "Good Day", "")</f>
        <v/>
      </c>
    </row>
    <row r="8373" spans="1:18">
      <c r="A8373" t="s">
        <v>73</v>
      </c>
      <c r="B8373" s="1">
        <v>45728</v>
      </c>
      <c r="C8373" s="1" t="str">
        <f>"WEEK" &amp;" " &amp;  INT((DAY(Stock_Info[[#This Row],[Date]])+WEEKDAY(DATE(YEAR(Stock_Info[[#This Row],[Date]]),MONTH(Stock_Info[[#This Row],[Date]]),1))-1)/7)+1</f>
        <v>WEEK 3</v>
      </c>
      <c r="D8373" s="12">
        <v>36.119999999999997</v>
      </c>
      <c r="E8373" s="12">
        <v>36.5</v>
      </c>
      <c r="F8373" s="12">
        <v>35.5</v>
      </c>
      <c r="G8373" s="12">
        <v>35.64</v>
      </c>
      <c r="H8373" s="12">
        <v>35.868595205250962</v>
      </c>
      <c r="I8373">
        <v>221826</v>
      </c>
      <c r="J8373">
        <v>2429</v>
      </c>
      <c r="K8373" s="12">
        <v>7956587</v>
      </c>
      <c r="L8373">
        <v>86095</v>
      </c>
      <c r="M8373">
        <v>38.81</v>
      </c>
      <c r="N8373">
        <v>1</v>
      </c>
      <c r="O8373">
        <v>-0.48</v>
      </c>
      <c r="P8373">
        <f xml:space="preserve"> IF(Stock_Info[[#This Row],[Close Price]] &gt; Stock_Info[[#This Row],[Open Price]], 1, 0)</f>
        <v>0</v>
      </c>
      <c r="Q8373" t="str">
        <f>IF(AND(Stock_Info[[#This Row],[% Deli. Qty to Traded Qty]]&gt;80,Stock_Info[[#This Row],[No. of Trades]]&lt;3000),"Unusual Day","")</f>
        <v/>
      </c>
      <c r="R8373" t="str">
        <f>IF(AND(Stock_Info[[#This Row],[Spread High-Low]] &lt; 10, Stock_Info[[#This Row],[% Deli. Qty to Traded Qty]] &gt; 90), "Good Day", "")</f>
        <v/>
      </c>
    </row>
    <row r="8374" spans="1:18">
      <c r="A8374" t="s">
        <v>73</v>
      </c>
      <c r="B8374" s="1">
        <v>45727</v>
      </c>
      <c r="C8374" s="1" t="str">
        <f>"WEEK" &amp;" " &amp;  INT((DAY(Stock_Info[[#This Row],[Date]])+WEEKDAY(DATE(YEAR(Stock_Info[[#This Row],[Date]]),MONTH(Stock_Info[[#This Row],[Date]]),1))-1)/7)+1</f>
        <v>WEEK 3</v>
      </c>
      <c r="D8374" s="12">
        <v>35.950000000000003</v>
      </c>
      <c r="E8374" s="12">
        <v>36.520000000000003</v>
      </c>
      <c r="F8374" s="12">
        <v>35.43</v>
      </c>
      <c r="G8374" s="12">
        <v>36.119999999999997</v>
      </c>
      <c r="H8374" s="12">
        <v>35.973619330919661</v>
      </c>
      <c r="I8374">
        <v>483081</v>
      </c>
      <c r="J8374">
        <v>3021</v>
      </c>
      <c r="K8374" s="12">
        <v>17378172</v>
      </c>
      <c r="L8374">
        <v>141466</v>
      </c>
      <c r="M8374">
        <v>29.28</v>
      </c>
      <c r="N8374">
        <v>1.0900000000000001</v>
      </c>
      <c r="O8374">
        <v>0.17</v>
      </c>
      <c r="P8374">
        <f xml:space="preserve"> IF(Stock_Info[[#This Row],[Close Price]] &gt; Stock_Info[[#This Row],[Open Price]], 1, 0)</f>
        <v>1</v>
      </c>
      <c r="Q8374" t="str">
        <f>IF(AND(Stock_Info[[#This Row],[% Deli. Qty to Traded Qty]]&gt;80,Stock_Info[[#This Row],[No. of Trades]]&lt;3000),"Unusual Day","")</f>
        <v/>
      </c>
      <c r="R8374" t="str">
        <f>IF(AND(Stock_Info[[#This Row],[Spread High-Low]] &lt; 10, Stock_Info[[#This Row],[% Deli. Qty to Traded Qty]] &gt; 90), "Good Day", "")</f>
        <v/>
      </c>
    </row>
    <row r="8375" spans="1:18">
      <c r="A8375" t="s">
        <v>73</v>
      </c>
      <c r="B8375" s="1">
        <v>45726</v>
      </c>
      <c r="C8375" s="1" t="str">
        <f>"WEEK" &amp;" " &amp;  INT((DAY(Stock_Info[[#This Row],[Date]])+WEEKDAY(DATE(YEAR(Stock_Info[[#This Row],[Date]]),MONTH(Stock_Info[[#This Row],[Date]]),1))-1)/7)+1</f>
        <v>WEEK 3</v>
      </c>
      <c r="D8375" s="12">
        <v>37.68</v>
      </c>
      <c r="E8375" s="12">
        <v>37.68</v>
      </c>
      <c r="F8375" s="12">
        <v>36.07</v>
      </c>
      <c r="G8375" s="12">
        <v>36.25</v>
      </c>
      <c r="H8375" s="12">
        <v>36.88817767017094</v>
      </c>
      <c r="I8375">
        <v>583193</v>
      </c>
      <c r="J8375">
        <v>2351</v>
      </c>
      <c r="K8375" s="12">
        <v>21512927</v>
      </c>
      <c r="L8375">
        <v>130521</v>
      </c>
      <c r="M8375">
        <v>22.38</v>
      </c>
      <c r="N8375">
        <v>1.61</v>
      </c>
      <c r="O8375">
        <v>-1.43</v>
      </c>
      <c r="P8375">
        <f xml:space="preserve"> IF(Stock_Info[[#This Row],[Close Price]] &gt; Stock_Info[[#This Row],[Open Price]], 1, 0)</f>
        <v>0</v>
      </c>
      <c r="Q8375" t="str">
        <f>IF(AND(Stock_Info[[#This Row],[% Deli. Qty to Traded Qty]]&gt;80,Stock_Info[[#This Row],[No. of Trades]]&lt;3000),"Unusual Day","")</f>
        <v/>
      </c>
      <c r="R8375" t="str">
        <f>IF(AND(Stock_Info[[#This Row],[Spread High-Low]] &lt; 10, Stock_Info[[#This Row],[% Deli. Qty to Traded Qty]] &gt; 90), "Good Day", "")</f>
        <v/>
      </c>
    </row>
    <row r="8376" spans="1:18">
      <c r="A8376" t="s">
        <v>73</v>
      </c>
      <c r="B8376" s="1">
        <v>45723</v>
      </c>
      <c r="C8376" s="1" t="str">
        <f>"WEEK" &amp;" " &amp;  INT((DAY(Stock_Info[[#This Row],[Date]])+WEEKDAY(DATE(YEAR(Stock_Info[[#This Row],[Date]]),MONTH(Stock_Info[[#This Row],[Date]]),1))-1)/7)+1</f>
        <v>WEEK 2</v>
      </c>
      <c r="D8376" s="12">
        <v>37.270000000000003</v>
      </c>
      <c r="E8376" s="12">
        <v>37.75</v>
      </c>
      <c r="F8376" s="12">
        <v>37.01</v>
      </c>
      <c r="G8376" s="12">
        <v>37.409999999999997</v>
      </c>
      <c r="H8376" s="12">
        <v>37.398373125435036</v>
      </c>
      <c r="I8376">
        <v>558863</v>
      </c>
      <c r="J8376">
        <v>3028</v>
      </c>
      <c r="K8376" s="12">
        <v>20900567</v>
      </c>
      <c r="L8376">
        <v>116815</v>
      </c>
      <c r="M8376">
        <v>20.9</v>
      </c>
      <c r="N8376">
        <v>0.74</v>
      </c>
      <c r="O8376">
        <v>0.14000000000000001</v>
      </c>
      <c r="P8376">
        <f xml:space="preserve"> IF(Stock_Info[[#This Row],[Close Price]] &gt; Stock_Info[[#This Row],[Open Price]], 1, 0)</f>
        <v>1</v>
      </c>
      <c r="Q8376" t="str">
        <f>IF(AND(Stock_Info[[#This Row],[% Deli. Qty to Traded Qty]]&gt;80,Stock_Info[[#This Row],[No. of Trades]]&lt;3000),"Unusual Day","")</f>
        <v/>
      </c>
      <c r="R8376" t="str">
        <f>IF(AND(Stock_Info[[#This Row],[Spread High-Low]] &lt; 10, Stock_Info[[#This Row],[% Deli. Qty to Traded Qty]] &gt; 90), "Good Day", "")</f>
        <v/>
      </c>
    </row>
    <row r="8377" spans="1:18">
      <c r="A8377" t="s">
        <v>73</v>
      </c>
      <c r="B8377" s="1">
        <v>45722</v>
      </c>
      <c r="C8377" s="1" t="str">
        <f>"WEEK" &amp;" " &amp;  INT((DAY(Stock_Info[[#This Row],[Date]])+WEEKDAY(DATE(YEAR(Stock_Info[[#This Row],[Date]]),MONTH(Stock_Info[[#This Row],[Date]]),1))-1)/7)+1</f>
        <v>WEEK 2</v>
      </c>
      <c r="D8377" s="12">
        <v>37.39</v>
      </c>
      <c r="E8377" s="12">
        <v>37.799999999999997</v>
      </c>
      <c r="F8377" s="12">
        <v>37.06</v>
      </c>
      <c r="G8377" s="12">
        <v>37.28</v>
      </c>
      <c r="H8377" s="12">
        <v>37.385065956048983</v>
      </c>
      <c r="I8377">
        <v>270938</v>
      </c>
      <c r="J8377">
        <v>1776</v>
      </c>
      <c r="K8377" s="12">
        <v>10129035</v>
      </c>
      <c r="L8377">
        <v>75804</v>
      </c>
      <c r="M8377">
        <v>27.98</v>
      </c>
      <c r="N8377">
        <v>0.74</v>
      </c>
      <c r="O8377">
        <v>-0.11</v>
      </c>
      <c r="P8377">
        <f xml:space="preserve"> IF(Stock_Info[[#This Row],[Close Price]] &gt; Stock_Info[[#This Row],[Open Price]], 1, 0)</f>
        <v>0</v>
      </c>
      <c r="Q8377" t="str">
        <f>IF(AND(Stock_Info[[#This Row],[% Deli. Qty to Traded Qty]]&gt;80,Stock_Info[[#This Row],[No. of Trades]]&lt;3000),"Unusual Day","")</f>
        <v/>
      </c>
      <c r="R8377" t="str">
        <f>IF(AND(Stock_Info[[#This Row],[Spread High-Low]] &lt; 10, Stock_Info[[#This Row],[% Deli. Qty to Traded Qty]] &gt; 90), "Good Day", "")</f>
        <v/>
      </c>
    </row>
    <row r="8378" spans="1:18">
      <c r="A8378" t="s">
        <v>73</v>
      </c>
      <c r="B8378" s="1">
        <v>45721</v>
      </c>
      <c r="C8378" s="1" t="str">
        <f>"WEEK" &amp;" " &amp;  INT((DAY(Stock_Info[[#This Row],[Date]])+WEEKDAY(DATE(YEAR(Stock_Info[[#This Row],[Date]]),MONTH(Stock_Info[[#This Row],[Date]]),1))-1)/7)+1</f>
        <v>WEEK 2</v>
      </c>
      <c r="D8378" s="12">
        <v>35.840000000000003</v>
      </c>
      <c r="E8378" s="12">
        <v>36.880000000000003</v>
      </c>
      <c r="F8378" s="12">
        <v>35.840000000000003</v>
      </c>
      <c r="G8378" s="12">
        <v>36.75</v>
      </c>
      <c r="H8378" s="12">
        <v>36.568313960792594</v>
      </c>
      <c r="I8378">
        <v>397986</v>
      </c>
      <c r="J8378">
        <v>2979</v>
      </c>
      <c r="K8378" s="12">
        <v>14553677</v>
      </c>
      <c r="L8378">
        <v>130407</v>
      </c>
      <c r="M8378">
        <v>32.770000000000003</v>
      </c>
      <c r="N8378">
        <v>1.04</v>
      </c>
      <c r="O8378">
        <v>0.91</v>
      </c>
      <c r="P8378">
        <f xml:space="preserve"> IF(Stock_Info[[#This Row],[Close Price]] &gt; Stock_Info[[#This Row],[Open Price]], 1, 0)</f>
        <v>1</v>
      </c>
      <c r="Q8378" t="str">
        <f>IF(AND(Stock_Info[[#This Row],[% Deli. Qty to Traded Qty]]&gt;80,Stock_Info[[#This Row],[No. of Trades]]&lt;3000),"Unusual Day","")</f>
        <v/>
      </c>
      <c r="R8378" t="str">
        <f>IF(AND(Stock_Info[[#This Row],[Spread High-Low]] &lt; 10, Stock_Info[[#This Row],[% Deli. Qty to Traded Qty]] &gt; 90), "Good Day", "")</f>
        <v/>
      </c>
    </row>
    <row r="8379" spans="1:18">
      <c r="A8379" t="s">
        <v>73</v>
      </c>
      <c r="B8379" s="1">
        <v>45720</v>
      </c>
      <c r="C8379" s="1" t="str">
        <f>"WEEK" &amp;" " &amp;  INT((DAY(Stock_Info[[#This Row],[Date]])+WEEKDAY(DATE(YEAR(Stock_Info[[#This Row],[Date]]),MONTH(Stock_Info[[#This Row],[Date]]),1))-1)/7)+1</f>
        <v>WEEK 2</v>
      </c>
      <c r="D8379" s="12">
        <v>34.01</v>
      </c>
      <c r="E8379" s="12">
        <v>36.299999999999997</v>
      </c>
      <c r="F8379" s="12">
        <v>34.01</v>
      </c>
      <c r="G8379" s="12">
        <v>35.83</v>
      </c>
      <c r="H8379" s="12">
        <v>35.593622129519588</v>
      </c>
      <c r="I8379">
        <v>752226</v>
      </c>
      <c r="J8379">
        <v>4850</v>
      </c>
      <c r="K8379" s="12">
        <v>26774448</v>
      </c>
      <c r="L8379">
        <v>180469</v>
      </c>
      <c r="M8379">
        <v>23.99</v>
      </c>
      <c r="N8379">
        <v>2.29</v>
      </c>
      <c r="O8379">
        <v>1.82</v>
      </c>
      <c r="P8379">
        <f xml:space="preserve"> IF(Stock_Info[[#This Row],[Close Price]] &gt; Stock_Info[[#This Row],[Open Price]], 1, 0)</f>
        <v>1</v>
      </c>
      <c r="Q8379" t="str">
        <f>IF(AND(Stock_Info[[#This Row],[% Deli. Qty to Traded Qty]]&gt;80,Stock_Info[[#This Row],[No. of Trades]]&lt;3000),"Unusual Day","")</f>
        <v/>
      </c>
      <c r="R8379" t="str">
        <f>IF(AND(Stock_Info[[#This Row],[Spread High-Low]] &lt; 10, Stock_Info[[#This Row],[% Deli. Qty to Traded Qty]] &gt; 90), "Good Day", "")</f>
        <v/>
      </c>
    </row>
    <row r="8380" spans="1:18">
      <c r="A8380" t="s">
        <v>73</v>
      </c>
      <c r="B8380" s="1">
        <v>45719</v>
      </c>
      <c r="C8380" s="1" t="str">
        <f>"WEEK" &amp;" " &amp;  INT((DAY(Stock_Info[[#This Row],[Date]])+WEEKDAY(DATE(YEAR(Stock_Info[[#This Row],[Date]]),MONTH(Stock_Info[[#This Row],[Date]]),1))-1)/7)+1</f>
        <v>WEEK 2</v>
      </c>
      <c r="D8380" s="12">
        <v>36.659999999999997</v>
      </c>
      <c r="E8380" s="12">
        <v>36.85</v>
      </c>
      <c r="F8380" s="12">
        <v>34.04</v>
      </c>
      <c r="G8380" s="12">
        <v>34.85</v>
      </c>
      <c r="H8380" s="12">
        <v>34.792878514273134</v>
      </c>
      <c r="I8380">
        <v>981284</v>
      </c>
      <c r="J8380">
        <v>8003</v>
      </c>
      <c r="K8380" s="12">
        <v>34141695</v>
      </c>
      <c r="L8380">
        <v>285083</v>
      </c>
      <c r="M8380">
        <v>29.05</v>
      </c>
      <c r="N8380">
        <v>2.81</v>
      </c>
      <c r="O8380">
        <v>-1.81</v>
      </c>
      <c r="P8380">
        <f xml:space="preserve"> IF(Stock_Info[[#This Row],[Close Price]] &gt; Stock_Info[[#This Row],[Open Price]], 1, 0)</f>
        <v>0</v>
      </c>
      <c r="Q8380" t="str">
        <f>IF(AND(Stock_Info[[#This Row],[% Deli. Qty to Traded Qty]]&gt;80,Stock_Info[[#This Row],[No. of Trades]]&lt;3000),"Unusual Day","")</f>
        <v/>
      </c>
      <c r="R8380" t="str">
        <f>IF(AND(Stock_Info[[#This Row],[Spread High-Low]] &lt; 10, Stock_Info[[#This Row],[% Deli. Qty to Traded Qty]] &gt; 90), "Good Day", "")</f>
        <v/>
      </c>
    </row>
    <row r="8381" spans="1:18">
      <c r="A8381" t="s">
        <v>73</v>
      </c>
      <c r="B8381" s="1">
        <v>45716</v>
      </c>
      <c r="C8381" s="1" t="str">
        <f>"WEEK" &amp;" " &amp;  INT((DAY(Stock_Info[[#This Row],[Date]])+WEEKDAY(DATE(YEAR(Stock_Info[[#This Row],[Date]]),MONTH(Stock_Info[[#This Row],[Date]]),1))-1)/7)+1</f>
        <v>WEEK 5</v>
      </c>
      <c r="D8381" s="12">
        <v>37.22</v>
      </c>
      <c r="E8381" s="12">
        <v>37.450000000000003</v>
      </c>
      <c r="F8381" s="12">
        <v>35.9</v>
      </c>
      <c r="G8381" s="12">
        <v>36.42</v>
      </c>
      <c r="H8381" s="12">
        <v>36.482387106142006</v>
      </c>
      <c r="I8381">
        <v>619830</v>
      </c>
      <c r="J8381">
        <v>5481</v>
      </c>
      <c r="K8381" s="12">
        <v>22612878</v>
      </c>
      <c r="L8381">
        <v>178596</v>
      </c>
      <c r="M8381">
        <v>28.81</v>
      </c>
      <c r="N8381">
        <v>1.55</v>
      </c>
      <c r="O8381">
        <v>-0.8</v>
      </c>
      <c r="P8381">
        <f xml:space="preserve"> IF(Stock_Info[[#This Row],[Close Price]] &gt; Stock_Info[[#This Row],[Open Price]], 1, 0)</f>
        <v>0</v>
      </c>
      <c r="Q8381" t="str">
        <f>IF(AND(Stock_Info[[#This Row],[% Deli. Qty to Traded Qty]]&gt;80,Stock_Info[[#This Row],[No. of Trades]]&lt;3000),"Unusual Day","")</f>
        <v/>
      </c>
      <c r="R8381" t="str">
        <f>IF(AND(Stock_Info[[#This Row],[Spread High-Low]] &lt; 10, Stock_Info[[#This Row],[% Deli. Qty to Traded Qty]] &gt; 90), "Good Day", "")</f>
        <v/>
      </c>
    </row>
    <row r="8382" spans="1:18">
      <c r="A8382" t="s">
        <v>73</v>
      </c>
      <c r="B8382" s="1">
        <v>45715</v>
      </c>
      <c r="C8382" s="1" t="str">
        <f>"WEEK" &amp;" " &amp;  INT((DAY(Stock_Info[[#This Row],[Date]])+WEEKDAY(DATE(YEAR(Stock_Info[[#This Row],[Date]]),MONTH(Stock_Info[[#This Row],[Date]]),1))-1)/7)+1</f>
        <v>WEEK 5</v>
      </c>
      <c r="D8382" s="12">
        <v>38.79</v>
      </c>
      <c r="E8382" s="12">
        <v>38.79</v>
      </c>
      <c r="F8382" s="12">
        <v>37.42</v>
      </c>
      <c r="G8382" s="12">
        <v>37.65</v>
      </c>
      <c r="H8382" s="12">
        <v>37.860024294888049</v>
      </c>
      <c r="I8382">
        <v>339166</v>
      </c>
      <c r="J8382">
        <v>2852</v>
      </c>
      <c r="K8382" s="12">
        <v>12840833</v>
      </c>
      <c r="L8382">
        <v>115847</v>
      </c>
      <c r="M8382">
        <v>34.159999999999997</v>
      </c>
      <c r="N8382">
        <v>1.37</v>
      </c>
      <c r="O8382">
        <v>-1.1399999999999999</v>
      </c>
      <c r="P8382">
        <f xml:space="preserve"> IF(Stock_Info[[#This Row],[Close Price]] &gt; Stock_Info[[#This Row],[Open Price]], 1, 0)</f>
        <v>0</v>
      </c>
      <c r="Q8382" t="str">
        <f>IF(AND(Stock_Info[[#This Row],[% Deli. Qty to Traded Qty]]&gt;80,Stock_Info[[#This Row],[No. of Trades]]&lt;3000),"Unusual Day","")</f>
        <v/>
      </c>
      <c r="R8382" t="str">
        <f>IF(AND(Stock_Info[[#This Row],[Spread High-Low]] &lt; 10, Stock_Info[[#This Row],[% Deli. Qty to Traded Qty]] &gt; 90), "Good Day", "")</f>
        <v/>
      </c>
    </row>
    <row r="8383" spans="1:18">
      <c r="A8383" t="s">
        <v>73</v>
      </c>
      <c r="B8383" s="1">
        <v>45713</v>
      </c>
      <c r="C8383" s="1" t="str">
        <f>"WEEK" &amp;" " &amp;  INT((DAY(Stock_Info[[#This Row],[Date]])+WEEKDAY(DATE(YEAR(Stock_Info[[#This Row],[Date]]),MONTH(Stock_Info[[#This Row],[Date]]),1))-1)/7)+1</f>
        <v>WEEK 5</v>
      </c>
      <c r="D8383" s="12">
        <v>38.119999999999997</v>
      </c>
      <c r="E8383" s="12">
        <v>39.29</v>
      </c>
      <c r="F8383" s="12">
        <v>38</v>
      </c>
      <c r="G8383" s="12">
        <v>38.07</v>
      </c>
      <c r="H8383" s="12">
        <v>38.324756129856588</v>
      </c>
      <c r="I8383">
        <v>366281</v>
      </c>
      <c r="J8383">
        <v>2772</v>
      </c>
      <c r="K8383" s="12">
        <v>14037630</v>
      </c>
      <c r="L8383">
        <v>93606</v>
      </c>
      <c r="M8383">
        <v>25.56</v>
      </c>
      <c r="N8383">
        <v>1.29</v>
      </c>
      <c r="O8383">
        <v>-0.05</v>
      </c>
      <c r="P8383">
        <f xml:space="preserve"> IF(Stock_Info[[#This Row],[Close Price]] &gt; Stock_Info[[#This Row],[Open Price]], 1, 0)</f>
        <v>0</v>
      </c>
      <c r="Q8383" t="str">
        <f>IF(AND(Stock_Info[[#This Row],[% Deli. Qty to Traded Qty]]&gt;80,Stock_Info[[#This Row],[No. of Trades]]&lt;3000),"Unusual Day","")</f>
        <v/>
      </c>
      <c r="R8383" t="str">
        <f>IF(AND(Stock_Info[[#This Row],[Spread High-Low]] &lt; 10, Stock_Info[[#This Row],[% Deli. Qty to Traded Qty]] &gt; 90), "Good Day", "")</f>
        <v/>
      </c>
    </row>
    <row r="8384" spans="1:18">
      <c r="A8384" t="s">
        <v>73</v>
      </c>
      <c r="B8384" s="1">
        <v>45712</v>
      </c>
      <c r="C8384" s="1" t="str">
        <f>"WEEK" &amp;" " &amp;  INT((DAY(Stock_Info[[#This Row],[Date]])+WEEKDAY(DATE(YEAR(Stock_Info[[#This Row],[Date]]),MONTH(Stock_Info[[#This Row],[Date]]),1))-1)/7)+1</f>
        <v>WEEK 5</v>
      </c>
      <c r="D8384" s="12">
        <v>38.07</v>
      </c>
      <c r="E8384" s="12">
        <v>38.380000000000003</v>
      </c>
      <c r="F8384" s="12">
        <v>37.799999999999997</v>
      </c>
      <c r="G8384" s="12">
        <v>38.06</v>
      </c>
      <c r="H8384" s="12">
        <v>38.11616485159086</v>
      </c>
      <c r="I8384">
        <v>388689</v>
      </c>
      <c r="J8384">
        <v>2476</v>
      </c>
      <c r="K8384" s="12">
        <v>14815334</v>
      </c>
      <c r="L8384">
        <v>158983</v>
      </c>
      <c r="M8384">
        <v>40.9</v>
      </c>
      <c r="N8384">
        <v>0.57999999999999996</v>
      </c>
      <c r="O8384">
        <v>-0.01</v>
      </c>
      <c r="P8384">
        <f xml:space="preserve"> IF(Stock_Info[[#This Row],[Close Price]] &gt; Stock_Info[[#This Row],[Open Price]], 1, 0)</f>
        <v>0</v>
      </c>
      <c r="Q8384" t="str">
        <f>IF(AND(Stock_Info[[#This Row],[% Deli. Qty to Traded Qty]]&gt;80,Stock_Info[[#This Row],[No. of Trades]]&lt;3000),"Unusual Day","")</f>
        <v/>
      </c>
      <c r="R8384" t="str">
        <f>IF(AND(Stock_Info[[#This Row],[Spread High-Low]] &lt; 10, Stock_Info[[#This Row],[% Deli. Qty to Traded Qty]] &gt; 90), "Good Day", "")</f>
        <v/>
      </c>
    </row>
    <row r="8385" spans="1:18">
      <c r="A8385" t="s">
        <v>73</v>
      </c>
      <c r="B8385" s="1">
        <v>45709</v>
      </c>
      <c r="C8385" s="1" t="str">
        <f>"WEEK" &amp;" " &amp;  INT((DAY(Stock_Info[[#This Row],[Date]])+WEEKDAY(DATE(YEAR(Stock_Info[[#This Row],[Date]]),MONTH(Stock_Info[[#This Row],[Date]]),1))-1)/7)+1</f>
        <v>WEEK 4</v>
      </c>
      <c r="D8385" s="12">
        <v>39.090000000000003</v>
      </c>
      <c r="E8385" s="12">
        <v>39.89</v>
      </c>
      <c r="F8385" s="12">
        <v>38.43</v>
      </c>
      <c r="G8385" s="12">
        <v>38.590000000000003</v>
      </c>
      <c r="H8385" s="12">
        <v>39.234099726103146</v>
      </c>
      <c r="I8385">
        <v>462948</v>
      </c>
      <c r="J8385">
        <v>3327</v>
      </c>
      <c r="K8385" s="12">
        <v>18163348</v>
      </c>
      <c r="L8385">
        <v>155927</v>
      </c>
      <c r="M8385">
        <v>33.68</v>
      </c>
      <c r="N8385">
        <v>1.46</v>
      </c>
      <c r="O8385">
        <v>-0.5</v>
      </c>
      <c r="P8385">
        <f xml:space="preserve"> IF(Stock_Info[[#This Row],[Close Price]] &gt; Stock_Info[[#This Row],[Open Price]], 1, 0)</f>
        <v>0</v>
      </c>
      <c r="Q8385" t="str">
        <f>IF(AND(Stock_Info[[#This Row],[% Deli. Qty to Traded Qty]]&gt;80,Stock_Info[[#This Row],[No. of Trades]]&lt;3000),"Unusual Day","")</f>
        <v/>
      </c>
      <c r="R8385" t="str">
        <f>IF(AND(Stock_Info[[#This Row],[Spread High-Low]] &lt; 10, Stock_Info[[#This Row],[% Deli. Qty to Traded Qty]] &gt; 90), "Good Day", "")</f>
        <v/>
      </c>
    </row>
    <row r="8386" spans="1:18">
      <c r="A8386" t="s">
        <v>73</v>
      </c>
      <c r="B8386" s="1">
        <v>45708</v>
      </c>
      <c r="C8386" s="1" t="str">
        <f>"WEEK" &amp;" " &amp;  INT((DAY(Stock_Info[[#This Row],[Date]])+WEEKDAY(DATE(YEAR(Stock_Info[[#This Row],[Date]]),MONTH(Stock_Info[[#This Row],[Date]]),1))-1)/7)+1</f>
        <v>WEEK 4</v>
      </c>
      <c r="D8386" s="12">
        <v>38.36</v>
      </c>
      <c r="E8386" s="12">
        <v>39.520000000000003</v>
      </c>
      <c r="F8386" s="12">
        <v>38.17</v>
      </c>
      <c r="G8386" s="12">
        <v>39.4</v>
      </c>
      <c r="H8386" s="12">
        <v>38.945619796445079</v>
      </c>
      <c r="I8386">
        <v>583135</v>
      </c>
      <c r="J8386">
        <v>3569</v>
      </c>
      <c r="K8386" s="12">
        <v>22710554</v>
      </c>
      <c r="L8386">
        <v>154762</v>
      </c>
      <c r="M8386">
        <v>26.54</v>
      </c>
      <c r="N8386">
        <v>1.35</v>
      </c>
      <c r="O8386">
        <v>1.04</v>
      </c>
      <c r="P8386">
        <f xml:space="preserve"> IF(Stock_Info[[#This Row],[Close Price]] &gt; Stock_Info[[#This Row],[Open Price]], 1, 0)</f>
        <v>1</v>
      </c>
      <c r="Q8386" t="str">
        <f>IF(AND(Stock_Info[[#This Row],[% Deli. Qty to Traded Qty]]&gt;80,Stock_Info[[#This Row],[No. of Trades]]&lt;3000),"Unusual Day","")</f>
        <v/>
      </c>
      <c r="R8386" t="str">
        <f>IF(AND(Stock_Info[[#This Row],[Spread High-Low]] &lt; 10, Stock_Info[[#This Row],[% Deli. Qty to Traded Qty]] &gt; 90), "Good Day", "")</f>
        <v/>
      </c>
    </row>
    <row r="8387" spans="1:18">
      <c r="A8387" t="s">
        <v>73</v>
      </c>
      <c r="B8387" s="1">
        <v>45707</v>
      </c>
      <c r="C8387" s="1" t="str">
        <f>"WEEK" &amp;" " &amp;  INT((DAY(Stock_Info[[#This Row],[Date]])+WEEKDAY(DATE(YEAR(Stock_Info[[#This Row],[Date]]),MONTH(Stock_Info[[#This Row],[Date]]),1))-1)/7)+1</f>
        <v>WEEK 4</v>
      </c>
      <c r="D8387" s="12">
        <v>37.5</v>
      </c>
      <c r="E8387" s="12">
        <v>38.79</v>
      </c>
      <c r="F8387" s="12">
        <v>36.9</v>
      </c>
      <c r="G8387" s="12">
        <v>38.6</v>
      </c>
      <c r="H8387" s="12">
        <v>38.169619837708751</v>
      </c>
      <c r="I8387">
        <v>231559</v>
      </c>
      <c r="J8387">
        <v>2056</v>
      </c>
      <c r="K8387" s="12">
        <v>8838519</v>
      </c>
      <c r="L8387">
        <v>56952</v>
      </c>
      <c r="M8387">
        <v>24.6</v>
      </c>
      <c r="N8387">
        <v>1.89</v>
      </c>
      <c r="O8387">
        <v>1.1000000000000001</v>
      </c>
      <c r="P8387">
        <f xml:space="preserve"> IF(Stock_Info[[#This Row],[Close Price]] &gt; Stock_Info[[#This Row],[Open Price]], 1, 0)</f>
        <v>1</v>
      </c>
      <c r="Q8387" t="str">
        <f>IF(AND(Stock_Info[[#This Row],[% Deli. Qty to Traded Qty]]&gt;80,Stock_Info[[#This Row],[No. of Trades]]&lt;3000),"Unusual Day","")</f>
        <v/>
      </c>
      <c r="R8387" t="str">
        <f>IF(AND(Stock_Info[[#This Row],[Spread High-Low]] &lt; 10, Stock_Info[[#This Row],[% Deli. Qty to Traded Qty]] &gt; 90), "Good Day", "")</f>
        <v/>
      </c>
    </row>
    <row r="8388" spans="1:18">
      <c r="A8388" t="s">
        <v>73</v>
      </c>
      <c r="B8388" s="1">
        <v>45706</v>
      </c>
      <c r="C8388" s="1" t="str">
        <f>"WEEK" &amp;" " &amp;  INT((DAY(Stock_Info[[#This Row],[Date]])+WEEKDAY(DATE(YEAR(Stock_Info[[#This Row],[Date]]),MONTH(Stock_Info[[#This Row],[Date]]),1))-1)/7)+1</f>
        <v>WEEK 4</v>
      </c>
      <c r="D8388" s="12">
        <v>38.5</v>
      </c>
      <c r="E8388" s="12">
        <v>38.799999999999997</v>
      </c>
      <c r="F8388" s="12">
        <v>37.22</v>
      </c>
      <c r="G8388" s="12">
        <v>37.369999999999997</v>
      </c>
      <c r="H8388" s="12">
        <v>37.7914410369902</v>
      </c>
      <c r="I8388">
        <v>395375</v>
      </c>
      <c r="J8388">
        <v>3160</v>
      </c>
      <c r="K8388" s="12">
        <v>14941791</v>
      </c>
      <c r="L8388">
        <v>116924</v>
      </c>
      <c r="M8388">
        <v>29.57</v>
      </c>
      <c r="N8388">
        <v>1.58</v>
      </c>
      <c r="O8388">
        <v>-1.1299999999999999</v>
      </c>
      <c r="P8388">
        <f xml:space="preserve"> IF(Stock_Info[[#This Row],[Close Price]] &gt; Stock_Info[[#This Row],[Open Price]], 1, 0)</f>
        <v>0</v>
      </c>
      <c r="Q8388" t="str">
        <f>IF(AND(Stock_Info[[#This Row],[% Deli. Qty to Traded Qty]]&gt;80,Stock_Info[[#This Row],[No. of Trades]]&lt;3000),"Unusual Day","")</f>
        <v/>
      </c>
      <c r="R8388" t="str">
        <f>IF(AND(Stock_Info[[#This Row],[Spread High-Low]] &lt; 10, Stock_Info[[#This Row],[% Deli. Qty to Traded Qty]] &gt; 90), "Good Day", "")</f>
        <v/>
      </c>
    </row>
    <row r="8389" spans="1:18">
      <c r="A8389" t="s">
        <v>73</v>
      </c>
      <c r="B8389" s="1">
        <v>45705</v>
      </c>
      <c r="C8389" s="1" t="str">
        <f>"WEEK" &amp;" " &amp;  INT((DAY(Stock_Info[[#This Row],[Date]])+WEEKDAY(DATE(YEAR(Stock_Info[[#This Row],[Date]]),MONTH(Stock_Info[[#This Row],[Date]]),1))-1)/7)+1</f>
        <v>WEEK 4</v>
      </c>
      <c r="D8389" s="12">
        <v>39.21</v>
      </c>
      <c r="E8389" s="12">
        <v>39.42</v>
      </c>
      <c r="F8389" s="12">
        <v>38.15</v>
      </c>
      <c r="G8389" s="12">
        <v>38.65</v>
      </c>
      <c r="H8389" s="12">
        <v>38.651135153066548</v>
      </c>
      <c r="I8389">
        <v>584811</v>
      </c>
      <c r="J8389">
        <v>5609</v>
      </c>
      <c r="K8389" s="12">
        <v>22603609</v>
      </c>
      <c r="L8389">
        <v>152653</v>
      </c>
      <c r="M8389">
        <v>26.1</v>
      </c>
      <c r="N8389">
        <v>1.27</v>
      </c>
      <c r="O8389">
        <v>-0.56000000000000005</v>
      </c>
      <c r="P8389">
        <f xml:space="preserve"> IF(Stock_Info[[#This Row],[Close Price]] &gt; Stock_Info[[#This Row],[Open Price]], 1, 0)</f>
        <v>0</v>
      </c>
      <c r="Q8389" t="str">
        <f>IF(AND(Stock_Info[[#This Row],[% Deli. Qty to Traded Qty]]&gt;80,Stock_Info[[#This Row],[No. of Trades]]&lt;3000),"Unusual Day","")</f>
        <v/>
      </c>
      <c r="R8389" t="str">
        <f>IF(AND(Stock_Info[[#This Row],[Spread High-Low]] &lt; 10, Stock_Info[[#This Row],[% Deli. Qty to Traded Qty]] &gt; 90), "Good Day", "")</f>
        <v/>
      </c>
    </row>
    <row r="8390" spans="1:18">
      <c r="A8390" t="s">
        <v>73</v>
      </c>
      <c r="B8390" s="1">
        <v>45702</v>
      </c>
      <c r="C8390" s="1" t="str">
        <f>"WEEK" &amp;" " &amp;  INT((DAY(Stock_Info[[#This Row],[Date]])+WEEKDAY(DATE(YEAR(Stock_Info[[#This Row],[Date]]),MONTH(Stock_Info[[#This Row],[Date]]),1))-1)/7)+1</f>
        <v>WEEK 3</v>
      </c>
      <c r="D8390" s="12">
        <v>40.5</v>
      </c>
      <c r="E8390" s="12">
        <v>40.5</v>
      </c>
      <c r="F8390" s="12">
        <v>38.99</v>
      </c>
      <c r="G8390" s="12">
        <v>39.26</v>
      </c>
      <c r="H8390" s="12">
        <v>39.437821382250398</v>
      </c>
      <c r="I8390">
        <v>370859</v>
      </c>
      <c r="J8390">
        <v>3939</v>
      </c>
      <c r="K8390" s="12">
        <v>14625871</v>
      </c>
      <c r="L8390">
        <v>143212</v>
      </c>
      <c r="M8390">
        <v>38.619999999999997</v>
      </c>
      <c r="N8390">
        <v>1.51</v>
      </c>
      <c r="O8390">
        <v>-1.24</v>
      </c>
      <c r="P8390">
        <f xml:space="preserve"> IF(Stock_Info[[#This Row],[Close Price]] &gt; Stock_Info[[#This Row],[Open Price]], 1, 0)</f>
        <v>0</v>
      </c>
      <c r="Q8390" t="str">
        <f>IF(AND(Stock_Info[[#This Row],[% Deli. Qty to Traded Qty]]&gt;80,Stock_Info[[#This Row],[No. of Trades]]&lt;3000),"Unusual Day","")</f>
        <v/>
      </c>
      <c r="R8390" t="str">
        <f>IF(AND(Stock_Info[[#This Row],[Spread High-Low]] &lt; 10, Stock_Info[[#This Row],[% Deli. Qty to Traded Qty]] &gt; 90), "Good Day", "")</f>
        <v/>
      </c>
    </row>
    <row r="8391" spans="1:18">
      <c r="A8391" t="s">
        <v>73</v>
      </c>
      <c r="B8391" s="1">
        <v>45701</v>
      </c>
      <c r="C8391" s="1" t="str">
        <f>"WEEK" &amp;" " &amp;  INT((DAY(Stock_Info[[#This Row],[Date]])+WEEKDAY(DATE(YEAR(Stock_Info[[#This Row],[Date]]),MONTH(Stock_Info[[#This Row],[Date]]),1))-1)/7)+1</f>
        <v>WEEK 3</v>
      </c>
      <c r="D8391" s="12">
        <v>39.97</v>
      </c>
      <c r="E8391" s="12">
        <v>40.71</v>
      </c>
      <c r="F8391" s="12">
        <v>39.93</v>
      </c>
      <c r="G8391" s="12">
        <v>40.18</v>
      </c>
      <c r="H8391" s="12">
        <v>40.291776559925196</v>
      </c>
      <c r="I8391">
        <v>476978</v>
      </c>
      <c r="J8391">
        <v>3064</v>
      </c>
      <c r="K8391" s="12">
        <v>19218291</v>
      </c>
      <c r="L8391">
        <v>70141</v>
      </c>
      <c r="M8391">
        <v>14.71</v>
      </c>
      <c r="N8391">
        <v>0.78</v>
      </c>
      <c r="O8391">
        <v>0.21</v>
      </c>
      <c r="P8391">
        <f xml:space="preserve"> IF(Stock_Info[[#This Row],[Close Price]] &gt; Stock_Info[[#This Row],[Open Price]], 1, 0)</f>
        <v>1</v>
      </c>
      <c r="Q8391" t="str">
        <f>IF(AND(Stock_Info[[#This Row],[% Deli. Qty to Traded Qty]]&gt;80,Stock_Info[[#This Row],[No. of Trades]]&lt;3000),"Unusual Day","")</f>
        <v/>
      </c>
      <c r="R8391" t="str">
        <f>IF(AND(Stock_Info[[#This Row],[Spread High-Low]] &lt; 10, Stock_Info[[#This Row],[% Deli. Qty to Traded Qty]] &gt; 90), "Good Day", "")</f>
        <v/>
      </c>
    </row>
    <row r="8392" spans="1:18">
      <c r="A8392" t="s">
        <v>73</v>
      </c>
      <c r="B8392" s="1">
        <v>45700</v>
      </c>
      <c r="C8392" s="1" t="str">
        <f>"WEEK" &amp;" " &amp;  INT((DAY(Stock_Info[[#This Row],[Date]])+WEEKDAY(DATE(YEAR(Stock_Info[[#This Row],[Date]]),MONTH(Stock_Info[[#This Row],[Date]]),1))-1)/7)+1</f>
        <v>WEEK 3</v>
      </c>
      <c r="D8392" s="12">
        <v>40.090000000000003</v>
      </c>
      <c r="E8392" s="12">
        <v>40.4</v>
      </c>
      <c r="F8392" s="12">
        <v>38.29</v>
      </c>
      <c r="G8392" s="12">
        <v>39.97</v>
      </c>
      <c r="H8392" s="12">
        <v>39.406014788097387</v>
      </c>
      <c r="I8392">
        <v>693125</v>
      </c>
      <c r="J8392">
        <v>5989</v>
      </c>
      <c r="K8392" s="12">
        <v>27313294</v>
      </c>
      <c r="L8392">
        <v>162755</v>
      </c>
      <c r="M8392">
        <v>23.48</v>
      </c>
      <c r="N8392">
        <v>2.11</v>
      </c>
      <c r="O8392">
        <v>-0.12</v>
      </c>
      <c r="P8392">
        <f xml:space="preserve"> IF(Stock_Info[[#This Row],[Close Price]] &gt; Stock_Info[[#This Row],[Open Price]], 1, 0)</f>
        <v>0</v>
      </c>
      <c r="Q8392" t="str">
        <f>IF(AND(Stock_Info[[#This Row],[% Deli. Qty to Traded Qty]]&gt;80,Stock_Info[[#This Row],[No. of Trades]]&lt;3000),"Unusual Day","")</f>
        <v/>
      </c>
      <c r="R8392" t="str">
        <f>IF(AND(Stock_Info[[#This Row],[Spread High-Low]] &lt; 10, Stock_Info[[#This Row],[% Deli. Qty to Traded Qty]] &gt; 90), "Good Day", "")</f>
        <v/>
      </c>
    </row>
    <row r="8393" spans="1:18">
      <c r="A8393" t="s">
        <v>73</v>
      </c>
      <c r="B8393" s="1">
        <v>45699</v>
      </c>
      <c r="C8393" s="1" t="str">
        <f>"WEEK" &amp;" " &amp;  INT((DAY(Stock_Info[[#This Row],[Date]])+WEEKDAY(DATE(YEAR(Stock_Info[[#This Row],[Date]]),MONTH(Stock_Info[[#This Row],[Date]]),1))-1)/7)+1</f>
        <v>WEEK 3</v>
      </c>
      <c r="D8393" s="12">
        <v>41.5</v>
      </c>
      <c r="E8393" s="12">
        <v>41.5</v>
      </c>
      <c r="F8393" s="12">
        <v>39.9</v>
      </c>
      <c r="G8393" s="12">
        <v>40.08</v>
      </c>
      <c r="H8393" s="12">
        <v>40.307933736378104</v>
      </c>
      <c r="I8393">
        <v>548657</v>
      </c>
      <c r="J8393">
        <v>3918</v>
      </c>
      <c r="K8393" s="12">
        <v>22115230</v>
      </c>
      <c r="L8393">
        <v>249330</v>
      </c>
      <c r="M8393">
        <v>45.44</v>
      </c>
      <c r="N8393">
        <v>1.6</v>
      </c>
      <c r="O8393">
        <v>-1.42</v>
      </c>
      <c r="P8393">
        <f xml:space="preserve"> IF(Stock_Info[[#This Row],[Close Price]] &gt; Stock_Info[[#This Row],[Open Price]], 1, 0)</f>
        <v>0</v>
      </c>
      <c r="Q8393" t="str">
        <f>IF(AND(Stock_Info[[#This Row],[% Deli. Qty to Traded Qty]]&gt;80,Stock_Info[[#This Row],[No. of Trades]]&lt;3000),"Unusual Day","")</f>
        <v/>
      </c>
      <c r="R8393" t="str">
        <f>IF(AND(Stock_Info[[#This Row],[Spread High-Low]] &lt; 10, Stock_Info[[#This Row],[% Deli. Qty to Traded Qty]] &gt; 90), "Good Day", "")</f>
        <v/>
      </c>
    </row>
    <row r="8394" spans="1:18">
      <c r="A8394" t="s">
        <v>73</v>
      </c>
      <c r="B8394" s="1">
        <v>45698</v>
      </c>
      <c r="C8394" s="1" t="str">
        <f>"WEEK" &amp;" " &amp;  INT((DAY(Stock_Info[[#This Row],[Date]])+WEEKDAY(DATE(YEAR(Stock_Info[[#This Row],[Date]]),MONTH(Stock_Info[[#This Row],[Date]]),1))-1)/7)+1</f>
        <v>WEEK 3</v>
      </c>
      <c r="D8394" s="12">
        <v>41.51</v>
      </c>
      <c r="E8394" s="12">
        <v>42.17</v>
      </c>
      <c r="F8394" s="12">
        <v>41.15</v>
      </c>
      <c r="G8394" s="12">
        <v>41.28</v>
      </c>
      <c r="H8394" s="12">
        <v>41.44343824786057</v>
      </c>
      <c r="I8394">
        <v>319244</v>
      </c>
      <c r="J8394">
        <v>2599</v>
      </c>
      <c r="K8394" s="12">
        <v>13230569</v>
      </c>
      <c r="L8394">
        <v>113738</v>
      </c>
      <c r="M8394">
        <v>35.630000000000003</v>
      </c>
      <c r="N8394">
        <v>1.02</v>
      </c>
      <c r="O8394">
        <v>-0.23</v>
      </c>
      <c r="P8394">
        <f xml:space="preserve"> IF(Stock_Info[[#This Row],[Close Price]] &gt; Stock_Info[[#This Row],[Open Price]], 1, 0)</f>
        <v>0</v>
      </c>
      <c r="Q8394" t="str">
        <f>IF(AND(Stock_Info[[#This Row],[% Deli. Qty to Traded Qty]]&gt;80,Stock_Info[[#This Row],[No. of Trades]]&lt;3000),"Unusual Day","")</f>
        <v/>
      </c>
      <c r="R8394" t="str">
        <f>IF(AND(Stock_Info[[#This Row],[Spread High-Low]] &lt; 10, Stock_Info[[#This Row],[% Deli. Qty to Traded Qty]] &gt; 90), "Good Day", "")</f>
        <v/>
      </c>
    </row>
    <row r="8395" spans="1:18">
      <c r="A8395" t="s">
        <v>73</v>
      </c>
      <c r="B8395" s="1">
        <v>45695</v>
      </c>
      <c r="C8395" s="1" t="str">
        <f>"WEEK" &amp;" " &amp;  INT((DAY(Stock_Info[[#This Row],[Date]])+WEEKDAY(DATE(YEAR(Stock_Info[[#This Row],[Date]]),MONTH(Stock_Info[[#This Row],[Date]]),1))-1)/7)+1</f>
        <v>WEEK 2</v>
      </c>
      <c r="D8395" s="12">
        <v>42.49</v>
      </c>
      <c r="E8395" s="12">
        <v>43.09</v>
      </c>
      <c r="F8395" s="12">
        <v>41.81</v>
      </c>
      <c r="G8395" s="12">
        <v>42</v>
      </c>
      <c r="H8395" s="12">
        <v>42.432850710319748</v>
      </c>
      <c r="I8395">
        <v>403973</v>
      </c>
      <c r="J8395">
        <v>3502</v>
      </c>
      <c r="K8395" s="12">
        <v>17141726</v>
      </c>
      <c r="L8395">
        <v>84446</v>
      </c>
      <c r="M8395">
        <v>20.9</v>
      </c>
      <c r="N8395">
        <v>1.28</v>
      </c>
      <c r="O8395">
        <v>-0.49</v>
      </c>
      <c r="P8395">
        <f xml:space="preserve"> IF(Stock_Info[[#This Row],[Close Price]] &gt; Stock_Info[[#This Row],[Open Price]], 1, 0)</f>
        <v>0</v>
      </c>
      <c r="Q8395" t="str">
        <f>IF(AND(Stock_Info[[#This Row],[% Deli. Qty to Traded Qty]]&gt;80,Stock_Info[[#This Row],[No. of Trades]]&lt;3000),"Unusual Day","")</f>
        <v/>
      </c>
      <c r="R8395" t="str">
        <f>IF(AND(Stock_Info[[#This Row],[Spread High-Low]] &lt; 10, Stock_Info[[#This Row],[% Deli. Qty to Traded Qty]] &gt; 90), "Good Day", "")</f>
        <v/>
      </c>
    </row>
    <row r="8396" spans="1:18">
      <c r="A8396" t="s">
        <v>73</v>
      </c>
      <c r="B8396" s="1">
        <v>45694</v>
      </c>
      <c r="C8396" s="1" t="str">
        <f>"WEEK" &amp;" " &amp;  INT((DAY(Stock_Info[[#This Row],[Date]])+WEEKDAY(DATE(YEAR(Stock_Info[[#This Row],[Date]]),MONTH(Stock_Info[[#This Row],[Date]]),1))-1)/7)+1</f>
        <v>WEEK 2</v>
      </c>
      <c r="D8396" s="12">
        <v>43.18</v>
      </c>
      <c r="E8396" s="12">
        <v>43.18</v>
      </c>
      <c r="F8396" s="12">
        <v>42.3</v>
      </c>
      <c r="G8396" s="12">
        <v>42.45</v>
      </c>
      <c r="H8396" s="12">
        <v>42.695747256258073</v>
      </c>
      <c r="I8396">
        <v>222233</v>
      </c>
      <c r="J8396">
        <v>2022</v>
      </c>
      <c r="K8396" s="12">
        <v>9488404</v>
      </c>
      <c r="L8396">
        <v>91082</v>
      </c>
      <c r="M8396">
        <v>40.98</v>
      </c>
      <c r="N8396">
        <v>0.88</v>
      </c>
      <c r="O8396">
        <v>-0.73</v>
      </c>
      <c r="P8396">
        <f xml:space="preserve"> IF(Stock_Info[[#This Row],[Close Price]] &gt; Stock_Info[[#This Row],[Open Price]], 1, 0)</f>
        <v>0</v>
      </c>
      <c r="Q8396" t="str">
        <f>IF(AND(Stock_Info[[#This Row],[% Deli. Qty to Traded Qty]]&gt;80,Stock_Info[[#This Row],[No. of Trades]]&lt;3000),"Unusual Day","")</f>
        <v/>
      </c>
      <c r="R8396" t="str">
        <f>IF(AND(Stock_Info[[#This Row],[Spread High-Low]] &lt; 10, Stock_Info[[#This Row],[% Deli. Qty to Traded Qty]] &gt; 90), "Good Day", "")</f>
        <v/>
      </c>
    </row>
    <row r="8397" spans="1:18">
      <c r="A8397" t="s">
        <v>73</v>
      </c>
      <c r="B8397" s="1">
        <v>45693</v>
      </c>
      <c r="C8397" s="1" t="str">
        <f>"WEEK" &amp;" " &amp;  INT((DAY(Stock_Info[[#This Row],[Date]])+WEEKDAY(DATE(YEAR(Stock_Info[[#This Row],[Date]]),MONTH(Stock_Info[[#This Row],[Date]]),1))-1)/7)+1</f>
        <v>WEEK 2</v>
      </c>
      <c r="D8397" s="12">
        <v>42.59</v>
      </c>
      <c r="E8397" s="12">
        <v>43.55</v>
      </c>
      <c r="F8397" s="12">
        <v>42.59</v>
      </c>
      <c r="G8397" s="12">
        <v>42.97</v>
      </c>
      <c r="H8397" s="12">
        <v>43.080115523134708</v>
      </c>
      <c r="I8397">
        <v>349021</v>
      </c>
      <c r="J8397">
        <v>2401</v>
      </c>
      <c r="K8397" s="12">
        <v>15035865</v>
      </c>
      <c r="L8397">
        <v>98097</v>
      </c>
      <c r="M8397">
        <v>28.11</v>
      </c>
      <c r="N8397">
        <v>0.96</v>
      </c>
      <c r="O8397">
        <v>0.38</v>
      </c>
      <c r="P8397">
        <f xml:space="preserve"> IF(Stock_Info[[#This Row],[Close Price]] &gt; Stock_Info[[#This Row],[Open Price]], 1, 0)</f>
        <v>1</v>
      </c>
      <c r="Q8397" t="str">
        <f>IF(AND(Stock_Info[[#This Row],[% Deli. Qty to Traded Qty]]&gt;80,Stock_Info[[#This Row],[No. of Trades]]&lt;3000),"Unusual Day","")</f>
        <v/>
      </c>
      <c r="R8397" t="str">
        <f>IF(AND(Stock_Info[[#This Row],[Spread High-Low]] &lt; 10, Stock_Info[[#This Row],[% Deli. Qty to Traded Qty]] &gt; 90), "Good Day", "")</f>
        <v/>
      </c>
    </row>
    <row r="8398" spans="1:18">
      <c r="A8398" t="s">
        <v>73</v>
      </c>
      <c r="B8398" s="1">
        <v>45692</v>
      </c>
      <c r="C8398" s="1" t="str">
        <f>"WEEK" &amp;" " &amp;  INT((DAY(Stock_Info[[#This Row],[Date]])+WEEKDAY(DATE(YEAR(Stock_Info[[#This Row],[Date]]),MONTH(Stock_Info[[#This Row],[Date]]),1))-1)/7)+1</f>
        <v>WEEK 2</v>
      </c>
      <c r="D8398" s="12">
        <v>41.84</v>
      </c>
      <c r="E8398" s="12">
        <v>42.74</v>
      </c>
      <c r="F8398" s="12">
        <v>41.84</v>
      </c>
      <c r="G8398" s="12">
        <v>42.07</v>
      </c>
      <c r="H8398" s="12">
        <v>42.247236250231445</v>
      </c>
      <c r="I8398">
        <v>275441</v>
      </c>
      <c r="J8398">
        <v>1620</v>
      </c>
      <c r="K8398" s="12">
        <v>11636621</v>
      </c>
      <c r="L8398">
        <v>97934</v>
      </c>
      <c r="M8398">
        <v>35.56</v>
      </c>
      <c r="N8398">
        <v>0.9</v>
      </c>
      <c r="O8398">
        <v>0.23</v>
      </c>
      <c r="P8398">
        <f xml:space="preserve"> IF(Stock_Info[[#This Row],[Close Price]] &gt; Stock_Info[[#This Row],[Open Price]], 1, 0)</f>
        <v>1</v>
      </c>
      <c r="Q8398" t="str">
        <f>IF(AND(Stock_Info[[#This Row],[% Deli. Qty to Traded Qty]]&gt;80,Stock_Info[[#This Row],[No. of Trades]]&lt;3000),"Unusual Day","")</f>
        <v/>
      </c>
      <c r="R8398" t="str">
        <f>IF(AND(Stock_Info[[#This Row],[Spread High-Low]] &lt; 10, Stock_Info[[#This Row],[% Deli. Qty to Traded Qty]] &gt; 90), "Good Day", "")</f>
        <v/>
      </c>
    </row>
    <row r="8399" spans="1:18">
      <c r="A8399" t="s">
        <v>73</v>
      </c>
      <c r="B8399" s="1">
        <v>45691</v>
      </c>
      <c r="C8399" s="1" t="str">
        <f>"WEEK" &amp;" " &amp;  INT((DAY(Stock_Info[[#This Row],[Date]])+WEEKDAY(DATE(YEAR(Stock_Info[[#This Row],[Date]]),MONTH(Stock_Info[[#This Row],[Date]]),1))-1)/7)+1</f>
        <v>WEEK 2</v>
      </c>
      <c r="D8399" s="12">
        <v>42.65</v>
      </c>
      <c r="E8399" s="12">
        <v>42.65</v>
      </c>
      <c r="F8399" s="12">
        <v>41.51</v>
      </c>
      <c r="G8399" s="12">
        <v>41.61</v>
      </c>
      <c r="H8399" s="12">
        <v>41.98390604504052</v>
      </c>
      <c r="I8399">
        <v>407855</v>
      </c>
      <c r="J8399">
        <v>2206</v>
      </c>
      <c r="K8399" s="12">
        <v>17123346</v>
      </c>
      <c r="L8399">
        <v>124374</v>
      </c>
      <c r="M8399">
        <v>30.49</v>
      </c>
      <c r="N8399">
        <v>1.1399999999999999</v>
      </c>
      <c r="O8399">
        <v>-1.04</v>
      </c>
      <c r="P8399">
        <f xml:space="preserve"> IF(Stock_Info[[#This Row],[Close Price]] &gt; Stock_Info[[#This Row],[Open Price]], 1, 0)</f>
        <v>0</v>
      </c>
      <c r="Q8399" t="str">
        <f>IF(AND(Stock_Info[[#This Row],[% Deli. Qty to Traded Qty]]&gt;80,Stock_Info[[#This Row],[No. of Trades]]&lt;3000),"Unusual Day","")</f>
        <v/>
      </c>
      <c r="R8399" t="str">
        <f>IF(AND(Stock_Info[[#This Row],[Spread High-Low]] &lt; 10, Stock_Info[[#This Row],[% Deli. Qty to Traded Qty]] &gt; 90), "Good Day", "")</f>
        <v/>
      </c>
    </row>
    <row r="8400" spans="1:18">
      <c r="A8400" t="s">
        <v>73</v>
      </c>
      <c r="B8400" s="1">
        <v>45689</v>
      </c>
      <c r="C8400" s="1" t="str">
        <f>"WEEK" &amp;" " &amp;  INT((DAY(Stock_Info[[#This Row],[Date]])+WEEKDAY(DATE(YEAR(Stock_Info[[#This Row],[Date]]),MONTH(Stock_Info[[#This Row],[Date]]),1))-1)/7)+1</f>
        <v>WEEK 2</v>
      </c>
      <c r="D8400" s="12">
        <v>43.55</v>
      </c>
      <c r="E8400" s="12">
        <v>44.22</v>
      </c>
      <c r="F8400" s="12">
        <v>42.75</v>
      </c>
      <c r="G8400" s="12">
        <v>42.87</v>
      </c>
      <c r="H8400" s="12">
        <v>43.461665276797738</v>
      </c>
      <c r="I8400">
        <v>311780</v>
      </c>
      <c r="J8400">
        <v>1252</v>
      </c>
      <c r="K8400" s="12">
        <v>13550478</v>
      </c>
      <c r="L8400">
        <v>63260</v>
      </c>
      <c r="M8400">
        <v>20.29</v>
      </c>
      <c r="N8400">
        <v>1.47</v>
      </c>
      <c r="O8400">
        <v>-0.68</v>
      </c>
      <c r="P8400">
        <f xml:space="preserve"> IF(Stock_Info[[#This Row],[Close Price]] &gt; Stock_Info[[#This Row],[Open Price]], 1, 0)</f>
        <v>0</v>
      </c>
      <c r="Q8400" t="str">
        <f>IF(AND(Stock_Info[[#This Row],[% Deli. Qty to Traded Qty]]&gt;80,Stock_Info[[#This Row],[No. of Trades]]&lt;3000),"Unusual Day","")</f>
        <v/>
      </c>
      <c r="R8400" t="str">
        <f>IF(AND(Stock_Info[[#This Row],[Spread High-Low]] &lt; 10, Stock_Info[[#This Row],[% Deli. Qty to Traded Qty]] &gt; 90), "Good Day", "")</f>
        <v/>
      </c>
    </row>
    <row r="8401" spans="1:18">
      <c r="A8401" t="s">
        <v>73</v>
      </c>
      <c r="B8401" s="1">
        <v>45688</v>
      </c>
      <c r="C8401" s="1" t="str">
        <f>"WEEK" &amp;" " &amp;  INT((DAY(Stock_Info[[#This Row],[Date]])+WEEKDAY(DATE(YEAR(Stock_Info[[#This Row],[Date]]),MONTH(Stock_Info[[#This Row],[Date]]),1))-1)/7)+1</f>
        <v>WEEK 5</v>
      </c>
      <c r="D8401" s="12">
        <v>42.85</v>
      </c>
      <c r="E8401" s="12">
        <v>43.99</v>
      </c>
      <c r="F8401" s="12">
        <v>42.6</v>
      </c>
      <c r="G8401" s="12">
        <v>43.5</v>
      </c>
      <c r="H8401" s="12">
        <v>43.411069660096707</v>
      </c>
      <c r="I8401">
        <v>669867</v>
      </c>
      <c r="J8401">
        <v>2504</v>
      </c>
      <c r="K8401" s="12">
        <v>29079643</v>
      </c>
      <c r="L8401">
        <v>237688</v>
      </c>
      <c r="M8401">
        <v>35.479999999999997</v>
      </c>
      <c r="N8401">
        <v>1.39</v>
      </c>
      <c r="O8401">
        <v>0.65</v>
      </c>
      <c r="P8401">
        <f xml:space="preserve"> IF(Stock_Info[[#This Row],[Close Price]] &gt; Stock_Info[[#This Row],[Open Price]], 1, 0)</f>
        <v>1</v>
      </c>
      <c r="Q8401" t="str">
        <f>IF(AND(Stock_Info[[#This Row],[% Deli. Qty to Traded Qty]]&gt;80,Stock_Info[[#This Row],[No. of Trades]]&lt;3000),"Unusual Day","")</f>
        <v/>
      </c>
      <c r="R8401" t="str">
        <f>IF(AND(Stock_Info[[#This Row],[Spread High-Low]] &lt; 10, Stock_Info[[#This Row],[% Deli. Qty to Traded Qty]] &gt; 90), "Good Day", "")</f>
        <v/>
      </c>
    </row>
    <row r="8402" spans="1:18">
      <c r="A8402" t="s">
        <v>73</v>
      </c>
      <c r="B8402" s="1">
        <v>45687</v>
      </c>
      <c r="C8402" s="1" t="str">
        <f>"WEEK" &amp;" " &amp;  INT((DAY(Stock_Info[[#This Row],[Date]])+WEEKDAY(DATE(YEAR(Stock_Info[[#This Row],[Date]]),MONTH(Stock_Info[[#This Row],[Date]]),1))-1)/7)+1</f>
        <v>WEEK 5</v>
      </c>
      <c r="D8402" s="12">
        <v>42.85</v>
      </c>
      <c r="E8402" s="12">
        <v>43.19</v>
      </c>
      <c r="F8402" s="12">
        <v>42.7</v>
      </c>
      <c r="G8402" s="12">
        <v>42.87</v>
      </c>
      <c r="H8402" s="12">
        <v>42.914340606832845</v>
      </c>
      <c r="I8402">
        <v>200912</v>
      </c>
      <c r="J8402">
        <v>1026</v>
      </c>
      <c r="K8402" s="12">
        <v>8622006</v>
      </c>
      <c r="L8402">
        <v>43847</v>
      </c>
      <c r="M8402">
        <v>21.82</v>
      </c>
      <c r="N8402">
        <v>0.49</v>
      </c>
      <c r="O8402">
        <v>0.02</v>
      </c>
      <c r="P8402">
        <f xml:space="preserve"> IF(Stock_Info[[#This Row],[Close Price]] &gt; Stock_Info[[#This Row],[Open Price]], 1, 0)</f>
        <v>1</v>
      </c>
      <c r="Q8402" t="str">
        <f>IF(AND(Stock_Info[[#This Row],[% Deli. Qty to Traded Qty]]&gt;80,Stock_Info[[#This Row],[No. of Trades]]&lt;3000),"Unusual Day","")</f>
        <v/>
      </c>
      <c r="R8402" t="str">
        <f>IF(AND(Stock_Info[[#This Row],[Spread High-Low]] &lt; 10, Stock_Info[[#This Row],[% Deli. Qty to Traded Qty]] &gt; 90), "Good Day", "")</f>
        <v/>
      </c>
    </row>
    <row r="8403" spans="1:18">
      <c r="A8403" t="s">
        <v>73</v>
      </c>
      <c r="B8403" s="1">
        <v>45686</v>
      </c>
      <c r="C8403" s="1" t="str">
        <f>"WEEK" &amp;" " &amp;  INT((DAY(Stock_Info[[#This Row],[Date]])+WEEKDAY(DATE(YEAR(Stock_Info[[#This Row],[Date]]),MONTH(Stock_Info[[#This Row],[Date]]),1))-1)/7)+1</f>
        <v>WEEK 5</v>
      </c>
      <c r="D8403" s="12">
        <v>43.01</v>
      </c>
      <c r="E8403" s="12">
        <v>43.69</v>
      </c>
      <c r="F8403" s="12">
        <v>42.45</v>
      </c>
      <c r="G8403" s="12">
        <v>42.7</v>
      </c>
      <c r="H8403" s="12">
        <v>42.859765927509514</v>
      </c>
      <c r="I8403">
        <v>458405</v>
      </c>
      <c r="J8403">
        <v>2327</v>
      </c>
      <c r="K8403" s="12">
        <v>19647131</v>
      </c>
      <c r="L8403">
        <v>130419</v>
      </c>
      <c r="M8403">
        <v>28.45</v>
      </c>
      <c r="N8403">
        <v>1.24</v>
      </c>
      <c r="O8403">
        <v>-0.31</v>
      </c>
      <c r="P8403">
        <f xml:space="preserve"> IF(Stock_Info[[#This Row],[Close Price]] &gt; Stock_Info[[#This Row],[Open Price]], 1, 0)</f>
        <v>0</v>
      </c>
      <c r="Q8403" t="str">
        <f>IF(AND(Stock_Info[[#This Row],[% Deli. Qty to Traded Qty]]&gt;80,Stock_Info[[#This Row],[No. of Trades]]&lt;3000),"Unusual Day","")</f>
        <v/>
      </c>
      <c r="R8403" t="str">
        <f>IF(AND(Stock_Info[[#This Row],[Spread High-Low]] &lt; 10, Stock_Info[[#This Row],[% Deli. Qty to Traded Qty]] &gt; 90), "Good Day", "")</f>
        <v/>
      </c>
    </row>
    <row r="8404" spans="1:18">
      <c r="A8404" t="s">
        <v>73</v>
      </c>
      <c r="B8404" s="1">
        <v>45685</v>
      </c>
      <c r="C8404" s="1" t="str">
        <f>"WEEK" &amp;" " &amp;  INT((DAY(Stock_Info[[#This Row],[Date]])+WEEKDAY(DATE(YEAR(Stock_Info[[#This Row],[Date]]),MONTH(Stock_Info[[#This Row],[Date]]),1))-1)/7)+1</f>
        <v>WEEK 5</v>
      </c>
      <c r="D8404" s="12">
        <v>42.51</v>
      </c>
      <c r="E8404" s="12">
        <v>43.63</v>
      </c>
      <c r="F8404" s="12">
        <v>42.01</v>
      </c>
      <c r="G8404" s="12">
        <v>42.69</v>
      </c>
      <c r="H8404" s="12">
        <v>42.866623010288805</v>
      </c>
      <c r="I8404">
        <v>789499</v>
      </c>
      <c r="J8404">
        <v>3412</v>
      </c>
      <c r="K8404" s="12">
        <v>33843156</v>
      </c>
      <c r="L8404">
        <v>160775</v>
      </c>
      <c r="M8404">
        <v>20.36</v>
      </c>
      <c r="N8404">
        <v>1.62</v>
      </c>
      <c r="O8404">
        <v>0.18</v>
      </c>
      <c r="P8404">
        <f xml:space="preserve"> IF(Stock_Info[[#This Row],[Close Price]] &gt; Stock_Info[[#This Row],[Open Price]], 1, 0)</f>
        <v>1</v>
      </c>
      <c r="Q8404" t="str">
        <f>IF(AND(Stock_Info[[#This Row],[% Deli. Qty to Traded Qty]]&gt;80,Stock_Info[[#This Row],[No. of Trades]]&lt;3000),"Unusual Day","")</f>
        <v/>
      </c>
      <c r="R8404" t="str">
        <f>IF(AND(Stock_Info[[#This Row],[Spread High-Low]] &lt; 10, Stock_Info[[#This Row],[% Deli. Qty to Traded Qty]] &gt; 90), "Good Day", "")</f>
        <v/>
      </c>
    </row>
    <row r="8405" spans="1:18">
      <c r="A8405" t="s">
        <v>73</v>
      </c>
      <c r="B8405" s="1">
        <v>45684</v>
      </c>
      <c r="C8405" s="1" t="str">
        <f>"WEEK" &amp;" " &amp;  INT((DAY(Stock_Info[[#This Row],[Date]])+WEEKDAY(DATE(YEAR(Stock_Info[[#This Row],[Date]]),MONTH(Stock_Info[[#This Row],[Date]]),1))-1)/7)+1</f>
        <v>WEEK 5</v>
      </c>
      <c r="D8405" s="12">
        <v>41.86</v>
      </c>
      <c r="E8405" s="12">
        <v>44.67</v>
      </c>
      <c r="F8405" s="12">
        <v>40.65</v>
      </c>
      <c r="G8405" s="12">
        <v>42.91</v>
      </c>
      <c r="H8405" s="12">
        <v>42.488151523511448</v>
      </c>
      <c r="I8405">
        <v>840952</v>
      </c>
      <c r="J8405">
        <v>3365</v>
      </c>
      <c r="K8405" s="12">
        <v>35730496</v>
      </c>
      <c r="L8405">
        <v>158092</v>
      </c>
      <c r="M8405">
        <v>18.8</v>
      </c>
      <c r="N8405">
        <v>4.0199999999999996</v>
      </c>
      <c r="O8405">
        <v>1.05</v>
      </c>
      <c r="P8405">
        <f xml:space="preserve"> IF(Stock_Info[[#This Row],[Close Price]] &gt; Stock_Info[[#This Row],[Open Price]], 1, 0)</f>
        <v>1</v>
      </c>
      <c r="Q8405" t="str">
        <f>IF(AND(Stock_Info[[#This Row],[% Deli. Qty to Traded Qty]]&gt;80,Stock_Info[[#This Row],[No. of Trades]]&lt;3000),"Unusual Day","")</f>
        <v/>
      </c>
      <c r="R8405" t="str">
        <f>IF(AND(Stock_Info[[#This Row],[Spread High-Low]] &lt; 10, Stock_Info[[#This Row],[% Deli. Qty to Traded Qty]] &gt; 90), "Good Day", "")</f>
        <v/>
      </c>
    </row>
    <row r="8406" spans="1:18">
      <c r="A8406" t="s">
        <v>73</v>
      </c>
      <c r="B8406" s="1">
        <v>45681</v>
      </c>
      <c r="C8406" s="1" t="str">
        <f>"WEEK" &amp;" " &amp;  INT((DAY(Stock_Info[[#This Row],[Date]])+WEEKDAY(DATE(YEAR(Stock_Info[[#This Row],[Date]]),MONTH(Stock_Info[[#This Row],[Date]]),1))-1)/7)+1</f>
        <v>WEEK 4</v>
      </c>
      <c r="D8406" s="12">
        <v>43.88</v>
      </c>
      <c r="E8406" s="12">
        <v>43.88</v>
      </c>
      <c r="F8406" s="12">
        <v>41.95</v>
      </c>
      <c r="G8406" s="12">
        <v>42.09</v>
      </c>
      <c r="H8406" s="12">
        <v>42.67172394562018</v>
      </c>
      <c r="I8406">
        <v>509233</v>
      </c>
      <c r="J8406">
        <v>3258</v>
      </c>
      <c r="K8406" s="12">
        <v>21729850</v>
      </c>
      <c r="L8406">
        <v>216664</v>
      </c>
      <c r="M8406">
        <v>42.55</v>
      </c>
      <c r="N8406">
        <v>1.93</v>
      </c>
      <c r="O8406">
        <v>-1.79</v>
      </c>
      <c r="P8406">
        <f xml:space="preserve"> IF(Stock_Info[[#This Row],[Close Price]] &gt; Stock_Info[[#This Row],[Open Price]], 1, 0)</f>
        <v>0</v>
      </c>
      <c r="Q8406" t="str">
        <f>IF(AND(Stock_Info[[#This Row],[% Deli. Qty to Traded Qty]]&gt;80,Stock_Info[[#This Row],[No. of Trades]]&lt;3000),"Unusual Day","")</f>
        <v/>
      </c>
      <c r="R8406" t="str">
        <f>IF(AND(Stock_Info[[#This Row],[Spread High-Low]] &lt; 10, Stock_Info[[#This Row],[% Deli. Qty to Traded Qty]] &gt; 90), "Good Day", "")</f>
        <v/>
      </c>
    </row>
    <row r="8407" spans="1:18">
      <c r="A8407" t="s">
        <v>73</v>
      </c>
      <c r="B8407" s="1">
        <v>45680</v>
      </c>
      <c r="C8407" s="1" t="str">
        <f>"WEEK" &amp;" " &amp;  INT((DAY(Stock_Info[[#This Row],[Date]])+WEEKDAY(DATE(YEAR(Stock_Info[[#This Row],[Date]]),MONTH(Stock_Info[[#This Row],[Date]]),1))-1)/7)+1</f>
        <v>WEEK 4</v>
      </c>
      <c r="D8407" s="12">
        <v>43.36</v>
      </c>
      <c r="E8407" s="12">
        <v>44.24</v>
      </c>
      <c r="F8407" s="12">
        <v>42.75</v>
      </c>
      <c r="G8407" s="12">
        <v>43.51</v>
      </c>
      <c r="H8407" s="12">
        <v>43.594218307783272</v>
      </c>
      <c r="I8407">
        <v>586887</v>
      </c>
      <c r="J8407">
        <v>3171</v>
      </c>
      <c r="K8407" s="12">
        <v>25584880</v>
      </c>
      <c r="L8407">
        <v>145598</v>
      </c>
      <c r="M8407">
        <v>24.81</v>
      </c>
      <c r="N8407">
        <v>1.49</v>
      </c>
      <c r="O8407">
        <v>0.15</v>
      </c>
      <c r="P8407">
        <f xml:space="preserve"> IF(Stock_Info[[#This Row],[Close Price]] &gt; Stock_Info[[#This Row],[Open Price]], 1, 0)</f>
        <v>1</v>
      </c>
      <c r="Q8407" t="str">
        <f>IF(AND(Stock_Info[[#This Row],[% Deli. Qty to Traded Qty]]&gt;80,Stock_Info[[#This Row],[No. of Trades]]&lt;3000),"Unusual Day","")</f>
        <v/>
      </c>
      <c r="R8407" t="str">
        <f>IF(AND(Stock_Info[[#This Row],[Spread High-Low]] &lt; 10, Stock_Info[[#This Row],[% Deli. Qty to Traded Qty]] &gt; 90), "Good Day", "")</f>
        <v/>
      </c>
    </row>
    <row r="8408" spans="1:18">
      <c r="A8408" t="s">
        <v>73</v>
      </c>
      <c r="B8408" s="1">
        <v>45679</v>
      </c>
      <c r="C8408" s="1" t="str">
        <f>"WEEK" &amp;" " &amp;  INT((DAY(Stock_Info[[#This Row],[Date]])+WEEKDAY(DATE(YEAR(Stock_Info[[#This Row],[Date]]),MONTH(Stock_Info[[#This Row],[Date]]),1))-1)/7)+1</f>
        <v>WEEK 4</v>
      </c>
      <c r="D8408" s="12">
        <v>44.19</v>
      </c>
      <c r="E8408" s="12">
        <v>44.19</v>
      </c>
      <c r="F8408" s="12">
        <v>42.65</v>
      </c>
      <c r="G8408" s="12">
        <v>43.21</v>
      </c>
      <c r="H8408" s="12">
        <v>43.175555763195021</v>
      </c>
      <c r="I8408">
        <v>652841</v>
      </c>
      <c r="J8408">
        <v>2701</v>
      </c>
      <c r="K8408" s="12">
        <v>28186773</v>
      </c>
      <c r="L8408">
        <v>150789</v>
      </c>
      <c r="M8408">
        <v>23.1</v>
      </c>
      <c r="N8408">
        <v>1.54</v>
      </c>
      <c r="O8408">
        <v>-0.98</v>
      </c>
      <c r="P8408">
        <f xml:space="preserve"> IF(Stock_Info[[#This Row],[Close Price]] &gt; Stock_Info[[#This Row],[Open Price]], 1, 0)</f>
        <v>0</v>
      </c>
      <c r="Q8408" t="str">
        <f>IF(AND(Stock_Info[[#This Row],[% Deli. Qty to Traded Qty]]&gt;80,Stock_Info[[#This Row],[No. of Trades]]&lt;3000),"Unusual Day","")</f>
        <v/>
      </c>
      <c r="R8408" t="str">
        <f>IF(AND(Stock_Info[[#This Row],[Spread High-Low]] &lt; 10, Stock_Info[[#This Row],[% Deli. Qty to Traded Qty]] &gt; 90), "Good Day", "")</f>
        <v/>
      </c>
    </row>
    <row r="8409" spans="1:18">
      <c r="A8409" t="s">
        <v>73</v>
      </c>
      <c r="B8409" s="1">
        <v>45678</v>
      </c>
      <c r="C8409" s="1" t="str">
        <f>"WEEK" &amp;" " &amp;  INT((DAY(Stock_Info[[#This Row],[Date]])+WEEKDAY(DATE(YEAR(Stock_Info[[#This Row],[Date]]),MONTH(Stock_Info[[#This Row],[Date]]),1))-1)/7)+1</f>
        <v>WEEK 4</v>
      </c>
      <c r="D8409" s="12">
        <v>44.71</v>
      </c>
      <c r="E8409" s="12">
        <v>45.25</v>
      </c>
      <c r="F8409" s="12">
        <v>43.72</v>
      </c>
      <c r="G8409" s="12">
        <v>44.07</v>
      </c>
      <c r="H8409" s="12">
        <v>44.324515446393939</v>
      </c>
      <c r="I8409">
        <v>701264</v>
      </c>
      <c r="J8409">
        <v>4157</v>
      </c>
      <c r="K8409" s="12">
        <v>31083187</v>
      </c>
      <c r="L8409">
        <v>177988</v>
      </c>
      <c r="M8409">
        <v>25.38</v>
      </c>
      <c r="N8409">
        <v>1.53</v>
      </c>
      <c r="O8409">
        <v>-0.64</v>
      </c>
      <c r="P8409">
        <f xml:space="preserve"> IF(Stock_Info[[#This Row],[Close Price]] &gt; Stock_Info[[#This Row],[Open Price]], 1, 0)</f>
        <v>0</v>
      </c>
      <c r="Q8409" t="str">
        <f>IF(AND(Stock_Info[[#This Row],[% Deli. Qty to Traded Qty]]&gt;80,Stock_Info[[#This Row],[No. of Trades]]&lt;3000),"Unusual Day","")</f>
        <v/>
      </c>
      <c r="R8409" t="str">
        <f>IF(AND(Stock_Info[[#This Row],[Spread High-Low]] &lt; 10, Stock_Info[[#This Row],[% Deli. Qty to Traded Qty]] &gt; 90), "Good Day", "")</f>
        <v/>
      </c>
    </row>
    <row r="8410" spans="1:18">
      <c r="A8410" t="s">
        <v>73</v>
      </c>
      <c r="B8410" s="1">
        <v>45677</v>
      </c>
      <c r="C8410" s="1" t="str">
        <f>"WEEK" &amp;" " &amp;  INT((DAY(Stock_Info[[#This Row],[Date]])+WEEKDAY(DATE(YEAR(Stock_Info[[#This Row],[Date]]),MONTH(Stock_Info[[#This Row],[Date]]),1))-1)/7)+1</f>
        <v>WEEK 4</v>
      </c>
      <c r="D8410" s="12">
        <v>43.17</v>
      </c>
      <c r="E8410" s="12">
        <v>45.09</v>
      </c>
      <c r="F8410" s="12">
        <v>43.08</v>
      </c>
      <c r="G8410" s="12">
        <v>44.54</v>
      </c>
      <c r="H8410" s="12">
        <v>44.120054954521684</v>
      </c>
      <c r="I8410">
        <v>667461</v>
      </c>
      <c r="J8410">
        <v>3467</v>
      </c>
      <c r="K8410" s="12">
        <v>29448416</v>
      </c>
      <c r="L8410">
        <v>256568</v>
      </c>
      <c r="M8410">
        <v>38.44</v>
      </c>
      <c r="N8410">
        <v>2.0099999999999998</v>
      </c>
      <c r="O8410">
        <v>1.37</v>
      </c>
      <c r="P8410">
        <f xml:space="preserve"> IF(Stock_Info[[#This Row],[Close Price]] &gt; Stock_Info[[#This Row],[Open Price]], 1, 0)</f>
        <v>1</v>
      </c>
      <c r="Q8410" t="str">
        <f>IF(AND(Stock_Info[[#This Row],[% Deli. Qty to Traded Qty]]&gt;80,Stock_Info[[#This Row],[No. of Trades]]&lt;3000),"Unusual Day","")</f>
        <v/>
      </c>
      <c r="R8410" t="str">
        <f>IF(AND(Stock_Info[[#This Row],[Spread High-Low]] &lt; 10, Stock_Info[[#This Row],[% Deli. Qty to Traded Qty]] &gt; 90), "Good Day", "")</f>
        <v/>
      </c>
    </row>
    <row r="8411" spans="1:18">
      <c r="A8411" t="s">
        <v>73</v>
      </c>
      <c r="B8411" s="1">
        <v>45674</v>
      </c>
      <c r="C8411" s="1" t="str">
        <f>"WEEK" &amp;" " &amp;  INT((DAY(Stock_Info[[#This Row],[Date]])+WEEKDAY(DATE(YEAR(Stock_Info[[#This Row],[Date]]),MONTH(Stock_Info[[#This Row],[Date]]),1))-1)/7)+1</f>
        <v>WEEK 3</v>
      </c>
      <c r="D8411" s="12">
        <v>43.14</v>
      </c>
      <c r="E8411" s="12">
        <v>43.68</v>
      </c>
      <c r="F8411" s="12">
        <v>42.43</v>
      </c>
      <c r="G8411" s="12">
        <v>43.1</v>
      </c>
      <c r="H8411" s="12">
        <v>43.095770620934417</v>
      </c>
      <c r="I8411">
        <v>382633</v>
      </c>
      <c r="J8411">
        <v>1940</v>
      </c>
      <c r="K8411" s="12">
        <v>16489864</v>
      </c>
      <c r="L8411">
        <v>100773</v>
      </c>
      <c r="M8411">
        <v>26.34</v>
      </c>
      <c r="N8411">
        <v>1.25</v>
      </c>
      <c r="O8411">
        <v>-0.04</v>
      </c>
      <c r="P8411">
        <f xml:space="preserve"> IF(Stock_Info[[#This Row],[Close Price]] &gt; Stock_Info[[#This Row],[Open Price]], 1, 0)</f>
        <v>0</v>
      </c>
      <c r="Q8411" t="str">
        <f>IF(AND(Stock_Info[[#This Row],[% Deli. Qty to Traded Qty]]&gt;80,Stock_Info[[#This Row],[No. of Trades]]&lt;3000),"Unusual Day","")</f>
        <v/>
      </c>
      <c r="R8411" t="str">
        <f>IF(AND(Stock_Info[[#This Row],[Spread High-Low]] &lt; 10, Stock_Info[[#This Row],[% Deli. Qty to Traded Qty]] &gt; 90), "Good Day", "")</f>
        <v/>
      </c>
    </row>
    <row r="8412" spans="1:18">
      <c r="A8412" t="s">
        <v>73</v>
      </c>
      <c r="B8412" s="1">
        <v>45673</v>
      </c>
      <c r="C8412" s="1" t="str">
        <f>"WEEK" &amp;" " &amp;  INT((DAY(Stock_Info[[#This Row],[Date]])+WEEKDAY(DATE(YEAR(Stock_Info[[#This Row],[Date]]),MONTH(Stock_Info[[#This Row],[Date]]),1))-1)/7)+1</f>
        <v>WEEK 3</v>
      </c>
      <c r="D8412" s="12">
        <v>42.92</v>
      </c>
      <c r="E8412" s="12">
        <v>44.11</v>
      </c>
      <c r="F8412" s="12">
        <v>42.83</v>
      </c>
      <c r="G8412" s="12">
        <v>42.92</v>
      </c>
      <c r="H8412" s="12">
        <v>43.414697250599744</v>
      </c>
      <c r="I8412">
        <v>653197</v>
      </c>
      <c r="J8412">
        <v>4407</v>
      </c>
      <c r="K8412" s="12">
        <v>28358350</v>
      </c>
      <c r="L8412">
        <v>121426</v>
      </c>
      <c r="M8412">
        <v>18.59</v>
      </c>
      <c r="N8412">
        <v>1.28</v>
      </c>
      <c r="O8412">
        <v>0</v>
      </c>
      <c r="P8412">
        <f xml:space="preserve"> IF(Stock_Info[[#This Row],[Close Price]] &gt; Stock_Info[[#This Row],[Open Price]], 1, 0)</f>
        <v>0</v>
      </c>
      <c r="Q8412" t="str">
        <f>IF(AND(Stock_Info[[#This Row],[% Deli. Qty to Traded Qty]]&gt;80,Stock_Info[[#This Row],[No. of Trades]]&lt;3000),"Unusual Day","")</f>
        <v/>
      </c>
      <c r="R8412" t="str">
        <f>IF(AND(Stock_Info[[#This Row],[Spread High-Low]] &lt; 10, Stock_Info[[#This Row],[% Deli. Qty to Traded Qty]] &gt; 90), "Good Day", "")</f>
        <v/>
      </c>
    </row>
    <row r="8413" spans="1:18">
      <c r="A8413" t="s">
        <v>73</v>
      </c>
      <c r="B8413" s="1">
        <v>45672</v>
      </c>
      <c r="C8413" s="1" t="str">
        <f>"WEEK" &amp;" " &amp;  INT((DAY(Stock_Info[[#This Row],[Date]])+WEEKDAY(DATE(YEAR(Stock_Info[[#This Row],[Date]]),MONTH(Stock_Info[[#This Row],[Date]]),1))-1)/7)+1</f>
        <v>WEEK 3</v>
      </c>
      <c r="D8413" s="12">
        <v>44.98</v>
      </c>
      <c r="E8413" s="12">
        <v>44.98</v>
      </c>
      <c r="F8413" s="12">
        <v>41.63</v>
      </c>
      <c r="G8413" s="12">
        <v>42.39</v>
      </c>
      <c r="H8413" s="12">
        <v>42.308468014587064</v>
      </c>
      <c r="I8413">
        <v>1745108</v>
      </c>
      <c r="J8413">
        <v>10615</v>
      </c>
      <c r="K8413" s="12">
        <v>73832846</v>
      </c>
      <c r="L8413">
        <v>365885</v>
      </c>
      <c r="M8413">
        <v>20.97</v>
      </c>
      <c r="N8413">
        <v>3.35</v>
      </c>
      <c r="O8413">
        <v>-2.59</v>
      </c>
      <c r="P8413">
        <f xml:space="preserve"> IF(Stock_Info[[#This Row],[Close Price]] &gt; Stock_Info[[#This Row],[Open Price]], 1, 0)</f>
        <v>0</v>
      </c>
      <c r="Q8413" t="str">
        <f>IF(AND(Stock_Info[[#This Row],[% Deli. Qty to Traded Qty]]&gt;80,Stock_Info[[#This Row],[No. of Trades]]&lt;3000),"Unusual Day","")</f>
        <v/>
      </c>
      <c r="R8413" t="str">
        <f>IF(AND(Stock_Info[[#This Row],[Spread High-Low]] &lt; 10, Stock_Info[[#This Row],[% Deli. Qty to Traded Qty]] &gt; 90), "Good Day", "")</f>
        <v/>
      </c>
    </row>
    <row r="8414" spans="1:18">
      <c r="A8414" t="s">
        <v>73</v>
      </c>
      <c r="B8414" s="1">
        <v>45671</v>
      </c>
      <c r="C8414" s="1" t="str">
        <f>"WEEK" &amp;" " &amp;  INT((DAY(Stock_Info[[#This Row],[Date]])+WEEKDAY(DATE(YEAR(Stock_Info[[#This Row],[Date]]),MONTH(Stock_Info[[#This Row],[Date]]),1))-1)/7)+1</f>
        <v>WEEK 3</v>
      </c>
      <c r="D8414" s="12">
        <v>38.39</v>
      </c>
      <c r="E8414" s="12">
        <v>46.34</v>
      </c>
      <c r="F8414" s="12">
        <v>38.39</v>
      </c>
      <c r="G8414" s="12">
        <v>45.45</v>
      </c>
      <c r="H8414" s="12">
        <v>43.518480956805362</v>
      </c>
      <c r="I8414">
        <v>2057848</v>
      </c>
      <c r="J8414">
        <v>9809</v>
      </c>
      <c r="K8414" s="12">
        <v>89554419</v>
      </c>
      <c r="L8414">
        <v>754623</v>
      </c>
      <c r="M8414">
        <v>36.67</v>
      </c>
      <c r="N8414">
        <v>7.95</v>
      </c>
      <c r="O8414">
        <v>7.06</v>
      </c>
      <c r="P8414">
        <f xml:space="preserve"> IF(Stock_Info[[#This Row],[Close Price]] &gt; Stock_Info[[#This Row],[Open Price]], 1, 0)</f>
        <v>1</v>
      </c>
      <c r="Q8414" t="str">
        <f>IF(AND(Stock_Info[[#This Row],[% Deli. Qty to Traded Qty]]&gt;80,Stock_Info[[#This Row],[No. of Trades]]&lt;3000),"Unusual Day","")</f>
        <v/>
      </c>
      <c r="R8414" t="str">
        <f>IF(AND(Stock_Info[[#This Row],[Spread High-Low]] &lt; 10, Stock_Info[[#This Row],[% Deli. Qty to Traded Qty]] &gt; 90), "Good Day", "")</f>
        <v/>
      </c>
    </row>
    <row r="8415" spans="1:18">
      <c r="A8415" t="s">
        <v>73</v>
      </c>
      <c r="B8415" s="1">
        <v>45670</v>
      </c>
      <c r="C8415" s="1" t="str">
        <f>"WEEK" &amp;" " &amp;  INT((DAY(Stock_Info[[#This Row],[Date]])+WEEKDAY(DATE(YEAR(Stock_Info[[#This Row],[Date]]),MONTH(Stock_Info[[#This Row],[Date]]),1))-1)/7)+1</f>
        <v>WEEK 3</v>
      </c>
      <c r="D8415" s="12">
        <v>40.909999999999997</v>
      </c>
      <c r="E8415" s="12">
        <v>40.909999999999997</v>
      </c>
      <c r="F8415" s="12">
        <v>38.299999999999997</v>
      </c>
      <c r="G8415" s="12">
        <v>38.619999999999997</v>
      </c>
      <c r="H8415" s="12">
        <v>39.532348241742653</v>
      </c>
      <c r="I8415">
        <v>747274</v>
      </c>
      <c r="J8415">
        <v>7224</v>
      </c>
      <c r="K8415" s="12">
        <v>29541496</v>
      </c>
      <c r="L8415">
        <v>263149</v>
      </c>
      <c r="M8415">
        <v>35.21</v>
      </c>
      <c r="N8415">
        <v>2.61</v>
      </c>
      <c r="O8415">
        <v>-2.29</v>
      </c>
      <c r="P8415">
        <f xml:space="preserve"> IF(Stock_Info[[#This Row],[Close Price]] &gt; Stock_Info[[#This Row],[Open Price]], 1, 0)</f>
        <v>0</v>
      </c>
      <c r="Q8415" t="str">
        <f>IF(AND(Stock_Info[[#This Row],[% Deli. Qty to Traded Qty]]&gt;80,Stock_Info[[#This Row],[No. of Trades]]&lt;3000),"Unusual Day","")</f>
        <v/>
      </c>
      <c r="R8415" t="str">
        <f>IF(AND(Stock_Info[[#This Row],[Spread High-Low]] &lt; 10, Stock_Info[[#This Row],[% Deli. Qty to Traded Qty]] &gt; 90), "Good Day", "")</f>
        <v/>
      </c>
    </row>
    <row r="8416" spans="1:18">
      <c r="A8416" t="s">
        <v>73</v>
      </c>
      <c r="B8416" s="1">
        <v>45667</v>
      </c>
      <c r="C8416" s="1" t="str">
        <f>"WEEK" &amp;" " &amp;  INT((DAY(Stock_Info[[#This Row],[Date]])+WEEKDAY(DATE(YEAR(Stock_Info[[#This Row],[Date]]),MONTH(Stock_Info[[#This Row],[Date]]),1))-1)/7)+1</f>
        <v>WEEK 2</v>
      </c>
      <c r="D8416" s="12">
        <v>42.18</v>
      </c>
      <c r="E8416" s="12">
        <v>42.43</v>
      </c>
      <c r="F8416" s="12">
        <v>40.61</v>
      </c>
      <c r="G8416" s="12">
        <v>40.92</v>
      </c>
      <c r="H8416" s="12">
        <v>41.132854382780344</v>
      </c>
      <c r="I8416">
        <v>496363</v>
      </c>
      <c r="J8416">
        <v>4414</v>
      </c>
      <c r="K8416" s="12">
        <v>20416827</v>
      </c>
      <c r="L8416">
        <v>167918</v>
      </c>
      <c r="M8416">
        <v>33.83</v>
      </c>
      <c r="N8416">
        <v>1.82</v>
      </c>
      <c r="O8416">
        <v>-1.26</v>
      </c>
      <c r="P8416">
        <f xml:space="preserve"> IF(Stock_Info[[#This Row],[Close Price]] &gt; Stock_Info[[#This Row],[Open Price]], 1, 0)</f>
        <v>0</v>
      </c>
      <c r="Q8416" t="str">
        <f>IF(AND(Stock_Info[[#This Row],[% Deli. Qty to Traded Qty]]&gt;80,Stock_Info[[#This Row],[No. of Trades]]&lt;3000),"Unusual Day","")</f>
        <v/>
      </c>
      <c r="R8416" t="str">
        <f>IF(AND(Stock_Info[[#This Row],[Spread High-Low]] &lt; 10, Stock_Info[[#This Row],[% Deli. Qty to Traded Qty]] &gt; 90), "Good Day", "")</f>
        <v/>
      </c>
    </row>
    <row r="8417" spans="1:18">
      <c r="A8417" t="s">
        <v>73</v>
      </c>
      <c r="B8417" s="1">
        <v>45666</v>
      </c>
      <c r="C8417" s="1" t="str">
        <f>"WEEK" &amp;" " &amp;  INT((DAY(Stock_Info[[#This Row],[Date]])+WEEKDAY(DATE(YEAR(Stock_Info[[#This Row],[Date]]),MONTH(Stock_Info[[#This Row],[Date]]),1))-1)/7)+1</f>
        <v>WEEK 2</v>
      </c>
      <c r="D8417" s="12">
        <v>43.25</v>
      </c>
      <c r="E8417" s="12">
        <v>43.33</v>
      </c>
      <c r="F8417" s="12">
        <v>41.85</v>
      </c>
      <c r="G8417" s="12">
        <v>42.07</v>
      </c>
      <c r="H8417" s="12">
        <v>42.62615765701927</v>
      </c>
      <c r="I8417">
        <v>324578</v>
      </c>
      <c r="J8417">
        <v>2573</v>
      </c>
      <c r="K8417" s="12">
        <v>13835513</v>
      </c>
      <c r="L8417">
        <v>106972</v>
      </c>
      <c r="M8417">
        <v>32.96</v>
      </c>
      <c r="N8417">
        <v>1.48</v>
      </c>
      <c r="O8417">
        <v>-1.18</v>
      </c>
      <c r="P8417">
        <f xml:space="preserve"> IF(Stock_Info[[#This Row],[Close Price]] &gt; Stock_Info[[#This Row],[Open Price]], 1, 0)</f>
        <v>0</v>
      </c>
      <c r="Q8417" t="str">
        <f>IF(AND(Stock_Info[[#This Row],[% Deli. Qty to Traded Qty]]&gt;80,Stock_Info[[#This Row],[No. of Trades]]&lt;3000),"Unusual Day","")</f>
        <v/>
      </c>
      <c r="R8417" t="str">
        <f>IF(AND(Stock_Info[[#This Row],[Spread High-Low]] &lt; 10, Stock_Info[[#This Row],[% Deli. Qty to Traded Qty]] &gt; 90), "Good Day", "")</f>
        <v/>
      </c>
    </row>
    <row r="8418" spans="1:18">
      <c r="A8418" t="s">
        <v>73</v>
      </c>
      <c r="B8418" s="1">
        <v>45665</v>
      </c>
      <c r="C8418" s="1" t="str">
        <f>"WEEK" &amp;" " &amp;  INT((DAY(Stock_Info[[#This Row],[Date]])+WEEKDAY(DATE(YEAR(Stock_Info[[#This Row],[Date]]),MONTH(Stock_Info[[#This Row],[Date]]),1))-1)/7)+1</f>
        <v>WEEK 2</v>
      </c>
      <c r="D8418" s="12">
        <v>43.5</v>
      </c>
      <c r="E8418" s="12">
        <v>43.52</v>
      </c>
      <c r="F8418" s="12">
        <v>42.78</v>
      </c>
      <c r="G8418" s="12">
        <v>43.25</v>
      </c>
      <c r="H8418" s="12">
        <v>43.06634833818061</v>
      </c>
      <c r="I8418">
        <v>345555</v>
      </c>
      <c r="J8418">
        <v>1627</v>
      </c>
      <c r="K8418" s="12">
        <v>14881792</v>
      </c>
      <c r="L8418">
        <v>105001</v>
      </c>
      <c r="M8418">
        <v>30.39</v>
      </c>
      <c r="N8418">
        <v>0.74</v>
      </c>
      <c r="O8418">
        <v>-0.25</v>
      </c>
      <c r="P8418">
        <f xml:space="preserve"> IF(Stock_Info[[#This Row],[Close Price]] &gt; Stock_Info[[#This Row],[Open Price]], 1, 0)</f>
        <v>0</v>
      </c>
      <c r="Q8418" t="str">
        <f>IF(AND(Stock_Info[[#This Row],[% Deli. Qty to Traded Qty]]&gt;80,Stock_Info[[#This Row],[No. of Trades]]&lt;3000),"Unusual Day","")</f>
        <v/>
      </c>
      <c r="R8418" t="str">
        <f>IF(AND(Stock_Info[[#This Row],[Spread High-Low]] &lt; 10, Stock_Info[[#This Row],[% Deli. Qty to Traded Qty]] &gt; 90), "Good Day", "")</f>
        <v/>
      </c>
    </row>
    <row r="8419" spans="1:18">
      <c r="A8419" t="s">
        <v>73</v>
      </c>
      <c r="B8419" s="1">
        <v>45664</v>
      </c>
      <c r="C8419" s="1" t="str">
        <f>"WEEK" &amp;" " &amp;  INT((DAY(Stock_Info[[#This Row],[Date]])+WEEKDAY(DATE(YEAR(Stock_Info[[#This Row],[Date]]),MONTH(Stock_Info[[#This Row],[Date]]),1))-1)/7)+1</f>
        <v>WEEK 2</v>
      </c>
      <c r="D8419" s="12">
        <v>43.07</v>
      </c>
      <c r="E8419" s="12">
        <v>43.72</v>
      </c>
      <c r="F8419" s="12">
        <v>42.75</v>
      </c>
      <c r="G8419" s="12">
        <v>43.47</v>
      </c>
      <c r="H8419" s="12">
        <v>43.259749198939829</v>
      </c>
      <c r="I8419">
        <v>252790</v>
      </c>
      <c r="J8419">
        <v>2151</v>
      </c>
      <c r="K8419" s="12">
        <v>10935632</v>
      </c>
      <c r="L8419">
        <v>50268</v>
      </c>
      <c r="M8419">
        <v>19.89</v>
      </c>
      <c r="N8419">
        <v>0.97</v>
      </c>
      <c r="O8419">
        <v>0.4</v>
      </c>
      <c r="P8419">
        <f xml:space="preserve"> IF(Stock_Info[[#This Row],[Close Price]] &gt; Stock_Info[[#This Row],[Open Price]], 1, 0)</f>
        <v>1</v>
      </c>
      <c r="Q8419" t="str">
        <f>IF(AND(Stock_Info[[#This Row],[% Deli. Qty to Traded Qty]]&gt;80,Stock_Info[[#This Row],[No. of Trades]]&lt;3000),"Unusual Day","")</f>
        <v/>
      </c>
      <c r="R8419" t="str">
        <f>IF(AND(Stock_Info[[#This Row],[Spread High-Low]] &lt; 10, Stock_Info[[#This Row],[% Deli. Qty to Traded Qty]] &gt; 90), "Good Day", "")</f>
        <v/>
      </c>
    </row>
    <row r="8420" spans="1:18">
      <c r="A8420" t="s">
        <v>73</v>
      </c>
      <c r="B8420" s="1">
        <v>45663</v>
      </c>
      <c r="C8420" s="1" t="str">
        <f>"WEEK" &amp;" " &amp;  INT((DAY(Stock_Info[[#This Row],[Date]])+WEEKDAY(DATE(YEAR(Stock_Info[[#This Row],[Date]]),MONTH(Stock_Info[[#This Row],[Date]]),1))-1)/7)+1</f>
        <v>WEEK 2</v>
      </c>
      <c r="D8420" s="12">
        <v>45.3</v>
      </c>
      <c r="E8420" s="12">
        <v>45.59</v>
      </c>
      <c r="F8420" s="12">
        <v>42.68</v>
      </c>
      <c r="G8420" s="12">
        <v>43</v>
      </c>
      <c r="H8420" s="12">
        <v>43.772425064289187</v>
      </c>
      <c r="I8420">
        <v>1024278</v>
      </c>
      <c r="J8420">
        <v>6653</v>
      </c>
      <c r="K8420" s="12">
        <v>44835132</v>
      </c>
      <c r="L8420">
        <v>355056</v>
      </c>
      <c r="M8420">
        <v>34.659999999999997</v>
      </c>
      <c r="N8420">
        <v>2.91</v>
      </c>
      <c r="O8420">
        <v>-2.2999999999999998</v>
      </c>
      <c r="P8420">
        <f xml:space="preserve"> IF(Stock_Info[[#This Row],[Close Price]] &gt; Stock_Info[[#This Row],[Open Price]], 1, 0)</f>
        <v>0</v>
      </c>
      <c r="Q8420" t="str">
        <f>IF(AND(Stock_Info[[#This Row],[% Deli. Qty to Traded Qty]]&gt;80,Stock_Info[[#This Row],[No. of Trades]]&lt;3000),"Unusual Day","")</f>
        <v/>
      </c>
      <c r="R8420" t="str">
        <f>IF(AND(Stock_Info[[#This Row],[Spread High-Low]] &lt; 10, Stock_Info[[#This Row],[% Deli. Qty to Traded Qty]] &gt; 90), "Good Day", "")</f>
        <v/>
      </c>
    </row>
    <row r="8421" spans="1:18">
      <c r="A8421" t="s">
        <v>73</v>
      </c>
      <c r="B8421" s="1">
        <v>45660</v>
      </c>
      <c r="C8421" s="1" t="str">
        <f>"WEEK" &amp;" " &amp;  INT((DAY(Stock_Info[[#This Row],[Date]])+WEEKDAY(DATE(YEAR(Stock_Info[[#This Row],[Date]]),MONTH(Stock_Info[[#This Row],[Date]]),1))-1)/7)+1</f>
        <v>WEEK 1</v>
      </c>
      <c r="D8421" s="12">
        <v>44.16</v>
      </c>
      <c r="E8421" s="12">
        <v>45.71</v>
      </c>
      <c r="F8421" s="12">
        <v>44.16</v>
      </c>
      <c r="G8421" s="12">
        <v>44.97</v>
      </c>
      <c r="H8421" s="12">
        <v>45.149193267403561</v>
      </c>
      <c r="I8421">
        <v>1061938</v>
      </c>
      <c r="J8421">
        <v>5959</v>
      </c>
      <c r="K8421" s="12">
        <v>47945644</v>
      </c>
      <c r="L8421">
        <v>405026</v>
      </c>
      <c r="M8421">
        <v>38.14</v>
      </c>
      <c r="N8421">
        <v>1.55</v>
      </c>
      <c r="O8421">
        <v>0.81</v>
      </c>
      <c r="P8421">
        <f xml:space="preserve"> IF(Stock_Info[[#This Row],[Close Price]] &gt; Stock_Info[[#This Row],[Open Price]], 1, 0)</f>
        <v>1</v>
      </c>
      <c r="Q8421" t="str">
        <f>IF(AND(Stock_Info[[#This Row],[% Deli. Qty to Traded Qty]]&gt;80,Stock_Info[[#This Row],[No. of Trades]]&lt;3000),"Unusual Day","")</f>
        <v/>
      </c>
      <c r="R8421" t="str">
        <f>IF(AND(Stock_Info[[#This Row],[Spread High-Low]] &lt; 10, Stock_Info[[#This Row],[% Deli. Qty to Traded Qty]] &gt; 90), "Good Day", "")</f>
        <v/>
      </c>
    </row>
    <row r="8422" spans="1:18">
      <c r="A8422" t="s">
        <v>73</v>
      </c>
      <c r="B8422" s="1">
        <v>45659</v>
      </c>
      <c r="C8422" s="1" t="str">
        <f>"WEEK" &amp;" " &amp;  INT((DAY(Stock_Info[[#This Row],[Date]])+WEEKDAY(DATE(YEAR(Stock_Info[[#This Row],[Date]]),MONTH(Stock_Info[[#This Row],[Date]]),1))-1)/7)+1</f>
        <v>WEEK 1</v>
      </c>
      <c r="D8422" s="12">
        <v>44.3</v>
      </c>
      <c r="E8422" s="12">
        <v>44.6</v>
      </c>
      <c r="F8422" s="12">
        <v>43.21</v>
      </c>
      <c r="G8422" s="12">
        <v>44.13</v>
      </c>
      <c r="H8422" s="12">
        <v>43.943398442597989</v>
      </c>
      <c r="I8422">
        <v>459740</v>
      </c>
      <c r="J8422">
        <v>3329</v>
      </c>
      <c r="K8422" s="12">
        <v>20202538</v>
      </c>
      <c r="L8422">
        <v>161156</v>
      </c>
      <c r="M8422">
        <v>35.049999999999997</v>
      </c>
      <c r="N8422">
        <v>1.39</v>
      </c>
      <c r="O8422">
        <v>-0.17</v>
      </c>
      <c r="P8422">
        <f xml:space="preserve"> IF(Stock_Info[[#This Row],[Close Price]] &gt; Stock_Info[[#This Row],[Open Price]], 1, 0)</f>
        <v>0</v>
      </c>
      <c r="Q8422" t="str">
        <f>IF(AND(Stock_Info[[#This Row],[% Deli. Qty to Traded Qty]]&gt;80,Stock_Info[[#This Row],[No. of Trades]]&lt;3000),"Unusual Day","")</f>
        <v/>
      </c>
      <c r="R8422" t="str">
        <f>IF(AND(Stock_Info[[#This Row],[Spread High-Low]] &lt; 10, Stock_Info[[#This Row],[% Deli. Qty to Traded Qty]] &gt; 90), "Good Day", "")</f>
        <v/>
      </c>
    </row>
    <row r="8423" spans="1:18">
      <c r="A8423" t="s">
        <v>73</v>
      </c>
      <c r="B8423" s="1">
        <v>45658</v>
      </c>
      <c r="C8423" s="1" t="str">
        <f>"WEEK" &amp;" " &amp;  INT((DAY(Stock_Info[[#This Row],[Date]])+WEEKDAY(DATE(YEAR(Stock_Info[[#This Row],[Date]]),MONTH(Stock_Info[[#This Row],[Date]]),1))-1)/7)+1</f>
        <v>WEEK 1</v>
      </c>
      <c r="D8423" s="12">
        <v>43.74</v>
      </c>
      <c r="E8423" s="12">
        <v>44.07</v>
      </c>
      <c r="F8423" s="12">
        <v>43.42</v>
      </c>
      <c r="G8423" s="12">
        <v>43.89</v>
      </c>
      <c r="H8423" s="12">
        <v>43.850275125041456</v>
      </c>
      <c r="I8423">
        <v>147751</v>
      </c>
      <c r="J8423">
        <v>874</v>
      </c>
      <c r="K8423" s="12">
        <v>6478922</v>
      </c>
      <c r="L8423">
        <v>41038</v>
      </c>
      <c r="M8423">
        <v>27.78</v>
      </c>
      <c r="N8423">
        <v>0.65</v>
      </c>
      <c r="O8423">
        <v>0.15</v>
      </c>
      <c r="P8423">
        <f xml:space="preserve"> IF(Stock_Info[[#This Row],[Close Price]] &gt; Stock_Info[[#This Row],[Open Price]], 1, 0)</f>
        <v>1</v>
      </c>
      <c r="Q8423" t="str">
        <f>IF(AND(Stock_Info[[#This Row],[% Deli. Qty to Traded Qty]]&gt;80,Stock_Info[[#This Row],[No. of Trades]]&lt;3000),"Unusual Day","")</f>
        <v/>
      </c>
      <c r="R8423" t="str">
        <f>IF(AND(Stock_Info[[#This Row],[Spread High-Low]] &lt; 10, Stock_Info[[#This Row],[% Deli. Qty to Traded Qty]] &gt; 90), "Good Day", "")</f>
        <v/>
      </c>
    </row>
    <row r="8424" spans="1:18">
      <c r="A8424" t="s">
        <v>73</v>
      </c>
      <c r="B8424" s="1">
        <v>45657</v>
      </c>
      <c r="C8424" s="1" t="str">
        <f>"WEEK" &amp;" " &amp;  INT((DAY(Stock_Info[[#This Row],[Date]])+WEEKDAY(DATE(YEAR(Stock_Info[[#This Row],[Date]]),MONTH(Stock_Info[[#This Row],[Date]]),1))-1)/7)+1</f>
        <v>WEEK 5</v>
      </c>
      <c r="D8424" s="12">
        <v>42.41</v>
      </c>
      <c r="E8424" s="12">
        <v>44.05</v>
      </c>
      <c r="F8424" s="12">
        <v>42.25</v>
      </c>
      <c r="G8424" s="12">
        <v>43.85</v>
      </c>
      <c r="H8424" s="12">
        <v>43.228583768751051</v>
      </c>
      <c r="I8424">
        <v>664496</v>
      </c>
      <c r="J8424">
        <v>4389</v>
      </c>
      <c r="K8424" s="12">
        <v>28725221</v>
      </c>
      <c r="L8424">
        <v>175224</v>
      </c>
      <c r="M8424">
        <v>26.37</v>
      </c>
      <c r="N8424">
        <v>1.8</v>
      </c>
      <c r="O8424">
        <v>1.44</v>
      </c>
      <c r="P8424">
        <f xml:space="preserve"> IF(Stock_Info[[#This Row],[Close Price]] &gt; Stock_Info[[#This Row],[Open Price]], 1, 0)</f>
        <v>1</v>
      </c>
      <c r="Q8424" t="str">
        <f>IF(AND(Stock_Info[[#This Row],[% Deli. Qty to Traded Qty]]&gt;80,Stock_Info[[#This Row],[No. of Trades]]&lt;3000),"Unusual Day","")</f>
        <v/>
      </c>
      <c r="R8424" t="str">
        <f>IF(AND(Stock_Info[[#This Row],[Spread High-Low]] &lt; 10, Stock_Info[[#This Row],[% Deli. Qty to Traded Qty]] &gt; 90), "Good Day", "")</f>
        <v/>
      </c>
    </row>
    <row r="8425" spans="1:18">
      <c r="A8425" t="s">
        <v>73</v>
      </c>
      <c r="B8425" s="1">
        <v>45656</v>
      </c>
      <c r="C8425" s="1" t="str">
        <f>"WEEK" &amp;" " &amp;  INT((DAY(Stock_Info[[#This Row],[Date]])+WEEKDAY(DATE(YEAR(Stock_Info[[#This Row],[Date]]),MONTH(Stock_Info[[#This Row],[Date]]),1))-1)/7)+1</f>
        <v>WEEK 5</v>
      </c>
      <c r="D8425" s="12">
        <v>42.93</v>
      </c>
      <c r="E8425" s="12">
        <v>43.29</v>
      </c>
      <c r="F8425" s="12">
        <v>42.21</v>
      </c>
      <c r="G8425" s="12">
        <v>42.39</v>
      </c>
      <c r="H8425" s="12">
        <v>42.690116581058462</v>
      </c>
      <c r="I8425">
        <v>346540</v>
      </c>
      <c r="J8425">
        <v>3507</v>
      </c>
      <c r="K8425" s="12">
        <v>14793833</v>
      </c>
      <c r="L8425">
        <v>136322</v>
      </c>
      <c r="M8425">
        <v>39.340000000000003</v>
      </c>
      <c r="N8425">
        <v>1.08</v>
      </c>
      <c r="O8425">
        <v>-0.54</v>
      </c>
      <c r="P8425">
        <f xml:space="preserve"> IF(Stock_Info[[#This Row],[Close Price]] &gt; Stock_Info[[#This Row],[Open Price]], 1, 0)</f>
        <v>0</v>
      </c>
      <c r="Q8425" t="str">
        <f>IF(AND(Stock_Info[[#This Row],[% Deli. Qty to Traded Qty]]&gt;80,Stock_Info[[#This Row],[No. of Trades]]&lt;3000),"Unusual Day","")</f>
        <v/>
      </c>
      <c r="R8425" t="str">
        <f>IF(AND(Stock_Info[[#This Row],[Spread High-Low]] &lt; 10, Stock_Info[[#This Row],[% Deli. Qty to Traded Qty]] &gt; 90), "Good Day", "")</f>
        <v/>
      </c>
    </row>
    <row r="8426" spans="1:18">
      <c r="A8426" t="s">
        <v>73</v>
      </c>
      <c r="B8426" s="1">
        <v>45653</v>
      </c>
      <c r="C8426" s="1" t="str">
        <f>"WEEK" &amp;" " &amp;  INT((DAY(Stock_Info[[#This Row],[Date]])+WEEKDAY(DATE(YEAR(Stock_Info[[#This Row],[Date]]),MONTH(Stock_Info[[#This Row],[Date]]),1))-1)/7)+1</f>
        <v>WEEK 4</v>
      </c>
      <c r="D8426" s="12">
        <v>43.66</v>
      </c>
      <c r="E8426" s="12">
        <v>43.75</v>
      </c>
      <c r="F8426" s="12">
        <v>42.92</v>
      </c>
      <c r="G8426" s="12">
        <v>43.02</v>
      </c>
      <c r="H8426" s="12">
        <v>43.157318486223218</v>
      </c>
      <c r="I8426">
        <v>305514</v>
      </c>
      <c r="J8426">
        <v>3147</v>
      </c>
      <c r="K8426" s="12">
        <v>13185165</v>
      </c>
      <c r="L8426">
        <v>99203</v>
      </c>
      <c r="M8426">
        <v>32.47</v>
      </c>
      <c r="N8426">
        <v>0.83</v>
      </c>
      <c r="O8426">
        <v>-0.64</v>
      </c>
      <c r="P8426">
        <f xml:space="preserve"> IF(Stock_Info[[#This Row],[Close Price]] &gt; Stock_Info[[#This Row],[Open Price]], 1, 0)</f>
        <v>0</v>
      </c>
      <c r="Q8426" t="str">
        <f>IF(AND(Stock_Info[[#This Row],[% Deli. Qty to Traded Qty]]&gt;80,Stock_Info[[#This Row],[No. of Trades]]&lt;3000),"Unusual Day","")</f>
        <v/>
      </c>
      <c r="R8426" t="str">
        <f>IF(AND(Stock_Info[[#This Row],[Spread High-Low]] &lt; 10, Stock_Info[[#This Row],[% Deli. Qty to Traded Qty]] &gt; 90), "Good Day", "")</f>
        <v/>
      </c>
    </row>
    <row r="8427" spans="1:18">
      <c r="A8427" t="s">
        <v>73</v>
      </c>
      <c r="B8427" s="1">
        <v>45652</v>
      </c>
      <c r="C8427" s="1" t="str">
        <f>"WEEK" &amp;" " &amp;  INT((DAY(Stock_Info[[#This Row],[Date]])+WEEKDAY(DATE(YEAR(Stock_Info[[#This Row],[Date]]),MONTH(Stock_Info[[#This Row],[Date]]),1))-1)/7)+1</f>
        <v>WEEK 4</v>
      </c>
      <c r="D8427" s="12">
        <v>44.2</v>
      </c>
      <c r="E8427" s="12">
        <v>44.2</v>
      </c>
      <c r="F8427" s="12">
        <v>43</v>
      </c>
      <c r="G8427" s="12">
        <v>43.31</v>
      </c>
      <c r="H8427" s="12">
        <v>43.685498289669873</v>
      </c>
      <c r="I8427">
        <v>296434</v>
      </c>
      <c r="J8427">
        <v>2581</v>
      </c>
      <c r="K8427" s="12">
        <v>12949867</v>
      </c>
      <c r="L8427">
        <v>55272</v>
      </c>
      <c r="M8427">
        <v>18.649999999999999</v>
      </c>
      <c r="N8427">
        <v>1.2</v>
      </c>
      <c r="O8427">
        <v>-0.89</v>
      </c>
      <c r="P8427">
        <f xml:space="preserve"> IF(Stock_Info[[#This Row],[Close Price]] &gt; Stock_Info[[#This Row],[Open Price]], 1, 0)</f>
        <v>0</v>
      </c>
      <c r="Q8427" t="str">
        <f>IF(AND(Stock_Info[[#This Row],[% Deli. Qty to Traded Qty]]&gt;80,Stock_Info[[#This Row],[No. of Trades]]&lt;3000),"Unusual Day","")</f>
        <v/>
      </c>
      <c r="R8427" t="str">
        <f>IF(AND(Stock_Info[[#This Row],[Spread High-Low]] &lt; 10, Stock_Info[[#This Row],[% Deli. Qty to Traded Qty]] &gt; 90), "Good Day", "")</f>
        <v/>
      </c>
    </row>
    <row r="8428" spans="1:18">
      <c r="A8428" t="s">
        <v>73</v>
      </c>
      <c r="B8428" s="1">
        <v>45650</v>
      </c>
      <c r="C8428" s="1" t="str">
        <f>"WEEK" &amp;" " &amp;  INT((DAY(Stock_Info[[#This Row],[Date]])+WEEKDAY(DATE(YEAR(Stock_Info[[#This Row],[Date]]),MONTH(Stock_Info[[#This Row],[Date]]),1))-1)/7)+1</f>
        <v>WEEK 4</v>
      </c>
      <c r="D8428" s="12">
        <v>43.71</v>
      </c>
      <c r="E8428" s="12">
        <v>43.99</v>
      </c>
      <c r="F8428" s="12">
        <v>43.46</v>
      </c>
      <c r="G8428" s="12">
        <v>43.79</v>
      </c>
      <c r="H8428" s="12">
        <v>43.705862132509282</v>
      </c>
      <c r="I8428">
        <v>282184</v>
      </c>
      <c r="J8428">
        <v>2565</v>
      </c>
      <c r="K8428" s="12">
        <v>12333095</v>
      </c>
      <c r="L8428">
        <v>76286</v>
      </c>
      <c r="M8428">
        <v>27.03</v>
      </c>
      <c r="N8428">
        <v>0.53</v>
      </c>
      <c r="O8428">
        <v>0.08</v>
      </c>
      <c r="P8428">
        <f xml:space="preserve"> IF(Stock_Info[[#This Row],[Close Price]] &gt; Stock_Info[[#This Row],[Open Price]], 1, 0)</f>
        <v>1</v>
      </c>
      <c r="Q8428" t="str">
        <f>IF(AND(Stock_Info[[#This Row],[% Deli. Qty to Traded Qty]]&gt;80,Stock_Info[[#This Row],[No. of Trades]]&lt;3000),"Unusual Day","")</f>
        <v/>
      </c>
      <c r="R8428" t="str">
        <f>IF(AND(Stock_Info[[#This Row],[Spread High-Low]] &lt; 10, Stock_Info[[#This Row],[% Deli. Qty to Traded Qty]] &gt; 90), "Good Day", "")</f>
        <v/>
      </c>
    </row>
    <row r="8429" spans="1:18">
      <c r="A8429" t="s">
        <v>73</v>
      </c>
      <c r="B8429" s="1">
        <v>45649</v>
      </c>
      <c r="C8429" s="1" t="str">
        <f>"WEEK" &amp;" " &amp;  INT((DAY(Stock_Info[[#This Row],[Date]])+WEEKDAY(DATE(YEAR(Stock_Info[[#This Row],[Date]]),MONTH(Stock_Info[[#This Row],[Date]]),1))-1)/7)+1</f>
        <v>WEEK 4</v>
      </c>
      <c r="D8429" s="12">
        <v>44.44</v>
      </c>
      <c r="E8429" s="12">
        <v>44.83</v>
      </c>
      <c r="F8429" s="12">
        <v>43.5</v>
      </c>
      <c r="G8429" s="12">
        <v>43.59</v>
      </c>
      <c r="H8429" s="12">
        <v>43.925209906963232</v>
      </c>
      <c r="I8429">
        <v>526781</v>
      </c>
      <c r="J8429">
        <v>4292</v>
      </c>
      <c r="K8429" s="12">
        <v>23138966</v>
      </c>
      <c r="L8429">
        <v>147001</v>
      </c>
      <c r="M8429">
        <v>27.91</v>
      </c>
      <c r="N8429">
        <v>1.33</v>
      </c>
      <c r="O8429">
        <v>-0.85</v>
      </c>
      <c r="P8429">
        <f xml:space="preserve"> IF(Stock_Info[[#This Row],[Close Price]] &gt; Stock_Info[[#This Row],[Open Price]], 1, 0)</f>
        <v>0</v>
      </c>
      <c r="Q8429" t="str">
        <f>IF(AND(Stock_Info[[#This Row],[% Deli. Qty to Traded Qty]]&gt;80,Stock_Info[[#This Row],[No. of Trades]]&lt;3000),"Unusual Day","")</f>
        <v/>
      </c>
      <c r="R8429" t="str">
        <f>IF(AND(Stock_Info[[#This Row],[Spread High-Low]] &lt; 10, Stock_Info[[#This Row],[% Deli. Qty to Traded Qty]] &gt; 90), "Good Day", "")</f>
        <v/>
      </c>
    </row>
    <row r="8430" spans="1:18">
      <c r="A8430" t="s">
        <v>73</v>
      </c>
      <c r="B8430" s="1">
        <v>45646</v>
      </c>
      <c r="C8430" s="1" t="str">
        <f>"WEEK" &amp;" " &amp;  INT((DAY(Stock_Info[[#This Row],[Date]])+WEEKDAY(DATE(YEAR(Stock_Info[[#This Row],[Date]]),MONTH(Stock_Info[[#This Row],[Date]]),1))-1)/7)+1</f>
        <v>WEEK 3</v>
      </c>
      <c r="D8430" s="12">
        <v>45</v>
      </c>
      <c r="E8430" s="12">
        <v>45.5</v>
      </c>
      <c r="F8430" s="12">
        <v>44</v>
      </c>
      <c r="G8430" s="12">
        <v>44.23</v>
      </c>
      <c r="H8430" s="12">
        <v>44.735327297817499</v>
      </c>
      <c r="I8430">
        <v>389141</v>
      </c>
      <c r="J8430">
        <v>2504</v>
      </c>
      <c r="K8430" s="12">
        <v>17408350</v>
      </c>
      <c r="L8430">
        <v>112306</v>
      </c>
      <c r="M8430">
        <v>28.86</v>
      </c>
      <c r="N8430">
        <v>1.5</v>
      </c>
      <c r="O8430">
        <v>-0.77</v>
      </c>
      <c r="P8430">
        <f xml:space="preserve"> IF(Stock_Info[[#This Row],[Close Price]] &gt; Stock_Info[[#This Row],[Open Price]], 1, 0)</f>
        <v>0</v>
      </c>
      <c r="Q8430" t="str">
        <f>IF(AND(Stock_Info[[#This Row],[% Deli. Qty to Traded Qty]]&gt;80,Stock_Info[[#This Row],[No. of Trades]]&lt;3000),"Unusual Day","")</f>
        <v/>
      </c>
      <c r="R8430" t="str">
        <f>IF(AND(Stock_Info[[#This Row],[Spread High-Low]] &lt; 10, Stock_Info[[#This Row],[% Deli. Qty to Traded Qty]] &gt; 90), "Good Day", "")</f>
        <v/>
      </c>
    </row>
    <row r="8431" spans="1:18">
      <c r="A8431" t="s">
        <v>73</v>
      </c>
      <c r="B8431" s="1">
        <v>45645</v>
      </c>
      <c r="C8431" s="1" t="str">
        <f>"WEEK" &amp;" " &amp;  INT((DAY(Stock_Info[[#This Row],[Date]])+WEEKDAY(DATE(YEAR(Stock_Info[[#This Row],[Date]]),MONTH(Stock_Info[[#This Row],[Date]]),1))-1)/7)+1</f>
        <v>WEEK 3</v>
      </c>
      <c r="D8431" s="12">
        <v>44.33</v>
      </c>
      <c r="E8431" s="12">
        <v>45.55</v>
      </c>
      <c r="F8431" s="12">
        <v>44.33</v>
      </c>
      <c r="G8431" s="12">
        <v>45.23</v>
      </c>
      <c r="H8431" s="12">
        <v>45.023359338797775</v>
      </c>
      <c r="I8431">
        <v>658195</v>
      </c>
      <c r="J8431">
        <v>3692</v>
      </c>
      <c r="K8431" s="12">
        <v>29634150</v>
      </c>
      <c r="L8431">
        <v>158414</v>
      </c>
      <c r="M8431">
        <v>24.07</v>
      </c>
      <c r="N8431">
        <v>1.22</v>
      </c>
      <c r="O8431">
        <v>0.9</v>
      </c>
      <c r="P8431">
        <f xml:space="preserve"> IF(Stock_Info[[#This Row],[Close Price]] &gt; Stock_Info[[#This Row],[Open Price]], 1, 0)</f>
        <v>1</v>
      </c>
      <c r="Q8431" t="str">
        <f>IF(AND(Stock_Info[[#This Row],[% Deli. Qty to Traded Qty]]&gt;80,Stock_Info[[#This Row],[No. of Trades]]&lt;3000),"Unusual Day","")</f>
        <v/>
      </c>
      <c r="R8431" t="str">
        <f>IF(AND(Stock_Info[[#This Row],[Spread High-Low]] &lt; 10, Stock_Info[[#This Row],[% Deli. Qty to Traded Qty]] &gt; 90), "Good Day", "")</f>
        <v/>
      </c>
    </row>
    <row r="8432" spans="1:18">
      <c r="A8432" t="s">
        <v>73</v>
      </c>
      <c r="B8432" s="1">
        <v>45644</v>
      </c>
      <c r="C8432" s="1" t="str">
        <f>"WEEK" &amp;" " &amp;  INT((DAY(Stock_Info[[#This Row],[Date]])+WEEKDAY(DATE(YEAR(Stock_Info[[#This Row],[Date]]),MONTH(Stock_Info[[#This Row],[Date]]),1))-1)/7)+1</f>
        <v>WEEK 3</v>
      </c>
      <c r="D8432" s="12">
        <v>46.3</v>
      </c>
      <c r="E8432" s="12">
        <v>46.41</v>
      </c>
      <c r="F8432" s="12">
        <v>45.28</v>
      </c>
      <c r="G8432" s="12">
        <v>45.37</v>
      </c>
      <c r="H8432" s="12">
        <v>45.761475527397216</v>
      </c>
      <c r="I8432">
        <v>320726</v>
      </c>
      <c r="J8432">
        <v>2088</v>
      </c>
      <c r="K8432" s="12">
        <v>14676895</v>
      </c>
      <c r="L8432">
        <v>85270</v>
      </c>
      <c r="M8432">
        <v>26.59</v>
      </c>
      <c r="N8432">
        <v>1.1299999999999999</v>
      </c>
      <c r="O8432">
        <v>-0.93</v>
      </c>
      <c r="P8432">
        <f xml:space="preserve"> IF(Stock_Info[[#This Row],[Close Price]] &gt; Stock_Info[[#This Row],[Open Price]], 1, 0)</f>
        <v>0</v>
      </c>
      <c r="Q8432" t="str">
        <f>IF(AND(Stock_Info[[#This Row],[% Deli. Qty to Traded Qty]]&gt;80,Stock_Info[[#This Row],[No. of Trades]]&lt;3000),"Unusual Day","")</f>
        <v/>
      </c>
      <c r="R8432" t="str">
        <f>IF(AND(Stock_Info[[#This Row],[Spread High-Low]] &lt; 10, Stock_Info[[#This Row],[% Deli. Qty to Traded Qty]] &gt; 90), "Good Day", "")</f>
        <v/>
      </c>
    </row>
    <row r="8433" spans="1:18">
      <c r="A8433" t="s">
        <v>73</v>
      </c>
      <c r="B8433" s="1">
        <v>45643</v>
      </c>
      <c r="C8433" s="1" t="str">
        <f>"WEEK" &amp;" " &amp;  INT((DAY(Stock_Info[[#This Row],[Date]])+WEEKDAY(DATE(YEAR(Stock_Info[[#This Row],[Date]]),MONTH(Stock_Info[[#This Row],[Date]]),1))-1)/7)+1</f>
        <v>WEEK 3</v>
      </c>
      <c r="D8433" s="12">
        <v>47.02</v>
      </c>
      <c r="E8433" s="12">
        <v>47.15</v>
      </c>
      <c r="F8433" s="12">
        <v>46.2</v>
      </c>
      <c r="G8433" s="12">
        <v>46.37</v>
      </c>
      <c r="H8433" s="12">
        <v>46.637917159555144</v>
      </c>
      <c r="I8433">
        <v>682203</v>
      </c>
      <c r="J8433">
        <v>3847</v>
      </c>
      <c r="K8433" s="12">
        <v>31816527</v>
      </c>
      <c r="L8433">
        <v>195830</v>
      </c>
      <c r="M8433">
        <v>28.71</v>
      </c>
      <c r="N8433">
        <v>0.95</v>
      </c>
      <c r="O8433">
        <v>-0.65</v>
      </c>
      <c r="P8433">
        <f xml:space="preserve"> IF(Stock_Info[[#This Row],[Close Price]] &gt; Stock_Info[[#This Row],[Open Price]], 1, 0)</f>
        <v>0</v>
      </c>
      <c r="Q8433" t="str">
        <f>IF(AND(Stock_Info[[#This Row],[% Deli. Qty to Traded Qty]]&gt;80,Stock_Info[[#This Row],[No. of Trades]]&lt;3000),"Unusual Day","")</f>
        <v/>
      </c>
      <c r="R8433" t="str">
        <f>IF(AND(Stock_Info[[#This Row],[Spread High-Low]] &lt; 10, Stock_Info[[#This Row],[% Deli. Qty to Traded Qty]] &gt; 90), "Good Day", "")</f>
        <v/>
      </c>
    </row>
    <row r="8434" spans="1:18">
      <c r="A8434" t="s">
        <v>73</v>
      </c>
      <c r="B8434" s="1">
        <v>45642</v>
      </c>
      <c r="C8434" s="1" t="str">
        <f>"WEEK" &amp;" " &amp;  INT((DAY(Stock_Info[[#This Row],[Date]])+WEEKDAY(DATE(YEAR(Stock_Info[[#This Row],[Date]]),MONTH(Stock_Info[[#This Row],[Date]]),1))-1)/7)+1</f>
        <v>WEEK 3</v>
      </c>
      <c r="D8434" s="12">
        <v>47.22</v>
      </c>
      <c r="E8434" s="12">
        <v>48.28</v>
      </c>
      <c r="F8434" s="12">
        <v>46.8</v>
      </c>
      <c r="G8434" s="12">
        <v>47.08</v>
      </c>
      <c r="H8434" s="12">
        <v>47.468618574067513</v>
      </c>
      <c r="I8434">
        <v>522395</v>
      </c>
      <c r="J8434">
        <v>4278</v>
      </c>
      <c r="K8434" s="12">
        <v>24797369</v>
      </c>
      <c r="L8434">
        <v>153795</v>
      </c>
      <c r="M8434">
        <v>29.44</v>
      </c>
      <c r="N8434">
        <v>1.48</v>
      </c>
      <c r="O8434">
        <v>-0.14000000000000001</v>
      </c>
      <c r="P8434">
        <f xml:space="preserve"> IF(Stock_Info[[#This Row],[Close Price]] &gt; Stock_Info[[#This Row],[Open Price]], 1, 0)</f>
        <v>0</v>
      </c>
      <c r="Q8434" t="str">
        <f>IF(AND(Stock_Info[[#This Row],[% Deli. Qty to Traded Qty]]&gt;80,Stock_Info[[#This Row],[No. of Trades]]&lt;3000),"Unusual Day","")</f>
        <v/>
      </c>
      <c r="R8434" t="str">
        <f>IF(AND(Stock_Info[[#This Row],[Spread High-Low]] &lt; 10, Stock_Info[[#This Row],[% Deli. Qty to Traded Qty]] &gt; 90), "Good Day", "")</f>
        <v/>
      </c>
    </row>
    <row r="8435" spans="1:18">
      <c r="A8435" t="s">
        <v>73</v>
      </c>
      <c r="B8435" s="1">
        <v>45639</v>
      </c>
      <c r="C8435" s="1" t="str">
        <f>"WEEK" &amp;" " &amp;  INT((DAY(Stock_Info[[#This Row],[Date]])+WEEKDAY(DATE(YEAR(Stock_Info[[#This Row],[Date]]),MONTH(Stock_Info[[#This Row],[Date]]),1))-1)/7)+1</f>
        <v>WEEK 2</v>
      </c>
      <c r="D8435" s="12">
        <v>48.79</v>
      </c>
      <c r="E8435" s="12">
        <v>48.79</v>
      </c>
      <c r="F8435" s="12">
        <v>45.88</v>
      </c>
      <c r="G8435" s="12">
        <v>46.9</v>
      </c>
      <c r="H8435" s="12">
        <v>46.776868782998392</v>
      </c>
      <c r="I8435">
        <v>736589</v>
      </c>
      <c r="J8435">
        <v>2736</v>
      </c>
      <c r="K8435" s="12">
        <v>34455327</v>
      </c>
      <c r="L8435">
        <v>174137</v>
      </c>
      <c r="M8435">
        <v>23.64</v>
      </c>
      <c r="N8435">
        <v>2.91</v>
      </c>
      <c r="O8435">
        <v>-1.89</v>
      </c>
      <c r="P8435">
        <f xml:space="preserve"> IF(Stock_Info[[#This Row],[Close Price]] &gt; Stock_Info[[#This Row],[Open Price]], 1, 0)</f>
        <v>0</v>
      </c>
      <c r="Q8435" t="str">
        <f>IF(AND(Stock_Info[[#This Row],[% Deli. Qty to Traded Qty]]&gt;80,Stock_Info[[#This Row],[No. of Trades]]&lt;3000),"Unusual Day","")</f>
        <v/>
      </c>
      <c r="R8435" t="str">
        <f>IF(AND(Stock_Info[[#This Row],[Spread High-Low]] &lt; 10, Stock_Info[[#This Row],[% Deli. Qty to Traded Qty]] &gt; 90), "Good Day", "")</f>
        <v/>
      </c>
    </row>
    <row r="8436" spans="1:18">
      <c r="A8436" t="s">
        <v>73</v>
      </c>
      <c r="B8436" s="1">
        <v>45638</v>
      </c>
      <c r="C8436" s="1" t="str">
        <f>"WEEK" &amp;" " &amp;  INT((DAY(Stock_Info[[#This Row],[Date]])+WEEKDAY(DATE(YEAR(Stock_Info[[#This Row],[Date]]),MONTH(Stock_Info[[#This Row],[Date]]),1))-1)/7)+1</f>
        <v>WEEK 2</v>
      </c>
      <c r="D8436" s="12">
        <v>48.49</v>
      </c>
      <c r="E8436" s="12">
        <v>48.8</v>
      </c>
      <c r="F8436" s="12">
        <v>47.69</v>
      </c>
      <c r="G8436" s="12">
        <v>48.61</v>
      </c>
      <c r="H8436" s="12">
        <v>48.100688825403651</v>
      </c>
      <c r="I8436">
        <v>734729</v>
      </c>
      <c r="J8436">
        <v>3894</v>
      </c>
      <c r="K8436" s="12">
        <v>35340971</v>
      </c>
      <c r="L8436">
        <v>362485</v>
      </c>
      <c r="M8436">
        <v>49.34</v>
      </c>
      <c r="N8436">
        <v>1.1100000000000001</v>
      </c>
      <c r="O8436">
        <v>0.12</v>
      </c>
      <c r="P8436">
        <f xml:space="preserve"> IF(Stock_Info[[#This Row],[Close Price]] &gt; Stock_Info[[#This Row],[Open Price]], 1, 0)</f>
        <v>1</v>
      </c>
      <c r="Q8436" t="str">
        <f>IF(AND(Stock_Info[[#This Row],[% Deli. Qty to Traded Qty]]&gt;80,Stock_Info[[#This Row],[No. of Trades]]&lt;3000),"Unusual Day","")</f>
        <v/>
      </c>
      <c r="R8436" t="str">
        <f>IF(AND(Stock_Info[[#This Row],[Spread High-Low]] &lt; 10, Stock_Info[[#This Row],[% Deli. Qty to Traded Qty]] &gt; 90), "Good Day", "")</f>
        <v/>
      </c>
    </row>
    <row r="8437" spans="1:18">
      <c r="A8437" t="s">
        <v>73</v>
      </c>
      <c r="B8437" s="1">
        <v>45637</v>
      </c>
      <c r="C8437" s="1" t="str">
        <f>"WEEK" &amp;" " &amp;  INT((DAY(Stock_Info[[#This Row],[Date]])+WEEKDAY(DATE(YEAR(Stock_Info[[#This Row],[Date]]),MONTH(Stock_Info[[#This Row],[Date]]),1))-1)/7)+1</f>
        <v>WEEK 2</v>
      </c>
      <c r="D8437" s="12">
        <v>48.86</v>
      </c>
      <c r="E8437" s="12">
        <v>49.25</v>
      </c>
      <c r="F8437" s="12">
        <v>48.26</v>
      </c>
      <c r="G8437" s="12">
        <v>48.39</v>
      </c>
      <c r="H8437" s="12">
        <v>48.631485552251995</v>
      </c>
      <c r="I8437">
        <v>276133</v>
      </c>
      <c r="J8437">
        <v>1325</v>
      </c>
      <c r="K8437" s="12">
        <v>13428758</v>
      </c>
      <c r="L8437">
        <v>56561</v>
      </c>
      <c r="M8437">
        <v>20.48</v>
      </c>
      <c r="N8437">
        <v>0.99</v>
      </c>
      <c r="O8437">
        <v>-0.47</v>
      </c>
      <c r="P8437">
        <f xml:space="preserve"> IF(Stock_Info[[#This Row],[Close Price]] &gt; Stock_Info[[#This Row],[Open Price]], 1, 0)</f>
        <v>0</v>
      </c>
      <c r="Q8437" t="str">
        <f>IF(AND(Stock_Info[[#This Row],[% Deli. Qty to Traded Qty]]&gt;80,Stock_Info[[#This Row],[No. of Trades]]&lt;3000),"Unusual Day","")</f>
        <v/>
      </c>
      <c r="R8437" t="str">
        <f>IF(AND(Stock_Info[[#This Row],[Spread High-Low]] &lt; 10, Stock_Info[[#This Row],[% Deli. Qty to Traded Qty]] &gt; 90), "Good Day", "")</f>
        <v/>
      </c>
    </row>
    <row r="8438" spans="1:18">
      <c r="A8438" t="s">
        <v>73</v>
      </c>
      <c r="B8438" s="1">
        <v>45636</v>
      </c>
      <c r="C8438" s="1" t="str">
        <f>"WEEK" &amp;" " &amp;  INT((DAY(Stock_Info[[#This Row],[Date]])+WEEKDAY(DATE(YEAR(Stock_Info[[#This Row],[Date]]),MONTH(Stock_Info[[#This Row],[Date]]),1))-1)/7)+1</f>
        <v>WEEK 2</v>
      </c>
      <c r="D8438" s="12">
        <v>49.59</v>
      </c>
      <c r="E8438" s="12">
        <v>49.88</v>
      </c>
      <c r="F8438" s="12">
        <v>48.51</v>
      </c>
      <c r="G8438" s="12">
        <v>48.72</v>
      </c>
      <c r="H8438" s="12">
        <v>49.097651568036035</v>
      </c>
      <c r="I8438">
        <v>379615</v>
      </c>
      <c r="J8438">
        <v>2124</v>
      </c>
      <c r="K8438" s="12">
        <v>18638205</v>
      </c>
      <c r="L8438">
        <v>97505</v>
      </c>
      <c r="M8438">
        <v>25.69</v>
      </c>
      <c r="N8438">
        <v>1.37</v>
      </c>
      <c r="O8438">
        <v>-0.87</v>
      </c>
      <c r="P8438">
        <f xml:space="preserve"> IF(Stock_Info[[#This Row],[Close Price]] &gt; Stock_Info[[#This Row],[Open Price]], 1, 0)</f>
        <v>0</v>
      </c>
      <c r="Q8438" t="str">
        <f>IF(AND(Stock_Info[[#This Row],[% Deli. Qty to Traded Qty]]&gt;80,Stock_Info[[#This Row],[No. of Trades]]&lt;3000),"Unusual Day","")</f>
        <v/>
      </c>
      <c r="R8438" t="str">
        <f>IF(AND(Stock_Info[[#This Row],[Spread High-Low]] &lt; 10, Stock_Info[[#This Row],[% Deli. Qty to Traded Qty]] &gt; 90), "Good Day", "")</f>
        <v/>
      </c>
    </row>
    <row r="8439" spans="1:18">
      <c r="A8439" t="s">
        <v>73</v>
      </c>
      <c r="B8439" s="1">
        <v>45635</v>
      </c>
      <c r="C8439" s="1" t="str">
        <f>"WEEK" &amp;" " &amp;  INT((DAY(Stock_Info[[#This Row],[Date]])+WEEKDAY(DATE(YEAR(Stock_Info[[#This Row],[Date]]),MONTH(Stock_Info[[#This Row],[Date]]),1))-1)/7)+1</f>
        <v>WEEK 2</v>
      </c>
      <c r="D8439" s="12">
        <v>50.2</v>
      </c>
      <c r="E8439" s="12">
        <v>50.37</v>
      </c>
      <c r="F8439" s="12">
        <v>49.25</v>
      </c>
      <c r="G8439" s="12">
        <v>49.55</v>
      </c>
      <c r="H8439" s="12">
        <v>49.848468093801458</v>
      </c>
      <c r="I8439">
        <v>831970</v>
      </c>
      <c r="J8439">
        <v>4294</v>
      </c>
      <c r="K8439" s="12">
        <v>41472430</v>
      </c>
      <c r="L8439">
        <v>284934</v>
      </c>
      <c r="M8439">
        <v>34.25</v>
      </c>
      <c r="N8439">
        <v>1.1200000000000001</v>
      </c>
      <c r="O8439">
        <v>-0.65</v>
      </c>
      <c r="P8439">
        <f xml:space="preserve"> IF(Stock_Info[[#This Row],[Close Price]] &gt; Stock_Info[[#This Row],[Open Price]], 1, 0)</f>
        <v>0</v>
      </c>
      <c r="Q8439" t="str">
        <f>IF(AND(Stock_Info[[#This Row],[% Deli. Qty to Traded Qty]]&gt;80,Stock_Info[[#This Row],[No. of Trades]]&lt;3000),"Unusual Day","")</f>
        <v/>
      </c>
      <c r="R8439" t="str">
        <f>IF(AND(Stock_Info[[#This Row],[Spread High-Low]] &lt; 10, Stock_Info[[#This Row],[% Deli. Qty to Traded Qty]] &gt; 90), "Good Day", "")</f>
        <v/>
      </c>
    </row>
    <row r="8440" spans="1:18">
      <c r="A8440" t="s">
        <v>73</v>
      </c>
      <c r="B8440" s="1">
        <v>45632</v>
      </c>
      <c r="C8440" s="1" t="str">
        <f>"WEEK" &amp;" " &amp;  INT((DAY(Stock_Info[[#This Row],[Date]])+WEEKDAY(DATE(YEAR(Stock_Info[[#This Row],[Date]]),MONTH(Stock_Info[[#This Row],[Date]]),1))-1)/7)+1</f>
        <v>WEEK 1</v>
      </c>
      <c r="D8440" s="12">
        <v>49.89</v>
      </c>
      <c r="E8440" s="12">
        <v>51.9</v>
      </c>
      <c r="F8440" s="12">
        <v>49.13</v>
      </c>
      <c r="G8440" s="12">
        <v>50.04</v>
      </c>
      <c r="H8440" s="12">
        <v>50.413247236767454</v>
      </c>
      <c r="I8440">
        <v>2457086</v>
      </c>
      <c r="J8440">
        <v>12269</v>
      </c>
      <c r="K8440" s="12">
        <v>123869684</v>
      </c>
      <c r="L8440">
        <v>598520</v>
      </c>
      <c r="M8440">
        <v>24.36</v>
      </c>
      <c r="N8440">
        <v>2.77</v>
      </c>
      <c r="O8440">
        <v>0.15</v>
      </c>
      <c r="P8440">
        <f xml:space="preserve"> IF(Stock_Info[[#This Row],[Close Price]] &gt; Stock_Info[[#This Row],[Open Price]], 1, 0)</f>
        <v>1</v>
      </c>
      <c r="Q8440" t="str">
        <f>IF(AND(Stock_Info[[#This Row],[% Deli. Qty to Traded Qty]]&gt;80,Stock_Info[[#This Row],[No. of Trades]]&lt;3000),"Unusual Day","")</f>
        <v/>
      </c>
      <c r="R8440" t="str">
        <f>IF(AND(Stock_Info[[#This Row],[Spread High-Low]] &lt; 10, Stock_Info[[#This Row],[% Deli. Qty to Traded Qty]] &gt; 90), "Good Day", "")</f>
        <v/>
      </c>
    </row>
    <row r="8441" spans="1:18">
      <c r="A8441" t="s">
        <v>73</v>
      </c>
      <c r="B8441" s="1">
        <v>45631</v>
      </c>
      <c r="C8441" s="1" t="str">
        <f>"WEEK" &amp;" " &amp;  INT((DAY(Stock_Info[[#This Row],[Date]])+WEEKDAY(DATE(YEAR(Stock_Info[[#This Row],[Date]]),MONTH(Stock_Info[[#This Row],[Date]]),1))-1)/7)+1</f>
        <v>WEEK 1</v>
      </c>
      <c r="D8441" s="12">
        <v>51.51</v>
      </c>
      <c r="E8441" s="12">
        <v>52</v>
      </c>
      <c r="F8441" s="12">
        <v>49</v>
      </c>
      <c r="G8441" s="12">
        <v>49.73</v>
      </c>
      <c r="H8441" s="12">
        <v>49.955963361574625</v>
      </c>
      <c r="I8441">
        <v>2214724</v>
      </c>
      <c r="J8441">
        <v>11163</v>
      </c>
      <c r="K8441" s="12">
        <v>110638671</v>
      </c>
      <c r="L8441">
        <v>563163</v>
      </c>
      <c r="M8441">
        <v>25.43</v>
      </c>
      <c r="N8441">
        <v>3</v>
      </c>
      <c r="O8441">
        <v>-1.78</v>
      </c>
      <c r="P8441">
        <f xml:space="preserve"> IF(Stock_Info[[#This Row],[Close Price]] &gt; Stock_Info[[#This Row],[Open Price]], 1, 0)</f>
        <v>0</v>
      </c>
      <c r="Q8441" t="str">
        <f>IF(AND(Stock_Info[[#This Row],[% Deli. Qty to Traded Qty]]&gt;80,Stock_Info[[#This Row],[No. of Trades]]&lt;3000),"Unusual Day","")</f>
        <v/>
      </c>
      <c r="R8441" t="str">
        <f>IF(AND(Stock_Info[[#This Row],[Spread High-Low]] &lt; 10, Stock_Info[[#This Row],[% Deli. Qty to Traded Qty]] &gt; 90), "Good Day", "")</f>
        <v/>
      </c>
    </row>
    <row r="8442" spans="1:18">
      <c r="A8442" t="s">
        <v>73</v>
      </c>
      <c r="B8442" s="1">
        <v>45630</v>
      </c>
      <c r="C8442" s="1" t="str">
        <f>"WEEK" &amp;" " &amp;  INT((DAY(Stock_Info[[#This Row],[Date]])+WEEKDAY(DATE(YEAR(Stock_Info[[#This Row],[Date]]),MONTH(Stock_Info[[#This Row],[Date]]),1))-1)/7)+1</f>
        <v>WEEK 1</v>
      </c>
      <c r="D8442" s="12">
        <v>45.49</v>
      </c>
      <c r="E8442" s="12">
        <v>51.4</v>
      </c>
      <c r="F8442" s="12">
        <v>45.18</v>
      </c>
      <c r="G8442" s="12">
        <v>50.47</v>
      </c>
      <c r="H8442" s="12">
        <v>49.038279742014844</v>
      </c>
      <c r="I8442">
        <v>4370484</v>
      </c>
      <c r="J8442">
        <v>17424</v>
      </c>
      <c r="K8442" s="12">
        <v>214321017</v>
      </c>
      <c r="L8442">
        <v>761083</v>
      </c>
      <c r="M8442">
        <v>17.41</v>
      </c>
      <c r="N8442">
        <v>6.22</v>
      </c>
      <c r="O8442">
        <v>4.9800000000000004</v>
      </c>
      <c r="P8442">
        <f xml:space="preserve"> IF(Stock_Info[[#This Row],[Close Price]] &gt; Stock_Info[[#This Row],[Open Price]], 1, 0)</f>
        <v>1</v>
      </c>
      <c r="Q8442" t="str">
        <f>IF(AND(Stock_Info[[#This Row],[% Deli. Qty to Traded Qty]]&gt;80,Stock_Info[[#This Row],[No. of Trades]]&lt;3000),"Unusual Day","")</f>
        <v/>
      </c>
      <c r="R8442" t="str">
        <f>IF(AND(Stock_Info[[#This Row],[Spread High-Low]] &lt; 10, Stock_Info[[#This Row],[% Deli. Qty to Traded Qty]] &gt; 90), "Good Day", "")</f>
        <v/>
      </c>
    </row>
    <row r="8443" spans="1:18">
      <c r="A8443" t="s">
        <v>73</v>
      </c>
      <c r="B8443" s="1">
        <v>45629</v>
      </c>
      <c r="C8443" s="1" t="str">
        <f>"WEEK" &amp;" " &amp;  INT((DAY(Stock_Info[[#This Row],[Date]])+WEEKDAY(DATE(YEAR(Stock_Info[[#This Row],[Date]]),MONTH(Stock_Info[[#This Row],[Date]]),1))-1)/7)+1</f>
        <v>WEEK 1</v>
      </c>
      <c r="D8443" s="12">
        <v>44.79</v>
      </c>
      <c r="E8443" s="12">
        <v>45.47</v>
      </c>
      <c r="F8443" s="12">
        <v>44.4</v>
      </c>
      <c r="G8443" s="12">
        <v>45.1</v>
      </c>
      <c r="H8443" s="12">
        <v>45.105341334670733</v>
      </c>
      <c r="I8443">
        <v>520413</v>
      </c>
      <c r="J8443">
        <v>3857</v>
      </c>
      <c r="K8443" s="12">
        <v>23473406</v>
      </c>
      <c r="L8443">
        <v>176610</v>
      </c>
      <c r="M8443">
        <v>33.94</v>
      </c>
      <c r="N8443">
        <v>1.07</v>
      </c>
      <c r="O8443">
        <v>0.31</v>
      </c>
      <c r="P8443">
        <f xml:space="preserve"> IF(Stock_Info[[#This Row],[Close Price]] &gt; Stock_Info[[#This Row],[Open Price]], 1, 0)</f>
        <v>1</v>
      </c>
      <c r="Q8443" t="str">
        <f>IF(AND(Stock_Info[[#This Row],[% Deli. Qty to Traded Qty]]&gt;80,Stock_Info[[#This Row],[No. of Trades]]&lt;3000),"Unusual Day","")</f>
        <v/>
      </c>
      <c r="R8443" t="str">
        <f>IF(AND(Stock_Info[[#This Row],[Spread High-Low]] &lt; 10, Stock_Info[[#This Row],[% Deli. Qty to Traded Qty]] &gt; 90), "Good Day", "")</f>
        <v/>
      </c>
    </row>
    <row r="8444" spans="1:18">
      <c r="A8444" t="s">
        <v>73</v>
      </c>
      <c r="B8444" s="1">
        <v>45628</v>
      </c>
      <c r="C8444" s="1" t="str">
        <f>"WEEK" &amp;" " &amp;  INT((DAY(Stock_Info[[#This Row],[Date]])+WEEKDAY(DATE(YEAR(Stock_Info[[#This Row],[Date]]),MONTH(Stock_Info[[#This Row],[Date]]),1))-1)/7)+1</f>
        <v>WEEK 1</v>
      </c>
      <c r="D8444" s="12">
        <v>44.79</v>
      </c>
      <c r="E8444" s="12">
        <v>44.79</v>
      </c>
      <c r="F8444" s="12">
        <v>43.93</v>
      </c>
      <c r="G8444" s="12">
        <v>44.25</v>
      </c>
      <c r="H8444" s="12">
        <v>44.211558677370029</v>
      </c>
      <c r="I8444">
        <v>125568</v>
      </c>
      <c r="J8444">
        <v>1471</v>
      </c>
      <c r="K8444" s="12">
        <v>5551557</v>
      </c>
      <c r="L8444">
        <v>34034</v>
      </c>
      <c r="M8444">
        <v>27.1</v>
      </c>
      <c r="N8444">
        <v>0.86</v>
      </c>
      <c r="O8444">
        <v>-0.54</v>
      </c>
      <c r="P8444">
        <f xml:space="preserve"> IF(Stock_Info[[#This Row],[Close Price]] &gt; Stock_Info[[#This Row],[Open Price]], 1, 0)</f>
        <v>0</v>
      </c>
      <c r="Q8444" t="str">
        <f>IF(AND(Stock_Info[[#This Row],[% Deli. Qty to Traded Qty]]&gt;80,Stock_Info[[#This Row],[No. of Trades]]&lt;3000),"Unusual Day","")</f>
        <v/>
      </c>
      <c r="R8444" t="str">
        <f>IF(AND(Stock_Info[[#This Row],[Spread High-Low]] &lt; 10, Stock_Info[[#This Row],[% Deli. Qty to Traded Qty]] &gt; 90), "Good Day", "")</f>
        <v/>
      </c>
    </row>
    <row r="8445" spans="1:18">
      <c r="A8445" t="s">
        <v>73</v>
      </c>
      <c r="B8445" s="1">
        <v>45625</v>
      </c>
      <c r="C8445" s="1" t="str">
        <f>"WEEK" &amp;" " &amp;  INT((DAY(Stock_Info[[#This Row],[Date]])+WEEKDAY(DATE(YEAR(Stock_Info[[#This Row],[Date]]),MONTH(Stock_Info[[#This Row],[Date]]),1))-1)/7)+1</f>
        <v>WEEK 5</v>
      </c>
      <c r="D8445" s="12">
        <v>45.69</v>
      </c>
      <c r="E8445" s="12">
        <v>45.69</v>
      </c>
      <c r="F8445" s="12">
        <v>43.48</v>
      </c>
      <c r="G8445" s="12">
        <v>44.4</v>
      </c>
      <c r="H8445" s="12">
        <v>44.363724575950805</v>
      </c>
      <c r="I8445">
        <v>317416</v>
      </c>
      <c r="J8445">
        <v>1879</v>
      </c>
      <c r="K8445" s="12">
        <v>14081756</v>
      </c>
      <c r="L8445">
        <v>111832</v>
      </c>
      <c r="M8445">
        <v>35.229999999999997</v>
      </c>
      <c r="N8445">
        <v>2.21</v>
      </c>
      <c r="O8445">
        <v>-1.29</v>
      </c>
      <c r="P8445">
        <f xml:space="preserve"> IF(Stock_Info[[#This Row],[Close Price]] &gt; Stock_Info[[#This Row],[Open Price]], 1, 0)</f>
        <v>0</v>
      </c>
      <c r="Q8445" t="str">
        <f>IF(AND(Stock_Info[[#This Row],[% Deli. Qty to Traded Qty]]&gt;80,Stock_Info[[#This Row],[No. of Trades]]&lt;3000),"Unusual Day","")</f>
        <v/>
      </c>
      <c r="R8445" t="str">
        <f>IF(AND(Stock_Info[[#This Row],[Spread High-Low]] &lt; 10, Stock_Info[[#This Row],[% Deli. Qty to Traded Qty]] &gt; 90), "Good Day", "")</f>
        <v/>
      </c>
    </row>
    <row r="8446" spans="1:18">
      <c r="A8446" t="s">
        <v>73</v>
      </c>
      <c r="B8446" s="1">
        <v>45624</v>
      </c>
      <c r="C8446" s="1" t="str">
        <f>"WEEK" &amp;" " &amp;  INT((DAY(Stock_Info[[#This Row],[Date]])+WEEKDAY(DATE(YEAR(Stock_Info[[#This Row],[Date]]),MONTH(Stock_Info[[#This Row],[Date]]),1))-1)/7)+1</f>
        <v>WEEK 5</v>
      </c>
      <c r="D8446" s="12">
        <v>44.47</v>
      </c>
      <c r="E8446" s="12">
        <v>45.38</v>
      </c>
      <c r="F8446" s="12">
        <v>44.05</v>
      </c>
      <c r="G8446" s="12">
        <v>44.93</v>
      </c>
      <c r="H8446" s="12">
        <v>44.925200607707616</v>
      </c>
      <c r="I8446">
        <v>233665</v>
      </c>
      <c r="J8446">
        <v>1505</v>
      </c>
      <c r="K8446" s="12">
        <v>10497447</v>
      </c>
      <c r="L8446">
        <v>43378</v>
      </c>
      <c r="M8446">
        <v>18.559999999999999</v>
      </c>
      <c r="N8446">
        <v>1.33</v>
      </c>
      <c r="O8446">
        <v>0.46</v>
      </c>
      <c r="P8446">
        <f xml:space="preserve"> IF(Stock_Info[[#This Row],[Close Price]] &gt; Stock_Info[[#This Row],[Open Price]], 1, 0)</f>
        <v>1</v>
      </c>
      <c r="Q8446" t="str">
        <f>IF(AND(Stock_Info[[#This Row],[% Deli. Qty to Traded Qty]]&gt;80,Stock_Info[[#This Row],[No. of Trades]]&lt;3000),"Unusual Day","")</f>
        <v/>
      </c>
      <c r="R8446" t="str">
        <f>IF(AND(Stock_Info[[#This Row],[Spread High-Low]] &lt; 10, Stock_Info[[#This Row],[% Deli. Qty to Traded Qty]] &gt; 90), "Good Day", "")</f>
        <v/>
      </c>
    </row>
    <row r="8447" spans="1:18">
      <c r="A8447" t="s">
        <v>73</v>
      </c>
      <c r="B8447" s="1">
        <v>45623</v>
      </c>
      <c r="C8447" s="1" t="str">
        <f>"WEEK" &amp;" " &amp;  INT((DAY(Stock_Info[[#This Row],[Date]])+WEEKDAY(DATE(YEAR(Stock_Info[[#This Row],[Date]]),MONTH(Stock_Info[[#This Row],[Date]]),1))-1)/7)+1</f>
        <v>WEEK 5</v>
      </c>
      <c r="D8447" s="12">
        <v>43.93</v>
      </c>
      <c r="E8447" s="12">
        <v>44.36</v>
      </c>
      <c r="F8447" s="12">
        <v>43.74</v>
      </c>
      <c r="G8447" s="12">
        <v>44.24</v>
      </c>
      <c r="H8447" s="12">
        <v>44.066598314446274</v>
      </c>
      <c r="I8447">
        <v>332591</v>
      </c>
      <c r="J8447">
        <v>2097</v>
      </c>
      <c r="K8447" s="12">
        <v>14656154</v>
      </c>
      <c r="L8447">
        <v>121798</v>
      </c>
      <c r="M8447">
        <v>36.619999999999997</v>
      </c>
      <c r="N8447">
        <v>0.62</v>
      </c>
      <c r="O8447">
        <v>0.31</v>
      </c>
      <c r="P8447">
        <f xml:space="preserve"> IF(Stock_Info[[#This Row],[Close Price]] &gt; Stock_Info[[#This Row],[Open Price]], 1, 0)</f>
        <v>1</v>
      </c>
      <c r="Q8447" t="str">
        <f>IF(AND(Stock_Info[[#This Row],[% Deli. Qty to Traded Qty]]&gt;80,Stock_Info[[#This Row],[No. of Trades]]&lt;3000),"Unusual Day","")</f>
        <v/>
      </c>
      <c r="R8447" t="str">
        <f>IF(AND(Stock_Info[[#This Row],[Spread High-Low]] &lt; 10, Stock_Info[[#This Row],[% Deli. Qty to Traded Qty]] &gt; 90), "Good Day", "")</f>
        <v/>
      </c>
    </row>
    <row r="8448" spans="1:18">
      <c r="A8448" t="s">
        <v>73</v>
      </c>
      <c r="B8448" s="1">
        <v>45622</v>
      </c>
      <c r="C8448" s="1" t="str">
        <f>"WEEK" &amp;" " &amp;  INT((DAY(Stock_Info[[#This Row],[Date]])+WEEKDAY(DATE(YEAR(Stock_Info[[#This Row],[Date]]),MONTH(Stock_Info[[#This Row],[Date]]),1))-1)/7)+1</f>
        <v>WEEK 5</v>
      </c>
      <c r="D8448" s="12">
        <v>44.49</v>
      </c>
      <c r="E8448" s="12">
        <v>44.62</v>
      </c>
      <c r="F8448" s="12">
        <v>43.38</v>
      </c>
      <c r="G8448" s="12">
        <v>43.81</v>
      </c>
      <c r="H8448" s="12">
        <v>44.080172422131163</v>
      </c>
      <c r="I8448">
        <v>310169</v>
      </c>
      <c r="J8448">
        <v>2007</v>
      </c>
      <c r="K8448" s="12">
        <v>13672303</v>
      </c>
      <c r="L8448">
        <v>80118</v>
      </c>
      <c r="M8448">
        <v>25.83</v>
      </c>
      <c r="N8448">
        <v>1.24</v>
      </c>
      <c r="O8448">
        <v>-0.68</v>
      </c>
      <c r="P8448">
        <f xml:space="preserve"> IF(Stock_Info[[#This Row],[Close Price]] &gt; Stock_Info[[#This Row],[Open Price]], 1, 0)</f>
        <v>0</v>
      </c>
      <c r="Q8448" t="str">
        <f>IF(AND(Stock_Info[[#This Row],[% Deli. Qty to Traded Qty]]&gt;80,Stock_Info[[#This Row],[No. of Trades]]&lt;3000),"Unusual Day","")</f>
        <v/>
      </c>
      <c r="R8448" t="str">
        <f>IF(AND(Stock_Info[[#This Row],[Spread High-Low]] &lt; 10, Stock_Info[[#This Row],[% Deli. Qty to Traded Qty]] &gt; 90), "Good Day", "")</f>
        <v/>
      </c>
    </row>
    <row r="8449" spans="1:18">
      <c r="A8449" t="s">
        <v>73</v>
      </c>
      <c r="B8449" s="1">
        <v>45621</v>
      </c>
      <c r="C8449" s="1" t="str">
        <f>"WEEK" &amp;" " &amp;  INT((DAY(Stock_Info[[#This Row],[Date]])+WEEKDAY(DATE(YEAR(Stock_Info[[#This Row],[Date]]),MONTH(Stock_Info[[#This Row],[Date]]),1))-1)/7)+1</f>
        <v>WEEK 5</v>
      </c>
      <c r="D8449" s="12">
        <v>42.64</v>
      </c>
      <c r="E8449" s="12">
        <v>45.38</v>
      </c>
      <c r="F8449" s="12">
        <v>42.64</v>
      </c>
      <c r="G8449" s="12">
        <v>44.28</v>
      </c>
      <c r="H8449" s="12">
        <v>44.40380537432106</v>
      </c>
      <c r="I8449">
        <v>1363335</v>
      </c>
      <c r="J8449">
        <v>4926</v>
      </c>
      <c r="K8449" s="12">
        <v>60537262</v>
      </c>
      <c r="L8449">
        <v>411050</v>
      </c>
      <c r="M8449">
        <v>30.15</v>
      </c>
      <c r="N8449">
        <v>2.74</v>
      </c>
      <c r="O8449">
        <v>1.64</v>
      </c>
      <c r="P8449">
        <f xml:space="preserve"> IF(Stock_Info[[#This Row],[Close Price]] &gt; Stock_Info[[#This Row],[Open Price]], 1, 0)</f>
        <v>1</v>
      </c>
      <c r="Q8449" t="str">
        <f>IF(AND(Stock_Info[[#This Row],[% Deli. Qty to Traded Qty]]&gt;80,Stock_Info[[#This Row],[No. of Trades]]&lt;3000),"Unusual Day","")</f>
        <v/>
      </c>
      <c r="R8449" t="str">
        <f>IF(AND(Stock_Info[[#This Row],[Spread High-Low]] &lt; 10, Stock_Info[[#This Row],[% Deli. Qty to Traded Qty]] &gt; 90), "Good Day", "")</f>
        <v/>
      </c>
    </row>
    <row r="8450" spans="1:18">
      <c r="A8450" t="s">
        <v>73</v>
      </c>
      <c r="B8450" s="1">
        <v>45618</v>
      </c>
      <c r="C8450" s="1" t="str">
        <f>"WEEK" &amp;" " &amp;  INT((DAY(Stock_Info[[#This Row],[Date]])+WEEKDAY(DATE(YEAR(Stock_Info[[#This Row],[Date]]),MONTH(Stock_Info[[#This Row],[Date]]),1))-1)/7)+1</f>
        <v>WEEK 4</v>
      </c>
      <c r="D8450" s="12">
        <v>41.55</v>
      </c>
      <c r="E8450" s="12">
        <v>42.19</v>
      </c>
      <c r="F8450" s="12">
        <v>41.48</v>
      </c>
      <c r="G8450" s="12">
        <v>41.89</v>
      </c>
      <c r="H8450" s="12">
        <v>41.832348893161452</v>
      </c>
      <c r="I8450">
        <v>475905</v>
      </c>
      <c r="J8450">
        <v>3218</v>
      </c>
      <c r="K8450" s="12">
        <v>19908224</v>
      </c>
      <c r="L8450">
        <v>125251</v>
      </c>
      <c r="M8450">
        <v>26.32</v>
      </c>
      <c r="N8450">
        <v>0.71</v>
      </c>
      <c r="O8450">
        <v>0.34</v>
      </c>
      <c r="P8450">
        <f xml:space="preserve"> IF(Stock_Info[[#This Row],[Close Price]] &gt; Stock_Info[[#This Row],[Open Price]], 1, 0)</f>
        <v>1</v>
      </c>
      <c r="Q8450" t="str">
        <f>IF(AND(Stock_Info[[#This Row],[% Deli. Qty to Traded Qty]]&gt;80,Stock_Info[[#This Row],[No. of Trades]]&lt;3000),"Unusual Day","")</f>
        <v/>
      </c>
      <c r="R8450" t="str">
        <f>IF(AND(Stock_Info[[#This Row],[Spread High-Low]] &lt; 10, Stock_Info[[#This Row],[% Deli. Qty to Traded Qty]] &gt; 90), "Good Day", "")</f>
        <v/>
      </c>
    </row>
    <row r="8451" spans="1:18">
      <c r="A8451" t="s">
        <v>73</v>
      </c>
      <c r="B8451" s="1">
        <v>45617</v>
      </c>
      <c r="C8451" s="1" t="str">
        <f>"WEEK" &amp;" " &amp;  INT((DAY(Stock_Info[[#This Row],[Date]])+WEEKDAY(DATE(YEAR(Stock_Info[[#This Row],[Date]]),MONTH(Stock_Info[[#This Row],[Date]]),1))-1)/7)+1</f>
        <v>WEEK 4</v>
      </c>
      <c r="D8451" s="12">
        <v>42.48</v>
      </c>
      <c r="E8451" s="12">
        <v>42.73</v>
      </c>
      <c r="F8451" s="12">
        <v>41.05</v>
      </c>
      <c r="G8451" s="12">
        <v>41.54</v>
      </c>
      <c r="H8451" s="12">
        <v>41.522808139620366</v>
      </c>
      <c r="I8451">
        <v>272052</v>
      </c>
      <c r="J8451">
        <v>2361</v>
      </c>
      <c r="K8451" s="12">
        <v>11296363</v>
      </c>
      <c r="L8451">
        <v>32179</v>
      </c>
      <c r="M8451">
        <v>11.83</v>
      </c>
      <c r="N8451">
        <v>1.68</v>
      </c>
      <c r="O8451">
        <v>-0.94</v>
      </c>
      <c r="P8451">
        <f xml:space="preserve"> IF(Stock_Info[[#This Row],[Close Price]] &gt; Stock_Info[[#This Row],[Open Price]], 1, 0)</f>
        <v>0</v>
      </c>
      <c r="Q8451" t="str">
        <f>IF(AND(Stock_Info[[#This Row],[% Deli. Qty to Traded Qty]]&gt;80,Stock_Info[[#This Row],[No. of Trades]]&lt;3000),"Unusual Day","")</f>
        <v/>
      </c>
      <c r="R8451" t="str">
        <f>IF(AND(Stock_Info[[#This Row],[Spread High-Low]] &lt; 10, Stock_Info[[#This Row],[% Deli. Qty to Traded Qty]] &gt; 90), "Good Day", "")</f>
        <v/>
      </c>
    </row>
    <row r="8452" spans="1:18">
      <c r="A8452" t="s">
        <v>73</v>
      </c>
      <c r="B8452" s="1">
        <v>45615</v>
      </c>
      <c r="C8452" s="1" t="str">
        <f>"WEEK" &amp;" " &amp;  INT((DAY(Stock_Info[[#This Row],[Date]])+WEEKDAY(DATE(YEAR(Stock_Info[[#This Row],[Date]]),MONTH(Stock_Info[[#This Row],[Date]]),1))-1)/7)+1</f>
        <v>WEEK 4</v>
      </c>
      <c r="D8452" s="12">
        <v>41.6</v>
      </c>
      <c r="E8452" s="12">
        <v>43.17</v>
      </c>
      <c r="F8452" s="12">
        <v>41.6</v>
      </c>
      <c r="G8452" s="12">
        <v>42.47</v>
      </c>
      <c r="H8452" s="12">
        <v>42.644718494881857</v>
      </c>
      <c r="I8452">
        <v>681302</v>
      </c>
      <c r="J8452">
        <v>4700</v>
      </c>
      <c r="K8452" s="12">
        <v>29053932</v>
      </c>
      <c r="L8452">
        <v>156672</v>
      </c>
      <c r="M8452">
        <v>23</v>
      </c>
      <c r="N8452">
        <v>1.57</v>
      </c>
      <c r="O8452">
        <v>0.87</v>
      </c>
      <c r="P8452">
        <f xml:space="preserve"> IF(Stock_Info[[#This Row],[Close Price]] &gt; Stock_Info[[#This Row],[Open Price]], 1, 0)</f>
        <v>1</v>
      </c>
      <c r="Q8452" t="str">
        <f>IF(AND(Stock_Info[[#This Row],[% Deli. Qty to Traded Qty]]&gt;80,Stock_Info[[#This Row],[No. of Trades]]&lt;3000),"Unusual Day","")</f>
        <v/>
      </c>
      <c r="R8452" t="str">
        <f>IF(AND(Stock_Info[[#This Row],[Spread High-Low]] &lt; 10, Stock_Info[[#This Row],[% Deli. Qty to Traded Qty]] &gt; 90), "Good Day", "")</f>
        <v/>
      </c>
    </row>
    <row r="8453" spans="1:18">
      <c r="A8453" t="s">
        <v>73</v>
      </c>
      <c r="B8453" s="1">
        <v>45614</v>
      </c>
      <c r="C8453" s="1" t="str">
        <f>"WEEK" &amp;" " &amp;  INT((DAY(Stock_Info[[#This Row],[Date]])+WEEKDAY(DATE(YEAR(Stock_Info[[#This Row],[Date]]),MONTH(Stock_Info[[#This Row],[Date]]),1))-1)/7)+1</f>
        <v>WEEK 4</v>
      </c>
      <c r="D8453" s="12">
        <v>41.39</v>
      </c>
      <c r="E8453" s="12">
        <v>42.4</v>
      </c>
      <c r="F8453" s="12">
        <v>40.61</v>
      </c>
      <c r="G8453" s="12">
        <v>41.59</v>
      </c>
      <c r="H8453" s="12">
        <v>41.556812454990457</v>
      </c>
      <c r="I8453">
        <v>684577</v>
      </c>
      <c r="J8453">
        <v>5273</v>
      </c>
      <c r="K8453" s="12">
        <v>28448838</v>
      </c>
      <c r="L8453">
        <v>135348</v>
      </c>
      <c r="M8453">
        <v>19.77</v>
      </c>
      <c r="N8453">
        <v>1.79</v>
      </c>
      <c r="O8453">
        <v>0.2</v>
      </c>
      <c r="P8453">
        <f xml:space="preserve"> IF(Stock_Info[[#This Row],[Close Price]] &gt; Stock_Info[[#This Row],[Open Price]], 1, 0)</f>
        <v>1</v>
      </c>
      <c r="Q8453" t="str">
        <f>IF(AND(Stock_Info[[#This Row],[% Deli. Qty to Traded Qty]]&gt;80,Stock_Info[[#This Row],[No. of Trades]]&lt;3000),"Unusual Day","")</f>
        <v/>
      </c>
      <c r="R8453" t="str">
        <f>IF(AND(Stock_Info[[#This Row],[Spread High-Low]] &lt; 10, Stock_Info[[#This Row],[% Deli. Qty to Traded Qty]] &gt; 90), "Good Day", "")</f>
        <v/>
      </c>
    </row>
    <row r="8454" spans="1:18">
      <c r="A8454" t="s">
        <v>73</v>
      </c>
      <c r="B8454" s="1">
        <v>45610</v>
      </c>
      <c r="C8454" s="1" t="str">
        <f>"WEEK" &amp;" " &amp;  INT((DAY(Stock_Info[[#This Row],[Date]])+WEEKDAY(DATE(YEAR(Stock_Info[[#This Row],[Date]]),MONTH(Stock_Info[[#This Row],[Date]]),1))-1)/7)+1</f>
        <v>WEEK 3</v>
      </c>
      <c r="D8454" s="12">
        <v>41.64</v>
      </c>
      <c r="E8454" s="12">
        <v>42.2</v>
      </c>
      <c r="F8454" s="12">
        <v>41.15</v>
      </c>
      <c r="G8454" s="12">
        <v>41.3</v>
      </c>
      <c r="H8454" s="12">
        <v>41.610433056940415</v>
      </c>
      <c r="I8454">
        <v>537158</v>
      </c>
      <c r="J8454">
        <v>5537</v>
      </c>
      <c r="K8454" s="12">
        <v>22351377</v>
      </c>
      <c r="L8454">
        <v>134464</v>
      </c>
      <c r="M8454">
        <v>25.03</v>
      </c>
      <c r="N8454">
        <v>1.05</v>
      </c>
      <c r="O8454">
        <v>-0.34</v>
      </c>
      <c r="P8454">
        <f xml:space="preserve"> IF(Stock_Info[[#This Row],[Close Price]] &gt; Stock_Info[[#This Row],[Open Price]], 1, 0)</f>
        <v>0</v>
      </c>
      <c r="Q8454" t="str">
        <f>IF(AND(Stock_Info[[#This Row],[% Deli. Qty to Traded Qty]]&gt;80,Stock_Info[[#This Row],[No. of Trades]]&lt;3000),"Unusual Day","")</f>
        <v/>
      </c>
      <c r="R8454" t="str">
        <f>IF(AND(Stock_Info[[#This Row],[Spread High-Low]] &lt; 10, Stock_Info[[#This Row],[% Deli. Qty to Traded Qty]] &gt; 90), "Good Day", "")</f>
        <v/>
      </c>
    </row>
    <row r="8455" spans="1:18">
      <c r="A8455" t="s">
        <v>73</v>
      </c>
      <c r="B8455" s="1">
        <v>45609</v>
      </c>
      <c r="C8455" s="1" t="str">
        <f>"WEEK" &amp;" " &amp;  INT((DAY(Stock_Info[[#This Row],[Date]])+WEEKDAY(DATE(YEAR(Stock_Info[[#This Row],[Date]]),MONTH(Stock_Info[[#This Row],[Date]]),1))-1)/7)+1</f>
        <v>WEEK 3</v>
      </c>
      <c r="D8455" s="12">
        <v>42.9</v>
      </c>
      <c r="E8455" s="12">
        <v>43.61</v>
      </c>
      <c r="F8455" s="12">
        <v>41.38</v>
      </c>
      <c r="G8455" s="12">
        <v>41.63</v>
      </c>
      <c r="H8455" s="12">
        <v>42.209461009044112</v>
      </c>
      <c r="I8455">
        <v>440397</v>
      </c>
      <c r="J8455">
        <v>2540</v>
      </c>
      <c r="K8455" s="12">
        <v>18588920</v>
      </c>
      <c r="L8455">
        <v>90048</v>
      </c>
      <c r="M8455">
        <v>20.45</v>
      </c>
      <c r="N8455">
        <v>2.23</v>
      </c>
      <c r="O8455">
        <v>-1.27</v>
      </c>
      <c r="P8455">
        <f xml:space="preserve"> IF(Stock_Info[[#This Row],[Close Price]] &gt; Stock_Info[[#This Row],[Open Price]], 1, 0)</f>
        <v>0</v>
      </c>
      <c r="Q8455" t="str">
        <f>IF(AND(Stock_Info[[#This Row],[% Deli. Qty to Traded Qty]]&gt;80,Stock_Info[[#This Row],[No. of Trades]]&lt;3000),"Unusual Day","")</f>
        <v/>
      </c>
      <c r="R8455" t="str">
        <f>IF(AND(Stock_Info[[#This Row],[Spread High-Low]] &lt; 10, Stock_Info[[#This Row],[% Deli. Qty to Traded Qty]] &gt; 90), "Good Day", "")</f>
        <v/>
      </c>
    </row>
    <row r="8456" spans="1:18">
      <c r="A8456" t="s">
        <v>73</v>
      </c>
      <c r="B8456" s="1">
        <v>45608</v>
      </c>
      <c r="C8456" s="1" t="str">
        <f>"WEEK" &amp;" " &amp;  INT((DAY(Stock_Info[[#This Row],[Date]])+WEEKDAY(DATE(YEAR(Stock_Info[[#This Row],[Date]]),MONTH(Stock_Info[[#This Row],[Date]]),1))-1)/7)+1</f>
        <v>WEEK 3</v>
      </c>
      <c r="D8456" s="12">
        <v>45</v>
      </c>
      <c r="E8456" s="12">
        <v>45.17</v>
      </c>
      <c r="F8456" s="12">
        <v>43.5</v>
      </c>
      <c r="G8456" s="12">
        <v>43.79</v>
      </c>
      <c r="H8456" s="12">
        <v>44.511319868932873</v>
      </c>
      <c r="I8456">
        <v>208748</v>
      </c>
      <c r="J8456">
        <v>1341</v>
      </c>
      <c r="K8456" s="12">
        <v>9291649</v>
      </c>
      <c r="L8456">
        <v>57088</v>
      </c>
      <c r="M8456">
        <v>27.35</v>
      </c>
      <c r="N8456">
        <v>1.67</v>
      </c>
      <c r="O8456">
        <v>-1.21</v>
      </c>
      <c r="P8456">
        <f xml:space="preserve"> IF(Stock_Info[[#This Row],[Close Price]] &gt; Stock_Info[[#This Row],[Open Price]], 1, 0)</f>
        <v>0</v>
      </c>
      <c r="Q8456" t="str">
        <f>IF(AND(Stock_Info[[#This Row],[% Deli. Qty to Traded Qty]]&gt;80,Stock_Info[[#This Row],[No. of Trades]]&lt;3000),"Unusual Day","")</f>
        <v/>
      </c>
      <c r="R8456" t="str">
        <f>IF(AND(Stock_Info[[#This Row],[Spread High-Low]] &lt; 10, Stock_Info[[#This Row],[% Deli. Qty to Traded Qty]] &gt; 90), "Good Day", "")</f>
        <v/>
      </c>
    </row>
    <row r="8457" spans="1:18">
      <c r="A8457" t="s">
        <v>73</v>
      </c>
      <c r="B8457" s="1">
        <v>45607</v>
      </c>
      <c r="C8457" s="1" t="str">
        <f>"WEEK" &amp;" " &amp;  INT((DAY(Stock_Info[[#This Row],[Date]])+WEEKDAY(DATE(YEAR(Stock_Info[[#This Row],[Date]]),MONTH(Stock_Info[[#This Row],[Date]]),1))-1)/7)+1</f>
        <v>WEEK 3</v>
      </c>
      <c r="D8457" s="12">
        <v>45.47</v>
      </c>
      <c r="E8457" s="12">
        <v>45.51</v>
      </c>
      <c r="F8457" s="12">
        <v>44.16</v>
      </c>
      <c r="G8457" s="12">
        <v>44.37</v>
      </c>
      <c r="H8457" s="12">
        <v>44.880354864944081</v>
      </c>
      <c r="I8457">
        <v>242233</v>
      </c>
      <c r="J8457">
        <v>1870</v>
      </c>
      <c r="K8457" s="12">
        <v>10871503</v>
      </c>
      <c r="L8457">
        <v>63258</v>
      </c>
      <c r="M8457">
        <v>26.11</v>
      </c>
      <c r="N8457">
        <v>1.35</v>
      </c>
      <c r="O8457">
        <v>-1.1000000000000001</v>
      </c>
      <c r="P8457">
        <f xml:space="preserve"> IF(Stock_Info[[#This Row],[Close Price]] &gt; Stock_Info[[#This Row],[Open Price]], 1, 0)</f>
        <v>0</v>
      </c>
      <c r="Q8457" t="str">
        <f>IF(AND(Stock_Info[[#This Row],[% Deli. Qty to Traded Qty]]&gt;80,Stock_Info[[#This Row],[No. of Trades]]&lt;3000),"Unusual Day","")</f>
        <v/>
      </c>
      <c r="R8457" t="str">
        <f>IF(AND(Stock_Info[[#This Row],[Spread High-Low]] &lt; 10, Stock_Info[[#This Row],[% Deli. Qty to Traded Qty]] &gt; 90), "Good Day", "")</f>
        <v/>
      </c>
    </row>
    <row r="8458" spans="1:18">
      <c r="A8458" t="s">
        <v>73</v>
      </c>
      <c r="B8458" s="1">
        <v>45604</v>
      </c>
      <c r="C8458" s="1" t="str">
        <f>"WEEK" &amp;" " &amp;  INT((DAY(Stock_Info[[#This Row],[Date]])+WEEKDAY(DATE(YEAR(Stock_Info[[#This Row],[Date]]),MONTH(Stock_Info[[#This Row],[Date]]),1))-1)/7)+1</f>
        <v>WEEK 2</v>
      </c>
      <c r="D8458" s="12">
        <v>46.65</v>
      </c>
      <c r="E8458" s="12">
        <v>46.65</v>
      </c>
      <c r="F8458" s="12">
        <v>45.24</v>
      </c>
      <c r="G8458" s="12">
        <v>45.47</v>
      </c>
      <c r="H8458" s="12">
        <v>45.923230146047793</v>
      </c>
      <c r="I8458">
        <v>403635</v>
      </c>
      <c r="J8458">
        <v>3303</v>
      </c>
      <c r="K8458" s="12">
        <v>18536223</v>
      </c>
      <c r="L8458">
        <v>138416</v>
      </c>
      <c r="M8458">
        <v>34.29</v>
      </c>
      <c r="N8458">
        <v>1.41</v>
      </c>
      <c r="O8458">
        <v>-1.18</v>
      </c>
      <c r="P8458">
        <f xml:space="preserve"> IF(Stock_Info[[#This Row],[Close Price]] &gt; Stock_Info[[#This Row],[Open Price]], 1, 0)</f>
        <v>0</v>
      </c>
      <c r="Q8458" t="str">
        <f>IF(AND(Stock_Info[[#This Row],[% Deli. Qty to Traded Qty]]&gt;80,Stock_Info[[#This Row],[No. of Trades]]&lt;3000),"Unusual Day","")</f>
        <v/>
      </c>
      <c r="R8458" t="str">
        <f>IF(AND(Stock_Info[[#This Row],[Spread High-Low]] &lt; 10, Stock_Info[[#This Row],[% Deli. Qty to Traded Qty]] &gt; 90), "Good Day", "")</f>
        <v/>
      </c>
    </row>
    <row r="8459" spans="1:18">
      <c r="A8459" t="s">
        <v>73</v>
      </c>
      <c r="B8459" s="1">
        <v>45603</v>
      </c>
      <c r="C8459" s="1" t="str">
        <f>"WEEK" &amp;" " &amp;  INT((DAY(Stock_Info[[#This Row],[Date]])+WEEKDAY(DATE(YEAR(Stock_Info[[#This Row],[Date]]),MONTH(Stock_Info[[#This Row],[Date]]),1))-1)/7)+1</f>
        <v>WEEK 2</v>
      </c>
      <c r="D8459" s="12">
        <v>47.1</v>
      </c>
      <c r="E8459" s="12">
        <v>47.79</v>
      </c>
      <c r="F8459" s="12">
        <v>46.5</v>
      </c>
      <c r="G8459" s="12">
        <v>46.66</v>
      </c>
      <c r="H8459" s="12">
        <v>47.196116158599104</v>
      </c>
      <c r="I8459">
        <v>560785</v>
      </c>
      <c r="J8459">
        <v>3617</v>
      </c>
      <c r="K8459" s="12">
        <v>26466874</v>
      </c>
      <c r="L8459">
        <v>108079</v>
      </c>
      <c r="M8459">
        <v>19.27</v>
      </c>
      <c r="N8459">
        <v>1.29</v>
      </c>
      <c r="O8459">
        <v>-0.44</v>
      </c>
      <c r="P8459">
        <f xml:space="preserve"> IF(Stock_Info[[#This Row],[Close Price]] &gt; Stock_Info[[#This Row],[Open Price]], 1, 0)</f>
        <v>0</v>
      </c>
      <c r="Q8459" t="str">
        <f>IF(AND(Stock_Info[[#This Row],[% Deli. Qty to Traded Qty]]&gt;80,Stock_Info[[#This Row],[No. of Trades]]&lt;3000),"Unusual Day","")</f>
        <v/>
      </c>
      <c r="R8459" t="str">
        <f>IF(AND(Stock_Info[[#This Row],[Spread High-Low]] &lt; 10, Stock_Info[[#This Row],[% Deli. Qty to Traded Qty]] &gt; 90), "Good Day", "")</f>
        <v/>
      </c>
    </row>
    <row r="8460" spans="1:18">
      <c r="A8460" t="s">
        <v>73</v>
      </c>
      <c r="B8460" s="1">
        <v>45602</v>
      </c>
      <c r="C8460" s="1" t="str">
        <f>"WEEK" &amp;" " &amp;  INT((DAY(Stock_Info[[#This Row],[Date]])+WEEKDAY(DATE(YEAR(Stock_Info[[#This Row],[Date]]),MONTH(Stock_Info[[#This Row],[Date]]),1))-1)/7)+1</f>
        <v>WEEK 2</v>
      </c>
      <c r="D8460" s="12">
        <v>46.1</v>
      </c>
      <c r="E8460" s="12">
        <v>46.8</v>
      </c>
      <c r="F8460" s="12">
        <v>45.95</v>
      </c>
      <c r="G8460" s="12">
        <v>46.65</v>
      </c>
      <c r="H8460" s="12">
        <v>46.46141749812795</v>
      </c>
      <c r="I8460">
        <v>494110</v>
      </c>
      <c r="J8460">
        <v>3604</v>
      </c>
      <c r="K8460" s="12">
        <v>22957051</v>
      </c>
      <c r="L8460">
        <v>223461</v>
      </c>
      <c r="M8460">
        <v>45.22</v>
      </c>
      <c r="N8460">
        <v>0.85</v>
      </c>
      <c r="O8460">
        <v>0.55000000000000004</v>
      </c>
      <c r="P8460">
        <f xml:space="preserve"> IF(Stock_Info[[#This Row],[Close Price]] &gt; Stock_Info[[#This Row],[Open Price]], 1, 0)</f>
        <v>1</v>
      </c>
      <c r="Q8460" t="str">
        <f>IF(AND(Stock_Info[[#This Row],[% Deli. Qty to Traded Qty]]&gt;80,Stock_Info[[#This Row],[No. of Trades]]&lt;3000),"Unusual Day","")</f>
        <v/>
      </c>
      <c r="R8460" t="str">
        <f>IF(AND(Stock_Info[[#This Row],[Spread High-Low]] &lt; 10, Stock_Info[[#This Row],[% Deli. Qty to Traded Qty]] &gt; 90), "Good Day", "")</f>
        <v/>
      </c>
    </row>
    <row r="8461" spans="1:18">
      <c r="A8461" t="s">
        <v>73</v>
      </c>
      <c r="B8461" s="1">
        <v>45601</v>
      </c>
      <c r="C8461" s="1" t="str">
        <f>"WEEK" &amp;" " &amp;  INT((DAY(Stock_Info[[#This Row],[Date]])+WEEKDAY(DATE(YEAR(Stock_Info[[#This Row],[Date]]),MONTH(Stock_Info[[#This Row],[Date]]),1))-1)/7)+1</f>
        <v>WEEK 2</v>
      </c>
      <c r="D8461" s="12">
        <v>45.24</v>
      </c>
      <c r="E8461" s="12">
        <v>46.37</v>
      </c>
      <c r="F8461" s="12">
        <v>45.11</v>
      </c>
      <c r="G8461" s="12">
        <v>46.07</v>
      </c>
      <c r="H8461" s="12">
        <v>45.797414518059128</v>
      </c>
      <c r="I8461">
        <v>517273</v>
      </c>
      <c r="J8461">
        <v>3545</v>
      </c>
      <c r="K8461" s="12">
        <v>23689766</v>
      </c>
      <c r="L8461">
        <v>177803</v>
      </c>
      <c r="M8461">
        <v>34.369999999999997</v>
      </c>
      <c r="N8461">
        <v>1.26</v>
      </c>
      <c r="O8461">
        <v>0.83</v>
      </c>
      <c r="P8461">
        <f xml:space="preserve"> IF(Stock_Info[[#This Row],[Close Price]] &gt; Stock_Info[[#This Row],[Open Price]], 1, 0)</f>
        <v>1</v>
      </c>
      <c r="Q8461" t="str">
        <f>IF(AND(Stock_Info[[#This Row],[% Deli. Qty to Traded Qty]]&gt;80,Stock_Info[[#This Row],[No. of Trades]]&lt;3000),"Unusual Day","")</f>
        <v/>
      </c>
      <c r="R8461" t="str">
        <f>IF(AND(Stock_Info[[#This Row],[Spread High-Low]] &lt; 10, Stock_Info[[#This Row],[% Deli. Qty to Traded Qty]] &gt; 90), "Good Day", "")</f>
        <v/>
      </c>
    </row>
    <row r="8462" spans="1:18">
      <c r="A8462" t="s">
        <v>73</v>
      </c>
      <c r="B8462" s="1">
        <v>45600</v>
      </c>
      <c r="C8462" s="1" t="str">
        <f>"WEEK" &amp;" " &amp;  INT((DAY(Stock_Info[[#This Row],[Date]])+WEEKDAY(DATE(YEAR(Stock_Info[[#This Row],[Date]]),MONTH(Stock_Info[[#This Row],[Date]]),1))-1)/7)+1</f>
        <v>WEEK 2</v>
      </c>
      <c r="D8462" s="12">
        <v>46.54</v>
      </c>
      <c r="E8462" s="12">
        <v>46.54</v>
      </c>
      <c r="F8462" s="12">
        <v>44.99</v>
      </c>
      <c r="G8462" s="12">
        <v>45.45</v>
      </c>
      <c r="H8462" s="12">
        <v>45.400720079052157</v>
      </c>
      <c r="I8462">
        <v>306633</v>
      </c>
      <c r="J8462">
        <v>2419</v>
      </c>
      <c r="K8462" s="12">
        <v>13921359</v>
      </c>
      <c r="L8462">
        <v>87984</v>
      </c>
      <c r="M8462">
        <v>28.69</v>
      </c>
      <c r="N8462">
        <v>1.55</v>
      </c>
      <c r="O8462">
        <v>-1.0900000000000001</v>
      </c>
      <c r="P8462">
        <f xml:space="preserve"> IF(Stock_Info[[#This Row],[Close Price]] &gt; Stock_Info[[#This Row],[Open Price]], 1, 0)</f>
        <v>0</v>
      </c>
      <c r="Q8462" t="str">
        <f>IF(AND(Stock_Info[[#This Row],[% Deli. Qty to Traded Qty]]&gt;80,Stock_Info[[#This Row],[No. of Trades]]&lt;3000),"Unusual Day","")</f>
        <v/>
      </c>
      <c r="R8462" t="str">
        <f>IF(AND(Stock_Info[[#This Row],[Spread High-Low]] &lt; 10, Stock_Info[[#This Row],[% Deli. Qty to Traded Qty]] &gt; 90), "Good Day", "")</f>
        <v/>
      </c>
    </row>
    <row r="8463" spans="1:18">
      <c r="A8463" t="s">
        <v>73</v>
      </c>
      <c r="B8463" s="1">
        <v>45597</v>
      </c>
      <c r="C8463" s="1" t="str">
        <f>"WEEK" &amp;" " &amp;  INT((DAY(Stock_Info[[#This Row],[Date]])+WEEKDAY(DATE(YEAR(Stock_Info[[#This Row],[Date]]),MONTH(Stock_Info[[#This Row],[Date]]),1))-1)/7)+1</f>
        <v>WEEK 1</v>
      </c>
      <c r="D8463" s="12">
        <v>46.13</v>
      </c>
      <c r="E8463" s="12">
        <v>46.69</v>
      </c>
      <c r="F8463" s="12">
        <v>46.07</v>
      </c>
      <c r="G8463" s="12">
        <v>46.54</v>
      </c>
      <c r="H8463" s="12">
        <v>46.484998596619086</v>
      </c>
      <c r="I8463">
        <v>203081</v>
      </c>
      <c r="J8463">
        <v>1954</v>
      </c>
      <c r="K8463" s="12">
        <v>9440220</v>
      </c>
      <c r="L8463">
        <v>136591</v>
      </c>
      <c r="M8463">
        <v>67.260000000000005</v>
      </c>
      <c r="N8463">
        <v>0.62</v>
      </c>
      <c r="O8463">
        <v>0.41</v>
      </c>
      <c r="P8463">
        <f xml:space="preserve"> IF(Stock_Info[[#This Row],[Close Price]] &gt; Stock_Info[[#This Row],[Open Price]], 1, 0)</f>
        <v>1</v>
      </c>
      <c r="Q8463" t="str">
        <f>IF(AND(Stock_Info[[#This Row],[% Deli. Qty to Traded Qty]]&gt;80,Stock_Info[[#This Row],[No. of Trades]]&lt;3000),"Unusual Day","")</f>
        <v/>
      </c>
      <c r="R8463" t="str">
        <f>IF(AND(Stock_Info[[#This Row],[Spread High-Low]] &lt; 10, Stock_Info[[#This Row],[% Deli. Qty to Traded Qty]] &gt; 90), "Good Day", "")</f>
        <v/>
      </c>
    </row>
    <row r="8464" spans="1:18">
      <c r="A8464" t="s">
        <v>73</v>
      </c>
      <c r="B8464" s="1">
        <v>45596</v>
      </c>
      <c r="C8464" s="1" t="str">
        <f>"WEEK" &amp;" " &amp;  INT((DAY(Stock_Info[[#This Row],[Date]])+WEEKDAY(DATE(YEAR(Stock_Info[[#This Row],[Date]]),MONTH(Stock_Info[[#This Row],[Date]]),1))-1)/7)+1</f>
        <v>WEEK 5</v>
      </c>
      <c r="D8464" s="12">
        <v>45.94</v>
      </c>
      <c r="E8464" s="12">
        <v>46.73</v>
      </c>
      <c r="F8464" s="12">
        <v>45.63</v>
      </c>
      <c r="G8464" s="12">
        <v>46.12</v>
      </c>
      <c r="H8464" s="12">
        <v>46.265496360456879</v>
      </c>
      <c r="I8464">
        <v>415162</v>
      </c>
      <c r="J8464">
        <v>1507</v>
      </c>
      <c r="K8464" s="12">
        <v>19207676</v>
      </c>
      <c r="L8464">
        <v>84828</v>
      </c>
      <c r="M8464">
        <v>20.43</v>
      </c>
      <c r="N8464">
        <v>1.1000000000000001</v>
      </c>
      <c r="O8464">
        <v>0.18</v>
      </c>
      <c r="P8464">
        <f xml:space="preserve"> IF(Stock_Info[[#This Row],[Close Price]] &gt; Stock_Info[[#This Row],[Open Price]], 1, 0)</f>
        <v>1</v>
      </c>
      <c r="Q8464" t="str">
        <f>IF(AND(Stock_Info[[#This Row],[% Deli. Qty to Traded Qty]]&gt;80,Stock_Info[[#This Row],[No. of Trades]]&lt;3000),"Unusual Day","")</f>
        <v/>
      </c>
      <c r="R8464" t="str">
        <f>IF(AND(Stock_Info[[#This Row],[Spread High-Low]] &lt; 10, Stock_Info[[#This Row],[% Deli. Qty to Traded Qty]] &gt; 90), "Good Day", "")</f>
        <v/>
      </c>
    </row>
    <row r="8465" spans="1:18">
      <c r="A8465" t="s">
        <v>73</v>
      </c>
      <c r="B8465" s="1">
        <v>45595</v>
      </c>
      <c r="C8465" s="1" t="str">
        <f>"WEEK" &amp;" " &amp;  INT((DAY(Stock_Info[[#This Row],[Date]])+WEEKDAY(DATE(YEAR(Stock_Info[[#This Row],[Date]]),MONTH(Stock_Info[[#This Row],[Date]]),1))-1)/7)+1</f>
        <v>WEEK 5</v>
      </c>
      <c r="D8465" s="12">
        <v>44.61</v>
      </c>
      <c r="E8465" s="12">
        <v>46.49</v>
      </c>
      <c r="F8465" s="12">
        <v>44.6</v>
      </c>
      <c r="G8465" s="12">
        <v>45.97</v>
      </c>
      <c r="H8465" s="12">
        <v>45.868428235913562</v>
      </c>
      <c r="I8465">
        <v>721705</v>
      </c>
      <c r="J8465">
        <v>4266</v>
      </c>
      <c r="K8465" s="12">
        <v>33103474</v>
      </c>
      <c r="L8465">
        <v>135827</v>
      </c>
      <c r="M8465">
        <v>18.82</v>
      </c>
      <c r="N8465">
        <v>1.89</v>
      </c>
      <c r="O8465">
        <v>1.36</v>
      </c>
      <c r="P8465">
        <f xml:space="preserve"> IF(Stock_Info[[#This Row],[Close Price]] &gt; Stock_Info[[#This Row],[Open Price]], 1, 0)</f>
        <v>1</v>
      </c>
      <c r="Q8465" t="str">
        <f>IF(AND(Stock_Info[[#This Row],[% Deli. Qty to Traded Qty]]&gt;80,Stock_Info[[#This Row],[No. of Trades]]&lt;3000),"Unusual Day","")</f>
        <v/>
      </c>
      <c r="R8465" t="str">
        <f>IF(AND(Stock_Info[[#This Row],[Spread High-Low]] &lt; 10, Stock_Info[[#This Row],[% Deli. Qty to Traded Qty]] &gt; 90), "Good Day", "")</f>
        <v/>
      </c>
    </row>
    <row r="8466" spans="1:18">
      <c r="A8466" t="s">
        <v>73</v>
      </c>
      <c r="B8466" s="1">
        <v>45594</v>
      </c>
      <c r="C8466" s="1" t="str">
        <f>"WEEK" &amp;" " &amp;  INT((DAY(Stock_Info[[#This Row],[Date]])+WEEKDAY(DATE(YEAR(Stock_Info[[#This Row],[Date]]),MONTH(Stock_Info[[#This Row],[Date]]),1))-1)/7)+1</f>
        <v>WEEK 5</v>
      </c>
      <c r="D8466" s="12">
        <v>44</v>
      </c>
      <c r="E8466" s="12">
        <v>45.21</v>
      </c>
      <c r="F8466" s="12">
        <v>43.12</v>
      </c>
      <c r="G8466" s="12">
        <v>44.97</v>
      </c>
      <c r="H8466" s="12">
        <v>44.504013624671963</v>
      </c>
      <c r="I8466">
        <v>997602</v>
      </c>
      <c r="J8466">
        <v>5012</v>
      </c>
      <c r="K8466" s="12">
        <v>44397293</v>
      </c>
      <c r="L8466">
        <v>239473</v>
      </c>
      <c r="M8466">
        <v>24</v>
      </c>
      <c r="N8466">
        <v>2.09</v>
      </c>
      <c r="O8466">
        <v>0.97</v>
      </c>
      <c r="P8466">
        <f xml:space="preserve"> IF(Stock_Info[[#This Row],[Close Price]] &gt; Stock_Info[[#This Row],[Open Price]], 1, 0)</f>
        <v>1</v>
      </c>
      <c r="Q8466" t="str">
        <f>IF(AND(Stock_Info[[#This Row],[% Deli. Qty to Traded Qty]]&gt;80,Stock_Info[[#This Row],[No. of Trades]]&lt;3000),"Unusual Day","")</f>
        <v/>
      </c>
      <c r="R8466" t="str">
        <f>IF(AND(Stock_Info[[#This Row],[Spread High-Low]] &lt; 10, Stock_Info[[#This Row],[% Deli. Qty to Traded Qty]] &gt; 90), "Good Day", "")</f>
        <v/>
      </c>
    </row>
    <row r="8467" spans="1:18">
      <c r="A8467" t="s">
        <v>73</v>
      </c>
      <c r="B8467" s="1">
        <v>45593</v>
      </c>
      <c r="C8467" s="1" t="str">
        <f>"WEEK" &amp;" " &amp;  INT((DAY(Stock_Info[[#This Row],[Date]])+WEEKDAY(DATE(YEAR(Stock_Info[[#This Row],[Date]]),MONTH(Stock_Info[[#This Row],[Date]]),1))-1)/7)+1</f>
        <v>WEEK 5</v>
      </c>
      <c r="D8467" s="12">
        <v>43.05</v>
      </c>
      <c r="E8467" s="12">
        <v>44.35</v>
      </c>
      <c r="F8467" s="12">
        <v>42.76</v>
      </c>
      <c r="G8467" s="12">
        <v>43.99</v>
      </c>
      <c r="H8467" s="12">
        <v>43.639795494339943</v>
      </c>
      <c r="I8467">
        <v>777289</v>
      </c>
      <c r="J8467">
        <v>5345</v>
      </c>
      <c r="K8467" s="12">
        <v>33920733</v>
      </c>
      <c r="L8467">
        <v>144913</v>
      </c>
      <c r="M8467">
        <v>18.64</v>
      </c>
      <c r="N8467">
        <v>1.59</v>
      </c>
      <c r="O8467">
        <v>0.94</v>
      </c>
      <c r="P8467">
        <f xml:space="preserve"> IF(Stock_Info[[#This Row],[Close Price]] &gt; Stock_Info[[#This Row],[Open Price]], 1, 0)</f>
        <v>1</v>
      </c>
      <c r="Q8467" t="str">
        <f>IF(AND(Stock_Info[[#This Row],[% Deli. Qty to Traded Qty]]&gt;80,Stock_Info[[#This Row],[No. of Trades]]&lt;3000),"Unusual Day","")</f>
        <v/>
      </c>
      <c r="R8467" t="str">
        <f>IF(AND(Stock_Info[[#This Row],[Spread High-Low]] &lt; 10, Stock_Info[[#This Row],[% Deli. Qty to Traded Qty]] &gt; 90), "Good Day", "")</f>
        <v/>
      </c>
    </row>
    <row r="8468" spans="1:18">
      <c r="A8468" t="s">
        <v>73</v>
      </c>
      <c r="B8468" s="1">
        <v>45590</v>
      </c>
      <c r="C8468" s="1" t="str">
        <f>"WEEK" &amp;" " &amp;  INT((DAY(Stock_Info[[#This Row],[Date]])+WEEKDAY(DATE(YEAR(Stock_Info[[#This Row],[Date]]),MONTH(Stock_Info[[#This Row],[Date]]),1))-1)/7)+1</f>
        <v>WEEK 4</v>
      </c>
      <c r="D8468" s="12">
        <v>44.78</v>
      </c>
      <c r="E8468" s="12">
        <v>44.8</v>
      </c>
      <c r="F8468" s="12">
        <v>42.57</v>
      </c>
      <c r="G8468" s="12">
        <v>43.04</v>
      </c>
      <c r="H8468" s="12">
        <v>43.229535819466101</v>
      </c>
      <c r="I8468">
        <v>611874</v>
      </c>
      <c r="J8468">
        <v>4291</v>
      </c>
      <c r="K8468" s="12">
        <v>26451029</v>
      </c>
      <c r="L8468">
        <v>116859</v>
      </c>
      <c r="M8468">
        <v>19.100000000000001</v>
      </c>
      <c r="N8468">
        <v>2.23</v>
      </c>
      <c r="O8468">
        <v>-1.74</v>
      </c>
      <c r="P8468">
        <f xml:space="preserve"> IF(Stock_Info[[#This Row],[Close Price]] &gt; Stock_Info[[#This Row],[Open Price]], 1, 0)</f>
        <v>0</v>
      </c>
      <c r="Q8468" t="str">
        <f>IF(AND(Stock_Info[[#This Row],[% Deli. Qty to Traded Qty]]&gt;80,Stock_Info[[#This Row],[No. of Trades]]&lt;3000),"Unusual Day","")</f>
        <v/>
      </c>
      <c r="R8468" t="str">
        <f>IF(AND(Stock_Info[[#This Row],[Spread High-Low]] &lt; 10, Stock_Info[[#This Row],[% Deli. Qty to Traded Qty]] &gt; 90), "Good Day", "")</f>
        <v/>
      </c>
    </row>
    <row r="8469" spans="1:18">
      <c r="A8469" t="s">
        <v>73</v>
      </c>
      <c r="B8469" s="1">
        <v>45589</v>
      </c>
      <c r="C8469" s="1" t="str">
        <f>"WEEK" &amp;" " &amp;  INT((DAY(Stock_Info[[#This Row],[Date]])+WEEKDAY(DATE(YEAR(Stock_Info[[#This Row],[Date]]),MONTH(Stock_Info[[#This Row],[Date]]),1))-1)/7)+1</f>
        <v>WEEK 4</v>
      </c>
      <c r="D8469" s="12">
        <v>43.6</v>
      </c>
      <c r="E8469" s="12">
        <v>45.29</v>
      </c>
      <c r="F8469" s="12">
        <v>43.43</v>
      </c>
      <c r="G8469" s="12">
        <v>44.76</v>
      </c>
      <c r="H8469" s="12">
        <v>44.532449630777649</v>
      </c>
      <c r="I8469">
        <v>1096900</v>
      </c>
      <c r="J8469">
        <v>6788</v>
      </c>
      <c r="K8469" s="12">
        <v>48847644</v>
      </c>
      <c r="L8469">
        <v>172998</v>
      </c>
      <c r="M8469">
        <v>15.77</v>
      </c>
      <c r="N8469">
        <v>1.86</v>
      </c>
      <c r="O8469">
        <v>1.1599999999999999</v>
      </c>
      <c r="P8469">
        <f xml:space="preserve"> IF(Stock_Info[[#This Row],[Close Price]] &gt; Stock_Info[[#This Row],[Open Price]], 1, 0)</f>
        <v>1</v>
      </c>
      <c r="Q8469" t="str">
        <f>IF(AND(Stock_Info[[#This Row],[% Deli. Qty to Traded Qty]]&gt;80,Stock_Info[[#This Row],[No. of Trades]]&lt;3000),"Unusual Day","")</f>
        <v/>
      </c>
      <c r="R8469" t="str">
        <f>IF(AND(Stock_Info[[#This Row],[Spread High-Low]] &lt; 10, Stock_Info[[#This Row],[% Deli. Qty to Traded Qty]] &gt; 90), "Good Day", "")</f>
        <v/>
      </c>
    </row>
    <row r="8470" spans="1:18">
      <c r="A8470" t="s">
        <v>73</v>
      </c>
      <c r="B8470" s="1">
        <v>45588</v>
      </c>
      <c r="C8470" s="1" t="str">
        <f>"WEEK" &amp;" " &amp;  INT((DAY(Stock_Info[[#This Row],[Date]])+WEEKDAY(DATE(YEAR(Stock_Info[[#This Row],[Date]]),MONTH(Stock_Info[[#This Row],[Date]]),1))-1)/7)+1</f>
        <v>WEEK 4</v>
      </c>
      <c r="D8470" s="12">
        <v>43.81</v>
      </c>
      <c r="E8470" s="12">
        <v>44.31</v>
      </c>
      <c r="F8470" s="12">
        <v>41.84</v>
      </c>
      <c r="G8470" s="12">
        <v>43.59</v>
      </c>
      <c r="H8470" s="12">
        <v>43.319763942501659</v>
      </c>
      <c r="I8470">
        <v>1370683</v>
      </c>
      <c r="J8470">
        <v>8931</v>
      </c>
      <c r="K8470" s="12">
        <v>59377664</v>
      </c>
      <c r="L8470">
        <v>306231</v>
      </c>
      <c r="M8470">
        <v>22.34</v>
      </c>
      <c r="N8470">
        <v>2.4700000000000002</v>
      </c>
      <c r="O8470">
        <v>-0.22</v>
      </c>
      <c r="P8470">
        <f xml:space="preserve"> IF(Stock_Info[[#This Row],[Close Price]] &gt; Stock_Info[[#This Row],[Open Price]], 1, 0)</f>
        <v>0</v>
      </c>
      <c r="Q8470" t="str">
        <f>IF(AND(Stock_Info[[#This Row],[% Deli. Qty to Traded Qty]]&gt;80,Stock_Info[[#This Row],[No. of Trades]]&lt;3000),"Unusual Day","")</f>
        <v/>
      </c>
      <c r="R8470" t="str">
        <f>IF(AND(Stock_Info[[#This Row],[Spread High-Low]] &lt; 10, Stock_Info[[#This Row],[% Deli. Qty to Traded Qty]] &gt; 90), "Good Day", "")</f>
        <v/>
      </c>
    </row>
    <row r="8471" spans="1:18">
      <c r="A8471" t="s">
        <v>73</v>
      </c>
      <c r="B8471" s="1">
        <v>45587</v>
      </c>
      <c r="C8471" s="1" t="str">
        <f>"WEEK" &amp;" " &amp;  INT((DAY(Stock_Info[[#This Row],[Date]])+WEEKDAY(DATE(YEAR(Stock_Info[[#This Row],[Date]]),MONTH(Stock_Info[[#This Row],[Date]]),1))-1)/7)+1</f>
        <v>WEEK 4</v>
      </c>
      <c r="D8471" s="12">
        <v>46.3</v>
      </c>
      <c r="E8471" s="12">
        <v>46.3</v>
      </c>
      <c r="F8471" s="12">
        <v>43.43</v>
      </c>
      <c r="G8471" s="12">
        <v>43.76</v>
      </c>
      <c r="H8471" s="12">
        <v>44.386323402831742</v>
      </c>
      <c r="I8471">
        <v>1147844</v>
      </c>
      <c r="J8471">
        <v>9383</v>
      </c>
      <c r="K8471" s="12">
        <v>50948575</v>
      </c>
      <c r="L8471">
        <v>317711</v>
      </c>
      <c r="M8471">
        <v>27.68</v>
      </c>
      <c r="N8471">
        <v>2.87</v>
      </c>
      <c r="O8471">
        <v>-2.54</v>
      </c>
      <c r="P8471">
        <f xml:space="preserve"> IF(Stock_Info[[#This Row],[Close Price]] &gt; Stock_Info[[#This Row],[Open Price]], 1, 0)</f>
        <v>0</v>
      </c>
      <c r="Q8471" t="str">
        <f>IF(AND(Stock_Info[[#This Row],[% Deli. Qty to Traded Qty]]&gt;80,Stock_Info[[#This Row],[No. of Trades]]&lt;3000),"Unusual Day","")</f>
        <v/>
      </c>
      <c r="R8471" t="str">
        <f>IF(AND(Stock_Info[[#This Row],[Spread High-Low]] &lt; 10, Stock_Info[[#This Row],[% Deli. Qty to Traded Qty]] &gt; 90), "Good Day", "")</f>
        <v/>
      </c>
    </row>
    <row r="8472" spans="1:18">
      <c r="A8472" t="s">
        <v>73</v>
      </c>
      <c r="B8472" s="1">
        <v>45586</v>
      </c>
      <c r="C8472" s="1" t="str">
        <f>"WEEK" &amp;" " &amp;  INT((DAY(Stock_Info[[#This Row],[Date]])+WEEKDAY(DATE(YEAR(Stock_Info[[#This Row],[Date]]),MONTH(Stock_Info[[#This Row],[Date]]),1))-1)/7)+1</f>
        <v>WEEK 4</v>
      </c>
      <c r="D8472" s="12">
        <v>47.7</v>
      </c>
      <c r="E8472" s="12">
        <v>48.4</v>
      </c>
      <c r="F8472" s="12">
        <v>46.12</v>
      </c>
      <c r="G8472" s="12">
        <v>46.4</v>
      </c>
      <c r="H8472" s="12">
        <v>47.023965999367832</v>
      </c>
      <c r="I8472">
        <v>1610323</v>
      </c>
      <c r="J8472">
        <v>7253</v>
      </c>
      <c r="K8472" s="12">
        <v>75723774</v>
      </c>
      <c r="L8472">
        <v>314130</v>
      </c>
      <c r="M8472">
        <v>19.510000000000002</v>
      </c>
      <c r="N8472">
        <v>2.2799999999999998</v>
      </c>
      <c r="O8472">
        <v>-1.3</v>
      </c>
      <c r="P8472">
        <f xml:space="preserve"> IF(Stock_Info[[#This Row],[Close Price]] &gt; Stock_Info[[#This Row],[Open Price]], 1, 0)</f>
        <v>0</v>
      </c>
      <c r="Q8472" t="str">
        <f>IF(AND(Stock_Info[[#This Row],[% Deli. Qty to Traded Qty]]&gt;80,Stock_Info[[#This Row],[No. of Trades]]&lt;3000),"Unusual Day","")</f>
        <v/>
      </c>
      <c r="R8472" t="str">
        <f>IF(AND(Stock_Info[[#This Row],[Spread High-Low]] &lt; 10, Stock_Info[[#This Row],[% Deli. Qty to Traded Qty]] &gt; 90), "Good Day", "")</f>
        <v/>
      </c>
    </row>
    <row r="8473" spans="1:18">
      <c r="A8473" t="s">
        <v>73</v>
      </c>
      <c r="B8473" s="1">
        <v>45583</v>
      </c>
      <c r="C8473" s="1" t="str">
        <f>"WEEK" &amp;" " &amp;  INT((DAY(Stock_Info[[#This Row],[Date]])+WEEKDAY(DATE(YEAR(Stock_Info[[#This Row],[Date]]),MONTH(Stock_Info[[#This Row],[Date]]),1))-1)/7)+1</f>
        <v>WEEK 3</v>
      </c>
      <c r="D8473" s="12">
        <v>45.44</v>
      </c>
      <c r="E8473" s="12">
        <v>46</v>
      </c>
      <c r="F8473" s="12">
        <v>44.35</v>
      </c>
      <c r="G8473" s="12">
        <v>45.65</v>
      </c>
      <c r="H8473" s="12">
        <v>45.14100002252448</v>
      </c>
      <c r="I8473">
        <v>310773</v>
      </c>
      <c r="J8473">
        <v>2236</v>
      </c>
      <c r="K8473" s="12">
        <v>14028604</v>
      </c>
      <c r="L8473">
        <v>78301</v>
      </c>
      <c r="M8473">
        <v>25.2</v>
      </c>
      <c r="N8473">
        <v>1.65</v>
      </c>
      <c r="O8473">
        <v>0.21</v>
      </c>
      <c r="P8473">
        <f xml:space="preserve"> IF(Stock_Info[[#This Row],[Close Price]] &gt; Stock_Info[[#This Row],[Open Price]], 1, 0)</f>
        <v>1</v>
      </c>
      <c r="Q8473" t="str">
        <f>IF(AND(Stock_Info[[#This Row],[% Deli. Qty to Traded Qty]]&gt;80,Stock_Info[[#This Row],[No. of Trades]]&lt;3000),"Unusual Day","")</f>
        <v/>
      </c>
      <c r="R8473" t="str">
        <f>IF(AND(Stock_Info[[#This Row],[Spread High-Low]] &lt; 10, Stock_Info[[#This Row],[% Deli. Qty to Traded Qty]] &gt; 90), "Good Day", "")</f>
        <v/>
      </c>
    </row>
    <row r="8474" spans="1:18">
      <c r="A8474" t="s">
        <v>73</v>
      </c>
      <c r="B8474" s="1">
        <v>45582</v>
      </c>
      <c r="C8474" s="1" t="str">
        <f>"WEEK" &amp;" " &amp;  INT((DAY(Stock_Info[[#This Row],[Date]])+WEEKDAY(DATE(YEAR(Stock_Info[[#This Row],[Date]]),MONTH(Stock_Info[[#This Row],[Date]]),1))-1)/7)+1</f>
        <v>WEEK 3</v>
      </c>
      <c r="D8474" s="12">
        <v>45.98</v>
      </c>
      <c r="E8474" s="12">
        <v>45.98</v>
      </c>
      <c r="F8474" s="12">
        <v>44.91</v>
      </c>
      <c r="G8474" s="12">
        <v>45.1</v>
      </c>
      <c r="H8474" s="12">
        <v>45.153797968861163</v>
      </c>
      <c r="I8474">
        <v>352807</v>
      </c>
      <c r="J8474">
        <v>3287</v>
      </c>
      <c r="K8474" s="12">
        <v>15930576</v>
      </c>
      <c r="L8474">
        <v>126507</v>
      </c>
      <c r="M8474">
        <v>35.86</v>
      </c>
      <c r="N8474">
        <v>1.07</v>
      </c>
      <c r="O8474">
        <v>-0.88</v>
      </c>
      <c r="P8474">
        <f xml:space="preserve"> IF(Stock_Info[[#This Row],[Close Price]] &gt; Stock_Info[[#This Row],[Open Price]], 1, 0)</f>
        <v>0</v>
      </c>
      <c r="Q8474" t="str">
        <f>IF(AND(Stock_Info[[#This Row],[% Deli. Qty to Traded Qty]]&gt;80,Stock_Info[[#This Row],[No. of Trades]]&lt;3000),"Unusual Day","")</f>
        <v/>
      </c>
      <c r="R8474" t="str">
        <f>IF(AND(Stock_Info[[#This Row],[Spread High-Low]] &lt; 10, Stock_Info[[#This Row],[% Deli. Qty to Traded Qty]] &gt; 90), "Good Day", "")</f>
        <v/>
      </c>
    </row>
    <row r="8475" spans="1:18">
      <c r="A8475" t="s">
        <v>73</v>
      </c>
      <c r="B8475" s="1">
        <v>45581</v>
      </c>
      <c r="C8475" s="1" t="str">
        <f>"WEEK" &amp;" " &amp;  INT((DAY(Stock_Info[[#This Row],[Date]])+WEEKDAY(DATE(YEAR(Stock_Info[[#This Row],[Date]]),MONTH(Stock_Info[[#This Row],[Date]]),1))-1)/7)+1</f>
        <v>WEEK 3</v>
      </c>
      <c r="D8475" s="12">
        <v>45.29</v>
      </c>
      <c r="E8475" s="12">
        <v>46.07</v>
      </c>
      <c r="F8475" s="12">
        <v>44.87</v>
      </c>
      <c r="G8475" s="12">
        <v>45.61</v>
      </c>
      <c r="H8475" s="12">
        <v>45.541332145758339</v>
      </c>
      <c r="I8475">
        <v>242511</v>
      </c>
      <c r="J8475">
        <v>2379</v>
      </c>
      <c r="K8475" s="12">
        <v>11044274</v>
      </c>
      <c r="L8475">
        <v>41614</v>
      </c>
      <c r="M8475">
        <v>17.16</v>
      </c>
      <c r="N8475">
        <v>1.2</v>
      </c>
      <c r="O8475">
        <v>0.32</v>
      </c>
      <c r="P8475">
        <f xml:space="preserve"> IF(Stock_Info[[#This Row],[Close Price]] &gt; Stock_Info[[#This Row],[Open Price]], 1, 0)</f>
        <v>1</v>
      </c>
      <c r="Q8475" t="str">
        <f>IF(AND(Stock_Info[[#This Row],[% Deli. Qty to Traded Qty]]&gt;80,Stock_Info[[#This Row],[No. of Trades]]&lt;3000),"Unusual Day","")</f>
        <v/>
      </c>
      <c r="R8475" t="str">
        <f>IF(AND(Stock_Info[[#This Row],[Spread High-Low]] &lt; 10, Stock_Info[[#This Row],[% Deli. Qty to Traded Qty]] &gt; 90), "Good Day", "")</f>
        <v/>
      </c>
    </row>
    <row r="8476" spans="1:18">
      <c r="A8476" t="s">
        <v>73</v>
      </c>
      <c r="B8476" s="1">
        <v>45580</v>
      </c>
      <c r="C8476" s="1" t="str">
        <f>"WEEK" &amp;" " &amp;  INT((DAY(Stock_Info[[#This Row],[Date]])+WEEKDAY(DATE(YEAR(Stock_Info[[#This Row],[Date]]),MONTH(Stock_Info[[#This Row],[Date]]),1))-1)/7)+1</f>
        <v>WEEK 3</v>
      </c>
      <c r="D8476" s="12">
        <v>45.07</v>
      </c>
      <c r="E8476" s="12">
        <v>45.4</v>
      </c>
      <c r="F8476" s="12">
        <v>44.93</v>
      </c>
      <c r="G8476" s="12">
        <v>45.16</v>
      </c>
      <c r="H8476" s="12">
        <v>45.118257469420492</v>
      </c>
      <c r="I8476">
        <v>179532</v>
      </c>
      <c r="J8476">
        <v>1823</v>
      </c>
      <c r="K8476" s="12">
        <v>8100171</v>
      </c>
      <c r="L8476">
        <v>62858</v>
      </c>
      <c r="M8476">
        <v>35.01</v>
      </c>
      <c r="N8476">
        <v>0.47</v>
      </c>
      <c r="O8476">
        <v>0.09</v>
      </c>
      <c r="P8476">
        <f xml:space="preserve"> IF(Stock_Info[[#This Row],[Close Price]] &gt; Stock_Info[[#This Row],[Open Price]], 1, 0)</f>
        <v>1</v>
      </c>
      <c r="Q8476" t="str">
        <f>IF(AND(Stock_Info[[#This Row],[% Deli. Qty to Traded Qty]]&gt;80,Stock_Info[[#This Row],[No. of Trades]]&lt;3000),"Unusual Day","")</f>
        <v/>
      </c>
      <c r="R8476" t="str">
        <f>IF(AND(Stock_Info[[#This Row],[Spread High-Low]] &lt; 10, Stock_Info[[#This Row],[% Deli. Qty to Traded Qty]] &gt; 90), "Good Day", "")</f>
        <v/>
      </c>
    </row>
    <row r="8477" spans="1:18">
      <c r="A8477" t="s">
        <v>73</v>
      </c>
      <c r="B8477" s="1">
        <v>45579</v>
      </c>
      <c r="C8477" s="1" t="str">
        <f>"WEEK" &amp;" " &amp;  INT((DAY(Stock_Info[[#This Row],[Date]])+WEEKDAY(DATE(YEAR(Stock_Info[[#This Row],[Date]]),MONTH(Stock_Info[[#This Row],[Date]]),1))-1)/7)+1</f>
        <v>WEEK 3</v>
      </c>
      <c r="D8477" s="12">
        <v>45.24</v>
      </c>
      <c r="E8477" s="12">
        <v>45.78</v>
      </c>
      <c r="F8477" s="12">
        <v>45.01</v>
      </c>
      <c r="G8477" s="12">
        <v>45.09</v>
      </c>
      <c r="H8477" s="12">
        <v>45.430274921770227</v>
      </c>
      <c r="I8477">
        <v>178960</v>
      </c>
      <c r="J8477">
        <v>2014</v>
      </c>
      <c r="K8477" s="12">
        <v>8130202</v>
      </c>
      <c r="L8477">
        <v>43074</v>
      </c>
      <c r="M8477">
        <v>24.07</v>
      </c>
      <c r="N8477">
        <v>0.77</v>
      </c>
      <c r="O8477">
        <v>-0.15</v>
      </c>
      <c r="P8477">
        <f xml:space="preserve"> IF(Stock_Info[[#This Row],[Close Price]] &gt; Stock_Info[[#This Row],[Open Price]], 1, 0)</f>
        <v>0</v>
      </c>
      <c r="Q8477" t="str">
        <f>IF(AND(Stock_Info[[#This Row],[% Deli. Qty to Traded Qty]]&gt;80,Stock_Info[[#This Row],[No. of Trades]]&lt;3000),"Unusual Day","")</f>
        <v/>
      </c>
      <c r="R8477" t="str">
        <f>IF(AND(Stock_Info[[#This Row],[Spread High-Low]] &lt; 10, Stock_Info[[#This Row],[% Deli. Qty to Traded Qty]] &gt; 90), "Good Day", "")</f>
        <v/>
      </c>
    </row>
    <row r="8478" spans="1:18">
      <c r="A8478" t="s">
        <v>73</v>
      </c>
      <c r="B8478" s="1">
        <v>45576</v>
      </c>
      <c r="C8478" s="1" t="str">
        <f>"WEEK" &amp;" " &amp;  INT((DAY(Stock_Info[[#This Row],[Date]])+WEEKDAY(DATE(YEAR(Stock_Info[[#This Row],[Date]]),MONTH(Stock_Info[[#This Row],[Date]]),1))-1)/7)+1</f>
        <v>WEEK 2</v>
      </c>
      <c r="D8478" s="12">
        <v>45.52</v>
      </c>
      <c r="E8478" s="12">
        <v>45.78</v>
      </c>
      <c r="F8478" s="12">
        <v>45.18</v>
      </c>
      <c r="G8478" s="12">
        <v>45.24</v>
      </c>
      <c r="H8478" s="12">
        <v>45.312140772305831</v>
      </c>
      <c r="I8478">
        <v>333702</v>
      </c>
      <c r="J8478">
        <v>3112</v>
      </c>
      <c r="K8478" s="12">
        <v>15120752</v>
      </c>
      <c r="L8478">
        <v>157143</v>
      </c>
      <c r="M8478">
        <v>47.09</v>
      </c>
      <c r="N8478">
        <v>0.6</v>
      </c>
      <c r="O8478">
        <v>-0.28000000000000003</v>
      </c>
      <c r="P8478">
        <f xml:space="preserve"> IF(Stock_Info[[#This Row],[Close Price]] &gt; Stock_Info[[#This Row],[Open Price]], 1, 0)</f>
        <v>0</v>
      </c>
      <c r="Q8478" t="str">
        <f>IF(AND(Stock_Info[[#This Row],[% Deli. Qty to Traded Qty]]&gt;80,Stock_Info[[#This Row],[No. of Trades]]&lt;3000),"Unusual Day","")</f>
        <v/>
      </c>
      <c r="R8478" t="str">
        <f>IF(AND(Stock_Info[[#This Row],[Spread High-Low]] &lt; 10, Stock_Info[[#This Row],[% Deli. Qty to Traded Qty]] &gt; 90), "Good Day", "")</f>
        <v/>
      </c>
    </row>
    <row r="8479" spans="1:18">
      <c r="A8479" t="s">
        <v>73</v>
      </c>
      <c r="B8479" s="1">
        <v>45575</v>
      </c>
      <c r="C8479" s="1" t="str">
        <f>"WEEK" &amp;" " &amp;  INT((DAY(Stock_Info[[#This Row],[Date]])+WEEKDAY(DATE(YEAR(Stock_Info[[#This Row],[Date]]),MONTH(Stock_Info[[#This Row],[Date]]),1))-1)/7)+1</f>
        <v>WEEK 2</v>
      </c>
      <c r="D8479" s="12">
        <v>45.8</v>
      </c>
      <c r="E8479" s="12">
        <v>46.35</v>
      </c>
      <c r="F8479" s="12">
        <v>45.32</v>
      </c>
      <c r="G8479" s="12">
        <v>45.51</v>
      </c>
      <c r="H8479" s="12">
        <v>45.84997239256105</v>
      </c>
      <c r="I8479">
        <v>478132</v>
      </c>
      <c r="J8479">
        <v>3641</v>
      </c>
      <c r="K8479" s="12">
        <v>21922339</v>
      </c>
      <c r="L8479">
        <v>111532</v>
      </c>
      <c r="M8479">
        <v>23.33</v>
      </c>
      <c r="N8479">
        <v>1.03</v>
      </c>
      <c r="O8479">
        <v>-0.28999999999999998</v>
      </c>
      <c r="P8479">
        <f xml:space="preserve"> IF(Stock_Info[[#This Row],[Close Price]] &gt; Stock_Info[[#This Row],[Open Price]], 1, 0)</f>
        <v>0</v>
      </c>
      <c r="Q8479" t="str">
        <f>IF(AND(Stock_Info[[#This Row],[% Deli. Qty to Traded Qty]]&gt;80,Stock_Info[[#This Row],[No. of Trades]]&lt;3000),"Unusual Day","")</f>
        <v/>
      </c>
      <c r="R8479" t="str">
        <f>IF(AND(Stock_Info[[#This Row],[Spread High-Low]] &lt; 10, Stock_Info[[#This Row],[% Deli. Qty to Traded Qty]] &gt; 90), "Good Day", "")</f>
        <v/>
      </c>
    </row>
    <row r="8480" spans="1:18">
      <c r="A8480" t="s">
        <v>73</v>
      </c>
      <c r="B8480" s="1">
        <v>45574</v>
      </c>
      <c r="C8480" s="1" t="str">
        <f>"WEEK" &amp;" " &amp;  INT((DAY(Stock_Info[[#This Row],[Date]])+WEEKDAY(DATE(YEAR(Stock_Info[[#This Row],[Date]]),MONTH(Stock_Info[[#This Row],[Date]]),1))-1)/7)+1</f>
        <v>WEEK 2</v>
      </c>
      <c r="D8480" s="12">
        <v>46</v>
      </c>
      <c r="E8480" s="12">
        <v>46.43</v>
      </c>
      <c r="F8480" s="12">
        <v>45.1</v>
      </c>
      <c r="G8480" s="12">
        <v>45.79</v>
      </c>
      <c r="H8480" s="12">
        <v>45.954942334128681</v>
      </c>
      <c r="I8480">
        <v>533938</v>
      </c>
      <c r="J8480">
        <v>4322</v>
      </c>
      <c r="K8480" s="12">
        <v>24537090</v>
      </c>
      <c r="L8480">
        <v>136585</v>
      </c>
      <c r="M8480">
        <v>25.58</v>
      </c>
      <c r="N8480">
        <v>1.33</v>
      </c>
      <c r="O8480">
        <v>-0.21</v>
      </c>
      <c r="P8480">
        <f xml:space="preserve"> IF(Stock_Info[[#This Row],[Close Price]] &gt; Stock_Info[[#This Row],[Open Price]], 1, 0)</f>
        <v>0</v>
      </c>
      <c r="Q8480" t="str">
        <f>IF(AND(Stock_Info[[#This Row],[% Deli. Qty to Traded Qty]]&gt;80,Stock_Info[[#This Row],[No. of Trades]]&lt;3000),"Unusual Day","")</f>
        <v/>
      </c>
      <c r="R8480" t="str">
        <f>IF(AND(Stock_Info[[#This Row],[Spread High-Low]] &lt; 10, Stock_Info[[#This Row],[% Deli. Qty to Traded Qty]] &gt; 90), "Good Day", "")</f>
        <v/>
      </c>
    </row>
    <row r="8481" spans="1:18">
      <c r="A8481" t="s">
        <v>73</v>
      </c>
      <c r="B8481" s="1">
        <v>45573</v>
      </c>
      <c r="C8481" s="1" t="str">
        <f>"WEEK" &amp;" " &amp;  INT((DAY(Stock_Info[[#This Row],[Date]])+WEEKDAY(DATE(YEAR(Stock_Info[[#This Row],[Date]]),MONTH(Stock_Info[[#This Row],[Date]]),1))-1)/7)+1</f>
        <v>WEEK 2</v>
      </c>
      <c r="D8481" s="12">
        <v>43.8</v>
      </c>
      <c r="E8481" s="12">
        <v>45.78</v>
      </c>
      <c r="F8481" s="12">
        <v>43.8</v>
      </c>
      <c r="G8481" s="12">
        <v>45.45</v>
      </c>
      <c r="H8481" s="12">
        <v>45.081053447561516</v>
      </c>
      <c r="I8481">
        <v>598568</v>
      </c>
      <c r="J8481">
        <v>5346</v>
      </c>
      <c r="K8481" s="12">
        <v>26984076</v>
      </c>
      <c r="L8481">
        <v>155686</v>
      </c>
      <c r="M8481">
        <v>26.01</v>
      </c>
      <c r="N8481">
        <v>1.98</v>
      </c>
      <c r="O8481">
        <v>1.65</v>
      </c>
      <c r="P8481">
        <f xml:space="preserve"> IF(Stock_Info[[#This Row],[Close Price]] &gt; Stock_Info[[#This Row],[Open Price]], 1, 0)</f>
        <v>1</v>
      </c>
      <c r="Q8481" t="str">
        <f>IF(AND(Stock_Info[[#This Row],[% Deli. Qty to Traded Qty]]&gt;80,Stock_Info[[#This Row],[No. of Trades]]&lt;3000),"Unusual Day","")</f>
        <v/>
      </c>
      <c r="R8481" t="str">
        <f>IF(AND(Stock_Info[[#This Row],[Spread High-Low]] &lt; 10, Stock_Info[[#This Row],[% Deli. Qty to Traded Qty]] &gt; 90), "Good Day", "")</f>
        <v/>
      </c>
    </row>
    <row r="8482" spans="1:18">
      <c r="A8482" t="s">
        <v>73</v>
      </c>
      <c r="B8482" s="1">
        <v>45572</v>
      </c>
      <c r="C8482" s="1" t="str">
        <f>"WEEK" &amp;" " &amp;  INT((DAY(Stock_Info[[#This Row],[Date]])+WEEKDAY(DATE(YEAR(Stock_Info[[#This Row],[Date]]),MONTH(Stock_Info[[#This Row],[Date]]),1))-1)/7)+1</f>
        <v>WEEK 2</v>
      </c>
      <c r="D8482" s="12">
        <v>46.87</v>
      </c>
      <c r="E8482" s="12">
        <v>47.41</v>
      </c>
      <c r="F8482" s="12">
        <v>44.23</v>
      </c>
      <c r="G8482" s="12">
        <v>44.58</v>
      </c>
      <c r="H8482" s="12">
        <v>45.22988954550307</v>
      </c>
      <c r="I8482">
        <v>683811</v>
      </c>
      <c r="J8482">
        <v>4721</v>
      </c>
      <c r="K8482" s="12">
        <v>30928696</v>
      </c>
      <c r="L8482">
        <v>136732</v>
      </c>
      <c r="M8482">
        <v>20</v>
      </c>
      <c r="N8482">
        <v>3.18</v>
      </c>
      <c r="O8482">
        <v>-2.29</v>
      </c>
      <c r="P8482">
        <f xml:space="preserve"> IF(Stock_Info[[#This Row],[Close Price]] &gt; Stock_Info[[#This Row],[Open Price]], 1, 0)</f>
        <v>0</v>
      </c>
      <c r="Q8482" t="str">
        <f>IF(AND(Stock_Info[[#This Row],[% Deli. Qty to Traded Qty]]&gt;80,Stock_Info[[#This Row],[No. of Trades]]&lt;3000),"Unusual Day","")</f>
        <v/>
      </c>
      <c r="R8482" t="str">
        <f>IF(AND(Stock_Info[[#This Row],[Spread High-Low]] &lt; 10, Stock_Info[[#This Row],[% Deli. Qty to Traded Qty]] &gt; 90), "Good Day", "")</f>
        <v/>
      </c>
    </row>
    <row r="8483" spans="1:18">
      <c r="A8483" t="s">
        <v>73</v>
      </c>
      <c r="B8483" s="1">
        <v>45569</v>
      </c>
      <c r="C8483" s="1" t="str">
        <f>"WEEK" &amp;" " &amp;  INT((DAY(Stock_Info[[#This Row],[Date]])+WEEKDAY(DATE(YEAR(Stock_Info[[#This Row],[Date]]),MONTH(Stock_Info[[#This Row],[Date]]),1))-1)/7)+1</f>
        <v>WEEK 1</v>
      </c>
      <c r="D8483" s="12">
        <v>47.1</v>
      </c>
      <c r="E8483" s="12">
        <v>47.43</v>
      </c>
      <c r="F8483" s="12">
        <v>45.7</v>
      </c>
      <c r="G8483" s="12">
        <v>46.7</v>
      </c>
      <c r="H8483" s="12">
        <v>46.765477925175979</v>
      </c>
      <c r="I8483">
        <v>673233</v>
      </c>
      <c r="J8483">
        <v>4181</v>
      </c>
      <c r="K8483" s="12">
        <v>31484063</v>
      </c>
      <c r="L8483">
        <v>117813</v>
      </c>
      <c r="M8483">
        <v>17.5</v>
      </c>
      <c r="N8483">
        <v>1.73</v>
      </c>
      <c r="O8483">
        <v>-0.4</v>
      </c>
      <c r="P8483">
        <f xml:space="preserve"> IF(Stock_Info[[#This Row],[Close Price]] &gt; Stock_Info[[#This Row],[Open Price]], 1, 0)</f>
        <v>0</v>
      </c>
      <c r="Q8483" t="str">
        <f>IF(AND(Stock_Info[[#This Row],[% Deli. Qty to Traded Qty]]&gt;80,Stock_Info[[#This Row],[No. of Trades]]&lt;3000),"Unusual Day","")</f>
        <v/>
      </c>
      <c r="R8483" t="str">
        <f>IF(AND(Stock_Info[[#This Row],[Spread High-Low]] &lt; 10, Stock_Info[[#This Row],[% Deli. Qty to Traded Qty]] &gt; 90), "Good Day", "")</f>
        <v/>
      </c>
    </row>
    <row r="8484" spans="1:18">
      <c r="A8484" t="s">
        <v>73</v>
      </c>
      <c r="B8484" s="1">
        <v>45568</v>
      </c>
      <c r="C8484" s="1" t="str">
        <f>"WEEK" &amp;" " &amp;  INT((DAY(Stock_Info[[#This Row],[Date]])+WEEKDAY(DATE(YEAR(Stock_Info[[#This Row],[Date]]),MONTH(Stock_Info[[#This Row],[Date]]),1))-1)/7)+1</f>
        <v>WEEK 1</v>
      </c>
      <c r="D8484" s="12">
        <v>47.1</v>
      </c>
      <c r="E8484" s="12">
        <v>47.69</v>
      </c>
      <c r="F8484" s="12">
        <v>46.9</v>
      </c>
      <c r="G8484" s="12">
        <v>47.03</v>
      </c>
      <c r="H8484" s="12">
        <v>47.201480256199815</v>
      </c>
      <c r="I8484">
        <v>472756</v>
      </c>
      <c r="J8484">
        <v>3067</v>
      </c>
      <c r="K8484" s="12">
        <v>22314783</v>
      </c>
      <c r="L8484">
        <v>194183</v>
      </c>
      <c r="M8484">
        <v>41.07</v>
      </c>
      <c r="N8484">
        <v>0.79</v>
      </c>
      <c r="O8484">
        <v>-7.0000000000000007E-2</v>
      </c>
      <c r="P8484">
        <f xml:space="preserve"> IF(Stock_Info[[#This Row],[Close Price]] &gt; Stock_Info[[#This Row],[Open Price]], 1, 0)</f>
        <v>0</v>
      </c>
      <c r="Q8484" t="str">
        <f>IF(AND(Stock_Info[[#This Row],[% Deli. Qty to Traded Qty]]&gt;80,Stock_Info[[#This Row],[No. of Trades]]&lt;3000),"Unusual Day","")</f>
        <v/>
      </c>
      <c r="R8484" t="str">
        <f>IF(AND(Stock_Info[[#This Row],[Spread High-Low]] &lt; 10, Stock_Info[[#This Row],[% Deli. Qty to Traded Qty]] &gt; 90), "Good Day", "")</f>
        <v/>
      </c>
    </row>
    <row r="8485" spans="1:18">
      <c r="A8485" t="s">
        <v>73</v>
      </c>
      <c r="B8485" s="1">
        <v>45566</v>
      </c>
      <c r="C8485" s="1" t="str">
        <f>"WEEK" &amp;" " &amp;  INT((DAY(Stock_Info[[#This Row],[Date]])+WEEKDAY(DATE(YEAR(Stock_Info[[#This Row],[Date]]),MONTH(Stock_Info[[#This Row],[Date]]),1))-1)/7)+1</f>
        <v>WEEK 1</v>
      </c>
      <c r="D8485" s="12">
        <v>48.02</v>
      </c>
      <c r="E8485" s="12">
        <v>48.53</v>
      </c>
      <c r="F8485" s="12">
        <v>48</v>
      </c>
      <c r="G8485" s="12">
        <v>48.06</v>
      </c>
      <c r="H8485" s="12">
        <v>48.208079653311358</v>
      </c>
      <c r="I8485">
        <v>376130</v>
      </c>
      <c r="J8485">
        <v>2635</v>
      </c>
      <c r="K8485" s="12">
        <v>18132505</v>
      </c>
      <c r="L8485">
        <v>175116</v>
      </c>
      <c r="M8485">
        <v>46.56</v>
      </c>
      <c r="N8485">
        <v>0.53</v>
      </c>
      <c r="O8485">
        <v>0.04</v>
      </c>
      <c r="P8485">
        <f xml:space="preserve"> IF(Stock_Info[[#This Row],[Close Price]] &gt; Stock_Info[[#This Row],[Open Price]], 1, 0)</f>
        <v>1</v>
      </c>
      <c r="Q8485" t="str">
        <f>IF(AND(Stock_Info[[#This Row],[% Deli. Qty to Traded Qty]]&gt;80,Stock_Info[[#This Row],[No. of Trades]]&lt;3000),"Unusual Day","")</f>
        <v/>
      </c>
      <c r="R8485" t="str">
        <f>IF(AND(Stock_Info[[#This Row],[Spread High-Low]] &lt; 10, Stock_Info[[#This Row],[% Deli. Qty to Traded Qty]] &gt; 90), "Good Day", "")</f>
        <v/>
      </c>
    </row>
    <row r="8486" spans="1:18">
      <c r="A8486" t="s">
        <v>73</v>
      </c>
      <c r="B8486" s="1">
        <v>45565</v>
      </c>
      <c r="C8486" s="1" t="str">
        <f>"WEEK" &amp;" " &amp;  INT((DAY(Stock_Info[[#This Row],[Date]])+WEEKDAY(DATE(YEAR(Stock_Info[[#This Row],[Date]]),MONTH(Stock_Info[[#This Row],[Date]]),1))-1)/7)+1</f>
        <v>WEEK 5</v>
      </c>
      <c r="D8486" s="12">
        <v>48.78</v>
      </c>
      <c r="E8486" s="12">
        <v>48.89</v>
      </c>
      <c r="F8486" s="12">
        <v>48</v>
      </c>
      <c r="G8486" s="12">
        <v>48.25</v>
      </c>
      <c r="H8486" s="12">
        <v>48.325055585556505</v>
      </c>
      <c r="I8486">
        <v>662942</v>
      </c>
      <c r="J8486">
        <v>3878</v>
      </c>
      <c r="K8486" s="12">
        <v>32036709</v>
      </c>
      <c r="L8486">
        <v>182102</v>
      </c>
      <c r="M8486">
        <v>27.47</v>
      </c>
      <c r="N8486">
        <v>0.89</v>
      </c>
      <c r="O8486">
        <v>-0.53</v>
      </c>
      <c r="P8486">
        <f xml:space="preserve"> IF(Stock_Info[[#This Row],[Close Price]] &gt; Stock_Info[[#This Row],[Open Price]], 1, 0)</f>
        <v>0</v>
      </c>
      <c r="Q8486" t="str">
        <f>IF(AND(Stock_Info[[#This Row],[% Deli. Qty to Traded Qty]]&gt;80,Stock_Info[[#This Row],[No. of Trades]]&lt;3000),"Unusual Day","")</f>
        <v/>
      </c>
      <c r="R8486" t="str">
        <f>IF(AND(Stock_Info[[#This Row],[Spread High-Low]] &lt; 10, Stock_Info[[#This Row],[% Deli. Qty to Traded Qty]] &gt; 90), "Good Day", "")</f>
        <v/>
      </c>
    </row>
    <row r="8487" spans="1:18">
      <c r="A8487" t="s">
        <v>73</v>
      </c>
      <c r="B8487" s="1">
        <v>45562</v>
      </c>
      <c r="C8487" s="1" t="str">
        <f>"WEEK" &amp;" " &amp;  INT((DAY(Stock_Info[[#This Row],[Date]])+WEEKDAY(DATE(YEAR(Stock_Info[[#This Row],[Date]]),MONTH(Stock_Info[[#This Row],[Date]]),1))-1)/7)+1</f>
        <v>WEEK 4</v>
      </c>
      <c r="D8487" s="12">
        <v>48.6</v>
      </c>
      <c r="E8487" s="12">
        <v>49.43</v>
      </c>
      <c r="F8487" s="12">
        <v>48.46</v>
      </c>
      <c r="G8487" s="12">
        <v>48.85</v>
      </c>
      <c r="H8487" s="12">
        <v>49.058374683710689</v>
      </c>
      <c r="I8487">
        <v>912930</v>
      </c>
      <c r="J8487">
        <v>4858</v>
      </c>
      <c r="K8487" s="12">
        <v>44786862</v>
      </c>
      <c r="L8487">
        <v>386186</v>
      </c>
      <c r="M8487">
        <v>42.3</v>
      </c>
      <c r="N8487">
        <v>0.97</v>
      </c>
      <c r="O8487">
        <v>0.25</v>
      </c>
      <c r="P8487">
        <f xml:space="preserve"> IF(Stock_Info[[#This Row],[Close Price]] &gt; Stock_Info[[#This Row],[Open Price]], 1, 0)</f>
        <v>1</v>
      </c>
      <c r="Q8487" t="str">
        <f>IF(AND(Stock_Info[[#This Row],[% Deli. Qty to Traded Qty]]&gt;80,Stock_Info[[#This Row],[No. of Trades]]&lt;3000),"Unusual Day","")</f>
        <v/>
      </c>
      <c r="R8487" t="str">
        <f>IF(AND(Stock_Info[[#This Row],[Spread High-Low]] &lt; 10, Stock_Info[[#This Row],[% Deli. Qty to Traded Qty]] &gt; 90), "Good Day", "")</f>
        <v/>
      </c>
    </row>
    <row r="8488" spans="1:18">
      <c r="A8488" t="s">
        <v>73</v>
      </c>
      <c r="B8488" s="1">
        <v>45561</v>
      </c>
      <c r="C8488" s="1" t="str">
        <f>"WEEK" &amp;" " &amp;  INT((DAY(Stock_Info[[#This Row],[Date]])+WEEKDAY(DATE(YEAR(Stock_Info[[#This Row],[Date]]),MONTH(Stock_Info[[#This Row],[Date]]),1))-1)/7)+1</f>
        <v>WEEK 4</v>
      </c>
      <c r="D8488" s="12">
        <v>48.63</v>
      </c>
      <c r="E8488" s="12">
        <v>49.43</v>
      </c>
      <c r="F8488" s="12">
        <v>48</v>
      </c>
      <c r="G8488" s="12">
        <v>48.56</v>
      </c>
      <c r="H8488" s="12">
        <v>48.694133514817793</v>
      </c>
      <c r="I8488">
        <v>808150</v>
      </c>
      <c r="J8488">
        <v>6239</v>
      </c>
      <c r="K8488" s="12">
        <v>39352164</v>
      </c>
      <c r="L8488">
        <v>215818</v>
      </c>
      <c r="M8488">
        <v>26.71</v>
      </c>
      <c r="N8488">
        <v>1.43</v>
      </c>
      <c r="O8488">
        <v>-7.0000000000000007E-2</v>
      </c>
      <c r="P8488">
        <f xml:space="preserve"> IF(Stock_Info[[#This Row],[Close Price]] &gt; Stock_Info[[#This Row],[Open Price]], 1, 0)</f>
        <v>0</v>
      </c>
      <c r="Q8488" t="str">
        <f>IF(AND(Stock_Info[[#This Row],[% Deli. Qty to Traded Qty]]&gt;80,Stock_Info[[#This Row],[No. of Trades]]&lt;3000),"Unusual Day","")</f>
        <v/>
      </c>
      <c r="R8488" t="str">
        <f>IF(AND(Stock_Info[[#This Row],[Spread High-Low]] &lt; 10, Stock_Info[[#This Row],[% Deli. Qty to Traded Qty]] &gt; 90), "Good Day", "")</f>
        <v/>
      </c>
    </row>
    <row r="8489" spans="1:18">
      <c r="A8489" t="s">
        <v>73</v>
      </c>
      <c r="B8489" s="1">
        <v>45560</v>
      </c>
      <c r="C8489" s="1" t="str">
        <f>"WEEK" &amp;" " &amp;  INT((DAY(Stock_Info[[#This Row],[Date]])+WEEKDAY(DATE(YEAR(Stock_Info[[#This Row],[Date]]),MONTH(Stock_Info[[#This Row],[Date]]),1))-1)/7)+1</f>
        <v>WEEK 4</v>
      </c>
      <c r="D8489" s="12">
        <v>49.01</v>
      </c>
      <c r="E8489" s="12">
        <v>49.42</v>
      </c>
      <c r="F8489" s="12">
        <v>48.4</v>
      </c>
      <c r="G8489" s="12">
        <v>48.57</v>
      </c>
      <c r="H8489" s="12">
        <v>48.724557603131444</v>
      </c>
      <c r="I8489">
        <v>423319</v>
      </c>
      <c r="J8489">
        <v>3881</v>
      </c>
      <c r="K8489" s="12">
        <v>20626031</v>
      </c>
      <c r="L8489">
        <v>161481</v>
      </c>
      <c r="M8489">
        <v>38.15</v>
      </c>
      <c r="N8489">
        <v>1.02</v>
      </c>
      <c r="O8489">
        <v>-0.44</v>
      </c>
      <c r="P8489">
        <f xml:space="preserve"> IF(Stock_Info[[#This Row],[Close Price]] &gt; Stock_Info[[#This Row],[Open Price]], 1, 0)</f>
        <v>0</v>
      </c>
      <c r="Q8489" t="str">
        <f>IF(AND(Stock_Info[[#This Row],[% Deli. Qty to Traded Qty]]&gt;80,Stock_Info[[#This Row],[No. of Trades]]&lt;3000),"Unusual Day","")</f>
        <v/>
      </c>
      <c r="R8489" t="str">
        <f>IF(AND(Stock_Info[[#This Row],[Spread High-Low]] &lt; 10, Stock_Info[[#This Row],[% Deli. Qty to Traded Qty]] &gt; 90), "Good Day", "")</f>
        <v/>
      </c>
    </row>
    <row r="8490" spans="1:18">
      <c r="A8490" t="s">
        <v>73</v>
      </c>
      <c r="B8490" s="1">
        <v>45559</v>
      </c>
      <c r="C8490" s="1" t="str">
        <f>"WEEK" &amp;" " &amp;  INT((DAY(Stock_Info[[#This Row],[Date]])+WEEKDAY(DATE(YEAR(Stock_Info[[#This Row],[Date]]),MONTH(Stock_Info[[#This Row],[Date]]),1))-1)/7)+1</f>
        <v>WEEK 4</v>
      </c>
      <c r="D8490" s="12">
        <v>50.33</v>
      </c>
      <c r="E8490" s="12">
        <v>50.42</v>
      </c>
      <c r="F8490" s="12">
        <v>49.2</v>
      </c>
      <c r="G8490" s="12">
        <v>49.43</v>
      </c>
      <c r="H8490" s="12">
        <v>49.531912335887391</v>
      </c>
      <c r="I8490">
        <v>349379</v>
      </c>
      <c r="J8490">
        <v>2180</v>
      </c>
      <c r="K8490" s="12">
        <v>17305410</v>
      </c>
      <c r="L8490">
        <v>106989</v>
      </c>
      <c r="M8490">
        <v>30.62</v>
      </c>
      <c r="N8490">
        <v>1.22</v>
      </c>
      <c r="O8490">
        <v>-0.9</v>
      </c>
      <c r="P8490">
        <f xml:space="preserve"> IF(Stock_Info[[#This Row],[Close Price]] &gt; Stock_Info[[#This Row],[Open Price]], 1, 0)</f>
        <v>0</v>
      </c>
      <c r="Q8490" t="str">
        <f>IF(AND(Stock_Info[[#This Row],[% Deli. Qty to Traded Qty]]&gt;80,Stock_Info[[#This Row],[No. of Trades]]&lt;3000),"Unusual Day","")</f>
        <v/>
      </c>
      <c r="R8490" t="str">
        <f>IF(AND(Stock_Info[[#This Row],[Spread High-Low]] &lt; 10, Stock_Info[[#This Row],[% Deli. Qty to Traded Qty]] &gt; 90), "Good Day", "")</f>
        <v/>
      </c>
    </row>
    <row r="8491" spans="1:18">
      <c r="A8491" t="s">
        <v>73</v>
      </c>
      <c r="B8491" s="1">
        <v>45558</v>
      </c>
      <c r="C8491" s="1" t="str">
        <f>"WEEK" &amp;" " &amp;  INT((DAY(Stock_Info[[#This Row],[Date]])+WEEKDAY(DATE(YEAR(Stock_Info[[#This Row],[Date]]),MONTH(Stock_Info[[#This Row],[Date]]),1))-1)/7)+1</f>
        <v>WEEK 4</v>
      </c>
      <c r="D8491" s="12">
        <v>48.44</v>
      </c>
      <c r="E8491" s="12">
        <v>50.6</v>
      </c>
      <c r="F8491" s="12">
        <v>48.09</v>
      </c>
      <c r="G8491" s="12">
        <v>50.24</v>
      </c>
      <c r="H8491" s="12">
        <v>49.824267037544566</v>
      </c>
      <c r="I8491">
        <v>1466071</v>
      </c>
      <c r="J8491">
        <v>7132</v>
      </c>
      <c r="K8491" s="12">
        <v>73045913</v>
      </c>
      <c r="L8491">
        <v>554411</v>
      </c>
      <c r="M8491">
        <v>37.82</v>
      </c>
      <c r="N8491">
        <v>2.5099999999999998</v>
      </c>
      <c r="O8491">
        <v>1.8</v>
      </c>
      <c r="P8491">
        <f xml:space="preserve"> IF(Stock_Info[[#This Row],[Close Price]] &gt; Stock_Info[[#This Row],[Open Price]], 1, 0)</f>
        <v>1</v>
      </c>
      <c r="Q8491" t="str">
        <f>IF(AND(Stock_Info[[#This Row],[% Deli. Qty to Traded Qty]]&gt;80,Stock_Info[[#This Row],[No. of Trades]]&lt;3000),"Unusual Day","")</f>
        <v/>
      </c>
      <c r="R8491" t="str">
        <f>IF(AND(Stock_Info[[#This Row],[Spread High-Low]] &lt; 10, Stock_Info[[#This Row],[% Deli. Qty to Traded Qty]] &gt; 90), "Good Day", "")</f>
        <v/>
      </c>
    </row>
    <row r="8492" spans="1:18">
      <c r="A8492" t="s">
        <v>73</v>
      </c>
      <c r="B8492" s="1">
        <v>45555</v>
      </c>
      <c r="C8492" s="1" t="str">
        <f>"WEEK" &amp;" " &amp;  INT((DAY(Stock_Info[[#This Row],[Date]])+WEEKDAY(DATE(YEAR(Stock_Info[[#This Row],[Date]]),MONTH(Stock_Info[[#This Row],[Date]]),1))-1)/7)+1</f>
        <v>WEEK 3</v>
      </c>
      <c r="D8492" s="12">
        <v>47.7</v>
      </c>
      <c r="E8492" s="12">
        <v>48.22</v>
      </c>
      <c r="F8492" s="12">
        <v>47.28</v>
      </c>
      <c r="G8492" s="12">
        <v>47.97</v>
      </c>
      <c r="H8492" s="12">
        <v>47.760375144719767</v>
      </c>
      <c r="I8492">
        <v>257394</v>
      </c>
      <c r="J8492">
        <v>1758</v>
      </c>
      <c r="K8492" s="12">
        <v>12293234</v>
      </c>
      <c r="L8492">
        <v>41870</v>
      </c>
      <c r="M8492">
        <v>16.27</v>
      </c>
      <c r="N8492">
        <v>0.94</v>
      </c>
      <c r="O8492">
        <v>0.27</v>
      </c>
      <c r="P8492">
        <f xml:space="preserve"> IF(Stock_Info[[#This Row],[Close Price]] &gt; Stock_Info[[#This Row],[Open Price]], 1, 0)</f>
        <v>1</v>
      </c>
      <c r="Q8492" t="str">
        <f>IF(AND(Stock_Info[[#This Row],[% Deli. Qty to Traded Qty]]&gt;80,Stock_Info[[#This Row],[No. of Trades]]&lt;3000),"Unusual Day","")</f>
        <v/>
      </c>
      <c r="R8492" t="str">
        <f>IF(AND(Stock_Info[[#This Row],[Spread High-Low]] &lt; 10, Stock_Info[[#This Row],[% Deli. Qty to Traded Qty]] &gt; 90), "Good Day", "")</f>
        <v/>
      </c>
    </row>
    <row r="8493" spans="1:18">
      <c r="A8493" t="s">
        <v>73</v>
      </c>
      <c r="B8493" s="1">
        <v>45554</v>
      </c>
      <c r="C8493" s="1" t="str">
        <f>"WEEK" &amp;" " &amp;  INT((DAY(Stock_Info[[#This Row],[Date]])+WEEKDAY(DATE(YEAR(Stock_Info[[#This Row],[Date]]),MONTH(Stock_Info[[#This Row],[Date]]),1))-1)/7)+1</f>
        <v>WEEK 3</v>
      </c>
      <c r="D8493" s="12">
        <v>48.73</v>
      </c>
      <c r="E8493" s="12">
        <v>49.2</v>
      </c>
      <c r="F8493" s="12">
        <v>47</v>
      </c>
      <c r="G8493" s="12">
        <v>47.48</v>
      </c>
      <c r="H8493" s="12">
        <v>47.681550272881921</v>
      </c>
      <c r="I8493">
        <v>632508</v>
      </c>
      <c r="J8493">
        <v>5435</v>
      </c>
      <c r="K8493" s="12">
        <v>30158962</v>
      </c>
      <c r="L8493">
        <v>245255</v>
      </c>
      <c r="M8493">
        <v>38.78</v>
      </c>
      <c r="N8493">
        <v>2.2000000000000002</v>
      </c>
      <c r="O8493">
        <v>-1.25</v>
      </c>
      <c r="P8493">
        <f xml:space="preserve"> IF(Stock_Info[[#This Row],[Close Price]] &gt; Stock_Info[[#This Row],[Open Price]], 1, 0)</f>
        <v>0</v>
      </c>
      <c r="Q8493" t="str">
        <f>IF(AND(Stock_Info[[#This Row],[% Deli. Qty to Traded Qty]]&gt;80,Stock_Info[[#This Row],[No. of Trades]]&lt;3000),"Unusual Day","")</f>
        <v/>
      </c>
      <c r="R8493" t="str">
        <f>IF(AND(Stock_Info[[#This Row],[Spread High-Low]] &lt; 10, Stock_Info[[#This Row],[% Deli. Qty to Traded Qty]] &gt; 90), "Good Day", "")</f>
        <v/>
      </c>
    </row>
    <row r="8494" spans="1:18">
      <c r="A8494" t="s">
        <v>73</v>
      </c>
      <c r="B8494" s="1">
        <v>45553</v>
      </c>
      <c r="C8494" s="1" t="str">
        <f>"WEEK" &amp;" " &amp;  INT((DAY(Stock_Info[[#This Row],[Date]])+WEEKDAY(DATE(YEAR(Stock_Info[[#This Row],[Date]]),MONTH(Stock_Info[[#This Row],[Date]]),1))-1)/7)+1</f>
        <v>WEEK 3</v>
      </c>
      <c r="D8494" s="12">
        <v>48.61</v>
      </c>
      <c r="E8494" s="12">
        <v>49.19</v>
      </c>
      <c r="F8494" s="12">
        <v>48.36</v>
      </c>
      <c r="G8494" s="12">
        <v>48.64</v>
      </c>
      <c r="H8494" s="12">
        <v>48.814752179907003</v>
      </c>
      <c r="I8494">
        <v>287971</v>
      </c>
      <c r="J8494">
        <v>1563</v>
      </c>
      <c r="K8494" s="12">
        <v>14057233</v>
      </c>
      <c r="L8494">
        <v>103620</v>
      </c>
      <c r="M8494">
        <v>35.979999999999997</v>
      </c>
      <c r="N8494">
        <v>0.83</v>
      </c>
      <c r="O8494">
        <v>0.03</v>
      </c>
      <c r="P8494">
        <f xml:space="preserve"> IF(Stock_Info[[#This Row],[Close Price]] &gt; Stock_Info[[#This Row],[Open Price]], 1, 0)</f>
        <v>1</v>
      </c>
      <c r="Q8494" t="str">
        <f>IF(AND(Stock_Info[[#This Row],[% Deli. Qty to Traded Qty]]&gt;80,Stock_Info[[#This Row],[No. of Trades]]&lt;3000),"Unusual Day","")</f>
        <v/>
      </c>
      <c r="R8494" t="str">
        <f>IF(AND(Stock_Info[[#This Row],[Spread High-Low]] &lt; 10, Stock_Info[[#This Row],[% Deli. Qty to Traded Qty]] &gt; 90), "Good Day", "")</f>
        <v/>
      </c>
    </row>
    <row r="8495" spans="1:18">
      <c r="A8495" t="s">
        <v>73</v>
      </c>
      <c r="B8495" s="1">
        <v>45552</v>
      </c>
      <c r="C8495" s="1" t="str">
        <f>"WEEK" &amp;" " &amp;  INT((DAY(Stock_Info[[#This Row],[Date]])+WEEKDAY(DATE(YEAR(Stock_Info[[#This Row],[Date]]),MONTH(Stock_Info[[#This Row],[Date]]),1))-1)/7)+1</f>
        <v>WEEK 3</v>
      </c>
      <c r="D8495" s="12">
        <v>49.61</v>
      </c>
      <c r="E8495" s="12">
        <v>49.62</v>
      </c>
      <c r="F8495" s="12">
        <v>48.75</v>
      </c>
      <c r="G8495" s="12">
        <v>48.92</v>
      </c>
      <c r="H8495" s="12">
        <v>49.080878388180132</v>
      </c>
      <c r="I8495">
        <v>365351</v>
      </c>
      <c r="J8495">
        <v>2696</v>
      </c>
      <c r="K8495" s="12">
        <v>17931748</v>
      </c>
      <c r="L8495">
        <v>213430</v>
      </c>
      <c r="M8495">
        <v>58.42</v>
      </c>
      <c r="N8495">
        <v>0.87</v>
      </c>
      <c r="O8495">
        <v>-0.69</v>
      </c>
      <c r="P8495">
        <f xml:space="preserve"> IF(Stock_Info[[#This Row],[Close Price]] &gt; Stock_Info[[#This Row],[Open Price]], 1, 0)</f>
        <v>0</v>
      </c>
      <c r="Q8495" t="str">
        <f>IF(AND(Stock_Info[[#This Row],[% Deli. Qty to Traded Qty]]&gt;80,Stock_Info[[#This Row],[No. of Trades]]&lt;3000),"Unusual Day","")</f>
        <v/>
      </c>
      <c r="R8495" t="str">
        <f>IF(AND(Stock_Info[[#This Row],[Spread High-Low]] &lt; 10, Stock_Info[[#This Row],[% Deli. Qty to Traded Qty]] &gt; 90), "Good Day", "")</f>
        <v/>
      </c>
    </row>
    <row r="8496" spans="1:18">
      <c r="A8496" t="s">
        <v>73</v>
      </c>
      <c r="B8496" s="1">
        <v>45551</v>
      </c>
      <c r="C8496" s="1" t="str">
        <f>"WEEK" &amp;" " &amp;  INT((DAY(Stock_Info[[#This Row],[Date]])+WEEKDAY(DATE(YEAR(Stock_Info[[#This Row],[Date]]),MONTH(Stock_Info[[#This Row],[Date]]),1))-1)/7)+1</f>
        <v>WEEK 3</v>
      </c>
      <c r="D8496" s="12">
        <v>50.29</v>
      </c>
      <c r="E8496" s="12">
        <v>50.49</v>
      </c>
      <c r="F8496" s="12">
        <v>49.35</v>
      </c>
      <c r="G8496" s="12">
        <v>49.52</v>
      </c>
      <c r="H8496" s="12">
        <v>49.735016847896013</v>
      </c>
      <c r="I8496">
        <v>287573</v>
      </c>
      <c r="J8496">
        <v>1946</v>
      </c>
      <c r="K8496" s="12">
        <v>14302448</v>
      </c>
      <c r="L8496">
        <v>105380</v>
      </c>
      <c r="M8496">
        <v>36.64</v>
      </c>
      <c r="N8496">
        <v>1.1399999999999999</v>
      </c>
      <c r="O8496">
        <v>-0.77</v>
      </c>
      <c r="P8496">
        <f xml:space="preserve"> IF(Stock_Info[[#This Row],[Close Price]] &gt; Stock_Info[[#This Row],[Open Price]], 1, 0)</f>
        <v>0</v>
      </c>
      <c r="Q8496" t="str">
        <f>IF(AND(Stock_Info[[#This Row],[% Deli. Qty to Traded Qty]]&gt;80,Stock_Info[[#This Row],[No. of Trades]]&lt;3000),"Unusual Day","")</f>
        <v/>
      </c>
      <c r="R8496" t="str">
        <f>IF(AND(Stock_Info[[#This Row],[Spread High-Low]] &lt; 10, Stock_Info[[#This Row],[% Deli. Qty to Traded Qty]] &gt; 90), "Good Day", "")</f>
        <v/>
      </c>
    </row>
    <row r="8497" spans="1:18">
      <c r="A8497" t="s">
        <v>73</v>
      </c>
      <c r="B8497" s="1">
        <v>45548</v>
      </c>
      <c r="C8497" s="1" t="str">
        <f>"WEEK" &amp;" " &amp;  INT((DAY(Stock_Info[[#This Row],[Date]])+WEEKDAY(DATE(YEAR(Stock_Info[[#This Row],[Date]]),MONTH(Stock_Info[[#This Row],[Date]]),1))-1)/7)+1</f>
        <v>WEEK 2</v>
      </c>
      <c r="D8497" s="12">
        <v>48.9</v>
      </c>
      <c r="E8497" s="12">
        <v>50.6</v>
      </c>
      <c r="F8497" s="12">
        <v>48.6</v>
      </c>
      <c r="G8497" s="12">
        <v>49.62</v>
      </c>
      <c r="H8497" s="12">
        <v>49.696869343190869</v>
      </c>
      <c r="I8497">
        <v>1049620</v>
      </c>
      <c r="J8497">
        <v>6827</v>
      </c>
      <c r="K8497" s="12">
        <v>52162828</v>
      </c>
      <c r="L8497">
        <v>367881</v>
      </c>
      <c r="M8497">
        <v>35.049999999999997</v>
      </c>
      <c r="N8497">
        <v>2</v>
      </c>
      <c r="O8497">
        <v>0.72</v>
      </c>
      <c r="P8497">
        <f xml:space="preserve"> IF(Stock_Info[[#This Row],[Close Price]] &gt; Stock_Info[[#This Row],[Open Price]], 1, 0)</f>
        <v>1</v>
      </c>
      <c r="Q8497" t="str">
        <f>IF(AND(Stock_Info[[#This Row],[% Deli. Qty to Traded Qty]]&gt;80,Stock_Info[[#This Row],[No. of Trades]]&lt;3000),"Unusual Day","")</f>
        <v/>
      </c>
      <c r="R8497" t="str">
        <f>IF(AND(Stock_Info[[#This Row],[Spread High-Low]] &lt; 10, Stock_Info[[#This Row],[% Deli. Qty to Traded Qty]] &gt; 90), "Good Day", "")</f>
        <v/>
      </c>
    </row>
    <row r="8498" spans="1:18">
      <c r="A8498" t="s">
        <v>73</v>
      </c>
      <c r="B8498" s="1">
        <v>45547</v>
      </c>
      <c r="C8498" s="1" t="str">
        <f>"WEEK" &amp;" " &amp;  INT((DAY(Stock_Info[[#This Row],[Date]])+WEEKDAY(DATE(YEAR(Stock_Info[[#This Row],[Date]]),MONTH(Stock_Info[[#This Row],[Date]]),1))-1)/7)+1</f>
        <v>WEEK 2</v>
      </c>
      <c r="D8498" s="12">
        <v>49.14</v>
      </c>
      <c r="E8498" s="12">
        <v>49.14</v>
      </c>
      <c r="F8498" s="12">
        <v>48.31</v>
      </c>
      <c r="G8498" s="12">
        <v>48.54</v>
      </c>
      <c r="H8498" s="12">
        <v>48.549329788310622</v>
      </c>
      <c r="I8498">
        <v>434788</v>
      </c>
      <c r="J8498">
        <v>3683</v>
      </c>
      <c r="K8498" s="12">
        <v>21108666</v>
      </c>
      <c r="L8498">
        <v>176899</v>
      </c>
      <c r="M8498">
        <v>40.69</v>
      </c>
      <c r="N8498">
        <v>0.83</v>
      </c>
      <c r="O8498">
        <v>-0.6</v>
      </c>
      <c r="P8498">
        <f xml:space="preserve"> IF(Stock_Info[[#This Row],[Close Price]] &gt; Stock_Info[[#This Row],[Open Price]], 1, 0)</f>
        <v>0</v>
      </c>
      <c r="Q8498" t="str">
        <f>IF(AND(Stock_Info[[#This Row],[% Deli. Qty to Traded Qty]]&gt;80,Stock_Info[[#This Row],[No. of Trades]]&lt;3000),"Unusual Day","")</f>
        <v/>
      </c>
      <c r="R8498" t="str">
        <f>IF(AND(Stock_Info[[#This Row],[Spread High-Low]] &lt; 10, Stock_Info[[#This Row],[% Deli. Qty to Traded Qty]] &gt; 90), "Good Day", "")</f>
        <v/>
      </c>
    </row>
    <row r="8499" spans="1:18">
      <c r="A8499" t="s">
        <v>73</v>
      </c>
      <c r="B8499" s="1">
        <v>45546</v>
      </c>
      <c r="C8499" s="1" t="str">
        <f>"WEEK" &amp;" " &amp;  INT((DAY(Stock_Info[[#This Row],[Date]])+WEEKDAY(DATE(YEAR(Stock_Info[[#This Row],[Date]]),MONTH(Stock_Info[[#This Row],[Date]]),1))-1)/7)+1</f>
        <v>WEEK 2</v>
      </c>
      <c r="D8499" s="12">
        <v>49.43</v>
      </c>
      <c r="E8499" s="12">
        <v>49.43</v>
      </c>
      <c r="F8499" s="12">
        <v>48.25</v>
      </c>
      <c r="G8499" s="12">
        <v>48.46</v>
      </c>
      <c r="H8499" s="12">
        <v>48.795046944938271</v>
      </c>
      <c r="I8499">
        <v>363937</v>
      </c>
      <c r="J8499">
        <v>2213</v>
      </c>
      <c r="K8499" s="12">
        <v>17758323</v>
      </c>
      <c r="L8499">
        <v>102396</v>
      </c>
      <c r="M8499">
        <v>28.14</v>
      </c>
      <c r="N8499">
        <v>1.18</v>
      </c>
      <c r="O8499">
        <v>-0.97</v>
      </c>
      <c r="P8499">
        <f xml:space="preserve"> IF(Stock_Info[[#This Row],[Close Price]] &gt; Stock_Info[[#This Row],[Open Price]], 1, 0)</f>
        <v>0</v>
      </c>
      <c r="Q8499" t="str">
        <f>IF(AND(Stock_Info[[#This Row],[% Deli. Qty to Traded Qty]]&gt;80,Stock_Info[[#This Row],[No. of Trades]]&lt;3000),"Unusual Day","")</f>
        <v/>
      </c>
      <c r="R8499" t="str">
        <f>IF(AND(Stock_Info[[#This Row],[Spread High-Low]] &lt; 10, Stock_Info[[#This Row],[% Deli. Qty to Traded Qty]] &gt; 90), "Good Day", "")</f>
        <v/>
      </c>
    </row>
    <row r="8500" spans="1:18">
      <c r="A8500" t="s">
        <v>73</v>
      </c>
      <c r="B8500" s="1">
        <v>45545</v>
      </c>
      <c r="C8500" s="1" t="str">
        <f>"WEEK" &amp;" " &amp;  INT((DAY(Stock_Info[[#This Row],[Date]])+WEEKDAY(DATE(YEAR(Stock_Info[[#This Row],[Date]]),MONTH(Stock_Info[[#This Row],[Date]]),1))-1)/7)+1</f>
        <v>WEEK 2</v>
      </c>
      <c r="D8500" s="12">
        <v>48.75</v>
      </c>
      <c r="E8500" s="12">
        <v>49.48</v>
      </c>
      <c r="F8500" s="12">
        <v>48.75</v>
      </c>
      <c r="G8500" s="12">
        <v>49.16</v>
      </c>
      <c r="H8500" s="12">
        <v>49.131904031928009</v>
      </c>
      <c r="I8500">
        <v>412929</v>
      </c>
      <c r="J8500">
        <v>3669</v>
      </c>
      <c r="K8500" s="12">
        <v>20287988</v>
      </c>
      <c r="L8500">
        <v>141678</v>
      </c>
      <c r="M8500">
        <v>34.31</v>
      </c>
      <c r="N8500">
        <v>0.73</v>
      </c>
      <c r="O8500">
        <v>0.41</v>
      </c>
      <c r="P8500">
        <f xml:space="preserve"> IF(Stock_Info[[#This Row],[Close Price]] &gt; Stock_Info[[#This Row],[Open Price]], 1, 0)</f>
        <v>1</v>
      </c>
      <c r="Q8500" t="str">
        <f>IF(AND(Stock_Info[[#This Row],[% Deli. Qty to Traded Qty]]&gt;80,Stock_Info[[#This Row],[No. of Trades]]&lt;3000),"Unusual Day","")</f>
        <v/>
      </c>
      <c r="R8500" t="str">
        <f>IF(AND(Stock_Info[[#This Row],[Spread High-Low]] &lt; 10, Stock_Info[[#This Row],[% Deli. Qty to Traded Qty]] &gt; 90), "Good Day", "")</f>
        <v/>
      </c>
    </row>
    <row r="8501" spans="1:18">
      <c r="A8501" t="s">
        <v>74</v>
      </c>
      <c r="B8501" s="1">
        <v>45910</v>
      </c>
      <c r="C8501" s="1" t="str">
        <f>"WEEK" &amp;" " &amp;  INT((DAY(Stock_Info[[#This Row],[Date]])+WEEKDAY(DATE(YEAR(Stock_Info[[#This Row],[Date]]),MONTH(Stock_Info[[#This Row],[Date]]),1))-1)/7)+1</f>
        <v>WEEK 2</v>
      </c>
      <c r="D8501" s="12">
        <v>127.7</v>
      </c>
      <c r="E8501" s="12">
        <v>132.9</v>
      </c>
      <c r="F8501" s="12">
        <v>127.7</v>
      </c>
      <c r="G8501" s="12">
        <v>132.5</v>
      </c>
      <c r="H8501" s="12">
        <v>131.8426668746956</v>
      </c>
      <c r="I8501">
        <v>1422879</v>
      </c>
      <c r="J8501">
        <v>5959</v>
      </c>
      <c r="K8501" s="12">
        <v>187596162</v>
      </c>
      <c r="N8501">
        <v>5.2</v>
      </c>
      <c r="O8501">
        <v>4.8</v>
      </c>
      <c r="P8501">
        <f xml:space="preserve"> IF(Stock_Info[[#This Row],[Close Price]] &gt; Stock_Info[[#This Row],[Open Price]], 1, 0)</f>
        <v>1</v>
      </c>
      <c r="Q8501" t="str">
        <f>IF(AND(Stock_Info[[#This Row],[% Deli. Qty to Traded Qty]]&gt;80,Stock_Info[[#This Row],[No. of Trades]]&lt;3000),"Unusual Day","")</f>
        <v/>
      </c>
      <c r="R8501" t="str">
        <f>IF(AND(Stock_Info[[#This Row],[Spread High-Low]] &lt; 10, Stock_Info[[#This Row],[% Deli. Qty to Traded Qty]] &gt; 90), "Good Day", "")</f>
        <v/>
      </c>
    </row>
    <row r="8502" spans="1:18">
      <c r="A8502" t="s">
        <v>74</v>
      </c>
      <c r="B8502" s="1">
        <v>45909</v>
      </c>
      <c r="C8502" s="1" t="str">
        <f>"WEEK" &amp;" " &amp;  INT((DAY(Stock_Info[[#This Row],[Date]])+WEEKDAY(DATE(YEAR(Stock_Info[[#This Row],[Date]]),MONTH(Stock_Info[[#This Row],[Date]]),1))-1)/7)+1</f>
        <v>WEEK 2</v>
      </c>
      <c r="D8502" s="12">
        <v>127.6</v>
      </c>
      <c r="E8502" s="12">
        <v>128.55000000000001</v>
      </c>
      <c r="F8502" s="12">
        <v>126.65</v>
      </c>
      <c r="G8502" s="12">
        <v>127.25</v>
      </c>
      <c r="H8502" s="12">
        <v>127.19610679807047</v>
      </c>
      <c r="I8502">
        <v>2032209</v>
      </c>
      <c r="J8502">
        <v>8735</v>
      </c>
      <c r="K8502" s="12">
        <v>258489073</v>
      </c>
      <c r="L8502">
        <v>1835829</v>
      </c>
      <c r="M8502">
        <v>90.34</v>
      </c>
      <c r="N8502">
        <v>1.9</v>
      </c>
      <c r="O8502">
        <v>-0.35</v>
      </c>
      <c r="P8502">
        <f xml:space="preserve"> IF(Stock_Info[[#This Row],[Close Price]] &gt; Stock_Info[[#This Row],[Open Price]], 1, 0)</f>
        <v>0</v>
      </c>
      <c r="Q8502" t="str">
        <f>IF(AND(Stock_Info[[#This Row],[% Deli. Qty to Traded Qty]]&gt;80,Stock_Info[[#This Row],[No. of Trades]]&lt;3000),"Unusual Day","")</f>
        <v/>
      </c>
      <c r="R8502" t="str">
        <f>IF(AND(Stock_Info[[#This Row],[Spread High-Low]] &lt; 10, Stock_Info[[#This Row],[% Deli. Qty to Traded Qty]] &gt; 90), "Good Day", "")</f>
        <v>Good Day</v>
      </c>
    </row>
    <row r="8503" spans="1:18">
      <c r="A8503" t="s">
        <v>74</v>
      </c>
      <c r="B8503" s="1">
        <v>45908</v>
      </c>
      <c r="C8503" s="1" t="str">
        <f>"WEEK" &amp;" " &amp;  INT((DAY(Stock_Info[[#This Row],[Date]])+WEEKDAY(DATE(YEAR(Stock_Info[[#This Row],[Date]]),MONTH(Stock_Info[[#This Row],[Date]]),1))-1)/7)+1</f>
        <v>WEEK 2</v>
      </c>
      <c r="D8503" s="12">
        <v>128</v>
      </c>
      <c r="E8503" s="12">
        <v>129.1</v>
      </c>
      <c r="F8503" s="12">
        <v>127.1</v>
      </c>
      <c r="G8503" s="12">
        <v>128.05000000000001</v>
      </c>
      <c r="H8503" s="12">
        <v>128.22857745328025</v>
      </c>
      <c r="I8503">
        <v>75878</v>
      </c>
      <c r="J8503">
        <v>797</v>
      </c>
      <c r="K8503" s="12">
        <v>9729728</v>
      </c>
      <c r="L8503">
        <v>32803</v>
      </c>
      <c r="M8503">
        <v>43.23</v>
      </c>
      <c r="N8503">
        <v>2</v>
      </c>
      <c r="O8503">
        <v>0.05</v>
      </c>
      <c r="P8503">
        <f xml:space="preserve"> IF(Stock_Info[[#This Row],[Close Price]] &gt; Stock_Info[[#This Row],[Open Price]], 1, 0)</f>
        <v>1</v>
      </c>
      <c r="Q8503" t="str">
        <f>IF(AND(Stock_Info[[#This Row],[% Deli. Qty to Traded Qty]]&gt;80,Stock_Info[[#This Row],[No. of Trades]]&lt;3000),"Unusual Day","")</f>
        <v/>
      </c>
      <c r="R8503" t="str">
        <f>IF(AND(Stock_Info[[#This Row],[Spread High-Low]] &lt; 10, Stock_Info[[#This Row],[% Deli. Qty to Traded Qty]] &gt; 90), "Good Day", "")</f>
        <v/>
      </c>
    </row>
    <row r="8504" spans="1:18">
      <c r="A8504" t="s">
        <v>74</v>
      </c>
      <c r="B8504" s="1">
        <v>45905</v>
      </c>
      <c r="C8504" s="1" t="str">
        <f>"WEEK" &amp;" " &amp;  INT((DAY(Stock_Info[[#This Row],[Date]])+WEEKDAY(DATE(YEAR(Stock_Info[[#This Row],[Date]]),MONTH(Stock_Info[[#This Row],[Date]]),1))-1)/7)+1</f>
        <v>WEEK 1</v>
      </c>
      <c r="D8504" s="12">
        <v>127.85</v>
      </c>
      <c r="E8504" s="12">
        <v>128.1</v>
      </c>
      <c r="F8504" s="12">
        <v>125.5</v>
      </c>
      <c r="G8504" s="12">
        <v>127.3</v>
      </c>
      <c r="H8504" s="12">
        <v>126.70637510278641</v>
      </c>
      <c r="I8504">
        <v>1449608</v>
      </c>
      <c r="J8504">
        <v>4946</v>
      </c>
      <c r="K8504" s="12">
        <v>183674575</v>
      </c>
      <c r="L8504">
        <v>1297671</v>
      </c>
      <c r="M8504">
        <v>89.52</v>
      </c>
      <c r="N8504">
        <v>2.6</v>
      </c>
      <c r="O8504">
        <v>-0.55000000000000004</v>
      </c>
      <c r="P8504">
        <f xml:space="preserve"> IF(Stock_Info[[#This Row],[Close Price]] &gt; Stock_Info[[#This Row],[Open Price]], 1, 0)</f>
        <v>0</v>
      </c>
      <c r="Q8504" t="str">
        <f>IF(AND(Stock_Info[[#This Row],[% Deli. Qty to Traded Qty]]&gt;80,Stock_Info[[#This Row],[No. of Trades]]&lt;3000),"Unusual Day","")</f>
        <v/>
      </c>
      <c r="R8504" t="str">
        <f>IF(AND(Stock_Info[[#This Row],[Spread High-Low]] &lt; 10, Stock_Info[[#This Row],[% Deli. Qty to Traded Qty]] &gt; 90), "Good Day", "")</f>
        <v/>
      </c>
    </row>
    <row r="8505" spans="1:18">
      <c r="A8505" t="s">
        <v>74</v>
      </c>
      <c r="B8505" s="1">
        <v>45904</v>
      </c>
      <c r="C8505" s="1" t="str">
        <f>"WEEK" &amp;" " &amp;  INT((DAY(Stock_Info[[#This Row],[Date]])+WEEKDAY(DATE(YEAR(Stock_Info[[#This Row],[Date]]),MONTH(Stock_Info[[#This Row],[Date]]),1))-1)/7)+1</f>
        <v>WEEK 1</v>
      </c>
      <c r="D8505" s="12">
        <v>129.55000000000001</v>
      </c>
      <c r="E8505" s="12">
        <v>130.5</v>
      </c>
      <c r="F8505" s="12">
        <v>126.55</v>
      </c>
      <c r="G8505" s="12">
        <v>126.8</v>
      </c>
      <c r="H8505" s="12">
        <v>128.28216933151614</v>
      </c>
      <c r="I8505">
        <v>300830</v>
      </c>
      <c r="J8505">
        <v>2673</v>
      </c>
      <c r="K8505" s="12">
        <v>38591125</v>
      </c>
      <c r="L8505">
        <v>151639</v>
      </c>
      <c r="M8505">
        <v>50.41</v>
      </c>
      <c r="N8505">
        <v>3.95</v>
      </c>
      <c r="O8505">
        <v>-2.75</v>
      </c>
      <c r="P8505">
        <f xml:space="preserve"> IF(Stock_Info[[#This Row],[Close Price]] &gt; Stock_Info[[#This Row],[Open Price]], 1, 0)</f>
        <v>0</v>
      </c>
      <c r="Q8505" t="str">
        <f>IF(AND(Stock_Info[[#This Row],[% Deli. Qty to Traded Qty]]&gt;80,Stock_Info[[#This Row],[No. of Trades]]&lt;3000),"Unusual Day","")</f>
        <v/>
      </c>
      <c r="R8505" t="str">
        <f>IF(AND(Stock_Info[[#This Row],[Spread High-Low]] &lt; 10, Stock_Info[[#This Row],[% Deli. Qty to Traded Qty]] &gt; 90), "Good Day", "")</f>
        <v/>
      </c>
    </row>
    <row r="8506" spans="1:18">
      <c r="A8506" t="s">
        <v>74</v>
      </c>
      <c r="B8506" s="1">
        <v>45903</v>
      </c>
      <c r="C8506" s="1" t="str">
        <f>"WEEK" &amp;" " &amp;  INT((DAY(Stock_Info[[#This Row],[Date]])+WEEKDAY(DATE(YEAR(Stock_Info[[#This Row],[Date]]),MONTH(Stock_Info[[#This Row],[Date]]),1))-1)/7)+1</f>
        <v>WEEK 1</v>
      </c>
      <c r="D8506" s="12">
        <v>127.2</v>
      </c>
      <c r="E8506" s="12">
        <v>128.9</v>
      </c>
      <c r="F8506" s="12">
        <v>127.2</v>
      </c>
      <c r="G8506" s="12">
        <v>128.5</v>
      </c>
      <c r="H8506" s="12">
        <v>128.34371856468553</v>
      </c>
      <c r="I8506">
        <v>142157</v>
      </c>
      <c r="J8506">
        <v>1143</v>
      </c>
      <c r="K8506" s="12">
        <v>18244958</v>
      </c>
      <c r="L8506">
        <v>87000</v>
      </c>
      <c r="M8506">
        <v>61.2</v>
      </c>
      <c r="N8506">
        <v>1.7</v>
      </c>
      <c r="O8506">
        <v>1.3</v>
      </c>
      <c r="P8506">
        <f xml:space="preserve"> IF(Stock_Info[[#This Row],[Close Price]] &gt; Stock_Info[[#This Row],[Open Price]], 1, 0)</f>
        <v>1</v>
      </c>
      <c r="Q8506" t="str">
        <f>IF(AND(Stock_Info[[#This Row],[% Deli. Qty to Traded Qty]]&gt;80,Stock_Info[[#This Row],[No. of Trades]]&lt;3000),"Unusual Day","")</f>
        <v/>
      </c>
      <c r="R8506" t="str">
        <f>IF(AND(Stock_Info[[#This Row],[Spread High-Low]] &lt; 10, Stock_Info[[#This Row],[% Deli. Qty to Traded Qty]] &gt; 90), "Good Day", "")</f>
        <v/>
      </c>
    </row>
    <row r="8507" spans="1:18">
      <c r="A8507" t="s">
        <v>74</v>
      </c>
      <c r="B8507" s="1">
        <v>45902</v>
      </c>
      <c r="C8507" s="1" t="str">
        <f>"WEEK" &amp;" " &amp;  INT((DAY(Stock_Info[[#This Row],[Date]])+WEEKDAY(DATE(YEAR(Stock_Info[[#This Row],[Date]]),MONTH(Stock_Info[[#This Row],[Date]]),1))-1)/7)+1</f>
        <v>WEEK 1</v>
      </c>
      <c r="D8507" s="12">
        <v>129.6</v>
      </c>
      <c r="E8507" s="12">
        <v>129.6</v>
      </c>
      <c r="F8507" s="12">
        <v>127.2</v>
      </c>
      <c r="G8507" s="12">
        <v>127.6</v>
      </c>
      <c r="H8507" s="12">
        <v>128.33378470470578</v>
      </c>
      <c r="I8507">
        <v>225978</v>
      </c>
      <c r="J8507">
        <v>2398</v>
      </c>
      <c r="K8507" s="12">
        <v>29000612</v>
      </c>
      <c r="L8507">
        <v>111726</v>
      </c>
      <c r="M8507">
        <v>49.44</v>
      </c>
      <c r="N8507">
        <v>2.4</v>
      </c>
      <c r="O8507">
        <v>-2</v>
      </c>
      <c r="P8507">
        <f xml:space="preserve"> IF(Stock_Info[[#This Row],[Close Price]] &gt; Stock_Info[[#This Row],[Open Price]], 1, 0)</f>
        <v>0</v>
      </c>
      <c r="Q8507" t="str">
        <f>IF(AND(Stock_Info[[#This Row],[% Deli. Qty to Traded Qty]]&gt;80,Stock_Info[[#This Row],[No. of Trades]]&lt;3000),"Unusual Day","")</f>
        <v/>
      </c>
      <c r="R8507" t="str">
        <f>IF(AND(Stock_Info[[#This Row],[Spread High-Low]] &lt; 10, Stock_Info[[#This Row],[% Deli. Qty to Traded Qty]] &gt; 90), "Good Day", "")</f>
        <v/>
      </c>
    </row>
    <row r="8508" spans="1:18">
      <c r="A8508" t="s">
        <v>74</v>
      </c>
      <c r="B8508" s="1">
        <v>45901</v>
      </c>
      <c r="C8508" s="1" t="str">
        <f>"WEEK" &amp;" " &amp;  INT((DAY(Stock_Info[[#This Row],[Date]])+WEEKDAY(DATE(YEAR(Stock_Info[[#This Row],[Date]]),MONTH(Stock_Info[[#This Row],[Date]]),1))-1)/7)+1</f>
        <v>WEEK 1</v>
      </c>
      <c r="D8508" s="12">
        <v>125.95</v>
      </c>
      <c r="E8508" s="12">
        <v>128.4</v>
      </c>
      <c r="F8508" s="12">
        <v>125.7</v>
      </c>
      <c r="G8508" s="12">
        <v>128.19999999999999</v>
      </c>
      <c r="H8508" s="12">
        <v>127.47507150952561</v>
      </c>
      <c r="I8508">
        <v>277935</v>
      </c>
      <c r="J8508">
        <v>2687</v>
      </c>
      <c r="K8508" s="12">
        <v>35429784</v>
      </c>
      <c r="L8508">
        <v>182839</v>
      </c>
      <c r="M8508">
        <v>65.78</v>
      </c>
      <c r="N8508">
        <v>2.7</v>
      </c>
      <c r="O8508">
        <v>2.25</v>
      </c>
      <c r="P8508">
        <f xml:space="preserve"> IF(Stock_Info[[#This Row],[Close Price]] &gt; Stock_Info[[#This Row],[Open Price]], 1, 0)</f>
        <v>1</v>
      </c>
      <c r="Q8508" t="str">
        <f>IF(AND(Stock_Info[[#This Row],[% Deli. Qty to Traded Qty]]&gt;80,Stock_Info[[#This Row],[No. of Trades]]&lt;3000),"Unusual Day","")</f>
        <v/>
      </c>
      <c r="R8508" t="str">
        <f>IF(AND(Stock_Info[[#This Row],[Spread High-Low]] &lt; 10, Stock_Info[[#This Row],[% Deli. Qty to Traded Qty]] &gt; 90), "Good Day", "")</f>
        <v/>
      </c>
    </row>
    <row r="8509" spans="1:18">
      <c r="A8509" t="s">
        <v>74</v>
      </c>
      <c r="B8509" s="1">
        <v>45898</v>
      </c>
      <c r="C8509" s="1" t="str">
        <f>"WEEK" &amp;" " &amp;  INT((DAY(Stock_Info[[#This Row],[Date]])+WEEKDAY(DATE(YEAR(Stock_Info[[#This Row],[Date]]),MONTH(Stock_Info[[#This Row],[Date]]),1))-1)/7)+1</f>
        <v>WEEK 5</v>
      </c>
      <c r="D8509" s="12">
        <v>127.25</v>
      </c>
      <c r="E8509" s="12">
        <v>128.25</v>
      </c>
      <c r="F8509" s="12">
        <v>124.55</v>
      </c>
      <c r="G8509" s="12">
        <v>124.85</v>
      </c>
      <c r="H8509" s="12">
        <v>126.22488908429594</v>
      </c>
      <c r="I8509">
        <v>400304</v>
      </c>
      <c r="J8509">
        <v>3918</v>
      </c>
      <c r="K8509" s="12">
        <v>50528328</v>
      </c>
      <c r="L8509">
        <v>188173</v>
      </c>
      <c r="M8509">
        <v>47.01</v>
      </c>
      <c r="N8509">
        <v>3.7</v>
      </c>
      <c r="O8509">
        <v>-2.4</v>
      </c>
      <c r="P8509">
        <f xml:space="preserve"> IF(Stock_Info[[#This Row],[Close Price]] &gt; Stock_Info[[#This Row],[Open Price]], 1, 0)</f>
        <v>0</v>
      </c>
      <c r="Q8509" t="str">
        <f>IF(AND(Stock_Info[[#This Row],[% Deli. Qty to Traded Qty]]&gt;80,Stock_Info[[#This Row],[No. of Trades]]&lt;3000),"Unusual Day","")</f>
        <v/>
      </c>
      <c r="R8509" t="str">
        <f>IF(AND(Stock_Info[[#This Row],[Spread High-Low]] &lt; 10, Stock_Info[[#This Row],[% Deli. Qty to Traded Qty]] &gt; 90), "Good Day", "")</f>
        <v/>
      </c>
    </row>
    <row r="8510" spans="1:18">
      <c r="A8510" t="s">
        <v>74</v>
      </c>
      <c r="B8510" s="1">
        <v>45897</v>
      </c>
      <c r="C8510" s="1" t="str">
        <f>"WEEK" &amp;" " &amp;  INT((DAY(Stock_Info[[#This Row],[Date]])+WEEKDAY(DATE(YEAR(Stock_Info[[#This Row],[Date]]),MONTH(Stock_Info[[#This Row],[Date]]),1))-1)/7)+1</f>
        <v>WEEK 5</v>
      </c>
      <c r="D8510" s="12">
        <v>129.5</v>
      </c>
      <c r="E8510" s="12">
        <v>129.65</v>
      </c>
      <c r="F8510" s="12">
        <v>126.8</v>
      </c>
      <c r="G8510" s="12">
        <v>127.1</v>
      </c>
      <c r="H8510" s="12">
        <v>128.07794199585274</v>
      </c>
      <c r="I8510">
        <v>174091</v>
      </c>
      <c r="J8510">
        <v>1789</v>
      </c>
      <c r="K8510" s="12">
        <v>22297217</v>
      </c>
      <c r="L8510">
        <v>81804</v>
      </c>
      <c r="M8510">
        <v>46.99</v>
      </c>
      <c r="N8510">
        <v>2.85</v>
      </c>
      <c r="O8510">
        <v>-2.4</v>
      </c>
      <c r="P8510">
        <f xml:space="preserve"> IF(Stock_Info[[#This Row],[Close Price]] &gt; Stock_Info[[#This Row],[Open Price]], 1, 0)</f>
        <v>0</v>
      </c>
      <c r="Q8510" t="str">
        <f>IF(AND(Stock_Info[[#This Row],[% Deli. Qty to Traded Qty]]&gt;80,Stock_Info[[#This Row],[No. of Trades]]&lt;3000),"Unusual Day","")</f>
        <v/>
      </c>
      <c r="R8510" t="str">
        <f>IF(AND(Stock_Info[[#This Row],[Spread High-Low]] &lt; 10, Stock_Info[[#This Row],[% Deli. Qty to Traded Qty]] &gt; 90), "Good Day", "")</f>
        <v/>
      </c>
    </row>
    <row r="8511" spans="1:18">
      <c r="A8511" t="s">
        <v>74</v>
      </c>
      <c r="B8511" s="1">
        <v>45895</v>
      </c>
      <c r="C8511" s="1" t="str">
        <f>"WEEK" &amp;" " &amp;  INT((DAY(Stock_Info[[#This Row],[Date]])+WEEKDAY(DATE(YEAR(Stock_Info[[#This Row],[Date]]),MONTH(Stock_Info[[#This Row],[Date]]),1))-1)/7)+1</f>
        <v>WEEK 5</v>
      </c>
      <c r="D8511" s="12">
        <v>133.15</v>
      </c>
      <c r="E8511" s="12">
        <v>133.15</v>
      </c>
      <c r="F8511" s="12">
        <v>129</v>
      </c>
      <c r="G8511" s="12">
        <v>129.6</v>
      </c>
      <c r="H8511" s="12">
        <v>130.20579205647013</v>
      </c>
      <c r="I8511">
        <v>165468</v>
      </c>
      <c r="J8511">
        <v>1796</v>
      </c>
      <c r="K8511" s="12">
        <v>21544892</v>
      </c>
      <c r="L8511">
        <v>65211</v>
      </c>
      <c r="M8511">
        <v>39.409999999999997</v>
      </c>
      <c r="N8511">
        <v>4.1500000000000004</v>
      </c>
      <c r="O8511">
        <v>-3.55</v>
      </c>
      <c r="P8511">
        <f xml:space="preserve"> IF(Stock_Info[[#This Row],[Close Price]] &gt; Stock_Info[[#This Row],[Open Price]], 1, 0)</f>
        <v>0</v>
      </c>
      <c r="Q8511" t="str">
        <f>IF(AND(Stock_Info[[#This Row],[% Deli. Qty to Traded Qty]]&gt;80,Stock_Info[[#This Row],[No. of Trades]]&lt;3000),"Unusual Day","")</f>
        <v/>
      </c>
      <c r="R8511" t="str">
        <f>IF(AND(Stock_Info[[#This Row],[Spread High-Low]] &lt; 10, Stock_Info[[#This Row],[% Deli. Qty to Traded Qty]] &gt; 90), "Good Day", "")</f>
        <v/>
      </c>
    </row>
    <row r="8512" spans="1:18">
      <c r="A8512" t="s">
        <v>74</v>
      </c>
      <c r="B8512" s="1">
        <v>45894</v>
      </c>
      <c r="C8512" s="1" t="str">
        <f>"WEEK" &amp;" " &amp;  INT((DAY(Stock_Info[[#This Row],[Date]])+WEEKDAY(DATE(YEAR(Stock_Info[[#This Row],[Date]]),MONTH(Stock_Info[[#This Row],[Date]]),1))-1)/7)+1</f>
        <v>WEEK 5</v>
      </c>
      <c r="D8512" s="12">
        <v>134.65</v>
      </c>
      <c r="E8512" s="12">
        <v>135.9</v>
      </c>
      <c r="F8512" s="12">
        <v>132.80000000000001</v>
      </c>
      <c r="G8512" s="12">
        <v>133</v>
      </c>
      <c r="H8512" s="12">
        <v>133.42362710670287</v>
      </c>
      <c r="I8512">
        <v>1723131</v>
      </c>
      <c r="J8512">
        <v>6009</v>
      </c>
      <c r="K8512" s="12">
        <v>229906388</v>
      </c>
      <c r="L8512">
        <v>1557463</v>
      </c>
      <c r="M8512">
        <v>90.39</v>
      </c>
      <c r="N8512">
        <v>3.1</v>
      </c>
      <c r="O8512">
        <v>-1.65</v>
      </c>
      <c r="P8512">
        <f xml:space="preserve"> IF(Stock_Info[[#This Row],[Close Price]] &gt; Stock_Info[[#This Row],[Open Price]], 1, 0)</f>
        <v>0</v>
      </c>
      <c r="Q8512" t="str">
        <f>IF(AND(Stock_Info[[#This Row],[% Deli. Qty to Traded Qty]]&gt;80,Stock_Info[[#This Row],[No. of Trades]]&lt;3000),"Unusual Day","")</f>
        <v/>
      </c>
      <c r="R8512" t="str">
        <f>IF(AND(Stock_Info[[#This Row],[Spread High-Low]] &lt; 10, Stock_Info[[#This Row],[% Deli. Qty to Traded Qty]] &gt; 90), "Good Day", "")</f>
        <v>Good Day</v>
      </c>
    </row>
    <row r="8513" spans="1:18">
      <c r="A8513" t="s">
        <v>74</v>
      </c>
      <c r="B8513" s="1">
        <v>45891</v>
      </c>
      <c r="C8513" s="1" t="str">
        <f>"WEEK" &amp;" " &amp;  INT((DAY(Stock_Info[[#This Row],[Date]])+WEEKDAY(DATE(YEAR(Stock_Info[[#This Row],[Date]]),MONTH(Stock_Info[[#This Row],[Date]]),1))-1)/7)+1</f>
        <v>WEEK 4</v>
      </c>
      <c r="D8513" s="12">
        <v>136.35</v>
      </c>
      <c r="E8513" s="12">
        <v>138</v>
      </c>
      <c r="F8513" s="12">
        <v>134.55000000000001</v>
      </c>
      <c r="G8513" s="12">
        <v>134.69999999999999</v>
      </c>
      <c r="H8513" s="12">
        <v>136.21294361248266</v>
      </c>
      <c r="I8513">
        <v>935473</v>
      </c>
      <c r="J8513">
        <v>2571</v>
      </c>
      <c r="K8513" s="12">
        <v>127423531</v>
      </c>
      <c r="L8513">
        <v>774702</v>
      </c>
      <c r="M8513">
        <v>82.81</v>
      </c>
      <c r="N8513">
        <v>3.45</v>
      </c>
      <c r="O8513">
        <v>-1.65</v>
      </c>
      <c r="P8513">
        <f xml:space="preserve"> IF(Stock_Info[[#This Row],[Close Price]] &gt; Stock_Info[[#This Row],[Open Price]], 1, 0)</f>
        <v>0</v>
      </c>
      <c r="Q8513" t="str">
        <f>IF(AND(Stock_Info[[#This Row],[% Deli. Qty to Traded Qty]]&gt;80,Stock_Info[[#This Row],[No. of Trades]]&lt;3000),"Unusual Day","")</f>
        <v>Unusual Day</v>
      </c>
      <c r="R8513" t="str">
        <f>IF(AND(Stock_Info[[#This Row],[Spread High-Low]] &lt; 10, Stock_Info[[#This Row],[% Deli. Qty to Traded Qty]] &gt; 90), "Good Day", "")</f>
        <v/>
      </c>
    </row>
    <row r="8514" spans="1:18">
      <c r="A8514" t="s">
        <v>74</v>
      </c>
      <c r="B8514" s="1">
        <v>45890</v>
      </c>
      <c r="C8514" s="1" t="str">
        <f>"WEEK" &amp;" " &amp;  INT((DAY(Stock_Info[[#This Row],[Date]])+WEEKDAY(DATE(YEAR(Stock_Info[[#This Row],[Date]]),MONTH(Stock_Info[[#This Row],[Date]]),1))-1)/7)+1</f>
        <v>WEEK 4</v>
      </c>
      <c r="D8514" s="12">
        <v>137.69999999999999</v>
      </c>
      <c r="E8514" s="12">
        <v>138.55000000000001</v>
      </c>
      <c r="F8514" s="12">
        <v>136.30000000000001</v>
      </c>
      <c r="G8514" s="12">
        <v>136.5</v>
      </c>
      <c r="H8514" s="12">
        <v>137.02659438546149</v>
      </c>
      <c r="I8514">
        <v>1056614</v>
      </c>
      <c r="J8514">
        <v>5673</v>
      </c>
      <c r="K8514" s="12">
        <v>144784218</v>
      </c>
      <c r="L8514">
        <v>902923</v>
      </c>
      <c r="M8514">
        <v>85.45</v>
      </c>
      <c r="N8514">
        <v>2.25</v>
      </c>
      <c r="O8514">
        <v>-1.2</v>
      </c>
      <c r="P8514">
        <f xml:space="preserve"> IF(Stock_Info[[#This Row],[Close Price]] &gt; Stock_Info[[#This Row],[Open Price]], 1, 0)</f>
        <v>0</v>
      </c>
      <c r="Q8514" t="str">
        <f>IF(AND(Stock_Info[[#This Row],[% Deli. Qty to Traded Qty]]&gt;80,Stock_Info[[#This Row],[No. of Trades]]&lt;3000),"Unusual Day","")</f>
        <v/>
      </c>
      <c r="R8514" t="str">
        <f>IF(AND(Stock_Info[[#This Row],[Spread High-Low]] &lt; 10, Stock_Info[[#This Row],[% Deli. Qty to Traded Qty]] &gt; 90), "Good Day", "")</f>
        <v/>
      </c>
    </row>
    <row r="8515" spans="1:18">
      <c r="A8515" t="s">
        <v>74</v>
      </c>
      <c r="B8515" s="1">
        <v>45889</v>
      </c>
      <c r="C8515" s="1" t="str">
        <f>"WEEK" &amp;" " &amp;  INT((DAY(Stock_Info[[#This Row],[Date]])+WEEKDAY(DATE(YEAR(Stock_Info[[#This Row],[Date]]),MONTH(Stock_Info[[#This Row],[Date]]),1))-1)/7)+1</f>
        <v>WEEK 4</v>
      </c>
      <c r="D8515" s="12">
        <v>136.1</v>
      </c>
      <c r="E8515" s="12">
        <v>138.30000000000001</v>
      </c>
      <c r="F8515" s="12">
        <v>136.1</v>
      </c>
      <c r="G8515" s="12">
        <v>136.94999999999999</v>
      </c>
      <c r="H8515" s="12">
        <v>137.47184219386037</v>
      </c>
      <c r="I8515">
        <v>196038</v>
      </c>
      <c r="J8515">
        <v>1479</v>
      </c>
      <c r="K8515" s="12">
        <v>26949705</v>
      </c>
      <c r="L8515">
        <v>74771</v>
      </c>
      <c r="M8515">
        <v>38.14</v>
      </c>
      <c r="N8515">
        <v>2.2000000000000002</v>
      </c>
      <c r="O8515">
        <v>0.85</v>
      </c>
      <c r="P8515">
        <f xml:space="preserve"> IF(Stock_Info[[#This Row],[Close Price]] &gt; Stock_Info[[#This Row],[Open Price]], 1, 0)</f>
        <v>1</v>
      </c>
      <c r="Q8515" t="str">
        <f>IF(AND(Stock_Info[[#This Row],[% Deli. Qty to Traded Qty]]&gt;80,Stock_Info[[#This Row],[No. of Trades]]&lt;3000),"Unusual Day","")</f>
        <v/>
      </c>
      <c r="R8515" t="str">
        <f>IF(AND(Stock_Info[[#This Row],[Spread High-Low]] &lt; 10, Stock_Info[[#This Row],[% Deli. Qty to Traded Qty]] &gt; 90), "Good Day", "")</f>
        <v/>
      </c>
    </row>
    <row r="8516" spans="1:18">
      <c r="A8516" t="s">
        <v>74</v>
      </c>
      <c r="B8516" s="1">
        <v>45888</v>
      </c>
      <c r="C8516" s="1" t="str">
        <f>"WEEK" &amp;" " &amp;  INT((DAY(Stock_Info[[#This Row],[Date]])+WEEKDAY(DATE(YEAR(Stock_Info[[#This Row],[Date]]),MONTH(Stock_Info[[#This Row],[Date]]),1))-1)/7)+1</f>
        <v>WEEK 4</v>
      </c>
      <c r="D8516" s="12">
        <v>136.85</v>
      </c>
      <c r="E8516" s="12">
        <v>137.69999999999999</v>
      </c>
      <c r="F8516" s="12">
        <v>133.69999999999999</v>
      </c>
      <c r="G8516" s="12">
        <v>137.5</v>
      </c>
      <c r="H8516" s="12">
        <v>135.80460618070401</v>
      </c>
      <c r="I8516">
        <v>185707</v>
      </c>
      <c r="J8516">
        <v>1849</v>
      </c>
      <c r="K8516" s="12">
        <v>25219866</v>
      </c>
      <c r="L8516">
        <v>98001</v>
      </c>
      <c r="M8516">
        <v>52.77</v>
      </c>
      <c r="N8516">
        <v>4</v>
      </c>
      <c r="O8516">
        <v>0.65</v>
      </c>
      <c r="P8516">
        <f xml:space="preserve"> IF(Stock_Info[[#This Row],[Close Price]] &gt; Stock_Info[[#This Row],[Open Price]], 1, 0)</f>
        <v>1</v>
      </c>
      <c r="Q8516" t="str">
        <f>IF(AND(Stock_Info[[#This Row],[% Deli. Qty to Traded Qty]]&gt;80,Stock_Info[[#This Row],[No. of Trades]]&lt;3000),"Unusual Day","")</f>
        <v/>
      </c>
      <c r="R8516" t="str">
        <f>IF(AND(Stock_Info[[#This Row],[Spread High-Low]] &lt; 10, Stock_Info[[#This Row],[% Deli. Qty to Traded Qty]] &gt; 90), "Good Day", "")</f>
        <v/>
      </c>
    </row>
    <row r="8517" spans="1:18">
      <c r="A8517" t="s">
        <v>74</v>
      </c>
      <c r="B8517" s="1">
        <v>45887</v>
      </c>
      <c r="C8517" s="1" t="str">
        <f>"WEEK" &amp;" " &amp;  INT((DAY(Stock_Info[[#This Row],[Date]])+WEEKDAY(DATE(YEAR(Stock_Info[[#This Row],[Date]]),MONTH(Stock_Info[[#This Row],[Date]]),1))-1)/7)+1</f>
        <v>WEEK 4</v>
      </c>
      <c r="D8517" s="12">
        <v>136.55000000000001</v>
      </c>
      <c r="E8517" s="12">
        <v>137.65</v>
      </c>
      <c r="F8517" s="12">
        <v>134.9</v>
      </c>
      <c r="G8517" s="12">
        <v>135.75</v>
      </c>
      <c r="H8517" s="12">
        <v>136.39207750180546</v>
      </c>
      <c r="I8517">
        <v>437564</v>
      </c>
      <c r="J8517">
        <v>3046</v>
      </c>
      <c r="K8517" s="12">
        <v>59680263</v>
      </c>
      <c r="L8517">
        <v>214246</v>
      </c>
      <c r="M8517">
        <v>48.96</v>
      </c>
      <c r="N8517">
        <v>2.75</v>
      </c>
      <c r="O8517">
        <v>-0.8</v>
      </c>
      <c r="P8517">
        <f xml:space="preserve"> IF(Stock_Info[[#This Row],[Close Price]] &gt; Stock_Info[[#This Row],[Open Price]], 1, 0)</f>
        <v>0</v>
      </c>
      <c r="Q8517" t="str">
        <f>IF(AND(Stock_Info[[#This Row],[% Deli. Qty to Traded Qty]]&gt;80,Stock_Info[[#This Row],[No. of Trades]]&lt;3000),"Unusual Day","")</f>
        <v/>
      </c>
      <c r="R8517" t="str">
        <f>IF(AND(Stock_Info[[#This Row],[Spread High-Low]] &lt; 10, Stock_Info[[#This Row],[% Deli. Qty to Traded Qty]] &gt; 90), "Good Day", "")</f>
        <v/>
      </c>
    </row>
    <row r="8518" spans="1:18">
      <c r="A8518" t="s">
        <v>74</v>
      </c>
      <c r="B8518" s="1">
        <v>45883</v>
      </c>
      <c r="C8518" s="1" t="str">
        <f>"WEEK" &amp;" " &amp;  INT((DAY(Stock_Info[[#This Row],[Date]])+WEEKDAY(DATE(YEAR(Stock_Info[[#This Row],[Date]]),MONTH(Stock_Info[[#This Row],[Date]]),1))-1)/7)+1</f>
        <v>WEEK 3</v>
      </c>
      <c r="D8518" s="12">
        <v>135.80000000000001</v>
      </c>
      <c r="E8518" s="12">
        <v>136.55000000000001</v>
      </c>
      <c r="F8518" s="12">
        <v>134.05000000000001</v>
      </c>
      <c r="G8518" s="12">
        <v>134.69999999999999</v>
      </c>
      <c r="H8518" s="12">
        <v>134.9485038830222</v>
      </c>
      <c r="I8518">
        <v>387971</v>
      </c>
      <c r="J8518">
        <v>3245</v>
      </c>
      <c r="K8518" s="12">
        <v>52356106</v>
      </c>
      <c r="L8518">
        <v>231804</v>
      </c>
      <c r="M8518">
        <v>59.75</v>
      </c>
      <c r="N8518">
        <v>2.5</v>
      </c>
      <c r="O8518">
        <v>-1.1000000000000001</v>
      </c>
      <c r="P8518">
        <f xml:space="preserve"> IF(Stock_Info[[#This Row],[Close Price]] &gt; Stock_Info[[#This Row],[Open Price]], 1, 0)</f>
        <v>0</v>
      </c>
      <c r="Q8518" t="str">
        <f>IF(AND(Stock_Info[[#This Row],[% Deli. Qty to Traded Qty]]&gt;80,Stock_Info[[#This Row],[No. of Trades]]&lt;3000),"Unusual Day","")</f>
        <v/>
      </c>
      <c r="R8518" t="str">
        <f>IF(AND(Stock_Info[[#This Row],[Spread High-Low]] &lt; 10, Stock_Info[[#This Row],[% Deli. Qty to Traded Qty]] &gt; 90), "Good Day", "")</f>
        <v/>
      </c>
    </row>
    <row r="8519" spans="1:18">
      <c r="A8519" t="s">
        <v>74</v>
      </c>
      <c r="B8519" s="1">
        <v>45882</v>
      </c>
      <c r="C8519" s="1" t="str">
        <f>"WEEK" &amp;" " &amp;  INT((DAY(Stock_Info[[#This Row],[Date]])+WEEKDAY(DATE(YEAR(Stock_Info[[#This Row],[Date]]),MONTH(Stock_Info[[#This Row],[Date]]),1))-1)/7)+1</f>
        <v>WEEK 3</v>
      </c>
      <c r="D8519" s="12">
        <v>136.80000000000001</v>
      </c>
      <c r="E8519" s="12">
        <v>136.94999999999999</v>
      </c>
      <c r="F8519" s="12">
        <v>134.80000000000001</v>
      </c>
      <c r="G8519" s="12">
        <v>135.69999999999999</v>
      </c>
      <c r="H8519" s="12">
        <v>135.40032610405771</v>
      </c>
      <c r="I8519">
        <v>1048745</v>
      </c>
      <c r="J8519">
        <v>7950</v>
      </c>
      <c r="K8519" s="12">
        <v>142000415</v>
      </c>
      <c r="L8519">
        <v>851626</v>
      </c>
      <c r="M8519">
        <v>81.2</v>
      </c>
      <c r="N8519">
        <v>2.15</v>
      </c>
      <c r="O8519">
        <v>-1.1000000000000001</v>
      </c>
      <c r="P8519">
        <f xml:space="preserve"> IF(Stock_Info[[#This Row],[Close Price]] &gt; Stock_Info[[#This Row],[Open Price]], 1, 0)</f>
        <v>0</v>
      </c>
      <c r="Q8519" t="str">
        <f>IF(AND(Stock_Info[[#This Row],[% Deli. Qty to Traded Qty]]&gt;80,Stock_Info[[#This Row],[No. of Trades]]&lt;3000),"Unusual Day","")</f>
        <v/>
      </c>
      <c r="R8519" t="str">
        <f>IF(AND(Stock_Info[[#This Row],[Spread High-Low]] &lt; 10, Stock_Info[[#This Row],[% Deli. Qty to Traded Qty]] &gt; 90), "Good Day", "")</f>
        <v/>
      </c>
    </row>
    <row r="8520" spans="1:18">
      <c r="A8520" t="s">
        <v>74</v>
      </c>
      <c r="B8520" s="1">
        <v>45881</v>
      </c>
      <c r="C8520" s="1" t="str">
        <f>"WEEK" &amp;" " &amp;  INT((DAY(Stock_Info[[#This Row],[Date]])+WEEKDAY(DATE(YEAR(Stock_Info[[#This Row],[Date]]),MONTH(Stock_Info[[#This Row],[Date]]),1))-1)/7)+1</f>
        <v>WEEK 3</v>
      </c>
      <c r="D8520" s="12">
        <v>135.05000000000001</v>
      </c>
      <c r="E8520" s="12">
        <v>136.94999999999999</v>
      </c>
      <c r="F8520" s="12">
        <v>134.94999999999999</v>
      </c>
      <c r="G8520" s="12">
        <v>135.55000000000001</v>
      </c>
      <c r="H8520" s="12">
        <v>135.74763427308133</v>
      </c>
      <c r="I8520">
        <v>387196</v>
      </c>
      <c r="J8520">
        <v>3954</v>
      </c>
      <c r="K8520" s="12">
        <v>52560941</v>
      </c>
      <c r="L8520">
        <v>174798</v>
      </c>
      <c r="M8520">
        <v>45.14</v>
      </c>
      <c r="N8520">
        <v>2</v>
      </c>
      <c r="O8520">
        <v>0.5</v>
      </c>
      <c r="P8520">
        <f xml:space="preserve"> IF(Stock_Info[[#This Row],[Close Price]] &gt; Stock_Info[[#This Row],[Open Price]], 1, 0)</f>
        <v>1</v>
      </c>
      <c r="Q8520" t="str">
        <f>IF(AND(Stock_Info[[#This Row],[% Deli. Qty to Traded Qty]]&gt;80,Stock_Info[[#This Row],[No. of Trades]]&lt;3000),"Unusual Day","")</f>
        <v/>
      </c>
      <c r="R8520" t="str">
        <f>IF(AND(Stock_Info[[#This Row],[Spread High-Low]] &lt; 10, Stock_Info[[#This Row],[% Deli. Qty to Traded Qty]] &gt; 90), "Good Day", "")</f>
        <v/>
      </c>
    </row>
    <row r="8521" spans="1:18">
      <c r="A8521" t="s">
        <v>74</v>
      </c>
      <c r="B8521" s="1">
        <v>45880</v>
      </c>
      <c r="C8521" s="1" t="str">
        <f>"WEEK" &amp;" " &amp;  INT((DAY(Stock_Info[[#This Row],[Date]])+WEEKDAY(DATE(YEAR(Stock_Info[[#This Row],[Date]]),MONTH(Stock_Info[[#This Row],[Date]]),1))-1)/7)+1</f>
        <v>WEEK 3</v>
      </c>
      <c r="D8521" s="12">
        <v>130.6</v>
      </c>
      <c r="E8521" s="12">
        <v>134.94999999999999</v>
      </c>
      <c r="F8521" s="12">
        <v>130.6</v>
      </c>
      <c r="G8521" s="12">
        <v>134.80000000000001</v>
      </c>
      <c r="H8521" s="12">
        <v>133.14995850795052</v>
      </c>
      <c r="I8521">
        <v>432613</v>
      </c>
      <c r="J8521">
        <v>2754</v>
      </c>
      <c r="K8521" s="12">
        <v>57602403</v>
      </c>
      <c r="L8521">
        <v>288942</v>
      </c>
      <c r="M8521">
        <v>66.790000000000006</v>
      </c>
      <c r="N8521">
        <v>4.3499999999999996</v>
      </c>
      <c r="O8521">
        <v>4.2</v>
      </c>
      <c r="P8521">
        <f xml:space="preserve"> IF(Stock_Info[[#This Row],[Close Price]] &gt; Stock_Info[[#This Row],[Open Price]], 1, 0)</f>
        <v>1</v>
      </c>
      <c r="Q8521" t="str">
        <f>IF(AND(Stock_Info[[#This Row],[% Deli. Qty to Traded Qty]]&gt;80,Stock_Info[[#This Row],[No. of Trades]]&lt;3000),"Unusual Day","")</f>
        <v/>
      </c>
      <c r="R8521" t="str">
        <f>IF(AND(Stock_Info[[#This Row],[Spread High-Low]] &lt; 10, Stock_Info[[#This Row],[% Deli. Qty to Traded Qty]] &gt; 90), "Good Day", "")</f>
        <v/>
      </c>
    </row>
    <row r="8522" spans="1:18">
      <c r="A8522" t="s">
        <v>74</v>
      </c>
      <c r="B8522" s="1">
        <v>45877</v>
      </c>
      <c r="C8522" s="1" t="str">
        <f>"WEEK" &amp;" " &amp;  INT((DAY(Stock_Info[[#This Row],[Date]])+WEEKDAY(DATE(YEAR(Stock_Info[[#This Row],[Date]]),MONTH(Stock_Info[[#This Row],[Date]]),1))-1)/7)+1</f>
        <v>WEEK 2</v>
      </c>
      <c r="D8522" s="12">
        <v>132.94999999999999</v>
      </c>
      <c r="E8522" s="12">
        <v>132.94999999999999</v>
      </c>
      <c r="F8522" s="12">
        <v>130.55000000000001</v>
      </c>
      <c r="G8522" s="12">
        <v>130.9</v>
      </c>
      <c r="H8522" s="12">
        <v>131.29856370169662</v>
      </c>
      <c r="I8522">
        <v>291931</v>
      </c>
      <c r="J8522">
        <v>2536</v>
      </c>
      <c r="K8522" s="12">
        <v>38330121</v>
      </c>
      <c r="L8522">
        <v>130829</v>
      </c>
      <c r="M8522">
        <v>44.82</v>
      </c>
      <c r="N8522">
        <v>2.4</v>
      </c>
      <c r="O8522">
        <v>-2.0499999999999998</v>
      </c>
      <c r="P8522">
        <f xml:space="preserve"> IF(Stock_Info[[#This Row],[Close Price]] &gt; Stock_Info[[#This Row],[Open Price]], 1, 0)</f>
        <v>0</v>
      </c>
      <c r="Q8522" t="str">
        <f>IF(AND(Stock_Info[[#This Row],[% Deli. Qty to Traded Qty]]&gt;80,Stock_Info[[#This Row],[No. of Trades]]&lt;3000),"Unusual Day","")</f>
        <v/>
      </c>
      <c r="R8522" t="str">
        <f>IF(AND(Stock_Info[[#This Row],[Spread High-Low]] &lt; 10, Stock_Info[[#This Row],[% Deli. Qty to Traded Qty]] &gt; 90), "Good Day", "")</f>
        <v/>
      </c>
    </row>
    <row r="8523" spans="1:18">
      <c r="A8523" t="s">
        <v>74</v>
      </c>
      <c r="B8523" s="1">
        <v>45876</v>
      </c>
      <c r="C8523" s="1" t="str">
        <f>"WEEK" &amp;" " &amp;  INT((DAY(Stock_Info[[#This Row],[Date]])+WEEKDAY(DATE(YEAR(Stock_Info[[#This Row],[Date]]),MONTH(Stock_Info[[#This Row],[Date]]),1))-1)/7)+1</f>
        <v>WEEK 2</v>
      </c>
      <c r="D8523" s="12">
        <v>129.69999999999999</v>
      </c>
      <c r="E8523" s="12">
        <v>132.9</v>
      </c>
      <c r="F8523" s="12">
        <v>129.65</v>
      </c>
      <c r="G8523" s="12">
        <v>132.44999999999999</v>
      </c>
      <c r="H8523" s="12">
        <v>131.27967185984969</v>
      </c>
      <c r="I8523">
        <v>548668</v>
      </c>
      <c r="J8523">
        <v>4726</v>
      </c>
      <c r="K8523" s="12">
        <v>72028955</v>
      </c>
      <c r="L8523">
        <v>220471</v>
      </c>
      <c r="M8523">
        <v>40.18</v>
      </c>
      <c r="N8523">
        <v>3.25</v>
      </c>
      <c r="O8523">
        <v>2.75</v>
      </c>
      <c r="P8523">
        <f xml:space="preserve"> IF(Stock_Info[[#This Row],[Close Price]] &gt; Stock_Info[[#This Row],[Open Price]], 1, 0)</f>
        <v>1</v>
      </c>
      <c r="Q8523" t="str">
        <f>IF(AND(Stock_Info[[#This Row],[% Deli. Qty to Traded Qty]]&gt;80,Stock_Info[[#This Row],[No. of Trades]]&lt;3000),"Unusual Day","")</f>
        <v/>
      </c>
      <c r="R8523" t="str">
        <f>IF(AND(Stock_Info[[#This Row],[Spread High-Low]] &lt; 10, Stock_Info[[#This Row],[% Deli. Qty to Traded Qty]] &gt; 90), "Good Day", "")</f>
        <v/>
      </c>
    </row>
    <row r="8524" spans="1:18">
      <c r="A8524" t="s">
        <v>74</v>
      </c>
      <c r="B8524" s="1">
        <v>45875</v>
      </c>
      <c r="C8524" s="1" t="str">
        <f>"WEEK" &amp;" " &amp;  INT((DAY(Stock_Info[[#This Row],[Date]])+WEEKDAY(DATE(YEAR(Stock_Info[[#This Row],[Date]]),MONTH(Stock_Info[[#This Row],[Date]]),1))-1)/7)+1</f>
        <v>WEEK 2</v>
      </c>
      <c r="D8524" s="12">
        <v>128</v>
      </c>
      <c r="E8524" s="12">
        <v>131.6</v>
      </c>
      <c r="F8524" s="12">
        <v>127.75</v>
      </c>
      <c r="G8524" s="12">
        <v>131.05000000000001</v>
      </c>
      <c r="H8524" s="12">
        <v>130.09540338127331</v>
      </c>
      <c r="I8524">
        <v>608469</v>
      </c>
      <c r="J8524">
        <v>5024</v>
      </c>
      <c r="K8524" s="12">
        <v>79159020</v>
      </c>
      <c r="L8524">
        <v>261762</v>
      </c>
      <c r="M8524">
        <v>43.02</v>
      </c>
      <c r="N8524">
        <v>3.85</v>
      </c>
      <c r="O8524">
        <v>3.05</v>
      </c>
      <c r="P8524">
        <f xml:space="preserve"> IF(Stock_Info[[#This Row],[Close Price]] &gt; Stock_Info[[#This Row],[Open Price]], 1, 0)</f>
        <v>1</v>
      </c>
      <c r="Q8524" t="str">
        <f>IF(AND(Stock_Info[[#This Row],[% Deli. Qty to Traded Qty]]&gt;80,Stock_Info[[#This Row],[No. of Trades]]&lt;3000),"Unusual Day","")</f>
        <v/>
      </c>
      <c r="R8524" t="str">
        <f>IF(AND(Stock_Info[[#This Row],[Spread High-Low]] &lt; 10, Stock_Info[[#This Row],[% Deli. Qty to Traded Qty]] &gt; 90), "Good Day", "")</f>
        <v/>
      </c>
    </row>
    <row r="8525" spans="1:18">
      <c r="A8525" t="s">
        <v>74</v>
      </c>
      <c r="B8525" s="1">
        <v>45874</v>
      </c>
      <c r="C8525" s="1" t="str">
        <f>"WEEK" &amp;" " &amp;  INT((DAY(Stock_Info[[#This Row],[Date]])+WEEKDAY(DATE(YEAR(Stock_Info[[#This Row],[Date]]),MONTH(Stock_Info[[#This Row],[Date]]),1))-1)/7)+1</f>
        <v>WEEK 2</v>
      </c>
      <c r="D8525" s="12">
        <v>129.05000000000001</v>
      </c>
      <c r="E8525" s="12">
        <v>129.9</v>
      </c>
      <c r="F8525" s="12">
        <v>127.2</v>
      </c>
      <c r="G8525" s="12">
        <v>128</v>
      </c>
      <c r="H8525" s="12">
        <v>128.73238769181839</v>
      </c>
      <c r="I8525">
        <v>314425</v>
      </c>
      <c r="J8525">
        <v>3287</v>
      </c>
      <c r="K8525" s="12">
        <v>40476681</v>
      </c>
      <c r="L8525">
        <v>155155</v>
      </c>
      <c r="M8525">
        <v>49.35</v>
      </c>
      <c r="N8525">
        <v>2.7</v>
      </c>
      <c r="O8525">
        <v>-1.05</v>
      </c>
      <c r="P8525">
        <f xml:space="preserve"> IF(Stock_Info[[#This Row],[Close Price]] &gt; Stock_Info[[#This Row],[Open Price]], 1, 0)</f>
        <v>0</v>
      </c>
      <c r="Q8525" t="str">
        <f>IF(AND(Stock_Info[[#This Row],[% Deli. Qty to Traded Qty]]&gt;80,Stock_Info[[#This Row],[No. of Trades]]&lt;3000),"Unusual Day","")</f>
        <v/>
      </c>
      <c r="R8525" t="str">
        <f>IF(AND(Stock_Info[[#This Row],[Spread High-Low]] &lt; 10, Stock_Info[[#This Row],[% Deli. Qty to Traded Qty]] &gt; 90), "Good Day", "")</f>
        <v/>
      </c>
    </row>
    <row r="8526" spans="1:18">
      <c r="A8526" t="s">
        <v>74</v>
      </c>
      <c r="B8526" s="1">
        <v>45873</v>
      </c>
      <c r="C8526" s="1" t="str">
        <f>"WEEK" &amp;" " &amp;  INT((DAY(Stock_Info[[#This Row],[Date]])+WEEKDAY(DATE(YEAR(Stock_Info[[#This Row],[Date]]),MONTH(Stock_Info[[#This Row],[Date]]),1))-1)/7)+1</f>
        <v>WEEK 2</v>
      </c>
      <c r="D8526" s="12">
        <v>128.4</v>
      </c>
      <c r="E8526" s="12">
        <v>129.35</v>
      </c>
      <c r="F8526" s="12">
        <v>127.15</v>
      </c>
      <c r="G8526" s="12">
        <v>129.05000000000001</v>
      </c>
      <c r="H8526" s="12">
        <v>128.43858508641588</v>
      </c>
      <c r="I8526">
        <v>409184</v>
      </c>
      <c r="J8526">
        <v>3762</v>
      </c>
      <c r="K8526" s="12">
        <v>52555014</v>
      </c>
      <c r="L8526">
        <v>189039</v>
      </c>
      <c r="M8526">
        <v>46.2</v>
      </c>
      <c r="N8526">
        <v>2.2000000000000002</v>
      </c>
      <c r="O8526">
        <v>0.65</v>
      </c>
      <c r="P8526">
        <f xml:space="preserve"> IF(Stock_Info[[#This Row],[Close Price]] &gt; Stock_Info[[#This Row],[Open Price]], 1, 0)</f>
        <v>1</v>
      </c>
      <c r="Q8526" t="str">
        <f>IF(AND(Stock_Info[[#This Row],[% Deli. Qty to Traded Qty]]&gt;80,Stock_Info[[#This Row],[No. of Trades]]&lt;3000),"Unusual Day","")</f>
        <v/>
      </c>
      <c r="R8526" t="str">
        <f>IF(AND(Stock_Info[[#This Row],[Spread High-Low]] &lt; 10, Stock_Info[[#This Row],[% Deli. Qty to Traded Qty]] &gt; 90), "Good Day", "")</f>
        <v/>
      </c>
    </row>
    <row r="8527" spans="1:18">
      <c r="A8527" t="s">
        <v>74</v>
      </c>
      <c r="B8527" s="1">
        <v>45870</v>
      </c>
      <c r="C8527" s="1" t="str">
        <f>"WEEK" &amp;" " &amp;  INT((DAY(Stock_Info[[#This Row],[Date]])+WEEKDAY(DATE(YEAR(Stock_Info[[#This Row],[Date]]),MONTH(Stock_Info[[#This Row],[Date]]),1))-1)/7)+1</f>
        <v>WEEK 1</v>
      </c>
      <c r="D8527" s="12">
        <v>130.85</v>
      </c>
      <c r="E8527" s="12">
        <v>131.4</v>
      </c>
      <c r="F8527" s="12">
        <v>127.7</v>
      </c>
      <c r="G8527" s="12">
        <v>128.1</v>
      </c>
      <c r="H8527" s="12">
        <v>129.40079652171471</v>
      </c>
      <c r="I8527">
        <v>427107</v>
      </c>
      <c r="J8527">
        <v>4257</v>
      </c>
      <c r="K8527" s="12">
        <v>55267986</v>
      </c>
      <c r="L8527">
        <v>178236</v>
      </c>
      <c r="M8527">
        <v>41.73</v>
      </c>
      <c r="N8527">
        <v>3.7</v>
      </c>
      <c r="O8527">
        <v>-2.75</v>
      </c>
      <c r="P8527">
        <f xml:space="preserve"> IF(Stock_Info[[#This Row],[Close Price]] &gt; Stock_Info[[#This Row],[Open Price]], 1, 0)</f>
        <v>0</v>
      </c>
      <c r="Q8527" t="str">
        <f>IF(AND(Stock_Info[[#This Row],[% Deli. Qty to Traded Qty]]&gt;80,Stock_Info[[#This Row],[No. of Trades]]&lt;3000),"Unusual Day","")</f>
        <v/>
      </c>
      <c r="R8527" t="str">
        <f>IF(AND(Stock_Info[[#This Row],[Spread High-Low]] &lt; 10, Stock_Info[[#This Row],[% Deli. Qty to Traded Qty]] &gt; 90), "Good Day", "")</f>
        <v/>
      </c>
    </row>
    <row r="8528" spans="1:18">
      <c r="A8528" t="s">
        <v>74</v>
      </c>
      <c r="B8528" s="1">
        <v>45869</v>
      </c>
      <c r="C8528" s="1" t="str">
        <f>"WEEK" &amp;" " &amp;  INT((DAY(Stock_Info[[#This Row],[Date]])+WEEKDAY(DATE(YEAR(Stock_Info[[#This Row],[Date]]),MONTH(Stock_Info[[#This Row],[Date]]),1))-1)/7)+1</f>
        <v>WEEK 5</v>
      </c>
      <c r="D8528" s="12">
        <v>129.80000000000001</v>
      </c>
      <c r="E8528" s="12">
        <v>132.55000000000001</v>
      </c>
      <c r="F8528" s="12">
        <v>128</v>
      </c>
      <c r="G8528" s="12">
        <v>131</v>
      </c>
      <c r="H8528" s="12">
        <v>130.34140205552998</v>
      </c>
      <c r="I8528">
        <v>456330</v>
      </c>
      <c r="J8528">
        <v>3034</v>
      </c>
      <c r="K8528" s="12">
        <v>59478692</v>
      </c>
      <c r="L8528">
        <v>189240</v>
      </c>
      <c r="M8528">
        <v>41.47</v>
      </c>
      <c r="N8528">
        <v>4.55</v>
      </c>
      <c r="O8528">
        <v>1.2</v>
      </c>
      <c r="P8528">
        <f xml:space="preserve"> IF(Stock_Info[[#This Row],[Close Price]] &gt; Stock_Info[[#This Row],[Open Price]], 1, 0)</f>
        <v>1</v>
      </c>
      <c r="Q8528" t="str">
        <f>IF(AND(Stock_Info[[#This Row],[% Deli. Qty to Traded Qty]]&gt;80,Stock_Info[[#This Row],[No. of Trades]]&lt;3000),"Unusual Day","")</f>
        <v/>
      </c>
      <c r="R8528" t="str">
        <f>IF(AND(Stock_Info[[#This Row],[Spread High-Low]] &lt; 10, Stock_Info[[#This Row],[% Deli. Qty to Traded Qty]] &gt; 90), "Good Day", "")</f>
        <v/>
      </c>
    </row>
    <row r="8529" spans="1:18">
      <c r="A8529" t="s">
        <v>74</v>
      </c>
      <c r="B8529" s="1">
        <v>45868</v>
      </c>
      <c r="C8529" s="1" t="str">
        <f>"WEEK" &amp;" " &amp;  INT((DAY(Stock_Info[[#This Row],[Date]])+WEEKDAY(DATE(YEAR(Stock_Info[[#This Row],[Date]]),MONTH(Stock_Info[[#This Row],[Date]]),1))-1)/7)+1</f>
        <v>WEEK 5</v>
      </c>
      <c r="D8529" s="12">
        <v>132.65</v>
      </c>
      <c r="E8529" s="12">
        <v>134</v>
      </c>
      <c r="F8529" s="12">
        <v>130.5</v>
      </c>
      <c r="G8529" s="12">
        <v>130.69999999999999</v>
      </c>
      <c r="H8529" s="12">
        <v>131.99904183113924</v>
      </c>
      <c r="I8529">
        <v>636631</v>
      </c>
      <c r="J8529">
        <v>4866</v>
      </c>
      <c r="K8529" s="12">
        <v>84034682</v>
      </c>
      <c r="L8529">
        <v>305719</v>
      </c>
      <c r="M8529">
        <v>48.02</v>
      </c>
      <c r="N8529">
        <v>3.5</v>
      </c>
      <c r="O8529">
        <v>-1.95</v>
      </c>
      <c r="P8529">
        <f xml:space="preserve"> IF(Stock_Info[[#This Row],[Close Price]] &gt; Stock_Info[[#This Row],[Open Price]], 1, 0)</f>
        <v>0</v>
      </c>
      <c r="Q8529" t="str">
        <f>IF(AND(Stock_Info[[#This Row],[% Deli. Qty to Traded Qty]]&gt;80,Stock_Info[[#This Row],[No. of Trades]]&lt;3000),"Unusual Day","")</f>
        <v/>
      </c>
      <c r="R8529" t="str">
        <f>IF(AND(Stock_Info[[#This Row],[Spread High-Low]] &lt; 10, Stock_Info[[#This Row],[% Deli. Qty to Traded Qty]] &gt; 90), "Good Day", "")</f>
        <v/>
      </c>
    </row>
    <row r="8530" spans="1:18">
      <c r="A8530" t="s">
        <v>74</v>
      </c>
      <c r="B8530" s="1">
        <v>45867</v>
      </c>
      <c r="C8530" s="1" t="str">
        <f>"WEEK" &amp;" " &amp;  INT((DAY(Stock_Info[[#This Row],[Date]])+WEEKDAY(DATE(YEAR(Stock_Info[[#This Row],[Date]]),MONTH(Stock_Info[[#This Row],[Date]]),1))-1)/7)+1</f>
        <v>WEEK 5</v>
      </c>
      <c r="D8530" s="12">
        <v>133.75</v>
      </c>
      <c r="E8530" s="12">
        <v>133.75</v>
      </c>
      <c r="F8530" s="12">
        <v>130.94999999999999</v>
      </c>
      <c r="G8530" s="12">
        <v>132.75</v>
      </c>
      <c r="H8530" s="12">
        <v>132.45568908816105</v>
      </c>
      <c r="I8530">
        <v>394993</v>
      </c>
      <c r="J8530">
        <v>2913</v>
      </c>
      <c r="K8530" s="12">
        <v>52319070</v>
      </c>
      <c r="L8530">
        <v>114286</v>
      </c>
      <c r="M8530">
        <v>28.93</v>
      </c>
      <c r="N8530">
        <v>2.8</v>
      </c>
      <c r="O8530">
        <v>-1</v>
      </c>
      <c r="P8530">
        <f xml:space="preserve"> IF(Stock_Info[[#This Row],[Close Price]] &gt; Stock_Info[[#This Row],[Open Price]], 1, 0)</f>
        <v>0</v>
      </c>
      <c r="Q8530" t="str">
        <f>IF(AND(Stock_Info[[#This Row],[% Deli. Qty to Traded Qty]]&gt;80,Stock_Info[[#This Row],[No. of Trades]]&lt;3000),"Unusual Day","")</f>
        <v/>
      </c>
      <c r="R8530" t="str">
        <f>IF(AND(Stock_Info[[#This Row],[Spread High-Low]] &lt; 10, Stock_Info[[#This Row],[% Deli. Qty to Traded Qty]] &gt; 90), "Good Day", "")</f>
        <v/>
      </c>
    </row>
    <row r="8531" spans="1:18">
      <c r="A8531" t="s">
        <v>74</v>
      </c>
      <c r="B8531" s="1">
        <v>45866</v>
      </c>
      <c r="C8531" s="1" t="str">
        <f>"WEEK" &amp;" " &amp;  INT((DAY(Stock_Info[[#This Row],[Date]])+WEEKDAY(DATE(YEAR(Stock_Info[[#This Row],[Date]]),MONTH(Stock_Info[[#This Row],[Date]]),1))-1)/7)+1</f>
        <v>WEEK 5</v>
      </c>
      <c r="D8531" s="12">
        <v>136.05000000000001</v>
      </c>
      <c r="E8531" s="12">
        <v>136.94999999999999</v>
      </c>
      <c r="F8531" s="12">
        <v>133.15</v>
      </c>
      <c r="G8531" s="12">
        <v>133.4</v>
      </c>
      <c r="H8531" s="12">
        <v>135.28402223510352</v>
      </c>
      <c r="I8531">
        <v>672810</v>
      </c>
      <c r="J8531">
        <v>5458</v>
      </c>
      <c r="K8531" s="12">
        <v>91020443</v>
      </c>
      <c r="L8531">
        <v>295718</v>
      </c>
      <c r="M8531">
        <v>43.95</v>
      </c>
      <c r="N8531">
        <v>3.8</v>
      </c>
      <c r="O8531">
        <v>-2.65</v>
      </c>
      <c r="P8531">
        <f xml:space="preserve"> IF(Stock_Info[[#This Row],[Close Price]] &gt; Stock_Info[[#This Row],[Open Price]], 1, 0)</f>
        <v>0</v>
      </c>
      <c r="Q8531" t="str">
        <f>IF(AND(Stock_Info[[#This Row],[% Deli. Qty to Traded Qty]]&gt;80,Stock_Info[[#This Row],[No. of Trades]]&lt;3000),"Unusual Day","")</f>
        <v/>
      </c>
      <c r="R8531" t="str">
        <f>IF(AND(Stock_Info[[#This Row],[Spread High-Low]] &lt; 10, Stock_Info[[#This Row],[% Deli. Qty to Traded Qty]] &gt; 90), "Good Day", "")</f>
        <v/>
      </c>
    </row>
    <row r="8532" spans="1:18">
      <c r="A8532" t="s">
        <v>74</v>
      </c>
      <c r="B8532" s="1">
        <v>45863</v>
      </c>
      <c r="C8532" s="1" t="str">
        <f>"WEEK" &amp;" " &amp;  INT((DAY(Stock_Info[[#This Row],[Date]])+WEEKDAY(DATE(YEAR(Stock_Info[[#This Row],[Date]]),MONTH(Stock_Info[[#This Row],[Date]]),1))-1)/7)+1</f>
        <v>WEEK 4</v>
      </c>
      <c r="D8532" s="12">
        <v>139.69999999999999</v>
      </c>
      <c r="E8532" s="12">
        <v>141.80000000000001</v>
      </c>
      <c r="F8532" s="12">
        <v>136</v>
      </c>
      <c r="G8532" s="12">
        <v>136.25</v>
      </c>
      <c r="H8532" s="12">
        <v>138.51251533852769</v>
      </c>
      <c r="I8532">
        <v>999933</v>
      </c>
      <c r="J8532">
        <v>9167</v>
      </c>
      <c r="K8532" s="12">
        <v>138503235</v>
      </c>
      <c r="L8532">
        <v>458037</v>
      </c>
      <c r="M8532">
        <v>45.81</v>
      </c>
      <c r="N8532">
        <v>5.8</v>
      </c>
      <c r="O8532">
        <v>-3.45</v>
      </c>
      <c r="P8532">
        <f xml:space="preserve"> IF(Stock_Info[[#This Row],[Close Price]] &gt; Stock_Info[[#This Row],[Open Price]], 1, 0)</f>
        <v>0</v>
      </c>
      <c r="Q8532" t="str">
        <f>IF(AND(Stock_Info[[#This Row],[% Deli. Qty to Traded Qty]]&gt;80,Stock_Info[[#This Row],[No. of Trades]]&lt;3000),"Unusual Day","")</f>
        <v/>
      </c>
      <c r="R8532" t="str">
        <f>IF(AND(Stock_Info[[#This Row],[Spread High-Low]] &lt; 10, Stock_Info[[#This Row],[% Deli. Qty to Traded Qty]] &gt; 90), "Good Day", "")</f>
        <v/>
      </c>
    </row>
    <row r="8533" spans="1:18">
      <c r="A8533" t="s">
        <v>74</v>
      </c>
      <c r="B8533" s="1">
        <v>45862</v>
      </c>
      <c r="C8533" s="1" t="str">
        <f>"WEEK" &amp;" " &amp;  INT((DAY(Stock_Info[[#This Row],[Date]])+WEEKDAY(DATE(YEAR(Stock_Info[[#This Row],[Date]]),MONTH(Stock_Info[[#This Row],[Date]]),1))-1)/7)+1</f>
        <v>WEEK 4</v>
      </c>
      <c r="D8533" s="12">
        <v>144</v>
      </c>
      <c r="E8533" s="12">
        <v>145.44999999999999</v>
      </c>
      <c r="F8533" s="12">
        <v>142.65</v>
      </c>
      <c r="G8533" s="12">
        <v>145</v>
      </c>
      <c r="H8533" s="12">
        <v>144.04685469453608</v>
      </c>
      <c r="I8533">
        <v>860298</v>
      </c>
      <c r="J8533">
        <v>9619</v>
      </c>
      <c r="K8533" s="12">
        <v>123923221</v>
      </c>
      <c r="L8533">
        <v>408337</v>
      </c>
      <c r="M8533">
        <v>47.46</v>
      </c>
      <c r="N8533">
        <v>2.8</v>
      </c>
      <c r="O8533">
        <v>1</v>
      </c>
      <c r="P8533">
        <f xml:space="preserve"> IF(Stock_Info[[#This Row],[Close Price]] &gt; Stock_Info[[#This Row],[Open Price]], 1, 0)</f>
        <v>1</v>
      </c>
      <c r="Q8533" t="str">
        <f>IF(AND(Stock_Info[[#This Row],[% Deli. Qty to Traded Qty]]&gt;80,Stock_Info[[#This Row],[No. of Trades]]&lt;3000),"Unusual Day","")</f>
        <v/>
      </c>
      <c r="R8533" t="str">
        <f>IF(AND(Stock_Info[[#This Row],[Spread High-Low]] &lt; 10, Stock_Info[[#This Row],[% Deli. Qty to Traded Qty]] &gt; 90), "Good Day", "")</f>
        <v/>
      </c>
    </row>
    <row r="8534" spans="1:18">
      <c r="A8534" t="s">
        <v>74</v>
      </c>
      <c r="B8534" s="1">
        <v>45861</v>
      </c>
      <c r="C8534" s="1" t="str">
        <f>"WEEK" &amp;" " &amp;  INT((DAY(Stock_Info[[#This Row],[Date]])+WEEKDAY(DATE(YEAR(Stock_Info[[#This Row],[Date]]),MONTH(Stock_Info[[#This Row],[Date]]),1))-1)/7)+1</f>
        <v>WEEK 4</v>
      </c>
      <c r="D8534" s="12">
        <v>144.4</v>
      </c>
      <c r="E8534" s="12">
        <v>144.4</v>
      </c>
      <c r="F8534" s="12">
        <v>141.6</v>
      </c>
      <c r="G8534" s="12">
        <v>143.4</v>
      </c>
      <c r="H8534" s="12">
        <v>142.93084445777711</v>
      </c>
      <c r="I8534">
        <v>333350</v>
      </c>
      <c r="J8534">
        <v>2048</v>
      </c>
      <c r="K8534" s="12">
        <v>47645997</v>
      </c>
      <c r="L8534">
        <v>121542</v>
      </c>
      <c r="M8534">
        <v>36.46</v>
      </c>
      <c r="N8534">
        <v>2.8</v>
      </c>
      <c r="O8534">
        <v>-1</v>
      </c>
      <c r="P8534">
        <f xml:space="preserve"> IF(Stock_Info[[#This Row],[Close Price]] &gt; Stock_Info[[#This Row],[Open Price]], 1, 0)</f>
        <v>0</v>
      </c>
      <c r="Q8534" t="str">
        <f>IF(AND(Stock_Info[[#This Row],[% Deli. Qty to Traded Qty]]&gt;80,Stock_Info[[#This Row],[No. of Trades]]&lt;3000),"Unusual Day","")</f>
        <v/>
      </c>
      <c r="R8534" t="str">
        <f>IF(AND(Stock_Info[[#This Row],[Spread High-Low]] &lt; 10, Stock_Info[[#This Row],[% Deli. Qty to Traded Qty]] &gt; 90), "Good Day", "")</f>
        <v/>
      </c>
    </row>
    <row r="8535" spans="1:18">
      <c r="A8535" t="s">
        <v>74</v>
      </c>
      <c r="B8535" s="1">
        <v>45860</v>
      </c>
      <c r="C8535" s="1" t="str">
        <f>"WEEK" &amp;" " &amp;  INT((DAY(Stock_Info[[#This Row],[Date]])+WEEKDAY(DATE(YEAR(Stock_Info[[#This Row],[Date]]),MONTH(Stock_Info[[#This Row],[Date]]),1))-1)/7)+1</f>
        <v>WEEK 4</v>
      </c>
      <c r="D8535" s="12">
        <v>144.30000000000001</v>
      </c>
      <c r="E8535" s="12">
        <v>145.5</v>
      </c>
      <c r="F8535" s="12">
        <v>142.6</v>
      </c>
      <c r="G8535" s="12">
        <v>142.9</v>
      </c>
      <c r="H8535" s="12">
        <v>143.7730904094646</v>
      </c>
      <c r="I8535">
        <v>671047</v>
      </c>
      <c r="J8535">
        <v>5124</v>
      </c>
      <c r="K8535" s="12">
        <v>96478501</v>
      </c>
      <c r="L8535">
        <v>313539</v>
      </c>
      <c r="M8535">
        <v>46.72</v>
      </c>
      <c r="N8535">
        <v>2.9</v>
      </c>
      <c r="O8535">
        <v>-1.4</v>
      </c>
      <c r="P8535">
        <f xml:space="preserve"> IF(Stock_Info[[#This Row],[Close Price]] &gt; Stock_Info[[#This Row],[Open Price]], 1, 0)</f>
        <v>0</v>
      </c>
      <c r="Q8535" t="str">
        <f>IF(AND(Stock_Info[[#This Row],[% Deli. Qty to Traded Qty]]&gt;80,Stock_Info[[#This Row],[No. of Trades]]&lt;3000),"Unusual Day","")</f>
        <v/>
      </c>
      <c r="R8535" t="str">
        <f>IF(AND(Stock_Info[[#This Row],[Spread High-Low]] &lt; 10, Stock_Info[[#This Row],[% Deli. Qty to Traded Qty]] &gt; 90), "Good Day", "")</f>
        <v/>
      </c>
    </row>
    <row r="8536" spans="1:18">
      <c r="A8536" t="s">
        <v>74</v>
      </c>
      <c r="B8536" s="1">
        <v>45859</v>
      </c>
      <c r="C8536" s="1" t="str">
        <f>"WEEK" &amp;" " &amp;  INT((DAY(Stock_Info[[#This Row],[Date]])+WEEKDAY(DATE(YEAR(Stock_Info[[#This Row],[Date]]),MONTH(Stock_Info[[#This Row],[Date]]),1))-1)/7)+1</f>
        <v>WEEK 4</v>
      </c>
      <c r="D8536" s="12">
        <v>146.1</v>
      </c>
      <c r="E8536" s="12">
        <v>146.15</v>
      </c>
      <c r="F8536" s="12">
        <v>140.85</v>
      </c>
      <c r="G8536" s="12">
        <v>142.75</v>
      </c>
      <c r="H8536" s="12">
        <v>142.7247557978468</v>
      </c>
      <c r="I8536">
        <v>751529</v>
      </c>
      <c r="J8536">
        <v>4911</v>
      </c>
      <c r="K8536" s="12">
        <v>107261793</v>
      </c>
      <c r="L8536">
        <v>346439</v>
      </c>
      <c r="M8536">
        <v>46.1</v>
      </c>
      <c r="N8536">
        <v>5.3</v>
      </c>
      <c r="O8536">
        <v>-3.35</v>
      </c>
      <c r="P8536">
        <f xml:space="preserve"> IF(Stock_Info[[#This Row],[Close Price]] &gt; Stock_Info[[#This Row],[Open Price]], 1, 0)</f>
        <v>0</v>
      </c>
      <c r="Q8536" t="str">
        <f>IF(AND(Stock_Info[[#This Row],[% Deli. Qty to Traded Qty]]&gt;80,Stock_Info[[#This Row],[No. of Trades]]&lt;3000),"Unusual Day","")</f>
        <v/>
      </c>
      <c r="R8536" t="str">
        <f>IF(AND(Stock_Info[[#This Row],[Spread High-Low]] &lt; 10, Stock_Info[[#This Row],[% Deli. Qty to Traded Qty]] &gt; 90), "Good Day", "")</f>
        <v/>
      </c>
    </row>
    <row r="8537" spans="1:18">
      <c r="A8537" t="s">
        <v>74</v>
      </c>
      <c r="B8537" s="1">
        <v>45856</v>
      </c>
      <c r="C8537" s="1" t="str">
        <f>"WEEK" &amp;" " &amp;  INT((DAY(Stock_Info[[#This Row],[Date]])+WEEKDAY(DATE(YEAR(Stock_Info[[#This Row],[Date]]),MONTH(Stock_Info[[#This Row],[Date]]),1))-1)/7)+1</f>
        <v>WEEK 3</v>
      </c>
      <c r="D8537" s="12">
        <v>146.05000000000001</v>
      </c>
      <c r="E8537" s="12">
        <v>148.6</v>
      </c>
      <c r="F8537" s="12">
        <v>145.44999999999999</v>
      </c>
      <c r="G8537" s="12">
        <v>146</v>
      </c>
      <c r="H8537" s="12">
        <v>146.03310387570778</v>
      </c>
      <c r="I8537">
        <v>3323780</v>
      </c>
      <c r="J8537">
        <v>7111</v>
      </c>
      <c r="K8537" s="12">
        <v>485381910</v>
      </c>
      <c r="L8537">
        <v>3170277</v>
      </c>
      <c r="M8537">
        <v>95.38</v>
      </c>
      <c r="N8537">
        <v>3.15</v>
      </c>
      <c r="O8537">
        <v>-0.05</v>
      </c>
      <c r="P8537">
        <f xml:space="preserve"> IF(Stock_Info[[#This Row],[Close Price]] &gt; Stock_Info[[#This Row],[Open Price]], 1, 0)</f>
        <v>0</v>
      </c>
      <c r="Q8537" t="str">
        <f>IF(AND(Stock_Info[[#This Row],[% Deli. Qty to Traded Qty]]&gt;80,Stock_Info[[#This Row],[No. of Trades]]&lt;3000),"Unusual Day","")</f>
        <v/>
      </c>
      <c r="R8537" t="str">
        <f>IF(AND(Stock_Info[[#This Row],[Spread High-Low]] &lt; 10, Stock_Info[[#This Row],[% Deli. Qty to Traded Qty]] &gt; 90), "Good Day", "")</f>
        <v>Good Day</v>
      </c>
    </row>
    <row r="8538" spans="1:18">
      <c r="A8538" t="s">
        <v>74</v>
      </c>
      <c r="B8538" s="1">
        <v>45855</v>
      </c>
      <c r="C8538" s="1" t="str">
        <f>"WEEK" &amp;" " &amp;  INT((DAY(Stock_Info[[#This Row],[Date]])+WEEKDAY(DATE(YEAR(Stock_Info[[#This Row],[Date]]),MONTH(Stock_Info[[#This Row],[Date]]),1))-1)/7)+1</f>
        <v>WEEK 3</v>
      </c>
      <c r="D8538" s="12">
        <v>148.5</v>
      </c>
      <c r="E8538" s="12">
        <v>149</v>
      </c>
      <c r="F8538" s="12">
        <v>144.80000000000001</v>
      </c>
      <c r="G8538" s="12">
        <v>146.25</v>
      </c>
      <c r="H8538" s="12">
        <v>145.96464571347445</v>
      </c>
      <c r="I8538">
        <v>591668</v>
      </c>
      <c r="J8538">
        <v>3806</v>
      </c>
      <c r="K8538" s="12">
        <v>86362610</v>
      </c>
      <c r="L8538">
        <v>243453</v>
      </c>
      <c r="M8538">
        <v>41.15</v>
      </c>
      <c r="N8538">
        <v>4.2</v>
      </c>
      <c r="O8538">
        <v>-2.25</v>
      </c>
      <c r="P8538">
        <f xml:space="preserve"> IF(Stock_Info[[#This Row],[Close Price]] &gt; Stock_Info[[#This Row],[Open Price]], 1, 0)</f>
        <v>0</v>
      </c>
      <c r="Q8538" t="str">
        <f>IF(AND(Stock_Info[[#This Row],[% Deli. Qty to Traded Qty]]&gt;80,Stock_Info[[#This Row],[No. of Trades]]&lt;3000),"Unusual Day","")</f>
        <v/>
      </c>
      <c r="R8538" t="str">
        <f>IF(AND(Stock_Info[[#This Row],[Spread High-Low]] &lt; 10, Stock_Info[[#This Row],[% Deli. Qty to Traded Qty]] &gt; 90), "Good Day", "")</f>
        <v/>
      </c>
    </row>
    <row r="8539" spans="1:18">
      <c r="A8539" t="s">
        <v>74</v>
      </c>
      <c r="B8539" s="1">
        <v>45854</v>
      </c>
      <c r="C8539" s="1" t="str">
        <f>"WEEK" &amp;" " &amp;  INT((DAY(Stock_Info[[#This Row],[Date]])+WEEKDAY(DATE(YEAR(Stock_Info[[#This Row],[Date]]),MONTH(Stock_Info[[#This Row],[Date]]),1))-1)/7)+1</f>
        <v>WEEK 3</v>
      </c>
      <c r="D8539" s="12">
        <v>146.6</v>
      </c>
      <c r="E8539" s="12">
        <v>149.6</v>
      </c>
      <c r="F8539" s="12">
        <v>146.15</v>
      </c>
      <c r="G8539" s="12">
        <v>148.30000000000001</v>
      </c>
      <c r="H8539" s="12">
        <v>148.07651235802837</v>
      </c>
      <c r="I8539">
        <v>602321</v>
      </c>
      <c r="J8539">
        <v>5022</v>
      </c>
      <c r="K8539" s="12">
        <v>89189593</v>
      </c>
      <c r="L8539">
        <v>281708</v>
      </c>
      <c r="M8539">
        <v>46.77</v>
      </c>
      <c r="N8539">
        <v>3.45</v>
      </c>
      <c r="O8539">
        <v>1.7</v>
      </c>
      <c r="P8539">
        <f xml:space="preserve"> IF(Stock_Info[[#This Row],[Close Price]] &gt; Stock_Info[[#This Row],[Open Price]], 1, 0)</f>
        <v>1</v>
      </c>
      <c r="Q8539" t="str">
        <f>IF(AND(Stock_Info[[#This Row],[% Deli. Qty to Traded Qty]]&gt;80,Stock_Info[[#This Row],[No. of Trades]]&lt;3000),"Unusual Day","")</f>
        <v/>
      </c>
      <c r="R8539" t="str">
        <f>IF(AND(Stock_Info[[#This Row],[Spread High-Low]] &lt; 10, Stock_Info[[#This Row],[% Deli. Qty to Traded Qty]] &gt; 90), "Good Day", "")</f>
        <v/>
      </c>
    </row>
    <row r="8540" spans="1:18">
      <c r="A8540" t="s">
        <v>74</v>
      </c>
      <c r="B8540" s="1">
        <v>45853</v>
      </c>
      <c r="C8540" s="1" t="str">
        <f>"WEEK" &amp;" " &amp;  INT((DAY(Stock_Info[[#This Row],[Date]])+WEEKDAY(DATE(YEAR(Stock_Info[[#This Row],[Date]]),MONTH(Stock_Info[[#This Row],[Date]]),1))-1)/7)+1</f>
        <v>WEEK 3</v>
      </c>
      <c r="D8540" s="12">
        <v>147</v>
      </c>
      <c r="E8540" s="12">
        <v>147.9</v>
      </c>
      <c r="F8540" s="12">
        <v>145.75</v>
      </c>
      <c r="G8540" s="12">
        <v>146.4</v>
      </c>
      <c r="H8540" s="12">
        <v>146.91942303052585</v>
      </c>
      <c r="I8540">
        <v>174082</v>
      </c>
      <c r="J8540">
        <v>1882</v>
      </c>
      <c r="K8540" s="12">
        <v>25576027</v>
      </c>
      <c r="L8540">
        <v>79355</v>
      </c>
      <c r="M8540">
        <v>45.58</v>
      </c>
      <c r="N8540">
        <v>2.15</v>
      </c>
      <c r="O8540">
        <v>-0.6</v>
      </c>
      <c r="P8540">
        <f xml:space="preserve"> IF(Stock_Info[[#This Row],[Close Price]] &gt; Stock_Info[[#This Row],[Open Price]], 1, 0)</f>
        <v>0</v>
      </c>
      <c r="Q8540" t="str">
        <f>IF(AND(Stock_Info[[#This Row],[% Deli. Qty to Traded Qty]]&gt;80,Stock_Info[[#This Row],[No. of Trades]]&lt;3000),"Unusual Day","")</f>
        <v/>
      </c>
      <c r="R8540" t="str">
        <f>IF(AND(Stock_Info[[#This Row],[Spread High-Low]] &lt; 10, Stock_Info[[#This Row],[% Deli. Qty to Traded Qty]] &gt; 90), "Good Day", "")</f>
        <v/>
      </c>
    </row>
    <row r="8541" spans="1:18">
      <c r="A8541" t="s">
        <v>74</v>
      </c>
      <c r="B8541" s="1">
        <v>45852</v>
      </c>
      <c r="C8541" s="1" t="str">
        <f>"WEEK" &amp;" " &amp;  INT((DAY(Stock_Info[[#This Row],[Date]])+WEEKDAY(DATE(YEAR(Stock_Info[[#This Row],[Date]]),MONTH(Stock_Info[[#This Row],[Date]]),1))-1)/7)+1</f>
        <v>WEEK 3</v>
      </c>
      <c r="D8541" s="12">
        <v>144.05000000000001</v>
      </c>
      <c r="E8541" s="12">
        <v>147.4</v>
      </c>
      <c r="F8541" s="12">
        <v>144</v>
      </c>
      <c r="G8541" s="12">
        <v>147</v>
      </c>
      <c r="H8541" s="12">
        <v>146.48845994157122</v>
      </c>
      <c r="I8541">
        <v>662345</v>
      </c>
      <c r="J8541">
        <v>3901</v>
      </c>
      <c r="K8541" s="12">
        <v>97025899</v>
      </c>
      <c r="L8541">
        <v>367203</v>
      </c>
      <c r="M8541">
        <v>55.44</v>
      </c>
      <c r="N8541">
        <v>3.4</v>
      </c>
      <c r="O8541">
        <v>2.95</v>
      </c>
      <c r="P8541">
        <f xml:space="preserve"> IF(Stock_Info[[#This Row],[Close Price]] &gt; Stock_Info[[#This Row],[Open Price]], 1, 0)</f>
        <v>1</v>
      </c>
      <c r="Q8541" t="str">
        <f>IF(AND(Stock_Info[[#This Row],[% Deli. Qty to Traded Qty]]&gt;80,Stock_Info[[#This Row],[No. of Trades]]&lt;3000),"Unusual Day","")</f>
        <v/>
      </c>
      <c r="R8541" t="str">
        <f>IF(AND(Stock_Info[[#This Row],[Spread High-Low]] &lt; 10, Stock_Info[[#This Row],[% Deli. Qty to Traded Qty]] &gt; 90), "Good Day", "")</f>
        <v/>
      </c>
    </row>
    <row r="8542" spans="1:18">
      <c r="A8542" t="s">
        <v>74</v>
      </c>
      <c r="B8542" s="1">
        <v>45849</v>
      </c>
      <c r="C8542" s="1" t="str">
        <f>"WEEK" &amp;" " &amp;  INT((DAY(Stock_Info[[#This Row],[Date]])+WEEKDAY(DATE(YEAR(Stock_Info[[#This Row],[Date]]),MONTH(Stock_Info[[#This Row],[Date]]),1))-1)/7)+1</f>
        <v>WEEK 2</v>
      </c>
      <c r="D8542" s="12">
        <v>143.94999999999999</v>
      </c>
      <c r="E8542" s="12">
        <v>145.9</v>
      </c>
      <c r="F8542" s="12">
        <v>142.85</v>
      </c>
      <c r="G8542" s="12">
        <v>143.65</v>
      </c>
      <c r="H8542" s="12">
        <v>144.40441526378876</v>
      </c>
      <c r="I8542">
        <v>558970</v>
      </c>
      <c r="J8542">
        <v>4160</v>
      </c>
      <c r="K8542" s="12">
        <v>80717736</v>
      </c>
      <c r="L8542">
        <v>193728</v>
      </c>
      <c r="M8542">
        <v>34.659999999999997</v>
      </c>
      <c r="N8542">
        <v>3.05</v>
      </c>
      <c r="O8542">
        <v>-0.3</v>
      </c>
      <c r="P8542">
        <f xml:space="preserve"> IF(Stock_Info[[#This Row],[Close Price]] &gt; Stock_Info[[#This Row],[Open Price]], 1, 0)</f>
        <v>0</v>
      </c>
      <c r="Q8542" t="str">
        <f>IF(AND(Stock_Info[[#This Row],[% Deli. Qty to Traded Qty]]&gt;80,Stock_Info[[#This Row],[No. of Trades]]&lt;3000),"Unusual Day","")</f>
        <v/>
      </c>
      <c r="R8542" t="str">
        <f>IF(AND(Stock_Info[[#This Row],[Spread High-Low]] &lt; 10, Stock_Info[[#This Row],[% Deli. Qty to Traded Qty]] &gt; 90), "Good Day", "")</f>
        <v/>
      </c>
    </row>
    <row r="8543" spans="1:18">
      <c r="A8543" t="s">
        <v>74</v>
      </c>
      <c r="B8543" s="1">
        <v>45848</v>
      </c>
      <c r="C8543" s="1" t="str">
        <f>"WEEK" &amp;" " &amp;  INT((DAY(Stock_Info[[#This Row],[Date]])+WEEKDAY(DATE(YEAR(Stock_Info[[#This Row],[Date]]),MONTH(Stock_Info[[#This Row],[Date]]),1))-1)/7)+1</f>
        <v>WEEK 2</v>
      </c>
      <c r="D8543" s="12">
        <v>144.69999999999999</v>
      </c>
      <c r="E8543" s="12">
        <v>145.6</v>
      </c>
      <c r="F8543" s="12">
        <v>143.25</v>
      </c>
      <c r="G8543" s="12">
        <v>143.9</v>
      </c>
      <c r="H8543" s="12">
        <v>144.59240366636467</v>
      </c>
      <c r="I8543">
        <v>415016</v>
      </c>
      <c r="J8543">
        <v>3236</v>
      </c>
      <c r="K8543" s="12">
        <v>60008161</v>
      </c>
      <c r="L8543">
        <v>187821</v>
      </c>
      <c r="M8543">
        <v>45.26</v>
      </c>
      <c r="N8543">
        <v>2.35</v>
      </c>
      <c r="O8543">
        <v>-0.8</v>
      </c>
      <c r="P8543">
        <f xml:space="preserve"> IF(Stock_Info[[#This Row],[Close Price]] &gt; Stock_Info[[#This Row],[Open Price]], 1, 0)</f>
        <v>0</v>
      </c>
      <c r="Q8543" t="str">
        <f>IF(AND(Stock_Info[[#This Row],[% Deli. Qty to Traded Qty]]&gt;80,Stock_Info[[#This Row],[No. of Trades]]&lt;3000),"Unusual Day","")</f>
        <v/>
      </c>
      <c r="R8543" t="str">
        <f>IF(AND(Stock_Info[[#This Row],[Spread High-Low]] &lt; 10, Stock_Info[[#This Row],[% Deli. Qty to Traded Qty]] &gt; 90), "Good Day", "")</f>
        <v/>
      </c>
    </row>
    <row r="8544" spans="1:18">
      <c r="A8544" t="s">
        <v>74</v>
      </c>
      <c r="B8544" s="1">
        <v>45847</v>
      </c>
      <c r="C8544" s="1" t="str">
        <f>"WEEK" &amp;" " &amp;  INT((DAY(Stock_Info[[#This Row],[Date]])+WEEKDAY(DATE(YEAR(Stock_Info[[#This Row],[Date]]),MONTH(Stock_Info[[#This Row],[Date]]),1))-1)/7)+1</f>
        <v>WEEK 2</v>
      </c>
      <c r="D8544" s="12">
        <v>148</v>
      </c>
      <c r="E8544" s="12">
        <v>148</v>
      </c>
      <c r="F8544" s="12">
        <v>141.85</v>
      </c>
      <c r="G8544" s="12">
        <v>144.6</v>
      </c>
      <c r="H8544" s="12">
        <v>144.05369570480624</v>
      </c>
      <c r="I8544">
        <v>1296938</v>
      </c>
      <c r="J8544">
        <v>9641</v>
      </c>
      <c r="K8544" s="12">
        <v>186828712</v>
      </c>
      <c r="L8544">
        <v>464150</v>
      </c>
      <c r="M8544">
        <v>35.79</v>
      </c>
      <c r="N8544">
        <v>6.15</v>
      </c>
      <c r="O8544">
        <v>-3.4</v>
      </c>
      <c r="P8544">
        <f xml:space="preserve"> IF(Stock_Info[[#This Row],[Close Price]] &gt; Stock_Info[[#This Row],[Open Price]], 1, 0)</f>
        <v>0</v>
      </c>
      <c r="Q8544" t="str">
        <f>IF(AND(Stock_Info[[#This Row],[% Deli. Qty to Traded Qty]]&gt;80,Stock_Info[[#This Row],[No. of Trades]]&lt;3000),"Unusual Day","")</f>
        <v/>
      </c>
      <c r="R8544" t="str">
        <f>IF(AND(Stock_Info[[#This Row],[Spread High-Low]] &lt; 10, Stock_Info[[#This Row],[% Deli. Qty to Traded Qty]] &gt; 90), "Good Day", "")</f>
        <v/>
      </c>
    </row>
    <row r="8545" spans="1:18">
      <c r="A8545" t="s">
        <v>74</v>
      </c>
      <c r="B8545" s="1">
        <v>45846</v>
      </c>
      <c r="C8545" s="1" t="str">
        <f>"WEEK" &amp;" " &amp;  INT((DAY(Stock_Info[[#This Row],[Date]])+WEEKDAY(DATE(YEAR(Stock_Info[[#This Row],[Date]]),MONTH(Stock_Info[[#This Row],[Date]]),1))-1)/7)+1</f>
        <v>WEEK 2</v>
      </c>
      <c r="D8545" s="12">
        <v>151.44999999999999</v>
      </c>
      <c r="E8545" s="12">
        <v>153.4</v>
      </c>
      <c r="F8545" s="12">
        <v>149</v>
      </c>
      <c r="G8545" s="12">
        <v>150.25</v>
      </c>
      <c r="H8545" s="12">
        <v>151.12927514363057</v>
      </c>
      <c r="I8545">
        <v>196163</v>
      </c>
      <c r="J8545">
        <v>2313</v>
      </c>
      <c r="K8545" s="12">
        <v>29645972</v>
      </c>
      <c r="L8545">
        <v>78036</v>
      </c>
      <c r="M8545">
        <v>39.78</v>
      </c>
      <c r="N8545">
        <v>4.4000000000000004</v>
      </c>
      <c r="O8545">
        <v>-1.2</v>
      </c>
      <c r="P8545">
        <f xml:space="preserve"> IF(Stock_Info[[#This Row],[Close Price]] &gt; Stock_Info[[#This Row],[Open Price]], 1, 0)</f>
        <v>0</v>
      </c>
      <c r="Q8545" t="str">
        <f>IF(AND(Stock_Info[[#This Row],[% Deli. Qty to Traded Qty]]&gt;80,Stock_Info[[#This Row],[No. of Trades]]&lt;3000),"Unusual Day","")</f>
        <v/>
      </c>
      <c r="R8545" t="str">
        <f>IF(AND(Stock_Info[[#This Row],[Spread High-Low]] &lt; 10, Stock_Info[[#This Row],[% Deli. Qty to Traded Qty]] &gt; 90), "Good Day", "")</f>
        <v/>
      </c>
    </row>
    <row r="8546" spans="1:18">
      <c r="A8546" t="s">
        <v>74</v>
      </c>
      <c r="B8546" s="1">
        <v>45845</v>
      </c>
      <c r="C8546" s="1" t="str">
        <f>"WEEK" &amp;" " &amp;  INT((DAY(Stock_Info[[#This Row],[Date]])+WEEKDAY(DATE(YEAR(Stock_Info[[#This Row],[Date]]),MONTH(Stock_Info[[#This Row],[Date]]),1))-1)/7)+1</f>
        <v>WEEK 2</v>
      </c>
      <c r="D8546" s="12">
        <v>153.35</v>
      </c>
      <c r="E8546" s="12">
        <v>154.65</v>
      </c>
      <c r="F8546" s="12">
        <v>151.4</v>
      </c>
      <c r="G8546" s="12">
        <v>152.1</v>
      </c>
      <c r="H8546" s="12">
        <v>152.60347377050437</v>
      </c>
      <c r="I8546">
        <v>130521</v>
      </c>
      <c r="J8546">
        <v>1466</v>
      </c>
      <c r="K8546" s="12">
        <v>19917958</v>
      </c>
      <c r="L8546">
        <v>64956</v>
      </c>
      <c r="M8546">
        <v>49.77</v>
      </c>
      <c r="N8546">
        <v>3.25</v>
      </c>
      <c r="O8546">
        <v>-1.25</v>
      </c>
      <c r="P8546">
        <f xml:space="preserve"> IF(Stock_Info[[#This Row],[Close Price]] &gt; Stock_Info[[#This Row],[Open Price]], 1, 0)</f>
        <v>0</v>
      </c>
      <c r="Q8546" t="str">
        <f>IF(AND(Stock_Info[[#This Row],[% Deli. Qty to Traded Qty]]&gt;80,Stock_Info[[#This Row],[No. of Trades]]&lt;3000),"Unusual Day","")</f>
        <v/>
      </c>
      <c r="R8546" t="str">
        <f>IF(AND(Stock_Info[[#This Row],[Spread High-Low]] &lt; 10, Stock_Info[[#This Row],[% Deli. Qty to Traded Qty]] &gt; 90), "Good Day", "")</f>
        <v/>
      </c>
    </row>
    <row r="8547" spans="1:18">
      <c r="A8547" t="s">
        <v>74</v>
      </c>
      <c r="B8547" s="1">
        <v>45842</v>
      </c>
      <c r="C8547" s="1" t="str">
        <f>"WEEK" &amp;" " &amp;  INT((DAY(Stock_Info[[#This Row],[Date]])+WEEKDAY(DATE(YEAR(Stock_Info[[#This Row],[Date]]),MONTH(Stock_Info[[#This Row],[Date]]),1))-1)/7)+1</f>
        <v>WEEK 1</v>
      </c>
      <c r="D8547" s="12">
        <v>151.6</v>
      </c>
      <c r="E8547" s="12">
        <v>153.65</v>
      </c>
      <c r="F8547" s="12">
        <v>151.5</v>
      </c>
      <c r="G8547" s="12">
        <v>153.05000000000001</v>
      </c>
      <c r="H8547" s="12">
        <v>152.73697104803074</v>
      </c>
      <c r="I8547">
        <v>176741</v>
      </c>
      <c r="J8547">
        <v>1707</v>
      </c>
      <c r="K8547" s="12">
        <v>26994885</v>
      </c>
      <c r="L8547">
        <v>70977</v>
      </c>
      <c r="M8547">
        <v>40.159999999999997</v>
      </c>
      <c r="N8547">
        <v>2.15</v>
      </c>
      <c r="O8547">
        <v>1.45</v>
      </c>
      <c r="P8547">
        <f xml:space="preserve"> IF(Stock_Info[[#This Row],[Close Price]] &gt; Stock_Info[[#This Row],[Open Price]], 1, 0)</f>
        <v>1</v>
      </c>
      <c r="Q8547" t="str">
        <f>IF(AND(Stock_Info[[#This Row],[% Deli. Qty to Traded Qty]]&gt;80,Stock_Info[[#This Row],[No. of Trades]]&lt;3000),"Unusual Day","")</f>
        <v/>
      </c>
      <c r="R8547" t="str">
        <f>IF(AND(Stock_Info[[#This Row],[Spread High-Low]] &lt; 10, Stock_Info[[#This Row],[% Deli. Qty to Traded Qty]] &gt; 90), "Good Day", "")</f>
        <v/>
      </c>
    </row>
    <row r="8548" spans="1:18">
      <c r="A8548" t="s">
        <v>74</v>
      </c>
      <c r="B8548" s="1">
        <v>45841</v>
      </c>
      <c r="C8548" s="1" t="str">
        <f>"WEEK" &amp;" " &amp;  INT((DAY(Stock_Info[[#This Row],[Date]])+WEEKDAY(DATE(YEAR(Stock_Info[[#This Row],[Date]]),MONTH(Stock_Info[[#This Row],[Date]]),1))-1)/7)+1</f>
        <v>WEEK 1</v>
      </c>
      <c r="D8548" s="12">
        <v>153.69999999999999</v>
      </c>
      <c r="E8548" s="12">
        <v>154.44999999999999</v>
      </c>
      <c r="F8548" s="12">
        <v>150.30000000000001</v>
      </c>
      <c r="G8548" s="12">
        <v>151.5</v>
      </c>
      <c r="H8548" s="12">
        <v>151.86075348311635</v>
      </c>
      <c r="I8548">
        <v>332748</v>
      </c>
      <c r="J8548">
        <v>3918</v>
      </c>
      <c r="K8548" s="12">
        <v>50531362</v>
      </c>
      <c r="L8548">
        <v>144617</v>
      </c>
      <c r="M8548">
        <v>43.46</v>
      </c>
      <c r="N8548">
        <v>4.1500000000000004</v>
      </c>
      <c r="O8548">
        <v>-2.2000000000000002</v>
      </c>
      <c r="P8548">
        <f xml:space="preserve"> IF(Stock_Info[[#This Row],[Close Price]] &gt; Stock_Info[[#This Row],[Open Price]], 1, 0)</f>
        <v>0</v>
      </c>
      <c r="Q8548" t="str">
        <f>IF(AND(Stock_Info[[#This Row],[% Deli. Qty to Traded Qty]]&gt;80,Stock_Info[[#This Row],[No. of Trades]]&lt;3000),"Unusual Day","")</f>
        <v/>
      </c>
      <c r="R8548" t="str">
        <f>IF(AND(Stock_Info[[#This Row],[Spread High-Low]] &lt; 10, Stock_Info[[#This Row],[% Deli. Qty to Traded Qty]] &gt; 90), "Good Day", "")</f>
        <v/>
      </c>
    </row>
    <row r="8549" spans="1:18">
      <c r="A8549" t="s">
        <v>74</v>
      </c>
      <c r="B8549" s="1">
        <v>45840</v>
      </c>
      <c r="C8549" s="1" t="str">
        <f>"WEEK" &amp;" " &amp;  INT((DAY(Stock_Info[[#This Row],[Date]])+WEEKDAY(DATE(YEAR(Stock_Info[[#This Row],[Date]]),MONTH(Stock_Info[[#This Row],[Date]]),1))-1)/7)+1</f>
        <v>WEEK 1</v>
      </c>
      <c r="D8549" s="12">
        <v>154.94999999999999</v>
      </c>
      <c r="E8549" s="12">
        <v>155.85</v>
      </c>
      <c r="F8549" s="12">
        <v>152</v>
      </c>
      <c r="G8549" s="12">
        <v>153.44999999999999</v>
      </c>
      <c r="H8549" s="12">
        <v>153.98743298574291</v>
      </c>
      <c r="I8549">
        <v>543168</v>
      </c>
      <c r="J8549">
        <v>5017</v>
      </c>
      <c r="K8549" s="12">
        <v>83641046</v>
      </c>
      <c r="L8549">
        <v>236479</v>
      </c>
      <c r="M8549">
        <v>43.54</v>
      </c>
      <c r="N8549">
        <v>3.85</v>
      </c>
      <c r="O8549">
        <v>-1.5</v>
      </c>
      <c r="P8549">
        <f xml:space="preserve"> IF(Stock_Info[[#This Row],[Close Price]] &gt; Stock_Info[[#This Row],[Open Price]], 1, 0)</f>
        <v>0</v>
      </c>
      <c r="Q8549" t="str">
        <f>IF(AND(Stock_Info[[#This Row],[% Deli. Qty to Traded Qty]]&gt;80,Stock_Info[[#This Row],[No. of Trades]]&lt;3000),"Unusual Day","")</f>
        <v/>
      </c>
      <c r="R8549" t="str">
        <f>IF(AND(Stock_Info[[#This Row],[Spread High-Low]] &lt; 10, Stock_Info[[#This Row],[% Deli. Qty to Traded Qty]] &gt; 90), "Good Day", "")</f>
        <v/>
      </c>
    </row>
    <row r="8550" spans="1:18">
      <c r="A8550" t="s">
        <v>74</v>
      </c>
      <c r="B8550" s="1">
        <v>45839</v>
      </c>
      <c r="C8550" s="1" t="str">
        <f>"WEEK" &amp;" " &amp;  INT((DAY(Stock_Info[[#This Row],[Date]])+WEEKDAY(DATE(YEAR(Stock_Info[[#This Row],[Date]]),MONTH(Stock_Info[[#This Row],[Date]]),1))-1)/7)+1</f>
        <v>WEEK 1</v>
      </c>
      <c r="D8550" s="12">
        <v>153.44999999999999</v>
      </c>
      <c r="E8550" s="12">
        <v>155.35</v>
      </c>
      <c r="F8550" s="12">
        <v>150.65</v>
      </c>
      <c r="G8550" s="12">
        <v>154.65</v>
      </c>
      <c r="H8550" s="12">
        <v>152.88300310485889</v>
      </c>
      <c r="I8550">
        <v>543664</v>
      </c>
      <c r="J8550">
        <v>6384</v>
      </c>
      <c r="K8550" s="12">
        <v>83116985</v>
      </c>
      <c r="L8550">
        <v>248758</v>
      </c>
      <c r="M8550">
        <v>45.76</v>
      </c>
      <c r="N8550">
        <v>4.7</v>
      </c>
      <c r="O8550">
        <v>1.2</v>
      </c>
      <c r="P8550">
        <f xml:space="preserve"> IF(Stock_Info[[#This Row],[Close Price]] &gt; Stock_Info[[#This Row],[Open Price]], 1, 0)</f>
        <v>1</v>
      </c>
      <c r="Q8550" t="str">
        <f>IF(AND(Stock_Info[[#This Row],[% Deli. Qty to Traded Qty]]&gt;80,Stock_Info[[#This Row],[No. of Trades]]&lt;3000),"Unusual Day","")</f>
        <v/>
      </c>
      <c r="R8550" t="str">
        <f>IF(AND(Stock_Info[[#This Row],[Spread High-Low]] &lt; 10, Stock_Info[[#This Row],[% Deli. Qty to Traded Qty]] &gt; 90), "Good Day", "")</f>
        <v/>
      </c>
    </row>
    <row r="8551" spans="1:18">
      <c r="A8551" t="s">
        <v>74</v>
      </c>
      <c r="B8551" s="1">
        <v>45838</v>
      </c>
      <c r="C8551" s="1" t="str">
        <f>"WEEK" &amp;" " &amp;  INT((DAY(Stock_Info[[#This Row],[Date]])+WEEKDAY(DATE(YEAR(Stock_Info[[#This Row],[Date]]),MONTH(Stock_Info[[#This Row],[Date]]),1))-1)/7)+1</f>
        <v>WEEK 5</v>
      </c>
      <c r="D8551" s="12">
        <v>149.6</v>
      </c>
      <c r="E8551" s="12">
        <v>155</v>
      </c>
      <c r="F8551" s="12">
        <v>149.6</v>
      </c>
      <c r="G8551" s="12">
        <v>153.5</v>
      </c>
      <c r="H8551" s="12">
        <v>153.56401103402337</v>
      </c>
      <c r="I8551">
        <v>744606</v>
      </c>
      <c r="J8551">
        <v>5678</v>
      </c>
      <c r="K8551" s="12">
        <v>114344684</v>
      </c>
      <c r="L8551">
        <v>358172</v>
      </c>
      <c r="M8551">
        <v>48.1</v>
      </c>
      <c r="N8551">
        <v>5.4</v>
      </c>
      <c r="O8551">
        <v>3.9</v>
      </c>
      <c r="P8551">
        <f xml:space="preserve"> IF(Stock_Info[[#This Row],[Close Price]] &gt; Stock_Info[[#This Row],[Open Price]], 1, 0)</f>
        <v>1</v>
      </c>
      <c r="Q8551" t="str">
        <f>IF(AND(Stock_Info[[#This Row],[% Deli. Qty to Traded Qty]]&gt;80,Stock_Info[[#This Row],[No. of Trades]]&lt;3000),"Unusual Day","")</f>
        <v/>
      </c>
      <c r="R8551" t="str">
        <f>IF(AND(Stock_Info[[#This Row],[Spread High-Low]] &lt; 10, Stock_Info[[#This Row],[% Deli. Qty to Traded Qty]] &gt; 90), "Good Day", "")</f>
        <v/>
      </c>
    </row>
    <row r="8552" spans="1:18">
      <c r="A8552" t="s">
        <v>74</v>
      </c>
      <c r="B8552" s="1">
        <v>45835</v>
      </c>
      <c r="C8552" s="1" t="str">
        <f>"WEEK" &amp;" " &amp;  INT((DAY(Stock_Info[[#This Row],[Date]])+WEEKDAY(DATE(YEAR(Stock_Info[[#This Row],[Date]]),MONTH(Stock_Info[[#This Row],[Date]]),1))-1)/7)+1</f>
        <v>WEEK 4</v>
      </c>
      <c r="D8552" s="12">
        <v>148.1</v>
      </c>
      <c r="E8552" s="12">
        <v>151.9</v>
      </c>
      <c r="F8552" s="12">
        <v>147.69999999999999</v>
      </c>
      <c r="G8552" s="12">
        <v>149.15</v>
      </c>
      <c r="H8552" s="12">
        <v>150.09950992888247</v>
      </c>
      <c r="I8552">
        <v>384434</v>
      </c>
      <c r="J8552">
        <v>3279</v>
      </c>
      <c r="K8552" s="12">
        <v>57703355</v>
      </c>
      <c r="L8552">
        <v>156103</v>
      </c>
      <c r="M8552">
        <v>40.61</v>
      </c>
      <c r="N8552">
        <v>4.2</v>
      </c>
      <c r="O8552">
        <v>1.05</v>
      </c>
      <c r="P8552">
        <f xml:space="preserve"> IF(Stock_Info[[#This Row],[Close Price]] &gt; Stock_Info[[#This Row],[Open Price]], 1, 0)</f>
        <v>1</v>
      </c>
      <c r="Q8552" t="str">
        <f>IF(AND(Stock_Info[[#This Row],[% Deli. Qty to Traded Qty]]&gt;80,Stock_Info[[#This Row],[No. of Trades]]&lt;3000),"Unusual Day","")</f>
        <v/>
      </c>
      <c r="R8552" t="str">
        <f>IF(AND(Stock_Info[[#This Row],[Spread High-Low]] &lt; 10, Stock_Info[[#This Row],[% Deli. Qty to Traded Qty]] &gt; 90), "Good Day", "")</f>
        <v/>
      </c>
    </row>
    <row r="8553" spans="1:18">
      <c r="A8553" t="s">
        <v>74</v>
      </c>
      <c r="B8553" s="1">
        <v>45834</v>
      </c>
      <c r="C8553" s="1" t="str">
        <f>"WEEK" &amp;" " &amp;  INT((DAY(Stock_Info[[#This Row],[Date]])+WEEKDAY(DATE(YEAR(Stock_Info[[#This Row],[Date]]),MONTH(Stock_Info[[#This Row],[Date]]),1))-1)/7)+1</f>
        <v>WEEK 4</v>
      </c>
      <c r="D8553" s="12">
        <v>145.05000000000001</v>
      </c>
      <c r="E8553" s="12">
        <v>148.44999999999999</v>
      </c>
      <c r="F8553" s="12">
        <v>144.30000000000001</v>
      </c>
      <c r="G8553" s="12">
        <v>148</v>
      </c>
      <c r="H8553" s="12">
        <v>146.44952926200699</v>
      </c>
      <c r="I8553">
        <v>479991</v>
      </c>
      <c r="J8553">
        <v>6190</v>
      </c>
      <c r="K8553" s="12">
        <v>70294456</v>
      </c>
      <c r="L8553">
        <v>281211</v>
      </c>
      <c r="M8553">
        <v>58.59</v>
      </c>
      <c r="N8553">
        <v>4.1500000000000004</v>
      </c>
      <c r="O8553">
        <v>2.95</v>
      </c>
      <c r="P8553">
        <f xml:space="preserve"> IF(Stock_Info[[#This Row],[Close Price]] &gt; Stock_Info[[#This Row],[Open Price]], 1, 0)</f>
        <v>1</v>
      </c>
      <c r="Q8553" t="str">
        <f>IF(AND(Stock_Info[[#This Row],[% Deli. Qty to Traded Qty]]&gt;80,Stock_Info[[#This Row],[No. of Trades]]&lt;3000),"Unusual Day","")</f>
        <v/>
      </c>
      <c r="R8553" t="str">
        <f>IF(AND(Stock_Info[[#This Row],[Spread High-Low]] &lt; 10, Stock_Info[[#This Row],[% Deli. Qty to Traded Qty]] &gt; 90), "Good Day", "")</f>
        <v/>
      </c>
    </row>
    <row r="8554" spans="1:18">
      <c r="A8554" t="s">
        <v>74</v>
      </c>
      <c r="B8554" s="1">
        <v>45833</v>
      </c>
      <c r="C8554" s="1" t="str">
        <f>"WEEK" &amp;" " &amp;  INT((DAY(Stock_Info[[#This Row],[Date]])+WEEKDAY(DATE(YEAR(Stock_Info[[#This Row],[Date]]),MONTH(Stock_Info[[#This Row],[Date]]),1))-1)/7)+1</f>
        <v>WEEK 4</v>
      </c>
      <c r="D8554" s="12">
        <v>146.80000000000001</v>
      </c>
      <c r="E8554" s="12">
        <v>147.4</v>
      </c>
      <c r="F8554" s="12">
        <v>144.05000000000001</v>
      </c>
      <c r="G8554" s="12">
        <v>144.4</v>
      </c>
      <c r="H8554" s="12">
        <v>145.36322612081491</v>
      </c>
      <c r="I8554">
        <v>227803</v>
      </c>
      <c r="J8554">
        <v>2049</v>
      </c>
      <c r="K8554" s="12">
        <v>33114179</v>
      </c>
      <c r="L8554">
        <v>72186</v>
      </c>
      <c r="M8554">
        <v>31.69</v>
      </c>
      <c r="N8554">
        <v>3.35</v>
      </c>
      <c r="O8554">
        <v>-2.4</v>
      </c>
      <c r="P8554">
        <f xml:space="preserve"> IF(Stock_Info[[#This Row],[Close Price]] &gt; Stock_Info[[#This Row],[Open Price]], 1, 0)</f>
        <v>0</v>
      </c>
      <c r="Q8554" t="str">
        <f>IF(AND(Stock_Info[[#This Row],[% Deli. Qty to Traded Qty]]&gt;80,Stock_Info[[#This Row],[No. of Trades]]&lt;3000),"Unusual Day","")</f>
        <v/>
      </c>
      <c r="R8554" t="str">
        <f>IF(AND(Stock_Info[[#This Row],[Spread High-Low]] &lt; 10, Stock_Info[[#This Row],[% Deli. Qty to Traded Qty]] &gt; 90), "Good Day", "")</f>
        <v/>
      </c>
    </row>
    <row r="8555" spans="1:18">
      <c r="A8555" t="s">
        <v>74</v>
      </c>
      <c r="B8555" s="1">
        <v>45832</v>
      </c>
      <c r="C8555" s="1" t="str">
        <f>"WEEK" &amp;" " &amp;  INT((DAY(Stock_Info[[#This Row],[Date]])+WEEKDAY(DATE(YEAR(Stock_Info[[#This Row],[Date]]),MONTH(Stock_Info[[#This Row],[Date]]),1))-1)/7)+1</f>
        <v>WEEK 4</v>
      </c>
      <c r="D8555" s="12">
        <v>144.94999999999999</v>
      </c>
      <c r="E8555" s="12">
        <v>148.80000000000001</v>
      </c>
      <c r="F8555" s="12">
        <v>144.69999999999999</v>
      </c>
      <c r="G8555" s="12">
        <v>147.05000000000001</v>
      </c>
      <c r="H8555" s="12">
        <v>147.1431184446339</v>
      </c>
      <c r="I8555">
        <v>676831</v>
      </c>
      <c r="J8555">
        <v>4666</v>
      </c>
      <c r="K8555" s="12">
        <v>99591024</v>
      </c>
      <c r="L8555">
        <v>280642</v>
      </c>
      <c r="M8555">
        <v>41.46</v>
      </c>
      <c r="N8555">
        <v>4.0999999999999996</v>
      </c>
      <c r="O8555">
        <v>2.1</v>
      </c>
      <c r="P8555">
        <f xml:space="preserve"> IF(Stock_Info[[#This Row],[Close Price]] &gt; Stock_Info[[#This Row],[Open Price]], 1, 0)</f>
        <v>1</v>
      </c>
      <c r="Q8555" t="str">
        <f>IF(AND(Stock_Info[[#This Row],[% Deli. Qty to Traded Qty]]&gt;80,Stock_Info[[#This Row],[No. of Trades]]&lt;3000),"Unusual Day","")</f>
        <v/>
      </c>
      <c r="R8555" t="str">
        <f>IF(AND(Stock_Info[[#This Row],[Spread High-Low]] &lt; 10, Stock_Info[[#This Row],[% Deli. Qty to Traded Qty]] &gt; 90), "Good Day", "")</f>
        <v/>
      </c>
    </row>
    <row r="8556" spans="1:18">
      <c r="A8556" t="s">
        <v>74</v>
      </c>
      <c r="B8556" s="1">
        <v>45831</v>
      </c>
      <c r="C8556" s="1" t="str">
        <f>"WEEK" &amp;" " &amp;  INT((DAY(Stock_Info[[#This Row],[Date]])+WEEKDAY(DATE(YEAR(Stock_Info[[#This Row],[Date]]),MONTH(Stock_Info[[#This Row],[Date]]),1))-1)/7)+1</f>
        <v>WEEK 4</v>
      </c>
      <c r="D8556" s="12">
        <v>140.30000000000001</v>
      </c>
      <c r="E8556" s="12">
        <v>144.30000000000001</v>
      </c>
      <c r="F8556" s="12">
        <v>140.30000000000001</v>
      </c>
      <c r="G8556" s="12">
        <v>142.94999999999999</v>
      </c>
      <c r="H8556" s="12">
        <v>143.04738853346407</v>
      </c>
      <c r="I8556">
        <v>487523</v>
      </c>
      <c r="J8556">
        <v>6144</v>
      </c>
      <c r="K8556" s="12">
        <v>69738892</v>
      </c>
      <c r="L8556">
        <v>196728</v>
      </c>
      <c r="M8556">
        <v>40.35</v>
      </c>
      <c r="N8556">
        <v>4</v>
      </c>
      <c r="O8556">
        <v>2.65</v>
      </c>
      <c r="P8556">
        <f xml:space="preserve"> IF(Stock_Info[[#This Row],[Close Price]] &gt; Stock_Info[[#This Row],[Open Price]], 1, 0)</f>
        <v>1</v>
      </c>
      <c r="Q8556" t="str">
        <f>IF(AND(Stock_Info[[#This Row],[% Deli. Qty to Traded Qty]]&gt;80,Stock_Info[[#This Row],[No. of Trades]]&lt;3000),"Unusual Day","")</f>
        <v/>
      </c>
      <c r="R8556" t="str">
        <f>IF(AND(Stock_Info[[#This Row],[Spread High-Low]] &lt; 10, Stock_Info[[#This Row],[% Deli. Qty to Traded Qty]] &gt; 90), "Good Day", "")</f>
        <v/>
      </c>
    </row>
    <row r="8557" spans="1:18">
      <c r="A8557" t="s">
        <v>74</v>
      </c>
      <c r="B8557" s="1">
        <v>45828</v>
      </c>
      <c r="C8557" s="1" t="str">
        <f>"WEEK" &amp;" " &amp;  INT((DAY(Stock_Info[[#This Row],[Date]])+WEEKDAY(DATE(YEAR(Stock_Info[[#This Row],[Date]]),MONTH(Stock_Info[[#This Row],[Date]]),1))-1)/7)+1</f>
        <v>WEEK 3</v>
      </c>
      <c r="D8557" s="12">
        <v>139.05000000000001</v>
      </c>
      <c r="E8557" s="12">
        <v>145.35</v>
      </c>
      <c r="F8557" s="12">
        <v>139.05000000000001</v>
      </c>
      <c r="G8557" s="12">
        <v>143.5</v>
      </c>
      <c r="H8557" s="12">
        <v>142.87222779714156</v>
      </c>
      <c r="I8557">
        <v>336826</v>
      </c>
      <c r="J8557">
        <v>2685</v>
      </c>
      <c r="K8557" s="12">
        <v>48123081</v>
      </c>
      <c r="L8557">
        <v>130192</v>
      </c>
      <c r="M8557">
        <v>38.65</v>
      </c>
      <c r="N8557">
        <v>6.3</v>
      </c>
      <c r="O8557">
        <v>4.45</v>
      </c>
      <c r="P8557">
        <f xml:space="preserve"> IF(Stock_Info[[#This Row],[Close Price]] &gt; Stock_Info[[#This Row],[Open Price]], 1, 0)</f>
        <v>1</v>
      </c>
      <c r="Q8557" t="str">
        <f>IF(AND(Stock_Info[[#This Row],[% Deli. Qty to Traded Qty]]&gt;80,Stock_Info[[#This Row],[No. of Trades]]&lt;3000),"Unusual Day","")</f>
        <v/>
      </c>
      <c r="R8557" t="str">
        <f>IF(AND(Stock_Info[[#This Row],[Spread High-Low]] &lt; 10, Stock_Info[[#This Row],[% Deli. Qty to Traded Qty]] &gt; 90), "Good Day", "")</f>
        <v/>
      </c>
    </row>
    <row r="8558" spans="1:18">
      <c r="A8558" t="s">
        <v>74</v>
      </c>
      <c r="B8558" s="1">
        <v>45827</v>
      </c>
      <c r="C8558" s="1" t="str">
        <f>"WEEK" &amp;" " &amp;  INT((DAY(Stock_Info[[#This Row],[Date]])+WEEKDAY(DATE(YEAR(Stock_Info[[#This Row],[Date]]),MONTH(Stock_Info[[#This Row],[Date]]),1))-1)/7)+1</f>
        <v>WEEK 3</v>
      </c>
      <c r="D8558" s="12">
        <v>143</v>
      </c>
      <c r="E8558" s="12">
        <v>143.85</v>
      </c>
      <c r="F8558" s="12">
        <v>138.35</v>
      </c>
      <c r="G8558" s="12">
        <v>139.65</v>
      </c>
      <c r="H8558" s="12">
        <v>140.71842125588938</v>
      </c>
      <c r="I8558">
        <v>323675</v>
      </c>
      <c r="J8558">
        <v>2524</v>
      </c>
      <c r="K8558" s="12">
        <v>45547035</v>
      </c>
      <c r="L8558">
        <v>127747</v>
      </c>
      <c r="M8558">
        <v>39.47</v>
      </c>
      <c r="N8558">
        <v>5.5</v>
      </c>
      <c r="O8558">
        <v>-3.35</v>
      </c>
      <c r="P8558">
        <f xml:space="preserve"> IF(Stock_Info[[#This Row],[Close Price]] &gt; Stock_Info[[#This Row],[Open Price]], 1, 0)</f>
        <v>0</v>
      </c>
      <c r="Q8558" t="str">
        <f>IF(AND(Stock_Info[[#This Row],[% Deli. Qty to Traded Qty]]&gt;80,Stock_Info[[#This Row],[No. of Trades]]&lt;3000),"Unusual Day","")</f>
        <v/>
      </c>
      <c r="R8558" t="str">
        <f>IF(AND(Stock_Info[[#This Row],[Spread High-Low]] &lt; 10, Stock_Info[[#This Row],[% Deli. Qty to Traded Qty]] &gt; 90), "Good Day", "")</f>
        <v/>
      </c>
    </row>
    <row r="8559" spans="1:18">
      <c r="A8559" t="s">
        <v>74</v>
      </c>
      <c r="B8559" s="1">
        <v>45826</v>
      </c>
      <c r="C8559" s="1" t="str">
        <f>"WEEK" &amp;" " &amp;  INT((DAY(Stock_Info[[#This Row],[Date]])+WEEKDAY(DATE(YEAR(Stock_Info[[#This Row],[Date]]),MONTH(Stock_Info[[#This Row],[Date]]),1))-1)/7)+1</f>
        <v>WEEK 3</v>
      </c>
      <c r="D8559" s="12">
        <v>144.35</v>
      </c>
      <c r="E8559" s="12">
        <v>145.94999999999999</v>
      </c>
      <c r="F8559" s="12">
        <v>143.25</v>
      </c>
      <c r="G8559" s="12">
        <v>144.1</v>
      </c>
      <c r="H8559" s="12">
        <v>144.42903229375256</v>
      </c>
      <c r="I8559">
        <v>451945</v>
      </c>
      <c r="J8559">
        <v>5072</v>
      </c>
      <c r="K8559" s="12">
        <v>65273979</v>
      </c>
      <c r="L8559">
        <v>219191</v>
      </c>
      <c r="M8559">
        <v>48.5</v>
      </c>
      <c r="N8559">
        <v>2.7</v>
      </c>
      <c r="O8559">
        <v>-0.25</v>
      </c>
      <c r="P8559">
        <f xml:space="preserve"> IF(Stock_Info[[#This Row],[Close Price]] &gt; Stock_Info[[#This Row],[Open Price]], 1, 0)</f>
        <v>0</v>
      </c>
      <c r="Q8559" t="str">
        <f>IF(AND(Stock_Info[[#This Row],[% Deli. Qty to Traded Qty]]&gt;80,Stock_Info[[#This Row],[No. of Trades]]&lt;3000),"Unusual Day","")</f>
        <v/>
      </c>
      <c r="R8559" t="str">
        <f>IF(AND(Stock_Info[[#This Row],[Spread High-Low]] &lt; 10, Stock_Info[[#This Row],[% Deli. Qty to Traded Qty]] &gt; 90), "Good Day", "")</f>
        <v/>
      </c>
    </row>
    <row r="8560" spans="1:18">
      <c r="A8560" t="s">
        <v>74</v>
      </c>
      <c r="B8560" s="1">
        <v>45825</v>
      </c>
      <c r="C8560" s="1" t="str">
        <f>"WEEK" &amp;" " &amp;  INT((DAY(Stock_Info[[#This Row],[Date]])+WEEKDAY(DATE(YEAR(Stock_Info[[#This Row],[Date]]),MONTH(Stock_Info[[#This Row],[Date]]),1))-1)/7)+1</f>
        <v>WEEK 3</v>
      </c>
      <c r="D8560" s="12">
        <v>145.19999999999999</v>
      </c>
      <c r="E8560" s="12">
        <v>148.4</v>
      </c>
      <c r="F8560" s="12">
        <v>144.5</v>
      </c>
      <c r="G8560" s="12">
        <v>145</v>
      </c>
      <c r="H8560" s="12">
        <v>146.3520038086512</v>
      </c>
      <c r="I8560">
        <v>222651</v>
      </c>
      <c r="J8560">
        <v>2112</v>
      </c>
      <c r="K8560" s="12">
        <v>32585420</v>
      </c>
      <c r="L8560">
        <v>99842</v>
      </c>
      <c r="M8560">
        <v>44.84</v>
      </c>
      <c r="N8560">
        <v>3.9</v>
      </c>
      <c r="O8560">
        <v>-0.2</v>
      </c>
      <c r="P8560">
        <f xml:space="preserve"> IF(Stock_Info[[#This Row],[Close Price]] &gt; Stock_Info[[#This Row],[Open Price]], 1, 0)</f>
        <v>0</v>
      </c>
      <c r="Q8560" t="str">
        <f>IF(AND(Stock_Info[[#This Row],[% Deli. Qty to Traded Qty]]&gt;80,Stock_Info[[#This Row],[No. of Trades]]&lt;3000),"Unusual Day","")</f>
        <v/>
      </c>
      <c r="R8560" t="str">
        <f>IF(AND(Stock_Info[[#This Row],[Spread High-Low]] &lt; 10, Stock_Info[[#This Row],[% Deli. Qty to Traded Qty]] &gt; 90), "Good Day", "")</f>
        <v/>
      </c>
    </row>
    <row r="8561" spans="1:18">
      <c r="A8561" t="s">
        <v>74</v>
      </c>
      <c r="B8561" s="1">
        <v>45824</v>
      </c>
      <c r="C8561" s="1" t="str">
        <f>"WEEK" &amp;" " &amp;  INT((DAY(Stock_Info[[#This Row],[Date]])+WEEKDAY(DATE(YEAR(Stock_Info[[#This Row],[Date]]),MONTH(Stock_Info[[#This Row],[Date]]),1))-1)/7)+1</f>
        <v>WEEK 3</v>
      </c>
      <c r="D8561" s="12">
        <v>145.05000000000001</v>
      </c>
      <c r="E8561" s="12">
        <v>147.19999999999999</v>
      </c>
      <c r="F8561" s="12">
        <v>143.30000000000001</v>
      </c>
      <c r="G8561" s="12">
        <v>146.9</v>
      </c>
      <c r="H8561" s="12">
        <v>145.28851847559241</v>
      </c>
      <c r="I8561">
        <v>569454</v>
      </c>
      <c r="J8561">
        <v>6403</v>
      </c>
      <c r="K8561" s="12">
        <v>82735128</v>
      </c>
      <c r="L8561">
        <v>338877</v>
      </c>
      <c r="M8561">
        <v>59.51</v>
      </c>
      <c r="N8561">
        <v>3.9</v>
      </c>
      <c r="O8561">
        <v>1.85</v>
      </c>
      <c r="P8561">
        <f xml:space="preserve"> IF(Stock_Info[[#This Row],[Close Price]] &gt; Stock_Info[[#This Row],[Open Price]], 1, 0)</f>
        <v>1</v>
      </c>
      <c r="Q8561" t="str">
        <f>IF(AND(Stock_Info[[#This Row],[% Deli. Qty to Traded Qty]]&gt;80,Stock_Info[[#This Row],[No. of Trades]]&lt;3000),"Unusual Day","")</f>
        <v/>
      </c>
      <c r="R8561" t="str">
        <f>IF(AND(Stock_Info[[#This Row],[Spread High-Low]] &lt; 10, Stock_Info[[#This Row],[% Deli. Qty to Traded Qty]] &gt; 90), "Good Day", "")</f>
        <v/>
      </c>
    </row>
    <row r="8562" spans="1:18">
      <c r="A8562" t="s">
        <v>74</v>
      </c>
      <c r="B8562" s="1">
        <v>45821</v>
      </c>
      <c r="C8562" s="1" t="str">
        <f>"WEEK" &amp;" " &amp;  INT((DAY(Stock_Info[[#This Row],[Date]])+WEEKDAY(DATE(YEAR(Stock_Info[[#This Row],[Date]]),MONTH(Stock_Info[[#This Row],[Date]]),1))-1)/7)+1</f>
        <v>WEEK 2</v>
      </c>
      <c r="D8562" s="12">
        <v>146.44999999999999</v>
      </c>
      <c r="E8562" s="12">
        <v>148.5</v>
      </c>
      <c r="F8562" s="12">
        <v>145.1</v>
      </c>
      <c r="G8562" s="12">
        <v>146.30000000000001</v>
      </c>
      <c r="H8562" s="12">
        <v>146.78572042510592</v>
      </c>
      <c r="I8562">
        <v>395572</v>
      </c>
      <c r="J8562">
        <v>2906</v>
      </c>
      <c r="K8562" s="12">
        <v>58064321</v>
      </c>
      <c r="L8562">
        <v>144350</v>
      </c>
      <c r="M8562">
        <v>36.49</v>
      </c>
      <c r="N8562">
        <v>3.4</v>
      </c>
      <c r="O8562">
        <v>-0.15</v>
      </c>
      <c r="P8562">
        <f xml:space="preserve"> IF(Stock_Info[[#This Row],[Close Price]] &gt; Stock_Info[[#This Row],[Open Price]], 1, 0)</f>
        <v>0</v>
      </c>
      <c r="Q8562" t="str">
        <f>IF(AND(Stock_Info[[#This Row],[% Deli. Qty to Traded Qty]]&gt;80,Stock_Info[[#This Row],[No. of Trades]]&lt;3000),"Unusual Day","")</f>
        <v/>
      </c>
      <c r="R8562" t="str">
        <f>IF(AND(Stock_Info[[#This Row],[Spread High-Low]] &lt; 10, Stock_Info[[#This Row],[% Deli. Qty to Traded Qty]] &gt; 90), "Good Day", "")</f>
        <v/>
      </c>
    </row>
    <row r="8563" spans="1:18">
      <c r="A8563" t="s">
        <v>74</v>
      </c>
      <c r="B8563" s="1">
        <v>45820</v>
      </c>
      <c r="C8563" s="1" t="str">
        <f>"WEEK" &amp;" " &amp;  INT((DAY(Stock_Info[[#This Row],[Date]])+WEEKDAY(DATE(YEAR(Stock_Info[[#This Row],[Date]]),MONTH(Stock_Info[[#This Row],[Date]]),1))-1)/7)+1</f>
        <v>WEEK 2</v>
      </c>
      <c r="D8563" s="12">
        <v>152.75</v>
      </c>
      <c r="E8563" s="12">
        <v>153.5</v>
      </c>
      <c r="F8563" s="12">
        <v>150.05000000000001</v>
      </c>
      <c r="G8563" s="12">
        <v>150.4</v>
      </c>
      <c r="H8563" s="12">
        <v>151.77821871203966</v>
      </c>
      <c r="I8563">
        <v>231327</v>
      </c>
      <c r="J8563">
        <v>1939</v>
      </c>
      <c r="K8563" s="12">
        <v>35110400</v>
      </c>
      <c r="L8563">
        <v>87232</v>
      </c>
      <c r="M8563">
        <v>37.71</v>
      </c>
      <c r="N8563">
        <v>3.45</v>
      </c>
      <c r="O8563">
        <v>-2.35</v>
      </c>
      <c r="P8563">
        <f xml:space="preserve"> IF(Stock_Info[[#This Row],[Close Price]] &gt; Stock_Info[[#This Row],[Open Price]], 1, 0)</f>
        <v>0</v>
      </c>
      <c r="Q8563" t="str">
        <f>IF(AND(Stock_Info[[#This Row],[% Deli. Qty to Traded Qty]]&gt;80,Stock_Info[[#This Row],[No. of Trades]]&lt;3000),"Unusual Day","")</f>
        <v/>
      </c>
      <c r="R8563" t="str">
        <f>IF(AND(Stock_Info[[#This Row],[Spread High-Low]] &lt; 10, Stock_Info[[#This Row],[% Deli. Qty to Traded Qty]] &gt; 90), "Good Day", "")</f>
        <v/>
      </c>
    </row>
    <row r="8564" spans="1:18">
      <c r="A8564" t="s">
        <v>74</v>
      </c>
      <c r="B8564" s="1">
        <v>45819</v>
      </c>
      <c r="C8564" s="1" t="str">
        <f>"WEEK" &amp;" " &amp;  INT((DAY(Stock_Info[[#This Row],[Date]])+WEEKDAY(DATE(YEAR(Stock_Info[[#This Row],[Date]]),MONTH(Stock_Info[[#This Row],[Date]]),1))-1)/7)+1</f>
        <v>WEEK 2</v>
      </c>
      <c r="D8564" s="12">
        <v>150.19999999999999</v>
      </c>
      <c r="E8564" s="12">
        <v>155.1</v>
      </c>
      <c r="F8564" s="12">
        <v>150.19999999999999</v>
      </c>
      <c r="G8564" s="12">
        <v>152.80000000000001</v>
      </c>
      <c r="H8564" s="12">
        <v>153.39275631321115</v>
      </c>
      <c r="I8564">
        <v>268841</v>
      </c>
      <c r="J8564">
        <v>2184</v>
      </c>
      <c r="K8564" s="12">
        <v>41238262</v>
      </c>
      <c r="L8564">
        <v>103228</v>
      </c>
      <c r="M8564">
        <v>38.4</v>
      </c>
      <c r="N8564">
        <v>4.9000000000000004</v>
      </c>
      <c r="O8564">
        <v>2.6</v>
      </c>
      <c r="P8564">
        <f xml:space="preserve"> IF(Stock_Info[[#This Row],[Close Price]] &gt; Stock_Info[[#This Row],[Open Price]], 1, 0)</f>
        <v>1</v>
      </c>
      <c r="Q8564" t="str">
        <f>IF(AND(Stock_Info[[#This Row],[% Deli. Qty to Traded Qty]]&gt;80,Stock_Info[[#This Row],[No. of Trades]]&lt;3000),"Unusual Day","")</f>
        <v/>
      </c>
      <c r="R8564" t="str">
        <f>IF(AND(Stock_Info[[#This Row],[Spread High-Low]] &lt; 10, Stock_Info[[#This Row],[% Deli. Qty to Traded Qty]] &gt; 90), "Good Day", "")</f>
        <v/>
      </c>
    </row>
    <row r="8565" spans="1:18">
      <c r="A8565" t="s">
        <v>74</v>
      </c>
      <c r="B8565" s="1">
        <v>45818</v>
      </c>
      <c r="C8565" s="1" t="str">
        <f>"WEEK" &amp;" " &amp;  INT((DAY(Stock_Info[[#This Row],[Date]])+WEEKDAY(DATE(YEAR(Stock_Info[[#This Row],[Date]]),MONTH(Stock_Info[[#This Row],[Date]]),1))-1)/7)+1</f>
        <v>WEEK 2</v>
      </c>
      <c r="D8565" s="12">
        <v>155.25</v>
      </c>
      <c r="E8565" s="12">
        <v>155.80000000000001</v>
      </c>
      <c r="F8565" s="12">
        <v>153</v>
      </c>
      <c r="G8565" s="12">
        <v>154.19999999999999</v>
      </c>
      <c r="H8565" s="12">
        <v>154.4638844687303</v>
      </c>
      <c r="I8565">
        <v>333070</v>
      </c>
      <c r="J8565">
        <v>2738</v>
      </c>
      <c r="K8565" s="12">
        <v>51447286</v>
      </c>
      <c r="L8565">
        <v>111373</v>
      </c>
      <c r="M8565">
        <v>33.44</v>
      </c>
      <c r="N8565">
        <v>2.8</v>
      </c>
      <c r="O8565">
        <v>-1.05</v>
      </c>
      <c r="P8565">
        <f xml:space="preserve"> IF(Stock_Info[[#This Row],[Close Price]] &gt; Stock_Info[[#This Row],[Open Price]], 1, 0)</f>
        <v>0</v>
      </c>
      <c r="Q8565" t="str">
        <f>IF(AND(Stock_Info[[#This Row],[% Deli. Qty to Traded Qty]]&gt;80,Stock_Info[[#This Row],[No. of Trades]]&lt;3000),"Unusual Day","")</f>
        <v/>
      </c>
      <c r="R8565" t="str">
        <f>IF(AND(Stock_Info[[#This Row],[Spread High-Low]] &lt; 10, Stock_Info[[#This Row],[% Deli. Qty to Traded Qty]] &gt; 90), "Good Day", "")</f>
        <v/>
      </c>
    </row>
    <row r="8566" spans="1:18">
      <c r="A8566" t="s">
        <v>74</v>
      </c>
      <c r="B8566" s="1">
        <v>45817</v>
      </c>
      <c r="C8566" s="1" t="str">
        <f>"WEEK" &amp;" " &amp;  INT((DAY(Stock_Info[[#This Row],[Date]])+WEEKDAY(DATE(YEAR(Stock_Info[[#This Row],[Date]]),MONTH(Stock_Info[[#This Row],[Date]]),1))-1)/7)+1</f>
        <v>WEEK 2</v>
      </c>
      <c r="D8566" s="12">
        <v>153.80000000000001</v>
      </c>
      <c r="E8566" s="12">
        <v>158.1</v>
      </c>
      <c r="F8566" s="12">
        <v>153.75</v>
      </c>
      <c r="G8566" s="12">
        <v>155.35</v>
      </c>
      <c r="H8566" s="12">
        <v>156.12917960866895</v>
      </c>
      <c r="I8566">
        <v>1139700</v>
      </c>
      <c r="J8566">
        <v>7900</v>
      </c>
      <c r="K8566" s="12">
        <v>177940426</v>
      </c>
      <c r="L8566">
        <v>586673</v>
      </c>
      <c r="M8566">
        <v>51.48</v>
      </c>
      <c r="N8566">
        <v>4.3499999999999996</v>
      </c>
      <c r="O8566">
        <v>1.55</v>
      </c>
      <c r="P8566">
        <f xml:space="preserve"> IF(Stock_Info[[#This Row],[Close Price]] &gt; Stock_Info[[#This Row],[Open Price]], 1, 0)</f>
        <v>1</v>
      </c>
      <c r="Q8566" t="str">
        <f>IF(AND(Stock_Info[[#This Row],[% Deli. Qty to Traded Qty]]&gt;80,Stock_Info[[#This Row],[No. of Trades]]&lt;3000),"Unusual Day","")</f>
        <v/>
      </c>
      <c r="R8566" t="str">
        <f>IF(AND(Stock_Info[[#This Row],[Spread High-Low]] &lt; 10, Stock_Info[[#This Row],[% Deli. Qty to Traded Qty]] &gt; 90), "Good Day", "")</f>
        <v/>
      </c>
    </row>
    <row r="8567" spans="1:18">
      <c r="A8567" t="s">
        <v>74</v>
      </c>
      <c r="B8567" s="1">
        <v>45814</v>
      </c>
      <c r="C8567" s="1" t="str">
        <f>"WEEK" &amp;" " &amp;  INT((DAY(Stock_Info[[#This Row],[Date]])+WEEKDAY(DATE(YEAR(Stock_Info[[#This Row],[Date]]),MONTH(Stock_Info[[#This Row],[Date]]),1))-1)/7)+1</f>
        <v>WEEK 1</v>
      </c>
      <c r="D8567" s="12">
        <v>153.4</v>
      </c>
      <c r="E8567" s="12">
        <v>155.35</v>
      </c>
      <c r="F8567" s="12">
        <v>149.44999999999999</v>
      </c>
      <c r="G8567" s="12">
        <v>153.30000000000001</v>
      </c>
      <c r="H8567" s="12">
        <v>153.04944757635263</v>
      </c>
      <c r="I8567">
        <v>1245602</v>
      </c>
      <c r="J8567">
        <v>15352</v>
      </c>
      <c r="K8567" s="12">
        <v>190638698</v>
      </c>
      <c r="L8567">
        <v>507174</v>
      </c>
      <c r="M8567">
        <v>40.72</v>
      </c>
      <c r="N8567">
        <v>5.9</v>
      </c>
      <c r="O8567">
        <v>-0.1</v>
      </c>
      <c r="P8567">
        <f xml:space="preserve"> IF(Stock_Info[[#This Row],[Close Price]] &gt; Stock_Info[[#This Row],[Open Price]], 1, 0)</f>
        <v>0</v>
      </c>
      <c r="Q8567" t="str">
        <f>IF(AND(Stock_Info[[#This Row],[% Deli. Qty to Traded Qty]]&gt;80,Stock_Info[[#This Row],[No. of Trades]]&lt;3000),"Unusual Day","")</f>
        <v/>
      </c>
      <c r="R8567" t="str">
        <f>IF(AND(Stock_Info[[#This Row],[Spread High-Low]] &lt; 10, Stock_Info[[#This Row],[% Deli. Qty to Traded Qty]] &gt; 90), "Good Day", "")</f>
        <v/>
      </c>
    </row>
    <row r="8568" spans="1:18">
      <c r="A8568" t="s">
        <v>74</v>
      </c>
      <c r="B8568" s="1">
        <v>45813</v>
      </c>
      <c r="C8568" s="1" t="str">
        <f>"WEEK" &amp;" " &amp;  INT((DAY(Stock_Info[[#This Row],[Date]])+WEEKDAY(DATE(YEAR(Stock_Info[[#This Row],[Date]]),MONTH(Stock_Info[[#This Row],[Date]]),1))-1)/7)+1</f>
        <v>WEEK 1</v>
      </c>
      <c r="D8568" s="12">
        <v>153.65</v>
      </c>
      <c r="E8568" s="12">
        <v>154.19999999999999</v>
      </c>
      <c r="F8568" s="12">
        <v>151.4</v>
      </c>
      <c r="G8568" s="12">
        <v>152.65</v>
      </c>
      <c r="H8568" s="12">
        <v>152.66862738760867</v>
      </c>
      <c r="I8568">
        <v>247528</v>
      </c>
      <c r="J8568">
        <v>2402</v>
      </c>
      <c r="K8568" s="12">
        <v>37789760</v>
      </c>
      <c r="L8568">
        <v>83056</v>
      </c>
      <c r="M8568">
        <v>33.549999999999997</v>
      </c>
      <c r="N8568">
        <v>2.8</v>
      </c>
      <c r="O8568">
        <v>-1</v>
      </c>
      <c r="P8568">
        <f xml:space="preserve"> IF(Stock_Info[[#This Row],[Close Price]] &gt; Stock_Info[[#This Row],[Open Price]], 1, 0)</f>
        <v>0</v>
      </c>
      <c r="Q8568" t="str">
        <f>IF(AND(Stock_Info[[#This Row],[% Deli. Qty to Traded Qty]]&gt;80,Stock_Info[[#This Row],[No. of Trades]]&lt;3000),"Unusual Day","")</f>
        <v/>
      </c>
      <c r="R8568" t="str">
        <f>IF(AND(Stock_Info[[#This Row],[Spread High-Low]] &lt; 10, Stock_Info[[#This Row],[% Deli. Qty to Traded Qty]] &gt; 90), "Good Day", "")</f>
        <v/>
      </c>
    </row>
    <row r="8569" spans="1:18">
      <c r="A8569" t="s">
        <v>74</v>
      </c>
      <c r="B8569" s="1">
        <v>45812</v>
      </c>
      <c r="C8569" s="1" t="str">
        <f>"WEEK" &amp;" " &amp;  INT((DAY(Stock_Info[[#This Row],[Date]])+WEEKDAY(DATE(YEAR(Stock_Info[[#This Row],[Date]]),MONTH(Stock_Info[[#This Row],[Date]]),1))-1)/7)+1</f>
        <v>WEEK 1</v>
      </c>
      <c r="D8569" s="12">
        <v>152.19999999999999</v>
      </c>
      <c r="E8569" s="12">
        <v>154.05000000000001</v>
      </c>
      <c r="F8569" s="12">
        <v>149.15</v>
      </c>
      <c r="G8569" s="12">
        <v>153.1</v>
      </c>
      <c r="H8569" s="12">
        <v>152.23477762067455</v>
      </c>
      <c r="I8569">
        <v>397474</v>
      </c>
      <c r="J8569">
        <v>3699</v>
      </c>
      <c r="K8569" s="12">
        <v>60509366</v>
      </c>
      <c r="L8569">
        <v>114424</v>
      </c>
      <c r="M8569">
        <v>28.79</v>
      </c>
      <c r="N8569">
        <v>4.9000000000000004</v>
      </c>
      <c r="O8569">
        <v>0.9</v>
      </c>
      <c r="P8569">
        <f xml:space="preserve"> IF(Stock_Info[[#This Row],[Close Price]] &gt; Stock_Info[[#This Row],[Open Price]], 1, 0)</f>
        <v>1</v>
      </c>
      <c r="Q8569" t="str">
        <f>IF(AND(Stock_Info[[#This Row],[% Deli. Qty to Traded Qty]]&gt;80,Stock_Info[[#This Row],[No. of Trades]]&lt;3000),"Unusual Day","")</f>
        <v/>
      </c>
      <c r="R8569" t="str">
        <f>IF(AND(Stock_Info[[#This Row],[Spread High-Low]] &lt; 10, Stock_Info[[#This Row],[% Deli. Qty to Traded Qty]] &gt; 90), "Good Day", "")</f>
        <v/>
      </c>
    </row>
    <row r="8570" spans="1:18">
      <c r="A8570" t="s">
        <v>74</v>
      </c>
      <c r="B8570" s="1">
        <v>45811</v>
      </c>
      <c r="C8570" s="1" t="str">
        <f>"WEEK" &amp;" " &amp;  INT((DAY(Stock_Info[[#This Row],[Date]])+WEEKDAY(DATE(YEAR(Stock_Info[[#This Row],[Date]]),MONTH(Stock_Info[[#This Row],[Date]]),1))-1)/7)+1</f>
        <v>WEEK 1</v>
      </c>
      <c r="D8570" s="12">
        <v>153.15</v>
      </c>
      <c r="E8570" s="12">
        <v>158.6</v>
      </c>
      <c r="F8570" s="12">
        <v>151.1</v>
      </c>
      <c r="G8570" s="12">
        <v>151.6</v>
      </c>
      <c r="H8570" s="12">
        <v>154.62985368833779</v>
      </c>
      <c r="I8570">
        <v>1257111</v>
      </c>
      <c r="J8570">
        <v>8128</v>
      </c>
      <c r="K8570" s="12">
        <v>194386890</v>
      </c>
      <c r="L8570">
        <v>347603</v>
      </c>
      <c r="M8570">
        <v>27.65</v>
      </c>
      <c r="N8570">
        <v>7.5</v>
      </c>
      <c r="O8570">
        <v>-1.55</v>
      </c>
      <c r="P8570">
        <f xml:space="preserve"> IF(Stock_Info[[#This Row],[Close Price]] &gt; Stock_Info[[#This Row],[Open Price]], 1, 0)</f>
        <v>0</v>
      </c>
      <c r="Q8570" t="str">
        <f>IF(AND(Stock_Info[[#This Row],[% Deli. Qty to Traded Qty]]&gt;80,Stock_Info[[#This Row],[No. of Trades]]&lt;3000),"Unusual Day","")</f>
        <v/>
      </c>
      <c r="R8570" t="str">
        <f>IF(AND(Stock_Info[[#This Row],[Spread High-Low]] &lt; 10, Stock_Info[[#This Row],[% Deli. Qty to Traded Qty]] &gt; 90), "Good Day", "")</f>
        <v/>
      </c>
    </row>
    <row r="8571" spans="1:18">
      <c r="A8571" t="s">
        <v>74</v>
      </c>
      <c r="B8571" s="1">
        <v>45810</v>
      </c>
      <c r="C8571" s="1" t="str">
        <f>"WEEK" &amp;" " &amp;  INT((DAY(Stock_Info[[#This Row],[Date]])+WEEKDAY(DATE(YEAR(Stock_Info[[#This Row],[Date]]),MONTH(Stock_Info[[#This Row],[Date]]),1))-1)/7)+1</f>
        <v>WEEK 1</v>
      </c>
      <c r="D8571" s="12">
        <v>147.6</v>
      </c>
      <c r="E8571" s="12">
        <v>154.44999999999999</v>
      </c>
      <c r="F8571" s="12">
        <v>147.6</v>
      </c>
      <c r="G8571" s="12">
        <v>153.1</v>
      </c>
      <c r="H8571" s="12">
        <v>152.12999759426651</v>
      </c>
      <c r="I8571">
        <v>2523139</v>
      </c>
      <c r="J8571">
        <v>26813</v>
      </c>
      <c r="K8571" s="12">
        <v>383845130</v>
      </c>
      <c r="L8571">
        <v>1613215</v>
      </c>
      <c r="M8571">
        <v>63.94</v>
      </c>
      <c r="N8571">
        <v>6.85</v>
      </c>
      <c r="O8571">
        <v>5.5</v>
      </c>
      <c r="P8571">
        <f xml:space="preserve"> IF(Stock_Info[[#This Row],[Close Price]] &gt; Stock_Info[[#This Row],[Open Price]], 1, 0)</f>
        <v>1</v>
      </c>
      <c r="Q8571" t="str">
        <f>IF(AND(Stock_Info[[#This Row],[% Deli. Qty to Traded Qty]]&gt;80,Stock_Info[[#This Row],[No. of Trades]]&lt;3000),"Unusual Day","")</f>
        <v/>
      </c>
      <c r="R8571" t="str">
        <f>IF(AND(Stock_Info[[#This Row],[Spread High-Low]] &lt; 10, Stock_Info[[#This Row],[% Deli. Qty to Traded Qty]] &gt; 90), "Good Day", "")</f>
        <v/>
      </c>
    </row>
    <row r="8572" spans="1:18">
      <c r="A8572" t="s">
        <v>74</v>
      </c>
      <c r="B8572" s="1">
        <v>45807</v>
      </c>
      <c r="C8572" s="1" t="str">
        <f>"WEEK" &amp;" " &amp;  INT((DAY(Stock_Info[[#This Row],[Date]])+WEEKDAY(DATE(YEAR(Stock_Info[[#This Row],[Date]]),MONTH(Stock_Info[[#This Row],[Date]]),1))-1)/7)+1</f>
        <v>WEEK 5</v>
      </c>
      <c r="D8572" s="12">
        <v>141</v>
      </c>
      <c r="E8572" s="12">
        <v>147.9</v>
      </c>
      <c r="F8572" s="12">
        <v>140.5</v>
      </c>
      <c r="G8572" s="12">
        <v>146.80000000000001</v>
      </c>
      <c r="H8572" s="12">
        <v>145.68718372034598</v>
      </c>
      <c r="I8572">
        <v>947342</v>
      </c>
      <c r="J8572">
        <v>6878</v>
      </c>
      <c r="K8572" s="12">
        <v>138015588</v>
      </c>
      <c r="L8572">
        <v>435498</v>
      </c>
      <c r="M8572">
        <v>45.97</v>
      </c>
      <c r="N8572">
        <v>7.4</v>
      </c>
      <c r="O8572">
        <v>5.8</v>
      </c>
      <c r="P8572">
        <f xml:space="preserve"> IF(Stock_Info[[#This Row],[Close Price]] &gt; Stock_Info[[#This Row],[Open Price]], 1, 0)</f>
        <v>1</v>
      </c>
      <c r="Q8572" t="str">
        <f>IF(AND(Stock_Info[[#This Row],[% Deli. Qty to Traded Qty]]&gt;80,Stock_Info[[#This Row],[No. of Trades]]&lt;3000),"Unusual Day","")</f>
        <v/>
      </c>
      <c r="R8572" t="str">
        <f>IF(AND(Stock_Info[[#This Row],[Spread High-Low]] &lt; 10, Stock_Info[[#This Row],[% Deli. Qty to Traded Qty]] &gt; 90), "Good Day", "")</f>
        <v/>
      </c>
    </row>
    <row r="8573" spans="1:18">
      <c r="A8573" t="s">
        <v>74</v>
      </c>
      <c r="B8573" s="1">
        <v>45806</v>
      </c>
      <c r="C8573" s="1" t="str">
        <f>"WEEK" &amp;" " &amp;  INT((DAY(Stock_Info[[#This Row],[Date]])+WEEKDAY(DATE(YEAR(Stock_Info[[#This Row],[Date]]),MONTH(Stock_Info[[#This Row],[Date]]),1))-1)/7)+1</f>
        <v>WEEK 5</v>
      </c>
      <c r="D8573" s="12">
        <v>144</v>
      </c>
      <c r="E8573" s="12">
        <v>144</v>
      </c>
      <c r="F8573" s="12">
        <v>140.15</v>
      </c>
      <c r="G8573" s="12">
        <v>141</v>
      </c>
      <c r="H8573" s="12">
        <v>141.24472734803317</v>
      </c>
      <c r="I8573">
        <v>275241</v>
      </c>
      <c r="J8573">
        <v>2268</v>
      </c>
      <c r="K8573" s="12">
        <v>38876340</v>
      </c>
      <c r="L8573">
        <v>133898</v>
      </c>
      <c r="M8573">
        <v>48.65</v>
      </c>
      <c r="N8573">
        <v>3.85</v>
      </c>
      <c r="O8573">
        <v>-3</v>
      </c>
      <c r="P8573">
        <f xml:space="preserve"> IF(Stock_Info[[#This Row],[Close Price]] &gt; Stock_Info[[#This Row],[Open Price]], 1, 0)</f>
        <v>0</v>
      </c>
      <c r="Q8573" t="str">
        <f>IF(AND(Stock_Info[[#This Row],[% Deli. Qty to Traded Qty]]&gt;80,Stock_Info[[#This Row],[No. of Trades]]&lt;3000),"Unusual Day","")</f>
        <v/>
      </c>
      <c r="R8573" t="str">
        <f>IF(AND(Stock_Info[[#This Row],[Spread High-Low]] &lt; 10, Stock_Info[[#This Row],[% Deli. Qty to Traded Qty]] &gt; 90), "Good Day", "")</f>
        <v/>
      </c>
    </row>
    <row r="8574" spans="1:18">
      <c r="A8574" t="s">
        <v>74</v>
      </c>
      <c r="B8574" s="1">
        <v>45805</v>
      </c>
      <c r="C8574" s="1" t="str">
        <f>"WEEK" &amp;" " &amp;  INT((DAY(Stock_Info[[#This Row],[Date]])+WEEKDAY(DATE(YEAR(Stock_Info[[#This Row],[Date]]),MONTH(Stock_Info[[#This Row],[Date]]),1))-1)/7)+1</f>
        <v>WEEK 5</v>
      </c>
      <c r="D8574" s="12">
        <v>140</v>
      </c>
      <c r="E8574" s="12">
        <v>143.44999999999999</v>
      </c>
      <c r="F8574" s="12">
        <v>140</v>
      </c>
      <c r="G8574" s="12">
        <v>143</v>
      </c>
      <c r="H8574" s="12">
        <v>142.13338251005302</v>
      </c>
      <c r="I8574">
        <v>892021</v>
      </c>
      <c r="J8574">
        <v>10155</v>
      </c>
      <c r="K8574" s="12">
        <v>126785962</v>
      </c>
      <c r="L8574">
        <v>541649</v>
      </c>
      <c r="M8574">
        <v>60.72</v>
      </c>
      <c r="N8574">
        <v>3.45</v>
      </c>
      <c r="O8574">
        <v>3</v>
      </c>
      <c r="P8574">
        <f xml:space="preserve"> IF(Stock_Info[[#This Row],[Close Price]] &gt; Stock_Info[[#This Row],[Open Price]], 1, 0)</f>
        <v>1</v>
      </c>
      <c r="Q8574" t="str">
        <f>IF(AND(Stock_Info[[#This Row],[% Deli. Qty to Traded Qty]]&gt;80,Stock_Info[[#This Row],[No. of Trades]]&lt;3000),"Unusual Day","")</f>
        <v/>
      </c>
      <c r="R8574" t="str">
        <f>IF(AND(Stock_Info[[#This Row],[Spread High-Low]] &lt; 10, Stock_Info[[#This Row],[% Deli. Qty to Traded Qty]] &gt; 90), "Good Day", "")</f>
        <v/>
      </c>
    </row>
    <row r="8575" spans="1:18">
      <c r="A8575" t="s">
        <v>74</v>
      </c>
      <c r="B8575" s="1">
        <v>45804</v>
      </c>
      <c r="C8575" s="1" t="str">
        <f>"WEEK" &amp;" " &amp;  INT((DAY(Stock_Info[[#This Row],[Date]])+WEEKDAY(DATE(YEAR(Stock_Info[[#This Row],[Date]]),MONTH(Stock_Info[[#This Row],[Date]]),1))-1)/7)+1</f>
        <v>WEEK 5</v>
      </c>
      <c r="D8575" s="12">
        <v>139.85</v>
      </c>
      <c r="E8575" s="12">
        <v>141.30000000000001</v>
      </c>
      <c r="F8575" s="12">
        <v>139</v>
      </c>
      <c r="G8575" s="12">
        <v>141.15</v>
      </c>
      <c r="H8575" s="12">
        <v>140.28196636024543</v>
      </c>
      <c r="I8575">
        <v>215281</v>
      </c>
      <c r="J8575">
        <v>1593</v>
      </c>
      <c r="K8575" s="12">
        <v>30200042</v>
      </c>
      <c r="L8575">
        <v>84310</v>
      </c>
      <c r="M8575">
        <v>39.159999999999997</v>
      </c>
      <c r="N8575">
        <v>2.2999999999999998</v>
      </c>
      <c r="O8575">
        <v>1.3</v>
      </c>
      <c r="P8575">
        <f xml:space="preserve"> IF(Stock_Info[[#This Row],[Close Price]] &gt; Stock_Info[[#This Row],[Open Price]], 1, 0)</f>
        <v>1</v>
      </c>
      <c r="Q8575" t="str">
        <f>IF(AND(Stock_Info[[#This Row],[% Deli. Qty to Traded Qty]]&gt;80,Stock_Info[[#This Row],[No. of Trades]]&lt;3000),"Unusual Day","")</f>
        <v/>
      </c>
      <c r="R8575" t="str">
        <f>IF(AND(Stock_Info[[#This Row],[Spread High-Low]] &lt; 10, Stock_Info[[#This Row],[% Deli. Qty to Traded Qty]] &gt; 90), "Good Day", "")</f>
        <v/>
      </c>
    </row>
    <row r="8576" spans="1:18">
      <c r="A8576" t="s">
        <v>74</v>
      </c>
      <c r="B8576" s="1">
        <v>45803</v>
      </c>
      <c r="C8576" s="1" t="str">
        <f>"WEEK" &amp;" " &amp;  INT((DAY(Stock_Info[[#This Row],[Date]])+WEEKDAY(DATE(YEAR(Stock_Info[[#This Row],[Date]]),MONTH(Stock_Info[[#This Row],[Date]]),1))-1)/7)+1</f>
        <v>WEEK 5</v>
      </c>
      <c r="D8576" s="12">
        <v>140.5</v>
      </c>
      <c r="E8576" s="12">
        <v>141.5</v>
      </c>
      <c r="F8576" s="12">
        <v>139.35</v>
      </c>
      <c r="G8576" s="12">
        <v>140.35</v>
      </c>
      <c r="H8576" s="12">
        <v>140.53603070593974</v>
      </c>
      <c r="I8576">
        <v>235785</v>
      </c>
      <c r="J8576">
        <v>2267</v>
      </c>
      <c r="K8576" s="12">
        <v>33136288</v>
      </c>
      <c r="L8576">
        <v>111291</v>
      </c>
      <c r="M8576">
        <v>47.2</v>
      </c>
      <c r="N8576">
        <v>2.15</v>
      </c>
      <c r="O8576">
        <v>-0.15</v>
      </c>
      <c r="P8576">
        <f xml:space="preserve"> IF(Stock_Info[[#This Row],[Close Price]] &gt; Stock_Info[[#This Row],[Open Price]], 1, 0)</f>
        <v>0</v>
      </c>
      <c r="Q8576" t="str">
        <f>IF(AND(Stock_Info[[#This Row],[% Deli. Qty to Traded Qty]]&gt;80,Stock_Info[[#This Row],[No. of Trades]]&lt;3000),"Unusual Day","")</f>
        <v/>
      </c>
      <c r="R8576" t="str">
        <f>IF(AND(Stock_Info[[#This Row],[Spread High-Low]] &lt; 10, Stock_Info[[#This Row],[% Deli. Qty to Traded Qty]] &gt; 90), "Good Day", "")</f>
        <v/>
      </c>
    </row>
    <row r="8577" spans="1:18">
      <c r="A8577" t="s">
        <v>74</v>
      </c>
      <c r="B8577" s="1">
        <v>45800</v>
      </c>
      <c r="C8577" s="1" t="str">
        <f>"WEEK" &amp;" " &amp;  INT((DAY(Stock_Info[[#This Row],[Date]])+WEEKDAY(DATE(YEAR(Stock_Info[[#This Row],[Date]]),MONTH(Stock_Info[[#This Row],[Date]]),1))-1)/7)+1</f>
        <v>WEEK 4</v>
      </c>
      <c r="D8577" s="12">
        <v>139.35</v>
      </c>
      <c r="E8577" s="12">
        <v>141.55000000000001</v>
      </c>
      <c r="F8577" s="12">
        <v>139.35</v>
      </c>
      <c r="G8577" s="12">
        <v>140.4</v>
      </c>
      <c r="H8577" s="12">
        <v>140.90942413062467</v>
      </c>
      <c r="I8577">
        <v>793357</v>
      </c>
      <c r="J8577">
        <v>8233</v>
      </c>
      <c r="K8577" s="12">
        <v>111791478</v>
      </c>
      <c r="L8577">
        <v>465511</v>
      </c>
      <c r="M8577">
        <v>58.68</v>
      </c>
      <c r="N8577">
        <v>2.2000000000000002</v>
      </c>
      <c r="O8577">
        <v>1.05</v>
      </c>
      <c r="P8577">
        <f xml:space="preserve"> IF(Stock_Info[[#This Row],[Close Price]] &gt; Stock_Info[[#This Row],[Open Price]], 1, 0)</f>
        <v>1</v>
      </c>
      <c r="Q8577" t="str">
        <f>IF(AND(Stock_Info[[#This Row],[% Deli. Qty to Traded Qty]]&gt;80,Stock_Info[[#This Row],[No. of Trades]]&lt;3000),"Unusual Day","")</f>
        <v/>
      </c>
      <c r="R8577" t="str">
        <f>IF(AND(Stock_Info[[#This Row],[Spread High-Low]] &lt; 10, Stock_Info[[#This Row],[% Deli. Qty to Traded Qty]] &gt; 90), "Good Day", "")</f>
        <v/>
      </c>
    </row>
    <row r="8578" spans="1:18">
      <c r="A8578" t="s">
        <v>74</v>
      </c>
      <c r="B8578" s="1">
        <v>45799</v>
      </c>
      <c r="C8578" s="1" t="str">
        <f>"WEEK" &amp;" " &amp;  INT((DAY(Stock_Info[[#This Row],[Date]])+WEEKDAY(DATE(YEAR(Stock_Info[[#This Row],[Date]]),MONTH(Stock_Info[[#This Row],[Date]]),1))-1)/7)+1</f>
        <v>WEEK 4</v>
      </c>
      <c r="D8578" s="12">
        <v>138</v>
      </c>
      <c r="E8578" s="12">
        <v>140.44999999999999</v>
      </c>
      <c r="F8578" s="12">
        <v>137.65</v>
      </c>
      <c r="G8578" s="12">
        <v>140.05000000000001</v>
      </c>
      <c r="H8578" s="12">
        <v>139.41026728431308</v>
      </c>
      <c r="I8578">
        <v>275886</v>
      </c>
      <c r="J8578">
        <v>2126</v>
      </c>
      <c r="K8578" s="12">
        <v>38461341</v>
      </c>
      <c r="L8578">
        <v>179879</v>
      </c>
      <c r="M8578">
        <v>65.2</v>
      </c>
      <c r="N8578">
        <v>2.8</v>
      </c>
      <c r="O8578">
        <v>2.0499999999999998</v>
      </c>
      <c r="P8578">
        <f xml:space="preserve"> IF(Stock_Info[[#This Row],[Close Price]] &gt; Stock_Info[[#This Row],[Open Price]], 1, 0)</f>
        <v>1</v>
      </c>
      <c r="Q8578" t="str">
        <f>IF(AND(Stock_Info[[#This Row],[% Deli. Qty to Traded Qty]]&gt;80,Stock_Info[[#This Row],[No. of Trades]]&lt;3000),"Unusual Day","")</f>
        <v/>
      </c>
      <c r="R8578" t="str">
        <f>IF(AND(Stock_Info[[#This Row],[Spread High-Low]] &lt; 10, Stock_Info[[#This Row],[% Deli. Qty to Traded Qty]] &gt; 90), "Good Day", "")</f>
        <v/>
      </c>
    </row>
    <row r="8579" spans="1:18">
      <c r="A8579" t="s">
        <v>74</v>
      </c>
      <c r="B8579" s="1">
        <v>45798</v>
      </c>
      <c r="C8579" s="1" t="str">
        <f>"WEEK" &amp;" " &amp;  INT((DAY(Stock_Info[[#This Row],[Date]])+WEEKDAY(DATE(YEAR(Stock_Info[[#This Row],[Date]]),MONTH(Stock_Info[[#This Row],[Date]]),1))-1)/7)+1</f>
        <v>WEEK 4</v>
      </c>
      <c r="D8579" s="12">
        <v>138.5</v>
      </c>
      <c r="E8579" s="12">
        <v>140.65</v>
      </c>
      <c r="F8579" s="12">
        <v>137.30000000000001</v>
      </c>
      <c r="G8579" s="12">
        <v>139.44999999999999</v>
      </c>
      <c r="H8579" s="12">
        <v>139.13876061422519</v>
      </c>
      <c r="I8579">
        <v>607204</v>
      </c>
      <c r="J8579">
        <v>5103</v>
      </c>
      <c r="K8579" s="12">
        <v>84485612</v>
      </c>
      <c r="L8579">
        <v>288400</v>
      </c>
      <c r="M8579">
        <v>47.5</v>
      </c>
      <c r="N8579">
        <v>3.35</v>
      </c>
      <c r="O8579">
        <v>0.95</v>
      </c>
      <c r="P8579">
        <f xml:space="preserve"> IF(Stock_Info[[#This Row],[Close Price]] &gt; Stock_Info[[#This Row],[Open Price]], 1, 0)</f>
        <v>1</v>
      </c>
      <c r="Q8579" t="str">
        <f>IF(AND(Stock_Info[[#This Row],[% Deli. Qty to Traded Qty]]&gt;80,Stock_Info[[#This Row],[No. of Trades]]&lt;3000),"Unusual Day","")</f>
        <v/>
      </c>
      <c r="R8579" t="str">
        <f>IF(AND(Stock_Info[[#This Row],[Spread High-Low]] &lt; 10, Stock_Info[[#This Row],[% Deli. Qty to Traded Qty]] &gt; 90), "Good Day", "")</f>
        <v/>
      </c>
    </row>
    <row r="8580" spans="1:18">
      <c r="A8580" t="s">
        <v>74</v>
      </c>
      <c r="B8580" s="1">
        <v>45797</v>
      </c>
      <c r="C8580" s="1" t="str">
        <f>"WEEK" &amp;" " &amp;  INT((DAY(Stock_Info[[#This Row],[Date]])+WEEKDAY(DATE(YEAR(Stock_Info[[#This Row],[Date]]),MONTH(Stock_Info[[#This Row],[Date]]),1))-1)/7)+1</f>
        <v>WEEK 4</v>
      </c>
      <c r="D8580" s="12">
        <v>138.75</v>
      </c>
      <c r="E8580" s="12">
        <v>139.94999999999999</v>
      </c>
      <c r="F8580" s="12">
        <v>136.69999999999999</v>
      </c>
      <c r="G8580" s="12">
        <v>138.4</v>
      </c>
      <c r="H8580" s="12">
        <v>138.77077958379155</v>
      </c>
      <c r="I8580">
        <v>1524044</v>
      </c>
      <c r="J8580">
        <v>15563</v>
      </c>
      <c r="K8580" s="12">
        <v>211492774</v>
      </c>
      <c r="L8580">
        <v>898382</v>
      </c>
      <c r="M8580">
        <v>58.95</v>
      </c>
      <c r="N8580">
        <v>3.25</v>
      </c>
      <c r="O8580">
        <v>-0.35</v>
      </c>
      <c r="P8580">
        <f xml:space="preserve"> IF(Stock_Info[[#This Row],[Close Price]] &gt; Stock_Info[[#This Row],[Open Price]], 1, 0)</f>
        <v>0</v>
      </c>
      <c r="Q8580" t="str">
        <f>IF(AND(Stock_Info[[#This Row],[% Deli. Qty to Traded Qty]]&gt;80,Stock_Info[[#This Row],[No. of Trades]]&lt;3000),"Unusual Day","")</f>
        <v/>
      </c>
      <c r="R8580" t="str">
        <f>IF(AND(Stock_Info[[#This Row],[Spread High-Low]] &lt; 10, Stock_Info[[#This Row],[% Deli. Qty to Traded Qty]] &gt; 90), "Good Day", "")</f>
        <v/>
      </c>
    </row>
    <row r="8581" spans="1:18">
      <c r="A8581" t="s">
        <v>74</v>
      </c>
      <c r="B8581" s="1">
        <v>45796</v>
      </c>
      <c r="C8581" s="1" t="str">
        <f>"WEEK" &amp;" " &amp;  INT((DAY(Stock_Info[[#This Row],[Date]])+WEEKDAY(DATE(YEAR(Stock_Info[[#This Row],[Date]]),MONTH(Stock_Info[[#This Row],[Date]]),1))-1)/7)+1</f>
        <v>WEEK 4</v>
      </c>
      <c r="D8581" s="12">
        <v>134.44999999999999</v>
      </c>
      <c r="E8581" s="12">
        <v>139.35</v>
      </c>
      <c r="F8581" s="12">
        <v>132.4</v>
      </c>
      <c r="G8581" s="12">
        <v>137</v>
      </c>
      <c r="H8581" s="12">
        <v>137.0310238176987</v>
      </c>
      <c r="I8581">
        <v>725217</v>
      </c>
      <c r="J8581">
        <v>5117</v>
      </c>
      <c r="K8581" s="12">
        <v>99377228</v>
      </c>
      <c r="L8581">
        <v>410545</v>
      </c>
      <c r="M8581">
        <v>56.61</v>
      </c>
      <c r="N8581">
        <v>6.95</v>
      </c>
      <c r="O8581">
        <v>2.5499999999999998</v>
      </c>
      <c r="P8581">
        <f xml:space="preserve"> IF(Stock_Info[[#This Row],[Close Price]] &gt; Stock_Info[[#This Row],[Open Price]], 1, 0)</f>
        <v>1</v>
      </c>
      <c r="Q8581" t="str">
        <f>IF(AND(Stock_Info[[#This Row],[% Deli. Qty to Traded Qty]]&gt;80,Stock_Info[[#This Row],[No. of Trades]]&lt;3000),"Unusual Day","")</f>
        <v/>
      </c>
      <c r="R8581" t="str">
        <f>IF(AND(Stock_Info[[#This Row],[Spread High-Low]] &lt; 10, Stock_Info[[#This Row],[% Deli. Qty to Traded Qty]] &gt; 90), "Good Day", "")</f>
        <v/>
      </c>
    </row>
    <row r="8582" spans="1:18">
      <c r="A8582" t="s">
        <v>74</v>
      </c>
      <c r="B8582" s="1">
        <v>45793</v>
      </c>
      <c r="C8582" s="1" t="str">
        <f>"WEEK" &amp;" " &amp;  INT((DAY(Stock_Info[[#This Row],[Date]])+WEEKDAY(DATE(YEAR(Stock_Info[[#This Row],[Date]]),MONTH(Stock_Info[[#This Row],[Date]]),1))-1)/7)+1</f>
        <v>WEEK 3</v>
      </c>
      <c r="D8582" s="12">
        <v>132.5</v>
      </c>
      <c r="E8582" s="12">
        <v>134</v>
      </c>
      <c r="F8582" s="12">
        <v>132.1</v>
      </c>
      <c r="G8582" s="12">
        <v>132.94999999999999</v>
      </c>
      <c r="H8582" s="12">
        <v>133.16849185031981</v>
      </c>
      <c r="I8582">
        <v>506707</v>
      </c>
      <c r="J8582">
        <v>4189</v>
      </c>
      <c r="K8582" s="12">
        <v>67477407</v>
      </c>
      <c r="L8582">
        <v>281769</v>
      </c>
      <c r="M8582">
        <v>55.61</v>
      </c>
      <c r="N8582">
        <v>1.9</v>
      </c>
      <c r="O8582">
        <v>0.45</v>
      </c>
      <c r="P8582">
        <f xml:space="preserve"> IF(Stock_Info[[#This Row],[Close Price]] &gt; Stock_Info[[#This Row],[Open Price]], 1, 0)</f>
        <v>1</v>
      </c>
      <c r="Q8582" t="str">
        <f>IF(AND(Stock_Info[[#This Row],[% Deli. Qty to Traded Qty]]&gt;80,Stock_Info[[#This Row],[No. of Trades]]&lt;3000),"Unusual Day","")</f>
        <v/>
      </c>
      <c r="R8582" t="str">
        <f>IF(AND(Stock_Info[[#This Row],[Spread High-Low]] &lt; 10, Stock_Info[[#This Row],[% Deli. Qty to Traded Qty]] &gt; 90), "Good Day", "")</f>
        <v/>
      </c>
    </row>
    <row r="8583" spans="1:18">
      <c r="A8583" t="s">
        <v>74</v>
      </c>
      <c r="B8583" s="1">
        <v>45792</v>
      </c>
      <c r="C8583" s="1" t="str">
        <f>"WEEK" &amp;" " &amp;  INT((DAY(Stock_Info[[#This Row],[Date]])+WEEKDAY(DATE(YEAR(Stock_Info[[#This Row],[Date]]),MONTH(Stock_Info[[#This Row],[Date]]),1))-1)/7)+1</f>
        <v>WEEK 3</v>
      </c>
      <c r="D8583" s="12">
        <v>135.15</v>
      </c>
      <c r="E8583" s="12">
        <v>135.15</v>
      </c>
      <c r="F8583" s="12">
        <v>131.80000000000001</v>
      </c>
      <c r="G8583" s="12">
        <v>132.19999999999999</v>
      </c>
      <c r="H8583" s="12">
        <v>132.70390890189302</v>
      </c>
      <c r="I8583">
        <v>808974</v>
      </c>
      <c r="J8583">
        <v>6256</v>
      </c>
      <c r="K8583" s="12">
        <v>107354012</v>
      </c>
      <c r="L8583">
        <v>366315</v>
      </c>
      <c r="M8583">
        <v>45.28</v>
      </c>
      <c r="N8583">
        <v>3.35</v>
      </c>
      <c r="O8583">
        <v>-2.95</v>
      </c>
      <c r="P8583">
        <f xml:space="preserve"> IF(Stock_Info[[#This Row],[Close Price]] &gt; Stock_Info[[#This Row],[Open Price]], 1, 0)</f>
        <v>0</v>
      </c>
      <c r="Q8583" t="str">
        <f>IF(AND(Stock_Info[[#This Row],[% Deli. Qty to Traded Qty]]&gt;80,Stock_Info[[#This Row],[No. of Trades]]&lt;3000),"Unusual Day","")</f>
        <v/>
      </c>
      <c r="R8583" t="str">
        <f>IF(AND(Stock_Info[[#This Row],[Spread High-Low]] &lt; 10, Stock_Info[[#This Row],[% Deli. Qty to Traded Qty]] &gt; 90), "Good Day", "")</f>
        <v/>
      </c>
    </row>
    <row r="8584" spans="1:18">
      <c r="A8584" t="s">
        <v>74</v>
      </c>
      <c r="B8584" s="1">
        <v>45791</v>
      </c>
      <c r="C8584" s="1" t="str">
        <f>"WEEK" &amp;" " &amp;  INT((DAY(Stock_Info[[#This Row],[Date]])+WEEKDAY(DATE(YEAR(Stock_Info[[#This Row],[Date]]),MONTH(Stock_Info[[#This Row],[Date]]),1))-1)/7)+1</f>
        <v>WEEK 3</v>
      </c>
      <c r="D8584" s="12">
        <v>131</v>
      </c>
      <c r="E8584" s="12">
        <v>135.19999999999999</v>
      </c>
      <c r="F8584" s="12">
        <v>130.94999999999999</v>
      </c>
      <c r="G8584" s="12">
        <v>134.94999999999999</v>
      </c>
      <c r="H8584" s="12">
        <v>133.7809485149385</v>
      </c>
      <c r="I8584">
        <v>864678</v>
      </c>
      <c r="J8584">
        <v>6723</v>
      </c>
      <c r="K8584" s="12">
        <v>115677443</v>
      </c>
      <c r="L8584">
        <v>430411</v>
      </c>
      <c r="M8584">
        <v>49.78</v>
      </c>
      <c r="N8584">
        <v>4.25</v>
      </c>
      <c r="O8584">
        <v>3.95</v>
      </c>
      <c r="P8584">
        <f xml:space="preserve"> IF(Stock_Info[[#This Row],[Close Price]] &gt; Stock_Info[[#This Row],[Open Price]], 1, 0)</f>
        <v>1</v>
      </c>
      <c r="Q8584" t="str">
        <f>IF(AND(Stock_Info[[#This Row],[% Deli. Qty to Traded Qty]]&gt;80,Stock_Info[[#This Row],[No. of Trades]]&lt;3000),"Unusual Day","")</f>
        <v/>
      </c>
      <c r="R8584" t="str">
        <f>IF(AND(Stock_Info[[#This Row],[Spread High-Low]] &lt; 10, Stock_Info[[#This Row],[% Deli. Qty to Traded Qty]] &gt; 90), "Good Day", "")</f>
        <v/>
      </c>
    </row>
    <row r="8585" spans="1:18">
      <c r="A8585" t="s">
        <v>74</v>
      </c>
      <c r="B8585" s="1">
        <v>45790</v>
      </c>
      <c r="C8585" s="1" t="str">
        <f>"WEEK" &amp;" " &amp;  INT((DAY(Stock_Info[[#This Row],[Date]])+WEEKDAY(DATE(YEAR(Stock_Info[[#This Row],[Date]]),MONTH(Stock_Info[[#This Row],[Date]]),1))-1)/7)+1</f>
        <v>WEEK 3</v>
      </c>
      <c r="D8585" s="12">
        <v>128</v>
      </c>
      <c r="E8585" s="12">
        <v>131.85</v>
      </c>
      <c r="F8585" s="12">
        <v>127.3</v>
      </c>
      <c r="G8585" s="12">
        <v>130.69999999999999</v>
      </c>
      <c r="H8585" s="12">
        <v>130.33538565397541</v>
      </c>
      <c r="I8585">
        <v>1022095</v>
      </c>
      <c r="J8585">
        <v>8394</v>
      </c>
      <c r="K8585" s="12">
        <v>133215146</v>
      </c>
      <c r="L8585">
        <v>504537</v>
      </c>
      <c r="M8585">
        <v>49.36</v>
      </c>
      <c r="N8585">
        <v>4.55</v>
      </c>
      <c r="O8585">
        <v>2.7</v>
      </c>
      <c r="P8585">
        <f xml:space="preserve"> IF(Stock_Info[[#This Row],[Close Price]] &gt; Stock_Info[[#This Row],[Open Price]], 1, 0)</f>
        <v>1</v>
      </c>
      <c r="Q8585" t="str">
        <f>IF(AND(Stock_Info[[#This Row],[% Deli. Qty to Traded Qty]]&gt;80,Stock_Info[[#This Row],[No. of Trades]]&lt;3000),"Unusual Day","")</f>
        <v/>
      </c>
      <c r="R8585" t="str">
        <f>IF(AND(Stock_Info[[#This Row],[Spread High-Low]] &lt; 10, Stock_Info[[#This Row],[% Deli. Qty to Traded Qty]] &gt; 90), "Good Day", "")</f>
        <v/>
      </c>
    </row>
    <row r="8586" spans="1:18">
      <c r="A8586" t="s">
        <v>74</v>
      </c>
      <c r="B8586" s="1">
        <v>45789</v>
      </c>
      <c r="C8586" s="1" t="str">
        <f>"WEEK" &amp;" " &amp;  INT((DAY(Stock_Info[[#This Row],[Date]])+WEEKDAY(DATE(YEAR(Stock_Info[[#This Row],[Date]]),MONTH(Stock_Info[[#This Row],[Date]]),1))-1)/7)+1</f>
        <v>WEEK 3</v>
      </c>
      <c r="D8586" s="12">
        <v>125.9</v>
      </c>
      <c r="E8586" s="12">
        <v>128.69999999999999</v>
      </c>
      <c r="F8586" s="12">
        <v>125.9</v>
      </c>
      <c r="G8586" s="12">
        <v>128.25</v>
      </c>
      <c r="H8586" s="12">
        <v>127.53722122099572</v>
      </c>
      <c r="I8586">
        <v>355120</v>
      </c>
      <c r="J8586">
        <v>2973</v>
      </c>
      <c r="K8586" s="12">
        <v>45291018</v>
      </c>
      <c r="L8586">
        <v>155565</v>
      </c>
      <c r="M8586">
        <v>43.81</v>
      </c>
      <c r="N8586">
        <v>2.8</v>
      </c>
      <c r="O8586">
        <v>2.35</v>
      </c>
      <c r="P8586">
        <f xml:space="preserve"> IF(Stock_Info[[#This Row],[Close Price]] &gt; Stock_Info[[#This Row],[Open Price]], 1, 0)</f>
        <v>1</v>
      </c>
      <c r="Q8586" t="str">
        <f>IF(AND(Stock_Info[[#This Row],[% Deli. Qty to Traded Qty]]&gt;80,Stock_Info[[#This Row],[No. of Trades]]&lt;3000),"Unusual Day","")</f>
        <v/>
      </c>
      <c r="R8586" t="str">
        <f>IF(AND(Stock_Info[[#This Row],[Spread High-Low]] &lt; 10, Stock_Info[[#This Row],[% Deli. Qty to Traded Qty]] &gt; 90), "Good Day", "")</f>
        <v/>
      </c>
    </row>
    <row r="8587" spans="1:18">
      <c r="A8587" t="s">
        <v>74</v>
      </c>
      <c r="B8587" s="1">
        <v>45786</v>
      </c>
      <c r="C8587" s="1" t="str">
        <f>"WEEK" &amp;" " &amp;  INT((DAY(Stock_Info[[#This Row],[Date]])+WEEKDAY(DATE(YEAR(Stock_Info[[#This Row],[Date]]),MONTH(Stock_Info[[#This Row],[Date]]),1))-1)/7)+1</f>
        <v>WEEK 2</v>
      </c>
      <c r="D8587" s="12">
        <v>112.7</v>
      </c>
      <c r="E8587" s="12">
        <v>123.4</v>
      </c>
      <c r="F8587" s="12">
        <v>112.7</v>
      </c>
      <c r="G8587" s="12">
        <v>122.85</v>
      </c>
      <c r="H8587" s="12">
        <v>120.97779893059042</v>
      </c>
      <c r="I8587">
        <v>1705053</v>
      </c>
      <c r="J8587">
        <v>9650</v>
      </c>
      <c r="K8587" s="12">
        <v>206273559</v>
      </c>
      <c r="L8587">
        <v>501303</v>
      </c>
      <c r="M8587">
        <v>29.4</v>
      </c>
      <c r="N8587">
        <v>10.7</v>
      </c>
      <c r="O8587">
        <v>10.15</v>
      </c>
      <c r="P8587">
        <f xml:space="preserve"> IF(Stock_Info[[#This Row],[Close Price]] &gt; Stock_Info[[#This Row],[Open Price]], 1, 0)</f>
        <v>1</v>
      </c>
      <c r="Q8587" t="str">
        <f>IF(AND(Stock_Info[[#This Row],[% Deli. Qty to Traded Qty]]&gt;80,Stock_Info[[#This Row],[No. of Trades]]&lt;3000),"Unusual Day","")</f>
        <v/>
      </c>
      <c r="R8587" t="str">
        <f>IF(AND(Stock_Info[[#This Row],[Spread High-Low]] &lt; 10, Stock_Info[[#This Row],[% Deli. Qty to Traded Qty]] &gt; 90), "Good Day", "")</f>
        <v/>
      </c>
    </row>
    <row r="8588" spans="1:18">
      <c r="A8588" t="s">
        <v>74</v>
      </c>
      <c r="B8588" s="1">
        <v>45785</v>
      </c>
      <c r="C8588" s="1" t="str">
        <f>"WEEK" &amp;" " &amp;  INT((DAY(Stock_Info[[#This Row],[Date]])+WEEKDAY(DATE(YEAR(Stock_Info[[#This Row],[Date]]),MONTH(Stock_Info[[#This Row],[Date]]),1))-1)/7)+1</f>
        <v>WEEK 2</v>
      </c>
      <c r="D8588" s="12">
        <v>119.75</v>
      </c>
      <c r="E8588" s="12">
        <v>120.3</v>
      </c>
      <c r="F8588" s="12">
        <v>114.75</v>
      </c>
      <c r="G8588" s="12">
        <v>115.45</v>
      </c>
      <c r="H8588" s="12">
        <v>117.56376913522978</v>
      </c>
      <c r="I8588">
        <v>801924</v>
      </c>
      <c r="J8588">
        <v>7287</v>
      </c>
      <c r="K8588" s="12">
        <v>94277208</v>
      </c>
      <c r="L8588">
        <v>327444</v>
      </c>
      <c r="M8588">
        <v>40.83</v>
      </c>
      <c r="N8588">
        <v>5.55</v>
      </c>
      <c r="O8588">
        <v>-4.3</v>
      </c>
      <c r="P8588">
        <f xml:space="preserve"> IF(Stock_Info[[#This Row],[Close Price]] &gt; Stock_Info[[#This Row],[Open Price]], 1, 0)</f>
        <v>0</v>
      </c>
      <c r="Q8588" t="str">
        <f>IF(AND(Stock_Info[[#This Row],[% Deli. Qty to Traded Qty]]&gt;80,Stock_Info[[#This Row],[No. of Trades]]&lt;3000),"Unusual Day","")</f>
        <v/>
      </c>
      <c r="R8588" t="str">
        <f>IF(AND(Stock_Info[[#This Row],[Spread High-Low]] &lt; 10, Stock_Info[[#This Row],[% Deli. Qty to Traded Qty]] &gt; 90), "Good Day", "")</f>
        <v/>
      </c>
    </row>
    <row r="8589" spans="1:18">
      <c r="A8589" t="s">
        <v>74</v>
      </c>
      <c r="B8589" s="1">
        <v>45784</v>
      </c>
      <c r="C8589" s="1" t="str">
        <f>"WEEK" &amp;" " &amp;  INT((DAY(Stock_Info[[#This Row],[Date]])+WEEKDAY(DATE(YEAR(Stock_Info[[#This Row],[Date]]),MONTH(Stock_Info[[#This Row],[Date]]),1))-1)/7)+1</f>
        <v>WEEK 2</v>
      </c>
      <c r="D8589" s="12">
        <v>116.9</v>
      </c>
      <c r="E8589" s="12">
        <v>121.65</v>
      </c>
      <c r="F8589" s="12">
        <v>116.9</v>
      </c>
      <c r="G8589" s="12">
        <v>118.5</v>
      </c>
      <c r="H8589" s="12">
        <v>119.44733586110557</v>
      </c>
      <c r="I8589">
        <v>551210</v>
      </c>
      <c r="J8589">
        <v>4605</v>
      </c>
      <c r="K8589" s="12">
        <v>65840566</v>
      </c>
      <c r="L8589">
        <v>188124</v>
      </c>
      <c r="M8589">
        <v>34.130000000000003</v>
      </c>
      <c r="N8589">
        <v>4.75</v>
      </c>
      <c r="O8589">
        <v>1.6</v>
      </c>
      <c r="P8589">
        <f xml:space="preserve"> IF(Stock_Info[[#This Row],[Close Price]] &gt; Stock_Info[[#This Row],[Open Price]], 1, 0)</f>
        <v>1</v>
      </c>
      <c r="Q8589" t="str">
        <f>IF(AND(Stock_Info[[#This Row],[% Deli. Qty to Traded Qty]]&gt;80,Stock_Info[[#This Row],[No. of Trades]]&lt;3000),"Unusual Day","")</f>
        <v/>
      </c>
      <c r="R8589" t="str">
        <f>IF(AND(Stock_Info[[#This Row],[Spread High-Low]] &lt; 10, Stock_Info[[#This Row],[% Deli. Qty to Traded Qty]] &gt; 90), "Good Day", "")</f>
        <v/>
      </c>
    </row>
    <row r="8590" spans="1:18">
      <c r="A8590" t="s">
        <v>74</v>
      </c>
      <c r="B8590" s="1">
        <v>45783</v>
      </c>
      <c r="C8590" s="1" t="str">
        <f>"WEEK" &amp;" " &amp;  INT((DAY(Stock_Info[[#This Row],[Date]])+WEEKDAY(DATE(YEAR(Stock_Info[[#This Row],[Date]]),MONTH(Stock_Info[[#This Row],[Date]]),1))-1)/7)+1</f>
        <v>WEEK 2</v>
      </c>
      <c r="D8590" s="12">
        <v>124.85</v>
      </c>
      <c r="E8590" s="12">
        <v>126.2</v>
      </c>
      <c r="F8590" s="12">
        <v>117.8</v>
      </c>
      <c r="G8590" s="12">
        <v>118.35</v>
      </c>
      <c r="H8590" s="12">
        <v>121.02734651072657</v>
      </c>
      <c r="I8590">
        <v>350904</v>
      </c>
      <c r="J8590">
        <v>3171</v>
      </c>
      <c r="K8590" s="12">
        <v>42468980</v>
      </c>
      <c r="L8590">
        <v>144070</v>
      </c>
      <c r="M8590">
        <v>41.06</v>
      </c>
      <c r="N8590">
        <v>8.4</v>
      </c>
      <c r="O8590">
        <v>-6.5</v>
      </c>
      <c r="P8590">
        <f xml:space="preserve"> IF(Stock_Info[[#This Row],[Close Price]] &gt; Stock_Info[[#This Row],[Open Price]], 1, 0)</f>
        <v>0</v>
      </c>
      <c r="Q8590" t="str">
        <f>IF(AND(Stock_Info[[#This Row],[% Deli. Qty to Traded Qty]]&gt;80,Stock_Info[[#This Row],[No. of Trades]]&lt;3000),"Unusual Day","")</f>
        <v/>
      </c>
      <c r="R8590" t="str">
        <f>IF(AND(Stock_Info[[#This Row],[Spread High-Low]] &lt; 10, Stock_Info[[#This Row],[% Deli. Qty to Traded Qty]] &gt; 90), "Good Day", "")</f>
        <v/>
      </c>
    </row>
    <row r="8591" spans="1:18">
      <c r="A8591" t="s">
        <v>74</v>
      </c>
      <c r="B8591" s="1">
        <v>45782</v>
      </c>
      <c r="C8591" s="1" t="str">
        <f>"WEEK" &amp;" " &amp;  INT((DAY(Stock_Info[[#This Row],[Date]])+WEEKDAY(DATE(YEAR(Stock_Info[[#This Row],[Date]]),MONTH(Stock_Info[[#This Row],[Date]]),1))-1)/7)+1</f>
        <v>WEEK 2</v>
      </c>
      <c r="D8591" s="12">
        <v>125.95</v>
      </c>
      <c r="E8591" s="12">
        <v>126.9</v>
      </c>
      <c r="F8591" s="12">
        <v>125</v>
      </c>
      <c r="G8591" s="12">
        <v>126.15</v>
      </c>
      <c r="H8591" s="12">
        <v>126.06642702792553</v>
      </c>
      <c r="I8591">
        <v>144384</v>
      </c>
      <c r="J8591">
        <v>1361</v>
      </c>
      <c r="K8591" s="12">
        <v>18201975</v>
      </c>
      <c r="L8591">
        <v>66446</v>
      </c>
      <c r="M8591">
        <v>46.02</v>
      </c>
      <c r="N8591">
        <v>1.9</v>
      </c>
      <c r="O8591">
        <v>0.2</v>
      </c>
      <c r="P8591">
        <f xml:space="preserve"> IF(Stock_Info[[#This Row],[Close Price]] &gt; Stock_Info[[#This Row],[Open Price]], 1, 0)</f>
        <v>1</v>
      </c>
      <c r="Q8591" t="str">
        <f>IF(AND(Stock_Info[[#This Row],[% Deli. Qty to Traded Qty]]&gt;80,Stock_Info[[#This Row],[No. of Trades]]&lt;3000),"Unusual Day","")</f>
        <v/>
      </c>
      <c r="R8591" t="str">
        <f>IF(AND(Stock_Info[[#This Row],[Spread High-Low]] &lt; 10, Stock_Info[[#This Row],[% Deli. Qty to Traded Qty]] &gt; 90), "Good Day", "")</f>
        <v/>
      </c>
    </row>
    <row r="8592" spans="1:18">
      <c r="A8592" t="s">
        <v>74</v>
      </c>
      <c r="B8592" s="1">
        <v>45779</v>
      </c>
      <c r="C8592" s="1" t="str">
        <f>"WEEK" &amp;" " &amp;  INT((DAY(Stock_Info[[#This Row],[Date]])+WEEKDAY(DATE(YEAR(Stock_Info[[#This Row],[Date]]),MONTH(Stock_Info[[#This Row],[Date]]),1))-1)/7)+1</f>
        <v>WEEK 1</v>
      </c>
      <c r="D8592" s="12">
        <v>125.7</v>
      </c>
      <c r="E8592" s="12">
        <v>127.9</v>
      </c>
      <c r="F8592" s="12">
        <v>125</v>
      </c>
      <c r="G8592" s="12">
        <v>126.2</v>
      </c>
      <c r="H8592" s="12">
        <v>126.41574946907384</v>
      </c>
      <c r="I8592">
        <v>211423</v>
      </c>
      <c r="J8592">
        <v>1544</v>
      </c>
      <c r="K8592" s="12">
        <v>26727197</v>
      </c>
      <c r="L8592">
        <v>56027</v>
      </c>
      <c r="M8592">
        <v>26.5</v>
      </c>
      <c r="N8592">
        <v>2.9</v>
      </c>
      <c r="O8592">
        <v>0.5</v>
      </c>
      <c r="P8592">
        <f xml:space="preserve"> IF(Stock_Info[[#This Row],[Close Price]] &gt; Stock_Info[[#This Row],[Open Price]], 1, 0)</f>
        <v>1</v>
      </c>
      <c r="Q8592" t="str">
        <f>IF(AND(Stock_Info[[#This Row],[% Deli. Qty to Traded Qty]]&gt;80,Stock_Info[[#This Row],[No. of Trades]]&lt;3000),"Unusual Day","")</f>
        <v/>
      </c>
      <c r="R8592" t="str">
        <f>IF(AND(Stock_Info[[#This Row],[Spread High-Low]] &lt; 10, Stock_Info[[#This Row],[% Deli. Qty to Traded Qty]] &gt; 90), "Good Day", "")</f>
        <v/>
      </c>
    </row>
    <row r="8593" spans="1:18">
      <c r="A8593" t="s">
        <v>74</v>
      </c>
      <c r="B8593" s="1">
        <v>45777</v>
      </c>
      <c r="C8593" s="1" t="str">
        <f>"WEEK" &amp;" " &amp;  INT((DAY(Stock_Info[[#This Row],[Date]])+WEEKDAY(DATE(YEAR(Stock_Info[[#This Row],[Date]]),MONTH(Stock_Info[[#This Row],[Date]]),1))-1)/7)+1</f>
        <v>WEEK 5</v>
      </c>
      <c r="D8593" s="12">
        <v>127.9</v>
      </c>
      <c r="E8593" s="12">
        <v>128</v>
      </c>
      <c r="F8593" s="12">
        <v>125</v>
      </c>
      <c r="G8593" s="12">
        <v>125.7</v>
      </c>
      <c r="H8593" s="12">
        <v>126.40570363177763</v>
      </c>
      <c r="I8593">
        <v>348094</v>
      </c>
      <c r="J8593">
        <v>4144</v>
      </c>
      <c r="K8593" s="12">
        <v>44001067</v>
      </c>
      <c r="L8593">
        <v>163452</v>
      </c>
      <c r="M8593">
        <v>46.96</v>
      </c>
      <c r="N8593">
        <v>3</v>
      </c>
      <c r="O8593">
        <v>-2.2000000000000002</v>
      </c>
      <c r="P8593">
        <f xml:space="preserve"> IF(Stock_Info[[#This Row],[Close Price]] &gt; Stock_Info[[#This Row],[Open Price]], 1, 0)</f>
        <v>0</v>
      </c>
      <c r="Q8593" t="str">
        <f>IF(AND(Stock_Info[[#This Row],[% Deli. Qty to Traded Qty]]&gt;80,Stock_Info[[#This Row],[No. of Trades]]&lt;3000),"Unusual Day","")</f>
        <v/>
      </c>
      <c r="R8593" t="str">
        <f>IF(AND(Stock_Info[[#This Row],[Spread High-Low]] &lt; 10, Stock_Info[[#This Row],[% Deli. Qty to Traded Qty]] &gt; 90), "Good Day", "")</f>
        <v/>
      </c>
    </row>
    <row r="8594" spans="1:18">
      <c r="A8594" t="s">
        <v>74</v>
      </c>
      <c r="B8594" s="1">
        <v>45776</v>
      </c>
      <c r="C8594" s="1" t="str">
        <f>"WEEK" &amp;" " &amp;  INT((DAY(Stock_Info[[#This Row],[Date]])+WEEKDAY(DATE(YEAR(Stock_Info[[#This Row],[Date]]),MONTH(Stock_Info[[#This Row],[Date]]),1))-1)/7)+1</f>
        <v>WEEK 5</v>
      </c>
      <c r="D8594" s="12">
        <v>129.15</v>
      </c>
      <c r="E8594" s="12">
        <v>131.5</v>
      </c>
      <c r="F8594" s="12">
        <v>127.45</v>
      </c>
      <c r="G8594" s="12">
        <v>128.4</v>
      </c>
      <c r="H8594" s="12">
        <v>129.07238047537231</v>
      </c>
      <c r="I8594">
        <v>315458</v>
      </c>
      <c r="J8594">
        <v>5052</v>
      </c>
      <c r="K8594" s="12">
        <v>40716915</v>
      </c>
      <c r="L8594">
        <v>107920</v>
      </c>
      <c r="M8594">
        <v>34.21</v>
      </c>
      <c r="N8594">
        <v>4.05</v>
      </c>
      <c r="O8594">
        <v>-0.75</v>
      </c>
      <c r="P8594">
        <f xml:space="preserve"> IF(Stock_Info[[#This Row],[Close Price]] &gt; Stock_Info[[#This Row],[Open Price]], 1, 0)</f>
        <v>0</v>
      </c>
      <c r="Q8594" t="str">
        <f>IF(AND(Stock_Info[[#This Row],[% Deli. Qty to Traded Qty]]&gt;80,Stock_Info[[#This Row],[No. of Trades]]&lt;3000),"Unusual Day","")</f>
        <v/>
      </c>
      <c r="R8594" t="str">
        <f>IF(AND(Stock_Info[[#This Row],[Spread High-Low]] &lt; 10, Stock_Info[[#This Row],[% Deli. Qty to Traded Qty]] &gt; 90), "Good Day", "")</f>
        <v/>
      </c>
    </row>
    <row r="8595" spans="1:18">
      <c r="A8595" t="s">
        <v>74</v>
      </c>
      <c r="B8595" s="1">
        <v>45775</v>
      </c>
      <c r="C8595" s="1" t="str">
        <f>"WEEK" &amp;" " &amp;  INT((DAY(Stock_Info[[#This Row],[Date]])+WEEKDAY(DATE(YEAR(Stock_Info[[#This Row],[Date]]),MONTH(Stock_Info[[#This Row],[Date]]),1))-1)/7)+1</f>
        <v>WEEK 5</v>
      </c>
      <c r="D8595" s="12">
        <v>124.85</v>
      </c>
      <c r="E8595" s="12">
        <v>129.30000000000001</v>
      </c>
      <c r="F8595" s="12">
        <v>124.7</v>
      </c>
      <c r="G8595" s="12">
        <v>128.4</v>
      </c>
      <c r="H8595" s="12">
        <v>127.81290171529547</v>
      </c>
      <c r="I8595">
        <v>585147</v>
      </c>
      <c r="J8595">
        <v>6366</v>
      </c>
      <c r="K8595" s="12">
        <v>74789336</v>
      </c>
      <c r="L8595">
        <v>400439</v>
      </c>
      <c r="M8595">
        <v>68.430000000000007</v>
      </c>
      <c r="N8595">
        <v>4.5999999999999996</v>
      </c>
      <c r="O8595">
        <v>3.55</v>
      </c>
      <c r="P8595">
        <f xml:space="preserve"> IF(Stock_Info[[#This Row],[Close Price]] &gt; Stock_Info[[#This Row],[Open Price]], 1, 0)</f>
        <v>1</v>
      </c>
      <c r="Q8595" t="str">
        <f>IF(AND(Stock_Info[[#This Row],[% Deli. Qty to Traded Qty]]&gt;80,Stock_Info[[#This Row],[No. of Trades]]&lt;3000),"Unusual Day","")</f>
        <v/>
      </c>
      <c r="R8595" t="str">
        <f>IF(AND(Stock_Info[[#This Row],[Spread High-Low]] &lt; 10, Stock_Info[[#This Row],[% Deli. Qty to Traded Qty]] &gt; 90), "Good Day", "")</f>
        <v/>
      </c>
    </row>
    <row r="8596" spans="1:18">
      <c r="A8596" t="s">
        <v>74</v>
      </c>
      <c r="B8596" s="1">
        <v>45772</v>
      </c>
      <c r="C8596" s="1" t="str">
        <f>"WEEK" &amp;" " &amp;  INT((DAY(Stock_Info[[#This Row],[Date]])+WEEKDAY(DATE(YEAR(Stock_Info[[#This Row],[Date]]),MONTH(Stock_Info[[#This Row],[Date]]),1))-1)/7)+1</f>
        <v>WEEK 4</v>
      </c>
      <c r="D8596" s="12">
        <v>128.19999999999999</v>
      </c>
      <c r="E8596" s="12">
        <v>129.30000000000001</v>
      </c>
      <c r="F8596" s="12">
        <v>122.95</v>
      </c>
      <c r="G8596" s="12">
        <v>125.1</v>
      </c>
      <c r="H8596" s="12">
        <v>125.35537598222145</v>
      </c>
      <c r="I8596">
        <v>251089</v>
      </c>
      <c r="J8596">
        <v>3365</v>
      </c>
      <c r="K8596" s="12">
        <v>31475356</v>
      </c>
      <c r="L8596">
        <v>107204</v>
      </c>
      <c r="M8596">
        <v>42.7</v>
      </c>
      <c r="N8596">
        <v>6.35</v>
      </c>
      <c r="O8596">
        <v>-3.1</v>
      </c>
      <c r="P8596">
        <f xml:space="preserve"> IF(Stock_Info[[#This Row],[Close Price]] &gt; Stock_Info[[#This Row],[Open Price]], 1, 0)</f>
        <v>0</v>
      </c>
      <c r="Q8596" t="str">
        <f>IF(AND(Stock_Info[[#This Row],[% Deli. Qty to Traded Qty]]&gt;80,Stock_Info[[#This Row],[No. of Trades]]&lt;3000),"Unusual Day","")</f>
        <v/>
      </c>
      <c r="R8596" t="str">
        <f>IF(AND(Stock_Info[[#This Row],[Spread High-Low]] &lt; 10, Stock_Info[[#This Row],[% Deli. Qty to Traded Qty]] &gt; 90), "Good Day", "")</f>
        <v/>
      </c>
    </row>
    <row r="8597" spans="1:18">
      <c r="A8597" t="s">
        <v>74</v>
      </c>
      <c r="B8597" s="1">
        <v>45771</v>
      </c>
      <c r="C8597" s="1" t="str">
        <f>"WEEK" &amp;" " &amp;  INT((DAY(Stock_Info[[#This Row],[Date]])+WEEKDAY(DATE(YEAR(Stock_Info[[#This Row],[Date]]),MONTH(Stock_Info[[#This Row],[Date]]),1))-1)/7)+1</f>
        <v>WEEK 4</v>
      </c>
      <c r="D8597" s="12">
        <v>129.75</v>
      </c>
      <c r="E8597" s="12">
        <v>130.1</v>
      </c>
      <c r="F8597" s="12">
        <v>127.6</v>
      </c>
      <c r="G8597" s="12">
        <v>128.5</v>
      </c>
      <c r="H8597" s="12">
        <v>128.74346129682903</v>
      </c>
      <c r="I8597">
        <v>120972</v>
      </c>
      <c r="J8597">
        <v>1439</v>
      </c>
      <c r="K8597" s="12">
        <v>15574354</v>
      </c>
      <c r="L8597">
        <v>48036</v>
      </c>
      <c r="M8597">
        <v>39.71</v>
      </c>
      <c r="N8597">
        <v>2.5</v>
      </c>
      <c r="O8597">
        <v>-1.25</v>
      </c>
      <c r="P8597">
        <f xml:space="preserve"> IF(Stock_Info[[#This Row],[Close Price]] &gt; Stock_Info[[#This Row],[Open Price]], 1, 0)</f>
        <v>0</v>
      </c>
      <c r="Q8597" t="str">
        <f>IF(AND(Stock_Info[[#This Row],[% Deli. Qty to Traded Qty]]&gt;80,Stock_Info[[#This Row],[No. of Trades]]&lt;3000),"Unusual Day","")</f>
        <v/>
      </c>
      <c r="R8597" t="str">
        <f>IF(AND(Stock_Info[[#This Row],[Spread High-Low]] &lt; 10, Stock_Info[[#This Row],[% Deli. Qty to Traded Qty]] &gt; 90), "Good Day", "")</f>
        <v/>
      </c>
    </row>
    <row r="8598" spans="1:18">
      <c r="A8598" t="s">
        <v>74</v>
      </c>
      <c r="B8598" s="1">
        <v>45770</v>
      </c>
      <c r="C8598" s="1" t="str">
        <f>"WEEK" &amp;" " &amp;  INT((DAY(Stock_Info[[#This Row],[Date]])+WEEKDAY(DATE(YEAR(Stock_Info[[#This Row],[Date]]),MONTH(Stock_Info[[#This Row],[Date]]),1))-1)/7)+1</f>
        <v>WEEK 4</v>
      </c>
      <c r="D8598" s="12">
        <v>128.6</v>
      </c>
      <c r="E8598" s="12">
        <v>129.6</v>
      </c>
      <c r="F8598" s="12">
        <v>125.1</v>
      </c>
      <c r="G8598" s="12">
        <v>129.1</v>
      </c>
      <c r="H8598" s="12">
        <v>127.81982944220383</v>
      </c>
      <c r="I8598">
        <v>476554</v>
      </c>
      <c r="J8598">
        <v>3208</v>
      </c>
      <c r="K8598" s="12">
        <v>60913051</v>
      </c>
      <c r="L8598">
        <v>157201</v>
      </c>
      <c r="M8598">
        <v>32.99</v>
      </c>
      <c r="N8598">
        <v>4.5</v>
      </c>
      <c r="O8598">
        <v>0.5</v>
      </c>
      <c r="P8598">
        <f xml:space="preserve"> IF(Stock_Info[[#This Row],[Close Price]] &gt; Stock_Info[[#This Row],[Open Price]], 1, 0)</f>
        <v>1</v>
      </c>
      <c r="Q8598" t="str">
        <f>IF(AND(Stock_Info[[#This Row],[% Deli. Qty to Traded Qty]]&gt;80,Stock_Info[[#This Row],[No. of Trades]]&lt;3000),"Unusual Day","")</f>
        <v/>
      </c>
      <c r="R8598" t="str">
        <f>IF(AND(Stock_Info[[#This Row],[Spread High-Low]] &lt; 10, Stock_Info[[#This Row],[% Deli. Qty to Traded Qty]] &gt; 90), "Good Day", "")</f>
        <v/>
      </c>
    </row>
    <row r="8599" spans="1:18">
      <c r="A8599" t="s">
        <v>74</v>
      </c>
      <c r="B8599" s="1">
        <v>45769</v>
      </c>
      <c r="C8599" s="1" t="str">
        <f>"WEEK" &amp;" " &amp;  INT((DAY(Stock_Info[[#This Row],[Date]])+WEEKDAY(DATE(YEAR(Stock_Info[[#This Row],[Date]]),MONTH(Stock_Info[[#This Row],[Date]]),1))-1)/7)+1</f>
        <v>WEEK 4</v>
      </c>
      <c r="D8599" s="12">
        <v>130.05000000000001</v>
      </c>
      <c r="E8599" s="12">
        <v>130.75</v>
      </c>
      <c r="F8599" s="12">
        <v>126.85</v>
      </c>
      <c r="G8599" s="12">
        <v>127.6</v>
      </c>
      <c r="H8599" s="12">
        <v>129.00591404853535</v>
      </c>
      <c r="I8599">
        <v>852039</v>
      </c>
      <c r="J8599">
        <v>6365</v>
      </c>
      <c r="K8599" s="12">
        <v>109918070</v>
      </c>
      <c r="L8599">
        <v>415067</v>
      </c>
      <c r="M8599">
        <v>48.71</v>
      </c>
      <c r="N8599">
        <v>3.9</v>
      </c>
      <c r="O8599">
        <v>-2.4500000000000002</v>
      </c>
      <c r="P8599">
        <f xml:space="preserve"> IF(Stock_Info[[#This Row],[Close Price]] &gt; Stock_Info[[#This Row],[Open Price]], 1, 0)</f>
        <v>0</v>
      </c>
      <c r="Q8599" t="str">
        <f>IF(AND(Stock_Info[[#This Row],[% Deli. Qty to Traded Qty]]&gt;80,Stock_Info[[#This Row],[No. of Trades]]&lt;3000),"Unusual Day","")</f>
        <v/>
      </c>
      <c r="R8599" t="str">
        <f>IF(AND(Stock_Info[[#This Row],[Spread High-Low]] &lt; 10, Stock_Info[[#This Row],[% Deli. Qty to Traded Qty]] &gt; 90), "Good Day", "")</f>
        <v/>
      </c>
    </row>
    <row r="8600" spans="1:18">
      <c r="A8600" t="s">
        <v>74</v>
      </c>
      <c r="B8600" s="1">
        <v>45768</v>
      </c>
      <c r="C8600" s="1" t="str">
        <f>"WEEK" &amp;" " &amp;  INT((DAY(Stock_Info[[#This Row],[Date]])+WEEKDAY(DATE(YEAR(Stock_Info[[#This Row],[Date]]),MONTH(Stock_Info[[#This Row],[Date]]),1))-1)/7)+1</f>
        <v>WEEK 4</v>
      </c>
      <c r="D8600" s="12">
        <v>126.55</v>
      </c>
      <c r="E8600" s="12">
        <v>129.94999999999999</v>
      </c>
      <c r="F8600" s="12">
        <v>126.5</v>
      </c>
      <c r="G8600" s="12">
        <v>128.65</v>
      </c>
      <c r="H8600" s="12">
        <v>129.02729259738715</v>
      </c>
      <c r="I8600">
        <v>260327</v>
      </c>
      <c r="J8600">
        <v>2407</v>
      </c>
      <c r="K8600" s="12">
        <v>33589288</v>
      </c>
      <c r="L8600">
        <v>124250</v>
      </c>
      <c r="M8600">
        <v>47.73</v>
      </c>
      <c r="N8600">
        <v>3.45</v>
      </c>
      <c r="O8600">
        <v>2.1</v>
      </c>
      <c r="P8600">
        <f xml:space="preserve"> IF(Stock_Info[[#This Row],[Close Price]] &gt; Stock_Info[[#This Row],[Open Price]], 1, 0)</f>
        <v>1</v>
      </c>
      <c r="Q8600" t="str">
        <f>IF(AND(Stock_Info[[#This Row],[% Deli. Qty to Traded Qty]]&gt;80,Stock_Info[[#This Row],[No. of Trades]]&lt;3000),"Unusual Day","")</f>
        <v/>
      </c>
      <c r="R8600" t="str">
        <f>IF(AND(Stock_Info[[#This Row],[Spread High-Low]] &lt; 10, Stock_Info[[#This Row],[% Deli. Qty to Traded Qty]] &gt; 90), "Good Day", "")</f>
        <v/>
      </c>
    </row>
    <row r="8601" spans="1:18">
      <c r="A8601" t="s">
        <v>74</v>
      </c>
      <c r="B8601" s="1">
        <v>45764</v>
      </c>
      <c r="C8601" s="1" t="str">
        <f>"WEEK" &amp;" " &amp;  INT((DAY(Stock_Info[[#This Row],[Date]])+WEEKDAY(DATE(YEAR(Stock_Info[[#This Row],[Date]]),MONTH(Stock_Info[[#This Row],[Date]]),1))-1)/7)+1</f>
        <v>WEEK 3</v>
      </c>
      <c r="D8601" s="12">
        <v>127.45</v>
      </c>
      <c r="E8601" s="12">
        <v>127.9</v>
      </c>
      <c r="F8601" s="12">
        <v>125.15</v>
      </c>
      <c r="G8601" s="12">
        <v>126.55</v>
      </c>
      <c r="H8601" s="12">
        <v>126.56530369688183</v>
      </c>
      <c r="I8601">
        <v>321406</v>
      </c>
      <c r="J8601">
        <v>2349</v>
      </c>
      <c r="K8601" s="12">
        <v>40678848</v>
      </c>
      <c r="L8601">
        <v>132093</v>
      </c>
      <c r="M8601">
        <v>41.1</v>
      </c>
      <c r="N8601">
        <v>2.75</v>
      </c>
      <c r="O8601">
        <v>-0.9</v>
      </c>
      <c r="P8601">
        <f xml:space="preserve"> IF(Stock_Info[[#This Row],[Close Price]] &gt; Stock_Info[[#This Row],[Open Price]], 1, 0)</f>
        <v>0</v>
      </c>
      <c r="Q8601" t="str">
        <f>IF(AND(Stock_Info[[#This Row],[% Deli. Qty to Traded Qty]]&gt;80,Stock_Info[[#This Row],[No. of Trades]]&lt;3000),"Unusual Day","")</f>
        <v/>
      </c>
      <c r="R8601" t="str">
        <f>IF(AND(Stock_Info[[#This Row],[Spread High-Low]] &lt; 10, Stock_Info[[#This Row],[% Deli. Qty to Traded Qty]] &gt; 90), "Good Day", "")</f>
        <v/>
      </c>
    </row>
    <row r="8602" spans="1:18">
      <c r="A8602" t="s">
        <v>74</v>
      </c>
      <c r="B8602" s="1">
        <v>45763</v>
      </c>
      <c r="C8602" s="1" t="str">
        <f>"WEEK" &amp;" " &amp;  INT((DAY(Stock_Info[[#This Row],[Date]])+WEEKDAY(DATE(YEAR(Stock_Info[[#This Row],[Date]]),MONTH(Stock_Info[[#This Row],[Date]]),1))-1)/7)+1</f>
        <v>WEEK 3</v>
      </c>
      <c r="D8602" s="12">
        <v>122.45</v>
      </c>
      <c r="E8602" s="12">
        <v>127.65</v>
      </c>
      <c r="F8602" s="12">
        <v>122.4</v>
      </c>
      <c r="G8602" s="12">
        <v>127.25</v>
      </c>
      <c r="H8602" s="12">
        <v>125.56449619168218</v>
      </c>
      <c r="I8602">
        <v>795233</v>
      </c>
      <c r="J8602">
        <v>7524</v>
      </c>
      <c r="K8602" s="12">
        <v>99853031</v>
      </c>
      <c r="L8602">
        <v>463685</v>
      </c>
      <c r="M8602">
        <v>58.31</v>
      </c>
      <c r="N8602">
        <v>5.25</v>
      </c>
      <c r="O8602">
        <v>4.8</v>
      </c>
      <c r="P8602">
        <f xml:space="preserve"> IF(Stock_Info[[#This Row],[Close Price]] &gt; Stock_Info[[#This Row],[Open Price]], 1, 0)</f>
        <v>1</v>
      </c>
      <c r="Q8602" t="str">
        <f>IF(AND(Stock_Info[[#This Row],[% Deli. Qty to Traded Qty]]&gt;80,Stock_Info[[#This Row],[No. of Trades]]&lt;3000),"Unusual Day","")</f>
        <v/>
      </c>
      <c r="R8602" t="str">
        <f>IF(AND(Stock_Info[[#This Row],[Spread High-Low]] &lt; 10, Stock_Info[[#This Row],[% Deli. Qty to Traded Qty]] &gt; 90), "Good Day", "")</f>
        <v/>
      </c>
    </row>
    <row r="8603" spans="1:18">
      <c r="A8603" t="s">
        <v>74</v>
      </c>
      <c r="B8603" s="1">
        <v>45762</v>
      </c>
      <c r="C8603" s="1" t="str">
        <f>"WEEK" &amp;" " &amp;  INT((DAY(Stock_Info[[#This Row],[Date]])+WEEKDAY(DATE(YEAR(Stock_Info[[#This Row],[Date]]),MONTH(Stock_Info[[#This Row],[Date]]),1))-1)/7)+1</f>
        <v>WEEK 3</v>
      </c>
      <c r="D8603" s="12">
        <v>120.3</v>
      </c>
      <c r="E8603" s="12">
        <v>122.65</v>
      </c>
      <c r="F8603" s="12">
        <v>119.4</v>
      </c>
      <c r="G8603" s="12">
        <v>122.4</v>
      </c>
      <c r="H8603" s="12">
        <v>121.27879123573264</v>
      </c>
      <c r="I8603">
        <v>550645</v>
      </c>
      <c r="J8603">
        <v>4875</v>
      </c>
      <c r="K8603" s="12">
        <v>66781560</v>
      </c>
      <c r="L8603">
        <v>312852</v>
      </c>
      <c r="M8603">
        <v>56.82</v>
      </c>
      <c r="N8603">
        <v>3.25</v>
      </c>
      <c r="O8603">
        <v>2.1</v>
      </c>
      <c r="P8603">
        <f xml:space="preserve"> IF(Stock_Info[[#This Row],[Close Price]] &gt; Stock_Info[[#This Row],[Open Price]], 1, 0)</f>
        <v>1</v>
      </c>
      <c r="Q8603" t="str">
        <f>IF(AND(Stock_Info[[#This Row],[% Deli. Qty to Traded Qty]]&gt;80,Stock_Info[[#This Row],[No. of Trades]]&lt;3000),"Unusual Day","")</f>
        <v/>
      </c>
      <c r="R8603" t="str">
        <f>IF(AND(Stock_Info[[#This Row],[Spread High-Low]] &lt; 10, Stock_Info[[#This Row],[% Deli. Qty to Traded Qty]] &gt; 90), "Good Day", "")</f>
        <v/>
      </c>
    </row>
    <row r="8604" spans="1:18">
      <c r="A8604" t="s">
        <v>74</v>
      </c>
      <c r="B8604" s="1">
        <v>45758</v>
      </c>
      <c r="C8604" s="1" t="str">
        <f>"WEEK" &amp;" " &amp;  INT((DAY(Stock_Info[[#This Row],[Date]])+WEEKDAY(DATE(YEAR(Stock_Info[[#This Row],[Date]]),MONTH(Stock_Info[[#This Row],[Date]]),1))-1)/7)+1</f>
        <v>WEEK 2</v>
      </c>
      <c r="D8604" s="12">
        <v>119.95</v>
      </c>
      <c r="E8604" s="12">
        <v>120.3</v>
      </c>
      <c r="F8604" s="12">
        <v>117.35</v>
      </c>
      <c r="G8604" s="12">
        <v>117.85</v>
      </c>
      <c r="H8604" s="12">
        <v>118.60476817916278</v>
      </c>
      <c r="I8604">
        <v>469026</v>
      </c>
      <c r="J8604">
        <v>3998</v>
      </c>
      <c r="K8604" s="12">
        <v>55628720</v>
      </c>
      <c r="L8604">
        <v>188482</v>
      </c>
      <c r="M8604">
        <v>40.19</v>
      </c>
      <c r="N8604">
        <v>2.95</v>
      </c>
      <c r="O8604">
        <v>-2.1</v>
      </c>
      <c r="P8604">
        <f xml:space="preserve"> IF(Stock_Info[[#This Row],[Close Price]] &gt; Stock_Info[[#This Row],[Open Price]], 1, 0)</f>
        <v>0</v>
      </c>
      <c r="Q8604" t="str">
        <f>IF(AND(Stock_Info[[#This Row],[% Deli. Qty to Traded Qty]]&gt;80,Stock_Info[[#This Row],[No. of Trades]]&lt;3000),"Unusual Day","")</f>
        <v/>
      </c>
      <c r="R8604" t="str">
        <f>IF(AND(Stock_Info[[#This Row],[Spread High-Low]] &lt; 10, Stock_Info[[#This Row],[% Deli. Qty to Traded Qty]] &gt; 90), "Good Day", "")</f>
        <v/>
      </c>
    </row>
    <row r="8605" spans="1:18">
      <c r="A8605" t="s">
        <v>74</v>
      </c>
      <c r="B8605" s="1">
        <v>45756</v>
      </c>
      <c r="C8605" s="1" t="str">
        <f>"WEEK" &amp;" " &amp;  INT((DAY(Stock_Info[[#This Row],[Date]])+WEEKDAY(DATE(YEAR(Stock_Info[[#This Row],[Date]]),MONTH(Stock_Info[[#This Row],[Date]]),1))-1)/7)+1</f>
        <v>WEEK 2</v>
      </c>
      <c r="D8605" s="12">
        <v>120.85</v>
      </c>
      <c r="E8605" s="12">
        <v>121.45</v>
      </c>
      <c r="F8605" s="12">
        <v>115.6</v>
      </c>
      <c r="G8605" s="12">
        <v>116.75</v>
      </c>
      <c r="H8605" s="12">
        <v>117.45508765147676</v>
      </c>
      <c r="I8605">
        <v>574263</v>
      </c>
      <c r="J8605">
        <v>5461</v>
      </c>
      <c r="K8605" s="12">
        <v>67450111</v>
      </c>
      <c r="L8605">
        <v>180908</v>
      </c>
      <c r="M8605">
        <v>31.5</v>
      </c>
      <c r="N8605">
        <v>5.85</v>
      </c>
      <c r="O8605">
        <v>-4.0999999999999996</v>
      </c>
      <c r="P8605">
        <f xml:space="preserve"> IF(Stock_Info[[#This Row],[Close Price]] &gt; Stock_Info[[#This Row],[Open Price]], 1, 0)</f>
        <v>0</v>
      </c>
      <c r="Q8605" t="str">
        <f>IF(AND(Stock_Info[[#This Row],[% Deli. Qty to Traded Qty]]&gt;80,Stock_Info[[#This Row],[No. of Trades]]&lt;3000),"Unusual Day","")</f>
        <v/>
      </c>
      <c r="R8605" t="str">
        <f>IF(AND(Stock_Info[[#This Row],[Spread High-Low]] &lt; 10, Stock_Info[[#This Row],[% Deli. Qty to Traded Qty]] &gt; 90), "Good Day", "")</f>
        <v/>
      </c>
    </row>
    <row r="8606" spans="1:18">
      <c r="A8606" t="s">
        <v>74</v>
      </c>
      <c r="B8606" s="1">
        <v>45755</v>
      </c>
      <c r="C8606" s="1" t="str">
        <f>"WEEK" &amp;" " &amp;  INT((DAY(Stock_Info[[#This Row],[Date]])+WEEKDAY(DATE(YEAR(Stock_Info[[#This Row],[Date]]),MONTH(Stock_Info[[#This Row],[Date]]),1))-1)/7)+1</f>
        <v>WEEK 2</v>
      </c>
      <c r="D8606" s="12">
        <v>121.75</v>
      </c>
      <c r="E8606" s="12">
        <v>122.55</v>
      </c>
      <c r="F8606" s="12">
        <v>117.9</v>
      </c>
      <c r="G8606" s="12">
        <v>120.85</v>
      </c>
      <c r="H8606" s="12">
        <v>118.9966422604046</v>
      </c>
      <c r="I8606">
        <v>887204</v>
      </c>
      <c r="J8606">
        <v>7244</v>
      </c>
      <c r="K8606" s="12">
        <v>105574297</v>
      </c>
      <c r="L8606">
        <v>583980</v>
      </c>
      <c r="M8606">
        <v>65.819999999999993</v>
      </c>
      <c r="N8606">
        <v>4.6500000000000004</v>
      </c>
      <c r="O8606">
        <v>-0.9</v>
      </c>
      <c r="P8606">
        <f xml:space="preserve"> IF(Stock_Info[[#This Row],[Close Price]] &gt; Stock_Info[[#This Row],[Open Price]], 1, 0)</f>
        <v>0</v>
      </c>
      <c r="Q8606" t="str">
        <f>IF(AND(Stock_Info[[#This Row],[% Deli. Qty to Traded Qty]]&gt;80,Stock_Info[[#This Row],[No. of Trades]]&lt;3000),"Unusual Day","")</f>
        <v/>
      </c>
      <c r="R8606" t="str">
        <f>IF(AND(Stock_Info[[#This Row],[Spread High-Low]] &lt; 10, Stock_Info[[#This Row],[% Deli. Qty to Traded Qty]] &gt; 90), "Good Day", "")</f>
        <v/>
      </c>
    </row>
    <row r="8607" spans="1:18">
      <c r="A8607" t="s">
        <v>74</v>
      </c>
      <c r="B8607" s="1">
        <v>45754</v>
      </c>
      <c r="C8607" s="1" t="str">
        <f>"WEEK" &amp;" " &amp;  INT((DAY(Stock_Info[[#This Row],[Date]])+WEEKDAY(DATE(YEAR(Stock_Info[[#This Row],[Date]]),MONTH(Stock_Info[[#This Row],[Date]]),1))-1)/7)+1</f>
        <v>WEEK 2</v>
      </c>
      <c r="D8607" s="12">
        <v>111.8</v>
      </c>
      <c r="E8607" s="12">
        <v>119.35</v>
      </c>
      <c r="F8607" s="12">
        <v>111.8</v>
      </c>
      <c r="G8607" s="12">
        <v>118.05</v>
      </c>
      <c r="H8607" s="12">
        <v>116.16263337638418</v>
      </c>
      <c r="I8607">
        <v>748727</v>
      </c>
      <c r="J8607">
        <v>8548</v>
      </c>
      <c r="K8607" s="12">
        <v>86974100</v>
      </c>
      <c r="L8607">
        <v>339469</v>
      </c>
      <c r="M8607">
        <v>45.34</v>
      </c>
      <c r="N8607">
        <v>7.55</v>
      </c>
      <c r="O8607">
        <v>6.25</v>
      </c>
      <c r="P8607">
        <f xml:space="preserve"> IF(Stock_Info[[#This Row],[Close Price]] &gt; Stock_Info[[#This Row],[Open Price]], 1, 0)</f>
        <v>1</v>
      </c>
      <c r="Q8607" t="str">
        <f>IF(AND(Stock_Info[[#This Row],[% Deli. Qty to Traded Qty]]&gt;80,Stock_Info[[#This Row],[No. of Trades]]&lt;3000),"Unusual Day","")</f>
        <v/>
      </c>
      <c r="R8607" t="str">
        <f>IF(AND(Stock_Info[[#This Row],[Spread High-Low]] &lt; 10, Stock_Info[[#This Row],[% Deli. Qty to Traded Qty]] &gt; 90), "Good Day", "")</f>
        <v/>
      </c>
    </row>
    <row r="8608" spans="1:18">
      <c r="A8608" t="s">
        <v>74</v>
      </c>
      <c r="B8608" s="1">
        <v>45751</v>
      </c>
      <c r="C8608" s="1" t="str">
        <f>"WEEK" &amp;" " &amp;  INT((DAY(Stock_Info[[#This Row],[Date]])+WEEKDAY(DATE(YEAR(Stock_Info[[#This Row],[Date]]),MONTH(Stock_Info[[#This Row],[Date]]),1))-1)/7)+1</f>
        <v>WEEK 1</v>
      </c>
      <c r="D8608" s="12">
        <v>131.35</v>
      </c>
      <c r="E8608" s="12">
        <v>132.69999999999999</v>
      </c>
      <c r="F8608" s="12">
        <v>120.75</v>
      </c>
      <c r="G8608" s="12">
        <v>122.2</v>
      </c>
      <c r="H8608" s="12">
        <v>126.7313419194153</v>
      </c>
      <c r="I8608">
        <v>1225394</v>
      </c>
      <c r="J8608">
        <v>12087</v>
      </c>
      <c r="K8608" s="12">
        <v>155295826</v>
      </c>
      <c r="L8608">
        <v>429144</v>
      </c>
      <c r="M8608">
        <v>35.020000000000003</v>
      </c>
      <c r="N8608">
        <v>11.95</v>
      </c>
      <c r="O8608">
        <v>-9.15</v>
      </c>
      <c r="P8608">
        <f xml:space="preserve"> IF(Stock_Info[[#This Row],[Close Price]] &gt; Stock_Info[[#This Row],[Open Price]], 1, 0)</f>
        <v>0</v>
      </c>
      <c r="Q8608" t="str">
        <f>IF(AND(Stock_Info[[#This Row],[% Deli. Qty to Traded Qty]]&gt;80,Stock_Info[[#This Row],[No. of Trades]]&lt;3000),"Unusual Day","")</f>
        <v/>
      </c>
      <c r="R8608" t="str">
        <f>IF(AND(Stock_Info[[#This Row],[Spread High-Low]] &lt; 10, Stock_Info[[#This Row],[% Deli. Qty to Traded Qty]] &gt; 90), "Good Day", "")</f>
        <v/>
      </c>
    </row>
    <row r="8609" spans="1:18">
      <c r="A8609" t="s">
        <v>74</v>
      </c>
      <c r="B8609" s="1">
        <v>45750</v>
      </c>
      <c r="C8609" s="1" t="str">
        <f>"WEEK" &amp;" " &amp;  INT((DAY(Stock_Info[[#This Row],[Date]])+WEEKDAY(DATE(YEAR(Stock_Info[[#This Row],[Date]]),MONTH(Stock_Info[[#This Row],[Date]]),1))-1)/7)+1</f>
        <v>WEEK 1</v>
      </c>
      <c r="D8609" s="12">
        <v>125.45</v>
      </c>
      <c r="E8609" s="12">
        <v>132.69999999999999</v>
      </c>
      <c r="F8609" s="12">
        <v>125.45</v>
      </c>
      <c r="G8609" s="12">
        <v>131.35</v>
      </c>
      <c r="H8609" s="12">
        <v>129.93945393728916</v>
      </c>
      <c r="I8609">
        <v>562646</v>
      </c>
      <c r="J8609">
        <v>5162</v>
      </c>
      <c r="K8609" s="12">
        <v>73109914</v>
      </c>
      <c r="L8609">
        <v>271821</v>
      </c>
      <c r="M8609">
        <v>48.31</v>
      </c>
      <c r="N8609">
        <v>7.25</v>
      </c>
      <c r="O8609">
        <v>5.9</v>
      </c>
      <c r="P8609">
        <f xml:space="preserve"> IF(Stock_Info[[#This Row],[Close Price]] &gt; Stock_Info[[#This Row],[Open Price]], 1, 0)</f>
        <v>1</v>
      </c>
      <c r="Q8609" t="str">
        <f>IF(AND(Stock_Info[[#This Row],[% Deli. Qty to Traded Qty]]&gt;80,Stock_Info[[#This Row],[No. of Trades]]&lt;3000),"Unusual Day","")</f>
        <v/>
      </c>
      <c r="R8609" t="str">
        <f>IF(AND(Stock_Info[[#This Row],[Spread High-Low]] &lt; 10, Stock_Info[[#This Row],[% Deli. Qty to Traded Qty]] &gt; 90), "Good Day", "")</f>
        <v/>
      </c>
    </row>
    <row r="8610" spans="1:18">
      <c r="A8610" t="s">
        <v>74</v>
      </c>
      <c r="B8610" s="1">
        <v>45749</v>
      </c>
      <c r="C8610" s="1" t="str">
        <f>"WEEK" &amp;" " &amp;  INT((DAY(Stock_Info[[#This Row],[Date]])+WEEKDAY(DATE(YEAR(Stock_Info[[#This Row],[Date]]),MONTH(Stock_Info[[#This Row],[Date]]),1))-1)/7)+1</f>
        <v>WEEK 1</v>
      </c>
      <c r="D8610" s="12">
        <v>124.75</v>
      </c>
      <c r="E8610" s="12">
        <v>127.75</v>
      </c>
      <c r="F8610" s="12">
        <v>122.35</v>
      </c>
      <c r="G8610" s="12">
        <v>127.1</v>
      </c>
      <c r="H8610" s="12">
        <v>126.05186236094221</v>
      </c>
      <c r="I8610">
        <v>266436</v>
      </c>
      <c r="J8610">
        <v>1985</v>
      </c>
      <c r="K8610" s="12">
        <v>33584754</v>
      </c>
      <c r="L8610">
        <v>126177</v>
      </c>
      <c r="M8610">
        <v>47.36</v>
      </c>
      <c r="N8610">
        <v>5.4</v>
      </c>
      <c r="O8610">
        <v>2.35</v>
      </c>
      <c r="P8610">
        <f xml:space="preserve"> IF(Stock_Info[[#This Row],[Close Price]] &gt; Stock_Info[[#This Row],[Open Price]], 1, 0)</f>
        <v>1</v>
      </c>
      <c r="Q8610" t="str">
        <f>IF(AND(Stock_Info[[#This Row],[% Deli. Qty to Traded Qty]]&gt;80,Stock_Info[[#This Row],[No. of Trades]]&lt;3000),"Unusual Day","")</f>
        <v/>
      </c>
      <c r="R8610" t="str">
        <f>IF(AND(Stock_Info[[#This Row],[Spread High-Low]] &lt; 10, Stock_Info[[#This Row],[% Deli. Qty to Traded Qty]] &gt; 90), "Good Day", "")</f>
        <v/>
      </c>
    </row>
    <row r="8611" spans="1:18">
      <c r="A8611" t="s">
        <v>74</v>
      </c>
      <c r="B8611" s="1">
        <v>45748</v>
      </c>
      <c r="C8611" s="1" t="str">
        <f>"WEEK" &amp;" " &amp;  INT((DAY(Stock_Info[[#This Row],[Date]])+WEEKDAY(DATE(YEAR(Stock_Info[[#This Row],[Date]]),MONTH(Stock_Info[[#This Row],[Date]]),1))-1)/7)+1</f>
        <v>WEEK 1</v>
      </c>
      <c r="D8611" s="12">
        <v>125.85</v>
      </c>
      <c r="E8611" s="12">
        <v>125.85</v>
      </c>
      <c r="F8611" s="12">
        <v>123.15</v>
      </c>
      <c r="G8611" s="12">
        <v>124.7</v>
      </c>
      <c r="H8611" s="12">
        <v>124.592640025893</v>
      </c>
      <c r="I8611">
        <v>358398</v>
      </c>
      <c r="J8611">
        <v>3263</v>
      </c>
      <c r="K8611" s="12">
        <v>44653753</v>
      </c>
      <c r="L8611">
        <v>163672</v>
      </c>
      <c r="M8611">
        <v>45.67</v>
      </c>
      <c r="N8611">
        <v>2.7</v>
      </c>
      <c r="O8611">
        <v>-1.1499999999999999</v>
      </c>
      <c r="P8611">
        <f xml:space="preserve"> IF(Stock_Info[[#This Row],[Close Price]] &gt; Stock_Info[[#This Row],[Open Price]], 1, 0)</f>
        <v>0</v>
      </c>
      <c r="Q8611" t="str">
        <f>IF(AND(Stock_Info[[#This Row],[% Deli. Qty to Traded Qty]]&gt;80,Stock_Info[[#This Row],[No. of Trades]]&lt;3000),"Unusual Day","")</f>
        <v/>
      </c>
      <c r="R8611" t="str">
        <f>IF(AND(Stock_Info[[#This Row],[Spread High-Low]] &lt; 10, Stock_Info[[#This Row],[% Deli. Qty to Traded Qty]] &gt; 90), "Good Day", "")</f>
        <v/>
      </c>
    </row>
    <row r="8612" spans="1:18">
      <c r="A8612" t="s">
        <v>74</v>
      </c>
      <c r="B8612" s="1">
        <v>45744</v>
      </c>
      <c r="C8612" s="1" t="str">
        <f>"WEEK" &amp;" " &amp;  INT((DAY(Stock_Info[[#This Row],[Date]])+WEEKDAY(DATE(YEAR(Stock_Info[[#This Row],[Date]]),MONTH(Stock_Info[[#This Row],[Date]]),1))-1)/7)+1</f>
        <v>WEEK 5</v>
      </c>
      <c r="D8612" s="12">
        <v>125.4</v>
      </c>
      <c r="E8612" s="12">
        <v>128</v>
      </c>
      <c r="F8612" s="12">
        <v>124.95</v>
      </c>
      <c r="G8612" s="12">
        <v>126.2</v>
      </c>
      <c r="H8612" s="12">
        <v>126.60968154122379</v>
      </c>
      <c r="I8612">
        <v>243391</v>
      </c>
      <c r="J8612">
        <v>2090</v>
      </c>
      <c r="K8612" s="12">
        <v>30815657</v>
      </c>
      <c r="L8612">
        <v>116826</v>
      </c>
      <c r="M8612">
        <v>48</v>
      </c>
      <c r="N8612">
        <v>3.05</v>
      </c>
      <c r="O8612">
        <v>0.8</v>
      </c>
      <c r="P8612">
        <f xml:space="preserve"> IF(Stock_Info[[#This Row],[Close Price]] &gt; Stock_Info[[#This Row],[Open Price]], 1, 0)</f>
        <v>1</v>
      </c>
      <c r="Q8612" t="str">
        <f>IF(AND(Stock_Info[[#This Row],[% Deli. Qty to Traded Qty]]&gt;80,Stock_Info[[#This Row],[No. of Trades]]&lt;3000),"Unusual Day","")</f>
        <v/>
      </c>
      <c r="R8612" t="str">
        <f>IF(AND(Stock_Info[[#This Row],[Spread High-Low]] &lt; 10, Stock_Info[[#This Row],[% Deli. Qty to Traded Qty]] &gt; 90), "Good Day", "")</f>
        <v/>
      </c>
    </row>
    <row r="8613" spans="1:18">
      <c r="A8613" t="s">
        <v>74</v>
      </c>
      <c r="B8613" s="1">
        <v>45743</v>
      </c>
      <c r="C8613" s="1" t="str">
        <f>"WEEK" &amp;" " &amp;  INT((DAY(Stock_Info[[#This Row],[Date]])+WEEKDAY(DATE(YEAR(Stock_Info[[#This Row],[Date]]),MONTH(Stock_Info[[#This Row],[Date]]),1))-1)/7)+1</f>
        <v>WEEK 5</v>
      </c>
      <c r="D8613" s="12">
        <v>120.4</v>
      </c>
      <c r="E8613" s="12">
        <v>125.5</v>
      </c>
      <c r="F8613" s="12">
        <v>119.9</v>
      </c>
      <c r="G8613" s="12">
        <v>124.15</v>
      </c>
      <c r="H8613" s="12">
        <v>123.15397985922498</v>
      </c>
      <c r="I8613">
        <v>418256</v>
      </c>
      <c r="J8613">
        <v>2912</v>
      </c>
      <c r="K8613" s="12">
        <v>51509891</v>
      </c>
      <c r="L8613">
        <v>150467</v>
      </c>
      <c r="M8613">
        <v>35.97</v>
      </c>
      <c r="N8613">
        <v>5.6</v>
      </c>
      <c r="O8613">
        <v>3.75</v>
      </c>
      <c r="P8613">
        <f xml:space="preserve"> IF(Stock_Info[[#This Row],[Close Price]] &gt; Stock_Info[[#This Row],[Open Price]], 1, 0)</f>
        <v>1</v>
      </c>
      <c r="Q8613" t="str">
        <f>IF(AND(Stock_Info[[#This Row],[% Deli. Qty to Traded Qty]]&gt;80,Stock_Info[[#This Row],[No. of Trades]]&lt;3000),"Unusual Day","")</f>
        <v/>
      </c>
      <c r="R8613" t="str">
        <f>IF(AND(Stock_Info[[#This Row],[Spread High-Low]] &lt; 10, Stock_Info[[#This Row],[% Deli. Qty to Traded Qty]] &gt; 90), "Good Day", "")</f>
        <v/>
      </c>
    </row>
    <row r="8614" spans="1:18">
      <c r="A8614" t="s">
        <v>74</v>
      </c>
      <c r="B8614" s="1">
        <v>45742</v>
      </c>
      <c r="C8614" s="1" t="str">
        <f>"WEEK" &amp;" " &amp;  INT((DAY(Stock_Info[[#This Row],[Date]])+WEEKDAY(DATE(YEAR(Stock_Info[[#This Row],[Date]]),MONTH(Stock_Info[[#This Row],[Date]]),1))-1)/7)+1</f>
        <v>WEEK 5</v>
      </c>
      <c r="D8614" s="12">
        <v>124.25</v>
      </c>
      <c r="E8614" s="12">
        <v>124.3</v>
      </c>
      <c r="F8614" s="12">
        <v>119.8</v>
      </c>
      <c r="G8614" s="12">
        <v>120.15</v>
      </c>
      <c r="H8614" s="12">
        <v>122.1719357526384</v>
      </c>
      <c r="I8614">
        <v>216040</v>
      </c>
      <c r="J8614">
        <v>1906</v>
      </c>
      <c r="K8614" s="12">
        <v>26394025</v>
      </c>
      <c r="L8614">
        <v>89142</v>
      </c>
      <c r="M8614">
        <v>41.26</v>
      </c>
      <c r="N8614">
        <v>4.5</v>
      </c>
      <c r="O8614">
        <v>-4.0999999999999996</v>
      </c>
      <c r="P8614">
        <f xml:space="preserve"> IF(Stock_Info[[#This Row],[Close Price]] &gt; Stock_Info[[#This Row],[Open Price]], 1, 0)</f>
        <v>0</v>
      </c>
      <c r="Q8614" t="str">
        <f>IF(AND(Stock_Info[[#This Row],[% Deli. Qty to Traded Qty]]&gt;80,Stock_Info[[#This Row],[No. of Trades]]&lt;3000),"Unusual Day","")</f>
        <v/>
      </c>
      <c r="R8614" t="str">
        <f>IF(AND(Stock_Info[[#This Row],[Spread High-Low]] &lt; 10, Stock_Info[[#This Row],[% Deli. Qty to Traded Qty]] &gt; 90), "Good Day", "")</f>
        <v/>
      </c>
    </row>
    <row r="8615" spans="1:18">
      <c r="A8615" t="s">
        <v>74</v>
      </c>
      <c r="B8615" s="1">
        <v>45741</v>
      </c>
      <c r="C8615" s="1" t="str">
        <f>"WEEK" &amp;" " &amp;  INT((DAY(Stock_Info[[#This Row],[Date]])+WEEKDAY(DATE(YEAR(Stock_Info[[#This Row],[Date]]),MONTH(Stock_Info[[#This Row],[Date]]),1))-1)/7)+1</f>
        <v>WEEK 5</v>
      </c>
      <c r="D8615" s="12">
        <v>128.65</v>
      </c>
      <c r="E8615" s="12">
        <v>128.65</v>
      </c>
      <c r="F8615" s="12">
        <v>122.45</v>
      </c>
      <c r="G8615" s="12">
        <v>123.3</v>
      </c>
      <c r="H8615" s="12">
        <v>125.2058034279593</v>
      </c>
      <c r="I8615">
        <v>373400</v>
      </c>
      <c r="J8615">
        <v>2648</v>
      </c>
      <c r="K8615" s="12">
        <v>46751847</v>
      </c>
      <c r="L8615">
        <v>155525</v>
      </c>
      <c r="M8615">
        <v>41.65</v>
      </c>
      <c r="N8615">
        <v>6.2</v>
      </c>
      <c r="O8615">
        <v>-5.35</v>
      </c>
      <c r="P8615">
        <f xml:space="preserve"> IF(Stock_Info[[#This Row],[Close Price]] &gt; Stock_Info[[#This Row],[Open Price]], 1, 0)</f>
        <v>0</v>
      </c>
      <c r="Q8615" t="str">
        <f>IF(AND(Stock_Info[[#This Row],[% Deli. Qty to Traded Qty]]&gt;80,Stock_Info[[#This Row],[No. of Trades]]&lt;3000),"Unusual Day","")</f>
        <v/>
      </c>
      <c r="R8615" t="str">
        <f>IF(AND(Stock_Info[[#This Row],[Spread High-Low]] &lt; 10, Stock_Info[[#This Row],[% Deli. Qty to Traded Qty]] &gt; 90), "Good Day", "")</f>
        <v/>
      </c>
    </row>
    <row r="8616" spans="1:18">
      <c r="A8616" t="s">
        <v>74</v>
      </c>
      <c r="B8616" s="1">
        <v>45740</v>
      </c>
      <c r="C8616" s="1" t="str">
        <f>"WEEK" &amp;" " &amp;  INT((DAY(Stock_Info[[#This Row],[Date]])+WEEKDAY(DATE(YEAR(Stock_Info[[#This Row],[Date]]),MONTH(Stock_Info[[#This Row],[Date]]),1))-1)/7)+1</f>
        <v>WEEK 5</v>
      </c>
      <c r="D8616" s="12">
        <v>123.5</v>
      </c>
      <c r="E8616" s="12">
        <v>127.95</v>
      </c>
      <c r="F8616" s="12">
        <v>123.5</v>
      </c>
      <c r="G8616" s="12">
        <v>127.35</v>
      </c>
      <c r="H8616" s="12">
        <v>126.06655748031496</v>
      </c>
      <c r="I8616">
        <v>317500</v>
      </c>
      <c r="J8616">
        <v>3001</v>
      </c>
      <c r="K8616" s="12">
        <v>40026132</v>
      </c>
      <c r="L8616">
        <v>171458</v>
      </c>
      <c r="M8616">
        <v>54</v>
      </c>
      <c r="N8616">
        <v>4.45</v>
      </c>
      <c r="O8616">
        <v>3.85</v>
      </c>
      <c r="P8616">
        <f xml:space="preserve"> IF(Stock_Info[[#This Row],[Close Price]] &gt; Stock_Info[[#This Row],[Open Price]], 1, 0)</f>
        <v>1</v>
      </c>
      <c r="Q8616" t="str">
        <f>IF(AND(Stock_Info[[#This Row],[% Deli. Qty to Traded Qty]]&gt;80,Stock_Info[[#This Row],[No. of Trades]]&lt;3000),"Unusual Day","")</f>
        <v/>
      </c>
      <c r="R8616" t="str">
        <f>IF(AND(Stock_Info[[#This Row],[Spread High-Low]] &lt; 10, Stock_Info[[#This Row],[% Deli. Qty to Traded Qty]] &gt; 90), "Good Day", "")</f>
        <v/>
      </c>
    </row>
    <row r="8617" spans="1:18">
      <c r="A8617" t="s">
        <v>74</v>
      </c>
      <c r="B8617" s="1">
        <v>45737</v>
      </c>
      <c r="C8617" s="1" t="str">
        <f>"WEEK" &amp;" " &amp;  INT((DAY(Stock_Info[[#This Row],[Date]])+WEEKDAY(DATE(YEAR(Stock_Info[[#This Row],[Date]]),MONTH(Stock_Info[[#This Row],[Date]]),1))-1)/7)+1</f>
        <v>WEEK 4</v>
      </c>
      <c r="D8617" s="12">
        <v>119.55</v>
      </c>
      <c r="E8617" s="12">
        <v>122.95</v>
      </c>
      <c r="F8617" s="12">
        <v>119.35</v>
      </c>
      <c r="G8617" s="12">
        <v>122.45</v>
      </c>
      <c r="H8617" s="12">
        <v>120.924623853211</v>
      </c>
      <c r="I8617">
        <v>218000</v>
      </c>
      <c r="J8617">
        <v>1745</v>
      </c>
      <c r="K8617" s="12">
        <v>26361568</v>
      </c>
      <c r="L8617">
        <v>98606</v>
      </c>
      <c r="M8617">
        <v>45.23</v>
      </c>
      <c r="N8617">
        <v>3.6</v>
      </c>
      <c r="O8617">
        <v>2.9</v>
      </c>
      <c r="P8617">
        <f xml:space="preserve"> IF(Stock_Info[[#This Row],[Close Price]] &gt; Stock_Info[[#This Row],[Open Price]], 1, 0)</f>
        <v>1</v>
      </c>
      <c r="Q8617" t="str">
        <f>IF(AND(Stock_Info[[#This Row],[% Deli. Qty to Traded Qty]]&gt;80,Stock_Info[[#This Row],[No. of Trades]]&lt;3000),"Unusual Day","")</f>
        <v/>
      </c>
      <c r="R8617" t="str">
        <f>IF(AND(Stock_Info[[#This Row],[Spread High-Low]] &lt; 10, Stock_Info[[#This Row],[% Deli. Qty to Traded Qty]] &gt; 90), "Good Day", "")</f>
        <v/>
      </c>
    </row>
    <row r="8618" spans="1:18">
      <c r="A8618" t="s">
        <v>74</v>
      </c>
      <c r="B8618" s="1">
        <v>45736</v>
      </c>
      <c r="C8618" s="1" t="str">
        <f>"WEEK" &amp;" " &amp;  INT((DAY(Stock_Info[[#This Row],[Date]])+WEEKDAY(DATE(YEAR(Stock_Info[[#This Row],[Date]]),MONTH(Stock_Info[[#This Row],[Date]]),1))-1)/7)+1</f>
        <v>WEEK 4</v>
      </c>
      <c r="D8618" s="12">
        <v>119.85</v>
      </c>
      <c r="E8618" s="12">
        <v>120.8</v>
      </c>
      <c r="F8618" s="12">
        <v>118.3</v>
      </c>
      <c r="G8618" s="12">
        <v>119.15</v>
      </c>
      <c r="H8618" s="12">
        <v>119.62343140065721</v>
      </c>
      <c r="I8618">
        <v>181372</v>
      </c>
      <c r="J8618">
        <v>1131</v>
      </c>
      <c r="K8618" s="12">
        <v>21696341</v>
      </c>
      <c r="L8618">
        <v>53056</v>
      </c>
      <c r="M8618">
        <v>29.25</v>
      </c>
      <c r="N8618">
        <v>2.5</v>
      </c>
      <c r="O8618">
        <v>-0.7</v>
      </c>
      <c r="P8618">
        <f xml:space="preserve"> IF(Stock_Info[[#This Row],[Close Price]] &gt; Stock_Info[[#This Row],[Open Price]], 1, 0)</f>
        <v>0</v>
      </c>
      <c r="Q8618" t="str">
        <f>IF(AND(Stock_Info[[#This Row],[% Deli. Qty to Traded Qty]]&gt;80,Stock_Info[[#This Row],[No. of Trades]]&lt;3000),"Unusual Day","")</f>
        <v/>
      </c>
      <c r="R8618" t="str">
        <f>IF(AND(Stock_Info[[#This Row],[Spread High-Low]] &lt; 10, Stock_Info[[#This Row],[% Deli. Qty to Traded Qty]] &gt; 90), "Good Day", "")</f>
        <v/>
      </c>
    </row>
    <row r="8619" spans="1:18">
      <c r="A8619" t="s">
        <v>74</v>
      </c>
      <c r="B8619" s="1">
        <v>45735</v>
      </c>
      <c r="C8619" s="1" t="str">
        <f>"WEEK" &amp;" " &amp;  INT((DAY(Stock_Info[[#This Row],[Date]])+WEEKDAY(DATE(YEAR(Stock_Info[[#This Row],[Date]]),MONTH(Stock_Info[[#This Row],[Date]]),1))-1)/7)+1</f>
        <v>WEEK 4</v>
      </c>
      <c r="D8619" s="12">
        <v>118.15</v>
      </c>
      <c r="E8619" s="12">
        <v>120.05</v>
      </c>
      <c r="F8619" s="12">
        <v>117.65</v>
      </c>
      <c r="G8619" s="12">
        <v>119.65</v>
      </c>
      <c r="H8619" s="12">
        <v>119.41734754934723</v>
      </c>
      <c r="I8619">
        <v>571562</v>
      </c>
      <c r="J8619">
        <v>4182</v>
      </c>
      <c r="K8619" s="12">
        <v>68254418</v>
      </c>
      <c r="L8619">
        <v>340261</v>
      </c>
      <c r="M8619">
        <v>59.53</v>
      </c>
      <c r="N8619">
        <v>2.4</v>
      </c>
      <c r="O8619">
        <v>1.5</v>
      </c>
      <c r="P8619">
        <f xml:space="preserve"> IF(Stock_Info[[#This Row],[Close Price]] &gt; Stock_Info[[#This Row],[Open Price]], 1, 0)</f>
        <v>1</v>
      </c>
      <c r="Q8619" t="str">
        <f>IF(AND(Stock_Info[[#This Row],[% Deli. Qty to Traded Qty]]&gt;80,Stock_Info[[#This Row],[No. of Trades]]&lt;3000),"Unusual Day","")</f>
        <v/>
      </c>
      <c r="R8619" t="str">
        <f>IF(AND(Stock_Info[[#This Row],[Spread High-Low]] &lt; 10, Stock_Info[[#This Row],[% Deli. Qty to Traded Qty]] &gt; 90), "Good Day", "")</f>
        <v/>
      </c>
    </row>
    <row r="8620" spans="1:18">
      <c r="A8620" t="s">
        <v>74</v>
      </c>
      <c r="B8620" s="1">
        <v>45734</v>
      </c>
      <c r="C8620" s="1" t="str">
        <f>"WEEK" &amp;" " &amp;  INT((DAY(Stock_Info[[#This Row],[Date]])+WEEKDAY(DATE(YEAR(Stock_Info[[#This Row],[Date]]),MONTH(Stock_Info[[#This Row],[Date]]),1))-1)/7)+1</f>
        <v>WEEK 4</v>
      </c>
      <c r="D8620" s="12">
        <v>113.95</v>
      </c>
      <c r="E8620" s="12">
        <v>118.4</v>
      </c>
      <c r="F8620" s="12">
        <v>113.3</v>
      </c>
      <c r="G8620" s="12">
        <v>117.7</v>
      </c>
      <c r="H8620" s="12">
        <v>115.58601064335961</v>
      </c>
      <c r="I8620">
        <v>273222</v>
      </c>
      <c r="J8620">
        <v>1930</v>
      </c>
      <c r="K8620" s="12">
        <v>31580641</v>
      </c>
      <c r="L8620">
        <v>120502</v>
      </c>
      <c r="M8620">
        <v>44.1</v>
      </c>
      <c r="N8620">
        <v>5.0999999999999996</v>
      </c>
      <c r="O8620">
        <v>3.75</v>
      </c>
      <c r="P8620">
        <f xml:space="preserve"> IF(Stock_Info[[#This Row],[Close Price]] &gt; Stock_Info[[#This Row],[Open Price]], 1, 0)</f>
        <v>1</v>
      </c>
      <c r="Q8620" t="str">
        <f>IF(AND(Stock_Info[[#This Row],[% Deli. Qty to Traded Qty]]&gt;80,Stock_Info[[#This Row],[No. of Trades]]&lt;3000),"Unusual Day","")</f>
        <v/>
      </c>
      <c r="R8620" t="str">
        <f>IF(AND(Stock_Info[[#This Row],[Spread High-Low]] &lt; 10, Stock_Info[[#This Row],[% Deli. Qty to Traded Qty]] &gt; 90), "Good Day", "")</f>
        <v/>
      </c>
    </row>
    <row r="8621" spans="1:18">
      <c r="A8621" t="s">
        <v>74</v>
      </c>
      <c r="B8621" s="1">
        <v>45733</v>
      </c>
      <c r="C8621" s="1" t="str">
        <f>"WEEK" &amp;" " &amp;  INT((DAY(Stock_Info[[#This Row],[Date]])+WEEKDAY(DATE(YEAR(Stock_Info[[#This Row],[Date]]),MONTH(Stock_Info[[#This Row],[Date]]),1))-1)/7)+1</f>
        <v>WEEK 4</v>
      </c>
      <c r="D8621" s="12">
        <v>114.95</v>
      </c>
      <c r="E8621" s="12">
        <v>114.95</v>
      </c>
      <c r="F8621" s="12">
        <v>112.3</v>
      </c>
      <c r="G8621" s="12">
        <v>112.5</v>
      </c>
      <c r="H8621" s="12">
        <v>113.02785844366787</v>
      </c>
      <c r="I8621">
        <v>121902</v>
      </c>
      <c r="J8621">
        <v>1213</v>
      </c>
      <c r="K8621" s="12">
        <v>13778322</v>
      </c>
      <c r="L8621">
        <v>59344</v>
      </c>
      <c r="M8621">
        <v>48.68</v>
      </c>
      <c r="N8621">
        <v>2.65</v>
      </c>
      <c r="O8621">
        <v>-2.4500000000000002</v>
      </c>
      <c r="P8621">
        <f xml:space="preserve"> IF(Stock_Info[[#This Row],[Close Price]] &gt; Stock_Info[[#This Row],[Open Price]], 1, 0)</f>
        <v>0</v>
      </c>
      <c r="Q8621" t="str">
        <f>IF(AND(Stock_Info[[#This Row],[% Deli. Qty to Traded Qty]]&gt;80,Stock_Info[[#This Row],[No. of Trades]]&lt;3000),"Unusual Day","")</f>
        <v/>
      </c>
      <c r="R8621" t="str">
        <f>IF(AND(Stock_Info[[#This Row],[Spread High-Low]] &lt; 10, Stock_Info[[#This Row],[% Deli. Qty to Traded Qty]] &gt; 90), "Good Day", "")</f>
        <v/>
      </c>
    </row>
    <row r="8622" spans="1:18">
      <c r="A8622" t="s">
        <v>74</v>
      </c>
      <c r="B8622" s="1">
        <v>45729</v>
      </c>
      <c r="C8622" s="1" t="str">
        <f>"WEEK" &amp;" " &amp;  INT((DAY(Stock_Info[[#This Row],[Date]])+WEEKDAY(DATE(YEAR(Stock_Info[[#This Row],[Date]]),MONTH(Stock_Info[[#This Row],[Date]]),1))-1)/7)+1</f>
        <v>WEEK 3</v>
      </c>
      <c r="D8622" s="12">
        <v>113.85</v>
      </c>
      <c r="E8622" s="12">
        <v>115.45</v>
      </c>
      <c r="F8622" s="12">
        <v>113.05</v>
      </c>
      <c r="G8622" s="12">
        <v>113.55</v>
      </c>
      <c r="H8622" s="12">
        <v>114.03580708512727</v>
      </c>
      <c r="I8622">
        <v>264780</v>
      </c>
      <c r="J8622">
        <v>1553</v>
      </c>
      <c r="K8622" s="12">
        <v>30194401</v>
      </c>
      <c r="L8622">
        <v>150634</v>
      </c>
      <c r="M8622">
        <v>56.89</v>
      </c>
      <c r="N8622">
        <v>2.4</v>
      </c>
      <c r="O8622">
        <v>-0.3</v>
      </c>
      <c r="P8622">
        <f xml:space="preserve"> IF(Stock_Info[[#This Row],[Close Price]] &gt; Stock_Info[[#This Row],[Open Price]], 1, 0)</f>
        <v>0</v>
      </c>
      <c r="Q8622" t="str">
        <f>IF(AND(Stock_Info[[#This Row],[% Deli. Qty to Traded Qty]]&gt;80,Stock_Info[[#This Row],[No. of Trades]]&lt;3000),"Unusual Day","")</f>
        <v/>
      </c>
      <c r="R8622" t="str">
        <f>IF(AND(Stock_Info[[#This Row],[Spread High-Low]] &lt; 10, Stock_Info[[#This Row],[% Deli. Qty to Traded Qty]] &gt; 90), "Good Day", "")</f>
        <v/>
      </c>
    </row>
    <row r="8623" spans="1:18">
      <c r="A8623" t="s">
        <v>74</v>
      </c>
      <c r="B8623" s="1">
        <v>45728</v>
      </c>
      <c r="C8623" s="1" t="str">
        <f>"WEEK" &amp;" " &amp;  INT((DAY(Stock_Info[[#This Row],[Date]])+WEEKDAY(DATE(YEAR(Stock_Info[[#This Row],[Date]]),MONTH(Stock_Info[[#This Row],[Date]]),1))-1)/7)+1</f>
        <v>WEEK 3</v>
      </c>
      <c r="D8623" s="12">
        <v>115.35</v>
      </c>
      <c r="E8623" s="12">
        <v>115.75</v>
      </c>
      <c r="F8623" s="12">
        <v>112.65</v>
      </c>
      <c r="G8623" s="12">
        <v>113.55</v>
      </c>
      <c r="H8623" s="12">
        <v>113.96036180336364</v>
      </c>
      <c r="I8623">
        <v>212270</v>
      </c>
      <c r="J8623">
        <v>2660</v>
      </c>
      <c r="K8623" s="12">
        <v>24190366</v>
      </c>
      <c r="L8623">
        <v>107669</v>
      </c>
      <c r="M8623">
        <v>50.72</v>
      </c>
      <c r="N8623">
        <v>3.1</v>
      </c>
      <c r="O8623">
        <v>-1.8</v>
      </c>
      <c r="P8623">
        <f xml:space="preserve"> IF(Stock_Info[[#This Row],[Close Price]] &gt; Stock_Info[[#This Row],[Open Price]], 1, 0)</f>
        <v>0</v>
      </c>
      <c r="Q8623" t="str">
        <f>IF(AND(Stock_Info[[#This Row],[% Deli. Qty to Traded Qty]]&gt;80,Stock_Info[[#This Row],[No. of Trades]]&lt;3000),"Unusual Day","")</f>
        <v/>
      </c>
      <c r="R8623" t="str">
        <f>IF(AND(Stock_Info[[#This Row],[Spread High-Low]] &lt; 10, Stock_Info[[#This Row],[% Deli. Qty to Traded Qty]] &gt; 90), "Good Day", "")</f>
        <v/>
      </c>
    </row>
    <row r="8624" spans="1:18">
      <c r="A8624" t="s">
        <v>74</v>
      </c>
      <c r="B8624" s="1">
        <v>45727</v>
      </c>
      <c r="C8624" s="1" t="str">
        <f>"WEEK" &amp;" " &amp;  INT((DAY(Stock_Info[[#This Row],[Date]])+WEEKDAY(DATE(YEAR(Stock_Info[[#This Row],[Date]]),MONTH(Stock_Info[[#This Row],[Date]]),1))-1)/7)+1</f>
        <v>WEEK 3</v>
      </c>
      <c r="D8624" s="12">
        <v>112.6</v>
      </c>
      <c r="E8624" s="12">
        <v>115.5</v>
      </c>
      <c r="F8624" s="12">
        <v>112.3</v>
      </c>
      <c r="G8624" s="12">
        <v>114.9</v>
      </c>
      <c r="H8624" s="12">
        <v>113.98640736613805</v>
      </c>
      <c r="I8624">
        <v>402056</v>
      </c>
      <c r="J8624">
        <v>4363</v>
      </c>
      <c r="K8624" s="12">
        <v>45828919</v>
      </c>
      <c r="L8624">
        <v>186497</v>
      </c>
      <c r="M8624">
        <v>46.39</v>
      </c>
      <c r="N8624">
        <v>3.2</v>
      </c>
      <c r="O8624">
        <v>2.2999999999999998</v>
      </c>
      <c r="P8624">
        <f xml:space="preserve"> IF(Stock_Info[[#This Row],[Close Price]] &gt; Stock_Info[[#This Row],[Open Price]], 1, 0)</f>
        <v>1</v>
      </c>
      <c r="Q8624" t="str">
        <f>IF(AND(Stock_Info[[#This Row],[% Deli. Qty to Traded Qty]]&gt;80,Stock_Info[[#This Row],[No. of Trades]]&lt;3000),"Unusual Day","")</f>
        <v/>
      </c>
      <c r="R8624" t="str">
        <f>IF(AND(Stock_Info[[#This Row],[Spread High-Low]] &lt; 10, Stock_Info[[#This Row],[% Deli. Qty to Traded Qty]] &gt; 90), "Good Day", "")</f>
        <v/>
      </c>
    </row>
    <row r="8625" spans="1:18">
      <c r="A8625" t="s">
        <v>74</v>
      </c>
      <c r="B8625" s="1">
        <v>45726</v>
      </c>
      <c r="C8625" s="1" t="str">
        <f>"WEEK" &amp;" " &amp;  INT((DAY(Stock_Info[[#This Row],[Date]])+WEEKDAY(DATE(YEAR(Stock_Info[[#This Row],[Date]]),MONTH(Stock_Info[[#This Row],[Date]]),1))-1)/7)+1</f>
        <v>WEEK 3</v>
      </c>
      <c r="D8625" s="12">
        <v>117.95</v>
      </c>
      <c r="E8625" s="12">
        <v>118.6</v>
      </c>
      <c r="F8625" s="12">
        <v>113.5</v>
      </c>
      <c r="G8625" s="12">
        <v>114.2</v>
      </c>
      <c r="H8625" s="12">
        <v>116.66437455481892</v>
      </c>
      <c r="I8625">
        <v>182510</v>
      </c>
      <c r="J8625">
        <v>1701</v>
      </c>
      <c r="K8625" s="12">
        <v>21292415</v>
      </c>
      <c r="L8625">
        <v>52310</v>
      </c>
      <c r="M8625">
        <v>28.66</v>
      </c>
      <c r="N8625">
        <v>5.0999999999999996</v>
      </c>
      <c r="O8625">
        <v>-3.75</v>
      </c>
      <c r="P8625">
        <f xml:space="preserve"> IF(Stock_Info[[#This Row],[Close Price]] &gt; Stock_Info[[#This Row],[Open Price]], 1, 0)</f>
        <v>0</v>
      </c>
      <c r="Q8625" t="str">
        <f>IF(AND(Stock_Info[[#This Row],[% Deli. Qty to Traded Qty]]&gt;80,Stock_Info[[#This Row],[No. of Trades]]&lt;3000),"Unusual Day","")</f>
        <v/>
      </c>
      <c r="R8625" t="str">
        <f>IF(AND(Stock_Info[[#This Row],[Spread High-Low]] &lt; 10, Stock_Info[[#This Row],[% Deli. Qty to Traded Qty]] &gt; 90), "Good Day", "")</f>
        <v/>
      </c>
    </row>
    <row r="8626" spans="1:18">
      <c r="A8626" t="s">
        <v>74</v>
      </c>
      <c r="B8626" s="1">
        <v>45723</v>
      </c>
      <c r="C8626" s="1" t="str">
        <f>"WEEK" &amp;" " &amp;  INT((DAY(Stock_Info[[#This Row],[Date]])+WEEKDAY(DATE(YEAR(Stock_Info[[#This Row],[Date]]),MONTH(Stock_Info[[#This Row],[Date]]),1))-1)/7)+1</f>
        <v>WEEK 2</v>
      </c>
      <c r="D8626" s="12">
        <v>117.35</v>
      </c>
      <c r="E8626" s="12">
        <v>118</v>
      </c>
      <c r="F8626" s="12">
        <v>116.5</v>
      </c>
      <c r="G8626" s="12">
        <v>117.75</v>
      </c>
      <c r="H8626" s="12">
        <v>117.25022939737114</v>
      </c>
      <c r="I8626">
        <v>510032</v>
      </c>
      <c r="J8626">
        <v>2891</v>
      </c>
      <c r="K8626" s="12">
        <v>59801369</v>
      </c>
      <c r="L8626">
        <v>384023</v>
      </c>
      <c r="M8626">
        <v>75.290000000000006</v>
      </c>
      <c r="N8626">
        <v>1.5</v>
      </c>
      <c r="O8626">
        <v>0.4</v>
      </c>
      <c r="P8626">
        <f xml:space="preserve"> IF(Stock_Info[[#This Row],[Close Price]] &gt; Stock_Info[[#This Row],[Open Price]], 1, 0)</f>
        <v>1</v>
      </c>
      <c r="Q8626" t="str">
        <f>IF(AND(Stock_Info[[#This Row],[% Deli. Qty to Traded Qty]]&gt;80,Stock_Info[[#This Row],[No. of Trades]]&lt;3000),"Unusual Day","")</f>
        <v/>
      </c>
      <c r="R8626" t="str">
        <f>IF(AND(Stock_Info[[#This Row],[Spread High-Low]] &lt; 10, Stock_Info[[#This Row],[% Deli. Qty to Traded Qty]] &gt; 90), "Good Day", "")</f>
        <v/>
      </c>
    </row>
    <row r="8627" spans="1:18">
      <c r="A8627" t="s">
        <v>74</v>
      </c>
      <c r="B8627" s="1">
        <v>45722</v>
      </c>
      <c r="C8627" s="1" t="str">
        <f>"WEEK" &amp;" " &amp;  INT((DAY(Stock_Info[[#This Row],[Date]])+WEEKDAY(DATE(YEAR(Stock_Info[[#This Row],[Date]]),MONTH(Stock_Info[[#This Row],[Date]]),1))-1)/7)+1</f>
        <v>WEEK 2</v>
      </c>
      <c r="D8627" s="12">
        <v>117.7</v>
      </c>
      <c r="E8627" s="12">
        <v>118.1</v>
      </c>
      <c r="F8627" s="12">
        <v>116.4</v>
      </c>
      <c r="G8627" s="12">
        <v>116.85</v>
      </c>
      <c r="H8627" s="12">
        <v>117.01280478944462</v>
      </c>
      <c r="I8627">
        <v>344090</v>
      </c>
      <c r="J8627">
        <v>3106</v>
      </c>
      <c r="K8627" s="12">
        <v>40262936</v>
      </c>
      <c r="L8627">
        <v>237203</v>
      </c>
      <c r="M8627">
        <v>68.94</v>
      </c>
      <c r="N8627">
        <v>1.7</v>
      </c>
      <c r="O8627">
        <v>-0.85</v>
      </c>
      <c r="P8627">
        <f xml:space="preserve"> IF(Stock_Info[[#This Row],[Close Price]] &gt; Stock_Info[[#This Row],[Open Price]], 1, 0)</f>
        <v>0</v>
      </c>
      <c r="Q8627" t="str">
        <f>IF(AND(Stock_Info[[#This Row],[% Deli. Qty to Traded Qty]]&gt;80,Stock_Info[[#This Row],[No. of Trades]]&lt;3000),"Unusual Day","")</f>
        <v/>
      </c>
      <c r="R8627" t="str">
        <f>IF(AND(Stock_Info[[#This Row],[Spread High-Low]] &lt; 10, Stock_Info[[#This Row],[% Deli. Qty to Traded Qty]] &gt; 90), "Good Day", "")</f>
        <v/>
      </c>
    </row>
    <row r="8628" spans="1:18">
      <c r="A8628" t="s">
        <v>74</v>
      </c>
      <c r="B8628" s="1">
        <v>45721</v>
      </c>
      <c r="C8628" s="1" t="str">
        <f>"WEEK" &amp;" " &amp;  INT((DAY(Stock_Info[[#This Row],[Date]])+WEEKDAY(DATE(YEAR(Stock_Info[[#This Row],[Date]]),MONTH(Stock_Info[[#This Row],[Date]]),1))-1)/7)+1</f>
        <v>WEEK 2</v>
      </c>
      <c r="D8628" s="12">
        <v>112.55</v>
      </c>
      <c r="E8628" s="12">
        <v>116.95</v>
      </c>
      <c r="F8628" s="12">
        <v>112.55</v>
      </c>
      <c r="G8628" s="12">
        <v>116</v>
      </c>
      <c r="H8628" s="12">
        <v>115.7304155763695</v>
      </c>
      <c r="I8628">
        <v>397063</v>
      </c>
      <c r="J8628">
        <v>3536</v>
      </c>
      <c r="K8628" s="12">
        <v>45952266</v>
      </c>
      <c r="L8628">
        <v>222324</v>
      </c>
      <c r="M8628">
        <v>55.99</v>
      </c>
      <c r="N8628">
        <v>4.4000000000000004</v>
      </c>
      <c r="O8628">
        <v>3.45</v>
      </c>
      <c r="P8628">
        <f xml:space="preserve"> IF(Stock_Info[[#This Row],[Close Price]] &gt; Stock_Info[[#This Row],[Open Price]], 1, 0)</f>
        <v>1</v>
      </c>
      <c r="Q8628" t="str">
        <f>IF(AND(Stock_Info[[#This Row],[% Deli. Qty to Traded Qty]]&gt;80,Stock_Info[[#This Row],[No. of Trades]]&lt;3000),"Unusual Day","")</f>
        <v/>
      </c>
      <c r="R8628" t="str">
        <f>IF(AND(Stock_Info[[#This Row],[Spread High-Low]] &lt; 10, Stock_Info[[#This Row],[% Deli. Qty to Traded Qty]] &gt; 90), "Good Day", "")</f>
        <v/>
      </c>
    </row>
    <row r="8629" spans="1:18">
      <c r="A8629" t="s">
        <v>74</v>
      </c>
      <c r="B8629" s="1">
        <v>45720</v>
      </c>
      <c r="C8629" s="1" t="str">
        <f>"WEEK" &amp;" " &amp;  INT((DAY(Stock_Info[[#This Row],[Date]])+WEEKDAY(DATE(YEAR(Stock_Info[[#This Row],[Date]]),MONTH(Stock_Info[[#This Row],[Date]]),1))-1)/7)+1</f>
        <v>WEEK 2</v>
      </c>
      <c r="D8629" s="12">
        <v>108.35</v>
      </c>
      <c r="E8629" s="12">
        <v>113.95</v>
      </c>
      <c r="F8629" s="12">
        <v>107.6</v>
      </c>
      <c r="G8629" s="12">
        <v>112.7</v>
      </c>
      <c r="H8629" s="12">
        <v>111.77578675537269</v>
      </c>
      <c r="I8629">
        <v>456940</v>
      </c>
      <c r="J8629">
        <v>2937</v>
      </c>
      <c r="K8629" s="12">
        <v>51074828</v>
      </c>
      <c r="L8629">
        <v>115017</v>
      </c>
      <c r="M8629">
        <v>25.17</v>
      </c>
      <c r="N8629">
        <v>6.35</v>
      </c>
      <c r="O8629">
        <v>4.3499999999999996</v>
      </c>
      <c r="P8629">
        <f xml:space="preserve"> IF(Stock_Info[[#This Row],[Close Price]] &gt; Stock_Info[[#This Row],[Open Price]], 1, 0)</f>
        <v>1</v>
      </c>
      <c r="Q8629" t="str">
        <f>IF(AND(Stock_Info[[#This Row],[% Deli. Qty to Traded Qty]]&gt;80,Stock_Info[[#This Row],[No. of Trades]]&lt;3000),"Unusual Day","")</f>
        <v/>
      </c>
      <c r="R8629" t="str">
        <f>IF(AND(Stock_Info[[#This Row],[Spread High-Low]] &lt; 10, Stock_Info[[#This Row],[% Deli. Qty to Traded Qty]] &gt; 90), "Good Day", "")</f>
        <v/>
      </c>
    </row>
    <row r="8630" spans="1:18">
      <c r="A8630" t="s">
        <v>74</v>
      </c>
      <c r="B8630" s="1">
        <v>45719</v>
      </c>
      <c r="C8630" s="1" t="str">
        <f>"WEEK" &amp;" " &amp;  INT((DAY(Stock_Info[[#This Row],[Date]])+WEEKDAY(DATE(YEAR(Stock_Info[[#This Row],[Date]]),MONTH(Stock_Info[[#This Row],[Date]]),1))-1)/7)+1</f>
        <v>WEEK 2</v>
      </c>
      <c r="D8630" s="12">
        <v>112.1</v>
      </c>
      <c r="E8630" s="12">
        <v>113.2</v>
      </c>
      <c r="F8630" s="12">
        <v>107.85</v>
      </c>
      <c r="G8630" s="12">
        <v>109</v>
      </c>
      <c r="H8630" s="12">
        <v>109.36072656355651</v>
      </c>
      <c r="I8630">
        <v>421491</v>
      </c>
      <c r="J8630">
        <v>4694</v>
      </c>
      <c r="K8630" s="12">
        <v>46094562</v>
      </c>
      <c r="L8630">
        <v>191434</v>
      </c>
      <c r="M8630">
        <v>45.42</v>
      </c>
      <c r="N8630">
        <v>5.35</v>
      </c>
      <c r="O8630">
        <v>-3.1</v>
      </c>
      <c r="P8630">
        <f xml:space="preserve"> IF(Stock_Info[[#This Row],[Close Price]] &gt; Stock_Info[[#This Row],[Open Price]], 1, 0)</f>
        <v>0</v>
      </c>
      <c r="Q8630" t="str">
        <f>IF(AND(Stock_Info[[#This Row],[% Deli. Qty to Traded Qty]]&gt;80,Stock_Info[[#This Row],[No. of Trades]]&lt;3000),"Unusual Day","")</f>
        <v/>
      </c>
      <c r="R8630" t="str">
        <f>IF(AND(Stock_Info[[#This Row],[Spread High-Low]] &lt; 10, Stock_Info[[#This Row],[% Deli. Qty to Traded Qty]] &gt; 90), "Good Day", "")</f>
        <v/>
      </c>
    </row>
    <row r="8631" spans="1:18">
      <c r="A8631" t="s">
        <v>74</v>
      </c>
      <c r="B8631" s="1">
        <v>45716</v>
      </c>
      <c r="C8631" s="1" t="str">
        <f>"WEEK" &amp;" " &amp;  INT((DAY(Stock_Info[[#This Row],[Date]])+WEEKDAY(DATE(YEAR(Stock_Info[[#This Row],[Date]]),MONTH(Stock_Info[[#This Row],[Date]]),1))-1)/7)+1</f>
        <v>WEEK 5</v>
      </c>
      <c r="D8631" s="12">
        <v>114.05</v>
      </c>
      <c r="E8631" s="12">
        <v>114.5</v>
      </c>
      <c r="F8631" s="12">
        <v>110.1</v>
      </c>
      <c r="G8631" s="12">
        <v>112.35</v>
      </c>
      <c r="H8631" s="12">
        <v>112.12806316353604</v>
      </c>
      <c r="I8631">
        <v>264963</v>
      </c>
      <c r="J8631">
        <v>2256</v>
      </c>
      <c r="K8631" s="12">
        <v>29709788</v>
      </c>
      <c r="L8631">
        <v>90683</v>
      </c>
      <c r="M8631">
        <v>34.22</v>
      </c>
      <c r="N8631">
        <v>4.4000000000000004</v>
      </c>
      <c r="O8631">
        <v>-1.7</v>
      </c>
      <c r="P8631">
        <f xml:space="preserve"> IF(Stock_Info[[#This Row],[Close Price]] &gt; Stock_Info[[#This Row],[Open Price]], 1, 0)</f>
        <v>0</v>
      </c>
      <c r="Q8631" t="str">
        <f>IF(AND(Stock_Info[[#This Row],[% Deli. Qty to Traded Qty]]&gt;80,Stock_Info[[#This Row],[No. of Trades]]&lt;3000),"Unusual Day","")</f>
        <v/>
      </c>
      <c r="R8631" t="str">
        <f>IF(AND(Stock_Info[[#This Row],[Spread High-Low]] &lt; 10, Stock_Info[[#This Row],[% Deli. Qty to Traded Qty]] &gt; 90), "Good Day", "")</f>
        <v/>
      </c>
    </row>
    <row r="8632" spans="1:18">
      <c r="A8632" t="s">
        <v>74</v>
      </c>
      <c r="B8632" s="1">
        <v>45715</v>
      </c>
      <c r="C8632" s="1" t="str">
        <f>"WEEK" &amp;" " &amp;  INT((DAY(Stock_Info[[#This Row],[Date]])+WEEKDAY(DATE(YEAR(Stock_Info[[#This Row],[Date]]),MONTH(Stock_Info[[#This Row],[Date]]),1))-1)/7)+1</f>
        <v>WEEK 5</v>
      </c>
      <c r="D8632" s="12">
        <v>116.7</v>
      </c>
      <c r="E8632" s="12">
        <v>117.6</v>
      </c>
      <c r="F8632" s="12">
        <v>114.4</v>
      </c>
      <c r="G8632" s="12">
        <v>115</v>
      </c>
      <c r="H8632" s="12">
        <v>115.78097200734868</v>
      </c>
      <c r="I8632">
        <v>165472</v>
      </c>
      <c r="J8632">
        <v>1619</v>
      </c>
      <c r="K8632" s="12">
        <v>19158509</v>
      </c>
      <c r="L8632">
        <v>50290</v>
      </c>
      <c r="M8632">
        <v>30.39</v>
      </c>
      <c r="N8632">
        <v>3.2</v>
      </c>
      <c r="O8632">
        <v>-1.7</v>
      </c>
      <c r="P8632">
        <f xml:space="preserve"> IF(Stock_Info[[#This Row],[Close Price]] &gt; Stock_Info[[#This Row],[Open Price]], 1, 0)</f>
        <v>0</v>
      </c>
      <c r="Q8632" t="str">
        <f>IF(AND(Stock_Info[[#This Row],[% Deli. Qty to Traded Qty]]&gt;80,Stock_Info[[#This Row],[No. of Trades]]&lt;3000),"Unusual Day","")</f>
        <v/>
      </c>
      <c r="R8632" t="str">
        <f>IF(AND(Stock_Info[[#This Row],[Spread High-Low]] &lt; 10, Stock_Info[[#This Row],[% Deli. Qty to Traded Qty]] &gt; 90), "Good Day", "")</f>
        <v/>
      </c>
    </row>
    <row r="8633" spans="1:18">
      <c r="A8633" t="s">
        <v>74</v>
      </c>
      <c r="B8633" s="1">
        <v>45713</v>
      </c>
      <c r="C8633" s="1" t="str">
        <f>"WEEK" &amp;" " &amp;  INT((DAY(Stock_Info[[#This Row],[Date]])+WEEKDAY(DATE(YEAR(Stock_Info[[#This Row],[Date]]),MONTH(Stock_Info[[#This Row],[Date]]),1))-1)/7)+1</f>
        <v>WEEK 5</v>
      </c>
      <c r="D8633" s="12">
        <v>117.65</v>
      </c>
      <c r="E8633" s="12">
        <v>118.1</v>
      </c>
      <c r="F8633" s="12">
        <v>115.05</v>
      </c>
      <c r="G8633" s="12">
        <v>116.2</v>
      </c>
      <c r="H8633" s="12">
        <v>116.2916095595865</v>
      </c>
      <c r="I8633">
        <v>180217</v>
      </c>
      <c r="J8633">
        <v>1753</v>
      </c>
      <c r="K8633" s="12">
        <v>20957725</v>
      </c>
      <c r="L8633">
        <v>93401</v>
      </c>
      <c r="M8633">
        <v>51.83</v>
      </c>
      <c r="N8633">
        <v>3.05</v>
      </c>
      <c r="O8633">
        <v>-1.45</v>
      </c>
      <c r="P8633">
        <f xml:space="preserve"> IF(Stock_Info[[#This Row],[Close Price]] &gt; Stock_Info[[#This Row],[Open Price]], 1, 0)</f>
        <v>0</v>
      </c>
      <c r="Q8633" t="str">
        <f>IF(AND(Stock_Info[[#This Row],[% Deli. Qty to Traded Qty]]&gt;80,Stock_Info[[#This Row],[No. of Trades]]&lt;3000),"Unusual Day","")</f>
        <v/>
      </c>
      <c r="R8633" t="str">
        <f>IF(AND(Stock_Info[[#This Row],[Spread High-Low]] &lt; 10, Stock_Info[[#This Row],[% Deli. Qty to Traded Qty]] &gt; 90), "Good Day", "")</f>
        <v/>
      </c>
    </row>
    <row r="8634" spans="1:18">
      <c r="A8634" t="s">
        <v>74</v>
      </c>
      <c r="B8634" s="1">
        <v>45712</v>
      </c>
      <c r="C8634" s="1" t="str">
        <f>"WEEK" &amp;" " &amp;  INT((DAY(Stock_Info[[#This Row],[Date]])+WEEKDAY(DATE(YEAR(Stock_Info[[#This Row],[Date]]),MONTH(Stock_Info[[#This Row],[Date]]),1))-1)/7)+1</f>
        <v>WEEK 5</v>
      </c>
      <c r="D8634" s="12">
        <v>114.95</v>
      </c>
      <c r="E8634" s="12">
        <v>117.6</v>
      </c>
      <c r="F8634" s="12">
        <v>114.1</v>
      </c>
      <c r="G8634" s="12">
        <v>117.25</v>
      </c>
      <c r="H8634" s="12">
        <v>115.84715954825963</v>
      </c>
      <c r="I8634">
        <v>491964</v>
      </c>
      <c r="J8634">
        <v>3287</v>
      </c>
      <c r="K8634" s="12">
        <v>56992632</v>
      </c>
      <c r="L8634">
        <v>227327</v>
      </c>
      <c r="M8634">
        <v>46.21</v>
      </c>
      <c r="N8634">
        <v>3.5</v>
      </c>
      <c r="O8634">
        <v>2.2999999999999998</v>
      </c>
      <c r="P8634">
        <f xml:space="preserve"> IF(Stock_Info[[#This Row],[Close Price]] &gt; Stock_Info[[#This Row],[Open Price]], 1, 0)</f>
        <v>1</v>
      </c>
      <c r="Q8634" t="str">
        <f>IF(AND(Stock_Info[[#This Row],[% Deli. Qty to Traded Qty]]&gt;80,Stock_Info[[#This Row],[No. of Trades]]&lt;3000),"Unusual Day","")</f>
        <v/>
      </c>
      <c r="R8634" t="str">
        <f>IF(AND(Stock_Info[[#This Row],[Spread High-Low]] &lt; 10, Stock_Info[[#This Row],[% Deli. Qty to Traded Qty]] &gt; 90), "Good Day", "")</f>
        <v/>
      </c>
    </row>
    <row r="8635" spans="1:18">
      <c r="A8635" t="s">
        <v>74</v>
      </c>
      <c r="B8635" s="1">
        <v>45709</v>
      </c>
      <c r="C8635" s="1" t="str">
        <f>"WEEK" &amp;" " &amp;  INT((DAY(Stock_Info[[#This Row],[Date]])+WEEKDAY(DATE(YEAR(Stock_Info[[#This Row],[Date]]),MONTH(Stock_Info[[#This Row],[Date]]),1))-1)/7)+1</f>
        <v>WEEK 4</v>
      </c>
      <c r="D8635" s="12">
        <v>117</v>
      </c>
      <c r="E8635" s="12">
        <v>117.6</v>
      </c>
      <c r="F8635" s="12">
        <v>114.55</v>
      </c>
      <c r="G8635" s="12">
        <v>115.75</v>
      </c>
      <c r="H8635" s="12">
        <v>116.09754323434744</v>
      </c>
      <c r="I8635">
        <v>164973</v>
      </c>
      <c r="J8635">
        <v>1473</v>
      </c>
      <c r="K8635" s="12">
        <v>19152960</v>
      </c>
      <c r="L8635">
        <v>44167</v>
      </c>
      <c r="M8635">
        <v>26.77</v>
      </c>
      <c r="N8635">
        <v>3.05</v>
      </c>
      <c r="O8635">
        <v>-1.25</v>
      </c>
      <c r="P8635">
        <f xml:space="preserve"> IF(Stock_Info[[#This Row],[Close Price]] &gt; Stock_Info[[#This Row],[Open Price]], 1, 0)</f>
        <v>0</v>
      </c>
      <c r="Q8635" t="str">
        <f>IF(AND(Stock_Info[[#This Row],[% Deli. Qty to Traded Qty]]&gt;80,Stock_Info[[#This Row],[No. of Trades]]&lt;3000),"Unusual Day","")</f>
        <v/>
      </c>
      <c r="R8635" t="str">
        <f>IF(AND(Stock_Info[[#This Row],[Spread High-Low]] &lt; 10, Stock_Info[[#This Row],[% Deli. Qty to Traded Qty]] &gt; 90), "Good Day", "")</f>
        <v/>
      </c>
    </row>
    <row r="8636" spans="1:18">
      <c r="A8636" t="s">
        <v>74</v>
      </c>
      <c r="B8636" s="1">
        <v>45708</v>
      </c>
      <c r="C8636" s="1" t="str">
        <f>"WEEK" &amp;" " &amp;  INT((DAY(Stock_Info[[#This Row],[Date]])+WEEKDAY(DATE(YEAR(Stock_Info[[#This Row],[Date]]),MONTH(Stock_Info[[#This Row],[Date]]),1))-1)/7)+1</f>
        <v>WEEK 4</v>
      </c>
      <c r="D8636" s="12">
        <v>114</v>
      </c>
      <c r="E8636" s="12">
        <v>118</v>
      </c>
      <c r="F8636" s="12">
        <v>113.3</v>
      </c>
      <c r="G8636" s="12">
        <v>117</v>
      </c>
      <c r="H8636" s="12">
        <v>116.52136641218543</v>
      </c>
      <c r="I8636">
        <v>269699</v>
      </c>
      <c r="J8636">
        <v>2022</v>
      </c>
      <c r="K8636" s="12">
        <v>31425696</v>
      </c>
      <c r="L8636">
        <v>82895</v>
      </c>
      <c r="M8636">
        <v>30.74</v>
      </c>
      <c r="N8636">
        <v>4.7</v>
      </c>
      <c r="O8636">
        <v>3</v>
      </c>
      <c r="P8636">
        <f xml:space="preserve"> IF(Stock_Info[[#This Row],[Close Price]] &gt; Stock_Info[[#This Row],[Open Price]], 1, 0)</f>
        <v>1</v>
      </c>
      <c r="Q8636" t="str">
        <f>IF(AND(Stock_Info[[#This Row],[% Deli. Qty to Traded Qty]]&gt;80,Stock_Info[[#This Row],[No. of Trades]]&lt;3000),"Unusual Day","")</f>
        <v/>
      </c>
      <c r="R8636" t="str">
        <f>IF(AND(Stock_Info[[#This Row],[Spread High-Low]] &lt; 10, Stock_Info[[#This Row],[% Deli. Qty to Traded Qty]] &gt; 90), "Good Day", "")</f>
        <v/>
      </c>
    </row>
    <row r="8637" spans="1:18">
      <c r="A8637" t="s">
        <v>74</v>
      </c>
      <c r="B8637" s="1">
        <v>45707</v>
      </c>
      <c r="C8637" s="1" t="str">
        <f>"WEEK" &amp;" " &amp;  INT((DAY(Stock_Info[[#This Row],[Date]])+WEEKDAY(DATE(YEAR(Stock_Info[[#This Row],[Date]]),MONTH(Stock_Info[[#This Row],[Date]]),1))-1)/7)+1</f>
        <v>WEEK 4</v>
      </c>
      <c r="D8637" s="12">
        <v>109.35</v>
      </c>
      <c r="E8637" s="12">
        <v>115.3</v>
      </c>
      <c r="F8637" s="12">
        <v>107.9</v>
      </c>
      <c r="G8637" s="12">
        <v>114.9</v>
      </c>
      <c r="H8637" s="12">
        <v>113.27515514918616</v>
      </c>
      <c r="I8637">
        <v>362232</v>
      </c>
      <c r="J8637">
        <v>2076</v>
      </c>
      <c r="K8637" s="12">
        <v>41031886</v>
      </c>
      <c r="L8637">
        <v>134044</v>
      </c>
      <c r="M8637">
        <v>37</v>
      </c>
      <c r="N8637">
        <v>7.4</v>
      </c>
      <c r="O8637">
        <v>5.55</v>
      </c>
      <c r="P8637">
        <f xml:space="preserve"> IF(Stock_Info[[#This Row],[Close Price]] &gt; Stock_Info[[#This Row],[Open Price]], 1, 0)</f>
        <v>1</v>
      </c>
      <c r="Q8637" t="str">
        <f>IF(AND(Stock_Info[[#This Row],[% Deli. Qty to Traded Qty]]&gt;80,Stock_Info[[#This Row],[No. of Trades]]&lt;3000),"Unusual Day","")</f>
        <v/>
      </c>
      <c r="R8637" t="str">
        <f>IF(AND(Stock_Info[[#This Row],[Spread High-Low]] &lt; 10, Stock_Info[[#This Row],[% Deli. Qty to Traded Qty]] &gt; 90), "Good Day", "")</f>
        <v/>
      </c>
    </row>
    <row r="8638" spans="1:18">
      <c r="A8638" t="s">
        <v>74</v>
      </c>
      <c r="B8638" s="1">
        <v>45706</v>
      </c>
      <c r="C8638" s="1" t="str">
        <f>"WEEK" &amp;" " &amp;  INT((DAY(Stock_Info[[#This Row],[Date]])+WEEKDAY(DATE(YEAR(Stock_Info[[#This Row],[Date]]),MONTH(Stock_Info[[#This Row],[Date]]),1))-1)/7)+1</f>
        <v>WEEK 4</v>
      </c>
      <c r="D8638" s="12">
        <v>108.6</v>
      </c>
      <c r="E8638" s="12">
        <v>110.05</v>
      </c>
      <c r="F8638" s="12">
        <v>106.8</v>
      </c>
      <c r="G8638" s="12">
        <v>109.7</v>
      </c>
      <c r="H8638" s="12">
        <v>107.9552803286073</v>
      </c>
      <c r="I8638">
        <v>224219</v>
      </c>
      <c r="J8638">
        <v>1317</v>
      </c>
      <c r="K8638" s="12">
        <v>24205625</v>
      </c>
      <c r="L8638">
        <v>83176</v>
      </c>
      <c r="M8638">
        <v>37.1</v>
      </c>
      <c r="N8638">
        <v>3.25</v>
      </c>
      <c r="O8638">
        <v>1.1000000000000001</v>
      </c>
      <c r="P8638">
        <f xml:space="preserve"> IF(Stock_Info[[#This Row],[Close Price]] &gt; Stock_Info[[#This Row],[Open Price]], 1, 0)</f>
        <v>1</v>
      </c>
      <c r="Q8638" t="str">
        <f>IF(AND(Stock_Info[[#This Row],[% Deli. Qty to Traded Qty]]&gt;80,Stock_Info[[#This Row],[No. of Trades]]&lt;3000),"Unusual Day","")</f>
        <v/>
      </c>
      <c r="R8638" t="str">
        <f>IF(AND(Stock_Info[[#This Row],[Spread High-Low]] &lt; 10, Stock_Info[[#This Row],[% Deli. Qty to Traded Qty]] &gt; 90), "Good Day", "")</f>
        <v/>
      </c>
    </row>
    <row r="8639" spans="1:18">
      <c r="A8639" t="s">
        <v>74</v>
      </c>
      <c r="B8639" s="1">
        <v>45705</v>
      </c>
      <c r="C8639" s="1" t="str">
        <f>"WEEK" &amp;" " &amp;  INT((DAY(Stock_Info[[#This Row],[Date]])+WEEKDAY(DATE(YEAR(Stock_Info[[#This Row],[Date]]),MONTH(Stock_Info[[#This Row],[Date]]),1))-1)/7)+1</f>
        <v>WEEK 4</v>
      </c>
      <c r="D8639" s="12">
        <v>109.95</v>
      </c>
      <c r="E8639" s="12">
        <v>109.95</v>
      </c>
      <c r="F8639" s="12">
        <v>106.6</v>
      </c>
      <c r="G8639" s="12">
        <v>108.95</v>
      </c>
      <c r="H8639" s="12">
        <v>108.22976426750897</v>
      </c>
      <c r="I8639">
        <v>283669</v>
      </c>
      <c r="J8639">
        <v>2230</v>
      </c>
      <c r="K8639" s="12">
        <v>30701429</v>
      </c>
      <c r="L8639">
        <v>81343</v>
      </c>
      <c r="M8639">
        <v>28.68</v>
      </c>
      <c r="N8639">
        <v>3.35</v>
      </c>
      <c r="O8639">
        <v>-1</v>
      </c>
      <c r="P8639">
        <f xml:space="preserve"> IF(Stock_Info[[#This Row],[Close Price]] &gt; Stock_Info[[#This Row],[Open Price]], 1, 0)</f>
        <v>0</v>
      </c>
      <c r="Q8639" t="str">
        <f>IF(AND(Stock_Info[[#This Row],[% Deli. Qty to Traded Qty]]&gt;80,Stock_Info[[#This Row],[No. of Trades]]&lt;3000),"Unusual Day","")</f>
        <v/>
      </c>
      <c r="R8639" t="str">
        <f>IF(AND(Stock_Info[[#This Row],[Spread High-Low]] &lt; 10, Stock_Info[[#This Row],[% Deli. Qty to Traded Qty]] &gt; 90), "Good Day", "")</f>
        <v/>
      </c>
    </row>
    <row r="8640" spans="1:18">
      <c r="A8640" t="s">
        <v>74</v>
      </c>
      <c r="B8640" s="1">
        <v>45702</v>
      </c>
      <c r="C8640" s="1" t="str">
        <f>"WEEK" &amp;" " &amp;  INT((DAY(Stock_Info[[#This Row],[Date]])+WEEKDAY(DATE(YEAR(Stock_Info[[#This Row],[Date]]),MONTH(Stock_Info[[#This Row],[Date]]),1))-1)/7)+1</f>
        <v>WEEK 3</v>
      </c>
      <c r="D8640" s="12">
        <v>114.25</v>
      </c>
      <c r="E8640" s="12">
        <v>114.25</v>
      </c>
      <c r="F8640" s="12">
        <v>108.3</v>
      </c>
      <c r="G8640" s="12">
        <v>109.4</v>
      </c>
      <c r="H8640" s="12">
        <v>110.46898689551878</v>
      </c>
      <c r="I8640">
        <v>479378</v>
      </c>
      <c r="J8640">
        <v>4038</v>
      </c>
      <c r="K8640" s="12">
        <v>52956402</v>
      </c>
      <c r="L8640">
        <v>163407</v>
      </c>
      <c r="M8640">
        <v>34.090000000000003</v>
      </c>
      <c r="N8640">
        <v>5.95</v>
      </c>
      <c r="O8640">
        <v>-4.8499999999999996</v>
      </c>
      <c r="P8640">
        <f xml:space="preserve"> IF(Stock_Info[[#This Row],[Close Price]] &gt; Stock_Info[[#This Row],[Open Price]], 1, 0)</f>
        <v>0</v>
      </c>
      <c r="Q8640" t="str">
        <f>IF(AND(Stock_Info[[#This Row],[% Deli. Qty to Traded Qty]]&gt;80,Stock_Info[[#This Row],[No. of Trades]]&lt;3000),"Unusual Day","")</f>
        <v/>
      </c>
      <c r="R8640" t="str">
        <f>IF(AND(Stock_Info[[#This Row],[Spread High-Low]] &lt; 10, Stock_Info[[#This Row],[% Deli. Qty to Traded Qty]] &gt; 90), "Good Day", "")</f>
        <v/>
      </c>
    </row>
    <row r="8641" spans="1:18">
      <c r="A8641" t="s">
        <v>74</v>
      </c>
      <c r="B8641" s="1">
        <v>45701</v>
      </c>
      <c r="C8641" s="1" t="str">
        <f>"WEEK" &amp;" " &amp;  INT((DAY(Stock_Info[[#This Row],[Date]])+WEEKDAY(DATE(YEAR(Stock_Info[[#This Row],[Date]]),MONTH(Stock_Info[[#This Row],[Date]]),1))-1)/7)+1</f>
        <v>WEEK 3</v>
      </c>
      <c r="D8641" s="12">
        <v>115.05</v>
      </c>
      <c r="E8641" s="12">
        <v>115.9</v>
      </c>
      <c r="F8641" s="12">
        <v>112.6</v>
      </c>
      <c r="G8641" s="12">
        <v>113.05</v>
      </c>
      <c r="H8641" s="12">
        <v>114.10537631449496</v>
      </c>
      <c r="I8641">
        <v>290701</v>
      </c>
      <c r="J8641">
        <v>3844</v>
      </c>
      <c r="K8641" s="12">
        <v>33170547</v>
      </c>
      <c r="L8641">
        <v>121621</v>
      </c>
      <c r="M8641">
        <v>41.84</v>
      </c>
      <c r="N8641">
        <v>3.3</v>
      </c>
      <c r="O8641">
        <v>-2</v>
      </c>
      <c r="P8641">
        <f xml:space="preserve"> IF(Stock_Info[[#This Row],[Close Price]] &gt; Stock_Info[[#This Row],[Open Price]], 1, 0)</f>
        <v>0</v>
      </c>
      <c r="Q8641" t="str">
        <f>IF(AND(Stock_Info[[#This Row],[% Deli. Qty to Traded Qty]]&gt;80,Stock_Info[[#This Row],[No. of Trades]]&lt;3000),"Unusual Day","")</f>
        <v/>
      </c>
      <c r="R8641" t="str">
        <f>IF(AND(Stock_Info[[#This Row],[Spread High-Low]] &lt; 10, Stock_Info[[#This Row],[% Deli. Qty to Traded Qty]] &gt; 90), "Good Day", "")</f>
        <v/>
      </c>
    </row>
    <row r="8642" spans="1:18">
      <c r="A8642" t="s">
        <v>74</v>
      </c>
      <c r="B8642" s="1">
        <v>45700</v>
      </c>
      <c r="C8642" s="1" t="str">
        <f>"WEEK" &amp;" " &amp;  INT((DAY(Stock_Info[[#This Row],[Date]])+WEEKDAY(DATE(YEAR(Stock_Info[[#This Row],[Date]]),MONTH(Stock_Info[[#This Row],[Date]]),1))-1)/7)+1</f>
        <v>WEEK 3</v>
      </c>
      <c r="D8642" s="12">
        <v>110.6</v>
      </c>
      <c r="E8642" s="12">
        <v>115.4</v>
      </c>
      <c r="F8642" s="12">
        <v>109.25</v>
      </c>
      <c r="G8642" s="12">
        <v>115.05</v>
      </c>
      <c r="H8642" s="12">
        <v>112.97134616439108</v>
      </c>
      <c r="I8642">
        <v>455925</v>
      </c>
      <c r="J8642">
        <v>2847</v>
      </c>
      <c r="K8642" s="12">
        <v>51506461</v>
      </c>
      <c r="L8642">
        <v>172215</v>
      </c>
      <c r="M8642">
        <v>37.770000000000003</v>
      </c>
      <c r="N8642">
        <v>6.15</v>
      </c>
      <c r="O8642">
        <v>4.45</v>
      </c>
      <c r="P8642">
        <f xml:space="preserve"> IF(Stock_Info[[#This Row],[Close Price]] &gt; Stock_Info[[#This Row],[Open Price]], 1, 0)</f>
        <v>1</v>
      </c>
      <c r="Q8642" t="str">
        <f>IF(AND(Stock_Info[[#This Row],[% Deli. Qty to Traded Qty]]&gt;80,Stock_Info[[#This Row],[No. of Trades]]&lt;3000),"Unusual Day","")</f>
        <v/>
      </c>
      <c r="R8642" t="str">
        <f>IF(AND(Stock_Info[[#This Row],[Spread High-Low]] &lt; 10, Stock_Info[[#This Row],[% Deli. Qty to Traded Qty]] &gt; 90), "Good Day", "")</f>
        <v/>
      </c>
    </row>
    <row r="8643" spans="1:18">
      <c r="A8643" t="s">
        <v>74</v>
      </c>
      <c r="B8643" s="1">
        <v>45699</v>
      </c>
      <c r="C8643" s="1" t="str">
        <f>"WEEK" &amp;" " &amp;  INT((DAY(Stock_Info[[#This Row],[Date]])+WEEKDAY(DATE(YEAR(Stock_Info[[#This Row],[Date]]),MONTH(Stock_Info[[#This Row],[Date]]),1))-1)/7)+1</f>
        <v>WEEK 3</v>
      </c>
      <c r="D8643" s="12">
        <v>114.85</v>
      </c>
      <c r="E8643" s="12">
        <v>116.1</v>
      </c>
      <c r="F8643" s="12">
        <v>110.05</v>
      </c>
      <c r="G8643" s="12">
        <v>110.55</v>
      </c>
      <c r="H8643" s="12">
        <v>111.91029687478925</v>
      </c>
      <c r="I8643">
        <v>296556</v>
      </c>
      <c r="J8643">
        <v>2087</v>
      </c>
      <c r="K8643" s="12">
        <v>33187670</v>
      </c>
      <c r="L8643">
        <v>124014</v>
      </c>
      <c r="M8643">
        <v>41.82</v>
      </c>
      <c r="N8643">
        <v>6.05</v>
      </c>
      <c r="O8643">
        <v>-4.3</v>
      </c>
      <c r="P8643">
        <f xml:space="preserve"> IF(Stock_Info[[#This Row],[Close Price]] &gt; Stock_Info[[#This Row],[Open Price]], 1, 0)</f>
        <v>0</v>
      </c>
      <c r="Q8643" t="str">
        <f>IF(AND(Stock_Info[[#This Row],[% Deli. Qty to Traded Qty]]&gt;80,Stock_Info[[#This Row],[No. of Trades]]&lt;3000),"Unusual Day","")</f>
        <v/>
      </c>
      <c r="R8643" t="str">
        <f>IF(AND(Stock_Info[[#This Row],[Spread High-Low]] &lt; 10, Stock_Info[[#This Row],[% Deli. Qty to Traded Qty]] &gt; 90), "Good Day", "")</f>
        <v/>
      </c>
    </row>
    <row r="8644" spans="1:18">
      <c r="A8644" t="s">
        <v>74</v>
      </c>
      <c r="B8644" s="1">
        <v>45698</v>
      </c>
      <c r="C8644" s="1" t="str">
        <f>"WEEK" &amp;" " &amp;  INT((DAY(Stock_Info[[#This Row],[Date]])+WEEKDAY(DATE(YEAR(Stock_Info[[#This Row],[Date]]),MONTH(Stock_Info[[#This Row],[Date]]),1))-1)/7)+1</f>
        <v>WEEK 3</v>
      </c>
      <c r="D8644" s="12">
        <v>117.6</v>
      </c>
      <c r="E8644" s="12">
        <v>118</v>
      </c>
      <c r="F8644" s="12">
        <v>114.35</v>
      </c>
      <c r="G8644" s="12">
        <v>114.8</v>
      </c>
      <c r="H8644" s="12">
        <v>115.48846237731733</v>
      </c>
      <c r="I8644">
        <v>114625</v>
      </c>
      <c r="J8644">
        <v>1231</v>
      </c>
      <c r="K8644" s="12">
        <v>13237865</v>
      </c>
      <c r="L8644">
        <v>58041</v>
      </c>
      <c r="M8644">
        <v>50.64</v>
      </c>
      <c r="N8644">
        <v>3.65</v>
      </c>
      <c r="O8644">
        <v>-2.8</v>
      </c>
      <c r="P8644">
        <f xml:space="preserve"> IF(Stock_Info[[#This Row],[Close Price]] &gt; Stock_Info[[#This Row],[Open Price]], 1, 0)</f>
        <v>0</v>
      </c>
      <c r="Q8644" t="str">
        <f>IF(AND(Stock_Info[[#This Row],[% Deli. Qty to Traded Qty]]&gt;80,Stock_Info[[#This Row],[No. of Trades]]&lt;3000),"Unusual Day","")</f>
        <v/>
      </c>
      <c r="R8644" t="str">
        <f>IF(AND(Stock_Info[[#This Row],[Spread High-Low]] &lt; 10, Stock_Info[[#This Row],[% Deli. Qty to Traded Qty]] &gt; 90), "Good Day", "")</f>
        <v/>
      </c>
    </row>
    <row r="8645" spans="1:18">
      <c r="A8645" t="s">
        <v>74</v>
      </c>
      <c r="B8645" s="1">
        <v>45695</v>
      </c>
      <c r="C8645" s="1" t="str">
        <f>"WEEK" &amp;" " &amp;  INT((DAY(Stock_Info[[#This Row],[Date]])+WEEKDAY(DATE(YEAR(Stock_Info[[#This Row],[Date]]),MONTH(Stock_Info[[#This Row],[Date]]),1))-1)/7)+1</f>
        <v>WEEK 2</v>
      </c>
      <c r="D8645" s="12">
        <v>118.8</v>
      </c>
      <c r="E8645" s="12">
        <v>121.85</v>
      </c>
      <c r="F8645" s="12">
        <v>117.3</v>
      </c>
      <c r="G8645" s="12">
        <v>117.75</v>
      </c>
      <c r="H8645" s="12">
        <v>119.23569451716658</v>
      </c>
      <c r="I8645">
        <v>441177</v>
      </c>
      <c r="J8645">
        <v>2892</v>
      </c>
      <c r="K8645" s="12">
        <v>52604046</v>
      </c>
      <c r="L8645">
        <v>120108</v>
      </c>
      <c r="M8645">
        <v>27.22</v>
      </c>
      <c r="N8645">
        <v>4.55</v>
      </c>
      <c r="O8645">
        <v>-1.05</v>
      </c>
      <c r="P8645">
        <f xml:space="preserve"> IF(Stock_Info[[#This Row],[Close Price]] &gt; Stock_Info[[#This Row],[Open Price]], 1, 0)</f>
        <v>0</v>
      </c>
      <c r="Q8645" t="str">
        <f>IF(AND(Stock_Info[[#This Row],[% Deli. Qty to Traded Qty]]&gt;80,Stock_Info[[#This Row],[No. of Trades]]&lt;3000),"Unusual Day","")</f>
        <v/>
      </c>
      <c r="R8645" t="str">
        <f>IF(AND(Stock_Info[[#This Row],[Spread High-Low]] &lt; 10, Stock_Info[[#This Row],[% Deli. Qty to Traded Qty]] &gt; 90), "Good Day", "")</f>
        <v/>
      </c>
    </row>
    <row r="8646" spans="1:18">
      <c r="A8646" t="s">
        <v>74</v>
      </c>
      <c r="B8646" s="1">
        <v>45694</v>
      </c>
      <c r="C8646" s="1" t="str">
        <f>"WEEK" &amp;" " &amp;  INT((DAY(Stock_Info[[#This Row],[Date]])+WEEKDAY(DATE(YEAR(Stock_Info[[#This Row],[Date]]),MONTH(Stock_Info[[#This Row],[Date]]),1))-1)/7)+1</f>
        <v>WEEK 2</v>
      </c>
      <c r="D8646" s="12">
        <v>120.65</v>
      </c>
      <c r="E8646" s="12">
        <v>121</v>
      </c>
      <c r="F8646" s="12">
        <v>118.4</v>
      </c>
      <c r="G8646" s="12">
        <v>119.3</v>
      </c>
      <c r="H8646" s="12">
        <v>119.28727499588923</v>
      </c>
      <c r="I8646">
        <v>413548</v>
      </c>
      <c r="J8646">
        <v>4697</v>
      </c>
      <c r="K8646" s="12">
        <v>49331014</v>
      </c>
      <c r="L8646">
        <v>195593</v>
      </c>
      <c r="M8646">
        <v>47.3</v>
      </c>
      <c r="N8646">
        <v>2.6</v>
      </c>
      <c r="O8646">
        <v>-1.35</v>
      </c>
      <c r="P8646">
        <f xml:space="preserve"> IF(Stock_Info[[#This Row],[Close Price]] &gt; Stock_Info[[#This Row],[Open Price]], 1, 0)</f>
        <v>0</v>
      </c>
      <c r="Q8646" t="str">
        <f>IF(AND(Stock_Info[[#This Row],[% Deli. Qty to Traded Qty]]&gt;80,Stock_Info[[#This Row],[No. of Trades]]&lt;3000),"Unusual Day","")</f>
        <v/>
      </c>
      <c r="R8646" t="str">
        <f>IF(AND(Stock_Info[[#This Row],[Spread High-Low]] &lt; 10, Stock_Info[[#This Row],[% Deli. Qty to Traded Qty]] &gt; 90), "Good Day", "")</f>
        <v/>
      </c>
    </row>
    <row r="8647" spans="1:18">
      <c r="A8647" t="s">
        <v>74</v>
      </c>
      <c r="B8647" s="1">
        <v>45693</v>
      </c>
      <c r="C8647" s="1" t="str">
        <f>"WEEK" &amp;" " &amp;  INT((DAY(Stock_Info[[#This Row],[Date]])+WEEKDAY(DATE(YEAR(Stock_Info[[#This Row],[Date]]),MONTH(Stock_Info[[#This Row],[Date]]),1))-1)/7)+1</f>
        <v>WEEK 2</v>
      </c>
      <c r="D8647" s="12">
        <v>116.05</v>
      </c>
      <c r="E8647" s="12">
        <v>120</v>
      </c>
      <c r="F8647" s="12">
        <v>116.05</v>
      </c>
      <c r="G8647" s="12">
        <v>119.25</v>
      </c>
      <c r="H8647" s="12">
        <v>118.81572787115455</v>
      </c>
      <c r="I8647">
        <v>1518222</v>
      </c>
      <c r="J8647">
        <v>9222</v>
      </c>
      <c r="K8647" s="12">
        <v>180388652</v>
      </c>
      <c r="L8647">
        <v>709153</v>
      </c>
      <c r="M8647">
        <v>46.71</v>
      </c>
      <c r="N8647">
        <v>3.95</v>
      </c>
      <c r="O8647">
        <v>3.2</v>
      </c>
      <c r="P8647">
        <f xml:space="preserve"> IF(Stock_Info[[#This Row],[Close Price]] &gt; Stock_Info[[#This Row],[Open Price]], 1, 0)</f>
        <v>1</v>
      </c>
      <c r="Q8647" t="str">
        <f>IF(AND(Stock_Info[[#This Row],[% Deli. Qty to Traded Qty]]&gt;80,Stock_Info[[#This Row],[No. of Trades]]&lt;3000),"Unusual Day","")</f>
        <v/>
      </c>
      <c r="R8647" t="str">
        <f>IF(AND(Stock_Info[[#This Row],[Spread High-Low]] &lt; 10, Stock_Info[[#This Row],[% Deli. Qty to Traded Qty]] &gt; 90), "Good Day", "")</f>
        <v/>
      </c>
    </row>
    <row r="8648" spans="1:18">
      <c r="A8648" t="s">
        <v>74</v>
      </c>
      <c r="B8648" s="1">
        <v>45692</v>
      </c>
      <c r="C8648" s="1" t="str">
        <f>"WEEK" &amp;" " &amp;  INT((DAY(Stock_Info[[#This Row],[Date]])+WEEKDAY(DATE(YEAR(Stock_Info[[#This Row],[Date]]),MONTH(Stock_Info[[#This Row],[Date]]),1))-1)/7)+1</f>
        <v>WEEK 2</v>
      </c>
      <c r="D8648" s="12">
        <v>110.5</v>
      </c>
      <c r="E8648" s="12">
        <v>114.2</v>
      </c>
      <c r="F8648" s="12">
        <v>110.5</v>
      </c>
      <c r="G8648" s="12">
        <v>113.9</v>
      </c>
      <c r="H8648" s="12">
        <v>113.11602714820138</v>
      </c>
      <c r="I8648">
        <v>315159</v>
      </c>
      <c r="J8648">
        <v>2220</v>
      </c>
      <c r="K8648" s="12">
        <v>35649534</v>
      </c>
      <c r="L8648">
        <v>147055</v>
      </c>
      <c r="M8648">
        <v>46.66</v>
      </c>
      <c r="N8648">
        <v>3.7</v>
      </c>
      <c r="O8648">
        <v>3.4</v>
      </c>
      <c r="P8648">
        <f xml:space="preserve"> IF(Stock_Info[[#This Row],[Close Price]] &gt; Stock_Info[[#This Row],[Open Price]], 1, 0)</f>
        <v>1</v>
      </c>
      <c r="Q8648" t="str">
        <f>IF(AND(Stock_Info[[#This Row],[% Deli. Qty to Traded Qty]]&gt;80,Stock_Info[[#This Row],[No. of Trades]]&lt;3000),"Unusual Day","")</f>
        <v/>
      </c>
      <c r="R8648" t="str">
        <f>IF(AND(Stock_Info[[#This Row],[Spread High-Low]] &lt; 10, Stock_Info[[#This Row],[% Deli. Qty to Traded Qty]] &gt; 90), "Good Day", "")</f>
        <v/>
      </c>
    </row>
    <row r="8649" spans="1:18">
      <c r="A8649" t="s">
        <v>74</v>
      </c>
      <c r="B8649" s="1">
        <v>45691</v>
      </c>
      <c r="C8649" s="1" t="str">
        <f>"WEEK" &amp;" " &amp;  INT((DAY(Stock_Info[[#This Row],[Date]])+WEEKDAY(DATE(YEAR(Stock_Info[[#This Row],[Date]]),MONTH(Stock_Info[[#This Row],[Date]]),1))-1)/7)+1</f>
        <v>WEEK 2</v>
      </c>
      <c r="D8649" s="12">
        <v>111.85</v>
      </c>
      <c r="E8649" s="12">
        <v>111.85</v>
      </c>
      <c r="F8649" s="12">
        <v>108.45</v>
      </c>
      <c r="G8649" s="12">
        <v>109.1</v>
      </c>
      <c r="H8649" s="12">
        <v>109.6803076857763</v>
      </c>
      <c r="I8649">
        <v>376878</v>
      </c>
      <c r="J8649">
        <v>3362</v>
      </c>
      <c r="K8649" s="12">
        <v>41336095</v>
      </c>
      <c r="L8649">
        <v>132539</v>
      </c>
      <c r="M8649">
        <v>35.17</v>
      </c>
      <c r="N8649">
        <v>3.4</v>
      </c>
      <c r="O8649">
        <v>-2.75</v>
      </c>
      <c r="P8649">
        <f xml:space="preserve"> IF(Stock_Info[[#This Row],[Close Price]] &gt; Stock_Info[[#This Row],[Open Price]], 1, 0)</f>
        <v>0</v>
      </c>
      <c r="Q8649" t="str">
        <f>IF(AND(Stock_Info[[#This Row],[% Deli. Qty to Traded Qty]]&gt;80,Stock_Info[[#This Row],[No. of Trades]]&lt;3000),"Unusual Day","")</f>
        <v/>
      </c>
      <c r="R8649" t="str">
        <f>IF(AND(Stock_Info[[#This Row],[Spread High-Low]] &lt; 10, Stock_Info[[#This Row],[% Deli. Qty to Traded Qty]] &gt; 90), "Good Day", "")</f>
        <v/>
      </c>
    </row>
    <row r="8650" spans="1:18">
      <c r="A8650" t="s">
        <v>74</v>
      </c>
      <c r="B8650" s="1">
        <v>45689</v>
      </c>
      <c r="C8650" s="1" t="str">
        <f>"WEEK" &amp;" " &amp;  INT((DAY(Stock_Info[[#This Row],[Date]])+WEEKDAY(DATE(YEAR(Stock_Info[[#This Row],[Date]]),MONTH(Stock_Info[[#This Row],[Date]]),1))-1)/7)+1</f>
        <v>WEEK 2</v>
      </c>
      <c r="D8650" s="12">
        <v>115.95</v>
      </c>
      <c r="E8650" s="12">
        <v>116.7</v>
      </c>
      <c r="F8650" s="12">
        <v>111.25</v>
      </c>
      <c r="G8650" s="12">
        <v>112.55</v>
      </c>
      <c r="H8650" s="12">
        <v>114.05631722760674</v>
      </c>
      <c r="I8650">
        <v>167249</v>
      </c>
      <c r="J8650">
        <v>1635</v>
      </c>
      <c r="K8650" s="12">
        <v>19075805</v>
      </c>
      <c r="L8650">
        <v>49229</v>
      </c>
      <c r="M8650">
        <v>29.43</v>
      </c>
      <c r="N8650">
        <v>5.45</v>
      </c>
      <c r="O8650">
        <v>-3.4</v>
      </c>
      <c r="P8650">
        <f xml:space="preserve"> IF(Stock_Info[[#This Row],[Close Price]] &gt; Stock_Info[[#This Row],[Open Price]], 1, 0)</f>
        <v>0</v>
      </c>
      <c r="Q8650" t="str">
        <f>IF(AND(Stock_Info[[#This Row],[% Deli. Qty to Traded Qty]]&gt;80,Stock_Info[[#This Row],[No. of Trades]]&lt;3000),"Unusual Day","")</f>
        <v/>
      </c>
      <c r="R8650" t="str">
        <f>IF(AND(Stock_Info[[#This Row],[Spread High-Low]] &lt; 10, Stock_Info[[#This Row],[% Deli. Qty to Traded Qty]] &gt; 90), "Good Day", "")</f>
        <v/>
      </c>
    </row>
    <row r="8651" spans="1:18">
      <c r="A8651" t="s">
        <v>74</v>
      </c>
      <c r="B8651" s="1">
        <v>45688</v>
      </c>
      <c r="C8651" s="1" t="str">
        <f>"WEEK" &amp;" " &amp;  INT((DAY(Stock_Info[[#This Row],[Date]])+WEEKDAY(DATE(YEAR(Stock_Info[[#This Row],[Date]]),MONTH(Stock_Info[[#This Row],[Date]]),1))-1)/7)+1</f>
        <v>WEEK 5</v>
      </c>
      <c r="D8651" s="12">
        <v>111.2</v>
      </c>
      <c r="E8651" s="12">
        <v>115.75</v>
      </c>
      <c r="F8651" s="12">
        <v>111.1</v>
      </c>
      <c r="G8651" s="12">
        <v>115.45</v>
      </c>
      <c r="H8651" s="12">
        <v>114.05382608558766</v>
      </c>
      <c r="I8651">
        <v>698769</v>
      </c>
      <c r="J8651">
        <v>5350</v>
      </c>
      <c r="K8651" s="12">
        <v>79697278</v>
      </c>
      <c r="L8651">
        <v>382061</v>
      </c>
      <c r="M8651">
        <v>54.68</v>
      </c>
      <c r="N8651">
        <v>4.6500000000000004</v>
      </c>
      <c r="O8651">
        <v>4.25</v>
      </c>
      <c r="P8651">
        <f xml:space="preserve"> IF(Stock_Info[[#This Row],[Close Price]] &gt; Stock_Info[[#This Row],[Open Price]], 1, 0)</f>
        <v>1</v>
      </c>
      <c r="Q8651" t="str">
        <f>IF(AND(Stock_Info[[#This Row],[% Deli. Qty to Traded Qty]]&gt;80,Stock_Info[[#This Row],[No. of Trades]]&lt;3000),"Unusual Day","")</f>
        <v/>
      </c>
      <c r="R8651" t="str">
        <f>IF(AND(Stock_Info[[#This Row],[Spread High-Low]] &lt; 10, Stock_Info[[#This Row],[% Deli. Qty to Traded Qty]] &gt; 90), "Good Day", "")</f>
        <v/>
      </c>
    </row>
    <row r="8652" spans="1:18">
      <c r="A8652" t="s">
        <v>74</v>
      </c>
      <c r="B8652" s="1">
        <v>45687</v>
      </c>
      <c r="C8652" s="1" t="str">
        <f>"WEEK" &amp;" " &amp;  INT((DAY(Stock_Info[[#This Row],[Date]])+WEEKDAY(DATE(YEAR(Stock_Info[[#This Row],[Date]]),MONTH(Stock_Info[[#This Row],[Date]]),1))-1)/7)+1</f>
        <v>WEEK 5</v>
      </c>
      <c r="D8652" s="12">
        <v>112.75</v>
      </c>
      <c r="E8652" s="12">
        <v>113.75</v>
      </c>
      <c r="F8652" s="12">
        <v>110.8</v>
      </c>
      <c r="G8652" s="12">
        <v>111.05</v>
      </c>
      <c r="H8652" s="12">
        <v>111.92198065672238</v>
      </c>
      <c r="I8652">
        <v>320318</v>
      </c>
      <c r="J8652">
        <v>2035</v>
      </c>
      <c r="K8652" s="12">
        <v>35850625</v>
      </c>
      <c r="L8652">
        <v>123672</v>
      </c>
      <c r="M8652">
        <v>38.61</v>
      </c>
      <c r="N8652">
        <v>2.95</v>
      </c>
      <c r="O8652">
        <v>-1.7</v>
      </c>
      <c r="P8652">
        <f xml:space="preserve"> IF(Stock_Info[[#This Row],[Close Price]] &gt; Stock_Info[[#This Row],[Open Price]], 1, 0)</f>
        <v>0</v>
      </c>
      <c r="Q8652" t="str">
        <f>IF(AND(Stock_Info[[#This Row],[% Deli. Qty to Traded Qty]]&gt;80,Stock_Info[[#This Row],[No. of Trades]]&lt;3000),"Unusual Day","")</f>
        <v/>
      </c>
      <c r="R8652" t="str">
        <f>IF(AND(Stock_Info[[#This Row],[Spread High-Low]] &lt; 10, Stock_Info[[#This Row],[% Deli. Qty to Traded Qty]] &gt; 90), "Good Day", "")</f>
        <v/>
      </c>
    </row>
    <row r="8653" spans="1:18">
      <c r="A8653" t="s">
        <v>74</v>
      </c>
      <c r="B8653" s="1">
        <v>45686</v>
      </c>
      <c r="C8653" s="1" t="str">
        <f>"WEEK" &amp;" " &amp;  INT((DAY(Stock_Info[[#This Row],[Date]])+WEEKDAY(DATE(YEAR(Stock_Info[[#This Row],[Date]]),MONTH(Stock_Info[[#This Row],[Date]]),1))-1)/7)+1</f>
        <v>WEEK 5</v>
      </c>
      <c r="D8653" s="12">
        <v>111.3</v>
      </c>
      <c r="E8653" s="12">
        <v>113.7</v>
      </c>
      <c r="F8653" s="12">
        <v>110.4</v>
      </c>
      <c r="G8653" s="12">
        <v>112.5</v>
      </c>
      <c r="H8653" s="12">
        <v>112.37840653958511</v>
      </c>
      <c r="I8653">
        <v>576795</v>
      </c>
      <c r="J8653">
        <v>4966</v>
      </c>
      <c r="K8653" s="12">
        <v>64819303</v>
      </c>
      <c r="L8653">
        <v>226105</v>
      </c>
      <c r="M8653">
        <v>39.200000000000003</v>
      </c>
      <c r="N8653">
        <v>3.3</v>
      </c>
      <c r="O8653">
        <v>1.2</v>
      </c>
      <c r="P8653">
        <f xml:space="preserve"> IF(Stock_Info[[#This Row],[Close Price]] &gt; Stock_Info[[#This Row],[Open Price]], 1, 0)</f>
        <v>1</v>
      </c>
      <c r="Q8653" t="str">
        <f>IF(AND(Stock_Info[[#This Row],[% Deli. Qty to Traded Qty]]&gt;80,Stock_Info[[#This Row],[No. of Trades]]&lt;3000),"Unusual Day","")</f>
        <v/>
      </c>
      <c r="R8653" t="str">
        <f>IF(AND(Stock_Info[[#This Row],[Spread High-Low]] &lt; 10, Stock_Info[[#This Row],[% Deli. Qty to Traded Qty]] &gt; 90), "Good Day", "")</f>
        <v/>
      </c>
    </row>
    <row r="8654" spans="1:18">
      <c r="A8654" t="s">
        <v>74</v>
      </c>
      <c r="B8654" s="1">
        <v>45685</v>
      </c>
      <c r="C8654" s="1" t="str">
        <f>"WEEK" &amp;" " &amp;  INT((DAY(Stock_Info[[#This Row],[Date]])+WEEKDAY(DATE(YEAR(Stock_Info[[#This Row],[Date]]),MONTH(Stock_Info[[#This Row],[Date]]),1))-1)/7)+1</f>
        <v>WEEK 5</v>
      </c>
      <c r="D8654" s="12">
        <v>109.4</v>
      </c>
      <c r="E8654" s="12">
        <v>113</v>
      </c>
      <c r="F8654" s="12">
        <v>107.95</v>
      </c>
      <c r="G8654" s="12">
        <v>110.65</v>
      </c>
      <c r="H8654" s="12">
        <v>110.45045252799815</v>
      </c>
      <c r="I8654">
        <v>2198538</v>
      </c>
      <c r="J8654">
        <v>12814</v>
      </c>
      <c r="K8654" s="12">
        <v>242829517</v>
      </c>
      <c r="L8654">
        <v>716380</v>
      </c>
      <c r="M8654">
        <v>32.58</v>
      </c>
      <c r="N8654">
        <v>5.05</v>
      </c>
      <c r="O8654">
        <v>1.25</v>
      </c>
      <c r="P8654">
        <f xml:space="preserve"> IF(Stock_Info[[#This Row],[Close Price]] &gt; Stock_Info[[#This Row],[Open Price]], 1, 0)</f>
        <v>1</v>
      </c>
      <c r="Q8654" t="str">
        <f>IF(AND(Stock_Info[[#This Row],[% Deli. Qty to Traded Qty]]&gt;80,Stock_Info[[#This Row],[No. of Trades]]&lt;3000),"Unusual Day","")</f>
        <v/>
      </c>
      <c r="R8654" t="str">
        <f>IF(AND(Stock_Info[[#This Row],[Spread High-Low]] &lt; 10, Stock_Info[[#This Row],[% Deli. Qty to Traded Qty]] &gt; 90), "Good Day", "")</f>
        <v/>
      </c>
    </row>
    <row r="8655" spans="1:18">
      <c r="A8655" t="s">
        <v>74</v>
      </c>
      <c r="B8655" s="1">
        <v>45684</v>
      </c>
      <c r="C8655" s="1" t="str">
        <f>"WEEK" &amp;" " &amp;  INT((DAY(Stock_Info[[#This Row],[Date]])+WEEKDAY(DATE(YEAR(Stock_Info[[#This Row],[Date]]),MONTH(Stock_Info[[#This Row],[Date]]),1))-1)/7)+1</f>
        <v>WEEK 5</v>
      </c>
      <c r="D8655" s="12">
        <v>106.9</v>
      </c>
      <c r="E8655" s="12">
        <v>106.95</v>
      </c>
      <c r="F8655" s="12">
        <v>104.45</v>
      </c>
      <c r="G8655" s="12">
        <v>105.65</v>
      </c>
      <c r="H8655" s="12">
        <v>105.57731704232731</v>
      </c>
      <c r="I8655">
        <v>332126</v>
      </c>
      <c r="J8655">
        <v>3489</v>
      </c>
      <c r="K8655" s="12">
        <v>35064972</v>
      </c>
      <c r="L8655">
        <v>131672</v>
      </c>
      <c r="M8655">
        <v>39.65</v>
      </c>
      <c r="N8655">
        <v>2.5</v>
      </c>
      <c r="O8655">
        <v>-1.25</v>
      </c>
      <c r="P8655">
        <f xml:space="preserve"> IF(Stock_Info[[#This Row],[Close Price]] &gt; Stock_Info[[#This Row],[Open Price]], 1, 0)</f>
        <v>0</v>
      </c>
      <c r="Q8655" t="str">
        <f>IF(AND(Stock_Info[[#This Row],[% Deli. Qty to Traded Qty]]&gt;80,Stock_Info[[#This Row],[No. of Trades]]&lt;3000),"Unusual Day","")</f>
        <v/>
      </c>
      <c r="R8655" t="str">
        <f>IF(AND(Stock_Info[[#This Row],[Spread High-Low]] &lt; 10, Stock_Info[[#This Row],[% Deli. Qty to Traded Qty]] &gt; 90), "Good Day", "")</f>
        <v/>
      </c>
    </row>
    <row r="8656" spans="1:18">
      <c r="A8656" t="s">
        <v>74</v>
      </c>
      <c r="B8656" s="1">
        <v>45681</v>
      </c>
      <c r="C8656" s="1" t="str">
        <f>"WEEK" &amp;" " &amp;  INT((DAY(Stock_Info[[#This Row],[Date]])+WEEKDAY(DATE(YEAR(Stock_Info[[#This Row],[Date]]),MONTH(Stock_Info[[#This Row],[Date]]),1))-1)/7)+1</f>
        <v>WEEK 4</v>
      </c>
      <c r="D8656" s="12">
        <v>109.8</v>
      </c>
      <c r="E8656" s="12">
        <v>110</v>
      </c>
      <c r="F8656" s="12">
        <v>106.55</v>
      </c>
      <c r="G8656" s="12">
        <v>107.25</v>
      </c>
      <c r="H8656" s="12">
        <v>108.08633871032302</v>
      </c>
      <c r="I8656">
        <v>324779</v>
      </c>
      <c r="J8656">
        <v>2919</v>
      </c>
      <c r="K8656" s="12">
        <v>35104173</v>
      </c>
      <c r="L8656">
        <v>123773</v>
      </c>
      <c r="M8656">
        <v>38.11</v>
      </c>
      <c r="N8656">
        <v>3.45</v>
      </c>
      <c r="O8656">
        <v>-2.5499999999999998</v>
      </c>
      <c r="P8656">
        <f xml:space="preserve"> IF(Stock_Info[[#This Row],[Close Price]] &gt; Stock_Info[[#This Row],[Open Price]], 1, 0)</f>
        <v>0</v>
      </c>
      <c r="Q8656" t="str">
        <f>IF(AND(Stock_Info[[#This Row],[% Deli. Qty to Traded Qty]]&gt;80,Stock_Info[[#This Row],[No. of Trades]]&lt;3000),"Unusual Day","")</f>
        <v/>
      </c>
      <c r="R8656" t="str">
        <f>IF(AND(Stock_Info[[#This Row],[Spread High-Low]] &lt; 10, Stock_Info[[#This Row],[% Deli. Qty to Traded Qty]] &gt; 90), "Good Day", "")</f>
        <v/>
      </c>
    </row>
    <row r="8657" spans="1:18">
      <c r="A8657" t="s">
        <v>74</v>
      </c>
      <c r="B8657" s="1">
        <v>45680</v>
      </c>
      <c r="C8657" s="1" t="str">
        <f>"WEEK" &amp;" " &amp;  INT((DAY(Stock_Info[[#This Row],[Date]])+WEEKDAY(DATE(YEAR(Stock_Info[[#This Row],[Date]]),MONTH(Stock_Info[[#This Row],[Date]]),1))-1)/7)+1</f>
        <v>WEEK 4</v>
      </c>
      <c r="D8657" s="12">
        <v>109.95</v>
      </c>
      <c r="E8657" s="12">
        <v>110.55</v>
      </c>
      <c r="F8657" s="12">
        <v>108.65</v>
      </c>
      <c r="G8657" s="12">
        <v>109.8</v>
      </c>
      <c r="H8657" s="12">
        <v>109.76039052072228</v>
      </c>
      <c r="I8657">
        <v>119123</v>
      </c>
      <c r="J8657">
        <v>1062</v>
      </c>
      <c r="K8657" s="12">
        <v>13074987</v>
      </c>
      <c r="L8657">
        <v>29470</v>
      </c>
      <c r="M8657">
        <v>24.74</v>
      </c>
      <c r="N8657">
        <v>1.9</v>
      </c>
      <c r="O8657">
        <v>-0.15</v>
      </c>
      <c r="P8657">
        <f xml:space="preserve"> IF(Stock_Info[[#This Row],[Close Price]] &gt; Stock_Info[[#This Row],[Open Price]], 1, 0)</f>
        <v>0</v>
      </c>
      <c r="Q8657" t="str">
        <f>IF(AND(Stock_Info[[#This Row],[% Deli. Qty to Traded Qty]]&gt;80,Stock_Info[[#This Row],[No. of Trades]]&lt;3000),"Unusual Day","")</f>
        <v/>
      </c>
      <c r="R8657" t="str">
        <f>IF(AND(Stock_Info[[#This Row],[Spread High-Low]] &lt; 10, Stock_Info[[#This Row],[% Deli. Qty to Traded Qty]] &gt; 90), "Good Day", "")</f>
        <v/>
      </c>
    </row>
    <row r="8658" spans="1:18">
      <c r="A8658" t="s">
        <v>74</v>
      </c>
      <c r="B8658" s="1">
        <v>45679</v>
      </c>
      <c r="C8658" s="1" t="str">
        <f>"WEEK" &amp;" " &amp;  INT((DAY(Stock_Info[[#This Row],[Date]])+WEEKDAY(DATE(YEAR(Stock_Info[[#This Row],[Date]]),MONTH(Stock_Info[[#This Row],[Date]]),1))-1)/7)+1</f>
        <v>WEEK 4</v>
      </c>
      <c r="D8658" s="12">
        <v>109.85</v>
      </c>
      <c r="E8658" s="12">
        <v>110.6</v>
      </c>
      <c r="F8658" s="12">
        <v>108</v>
      </c>
      <c r="G8658" s="12">
        <v>109.95</v>
      </c>
      <c r="H8658" s="12">
        <v>109.2694058852077</v>
      </c>
      <c r="I8658">
        <v>269931</v>
      </c>
      <c r="J8658">
        <v>1426</v>
      </c>
      <c r="K8658" s="12">
        <v>29495200</v>
      </c>
      <c r="L8658">
        <v>74334</v>
      </c>
      <c r="M8658">
        <v>27.54</v>
      </c>
      <c r="N8658">
        <v>2.6</v>
      </c>
      <c r="O8658">
        <v>0.1</v>
      </c>
      <c r="P8658">
        <f xml:space="preserve"> IF(Stock_Info[[#This Row],[Close Price]] &gt; Stock_Info[[#This Row],[Open Price]], 1, 0)</f>
        <v>1</v>
      </c>
      <c r="Q8658" t="str">
        <f>IF(AND(Stock_Info[[#This Row],[% Deli. Qty to Traded Qty]]&gt;80,Stock_Info[[#This Row],[No. of Trades]]&lt;3000),"Unusual Day","")</f>
        <v/>
      </c>
      <c r="R8658" t="str">
        <f>IF(AND(Stock_Info[[#This Row],[Spread High-Low]] &lt; 10, Stock_Info[[#This Row],[% Deli. Qty to Traded Qty]] &gt; 90), "Good Day", "")</f>
        <v/>
      </c>
    </row>
    <row r="8659" spans="1:18">
      <c r="A8659" t="s">
        <v>74</v>
      </c>
      <c r="B8659" s="1">
        <v>45678</v>
      </c>
      <c r="C8659" s="1" t="str">
        <f>"WEEK" &amp;" " &amp;  INT((DAY(Stock_Info[[#This Row],[Date]])+WEEKDAY(DATE(YEAR(Stock_Info[[#This Row],[Date]]),MONTH(Stock_Info[[#This Row],[Date]]),1))-1)/7)+1</f>
        <v>WEEK 4</v>
      </c>
      <c r="D8659" s="12">
        <v>112.65</v>
      </c>
      <c r="E8659" s="12">
        <v>112.65</v>
      </c>
      <c r="F8659" s="12">
        <v>109.3</v>
      </c>
      <c r="G8659" s="12">
        <v>109.5</v>
      </c>
      <c r="H8659" s="12">
        <v>110.38298450529155</v>
      </c>
      <c r="I8659">
        <v>397426</v>
      </c>
      <c r="J8659">
        <v>3045</v>
      </c>
      <c r="K8659" s="12">
        <v>43869068</v>
      </c>
      <c r="L8659">
        <v>135026</v>
      </c>
      <c r="M8659">
        <v>33.979999999999997</v>
      </c>
      <c r="N8659">
        <v>3.35</v>
      </c>
      <c r="O8659">
        <v>-3.15</v>
      </c>
      <c r="P8659">
        <f xml:space="preserve"> IF(Stock_Info[[#This Row],[Close Price]] &gt; Stock_Info[[#This Row],[Open Price]], 1, 0)</f>
        <v>0</v>
      </c>
      <c r="Q8659" t="str">
        <f>IF(AND(Stock_Info[[#This Row],[% Deli. Qty to Traded Qty]]&gt;80,Stock_Info[[#This Row],[No. of Trades]]&lt;3000),"Unusual Day","")</f>
        <v/>
      </c>
      <c r="R8659" t="str">
        <f>IF(AND(Stock_Info[[#This Row],[Spread High-Low]] &lt; 10, Stock_Info[[#This Row],[% Deli. Qty to Traded Qty]] &gt; 90), "Good Day", "")</f>
        <v/>
      </c>
    </row>
    <row r="8660" spans="1:18">
      <c r="A8660" t="s">
        <v>74</v>
      </c>
      <c r="B8660" s="1">
        <v>45677</v>
      </c>
      <c r="C8660" s="1" t="str">
        <f>"WEEK" &amp;" " &amp;  INT((DAY(Stock_Info[[#This Row],[Date]])+WEEKDAY(DATE(YEAR(Stock_Info[[#This Row],[Date]]),MONTH(Stock_Info[[#This Row],[Date]]),1))-1)/7)+1</f>
        <v>WEEK 4</v>
      </c>
      <c r="D8660" s="12">
        <v>109.65</v>
      </c>
      <c r="E8660" s="12">
        <v>112.45</v>
      </c>
      <c r="F8660" s="12">
        <v>108.75</v>
      </c>
      <c r="G8660" s="12">
        <v>111.65</v>
      </c>
      <c r="H8660" s="12">
        <v>111.21806511940568</v>
      </c>
      <c r="I8660">
        <v>464132</v>
      </c>
      <c r="J8660">
        <v>3764</v>
      </c>
      <c r="K8660" s="12">
        <v>51619863</v>
      </c>
      <c r="L8660">
        <v>203615</v>
      </c>
      <c r="M8660">
        <v>43.87</v>
      </c>
      <c r="N8660">
        <v>3.7</v>
      </c>
      <c r="O8660">
        <v>2</v>
      </c>
      <c r="P8660">
        <f xml:space="preserve"> IF(Stock_Info[[#This Row],[Close Price]] &gt; Stock_Info[[#This Row],[Open Price]], 1, 0)</f>
        <v>1</v>
      </c>
      <c r="Q8660" t="str">
        <f>IF(AND(Stock_Info[[#This Row],[% Deli. Qty to Traded Qty]]&gt;80,Stock_Info[[#This Row],[No. of Trades]]&lt;3000),"Unusual Day","")</f>
        <v/>
      </c>
      <c r="R8660" t="str">
        <f>IF(AND(Stock_Info[[#This Row],[Spread High-Low]] &lt; 10, Stock_Info[[#This Row],[% Deli. Qty to Traded Qty]] &gt; 90), "Good Day", "")</f>
        <v/>
      </c>
    </row>
    <row r="8661" spans="1:18">
      <c r="A8661" t="s">
        <v>74</v>
      </c>
      <c r="B8661" s="1">
        <v>45674</v>
      </c>
      <c r="C8661" s="1" t="str">
        <f>"WEEK" &amp;" " &amp;  INT((DAY(Stock_Info[[#This Row],[Date]])+WEEKDAY(DATE(YEAR(Stock_Info[[#This Row],[Date]]),MONTH(Stock_Info[[#This Row],[Date]]),1))-1)/7)+1</f>
        <v>WEEK 3</v>
      </c>
      <c r="D8661" s="12">
        <v>109.8</v>
      </c>
      <c r="E8661" s="12">
        <v>109.8</v>
      </c>
      <c r="F8661" s="12">
        <v>108</v>
      </c>
      <c r="G8661" s="12">
        <v>108.7</v>
      </c>
      <c r="H8661" s="12">
        <v>108.7682296872884</v>
      </c>
      <c r="I8661">
        <v>155063</v>
      </c>
      <c r="J8661">
        <v>2020</v>
      </c>
      <c r="K8661" s="12">
        <v>16865928</v>
      </c>
      <c r="L8661">
        <v>61527</v>
      </c>
      <c r="M8661">
        <v>39.68</v>
      </c>
      <c r="N8661">
        <v>1.8</v>
      </c>
      <c r="O8661">
        <v>-1.1000000000000001</v>
      </c>
      <c r="P8661">
        <f xml:space="preserve"> IF(Stock_Info[[#This Row],[Close Price]] &gt; Stock_Info[[#This Row],[Open Price]], 1, 0)</f>
        <v>0</v>
      </c>
      <c r="Q8661" t="str">
        <f>IF(AND(Stock_Info[[#This Row],[% Deli. Qty to Traded Qty]]&gt;80,Stock_Info[[#This Row],[No. of Trades]]&lt;3000),"Unusual Day","")</f>
        <v/>
      </c>
      <c r="R8661" t="str">
        <f>IF(AND(Stock_Info[[#This Row],[Spread High-Low]] &lt; 10, Stock_Info[[#This Row],[% Deli. Qty to Traded Qty]] &gt; 90), "Good Day", "")</f>
        <v/>
      </c>
    </row>
    <row r="8662" spans="1:18">
      <c r="A8662" t="s">
        <v>74</v>
      </c>
      <c r="B8662" s="1">
        <v>45673</v>
      </c>
      <c r="C8662" s="1" t="str">
        <f>"WEEK" &amp;" " &amp;  INT((DAY(Stock_Info[[#This Row],[Date]])+WEEKDAY(DATE(YEAR(Stock_Info[[#This Row],[Date]]),MONTH(Stock_Info[[#This Row],[Date]]),1))-1)/7)+1</f>
        <v>WEEK 3</v>
      </c>
      <c r="D8662" s="12">
        <v>108.15</v>
      </c>
      <c r="E8662" s="12">
        <v>111.35</v>
      </c>
      <c r="F8662" s="12">
        <v>107.7</v>
      </c>
      <c r="G8662" s="12">
        <v>109.8</v>
      </c>
      <c r="H8662" s="12">
        <v>109.93001925036802</v>
      </c>
      <c r="I8662">
        <v>335578</v>
      </c>
      <c r="J8662">
        <v>2362</v>
      </c>
      <c r="K8662" s="12">
        <v>36890096</v>
      </c>
      <c r="L8662">
        <v>73821</v>
      </c>
      <c r="M8662">
        <v>22</v>
      </c>
      <c r="N8662">
        <v>3.65</v>
      </c>
      <c r="O8662">
        <v>1.65</v>
      </c>
      <c r="P8662">
        <f xml:space="preserve"> IF(Stock_Info[[#This Row],[Close Price]] &gt; Stock_Info[[#This Row],[Open Price]], 1, 0)</f>
        <v>1</v>
      </c>
      <c r="Q8662" t="str">
        <f>IF(AND(Stock_Info[[#This Row],[% Deli. Qty to Traded Qty]]&gt;80,Stock_Info[[#This Row],[No. of Trades]]&lt;3000),"Unusual Day","")</f>
        <v/>
      </c>
      <c r="R8662" t="str">
        <f>IF(AND(Stock_Info[[#This Row],[Spread High-Low]] &lt; 10, Stock_Info[[#This Row],[% Deli. Qty to Traded Qty]] &gt; 90), "Good Day", "")</f>
        <v/>
      </c>
    </row>
    <row r="8663" spans="1:18">
      <c r="A8663" t="s">
        <v>74</v>
      </c>
      <c r="B8663" s="1">
        <v>45672</v>
      </c>
      <c r="C8663" s="1" t="str">
        <f>"WEEK" &amp;" " &amp;  INT((DAY(Stock_Info[[#This Row],[Date]])+WEEKDAY(DATE(YEAR(Stock_Info[[#This Row],[Date]]),MONTH(Stock_Info[[#This Row],[Date]]),1))-1)/7)+1</f>
        <v>WEEK 3</v>
      </c>
      <c r="D8663" s="12">
        <v>105.15</v>
      </c>
      <c r="E8663" s="12">
        <v>107</v>
      </c>
      <c r="F8663" s="12">
        <v>104.1</v>
      </c>
      <c r="G8663" s="12">
        <v>106.05</v>
      </c>
      <c r="H8663" s="12">
        <v>105.80605918389907</v>
      </c>
      <c r="I8663">
        <v>515647</v>
      </c>
      <c r="J8663">
        <v>3898</v>
      </c>
      <c r="K8663" s="12">
        <v>54558577</v>
      </c>
      <c r="L8663">
        <v>179105</v>
      </c>
      <c r="M8663">
        <v>34.729999999999997</v>
      </c>
      <c r="N8663">
        <v>2.9</v>
      </c>
      <c r="O8663">
        <v>0.9</v>
      </c>
      <c r="P8663">
        <f xml:space="preserve"> IF(Stock_Info[[#This Row],[Close Price]] &gt; Stock_Info[[#This Row],[Open Price]], 1, 0)</f>
        <v>1</v>
      </c>
      <c r="Q8663" t="str">
        <f>IF(AND(Stock_Info[[#This Row],[% Deli. Qty to Traded Qty]]&gt;80,Stock_Info[[#This Row],[No. of Trades]]&lt;3000),"Unusual Day","")</f>
        <v/>
      </c>
      <c r="R8663" t="str">
        <f>IF(AND(Stock_Info[[#This Row],[Spread High-Low]] &lt; 10, Stock_Info[[#This Row],[% Deli. Qty to Traded Qty]] &gt; 90), "Good Day", "")</f>
        <v/>
      </c>
    </row>
    <row r="8664" spans="1:18">
      <c r="A8664" t="s">
        <v>74</v>
      </c>
      <c r="B8664" s="1">
        <v>45671</v>
      </c>
      <c r="C8664" s="1" t="str">
        <f>"WEEK" &amp;" " &amp;  INT((DAY(Stock_Info[[#This Row],[Date]])+WEEKDAY(DATE(YEAR(Stock_Info[[#This Row],[Date]]),MONTH(Stock_Info[[#This Row],[Date]]),1))-1)/7)+1</f>
        <v>WEEK 3</v>
      </c>
      <c r="D8664" s="12">
        <v>101.95</v>
      </c>
      <c r="E8664" s="12">
        <v>104.85</v>
      </c>
      <c r="F8664" s="12">
        <v>101.95</v>
      </c>
      <c r="G8664" s="12">
        <v>104.15</v>
      </c>
      <c r="H8664" s="12">
        <v>103.6057409919446</v>
      </c>
      <c r="I8664">
        <v>370807</v>
      </c>
      <c r="J8664">
        <v>2436</v>
      </c>
      <c r="K8664" s="12">
        <v>38417734</v>
      </c>
      <c r="L8664">
        <v>131183</v>
      </c>
      <c r="M8664">
        <v>35.380000000000003</v>
      </c>
      <c r="N8664">
        <v>2.9</v>
      </c>
      <c r="O8664">
        <v>2.2000000000000002</v>
      </c>
      <c r="P8664">
        <f xml:space="preserve"> IF(Stock_Info[[#This Row],[Close Price]] &gt; Stock_Info[[#This Row],[Open Price]], 1, 0)</f>
        <v>1</v>
      </c>
      <c r="Q8664" t="str">
        <f>IF(AND(Stock_Info[[#This Row],[% Deli. Qty to Traded Qty]]&gt;80,Stock_Info[[#This Row],[No. of Trades]]&lt;3000),"Unusual Day","")</f>
        <v/>
      </c>
      <c r="R8664" t="str">
        <f>IF(AND(Stock_Info[[#This Row],[Spread High-Low]] &lt; 10, Stock_Info[[#This Row],[% Deli. Qty to Traded Qty]] &gt; 90), "Good Day", "")</f>
        <v/>
      </c>
    </row>
    <row r="8665" spans="1:18">
      <c r="A8665" t="s">
        <v>74</v>
      </c>
      <c r="B8665" s="1">
        <v>45670</v>
      </c>
      <c r="C8665" s="1" t="str">
        <f>"WEEK" &amp;" " &amp;  INT((DAY(Stock_Info[[#This Row],[Date]])+WEEKDAY(DATE(YEAR(Stock_Info[[#This Row],[Date]]),MONTH(Stock_Info[[#This Row],[Date]]),1))-1)/7)+1</f>
        <v>WEEK 3</v>
      </c>
      <c r="D8665" s="12">
        <v>102.55</v>
      </c>
      <c r="E8665" s="12">
        <v>104.6</v>
      </c>
      <c r="F8665" s="12">
        <v>100.75</v>
      </c>
      <c r="G8665" s="12">
        <v>101.2</v>
      </c>
      <c r="H8665" s="12">
        <v>103.03224718622769</v>
      </c>
      <c r="I8665">
        <v>892574</v>
      </c>
      <c r="J8665">
        <v>5782</v>
      </c>
      <c r="K8665" s="12">
        <v>91963905</v>
      </c>
      <c r="L8665">
        <v>481592</v>
      </c>
      <c r="M8665">
        <v>53.96</v>
      </c>
      <c r="N8665">
        <v>3.85</v>
      </c>
      <c r="O8665">
        <v>-1.35</v>
      </c>
      <c r="P8665">
        <f xml:space="preserve"> IF(Stock_Info[[#This Row],[Close Price]] &gt; Stock_Info[[#This Row],[Open Price]], 1, 0)</f>
        <v>0</v>
      </c>
      <c r="Q8665" t="str">
        <f>IF(AND(Stock_Info[[#This Row],[% Deli. Qty to Traded Qty]]&gt;80,Stock_Info[[#This Row],[No. of Trades]]&lt;3000),"Unusual Day","")</f>
        <v/>
      </c>
      <c r="R8665" t="str">
        <f>IF(AND(Stock_Info[[#This Row],[Spread High-Low]] &lt; 10, Stock_Info[[#This Row],[% Deli. Qty to Traded Qty]] &gt; 90), "Good Day", "")</f>
        <v/>
      </c>
    </row>
    <row r="8666" spans="1:18">
      <c r="A8666" t="s">
        <v>74</v>
      </c>
      <c r="B8666" s="1">
        <v>45667</v>
      </c>
      <c r="C8666" s="1" t="str">
        <f>"WEEK" &amp;" " &amp;  INT((DAY(Stock_Info[[#This Row],[Date]])+WEEKDAY(DATE(YEAR(Stock_Info[[#This Row],[Date]]),MONTH(Stock_Info[[#This Row],[Date]]),1))-1)/7)+1</f>
        <v>WEEK 2</v>
      </c>
      <c r="D8666" s="12">
        <v>107.4</v>
      </c>
      <c r="E8666" s="12">
        <v>108</v>
      </c>
      <c r="F8666" s="12">
        <v>103.1</v>
      </c>
      <c r="G8666" s="12">
        <v>103.6</v>
      </c>
      <c r="H8666" s="12">
        <v>104.95567057342321</v>
      </c>
      <c r="I8666">
        <v>1131032</v>
      </c>
      <c r="J8666">
        <v>11266</v>
      </c>
      <c r="K8666" s="12">
        <v>118708222</v>
      </c>
      <c r="L8666">
        <v>549753</v>
      </c>
      <c r="M8666">
        <v>48.61</v>
      </c>
      <c r="N8666">
        <v>4.9000000000000004</v>
      </c>
      <c r="O8666">
        <v>-3.8</v>
      </c>
      <c r="P8666">
        <f xml:space="preserve"> IF(Stock_Info[[#This Row],[Close Price]] &gt; Stock_Info[[#This Row],[Open Price]], 1, 0)</f>
        <v>0</v>
      </c>
      <c r="Q8666" t="str">
        <f>IF(AND(Stock_Info[[#This Row],[% Deli. Qty to Traded Qty]]&gt;80,Stock_Info[[#This Row],[No. of Trades]]&lt;3000),"Unusual Day","")</f>
        <v/>
      </c>
      <c r="R8666" t="str">
        <f>IF(AND(Stock_Info[[#This Row],[Spread High-Low]] &lt; 10, Stock_Info[[#This Row],[% Deli. Qty to Traded Qty]] &gt; 90), "Good Day", "")</f>
        <v/>
      </c>
    </row>
    <row r="8667" spans="1:18">
      <c r="A8667" t="s">
        <v>74</v>
      </c>
      <c r="B8667" s="1">
        <v>45666</v>
      </c>
      <c r="C8667" s="1" t="str">
        <f>"WEEK" &amp;" " &amp;  INT((DAY(Stock_Info[[#This Row],[Date]])+WEEKDAY(DATE(YEAR(Stock_Info[[#This Row],[Date]]),MONTH(Stock_Info[[#This Row],[Date]]),1))-1)/7)+1</f>
        <v>WEEK 2</v>
      </c>
      <c r="D8667" s="12">
        <v>111.4</v>
      </c>
      <c r="E8667" s="12">
        <v>111.65</v>
      </c>
      <c r="F8667" s="12">
        <v>107.8</v>
      </c>
      <c r="G8667" s="12">
        <v>108.1</v>
      </c>
      <c r="H8667" s="12">
        <v>109.35261939442556</v>
      </c>
      <c r="I8667">
        <v>710565</v>
      </c>
      <c r="J8667">
        <v>6218</v>
      </c>
      <c r="K8667" s="12">
        <v>77702144</v>
      </c>
      <c r="L8667">
        <v>272612</v>
      </c>
      <c r="M8667">
        <v>38.369999999999997</v>
      </c>
      <c r="N8667">
        <v>3.85</v>
      </c>
      <c r="O8667">
        <v>-3.3</v>
      </c>
      <c r="P8667">
        <f xml:space="preserve"> IF(Stock_Info[[#This Row],[Close Price]] &gt; Stock_Info[[#This Row],[Open Price]], 1, 0)</f>
        <v>0</v>
      </c>
      <c r="Q8667" t="str">
        <f>IF(AND(Stock_Info[[#This Row],[% Deli. Qty to Traded Qty]]&gt;80,Stock_Info[[#This Row],[No. of Trades]]&lt;3000),"Unusual Day","")</f>
        <v/>
      </c>
      <c r="R8667" t="str">
        <f>IF(AND(Stock_Info[[#This Row],[Spread High-Low]] &lt; 10, Stock_Info[[#This Row],[% Deli. Qty to Traded Qty]] &gt; 90), "Good Day", "")</f>
        <v/>
      </c>
    </row>
    <row r="8668" spans="1:18">
      <c r="A8668" t="s">
        <v>74</v>
      </c>
      <c r="B8668" s="1">
        <v>45665</v>
      </c>
      <c r="C8668" s="1" t="str">
        <f>"WEEK" &amp;" " &amp;  INT((DAY(Stock_Info[[#This Row],[Date]])+WEEKDAY(DATE(YEAR(Stock_Info[[#This Row],[Date]]),MONTH(Stock_Info[[#This Row],[Date]]),1))-1)/7)+1</f>
        <v>WEEK 2</v>
      </c>
      <c r="D8668" s="12">
        <v>112.85</v>
      </c>
      <c r="E8668" s="12">
        <v>113.45</v>
      </c>
      <c r="F8668" s="12">
        <v>110.25</v>
      </c>
      <c r="G8668" s="12">
        <v>111.15</v>
      </c>
      <c r="H8668" s="12">
        <v>111.63955812632148</v>
      </c>
      <c r="I8668">
        <v>536805</v>
      </c>
      <c r="J8668">
        <v>5599</v>
      </c>
      <c r="K8668" s="12">
        <v>59928673</v>
      </c>
      <c r="L8668">
        <v>179394</v>
      </c>
      <c r="M8668">
        <v>33.42</v>
      </c>
      <c r="N8668">
        <v>3.2</v>
      </c>
      <c r="O8668">
        <v>-1.7</v>
      </c>
      <c r="P8668">
        <f xml:space="preserve"> IF(Stock_Info[[#This Row],[Close Price]] &gt; Stock_Info[[#This Row],[Open Price]], 1, 0)</f>
        <v>0</v>
      </c>
      <c r="Q8668" t="str">
        <f>IF(AND(Stock_Info[[#This Row],[% Deli. Qty to Traded Qty]]&gt;80,Stock_Info[[#This Row],[No. of Trades]]&lt;3000),"Unusual Day","")</f>
        <v/>
      </c>
      <c r="R8668" t="str">
        <f>IF(AND(Stock_Info[[#This Row],[Spread High-Low]] &lt; 10, Stock_Info[[#This Row],[% Deli. Qty to Traded Qty]] &gt; 90), "Good Day", "")</f>
        <v/>
      </c>
    </row>
    <row r="8669" spans="1:18">
      <c r="A8669" t="s">
        <v>74</v>
      </c>
      <c r="B8669" s="1">
        <v>45664</v>
      </c>
      <c r="C8669" s="1" t="str">
        <f>"WEEK" &amp;" " &amp;  INT((DAY(Stock_Info[[#This Row],[Date]])+WEEKDAY(DATE(YEAR(Stock_Info[[#This Row],[Date]]),MONTH(Stock_Info[[#This Row],[Date]]),1))-1)/7)+1</f>
        <v>WEEK 2</v>
      </c>
      <c r="D8669" s="12">
        <v>114.7</v>
      </c>
      <c r="E8669" s="12">
        <v>115.7</v>
      </c>
      <c r="F8669" s="12">
        <v>112.6</v>
      </c>
      <c r="G8669" s="12">
        <v>112.85</v>
      </c>
      <c r="H8669" s="12">
        <v>114.34270731420968</v>
      </c>
      <c r="I8669">
        <v>511060</v>
      </c>
      <c r="J8669">
        <v>6221</v>
      </c>
      <c r="K8669" s="12">
        <v>58435984</v>
      </c>
      <c r="L8669">
        <v>273276</v>
      </c>
      <c r="M8669">
        <v>53.47</v>
      </c>
      <c r="N8669">
        <v>3.1</v>
      </c>
      <c r="O8669">
        <v>-1.85</v>
      </c>
      <c r="P8669">
        <f xml:space="preserve"> IF(Stock_Info[[#This Row],[Close Price]] &gt; Stock_Info[[#This Row],[Open Price]], 1, 0)</f>
        <v>0</v>
      </c>
      <c r="Q8669" t="str">
        <f>IF(AND(Stock_Info[[#This Row],[% Deli. Qty to Traded Qty]]&gt;80,Stock_Info[[#This Row],[No. of Trades]]&lt;3000),"Unusual Day","")</f>
        <v/>
      </c>
      <c r="R8669" t="str">
        <f>IF(AND(Stock_Info[[#This Row],[Spread High-Low]] &lt; 10, Stock_Info[[#This Row],[% Deli. Qty to Traded Qty]] &gt; 90), "Good Day", "")</f>
        <v/>
      </c>
    </row>
    <row r="8670" spans="1:18">
      <c r="A8670" t="s">
        <v>74</v>
      </c>
      <c r="B8670" s="1">
        <v>45663</v>
      </c>
      <c r="C8670" s="1" t="str">
        <f>"WEEK" &amp;" " &amp;  INT((DAY(Stock_Info[[#This Row],[Date]])+WEEKDAY(DATE(YEAR(Stock_Info[[#This Row],[Date]]),MONTH(Stock_Info[[#This Row],[Date]]),1))-1)/7)+1</f>
        <v>WEEK 2</v>
      </c>
      <c r="D8670" s="12">
        <v>124</v>
      </c>
      <c r="E8670" s="12">
        <v>124</v>
      </c>
      <c r="F8670" s="12">
        <v>113.75</v>
      </c>
      <c r="G8670" s="12">
        <v>114.7</v>
      </c>
      <c r="H8670" s="12">
        <v>116.24196176428759</v>
      </c>
      <c r="I8670">
        <v>1230525</v>
      </c>
      <c r="J8670">
        <v>9839</v>
      </c>
      <c r="K8670" s="12">
        <v>143038640</v>
      </c>
      <c r="L8670">
        <v>471658</v>
      </c>
      <c r="M8670">
        <v>38.33</v>
      </c>
      <c r="N8670">
        <v>10.25</v>
      </c>
      <c r="O8670">
        <v>-9.3000000000000007</v>
      </c>
      <c r="P8670">
        <f xml:space="preserve"> IF(Stock_Info[[#This Row],[Close Price]] &gt; Stock_Info[[#This Row],[Open Price]], 1, 0)</f>
        <v>0</v>
      </c>
      <c r="Q8670" t="str">
        <f>IF(AND(Stock_Info[[#This Row],[% Deli. Qty to Traded Qty]]&gt;80,Stock_Info[[#This Row],[No. of Trades]]&lt;3000),"Unusual Day","")</f>
        <v/>
      </c>
      <c r="R8670" t="str">
        <f>IF(AND(Stock_Info[[#This Row],[Spread High-Low]] &lt; 10, Stock_Info[[#This Row],[% Deli. Qty to Traded Qty]] &gt; 90), "Good Day", "")</f>
        <v/>
      </c>
    </row>
    <row r="8671" spans="1:18">
      <c r="A8671" t="s">
        <v>74</v>
      </c>
      <c r="B8671" s="1">
        <v>45660</v>
      </c>
      <c r="C8671" s="1" t="str">
        <f>"WEEK" &amp;" " &amp;  INT((DAY(Stock_Info[[#This Row],[Date]])+WEEKDAY(DATE(YEAR(Stock_Info[[#This Row],[Date]]),MONTH(Stock_Info[[#This Row],[Date]]),1))-1)/7)+1</f>
        <v>WEEK 1</v>
      </c>
      <c r="D8671" s="12">
        <v>123</v>
      </c>
      <c r="E8671" s="12">
        <v>126.85</v>
      </c>
      <c r="F8671" s="12">
        <v>122.35</v>
      </c>
      <c r="G8671" s="12">
        <v>124.05</v>
      </c>
      <c r="H8671" s="12">
        <v>124.9718952404299</v>
      </c>
      <c r="I8671">
        <v>648609</v>
      </c>
      <c r="J8671">
        <v>3710</v>
      </c>
      <c r="K8671" s="12">
        <v>81057896</v>
      </c>
      <c r="L8671">
        <v>187391</v>
      </c>
      <c r="M8671">
        <v>28.89</v>
      </c>
      <c r="N8671">
        <v>4.5</v>
      </c>
      <c r="O8671">
        <v>1.05</v>
      </c>
      <c r="P8671">
        <f xml:space="preserve"> IF(Stock_Info[[#This Row],[Close Price]] &gt; Stock_Info[[#This Row],[Open Price]], 1, 0)</f>
        <v>1</v>
      </c>
      <c r="Q8671" t="str">
        <f>IF(AND(Stock_Info[[#This Row],[% Deli. Qty to Traded Qty]]&gt;80,Stock_Info[[#This Row],[No. of Trades]]&lt;3000),"Unusual Day","")</f>
        <v/>
      </c>
      <c r="R8671" t="str">
        <f>IF(AND(Stock_Info[[#This Row],[Spread High-Low]] &lt; 10, Stock_Info[[#This Row],[% Deli. Qty to Traded Qty]] &gt; 90), "Good Day", "")</f>
        <v/>
      </c>
    </row>
    <row r="8672" spans="1:18">
      <c r="A8672" t="s">
        <v>74</v>
      </c>
      <c r="B8672" s="1">
        <v>45659</v>
      </c>
      <c r="C8672" s="1" t="str">
        <f>"WEEK" &amp;" " &amp;  INT((DAY(Stock_Info[[#This Row],[Date]])+WEEKDAY(DATE(YEAR(Stock_Info[[#This Row],[Date]]),MONTH(Stock_Info[[#This Row],[Date]]),1))-1)/7)+1</f>
        <v>WEEK 1</v>
      </c>
      <c r="D8672" s="12">
        <v>123.9</v>
      </c>
      <c r="E8672" s="12">
        <v>123.9</v>
      </c>
      <c r="F8672" s="12">
        <v>118.15</v>
      </c>
      <c r="G8672" s="12">
        <v>121.35</v>
      </c>
      <c r="H8672" s="12">
        <v>120.64213611503585</v>
      </c>
      <c r="I8672">
        <v>646894</v>
      </c>
      <c r="J8672">
        <v>5771</v>
      </c>
      <c r="K8672" s="12">
        <v>78042674</v>
      </c>
      <c r="L8672">
        <v>183413</v>
      </c>
      <c r="M8672">
        <v>28.35</v>
      </c>
      <c r="N8672">
        <v>5.75</v>
      </c>
      <c r="O8672">
        <v>-2.5499999999999998</v>
      </c>
      <c r="P8672">
        <f xml:space="preserve"> IF(Stock_Info[[#This Row],[Close Price]] &gt; Stock_Info[[#This Row],[Open Price]], 1, 0)</f>
        <v>0</v>
      </c>
      <c r="Q8672" t="str">
        <f>IF(AND(Stock_Info[[#This Row],[% Deli. Qty to Traded Qty]]&gt;80,Stock_Info[[#This Row],[No. of Trades]]&lt;3000),"Unusual Day","")</f>
        <v/>
      </c>
      <c r="R8672" t="str">
        <f>IF(AND(Stock_Info[[#This Row],[Spread High-Low]] &lt; 10, Stock_Info[[#This Row],[% Deli. Qty to Traded Qty]] &gt; 90), "Good Day", "")</f>
        <v/>
      </c>
    </row>
    <row r="8673" spans="1:18">
      <c r="A8673" t="s">
        <v>74</v>
      </c>
      <c r="B8673" s="1">
        <v>45658</v>
      </c>
      <c r="C8673" s="1" t="str">
        <f>"WEEK" &amp;" " &amp;  INT((DAY(Stock_Info[[#This Row],[Date]])+WEEKDAY(DATE(YEAR(Stock_Info[[#This Row],[Date]]),MONTH(Stock_Info[[#This Row],[Date]]),1))-1)/7)+1</f>
        <v>WEEK 1</v>
      </c>
      <c r="D8673" s="12">
        <v>119.05</v>
      </c>
      <c r="E8673" s="12">
        <v>123.85</v>
      </c>
      <c r="F8673" s="12">
        <v>119.05</v>
      </c>
      <c r="G8673" s="12">
        <v>123.15</v>
      </c>
      <c r="H8673" s="12">
        <v>121.95208721847655</v>
      </c>
      <c r="I8673">
        <v>257927</v>
      </c>
      <c r="J8673">
        <v>1856</v>
      </c>
      <c r="K8673" s="12">
        <v>31454736</v>
      </c>
      <c r="L8673">
        <v>105306</v>
      </c>
      <c r="M8673">
        <v>40.83</v>
      </c>
      <c r="N8673">
        <v>4.8</v>
      </c>
      <c r="O8673">
        <v>4.0999999999999996</v>
      </c>
      <c r="P8673">
        <f xml:space="preserve"> IF(Stock_Info[[#This Row],[Close Price]] &gt; Stock_Info[[#This Row],[Open Price]], 1, 0)</f>
        <v>1</v>
      </c>
      <c r="Q8673" t="str">
        <f>IF(AND(Stock_Info[[#This Row],[% Deli. Qty to Traded Qty]]&gt;80,Stock_Info[[#This Row],[No. of Trades]]&lt;3000),"Unusual Day","")</f>
        <v/>
      </c>
      <c r="R8673" t="str">
        <f>IF(AND(Stock_Info[[#This Row],[Spread High-Low]] &lt; 10, Stock_Info[[#This Row],[% Deli. Qty to Traded Qty]] &gt; 90), "Good Day", "")</f>
        <v/>
      </c>
    </row>
    <row r="8674" spans="1:18">
      <c r="A8674" t="s">
        <v>74</v>
      </c>
      <c r="B8674" s="1">
        <v>45657</v>
      </c>
      <c r="C8674" s="1" t="str">
        <f>"WEEK" &amp;" " &amp;  INT((DAY(Stock_Info[[#This Row],[Date]])+WEEKDAY(DATE(YEAR(Stock_Info[[#This Row],[Date]]),MONTH(Stock_Info[[#This Row],[Date]]),1))-1)/7)+1</f>
        <v>WEEK 5</v>
      </c>
      <c r="D8674" s="12">
        <v>118.1</v>
      </c>
      <c r="E8674" s="12">
        <v>120.7</v>
      </c>
      <c r="F8674" s="12">
        <v>117.5</v>
      </c>
      <c r="G8674" s="12">
        <v>120.35</v>
      </c>
      <c r="H8674" s="12">
        <v>119.34588029914438</v>
      </c>
      <c r="I8674">
        <v>371192</v>
      </c>
      <c r="J8674">
        <v>2719</v>
      </c>
      <c r="K8674" s="12">
        <v>44300236</v>
      </c>
      <c r="L8674">
        <v>163760</v>
      </c>
      <c r="M8674">
        <v>44.12</v>
      </c>
      <c r="N8674">
        <v>3.2</v>
      </c>
      <c r="O8674">
        <v>2.25</v>
      </c>
      <c r="P8674">
        <f xml:space="preserve"> IF(Stock_Info[[#This Row],[Close Price]] &gt; Stock_Info[[#This Row],[Open Price]], 1, 0)</f>
        <v>1</v>
      </c>
      <c r="Q8674" t="str">
        <f>IF(AND(Stock_Info[[#This Row],[% Deli. Qty to Traded Qty]]&gt;80,Stock_Info[[#This Row],[No. of Trades]]&lt;3000),"Unusual Day","")</f>
        <v/>
      </c>
      <c r="R8674" t="str">
        <f>IF(AND(Stock_Info[[#This Row],[Spread High-Low]] &lt; 10, Stock_Info[[#This Row],[% Deli. Qty to Traded Qty]] &gt; 90), "Good Day", "")</f>
        <v/>
      </c>
    </row>
    <row r="8675" spans="1:18">
      <c r="A8675" t="s">
        <v>74</v>
      </c>
      <c r="B8675" s="1">
        <v>45656</v>
      </c>
      <c r="C8675" s="1" t="str">
        <f>"WEEK" &amp;" " &amp;  INT((DAY(Stock_Info[[#This Row],[Date]])+WEEKDAY(DATE(YEAR(Stock_Info[[#This Row],[Date]]),MONTH(Stock_Info[[#This Row],[Date]]),1))-1)/7)+1</f>
        <v>WEEK 5</v>
      </c>
      <c r="D8675" s="12">
        <v>118</v>
      </c>
      <c r="E8675" s="12">
        <v>121.3</v>
      </c>
      <c r="F8675" s="12">
        <v>117.2</v>
      </c>
      <c r="G8675" s="12">
        <v>119.2</v>
      </c>
      <c r="H8675" s="12">
        <v>119.17640923517331</v>
      </c>
      <c r="I8675">
        <v>401725</v>
      </c>
      <c r="J8675">
        <v>2789</v>
      </c>
      <c r="K8675" s="12">
        <v>47876143</v>
      </c>
      <c r="L8675">
        <v>95032</v>
      </c>
      <c r="M8675">
        <v>23.66</v>
      </c>
      <c r="N8675">
        <v>4.0999999999999996</v>
      </c>
      <c r="O8675">
        <v>1.2</v>
      </c>
      <c r="P8675">
        <f xml:space="preserve"> IF(Stock_Info[[#This Row],[Close Price]] &gt; Stock_Info[[#This Row],[Open Price]], 1, 0)</f>
        <v>1</v>
      </c>
      <c r="Q8675" t="str">
        <f>IF(AND(Stock_Info[[#This Row],[% Deli. Qty to Traded Qty]]&gt;80,Stock_Info[[#This Row],[No. of Trades]]&lt;3000),"Unusual Day","")</f>
        <v/>
      </c>
      <c r="R8675" t="str">
        <f>IF(AND(Stock_Info[[#This Row],[Spread High-Low]] &lt; 10, Stock_Info[[#This Row],[% Deli. Qty to Traded Qty]] &gt; 90), "Good Day", "")</f>
        <v/>
      </c>
    </row>
    <row r="8676" spans="1:18">
      <c r="A8676" t="s">
        <v>74</v>
      </c>
      <c r="B8676" s="1">
        <v>45653</v>
      </c>
      <c r="C8676" s="1" t="str">
        <f>"WEEK" &amp;" " &amp;  INT((DAY(Stock_Info[[#This Row],[Date]])+WEEKDAY(DATE(YEAR(Stock_Info[[#This Row],[Date]]),MONTH(Stock_Info[[#This Row],[Date]]),1))-1)/7)+1</f>
        <v>WEEK 4</v>
      </c>
      <c r="D8676" s="12">
        <v>118.9</v>
      </c>
      <c r="E8676" s="12">
        <v>119.45</v>
      </c>
      <c r="F8676" s="12">
        <v>117.65</v>
      </c>
      <c r="G8676" s="12">
        <v>117.85</v>
      </c>
      <c r="H8676" s="12">
        <v>118.59203973080125</v>
      </c>
      <c r="I8676">
        <v>70877</v>
      </c>
      <c r="J8676">
        <v>1248</v>
      </c>
      <c r="K8676" s="12">
        <v>8405448</v>
      </c>
      <c r="L8676">
        <v>30531</v>
      </c>
      <c r="M8676">
        <v>43.08</v>
      </c>
      <c r="N8676">
        <v>1.8</v>
      </c>
      <c r="O8676">
        <v>-1.05</v>
      </c>
      <c r="P8676">
        <f xml:space="preserve"> IF(Stock_Info[[#This Row],[Close Price]] &gt; Stock_Info[[#This Row],[Open Price]], 1, 0)</f>
        <v>0</v>
      </c>
      <c r="Q8676" t="str">
        <f>IF(AND(Stock_Info[[#This Row],[% Deli. Qty to Traded Qty]]&gt;80,Stock_Info[[#This Row],[No. of Trades]]&lt;3000),"Unusual Day","")</f>
        <v/>
      </c>
      <c r="R8676" t="str">
        <f>IF(AND(Stock_Info[[#This Row],[Spread High-Low]] &lt; 10, Stock_Info[[#This Row],[% Deli. Qty to Traded Qty]] &gt; 90), "Good Day", "")</f>
        <v/>
      </c>
    </row>
    <row r="8677" spans="1:18">
      <c r="A8677" t="s">
        <v>74</v>
      </c>
      <c r="B8677" s="1">
        <v>45652</v>
      </c>
      <c r="C8677" s="1" t="str">
        <f>"WEEK" &amp;" " &amp;  INT((DAY(Stock_Info[[#This Row],[Date]])+WEEKDAY(DATE(YEAR(Stock_Info[[#This Row],[Date]]),MONTH(Stock_Info[[#This Row],[Date]]),1))-1)/7)+1</f>
        <v>WEEK 4</v>
      </c>
      <c r="D8677" s="12">
        <v>118.1</v>
      </c>
      <c r="E8677" s="12">
        <v>120.6</v>
      </c>
      <c r="F8677" s="12">
        <v>118.1</v>
      </c>
      <c r="G8677" s="12">
        <v>118.95</v>
      </c>
      <c r="H8677" s="12">
        <v>119.378883171336</v>
      </c>
      <c r="I8677">
        <v>188892</v>
      </c>
      <c r="J8677">
        <v>1599</v>
      </c>
      <c r="K8677" s="12">
        <v>22549716</v>
      </c>
      <c r="L8677">
        <v>48624</v>
      </c>
      <c r="M8677">
        <v>25.74</v>
      </c>
      <c r="N8677">
        <v>2.5</v>
      </c>
      <c r="O8677">
        <v>0.85</v>
      </c>
      <c r="P8677">
        <f xml:space="preserve"> IF(Stock_Info[[#This Row],[Close Price]] &gt; Stock_Info[[#This Row],[Open Price]], 1, 0)</f>
        <v>1</v>
      </c>
      <c r="Q8677" t="str">
        <f>IF(AND(Stock_Info[[#This Row],[% Deli. Qty to Traded Qty]]&gt;80,Stock_Info[[#This Row],[No. of Trades]]&lt;3000),"Unusual Day","")</f>
        <v/>
      </c>
      <c r="R8677" t="str">
        <f>IF(AND(Stock_Info[[#This Row],[Spread High-Low]] &lt; 10, Stock_Info[[#This Row],[% Deli. Qty to Traded Qty]] &gt; 90), "Good Day", "")</f>
        <v/>
      </c>
    </row>
    <row r="8678" spans="1:18">
      <c r="A8678" t="s">
        <v>74</v>
      </c>
      <c r="B8678" s="1">
        <v>45650</v>
      </c>
      <c r="C8678" s="1" t="str">
        <f>"WEEK" &amp;" " &amp;  INT((DAY(Stock_Info[[#This Row],[Date]])+WEEKDAY(DATE(YEAR(Stock_Info[[#This Row],[Date]]),MONTH(Stock_Info[[#This Row],[Date]]),1))-1)/7)+1</f>
        <v>WEEK 4</v>
      </c>
      <c r="D8678" s="12">
        <v>118.8</v>
      </c>
      <c r="E8678" s="12">
        <v>119.4</v>
      </c>
      <c r="F8678" s="12">
        <v>117.05</v>
      </c>
      <c r="G8678" s="12">
        <v>118.1</v>
      </c>
      <c r="H8678" s="12">
        <v>118.24474562511276</v>
      </c>
      <c r="I8678">
        <v>88688</v>
      </c>
      <c r="J8678">
        <v>1068</v>
      </c>
      <c r="K8678" s="12">
        <v>10486890</v>
      </c>
      <c r="L8678">
        <v>31999</v>
      </c>
      <c r="M8678">
        <v>36.08</v>
      </c>
      <c r="N8678">
        <v>2.35</v>
      </c>
      <c r="O8678">
        <v>-0.7</v>
      </c>
      <c r="P8678">
        <f xml:space="preserve"> IF(Stock_Info[[#This Row],[Close Price]] &gt; Stock_Info[[#This Row],[Open Price]], 1, 0)</f>
        <v>0</v>
      </c>
      <c r="Q8678" t="str">
        <f>IF(AND(Stock_Info[[#This Row],[% Deli. Qty to Traded Qty]]&gt;80,Stock_Info[[#This Row],[No. of Trades]]&lt;3000),"Unusual Day","")</f>
        <v/>
      </c>
      <c r="R8678" t="str">
        <f>IF(AND(Stock_Info[[#This Row],[Spread High-Low]] &lt; 10, Stock_Info[[#This Row],[% Deli. Qty to Traded Qty]] &gt; 90), "Good Day", "")</f>
        <v/>
      </c>
    </row>
    <row r="8679" spans="1:18">
      <c r="A8679" t="s">
        <v>74</v>
      </c>
      <c r="B8679" s="1">
        <v>45649</v>
      </c>
      <c r="C8679" s="1" t="str">
        <f>"WEEK" &amp;" " &amp;  INT((DAY(Stock_Info[[#This Row],[Date]])+WEEKDAY(DATE(YEAR(Stock_Info[[#This Row],[Date]]),MONTH(Stock_Info[[#This Row],[Date]]),1))-1)/7)+1</f>
        <v>WEEK 4</v>
      </c>
      <c r="D8679" s="12">
        <v>117.05</v>
      </c>
      <c r="E8679" s="12">
        <v>119.6</v>
      </c>
      <c r="F8679" s="12">
        <v>115.85</v>
      </c>
      <c r="G8679" s="12">
        <v>119.2</v>
      </c>
      <c r="H8679" s="12">
        <v>117.8136804422072</v>
      </c>
      <c r="I8679">
        <v>218721</v>
      </c>
      <c r="J8679">
        <v>2128</v>
      </c>
      <c r="K8679" s="12">
        <v>25768326</v>
      </c>
      <c r="L8679">
        <v>63878</v>
      </c>
      <c r="M8679">
        <v>29.21</v>
      </c>
      <c r="N8679">
        <v>3.75</v>
      </c>
      <c r="O8679">
        <v>2.15</v>
      </c>
      <c r="P8679">
        <f xml:space="preserve"> IF(Stock_Info[[#This Row],[Close Price]] &gt; Stock_Info[[#This Row],[Open Price]], 1, 0)</f>
        <v>1</v>
      </c>
      <c r="Q8679" t="str">
        <f>IF(AND(Stock_Info[[#This Row],[% Deli. Qty to Traded Qty]]&gt;80,Stock_Info[[#This Row],[No. of Trades]]&lt;3000),"Unusual Day","")</f>
        <v/>
      </c>
      <c r="R8679" t="str">
        <f>IF(AND(Stock_Info[[#This Row],[Spread High-Low]] &lt; 10, Stock_Info[[#This Row],[% Deli. Qty to Traded Qty]] &gt; 90), "Good Day", "")</f>
        <v/>
      </c>
    </row>
    <row r="8680" spans="1:18">
      <c r="A8680" t="s">
        <v>74</v>
      </c>
      <c r="B8680" s="1">
        <v>45646</v>
      </c>
      <c r="C8680" s="1" t="str">
        <f>"WEEK" &amp;" " &amp;  INT((DAY(Stock_Info[[#This Row],[Date]])+WEEKDAY(DATE(YEAR(Stock_Info[[#This Row],[Date]]),MONTH(Stock_Info[[#This Row],[Date]]),1))-1)/7)+1</f>
        <v>WEEK 3</v>
      </c>
      <c r="D8680" s="12">
        <v>121.15</v>
      </c>
      <c r="E8680" s="12">
        <v>121.4</v>
      </c>
      <c r="F8680" s="12">
        <v>116.15</v>
      </c>
      <c r="G8680" s="12">
        <v>116.6</v>
      </c>
      <c r="H8680" s="12">
        <v>118.78136785825211</v>
      </c>
      <c r="I8680">
        <v>540904</v>
      </c>
      <c r="J8680">
        <v>4474</v>
      </c>
      <c r="K8680" s="12">
        <v>64249317</v>
      </c>
      <c r="L8680">
        <v>193092</v>
      </c>
      <c r="M8680">
        <v>35.700000000000003</v>
      </c>
      <c r="N8680">
        <v>5.25</v>
      </c>
      <c r="O8680">
        <v>-4.55</v>
      </c>
      <c r="P8680">
        <f xml:space="preserve"> IF(Stock_Info[[#This Row],[Close Price]] &gt; Stock_Info[[#This Row],[Open Price]], 1, 0)</f>
        <v>0</v>
      </c>
      <c r="Q8680" t="str">
        <f>IF(AND(Stock_Info[[#This Row],[% Deli. Qty to Traded Qty]]&gt;80,Stock_Info[[#This Row],[No. of Trades]]&lt;3000),"Unusual Day","")</f>
        <v/>
      </c>
      <c r="R8680" t="str">
        <f>IF(AND(Stock_Info[[#This Row],[Spread High-Low]] &lt; 10, Stock_Info[[#This Row],[% Deli. Qty to Traded Qty]] &gt; 90), "Good Day", "")</f>
        <v/>
      </c>
    </row>
    <row r="8681" spans="1:18">
      <c r="A8681" t="s">
        <v>74</v>
      </c>
      <c r="B8681" s="1">
        <v>45645</v>
      </c>
      <c r="C8681" s="1" t="str">
        <f>"WEEK" &amp;" " &amp;  INT((DAY(Stock_Info[[#This Row],[Date]])+WEEKDAY(DATE(YEAR(Stock_Info[[#This Row],[Date]]),MONTH(Stock_Info[[#This Row],[Date]]),1))-1)/7)+1</f>
        <v>WEEK 3</v>
      </c>
      <c r="D8681" s="12">
        <v>120.3</v>
      </c>
      <c r="E8681" s="12">
        <v>122.45</v>
      </c>
      <c r="F8681" s="12">
        <v>119.85</v>
      </c>
      <c r="G8681" s="12">
        <v>121.15</v>
      </c>
      <c r="H8681" s="12">
        <v>121.26196528023719</v>
      </c>
      <c r="I8681">
        <v>319069</v>
      </c>
      <c r="J8681">
        <v>2245</v>
      </c>
      <c r="K8681" s="12">
        <v>38690934</v>
      </c>
      <c r="L8681">
        <v>98768</v>
      </c>
      <c r="M8681">
        <v>30.96</v>
      </c>
      <c r="N8681">
        <v>2.6</v>
      </c>
      <c r="O8681">
        <v>0.85</v>
      </c>
      <c r="P8681">
        <f xml:space="preserve"> IF(Stock_Info[[#This Row],[Close Price]] &gt; Stock_Info[[#This Row],[Open Price]], 1, 0)</f>
        <v>1</v>
      </c>
      <c r="Q8681" t="str">
        <f>IF(AND(Stock_Info[[#This Row],[% Deli. Qty to Traded Qty]]&gt;80,Stock_Info[[#This Row],[No. of Trades]]&lt;3000),"Unusual Day","")</f>
        <v/>
      </c>
      <c r="R8681" t="str">
        <f>IF(AND(Stock_Info[[#This Row],[Spread High-Low]] &lt; 10, Stock_Info[[#This Row],[% Deli. Qty to Traded Qty]] &gt; 90), "Good Day", "")</f>
        <v/>
      </c>
    </row>
    <row r="8682" spans="1:18">
      <c r="A8682" t="s">
        <v>74</v>
      </c>
      <c r="B8682" s="1">
        <v>45644</v>
      </c>
      <c r="C8682" s="1" t="str">
        <f>"WEEK" &amp;" " &amp;  INT((DAY(Stock_Info[[#This Row],[Date]])+WEEKDAY(DATE(YEAR(Stock_Info[[#This Row],[Date]]),MONTH(Stock_Info[[#This Row],[Date]]),1))-1)/7)+1</f>
        <v>WEEK 3</v>
      </c>
      <c r="D8682" s="12">
        <v>125</v>
      </c>
      <c r="E8682" s="12">
        <v>125.4</v>
      </c>
      <c r="F8682" s="12">
        <v>122.45</v>
      </c>
      <c r="G8682" s="12">
        <v>122.8</v>
      </c>
      <c r="H8682" s="12">
        <v>123.91242314094507</v>
      </c>
      <c r="I8682">
        <v>147185</v>
      </c>
      <c r="J8682">
        <v>1365</v>
      </c>
      <c r="K8682" s="12">
        <v>18238050</v>
      </c>
      <c r="L8682">
        <v>40610</v>
      </c>
      <c r="M8682">
        <v>27.59</v>
      </c>
      <c r="N8682">
        <v>2.95</v>
      </c>
      <c r="O8682">
        <v>-2.2000000000000002</v>
      </c>
      <c r="P8682">
        <f xml:space="preserve"> IF(Stock_Info[[#This Row],[Close Price]] &gt; Stock_Info[[#This Row],[Open Price]], 1, 0)</f>
        <v>0</v>
      </c>
      <c r="Q8682" t="str">
        <f>IF(AND(Stock_Info[[#This Row],[% Deli. Qty to Traded Qty]]&gt;80,Stock_Info[[#This Row],[No. of Trades]]&lt;3000),"Unusual Day","")</f>
        <v/>
      </c>
      <c r="R8682" t="str">
        <f>IF(AND(Stock_Info[[#This Row],[Spread High-Low]] &lt; 10, Stock_Info[[#This Row],[% Deli. Qty to Traded Qty]] &gt; 90), "Good Day", "")</f>
        <v/>
      </c>
    </row>
    <row r="8683" spans="1:18">
      <c r="A8683" t="s">
        <v>74</v>
      </c>
      <c r="B8683" s="1">
        <v>45643</v>
      </c>
      <c r="C8683" s="1" t="str">
        <f>"WEEK" &amp;" " &amp;  INT((DAY(Stock_Info[[#This Row],[Date]])+WEEKDAY(DATE(YEAR(Stock_Info[[#This Row],[Date]]),MONTH(Stock_Info[[#This Row],[Date]]),1))-1)/7)+1</f>
        <v>WEEK 3</v>
      </c>
      <c r="D8683" s="12">
        <v>128.25</v>
      </c>
      <c r="E8683" s="12">
        <v>129.19999999999999</v>
      </c>
      <c r="F8683" s="12">
        <v>124.65</v>
      </c>
      <c r="G8683" s="12">
        <v>125</v>
      </c>
      <c r="H8683" s="12">
        <v>126.5142298602789</v>
      </c>
      <c r="I8683">
        <v>149369</v>
      </c>
      <c r="J8683">
        <v>1553</v>
      </c>
      <c r="K8683" s="12">
        <v>18897304</v>
      </c>
      <c r="L8683">
        <v>56457</v>
      </c>
      <c r="M8683">
        <v>37.799999999999997</v>
      </c>
      <c r="N8683">
        <v>4.55</v>
      </c>
      <c r="O8683">
        <v>-3.25</v>
      </c>
      <c r="P8683">
        <f xml:space="preserve"> IF(Stock_Info[[#This Row],[Close Price]] &gt; Stock_Info[[#This Row],[Open Price]], 1, 0)</f>
        <v>0</v>
      </c>
      <c r="Q8683" t="str">
        <f>IF(AND(Stock_Info[[#This Row],[% Deli. Qty to Traded Qty]]&gt;80,Stock_Info[[#This Row],[No. of Trades]]&lt;3000),"Unusual Day","")</f>
        <v/>
      </c>
      <c r="R8683" t="str">
        <f>IF(AND(Stock_Info[[#This Row],[Spread High-Low]] &lt; 10, Stock_Info[[#This Row],[% Deli. Qty to Traded Qty]] &gt; 90), "Good Day", "")</f>
        <v/>
      </c>
    </row>
    <row r="8684" spans="1:18">
      <c r="A8684" t="s">
        <v>74</v>
      </c>
      <c r="B8684" s="1">
        <v>45642</v>
      </c>
      <c r="C8684" s="1" t="str">
        <f>"WEEK" &amp;" " &amp;  INT((DAY(Stock_Info[[#This Row],[Date]])+WEEKDAY(DATE(YEAR(Stock_Info[[#This Row],[Date]]),MONTH(Stock_Info[[#This Row],[Date]]),1))-1)/7)+1</f>
        <v>WEEK 3</v>
      </c>
      <c r="D8684" s="12">
        <v>127.5</v>
      </c>
      <c r="E8684" s="12">
        <v>129.25</v>
      </c>
      <c r="F8684" s="12">
        <v>126.85</v>
      </c>
      <c r="G8684" s="12">
        <v>128.85</v>
      </c>
      <c r="H8684" s="12">
        <v>128.52600911577028</v>
      </c>
      <c r="I8684">
        <v>137125</v>
      </c>
      <c r="J8684">
        <v>1658</v>
      </c>
      <c r="K8684" s="12">
        <v>17624129</v>
      </c>
      <c r="L8684">
        <v>41898</v>
      </c>
      <c r="M8684">
        <v>30.55</v>
      </c>
      <c r="N8684">
        <v>2.4</v>
      </c>
      <c r="O8684">
        <v>1.35</v>
      </c>
      <c r="P8684">
        <f xml:space="preserve"> IF(Stock_Info[[#This Row],[Close Price]] &gt; Stock_Info[[#This Row],[Open Price]], 1, 0)</f>
        <v>1</v>
      </c>
      <c r="Q8684" t="str">
        <f>IF(AND(Stock_Info[[#This Row],[% Deli. Qty to Traded Qty]]&gt;80,Stock_Info[[#This Row],[No. of Trades]]&lt;3000),"Unusual Day","")</f>
        <v/>
      </c>
      <c r="R8684" t="str">
        <f>IF(AND(Stock_Info[[#This Row],[Spread High-Low]] &lt; 10, Stock_Info[[#This Row],[% Deli. Qty to Traded Qty]] &gt; 90), "Good Day", "")</f>
        <v/>
      </c>
    </row>
    <row r="8685" spans="1:18">
      <c r="A8685" t="s">
        <v>74</v>
      </c>
      <c r="B8685" s="1">
        <v>45639</v>
      </c>
      <c r="C8685" s="1" t="str">
        <f>"WEEK" &amp;" " &amp;  INT((DAY(Stock_Info[[#This Row],[Date]])+WEEKDAY(DATE(YEAR(Stock_Info[[#This Row],[Date]]),MONTH(Stock_Info[[#This Row],[Date]]),1))-1)/7)+1</f>
        <v>WEEK 2</v>
      </c>
      <c r="D8685" s="12">
        <v>128.19999999999999</v>
      </c>
      <c r="E8685" s="12">
        <v>128.80000000000001</v>
      </c>
      <c r="F8685" s="12">
        <v>123.8</v>
      </c>
      <c r="G8685" s="12">
        <v>127.2</v>
      </c>
      <c r="H8685" s="12">
        <v>126.13102122283057</v>
      </c>
      <c r="I8685">
        <v>819165</v>
      </c>
      <c r="J8685">
        <v>5357</v>
      </c>
      <c r="K8685" s="12">
        <v>103322118</v>
      </c>
      <c r="L8685">
        <v>208483</v>
      </c>
      <c r="M8685">
        <v>25.45</v>
      </c>
      <c r="N8685">
        <v>5</v>
      </c>
      <c r="O8685">
        <v>-1</v>
      </c>
      <c r="P8685">
        <f xml:space="preserve"> IF(Stock_Info[[#This Row],[Close Price]] &gt; Stock_Info[[#This Row],[Open Price]], 1, 0)</f>
        <v>0</v>
      </c>
      <c r="Q8685" t="str">
        <f>IF(AND(Stock_Info[[#This Row],[% Deli. Qty to Traded Qty]]&gt;80,Stock_Info[[#This Row],[No. of Trades]]&lt;3000),"Unusual Day","")</f>
        <v/>
      </c>
      <c r="R8685" t="str">
        <f>IF(AND(Stock_Info[[#This Row],[Spread High-Low]] &lt; 10, Stock_Info[[#This Row],[% Deli. Qty to Traded Qty]] &gt; 90), "Good Day", "")</f>
        <v/>
      </c>
    </row>
    <row r="8686" spans="1:18">
      <c r="A8686" t="s">
        <v>74</v>
      </c>
      <c r="B8686" s="1">
        <v>45638</v>
      </c>
      <c r="C8686" s="1" t="str">
        <f>"WEEK" &amp;" " &amp;  INT((DAY(Stock_Info[[#This Row],[Date]])+WEEKDAY(DATE(YEAR(Stock_Info[[#This Row],[Date]]),MONTH(Stock_Info[[#This Row],[Date]]),1))-1)/7)+1</f>
        <v>WEEK 2</v>
      </c>
      <c r="D8686" s="12">
        <v>128.65</v>
      </c>
      <c r="E8686" s="12">
        <v>129.69999999999999</v>
      </c>
      <c r="F8686" s="12">
        <v>128.25</v>
      </c>
      <c r="G8686" s="12">
        <v>128.94999999999999</v>
      </c>
      <c r="H8686" s="12">
        <v>128.9208768674934</v>
      </c>
      <c r="I8686">
        <v>204820</v>
      </c>
      <c r="J8686">
        <v>1373</v>
      </c>
      <c r="K8686" s="12">
        <v>26405574</v>
      </c>
      <c r="L8686">
        <v>145765</v>
      </c>
      <c r="M8686">
        <v>71.17</v>
      </c>
      <c r="N8686">
        <v>1.45</v>
      </c>
      <c r="O8686">
        <v>0.3</v>
      </c>
      <c r="P8686">
        <f xml:space="preserve"> IF(Stock_Info[[#This Row],[Close Price]] &gt; Stock_Info[[#This Row],[Open Price]], 1, 0)</f>
        <v>1</v>
      </c>
      <c r="Q8686" t="str">
        <f>IF(AND(Stock_Info[[#This Row],[% Deli. Qty to Traded Qty]]&gt;80,Stock_Info[[#This Row],[No. of Trades]]&lt;3000),"Unusual Day","")</f>
        <v/>
      </c>
      <c r="R8686" t="str">
        <f>IF(AND(Stock_Info[[#This Row],[Spread High-Low]] &lt; 10, Stock_Info[[#This Row],[% Deli. Qty to Traded Qty]] &gt; 90), "Good Day", "")</f>
        <v/>
      </c>
    </row>
    <row r="8687" spans="1:18">
      <c r="A8687" t="s">
        <v>74</v>
      </c>
      <c r="B8687" s="1">
        <v>45637</v>
      </c>
      <c r="C8687" s="1" t="str">
        <f>"WEEK" &amp;" " &amp;  INT((DAY(Stock_Info[[#This Row],[Date]])+WEEKDAY(DATE(YEAR(Stock_Info[[#This Row],[Date]]),MONTH(Stock_Info[[#This Row],[Date]]),1))-1)/7)+1</f>
        <v>WEEK 2</v>
      </c>
      <c r="D8687" s="12">
        <v>129.9</v>
      </c>
      <c r="E8687" s="12">
        <v>130</v>
      </c>
      <c r="F8687" s="12">
        <v>128.05000000000001</v>
      </c>
      <c r="G8687" s="12">
        <v>129.15</v>
      </c>
      <c r="H8687" s="12">
        <v>128.93955578280151</v>
      </c>
      <c r="I8687">
        <v>1005274</v>
      </c>
      <c r="J8687">
        <v>13277</v>
      </c>
      <c r="K8687" s="12">
        <v>129619583</v>
      </c>
      <c r="L8687">
        <v>679423</v>
      </c>
      <c r="M8687">
        <v>67.59</v>
      </c>
      <c r="N8687">
        <v>1.95</v>
      </c>
      <c r="O8687">
        <v>-0.75</v>
      </c>
      <c r="P8687">
        <f xml:space="preserve"> IF(Stock_Info[[#This Row],[Close Price]] &gt; Stock_Info[[#This Row],[Open Price]], 1, 0)</f>
        <v>0</v>
      </c>
      <c r="Q8687" t="str">
        <f>IF(AND(Stock_Info[[#This Row],[% Deli. Qty to Traded Qty]]&gt;80,Stock_Info[[#This Row],[No. of Trades]]&lt;3000),"Unusual Day","")</f>
        <v/>
      </c>
      <c r="R8687" t="str">
        <f>IF(AND(Stock_Info[[#This Row],[Spread High-Low]] &lt; 10, Stock_Info[[#This Row],[% Deli. Qty to Traded Qty]] &gt; 90), "Good Day", "")</f>
        <v/>
      </c>
    </row>
    <row r="8688" spans="1:18">
      <c r="A8688" t="s">
        <v>74</v>
      </c>
      <c r="B8688" s="1">
        <v>45636</v>
      </c>
      <c r="C8688" s="1" t="str">
        <f>"WEEK" &amp;" " &amp;  INT((DAY(Stock_Info[[#This Row],[Date]])+WEEKDAY(DATE(YEAR(Stock_Info[[#This Row],[Date]]),MONTH(Stock_Info[[#This Row],[Date]]),1))-1)/7)+1</f>
        <v>WEEK 2</v>
      </c>
      <c r="D8688" s="12">
        <v>129.5</v>
      </c>
      <c r="E8688" s="12">
        <v>130.75</v>
      </c>
      <c r="F8688" s="12">
        <v>128.94999999999999</v>
      </c>
      <c r="G8688" s="12">
        <v>129.6</v>
      </c>
      <c r="H8688" s="12">
        <v>129.775588856317</v>
      </c>
      <c r="I8688">
        <v>195124</v>
      </c>
      <c r="J8688">
        <v>1552</v>
      </c>
      <c r="K8688" s="12">
        <v>25322332</v>
      </c>
      <c r="L8688">
        <v>72362</v>
      </c>
      <c r="M8688">
        <v>37.090000000000003</v>
      </c>
      <c r="N8688">
        <v>1.8</v>
      </c>
      <c r="O8688">
        <v>0.1</v>
      </c>
      <c r="P8688">
        <f xml:space="preserve"> IF(Stock_Info[[#This Row],[Close Price]] &gt; Stock_Info[[#This Row],[Open Price]], 1, 0)</f>
        <v>1</v>
      </c>
      <c r="Q8688" t="str">
        <f>IF(AND(Stock_Info[[#This Row],[% Deli. Qty to Traded Qty]]&gt;80,Stock_Info[[#This Row],[No. of Trades]]&lt;3000),"Unusual Day","")</f>
        <v/>
      </c>
      <c r="R8688" t="str">
        <f>IF(AND(Stock_Info[[#This Row],[Spread High-Low]] &lt; 10, Stock_Info[[#This Row],[% Deli. Qty to Traded Qty]] &gt; 90), "Good Day", "")</f>
        <v/>
      </c>
    </row>
    <row r="8689" spans="1:18">
      <c r="A8689" t="s">
        <v>74</v>
      </c>
      <c r="B8689" s="1">
        <v>45635</v>
      </c>
      <c r="C8689" s="1" t="str">
        <f>"WEEK" &amp;" " &amp;  INT((DAY(Stock_Info[[#This Row],[Date]])+WEEKDAY(DATE(YEAR(Stock_Info[[#This Row],[Date]]),MONTH(Stock_Info[[#This Row],[Date]]),1))-1)/7)+1</f>
        <v>WEEK 2</v>
      </c>
      <c r="D8689" s="12">
        <v>127.3</v>
      </c>
      <c r="E8689" s="12">
        <v>130.55000000000001</v>
      </c>
      <c r="F8689" s="12">
        <v>127.3</v>
      </c>
      <c r="G8689" s="12">
        <v>129.15</v>
      </c>
      <c r="H8689" s="12">
        <v>129.1764934690884</v>
      </c>
      <c r="I8689">
        <v>336783</v>
      </c>
      <c r="J8689">
        <v>2400</v>
      </c>
      <c r="K8689" s="12">
        <v>43504447</v>
      </c>
      <c r="L8689">
        <v>123737</v>
      </c>
      <c r="M8689">
        <v>36.74</v>
      </c>
      <c r="N8689">
        <v>3.25</v>
      </c>
      <c r="O8689">
        <v>1.85</v>
      </c>
      <c r="P8689">
        <f xml:space="preserve"> IF(Stock_Info[[#This Row],[Close Price]] &gt; Stock_Info[[#This Row],[Open Price]], 1, 0)</f>
        <v>1</v>
      </c>
      <c r="Q8689" t="str">
        <f>IF(AND(Stock_Info[[#This Row],[% Deli. Qty to Traded Qty]]&gt;80,Stock_Info[[#This Row],[No. of Trades]]&lt;3000),"Unusual Day","")</f>
        <v/>
      </c>
      <c r="R8689" t="str">
        <f>IF(AND(Stock_Info[[#This Row],[Spread High-Low]] &lt; 10, Stock_Info[[#This Row],[% Deli. Qty to Traded Qty]] &gt; 90), "Good Day", "")</f>
        <v/>
      </c>
    </row>
    <row r="8690" spans="1:18">
      <c r="A8690" t="s">
        <v>74</v>
      </c>
      <c r="B8690" s="1">
        <v>45632</v>
      </c>
      <c r="C8690" s="1" t="str">
        <f>"WEEK" &amp;" " &amp;  INT((DAY(Stock_Info[[#This Row],[Date]])+WEEKDAY(DATE(YEAR(Stock_Info[[#This Row],[Date]]),MONTH(Stock_Info[[#This Row],[Date]]),1))-1)/7)+1</f>
        <v>WEEK 1</v>
      </c>
      <c r="D8690" s="12">
        <v>128.69999999999999</v>
      </c>
      <c r="E8690" s="12">
        <v>130.9</v>
      </c>
      <c r="F8690" s="12">
        <v>126.65</v>
      </c>
      <c r="G8690" s="12">
        <v>128.80000000000001</v>
      </c>
      <c r="H8690" s="12">
        <v>129.06767836970812</v>
      </c>
      <c r="I8690">
        <v>972881</v>
      </c>
      <c r="J8690">
        <v>10128</v>
      </c>
      <c r="K8690" s="12">
        <v>125567492</v>
      </c>
      <c r="L8690">
        <v>561652</v>
      </c>
      <c r="M8690">
        <v>57.73</v>
      </c>
      <c r="N8690">
        <v>4.25</v>
      </c>
      <c r="O8690">
        <v>0.1</v>
      </c>
      <c r="P8690">
        <f xml:space="preserve"> IF(Stock_Info[[#This Row],[Close Price]] &gt; Stock_Info[[#This Row],[Open Price]], 1, 0)</f>
        <v>1</v>
      </c>
      <c r="Q8690" t="str">
        <f>IF(AND(Stock_Info[[#This Row],[% Deli. Qty to Traded Qty]]&gt;80,Stock_Info[[#This Row],[No. of Trades]]&lt;3000),"Unusual Day","")</f>
        <v/>
      </c>
      <c r="R8690" t="str">
        <f>IF(AND(Stock_Info[[#This Row],[Spread High-Low]] &lt; 10, Stock_Info[[#This Row],[% Deli. Qty to Traded Qty]] &gt; 90), "Good Day", "")</f>
        <v/>
      </c>
    </row>
    <row r="8691" spans="1:18">
      <c r="A8691" t="s">
        <v>74</v>
      </c>
      <c r="B8691" s="1">
        <v>45631</v>
      </c>
      <c r="C8691" s="1" t="str">
        <f>"WEEK" &amp;" " &amp;  INT((DAY(Stock_Info[[#This Row],[Date]])+WEEKDAY(DATE(YEAR(Stock_Info[[#This Row],[Date]]),MONTH(Stock_Info[[#This Row],[Date]]),1))-1)/7)+1</f>
        <v>WEEK 1</v>
      </c>
      <c r="D8691" s="12">
        <v>129.15</v>
      </c>
      <c r="E8691" s="12">
        <v>129.19999999999999</v>
      </c>
      <c r="F8691" s="12">
        <v>126.05</v>
      </c>
      <c r="G8691" s="12">
        <v>127.9</v>
      </c>
      <c r="H8691" s="12">
        <v>127.57930512052792</v>
      </c>
      <c r="I8691">
        <v>1028351</v>
      </c>
      <c r="J8691">
        <v>9652</v>
      </c>
      <c r="K8691" s="12">
        <v>131196306</v>
      </c>
      <c r="L8691">
        <v>826352</v>
      </c>
      <c r="M8691">
        <v>80.36</v>
      </c>
      <c r="N8691">
        <v>3.15</v>
      </c>
      <c r="O8691">
        <v>-1.25</v>
      </c>
      <c r="P8691">
        <f xml:space="preserve"> IF(Stock_Info[[#This Row],[Close Price]] &gt; Stock_Info[[#This Row],[Open Price]], 1, 0)</f>
        <v>0</v>
      </c>
      <c r="Q8691" t="str">
        <f>IF(AND(Stock_Info[[#This Row],[% Deli. Qty to Traded Qty]]&gt;80,Stock_Info[[#This Row],[No. of Trades]]&lt;3000),"Unusual Day","")</f>
        <v/>
      </c>
      <c r="R8691" t="str">
        <f>IF(AND(Stock_Info[[#This Row],[Spread High-Low]] &lt; 10, Stock_Info[[#This Row],[% Deli. Qty to Traded Qty]] &gt; 90), "Good Day", "")</f>
        <v/>
      </c>
    </row>
    <row r="8692" spans="1:18">
      <c r="A8692" t="s">
        <v>74</v>
      </c>
      <c r="B8692" s="1">
        <v>45630</v>
      </c>
      <c r="C8692" s="1" t="str">
        <f>"WEEK" &amp;" " &amp;  INT((DAY(Stock_Info[[#This Row],[Date]])+WEEKDAY(DATE(YEAR(Stock_Info[[#This Row],[Date]]),MONTH(Stock_Info[[#This Row],[Date]]),1))-1)/7)+1</f>
        <v>WEEK 1</v>
      </c>
      <c r="D8692" s="12">
        <v>127.15</v>
      </c>
      <c r="E8692" s="12">
        <v>128.9</v>
      </c>
      <c r="F8692" s="12">
        <v>125.7</v>
      </c>
      <c r="G8692" s="12">
        <v>128.30000000000001</v>
      </c>
      <c r="H8692" s="12">
        <v>127.42071898315288</v>
      </c>
      <c r="I8692">
        <v>594701</v>
      </c>
      <c r="J8692">
        <v>4041</v>
      </c>
      <c r="K8692" s="12">
        <v>75777229</v>
      </c>
      <c r="L8692">
        <v>196161</v>
      </c>
      <c r="M8692">
        <v>32.979999999999997</v>
      </c>
      <c r="N8692">
        <v>3.2</v>
      </c>
      <c r="O8692">
        <v>1.1499999999999999</v>
      </c>
      <c r="P8692">
        <f xml:space="preserve"> IF(Stock_Info[[#This Row],[Close Price]] &gt; Stock_Info[[#This Row],[Open Price]], 1, 0)</f>
        <v>1</v>
      </c>
      <c r="Q8692" t="str">
        <f>IF(AND(Stock_Info[[#This Row],[% Deli. Qty to Traded Qty]]&gt;80,Stock_Info[[#This Row],[No. of Trades]]&lt;3000),"Unusual Day","")</f>
        <v/>
      </c>
      <c r="R8692" t="str">
        <f>IF(AND(Stock_Info[[#This Row],[Spread High-Low]] &lt; 10, Stock_Info[[#This Row],[% Deli. Qty to Traded Qty]] &gt; 90), "Good Day", "")</f>
        <v/>
      </c>
    </row>
    <row r="8693" spans="1:18">
      <c r="A8693" t="s">
        <v>74</v>
      </c>
      <c r="B8693" s="1">
        <v>45629</v>
      </c>
      <c r="C8693" s="1" t="str">
        <f>"WEEK" &amp;" " &amp;  INT((DAY(Stock_Info[[#This Row],[Date]])+WEEKDAY(DATE(YEAR(Stock_Info[[#This Row],[Date]]),MONTH(Stock_Info[[#This Row],[Date]]),1))-1)/7)+1</f>
        <v>WEEK 1</v>
      </c>
      <c r="D8693" s="12">
        <v>120.55</v>
      </c>
      <c r="E8693" s="12">
        <v>126.45</v>
      </c>
      <c r="F8693" s="12">
        <v>120.55</v>
      </c>
      <c r="G8693" s="12">
        <v>126</v>
      </c>
      <c r="H8693" s="12">
        <v>124.42693579663406</v>
      </c>
      <c r="I8693">
        <v>1461995</v>
      </c>
      <c r="J8693">
        <v>13306</v>
      </c>
      <c r="K8693" s="12">
        <v>181911558</v>
      </c>
      <c r="L8693">
        <v>821939</v>
      </c>
      <c r="M8693">
        <v>56.22</v>
      </c>
      <c r="N8693">
        <v>5.9</v>
      </c>
      <c r="O8693">
        <v>5.45</v>
      </c>
      <c r="P8693">
        <f xml:space="preserve"> IF(Stock_Info[[#This Row],[Close Price]] &gt; Stock_Info[[#This Row],[Open Price]], 1, 0)</f>
        <v>1</v>
      </c>
      <c r="Q8693" t="str">
        <f>IF(AND(Stock_Info[[#This Row],[% Deli. Qty to Traded Qty]]&gt;80,Stock_Info[[#This Row],[No. of Trades]]&lt;3000),"Unusual Day","")</f>
        <v/>
      </c>
      <c r="R8693" t="str">
        <f>IF(AND(Stock_Info[[#This Row],[Spread High-Low]] &lt; 10, Stock_Info[[#This Row],[% Deli. Qty to Traded Qty]] &gt; 90), "Good Day", "")</f>
        <v/>
      </c>
    </row>
    <row r="8694" spans="1:18">
      <c r="A8694" t="s">
        <v>74</v>
      </c>
      <c r="B8694" s="1">
        <v>45628</v>
      </c>
      <c r="C8694" s="1" t="str">
        <f>"WEEK" &amp;" " &amp;  INT((DAY(Stock_Info[[#This Row],[Date]])+WEEKDAY(DATE(YEAR(Stock_Info[[#This Row],[Date]]),MONTH(Stock_Info[[#This Row],[Date]]),1))-1)/7)+1</f>
        <v>WEEK 1</v>
      </c>
      <c r="D8694" s="12">
        <v>122</v>
      </c>
      <c r="E8694" s="12">
        <v>122.1</v>
      </c>
      <c r="F8694" s="12">
        <v>119.4</v>
      </c>
      <c r="G8694" s="12">
        <v>119.75</v>
      </c>
      <c r="H8694" s="12">
        <v>120.28247735022489</v>
      </c>
      <c r="I8694">
        <v>341946</v>
      </c>
      <c r="J8694">
        <v>3240</v>
      </c>
      <c r="K8694" s="12">
        <v>41130112</v>
      </c>
      <c r="L8694">
        <v>152488</v>
      </c>
      <c r="M8694">
        <v>44.59</v>
      </c>
      <c r="N8694">
        <v>2.7</v>
      </c>
      <c r="O8694">
        <v>-2.25</v>
      </c>
      <c r="P8694">
        <f xml:space="preserve"> IF(Stock_Info[[#This Row],[Close Price]] &gt; Stock_Info[[#This Row],[Open Price]], 1, 0)</f>
        <v>0</v>
      </c>
      <c r="Q8694" t="str">
        <f>IF(AND(Stock_Info[[#This Row],[% Deli. Qty to Traded Qty]]&gt;80,Stock_Info[[#This Row],[No. of Trades]]&lt;3000),"Unusual Day","")</f>
        <v/>
      </c>
      <c r="R8694" t="str">
        <f>IF(AND(Stock_Info[[#This Row],[Spread High-Low]] &lt; 10, Stock_Info[[#This Row],[% Deli. Qty to Traded Qty]] &gt; 90), "Good Day", "")</f>
        <v/>
      </c>
    </row>
    <row r="8695" spans="1:18">
      <c r="A8695" t="s">
        <v>74</v>
      </c>
      <c r="B8695" s="1">
        <v>45625</v>
      </c>
      <c r="C8695" s="1" t="str">
        <f>"WEEK" &amp;" " &amp;  INT((DAY(Stock_Info[[#This Row],[Date]])+WEEKDAY(DATE(YEAR(Stock_Info[[#This Row],[Date]]),MONTH(Stock_Info[[#This Row],[Date]]),1))-1)/7)+1</f>
        <v>WEEK 5</v>
      </c>
      <c r="D8695" s="12">
        <v>122.15</v>
      </c>
      <c r="E8695" s="12">
        <v>126.25</v>
      </c>
      <c r="F8695" s="12">
        <v>121.1</v>
      </c>
      <c r="G8695" s="12">
        <v>121.65</v>
      </c>
      <c r="H8695" s="12">
        <v>123.60343988982976</v>
      </c>
      <c r="I8695">
        <v>511935</v>
      </c>
      <c r="J8695">
        <v>2989</v>
      </c>
      <c r="K8695" s="12">
        <v>63276927</v>
      </c>
      <c r="L8695">
        <v>93617</v>
      </c>
      <c r="M8695">
        <v>18.29</v>
      </c>
      <c r="N8695">
        <v>5.15</v>
      </c>
      <c r="O8695">
        <v>-0.5</v>
      </c>
      <c r="P8695">
        <f xml:space="preserve"> IF(Stock_Info[[#This Row],[Close Price]] &gt; Stock_Info[[#This Row],[Open Price]], 1, 0)</f>
        <v>0</v>
      </c>
      <c r="Q8695" t="str">
        <f>IF(AND(Stock_Info[[#This Row],[% Deli. Qty to Traded Qty]]&gt;80,Stock_Info[[#This Row],[No. of Trades]]&lt;3000),"Unusual Day","")</f>
        <v/>
      </c>
      <c r="R8695" t="str">
        <f>IF(AND(Stock_Info[[#This Row],[Spread High-Low]] &lt; 10, Stock_Info[[#This Row],[% Deli. Qty to Traded Qty]] &gt; 90), "Good Day", "")</f>
        <v/>
      </c>
    </row>
    <row r="8696" spans="1:18">
      <c r="A8696" t="s">
        <v>74</v>
      </c>
      <c r="B8696" s="1">
        <v>45624</v>
      </c>
      <c r="C8696" s="1" t="str">
        <f>"WEEK" &amp;" " &amp;  INT((DAY(Stock_Info[[#This Row],[Date]])+WEEKDAY(DATE(YEAR(Stock_Info[[#This Row],[Date]]),MONTH(Stock_Info[[#This Row],[Date]]),1))-1)/7)+1</f>
        <v>WEEK 5</v>
      </c>
      <c r="D8696" s="12">
        <v>123.7</v>
      </c>
      <c r="E8696" s="12">
        <v>124.1</v>
      </c>
      <c r="F8696" s="12">
        <v>121.15</v>
      </c>
      <c r="G8696" s="12">
        <v>121.55</v>
      </c>
      <c r="H8696" s="12">
        <v>122.73809039164688</v>
      </c>
      <c r="I8696">
        <v>397935</v>
      </c>
      <c r="J8696">
        <v>2386</v>
      </c>
      <c r="K8696" s="12">
        <v>48841782</v>
      </c>
      <c r="L8696">
        <v>155335</v>
      </c>
      <c r="M8696">
        <v>39.04</v>
      </c>
      <c r="N8696">
        <v>2.95</v>
      </c>
      <c r="O8696">
        <v>-2.15</v>
      </c>
      <c r="P8696">
        <f xml:space="preserve"> IF(Stock_Info[[#This Row],[Close Price]] &gt; Stock_Info[[#This Row],[Open Price]], 1, 0)</f>
        <v>0</v>
      </c>
      <c r="Q8696" t="str">
        <f>IF(AND(Stock_Info[[#This Row],[% Deli. Qty to Traded Qty]]&gt;80,Stock_Info[[#This Row],[No. of Trades]]&lt;3000),"Unusual Day","")</f>
        <v/>
      </c>
      <c r="R8696" t="str">
        <f>IF(AND(Stock_Info[[#This Row],[Spread High-Low]] &lt; 10, Stock_Info[[#This Row],[% Deli. Qty to Traded Qty]] &gt; 90), "Good Day", "")</f>
        <v/>
      </c>
    </row>
    <row r="8697" spans="1:18">
      <c r="A8697" t="s">
        <v>74</v>
      </c>
      <c r="B8697" s="1">
        <v>45623</v>
      </c>
      <c r="C8697" s="1" t="str">
        <f>"WEEK" &amp;" " &amp;  INT((DAY(Stock_Info[[#This Row],[Date]])+WEEKDAY(DATE(YEAR(Stock_Info[[#This Row],[Date]]),MONTH(Stock_Info[[#This Row],[Date]]),1))-1)/7)+1</f>
        <v>WEEK 5</v>
      </c>
      <c r="D8697" s="12">
        <v>122.25</v>
      </c>
      <c r="E8697" s="12">
        <v>123.5</v>
      </c>
      <c r="F8697" s="12">
        <v>120.25</v>
      </c>
      <c r="G8697" s="12">
        <v>122.8</v>
      </c>
      <c r="H8697" s="12">
        <v>121.86429786429787</v>
      </c>
      <c r="I8697">
        <v>756613</v>
      </c>
      <c r="J8697">
        <v>4634</v>
      </c>
      <c r="K8697" s="12">
        <v>92204112</v>
      </c>
      <c r="L8697">
        <v>364532</v>
      </c>
      <c r="M8697">
        <v>48.18</v>
      </c>
      <c r="N8697">
        <v>3.25</v>
      </c>
      <c r="O8697">
        <v>0.55000000000000004</v>
      </c>
      <c r="P8697">
        <f xml:space="preserve"> IF(Stock_Info[[#This Row],[Close Price]] &gt; Stock_Info[[#This Row],[Open Price]], 1, 0)</f>
        <v>1</v>
      </c>
      <c r="Q8697" t="str">
        <f>IF(AND(Stock_Info[[#This Row],[% Deli. Qty to Traded Qty]]&gt;80,Stock_Info[[#This Row],[No. of Trades]]&lt;3000),"Unusual Day","")</f>
        <v/>
      </c>
      <c r="R8697" t="str">
        <f>IF(AND(Stock_Info[[#This Row],[Spread High-Low]] &lt; 10, Stock_Info[[#This Row],[% Deli. Qty to Traded Qty]] &gt; 90), "Good Day", "")</f>
        <v/>
      </c>
    </row>
    <row r="8698" spans="1:18">
      <c r="A8698" t="s">
        <v>74</v>
      </c>
      <c r="B8698" s="1">
        <v>45622</v>
      </c>
      <c r="C8698" s="1" t="str">
        <f>"WEEK" &amp;" " &amp;  INT((DAY(Stock_Info[[#This Row],[Date]])+WEEKDAY(DATE(YEAR(Stock_Info[[#This Row],[Date]]),MONTH(Stock_Info[[#This Row],[Date]]),1))-1)/7)+1</f>
        <v>WEEK 5</v>
      </c>
      <c r="D8698" s="12">
        <v>119.8</v>
      </c>
      <c r="E8698" s="12">
        <v>121.65</v>
      </c>
      <c r="F8698" s="12">
        <v>119</v>
      </c>
      <c r="G8698" s="12">
        <v>121.4</v>
      </c>
      <c r="H8698" s="12">
        <v>120.69236729010015</v>
      </c>
      <c r="I8698">
        <v>783457</v>
      </c>
      <c r="J8698">
        <v>5116</v>
      </c>
      <c r="K8698" s="12">
        <v>94557280</v>
      </c>
      <c r="L8698">
        <v>354167</v>
      </c>
      <c r="M8698">
        <v>45.21</v>
      </c>
      <c r="N8698">
        <v>2.65</v>
      </c>
      <c r="O8698">
        <v>1.6</v>
      </c>
      <c r="P8698">
        <f xml:space="preserve"> IF(Stock_Info[[#This Row],[Close Price]] &gt; Stock_Info[[#This Row],[Open Price]], 1, 0)</f>
        <v>1</v>
      </c>
      <c r="Q8698" t="str">
        <f>IF(AND(Stock_Info[[#This Row],[% Deli. Qty to Traded Qty]]&gt;80,Stock_Info[[#This Row],[No. of Trades]]&lt;3000),"Unusual Day","")</f>
        <v/>
      </c>
      <c r="R8698" t="str">
        <f>IF(AND(Stock_Info[[#This Row],[Spread High-Low]] &lt; 10, Stock_Info[[#This Row],[% Deli. Qty to Traded Qty]] &gt; 90), "Good Day", "")</f>
        <v/>
      </c>
    </row>
    <row r="8699" spans="1:18">
      <c r="A8699" t="s">
        <v>74</v>
      </c>
      <c r="B8699" s="1">
        <v>45621</v>
      </c>
      <c r="C8699" s="1" t="str">
        <f>"WEEK" &amp;" " &amp;  INT((DAY(Stock_Info[[#This Row],[Date]])+WEEKDAY(DATE(YEAR(Stock_Info[[#This Row],[Date]]),MONTH(Stock_Info[[#This Row],[Date]]),1))-1)/7)+1</f>
        <v>WEEK 5</v>
      </c>
      <c r="D8699" s="12">
        <v>116.9</v>
      </c>
      <c r="E8699" s="12">
        <v>121.2</v>
      </c>
      <c r="F8699" s="12">
        <v>116.9</v>
      </c>
      <c r="G8699" s="12">
        <v>119.8</v>
      </c>
      <c r="H8699" s="12">
        <v>119.30634612179411</v>
      </c>
      <c r="I8699">
        <v>545987</v>
      </c>
      <c r="J8699">
        <v>3102</v>
      </c>
      <c r="K8699" s="12">
        <v>65139714</v>
      </c>
      <c r="L8699">
        <v>133353</v>
      </c>
      <c r="M8699">
        <v>24.42</v>
      </c>
      <c r="N8699">
        <v>4.3</v>
      </c>
      <c r="O8699">
        <v>2.9</v>
      </c>
      <c r="P8699">
        <f xml:space="preserve"> IF(Stock_Info[[#This Row],[Close Price]] &gt; Stock_Info[[#This Row],[Open Price]], 1, 0)</f>
        <v>1</v>
      </c>
      <c r="Q8699" t="str">
        <f>IF(AND(Stock_Info[[#This Row],[% Deli. Qty to Traded Qty]]&gt;80,Stock_Info[[#This Row],[No. of Trades]]&lt;3000),"Unusual Day","")</f>
        <v/>
      </c>
      <c r="R8699" t="str">
        <f>IF(AND(Stock_Info[[#This Row],[Spread High-Low]] &lt; 10, Stock_Info[[#This Row],[% Deli. Qty to Traded Qty]] &gt; 90), "Good Day", "")</f>
        <v/>
      </c>
    </row>
    <row r="8700" spans="1:18">
      <c r="A8700" t="s">
        <v>74</v>
      </c>
      <c r="B8700" s="1">
        <v>45618</v>
      </c>
      <c r="C8700" s="1" t="str">
        <f>"WEEK" &amp;" " &amp;  INT((DAY(Stock_Info[[#This Row],[Date]])+WEEKDAY(DATE(YEAR(Stock_Info[[#This Row],[Date]]),MONTH(Stock_Info[[#This Row],[Date]]),1))-1)/7)+1</f>
        <v>WEEK 4</v>
      </c>
      <c r="D8700" s="12">
        <v>115.15</v>
      </c>
      <c r="E8700" s="12">
        <v>116.9</v>
      </c>
      <c r="F8700" s="12">
        <v>114.65</v>
      </c>
      <c r="G8700" s="12">
        <v>114.95</v>
      </c>
      <c r="H8700" s="12">
        <v>115.93473464736829</v>
      </c>
      <c r="I8700">
        <v>288729</v>
      </c>
      <c r="J8700">
        <v>2073</v>
      </c>
      <c r="K8700" s="12">
        <v>33473720</v>
      </c>
      <c r="L8700">
        <v>114031</v>
      </c>
      <c r="M8700">
        <v>39.49</v>
      </c>
      <c r="N8700">
        <v>2.25</v>
      </c>
      <c r="O8700">
        <v>-0.2</v>
      </c>
      <c r="P8700">
        <f xml:space="preserve"> IF(Stock_Info[[#This Row],[Close Price]] &gt; Stock_Info[[#This Row],[Open Price]], 1, 0)</f>
        <v>0</v>
      </c>
      <c r="Q8700" t="str">
        <f>IF(AND(Stock_Info[[#This Row],[% Deli. Qty to Traded Qty]]&gt;80,Stock_Info[[#This Row],[No. of Trades]]&lt;3000),"Unusual Day","")</f>
        <v/>
      </c>
      <c r="R8700" t="str">
        <f>IF(AND(Stock_Info[[#This Row],[Spread High-Low]] &lt; 10, Stock_Info[[#This Row],[% Deli. Qty to Traded Qty]] &gt; 90), "Good Day", "")</f>
        <v/>
      </c>
    </row>
    <row r="8701" spans="1:18">
      <c r="A8701" t="s">
        <v>74</v>
      </c>
      <c r="B8701" s="1">
        <v>45617</v>
      </c>
      <c r="C8701" s="1" t="str">
        <f>"WEEK" &amp;" " &amp;  INT((DAY(Stock_Info[[#This Row],[Date]])+WEEKDAY(DATE(YEAR(Stock_Info[[#This Row],[Date]]),MONTH(Stock_Info[[#This Row],[Date]]),1))-1)/7)+1</f>
        <v>WEEK 4</v>
      </c>
      <c r="D8701" s="12">
        <v>115.05</v>
      </c>
      <c r="E8701" s="12">
        <v>115.75</v>
      </c>
      <c r="F8701" s="12">
        <v>112.4</v>
      </c>
      <c r="G8701" s="12">
        <v>115.1</v>
      </c>
      <c r="H8701" s="12">
        <v>113.85773023659328</v>
      </c>
      <c r="I8701">
        <v>650103</v>
      </c>
      <c r="J8701">
        <v>4962</v>
      </c>
      <c r="K8701" s="12">
        <v>74019252</v>
      </c>
      <c r="L8701">
        <v>252598</v>
      </c>
      <c r="M8701">
        <v>38.86</v>
      </c>
      <c r="N8701">
        <v>3.35</v>
      </c>
      <c r="O8701">
        <v>0.05</v>
      </c>
      <c r="P8701">
        <f xml:space="preserve"> IF(Stock_Info[[#This Row],[Close Price]] &gt; Stock_Info[[#This Row],[Open Price]], 1, 0)</f>
        <v>1</v>
      </c>
      <c r="Q8701" t="str">
        <f>IF(AND(Stock_Info[[#This Row],[% Deli. Qty to Traded Qty]]&gt;80,Stock_Info[[#This Row],[No. of Trades]]&lt;3000),"Unusual Day","")</f>
        <v/>
      </c>
      <c r="R8701" t="str">
        <f>IF(AND(Stock_Info[[#This Row],[Spread High-Low]] &lt; 10, Stock_Info[[#This Row],[% Deli. Qty to Traded Qty]] &gt; 90), "Good Day", "")</f>
        <v/>
      </c>
    </row>
    <row r="8702" spans="1:18">
      <c r="A8702" t="s">
        <v>74</v>
      </c>
      <c r="B8702" s="1">
        <v>45615</v>
      </c>
      <c r="C8702" s="1" t="str">
        <f>"WEEK" &amp;" " &amp;  INT((DAY(Stock_Info[[#This Row],[Date]])+WEEKDAY(DATE(YEAR(Stock_Info[[#This Row],[Date]]),MONTH(Stock_Info[[#This Row],[Date]]),1))-1)/7)+1</f>
        <v>WEEK 4</v>
      </c>
      <c r="D8702" s="12">
        <v>115.5</v>
      </c>
      <c r="E8702" s="12">
        <v>117.75</v>
      </c>
      <c r="F8702" s="12">
        <v>115.2</v>
      </c>
      <c r="G8702" s="12">
        <v>116.05</v>
      </c>
      <c r="H8702" s="12">
        <v>116.62340001334094</v>
      </c>
      <c r="I8702">
        <v>134923</v>
      </c>
      <c r="J8702">
        <v>1486</v>
      </c>
      <c r="K8702" s="12">
        <v>15735179</v>
      </c>
      <c r="L8702">
        <v>36274</v>
      </c>
      <c r="M8702">
        <v>26.88</v>
      </c>
      <c r="N8702">
        <v>2.5499999999999998</v>
      </c>
      <c r="O8702">
        <v>0.55000000000000004</v>
      </c>
      <c r="P8702">
        <f xml:space="preserve"> IF(Stock_Info[[#This Row],[Close Price]] &gt; Stock_Info[[#This Row],[Open Price]], 1, 0)</f>
        <v>1</v>
      </c>
      <c r="Q8702" t="str">
        <f>IF(AND(Stock_Info[[#This Row],[% Deli. Qty to Traded Qty]]&gt;80,Stock_Info[[#This Row],[No. of Trades]]&lt;3000),"Unusual Day","")</f>
        <v/>
      </c>
      <c r="R8702" t="str">
        <f>IF(AND(Stock_Info[[#This Row],[Spread High-Low]] &lt; 10, Stock_Info[[#This Row],[% Deli. Qty to Traded Qty]] &gt; 90), "Good Day", "")</f>
        <v/>
      </c>
    </row>
    <row r="8703" spans="1:18">
      <c r="A8703" t="s">
        <v>74</v>
      </c>
      <c r="B8703" s="1">
        <v>45614</v>
      </c>
      <c r="C8703" s="1" t="str">
        <f>"WEEK" &amp;" " &amp;  INT((DAY(Stock_Info[[#This Row],[Date]])+WEEKDAY(DATE(YEAR(Stock_Info[[#This Row],[Date]]),MONTH(Stock_Info[[#This Row],[Date]]),1))-1)/7)+1</f>
        <v>WEEK 4</v>
      </c>
      <c r="D8703" s="12">
        <v>113.85</v>
      </c>
      <c r="E8703" s="12">
        <v>115.9</v>
      </c>
      <c r="F8703" s="12">
        <v>112.1</v>
      </c>
      <c r="G8703" s="12">
        <v>115.05</v>
      </c>
      <c r="H8703" s="12">
        <v>114.16864058031666</v>
      </c>
      <c r="I8703">
        <v>286740</v>
      </c>
      <c r="J8703">
        <v>2208</v>
      </c>
      <c r="K8703" s="12">
        <v>32736716</v>
      </c>
      <c r="L8703">
        <v>96200</v>
      </c>
      <c r="M8703">
        <v>33.549999999999997</v>
      </c>
      <c r="N8703">
        <v>3.8</v>
      </c>
      <c r="O8703">
        <v>1.2</v>
      </c>
      <c r="P8703">
        <f xml:space="preserve"> IF(Stock_Info[[#This Row],[Close Price]] &gt; Stock_Info[[#This Row],[Open Price]], 1, 0)</f>
        <v>1</v>
      </c>
      <c r="Q8703" t="str">
        <f>IF(AND(Stock_Info[[#This Row],[% Deli. Qty to Traded Qty]]&gt;80,Stock_Info[[#This Row],[No. of Trades]]&lt;3000),"Unusual Day","")</f>
        <v/>
      </c>
      <c r="R8703" t="str">
        <f>IF(AND(Stock_Info[[#This Row],[Spread High-Low]] &lt; 10, Stock_Info[[#This Row],[% Deli. Qty to Traded Qty]] &gt; 90), "Good Day", "")</f>
        <v/>
      </c>
    </row>
    <row r="8704" spans="1:18">
      <c r="A8704" t="s">
        <v>74</v>
      </c>
      <c r="B8704" s="1">
        <v>45610</v>
      </c>
      <c r="C8704" s="1" t="str">
        <f>"WEEK" &amp;" " &amp;  INT((DAY(Stock_Info[[#This Row],[Date]])+WEEKDAY(DATE(YEAR(Stock_Info[[#This Row],[Date]]),MONTH(Stock_Info[[#This Row],[Date]]),1))-1)/7)+1</f>
        <v>WEEK 3</v>
      </c>
      <c r="D8704" s="12">
        <v>115.5</v>
      </c>
      <c r="E8704" s="12">
        <v>117.6</v>
      </c>
      <c r="F8704" s="12">
        <v>113.45</v>
      </c>
      <c r="G8704" s="12">
        <v>113.75</v>
      </c>
      <c r="H8704" s="12">
        <v>115.13224670921701</v>
      </c>
      <c r="I8704">
        <v>708494</v>
      </c>
      <c r="J8704">
        <v>5267</v>
      </c>
      <c r="K8704" s="12">
        <v>81570506</v>
      </c>
      <c r="L8704">
        <v>183407</v>
      </c>
      <c r="M8704">
        <v>25.89</v>
      </c>
      <c r="N8704">
        <v>4.1500000000000004</v>
      </c>
      <c r="O8704">
        <v>-1.75</v>
      </c>
      <c r="P8704">
        <f xml:space="preserve"> IF(Stock_Info[[#This Row],[Close Price]] &gt; Stock_Info[[#This Row],[Open Price]], 1, 0)</f>
        <v>0</v>
      </c>
      <c r="Q8704" t="str">
        <f>IF(AND(Stock_Info[[#This Row],[% Deli. Qty to Traded Qty]]&gt;80,Stock_Info[[#This Row],[No. of Trades]]&lt;3000),"Unusual Day","")</f>
        <v/>
      </c>
      <c r="R8704" t="str">
        <f>IF(AND(Stock_Info[[#This Row],[Spread High-Low]] &lt; 10, Stock_Info[[#This Row],[% Deli. Qty to Traded Qty]] &gt; 90), "Good Day", "")</f>
        <v/>
      </c>
    </row>
    <row r="8705" spans="1:18">
      <c r="A8705" t="s">
        <v>74</v>
      </c>
      <c r="B8705" s="1">
        <v>45609</v>
      </c>
      <c r="C8705" s="1" t="str">
        <f>"WEEK" &amp;" " &amp;  INT((DAY(Stock_Info[[#This Row],[Date]])+WEEKDAY(DATE(YEAR(Stock_Info[[#This Row],[Date]]),MONTH(Stock_Info[[#This Row],[Date]]),1))-1)/7)+1</f>
        <v>WEEK 3</v>
      </c>
      <c r="D8705" s="12">
        <v>117.5</v>
      </c>
      <c r="E8705" s="12">
        <v>117.75</v>
      </c>
      <c r="F8705" s="12">
        <v>114.7</v>
      </c>
      <c r="G8705" s="12">
        <v>115.75</v>
      </c>
      <c r="H8705" s="12">
        <v>116.07237718389959</v>
      </c>
      <c r="I8705">
        <v>1720031</v>
      </c>
      <c r="J8705">
        <v>16240</v>
      </c>
      <c r="K8705" s="12">
        <v>199648087</v>
      </c>
      <c r="L8705">
        <v>1037754</v>
      </c>
      <c r="M8705">
        <v>60.33</v>
      </c>
      <c r="N8705">
        <v>3.05</v>
      </c>
      <c r="O8705">
        <v>-1.75</v>
      </c>
      <c r="P8705">
        <f xml:space="preserve"> IF(Stock_Info[[#This Row],[Close Price]] &gt; Stock_Info[[#This Row],[Open Price]], 1, 0)</f>
        <v>0</v>
      </c>
      <c r="Q8705" t="str">
        <f>IF(AND(Stock_Info[[#This Row],[% Deli. Qty to Traded Qty]]&gt;80,Stock_Info[[#This Row],[No. of Trades]]&lt;3000),"Unusual Day","")</f>
        <v/>
      </c>
      <c r="R8705" t="str">
        <f>IF(AND(Stock_Info[[#This Row],[Spread High-Low]] &lt; 10, Stock_Info[[#This Row],[% Deli. Qty to Traded Qty]] &gt; 90), "Good Day", "")</f>
        <v/>
      </c>
    </row>
    <row r="8706" spans="1:18">
      <c r="A8706" t="s">
        <v>74</v>
      </c>
      <c r="B8706" s="1">
        <v>45608</v>
      </c>
      <c r="C8706" s="1" t="str">
        <f>"WEEK" &amp;" " &amp;  INT((DAY(Stock_Info[[#This Row],[Date]])+WEEKDAY(DATE(YEAR(Stock_Info[[#This Row],[Date]]),MONTH(Stock_Info[[#This Row],[Date]]),1))-1)/7)+1</f>
        <v>WEEK 3</v>
      </c>
      <c r="D8706" s="12">
        <v>119.9</v>
      </c>
      <c r="E8706" s="12">
        <v>120.55</v>
      </c>
      <c r="F8706" s="12">
        <v>117.85</v>
      </c>
      <c r="G8706" s="12">
        <v>119</v>
      </c>
      <c r="H8706" s="12">
        <v>119.01409999777809</v>
      </c>
      <c r="I8706">
        <v>990142</v>
      </c>
      <c r="J8706">
        <v>8890</v>
      </c>
      <c r="K8706" s="12">
        <v>117840859</v>
      </c>
      <c r="L8706">
        <v>609691</v>
      </c>
      <c r="M8706">
        <v>61.58</v>
      </c>
      <c r="N8706">
        <v>2.7</v>
      </c>
      <c r="O8706">
        <v>-0.9</v>
      </c>
      <c r="P8706">
        <f xml:space="preserve"> IF(Stock_Info[[#This Row],[Close Price]] &gt; Stock_Info[[#This Row],[Open Price]], 1, 0)</f>
        <v>0</v>
      </c>
      <c r="Q8706" t="str">
        <f>IF(AND(Stock_Info[[#This Row],[% Deli. Qty to Traded Qty]]&gt;80,Stock_Info[[#This Row],[No. of Trades]]&lt;3000),"Unusual Day","")</f>
        <v/>
      </c>
      <c r="R8706" t="str">
        <f>IF(AND(Stock_Info[[#This Row],[Spread High-Low]] &lt; 10, Stock_Info[[#This Row],[% Deli. Qty to Traded Qty]] &gt; 90), "Good Day", "")</f>
        <v/>
      </c>
    </row>
    <row r="8707" spans="1:18">
      <c r="A8707" t="s">
        <v>74</v>
      </c>
      <c r="B8707" s="1">
        <v>45607</v>
      </c>
      <c r="C8707" s="1" t="str">
        <f>"WEEK" &amp;" " &amp;  INT((DAY(Stock_Info[[#This Row],[Date]])+WEEKDAY(DATE(YEAR(Stock_Info[[#This Row],[Date]]),MONTH(Stock_Info[[#This Row],[Date]]),1))-1)/7)+1</f>
        <v>WEEK 3</v>
      </c>
      <c r="D8707" s="12">
        <v>117.65</v>
      </c>
      <c r="E8707" s="12">
        <v>119.5</v>
      </c>
      <c r="F8707" s="12">
        <v>116</v>
      </c>
      <c r="G8707" s="12">
        <v>119.15</v>
      </c>
      <c r="H8707" s="12">
        <v>118.02719087047004</v>
      </c>
      <c r="I8707">
        <v>336841</v>
      </c>
      <c r="J8707">
        <v>2521</v>
      </c>
      <c r="K8707" s="12">
        <v>39756397</v>
      </c>
      <c r="L8707">
        <v>93587</v>
      </c>
      <c r="M8707">
        <v>27.78</v>
      </c>
      <c r="N8707">
        <v>3.5</v>
      </c>
      <c r="O8707">
        <v>1.5</v>
      </c>
      <c r="P8707">
        <f xml:space="preserve"> IF(Stock_Info[[#This Row],[Close Price]] &gt; Stock_Info[[#This Row],[Open Price]], 1, 0)</f>
        <v>1</v>
      </c>
      <c r="Q8707" t="str">
        <f>IF(AND(Stock_Info[[#This Row],[% Deli. Qty to Traded Qty]]&gt;80,Stock_Info[[#This Row],[No. of Trades]]&lt;3000),"Unusual Day","")</f>
        <v/>
      </c>
      <c r="R8707" t="str">
        <f>IF(AND(Stock_Info[[#This Row],[Spread High-Low]] &lt; 10, Stock_Info[[#This Row],[% Deli. Qty to Traded Qty]] &gt; 90), "Good Day", "")</f>
        <v/>
      </c>
    </row>
    <row r="8708" spans="1:18">
      <c r="A8708" t="s">
        <v>74</v>
      </c>
      <c r="B8708" s="1">
        <v>45604</v>
      </c>
      <c r="C8708" s="1" t="str">
        <f>"WEEK" &amp;" " &amp;  INT((DAY(Stock_Info[[#This Row],[Date]])+WEEKDAY(DATE(YEAR(Stock_Info[[#This Row],[Date]]),MONTH(Stock_Info[[#This Row],[Date]]),1))-1)/7)+1</f>
        <v>WEEK 2</v>
      </c>
      <c r="D8708" s="12">
        <v>120.2</v>
      </c>
      <c r="E8708" s="12">
        <v>120.7</v>
      </c>
      <c r="F8708" s="12">
        <v>116.7</v>
      </c>
      <c r="G8708" s="12">
        <v>117.5</v>
      </c>
      <c r="H8708" s="12">
        <v>117.87006184266458</v>
      </c>
      <c r="I8708">
        <v>510489</v>
      </c>
      <c r="J8708">
        <v>4197</v>
      </c>
      <c r="K8708" s="12">
        <v>60171370</v>
      </c>
      <c r="L8708">
        <v>133235</v>
      </c>
      <c r="M8708">
        <v>26.1</v>
      </c>
      <c r="N8708">
        <v>4</v>
      </c>
      <c r="O8708">
        <v>-2.7</v>
      </c>
      <c r="P8708">
        <f xml:space="preserve"> IF(Stock_Info[[#This Row],[Close Price]] &gt; Stock_Info[[#This Row],[Open Price]], 1, 0)</f>
        <v>0</v>
      </c>
      <c r="Q8708" t="str">
        <f>IF(AND(Stock_Info[[#This Row],[% Deli. Qty to Traded Qty]]&gt;80,Stock_Info[[#This Row],[No. of Trades]]&lt;3000),"Unusual Day","")</f>
        <v/>
      </c>
      <c r="R8708" t="str">
        <f>IF(AND(Stock_Info[[#This Row],[Spread High-Low]] &lt; 10, Stock_Info[[#This Row],[% Deli. Qty to Traded Qty]] &gt; 90), "Good Day", "")</f>
        <v/>
      </c>
    </row>
    <row r="8709" spans="1:18">
      <c r="A8709" t="s">
        <v>74</v>
      </c>
      <c r="B8709" s="1">
        <v>45603</v>
      </c>
      <c r="C8709" s="1" t="str">
        <f>"WEEK" &amp;" " &amp;  INT((DAY(Stock_Info[[#This Row],[Date]])+WEEKDAY(DATE(YEAR(Stock_Info[[#This Row],[Date]]),MONTH(Stock_Info[[#This Row],[Date]]),1))-1)/7)+1</f>
        <v>WEEK 2</v>
      </c>
      <c r="D8709" s="12">
        <v>120.95</v>
      </c>
      <c r="E8709" s="12">
        <v>122.45</v>
      </c>
      <c r="F8709" s="12">
        <v>119.9</v>
      </c>
      <c r="G8709" s="12">
        <v>120.15</v>
      </c>
      <c r="H8709" s="12">
        <v>120.58462887200467</v>
      </c>
      <c r="I8709">
        <v>325090</v>
      </c>
      <c r="J8709">
        <v>2055</v>
      </c>
      <c r="K8709" s="12">
        <v>39200857</v>
      </c>
      <c r="L8709">
        <v>101896</v>
      </c>
      <c r="M8709">
        <v>31.34</v>
      </c>
      <c r="N8709">
        <v>2.5499999999999998</v>
      </c>
      <c r="O8709">
        <v>-0.8</v>
      </c>
      <c r="P8709">
        <f xml:space="preserve"> IF(Stock_Info[[#This Row],[Close Price]] &gt; Stock_Info[[#This Row],[Open Price]], 1, 0)</f>
        <v>0</v>
      </c>
      <c r="Q8709" t="str">
        <f>IF(AND(Stock_Info[[#This Row],[% Deli. Qty to Traded Qty]]&gt;80,Stock_Info[[#This Row],[No. of Trades]]&lt;3000),"Unusual Day","")</f>
        <v/>
      </c>
      <c r="R8709" t="str">
        <f>IF(AND(Stock_Info[[#This Row],[Spread High-Low]] &lt; 10, Stock_Info[[#This Row],[% Deli. Qty to Traded Qty]] &gt; 90), "Good Day", "")</f>
        <v/>
      </c>
    </row>
    <row r="8710" spans="1:18">
      <c r="A8710" t="s">
        <v>74</v>
      </c>
      <c r="B8710" s="1">
        <v>45602</v>
      </c>
      <c r="C8710" s="1" t="str">
        <f>"WEEK" &amp;" " &amp;  INT((DAY(Stock_Info[[#This Row],[Date]])+WEEKDAY(DATE(YEAR(Stock_Info[[#This Row],[Date]]),MONTH(Stock_Info[[#This Row],[Date]]),1))-1)/7)+1</f>
        <v>WEEK 2</v>
      </c>
      <c r="D8710" s="12">
        <v>118.05</v>
      </c>
      <c r="E8710" s="12">
        <v>121.6</v>
      </c>
      <c r="F8710" s="12">
        <v>117.75</v>
      </c>
      <c r="G8710" s="12">
        <v>120.8</v>
      </c>
      <c r="H8710" s="12">
        <v>119.65390209599288</v>
      </c>
      <c r="I8710">
        <v>1040223</v>
      </c>
      <c r="J8710">
        <v>6932</v>
      </c>
      <c r="K8710" s="12">
        <v>124466741</v>
      </c>
      <c r="L8710">
        <v>409631</v>
      </c>
      <c r="M8710">
        <v>39.380000000000003</v>
      </c>
      <c r="N8710">
        <v>3.85</v>
      </c>
      <c r="O8710">
        <v>2.75</v>
      </c>
      <c r="P8710">
        <f xml:space="preserve"> IF(Stock_Info[[#This Row],[Close Price]] &gt; Stock_Info[[#This Row],[Open Price]], 1, 0)</f>
        <v>1</v>
      </c>
      <c r="Q8710" t="str">
        <f>IF(AND(Stock_Info[[#This Row],[% Deli. Qty to Traded Qty]]&gt;80,Stock_Info[[#This Row],[No. of Trades]]&lt;3000),"Unusual Day","")</f>
        <v/>
      </c>
      <c r="R8710" t="str">
        <f>IF(AND(Stock_Info[[#This Row],[Spread High-Low]] &lt; 10, Stock_Info[[#This Row],[% Deli. Qty to Traded Qty]] &gt; 90), "Good Day", "")</f>
        <v/>
      </c>
    </row>
    <row r="8711" spans="1:18">
      <c r="A8711" t="s">
        <v>74</v>
      </c>
      <c r="B8711" s="1">
        <v>45601</v>
      </c>
      <c r="C8711" s="1" t="str">
        <f>"WEEK" &amp;" " &amp;  INT((DAY(Stock_Info[[#This Row],[Date]])+WEEKDAY(DATE(YEAR(Stock_Info[[#This Row],[Date]]),MONTH(Stock_Info[[#This Row],[Date]]),1))-1)/7)+1</f>
        <v>WEEK 2</v>
      </c>
      <c r="D8711" s="12">
        <v>115.9</v>
      </c>
      <c r="E8711" s="12">
        <v>118.4</v>
      </c>
      <c r="F8711" s="12">
        <v>114.95</v>
      </c>
      <c r="G8711" s="12">
        <v>117.45</v>
      </c>
      <c r="H8711" s="12">
        <v>116.67851006274562</v>
      </c>
      <c r="I8711">
        <v>285757</v>
      </c>
      <c r="J8711">
        <v>1889</v>
      </c>
      <c r="K8711" s="12">
        <v>33341701</v>
      </c>
      <c r="L8711">
        <v>53945</v>
      </c>
      <c r="M8711">
        <v>18.88</v>
      </c>
      <c r="N8711">
        <v>3.45</v>
      </c>
      <c r="O8711">
        <v>1.55</v>
      </c>
      <c r="P8711">
        <f xml:space="preserve"> IF(Stock_Info[[#This Row],[Close Price]] &gt; Stock_Info[[#This Row],[Open Price]], 1, 0)</f>
        <v>1</v>
      </c>
      <c r="Q8711" t="str">
        <f>IF(AND(Stock_Info[[#This Row],[% Deli. Qty to Traded Qty]]&gt;80,Stock_Info[[#This Row],[No. of Trades]]&lt;3000),"Unusual Day","")</f>
        <v/>
      </c>
      <c r="R8711" t="str">
        <f>IF(AND(Stock_Info[[#This Row],[Spread High-Low]] &lt; 10, Stock_Info[[#This Row],[% Deli. Qty to Traded Qty]] &gt; 90), "Good Day", "")</f>
        <v/>
      </c>
    </row>
    <row r="8712" spans="1:18">
      <c r="A8712" t="s">
        <v>74</v>
      </c>
      <c r="B8712" s="1">
        <v>45600</v>
      </c>
      <c r="C8712" s="1" t="str">
        <f>"WEEK" &amp;" " &amp;  INT((DAY(Stock_Info[[#This Row],[Date]])+WEEKDAY(DATE(YEAR(Stock_Info[[#This Row],[Date]]),MONTH(Stock_Info[[#This Row],[Date]]),1))-1)/7)+1</f>
        <v>WEEK 2</v>
      </c>
      <c r="D8712" s="12">
        <v>118.85</v>
      </c>
      <c r="E8712" s="12">
        <v>118.85</v>
      </c>
      <c r="F8712" s="12">
        <v>113.2</v>
      </c>
      <c r="G8712" s="12">
        <v>115.9</v>
      </c>
      <c r="H8712" s="12">
        <v>115.21205752169173</v>
      </c>
      <c r="I8712">
        <v>511946</v>
      </c>
      <c r="J8712">
        <v>4934</v>
      </c>
      <c r="K8712" s="12">
        <v>58982352</v>
      </c>
      <c r="L8712">
        <v>211376</v>
      </c>
      <c r="M8712">
        <v>41.29</v>
      </c>
      <c r="N8712">
        <v>5.65</v>
      </c>
      <c r="O8712">
        <v>-2.95</v>
      </c>
      <c r="P8712">
        <f xml:space="preserve"> IF(Stock_Info[[#This Row],[Close Price]] &gt; Stock_Info[[#This Row],[Open Price]], 1, 0)</f>
        <v>0</v>
      </c>
      <c r="Q8712" t="str">
        <f>IF(AND(Stock_Info[[#This Row],[% Deli. Qty to Traded Qty]]&gt;80,Stock_Info[[#This Row],[No. of Trades]]&lt;3000),"Unusual Day","")</f>
        <v/>
      </c>
      <c r="R8712" t="str">
        <f>IF(AND(Stock_Info[[#This Row],[Spread High-Low]] &lt; 10, Stock_Info[[#This Row],[% Deli. Qty to Traded Qty]] &gt; 90), "Good Day", "")</f>
        <v/>
      </c>
    </row>
    <row r="8713" spans="1:18">
      <c r="A8713" t="s">
        <v>74</v>
      </c>
      <c r="B8713" s="1">
        <v>45597</v>
      </c>
      <c r="C8713" s="1" t="str">
        <f>"WEEK" &amp;" " &amp;  INT((DAY(Stock_Info[[#This Row],[Date]])+WEEKDAY(DATE(YEAR(Stock_Info[[#This Row],[Date]]),MONTH(Stock_Info[[#This Row],[Date]]),1))-1)/7)+1</f>
        <v>WEEK 1</v>
      </c>
      <c r="D8713" s="12">
        <v>118.75</v>
      </c>
      <c r="E8713" s="12">
        <v>118.75</v>
      </c>
      <c r="F8713" s="12">
        <v>117.6</v>
      </c>
      <c r="G8713" s="12">
        <v>117.85</v>
      </c>
      <c r="H8713" s="12">
        <v>117.88797050834303</v>
      </c>
      <c r="I8713">
        <v>77310</v>
      </c>
      <c r="J8713">
        <v>1237</v>
      </c>
      <c r="K8713" s="12">
        <v>9113919</v>
      </c>
      <c r="L8713">
        <v>59703</v>
      </c>
      <c r="M8713">
        <v>77.23</v>
      </c>
      <c r="N8713">
        <v>1.1499999999999999</v>
      </c>
      <c r="O8713">
        <v>-0.9</v>
      </c>
      <c r="P8713">
        <f xml:space="preserve"> IF(Stock_Info[[#This Row],[Close Price]] &gt; Stock_Info[[#This Row],[Open Price]], 1, 0)</f>
        <v>0</v>
      </c>
      <c r="Q8713" t="str">
        <f>IF(AND(Stock_Info[[#This Row],[% Deli. Qty to Traded Qty]]&gt;80,Stock_Info[[#This Row],[No. of Trades]]&lt;3000),"Unusual Day","")</f>
        <v/>
      </c>
      <c r="R8713" t="str">
        <f>IF(AND(Stock_Info[[#This Row],[Spread High-Low]] &lt; 10, Stock_Info[[#This Row],[% Deli. Qty to Traded Qty]] &gt; 90), "Good Day", "")</f>
        <v/>
      </c>
    </row>
    <row r="8714" spans="1:18">
      <c r="A8714" t="s">
        <v>74</v>
      </c>
      <c r="B8714" s="1">
        <v>45596</v>
      </c>
      <c r="C8714" s="1" t="str">
        <f>"WEEK" &amp;" " &amp;  INT((DAY(Stock_Info[[#This Row],[Date]])+WEEKDAY(DATE(YEAR(Stock_Info[[#This Row],[Date]]),MONTH(Stock_Info[[#This Row],[Date]]),1))-1)/7)+1</f>
        <v>WEEK 5</v>
      </c>
      <c r="D8714" s="12">
        <v>116.75</v>
      </c>
      <c r="E8714" s="12">
        <v>118.2</v>
      </c>
      <c r="F8714" s="12">
        <v>115.55</v>
      </c>
      <c r="G8714" s="12">
        <v>117.1</v>
      </c>
      <c r="H8714" s="12">
        <v>117.05720462315175</v>
      </c>
      <c r="I8714">
        <v>377924</v>
      </c>
      <c r="J8714">
        <v>2511</v>
      </c>
      <c r="K8714" s="12">
        <v>44238727</v>
      </c>
      <c r="L8714">
        <v>231388</v>
      </c>
      <c r="M8714">
        <v>61.23</v>
      </c>
      <c r="N8714">
        <v>2.65</v>
      </c>
      <c r="O8714">
        <v>0.35</v>
      </c>
      <c r="P8714">
        <f xml:space="preserve"> IF(Stock_Info[[#This Row],[Close Price]] &gt; Stock_Info[[#This Row],[Open Price]], 1, 0)</f>
        <v>1</v>
      </c>
      <c r="Q8714" t="str">
        <f>IF(AND(Stock_Info[[#This Row],[% Deli. Qty to Traded Qty]]&gt;80,Stock_Info[[#This Row],[No. of Trades]]&lt;3000),"Unusual Day","")</f>
        <v/>
      </c>
      <c r="R8714" t="str">
        <f>IF(AND(Stock_Info[[#This Row],[Spread High-Low]] &lt; 10, Stock_Info[[#This Row],[% Deli. Qty to Traded Qty]] &gt; 90), "Good Day", "")</f>
        <v/>
      </c>
    </row>
    <row r="8715" spans="1:18">
      <c r="A8715" t="s">
        <v>74</v>
      </c>
      <c r="B8715" s="1">
        <v>45595</v>
      </c>
      <c r="C8715" s="1" t="str">
        <f>"WEEK" &amp;" " &amp;  INT((DAY(Stock_Info[[#This Row],[Date]])+WEEKDAY(DATE(YEAR(Stock_Info[[#This Row],[Date]]),MONTH(Stock_Info[[#This Row],[Date]]),1))-1)/7)+1</f>
        <v>WEEK 5</v>
      </c>
      <c r="D8715" s="12">
        <v>116</v>
      </c>
      <c r="E8715" s="12">
        <v>118.6</v>
      </c>
      <c r="F8715" s="12">
        <v>114.9</v>
      </c>
      <c r="G8715" s="12">
        <v>116.75</v>
      </c>
      <c r="H8715" s="12">
        <v>117.18095506260615</v>
      </c>
      <c r="I8715">
        <v>340941</v>
      </c>
      <c r="J8715">
        <v>2878</v>
      </c>
      <c r="K8715" s="12">
        <v>39951792</v>
      </c>
      <c r="L8715">
        <v>87958</v>
      </c>
      <c r="M8715">
        <v>25.8</v>
      </c>
      <c r="N8715">
        <v>3.7</v>
      </c>
      <c r="O8715">
        <v>0.75</v>
      </c>
      <c r="P8715">
        <f xml:space="preserve"> IF(Stock_Info[[#This Row],[Close Price]] &gt; Stock_Info[[#This Row],[Open Price]], 1, 0)</f>
        <v>1</v>
      </c>
      <c r="Q8715" t="str">
        <f>IF(AND(Stock_Info[[#This Row],[% Deli. Qty to Traded Qty]]&gt;80,Stock_Info[[#This Row],[No. of Trades]]&lt;3000),"Unusual Day","")</f>
        <v/>
      </c>
      <c r="R8715" t="str">
        <f>IF(AND(Stock_Info[[#This Row],[Spread High-Low]] &lt; 10, Stock_Info[[#This Row],[% Deli. Qty to Traded Qty]] &gt; 90), "Good Day", "")</f>
        <v/>
      </c>
    </row>
    <row r="8716" spans="1:18">
      <c r="A8716" t="s">
        <v>74</v>
      </c>
      <c r="B8716" s="1">
        <v>45594</v>
      </c>
      <c r="C8716" s="1" t="str">
        <f>"WEEK" &amp;" " &amp;  INT((DAY(Stock_Info[[#This Row],[Date]])+WEEKDAY(DATE(YEAR(Stock_Info[[#This Row],[Date]]),MONTH(Stock_Info[[#This Row],[Date]]),1))-1)/7)+1</f>
        <v>WEEK 5</v>
      </c>
      <c r="D8716" s="12">
        <v>113</v>
      </c>
      <c r="E8716" s="12">
        <v>116.15</v>
      </c>
      <c r="F8716" s="12">
        <v>111.55</v>
      </c>
      <c r="G8716" s="12">
        <v>115.9</v>
      </c>
      <c r="H8716" s="12">
        <v>113.99148669710092</v>
      </c>
      <c r="I8716">
        <v>434379</v>
      </c>
      <c r="J8716">
        <v>2713</v>
      </c>
      <c r="K8716" s="12">
        <v>49515508</v>
      </c>
      <c r="L8716">
        <v>169430</v>
      </c>
      <c r="M8716">
        <v>39.01</v>
      </c>
      <c r="N8716">
        <v>4.5999999999999996</v>
      </c>
      <c r="O8716">
        <v>2.9</v>
      </c>
      <c r="P8716">
        <f xml:space="preserve"> IF(Stock_Info[[#This Row],[Close Price]] &gt; Stock_Info[[#This Row],[Open Price]], 1, 0)</f>
        <v>1</v>
      </c>
      <c r="Q8716" t="str">
        <f>IF(AND(Stock_Info[[#This Row],[% Deli. Qty to Traded Qty]]&gt;80,Stock_Info[[#This Row],[No. of Trades]]&lt;3000),"Unusual Day","")</f>
        <v/>
      </c>
      <c r="R8716" t="str">
        <f>IF(AND(Stock_Info[[#This Row],[Spread High-Low]] &lt; 10, Stock_Info[[#This Row],[% Deli. Qty to Traded Qty]] &gt; 90), "Good Day", "")</f>
        <v/>
      </c>
    </row>
    <row r="8717" spans="1:18">
      <c r="A8717" t="s">
        <v>74</v>
      </c>
      <c r="B8717" s="1">
        <v>45593</v>
      </c>
      <c r="C8717" s="1" t="str">
        <f>"WEEK" &amp;" " &amp;  INT((DAY(Stock_Info[[#This Row],[Date]])+WEEKDAY(DATE(YEAR(Stock_Info[[#This Row],[Date]]),MONTH(Stock_Info[[#This Row],[Date]]),1))-1)/7)+1</f>
        <v>WEEK 5</v>
      </c>
      <c r="D8717" s="12">
        <v>108.55</v>
      </c>
      <c r="E8717" s="12">
        <v>113.4</v>
      </c>
      <c r="F8717" s="12">
        <v>108.15</v>
      </c>
      <c r="G8717" s="12">
        <v>112.85</v>
      </c>
      <c r="H8717" s="12">
        <v>111.24278355618432</v>
      </c>
      <c r="I8717">
        <v>939417</v>
      </c>
      <c r="J8717">
        <v>6049</v>
      </c>
      <c r="K8717" s="12">
        <v>104503362</v>
      </c>
      <c r="L8717">
        <v>485988</v>
      </c>
      <c r="M8717">
        <v>51.73</v>
      </c>
      <c r="N8717">
        <v>5.25</v>
      </c>
      <c r="O8717">
        <v>4.3</v>
      </c>
      <c r="P8717">
        <f xml:space="preserve"> IF(Stock_Info[[#This Row],[Close Price]] &gt; Stock_Info[[#This Row],[Open Price]], 1, 0)</f>
        <v>1</v>
      </c>
      <c r="Q8717" t="str">
        <f>IF(AND(Stock_Info[[#This Row],[% Deli. Qty to Traded Qty]]&gt;80,Stock_Info[[#This Row],[No. of Trades]]&lt;3000),"Unusual Day","")</f>
        <v/>
      </c>
      <c r="R8717" t="str">
        <f>IF(AND(Stock_Info[[#This Row],[Spread High-Low]] &lt; 10, Stock_Info[[#This Row],[% Deli. Qty to Traded Qty]] &gt; 90), "Good Day", "")</f>
        <v/>
      </c>
    </row>
    <row r="8718" spans="1:18">
      <c r="A8718" t="s">
        <v>74</v>
      </c>
      <c r="B8718" s="1">
        <v>45590</v>
      </c>
      <c r="C8718" s="1" t="str">
        <f>"WEEK" &amp;" " &amp;  INT((DAY(Stock_Info[[#This Row],[Date]])+WEEKDAY(DATE(YEAR(Stock_Info[[#This Row],[Date]]),MONTH(Stock_Info[[#This Row],[Date]]),1))-1)/7)+1</f>
        <v>WEEK 4</v>
      </c>
      <c r="D8718" s="12">
        <v>110.2</v>
      </c>
      <c r="E8718" s="12">
        <v>110.85</v>
      </c>
      <c r="F8718" s="12">
        <v>106.55</v>
      </c>
      <c r="G8718" s="12">
        <v>108.3</v>
      </c>
      <c r="H8718" s="12">
        <v>108.32220807453416</v>
      </c>
      <c r="I8718">
        <v>966000</v>
      </c>
      <c r="J8718">
        <v>7309</v>
      </c>
      <c r="K8718" s="12">
        <v>104639253</v>
      </c>
      <c r="L8718">
        <v>390364</v>
      </c>
      <c r="M8718">
        <v>40.409999999999997</v>
      </c>
      <c r="N8718">
        <v>4.3</v>
      </c>
      <c r="O8718">
        <v>-1.9</v>
      </c>
      <c r="P8718">
        <f xml:space="preserve"> IF(Stock_Info[[#This Row],[Close Price]] &gt; Stock_Info[[#This Row],[Open Price]], 1, 0)</f>
        <v>0</v>
      </c>
      <c r="Q8718" t="str">
        <f>IF(AND(Stock_Info[[#This Row],[% Deli. Qty to Traded Qty]]&gt;80,Stock_Info[[#This Row],[No. of Trades]]&lt;3000),"Unusual Day","")</f>
        <v/>
      </c>
      <c r="R8718" t="str">
        <f>IF(AND(Stock_Info[[#This Row],[Spread High-Low]] &lt; 10, Stock_Info[[#This Row],[% Deli. Qty to Traded Qty]] &gt; 90), "Good Day", "")</f>
        <v/>
      </c>
    </row>
    <row r="8719" spans="1:18">
      <c r="A8719" t="s">
        <v>74</v>
      </c>
      <c r="B8719" s="1">
        <v>45589</v>
      </c>
      <c r="C8719" s="1" t="str">
        <f>"WEEK" &amp;" " &amp;  INT((DAY(Stock_Info[[#This Row],[Date]])+WEEKDAY(DATE(YEAR(Stock_Info[[#This Row],[Date]]),MONTH(Stock_Info[[#This Row],[Date]]),1))-1)/7)+1</f>
        <v>WEEK 4</v>
      </c>
      <c r="D8719" s="12">
        <v>109.95</v>
      </c>
      <c r="E8719" s="12">
        <v>111.75</v>
      </c>
      <c r="F8719" s="12">
        <v>108</v>
      </c>
      <c r="G8719" s="12">
        <v>110.3</v>
      </c>
      <c r="H8719" s="12">
        <v>110.20548800762492</v>
      </c>
      <c r="I8719">
        <v>1013519</v>
      </c>
      <c r="J8719">
        <v>5905</v>
      </c>
      <c r="K8719" s="12">
        <v>111695356</v>
      </c>
      <c r="L8719">
        <v>329969</v>
      </c>
      <c r="M8719">
        <v>32.56</v>
      </c>
      <c r="N8719">
        <v>3.75</v>
      </c>
      <c r="O8719">
        <v>0.35</v>
      </c>
      <c r="P8719">
        <f xml:space="preserve"> IF(Stock_Info[[#This Row],[Close Price]] &gt; Stock_Info[[#This Row],[Open Price]], 1, 0)</f>
        <v>1</v>
      </c>
      <c r="Q8719" t="str">
        <f>IF(AND(Stock_Info[[#This Row],[% Deli. Qty to Traded Qty]]&gt;80,Stock_Info[[#This Row],[No. of Trades]]&lt;3000),"Unusual Day","")</f>
        <v/>
      </c>
      <c r="R8719" t="str">
        <f>IF(AND(Stock_Info[[#This Row],[Spread High-Low]] &lt; 10, Stock_Info[[#This Row],[% Deli. Qty to Traded Qty]] &gt; 90), "Good Day", "")</f>
        <v/>
      </c>
    </row>
    <row r="8720" spans="1:18">
      <c r="A8720" t="s">
        <v>74</v>
      </c>
      <c r="B8720" s="1">
        <v>45588</v>
      </c>
      <c r="C8720" s="1" t="str">
        <f>"WEEK" &amp;" " &amp;  INT((DAY(Stock_Info[[#This Row],[Date]])+WEEKDAY(DATE(YEAR(Stock_Info[[#This Row],[Date]]),MONTH(Stock_Info[[#This Row],[Date]]),1))-1)/7)+1</f>
        <v>WEEK 4</v>
      </c>
      <c r="D8720" s="12">
        <v>108.7</v>
      </c>
      <c r="E8720" s="12">
        <v>111.4</v>
      </c>
      <c r="F8720" s="12">
        <v>106.85</v>
      </c>
      <c r="G8720" s="12">
        <v>109.4</v>
      </c>
      <c r="H8720" s="12">
        <v>109.05065839019156</v>
      </c>
      <c r="I8720">
        <v>1018469</v>
      </c>
      <c r="J8720">
        <v>7782</v>
      </c>
      <c r="K8720" s="12">
        <v>111064715</v>
      </c>
      <c r="L8720">
        <v>374357</v>
      </c>
      <c r="M8720">
        <v>36.76</v>
      </c>
      <c r="N8720">
        <v>4.55</v>
      </c>
      <c r="O8720">
        <v>0.7</v>
      </c>
      <c r="P8720">
        <f xml:space="preserve"> IF(Stock_Info[[#This Row],[Close Price]] &gt; Stock_Info[[#This Row],[Open Price]], 1, 0)</f>
        <v>1</v>
      </c>
      <c r="Q8720" t="str">
        <f>IF(AND(Stock_Info[[#This Row],[% Deli. Qty to Traded Qty]]&gt;80,Stock_Info[[#This Row],[No. of Trades]]&lt;3000),"Unusual Day","")</f>
        <v/>
      </c>
      <c r="R8720" t="str">
        <f>IF(AND(Stock_Info[[#This Row],[Spread High-Low]] &lt; 10, Stock_Info[[#This Row],[% Deli. Qty to Traded Qty]] &gt; 90), "Good Day", "")</f>
        <v/>
      </c>
    </row>
    <row r="8721" spans="1:18">
      <c r="A8721" t="s">
        <v>74</v>
      </c>
      <c r="B8721" s="1">
        <v>45587</v>
      </c>
      <c r="C8721" s="1" t="str">
        <f>"WEEK" &amp;" " &amp;  INT((DAY(Stock_Info[[#This Row],[Date]])+WEEKDAY(DATE(YEAR(Stock_Info[[#This Row],[Date]]),MONTH(Stock_Info[[#This Row],[Date]]),1))-1)/7)+1</f>
        <v>WEEK 4</v>
      </c>
      <c r="D8721" s="12">
        <v>112.2</v>
      </c>
      <c r="E8721" s="12">
        <v>113.3</v>
      </c>
      <c r="F8721" s="12">
        <v>108.3</v>
      </c>
      <c r="G8721" s="12">
        <v>109.3</v>
      </c>
      <c r="H8721" s="12">
        <v>110.47466200411677</v>
      </c>
      <c r="I8721">
        <v>684032</v>
      </c>
      <c r="J8721">
        <v>6767</v>
      </c>
      <c r="K8721" s="12">
        <v>75568204</v>
      </c>
      <c r="L8721">
        <v>224970</v>
      </c>
      <c r="M8721">
        <v>32.89</v>
      </c>
      <c r="N8721">
        <v>5</v>
      </c>
      <c r="O8721">
        <v>-2.9</v>
      </c>
      <c r="P8721">
        <f xml:space="preserve"> IF(Stock_Info[[#This Row],[Close Price]] &gt; Stock_Info[[#This Row],[Open Price]], 1, 0)</f>
        <v>0</v>
      </c>
      <c r="Q8721" t="str">
        <f>IF(AND(Stock_Info[[#This Row],[% Deli. Qty to Traded Qty]]&gt;80,Stock_Info[[#This Row],[No. of Trades]]&lt;3000),"Unusual Day","")</f>
        <v/>
      </c>
      <c r="R8721" t="str">
        <f>IF(AND(Stock_Info[[#This Row],[Spread High-Low]] &lt; 10, Stock_Info[[#This Row],[% Deli. Qty to Traded Qty]] &gt; 90), "Good Day", "")</f>
        <v/>
      </c>
    </row>
    <row r="8722" spans="1:18">
      <c r="A8722" t="s">
        <v>74</v>
      </c>
      <c r="B8722" s="1">
        <v>45586</v>
      </c>
      <c r="C8722" s="1" t="str">
        <f>"WEEK" &amp;" " &amp;  INT((DAY(Stock_Info[[#This Row],[Date]])+WEEKDAY(DATE(YEAR(Stock_Info[[#This Row],[Date]]),MONTH(Stock_Info[[#This Row],[Date]]),1))-1)/7)+1</f>
        <v>WEEK 4</v>
      </c>
      <c r="D8722" s="12">
        <v>112.75</v>
      </c>
      <c r="E8722" s="12">
        <v>114.15</v>
      </c>
      <c r="F8722" s="12">
        <v>111.25</v>
      </c>
      <c r="G8722" s="12">
        <v>111.65</v>
      </c>
      <c r="H8722" s="12">
        <v>112.38534738413374</v>
      </c>
      <c r="I8722">
        <v>605612</v>
      </c>
      <c r="J8722">
        <v>5277</v>
      </c>
      <c r="K8722" s="12">
        <v>68061915</v>
      </c>
      <c r="L8722">
        <v>244192</v>
      </c>
      <c r="M8722">
        <v>40.32</v>
      </c>
      <c r="N8722">
        <v>2.9</v>
      </c>
      <c r="O8722">
        <v>-1.1000000000000001</v>
      </c>
      <c r="P8722">
        <f xml:space="preserve"> IF(Stock_Info[[#This Row],[Close Price]] &gt; Stock_Info[[#This Row],[Open Price]], 1, 0)</f>
        <v>0</v>
      </c>
      <c r="Q8722" t="str">
        <f>IF(AND(Stock_Info[[#This Row],[% Deli. Qty to Traded Qty]]&gt;80,Stock_Info[[#This Row],[No. of Trades]]&lt;3000),"Unusual Day","")</f>
        <v/>
      </c>
      <c r="R8722" t="str">
        <f>IF(AND(Stock_Info[[#This Row],[Spread High-Low]] &lt; 10, Stock_Info[[#This Row],[% Deli. Qty to Traded Qty]] &gt; 90), "Good Day", "")</f>
        <v/>
      </c>
    </row>
    <row r="8723" spans="1:18">
      <c r="A8723" t="s">
        <v>74</v>
      </c>
      <c r="B8723" s="1">
        <v>45583</v>
      </c>
      <c r="C8723" s="1" t="str">
        <f>"WEEK" &amp;" " &amp;  INT((DAY(Stock_Info[[#This Row],[Date]])+WEEKDAY(DATE(YEAR(Stock_Info[[#This Row],[Date]]),MONTH(Stock_Info[[#This Row],[Date]]),1))-1)/7)+1</f>
        <v>WEEK 3</v>
      </c>
      <c r="D8723" s="12">
        <v>111.45</v>
      </c>
      <c r="E8723" s="12">
        <v>114.2</v>
      </c>
      <c r="F8723" s="12">
        <v>110.25</v>
      </c>
      <c r="G8723" s="12">
        <v>112.35</v>
      </c>
      <c r="H8723" s="12">
        <v>112.19945946425325</v>
      </c>
      <c r="I8723">
        <v>451034</v>
      </c>
      <c r="J8723">
        <v>2647</v>
      </c>
      <c r="K8723" s="12">
        <v>50605771</v>
      </c>
      <c r="L8723">
        <v>146388</v>
      </c>
      <c r="M8723">
        <v>32.46</v>
      </c>
      <c r="N8723">
        <v>3.95</v>
      </c>
      <c r="O8723">
        <v>0.9</v>
      </c>
      <c r="P8723">
        <f xml:space="preserve"> IF(Stock_Info[[#This Row],[Close Price]] &gt; Stock_Info[[#This Row],[Open Price]], 1, 0)</f>
        <v>1</v>
      </c>
      <c r="Q8723" t="str">
        <f>IF(AND(Stock_Info[[#This Row],[% Deli. Qty to Traded Qty]]&gt;80,Stock_Info[[#This Row],[No. of Trades]]&lt;3000),"Unusual Day","")</f>
        <v/>
      </c>
      <c r="R8723" t="str">
        <f>IF(AND(Stock_Info[[#This Row],[Spread High-Low]] &lt; 10, Stock_Info[[#This Row],[% Deli. Qty to Traded Qty]] &gt; 90), "Good Day", "")</f>
        <v/>
      </c>
    </row>
    <row r="8724" spans="1:18">
      <c r="A8724" t="s">
        <v>74</v>
      </c>
      <c r="B8724" s="1">
        <v>45582</v>
      </c>
      <c r="C8724" s="1" t="str">
        <f>"WEEK" &amp;" " &amp;  INT((DAY(Stock_Info[[#This Row],[Date]])+WEEKDAY(DATE(YEAR(Stock_Info[[#This Row],[Date]]),MONTH(Stock_Info[[#This Row],[Date]]),1))-1)/7)+1</f>
        <v>WEEK 3</v>
      </c>
      <c r="D8724" s="12">
        <v>113</v>
      </c>
      <c r="E8724" s="12">
        <v>113.8</v>
      </c>
      <c r="F8724" s="12">
        <v>110.7</v>
      </c>
      <c r="G8724" s="12">
        <v>111.5</v>
      </c>
      <c r="H8724" s="12">
        <v>111.881969196775</v>
      </c>
      <c r="I8724">
        <v>608248</v>
      </c>
      <c r="J8724">
        <v>5568</v>
      </c>
      <c r="K8724" s="12">
        <v>68051984</v>
      </c>
      <c r="L8724">
        <v>259765</v>
      </c>
      <c r="M8724">
        <v>42.71</v>
      </c>
      <c r="N8724">
        <v>3.1</v>
      </c>
      <c r="O8724">
        <v>-1.5</v>
      </c>
      <c r="P8724">
        <f xml:space="preserve"> IF(Stock_Info[[#This Row],[Close Price]] &gt; Stock_Info[[#This Row],[Open Price]], 1, 0)</f>
        <v>0</v>
      </c>
      <c r="Q8724" t="str">
        <f>IF(AND(Stock_Info[[#This Row],[% Deli. Qty to Traded Qty]]&gt;80,Stock_Info[[#This Row],[No. of Trades]]&lt;3000),"Unusual Day","")</f>
        <v/>
      </c>
      <c r="R8724" t="str">
        <f>IF(AND(Stock_Info[[#This Row],[Spread High-Low]] &lt; 10, Stock_Info[[#This Row],[% Deli. Qty to Traded Qty]] &gt; 90), "Good Day", "")</f>
        <v/>
      </c>
    </row>
    <row r="8725" spans="1:18">
      <c r="A8725" t="s">
        <v>74</v>
      </c>
      <c r="B8725" s="1">
        <v>45581</v>
      </c>
      <c r="C8725" s="1" t="str">
        <f>"WEEK" &amp;" " &amp;  INT((DAY(Stock_Info[[#This Row],[Date]])+WEEKDAY(DATE(YEAR(Stock_Info[[#This Row],[Date]]),MONTH(Stock_Info[[#This Row],[Date]]),1))-1)/7)+1</f>
        <v>WEEK 3</v>
      </c>
      <c r="D8725" s="12">
        <v>113.25</v>
      </c>
      <c r="E8725" s="12">
        <v>114.35</v>
      </c>
      <c r="F8725" s="12">
        <v>111.75</v>
      </c>
      <c r="G8725" s="12">
        <v>112</v>
      </c>
      <c r="H8725" s="12">
        <v>112.64477239469247</v>
      </c>
      <c r="I8725">
        <v>547373</v>
      </c>
      <c r="J8725">
        <v>6029</v>
      </c>
      <c r="K8725" s="12">
        <v>61658707</v>
      </c>
      <c r="L8725">
        <v>312182</v>
      </c>
      <c r="M8725">
        <v>57.03</v>
      </c>
      <c r="N8725">
        <v>2.6</v>
      </c>
      <c r="O8725">
        <v>-1.25</v>
      </c>
      <c r="P8725">
        <f xml:space="preserve"> IF(Stock_Info[[#This Row],[Close Price]] &gt; Stock_Info[[#This Row],[Open Price]], 1, 0)</f>
        <v>0</v>
      </c>
      <c r="Q8725" t="str">
        <f>IF(AND(Stock_Info[[#This Row],[% Deli. Qty to Traded Qty]]&gt;80,Stock_Info[[#This Row],[No. of Trades]]&lt;3000),"Unusual Day","")</f>
        <v/>
      </c>
      <c r="R8725" t="str">
        <f>IF(AND(Stock_Info[[#This Row],[Spread High-Low]] &lt; 10, Stock_Info[[#This Row],[% Deli. Qty to Traded Qty]] &gt; 90), "Good Day", "")</f>
        <v/>
      </c>
    </row>
    <row r="8726" spans="1:18">
      <c r="A8726" t="s">
        <v>74</v>
      </c>
      <c r="B8726" s="1">
        <v>45580</v>
      </c>
      <c r="C8726" s="1" t="str">
        <f>"WEEK" &amp;" " &amp;  INT((DAY(Stock_Info[[#This Row],[Date]])+WEEKDAY(DATE(YEAR(Stock_Info[[#This Row],[Date]]),MONTH(Stock_Info[[#This Row],[Date]]),1))-1)/7)+1</f>
        <v>WEEK 3</v>
      </c>
      <c r="D8726" s="12">
        <v>114.9</v>
      </c>
      <c r="E8726" s="12">
        <v>115.4</v>
      </c>
      <c r="F8726" s="12">
        <v>112.2</v>
      </c>
      <c r="G8726" s="12">
        <v>113.2</v>
      </c>
      <c r="H8726" s="12">
        <v>113.57032690933312</v>
      </c>
      <c r="I8726">
        <v>493929</v>
      </c>
      <c r="J8726">
        <v>5780</v>
      </c>
      <c r="K8726" s="12">
        <v>56095678</v>
      </c>
      <c r="L8726">
        <v>272695</v>
      </c>
      <c r="M8726">
        <v>55.21</v>
      </c>
      <c r="N8726">
        <v>3.2</v>
      </c>
      <c r="O8726">
        <v>-1.7</v>
      </c>
      <c r="P8726">
        <f xml:space="preserve"> IF(Stock_Info[[#This Row],[Close Price]] &gt; Stock_Info[[#This Row],[Open Price]], 1, 0)</f>
        <v>0</v>
      </c>
      <c r="Q8726" t="str">
        <f>IF(AND(Stock_Info[[#This Row],[% Deli. Qty to Traded Qty]]&gt;80,Stock_Info[[#This Row],[No. of Trades]]&lt;3000),"Unusual Day","")</f>
        <v/>
      </c>
      <c r="R8726" t="str">
        <f>IF(AND(Stock_Info[[#This Row],[Spread High-Low]] &lt; 10, Stock_Info[[#This Row],[% Deli. Qty to Traded Qty]] &gt; 90), "Good Day", "")</f>
        <v/>
      </c>
    </row>
    <row r="8727" spans="1:18">
      <c r="A8727" t="s">
        <v>74</v>
      </c>
      <c r="B8727" s="1">
        <v>45579</v>
      </c>
      <c r="C8727" s="1" t="str">
        <f>"WEEK" &amp;" " &amp;  INT((DAY(Stock_Info[[#This Row],[Date]])+WEEKDAY(DATE(YEAR(Stock_Info[[#This Row],[Date]]),MONTH(Stock_Info[[#This Row],[Date]]),1))-1)/7)+1</f>
        <v>WEEK 3</v>
      </c>
      <c r="D8727" s="12">
        <v>114.15</v>
      </c>
      <c r="E8727" s="12">
        <v>116.45</v>
      </c>
      <c r="F8727" s="12">
        <v>113.4</v>
      </c>
      <c r="G8727" s="12">
        <v>114.05</v>
      </c>
      <c r="H8727" s="12">
        <v>114.65804894200265</v>
      </c>
      <c r="I8727">
        <v>259736</v>
      </c>
      <c r="J8727">
        <v>2737</v>
      </c>
      <c r="K8727" s="12">
        <v>29780823</v>
      </c>
      <c r="L8727">
        <v>112238</v>
      </c>
      <c r="M8727">
        <v>43.21</v>
      </c>
      <c r="N8727">
        <v>3.05</v>
      </c>
      <c r="O8727">
        <v>-0.1</v>
      </c>
      <c r="P8727">
        <f xml:space="preserve"> IF(Stock_Info[[#This Row],[Close Price]] &gt; Stock_Info[[#This Row],[Open Price]], 1, 0)</f>
        <v>0</v>
      </c>
      <c r="Q8727" t="str">
        <f>IF(AND(Stock_Info[[#This Row],[% Deli. Qty to Traded Qty]]&gt;80,Stock_Info[[#This Row],[No. of Trades]]&lt;3000),"Unusual Day","")</f>
        <v/>
      </c>
      <c r="R8727" t="str">
        <f>IF(AND(Stock_Info[[#This Row],[Spread High-Low]] &lt; 10, Stock_Info[[#This Row],[% Deli. Qty to Traded Qty]] &gt; 90), "Good Day", "")</f>
        <v/>
      </c>
    </row>
    <row r="8728" spans="1:18">
      <c r="A8728" t="s">
        <v>74</v>
      </c>
      <c r="B8728" s="1">
        <v>45576</v>
      </c>
      <c r="C8728" s="1" t="str">
        <f>"WEEK" &amp;" " &amp;  INT((DAY(Stock_Info[[#This Row],[Date]])+WEEKDAY(DATE(YEAR(Stock_Info[[#This Row],[Date]]),MONTH(Stock_Info[[#This Row],[Date]]),1))-1)/7)+1</f>
        <v>WEEK 2</v>
      </c>
      <c r="D8728" s="12">
        <v>114.85</v>
      </c>
      <c r="E8728" s="12">
        <v>114.85</v>
      </c>
      <c r="F8728" s="12">
        <v>113.3</v>
      </c>
      <c r="G8728" s="12">
        <v>114.1</v>
      </c>
      <c r="H8728" s="12">
        <v>113.85541114028965</v>
      </c>
      <c r="I8728">
        <v>180498</v>
      </c>
      <c r="J8728">
        <v>1591</v>
      </c>
      <c r="K8728" s="12">
        <v>20550674</v>
      </c>
      <c r="L8728">
        <v>61436</v>
      </c>
      <c r="M8728">
        <v>34.04</v>
      </c>
      <c r="N8728">
        <v>1.55</v>
      </c>
      <c r="O8728">
        <v>-0.75</v>
      </c>
      <c r="P8728">
        <f xml:space="preserve"> IF(Stock_Info[[#This Row],[Close Price]] &gt; Stock_Info[[#This Row],[Open Price]], 1, 0)</f>
        <v>0</v>
      </c>
      <c r="Q8728" t="str">
        <f>IF(AND(Stock_Info[[#This Row],[% Deli. Qty to Traded Qty]]&gt;80,Stock_Info[[#This Row],[No. of Trades]]&lt;3000),"Unusual Day","")</f>
        <v/>
      </c>
      <c r="R8728" t="str">
        <f>IF(AND(Stock_Info[[#This Row],[Spread High-Low]] &lt; 10, Stock_Info[[#This Row],[% Deli. Qty to Traded Qty]] &gt; 90), "Good Day", "")</f>
        <v/>
      </c>
    </row>
    <row r="8729" spans="1:18">
      <c r="A8729" t="s">
        <v>74</v>
      </c>
      <c r="B8729" s="1">
        <v>45575</v>
      </c>
      <c r="C8729" s="1" t="str">
        <f>"WEEK" &amp;" " &amp;  INT((DAY(Stock_Info[[#This Row],[Date]])+WEEKDAY(DATE(YEAR(Stock_Info[[#This Row],[Date]]),MONTH(Stock_Info[[#This Row],[Date]]),1))-1)/7)+1</f>
        <v>WEEK 2</v>
      </c>
      <c r="D8729" s="12">
        <v>115.5</v>
      </c>
      <c r="E8729" s="12">
        <v>116.2</v>
      </c>
      <c r="F8729" s="12">
        <v>113.8</v>
      </c>
      <c r="G8729" s="12">
        <v>114</v>
      </c>
      <c r="H8729" s="12">
        <v>114.8449475342081</v>
      </c>
      <c r="I8729">
        <v>398736</v>
      </c>
      <c r="J8729">
        <v>5375</v>
      </c>
      <c r="K8729" s="12">
        <v>45792815</v>
      </c>
      <c r="L8729">
        <v>215929</v>
      </c>
      <c r="M8729">
        <v>54.15</v>
      </c>
      <c r="N8729">
        <v>2.4</v>
      </c>
      <c r="O8729">
        <v>-1.5</v>
      </c>
      <c r="P8729">
        <f xml:space="preserve"> IF(Stock_Info[[#This Row],[Close Price]] &gt; Stock_Info[[#This Row],[Open Price]], 1, 0)</f>
        <v>0</v>
      </c>
      <c r="Q8729" t="str">
        <f>IF(AND(Stock_Info[[#This Row],[% Deli. Qty to Traded Qty]]&gt;80,Stock_Info[[#This Row],[No. of Trades]]&lt;3000),"Unusual Day","")</f>
        <v/>
      </c>
      <c r="R8729" t="str">
        <f>IF(AND(Stock_Info[[#This Row],[Spread High-Low]] &lt; 10, Stock_Info[[#This Row],[% Deli. Qty to Traded Qty]] &gt; 90), "Good Day", "")</f>
        <v/>
      </c>
    </row>
    <row r="8730" spans="1:18">
      <c r="A8730" t="s">
        <v>74</v>
      </c>
      <c r="B8730" s="1">
        <v>45574</v>
      </c>
      <c r="C8730" s="1" t="str">
        <f>"WEEK" &amp;" " &amp;  INT((DAY(Stock_Info[[#This Row],[Date]])+WEEKDAY(DATE(YEAR(Stock_Info[[#This Row],[Date]]),MONTH(Stock_Info[[#This Row],[Date]]),1))-1)/7)+1</f>
        <v>WEEK 2</v>
      </c>
      <c r="D8730" s="12">
        <v>116.35</v>
      </c>
      <c r="E8730" s="12">
        <v>117.8</v>
      </c>
      <c r="F8730" s="12">
        <v>114.6</v>
      </c>
      <c r="G8730" s="12">
        <v>114.85</v>
      </c>
      <c r="H8730" s="12">
        <v>115.84597246286177</v>
      </c>
      <c r="I8730">
        <v>487705</v>
      </c>
      <c r="J8730">
        <v>4565</v>
      </c>
      <c r="K8730" s="12">
        <v>56498660</v>
      </c>
      <c r="L8730">
        <v>230445</v>
      </c>
      <c r="M8730">
        <v>47.25</v>
      </c>
      <c r="N8730">
        <v>3.2</v>
      </c>
      <c r="O8730">
        <v>-1.5</v>
      </c>
      <c r="P8730">
        <f xml:space="preserve"> IF(Stock_Info[[#This Row],[Close Price]] &gt; Stock_Info[[#This Row],[Open Price]], 1, 0)</f>
        <v>0</v>
      </c>
      <c r="Q8730" t="str">
        <f>IF(AND(Stock_Info[[#This Row],[% Deli. Qty to Traded Qty]]&gt;80,Stock_Info[[#This Row],[No. of Trades]]&lt;3000),"Unusual Day","")</f>
        <v/>
      </c>
      <c r="R8730" t="str">
        <f>IF(AND(Stock_Info[[#This Row],[Spread High-Low]] &lt; 10, Stock_Info[[#This Row],[% Deli. Qty to Traded Qty]] &gt; 90), "Good Day", "")</f>
        <v/>
      </c>
    </row>
    <row r="8731" spans="1:18">
      <c r="A8731" t="s">
        <v>74</v>
      </c>
      <c r="B8731" s="1">
        <v>45573</v>
      </c>
      <c r="C8731" s="1" t="str">
        <f>"WEEK" &amp;" " &amp;  INT((DAY(Stock_Info[[#This Row],[Date]])+WEEKDAY(DATE(YEAR(Stock_Info[[#This Row],[Date]]),MONTH(Stock_Info[[#This Row],[Date]]),1))-1)/7)+1</f>
        <v>WEEK 2</v>
      </c>
      <c r="D8731" s="12">
        <v>113.15</v>
      </c>
      <c r="E8731" s="12">
        <v>115</v>
      </c>
      <c r="F8731" s="12">
        <v>112.85</v>
      </c>
      <c r="G8731" s="12">
        <v>114.7</v>
      </c>
      <c r="H8731" s="12">
        <v>113.84127668042994</v>
      </c>
      <c r="I8731">
        <v>517561</v>
      </c>
      <c r="J8731">
        <v>5563</v>
      </c>
      <c r="K8731" s="12">
        <v>58919805</v>
      </c>
      <c r="L8731">
        <v>247051</v>
      </c>
      <c r="M8731">
        <v>47.73</v>
      </c>
      <c r="N8731">
        <v>2.15</v>
      </c>
      <c r="O8731">
        <v>1.55</v>
      </c>
      <c r="P8731">
        <f xml:space="preserve"> IF(Stock_Info[[#This Row],[Close Price]] &gt; Stock_Info[[#This Row],[Open Price]], 1, 0)</f>
        <v>1</v>
      </c>
      <c r="Q8731" t="str">
        <f>IF(AND(Stock_Info[[#This Row],[% Deli. Qty to Traded Qty]]&gt;80,Stock_Info[[#This Row],[No. of Trades]]&lt;3000),"Unusual Day","")</f>
        <v/>
      </c>
      <c r="R8731" t="str">
        <f>IF(AND(Stock_Info[[#This Row],[Spread High-Low]] &lt; 10, Stock_Info[[#This Row],[% Deli. Qty to Traded Qty]] &gt; 90), "Good Day", "")</f>
        <v/>
      </c>
    </row>
    <row r="8732" spans="1:18">
      <c r="A8732" t="s">
        <v>74</v>
      </c>
      <c r="B8732" s="1">
        <v>45572</v>
      </c>
      <c r="C8732" s="1" t="str">
        <f>"WEEK" &amp;" " &amp;  INT((DAY(Stock_Info[[#This Row],[Date]])+WEEKDAY(DATE(YEAR(Stock_Info[[#This Row],[Date]]),MONTH(Stock_Info[[#This Row],[Date]]),1))-1)/7)+1</f>
        <v>WEEK 2</v>
      </c>
      <c r="D8732" s="12">
        <v>117.05</v>
      </c>
      <c r="E8732" s="12">
        <v>120.15</v>
      </c>
      <c r="F8732" s="12">
        <v>112.65</v>
      </c>
      <c r="G8732" s="12">
        <v>114.05</v>
      </c>
      <c r="H8732" s="12">
        <v>114.88267533359995</v>
      </c>
      <c r="I8732">
        <v>532599</v>
      </c>
      <c r="J8732">
        <v>7069</v>
      </c>
      <c r="K8732" s="12">
        <v>61186398</v>
      </c>
      <c r="L8732">
        <v>167765</v>
      </c>
      <c r="M8732">
        <v>31.5</v>
      </c>
      <c r="N8732">
        <v>7.5</v>
      </c>
      <c r="O8732">
        <v>-3</v>
      </c>
      <c r="P8732">
        <f xml:space="preserve"> IF(Stock_Info[[#This Row],[Close Price]] &gt; Stock_Info[[#This Row],[Open Price]], 1, 0)</f>
        <v>0</v>
      </c>
      <c r="Q8732" t="str">
        <f>IF(AND(Stock_Info[[#This Row],[% Deli. Qty to Traded Qty]]&gt;80,Stock_Info[[#This Row],[No. of Trades]]&lt;3000),"Unusual Day","")</f>
        <v/>
      </c>
      <c r="R8732" t="str">
        <f>IF(AND(Stock_Info[[#This Row],[Spread High-Low]] &lt; 10, Stock_Info[[#This Row],[% Deli. Qty to Traded Qty]] &gt; 90), "Good Day", "")</f>
        <v/>
      </c>
    </row>
    <row r="8733" spans="1:18">
      <c r="A8733" t="s">
        <v>74</v>
      </c>
      <c r="B8733" s="1">
        <v>45569</v>
      </c>
      <c r="C8733" s="1" t="str">
        <f>"WEEK" &amp;" " &amp;  INT((DAY(Stock_Info[[#This Row],[Date]])+WEEKDAY(DATE(YEAR(Stock_Info[[#This Row],[Date]]),MONTH(Stock_Info[[#This Row],[Date]]),1))-1)/7)+1</f>
        <v>WEEK 1</v>
      </c>
      <c r="D8733" s="12">
        <v>118.5</v>
      </c>
      <c r="E8733" s="12">
        <v>120.9</v>
      </c>
      <c r="F8733" s="12">
        <v>116.8</v>
      </c>
      <c r="G8733" s="12">
        <v>118.85</v>
      </c>
      <c r="H8733" s="12">
        <v>119.04151672385416</v>
      </c>
      <c r="I8733">
        <v>286776</v>
      </c>
      <c r="J8733">
        <v>3237</v>
      </c>
      <c r="K8733" s="12">
        <v>34138250</v>
      </c>
      <c r="L8733">
        <v>117118</v>
      </c>
      <c r="M8733">
        <v>40.840000000000003</v>
      </c>
      <c r="N8733">
        <v>4.0999999999999996</v>
      </c>
      <c r="O8733">
        <v>0.35</v>
      </c>
      <c r="P8733">
        <f xml:space="preserve"> IF(Stock_Info[[#This Row],[Close Price]] &gt; Stock_Info[[#This Row],[Open Price]], 1, 0)</f>
        <v>1</v>
      </c>
      <c r="Q8733" t="str">
        <f>IF(AND(Stock_Info[[#This Row],[% Deli. Qty to Traded Qty]]&gt;80,Stock_Info[[#This Row],[No. of Trades]]&lt;3000),"Unusual Day","")</f>
        <v/>
      </c>
      <c r="R8733" t="str">
        <f>IF(AND(Stock_Info[[#This Row],[Spread High-Low]] &lt; 10, Stock_Info[[#This Row],[% Deli. Qty to Traded Qty]] &gt; 90), "Good Day", "")</f>
        <v/>
      </c>
    </row>
    <row r="8734" spans="1:18">
      <c r="A8734" t="s">
        <v>74</v>
      </c>
      <c r="B8734" s="1">
        <v>45568</v>
      </c>
      <c r="C8734" s="1" t="str">
        <f>"WEEK" &amp;" " &amp;  INT((DAY(Stock_Info[[#This Row],[Date]])+WEEKDAY(DATE(YEAR(Stock_Info[[#This Row],[Date]]),MONTH(Stock_Info[[#This Row],[Date]]),1))-1)/7)+1</f>
        <v>WEEK 1</v>
      </c>
      <c r="D8734" s="12">
        <v>119.55</v>
      </c>
      <c r="E8734" s="12">
        <v>121.2</v>
      </c>
      <c r="F8734" s="12">
        <v>118.75</v>
      </c>
      <c r="G8734" s="12">
        <v>118.95</v>
      </c>
      <c r="H8734" s="12">
        <v>119.65879718509009</v>
      </c>
      <c r="I8734">
        <v>338057</v>
      </c>
      <c r="J8734">
        <v>4104</v>
      </c>
      <c r="K8734" s="12">
        <v>40451494</v>
      </c>
      <c r="L8734">
        <v>166546</v>
      </c>
      <c r="M8734">
        <v>49.27</v>
      </c>
      <c r="N8734">
        <v>2.4500000000000002</v>
      </c>
      <c r="O8734">
        <v>-0.6</v>
      </c>
      <c r="P8734">
        <f xml:space="preserve"> IF(Stock_Info[[#This Row],[Close Price]] &gt; Stock_Info[[#This Row],[Open Price]], 1, 0)</f>
        <v>0</v>
      </c>
      <c r="Q8734" t="str">
        <f>IF(AND(Stock_Info[[#This Row],[% Deli. Qty to Traded Qty]]&gt;80,Stock_Info[[#This Row],[No. of Trades]]&lt;3000),"Unusual Day","")</f>
        <v/>
      </c>
      <c r="R8734" t="str">
        <f>IF(AND(Stock_Info[[#This Row],[Spread High-Low]] &lt; 10, Stock_Info[[#This Row],[% Deli. Qty to Traded Qty]] &gt; 90), "Good Day", "")</f>
        <v/>
      </c>
    </row>
    <row r="8735" spans="1:18">
      <c r="A8735" t="s">
        <v>74</v>
      </c>
      <c r="B8735" s="1">
        <v>45566</v>
      </c>
      <c r="C8735" s="1" t="str">
        <f>"WEEK" &amp;" " &amp;  INT((DAY(Stock_Info[[#This Row],[Date]])+WEEKDAY(DATE(YEAR(Stock_Info[[#This Row],[Date]]),MONTH(Stock_Info[[#This Row],[Date]]),1))-1)/7)+1</f>
        <v>WEEK 1</v>
      </c>
      <c r="D8735" s="12">
        <v>122.8</v>
      </c>
      <c r="E8735" s="12">
        <v>123.7</v>
      </c>
      <c r="F8735" s="12">
        <v>121.5</v>
      </c>
      <c r="G8735" s="12">
        <v>121.85</v>
      </c>
      <c r="H8735" s="12">
        <v>122.66161375631731</v>
      </c>
      <c r="I8735">
        <v>356956</v>
      </c>
      <c r="J8735">
        <v>3900</v>
      </c>
      <c r="K8735" s="12">
        <v>43784799</v>
      </c>
      <c r="L8735">
        <v>139304</v>
      </c>
      <c r="M8735">
        <v>39.03</v>
      </c>
      <c r="N8735">
        <v>2.2000000000000002</v>
      </c>
      <c r="O8735">
        <v>-0.95</v>
      </c>
      <c r="P8735">
        <f xml:space="preserve"> IF(Stock_Info[[#This Row],[Close Price]] &gt; Stock_Info[[#This Row],[Open Price]], 1, 0)</f>
        <v>0</v>
      </c>
      <c r="Q8735" t="str">
        <f>IF(AND(Stock_Info[[#This Row],[% Deli. Qty to Traded Qty]]&gt;80,Stock_Info[[#This Row],[No. of Trades]]&lt;3000),"Unusual Day","")</f>
        <v/>
      </c>
      <c r="R8735" t="str">
        <f>IF(AND(Stock_Info[[#This Row],[Spread High-Low]] &lt; 10, Stock_Info[[#This Row],[% Deli. Qty to Traded Qty]] &gt; 90), "Good Day", "")</f>
        <v/>
      </c>
    </row>
    <row r="8736" spans="1:18">
      <c r="A8736" t="s">
        <v>74</v>
      </c>
      <c r="B8736" s="1">
        <v>45565</v>
      </c>
      <c r="C8736" s="1" t="str">
        <f>"WEEK" &amp;" " &amp;  INT((DAY(Stock_Info[[#This Row],[Date]])+WEEKDAY(DATE(YEAR(Stock_Info[[#This Row],[Date]]),MONTH(Stock_Info[[#This Row],[Date]]),1))-1)/7)+1</f>
        <v>WEEK 5</v>
      </c>
      <c r="D8736" s="12">
        <v>123.35</v>
      </c>
      <c r="E8736" s="12">
        <v>123.9</v>
      </c>
      <c r="F8736" s="12">
        <v>122.25</v>
      </c>
      <c r="G8736" s="12">
        <v>122.8</v>
      </c>
      <c r="H8736" s="12">
        <v>122.9183005232772</v>
      </c>
      <c r="I8736">
        <v>225693</v>
      </c>
      <c r="J8736">
        <v>2479</v>
      </c>
      <c r="K8736" s="12">
        <v>27741800</v>
      </c>
      <c r="L8736">
        <v>66845</v>
      </c>
      <c r="M8736">
        <v>29.62</v>
      </c>
      <c r="N8736">
        <v>1.65</v>
      </c>
      <c r="O8736">
        <v>-0.55000000000000004</v>
      </c>
      <c r="P8736">
        <f xml:space="preserve"> IF(Stock_Info[[#This Row],[Close Price]] &gt; Stock_Info[[#This Row],[Open Price]], 1, 0)</f>
        <v>0</v>
      </c>
      <c r="Q8736" t="str">
        <f>IF(AND(Stock_Info[[#This Row],[% Deli. Qty to Traded Qty]]&gt;80,Stock_Info[[#This Row],[No. of Trades]]&lt;3000),"Unusual Day","")</f>
        <v/>
      </c>
      <c r="R8736" t="str">
        <f>IF(AND(Stock_Info[[#This Row],[Spread High-Low]] &lt; 10, Stock_Info[[#This Row],[% Deli. Qty to Traded Qty]] &gt; 90), "Good Day", "")</f>
        <v/>
      </c>
    </row>
    <row r="8737" spans="1:18">
      <c r="A8737" t="s">
        <v>74</v>
      </c>
      <c r="B8737" s="1">
        <v>45562</v>
      </c>
      <c r="C8737" s="1" t="str">
        <f>"WEEK" &amp;" " &amp;  INT((DAY(Stock_Info[[#This Row],[Date]])+WEEKDAY(DATE(YEAR(Stock_Info[[#This Row],[Date]]),MONTH(Stock_Info[[#This Row],[Date]]),1))-1)/7)+1</f>
        <v>WEEK 4</v>
      </c>
      <c r="D8737" s="12">
        <v>127.55</v>
      </c>
      <c r="E8737" s="12">
        <v>127.55</v>
      </c>
      <c r="F8737" s="12">
        <v>121.55</v>
      </c>
      <c r="G8737" s="12">
        <v>123.35</v>
      </c>
      <c r="H8737" s="12">
        <v>124.43557313745669</v>
      </c>
      <c r="I8737">
        <v>529585</v>
      </c>
      <c r="J8737">
        <v>4292</v>
      </c>
      <c r="K8737" s="12">
        <v>65899213</v>
      </c>
      <c r="L8737">
        <v>299521</v>
      </c>
      <c r="M8737">
        <v>56.56</v>
      </c>
      <c r="N8737">
        <v>6</v>
      </c>
      <c r="O8737">
        <v>-4.2</v>
      </c>
      <c r="P8737">
        <f xml:space="preserve"> IF(Stock_Info[[#This Row],[Close Price]] &gt; Stock_Info[[#This Row],[Open Price]], 1, 0)</f>
        <v>0</v>
      </c>
      <c r="Q8737" t="str">
        <f>IF(AND(Stock_Info[[#This Row],[% Deli. Qty to Traded Qty]]&gt;80,Stock_Info[[#This Row],[No. of Trades]]&lt;3000),"Unusual Day","")</f>
        <v/>
      </c>
      <c r="R8737" t="str">
        <f>IF(AND(Stock_Info[[#This Row],[Spread High-Low]] &lt; 10, Stock_Info[[#This Row],[% Deli. Qty to Traded Qty]] &gt; 90), "Good Day", "")</f>
        <v/>
      </c>
    </row>
    <row r="8738" spans="1:18">
      <c r="A8738" t="s">
        <v>74</v>
      </c>
      <c r="B8738" s="1">
        <v>45561</v>
      </c>
      <c r="C8738" s="1" t="str">
        <f>"WEEK" &amp;" " &amp;  INT((DAY(Stock_Info[[#This Row],[Date]])+WEEKDAY(DATE(YEAR(Stock_Info[[#This Row],[Date]]),MONTH(Stock_Info[[#This Row],[Date]]),1))-1)/7)+1</f>
        <v>WEEK 4</v>
      </c>
      <c r="D8738" s="12">
        <v>126.35</v>
      </c>
      <c r="E8738" s="12">
        <v>127.5</v>
      </c>
      <c r="F8738" s="12">
        <v>124.7</v>
      </c>
      <c r="G8738" s="12">
        <v>126.9</v>
      </c>
      <c r="H8738" s="12">
        <v>126.413406031482</v>
      </c>
      <c r="I8738">
        <v>162315</v>
      </c>
      <c r="J8738">
        <v>1562</v>
      </c>
      <c r="K8738" s="12">
        <v>20518792</v>
      </c>
      <c r="L8738">
        <v>54521</v>
      </c>
      <c r="M8738">
        <v>33.590000000000003</v>
      </c>
      <c r="N8738">
        <v>2.8</v>
      </c>
      <c r="O8738">
        <v>0.55000000000000004</v>
      </c>
      <c r="P8738">
        <f xml:space="preserve"> IF(Stock_Info[[#This Row],[Close Price]] &gt; Stock_Info[[#This Row],[Open Price]], 1, 0)</f>
        <v>1</v>
      </c>
      <c r="Q8738" t="str">
        <f>IF(AND(Stock_Info[[#This Row],[% Deli. Qty to Traded Qty]]&gt;80,Stock_Info[[#This Row],[No. of Trades]]&lt;3000),"Unusual Day","")</f>
        <v/>
      </c>
      <c r="R8738" t="str">
        <f>IF(AND(Stock_Info[[#This Row],[Spread High-Low]] &lt; 10, Stock_Info[[#This Row],[% Deli. Qty to Traded Qty]] &gt; 90), "Good Day", "")</f>
        <v/>
      </c>
    </row>
    <row r="8739" spans="1:18">
      <c r="A8739" t="s">
        <v>74</v>
      </c>
      <c r="B8739" s="1">
        <v>45560</v>
      </c>
      <c r="C8739" s="1" t="str">
        <f>"WEEK" &amp;" " &amp;  INT((DAY(Stock_Info[[#This Row],[Date]])+WEEKDAY(DATE(YEAR(Stock_Info[[#This Row],[Date]]),MONTH(Stock_Info[[#This Row],[Date]]),1))-1)/7)+1</f>
        <v>WEEK 4</v>
      </c>
      <c r="D8739" s="12">
        <v>127.7</v>
      </c>
      <c r="E8739" s="12">
        <v>128.6</v>
      </c>
      <c r="F8739" s="12">
        <v>125.65</v>
      </c>
      <c r="G8739" s="12">
        <v>126.95</v>
      </c>
      <c r="H8739" s="12">
        <v>126.67379615015628</v>
      </c>
      <c r="I8739">
        <v>258504</v>
      </c>
      <c r="J8739">
        <v>1871</v>
      </c>
      <c r="K8739" s="12">
        <v>32745683</v>
      </c>
      <c r="L8739">
        <v>129327</v>
      </c>
      <c r="M8739">
        <v>50.03</v>
      </c>
      <c r="N8739">
        <v>2.95</v>
      </c>
      <c r="O8739">
        <v>-0.75</v>
      </c>
      <c r="P8739">
        <f xml:space="preserve"> IF(Stock_Info[[#This Row],[Close Price]] &gt; Stock_Info[[#This Row],[Open Price]], 1, 0)</f>
        <v>0</v>
      </c>
      <c r="Q8739" t="str">
        <f>IF(AND(Stock_Info[[#This Row],[% Deli. Qty to Traded Qty]]&gt;80,Stock_Info[[#This Row],[No. of Trades]]&lt;3000),"Unusual Day","")</f>
        <v/>
      </c>
      <c r="R8739" t="str">
        <f>IF(AND(Stock_Info[[#This Row],[Spread High-Low]] &lt; 10, Stock_Info[[#This Row],[% Deli. Qty to Traded Qty]] &gt; 90), "Good Day", "")</f>
        <v/>
      </c>
    </row>
    <row r="8740" spans="1:18">
      <c r="A8740" t="s">
        <v>74</v>
      </c>
      <c r="B8740" s="1">
        <v>45559</v>
      </c>
      <c r="C8740" s="1" t="str">
        <f>"WEEK" &amp;" " &amp;  INT((DAY(Stock_Info[[#This Row],[Date]])+WEEKDAY(DATE(YEAR(Stock_Info[[#This Row],[Date]]),MONTH(Stock_Info[[#This Row],[Date]]),1))-1)/7)+1</f>
        <v>WEEK 4</v>
      </c>
      <c r="D8740" s="12">
        <v>128.15</v>
      </c>
      <c r="E8740" s="12">
        <v>128.5</v>
      </c>
      <c r="F8740" s="12">
        <v>126.5</v>
      </c>
      <c r="G8740" s="12">
        <v>127.25</v>
      </c>
      <c r="H8740" s="12">
        <v>127.39889749511912</v>
      </c>
      <c r="I8740">
        <v>391835</v>
      </c>
      <c r="J8740">
        <v>2508</v>
      </c>
      <c r="K8740" s="12">
        <v>49919347</v>
      </c>
      <c r="L8740">
        <v>140381</v>
      </c>
      <c r="M8740">
        <v>35.83</v>
      </c>
      <c r="N8740">
        <v>2</v>
      </c>
      <c r="O8740">
        <v>-0.9</v>
      </c>
      <c r="P8740">
        <f xml:space="preserve"> IF(Stock_Info[[#This Row],[Close Price]] &gt; Stock_Info[[#This Row],[Open Price]], 1, 0)</f>
        <v>0</v>
      </c>
      <c r="Q8740" t="str">
        <f>IF(AND(Stock_Info[[#This Row],[% Deli. Qty to Traded Qty]]&gt;80,Stock_Info[[#This Row],[No. of Trades]]&lt;3000),"Unusual Day","")</f>
        <v/>
      </c>
      <c r="R8740" t="str">
        <f>IF(AND(Stock_Info[[#This Row],[Spread High-Low]] &lt; 10, Stock_Info[[#This Row],[% Deli. Qty to Traded Qty]] &gt; 90), "Good Day", "")</f>
        <v/>
      </c>
    </row>
    <row r="8741" spans="1:18">
      <c r="A8741" t="s">
        <v>74</v>
      </c>
      <c r="B8741" s="1">
        <v>45558</v>
      </c>
      <c r="C8741" s="1" t="str">
        <f>"WEEK" &amp;" " &amp;  INT((DAY(Stock_Info[[#This Row],[Date]])+WEEKDAY(DATE(YEAR(Stock_Info[[#This Row],[Date]]),MONTH(Stock_Info[[#This Row],[Date]]),1))-1)/7)+1</f>
        <v>WEEK 4</v>
      </c>
      <c r="D8741" s="12">
        <v>124.05</v>
      </c>
      <c r="E8741" s="12">
        <v>127.85</v>
      </c>
      <c r="F8741" s="12">
        <v>122.6</v>
      </c>
      <c r="G8741" s="12">
        <v>127.35</v>
      </c>
      <c r="H8741" s="12">
        <v>126.33986948265239</v>
      </c>
      <c r="I8741">
        <v>1264353</v>
      </c>
      <c r="J8741">
        <v>9343</v>
      </c>
      <c r="K8741" s="12">
        <v>159738193</v>
      </c>
      <c r="L8741">
        <v>712750</v>
      </c>
      <c r="M8741">
        <v>56.37</v>
      </c>
      <c r="N8741">
        <v>5.25</v>
      </c>
      <c r="O8741">
        <v>3.3</v>
      </c>
      <c r="P8741">
        <f xml:space="preserve"> IF(Stock_Info[[#This Row],[Close Price]] &gt; Stock_Info[[#This Row],[Open Price]], 1, 0)</f>
        <v>1</v>
      </c>
      <c r="Q8741" t="str">
        <f>IF(AND(Stock_Info[[#This Row],[% Deli. Qty to Traded Qty]]&gt;80,Stock_Info[[#This Row],[No. of Trades]]&lt;3000),"Unusual Day","")</f>
        <v/>
      </c>
      <c r="R8741" t="str">
        <f>IF(AND(Stock_Info[[#This Row],[Spread High-Low]] &lt; 10, Stock_Info[[#This Row],[% Deli. Qty to Traded Qty]] &gt; 90), "Good Day", "")</f>
        <v/>
      </c>
    </row>
    <row r="8742" spans="1:18">
      <c r="A8742" t="s">
        <v>74</v>
      </c>
      <c r="B8742" s="1">
        <v>45555</v>
      </c>
      <c r="C8742" s="1" t="str">
        <f>"WEEK" &amp;" " &amp;  INT((DAY(Stock_Info[[#This Row],[Date]])+WEEKDAY(DATE(YEAR(Stock_Info[[#This Row],[Date]]),MONTH(Stock_Info[[#This Row],[Date]]),1))-1)/7)+1</f>
        <v>WEEK 3</v>
      </c>
      <c r="D8742" s="12">
        <v>122.6</v>
      </c>
      <c r="E8742" s="12">
        <v>125.45</v>
      </c>
      <c r="F8742" s="12">
        <v>122.6</v>
      </c>
      <c r="G8742" s="12">
        <v>123.45</v>
      </c>
      <c r="H8742" s="12">
        <v>124.17338306501443</v>
      </c>
      <c r="I8742">
        <v>356044</v>
      </c>
      <c r="J8742">
        <v>3015</v>
      </c>
      <c r="K8742" s="12">
        <v>44211188</v>
      </c>
      <c r="L8742">
        <v>134814</v>
      </c>
      <c r="M8742">
        <v>37.86</v>
      </c>
      <c r="N8742">
        <v>2.85</v>
      </c>
      <c r="O8742">
        <v>0.85</v>
      </c>
      <c r="P8742">
        <f xml:space="preserve"> IF(Stock_Info[[#This Row],[Close Price]] &gt; Stock_Info[[#This Row],[Open Price]], 1, 0)</f>
        <v>1</v>
      </c>
      <c r="Q8742" t="str">
        <f>IF(AND(Stock_Info[[#This Row],[% Deli. Qty to Traded Qty]]&gt;80,Stock_Info[[#This Row],[No. of Trades]]&lt;3000),"Unusual Day","")</f>
        <v/>
      </c>
      <c r="R8742" t="str">
        <f>IF(AND(Stock_Info[[#This Row],[Spread High-Low]] &lt; 10, Stock_Info[[#This Row],[% Deli. Qty to Traded Qty]] &gt; 90), "Good Day", "")</f>
        <v/>
      </c>
    </row>
    <row r="8743" spans="1:18">
      <c r="A8743" t="s">
        <v>74</v>
      </c>
      <c r="B8743" s="1">
        <v>45554</v>
      </c>
      <c r="C8743" s="1" t="str">
        <f>"WEEK" &amp;" " &amp;  INT((DAY(Stock_Info[[#This Row],[Date]])+WEEKDAY(DATE(YEAR(Stock_Info[[#This Row],[Date]]),MONTH(Stock_Info[[#This Row],[Date]]),1))-1)/7)+1</f>
        <v>WEEK 3</v>
      </c>
      <c r="D8743" s="12">
        <v>123.65</v>
      </c>
      <c r="E8743" s="12">
        <v>123.7</v>
      </c>
      <c r="F8743" s="12">
        <v>119.35</v>
      </c>
      <c r="G8743" s="12">
        <v>122.6</v>
      </c>
      <c r="H8743" s="12">
        <v>121.28665166554104</v>
      </c>
      <c r="I8743">
        <v>312421</v>
      </c>
      <c r="J8743">
        <v>2536</v>
      </c>
      <c r="K8743" s="12">
        <v>37892497</v>
      </c>
      <c r="L8743">
        <v>127259</v>
      </c>
      <c r="M8743">
        <v>40.729999999999997</v>
      </c>
      <c r="N8743">
        <v>4.3499999999999996</v>
      </c>
      <c r="O8743">
        <v>-1.05</v>
      </c>
      <c r="P8743">
        <f xml:space="preserve"> IF(Stock_Info[[#This Row],[Close Price]] &gt; Stock_Info[[#This Row],[Open Price]], 1, 0)</f>
        <v>0</v>
      </c>
      <c r="Q8743" t="str">
        <f>IF(AND(Stock_Info[[#This Row],[% Deli. Qty to Traded Qty]]&gt;80,Stock_Info[[#This Row],[No. of Trades]]&lt;3000),"Unusual Day","")</f>
        <v/>
      </c>
      <c r="R8743" t="str">
        <f>IF(AND(Stock_Info[[#This Row],[Spread High-Low]] &lt; 10, Stock_Info[[#This Row],[% Deli. Qty to Traded Qty]] &gt; 90), "Good Day", "")</f>
        <v/>
      </c>
    </row>
    <row r="8744" spans="1:18">
      <c r="A8744" t="s">
        <v>74</v>
      </c>
      <c r="B8744" s="1">
        <v>45553</v>
      </c>
      <c r="C8744" s="1" t="str">
        <f>"WEEK" &amp;" " &amp;  INT((DAY(Stock_Info[[#This Row],[Date]])+WEEKDAY(DATE(YEAR(Stock_Info[[#This Row],[Date]]),MONTH(Stock_Info[[#This Row],[Date]]),1))-1)/7)+1</f>
        <v>WEEK 3</v>
      </c>
      <c r="D8744" s="12">
        <v>124.65</v>
      </c>
      <c r="E8744" s="12">
        <v>124.65</v>
      </c>
      <c r="F8744" s="12">
        <v>122.35</v>
      </c>
      <c r="G8744" s="12">
        <v>122.9</v>
      </c>
      <c r="H8744" s="12">
        <v>123.14244872752712</v>
      </c>
      <c r="I8744">
        <v>231557</v>
      </c>
      <c r="J8744">
        <v>1768</v>
      </c>
      <c r="K8744" s="12">
        <v>28514496</v>
      </c>
      <c r="L8744">
        <v>91613</v>
      </c>
      <c r="M8744">
        <v>39.56</v>
      </c>
      <c r="N8744">
        <v>2.2999999999999998</v>
      </c>
      <c r="O8744">
        <v>-1.75</v>
      </c>
      <c r="P8744">
        <f xml:space="preserve"> IF(Stock_Info[[#This Row],[Close Price]] &gt; Stock_Info[[#This Row],[Open Price]], 1, 0)</f>
        <v>0</v>
      </c>
      <c r="Q8744" t="str">
        <f>IF(AND(Stock_Info[[#This Row],[% Deli. Qty to Traded Qty]]&gt;80,Stock_Info[[#This Row],[No. of Trades]]&lt;3000),"Unusual Day","")</f>
        <v/>
      </c>
      <c r="R8744" t="str">
        <f>IF(AND(Stock_Info[[#This Row],[Spread High-Low]] &lt; 10, Stock_Info[[#This Row],[% Deli. Qty to Traded Qty]] &gt; 90), "Good Day", "")</f>
        <v/>
      </c>
    </row>
    <row r="8745" spans="1:18">
      <c r="A8745" t="s">
        <v>74</v>
      </c>
      <c r="B8745" s="1">
        <v>45552</v>
      </c>
      <c r="C8745" s="1" t="str">
        <f>"WEEK" &amp;" " &amp;  INT((DAY(Stock_Info[[#This Row],[Date]])+WEEKDAY(DATE(YEAR(Stock_Info[[#This Row],[Date]]),MONTH(Stock_Info[[#This Row],[Date]]),1))-1)/7)+1</f>
        <v>WEEK 3</v>
      </c>
      <c r="D8745" s="12">
        <v>123.35</v>
      </c>
      <c r="E8745" s="12">
        <v>124.45</v>
      </c>
      <c r="F8745" s="12">
        <v>121.8</v>
      </c>
      <c r="G8745" s="12">
        <v>124.1</v>
      </c>
      <c r="H8745" s="12">
        <v>123.52949657441701</v>
      </c>
      <c r="I8745">
        <v>629090</v>
      </c>
      <c r="J8745">
        <v>5198</v>
      </c>
      <c r="K8745" s="12">
        <v>77711171</v>
      </c>
      <c r="L8745">
        <v>276511</v>
      </c>
      <c r="M8745">
        <v>43.95</v>
      </c>
      <c r="N8745">
        <v>2.65</v>
      </c>
      <c r="O8745">
        <v>0.75</v>
      </c>
      <c r="P8745">
        <f xml:space="preserve"> IF(Stock_Info[[#This Row],[Close Price]] &gt; Stock_Info[[#This Row],[Open Price]], 1, 0)</f>
        <v>1</v>
      </c>
      <c r="Q8745" t="str">
        <f>IF(AND(Stock_Info[[#This Row],[% Deli. Qty to Traded Qty]]&gt;80,Stock_Info[[#This Row],[No. of Trades]]&lt;3000),"Unusual Day","")</f>
        <v/>
      </c>
      <c r="R8745" t="str">
        <f>IF(AND(Stock_Info[[#This Row],[Spread High-Low]] &lt; 10, Stock_Info[[#This Row],[% Deli. Qty to Traded Qty]] &gt; 90), "Good Day", "")</f>
        <v/>
      </c>
    </row>
    <row r="8746" spans="1:18">
      <c r="A8746" t="s">
        <v>74</v>
      </c>
      <c r="B8746" s="1">
        <v>45551</v>
      </c>
      <c r="C8746" s="1" t="str">
        <f>"WEEK" &amp;" " &amp;  INT((DAY(Stock_Info[[#This Row],[Date]])+WEEKDAY(DATE(YEAR(Stock_Info[[#This Row],[Date]]),MONTH(Stock_Info[[#This Row],[Date]]),1))-1)/7)+1</f>
        <v>WEEK 3</v>
      </c>
      <c r="D8746" s="12">
        <v>121.95</v>
      </c>
      <c r="E8746" s="12">
        <v>127.3</v>
      </c>
      <c r="F8746" s="12">
        <v>121.65</v>
      </c>
      <c r="G8746" s="12">
        <v>123.25</v>
      </c>
      <c r="H8746" s="12">
        <v>124.68529206813297</v>
      </c>
      <c r="I8746">
        <v>1568521</v>
      </c>
      <c r="J8746">
        <v>10125</v>
      </c>
      <c r="K8746" s="12">
        <v>195571499</v>
      </c>
      <c r="L8746">
        <v>713197</v>
      </c>
      <c r="M8746">
        <v>45.47</v>
      </c>
      <c r="N8746">
        <v>5.65</v>
      </c>
      <c r="O8746">
        <v>1.3</v>
      </c>
      <c r="P8746">
        <f xml:space="preserve"> IF(Stock_Info[[#This Row],[Close Price]] &gt; Stock_Info[[#This Row],[Open Price]], 1, 0)</f>
        <v>1</v>
      </c>
      <c r="Q8746" t="str">
        <f>IF(AND(Stock_Info[[#This Row],[% Deli. Qty to Traded Qty]]&gt;80,Stock_Info[[#This Row],[No. of Trades]]&lt;3000),"Unusual Day","")</f>
        <v/>
      </c>
      <c r="R8746" t="str">
        <f>IF(AND(Stock_Info[[#This Row],[Spread High-Low]] &lt; 10, Stock_Info[[#This Row],[% Deli. Qty to Traded Qty]] &gt; 90), "Good Day", "")</f>
        <v/>
      </c>
    </row>
    <row r="8747" spans="1:18">
      <c r="A8747" t="s">
        <v>74</v>
      </c>
      <c r="B8747" s="1">
        <v>45548</v>
      </c>
      <c r="C8747" s="1" t="str">
        <f>"WEEK" &amp;" " &amp;  INT((DAY(Stock_Info[[#This Row],[Date]])+WEEKDAY(DATE(YEAR(Stock_Info[[#This Row],[Date]]),MONTH(Stock_Info[[#This Row],[Date]]),1))-1)/7)+1</f>
        <v>WEEK 2</v>
      </c>
      <c r="D8747" s="12">
        <v>119.45</v>
      </c>
      <c r="E8747" s="12">
        <v>121.75</v>
      </c>
      <c r="F8747" s="12">
        <v>118</v>
      </c>
      <c r="G8747" s="12">
        <v>120.25</v>
      </c>
      <c r="H8747" s="12">
        <v>119.66463295744734</v>
      </c>
      <c r="I8747">
        <v>528263</v>
      </c>
      <c r="J8747">
        <v>3556</v>
      </c>
      <c r="K8747" s="12">
        <v>63214398</v>
      </c>
      <c r="L8747">
        <v>135106</v>
      </c>
      <c r="M8747">
        <v>25.58</v>
      </c>
      <c r="N8747">
        <v>3.75</v>
      </c>
      <c r="O8747">
        <v>0.8</v>
      </c>
      <c r="P8747">
        <f xml:space="preserve"> IF(Stock_Info[[#This Row],[Close Price]] &gt; Stock_Info[[#This Row],[Open Price]], 1, 0)</f>
        <v>1</v>
      </c>
      <c r="Q8747" t="str">
        <f>IF(AND(Stock_Info[[#This Row],[% Deli. Qty to Traded Qty]]&gt;80,Stock_Info[[#This Row],[No. of Trades]]&lt;3000),"Unusual Day","")</f>
        <v/>
      </c>
      <c r="R8747" t="str">
        <f>IF(AND(Stock_Info[[#This Row],[Spread High-Low]] &lt; 10, Stock_Info[[#This Row],[% Deli. Qty to Traded Qty]] &gt; 90), "Good Day", "")</f>
        <v/>
      </c>
    </row>
    <row r="8748" spans="1:18">
      <c r="A8748" t="s">
        <v>74</v>
      </c>
      <c r="B8748" s="1">
        <v>45547</v>
      </c>
      <c r="C8748" s="1" t="str">
        <f>"WEEK" &amp;" " &amp;  INT((DAY(Stock_Info[[#This Row],[Date]])+WEEKDAY(DATE(YEAR(Stock_Info[[#This Row],[Date]]),MONTH(Stock_Info[[#This Row],[Date]]),1))-1)/7)+1</f>
        <v>WEEK 2</v>
      </c>
      <c r="D8748" s="12">
        <v>119.6</v>
      </c>
      <c r="E8748" s="12">
        <v>121.45</v>
      </c>
      <c r="F8748" s="12">
        <v>117.9</v>
      </c>
      <c r="G8748" s="12">
        <v>118.2</v>
      </c>
      <c r="H8748" s="12">
        <v>118.96634555235832</v>
      </c>
      <c r="I8748">
        <v>399650</v>
      </c>
      <c r="J8748">
        <v>2490</v>
      </c>
      <c r="K8748" s="12">
        <v>47544900</v>
      </c>
      <c r="L8748">
        <v>157126</v>
      </c>
      <c r="M8748">
        <v>39.32</v>
      </c>
      <c r="N8748">
        <v>3.55</v>
      </c>
      <c r="O8748">
        <v>-1.4</v>
      </c>
      <c r="P8748">
        <f xml:space="preserve"> IF(Stock_Info[[#This Row],[Close Price]] &gt; Stock_Info[[#This Row],[Open Price]], 1, 0)</f>
        <v>0</v>
      </c>
      <c r="Q8748" t="str">
        <f>IF(AND(Stock_Info[[#This Row],[% Deli. Qty to Traded Qty]]&gt;80,Stock_Info[[#This Row],[No. of Trades]]&lt;3000),"Unusual Day","")</f>
        <v/>
      </c>
      <c r="R8748" t="str">
        <f>IF(AND(Stock_Info[[#This Row],[Spread High-Low]] &lt; 10, Stock_Info[[#This Row],[% Deli. Qty to Traded Qty]] &gt; 90), "Good Day", "")</f>
        <v/>
      </c>
    </row>
    <row r="8749" spans="1:18">
      <c r="A8749" t="s">
        <v>74</v>
      </c>
      <c r="B8749" s="1">
        <v>45546</v>
      </c>
      <c r="C8749" s="1" t="str">
        <f>"WEEK" &amp;" " &amp;  INT((DAY(Stock_Info[[#This Row],[Date]])+WEEKDAY(DATE(YEAR(Stock_Info[[#This Row],[Date]]),MONTH(Stock_Info[[#This Row],[Date]]),1))-1)/7)+1</f>
        <v>WEEK 2</v>
      </c>
      <c r="D8749" s="12">
        <v>121.15</v>
      </c>
      <c r="E8749" s="12">
        <v>121.25</v>
      </c>
      <c r="F8749" s="12">
        <v>117.25</v>
      </c>
      <c r="G8749" s="12">
        <v>117.55</v>
      </c>
      <c r="H8749" s="12">
        <v>119.07709938333072</v>
      </c>
      <c r="I8749">
        <v>572430</v>
      </c>
      <c r="J8749">
        <v>7882</v>
      </c>
      <c r="K8749" s="12">
        <v>68163304</v>
      </c>
      <c r="L8749">
        <v>267207</v>
      </c>
      <c r="M8749">
        <v>46.68</v>
      </c>
      <c r="N8749">
        <v>4</v>
      </c>
      <c r="O8749">
        <v>-3.6</v>
      </c>
      <c r="P8749">
        <f xml:space="preserve"> IF(Stock_Info[[#This Row],[Close Price]] &gt; Stock_Info[[#This Row],[Open Price]], 1, 0)</f>
        <v>0</v>
      </c>
      <c r="Q8749" t="str">
        <f>IF(AND(Stock_Info[[#This Row],[% Deli. Qty to Traded Qty]]&gt;80,Stock_Info[[#This Row],[No. of Trades]]&lt;3000),"Unusual Day","")</f>
        <v/>
      </c>
      <c r="R8749" t="str">
        <f>IF(AND(Stock_Info[[#This Row],[Spread High-Low]] &lt; 10, Stock_Info[[#This Row],[% Deli. Qty to Traded Qty]] &gt; 90), "Good Day", "")</f>
        <v/>
      </c>
    </row>
    <row r="8750" spans="1:18">
      <c r="A8750" t="s">
        <v>74</v>
      </c>
      <c r="B8750" s="1">
        <v>45545</v>
      </c>
      <c r="C8750" s="1" t="str">
        <f>"WEEK" &amp;" " &amp;  INT((DAY(Stock_Info[[#This Row],[Date]])+WEEKDAY(DATE(YEAR(Stock_Info[[#This Row],[Date]]),MONTH(Stock_Info[[#This Row],[Date]]),1))-1)/7)+1</f>
        <v>WEEK 2</v>
      </c>
      <c r="D8750" s="12">
        <v>121.05</v>
      </c>
      <c r="E8750" s="12">
        <v>123</v>
      </c>
      <c r="F8750" s="12">
        <v>120.8</v>
      </c>
      <c r="G8750" s="12">
        <v>121.2</v>
      </c>
      <c r="H8750" s="12">
        <v>121.99817853183144</v>
      </c>
      <c r="I8750">
        <v>429324</v>
      </c>
      <c r="J8750">
        <v>3614</v>
      </c>
      <c r="K8750" s="12">
        <v>52376746</v>
      </c>
      <c r="L8750">
        <v>143012</v>
      </c>
      <c r="M8750">
        <v>33.31</v>
      </c>
      <c r="N8750">
        <v>2.2000000000000002</v>
      </c>
      <c r="O8750">
        <v>0.15</v>
      </c>
      <c r="P8750">
        <f xml:space="preserve"> IF(Stock_Info[[#This Row],[Close Price]] &gt; Stock_Info[[#This Row],[Open Price]], 1, 0)</f>
        <v>1</v>
      </c>
      <c r="Q8750" t="str">
        <f>IF(AND(Stock_Info[[#This Row],[% Deli. Qty to Traded Qty]]&gt;80,Stock_Info[[#This Row],[No. of Trades]]&lt;3000),"Unusual Day","")</f>
        <v/>
      </c>
      <c r="R8750" t="str">
        <f>IF(AND(Stock_Info[[#This Row],[Spread High-Low]] &lt; 10, Stock_Info[[#This Row],[% Deli. Qty to Traded Qty]] &gt; 90), "Good Day", "")</f>
        <v/>
      </c>
    </row>
    <row r="8751" spans="1:18">
      <c r="A8751" t="s">
        <v>75</v>
      </c>
      <c r="B8751" s="1">
        <v>45910</v>
      </c>
      <c r="C8751" s="1" t="str">
        <f>"WEEK" &amp;" " &amp;  INT((DAY(Stock_Info[[#This Row],[Date]])+WEEKDAY(DATE(YEAR(Stock_Info[[#This Row],[Date]]),MONTH(Stock_Info[[#This Row],[Date]]),1))-1)/7)+1</f>
        <v>WEEK 2</v>
      </c>
      <c r="D8751" s="12">
        <v>20.46</v>
      </c>
      <c r="E8751" s="12">
        <v>20.92</v>
      </c>
      <c r="F8751" s="12">
        <v>20.420000000000002</v>
      </c>
      <c r="G8751" s="12">
        <v>20.78</v>
      </c>
      <c r="H8751" s="12">
        <v>20.718661138432719</v>
      </c>
      <c r="I8751">
        <v>16244368</v>
      </c>
      <c r="J8751">
        <v>83311</v>
      </c>
      <c r="K8751" s="12">
        <v>336561556</v>
      </c>
      <c r="N8751">
        <v>0.5</v>
      </c>
      <c r="O8751">
        <v>0.32</v>
      </c>
      <c r="P8751">
        <f xml:space="preserve"> IF(Stock_Info[[#This Row],[Close Price]] &gt; Stock_Info[[#This Row],[Open Price]], 1, 0)</f>
        <v>1</v>
      </c>
      <c r="Q8751" t="str">
        <f>IF(AND(Stock_Info[[#This Row],[% Deli. Qty to Traded Qty]]&gt;80,Stock_Info[[#This Row],[No. of Trades]]&lt;3000),"Unusual Day","")</f>
        <v/>
      </c>
      <c r="R8751" t="str">
        <f>IF(AND(Stock_Info[[#This Row],[Spread High-Low]] &lt; 10, Stock_Info[[#This Row],[% Deli. Qty to Traded Qty]] &gt; 90), "Good Day", "")</f>
        <v/>
      </c>
    </row>
    <row r="8752" spans="1:18">
      <c r="A8752" t="s">
        <v>75</v>
      </c>
      <c r="B8752" s="1">
        <v>45909</v>
      </c>
      <c r="C8752" s="1" t="str">
        <f>"WEEK" &amp;" " &amp;  INT((DAY(Stock_Info[[#This Row],[Date]])+WEEKDAY(DATE(YEAR(Stock_Info[[#This Row],[Date]]),MONTH(Stock_Info[[#This Row],[Date]]),1))-1)/7)+1</f>
        <v>WEEK 2</v>
      </c>
      <c r="D8752" s="12">
        <v>20.18</v>
      </c>
      <c r="E8752" s="12">
        <v>20.47</v>
      </c>
      <c r="F8752" s="12">
        <v>20.18</v>
      </c>
      <c r="G8752" s="12">
        <v>20.350000000000001</v>
      </c>
      <c r="H8752" s="12">
        <v>20.358705280966593</v>
      </c>
      <c r="I8752">
        <v>8263260</v>
      </c>
      <c r="J8752">
        <v>68294</v>
      </c>
      <c r="K8752" s="12">
        <v>168229275</v>
      </c>
      <c r="L8752">
        <v>5227661</v>
      </c>
      <c r="M8752">
        <v>63.26</v>
      </c>
      <c r="N8752">
        <v>0.28999999999999998</v>
      </c>
      <c r="O8752">
        <v>0.17</v>
      </c>
      <c r="P8752">
        <f xml:space="preserve"> IF(Stock_Info[[#This Row],[Close Price]] &gt; Stock_Info[[#This Row],[Open Price]], 1, 0)</f>
        <v>1</v>
      </c>
      <c r="Q8752" t="str">
        <f>IF(AND(Stock_Info[[#This Row],[% Deli. Qty to Traded Qty]]&gt;80,Stock_Info[[#This Row],[No. of Trades]]&lt;3000),"Unusual Day","")</f>
        <v/>
      </c>
      <c r="R8752" t="str">
        <f>IF(AND(Stock_Info[[#This Row],[Spread High-Low]] &lt; 10, Stock_Info[[#This Row],[% Deli. Qty to Traded Qty]] &gt; 90), "Good Day", "")</f>
        <v/>
      </c>
    </row>
    <row r="8753" spans="1:18">
      <c r="A8753" t="s">
        <v>75</v>
      </c>
      <c r="B8753" s="1">
        <v>45908</v>
      </c>
      <c r="C8753" s="1" t="str">
        <f>"WEEK" &amp;" " &amp;  INT((DAY(Stock_Info[[#This Row],[Date]])+WEEKDAY(DATE(YEAR(Stock_Info[[#This Row],[Date]]),MONTH(Stock_Info[[#This Row],[Date]]),1))-1)/7)+1</f>
        <v>WEEK 2</v>
      </c>
      <c r="D8753" s="12">
        <v>20.47</v>
      </c>
      <c r="E8753" s="12">
        <v>20.52</v>
      </c>
      <c r="F8753" s="12">
        <v>20.13</v>
      </c>
      <c r="G8753" s="12">
        <v>20.18</v>
      </c>
      <c r="H8753" s="12">
        <v>20.315058583708776</v>
      </c>
      <c r="I8753">
        <v>9795556</v>
      </c>
      <c r="J8753">
        <v>62674</v>
      </c>
      <c r="K8753" s="12">
        <v>198997294</v>
      </c>
      <c r="L8753">
        <v>5271360</v>
      </c>
      <c r="M8753">
        <v>53.81</v>
      </c>
      <c r="N8753">
        <v>0.39</v>
      </c>
      <c r="O8753">
        <v>-0.28999999999999998</v>
      </c>
      <c r="P8753">
        <f xml:space="preserve"> IF(Stock_Info[[#This Row],[Close Price]] &gt; Stock_Info[[#This Row],[Open Price]], 1, 0)</f>
        <v>0</v>
      </c>
      <c r="Q8753" t="str">
        <f>IF(AND(Stock_Info[[#This Row],[% Deli. Qty to Traded Qty]]&gt;80,Stock_Info[[#This Row],[No. of Trades]]&lt;3000),"Unusual Day","")</f>
        <v/>
      </c>
      <c r="R8753" t="str">
        <f>IF(AND(Stock_Info[[#This Row],[Spread High-Low]] &lt; 10, Stock_Info[[#This Row],[% Deli. Qty to Traded Qty]] &gt; 90), "Good Day", "")</f>
        <v/>
      </c>
    </row>
    <row r="8754" spans="1:18">
      <c r="A8754" t="s">
        <v>75</v>
      </c>
      <c r="B8754" s="1">
        <v>45905</v>
      </c>
      <c r="C8754" s="1" t="str">
        <f>"WEEK" &amp;" " &amp;  INT((DAY(Stock_Info[[#This Row],[Date]])+WEEKDAY(DATE(YEAR(Stock_Info[[#This Row],[Date]]),MONTH(Stock_Info[[#This Row],[Date]]),1))-1)/7)+1</f>
        <v>WEEK 1</v>
      </c>
      <c r="D8754" s="12">
        <v>20.329999999999998</v>
      </c>
      <c r="E8754" s="12">
        <v>20.62</v>
      </c>
      <c r="F8754" s="12">
        <v>20.02</v>
      </c>
      <c r="G8754" s="12">
        <v>20.440000000000001</v>
      </c>
      <c r="H8754" s="12">
        <v>20.298398662455135</v>
      </c>
      <c r="I8754">
        <v>9966918</v>
      </c>
      <c r="J8754">
        <v>42614</v>
      </c>
      <c r="K8754" s="12">
        <v>202312475</v>
      </c>
      <c r="L8754">
        <v>3238632</v>
      </c>
      <c r="M8754">
        <v>32.49</v>
      </c>
      <c r="N8754">
        <v>0.6</v>
      </c>
      <c r="O8754">
        <v>0.11</v>
      </c>
      <c r="P8754">
        <f xml:space="preserve"> IF(Stock_Info[[#This Row],[Close Price]] &gt; Stock_Info[[#This Row],[Open Price]], 1, 0)</f>
        <v>1</v>
      </c>
      <c r="Q8754" t="str">
        <f>IF(AND(Stock_Info[[#This Row],[% Deli. Qty to Traded Qty]]&gt;80,Stock_Info[[#This Row],[No. of Trades]]&lt;3000),"Unusual Day","")</f>
        <v/>
      </c>
      <c r="R8754" t="str">
        <f>IF(AND(Stock_Info[[#This Row],[Spread High-Low]] &lt; 10, Stock_Info[[#This Row],[% Deli. Qty to Traded Qty]] &gt; 90), "Good Day", "")</f>
        <v/>
      </c>
    </row>
    <row r="8755" spans="1:18">
      <c r="A8755" t="s">
        <v>75</v>
      </c>
      <c r="B8755" s="1">
        <v>45904</v>
      </c>
      <c r="C8755" s="1" t="str">
        <f>"WEEK" &amp;" " &amp;  INT((DAY(Stock_Info[[#This Row],[Date]])+WEEKDAY(DATE(YEAR(Stock_Info[[#This Row],[Date]]),MONTH(Stock_Info[[#This Row],[Date]]),1))-1)/7)+1</f>
        <v>WEEK 1</v>
      </c>
      <c r="D8755" s="12">
        <v>20.5</v>
      </c>
      <c r="E8755" s="12">
        <v>20.52</v>
      </c>
      <c r="F8755" s="12">
        <v>20.239999999999998</v>
      </c>
      <c r="G8755" s="12">
        <v>20.28</v>
      </c>
      <c r="H8755" s="12">
        <v>20.364085746071268</v>
      </c>
      <c r="I8755">
        <v>14749737</v>
      </c>
      <c r="J8755">
        <v>49352</v>
      </c>
      <c r="K8755" s="12">
        <v>300364909</v>
      </c>
      <c r="N8755">
        <v>0.28000000000000003</v>
      </c>
      <c r="O8755">
        <v>-0.22</v>
      </c>
      <c r="P8755">
        <f xml:space="preserve"> IF(Stock_Info[[#This Row],[Close Price]] &gt; Stock_Info[[#This Row],[Open Price]], 1, 0)</f>
        <v>0</v>
      </c>
      <c r="Q8755" t="str">
        <f>IF(AND(Stock_Info[[#This Row],[% Deli. Qty to Traded Qty]]&gt;80,Stock_Info[[#This Row],[No. of Trades]]&lt;3000),"Unusual Day","")</f>
        <v/>
      </c>
      <c r="R8755" t="str">
        <f>IF(AND(Stock_Info[[#This Row],[Spread High-Low]] &lt; 10, Stock_Info[[#This Row],[% Deli. Qty to Traded Qty]] &gt; 90), "Good Day", "")</f>
        <v/>
      </c>
    </row>
    <row r="8756" spans="1:18">
      <c r="A8756" t="s">
        <v>75</v>
      </c>
      <c r="B8756" s="1">
        <v>45903</v>
      </c>
      <c r="C8756" s="1" t="str">
        <f>"WEEK" &amp;" " &amp;  INT((DAY(Stock_Info[[#This Row],[Date]])+WEEKDAY(DATE(YEAR(Stock_Info[[#This Row],[Date]]),MONTH(Stock_Info[[#This Row],[Date]]),1))-1)/7)+1</f>
        <v>WEEK 1</v>
      </c>
      <c r="D8756" s="12">
        <v>19.899999999999999</v>
      </c>
      <c r="E8756" s="12">
        <v>20.38</v>
      </c>
      <c r="F8756" s="12">
        <v>19.7</v>
      </c>
      <c r="G8756" s="12">
        <v>20.36</v>
      </c>
      <c r="H8756" s="12">
        <v>20.132679738126281</v>
      </c>
      <c r="I8756">
        <v>28494803</v>
      </c>
      <c r="J8756">
        <v>56893</v>
      </c>
      <c r="K8756" s="12">
        <v>573676743</v>
      </c>
      <c r="L8756">
        <v>14252321</v>
      </c>
      <c r="M8756">
        <v>50.02</v>
      </c>
      <c r="N8756">
        <v>0.68</v>
      </c>
      <c r="O8756">
        <v>0.46</v>
      </c>
      <c r="P8756">
        <f xml:space="preserve"> IF(Stock_Info[[#This Row],[Close Price]] &gt; Stock_Info[[#This Row],[Open Price]], 1, 0)</f>
        <v>1</v>
      </c>
      <c r="Q8756" t="str">
        <f>IF(AND(Stock_Info[[#This Row],[% Deli. Qty to Traded Qty]]&gt;80,Stock_Info[[#This Row],[No. of Trades]]&lt;3000),"Unusual Day","")</f>
        <v/>
      </c>
      <c r="R8756" t="str">
        <f>IF(AND(Stock_Info[[#This Row],[Spread High-Low]] &lt; 10, Stock_Info[[#This Row],[% Deli. Qty to Traded Qty]] &gt; 90), "Good Day", "")</f>
        <v/>
      </c>
    </row>
    <row r="8757" spans="1:18">
      <c r="A8757" t="s">
        <v>75</v>
      </c>
      <c r="B8757" s="1">
        <v>45902</v>
      </c>
      <c r="C8757" s="1" t="str">
        <f>"WEEK" &amp;" " &amp;  INT((DAY(Stock_Info[[#This Row],[Date]])+WEEKDAY(DATE(YEAR(Stock_Info[[#This Row],[Date]]),MONTH(Stock_Info[[#This Row],[Date]]),1))-1)/7)+1</f>
        <v>WEEK 1</v>
      </c>
      <c r="D8757" s="12">
        <v>19.54</v>
      </c>
      <c r="E8757" s="12">
        <v>19.809999999999999</v>
      </c>
      <c r="F8757" s="12">
        <v>19.37</v>
      </c>
      <c r="G8757" s="12">
        <v>19.559999999999999</v>
      </c>
      <c r="H8757" s="12">
        <v>19.604696575409516</v>
      </c>
      <c r="I8757">
        <v>11768064</v>
      </c>
      <c r="J8757">
        <v>47267</v>
      </c>
      <c r="K8757" s="12">
        <v>230709324</v>
      </c>
      <c r="L8757">
        <v>4509169</v>
      </c>
      <c r="M8757">
        <v>38.32</v>
      </c>
      <c r="N8757">
        <v>0.44</v>
      </c>
      <c r="O8757">
        <v>0.02</v>
      </c>
      <c r="P8757">
        <f xml:space="preserve"> IF(Stock_Info[[#This Row],[Close Price]] &gt; Stock_Info[[#This Row],[Open Price]], 1, 0)</f>
        <v>1</v>
      </c>
      <c r="Q8757" t="str">
        <f>IF(AND(Stock_Info[[#This Row],[% Deli. Qty to Traded Qty]]&gt;80,Stock_Info[[#This Row],[No. of Trades]]&lt;3000),"Unusual Day","")</f>
        <v/>
      </c>
      <c r="R8757" t="str">
        <f>IF(AND(Stock_Info[[#This Row],[Spread High-Low]] &lt; 10, Stock_Info[[#This Row],[% Deli. Qty to Traded Qty]] &gt; 90), "Good Day", "")</f>
        <v/>
      </c>
    </row>
    <row r="8758" spans="1:18">
      <c r="A8758" t="s">
        <v>75</v>
      </c>
      <c r="B8758" s="1">
        <v>45901</v>
      </c>
      <c r="C8758" s="1" t="str">
        <f>"WEEK" &amp;" " &amp;  INT((DAY(Stock_Info[[#This Row],[Date]])+WEEKDAY(DATE(YEAR(Stock_Info[[#This Row],[Date]]),MONTH(Stock_Info[[#This Row],[Date]]),1))-1)/7)+1</f>
        <v>WEEK 1</v>
      </c>
      <c r="D8758" s="12">
        <v>19.239999999999998</v>
      </c>
      <c r="E8758" s="12">
        <v>19.64</v>
      </c>
      <c r="F8758" s="12">
        <v>19.07</v>
      </c>
      <c r="G8758" s="12">
        <v>19.55</v>
      </c>
      <c r="H8758" s="12">
        <v>19.32688818218908</v>
      </c>
      <c r="I8758">
        <v>10363036</v>
      </c>
      <c r="J8758">
        <v>36697</v>
      </c>
      <c r="K8758" s="12">
        <v>200285238</v>
      </c>
      <c r="L8758">
        <v>5034611</v>
      </c>
      <c r="M8758">
        <v>48.58</v>
      </c>
      <c r="N8758">
        <v>0.56999999999999995</v>
      </c>
      <c r="O8758">
        <v>0.31</v>
      </c>
      <c r="P8758">
        <f xml:space="preserve"> IF(Stock_Info[[#This Row],[Close Price]] &gt; Stock_Info[[#This Row],[Open Price]], 1, 0)</f>
        <v>1</v>
      </c>
      <c r="Q8758" t="str">
        <f>IF(AND(Stock_Info[[#This Row],[% Deli. Qty to Traded Qty]]&gt;80,Stock_Info[[#This Row],[No. of Trades]]&lt;3000),"Unusual Day","")</f>
        <v/>
      </c>
      <c r="R8758" t="str">
        <f>IF(AND(Stock_Info[[#This Row],[Spread High-Low]] &lt; 10, Stock_Info[[#This Row],[% Deli. Qty to Traded Qty]] &gt; 90), "Good Day", "")</f>
        <v/>
      </c>
    </row>
    <row r="8759" spans="1:18">
      <c r="A8759" t="s">
        <v>75</v>
      </c>
      <c r="B8759" s="1">
        <v>45898</v>
      </c>
      <c r="C8759" s="1" t="str">
        <f>"WEEK" &amp;" " &amp;  INT((DAY(Stock_Info[[#This Row],[Date]])+WEEKDAY(DATE(YEAR(Stock_Info[[#This Row],[Date]]),MONTH(Stock_Info[[#This Row],[Date]]),1))-1)/7)+1</f>
        <v>WEEK 5</v>
      </c>
      <c r="D8759" s="12">
        <v>18.920000000000002</v>
      </c>
      <c r="E8759" s="12">
        <v>19.55</v>
      </c>
      <c r="F8759" s="12">
        <v>18.72</v>
      </c>
      <c r="G8759" s="12">
        <v>19.11</v>
      </c>
      <c r="H8759" s="12">
        <v>19.194435654267512</v>
      </c>
      <c r="I8759">
        <v>21681399</v>
      </c>
      <c r="J8759">
        <v>44429</v>
      </c>
      <c r="K8759" s="12">
        <v>416162218</v>
      </c>
      <c r="L8759">
        <v>7579184</v>
      </c>
      <c r="M8759">
        <v>34.96</v>
      </c>
      <c r="N8759">
        <v>0.83</v>
      </c>
      <c r="O8759">
        <v>0.19</v>
      </c>
      <c r="P8759">
        <f xml:space="preserve"> IF(Stock_Info[[#This Row],[Close Price]] &gt; Stock_Info[[#This Row],[Open Price]], 1, 0)</f>
        <v>1</v>
      </c>
      <c r="Q8759" t="str">
        <f>IF(AND(Stock_Info[[#This Row],[% Deli. Qty to Traded Qty]]&gt;80,Stock_Info[[#This Row],[No. of Trades]]&lt;3000),"Unusual Day","")</f>
        <v/>
      </c>
      <c r="R8759" t="str">
        <f>IF(AND(Stock_Info[[#This Row],[Spread High-Low]] &lt; 10, Stock_Info[[#This Row],[% Deli. Qty to Traded Qty]] &gt; 90), "Good Day", "")</f>
        <v/>
      </c>
    </row>
    <row r="8760" spans="1:18">
      <c r="A8760" t="s">
        <v>75</v>
      </c>
      <c r="B8760" s="1">
        <v>45897</v>
      </c>
      <c r="C8760" s="1" t="str">
        <f>"WEEK" &amp;" " &amp;  INT((DAY(Stock_Info[[#This Row],[Date]])+WEEKDAY(DATE(YEAR(Stock_Info[[#This Row],[Date]]),MONTH(Stock_Info[[#This Row],[Date]]),1))-1)/7)+1</f>
        <v>WEEK 5</v>
      </c>
      <c r="D8760" s="12">
        <v>18.96</v>
      </c>
      <c r="E8760" s="12">
        <v>19.03</v>
      </c>
      <c r="F8760" s="12">
        <v>18.64</v>
      </c>
      <c r="G8760" s="12">
        <v>18.690000000000001</v>
      </c>
      <c r="H8760" s="12">
        <v>18.851661029622232</v>
      </c>
      <c r="I8760">
        <v>8388261</v>
      </c>
      <c r="J8760">
        <v>35605</v>
      </c>
      <c r="K8760" s="12">
        <v>158132653</v>
      </c>
      <c r="L8760">
        <v>3160470</v>
      </c>
      <c r="M8760">
        <v>37.68</v>
      </c>
      <c r="N8760">
        <v>0.39</v>
      </c>
      <c r="O8760">
        <v>-0.27</v>
      </c>
      <c r="P8760">
        <f xml:space="preserve"> IF(Stock_Info[[#This Row],[Close Price]] &gt; Stock_Info[[#This Row],[Open Price]], 1, 0)</f>
        <v>0</v>
      </c>
      <c r="Q8760" t="str">
        <f>IF(AND(Stock_Info[[#This Row],[% Deli. Qty to Traded Qty]]&gt;80,Stock_Info[[#This Row],[No. of Trades]]&lt;3000),"Unusual Day","")</f>
        <v/>
      </c>
      <c r="R8760" t="str">
        <f>IF(AND(Stock_Info[[#This Row],[Spread High-Low]] &lt; 10, Stock_Info[[#This Row],[% Deli. Qty to Traded Qty]] &gt; 90), "Good Day", "")</f>
        <v/>
      </c>
    </row>
    <row r="8761" spans="1:18">
      <c r="A8761" t="s">
        <v>75</v>
      </c>
      <c r="B8761" s="1">
        <v>45895</v>
      </c>
      <c r="C8761" s="1" t="str">
        <f>"WEEK" &amp;" " &amp;  INT((DAY(Stock_Info[[#This Row],[Date]])+WEEKDAY(DATE(YEAR(Stock_Info[[#This Row],[Date]]),MONTH(Stock_Info[[#This Row],[Date]]),1))-1)/7)+1</f>
        <v>WEEK 5</v>
      </c>
      <c r="D8761" s="12">
        <v>19.55</v>
      </c>
      <c r="E8761" s="12">
        <v>19.55</v>
      </c>
      <c r="F8761" s="12">
        <v>18.899999999999999</v>
      </c>
      <c r="G8761" s="12">
        <v>18.96</v>
      </c>
      <c r="H8761" s="12">
        <v>19.115825687877173</v>
      </c>
      <c r="I8761">
        <v>11688642</v>
      </c>
      <c r="J8761">
        <v>38290</v>
      </c>
      <c r="K8761" s="12">
        <v>223438043</v>
      </c>
      <c r="L8761">
        <v>4903068</v>
      </c>
      <c r="M8761">
        <v>41.95</v>
      </c>
      <c r="N8761">
        <v>0.65</v>
      </c>
      <c r="O8761">
        <v>-0.59</v>
      </c>
      <c r="P8761">
        <f xml:space="preserve"> IF(Stock_Info[[#This Row],[Close Price]] &gt; Stock_Info[[#This Row],[Open Price]], 1, 0)</f>
        <v>0</v>
      </c>
      <c r="Q8761" t="str">
        <f>IF(AND(Stock_Info[[#This Row],[% Deli. Qty to Traded Qty]]&gt;80,Stock_Info[[#This Row],[No. of Trades]]&lt;3000),"Unusual Day","")</f>
        <v/>
      </c>
      <c r="R8761" t="str">
        <f>IF(AND(Stock_Info[[#This Row],[Spread High-Low]] &lt; 10, Stock_Info[[#This Row],[% Deli. Qty to Traded Qty]] &gt; 90), "Good Day", "")</f>
        <v/>
      </c>
    </row>
    <row r="8762" spans="1:18">
      <c r="A8762" t="s">
        <v>75</v>
      </c>
      <c r="B8762" s="1">
        <v>45894</v>
      </c>
      <c r="C8762" s="1" t="str">
        <f>"WEEK" &amp;" " &amp;  INT((DAY(Stock_Info[[#This Row],[Date]])+WEEKDAY(DATE(YEAR(Stock_Info[[#This Row],[Date]]),MONTH(Stock_Info[[#This Row],[Date]]),1))-1)/7)+1</f>
        <v>WEEK 5</v>
      </c>
      <c r="D8762" s="12">
        <v>20.329999999999998</v>
      </c>
      <c r="E8762" s="12">
        <v>20.329999999999998</v>
      </c>
      <c r="F8762" s="12">
        <v>19.5</v>
      </c>
      <c r="G8762" s="12">
        <v>19.55</v>
      </c>
      <c r="H8762" s="12">
        <v>19.747417749498833</v>
      </c>
      <c r="I8762">
        <v>23753989</v>
      </c>
      <c r="J8762">
        <v>51063</v>
      </c>
      <c r="K8762" s="12">
        <v>469079944</v>
      </c>
      <c r="L8762">
        <v>9978409</v>
      </c>
      <c r="M8762">
        <v>42.01</v>
      </c>
      <c r="N8762">
        <v>0.83</v>
      </c>
      <c r="O8762">
        <v>-0.78</v>
      </c>
      <c r="P8762">
        <f xml:space="preserve"> IF(Stock_Info[[#This Row],[Close Price]] &gt; Stock_Info[[#This Row],[Open Price]], 1, 0)</f>
        <v>0</v>
      </c>
      <c r="Q8762" t="str">
        <f>IF(AND(Stock_Info[[#This Row],[% Deli. Qty to Traded Qty]]&gt;80,Stock_Info[[#This Row],[No. of Trades]]&lt;3000),"Unusual Day","")</f>
        <v/>
      </c>
      <c r="R8762" t="str">
        <f>IF(AND(Stock_Info[[#This Row],[Spread High-Low]] &lt; 10, Stock_Info[[#This Row],[% Deli. Qty to Traded Qty]] &gt; 90), "Good Day", "")</f>
        <v/>
      </c>
    </row>
    <row r="8763" spans="1:18">
      <c r="A8763" t="s">
        <v>75</v>
      </c>
      <c r="B8763" s="1">
        <v>45891</v>
      </c>
      <c r="C8763" s="1" t="str">
        <f>"WEEK" &amp;" " &amp;  INT((DAY(Stock_Info[[#This Row],[Date]])+WEEKDAY(DATE(YEAR(Stock_Info[[#This Row],[Date]]),MONTH(Stock_Info[[#This Row],[Date]]),1))-1)/7)+1</f>
        <v>WEEK 4</v>
      </c>
      <c r="D8763" s="12">
        <v>19.41</v>
      </c>
      <c r="E8763" s="12">
        <v>19.46</v>
      </c>
      <c r="F8763" s="12">
        <v>19.23</v>
      </c>
      <c r="G8763" s="12">
        <v>19.28</v>
      </c>
      <c r="H8763" s="12">
        <v>19.342680412027459</v>
      </c>
      <c r="I8763">
        <v>7199326</v>
      </c>
      <c r="J8763">
        <v>31858</v>
      </c>
      <c r="K8763" s="12">
        <v>139254262</v>
      </c>
      <c r="L8763">
        <v>2965392</v>
      </c>
      <c r="M8763">
        <v>41.19</v>
      </c>
      <c r="N8763">
        <v>0.23</v>
      </c>
      <c r="O8763">
        <v>-0.13</v>
      </c>
      <c r="P8763">
        <f xml:space="preserve"> IF(Stock_Info[[#This Row],[Close Price]] &gt; Stock_Info[[#This Row],[Open Price]], 1, 0)</f>
        <v>0</v>
      </c>
      <c r="Q8763" t="str">
        <f>IF(AND(Stock_Info[[#This Row],[% Deli. Qty to Traded Qty]]&gt;80,Stock_Info[[#This Row],[No. of Trades]]&lt;3000),"Unusual Day","")</f>
        <v/>
      </c>
      <c r="R8763" t="str">
        <f>IF(AND(Stock_Info[[#This Row],[Spread High-Low]] &lt; 10, Stock_Info[[#This Row],[% Deli. Qty to Traded Qty]] &gt; 90), "Good Day", "")</f>
        <v/>
      </c>
    </row>
    <row r="8764" spans="1:18">
      <c r="A8764" t="s">
        <v>75</v>
      </c>
      <c r="B8764" s="1">
        <v>45890</v>
      </c>
      <c r="C8764" s="1" t="str">
        <f>"WEEK" &amp;" " &amp;  INT((DAY(Stock_Info[[#This Row],[Date]])+WEEKDAY(DATE(YEAR(Stock_Info[[#This Row],[Date]]),MONTH(Stock_Info[[#This Row],[Date]]),1))-1)/7)+1</f>
        <v>WEEK 4</v>
      </c>
      <c r="D8764" s="12">
        <v>19.37</v>
      </c>
      <c r="E8764" s="12">
        <v>19.690000000000001</v>
      </c>
      <c r="F8764" s="12">
        <v>19.34</v>
      </c>
      <c r="G8764" s="12">
        <v>19.43</v>
      </c>
      <c r="H8764" s="12">
        <v>19.506432664410369</v>
      </c>
      <c r="I8764">
        <v>7410071</v>
      </c>
      <c r="J8764">
        <v>39539</v>
      </c>
      <c r="K8764" s="12">
        <v>144544051</v>
      </c>
      <c r="L8764">
        <v>2778952</v>
      </c>
      <c r="M8764">
        <v>37.5</v>
      </c>
      <c r="N8764">
        <v>0.35</v>
      </c>
      <c r="O8764">
        <v>0.06</v>
      </c>
      <c r="P8764">
        <f xml:space="preserve"> IF(Stock_Info[[#This Row],[Close Price]] &gt; Stock_Info[[#This Row],[Open Price]], 1, 0)</f>
        <v>1</v>
      </c>
      <c r="Q8764" t="str">
        <f>IF(AND(Stock_Info[[#This Row],[% Deli. Qty to Traded Qty]]&gt;80,Stock_Info[[#This Row],[No. of Trades]]&lt;3000),"Unusual Day","")</f>
        <v/>
      </c>
      <c r="R8764" t="str">
        <f>IF(AND(Stock_Info[[#This Row],[Spread High-Low]] &lt; 10, Stock_Info[[#This Row],[% Deli. Qty to Traded Qty]] &gt; 90), "Good Day", "")</f>
        <v/>
      </c>
    </row>
    <row r="8765" spans="1:18">
      <c r="A8765" t="s">
        <v>75</v>
      </c>
      <c r="B8765" s="1">
        <v>45889</v>
      </c>
      <c r="C8765" s="1" t="str">
        <f>"WEEK" &amp;" " &amp;  INT((DAY(Stock_Info[[#This Row],[Date]])+WEEKDAY(DATE(YEAR(Stock_Info[[#This Row],[Date]]),MONTH(Stock_Info[[#This Row],[Date]]),1))-1)/7)+1</f>
        <v>WEEK 4</v>
      </c>
      <c r="D8765" s="12">
        <v>19.350000000000001</v>
      </c>
      <c r="E8765" s="12">
        <v>19.43</v>
      </c>
      <c r="F8765" s="12">
        <v>19.309999999999999</v>
      </c>
      <c r="G8765" s="12">
        <v>19.36</v>
      </c>
      <c r="H8765" s="12">
        <v>19.364455839881817</v>
      </c>
      <c r="I8765">
        <v>5677906</v>
      </c>
      <c r="J8765">
        <v>35552</v>
      </c>
      <c r="K8765" s="12">
        <v>109949560</v>
      </c>
      <c r="L8765">
        <v>3082289</v>
      </c>
      <c r="M8765">
        <v>54.29</v>
      </c>
      <c r="N8765">
        <v>0.12</v>
      </c>
      <c r="O8765">
        <v>0.01</v>
      </c>
      <c r="P8765">
        <f xml:space="preserve"> IF(Stock_Info[[#This Row],[Close Price]] &gt; Stock_Info[[#This Row],[Open Price]], 1, 0)</f>
        <v>1</v>
      </c>
      <c r="Q8765" t="str">
        <f>IF(AND(Stock_Info[[#This Row],[% Deli. Qty to Traded Qty]]&gt;80,Stock_Info[[#This Row],[No. of Trades]]&lt;3000),"Unusual Day","")</f>
        <v/>
      </c>
      <c r="R8765" t="str">
        <f>IF(AND(Stock_Info[[#This Row],[Spread High-Low]] &lt; 10, Stock_Info[[#This Row],[% Deli. Qty to Traded Qty]] &gt; 90), "Good Day", "")</f>
        <v/>
      </c>
    </row>
    <row r="8766" spans="1:18">
      <c r="A8766" t="s">
        <v>75</v>
      </c>
      <c r="B8766" s="1">
        <v>45888</v>
      </c>
      <c r="C8766" s="1" t="str">
        <f>"WEEK" &amp;" " &amp;  INT((DAY(Stock_Info[[#This Row],[Date]])+WEEKDAY(DATE(YEAR(Stock_Info[[#This Row],[Date]]),MONTH(Stock_Info[[#This Row],[Date]]),1))-1)/7)+1</f>
        <v>WEEK 4</v>
      </c>
      <c r="D8766" s="12">
        <v>19.100000000000001</v>
      </c>
      <c r="E8766" s="12">
        <v>19.399999999999999</v>
      </c>
      <c r="F8766" s="12">
        <v>19.04</v>
      </c>
      <c r="G8766" s="12">
        <v>19.350000000000001</v>
      </c>
      <c r="H8766" s="12">
        <v>19.231158475590316</v>
      </c>
      <c r="I8766">
        <v>5564226</v>
      </c>
      <c r="J8766">
        <v>38947</v>
      </c>
      <c r="K8766" s="12">
        <v>107006512</v>
      </c>
      <c r="L8766">
        <v>2721320</v>
      </c>
      <c r="M8766">
        <v>48.91</v>
      </c>
      <c r="N8766">
        <v>0.36</v>
      </c>
      <c r="O8766">
        <v>0.25</v>
      </c>
      <c r="P8766">
        <f xml:space="preserve"> IF(Stock_Info[[#This Row],[Close Price]] &gt; Stock_Info[[#This Row],[Open Price]], 1, 0)</f>
        <v>1</v>
      </c>
      <c r="Q8766" t="str">
        <f>IF(AND(Stock_Info[[#This Row],[% Deli. Qty to Traded Qty]]&gt;80,Stock_Info[[#This Row],[No. of Trades]]&lt;3000),"Unusual Day","")</f>
        <v/>
      </c>
      <c r="R8766" t="str">
        <f>IF(AND(Stock_Info[[#This Row],[Spread High-Low]] &lt; 10, Stock_Info[[#This Row],[% Deli. Qty to Traded Qty]] &gt; 90), "Good Day", "")</f>
        <v/>
      </c>
    </row>
    <row r="8767" spans="1:18">
      <c r="A8767" t="s">
        <v>75</v>
      </c>
      <c r="B8767" s="1">
        <v>45887</v>
      </c>
      <c r="C8767" s="1" t="str">
        <f>"WEEK" &amp;" " &amp;  INT((DAY(Stock_Info[[#This Row],[Date]])+WEEKDAY(DATE(YEAR(Stock_Info[[#This Row],[Date]]),MONTH(Stock_Info[[#This Row],[Date]]),1))-1)/7)+1</f>
        <v>WEEK 4</v>
      </c>
      <c r="D8767" s="12">
        <v>18.89</v>
      </c>
      <c r="E8767" s="12">
        <v>19.18</v>
      </c>
      <c r="F8767" s="12">
        <v>18.89</v>
      </c>
      <c r="G8767" s="12">
        <v>19.09</v>
      </c>
      <c r="H8767" s="12">
        <v>19.074571673241383</v>
      </c>
      <c r="I8767">
        <v>9071112</v>
      </c>
      <c r="J8767">
        <v>30587</v>
      </c>
      <c r="K8767" s="12">
        <v>173027576</v>
      </c>
      <c r="L8767">
        <v>4112918</v>
      </c>
      <c r="M8767">
        <v>45.34</v>
      </c>
      <c r="N8767">
        <v>0.28999999999999998</v>
      </c>
      <c r="O8767">
        <v>0.2</v>
      </c>
      <c r="P8767">
        <f xml:space="preserve"> IF(Stock_Info[[#This Row],[Close Price]] &gt; Stock_Info[[#This Row],[Open Price]], 1, 0)</f>
        <v>1</v>
      </c>
      <c r="Q8767" t="str">
        <f>IF(AND(Stock_Info[[#This Row],[% Deli. Qty to Traded Qty]]&gt;80,Stock_Info[[#This Row],[No. of Trades]]&lt;3000),"Unusual Day","")</f>
        <v/>
      </c>
      <c r="R8767" t="str">
        <f>IF(AND(Stock_Info[[#This Row],[Spread High-Low]] &lt; 10, Stock_Info[[#This Row],[% Deli. Qty to Traded Qty]] &gt; 90), "Good Day", "")</f>
        <v/>
      </c>
    </row>
    <row r="8768" spans="1:18">
      <c r="A8768" t="s">
        <v>75</v>
      </c>
      <c r="B8768" s="1">
        <v>45883</v>
      </c>
      <c r="C8768" s="1" t="str">
        <f>"WEEK" &amp;" " &amp;  INT((DAY(Stock_Info[[#This Row],[Date]])+WEEKDAY(DATE(YEAR(Stock_Info[[#This Row],[Date]]),MONTH(Stock_Info[[#This Row],[Date]]),1))-1)/7)+1</f>
        <v>WEEK 3</v>
      </c>
      <c r="D8768" s="12">
        <v>18.809999999999999</v>
      </c>
      <c r="E8768" s="12">
        <v>18.88</v>
      </c>
      <c r="F8768" s="12">
        <v>18.72</v>
      </c>
      <c r="G8768" s="12">
        <v>18.78</v>
      </c>
      <c r="H8768" s="12">
        <v>18.793766447206533</v>
      </c>
      <c r="I8768">
        <v>3962299</v>
      </c>
      <c r="J8768">
        <v>35544</v>
      </c>
      <c r="K8768" s="12">
        <v>74466522</v>
      </c>
      <c r="L8768">
        <v>2005414</v>
      </c>
      <c r="M8768">
        <v>50.61</v>
      </c>
      <c r="N8768">
        <v>0.16</v>
      </c>
      <c r="O8768">
        <v>-0.03</v>
      </c>
      <c r="P8768">
        <f xml:space="preserve"> IF(Stock_Info[[#This Row],[Close Price]] &gt; Stock_Info[[#This Row],[Open Price]], 1, 0)</f>
        <v>0</v>
      </c>
      <c r="Q8768" t="str">
        <f>IF(AND(Stock_Info[[#This Row],[% Deli. Qty to Traded Qty]]&gt;80,Stock_Info[[#This Row],[No. of Trades]]&lt;3000),"Unusual Day","")</f>
        <v/>
      </c>
      <c r="R8768" t="str">
        <f>IF(AND(Stock_Info[[#This Row],[Spread High-Low]] &lt; 10, Stock_Info[[#This Row],[% Deli. Qty to Traded Qty]] &gt; 90), "Good Day", "")</f>
        <v/>
      </c>
    </row>
    <row r="8769" spans="1:18">
      <c r="A8769" t="s">
        <v>75</v>
      </c>
      <c r="B8769" s="1">
        <v>45882</v>
      </c>
      <c r="C8769" s="1" t="str">
        <f>"WEEK" &amp;" " &amp;  INT((DAY(Stock_Info[[#This Row],[Date]])+WEEKDAY(DATE(YEAR(Stock_Info[[#This Row],[Date]]),MONTH(Stock_Info[[#This Row],[Date]]),1))-1)/7)+1</f>
        <v>WEEK 3</v>
      </c>
      <c r="D8769" s="12">
        <v>18.75</v>
      </c>
      <c r="E8769" s="12">
        <v>18.87</v>
      </c>
      <c r="F8769" s="12">
        <v>18.66</v>
      </c>
      <c r="G8769" s="12">
        <v>18.829999999999998</v>
      </c>
      <c r="H8769" s="12">
        <v>18.772484050026911</v>
      </c>
      <c r="I8769">
        <v>4351418</v>
      </c>
      <c r="J8769">
        <v>36118</v>
      </c>
      <c r="K8769" s="12">
        <v>81686925</v>
      </c>
      <c r="L8769">
        <v>2173366</v>
      </c>
      <c r="M8769">
        <v>49.95</v>
      </c>
      <c r="N8769">
        <v>0.21</v>
      </c>
      <c r="O8769">
        <v>0.08</v>
      </c>
      <c r="P8769">
        <f xml:space="preserve"> IF(Stock_Info[[#This Row],[Close Price]] &gt; Stock_Info[[#This Row],[Open Price]], 1, 0)</f>
        <v>1</v>
      </c>
      <c r="Q8769" t="str">
        <f>IF(AND(Stock_Info[[#This Row],[% Deli. Qty to Traded Qty]]&gt;80,Stock_Info[[#This Row],[No. of Trades]]&lt;3000),"Unusual Day","")</f>
        <v/>
      </c>
      <c r="R8769" t="str">
        <f>IF(AND(Stock_Info[[#This Row],[Spread High-Low]] &lt; 10, Stock_Info[[#This Row],[% Deli. Qty to Traded Qty]] &gt; 90), "Good Day", "")</f>
        <v/>
      </c>
    </row>
    <row r="8770" spans="1:18">
      <c r="A8770" t="s">
        <v>75</v>
      </c>
      <c r="B8770" s="1">
        <v>45881</v>
      </c>
      <c r="C8770" s="1" t="str">
        <f>"WEEK" &amp;" " &amp;  INT((DAY(Stock_Info[[#This Row],[Date]])+WEEKDAY(DATE(YEAR(Stock_Info[[#This Row],[Date]]),MONTH(Stock_Info[[#This Row],[Date]]),1))-1)/7)+1</f>
        <v>WEEK 3</v>
      </c>
      <c r="D8770" s="12">
        <v>18.87</v>
      </c>
      <c r="E8770" s="12">
        <v>18.88</v>
      </c>
      <c r="F8770" s="12">
        <v>18.690000000000001</v>
      </c>
      <c r="G8770" s="12">
        <v>18.72</v>
      </c>
      <c r="H8770" s="12">
        <v>18.803648236593659</v>
      </c>
      <c r="I8770">
        <v>5290556</v>
      </c>
      <c r="J8770">
        <v>38223</v>
      </c>
      <c r="K8770" s="12">
        <v>99481754</v>
      </c>
      <c r="L8770">
        <v>2094882</v>
      </c>
      <c r="M8770">
        <v>39.6</v>
      </c>
      <c r="N8770">
        <v>0.19</v>
      </c>
      <c r="O8770">
        <v>-0.15</v>
      </c>
      <c r="P8770">
        <f xml:space="preserve"> IF(Stock_Info[[#This Row],[Close Price]] &gt; Stock_Info[[#This Row],[Open Price]], 1, 0)</f>
        <v>0</v>
      </c>
      <c r="Q8770" t="str">
        <f>IF(AND(Stock_Info[[#This Row],[% Deli. Qty to Traded Qty]]&gt;80,Stock_Info[[#This Row],[No. of Trades]]&lt;3000),"Unusual Day","")</f>
        <v/>
      </c>
      <c r="R8770" t="str">
        <f>IF(AND(Stock_Info[[#This Row],[Spread High-Low]] &lt; 10, Stock_Info[[#This Row],[% Deli. Qty to Traded Qty]] &gt; 90), "Good Day", "")</f>
        <v/>
      </c>
    </row>
    <row r="8771" spans="1:18">
      <c r="A8771" t="s">
        <v>75</v>
      </c>
      <c r="B8771" s="1">
        <v>45880</v>
      </c>
      <c r="C8771" s="1" t="str">
        <f>"WEEK" &amp;" " &amp;  INT((DAY(Stock_Info[[#This Row],[Date]])+WEEKDAY(DATE(YEAR(Stock_Info[[#This Row],[Date]]),MONTH(Stock_Info[[#This Row],[Date]]),1))-1)/7)+1</f>
        <v>WEEK 3</v>
      </c>
      <c r="D8771" s="12">
        <v>18.55</v>
      </c>
      <c r="E8771" s="12">
        <v>18.8</v>
      </c>
      <c r="F8771" s="12">
        <v>18.45</v>
      </c>
      <c r="G8771" s="12">
        <v>18.77</v>
      </c>
      <c r="H8771" s="12">
        <v>18.674278995201355</v>
      </c>
      <c r="I8771">
        <v>5152913</v>
      </c>
      <c r="J8771">
        <v>28736</v>
      </c>
      <c r="K8771" s="12">
        <v>96226935</v>
      </c>
      <c r="L8771">
        <v>2807323</v>
      </c>
      <c r="M8771">
        <v>54.48</v>
      </c>
      <c r="N8771">
        <v>0.35</v>
      </c>
      <c r="O8771">
        <v>0.22</v>
      </c>
      <c r="P8771">
        <f xml:space="preserve"> IF(Stock_Info[[#This Row],[Close Price]] &gt; Stock_Info[[#This Row],[Open Price]], 1, 0)</f>
        <v>1</v>
      </c>
      <c r="Q8771" t="str">
        <f>IF(AND(Stock_Info[[#This Row],[% Deli. Qty to Traded Qty]]&gt;80,Stock_Info[[#This Row],[No. of Trades]]&lt;3000),"Unusual Day","")</f>
        <v/>
      </c>
      <c r="R8771" t="str">
        <f>IF(AND(Stock_Info[[#This Row],[Spread High-Low]] &lt; 10, Stock_Info[[#This Row],[% Deli. Qty to Traded Qty]] &gt; 90), "Good Day", "")</f>
        <v/>
      </c>
    </row>
    <row r="8772" spans="1:18">
      <c r="A8772" t="s">
        <v>75</v>
      </c>
      <c r="B8772" s="1">
        <v>45877</v>
      </c>
      <c r="C8772" s="1" t="str">
        <f>"WEEK" &amp;" " &amp;  INT((DAY(Stock_Info[[#This Row],[Date]])+WEEKDAY(DATE(YEAR(Stock_Info[[#This Row],[Date]]),MONTH(Stock_Info[[#This Row],[Date]]),1))-1)/7)+1</f>
        <v>WEEK 2</v>
      </c>
      <c r="D8772" s="12">
        <v>18.77</v>
      </c>
      <c r="E8772" s="12">
        <v>18.87</v>
      </c>
      <c r="F8772" s="12">
        <v>18.5</v>
      </c>
      <c r="G8772" s="12">
        <v>18.55</v>
      </c>
      <c r="H8772" s="12">
        <v>18.665083225430475</v>
      </c>
      <c r="I8772">
        <v>5645510</v>
      </c>
      <c r="J8772">
        <v>30826</v>
      </c>
      <c r="K8772" s="12">
        <v>105373914</v>
      </c>
      <c r="L8772">
        <v>2489839</v>
      </c>
      <c r="M8772">
        <v>44.1</v>
      </c>
      <c r="N8772">
        <v>0.37</v>
      </c>
      <c r="O8772">
        <v>-0.22</v>
      </c>
      <c r="P8772">
        <f xml:space="preserve"> IF(Stock_Info[[#This Row],[Close Price]] &gt; Stock_Info[[#This Row],[Open Price]], 1, 0)</f>
        <v>0</v>
      </c>
      <c r="Q8772" t="str">
        <f>IF(AND(Stock_Info[[#This Row],[% Deli. Qty to Traded Qty]]&gt;80,Stock_Info[[#This Row],[No. of Trades]]&lt;3000),"Unusual Day","")</f>
        <v/>
      </c>
      <c r="R8772" t="str">
        <f>IF(AND(Stock_Info[[#This Row],[Spread High-Low]] &lt; 10, Stock_Info[[#This Row],[% Deli. Qty to Traded Qty]] &gt; 90), "Good Day", "")</f>
        <v/>
      </c>
    </row>
    <row r="8773" spans="1:18">
      <c r="A8773" t="s">
        <v>75</v>
      </c>
      <c r="B8773" s="1">
        <v>45876</v>
      </c>
      <c r="C8773" s="1" t="str">
        <f>"WEEK" &amp;" " &amp;  INT((DAY(Stock_Info[[#This Row],[Date]])+WEEKDAY(DATE(YEAR(Stock_Info[[#This Row],[Date]]),MONTH(Stock_Info[[#This Row],[Date]]),1))-1)/7)+1</f>
        <v>WEEK 2</v>
      </c>
      <c r="D8773" s="12">
        <v>18.63</v>
      </c>
      <c r="E8773" s="12">
        <v>18.829999999999998</v>
      </c>
      <c r="F8773" s="12">
        <v>18.38</v>
      </c>
      <c r="G8773" s="12">
        <v>18.78</v>
      </c>
      <c r="H8773" s="12">
        <v>18.609166246323102</v>
      </c>
      <c r="I8773">
        <v>6203259</v>
      </c>
      <c r="J8773">
        <v>31493</v>
      </c>
      <c r="K8773" s="12">
        <v>115437478</v>
      </c>
      <c r="L8773">
        <v>3075018</v>
      </c>
      <c r="M8773">
        <v>49.57</v>
      </c>
      <c r="N8773">
        <v>0.45</v>
      </c>
      <c r="O8773">
        <v>0.15</v>
      </c>
      <c r="P8773">
        <f xml:space="preserve"> IF(Stock_Info[[#This Row],[Close Price]] &gt; Stock_Info[[#This Row],[Open Price]], 1, 0)</f>
        <v>1</v>
      </c>
      <c r="Q8773" t="str">
        <f>IF(AND(Stock_Info[[#This Row],[% Deli. Qty to Traded Qty]]&gt;80,Stock_Info[[#This Row],[No. of Trades]]&lt;3000),"Unusual Day","")</f>
        <v/>
      </c>
      <c r="R8773" t="str">
        <f>IF(AND(Stock_Info[[#This Row],[Spread High-Low]] &lt; 10, Stock_Info[[#This Row],[% Deli. Qty to Traded Qty]] &gt; 90), "Good Day", "")</f>
        <v/>
      </c>
    </row>
    <row r="8774" spans="1:18">
      <c r="A8774" t="s">
        <v>75</v>
      </c>
      <c r="B8774" s="1">
        <v>45875</v>
      </c>
      <c r="C8774" s="1" t="str">
        <f>"WEEK" &amp;" " &amp;  INT((DAY(Stock_Info[[#This Row],[Date]])+WEEKDAY(DATE(YEAR(Stock_Info[[#This Row],[Date]]),MONTH(Stock_Info[[#This Row],[Date]]),1))-1)/7)+1</f>
        <v>WEEK 2</v>
      </c>
      <c r="D8774" s="12">
        <v>18.86</v>
      </c>
      <c r="E8774" s="12">
        <v>18.899999999999999</v>
      </c>
      <c r="F8774" s="12">
        <v>18.670000000000002</v>
      </c>
      <c r="G8774" s="12">
        <v>18.73</v>
      </c>
      <c r="H8774" s="12">
        <v>18.773183793977516</v>
      </c>
      <c r="I8774">
        <v>6225340</v>
      </c>
      <c r="J8774">
        <v>28636</v>
      </c>
      <c r="K8774" s="12">
        <v>116869452</v>
      </c>
      <c r="L8774">
        <v>2554854</v>
      </c>
      <c r="M8774">
        <v>41.04</v>
      </c>
      <c r="N8774">
        <v>0.23</v>
      </c>
      <c r="O8774">
        <v>-0.13</v>
      </c>
      <c r="P8774">
        <f xml:space="preserve"> IF(Stock_Info[[#This Row],[Close Price]] &gt; Stock_Info[[#This Row],[Open Price]], 1, 0)</f>
        <v>0</v>
      </c>
      <c r="Q8774" t="str">
        <f>IF(AND(Stock_Info[[#This Row],[% Deli. Qty to Traded Qty]]&gt;80,Stock_Info[[#This Row],[No. of Trades]]&lt;3000),"Unusual Day","")</f>
        <v/>
      </c>
      <c r="R8774" t="str">
        <f>IF(AND(Stock_Info[[#This Row],[Spread High-Low]] &lt; 10, Stock_Info[[#This Row],[% Deli. Qty to Traded Qty]] &gt; 90), "Good Day", "")</f>
        <v/>
      </c>
    </row>
    <row r="8775" spans="1:18">
      <c r="A8775" t="s">
        <v>75</v>
      </c>
      <c r="B8775" s="1">
        <v>45874</v>
      </c>
      <c r="C8775" s="1" t="str">
        <f>"WEEK" &amp;" " &amp;  INT((DAY(Stock_Info[[#This Row],[Date]])+WEEKDAY(DATE(YEAR(Stock_Info[[#This Row],[Date]]),MONTH(Stock_Info[[#This Row],[Date]]),1))-1)/7)+1</f>
        <v>WEEK 2</v>
      </c>
      <c r="D8775" s="12">
        <v>18.75</v>
      </c>
      <c r="E8775" s="12">
        <v>18.98</v>
      </c>
      <c r="F8775" s="12">
        <v>18.75</v>
      </c>
      <c r="G8775" s="12">
        <v>18.86</v>
      </c>
      <c r="H8775" s="12">
        <v>18.853391308826811</v>
      </c>
      <c r="I8775">
        <v>5824300</v>
      </c>
      <c r="J8775">
        <v>27784</v>
      </c>
      <c r="K8775" s="12">
        <v>109807807</v>
      </c>
      <c r="L8775">
        <v>2441299</v>
      </c>
      <c r="M8775">
        <v>41.92</v>
      </c>
      <c r="N8775">
        <v>0.23</v>
      </c>
      <c r="O8775">
        <v>0.11</v>
      </c>
      <c r="P8775">
        <f xml:space="preserve"> IF(Stock_Info[[#This Row],[Close Price]] &gt; Stock_Info[[#This Row],[Open Price]], 1, 0)</f>
        <v>1</v>
      </c>
      <c r="Q8775" t="str">
        <f>IF(AND(Stock_Info[[#This Row],[% Deli. Qty to Traded Qty]]&gt;80,Stock_Info[[#This Row],[No. of Trades]]&lt;3000),"Unusual Day","")</f>
        <v/>
      </c>
      <c r="R8775" t="str">
        <f>IF(AND(Stock_Info[[#This Row],[Spread High-Low]] &lt; 10, Stock_Info[[#This Row],[% Deli. Qty to Traded Qty]] &gt; 90), "Good Day", "")</f>
        <v/>
      </c>
    </row>
    <row r="8776" spans="1:18">
      <c r="A8776" t="s">
        <v>75</v>
      </c>
      <c r="B8776" s="1">
        <v>45873</v>
      </c>
      <c r="C8776" s="1" t="str">
        <f>"WEEK" &amp;" " &amp;  INT((DAY(Stock_Info[[#This Row],[Date]])+WEEKDAY(DATE(YEAR(Stock_Info[[#This Row],[Date]]),MONTH(Stock_Info[[#This Row],[Date]]),1))-1)/7)+1</f>
        <v>WEEK 2</v>
      </c>
      <c r="D8776" s="12">
        <v>18.600000000000001</v>
      </c>
      <c r="E8776" s="12">
        <v>19.07</v>
      </c>
      <c r="F8776" s="12">
        <v>18.36</v>
      </c>
      <c r="G8776" s="12">
        <v>18.899999999999999</v>
      </c>
      <c r="H8776" s="12">
        <v>18.667877664115604</v>
      </c>
      <c r="I8776">
        <v>9731372</v>
      </c>
      <c r="J8776">
        <v>33155</v>
      </c>
      <c r="K8776" s="12">
        <v>181664062</v>
      </c>
      <c r="L8776">
        <v>4082951</v>
      </c>
      <c r="M8776">
        <v>41.96</v>
      </c>
      <c r="N8776">
        <v>0.71</v>
      </c>
      <c r="O8776">
        <v>0.3</v>
      </c>
      <c r="P8776">
        <f xml:space="preserve"> IF(Stock_Info[[#This Row],[Close Price]] &gt; Stock_Info[[#This Row],[Open Price]], 1, 0)</f>
        <v>1</v>
      </c>
      <c r="Q8776" t="str">
        <f>IF(AND(Stock_Info[[#This Row],[% Deli. Qty to Traded Qty]]&gt;80,Stock_Info[[#This Row],[No. of Trades]]&lt;3000),"Unusual Day","")</f>
        <v/>
      </c>
      <c r="R8776" t="str">
        <f>IF(AND(Stock_Info[[#This Row],[Spread High-Low]] &lt; 10, Stock_Info[[#This Row],[% Deli. Qty to Traded Qty]] &gt; 90), "Good Day", "")</f>
        <v/>
      </c>
    </row>
    <row r="8777" spans="1:18">
      <c r="A8777" t="s">
        <v>75</v>
      </c>
      <c r="B8777" s="1">
        <v>45870</v>
      </c>
      <c r="C8777" s="1" t="str">
        <f>"WEEK" &amp;" " &amp;  INT((DAY(Stock_Info[[#This Row],[Date]])+WEEKDAY(DATE(YEAR(Stock_Info[[#This Row],[Date]]),MONTH(Stock_Info[[#This Row],[Date]]),1))-1)/7)+1</f>
        <v>WEEK 1</v>
      </c>
      <c r="D8777" s="12">
        <v>18.899999999999999</v>
      </c>
      <c r="E8777" s="12">
        <v>19</v>
      </c>
      <c r="F8777" s="12">
        <v>18.55</v>
      </c>
      <c r="G8777" s="12">
        <v>18.600000000000001</v>
      </c>
      <c r="H8777" s="12">
        <v>18.769879653532094</v>
      </c>
      <c r="I8777">
        <v>8965448</v>
      </c>
      <c r="J8777">
        <v>41899</v>
      </c>
      <c r="K8777" s="12">
        <v>168280380</v>
      </c>
      <c r="L8777">
        <v>4871086</v>
      </c>
      <c r="M8777">
        <v>54.33</v>
      </c>
      <c r="N8777">
        <v>0.45</v>
      </c>
      <c r="O8777">
        <v>-0.3</v>
      </c>
      <c r="P8777">
        <f xml:space="preserve"> IF(Stock_Info[[#This Row],[Close Price]] &gt; Stock_Info[[#This Row],[Open Price]], 1, 0)</f>
        <v>0</v>
      </c>
      <c r="Q8777" t="str">
        <f>IF(AND(Stock_Info[[#This Row],[% Deli. Qty to Traded Qty]]&gt;80,Stock_Info[[#This Row],[No. of Trades]]&lt;3000),"Unusual Day","")</f>
        <v/>
      </c>
      <c r="R8777" t="str">
        <f>IF(AND(Stock_Info[[#This Row],[Spread High-Low]] &lt; 10, Stock_Info[[#This Row],[% Deli. Qty to Traded Qty]] &gt; 90), "Good Day", "")</f>
        <v/>
      </c>
    </row>
    <row r="8778" spans="1:18">
      <c r="A8778" t="s">
        <v>75</v>
      </c>
      <c r="B8778" s="1">
        <v>45869</v>
      </c>
      <c r="C8778" s="1" t="str">
        <f>"WEEK" &amp;" " &amp;  INT((DAY(Stock_Info[[#This Row],[Date]])+WEEKDAY(DATE(YEAR(Stock_Info[[#This Row],[Date]]),MONTH(Stock_Info[[#This Row],[Date]]),1))-1)/7)+1</f>
        <v>WEEK 5</v>
      </c>
      <c r="D8778" s="12">
        <v>19.11</v>
      </c>
      <c r="E8778" s="12">
        <v>19.13</v>
      </c>
      <c r="F8778" s="12">
        <v>18.850000000000001</v>
      </c>
      <c r="G8778" s="12">
        <v>18.920000000000002</v>
      </c>
      <c r="H8778" s="12">
        <v>18.978813418361781</v>
      </c>
      <c r="I8778">
        <v>12925870</v>
      </c>
      <c r="J8778">
        <v>50470</v>
      </c>
      <c r="K8778" s="12">
        <v>245317675</v>
      </c>
      <c r="L8778">
        <v>6670061</v>
      </c>
      <c r="M8778">
        <v>51.6</v>
      </c>
      <c r="N8778">
        <v>0.28000000000000003</v>
      </c>
      <c r="O8778">
        <v>-0.19</v>
      </c>
      <c r="P8778">
        <f xml:space="preserve"> IF(Stock_Info[[#This Row],[Close Price]] &gt; Stock_Info[[#This Row],[Open Price]], 1, 0)</f>
        <v>0</v>
      </c>
      <c r="Q8778" t="str">
        <f>IF(AND(Stock_Info[[#This Row],[% Deli. Qty to Traded Qty]]&gt;80,Stock_Info[[#This Row],[No. of Trades]]&lt;3000),"Unusual Day","")</f>
        <v/>
      </c>
      <c r="R8778" t="str">
        <f>IF(AND(Stock_Info[[#This Row],[Spread High-Low]] &lt; 10, Stock_Info[[#This Row],[% Deli. Qty to Traded Qty]] &gt; 90), "Good Day", "")</f>
        <v/>
      </c>
    </row>
    <row r="8779" spans="1:18">
      <c r="A8779" t="s">
        <v>75</v>
      </c>
      <c r="B8779" s="1">
        <v>45868</v>
      </c>
      <c r="C8779" s="1" t="str">
        <f>"WEEK" &amp;" " &amp;  INT((DAY(Stock_Info[[#This Row],[Date]])+WEEKDAY(DATE(YEAR(Stock_Info[[#This Row],[Date]]),MONTH(Stock_Info[[#This Row],[Date]]),1))-1)/7)+1</f>
        <v>WEEK 5</v>
      </c>
      <c r="D8779" s="12">
        <v>19.46</v>
      </c>
      <c r="E8779" s="12">
        <v>19.489999999999998</v>
      </c>
      <c r="F8779" s="12">
        <v>19.18</v>
      </c>
      <c r="G8779" s="12">
        <v>19.22</v>
      </c>
      <c r="H8779" s="12">
        <v>19.309255595645251</v>
      </c>
      <c r="I8779">
        <v>6479637</v>
      </c>
      <c r="J8779">
        <v>35176</v>
      </c>
      <c r="K8779" s="12">
        <v>125116967</v>
      </c>
      <c r="L8779">
        <v>2613032</v>
      </c>
      <c r="M8779">
        <v>40.33</v>
      </c>
      <c r="N8779">
        <v>0.31</v>
      </c>
      <c r="O8779">
        <v>-0.24</v>
      </c>
      <c r="P8779">
        <f xml:space="preserve"> IF(Stock_Info[[#This Row],[Close Price]] &gt; Stock_Info[[#This Row],[Open Price]], 1, 0)</f>
        <v>0</v>
      </c>
      <c r="Q8779" t="str">
        <f>IF(AND(Stock_Info[[#This Row],[% Deli. Qty to Traded Qty]]&gt;80,Stock_Info[[#This Row],[No. of Trades]]&lt;3000),"Unusual Day","")</f>
        <v/>
      </c>
      <c r="R8779" t="str">
        <f>IF(AND(Stock_Info[[#This Row],[Spread High-Low]] &lt; 10, Stock_Info[[#This Row],[% Deli. Qty to Traded Qty]] &gt; 90), "Good Day", "")</f>
        <v/>
      </c>
    </row>
    <row r="8780" spans="1:18">
      <c r="A8780" t="s">
        <v>75</v>
      </c>
      <c r="B8780" s="1">
        <v>45867</v>
      </c>
      <c r="C8780" s="1" t="str">
        <f>"WEEK" &amp;" " &amp;  INT((DAY(Stock_Info[[#This Row],[Date]])+WEEKDAY(DATE(YEAR(Stock_Info[[#This Row],[Date]]),MONTH(Stock_Info[[#This Row],[Date]]),1))-1)/7)+1</f>
        <v>WEEK 5</v>
      </c>
      <c r="D8780" s="12">
        <v>19.32</v>
      </c>
      <c r="E8780" s="12">
        <v>19.55</v>
      </c>
      <c r="F8780" s="12">
        <v>19.309999999999999</v>
      </c>
      <c r="G8780" s="12">
        <v>19.399999999999999</v>
      </c>
      <c r="H8780" s="12">
        <v>19.404670835331753</v>
      </c>
      <c r="I8780">
        <v>6471776</v>
      </c>
      <c r="J8780">
        <v>27540</v>
      </c>
      <c r="K8780" s="12">
        <v>125582683</v>
      </c>
      <c r="L8780">
        <v>2787009</v>
      </c>
      <c r="M8780">
        <v>43.06</v>
      </c>
      <c r="N8780">
        <v>0.24</v>
      </c>
      <c r="O8780">
        <v>0.08</v>
      </c>
      <c r="P8780">
        <f xml:space="preserve"> IF(Stock_Info[[#This Row],[Close Price]] &gt; Stock_Info[[#This Row],[Open Price]], 1, 0)</f>
        <v>1</v>
      </c>
      <c r="Q8780" t="str">
        <f>IF(AND(Stock_Info[[#This Row],[% Deli. Qty to Traded Qty]]&gt;80,Stock_Info[[#This Row],[No. of Trades]]&lt;3000),"Unusual Day","")</f>
        <v/>
      </c>
      <c r="R8780" t="str">
        <f>IF(AND(Stock_Info[[#This Row],[Spread High-Low]] &lt; 10, Stock_Info[[#This Row],[% Deli. Qty to Traded Qty]] &gt; 90), "Good Day", "")</f>
        <v/>
      </c>
    </row>
    <row r="8781" spans="1:18">
      <c r="A8781" t="s">
        <v>75</v>
      </c>
      <c r="B8781" s="1">
        <v>45866</v>
      </c>
      <c r="C8781" s="1" t="str">
        <f>"WEEK" &amp;" " &amp;  INT((DAY(Stock_Info[[#This Row],[Date]])+WEEKDAY(DATE(YEAR(Stock_Info[[#This Row],[Date]]),MONTH(Stock_Info[[#This Row],[Date]]),1))-1)/7)+1</f>
        <v>WEEK 5</v>
      </c>
      <c r="D8781" s="12">
        <v>19.61</v>
      </c>
      <c r="E8781" s="12">
        <v>19.82</v>
      </c>
      <c r="F8781" s="12">
        <v>19.28</v>
      </c>
      <c r="G8781" s="12">
        <v>19.329999999999998</v>
      </c>
      <c r="H8781" s="12">
        <v>19.541884484064049</v>
      </c>
      <c r="I8781">
        <v>11157664</v>
      </c>
      <c r="J8781">
        <v>32834</v>
      </c>
      <c r="K8781" s="12">
        <v>218041781</v>
      </c>
      <c r="L8781">
        <v>4880515</v>
      </c>
      <c r="M8781">
        <v>43.74</v>
      </c>
      <c r="N8781">
        <v>0.54</v>
      </c>
      <c r="O8781">
        <v>-0.28000000000000003</v>
      </c>
      <c r="P8781">
        <f xml:space="preserve"> IF(Stock_Info[[#This Row],[Close Price]] &gt; Stock_Info[[#This Row],[Open Price]], 1, 0)</f>
        <v>0</v>
      </c>
      <c r="Q8781" t="str">
        <f>IF(AND(Stock_Info[[#This Row],[% Deli. Qty to Traded Qty]]&gt;80,Stock_Info[[#This Row],[No. of Trades]]&lt;3000),"Unusual Day","")</f>
        <v/>
      </c>
      <c r="R8781" t="str">
        <f>IF(AND(Stock_Info[[#This Row],[Spread High-Low]] &lt; 10, Stock_Info[[#This Row],[% Deli. Qty to Traded Qty]] &gt; 90), "Good Day", "")</f>
        <v/>
      </c>
    </row>
    <row r="8782" spans="1:18">
      <c r="A8782" t="s">
        <v>75</v>
      </c>
      <c r="B8782" s="1">
        <v>45863</v>
      </c>
      <c r="C8782" s="1" t="str">
        <f>"WEEK" &amp;" " &amp;  INT((DAY(Stock_Info[[#This Row],[Date]])+WEEKDAY(DATE(YEAR(Stock_Info[[#This Row],[Date]]),MONTH(Stock_Info[[#This Row],[Date]]),1))-1)/7)+1</f>
        <v>WEEK 4</v>
      </c>
      <c r="D8782" s="12">
        <v>19.72</v>
      </c>
      <c r="E8782" s="12">
        <v>19.989999999999998</v>
      </c>
      <c r="F8782" s="12">
        <v>19.59</v>
      </c>
      <c r="G8782" s="12">
        <v>19.61</v>
      </c>
      <c r="H8782" s="12">
        <v>19.751235348239447</v>
      </c>
      <c r="I8782">
        <v>9218858</v>
      </c>
      <c r="J8782">
        <v>27811</v>
      </c>
      <c r="K8782" s="12">
        <v>182083834</v>
      </c>
      <c r="L8782">
        <v>3954773</v>
      </c>
      <c r="M8782">
        <v>42.9</v>
      </c>
      <c r="N8782">
        <v>0.4</v>
      </c>
      <c r="O8782">
        <v>-0.11</v>
      </c>
      <c r="P8782">
        <f xml:space="preserve"> IF(Stock_Info[[#This Row],[Close Price]] &gt; Stock_Info[[#This Row],[Open Price]], 1, 0)</f>
        <v>0</v>
      </c>
      <c r="Q8782" t="str">
        <f>IF(AND(Stock_Info[[#This Row],[% Deli. Qty to Traded Qty]]&gt;80,Stock_Info[[#This Row],[No. of Trades]]&lt;3000),"Unusual Day","")</f>
        <v/>
      </c>
      <c r="R8782" t="str">
        <f>IF(AND(Stock_Info[[#This Row],[Spread High-Low]] &lt; 10, Stock_Info[[#This Row],[% Deli. Qty to Traded Qty]] &gt; 90), "Good Day", "")</f>
        <v/>
      </c>
    </row>
    <row r="8783" spans="1:18">
      <c r="A8783" t="s">
        <v>75</v>
      </c>
      <c r="B8783" s="1">
        <v>45862</v>
      </c>
      <c r="C8783" s="1" t="str">
        <f>"WEEK" &amp;" " &amp;  INT((DAY(Stock_Info[[#This Row],[Date]])+WEEKDAY(DATE(YEAR(Stock_Info[[#This Row],[Date]]),MONTH(Stock_Info[[#This Row],[Date]]),1))-1)/7)+1</f>
        <v>WEEK 4</v>
      </c>
      <c r="D8783" s="12">
        <v>19.96</v>
      </c>
      <c r="E8783" s="12">
        <v>20.07</v>
      </c>
      <c r="F8783" s="12">
        <v>19.43</v>
      </c>
      <c r="G8783" s="12">
        <v>20.02</v>
      </c>
      <c r="H8783" s="12">
        <v>19.851019846184567</v>
      </c>
      <c r="I8783">
        <v>14558617</v>
      </c>
      <c r="J8783">
        <v>29745</v>
      </c>
      <c r="K8783" s="12">
        <v>289003395</v>
      </c>
      <c r="L8783">
        <v>5799177</v>
      </c>
      <c r="M8783">
        <v>39.83</v>
      </c>
      <c r="N8783">
        <v>0.64</v>
      </c>
      <c r="O8783">
        <v>0.06</v>
      </c>
      <c r="P8783">
        <f xml:space="preserve"> IF(Stock_Info[[#This Row],[Close Price]] &gt; Stock_Info[[#This Row],[Open Price]], 1, 0)</f>
        <v>1</v>
      </c>
      <c r="Q8783" t="str">
        <f>IF(AND(Stock_Info[[#This Row],[% Deli. Qty to Traded Qty]]&gt;80,Stock_Info[[#This Row],[No. of Trades]]&lt;3000),"Unusual Day","")</f>
        <v/>
      </c>
      <c r="R8783" t="str">
        <f>IF(AND(Stock_Info[[#This Row],[Spread High-Low]] &lt; 10, Stock_Info[[#This Row],[% Deli. Qty to Traded Qty]] &gt; 90), "Good Day", "")</f>
        <v/>
      </c>
    </row>
    <row r="8784" spans="1:18">
      <c r="A8784" t="s">
        <v>75</v>
      </c>
      <c r="B8784" s="1">
        <v>45861</v>
      </c>
      <c r="C8784" s="1" t="str">
        <f>"WEEK" &amp;" " &amp;  INT((DAY(Stock_Info[[#This Row],[Date]])+WEEKDAY(DATE(YEAR(Stock_Info[[#This Row],[Date]]),MONTH(Stock_Info[[#This Row],[Date]]),1))-1)/7)+1</f>
        <v>WEEK 4</v>
      </c>
      <c r="D8784" s="12">
        <v>19.97</v>
      </c>
      <c r="E8784" s="12">
        <v>20.04</v>
      </c>
      <c r="F8784" s="12">
        <v>19.809999999999999</v>
      </c>
      <c r="G8784" s="12">
        <v>19.91</v>
      </c>
      <c r="H8784" s="12">
        <v>19.903161715734576</v>
      </c>
      <c r="I8784">
        <v>6418825</v>
      </c>
      <c r="J8784">
        <v>18654</v>
      </c>
      <c r="K8784" s="12">
        <v>127754912</v>
      </c>
      <c r="L8784">
        <v>3246783</v>
      </c>
      <c r="M8784">
        <v>50.58</v>
      </c>
      <c r="N8784">
        <v>0.23</v>
      </c>
      <c r="O8784">
        <v>-0.06</v>
      </c>
      <c r="P8784">
        <f xml:space="preserve"> IF(Stock_Info[[#This Row],[Close Price]] &gt; Stock_Info[[#This Row],[Open Price]], 1, 0)</f>
        <v>0</v>
      </c>
      <c r="Q8784" t="str">
        <f>IF(AND(Stock_Info[[#This Row],[% Deli. Qty to Traded Qty]]&gt;80,Stock_Info[[#This Row],[No. of Trades]]&lt;3000),"Unusual Day","")</f>
        <v/>
      </c>
      <c r="R8784" t="str">
        <f>IF(AND(Stock_Info[[#This Row],[Spread High-Low]] &lt; 10, Stock_Info[[#This Row],[% Deli. Qty to Traded Qty]] &gt; 90), "Good Day", "")</f>
        <v/>
      </c>
    </row>
    <row r="8785" spans="1:18">
      <c r="A8785" t="s">
        <v>75</v>
      </c>
      <c r="B8785" s="1">
        <v>45860</v>
      </c>
      <c r="C8785" s="1" t="str">
        <f>"WEEK" &amp;" " &amp;  INT((DAY(Stock_Info[[#This Row],[Date]])+WEEKDAY(DATE(YEAR(Stock_Info[[#This Row],[Date]]),MONTH(Stock_Info[[#This Row],[Date]]),1))-1)/7)+1</f>
        <v>WEEK 4</v>
      </c>
      <c r="D8785" s="12">
        <v>20.22</v>
      </c>
      <c r="E8785" s="12">
        <v>20.28</v>
      </c>
      <c r="F8785" s="12">
        <v>19.96</v>
      </c>
      <c r="G8785" s="12">
        <v>20.010000000000002</v>
      </c>
      <c r="H8785" s="12">
        <v>20.106033108606137</v>
      </c>
      <c r="I8785">
        <v>8051985</v>
      </c>
      <c r="J8785">
        <v>35498</v>
      </c>
      <c r="K8785" s="12">
        <v>161893477</v>
      </c>
      <c r="L8785">
        <v>3929369</v>
      </c>
      <c r="M8785">
        <v>48.8</v>
      </c>
      <c r="N8785">
        <v>0.32</v>
      </c>
      <c r="O8785">
        <v>-0.21</v>
      </c>
      <c r="P8785">
        <f xml:space="preserve"> IF(Stock_Info[[#This Row],[Close Price]] &gt; Stock_Info[[#This Row],[Open Price]], 1, 0)</f>
        <v>0</v>
      </c>
      <c r="Q8785" t="str">
        <f>IF(AND(Stock_Info[[#This Row],[% Deli. Qty to Traded Qty]]&gt;80,Stock_Info[[#This Row],[No. of Trades]]&lt;3000),"Unusual Day","")</f>
        <v/>
      </c>
      <c r="R8785" t="str">
        <f>IF(AND(Stock_Info[[#This Row],[Spread High-Low]] &lt; 10, Stock_Info[[#This Row],[% Deli. Qty to Traded Qty]] &gt; 90), "Good Day", "")</f>
        <v/>
      </c>
    </row>
    <row r="8786" spans="1:18">
      <c r="A8786" t="s">
        <v>75</v>
      </c>
      <c r="B8786" s="1">
        <v>45859</v>
      </c>
      <c r="C8786" s="1" t="str">
        <f>"WEEK" &amp;" " &amp;  INT((DAY(Stock_Info[[#This Row],[Date]])+WEEKDAY(DATE(YEAR(Stock_Info[[#This Row],[Date]]),MONTH(Stock_Info[[#This Row],[Date]]),1))-1)/7)+1</f>
        <v>WEEK 4</v>
      </c>
      <c r="D8786" s="12">
        <v>20.6</v>
      </c>
      <c r="E8786" s="12">
        <v>20.6</v>
      </c>
      <c r="F8786" s="12">
        <v>20.09</v>
      </c>
      <c r="G8786" s="12">
        <v>20.16</v>
      </c>
      <c r="H8786" s="12">
        <v>20.219912572620796</v>
      </c>
      <c r="I8786">
        <v>11808429</v>
      </c>
      <c r="J8786">
        <v>26498</v>
      </c>
      <c r="K8786" s="12">
        <v>238765402</v>
      </c>
      <c r="L8786">
        <v>5356631</v>
      </c>
      <c r="M8786">
        <v>45.36</v>
      </c>
      <c r="N8786">
        <v>0.51</v>
      </c>
      <c r="O8786">
        <v>-0.44</v>
      </c>
      <c r="P8786">
        <f xml:space="preserve"> IF(Stock_Info[[#This Row],[Close Price]] &gt; Stock_Info[[#This Row],[Open Price]], 1, 0)</f>
        <v>0</v>
      </c>
      <c r="Q8786" t="str">
        <f>IF(AND(Stock_Info[[#This Row],[% Deli. Qty to Traded Qty]]&gt;80,Stock_Info[[#This Row],[No. of Trades]]&lt;3000),"Unusual Day","")</f>
        <v/>
      </c>
      <c r="R8786" t="str">
        <f>IF(AND(Stock_Info[[#This Row],[Spread High-Low]] &lt; 10, Stock_Info[[#This Row],[% Deli. Qty to Traded Qty]] &gt; 90), "Good Day", "")</f>
        <v/>
      </c>
    </row>
    <row r="8787" spans="1:18">
      <c r="A8787" t="s">
        <v>75</v>
      </c>
      <c r="B8787" s="1">
        <v>45856</v>
      </c>
      <c r="C8787" s="1" t="str">
        <f>"WEEK" &amp;" " &amp;  INT((DAY(Stock_Info[[#This Row],[Date]])+WEEKDAY(DATE(YEAR(Stock_Info[[#This Row],[Date]]),MONTH(Stock_Info[[#This Row],[Date]]),1))-1)/7)+1</f>
        <v>WEEK 3</v>
      </c>
      <c r="D8787" s="12">
        <v>20.170000000000002</v>
      </c>
      <c r="E8787" s="12">
        <v>20.27</v>
      </c>
      <c r="F8787" s="12">
        <v>20.05</v>
      </c>
      <c r="G8787" s="12">
        <v>20.170000000000002</v>
      </c>
      <c r="H8787" s="12">
        <v>20.149061362989436</v>
      </c>
      <c r="I8787">
        <v>7096460</v>
      </c>
      <c r="J8787">
        <v>29958</v>
      </c>
      <c r="K8787" s="12">
        <v>142987008</v>
      </c>
      <c r="L8787">
        <v>2498207</v>
      </c>
      <c r="M8787">
        <v>35.200000000000003</v>
      </c>
      <c r="N8787">
        <v>0.22</v>
      </c>
      <c r="O8787">
        <v>0</v>
      </c>
      <c r="P8787">
        <f xml:space="preserve"> IF(Stock_Info[[#This Row],[Close Price]] &gt; Stock_Info[[#This Row],[Open Price]], 1, 0)</f>
        <v>0</v>
      </c>
      <c r="Q8787" t="str">
        <f>IF(AND(Stock_Info[[#This Row],[% Deli. Qty to Traded Qty]]&gt;80,Stock_Info[[#This Row],[No. of Trades]]&lt;3000),"Unusual Day","")</f>
        <v/>
      </c>
      <c r="R8787" t="str">
        <f>IF(AND(Stock_Info[[#This Row],[Spread High-Low]] &lt; 10, Stock_Info[[#This Row],[% Deli. Qty to Traded Qty]] &gt; 90), "Good Day", "")</f>
        <v/>
      </c>
    </row>
    <row r="8788" spans="1:18">
      <c r="A8788" t="s">
        <v>75</v>
      </c>
      <c r="B8788" s="1">
        <v>45855</v>
      </c>
      <c r="C8788" s="1" t="str">
        <f>"WEEK" &amp;" " &amp;  INT((DAY(Stock_Info[[#This Row],[Date]])+WEEKDAY(DATE(YEAR(Stock_Info[[#This Row],[Date]]),MONTH(Stock_Info[[#This Row],[Date]]),1))-1)/7)+1</f>
        <v>WEEK 3</v>
      </c>
      <c r="D8788" s="12">
        <v>20.29</v>
      </c>
      <c r="E8788" s="12">
        <v>20.34</v>
      </c>
      <c r="F8788" s="12">
        <v>20.12</v>
      </c>
      <c r="G8788" s="12">
        <v>20.149999999999999</v>
      </c>
      <c r="H8788" s="12">
        <v>20.188822599454504</v>
      </c>
      <c r="I8788">
        <v>6673931</v>
      </c>
      <c r="J8788">
        <v>34190</v>
      </c>
      <c r="K8788" s="12">
        <v>134738809</v>
      </c>
      <c r="L8788">
        <v>2788435</v>
      </c>
      <c r="M8788">
        <v>41.78</v>
      </c>
      <c r="N8788">
        <v>0.22</v>
      </c>
      <c r="O8788">
        <v>-0.14000000000000001</v>
      </c>
      <c r="P8788">
        <f xml:space="preserve"> IF(Stock_Info[[#This Row],[Close Price]] &gt; Stock_Info[[#This Row],[Open Price]], 1, 0)</f>
        <v>0</v>
      </c>
      <c r="Q8788" t="str">
        <f>IF(AND(Stock_Info[[#This Row],[% Deli. Qty to Traded Qty]]&gt;80,Stock_Info[[#This Row],[No. of Trades]]&lt;3000),"Unusual Day","")</f>
        <v/>
      </c>
      <c r="R8788" t="str">
        <f>IF(AND(Stock_Info[[#This Row],[Spread High-Low]] &lt; 10, Stock_Info[[#This Row],[% Deli. Qty to Traded Qty]] &gt; 90), "Good Day", "")</f>
        <v/>
      </c>
    </row>
    <row r="8789" spans="1:18">
      <c r="A8789" t="s">
        <v>75</v>
      </c>
      <c r="B8789" s="1">
        <v>45854</v>
      </c>
      <c r="C8789" s="1" t="str">
        <f>"WEEK" &amp;" " &amp;  INT((DAY(Stock_Info[[#This Row],[Date]])+WEEKDAY(DATE(YEAR(Stock_Info[[#This Row],[Date]]),MONTH(Stock_Info[[#This Row],[Date]]),1))-1)/7)+1</f>
        <v>WEEK 3</v>
      </c>
      <c r="D8789" s="12">
        <v>20.55</v>
      </c>
      <c r="E8789" s="12">
        <v>20.57</v>
      </c>
      <c r="F8789" s="12">
        <v>20.18</v>
      </c>
      <c r="G8789" s="12">
        <v>20.239999999999998</v>
      </c>
      <c r="H8789" s="12">
        <v>20.327143756159181</v>
      </c>
      <c r="I8789">
        <v>8035767</v>
      </c>
      <c r="J8789">
        <v>25510</v>
      </c>
      <c r="K8789" s="12">
        <v>163344191</v>
      </c>
      <c r="L8789">
        <v>3797961</v>
      </c>
      <c r="M8789">
        <v>47.26</v>
      </c>
      <c r="N8789">
        <v>0.39</v>
      </c>
      <c r="O8789">
        <v>-0.31</v>
      </c>
      <c r="P8789">
        <f xml:space="preserve"> IF(Stock_Info[[#This Row],[Close Price]] &gt; Stock_Info[[#This Row],[Open Price]], 1, 0)</f>
        <v>0</v>
      </c>
      <c r="Q8789" t="str">
        <f>IF(AND(Stock_Info[[#This Row],[% Deli. Qty to Traded Qty]]&gt;80,Stock_Info[[#This Row],[No. of Trades]]&lt;3000),"Unusual Day","")</f>
        <v/>
      </c>
      <c r="R8789" t="str">
        <f>IF(AND(Stock_Info[[#This Row],[Spread High-Low]] &lt; 10, Stock_Info[[#This Row],[% Deli. Qty to Traded Qty]] &gt; 90), "Good Day", "")</f>
        <v/>
      </c>
    </row>
    <row r="8790" spans="1:18">
      <c r="A8790" t="s">
        <v>75</v>
      </c>
      <c r="B8790" s="1">
        <v>45853</v>
      </c>
      <c r="C8790" s="1" t="str">
        <f>"WEEK" &amp;" " &amp;  INT((DAY(Stock_Info[[#This Row],[Date]])+WEEKDAY(DATE(YEAR(Stock_Info[[#This Row],[Date]]),MONTH(Stock_Info[[#This Row],[Date]]),1))-1)/7)+1</f>
        <v>WEEK 3</v>
      </c>
      <c r="D8790" s="12">
        <v>20.059999999999999</v>
      </c>
      <c r="E8790" s="12">
        <v>20.65</v>
      </c>
      <c r="F8790" s="12">
        <v>19.98</v>
      </c>
      <c r="G8790" s="12">
        <v>20.47</v>
      </c>
      <c r="H8790" s="12">
        <v>20.284565710147362</v>
      </c>
      <c r="I8790">
        <v>18629908</v>
      </c>
      <c r="J8790">
        <v>34251</v>
      </c>
      <c r="K8790" s="12">
        <v>377899593</v>
      </c>
      <c r="L8790">
        <v>7711332</v>
      </c>
      <c r="M8790">
        <v>41.39</v>
      </c>
      <c r="N8790">
        <v>0.67</v>
      </c>
      <c r="O8790">
        <v>0.41</v>
      </c>
      <c r="P8790">
        <f xml:space="preserve"> IF(Stock_Info[[#This Row],[Close Price]] &gt; Stock_Info[[#This Row],[Open Price]], 1, 0)</f>
        <v>1</v>
      </c>
      <c r="Q8790" t="str">
        <f>IF(AND(Stock_Info[[#This Row],[% Deli. Qty to Traded Qty]]&gt;80,Stock_Info[[#This Row],[No. of Trades]]&lt;3000),"Unusual Day","")</f>
        <v/>
      </c>
      <c r="R8790" t="str">
        <f>IF(AND(Stock_Info[[#This Row],[Spread High-Low]] &lt; 10, Stock_Info[[#This Row],[% Deli. Qty to Traded Qty]] &gt; 90), "Good Day", "")</f>
        <v/>
      </c>
    </row>
    <row r="8791" spans="1:18">
      <c r="A8791" t="s">
        <v>75</v>
      </c>
      <c r="B8791" s="1">
        <v>45852</v>
      </c>
      <c r="C8791" s="1" t="str">
        <f>"WEEK" &amp;" " &amp;  INT((DAY(Stock_Info[[#This Row],[Date]])+WEEKDAY(DATE(YEAR(Stock_Info[[#This Row],[Date]]),MONTH(Stock_Info[[#This Row],[Date]]),1))-1)/7)+1</f>
        <v>WEEK 3</v>
      </c>
      <c r="D8791" s="12">
        <v>19.690000000000001</v>
      </c>
      <c r="E8791" s="12">
        <v>20.059999999999999</v>
      </c>
      <c r="F8791" s="12">
        <v>19.559999999999999</v>
      </c>
      <c r="G8791" s="12">
        <v>19.989999999999998</v>
      </c>
      <c r="H8791" s="12">
        <v>19.896285817743962</v>
      </c>
      <c r="I8791">
        <v>4584320</v>
      </c>
      <c r="J8791">
        <v>21699</v>
      </c>
      <c r="K8791" s="12">
        <v>91210941</v>
      </c>
      <c r="L8791">
        <v>1928863</v>
      </c>
      <c r="M8791">
        <v>42.08</v>
      </c>
      <c r="N8791">
        <v>0.5</v>
      </c>
      <c r="O8791">
        <v>0.3</v>
      </c>
      <c r="P8791">
        <f xml:space="preserve"> IF(Stock_Info[[#This Row],[Close Price]] &gt; Stock_Info[[#This Row],[Open Price]], 1, 0)</f>
        <v>1</v>
      </c>
      <c r="Q8791" t="str">
        <f>IF(AND(Stock_Info[[#This Row],[% Deli. Qty to Traded Qty]]&gt;80,Stock_Info[[#This Row],[No. of Trades]]&lt;3000),"Unusual Day","")</f>
        <v/>
      </c>
      <c r="R8791" t="str">
        <f>IF(AND(Stock_Info[[#This Row],[Spread High-Low]] &lt; 10, Stock_Info[[#This Row],[% Deli. Qty to Traded Qty]] &gt; 90), "Good Day", "")</f>
        <v/>
      </c>
    </row>
    <row r="8792" spans="1:18">
      <c r="A8792" t="s">
        <v>75</v>
      </c>
      <c r="B8792" s="1">
        <v>45849</v>
      </c>
      <c r="C8792" s="1" t="str">
        <f>"WEEK" &amp;" " &amp;  INT((DAY(Stock_Info[[#This Row],[Date]])+WEEKDAY(DATE(YEAR(Stock_Info[[#This Row],[Date]]),MONTH(Stock_Info[[#This Row],[Date]]),1))-1)/7)+1</f>
        <v>WEEK 2</v>
      </c>
      <c r="D8792" s="12">
        <v>19.78</v>
      </c>
      <c r="E8792" s="12">
        <v>19.95</v>
      </c>
      <c r="F8792" s="12">
        <v>19.600000000000001</v>
      </c>
      <c r="G8792" s="12">
        <v>19.649999999999999</v>
      </c>
      <c r="H8792" s="12">
        <v>19.734682713628033</v>
      </c>
      <c r="I8792">
        <v>5858887</v>
      </c>
      <c r="J8792">
        <v>28052</v>
      </c>
      <c r="K8792" s="12">
        <v>115623276</v>
      </c>
      <c r="L8792">
        <v>2490136</v>
      </c>
      <c r="M8792">
        <v>42.5</v>
      </c>
      <c r="N8792">
        <v>0.35</v>
      </c>
      <c r="O8792">
        <v>-0.13</v>
      </c>
      <c r="P8792">
        <f xml:space="preserve"> IF(Stock_Info[[#This Row],[Close Price]] &gt; Stock_Info[[#This Row],[Open Price]], 1, 0)</f>
        <v>0</v>
      </c>
      <c r="Q8792" t="str">
        <f>IF(AND(Stock_Info[[#This Row],[% Deli. Qty to Traded Qty]]&gt;80,Stock_Info[[#This Row],[No. of Trades]]&lt;3000),"Unusual Day","")</f>
        <v/>
      </c>
      <c r="R8792" t="str">
        <f>IF(AND(Stock_Info[[#This Row],[Spread High-Low]] &lt; 10, Stock_Info[[#This Row],[% Deli. Qty to Traded Qty]] &gt; 90), "Good Day", "")</f>
        <v/>
      </c>
    </row>
    <row r="8793" spans="1:18">
      <c r="A8793" t="s">
        <v>75</v>
      </c>
      <c r="B8793" s="1">
        <v>45848</v>
      </c>
      <c r="C8793" s="1" t="str">
        <f>"WEEK" &amp;" " &amp;  INT((DAY(Stock_Info[[#This Row],[Date]])+WEEKDAY(DATE(YEAR(Stock_Info[[#This Row],[Date]]),MONTH(Stock_Info[[#This Row],[Date]]),1))-1)/7)+1</f>
        <v>WEEK 2</v>
      </c>
      <c r="D8793" s="12">
        <v>19.96</v>
      </c>
      <c r="E8793" s="12">
        <v>19.989999999999998</v>
      </c>
      <c r="F8793" s="12">
        <v>19.75</v>
      </c>
      <c r="G8793" s="12">
        <v>19.82</v>
      </c>
      <c r="H8793" s="12">
        <v>19.852323809415047</v>
      </c>
      <c r="I8793">
        <v>5779239</v>
      </c>
      <c r="J8793">
        <v>27033</v>
      </c>
      <c r="K8793" s="12">
        <v>114731324</v>
      </c>
      <c r="L8793">
        <v>2894903</v>
      </c>
      <c r="M8793">
        <v>50.09</v>
      </c>
      <c r="N8793">
        <v>0.24</v>
      </c>
      <c r="O8793">
        <v>-0.14000000000000001</v>
      </c>
      <c r="P8793">
        <f xml:space="preserve"> IF(Stock_Info[[#This Row],[Close Price]] &gt; Stock_Info[[#This Row],[Open Price]], 1, 0)</f>
        <v>0</v>
      </c>
      <c r="Q8793" t="str">
        <f>IF(AND(Stock_Info[[#This Row],[% Deli. Qty to Traded Qty]]&gt;80,Stock_Info[[#This Row],[No. of Trades]]&lt;3000),"Unusual Day","")</f>
        <v/>
      </c>
      <c r="R8793" t="str">
        <f>IF(AND(Stock_Info[[#This Row],[Spread High-Low]] &lt; 10, Stock_Info[[#This Row],[% Deli. Qty to Traded Qty]] &gt; 90), "Good Day", "")</f>
        <v/>
      </c>
    </row>
    <row r="8794" spans="1:18">
      <c r="A8794" t="s">
        <v>75</v>
      </c>
      <c r="B8794" s="1">
        <v>45847</v>
      </c>
      <c r="C8794" s="1" t="str">
        <f>"WEEK" &amp;" " &amp;  INT((DAY(Stock_Info[[#This Row],[Date]])+WEEKDAY(DATE(YEAR(Stock_Info[[#This Row],[Date]]),MONTH(Stock_Info[[#This Row],[Date]]),1))-1)/7)+1</f>
        <v>WEEK 2</v>
      </c>
      <c r="D8794" s="12">
        <v>20.010000000000002</v>
      </c>
      <c r="E8794" s="12">
        <v>20.12</v>
      </c>
      <c r="F8794" s="12">
        <v>19.86</v>
      </c>
      <c r="G8794" s="12">
        <v>19.91</v>
      </c>
      <c r="H8794" s="12">
        <v>19.98038866764211</v>
      </c>
      <c r="I8794">
        <v>5434103</v>
      </c>
      <c r="J8794">
        <v>48188</v>
      </c>
      <c r="K8794" s="12">
        <v>108575490</v>
      </c>
      <c r="L8794">
        <v>2629678</v>
      </c>
      <c r="M8794">
        <v>48.39</v>
      </c>
      <c r="N8794">
        <v>0.26</v>
      </c>
      <c r="O8794">
        <v>-0.1</v>
      </c>
      <c r="P8794">
        <f xml:space="preserve"> IF(Stock_Info[[#This Row],[Close Price]] &gt; Stock_Info[[#This Row],[Open Price]], 1, 0)</f>
        <v>0</v>
      </c>
      <c r="Q8794" t="str">
        <f>IF(AND(Stock_Info[[#This Row],[% Deli. Qty to Traded Qty]]&gt;80,Stock_Info[[#This Row],[No. of Trades]]&lt;3000),"Unusual Day","")</f>
        <v/>
      </c>
      <c r="R8794" t="str">
        <f>IF(AND(Stock_Info[[#This Row],[Spread High-Low]] &lt; 10, Stock_Info[[#This Row],[% Deli. Qty to Traded Qty]] &gt; 90), "Good Day", "")</f>
        <v/>
      </c>
    </row>
    <row r="8795" spans="1:18">
      <c r="A8795" t="s">
        <v>75</v>
      </c>
      <c r="B8795" s="1">
        <v>45846</v>
      </c>
      <c r="C8795" s="1" t="str">
        <f>"WEEK" &amp;" " &amp;  INT((DAY(Stock_Info[[#This Row],[Date]])+WEEKDAY(DATE(YEAR(Stock_Info[[#This Row],[Date]]),MONTH(Stock_Info[[#This Row],[Date]]),1))-1)/7)+1</f>
        <v>WEEK 2</v>
      </c>
      <c r="D8795" s="12">
        <v>20.02</v>
      </c>
      <c r="E8795" s="12">
        <v>20.09</v>
      </c>
      <c r="F8795" s="12">
        <v>19.91</v>
      </c>
      <c r="G8795" s="12">
        <v>20.010000000000002</v>
      </c>
      <c r="H8795" s="12">
        <v>19.995228685315872</v>
      </c>
      <c r="I8795">
        <v>5488634</v>
      </c>
      <c r="J8795">
        <v>25467</v>
      </c>
      <c r="K8795" s="12">
        <v>109746492</v>
      </c>
      <c r="L8795">
        <v>2543673</v>
      </c>
      <c r="M8795">
        <v>46.34</v>
      </c>
      <c r="N8795">
        <v>0.18</v>
      </c>
      <c r="O8795">
        <v>-0.01</v>
      </c>
      <c r="P8795">
        <f xml:space="preserve"> IF(Stock_Info[[#This Row],[Close Price]] &gt; Stock_Info[[#This Row],[Open Price]], 1, 0)</f>
        <v>0</v>
      </c>
      <c r="Q8795" t="str">
        <f>IF(AND(Stock_Info[[#This Row],[% Deli. Qty to Traded Qty]]&gt;80,Stock_Info[[#This Row],[No. of Trades]]&lt;3000),"Unusual Day","")</f>
        <v/>
      </c>
      <c r="R8795" t="str">
        <f>IF(AND(Stock_Info[[#This Row],[Spread High-Low]] &lt; 10, Stock_Info[[#This Row],[% Deli. Qty to Traded Qty]] &gt; 90), "Good Day", "")</f>
        <v/>
      </c>
    </row>
    <row r="8796" spans="1:18">
      <c r="A8796" t="s">
        <v>75</v>
      </c>
      <c r="B8796" s="1">
        <v>45845</v>
      </c>
      <c r="C8796" s="1" t="str">
        <f>"WEEK" &amp;" " &amp;  INT((DAY(Stock_Info[[#This Row],[Date]])+WEEKDAY(DATE(YEAR(Stock_Info[[#This Row],[Date]]),MONTH(Stock_Info[[#This Row],[Date]]),1))-1)/7)+1</f>
        <v>WEEK 2</v>
      </c>
      <c r="D8796" s="12">
        <v>19.97</v>
      </c>
      <c r="E8796" s="12">
        <v>20.190000000000001</v>
      </c>
      <c r="F8796" s="12">
        <v>19.97</v>
      </c>
      <c r="G8796" s="12">
        <v>20.010000000000002</v>
      </c>
      <c r="H8796" s="12">
        <v>20.059794486562673</v>
      </c>
      <c r="I8796">
        <v>6310147</v>
      </c>
      <c r="J8796">
        <v>25734</v>
      </c>
      <c r="K8796" s="12">
        <v>126580252</v>
      </c>
      <c r="L8796">
        <v>2643800</v>
      </c>
      <c r="M8796">
        <v>41.9</v>
      </c>
      <c r="N8796">
        <v>0.22</v>
      </c>
      <c r="O8796">
        <v>0.04</v>
      </c>
      <c r="P8796">
        <f xml:space="preserve"> IF(Stock_Info[[#This Row],[Close Price]] &gt; Stock_Info[[#This Row],[Open Price]], 1, 0)</f>
        <v>1</v>
      </c>
      <c r="Q8796" t="str">
        <f>IF(AND(Stock_Info[[#This Row],[% Deli. Qty to Traded Qty]]&gt;80,Stock_Info[[#This Row],[No. of Trades]]&lt;3000),"Unusual Day","")</f>
        <v/>
      </c>
      <c r="R8796" t="str">
        <f>IF(AND(Stock_Info[[#This Row],[Spread High-Low]] &lt; 10, Stock_Info[[#This Row],[% Deli. Qty to Traded Qty]] &gt; 90), "Good Day", "")</f>
        <v/>
      </c>
    </row>
    <row r="8797" spans="1:18">
      <c r="A8797" t="s">
        <v>75</v>
      </c>
      <c r="B8797" s="1">
        <v>45842</v>
      </c>
      <c r="C8797" s="1" t="str">
        <f>"WEEK" &amp;" " &amp;  INT((DAY(Stock_Info[[#This Row],[Date]])+WEEKDAY(DATE(YEAR(Stock_Info[[#This Row],[Date]]),MONTH(Stock_Info[[#This Row],[Date]]),1))-1)/7)+1</f>
        <v>WEEK 1</v>
      </c>
      <c r="D8797" s="12">
        <v>20.100000000000001</v>
      </c>
      <c r="E8797" s="12">
        <v>20.2</v>
      </c>
      <c r="F8797" s="12">
        <v>19.97</v>
      </c>
      <c r="G8797" s="12">
        <v>20.059999999999999</v>
      </c>
      <c r="H8797" s="12">
        <v>20.07503203666635</v>
      </c>
      <c r="I8797">
        <v>8363854</v>
      </c>
      <c r="J8797">
        <v>54035</v>
      </c>
      <c r="K8797" s="12">
        <v>167904637</v>
      </c>
      <c r="L8797">
        <v>3832783</v>
      </c>
      <c r="M8797">
        <v>45.83</v>
      </c>
      <c r="N8797">
        <v>0.23</v>
      </c>
      <c r="O8797">
        <v>-0.04</v>
      </c>
      <c r="P8797">
        <f xml:space="preserve"> IF(Stock_Info[[#This Row],[Close Price]] &gt; Stock_Info[[#This Row],[Open Price]], 1, 0)</f>
        <v>0</v>
      </c>
      <c r="Q8797" t="str">
        <f>IF(AND(Stock_Info[[#This Row],[% Deli. Qty to Traded Qty]]&gt;80,Stock_Info[[#This Row],[No. of Trades]]&lt;3000),"Unusual Day","")</f>
        <v/>
      </c>
      <c r="R8797" t="str">
        <f>IF(AND(Stock_Info[[#This Row],[Spread High-Low]] &lt; 10, Stock_Info[[#This Row],[% Deli. Qty to Traded Qty]] &gt; 90), "Good Day", "")</f>
        <v/>
      </c>
    </row>
    <row r="8798" spans="1:18">
      <c r="A8798" t="s">
        <v>75</v>
      </c>
      <c r="B8798" s="1">
        <v>45841</v>
      </c>
      <c r="C8798" s="1" t="str">
        <f>"WEEK" &amp;" " &amp;  INT((DAY(Stock_Info[[#This Row],[Date]])+WEEKDAY(DATE(YEAR(Stock_Info[[#This Row],[Date]]),MONTH(Stock_Info[[#This Row],[Date]]),1))-1)/7)+1</f>
        <v>WEEK 1</v>
      </c>
      <c r="D8798" s="12">
        <v>20.28</v>
      </c>
      <c r="E8798" s="12">
        <v>20.329999999999998</v>
      </c>
      <c r="F8798" s="12">
        <v>20.12</v>
      </c>
      <c r="G8798" s="12">
        <v>20.149999999999999</v>
      </c>
      <c r="H8798" s="12">
        <v>20.192992332868055</v>
      </c>
      <c r="I8798">
        <v>6209884</v>
      </c>
      <c r="J8798">
        <v>26952</v>
      </c>
      <c r="K8798" s="12">
        <v>125396140</v>
      </c>
      <c r="L8798">
        <v>2765178</v>
      </c>
      <c r="M8798">
        <v>44.53</v>
      </c>
      <c r="N8798">
        <v>0.21</v>
      </c>
      <c r="O8798">
        <v>-0.13</v>
      </c>
      <c r="P8798">
        <f xml:space="preserve"> IF(Stock_Info[[#This Row],[Close Price]] &gt; Stock_Info[[#This Row],[Open Price]], 1, 0)</f>
        <v>0</v>
      </c>
      <c r="Q8798" t="str">
        <f>IF(AND(Stock_Info[[#This Row],[% Deli. Qty to Traded Qty]]&gt;80,Stock_Info[[#This Row],[No. of Trades]]&lt;3000),"Unusual Day","")</f>
        <v/>
      </c>
      <c r="R8798" t="str">
        <f>IF(AND(Stock_Info[[#This Row],[Spread High-Low]] &lt; 10, Stock_Info[[#This Row],[% Deli. Qty to Traded Qty]] &gt; 90), "Good Day", "")</f>
        <v/>
      </c>
    </row>
    <row r="8799" spans="1:18">
      <c r="A8799" t="s">
        <v>75</v>
      </c>
      <c r="B8799" s="1">
        <v>45840</v>
      </c>
      <c r="C8799" s="1" t="str">
        <f>"WEEK" &amp;" " &amp;  INT((DAY(Stock_Info[[#This Row],[Date]])+WEEKDAY(DATE(YEAR(Stock_Info[[#This Row],[Date]]),MONTH(Stock_Info[[#This Row],[Date]]),1))-1)/7)+1</f>
        <v>WEEK 1</v>
      </c>
      <c r="D8799" s="12">
        <v>20.49</v>
      </c>
      <c r="E8799" s="12">
        <v>20.49</v>
      </c>
      <c r="F8799" s="12">
        <v>20.170000000000002</v>
      </c>
      <c r="G8799" s="12">
        <v>20.29</v>
      </c>
      <c r="H8799" s="12">
        <v>20.322608970557983</v>
      </c>
      <c r="I8799">
        <v>7933152</v>
      </c>
      <c r="J8799">
        <v>26325</v>
      </c>
      <c r="K8799" s="12">
        <v>161222346</v>
      </c>
      <c r="L8799">
        <v>3155749</v>
      </c>
      <c r="M8799">
        <v>39.78</v>
      </c>
      <c r="N8799">
        <v>0.32</v>
      </c>
      <c r="O8799">
        <v>-0.2</v>
      </c>
      <c r="P8799">
        <f xml:space="preserve"> IF(Stock_Info[[#This Row],[Close Price]] &gt; Stock_Info[[#This Row],[Open Price]], 1, 0)</f>
        <v>0</v>
      </c>
      <c r="Q8799" t="str">
        <f>IF(AND(Stock_Info[[#This Row],[% Deli. Qty to Traded Qty]]&gt;80,Stock_Info[[#This Row],[No. of Trades]]&lt;3000),"Unusual Day","")</f>
        <v/>
      </c>
      <c r="R8799" t="str">
        <f>IF(AND(Stock_Info[[#This Row],[Spread High-Low]] &lt; 10, Stock_Info[[#This Row],[% Deli. Qty to Traded Qty]] &gt; 90), "Good Day", "")</f>
        <v/>
      </c>
    </row>
    <row r="8800" spans="1:18">
      <c r="A8800" t="s">
        <v>75</v>
      </c>
      <c r="B8800" s="1">
        <v>45839</v>
      </c>
      <c r="C8800" s="1" t="str">
        <f>"WEEK" &amp;" " &amp;  INT((DAY(Stock_Info[[#This Row],[Date]])+WEEKDAY(DATE(YEAR(Stock_Info[[#This Row],[Date]]),MONTH(Stock_Info[[#This Row],[Date]]),1))-1)/7)+1</f>
        <v>WEEK 1</v>
      </c>
      <c r="D8800" s="12">
        <v>20.399999999999999</v>
      </c>
      <c r="E8800" s="12">
        <v>20.49</v>
      </c>
      <c r="F8800" s="12">
        <v>20.14</v>
      </c>
      <c r="G8800" s="12">
        <v>20.440000000000001</v>
      </c>
      <c r="H8800" s="12">
        <v>20.345356653260456</v>
      </c>
      <c r="I8800">
        <v>9234277</v>
      </c>
      <c r="J8800">
        <v>27383</v>
      </c>
      <c r="K8800" s="12">
        <v>187874659</v>
      </c>
      <c r="L8800">
        <v>4051966</v>
      </c>
      <c r="M8800">
        <v>43.88</v>
      </c>
      <c r="N8800">
        <v>0.35</v>
      </c>
      <c r="O8800">
        <v>0.04</v>
      </c>
      <c r="P8800">
        <f xml:space="preserve"> IF(Stock_Info[[#This Row],[Close Price]] &gt; Stock_Info[[#This Row],[Open Price]], 1, 0)</f>
        <v>1</v>
      </c>
      <c r="Q8800" t="str">
        <f>IF(AND(Stock_Info[[#This Row],[% Deli. Qty to Traded Qty]]&gt;80,Stock_Info[[#This Row],[No. of Trades]]&lt;3000),"Unusual Day","")</f>
        <v/>
      </c>
      <c r="R8800" t="str">
        <f>IF(AND(Stock_Info[[#This Row],[Spread High-Low]] &lt; 10, Stock_Info[[#This Row],[% Deli. Qty to Traded Qty]] &gt; 90), "Good Day", "")</f>
        <v/>
      </c>
    </row>
    <row r="8801" spans="1:18">
      <c r="A8801" t="s">
        <v>75</v>
      </c>
      <c r="B8801" s="1">
        <v>45838</v>
      </c>
      <c r="C8801" s="1" t="str">
        <f>"WEEK" &amp;" " &amp;  INT((DAY(Stock_Info[[#This Row],[Date]])+WEEKDAY(DATE(YEAR(Stock_Info[[#This Row],[Date]]),MONTH(Stock_Info[[#This Row],[Date]]),1))-1)/7)+1</f>
        <v>WEEK 5</v>
      </c>
      <c r="D8801" s="12">
        <v>20.2</v>
      </c>
      <c r="E8801" s="12">
        <v>20.59</v>
      </c>
      <c r="F8801" s="12">
        <v>20.2</v>
      </c>
      <c r="G8801" s="12">
        <v>20.350000000000001</v>
      </c>
      <c r="H8801" s="12">
        <v>20.42768830876858</v>
      </c>
      <c r="I8801">
        <v>7205785</v>
      </c>
      <c r="J8801">
        <v>26005</v>
      </c>
      <c r="K8801" s="12">
        <v>147197530</v>
      </c>
      <c r="L8801">
        <v>2497984</v>
      </c>
      <c r="M8801">
        <v>34.67</v>
      </c>
      <c r="N8801">
        <v>0.39</v>
      </c>
      <c r="O8801">
        <v>0.15</v>
      </c>
      <c r="P8801">
        <f xml:space="preserve"> IF(Stock_Info[[#This Row],[Close Price]] &gt; Stock_Info[[#This Row],[Open Price]], 1, 0)</f>
        <v>1</v>
      </c>
      <c r="Q8801" t="str">
        <f>IF(AND(Stock_Info[[#This Row],[% Deli. Qty to Traded Qty]]&gt;80,Stock_Info[[#This Row],[No. of Trades]]&lt;3000),"Unusual Day","")</f>
        <v/>
      </c>
      <c r="R8801" t="str">
        <f>IF(AND(Stock_Info[[#This Row],[Spread High-Low]] &lt; 10, Stock_Info[[#This Row],[% Deli. Qty to Traded Qty]] &gt; 90), "Good Day", "")</f>
        <v/>
      </c>
    </row>
    <row r="8802" spans="1:18">
      <c r="A8802" t="s">
        <v>75</v>
      </c>
      <c r="B8802" s="1">
        <v>45835</v>
      </c>
      <c r="C8802" s="1" t="str">
        <f>"WEEK" &amp;" " &amp;  INT((DAY(Stock_Info[[#This Row],[Date]])+WEEKDAY(DATE(YEAR(Stock_Info[[#This Row],[Date]]),MONTH(Stock_Info[[#This Row],[Date]]),1))-1)/7)+1</f>
        <v>WEEK 4</v>
      </c>
      <c r="D8802" s="12">
        <v>20.079999999999998</v>
      </c>
      <c r="E8802" s="12">
        <v>20.49</v>
      </c>
      <c r="F8802" s="12">
        <v>20.079999999999998</v>
      </c>
      <c r="G8802" s="12">
        <v>20.190000000000001</v>
      </c>
      <c r="H8802" s="12">
        <v>20.30350313110911</v>
      </c>
      <c r="I8802">
        <v>5917392</v>
      </c>
      <c r="J8802">
        <v>23254</v>
      </c>
      <c r="K8802" s="12">
        <v>120143787</v>
      </c>
      <c r="L8802">
        <v>2351406</v>
      </c>
      <c r="M8802">
        <v>39.74</v>
      </c>
      <c r="N8802">
        <v>0.41</v>
      </c>
      <c r="O8802">
        <v>0.11</v>
      </c>
      <c r="P8802">
        <f xml:space="preserve"> IF(Stock_Info[[#This Row],[Close Price]] &gt; Stock_Info[[#This Row],[Open Price]], 1, 0)</f>
        <v>1</v>
      </c>
      <c r="Q8802" t="str">
        <f>IF(AND(Stock_Info[[#This Row],[% Deli. Qty to Traded Qty]]&gt;80,Stock_Info[[#This Row],[No. of Trades]]&lt;3000),"Unusual Day","")</f>
        <v/>
      </c>
      <c r="R8802" t="str">
        <f>IF(AND(Stock_Info[[#This Row],[Spread High-Low]] &lt; 10, Stock_Info[[#This Row],[% Deli. Qty to Traded Qty]] &gt; 90), "Good Day", "")</f>
        <v/>
      </c>
    </row>
    <row r="8803" spans="1:18">
      <c r="A8803" t="s">
        <v>75</v>
      </c>
      <c r="B8803" s="1">
        <v>45834</v>
      </c>
      <c r="C8803" s="1" t="str">
        <f>"WEEK" &amp;" " &amp;  INT((DAY(Stock_Info[[#This Row],[Date]])+WEEKDAY(DATE(YEAR(Stock_Info[[#This Row],[Date]]),MONTH(Stock_Info[[#This Row],[Date]]),1))-1)/7)+1</f>
        <v>WEEK 4</v>
      </c>
      <c r="D8803" s="12">
        <v>20.25</v>
      </c>
      <c r="E8803" s="12">
        <v>20.3</v>
      </c>
      <c r="F8803" s="12">
        <v>20.03</v>
      </c>
      <c r="G8803" s="12">
        <v>20.079999999999998</v>
      </c>
      <c r="H8803" s="12">
        <v>20.12601296194644</v>
      </c>
      <c r="I8803">
        <v>7361703</v>
      </c>
      <c r="J8803">
        <v>27557</v>
      </c>
      <c r="K8803" s="12">
        <v>148161730</v>
      </c>
      <c r="L8803">
        <v>2655208</v>
      </c>
      <c r="M8803">
        <v>36.07</v>
      </c>
      <c r="N8803">
        <v>0.27</v>
      </c>
      <c r="O8803">
        <v>-0.17</v>
      </c>
      <c r="P8803">
        <f xml:space="preserve"> IF(Stock_Info[[#This Row],[Close Price]] &gt; Stock_Info[[#This Row],[Open Price]], 1, 0)</f>
        <v>0</v>
      </c>
      <c r="Q8803" t="str">
        <f>IF(AND(Stock_Info[[#This Row],[% Deli. Qty to Traded Qty]]&gt;80,Stock_Info[[#This Row],[No. of Trades]]&lt;3000),"Unusual Day","")</f>
        <v/>
      </c>
      <c r="R8803" t="str">
        <f>IF(AND(Stock_Info[[#This Row],[Spread High-Low]] &lt; 10, Stock_Info[[#This Row],[% Deli. Qty to Traded Qty]] &gt; 90), "Good Day", "")</f>
        <v/>
      </c>
    </row>
    <row r="8804" spans="1:18">
      <c r="A8804" t="s">
        <v>75</v>
      </c>
      <c r="B8804" s="1">
        <v>45833</v>
      </c>
      <c r="C8804" s="1" t="str">
        <f>"WEEK" &amp;" " &amp;  INT((DAY(Stock_Info[[#This Row],[Date]])+WEEKDAY(DATE(YEAR(Stock_Info[[#This Row],[Date]]),MONTH(Stock_Info[[#This Row],[Date]]),1))-1)/7)+1</f>
        <v>WEEK 4</v>
      </c>
      <c r="D8804" s="12">
        <v>19.97</v>
      </c>
      <c r="E8804" s="12">
        <v>20.27</v>
      </c>
      <c r="F8804" s="12">
        <v>19.97</v>
      </c>
      <c r="G8804" s="12">
        <v>20.239999999999998</v>
      </c>
      <c r="H8804" s="12">
        <v>20.14010976864785</v>
      </c>
      <c r="I8804">
        <v>7350915</v>
      </c>
      <c r="J8804">
        <v>22419</v>
      </c>
      <c r="K8804" s="12">
        <v>148048235</v>
      </c>
      <c r="L8804">
        <v>2748660</v>
      </c>
      <c r="M8804">
        <v>37.39</v>
      </c>
      <c r="N8804">
        <v>0.3</v>
      </c>
      <c r="O8804">
        <v>0.27</v>
      </c>
      <c r="P8804">
        <f xml:space="preserve"> IF(Stock_Info[[#This Row],[Close Price]] &gt; Stock_Info[[#This Row],[Open Price]], 1, 0)</f>
        <v>1</v>
      </c>
      <c r="Q8804" t="str">
        <f>IF(AND(Stock_Info[[#This Row],[% Deli. Qty to Traded Qty]]&gt;80,Stock_Info[[#This Row],[No. of Trades]]&lt;3000),"Unusual Day","")</f>
        <v/>
      </c>
      <c r="R8804" t="str">
        <f>IF(AND(Stock_Info[[#This Row],[Spread High-Low]] &lt; 10, Stock_Info[[#This Row],[% Deli. Qty to Traded Qty]] &gt; 90), "Good Day", "")</f>
        <v/>
      </c>
    </row>
    <row r="8805" spans="1:18">
      <c r="A8805" t="s">
        <v>75</v>
      </c>
      <c r="B8805" s="1">
        <v>45832</v>
      </c>
      <c r="C8805" s="1" t="str">
        <f>"WEEK" &amp;" " &amp;  INT((DAY(Stock_Info[[#This Row],[Date]])+WEEKDAY(DATE(YEAR(Stock_Info[[#This Row],[Date]]),MONTH(Stock_Info[[#This Row],[Date]]),1))-1)/7)+1</f>
        <v>WEEK 4</v>
      </c>
      <c r="D8805" s="12">
        <v>20</v>
      </c>
      <c r="E8805" s="12">
        <v>20.18</v>
      </c>
      <c r="F8805" s="12">
        <v>19.940000000000001</v>
      </c>
      <c r="G8805" s="12">
        <v>19.97</v>
      </c>
      <c r="H8805" s="12">
        <v>20.059474118830117</v>
      </c>
      <c r="I8805">
        <v>11344464</v>
      </c>
      <c r="J8805">
        <v>34595</v>
      </c>
      <c r="K8805" s="12">
        <v>227563982</v>
      </c>
      <c r="L8805">
        <v>3950619</v>
      </c>
      <c r="M8805">
        <v>34.82</v>
      </c>
      <c r="N8805">
        <v>0.24</v>
      </c>
      <c r="O8805">
        <v>-0.03</v>
      </c>
      <c r="P8805">
        <f xml:space="preserve"> IF(Stock_Info[[#This Row],[Close Price]] &gt; Stock_Info[[#This Row],[Open Price]], 1, 0)</f>
        <v>0</v>
      </c>
      <c r="Q8805" t="str">
        <f>IF(AND(Stock_Info[[#This Row],[% Deli. Qty to Traded Qty]]&gt;80,Stock_Info[[#This Row],[No. of Trades]]&lt;3000),"Unusual Day","")</f>
        <v/>
      </c>
      <c r="R8805" t="str">
        <f>IF(AND(Stock_Info[[#This Row],[Spread High-Low]] &lt; 10, Stock_Info[[#This Row],[% Deli. Qty to Traded Qty]] &gt; 90), "Good Day", "")</f>
        <v/>
      </c>
    </row>
    <row r="8806" spans="1:18">
      <c r="A8806" t="s">
        <v>75</v>
      </c>
      <c r="B8806" s="1">
        <v>45831</v>
      </c>
      <c r="C8806" s="1" t="str">
        <f>"WEEK" &amp;" " &amp;  INT((DAY(Stock_Info[[#This Row],[Date]])+WEEKDAY(DATE(YEAR(Stock_Info[[#This Row],[Date]]),MONTH(Stock_Info[[#This Row],[Date]]),1))-1)/7)+1</f>
        <v>WEEK 4</v>
      </c>
      <c r="D8806" s="12">
        <v>19.71</v>
      </c>
      <c r="E8806" s="12">
        <v>19.96</v>
      </c>
      <c r="F8806" s="12">
        <v>19.62</v>
      </c>
      <c r="G8806" s="12">
        <v>19.89</v>
      </c>
      <c r="H8806" s="12">
        <v>19.815933573760567</v>
      </c>
      <c r="I8806">
        <v>9706887</v>
      </c>
      <c r="J8806">
        <v>29056</v>
      </c>
      <c r="K8806" s="12">
        <v>192351028</v>
      </c>
      <c r="L8806">
        <v>3862666</v>
      </c>
      <c r="M8806">
        <v>39.79</v>
      </c>
      <c r="N8806">
        <v>0.34</v>
      </c>
      <c r="O8806">
        <v>0.18</v>
      </c>
      <c r="P8806">
        <f xml:space="preserve"> IF(Stock_Info[[#This Row],[Close Price]] &gt; Stock_Info[[#This Row],[Open Price]], 1, 0)</f>
        <v>1</v>
      </c>
      <c r="Q8806" t="str">
        <f>IF(AND(Stock_Info[[#This Row],[% Deli. Qty to Traded Qty]]&gt;80,Stock_Info[[#This Row],[No. of Trades]]&lt;3000),"Unusual Day","")</f>
        <v/>
      </c>
      <c r="R8806" t="str">
        <f>IF(AND(Stock_Info[[#This Row],[Spread High-Low]] &lt; 10, Stock_Info[[#This Row],[% Deli. Qty to Traded Qty]] &gt; 90), "Good Day", "")</f>
        <v/>
      </c>
    </row>
    <row r="8807" spans="1:18">
      <c r="A8807" t="s">
        <v>75</v>
      </c>
      <c r="B8807" s="1">
        <v>45828</v>
      </c>
      <c r="C8807" s="1" t="str">
        <f>"WEEK" &amp;" " &amp;  INT((DAY(Stock_Info[[#This Row],[Date]])+WEEKDAY(DATE(YEAR(Stock_Info[[#This Row],[Date]]),MONTH(Stock_Info[[#This Row],[Date]]),1))-1)/7)+1</f>
        <v>WEEK 3</v>
      </c>
      <c r="D8807" s="12">
        <v>19.440000000000001</v>
      </c>
      <c r="E8807" s="12">
        <v>19.829999999999998</v>
      </c>
      <c r="F8807" s="12">
        <v>19.399999999999999</v>
      </c>
      <c r="G8807" s="12">
        <v>19.75</v>
      </c>
      <c r="H8807" s="12">
        <v>19.64892021335778</v>
      </c>
      <c r="I8807">
        <v>9751695</v>
      </c>
      <c r="J8807">
        <v>26683</v>
      </c>
      <c r="K8807" s="12">
        <v>191610277</v>
      </c>
      <c r="L8807">
        <v>3643790</v>
      </c>
      <c r="M8807">
        <v>37.369999999999997</v>
      </c>
      <c r="N8807">
        <v>0.43</v>
      </c>
      <c r="O8807">
        <v>0.31</v>
      </c>
      <c r="P8807">
        <f xml:space="preserve"> IF(Stock_Info[[#This Row],[Close Price]] &gt; Stock_Info[[#This Row],[Open Price]], 1, 0)</f>
        <v>1</v>
      </c>
      <c r="Q8807" t="str">
        <f>IF(AND(Stock_Info[[#This Row],[% Deli. Qty to Traded Qty]]&gt;80,Stock_Info[[#This Row],[No. of Trades]]&lt;3000),"Unusual Day","")</f>
        <v/>
      </c>
      <c r="R8807" t="str">
        <f>IF(AND(Stock_Info[[#This Row],[Spread High-Low]] &lt; 10, Stock_Info[[#This Row],[% Deli. Qty to Traded Qty]] &gt; 90), "Good Day", "")</f>
        <v/>
      </c>
    </row>
    <row r="8808" spans="1:18">
      <c r="A8808" t="s">
        <v>75</v>
      </c>
      <c r="B8808" s="1">
        <v>45827</v>
      </c>
      <c r="C8808" s="1" t="str">
        <f>"WEEK" &amp;" " &amp;  INT((DAY(Stock_Info[[#This Row],[Date]])+WEEKDAY(DATE(YEAR(Stock_Info[[#This Row],[Date]]),MONTH(Stock_Info[[#This Row],[Date]]),1))-1)/7)+1</f>
        <v>WEEK 3</v>
      </c>
      <c r="D8808" s="12">
        <v>19.89</v>
      </c>
      <c r="E8808" s="12">
        <v>19.95</v>
      </c>
      <c r="F8808" s="12">
        <v>19.309999999999999</v>
      </c>
      <c r="G8808" s="12">
        <v>19.440000000000001</v>
      </c>
      <c r="H8808" s="12">
        <v>19.544595054200663</v>
      </c>
      <c r="I8808">
        <v>6206843</v>
      </c>
      <c r="J8808">
        <v>18593</v>
      </c>
      <c r="K8808" s="12">
        <v>121310233</v>
      </c>
      <c r="L8808">
        <v>2219887</v>
      </c>
      <c r="M8808">
        <v>35.770000000000003</v>
      </c>
      <c r="N8808">
        <v>0.64</v>
      </c>
      <c r="O8808">
        <v>-0.45</v>
      </c>
      <c r="P8808">
        <f xml:space="preserve"> IF(Stock_Info[[#This Row],[Close Price]] &gt; Stock_Info[[#This Row],[Open Price]], 1, 0)</f>
        <v>0</v>
      </c>
      <c r="Q8808" t="str">
        <f>IF(AND(Stock_Info[[#This Row],[% Deli. Qty to Traded Qty]]&gt;80,Stock_Info[[#This Row],[No. of Trades]]&lt;3000),"Unusual Day","")</f>
        <v/>
      </c>
      <c r="R8808" t="str">
        <f>IF(AND(Stock_Info[[#This Row],[Spread High-Low]] &lt; 10, Stock_Info[[#This Row],[% Deli. Qty to Traded Qty]] &gt; 90), "Good Day", "")</f>
        <v/>
      </c>
    </row>
    <row r="8809" spans="1:18">
      <c r="A8809" t="s">
        <v>75</v>
      </c>
      <c r="B8809" s="1">
        <v>45826</v>
      </c>
      <c r="C8809" s="1" t="str">
        <f>"WEEK" &amp;" " &amp;  INT((DAY(Stock_Info[[#This Row],[Date]])+WEEKDAY(DATE(YEAR(Stock_Info[[#This Row],[Date]]),MONTH(Stock_Info[[#This Row],[Date]]),1))-1)/7)+1</f>
        <v>WEEK 3</v>
      </c>
      <c r="D8809" s="12">
        <v>19.920000000000002</v>
      </c>
      <c r="E8809" s="12">
        <v>20.13</v>
      </c>
      <c r="F8809" s="12">
        <v>19.75</v>
      </c>
      <c r="G8809" s="12">
        <v>19.89</v>
      </c>
      <c r="H8809" s="12">
        <v>19.950906557260538</v>
      </c>
      <c r="I8809">
        <v>5656234</v>
      </c>
      <c r="J8809">
        <v>18080</v>
      </c>
      <c r="K8809" s="12">
        <v>112846996</v>
      </c>
      <c r="L8809">
        <v>1922610</v>
      </c>
      <c r="M8809">
        <v>33.99</v>
      </c>
      <c r="N8809">
        <v>0.38</v>
      </c>
      <c r="O8809">
        <v>-0.03</v>
      </c>
      <c r="P8809">
        <f xml:space="preserve"> IF(Stock_Info[[#This Row],[Close Price]] &gt; Stock_Info[[#This Row],[Open Price]], 1, 0)</f>
        <v>0</v>
      </c>
      <c r="Q8809" t="str">
        <f>IF(AND(Stock_Info[[#This Row],[% Deli. Qty to Traded Qty]]&gt;80,Stock_Info[[#This Row],[No. of Trades]]&lt;3000),"Unusual Day","")</f>
        <v/>
      </c>
      <c r="R8809" t="str">
        <f>IF(AND(Stock_Info[[#This Row],[Spread High-Low]] &lt; 10, Stock_Info[[#This Row],[% Deli. Qty to Traded Qty]] &gt; 90), "Good Day", "")</f>
        <v/>
      </c>
    </row>
    <row r="8810" spans="1:18">
      <c r="A8810" t="s">
        <v>75</v>
      </c>
      <c r="B8810" s="1">
        <v>45825</v>
      </c>
      <c r="C8810" s="1" t="str">
        <f>"WEEK" &amp;" " &amp;  INT((DAY(Stock_Info[[#This Row],[Date]])+WEEKDAY(DATE(YEAR(Stock_Info[[#This Row],[Date]]),MONTH(Stock_Info[[#This Row],[Date]]),1))-1)/7)+1</f>
        <v>WEEK 3</v>
      </c>
      <c r="D8810" s="12">
        <v>20.25</v>
      </c>
      <c r="E8810" s="12">
        <v>20.350000000000001</v>
      </c>
      <c r="F8810" s="12">
        <v>19.84</v>
      </c>
      <c r="G8810" s="12">
        <v>19.940000000000001</v>
      </c>
      <c r="H8810" s="12">
        <v>20.07543777340306</v>
      </c>
      <c r="I8810">
        <v>9512741</v>
      </c>
      <c r="J8810">
        <v>23628</v>
      </c>
      <c r="K8810" s="12">
        <v>190972440</v>
      </c>
      <c r="L8810">
        <v>4623859</v>
      </c>
      <c r="M8810">
        <v>48.61</v>
      </c>
      <c r="N8810">
        <v>0.51</v>
      </c>
      <c r="O8810">
        <v>-0.31</v>
      </c>
      <c r="P8810">
        <f xml:space="preserve"> IF(Stock_Info[[#This Row],[Close Price]] &gt; Stock_Info[[#This Row],[Open Price]], 1, 0)</f>
        <v>0</v>
      </c>
      <c r="Q8810" t="str">
        <f>IF(AND(Stock_Info[[#This Row],[% Deli. Qty to Traded Qty]]&gt;80,Stock_Info[[#This Row],[No. of Trades]]&lt;3000),"Unusual Day","")</f>
        <v/>
      </c>
      <c r="R8810" t="str">
        <f>IF(AND(Stock_Info[[#This Row],[Spread High-Low]] &lt; 10, Stock_Info[[#This Row],[% Deli. Qty to Traded Qty]] &gt; 90), "Good Day", "")</f>
        <v/>
      </c>
    </row>
    <row r="8811" spans="1:18">
      <c r="A8811" t="s">
        <v>75</v>
      </c>
      <c r="B8811" s="1">
        <v>45824</v>
      </c>
      <c r="C8811" s="1" t="str">
        <f>"WEEK" &amp;" " &amp;  INT((DAY(Stock_Info[[#This Row],[Date]])+WEEKDAY(DATE(YEAR(Stock_Info[[#This Row],[Date]]),MONTH(Stock_Info[[#This Row],[Date]]),1))-1)/7)+1</f>
        <v>WEEK 3</v>
      </c>
      <c r="D8811" s="12">
        <v>20.16</v>
      </c>
      <c r="E8811" s="12">
        <v>20.43</v>
      </c>
      <c r="F8811" s="12">
        <v>19.88</v>
      </c>
      <c r="G8811" s="12">
        <v>20.25</v>
      </c>
      <c r="H8811" s="12">
        <v>20.162378234739329</v>
      </c>
      <c r="I8811">
        <v>7262950</v>
      </c>
      <c r="J8811">
        <v>22700</v>
      </c>
      <c r="K8811" s="12">
        <v>146438345</v>
      </c>
      <c r="L8811">
        <v>2395872</v>
      </c>
      <c r="M8811">
        <v>32.99</v>
      </c>
      <c r="N8811">
        <v>0.55000000000000004</v>
      </c>
      <c r="O8811">
        <v>0.09</v>
      </c>
      <c r="P8811">
        <f xml:space="preserve"> IF(Stock_Info[[#This Row],[Close Price]] &gt; Stock_Info[[#This Row],[Open Price]], 1, 0)</f>
        <v>1</v>
      </c>
      <c r="Q8811" t="str">
        <f>IF(AND(Stock_Info[[#This Row],[% Deli. Qty to Traded Qty]]&gt;80,Stock_Info[[#This Row],[No. of Trades]]&lt;3000),"Unusual Day","")</f>
        <v/>
      </c>
      <c r="R8811" t="str">
        <f>IF(AND(Stock_Info[[#This Row],[Spread High-Low]] &lt; 10, Stock_Info[[#This Row],[% Deli. Qty to Traded Qty]] &gt; 90), "Good Day", "")</f>
        <v/>
      </c>
    </row>
    <row r="8812" spans="1:18">
      <c r="A8812" t="s">
        <v>75</v>
      </c>
      <c r="B8812" s="1">
        <v>45821</v>
      </c>
      <c r="C8812" s="1" t="str">
        <f>"WEEK" &amp;" " &amp;  INT((DAY(Stock_Info[[#This Row],[Date]])+WEEKDAY(DATE(YEAR(Stock_Info[[#This Row],[Date]]),MONTH(Stock_Info[[#This Row],[Date]]),1))-1)/7)+1</f>
        <v>WEEK 2</v>
      </c>
      <c r="D8812" s="12">
        <v>20.04</v>
      </c>
      <c r="E8812" s="12">
        <v>20.29</v>
      </c>
      <c r="F8812" s="12">
        <v>19.97</v>
      </c>
      <c r="G8812" s="12">
        <v>20.16</v>
      </c>
      <c r="H8812" s="12">
        <v>20.141594633804981</v>
      </c>
      <c r="I8812">
        <v>7323625</v>
      </c>
      <c r="J8812">
        <v>15010</v>
      </c>
      <c r="K8812" s="12">
        <v>147509486</v>
      </c>
      <c r="L8812">
        <v>2488422</v>
      </c>
      <c r="M8812">
        <v>33.979999999999997</v>
      </c>
      <c r="N8812">
        <v>0.32</v>
      </c>
      <c r="O8812">
        <v>0.12</v>
      </c>
      <c r="P8812">
        <f xml:space="preserve"> IF(Stock_Info[[#This Row],[Close Price]] &gt; Stock_Info[[#This Row],[Open Price]], 1, 0)</f>
        <v>1</v>
      </c>
      <c r="Q8812" t="str">
        <f>IF(AND(Stock_Info[[#This Row],[% Deli. Qty to Traded Qty]]&gt;80,Stock_Info[[#This Row],[No. of Trades]]&lt;3000),"Unusual Day","")</f>
        <v/>
      </c>
      <c r="R8812" t="str">
        <f>IF(AND(Stock_Info[[#This Row],[Spread High-Low]] &lt; 10, Stock_Info[[#This Row],[% Deli. Qty to Traded Qty]] &gt; 90), "Good Day", "")</f>
        <v/>
      </c>
    </row>
    <row r="8813" spans="1:18">
      <c r="A8813" t="s">
        <v>75</v>
      </c>
      <c r="B8813" s="1">
        <v>45820</v>
      </c>
      <c r="C8813" s="1" t="str">
        <f>"WEEK" &amp;" " &amp;  INT((DAY(Stock_Info[[#This Row],[Date]])+WEEKDAY(DATE(YEAR(Stock_Info[[#This Row],[Date]]),MONTH(Stock_Info[[#This Row],[Date]]),1))-1)/7)+1</f>
        <v>WEEK 2</v>
      </c>
      <c r="D8813" s="12">
        <v>20.7</v>
      </c>
      <c r="E8813" s="12">
        <v>20.76</v>
      </c>
      <c r="F8813" s="12">
        <v>20.350000000000001</v>
      </c>
      <c r="G8813" s="12">
        <v>20.420000000000002</v>
      </c>
      <c r="H8813" s="12">
        <v>20.578962662344146</v>
      </c>
      <c r="I8813">
        <v>13022028</v>
      </c>
      <c r="J8813">
        <v>25695</v>
      </c>
      <c r="K8813" s="12">
        <v>267979828</v>
      </c>
      <c r="L8813">
        <v>5798490</v>
      </c>
      <c r="M8813">
        <v>44.53</v>
      </c>
      <c r="N8813">
        <v>0.41</v>
      </c>
      <c r="O8813">
        <v>-0.28000000000000003</v>
      </c>
      <c r="P8813">
        <f xml:space="preserve"> IF(Stock_Info[[#This Row],[Close Price]] &gt; Stock_Info[[#This Row],[Open Price]], 1, 0)</f>
        <v>0</v>
      </c>
      <c r="Q8813" t="str">
        <f>IF(AND(Stock_Info[[#This Row],[% Deli. Qty to Traded Qty]]&gt;80,Stock_Info[[#This Row],[No. of Trades]]&lt;3000),"Unusual Day","")</f>
        <v/>
      </c>
      <c r="R8813" t="str">
        <f>IF(AND(Stock_Info[[#This Row],[Spread High-Low]] &lt; 10, Stock_Info[[#This Row],[% Deli. Qty to Traded Qty]] &gt; 90), "Good Day", "")</f>
        <v/>
      </c>
    </row>
    <row r="8814" spans="1:18">
      <c r="A8814" t="s">
        <v>75</v>
      </c>
      <c r="B8814" s="1">
        <v>45819</v>
      </c>
      <c r="C8814" s="1" t="str">
        <f>"WEEK" &amp;" " &amp;  INT((DAY(Stock_Info[[#This Row],[Date]])+WEEKDAY(DATE(YEAR(Stock_Info[[#This Row],[Date]]),MONTH(Stock_Info[[#This Row],[Date]]),1))-1)/7)+1</f>
        <v>WEEK 2</v>
      </c>
      <c r="D8814" s="12">
        <v>20.92</v>
      </c>
      <c r="E8814" s="12">
        <v>21.07</v>
      </c>
      <c r="F8814" s="12">
        <v>20.67</v>
      </c>
      <c r="G8814" s="12">
        <v>20.72</v>
      </c>
      <c r="H8814" s="12">
        <v>20.839392859748312</v>
      </c>
      <c r="I8814">
        <v>10376581</v>
      </c>
      <c r="J8814">
        <v>25178</v>
      </c>
      <c r="K8814" s="12">
        <v>216241648</v>
      </c>
      <c r="L8814">
        <v>4564384</v>
      </c>
      <c r="M8814">
        <v>43.99</v>
      </c>
      <c r="N8814">
        <v>0.4</v>
      </c>
      <c r="O8814">
        <v>-0.2</v>
      </c>
      <c r="P8814">
        <f xml:space="preserve"> IF(Stock_Info[[#This Row],[Close Price]] &gt; Stock_Info[[#This Row],[Open Price]], 1, 0)</f>
        <v>0</v>
      </c>
      <c r="Q8814" t="str">
        <f>IF(AND(Stock_Info[[#This Row],[% Deli. Qty to Traded Qty]]&gt;80,Stock_Info[[#This Row],[No. of Trades]]&lt;3000),"Unusual Day","")</f>
        <v/>
      </c>
      <c r="R8814" t="str">
        <f>IF(AND(Stock_Info[[#This Row],[Spread High-Low]] &lt; 10, Stock_Info[[#This Row],[% Deli. Qty to Traded Qty]] &gt; 90), "Good Day", "")</f>
        <v/>
      </c>
    </row>
    <row r="8815" spans="1:18">
      <c r="A8815" t="s">
        <v>75</v>
      </c>
      <c r="B8815" s="1">
        <v>45818</v>
      </c>
      <c r="C8815" s="1" t="str">
        <f>"WEEK" &amp;" " &amp;  INT((DAY(Stock_Info[[#This Row],[Date]])+WEEKDAY(DATE(YEAR(Stock_Info[[#This Row],[Date]]),MONTH(Stock_Info[[#This Row],[Date]]),1))-1)/7)+1</f>
        <v>WEEK 2</v>
      </c>
      <c r="D8815" s="12">
        <v>21.06</v>
      </c>
      <c r="E8815" s="12">
        <v>21.08</v>
      </c>
      <c r="F8815" s="12">
        <v>20.81</v>
      </c>
      <c r="G8815" s="12">
        <v>20.84</v>
      </c>
      <c r="H8815" s="12">
        <v>20.938511679394605</v>
      </c>
      <c r="I8815">
        <v>5324377</v>
      </c>
      <c r="J8815">
        <v>16137</v>
      </c>
      <c r="K8815" s="12">
        <v>111484530</v>
      </c>
      <c r="L8815">
        <v>2155163</v>
      </c>
      <c r="M8815">
        <v>40.479999999999997</v>
      </c>
      <c r="N8815">
        <v>0.27</v>
      </c>
      <c r="O8815">
        <v>-0.22</v>
      </c>
      <c r="P8815">
        <f xml:space="preserve"> IF(Stock_Info[[#This Row],[Close Price]] &gt; Stock_Info[[#This Row],[Open Price]], 1, 0)</f>
        <v>0</v>
      </c>
      <c r="Q8815" t="str">
        <f>IF(AND(Stock_Info[[#This Row],[% Deli. Qty to Traded Qty]]&gt;80,Stock_Info[[#This Row],[No. of Trades]]&lt;3000),"Unusual Day","")</f>
        <v/>
      </c>
      <c r="R8815" t="str">
        <f>IF(AND(Stock_Info[[#This Row],[Spread High-Low]] &lt; 10, Stock_Info[[#This Row],[% Deli. Qty to Traded Qty]] &gt; 90), "Good Day", "")</f>
        <v/>
      </c>
    </row>
    <row r="8816" spans="1:18">
      <c r="A8816" t="s">
        <v>75</v>
      </c>
      <c r="B8816" s="1">
        <v>45817</v>
      </c>
      <c r="C8816" s="1" t="str">
        <f>"WEEK" &amp;" " &amp;  INT((DAY(Stock_Info[[#This Row],[Date]])+WEEKDAY(DATE(YEAR(Stock_Info[[#This Row],[Date]]),MONTH(Stock_Info[[#This Row],[Date]]),1))-1)/7)+1</f>
        <v>WEEK 2</v>
      </c>
      <c r="D8816" s="12">
        <v>20.93</v>
      </c>
      <c r="E8816" s="12">
        <v>21.12</v>
      </c>
      <c r="F8816" s="12">
        <v>20.93</v>
      </c>
      <c r="G8816" s="12">
        <v>21.02</v>
      </c>
      <c r="H8816" s="12">
        <v>21.05313180240357</v>
      </c>
      <c r="I8816">
        <v>12964627</v>
      </c>
      <c r="J8816">
        <v>22671</v>
      </c>
      <c r="K8816" s="12">
        <v>272946001</v>
      </c>
      <c r="L8816">
        <v>6745226</v>
      </c>
      <c r="M8816">
        <v>52.03</v>
      </c>
      <c r="N8816">
        <v>0.19</v>
      </c>
      <c r="O8816">
        <v>0.09</v>
      </c>
      <c r="P8816">
        <f xml:space="preserve"> IF(Stock_Info[[#This Row],[Close Price]] &gt; Stock_Info[[#This Row],[Open Price]], 1, 0)</f>
        <v>1</v>
      </c>
      <c r="Q8816" t="str">
        <f>IF(AND(Stock_Info[[#This Row],[% Deli. Qty to Traded Qty]]&gt;80,Stock_Info[[#This Row],[No. of Trades]]&lt;3000),"Unusual Day","")</f>
        <v/>
      </c>
      <c r="R8816" t="str">
        <f>IF(AND(Stock_Info[[#This Row],[Spread High-Low]] &lt; 10, Stock_Info[[#This Row],[% Deli. Qty to Traded Qty]] &gt; 90), "Good Day", "")</f>
        <v/>
      </c>
    </row>
    <row r="8817" spans="1:18">
      <c r="A8817" t="s">
        <v>75</v>
      </c>
      <c r="B8817" s="1">
        <v>45814</v>
      </c>
      <c r="C8817" s="1" t="str">
        <f>"WEEK" &amp;" " &amp;  INT((DAY(Stock_Info[[#This Row],[Date]])+WEEKDAY(DATE(YEAR(Stock_Info[[#This Row],[Date]]),MONTH(Stock_Info[[#This Row],[Date]]),1))-1)/7)+1</f>
        <v>WEEK 1</v>
      </c>
      <c r="D8817" s="12">
        <v>20.93</v>
      </c>
      <c r="E8817" s="12">
        <v>21.08</v>
      </c>
      <c r="F8817" s="12">
        <v>20.76</v>
      </c>
      <c r="G8817" s="12">
        <v>20.85</v>
      </c>
      <c r="H8817" s="12">
        <v>20.920361721162877</v>
      </c>
      <c r="I8817">
        <v>16117940</v>
      </c>
      <c r="J8817">
        <v>26329</v>
      </c>
      <c r="K8817" s="12">
        <v>337193135</v>
      </c>
      <c r="L8817">
        <v>6433063</v>
      </c>
      <c r="M8817">
        <v>39.909999999999997</v>
      </c>
      <c r="N8817">
        <v>0.32</v>
      </c>
      <c r="O8817">
        <v>-0.08</v>
      </c>
      <c r="P8817">
        <f xml:space="preserve"> IF(Stock_Info[[#This Row],[Close Price]] &gt; Stock_Info[[#This Row],[Open Price]], 1, 0)</f>
        <v>0</v>
      </c>
      <c r="Q8817" t="str">
        <f>IF(AND(Stock_Info[[#This Row],[% Deli. Qty to Traded Qty]]&gt;80,Stock_Info[[#This Row],[No. of Trades]]&lt;3000),"Unusual Day","")</f>
        <v/>
      </c>
      <c r="R8817" t="str">
        <f>IF(AND(Stock_Info[[#This Row],[Spread High-Low]] &lt; 10, Stock_Info[[#This Row],[% Deli. Qty to Traded Qty]] &gt; 90), "Good Day", "")</f>
        <v/>
      </c>
    </row>
    <row r="8818" spans="1:18">
      <c r="A8818" t="s">
        <v>75</v>
      </c>
      <c r="B8818" s="1">
        <v>45813</v>
      </c>
      <c r="C8818" s="1" t="str">
        <f>"WEEK" &amp;" " &amp;  INT((DAY(Stock_Info[[#This Row],[Date]])+WEEKDAY(DATE(YEAR(Stock_Info[[#This Row],[Date]]),MONTH(Stock_Info[[#This Row],[Date]]),1))-1)/7)+1</f>
        <v>WEEK 1</v>
      </c>
      <c r="D8818" s="12">
        <v>21.26</v>
      </c>
      <c r="E8818" s="12">
        <v>21.27</v>
      </c>
      <c r="F8818" s="12">
        <v>20.89</v>
      </c>
      <c r="G8818" s="12">
        <v>20.93</v>
      </c>
      <c r="H8818" s="12">
        <v>20.997732928068125</v>
      </c>
      <c r="I8818">
        <v>15564129</v>
      </c>
      <c r="J8818">
        <v>27890</v>
      </c>
      <c r="K8818" s="12">
        <v>326811424</v>
      </c>
      <c r="L8818">
        <v>6037083</v>
      </c>
      <c r="M8818">
        <v>38.79</v>
      </c>
      <c r="N8818">
        <v>0.38</v>
      </c>
      <c r="O8818">
        <v>-0.33</v>
      </c>
      <c r="P8818">
        <f xml:space="preserve"> IF(Stock_Info[[#This Row],[Close Price]] &gt; Stock_Info[[#This Row],[Open Price]], 1, 0)</f>
        <v>0</v>
      </c>
      <c r="Q8818" t="str">
        <f>IF(AND(Stock_Info[[#This Row],[% Deli. Qty to Traded Qty]]&gt;80,Stock_Info[[#This Row],[No. of Trades]]&lt;3000),"Unusual Day","")</f>
        <v/>
      </c>
      <c r="R8818" t="str">
        <f>IF(AND(Stock_Info[[#This Row],[Spread High-Low]] &lt; 10, Stock_Info[[#This Row],[% Deli. Qty to Traded Qty]] &gt; 90), "Good Day", "")</f>
        <v/>
      </c>
    </row>
    <row r="8819" spans="1:18">
      <c r="A8819" t="s">
        <v>75</v>
      </c>
      <c r="B8819" s="1">
        <v>45812</v>
      </c>
      <c r="C8819" s="1" t="str">
        <f>"WEEK" &amp;" " &amp;  INT((DAY(Stock_Info[[#This Row],[Date]])+WEEKDAY(DATE(YEAR(Stock_Info[[#This Row],[Date]]),MONTH(Stock_Info[[#This Row],[Date]]),1))-1)/7)+1</f>
        <v>WEEK 1</v>
      </c>
      <c r="D8819" s="12">
        <v>21.18</v>
      </c>
      <c r="E8819" s="12">
        <v>21.37</v>
      </c>
      <c r="F8819" s="12">
        <v>20.74</v>
      </c>
      <c r="G8819" s="12">
        <v>21.15</v>
      </c>
      <c r="H8819" s="12">
        <v>21.036373016160425</v>
      </c>
      <c r="I8819">
        <v>16292270</v>
      </c>
      <c r="J8819">
        <v>25003</v>
      </c>
      <c r="K8819" s="12">
        <v>342730269</v>
      </c>
      <c r="L8819">
        <v>5715254</v>
      </c>
      <c r="M8819">
        <v>35.08</v>
      </c>
      <c r="N8819">
        <v>0.63</v>
      </c>
      <c r="O8819">
        <v>-0.03</v>
      </c>
      <c r="P8819">
        <f xml:space="preserve"> IF(Stock_Info[[#This Row],[Close Price]] &gt; Stock_Info[[#This Row],[Open Price]], 1, 0)</f>
        <v>0</v>
      </c>
      <c r="Q8819" t="str">
        <f>IF(AND(Stock_Info[[#This Row],[% Deli. Qty to Traded Qty]]&gt;80,Stock_Info[[#This Row],[No. of Trades]]&lt;3000),"Unusual Day","")</f>
        <v/>
      </c>
      <c r="R8819" t="str">
        <f>IF(AND(Stock_Info[[#This Row],[Spread High-Low]] &lt; 10, Stock_Info[[#This Row],[% Deli. Qty to Traded Qty]] &gt; 90), "Good Day", "")</f>
        <v/>
      </c>
    </row>
    <row r="8820" spans="1:18">
      <c r="A8820" t="s">
        <v>75</v>
      </c>
      <c r="B8820" s="1">
        <v>45811</v>
      </c>
      <c r="C8820" s="1" t="str">
        <f>"WEEK" &amp;" " &amp;  INT((DAY(Stock_Info[[#This Row],[Date]])+WEEKDAY(DATE(YEAR(Stock_Info[[#This Row],[Date]]),MONTH(Stock_Info[[#This Row],[Date]]),1))-1)/7)+1</f>
        <v>WEEK 1</v>
      </c>
      <c r="D8820" s="12">
        <v>22.95</v>
      </c>
      <c r="E8820" s="12">
        <v>22.95</v>
      </c>
      <c r="F8820" s="12">
        <v>20.77</v>
      </c>
      <c r="G8820" s="12">
        <v>20.85</v>
      </c>
      <c r="H8820" s="12">
        <v>21.557266502979491</v>
      </c>
      <c r="I8820">
        <v>540199923</v>
      </c>
      <c r="J8820">
        <v>71118</v>
      </c>
      <c r="K8820" s="12">
        <v>11645233705</v>
      </c>
      <c r="L8820">
        <v>420551492</v>
      </c>
      <c r="M8820">
        <v>77.849999999999994</v>
      </c>
      <c r="N8820">
        <v>2.1800000000000002</v>
      </c>
      <c r="O8820">
        <v>-2.1</v>
      </c>
      <c r="P8820">
        <f xml:space="preserve"> IF(Stock_Info[[#This Row],[Close Price]] &gt; Stock_Info[[#This Row],[Open Price]], 1, 0)</f>
        <v>0</v>
      </c>
      <c r="Q8820" t="str">
        <f>IF(AND(Stock_Info[[#This Row],[% Deli. Qty to Traded Qty]]&gt;80,Stock_Info[[#This Row],[No. of Trades]]&lt;3000),"Unusual Day","")</f>
        <v/>
      </c>
      <c r="R8820" t="str">
        <f>IF(AND(Stock_Info[[#This Row],[Spread High-Low]] &lt; 10, Stock_Info[[#This Row],[% Deli. Qty to Traded Qty]] &gt; 90), "Good Day", "")</f>
        <v/>
      </c>
    </row>
    <row r="8821" spans="1:18">
      <c r="A8821" t="s">
        <v>75</v>
      </c>
      <c r="B8821" s="1">
        <v>45810</v>
      </c>
      <c r="C8821" s="1" t="str">
        <f>"WEEK" &amp;" " &amp;  INT((DAY(Stock_Info[[#This Row],[Date]])+WEEKDAY(DATE(YEAR(Stock_Info[[#This Row],[Date]]),MONTH(Stock_Info[[#This Row],[Date]]),1))-1)/7)+1</f>
        <v>WEEK 1</v>
      </c>
      <c r="D8821" s="12">
        <v>21.5</v>
      </c>
      <c r="E8821" s="12">
        <v>23.4</v>
      </c>
      <c r="F8821" s="12">
        <v>21.31</v>
      </c>
      <c r="G8821" s="12">
        <v>23.27</v>
      </c>
      <c r="H8821" s="12">
        <v>22.740623135355062</v>
      </c>
      <c r="I8821">
        <v>44400209</v>
      </c>
      <c r="J8821">
        <v>48704</v>
      </c>
      <c r="K8821" s="12">
        <v>1009688420</v>
      </c>
      <c r="L8821">
        <v>13157467</v>
      </c>
      <c r="M8821">
        <v>29.63</v>
      </c>
      <c r="N8821">
        <v>2.09</v>
      </c>
      <c r="O8821">
        <v>1.77</v>
      </c>
      <c r="P8821">
        <f xml:space="preserve"> IF(Stock_Info[[#This Row],[Close Price]] &gt; Stock_Info[[#This Row],[Open Price]], 1, 0)</f>
        <v>1</v>
      </c>
      <c r="Q8821" t="str">
        <f>IF(AND(Stock_Info[[#This Row],[% Deli. Qty to Traded Qty]]&gt;80,Stock_Info[[#This Row],[No. of Trades]]&lt;3000),"Unusual Day","")</f>
        <v/>
      </c>
      <c r="R8821" t="str">
        <f>IF(AND(Stock_Info[[#This Row],[Spread High-Low]] &lt; 10, Stock_Info[[#This Row],[% Deli. Qty to Traded Qty]] &gt; 90), "Good Day", "")</f>
        <v/>
      </c>
    </row>
    <row r="8822" spans="1:18">
      <c r="A8822" t="s">
        <v>75</v>
      </c>
      <c r="B8822" s="1">
        <v>45807</v>
      </c>
      <c r="C8822" s="1" t="str">
        <f>"WEEK" &amp;" " &amp;  INT((DAY(Stock_Info[[#This Row],[Date]])+WEEKDAY(DATE(YEAR(Stock_Info[[#This Row],[Date]]),MONTH(Stock_Info[[#This Row],[Date]]),1))-1)/7)+1</f>
        <v>WEEK 5</v>
      </c>
      <c r="D8822" s="12">
        <v>21.33</v>
      </c>
      <c r="E8822" s="12">
        <v>21.65</v>
      </c>
      <c r="F8822" s="12">
        <v>21.02</v>
      </c>
      <c r="G8822" s="12">
        <v>21.47</v>
      </c>
      <c r="H8822" s="12">
        <v>21.364502593152309</v>
      </c>
      <c r="I8822">
        <v>16831252</v>
      </c>
      <c r="J8822">
        <v>24288</v>
      </c>
      <c r="K8822" s="12">
        <v>359591327</v>
      </c>
      <c r="L8822">
        <v>7291143</v>
      </c>
      <c r="M8822">
        <v>43.32</v>
      </c>
      <c r="N8822">
        <v>0.63</v>
      </c>
      <c r="O8822">
        <v>0.14000000000000001</v>
      </c>
      <c r="P8822">
        <f xml:space="preserve"> IF(Stock_Info[[#This Row],[Close Price]] &gt; Stock_Info[[#This Row],[Open Price]], 1, 0)</f>
        <v>1</v>
      </c>
      <c r="Q8822" t="str">
        <f>IF(AND(Stock_Info[[#This Row],[% Deli. Qty to Traded Qty]]&gt;80,Stock_Info[[#This Row],[No. of Trades]]&lt;3000),"Unusual Day","")</f>
        <v/>
      </c>
      <c r="R8822" t="str">
        <f>IF(AND(Stock_Info[[#This Row],[Spread High-Low]] &lt; 10, Stock_Info[[#This Row],[% Deli. Qty to Traded Qty]] &gt; 90), "Good Day", "")</f>
        <v/>
      </c>
    </row>
    <row r="8823" spans="1:18">
      <c r="A8823" t="s">
        <v>75</v>
      </c>
      <c r="B8823" s="1">
        <v>45806</v>
      </c>
      <c r="C8823" s="1" t="str">
        <f>"WEEK" &amp;" " &amp;  INT((DAY(Stock_Info[[#This Row],[Date]])+WEEKDAY(DATE(YEAR(Stock_Info[[#This Row],[Date]]),MONTH(Stock_Info[[#This Row],[Date]]),1))-1)/7)+1</f>
        <v>WEEK 5</v>
      </c>
      <c r="D8823" s="12">
        <v>21.2</v>
      </c>
      <c r="E8823" s="12">
        <v>21.35</v>
      </c>
      <c r="F8823" s="12">
        <v>21.08</v>
      </c>
      <c r="G8823" s="12">
        <v>21.31</v>
      </c>
      <c r="H8823" s="12">
        <v>21.207030432199954</v>
      </c>
      <c r="I8823">
        <v>9806225</v>
      </c>
      <c r="J8823">
        <v>20054</v>
      </c>
      <c r="K8823" s="12">
        <v>207960912</v>
      </c>
      <c r="L8823">
        <v>3912092</v>
      </c>
      <c r="M8823">
        <v>39.89</v>
      </c>
      <c r="N8823">
        <v>0.27</v>
      </c>
      <c r="O8823">
        <v>0.11</v>
      </c>
      <c r="P8823">
        <f xml:space="preserve"> IF(Stock_Info[[#This Row],[Close Price]] &gt; Stock_Info[[#This Row],[Open Price]], 1, 0)</f>
        <v>1</v>
      </c>
      <c r="Q8823" t="str">
        <f>IF(AND(Stock_Info[[#This Row],[% Deli. Qty to Traded Qty]]&gt;80,Stock_Info[[#This Row],[No. of Trades]]&lt;3000),"Unusual Day","")</f>
        <v/>
      </c>
      <c r="R8823" t="str">
        <f>IF(AND(Stock_Info[[#This Row],[Spread High-Low]] &lt; 10, Stock_Info[[#This Row],[% Deli. Qty to Traded Qty]] &gt; 90), "Good Day", "")</f>
        <v/>
      </c>
    </row>
    <row r="8824" spans="1:18">
      <c r="A8824" t="s">
        <v>75</v>
      </c>
      <c r="B8824" s="1">
        <v>45805</v>
      </c>
      <c r="C8824" s="1" t="str">
        <f>"WEEK" &amp;" " &amp;  INT((DAY(Stock_Info[[#This Row],[Date]])+WEEKDAY(DATE(YEAR(Stock_Info[[#This Row],[Date]]),MONTH(Stock_Info[[#This Row],[Date]]),1))-1)/7)+1</f>
        <v>WEEK 5</v>
      </c>
      <c r="D8824" s="12">
        <v>21.16</v>
      </c>
      <c r="E8824" s="12">
        <v>21.43</v>
      </c>
      <c r="F8824" s="12">
        <v>21.06</v>
      </c>
      <c r="G8824" s="12">
        <v>21.11</v>
      </c>
      <c r="H8824" s="12">
        <v>21.247544957516595</v>
      </c>
      <c r="I8824">
        <v>12113436</v>
      </c>
      <c r="J8824">
        <v>37015</v>
      </c>
      <c r="K8824" s="12">
        <v>257380776</v>
      </c>
      <c r="L8824">
        <v>4569693</v>
      </c>
      <c r="M8824">
        <v>37.72</v>
      </c>
      <c r="N8824">
        <v>0.37</v>
      </c>
      <c r="O8824">
        <v>-0.05</v>
      </c>
      <c r="P8824">
        <f xml:space="preserve"> IF(Stock_Info[[#This Row],[Close Price]] &gt; Stock_Info[[#This Row],[Open Price]], 1, 0)</f>
        <v>0</v>
      </c>
      <c r="Q8824" t="str">
        <f>IF(AND(Stock_Info[[#This Row],[% Deli. Qty to Traded Qty]]&gt;80,Stock_Info[[#This Row],[No. of Trades]]&lt;3000),"Unusual Day","")</f>
        <v/>
      </c>
      <c r="R8824" t="str">
        <f>IF(AND(Stock_Info[[#This Row],[Spread High-Low]] &lt; 10, Stock_Info[[#This Row],[% Deli. Qty to Traded Qty]] &gt; 90), "Good Day", "")</f>
        <v/>
      </c>
    </row>
    <row r="8825" spans="1:18">
      <c r="A8825" t="s">
        <v>75</v>
      </c>
      <c r="B8825" s="1">
        <v>45804</v>
      </c>
      <c r="C8825" s="1" t="str">
        <f>"WEEK" &amp;" " &amp;  INT((DAY(Stock_Info[[#This Row],[Date]])+WEEKDAY(DATE(YEAR(Stock_Info[[#This Row],[Date]]),MONTH(Stock_Info[[#This Row],[Date]]),1))-1)/7)+1</f>
        <v>WEEK 5</v>
      </c>
      <c r="D8825" s="12">
        <v>21</v>
      </c>
      <c r="E8825" s="12">
        <v>21.2</v>
      </c>
      <c r="F8825" s="12">
        <v>20.88</v>
      </c>
      <c r="G8825" s="12">
        <v>21.13</v>
      </c>
      <c r="H8825" s="12">
        <v>21.059543370426475</v>
      </c>
      <c r="I8825">
        <v>11019917</v>
      </c>
      <c r="J8825">
        <v>19058</v>
      </c>
      <c r="K8825" s="12">
        <v>232074420</v>
      </c>
      <c r="L8825">
        <v>4872216</v>
      </c>
      <c r="M8825">
        <v>44.21</v>
      </c>
      <c r="N8825">
        <v>0.32</v>
      </c>
      <c r="O8825">
        <v>0.13</v>
      </c>
      <c r="P8825">
        <f xml:space="preserve"> IF(Stock_Info[[#This Row],[Close Price]] &gt; Stock_Info[[#This Row],[Open Price]], 1, 0)</f>
        <v>1</v>
      </c>
      <c r="Q8825" t="str">
        <f>IF(AND(Stock_Info[[#This Row],[% Deli. Qty to Traded Qty]]&gt;80,Stock_Info[[#This Row],[No. of Trades]]&lt;3000),"Unusual Day","")</f>
        <v/>
      </c>
      <c r="R8825" t="str">
        <f>IF(AND(Stock_Info[[#This Row],[Spread High-Low]] &lt; 10, Stock_Info[[#This Row],[% Deli. Qty to Traded Qty]] &gt; 90), "Good Day", "")</f>
        <v/>
      </c>
    </row>
    <row r="8826" spans="1:18">
      <c r="A8826" t="s">
        <v>75</v>
      </c>
      <c r="B8826" s="1">
        <v>45803</v>
      </c>
      <c r="C8826" s="1" t="str">
        <f>"WEEK" &amp;" " &amp;  INT((DAY(Stock_Info[[#This Row],[Date]])+WEEKDAY(DATE(YEAR(Stock_Info[[#This Row],[Date]]),MONTH(Stock_Info[[#This Row],[Date]]),1))-1)/7)+1</f>
        <v>WEEK 5</v>
      </c>
      <c r="D8826" s="12">
        <v>21.2</v>
      </c>
      <c r="E8826" s="12">
        <v>21.23</v>
      </c>
      <c r="F8826" s="12">
        <v>20.95</v>
      </c>
      <c r="G8826" s="12">
        <v>20.99</v>
      </c>
      <c r="H8826" s="12">
        <v>21.075665086163728</v>
      </c>
      <c r="I8826">
        <v>8796567</v>
      </c>
      <c r="J8826">
        <v>20536</v>
      </c>
      <c r="K8826" s="12">
        <v>185393500</v>
      </c>
      <c r="L8826">
        <v>4201139</v>
      </c>
      <c r="M8826">
        <v>47.76</v>
      </c>
      <c r="N8826">
        <v>0.28000000000000003</v>
      </c>
      <c r="O8826">
        <v>-0.21</v>
      </c>
      <c r="P8826">
        <f xml:space="preserve"> IF(Stock_Info[[#This Row],[Close Price]] &gt; Stock_Info[[#This Row],[Open Price]], 1, 0)</f>
        <v>0</v>
      </c>
      <c r="Q8826" t="str">
        <f>IF(AND(Stock_Info[[#This Row],[% Deli. Qty to Traded Qty]]&gt;80,Stock_Info[[#This Row],[No. of Trades]]&lt;3000),"Unusual Day","")</f>
        <v/>
      </c>
      <c r="R8826" t="str">
        <f>IF(AND(Stock_Info[[#This Row],[Spread High-Low]] &lt; 10, Stock_Info[[#This Row],[% Deli. Qty to Traded Qty]] &gt; 90), "Good Day", "")</f>
        <v/>
      </c>
    </row>
    <row r="8827" spans="1:18">
      <c r="A8827" t="s">
        <v>75</v>
      </c>
      <c r="B8827" s="1">
        <v>45800</v>
      </c>
      <c r="C8827" s="1" t="str">
        <f>"WEEK" &amp;" " &amp;  INT((DAY(Stock_Info[[#This Row],[Date]])+WEEKDAY(DATE(YEAR(Stock_Info[[#This Row],[Date]]),MONTH(Stock_Info[[#This Row],[Date]]),1))-1)/7)+1</f>
        <v>WEEK 4</v>
      </c>
      <c r="D8827" s="12">
        <v>21</v>
      </c>
      <c r="E8827" s="12">
        <v>21.23</v>
      </c>
      <c r="F8827" s="12">
        <v>20.87</v>
      </c>
      <c r="G8827" s="12">
        <v>21.15</v>
      </c>
      <c r="H8827" s="12">
        <v>21.090654197354244</v>
      </c>
      <c r="I8827">
        <v>11550276</v>
      </c>
      <c r="J8827">
        <v>21074</v>
      </c>
      <c r="K8827" s="12">
        <v>243602877</v>
      </c>
      <c r="L8827">
        <v>5490883</v>
      </c>
      <c r="M8827">
        <v>47.54</v>
      </c>
      <c r="N8827">
        <v>0.36</v>
      </c>
      <c r="O8827">
        <v>0.15</v>
      </c>
      <c r="P8827">
        <f xml:space="preserve"> IF(Stock_Info[[#This Row],[Close Price]] &gt; Stock_Info[[#This Row],[Open Price]], 1, 0)</f>
        <v>1</v>
      </c>
      <c r="Q8827" t="str">
        <f>IF(AND(Stock_Info[[#This Row],[% Deli. Qty to Traded Qty]]&gt;80,Stock_Info[[#This Row],[No. of Trades]]&lt;3000),"Unusual Day","")</f>
        <v/>
      </c>
      <c r="R8827" t="str">
        <f>IF(AND(Stock_Info[[#This Row],[Spread High-Low]] &lt; 10, Stock_Info[[#This Row],[% Deli. Qty to Traded Qty]] &gt; 90), "Good Day", "")</f>
        <v/>
      </c>
    </row>
    <row r="8828" spans="1:18">
      <c r="A8828" t="s">
        <v>75</v>
      </c>
      <c r="B8828" s="1">
        <v>45799</v>
      </c>
      <c r="C8828" s="1" t="str">
        <f>"WEEK" &amp;" " &amp;  INT((DAY(Stock_Info[[#This Row],[Date]])+WEEKDAY(DATE(YEAR(Stock_Info[[#This Row],[Date]]),MONTH(Stock_Info[[#This Row],[Date]]),1))-1)/7)+1</f>
        <v>WEEK 4</v>
      </c>
      <c r="D8828" s="12">
        <v>21</v>
      </c>
      <c r="E8828" s="12">
        <v>21.24</v>
      </c>
      <c r="F8828" s="12">
        <v>20.77</v>
      </c>
      <c r="G8828" s="12">
        <v>20.97</v>
      </c>
      <c r="H8828" s="12">
        <v>21.009344020596238</v>
      </c>
      <c r="I8828">
        <v>10748371</v>
      </c>
      <c r="J8828">
        <v>34311</v>
      </c>
      <c r="K8828" s="12">
        <v>225816224</v>
      </c>
      <c r="L8828">
        <v>3919134</v>
      </c>
      <c r="M8828">
        <v>36.46</v>
      </c>
      <c r="N8828">
        <v>0.47</v>
      </c>
      <c r="O8828">
        <v>-0.03</v>
      </c>
      <c r="P8828">
        <f xml:space="preserve"> IF(Stock_Info[[#This Row],[Close Price]] &gt; Stock_Info[[#This Row],[Open Price]], 1, 0)</f>
        <v>0</v>
      </c>
      <c r="Q8828" t="str">
        <f>IF(AND(Stock_Info[[#This Row],[% Deli. Qty to Traded Qty]]&gt;80,Stock_Info[[#This Row],[No. of Trades]]&lt;3000),"Unusual Day","")</f>
        <v/>
      </c>
      <c r="R8828" t="str">
        <f>IF(AND(Stock_Info[[#This Row],[Spread High-Low]] &lt; 10, Stock_Info[[#This Row],[% Deli. Qty to Traded Qty]] &gt; 90), "Good Day", "")</f>
        <v/>
      </c>
    </row>
    <row r="8829" spans="1:18">
      <c r="A8829" t="s">
        <v>75</v>
      </c>
      <c r="B8829" s="1">
        <v>45798</v>
      </c>
      <c r="C8829" s="1" t="str">
        <f>"WEEK" &amp;" " &amp;  INT((DAY(Stock_Info[[#This Row],[Date]])+WEEKDAY(DATE(YEAR(Stock_Info[[#This Row],[Date]]),MONTH(Stock_Info[[#This Row],[Date]]),1))-1)/7)+1</f>
        <v>WEEK 4</v>
      </c>
      <c r="D8829" s="12">
        <v>20.85</v>
      </c>
      <c r="E8829" s="12">
        <v>21.09</v>
      </c>
      <c r="F8829" s="12">
        <v>20.63</v>
      </c>
      <c r="G8829" s="12">
        <v>20.99</v>
      </c>
      <c r="H8829" s="12">
        <v>20.860384900449134</v>
      </c>
      <c r="I8829">
        <v>12628720</v>
      </c>
      <c r="J8829">
        <v>20558</v>
      </c>
      <c r="K8829" s="12">
        <v>263439960</v>
      </c>
      <c r="L8829">
        <v>5183316</v>
      </c>
      <c r="M8829">
        <v>41.04</v>
      </c>
      <c r="N8829">
        <v>0.46</v>
      </c>
      <c r="O8829">
        <v>0.14000000000000001</v>
      </c>
      <c r="P8829">
        <f xml:space="preserve"> IF(Stock_Info[[#This Row],[Close Price]] &gt; Stock_Info[[#This Row],[Open Price]], 1, 0)</f>
        <v>1</v>
      </c>
      <c r="Q8829" t="str">
        <f>IF(AND(Stock_Info[[#This Row],[% Deli. Qty to Traded Qty]]&gt;80,Stock_Info[[#This Row],[No. of Trades]]&lt;3000),"Unusual Day","")</f>
        <v/>
      </c>
      <c r="R8829" t="str">
        <f>IF(AND(Stock_Info[[#This Row],[Spread High-Low]] &lt; 10, Stock_Info[[#This Row],[% Deli. Qty to Traded Qty]] &gt; 90), "Good Day", "")</f>
        <v/>
      </c>
    </row>
    <row r="8830" spans="1:18">
      <c r="A8830" t="s">
        <v>75</v>
      </c>
      <c r="B8830" s="1">
        <v>45797</v>
      </c>
      <c r="C8830" s="1" t="str">
        <f>"WEEK" &amp;" " &amp;  INT((DAY(Stock_Info[[#This Row],[Date]])+WEEKDAY(DATE(YEAR(Stock_Info[[#This Row],[Date]]),MONTH(Stock_Info[[#This Row],[Date]]),1))-1)/7)+1</f>
        <v>WEEK 4</v>
      </c>
      <c r="D8830" s="12">
        <v>21.21</v>
      </c>
      <c r="E8830" s="12">
        <v>21.4</v>
      </c>
      <c r="F8830" s="12">
        <v>20.78</v>
      </c>
      <c r="G8830" s="12">
        <v>20.82</v>
      </c>
      <c r="H8830" s="12">
        <v>21.075954431104801</v>
      </c>
      <c r="I8830">
        <v>17165042</v>
      </c>
      <c r="J8830">
        <v>24847</v>
      </c>
      <c r="K8830" s="12">
        <v>361769643</v>
      </c>
      <c r="L8830">
        <v>7597815</v>
      </c>
      <c r="M8830">
        <v>44.26</v>
      </c>
      <c r="N8830">
        <v>0.62</v>
      </c>
      <c r="O8830">
        <v>-0.39</v>
      </c>
      <c r="P8830">
        <f xml:space="preserve"> IF(Stock_Info[[#This Row],[Close Price]] &gt; Stock_Info[[#This Row],[Open Price]], 1, 0)</f>
        <v>0</v>
      </c>
      <c r="Q8830" t="str">
        <f>IF(AND(Stock_Info[[#This Row],[% Deli. Qty to Traded Qty]]&gt;80,Stock_Info[[#This Row],[No. of Trades]]&lt;3000),"Unusual Day","")</f>
        <v/>
      </c>
      <c r="R8830" t="str">
        <f>IF(AND(Stock_Info[[#This Row],[Spread High-Low]] &lt; 10, Stock_Info[[#This Row],[% Deli. Qty to Traded Qty]] &gt; 90), "Good Day", "")</f>
        <v/>
      </c>
    </row>
    <row r="8831" spans="1:18">
      <c r="A8831" t="s">
        <v>75</v>
      </c>
      <c r="B8831" s="1">
        <v>45796</v>
      </c>
      <c r="C8831" s="1" t="str">
        <f>"WEEK" &amp;" " &amp;  INT((DAY(Stock_Info[[#This Row],[Date]])+WEEKDAY(DATE(YEAR(Stock_Info[[#This Row],[Date]]),MONTH(Stock_Info[[#This Row],[Date]]),1))-1)/7)+1</f>
        <v>WEEK 4</v>
      </c>
      <c r="D8831" s="12">
        <v>21.66</v>
      </c>
      <c r="E8831" s="12">
        <v>21.66</v>
      </c>
      <c r="F8831" s="12">
        <v>21.15</v>
      </c>
      <c r="G8831" s="12">
        <v>21.21</v>
      </c>
      <c r="H8831" s="12">
        <v>21.409272578891315</v>
      </c>
      <c r="I8831">
        <v>12083111</v>
      </c>
      <c r="J8831">
        <v>17220</v>
      </c>
      <c r="K8831" s="12">
        <v>258690617</v>
      </c>
      <c r="L8831">
        <v>5239604</v>
      </c>
      <c r="M8831">
        <v>43.36</v>
      </c>
      <c r="N8831">
        <v>0.51</v>
      </c>
      <c r="O8831">
        <v>-0.45</v>
      </c>
      <c r="P8831">
        <f xml:space="preserve"> IF(Stock_Info[[#This Row],[Close Price]] &gt; Stock_Info[[#This Row],[Open Price]], 1, 0)</f>
        <v>0</v>
      </c>
      <c r="Q8831" t="str">
        <f>IF(AND(Stock_Info[[#This Row],[% Deli. Qty to Traded Qty]]&gt;80,Stock_Info[[#This Row],[No. of Trades]]&lt;3000),"Unusual Day","")</f>
        <v/>
      </c>
      <c r="R8831" t="str">
        <f>IF(AND(Stock_Info[[#This Row],[Spread High-Low]] &lt; 10, Stock_Info[[#This Row],[% Deli. Qty to Traded Qty]] &gt; 90), "Good Day", "")</f>
        <v/>
      </c>
    </row>
    <row r="8832" spans="1:18">
      <c r="A8832" t="s">
        <v>75</v>
      </c>
      <c r="B8832" s="1">
        <v>45793</v>
      </c>
      <c r="C8832" s="1" t="str">
        <f>"WEEK" &amp;" " &amp;  INT((DAY(Stock_Info[[#This Row],[Date]])+WEEKDAY(DATE(YEAR(Stock_Info[[#This Row],[Date]]),MONTH(Stock_Info[[#This Row],[Date]]),1))-1)/7)+1</f>
        <v>WEEK 3</v>
      </c>
      <c r="D8832" s="12">
        <v>21.5</v>
      </c>
      <c r="E8832" s="12">
        <v>21.95</v>
      </c>
      <c r="F8832" s="12">
        <v>21.26</v>
      </c>
      <c r="G8832" s="12">
        <v>21.54</v>
      </c>
      <c r="H8832" s="12">
        <v>21.645975222515975</v>
      </c>
      <c r="I8832">
        <v>29481928</v>
      </c>
      <c r="J8832">
        <v>35193</v>
      </c>
      <c r="K8832" s="12">
        <v>638165083</v>
      </c>
      <c r="L8832">
        <v>13012824</v>
      </c>
      <c r="M8832">
        <v>44.14</v>
      </c>
      <c r="N8832">
        <v>0.69</v>
      </c>
      <c r="O8832">
        <v>0.04</v>
      </c>
      <c r="P8832">
        <f xml:space="preserve"> IF(Stock_Info[[#This Row],[Close Price]] &gt; Stock_Info[[#This Row],[Open Price]], 1, 0)</f>
        <v>1</v>
      </c>
      <c r="Q8832" t="str">
        <f>IF(AND(Stock_Info[[#This Row],[% Deli. Qty to Traded Qty]]&gt;80,Stock_Info[[#This Row],[No. of Trades]]&lt;3000),"Unusual Day","")</f>
        <v/>
      </c>
      <c r="R8832" t="str">
        <f>IF(AND(Stock_Info[[#This Row],[Spread High-Low]] &lt; 10, Stock_Info[[#This Row],[% Deli. Qty to Traded Qty]] &gt; 90), "Good Day", "")</f>
        <v/>
      </c>
    </row>
    <row r="8833" spans="1:18">
      <c r="A8833" t="s">
        <v>75</v>
      </c>
      <c r="B8833" s="1">
        <v>45792</v>
      </c>
      <c r="C8833" s="1" t="str">
        <f>"WEEK" &amp;" " &amp;  INT((DAY(Stock_Info[[#This Row],[Date]])+WEEKDAY(DATE(YEAR(Stock_Info[[#This Row],[Date]]),MONTH(Stock_Info[[#This Row],[Date]]),1))-1)/7)+1</f>
        <v>WEEK 3</v>
      </c>
      <c r="D8833" s="12">
        <v>21.2</v>
      </c>
      <c r="E8833" s="12">
        <v>21.7</v>
      </c>
      <c r="F8833" s="12">
        <v>20.96</v>
      </c>
      <c r="G8833" s="12">
        <v>21.51</v>
      </c>
      <c r="H8833" s="12">
        <v>21.44464460965176</v>
      </c>
      <c r="I8833">
        <v>32971098</v>
      </c>
      <c r="J8833">
        <v>37691</v>
      </c>
      <c r="K8833" s="12">
        <v>707053479</v>
      </c>
      <c r="L8833">
        <v>14610853</v>
      </c>
      <c r="M8833">
        <v>44.31</v>
      </c>
      <c r="N8833">
        <v>0.74</v>
      </c>
      <c r="O8833">
        <v>0.31</v>
      </c>
      <c r="P8833">
        <f xml:space="preserve"> IF(Stock_Info[[#This Row],[Close Price]] &gt; Stock_Info[[#This Row],[Open Price]], 1, 0)</f>
        <v>1</v>
      </c>
      <c r="Q8833" t="str">
        <f>IF(AND(Stock_Info[[#This Row],[% Deli. Qty to Traded Qty]]&gt;80,Stock_Info[[#This Row],[No. of Trades]]&lt;3000),"Unusual Day","")</f>
        <v/>
      </c>
      <c r="R8833" t="str">
        <f>IF(AND(Stock_Info[[#This Row],[Spread High-Low]] &lt; 10, Stock_Info[[#This Row],[% Deli. Qty to Traded Qty]] &gt; 90), "Good Day", "")</f>
        <v/>
      </c>
    </row>
    <row r="8834" spans="1:18">
      <c r="A8834" t="s">
        <v>75</v>
      </c>
      <c r="B8834" s="1">
        <v>45791</v>
      </c>
      <c r="C8834" s="1" t="str">
        <f>"WEEK" &amp;" " &amp;  INT((DAY(Stock_Info[[#This Row],[Date]])+WEEKDAY(DATE(YEAR(Stock_Info[[#This Row],[Date]]),MONTH(Stock_Info[[#This Row],[Date]]),1))-1)/7)+1</f>
        <v>WEEK 3</v>
      </c>
      <c r="D8834" s="12">
        <v>21.32</v>
      </c>
      <c r="E8834" s="12">
        <v>21.32</v>
      </c>
      <c r="F8834" s="12">
        <v>20.69</v>
      </c>
      <c r="G8834" s="12">
        <v>20.96</v>
      </c>
      <c r="H8834" s="12">
        <v>20.916916836242269</v>
      </c>
      <c r="I8834">
        <v>24828159</v>
      </c>
      <c r="J8834">
        <v>30525</v>
      </c>
      <c r="K8834" s="12">
        <v>519328537</v>
      </c>
      <c r="N8834">
        <v>0.63</v>
      </c>
      <c r="O8834">
        <v>-0.36</v>
      </c>
      <c r="P8834">
        <f xml:space="preserve"> IF(Stock_Info[[#This Row],[Close Price]] &gt; Stock_Info[[#This Row],[Open Price]], 1, 0)</f>
        <v>0</v>
      </c>
      <c r="Q8834" t="str">
        <f>IF(AND(Stock_Info[[#This Row],[% Deli. Qty to Traded Qty]]&gt;80,Stock_Info[[#This Row],[No. of Trades]]&lt;3000),"Unusual Day","")</f>
        <v/>
      </c>
      <c r="R8834" t="str">
        <f>IF(AND(Stock_Info[[#This Row],[Spread High-Low]] &lt; 10, Stock_Info[[#This Row],[% Deli. Qty to Traded Qty]] &gt; 90), "Good Day", "")</f>
        <v/>
      </c>
    </row>
    <row r="8835" spans="1:18">
      <c r="A8835" t="s">
        <v>75</v>
      </c>
      <c r="B8835" s="1">
        <v>45790</v>
      </c>
      <c r="C8835" s="1" t="str">
        <f>"WEEK" &amp;" " &amp;  INT((DAY(Stock_Info[[#This Row],[Date]])+WEEKDAY(DATE(YEAR(Stock_Info[[#This Row],[Date]]),MONTH(Stock_Info[[#This Row],[Date]]),1))-1)/7)+1</f>
        <v>WEEK 3</v>
      </c>
      <c r="D8835" s="12">
        <v>20.53</v>
      </c>
      <c r="E8835" s="12">
        <v>21.39</v>
      </c>
      <c r="F8835" s="12">
        <v>20.25</v>
      </c>
      <c r="G8835" s="12">
        <v>20.87</v>
      </c>
      <c r="H8835" s="12">
        <v>20.806829876720183</v>
      </c>
      <c r="I8835">
        <v>17861318</v>
      </c>
      <c r="J8835">
        <v>26713</v>
      </c>
      <c r="K8835" s="12">
        <v>371637405</v>
      </c>
      <c r="L8835">
        <v>5119985</v>
      </c>
      <c r="M8835">
        <v>28.67</v>
      </c>
      <c r="N8835">
        <v>1.1399999999999999</v>
      </c>
      <c r="O8835">
        <v>0.34</v>
      </c>
      <c r="P8835">
        <f xml:space="preserve"> IF(Stock_Info[[#This Row],[Close Price]] &gt; Stock_Info[[#This Row],[Open Price]], 1, 0)</f>
        <v>1</v>
      </c>
      <c r="Q8835" t="str">
        <f>IF(AND(Stock_Info[[#This Row],[% Deli. Qty to Traded Qty]]&gt;80,Stock_Info[[#This Row],[No. of Trades]]&lt;3000),"Unusual Day","")</f>
        <v/>
      </c>
      <c r="R8835" t="str">
        <f>IF(AND(Stock_Info[[#This Row],[Spread High-Low]] &lt; 10, Stock_Info[[#This Row],[% Deli. Qty to Traded Qty]] &gt; 90), "Good Day", "")</f>
        <v/>
      </c>
    </row>
    <row r="8836" spans="1:18">
      <c r="A8836" t="s">
        <v>75</v>
      </c>
      <c r="B8836" s="1">
        <v>45789</v>
      </c>
      <c r="C8836" s="1" t="str">
        <f>"WEEK" &amp;" " &amp;  INT((DAY(Stock_Info[[#This Row],[Date]])+WEEKDAY(DATE(YEAR(Stock_Info[[#This Row],[Date]]),MONTH(Stock_Info[[#This Row],[Date]]),1))-1)/7)+1</f>
        <v>WEEK 3</v>
      </c>
      <c r="D8836" s="12">
        <v>21.56</v>
      </c>
      <c r="E8836" s="12">
        <v>21.74</v>
      </c>
      <c r="F8836" s="12">
        <v>20.3</v>
      </c>
      <c r="G8836" s="12">
        <v>20.399999999999999</v>
      </c>
      <c r="H8836" s="12">
        <v>20.704359264429048</v>
      </c>
      <c r="I8836">
        <v>36701123</v>
      </c>
      <c r="J8836">
        <v>33628</v>
      </c>
      <c r="K8836" s="12">
        <v>759873236</v>
      </c>
      <c r="L8836">
        <v>16101846</v>
      </c>
      <c r="M8836">
        <v>43.87</v>
      </c>
      <c r="N8836">
        <v>1.44</v>
      </c>
      <c r="O8836">
        <v>-1.1599999999999999</v>
      </c>
      <c r="P8836">
        <f xml:space="preserve"> IF(Stock_Info[[#This Row],[Close Price]] &gt; Stock_Info[[#This Row],[Open Price]], 1, 0)</f>
        <v>0</v>
      </c>
      <c r="Q8836" t="str">
        <f>IF(AND(Stock_Info[[#This Row],[% Deli. Qty to Traded Qty]]&gt;80,Stock_Info[[#This Row],[No. of Trades]]&lt;3000),"Unusual Day","")</f>
        <v/>
      </c>
      <c r="R8836" t="str">
        <f>IF(AND(Stock_Info[[#This Row],[Spread High-Low]] &lt; 10, Stock_Info[[#This Row],[% Deli. Qty to Traded Qty]] &gt; 90), "Good Day", "")</f>
        <v/>
      </c>
    </row>
    <row r="8837" spans="1:18">
      <c r="A8837" t="s">
        <v>75</v>
      </c>
      <c r="B8837" s="1">
        <v>45786</v>
      </c>
      <c r="C8837" s="1" t="str">
        <f>"WEEK" &amp;" " &amp;  INT((DAY(Stock_Info[[#This Row],[Date]])+WEEKDAY(DATE(YEAR(Stock_Info[[#This Row],[Date]]),MONTH(Stock_Info[[#This Row],[Date]]),1))-1)/7)+1</f>
        <v>WEEK 2</v>
      </c>
      <c r="D8837" s="12">
        <v>17.760000000000002</v>
      </c>
      <c r="E8837" s="12">
        <v>20.36</v>
      </c>
      <c r="F8837" s="12">
        <v>17.760000000000002</v>
      </c>
      <c r="G8837" s="12">
        <v>20</v>
      </c>
      <c r="H8837" s="12">
        <v>19.476810470886782</v>
      </c>
      <c r="I8837">
        <v>55660768</v>
      </c>
      <c r="J8837">
        <v>40708</v>
      </c>
      <c r="K8837" s="12">
        <v>1084094229</v>
      </c>
      <c r="L8837">
        <v>18293125</v>
      </c>
      <c r="M8837">
        <v>32.869999999999997</v>
      </c>
      <c r="N8837">
        <v>2.6</v>
      </c>
      <c r="O8837">
        <v>2.2400000000000002</v>
      </c>
      <c r="P8837">
        <f xml:space="preserve"> IF(Stock_Info[[#This Row],[Close Price]] &gt; Stock_Info[[#This Row],[Open Price]], 1, 0)</f>
        <v>1</v>
      </c>
      <c r="Q8837" t="str">
        <f>IF(AND(Stock_Info[[#This Row],[% Deli. Qty to Traded Qty]]&gt;80,Stock_Info[[#This Row],[No. of Trades]]&lt;3000),"Unusual Day","")</f>
        <v/>
      </c>
      <c r="R8837" t="str">
        <f>IF(AND(Stock_Info[[#This Row],[Spread High-Low]] &lt; 10, Stock_Info[[#This Row],[% Deli. Qty to Traded Qty]] &gt; 90), "Good Day", "")</f>
        <v/>
      </c>
    </row>
    <row r="8838" spans="1:18">
      <c r="A8838" t="s">
        <v>75</v>
      </c>
      <c r="B8838" s="1">
        <v>45785</v>
      </c>
      <c r="C8838" s="1" t="str">
        <f>"WEEK" &amp;" " &amp;  INT((DAY(Stock_Info[[#This Row],[Date]])+WEEKDAY(DATE(YEAR(Stock_Info[[#This Row],[Date]]),MONTH(Stock_Info[[#This Row],[Date]]),1))-1)/7)+1</f>
        <v>WEEK 2</v>
      </c>
      <c r="D8838" s="12">
        <v>18.34</v>
      </c>
      <c r="E8838" s="12">
        <v>18.809999999999999</v>
      </c>
      <c r="F8838" s="12">
        <v>18.149999999999999</v>
      </c>
      <c r="G8838" s="12">
        <v>18.22</v>
      </c>
      <c r="H8838" s="12">
        <v>18.528579031529311</v>
      </c>
      <c r="I8838">
        <v>21348834</v>
      </c>
      <c r="J8838">
        <v>26259</v>
      </c>
      <c r="K8838" s="12">
        <v>395563558</v>
      </c>
      <c r="L8838">
        <v>7864203</v>
      </c>
      <c r="M8838">
        <v>36.840000000000003</v>
      </c>
      <c r="N8838">
        <v>0.66</v>
      </c>
      <c r="O8838">
        <v>-0.12</v>
      </c>
      <c r="P8838">
        <f xml:space="preserve"> IF(Stock_Info[[#This Row],[Close Price]] &gt; Stock_Info[[#This Row],[Open Price]], 1, 0)</f>
        <v>0</v>
      </c>
      <c r="Q8838" t="str">
        <f>IF(AND(Stock_Info[[#This Row],[% Deli. Qty to Traded Qty]]&gt;80,Stock_Info[[#This Row],[No. of Trades]]&lt;3000),"Unusual Day","")</f>
        <v/>
      </c>
      <c r="R8838" t="str">
        <f>IF(AND(Stock_Info[[#This Row],[Spread High-Low]] &lt; 10, Stock_Info[[#This Row],[% Deli. Qty to Traded Qty]] &gt; 90), "Good Day", "")</f>
        <v/>
      </c>
    </row>
    <row r="8839" spans="1:18">
      <c r="A8839" t="s">
        <v>75</v>
      </c>
      <c r="B8839" s="1">
        <v>45784</v>
      </c>
      <c r="C8839" s="1" t="str">
        <f>"WEEK" &amp;" " &amp;  INT((DAY(Stock_Info[[#This Row],[Date]])+WEEKDAY(DATE(YEAR(Stock_Info[[#This Row],[Date]]),MONTH(Stock_Info[[#This Row],[Date]]),1))-1)/7)+1</f>
        <v>WEEK 2</v>
      </c>
      <c r="D8839" s="12">
        <v>17.809999999999999</v>
      </c>
      <c r="E8839" s="12">
        <v>18.38</v>
      </c>
      <c r="F8839" s="12">
        <v>17.72</v>
      </c>
      <c r="G8839" s="12">
        <v>18.27</v>
      </c>
      <c r="H8839" s="12">
        <v>18.0418185908939</v>
      </c>
      <c r="I8839">
        <v>17618432</v>
      </c>
      <c r="J8839">
        <v>24598</v>
      </c>
      <c r="K8839" s="12">
        <v>317868554</v>
      </c>
      <c r="L8839">
        <v>6596176</v>
      </c>
      <c r="M8839">
        <v>37.44</v>
      </c>
      <c r="N8839">
        <v>0.66</v>
      </c>
      <c r="O8839">
        <v>0.46</v>
      </c>
      <c r="P8839">
        <f xml:space="preserve"> IF(Stock_Info[[#This Row],[Close Price]] &gt; Stock_Info[[#This Row],[Open Price]], 1, 0)</f>
        <v>1</v>
      </c>
      <c r="Q8839" t="str">
        <f>IF(AND(Stock_Info[[#This Row],[% Deli. Qty to Traded Qty]]&gt;80,Stock_Info[[#This Row],[No. of Trades]]&lt;3000),"Unusual Day","")</f>
        <v/>
      </c>
      <c r="R8839" t="str">
        <f>IF(AND(Stock_Info[[#This Row],[Spread High-Low]] &lt; 10, Stock_Info[[#This Row],[% Deli. Qty to Traded Qty]] &gt; 90), "Good Day", "")</f>
        <v/>
      </c>
    </row>
    <row r="8840" spans="1:18">
      <c r="A8840" t="s">
        <v>75</v>
      </c>
      <c r="B8840" s="1">
        <v>45783</v>
      </c>
      <c r="C8840" s="1" t="str">
        <f>"WEEK" &amp;" " &amp;  INT((DAY(Stock_Info[[#This Row],[Date]])+WEEKDAY(DATE(YEAR(Stock_Info[[#This Row],[Date]]),MONTH(Stock_Info[[#This Row],[Date]]),1))-1)/7)+1</f>
        <v>WEEK 2</v>
      </c>
      <c r="D8840" s="12">
        <v>19.239999999999998</v>
      </c>
      <c r="E8840" s="12">
        <v>19.440000000000001</v>
      </c>
      <c r="F8840" s="12">
        <v>17.88</v>
      </c>
      <c r="G8840" s="12">
        <v>17.940000000000001</v>
      </c>
      <c r="H8840" s="12">
        <v>18.459610900449473</v>
      </c>
      <c r="I8840">
        <v>39392027</v>
      </c>
      <c r="J8840">
        <v>41979</v>
      </c>
      <c r="K8840" s="12">
        <v>727161491</v>
      </c>
      <c r="L8840">
        <v>11603131</v>
      </c>
      <c r="M8840">
        <v>29.46</v>
      </c>
      <c r="N8840">
        <v>1.56</v>
      </c>
      <c r="O8840">
        <v>-1.3</v>
      </c>
      <c r="P8840">
        <f xml:space="preserve"> IF(Stock_Info[[#This Row],[Close Price]] &gt; Stock_Info[[#This Row],[Open Price]], 1, 0)</f>
        <v>0</v>
      </c>
      <c r="Q8840" t="str">
        <f>IF(AND(Stock_Info[[#This Row],[% Deli. Qty to Traded Qty]]&gt;80,Stock_Info[[#This Row],[No. of Trades]]&lt;3000),"Unusual Day","")</f>
        <v/>
      </c>
      <c r="R8840" t="str">
        <f>IF(AND(Stock_Info[[#This Row],[Spread High-Low]] &lt; 10, Stock_Info[[#This Row],[% Deli. Qty to Traded Qty]] &gt; 90), "Good Day", "")</f>
        <v/>
      </c>
    </row>
    <row r="8841" spans="1:18">
      <c r="A8841" t="s">
        <v>75</v>
      </c>
      <c r="B8841" s="1">
        <v>45782</v>
      </c>
      <c r="C8841" s="1" t="str">
        <f>"WEEK" &amp;" " &amp;  INT((DAY(Stock_Info[[#This Row],[Date]])+WEEKDAY(DATE(YEAR(Stock_Info[[#This Row],[Date]]),MONTH(Stock_Info[[#This Row],[Date]]),1))-1)/7)+1</f>
        <v>WEEK 2</v>
      </c>
      <c r="D8841" s="12">
        <v>17.71</v>
      </c>
      <c r="E8841" s="12">
        <v>17.84</v>
      </c>
      <c r="F8841" s="12">
        <v>17.510000000000002</v>
      </c>
      <c r="G8841" s="12">
        <v>17.73</v>
      </c>
      <c r="H8841" s="12">
        <v>17.70394900067355</v>
      </c>
      <c r="I8841">
        <v>6614205</v>
      </c>
      <c r="J8841">
        <v>16396</v>
      </c>
      <c r="K8841" s="12">
        <v>117097548</v>
      </c>
      <c r="L8841">
        <v>2745857</v>
      </c>
      <c r="M8841">
        <v>41.51</v>
      </c>
      <c r="N8841">
        <v>0.33</v>
      </c>
      <c r="O8841">
        <v>0.02</v>
      </c>
      <c r="P8841">
        <f xml:space="preserve"> IF(Stock_Info[[#This Row],[Close Price]] &gt; Stock_Info[[#This Row],[Open Price]], 1, 0)</f>
        <v>1</v>
      </c>
      <c r="Q8841" t="str">
        <f>IF(AND(Stock_Info[[#This Row],[% Deli. Qty to Traded Qty]]&gt;80,Stock_Info[[#This Row],[No. of Trades]]&lt;3000),"Unusual Day","")</f>
        <v/>
      </c>
      <c r="R8841" t="str">
        <f>IF(AND(Stock_Info[[#This Row],[Spread High-Low]] &lt; 10, Stock_Info[[#This Row],[% Deli. Qty to Traded Qty]] &gt; 90), "Good Day", "")</f>
        <v/>
      </c>
    </row>
    <row r="8842" spans="1:18">
      <c r="A8842" t="s">
        <v>75</v>
      </c>
      <c r="B8842" s="1">
        <v>45779</v>
      </c>
      <c r="C8842" s="1" t="str">
        <f>"WEEK" &amp;" " &amp;  INT((DAY(Stock_Info[[#This Row],[Date]])+WEEKDAY(DATE(YEAR(Stock_Info[[#This Row],[Date]]),MONTH(Stock_Info[[#This Row],[Date]]),1))-1)/7)+1</f>
        <v>WEEK 1</v>
      </c>
      <c r="D8842" s="12">
        <v>17.690000000000001</v>
      </c>
      <c r="E8842" s="12">
        <v>17.989999999999998</v>
      </c>
      <c r="F8842" s="12">
        <v>17.61</v>
      </c>
      <c r="G8842" s="12">
        <v>17.71</v>
      </c>
      <c r="H8842" s="12">
        <v>17.808356321115362</v>
      </c>
      <c r="I8842">
        <v>7591714</v>
      </c>
      <c r="J8842">
        <v>16051</v>
      </c>
      <c r="K8842" s="12">
        <v>135195948</v>
      </c>
      <c r="L8842">
        <v>2777414</v>
      </c>
      <c r="M8842">
        <v>36.58</v>
      </c>
      <c r="N8842">
        <v>0.38</v>
      </c>
      <c r="O8842">
        <v>0.02</v>
      </c>
      <c r="P8842">
        <f xml:space="preserve"> IF(Stock_Info[[#This Row],[Close Price]] &gt; Stock_Info[[#This Row],[Open Price]], 1, 0)</f>
        <v>1</v>
      </c>
      <c r="Q8842" t="str">
        <f>IF(AND(Stock_Info[[#This Row],[% Deli. Qty to Traded Qty]]&gt;80,Stock_Info[[#This Row],[No. of Trades]]&lt;3000),"Unusual Day","")</f>
        <v/>
      </c>
      <c r="R8842" t="str">
        <f>IF(AND(Stock_Info[[#This Row],[Spread High-Low]] &lt; 10, Stock_Info[[#This Row],[% Deli. Qty to Traded Qty]] &gt; 90), "Good Day", "")</f>
        <v/>
      </c>
    </row>
    <row r="8843" spans="1:18">
      <c r="A8843" t="s">
        <v>75</v>
      </c>
      <c r="B8843" s="1">
        <v>45777</v>
      </c>
      <c r="C8843" s="1" t="str">
        <f>"WEEK" &amp;" " &amp;  INT((DAY(Stock_Info[[#This Row],[Date]])+WEEKDAY(DATE(YEAR(Stock_Info[[#This Row],[Date]]),MONTH(Stock_Info[[#This Row],[Date]]),1))-1)/7)+1</f>
        <v>WEEK 5</v>
      </c>
      <c r="D8843" s="12">
        <v>17.96</v>
      </c>
      <c r="E8843" s="12">
        <v>18.03</v>
      </c>
      <c r="F8843" s="12">
        <v>17.66</v>
      </c>
      <c r="G8843" s="12">
        <v>17.72</v>
      </c>
      <c r="H8843" s="12">
        <v>17.829616546895178</v>
      </c>
      <c r="I8843">
        <v>7721231</v>
      </c>
      <c r="J8843">
        <v>17056</v>
      </c>
      <c r="K8843" s="12">
        <v>137666588</v>
      </c>
      <c r="L8843">
        <v>4101710</v>
      </c>
      <c r="M8843">
        <v>53.12</v>
      </c>
      <c r="N8843">
        <v>0.37</v>
      </c>
      <c r="O8843">
        <v>-0.24</v>
      </c>
      <c r="P8843">
        <f xml:space="preserve"> IF(Stock_Info[[#This Row],[Close Price]] &gt; Stock_Info[[#This Row],[Open Price]], 1, 0)</f>
        <v>0</v>
      </c>
      <c r="Q8843" t="str">
        <f>IF(AND(Stock_Info[[#This Row],[% Deli. Qty to Traded Qty]]&gt;80,Stock_Info[[#This Row],[No. of Trades]]&lt;3000),"Unusual Day","")</f>
        <v/>
      </c>
      <c r="R8843" t="str">
        <f>IF(AND(Stock_Info[[#This Row],[Spread High-Low]] &lt; 10, Stock_Info[[#This Row],[% Deli. Qty to Traded Qty]] &gt; 90), "Good Day", "")</f>
        <v/>
      </c>
    </row>
    <row r="8844" spans="1:18">
      <c r="A8844" t="s">
        <v>75</v>
      </c>
      <c r="B8844" s="1">
        <v>45776</v>
      </c>
      <c r="C8844" s="1" t="str">
        <f>"WEEK" &amp;" " &amp;  INT((DAY(Stock_Info[[#This Row],[Date]])+WEEKDAY(DATE(YEAR(Stock_Info[[#This Row],[Date]]),MONTH(Stock_Info[[#This Row],[Date]]),1))-1)/7)+1</f>
        <v>WEEK 5</v>
      </c>
      <c r="D8844" s="12">
        <v>18.239999999999998</v>
      </c>
      <c r="E8844" s="12">
        <v>18.39</v>
      </c>
      <c r="F8844" s="12">
        <v>17.95</v>
      </c>
      <c r="G8844" s="12">
        <v>18</v>
      </c>
      <c r="H8844" s="12">
        <v>18.121389999640432</v>
      </c>
      <c r="I8844">
        <v>7203081</v>
      </c>
      <c r="J8844">
        <v>17800</v>
      </c>
      <c r="K8844" s="12">
        <v>130529840</v>
      </c>
      <c r="L8844">
        <v>3059574</v>
      </c>
      <c r="M8844">
        <v>42.48</v>
      </c>
      <c r="N8844">
        <v>0.44</v>
      </c>
      <c r="O8844">
        <v>-0.24</v>
      </c>
      <c r="P8844">
        <f xml:space="preserve"> IF(Stock_Info[[#This Row],[Close Price]] &gt; Stock_Info[[#This Row],[Open Price]], 1, 0)</f>
        <v>0</v>
      </c>
      <c r="Q8844" t="str">
        <f>IF(AND(Stock_Info[[#This Row],[% Deli. Qty to Traded Qty]]&gt;80,Stock_Info[[#This Row],[No. of Trades]]&lt;3000),"Unusual Day","")</f>
        <v/>
      </c>
      <c r="R8844" t="str">
        <f>IF(AND(Stock_Info[[#This Row],[Spread High-Low]] &lt; 10, Stock_Info[[#This Row],[% Deli. Qty to Traded Qty]] &gt; 90), "Good Day", "")</f>
        <v/>
      </c>
    </row>
    <row r="8845" spans="1:18">
      <c r="A8845" t="s">
        <v>75</v>
      </c>
      <c r="B8845" s="1">
        <v>45775</v>
      </c>
      <c r="C8845" s="1" t="str">
        <f>"WEEK" &amp;" " &amp;  INT((DAY(Stock_Info[[#This Row],[Date]])+WEEKDAY(DATE(YEAR(Stock_Info[[#This Row],[Date]]),MONTH(Stock_Info[[#This Row],[Date]]),1))-1)/7)+1</f>
        <v>WEEK 5</v>
      </c>
      <c r="D8845" s="12">
        <v>17.8</v>
      </c>
      <c r="E8845" s="12">
        <v>18.149999999999999</v>
      </c>
      <c r="F8845" s="12">
        <v>17.72</v>
      </c>
      <c r="G8845" s="12">
        <v>18.09</v>
      </c>
      <c r="H8845" s="12">
        <v>17.972066551964499</v>
      </c>
      <c r="I8845">
        <v>9174485</v>
      </c>
      <c r="J8845">
        <v>17697</v>
      </c>
      <c r="K8845" s="12">
        <v>164884455</v>
      </c>
      <c r="L8845">
        <v>4396470</v>
      </c>
      <c r="M8845">
        <v>47.92</v>
      </c>
      <c r="N8845">
        <v>0.43</v>
      </c>
      <c r="O8845">
        <v>0.28999999999999998</v>
      </c>
      <c r="P8845">
        <f xml:space="preserve"> IF(Stock_Info[[#This Row],[Close Price]] &gt; Stock_Info[[#This Row],[Open Price]], 1, 0)</f>
        <v>1</v>
      </c>
      <c r="Q8845" t="str">
        <f>IF(AND(Stock_Info[[#This Row],[% Deli. Qty to Traded Qty]]&gt;80,Stock_Info[[#This Row],[No. of Trades]]&lt;3000),"Unusual Day","")</f>
        <v/>
      </c>
      <c r="R8845" t="str">
        <f>IF(AND(Stock_Info[[#This Row],[Spread High-Low]] &lt; 10, Stock_Info[[#This Row],[% Deli. Qty to Traded Qty]] &gt; 90), "Good Day", "")</f>
        <v/>
      </c>
    </row>
    <row r="8846" spans="1:18">
      <c r="A8846" t="s">
        <v>75</v>
      </c>
      <c r="B8846" s="1">
        <v>45772</v>
      </c>
      <c r="C8846" s="1" t="str">
        <f>"WEEK" &amp;" " &amp;  INT((DAY(Stock_Info[[#This Row],[Date]])+WEEKDAY(DATE(YEAR(Stock_Info[[#This Row],[Date]]),MONTH(Stock_Info[[#This Row],[Date]]),1))-1)/7)+1</f>
        <v>WEEK 4</v>
      </c>
      <c r="D8846" s="12">
        <v>18.45</v>
      </c>
      <c r="E8846" s="12">
        <v>18.55</v>
      </c>
      <c r="F8846" s="12">
        <v>17.66</v>
      </c>
      <c r="G8846" s="12">
        <v>17.78</v>
      </c>
      <c r="H8846" s="12">
        <v>17.925124225606215</v>
      </c>
      <c r="I8846">
        <v>12352727</v>
      </c>
      <c r="J8846">
        <v>28545</v>
      </c>
      <c r="K8846" s="12">
        <v>221424166</v>
      </c>
      <c r="L8846">
        <v>4878546</v>
      </c>
      <c r="M8846">
        <v>39.49</v>
      </c>
      <c r="N8846">
        <v>0.89</v>
      </c>
      <c r="O8846">
        <v>-0.67</v>
      </c>
      <c r="P8846">
        <f xml:space="preserve"> IF(Stock_Info[[#This Row],[Close Price]] &gt; Stock_Info[[#This Row],[Open Price]], 1, 0)</f>
        <v>0</v>
      </c>
      <c r="Q8846" t="str">
        <f>IF(AND(Stock_Info[[#This Row],[% Deli. Qty to Traded Qty]]&gt;80,Stock_Info[[#This Row],[No. of Trades]]&lt;3000),"Unusual Day","")</f>
        <v/>
      </c>
      <c r="R8846" t="str">
        <f>IF(AND(Stock_Info[[#This Row],[Spread High-Low]] &lt; 10, Stock_Info[[#This Row],[% Deli. Qty to Traded Qty]] &gt; 90), "Good Day", "")</f>
        <v/>
      </c>
    </row>
    <row r="8847" spans="1:18">
      <c r="A8847" t="s">
        <v>75</v>
      </c>
      <c r="B8847" s="1">
        <v>45771</v>
      </c>
      <c r="C8847" s="1" t="str">
        <f>"WEEK" &amp;" " &amp;  INT((DAY(Stock_Info[[#This Row],[Date]])+WEEKDAY(DATE(YEAR(Stock_Info[[#This Row],[Date]]),MONTH(Stock_Info[[#This Row],[Date]]),1))-1)/7)+1</f>
        <v>WEEK 4</v>
      </c>
      <c r="D8847" s="12">
        <v>18.420000000000002</v>
      </c>
      <c r="E8847" s="12">
        <v>18.649999999999999</v>
      </c>
      <c r="F8847" s="12">
        <v>18.34</v>
      </c>
      <c r="G8847" s="12">
        <v>18.43</v>
      </c>
      <c r="H8847" s="12">
        <v>18.514981251997494</v>
      </c>
      <c r="I8847">
        <v>9358597</v>
      </c>
      <c r="J8847">
        <v>17047</v>
      </c>
      <c r="K8847" s="12">
        <v>173274248</v>
      </c>
      <c r="L8847">
        <v>3966555</v>
      </c>
      <c r="M8847">
        <v>42.38</v>
      </c>
      <c r="N8847">
        <v>0.31</v>
      </c>
      <c r="O8847">
        <v>0.01</v>
      </c>
      <c r="P8847">
        <f xml:space="preserve"> IF(Stock_Info[[#This Row],[Close Price]] &gt; Stock_Info[[#This Row],[Open Price]], 1, 0)</f>
        <v>1</v>
      </c>
      <c r="Q8847" t="str">
        <f>IF(AND(Stock_Info[[#This Row],[% Deli. Qty to Traded Qty]]&gt;80,Stock_Info[[#This Row],[No. of Trades]]&lt;3000),"Unusual Day","")</f>
        <v/>
      </c>
      <c r="R8847" t="str">
        <f>IF(AND(Stock_Info[[#This Row],[Spread High-Low]] &lt; 10, Stock_Info[[#This Row],[% Deli. Qty to Traded Qty]] &gt; 90), "Good Day", "")</f>
        <v/>
      </c>
    </row>
    <row r="8848" spans="1:18">
      <c r="A8848" t="s">
        <v>75</v>
      </c>
      <c r="B8848" s="1">
        <v>45770</v>
      </c>
      <c r="C8848" s="1" t="str">
        <f>"WEEK" &amp;" " &amp;  INT((DAY(Stock_Info[[#This Row],[Date]])+WEEKDAY(DATE(YEAR(Stock_Info[[#This Row],[Date]]),MONTH(Stock_Info[[#This Row],[Date]]),1))-1)/7)+1</f>
        <v>WEEK 4</v>
      </c>
      <c r="D8848" s="12">
        <v>18.79</v>
      </c>
      <c r="E8848" s="12">
        <v>18.809999999999999</v>
      </c>
      <c r="F8848" s="12">
        <v>18.170000000000002</v>
      </c>
      <c r="G8848" s="12">
        <v>18.420000000000002</v>
      </c>
      <c r="H8848" s="12">
        <v>18.397021942521647</v>
      </c>
      <c r="I8848">
        <v>13260053</v>
      </c>
      <c r="J8848">
        <v>24246</v>
      </c>
      <c r="K8848" s="12">
        <v>243945486</v>
      </c>
      <c r="L8848">
        <v>5202148</v>
      </c>
      <c r="M8848">
        <v>39.229999999999997</v>
      </c>
      <c r="N8848">
        <v>0.64</v>
      </c>
      <c r="O8848">
        <v>-0.37</v>
      </c>
      <c r="P8848">
        <f xml:space="preserve"> IF(Stock_Info[[#This Row],[Close Price]] &gt; Stock_Info[[#This Row],[Open Price]], 1, 0)</f>
        <v>0</v>
      </c>
      <c r="Q8848" t="str">
        <f>IF(AND(Stock_Info[[#This Row],[% Deli. Qty to Traded Qty]]&gt;80,Stock_Info[[#This Row],[No. of Trades]]&lt;3000),"Unusual Day","")</f>
        <v/>
      </c>
      <c r="R8848" t="str">
        <f>IF(AND(Stock_Info[[#This Row],[Spread High-Low]] &lt; 10, Stock_Info[[#This Row],[% Deli. Qty to Traded Qty]] &gt; 90), "Good Day", "")</f>
        <v/>
      </c>
    </row>
    <row r="8849" spans="1:18">
      <c r="A8849" t="s">
        <v>75</v>
      </c>
      <c r="B8849" s="1">
        <v>45769</v>
      </c>
      <c r="C8849" s="1" t="str">
        <f>"WEEK" &amp;" " &amp;  INT((DAY(Stock_Info[[#This Row],[Date]])+WEEKDAY(DATE(YEAR(Stock_Info[[#This Row],[Date]]),MONTH(Stock_Info[[#This Row],[Date]]),1))-1)/7)+1</f>
        <v>WEEK 4</v>
      </c>
      <c r="D8849" s="12">
        <v>18.95</v>
      </c>
      <c r="E8849" s="12">
        <v>18.98</v>
      </c>
      <c r="F8849" s="12">
        <v>18.649999999999999</v>
      </c>
      <c r="G8849" s="12">
        <v>18.7</v>
      </c>
      <c r="H8849" s="12">
        <v>18.826583180595239</v>
      </c>
      <c r="I8849">
        <v>9300234</v>
      </c>
      <c r="J8849">
        <v>20347</v>
      </c>
      <c r="K8849" s="12">
        <v>175091629</v>
      </c>
      <c r="L8849">
        <v>3648248</v>
      </c>
      <c r="M8849">
        <v>39.229999999999997</v>
      </c>
      <c r="N8849">
        <v>0.33</v>
      </c>
      <c r="O8849">
        <v>-0.25</v>
      </c>
      <c r="P8849">
        <f xml:space="preserve"> IF(Stock_Info[[#This Row],[Close Price]] &gt; Stock_Info[[#This Row],[Open Price]], 1, 0)</f>
        <v>0</v>
      </c>
      <c r="Q8849" t="str">
        <f>IF(AND(Stock_Info[[#This Row],[% Deli. Qty to Traded Qty]]&gt;80,Stock_Info[[#This Row],[No. of Trades]]&lt;3000),"Unusual Day","")</f>
        <v/>
      </c>
      <c r="R8849" t="str">
        <f>IF(AND(Stock_Info[[#This Row],[Spread High-Low]] &lt; 10, Stock_Info[[#This Row],[% Deli. Qty to Traded Qty]] &gt; 90), "Good Day", "")</f>
        <v/>
      </c>
    </row>
    <row r="8850" spans="1:18">
      <c r="A8850" t="s">
        <v>75</v>
      </c>
      <c r="B8850" s="1">
        <v>45768</v>
      </c>
      <c r="C8850" s="1" t="str">
        <f>"WEEK" &amp;" " &amp;  INT((DAY(Stock_Info[[#This Row],[Date]])+WEEKDAY(DATE(YEAR(Stock_Info[[#This Row],[Date]]),MONTH(Stock_Info[[#This Row],[Date]]),1))-1)/7)+1</f>
        <v>WEEK 4</v>
      </c>
      <c r="D8850" s="12">
        <v>19.100000000000001</v>
      </c>
      <c r="E8850" s="12">
        <v>19.37</v>
      </c>
      <c r="F8850" s="12">
        <v>18.78</v>
      </c>
      <c r="G8850" s="12">
        <v>18.82</v>
      </c>
      <c r="H8850" s="12">
        <v>18.9702017934701</v>
      </c>
      <c r="I8850">
        <v>29198368</v>
      </c>
      <c r="J8850">
        <v>34470</v>
      </c>
      <c r="K8850" s="12">
        <v>553898933</v>
      </c>
      <c r="L8850">
        <v>11973817</v>
      </c>
      <c r="M8850">
        <v>41.01</v>
      </c>
      <c r="N8850">
        <v>0.59</v>
      </c>
      <c r="O8850">
        <v>-0.28000000000000003</v>
      </c>
      <c r="P8850">
        <f xml:space="preserve"> IF(Stock_Info[[#This Row],[Close Price]] &gt; Stock_Info[[#This Row],[Open Price]], 1, 0)</f>
        <v>0</v>
      </c>
      <c r="Q8850" t="str">
        <f>IF(AND(Stock_Info[[#This Row],[% Deli. Qty to Traded Qty]]&gt;80,Stock_Info[[#This Row],[No. of Trades]]&lt;3000),"Unusual Day","")</f>
        <v/>
      </c>
      <c r="R8850" t="str">
        <f>IF(AND(Stock_Info[[#This Row],[Spread High-Low]] &lt; 10, Stock_Info[[#This Row],[% Deli. Qty to Traded Qty]] &gt; 90), "Good Day", "")</f>
        <v/>
      </c>
    </row>
    <row r="8851" spans="1:18">
      <c r="A8851" t="s">
        <v>75</v>
      </c>
      <c r="B8851" s="1">
        <v>45764</v>
      </c>
      <c r="C8851" s="1" t="str">
        <f>"WEEK" &amp;" " &amp;  INT((DAY(Stock_Info[[#This Row],[Date]])+WEEKDAY(DATE(YEAR(Stock_Info[[#This Row],[Date]]),MONTH(Stock_Info[[#This Row],[Date]]),1))-1)/7)+1</f>
        <v>WEEK 3</v>
      </c>
      <c r="D8851" s="12">
        <v>17.87</v>
      </c>
      <c r="E8851" s="12">
        <v>18.149999999999999</v>
      </c>
      <c r="F8851" s="12">
        <v>17.72</v>
      </c>
      <c r="G8851" s="12">
        <v>18.09</v>
      </c>
      <c r="H8851" s="12">
        <v>17.997276270163699</v>
      </c>
      <c r="I8851">
        <v>11801097</v>
      </c>
      <c r="J8851">
        <v>14614</v>
      </c>
      <c r="K8851" s="12">
        <v>212387603</v>
      </c>
      <c r="L8851">
        <v>4431837</v>
      </c>
      <c r="M8851">
        <v>37.549999999999997</v>
      </c>
      <c r="N8851">
        <v>0.43</v>
      </c>
      <c r="O8851">
        <v>0.22</v>
      </c>
      <c r="P8851">
        <f xml:space="preserve"> IF(Stock_Info[[#This Row],[Close Price]] &gt; Stock_Info[[#This Row],[Open Price]], 1, 0)</f>
        <v>1</v>
      </c>
      <c r="Q8851" t="str">
        <f>IF(AND(Stock_Info[[#This Row],[% Deli. Qty to Traded Qty]]&gt;80,Stock_Info[[#This Row],[No. of Trades]]&lt;3000),"Unusual Day","")</f>
        <v/>
      </c>
      <c r="R8851" t="str">
        <f>IF(AND(Stock_Info[[#This Row],[Spread High-Low]] &lt; 10, Stock_Info[[#This Row],[% Deli. Qty to Traded Qty]] &gt; 90), "Good Day", "")</f>
        <v/>
      </c>
    </row>
    <row r="8852" spans="1:18">
      <c r="A8852" t="s">
        <v>75</v>
      </c>
      <c r="B8852" s="1">
        <v>45763</v>
      </c>
      <c r="C8852" s="1" t="str">
        <f>"WEEK" &amp;" " &amp;  INT((DAY(Stock_Info[[#This Row],[Date]])+WEEKDAY(DATE(YEAR(Stock_Info[[#This Row],[Date]]),MONTH(Stock_Info[[#This Row],[Date]]),1))-1)/7)+1</f>
        <v>WEEK 3</v>
      </c>
      <c r="D8852" s="12">
        <v>17.57</v>
      </c>
      <c r="E8852" s="12">
        <v>18.05</v>
      </c>
      <c r="F8852" s="12">
        <v>17.559999999999999</v>
      </c>
      <c r="G8852" s="12">
        <v>17.87</v>
      </c>
      <c r="H8852" s="12">
        <v>17.869999589879718</v>
      </c>
      <c r="I8852">
        <v>10752943</v>
      </c>
      <c r="J8852">
        <v>12984</v>
      </c>
      <c r="K8852" s="12">
        <v>192155087</v>
      </c>
      <c r="L8852">
        <v>4288244</v>
      </c>
      <c r="M8852">
        <v>39.880000000000003</v>
      </c>
      <c r="N8852">
        <v>0.49</v>
      </c>
      <c r="O8852">
        <v>0.3</v>
      </c>
      <c r="P8852">
        <f xml:space="preserve"> IF(Stock_Info[[#This Row],[Close Price]] &gt; Stock_Info[[#This Row],[Open Price]], 1, 0)</f>
        <v>1</v>
      </c>
      <c r="Q8852" t="str">
        <f>IF(AND(Stock_Info[[#This Row],[% Deli. Qty to Traded Qty]]&gt;80,Stock_Info[[#This Row],[No. of Trades]]&lt;3000),"Unusual Day","")</f>
        <v/>
      </c>
      <c r="R8852" t="str">
        <f>IF(AND(Stock_Info[[#This Row],[Spread High-Low]] &lt; 10, Stock_Info[[#This Row],[% Deli. Qty to Traded Qty]] &gt; 90), "Good Day", "")</f>
        <v/>
      </c>
    </row>
    <row r="8853" spans="1:18">
      <c r="A8853" t="s">
        <v>75</v>
      </c>
      <c r="B8853" s="1">
        <v>45762</v>
      </c>
      <c r="C8853" s="1" t="str">
        <f>"WEEK" &amp;" " &amp;  INT((DAY(Stock_Info[[#This Row],[Date]])+WEEKDAY(DATE(YEAR(Stock_Info[[#This Row],[Date]]),MONTH(Stock_Info[[#This Row],[Date]]),1))-1)/7)+1</f>
        <v>WEEK 3</v>
      </c>
      <c r="D8853" s="12">
        <v>17.489999999999998</v>
      </c>
      <c r="E8853" s="12">
        <v>17.579999999999998</v>
      </c>
      <c r="F8853" s="12">
        <v>17.29</v>
      </c>
      <c r="G8853" s="12">
        <v>17.52</v>
      </c>
      <c r="H8853" s="12">
        <v>17.425872829324632</v>
      </c>
      <c r="I8853">
        <v>6909140</v>
      </c>
      <c r="J8853">
        <v>10365</v>
      </c>
      <c r="K8853" s="12">
        <v>120397795</v>
      </c>
      <c r="L8853">
        <v>3408879</v>
      </c>
      <c r="M8853">
        <v>49.34</v>
      </c>
      <c r="N8853">
        <v>0.28999999999999998</v>
      </c>
      <c r="O8853">
        <v>0.03</v>
      </c>
      <c r="P8853">
        <f xml:space="preserve"> IF(Stock_Info[[#This Row],[Close Price]] &gt; Stock_Info[[#This Row],[Open Price]], 1, 0)</f>
        <v>1</v>
      </c>
      <c r="Q8853" t="str">
        <f>IF(AND(Stock_Info[[#This Row],[% Deli. Qty to Traded Qty]]&gt;80,Stock_Info[[#This Row],[No. of Trades]]&lt;3000),"Unusual Day","")</f>
        <v/>
      </c>
      <c r="R8853" t="str">
        <f>IF(AND(Stock_Info[[#This Row],[Spread High-Low]] &lt; 10, Stock_Info[[#This Row],[% Deli. Qty to Traded Qty]] &gt; 90), "Good Day", "")</f>
        <v/>
      </c>
    </row>
    <row r="8854" spans="1:18">
      <c r="A8854" t="s">
        <v>75</v>
      </c>
      <c r="B8854" s="1">
        <v>45758</v>
      </c>
      <c r="C8854" s="1" t="str">
        <f>"WEEK" &amp;" " &amp;  INT((DAY(Stock_Info[[#This Row],[Date]])+WEEKDAY(DATE(YEAR(Stock_Info[[#This Row],[Date]]),MONTH(Stock_Info[[#This Row],[Date]]),1))-1)/7)+1</f>
        <v>WEEK 2</v>
      </c>
      <c r="D8854" s="12">
        <v>17.5</v>
      </c>
      <c r="E8854" s="12">
        <v>17.5</v>
      </c>
      <c r="F8854" s="12">
        <v>17.11</v>
      </c>
      <c r="G8854" s="12">
        <v>17.16</v>
      </c>
      <c r="H8854" s="12">
        <v>17.226718105959687</v>
      </c>
      <c r="I8854">
        <v>4209752</v>
      </c>
      <c r="J8854">
        <v>65190</v>
      </c>
      <c r="K8854" s="12">
        <v>72520211</v>
      </c>
      <c r="L8854">
        <v>1499856</v>
      </c>
      <c r="M8854">
        <v>35.630000000000003</v>
      </c>
      <c r="N8854">
        <v>0.39</v>
      </c>
      <c r="O8854">
        <v>-0.34</v>
      </c>
      <c r="P8854">
        <f xml:space="preserve"> IF(Stock_Info[[#This Row],[Close Price]] &gt; Stock_Info[[#This Row],[Open Price]], 1, 0)</f>
        <v>0</v>
      </c>
      <c r="Q8854" t="str">
        <f>IF(AND(Stock_Info[[#This Row],[% Deli. Qty to Traded Qty]]&gt;80,Stock_Info[[#This Row],[No. of Trades]]&lt;3000),"Unusual Day","")</f>
        <v/>
      </c>
      <c r="R8854" t="str">
        <f>IF(AND(Stock_Info[[#This Row],[Spread High-Low]] &lt; 10, Stock_Info[[#This Row],[% Deli. Qty to Traded Qty]] &gt; 90), "Good Day", "")</f>
        <v/>
      </c>
    </row>
    <row r="8855" spans="1:18">
      <c r="A8855" t="s">
        <v>75</v>
      </c>
      <c r="B8855" s="1">
        <v>45756</v>
      </c>
      <c r="C8855" s="1" t="str">
        <f>"WEEK" &amp;" " &amp;  INT((DAY(Stock_Info[[#This Row],[Date]])+WEEKDAY(DATE(YEAR(Stock_Info[[#This Row],[Date]]),MONTH(Stock_Info[[#This Row],[Date]]),1))-1)/7)+1</f>
        <v>WEEK 2</v>
      </c>
      <c r="D8855" s="12">
        <v>17.170000000000002</v>
      </c>
      <c r="E8855" s="12">
        <v>17.3</v>
      </c>
      <c r="F8855" s="12">
        <v>16.899999999999999</v>
      </c>
      <c r="G8855" s="12">
        <v>17.149999999999999</v>
      </c>
      <c r="H8855" s="12">
        <v>17.135883191076882</v>
      </c>
      <c r="I8855">
        <v>6986795</v>
      </c>
      <c r="J8855">
        <v>17390</v>
      </c>
      <c r="K8855" s="12">
        <v>119724903</v>
      </c>
      <c r="L8855">
        <v>2482750</v>
      </c>
      <c r="M8855">
        <v>35.53</v>
      </c>
      <c r="N8855">
        <v>0.4</v>
      </c>
      <c r="O8855">
        <v>-0.02</v>
      </c>
      <c r="P8855">
        <f xml:space="preserve"> IF(Stock_Info[[#This Row],[Close Price]] &gt; Stock_Info[[#This Row],[Open Price]], 1, 0)</f>
        <v>0</v>
      </c>
      <c r="Q8855" t="str">
        <f>IF(AND(Stock_Info[[#This Row],[% Deli. Qty to Traded Qty]]&gt;80,Stock_Info[[#This Row],[No. of Trades]]&lt;3000),"Unusual Day","")</f>
        <v/>
      </c>
      <c r="R8855" t="str">
        <f>IF(AND(Stock_Info[[#This Row],[Spread High-Low]] &lt; 10, Stock_Info[[#This Row],[% Deli. Qty to Traded Qty]] &gt; 90), "Good Day", "")</f>
        <v/>
      </c>
    </row>
    <row r="8856" spans="1:18">
      <c r="A8856" t="s">
        <v>75</v>
      </c>
      <c r="B8856" s="1">
        <v>45755</v>
      </c>
      <c r="C8856" s="1" t="str">
        <f>"WEEK" &amp;" " &amp;  INT((DAY(Stock_Info[[#This Row],[Date]])+WEEKDAY(DATE(YEAR(Stock_Info[[#This Row],[Date]]),MONTH(Stock_Info[[#This Row],[Date]]),1))-1)/7)+1</f>
        <v>WEEK 2</v>
      </c>
      <c r="D8856" s="12">
        <v>17.079999999999998</v>
      </c>
      <c r="E8856" s="12">
        <v>17.329999999999998</v>
      </c>
      <c r="F8856" s="12">
        <v>16.899999999999999</v>
      </c>
      <c r="G8856" s="12">
        <v>17.18</v>
      </c>
      <c r="H8856" s="12">
        <v>17.136201098945509</v>
      </c>
      <c r="I8856">
        <v>10046358</v>
      </c>
      <c r="J8856">
        <v>19410</v>
      </c>
      <c r="K8856" s="12">
        <v>172156411</v>
      </c>
      <c r="L8856">
        <v>3007986</v>
      </c>
      <c r="M8856">
        <v>29.94</v>
      </c>
      <c r="N8856">
        <v>0.43</v>
      </c>
      <c r="O8856">
        <v>0.1</v>
      </c>
      <c r="P8856">
        <f xml:space="preserve"> IF(Stock_Info[[#This Row],[Close Price]] &gt; Stock_Info[[#This Row],[Open Price]], 1, 0)</f>
        <v>1</v>
      </c>
      <c r="Q8856" t="str">
        <f>IF(AND(Stock_Info[[#This Row],[% Deli. Qty to Traded Qty]]&gt;80,Stock_Info[[#This Row],[No. of Trades]]&lt;3000),"Unusual Day","")</f>
        <v/>
      </c>
      <c r="R8856" t="str">
        <f>IF(AND(Stock_Info[[#This Row],[Spread High-Low]] &lt; 10, Stock_Info[[#This Row],[% Deli. Qty to Traded Qty]] &gt; 90), "Good Day", "")</f>
        <v/>
      </c>
    </row>
    <row r="8857" spans="1:18">
      <c r="A8857" t="s">
        <v>75</v>
      </c>
      <c r="B8857" s="1">
        <v>45754</v>
      </c>
      <c r="C8857" s="1" t="str">
        <f>"WEEK" &amp;" " &amp;  INT((DAY(Stock_Info[[#This Row],[Date]])+WEEKDAY(DATE(YEAR(Stock_Info[[#This Row],[Date]]),MONTH(Stock_Info[[#This Row],[Date]]),1))-1)/7)+1</f>
        <v>WEEK 2</v>
      </c>
      <c r="D8857" s="12">
        <v>16.079999999999998</v>
      </c>
      <c r="E8857" s="12">
        <v>16.95</v>
      </c>
      <c r="F8857" s="12">
        <v>16.079999999999998</v>
      </c>
      <c r="G8857" s="12">
        <v>16.86</v>
      </c>
      <c r="H8857" s="12">
        <v>16.549247880157932</v>
      </c>
      <c r="I8857">
        <v>16093180</v>
      </c>
      <c r="J8857">
        <v>31167</v>
      </c>
      <c r="K8857" s="12">
        <v>266330025</v>
      </c>
      <c r="L8857">
        <v>4876859</v>
      </c>
      <c r="M8857">
        <v>30.3</v>
      </c>
      <c r="N8857">
        <v>0.87</v>
      </c>
      <c r="O8857">
        <v>0.78</v>
      </c>
      <c r="P8857">
        <f xml:space="preserve"> IF(Stock_Info[[#This Row],[Close Price]] &gt; Stock_Info[[#This Row],[Open Price]], 1, 0)</f>
        <v>1</v>
      </c>
      <c r="Q8857" t="str">
        <f>IF(AND(Stock_Info[[#This Row],[% Deli. Qty to Traded Qty]]&gt;80,Stock_Info[[#This Row],[No. of Trades]]&lt;3000),"Unusual Day","")</f>
        <v/>
      </c>
      <c r="R8857" t="str">
        <f>IF(AND(Stock_Info[[#This Row],[Spread High-Low]] &lt; 10, Stock_Info[[#This Row],[% Deli. Qty to Traded Qty]] &gt; 90), "Good Day", "")</f>
        <v/>
      </c>
    </row>
    <row r="8858" spans="1:18">
      <c r="A8858" t="s">
        <v>75</v>
      </c>
      <c r="B8858" s="1">
        <v>45751</v>
      </c>
      <c r="C8858" s="1" t="str">
        <f>"WEEK" &amp;" " &amp;  INT((DAY(Stock_Info[[#This Row],[Date]])+WEEKDAY(DATE(YEAR(Stock_Info[[#This Row],[Date]]),MONTH(Stock_Info[[#This Row],[Date]]),1))-1)/7)+1</f>
        <v>WEEK 1</v>
      </c>
      <c r="D8858" s="12">
        <v>17.95</v>
      </c>
      <c r="E8858" s="12">
        <v>17.95</v>
      </c>
      <c r="F8858" s="12">
        <v>17.12</v>
      </c>
      <c r="G8858" s="12">
        <v>17.2</v>
      </c>
      <c r="H8858" s="12">
        <v>17.344562638976523</v>
      </c>
      <c r="I8858">
        <v>13062458</v>
      </c>
      <c r="J8858">
        <v>24688</v>
      </c>
      <c r="K8858" s="12">
        <v>226562621</v>
      </c>
      <c r="L8858">
        <v>4834655</v>
      </c>
      <c r="M8858">
        <v>37.01</v>
      </c>
      <c r="N8858">
        <v>0.83</v>
      </c>
      <c r="O8858">
        <v>-0.75</v>
      </c>
      <c r="P8858">
        <f xml:space="preserve"> IF(Stock_Info[[#This Row],[Close Price]] &gt; Stock_Info[[#This Row],[Open Price]], 1, 0)</f>
        <v>0</v>
      </c>
      <c r="Q8858" t="str">
        <f>IF(AND(Stock_Info[[#This Row],[% Deli. Qty to Traded Qty]]&gt;80,Stock_Info[[#This Row],[No. of Trades]]&lt;3000),"Unusual Day","")</f>
        <v/>
      </c>
      <c r="R8858" t="str">
        <f>IF(AND(Stock_Info[[#This Row],[Spread High-Low]] &lt; 10, Stock_Info[[#This Row],[% Deli. Qty to Traded Qty]] &gt; 90), "Good Day", "")</f>
        <v/>
      </c>
    </row>
    <row r="8859" spans="1:18">
      <c r="A8859" t="s">
        <v>75</v>
      </c>
      <c r="B8859" s="1">
        <v>45750</v>
      </c>
      <c r="C8859" s="1" t="str">
        <f>"WEEK" &amp;" " &amp;  INT((DAY(Stock_Info[[#This Row],[Date]])+WEEKDAY(DATE(YEAR(Stock_Info[[#This Row],[Date]]),MONTH(Stock_Info[[#This Row],[Date]]),1))-1)/7)+1</f>
        <v>WEEK 1</v>
      </c>
      <c r="D8859" s="12">
        <v>17.079999999999998</v>
      </c>
      <c r="E8859" s="12">
        <v>18.04</v>
      </c>
      <c r="F8859" s="12">
        <v>17.079999999999998</v>
      </c>
      <c r="G8859" s="12">
        <v>17.95</v>
      </c>
      <c r="H8859" s="12">
        <v>17.675888054406169</v>
      </c>
      <c r="I8859">
        <v>12503288</v>
      </c>
      <c r="J8859">
        <v>19421</v>
      </c>
      <c r="K8859" s="12">
        <v>221006719</v>
      </c>
      <c r="L8859">
        <v>5733640</v>
      </c>
      <c r="M8859">
        <v>45.86</v>
      </c>
      <c r="N8859">
        <v>0.96</v>
      </c>
      <c r="O8859">
        <v>0.87</v>
      </c>
      <c r="P8859">
        <f xml:space="preserve"> IF(Stock_Info[[#This Row],[Close Price]] &gt; Stock_Info[[#This Row],[Open Price]], 1, 0)</f>
        <v>1</v>
      </c>
      <c r="Q8859" t="str">
        <f>IF(AND(Stock_Info[[#This Row],[% Deli. Qty to Traded Qty]]&gt;80,Stock_Info[[#This Row],[No. of Trades]]&lt;3000),"Unusual Day","")</f>
        <v/>
      </c>
      <c r="R8859" t="str">
        <f>IF(AND(Stock_Info[[#This Row],[Spread High-Low]] &lt; 10, Stock_Info[[#This Row],[% Deli. Qty to Traded Qty]] &gt; 90), "Good Day", "")</f>
        <v/>
      </c>
    </row>
    <row r="8860" spans="1:18">
      <c r="A8860" t="s">
        <v>75</v>
      </c>
      <c r="B8860" s="1">
        <v>45749</v>
      </c>
      <c r="C8860" s="1" t="str">
        <f>"WEEK" &amp;" " &amp;  INT((DAY(Stock_Info[[#This Row],[Date]])+WEEKDAY(DATE(YEAR(Stock_Info[[#This Row],[Date]]),MONTH(Stock_Info[[#This Row],[Date]]),1))-1)/7)+1</f>
        <v>WEEK 1</v>
      </c>
      <c r="D8860" s="12">
        <v>17.14</v>
      </c>
      <c r="E8860" s="12">
        <v>17.43</v>
      </c>
      <c r="F8860" s="12">
        <v>17.010000000000002</v>
      </c>
      <c r="G8860" s="12">
        <v>17.399999999999999</v>
      </c>
      <c r="H8860" s="12">
        <v>17.259770360450624</v>
      </c>
      <c r="I8860">
        <v>7116370</v>
      </c>
      <c r="J8860">
        <v>16170</v>
      </c>
      <c r="K8860" s="12">
        <v>122826912</v>
      </c>
      <c r="L8860">
        <v>2258615</v>
      </c>
      <c r="M8860">
        <v>31.74</v>
      </c>
      <c r="N8860">
        <v>0.42</v>
      </c>
      <c r="O8860">
        <v>0.26</v>
      </c>
      <c r="P8860">
        <f xml:space="preserve"> IF(Stock_Info[[#This Row],[Close Price]] &gt; Stock_Info[[#This Row],[Open Price]], 1, 0)</f>
        <v>1</v>
      </c>
      <c r="Q8860" t="str">
        <f>IF(AND(Stock_Info[[#This Row],[% Deli. Qty to Traded Qty]]&gt;80,Stock_Info[[#This Row],[No. of Trades]]&lt;3000),"Unusual Day","")</f>
        <v/>
      </c>
      <c r="R8860" t="str">
        <f>IF(AND(Stock_Info[[#This Row],[Spread High-Low]] &lt; 10, Stock_Info[[#This Row],[% Deli. Qty to Traded Qty]] &gt; 90), "Good Day", "")</f>
        <v/>
      </c>
    </row>
    <row r="8861" spans="1:18">
      <c r="A8861" t="s">
        <v>75</v>
      </c>
      <c r="B8861" s="1">
        <v>45748</v>
      </c>
      <c r="C8861" s="1" t="str">
        <f>"WEEK" &amp;" " &amp;  INT((DAY(Stock_Info[[#This Row],[Date]])+WEEKDAY(DATE(YEAR(Stock_Info[[#This Row],[Date]]),MONTH(Stock_Info[[#This Row],[Date]]),1))-1)/7)+1</f>
        <v>WEEK 1</v>
      </c>
      <c r="D8861" s="12">
        <v>16.78</v>
      </c>
      <c r="E8861" s="12">
        <v>17.43</v>
      </c>
      <c r="F8861" s="12">
        <v>16.64</v>
      </c>
      <c r="G8861" s="12">
        <v>17.329999999999998</v>
      </c>
      <c r="H8861" s="12">
        <v>17.199024331240789</v>
      </c>
      <c r="I8861">
        <v>14468025</v>
      </c>
      <c r="J8861">
        <v>22574</v>
      </c>
      <c r="K8861" s="12">
        <v>248835914</v>
      </c>
      <c r="L8861">
        <v>6278575</v>
      </c>
      <c r="M8861">
        <v>43.4</v>
      </c>
      <c r="N8861">
        <v>0.79</v>
      </c>
      <c r="O8861">
        <v>0.55000000000000004</v>
      </c>
      <c r="P8861">
        <f xml:space="preserve"> IF(Stock_Info[[#This Row],[Close Price]] &gt; Stock_Info[[#This Row],[Open Price]], 1, 0)</f>
        <v>1</v>
      </c>
      <c r="Q8861" t="str">
        <f>IF(AND(Stock_Info[[#This Row],[% Deli. Qty to Traded Qty]]&gt;80,Stock_Info[[#This Row],[No. of Trades]]&lt;3000),"Unusual Day","")</f>
        <v/>
      </c>
      <c r="R8861" t="str">
        <f>IF(AND(Stock_Info[[#This Row],[Spread High-Low]] &lt; 10, Stock_Info[[#This Row],[% Deli. Qty to Traded Qty]] &gt; 90), "Good Day", "")</f>
        <v/>
      </c>
    </row>
    <row r="8862" spans="1:18">
      <c r="A8862" t="s">
        <v>75</v>
      </c>
      <c r="B8862" s="1">
        <v>45744</v>
      </c>
      <c r="C8862" s="1" t="str">
        <f>"WEEK" &amp;" " &amp;  INT((DAY(Stock_Info[[#This Row],[Date]])+WEEKDAY(DATE(YEAR(Stock_Info[[#This Row],[Date]]),MONTH(Stock_Info[[#This Row],[Date]]),1))-1)/7)+1</f>
        <v>WEEK 5</v>
      </c>
      <c r="D8862" s="12">
        <v>17.23</v>
      </c>
      <c r="E8862" s="12">
        <v>17.5</v>
      </c>
      <c r="F8862" s="12">
        <v>16.82</v>
      </c>
      <c r="G8862" s="12">
        <v>16.89</v>
      </c>
      <c r="H8862" s="12">
        <v>17.097507861045091</v>
      </c>
      <c r="I8862">
        <v>8446078</v>
      </c>
      <c r="J8862">
        <v>14689</v>
      </c>
      <c r="K8862" s="12">
        <v>144406885</v>
      </c>
      <c r="L8862">
        <v>4102699</v>
      </c>
      <c r="M8862">
        <v>48.58</v>
      </c>
      <c r="N8862">
        <v>0.68</v>
      </c>
      <c r="O8862">
        <v>-0.34</v>
      </c>
      <c r="P8862">
        <f xml:space="preserve"> IF(Stock_Info[[#This Row],[Close Price]] &gt; Stock_Info[[#This Row],[Open Price]], 1, 0)</f>
        <v>0</v>
      </c>
      <c r="Q8862" t="str">
        <f>IF(AND(Stock_Info[[#This Row],[% Deli. Qty to Traded Qty]]&gt;80,Stock_Info[[#This Row],[No. of Trades]]&lt;3000),"Unusual Day","")</f>
        <v/>
      </c>
      <c r="R8862" t="str">
        <f>IF(AND(Stock_Info[[#This Row],[Spread High-Low]] &lt; 10, Stock_Info[[#This Row],[% Deli. Qty to Traded Qty]] &gt; 90), "Good Day", "")</f>
        <v/>
      </c>
    </row>
    <row r="8863" spans="1:18">
      <c r="A8863" t="s">
        <v>75</v>
      </c>
      <c r="B8863" s="1">
        <v>45743</v>
      </c>
      <c r="C8863" s="1" t="str">
        <f>"WEEK" &amp;" " &amp;  INT((DAY(Stock_Info[[#This Row],[Date]])+WEEKDAY(DATE(YEAR(Stock_Info[[#This Row],[Date]]),MONTH(Stock_Info[[#This Row],[Date]]),1))-1)/7)+1</f>
        <v>WEEK 5</v>
      </c>
      <c r="D8863" s="12">
        <v>16.84</v>
      </c>
      <c r="E8863" s="12">
        <v>17.489999999999998</v>
      </c>
      <c r="F8863" s="12">
        <v>16.78</v>
      </c>
      <c r="G8863" s="12">
        <v>17.18</v>
      </c>
      <c r="H8863" s="12">
        <v>17.014679326869238</v>
      </c>
      <c r="I8863">
        <v>24976009</v>
      </c>
      <c r="J8863">
        <v>25707</v>
      </c>
      <c r="K8863" s="12">
        <v>424958784</v>
      </c>
      <c r="L8863">
        <v>14038241</v>
      </c>
      <c r="M8863">
        <v>56.21</v>
      </c>
      <c r="N8863">
        <v>0.71</v>
      </c>
      <c r="O8863">
        <v>0.34</v>
      </c>
      <c r="P8863">
        <f xml:space="preserve"> IF(Stock_Info[[#This Row],[Close Price]] &gt; Stock_Info[[#This Row],[Open Price]], 1, 0)</f>
        <v>1</v>
      </c>
      <c r="Q8863" t="str">
        <f>IF(AND(Stock_Info[[#This Row],[% Deli. Qty to Traded Qty]]&gt;80,Stock_Info[[#This Row],[No. of Trades]]&lt;3000),"Unusual Day","")</f>
        <v/>
      </c>
      <c r="R8863" t="str">
        <f>IF(AND(Stock_Info[[#This Row],[Spread High-Low]] &lt; 10, Stock_Info[[#This Row],[% Deli. Qty to Traded Qty]] &gt; 90), "Good Day", "")</f>
        <v/>
      </c>
    </row>
    <row r="8864" spans="1:18">
      <c r="A8864" t="s">
        <v>75</v>
      </c>
      <c r="B8864" s="1">
        <v>45742</v>
      </c>
      <c r="C8864" s="1" t="str">
        <f>"WEEK" &amp;" " &amp;  INT((DAY(Stock_Info[[#This Row],[Date]])+WEEKDAY(DATE(YEAR(Stock_Info[[#This Row],[Date]]),MONTH(Stock_Info[[#This Row],[Date]]),1))-1)/7)+1</f>
        <v>WEEK 5</v>
      </c>
      <c r="D8864" s="12">
        <v>17.03</v>
      </c>
      <c r="E8864" s="12">
        <v>17.18</v>
      </c>
      <c r="F8864" s="12">
        <v>16.93</v>
      </c>
      <c r="G8864" s="12">
        <v>16.96</v>
      </c>
      <c r="H8864" s="12">
        <v>17.053593168839857</v>
      </c>
      <c r="I8864">
        <v>12526130</v>
      </c>
      <c r="J8864">
        <v>18941</v>
      </c>
      <c r="K8864" s="12">
        <v>213615525</v>
      </c>
      <c r="L8864">
        <v>7273022</v>
      </c>
      <c r="M8864">
        <v>58.06</v>
      </c>
      <c r="N8864">
        <v>0.25</v>
      </c>
      <c r="O8864">
        <v>-7.0000000000000007E-2</v>
      </c>
      <c r="P8864">
        <f xml:space="preserve"> IF(Stock_Info[[#This Row],[Close Price]] &gt; Stock_Info[[#This Row],[Open Price]], 1, 0)</f>
        <v>0</v>
      </c>
      <c r="Q8864" t="str">
        <f>IF(AND(Stock_Info[[#This Row],[% Deli. Qty to Traded Qty]]&gt;80,Stock_Info[[#This Row],[No. of Trades]]&lt;3000),"Unusual Day","")</f>
        <v/>
      </c>
      <c r="R8864" t="str">
        <f>IF(AND(Stock_Info[[#This Row],[Spread High-Low]] &lt; 10, Stock_Info[[#This Row],[% Deli. Qty to Traded Qty]] &gt; 90), "Good Day", "")</f>
        <v/>
      </c>
    </row>
    <row r="8865" spans="1:18">
      <c r="A8865" t="s">
        <v>75</v>
      </c>
      <c r="B8865" s="1">
        <v>45741</v>
      </c>
      <c r="C8865" s="1" t="str">
        <f>"WEEK" &amp;" " &amp;  INT((DAY(Stock_Info[[#This Row],[Date]])+WEEKDAY(DATE(YEAR(Stock_Info[[#This Row],[Date]]),MONTH(Stock_Info[[#This Row],[Date]]),1))-1)/7)+1</f>
        <v>WEEK 5</v>
      </c>
      <c r="D8865" s="12">
        <v>17.440000000000001</v>
      </c>
      <c r="E8865" s="12">
        <v>17.52</v>
      </c>
      <c r="F8865" s="12">
        <v>17</v>
      </c>
      <c r="G8865" s="12">
        <v>17.03</v>
      </c>
      <c r="H8865" s="12">
        <v>17.179873933300538</v>
      </c>
      <c r="I8865">
        <v>15271757</v>
      </c>
      <c r="J8865">
        <v>16056</v>
      </c>
      <c r="K8865" s="12">
        <v>262366860</v>
      </c>
      <c r="L8865">
        <v>6019669</v>
      </c>
      <c r="M8865">
        <v>39.42</v>
      </c>
      <c r="N8865">
        <v>0.52</v>
      </c>
      <c r="O8865">
        <v>-0.41</v>
      </c>
      <c r="P8865">
        <f xml:space="preserve"> IF(Stock_Info[[#This Row],[Close Price]] &gt; Stock_Info[[#This Row],[Open Price]], 1, 0)</f>
        <v>0</v>
      </c>
      <c r="Q8865" t="str">
        <f>IF(AND(Stock_Info[[#This Row],[% Deli. Qty to Traded Qty]]&gt;80,Stock_Info[[#This Row],[No. of Trades]]&lt;3000),"Unusual Day","")</f>
        <v/>
      </c>
      <c r="R8865" t="str">
        <f>IF(AND(Stock_Info[[#This Row],[Spread High-Low]] &lt; 10, Stock_Info[[#This Row],[% Deli. Qty to Traded Qty]] &gt; 90), "Good Day", "")</f>
        <v/>
      </c>
    </row>
    <row r="8866" spans="1:18">
      <c r="A8866" t="s">
        <v>75</v>
      </c>
      <c r="B8866" s="1">
        <v>45740</v>
      </c>
      <c r="C8866" s="1" t="str">
        <f>"WEEK" &amp;" " &amp;  INT((DAY(Stock_Info[[#This Row],[Date]])+WEEKDAY(DATE(YEAR(Stock_Info[[#This Row],[Date]]),MONTH(Stock_Info[[#This Row],[Date]]),1))-1)/7)+1</f>
        <v>WEEK 5</v>
      </c>
      <c r="D8866" s="12">
        <v>17.29</v>
      </c>
      <c r="E8866" s="12">
        <v>17.54</v>
      </c>
      <c r="F8866" s="12">
        <v>17.239999999999998</v>
      </c>
      <c r="G8866" s="12">
        <v>17.43</v>
      </c>
      <c r="H8866" s="12">
        <v>17.414624320861083</v>
      </c>
      <c r="I8866">
        <v>13888727</v>
      </c>
      <c r="J8866">
        <v>15788</v>
      </c>
      <c r="K8866" s="12">
        <v>241866963</v>
      </c>
      <c r="L8866">
        <v>7236801</v>
      </c>
      <c r="M8866">
        <v>52.11</v>
      </c>
      <c r="N8866">
        <v>0.3</v>
      </c>
      <c r="O8866">
        <v>0.14000000000000001</v>
      </c>
      <c r="P8866">
        <f xml:space="preserve"> IF(Stock_Info[[#This Row],[Close Price]] &gt; Stock_Info[[#This Row],[Open Price]], 1, 0)</f>
        <v>1</v>
      </c>
      <c r="Q8866" t="str">
        <f>IF(AND(Stock_Info[[#This Row],[% Deli. Qty to Traded Qty]]&gt;80,Stock_Info[[#This Row],[No. of Trades]]&lt;3000),"Unusual Day","")</f>
        <v/>
      </c>
      <c r="R8866" t="str">
        <f>IF(AND(Stock_Info[[#This Row],[Spread High-Low]] &lt; 10, Stock_Info[[#This Row],[% Deli. Qty to Traded Qty]] &gt; 90), "Good Day", "")</f>
        <v/>
      </c>
    </row>
    <row r="8867" spans="1:18">
      <c r="A8867" t="s">
        <v>75</v>
      </c>
      <c r="B8867" s="1">
        <v>45737</v>
      </c>
      <c r="C8867" s="1" t="str">
        <f>"WEEK" &amp;" " &amp;  INT((DAY(Stock_Info[[#This Row],[Date]])+WEEKDAY(DATE(YEAR(Stock_Info[[#This Row],[Date]]),MONTH(Stock_Info[[#This Row],[Date]]),1))-1)/7)+1</f>
        <v>WEEK 4</v>
      </c>
      <c r="D8867" s="12">
        <v>16.96</v>
      </c>
      <c r="E8867" s="12">
        <v>17.21</v>
      </c>
      <c r="F8867" s="12">
        <v>16.920000000000002</v>
      </c>
      <c r="G8867" s="12">
        <v>17.18</v>
      </c>
      <c r="H8867" s="12">
        <v>17.086260316155141</v>
      </c>
      <c r="I8867">
        <v>11782127</v>
      </c>
      <c r="J8867">
        <v>21286</v>
      </c>
      <c r="K8867" s="12">
        <v>201312489</v>
      </c>
      <c r="L8867">
        <v>5834902</v>
      </c>
      <c r="M8867">
        <v>49.52</v>
      </c>
      <c r="N8867">
        <v>0.28999999999999998</v>
      </c>
      <c r="O8867">
        <v>0.22</v>
      </c>
      <c r="P8867">
        <f xml:space="preserve"> IF(Stock_Info[[#This Row],[Close Price]] &gt; Stock_Info[[#This Row],[Open Price]], 1, 0)</f>
        <v>1</v>
      </c>
      <c r="Q8867" t="str">
        <f>IF(AND(Stock_Info[[#This Row],[% Deli. Qty to Traded Qty]]&gt;80,Stock_Info[[#This Row],[No. of Trades]]&lt;3000),"Unusual Day","")</f>
        <v/>
      </c>
      <c r="R8867" t="str">
        <f>IF(AND(Stock_Info[[#This Row],[Spread High-Low]] &lt; 10, Stock_Info[[#This Row],[% Deli. Qty to Traded Qty]] &gt; 90), "Good Day", "")</f>
        <v/>
      </c>
    </row>
    <row r="8868" spans="1:18">
      <c r="A8868" t="s">
        <v>75</v>
      </c>
      <c r="B8868" s="1">
        <v>45736</v>
      </c>
      <c r="C8868" s="1" t="str">
        <f>"WEEK" &amp;" " &amp;  INT((DAY(Stock_Info[[#This Row],[Date]])+WEEKDAY(DATE(YEAR(Stock_Info[[#This Row],[Date]]),MONTH(Stock_Info[[#This Row],[Date]]),1))-1)/7)+1</f>
        <v>WEEK 4</v>
      </c>
      <c r="D8868" s="12">
        <v>17.28</v>
      </c>
      <c r="E8868" s="12">
        <v>17.309999999999999</v>
      </c>
      <c r="F8868" s="12">
        <v>16.91</v>
      </c>
      <c r="G8868" s="12">
        <v>16.95</v>
      </c>
      <c r="H8868" s="12">
        <v>17.01722929766748</v>
      </c>
      <c r="I8868">
        <v>11626359</v>
      </c>
      <c r="J8868">
        <v>19450</v>
      </c>
      <c r="K8868" s="12">
        <v>197848417</v>
      </c>
      <c r="L8868">
        <v>4873222</v>
      </c>
      <c r="M8868">
        <v>41.92</v>
      </c>
      <c r="N8868">
        <v>0.4</v>
      </c>
      <c r="O8868">
        <v>-0.33</v>
      </c>
      <c r="P8868">
        <f xml:space="preserve"> IF(Stock_Info[[#This Row],[Close Price]] &gt; Stock_Info[[#This Row],[Open Price]], 1, 0)</f>
        <v>0</v>
      </c>
      <c r="Q8868" t="str">
        <f>IF(AND(Stock_Info[[#This Row],[% Deli. Qty to Traded Qty]]&gt;80,Stock_Info[[#This Row],[No. of Trades]]&lt;3000),"Unusual Day","")</f>
        <v/>
      </c>
      <c r="R8868" t="str">
        <f>IF(AND(Stock_Info[[#This Row],[Spread High-Low]] &lt; 10, Stock_Info[[#This Row],[% Deli. Qty to Traded Qty]] &gt; 90), "Good Day", "")</f>
        <v/>
      </c>
    </row>
    <row r="8869" spans="1:18">
      <c r="A8869" t="s">
        <v>75</v>
      </c>
      <c r="B8869" s="1">
        <v>45735</v>
      </c>
      <c r="C8869" s="1" t="str">
        <f>"WEEK" &amp;" " &amp;  INT((DAY(Stock_Info[[#This Row],[Date]])+WEEKDAY(DATE(YEAR(Stock_Info[[#This Row],[Date]]),MONTH(Stock_Info[[#This Row],[Date]]),1))-1)/7)+1</f>
        <v>WEEK 4</v>
      </c>
      <c r="D8869" s="12">
        <v>16.54</v>
      </c>
      <c r="E8869" s="12">
        <v>17.09</v>
      </c>
      <c r="F8869" s="12">
        <v>16.5</v>
      </c>
      <c r="G8869" s="12">
        <v>17.03</v>
      </c>
      <c r="H8869" s="12">
        <v>16.902068563352149</v>
      </c>
      <c r="I8869">
        <v>14480243</v>
      </c>
      <c r="J8869">
        <v>21792</v>
      </c>
      <c r="K8869" s="12">
        <v>244746060</v>
      </c>
      <c r="L8869">
        <v>7005477</v>
      </c>
      <c r="M8869">
        <v>48.38</v>
      </c>
      <c r="N8869">
        <v>0.59</v>
      </c>
      <c r="O8869">
        <v>0.49</v>
      </c>
      <c r="P8869">
        <f xml:space="preserve"> IF(Stock_Info[[#This Row],[Close Price]] &gt; Stock_Info[[#This Row],[Open Price]], 1, 0)</f>
        <v>1</v>
      </c>
      <c r="Q8869" t="str">
        <f>IF(AND(Stock_Info[[#This Row],[% Deli. Qty to Traded Qty]]&gt;80,Stock_Info[[#This Row],[No. of Trades]]&lt;3000),"Unusual Day","")</f>
        <v/>
      </c>
      <c r="R8869" t="str">
        <f>IF(AND(Stock_Info[[#This Row],[Spread High-Low]] &lt; 10, Stock_Info[[#This Row],[% Deli. Qty to Traded Qty]] &gt; 90), "Good Day", "")</f>
        <v/>
      </c>
    </row>
    <row r="8870" spans="1:18">
      <c r="A8870" t="s">
        <v>75</v>
      </c>
      <c r="B8870" s="1">
        <v>45734</v>
      </c>
      <c r="C8870" s="1" t="str">
        <f>"WEEK" &amp;" " &amp;  INT((DAY(Stock_Info[[#This Row],[Date]])+WEEKDAY(DATE(YEAR(Stock_Info[[#This Row],[Date]]),MONTH(Stock_Info[[#This Row],[Date]]),1))-1)/7)+1</f>
        <v>WEEK 4</v>
      </c>
      <c r="D8870" s="12">
        <v>16.239999999999998</v>
      </c>
      <c r="E8870" s="12">
        <v>16.489999999999998</v>
      </c>
      <c r="F8870" s="12">
        <v>16.170000000000002</v>
      </c>
      <c r="G8870" s="12">
        <v>16.440000000000001</v>
      </c>
      <c r="H8870" s="12">
        <v>16.321255078525894</v>
      </c>
      <c r="I8870">
        <v>12636787</v>
      </c>
      <c r="J8870">
        <v>18073</v>
      </c>
      <c r="K8870" s="12">
        <v>206248224</v>
      </c>
      <c r="L8870">
        <v>6452116</v>
      </c>
      <c r="M8870">
        <v>51.06</v>
      </c>
      <c r="N8870">
        <v>0.32</v>
      </c>
      <c r="O8870">
        <v>0.2</v>
      </c>
      <c r="P8870">
        <f xml:space="preserve"> IF(Stock_Info[[#This Row],[Close Price]] &gt; Stock_Info[[#This Row],[Open Price]], 1, 0)</f>
        <v>1</v>
      </c>
      <c r="Q8870" t="str">
        <f>IF(AND(Stock_Info[[#This Row],[% Deli. Qty to Traded Qty]]&gt;80,Stock_Info[[#This Row],[No. of Trades]]&lt;3000),"Unusual Day","")</f>
        <v/>
      </c>
      <c r="R8870" t="str">
        <f>IF(AND(Stock_Info[[#This Row],[Spread High-Low]] &lt; 10, Stock_Info[[#This Row],[% Deli. Qty to Traded Qty]] &gt; 90), "Good Day", "")</f>
        <v/>
      </c>
    </row>
    <row r="8871" spans="1:18">
      <c r="A8871" t="s">
        <v>75</v>
      </c>
      <c r="B8871" s="1">
        <v>45733</v>
      </c>
      <c r="C8871" s="1" t="str">
        <f>"WEEK" &amp;" " &amp;  INT((DAY(Stock_Info[[#This Row],[Date]])+WEEKDAY(DATE(YEAR(Stock_Info[[#This Row],[Date]]),MONTH(Stock_Info[[#This Row],[Date]]),1))-1)/7)+1</f>
        <v>WEEK 4</v>
      </c>
      <c r="D8871" s="12">
        <v>16.309999999999999</v>
      </c>
      <c r="E8871" s="12">
        <v>16.38</v>
      </c>
      <c r="F8871" s="12">
        <v>16.07</v>
      </c>
      <c r="G8871" s="12">
        <v>16.12</v>
      </c>
      <c r="H8871" s="12">
        <v>16.1718551153912</v>
      </c>
      <c r="I8871">
        <v>11421365</v>
      </c>
      <c r="J8871">
        <v>24073</v>
      </c>
      <c r="K8871" s="12">
        <v>184704660</v>
      </c>
      <c r="L8871">
        <v>5035916</v>
      </c>
      <c r="M8871">
        <v>44.09</v>
      </c>
      <c r="N8871">
        <v>0.31</v>
      </c>
      <c r="O8871">
        <v>-0.19</v>
      </c>
      <c r="P8871">
        <f xml:space="preserve"> IF(Stock_Info[[#This Row],[Close Price]] &gt; Stock_Info[[#This Row],[Open Price]], 1, 0)</f>
        <v>0</v>
      </c>
      <c r="Q8871" t="str">
        <f>IF(AND(Stock_Info[[#This Row],[% Deli. Qty to Traded Qty]]&gt;80,Stock_Info[[#This Row],[No. of Trades]]&lt;3000),"Unusual Day","")</f>
        <v/>
      </c>
      <c r="R8871" t="str">
        <f>IF(AND(Stock_Info[[#This Row],[Spread High-Low]] &lt; 10, Stock_Info[[#This Row],[% Deli. Qty to Traded Qty]] &gt; 90), "Good Day", "")</f>
        <v/>
      </c>
    </row>
    <row r="8872" spans="1:18">
      <c r="A8872" t="s">
        <v>75</v>
      </c>
      <c r="B8872" s="1">
        <v>45729</v>
      </c>
      <c r="C8872" s="1" t="str">
        <f>"WEEK" &amp;" " &amp;  INT((DAY(Stock_Info[[#This Row],[Date]])+WEEKDAY(DATE(YEAR(Stock_Info[[#This Row],[Date]]),MONTH(Stock_Info[[#This Row],[Date]]),1))-1)/7)+1</f>
        <v>WEEK 3</v>
      </c>
      <c r="D8872" s="12">
        <v>16.170000000000002</v>
      </c>
      <c r="E8872" s="12">
        <v>16.37</v>
      </c>
      <c r="F8872" s="12">
        <v>16.12</v>
      </c>
      <c r="G8872" s="12">
        <v>16.2</v>
      </c>
      <c r="H8872" s="12">
        <v>16.280137994860244</v>
      </c>
      <c r="I8872">
        <v>11983055</v>
      </c>
      <c r="J8872">
        <v>19093</v>
      </c>
      <c r="K8872" s="12">
        <v>195085789</v>
      </c>
      <c r="L8872">
        <v>6225833</v>
      </c>
      <c r="M8872">
        <v>51.96</v>
      </c>
      <c r="N8872">
        <v>0.25</v>
      </c>
      <c r="O8872">
        <v>0.03</v>
      </c>
      <c r="P8872">
        <f xml:space="preserve"> IF(Stock_Info[[#This Row],[Close Price]] &gt; Stock_Info[[#This Row],[Open Price]], 1, 0)</f>
        <v>1</v>
      </c>
      <c r="Q8872" t="str">
        <f>IF(AND(Stock_Info[[#This Row],[% Deli. Qty to Traded Qty]]&gt;80,Stock_Info[[#This Row],[No. of Trades]]&lt;3000),"Unusual Day","")</f>
        <v/>
      </c>
      <c r="R8872" t="str">
        <f>IF(AND(Stock_Info[[#This Row],[Spread High-Low]] &lt; 10, Stock_Info[[#This Row],[% Deli. Qty to Traded Qty]] &gt; 90), "Good Day", "")</f>
        <v/>
      </c>
    </row>
    <row r="8873" spans="1:18">
      <c r="A8873" t="s">
        <v>75</v>
      </c>
      <c r="B8873" s="1">
        <v>45728</v>
      </c>
      <c r="C8873" s="1" t="str">
        <f>"WEEK" &amp;" " &amp;  INT((DAY(Stock_Info[[#This Row],[Date]])+WEEKDAY(DATE(YEAR(Stock_Info[[#This Row],[Date]]),MONTH(Stock_Info[[#This Row],[Date]]),1))-1)/7)+1</f>
        <v>WEEK 3</v>
      </c>
      <c r="D8873" s="12">
        <v>16.420000000000002</v>
      </c>
      <c r="E8873" s="12">
        <v>16.52</v>
      </c>
      <c r="F8873" s="12">
        <v>16.02</v>
      </c>
      <c r="G8873" s="12">
        <v>16.149999999999999</v>
      </c>
      <c r="H8873" s="12">
        <v>16.207982181875451</v>
      </c>
      <c r="I8873">
        <v>10724361</v>
      </c>
      <c r="J8873">
        <v>23406</v>
      </c>
      <c r="K8873" s="12">
        <v>173820252</v>
      </c>
      <c r="L8873">
        <v>4810267</v>
      </c>
      <c r="M8873">
        <v>44.85</v>
      </c>
      <c r="N8873">
        <v>0.5</v>
      </c>
      <c r="O8873">
        <v>-0.27</v>
      </c>
      <c r="P8873">
        <f xml:space="preserve"> IF(Stock_Info[[#This Row],[Close Price]] &gt; Stock_Info[[#This Row],[Open Price]], 1, 0)</f>
        <v>0</v>
      </c>
      <c r="Q8873" t="str">
        <f>IF(AND(Stock_Info[[#This Row],[% Deli. Qty to Traded Qty]]&gt;80,Stock_Info[[#This Row],[No. of Trades]]&lt;3000),"Unusual Day","")</f>
        <v/>
      </c>
      <c r="R8873" t="str">
        <f>IF(AND(Stock_Info[[#This Row],[Spread High-Low]] &lt; 10, Stock_Info[[#This Row],[% Deli. Qty to Traded Qty]] &gt; 90), "Good Day", "")</f>
        <v/>
      </c>
    </row>
    <row r="8874" spans="1:18">
      <c r="A8874" t="s">
        <v>75</v>
      </c>
      <c r="B8874" s="1">
        <v>45727</v>
      </c>
      <c r="C8874" s="1" t="str">
        <f>"WEEK" &amp;" " &amp;  INT((DAY(Stock_Info[[#This Row],[Date]])+WEEKDAY(DATE(YEAR(Stock_Info[[#This Row],[Date]]),MONTH(Stock_Info[[#This Row],[Date]]),1))-1)/7)+1</f>
        <v>WEEK 3</v>
      </c>
      <c r="D8874" s="12">
        <v>16.36</v>
      </c>
      <c r="E8874" s="12">
        <v>16.559999999999999</v>
      </c>
      <c r="F8874" s="12">
        <v>16.100000000000001</v>
      </c>
      <c r="G8874" s="12">
        <v>16.38</v>
      </c>
      <c r="H8874" s="12">
        <v>16.321101687062537</v>
      </c>
      <c r="I8874">
        <v>11741592</v>
      </c>
      <c r="J8874">
        <v>21484</v>
      </c>
      <c r="K8874" s="12">
        <v>191635717</v>
      </c>
      <c r="L8874">
        <v>4367877</v>
      </c>
      <c r="M8874">
        <v>37.200000000000003</v>
      </c>
      <c r="N8874">
        <v>0.46</v>
      </c>
      <c r="O8874">
        <v>0.02</v>
      </c>
      <c r="P8874">
        <f xml:space="preserve"> IF(Stock_Info[[#This Row],[Close Price]] &gt; Stock_Info[[#This Row],[Open Price]], 1, 0)</f>
        <v>1</v>
      </c>
      <c r="Q8874" t="str">
        <f>IF(AND(Stock_Info[[#This Row],[% Deli. Qty to Traded Qty]]&gt;80,Stock_Info[[#This Row],[No. of Trades]]&lt;3000),"Unusual Day","")</f>
        <v/>
      </c>
      <c r="R8874" t="str">
        <f>IF(AND(Stock_Info[[#This Row],[Spread High-Low]] &lt; 10, Stock_Info[[#This Row],[% Deli. Qty to Traded Qty]] &gt; 90), "Good Day", "")</f>
        <v/>
      </c>
    </row>
    <row r="8875" spans="1:18">
      <c r="A8875" t="s">
        <v>75</v>
      </c>
      <c r="B8875" s="1">
        <v>45726</v>
      </c>
      <c r="C8875" s="1" t="str">
        <f>"WEEK" &amp;" " &amp;  INT((DAY(Stock_Info[[#This Row],[Date]])+WEEKDAY(DATE(YEAR(Stock_Info[[#This Row],[Date]]),MONTH(Stock_Info[[#This Row],[Date]]),1))-1)/7)+1</f>
        <v>WEEK 3</v>
      </c>
      <c r="D8875" s="12">
        <v>16.88</v>
      </c>
      <c r="E8875" s="12">
        <v>17.04</v>
      </c>
      <c r="F8875" s="12">
        <v>16.489999999999998</v>
      </c>
      <c r="G8875" s="12">
        <v>16.53</v>
      </c>
      <c r="H8875" s="12">
        <v>16.733920284743874</v>
      </c>
      <c r="I8875">
        <v>9364205</v>
      </c>
      <c r="J8875">
        <v>21322</v>
      </c>
      <c r="K8875" s="12">
        <v>156699860</v>
      </c>
      <c r="L8875">
        <v>4641647</v>
      </c>
      <c r="M8875">
        <v>49.57</v>
      </c>
      <c r="N8875">
        <v>0.55000000000000004</v>
      </c>
      <c r="O8875">
        <v>-0.35</v>
      </c>
      <c r="P8875">
        <f xml:space="preserve"> IF(Stock_Info[[#This Row],[Close Price]] &gt; Stock_Info[[#This Row],[Open Price]], 1, 0)</f>
        <v>0</v>
      </c>
      <c r="Q8875" t="str">
        <f>IF(AND(Stock_Info[[#This Row],[% Deli. Qty to Traded Qty]]&gt;80,Stock_Info[[#This Row],[No. of Trades]]&lt;3000),"Unusual Day","")</f>
        <v/>
      </c>
      <c r="R8875" t="str">
        <f>IF(AND(Stock_Info[[#This Row],[Spread High-Low]] &lt; 10, Stock_Info[[#This Row],[% Deli. Qty to Traded Qty]] &gt; 90), "Good Day", "")</f>
        <v/>
      </c>
    </row>
    <row r="8876" spans="1:18">
      <c r="A8876" t="s">
        <v>75</v>
      </c>
      <c r="B8876" s="1">
        <v>45723</v>
      </c>
      <c r="C8876" s="1" t="str">
        <f>"WEEK" &amp;" " &amp;  INT((DAY(Stock_Info[[#This Row],[Date]])+WEEKDAY(DATE(YEAR(Stock_Info[[#This Row],[Date]]),MONTH(Stock_Info[[#This Row],[Date]]),1))-1)/7)+1</f>
        <v>WEEK 2</v>
      </c>
      <c r="D8876" s="12">
        <v>16.989999999999998</v>
      </c>
      <c r="E8876" s="12">
        <v>17.079999999999998</v>
      </c>
      <c r="F8876" s="12">
        <v>16.850000000000001</v>
      </c>
      <c r="G8876" s="12">
        <v>16.88</v>
      </c>
      <c r="H8876" s="12">
        <v>16.953803759165002</v>
      </c>
      <c r="I8876">
        <v>10561920</v>
      </c>
      <c r="J8876">
        <v>17049</v>
      </c>
      <c r="K8876" s="12">
        <v>179064719</v>
      </c>
      <c r="L8876">
        <v>3814642</v>
      </c>
      <c r="M8876">
        <v>36.119999999999997</v>
      </c>
      <c r="N8876">
        <v>0.23</v>
      </c>
      <c r="O8876">
        <v>-0.11</v>
      </c>
      <c r="P8876">
        <f xml:space="preserve"> IF(Stock_Info[[#This Row],[Close Price]] &gt; Stock_Info[[#This Row],[Open Price]], 1, 0)</f>
        <v>0</v>
      </c>
      <c r="Q8876" t="str">
        <f>IF(AND(Stock_Info[[#This Row],[% Deli. Qty to Traded Qty]]&gt;80,Stock_Info[[#This Row],[No. of Trades]]&lt;3000),"Unusual Day","")</f>
        <v/>
      </c>
      <c r="R8876" t="str">
        <f>IF(AND(Stock_Info[[#This Row],[Spread High-Low]] &lt; 10, Stock_Info[[#This Row],[% Deli. Qty to Traded Qty]] &gt; 90), "Good Day", "")</f>
        <v/>
      </c>
    </row>
    <row r="8877" spans="1:18">
      <c r="A8877" t="s">
        <v>75</v>
      </c>
      <c r="B8877" s="1">
        <v>45722</v>
      </c>
      <c r="C8877" s="1" t="str">
        <f>"WEEK" &amp;" " &amp;  INT((DAY(Stock_Info[[#This Row],[Date]])+WEEKDAY(DATE(YEAR(Stock_Info[[#This Row],[Date]]),MONTH(Stock_Info[[#This Row],[Date]]),1))-1)/7)+1</f>
        <v>WEEK 2</v>
      </c>
      <c r="D8877" s="12">
        <v>17.16</v>
      </c>
      <c r="E8877" s="12">
        <v>17.27</v>
      </c>
      <c r="F8877" s="12">
        <v>16.93</v>
      </c>
      <c r="G8877" s="12">
        <v>16.98</v>
      </c>
      <c r="H8877" s="12">
        <v>17.037872684704233</v>
      </c>
      <c r="I8877">
        <v>9895496</v>
      </c>
      <c r="J8877">
        <v>27367</v>
      </c>
      <c r="K8877" s="12">
        <v>168598201</v>
      </c>
      <c r="L8877">
        <v>3988838</v>
      </c>
      <c r="M8877">
        <v>40.31</v>
      </c>
      <c r="N8877">
        <v>0.34</v>
      </c>
      <c r="O8877">
        <v>-0.18</v>
      </c>
      <c r="P8877">
        <f xml:space="preserve"> IF(Stock_Info[[#This Row],[Close Price]] &gt; Stock_Info[[#This Row],[Open Price]], 1, 0)</f>
        <v>0</v>
      </c>
      <c r="Q8877" t="str">
        <f>IF(AND(Stock_Info[[#This Row],[% Deli. Qty to Traded Qty]]&gt;80,Stock_Info[[#This Row],[No. of Trades]]&lt;3000),"Unusual Day","")</f>
        <v/>
      </c>
      <c r="R8877" t="str">
        <f>IF(AND(Stock_Info[[#This Row],[Spread High-Low]] &lt; 10, Stock_Info[[#This Row],[% Deli. Qty to Traded Qty]] &gt; 90), "Good Day", "")</f>
        <v/>
      </c>
    </row>
    <row r="8878" spans="1:18">
      <c r="A8878" t="s">
        <v>75</v>
      </c>
      <c r="B8878" s="1">
        <v>45721</v>
      </c>
      <c r="C8878" s="1" t="str">
        <f>"WEEK" &amp;" " &amp;  INT((DAY(Stock_Info[[#This Row],[Date]])+WEEKDAY(DATE(YEAR(Stock_Info[[#This Row],[Date]]),MONTH(Stock_Info[[#This Row],[Date]]),1))-1)/7)+1</f>
        <v>WEEK 2</v>
      </c>
      <c r="D8878" s="12">
        <v>16.43</v>
      </c>
      <c r="E8878" s="12">
        <v>16.97</v>
      </c>
      <c r="F8878" s="12">
        <v>16.37</v>
      </c>
      <c r="G8878" s="12">
        <v>16.920000000000002</v>
      </c>
      <c r="H8878" s="12">
        <v>16.794128338463533</v>
      </c>
      <c r="I8878">
        <v>11372522</v>
      </c>
      <c r="J8878">
        <v>22356</v>
      </c>
      <c r="K8878" s="12">
        <v>190991594</v>
      </c>
      <c r="L8878">
        <v>4854596</v>
      </c>
      <c r="M8878">
        <v>42.69</v>
      </c>
      <c r="N8878">
        <v>0.6</v>
      </c>
      <c r="O8878">
        <v>0.49</v>
      </c>
      <c r="P8878">
        <f xml:space="preserve"> IF(Stock_Info[[#This Row],[Close Price]] &gt; Stock_Info[[#This Row],[Open Price]], 1, 0)</f>
        <v>1</v>
      </c>
      <c r="Q8878" t="str">
        <f>IF(AND(Stock_Info[[#This Row],[% Deli. Qty to Traded Qty]]&gt;80,Stock_Info[[#This Row],[No. of Trades]]&lt;3000),"Unusual Day","")</f>
        <v/>
      </c>
      <c r="R8878" t="str">
        <f>IF(AND(Stock_Info[[#This Row],[Spread High-Low]] &lt; 10, Stock_Info[[#This Row],[% Deli. Qty to Traded Qty]] &gt; 90), "Good Day", "")</f>
        <v/>
      </c>
    </row>
    <row r="8879" spans="1:18">
      <c r="A8879" t="s">
        <v>75</v>
      </c>
      <c r="B8879" s="1">
        <v>45720</v>
      </c>
      <c r="C8879" s="1" t="str">
        <f>"WEEK" &amp;" " &amp;  INT((DAY(Stock_Info[[#This Row],[Date]])+WEEKDAY(DATE(YEAR(Stock_Info[[#This Row],[Date]]),MONTH(Stock_Info[[#This Row],[Date]]),1))-1)/7)+1</f>
        <v>WEEK 2</v>
      </c>
      <c r="D8879" s="12">
        <v>16.25</v>
      </c>
      <c r="E8879" s="12">
        <v>16.77</v>
      </c>
      <c r="F8879" s="12">
        <v>16.170000000000002</v>
      </c>
      <c r="G8879" s="12">
        <v>16.34</v>
      </c>
      <c r="H8879" s="12">
        <v>16.423714933357981</v>
      </c>
      <c r="I8879">
        <v>12355118</v>
      </c>
      <c r="J8879">
        <v>28506</v>
      </c>
      <c r="K8879" s="12">
        <v>202916936</v>
      </c>
      <c r="L8879">
        <v>4655625</v>
      </c>
      <c r="M8879">
        <v>37.68</v>
      </c>
      <c r="N8879">
        <v>0.6</v>
      </c>
      <c r="O8879">
        <v>0.09</v>
      </c>
      <c r="P8879">
        <f xml:space="preserve"> IF(Stock_Info[[#This Row],[Close Price]] &gt; Stock_Info[[#This Row],[Open Price]], 1, 0)</f>
        <v>1</v>
      </c>
      <c r="Q8879" t="str">
        <f>IF(AND(Stock_Info[[#This Row],[% Deli. Qty to Traded Qty]]&gt;80,Stock_Info[[#This Row],[No. of Trades]]&lt;3000),"Unusual Day","")</f>
        <v/>
      </c>
      <c r="R8879" t="str">
        <f>IF(AND(Stock_Info[[#This Row],[Spread High-Low]] &lt; 10, Stock_Info[[#This Row],[% Deli. Qty to Traded Qty]] &gt; 90), "Good Day", "")</f>
        <v/>
      </c>
    </row>
    <row r="8880" spans="1:18">
      <c r="A8880" t="s">
        <v>75</v>
      </c>
      <c r="B8880" s="1">
        <v>45719</v>
      </c>
      <c r="C8880" s="1" t="str">
        <f>"WEEK" &amp;" " &amp;  INT((DAY(Stock_Info[[#This Row],[Date]])+WEEKDAY(DATE(YEAR(Stock_Info[[#This Row],[Date]]),MONTH(Stock_Info[[#This Row],[Date]]),1))-1)/7)+1</f>
        <v>WEEK 2</v>
      </c>
      <c r="D8880" s="12">
        <v>16.79</v>
      </c>
      <c r="E8880" s="12">
        <v>16.989999999999998</v>
      </c>
      <c r="F8880" s="12">
        <v>16.12</v>
      </c>
      <c r="G8880" s="12">
        <v>16.309999999999999</v>
      </c>
      <c r="H8880" s="12">
        <v>16.372082949936086</v>
      </c>
      <c r="I8880">
        <v>16880881</v>
      </c>
      <c r="J8880">
        <v>35878</v>
      </c>
      <c r="K8880" s="12">
        <v>276375184</v>
      </c>
      <c r="L8880">
        <v>7266954</v>
      </c>
      <c r="M8880">
        <v>43.05</v>
      </c>
      <c r="N8880">
        <v>0.87</v>
      </c>
      <c r="O8880">
        <v>-0.48</v>
      </c>
      <c r="P8880">
        <f xml:space="preserve"> IF(Stock_Info[[#This Row],[Close Price]] &gt; Stock_Info[[#This Row],[Open Price]], 1, 0)</f>
        <v>0</v>
      </c>
      <c r="Q8880" t="str">
        <f>IF(AND(Stock_Info[[#This Row],[% Deli. Qty to Traded Qty]]&gt;80,Stock_Info[[#This Row],[No. of Trades]]&lt;3000),"Unusual Day","")</f>
        <v/>
      </c>
      <c r="R8880" t="str">
        <f>IF(AND(Stock_Info[[#This Row],[Spread High-Low]] &lt; 10, Stock_Info[[#This Row],[% Deli. Qty to Traded Qty]] &gt; 90), "Good Day", "")</f>
        <v/>
      </c>
    </row>
    <row r="8881" spans="1:18">
      <c r="A8881" t="s">
        <v>75</v>
      </c>
      <c r="B8881" s="1">
        <v>45716</v>
      </c>
      <c r="C8881" s="1" t="str">
        <f>"WEEK" &amp;" " &amp;  INT((DAY(Stock_Info[[#This Row],[Date]])+WEEKDAY(DATE(YEAR(Stock_Info[[#This Row],[Date]]),MONTH(Stock_Info[[#This Row],[Date]]),1))-1)/7)+1</f>
        <v>WEEK 5</v>
      </c>
      <c r="D8881" s="12">
        <v>17.27</v>
      </c>
      <c r="E8881" s="12">
        <v>17.27</v>
      </c>
      <c r="F8881" s="12">
        <v>16.66</v>
      </c>
      <c r="G8881" s="12">
        <v>16.760000000000002</v>
      </c>
      <c r="H8881" s="12">
        <v>16.893257195391321</v>
      </c>
      <c r="I8881">
        <v>13940312</v>
      </c>
      <c r="J8881">
        <v>29054</v>
      </c>
      <c r="K8881" s="12">
        <v>235497276</v>
      </c>
      <c r="L8881">
        <v>6171480</v>
      </c>
      <c r="M8881">
        <v>44.27</v>
      </c>
      <c r="N8881">
        <v>0.61</v>
      </c>
      <c r="O8881">
        <v>-0.51</v>
      </c>
      <c r="P8881">
        <f xml:space="preserve"> IF(Stock_Info[[#This Row],[Close Price]] &gt; Stock_Info[[#This Row],[Open Price]], 1, 0)</f>
        <v>0</v>
      </c>
      <c r="Q8881" t="str">
        <f>IF(AND(Stock_Info[[#This Row],[% Deli. Qty to Traded Qty]]&gt;80,Stock_Info[[#This Row],[No. of Trades]]&lt;3000),"Unusual Day","")</f>
        <v/>
      </c>
      <c r="R8881" t="str">
        <f>IF(AND(Stock_Info[[#This Row],[Spread High-Low]] &lt; 10, Stock_Info[[#This Row],[% Deli. Qty to Traded Qty]] &gt; 90), "Good Day", "")</f>
        <v/>
      </c>
    </row>
    <row r="8882" spans="1:18">
      <c r="A8882" t="s">
        <v>75</v>
      </c>
      <c r="B8882" s="1">
        <v>45715</v>
      </c>
      <c r="C8882" s="1" t="str">
        <f>"WEEK" &amp;" " &amp;  INT((DAY(Stock_Info[[#This Row],[Date]])+WEEKDAY(DATE(YEAR(Stock_Info[[#This Row],[Date]]),MONTH(Stock_Info[[#This Row],[Date]]),1))-1)/7)+1</f>
        <v>WEEK 5</v>
      </c>
      <c r="D8882" s="12">
        <v>17.8</v>
      </c>
      <c r="E8882" s="12">
        <v>17.93</v>
      </c>
      <c r="F8882" s="12">
        <v>17.25</v>
      </c>
      <c r="G8882" s="12">
        <v>17.36</v>
      </c>
      <c r="H8882" s="12">
        <v>17.570824391115519</v>
      </c>
      <c r="I8882">
        <v>7650507</v>
      </c>
      <c r="J8882">
        <v>20777</v>
      </c>
      <c r="K8882" s="12">
        <v>134425715</v>
      </c>
      <c r="L8882">
        <v>3022008</v>
      </c>
      <c r="M8882">
        <v>39.5</v>
      </c>
      <c r="N8882">
        <v>0.68</v>
      </c>
      <c r="O8882">
        <v>-0.44</v>
      </c>
      <c r="P8882">
        <f xml:space="preserve"> IF(Stock_Info[[#This Row],[Close Price]] &gt; Stock_Info[[#This Row],[Open Price]], 1, 0)</f>
        <v>0</v>
      </c>
      <c r="Q8882" t="str">
        <f>IF(AND(Stock_Info[[#This Row],[% Deli. Qty to Traded Qty]]&gt;80,Stock_Info[[#This Row],[No. of Trades]]&lt;3000),"Unusual Day","")</f>
        <v/>
      </c>
      <c r="R8882" t="str">
        <f>IF(AND(Stock_Info[[#This Row],[Spread High-Low]] &lt; 10, Stock_Info[[#This Row],[% Deli. Qty to Traded Qty]] &gt; 90), "Good Day", "")</f>
        <v/>
      </c>
    </row>
    <row r="8883" spans="1:18">
      <c r="A8883" t="s">
        <v>75</v>
      </c>
      <c r="B8883" s="1">
        <v>45713</v>
      </c>
      <c r="C8883" s="1" t="str">
        <f>"WEEK" &amp;" " &amp;  INT((DAY(Stock_Info[[#This Row],[Date]])+WEEKDAY(DATE(YEAR(Stock_Info[[#This Row],[Date]]),MONTH(Stock_Info[[#This Row],[Date]]),1))-1)/7)+1</f>
        <v>WEEK 5</v>
      </c>
      <c r="D8883" s="12">
        <v>17.8</v>
      </c>
      <c r="E8883" s="12">
        <v>18.100000000000001</v>
      </c>
      <c r="F8883" s="12">
        <v>17.75</v>
      </c>
      <c r="G8883" s="12">
        <v>17.8</v>
      </c>
      <c r="H8883" s="12">
        <v>17.932096922546698</v>
      </c>
      <c r="I8883">
        <v>6377546</v>
      </c>
      <c r="J8883">
        <v>18202</v>
      </c>
      <c r="K8883" s="12">
        <v>114362773</v>
      </c>
      <c r="L8883">
        <v>2275883</v>
      </c>
      <c r="M8883">
        <v>35.69</v>
      </c>
      <c r="N8883">
        <v>0.35</v>
      </c>
      <c r="O8883">
        <v>0</v>
      </c>
      <c r="P8883">
        <f xml:space="preserve"> IF(Stock_Info[[#This Row],[Close Price]] &gt; Stock_Info[[#This Row],[Open Price]], 1, 0)</f>
        <v>0</v>
      </c>
      <c r="Q8883" t="str">
        <f>IF(AND(Stock_Info[[#This Row],[% Deli. Qty to Traded Qty]]&gt;80,Stock_Info[[#This Row],[No. of Trades]]&lt;3000),"Unusual Day","")</f>
        <v/>
      </c>
      <c r="R8883" t="str">
        <f>IF(AND(Stock_Info[[#This Row],[Spread High-Low]] &lt; 10, Stock_Info[[#This Row],[% Deli. Qty to Traded Qty]] &gt; 90), "Good Day", "")</f>
        <v/>
      </c>
    </row>
    <row r="8884" spans="1:18">
      <c r="A8884" t="s">
        <v>75</v>
      </c>
      <c r="B8884" s="1">
        <v>45712</v>
      </c>
      <c r="C8884" s="1" t="str">
        <f>"WEEK" &amp;" " &amp;  INT((DAY(Stock_Info[[#This Row],[Date]])+WEEKDAY(DATE(YEAR(Stock_Info[[#This Row],[Date]]),MONTH(Stock_Info[[#This Row],[Date]]),1))-1)/7)+1</f>
        <v>WEEK 5</v>
      </c>
      <c r="D8884" s="12">
        <v>17.899999999999999</v>
      </c>
      <c r="E8884" s="12">
        <v>17.93</v>
      </c>
      <c r="F8884" s="12">
        <v>17.690000000000001</v>
      </c>
      <c r="G8884" s="12">
        <v>17.86</v>
      </c>
      <c r="H8884" s="12">
        <v>17.834840578578284</v>
      </c>
      <c r="I8884">
        <v>6709481</v>
      </c>
      <c r="J8884">
        <v>17546</v>
      </c>
      <c r="K8884" s="12">
        <v>119662524</v>
      </c>
      <c r="L8884">
        <v>2462498</v>
      </c>
      <c r="M8884">
        <v>36.700000000000003</v>
      </c>
      <c r="N8884">
        <v>0.24</v>
      </c>
      <c r="O8884">
        <v>-0.04</v>
      </c>
      <c r="P8884">
        <f xml:space="preserve"> IF(Stock_Info[[#This Row],[Close Price]] &gt; Stock_Info[[#This Row],[Open Price]], 1, 0)</f>
        <v>0</v>
      </c>
      <c r="Q8884" t="str">
        <f>IF(AND(Stock_Info[[#This Row],[% Deli. Qty to Traded Qty]]&gt;80,Stock_Info[[#This Row],[No. of Trades]]&lt;3000),"Unusual Day","")</f>
        <v/>
      </c>
      <c r="R8884" t="str">
        <f>IF(AND(Stock_Info[[#This Row],[Spread High-Low]] &lt; 10, Stock_Info[[#This Row],[% Deli. Qty to Traded Qty]] &gt; 90), "Good Day", "")</f>
        <v/>
      </c>
    </row>
    <row r="8885" spans="1:18">
      <c r="A8885" t="s">
        <v>75</v>
      </c>
      <c r="B8885" s="1">
        <v>45709</v>
      </c>
      <c r="C8885" s="1" t="str">
        <f>"WEEK" &amp;" " &amp;  INT((DAY(Stock_Info[[#This Row],[Date]])+WEEKDAY(DATE(YEAR(Stock_Info[[#This Row],[Date]]),MONTH(Stock_Info[[#This Row],[Date]]),1))-1)/7)+1</f>
        <v>WEEK 4</v>
      </c>
      <c r="D8885" s="12">
        <v>18.18</v>
      </c>
      <c r="E8885" s="12">
        <v>18.420000000000002</v>
      </c>
      <c r="F8885" s="12">
        <v>17.87</v>
      </c>
      <c r="G8885" s="12">
        <v>17.93</v>
      </c>
      <c r="H8885" s="12">
        <v>18.102639368042919</v>
      </c>
      <c r="I8885">
        <v>6448286</v>
      </c>
      <c r="J8885">
        <v>16652</v>
      </c>
      <c r="K8885" s="12">
        <v>116730996</v>
      </c>
      <c r="L8885">
        <v>2176810</v>
      </c>
      <c r="M8885">
        <v>33.76</v>
      </c>
      <c r="N8885">
        <v>0.55000000000000004</v>
      </c>
      <c r="O8885">
        <v>-0.25</v>
      </c>
      <c r="P8885">
        <f xml:space="preserve"> IF(Stock_Info[[#This Row],[Close Price]] &gt; Stock_Info[[#This Row],[Open Price]], 1, 0)</f>
        <v>0</v>
      </c>
      <c r="Q8885" t="str">
        <f>IF(AND(Stock_Info[[#This Row],[% Deli. Qty to Traded Qty]]&gt;80,Stock_Info[[#This Row],[No. of Trades]]&lt;3000),"Unusual Day","")</f>
        <v/>
      </c>
      <c r="R8885" t="str">
        <f>IF(AND(Stock_Info[[#This Row],[Spread High-Low]] &lt; 10, Stock_Info[[#This Row],[% Deli. Qty to Traded Qty]] &gt; 90), "Good Day", "")</f>
        <v/>
      </c>
    </row>
    <row r="8886" spans="1:18">
      <c r="A8886" t="s">
        <v>75</v>
      </c>
      <c r="B8886" s="1">
        <v>45708</v>
      </c>
      <c r="C8886" s="1" t="str">
        <f>"WEEK" &amp;" " &amp;  INT((DAY(Stock_Info[[#This Row],[Date]])+WEEKDAY(DATE(YEAR(Stock_Info[[#This Row],[Date]]),MONTH(Stock_Info[[#This Row],[Date]]),1))-1)/7)+1</f>
        <v>WEEK 4</v>
      </c>
      <c r="D8886" s="12">
        <v>18</v>
      </c>
      <c r="E8886" s="12">
        <v>18.27</v>
      </c>
      <c r="F8886" s="12">
        <v>17.84</v>
      </c>
      <c r="G8886" s="12">
        <v>18.22</v>
      </c>
      <c r="H8886" s="12">
        <v>18.096256505089144</v>
      </c>
      <c r="I8886">
        <v>6617319</v>
      </c>
      <c r="J8886">
        <v>15310</v>
      </c>
      <c r="K8886" s="12">
        <v>119748702</v>
      </c>
      <c r="L8886">
        <v>2487121</v>
      </c>
      <c r="M8886">
        <v>37.58</v>
      </c>
      <c r="N8886">
        <v>0.43</v>
      </c>
      <c r="O8886">
        <v>0.22</v>
      </c>
      <c r="P8886">
        <f xml:space="preserve"> IF(Stock_Info[[#This Row],[Close Price]] &gt; Stock_Info[[#This Row],[Open Price]], 1, 0)</f>
        <v>1</v>
      </c>
      <c r="Q8886" t="str">
        <f>IF(AND(Stock_Info[[#This Row],[% Deli. Qty to Traded Qty]]&gt;80,Stock_Info[[#This Row],[No. of Trades]]&lt;3000),"Unusual Day","")</f>
        <v/>
      </c>
      <c r="R8886" t="str">
        <f>IF(AND(Stock_Info[[#This Row],[Spread High-Low]] &lt; 10, Stock_Info[[#This Row],[% Deli. Qty to Traded Qty]] &gt; 90), "Good Day", "")</f>
        <v/>
      </c>
    </row>
    <row r="8887" spans="1:18">
      <c r="A8887" t="s">
        <v>75</v>
      </c>
      <c r="B8887" s="1">
        <v>45707</v>
      </c>
      <c r="C8887" s="1" t="str">
        <f>"WEEK" &amp;" " &amp;  INT((DAY(Stock_Info[[#This Row],[Date]])+WEEKDAY(DATE(YEAR(Stock_Info[[#This Row],[Date]]),MONTH(Stock_Info[[#This Row],[Date]]),1))-1)/7)+1</f>
        <v>WEEK 4</v>
      </c>
      <c r="D8887" s="12">
        <v>17.399999999999999</v>
      </c>
      <c r="E8887" s="12">
        <v>18.05</v>
      </c>
      <c r="F8887" s="12">
        <v>17.32</v>
      </c>
      <c r="G8887" s="12">
        <v>18.010000000000002</v>
      </c>
      <c r="H8887" s="12">
        <v>17.874039215280455</v>
      </c>
      <c r="I8887">
        <v>7730660</v>
      </c>
      <c r="J8887">
        <v>19271</v>
      </c>
      <c r="K8887" s="12">
        <v>138178120</v>
      </c>
      <c r="L8887">
        <v>3410620</v>
      </c>
      <c r="M8887">
        <v>44.12</v>
      </c>
      <c r="N8887">
        <v>0.73</v>
      </c>
      <c r="O8887">
        <v>0.61</v>
      </c>
      <c r="P8887">
        <f xml:space="preserve"> IF(Stock_Info[[#This Row],[Close Price]] &gt; Stock_Info[[#This Row],[Open Price]], 1, 0)</f>
        <v>1</v>
      </c>
      <c r="Q8887" t="str">
        <f>IF(AND(Stock_Info[[#This Row],[% Deli. Qty to Traded Qty]]&gt;80,Stock_Info[[#This Row],[No. of Trades]]&lt;3000),"Unusual Day","")</f>
        <v/>
      </c>
      <c r="R8887" t="str">
        <f>IF(AND(Stock_Info[[#This Row],[Spread High-Low]] &lt; 10, Stock_Info[[#This Row],[% Deli. Qty to Traded Qty]] &gt; 90), "Good Day", "")</f>
        <v/>
      </c>
    </row>
    <row r="8888" spans="1:18">
      <c r="A8888" t="s">
        <v>75</v>
      </c>
      <c r="B8888" s="1">
        <v>45706</v>
      </c>
      <c r="C8888" s="1" t="str">
        <f>"WEEK" &amp;" " &amp;  INT((DAY(Stock_Info[[#This Row],[Date]])+WEEKDAY(DATE(YEAR(Stock_Info[[#This Row],[Date]]),MONTH(Stock_Info[[#This Row],[Date]]),1))-1)/7)+1</f>
        <v>WEEK 4</v>
      </c>
      <c r="D8888" s="12">
        <v>17.62</v>
      </c>
      <c r="E8888" s="12">
        <v>17.72</v>
      </c>
      <c r="F8888" s="12">
        <v>17.23</v>
      </c>
      <c r="G8888" s="12">
        <v>17.46</v>
      </c>
      <c r="H8888" s="12">
        <v>17.408806521757512</v>
      </c>
      <c r="I8888">
        <v>9343371</v>
      </c>
      <c r="J8888">
        <v>22002</v>
      </c>
      <c r="K8888" s="12">
        <v>162656938</v>
      </c>
      <c r="L8888">
        <v>4233373</v>
      </c>
      <c r="M8888">
        <v>45.31</v>
      </c>
      <c r="N8888">
        <v>0.49</v>
      </c>
      <c r="O8888">
        <v>-0.16</v>
      </c>
      <c r="P8888">
        <f xml:space="preserve"> IF(Stock_Info[[#This Row],[Close Price]] &gt; Stock_Info[[#This Row],[Open Price]], 1, 0)</f>
        <v>0</v>
      </c>
      <c r="Q8888" t="str">
        <f>IF(AND(Stock_Info[[#This Row],[% Deli. Qty to Traded Qty]]&gt;80,Stock_Info[[#This Row],[No. of Trades]]&lt;3000),"Unusual Day","")</f>
        <v/>
      </c>
      <c r="R8888" t="str">
        <f>IF(AND(Stock_Info[[#This Row],[Spread High-Low]] &lt; 10, Stock_Info[[#This Row],[% Deli. Qty to Traded Qty]] &gt; 90), "Good Day", "")</f>
        <v/>
      </c>
    </row>
    <row r="8889" spans="1:18">
      <c r="A8889" t="s">
        <v>75</v>
      </c>
      <c r="B8889" s="1">
        <v>45705</v>
      </c>
      <c r="C8889" s="1" t="str">
        <f>"WEEK" &amp;" " &amp;  INT((DAY(Stock_Info[[#This Row],[Date]])+WEEKDAY(DATE(YEAR(Stock_Info[[#This Row],[Date]]),MONTH(Stock_Info[[#This Row],[Date]]),1))-1)/7)+1</f>
        <v>WEEK 4</v>
      </c>
      <c r="D8889" s="12">
        <v>17.600000000000001</v>
      </c>
      <c r="E8889" s="12">
        <v>17.82</v>
      </c>
      <c r="F8889" s="12">
        <v>17.350000000000001</v>
      </c>
      <c r="G8889" s="12">
        <v>17.670000000000002</v>
      </c>
      <c r="H8889" s="12">
        <v>17.581013711187943</v>
      </c>
      <c r="I8889">
        <v>16081247</v>
      </c>
      <c r="J8889">
        <v>24915</v>
      </c>
      <c r="K8889" s="12">
        <v>282724624</v>
      </c>
      <c r="L8889">
        <v>3309675</v>
      </c>
      <c r="M8889">
        <v>20.58</v>
      </c>
      <c r="N8889">
        <v>0.47</v>
      </c>
      <c r="O8889">
        <v>7.0000000000000007E-2</v>
      </c>
      <c r="P8889">
        <f xml:space="preserve"> IF(Stock_Info[[#This Row],[Close Price]] &gt; Stock_Info[[#This Row],[Open Price]], 1, 0)</f>
        <v>1</v>
      </c>
      <c r="Q8889" t="str">
        <f>IF(AND(Stock_Info[[#This Row],[% Deli. Qty to Traded Qty]]&gt;80,Stock_Info[[#This Row],[No. of Trades]]&lt;3000),"Unusual Day","")</f>
        <v/>
      </c>
      <c r="R8889" t="str">
        <f>IF(AND(Stock_Info[[#This Row],[Spread High-Low]] &lt; 10, Stock_Info[[#This Row],[% Deli. Qty to Traded Qty]] &gt; 90), "Good Day", "")</f>
        <v/>
      </c>
    </row>
    <row r="8890" spans="1:18">
      <c r="A8890" t="s">
        <v>75</v>
      </c>
      <c r="B8890" s="1">
        <v>45702</v>
      </c>
      <c r="C8890" s="1" t="str">
        <f>"WEEK" &amp;" " &amp;  INT((DAY(Stock_Info[[#This Row],[Date]])+WEEKDAY(DATE(YEAR(Stock_Info[[#This Row],[Date]]),MONTH(Stock_Info[[#This Row],[Date]]),1))-1)/7)+1</f>
        <v>WEEK 3</v>
      </c>
      <c r="D8890" s="12">
        <v>18.16</v>
      </c>
      <c r="E8890" s="12">
        <v>18.260000000000002</v>
      </c>
      <c r="F8890" s="12">
        <v>17.59</v>
      </c>
      <c r="G8890" s="12">
        <v>17.77</v>
      </c>
      <c r="H8890" s="12">
        <v>17.831269454498489</v>
      </c>
      <c r="I8890">
        <v>8090995</v>
      </c>
      <c r="J8890">
        <v>24344</v>
      </c>
      <c r="K8890" s="12">
        <v>144272712</v>
      </c>
      <c r="L8890">
        <v>3640270</v>
      </c>
      <c r="M8890">
        <v>44.99</v>
      </c>
      <c r="N8890">
        <v>0.67</v>
      </c>
      <c r="O8890">
        <v>-0.39</v>
      </c>
      <c r="P8890">
        <f xml:space="preserve"> IF(Stock_Info[[#This Row],[Close Price]] &gt; Stock_Info[[#This Row],[Open Price]], 1, 0)</f>
        <v>0</v>
      </c>
      <c r="Q8890" t="str">
        <f>IF(AND(Stock_Info[[#This Row],[% Deli. Qty to Traded Qty]]&gt;80,Stock_Info[[#This Row],[No. of Trades]]&lt;3000),"Unusual Day","")</f>
        <v/>
      </c>
      <c r="R8890" t="str">
        <f>IF(AND(Stock_Info[[#This Row],[Spread High-Low]] &lt; 10, Stock_Info[[#This Row],[% Deli. Qty to Traded Qty]] &gt; 90), "Good Day", "")</f>
        <v/>
      </c>
    </row>
    <row r="8891" spans="1:18">
      <c r="A8891" t="s">
        <v>75</v>
      </c>
      <c r="B8891" s="1">
        <v>45701</v>
      </c>
      <c r="C8891" s="1" t="str">
        <f>"WEEK" &amp;" " &amp;  INT((DAY(Stock_Info[[#This Row],[Date]])+WEEKDAY(DATE(YEAR(Stock_Info[[#This Row],[Date]]),MONTH(Stock_Info[[#This Row],[Date]]),1))-1)/7)+1</f>
        <v>WEEK 3</v>
      </c>
      <c r="D8891" s="12">
        <v>18.02</v>
      </c>
      <c r="E8891" s="12">
        <v>18.420000000000002</v>
      </c>
      <c r="F8891" s="12">
        <v>18.010000000000002</v>
      </c>
      <c r="G8891" s="12">
        <v>18.170000000000002</v>
      </c>
      <c r="H8891" s="12">
        <v>18.25764319097166</v>
      </c>
      <c r="I8891">
        <v>5757870</v>
      </c>
      <c r="J8891">
        <v>15469</v>
      </c>
      <c r="K8891" s="12">
        <v>105125136</v>
      </c>
      <c r="L8891">
        <v>1571763</v>
      </c>
      <c r="M8891">
        <v>27.3</v>
      </c>
      <c r="N8891">
        <v>0.41</v>
      </c>
      <c r="O8891">
        <v>0.15</v>
      </c>
      <c r="P8891">
        <f xml:space="preserve"> IF(Stock_Info[[#This Row],[Close Price]] &gt; Stock_Info[[#This Row],[Open Price]], 1, 0)</f>
        <v>1</v>
      </c>
      <c r="Q8891" t="str">
        <f>IF(AND(Stock_Info[[#This Row],[% Deli. Qty to Traded Qty]]&gt;80,Stock_Info[[#This Row],[No. of Trades]]&lt;3000),"Unusual Day","")</f>
        <v/>
      </c>
      <c r="R8891" t="str">
        <f>IF(AND(Stock_Info[[#This Row],[Spread High-Low]] &lt; 10, Stock_Info[[#This Row],[% Deli. Qty to Traded Qty]] &gt; 90), "Good Day", "")</f>
        <v/>
      </c>
    </row>
    <row r="8892" spans="1:18">
      <c r="A8892" t="s">
        <v>75</v>
      </c>
      <c r="B8892" s="1">
        <v>45700</v>
      </c>
      <c r="C8892" s="1" t="str">
        <f>"WEEK" &amp;" " &amp;  INT((DAY(Stock_Info[[#This Row],[Date]])+WEEKDAY(DATE(YEAR(Stock_Info[[#This Row],[Date]]),MONTH(Stock_Info[[#This Row],[Date]]),1))-1)/7)+1</f>
        <v>WEEK 3</v>
      </c>
      <c r="D8892" s="12">
        <v>18.09</v>
      </c>
      <c r="E8892" s="12">
        <v>18.25</v>
      </c>
      <c r="F8892" s="12">
        <v>17.55</v>
      </c>
      <c r="G8892" s="12">
        <v>18.13</v>
      </c>
      <c r="H8892" s="12">
        <v>17.931764400394872</v>
      </c>
      <c r="I8892">
        <v>12685607</v>
      </c>
      <c r="J8892">
        <v>29258</v>
      </c>
      <c r="K8892" s="12">
        <v>227475316</v>
      </c>
      <c r="L8892">
        <v>4631084</v>
      </c>
      <c r="M8892">
        <v>36.51</v>
      </c>
      <c r="N8892">
        <v>0.7</v>
      </c>
      <c r="O8892">
        <v>0.04</v>
      </c>
      <c r="P8892">
        <f xml:space="preserve"> IF(Stock_Info[[#This Row],[Close Price]] &gt; Stock_Info[[#This Row],[Open Price]], 1, 0)</f>
        <v>1</v>
      </c>
      <c r="Q8892" t="str">
        <f>IF(AND(Stock_Info[[#This Row],[% Deli. Qty to Traded Qty]]&gt;80,Stock_Info[[#This Row],[No. of Trades]]&lt;3000),"Unusual Day","")</f>
        <v/>
      </c>
      <c r="R8892" t="str">
        <f>IF(AND(Stock_Info[[#This Row],[Spread High-Low]] &lt; 10, Stock_Info[[#This Row],[% Deli. Qty to Traded Qty]] &gt; 90), "Good Day", "")</f>
        <v/>
      </c>
    </row>
    <row r="8893" spans="1:18">
      <c r="A8893" t="s">
        <v>75</v>
      </c>
      <c r="B8893" s="1">
        <v>45699</v>
      </c>
      <c r="C8893" s="1" t="str">
        <f>"WEEK" &amp;" " &amp;  INT((DAY(Stock_Info[[#This Row],[Date]])+WEEKDAY(DATE(YEAR(Stock_Info[[#This Row],[Date]]),MONTH(Stock_Info[[#This Row],[Date]]),1))-1)/7)+1</f>
        <v>WEEK 3</v>
      </c>
      <c r="D8893" s="12">
        <v>18.559999999999999</v>
      </c>
      <c r="E8893" s="12">
        <v>18.7</v>
      </c>
      <c r="F8893" s="12">
        <v>18</v>
      </c>
      <c r="G8893" s="12">
        <v>18.12</v>
      </c>
      <c r="H8893" s="12">
        <v>18.190944755754657</v>
      </c>
      <c r="I8893">
        <v>9129693</v>
      </c>
      <c r="J8893">
        <v>24508</v>
      </c>
      <c r="K8893" s="12">
        <v>166077741</v>
      </c>
      <c r="L8893">
        <v>4147904</v>
      </c>
      <c r="M8893">
        <v>45.43</v>
      </c>
      <c r="N8893">
        <v>0.7</v>
      </c>
      <c r="O8893">
        <v>-0.44</v>
      </c>
      <c r="P8893">
        <f xml:space="preserve"> IF(Stock_Info[[#This Row],[Close Price]] &gt; Stock_Info[[#This Row],[Open Price]], 1, 0)</f>
        <v>0</v>
      </c>
      <c r="Q8893" t="str">
        <f>IF(AND(Stock_Info[[#This Row],[% Deli. Qty to Traded Qty]]&gt;80,Stock_Info[[#This Row],[No. of Trades]]&lt;3000),"Unusual Day","")</f>
        <v/>
      </c>
      <c r="R8893" t="str">
        <f>IF(AND(Stock_Info[[#This Row],[Spread High-Low]] &lt; 10, Stock_Info[[#This Row],[% Deli. Qty to Traded Qty]] &gt; 90), "Good Day", "")</f>
        <v/>
      </c>
    </row>
    <row r="8894" spans="1:18">
      <c r="A8894" t="s">
        <v>75</v>
      </c>
      <c r="B8894" s="1">
        <v>45698</v>
      </c>
      <c r="C8894" s="1" t="str">
        <f>"WEEK" &amp;" " &amp;  INT((DAY(Stock_Info[[#This Row],[Date]])+WEEKDAY(DATE(YEAR(Stock_Info[[#This Row],[Date]]),MONTH(Stock_Info[[#This Row],[Date]]),1))-1)/7)+1</f>
        <v>WEEK 3</v>
      </c>
      <c r="D8894" s="12">
        <v>19.079999999999998</v>
      </c>
      <c r="E8894" s="12">
        <v>19.21</v>
      </c>
      <c r="F8894" s="12">
        <v>18.54</v>
      </c>
      <c r="G8894" s="12">
        <v>18.59</v>
      </c>
      <c r="H8894" s="12">
        <v>18.749255351926699</v>
      </c>
      <c r="I8894">
        <v>7159758</v>
      </c>
      <c r="J8894">
        <v>20785</v>
      </c>
      <c r="K8894" s="12">
        <v>134240131</v>
      </c>
      <c r="L8894">
        <v>2613895</v>
      </c>
      <c r="M8894">
        <v>36.51</v>
      </c>
      <c r="N8894">
        <v>0.67</v>
      </c>
      <c r="O8894">
        <v>-0.49</v>
      </c>
      <c r="P8894">
        <f xml:space="preserve"> IF(Stock_Info[[#This Row],[Close Price]] &gt; Stock_Info[[#This Row],[Open Price]], 1, 0)</f>
        <v>0</v>
      </c>
      <c r="Q8894" t="str">
        <f>IF(AND(Stock_Info[[#This Row],[% Deli. Qty to Traded Qty]]&gt;80,Stock_Info[[#This Row],[No. of Trades]]&lt;3000),"Unusual Day","")</f>
        <v/>
      </c>
      <c r="R8894" t="str">
        <f>IF(AND(Stock_Info[[#This Row],[Spread High-Low]] &lt; 10, Stock_Info[[#This Row],[% Deli. Qty to Traded Qty]] &gt; 90), "Good Day", "")</f>
        <v/>
      </c>
    </row>
    <row r="8895" spans="1:18">
      <c r="A8895" t="s">
        <v>75</v>
      </c>
      <c r="B8895" s="1">
        <v>45695</v>
      </c>
      <c r="C8895" s="1" t="str">
        <f>"WEEK" &amp;" " &amp;  INT((DAY(Stock_Info[[#This Row],[Date]])+WEEKDAY(DATE(YEAR(Stock_Info[[#This Row],[Date]]),MONTH(Stock_Info[[#This Row],[Date]]),1))-1)/7)+1</f>
        <v>WEEK 2</v>
      </c>
      <c r="D8895" s="12">
        <v>19.34</v>
      </c>
      <c r="E8895" s="12">
        <v>19.41</v>
      </c>
      <c r="F8895" s="12">
        <v>19.05</v>
      </c>
      <c r="G8895" s="12">
        <v>19.13</v>
      </c>
      <c r="H8895" s="12">
        <v>19.211990956329853</v>
      </c>
      <c r="I8895">
        <v>7265192</v>
      </c>
      <c r="J8895">
        <v>17564</v>
      </c>
      <c r="K8895" s="12">
        <v>139578803</v>
      </c>
      <c r="L8895">
        <v>2368431</v>
      </c>
      <c r="M8895">
        <v>32.6</v>
      </c>
      <c r="N8895">
        <v>0.36</v>
      </c>
      <c r="O8895">
        <v>-0.21</v>
      </c>
      <c r="P8895">
        <f xml:space="preserve"> IF(Stock_Info[[#This Row],[Close Price]] &gt; Stock_Info[[#This Row],[Open Price]], 1, 0)</f>
        <v>0</v>
      </c>
      <c r="Q8895" t="str">
        <f>IF(AND(Stock_Info[[#This Row],[% Deli. Qty to Traded Qty]]&gt;80,Stock_Info[[#This Row],[No. of Trades]]&lt;3000),"Unusual Day","")</f>
        <v/>
      </c>
      <c r="R8895" t="str">
        <f>IF(AND(Stock_Info[[#This Row],[Spread High-Low]] &lt; 10, Stock_Info[[#This Row],[% Deli. Qty to Traded Qty]] &gt; 90), "Good Day", "")</f>
        <v/>
      </c>
    </row>
    <row r="8896" spans="1:18">
      <c r="A8896" t="s">
        <v>75</v>
      </c>
      <c r="B8896" s="1">
        <v>45694</v>
      </c>
      <c r="C8896" s="1" t="str">
        <f>"WEEK" &amp;" " &amp;  INT((DAY(Stock_Info[[#This Row],[Date]])+WEEKDAY(DATE(YEAR(Stock_Info[[#This Row],[Date]]),MONTH(Stock_Info[[#This Row],[Date]]),1))-1)/7)+1</f>
        <v>WEEK 2</v>
      </c>
      <c r="D8896" s="12">
        <v>19.52</v>
      </c>
      <c r="E8896" s="12">
        <v>19.559999999999999</v>
      </c>
      <c r="F8896" s="12">
        <v>19.23</v>
      </c>
      <c r="G8896" s="12">
        <v>19.29</v>
      </c>
      <c r="H8896" s="12">
        <v>19.379543725905979</v>
      </c>
      <c r="I8896">
        <v>5765175</v>
      </c>
      <c r="J8896">
        <v>16599</v>
      </c>
      <c r="K8896" s="12">
        <v>111726461</v>
      </c>
      <c r="L8896">
        <v>1930446</v>
      </c>
      <c r="M8896">
        <v>33.479999999999997</v>
      </c>
      <c r="N8896">
        <v>0.33</v>
      </c>
      <c r="O8896">
        <v>-0.23</v>
      </c>
      <c r="P8896">
        <f xml:space="preserve"> IF(Stock_Info[[#This Row],[Close Price]] &gt; Stock_Info[[#This Row],[Open Price]], 1, 0)</f>
        <v>0</v>
      </c>
      <c r="Q8896" t="str">
        <f>IF(AND(Stock_Info[[#This Row],[% Deli. Qty to Traded Qty]]&gt;80,Stock_Info[[#This Row],[No. of Trades]]&lt;3000),"Unusual Day","")</f>
        <v/>
      </c>
      <c r="R8896" t="str">
        <f>IF(AND(Stock_Info[[#This Row],[Spread High-Low]] &lt; 10, Stock_Info[[#This Row],[% Deli. Qty to Traded Qty]] &gt; 90), "Good Day", "")</f>
        <v/>
      </c>
    </row>
    <row r="8897" spans="1:18">
      <c r="A8897" t="s">
        <v>75</v>
      </c>
      <c r="B8897" s="1">
        <v>45693</v>
      </c>
      <c r="C8897" s="1" t="str">
        <f>"WEEK" &amp;" " &amp;  INT((DAY(Stock_Info[[#This Row],[Date]])+WEEKDAY(DATE(YEAR(Stock_Info[[#This Row],[Date]]),MONTH(Stock_Info[[#This Row],[Date]]),1))-1)/7)+1</f>
        <v>WEEK 2</v>
      </c>
      <c r="D8897" s="12">
        <v>19.09</v>
      </c>
      <c r="E8897" s="12">
        <v>19.5</v>
      </c>
      <c r="F8897" s="12">
        <v>19.079999999999998</v>
      </c>
      <c r="G8897" s="12">
        <v>19.420000000000002</v>
      </c>
      <c r="H8897" s="12">
        <v>19.355587875520694</v>
      </c>
      <c r="I8897">
        <v>8651687</v>
      </c>
      <c r="J8897">
        <v>17872</v>
      </c>
      <c r="K8897" s="12">
        <v>167458488</v>
      </c>
      <c r="L8897">
        <v>3970555</v>
      </c>
      <c r="M8897">
        <v>45.89</v>
      </c>
      <c r="N8897">
        <v>0.42</v>
      </c>
      <c r="O8897">
        <v>0.33</v>
      </c>
      <c r="P8897">
        <f xml:space="preserve"> IF(Stock_Info[[#This Row],[Close Price]] &gt; Stock_Info[[#This Row],[Open Price]], 1, 0)</f>
        <v>1</v>
      </c>
      <c r="Q8897" t="str">
        <f>IF(AND(Stock_Info[[#This Row],[% Deli. Qty to Traded Qty]]&gt;80,Stock_Info[[#This Row],[No. of Trades]]&lt;3000),"Unusual Day","")</f>
        <v/>
      </c>
      <c r="R8897" t="str">
        <f>IF(AND(Stock_Info[[#This Row],[Spread High-Low]] &lt; 10, Stock_Info[[#This Row],[% Deli. Qty to Traded Qty]] &gt; 90), "Good Day", "")</f>
        <v/>
      </c>
    </row>
    <row r="8898" spans="1:18">
      <c r="A8898" t="s">
        <v>75</v>
      </c>
      <c r="B8898" s="1">
        <v>45692</v>
      </c>
      <c r="C8898" s="1" t="str">
        <f>"WEEK" &amp;" " &amp;  INT((DAY(Stock_Info[[#This Row],[Date]])+WEEKDAY(DATE(YEAR(Stock_Info[[#This Row],[Date]]),MONTH(Stock_Info[[#This Row],[Date]]),1))-1)/7)+1</f>
        <v>WEEK 2</v>
      </c>
      <c r="D8898" s="12">
        <v>18.96</v>
      </c>
      <c r="E8898" s="12">
        <v>19.29</v>
      </c>
      <c r="F8898" s="12">
        <v>18.89</v>
      </c>
      <c r="G8898" s="12">
        <v>19.12</v>
      </c>
      <c r="H8898" s="12">
        <v>19.117984744738159</v>
      </c>
      <c r="I8898">
        <v>7699114</v>
      </c>
      <c r="J8898">
        <v>20092</v>
      </c>
      <c r="K8898" s="12">
        <v>147191544</v>
      </c>
      <c r="L8898">
        <v>3248429</v>
      </c>
      <c r="M8898">
        <v>42.19</v>
      </c>
      <c r="N8898">
        <v>0.4</v>
      </c>
      <c r="O8898">
        <v>0.16</v>
      </c>
      <c r="P8898">
        <f xml:space="preserve"> IF(Stock_Info[[#This Row],[Close Price]] &gt; Stock_Info[[#This Row],[Open Price]], 1, 0)</f>
        <v>1</v>
      </c>
      <c r="Q8898" t="str">
        <f>IF(AND(Stock_Info[[#This Row],[% Deli. Qty to Traded Qty]]&gt;80,Stock_Info[[#This Row],[No. of Trades]]&lt;3000),"Unusual Day","")</f>
        <v/>
      </c>
      <c r="R8898" t="str">
        <f>IF(AND(Stock_Info[[#This Row],[Spread High-Low]] &lt; 10, Stock_Info[[#This Row],[% Deli. Qty to Traded Qty]] &gt; 90), "Good Day", "")</f>
        <v/>
      </c>
    </row>
    <row r="8899" spans="1:18">
      <c r="A8899" t="s">
        <v>75</v>
      </c>
      <c r="B8899" s="1">
        <v>45691</v>
      </c>
      <c r="C8899" s="1" t="str">
        <f>"WEEK" &amp;" " &amp;  INT((DAY(Stock_Info[[#This Row],[Date]])+WEEKDAY(DATE(YEAR(Stock_Info[[#This Row],[Date]]),MONTH(Stock_Info[[#This Row],[Date]]),1))-1)/7)+1</f>
        <v>WEEK 2</v>
      </c>
      <c r="D8899" s="12">
        <v>18.91</v>
      </c>
      <c r="E8899" s="12">
        <v>18.95</v>
      </c>
      <c r="F8899" s="12">
        <v>18.649999999999999</v>
      </c>
      <c r="G8899" s="12">
        <v>18.79</v>
      </c>
      <c r="H8899" s="12">
        <v>18.792122643980772</v>
      </c>
      <c r="I8899">
        <v>8550864</v>
      </c>
      <c r="J8899">
        <v>19410</v>
      </c>
      <c r="K8899" s="12">
        <v>160688885</v>
      </c>
      <c r="L8899">
        <v>3311210</v>
      </c>
      <c r="M8899">
        <v>38.72</v>
      </c>
      <c r="N8899">
        <v>0.3</v>
      </c>
      <c r="O8899">
        <v>-0.12</v>
      </c>
      <c r="P8899">
        <f xml:space="preserve"> IF(Stock_Info[[#This Row],[Close Price]] &gt; Stock_Info[[#This Row],[Open Price]], 1, 0)</f>
        <v>0</v>
      </c>
      <c r="Q8899" t="str">
        <f>IF(AND(Stock_Info[[#This Row],[% Deli. Qty to Traded Qty]]&gt;80,Stock_Info[[#This Row],[No. of Trades]]&lt;3000),"Unusual Day","")</f>
        <v/>
      </c>
      <c r="R8899" t="str">
        <f>IF(AND(Stock_Info[[#This Row],[Spread High-Low]] &lt; 10, Stock_Info[[#This Row],[% Deli. Qty to Traded Qty]] &gt; 90), "Good Day", "")</f>
        <v/>
      </c>
    </row>
    <row r="8900" spans="1:18">
      <c r="A8900" t="s">
        <v>75</v>
      </c>
      <c r="B8900" s="1">
        <v>45689</v>
      </c>
      <c r="C8900" s="1" t="str">
        <f>"WEEK" &amp;" " &amp;  INT((DAY(Stock_Info[[#This Row],[Date]])+WEEKDAY(DATE(YEAR(Stock_Info[[#This Row],[Date]]),MONTH(Stock_Info[[#This Row],[Date]]),1))-1)/7)+1</f>
        <v>WEEK 2</v>
      </c>
      <c r="D8900" s="12">
        <v>19.25</v>
      </c>
      <c r="E8900" s="12">
        <v>19.39</v>
      </c>
      <c r="F8900" s="12">
        <v>18.75</v>
      </c>
      <c r="G8900" s="12">
        <v>19.059999999999999</v>
      </c>
      <c r="H8900" s="12">
        <v>19.103104072336738</v>
      </c>
      <c r="I8900">
        <v>12370588</v>
      </c>
      <c r="J8900">
        <v>22834</v>
      </c>
      <c r="K8900" s="12">
        <v>236316630</v>
      </c>
      <c r="N8900">
        <v>0.64</v>
      </c>
      <c r="O8900">
        <v>-0.19</v>
      </c>
      <c r="P8900">
        <f xml:space="preserve"> IF(Stock_Info[[#This Row],[Close Price]] &gt; Stock_Info[[#This Row],[Open Price]], 1, 0)</f>
        <v>0</v>
      </c>
      <c r="Q8900" t="str">
        <f>IF(AND(Stock_Info[[#This Row],[% Deli. Qty to Traded Qty]]&gt;80,Stock_Info[[#This Row],[No. of Trades]]&lt;3000),"Unusual Day","")</f>
        <v/>
      </c>
      <c r="R8900" t="str">
        <f>IF(AND(Stock_Info[[#This Row],[Spread High-Low]] &lt; 10, Stock_Info[[#This Row],[% Deli. Qty to Traded Qty]] &gt; 90), "Good Day", "")</f>
        <v/>
      </c>
    </row>
    <row r="8901" spans="1:18">
      <c r="A8901" t="s">
        <v>75</v>
      </c>
      <c r="B8901" s="1">
        <v>45688</v>
      </c>
      <c r="C8901" s="1" t="str">
        <f>"WEEK" &amp;" " &amp;  INT((DAY(Stock_Info[[#This Row],[Date]])+WEEKDAY(DATE(YEAR(Stock_Info[[#This Row],[Date]]),MONTH(Stock_Info[[#This Row],[Date]]),1))-1)/7)+1</f>
        <v>WEEK 5</v>
      </c>
      <c r="D8901" s="12">
        <v>18.920000000000002</v>
      </c>
      <c r="E8901" s="12">
        <v>19.32</v>
      </c>
      <c r="F8901" s="12">
        <v>18.72</v>
      </c>
      <c r="G8901" s="12">
        <v>19.25</v>
      </c>
      <c r="H8901" s="12">
        <v>19.060218146397034</v>
      </c>
      <c r="I8901">
        <v>11194134</v>
      </c>
      <c r="J8901">
        <v>21800</v>
      </c>
      <c r="K8901" s="12">
        <v>213362636</v>
      </c>
      <c r="L8901">
        <v>5017268</v>
      </c>
      <c r="M8901">
        <v>44.82</v>
      </c>
      <c r="N8901">
        <v>0.6</v>
      </c>
      <c r="O8901">
        <v>0.33</v>
      </c>
      <c r="P8901">
        <f xml:space="preserve"> IF(Stock_Info[[#This Row],[Close Price]] &gt; Stock_Info[[#This Row],[Open Price]], 1, 0)</f>
        <v>1</v>
      </c>
      <c r="Q8901" t="str">
        <f>IF(AND(Stock_Info[[#This Row],[% Deli. Qty to Traded Qty]]&gt;80,Stock_Info[[#This Row],[No. of Trades]]&lt;3000),"Unusual Day","")</f>
        <v/>
      </c>
      <c r="R8901" t="str">
        <f>IF(AND(Stock_Info[[#This Row],[Spread High-Low]] &lt; 10, Stock_Info[[#This Row],[% Deli. Qty to Traded Qty]] &gt; 90), "Good Day", "")</f>
        <v/>
      </c>
    </row>
    <row r="8902" spans="1:18">
      <c r="A8902" t="s">
        <v>75</v>
      </c>
      <c r="B8902" s="1">
        <v>45687</v>
      </c>
      <c r="C8902" s="1" t="str">
        <f>"WEEK" &amp;" " &amp;  INT((DAY(Stock_Info[[#This Row],[Date]])+WEEKDAY(DATE(YEAR(Stock_Info[[#This Row],[Date]]),MONTH(Stock_Info[[#This Row],[Date]]),1))-1)/7)+1</f>
        <v>WEEK 5</v>
      </c>
      <c r="D8902" s="12">
        <v>18.8</v>
      </c>
      <c r="E8902" s="12">
        <v>19.2</v>
      </c>
      <c r="F8902" s="12">
        <v>18.7</v>
      </c>
      <c r="G8902" s="12">
        <v>18.96</v>
      </c>
      <c r="H8902" s="12">
        <v>18.973782180981658</v>
      </c>
      <c r="I8902">
        <v>9887245</v>
      </c>
      <c r="J8902">
        <v>30170</v>
      </c>
      <c r="K8902" s="12">
        <v>187598433</v>
      </c>
      <c r="L8902">
        <v>3277609</v>
      </c>
      <c r="M8902">
        <v>33.15</v>
      </c>
      <c r="N8902">
        <v>0.5</v>
      </c>
      <c r="O8902">
        <v>0.16</v>
      </c>
      <c r="P8902">
        <f xml:space="preserve"> IF(Stock_Info[[#This Row],[Close Price]] &gt; Stock_Info[[#This Row],[Open Price]], 1, 0)</f>
        <v>1</v>
      </c>
      <c r="Q8902" t="str">
        <f>IF(AND(Stock_Info[[#This Row],[% Deli. Qty to Traded Qty]]&gt;80,Stock_Info[[#This Row],[No. of Trades]]&lt;3000),"Unusual Day","")</f>
        <v/>
      </c>
      <c r="R8902" t="str">
        <f>IF(AND(Stock_Info[[#This Row],[Spread High-Low]] &lt; 10, Stock_Info[[#This Row],[% Deli. Qty to Traded Qty]] &gt; 90), "Good Day", "")</f>
        <v/>
      </c>
    </row>
    <row r="8903" spans="1:18">
      <c r="A8903" t="s">
        <v>75</v>
      </c>
      <c r="B8903" s="1">
        <v>45686</v>
      </c>
      <c r="C8903" s="1" t="str">
        <f>"WEEK" &amp;" " &amp;  INT((DAY(Stock_Info[[#This Row],[Date]])+WEEKDAY(DATE(YEAR(Stock_Info[[#This Row],[Date]]),MONTH(Stock_Info[[#This Row],[Date]]),1))-1)/7)+1</f>
        <v>WEEK 5</v>
      </c>
      <c r="D8903" s="12">
        <v>18.399999999999999</v>
      </c>
      <c r="E8903" s="12">
        <v>18.920000000000002</v>
      </c>
      <c r="F8903" s="12">
        <v>18.28</v>
      </c>
      <c r="G8903" s="12">
        <v>18.809999999999999</v>
      </c>
      <c r="H8903" s="12">
        <v>18.756928380770763</v>
      </c>
      <c r="I8903">
        <v>12807538</v>
      </c>
      <c r="J8903">
        <v>21512</v>
      </c>
      <c r="K8903" s="12">
        <v>240230073</v>
      </c>
      <c r="L8903">
        <v>4666239</v>
      </c>
      <c r="M8903">
        <v>36.43</v>
      </c>
      <c r="N8903">
        <v>0.64</v>
      </c>
      <c r="O8903">
        <v>0.41</v>
      </c>
      <c r="P8903">
        <f xml:space="preserve"> IF(Stock_Info[[#This Row],[Close Price]] &gt; Stock_Info[[#This Row],[Open Price]], 1, 0)</f>
        <v>1</v>
      </c>
      <c r="Q8903" t="str">
        <f>IF(AND(Stock_Info[[#This Row],[% Deli. Qty to Traded Qty]]&gt;80,Stock_Info[[#This Row],[No. of Trades]]&lt;3000),"Unusual Day","")</f>
        <v/>
      </c>
      <c r="R8903" t="str">
        <f>IF(AND(Stock_Info[[#This Row],[Spread High-Low]] &lt; 10, Stock_Info[[#This Row],[% Deli. Qty to Traded Qty]] &gt; 90), "Good Day", "")</f>
        <v/>
      </c>
    </row>
    <row r="8904" spans="1:18">
      <c r="A8904" t="s">
        <v>75</v>
      </c>
      <c r="B8904" s="1">
        <v>45685</v>
      </c>
      <c r="C8904" s="1" t="str">
        <f>"WEEK" &amp;" " &amp;  INT((DAY(Stock_Info[[#This Row],[Date]])+WEEKDAY(DATE(YEAR(Stock_Info[[#This Row],[Date]]),MONTH(Stock_Info[[#This Row],[Date]]),1))-1)/7)+1</f>
        <v>WEEK 5</v>
      </c>
      <c r="D8904" s="12">
        <v>18.559999999999999</v>
      </c>
      <c r="E8904" s="12">
        <v>18.73</v>
      </c>
      <c r="F8904" s="12">
        <v>18.14</v>
      </c>
      <c r="G8904" s="12">
        <v>18.37</v>
      </c>
      <c r="H8904" s="12">
        <v>18.364634419500973</v>
      </c>
      <c r="I8904">
        <v>14027362</v>
      </c>
      <c r="J8904">
        <v>32657</v>
      </c>
      <c r="K8904" s="12">
        <v>257607375</v>
      </c>
      <c r="L8904">
        <v>4004477</v>
      </c>
      <c r="M8904">
        <v>28.55</v>
      </c>
      <c r="N8904">
        <v>0.59</v>
      </c>
      <c r="O8904">
        <v>-0.19</v>
      </c>
      <c r="P8904">
        <f xml:space="preserve"> IF(Stock_Info[[#This Row],[Close Price]] &gt; Stock_Info[[#This Row],[Open Price]], 1, 0)</f>
        <v>0</v>
      </c>
      <c r="Q8904" t="str">
        <f>IF(AND(Stock_Info[[#This Row],[% Deli. Qty to Traded Qty]]&gt;80,Stock_Info[[#This Row],[No. of Trades]]&lt;3000),"Unusual Day","")</f>
        <v/>
      </c>
      <c r="R8904" t="str">
        <f>IF(AND(Stock_Info[[#This Row],[Spread High-Low]] &lt; 10, Stock_Info[[#This Row],[% Deli. Qty to Traded Qty]] &gt; 90), "Good Day", "")</f>
        <v/>
      </c>
    </row>
    <row r="8905" spans="1:18">
      <c r="A8905" t="s">
        <v>75</v>
      </c>
      <c r="B8905" s="1">
        <v>45684</v>
      </c>
      <c r="C8905" s="1" t="str">
        <f>"WEEK" &amp;" " &amp;  INT((DAY(Stock_Info[[#This Row],[Date]])+WEEKDAY(DATE(YEAR(Stock_Info[[#This Row],[Date]]),MONTH(Stock_Info[[#This Row],[Date]]),1))-1)/7)+1</f>
        <v>WEEK 5</v>
      </c>
      <c r="D8905" s="12">
        <v>18.649999999999999</v>
      </c>
      <c r="E8905" s="12">
        <v>18.98</v>
      </c>
      <c r="F8905" s="12">
        <v>18.350000000000001</v>
      </c>
      <c r="G8905" s="12">
        <v>18.5</v>
      </c>
      <c r="H8905" s="12">
        <v>18.628468654457841</v>
      </c>
      <c r="I8905">
        <v>27937274</v>
      </c>
      <c r="J8905">
        <v>39501</v>
      </c>
      <c r="K8905" s="12">
        <v>520428633</v>
      </c>
      <c r="L8905">
        <v>7390013</v>
      </c>
      <c r="M8905">
        <v>26.45</v>
      </c>
      <c r="N8905">
        <v>0.63</v>
      </c>
      <c r="O8905">
        <v>-0.15</v>
      </c>
      <c r="P8905">
        <f xml:space="preserve"> IF(Stock_Info[[#This Row],[Close Price]] &gt; Stock_Info[[#This Row],[Open Price]], 1, 0)</f>
        <v>0</v>
      </c>
      <c r="Q8905" t="str">
        <f>IF(AND(Stock_Info[[#This Row],[% Deli. Qty to Traded Qty]]&gt;80,Stock_Info[[#This Row],[No. of Trades]]&lt;3000),"Unusual Day","")</f>
        <v/>
      </c>
      <c r="R8905" t="str">
        <f>IF(AND(Stock_Info[[#This Row],[Spread High-Low]] &lt; 10, Stock_Info[[#This Row],[% Deli. Qty to Traded Qty]] &gt; 90), "Good Day", "")</f>
        <v/>
      </c>
    </row>
    <row r="8906" spans="1:18">
      <c r="A8906" t="s">
        <v>75</v>
      </c>
      <c r="B8906" s="1">
        <v>45681</v>
      </c>
      <c r="C8906" s="1" t="str">
        <f>"WEEK" &amp;" " &amp;  INT((DAY(Stock_Info[[#This Row],[Date]])+WEEKDAY(DATE(YEAR(Stock_Info[[#This Row],[Date]]),MONTH(Stock_Info[[#This Row],[Date]]),1))-1)/7)+1</f>
        <v>WEEK 4</v>
      </c>
      <c r="D8906" s="12">
        <v>18.48</v>
      </c>
      <c r="E8906" s="12">
        <v>18.63</v>
      </c>
      <c r="F8906" s="12">
        <v>18.14</v>
      </c>
      <c r="G8906" s="12">
        <v>18.25</v>
      </c>
      <c r="H8906" s="12">
        <v>18.318483510239922</v>
      </c>
      <c r="I8906">
        <v>9525366</v>
      </c>
      <c r="J8906">
        <v>21249</v>
      </c>
      <c r="K8906" s="12">
        <v>174490260</v>
      </c>
      <c r="L8906">
        <v>2538042</v>
      </c>
      <c r="M8906">
        <v>26.64</v>
      </c>
      <c r="N8906">
        <v>0.49</v>
      </c>
      <c r="O8906">
        <v>-0.23</v>
      </c>
      <c r="P8906">
        <f xml:space="preserve"> IF(Stock_Info[[#This Row],[Close Price]] &gt; Stock_Info[[#This Row],[Open Price]], 1, 0)</f>
        <v>0</v>
      </c>
      <c r="Q8906" t="str">
        <f>IF(AND(Stock_Info[[#This Row],[% Deli. Qty to Traded Qty]]&gt;80,Stock_Info[[#This Row],[No. of Trades]]&lt;3000),"Unusual Day","")</f>
        <v/>
      </c>
      <c r="R8906" t="str">
        <f>IF(AND(Stock_Info[[#This Row],[Spread High-Low]] &lt; 10, Stock_Info[[#This Row],[% Deli. Qty to Traded Qty]] &gt; 90), "Good Day", "")</f>
        <v/>
      </c>
    </row>
    <row r="8907" spans="1:18">
      <c r="A8907" t="s">
        <v>75</v>
      </c>
      <c r="B8907" s="1">
        <v>45680</v>
      </c>
      <c r="C8907" s="1" t="str">
        <f>"WEEK" &amp;" " &amp;  INT((DAY(Stock_Info[[#This Row],[Date]])+WEEKDAY(DATE(YEAR(Stock_Info[[#This Row],[Date]]),MONTH(Stock_Info[[#This Row],[Date]]),1))-1)/7)+1</f>
        <v>WEEK 4</v>
      </c>
      <c r="D8907" s="12">
        <v>18.32</v>
      </c>
      <c r="E8907" s="12">
        <v>18.62</v>
      </c>
      <c r="F8907" s="12">
        <v>18.05</v>
      </c>
      <c r="G8907" s="12">
        <v>18.48</v>
      </c>
      <c r="H8907" s="12">
        <v>18.340320408899952</v>
      </c>
      <c r="I8907">
        <v>12225191</v>
      </c>
      <c r="J8907">
        <v>18775</v>
      </c>
      <c r="K8907" s="12">
        <v>224213920</v>
      </c>
      <c r="L8907">
        <v>3239968</v>
      </c>
      <c r="M8907">
        <v>26.5</v>
      </c>
      <c r="N8907">
        <v>0.56999999999999995</v>
      </c>
      <c r="O8907">
        <v>0.16</v>
      </c>
      <c r="P8907">
        <f xml:space="preserve"> IF(Stock_Info[[#This Row],[Close Price]] &gt; Stock_Info[[#This Row],[Open Price]], 1, 0)</f>
        <v>1</v>
      </c>
      <c r="Q8907" t="str">
        <f>IF(AND(Stock_Info[[#This Row],[% Deli. Qty to Traded Qty]]&gt;80,Stock_Info[[#This Row],[No. of Trades]]&lt;3000),"Unusual Day","")</f>
        <v/>
      </c>
      <c r="R8907" t="str">
        <f>IF(AND(Stock_Info[[#This Row],[Spread High-Low]] &lt; 10, Stock_Info[[#This Row],[% Deli. Qty to Traded Qty]] &gt; 90), "Good Day", "")</f>
        <v/>
      </c>
    </row>
    <row r="8908" spans="1:18">
      <c r="A8908" t="s">
        <v>75</v>
      </c>
      <c r="B8908" s="1">
        <v>45679</v>
      </c>
      <c r="C8908" s="1" t="str">
        <f>"WEEK" &amp;" " &amp;  INT((DAY(Stock_Info[[#This Row],[Date]])+WEEKDAY(DATE(YEAR(Stock_Info[[#This Row],[Date]]),MONTH(Stock_Info[[#This Row],[Date]]),1))-1)/7)+1</f>
        <v>WEEK 4</v>
      </c>
      <c r="D8908" s="12">
        <v>18.7</v>
      </c>
      <c r="E8908" s="12">
        <v>18.7</v>
      </c>
      <c r="F8908" s="12">
        <v>17.98</v>
      </c>
      <c r="G8908" s="12">
        <v>18.36</v>
      </c>
      <c r="H8908" s="12">
        <v>18.267875103332639</v>
      </c>
      <c r="I8908">
        <v>12817828</v>
      </c>
      <c r="J8908">
        <v>25492</v>
      </c>
      <c r="K8908" s="12">
        <v>234154481</v>
      </c>
      <c r="L8908">
        <v>3107808</v>
      </c>
      <c r="M8908">
        <v>24.25</v>
      </c>
      <c r="N8908">
        <v>0.72</v>
      </c>
      <c r="O8908">
        <v>-0.34</v>
      </c>
      <c r="P8908">
        <f xml:space="preserve"> IF(Stock_Info[[#This Row],[Close Price]] &gt; Stock_Info[[#This Row],[Open Price]], 1, 0)</f>
        <v>0</v>
      </c>
      <c r="Q8908" t="str">
        <f>IF(AND(Stock_Info[[#This Row],[% Deli. Qty to Traded Qty]]&gt;80,Stock_Info[[#This Row],[No. of Trades]]&lt;3000),"Unusual Day","")</f>
        <v/>
      </c>
      <c r="R8908" t="str">
        <f>IF(AND(Stock_Info[[#This Row],[Spread High-Low]] &lt; 10, Stock_Info[[#This Row],[% Deli. Qty to Traded Qty]] &gt; 90), "Good Day", "")</f>
        <v/>
      </c>
    </row>
    <row r="8909" spans="1:18">
      <c r="A8909" t="s">
        <v>75</v>
      </c>
      <c r="B8909" s="1">
        <v>45678</v>
      </c>
      <c r="C8909" s="1" t="str">
        <f>"WEEK" &amp;" " &amp;  INT((DAY(Stock_Info[[#This Row],[Date]])+WEEKDAY(DATE(YEAR(Stock_Info[[#This Row],[Date]]),MONTH(Stock_Info[[#This Row],[Date]]),1))-1)/7)+1</f>
        <v>WEEK 4</v>
      </c>
      <c r="D8909" s="12">
        <v>19.100000000000001</v>
      </c>
      <c r="E8909" s="12">
        <v>19.100000000000001</v>
      </c>
      <c r="F8909" s="12">
        <v>18.47</v>
      </c>
      <c r="G8909" s="12">
        <v>18.510000000000002</v>
      </c>
      <c r="H8909" s="12">
        <v>18.709273763756233</v>
      </c>
      <c r="I8909">
        <v>10559305</v>
      </c>
      <c r="J8909">
        <v>24918</v>
      </c>
      <c r="K8909" s="12">
        <v>197556928</v>
      </c>
      <c r="L8909">
        <v>2898447</v>
      </c>
      <c r="M8909">
        <v>27.45</v>
      </c>
      <c r="N8909">
        <v>0.63</v>
      </c>
      <c r="O8909">
        <v>-0.59</v>
      </c>
      <c r="P8909">
        <f xml:space="preserve"> IF(Stock_Info[[#This Row],[Close Price]] &gt; Stock_Info[[#This Row],[Open Price]], 1, 0)</f>
        <v>0</v>
      </c>
      <c r="Q8909" t="str">
        <f>IF(AND(Stock_Info[[#This Row],[% Deli. Qty to Traded Qty]]&gt;80,Stock_Info[[#This Row],[No. of Trades]]&lt;3000),"Unusual Day","")</f>
        <v/>
      </c>
      <c r="R8909" t="str">
        <f>IF(AND(Stock_Info[[#This Row],[Spread High-Low]] &lt; 10, Stock_Info[[#This Row],[% Deli. Qty to Traded Qty]] &gt; 90), "Good Day", "")</f>
        <v/>
      </c>
    </row>
    <row r="8910" spans="1:18">
      <c r="A8910" t="s">
        <v>75</v>
      </c>
      <c r="B8910" s="1">
        <v>45677</v>
      </c>
      <c r="C8910" s="1" t="str">
        <f>"WEEK" &amp;" " &amp;  INT((DAY(Stock_Info[[#This Row],[Date]])+WEEKDAY(DATE(YEAR(Stock_Info[[#This Row],[Date]]),MONTH(Stock_Info[[#This Row],[Date]]),1))-1)/7)+1</f>
        <v>WEEK 4</v>
      </c>
      <c r="D8910" s="12">
        <v>18.309999999999999</v>
      </c>
      <c r="E8910" s="12">
        <v>19.13</v>
      </c>
      <c r="F8910" s="12">
        <v>18.260000000000002</v>
      </c>
      <c r="G8910" s="12">
        <v>18.940000000000001</v>
      </c>
      <c r="H8910" s="12">
        <v>18.785260349386576</v>
      </c>
      <c r="I8910">
        <v>15166696</v>
      </c>
      <c r="J8910">
        <v>25189</v>
      </c>
      <c r="K8910" s="12">
        <v>284910333</v>
      </c>
      <c r="L8910">
        <v>4532219</v>
      </c>
      <c r="M8910">
        <v>29.88</v>
      </c>
      <c r="N8910">
        <v>0.87</v>
      </c>
      <c r="O8910">
        <v>0.63</v>
      </c>
      <c r="P8910">
        <f xml:space="preserve"> IF(Stock_Info[[#This Row],[Close Price]] &gt; Stock_Info[[#This Row],[Open Price]], 1, 0)</f>
        <v>1</v>
      </c>
      <c r="Q8910" t="str">
        <f>IF(AND(Stock_Info[[#This Row],[% Deli. Qty to Traded Qty]]&gt;80,Stock_Info[[#This Row],[No. of Trades]]&lt;3000),"Unusual Day","")</f>
        <v/>
      </c>
      <c r="R8910" t="str">
        <f>IF(AND(Stock_Info[[#This Row],[Spread High-Low]] &lt; 10, Stock_Info[[#This Row],[% Deli. Qty to Traded Qty]] &gt; 90), "Good Day", "")</f>
        <v/>
      </c>
    </row>
    <row r="8911" spans="1:18">
      <c r="A8911" t="s">
        <v>75</v>
      </c>
      <c r="B8911" s="1">
        <v>45674</v>
      </c>
      <c r="C8911" s="1" t="str">
        <f>"WEEK" &amp;" " &amp;  INT((DAY(Stock_Info[[#This Row],[Date]])+WEEKDAY(DATE(YEAR(Stock_Info[[#This Row],[Date]]),MONTH(Stock_Info[[#This Row],[Date]]),1))-1)/7)+1</f>
        <v>WEEK 3</v>
      </c>
      <c r="D8911" s="12">
        <v>18.3</v>
      </c>
      <c r="E8911" s="12">
        <v>18.37</v>
      </c>
      <c r="F8911" s="12">
        <v>17.97</v>
      </c>
      <c r="G8911" s="12">
        <v>18.260000000000002</v>
      </c>
      <c r="H8911" s="12">
        <v>18.221465906502122</v>
      </c>
      <c r="I8911">
        <v>8129468</v>
      </c>
      <c r="J8911">
        <v>14231</v>
      </c>
      <c r="K8911" s="12">
        <v>148130824</v>
      </c>
      <c r="L8911">
        <v>2912273</v>
      </c>
      <c r="M8911">
        <v>35.82</v>
      </c>
      <c r="N8911">
        <v>0.4</v>
      </c>
      <c r="O8911">
        <v>-0.04</v>
      </c>
      <c r="P8911">
        <f xml:space="preserve"> IF(Stock_Info[[#This Row],[Close Price]] &gt; Stock_Info[[#This Row],[Open Price]], 1, 0)</f>
        <v>0</v>
      </c>
      <c r="Q8911" t="str">
        <f>IF(AND(Stock_Info[[#This Row],[% Deli. Qty to Traded Qty]]&gt;80,Stock_Info[[#This Row],[No. of Trades]]&lt;3000),"Unusual Day","")</f>
        <v/>
      </c>
      <c r="R8911" t="str">
        <f>IF(AND(Stock_Info[[#This Row],[Spread High-Low]] &lt; 10, Stock_Info[[#This Row],[% Deli. Qty to Traded Qty]] &gt; 90), "Good Day", "")</f>
        <v/>
      </c>
    </row>
    <row r="8912" spans="1:18">
      <c r="A8912" t="s">
        <v>75</v>
      </c>
      <c r="B8912" s="1">
        <v>45673</v>
      </c>
      <c r="C8912" s="1" t="str">
        <f>"WEEK" &amp;" " &amp;  INT((DAY(Stock_Info[[#This Row],[Date]])+WEEKDAY(DATE(YEAR(Stock_Info[[#This Row],[Date]]),MONTH(Stock_Info[[#This Row],[Date]]),1))-1)/7)+1</f>
        <v>WEEK 3</v>
      </c>
      <c r="D8912" s="12">
        <v>18.22</v>
      </c>
      <c r="E8912" s="12">
        <v>18.55</v>
      </c>
      <c r="F8912" s="12">
        <v>18.170000000000002</v>
      </c>
      <c r="G8912" s="12">
        <v>18.29</v>
      </c>
      <c r="H8912" s="12">
        <v>18.345443500118421</v>
      </c>
      <c r="I8912">
        <v>13055284</v>
      </c>
      <c r="J8912">
        <v>20157</v>
      </c>
      <c r="K8912" s="12">
        <v>239504975</v>
      </c>
      <c r="L8912">
        <v>3897465</v>
      </c>
      <c r="M8912">
        <v>29.85</v>
      </c>
      <c r="N8912">
        <v>0.38</v>
      </c>
      <c r="O8912">
        <v>7.0000000000000007E-2</v>
      </c>
      <c r="P8912">
        <f xml:space="preserve"> IF(Stock_Info[[#This Row],[Close Price]] &gt; Stock_Info[[#This Row],[Open Price]], 1, 0)</f>
        <v>1</v>
      </c>
      <c r="Q8912" t="str">
        <f>IF(AND(Stock_Info[[#This Row],[% Deli. Qty to Traded Qty]]&gt;80,Stock_Info[[#This Row],[No. of Trades]]&lt;3000),"Unusual Day","")</f>
        <v/>
      </c>
      <c r="R8912" t="str">
        <f>IF(AND(Stock_Info[[#This Row],[Spread High-Low]] &lt; 10, Stock_Info[[#This Row],[% Deli. Qty to Traded Qty]] &gt; 90), "Good Day", "")</f>
        <v/>
      </c>
    </row>
    <row r="8913" spans="1:18">
      <c r="A8913" t="s">
        <v>75</v>
      </c>
      <c r="B8913" s="1">
        <v>45672</v>
      </c>
      <c r="C8913" s="1" t="str">
        <f>"WEEK" &amp;" " &amp;  INT((DAY(Stock_Info[[#This Row],[Date]])+WEEKDAY(DATE(YEAR(Stock_Info[[#This Row],[Date]]),MONTH(Stock_Info[[#This Row],[Date]]),1))-1)/7)+1</f>
        <v>WEEK 3</v>
      </c>
      <c r="D8913" s="12">
        <v>18.28</v>
      </c>
      <c r="E8913" s="12">
        <v>18.28</v>
      </c>
      <c r="F8913" s="12">
        <v>17.86</v>
      </c>
      <c r="G8913" s="12">
        <v>17.98</v>
      </c>
      <c r="H8913" s="12">
        <v>18.052067481051896</v>
      </c>
      <c r="I8913">
        <v>11254952</v>
      </c>
      <c r="J8913">
        <v>21477</v>
      </c>
      <c r="K8913" s="12">
        <v>203175153</v>
      </c>
      <c r="L8913">
        <v>3428867</v>
      </c>
      <c r="M8913">
        <v>30.47</v>
      </c>
      <c r="N8913">
        <v>0.42</v>
      </c>
      <c r="O8913">
        <v>-0.3</v>
      </c>
      <c r="P8913">
        <f xml:space="preserve"> IF(Stock_Info[[#This Row],[Close Price]] &gt; Stock_Info[[#This Row],[Open Price]], 1, 0)</f>
        <v>0</v>
      </c>
      <c r="Q8913" t="str">
        <f>IF(AND(Stock_Info[[#This Row],[% Deli. Qty to Traded Qty]]&gt;80,Stock_Info[[#This Row],[No. of Trades]]&lt;3000),"Unusual Day","")</f>
        <v/>
      </c>
      <c r="R8913" t="str">
        <f>IF(AND(Stock_Info[[#This Row],[Spread High-Low]] &lt; 10, Stock_Info[[#This Row],[% Deli. Qty to Traded Qty]] &gt; 90), "Good Day", "")</f>
        <v/>
      </c>
    </row>
    <row r="8914" spans="1:18">
      <c r="A8914" t="s">
        <v>75</v>
      </c>
      <c r="B8914" s="1">
        <v>45671</v>
      </c>
      <c r="C8914" s="1" t="str">
        <f>"WEEK" &amp;" " &amp;  INT((DAY(Stock_Info[[#This Row],[Date]])+WEEKDAY(DATE(YEAR(Stock_Info[[#This Row],[Date]]),MONTH(Stock_Info[[#This Row],[Date]]),1))-1)/7)+1</f>
        <v>WEEK 3</v>
      </c>
      <c r="D8914" s="12">
        <v>17.13</v>
      </c>
      <c r="E8914" s="12">
        <v>18.100000000000001</v>
      </c>
      <c r="F8914" s="12">
        <v>17.13</v>
      </c>
      <c r="G8914" s="12">
        <v>18.04</v>
      </c>
      <c r="H8914" s="12">
        <v>17.736308885544922</v>
      </c>
      <c r="I8914">
        <v>11597668</v>
      </c>
      <c r="J8914">
        <v>26828</v>
      </c>
      <c r="K8914" s="12">
        <v>205699822</v>
      </c>
      <c r="L8914">
        <v>4243192</v>
      </c>
      <c r="M8914">
        <v>36.590000000000003</v>
      </c>
      <c r="N8914">
        <v>0.97</v>
      </c>
      <c r="O8914">
        <v>0.91</v>
      </c>
      <c r="P8914">
        <f xml:space="preserve"> IF(Stock_Info[[#This Row],[Close Price]] &gt; Stock_Info[[#This Row],[Open Price]], 1, 0)</f>
        <v>1</v>
      </c>
      <c r="Q8914" t="str">
        <f>IF(AND(Stock_Info[[#This Row],[% Deli. Qty to Traded Qty]]&gt;80,Stock_Info[[#This Row],[No. of Trades]]&lt;3000),"Unusual Day","")</f>
        <v/>
      </c>
      <c r="R8914" t="str">
        <f>IF(AND(Stock_Info[[#This Row],[Spread High-Low]] &lt; 10, Stock_Info[[#This Row],[% Deli. Qty to Traded Qty]] &gt; 90), "Good Day", "")</f>
        <v/>
      </c>
    </row>
    <row r="8915" spans="1:18">
      <c r="A8915" t="s">
        <v>75</v>
      </c>
      <c r="B8915" s="1">
        <v>45670</v>
      </c>
      <c r="C8915" s="1" t="str">
        <f>"WEEK" &amp;" " &amp;  INT((DAY(Stock_Info[[#This Row],[Date]])+WEEKDAY(DATE(YEAR(Stock_Info[[#This Row],[Date]]),MONTH(Stock_Info[[#This Row],[Date]]),1))-1)/7)+1</f>
        <v>WEEK 3</v>
      </c>
      <c r="D8915" s="12">
        <v>17.96</v>
      </c>
      <c r="E8915" s="12">
        <v>17.96</v>
      </c>
      <c r="F8915" s="12">
        <v>17.059999999999999</v>
      </c>
      <c r="G8915" s="12">
        <v>17.12</v>
      </c>
      <c r="H8915" s="12">
        <v>17.455370926711566</v>
      </c>
      <c r="I8915">
        <v>20662114</v>
      </c>
      <c r="J8915">
        <v>38043</v>
      </c>
      <c r="K8915" s="12">
        <v>360664864</v>
      </c>
      <c r="L8915">
        <v>9373596</v>
      </c>
      <c r="M8915">
        <v>45.37</v>
      </c>
      <c r="N8915">
        <v>0.9</v>
      </c>
      <c r="O8915">
        <v>-0.84</v>
      </c>
      <c r="P8915">
        <f xml:space="preserve"> IF(Stock_Info[[#This Row],[Close Price]] &gt; Stock_Info[[#This Row],[Open Price]], 1, 0)</f>
        <v>0</v>
      </c>
      <c r="Q8915" t="str">
        <f>IF(AND(Stock_Info[[#This Row],[% Deli. Qty to Traded Qty]]&gt;80,Stock_Info[[#This Row],[No. of Trades]]&lt;3000),"Unusual Day","")</f>
        <v/>
      </c>
      <c r="R8915" t="str">
        <f>IF(AND(Stock_Info[[#This Row],[Spread High-Low]] &lt; 10, Stock_Info[[#This Row],[% Deli. Qty to Traded Qty]] &gt; 90), "Good Day", "")</f>
        <v/>
      </c>
    </row>
    <row r="8916" spans="1:18">
      <c r="A8916" t="s">
        <v>75</v>
      </c>
      <c r="B8916" s="1">
        <v>45667</v>
      </c>
      <c r="C8916" s="1" t="str">
        <f>"WEEK" &amp;" " &amp;  INT((DAY(Stock_Info[[#This Row],[Date]])+WEEKDAY(DATE(YEAR(Stock_Info[[#This Row],[Date]]),MONTH(Stock_Info[[#This Row],[Date]]),1))-1)/7)+1</f>
        <v>WEEK 2</v>
      </c>
      <c r="D8916" s="12">
        <v>18.510000000000002</v>
      </c>
      <c r="E8916" s="12">
        <v>18.510000000000002</v>
      </c>
      <c r="F8916" s="12">
        <v>17.920000000000002</v>
      </c>
      <c r="G8916" s="12">
        <v>17.97</v>
      </c>
      <c r="H8916" s="12">
        <v>18.099024615877234</v>
      </c>
      <c r="I8916">
        <v>13291584</v>
      </c>
      <c r="J8916">
        <v>35618</v>
      </c>
      <c r="K8916" s="12">
        <v>240564706</v>
      </c>
      <c r="L8916">
        <v>5141376</v>
      </c>
      <c r="M8916">
        <v>38.68</v>
      </c>
      <c r="N8916">
        <v>0.59</v>
      </c>
      <c r="O8916">
        <v>-0.54</v>
      </c>
      <c r="P8916">
        <f xml:space="preserve"> IF(Stock_Info[[#This Row],[Close Price]] &gt; Stock_Info[[#This Row],[Open Price]], 1, 0)</f>
        <v>0</v>
      </c>
      <c r="Q8916" t="str">
        <f>IF(AND(Stock_Info[[#This Row],[% Deli. Qty to Traded Qty]]&gt;80,Stock_Info[[#This Row],[No. of Trades]]&lt;3000),"Unusual Day","")</f>
        <v/>
      </c>
      <c r="R8916" t="str">
        <f>IF(AND(Stock_Info[[#This Row],[Spread High-Low]] &lt; 10, Stock_Info[[#This Row],[% Deli. Qty to Traded Qty]] &gt; 90), "Good Day", "")</f>
        <v/>
      </c>
    </row>
    <row r="8917" spans="1:18">
      <c r="A8917" t="s">
        <v>75</v>
      </c>
      <c r="B8917" s="1">
        <v>45666</v>
      </c>
      <c r="C8917" s="1" t="str">
        <f>"WEEK" &amp;" " &amp;  INT((DAY(Stock_Info[[#This Row],[Date]])+WEEKDAY(DATE(YEAR(Stock_Info[[#This Row],[Date]]),MONTH(Stock_Info[[#This Row],[Date]]),1))-1)/7)+1</f>
        <v>WEEK 2</v>
      </c>
      <c r="D8917" s="12">
        <v>18.77</v>
      </c>
      <c r="E8917" s="12">
        <v>18.829999999999998</v>
      </c>
      <c r="F8917" s="12">
        <v>18.45</v>
      </c>
      <c r="G8917" s="12">
        <v>18.5</v>
      </c>
      <c r="H8917" s="12">
        <v>18.643818014732489</v>
      </c>
      <c r="I8917">
        <v>9050337</v>
      </c>
      <c r="J8917">
        <v>25445</v>
      </c>
      <c r="K8917" s="12">
        <v>168732836</v>
      </c>
      <c r="L8917">
        <v>4129860</v>
      </c>
      <c r="M8917">
        <v>45.63</v>
      </c>
      <c r="N8917">
        <v>0.38</v>
      </c>
      <c r="O8917">
        <v>-0.27</v>
      </c>
      <c r="P8917">
        <f xml:space="preserve"> IF(Stock_Info[[#This Row],[Close Price]] &gt; Stock_Info[[#This Row],[Open Price]], 1, 0)</f>
        <v>0</v>
      </c>
      <c r="Q8917" t="str">
        <f>IF(AND(Stock_Info[[#This Row],[% Deli. Qty to Traded Qty]]&gt;80,Stock_Info[[#This Row],[No. of Trades]]&lt;3000),"Unusual Day","")</f>
        <v/>
      </c>
      <c r="R8917" t="str">
        <f>IF(AND(Stock_Info[[#This Row],[Spread High-Low]] &lt; 10, Stock_Info[[#This Row],[% Deli. Qty to Traded Qty]] &gt; 90), "Good Day", "")</f>
        <v/>
      </c>
    </row>
    <row r="8918" spans="1:18">
      <c r="A8918" t="s">
        <v>75</v>
      </c>
      <c r="B8918" s="1">
        <v>45665</v>
      </c>
      <c r="C8918" s="1" t="str">
        <f>"WEEK" &amp;" " &amp;  INT((DAY(Stock_Info[[#This Row],[Date]])+WEEKDAY(DATE(YEAR(Stock_Info[[#This Row],[Date]]),MONTH(Stock_Info[[#This Row],[Date]]),1))-1)/7)+1</f>
        <v>WEEK 2</v>
      </c>
      <c r="D8918" s="12">
        <v>19.04</v>
      </c>
      <c r="E8918" s="12">
        <v>19.07</v>
      </c>
      <c r="F8918" s="12">
        <v>18.66</v>
      </c>
      <c r="G8918" s="12">
        <v>18.77</v>
      </c>
      <c r="H8918" s="12">
        <v>18.801429239196082</v>
      </c>
      <c r="I8918">
        <v>9492183</v>
      </c>
      <c r="J8918">
        <v>31197</v>
      </c>
      <c r="K8918" s="12">
        <v>178466607</v>
      </c>
      <c r="L8918">
        <v>3940651</v>
      </c>
      <c r="M8918">
        <v>41.51</v>
      </c>
      <c r="N8918">
        <v>0.41</v>
      </c>
      <c r="O8918">
        <v>-0.27</v>
      </c>
      <c r="P8918">
        <f xml:space="preserve"> IF(Stock_Info[[#This Row],[Close Price]] &gt; Stock_Info[[#This Row],[Open Price]], 1, 0)</f>
        <v>0</v>
      </c>
      <c r="Q8918" t="str">
        <f>IF(AND(Stock_Info[[#This Row],[% Deli. Qty to Traded Qty]]&gt;80,Stock_Info[[#This Row],[No. of Trades]]&lt;3000),"Unusual Day","")</f>
        <v/>
      </c>
      <c r="R8918" t="str">
        <f>IF(AND(Stock_Info[[#This Row],[Spread High-Low]] &lt; 10, Stock_Info[[#This Row],[% Deli. Qty to Traded Qty]] &gt; 90), "Good Day", "")</f>
        <v/>
      </c>
    </row>
    <row r="8919" spans="1:18">
      <c r="A8919" t="s">
        <v>75</v>
      </c>
      <c r="B8919" s="1">
        <v>45664</v>
      </c>
      <c r="C8919" s="1" t="str">
        <f>"WEEK" &amp;" " &amp;  INT((DAY(Stock_Info[[#This Row],[Date]])+WEEKDAY(DATE(YEAR(Stock_Info[[#This Row],[Date]]),MONTH(Stock_Info[[#This Row],[Date]]),1))-1)/7)+1</f>
        <v>WEEK 2</v>
      </c>
      <c r="D8919" s="12">
        <v>18.940000000000001</v>
      </c>
      <c r="E8919" s="12">
        <v>19.11</v>
      </c>
      <c r="F8919" s="12">
        <v>18.8</v>
      </c>
      <c r="G8919" s="12">
        <v>19.04</v>
      </c>
      <c r="H8919" s="12">
        <v>19.010912531202582</v>
      </c>
      <c r="I8919">
        <v>10121758</v>
      </c>
      <c r="J8919">
        <v>21990</v>
      </c>
      <c r="K8919" s="12">
        <v>192423856</v>
      </c>
      <c r="L8919">
        <v>3663123</v>
      </c>
      <c r="M8919">
        <v>36.19</v>
      </c>
      <c r="N8919">
        <v>0.31</v>
      </c>
      <c r="O8919">
        <v>0.1</v>
      </c>
      <c r="P8919">
        <f xml:space="preserve"> IF(Stock_Info[[#This Row],[Close Price]] &gt; Stock_Info[[#This Row],[Open Price]], 1, 0)</f>
        <v>1</v>
      </c>
      <c r="Q8919" t="str">
        <f>IF(AND(Stock_Info[[#This Row],[% Deli. Qty to Traded Qty]]&gt;80,Stock_Info[[#This Row],[No. of Trades]]&lt;3000),"Unusual Day","")</f>
        <v/>
      </c>
      <c r="R8919" t="str">
        <f>IF(AND(Stock_Info[[#This Row],[Spread High-Low]] &lt; 10, Stock_Info[[#This Row],[% Deli. Qty to Traded Qty]] &gt; 90), "Good Day", "")</f>
        <v/>
      </c>
    </row>
    <row r="8920" spans="1:18">
      <c r="A8920" t="s">
        <v>75</v>
      </c>
      <c r="B8920" s="1">
        <v>45663</v>
      </c>
      <c r="C8920" s="1" t="str">
        <f>"WEEK" &amp;" " &amp;  INT((DAY(Stock_Info[[#This Row],[Date]])+WEEKDAY(DATE(YEAR(Stock_Info[[#This Row],[Date]]),MONTH(Stock_Info[[#This Row],[Date]]),1))-1)/7)+1</f>
        <v>WEEK 2</v>
      </c>
      <c r="D8920" s="12">
        <v>19.98</v>
      </c>
      <c r="E8920" s="12">
        <v>20.03</v>
      </c>
      <c r="F8920" s="12">
        <v>18.850000000000001</v>
      </c>
      <c r="G8920" s="12">
        <v>18.920000000000002</v>
      </c>
      <c r="H8920" s="12">
        <v>19.225861212432633</v>
      </c>
      <c r="I8920">
        <v>15712906</v>
      </c>
      <c r="J8920">
        <v>46956</v>
      </c>
      <c r="K8920" s="12">
        <v>302094150</v>
      </c>
      <c r="L8920">
        <v>7997784</v>
      </c>
      <c r="M8920">
        <v>50.9</v>
      </c>
      <c r="N8920">
        <v>1.18</v>
      </c>
      <c r="O8920">
        <v>-1.06</v>
      </c>
      <c r="P8920">
        <f xml:space="preserve"> IF(Stock_Info[[#This Row],[Close Price]] &gt; Stock_Info[[#This Row],[Open Price]], 1, 0)</f>
        <v>0</v>
      </c>
      <c r="Q8920" t="str">
        <f>IF(AND(Stock_Info[[#This Row],[% Deli. Qty to Traded Qty]]&gt;80,Stock_Info[[#This Row],[No. of Trades]]&lt;3000),"Unusual Day","")</f>
        <v/>
      </c>
      <c r="R8920" t="str">
        <f>IF(AND(Stock_Info[[#This Row],[Spread High-Low]] &lt; 10, Stock_Info[[#This Row],[% Deli. Qty to Traded Qty]] &gt; 90), "Good Day", "")</f>
        <v/>
      </c>
    </row>
    <row r="8921" spans="1:18">
      <c r="A8921" t="s">
        <v>75</v>
      </c>
      <c r="B8921" s="1">
        <v>45660</v>
      </c>
      <c r="C8921" s="1" t="str">
        <f>"WEEK" &amp;" " &amp;  INT((DAY(Stock_Info[[#This Row],[Date]])+WEEKDAY(DATE(YEAR(Stock_Info[[#This Row],[Date]]),MONTH(Stock_Info[[#This Row],[Date]]),1))-1)/7)+1</f>
        <v>WEEK 1</v>
      </c>
      <c r="D8921" s="12">
        <v>19.600000000000001</v>
      </c>
      <c r="E8921" s="12">
        <v>20.18</v>
      </c>
      <c r="F8921" s="12">
        <v>19.600000000000001</v>
      </c>
      <c r="G8921" s="12">
        <v>19.96</v>
      </c>
      <c r="H8921" s="12">
        <v>20.017169194540241</v>
      </c>
      <c r="I8921">
        <v>12608687</v>
      </c>
      <c r="J8921">
        <v>22558</v>
      </c>
      <c r="K8921" s="12">
        <v>252390221</v>
      </c>
      <c r="L8921">
        <v>4052671</v>
      </c>
      <c r="M8921">
        <v>32.14</v>
      </c>
      <c r="N8921">
        <v>0.57999999999999996</v>
      </c>
      <c r="O8921">
        <v>0.36</v>
      </c>
      <c r="P8921">
        <f xml:space="preserve"> IF(Stock_Info[[#This Row],[Close Price]] &gt; Stock_Info[[#This Row],[Open Price]], 1, 0)</f>
        <v>1</v>
      </c>
      <c r="Q8921" t="str">
        <f>IF(AND(Stock_Info[[#This Row],[% Deli. Qty to Traded Qty]]&gt;80,Stock_Info[[#This Row],[No. of Trades]]&lt;3000),"Unusual Day","")</f>
        <v/>
      </c>
      <c r="R8921" t="str">
        <f>IF(AND(Stock_Info[[#This Row],[Spread High-Low]] &lt; 10, Stock_Info[[#This Row],[% Deli. Qty to Traded Qty]] &gt; 90), "Good Day", "")</f>
        <v/>
      </c>
    </row>
    <row r="8922" spans="1:18">
      <c r="A8922" t="s">
        <v>75</v>
      </c>
      <c r="B8922" s="1">
        <v>45659</v>
      </c>
      <c r="C8922" s="1" t="str">
        <f>"WEEK" &amp;" " &amp;  INT((DAY(Stock_Info[[#This Row],[Date]])+WEEKDAY(DATE(YEAR(Stock_Info[[#This Row],[Date]]),MONTH(Stock_Info[[#This Row],[Date]]),1))-1)/7)+1</f>
        <v>WEEK 1</v>
      </c>
      <c r="D8922" s="12">
        <v>19.63</v>
      </c>
      <c r="E8922" s="12">
        <v>19.7</v>
      </c>
      <c r="F8922" s="12">
        <v>19.32</v>
      </c>
      <c r="G8922" s="12">
        <v>19.600000000000001</v>
      </c>
      <c r="H8922" s="12">
        <v>19.515559502721366</v>
      </c>
      <c r="I8922">
        <v>7469776</v>
      </c>
      <c r="J8922">
        <v>22163</v>
      </c>
      <c r="K8922" s="12">
        <v>145776858</v>
      </c>
      <c r="L8922">
        <v>2813694</v>
      </c>
      <c r="M8922">
        <v>37.67</v>
      </c>
      <c r="N8922">
        <v>0.38</v>
      </c>
      <c r="O8922">
        <v>-0.03</v>
      </c>
      <c r="P8922">
        <f xml:space="preserve"> IF(Stock_Info[[#This Row],[Close Price]] &gt; Stock_Info[[#This Row],[Open Price]], 1, 0)</f>
        <v>0</v>
      </c>
      <c r="Q8922" t="str">
        <f>IF(AND(Stock_Info[[#This Row],[% Deli. Qty to Traded Qty]]&gt;80,Stock_Info[[#This Row],[No. of Trades]]&lt;3000),"Unusual Day","")</f>
        <v/>
      </c>
      <c r="R8922" t="str">
        <f>IF(AND(Stock_Info[[#This Row],[Spread High-Low]] &lt; 10, Stock_Info[[#This Row],[% Deli. Qty to Traded Qty]] &gt; 90), "Good Day", "")</f>
        <v/>
      </c>
    </row>
    <row r="8923" spans="1:18">
      <c r="A8923" t="s">
        <v>75</v>
      </c>
      <c r="B8923" s="1">
        <v>45658</v>
      </c>
      <c r="C8923" s="1" t="str">
        <f>"WEEK" &amp;" " &amp;  INT((DAY(Stock_Info[[#This Row],[Date]])+WEEKDAY(DATE(YEAR(Stock_Info[[#This Row],[Date]]),MONTH(Stock_Info[[#This Row],[Date]]),1))-1)/7)+1</f>
        <v>WEEK 1</v>
      </c>
      <c r="D8923" s="12">
        <v>19.62</v>
      </c>
      <c r="E8923" s="12">
        <v>19.71</v>
      </c>
      <c r="F8923" s="12">
        <v>19.52</v>
      </c>
      <c r="G8923" s="12">
        <v>19.63</v>
      </c>
      <c r="H8923" s="12">
        <v>19.614810980023965</v>
      </c>
      <c r="I8923">
        <v>7336341</v>
      </c>
      <c r="J8923">
        <v>10640</v>
      </c>
      <c r="K8923" s="12">
        <v>143900942</v>
      </c>
      <c r="L8923">
        <v>2257448</v>
      </c>
      <c r="M8923">
        <v>30.77</v>
      </c>
      <c r="N8923">
        <v>0.19</v>
      </c>
      <c r="O8923">
        <v>0.01</v>
      </c>
      <c r="P8923">
        <f xml:space="preserve"> IF(Stock_Info[[#This Row],[Close Price]] &gt; Stock_Info[[#This Row],[Open Price]], 1, 0)</f>
        <v>1</v>
      </c>
      <c r="Q8923" t="str">
        <f>IF(AND(Stock_Info[[#This Row],[% Deli. Qty to Traded Qty]]&gt;80,Stock_Info[[#This Row],[No. of Trades]]&lt;3000),"Unusual Day","")</f>
        <v/>
      </c>
      <c r="R8923" t="str">
        <f>IF(AND(Stock_Info[[#This Row],[Spread High-Low]] &lt; 10, Stock_Info[[#This Row],[% Deli. Qty to Traded Qty]] &gt; 90), "Good Day", "")</f>
        <v/>
      </c>
    </row>
    <row r="8924" spans="1:18">
      <c r="A8924" t="s">
        <v>75</v>
      </c>
      <c r="B8924" s="1">
        <v>45657</v>
      </c>
      <c r="C8924" s="1" t="str">
        <f>"WEEK" &amp;" " &amp;  INT((DAY(Stock_Info[[#This Row],[Date]])+WEEKDAY(DATE(YEAR(Stock_Info[[#This Row],[Date]]),MONTH(Stock_Info[[#This Row],[Date]]),1))-1)/7)+1</f>
        <v>WEEK 5</v>
      </c>
      <c r="D8924" s="12">
        <v>19.53</v>
      </c>
      <c r="E8924" s="12">
        <v>19.690000000000001</v>
      </c>
      <c r="F8924" s="12">
        <v>19.350000000000001</v>
      </c>
      <c r="G8924" s="12">
        <v>19.600000000000001</v>
      </c>
      <c r="H8924" s="12">
        <v>19.521039779383692</v>
      </c>
      <c r="I8924">
        <v>3591031</v>
      </c>
      <c r="J8924">
        <v>11010</v>
      </c>
      <c r="K8924" s="12">
        <v>70100659</v>
      </c>
      <c r="L8924">
        <v>854965</v>
      </c>
      <c r="M8924">
        <v>23.81</v>
      </c>
      <c r="N8924">
        <v>0.34</v>
      </c>
      <c r="O8924">
        <v>7.0000000000000007E-2</v>
      </c>
      <c r="P8924">
        <f xml:space="preserve"> IF(Stock_Info[[#This Row],[Close Price]] &gt; Stock_Info[[#This Row],[Open Price]], 1, 0)</f>
        <v>1</v>
      </c>
      <c r="Q8924" t="str">
        <f>IF(AND(Stock_Info[[#This Row],[% Deli. Qty to Traded Qty]]&gt;80,Stock_Info[[#This Row],[No. of Trades]]&lt;3000),"Unusual Day","")</f>
        <v/>
      </c>
      <c r="R8924" t="str">
        <f>IF(AND(Stock_Info[[#This Row],[Spread High-Low]] &lt; 10, Stock_Info[[#This Row],[% Deli. Qty to Traded Qty]] &gt; 90), "Good Day", "")</f>
        <v/>
      </c>
    </row>
    <row r="8925" spans="1:18">
      <c r="A8925" t="s">
        <v>75</v>
      </c>
      <c r="B8925" s="1">
        <v>45656</v>
      </c>
      <c r="C8925" s="1" t="str">
        <f>"WEEK" &amp;" " &amp;  INT((DAY(Stock_Info[[#This Row],[Date]])+WEEKDAY(DATE(YEAR(Stock_Info[[#This Row],[Date]]),MONTH(Stock_Info[[#This Row],[Date]]),1))-1)/7)+1</f>
        <v>WEEK 5</v>
      </c>
      <c r="D8925" s="12">
        <v>19.850000000000001</v>
      </c>
      <c r="E8925" s="12">
        <v>20.190000000000001</v>
      </c>
      <c r="F8925" s="12">
        <v>19.45</v>
      </c>
      <c r="G8925" s="12">
        <v>19.53</v>
      </c>
      <c r="H8925" s="12">
        <v>19.793352396567684</v>
      </c>
      <c r="I8925">
        <v>12007756</v>
      </c>
      <c r="J8925">
        <v>27186</v>
      </c>
      <c r="K8925" s="12">
        <v>237673746</v>
      </c>
      <c r="L8925">
        <v>3375566</v>
      </c>
      <c r="M8925">
        <v>28.11</v>
      </c>
      <c r="N8925">
        <v>0.74</v>
      </c>
      <c r="O8925">
        <v>-0.32</v>
      </c>
      <c r="P8925">
        <f xml:space="preserve"> IF(Stock_Info[[#This Row],[Close Price]] &gt; Stock_Info[[#This Row],[Open Price]], 1, 0)</f>
        <v>0</v>
      </c>
      <c r="Q8925" t="str">
        <f>IF(AND(Stock_Info[[#This Row],[% Deli. Qty to Traded Qty]]&gt;80,Stock_Info[[#This Row],[No. of Trades]]&lt;3000),"Unusual Day","")</f>
        <v/>
      </c>
      <c r="R8925" t="str">
        <f>IF(AND(Stock_Info[[#This Row],[Spread High-Low]] &lt; 10, Stock_Info[[#This Row],[% Deli. Qty to Traded Qty]] &gt; 90), "Good Day", "")</f>
        <v/>
      </c>
    </row>
    <row r="8926" spans="1:18">
      <c r="A8926" t="s">
        <v>75</v>
      </c>
      <c r="B8926" s="1">
        <v>45653</v>
      </c>
      <c r="C8926" s="1" t="str">
        <f>"WEEK" &amp;" " &amp;  INT((DAY(Stock_Info[[#This Row],[Date]])+WEEKDAY(DATE(YEAR(Stock_Info[[#This Row],[Date]]),MONTH(Stock_Info[[#This Row],[Date]]),1))-1)/7)+1</f>
        <v>WEEK 4</v>
      </c>
      <c r="D8926" s="12">
        <v>19.84</v>
      </c>
      <c r="E8926" s="12">
        <v>20.11</v>
      </c>
      <c r="F8926" s="12">
        <v>19.78</v>
      </c>
      <c r="G8926" s="12">
        <v>19.82</v>
      </c>
      <c r="H8926" s="12">
        <v>19.91761859084906</v>
      </c>
      <c r="I8926">
        <v>6993204</v>
      </c>
      <c r="J8926">
        <v>25009</v>
      </c>
      <c r="K8926" s="12">
        <v>139287970</v>
      </c>
      <c r="L8926">
        <v>3278385</v>
      </c>
      <c r="M8926">
        <v>46.88</v>
      </c>
      <c r="N8926">
        <v>0.33</v>
      </c>
      <c r="O8926">
        <v>-0.02</v>
      </c>
      <c r="P8926">
        <f xml:space="preserve"> IF(Stock_Info[[#This Row],[Close Price]] &gt; Stock_Info[[#This Row],[Open Price]], 1, 0)</f>
        <v>0</v>
      </c>
      <c r="Q8926" t="str">
        <f>IF(AND(Stock_Info[[#This Row],[% Deli. Qty to Traded Qty]]&gt;80,Stock_Info[[#This Row],[No. of Trades]]&lt;3000),"Unusual Day","")</f>
        <v/>
      </c>
      <c r="R8926" t="str">
        <f>IF(AND(Stock_Info[[#This Row],[Spread High-Low]] &lt; 10, Stock_Info[[#This Row],[% Deli. Qty to Traded Qty]] &gt; 90), "Good Day", "")</f>
        <v/>
      </c>
    </row>
    <row r="8927" spans="1:18">
      <c r="A8927" t="s">
        <v>75</v>
      </c>
      <c r="B8927" s="1">
        <v>45652</v>
      </c>
      <c r="C8927" s="1" t="str">
        <f>"WEEK" &amp;" " &amp;  INT((DAY(Stock_Info[[#This Row],[Date]])+WEEKDAY(DATE(YEAR(Stock_Info[[#This Row],[Date]]),MONTH(Stock_Info[[#This Row],[Date]]),1))-1)/7)+1</f>
        <v>WEEK 4</v>
      </c>
      <c r="D8927" s="12">
        <v>19.86</v>
      </c>
      <c r="E8927" s="12">
        <v>19.95</v>
      </c>
      <c r="F8927" s="12">
        <v>19.72</v>
      </c>
      <c r="G8927" s="12">
        <v>19.809999999999999</v>
      </c>
      <c r="H8927" s="12">
        <v>19.800268688133265</v>
      </c>
      <c r="I8927">
        <v>7474837</v>
      </c>
      <c r="J8927">
        <v>21348</v>
      </c>
      <c r="K8927" s="12">
        <v>148003781</v>
      </c>
      <c r="L8927">
        <v>2561250</v>
      </c>
      <c r="M8927">
        <v>34.26</v>
      </c>
      <c r="N8927">
        <v>0.23</v>
      </c>
      <c r="O8927">
        <v>-0.05</v>
      </c>
      <c r="P8927">
        <f xml:space="preserve"> IF(Stock_Info[[#This Row],[Close Price]] &gt; Stock_Info[[#This Row],[Open Price]], 1, 0)</f>
        <v>0</v>
      </c>
      <c r="Q8927" t="str">
        <f>IF(AND(Stock_Info[[#This Row],[% Deli. Qty to Traded Qty]]&gt;80,Stock_Info[[#This Row],[No. of Trades]]&lt;3000),"Unusual Day","")</f>
        <v/>
      </c>
      <c r="R8927" t="str">
        <f>IF(AND(Stock_Info[[#This Row],[Spread High-Low]] &lt; 10, Stock_Info[[#This Row],[% Deli. Qty to Traded Qty]] &gt; 90), "Good Day", "")</f>
        <v/>
      </c>
    </row>
    <row r="8928" spans="1:18">
      <c r="A8928" t="s">
        <v>75</v>
      </c>
      <c r="B8928" s="1">
        <v>45650</v>
      </c>
      <c r="C8928" s="1" t="str">
        <f>"WEEK" &amp;" " &amp;  INT((DAY(Stock_Info[[#This Row],[Date]])+WEEKDAY(DATE(YEAR(Stock_Info[[#This Row],[Date]]),MONTH(Stock_Info[[#This Row],[Date]]),1))-1)/7)+1</f>
        <v>WEEK 4</v>
      </c>
      <c r="D8928" s="12">
        <v>19.93</v>
      </c>
      <c r="E8928" s="12">
        <v>19.98</v>
      </c>
      <c r="F8928" s="12">
        <v>19.75</v>
      </c>
      <c r="G8928" s="12">
        <v>19.8</v>
      </c>
      <c r="H8928" s="12">
        <v>19.876009883749166</v>
      </c>
      <c r="I8928">
        <v>6156773</v>
      </c>
      <c r="J8928">
        <v>18666</v>
      </c>
      <c r="K8928" s="12">
        <v>122372081</v>
      </c>
      <c r="L8928">
        <v>2058451</v>
      </c>
      <c r="M8928">
        <v>33.43</v>
      </c>
      <c r="N8928">
        <v>0.23</v>
      </c>
      <c r="O8928">
        <v>-0.13</v>
      </c>
      <c r="P8928">
        <f xml:space="preserve"> IF(Stock_Info[[#This Row],[Close Price]] &gt; Stock_Info[[#This Row],[Open Price]], 1, 0)</f>
        <v>0</v>
      </c>
      <c r="Q8928" t="str">
        <f>IF(AND(Stock_Info[[#This Row],[% Deli. Qty to Traded Qty]]&gt;80,Stock_Info[[#This Row],[No. of Trades]]&lt;3000),"Unusual Day","")</f>
        <v/>
      </c>
      <c r="R8928" t="str">
        <f>IF(AND(Stock_Info[[#This Row],[Spread High-Low]] &lt; 10, Stock_Info[[#This Row],[% Deli. Qty to Traded Qty]] &gt; 90), "Good Day", "")</f>
        <v/>
      </c>
    </row>
    <row r="8929" spans="1:18">
      <c r="A8929" t="s">
        <v>75</v>
      </c>
      <c r="B8929" s="1">
        <v>45649</v>
      </c>
      <c r="C8929" s="1" t="str">
        <f>"WEEK" &amp;" " &amp;  INT((DAY(Stock_Info[[#This Row],[Date]])+WEEKDAY(DATE(YEAR(Stock_Info[[#This Row],[Date]]),MONTH(Stock_Info[[#This Row],[Date]]),1))-1)/7)+1</f>
        <v>WEEK 4</v>
      </c>
      <c r="D8929" s="12">
        <v>19.87</v>
      </c>
      <c r="E8929" s="12">
        <v>20.05</v>
      </c>
      <c r="F8929" s="12">
        <v>19.760000000000002</v>
      </c>
      <c r="G8929" s="12">
        <v>19.920000000000002</v>
      </c>
      <c r="H8929" s="12">
        <v>19.882514452844088</v>
      </c>
      <c r="I8929">
        <v>7382457</v>
      </c>
      <c r="J8929">
        <v>21569</v>
      </c>
      <c r="K8929" s="12">
        <v>146781808</v>
      </c>
      <c r="L8929">
        <v>2326123</v>
      </c>
      <c r="M8929">
        <v>31.51</v>
      </c>
      <c r="N8929">
        <v>0.28999999999999998</v>
      </c>
      <c r="O8929">
        <v>0.05</v>
      </c>
      <c r="P8929">
        <f xml:space="preserve"> IF(Stock_Info[[#This Row],[Close Price]] &gt; Stock_Info[[#This Row],[Open Price]], 1, 0)</f>
        <v>1</v>
      </c>
      <c r="Q8929" t="str">
        <f>IF(AND(Stock_Info[[#This Row],[% Deli. Qty to Traded Qty]]&gt;80,Stock_Info[[#This Row],[No. of Trades]]&lt;3000),"Unusual Day","")</f>
        <v/>
      </c>
      <c r="R8929" t="str">
        <f>IF(AND(Stock_Info[[#This Row],[Spread High-Low]] &lt; 10, Stock_Info[[#This Row],[% Deli. Qty to Traded Qty]] &gt; 90), "Good Day", "")</f>
        <v/>
      </c>
    </row>
    <row r="8930" spans="1:18">
      <c r="A8930" t="s">
        <v>75</v>
      </c>
      <c r="B8930" s="1">
        <v>45646</v>
      </c>
      <c r="C8930" s="1" t="str">
        <f>"WEEK" &amp;" " &amp;  INT((DAY(Stock_Info[[#This Row],[Date]])+WEEKDAY(DATE(YEAR(Stock_Info[[#This Row],[Date]]),MONTH(Stock_Info[[#This Row],[Date]]),1))-1)/7)+1</f>
        <v>WEEK 3</v>
      </c>
      <c r="D8930" s="12">
        <v>20.37</v>
      </c>
      <c r="E8930" s="12">
        <v>20.5</v>
      </c>
      <c r="F8930" s="12">
        <v>19.760000000000002</v>
      </c>
      <c r="G8930" s="12">
        <v>19.84</v>
      </c>
      <c r="H8930" s="12">
        <v>20.131473130998351</v>
      </c>
      <c r="I8930">
        <v>9138970</v>
      </c>
      <c r="J8930">
        <v>25845</v>
      </c>
      <c r="K8930" s="12">
        <v>183980929</v>
      </c>
      <c r="L8930">
        <v>3501711</v>
      </c>
      <c r="M8930">
        <v>38.32</v>
      </c>
      <c r="N8930">
        <v>0.74</v>
      </c>
      <c r="O8930">
        <v>-0.53</v>
      </c>
      <c r="P8930">
        <f xml:space="preserve"> IF(Stock_Info[[#This Row],[Close Price]] &gt; Stock_Info[[#This Row],[Open Price]], 1, 0)</f>
        <v>0</v>
      </c>
      <c r="Q8930" t="str">
        <f>IF(AND(Stock_Info[[#This Row],[% Deli. Qty to Traded Qty]]&gt;80,Stock_Info[[#This Row],[No. of Trades]]&lt;3000),"Unusual Day","")</f>
        <v/>
      </c>
      <c r="R8930" t="str">
        <f>IF(AND(Stock_Info[[#This Row],[Spread High-Low]] &lt; 10, Stock_Info[[#This Row],[% Deli. Qty to Traded Qty]] &gt; 90), "Good Day", "")</f>
        <v/>
      </c>
    </row>
    <row r="8931" spans="1:18">
      <c r="A8931" t="s">
        <v>75</v>
      </c>
      <c r="B8931" s="1">
        <v>45645</v>
      </c>
      <c r="C8931" s="1" t="str">
        <f>"WEEK" &amp;" " &amp;  INT((DAY(Stock_Info[[#This Row],[Date]])+WEEKDAY(DATE(YEAR(Stock_Info[[#This Row],[Date]]),MONTH(Stock_Info[[#This Row],[Date]]),1))-1)/7)+1</f>
        <v>WEEK 3</v>
      </c>
      <c r="D8931" s="12">
        <v>20.260000000000002</v>
      </c>
      <c r="E8931" s="12">
        <v>20.43</v>
      </c>
      <c r="F8931" s="12">
        <v>20.21</v>
      </c>
      <c r="G8931" s="12">
        <v>20.37</v>
      </c>
      <c r="H8931" s="12">
        <v>20.321970379178442</v>
      </c>
      <c r="I8931">
        <v>7817744</v>
      </c>
      <c r="J8931">
        <v>17834</v>
      </c>
      <c r="K8931" s="12">
        <v>158871962</v>
      </c>
      <c r="L8931">
        <v>2992492</v>
      </c>
      <c r="M8931">
        <v>38.28</v>
      </c>
      <c r="N8931">
        <v>0.22</v>
      </c>
      <c r="O8931">
        <v>0.11</v>
      </c>
      <c r="P8931">
        <f xml:space="preserve"> IF(Stock_Info[[#This Row],[Close Price]] &gt; Stock_Info[[#This Row],[Open Price]], 1, 0)</f>
        <v>1</v>
      </c>
      <c r="Q8931" t="str">
        <f>IF(AND(Stock_Info[[#This Row],[% Deli. Qty to Traded Qty]]&gt;80,Stock_Info[[#This Row],[No. of Trades]]&lt;3000),"Unusual Day","")</f>
        <v/>
      </c>
      <c r="R8931" t="str">
        <f>IF(AND(Stock_Info[[#This Row],[Spread High-Low]] &lt; 10, Stock_Info[[#This Row],[% Deli. Qty to Traded Qty]] &gt; 90), "Good Day", "")</f>
        <v/>
      </c>
    </row>
    <row r="8932" spans="1:18">
      <c r="A8932" t="s">
        <v>75</v>
      </c>
      <c r="B8932" s="1">
        <v>45644</v>
      </c>
      <c r="C8932" s="1" t="str">
        <f>"WEEK" &amp;" " &amp;  INT((DAY(Stock_Info[[#This Row],[Date]])+WEEKDAY(DATE(YEAR(Stock_Info[[#This Row],[Date]]),MONTH(Stock_Info[[#This Row],[Date]]),1))-1)/7)+1</f>
        <v>WEEK 3</v>
      </c>
      <c r="D8932" s="12">
        <v>20.95</v>
      </c>
      <c r="E8932" s="12">
        <v>21.05</v>
      </c>
      <c r="F8932" s="12">
        <v>20.58</v>
      </c>
      <c r="G8932" s="12">
        <v>20.62</v>
      </c>
      <c r="H8932" s="12">
        <v>20.825291600625242</v>
      </c>
      <c r="I8932">
        <v>10965340</v>
      </c>
      <c r="J8932">
        <v>11226</v>
      </c>
      <c r="K8932" s="12">
        <v>228356403</v>
      </c>
      <c r="L8932">
        <v>1973621</v>
      </c>
      <c r="M8932">
        <v>18</v>
      </c>
      <c r="N8932">
        <v>0.47</v>
      </c>
      <c r="O8932">
        <v>-0.33</v>
      </c>
      <c r="P8932">
        <f xml:space="preserve"> IF(Stock_Info[[#This Row],[Close Price]] &gt; Stock_Info[[#This Row],[Open Price]], 1, 0)</f>
        <v>0</v>
      </c>
      <c r="Q8932" t="str">
        <f>IF(AND(Stock_Info[[#This Row],[% Deli. Qty to Traded Qty]]&gt;80,Stock_Info[[#This Row],[No. of Trades]]&lt;3000),"Unusual Day","")</f>
        <v/>
      </c>
      <c r="R8932" t="str">
        <f>IF(AND(Stock_Info[[#This Row],[Spread High-Low]] &lt; 10, Stock_Info[[#This Row],[% Deli. Qty to Traded Qty]] &gt; 90), "Good Day", "")</f>
        <v/>
      </c>
    </row>
    <row r="8933" spans="1:18">
      <c r="A8933" t="s">
        <v>75</v>
      </c>
      <c r="B8933" s="1">
        <v>45643</v>
      </c>
      <c r="C8933" s="1" t="str">
        <f>"WEEK" &amp;" " &amp;  INT((DAY(Stock_Info[[#This Row],[Date]])+WEEKDAY(DATE(YEAR(Stock_Info[[#This Row],[Date]]),MONTH(Stock_Info[[#This Row],[Date]]),1))-1)/7)+1</f>
        <v>WEEK 3</v>
      </c>
      <c r="D8933" s="12">
        <v>21.25</v>
      </c>
      <c r="E8933" s="12">
        <v>21.43</v>
      </c>
      <c r="F8933" s="12">
        <v>20.88</v>
      </c>
      <c r="G8933" s="12">
        <v>20.95</v>
      </c>
      <c r="H8933" s="12">
        <v>21.165482616801359</v>
      </c>
      <c r="I8933">
        <v>22317613</v>
      </c>
      <c r="J8933">
        <v>30205</v>
      </c>
      <c r="K8933" s="12">
        <v>472363050</v>
      </c>
      <c r="L8933">
        <v>5427168</v>
      </c>
      <c r="M8933">
        <v>24.32</v>
      </c>
      <c r="N8933">
        <v>0.55000000000000004</v>
      </c>
      <c r="O8933">
        <v>-0.3</v>
      </c>
      <c r="P8933">
        <f xml:space="preserve"> IF(Stock_Info[[#This Row],[Close Price]] &gt; Stock_Info[[#This Row],[Open Price]], 1, 0)</f>
        <v>0</v>
      </c>
      <c r="Q8933" t="str">
        <f>IF(AND(Stock_Info[[#This Row],[% Deli. Qty to Traded Qty]]&gt;80,Stock_Info[[#This Row],[No. of Trades]]&lt;3000),"Unusual Day","")</f>
        <v/>
      </c>
      <c r="R8933" t="str">
        <f>IF(AND(Stock_Info[[#This Row],[Spread High-Low]] &lt; 10, Stock_Info[[#This Row],[% Deli. Qty to Traded Qty]] &gt; 90), "Good Day", "")</f>
        <v/>
      </c>
    </row>
    <row r="8934" spans="1:18">
      <c r="A8934" t="s">
        <v>75</v>
      </c>
      <c r="B8934" s="1">
        <v>45642</v>
      </c>
      <c r="C8934" s="1" t="str">
        <f>"WEEK" &amp;" " &amp;  INT((DAY(Stock_Info[[#This Row],[Date]])+WEEKDAY(DATE(YEAR(Stock_Info[[#This Row],[Date]]),MONTH(Stock_Info[[#This Row],[Date]]),1))-1)/7)+1</f>
        <v>WEEK 3</v>
      </c>
      <c r="D8934" s="12">
        <v>21.12</v>
      </c>
      <c r="E8934" s="12">
        <v>21.57</v>
      </c>
      <c r="F8934" s="12">
        <v>21.12</v>
      </c>
      <c r="G8934" s="12">
        <v>21.25</v>
      </c>
      <c r="H8934" s="12">
        <v>21.353927834450211</v>
      </c>
      <c r="I8934">
        <v>9634902</v>
      </c>
      <c r="J8934">
        <v>19008</v>
      </c>
      <c r="K8934" s="12">
        <v>205743002</v>
      </c>
      <c r="L8934">
        <v>2803570</v>
      </c>
      <c r="M8934">
        <v>29.1</v>
      </c>
      <c r="N8934">
        <v>0.45</v>
      </c>
      <c r="O8934">
        <v>0.13</v>
      </c>
      <c r="P8934">
        <f xml:space="preserve"> IF(Stock_Info[[#This Row],[Close Price]] &gt; Stock_Info[[#This Row],[Open Price]], 1, 0)</f>
        <v>1</v>
      </c>
      <c r="Q8934" t="str">
        <f>IF(AND(Stock_Info[[#This Row],[% Deli. Qty to Traded Qty]]&gt;80,Stock_Info[[#This Row],[No. of Trades]]&lt;3000),"Unusual Day","")</f>
        <v/>
      </c>
      <c r="R8934" t="str">
        <f>IF(AND(Stock_Info[[#This Row],[Spread High-Low]] &lt; 10, Stock_Info[[#This Row],[% Deli. Qty to Traded Qty]] &gt; 90), "Good Day", "")</f>
        <v/>
      </c>
    </row>
    <row r="8935" spans="1:18">
      <c r="A8935" t="s">
        <v>75</v>
      </c>
      <c r="B8935" s="1">
        <v>45639</v>
      </c>
      <c r="C8935" s="1" t="str">
        <f>"WEEK" &amp;" " &amp;  INT((DAY(Stock_Info[[#This Row],[Date]])+WEEKDAY(DATE(YEAR(Stock_Info[[#This Row],[Date]]),MONTH(Stock_Info[[#This Row],[Date]]),1))-1)/7)+1</f>
        <v>WEEK 2</v>
      </c>
      <c r="D8935" s="12">
        <v>21.12</v>
      </c>
      <c r="E8935" s="12">
        <v>21.2</v>
      </c>
      <c r="F8935" s="12">
        <v>20.7</v>
      </c>
      <c r="G8935" s="12">
        <v>21.1</v>
      </c>
      <c r="H8935" s="12">
        <v>20.958917069348757</v>
      </c>
      <c r="I8935">
        <v>12770827</v>
      </c>
      <c r="J8935">
        <v>20583</v>
      </c>
      <c r="K8935" s="12">
        <v>267662704</v>
      </c>
      <c r="L8935">
        <v>3231017</v>
      </c>
      <c r="M8935">
        <v>25.3</v>
      </c>
      <c r="N8935">
        <v>0.5</v>
      </c>
      <c r="O8935">
        <v>-0.02</v>
      </c>
      <c r="P8935">
        <f xml:space="preserve"> IF(Stock_Info[[#This Row],[Close Price]] &gt; Stock_Info[[#This Row],[Open Price]], 1, 0)</f>
        <v>0</v>
      </c>
      <c r="Q8935" t="str">
        <f>IF(AND(Stock_Info[[#This Row],[% Deli. Qty to Traded Qty]]&gt;80,Stock_Info[[#This Row],[No. of Trades]]&lt;3000),"Unusual Day","")</f>
        <v/>
      </c>
      <c r="R8935" t="str">
        <f>IF(AND(Stock_Info[[#This Row],[Spread High-Low]] &lt; 10, Stock_Info[[#This Row],[% Deli. Qty to Traded Qty]] &gt; 90), "Good Day", "")</f>
        <v/>
      </c>
    </row>
    <row r="8936" spans="1:18">
      <c r="A8936" t="s">
        <v>75</v>
      </c>
      <c r="B8936" s="1">
        <v>45638</v>
      </c>
      <c r="C8936" s="1" t="str">
        <f>"WEEK" &amp;" " &amp;  INT((DAY(Stock_Info[[#This Row],[Date]])+WEEKDAY(DATE(YEAR(Stock_Info[[#This Row],[Date]]),MONTH(Stock_Info[[#This Row],[Date]]),1))-1)/7)+1</f>
        <v>WEEK 2</v>
      </c>
      <c r="D8936" s="12">
        <v>21.57</v>
      </c>
      <c r="E8936" s="12">
        <v>21.6</v>
      </c>
      <c r="F8936" s="12">
        <v>21.1</v>
      </c>
      <c r="G8936" s="12">
        <v>21.21</v>
      </c>
      <c r="H8936" s="12">
        <v>21.335036129710524</v>
      </c>
      <c r="I8936">
        <v>26456481</v>
      </c>
      <c r="J8936">
        <v>23885</v>
      </c>
      <c r="K8936" s="12">
        <v>564449978</v>
      </c>
      <c r="L8936">
        <v>3725201</v>
      </c>
      <c r="M8936">
        <v>14.08</v>
      </c>
      <c r="N8936">
        <v>0.5</v>
      </c>
      <c r="O8936">
        <v>-0.36</v>
      </c>
      <c r="P8936">
        <f xml:space="preserve"> IF(Stock_Info[[#This Row],[Close Price]] &gt; Stock_Info[[#This Row],[Open Price]], 1, 0)</f>
        <v>0</v>
      </c>
      <c r="Q8936" t="str">
        <f>IF(AND(Stock_Info[[#This Row],[% Deli. Qty to Traded Qty]]&gt;80,Stock_Info[[#This Row],[No. of Trades]]&lt;3000),"Unusual Day","")</f>
        <v/>
      </c>
      <c r="R8936" t="str">
        <f>IF(AND(Stock_Info[[#This Row],[Spread High-Low]] &lt; 10, Stock_Info[[#This Row],[% Deli. Qty to Traded Qty]] &gt; 90), "Good Day", "")</f>
        <v/>
      </c>
    </row>
    <row r="8937" spans="1:18">
      <c r="A8937" t="s">
        <v>75</v>
      </c>
      <c r="B8937" s="1">
        <v>45637</v>
      </c>
      <c r="C8937" s="1" t="str">
        <f>"WEEK" &amp;" " &amp;  INT((DAY(Stock_Info[[#This Row],[Date]])+WEEKDAY(DATE(YEAR(Stock_Info[[#This Row],[Date]]),MONTH(Stock_Info[[#This Row],[Date]]),1))-1)/7)+1</f>
        <v>WEEK 2</v>
      </c>
      <c r="D8937" s="12">
        <v>21.56</v>
      </c>
      <c r="E8937" s="12">
        <v>21.72</v>
      </c>
      <c r="F8937" s="12">
        <v>21.44</v>
      </c>
      <c r="G8937" s="12">
        <v>21.58</v>
      </c>
      <c r="H8937" s="12">
        <v>21.56407341423138</v>
      </c>
      <c r="I8937">
        <v>8491923</v>
      </c>
      <c r="J8937">
        <v>17268</v>
      </c>
      <c r="K8937" s="12">
        <v>183120451</v>
      </c>
      <c r="L8937">
        <v>2871559</v>
      </c>
      <c r="M8937">
        <v>33.82</v>
      </c>
      <c r="N8937">
        <v>0.28000000000000003</v>
      </c>
      <c r="O8937">
        <v>0.02</v>
      </c>
      <c r="P8937">
        <f xml:space="preserve"> IF(Stock_Info[[#This Row],[Close Price]] &gt; Stock_Info[[#This Row],[Open Price]], 1, 0)</f>
        <v>1</v>
      </c>
      <c r="Q8937" t="str">
        <f>IF(AND(Stock_Info[[#This Row],[% Deli. Qty to Traded Qty]]&gt;80,Stock_Info[[#This Row],[No. of Trades]]&lt;3000),"Unusual Day","")</f>
        <v/>
      </c>
      <c r="R8937" t="str">
        <f>IF(AND(Stock_Info[[#This Row],[Spread High-Low]] &lt; 10, Stock_Info[[#This Row],[% Deli. Qty to Traded Qty]] &gt; 90), "Good Day", "")</f>
        <v/>
      </c>
    </row>
    <row r="8938" spans="1:18">
      <c r="A8938" t="s">
        <v>75</v>
      </c>
      <c r="B8938" s="1">
        <v>45636</v>
      </c>
      <c r="C8938" s="1" t="str">
        <f>"WEEK" &amp;" " &amp;  INT((DAY(Stock_Info[[#This Row],[Date]])+WEEKDAY(DATE(YEAR(Stock_Info[[#This Row],[Date]]),MONTH(Stock_Info[[#This Row],[Date]]),1))-1)/7)+1</f>
        <v>WEEK 2</v>
      </c>
      <c r="D8938" s="12">
        <v>21.87</v>
      </c>
      <c r="E8938" s="12">
        <v>21.88</v>
      </c>
      <c r="F8938" s="12">
        <v>21.35</v>
      </c>
      <c r="G8938" s="12">
        <v>21.61</v>
      </c>
      <c r="H8938" s="12">
        <v>21.560353185622009</v>
      </c>
      <c r="I8938">
        <v>7857398</v>
      </c>
      <c r="J8938">
        <v>10039</v>
      </c>
      <c r="K8938" s="12">
        <v>169408276</v>
      </c>
      <c r="L8938">
        <v>1598845</v>
      </c>
      <c r="M8938">
        <v>20.350000000000001</v>
      </c>
      <c r="N8938">
        <v>0.53</v>
      </c>
      <c r="O8938">
        <v>-0.26</v>
      </c>
      <c r="P8938">
        <f xml:space="preserve"> IF(Stock_Info[[#This Row],[Close Price]] &gt; Stock_Info[[#This Row],[Open Price]], 1, 0)</f>
        <v>0</v>
      </c>
      <c r="Q8938" t="str">
        <f>IF(AND(Stock_Info[[#This Row],[% Deli. Qty to Traded Qty]]&gt;80,Stock_Info[[#This Row],[No. of Trades]]&lt;3000),"Unusual Day","")</f>
        <v/>
      </c>
      <c r="R8938" t="str">
        <f>IF(AND(Stock_Info[[#This Row],[Spread High-Low]] &lt; 10, Stock_Info[[#This Row],[% Deli. Qty to Traded Qty]] &gt; 90), "Good Day", "")</f>
        <v/>
      </c>
    </row>
    <row r="8939" spans="1:18">
      <c r="A8939" t="s">
        <v>75</v>
      </c>
      <c r="B8939" s="1">
        <v>45635</v>
      </c>
      <c r="C8939" s="1" t="str">
        <f>"WEEK" &amp;" " &amp;  INT((DAY(Stock_Info[[#This Row],[Date]])+WEEKDAY(DATE(YEAR(Stock_Info[[#This Row],[Date]]),MONTH(Stock_Info[[#This Row],[Date]]),1))-1)/7)+1</f>
        <v>WEEK 2</v>
      </c>
      <c r="D8939" s="12">
        <v>21.52</v>
      </c>
      <c r="E8939" s="12">
        <v>22.03</v>
      </c>
      <c r="F8939" s="12">
        <v>21.47</v>
      </c>
      <c r="G8939" s="12">
        <v>21.83</v>
      </c>
      <c r="H8939" s="12">
        <v>21.833688964587399</v>
      </c>
      <c r="I8939">
        <v>15523570</v>
      </c>
      <c r="J8939">
        <v>26991</v>
      </c>
      <c r="K8939" s="12">
        <v>338936799</v>
      </c>
      <c r="L8939">
        <v>6156958</v>
      </c>
      <c r="M8939">
        <v>39.659999999999997</v>
      </c>
      <c r="N8939">
        <v>0.56000000000000005</v>
      </c>
      <c r="O8939">
        <v>0.31</v>
      </c>
      <c r="P8939">
        <f xml:space="preserve"> IF(Stock_Info[[#This Row],[Close Price]] &gt; Stock_Info[[#This Row],[Open Price]], 1, 0)</f>
        <v>1</v>
      </c>
      <c r="Q8939" t="str">
        <f>IF(AND(Stock_Info[[#This Row],[% Deli. Qty to Traded Qty]]&gt;80,Stock_Info[[#This Row],[No. of Trades]]&lt;3000),"Unusual Day","")</f>
        <v/>
      </c>
      <c r="R8939" t="str">
        <f>IF(AND(Stock_Info[[#This Row],[Spread High-Low]] &lt; 10, Stock_Info[[#This Row],[% Deli. Qty to Traded Qty]] &gt; 90), "Good Day", "")</f>
        <v/>
      </c>
    </row>
    <row r="8940" spans="1:18">
      <c r="A8940" t="s">
        <v>75</v>
      </c>
      <c r="B8940" s="1">
        <v>45632</v>
      </c>
      <c r="C8940" s="1" t="str">
        <f>"WEEK" &amp;" " &amp;  INT((DAY(Stock_Info[[#This Row],[Date]])+WEEKDAY(DATE(YEAR(Stock_Info[[#This Row],[Date]]),MONTH(Stock_Info[[#This Row],[Date]]),1))-1)/7)+1</f>
        <v>WEEK 1</v>
      </c>
      <c r="D8940" s="12">
        <v>21.2</v>
      </c>
      <c r="E8940" s="12">
        <v>21.59</v>
      </c>
      <c r="F8940" s="12">
        <v>21.09</v>
      </c>
      <c r="G8940" s="12">
        <v>21.5</v>
      </c>
      <c r="H8940" s="12">
        <v>21.365207116428419</v>
      </c>
      <c r="I8940">
        <v>14272890</v>
      </c>
      <c r="J8940">
        <v>23361</v>
      </c>
      <c r="K8940" s="12">
        <v>304943251</v>
      </c>
      <c r="L8940">
        <v>5617821</v>
      </c>
      <c r="M8940">
        <v>39.36</v>
      </c>
      <c r="N8940">
        <v>0.5</v>
      </c>
      <c r="O8940">
        <v>0.3</v>
      </c>
      <c r="P8940">
        <f xml:space="preserve"> IF(Stock_Info[[#This Row],[Close Price]] &gt; Stock_Info[[#This Row],[Open Price]], 1, 0)</f>
        <v>1</v>
      </c>
      <c r="Q8940" t="str">
        <f>IF(AND(Stock_Info[[#This Row],[% Deli. Qty to Traded Qty]]&gt;80,Stock_Info[[#This Row],[No. of Trades]]&lt;3000),"Unusual Day","")</f>
        <v/>
      </c>
      <c r="R8940" t="str">
        <f>IF(AND(Stock_Info[[#This Row],[Spread High-Low]] &lt; 10, Stock_Info[[#This Row],[% Deli. Qty to Traded Qty]] &gt; 90), "Good Day", "")</f>
        <v/>
      </c>
    </row>
    <row r="8941" spans="1:18">
      <c r="A8941" t="s">
        <v>75</v>
      </c>
      <c r="B8941" s="1">
        <v>45631</v>
      </c>
      <c r="C8941" s="1" t="str">
        <f>"WEEK" &amp;" " &amp;  INT((DAY(Stock_Info[[#This Row],[Date]])+WEEKDAY(DATE(YEAR(Stock_Info[[#This Row],[Date]]),MONTH(Stock_Info[[#This Row],[Date]]),1))-1)/7)+1</f>
        <v>WEEK 1</v>
      </c>
      <c r="D8941" s="12">
        <v>21.35</v>
      </c>
      <c r="E8941" s="12">
        <v>21.38</v>
      </c>
      <c r="F8941" s="12">
        <v>21.05</v>
      </c>
      <c r="G8941" s="12">
        <v>21.17</v>
      </c>
      <c r="H8941" s="12">
        <v>21.170540772187511</v>
      </c>
      <c r="I8941">
        <v>11057133</v>
      </c>
      <c r="J8941">
        <v>18757</v>
      </c>
      <c r="K8941" s="12">
        <v>234085485</v>
      </c>
      <c r="L8941">
        <v>3424735</v>
      </c>
      <c r="M8941">
        <v>30.97</v>
      </c>
      <c r="N8941">
        <v>0.33</v>
      </c>
      <c r="O8941">
        <v>-0.18</v>
      </c>
      <c r="P8941">
        <f xml:space="preserve"> IF(Stock_Info[[#This Row],[Close Price]] &gt; Stock_Info[[#This Row],[Open Price]], 1, 0)</f>
        <v>0</v>
      </c>
      <c r="Q8941" t="str">
        <f>IF(AND(Stock_Info[[#This Row],[% Deli. Qty to Traded Qty]]&gt;80,Stock_Info[[#This Row],[No. of Trades]]&lt;3000),"Unusual Day","")</f>
        <v/>
      </c>
      <c r="R8941" t="str">
        <f>IF(AND(Stock_Info[[#This Row],[Spread High-Low]] &lt; 10, Stock_Info[[#This Row],[% Deli. Qty to Traded Qty]] &gt; 90), "Good Day", "")</f>
        <v/>
      </c>
    </row>
    <row r="8942" spans="1:18">
      <c r="A8942" t="s">
        <v>75</v>
      </c>
      <c r="B8942" s="1">
        <v>45630</v>
      </c>
      <c r="C8942" s="1" t="str">
        <f>"WEEK" &amp;" " &amp;  INT((DAY(Stock_Info[[#This Row],[Date]])+WEEKDAY(DATE(YEAR(Stock_Info[[#This Row],[Date]]),MONTH(Stock_Info[[#This Row],[Date]]),1))-1)/7)+1</f>
        <v>WEEK 1</v>
      </c>
      <c r="D8942" s="12">
        <v>20.92</v>
      </c>
      <c r="E8942" s="12">
        <v>21.38</v>
      </c>
      <c r="F8942" s="12">
        <v>20.81</v>
      </c>
      <c r="G8942" s="12">
        <v>21.23</v>
      </c>
      <c r="H8942" s="12">
        <v>21.119481914132908</v>
      </c>
      <c r="I8942">
        <v>15955193</v>
      </c>
      <c r="J8942">
        <v>27107</v>
      </c>
      <c r="K8942" s="12">
        <v>336965410</v>
      </c>
      <c r="L8942">
        <v>5554282</v>
      </c>
      <c r="M8942">
        <v>34.81</v>
      </c>
      <c r="N8942">
        <v>0.56999999999999995</v>
      </c>
      <c r="O8942">
        <v>0.31</v>
      </c>
      <c r="P8942">
        <f xml:space="preserve"> IF(Stock_Info[[#This Row],[Close Price]] &gt; Stock_Info[[#This Row],[Open Price]], 1, 0)</f>
        <v>1</v>
      </c>
      <c r="Q8942" t="str">
        <f>IF(AND(Stock_Info[[#This Row],[% Deli. Qty to Traded Qty]]&gt;80,Stock_Info[[#This Row],[No. of Trades]]&lt;3000),"Unusual Day","")</f>
        <v/>
      </c>
      <c r="R8942" t="str">
        <f>IF(AND(Stock_Info[[#This Row],[Spread High-Low]] &lt; 10, Stock_Info[[#This Row],[% Deli. Qty to Traded Qty]] &gt; 90), "Good Day", "")</f>
        <v/>
      </c>
    </row>
    <row r="8943" spans="1:18">
      <c r="A8943" t="s">
        <v>75</v>
      </c>
      <c r="B8943" s="1">
        <v>45629</v>
      </c>
      <c r="C8943" s="1" t="str">
        <f>"WEEK" &amp;" " &amp;  INT((DAY(Stock_Info[[#This Row],[Date]])+WEEKDAY(DATE(YEAR(Stock_Info[[#This Row],[Date]]),MONTH(Stock_Info[[#This Row],[Date]]),1))-1)/7)+1</f>
        <v>WEEK 1</v>
      </c>
      <c r="D8943" s="12">
        <v>20.13</v>
      </c>
      <c r="E8943" s="12">
        <v>21.09</v>
      </c>
      <c r="F8943" s="12">
        <v>20.13</v>
      </c>
      <c r="G8943" s="12">
        <v>20.84</v>
      </c>
      <c r="H8943" s="12">
        <v>20.782358027758381</v>
      </c>
      <c r="I8943">
        <v>19341545</v>
      </c>
      <c r="J8943">
        <v>22573</v>
      </c>
      <c r="K8943" s="12">
        <v>401962913</v>
      </c>
      <c r="L8943">
        <v>7186245</v>
      </c>
      <c r="M8943">
        <v>37.15</v>
      </c>
      <c r="N8943">
        <v>0.96</v>
      </c>
      <c r="O8943">
        <v>0.71</v>
      </c>
      <c r="P8943">
        <f xml:space="preserve"> IF(Stock_Info[[#This Row],[Close Price]] &gt; Stock_Info[[#This Row],[Open Price]], 1, 0)</f>
        <v>1</v>
      </c>
      <c r="Q8943" t="str">
        <f>IF(AND(Stock_Info[[#This Row],[% Deli. Qty to Traded Qty]]&gt;80,Stock_Info[[#This Row],[No. of Trades]]&lt;3000),"Unusual Day","")</f>
        <v/>
      </c>
      <c r="R8943" t="str">
        <f>IF(AND(Stock_Info[[#This Row],[Spread High-Low]] &lt; 10, Stock_Info[[#This Row],[% Deli. Qty to Traded Qty]] &gt; 90), "Good Day", "")</f>
        <v/>
      </c>
    </row>
    <row r="8944" spans="1:18">
      <c r="A8944" t="s">
        <v>75</v>
      </c>
      <c r="B8944" s="1">
        <v>45628</v>
      </c>
      <c r="C8944" s="1" t="str">
        <f>"WEEK" &amp;" " &amp;  INT((DAY(Stock_Info[[#This Row],[Date]])+WEEKDAY(DATE(YEAR(Stock_Info[[#This Row],[Date]]),MONTH(Stock_Info[[#This Row],[Date]]),1))-1)/7)+1</f>
        <v>WEEK 1</v>
      </c>
      <c r="D8944" s="12">
        <v>19.97</v>
      </c>
      <c r="E8944" s="12">
        <v>20.239999999999998</v>
      </c>
      <c r="F8944" s="12">
        <v>19.899999999999999</v>
      </c>
      <c r="G8944" s="12">
        <v>20.11</v>
      </c>
      <c r="H8944" s="12">
        <v>20.061900701183824</v>
      </c>
      <c r="I8944">
        <v>10541173</v>
      </c>
      <c r="J8944">
        <v>18192</v>
      </c>
      <c r="K8944" s="12">
        <v>211475966</v>
      </c>
      <c r="L8944">
        <v>5390322</v>
      </c>
      <c r="M8944">
        <v>51.14</v>
      </c>
      <c r="N8944">
        <v>0.34</v>
      </c>
      <c r="O8944">
        <v>0.14000000000000001</v>
      </c>
      <c r="P8944">
        <f xml:space="preserve"> IF(Stock_Info[[#This Row],[Close Price]] &gt; Stock_Info[[#This Row],[Open Price]], 1, 0)</f>
        <v>1</v>
      </c>
      <c r="Q8944" t="str">
        <f>IF(AND(Stock_Info[[#This Row],[% Deli. Qty to Traded Qty]]&gt;80,Stock_Info[[#This Row],[No. of Trades]]&lt;3000),"Unusual Day","")</f>
        <v/>
      </c>
      <c r="R8944" t="str">
        <f>IF(AND(Stock_Info[[#This Row],[Spread High-Low]] &lt; 10, Stock_Info[[#This Row],[% Deli. Qty to Traded Qty]] &gt; 90), "Good Day", "")</f>
        <v/>
      </c>
    </row>
    <row r="8945" spans="1:18">
      <c r="A8945" t="s">
        <v>75</v>
      </c>
      <c r="B8945" s="1">
        <v>45625</v>
      </c>
      <c r="C8945" s="1" t="str">
        <f>"WEEK" &amp;" " &amp;  INT((DAY(Stock_Info[[#This Row],[Date]])+WEEKDAY(DATE(YEAR(Stock_Info[[#This Row],[Date]]),MONTH(Stock_Info[[#This Row],[Date]]),1))-1)/7)+1</f>
        <v>WEEK 5</v>
      </c>
      <c r="D8945" s="12">
        <v>20.38</v>
      </c>
      <c r="E8945" s="12">
        <v>20.51</v>
      </c>
      <c r="F8945" s="12">
        <v>19.91</v>
      </c>
      <c r="G8945" s="12">
        <v>19.97</v>
      </c>
      <c r="H8945" s="12">
        <v>20.125384051473933</v>
      </c>
      <c r="I8945">
        <v>11008290</v>
      </c>
      <c r="J8945">
        <v>24955</v>
      </c>
      <c r="K8945" s="12">
        <v>221546064</v>
      </c>
      <c r="L8945">
        <v>4022714</v>
      </c>
      <c r="M8945">
        <v>36.54</v>
      </c>
      <c r="N8945">
        <v>0.6</v>
      </c>
      <c r="O8945">
        <v>-0.41</v>
      </c>
      <c r="P8945">
        <f xml:space="preserve"> IF(Stock_Info[[#This Row],[Close Price]] &gt; Stock_Info[[#This Row],[Open Price]], 1, 0)</f>
        <v>0</v>
      </c>
      <c r="Q8945" t="str">
        <f>IF(AND(Stock_Info[[#This Row],[% Deli. Qty to Traded Qty]]&gt;80,Stock_Info[[#This Row],[No. of Trades]]&lt;3000),"Unusual Day","")</f>
        <v/>
      </c>
      <c r="R8945" t="str">
        <f>IF(AND(Stock_Info[[#This Row],[Spread High-Low]] &lt; 10, Stock_Info[[#This Row],[% Deli. Qty to Traded Qty]] &gt; 90), "Good Day", "")</f>
        <v/>
      </c>
    </row>
    <row r="8946" spans="1:18">
      <c r="A8946" t="s">
        <v>75</v>
      </c>
      <c r="B8946" s="1">
        <v>45624</v>
      </c>
      <c r="C8946" s="1" t="str">
        <f>"WEEK" &amp;" " &amp;  INT((DAY(Stock_Info[[#This Row],[Date]])+WEEKDAY(DATE(YEAR(Stock_Info[[#This Row],[Date]]),MONTH(Stock_Info[[#This Row],[Date]]),1))-1)/7)+1</f>
        <v>WEEK 5</v>
      </c>
      <c r="D8946" s="12">
        <v>20.23</v>
      </c>
      <c r="E8946" s="12">
        <v>20.66</v>
      </c>
      <c r="F8946" s="12">
        <v>20.05</v>
      </c>
      <c r="G8946" s="12">
        <v>20.36</v>
      </c>
      <c r="H8946" s="12">
        <v>20.419769098491312</v>
      </c>
      <c r="I8946">
        <v>12417329</v>
      </c>
      <c r="J8946">
        <v>18063</v>
      </c>
      <c r="K8946" s="12">
        <v>253558991</v>
      </c>
      <c r="L8946">
        <v>4589580</v>
      </c>
      <c r="M8946">
        <v>36.96</v>
      </c>
      <c r="N8946">
        <v>0.61</v>
      </c>
      <c r="O8946">
        <v>0.13</v>
      </c>
      <c r="P8946">
        <f xml:space="preserve"> IF(Stock_Info[[#This Row],[Close Price]] &gt; Stock_Info[[#This Row],[Open Price]], 1, 0)</f>
        <v>1</v>
      </c>
      <c r="Q8946" t="str">
        <f>IF(AND(Stock_Info[[#This Row],[% Deli. Qty to Traded Qty]]&gt;80,Stock_Info[[#This Row],[No. of Trades]]&lt;3000),"Unusual Day","")</f>
        <v/>
      </c>
      <c r="R8946" t="str">
        <f>IF(AND(Stock_Info[[#This Row],[Spread High-Low]] &lt; 10, Stock_Info[[#This Row],[% Deli. Qty to Traded Qty]] &gt; 90), "Good Day", "")</f>
        <v/>
      </c>
    </row>
    <row r="8947" spans="1:18">
      <c r="A8947" t="s">
        <v>75</v>
      </c>
      <c r="B8947" s="1">
        <v>45623</v>
      </c>
      <c r="C8947" s="1" t="str">
        <f>"WEEK" &amp;" " &amp;  INT((DAY(Stock_Info[[#This Row],[Date]])+WEEKDAY(DATE(YEAR(Stock_Info[[#This Row],[Date]]),MONTH(Stock_Info[[#This Row],[Date]]),1))-1)/7)+1</f>
        <v>WEEK 5</v>
      </c>
      <c r="D8947" s="12">
        <v>20.149999999999999</v>
      </c>
      <c r="E8947" s="12">
        <v>20.34</v>
      </c>
      <c r="F8947" s="12">
        <v>19.850000000000001</v>
      </c>
      <c r="G8947" s="12">
        <v>20.28</v>
      </c>
      <c r="H8947" s="12">
        <v>20.176448077132342</v>
      </c>
      <c r="I8947">
        <v>10117883</v>
      </c>
      <c r="J8947">
        <v>16145</v>
      </c>
      <c r="K8947" s="12">
        <v>204142941</v>
      </c>
      <c r="L8947">
        <v>4123926</v>
      </c>
      <c r="M8947">
        <v>40.76</v>
      </c>
      <c r="N8947">
        <v>0.49</v>
      </c>
      <c r="O8947">
        <v>0.13</v>
      </c>
      <c r="P8947">
        <f xml:space="preserve"> IF(Stock_Info[[#This Row],[Close Price]] &gt; Stock_Info[[#This Row],[Open Price]], 1, 0)</f>
        <v>1</v>
      </c>
      <c r="Q8947" t="str">
        <f>IF(AND(Stock_Info[[#This Row],[% Deli. Qty to Traded Qty]]&gt;80,Stock_Info[[#This Row],[No. of Trades]]&lt;3000),"Unusual Day","")</f>
        <v/>
      </c>
      <c r="R8947" t="str">
        <f>IF(AND(Stock_Info[[#This Row],[Spread High-Low]] &lt; 10, Stock_Info[[#This Row],[% Deli. Qty to Traded Qty]] &gt; 90), "Good Day", "")</f>
        <v/>
      </c>
    </row>
    <row r="8948" spans="1:18">
      <c r="A8948" t="s">
        <v>75</v>
      </c>
      <c r="B8948" s="1">
        <v>45622</v>
      </c>
      <c r="C8948" s="1" t="str">
        <f>"WEEK" &amp;" " &amp;  INT((DAY(Stock_Info[[#This Row],[Date]])+WEEKDAY(DATE(YEAR(Stock_Info[[#This Row],[Date]]),MONTH(Stock_Info[[#This Row],[Date]]),1))-1)/7)+1</f>
        <v>WEEK 5</v>
      </c>
      <c r="D8948" s="12">
        <v>19.21</v>
      </c>
      <c r="E8948" s="12">
        <v>20.62</v>
      </c>
      <c r="F8948" s="12">
        <v>19.2</v>
      </c>
      <c r="G8948" s="12">
        <v>20.149999999999999</v>
      </c>
      <c r="H8948" s="12">
        <v>20.190013202614644</v>
      </c>
      <c r="I8948">
        <v>24729950</v>
      </c>
      <c r="J8948">
        <v>34678</v>
      </c>
      <c r="K8948" s="12">
        <v>499298017</v>
      </c>
      <c r="L8948">
        <v>8247124</v>
      </c>
      <c r="M8948">
        <v>33.35</v>
      </c>
      <c r="N8948">
        <v>1.42</v>
      </c>
      <c r="O8948">
        <v>0.94</v>
      </c>
      <c r="P8948">
        <f xml:space="preserve"> IF(Stock_Info[[#This Row],[Close Price]] &gt; Stock_Info[[#This Row],[Open Price]], 1, 0)</f>
        <v>1</v>
      </c>
      <c r="Q8948" t="str">
        <f>IF(AND(Stock_Info[[#This Row],[% Deli. Qty to Traded Qty]]&gt;80,Stock_Info[[#This Row],[No. of Trades]]&lt;3000),"Unusual Day","")</f>
        <v/>
      </c>
      <c r="R8948" t="str">
        <f>IF(AND(Stock_Info[[#This Row],[Spread High-Low]] &lt; 10, Stock_Info[[#This Row],[% Deli. Qty to Traded Qty]] &gt; 90), "Good Day", "")</f>
        <v/>
      </c>
    </row>
    <row r="8949" spans="1:18">
      <c r="A8949" t="s">
        <v>75</v>
      </c>
      <c r="B8949" s="1">
        <v>45621</v>
      </c>
      <c r="C8949" s="1" t="str">
        <f>"WEEK" &amp;" " &amp;  INT((DAY(Stock_Info[[#This Row],[Date]])+WEEKDAY(DATE(YEAR(Stock_Info[[#This Row],[Date]]),MONTH(Stock_Info[[#This Row],[Date]]),1))-1)/7)+1</f>
        <v>WEEK 5</v>
      </c>
      <c r="D8949" s="12">
        <v>19.48</v>
      </c>
      <c r="E8949" s="12">
        <v>19.72</v>
      </c>
      <c r="F8949" s="12">
        <v>19.059999999999999</v>
      </c>
      <c r="G8949" s="12">
        <v>19.21</v>
      </c>
      <c r="H8949" s="12">
        <v>19.482297714016067</v>
      </c>
      <c r="I8949">
        <v>11865219</v>
      </c>
      <c r="J8949">
        <v>25221</v>
      </c>
      <c r="K8949" s="12">
        <v>231161729</v>
      </c>
      <c r="L8949">
        <v>3877545</v>
      </c>
      <c r="M8949">
        <v>32.68</v>
      </c>
      <c r="N8949">
        <v>0.66</v>
      </c>
      <c r="O8949">
        <v>-0.27</v>
      </c>
      <c r="P8949">
        <f xml:space="preserve"> IF(Stock_Info[[#This Row],[Close Price]] &gt; Stock_Info[[#This Row],[Open Price]], 1, 0)</f>
        <v>0</v>
      </c>
      <c r="Q8949" t="str">
        <f>IF(AND(Stock_Info[[#This Row],[% Deli. Qty to Traded Qty]]&gt;80,Stock_Info[[#This Row],[No. of Trades]]&lt;3000),"Unusual Day","")</f>
        <v/>
      </c>
      <c r="R8949" t="str">
        <f>IF(AND(Stock_Info[[#This Row],[Spread High-Low]] &lt; 10, Stock_Info[[#This Row],[% Deli. Qty to Traded Qty]] &gt; 90), "Good Day", "")</f>
        <v/>
      </c>
    </row>
    <row r="8950" spans="1:18">
      <c r="A8950" t="s">
        <v>75</v>
      </c>
      <c r="B8950" s="1">
        <v>45618</v>
      </c>
      <c r="C8950" s="1" t="str">
        <f>"WEEK" &amp;" " &amp;  INT((DAY(Stock_Info[[#This Row],[Date]])+WEEKDAY(DATE(YEAR(Stock_Info[[#This Row],[Date]]),MONTH(Stock_Info[[#This Row],[Date]]),1))-1)/7)+1</f>
        <v>WEEK 4</v>
      </c>
      <c r="D8950" s="12">
        <v>19.11</v>
      </c>
      <c r="E8950" s="12">
        <v>19.350000000000001</v>
      </c>
      <c r="F8950" s="12">
        <v>19.11</v>
      </c>
      <c r="G8950" s="12">
        <v>19.22</v>
      </c>
      <c r="H8950" s="12">
        <v>19.217200330094339</v>
      </c>
      <c r="I8950">
        <v>5499034</v>
      </c>
      <c r="J8950">
        <v>12967</v>
      </c>
      <c r="K8950" s="12">
        <v>105676038</v>
      </c>
      <c r="L8950">
        <v>2500495</v>
      </c>
      <c r="M8950">
        <v>45.47</v>
      </c>
      <c r="N8950">
        <v>0.24</v>
      </c>
      <c r="O8950">
        <v>0.11</v>
      </c>
      <c r="P8950">
        <f xml:space="preserve"> IF(Stock_Info[[#This Row],[Close Price]] &gt; Stock_Info[[#This Row],[Open Price]], 1, 0)</f>
        <v>1</v>
      </c>
      <c r="Q8950" t="str">
        <f>IF(AND(Stock_Info[[#This Row],[% Deli. Qty to Traded Qty]]&gt;80,Stock_Info[[#This Row],[No. of Trades]]&lt;3000),"Unusual Day","")</f>
        <v/>
      </c>
      <c r="R8950" t="str">
        <f>IF(AND(Stock_Info[[#This Row],[Spread High-Low]] &lt; 10, Stock_Info[[#This Row],[% Deli. Qty to Traded Qty]] &gt; 90), "Good Day", "")</f>
        <v/>
      </c>
    </row>
    <row r="8951" spans="1:18">
      <c r="A8951" t="s">
        <v>75</v>
      </c>
      <c r="B8951" s="1">
        <v>45617</v>
      </c>
      <c r="C8951" s="1" t="str">
        <f>"WEEK" &amp;" " &amp;  INT((DAY(Stock_Info[[#This Row],[Date]])+WEEKDAY(DATE(YEAR(Stock_Info[[#This Row],[Date]]),MONTH(Stock_Info[[#This Row],[Date]]),1))-1)/7)+1</f>
        <v>WEEK 4</v>
      </c>
      <c r="D8951" s="12">
        <v>19.5</v>
      </c>
      <c r="E8951" s="12">
        <v>19.5</v>
      </c>
      <c r="F8951" s="12">
        <v>19.05</v>
      </c>
      <c r="G8951" s="12">
        <v>19.13</v>
      </c>
      <c r="H8951" s="12">
        <v>19.21932034618899</v>
      </c>
      <c r="I8951">
        <v>8041388</v>
      </c>
      <c r="J8951">
        <v>18444</v>
      </c>
      <c r="K8951" s="12">
        <v>154550012</v>
      </c>
      <c r="L8951">
        <v>3689123</v>
      </c>
      <c r="M8951">
        <v>45.88</v>
      </c>
      <c r="N8951">
        <v>0.45</v>
      </c>
      <c r="O8951">
        <v>-0.37</v>
      </c>
      <c r="P8951">
        <f xml:space="preserve"> IF(Stock_Info[[#This Row],[Close Price]] &gt; Stock_Info[[#This Row],[Open Price]], 1, 0)</f>
        <v>0</v>
      </c>
      <c r="Q8951" t="str">
        <f>IF(AND(Stock_Info[[#This Row],[% Deli. Qty to Traded Qty]]&gt;80,Stock_Info[[#This Row],[No. of Trades]]&lt;3000),"Unusual Day","")</f>
        <v/>
      </c>
      <c r="R8951" t="str">
        <f>IF(AND(Stock_Info[[#This Row],[Spread High-Low]] &lt; 10, Stock_Info[[#This Row],[% Deli. Qty to Traded Qty]] &gt; 90), "Good Day", "")</f>
        <v/>
      </c>
    </row>
    <row r="8952" spans="1:18">
      <c r="A8952" t="s">
        <v>75</v>
      </c>
      <c r="B8952" s="1">
        <v>45615</v>
      </c>
      <c r="C8952" s="1" t="str">
        <f>"WEEK" &amp;" " &amp;  INT((DAY(Stock_Info[[#This Row],[Date]])+WEEKDAY(DATE(YEAR(Stock_Info[[#This Row],[Date]]),MONTH(Stock_Info[[#This Row],[Date]]),1))-1)/7)+1</f>
        <v>WEEK 4</v>
      </c>
      <c r="D8952" s="12">
        <v>19.3</v>
      </c>
      <c r="E8952" s="12">
        <v>19.829999999999998</v>
      </c>
      <c r="F8952" s="12">
        <v>19.29</v>
      </c>
      <c r="G8952" s="12">
        <v>19.559999999999999</v>
      </c>
      <c r="H8952" s="12">
        <v>19.63328928194187</v>
      </c>
      <c r="I8952">
        <v>8150329</v>
      </c>
      <c r="J8952">
        <v>21880</v>
      </c>
      <c r="K8952" s="12">
        <v>160017767</v>
      </c>
      <c r="L8952">
        <v>2816963</v>
      </c>
      <c r="M8952">
        <v>34.56</v>
      </c>
      <c r="N8952">
        <v>0.54</v>
      </c>
      <c r="O8952">
        <v>0.26</v>
      </c>
      <c r="P8952">
        <f xml:space="preserve"> IF(Stock_Info[[#This Row],[Close Price]] &gt; Stock_Info[[#This Row],[Open Price]], 1, 0)</f>
        <v>1</v>
      </c>
      <c r="Q8952" t="str">
        <f>IF(AND(Stock_Info[[#This Row],[% Deli. Qty to Traded Qty]]&gt;80,Stock_Info[[#This Row],[No. of Trades]]&lt;3000),"Unusual Day","")</f>
        <v/>
      </c>
      <c r="R8952" t="str">
        <f>IF(AND(Stock_Info[[#This Row],[Spread High-Low]] &lt; 10, Stock_Info[[#This Row],[% Deli. Qty to Traded Qty]] &gt; 90), "Good Day", "")</f>
        <v/>
      </c>
    </row>
    <row r="8953" spans="1:18">
      <c r="A8953" t="s">
        <v>75</v>
      </c>
      <c r="B8953" s="1">
        <v>45614</v>
      </c>
      <c r="C8953" s="1" t="str">
        <f>"WEEK" &amp;" " &amp;  INT((DAY(Stock_Info[[#This Row],[Date]])+WEEKDAY(DATE(YEAR(Stock_Info[[#This Row],[Date]]),MONTH(Stock_Info[[#This Row],[Date]]),1))-1)/7)+1</f>
        <v>WEEK 4</v>
      </c>
      <c r="D8953" s="12">
        <v>19.309999999999999</v>
      </c>
      <c r="E8953" s="12">
        <v>19.489999999999998</v>
      </c>
      <c r="F8953" s="12">
        <v>19.149999999999999</v>
      </c>
      <c r="G8953" s="12">
        <v>19.29</v>
      </c>
      <c r="H8953" s="12">
        <v>19.349919294447851</v>
      </c>
      <c r="I8953">
        <v>10230399</v>
      </c>
      <c r="J8953">
        <v>27275</v>
      </c>
      <c r="K8953" s="12">
        <v>197957395</v>
      </c>
      <c r="L8953">
        <v>5337047</v>
      </c>
      <c r="M8953">
        <v>52.17</v>
      </c>
      <c r="N8953">
        <v>0.34</v>
      </c>
      <c r="O8953">
        <v>-0.02</v>
      </c>
      <c r="P8953">
        <f xml:space="preserve"> IF(Stock_Info[[#This Row],[Close Price]] &gt; Stock_Info[[#This Row],[Open Price]], 1, 0)</f>
        <v>0</v>
      </c>
      <c r="Q8953" t="str">
        <f>IF(AND(Stock_Info[[#This Row],[% Deli. Qty to Traded Qty]]&gt;80,Stock_Info[[#This Row],[No. of Trades]]&lt;3000),"Unusual Day","")</f>
        <v/>
      </c>
      <c r="R8953" t="str">
        <f>IF(AND(Stock_Info[[#This Row],[Spread High-Low]] &lt; 10, Stock_Info[[#This Row],[% Deli. Qty to Traded Qty]] &gt; 90), "Good Day", "")</f>
        <v/>
      </c>
    </row>
    <row r="8954" spans="1:18">
      <c r="A8954" t="s">
        <v>75</v>
      </c>
      <c r="B8954" s="1">
        <v>45610</v>
      </c>
      <c r="C8954" s="1" t="str">
        <f>"WEEK" &amp;" " &amp;  INT((DAY(Stock_Info[[#This Row],[Date]])+WEEKDAY(DATE(YEAR(Stock_Info[[#This Row],[Date]]),MONTH(Stock_Info[[#This Row],[Date]]),1))-1)/7)+1</f>
        <v>WEEK 3</v>
      </c>
      <c r="D8954" s="12">
        <v>19.14</v>
      </c>
      <c r="E8954" s="12">
        <v>19.62</v>
      </c>
      <c r="F8954" s="12">
        <v>19.14</v>
      </c>
      <c r="G8954" s="12">
        <v>19.32</v>
      </c>
      <c r="H8954" s="12">
        <v>19.39294422830466</v>
      </c>
      <c r="I8954">
        <v>10483956</v>
      </c>
      <c r="J8954">
        <v>24502</v>
      </c>
      <c r="K8954" s="12">
        <v>203314774</v>
      </c>
      <c r="L8954">
        <v>4201652</v>
      </c>
      <c r="M8954">
        <v>40.08</v>
      </c>
      <c r="N8954">
        <v>0.48</v>
      </c>
      <c r="O8954">
        <v>0.18</v>
      </c>
      <c r="P8954">
        <f xml:space="preserve"> IF(Stock_Info[[#This Row],[Close Price]] &gt; Stock_Info[[#This Row],[Open Price]], 1, 0)</f>
        <v>1</v>
      </c>
      <c r="Q8954" t="str">
        <f>IF(AND(Stock_Info[[#This Row],[% Deli. Qty to Traded Qty]]&gt;80,Stock_Info[[#This Row],[No. of Trades]]&lt;3000),"Unusual Day","")</f>
        <v/>
      </c>
      <c r="R8954" t="str">
        <f>IF(AND(Stock_Info[[#This Row],[Spread High-Low]] &lt; 10, Stock_Info[[#This Row],[% Deli. Qty to Traded Qty]] &gt; 90), "Good Day", "")</f>
        <v/>
      </c>
    </row>
    <row r="8955" spans="1:18">
      <c r="A8955" t="s">
        <v>75</v>
      </c>
      <c r="B8955" s="1">
        <v>45609</v>
      </c>
      <c r="C8955" s="1" t="str">
        <f>"WEEK" &amp;" " &amp;  INT((DAY(Stock_Info[[#This Row],[Date]])+WEEKDAY(DATE(YEAR(Stock_Info[[#This Row],[Date]]),MONTH(Stock_Info[[#This Row],[Date]]),1))-1)/7)+1</f>
        <v>WEEK 3</v>
      </c>
      <c r="D8955" s="12">
        <v>19.62</v>
      </c>
      <c r="E8955" s="12">
        <v>19.73</v>
      </c>
      <c r="F8955" s="12">
        <v>19.05</v>
      </c>
      <c r="G8955" s="12">
        <v>19.09</v>
      </c>
      <c r="H8955" s="12">
        <v>19.288915008626226</v>
      </c>
      <c r="I8955">
        <v>12712396</v>
      </c>
      <c r="J8955">
        <v>30254</v>
      </c>
      <c r="K8955" s="12">
        <v>245208326</v>
      </c>
      <c r="L8955">
        <v>5903963</v>
      </c>
      <c r="M8955">
        <v>46.44</v>
      </c>
      <c r="N8955">
        <v>0.68</v>
      </c>
      <c r="O8955">
        <v>-0.53</v>
      </c>
      <c r="P8955">
        <f xml:space="preserve"> IF(Stock_Info[[#This Row],[Close Price]] &gt; Stock_Info[[#This Row],[Open Price]], 1, 0)</f>
        <v>0</v>
      </c>
      <c r="Q8955" t="str">
        <f>IF(AND(Stock_Info[[#This Row],[% Deli. Qty to Traded Qty]]&gt;80,Stock_Info[[#This Row],[No. of Trades]]&lt;3000),"Unusual Day","")</f>
        <v/>
      </c>
      <c r="R8955" t="str">
        <f>IF(AND(Stock_Info[[#This Row],[Spread High-Low]] &lt; 10, Stock_Info[[#This Row],[% Deli. Qty to Traded Qty]] &gt; 90), "Good Day", "")</f>
        <v/>
      </c>
    </row>
    <row r="8956" spans="1:18">
      <c r="A8956" t="s">
        <v>75</v>
      </c>
      <c r="B8956" s="1">
        <v>45608</v>
      </c>
      <c r="C8956" s="1" t="str">
        <f>"WEEK" &amp;" " &amp;  INT((DAY(Stock_Info[[#This Row],[Date]])+WEEKDAY(DATE(YEAR(Stock_Info[[#This Row],[Date]]),MONTH(Stock_Info[[#This Row],[Date]]),1))-1)/7)+1</f>
        <v>WEEK 3</v>
      </c>
      <c r="D8956" s="12">
        <v>19.989999999999998</v>
      </c>
      <c r="E8956" s="12">
        <v>20.14</v>
      </c>
      <c r="F8956" s="12">
        <v>19.66</v>
      </c>
      <c r="G8956" s="12">
        <v>19.75</v>
      </c>
      <c r="H8956" s="12">
        <v>19.934622611768226</v>
      </c>
      <c r="I8956">
        <v>6810321</v>
      </c>
      <c r="J8956">
        <v>22062</v>
      </c>
      <c r="K8956" s="12">
        <v>135761179</v>
      </c>
      <c r="L8956">
        <v>2915916</v>
      </c>
      <c r="M8956">
        <v>42.82</v>
      </c>
      <c r="N8956">
        <v>0.48</v>
      </c>
      <c r="O8956">
        <v>-0.24</v>
      </c>
      <c r="P8956">
        <f xml:space="preserve"> IF(Stock_Info[[#This Row],[Close Price]] &gt; Stock_Info[[#This Row],[Open Price]], 1, 0)</f>
        <v>0</v>
      </c>
      <c r="Q8956" t="str">
        <f>IF(AND(Stock_Info[[#This Row],[% Deli. Qty to Traded Qty]]&gt;80,Stock_Info[[#This Row],[No. of Trades]]&lt;3000),"Unusual Day","")</f>
        <v/>
      </c>
      <c r="R8956" t="str">
        <f>IF(AND(Stock_Info[[#This Row],[Spread High-Low]] &lt; 10, Stock_Info[[#This Row],[% Deli. Qty to Traded Qty]] &gt; 90), "Good Day", "")</f>
        <v/>
      </c>
    </row>
    <row r="8957" spans="1:18">
      <c r="A8957" t="s">
        <v>75</v>
      </c>
      <c r="B8957" s="1">
        <v>45607</v>
      </c>
      <c r="C8957" s="1" t="str">
        <f>"WEEK" &amp;" " &amp;  INT((DAY(Stock_Info[[#This Row],[Date]])+WEEKDAY(DATE(YEAR(Stock_Info[[#This Row],[Date]]),MONTH(Stock_Info[[#This Row],[Date]]),1))-1)/7)+1</f>
        <v>WEEK 3</v>
      </c>
      <c r="D8957" s="12">
        <v>20.16</v>
      </c>
      <c r="E8957" s="12">
        <v>20.329999999999998</v>
      </c>
      <c r="F8957" s="12">
        <v>19.850000000000001</v>
      </c>
      <c r="G8957" s="12">
        <v>19.91</v>
      </c>
      <c r="H8957" s="12">
        <v>20.037473634207675</v>
      </c>
      <c r="I8957">
        <v>10896221</v>
      </c>
      <c r="J8957">
        <v>34034</v>
      </c>
      <c r="K8957" s="12">
        <v>218332741</v>
      </c>
      <c r="L8957">
        <v>3454166</v>
      </c>
      <c r="M8957">
        <v>31.7</v>
      </c>
      <c r="N8957">
        <v>0.48</v>
      </c>
      <c r="O8957">
        <v>-0.25</v>
      </c>
      <c r="P8957">
        <f xml:space="preserve"> IF(Stock_Info[[#This Row],[Close Price]] &gt; Stock_Info[[#This Row],[Open Price]], 1, 0)</f>
        <v>0</v>
      </c>
      <c r="Q8957" t="str">
        <f>IF(AND(Stock_Info[[#This Row],[% Deli. Qty to Traded Qty]]&gt;80,Stock_Info[[#This Row],[No. of Trades]]&lt;3000),"Unusual Day","")</f>
        <v/>
      </c>
      <c r="R8957" t="str">
        <f>IF(AND(Stock_Info[[#This Row],[Spread High-Low]] &lt; 10, Stock_Info[[#This Row],[% Deli. Qty to Traded Qty]] &gt; 90), "Good Day", "")</f>
        <v/>
      </c>
    </row>
    <row r="8958" spans="1:18">
      <c r="A8958" t="s">
        <v>75</v>
      </c>
      <c r="B8958" s="1">
        <v>45604</v>
      </c>
      <c r="C8958" s="1" t="str">
        <f>"WEEK" &amp;" " &amp;  INT((DAY(Stock_Info[[#This Row],[Date]])+WEEKDAY(DATE(YEAR(Stock_Info[[#This Row],[Date]]),MONTH(Stock_Info[[#This Row],[Date]]),1))-1)/7)+1</f>
        <v>WEEK 2</v>
      </c>
      <c r="D8958" s="12">
        <v>20.79</v>
      </c>
      <c r="E8958" s="12">
        <v>20.8</v>
      </c>
      <c r="F8958" s="12">
        <v>20.079999999999998</v>
      </c>
      <c r="G8958" s="12">
        <v>20.170000000000002</v>
      </c>
      <c r="H8958" s="12">
        <v>20.417367954728782</v>
      </c>
      <c r="I8958">
        <v>7105972</v>
      </c>
      <c r="J8958">
        <v>25802</v>
      </c>
      <c r="K8958" s="12">
        <v>145085245</v>
      </c>
      <c r="L8958">
        <v>2908702</v>
      </c>
      <c r="M8958">
        <v>40.93</v>
      </c>
      <c r="N8958">
        <v>0.72</v>
      </c>
      <c r="O8958">
        <v>-0.62</v>
      </c>
      <c r="P8958">
        <f xml:space="preserve"> IF(Stock_Info[[#This Row],[Close Price]] &gt; Stock_Info[[#This Row],[Open Price]], 1, 0)</f>
        <v>0</v>
      </c>
      <c r="Q8958" t="str">
        <f>IF(AND(Stock_Info[[#This Row],[% Deli. Qty to Traded Qty]]&gt;80,Stock_Info[[#This Row],[No. of Trades]]&lt;3000),"Unusual Day","")</f>
        <v/>
      </c>
      <c r="R8958" t="str">
        <f>IF(AND(Stock_Info[[#This Row],[Spread High-Low]] &lt; 10, Stock_Info[[#This Row],[% Deli. Qty to Traded Qty]] &gt; 90), "Good Day", "")</f>
        <v/>
      </c>
    </row>
    <row r="8959" spans="1:18">
      <c r="A8959" t="s">
        <v>75</v>
      </c>
      <c r="B8959" s="1">
        <v>45603</v>
      </c>
      <c r="C8959" s="1" t="str">
        <f>"WEEK" &amp;" " &amp;  INT((DAY(Stock_Info[[#This Row],[Date]])+WEEKDAY(DATE(YEAR(Stock_Info[[#This Row],[Date]]),MONTH(Stock_Info[[#This Row],[Date]]),1))-1)/7)+1</f>
        <v>WEEK 2</v>
      </c>
      <c r="D8959" s="12">
        <v>20.98</v>
      </c>
      <c r="E8959" s="12">
        <v>21.14</v>
      </c>
      <c r="F8959" s="12">
        <v>20.75</v>
      </c>
      <c r="G8959" s="12">
        <v>20.79</v>
      </c>
      <c r="H8959" s="12">
        <v>20.938755520540671</v>
      </c>
      <c r="I8959">
        <v>8207303</v>
      </c>
      <c r="J8959">
        <v>21552</v>
      </c>
      <c r="K8959" s="12">
        <v>171850711</v>
      </c>
      <c r="L8959">
        <v>2919964</v>
      </c>
      <c r="M8959">
        <v>35.58</v>
      </c>
      <c r="N8959">
        <v>0.39</v>
      </c>
      <c r="O8959">
        <v>-0.19</v>
      </c>
      <c r="P8959">
        <f xml:space="preserve"> IF(Stock_Info[[#This Row],[Close Price]] &gt; Stock_Info[[#This Row],[Open Price]], 1, 0)</f>
        <v>0</v>
      </c>
      <c r="Q8959" t="str">
        <f>IF(AND(Stock_Info[[#This Row],[% Deli. Qty to Traded Qty]]&gt;80,Stock_Info[[#This Row],[No. of Trades]]&lt;3000),"Unusual Day","")</f>
        <v/>
      </c>
      <c r="R8959" t="str">
        <f>IF(AND(Stock_Info[[#This Row],[Spread High-Low]] &lt; 10, Stock_Info[[#This Row],[% Deli. Qty to Traded Qty]] &gt; 90), "Good Day", "")</f>
        <v/>
      </c>
    </row>
    <row r="8960" spans="1:18">
      <c r="A8960" t="s">
        <v>75</v>
      </c>
      <c r="B8960" s="1">
        <v>45602</v>
      </c>
      <c r="C8960" s="1" t="str">
        <f>"WEEK" &amp;" " &amp;  INT((DAY(Stock_Info[[#This Row],[Date]])+WEEKDAY(DATE(YEAR(Stock_Info[[#This Row],[Date]]),MONTH(Stock_Info[[#This Row],[Date]]),1))-1)/7)+1</f>
        <v>WEEK 2</v>
      </c>
      <c r="D8960" s="12">
        <v>20.69</v>
      </c>
      <c r="E8960" s="12">
        <v>20.91</v>
      </c>
      <c r="F8960" s="12">
        <v>20.61</v>
      </c>
      <c r="G8960" s="12">
        <v>20.84</v>
      </c>
      <c r="H8960" s="12">
        <v>20.760158809371536</v>
      </c>
      <c r="I8960">
        <v>8283894</v>
      </c>
      <c r="J8960">
        <v>21179</v>
      </c>
      <c r="K8960" s="12">
        <v>171974955</v>
      </c>
      <c r="L8960">
        <v>3109799</v>
      </c>
      <c r="M8960">
        <v>37.54</v>
      </c>
      <c r="N8960">
        <v>0.3</v>
      </c>
      <c r="O8960">
        <v>0.15</v>
      </c>
      <c r="P8960">
        <f xml:space="preserve"> IF(Stock_Info[[#This Row],[Close Price]] &gt; Stock_Info[[#This Row],[Open Price]], 1, 0)</f>
        <v>1</v>
      </c>
      <c r="Q8960" t="str">
        <f>IF(AND(Stock_Info[[#This Row],[% Deli. Qty to Traded Qty]]&gt;80,Stock_Info[[#This Row],[No. of Trades]]&lt;3000),"Unusual Day","")</f>
        <v/>
      </c>
      <c r="R8960" t="str">
        <f>IF(AND(Stock_Info[[#This Row],[Spread High-Low]] &lt; 10, Stock_Info[[#This Row],[% Deli. Qty to Traded Qty]] &gt; 90), "Good Day", "")</f>
        <v/>
      </c>
    </row>
    <row r="8961" spans="1:18">
      <c r="A8961" t="s">
        <v>75</v>
      </c>
      <c r="B8961" s="1">
        <v>45601</v>
      </c>
      <c r="C8961" s="1" t="str">
        <f>"WEEK" &amp;" " &amp;  INT((DAY(Stock_Info[[#This Row],[Date]])+WEEKDAY(DATE(YEAR(Stock_Info[[#This Row],[Date]]),MONTH(Stock_Info[[#This Row],[Date]]),1))-1)/7)+1</f>
        <v>WEEK 2</v>
      </c>
      <c r="D8961" s="12">
        <v>20.32</v>
      </c>
      <c r="E8961" s="12">
        <v>20.68</v>
      </c>
      <c r="F8961" s="12">
        <v>20.23</v>
      </c>
      <c r="G8961" s="12">
        <v>20.62</v>
      </c>
      <c r="H8961" s="12">
        <v>20.491532609671665</v>
      </c>
      <c r="I8961">
        <v>7361359</v>
      </c>
      <c r="J8961">
        <v>15946</v>
      </c>
      <c r="K8961" s="12">
        <v>150845528</v>
      </c>
      <c r="L8961">
        <v>3153713</v>
      </c>
      <c r="M8961">
        <v>42.84</v>
      </c>
      <c r="N8961">
        <v>0.45</v>
      </c>
      <c r="O8961">
        <v>0.3</v>
      </c>
      <c r="P8961">
        <f xml:space="preserve"> IF(Stock_Info[[#This Row],[Close Price]] &gt; Stock_Info[[#This Row],[Open Price]], 1, 0)</f>
        <v>1</v>
      </c>
      <c r="Q8961" t="str">
        <f>IF(AND(Stock_Info[[#This Row],[% Deli. Qty to Traded Qty]]&gt;80,Stock_Info[[#This Row],[No. of Trades]]&lt;3000),"Unusual Day","")</f>
        <v/>
      </c>
      <c r="R8961" t="str">
        <f>IF(AND(Stock_Info[[#This Row],[Spread High-Low]] &lt; 10, Stock_Info[[#This Row],[% Deli. Qty to Traded Qty]] &gt; 90), "Good Day", "")</f>
        <v/>
      </c>
    </row>
    <row r="8962" spans="1:18">
      <c r="A8962" t="s">
        <v>75</v>
      </c>
      <c r="B8962" s="1">
        <v>45600</v>
      </c>
      <c r="C8962" s="1" t="str">
        <f>"WEEK" &amp;" " &amp;  INT((DAY(Stock_Info[[#This Row],[Date]])+WEEKDAY(DATE(YEAR(Stock_Info[[#This Row],[Date]]),MONTH(Stock_Info[[#This Row],[Date]]),1))-1)/7)+1</f>
        <v>WEEK 2</v>
      </c>
      <c r="D8962" s="12">
        <v>20.74</v>
      </c>
      <c r="E8962" s="12">
        <v>20.74</v>
      </c>
      <c r="F8962" s="12">
        <v>20.27</v>
      </c>
      <c r="G8962" s="12">
        <v>20.329999999999998</v>
      </c>
      <c r="H8962" s="12">
        <v>20.449361333327623</v>
      </c>
      <c r="I8962">
        <v>10737526</v>
      </c>
      <c r="J8962">
        <v>26252</v>
      </c>
      <c r="K8962" s="12">
        <v>219575549</v>
      </c>
      <c r="L8962">
        <v>3497191</v>
      </c>
      <c r="M8962">
        <v>32.57</v>
      </c>
      <c r="N8962">
        <v>0.47</v>
      </c>
      <c r="O8962">
        <v>-0.41</v>
      </c>
      <c r="P8962">
        <f xml:space="preserve"> IF(Stock_Info[[#This Row],[Close Price]] &gt; Stock_Info[[#This Row],[Open Price]], 1, 0)</f>
        <v>0</v>
      </c>
      <c r="Q8962" t="str">
        <f>IF(AND(Stock_Info[[#This Row],[% Deli. Qty to Traded Qty]]&gt;80,Stock_Info[[#This Row],[No. of Trades]]&lt;3000),"Unusual Day","")</f>
        <v/>
      </c>
      <c r="R8962" t="str">
        <f>IF(AND(Stock_Info[[#This Row],[Spread High-Low]] &lt; 10, Stock_Info[[#This Row],[% Deli. Qty to Traded Qty]] &gt; 90), "Good Day", "")</f>
        <v/>
      </c>
    </row>
    <row r="8963" spans="1:18">
      <c r="A8963" t="s">
        <v>75</v>
      </c>
      <c r="B8963" s="1">
        <v>45597</v>
      </c>
      <c r="C8963" s="1" t="str">
        <f>"WEEK" &amp;" " &amp;  INT((DAY(Stock_Info[[#This Row],[Date]])+WEEKDAY(DATE(YEAR(Stock_Info[[#This Row],[Date]]),MONTH(Stock_Info[[#This Row],[Date]]),1))-1)/7)+1</f>
        <v>WEEK 1</v>
      </c>
      <c r="D8963" s="12">
        <v>20.57</v>
      </c>
      <c r="E8963" s="12">
        <v>20.75</v>
      </c>
      <c r="F8963" s="12">
        <v>20.55</v>
      </c>
      <c r="G8963" s="12">
        <v>20.71</v>
      </c>
      <c r="H8963" s="12">
        <v>20.692919945628844</v>
      </c>
      <c r="I8963">
        <v>2795600</v>
      </c>
      <c r="J8963">
        <v>13917</v>
      </c>
      <c r="K8963" s="12">
        <v>57849127</v>
      </c>
      <c r="L8963">
        <v>2069970</v>
      </c>
      <c r="M8963">
        <v>74.040000000000006</v>
      </c>
      <c r="N8963">
        <v>0.2</v>
      </c>
      <c r="O8963">
        <v>0.14000000000000001</v>
      </c>
      <c r="P8963">
        <f xml:space="preserve"> IF(Stock_Info[[#This Row],[Close Price]] &gt; Stock_Info[[#This Row],[Open Price]], 1, 0)</f>
        <v>1</v>
      </c>
      <c r="Q8963" t="str">
        <f>IF(AND(Stock_Info[[#This Row],[% Deli. Qty to Traded Qty]]&gt;80,Stock_Info[[#This Row],[No. of Trades]]&lt;3000),"Unusual Day","")</f>
        <v/>
      </c>
      <c r="R8963" t="str">
        <f>IF(AND(Stock_Info[[#This Row],[Spread High-Low]] &lt; 10, Stock_Info[[#This Row],[% Deli. Qty to Traded Qty]] &gt; 90), "Good Day", "")</f>
        <v/>
      </c>
    </row>
    <row r="8964" spans="1:18">
      <c r="A8964" t="s">
        <v>75</v>
      </c>
      <c r="B8964" s="1">
        <v>45596</v>
      </c>
      <c r="C8964" s="1" t="str">
        <f>"WEEK" &amp;" " &amp;  INT((DAY(Stock_Info[[#This Row],[Date]])+WEEKDAY(DATE(YEAR(Stock_Info[[#This Row],[Date]]),MONTH(Stock_Info[[#This Row],[Date]]),1))-1)/7)+1</f>
        <v>WEEK 5</v>
      </c>
      <c r="D8964" s="12">
        <v>20.68</v>
      </c>
      <c r="E8964" s="12">
        <v>20.85</v>
      </c>
      <c r="F8964" s="12">
        <v>20.32</v>
      </c>
      <c r="G8964" s="12">
        <v>20.41</v>
      </c>
      <c r="H8964" s="12">
        <v>20.599005284053856</v>
      </c>
      <c r="I8964">
        <v>7507872</v>
      </c>
      <c r="J8964">
        <v>21512</v>
      </c>
      <c r="K8964" s="12">
        <v>154654695</v>
      </c>
      <c r="L8964">
        <v>3219909</v>
      </c>
      <c r="M8964">
        <v>42.89</v>
      </c>
      <c r="N8964">
        <v>0.53</v>
      </c>
      <c r="O8964">
        <v>-0.27</v>
      </c>
      <c r="P8964">
        <f xml:space="preserve"> IF(Stock_Info[[#This Row],[Close Price]] &gt; Stock_Info[[#This Row],[Open Price]], 1, 0)</f>
        <v>0</v>
      </c>
      <c r="Q8964" t="str">
        <f>IF(AND(Stock_Info[[#This Row],[% Deli. Qty to Traded Qty]]&gt;80,Stock_Info[[#This Row],[No. of Trades]]&lt;3000),"Unusual Day","")</f>
        <v/>
      </c>
      <c r="R8964" t="str">
        <f>IF(AND(Stock_Info[[#This Row],[Spread High-Low]] &lt; 10, Stock_Info[[#This Row],[% Deli. Qty to Traded Qty]] &gt; 90), "Good Day", "")</f>
        <v/>
      </c>
    </row>
    <row r="8965" spans="1:18">
      <c r="A8965" t="s">
        <v>75</v>
      </c>
      <c r="B8965" s="1">
        <v>45595</v>
      </c>
      <c r="C8965" s="1" t="str">
        <f>"WEEK" &amp;" " &amp;  INT((DAY(Stock_Info[[#This Row],[Date]])+WEEKDAY(DATE(YEAR(Stock_Info[[#This Row],[Date]]),MONTH(Stock_Info[[#This Row],[Date]]),1))-1)/7)+1</f>
        <v>WEEK 5</v>
      </c>
      <c r="D8965" s="12">
        <v>20.239999999999998</v>
      </c>
      <c r="E8965" s="12">
        <v>21.15</v>
      </c>
      <c r="F8965" s="12">
        <v>20.14</v>
      </c>
      <c r="G8965" s="12">
        <v>20.73</v>
      </c>
      <c r="H8965" s="12">
        <v>20.876359382886001</v>
      </c>
      <c r="I8965">
        <v>12726271</v>
      </c>
      <c r="J8965">
        <v>20960</v>
      </c>
      <c r="K8965" s="12">
        <v>265678207</v>
      </c>
      <c r="L8965">
        <v>3820523</v>
      </c>
      <c r="M8965">
        <v>30.02</v>
      </c>
      <c r="N8965">
        <v>1.01</v>
      </c>
      <c r="O8965">
        <v>0.49</v>
      </c>
      <c r="P8965">
        <f xml:space="preserve"> IF(Stock_Info[[#This Row],[Close Price]] &gt; Stock_Info[[#This Row],[Open Price]], 1, 0)</f>
        <v>1</v>
      </c>
      <c r="Q8965" t="str">
        <f>IF(AND(Stock_Info[[#This Row],[% Deli. Qty to Traded Qty]]&gt;80,Stock_Info[[#This Row],[No. of Trades]]&lt;3000),"Unusual Day","")</f>
        <v/>
      </c>
      <c r="R8965" t="str">
        <f>IF(AND(Stock_Info[[#This Row],[Spread High-Low]] &lt; 10, Stock_Info[[#This Row],[% Deli. Qty to Traded Qty]] &gt; 90), "Good Day", "")</f>
        <v/>
      </c>
    </row>
    <row r="8966" spans="1:18">
      <c r="A8966" t="s">
        <v>75</v>
      </c>
      <c r="B8966" s="1">
        <v>45594</v>
      </c>
      <c r="C8966" s="1" t="str">
        <f>"WEEK" &amp;" " &amp;  INT((DAY(Stock_Info[[#This Row],[Date]])+WEEKDAY(DATE(YEAR(Stock_Info[[#This Row],[Date]]),MONTH(Stock_Info[[#This Row],[Date]]),1))-1)/7)+1</f>
        <v>WEEK 5</v>
      </c>
      <c r="D8966" s="12">
        <v>20.67</v>
      </c>
      <c r="E8966" s="12">
        <v>20.85</v>
      </c>
      <c r="F8966" s="12">
        <v>20.23</v>
      </c>
      <c r="G8966" s="12">
        <v>20.75</v>
      </c>
      <c r="H8966" s="12">
        <v>20.507609044971318</v>
      </c>
      <c r="I8966">
        <v>11292153</v>
      </c>
      <c r="J8966">
        <v>20371</v>
      </c>
      <c r="K8966" s="12">
        <v>231575059</v>
      </c>
      <c r="L8966">
        <v>4199785</v>
      </c>
      <c r="M8966">
        <v>37.19</v>
      </c>
      <c r="N8966">
        <v>0.62</v>
      </c>
      <c r="O8966">
        <v>0.08</v>
      </c>
      <c r="P8966">
        <f xml:space="preserve"> IF(Stock_Info[[#This Row],[Close Price]] &gt; Stock_Info[[#This Row],[Open Price]], 1, 0)</f>
        <v>1</v>
      </c>
      <c r="Q8966" t="str">
        <f>IF(AND(Stock_Info[[#This Row],[% Deli. Qty to Traded Qty]]&gt;80,Stock_Info[[#This Row],[No. of Trades]]&lt;3000),"Unusual Day","")</f>
        <v/>
      </c>
      <c r="R8966" t="str">
        <f>IF(AND(Stock_Info[[#This Row],[Spread High-Low]] &lt; 10, Stock_Info[[#This Row],[% Deli. Qty to Traded Qty]] &gt; 90), "Good Day", "")</f>
        <v/>
      </c>
    </row>
    <row r="8967" spans="1:18">
      <c r="A8967" t="s">
        <v>75</v>
      </c>
      <c r="B8967" s="1">
        <v>45593</v>
      </c>
      <c r="C8967" s="1" t="str">
        <f>"WEEK" &amp;" " &amp;  INT((DAY(Stock_Info[[#This Row],[Date]])+WEEKDAY(DATE(YEAR(Stock_Info[[#This Row],[Date]]),MONTH(Stock_Info[[#This Row],[Date]]),1))-1)/7)+1</f>
        <v>WEEK 5</v>
      </c>
      <c r="D8967" s="12">
        <v>20.399999999999999</v>
      </c>
      <c r="E8967" s="12">
        <v>21.29</v>
      </c>
      <c r="F8967" s="12">
        <v>20.27</v>
      </c>
      <c r="G8967" s="12">
        <v>20.56</v>
      </c>
      <c r="H8967" s="12">
        <v>20.837927317025635</v>
      </c>
      <c r="I8967">
        <v>31525072</v>
      </c>
      <c r="J8967">
        <v>50267</v>
      </c>
      <c r="K8967" s="12">
        <v>656917159</v>
      </c>
      <c r="L8967">
        <v>7348498</v>
      </c>
      <c r="M8967">
        <v>23.31</v>
      </c>
      <c r="N8967">
        <v>1.02</v>
      </c>
      <c r="O8967">
        <v>0.16</v>
      </c>
      <c r="P8967">
        <f xml:space="preserve"> IF(Stock_Info[[#This Row],[Close Price]] &gt; Stock_Info[[#This Row],[Open Price]], 1, 0)</f>
        <v>1</v>
      </c>
      <c r="Q8967" t="str">
        <f>IF(AND(Stock_Info[[#This Row],[% Deli. Qty to Traded Qty]]&gt;80,Stock_Info[[#This Row],[No. of Trades]]&lt;3000),"Unusual Day","")</f>
        <v/>
      </c>
      <c r="R8967" t="str">
        <f>IF(AND(Stock_Info[[#This Row],[Spread High-Low]] &lt; 10, Stock_Info[[#This Row],[% Deli. Qty to Traded Qty]] &gt; 90), "Good Day", "")</f>
        <v/>
      </c>
    </row>
    <row r="8968" spans="1:18">
      <c r="A8968" t="s">
        <v>75</v>
      </c>
      <c r="B8968" s="1">
        <v>45590</v>
      </c>
      <c r="C8968" s="1" t="str">
        <f>"WEEK" &amp;" " &amp;  INT((DAY(Stock_Info[[#This Row],[Date]])+WEEKDAY(DATE(YEAR(Stock_Info[[#This Row],[Date]]),MONTH(Stock_Info[[#This Row],[Date]]),1))-1)/7)+1</f>
        <v>WEEK 4</v>
      </c>
      <c r="D8968" s="12">
        <v>20.05</v>
      </c>
      <c r="E8968" s="12">
        <v>20.14</v>
      </c>
      <c r="F8968" s="12">
        <v>19.239999999999998</v>
      </c>
      <c r="G8968" s="12">
        <v>19.399999999999999</v>
      </c>
      <c r="H8968" s="12">
        <v>19.50685213523575</v>
      </c>
      <c r="I8968">
        <v>7626090</v>
      </c>
      <c r="J8968">
        <v>21394</v>
      </c>
      <c r="K8968" s="12">
        <v>148761010</v>
      </c>
      <c r="L8968">
        <v>2664994</v>
      </c>
      <c r="M8968">
        <v>34.950000000000003</v>
      </c>
      <c r="N8968">
        <v>0.9</v>
      </c>
      <c r="O8968">
        <v>-0.65</v>
      </c>
      <c r="P8968">
        <f xml:space="preserve"> IF(Stock_Info[[#This Row],[Close Price]] &gt; Stock_Info[[#This Row],[Open Price]], 1, 0)</f>
        <v>0</v>
      </c>
      <c r="Q8968" t="str">
        <f>IF(AND(Stock_Info[[#This Row],[% Deli. Qty to Traded Qty]]&gt;80,Stock_Info[[#This Row],[No. of Trades]]&lt;3000),"Unusual Day","")</f>
        <v/>
      </c>
      <c r="R8968" t="str">
        <f>IF(AND(Stock_Info[[#This Row],[Spread High-Low]] &lt; 10, Stock_Info[[#This Row],[% Deli. Qty to Traded Qty]] &gt; 90), "Good Day", "")</f>
        <v/>
      </c>
    </row>
    <row r="8969" spans="1:18">
      <c r="A8969" t="s">
        <v>75</v>
      </c>
      <c r="B8969" s="1">
        <v>45589</v>
      </c>
      <c r="C8969" s="1" t="str">
        <f>"WEEK" &amp;" " &amp;  INT((DAY(Stock_Info[[#This Row],[Date]])+WEEKDAY(DATE(YEAR(Stock_Info[[#This Row],[Date]]),MONTH(Stock_Info[[#This Row],[Date]]),1))-1)/7)+1</f>
        <v>WEEK 4</v>
      </c>
      <c r="D8969" s="12">
        <v>20.03</v>
      </c>
      <c r="E8969" s="12">
        <v>20.32</v>
      </c>
      <c r="F8969" s="12">
        <v>19.899999999999999</v>
      </c>
      <c r="G8969" s="12">
        <v>20.010000000000002</v>
      </c>
      <c r="H8969" s="12">
        <v>20.098010372288819</v>
      </c>
      <c r="I8969">
        <v>8843564</v>
      </c>
      <c r="J8969">
        <v>20229</v>
      </c>
      <c r="K8969" s="12">
        <v>177738041</v>
      </c>
      <c r="L8969">
        <v>2746929</v>
      </c>
      <c r="M8969">
        <v>31.06</v>
      </c>
      <c r="N8969">
        <v>0.42</v>
      </c>
      <c r="O8969">
        <v>-0.02</v>
      </c>
      <c r="P8969">
        <f xml:space="preserve"> IF(Stock_Info[[#This Row],[Close Price]] &gt; Stock_Info[[#This Row],[Open Price]], 1, 0)</f>
        <v>0</v>
      </c>
      <c r="Q8969" t="str">
        <f>IF(AND(Stock_Info[[#This Row],[% Deli. Qty to Traded Qty]]&gt;80,Stock_Info[[#This Row],[No. of Trades]]&lt;3000),"Unusual Day","")</f>
        <v/>
      </c>
      <c r="R8969" t="str">
        <f>IF(AND(Stock_Info[[#This Row],[Spread High-Low]] &lt; 10, Stock_Info[[#This Row],[% Deli. Qty to Traded Qty]] &gt; 90), "Good Day", "")</f>
        <v/>
      </c>
    </row>
    <row r="8970" spans="1:18">
      <c r="A8970" t="s">
        <v>75</v>
      </c>
      <c r="B8970" s="1">
        <v>45588</v>
      </c>
      <c r="C8970" s="1" t="str">
        <f>"WEEK" &amp;" " &amp;  INT((DAY(Stock_Info[[#This Row],[Date]])+WEEKDAY(DATE(YEAR(Stock_Info[[#This Row],[Date]]),MONTH(Stock_Info[[#This Row],[Date]]),1))-1)/7)+1</f>
        <v>WEEK 4</v>
      </c>
      <c r="D8970" s="12">
        <v>20.02</v>
      </c>
      <c r="E8970" s="12">
        <v>20.260000000000002</v>
      </c>
      <c r="F8970" s="12">
        <v>19.27</v>
      </c>
      <c r="G8970" s="12">
        <v>20.03</v>
      </c>
      <c r="H8970" s="12">
        <v>19.880074137246257</v>
      </c>
      <c r="I8970">
        <v>19014464</v>
      </c>
      <c r="J8970">
        <v>38788</v>
      </c>
      <c r="K8970" s="12">
        <v>378008954</v>
      </c>
      <c r="L8970">
        <v>7710112</v>
      </c>
      <c r="M8970">
        <v>40.549999999999997</v>
      </c>
      <c r="N8970">
        <v>0.99</v>
      </c>
      <c r="O8970">
        <v>0.01</v>
      </c>
      <c r="P8970">
        <f xml:space="preserve"> IF(Stock_Info[[#This Row],[Close Price]] &gt; Stock_Info[[#This Row],[Open Price]], 1, 0)</f>
        <v>1</v>
      </c>
      <c r="Q8970" t="str">
        <f>IF(AND(Stock_Info[[#This Row],[% Deli. Qty to Traded Qty]]&gt;80,Stock_Info[[#This Row],[No. of Trades]]&lt;3000),"Unusual Day","")</f>
        <v/>
      </c>
      <c r="R8970" t="str">
        <f>IF(AND(Stock_Info[[#This Row],[Spread High-Low]] &lt; 10, Stock_Info[[#This Row],[% Deli. Qty to Traded Qty]] &gt; 90), "Good Day", "")</f>
        <v/>
      </c>
    </row>
    <row r="8971" spans="1:18">
      <c r="A8971" t="s">
        <v>75</v>
      </c>
      <c r="B8971" s="1">
        <v>45587</v>
      </c>
      <c r="C8971" s="1" t="str">
        <f>"WEEK" &amp;" " &amp;  INT((DAY(Stock_Info[[#This Row],[Date]])+WEEKDAY(DATE(YEAR(Stock_Info[[#This Row],[Date]]),MONTH(Stock_Info[[#This Row],[Date]]),1))-1)/7)+1</f>
        <v>WEEK 4</v>
      </c>
      <c r="D8971" s="12">
        <v>21.02</v>
      </c>
      <c r="E8971" s="12">
        <v>21.03</v>
      </c>
      <c r="F8971" s="12">
        <v>20</v>
      </c>
      <c r="G8971" s="12">
        <v>20.05</v>
      </c>
      <c r="H8971" s="12">
        <v>20.359000606384249</v>
      </c>
      <c r="I8971">
        <v>15143863</v>
      </c>
      <c r="J8971">
        <v>41627</v>
      </c>
      <c r="K8971" s="12">
        <v>308313916</v>
      </c>
      <c r="L8971">
        <v>7366372</v>
      </c>
      <c r="M8971">
        <v>48.64</v>
      </c>
      <c r="N8971">
        <v>1.03</v>
      </c>
      <c r="O8971">
        <v>-0.97</v>
      </c>
      <c r="P8971">
        <f xml:space="preserve"> IF(Stock_Info[[#This Row],[Close Price]] &gt; Stock_Info[[#This Row],[Open Price]], 1, 0)</f>
        <v>0</v>
      </c>
      <c r="Q8971" t="str">
        <f>IF(AND(Stock_Info[[#This Row],[% Deli. Qty to Traded Qty]]&gt;80,Stock_Info[[#This Row],[No. of Trades]]&lt;3000),"Unusual Day","")</f>
        <v/>
      </c>
      <c r="R8971" t="str">
        <f>IF(AND(Stock_Info[[#This Row],[Spread High-Low]] &lt; 10, Stock_Info[[#This Row],[% Deli. Qty to Traded Qty]] &gt; 90), "Good Day", "")</f>
        <v/>
      </c>
    </row>
    <row r="8972" spans="1:18">
      <c r="A8972" t="s">
        <v>75</v>
      </c>
      <c r="B8972" s="1">
        <v>45586</v>
      </c>
      <c r="C8972" s="1" t="str">
        <f>"WEEK" &amp;" " &amp;  INT((DAY(Stock_Info[[#This Row],[Date]])+WEEKDAY(DATE(YEAR(Stock_Info[[#This Row],[Date]]),MONTH(Stock_Info[[#This Row],[Date]]),1))-1)/7)+1</f>
        <v>WEEK 4</v>
      </c>
      <c r="D8972" s="12">
        <v>21.09</v>
      </c>
      <c r="E8972" s="12">
        <v>21.51</v>
      </c>
      <c r="F8972" s="12">
        <v>20.84</v>
      </c>
      <c r="G8972" s="12">
        <v>21.02</v>
      </c>
      <c r="H8972" s="12">
        <v>21.111719691319429</v>
      </c>
      <c r="I8972">
        <v>11806898</v>
      </c>
      <c r="J8972">
        <v>28332</v>
      </c>
      <c r="K8972" s="12">
        <v>249263921</v>
      </c>
      <c r="L8972">
        <v>3752597</v>
      </c>
      <c r="M8972">
        <v>31.78</v>
      </c>
      <c r="N8972">
        <v>0.67</v>
      </c>
      <c r="O8972">
        <v>-7.0000000000000007E-2</v>
      </c>
      <c r="P8972">
        <f xml:space="preserve"> IF(Stock_Info[[#This Row],[Close Price]] &gt; Stock_Info[[#This Row],[Open Price]], 1, 0)</f>
        <v>0</v>
      </c>
      <c r="Q8972" t="str">
        <f>IF(AND(Stock_Info[[#This Row],[% Deli. Qty to Traded Qty]]&gt;80,Stock_Info[[#This Row],[No. of Trades]]&lt;3000),"Unusual Day","")</f>
        <v/>
      </c>
      <c r="R8972" t="str">
        <f>IF(AND(Stock_Info[[#This Row],[Spread High-Low]] &lt; 10, Stock_Info[[#This Row],[% Deli. Qty to Traded Qty]] &gt; 90), "Good Day", "")</f>
        <v/>
      </c>
    </row>
    <row r="8973" spans="1:18">
      <c r="A8973" t="s">
        <v>75</v>
      </c>
      <c r="B8973" s="1">
        <v>45583</v>
      </c>
      <c r="C8973" s="1" t="str">
        <f>"WEEK" &amp;" " &amp;  INT((DAY(Stock_Info[[#This Row],[Date]])+WEEKDAY(DATE(YEAR(Stock_Info[[#This Row],[Date]]),MONTH(Stock_Info[[#This Row],[Date]]),1))-1)/7)+1</f>
        <v>WEEK 3</v>
      </c>
      <c r="D8973" s="12">
        <v>20.91</v>
      </c>
      <c r="E8973" s="12">
        <v>21.16</v>
      </c>
      <c r="F8973" s="12">
        <v>20.57</v>
      </c>
      <c r="G8973" s="12">
        <v>21.09</v>
      </c>
      <c r="H8973" s="12">
        <v>20.870258199429387</v>
      </c>
      <c r="I8973">
        <v>11025005</v>
      </c>
      <c r="J8973">
        <v>26708</v>
      </c>
      <c r="K8973" s="12">
        <v>230094701</v>
      </c>
      <c r="L8973">
        <v>6046725</v>
      </c>
      <c r="M8973">
        <v>54.85</v>
      </c>
      <c r="N8973">
        <v>0.59</v>
      </c>
      <c r="O8973">
        <v>0.18</v>
      </c>
      <c r="P8973">
        <f xml:space="preserve"> IF(Stock_Info[[#This Row],[Close Price]] &gt; Stock_Info[[#This Row],[Open Price]], 1, 0)</f>
        <v>1</v>
      </c>
      <c r="Q8973" t="str">
        <f>IF(AND(Stock_Info[[#This Row],[% Deli. Qty to Traded Qty]]&gt;80,Stock_Info[[#This Row],[No. of Trades]]&lt;3000),"Unusual Day","")</f>
        <v/>
      </c>
      <c r="R8973" t="str">
        <f>IF(AND(Stock_Info[[#This Row],[Spread High-Low]] &lt; 10, Stock_Info[[#This Row],[% Deli. Qty to Traded Qty]] &gt; 90), "Good Day", "")</f>
        <v/>
      </c>
    </row>
    <row r="8974" spans="1:18">
      <c r="A8974" t="s">
        <v>75</v>
      </c>
      <c r="B8974" s="1">
        <v>45582</v>
      </c>
      <c r="C8974" s="1" t="str">
        <f>"WEEK" &amp;" " &amp;  INT((DAY(Stock_Info[[#This Row],[Date]])+WEEKDAY(DATE(YEAR(Stock_Info[[#This Row],[Date]]),MONTH(Stock_Info[[#This Row],[Date]]),1))-1)/7)+1</f>
        <v>WEEK 3</v>
      </c>
      <c r="D8974" s="12">
        <v>21.16</v>
      </c>
      <c r="E8974" s="12">
        <v>21.24</v>
      </c>
      <c r="F8974" s="12">
        <v>20.86</v>
      </c>
      <c r="G8974" s="12">
        <v>20.91</v>
      </c>
      <c r="H8974" s="12">
        <v>20.972673329084277</v>
      </c>
      <c r="I8974">
        <v>7349084</v>
      </c>
      <c r="J8974">
        <v>29016</v>
      </c>
      <c r="K8974" s="12">
        <v>154129938</v>
      </c>
      <c r="L8974">
        <v>3941924</v>
      </c>
      <c r="M8974">
        <v>53.64</v>
      </c>
      <c r="N8974">
        <v>0.38</v>
      </c>
      <c r="O8974">
        <v>-0.25</v>
      </c>
      <c r="P8974">
        <f xml:space="preserve"> IF(Stock_Info[[#This Row],[Close Price]] &gt; Stock_Info[[#This Row],[Open Price]], 1, 0)</f>
        <v>0</v>
      </c>
      <c r="Q8974" t="str">
        <f>IF(AND(Stock_Info[[#This Row],[% Deli. Qty to Traded Qty]]&gt;80,Stock_Info[[#This Row],[No. of Trades]]&lt;3000),"Unusual Day","")</f>
        <v/>
      </c>
      <c r="R8974" t="str">
        <f>IF(AND(Stock_Info[[#This Row],[Spread High-Low]] &lt; 10, Stock_Info[[#This Row],[% Deli. Qty to Traded Qty]] &gt; 90), "Good Day", "")</f>
        <v/>
      </c>
    </row>
    <row r="8975" spans="1:18">
      <c r="A8975" t="s">
        <v>75</v>
      </c>
      <c r="B8975" s="1">
        <v>45581</v>
      </c>
      <c r="C8975" s="1" t="str">
        <f>"WEEK" &amp;" " &amp;  INT((DAY(Stock_Info[[#This Row],[Date]])+WEEKDAY(DATE(YEAR(Stock_Info[[#This Row],[Date]]),MONTH(Stock_Info[[#This Row],[Date]]),1))-1)/7)+1</f>
        <v>WEEK 3</v>
      </c>
      <c r="D8975" s="12">
        <v>21.2</v>
      </c>
      <c r="E8975" s="12">
        <v>21.35</v>
      </c>
      <c r="F8975" s="12">
        <v>21.1</v>
      </c>
      <c r="G8975" s="12">
        <v>21.16</v>
      </c>
      <c r="H8975" s="12">
        <v>21.207086279665553</v>
      </c>
      <c r="I8975">
        <v>6113109</v>
      </c>
      <c r="J8975">
        <v>21240</v>
      </c>
      <c r="K8975" s="12">
        <v>129641230</v>
      </c>
      <c r="L8975">
        <v>2585338</v>
      </c>
      <c r="M8975">
        <v>42.29</v>
      </c>
      <c r="N8975">
        <v>0.25</v>
      </c>
      <c r="O8975">
        <v>-0.04</v>
      </c>
      <c r="P8975">
        <f xml:space="preserve"> IF(Stock_Info[[#This Row],[Close Price]] &gt; Stock_Info[[#This Row],[Open Price]], 1, 0)</f>
        <v>0</v>
      </c>
      <c r="Q8975" t="str">
        <f>IF(AND(Stock_Info[[#This Row],[% Deli. Qty to Traded Qty]]&gt;80,Stock_Info[[#This Row],[No. of Trades]]&lt;3000),"Unusual Day","")</f>
        <v/>
      </c>
      <c r="R8975" t="str">
        <f>IF(AND(Stock_Info[[#This Row],[Spread High-Low]] &lt; 10, Stock_Info[[#This Row],[% Deli. Qty to Traded Qty]] &gt; 90), "Good Day", "")</f>
        <v/>
      </c>
    </row>
    <row r="8976" spans="1:18">
      <c r="A8976" t="s">
        <v>75</v>
      </c>
      <c r="B8976" s="1">
        <v>45580</v>
      </c>
      <c r="C8976" s="1" t="str">
        <f>"WEEK" &amp;" " &amp;  INT((DAY(Stock_Info[[#This Row],[Date]])+WEEKDAY(DATE(YEAR(Stock_Info[[#This Row],[Date]]),MONTH(Stock_Info[[#This Row],[Date]]),1))-1)/7)+1</f>
        <v>WEEK 3</v>
      </c>
      <c r="D8976" s="12">
        <v>21.2</v>
      </c>
      <c r="E8976" s="12">
        <v>21.3</v>
      </c>
      <c r="F8976" s="12">
        <v>21.01</v>
      </c>
      <c r="G8976" s="12">
        <v>21.21</v>
      </c>
      <c r="H8976" s="12">
        <v>21.109529884864266</v>
      </c>
      <c r="I8976">
        <v>7055846</v>
      </c>
      <c r="J8976">
        <v>22645</v>
      </c>
      <c r="K8976" s="12">
        <v>148945592</v>
      </c>
      <c r="L8976">
        <v>3818334</v>
      </c>
      <c r="M8976">
        <v>54.12</v>
      </c>
      <c r="N8976">
        <v>0.28999999999999998</v>
      </c>
      <c r="O8976">
        <v>0.01</v>
      </c>
      <c r="P8976">
        <f xml:space="preserve"> IF(Stock_Info[[#This Row],[Close Price]] &gt; Stock_Info[[#This Row],[Open Price]], 1, 0)</f>
        <v>1</v>
      </c>
      <c r="Q8976" t="str">
        <f>IF(AND(Stock_Info[[#This Row],[% Deli. Qty to Traded Qty]]&gt;80,Stock_Info[[#This Row],[No. of Trades]]&lt;3000),"Unusual Day","")</f>
        <v/>
      </c>
      <c r="R8976" t="str">
        <f>IF(AND(Stock_Info[[#This Row],[Spread High-Low]] &lt; 10, Stock_Info[[#This Row],[% Deli. Qty to Traded Qty]] &gt; 90), "Good Day", "")</f>
        <v/>
      </c>
    </row>
    <row r="8977" spans="1:18">
      <c r="A8977" t="s">
        <v>75</v>
      </c>
      <c r="B8977" s="1">
        <v>45579</v>
      </c>
      <c r="C8977" s="1" t="str">
        <f>"WEEK" &amp;" " &amp;  INT((DAY(Stock_Info[[#This Row],[Date]])+WEEKDAY(DATE(YEAR(Stock_Info[[#This Row],[Date]]),MONTH(Stock_Info[[#This Row],[Date]]),1))-1)/7)+1</f>
        <v>WEEK 3</v>
      </c>
      <c r="D8977" s="12">
        <v>21.4</v>
      </c>
      <c r="E8977" s="12">
        <v>21.49</v>
      </c>
      <c r="F8977" s="12">
        <v>21.01</v>
      </c>
      <c r="G8977" s="12">
        <v>21.05</v>
      </c>
      <c r="H8977" s="12">
        <v>21.218628051242568</v>
      </c>
      <c r="I8977">
        <v>9324357</v>
      </c>
      <c r="J8977">
        <v>28097</v>
      </c>
      <c r="K8977" s="12">
        <v>197850063</v>
      </c>
      <c r="L8977">
        <v>4284206</v>
      </c>
      <c r="M8977">
        <v>45.95</v>
      </c>
      <c r="N8977">
        <v>0.48</v>
      </c>
      <c r="O8977">
        <v>-0.35</v>
      </c>
      <c r="P8977">
        <f xml:space="preserve"> IF(Stock_Info[[#This Row],[Close Price]] &gt; Stock_Info[[#This Row],[Open Price]], 1, 0)</f>
        <v>0</v>
      </c>
      <c r="Q8977" t="str">
        <f>IF(AND(Stock_Info[[#This Row],[% Deli. Qty to Traded Qty]]&gt;80,Stock_Info[[#This Row],[No. of Trades]]&lt;3000),"Unusual Day","")</f>
        <v/>
      </c>
      <c r="R8977" t="str">
        <f>IF(AND(Stock_Info[[#This Row],[Spread High-Low]] &lt; 10, Stock_Info[[#This Row],[% Deli. Qty to Traded Qty]] &gt; 90), "Good Day", "")</f>
        <v/>
      </c>
    </row>
    <row r="8978" spans="1:18">
      <c r="A8978" t="s">
        <v>75</v>
      </c>
      <c r="B8978" s="1">
        <v>45576</v>
      </c>
      <c r="C8978" s="1" t="str">
        <f>"WEEK" &amp;" " &amp;  INT((DAY(Stock_Info[[#This Row],[Date]])+WEEKDAY(DATE(YEAR(Stock_Info[[#This Row],[Date]]),MONTH(Stock_Info[[#This Row],[Date]]),1))-1)/7)+1</f>
        <v>WEEK 2</v>
      </c>
      <c r="D8978" s="12">
        <v>21.41</v>
      </c>
      <c r="E8978" s="12">
        <v>21.47</v>
      </c>
      <c r="F8978" s="12">
        <v>21.22</v>
      </c>
      <c r="G8978" s="12">
        <v>21.41</v>
      </c>
      <c r="H8978" s="12">
        <v>21.373765044758361</v>
      </c>
      <c r="I8978">
        <v>5935539</v>
      </c>
      <c r="J8978">
        <v>20006</v>
      </c>
      <c r="K8978" s="12">
        <v>126864816</v>
      </c>
      <c r="L8978">
        <v>2374614</v>
      </c>
      <c r="M8978">
        <v>40.01</v>
      </c>
      <c r="N8978">
        <v>0.25</v>
      </c>
      <c r="O8978">
        <v>0</v>
      </c>
      <c r="P8978">
        <f xml:space="preserve"> IF(Stock_Info[[#This Row],[Close Price]] &gt; Stock_Info[[#This Row],[Open Price]], 1, 0)</f>
        <v>0</v>
      </c>
      <c r="Q8978" t="str">
        <f>IF(AND(Stock_Info[[#This Row],[% Deli. Qty to Traded Qty]]&gt;80,Stock_Info[[#This Row],[No. of Trades]]&lt;3000),"Unusual Day","")</f>
        <v/>
      </c>
      <c r="R8978" t="str">
        <f>IF(AND(Stock_Info[[#This Row],[Spread High-Low]] &lt; 10, Stock_Info[[#This Row],[% Deli. Qty to Traded Qty]] &gt; 90), "Good Day", "")</f>
        <v/>
      </c>
    </row>
    <row r="8979" spans="1:18">
      <c r="A8979" t="s">
        <v>75</v>
      </c>
      <c r="B8979" s="1">
        <v>45575</v>
      </c>
      <c r="C8979" s="1" t="str">
        <f>"WEEK" &amp;" " &amp;  INT((DAY(Stock_Info[[#This Row],[Date]])+WEEKDAY(DATE(YEAR(Stock_Info[[#This Row],[Date]]),MONTH(Stock_Info[[#This Row],[Date]]),1))-1)/7)+1</f>
        <v>WEEK 2</v>
      </c>
      <c r="D8979" s="12">
        <v>21.62</v>
      </c>
      <c r="E8979" s="12">
        <v>21.75</v>
      </c>
      <c r="F8979" s="12">
        <v>21.35</v>
      </c>
      <c r="G8979" s="12">
        <v>21.43</v>
      </c>
      <c r="H8979" s="12">
        <v>21.592288780478672</v>
      </c>
      <c r="I8979">
        <v>5982011</v>
      </c>
      <c r="J8979">
        <v>20505</v>
      </c>
      <c r="K8979" s="12">
        <v>129165309</v>
      </c>
      <c r="L8979">
        <v>2533378</v>
      </c>
      <c r="M8979">
        <v>42.35</v>
      </c>
      <c r="N8979">
        <v>0.4</v>
      </c>
      <c r="O8979">
        <v>-0.19</v>
      </c>
      <c r="P8979">
        <f xml:space="preserve"> IF(Stock_Info[[#This Row],[Close Price]] &gt; Stock_Info[[#This Row],[Open Price]], 1, 0)</f>
        <v>0</v>
      </c>
      <c r="Q8979" t="str">
        <f>IF(AND(Stock_Info[[#This Row],[% Deli. Qty to Traded Qty]]&gt;80,Stock_Info[[#This Row],[No. of Trades]]&lt;3000),"Unusual Day","")</f>
        <v/>
      </c>
      <c r="R8979" t="str">
        <f>IF(AND(Stock_Info[[#This Row],[Spread High-Low]] &lt; 10, Stock_Info[[#This Row],[% Deli. Qty to Traded Qty]] &gt; 90), "Good Day", "")</f>
        <v/>
      </c>
    </row>
    <row r="8980" spans="1:18">
      <c r="A8980" t="s">
        <v>75</v>
      </c>
      <c r="B8980" s="1">
        <v>45574</v>
      </c>
      <c r="C8980" s="1" t="str">
        <f>"WEEK" &amp;" " &amp;  INT((DAY(Stock_Info[[#This Row],[Date]])+WEEKDAY(DATE(YEAR(Stock_Info[[#This Row],[Date]]),MONTH(Stock_Info[[#This Row],[Date]]),1))-1)/7)+1</f>
        <v>WEEK 2</v>
      </c>
      <c r="D8980" s="12">
        <v>21.67</v>
      </c>
      <c r="E8980" s="12">
        <v>21.94</v>
      </c>
      <c r="F8980" s="12">
        <v>21.49</v>
      </c>
      <c r="G8980" s="12">
        <v>21.56</v>
      </c>
      <c r="H8980" s="12">
        <v>21.726573101495713</v>
      </c>
      <c r="I8980">
        <v>10321362</v>
      </c>
      <c r="J8980">
        <v>25569</v>
      </c>
      <c r="K8980" s="12">
        <v>224247826</v>
      </c>
      <c r="L8980">
        <v>4039593</v>
      </c>
      <c r="M8980">
        <v>39.14</v>
      </c>
      <c r="N8980">
        <v>0.45</v>
      </c>
      <c r="O8980">
        <v>-0.11</v>
      </c>
      <c r="P8980">
        <f xml:space="preserve"> IF(Stock_Info[[#This Row],[Close Price]] &gt; Stock_Info[[#This Row],[Open Price]], 1, 0)</f>
        <v>0</v>
      </c>
      <c r="Q8980" t="str">
        <f>IF(AND(Stock_Info[[#This Row],[% Deli. Qty to Traded Qty]]&gt;80,Stock_Info[[#This Row],[No. of Trades]]&lt;3000),"Unusual Day","")</f>
        <v/>
      </c>
      <c r="R8980" t="str">
        <f>IF(AND(Stock_Info[[#This Row],[Spread High-Low]] &lt; 10, Stock_Info[[#This Row],[% Deli. Qty to Traded Qty]] &gt; 90), "Good Day", "")</f>
        <v/>
      </c>
    </row>
    <row r="8981" spans="1:18">
      <c r="A8981" t="s">
        <v>75</v>
      </c>
      <c r="B8981" s="1">
        <v>45573</v>
      </c>
      <c r="C8981" s="1" t="str">
        <f>"WEEK" &amp;" " &amp;  INT((DAY(Stock_Info[[#This Row],[Date]])+WEEKDAY(DATE(YEAR(Stock_Info[[#This Row],[Date]]),MONTH(Stock_Info[[#This Row],[Date]]),1))-1)/7)+1</f>
        <v>WEEK 2</v>
      </c>
      <c r="D8981" s="12">
        <v>21.25</v>
      </c>
      <c r="E8981" s="12">
        <v>21.63</v>
      </c>
      <c r="F8981" s="12">
        <v>21.1</v>
      </c>
      <c r="G8981" s="12">
        <v>21.55</v>
      </c>
      <c r="H8981" s="12">
        <v>21.418960146159503</v>
      </c>
      <c r="I8981">
        <v>6179003</v>
      </c>
      <c r="J8981">
        <v>15162</v>
      </c>
      <c r="K8981" s="12">
        <v>132347819</v>
      </c>
      <c r="L8981">
        <v>1919397</v>
      </c>
      <c r="M8981">
        <v>31.06</v>
      </c>
      <c r="N8981">
        <v>0.53</v>
      </c>
      <c r="O8981">
        <v>0.3</v>
      </c>
      <c r="P8981">
        <f xml:space="preserve"> IF(Stock_Info[[#This Row],[Close Price]] &gt; Stock_Info[[#This Row],[Open Price]], 1, 0)</f>
        <v>1</v>
      </c>
      <c r="Q8981" t="str">
        <f>IF(AND(Stock_Info[[#This Row],[% Deli. Qty to Traded Qty]]&gt;80,Stock_Info[[#This Row],[No. of Trades]]&lt;3000),"Unusual Day","")</f>
        <v/>
      </c>
      <c r="R8981" t="str">
        <f>IF(AND(Stock_Info[[#This Row],[Spread High-Low]] &lt; 10, Stock_Info[[#This Row],[% Deli. Qty to Traded Qty]] &gt; 90), "Good Day", "")</f>
        <v/>
      </c>
    </row>
    <row r="8982" spans="1:18">
      <c r="A8982" t="s">
        <v>75</v>
      </c>
      <c r="B8982" s="1">
        <v>45572</v>
      </c>
      <c r="C8982" s="1" t="str">
        <f>"WEEK" &amp;" " &amp;  INT((DAY(Stock_Info[[#This Row],[Date]])+WEEKDAY(DATE(YEAR(Stock_Info[[#This Row],[Date]]),MONTH(Stock_Info[[#This Row],[Date]]),1))-1)/7)+1</f>
        <v>WEEK 2</v>
      </c>
      <c r="D8982" s="12">
        <v>22.25</v>
      </c>
      <c r="E8982" s="12">
        <v>22.26</v>
      </c>
      <c r="F8982" s="12">
        <v>20.77</v>
      </c>
      <c r="G8982" s="12">
        <v>21.25</v>
      </c>
      <c r="H8982" s="12">
        <v>21.384272270960338</v>
      </c>
      <c r="I8982">
        <v>25105608</v>
      </c>
      <c r="J8982">
        <v>52007</v>
      </c>
      <c r="K8982" s="12">
        <v>536865157</v>
      </c>
      <c r="L8982">
        <v>7423790</v>
      </c>
      <c r="M8982">
        <v>29.57</v>
      </c>
      <c r="N8982">
        <v>1.49</v>
      </c>
      <c r="O8982">
        <v>-1</v>
      </c>
      <c r="P8982">
        <f xml:space="preserve"> IF(Stock_Info[[#This Row],[Close Price]] &gt; Stock_Info[[#This Row],[Open Price]], 1, 0)</f>
        <v>0</v>
      </c>
      <c r="Q8982" t="str">
        <f>IF(AND(Stock_Info[[#This Row],[% Deli. Qty to Traded Qty]]&gt;80,Stock_Info[[#This Row],[No. of Trades]]&lt;3000),"Unusual Day","")</f>
        <v/>
      </c>
      <c r="R8982" t="str">
        <f>IF(AND(Stock_Info[[#This Row],[Spread High-Low]] &lt; 10, Stock_Info[[#This Row],[% Deli. Qty to Traded Qty]] &gt; 90), "Good Day", "")</f>
        <v/>
      </c>
    </row>
    <row r="8983" spans="1:18">
      <c r="A8983" t="s">
        <v>75</v>
      </c>
      <c r="B8983" s="1">
        <v>45569</v>
      </c>
      <c r="C8983" s="1" t="str">
        <f>"WEEK" &amp;" " &amp;  INT((DAY(Stock_Info[[#This Row],[Date]])+WEEKDAY(DATE(YEAR(Stock_Info[[#This Row],[Date]]),MONTH(Stock_Info[[#This Row],[Date]]),1))-1)/7)+1</f>
        <v>WEEK 1</v>
      </c>
      <c r="D8983" s="12">
        <v>22.1</v>
      </c>
      <c r="E8983" s="12">
        <v>22.29</v>
      </c>
      <c r="F8983" s="12">
        <v>21.53</v>
      </c>
      <c r="G8983" s="12">
        <v>21.96</v>
      </c>
      <c r="H8983" s="12">
        <v>21.990170796427105</v>
      </c>
      <c r="I8983">
        <v>16348527</v>
      </c>
      <c r="J8983">
        <v>31376</v>
      </c>
      <c r="K8983" s="12">
        <v>359506901</v>
      </c>
      <c r="L8983">
        <v>5705807</v>
      </c>
      <c r="M8983">
        <v>34.9</v>
      </c>
      <c r="N8983">
        <v>0.76</v>
      </c>
      <c r="O8983">
        <v>-0.14000000000000001</v>
      </c>
      <c r="P8983">
        <f xml:space="preserve"> IF(Stock_Info[[#This Row],[Close Price]] &gt; Stock_Info[[#This Row],[Open Price]], 1, 0)</f>
        <v>0</v>
      </c>
      <c r="Q8983" t="str">
        <f>IF(AND(Stock_Info[[#This Row],[% Deli. Qty to Traded Qty]]&gt;80,Stock_Info[[#This Row],[No. of Trades]]&lt;3000),"Unusual Day","")</f>
        <v/>
      </c>
      <c r="R8983" t="str">
        <f>IF(AND(Stock_Info[[#This Row],[Spread High-Low]] &lt; 10, Stock_Info[[#This Row],[% Deli. Qty to Traded Qty]] &gt; 90), "Good Day", "")</f>
        <v/>
      </c>
    </row>
    <row r="8984" spans="1:18">
      <c r="A8984" t="s">
        <v>75</v>
      </c>
      <c r="B8984" s="1">
        <v>45568</v>
      </c>
      <c r="C8984" s="1" t="str">
        <f>"WEEK" &amp;" " &amp;  INT((DAY(Stock_Info[[#This Row],[Date]])+WEEKDAY(DATE(YEAR(Stock_Info[[#This Row],[Date]]),MONTH(Stock_Info[[#This Row],[Date]]),1))-1)/7)+1</f>
        <v>WEEK 1</v>
      </c>
      <c r="D8984" s="12">
        <v>22.05</v>
      </c>
      <c r="E8984" s="12">
        <v>22.29</v>
      </c>
      <c r="F8984" s="12">
        <v>21.8</v>
      </c>
      <c r="G8984" s="12">
        <v>21.88</v>
      </c>
      <c r="H8984" s="12">
        <v>22.047744060989004</v>
      </c>
      <c r="I8984">
        <v>17437373</v>
      </c>
      <c r="J8984">
        <v>38058</v>
      </c>
      <c r="K8984" s="12">
        <v>384454737</v>
      </c>
      <c r="L8984">
        <v>8680493</v>
      </c>
      <c r="M8984">
        <v>49.78</v>
      </c>
      <c r="N8984">
        <v>0.49</v>
      </c>
      <c r="O8984">
        <v>-0.17</v>
      </c>
      <c r="P8984">
        <f xml:space="preserve"> IF(Stock_Info[[#This Row],[Close Price]] &gt; Stock_Info[[#This Row],[Open Price]], 1, 0)</f>
        <v>0</v>
      </c>
      <c r="Q8984" t="str">
        <f>IF(AND(Stock_Info[[#This Row],[% Deli. Qty to Traded Qty]]&gt;80,Stock_Info[[#This Row],[No. of Trades]]&lt;3000),"Unusual Day","")</f>
        <v/>
      </c>
      <c r="R8984" t="str">
        <f>IF(AND(Stock_Info[[#This Row],[Spread High-Low]] &lt; 10, Stock_Info[[#This Row],[% Deli. Qty to Traded Qty]] &gt; 90), "Good Day", "")</f>
        <v/>
      </c>
    </row>
    <row r="8985" spans="1:18">
      <c r="A8985" t="s">
        <v>75</v>
      </c>
      <c r="B8985" s="1">
        <v>45566</v>
      </c>
      <c r="C8985" s="1" t="str">
        <f>"WEEK" &amp;" " &amp;  INT((DAY(Stock_Info[[#This Row],[Date]])+WEEKDAY(DATE(YEAR(Stock_Info[[#This Row],[Date]]),MONTH(Stock_Info[[#This Row],[Date]]),1))-1)/7)+1</f>
        <v>WEEK 1</v>
      </c>
      <c r="D8985" s="12">
        <v>22.45</v>
      </c>
      <c r="E8985" s="12">
        <v>22.58</v>
      </c>
      <c r="F8985" s="12">
        <v>22.37</v>
      </c>
      <c r="G8985" s="12">
        <v>22.42</v>
      </c>
      <c r="H8985" s="12">
        <v>22.459922268470496</v>
      </c>
      <c r="I8985">
        <v>10262245</v>
      </c>
      <c r="J8985">
        <v>26447</v>
      </c>
      <c r="K8985" s="12">
        <v>230489225</v>
      </c>
      <c r="L8985">
        <v>4065352</v>
      </c>
      <c r="M8985">
        <v>39.61</v>
      </c>
      <c r="N8985">
        <v>0.21</v>
      </c>
      <c r="O8985">
        <v>-0.03</v>
      </c>
      <c r="P8985">
        <f xml:space="preserve"> IF(Stock_Info[[#This Row],[Close Price]] &gt; Stock_Info[[#This Row],[Open Price]], 1, 0)</f>
        <v>0</v>
      </c>
      <c r="Q8985" t="str">
        <f>IF(AND(Stock_Info[[#This Row],[% Deli. Qty to Traded Qty]]&gt;80,Stock_Info[[#This Row],[No. of Trades]]&lt;3000),"Unusual Day","")</f>
        <v/>
      </c>
      <c r="R8985" t="str">
        <f>IF(AND(Stock_Info[[#This Row],[Spread High-Low]] &lt; 10, Stock_Info[[#This Row],[% Deli. Qty to Traded Qty]] &gt; 90), "Good Day", "")</f>
        <v/>
      </c>
    </row>
    <row r="8986" spans="1:18">
      <c r="A8986" t="s">
        <v>75</v>
      </c>
      <c r="B8986" s="1">
        <v>45565</v>
      </c>
      <c r="C8986" s="1" t="str">
        <f>"WEEK" &amp;" " &amp;  INT((DAY(Stock_Info[[#This Row],[Date]])+WEEKDAY(DATE(YEAR(Stock_Info[[#This Row],[Date]]),MONTH(Stock_Info[[#This Row],[Date]]),1))-1)/7)+1</f>
        <v>WEEK 5</v>
      </c>
      <c r="D8986" s="12">
        <v>22.75</v>
      </c>
      <c r="E8986" s="12">
        <v>22.77</v>
      </c>
      <c r="F8986" s="12">
        <v>22.46</v>
      </c>
      <c r="G8986" s="12">
        <v>22.49</v>
      </c>
      <c r="H8986" s="12">
        <v>22.557858651836042</v>
      </c>
      <c r="I8986">
        <v>11517249</v>
      </c>
      <c r="J8986">
        <v>30078</v>
      </c>
      <c r="K8986" s="12">
        <v>259804475</v>
      </c>
      <c r="L8986">
        <v>4887893</v>
      </c>
      <c r="M8986">
        <v>42.44</v>
      </c>
      <c r="N8986">
        <v>0.31</v>
      </c>
      <c r="O8986">
        <v>-0.26</v>
      </c>
      <c r="P8986">
        <f xml:space="preserve"> IF(Stock_Info[[#This Row],[Close Price]] &gt; Stock_Info[[#This Row],[Open Price]], 1, 0)</f>
        <v>0</v>
      </c>
      <c r="Q8986" t="str">
        <f>IF(AND(Stock_Info[[#This Row],[% Deli. Qty to Traded Qty]]&gt;80,Stock_Info[[#This Row],[No. of Trades]]&lt;3000),"Unusual Day","")</f>
        <v/>
      </c>
      <c r="R8986" t="str">
        <f>IF(AND(Stock_Info[[#This Row],[Spread High-Low]] &lt; 10, Stock_Info[[#This Row],[% Deli. Qty to Traded Qty]] &gt; 90), "Good Day", "")</f>
        <v/>
      </c>
    </row>
    <row r="8987" spans="1:18">
      <c r="A8987" t="s">
        <v>75</v>
      </c>
      <c r="B8987" s="1">
        <v>45562</v>
      </c>
      <c r="C8987" s="1" t="str">
        <f>"WEEK" &amp;" " &amp;  INT((DAY(Stock_Info[[#This Row],[Date]])+WEEKDAY(DATE(YEAR(Stock_Info[[#This Row],[Date]]),MONTH(Stock_Info[[#This Row],[Date]]),1))-1)/7)+1</f>
        <v>WEEK 4</v>
      </c>
      <c r="D8987" s="12">
        <v>22.75</v>
      </c>
      <c r="E8987" s="12">
        <v>23.14</v>
      </c>
      <c r="F8987" s="12">
        <v>22.68</v>
      </c>
      <c r="G8987" s="12">
        <v>22.75</v>
      </c>
      <c r="H8987" s="12">
        <v>22.854563430499084</v>
      </c>
      <c r="I8987">
        <v>8456752</v>
      </c>
      <c r="J8987">
        <v>18043</v>
      </c>
      <c r="K8987" s="12">
        <v>193275375</v>
      </c>
      <c r="L8987">
        <v>3366058</v>
      </c>
      <c r="M8987">
        <v>39.799999999999997</v>
      </c>
      <c r="N8987">
        <v>0.46</v>
      </c>
      <c r="O8987">
        <v>0</v>
      </c>
      <c r="P8987">
        <f xml:space="preserve"> IF(Stock_Info[[#This Row],[Close Price]] &gt; Stock_Info[[#This Row],[Open Price]], 1, 0)</f>
        <v>0</v>
      </c>
      <c r="Q8987" t="str">
        <f>IF(AND(Stock_Info[[#This Row],[% Deli. Qty to Traded Qty]]&gt;80,Stock_Info[[#This Row],[No. of Trades]]&lt;3000),"Unusual Day","")</f>
        <v/>
      </c>
      <c r="R8987" t="str">
        <f>IF(AND(Stock_Info[[#This Row],[Spread High-Low]] &lt; 10, Stock_Info[[#This Row],[% Deli. Qty to Traded Qty]] &gt; 90), "Good Day", "")</f>
        <v/>
      </c>
    </row>
    <row r="8988" spans="1:18">
      <c r="A8988" t="s">
        <v>75</v>
      </c>
      <c r="B8988" s="1">
        <v>45561</v>
      </c>
      <c r="C8988" s="1" t="str">
        <f>"WEEK" &amp;" " &amp;  INT((DAY(Stock_Info[[#This Row],[Date]])+WEEKDAY(DATE(YEAR(Stock_Info[[#This Row],[Date]]),MONTH(Stock_Info[[#This Row],[Date]]),1))-1)/7)+1</f>
        <v>WEEK 4</v>
      </c>
      <c r="D8988" s="12">
        <v>22.82</v>
      </c>
      <c r="E8988" s="12">
        <v>22.93</v>
      </c>
      <c r="F8988" s="12">
        <v>22.65</v>
      </c>
      <c r="G8988" s="12">
        <v>22.74</v>
      </c>
      <c r="H8988" s="12">
        <v>22.757975401288103</v>
      </c>
      <c r="I8988">
        <v>9541150</v>
      </c>
      <c r="J8988">
        <v>16939</v>
      </c>
      <c r="K8988" s="12">
        <v>217137257</v>
      </c>
      <c r="L8988">
        <v>3707563</v>
      </c>
      <c r="M8988">
        <v>38.86</v>
      </c>
      <c r="N8988">
        <v>0.28000000000000003</v>
      </c>
      <c r="O8988">
        <v>-0.08</v>
      </c>
      <c r="P8988">
        <f xml:space="preserve"> IF(Stock_Info[[#This Row],[Close Price]] &gt; Stock_Info[[#This Row],[Open Price]], 1, 0)</f>
        <v>0</v>
      </c>
      <c r="Q8988" t="str">
        <f>IF(AND(Stock_Info[[#This Row],[% Deli. Qty to Traded Qty]]&gt;80,Stock_Info[[#This Row],[No. of Trades]]&lt;3000),"Unusual Day","")</f>
        <v/>
      </c>
      <c r="R8988" t="str">
        <f>IF(AND(Stock_Info[[#This Row],[Spread High-Low]] &lt; 10, Stock_Info[[#This Row],[% Deli. Qty to Traded Qty]] &gt; 90), "Good Day", "")</f>
        <v/>
      </c>
    </row>
    <row r="8989" spans="1:18">
      <c r="A8989" t="s">
        <v>75</v>
      </c>
      <c r="B8989" s="1">
        <v>45560</v>
      </c>
      <c r="C8989" s="1" t="str">
        <f>"WEEK" &amp;" " &amp;  INT((DAY(Stock_Info[[#This Row],[Date]])+WEEKDAY(DATE(YEAR(Stock_Info[[#This Row],[Date]]),MONTH(Stock_Info[[#This Row],[Date]]),1))-1)/7)+1</f>
        <v>WEEK 4</v>
      </c>
      <c r="D8989" s="12">
        <v>22.96</v>
      </c>
      <c r="E8989" s="12">
        <v>23</v>
      </c>
      <c r="F8989" s="12">
        <v>22.7</v>
      </c>
      <c r="G8989" s="12">
        <v>22.79</v>
      </c>
      <c r="H8989" s="12">
        <v>22.794152191234868</v>
      </c>
      <c r="I8989">
        <v>8355882</v>
      </c>
      <c r="J8989">
        <v>19808</v>
      </c>
      <c r="K8989" s="12">
        <v>190465246</v>
      </c>
      <c r="L8989">
        <v>4415709</v>
      </c>
      <c r="M8989">
        <v>52.85</v>
      </c>
      <c r="N8989">
        <v>0.3</v>
      </c>
      <c r="O8989">
        <v>-0.17</v>
      </c>
      <c r="P8989">
        <f xml:space="preserve"> IF(Stock_Info[[#This Row],[Close Price]] &gt; Stock_Info[[#This Row],[Open Price]], 1, 0)</f>
        <v>0</v>
      </c>
      <c r="Q8989" t="str">
        <f>IF(AND(Stock_Info[[#This Row],[% Deli. Qty to Traded Qty]]&gt;80,Stock_Info[[#This Row],[No. of Trades]]&lt;3000),"Unusual Day","")</f>
        <v/>
      </c>
      <c r="R8989" t="str">
        <f>IF(AND(Stock_Info[[#This Row],[Spread High-Low]] &lt; 10, Stock_Info[[#This Row],[% Deli. Qty to Traded Qty]] &gt; 90), "Good Day", "")</f>
        <v/>
      </c>
    </row>
    <row r="8990" spans="1:18">
      <c r="A8990" t="s">
        <v>75</v>
      </c>
      <c r="B8990" s="1">
        <v>45559</v>
      </c>
      <c r="C8990" s="1" t="str">
        <f>"WEEK" &amp;" " &amp;  INT((DAY(Stock_Info[[#This Row],[Date]])+WEEKDAY(DATE(YEAR(Stock_Info[[#This Row],[Date]]),MONTH(Stock_Info[[#This Row],[Date]]),1))-1)/7)+1</f>
        <v>WEEK 4</v>
      </c>
      <c r="D8990" s="12">
        <v>23</v>
      </c>
      <c r="E8990" s="12">
        <v>23.04</v>
      </c>
      <c r="F8990" s="12">
        <v>22.9</v>
      </c>
      <c r="G8990" s="12">
        <v>22.95</v>
      </c>
      <c r="H8990" s="12">
        <v>22.941256251637512</v>
      </c>
      <c r="I8990">
        <v>7045754</v>
      </c>
      <c r="J8990">
        <v>20589</v>
      </c>
      <c r="K8990" s="12">
        <v>161638448</v>
      </c>
      <c r="L8990">
        <v>3895301</v>
      </c>
      <c r="M8990">
        <v>55.29</v>
      </c>
      <c r="N8990">
        <v>0.14000000000000001</v>
      </c>
      <c r="O8990">
        <v>-0.05</v>
      </c>
      <c r="P8990">
        <f xml:space="preserve"> IF(Stock_Info[[#This Row],[Close Price]] &gt; Stock_Info[[#This Row],[Open Price]], 1, 0)</f>
        <v>0</v>
      </c>
      <c r="Q8990" t="str">
        <f>IF(AND(Stock_Info[[#This Row],[% Deli. Qty to Traded Qty]]&gt;80,Stock_Info[[#This Row],[No. of Trades]]&lt;3000),"Unusual Day","")</f>
        <v/>
      </c>
      <c r="R8990" t="str">
        <f>IF(AND(Stock_Info[[#This Row],[Spread High-Low]] &lt; 10, Stock_Info[[#This Row],[% Deli. Qty to Traded Qty]] &gt; 90), "Good Day", "")</f>
        <v/>
      </c>
    </row>
    <row r="8991" spans="1:18">
      <c r="A8991" t="s">
        <v>75</v>
      </c>
      <c r="B8991" s="1">
        <v>45558</v>
      </c>
      <c r="C8991" s="1" t="str">
        <f>"WEEK" &amp;" " &amp;  INT((DAY(Stock_Info[[#This Row],[Date]])+WEEKDAY(DATE(YEAR(Stock_Info[[#This Row],[Date]]),MONTH(Stock_Info[[#This Row],[Date]]),1))-1)/7)+1</f>
        <v>WEEK 4</v>
      </c>
      <c r="D8991" s="12">
        <v>23.16</v>
      </c>
      <c r="E8991" s="12">
        <v>23.2</v>
      </c>
      <c r="F8991" s="12">
        <v>22.9</v>
      </c>
      <c r="G8991" s="12">
        <v>22.93</v>
      </c>
      <c r="H8991" s="12">
        <v>23.020369690456114</v>
      </c>
      <c r="I8991">
        <v>12125712</v>
      </c>
      <c r="J8991">
        <v>25936</v>
      </c>
      <c r="K8991" s="12">
        <v>279138373</v>
      </c>
      <c r="L8991">
        <v>5177727</v>
      </c>
      <c r="M8991">
        <v>42.7</v>
      </c>
      <c r="N8991">
        <v>0.3</v>
      </c>
      <c r="O8991">
        <v>-0.23</v>
      </c>
      <c r="P8991">
        <f xml:space="preserve"> IF(Stock_Info[[#This Row],[Close Price]] &gt; Stock_Info[[#This Row],[Open Price]], 1, 0)</f>
        <v>0</v>
      </c>
      <c r="Q8991" t="str">
        <f>IF(AND(Stock_Info[[#This Row],[% Deli. Qty to Traded Qty]]&gt;80,Stock_Info[[#This Row],[No. of Trades]]&lt;3000),"Unusual Day","")</f>
        <v/>
      </c>
      <c r="R8991" t="str">
        <f>IF(AND(Stock_Info[[#This Row],[Spread High-Low]] &lt; 10, Stock_Info[[#This Row],[% Deli. Qty to Traded Qty]] &gt; 90), "Good Day", "")</f>
        <v/>
      </c>
    </row>
    <row r="8992" spans="1:18">
      <c r="A8992" t="s">
        <v>75</v>
      </c>
      <c r="B8992" s="1">
        <v>45555</v>
      </c>
      <c r="C8992" s="1" t="str">
        <f>"WEEK" &amp;" " &amp;  INT((DAY(Stock_Info[[#This Row],[Date]])+WEEKDAY(DATE(YEAR(Stock_Info[[#This Row],[Date]]),MONTH(Stock_Info[[#This Row],[Date]]),1))-1)/7)+1</f>
        <v>WEEK 3</v>
      </c>
      <c r="D8992" s="12">
        <v>23.09</v>
      </c>
      <c r="E8992" s="12">
        <v>23.18</v>
      </c>
      <c r="F8992" s="12">
        <v>22.92</v>
      </c>
      <c r="G8992" s="12">
        <v>23.01</v>
      </c>
      <c r="H8992" s="12">
        <v>23.027221990170418</v>
      </c>
      <c r="I8992">
        <v>5547133</v>
      </c>
      <c r="J8992">
        <v>13360</v>
      </c>
      <c r="K8992" s="12">
        <v>127735063</v>
      </c>
      <c r="L8992">
        <v>1758015</v>
      </c>
      <c r="M8992">
        <v>31.69</v>
      </c>
      <c r="N8992">
        <v>0.26</v>
      </c>
      <c r="O8992">
        <v>-0.08</v>
      </c>
      <c r="P8992">
        <f xml:space="preserve"> IF(Stock_Info[[#This Row],[Close Price]] &gt; Stock_Info[[#This Row],[Open Price]], 1, 0)</f>
        <v>0</v>
      </c>
      <c r="Q8992" t="str">
        <f>IF(AND(Stock_Info[[#This Row],[% Deli. Qty to Traded Qty]]&gt;80,Stock_Info[[#This Row],[No. of Trades]]&lt;3000),"Unusual Day","")</f>
        <v/>
      </c>
      <c r="R8992" t="str">
        <f>IF(AND(Stock_Info[[#This Row],[Spread High-Low]] &lt; 10, Stock_Info[[#This Row],[% Deli. Qty to Traded Qty]] &gt; 90), "Good Day", "")</f>
        <v/>
      </c>
    </row>
    <row r="8993" spans="1:18">
      <c r="A8993" t="s">
        <v>75</v>
      </c>
      <c r="B8993" s="1">
        <v>45554</v>
      </c>
      <c r="C8993" s="1" t="str">
        <f>"WEEK" &amp;" " &amp;  INT((DAY(Stock_Info[[#This Row],[Date]])+WEEKDAY(DATE(YEAR(Stock_Info[[#This Row],[Date]]),MONTH(Stock_Info[[#This Row],[Date]]),1))-1)/7)+1</f>
        <v>WEEK 3</v>
      </c>
      <c r="D8993" s="12">
        <v>23.4</v>
      </c>
      <c r="E8993" s="12">
        <v>23.47</v>
      </c>
      <c r="F8993" s="12">
        <v>22.82</v>
      </c>
      <c r="G8993" s="12">
        <v>22.94</v>
      </c>
      <c r="H8993" s="12">
        <v>23.04766406634262</v>
      </c>
      <c r="I8993">
        <v>8455741</v>
      </c>
      <c r="J8993">
        <v>15294</v>
      </c>
      <c r="K8993" s="12">
        <v>194885078</v>
      </c>
      <c r="L8993">
        <v>2712251</v>
      </c>
      <c r="M8993">
        <v>32.08</v>
      </c>
      <c r="N8993">
        <v>0.65</v>
      </c>
      <c r="O8993">
        <v>-0.46</v>
      </c>
      <c r="P8993">
        <f xml:space="preserve"> IF(Stock_Info[[#This Row],[Close Price]] &gt; Stock_Info[[#This Row],[Open Price]], 1, 0)</f>
        <v>0</v>
      </c>
      <c r="Q8993" t="str">
        <f>IF(AND(Stock_Info[[#This Row],[% Deli. Qty to Traded Qty]]&gt;80,Stock_Info[[#This Row],[No. of Trades]]&lt;3000),"Unusual Day","")</f>
        <v/>
      </c>
      <c r="R8993" t="str">
        <f>IF(AND(Stock_Info[[#This Row],[Spread High-Low]] &lt; 10, Stock_Info[[#This Row],[% Deli. Qty to Traded Qty]] &gt; 90), "Good Day", "")</f>
        <v/>
      </c>
    </row>
    <row r="8994" spans="1:18">
      <c r="A8994" t="s">
        <v>75</v>
      </c>
      <c r="B8994" s="1">
        <v>45553</v>
      </c>
      <c r="C8994" s="1" t="str">
        <f>"WEEK" &amp;" " &amp;  INT((DAY(Stock_Info[[#This Row],[Date]])+WEEKDAY(DATE(YEAR(Stock_Info[[#This Row],[Date]]),MONTH(Stock_Info[[#This Row],[Date]]),1))-1)/7)+1</f>
        <v>WEEK 3</v>
      </c>
      <c r="D8994" s="12">
        <v>23.45</v>
      </c>
      <c r="E8994" s="12">
        <v>23.72</v>
      </c>
      <c r="F8994" s="12">
        <v>23.2</v>
      </c>
      <c r="G8994" s="12">
        <v>23.3</v>
      </c>
      <c r="H8994" s="12">
        <v>23.366858987506419</v>
      </c>
      <c r="I8994">
        <v>11296921</v>
      </c>
      <c r="J8994">
        <v>17826</v>
      </c>
      <c r="K8994" s="12">
        <v>263973560</v>
      </c>
      <c r="L8994">
        <v>4631164</v>
      </c>
      <c r="M8994">
        <v>40.99</v>
      </c>
      <c r="N8994">
        <v>0.52</v>
      </c>
      <c r="O8994">
        <v>-0.15</v>
      </c>
      <c r="P8994">
        <f xml:space="preserve"> IF(Stock_Info[[#This Row],[Close Price]] &gt; Stock_Info[[#This Row],[Open Price]], 1, 0)</f>
        <v>0</v>
      </c>
      <c r="Q8994" t="str">
        <f>IF(AND(Stock_Info[[#This Row],[% Deli. Qty to Traded Qty]]&gt;80,Stock_Info[[#This Row],[No. of Trades]]&lt;3000),"Unusual Day","")</f>
        <v/>
      </c>
      <c r="R8994" t="str">
        <f>IF(AND(Stock_Info[[#This Row],[Spread High-Low]] &lt; 10, Stock_Info[[#This Row],[% Deli. Qty to Traded Qty]] &gt; 90), "Good Day", "")</f>
        <v/>
      </c>
    </row>
    <row r="8995" spans="1:18">
      <c r="A8995" t="s">
        <v>75</v>
      </c>
      <c r="B8995" s="1">
        <v>45552</v>
      </c>
      <c r="C8995" s="1" t="str">
        <f>"WEEK" &amp;" " &amp;  INT((DAY(Stock_Info[[#This Row],[Date]])+WEEKDAY(DATE(YEAR(Stock_Info[[#This Row],[Date]]),MONTH(Stock_Info[[#This Row],[Date]]),1))-1)/7)+1</f>
        <v>WEEK 3</v>
      </c>
      <c r="D8995" s="12">
        <v>23.7</v>
      </c>
      <c r="E8995" s="12">
        <v>23.83</v>
      </c>
      <c r="F8995" s="12">
        <v>23.35</v>
      </c>
      <c r="G8995" s="12">
        <v>23.4</v>
      </c>
      <c r="H8995" s="12">
        <v>23.537751261259498</v>
      </c>
      <c r="I8995">
        <v>10725390</v>
      </c>
      <c r="J8995">
        <v>17482</v>
      </c>
      <c r="K8995" s="12">
        <v>252451562</v>
      </c>
      <c r="L8995">
        <v>4069805</v>
      </c>
      <c r="M8995">
        <v>37.950000000000003</v>
      </c>
      <c r="N8995">
        <v>0.48</v>
      </c>
      <c r="O8995">
        <v>-0.3</v>
      </c>
      <c r="P8995">
        <f xml:space="preserve"> IF(Stock_Info[[#This Row],[Close Price]] &gt; Stock_Info[[#This Row],[Open Price]], 1, 0)</f>
        <v>0</v>
      </c>
      <c r="Q8995" t="str">
        <f>IF(AND(Stock_Info[[#This Row],[% Deli. Qty to Traded Qty]]&gt;80,Stock_Info[[#This Row],[No. of Trades]]&lt;3000),"Unusual Day","")</f>
        <v/>
      </c>
      <c r="R8995" t="str">
        <f>IF(AND(Stock_Info[[#This Row],[Spread High-Low]] &lt; 10, Stock_Info[[#This Row],[% Deli. Qty to Traded Qty]] &gt; 90), "Good Day", "")</f>
        <v/>
      </c>
    </row>
    <row r="8996" spans="1:18">
      <c r="A8996" t="s">
        <v>75</v>
      </c>
      <c r="B8996" s="1">
        <v>45551</v>
      </c>
      <c r="C8996" s="1" t="str">
        <f>"WEEK" &amp;" " &amp;  INT((DAY(Stock_Info[[#This Row],[Date]])+WEEKDAY(DATE(YEAR(Stock_Info[[#This Row],[Date]]),MONTH(Stock_Info[[#This Row],[Date]]),1))-1)/7)+1</f>
        <v>WEEK 3</v>
      </c>
      <c r="D8996" s="12">
        <v>23.33</v>
      </c>
      <c r="E8996" s="12">
        <v>23.95</v>
      </c>
      <c r="F8996" s="12">
        <v>23.22</v>
      </c>
      <c r="G8996" s="12">
        <v>23.51</v>
      </c>
      <c r="H8996" s="12">
        <v>23.664075670480351</v>
      </c>
      <c r="I8996">
        <v>15123784</v>
      </c>
      <c r="J8996">
        <v>26139</v>
      </c>
      <c r="K8996" s="12">
        <v>357890369</v>
      </c>
      <c r="L8996">
        <v>5851828</v>
      </c>
      <c r="M8996">
        <v>38.69</v>
      </c>
      <c r="N8996">
        <v>0.73</v>
      </c>
      <c r="O8996">
        <v>0.18</v>
      </c>
      <c r="P8996">
        <f xml:space="preserve"> IF(Stock_Info[[#This Row],[Close Price]] &gt; Stock_Info[[#This Row],[Open Price]], 1, 0)</f>
        <v>1</v>
      </c>
      <c r="Q8996" t="str">
        <f>IF(AND(Stock_Info[[#This Row],[% Deli. Qty to Traded Qty]]&gt;80,Stock_Info[[#This Row],[No. of Trades]]&lt;3000),"Unusual Day","")</f>
        <v/>
      </c>
      <c r="R8996" t="str">
        <f>IF(AND(Stock_Info[[#This Row],[Spread High-Low]] &lt; 10, Stock_Info[[#This Row],[% Deli. Qty to Traded Qty]] &gt; 90), "Good Day", "")</f>
        <v/>
      </c>
    </row>
    <row r="8997" spans="1:18">
      <c r="A8997" t="s">
        <v>75</v>
      </c>
      <c r="B8997" s="1">
        <v>45548</v>
      </c>
      <c r="C8997" s="1" t="str">
        <f>"WEEK" &amp;" " &amp;  INT((DAY(Stock_Info[[#This Row],[Date]])+WEEKDAY(DATE(YEAR(Stock_Info[[#This Row],[Date]]),MONTH(Stock_Info[[#This Row],[Date]]),1))-1)/7)+1</f>
        <v>WEEK 2</v>
      </c>
      <c r="D8997" s="12">
        <v>23.43</v>
      </c>
      <c r="E8997" s="12">
        <v>23.85</v>
      </c>
      <c r="F8997" s="12">
        <v>23.15</v>
      </c>
      <c r="G8997" s="12">
        <v>23.3</v>
      </c>
      <c r="H8997" s="12">
        <v>23.565413302436998</v>
      </c>
      <c r="I8997">
        <v>13393606</v>
      </c>
      <c r="J8997">
        <v>24423</v>
      </c>
      <c r="K8997" s="12">
        <v>315625861</v>
      </c>
      <c r="L8997">
        <v>4939339</v>
      </c>
      <c r="M8997">
        <v>36.880000000000003</v>
      </c>
      <c r="N8997">
        <v>0.7</v>
      </c>
      <c r="O8997">
        <v>-0.13</v>
      </c>
      <c r="P8997">
        <f xml:space="preserve"> IF(Stock_Info[[#This Row],[Close Price]] &gt; Stock_Info[[#This Row],[Open Price]], 1, 0)</f>
        <v>0</v>
      </c>
      <c r="Q8997" t="str">
        <f>IF(AND(Stock_Info[[#This Row],[% Deli. Qty to Traded Qty]]&gt;80,Stock_Info[[#This Row],[No. of Trades]]&lt;3000),"Unusual Day","")</f>
        <v/>
      </c>
      <c r="R8997" t="str">
        <f>IF(AND(Stock_Info[[#This Row],[Spread High-Low]] &lt; 10, Stock_Info[[#This Row],[% Deli. Qty to Traded Qty]] &gt; 90), "Good Day", "")</f>
        <v/>
      </c>
    </row>
    <row r="8998" spans="1:18">
      <c r="A8998" t="s">
        <v>75</v>
      </c>
      <c r="B8998" s="1">
        <v>45547</v>
      </c>
      <c r="C8998" s="1" t="str">
        <f>"WEEK" &amp;" " &amp;  INT((DAY(Stock_Info[[#This Row],[Date]])+WEEKDAY(DATE(YEAR(Stock_Info[[#This Row],[Date]]),MONTH(Stock_Info[[#This Row],[Date]]),1))-1)/7)+1</f>
        <v>WEEK 2</v>
      </c>
      <c r="D8998" s="12">
        <v>23.98</v>
      </c>
      <c r="E8998" s="12">
        <v>24.01</v>
      </c>
      <c r="F8998" s="12">
        <v>23.38</v>
      </c>
      <c r="G8998" s="12">
        <v>23.43</v>
      </c>
      <c r="H8998" s="12">
        <v>23.553711642149487</v>
      </c>
      <c r="I8998">
        <v>10233368</v>
      </c>
      <c r="J8998">
        <v>22875</v>
      </c>
      <c r="K8998" s="12">
        <v>241033799</v>
      </c>
      <c r="L8998">
        <v>3415234</v>
      </c>
      <c r="M8998">
        <v>33.369999999999997</v>
      </c>
      <c r="N8998">
        <v>0.63</v>
      </c>
      <c r="O8998">
        <v>-0.55000000000000004</v>
      </c>
      <c r="P8998">
        <f xml:space="preserve"> IF(Stock_Info[[#This Row],[Close Price]] &gt; Stock_Info[[#This Row],[Open Price]], 1, 0)</f>
        <v>0</v>
      </c>
      <c r="Q8998" t="str">
        <f>IF(AND(Stock_Info[[#This Row],[% Deli. Qty to Traded Qty]]&gt;80,Stock_Info[[#This Row],[No. of Trades]]&lt;3000),"Unusual Day","")</f>
        <v/>
      </c>
      <c r="R8998" t="str">
        <f>IF(AND(Stock_Info[[#This Row],[Spread High-Low]] &lt; 10, Stock_Info[[#This Row],[% Deli. Qty to Traded Qty]] &gt; 90), "Good Day", "")</f>
        <v/>
      </c>
    </row>
    <row r="8999" spans="1:18">
      <c r="A8999" t="s">
        <v>75</v>
      </c>
      <c r="B8999" s="1">
        <v>45546</v>
      </c>
      <c r="C8999" s="1" t="str">
        <f>"WEEK" &amp;" " &amp;  INT((DAY(Stock_Info[[#This Row],[Date]])+WEEKDAY(DATE(YEAR(Stock_Info[[#This Row],[Date]]),MONTH(Stock_Info[[#This Row],[Date]]),1))-1)/7)+1</f>
        <v>WEEK 2</v>
      </c>
      <c r="D8999" s="12">
        <v>23</v>
      </c>
      <c r="E8999" s="12">
        <v>24.4</v>
      </c>
      <c r="F8999" s="12">
        <v>22.85</v>
      </c>
      <c r="G8999" s="12">
        <v>23.83</v>
      </c>
      <c r="H8999" s="12">
        <v>23.690621019432236</v>
      </c>
      <c r="I8999">
        <v>28312544</v>
      </c>
      <c r="J8999">
        <v>34998</v>
      </c>
      <c r="K8999" s="12">
        <v>670741750</v>
      </c>
      <c r="L8999">
        <v>11701397</v>
      </c>
      <c r="M8999">
        <v>41.33</v>
      </c>
      <c r="N8999">
        <v>1.55</v>
      </c>
      <c r="O8999">
        <v>0.83</v>
      </c>
      <c r="P8999">
        <f xml:space="preserve"> IF(Stock_Info[[#This Row],[Close Price]] &gt; Stock_Info[[#This Row],[Open Price]], 1, 0)</f>
        <v>1</v>
      </c>
      <c r="Q8999" t="str">
        <f>IF(AND(Stock_Info[[#This Row],[% Deli. Qty to Traded Qty]]&gt;80,Stock_Info[[#This Row],[No. of Trades]]&lt;3000),"Unusual Day","")</f>
        <v/>
      </c>
      <c r="R8999" t="str">
        <f>IF(AND(Stock_Info[[#This Row],[Spread High-Low]] &lt; 10, Stock_Info[[#This Row],[% Deli. Qty to Traded Qty]] &gt; 90), "Good Day", "")</f>
        <v/>
      </c>
    </row>
    <row r="9000" spans="1:18">
      <c r="A9000" t="s">
        <v>75</v>
      </c>
      <c r="B9000" s="1">
        <v>45545</v>
      </c>
      <c r="C9000" s="1" t="str">
        <f>"WEEK" &amp;" " &amp;  INT((DAY(Stock_Info[[#This Row],[Date]])+WEEKDAY(DATE(YEAR(Stock_Info[[#This Row],[Date]]),MONTH(Stock_Info[[#This Row],[Date]]),1))-1)/7)+1</f>
        <v>WEEK 2</v>
      </c>
      <c r="D9000" s="12">
        <v>23</v>
      </c>
      <c r="E9000" s="12">
        <v>23.11</v>
      </c>
      <c r="F9000" s="12">
        <v>22.95</v>
      </c>
      <c r="G9000" s="12">
        <v>22.98</v>
      </c>
      <c r="H9000" s="12">
        <v>23.005946976859633</v>
      </c>
      <c r="I9000">
        <v>10217124</v>
      </c>
      <c r="J9000">
        <v>18391</v>
      </c>
      <c r="K9000" s="12">
        <v>235054613</v>
      </c>
      <c r="L9000">
        <v>4544249</v>
      </c>
      <c r="M9000">
        <v>44.48</v>
      </c>
      <c r="N9000">
        <v>0.16</v>
      </c>
      <c r="O9000">
        <v>-0.02</v>
      </c>
      <c r="P9000">
        <f xml:space="preserve"> IF(Stock_Info[[#This Row],[Close Price]] &gt; Stock_Info[[#This Row],[Open Price]], 1, 0)</f>
        <v>0</v>
      </c>
      <c r="Q9000" t="str">
        <f>IF(AND(Stock_Info[[#This Row],[% Deli. Qty to Traded Qty]]&gt;80,Stock_Info[[#This Row],[No. of Trades]]&lt;3000),"Unusual Day","")</f>
        <v/>
      </c>
      <c r="R9000" t="str">
        <f>IF(AND(Stock_Info[[#This Row],[Spread High-Low]] &lt; 10, Stock_Info[[#This Row],[% Deli. Qty to Traded Qty]] &gt; 90), "Good Day", "")</f>
        <v/>
      </c>
    </row>
    <row r="9001" spans="1:18">
      <c r="A9001" t="s">
        <v>76</v>
      </c>
      <c r="B9001" s="1">
        <f>SUBTOTAL(105,Stock_Info[Date])</f>
        <v>45545</v>
      </c>
      <c r="C9001" s="1"/>
      <c r="D9001" s="12">
        <f>SUBTOTAL(101,Stock_Info[Open Price])</f>
        <v>351.91535281697981</v>
      </c>
      <c r="E9001" s="12">
        <f>SUBTOTAL(101,Stock_Info[High Price])</f>
        <v>355.82585731748338</v>
      </c>
      <c r="F9001" s="12">
        <f>SUBTOTAL(101,Stock_Info[Low Price])</f>
        <v>347.89449827758648</v>
      </c>
      <c r="G9001" s="12">
        <f>SUBTOTAL(101,Stock_Info[Close Price])</f>
        <v>351.7275197244133</v>
      </c>
      <c r="H9001" s="12">
        <f>SUBTOTAL(101,Stock_Info[WAP])</f>
        <v>351.83329832368685</v>
      </c>
      <c r="I9001">
        <f>SUBTOTAL(109,Stock_Info[No.of Shares])</f>
        <v>7666532750</v>
      </c>
      <c r="J9001">
        <f>SUBTOTAL(109,Stock_Info[No. of Trades])</f>
        <v>45674557</v>
      </c>
      <c r="K9001" s="12">
        <f>SUBTOTAL(109,Stock_Info[Total Turnover (Rs.)])</f>
        <v>1089398342155</v>
      </c>
      <c r="L9001">
        <f>SUBTOTAL(109,Stock_Info[Deliverable Quantity])</f>
        <v>3509277338</v>
      </c>
      <c r="M9001">
        <f>SUBTOTAL(101,Stock_Info[% Deli. Qty to Traded Qty])</f>
        <v>48.046055374957973</v>
      </c>
      <c r="N9001">
        <f>SUBTOTAL(101,Stock_Info[Spread High-Low])</f>
        <v>7.9313590398933007</v>
      </c>
      <c r="O9001">
        <f>SUBTOTAL(101,Stock_Info[Spread Close-Open])</f>
        <v>-0.18783309256584108</v>
      </c>
    </row>
  </sheetData>
  <conditionalFormatting sqref="E2:E9000">
    <cfRule type="iconSet" priority="5">
      <iconSet iconSet="3Symbols">
        <cfvo type="percent" val="0"/>
        <cfvo type="percent" val="33"/>
        <cfvo type="percent" val="67"/>
      </iconSet>
    </cfRule>
  </conditionalFormatting>
  <conditionalFormatting sqref="F2:F9000">
    <cfRule type="iconSet" priority="6">
      <iconSet iconSet="3Flags">
        <cfvo type="percent" val="0"/>
        <cfvo type="percent" val="33"/>
        <cfvo type="percent" val="67"/>
      </iconSet>
    </cfRule>
  </conditionalFormatting>
  <conditionalFormatting sqref="J2:J900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9000">
    <cfRule type="iconSet" priority="1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P2:P9000">
    <cfRule type="iconSet" priority="13">
      <iconSet iconSet="3Arrows">
        <cfvo type="percent" val="0"/>
        <cfvo type="percent" val="33"/>
        <cfvo type="percent" val="67"/>
      </iconSet>
    </cfRule>
  </conditionalFormatting>
  <conditionalFormatting sqref="Q2:Q9000">
    <cfRule type="cellIs" dxfId="27" priority="8" operator="equal">
      <formula>"Unusual Day"</formula>
    </cfRule>
  </conditionalFormatting>
  <conditionalFormatting sqref="N2:N900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9000">
    <cfRule type="cellIs" dxfId="26" priority="1" operator="equal">
      <formula>"Good Day"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8B75EBF-21DB-4C65-A5A7-349891C7DD6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H2:H9000</xm:sqref>
        </x14:conditionalFormatting>
        <x14:conditionalFormatting xmlns:xm="http://schemas.microsoft.com/office/excel/2006/main">
          <x14:cfRule type="iconSet" priority="2" id="{1F22D099-0ABC-4336-B68B-AB7E1093F180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O2:O9000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7722-EC19-44E7-95B6-31CFDC3EE8EB}">
  <dimension ref="A1:D37"/>
  <sheetViews>
    <sheetView workbookViewId="0">
      <selection activeCell="F5" sqref="F5"/>
    </sheetView>
  </sheetViews>
  <sheetFormatPr defaultRowHeight="15"/>
  <cols>
    <col min="1" max="1" width="36.140625" bestFit="1" customWidth="1"/>
    <col min="2" max="2" width="25.85546875" bestFit="1" customWidth="1"/>
    <col min="3" max="3" width="24.85546875" bestFit="1" customWidth="1"/>
    <col min="4" max="4" width="18.28515625" bestFit="1" customWidth="1"/>
  </cols>
  <sheetData>
    <row r="1" spans="1:4">
      <c r="A1" s="2" t="s">
        <v>77</v>
      </c>
      <c r="B1" s="2" t="s">
        <v>78</v>
      </c>
      <c r="C1" s="2" t="s">
        <v>79</v>
      </c>
      <c r="D1" s="2" t="s">
        <v>80</v>
      </c>
    </row>
    <row r="2" spans="1:4">
      <c r="A2" t="str" cm="1">
        <f t="array" ref="A2:A37">_xlfn.UNIQUE(Stock_Info[Name])</f>
        <v>AU Small Finance Bank Ltd</v>
      </c>
      <c r="B2" t="str">
        <f>TEXT(_xlfn.MINIFS(Stock_Info[Date],Stock_Info[Name], $A2), "dd-MMM-YY")</f>
        <v>10-Sep-24</v>
      </c>
      <c r="C2" t="str">
        <f>TEXT(_xlfn.MAXIFS(Stock_Info[Date],Stock_Info[Name], $A2), "dd-MMM-YY")</f>
        <v>10-Sep-25</v>
      </c>
      <c r="D2">
        <f>COUNTIFS(Stock_Info[Name],$A2)</f>
        <v>250</v>
      </c>
    </row>
    <row r="3" spans="1:4">
      <c r="A3" t="str">
        <v>AXIS Bank Ltd</v>
      </c>
      <c r="B3" t="str">
        <f>TEXT(_xlfn.MINIFS(Stock_Info[Date],Stock_Info[Name], $A3), "dd-MMM-YY")</f>
        <v>10-Sep-24</v>
      </c>
      <c r="C3" t="str">
        <f>TEXT(_xlfn.MAXIFS(Stock_Info[Date],Stock_Info[Name], $A3), "dd-MMM-YY")</f>
        <v>10-Sep-25</v>
      </c>
      <c r="D3">
        <f>COUNTIFS(Stock_Info[Name],$A3)</f>
        <v>250</v>
      </c>
    </row>
    <row r="4" spans="1:4">
      <c r="A4" t="str">
        <v>Bandhan Bank Ltd</v>
      </c>
      <c r="B4" t="str">
        <f>TEXT(_xlfn.MINIFS(Stock_Info[Date],Stock_Info[Name], $A4), "dd-MMM-YY")</f>
        <v>10-Sep-24</v>
      </c>
      <c r="C4" t="str">
        <f>TEXT(_xlfn.MAXIFS(Stock_Info[Date],Stock_Info[Name], $A4), "dd-MMM-YY")</f>
        <v>10-Sep-25</v>
      </c>
      <c r="D4">
        <f>COUNTIFS(Stock_Info[Name],$A4)</f>
        <v>250</v>
      </c>
    </row>
    <row r="5" spans="1:4">
      <c r="A5" t="str">
        <v>Bank of Baroda</v>
      </c>
      <c r="B5" t="str">
        <f>TEXT(_xlfn.MINIFS(Stock_Info[Date],Stock_Info[Name], $A5), "dd-MMM-YY")</f>
        <v>10-Sep-24</v>
      </c>
      <c r="C5" t="str">
        <f>TEXT(_xlfn.MAXIFS(Stock_Info[Date],Stock_Info[Name], $A5), "dd-MMM-YY")</f>
        <v>10-Sep-25</v>
      </c>
      <c r="D5">
        <f>COUNTIFS(Stock_Info[Name],$A5)</f>
        <v>250</v>
      </c>
    </row>
    <row r="6" spans="1:4">
      <c r="A6" t="str">
        <v>Bank of India</v>
      </c>
      <c r="B6" t="str">
        <f>TEXT(_xlfn.MINIFS(Stock_Info[Date],Stock_Info[Name], $A6), "dd-MMM-YY")</f>
        <v>10-Sep-24</v>
      </c>
      <c r="C6" t="str">
        <f>TEXT(_xlfn.MAXIFS(Stock_Info[Date],Stock_Info[Name], $A6), "dd-MMM-YY")</f>
        <v>10-Sep-25</v>
      </c>
      <c r="D6">
        <f>COUNTIFS(Stock_Info[Name],$A6)</f>
        <v>250</v>
      </c>
    </row>
    <row r="7" spans="1:4">
      <c r="A7" t="str">
        <v>Bank of Maharashtra</v>
      </c>
      <c r="B7" t="str">
        <f>TEXT(_xlfn.MINIFS(Stock_Info[Date],Stock_Info[Name], $A7), "dd-MMM-YY")</f>
        <v>10-Sep-24</v>
      </c>
      <c r="C7" t="str">
        <f>TEXT(_xlfn.MAXIFS(Stock_Info[Date],Stock_Info[Name], $A7), "dd-MMM-YY")</f>
        <v>10-Sep-25</v>
      </c>
      <c r="D7">
        <f>COUNTIFS(Stock_Info[Name],$A7)</f>
        <v>250</v>
      </c>
    </row>
    <row r="8" spans="1:4">
      <c r="A8" t="str">
        <v>Canara Bank</v>
      </c>
      <c r="B8" t="str">
        <f>TEXT(_xlfn.MINIFS(Stock_Info[Date],Stock_Info[Name], $A8), "dd-MMM-YY")</f>
        <v>10-Sep-24</v>
      </c>
      <c r="C8" t="str">
        <f>TEXT(_xlfn.MAXIFS(Stock_Info[Date],Stock_Info[Name], $A8), "dd-MMM-YY")</f>
        <v>10-Sep-25</v>
      </c>
      <c r="D8">
        <f>COUNTIFS(Stock_Info[Name],$A8)</f>
        <v>250</v>
      </c>
    </row>
    <row r="9" spans="1:4">
      <c r="A9" t="str">
        <v>Central Bank of India</v>
      </c>
      <c r="B9" t="str">
        <f>TEXT(_xlfn.MINIFS(Stock_Info[Date],Stock_Info[Name], $A9), "dd-MMM-YY")</f>
        <v>10-Sep-24</v>
      </c>
      <c r="C9" t="str">
        <f>TEXT(_xlfn.MAXIFS(Stock_Info[Date],Stock_Info[Name], $A9), "dd-MMM-YY")</f>
        <v>10-Sep-25</v>
      </c>
      <c r="D9">
        <f>COUNTIFS(Stock_Info[Name],$A9)</f>
        <v>250</v>
      </c>
    </row>
    <row r="10" spans="1:4">
      <c r="A10" t="str">
        <v>City Union Bank Ltd</v>
      </c>
      <c r="B10" t="str">
        <f>TEXT(_xlfn.MINIFS(Stock_Info[Date],Stock_Info[Name], $A10), "dd-MMM-YY")</f>
        <v>10-Sep-24</v>
      </c>
      <c r="C10" t="str">
        <f>TEXT(_xlfn.MAXIFS(Stock_Info[Date],Stock_Info[Name], $A10), "dd-MMM-YY")</f>
        <v>10-Sep-25</v>
      </c>
      <c r="D10">
        <f>COUNTIFS(Stock_Info[Name],$A10)</f>
        <v>250</v>
      </c>
    </row>
    <row r="11" spans="1:4">
      <c r="A11" t="str">
        <v>CSB Bank Ltd</v>
      </c>
      <c r="B11" t="str">
        <f>TEXT(_xlfn.MINIFS(Stock_Info[Date],Stock_Info[Name], $A11), "dd-MMM-YY")</f>
        <v>10-Sep-24</v>
      </c>
      <c r="C11" t="str">
        <f>TEXT(_xlfn.MAXIFS(Stock_Info[Date],Stock_Info[Name], $A11), "dd-MMM-YY")</f>
        <v>10-Sep-25</v>
      </c>
      <c r="D11">
        <f>COUNTIFS(Stock_Info[Name],$A11)</f>
        <v>250</v>
      </c>
    </row>
    <row r="12" spans="1:4">
      <c r="A12" t="str">
        <v>DCB Bank Ltd</v>
      </c>
      <c r="B12" t="str">
        <f>TEXT(_xlfn.MINIFS(Stock_Info[Date],Stock_Info[Name], $A12), "dd-MMM-YY")</f>
        <v>10-Sep-24</v>
      </c>
      <c r="C12" t="str">
        <f>TEXT(_xlfn.MAXIFS(Stock_Info[Date],Stock_Info[Name], $A12), "dd-MMM-YY")</f>
        <v>10-Sep-25</v>
      </c>
      <c r="D12">
        <f>COUNTIFS(Stock_Info[Name],$A12)</f>
        <v>250</v>
      </c>
    </row>
    <row r="13" spans="1:4">
      <c r="A13" t="str">
        <v>Dhanlaxmi Bank Ltd</v>
      </c>
      <c r="B13" t="str">
        <f>TEXT(_xlfn.MINIFS(Stock_Info[Date],Stock_Info[Name], $A13), "dd-MMM-YY")</f>
        <v>10-Sep-24</v>
      </c>
      <c r="C13" t="str">
        <f>TEXT(_xlfn.MAXIFS(Stock_Info[Date],Stock_Info[Name], $A13), "dd-MMM-YY")</f>
        <v>10-Sep-25</v>
      </c>
      <c r="D13">
        <f>COUNTIFS(Stock_Info[Name],$A13)</f>
        <v>250</v>
      </c>
    </row>
    <row r="14" spans="1:4">
      <c r="A14" t="str">
        <v>Fedbank Financial Services Ltd</v>
      </c>
      <c r="B14" t="str">
        <f>TEXT(_xlfn.MINIFS(Stock_Info[Date],Stock_Info[Name], $A14), "dd-MMM-YY")</f>
        <v>10-Sep-24</v>
      </c>
      <c r="C14" t="str">
        <f>TEXT(_xlfn.MAXIFS(Stock_Info[Date],Stock_Info[Name], $A14), "dd-MMM-YY")</f>
        <v>10-Sep-25</v>
      </c>
      <c r="D14">
        <f>COUNTIFS(Stock_Info[Name],$A14)</f>
        <v>250</v>
      </c>
    </row>
    <row r="15" spans="1:4">
      <c r="A15" t="str">
        <v>Federal Bank Ltd</v>
      </c>
      <c r="B15" t="str">
        <f>TEXT(_xlfn.MINIFS(Stock_Info[Date],Stock_Info[Name], $A15), "dd-MMM-YY")</f>
        <v>10-Sep-24</v>
      </c>
      <c r="C15" t="str">
        <f>TEXT(_xlfn.MAXIFS(Stock_Info[Date],Stock_Info[Name], $A15), "dd-MMM-YY")</f>
        <v>10-Sep-25</v>
      </c>
      <c r="D15">
        <f>COUNTIFS(Stock_Info[Name],$A15)</f>
        <v>250</v>
      </c>
    </row>
    <row r="16" spans="1:4">
      <c r="A16" t="str">
        <v>HDFC Bank Ltd</v>
      </c>
      <c r="B16" t="str">
        <f>TEXT(_xlfn.MINIFS(Stock_Info[Date],Stock_Info[Name], $A16), "dd-MMM-YY")</f>
        <v>10-Sep-24</v>
      </c>
      <c r="C16" t="str">
        <f>TEXT(_xlfn.MAXIFS(Stock_Info[Date],Stock_Info[Name], $A16), "dd-MMM-YY")</f>
        <v>10-Sep-25</v>
      </c>
      <c r="D16">
        <f>COUNTIFS(Stock_Info[Name],$A16)</f>
        <v>250</v>
      </c>
    </row>
    <row r="17" spans="1:4">
      <c r="A17" t="str">
        <v>ICICI Bank Ltd</v>
      </c>
      <c r="B17" t="str">
        <f>TEXT(_xlfn.MINIFS(Stock_Info[Date],Stock_Info[Name], $A17), "dd-MMM-YY")</f>
        <v>10-Sep-24</v>
      </c>
      <c r="C17" t="str">
        <f>TEXT(_xlfn.MAXIFS(Stock_Info[Date],Stock_Info[Name], $A17), "dd-MMM-YY")</f>
        <v>10-Sep-25</v>
      </c>
      <c r="D17">
        <f>COUNTIFS(Stock_Info[Name],$A17)</f>
        <v>250</v>
      </c>
    </row>
    <row r="18" spans="1:4">
      <c r="A18" t="str">
        <v>IDBI Bank Ltd</v>
      </c>
      <c r="B18" t="str">
        <f>TEXT(_xlfn.MINIFS(Stock_Info[Date],Stock_Info[Name], $A18), "dd-MMM-YY")</f>
        <v>10-Sep-24</v>
      </c>
      <c r="C18" t="str">
        <f>TEXT(_xlfn.MAXIFS(Stock_Info[Date],Stock_Info[Name], $A18), "dd-MMM-YY")</f>
        <v>10-Sep-25</v>
      </c>
      <c r="D18">
        <f>COUNTIFS(Stock_Info[Name],$A18)</f>
        <v>250</v>
      </c>
    </row>
    <row r="19" spans="1:4">
      <c r="A19" t="str">
        <v>IDFC First Bank Ltd</v>
      </c>
      <c r="B19" t="str">
        <f>TEXT(_xlfn.MINIFS(Stock_Info[Date],Stock_Info[Name], $A19), "dd-MMM-YY")</f>
        <v>10-Sep-24</v>
      </c>
      <c r="C19" t="str">
        <f>TEXT(_xlfn.MAXIFS(Stock_Info[Date],Stock_Info[Name], $A19), "dd-MMM-YY")</f>
        <v>10-Sep-25</v>
      </c>
      <c r="D19">
        <f>COUNTIFS(Stock_Info[Name],$A19)</f>
        <v>250</v>
      </c>
    </row>
    <row r="20" spans="1:4">
      <c r="A20" t="str">
        <v>Ind Bank Housing Ltd</v>
      </c>
      <c r="B20" t="str">
        <f>TEXT(_xlfn.MINIFS(Stock_Info[Date],Stock_Info[Name], $A20), "dd-MMM-YY")</f>
        <v>10-Sep-24</v>
      </c>
      <c r="C20" t="str">
        <f>TEXT(_xlfn.MAXIFS(Stock_Info[Date],Stock_Info[Name], $A20), "dd-MMM-YY")</f>
        <v>10-Sep-25</v>
      </c>
      <c r="D20">
        <f>COUNTIFS(Stock_Info[Name],$A20)</f>
        <v>249</v>
      </c>
    </row>
    <row r="21" spans="1:4">
      <c r="A21" t="str">
        <v>Indbank Merchant Banking Services Ltd</v>
      </c>
      <c r="B21" t="str">
        <f>TEXT(_xlfn.MINIFS(Stock_Info[Date],Stock_Info[Name], $A21), "dd-MMM-YY")</f>
        <v>10-Sep-24</v>
      </c>
      <c r="C21" t="str">
        <f>TEXT(_xlfn.MAXIFS(Stock_Info[Date],Stock_Info[Name], $A21), "dd-MMM-YY")</f>
        <v>10-Sep-25</v>
      </c>
      <c r="D21">
        <f>COUNTIFS(Stock_Info[Name],$A21)</f>
        <v>250</v>
      </c>
    </row>
    <row r="22" spans="1:4">
      <c r="A22" t="str">
        <v>Indian Bank</v>
      </c>
      <c r="B22" t="str">
        <f>TEXT(_xlfn.MINIFS(Stock_Info[Date],Stock_Info[Name], $A22), "dd-MMM-YY")</f>
        <v>10-Sep-24</v>
      </c>
      <c r="C22" t="str">
        <f>TEXT(_xlfn.MAXIFS(Stock_Info[Date],Stock_Info[Name], $A22), "dd-MMM-YY")</f>
        <v>10-Sep-25</v>
      </c>
      <c r="D22">
        <f>COUNTIFS(Stock_Info[Name],$A22)</f>
        <v>250</v>
      </c>
    </row>
    <row r="23" spans="1:4">
      <c r="A23" t="str">
        <v>Indian Overseas Bank</v>
      </c>
      <c r="B23" t="str">
        <f>TEXT(_xlfn.MINIFS(Stock_Info[Date],Stock_Info[Name], $A23), "dd-MMM-YY")</f>
        <v>10-Sep-24</v>
      </c>
      <c r="C23" t="str">
        <f>TEXT(_xlfn.MAXIFS(Stock_Info[Date],Stock_Info[Name], $A23), "dd-MMM-YY")</f>
        <v>10-Sep-25</v>
      </c>
      <c r="D23">
        <f>COUNTIFS(Stock_Info[Name],$A23)</f>
        <v>250</v>
      </c>
    </row>
    <row r="24" spans="1:4">
      <c r="A24" t="str">
        <v>Indusind Bank Ltd</v>
      </c>
      <c r="B24" t="str">
        <f>TEXT(_xlfn.MINIFS(Stock_Info[Date],Stock_Info[Name], $A24), "dd-MMM-YY")</f>
        <v>10-Sep-24</v>
      </c>
      <c r="C24" t="str">
        <f>TEXT(_xlfn.MAXIFS(Stock_Info[Date],Stock_Info[Name], $A24), "dd-MMM-YY")</f>
        <v>10-Sep-25</v>
      </c>
      <c r="D24">
        <f>COUNTIFS(Stock_Info[Name],$A24)</f>
        <v>250</v>
      </c>
    </row>
    <row r="25" spans="1:4">
      <c r="A25" t="str">
        <v>Jammu &amp; Kashmir Bank Ltd</v>
      </c>
      <c r="B25" t="str">
        <f>TEXT(_xlfn.MINIFS(Stock_Info[Date],Stock_Info[Name], $A25), "dd-MMM-YY")</f>
        <v>10-Sep-24</v>
      </c>
      <c r="C25" t="str">
        <f>TEXT(_xlfn.MAXIFS(Stock_Info[Date],Stock_Info[Name], $A25), "dd-MMM-YY")</f>
        <v>10-Sep-25</v>
      </c>
      <c r="D25">
        <f>COUNTIFS(Stock_Info[Name],$A25)</f>
        <v>250</v>
      </c>
    </row>
    <row r="26" spans="1:4">
      <c r="A26" t="str">
        <v>Karnataka Bank Ltd</v>
      </c>
      <c r="B26" t="str">
        <f>TEXT(_xlfn.MINIFS(Stock_Info[Date],Stock_Info[Name], $A26), "dd-MMM-YY")</f>
        <v>10-Sep-24</v>
      </c>
      <c r="C26" t="str">
        <f>TEXT(_xlfn.MAXIFS(Stock_Info[Date],Stock_Info[Name], $A26), "dd-MMM-YY")</f>
        <v>10-Sep-25</v>
      </c>
      <c r="D26">
        <f>COUNTIFS(Stock_Info[Name],$A26)</f>
        <v>250</v>
      </c>
    </row>
    <row r="27" spans="1:4">
      <c r="A27" t="str">
        <v>Karur Vysya Bank Ltd</v>
      </c>
      <c r="B27" t="str">
        <f>TEXT(_xlfn.MINIFS(Stock_Info[Date],Stock_Info[Name], $A27), "dd-MMM-YY")</f>
        <v>10-Sep-24</v>
      </c>
      <c r="C27" t="str">
        <f>TEXT(_xlfn.MAXIFS(Stock_Info[Date],Stock_Info[Name], $A27), "dd-MMM-YY")</f>
        <v>10-Sep-25</v>
      </c>
      <c r="D27">
        <f>COUNTIFS(Stock_Info[Name],$A27)</f>
        <v>250</v>
      </c>
    </row>
    <row r="28" spans="1:4">
      <c r="A28" t="str">
        <v>Kotak Mahindra Bank Ltd</v>
      </c>
      <c r="B28" t="str">
        <f>TEXT(_xlfn.MINIFS(Stock_Info[Date],Stock_Info[Name], $A28), "dd-MMM-YY")</f>
        <v>10-Sep-24</v>
      </c>
      <c r="C28" t="str">
        <f>TEXT(_xlfn.MAXIFS(Stock_Info[Date],Stock_Info[Name], $A28), "dd-MMM-YY")</f>
        <v>10-Sep-25</v>
      </c>
      <c r="D28">
        <f>COUNTIFS(Stock_Info[Name],$A28)</f>
        <v>250</v>
      </c>
    </row>
    <row r="29" spans="1:4">
      <c r="A29" t="str">
        <v>Punjab &amp; Sind Bank</v>
      </c>
      <c r="B29" t="str">
        <f>TEXT(_xlfn.MINIFS(Stock_Info[Date],Stock_Info[Name], $A29), "dd-MMM-YY")</f>
        <v>10-Sep-24</v>
      </c>
      <c r="C29" t="str">
        <f>TEXT(_xlfn.MAXIFS(Stock_Info[Date],Stock_Info[Name], $A29), "dd-MMM-YY")</f>
        <v>10-Sep-25</v>
      </c>
      <c r="D29">
        <f>COUNTIFS(Stock_Info[Name],$A29)</f>
        <v>250</v>
      </c>
    </row>
    <row r="30" spans="1:4">
      <c r="A30" t="str">
        <v>Punjab National Bank</v>
      </c>
      <c r="B30" t="str">
        <f>TEXT(_xlfn.MINIFS(Stock_Info[Date],Stock_Info[Name], $A30), "dd-MMM-YY")</f>
        <v>10-Sep-24</v>
      </c>
      <c r="C30" t="str">
        <f>TEXT(_xlfn.MAXIFS(Stock_Info[Date],Stock_Info[Name], $A30), "dd-MMM-YY")</f>
        <v>10-Sep-25</v>
      </c>
      <c r="D30">
        <f>COUNTIFS(Stock_Info[Name],$A30)</f>
        <v>250</v>
      </c>
    </row>
    <row r="31" spans="1:4">
      <c r="A31" t="str">
        <v>RBL Bank Ltd</v>
      </c>
      <c r="B31" t="str">
        <f>TEXT(_xlfn.MINIFS(Stock_Info[Date],Stock_Info[Name], $A31), "dd-MMM-YY")</f>
        <v>10-Sep-24</v>
      </c>
      <c r="C31" t="str">
        <f>TEXT(_xlfn.MAXIFS(Stock_Info[Date],Stock_Info[Name], $A31), "dd-MMM-YY")</f>
        <v>10-Sep-25</v>
      </c>
      <c r="D31">
        <f>COUNTIFS(Stock_Info[Name],$A31)</f>
        <v>250</v>
      </c>
    </row>
    <row r="32" spans="1:4">
      <c r="A32" t="str">
        <v>South Indian Bank Ltd</v>
      </c>
      <c r="B32" t="str">
        <f>TEXT(_xlfn.MINIFS(Stock_Info[Date],Stock_Info[Name], $A32), "dd-MMM-YY")</f>
        <v>10-Sep-24</v>
      </c>
      <c r="C32" t="str">
        <f>TEXT(_xlfn.MAXIFS(Stock_Info[Date],Stock_Info[Name], $A32), "dd-MMM-YY")</f>
        <v>10-Sep-25</v>
      </c>
      <c r="D32">
        <f>COUNTIFS(Stock_Info[Name],$A32)</f>
        <v>250</v>
      </c>
    </row>
    <row r="33" spans="1:4">
      <c r="A33" t="str">
        <v>State Bank of India</v>
      </c>
      <c r="B33" t="str">
        <f>TEXT(_xlfn.MINIFS(Stock_Info[Date],Stock_Info[Name], $A33), "dd-MMM-YY")</f>
        <v>10-Sep-24</v>
      </c>
      <c r="C33" t="str">
        <f>TEXT(_xlfn.MAXIFS(Stock_Info[Date],Stock_Info[Name], $A33), "dd-MMM-YY")</f>
        <v>10-Sep-25</v>
      </c>
      <c r="D33">
        <f>COUNTIFS(Stock_Info[Name],$A33)</f>
        <v>250</v>
      </c>
    </row>
    <row r="34" spans="1:4">
      <c r="A34" t="str">
        <v>Tamilnad Mercantile Bank Ltd</v>
      </c>
      <c r="B34" t="str">
        <f>TEXT(_xlfn.MINIFS(Stock_Info[Date],Stock_Info[Name], $A34), "dd-MMM-YY")</f>
        <v>10-Sep-24</v>
      </c>
      <c r="C34" t="str">
        <f>TEXT(_xlfn.MAXIFS(Stock_Info[Date],Stock_Info[Name], $A34), "dd-MMM-YY")</f>
        <v>10-Sep-25</v>
      </c>
      <c r="D34">
        <f>COUNTIFS(Stock_Info[Name],$A34)</f>
        <v>250</v>
      </c>
    </row>
    <row r="35" spans="1:4">
      <c r="A35" t="str">
        <v>UCO Bank</v>
      </c>
      <c r="B35" t="str">
        <f>TEXT(_xlfn.MINIFS(Stock_Info[Date],Stock_Info[Name], $A35), "dd-MMM-YY")</f>
        <v>10-Sep-24</v>
      </c>
      <c r="C35" t="str">
        <f>TEXT(_xlfn.MAXIFS(Stock_Info[Date],Stock_Info[Name], $A35), "dd-MMM-YY")</f>
        <v>10-Sep-25</v>
      </c>
      <c r="D35">
        <f>COUNTIFS(Stock_Info[Name],$A35)</f>
        <v>250</v>
      </c>
    </row>
    <row r="36" spans="1:4">
      <c r="A36" t="str">
        <v>Union Bank of India</v>
      </c>
      <c r="B36" t="str">
        <f>TEXT(_xlfn.MINIFS(Stock_Info[Date],Stock_Info[Name], $A36), "dd-MMM-YY")</f>
        <v>10-Sep-24</v>
      </c>
      <c r="C36" t="str">
        <f>TEXT(_xlfn.MAXIFS(Stock_Info[Date],Stock_Info[Name], $A36), "dd-MMM-YY")</f>
        <v>10-Sep-25</v>
      </c>
      <c r="D36">
        <f>COUNTIFS(Stock_Info[Name],$A36)</f>
        <v>250</v>
      </c>
    </row>
    <row r="37" spans="1:4">
      <c r="A37" t="str">
        <v>Yes Bank Ltd</v>
      </c>
      <c r="B37" t="str">
        <f>TEXT(_xlfn.MINIFS(Stock_Info[Date],Stock_Info[Name], $A37), "dd-MMM-YY")</f>
        <v>10-Sep-24</v>
      </c>
      <c r="C37" t="str">
        <f>TEXT(_xlfn.MAXIFS(Stock_Info[Date],Stock_Info[Name], $A37), "dd-MMM-YY")</f>
        <v>10-Sep-25</v>
      </c>
      <c r="D37">
        <f>COUNTIFS(Stock_Info[Name],$A37)</f>
        <v>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03FB5-22B7-4890-9DB6-3EDF392CC214}">
  <dimension ref="A1"/>
  <sheetViews>
    <sheetView showGridLines="0" tabSelected="1" workbookViewId="0">
      <selection activeCell="S18" sqref="S18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FBB36-0927-4582-A469-DDF9AD6C5A3A}">
  <dimension ref="A2:B14"/>
  <sheetViews>
    <sheetView showGridLines="0" workbookViewId="0">
      <selection activeCell="E11" sqref="E11"/>
    </sheetView>
  </sheetViews>
  <sheetFormatPr defaultRowHeight="15"/>
  <cols>
    <col min="1" max="1" width="48.5703125" bestFit="1" customWidth="1"/>
    <col min="2" max="2" width="23.5703125" bestFit="1" customWidth="1"/>
  </cols>
  <sheetData>
    <row r="2" spans="1:2">
      <c r="A2" s="2" t="s">
        <v>81</v>
      </c>
      <c r="B2" s="11">
        <f>AVERAGE(Stock_Info[Close Price])</f>
        <v>351.7275197244133</v>
      </c>
    </row>
    <row r="3" spans="1:2">
      <c r="A3" s="2" t="s">
        <v>82</v>
      </c>
      <c r="B3" s="11" t="str">
        <f>TEXT(INDEX(Stock_Info[Date],MATCH(MAX(Stock_Info[Close Price]),Stock_Info[Close Price],0)), "dd-MMM-YYYY")</f>
        <v>22-Apr-2025</v>
      </c>
    </row>
    <row r="4" spans="1:2">
      <c r="A4" s="2" t="s">
        <v>83</v>
      </c>
      <c r="B4" s="11" t="str">
        <f>TEXT(INDEX(Stock_Info[Name],MATCH(MAX(Stock_Info[Close Price]),Stock_Info[Close Price],0)), "")</f>
        <v>Kotak Mahindra Bank Ltd</v>
      </c>
    </row>
    <row r="5" spans="1:2">
      <c r="A5" s="2" t="s">
        <v>84</v>
      </c>
      <c r="B5" s="11">
        <f>AVERAGE(Stock_Info[No.of Shares])</f>
        <v>851931.63129236584</v>
      </c>
    </row>
    <row r="6" spans="1:2">
      <c r="A6" s="2" t="s">
        <v>85</v>
      </c>
      <c r="B6" s="15">
        <f xml:space="preserve"> MAX(Stock_Info[Total Turnover (Rs.)])</f>
        <v>11645233705</v>
      </c>
    </row>
    <row r="7" spans="1:2">
      <c r="A7" s="2" t="s">
        <v>86</v>
      </c>
      <c r="B7" s="11" t="str">
        <f>TEXT(INDEX(Stock_Info[Date],MATCH(MAX(Stock_Info[Total Turnover (Rs.)]),Stock_Info[Total Turnover (Rs.)],0)), "dd-MMM-YYYY")</f>
        <v>03-Jun-2025</v>
      </c>
    </row>
    <row r="8" spans="1:2">
      <c r="A8" s="2" t="s">
        <v>87</v>
      </c>
      <c r="B8" s="11" t="str">
        <f>TEXT(INDEX(Stock_Info[Name],MATCH(MAX(Stock_Info[Total Turnover (Rs.)]),Stock_Info[Total Turnover (Rs.)],0)), "")</f>
        <v>Yes Bank Ltd</v>
      </c>
    </row>
    <row r="9" spans="1:2">
      <c r="A9" s="2" t="s">
        <v>88</v>
      </c>
      <c r="B9" s="11">
        <f>AVERAGE(Stock_Info[% Deli. Qty to Traded Qty])</f>
        <v>48.046055374957973</v>
      </c>
    </row>
    <row r="10" spans="1:2">
      <c r="A10" s="2" t="s">
        <v>89</v>
      </c>
      <c r="B10" s="11">
        <f xml:space="preserve"> SUM(Stock_Info[Positive Movement])</f>
        <v>3942</v>
      </c>
    </row>
    <row r="11" spans="1:2">
      <c r="A11" s="2" t="s">
        <v>90</v>
      </c>
      <c r="B11" s="11">
        <f>AVERAGE(Stock_Info[Spread High-Low])</f>
        <v>7.9313590398933007</v>
      </c>
    </row>
    <row r="12" spans="1:2">
      <c r="A12" s="2" t="s">
        <v>91</v>
      </c>
      <c r="B12" s="11">
        <f>COUNTIF(Stock_Info[High % Low Trade], "Unusual Day")</f>
        <v>414</v>
      </c>
    </row>
    <row r="13" spans="1:2">
      <c r="A13" s="2" t="s">
        <v>92</v>
      </c>
      <c r="B13" s="11" t="str">
        <f>TEXT(INDEX(Stock_Info[Date],MATCH(MAX(Stock_Info[WAP]),Stock_Info[WAP],0)), "dd-MMM-YYYY")</f>
        <v>22-Apr-2025</v>
      </c>
    </row>
    <row r="14" spans="1:2">
      <c r="A14" s="2" t="s">
        <v>93</v>
      </c>
      <c r="B14" s="11">
        <f>INDEX(Stock_Info[Close Price],MATCH(MAX(Stock_Info[WAP]), Stock_Info[WAP],0))</f>
        <v>2267.5500000000002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DBB4C-31AE-4D2D-A06D-D8AB6C4C93CB}">
  <dimension ref="A4:C89"/>
  <sheetViews>
    <sheetView showGridLines="0" workbookViewId="0">
      <selection activeCell="B10" sqref="B10"/>
    </sheetView>
  </sheetViews>
  <sheetFormatPr defaultRowHeight="15"/>
  <cols>
    <col min="1" max="1" width="59.7109375" bestFit="1" customWidth="1"/>
    <col min="2" max="2" width="15.42578125" bestFit="1" customWidth="1"/>
    <col min="3" max="4" width="17.7109375" bestFit="1" customWidth="1"/>
  </cols>
  <sheetData>
    <row r="4" spans="1:3">
      <c r="A4" t="s">
        <v>94</v>
      </c>
      <c r="B4" s="2">
        <f>CORREL(Stock_Info[No.of Shares], Stock_Info[Spread High-Low])</f>
        <v>-5.1394381650326219E-2</v>
      </c>
    </row>
    <row r="5" spans="1:3">
      <c r="A5" t="s">
        <v>95</v>
      </c>
      <c r="B5" s="2" cm="1">
        <f t="array" ref="B5">CORREL(_xlfn._xlws.FILTER(Stock_Info[% Deli. Qty to Traded Qty], Stock_Info[% Deli. Qty to Traded Qty] &gt; 60), _xlfn._xlws.FILTER(Stock_Info[Positive Movement], Stock_Info[% Deli. Qty to Traded Qty] &gt; 60))</f>
        <v>-8.0952717548710321E-2</v>
      </c>
    </row>
    <row r="8" spans="1:3">
      <c r="A8" t="s">
        <v>96</v>
      </c>
    </row>
    <row r="9" spans="1:3">
      <c r="B9" s="6" t="s">
        <v>97</v>
      </c>
      <c r="C9" t="s">
        <v>98</v>
      </c>
    </row>
    <row r="10" spans="1:3">
      <c r="B10" s="7" t="s">
        <v>99</v>
      </c>
      <c r="C10">
        <v>978746.10999999987</v>
      </c>
    </row>
    <row r="11" spans="1:3">
      <c r="B11" s="8" t="s">
        <v>100</v>
      </c>
      <c r="C11">
        <v>199231</v>
      </c>
    </row>
    <row r="12" spans="1:3">
      <c r="B12" s="9" t="s">
        <v>101</v>
      </c>
      <c r="C12">
        <v>199231</v>
      </c>
    </row>
    <row r="13" spans="1:3">
      <c r="B13" s="10" t="s">
        <v>102</v>
      </c>
      <c r="C13">
        <v>52148.010000000017</v>
      </c>
    </row>
    <row r="14" spans="1:3">
      <c r="B14" s="10" t="s">
        <v>103</v>
      </c>
      <c r="C14">
        <v>66414.36</v>
      </c>
    </row>
    <row r="15" spans="1:3">
      <c r="B15" s="10" t="s">
        <v>104</v>
      </c>
      <c r="C15">
        <v>67412.729999999981</v>
      </c>
    </row>
    <row r="16" spans="1:3">
      <c r="B16" s="10" t="s">
        <v>105</v>
      </c>
      <c r="C16">
        <v>13255.899999999996</v>
      </c>
    </row>
    <row r="17" spans="2:3">
      <c r="B17" s="8" t="s">
        <v>106</v>
      </c>
      <c r="C17">
        <v>779515.1100000001</v>
      </c>
    </row>
    <row r="18" spans="2:3">
      <c r="B18" s="9" t="s">
        <v>107</v>
      </c>
      <c r="C18">
        <v>279798.88999999996</v>
      </c>
    </row>
    <row r="19" spans="2:3">
      <c r="B19" s="10" t="s">
        <v>108</v>
      </c>
      <c r="C19">
        <v>39081.57999999998</v>
      </c>
    </row>
    <row r="20" spans="2:3">
      <c r="B20" s="10" t="s">
        <v>102</v>
      </c>
      <c r="C20">
        <v>63800.5</v>
      </c>
    </row>
    <row r="21" spans="2:3">
      <c r="B21" s="10" t="s">
        <v>103</v>
      </c>
      <c r="C21">
        <v>64397.29</v>
      </c>
    </row>
    <row r="22" spans="2:3">
      <c r="B22" s="10" t="s">
        <v>104</v>
      </c>
      <c r="C22">
        <v>62494.559999999976</v>
      </c>
    </row>
    <row r="23" spans="2:3">
      <c r="B23" s="10" t="s">
        <v>105</v>
      </c>
      <c r="C23">
        <v>50024.959999999992</v>
      </c>
    </row>
    <row r="24" spans="2:3">
      <c r="B24" s="9" t="s">
        <v>109</v>
      </c>
      <c r="C24">
        <v>235620.46999999997</v>
      </c>
    </row>
    <row r="25" spans="2:3">
      <c r="B25" s="10" t="s">
        <v>108</v>
      </c>
      <c r="C25">
        <v>12594.969999999998</v>
      </c>
    </row>
    <row r="26" spans="2:3">
      <c r="B26" s="10" t="s">
        <v>102</v>
      </c>
      <c r="C26">
        <v>62855.090000000004</v>
      </c>
    </row>
    <row r="27" spans="2:3">
      <c r="B27" s="10" t="s">
        <v>103</v>
      </c>
      <c r="C27">
        <v>49026.45</v>
      </c>
    </row>
    <row r="28" spans="2:3">
      <c r="B28" s="10" t="s">
        <v>104</v>
      </c>
      <c r="C28">
        <v>48587.72</v>
      </c>
    </row>
    <row r="29" spans="2:3">
      <c r="B29" s="10" t="s">
        <v>105</v>
      </c>
      <c r="C29">
        <v>62556.240000000005</v>
      </c>
    </row>
    <row r="30" spans="2:3">
      <c r="B30" s="9" t="s">
        <v>110</v>
      </c>
      <c r="C30">
        <v>264095.75000000006</v>
      </c>
    </row>
    <row r="31" spans="2:3">
      <c r="B31" s="10" t="s">
        <v>108</v>
      </c>
      <c r="C31">
        <v>63909.360000000044</v>
      </c>
    </row>
    <row r="32" spans="2:3">
      <c r="B32" s="10" t="s">
        <v>102</v>
      </c>
      <c r="C32">
        <v>64291.91</v>
      </c>
    </row>
    <row r="33" spans="2:3">
      <c r="B33" s="10" t="s">
        <v>103</v>
      </c>
      <c r="C33">
        <v>62533.090000000033</v>
      </c>
    </row>
    <row r="34" spans="2:3">
      <c r="B34" s="10" t="s">
        <v>104</v>
      </c>
      <c r="C34">
        <v>48996.179999999993</v>
      </c>
    </row>
    <row r="35" spans="2:3">
      <c r="B35" s="10" t="s">
        <v>105</v>
      </c>
      <c r="C35">
        <v>24365.209999999992</v>
      </c>
    </row>
    <row r="36" spans="2:3">
      <c r="B36" s="7" t="s">
        <v>111</v>
      </c>
      <c r="C36">
        <v>2186449.8400000008</v>
      </c>
    </row>
    <row r="37" spans="2:3">
      <c r="B37" s="8" t="s">
        <v>112</v>
      </c>
      <c r="C37">
        <v>737085.57</v>
      </c>
    </row>
    <row r="38" spans="2:3">
      <c r="B38" s="9" t="s">
        <v>113</v>
      </c>
      <c r="C38">
        <v>274496.29999999993</v>
      </c>
    </row>
    <row r="39" spans="2:3">
      <c r="B39" s="10" t="s">
        <v>108</v>
      </c>
      <c r="C39">
        <v>36933.19</v>
      </c>
    </row>
    <row r="40" spans="2:3">
      <c r="B40" s="10" t="s">
        <v>102</v>
      </c>
      <c r="C40">
        <v>59659.919999999962</v>
      </c>
    </row>
    <row r="41" spans="2:3">
      <c r="B41" s="10" t="s">
        <v>103</v>
      </c>
      <c r="C41">
        <v>58830.669999999984</v>
      </c>
    </row>
    <row r="42" spans="2:3">
      <c r="B42" s="10" t="s">
        <v>104</v>
      </c>
      <c r="C42">
        <v>59487.599999999991</v>
      </c>
    </row>
    <row r="43" spans="2:3">
      <c r="B43" s="10" t="s">
        <v>105</v>
      </c>
      <c r="C43">
        <v>59584.919999999976</v>
      </c>
    </row>
    <row r="44" spans="2:3">
      <c r="B44" s="9" t="s">
        <v>114</v>
      </c>
      <c r="C44">
        <v>239160.62</v>
      </c>
    </row>
    <row r="45" spans="2:3">
      <c r="B45" s="10" t="s">
        <v>102</v>
      </c>
      <c r="C45">
        <v>73023.779999999984</v>
      </c>
    </row>
    <row r="46" spans="2:3">
      <c r="B46" s="10" t="s">
        <v>103</v>
      </c>
      <c r="C46">
        <v>59872.670000000027</v>
      </c>
    </row>
    <row r="47" spans="2:3">
      <c r="B47" s="10" t="s">
        <v>104</v>
      </c>
      <c r="C47">
        <v>59285.560000000012</v>
      </c>
    </row>
    <row r="48" spans="2:3">
      <c r="B48" s="10" t="s">
        <v>105</v>
      </c>
      <c r="C48">
        <v>46978.61</v>
      </c>
    </row>
    <row r="49" spans="2:3">
      <c r="B49" s="9" t="s">
        <v>115</v>
      </c>
      <c r="C49">
        <v>223428.64999999997</v>
      </c>
    </row>
    <row r="50" spans="2:3">
      <c r="B50" s="10" t="s">
        <v>102</v>
      </c>
      <c r="C50">
        <v>58363.239999999954</v>
      </c>
    </row>
    <row r="51" spans="2:3">
      <c r="B51" s="10" t="s">
        <v>103</v>
      </c>
      <c r="C51">
        <v>45680.030000000021</v>
      </c>
    </row>
    <row r="52" spans="2:3">
      <c r="B52" s="10" t="s">
        <v>104</v>
      </c>
      <c r="C52">
        <v>58585.239999999976</v>
      </c>
    </row>
    <row r="53" spans="2:3">
      <c r="B53" s="10" t="s">
        <v>105</v>
      </c>
      <c r="C53">
        <v>60800.140000000014</v>
      </c>
    </row>
    <row r="54" spans="2:3">
      <c r="B54" s="8" t="s">
        <v>116</v>
      </c>
      <c r="C54">
        <v>795200.95000000007</v>
      </c>
    </row>
    <row r="55" spans="2:3">
      <c r="B55" s="9" t="s">
        <v>117</v>
      </c>
      <c r="C55">
        <v>238770.44999999998</v>
      </c>
    </row>
    <row r="56" spans="2:3">
      <c r="B56" s="10" t="s">
        <v>108</v>
      </c>
      <c r="C56">
        <v>48614.659999999996</v>
      </c>
    </row>
    <row r="57" spans="2:3">
      <c r="B57" s="10" t="s">
        <v>102</v>
      </c>
      <c r="C57">
        <v>47578.97</v>
      </c>
    </row>
    <row r="58" spans="2:3">
      <c r="B58" s="10" t="s">
        <v>103</v>
      </c>
      <c r="C58">
        <v>37701.109999999986</v>
      </c>
    </row>
    <row r="59" spans="2:3">
      <c r="B59" s="10" t="s">
        <v>104</v>
      </c>
      <c r="C59">
        <v>65526.630000000012</v>
      </c>
    </row>
    <row r="60" spans="2:3">
      <c r="B60" s="10" t="s">
        <v>105</v>
      </c>
      <c r="C60">
        <v>39349.079999999987</v>
      </c>
    </row>
    <row r="61" spans="2:3">
      <c r="B61" s="9" t="s">
        <v>118</v>
      </c>
      <c r="C61">
        <v>273360.97000000003</v>
      </c>
    </row>
    <row r="62" spans="2:3">
      <c r="B62" s="10" t="s">
        <v>108</v>
      </c>
      <c r="C62">
        <v>13036.289999999997</v>
      </c>
    </row>
    <row r="63" spans="2:3">
      <c r="B63" s="10" t="s">
        <v>102</v>
      </c>
      <c r="C63">
        <v>64020.959999999992</v>
      </c>
    </row>
    <row r="64" spans="2:3">
      <c r="B64" s="10" t="s">
        <v>103</v>
      </c>
      <c r="C64">
        <v>65183.090000000047</v>
      </c>
    </row>
    <row r="65" spans="2:3">
      <c r="B65" s="10" t="s">
        <v>104</v>
      </c>
      <c r="C65">
        <v>65327.529999999992</v>
      </c>
    </row>
    <row r="66" spans="2:3">
      <c r="B66" s="10" t="s">
        <v>105</v>
      </c>
      <c r="C66">
        <v>65793.10000000002</v>
      </c>
    </row>
    <row r="67" spans="2:3">
      <c r="B67" s="9" t="s">
        <v>119</v>
      </c>
      <c r="C67">
        <v>283069.53000000009</v>
      </c>
    </row>
    <row r="68" spans="2:3">
      <c r="B68" s="10" t="s">
        <v>108</v>
      </c>
      <c r="C68">
        <v>66478.49000000002</v>
      </c>
    </row>
    <row r="69" spans="2:3">
      <c r="B69" s="10" t="s">
        <v>102</v>
      </c>
      <c r="C69">
        <v>67573.340000000011</v>
      </c>
    </row>
    <row r="70" spans="2:3">
      <c r="B70" s="10" t="s">
        <v>103</v>
      </c>
      <c r="C70">
        <v>67098.850000000006</v>
      </c>
    </row>
    <row r="71" spans="2:3">
      <c r="B71" s="10" t="s">
        <v>104</v>
      </c>
      <c r="C71">
        <v>68127.080000000045</v>
      </c>
    </row>
    <row r="72" spans="2:3">
      <c r="B72" s="10" t="s">
        <v>105</v>
      </c>
      <c r="C72">
        <v>13791.769999999997</v>
      </c>
    </row>
    <row r="73" spans="2:3">
      <c r="B73" s="8" t="s">
        <v>100</v>
      </c>
      <c r="C73">
        <v>654163.32000000007</v>
      </c>
    </row>
    <row r="74" spans="2:3">
      <c r="B74" s="9" t="s">
        <v>120</v>
      </c>
      <c r="C74">
        <v>313231.88999999996</v>
      </c>
    </row>
    <row r="75" spans="2:3">
      <c r="B75" s="10" t="s">
        <v>108</v>
      </c>
      <c r="C75">
        <v>54992.860000000008</v>
      </c>
    </row>
    <row r="76" spans="2:3">
      <c r="B76" s="10" t="s">
        <v>102</v>
      </c>
      <c r="C76">
        <v>68656.569999999949</v>
      </c>
    </row>
    <row r="77" spans="2:3">
      <c r="B77" s="10" t="s">
        <v>103</v>
      </c>
      <c r="C77">
        <v>68668.460000000006</v>
      </c>
    </row>
    <row r="78" spans="2:3">
      <c r="B78" s="10" t="s">
        <v>104</v>
      </c>
      <c r="C78">
        <v>67943.599999999991</v>
      </c>
    </row>
    <row r="79" spans="2:3">
      <c r="B79" s="10" t="s">
        <v>105</v>
      </c>
      <c r="C79">
        <v>52970.400000000001</v>
      </c>
    </row>
    <row r="80" spans="2:3">
      <c r="B80" s="9" t="s">
        <v>121</v>
      </c>
      <c r="C80">
        <v>246061.78000000006</v>
      </c>
    </row>
    <row r="81" spans="2:3">
      <c r="B81" s="10" t="s">
        <v>108</v>
      </c>
      <c r="C81">
        <v>13152.200000000003</v>
      </c>
    </row>
    <row r="82" spans="2:3">
      <c r="B82" s="10" t="s">
        <v>102</v>
      </c>
      <c r="C82">
        <v>65826.63</v>
      </c>
    </row>
    <row r="83" spans="2:3">
      <c r="B83" s="10" t="s">
        <v>103</v>
      </c>
      <c r="C83">
        <v>52412.29000000003</v>
      </c>
    </row>
    <row r="84" spans="2:3">
      <c r="B84" s="10" t="s">
        <v>104</v>
      </c>
      <c r="C84">
        <v>66095.090000000026</v>
      </c>
    </row>
    <row r="85" spans="2:3">
      <c r="B85" s="10" t="s">
        <v>105</v>
      </c>
      <c r="C85">
        <v>48575.57</v>
      </c>
    </row>
    <row r="86" spans="2:3">
      <c r="B86" s="9" t="s">
        <v>101</v>
      </c>
      <c r="C86">
        <v>94869.650000000023</v>
      </c>
    </row>
    <row r="87" spans="2:3">
      <c r="B87" s="10" t="s">
        <v>108</v>
      </c>
      <c r="C87">
        <v>59193.590000000011</v>
      </c>
    </row>
    <row r="88" spans="2:3">
      <c r="B88" s="10" t="s">
        <v>102</v>
      </c>
      <c r="C88">
        <v>35676.060000000005</v>
      </c>
    </row>
    <row r="89" spans="2:3">
      <c r="B89" s="7" t="s">
        <v>122</v>
      </c>
      <c r="C89">
        <v>3165195.9499999993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2CFC3-6DF8-4927-A886-1BBCC1916C61}">
  <dimension ref="A3:O43"/>
  <sheetViews>
    <sheetView showGridLines="0" workbookViewId="0">
      <selection activeCell="A4" sqref="A4"/>
    </sheetView>
  </sheetViews>
  <sheetFormatPr defaultRowHeight="15"/>
  <cols>
    <col min="1" max="1" width="36.28515625" bestFit="1" customWidth="1"/>
    <col min="2" max="2" width="15.140625" bestFit="1" customWidth="1"/>
    <col min="3" max="3" width="18.28515625" bestFit="1" customWidth="1"/>
    <col min="4" max="4" width="17.42578125" bestFit="1" customWidth="1"/>
    <col min="5" max="5" width="4.42578125" bestFit="1" customWidth="1"/>
    <col min="6" max="6" width="5.42578125" bestFit="1" customWidth="1"/>
    <col min="7" max="7" width="4.42578125" bestFit="1" customWidth="1"/>
    <col min="8" max="8" width="4.85546875" bestFit="1" customWidth="1"/>
    <col min="9" max="10" width="5.140625" bestFit="1" customWidth="1"/>
    <col min="11" max="11" width="4.42578125" bestFit="1" customWidth="1"/>
    <col min="12" max="12" width="5.140625" bestFit="1" customWidth="1"/>
    <col min="13" max="13" width="4.5703125" bestFit="1" customWidth="1"/>
    <col min="14" max="14" width="4.42578125" bestFit="1" customWidth="1"/>
    <col min="15" max="15" width="11.7109375" bestFit="1" customWidth="1"/>
  </cols>
  <sheetData>
    <row r="3" spans="1:15">
      <c r="A3" s="6" t="s">
        <v>123</v>
      </c>
      <c r="B3" s="6" t="s">
        <v>124</v>
      </c>
      <c r="C3" s="6" t="s">
        <v>125</v>
      </c>
      <c r="D3" s="6" t="s">
        <v>126</v>
      </c>
    </row>
    <row r="4" spans="1:15">
      <c r="B4" t="s">
        <v>99</v>
      </c>
      <c r="F4" t="s">
        <v>111</v>
      </c>
      <c r="O4" t="s">
        <v>122</v>
      </c>
    </row>
    <row r="5" spans="1:15">
      <c r="B5" t="s">
        <v>100</v>
      </c>
      <c r="C5" t="s">
        <v>106</v>
      </c>
      <c r="F5" t="s">
        <v>112</v>
      </c>
      <c r="I5" t="s">
        <v>116</v>
      </c>
      <c r="L5" t="s">
        <v>100</v>
      </c>
    </row>
    <row r="6" spans="1:15">
      <c r="A6" s="6" t="s">
        <v>33</v>
      </c>
      <c r="B6" t="s">
        <v>101</v>
      </c>
      <c r="C6" t="s">
        <v>107</v>
      </c>
      <c r="D6" t="s">
        <v>109</v>
      </c>
      <c r="E6" t="s">
        <v>110</v>
      </c>
      <c r="F6" t="s">
        <v>113</v>
      </c>
      <c r="G6" t="s">
        <v>114</v>
      </c>
      <c r="H6" t="s">
        <v>115</v>
      </c>
      <c r="I6" t="s">
        <v>117</v>
      </c>
      <c r="J6" t="s">
        <v>118</v>
      </c>
      <c r="K6" t="s">
        <v>119</v>
      </c>
      <c r="L6" t="s">
        <v>120</v>
      </c>
      <c r="M6" t="s">
        <v>121</v>
      </c>
      <c r="N6" t="s">
        <v>101</v>
      </c>
    </row>
    <row r="7" spans="1:15">
      <c r="A7" t="s">
        <v>40</v>
      </c>
      <c r="B7">
        <v>6</v>
      </c>
      <c r="C7">
        <v>9</v>
      </c>
      <c r="D7">
        <v>6</v>
      </c>
      <c r="E7">
        <v>7</v>
      </c>
      <c r="F7">
        <v>17</v>
      </c>
      <c r="G7">
        <v>8</v>
      </c>
      <c r="H7">
        <v>6</v>
      </c>
      <c r="I7">
        <v>14</v>
      </c>
      <c r="J7">
        <v>9</v>
      </c>
      <c r="K7">
        <v>14</v>
      </c>
      <c r="L7">
        <v>10</v>
      </c>
      <c r="M7">
        <v>9</v>
      </c>
      <c r="N7">
        <v>5</v>
      </c>
      <c r="O7">
        <v>120</v>
      </c>
    </row>
    <row r="8" spans="1:15">
      <c r="A8" t="s">
        <v>41</v>
      </c>
      <c r="B8">
        <v>9</v>
      </c>
      <c r="C8">
        <v>9</v>
      </c>
      <c r="D8">
        <v>11</v>
      </c>
      <c r="E8">
        <v>9</v>
      </c>
      <c r="F8">
        <v>11</v>
      </c>
      <c r="G8">
        <v>12</v>
      </c>
      <c r="H8">
        <v>12</v>
      </c>
      <c r="I8">
        <v>10</v>
      </c>
      <c r="J8">
        <v>7</v>
      </c>
      <c r="K8">
        <v>11</v>
      </c>
      <c r="L8">
        <v>8</v>
      </c>
      <c r="M8">
        <v>8</v>
      </c>
      <c r="N8">
        <v>4</v>
      </c>
      <c r="O8">
        <v>121</v>
      </c>
    </row>
    <row r="9" spans="1:15">
      <c r="A9" t="s">
        <v>42</v>
      </c>
      <c r="B9">
        <v>6</v>
      </c>
      <c r="C9">
        <v>6</v>
      </c>
      <c r="D9">
        <v>4</v>
      </c>
      <c r="E9">
        <v>10</v>
      </c>
      <c r="F9">
        <v>11</v>
      </c>
      <c r="G9">
        <v>8</v>
      </c>
      <c r="H9">
        <v>11</v>
      </c>
      <c r="I9">
        <v>13</v>
      </c>
      <c r="J9">
        <v>13</v>
      </c>
      <c r="K9">
        <v>13</v>
      </c>
      <c r="L9">
        <v>11</v>
      </c>
      <c r="M9">
        <v>8</v>
      </c>
      <c r="N9">
        <v>5</v>
      </c>
      <c r="O9">
        <v>119</v>
      </c>
    </row>
    <row r="10" spans="1:15">
      <c r="A10" t="s">
        <v>43</v>
      </c>
      <c r="B10">
        <v>5</v>
      </c>
      <c r="C10">
        <v>10</v>
      </c>
      <c r="D10">
        <v>8</v>
      </c>
      <c r="E10">
        <v>10</v>
      </c>
      <c r="F10">
        <v>10</v>
      </c>
      <c r="G10">
        <v>8</v>
      </c>
      <c r="H10">
        <v>9</v>
      </c>
      <c r="I10">
        <v>11</v>
      </c>
      <c r="J10">
        <v>12</v>
      </c>
      <c r="K10">
        <v>11</v>
      </c>
      <c r="L10">
        <v>8</v>
      </c>
      <c r="M10">
        <v>6</v>
      </c>
      <c r="N10">
        <v>7</v>
      </c>
      <c r="O10">
        <v>115</v>
      </c>
    </row>
    <row r="11" spans="1:15">
      <c r="A11" t="s">
        <v>44</v>
      </c>
      <c r="B11">
        <v>3</v>
      </c>
      <c r="C11">
        <v>10</v>
      </c>
      <c r="D11">
        <v>9</v>
      </c>
      <c r="E11">
        <v>6</v>
      </c>
      <c r="F11">
        <v>12</v>
      </c>
      <c r="G11">
        <v>6</v>
      </c>
      <c r="H11">
        <v>9</v>
      </c>
      <c r="I11">
        <v>11</v>
      </c>
      <c r="J11">
        <v>11</v>
      </c>
      <c r="K11">
        <v>9</v>
      </c>
      <c r="L11">
        <v>8</v>
      </c>
      <c r="M11">
        <v>9</v>
      </c>
      <c r="N11">
        <v>5</v>
      </c>
      <c r="O11">
        <v>108</v>
      </c>
    </row>
    <row r="12" spans="1:15">
      <c r="A12" t="s">
        <v>45</v>
      </c>
      <c r="B12">
        <v>5</v>
      </c>
      <c r="C12">
        <v>7</v>
      </c>
      <c r="D12">
        <v>9</v>
      </c>
      <c r="E12">
        <v>7</v>
      </c>
      <c r="F12">
        <v>7</v>
      </c>
      <c r="G12">
        <v>7</v>
      </c>
      <c r="H12">
        <v>9</v>
      </c>
      <c r="I12">
        <v>9</v>
      </c>
      <c r="J12">
        <v>11</v>
      </c>
      <c r="K12">
        <v>9</v>
      </c>
      <c r="L12">
        <v>9</v>
      </c>
      <c r="M12">
        <v>7</v>
      </c>
      <c r="N12">
        <v>6</v>
      </c>
      <c r="O12">
        <v>102</v>
      </c>
    </row>
    <row r="13" spans="1:15">
      <c r="A13" t="s">
        <v>46</v>
      </c>
      <c r="B13">
        <v>6</v>
      </c>
      <c r="C13">
        <v>7</v>
      </c>
      <c r="D13">
        <v>9</v>
      </c>
      <c r="E13">
        <v>8</v>
      </c>
      <c r="F13">
        <v>10</v>
      </c>
      <c r="G13">
        <v>5</v>
      </c>
      <c r="H13">
        <v>8</v>
      </c>
      <c r="I13">
        <v>11</v>
      </c>
      <c r="J13">
        <v>12</v>
      </c>
      <c r="K13">
        <v>10</v>
      </c>
      <c r="L13">
        <v>8</v>
      </c>
      <c r="M13">
        <v>6</v>
      </c>
      <c r="N13">
        <v>6</v>
      </c>
      <c r="O13">
        <v>106</v>
      </c>
    </row>
    <row r="14" spans="1:15">
      <c r="A14" t="s">
        <v>47</v>
      </c>
      <c r="B14">
        <v>7</v>
      </c>
      <c r="C14">
        <v>13</v>
      </c>
      <c r="D14">
        <v>7</v>
      </c>
      <c r="E14">
        <v>6</v>
      </c>
      <c r="F14">
        <v>9</v>
      </c>
      <c r="G14">
        <v>4</v>
      </c>
      <c r="H14">
        <v>7</v>
      </c>
      <c r="I14">
        <v>5</v>
      </c>
      <c r="J14">
        <v>10</v>
      </c>
      <c r="K14">
        <v>9</v>
      </c>
      <c r="L14">
        <v>5</v>
      </c>
      <c r="M14">
        <v>7</v>
      </c>
      <c r="N14">
        <v>5</v>
      </c>
      <c r="O14">
        <v>94</v>
      </c>
    </row>
    <row r="15" spans="1:15">
      <c r="A15" t="s">
        <v>48</v>
      </c>
      <c r="B15">
        <v>5</v>
      </c>
      <c r="C15">
        <v>13</v>
      </c>
      <c r="D15">
        <v>12</v>
      </c>
      <c r="E15">
        <v>13</v>
      </c>
      <c r="F15">
        <v>11</v>
      </c>
      <c r="G15">
        <v>8</v>
      </c>
      <c r="H15">
        <v>12</v>
      </c>
      <c r="I15">
        <v>11</v>
      </c>
      <c r="J15">
        <v>13</v>
      </c>
      <c r="K15">
        <v>13</v>
      </c>
      <c r="L15">
        <v>12</v>
      </c>
      <c r="M15">
        <v>2</v>
      </c>
      <c r="N15">
        <v>4</v>
      </c>
      <c r="O15">
        <v>129</v>
      </c>
    </row>
    <row r="16" spans="1:15">
      <c r="A16" t="s">
        <v>49</v>
      </c>
      <c r="B16">
        <v>6</v>
      </c>
      <c r="C16">
        <v>10</v>
      </c>
      <c r="D16">
        <v>8</v>
      </c>
      <c r="E16">
        <v>11</v>
      </c>
      <c r="F16">
        <v>9</v>
      </c>
      <c r="G16">
        <v>8</v>
      </c>
      <c r="H16">
        <v>12</v>
      </c>
      <c r="I16">
        <v>12</v>
      </c>
      <c r="J16">
        <v>12</v>
      </c>
      <c r="K16">
        <v>8</v>
      </c>
      <c r="L16">
        <v>13</v>
      </c>
      <c r="M16">
        <v>11</v>
      </c>
      <c r="N16">
        <v>4</v>
      </c>
      <c r="O16">
        <v>124</v>
      </c>
    </row>
    <row r="17" spans="1:15">
      <c r="A17" t="s">
        <v>50</v>
      </c>
      <c r="B17">
        <v>6</v>
      </c>
      <c r="C17">
        <v>8</v>
      </c>
      <c r="D17">
        <v>9</v>
      </c>
      <c r="E17">
        <v>11</v>
      </c>
      <c r="F17">
        <v>10</v>
      </c>
      <c r="G17">
        <v>8</v>
      </c>
      <c r="H17">
        <v>10</v>
      </c>
      <c r="I17">
        <v>12</v>
      </c>
      <c r="J17">
        <v>14</v>
      </c>
      <c r="K17">
        <v>9</v>
      </c>
      <c r="L17">
        <v>10</v>
      </c>
      <c r="M17">
        <v>8</v>
      </c>
      <c r="N17">
        <v>6</v>
      </c>
      <c r="O17">
        <v>121</v>
      </c>
    </row>
    <row r="18" spans="1:15">
      <c r="A18" t="s">
        <v>51</v>
      </c>
      <c r="B18">
        <v>6</v>
      </c>
      <c r="C18">
        <v>9</v>
      </c>
      <c r="D18">
        <v>6</v>
      </c>
      <c r="E18">
        <v>9</v>
      </c>
      <c r="F18">
        <v>7</v>
      </c>
      <c r="G18">
        <v>7</v>
      </c>
      <c r="H18">
        <v>9</v>
      </c>
      <c r="I18">
        <v>8</v>
      </c>
      <c r="J18">
        <v>14</v>
      </c>
      <c r="K18">
        <v>7</v>
      </c>
      <c r="L18">
        <v>8</v>
      </c>
      <c r="M18">
        <v>8</v>
      </c>
      <c r="N18">
        <v>3</v>
      </c>
      <c r="O18">
        <v>101</v>
      </c>
    </row>
    <row r="19" spans="1:15">
      <c r="A19" t="s">
        <v>52</v>
      </c>
      <c r="B19">
        <v>3</v>
      </c>
      <c r="C19">
        <v>9</v>
      </c>
      <c r="D19">
        <v>4</v>
      </c>
      <c r="E19">
        <v>4</v>
      </c>
      <c r="F19">
        <v>6</v>
      </c>
      <c r="G19">
        <v>9</v>
      </c>
      <c r="H19">
        <v>4</v>
      </c>
      <c r="I19">
        <v>8</v>
      </c>
      <c r="J19">
        <v>12</v>
      </c>
      <c r="K19">
        <v>13</v>
      </c>
      <c r="L19">
        <v>8</v>
      </c>
      <c r="M19">
        <v>8</v>
      </c>
      <c r="N19">
        <v>3</v>
      </c>
      <c r="O19">
        <v>91</v>
      </c>
    </row>
    <row r="20" spans="1:15">
      <c r="A20" t="s">
        <v>53</v>
      </c>
      <c r="B20">
        <v>7</v>
      </c>
      <c r="C20">
        <v>10</v>
      </c>
      <c r="D20">
        <v>9</v>
      </c>
      <c r="E20">
        <v>8</v>
      </c>
      <c r="F20">
        <v>8</v>
      </c>
      <c r="G20">
        <v>7</v>
      </c>
      <c r="H20">
        <v>7</v>
      </c>
      <c r="I20">
        <v>9</v>
      </c>
      <c r="J20">
        <v>10</v>
      </c>
      <c r="K20">
        <v>12</v>
      </c>
      <c r="L20">
        <v>7</v>
      </c>
      <c r="M20">
        <v>8</v>
      </c>
      <c r="N20">
        <v>5</v>
      </c>
      <c r="O20">
        <v>107</v>
      </c>
    </row>
    <row r="21" spans="1:15">
      <c r="A21" t="s">
        <v>54</v>
      </c>
      <c r="B21">
        <v>9</v>
      </c>
      <c r="C21">
        <v>11</v>
      </c>
      <c r="D21">
        <v>9</v>
      </c>
      <c r="E21">
        <v>11</v>
      </c>
      <c r="F21">
        <v>10</v>
      </c>
      <c r="G21">
        <v>13</v>
      </c>
      <c r="H21">
        <v>13</v>
      </c>
      <c r="I21">
        <v>11</v>
      </c>
      <c r="J21">
        <v>10</v>
      </c>
      <c r="K21">
        <v>13</v>
      </c>
      <c r="L21">
        <v>10</v>
      </c>
      <c r="M21">
        <v>6</v>
      </c>
      <c r="N21">
        <v>1</v>
      </c>
      <c r="O21">
        <v>127</v>
      </c>
    </row>
    <row r="22" spans="1:15">
      <c r="A22" t="s">
        <v>55</v>
      </c>
      <c r="B22">
        <v>10</v>
      </c>
      <c r="C22">
        <v>11</v>
      </c>
      <c r="D22">
        <v>8</v>
      </c>
      <c r="E22">
        <v>12</v>
      </c>
      <c r="F22">
        <v>13</v>
      </c>
      <c r="G22">
        <v>7</v>
      </c>
      <c r="H22">
        <v>12</v>
      </c>
      <c r="I22">
        <v>10</v>
      </c>
      <c r="J22">
        <v>12</v>
      </c>
      <c r="K22">
        <v>12</v>
      </c>
      <c r="L22">
        <v>11</v>
      </c>
      <c r="M22">
        <v>7</v>
      </c>
      <c r="N22">
        <v>3</v>
      </c>
      <c r="O22">
        <v>128</v>
      </c>
    </row>
    <row r="23" spans="1:15">
      <c r="A23" t="s">
        <v>56</v>
      </c>
      <c r="B23">
        <v>4</v>
      </c>
      <c r="C23">
        <v>10</v>
      </c>
      <c r="D23">
        <v>9</v>
      </c>
      <c r="E23">
        <v>5</v>
      </c>
      <c r="F23">
        <v>12</v>
      </c>
      <c r="G23">
        <v>6</v>
      </c>
      <c r="H23">
        <v>10</v>
      </c>
      <c r="I23">
        <v>11</v>
      </c>
      <c r="J23">
        <v>14</v>
      </c>
      <c r="K23">
        <v>12</v>
      </c>
      <c r="L23">
        <v>7</v>
      </c>
      <c r="M23">
        <v>6</v>
      </c>
      <c r="N23">
        <v>5</v>
      </c>
      <c r="O23">
        <v>111</v>
      </c>
    </row>
    <row r="24" spans="1:15">
      <c r="A24" t="s">
        <v>57</v>
      </c>
      <c r="B24">
        <v>6</v>
      </c>
      <c r="C24">
        <v>8</v>
      </c>
      <c r="D24">
        <v>7</v>
      </c>
      <c r="E24">
        <v>9</v>
      </c>
      <c r="F24">
        <v>13</v>
      </c>
      <c r="G24">
        <v>9</v>
      </c>
      <c r="H24">
        <v>7</v>
      </c>
      <c r="I24">
        <v>12</v>
      </c>
      <c r="J24">
        <v>10</v>
      </c>
      <c r="K24">
        <v>13</v>
      </c>
      <c r="L24">
        <v>7</v>
      </c>
      <c r="M24">
        <v>9</v>
      </c>
      <c r="N24">
        <v>6</v>
      </c>
      <c r="O24">
        <v>116</v>
      </c>
    </row>
    <row r="25" spans="1:15">
      <c r="A25" t="s">
        <v>58</v>
      </c>
      <c r="B25">
        <v>8</v>
      </c>
      <c r="C25">
        <v>14</v>
      </c>
      <c r="D25">
        <v>6</v>
      </c>
      <c r="E25">
        <v>9</v>
      </c>
      <c r="F25">
        <v>6</v>
      </c>
      <c r="G25">
        <v>6</v>
      </c>
      <c r="H25">
        <v>9</v>
      </c>
      <c r="I25">
        <v>5</v>
      </c>
      <c r="J25">
        <v>5</v>
      </c>
      <c r="K25">
        <v>11</v>
      </c>
      <c r="L25">
        <v>10</v>
      </c>
      <c r="M25">
        <v>8</v>
      </c>
      <c r="N25">
        <v>2</v>
      </c>
      <c r="O25">
        <v>99</v>
      </c>
    </row>
    <row r="26" spans="1:15">
      <c r="A26" t="s">
        <v>59</v>
      </c>
      <c r="B26">
        <v>6</v>
      </c>
      <c r="C26">
        <v>7</v>
      </c>
      <c r="D26">
        <v>6</v>
      </c>
      <c r="E26">
        <v>8</v>
      </c>
      <c r="F26">
        <v>7</v>
      </c>
      <c r="G26">
        <v>8</v>
      </c>
      <c r="H26">
        <v>3</v>
      </c>
      <c r="I26">
        <v>11</v>
      </c>
      <c r="J26">
        <v>12</v>
      </c>
      <c r="K26">
        <v>9</v>
      </c>
      <c r="L26">
        <v>6</v>
      </c>
      <c r="M26">
        <v>5</v>
      </c>
      <c r="N26">
        <v>1</v>
      </c>
      <c r="O26">
        <v>89</v>
      </c>
    </row>
    <row r="27" spans="1:15">
      <c r="A27" t="s">
        <v>60</v>
      </c>
      <c r="B27">
        <v>6</v>
      </c>
      <c r="C27">
        <v>11</v>
      </c>
      <c r="D27">
        <v>8</v>
      </c>
      <c r="E27">
        <v>9</v>
      </c>
      <c r="F27">
        <v>9</v>
      </c>
      <c r="G27">
        <v>9</v>
      </c>
      <c r="H27">
        <v>11</v>
      </c>
      <c r="I27">
        <v>8</v>
      </c>
      <c r="J27">
        <v>12</v>
      </c>
      <c r="K27">
        <v>11</v>
      </c>
      <c r="L27">
        <v>10</v>
      </c>
      <c r="M27">
        <v>7</v>
      </c>
      <c r="N27">
        <v>5</v>
      </c>
      <c r="O27">
        <v>116</v>
      </c>
    </row>
    <row r="28" spans="1:15">
      <c r="A28" t="s">
        <v>61</v>
      </c>
      <c r="B28">
        <v>4</v>
      </c>
      <c r="C28">
        <v>9</v>
      </c>
      <c r="D28">
        <v>7</v>
      </c>
      <c r="E28">
        <v>6</v>
      </c>
      <c r="F28">
        <v>12</v>
      </c>
      <c r="G28">
        <v>5</v>
      </c>
      <c r="H28">
        <v>7</v>
      </c>
      <c r="I28">
        <v>10</v>
      </c>
      <c r="J28">
        <v>10</v>
      </c>
      <c r="K28">
        <v>10</v>
      </c>
      <c r="L28">
        <v>9</v>
      </c>
      <c r="M28">
        <v>10</v>
      </c>
      <c r="N28">
        <v>5</v>
      </c>
      <c r="O28">
        <v>104</v>
      </c>
    </row>
    <row r="29" spans="1:15">
      <c r="A29" t="s">
        <v>62</v>
      </c>
      <c r="B29">
        <v>6</v>
      </c>
      <c r="C29">
        <v>7</v>
      </c>
      <c r="D29">
        <v>5</v>
      </c>
      <c r="E29">
        <v>9</v>
      </c>
      <c r="F29">
        <v>13</v>
      </c>
      <c r="G29">
        <v>11</v>
      </c>
      <c r="H29">
        <v>7</v>
      </c>
      <c r="I29">
        <v>11</v>
      </c>
      <c r="J29">
        <v>13</v>
      </c>
      <c r="K29">
        <v>13</v>
      </c>
      <c r="L29">
        <v>11</v>
      </c>
      <c r="M29">
        <v>5</v>
      </c>
      <c r="N29">
        <v>3</v>
      </c>
      <c r="O29">
        <v>114</v>
      </c>
    </row>
    <row r="30" spans="1:15">
      <c r="A30" t="s">
        <v>63</v>
      </c>
      <c r="B30">
        <v>7</v>
      </c>
      <c r="C30">
        <v>5</v>
      </c>
      <c r="D30">
        <v>7</v>
      </c>
      <c r="E30">
        <v>10</v>
      </c>
      <c r="F30">
        <v>7</v>
      </c>
      <c r="G30">
        <v>10</v>
      </c>
      <c r="H30">
        <v>7</v>
      </c>
      <c r="I30">
        <v>9</v>
      </c>
      <c r="J30">
        <v>10</v>
      </c>
      <c r="K30">
        <v>10</v>
      </c>
      <c r="L30">
        <v>7</v>
      </c>
      <c r="M30">
        <v>8</v>
      </c>
      <c r="N30">
        <v>5</v>
      </c>
      <c r="O30">
        <v>102</v>
      </c>
    </row>
    <row r="31" spans="1:15">
      <c r="A31" t="s">
        <v>64</v>
      </c>
      <c r="B31">
        <v>5</v>
      </c>
      <c r="C31">
        <v>5</v>
      </c>
      <c r="D31">
        <v>5</v>
      </c>
      <c r="E31">
        <v>7</v>
      </c>
      <c r="F31">
        <v>5</v>
      </c>
      <c r="G31">
        <v>4</v>
      </c>
      <c r="H31">
        <v>6</v>
      </c>
      <c r="I31">
        <v>11</v>
      </c>
      <c r="J31">
        <v>8</v>
      </c>
      <c r="K31">
        <v>11</v>
      </c>
      <c r="L31">
        <v>2</v>
      </c>
      <c r="M31">
        <v>5</v>
      </c>
      <c r="N31">
        <v>3</v>
      </c>
      <c r="O31">
        <v>77</v>
      </c>
    </row>
    <row r="32" spans="1:15">
      <c r="A32" t="s">
        <v>65</v>
      </c>
      <c r="B32">
        <v>3</v>
      </c>
      <c r="C32">
        <v>11</v>
      </c>
      <c r="D32">
        <v>8</v>
      </c>
      <c r="E32">
        <v>8</v>
      </c>
      <c r="F32">
        <v>11</v>
      </c>
      <c r="G32">
        <v>7</v>
      </c>
      <c r="H32">
        <v>8</v>
      </c>
      <c r="I32">
        <v>15</v>
      </c>
      <c r="J32">
        <v>9</v>
      </c>
      <c r="K32">
        <v>11</v>
      </c>
      <c r="L32">
        <v>10</v>
      </c>
      <c r="M32">
        <v>7</v>
      </c>
      <c r="N32">
        <v>4</v>
      </c>
      <c r="O32">
        <v>112</v>
      </c>
    </row>
    <row r="33" spans="1:15">
      <c r="A33" t="s">
        <v>66</v>
      </c>
      <c r="B33">
        <v>7</v>
      </c>
      <c r="C33">
        <v>8</v>
      </c>
      <c r="D33">
        <v>9</v>
      </c>
      <c r="E33">
        <v>10</v>
      </c>
      <c r="F33">
        <v>11</v>
      </c>
      <c r="G33">
        <v>11</v>
      </c>
      <c r="H33">
        <v>11</v>
      </c>
      <c r="I33">
        <v>9</v>
      </c>
      <c r="J33">
        <v>12</v>
      </c>
      <c r="K33">
        <v>12</v>
      </c>
      <c r="L33">
        <v>10</v>
      </c>
      <c r="M33">
        <v>11</v>
      </c>
      <c r="N33">
        <v>4</v>
      </c>
      <c r="O33">
        <v>125</v>
      </c>
    </row>
    <row r="34" spans="1:15">
      <c r="A34" t="s">
        <v>67</v>
      </c>
      <c r="B34">
        <v>6</v>
      </c>
      <c r="C34">
        <v>9</v>
      </c>
      <c r="D34">
        <v>6</v>
      </c>
      <c r="E34">
        <v>3</v>
      </c>
      <c r="F34">
        <v>9</v>
      </c>
      <c r="G34">
        <v>7</v>
      </c>
      <c r="H34">
        <v>8</v>
      </c>
      <c r="I34">
        <v>8</v>
      </c>
      <c r="J34">
        <v>10</v>
      </c>
      <c r="K34">
        <v>7</v>
      </c>
      <c r="L34">
        <v>6</v>
      </c>
      <c r="M34">
        <v>9</v>
      </c>
      <c r="N34">
        <v>4</v>
      </c>
      <c r="O34">
        <v>92</v>
      </c>
    </row>
    <row r="35" spans="1:15">
      <c r="A35" t="s">
        <v>68</v>
      </c>
      <c r="B35">
        <v>6</v>
      </c>
      <c r="C35">
        <v>12</v>
      </c>
      <c r="D35">
        <v>10</v>
      </c>
      <c r="E35">
        <v>10</v>
      </c>
      <c r="F35">
        <v>11</v>
      </c>
      <c r="G35">
        <v>6</v>
      </c>
      <c r="H35">
        <v>10</v>
      </c>
      <c r="I35">
        <v>11</v>
      </c>
      <c r="J35">
        <v>12</v>
      </c>
      <c r="K35">
        <v>11</v>
      </c>
      <c r="L35">
        <v>11</v>
      </c>
      <c r="M35">
        <v>5</v>
      </c>
      <c r="N35">
        <v>6</v>
      </c>
      <c r="O35">
        <v>121</v>
      </c>
    </row>
    <row r="36" spans="1:15">
      <c r="A36" t="s">
        <v>69</v>
      </c>
      <c r="B36">
        <v>5</v>
      </c>
      <c r="C36">
        <v>11</v>
      </c>
      <c r="D36">
        <v>4</v>
      </c>
      <c r="E36">
        <v>9</v>
      </c>
      <c r="F36">
        <v>12</v>
      </c>
      <c r="G36">
        <v>7</v>
      </c>
      <c r="H36">
        <v>9</v>
      </c>
      <c r="I36">
        <v>11</v>
      </c>
      <c r="J36">
        <v>11</v>
      </c>
      <c r="K36">
        <v>13</v>
      </c>
      <c r="L36">
        <v>12</v>
      </c>
      <c r="M36">
        <v>7</v>
      </c>
      <c r="N36">
        <v>4</v>
      </c>
      <c r="O36">
        <v>115</v>
      </c>
    </row>
    <row r="37" spans="1:15">
      <c r="A37" t="s">
        <v>70</v>
      </c>
      <c r="B37">
        <v>3</v>
      </c>
      <c r="C37">
        <v>6</v>
      </c>
      <c r="D37">
        <v>7</v>
      </c>
      <c r="E37">
        <v>13</v>
      </c>
      <c r="F37">
        <v>11</v>
      </c>
      <c r="G37">
        <v>7</v>
      </c>
      <c r="H37">
        <v>6</v>
      </c>
      <c r="I37">
        <v>11</v>
      </c>
      <c r="J37">
        <v>11</v>
      </c>
      <c r="K37">
        <v>9</v>
      </c>
      <c r="L37">
        <v>11</v>
      </c>
      <c r="M37">
        <v>9</v>
      </c>
      <c r="N37">
        <v>5</v>
      </c>
      <c r="O37">
        <v>109</v>
      </c>
    </row>
    <row r="38" spans="1:15">
      <c r="A38" t="s">
        <v>71</v>
      </c>
      <c r="B38">
        <v>5</v>
      </c>
      <c r="C38">
        <v>13</v>
      </c>
      <c r="D38">
        <v>8</v>
      </c>
      <c r="E38">
        <v>9</v>
      </c>
      <c r="F38">
        <v>10</v>
      </c>
      <c r="G38">
        <v>6</v>
      </c>
      <c r="H38">
        <v>11</v>
      </c>
      <c r="I38">
        <v>10</v>
      </c>
      <c r="J38">
        <v>14</v>
      </c>
      <c r="K38">
        <v>8</v>
      </c>
      <c r="L38">
        <v>10</v>
      </c>
      <c r="M38">
        <v>8</v>
      </c>
      <c r="N38">
        <v>4</v>
      </c>
      <c r="O38">
        <v>116</v>
      </c>
    </row>
    <row r="39" spans="1:15">
      <c r="A39" t="s">
        <v>72</v>
      </c>
      <c r="B39">
        <v>5</v>
      </c>
      <c r="C39">
        <v>4</v>
      </c>
      <c r="D39">
        <v>8</v>
      </c>
      <c r="E39">
        <v>7</v>
      </c>
      <c r="F39">
        <v>8</v>
      </c>
      <c r="G39">
        <v>5</v>
      </c>
      <c r="H39">
        <v>8</v>
      </c>
      <c r="I39">
        <v>8</v>
      </c>
      <c r="J39">
        <v>7</v>
      </c>
      <c r="K39">
        <v>9</v>
      </c>
      <c r="L39">
        <v>13</v>
      </c>
      <c r="M39">
        <v>6</v>
      </c>
      <c r="N39">
        <v>4</v>
      </c>
      <c r="O39">
        <v>92</v>
      </c>
    </row>
    <row r="40" spans="1:15">
      <c r="A40" t="s">
        <v>73</v>
      </c>
      <c r="B40">
        <v>6</v>
      </c>
      <c r="C40">
        <v>10</v>
      </c>
      <c r="D40">
        <v>9</v>
      </c>
      <c r="E40">
        <v>7</v>
      </c>
      <c r="F40">
        <v>10</v>
      </c>
      <c r="G40">
        <v>5</v>
      </c>
      <c r="H40">
        <v>9</v>
      </c>
      <c r="I40">
        <v>8</v>
      </c>
      <c r="J40">
        <v>9</v>
      </c>
      <c r="K40">
        <v>9</v>
      </c>
      <c r="L40">
        <v>6</v>
      </c>
      <c r="M40">
        <v>6</v>
      </c>
      <c r="N40">
        <v>3</v>
      </c>
      <c r="O40">
        <v>97</v>
      </c>
    </row>
    <row r="41" spans="1:15">
      <c r="A41" t="s">
        <v>74</v>
      </c>
      <c r="B41">
        <v>7</v>
      </c>
      <c r="C41">
        <v>9</v>
      </c>
      <c r="D41">
        <v>9</v>
      </c>
      <c r="E41">
        <v>12</v>
      </c>
      <c r="F41">
        <v>10</v>
      </c>
      <c r="G41">
        <v>7</v>
      </c>
      <c r="H41">
        <v>10</v>
      </c>
      <c r="I41">
        <v>8</v>
      </c>
      <c r="J41">
        <v>15</v>
      </c>
      <c r="K41">
        <v>11</v>
      </c>
      <c r="L41">
        <v>6</v>
      </c>
      <c r="M41">
        <v>7</v>
      </c>
      <c r="N41">
        <v>4</v>
      </c>
      <c r="O41">
        <v>115</v>
      </c>
    </row>
    <row r="42" spans="1:15">
      <c r="A42" t="s">
        <v>75</v>
      </c>
      <c r="B42">
        <v>2</v>
      </c>
      <c r="C42">
        <v>7</v>
      </c>
      <c r="D42">
        <v>9</v>
      </c>
      <c r="E42">
        <v>10</v>
      </c>
      <c r="F42">
        <v>10</v>
      </c>
      <c r="G42">
        <v>7</v>
      </c>
      <c r="H42">
        <v>9</v>
      </c>
      <c r="I42">
        <v>10</v>
      </c>
      <c r="J42">
        <v>12</v>
      </c>
      <c r="K42">
        <v>9</v>
      </c>
      <c r="L42">
        <v>6</v>
      </c>
      <c r="M42">
        <v>10</v>
      </c>
      <c r="N42">
        <v>6</v>
      </c>
      <c r="O42">
        <v>107</v>
      </c>
    </row>
    <row r="43" spans="1:15">
      <c r="A43" t="s">
        <v>122</v>
      </c>
      <c r="B43">
        <v>206</v>
      </c>
      <c r="C43">
        <v>328</v>
      </c>
      <c r="D43">
        <v>275</v>
      </c>
      <c r="E43">
        <v>312</v>
      </c>
      <c r="F43">
        <v>358</v>
      </c>
      <c r="G43">
        <v>268</v>
      </c>
      <c r="H43">
        <v>316</v>
      </c>
      <c r="I43">
        <v>362</v>
      </c>
      <c r="J43">
        <v>398</v>
      </c>
      <c r="K43">
        <v>382</v>
      </c>
      <c r="L43">
        <v>316</v>
      </c>
      <c r="M43">
        <v>266</v>
      </c>
      <c r="N43">
        <v>155</v>
      </c>
      <c r="O43">
        <v>3942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3F609-DB1C-4A74-BC50-40FA047D279F}">
  <dimension ref="A1:O44"/>
  <sheetViews>
    <sheetView showGridLines="0" workbookViewId="0">
      <selection activeCell="A4" sqref="A4"/>
    </sheetView>
  </sheetViews>
  <sheetFormatPr defaultRowHeight="15"/>
  <cols>
    <col min="1" max="1" width="36.28515625" bestFit="1" customWidth="1"/>
    <col min="2" max="2" width="15.140625" bestFit="1" customWidth="1"/>
    <col min="3" max="3" width="18.28515625" bestFit="1" customWidth="1"/>
    <col min="4" max="4" width="17.42578125" bestFit="1" customWidth="1"/>
    <col min="5" max="15" width="13.28515625" bestFit="1" customWidth="1"/>
  </cols>
  <sheetData>
    <row r="1" spans="1:15" ht="203.25" customHeight="1"/>
    <row r="4" spans="1:15">
      <c r="A4" s="6" t="s">
        <v>127</v>
      </c>
      <c r="B4" s="6" t="s">
        <v>124</v>
      </c>
      <c r="C4" s="6" t="s">
        <v>125</v>
      </c>
      <c r="D4" s="6" t="s">
        <v>126</v>
      </c>
    </row>
    <row r="5" spans="1:15">
      <c r="B5" t="s">
        <v>99</v>
      </c>
      <c r="F5" t="s">
        <v>111</v>
      </c>
      <c r="O5" t="s">
        <v>122</v>
      </c>
    </row>
    <row r="6" spans="1:15">
      <c r="B6" t="s">
        <v>100</v>
      </c>
      <c r="C6" t="s">
        <v>106</v>
      </c>
      <c r="F6" t="s">
        <v>112</v>
      </c>
      <c r="I6" t="s">
        <v>116</v>
      </c>
      <c r="L6" t="s">
        <v>100</v>
      </c>
    </row>
    <row r="7" spans="1:15">
      <c r="A7" s="6" t="s">
        <v>33</v>
      </c>
      <c r="B7" t="s">
        <v>101</v>
      </c>
      <c r="C7" t="s">
        <v>107</v>
      </c>
      <c r="D7" t="s">
        <v>109</v>
      </c>
      <c r="E7" t="s">
        <v>110</v>
      </c>
      <c r="F7" t="s">
        <v>113</v>
      </c>
      <c r="G7" t="s">
        <v>114</v>
      </c>
      <c r="H7" t="s">
        <v>115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101</v>
      </c>
    </row>
    <row r="8" spans="1:15">
      <c r="A8" t="s">
        <v>40</v>
      </c>
      <c r="B8">
        <v>664237075</v>
      </c>
      <c r="C8">
        <v>869596877</v>
      </c>
      <c r="D8">
        <v>636641737</v>
      </c>
      <c r="E8">
        <v>554788011</v>
      </c>
      <c r="F8">
        <v>846852716</v>
      </c>
      <c r="G8">
        <v>4040758077</v>
      </c>
      <c r="H8">
        <v>677732082</v>
      </c>
      <c r="I8">
        <v>1865947114</v>
      </c>
      <c r="J8">
        <v>8437804349</v>
      </c>
      <c r="K8">
        <v>9937488785</v>
      </c>
      <c r="L8">
        <v>2523276614</v>
      </c>
      <c r="M8">
        <v>1332900115</v>
      </c>
      <c r="N8">
        <v>1321451538</v>
      </c>
      <c r="O8">
        <v>33709475090</v>
      </c>
    </row>
    <row r="9" spans="1:15">
      <c r="A9" t="s">
        <v>41</v>
      </c>
      <c r="B9">
        <v>4369745493</v>
      </c>
      <c r="C9">
        <v>14843249801</v>
      </c>
      <c r="D9">
        <v>5288199833</v>
      </c>
      <c r="E9">
        <v>3754982954</v>
      </c>
      <c r="F9">
        <v>16934024248</v>
      </c>
      <c r="G9">
        <v>4842640402</v>
      </c>
      <c r="H9">
        <v>2163135351</v>
      </c>
      <c r="I9">
        <v>4225413867</v>
      </c>
      <c r="J9">
        <v>4241295905</v>
      </c>
      <c r="K9">
        <v>5792504242</v>
      </c>
      <c r="L9">
        <v>5533046960</v>
      </c>
      <c r="M9">
        <v>10079349498</v>
      </c>
      <c r="N9">
        <v>558316986</v>
      </c>
      <c r="O9">
        <v>82625905540</v>
      </c>
    </row>
    <row r="10" spans="1:15">
      <c r="A10" t="s">
        <v>42</v>
      </c>
      <c r="B10">
        <v>2257014316</v>
      </c>
      <c r="C10">
        <v>5450512805</v>
      </c>
      <c r="D10">
        <v>1642162208</v>
      </c>
      <c r="E10">
        <v>1975226103</v>
      </c>
      <c r="F10">
        <v>1434488372</v>
      </c>
      <c r="G10">
        <v>1334992238</v>
      </c>
      <c r="H10">
        <v>1123660637</v>
      </c>
      <c r="I10">
        <v>1346688867</v>
      </c>
      <c r="J10">
        <v>1341684557</v>
      </c>
      <c r="K10">
        <v>1866168413</v>
      </c>
      <c r="L10">
        <v>1308245386</v>
      </c>
      <c r="M10">
        <v>462413028</v>
      </c>
      <c r="N10">
        <v>207777923</v>
      </c>
      <c r="O10">
        <v>21751034853</v>
      </c>
    </row>
    <row r="11" spans="1:15">
      <c r="A11" t="s">
        <v>43</v>
      </c>
      <c r="B11">
        <v>2943136622</v>
      </c>
      <c r="C11">
        <v>3231388361</v>
      </c>
      <c r="D11">
        <v>3426230254</v>
      </c>
      <c r="E11">
        <v>2440656291</v>
      </c>
      <c r="F11">
        <v>2456897081</v>
      </c>
      <c r="G11">
        <v>1629684465</v>
      </c>
      <c r="H11">
        <v>2538493775</v>
      </c>
      <c r="I11">
        <v>2607143871</v>
      </c>
      <c r="J11">
        <v>3558195475</v>
      </c>
      <c r="K11">
        <v>2584263193</v>
      </c>
      <c r="L11">
        <v>1979716962</v>
      </c>
      <c r="M11">
        <v>1821133517</v>
      </c>
      <c r="N11">
        <v>859960582</v>
      </c>
      <c r="O11">
        <v>32076900449</v>
      </c>
    </row>
    <row r="12" spans="1:15">
      <c r="A12" t="s">
        <v>44</v>
      </c>
      <c r="B12">
        <v>842620693</v>
      </c>
      <c r="C12">
        <v>1366055589</v>
      </c>
      <c r="D12">
        <v>1116420965</v>
      </c>
      <c r="E12">
        <v>934028345</v>
      </c>
      <c r="F12">
        <v>1553100480</v>
      </c>
      <c r="G12">
        <v>795278811</v>
      </c>
      <c r="H12">
        <v>830359651</v>
      </c>
      <c r="I12">
        <v>1415900309</v>
      </c>
      <c r="J12">
        <v>1570964760</v>
      </c>
      <c r="K12">
        <v>1342716543</v>
      </c>
      <c r="L12">
        <v>938361644</v>
      </c>
      <c r="M12">
        <v>567128158</v>
      </c>
      <c r="N12">
        <v>153520852</v>
      </c>
      <c r="O12">
        <v>13426456800</v>
      </c>
    </row>
    <row r="13" spans="1:15">
      <c r="A13" t="s">
        <v>45</v>
      </c>
      <c r="B13">
        <v>1027954463</v>
      </c>
      <c r="C13">
        <v>1578366144</v>
      </c>
      <c r="D13">
        <v>1112908613</v>
      </c>
      <c r="E13">
        <v>1270155614</v>
      </c>
      <c r="F13">
        <v>1528883946</v>
      </c>
      <c r="G13">
        <v>530962929</v>
      </c>
      <c r="H13">
        <v>773806702</v>
      </c>
      <c r="I13">
        <v>985828420</v>
      </c>
      <c r="J13">
        <v>1372548300</v>
      </c>
      <c r="K13">
        <v>2672781108</v>
      </c>
      <c r="L13">
        <v>1350427485</v>
      </c>
      <c r="M13">
        <v>604624584</v>
      </c>
      <c r="N13">
        <v>226511284</v>
      </c>
      <c r="O13">
        <v>15035759592</v>
      </c>
    </row>
    <row r="14" spans="1:15">
      <c r="A14" t="s">
        <v>46</v>
      </c>
      <c r="B14">
        <v>2295493875</v>
      </c>
      <c r="C14">
        <v>2722292523</v>
      </c>
      <c r="D14">
        <v>2211020776</v>
      </c>
      <c r="E14">
        <v>2319222612</v>
      </c>
      <c r="F14">
        <v>2488638234</v>
      </c>
      <c r="G14">
        <v>2048076261</v>
      </c>
      <c r="H14">
        <v>2159854987</v>
      </c>
      <c r="I14">
        <v>4673691970</v>
      </c>
      <c r="J14">
        <v>4122121214</v>
      </c>
      <c r="K14">
        <v>3605042976</v>
      </c>
      <c r="L14">
        <v>8704691222</v>
      </c>
      <c r="M14">
        <v>1666536519</v>
      </c>
      <c r="N14">
        <v>513904037</v>
      </c>
      <c r="O14">
        <v>39530587206</v>
      </c>
    </row>
    <row r="15" spans="1:15">
      <c r="A15" t="s">
        <v>47</v>
      </c>
      <c r="B15">
        <v>366506673</v>
      </c>
      <c r="C15">
        <v>479244557</v>
      </c>
      <c r="D15">
        <v>432477849</v>
      </c>
      <c r="E15">
        <v>534016698</v>
      </c>
      <c r="F15">
        <v>731258506</v>
      </c>
      <c r="G15">
        <v>345769713</v>
      </c>
      <c r="H15">
        <v>352559839</v>
      </c>
      <c r="I15">
        <v>1058766089</v>
      </c>
      <c r="J15">
        <v>819146728</v>
      </c>
      <c r="K15">
        <v>909894886</v>
      </c>
      <c r="L15">
        <v>527447979</v>
      </c>
      <c r="M15">
        <v>236657104</v>
      </c>
      <c r="N15">
        <v>106449960</v>
      </c>
      <c r="O15">
        <v>6900196581</v>
      </c>
    </row>
    <row r="16" spans="1:15">
      <c r="A16" t="s">
        <v>48</v>
      </c>
      <c r="B16">
        <v>183159242</v>
      </c>
      <c r="C16">
        <v>1166732088</v>
      </c>
      <c r="D16">
        <v>278630451</v>
      </c>
      <c r="E16">
        <v>306818962</v>
      </c>
      <c r="F16">
        <v>175422167</v>
      </c>
      <c r="G16">
        <v>198171434</v>
      </c>
      <c r="H16">
        <v>250894358</v>
      </c>
      <c r="I16">
        <v>292191660</v>
      </c>
      <c r="J16">
        <v>369819750</v>
      </c>
      <c r="K16">
        <v>293467154</v>
      </c>
      <c r="L16">
        <v>479174135</v>
      </c>
      <c r="M16">
        <v>256967527</v>
      </c>
      <c r="N16">
        <v>93498162</v>
      </c>
      <c r="O16">
        <v>4344947090</v>
      </c>
    </row>
    <row r="17" spans="1:15">
      <c r="A17" t="s">
        <v>49</v>
      </c>
      <c r="B17">
        <v>96467698</v>
      </c>
      <c r="C17">
        <v>126601955</v>
      </c>
      <c r="D17">
        <v>40552647</v>
      </c>
      <c r="E17">
        <v>128334982</v>
      </c>
      <c r="F17">
        <v>130114049</v>
      </c>
      <c r="G17">
        <v>60374266</v>
      </c>
      <c r="H17">
        <v>107933924</v>
      </c>
      <c r="I17">
        <v>236938497</v>
      </c>
      <c r="J17">
        <v>274544758</v>
      </c>
      <c r="K17">
        <v>100820032</v>
      </c>
      <c r="L17">
        <v>204354115</v>
      </c>
      <c r="M17">
        <v>272291668</v>
      </c>
      <c r="N17">
        <v>56870778</v>
      </c>
      <c r="O17">
        <v>1836199369</v>
      </c>
    </row>
    <row r="18" spans="1:15">
      <c r="A18" t="s">
        <v>50</v>
      </c>
      <c r="B18">
        <v>226398301</v>
      </c>
      <c r="C18">
        <v>364423488</v>
      </c>
      <c r="D18">
        <v>186070794</v>
      </c>
      <c r="E18">
        <v>234712276</v>
      </c>
      <c r="F18">
        <v>174194696</v>
      </c>
      <c r="G18">
        <v>126352270</v>
      </c>
      <c r="H18">
        <v>135430564</v>
      </c>
      <c r="I18">
        <v>459107871</v>
      </c>
      <c r="J18">
        <v>406372710</v>
      </c>
      <c r="K18">
        <v>215527467</v>
      </c>
      <c r="L18">
        <v>514804078</v>
      </c>
      <c r="M18">
        <v>198667454</v>
      </c>
      <c r="N18">
        <v>51888086</v>
      </c>
      <c r="O18">
        <v>3293950055</v>
      </c>
    </row>
    <row r="19" spans="1:15">
      <c r="A19" t="s">
        <v>51</v>
      </c>
      <c r="B19">
        <v>59388187</v>
      </c>
      <c r="C19">
        <v>96865866</v>
      </c>
      <c r="D19">
        <v>44116751</v>
      </c>
      <c r="E19">
        <v>320234917</v>
      </c>
      <c r="F19">
        <v>89600164</v>
      </c>
      <c r="G19">
        <v>254943505</v>
      </c>
      <c r="H19">
        <v>115890095</v>
      </c>
      <c r="I19">
        <v>80673144</v>
      </c>
      <c r="J19">
        <v>75871031</v>
      </c>
      <c r="K19">
        <v>105814659</v>
      </c>
      <c r="L19">
        <v>101212844</v>
      </c>
      <c r="M19">
        <v>30965072</v>
      </c>
      <c r="N19">
        <v>23298752</v>
      </c>
      <c r="O19">
        <v>1398874987</v>
      </c>
    </row>
    <row r="20" spans="1:15">
      <c r="A20" t="s">
        <v>52</v>
      </c>
      <c r="B20">
        <v>91673492</v>
      </c>
      <c r="C20">
        <v>64910198</v>
      </c>
      <c r="D20">
        <v>241969430</v>
      </c>
      <c r="E20">
        <v>98107877</v>
      </c>
      <c r="F20">
        <v>115478151</v>
      </c>
      <c r="G20">
        <v>61672552</v>
      </c>
      <c r="H20">
        <v>123554149</v>
      </c>
      <c r="I20">
        <v>68097765</v>
      </c>
      <c r="J20">
        <v>79898481</v>
      </c>
      <c r="K20">
        <v>175120467</v>
      </c>
      <c r="L20">
        <v>315517569</v>
      </c>
      <c r="M20">
        <v>252824809</v>
      </c>
      <c r="N20">
        <v>71923533</v>
      </c>
      <c r="O20">
        <v>1760748473</v>
      </c>
    </row>
    <row r="21" spans="1:15">
      <c r="A21" t="s">
        <v>53</v>
      </c>
      <c r="B21">
        <v>877761366</v>
      </c>
      <c r="C21">
        <v>2406969884</v>
      </c>
      <c r="D21">
        <v>1778166154</v>
      </c>
      <c r="E21">
        <v>1048059126</v>
      </c>
      <c r="F21">
        <v>1084322116</v>
      </c>
      <c r="G21">
        <v>536598500</v>
      </c>
      <c r="H21">
        <v>555645680</v>
      </c>
      <c r="I21">
        <v>750741425</v>
      </c>
      <c r="J21">
        <v>938251376</v>
      </c>
      <c r="K21">
        <v>1652490496</v>
      </c>
      <c r="L21">
        <v>1888789266</v>
      </c>
      <c r="M21">
        <v>1218489523</v>
      </c>
      <c r="N21">
        <v>186085307</v>
      </c>
      <c r="O21">
        <v>14922370219</v>
      </c>
    </row>
    <row r="22" spans="1:15">
      <c r="A22" t="s">
        <v>54</v>
      </c>
      <c r="B22">
        <v>18528628392</v>
      </c>
      <c r="C22">
        <v>30806356967</v>
      </c>
      <c r="D22">
        <v>12099928697</v>
      </c>
      <c r="E22">
        <v>7525423428</v>
      </c>
      <c r="F22">
        <v>21326201521</v>
      </c>
      <c r="G22">
        <v>8915660551</v>
      </c>
      <c r="H22">
        <v>8719089571</v>
      </c>
      <c r="I22">
        <v>16600799107</v>
      </c>
      <c r="J22">
        <v>12881985287</v>
      </c>
      <c r="K22">
        <v>19805517429</v>
      </c>
      <c r="L22">
        <v>29032519167</v>
      </c>
      <c r="M22">
        <v>16570912494</v>
      </c>
      <c r="N22">
        <v>3050797764</v>
      </c>
      <c r="O22">
        <v>205863820375</v>
      </c>
    </row>
    <row r="23" spans="1:15">
      <c r="A23" t="s">
        <v>55</v>
      </c>
      <c r="B23">
        <v>13197034562</v>
      </c>
      <c r="C23">
        <v>12546267146</v>
      </c>
      <c r="D23">
        <v>9700661861</v>
      </c>
      <c r="E23">
        <v>5661435013</v>
      </c>
      <c r="F23">
        <v>7908588679</v>
      </c>
      <c r="G23">
        <v>6117055307</v>
      </c>
      <c r="H23">
        <v>7679824558</v>
      </c>
      <c r="I23">
        <v>10791213117</v>
      </c>
      <c r="J23">
        <v>9093642515</v>
      </c>
      <c r="K23">
        <v>12324315650</v>
      </c>
      <c r="L23">
        <v>20805295718</v>
      </c>
      <c r="M23">
        <v>10492941682</v>
      </c>
      <c r="N23">
        <v>2607186391</v>
      </c>
      <c r="O23">
        <v>128925462199</v>
      </c>
    </row>
    <row r="24" spans="1:15">
      <c r="A24" t="s">
        <v>56</v>
      </c>
      <c r="B24">
        <v>854906840</v>
      </c>
      <c r="C24">
        <v>928619527</v>
      </c>
      <c r="D24">
        <v>729578329</v>
      </c>
      <c r="E24">
        <v>790910722</v>
      </c>
      <c r="F24">
        <v>1068753080</v>
      </c>
      <c r="G24">
        <v>434839901</v>
      </c>
      <c r="H24">
        <v>594331558</v>
      </c>
      <c r="I24">
        <v>829883513</v>
      </c>
      <c r="J24">
        <v>1438568249</v>
      </c>
      <c r="K24">
        <v>1943297197</v>
      </c>
      <c r="L24">
        <v>955511507</v>
      </c>
      <c r="M24">
        <v>1027709278</v>
      </c>
      <c r="N24">
        <v>511526684</v>
      </c>
      <c r="O24">
        <v>12108436385</v>
      </c>
    </row>
    <row r="25" spans="1:15">
      <c r="A25" t="s">
        <v>57</v>
      </c>
      <c r="B25">
        <v>2138158259</v>
      </c>
      <c r="C25">
        <v>5023289970</v>
      </c>
      <c r="D25">
        <v>2387408736</v>
      </c>
      <c r="E25">
        <v>2266596665</v>
      </c>
      <c r="F25">
        <v>3680418975</v>
      </c>
      <c r="G25">
        <v>2110239092</v>
      </c>
      <c r="H25">
        <v>5040572353</v>
      </c>
      <c r="I25">
        <v>3648467535</v>
      </c>
      <c r="J25">
        <v>2308355966</v>
      </c>
      <c r="K25">
        <v>2722137641</v>
      </c>
      <c r="L25">
        <v>3068464322</v>
      </c>
      <c r="M25">
        <v>1230446673</v>
      </c>
      <c r="N25">
        <v>1407219642</v>
      </c>
      <c r="O25">
        <v>37031775829</v>
      </c>
    </row>
    <row r="26" spans="1:15">
      <c r="A26" t="s">
        <v>58</v>
      </c>
      <c r="B26">
        <v>2332167</v>
      </c>
      <c r="C26">
        <v>2720209</v>
      </c>
      <c r="D26">
        <v>1832729</v>
      </c>
      <c r="E26">
        <v>4935199</v>
      </c>
      <c r="F26">
        <v>3274849</v>
      </c>
      <c r="G26">
        <v>857311</v>
      </c>
      <c r="H26">
        <v>1677760</v>
      </c>
      <c r="I26">
        <v>1690269</v>
      </c>
      <c r="J26">
        <v>1918313</v>
      </c>
      <c r="K26">
        <v>1660490</v>
      </c>
      <c r="L26">
        <v>1561151</v>
      </c>
      <c r="M26">
        <v>1055343</v>
      </c>
      <c r="N26">
        <v>562196</v>
      </c>
      <c r="O26">
        <v>26077986</v>
      </c>
    </row>
    <row r="27" spans="1:15">
      <c r="A27" t="s">
        <v>59</v>
      </c>
      <c r="B27">
        <v>32601244</v>
      </c>
      <c r="C27">
        <v>15364103</v>
      </c>
      <c r="D27">
        <v>8852254</v>
      </c>
      <c r="E27">
        <v>25734557</v>
      </c>
      <c r="F27">
        <v>14668820</v>
      </c>
      <c r="G27">
        <v>4702082</v>
      </c>
      <c r="H27">
        <v>6753193</v>
      </c>
      <c r="I27">
        <v>10309866</v>
      </c>
      <c r="J27">
        <v>8280745</v>
      </c>
      <c r="K27">
        <v>8988153</v>
      </c>
      <c r="L27">
        <v>4823245</v>
      </c>
      <c r="M27">
        <v>6125758</v>
      </c>
      <c r="N27">
        <v>3417371</v>
      </c>
      <c r="O27">
        <v>150621391</v>
      </c>
    </row>
    <row r="28" spans="1:15">
      <c r="A28" t="s">
        <v>60</v>
      </c>
      <c r="B28">
        <v>483965776</v>
      </c>
      <c r="C28">
        <v>751036272</v>
      </c>
      <c r="D28">
        <v>548019453</v>
      </c>
      <c r="E28">
        <v>620960209</v>
      </c>
      <c r="F28">
        <v>567128109</v>
      </c>
      <c r="G28">
        <v>286475433</v>
      </c>
      <c r="H28">
        <v>289570944</v>
      </c>
      <c r="I28">
        <v>574343784</v>
      </c>
      <c r="J28">
        <v>1178369951</v>
      </c>
      <c r="K28">
        <v>1527855979</v>
      </c>
      <c r="L28">
        <v>1190470441</v>
      </c>
      <c r="M28">
        <v>694606187</v>
      </c>
      <c r="N28">
        <v>149344087</v>
      </c>
      <c r="O28">
        <v>8862146625</v>
      </c>
    </row>
    <row r="29" spans="1:15">
      <c r="A29" t="s">
        <v>61</v>
      </c>
      <c r="B29">
        <v>641214261</v>
      </c>
      <c r="C29">
        <v>585876494</v>
      </c>
      <c r="D29">
        <v>527356266</v>
      </c>
      <c r="E29">
        <v>824086641</v>
      </c>
      <c r="F29">
        <v>714043431</v>
      </c>
      <c r="G29">
        <v>407161139</v>
      </c>
      <c r="H29">
        <v>516589209</v>
      </c>
      <c r="I29">
        <v>732460608</v>
      </c>
      <c r="J29">
        <v>789321865</v>
      </c>
      <c r="K29">
        <v>1173512474</v>
      </c>
      <c r="L29">
        <v>491826418</v>
      </c>
      <c r="M29">
        <v>259900686</v>
      </c>
      <c r="N29">
        <v>189966447</v>
      </c>
      <c r="O29">
        <v>7853315939</v>
      </c>
    </row>
    <row r="30" spans="1:15">
      <c r="A30" t="s">
        <v>62</v>
      </c>
      <c r="B30">
        <v>2454109186</v>
      </c>
      <c r="C30">
        <v>6964008120</v>
      </c>
      <c r="D30">
        <v>4270455147</v>
      </c>
      <c r="E30">
        <v>3128642184</v>
      </c>
      <c r="F30">
        <v>3405414975</v>
      </c>
      <c r="G30">
        <v>2514511217</v>
      </c>
      <c r="H30">
        <v>13176698130</v>
      </c>
      <c r="I30">
        <v>9960780961</v>
      </c>
      <c r="J30">
        <v>7813256533</v>
      </c>
      <c r="K30">
        <v>3677453165</v>
      </c>
      <c r="L30">
        <v>3070897873</v>
      </c>
      <c r="M30">
        <v>2218325051</v>
      </c>
      <c r="N30">
        <v>413333522</v>
      </c>
      <c r="O30">
        <v>63067886064</v>
      </c>
    </row>
    <row r="31" spans="1:15">
      <c r="A31" t="s">
        <v>63</v>
      </c>
      <c r="B31">
        <v>904835700</v>
      </c>
      <c r="C31">
        <v>536017899</v>
      </c>
      <c r="D31">
        <v>423703771</v>
      </c>
      <c r="E31">
        <v>610343902</v>
      </c>
      <c r="F31">
        <v>501799400</v>
      </c>
      <c r="G31">
        <v>504263744</v>
      </c>
      <c r="H31">
        <v>375752190</v>
      </c>
      <c r="I31">
        <v>1033903760</v>
      </c>
      <c r="J31">
        <v>927387135</v>
      </c>
      <c r="K31">
        <v>1278980010</v>
      </c>
      <c r="L31">
        <v>822341146</v>
      </c>
      <c r="M31">
        <v>319996982</v>
      </c>
      <c r="N31">
        <v>88449042</v>
      </c>
      <c r="O31">
        <v>8327774681</v>
      </c>
    </row>
    <row r="32" spans="1:15">
      <c r="A32" t="s">
        <v>64</v>
      </c>
      <c r="B32">
        <v>394204388</v>
      </c>
      <c r="C32">
        <v>467301361</v>
      </c>
      <c r="D32">
        <v>387576493</v>
      </c>
      <c r="E32">
        <v>460498913</v>
      </c>
      <c r="F32">
        <v>442120685</v>
      </c>
      <c r="G32">
        <v>430340983</v>
      </c>
      <c r="H32">
        <v>315018450</v>
      </c>
      <c r="I32">
        <v>345748734</v>
      </c>
      <c r="J32">
        <v>515072494</v>
      </c>
      <c r="K32">
        <v>585295908</v>
      </c>
      <c r="L32">
        <v>501997449</v>
      </c>
      <c r="M32">
        <v>365801072</v>
      </c>
      <c r="N32">
        <v>104450723</v>
      </c>
      <c r="O32">
        <v>5315427653</v>
      </c>
    </row>
    <row r="33" spans="1:15">
      <c r="A33" t="s">
        <v>65</v>
      </c>
      <c r="B33">
        <v>153611549</v>
      </c>
      <c r="C33">
        <v>549719772</v>
      </c>
      <c r="D33">
        <v>389925188</v>
      </c>
      <c r="E33">
        <v>340050504</v>
      </c>
      <c r="F33">
        <v>334183356</v>
      </c>
      <c r="G33">
        <v>216268320</v>
      </c>
      <c r="H33">
        <v>297187586</v>
      </c>
      <c r="I33">
        <v>283091496</v>
      </c>
      <c r="J33">
        <v>409663245</v>
      </c>
      <c r="K33">
        <v>713103421</v>
      </c>
      <c r="L33">
        <v>579756612</v>
      </c>
      <c r="M33">
        <v>288089936</v>
      </c>
      <c r="N33">
        <v>107629192</v>
      </c>
      <c r="O33">
        <v>4662280177</v>
      </c>
    </row>
    <row r="34" spans="1:15">
      <c r="A34" t="s">
        <v>66</v>
      </c>
      <c r="B34">
        <v>4358922997</v>
      </c>
      <c r="C34">
        <v>6251450632</v>
      </c>
      <c r="D34">
        <v>4546683278</v>
      </c>
      <c r="E34">
        <v>2967767419</v>
      </c>
      <c r="F34">
        <v>3824245285</v>
      </c>
      <c r="G34">
        <v>2434796621</v>
      </c>
      <c r="H34">
        <v>5161107488</v>
      </c>
      <c r="I34">
        <v>4182989867</v>
      </c>
      <c r="J34">
        <v>5008267232</v>
      </c>
      <c r="K34">
        <v>8486229965</v>
      </c>
      <c r="L34">
        <v>7927624151</v>
      </c>
      <c r="M34">
        <v>5469071270</v>
      </c>
      <c r="N34">
        <v>3355147879</v>
      </c>
      <c r="O34">
        <v>63974304084</v>
      </c>
    </row>
    <row r="35" spans="1:15">
      <c r="A35" t="s">
        <v>67</v>
      </c>
      <c r="B35">
        <v>119139326</v>
      </c>
      <c r="C35">
        <v>97661059</v>
      </c>
      <c r="D35">
        <v>82303865</v>
      </c>
      <c r="E35">
        <v>91731379</v>
      </c>
      <c r="F35">
        <v>162777581</v>
      </c>
      <c r="G35">
        <v>65748553</v>
      </c>
      <c r="H35">
        <v>97189713</v>
      </c>
      <c r="I35">
        <v>528355668</v>
      </c>
      <c r="J35">
        <v>244890366</v>
      </c>
      <c r="K35">
        <v>274825185</v>
      </c>
      <c r="L35">
        <v>153712442</v>
      </c>
      <c r="M35">
        <v>82629224</v>
      </c>
      <c r="N35">
        <v>39574804</v>
      </c>
      <c r="O35">
        <v>2040539165</v>
      </c>
    </row>
    <row r="36" spans="1:15">
      <c r="A36" t="s">
        <v>68</v>
      </c>
      <c r="B36">
        <v>2379090672</v>
      </c>
      <c r="C36">
        <v>3352048955</v>
      </c>
      <c r="D36">
        <v>4376811122</v>
      </c>
      <c r="E36">
        <v>3852583402</v>
      </c>
      <c r="F36">
        <v>3179378510</v>
      </c>
      <c r="G36">
        <v>2364914662</v>
      </c>
      <c r="H36">
        <v>1735053843</v>
      </c>
      <c r="I36">
        <v>2051305014</v>
      </c>
      <c r="J36">
        <v>2652379355</v>
      </c>
      <c r="K36">
        <v>2267105951</v>
      </c>
      <c r="L36">
        <v>2502795409</v>
      </c>
      <c r="M36">
        <v>1016885519</v>
      </c>
      <c r="N36">
        <v>385377518</v>
      </c>
      <c r="O36">
        <v>32115729932</v>
      </c>
    </row>
    <row r="37" spans="1:15">
      <c r="A37" t="s">
        <v>69</v>
      </c>
      <c r="B37">
        <v>2452460988</v>
      </c>
      <c r="C37">
        <v>2183117557</v>
      </c>
      <c r="D37">
        <v>1014909384</v>
      </c>
      <c r="E37">
        <v>1843483740</v>
      </c>
      <c r="F37">
        <v>1515344039</v>
      </c>
      <c r="G37">
        <v>735966233</v>
      </c>
      <c r="H37">
        <v>1320524161</v>
      </c>
      <c r="I37">
        <v>2457103450</v>
      </c>
      <c r="J37">
        <v>1436391874</v>
      </c>
      <c r="K37">
        <v>3152502292</v>
      </c>
      <c r="L37">
        <v>4189761054</v>
      </c>
      <c r="M37">
        <v>1709282718</v>
      </c>
      <c r="N37">
        <v>910015355</v>
      </c>
      <c r="O37">
        <v>24920862845</v>
      </c>
    </row>
    <row r="38" spans="1:15">
      <c r="A38" t="s">
        <v>70</v>
      </c>
      <c r="B38">
        <v>534424141</v>
      </c>
      <c r="C38">
        <v>1078973511</v>
      </c>
      <c r="D38">
        <v>483578713</v>
      </c>
      <c r="E38">
        <v>798886618</v>
      </c>
      <c r="F38">
        <v>1404562316</v>
      </c>
      <c r="G38">
        <v>529715731</v>
      </c>
      <c r="H38">
        <v>674231513</v>
      </c>
      <c r="I38">
        <v>794912550</v>
      </c>
      <c r="J38">
        <v>1376021286</v>
      </c>
      <c r="K38">
        <v>1085140165</v>
      </c>
      <c r="L38">
        <v>791642579</v>
      </c>
      <c r="M38">
        <v>312026112</v>
      </c>
      <c r="N38">
        <v>180787763</v>
      </c>
      <c r="O38">
        <v>10044902998</v>
      </c>
    </row>
    <row r="39" spans="1:15">
      <c r="A39" t="s">
        <v>71</v>
      </c>
      <c r="B39">
        <v>8257219087</v>
      </c>
      <c r="C39">
        <v>10855985607</v>
      </c>
      <c r="D39">
        <v>12331069317</v>
      </c>
      <c r="E39">
        <v>7099727879</v>
      </c>
      <c r="F39">
        <v>9596209599</v>
      </c>
      <c r="G39">
        <v>10425571338</v>
      </c>
      <c r="H39">
        <v>5129938128</v>
      </c>
      <c r="I39">
        <v>8701713989</v>
      </c>
      <c r="J39">
        <v>9508986295</v>
      </c>
      <c r="K39">
        <v>9147433260</v>
      </c>
      <c r="L39">
        <v>7363670896</v>
      </c>
      <c r="M39">
        <v>6756111805</v>
      </c>
      <c r="N39">
        <v>1858919609</v>
      </c>
      <c r="O39">
        <v>107032556809</v>
      </c>
    </row>
    <row r="40" spans="1:15">
      <c r="A40" t="s">
        <v>72</v>
      </c>
      <c r="B40">
        <v>88348167</v>
      </c>
      <c r="C40">
        <v>95943933</v>
      </c>
      <c r="D40">
        <v>86475791</v>
      </c>
      <c r="E40">
        <v>117351676</v>
      </c>
      <c r="F40">
        <v>75268717</v>
      </c>
      <c r="G40">
        <v>37574605</v>
      </c>
      <c r="H40">
        <v>52363277</v>
      </c>
      <c r="I40">
        <v>77013873</v>
      </c>
      <c r="J40">
        <v>66317133</v>
      </c>
      <c r="K40">
        <v>50472647</v>
      </c>
      <c r="L40">
        <v>66999771</v>
      </c>
      <c r="M40">
        <v>47148282</v>
      </c>
      <c r="N40">
        <v>37918827</v>
      </c>
      <c r="O40">
        <v>899196699</v>
      </c>
    </row>
    <row r="41" spans="1:15">
      <c r="A41" t="s">
        <v>73</v>
      </c>
      <c r="B41">
        <v>427214519</v>
      </c>
      <c r="C41">
        <v>640635993</v>
      </c>
      <c r="D41">
        <v>378267221</v>
      </c>
      <c r="E41">
        <v>844649464</v>
      </c>
      <c r="F41">
        <v>680264513</v>
      </c>
      <c r="G41">
        <v>332044191</v>
      </c>
      <c r="H41">
        <v>384854098</v>
      </c>
      <c r="I41">
        <v>1107220309</v>
      </c>
      <c r="J41">
        <v>921122816</v>
      </c>
      <c r="K41">
        <v>1040248573</v>
      </c>
      <c r="L41">
        <v>480080052</v>
      </c>
      <c r="M41">
        <v>351916725</v>
      </c>
      <c r="N41">
        <v>121321242</v>
      </c>
      <c r="O41">
        <v>7709839716</v>
      </c>
    </row>
    <row r="42" spans="1:15">
      <c r="A42" t="s">
        <v>74</v>
      </c>
      <c r="B42">
        <v>971763227</v>
      </c>
      <c r="C42">
        <v>1336754690</v>
      </c>
      <c r="D42">
        <v>1284077471</v>
      </c>
      <c r="E42">
        <v>1200843244</v>
      </c>
      <c r="F42">
        <v>1518490195</v>
      </c>
      <c r="G42">
        <v>835780341</v>
      </c>
      <c r="H42">
        <v>721860904</v>
      </c>
      <c r="I42">
        <v>1240562351</v>
      </c>
      <c r="J42">
        <v>1835427164</v>
      </c>
      <c r="K42">
        <v>1950021772</v>
      </c>
      <c r="L42">
        <v>2205604490</v>
      </c>
      <c r="M42">
        <v>1350672050</v>
      </c>
      <c r="N42">
        <v>760756017</v>
      </c>
      <c r="O42">
        <v>17212613916</v>
      </c>
    </row>
    <row r="43" spans="1:15">
      <c r="A43" t="s">
        <v>75</v>
      </c>
      <c r="B43">
        <v>3960850829</v>
      </c>
      <c r="C43">
        <v>5555514276</v>
      </c>
      <c r="D43">
        <v>3747707089</v>
      </c>
      <c r="E43">
        <v>5126546624</v>
      </c>
      <c r="F43">
        <v>5316078886</v>
      </c>
      <c r="G43">
        <v>3164139515</v>
      </c>
      <c r="H43">
        <v>4057263119</v>
      </c>
      <c r="I43">
        <v>3775619546</v>
      </c>
      <c r="J43">
        <v>8368759324</v>
      </c>
      <c r="K43">
        <v>16424463029</v>
      </c>
      <c r="L43">
        <v>3841395284</v>
      </c>
      <c r="M43">
        <v>3089890048</v>
      </c>
      <c r="N43">
        <v>2211136814</v>
      </c>
      <c r="O43">
        <v>68639364383</v>
      </c>
    </row>
    <row r="44" spans="1:15">
      <c r="A44" t="s">
        <v>122</v>
      </c>
      <c r="B44">
        <v>79636593773</v>
      </c>
      <c r="C44">
        <v>125391874189</v>
      </c>
      <c r="D44">
        <v>78242750637</v>
      </c>
      <c r="E44">
        <v>62122534150</v>
      </c>
      <c r="F44">
        <v>96982490447</v>
      </c>
      <c r="G44">
        <v>59674902293</v>
      </c>
      <c r="H44">
        <v>68256403540</v>
      </c>
      <c r="I44">
        <v>89796620236</v>
      </c>
      <c r="J44">
        <v>96392904537</v>
      </c>
      <c r="K44">
        <v>120894660777</v>
      </c>
      <c r="L44">
        <v>116417817436</v>
      </c>
      <c r="M44">
        <v>72662493471</v>
      </c>
      <c r="N44">
        <v>22926296669</v>
      </c>
      <c r="O44">
        <v>1089398342155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D8EB-68DB-468D-8588-B73AC271F72E}">
  <dimension ref="A1:O43"/>
  <sheetViews>
    <sheetView showGridLines="0" workbookViewId="0">
      <selection activeCell="A3" sqref="A3"/>
    </sheetView>
  </sheetViews>
  <sheetFormatPr defaultRowHeight="15"/>
  <cols>
    <col min="1" max="1" width="36.28515625" bestFit="1" customWidth="1"/>
    <col min="2" max="2" width="15.140625" bestFit="1" customWidth="1"/>
    <col min="3" max="3" width="18.28515625" bestFit="1" customWidth="1"/>
    <col min="4" max="4" width="17.42578125" bestFit="1" customWidth="1"/>
    <col min="5" max="7" width="8.140625" bestFit="1" customWidth="1"/>
    <col min="8" max="10" width="8.28515625" bestFit="1" customWidth="1"/>
    <col min="11" max="11" width="7.140625" bestFit="1" customWidth="1"/>
    <col min="12" max="12" width="8.28515625" bestFit="1" customWidth="1"/>
    <col min="13" max="14" width="8.140625" bestFit="1" customWidth="1"/>
    <col min="15" max="15" width="11.7109375" bestFit="1" customWidth="1"/>
  </cols>
  <sheetData>
    <row r="1" spans="1:15" ht="234" customHeight="1"/>
    <row r="3" spans="1:15">
      <c r="A3" s="6" t="s">
        <v>128</v>
      </c>
      <c r="B3" s="6" t="s">
        <v>124</v>
      </c>
      <c r="C3" s="6" t="s">
        <v>125</v>
      </c>
      <c r="D3" s="6" t="s">
        <v>126</v>
      </c>
    </row>
    <row r="4" spans="1:15">
      <c r="B4" t="s">
        <v>99</v>
      </c>
      <c r="F4" t="s">
        <v>111</v>
      </c>
      <c r="O4" t="s">
        <v>122</v>
      </c>
    </row>
    <row r="5" spans="1:15">
      <c r="B5" t="s">
        <v>100</v>
      </c>
      <c r="C5" t="s">
        <v>106</v>
      </c>
      <c r="F5" t="s">
        <v>112</v>
      </c>
      <c r="I5" t="s">
        <v>116</v>
      </c>
      <c r="L5" t="s">
        <v>100</v>
      </c>
    </row>
    <row r="6" spans="1:15">
      <c r="A6" s="6" t="s">
        <v>33</v>
      </c>
      <c r="B6" t="s">
        <v>101</v>
      </c>
      <c r="C6" t="s">
        <v>107</v>
      </c>
      <c r="D6" t="s">
        <v>109</v>
      </c>
      <c r="E6" t="s">
        <v>110</v>
      </c>
      <c r="F6" t="s">
        <v>113</v>
      </c>
      <c r="G6" t="s">
        <v>114</v>
      </c>
      <c r="H6" t="s">
        <v>115</v>
      </c>
      <c r="I6" t="s">
        <v>117</v>
      </c>
      <c r="J6" t="s">
        <v>118</v>
      </c>
      <c r="K6" t="s">
        <v>119</v>
      </c>
      <c r="L6" t="s">
        <v>120</v>
      </c>
      <c r="M6" t="s">
        <v>121</v>
      </c>
      <c r="N6" t="s">
        <v>101</v>
      </c>
    </row>
    <row r="7" spans="1:15">
      <c r="A7" t="s">
        <v>40</v>
      </c>
      <c r="B7">
        <v>755</v>
      </c>
      <c r="C7">
        <v>748</v>
      </c>
      <c r="D7">
        <v>627.75</v>
      </c>
      <c r="E7">
        <v>603.65</v>
      </c>
      <c r="F7">
        <v>611.04999999999995</v>
      </c>
      <c r="G7">
        <v>616.65</v>
      </c>
      <c r="H7">
        <v>580.20000000000005</v>
      </c>
      <c r="I7">
        <v>712.3</v>
      </c>
      <c r="J7">
        <v>716.7</v>
      </c>
      <c r="K7">
        <v>823.5</v>
      </c>
      <c r="L7">
        <v>840.95</v>
      </c>
      <c r="M7">
        <v>800</v>
      </c>
      <c r="N7">
        <v>727.45</v>
      </c>
      <c r="O7">
        <v>840.95</v>
      </c>
    </row>
    <row r="8" spans="1:15">
      <c r="A8" t="s">
        <v>41</v>
      </c>
      <c r="B8">
        <v>1281.75</v>
      </c>
      <c r="C8">
        <v>1242.9000000000001</v>
      </c>
      <c r="D8">
        <v>1187</v>
      </c>
      <c r="E8">
        <v>1193.6500000000001</v>
      </c>
      <c r="F8">
        <v>1094.55</v>
      </c>
      <c r="G8">
        <v>1035.9000000000001</v>
      </c>
      <c r="H8">
        <v>1123.4000000000001</v>
      </c>
      <c r="I8">
        <v>1238.5999999999999</v>
      </c>
      <c r="J8">
        <v>1224.0999999999999</v>
      </c>
      <c r="K8">
        <v>1247</v>
      </c>
      <c r="L8">
        <v>1202.9000000000001</v>
      </c>
      <c r="M8">
        <v>1094.95</v>
      </c>
      <c r="N8">
        <v>1073.95</v>
      </c>
      <c r="O8">
        <v>1281.75</v>
      </c>
    </row>
    <row r="9" spans="1:15">
      <c r="A9" t="s">
        <v>42</v>
      </c>
      <c r="B9">
        <v>215.45</v>
      </c>
      <c r="C9">
        <v>214.6</v>
      </c>
      <c r="D9">
        <v>185.2</v>
      </c>
      <c r="E9">
        <v>179.2</v>
      </c>
      <c r="F9">
        <v>161.4</v>
      </c>
      <c r="G9">
        <v>156.25</v>
      </c>
      <c r="H9">
        <v>152.4</v>
      </c>
      <c r="I9">
        <v>172</v>
      </c>
      <c r="J9">
        <v>173.35</v>
      </c>
      <c r="K9">
        <v>192.45</v>
      </c>
      <c r="L9">
        <v>190.9</v>
      </c>
      <c r="M9">
        <v>177.4</v>
      </c>
      <c r="N9">
        <v>168.15</v>
      </c>
      <c r="O9">
        <v>215.45</v>
      </c>
    </row>
    <row r="10" spans="1:15">
      <c r="A10" t="s">
        <v>43</v>
      </c>
      <c r="B10">
        <v>251.6</v>
      </c>
      <c r="C10">
        <v>256.39999999999998</v>
      </c>
      <c r="D10">
        <v>266.25</v>
      </c>
      <c r="E10">
        <v>266.8</v>
      </c>
      <c r="F10">
        <v>245.1</v>
      </c>
      <c r="G10">
        <v>222.5</v>
      </c>
      <c r="H10">
        <v>233.65</v>
      </c>
      <c r="I10">
        <v>259.35000000000002</v>
      </c>
      <c r="J10">
        <v>252.15</v>
      </c>
      <c r="K10">
        <v>257.64999999999998</v>
      </c>
      <c r="L10">
        <v>250.65</v>
      </c>
      <c r="M10">
        <v>248.5</v>
      </c>
      <c r="N10">
        <v>240.65</v>
      </c>
      <c r="O10">
        <v>266.8</v>
      </c>
    </row>
    <row r="11" spans="1:15">
      <c r="A11" t="s">
        <v>44</v>
      </c>
      <c r="B11">
        <v>115.2</v>
      </c>
      <c r="C11">
        <v>111.7</v>
      </c>
      <c r="D11">
        <v>115.05</v>
      </c>
      <c r="E11">
        <v>120.35</v>
      </c>
      <c r="F11">
        <v>113.2</v>
      </c>
      <c r="G11">
        <v>113</v>
      </c>
      <c r="H11">
        <v>109.14</v>
      </c>
      <c r="I11">
        <v>121.6</v>
      </c>
      <c r="J11">
        <v>122.65</v>
      </c>
      <c r="K11">
        <v>130.35</v>
      </c>
      <c r="L11">
        <v>121.5</v>
      </c>
      <c r="M11">
        <v>117.3</v>
      </c>
      <c r="N11">
        <v>117.85</v>
      </c>
      <c r="O11">
        <v>130.35</v>
      </c>
    </row>
    <row r="12" spans="1:15">
      <c r="A12" t="s">
        <v>45</v>
      </c>
      <c r="B12">
        <v>63.47</v>
      </c>
      <c r="C12">
        <v>60.61</v>
      </c>
      <c r="D12">
        <v>57.52</v>
      </c>
      <c r="E12">
        <v>59.85</v>
      </c>
      <c r="F12">
        <v>56.26</v>
      </c>
      <c r="G12">
        <v>51.89</v>
      </c>
      <c r="H12">
        <v>49.5</v>
      </c>
      <c r="I12">
        <v>52.4</v>
      </c>
      <c r="J12">
        <v>54.4</v>
      </c>
      <c r="K12">
        <v>58</v>
      </c>
      <c r="L12">
        <v>58.84</v>
      </c>
      <c r="M12">
        <v>56.28</v>
      </c>
      <c r="N12">
        <v>54.2</v>
      </c>
      <c r="O12">
        <v>63.47</v>
      </c>
    </row>
    <row r="13" spans="1:15">
      <c r="A13" t="s">
        <v>46</v>
      </c>
      <c r="B13">
        <v>113.45</v>
      </c>
      <c r="C13">
        <v>112.45</v>
      </c>
      <c r="D13">
        <v>106.5</v>
      </c>
      <c r="E13">
        <v>110.75</v>
      </c>
      <c r="F13">
        <v>103.1</v>
      </c>
      <c r="G13">
        <v>96.85</v>
      </c>
      <c r="H13">
        <v>92.49</v>
      </c>
      <c r="I13">
        <v>102.61</v>
      </c>
      <c r="J13">
        <v>115.3</v>
      </c>
      <c r="K13">
        <v>119.3</v>
      </c>
      <c r="L13">
        <v>117.5</v>
      </c>
      <c r="M13">
        <v>113</v>
      </c>
      <c r="N13">
        <v>111.25</v>
      </c>
      <c r="O13">
        <v>119.3</v>
      </c>
    </row>
    <row r="14" spans="1:15">
      <c r="A14" t="s">
        <v>47</v>
      </c>
      <c r="B14">
        <v>61.75</v>
      </c>
      <c r="C14">
        <v>60.34</v>
      </c>
      <c r="D14">
        <v>59.69</v>
      </c>
      <c r="E14">
        <v>61.89</v>
      </c>
      <c r="F14">
        <v>56.4</v>
      </c>
      <c r="G14">
        <v>52.75</v>
      </c>
      <c r="H14">
        <v>47.28</v>
      </c>
      <c r="I14">
        <v>43.51</v>
      </c>
      <c r="J14">
        <v>39.450000000000003</v>
      </c>
      <c r="K14">
        <v>41.18</v>
      </c>
      <c r="L14">
        <v>40.700000000000003</v>
      </c>
      <c r="M14">
        <v>37.1</v>
      </c>
      <c r="N14">
        <v>36.5</v>
      </c>
      <c r="O14">
        <v>61.89</v>
      </c>
    </row>
    <row r="15" spans="1:15">
      <c r="A15" t="s">
        <v>48</v>
      </c>
      <c r="B15">
        <v>172.75</v>
      </c>
      <c r="C15">
        <v>179.3</v>
      </c>
      <c r="D15">
        <v>182.05</v>
      </c>
      <c r="E15">
        <v>187.8</v>
      </c>
      <c r="F15">
        <v>177.35</v>
      </c>
      <c r="G15">
        <v>180.95</v>
      </c>
      <c r="H15">
        <v>163.69999999999999</v>
      </c>
      <c r="I15">
        <v>185.25</v>
      </c>
      <c r="J15">
        <v>197.7</v>
      </c>
      <c r="K15">
        <v>220.5</v>
      </c>
      <c r="L15">
        <v>232.7</v>
      </c>
      <c r="M15">
        <v>224.35</v>
      </c>
      <c r="N15">
        <v>204.95</v>
      </c>
      <c r="O15">
        <v>232.7</v>
      </c>
    </row>
    <row r="16" spans="1:15">
      <c r="A16" t="s">
        <v>49</v>
      </c>
      <c r="B16">
        <v>334.7</v>
      </c>
      <c r="C16">
        <v>321</v>
      </c>
      <c r="D16">
        <v>321.3</v>
      </c>
      <c r="E16">
        <v>332.8</v>
      </c>
      <c r="F16">
        <v>334.15</v>
      </c>
      <c r="G16">
        <v>312.95</v>
      </c>
      <c r="H16">
        <v>309.8</v>
      </c>
      <c r="I16">
        <v>368.6</v>
      </c>
      <c r="J16">
        <v>375.9</v>
      </c>
      <c r="K16">
        <v>402.25</v>
      </c>
      <c r="L16">
        <v>433.55</v>
      </c>
      <c r="M16">
        <v>445</v>
      </c>
      <c r="N16">
        <v>379</v>
      </c>
      <c r="O16">
        <v>445</v>
      </c>
    </row>
    <row r="17" spans="1:15">
      <c r="A17" t="s">
        <v>50</v>
      </c>
      <c r="B17">
        <v>124.85</v>
      </c>
      <c r="C17">
        <v>123.8</v>
      </c>
      <c r="D17">
        <v>125.25</v>
      </c>
      <c r="E17">
        <v>131.75</v>
      </c>
      <c r="F17">
        <v>123.55</v>
      </c>
      <c r="G17">
        <v>124.9</v>
      </c>
      <c r="H17">
        <v>117.6</v>
      </c>
      <c r="I17">
        <v>140.1</v>
      </c>
      <c r="J17">
        <v>147.9</v>
      </c>
      <c r="K17">
        <v>150.69999999999999</v>
      </c>
      <c r="L17">
        <v>149.75</v>
      </c>
      <c r="M17">
        <v>137.6</v>
      </c>
      <c r="N17">
        <v>127.3</v>
      </c>
      <c r="O17">
        <v>150.69999999999999</v>
      </c>
    </row>
    <row r="18" spans="1:15">
      <c r="A18" t="s">
        <v>51</v>
      </c>
      <c r="B18">
        <v>39.49</v>
      </c>
      <c r="C18">
        <v>38.479999999999997</v>
      </c>
      <c r="D18">
        <v>35.840000000000003</v>
      </c>
      <c r="E18">
        <v>45.04</v>
      </c>
      <c r="F18">
        <v>33.090000000000003</v>
      </c>
      <c r="G18">
        <v>27.5</v>
      </c>
      <c r="H18">
        <v>31.49</v>
      </c>
      <c r="I18">
        <v>31.65</v>
      </c>
      <c r="J18">
        <v>31.66</v>
      </c>
      <c r="K18">
        <v>33.380000000000003</v>
      </c>
      <c r="L18">
        <v>31.6</v>
      </c>
      <c r="M18">
        <v>27.5</v>
      </c>
      <c r="N18">
        <v>25.79</v>
      </c>
      <c r="O18">
        <v>45.04</v>
      </c>
    </row>
    <row r="19" spans="1:15">
      <c r="A19" t="s">
        <v>52</v>
      </c>
      <c r="B19">
        <v>124.4</v>
      </c>
      <c r="C19">
        <v>119.6</v>
      </c>
      <c r="D19">
        <v>116.85</v>
      </c>
      <c r="E19">
        <v>120</v>
      </c>
      <c r="F19">
        <v>105.95</v>
      </c>
      <c r="G19">
        <v>99.93</v>
      </c>
      <c r="H19">
        <v>94.67</v>
      </c>
      <c r="I19">
        <v>95</v>
      </c>
      <c r="J19">
        <v>99.3</v>
      </c>
      <c r="K19">
        <v>122.5</v>
      </c>
      <c r="L19">
        <v>137.6</v>
      </c>
      <c r="M19">
        <v>144.5</v>
      </c>
      <c r="N19">
        <v>144.4</v>
      </c>
      <c r="O19">
        <v>144.5</v>
      </c>
    </row>
    <row r="20" spans="1:15">
      <c r="A20" t="s">
        <v>53</v>
      </c>
      <c r="B20">
        <v>197.65</v>
      </c>
      <c r="C20">
        <v>205.75</v>
      </c>
      <c r="D20">
        <v>214.4</v>
      </c>
      <c r="E20">
        <v>216.9</v>
      </c>
      <c r="F20">
        <v>207.05</v>
      </c>
      <c r="G20">
        <v>189.5</v>
      </c>
      <c r="H20">
        <v>199.9</v>
      </c>
      <c r="I20">
        <v>205.5</v>
      </c>
      <c r="J20">
        <v>204.55</v>
      </c>
      <c r="K20">
        <v>214.5</v>
      </c>
      <c r="L20">
        <v>220</v>
      </c>
      <c r="M20">
        <v>203.05</v>
      </c>
      <c r="N20">
        <v>196.8</v>
      </c>
      <c r="O20">
        <v>220</v>
      </c>
    </row>
    <row r="21" spans="1:15">
      <c r="A21" t="s">
        <v>54</v>
      </c>
      <c r="B21">
        <v>1787.9</v>
      </c>
      <c r="C21">
        <v>1768.65</v>
      </c>
      <c r="D21">
        <v>1836.05</v>
      </c>
      <c r="E21">
        <v>1880</v>
      </c>
      <c r="F21">
        <v>1803</v>
      </c>
      <c r="G21">
        <v>1767.4</v>
      </c>
      <c r="H21">
        <v>1843.9</v>
      </c>
      <c r="I21">
        <v>1977.95</v>
      </c>
      <c r="J21">
        <v>1962.3</v>
      </c>
      <c r="K21">
        <v>2027.4</v>
      </c>
      <c r="L21">
        <v>2036.3</v>
      </c>
      <c r="M21">
        <v>2027.55</v>
      </c>
      <c r="N21">
        <v>974.5</v>
      </c>
      <c r="O21">
        <v>2036.3</v>
      </c>
    </row>
    <row r="22" spans="1:15">
      <c r="A22" t="s">
        <v>55</v>
      </c>
      <c r="B22">
        <v>1361.35</v>
      </c>
      <c r="C22">
        <v>1334.9</v>
      </c>
      <c r="D22">
        <v>1314.8</v>
      </c>
      <c r="E22">
        <v>1350.2</v>
      </c>
      <c r="F22">
        <v>1293</v>
      </c>
      <c r="G22">
        <v>1280.95</v>
      </c>
      <c r="H22">
        <v>1372.5</v>
      </c>
      <c r="I22">
        <v>1438.15</v>
      </c>
      <c r="J22">
        <v>1471.1</v>
      </c>
      <c r="K22">
        <v>1467.5</v>
      </c>
      <c r="L22">
        <v>1494.1</v>
      </c>
      <c r="M22">
        <v>1485</v>
      </c>
      <c r="N22">
        <v>1416.35</v>
      </c>
      <c r="O22">
        <v>1494.1</v>
      </c>
    </row>
    <row r="23" spans="1:15">
      <c r="A23" t="s">
        <v>56</v>
      </c>
      <c r="B23">
        <v>95.99</v>
      </c>
      <c r="C23">
        <v>88.2</v>
      </c>
      <c r="D23">
        <v>87.46</v>
      </c>
      <c r="E23">
        <v>87.5</v>
      </c>
      <c r="F23">
        <v>87.51</v>
      </c>
      <c r="G23">
        <v>83.3</v>
      </c>
      <c r="H23">
        <v>82.74</v>
      </c>
      <c r="I23">
        <v>88.19</v>
      </c>
      <c r="J23">
        <v>98.65</v>
      </c>
      <c r="K23">
        <v>106.34</v>
      </c>
      <c r="L23">
        <v>105.6</v>
      </c>
      <c r="M23">
        <v>99.08</v>
      </c>
      <c r="N23">
        <v>96.19</v>
      </c>
      <c r="O23">
        <v>106.34</v>
      </c>
    </row>
    <row r="24" spans="1:15">
      <c r="A24" t="s">
        <v>57</v>
      </c>
      <c r="B24">
        <v>76</v>
      </c>
      <c r="C24">
        <v>75.099999999999994</v>
      </c>
      <c r="D24">
        <v>68.11</v>
      </c>
      <c r="E24">
        <v>66.64</v>
      </c>
      <c r="F24">
        <v>66.38</v>
      </c>
      <c r="G24">
        <v>64.5</v>
      </c>
      <c r="H24">
        <v>58.84</v>
      </c>
      <c r="I24">
        <v>69.08</v>
      </c>
      <c r="J24">
        <v>70.2</v>
      </c>
      <c r="K24">
        <v>73.3</v>
      </c>
      <c r="L24">
        <v>78.5</v>
      </c>
      <c r="M24">
        <v>71.7</v>
      </c>
      <c r="N24">
        <v>73.989999999999995</v>
      </c>
      <c r="O24">
        <v>78.5</v>
      </c>
    </row>
    <row r="25" spans="1:15">
      <c r="A25" t="s">
        <v>58</v>
      </c>
      <c r="B25">
        <v>56.89</v>
      </c>
      <c r="C25">
        <v>51.96</v>
      </c>
      <c r="D25">
        <v>47.37</v>
      </c>
      <c r="E25">
        <v>56.5</v>
      </c>
      <c r="F25">
        <v>55</v>
      </c>
      <c r="G25">
        <v>51.65</v>
      </c>
      <c r="H25">
        <v>46.69</v>
      </c>
      <c r="I25">
        <v>44.9</v>
      </c>
      <c r="J25">
        <v>44.7</v>
      </c>
      <c r="K25">
        <v>41.9</v>
      </c>
      <c r="L25">
        <v>42.92</v>
      </c>
      <c r="M25">
        <v>41.49</v>
      </c>
      <c r="N25">
        <v>42</v>
      </c>
      <c r="O25">
        <v>56.89</v>
      </c>
    </row>
    <row r="26" spans="1:15">
      <c r="A26" t="s">
        <v>59</v>
      </c>
      <c r="B26">
        <v>52.4</v>
      </c>
      <c r="C26">
        <v>53</v>
      </c>
      <c r="D26">
        <v>48</v>
      </c>
      <c r="E26">
        <v>52.98</v>
      </c>
      <c r="F26">
        <v>48</v>
      </c>
      <c r="G26">
        <v>39.799999999999997</v>
      </c>
      <c r="H26">
        <v>34.1</v>
      </c>
      <c r="I26">
        <v>39.4</v>
      </c>
      <c r="J26">
        <v>37.9</v>
      </c>
      <c r="K26">
        <v>37.799999999999997</v>
      </c>
      <c r="L26">
        <v>36.85</v>
      </c>
      <c r="M26">
        <v>36.4</v>
      </c>
      <c r="N26">
        <v>35.99</v>
      </c>
      <c r="O26">
        <v>53</v>
      </c>
    </row>
    <row r="27" spans="1:15">
      <c r="A27" t="s">
        <v>60</v>
      </c>
      <c r="B27">
        <v>541.29999999999995</v>
      </c>
      <c r="C27">
        <v>597.45000000000005</v>
      </c>
      <c r="D27">
        <v>597.75</v>
      </c>
      <c r="E27">
        <v>615</v>
      </c>
      <c r="F27">
        <v>561.1</v>
      </c>
      <c r="G27">
        <v>559.45000000000005</v>
      </c>
      <c r="H27">
        <v>557.65</v>
      </c>
      <c r="I27">
        <v>599.95000000000005</v>
      </c>
      <c r="J27">
        <v>628.70000000000005</v>
      </c>
      <c r="K27">
        <v>658.5</v>
      </c>
      <c r="L27">
        <v>658.6</v>
      </c>
      <c r="M27">
        <v>683</v>
      </c>
      <c r="N27">
        <v>695.85</v>
      </c>
      <c r="O27">
        <v>695.85</v>
      </c>
    </row>
    <row r="28" spans="1:15">
      <c r="A28" t="s">
        <v>61</v>
      </c>
      <c r="B28">
        <v>61.77</v>
      </c>
      <c r="C28">
        <v>58.07</v>
      </c>
      <c r="D28">
        <v>56.39</v>
      </c>
      <c r="E28">
        <v>59.9</v>
      </c>
      <c r="F28">
        <v>54.45</v>
      </c>
      <c r="G28">
        <v>52.4</v>
      </c>
      <c r="H28">
        <v>45.19</v>
      </c>
      <c r="I28">
        <v>39.72</v>
      </c>
      <c r="J28">
        <v>40.729999999999997</v>
      </c>
      <c r="K28">
        <v>42.84</v>
      </c>
      <c r="L28">
        <v>40.78</v>
      </c>
      <c r="M28">
        <v>38.979999999999997</v>
      </c>
      <c r="N28">
        <v>40.5</v>
      </c>
      <c r="O28">
        <v>61.77</v>
      </c>
    </row>
    <row r="29" spans="1:15">
      <c r="A29" t="s">
        <v>62</v>
      </c>
      <c r="B29">
        <v>1498.7</v>
      </c>
      <c r="C29">
        <v>1452</v>
      </c>
      <c r="D29">
        <v>1100.4000000000001</v>
      </c>
      <c r="E29">
        <v>1011.4</v>
      </c>
      <c r="F29">
        <v>1025</v>
      </c>
      <c r="G29">
        <v>1086.5</v>
      </c>
      <c r="H29">
        <v>1003.7</v>
      </c>
      <c r="I29">
        <v>852.4</v>
      </c>
      <c r="J29">
        <v>863.8</v>
      </c>
      <c r="K29">
        <v>880.85</v>
      </c>
      <c r="L29">
        <v>893</v>
      </c>
      <c r="M29">
        <v>848.8</v>
      </c>
      <c r="N29">
        <v>773.95</v>
      </c>
      <c r="O29">
        <v>1498.7</v>
      </c>
    </row>
    <row r="30" spans="1:15">
      <c r="A30" t="s">
        <v>63</v>
      </c>
      <c r="B30">
        <v>110.55</v>
      </c>
      <c r="C30">
        <v>107.95</v>
      </c>
      <c r="D30">
        <v>108.8</v>
      </c>
      <c r="E30">
        <v>109.45</v>
      </c>
      <c r="F30">
        <v>105.55</v>
      </c>
      <c r="G30">
        <v>106.8</v>
      </c>
      <c r="H30">
        <v>99</v>
      </c>
      <c r="I30">
        <v>116.32</v>
      </c>
      <c r="J30">
        <v>106.3</v>
      </c>
      <c r="K30">
        <v>116.1</v>
      </c>
      <c r="L30">
        <v>117.2</v>
      </c>
      <c r="M30">
        <v>106.2</v>
      </c>
      <c r="N30">
        <v>103.99</v>
      </c>
      <c r="O30">
        <v>117.2</v>
      </c>
    </row>
    <row r="31" spans="1:15">
      <c r="A31" t="s">
        <v>64</v>
      </c>
      <c r="B31">
        <v>243.3</v>
      </c>
      <c r="C31">
        <v>240.25</v>
      </c>
      <c r="D31">
        <v>222.65</v>
      </c>
      <c r="E31">
        <v>231.2</v>
      </c>
      <c r="F31">
        <v>215.95</v>
      </c>
      <c r="G31">
        <v>188</v>
      </c>
      <c r="H31">
        <v>187.6</v>
      </c>
      <c r="I31">
        <v>204.9</v>
      </c>
      <c r="J31">
        <v>208.25</v>
      </c>
      <c r="K31">
        <v>212.45</v>
      </c>
      <c r="L31">
        <v>198.7</v>
      </c>
      <c r="M31">
        <v>181.25</v>
      </c>
      <c r="N31">
        <v>179.6</v>
      </c>
      <c r="O31">
        <v>243.3</v>
      </c>
    </row>
    <row r="32" spans="1:15">
      <c r="A32" t="s">
        <v>65</v>
      </c>
      <c r="B32">
        <v>225.5</v>
      </c>
      <c r="C32">
        <v>229.4</v>
      </c>
      <c r="D32">
        <v>245</v>
      </c>
      <c r="E32">
        <v>246.15</v>
      </c>
      <c r="F32">
        <v>239.4</v>
      </c>
      <c r="G32">
        <v>240.1</v>
      </c>
      <c r="H32">
        <v>214.95</v>
      </c>
      <c r="I32">
        <v>229</v>
      </c>
      <c r="J32">
        <v>234.8</v>
      </c>
      <c r="K32">
        <v>268.7</v>
      </c>
      <c r="L32">
        <v>277.55</v>
      </c>
      <c r="M32">
        <v>268</v>
      </c>
      <c r="N32">
        <v>217.95</v>
      </c>
      <c r="O32">
        <v>277.55</v>
      </c>
    </row>
    <row r="33" spans="1:15">
      <c r="A33" t="s">
        <v>66</v>
      </c>
      <c r="B33">
        <v>1953</v>
      </c>
      <c r="C33">
        <v>1915.9</v>
      </c>
      <c r="D33">
        <v>1805.75</v>
      </c>
      <c r="E33">
        <v>1812.6</v>
      </c>
      <c r="F33">
        <v>1938</v>
      </c>
      <c r="G33">
        <v>1994.7</v>
      </c>
      <c r="H33">
        <v>2202.75</v>
      </c>
      <c r="I33">
        <v>2301.5500000000002</v>
      </c>
      <c r="J33">
        <v>2224.15</v>
      </c>
      <c r="K33">
        <v>2233.1</v>
      </c>
      <c r="L33">
        <v>2241.9499999999998</v>
      </c>
      <c r="M33">
        <v>2037.4</v>
      </c>
      <c r="N33">
        <v>1990</v>
      </c>
      <c r="O33">
        <v>2301.5500000000002</v>
      </c>
    </row>
    <row r="34" spans="1:15">
      <c r="A34" t="s">
        <v>67</v>
      </c>
      <c r="B34">
        <v>58</v>
      </c>
      <c r="C34">
        <v>56.16</v>
      </c>
      <c r="D34">
        <v>55.99</v>
      </c>
      <c r="E34">
        <v>55.88</v>
      </c>
      <c r="F34">
        <v>52</v>
      </c>
      <c r="G34">
        <v>49.79</v>
      </c>
      <c r="H34">
        <v>50.49</v>
      </c>
      <c r="I34">
        <v>37.369999999999997</v>
      </c>
      <c r="J34">
        <v>32.39</v>
      </c>
      <c r="K34">
        <v>34.43</v>
      </c>
      <c r="L34">
        <v>33.53</v>
      </c>
      <c r="M34">
        <v>29.9</v>
      </c>
      <c r="N34">
        <v>29.99</v>
      </c>
      <c r="O34">
        <v>58</v>
      </c>
    </row>
    <row r="35" spans="1:15">
      <c r="A35" t="s">
        <v>68</v>
      </c>
      <c r="B35">
        <v>112.6</v>
      </c>
      <c r="C35">
        <v>107.4</v>
      </c>
      <c r="D35">
        <v>107.9</v>
      </c>
      <c r="E35">
        <v>111.15</v>
      </c>
      <c r="F35">
        <v>107.2</v>
      </c>
      <c r="G35">
        <v>102.05</v>
      </c>
      <c r="H35">
        <v>97.96</v>
      </c>
      <c r="I35">
        <v>104.94</v>
      </c>
      <c r="J35">
        <v>106.25</v>
      </c>
      <c r="K35">
        <v>112.85</v>
      </c>
      <c r="L35">
        <v>115.75</v>
      </c>
      <c r="M35">
        <v>108.05</v>
      </c>
      <c r="N35">
        <v>106.85</v>
      </c>
      <c r="O35">
        <v>115.75</v>
      </c>
    </row>
    <row r="36" spans="1:15">
      <c r="A36" t="s">
        <v>69</v>
      </c>
      <c r="B36">
        <v>218.45</v>
      </c>
      <c r="C36">
        <v>212.15</v>
      </c>
      <c r="D36">
        <v>176.9</v>
      </c>
      <c r="E36">
        <v>180.7</v>
      </c>
      <c r="F36">
        <v>169.6</v>
      </c>
      <c r="G36">
        <v>174.4</v>
      </c>
      <c r="H36">
        <v>181.9</v>
      </c>
      <c r="I36">
        <v>208.75</v>
      </c>
      <c r="J36">
        <v>217.6</v>
      </c>
      <c r="K36">
        <v>249.8</v>
      </c>
      <c r="L36">
        <v>272.89999999999998</v>
      </c>
      <c r="M36">
        <v>271.3</v>
      </c>
      <c r="N36">
        <v>278.8</v>
      </c>
      <c r="O36">
        <v>278.8</v>
      </c>
    </row>
    <row r="37" spans="1:15">
      <c r="A37" t="s">
        <v>70</v>
      </c>
      <c r="B37">
        <v>25.58</v>
      </c>
      <c r="C37">
        <v>26.28</v>
      </c>
      <c r="D37">
        <v>24.97</v>
      </c>
      <c r="E37">
        <v>26.78</v>
      </c>
      <c r="F37">
        <v>27.24</v>
      </c>
      <c r="G37">
        <v>26.88</v>
      </c>
      <c r="H37">
        <v>25.83</v>
      </c>
      <c r="I37">
        <v>26.95</v>
      </c>
      <c r="J37">
        <v>29.95</v>
      </c>
      <c r="K37">
        <v>31.49</v>
      </c>
      <c r="L37">
        <v>32.270000000000003</v>
      </c>
      <c r="M37">
        <v>30.27</v>
      </c>
      <c r="N37">
        <v>29.7</v>
      </c>
      <c r="O37">
        <v>32.270000000000003</v>
      </c>
    </row>
    <row r="38" spans="1:15">
      <c r="A38" t="s">
        <v>71</v>
      </c>
      <c r="B38">
        <v>807.85</v>
      </c>
      <c r="C38">
        <v>834.5</v>
      </c>
      <c r="D38">
        <v>863.65</v>
      </c>
      <c r="E38">
        <v>875.5</v>
      </c>
      <c r="F38">
        <v>809.7</v>
      </c>
      <c r="G38">
        <v>781.6</v>
      </c>
      <c r="H38">
        <v>786</v>
      </c>
      <c r="I38">
        <v>835.4</v>
      </c>
      <c r="J38">
        <v>814.35</v>
      </c>
      <c r="K38">
        <v>824.4</v>
      </c>
      <c r="L38">
        <v>842.3</v>
      </c>
      <c r="M38">
        <v>835.2</v>
      </c>
      <c r="N38">
        <v>824.5</v>
      </c>
      <c r="O38">
        <v>875.5</v>
      </c>
    </row>
    <row r="39" spans="1:15">
      <c r="A39" t="s">
        <v>72</v>
      </c>
      <c r="B39">
        <v>499.95</v>
      </c>
      <c r="C39">
        <v>479.5</v>
      </c>
      <c r="D39">
        <v>479</v>
      </c>
      <c r="E39">
        <v>509.95</v>
      </c>
      <c r="F39">
        <v>465.45</v>
      </c>
      <c r="G39">
        <v>450.8</v>
      </c>
      <c r="H39">
        <v>432</v>
      </c>
      <c r="I39">
        <v>482.3</v>
      </c>
      <c r="J39">
        <v>461.5</v>
      </c>
      <c r="K39">
        <v>467.15</v>
      </c>
      <c r="L39">
        <v>463.9</v>
      </c>
      <c r="M39">
        <v>449.95</v>
      </c>
      <c r="N39">
        <v>433.95</v>
      </c>
      <c r="O39">
        <v>509.95</v>
      </c>
    </row>
    <row r="40" spans="1:15">
      <c r="A40" t="s">
        <v>73</v>
      </c>
      <c r="B40">
        <v>50.6</v>
      </c>
      <c r="C40">
        <v>48.53</v>
      </c>
      <c r="D40">
        <v>47.79</v>
      </c>
      <c r="E40">
        <v>52</v>
      </c>
      <c r="F40">
        <v>46.34</v>
      </c>
      <c r="G40">
        <v>44.22</v>
      </c>
      <c r="H40">
        <v>38.75</v>
      </c>
      <c r="I40">
        <v>34.28</v>
      </c>
      <c r="J40">
        <v>33.729999999999997</v>
      </c>
      <c r="K40">
        <v>35.049999999999997</v>
      </c>
      <c r="L40">
        <v>33.299999999999997</v>
      </c>
      <c r="M40">
        <v>29.89</v>
      </c>
      <c r="N40">
        <v>29.35</v>
      </c>
      <c r="O40">
        <v>52</v>
      </c>
    </row>
    <row r="41" spans="1:15">
      <c r="A41" t="s">
        <v>74</v>
      </c>
      <c r="B41">
        <v>128.6</v>
      </c>
      <c r="C41">
        <v>123.7</v>
      </c>
      <c r="D41">
        <v>126.25</v>
      </c>
      <c r="E41">
        <v>130.9</v>
      </c>
      <c r="F41">
        <v>126.85</v>
      </c>
      <c r="G41">
        <v>121.85</v>
      </c>
      <c r="H41">
        <v>128.65</v>
      </c>
      <c r="I41">
        <v>132.69999999999999</v>
      </c>
      <c r="J41">
        <v>147.9</v>
      </c>
      <c r="K41">
        <v>158.6</v>
      </c>
      <c r="L41">
        <v>155.85</v>
      </c>
      <c r="M41">
        <v>138.55000000000001</v>
      </c>
      <c r="N41">
        <v>132.9</v>
      </c>
      <c r="O41">
        <v>158.6</v>
      </c>
    </row>
    <row r="42" spans="1:15">
      <c r="A42" t="s">
        <v>75</v>
      </c>
      <c r="B42">
        <v>24.4</v>
      </c>
      <c r="C42">
        <v>22.58</v>
      </c>
      <c r="D42">
        <v>21.14</v>
      </c>
      <c r="E42">
        <v>22.03</v>
      </c>
      <c r="F42">
        <v>20.18</v>
      </c>
      <c r="G42">
        <v>19.559999999999999</v>
      </c>
      <c r="H42">
        <v>17.54</v>
      </c>
      <c r="I42">
        <v>19.37</v>
      </c>
      <c r="J42">
        <v>21.95</v>
      </c>
      <c r="K42">
        <v>23.4</v>
      </c>
      <c r="L42">
        <v>20.65</v>
      </c>
      <c r="M42">
        <v>20.329999999999998</v>
      </c>
      <c r="N42">
        <v>20.92</v>
      </c>
      <c r="O42">
        <v>24.4</v>
      </c>
    </row>
    <row r="43" spans="1:15">
      <c r="A43" t="s">
        <v>122</v>
      </c>
      <c r="B43">
        <v>1953</v>
      </c>
      <c r="C43">
        <v>1915.9</v>
      </c>
      <c r="D43">
        <v>1836.05</v>
      </c>
      <c r="E43">
        <v>1880</v>
      </c>
      <c r="F43">
        <v>1938</v>
      </c>
      <c r="G43">
        <v>1994.7</v>
      </c>
      <c r="H43">
        <v>2202.75</v>
      </c>
      <c r="I43">
        <v>2301.5500000000002</v>
      </c>
      <c r="J43">
        <v>2224.15</v>
      </c>
      <c r="K43">
        <v>2233.1</v>
      </c>
      <c r="L43">
        <v>2241.9499999999998</v>
      </c>
      <c r="M43">
        <v>2037.4</v>
      </c>
      <c r="N43">
        <v>1990</v>
      </c>
      <c r="O43">
        <v>2301.5500000000002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D431C-9D2C-4F64-AFA9-6B71AC64FA51}">
  <dimension ref="A1:O44"/>
  <sheetViews>
    <sheetView showGridLines="0" workbookViewId="0">
      <selection activeCell="M4" sqref="M4"/>
    </sheetView>
  </sheetViews>
  <sheetFormatPr defaultRowHeight="15"/>
  <cols>
    <col min="1" max="1" width="36.28515625" bestFit="1" customWidth="1"/>
    <col min="2" max="2" width="15.140625" bestFit="1" customWidth="1"/>
    <col min="3" max="3" width="18.28515625" bestFit="1" customWidth="1"/>
    <col min="4" max="4" width="17.42578125" bestFit="1" customWidth="1"/>
    <col min="5" max="10" width="10.85546875" bestFit="1" customWidth="1"/>
    <col min="11" max="11" width="12" bestFit="1" customWidth="1"/>
    <col min="12" max="14" width="10.85546875" bestFit="1" customWidth="1"/>
    <col min="15" max="15" width="12" bestFit="1" customWidth="1"/>
  </cols>
  <sheetData>
    <row r="1" spans="1:15" ht="204.75" customHeight="1"/>
    <row r="4" spans="1:15">
      <c r="A4" s="6" t="s">
        <v>129</v>
      </c>
      <c r="B4" s="6" t="s">
        <v>124</v>
      </c>
      <c r="C4" s="6" t="s">
        <v>125</v>
      </c>
      <c r="D4" s="6" t="s">
        <v>126</v>
      </c>
    </row>
    <row r="5" spans="1:15">
      <c r="B5" t="s">
        <v>99</v>
      </c>
      <c r="F5" t="s">
        <v>111</v>
      </c>
      <c r="O5" t="s">
        <v>122</v>
      </c>
    </row>
    <row r="6" spans="1:15">
      <c r="B6" t="s">
        <v>100</v>
      </c>
      <c r="C6" t="s">
        <v>106</v>
      </c>
      <c r="F6" t="s">
        <v>112</v>
      </c>
      <c r="I6" t="s">
        <v>116</v>
      </c>
      <c r="L6" t="s">
        <v>100</v>
      </c>
    </row>
    <row r="7" spans="1:15">
      <c r="A7" s="6" t="s">
        <v>33</v>
      </c>
      <c r="B7" t="s">
        <v>101</v>
      </c>
      <c r="C7" t="s">
        <v>107</v>
      </c>
      <c r="D7" t="s">
        <v>109</v>
      </c>
      <c r="E7" t="s">
        <v>110</v>
      </c>
      <c r="F7" t="s">
        <v>113</v>
      </c>
      <c r="G7" t="s">
        <v>114</v>
      </c>
      <c r="H7" t="s">
        <v>115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101</v>
      </c>
    </row>
    <row r="8" spans="1:15">
      <c r="A8" t="s">
        <v>40</v>
      </c>
      <c r="B8">
        <v>910103</v>
      </c>
      <c r="C8">
        <v>1289218</v>
      </c>
      <c r="D8">
        <v>1083636</v>
      </c>
      <c r="E8">
        <v>971636</v>
      </c>
      <c r="F8">
        <v>1449365</v>
      </c>
      <c r="G8">
        <v>7889402</v>
      </c>
      <c r="H8">
        <v>1261212</v>
      </c>
      <c r="I8">
        <v>2934738</v>
      </c>
      <c r="J8">
        <v>12780037</v>
      </c>
      <c r="K8">
        <v>13059233</v>
      </c>
      <c r="L8">
        <v>3332304</v>
      </c>
      <c r="M8">
        <v>1777773</v>
      </c>
      <c r="N8">
        <v>1878203</v>
      </c>
      <c r="O8">
        <v>50616860</v>
      </c>
    </row>
    <row r="9" spans="1:15">
      <c r="A9" t="s">
        <v>41</v>
      </c>
      <c r="B9">
        <v>3535051</v>
      </c>
      <c r="C9">
        <v>12642105</v>
      </c>
      <c r="D9">
        <v>4600720</v>
      </c>
      <c r="E9">
        <v>3308423</v>
      </c>
      <c r="F9">
        <v>16940031</v>
      </c>
      <c r="G9">
        <v>4861226</v>
      </c>
      <c r="H9">
        <v>2053848</v>
      </c>
      <c r="I9">
        <v>3670374</v>
      </c>
      <c r="J9">
        <v>3549295</v>
      </c>
      <c r="K9">
        <v>4811120</v>
      </c>
      <c r="L9">
        <v>4931831</v>
      </c>
      <c r="M9">
        <v>9440780</v>
      </c>
      <c r="N9">
        <v>528378</v>
      </c>
      <c r="O9">
        <v>74873182</v>
      </c>
    </row>
    <row r="10" spans="1:15">
      <c r="A10" t="s">
        <v>42</v>
      </c>
      <c r="B10">
        <v>10936170</v>
      </c>
      <c r="C10">
        <v>28460394</v>
      </c>
      <c r="D10">
        <v>9489983</v>
      </c>
      <c r="E10">
        <v>11686568</v>
      </c>
      <c r="F10">
        <v>9470949</v>
      </c>
      <c r="G10">
        <v>9370694</v>
      </c>
      <c r="H10">
        <v>7775772</v>
      </c>
      <c r="I10">
        <v>8479549</v>
      </c>
      <c r="J10">
        <v>8122629</v>
      </c>
      <c r="K10">
        <v>10347511</v>
      </c>
      <c r="L10">
        <v>7238965</v>
      </c>
      <c r="M10">
        <v>2741687</v>
      </c>
      <c r="N10">
        <v>1270667</v>
      </c>
      <c r="O10">
        <v>125391538</v>
      </c>
    </row>
    <row r="11" spans="1:15">
      <c r="A11" t="s">
        <v>43</v>
      </c>
      <c r="B11">
        <v>12219856</v>
      </c>
      <c r="C11">
        <v>13101424</v>
      </c>
      <c r="D11">
        <v>13813525</v>
      </c>
      <c r="E11">
        <v>9603303</v>
      </c>
      <c r="F11">
        <v>10805229</v>
      </c>
      <c r="G11">
        <v>7780170</v>
      </c>
      <c r="H11">
        <v>12090950</v>
      </c>
      <c r="I11">
        <v>10785011</v>
      </c>
      <c r="J11">
        <v>15082862</v>
      </c>
      <c r="K11">
        <v>10511091</v>
      </c>
      <c r="L11">
        <v>8145532</v>
      </c>
      <c r="M11">
        <v>7521364</v>
      </c>
      <c r="N11">
        <v>3624396</v>
      </c>
      <c r="O11">
        <v>135084713</v>
      </c>
    </row>
    <row r="12" spans="1:15">
      <c r="A12" t="s">
        <v>44</v>
      </c>
      <c r="B12">
        <v>7561199</v>
      </c>
      <c r="C12">
        <v>13244455</v>
      </c>
      <c r="D12">
        <v>10210237</v>
      </c>
      <c r="E12">
        <v>8485020</v>
      </c>
      <c r="F12">
        <v>15196736</v>
      </c>
      <c r="G12">
        <v>7755645</v>
      </c>
      <c r="H12">
        <v>8331931</v>
      </c>
      <c r="I12">
        <v>12393644</v>
      </c>
      <c r="J12">
        <v>13756551</v>
      </c>
      <c r="K12">
        <v>11042785</v>
      </c>
      <c r="L12">
        <v>8125430</v>
      </c>
      <c r="M12">
        <v>5036552</v>
      </c>
      <c r="N12">
        <v>1348985</v>
      </c>
      <c r="O12">
        <v>122489170</v>
      </c>
    </row>
    <row r="13" spans="1:15">
      <c r="A13" t="s">
        <v>45</v>
      </c>
      <c r="B13">
        <v>16974860</v>
      </c>
      <c r="C13">
        <v>29403812</v>
      </c>
      <c r="D13">
        <v>20565559</v>
      </c>
      <c r="E13">
        <v>22842870</v>
      </c>
      <c r="F13">
        <v>29714097</v>
      </c>
      <c r="G13">
        <v>10769987</v>
      </c>
      <c r="H13">
        <v>16544922</v>
      </c>
      <c r="I13">
        <v>20327061</v>
      </c>
      <c r="J13">
        <v>26717842</v>
      </c>
      <c r="K13">
        <v>48488971</v>
      </c>
      <c r="L13">
        <v>23699104</v>
      </c>
      <c r="M13">
        <v>11077771</v>
      </c>
      <c r="N13">
        <v>4292421</v>
      </c>
      <c r="O13">
        <v>281419277</v>
      </c>
    </row>
    <row r="14" spans="1:15">
      <c r="A14" t="s">
        <v>46</v>
      </c>
      <c r="B14">
        <v>21509604</v>
      </c>
      <c r="C14">
        <v>26613452</v>
      </c>
      <c r="D14">
        <v>21875903</v>
      </c>
      <c r="E14">
        <v>22048610</v>
      </c>
      <c r="F14">
        <v>26115495</v>
      </c>
      <c r="G14">
        <v>22829894</v>
      </c>
      <c r="H14">
        <v>25216290</v>
      </c>
      <c r="I14">
        <v>48658049</v>
      </c>
      <c r="J14">
        <v>39493348</v>
      </c>
      <c r="K14">
        <v>31614199</v>
      </c>
      <c r="L14">
        <v>79778201</v>
      </c>
      <c r="M14">
        <v>15320657</v>
      </c>
      <c r="N14">
        <v>4755113</v>
      </c>
      <c r="O14">
        <v>385828815</v>
      </c>
    </row>
    <row r="15" spans="1:15">
      <c r="A15" t="s">
        <v>47</v>
      </c>
      <c r="B15">
        <v>6140208</v>
      </c>
      <c r="C15">
        <v>8587564</v>
      </c>
      <c r="D15">
        <v>7793243</v>
      </c>
      <c r="E15">
        <v>9264348</v>
      </c>
      <c r="F15">
        <v>13989856</v>
      </c>
      <c r="G15">
        <v>7154532</v>
      </c>
      <c r="H15">
        <v>8116231</v>
      </c>
      <c r="I15">
        <v>28612111</v>
      </c>
      <c r="J15">
        <v>22111230</v>
      </c>
      <c r="K15">
        <v>22995478</v>
      </c>
      <c r="L15">
        <v>13640126</v>
      </c>
      <c r="M15">
        <v>6622098</v>
      </c>
      <c r="N15">
        <v>2983416</v>
      </c>
      <c r="O15">
        <v>158010441</v>
      </c>
    </row>
    <row r="16" spans="1:15">
      <c r="A16" t="s">
        <v>48</v>
      </c>
      <c r="B16">
        <v>1091025</v>
      </c>
      <c r="C16">
        <v>6946945</v>
      </c>
      <c r="D16">
        <v>1583598</v>
      </c>
      <c r="E16">
        <v>1691963</v>
      </c>
      <c r="F16">
        <v>1035239</v>
      </c>
      <c r="G16">
        <v>1218326</v>
      </c>
      <c r="H16">
        <v>1638831</v>
      </c>
      <c r="I16">
        <v>1714412</v>
      </c>
      <c r="J16">
        <v>1963373</v>
      </c>
      <c r="K16">
        <v>1457959</v>
      </c>
      <c r="L16">
        <v>2198746</v>
      </c>
      <c r="M16">
        <v>1215331</v>
      </c>
      <c r="N16">
        <v>469754</v>
      </c>
      <c r="O16">
        <v>24225502</v>
      </c>
    </row>
    <row r="17" spans="1:15">
      <c r="A17" t="s">
        <v>49</v>
      </c>
      <c r="B17">
        <v>300168</v>
      </c>
      <c r="C17">
        <v>407628</v>
      </c>
      <c r="D17">
        <v>131085</v>
      </c>
      <c r="E17">
        <v>400545</v>
      </c>
      <c r="F17">
        <v>413911</v>
      </c>
      <c r="G17">
        <v>208115</v>
      </c>
      <c r="H17">
        <v>373740</v>
      </c>
      <c r="I17">
        <v>695630</v>
      </c>
      <c r="J17">
        <v>765007</v>
      </c>
      <c r="K17">
        <v>260935</v>
      </c>
      <c r="L17">
        <v>492829</v>
      </c>
      <c r="M17">
        <v>693384</v>
      </c>
      <c r="N17">
        <v>155157</v>
      </c>
      <c r="O17">
        <v>5298134</v>
      </c>
    </row>
    <row r="18" spans="1:15">
      <c r="A18" t="s">
        <v>50</v>
      </c>
      <c r="B18">
        <v>1855817</v>
      </c>
      <c r="C18">
        <v>3128960</v>
      </c>
      <c r="D18">
        <v>1554227</v>
      </c>
      <c r="E18">
        <v>1844567</v>
      </c>
      <c r="F18">
        <v>1495795</v>
      </c>
      <c r="G18">
        <v>1132658</v>
      </c>
      <c r="H18">
        <v>1253295</v>
      </c>
      <c r="I18">
        <v>3442249</v>
      </c>
      <c r="J18">
        <v>2902652</v>
      </c>
      <c r="K18">
        <v>1484225</v>
      </c>
      <c r="L18">
        <v>3650672</v>
      </c>
      <c r="M18">
        <v>1586224</v>
      </c>
      <c r="N18">
        <v>416004</v>
      </c>
      <c r="O18">
        <v>25747345</v>
      </c>
    </row>
    <row r="19" spans="1:15">
      <c r="A19" t="s">
        <v>51</v>
      </c>
      <c r="B19">
        <v>1557540</v>
      </c>
      <c r="C19">
        <v>2706989</v>
      </c>
      <c r="D19">
        <v>1355798</v>
      </c>
      <c r="E19">
        <v>8215481</v>
      </c>
      <c r="F19">
        <v>3396537</v>
      </c>
      <c r="G19">
        <v>10332801</v>
      </c>
      <c r="H19">
        <v>4390279</v>
      </c>
      <c r="I19">
        <v>2738089</v>
      </c>
      <c r="J19">
        <v>2576081</v>
      </c>
      <c r="K19">
        <v>3421922</v>
      </c>
      <c r="L19">
        <v>3408680</v>
      </c>
      <c r="M19">
        <v>1159153</v>
      </c>
      <c r="N19">
        <v>927333</v>
      </c>
      <c r="O19">
        <v>46186683</v>
      </c>
    </row>
    <row r="20" spans="1:15">
      <c r="A20" t="s">
        <v>52</v>
      </c>
      <c r="B20">
        <v>761840</v>
      </c>
      <c r="C20">
        <v>598396</v>
      </c>
      <c r="D20">
        <v>2244491</v>
      </c>
      <c r="E20">
        <v>873598</v>
      </c>
      <c r="F20">
        <v>1190185</v>
      </c>
      <c r="G20">
        <v>662787</v>
      </c>
      <c r="H20">
        <v>1398145</v>
      </c>
      <c r="I20">
        <v>761102</v>
      </c>
      <c r="J20">
        <v>882457</v>
      </c>
      <c r="K20">
        <v>1556455</v>
      </c>
      <c r="L20">
        <v>2493897</v>
      </c>
      <c r="M20">
        <v>1888447</v>
      </c>
      <c r="N20">
        <v>514635</v>
      </c>
      <c r="O20">
        <v>15826435</v>
      </c>
    </row>
    <row r="21" spans="1:15">
      <c r="A21" t="s">
        <v>53</v>
      </c>
      <c r="B21">
        <v>4626723</v>
      </c>
      <c r="C21">
        <v>12445685</v>
      </c>
      <c r="D21">
        <v>8599926</v>
      </c>
      <c r="E21">
        <v>5112243</v>
      </c>
      <c r="F21">
        <v>5670098</v>
      </c>
      <c r="G21">
        <v>2941791</v>
      </c>
      <c r="H21">
        <v>3016704</v>
      </c>
      <c r="I21">
        <v>3814197</v>
      </c>
      <c r="J21">
        <v>4753052</v>
      </c>
      <c r="K21">
        <v>7928925</v>
      </c>
      <c r="L21">
        <v>8896967</v>
      </c>
      <c r="M21">
        <v>6191276</v>
      </c>
      <c r="N21">
        <v>967891</v>
      </c>
      <c r="O21">
        <v>74965478</v>
      </c>
    </row>
    <row r="22" spans="1:15">
      <c r="A22" t="s">
        <v>54</v>
      </c>
      <c r="B22">
        <v>10692271</v>
      </c>
      <c r="C22">
        <v>18087468</v>
      </c>
      <c r="D22">
        <v>6896766</v>
      </c>
      <c r="E22">
        <v>4115260</v>
      </c>
      <c r="F22">
        <v>12723312</v>
      </c>
      <c r="G22">
        <v>5238560</v>
      </c>
      <c r="H22">
        <v>4997229</v>
      </c>
      <c r="I22">
        <v>8879262</v>
      </c>
      <c r="J22">
        <v>6672904</v>
      </c>
      <c r="K22">
        <v>10132178</v>
      </c>
      <c r="L22">
        <v>14495913</v>
      </c>
      <c r="M22">
        <v>9585500</v>
      </c>
      <c r="N22">
        <v>3180207</v>
      </c>
      <c r="O22">
        <v>115696830</v>
      </c>
    </row>
    <row r="23" spans="1:15">
      <c r="A23" t="s">
        <v>55</v>
      </c>
      <c r="B23">
        <v>10133471</v>
      </c>
      <c r="C23">
        <v>9922333</v>
      </c>
      <c r="D23">
        <v>7600661</v>
      </c>
      <c r="E23">
        <v>4311945</v>
      </c>
      <c r="F23">
        <v>6366412</v>
      </c>
      <c r="G23">
        <v>4913477</v>
      </c>
      <c r="H23">
        <v>6045494</v>
      </c>
      <c r="I23">
        <v>7910503</v>
      </c>
      <c r="J23">
        <v>6302894</v>
      </c>
      <c r="K23">
        <v>8613945</v>
      </c>
      <c r="L23">
        <v>14401227</v>
      </c>
      <c r="M23">
        <v>7324408</v>
      </c>
      <c r="N23">
        <v>1855453</v>
      </c>
      <c r="O23">
        <v>95702223</v>
      </c>
    </row>
    <row r="24" spans="1:15">
      <c r="A24" t="s">
        <v>56</v>
      </c>
      <c r="B24">
        <v>9384782</v>
      </c>
      <c r="C24">
        <v>11274715</v>
      </c>
      <c r="D24">
        <v>9027281</v>
      </c>
      <c r="E24">
        <v>9636185</v>
      </c>
      <c r="F24">
        <v>13630618</v>
      </c>
      <c r="G24">
        <v>5787835</v>
      </c>
      <c r="H24">
        <v>8017809</v>
      </c>
      <c r="I24">
        <v>10180306</v>
      </c>
      <c r="J24">
        <v>16137477</v>
      </c>
      <c r="K24">
        <v>19674413</v>
      </c>
      <c r="L24">
        <v>9649044</v>
      </c>
      <c r="M24">
        <v>11165444</v>
      </c>
      <c r="N24">
        <v>5590751</v>
      </c>
      <c r="O24">
        <v>139156660</v>
      </c>
    </row>
    <row r="25" spans="1:15">
      <c r="A25" t="s">
        <v>57</v>
      </c>
      <c r="B25">
        <v>29037492</v>
      </c>
      <c r="C25">
        <v>73539742</v>
      </c>
      <c r="D25">
        <v>36467292</v>
      </c>
      <c r="E25">
        <v>35496400</v>
      </c>
      <c r="F25">
        <v>60788849</v>
      </c>
      <c r="G25">
        <v>34587308</v>
      </c>
      <c r="H25">
        <v>89553301</v>
      </c>
      <c r="I25">
        <v>58442088</v>
      </c>
      <c r="J25">
        <v>34192089</v>
      </c>
      <c r="K25">
        <v>38641336</v>
      </c>
      <c r="L25">
        <v>41152045</v>
      </c>
      <c r="M25">
        <v>17726691</v>
      </c>
      <c r="N25">
        <v>19648053</v>
      </c>
      <c r="O25">
        <v>569272686</v>
      </c>
    </row>
    <row r="26" spans="1:15">
      <c r="A26" t="s">
        <v>58</v>
      </c>
      <c r="B26">
        <v>44178</v>
      </c>
      <c r="C26">
        <v>57132</v>
      </c>
      <c r="D26">
        <v>41767</v>
      </c>
      <c r="E26">
        <v>95385</v>
      </c>
      <c r="F26">
        <v>68647</v>
      </c>
      <c r="G26">
        <v>19276</v>
      </c>
      <c r="H26">
        <v>40590</v>
      </c>
      <c r="I26">
        <v>41848</v>
      </c>
      <c r="J26">
        <v>49503</v>
      </c>
      <c r="K26">
        <v>41347</v>
      </c>
      <c r="L26">
        <v>38895</v>
      </c>
      <c r="M26">
        <v>26587</v>
      </c>
      <c r="N26">
        <v>14094</v>
      </c>
      <c r="O26">
        <v>579249</v>
      </c>
    </row>
    <row r="27" spans="1:15">
      <c r="A27" t="s">
        <v>59</v>
      </c>
      <c r="B27">
        <v>672279</v>
      </c>
      <c r="C27">
        <v>347095</v>
      </c>
      <c r="D27">
        <v>201495</v>
      </c>
      <c r="E27">
        <v>524452</v>
      </c>
      <c r="F27">
        <v>348971</v>
      </c>
      <c r="G27">
        <v>135309</v>
      </c>
      <c r="H27">
        <v>222514</v>
      </c>
      <c r="I27">
        <v>299828</v>
      </c>
      <c r="J27">
        <v>246027</v>
      </c>
      <c r="K27">
        <v>253596</v>
      </c>
      <c r="L27">
        <v>139602</v>
      </c>
      <c r="M27">
        <v>182151</v>
      </c>
      <c r="N27">
        <v>102952</v>
      </c>
      <c r="O27">
        <v>3676271</v>
      </c>
    </row>
    <row r="28" spans="1:15">
      <c r="A28" t="s">
        <v>60</v>
      </c>
      <c r="B28">
        <v>932092</v>
      </c>
      <c r="C28">
        <v>1385738</v>
      </c>
      <c r="D28">
        <v>973949</v>
      </c>
      <c r="E28">
        <v>1078872</v>
      </c>
      <c r="F28">
        <v>1089559</v>
      </c>
      <c r="G28">
        <v>543095</v>
      </c>
      <c r="H28">
        <v>557004</v>
      </c>
      <c r="I28">
        <v>1018493</v>
      </c>
      <c r="J28">
        <v>2002806</v>
      </c>
      <c r="K28">
        <v>2413539</v>
      </c>
      <c r="L28">
        <v>1865983</v>
      </c>
      <c r="M28">
        <v>1064937</v>
      </c>
      <c r="N28">
        <v>219479</v>
      </c>
      <c r="O28">
        <v>15145546</v>
      </c>
    </row>
    <row r="29" spans="1:15">
      <c r="A29" t="s">
        <v>61</v>
      </c>
      <c r="B29">
        <v>10867617</v>
      </c>
      <c r="C29">
        <v>10922326</v>
      </c>
      <c r="D29">
        <v>10029393</v>
      </c>
      <c r="E29">
        <v>14763724</v>
      </c>
      <c r="F29">
        <v>14098330</v>
      </c>
      <c r="G29">
        <v>8552717</v>
      </c>
      <c r="H29">
        <v>12134701</v>
      </c>
      <c r="I29">
        <v>19770072</v>
      </c>
      <c r="J29">
        <v>20753073</v>
      </c>
      <c r="K29">
        <v>29672432</v>
      </c>
      <c r="L29">
        <v>12487677</v>
      </c>
      <c r="M29">
        <v>6998884</v>
      </c>
      <c r="N29">
        <v>4838359</v>
      </c>
      <c r="O29">
        <v>175889305</v>
      </c>
    </row>
    <row r="30" spans="1:15">
      <c r="A30" t="s">
        <v>62</v>
      </c>
      <c r="B30">
        <v>1677745</v>
      </c>
      <c r="C30">
        <v>5969465</v>
      </c>
      <c r="D30">
        <v>4099488</v>
      </c>
      <c r="E30">
        <v>3202074</v>
      </c>
      <c r="F30">
        <v>3522754</v>
      </c>
      <c r="G30">
        <v>2433214</v>
      </c>
      <c r="H30">
        <v>19106186</v>
      </c>
      <c r="I30">
        <v>13234721</v>
      </c>
      <c r="J30">
        <v>9844277</v>
      </c>
      <c r="K30">
        <v>4397979</v>
      </c>
      <c r="L30">
        <v>3635545</v>
      </c>
      <c r="M30">
        <v>2810682</v>
      </c>
      <c r="N30">
        <v>547531</v>
      </c>
      <c r="O30">
        <v>74481661</v>
      </c>
    </row>
    <row r="31" spans="1:15">
      <c r="A31" t="s">
        <v>63</v>
      </c>
      <c r="B31">
        <v>8602311</v>
      </c>
      <c r="C31">
        <v>5523525</v>
      </c>
      <c r="D31">
        <v>4282373</v>
      </c>
      <c r="E31">
        <v>5918981</v>
      </c>
      <c r="F31">
        <v>5256178</v>
      </c>
      <c r="G31">
        <v>5078004</v>
      </c>
      <c r="H31">
        <v>3969670</v>
      </c>
      <c r="I31">
        <v>10327842</v>
      </c>
      <c r="J31">
        <v>9483517</v>
      </c>
      <c r="K31">
        <v>11787588</v>
      </c>
      <c r="L31">
        <v>7355297</v>
      </c>
      <c r="M31">
        <v>3111487</v>
      </c>
      <c r="N31">
        <v>875968</v>
      </c>
      <c r="O31">
        <v>81572741</v>
      </c>
    </row>
    <row r="32" spans="1:15">
      <c r="A32" t="s">
        <v>64</v>
      </c>
      <c r="B32">
        <v>1703778</v>
      </c>
      <c r="C32">
        <v>2146652</v>
      </c>
      <c r="D32">
        <v>1848716</v>
      </c>
      <c r="E32">
        <v>2102905</v>
      </c>
      <c r="F32">
        <v>2286505</v>
      </c>
      <c r="G32">
        <v>2433420</v>
      </c>
      <c r="H32">
        <v>1798259</v>
      </c>
      <c r="I32">
        <v>1830857</v>
      </c>
      <c r="J32">
        <v>2609244</v>
      </c>
      <c r="K32">
        <v>2921845</v>
      </c>
      <c r="L32">
        <v>2620732</v>
      </c>
      <c r="M32">
        <v>2112398</v>
      </c>
      <c r="N32">
        <v>595931</v>
      </c>
      <c r="O32">
        <v>27011242</v>
      </c>
    </row>
    <row r="33" spans="1:15">
      <c r="A33" t="s">
        <v>65</v>
      </c>
      <c r="B33">
        <v>709060</v>
      </c>
      <c r="C33">
        <v>2573870</v>
      </c>
      <c r="D33">
        <v>1719927</v>
      </c>
      <c r="E33">
        <v>1454425</v>
      </c>
      <c r="F33">
        <v>1497992</v>
      </c>
      <c r="G33">
        <v>972703</v>
      </c>
      <c r="H33">
        <v>1470044</v>
      </c>
      <c r="I33">
        <v>1316702</v>
      </c>
      <c r="J33">
        <v>1872164</v>
      </c>
      <c r="K33">
        <v>2916737</v>
      </c>
      <c r="L33">
        <v>2155959</v>
      </c>
      <c r="M33">
        <v>1156826</v>
      </c>
      <c r="N33">
        <v>518423</v>
      </c>
      <c r="O33">
        <v>20334832</v>
      </c>
    </row>
    <row r="34" spans="1:15">
      <c r="A34" t="s">
        <v>66</v>
      </c>
      <c r="B34">
        <v>2327758</v>
      </c>
      <c r="C34">
        <v>3446353</v>
      </c>
      <c r="D34">
        <v>2604580</v>
      </c>
      <c r="E34">
        <v>1680749</v>
      </c>
      <c r="F34">
        <v>2044407</v>
      </c>
      <c r="G34">
        <v>1249869</v>
      </c>
      <c r="H34">
        <v>2575832</v>
      </c>
      <c r="I34">
        <v>1937390</v>
      </c>
      <c r="J34">
        <v>2394230</v>
      </c>
      <c r="K34">
        <v>4018405</v>
      </c>
      <c r="L34">
        <v>3695124</v>
      </c>
      <c r="M34">
        <v>2750601</v>
      </c>
      <c r="N34">
        <v>1713166</v>
      </c>
      <c r="O34">
        <v>32438464</v>
      </c>
    </row>
    <row r="35" spans="1:15">
      <c r="A35" t="s">
        <v>67</v>
      </c>
      <c r="B35">
        <v>2129542</v>
      </c>
      <c r="C35">
        <v>1894509</v>
      </c>
      <c r="D35">
        <v>1652118</v>
      </c>
      <c r="E35">
        <v>1775916</v>
      </c>
      <c r="F35">
        <v>3376663</v>
      </c>
      <c r="G35">
        <v>1476624</v>
      </c>
      <c r="H35">
        <v>2242717</v>
      </c>
      <c r="I35">
        <v>17698471</v>
      </c>
      <c r="J35">
        <v>8185286</v>
      </c>
      <c r="K35">
        <v>8511325</v>
      </c>
      <c r="L35">
        <v>4830825</v>
      </c>
      <c r="M35">
        <v>2896264</v>
      </c>
      <c r="N35">
        <v>1370980</v>
      </c>
      <c r="O35">
        <v>58041240</v>
      </c>
    </row>
    <row r="36" spans="1:15">
      <c r="A36" t="s">
        <v>68</v>
      </c>
      <c r="B36">
        <v>21927319</v>
      </c>
      <c r="C36">
        <v>33284417</v>
      </c>
      <c r="D36">
        <v>42612350</v>
      </c>
      <c r="E36">
        <v>36251756</v>
      </c>
      <c r="F36">
        <v>31815683</v>
      </c>
      <c r="G36">
        <v>24980865</v>
      </c>
      <c r="H36">
        <v>19104405</v>
      </c>
      <c r="I36">
        <v>20610911</v>
      </c>
      <c r="J36">
        <v>27172931</v>
      </c>
      <c r="K36">
        <v>21010090</v>
      </c>
      <c r="L36">
        <v>22606785</v>
      </c>
      <c r="M36">
        <v>9693697</v>
      </c>
      <c r="N36">
        <v>3711377</v>
      </c>
      <c r="O36">
        <v>314782586</v>
      </c>
    </row>
    <row r="37" spans="1:15">
      <c r="A37" t="s">
        <v>69</v>
      </c>
      <c r="B37">
        <v>11921027</v>
      </c>
      <c r="C37">
        <v>11833782</v>
      </c>
      <c r="D37">
        <v>6267327</v>
      </c>
      <c r="E37">
        <v>11174955</v>
      </c>
      <c r="F37">
        <v>9599363</v>
      </c>
      <c r="G37">
        <v>4509506</v>
      </c>
      <c r="H37">
        <v>7893192</v>
      </c>
      <c r="I37">
        <v>12982339</v>
      </c>
      <c r="J37">
        <v>6940675</v>
      </c>
      <c r="K37">
        <v>14129923</v>
      </c>
      <c r="L37">
        <v>16138352</v>
      </c>
      <c r="M37">
        <v>6604317</v>
      </c>
      <c r="N37">
        <v>3361968</v>
      </c>
      <c r="O37">
        <v>123356726</v>
      </c>
    </row>
    <row r="38" spans="1:15">
      <c r="A38" t="s">
        <v>70</v>
      </c>
      <c r="B38">
        <v>21400178</v>
      </c>
      <c r="C38">
        <v>44427715</v>
      </c>
      <c r="D38">
        <v>20596085</v>
      </c>
      <c r="E38">
        <v>31414375</v>
      </c>
      <c r="F38">
        <v>53893162</v>
      </c>
      <c r="G38">
        <v>21143123</v>
      </c>
      <c r="H38">
        <v>27956756</v>
      </c>
      <c r="I38">
        <v>31998072</v>
      </c>
      <c r="J38">
        <v>49480921</v>
      </c>
      <c r="K38">
        <v>36132322</v>
      </c>
      <c r="L38">
        <v>26099727</v>
      </c>
      <c r="M38">
        <v>10592566</v>
      </c>
      <c r="N38">
        <v>6236929</v>
      </c>
      <c r="O38">
        <v>381371931</v>
      </c>
    </row>
    <row r="39" spans="1:15">
      <c r="A39" t="s">
        <v>71</v>
      </c>
      <c r="B39">
        <v>10436721</v>
      </c>
      <c r="C39">
        <v>13557497</v>
      </c>
      <c r="D39">
        <v>14830906</v>
      </c>
      <c r="E39">
        <v>8491308</v>
      </c>
      <c r="F39">
        <v>12548501</v>
      </c>
      <c r="G39">
        <v>14181369</v>
      </c>
      <c r="H39">
        <v>6903519</v>
      </c>
      <c r="I39">
        <v>11028720</v>
      </c>
      <c r="J39">
        <v>11996445</v>
      </c>
      <c r="K39">
        <v>11378326</v>
      </c>
      <c r="L39">
        <v>9031421</v>
      </c>
      <c r="M39">
        <v>8290415</v>
      </c>
      <c r="N39">
        <v>2291957</v>
      </c>
      <c r="O39">
        <v>134967105</v>
      </c>
    </row>
    <row r="40" spans="1:15">
      <c r="A40" t="s">
        <v>72</v>
      </c>
      <c r="B40">
        <v>185734</v>
      </c>
      <c r="C40">
        <v>215638</v>
      </c>
      <c r="D40">
        <v>193735</v>
      </c>
      <c r="E40">
        <v>244823</v>
      </c>
      <c r="F40">
        <v>170426</v>
      </c>
      <c r="G40">
        <v>88414</v>
      </c>
      <c r="H40">
        <v>126070</v>
      </c>
      <c r="I40">
        <v>173226</v>
      </c>
      <c r="J40">
        <v>147448</v>
      </c>
      <c r="K40">
        <v>111481</v>
      </c>
      <c r="L40">
        <v>148521</v>
      </c>
      <c r="M40">
        <v>109822</v>
      </c>
      <c r="N40">
        <v>89248</v>
      </c>
      <c r="O40">
        <v>2004586</v>
      </c>
    </row>
    <row r="41" spans="1:15">
      <c r="A41" t="s">
        <v>73</v>
      </c>
      <c r="B41">
        <v>8714862</v>
      </c>
      <c r="C41">
        <v>14164235</v>
      </c>
      <c r="D41">
        <v>8585065</v>
      </c>
      <c r="E41">
        <v>17641920</v>
      </c>
      <c r="F41">
        <v>15776374</v>
      </c>
      <c r="G41">
        <v>8350960</v>
      </c>
      <c r="H41">
        <v>10530898</v>
      </c>
      <c r="I41">
        <v>36118307</v>
      </c>
      <c r="J41">
        <v>29244621</v>
      </c>
      <c r="K41">
        <v>32314577</v>
      </c>
      <c r="L41">
        <v>15092489</v>
      </c>
      <c r="M41">
        <v>12303158</v>
      </c>
      <c r="N41">
        <v>4215361</v>
      </c>
      <c r="O41">
        <v>213052827</v>
      </c>
    </row>
    <row r="42" spans="1:15">
      <c r="A42" t="s">
        <v>74</v>
      </c>
      <c r="B42">
        <v>7859585</v>
      </c>
      <c r="C42">
        <v>11839501</v>
      </c>
      <c r="D42">
        <v>10862745</v>
      </c>
      <c r="E42">
        <v>9594787</v>
      </c>
      <c r="F42">
        <v>13645023</v>
      </c>
      <c r="G42">
        <v>7276826</v>
      </c>
      <c r="H42">
        <v>6125877</v>
      </c>
      <c r="I42">
        <v>9969058</v>
      </c>
      <c r="J42">
        <v>13813850</v>
      </c>
      <c r="K42">
        <v>12945103</v>
      </c>
      <c r="L42">
        <v>15325046</v>
      </c>
      <c r="M42">
        <v>10130699</v>
      </c>
      <c r="N42">
        <v>5927474</v>
      </c>
      <c r="O42">
        <v>135315574</v>
      </c>
    </row>
    <row r="43" spans="1:15">
      <c r="A43" t="s">
        <v>75</v>
      </c>
      <c r="B43">
        <v>170348110</v>
      </c>
      <c r="C43">
        <v>263925316</v>
      </c>
      <c r="D43">
        <v>187454369</v>
      </c>
      <c r="E43">
        <v>245748760</v>
      </c>
      <c r="F43">
        <v>285930997</v>
      </c>
      <c r="G43">
        <v>174025272</v>
      </c>
      <c r="H43">
        <v>241934732</v>
      </c>
      <c r="I43">
        <v>211518182</v>
      </c>
      <c r="J43">
        <v>412812523</v>
      </c>
      <c r="K43">
        <v>768863318</v>
      </c>
      <c r="L43">
        <v>192724224</v>
      </c>
      <c r="M43">
        <v>161787347</v>
      </c>
      <c r="N43">
        <v>109645742</v>
      </c>
      <c r="O43">
        <v>3426718892</v>
      </c>
    </row>
    <row r="44" spans="1:15">
      <c r="A44" t="s">
        <v>122</v>
      </c>
      <c r="B44">
        <v>431688076</v>
      </c>
      <c r="C44">
        <v>699916051</v>
      </c>
      <c r="D44">
        <v>483750319</v>
      </c>
      <c r="E44">
        <v>553069132</v>
      </c>
      <c r="F44">
        <v>687362249</v>
      </c>
      <c r="G44">
        <v>422885774</v>
      </c>
      <c r="H44">
        <v>566768949</v>
      </c>
      <c r="I44">
        <v>636313414</v>
      </c>
      <c r="J44">
        <v>827811321</v>
      </c>
      <c r="K44">
        <v>1209862614</v>
      </c>
      <c r="L44">
        <v>585723717</v>
      </c>
      <c r="M44">
        <v>360697378</v>
      </c>
      <c r="N44">
        <v>200683756</v>
      </c>
      <c r="O44">
        <v>7666532750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7420A-59C9-47F2-AA5C-6FE8C6D54FC9}">
  <dimension ref="A1:O44"/>
  <sheetViews>
    <sheetView showGridLines="0" workbookViewId="0">
      <selection activeCell="A4" sqref="A4"/>
    </sheetView>
  </sheetViews>
  <sheetFormatPr defaultRowHeight="15"/>
  <cols>
    <col min="1" max="1" width="36.28515625" bestFit="1" customWidth="1"/>
    <col min="2" max="2" width="15.140625" bestFit="1" customWidth="1"/>
    <col min="3" max="3" width="18.28515625" bestFit="1" customWidth="1"/>
    <col min="4" max="4" width="17.42578125" bestFit="1" customWidth="1"/>
    <col min="5" max="15" width="12.5703125" bestFit="1" customWidth="1"/>
  </cols>
  <sheetData>
    <row r="1" spans="1:15" ht="189.75" customHeight="1"/>
    <row r="4" spans="1:15">
      <c r="A4" s="6" t="s">
        <v>130</v>
      </c>
      <c r="B4" s="6" t="s">
        <v>124</v>
      </c>
      <c r="C4" s="6" t="s">
        <v>125</v>
      </c>
      <c r="D4" s="6" t="s">
        <v>126</v>
      </c>
    </row>
    <row r="5" spans="1:15">
      <c r="B5" t="s">
        <v>99</v>
      </c>
      <c r="F5" t="s">
        <v>111</v>
      </c>
      <c r="O5" t="s">
        <v>122</v>
      </c>
    </row>
    <row r="6" spans="1:15">
      <c r="B6" t="s">
        <v>100</v>
      </c>
      <c r="C6" t="s">
        <v>106</v>
      </c>
      <c r="F6" t="s">
        <v>112</v>
      </c>
      <c r="I6" t="s">
        <v>116</v>
      </c>
      <c r="L6" t="s">
        <v>100</v>
      </c>
    </row>
    <row r="7" spans="1:15">
      <c r="A7" s="6" t="s">
        <v>33</v>
      </c>
      <c r="B7" t="s">
        <v>101</v>
      </c>
      <c r="C7" t="s">
        <v>107</v>
      </c>
      <c r="D7" t="s">
        <v>109</v>
      </c>
      <c r="E7" t="s">
        <v>110</v>
      </c>
      <c r="F7" t="s">
        <v>113</v>
      </c>
      <c r="G7" t="s">
        <v>114</v>
      </c>
      <c r="H7" t="s">
        <v>115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101</v>
      </c>
    </row>
    <row r="8" spans="1:15">
      <c r="A8" t="s">
        <v>40</v>
      </c>
      <c r="B8">
        <v>10933.28901898862</v>
      </c>
      <c r="C8">
        <v>14940.70524830282</v>
      </c>
      <c r="D8">
        <v>11246.566677777973</v>
      </c>
      <c r="E8">
        <v>12019.835530054288</v>
      </c>
      <c r="F8">
        <v>13391.157491118429</v>
      </c>
      <c r="G8">
        <v>11165.936309586332</v>
      </c>
      <c r="H8">
        <v>10181.216439358333</v>
      </c>
      <c r="I8">
        <v>11413.451796028538</v>
      </c>
      <c r="J8">
        <v>14501.697399107927</v>
      </c>
      <c r="K8">
        <v>16229.275434235355</v>
      </c>
      <c r="L8">
        <v>18037.696999288342</v>
      </c>
      <c r="M8">
        <v>14158.633551026449</v>
      </c>
      <c r="N8">
        <v>5636.8157586342622</v>
      </c>
      <c r="O8">
        <v>163856.27765350771</v>
      </c>
    </row>
    <row r="9" spans="1:15">
      <c r="A9" t="s">
        <v>41</v>
      </c>
      <c r="B9">
        <v>18500.382997797406</v>
      </c>
      <c r="C9">
        <v>25827.940859990591</v>
      </c>
      <c r="D9">
        <v>21850.061248385478</v>
      </c>
      <c r="E9">
        <v>23627.773396456283</v>
      </c>
      <c r="F9">
        <v>23413.199274231043</v>
      </c>
      <c r="G9">
        <v>20130.62235254034</v>
      </c>
      <c r="H9">
        <v>19928.911194861885</v>
      </c>
      <c r="I9">
        <v>21638.853712405271</v>
      </c>
      <c r="J9">
        <v>25027.608687354528</v>
      </c>
      <c r="K9">
        <v>25420.523005469735</v>
      </c>
      <c r="L9">
        <v>26089.241661051954</v>
      </c>
      <c r="M9">
        <v>20314.060387871978</v>
      </c>
      <c r="N9">
        <v>8453.6566002688232</v>
      </c>
      <c r="O9">
        <v>280222.83537868538</v>
      </c>
    </row>
    <row r="10" spans="1:15">
      <c r="A10" t="s">
        <v>42</v>
      </c>
      <c r="B10">
        <v>3082.424535001438</v>
      </c>
      <c r="C10">
        <v>4122.5642128085692</v>
      </c>
      <c r="D10">
        <v>3296.0291646453861</v>
      </c>
      <c r="E10">
        <v>3533.9177204933626</v>
      </c>
      <c r="F10">
        <v>3475.4913760708605</v>
      </c>
      <c r="G10">
        <v>2851.4562827517952</v>
      </c>
      <c r="H10">
        <v>2752.0123242870045</v>
      </c>
      <c r="I10">
        <v>3007.6132482620742</v>
      </c>
      <c r="J10">
        <v>3472.1428706761649</v>
      </c>
      <c r="K10">
        <v>3747.1817933952657</v>
      </c>
      <c r="L10">
        <v>4128.6892999671645</v>
      </c>
      <c r="M10">
        <v>3187.4358342322512</v>
      </c>
      <c r="N10">
        <v>1310.1411017580795</v>
      </c>
      <c r="O10">
        <v>41967.099764349405</v>
      </c>
    </row>
    <row r="11" spans="1:15">
      <c r="A11" t="s">
        <v>43</v>
      </c>
      <c r="B11">
        <v>3608.9194196170747</v>
      </c>
      <c r="C11">
        <v>5406.9171622417498</v>
      </c>
      <c r="D11">
        <v>4728.2597557987256</v>
      </c>
      <c r="E11">
        <v>5313.5075879961014</v>
      </c>
      <c r="F11">
        <v>5254.9005947036048</v>
      </c>
      <c r="G11">
        <v>4205.0750510468215</v>
      </c>
      <c r="H11">
        <v>4010.7325937823789</v>
      </c>
      <c r="I11">
        <v>4582.6087570162836</v>
      </c>
      <c r="J11">
        <v>4970.7113267619334</v>
      </c>
      <c r="K11">
        <v>5103.0719556268186</v>
      </c>
      <c r="L11">
        <v>5578.7024688294077</v>
      </c>
      <c r="M11">
        <v>4576.4301392336456</v>
      </c>
      <c r="N11">
        <v>1887.8237824833686</v>
      </c>
      <c r="O11">
        <v>59227.660595137924</v>
      </c>
    </row>
    <row r="12" spans="1:15">
      <c r="A12" t="s">
        <v>44</v>
      </c>
      <c r="B12">
        <v>1673.2603414834132</v>
      </c>
      <c r="C12">
        <v>2296.5581807471672</v>
      </c>
      <c r="D12">
        <v>2062.8716753832741</v>
      </c>
      <c r="E12">
        <v>2309.6678137924387</v>
      </c>
      <c r="F12">
        <v>2332.1780662478286</v>
      </c>
      <c r="G12">
        <v>2046.0111047254052</v>
      </c>
      <c r="H12">
        <v>1899.0714355804246</v>
      </c>
      <c r="I12">
        <v>2162.7703212677334</v>
      </c>
      <c r="J12">
        <v>2416.4671691956296</v>
      </c>
      <c r="K12">
        <v>2539.3705514999347</v>
      </c>
      <c r="L12">
        <v>2658.8479025020888</v>
      </c>
      <c r="M12">
        <v>2148.7206411170823</v>
      </c>
      <c r="N12">
        <v>905.88318281924558</v>
      </c>
      <c r="O12">
        <v>27451.678386361662</v>
      </c>
    </row>
    <row r="13" spans="1:15">
      <c r="A13" t="s">
        <v>45</v>
      </c>
      <c r="B13">
        <v>900.5552291207249</v>
      </c>
      <c r="C13">
        <v>1187.4356970264134</v>
      </c>
      <c r="D13">
        <v>1026.2838189462138</v>
      </c>
      <c r="E13">
        <v>1162.5164302881196</v>
      </c>
      <c r="F13">
        <v>1171.9259615040673</v>
      </c>
      <c r="G13">
        <v>985.22329067591875</v>
      </c>
      <c r="H13">
        <v>889.68954092003889</v>
      </c>
      <c r="I13">
        <v>913.53040289263538</v>
      </c>
      <c r="J13">
        <v>1071.2807546196698</v>
      </c>
      <c r="K13">
        <v>1158.6686696475999</v>
      </c>
      <c r="L13">
        <v>1308.4683562394157</v>
      </c>
      <c r="M13">
        <v>1038.1550492832691</v>
      </c>
      <c r="N13">
        <v>421.53501208877088</v>
      </c>
      <c r="O13">
        <v>13235.268213252857</v>
      </c>
    </row>
    <row r="14" spans="1:15">
      <c r="A14" t="s">
        <v>46</v>
      </c>
      <c r="B14">
        <v>1604.3563565332042</v>
      </c>
      <c r="C14">
        <v>2272.1437792299771</v>
      </c>
      <c r="D14">
        <v>1924.5801835668981</v>
      </c>
      <c r="E14">
        <v>2197.7451643363256</v>
      </c>
      <c r="F14">
        <v>2213.3212691654953</v>
      </c>
      <c r="G14">
        <v>1778.4792519376758</v>
      </c>
      <c r="H14">
        <v>1620.2850523124976</v>
      </c>
      <c r="I14">
        <v>1793.1232634451246</v>
      </c>
      <c r="J14">
        <v>2184.9534949073172</v>
      </c>
      <c r="K14">
        <v>2369.6716287793097</v>
      </c>
      <c r="L14">
        <v>2593.312524302808</v>
      </c>
      <c r="M14">
        <v>2063.1706169566223</v>
      </c>
      <c r="N14">
        <v>858.86873220987491</v>
      </c>
      <c r="O14">
        <v>25474.011317683133</v>
      </c>
    </row>
    <row r="15" spans="1:15">
      <c r="A15" t="s">
        <v>47</v>
      </c>
      <c r="B15">
        <v>893.26809463083623</v>
      </c>
      <c r="C15">
        <v>1231.4580429846055</v>
      </c>
      <c r="D15">
        <v>1051.7834516812356</v>
      </c>
      <c r="E15">
        <v>1190.7336459902001</v>
      </c>
      <c r="F15">
        <v>1203.12188002983</v>
      </c>
      <c r="G15">
        <v>965.25422583783188</v>
      </c>
      <c r="H15">
        <v>825.68006970030979</v>
      </c>
      <c r="I15">
        <v>699.64761088534408</v>
      </c>
      <c r="J15">
        <v>769.68231084153103</v>
      </c>
      <c r="K15">
        <v>820.24334237662811</v>
      </c>
      <c r="L15">
        <v>883.14911209627599</v>
      </c>
      <c r="M15">
        <v>681.20795624793016</v>
      </c>
      <c r="N15">
        <v>284.25343776653136</v>
      </c>
      <c r="O15">
        <v>11499.48318106909</v>
      </c>
    </row>
    <row r="16" spans="1:15">
      <c r="A16" t="s">
        <v>48</v>
      </c>
      <c r="B16">
        <v>2513.5263603583585</v>
      </c>
      <c r="C16">
        <v>3559.1012958384154</v>
      </c>
      <c r="D16">
        <v>3341.0762780819068</v>
      </c>
      <c r="E16">
        <v>3789.3112609606433</v>
      </c>
      <c r="F16">
        <v>3914.1755608538897</v>
      </c>
      <c r="G16">
        <v>3262.9704763587806</v>
      </c>
      <c r="H16">
        <v>2925.5473309075887</v>
      </c>
      <c r="I16">
        <v>3231.1019715302905</v>
      </c>
      <c r="J16">
        <v>3969.3617080655376</v>
      </c>
      <c r="K16">
        <v>4169.9205490372324</v>
      </c>
      <c r="L16">
        <v>4929.8316574754699</v>
      </c>
      <c r="M16">
        <v>4013.6119509908945</v>
      </c>
      <c r="N16">
        <v>1592.3918305627799</v>
      </c>
      <c r="O16">
        <v>45211.928231021797</v>
      </c>
    </row>
    <row r="17" spans="1:15">
      <c r="A17" t="s">
        <v>49</v>
      </c>
      <c r="B17">
        <v>4819.3411051430976</v>
      </c>
      <c r="C17">
        <v>6811.7317422549413</v>
      </c>
      <c r="D17">
        <v>5867.1455507304172</v>
      </c>
      <c r="E17">
        <v>6625.3691442026393</v>
      </c>
      <c r="F17">
        <v>7099.0983408195725</v>
      </c>
      <c r="G17">
        <v>5848.1215373749774</v>
      </c>
      <c r="H17">
        <v>5504.9160445109383</v>
      </c>
      <c r="I17">
        <v>6451.3690813632466</v>
      </c>
      <c r="J17">
        <v>7490.4205582605309</v>
      </c>
      <c r="K17">
        <v>8101.8664630519324</v>
      </c>
      <c r="L17">
        <v>9602.107796962182</v>
      </c>
      <c r="M17">
        <v>7703.1952802750484</v>
      </c>
      <c r="N17">
        <v>2926.4483790762929</v>
      </c>
      <c r="O17">
        <v>84851.131024025803</v>
      </c>
    </row>
    <row r="18" spans="1:15">
      <c r="A18" t="s">
        <v>50</v>
      </c>
      <c r="B18">
        <v>1822.9354132411609</v>
      </c>
      <c r="C18">
        <v>2562.6366928174325</v>
      </c>
      <c r="D18">
        <v>2259.3269962105442</v>
      </c>
      <c r="E18">
        <v>2644.101983224341</v>
      </c>
      <c r="F18">
        <v>2680.6869998997736</v>
      </c>
      <c r="G18">
        <v>2258.3441259562078</v>
      </c>
      <c r="H18">
        <v>2064.4241311327582</v>
      </c>
      <c r="I18">
        <v>2341.5971504357944</v>
      </c>
      <c r="J18">
        <v>2932.9573246922037</v>
      </c>
      <c r="K18">
        <v>3039.4853854830808</v>
      </c>
      <c r="L18">
        <v>3285.1429358809273</v>
      </c>
      <c r="M18">
        <v>2377.9868961358688</v>
      </c>
      <c r="N18">
        <v>997.95005966831218</v>
      </c>
      <c r="O18">
        <v>31267.576094778404</v>
      </c>
    </row>
    <row r="19" spans="1:15">
      <c r="A19" t="s">
        <v>51</v>
      </c>
      <c r="B19">
        <v>570.82184612183914</v>
      </c>
      <c r="C19">
        <v>785.25587800850326</v>
      </c>
      <c r="D19">
        <v>626.47169209305082</v>
      </c>
      <c r="E19">
        <v>798.05613384434639</v>
      </c>
      <c r="F19">
        <v>613.86070967169428</v>
      </c>
      <c r="G19">
        <v>494.6551247952184</v>
      </c>
      <c r="H19">
        <v>475.11600567690903</v>
      </c>
      <c r="I19">
        <v>556.16244711277602</v>
      </c>
      <c r="J19">
        <v>618.43363601096735</v>
      </c>
      <c r="K19">
        <v>639.13434906487623</v>
      </c>
      <c r="L19">
        <v>676.34193986340142</v>
      </c>
      <c r="M19">
        <v>508.10156660897576</v>
      </c>
      <c r="N19">
        <v>201.24452606727883</v>
      </c>
      <c r="O19">
        <v>7563.6558549398369</v>
      </c>
    </row>
    <row r="20" spans="1:15">
      <c r="A20" t="s">
        <v>52</v>
      </c>
      <c r="B20">
        <v>1799.9888268732088</v>
      </c>
      <c r="C20">
        <v>2421.1512436834505</v>
      </c>
      <c r="D20">
        <v>1943.1540836653799</v>
      </c>
      <c r="E20">
        <v>2343.6543791279591</v>
      </c>
      <c r="F20">
        <v>2251.0073629399908</v>
      </c>
      <c r="G20">
        <v>1875.1956592111467</v>
      </c>
      <c r="H20">
        <v>1680.4956162707606</v>
      </c>
      <c r="I20">
        <v>1684.6997220689757</v>
      </c>
      <c r="J20">
        <v>1898.3903803555784</v>
      </c>
      <c r="K20">
        <v>2355.7984775871091</v>
      </c>
      <c r="L20">
        <v>2808.9704887550042</v>
      </c>
      <c r="M20">
        <v>2526.5063180263819</v>
      </c>
      <c r="N20">
        <v>1113.9861230164902</v>
      </c>
      <c r="O20">
        <v>26702.998681581434</v>
      </c>
    </row>
    <row r="21" spans="1:15">
      <c r="A21" t="s">
        <v>53</v>
      </c>
      <c r="B21">
        <v>2816.6694437094684</v>
      </c>
      <c r="C21">
        <v>4234.3200146025983</v>
      </c>
      <c r="D21">
        <v>3929.2922788370511</v>
      </c>
      <c r="E21">
        <v>4340.1330183981963</v>
      </c>
      <c r="F21">
        <v>4430.9070604389099</v>
      </c>
      <c r="G21">
        <v>3641.9330162247638</v>
      </c>
      <c r="H21">
        <v>3499.6668115058887</v>
      </c>
      <c r="I21">
        <v>3718.2166373182499</v>
      </c>
      <c r="J21">
        <v>4134.7677797835004</v>
      </c>
      <c r="K21">
        <v>4369.8496767528732</v>
      </c>
      <c r="L21">
        <v>4869.2783598859687</v>
      </c>
      <c r="M21">
        <v>3728.8163552888095</v>
      </c>
      <c r="N21">
        <v>1538.6985086480904</v>
      </c>
      <c r="O21">
        <v>49252.548961394365</v>
      </c>
    </row>
    <row r="22" spans="1:15">
      <c r="A22" t="s">
        <v>54</v>
      </c>
      <c r="B22">
        <v>25658.487140382233</v>
      </c>
      <c r="C22">
        <v>37403.350301166596</v>
      </c>
      <c r="D22">
        <v>33269.466489944753</v>
      </c>
      <c r="E22">
        <v>38366.679176215119</v>
      </c>
      <c r="F22">
        <v>38630.278357758805</v>
      </c>
      <c r="G22">
        <v>34081.407602891028</v>
      </c>
      <c r="H22">
        <v>33081.338500999809</v>
      </c>
      <c r="I22">
        <v>35326.381233988184</v>
      </c>
      <c r="J22">
        <v>40504.862469250002</v>
      </c>
      <c r="K22">
        <v>41077.495189043693</v>
      </c>
      <c r="L22">
        <v>46025.339867330455</v>
      </c>
      <c r="M22">
        <v>34668.667960212981</v>
      </c>
      <c r="N22">
        <v>7670.7570557102317</v>
      </c>
      <c r="O22">
        <v>445764.51134489389</v>
      </c>
    </row>
    <row r="23" spans="1:15">
      <c r="A23" t="s">
        <v>55</v>
      </c>
      <c r="B23">
        <v>19266.064950493073</v>
      </c>
      <c r="C23">
        <v>27704.699946509998</v>
      </c>
      <c r="D23">
        <v>24300.500121005003</v>
      </c>
      <c r="E23">
        <v>27589.804479605322</v>
      </c>
      <c r="F23">
        <v>28608.479753268122</v>
      </c>
      <c r="G23">
        <v>24940.763966758415</v>
      </c>
      <c r="H23">
        <v>24299.511160986061</v>
      </c>
      <c r="I23">
        <v>25931.328785076243</v>
      </c>
      <c r="J23">
        <v>30232.052601315016</v>
      </c>
      <c r="K23">
        <v>30041.425010694991</v>
      </c>
      <c r="L23">
        <v>33284.8761725851</v>
      </c>
      <c r="M23">
        <v>27234.784774191128</v>
      </c>
      <c r="N23">
        <v>11218.945043004815</v>
      </c>
      <c r="O23">
        <v>334653.23676549335</v>
      </c>
    </row>
    <row r="24" spans="1:15">
      <c r="A24" t="s">
        <v>56</v>
      </c>
      <c r="B24">
        <v>1346.5685573365431</v>
      </c>
      <c r="C24">
        <v>1816.7664878409789</v>
      </c>
      <c r="D24">
        <v>1540.9031915496405</v>
      </c>
      <c r="E24">
        <v>1696.5899555334024</v>
      </c>
      <c r="F24">
        <v>1778.2951301601299</v>
      </c>
      <c r="G24">
        <v>1502.6971579132342</v>
      </c>
      <c r="H24">
        <v>1412.2139304455814</v>
      </c>
      <c r="I24">
        <v>1531.0843506494191</v>
      </c>
      <c r="J24">
        <v>1821.3659214652971</v>
      </c>
      <c r="K24">
        <v>2036.7542959990317</v>
      </c>
      <c r="L24">
        <v>2266.4932116047435</v>
      </c>
      <c r="M24">
        <v>1722.6660405273369</v>
      </c>
      <c r="N24">
        <v>725.31758957881118</v>
      </c>
      <c r="O24">
        <v>21197.715820604146</v>
      </c>
    </row>
    <row r="25" spans="1:15">
      <c r="A25" t="s">
        <v>57</v>
      </c>
      <c r="B25">
        <v>1100.2669368770444</v>
      </c>
      <c r="C25">
        <v>1550.7192637673397</v>
      </c>
      <c r="D25">
        <v>1241.9583603400229</v>
      </c>
      <c r="E25">
        <v>1347.1425310694426</v>
      </c>
      <c r="F25">
        <v>1427.7400791093935</v>
      </c>
      <c r="G25">
        <v>1225.6872112836686</v>
      </c>
      <c r="H25">
        <v>1068.1398578353919</v>
      </c>
      <c r="I25">
        <v>1182.647876503712</v>
      </c>
      <c r="J25">
        <v>1420.9415021872537</v>
      </c>
      <c r="K25">
        <v>1481.4932016135833</v>
      </c>
      <c r="L25">
        <v>1705.379902134375</v>
      </c>
      <c r="M25">
        <v>1319.3628576801466</v>
      </c>
      <c r="N25">
        <v>572.03819913671987</v>
      </c>
      <c r="O25">
        <v>16643.517779538095</v>
      </c>
    </row>
    <row r="26" spans="1:15">
      <c r="A26" t="s">
        <v>58</v>
      </c>
      <c r="B26">
        <v>786.02733336121992</v>
      </c>
      <c r="C26">
        <v>1040.2460594680322</v>
      </c>
      <c r="D26">
        <v>841.445754476621</v>
      </c>
      <c r="E26">
        <v>1082.7438872395671</v>
      </c>
      <c r="F26">
        <v>1114.865165876636</v>
      </c>
      <c r="G26">
        <v>911.70291661812257</v>
      </c>
      <c r="H26">
        <v>814.92398576387097</v>
      </c>
      <c r="I26">
        <v>762.11117016263552</v>
      </c>
      <c r="J26">
        <v>810.39759734413008</v>
      </c>
      <c r="K26">
        <v>802.34623024970085</v>
      </c>
      <c r="L26">
        <v>914.77823547537344</v>
      </c>
      <c r="M26">
        <v>752.72793361185268</v>
      </c>
      <c r="N26">
        <v>317.86609267797797</v>
      </c>
      <c r="O26">
        <v>10952.182362325741</v>
      </c>
    </row>
    <row r="27" spans="1:15">
      <c r="A27" t="s">
        <v>59</v>
      </c>
      <c r="B27">
        <v>727.49144739404028</v>
      </c>
      <c r="C27">
        <v>982.85547273919383</v>
      </c>
      <c r="D27">
        <v>828.46791001802842</v>
      </c>
      <c r="E27">
        <v>1006.9476627575959</v>
      </c>
      <c r="F27">
        <v>966.13524369728759</v>
      </c>
      <c r="G27">
        <v>708.10352556941234</v>
      </c>
      <c r="H27">
        <v>585.72941643978356</v>
      </c>
      <c r="I27">
        <v>596.88820825959237</v>
      </c>
      <c r="J27">
        <v>703.76143351249766</v>
      </c>
      <c r="K27">
        <v>738.53299797985824</v>
      </c>
      <c r="L27">
        <v>795.57106160934882</v>
      </c>
      <c r="M27">
        <v>625.53212475197267</v>
      </c>
      <c r="N27">
        <v>268.83016296789754</v>
      </c>
      <c r="O27">
        <v>9534.846667696509</v>
      </c>
    </row>
    <row r="28" spans="1:15">
      <c r="A28" t="s">
        <v>60</v>
      </c>
      <c r="B28">
        <v>7812.0116022620796</v>
      </c>
      <c r="C28">
        <v>11598.375920307377</v>
      </c>
      <c r="D28">
        <v>10629.158815752249</v>
      </c>
      <c r="E28">
        <v>11940.238961134901</v>
      </c>
      <c r="F28">
        <v>11877.385388164264</v>
      </c>
      <c r="G28">
        <v>10507.900442335176</v>
      </c>
      <c r="H28">
        <v>9934.3340447437731</v>
      </c>
      <c r="I28">
        <v>10609.910568945572</v>
      </c>
      <c r="J28">
        <v>12320.71670460024</v>
      </c>
      <c r="K28">
        <v>13224.099615679508</v>
      </c>
      <c r="L28">
        <v>14637.207986122499</v>
      </c>
      <c r="M28">
        <v>12489.894555251971</v>
      </c>
      <c r="N28">
        <v>5371.4370387977579</v>
      </c>
      <c r="O28">
        <v>142952.67164409737</v>
      </c>
    </row>
    <row r="29" spans="1:15">
      <c r="A29" t="s">
        <v>61</v>
      </c>
      <c r="B29">
        <v>880.22329739064469</v>
      </c>
      <c r="C29">
        <v>1186.0381537398384</v>
      </c>
      <c r="D29">
        <v>999.02777661638618</v>
      </c>
      <c r="E29">
        <v>1148.8179761412775</v>
      </c>
      <c r="F29">
        <v>1164.1046530823962</v>
      </c>
      <c r="G29">
        <v>956.37824590796401</v>
      </c>
      <c r="H29">
        <v>815.00909766334416</v>
      </c>
      <c r="I29">
        <v>705.44400844888219</v>
      </c>
      <c r="J29">
        <v>787.86150158622786</v>
      </c>
      <c r="K29">
        <v>816.40057491992377</v>
      </c>
      <c r="L29">
        <v>901.90569233345434</v>
      </c>
      <c r="M29">
        <v>705.80233747419709</v>
      </c>
      <c r="N29">
        <v>312.70906370030923</v>
      </c>
      <c r="O29">
        <v>11379.722379004845</v>
      </c>
    </row>
    <row r="30" spans="1:15">
      <c r="A30" t="s">
        <v>62</v>
      </c>
      <c r="B30">
        <v>21879.166770635751</v>
      </c>
      <c r="C30">
        <v>28164.694068627483</v>
      </c>
      <c r="D30">
        <v>19592.17310609874</v>
      </c>
      <c r="E30">
        <v>20454.112320806202</v>
      </c>
      <c r="F30">
        <v>22238.089429683128</v>
      </c>
      <c r="G30">
        <v>20805.317509964028</v>
      </c>
      <c r="H30">
        <v>14528.34856489338</v>
      </c>
      <c r="I30">
        <v>14310.988053610703</v>
      </c>
      <c r="J30">
        <v>16878.659086351068</v>
      </c>
      <c r="K30">
        <v>17463.239835602064</v>
      </c>
      <c r="L30">
        <v>19542.85379191806</v>
      </c>
      <c r="M30">
        <v>14847.817285999892</v>
      </c>
      <c r="N30">
        <v>6033.4834196247975</v>
      </c>
      <c r="O30">
        <v>236738.94324381527</v>
      </c>
    </row>
    <row r="31" spans="1:15">
      <c r="A31" t="s">
        <v>63</v>
      </c>
      <c r="B31">
        <v>1595.3025054649747</v>
      </c>
      <c r="C31">
        <v>2157.4150404260622</v>
      </c>
      <c r="D31">
        <v>1873.3541100889527</v>
      </c>
      <c r="E31">
        <v>2141.9251276026171</v>
      </c>
      <c r="F31">
        <v>2194.1873745549547</v>
      </c>
      <c r="G31">
        <v>1976.7475627746405</v>
      </c>
      <c r="H31">
        <v>1795.6656064947485</v>
      </c>
      <c r="I31">
        <v>1854.0867803721799</v>
      </c>
      <c r="J31">
        <v>2076.148801858928</v>
      </c>
      <c r="K31">
        <v>2240.9762423560683</v>
      </c>
      <c r="L31">
        <v>2560.7041619775928</v>
      </c>
      <c r="M31">
        <v>1956.2583641230578</v>
      </c>
      <c r="N31">
        <v>808.73425688951943</v>
      </c>
      <c r="O31">
        <v>25231.505934984296</v>
      </c>
    </row>
    <row r="32" spans="1:15">
      <c r="A32" t="s">
        <v>64</v>
      </c>
      <c r="B32">
        <v>3472.3936457361669</v>
      </c>
      <c r="C32">
        <v>4851.044272140145</v>
      </c>
      <c r="D32">
        <v>3994.4425059127939</v>
      </c>
      <c r="E32">
        <v>4553.0809905124861</v>
      </c>
      <c r="F32">
        <v>4487.5956773817979</v>
      </c>
      <c r="G32">
        <v>3514.2858651942524</v>
      </c>
      <c r="H32">
        <v>3342.8275284189626</v>
      </c>
      <c r="I32">
        <v>3611.7863517331893</v>
      </c>
      <c r="J32">
        <v>4134.4505207822813</v>
      </c>
      <c r="K32">
        <v>4264.7981560287599</v>
      </c>
      <c r="L32">
        <v>4386.1600208013297</v>
      </c>
      <c r="M32">
        <v>3289.5358299503432</v>
      </c>
      <c r="N32">
        <v>1401.5926240959245</v>
      </c>
      <c r="O32">
        <v>49303.993988688424</v>
      </c>
    </row>
    <row r="33" spans="1:15">
      <c r="A33" t="s">
        <v>65</v>
      </c>
      <c r="B33">
        <v>3254.0145614605804</v>
      </c>
      <c r="C33">
        <v>4640.9763012505591</v>
      </c>
      <c r="D33">
        <v>4254.767303111722</v>
      </c>
      <c r="E33">
        <v>4853.3704537908416</v>
      </c>
      <c r="F33">
        <v>5089.981845049183</v>
      </c>
      <c r="G33">
        <v>4455.1655026493727</v>
      </c>
      <c r="H33">
        <v>3841.0269278359265</v>
      </c>
      <c r="I33">
        <v>4098.7008062540835</v>
      </c>
      <c r="J33">
        <v>4613.8231888111332</v>
      </c>
      <c r="K33">
        <v>5125.9481070333559</v>
      </c>
      <c r="L33">
        <v>6180.8110965599653</v>
      </c>
      <c r="M33">
        <v>4820.4776217232056</v>
      </c>
      <c r="N33">
        <v>1656.372540203356</v>
      </c>
      <c r="O33">
        <v>56885.436255733279</v>
      </c>
    </row>
    <row r="34" spans="1:15">
      <c r="A34" t="s">
        <v>66</v>
      </c>
      <c r="B34">
        <v>27897.29486319609</v>
      </c>
      <c r="C34">
        <v>39912.515776163091</v>
      </c>
      <c r="D34">
        <v>33191.95122495079</v>
      </c>
      <c r="E34">
        <v>37172.428492591964</v>
      </c>
      <c r="F34">
        <v>42223.693003999855</v>
      </c>
      <c r="G34">
        <v>38789.446832331159</v>
      </c>
      <c r="H34">
        <v>38381.172096478535</v>
      </c>
      <c r="I34">
        <v>41049.248705473547</v>
      </c>
      <c r="J34">
        <v>44008.956174950988</v>
      </c>
      <c r="K34">
        <v>44797.914472517128</v>
      </c>
      <c r="L34">
        <v>49204.19076828086</v>
      </c>
      <c r="M34">
        <v>37819.589128119602</v>
      </c>
      <c r="N34">
        <v>15622.263884289279</v>
      </c>
      <c r="O34">
        <v>490070.6654233429</v>
      </c>
    </row>
    <row r="35" spans="1:15">
      <c r="A35" t="s">
        <v>67</v>
      </c>
      <c r="B35">
        <v>838.02508734099774</v>
      </c>
      <c r="C35">
        <v>1136.3320664804464</v>
      </c>
      <c r="D35">
        <v>956.3002871113589</v>
      </c>
      <c r="E35">
        <v>1073.161033547864</v>
      </c>
      <c r="F35">
        <v>1089.2164858836204</v>
      </c>
      <c r="G35">
        <v>890.35113240132421</v>
      </c>
      <c r="H35">
        <v>790.09594290296423</v>
      </c>
      <c r="I35">
        <v>553.56200735606944</v>
      </c>
      <c r="J35">
        <v>626.34729131318966</v>
      </c>
      <c r="K35">
        <v>665.95144492731049</v>
      </c>
      <c r="L35">
        <v>728.31105065163035</v>
      </c>
      <c r="M35">
        <v>542.48309946040081</v>
      </c>
      <c r="N35">
        <v>229.57230743398281</v>
      </c>
      <c r="O35">
        <v>10119.709236811161</v>
      </c>
    </row>
    <row r="36" spans="1:15">
      <c r="A36" t="s">
        <v>68</v>
      </c>
      <c r="B36">
        <v>1629.4056572964132</v>
      </c>
      <c r="C36">
        <v>2245.0696122148397</v>
      </c>
      <c r="D36">
        <v>1960.3065416825875</v>
      </c>
      <c r="E36">
        <v>2216.8055345372418</v>
      </c>
      <c r="F36">
        <v>2303.2084815908788</v>
      </c>
      <c r="G36">
        <v>1909.4809174953737</v>
      </c>
      <c r="H36">
        <v>1724.2701363191543</v>
      </c>
      <c r="I36">
        <v>1882.6879556238393</v>
      </c>
      <c r="J36">
        <v>2079.7761966087246</v>
      </c>
      <c r="K36">
        <v>2259.510973203207</v>
      </c>
      <c r="L36">
        <v>2551.482105819814</v>
      </c>
      <c r="M36">
        <v>1998.0908759866604</v>
      </c>
      <c r="N36">
        <v>830.67016847578952</v>
      </c>
      <c r="O36">
        <v>25590.765156854526</v>
      </c>
    </row>
    <row r="37" spans="1:15">
      <c r="A37" t="s">
        <v>69</v>
      </c>
      <c r="B37">
        <v>3171.5127211688391</v>
      </c>
      <c r="C37">
        <v>4164.1220473126623</v>
      </c>
      <c r="D37">
        <v>3083.8101880082145</v>
      </c>
      <c r="E37">
        <v>3491.175897349307</v>
      </c>
      <c r="F37">
        <v>3630.9517938463996</v>
      </c>
      <c r="G37">
        <v>3255.5905823124835</v>
      </c>
      <c r="H37">
        <v>3120.817819180576</v>
      </c>
      <c r="I37">
        <v>3482.8030584161315</v>
      </c>
      <c r="J37">
        <v>4350.823032372894</v>
      </c>
      <c r="K37">
        <v>4714.8488958028074</v>
      </c>
      <c r="L37">
        <v>5958.0782337837582</v>
      </c>
      <c r="M37">
        <v>4919.0961730096542</v>
      </c>
      <c r="N37">
        <v>2163.2256139725091</v>
      </c>
      <c r="O37">
        <v>49506.856056536235</v>
      </c>
    </row>
    <row r="38" spans="1:15">
      <c r="A38" t="s">
        <v>70</v>
      </c>
      <c r="B38">
        <v>373.85982489893189</v>
      </c>
      <c r="C38">
        <v>531.19340703826936</v>
      </c>
      <c r="D38">
        <v>446.94789911886096</v>
      </c>
      <c r="E38">
        <v>531.75354194313127</v>
      </c>
      <c r="F38">
        <v>596.80547251951384</v>
      </c>
      <c r="G38">
        <v>495.52817203637261</v>
      </c>
      <c r="H38">
        <v>457.46335507190526</v>
      </c>
      <c r="I38">
        <v>468.75598741212667</v>
      </c>
      <c r="J38">
        <v>570.94095647216955</v>
      </c>
      <c r="K38">
        <v>627.17148751755371</v>
      </c>
      <c r="L38">
        <v>694.55416276710139</v>
      </c>
      <c r="M38">
        <v>560.22876458511416</v>
      </c>
      <c r="N38">
        <v>232.35353928576967</v>
      </c>
      <c r="O38">
        <v>6587.5565706668194</v>
      </c>
    </row>
    <row r="39" spans="1:15">
      <c r="A39" t="s">
        <v>71</v>
      </c>
      <c r="B39">
        <v>11857.323482972466</v>
      </c>
      <c r="C39">
        <v>17622.664058888058</v>
      </c>
      <c r="D39">
        <v>15753.454464894226</v>
      </c>
      <c r="E39">
        <v>17625.983467173199</v>
      </c>
      <c r="F39">
        <v>17568.390015234931</v>
      </c>
      <c r="G39">
        <v>14690.072619051462</v>
      </c>
      <c r="H39">
        <v>14070.144960965479</v>
      </c>
      <c r="I39">
        <v>14927.081931799799</v>
      </c>
      <c r="J39">
        <v>16620.513333974781</v>
      </c>
      <c r="K39">
        <v>16875.160977532814</v>
      </c>
      <c r="L39">
        <v>18699.122824948416</v>
      </c>
      <c r="M39">
        <v>15461.761819647485</v>
      </c>
      <c r="N39">
        <v>6477.3624774624332</v>
      </c>
      <c r="O39">
        <v>198249.03643454553</v>
      </c>
    </row>
    <row r="40" spans="1:15">
      <c r="A40" t="s">
        <v>72</v>
      </c>
      <c r="B40">
        <v>7187.3166468896216</v>
      </c>
      <c r="C40">
        <v>9802.9506724898984</v>
      </c>
      <c r="D40">
        <v>8484.4326678439702</v>
      </c>
      <c r="E40">
        <v>10048.076495645772</v>
      </c>
      <c r="F40">
        <v>10196.049260912274</v>
      </c>
      <c r="G40">
        <v>8524.2377411903562</v>
      </c>
      <c r="H40">
        <v>7911.8143102724189</v>
      </c>
      <c r="I40">
        <v>8223.4946930563074</v>
      </c>
      <c r="J40">
        <v>9431.7683330560776</v>
      </c>
      <c r="K40">
        <v>9446.7940765592921</v>
      </c>
      <c r="L40">
        <v>10373.312131979652</v>
      </c>
      <c r="M40">
        <v>8164.294795740524</v>
      </c>
      <c r="N40">
        <v>3402.4471717456245</v>
      </c>
      <c r="O40">
        <v>111196.98899738179</v>
      </c>
    </row>
    <row r="41" spans="1:15">
      <c r="A41" t="s">
        <v>73</v>
      </c>
      <c r="B41">
        <v>733.40402370260097</v>
      </c>
      <c r="C41">
        <v>998.7574713654094</v>
      </c>
      <c r="D41">
        <v>839.8716550735777</v>
      </c>
      <c r="E41">
        <v>971.19884023769941</v>
      </c>
      <c r="F41">
        <v>991.09618570667487</v>
      </c>
      <c r="G41">
        <v>800.36375370908513</v>
      </c>
      <c r="H41">
        <v>693.60363075890962</v>
      </c>
      <c r="I41">
        <v>577.31984640277926</v>
      </c>
      <c r="J41">
        <v>653.42755119491108</v>
      </c>
      <c r="K41">
        <v>668.83572397155433</v>
      </c>
      <c r="L41">
        <v>727.85438556819838</v>
      </c>
      <c r="M41">
        <v>544.0406735862465</v>
      </c>
      <c r="N41">
        <v>229.60833730241242</v>
      </c>
      <c r="O41">
        <v>9429.3820785800599</v>
      </c>
    </row>
    <row r="42" spans="1:15">
      <c r="A42" t="s">
        <v>74</v>
      </c>
      <c r="B42">
        <v>1850.7033713457438</v>
      </c>
      <c r="C42">
        <v>2509.4975815233515</v>
      </c>
      <c r="D42">
        <v>2244.9220927000956</v>
      </c>
      <c r="E42">
        <v>2603.2682855780372</v>
      </c>
      <c r="F42">
        <v>2558.3400996395094</v>
      </c>
      <c r="G42">
        <v>2281.2627317428723</v>
      </c>
      <c r="H42">
        <v>2241.5641438431667</v>
      </c>
      <c r="I42">
        <v>2375.185880024887</v>
      </c>
      <c r="J42">
        <v>2794.1679291520454</v>
      </c>
      <c r="K42">
        <v>3132.5894503498484</v>
      </c>
      <c r="L42">
        <v>3323.8017849982371</v>
      </c>
      <c r="M42">
        <v>2519.332145128516</v>
      </c>
      <c r="N42">
        <v>1026.4084703392657</v>
      </c>
      <c r="O42">
        <v>31461.043966365578</v>
      </c>
    </row>
    <row r="43" spans="1:15">
      <c r="A43" t="s">
        <v>75</v>
      </c>
      <c r="B43">
        <v>347.38544053358942</v>
      </c>
      <c r="C43">
        <v>463.14843018543655</v>
      </c>
      <c r="D43">
        <v>380.2176930525772</v>
      </c>
      <c r="E43">
        <v>434.34050664877168</v>
      </c>
      <c r="F43">
        <v>428.94448690837908</v>
      </c>
      <c r="G43">
        <v>365.2149855813484</v>
      </c>
      <c r="H43">
        <v>318.38369179617661</v>
      </c>
      <c r="I43">
        <v>337.37742984327298</v>
      </c>
      <c r="J43">
        <v>426.93774669296249</v>
      </c>
      <c r="K43">
        <v>431.05891063744559</v>
      </c>
      <c r="L43">
        <v>458.47027452719948</v>
      </c>
      <c r="M43">
        <v>360.81139880765124</v>
      </c>
      <c r="N43">
        <v>161.11917390735937</v>
      </c>
      <c r="O43">
        <v>4913.4101691221704</v>
      </c>
    </row>
    <row r="44" spans="1:15">
      <c r="A44" t="s">
        <v>122</v>
      </c>
      <c r="B44">
        <v>199203.9888567595</v>
      </c>
      <c r="C44">
        <v>280143.35246218235</v>
      </c>
      <c r="D44">
        <v>235860.78301515471</v>
      </c>
      <c r="E44">
        <v>264245.96882682695</v>
      </c>
      <c r="F44">
        <v>274608.86533172312</v>
      </c>
      <c r="G44">
        <v>239096.98478673439</v>
      </c>
      <c r="H44">
        <v>223486.16330091766</v>
      </c>
      <c r="I44">
        <v>238593.62181144548</v>
      </c>
      <c r="J44">
        <v>273327.57527548587</v>
      </c>
      <c r="K44">
        <v>282997.40715222724</v>
      </c>
      <c r="L44">
        <v>313371.04042687756</v>
      </c>
      <c r="M44">
        <v>246349.28910286515</v>
      </c>
      <c r="N44">
        <v>94862.811265670724</v>
      </c>
      <c r="O44">
        <v>3166147.8516148715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DE016-10F3-49F8-8A17-4B9981EEA6D4}">
  <dimension ref="A1:O44"/>
  <sheetViews>
    <sheetView showGridLines="0" workbookViewId="0">
      <selection activeCell="Q1" sqref="Q1"/>
    </sheetView>
  </sheetViews>
  <sheetFormatPr defaultRowHeight="15"/>
  <cols>
    <col min="1" max="1" width="36.28515625" bestFit="1" customWidth="1"/>
    <col min="2" max="2" width="15.140625" bestFit="1" customWidth="1"/>
    <col min="3" max="3" width="18.28515625" bestFit="1" customWidth="1"/>
    <col min="4" max="4" width="17.42578125" bestFit="1" customWidth="1"/>
    <col min="5" max="14" width="8.7109375" bestFit="1" customWidth="1"/>
    <col min="15" max="15" width="11.7109375" bestFit="1" customWidth="1"/>
  </cols>
  <sheetData>
    <row r="1" spans="1:15" ht="195" customHeight="1"/>
    <row r="4" spans="1:15">
      <c r="A4" s="6" t="s">
        <v>131</v>
      </c>
      <c r="B4" s="6" t="s">
        <v>124</v>
      </c>
      <c r="C4" s="6" t="s">
        <v>125</v>
      </c>
      <c r="D4" s="6" t="s">
        <v>126</v>
      </c>
    </row>
    <row r="5" spans="1:15">
      <c r="B5" t="s">
        <v>99</v>
      </c>
      <c r="F5" t="s">
        <v>111</v>
      </c>
      <c r="O5" t="s">
        <v>122</v>
      </c>
    </row>
    <row r="6" spans="1:15">
      <c r="B6" t="s">
        <v>100</v>
      </c>
      <c r="C6" t="s">
        <v>106</v>
      </c>
      <c r="F6" t="s">
        <v>112</v>
      </c>
      <c r="I6" t="s">
        <v>116</v>
      </c>
      <c r="L6" t="s">
        <v>100</v>
      </c>
    </row>
    <row r="7" spans="1:15">
      <c r="A7" s="6" t="s">
        <v>33</v>
      </c>
      <c r="B7" t="s">
        <v>101</v>
      </c>
      <c r="C7" t="s">
        <v>107</v>
      </c>
      <c r="D7" t="s">
        <v>109</v>
      </c>
      <c r="E7" t="s">
        <v>110</v>
      </c>
      <c r="F7" t="s">
        <v>113</v>
      </c>
      <c r="G7" t="s">
        <v>114</v>
      </c>
      <c r="H7" t="s">
        <v>115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101</v>
      </c>
    </row>
    <row r="8" spans="1:15">
      <c r="A8" t="s">
        <v>40</v>
      </c>
      <c r="B8">
        <v>50047</v>
      </c>
      <c r="C8">
        <v>65302</v>
      </c>
      <c r="D8">
        <v>46441</v>
      </c>
      <c r="E8">
        <v>48670</v>
      </c>
      <c r="F8">
        <v>60437</v>
      </c>
      <c r="G8">
        <v>51543</v>
      </c>
      <c r="H8">
        <v>60262</v>
      </c>
      <c r="I8">
        <v>91135</v>
      </c>
      <c r="J8">
        <v>72357</v>
      </c>
      <c r="K8">
        <v>83437</v>
      </c>
      <c r="L8">
        <v>67000</v>
      </c>
      <c r="M8">
        <v>61431</v>
      </c>
      <c r="N8">
        <v>27656</v>
      </c>
      <c r="O8">
        <v>785718</v>
      </c>
    </row>
    <row r="9" spans="1:15">
      <c r="A9" t="s">
        <v>41</v>
      </c>
      <c r="B9">
        <v>139746</v>
      </c>
      <c r="C9">
        <v>208376</v>
      </c>
      <c r="D9">
        <v>138175</v>
      </c>
      <c r="E9">
        <v>104402</v>
      </c>
      <c r="F9">
        <v>210964</v>
      </c>
      <c r="G9">
        <v>123221</v>
      </c>
      <c r="H9">
        <v>101576</v>
      </c>
      <c r="I9">
        <v>126842</v>
      </c>
      <c r="J9">
        <v>119209</v>
      </c>
      <c r="K9">
        <v>154986</v>
      </c>
      <c r="L9">
        <v>171743</v>
      </c>
      <c r="M9">
        <v>101218</v>
      </c>
      <c r="N9">
        <v>35277</v>
      </c>
      <c r="O9">
        <v>1735735</v>
      </c>
    </row>
    <row r="10" spans="1:15">
      <c r="A10" t="s">
        <v>42</v>
      </c>
      <c r="B10">
        <v>110597</v>
      </c>
      <c r="C10">
        <v>262411</v>
      </c>
      <c r="D10">
        <v>107730</v>
      </c>
      <c r="E10">
        <v>106513</v>
      </c>
      <c r="F10">
        <v>92049</v>
      </c>
      <c r="G10">
        <v>82785</v>
      </c>
      <c r="H10">
        <v>69895</v>
      </c>
      <c r="I10">
        <v>124890</v>
      </c>
      <c r="J10">
        <v>87067</v>
      </c>
      <c r="K10">
        <v>87905</v>
      </c>
      <c r="L10">
        <v>80266</v>
      </c>
      <c r="M10">
        <v>36915</v>
      </c>
      <c r="N10">
        <v>16949</v>
      </c>
      <c r="O10">
        <v>1265972</v>
      </c>
    </row>
    <row r="11" spans="1:15">
      <c r="A11" t="s">
        <v>43</v>
      </c>
      <c r="B11">
        <v>149390</v>
      </c>
      <c r="C11">
        <v>135086</v>
      </c>
      <c r="D11">
        <v>169529</v>
      </c>
      <c r="E11">
        <v>111734</v>
      </c>
      <c r="F11">
        <v>118989</v>
      </c>
      <c r="G11">
        <v>92929</v>
      </c>
      <c r="H11">
        <v>105977</v>
      </c>
      <c r="I11">
        <v>121774</v>
      </c>
      <c r="J11">
        <v>142412</v>
      </c>
      <c r="K11">
        <v>93274</v>
      </c>
      <c r="L11">
        <v>95442</v>
      </c>
      <c r="M11">
        <v>68524</v>
      </c>
      <c r="N11">
        <v>25541</v>
      </c>
      <c r="O11">
        <v>1430601</v>
      </c>
    </row>
    <row r="12" spans="1:15">
      <c r="A12" t="s">
        <v>44</v>
      </c>
      <c r="B12">
        <v>71826</v>
      </c>
      <c r="C12">
        <v>97448</v>
      </c>
      <c r="D12">
        <v>71843</v>
      </c>
      <c r="E12">
        <v>61962</v>
      </c>
      <c r="F12">
        <v>105828</v>
      </c>
      <c r="G12">
        <v>56297</v>
      </c>
      <c r="H12">
        <v>60074</v>
      </c>
      <c r="I12">
        <v>85542</v>
      </c>
      <c r="J12">
        <v>93382</v>
      </c>
      <c r="K12">
        <v>72061</v>
      </c>
      <c r="L12">
        <v>58011</v>
      </c>
      <c r="M12">
        <v>41967</v>
      </c>
      <c r="N12">
        <v>14030</v>
      </c>
      <c r="O12">
        <v>890271</v>
      </c>
    </row>
    <row r="13" spans="1:15">
      <c r="A13" t="s">
        <v>45</v>
      </c>
      <c r="B13">
        <v>89011</v>
      </c>
      <c r="C13">
        <v>152405</v>
      </c>
      <c r="D13">
        <v>92015</v>
      </c>
      <c r="E13">
        <v>96213</v>
      </c>
      <c r="F13">
        <v>116293</v>
      </c>
      <c r="G13">
        <v>47066</v>
      </c>
      <c r="H13">
        <v>70693</v>
      </c>
      <c r="I13">
        <v>77008</v>
      </c>
      <c r="J13">
        <v>80907</v>
      </c>
      <c r="K13">
        <v>104484</v>
      </c>
      <c r="L13">
        <v>88408</v>
      </c>
      <c r="M13">
        <v>59902</v>
      </c>
      <c r="N13">
        <v>24623</v>
      </c>
      <c r="O13">
        <v>1099028</v>
      </c>
    </row>
    <row r="14" spans="1:15">
      <c r="A14" t="s">
        <v>46</v>
      </c>
      <c r="B14">
        <v>180815</v>
      </c>
      <c r="C14">
        <v>212930</v>
      </c>
      <c r="D14">
        <v>154967</v>
      </c>
      <c r="E14">
        <v>139780</v>
      </c>
      <c r="F14">
        <v>177098</v>
      </c>
      <c r="G14">
        <v>190871</v>
      </c>
      <c r="H14">
        <v>128936</v>
      </c>
      <c r="I14">
        <v>188165</v>
      </c>
      <c r="J14">
        <v>186628</v>
      </c>
      <c r="K14">
        <v>151716</v>
      </c>
      <c r="L14">
        <v>178253</v>
      </c>
      <c r="M14">
        <v>89350</v>
      </c>
      <c r="N14">
        <v>35230</v>
      </c>
      <c r="O14">
        <v>2014739</v>
      </c>
    </row>
    <row r="15" spans="1:15">
      <c r="A15" t="s">
        <v>47</v>
      </c>
      <c r="B15">
        <v>42970</v>
      </c>
      <c r="C15">
        <v>50091</v>
      </c>
      <c r="D15">
        <v>41536</v>
      </c>
      <c r="E15">
        <v>47744</v>
      </c>
      <c r="F15">
        <v>67801</v>
      </c>
      <c r="G15">
        <v>39116</v>
      </c>
      <c r="H15">
        <v>39978</v>
      </c>
      <c r="I15">
        <v>93111</v>
      </c>
      <c r="J15">
        <v>65427</v>
      </c>
      <c r="K15">
        <v>66346</v>
      </c>
      <c r="L15">
        <v>49717</v>
      </c>
      <c r="M15">
        <v>33803</v>
      </c>
      <c r="N15">
        <v>14196</v>
      </c>
      <c r="O15">
        <v>651836</v>
      </c>
    </row>
    <row r="16" spans="1:15">
      <c r="A16" t="s">
        <v>48</v>
      </c>
      <c r="B16">
        <v>20076</v>
      </c>
      <c r="C16">
        <v>62029</v>
      </c>
      <c r="D16">
        <v>29429</v>
      </c>
      <c r="E16">
        <v>27071</v>
      </c>
      <c r="F16">
        <v>23380</v>
      </c>
      <c r="G16">
        <v>34558</v>
      </c>
      <c r="H16">
        <v>27867</v>
      </c>
      <c r="I16">
        <v>31955</v>
      </c>
      <c r="J16">
        <v>38431</v>
      </c>
      <c r="K16">
        <v>31127</v>
      </c>
      <c r="L16">
        <v>53902</v>
      </c>
      <c r="M16">
        <v>30355</v>
      </c>
      <c r="N16">
        <v>14126</v>
      </c>
      <c r="O16">
        <v>424306</v>
      </c>
    </row>
    <row r="17" spans="1:15">
      <c r="A17" t="s">
        <v>49</v>
      </c>
      <c r="B17">
        <v>13263</v>
      </c>
      <c r="C17">
        <v>16097</v>
      </c>
      <c r="D17">
        <v>6551</v>
      </c>
      <c r="E17">
        <v>15789</v>
      </c>
      <c r="F17">
        <v>15818</v>
      </c>
      <c r="G17">
        <v>10944</v>
      </c>
      <c r="H17">
        <v>12196</v>
      </c>
      <c r="I17">
        <v>31722</v>
      </c>
      <c r="J17">
        <v>17124</v>
      </c>
      <c r="K17">
        <v>13051</v>
      </c>
      <c r="L17">
        <v>26100</v>
      </c>
      <c r="M17">
        <v>35975</v>
      </c>
      <c r="N17">
        <v>7203</v>
      </c>
      <c r="O17">
        <v>221833</v>
      </c>
    </row>
    <row r="18" spans="1:15">
      <c r="A18" t="s">
        <v>50</v>
      </c>
      <c r="B18">
        <v>23713</v>
      </c>
      <c r="C18">
        <v>45409</v>
      </c>
      <c r="D18">
        <v>21532</v>
      </c>
      <c r="E18">
        <v>29334</v>
      </c>
      <c r="F18">
        <v>20865</v>
      </c>
      <c r="G18">
        <v>17189</v>
      </c>
      <c r="H18">
        <v>16122</v>
      </c>
      <c r="I18">
        <v>46909</v>
      </c>
      <c r="J18">
        <v>44313</v>
      </c>
      <c r="K18">
        <v>25779</v>
      </c>
      <c r="L18">
        <v>29857</v>
      </c>
      <c r="M18">
        <v>19529</v>
      </c>
      <c r="N18">
        <v>6181</v>
      </c>
      <c r="O18">
        <v>346732</v>
      </c>
    </row>
    <row r="19" spans="1:15">
      <c r="A19" t="s">
        <v>51</v>
      </c>
      <c r="B19">
        <v>13559</v>
      </c>
      <c r="C19">
        <v>23274</v>
      </c>
      <c r="D19">
        <v>14104</v>
      </c>
      <c r="E19">
        <v>38661</v>
      </c>
      <c r="F19">
        <v>12103</v>
      </c>
      <c r="G19">
        <v>5512</v>
      </c>
      <c r="H19">
        <v>12124</v>
      </c>
      <c r="I19">
        <v>17303</v>
      </c>
      <c r="J19">
        <v>14484</v>
      </c>
      <c r="K19">
        <v>21570</v>
      </c>
      <c r="L19">
        <v>20381</v>
      </c>
      <c r="M19">
        <v>6950</v>
      </c>
      <c r="N19">
        <v>4389</v>
      </c>
      <c r="O19">
        <v>204414</v>
      </c>
    </row>
    <row r="20" spans="1:15">
      <c r="A20" t="s">
        <v>52</v>
      </c>
      <c r="B20">
        <v>14137</v>
      </c>
      <c r="C20">
        <v>14502</v>
      </c>
      <c r="D20">
        <v>45620</v>
      </c>
      <c r="E20">
        <v>18556</v>
      </c>
      <c r="F20">
        <v>23203</v>
      </c>
      <c r="G20">
        <v>17079</v>
      </c>
      <c r="H20">
        <v>22216</v>
      </c>
      <c r="I20">
        <v>14875</v>
      </c>
      <c r="J20">
        <v>18205</v>
      </c>
      <c r="K20">
        <v>29889</v>
      </c>
      <c r="L20">
        <v>39141</v>
      </c>
      <c r="M20">
        <v>29378</v>
      </c>
      <c r="N20">
        <v>8504</v>
      </c>
      <c r="O20">
        <v>295305</v>
      </c>
    </row>
    <row r="21" spans="1:15">
      <c r="A21" t="s">
        <v>53</v>
      </c>
      <c r="B21">
        <v>54383</v>
      </c>
      <c r="C21">
        <v>102468</v>
      </c>
      <c r="D21">
        <v>88139</v>
      </c>
      <c r="E21">
        <v>53292</v>
      </c>
      <c r="F21">
        <v>58998</v>
      </c>
      <c r="G21">
        <v>44444</v>
      </c>
      <c r="H21">
        <v>43119</v>
      </c>
      <c r="I21">
        <v>69917</v>
      </c>
      <c r="J21">
        <v>55314</v>
      </c>
      <c r="K21">
        <v>73777</v>
      </c>
      <c r="L21">
        <v>73797</v>
      </c>
      <c r="M21">
        <v>56180</v>
      </c>
      <c r="N21">
        <v>18814</v>
      </c>
      <c r="O21">
        <v>792642</v>
      </c>
    </row>
    <row r="22" spans="1:15">
      <c r="A22" t="s">
        <v>54</v>
      </c>
      <c r="B22">
        <v>312143</v>
      </c>
      <c r="C22">
        <v>406685</v>
      </c>
      <c r="D22">
        <v>291396</v>
      </c>
      <c r="E22">
        <v>201422</v>
      </c>
      <c r="F22">
        <v>300464</v>
      </c>
      <c r="G22">
        <v>199032</v>
      </c>
      <c r="H22">
        <v>219518</v>
      </c>
      <c r="I22">
        <v>271240</v>
      </c>
      <c r="J22">
        <v>212343</v>
      </c>
      <c r="K22">
        <v>297248</v>
      </c>
      <c r="L22">
        <v>294610</v>
      </c>
      <c r="M22">
        <v>305139</v>
      </c>
      <c r="N22">
        <v>108625</v>
      </c>
      <c r="O22">
        <v>3419865</v>
      </c>
    </row>
    <row r="23" spans="1:15">
      <c r="A23" t="s">
        <v>55</v>
      </c>
      <c r="B23">
        <v>209225</v>
      </c>
      <c r="C23">
        <v>318238</v>
      </c>
      <c r="D23">
        <v>190052</v>
      </c>
      <c r="E23">
        <v>111727</v>
      </c>
      <c r="F23">
        <v>187845</v>
      </c>
      <c r="G23">
        <v>145297</v>
      </c>
      <c r="H23">
        <v>145482</v>
      </c>
      <c r="I23">
        <v>170497</v>
      </c>
      <c r="J23">
        <v>161387</v>
      </c>
      <c r="K23">
        <v>193472</v>
      </c>
      <c r="L23">
        <v>220921</v>
      </c>
      <c r="M23">
        <v>140730</v>
      </c>
      <c r="N23">
        <v>79321</v>
      </c>
      <c r="O23">
        <v>2274194</v>
      </c>
    </row>
    <row r="24" spans="1:15">
      <c r="A24" t="s">
        <v>56</v>
      </c>
      <c r="B24">
        <v>52648</v>
      </c>
      <c r="C24">
        <v>73457</v>
      </c>
      <c r="D24">
        <v>52597</v>
      </c>
      <c r="E24">
        <v>50244</v>
      </c>
      <c r="F24">
        <v>77029</v>
      </c>
      <c r="G24">
        <v>35953</v>
      </c>
      <c r="H24">
        <v>42664</v>
      </c>
      <c r="I24">
        <v>51388</v>
      </c>
      <c r="J24">
        <v>76033</v>
      </c>
      <c r="K24">
        <v>90694</v>
      </c>
      <c r="L24">
        <v>56492</v>
      </c>
      <c r="M24">
        <v>68474</v>
      </c>
      <c r="N24">
        <v>35280</v>
      </c>
      <c r="O24">
        <v>762953</v>
      </c>
    </row>
    <row r="25" spans="1:15">
      <c r="A25" t="s">
        <v>57</v>
      </c>
      <c r="B25">
        <v>199910</v>
      </c>
      <c r="C25">
        <v>414204</v>
      </c>
      <c r="D25">
        <v>257679</v>
      </c>
      <c r="E25">
        <v>234642</v>
      </c>
      <c r="F25">
        <v>311460</v>
      </c>
      <c r="G25">
        <v>173014</v>
      </c>
      <c r="H25">
        <v>217011</v>
      </c>
      <c r="I25">
        <v>217669</v>
      </c>
      <c r="J25">
        <v>142748</v>
      </c>
      <c r="K25">
        <v>146676</v>
      </c>
      <c r="L25">
        <v>214641</v>
      </c>
      <c r="M25">
        <v>173225</v>
      </c>
      <c r="N25">
        <v>78201</v>
      </c>
      <c r="O25">
        <v>2781080</v>
      </c>
    </row>
    <row r="26" spans="1:15">
      <c r="A26" t="s">
        <v>58</v>
      </c>
      <c r="B26">
        <v>500</v>
      </c>
      <c r="C26">
        <v>767</v>
      </c>
      <c r="D26">
        <v>709</v>
      </c>
      <c r="E26">
        <v>1317</v>
      </c>
      <c r="F26">
        <v>894</v>
      </c>
      <c r="G26">
        <v>452</v>
      </c>
      <c r="H26">
        <v>576</v>
      </c>
      <c r="I26">
        <v>545</v>
      </c>
      <c r="J26">
        <v>745</v>
      </c>
      <c r="K26">
        <v>487</v>
      </c>
      <c r="L26">
        <v>616</v>
      </c>
      <c r="M26">
        <v>371</v>
      </c>
      <c r="N26">
        <v>164</v>
      </c>
      <c r="O26">
        <v>8143</v>
      </c>
    </row>
    <row r="27" spans="1:15">
      <c r="A27" t="s">
        <v>59</v>
      </c>
      <c r="B27">
        <v>7343</v>
      </c>
      <c r="C27">
        <v>5527</v>
      </c>
      <c r="D27">
        <v>3700</v>
      </c>
      <c r="E27">
        <v>7791</v>
      </c>
      <c r="F27">
        <v>4717</v>
      </c>
      <c r="G27">
        <v>2955</v>
      </c>
      <c r="H27">
        <v>4072</v>
      </c>
      <c r="I27">
        <v>5202</v>
      </c>
      <c r="J27">
        <v>4646</v>
      </c>
      <c r="K27">
        <v>4395</v>
      </c>
      <c r="L27">
        <v>3060</v>
      </c>
      <c r="M27">
        <v>2683</v>
      </c>
      <c r="N27">
        <v>1938</v>
      </c>
      <c r="O27">
        <v>58029</v>
      </c>
    </row>
    <row r="28" spans="1:15">
      <c r="A28" t="s">
        <v>60</v>
      </c>
      <c r="B28">
        <v>37998</v>
      </c>
      <c r="C28">
        <v>50634</v>
      </c>
      <c r="D28">
        <v>39468</v>
      </c>
      <c r="E28">
        <v>42299</v>
      </c>
      <c r="F28">
        <v>45901</v>
      </c>
      <c r="G28">
        <v>29937</v>
      </c>
      <c r="H28">
        <v>38376</v>
      </c>
      <c r="I28">
        <v>55547</v>
      </c>
      <c r="J28">
        <v>78438</v>
      </c>
      <c r="K28">
        <v>78536</v>
      </c>
      <c r="L28">
        <v>55521</v>
      </c>
      <c r="M28">
        <v>37583</v>
      </c>
      <c r="N28">
        <v>9292</v>
      </c>
      <c r="O28">
        <v>599530</v>
      </c>
    </row>
    <row r="29" spans="1:15">
      <c r="A29" t="s">
        <v>61</v>
      </c>
      <c r="B29">
        <v>62058</v>
      </c>
      <c r="C29">
        <v>62897</v>
      </c>
      <c r="D29">
        <v>50665</v>
      </c>
      <c r="E29">
        <v>63814</v>
      </c>
      <c r="F29">
        <v>63869</v>
      </c>
      <c r="G29">
        <v>49364</v>
      </c>
      <c r="H29">
        <v>56799</v>
      </c>
      <c r="I29">
        <v>76979</v>
      </c>
      <c r="J29">
        <v>64757</v>
      </c>
      <c r="K29">
        <v>95334</v>
      </c>
      <c r="L29">
        <v>49489</v>
      </c>
      <c r="M29">
        <v>46460</v>
      </c>
      <c r="N29">
        <v>24607</v>
      </c>
      <c r="O29">
        <v>767092</v>
      </c>
    </row>
    <row r="30" spans="1:15">
      <c r="A30" t="s">
        <v>62</v>
      </c>
      <c r="B30">
        <v>88223</v>
      </c>
      <c r="C30">
        <v>243253</v>
      </c>
      <c r="D30">
        <v>164157</v>
      </c>
      <c r="E30">
        <v>171161</v>
      </c>
      <c r="F30">
        <v>149575</v>
      </c>
      <c r="G30">
        <v>117469</v>
      </c>
      <c r="H30">
        <v>531121</v>
      </c>
      <c r="I30">
        <v>302085</v>
      </c>
      <c r="J30">
        <v>236714</v>
      </c>
      <c r="K30">
        <v>112060</v>
      </c>
      <c r="L30">
        <v>113878</v>
      </c>
      <c r="M30">
        <v>110540</v>
      </c>
      <c r="N30">
        <v>22356</v>
      </c>
      <c r="O30">
        <v>2362592</v>
      </c>
    </row>
    <row r="31" spans="1:15">
      <c r="A31" t="s">
        <v>63</v>
      </c>
      <c r="B31">
        <v>42485</v>
      </c>
      <c r="C31">
        <v>47634</v>
      </c>
      <c r="D31">
        <v>32526</v>
      </c>
      <c r="E31">
        <v>45572</v>
      </c>
      <c r="F31">
        <v>38320</v>
      </c>
      <c r="G31">
        <v>40429</v>
      </c>
      <c r="H31">
        <v>29560</v>
      </c>
      <c r="I31">
        <v>54177</v>
      </c>
      <c r="J31">
        <v>52542</v>
      </c>
      <c r="K31">
        <v>59553</v>
      </c>
      <c r="L31">
        <v>47916</v>
      </c>
      <c r="M31">
        <v>21992</v>
      </c>
      <c r="N31">
        <v>7840</v>
      </c>
      <c r="O31">
        <v>520546</v>
      </c>
    </row>
    <row r="32" spans="1:15">
      <c r="A32" t="s">
        <v>64</v>
      </c>
      <c r="B32">
        <v>28222</v>
      </c>
      <c r="C32">
        <v>71849</v>
      </c>
      <c r="D32">
        <v>47444</v>
      </c>
      <c r="E32">
        <v>35878</v>
      </c>
      <c r="F32">
        <v>105946</v>
      </c>
      <c r="G32">
        <v>80326</v>
      </c>
      <c r="H32">
        <v>47743</v>
      </c>
      <c r="I32">
        <v>44894</v>
      </c>
      <c r="J32">
        <v>63704</v>
      </c>
      <c r="K32">
        <v>62482</v>
      </c>
      <c r="L32">
        <v>96932</v>
      </c>
      <c r="M32">
        <v>82272</v>
      </c>
      <c r="N32">
        <v>19536</v>
      </c>
      <c r="O32">
        <v>787228</v>
      </c>
    </row>
    <row r="33" spans="1:15">
      <c r="A33" t="s">
        <v>65</v>
      </c>
      <c r="B33">
        <v>18326</v>
      </c>
      <c r="C33">
        <v>46864</v>
      </c>
      <c r="D33">
        <v>29888</v>
      </c>
      <c r="E33">
        <v>23089</v>
      </c>
      <c r="F33">
        <v>28472</v>
      </c>
      <c r="G33">
        <v>20772</v>
      </c>
      <c r="H33">
        <v>27100</v>
      </c>
      <c r="I33">
        <v>24020</v>
      </c>
      <c r="J33">
        <v>26498</v>
      </c>
      <c r="K33">
        <v>45923</v>
      </c>
      <c r="L33">
        <v>39468</v>
      </c>
      <c r="M33">
        <v>26098</v>
      </c>
      <c r="N33">
        <v>10170</v>
      </c>
      <c r="O33">
        <v>366688</v>
      </c>
    </row>
    <row r="34" spans="1:15">
      <c r="A34" t="s">
        <v>66</v>
      </c>
      <c r="B34">
        <v>130577</v>
      </c>
      <c r="C34">
        <v>164341</v>
      </c>
      <c r="D34">
        <v>116184</v>
      </c>
      <c r="E34">
        <v>70175</v>
      </c>
      <c r="F34">
        <v>142601</v>
      </c>
      <c r="G34">
        <v>99371</v>
      </c>
      <c r="H34">
        <v>128041</v>
      </c>
      <c r="I34">
        <v>108873</v>
      </c>
      <c r="J34">
        <v>116372</v>
      </c>
      <c r="K34">
        <v>150413</v>
      </c>
      <c r="L34">
        <v>120611</v>
      </c>
      <c r="M34">
        <v>110042</v>
      </c>
      <c r="N34">
        <v>66104</v>
      </c>
      <c r="O34">
        <v>1523705</v>
      </c>
    </row>
    <row r="35" spans="1:15">
      <c r="A35" t="s">
        <v>67</v>
      </c>
      <c r="B35">
        <v>18381</v>
      </c>
      <c r="C35">
        <v>17646</v>
      </c>
      <c r="D35">
        <v>14593</v>
      </c>
      <c r="E35">
        <v>14204</v>
      </c>
      <c r="F35">
        <v>24984</v>
      </c>
      <c r="G35">
        <v>17721</v>
      </c>
      <c r="H35">
        <v>30368</v>
      </c>
      <c r="I35">
        <v>132552</v>
      </c>
      <c r="J35">
        <v>31939</v>
      </c>
      <c r="K35">
        <v>34911</v>
      </c>
      <c r="L35">
        <v>22032</v>
      </c>
      <c r="M35">
        <v>14038</v>
      </c>
      <c r="N35">
        <v>5515</v>
      </c>
      <c r="O35">
        <v>378884</v>
      </c>
    </row>
    <row r="36" spans="1:15">
      <c r="A36" t="s">
        <v>68</v>
      </c>
      <c r="B36">
        <v>136039</v>
      </c>
      <c r="C36">
        <v>169565</v>
      </c>
      <c r="D36">
        <v>198471</v>
      </c>
      <c r="E36">
        <v>132494</v>
      </c>
      <c r="F36">
        <v>152436</v>
      </c>
      <c r="G36">
        <v>138294</v>
      </c>
      <c r="H36">
        <v>101591</v>
      </c>
      <c r="I36">
        <v>118057</v>
      </c>
      <c r="J36">
        <v>136563</v>
      </c>
      <c r="K36">
        <v>112127</v>
      </c>
      <c r="L36">
        <v>155569</v>
      </c>
      <c r="M36">
        <v>87857</v>
      </c>
      <c r="N36">
        <v>28539</v>
      </c>
      <c r="O36">
        <v>1667602</v>
      </c>
    </row>
    <row r="37" spans="1:15">
      <c r="A37" t="s">
        <v>69</v>
      </c>
      <c r="B37">
        <v>55167</v>
      </c>
      <c r="C37">
        <v>138304</v>
      </c>
      <c r="D37">
        <v>69736</v>
      </c>
      <c r="E37">
        <v>115542</v>
      </c>
      <c r="F37">
        <v>98667</v>
      </c>
      <c r="G37">
        <v>54358</v>
      </c>
      <c r="H37">
        <v>67541</v>
      </c>
      <c r="I37">
        <v>95473</v>
      </c>
      <c r="J37">
        <v>77438</v>
      </c>
      <c r="K37">
        <v>91258</v>
      </c>
      <c r="L37">
        <v>141742</v>
      </c>
      <c r="M37">
        <v>64310</v>
      </c>
      <c r="N37">
        <v>33166</v>
      </c>
      <c r="O37">
        <v>1102702</v>
      </c>
    </row>
    <row r="38" spans="1:15">
      <c r="A38" t="s">
        <v>70</v>
      </c>
      <c r="B38">
        <v>66436</v>
      </c>
      <c r="C38">
        <v>157645</v>
      </c>
      <c r="D38">
        <v>89023</v>
      </c>
      <c r="E38">
        <v>116529</v>
      </c>
      <c r="F38">
        <v>179692</v>
      </c>
      <c r="G38">
        <v>114947</v>
      </c>
      <c r="H38">
        <v>107535</v>
      </c>
      <c r="I38">
        <v>161812</v>
      </c>
      <c r="J38">
        <v>149411</v>
      </c>
      <c r="K38">
        <v>121327</v>
      </c>
      <c r="L38">
        <v>135153</v>
      </c>
      <c r="M38">
        <v>85001</v>
      </c>
      <c r="N38">
        <v>38379</v>
      </c>
      <c r="O38">
        <v>1522890</v>
      </c>
    </row>
    <row r="39" spans="1:15">
      <c r="A39" t="s">
        <v>71</v>
      </c>
      <c r="B39">
        <v>313331</v>
      </c>
      <c r="C39">
        <v>396554</v>
      </c>
      <c r="D39">
        <v>414518</v>
      </c>
      <c r="E39">
        <v>232336</v>
      </c>
      <c r="F39">
        <v>352831</v>
      </c>
      <c r="G39">
        <v>499481</v>
      </c>
      <c r="H39">
        <v>191341</v>
      </c>
      <c r="I39">
        <v>294364</v>
      </c>
      <c r="J39">
        <v>283390</v>
      </c>
      <c r="K39">
        <v>235276</v>
      </c>
      <c r="L39">
        <v>222659</v>
      </c>
      <c r="M39">
        <v>231426</v>
      </c>
      <c r="N39">
        <v>85175</v>
      </c>
      <c r="O39">
        <v>3752682</v>
      </c>
    </row>
    <row r="40" spans="1:15">
      <c r="A40" t="s">
        <v>72</v>
      </c>
      <c r="B40">
        <v>12306</v>
      </c>
      <c r="C40">
        <v>22692</v>
      </c>
      <c r="D40">
        <v>13402</v>
      </c>
      <c r="E40">
        <v>13083</v>
      </c>
      <c r="F40">
        <v>18900</v>
      </c>
      <c r="G40">
        <v>12587</v>
      </c>
      <c r="H40">
        <v>10743</v>
      </c>
      <c r="I40">
        <v>11122</v>
      </c>
      <c r="J40">
        <v>9128</v>
      </c>
      <c r="K40">
        <v>6752</v>
      </c>
      <c r="L40">
        <v>9113</v>
      </c>
      <c r="M40">
        <v>10841</v>
      </c>
      <c r="N40">
        <v>6492</v>
      </c>
      <c r="O40">
        <v>157161</v>
      </c>
    </row>
    <row r="41" spans="1:15">
      <c r="A41" t="s">
        <v>73</v>
      </c>
      <c r="B41">
        <v>57958</v>
      </c>
      <c r="C41">
        <v>95540</v>
      </c>
      <c r="D41">
        <v>57696</v>
      </c>
      <c r="E41">
        <v>97447</v>
      </c>
      <c r="F41">
        <v>90963</v>
      </c>
      <c r="G41">
        <v>63814</v>
      </c>
      <c r="H41">
        <v>66954</v>
      </c>
      <c r="I41">
        <v>136175</v>
      </c>
      <c r="J41">
        <v>69994</v>
      </c>
      <c r="K41">
        <v>86548</v>
      </c>
      <c r="L41">
        <v>58964</v>
      </c>
      <c r="M41">
        <v>56757</v>
      </c>
      <c r="N41">
        <v>14971</v>
      </c>
      <c r="O41">
        <v>953781</v>
      </c>
    </row>
    <row r="42" spans="1:15">
      <c r="A42" t="s">
        <v>74</v>
      </c>
      <c r="B42">
        <v>62239</v>
      </c>
      <c r="C42">
        <v>105356</v>
      </c>
      <c r="D42">
        <v>83118</v>
      </c>
      <c r="E42">
        <v>87172</v>
      </c>
      <c r="F42">
        <v>107848</v>
      </c>
      <c r="G42">
        <v>56108</v>
      </c>
      <c r="H42">
        <v>50199</v>
      </c>
      <c r="I42">
        <v>94842</v>
      </c>
      <c r="J42">
        <v>115456</v>
      </c>
      <c r="K42">
        <v>120863</v>
      </c>
      <c r="L42">
        <v>106704</v>
      </c>
      <c r="M42">
        <v>69625</v>
      </c>
      <c r="N42">
        <v>29338</v>
      </c>
      <c r="O42">
        <v>1088868</v>
      </c>
    </row>
    <row r="43" spans="1:15">
      <c r="A43" t="s">
        <v>75</v>
      </c>
      <c r="B43">
        <v>322181</v>
      </c>
      <c r="C43">
        <v>620316</v>
      </c>
      <c r="D43">
        <v>435128</v>
      </c>
      <c r="E43">
        <v>437662</v>
      </c>
      <c r="F43">
        <v>598566</v>
      </c>
      <c r="G43">
        <v>412464</v>
      </c>
      <c r="H43">
        <v>412316</v>
      </c>
      <c r="I43">
        <v>431181</v>
      </c>
      <c r="J43">
        <v>568702</v>
      </c>
      <c r="K43">
        <v>576305</v>
      </c>
      <c r="L43">
        <v>719003</v>
      </c>
      <c r="M43">
        <v>678284</v>
      </c>
      <c r="N43">
        <v>447102</v>
      </c>
      <c r="O43">
        <v>6659210</v>
      </c>
    </row>
    <row r="44" spans="1:15">
      <c r="A44" t="s">
        <v>122</v>
      </c>
      <c r="B44">
        <v>3207229</v>
      </c>
      <c r="C44">
        <v>5077796</v>
      </c>
      <c r="D44">
        <v>3679761</v>
      </c>
      <c r="E44">
        <v>3205321</v>
      </c>
      <c r="F44">
        <v>4185806</v>
      </c>
      <c r="G44">
        <v>3177699</v>
      </c>
      <c r="H44">
        <v>3297686</v>
      </c>
      <c r="I44">
        <v>3979842</v>
      </c>
      <c r="J44">
        <v>3714208</v>
      </c>
      <c r="K44">
        <v>3732042</v>
      </c>
      <c r="L44">
        <v>3917112</v>
      </c>
      <c r="M44">
        <v>3095225</v>
      </c>
      <c r="N44">
        <v>1404830</v>
      </c>
      <c r="O44">
        <v>45674557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0C9D6-FDE5-4402-88EE-CB266B2120CE}">
  <dimension ref="A1:O44"/>
  <sheetViews>
    <sheetView showGridLines="0" workbookViewId="0">
      <selection activeCell="J5" sqref="J5"/>
    </sheetView>
  </sheetViews>
  <sheetFormatPr defaultRowHeight="15"/>
  <cols>
    <col min="1" max="1" width="36.28515625" bestFit="1" customWidth="1"/>
    <col min="2" max="2" width="15.140625" bestFit="1" customWidth="1"/>
    <col min="3" max="3" width="18.28515625" bestFit="1" customWidth="1"/>
    <col min="4" max="4" width="17.42578125" bestFit="1" customWidth="1"/>
    <col min="5" max="14" width="12.5703125" bestFit="1" customWidth="1"/>
    <col min="15" max="15" width="11.7109375" bestFit="1" customWidth="1"/>
  </cols>
  <sheetData>
    <row r="1" spans="1:15" ht="196.5" customHeight="1"/>
    <row r="4" spans="1:15">
      <c r="A4" s="6" t="s">
        <v>132</v>
      </c>
      <c r="B4" s="6" t="s">
        <v>124</v>
      </c>
      <c r="C4" s="6" t="s">
        <v>125</v>
      </c>
      <c r="D4" s="6" t="s">
        <v>126</v>
      </c>
    </row>
    <row r="5" spans="1:15">
      <c r="B5" t="s">
        <v>99</v>
      </c>
      <c r="F5" t="s">
        <v>111</v>
      </c>
      <c r="O5" t="s">
        <v>122</v>
      </c>
    </row>
    <row r="6" spans="1:15">
      <c r="B6" t="s">
        <v>100</v>
      </c>
      <c r="C6" t="s">
        <v>106</v>
      </c>
      <c r="F6" t="s">
        <v>112</v>
      </c>
      <c r="I6" t="s">
        <v>116</v>
      </c>
      <c r="L6" t="s">
        <v>100</v>
      </c>
    </row>
    <row r="7" spans="1:15">
      <c r="A7" s="6" t="s">
        <v>33</v>
      </c>
      <c r="B7" t="s">
        <v>101</v>
      </c>
      <c r="C7" t="s">
        <v>107</v>
      </c>
      <c r="D7" t="s">
        <v>109</v>
      </c>
      <c r="E7" t="s">
        <v>110</v>
      </c>
      <c r="F7" t="s">
        <v>113</v>
      </c>
      <c r="G7" t="s">
        <v>114</v>
      </c>
      <c r="H7" t="s">
        <v>115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101</v>
      </c>
    </row>
    <row r="8" spans="1:15">
      <c r="A8" t="s">
        <v>40</v>
      </c>
      <c r="B8">
        <v>14.453333333333331</v>
      </c>
      <c r="C8">
        <v>20.756818181818183</v>
      </c>
      <c r="D8">
        <v>13.439473684210524</v>
      </c>
      <c r="E8">
        <v>14.038095238095236</v>
      </c>
      <c r="F8">
        <v>18.867391304347827</v>
      </c>
      <c r="G8">
        <v>18.612500000000001</v>
      </c>
      <c r="H8">
        <v>17.984210526315785</v>
      </c>
      <c r="I8">
        <v>25.373684210526317</v>
      </c>
      <c r="J8">
        <v>14.697619047619046</v>
      </c>
      <c r="K8">
        <v>19.685714285714287</v>
      </c>
      <c r="L8">
        <v>17.647826086956517</v>
      </c>
      <c r="M8">
        <v>18.655263157894737</v>
      </c>
      <c r="N8">
        <v>14.3375</v>
      </c>
      <c r="O8">
        <v>17.802799999999998</v>
      </c>
    </row>
    <row r="9" spans="1:15">
      <c r="A9" t="s">
        <v>41</v>
      </c>
      <c r="B9">
        <v>21.653333333333329</v>
      </c>
      <c r="C9">
        <v>27.836363636363629</v>
      </c>
      <c r="D9">
        <v>24.131578947368418</v>
      </c>
      <c r="E9">
        <v>20.076190476190472</v>
      </c>
      <c r="F9">
        <v>22.967391304347821</v>
      </c>
      <c r="G9">
        <v>18.654999999999998</v>
      </c>
      <c r="H9">
        <v>21.415789473684214</v>
      </c>
      <c r="I9">
        <v>28.652631578947368</v>
      </c>
      <c r="J9">
        <v>20.573809523809523</v>
      </c>
      <c r="K9">
        <v>21.480952380952381</v>
      </c>
      <c r="L9">
        <v>18.871739130434783</v>
      </c>
      <c r="M9">
        <v>13.697368421052632</v>
      </c>
      <c r="N9">
        <v>14.9375</v>
      </c>
      <c r="O9">
        <v>21.467599999999997</v>
      </c>
    </row>
    <row r="10" spans="1:15">
      <c r="A10" t="s">
        <v>42</v>
      </c>
      <c r="B10">
        <v>5.4933333333333332</v>
      </c>
      <c r="C10">
        <v>7.3931818181818185</v>
      </c>
      <c r="D10">
        <v>4.3710526315789471</v>
      </c>
      <c r="E10">
        <v>4.011904761904761</v>
      </c>
      <c r="F10">
        <v>4.3782608695652172</v>
      </c>
      <c r="G10">
        <v>5.4250000000000007</v>
      </c>
      <c r="H10">
        <v>4.1947368421052627</v>
      </c>
      <c r="I10">
        <v>5.7236842105263159</v>
      </c>
      <c r="J10">
        <v>4.8309523809523807</v>
      </c>
      <c r="K10">
        <v>5.0666666666666673</v>
      </c>
      <c r="L10">
        <v>4.3478260869565215</v>
      </c>
      <c r="M10">
        <v>4.121052631578948</v>
      </c>
      <c r="N10">
        <v>3.1312500000000005</v>
      </c>
      <c r="O10">
        <v>4.884800000000002</v>
      </c>
    </row>
    <row r="11" spans="1:15">
      <c r="A11" t="s">
        <v>43</v>
      </c>
      <c r="B11">
        <v>5.0100000000000007</v>
      </c>
      <c r="C11">
        <v>7.7477272727272721</v>
      </c>
      <c r="D11">
        <v>7.4289473684210527</v>
      </c>
      <c r="E11">
        <v>5.5476190476190474</v>
      </c>
      <c r="F11">
        <v>5.9956521739130446</v>
      </c>
      <c r="G11">
        <v>5.9674999999999994</v>
      </c>
      <c r="H11">
        <v>5.4263157894736835</v>
      </c>
      <c r="I11">
        <v>6.6447368421052628</v>
      </c>
      <c r="J11">
        <v>7.0428571428571445</v>
      </c>
      <c r="K11">
        <v>5.2452380952380953</v>
      </c>
      <c r="L11">
        <v>4.9978260869565228</v>
      </c>
      <c r="M11">
        <v>4.3157894736842115</v>
      </c>
      <c r="N11">
        <v>3.7312500000000006</v>
      </c>
      <c r="O11">
        <v>5.8987999999999987</v>
      </c>
    </row>
    <row r="12" spans="1:15">
      <c r="A12" t="s">
        <v>44</v>
      </c>
      <c r="B12">
        <v>2.0866666666666669</v>
      </c>
      <c r="C12">
        <v>2.9863636363636359</v>
      </c>
      <c r="D12">
        <v>3.6131578947368426</v>
      </c>
      <c r="E12">
        <v>2.9523809523809526</v>
      </c>
      <c r="F12">
        <v>3.545652173913044</v>
      </c>
      <c r="G12">
        <v>3.8649999999999998</v>
      </c>
      <c r="H12">
        <v>3.0289473684210524</v>
      </c>
      <c r="I12">
        <v>4.3263157894736839</v>
      </c>
      <c r="J12">
        <v>3.6428571428571437</v>
      </c>
      <c r="K12">
        <v>3.1261904761904757</v>
      </c>
      <c r="L12">
        <v>2.4586956521739132</v>
      </c>
      <c r="M12">
        <v>1.9710526315789476</v>
      </c>
      <c r="N12">
        <v>2.1062499999999997</v>
      </c>
      <c r="O12">
        <v>3.1170000000000004</v>
      </c>
    </row>
    <row r="13" spans="1:15">
      <c r="A13" t="s">
        <v>45</v>
      </c>
      <c r="B13">
        <v>1.8026666666666666</v>
      </c>
      <c r="C13">
        <v>2.208636363636364</v>
      </c>
      <c r="D13">
        <v>1.786842105263158</v>
      </c>
      <c r="E13">
        <v>1.5385714285714289</v>
      </c>
      <c r="F13">
        <v>2.0713043478260871</v>
      </c>
      <c r="G13">
        <v>1.5489999999999999</v>
      </c>
      <c r="H13">
        <v>1.5821052631578945</v>
      </c>
      <c r="I13">
        <v>1.6673684210526318</v>
      </c>
      <c r="J13">
        <v>1.4728571428571431</v>
      </c>
      <c r="K13">
        <v>1.7866666666666664</v>
      </c>
      <c r="L13">
        <v>1.0782608695652174</v>
      </c>
      <c r="M13">
        <v>1.1536842105263156</v>
      </c>
      <c r="N13">
        <v>1.0825</v>
      </c>
      <c r="O13">
        <v>1.6243199999999998</v>
      </c>
    </row>
    <row r="14" spans="1:15">
      <c r="A14" t="s">
        <v>46</v>
      </c>
      <c r="B14">
        <v>2.5766666666666671</v>
      </c>
      <c r="C14">
        <v>3.3113636363636361</v>
      </c>
      <c r="D14">
        <v>2.9026315789473687</v>
      </c>
      <c r="E14">
        <v>2.3523809523809525</v>
      </c>
      <c r="F14">
        <v>2.954347826086956</v>
      </c>
      <c r="G14">
        <v>2.7975000000000003</v>
      </c>
      <c r="H14">
        <v>2.4557894736842099</v>
      </c>
      <c r="I14">
        <v>3.0226315789473683</v>
      </c>
      <c r="J14">
        <v>2.9638095238095237</v>
      </c>
      <c r="K14">
        <v>2.6976190476190474</v>
      </c>
      <c r="L14">
        <v>2.7369565217391298</v>
      </c>
      <c r="M14">
        <v>2.0236842105263158</v>
      </c>
      <c r="N14">
        <v>2.1437499999999998</v>
      </c>
      <c r="O14">
        <v>2.7259199999999986</v>
      </c>
    </row>
    <row r="15" spans="1:15">
      <c r="A15" t="s">
        <v>47</v>
      </c>
      <c r="B15">
        <v>1.6226666666666665</v>
      </c>
      <c r="C15">
        <v>2.2145454545454544</v>
      </c>
      <c r="D15">
        <v>2.0115789473684216</v>
      </c>
      <c r="E15">
        <v>1.7347619047619047</v>
      </c>
      <c r="F15">
        <v>2.3656521739130429</v>
      </c>
      <c r="G15">
        <v>1.6679999999999999</v>
      </c>
      <c r="H15">
        <v>1.6057894736842107</v>
      </c>
      <c r="I15">
        <v>1.5489473684210526</v>
      </c>
      <c r="J15">
        <v>1.1576190476190478</v>
      </c>
      <c r="K15">
        <v>1.2023809523809523</v>
      </c>
      <c r="L15">
        <v>0.73260869565217401</v>
      </c>
      <c r="M15">
        <v>0.58578947368421053</v>
      </c>
      <c r="N15">
        <v>0.64000000000000012</v>
      </c>
      <c r="O15">
        <v>1.5123199999999994</v>
      </c>
    </row>
    <row r="16" spans="1:15">
      <c r="A16" t="s">
        <v>48</v>
      </c>
      <c r="B16">
        <v>3.9466666666666668</v>
      </c>
      <c r="C16">
        <v>4.8477272727272727</v>
      </c>
      <c r="D16">
        <v>4.0868421052631572</v>
      </c>
      <c r="E16">
        <v>3.9595238095238097</v>
      </c>
      <c r="F16">
        <v>4.2891304347826091</v>
      </c>
      <c r="G16">
        <v>6.3824999999999994</v>
      </c>
      <c r="H16">
        <v>5.4421052631578952</v>
      </c>
      <c r="I16">
        <v>7.1789473684210527</v>
      </c>
      <c r="J16">
        <v>4.8761904761904766</v>
      </c>
      <c r="K16">
        <v>5.9904761904761914</v>
      </c>
      <c r="L16">
        <v>7.5043478260869572</v>
      </c>
      <c r="M16">
        <v>5.7815789473684207</v>
      </c>
      <c r="N16">
        <v>6.0249999999999995</v>
      </c>
      <c r="O16">
        <v>5.4064000000000005</v>
      </c>
    </row>
    <row r="17" spans="1:15">
      <c r="A17" t="s">
        <v>49</v>
      </c>
      <c r="B17">
        <v>8.8000000000000007</v>
      </c>
      <c r="C17">
        <v>8.5749999999999993</v>
      </c>
      <c r="D17">
        <v>7.6578947368421053</v>
      </c>
      <c r="E17">
        <v>8.8833333333333329</v>
      </c>
      <c r="F17">
        <v>9.1999999999999993</v>
      </c>
      <c r="G17">
        <v>10.5425</v>
      </c>
      <c r="H17">
        <v>9.5552631578947356</v>
      </c>
      <c r="I17">
        <v>19.860526315789471</v>
      </c>
      <c r="J17">
        <v>12.126190476190477</v>
      </c>
      <c r="K17">
        <v>11.061904761904763</v>
      </c>
      <c r="L17">
        <v>13.304347826086953</v>
      </c>
      <c r="M17">
        <v>18.381578947368421</v>
      </c>
      <c r="N17">
        <v>10.90625</v>
      </c>
      <c r="O17">
        <v>11.454000000000006</v>
      </c>
    </row>
    <row r="18" spans="1:15">
      <c r="A18" t="s">
        <v>50</v>
      </c>
      <c r="B18">
        <v>2.3066666666666666</v>
      </c>
      <c r="C18">
        <v>3.4909090909090907</v>
      </c>
      <c r="D18">
        <v>3.5578947368421048</v>
      </c>
      <c r="E18">
        <v>3.2952380952380955</v>
      </c>
      <c r="F18">
        <v>3.4260869565217398</v>
      </c>
      <c r="G18">
        <v>3.8899999999999997</v>
      </c>
      <c r="H18">
        <v>3.5552631578947369</v>
      </c>
      <c r="I18">
        <v>4.0921052631578938</v>
      </c>
      <c r="J18">
        <v>4.2619047619047619</v>
      </c>
      <c r="K18">
        <v>3.8833333333333324</v>
      </c>
      <c r="L18">
        <v>4.4760869565217396</v>
      </c>
      <c r="M18">
        <v>3.492105263157895</v>
      </c>
      <c r="N18">
        <v>2.6999999999999997</v>
      </c>
      <c r="O18">
        <v>3.6482000000000001</v>
      </c>
    </row>
    <row r="19" spans="1:15">
      <c r="A19" t="s">
        <v>51</v>
      </c>
      <c r="B19">
        <v>0.96800000000000008</v>
      </c>
      <c r="C19">
        <v>1.4845454545454544</v>
      </c>
      <c r="D19">
        <v>1.1310526315789475</v>
      </c>
      <c r="E19">
        <v>2.0580952380952384</v>
      </c>
      <c r="F19">
        <v>1.4378260869565218</v>
      </c>
      <c r="G19">
        <v>1.1475</v>
      </c>
      <c r="H19">
        <v>1.1536842105263156</v>
      </c>
      <c r="I19">
        <v>1.2868421052631578</v>
      </c>
      <c r="J19">
        <v>0.92952380952380953</v>
      </c>
      <c r="K19">
        <v>1.1833333333333331</v>
      </c>
      <c r="L19">
        <v>0.94782608695652193</v>
      </c>
      <c r="M19">
        <v>0.57000000000000006</v>
      </c>
      <c r="N19">
        <v>0.625</v>
      </c>
      <c r="O19">
        <v>1.1851200000000011</v>
      </c>
    </row>
    <row r="20" spans="1:15">
      <c r="A20" t="s">
        <v>52</v>
      </c>
      <c r="B20">
        <v>3.2366666666666664</v>
      </c>
      <c r="C20">
        <v>3.1227272727272721</v>
      </c>
      <c r="D20">
        <v>4.1394736842105262</v>
      </c>
      <c r="E20">
        <v>3.1880952380952374</v>
      </c>
      <c r="F20">
        <v>2.9978260869565223</v>
      </c>
      <c r="G20">
        <v>3.5084999999999993</v>
      </c>
      <c r="H20">
        <v>3.2278947368421056</v>
      </c>
      <c r="I20">
        <v>3.162631578947368</v>
      </c>
      <c r="J20">
        <v>2.8890476190476186</v>
      </c>
      <c r="K20">
        <v>4.5604761904761908</v>
      </c>
      <c r="L20">
        <v>4.4282608695652188</v>
      </c>
      <c r="M20">
        <v>5.0736842105263165</v>
      </c>
      <c r="N20">
        <v>5.5437500000000002</v>
      </c>
      <c r="O20">
        <v>3.6897200000000008</v>
      </c>
    </row>
    <row r="21" spans="1:15">
      <c r="A21" t="s">
        <v>53</v>
      </c>
      <c r="B21">
        <v>3.9733333333333332</v>
      </c>
      <c r="C21">
        <v>5.8000000000000007</v>
      </c>
      <c r="D21">
        <v>4.6210526315789462</v>
      </c>
      <c r="E21">
        <v>4.4833333333333343</v>
      </c>
      <c r="F21">
        <v>4.9565217391304346</v>
      </c>
      <c r="G21">
        <v>4.6549999999999994</v>
      </c>
      <c r="H21">
        <v>4.5500000000000007</v>
      </c>
      <c r="I21">
        <v>5.2973684210526306</v>
      </c>
      <c r="J21">
        <v>4.4571428571428573</v>
      </c>
      <c r="K21">
        <v>4.45</v>
      </c>
      <c r="L21">
        <v>3.6391304347826074</v>
      </c>
      <c r="M21">
        <v>3.5421052631578944</v>
      </c>
      <c r="N21">
        <v>3.3624999999999998</v>
      </c>
      <c r="O21">
        <v>4.5132000000000012</v>
      </c>
    </row>
    <row r="22" spans="1:15">
      <c r="A22" t="s">
        <v>54</v>
      </c>
      <c r="B22">
        <v>22.916666666666671</v>
      </c>
      <c r="C22">
        <v>32.722727272727276</v>
      </c>
      <c r="D22">
        <v>34.771052631578954</v>
      </c>
      <c r="E22">
        <v>26.209523809523809</v>
      </c>
      <c r="F22">
        <v>28.191304347826087</v>
      </c>
      <c r="G22">
        <v>28.007500000000004</v>
      </c>
      <c r="H22">
        <v>26.876315789473686</v>
      </c>
      <c r="I22">
        <v>33.06315789473684</v>
      </c>
      <c r="J22">
        <v>26.633333333333336</v>
      </c>
      <c r="K22">
        <v>25.333333333333332</v>
      </c>
      <c r="L22">
        <v>23.528260869565216</v>
      </c>
      <c r="M22">
        <v>22.13684210526316</v>
      </c>
      <c r="N22">
        <v>12.025</v>
      </c>
      <c r="O22">
        <v>27.085400000000003</v>
      </c>
    </row>
    <row r="23" spans="1:15">
      <c r="A23" t="s">
        <v>55</v>
      </c>
      <c r="B23">
        <v>23.77</v>
      </c>
      <c r="C23">
        <v>25.315909090909098</v>
      </c>
      <c r="D23">
        <v>22.292105263157893</v>
      </c>
      <c r="E23">
        <v>19.845238095238095</v>
      </c>
      <c r="F23">
        <v>22.432608695652174</v>
      </c>
      <c r="G23">
        <v>19.807499999999997</v>
      </c>
      <c r="H23">
        <v>20.734210526315788</v>
      </c>
      <c r="I23">
        <v>25.028947368421051</v>
      </c>
      <c r="J23">
        <v>21.633333333333333</v>
      </c>
      <c r="K23">
        <v>19.833333333333329</v>
      </c>
      <c r="L23">
        <v>17.156521739130433</v>
      </c>
      <c r="M23">
        <v>15.876315789473686</v>
      </c>
      <c r="N23">
        <v>16.356249999999999</v>
      </c>
      <c r="O23">
        <v>20.933199999999999</v>
      </c>
    </row>
    <row r="24" spans="1:15">
      <c r="A24" t="s">
        <v>56</v>
      </c>
      <c r="B24">
        <v>2.6006666666666671</v>
      </c>
      <c r="C24">
        <v>2.7918181818181811</v>
      </c>
      <c r="D24">
        <v>2.5973684210526313</v>
      </c>
      <c r="E24">
        <v>1.9604761904761905</v>
      </c>
      <c r="F24">
        <v>4.2317391304347822</v>
      </c>
      <c r="G24">
        <v>2.6970000000000005</v>
      </c>
      <c r="H24">
        <v>2.4889473684210528</v>
      </c>
      <c r="I24">
        <v>3.0121052631578946</v>
      </c>
      <c r="J24">
        <v>3.3371428571428576</v>
      </c>
      <c r="K24">
        <v>3.5252380952380946</v>
      </c>
      <c r="L24">
        <v>2.4326086956521742</v>
      </c>
      <c r="M24">
        <v>2.8542105263157898</v>
      </c>
      <c r="N24">
        <v>3.0487499999999996</v>
      </c>
      <c r="O24">
        <v>2.9016799999999998</v>
      </c>
    </row>
    <row r="25" spans="1:15">
      <c r="A25" t="s">
        <v>57</v>
      </c>
      <c r="B25">
        <v>1.5306666666666666</v>
      </c>
      <c r="C25">
        <v>2.2272727272727271</v>
      </c>
      <c r="D25">
        <v>1.6105263157894734</v>
      </c>
      <c r="E25">
        <v>1.3571428571428568</v>
      </c>
      <c r="F25">
        <v>1.9373913043478266</v>
      </c>
      <c r="G25">
        <v>1.8095000000000006</v>
      </c>
      <c r="H25">
        <v>1.4847368421052631</v>
      </c>
      <c r="I25">
        <v>2.4257894736842105</v>
      </c>
      <c r="J25">
        <v>1.5742857142857143</v>
      </c>
      <c r="K25">
        <v>1.6376190476190478</v>
      </c>
      <c r="L25">
        <v>1.5852173913043479</v>
      </c>
      <c r="M25">
        <v>1.3657894736842107</v>
      </c>
      <c r="N25">
        <v>1.5824999999999998</v>
      </c>
      <c r="O25">
        <v>1.7145200000000007</v>
      </c>
    </row>
    <row r="26" spans="1:15">
      <c r="A26" t="s">
        <v>58</v>
      </c>
      <c r="B26">
        <v>3.0173333333333336</v>
      </c>
      <c r="C26">
        <v>2.6272727272727274</v>
      </c>
      <c r="D26">
        <v>2.1515789473684213</v>
      </c>
      <c r="E26">
        <v>3.4714285714285711</v>
      </c>
      <c r="F26">
        <v>3.5304347826086966</v>
      </c>
      <c r="G26">
        <v>4.0115000000000016</v>
      </c>
      <c r="H26">
        <v>3.6973684210526314</v>
      </c>
      <c r="I26">
        <v>2.9247368421052631</v>
      </c>
      <c r="J26">
        <v>2.558095238095238</v>
      </c>
      <c r="K26">
        <v>1.7869999999999997</v>
      </c>
      <c r="L26">
        <v>2.1930434782608694</v>
      </c>
      <c r="M26">
        <v>1.5773684210526318</v>
      </c>
      <c r="N26">
        <v>2.4962500000000003</v>
      </c>
      <c r="O26">
        <v>2.7868674698795202</v>
      </c>
    </row>
    <row r="27" spans="1:15">
      <c r="A27" t="s">
        <v>59</v>
      </c>
      <c r="B27">
        <v>1.5940000000000003</v>
      </c>
      <c r="C27">
        <v>2.3745454545454541</v>
      </c>
      <c r="D27">
        <v>1.9326315789473687</v>
      </c>
      <c r="E27">
        <v>2.2557142857142858</v>
      </c>
      <c r="F27">
        <v>2.0921739130434776</v>
      </c>
      <c r="G27">
        <v>1.7010000000000001</v>
      </c>
      <c r="H27">
        <v>1.5010526315789472</v>
      </c>
      <c r="I27">
        <v>1.9678947368421056</v>
      </c>
      <c r="J27">
        <v>1.52</v>
      </c>
      <c r="K27">
        <v>1.33</v>
      </c>
      <c r="L27">
        <v>1.0869565217391304</v>
      </c>
      <c r="M27">
        <v>1.5215789473684209</v>
      </c>
      <c r="N27">
        <v>1.4562499999999998</v>
      </c>
      <c r="O27">
        <v>1.7347999999999981</v>
      </c>
    </row>
    <row r="28" spans="1:15">
      <c r="A28" t="s">
        <v>60</v>
      </c>
      <c r="B28">
        <v>12.543333333333333</v>
      </c>
      <c r="C28">
        <v>19.279545454545456</v>
      </c>
      <c r="D28">
        <v>20.002631578947366</v>
      </c>
      <c r="E28">
        <v>18.959523809523809</v>
      </c>
      <c r="F28">
        <v>17.278260869565216</v>
      </c>
      <c r="G28">
        <v>18.080000000000002</v>
      </c>
      <c r="H28">
        <v>17.057894736842105</v>
      </c>
      <c r="I28">
        <v>17.468421052631577</v>
      </c>
      <c r="J28">
        <v>17.728571428571428</v>
      </c>
      <c r="K28">
        <v>15.292857142857139</v>
      </c>
      <c r="L28">
        <v>14.623913043478257</v>
      </c>
      <c r="M28">
        <v>12.744736842105262</v>
      </c>
      <c r="N28">
        <v>14.35</v>
      </c>
      <c r="O28">
        <v>16.768999999999998</v>
      </c>
    </row>
    <row r="29" spans="1:15">
      <c r="A29" t="s">
        <v>61</v>
      </c>
      <c r="B29">
        <v>1.8093333333333332</v>
      </c>
      <c r="C29">
        <v>2.0918181818181818</v>
      </c>
      <c r="D29">
        <v>1.7699999999999998</v>
      </c>
      <c r="E29">
        <v>1.7414285714285715</v>
      </c>
      <c r="F29">
        <v>2.1895652173913045</v>
      </c>
      <c r="G29">
        <v>1.5954999999999999</v>
      </c>
      <c r="H29">
        <v>1.6063157894736844</v>
      </c>
      <c r="I29">
        <v>1.3815789473684212</v>
      </c>
      <c r="J29">
        <v>1.2852380952380951</v>
      </c>
      <c r="K29">
        <v>1.3909523809523809</v>
      </c>
      <c r="L29">
        <v>0.8034782608695652</v>
      </c>
      <c r="M29">
        <v>0.79842105263157903</v>
      </c>
      <c r="N29">
        <v>1.21</v>
      </c>
      <c r="O29">
        <v>1.5277200000000013</v>
      </c>
    </row>
    <row r="30" spans="1:15">
      <c r="A30" t="s">
        <v>62</v>
      </c>
      <c r="B30">
        <v>24.336666666666666</v>
      </c>
      <c r="C30">
        <v>38.934090909090905</v>
      </c>
      <c r="D30">
        <v>24.750000000000004</v>
      </c>
      <c r="E30">
        <v>20.93095238095238</v>
      </c>
      <c r="F30">
        <v>27.569565217391304</v>
      </c>
      <c r="G30">
        <v>31.327500000000004</v>
      </c>
      <c r="H30">
        <v>39.439473684210519</v>
      </c>
      <c r="I30">
        <v>32.35526315789474</v>
      </c>
      <c r="J30">
        <v>28.959523809523809</v>
      </c>
      <c r="K30">
        <v>20.804761904761911</v>
      </c>
      <c r="L30">
        <v>21.339130434782614</v>
      </c>
      <c r="M30">
        <v>18.160526315789475</v>
      </c>
      <c r="N30">
        <v>14.268749999999999</v>
      </c>
      <c r="O30">
        <v>27.004800000000007</v>
      </c>
    </row>
    <row r="31" spans="1:15">
      <c r="A31" t="s">
        <v>63</v>
      </c>
      <c r="B31">
        <v>2.5033333333333334</v>
      </c>
      <c r="C31">
        <v>3.6772727272727268</v>
      </c>
      <c r="D31">
        <v>3.4289473684210523</v>
      </c>
      <c r="E31">
        <v>3.3514285714285714</v>
      </c>
      <c r="F31">
        <v>3.882608695652173</v>
      </c>
      <c r="G31">
        <v>3.9329999999999989</v>
      </c>
      <c r="H31">
        <v>3.1657894736842107</v>
      </c>
      <c r="I31">
        <v>4.9505263157894728</v>
      </c>
      <c r="J31">
        <v>2.9109523809523812</v>
      </c>
      <c r="K31">
        <v>3.6857142857142859</v>
      </c>
      <c r="L31">
        <v>3.2347826086956526</v>
      </c>
      <c r="M31">
        <v>2.1947368421052631</v>
      </c>
      <c r="N31">
        <v>2.1037500000000002</v>
      </c>
      <c r="O31">
        <v>3.3904400000000012</v>
      </c>
    </row>
    <row r="32" spans="1:15">
      <c r="A32" t="s">
        <v>64</v>
      </c>
      <c r="B32">
        <v>6.1133333333333333</v>
      </c>
      <c r="C32">
        <v>6.2977272727272728</v>
      </c>
      <c r="D32">
        <v>5.034210526315789</v>
      </c>
      <c r="E32">
        <v>5.2904761904761903</v>
      </c>
      <c r="F32">
        <v>5.8500000000000005</v>
      </c>
      <c r="G32">
        <v>4.2725</v>
      </c>
      <c r="H32">
        <v>5.0631578947368414</v>
      </c>
      <c r="I32">
        <v>6.4842105263157901</v>
      </c>
      <c r="J32">
        <v>5.3619047619047624</v>
      </c>
      <c r="K32">
        <v>5.7190476190476192</v>
      </c>
      <c r="L32">
        <v>2.847826086956522</v>
      </c>
      <c r="M32">
        <v>2.7105263157894739</v>
      </c>
      <c r="N32">
        <v>2.9624999999999999</v>
      </c>
      <c r="O32">
        <v>4.9992000000000036</v>
      </c>
    </row>
    <row r="33" spans="1:15">
      <c r="A33" t="s">
        <v>65</v>
      </c>
      <c r="B33">
        <v>6.12</v>
      </c>
      <c r="C33">
        <v>8.1204545454545443</v>
      </c>
      <c r="D33">
        <v>7.9052631578947379</v>
      </c>
      <c r="E33">
        <v>6.6642857142857137</v>
      </c>
      <c r="F33">
        <v>8.0826086956521745</v>
      </c>
      <c r="G33">
        <v>7.0725000000000007</v>
      </c>
      <c r="H33">
        <v>6.6078947368421055</v>
      </c>
      <c r="I33">
        <v>7.4684210526315793</v>
      </c>
      <c r="J33">
        <v>7.0285714285714294</v>
      </c>
      <c r="K33">
        <v>8.1833333333333336</v>
      </c>
      <c r="L33">
        <v>7.1260869565217408</v>
      </c>
      <c r="M33">
        <v>5.9105263157894736</v>
      </c>
      <c r="N33">
        <v>5.2124999999999995</v>
      </c>
      <c r="O33">
        <v>7.1710000000000074</v>
      </c>
    </row>
    <row r="34" spans="1:15">
      <c r="A34" t="s">
        <v>66</v>
      </c>
      <c r="B34">
        <v>29.966666666666665</v>
      </c>
      <c r="C34">
        <v>39.93181818181818</v>
      </c>
      <c r="D34">
        <v>29.444736842105264</v>
      </c>
      <c r="E34">
        <v>29.021428571428572</v>
      </c>
      <c r="F34">
        <v>36.395652173913042</v>
      </c>
      <c r="G34">
        <v>37.452500000000001</v>
      </c>
      <c r="H34">
        <v>41.544736842105273</v>
      </c>
      <c r="I34">
        <v>54.213157894736838</v>
      </c>
      <c r="J34">
        <v>39.911904761904758</v>
      </c>
      <c r="K34">
        <v>34.866666666666674</v>
      </c>
      <c r="L34">
        <v>36.058695652173917</v>
      </c>
      <c r="M34">
        <v>30.492105263157889</v>
      </c>
      <c r="N34">
        <v>27.6</v>
      </c>
      <c r="O34">
        <v>36.409200000000013</v>
      </c>
    </row>
    <row r="35" spans="1:15">
      <c r="A35" t="s">
        <v>67</v>
      </c>
      <c r="B35">
        <v>1.9379999999999995</v>
      </c>
      <c r="C35">
        <v>2.0804545454545451</v>
      </c>
      <c r="D35">
        <v>1.8878947368421051</v>
      </c>
      <c r="E35">
        <v>1.6857142857142857</v>
      </c>
      <c r="F35">
        <v>2.4130434782608701</v>
      </c>
      <c r="G35">
        <v>2.0175000000000001</v>
      </c>
      <c r="H35">
        <v>2.0073684210526324</v>
      </c>
      <c r="I35">
        <v>1.5763157894736839</v>
      </c>
      <c r="J35">
        <v>1.0395238095238095</v>
      </c>
      <c r="K35">
        <v>1.0576190476190477</v>
      </c>
      <c r="L35">
        <v>0.90000000000000013</v>
      </c>
      <c r="M35">
        <v>0.65999999999999992</v>
      </c>
      <c r="N35">
        <v>0.90625</v>
      </c>
      <c r="O35">
        <v>1.5783199999999995</v>
      </c>
    </row>
    <row r="36" spans="1:15">
      <c r="A36" t="s">
        <v>68</v>
      </c>
      <c r="B36">
        <v>2.9633333333333334</v>
      </c>
      <c r="C36">
        <v>3.4340909090909091</v>
      </c>
      <c r="D36">
        <v>3.0000000000000004</v>
      </c>
      <c r="E36">
        <v>2.5642857142857145</v>
      </c>
      <c r="F36">
        <v>3.0826086956521741</v>
      </c>
      <c r="G36">
        <v>2.7625000000000006</v>
      </c>
      <c r="H36">
        <v>2.432631578947368</v>
      </c>
      <c r="I36">
        <v>2.8321052631578949</v>
      </c>
      <c r="J36">
        <v>2.5309523809523813</v>
      </c>
      <c r="K36">
        <v>2.397619047619048</v>
      </c>
      <c r="L36">
        <v>2.6434782608695651</v>
      </c>
      <c r="M36">
        <v>1.7578947368421052</v>
      </c>
      <c r="N36">
        <v>1.6562499999999998</v>
      </c>
      <c r="O36">
        <v>2.6719199999999983</v>
      </c>
    </row>
    <row r="37" spans="1:15">
      <c r="A37" t="s">
        <v>69</v>
      </c>
      <c r="B37">
        <v>4.883333333333332</v>
      </c>
      <c r="C37">
        <v>7.6295454545454557</v>
      </c>
      <c r="D37">
        <v>5.3657894736842104</v>
      </c>
      <c r="E37">
        <v>6.9261904761904773</v>
      </c>
      <c r="F37">
        <v>6.1673913043478272</v>
      </c>
      <c r="G37">
        <v>6.5349999999999993</v>
      </c>
      <c r="H37">
        <v>5.8736842105263145</v>
      </c>
      <c r="I37">
        <v>7.5578947368421048</v>
      </c>
      <c r="J37">
        <v>7.2642857142857133</v>
      </c>
      <c r="K37">
        <v>7.8000000000000007</v>
      </c>
      <c r="L37">
        <v>9.0891304347826072</v>
      </c>
      <c r="M37">
        <v>8.7394736842105285</v>
      </c>
      <c r="N37">
        <v>7.5250000000000004</v>
      </c>
      <c r="O37">
        <v>7.0715999999999992</v>
      </c>
    </row>
    <row r="38" spans="1:15">
      <c r="A38" t="s">
        <v>70</v>
      </c>
      <c r="B38">
        <v>0.45799999999999996</v>
      </c>
      <c r="C38">
        <v>0.82545454545454544</v>
      </c>
      <c r="D38">
        <v>0.54105263157894745</v>
      </c>
      <c r="E38">
        <v>0.59619047619047616</v>
      </c>
      <c r="F38">
        <v>0.95782608695652183</v>
      </c>
      <c r="G38">
        <v>0.74500000000000022</v>
      </c>
      <c r="H38">
        <v>0.60473684210526313</v>
      </c>
      <c r="I38">
        <v>0.7678947368421053</v>
      </c>
      <c r="J38">
        <v>0.8271428571428574</v>
      </c>
      <c r="K38">
        <v>0.87142857142857144</v>
      </c>
      <c r="L38">
        <v>0.68478260869565222</v>
      </c>
      <c r="M38">
        <v>0.57052631578947366</v>
      </c>
      <c r="N38">
        <v>0.50875000000000004</v>
      </c>
      <c r="O38">
        <v>0.70867999999999975</v>
      </c>
    </row>
    <row r="39" spans="1:15">
      <c r="A39" t="s">
        <v>71</v>
      </c>
      <c r="B39">
        <v>13.206666666666669</v>
      </c>
      <c r="C39">
        <v>17.915909090909089</v>
      </c>
      <c r="D39">
        <v>20.589473684210525</v>
      </c>
      <c r="E39">
        <v>15.654761904761905</v>
      </c>
      <c r="F39">
        <v>18.09782608695652</v>
      </c>
      <c r="G39">
        <v>15.285</v>
      </c>
      <c r="H39">
        <v>13.452631578947368</v>
      </c>
      <c r="I39">
        <v>20.281578947368427</v>
      </c>
      <c r="J39">
        <v>14.05952380952381</v>
      </c>
      <c r="K39">
        <v>10.266666666666667</v>
      </c>
      <c r="L39">
        <v>10.78478260869565</v>
      </c>
      <c r="M39">
        <v>9.4552631578947359</v>
      </c>
      <c r="N39">
        <v>8.5687499999999996</v>
      </c>
      <c r="O39">
        <v>14.7288</v>
      </c>
    </row>
    <row r="40" spans="1:15">
      <c r="A40" t="s">
        <v>72</v>
      </c>
      <c r="B40">
        <v>12.786666666666669</v>
      </c>
      <c r="C40">
        <v>11.18409090909091</v>
      </c>
      <c r="D40">
        <v>10.007894736842108</v>
      </c>
      <c r="E40">
        <v>12.333333333333334</v>
      </c>
      <c r="F40">
        <v>10.621739130434779</v>
      </c>
      <c r="G40">
        <v>9.2925000000000004</v>
      </c>
      <c r="H40">
        <v>9.6736842105263126</v>
      </c>
      <c r="I40">
        <v>13.823684210526318</v>
      </c>
      <c r="J40">
        <v>8.052380952380954</v>
      </c>
      <c r="K40">
        <v>7.6999999999999984</v>
      </c>
      <c r="L40">
        <v>8.1173913043478265</v>
      </c>
      <c r="M40">
        <v>6.9078947368421071</v>
      </c>
      <c r="N40">
        <v>6.0874999999999995</v>
      </c>
      <c r="O40">
        <v>9.8441999999999954</v>
      </c>
    </row>
    <row r="41" spans="1:15">
      <c r="A41" t="s">
        <v>73</v>
      </c>
      <c r="B41">
        <v>1.2506666666666666</v>
      </c>
      <c r="C41">
        <v>1.5777272727272729</v>
      </c>
      <c r="D41">
        <v>1.4300000000000004</v>
      </c>
      <c r="E41">
        <v>1.6414285714285715</v>
      </c>
      <c r="F41">
        <v>1.9656521739130435</v>
      </c>
      <c r="G41">
        <v>1.2994999999999999</v>
      </c>
      <c r="H41">
        <v>1.3252631578947365</v>
      </c>
      <c r="I41">
        <v>1.2878947368421052</v>
      </c>
      <c r="J41">
        <v>0.90523809523809518</v>
      </c>
      <c r="K41">
        <v>1.0809523809523809</v>
      </c>
      <c r="L41">
        <v>0.64521739130434785</v>
      </c>
      <c r="M41">
        <v>0.61263157894736842</v>
      </c>
      <c r="N41">
        <v>0.56374999999999997</v>
      </c>
      <c r="O41">
        <v>1.2346400000000006</v>
      </c>
    </row>
    <row r="42" spans="1:15">
      <c r="A42" t="s">
        <v>74</v>
      </c>
      <c r="B42">
        <v>3.4633333333333334</v>
      </c>
      <c r="C42">
        <v>3.5522727272727277</v>
      </c>
      <c r="D42">
        <v>3.38421052631579</v>
      </c>
      <c r="E42">
        <v>3.2428571428571433</v>
      </c>
      <c r="F42">
        <v>3.8652173913043475</v>
      </c>
      <c r="G42">
        <v>4.2324999999999999</v>
      </c>
      <c r="H42">
        <v>3.8499999999999996</v>
      </c>
      <c r="I42">
        <v>4.8368421052631589</v>
      </c>
      <c r="J42">
        <v>4.2261904761904772</v>
      </c>
      <c r="K42">
        <v>4.4928571428571429</v>
      </c>
      <c r="L42">
        <v>3.6804347826086961</v>
      </c>
      <c r="M42">
        <v>3.0289473684210533</v>
      </c>
      <c r="N42">
        <v>2.8062499999999995</v>
      </c>
      <c r="O42">
        <v>3.7953999999999994</v>
      </c>
    </row>
    <row r="43" spans="1:15">
      <c r="A43" t="s">
        <v>75</v>
      </c>
      <c r="B43">
        <v>0.498</v>
      </c>
      <c r="C43">
        <v>0.62545454545454549</v>
      </c>
      <c r="D43">
        <v>0.52631578947368429</v>
      </c>
      <c r="E43">
        <v>0.46</v>
      </c>
      <c r="F43">
        <v>0.5795652173913044</v>
      </c>
      <c r="G43">
        <v>0.50750000000000006</v>
      </c>
      <c r="H43">
        <v>0.46157894736842092</v>
      </c>
      <c r="I43">
        <v>0.54210526315789476</v>
      </c>
      <c r="J43">
        <v>0.72000000000000008</v>
      </c>
      <c r="K43">
        <v>0.5547619047619049</v>
      </c>
      <c r="L43">
        <v>0.34043478260869564</v>
      </c>
      <c r="M43">
        <v>0.38947368421052636</v>
      </c>
      <c r="N43">
        <v>0.46875000000000006</v>
      </c>
      <c r="O43">
        <v>0.51675999999999989</v>
      </c>
    </row>
    <row r="44" spans="1:15">
      <c r="A44" t="s">
        <v>122</v>
      </c>
      <c r="B44">
        <v>7.1722222222222207</v>
      </c>
      <c r="C44">
        <v>9.3609217171717116</v>
      </c>
      <c r="D44">
        <v>8.0361988304093597</v>
      </c>
      <c r="E44">
        <v>7.3412037037036821</v>
      </c>
      <c r="F44">
        <v>8.357439613526557</v>
      </c>
      <c r="G44">
        <v>8.1419444444444355</v>
      </c>
      <c r="H44">
        <v>8.2257602339181322</v>
      </c>
      <c r="I44">
        <v>10.113581871345026</v>
      </c>
      <c r="J44">
        <v>7.9441798941798947</v>
      </c>
      <c r="K44">
        <v>7.5362913907284783</v>
      </c>
      <c r="L44">
        <v>7.1687198067632725</v>
      </c>
      <c r="M44">
        <v>6.4952923976608155</v>
      </c>
      <c r="N44">
        <v>5.6954513888888867</v>
      </c>
      <c r="O44">
        <v>7.9313590398933238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E32A0-8B6F-48AD-8880-A0D23BED54BA}">
  <dimension ref="A1:O44"/>
  <sheetViews>
    <sheetView showGridLines="0" workbookViewId="0">
      <selection activeCell="I5" sqref="I5"/>
    </sheetView>
  </sheetViews>
  <sheetFormatPr defaultRowHeight="15"/>
  <cols>
    <col min="1" max="1" width="36.28515625" bestFit="1" customWidth="1"/>
    <col min="2" max="2" width="15.140625" bestFit="1" customWidth="1"/>
    <col min="3" max="3" width="18.28515625" bestFit="1" customWidth="1"/>
    <col min="4" max="4" width="17.42578125" bestFit="1" customWidth="1"/>
    <col min="5" max="8" width="7.85546875" bestFit="1" customWidth="1"/>
    <col min="9" max="9" width="8.28515625" bestFit="1" customWidth="1"/>
    <col min="10" max="11" width="7.140625" bestFit="1" customWidth="1"/>
    <col min="12" max="13" width="7.85546875" bestFit="1" customWidth="1"/>
    <col min="14" max="14" width="6.85546875" bestFit="1" customWidth="1"/>
    <col min="15" max="15" width="11.7109375" bestFit="1" customWidth="1"/>
  </cols>
  <sheetData>
    <row r="1" spans="1:15" ht="205.5" customHeight="1"/>
    <row r="4" spans="1:15">
      <c r="A4" s="6" t="s">
        <v>133</v>
      </c>
      <c r="B4" s="6" t="s">
        <v>124</v>
      </c>
      <c r="C4" s="6" t="s">
        <v>125</v>
      </c>
      <c r="D4" s="6" t="s">
        <v>126</v>
      </c>
    </row>
    <row r="5" spans="1:15">
      <c r="B5" t="s">
        <v>99</v>
      </c>
      <c r="F5" t="s">
        <v>111</v>
      </c>
      <c r="O5" t="s">
        <v>122</v>
      </c>
    </row>
    <row r="6" spans="1:15">
      <c r="B6" t="s">
        <v>100</v>
      </c>
      <c r="C6" t="s">
        <v>106</v>
      </c>
      <c r="F6" t="s">
        <v>112</v>
      </c>
      <c r="I6" t="s">
        <v>116</v>
      </c>
      <c r="L6" t="s">
        <v>100</v>
      </c>
    </row>
    <row r="7" spans="1:15">
      <c r="A7" s="6" t="s">
        <v>33</v>
      </c>
      <c r="B7" t="s">
        <v>101</v>
      </c>
      <c r="C7" t="s">
        <v>107</v>
      </c>
      <c r="D7" t="s">
        <v>109</v>
      </c>
      <c r="E7" t="s">
        <v>110</v>
      </c>
      <c r="F7" t="s">
        <v>113</v>
      </c>
      <c r="G7" t="s">
        <v>114</v>
      </c>
      <c r="H7" t="s">
        <v>115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101</v>
      </c>
    </row>
    <row r="8" spans="1:15">
      <c r="A8" t="s">
        <v>40</v>
      </c>
      <c r="B8">
        <v>9.1499999999999968</v>
      </c>
      <c r="C8">
        <v>-129.15</v>
      </c>
      <c r="D8">
        <v>-74.349999999999994</v>
      </c>
      <c r="E8">
        <v>-29.249999999999996</v>
      </c>
      <c r="F8">
        <v>37.5</v>
      </c>
      <c r="G8">
        <v>-34.650000000000006</v>
      </c>
      <c r="H8">
        <v>-73.849999999999994</v>
      </c>
      <c r="I8">
        <v>184.4</v>
      </c>
      <c r="J8">
        <v>2.5000000000000062</v>
      </c>
      <c r="K8">
        <v>97.999999999999986</v>
      </c>
      <c r="L8">
        <v>-37.65</v>
      </c>
      <c r="M8">
        <v>-83.250000000000014</v>
      </c>
      <c r="N8">
        <v>0.84999999999999964</v>
      </c>
      <c r="O8">
        <v>-129.75000000000006</v>
      </c>
    </row>
    <row r="9" spans="1:15">
      <c r="A9" t="s">
        <v>41</v>
      </c>
      <c r="B9">
        <v>41.399999999999991</v>
      </c>
      <c r="C9">
        <v>-92.200000000000017</v>
      </c>
      <c r="D9">
        <v>-18.549999999999997</v>
      </c>
      <c r="E9">
        <v>-64.650000000000006</v>
      </c>
      <c r="F9">
        <v>-80</v>
      </c>
      <c r="G9">
        <v>40.25</v>
      </c>
      <c r="H9">
        <v>51.45</v>
      </c>
      <c r="I9">
        <v>68.849999999999994</v>
      </c>
      <c r="J9">
        <v>-30.7</v>
      </c>
      <c r="K9">
        <v>-4.6999999999999948</v>
      </c>
      <c r="L9">
        <v>-47.65</v>
      </c>
      <c r="M9">
        <v>-27.050000000000004</v>
      </c>
      <c r="N9">
        <v>17.450000000000003</v>
      </c>
      <c r="O9">
        <v>-146.10000000000002</v>
      </c>
    </row>
    <row r="10" spans="1:15">
      <c r="A10" t="s">
        <v>42</v>
      </c>
      <c r="B10">
        <v>-10.149999999999995</v>
      </c>
      <c r="C10">
        <v>-44.29999999999999</v>
      </c>
      <c r="D10">
        <v>-28.000000000000004</v>
      </c>
      <c r="E10">
        <v>-12.25</v>
      </c>
      <c r="F10">
        <v>-11.85</v>
      </c>
      <c r="G10">
        <v>-10.75</v>
      </c>
      <c r="H10">
        <v>-1.4500000000000002</v>
      </c>
      <c r="I10">
        <v>25.8</v>
      </c>
      <c r="J10">
        <v>1.6000000000000014</v>
      </c>
      <c r="K10">
        <v>21.249999999999996</v>
      </c>
      <c r="L10">
        <v>-12.400000000000002</v>
      </c>
      <c r="M10">
        <v>-4.0499999999999989</v>
      </c>
      <c r="N10">
        <v>2.0999999999999996</v>
      </c>
      <c r="O10">
        <v>-84.45</v>
      </c>
    </row>
    <row r="11" spans="1:15">
      <c r="A11" t="s">
        <v>43</v>
      </c>
      <c r="B11">
        <v>-0.19999999999999951</v>
      </c>
      <c r="C11">
        <v>0.14999999999999636</v>
      </c>
      <c r="D11">
        <v>-13</v>
      </c>
      <c r="E11">
        <v>4.05</v>
      </c>
      <c r="F11">
        <v>-37.850000000000009</v>
      </c>
      <c r="G11">
        <v>-24.05</v>
      </c>
      <c r="H11">
        <v>19.099999999999998</v>
      </c>
      <c r="I11">
        <v>19.2</v>
      </c>
      <c r="J11">
        <v>-8.4000000000000021</v>
      </c>
      <c r="K11">
        <v>5.9999999999999982</v>
      </c>
      <c r="L11">
        <v>-7.0500000000000007</v>
      </c>
      <c r="M11">
        <v>-4.9999999999999991</v>
      </c>
      <c r="N11">
        <v>0.85000000000000009</v>
      </c>
      <c r="O11">
        <v>-46.20000000000001</v>
      </c>
    </row>
    <row r="12" spans="1:15">
      <c r="A12" t="s">
        <v>44</v>
      </c>
      <c r="B12">
        <v>-9.4499999999999993</v>
      </c>
      <c r="C12">
        <v>-4.6999999999999993</v>
      </c>
      <c r="D12">
        <v>-7.7499999999999991</v>
      </c>
      <c r="E12">
        <v>-13.999999999999998</v>
      </c>
      <c r="F12">
        <v>1.4999999999999976</v>
      </c>
      <c r="G12">
        <v>-19.45</v>
      </c>
      <c r="H12">
        <v>5.44</v>
      </c>
      <c r="I12">
        <v>13.7</v>
      </c>
      <c r="J12">
        <v>-0.65000000000000013</v>
      </c>
      <c r="K12">
        <v>-5.25</v>
      </c>
      <c r="L12">
        <v>-12.25</v>
      </c>
      <c r="M12">
        <v>-1.649999999999999</v>
      </c>
      <c r="N12">
        <v>4.1999999999999993</v>
      </c>
      <c r="O12">
        <v>-50.309999999999988</v>
      </c>
    </row>
    <row r="13" spans="1:15">
      <c r="A13" t="s">
        <v>45</v>
      </c>
      <c r="B13">
        <v>-3.16</v>
      </c>
      <c r="C13">
        <v>-8.52</v>
      </c>
      <c r="D13">
        <v>-1.1800000000000006</v>
      </c>
      <c r="E13">
        <v>-6.2600000000000016</v>
      </c>
      <c r="F13">
        <v>-6.3100000000000005</v>
      </c>
      <c r="G13">
        <v>-6.43</v>
      </c>
      <c r="H13">
        <v>-0.30999999999999983</v>
      </c>
      <c r="I13">
        <v>6.98</v>
      </c>
      <c r="J13">
        <v>4.1399999999999997</v>
      </c>
      <c r="K13">
        <v>1.7100000000000004</v>
      </c>
      <c r="L13">
        <v>-3.4799999999999986</v>
      </c>
      <c r="M13">
        <v>-3.26</v>
      </c>
      <c r="N13">
        <v>1.2900000000000003</v>
      </c>
      <c r="O13">
        <v>-24.79</v>
      </c>
    </row>
    <row r="14" spans="1:15">
      <c r="A14" t="s">
        <v>46</v>
      </c>
      <c r="B14">
        <v>2.1</v>
      </c>
      <c r="C14">
        <v>-14.950000000000001</v>
      </c>
      <c r="D14">
        <v>-9.4999999999999982</v>
      </c>
      <c r="E14">
        <v>-2.4499999999999997</v>
      </c>
      <c r="F14">
        <v>-14.55</v>
      </c>
      <c r="G14">
        <v>-14.580000000000002</v>
      </c>
      <c r="H14">
        <v>0.70000000000000084</v>
      </c>
      <c r="I14">
        <v>7.59</v>
      </c>
      <c r="J14">
        <v>12.860000000000003</v>
      </c>
      <c r="K14">
        <v>1.7499999999999982</v>
      </c>
      <c r="L14">
        <v>-9.4499999999999993</v>
      </c>
      <c r="M14">
        <v>-6.7999999999999989</v>
      </c>
      <c r="N14">
        <v>5.6</v>
      </c>
      <c r="O14">
        <v>-41.68</v>
      </c>
    </row>
    <row r="15" spans="1:15">
      <c r="A15" t="s">
        <v>47</v>
      </c>
      <c r="B15">
        <v>-1.47</v>
      </c>
      <c r="C15">
        <v>-4.3999999999999995</v>
      </c>
      <c r="D15">
        <v>-4.99</v>
      </c>
      <c r="E15">
        <v>-5.0999999999999996</v>
      </c>
      <c r="F15">
        <v>-5.15</v>
      </c>
      <c r="G15">
        <v>-12.209999999999997</v>
      </c>
      <c r="H15">
        <v>-5.07</v>
      </c>
      <c r="I15">
        <v>-9.77</v>
      </c>
      <c r="J15">
        <v>0.23999999999999955</v>
      </c>
      <c r="K15">
        <v>-1.2699999999999996</v>
      </c>
      <c r="L15">
        <v>-5.1899999999999995</v>
      </c>
      <c r="M15">
        <v>-2.29</v>
      </c>
      <c r="N15">
        <v>0.73</v>
      </c>
      <c r="O15">
        <v>-55.94</v>
      </c>
    </row>
    <row r="16" spans="1:15">
      <c r="A16" t="s">
        <v>48</v>
      </c>
      <c r="B16">
        <v>-10.600000000000001</v>
      </c>
      <c r="C16">
        <v>4.75</v>
      </c>
      <c r="D16">
        <v>-0.80000000000000149</v>
      </c>
      <c r="E16">
        <v>-4.9000000000000004</v>
      </c>
      <c r="F16">
        <v>4.7500000000000018</v>
      </c>
      <c r="G16">
        <v>-26.2</v>
      </c>
      <c r="H16">
        <v>6.1999999999999984</v>
      </c>
      <c r="I16">
        <v>42.45000000000001</v>
      </c>
      <c r="J16">
        <v>24.050000000000004</v>
      </c>
      <c r="K16">
        <v>28.200000000000003</v>
      </c>
      <c r="L16">
        <v>26.200000000000003</v>
      </c>
      <c r="M16">
        <v>-41.95</v>
      </c>
      <c r="N16">
        <v>-5.8999999999999986</v>
      </c>
      <c r="O16">
        <v>46.250000000000021</v>
      </c>
    </row>
    <row r="17" spans="1:15">
      <c r="A17" t="s">
        <v>49</v>
      </c>
      <c r="B17">
        <v>-25.8</v>
      </c>
      <c r="C17">
        <v>-5.8500000000000005</v>
      </c>
      <c r="D17">
        <v>-11.2</v>
      </c>
      <c r="E17">
        <v>-0.69999999999999662</v>
      </c>
      <c r="F17">
        <v>-28.35</v>
      </c>
      <c r="G17">
        <v>-32.1</v>
      </c>
      <c r="H17">
        <v>14.999999999999998</v>
      </c>
      <c r="I17">
        <v>104.55</v>
      </c>
      <c r="J17">
        <v>34.050000000000004</v>
      </c>
      <c r="K17">
        <v>13.599999999999998</v>
      </c>
      <c r="L17">
        <v>103.79999999999997</v>
      </c>
      <c r="M17">
        <v>-21.999999999999996</v>
      </c>
      <c r="N17">
        <v>4.8999999999999995</v>
      </c>
      <c r="O17">
        <v>149.89999999999998</v>
      </c>
    </row>
    <row r="18" spans="1:15">
      <c r="A18" t="s">
        <v>50</v>
      </c>
      <c r="B18">
        <v>-4.9500000000000011</v>
      </c>
      <c r="C18">
        <v>-9.1500000000000021</v>
      </c>
      <c r="D18">
        <v>-3.5000000000000009</v>
      </c>
      <c r="E18">
        <v>1.4999999999999991</v>
      </c>
      <c r="F18">
        <v>-5.6499999999999986</v>
      </c>
      <c r="G18">
        <v>-12.15</v>
      </c>
      <c r="H18">
        <v>-0.24999999999999961</v>
      </c>
      <c r="I18">
        <v>25.749999999999993</v>
      </c>
      <c r="J18">
        <v>25.35</v>
      </c>
      <c r="K18">
        <v>-6.75</v>
      </c>
      <c r="L18">
        <v>-5.950000000000002</v>
      </c>
      <c r="M18">
        <v>-11.4</v>
      </c>
      <c r="N18">
        <v>3.3999999999999995</v>
      </c>
      <c r="O18">
        <v>-3.7500000000000142</v>
      </c>
    </row>
    <row r="19" spans="1:15">
      <c r="A19" t="s">
        <v>51</v>
      </c>
      <c r="B19">
        <v>-2.1100000000000003</v>
      </c>
      <c r="C19">
        <v>-3.88</v>
      </c>
      <c r="D19">
        <v>-8.8400000000000016</v>
      </c>
      <c r="E19">
        <v>3.1000000000000005</v>
      </c>
      <c r="F19">
        <v>-12.35</v>
      </c>
      <c r="G19">
        <v>-3.18</v>
      </c>
      <c r="H19">
        <v>0.77999999999999958</v>
      </c>
      <c r="I19">
        <v>-1.6500000000000001</v>
      </c>
      <c r="J19">
        <v>2.94</v>
      </c>
      <c r="K19">
        <v>-7.15</v>
      </c>
      <c r="L19">
        <v>-5.1300000000000008</v>
      </c>
      <c r="M19">
        <v>-0.58000000000000007</v>
      </c>
      <c r="N19">
        <v>-0.99</v>
      </c>
      <c r="O19">
        <v>-39.04</v>
      </c>
    </row>
    <row r="20" spans="1:15">
      <c r="A20" t="s">
        <v>52</v>
      </c>
      <c r="B20">
        <v>-16.599999999999994</v>
      </c>
      <c r="C20">
        <v>-20.5</v>
      </c>
      <c r="D20">
        <v>-39.1</v>
      </c>
      <c r="E20">
        <v>-22.299999999999997</v>
      </c>
      <c r="F20">
        <v>-23.150000000000002</v>
      </c>
      <c r="G20">
        <v>-10.76</v>
      </c>
      <c r="H20">
        <v>-21.95</v>
      </c>
      <c r="I20">
        <v>-4.4000000000000004</v>
      </c>
      <c r="J20">
        <v>6.66</v>
      </c>
      <c r="K20">
        <v>23.87</v>
      </c>
      <c r="L20">
        <v>9.9</v>
      </c>
      <c r="M20">
        <v>6.1999999999999993</v>
      </c>
      <c r="N20">
        <v>7.4999999999999991</v>
      </c>
      <c r="O20">
        <v>-104.62999999999998</v>
      </c>
    </row>
    <row r="21" spans="1:15">
      <c r="A21" t="s">
        <v>53</v>
      </c>
      <c r="B21">
        <v>-0.10000000000000031</v>
      </c>
      <c r="C21">
        <v>-9.9000000000000021</v>
      </c>
      <c r="D21">
        <v>0.65000000000000091</v>
      </c>
      <c r="E21">
        <v>-16.600000000000001</v>
      </c>
      <c r="F21">
        <v>-18.849999999999998</v>
      </c>
      <c r="G21">
        <v>-18.25</v>
      </c>
      <c r="H21">
        <v>8.2500000000000018</v>
      </c>
      <c r="I21">
        <v>-1.4000000000000004</v>
      </c>
      <c r="J21">
        <v>-2.3500000000000005</v>
      </c>
      <c r="K21">
        <v>11.15</v>
      </c>
      <c r="L21">
        <v>-19.5</v>
      </c>
      <c r="M21">
        <v>0.40000000000000124</v>
      </c>
      <c r="N21">
        <v>4.05</v>
      </c>
      <c r="O21">
        <v>-62.45</v>
      </c>
    </row>
    <row r="22" spans="1:15">
      <c r="A22" t="s">
        <v>54</v>
      </c>
      <c r="B22">
        <v>69.5</v>
      </c>
      <c r="C22">
        <v>28.899999999999995</v>
      </c>
      <c r="D22">
        <v>-32.450000000000003</v>
      </c>
      <c r="E22">
        <v>16.050000000000004</v>
      </c>
      <c r="F22">
        <v>-98.55</v>
      </c>
      <c r="G22">
        <v>135.05000000000004</v>
      </c>
      <c r="H22">
        <v>87.15</v>
      </c>
      <c r="I22">
        <v>48.699999999999989</v>
      </c>
      <c r="J22">
        <v>-1.2999999999999874</v>
      </c>
      <c r="K22">
        <v>97.050000000000011</v>
      </c>
      <c r="L22">
        <v>-42.099999999999987</v>
      </c>
      <c r="M22">
        <v>-88.7</v>
      </c>
      <c r="N22">
        <v>-22.1</v>
      </c>
      <c r="O22">
        <v>197.20000000000007</v>
      </c>
    </row>
    <row r="23" spans="1:15">
      <c r="A23" t="s">
        <v>55</v>
      </c>
      <c r="B23">
        <v>57.05</v>
      </c>
      <c r="C23">
        <v>26.800000000000004</v>
      </c>
      <c r="D23">
        <v>-9.399999999999995</v>
      </c>
      <c r="E23">
        <v>23.049999999999997</v>
      </c>
      <c r="F23">
        <v>-32.000000000000014</v>
      </c>
      <c r="G23">
        <v>-50.20000000000001</v>
      </c>
      <c r="H23">
        <v>91.75</v>
      </c>
      <c r="I23">
        <v>1.1999999999999993</v>
      </c>
      <c r="J23">
        <v>24.950000000000003</v>
      </c>
      <c r="K23">
        <v>35.099999999999994</v>
      </c>
      <c r="L23">
        <v>33.299999999999983</v>
      </c>
      <c r="M23">
        <v>-52.05</v>
      </c>
      <c r="N23">
        <v>-28.099999999999998</v>
      </c>
      <c r="O23">
        <v>121.44999999999996</v>
      </c>
    </row>
    <row r="24" spans="1:15">
      <c r="A24" t="s">
        <v>56</v>
      </c>
      <c r="B24">
        <v>-8.17</v>
      </c>
      <c r="C24">
        <v>-6.629999999999999</v>
      </c>
      <c r="D24">
        <v>-8.82</v>
      </c>
      <c r="E24">
        <v>-8.4100000000000019</v>
      </c>
      <c r="F24">
        <v>3.9700000000000015</v>
      </c>
      <c r="G24">
        <v>-14.440000000000001</v>
      </c>
      <c r="H24">
        <v>4.49</v>
      </c>
      <c r="I24">
        <v>2.3500000000000014</v>
      </c>
      <c r="J24">
        <v>10.220000000000002</v>
      </c>
      <c r="K24">
        <v>6.0199999999999978</v>
      </c>
      <c r="L24">
        <v>-12.799999999999999</v>
      </c>
      <c r="M24">
        <v>-14.41</v>
      </c>
      <c r="N24">
        <v>4.4800000000000004</v>
      </c>
      <c r="O24">
        <v>-42.149999999999991</v>
      </c>
    </row>
    <row r="25" spans="1:15">
      <c r="A25" t="s">
        <v>57</v>
      </c>
      <c r="B25">
        <v>-3.4699999999999993</v>
      </c>
      <c r="C25">
        <v>-3.870000000000001</v>
      </c>
      <c r="D25">
        <v>-7.74</v>
      </c>
      <c r="E25">
        <v>-3.4500000000000011</v>
      </c>
      <c r="F25">
        <v>-1.0499999999999994</v>
      </c>
      <c r="G25">
        <v>-5.07</v>
      </c>
      <c r="H25">
        <v>-3.8800000000000003</v>
      </c>
      <c r="I25">
        <v>12.120000000000001</v>
      </c>
      <c r="J25">
        <v>6.62</v>
      </c>
      <c r="K25">
        <v>5.3599999999999994</v>
      </c>
      <c r="L25">
        <v>-3.55</v>
      </c>
      <c r="M25">
        <v>-0.2999999999999996</v>
      </c>
      <c r="N25">
        <v>6.15</v>
      </c>
      <c r="O25">
        <v>-2.129999999999999</v>
      </c>
    </row>
    <row r="26" spans="1:15">
      <c r="A26" t="s">
        <v>58</v>
      </c>
      <c r="B26">
        <v>0.74999999999999978</v>
      </c>
      <c r="C26">
        <v>7.51</v>
      </c>
      <c r="D26">
        <v>-7.379999999999999</v>
      </c>
      <c r="E26">
        <v>-13.329999999999998</v>
      </c>
      <c r="F26">
        <v>-28.660000000000004</v>
      </c>
      <c r="G26">
        <v>-10.990000000000002</v>
      </c>
      <c r="H26">
        <v>3.6800000000000015</v>
      </c>
      <c r="I26">
        <v>-18.36</v>
      </c>
      <c r="J26">
        <v>-19.2</v>
      </c>
      <c r="K26">
        <v>1.4600000000000004</v>
      </c>
      <c r="L26">
        <v>-0.34000000000000097</v>
      </c>
      <c r="M26">
        <v>-2.859999999999999</v>
      </c>
      <c r="N26">
        <v>-2.9200000000000004</v>
      </c>
      <c r="O26">
        <v>-90.640000000000015</v>
      </c>
    </row>
    <row r="27" spans="1:15">
      <c r="A27" t="s">
        <v>59</v>
      </c>
      <c r="B27">
        <v>-4.0100000000000007</v>
      </c>
      <c r="C27">
        <v>-19.53</v>
      </c>
      <c r="D27">
        <v>-9.0299999999999994</v>
      </c>
      <c r="E27">
        <v>-1.0099999999999989</v>
      </c>
      <c r="F27">
        <v>-14.570000000000002</v>
      </c>
      <c r="G27">
        <v>1.2200000000000006</v>
      </c>
      <c r="H27">
        <v>-10.560000000000002</v>
      </c>
      <c r="I27">
        <v>5.0299999999999994</v>
      </c>
      <c r="J27">
        <v>0.1899999999999995</v>
      </c>
      <c r="K27">
        <v>2.0000000000000009</v>
      </c>
      <c r="L27">
        <v>-11.39</v>
      </c>
      <c r="M27">
        <v>-8</v>
      </c>
      <c r="N27">
        <v>-7.2</v>
      </c>
      <c r="O27">
        <v>-76.86</v>
      </c>
    </row>
    <row r="28" spans="1:15">
      <c r="A28" t="s">
        <v>60</v>
      </c>
      <c r="B28">
        <v>-25.35</v>
      </c>
      <c r="C28">
        <v>83.450000000000031</v>
      </c>
      <c r="D28">
        <v>-13.399999999999995</v>
      </c>
      <c r="E28">
        <v>-24.449999999999996</v>
      </c>
      <c r="F28">
        <v>-17.250000000000011</v>
      </c>
      <c r="G28">
        <v>-50.050000000000004</v>
      </c>
      <c r="H28">
        <v>24.600000000000005</v>
      </c>
      <c r="I28">
        <v>8.9499999999999922</v>
      </c>
      <c r="J28">
        <v>17.850000000000009</v>
      </c>
      <c r="K28">
        <v>23</v>
      </c>
      <c r="L28">
        <v>-24.449999999999996</v>
      </c>
      <c r="M28">
        <v>24.800000000000004</v>
      </c>
      <c r="N28">
        <v>39.75</v>
      </c>
      <c r="O28">
        <v>67.450000000000031</v>
      </c>
    </row>
    <row r="29" spans="1:15">
      <c r="A29" t="s">
        <v>61</v>
      </c>
      <c r="B29">
        <v>-3.2299999999999995</v>
      </c>
      <c r="C29">
        <v>-3.6999999999999993</v>
      </c>
      <c r="D29">
        <v>-5.2700000000000005</v>
      </c>
      <c r="E29">
        <v>-4.7999999999999989</v>
      </c>
      <c r="F29">
        <v>0.68999999999999984</v>
      </c>
      <c r="G29">
        <v>-6.5500000000000007</v>
      </c>
      <c r="H29">
        <v>-3.9299999999999997</v>
      </c>
      <c r="I29">
        <v>-1.42</v>
      </c>
      <c r="J29">
        <v>1.75</v>
      </c>
      <c r="K29">
        <v>-3.0399999999999996</v>
      </c>
      <c r="L29">
        <v>-2.6799999999999993</v>
      </c>
      <c r="M29">
        <v>1.2100000000000004</v>
      </c>
      <c r="N29">
        <v>0.73000000000000009</v>
      </c>
      <c r="O29">
        <v>-30.24</v>
      </c>
    </row>
    <row r="30" spans="1:15">
      <c r="A30" t="s">
        <v>62</v>
      </c>
      <c r="B30">
        <v>-70.749999999999986</v>
      </c>
      <c r="C30">
        <v>-370.2</v>
      </c>
      <c r="D30">
        <v>-156.15</v>
      </c>
      <c r="E30">
        <v>-58.449999999999996</v>
      </c>
      <c r="F30">
        <v>-8.0999999999999979</v>
      </c>
      <c r="G30">
        <v>-12.399999999999991</v>
      </c>
      <c r="H30">
        <v>-247.64999999999998</v>
      </c>
      <c r="I30">
        <v>246.55000000000004</v>
      </c>
      <c r="J30">
        <v>105.25000000000003</v>
      </c>
      <c r="K30">
        <v>29.450000000000014</v>
      </c>
      <c r="L30">
        <v>-78.349999999999994</v>
      </c>
      <c r="M30">
        <v>-89.799999999999983</v>
      </c>
      <c r="N30">
        <v>3.8499999999999979</v>
      </c>
      <c r="O30">
        <v>-706.74999999999989</v>
      </c>
    </row>
    <row r="31" spans="1:15">
      <c r="A31" t="s">
        <v>63</v>
      </c>
      <c r="B31">
        <v>-0.90000000000000024</v>
      </c>
      <c r="C31">
        <v>-14.950000000000003</v>
      </c>
      <c r="D31">
        <v>-14.95</v>
      </c>
      <c r="E31">
        <v>-3.4099999999999993</v>
      </c>
      <c r="F31">
        <v>-9.6000000000000032</v>
      </c>
      <c r="G31">
        <v>-0.12000000000000099</v>
      </c>
      <c r="H31">
        <v>-11.54</v>
      </c>
      <c r="I31">
        <v>11.210000000000003</v>
      </c>
      <c r="J31">
        <v>6.0299999999999985</v>
      </c>
      <c r="K31">
        <v>6.2</v>
      </c>
      <c r="L31">
        <v>-20.85</v>
      </c>
      <c r="M31">
        <v>-7</v>
      </c>
      <c r="N31">
        <v>-1.2399999999999993</v>
      </c>
      <c r="O31">
        <v>-61.120000000000005</v>
      </c>
    </row>
    <row r="32" spans="1:15">
      <c r="A32" t="s">
        <v>64</v>
      </c>
      <c r="B32">
        <v>-16.849999999999998</v>
      </c>
      <c r="C32">
        <v>-40.800000000000011</v>
      </c>
      <c r="D32">
        <v>-33.749999999999993</v>
      </c>
      <c r="E32">
        <v>-11.549999999999995</v>
      </c>
      <c r="F32">
        <v>-58.199999999999996</v>
      </c>
      <c r="G32">
        <v>-35.650000000000006</v>
      </c>
      <c r="H32">
        <v>-17.75</v>
      </c>
      <c r="I32">
        <v>34.15</v>
      </c>
      <c r="J32">
        <v>7.1499999999999995</v>
      </c>
      <c r="K32">
        <v>3.1999999999999988</v>
      </c>
      <c r="L32">
        <v>-29.15</v>
      </c>
      <c r="M32">
        <v>-20.750000000000004</v>
      </c>
      <c r="N32">
        <v>9.9999999999999645E-2</v>
      </c>
      <c r="O32">
        <v>-219.85000000000002</v>
      </c>
    </row>
    <row r="33" spans="1:15">
      <c r="A33" t="s">
        <v>65</v>
      </c>
      <c r="B33">
        <v>-27.800000000000004</v>
      </c>
      <c r="C33">
        <v>8.0000000000000036</v>
      </c>
      <c r="D33">
        <v>3.9500000000000046</v>
      </c>
      <c r="E33">
        <v>-33.850000000000009</v>
      </c>
      <c r="F33">
        <v>1.8500000000000014</v>
      </c>
      <c r="G33">
        <v>-39.049999999999997</v>
      </c>
      <c r="H33">
        <v>-11.05</v>
      </c>
      <c r="I33">
        <v>37.549999999999997</v>
      </c>
      <c r="J33">
        <v>28.399999999999995</v>
      </c>
      <c r="K33">
        <v>40.9</v>
      </c>
      <c r="L33">
        <v>-6.7000000000000011</v>
      </c>
      <c r="M33">
        <v>-30.699999999999996</v>
      </c>
      <c r="N33">
        <v>-16.55</v>
      </c>
      <c r="O33">
        <v>-45.050000000000011</v>
      </c>
    </row>
    <row r="34" spans="1:15">
      <c r="A34" t="s">
        <v>66</v>
      </c>
      <c r="B34">
        <v>3.9500000000000028</v>
      </c>
      <c r="C34">
        <v>-50.85</v>
      </c>
      <c r="D34">
        <v>69.600000000000009</v>
      </c>
      <c r="E34">
        <v>64.599999999999994</v>
      </c>
      <c r="F34">
        <v>83.85</v>
      </c>
      <c r="G34">
        <v>-34.4</v>
      </c>
      <c r="H34">
        <v>210</v>
      </c>
      <c r="I34">
        <v>149</v>
      </c>
      <c r="J34">
        <v>128</v>
      </c>
      <c r="K34">
        <v>82.45</v>
      </c>
      <c r="L34">
        <v>-101.14999999999998</v>
      </c>
      <c r="M34">
        <v>12.799999999999997</v>
      </c>
      <c r="N34">
        <v>-29.9</v>
      </c>
      <c r="O34">
        <v>587.95000000000005</v>
      </c>
    </row>
    <row r="35" spans="1:15">
      <c r="A35" t="s">
        <v>67</v>
      </c>
      <c r="B35">
        <v>-4.0599999999999996</v>
      </c>
      <c r="C35">
        <v>-4.1999999999999993</v>
      </c>
      <c r="D35">
        <v>-11.190000000000001</v>
      </c>
      <c r="E35">
        <v>-11.01</v>
      </c>
      <c r="F35">
        <v>-7.1900000000000013</v>
      </c>
      <c r="G35">
        <v>-9.1199999999999992</v>
      </c>
      <c r="H35">
        <v>-0.66999999999999971</v>
      </c>
      <c r="I35">
        <v>-9.89</v>
      </c>
      <c r="J35">
        <v>1.4500000000000002</v>
      </c>
      <c r="K35">
        <v>-2.1799999999999997</v>
      </c>
      <c r="L35">
        <v>-7.81</v>
      </c>
      <c r="M35">
        <v>-2.3699999999999997</v>
      </c>
      <c r="N35">
        <v>-1.000000000000012E-2</v>
      </c>
      <c r="O35">
        <v>-68.250000000000014</v>
      </c>
    </row>
    <row r="36" spans="1:15">
      <c r="A36" t="s">
        <v>68</v>
      </c>
      <c r="B36">
        <v>-8.1500000000000021</v>
      </c>
      <c r="C36">
        <v>-13.149999999999999</v>
      </c>
      <c r="D36">
        <v>-0.23000000000000043</v>
      </c>
      <c r="E36">
        <v>-3.6999999999999997</v>
      </c>
      <c r="F36">
        <v>-6.1999999999999993</v>
      </c>
      <c r="G36">
        <v>-15.450000000000003</v>
      </c>
      <c r="H36">
        <v>1.6600000000000006</v>
      </c>
      <c r="I36">
        <v>3.1</v>
      </c>
      <c r="J36">
        <v>-0.35000000000000031</v>
      </c>
      <c r="K36">
        <v>2.5499999999999998</v>
      </c>
      <c r="L36">
        <v>-5.95</v>
      </c>
      <c r="M36">
        <v>-4.55</v>
      </c>
      <c r="N36">
        <v>3.9000000000000004</v>
      </c>
      <c r="O36">
        <v>-46.52</v>
      </c>
    </row>
    <row r="37" spans="1:15">
      <c r="A37" t="s">
        <v>69</v>
      </c>
      <c r="B37">
        <v>-19.399999999999999</v>
      </c>
      <c r="C37">
        <v>-27.15</v>
      </c>
      <c r="D37">
        <v>-26.450000000000006</v>
      </c>
      <c r="E37">
        <v>0.39999999999999858</v>
      </c>
      <c r="F37">
        <v>7.2999999999999963</v>
      </c>
      <c r="G37">
        <v>-10.45</v>
      </c>
      <c r="H37">
        <v>13.649999999999999</v>
      </c>
      <c r="I37">
        <v>27.100000000000005</v>
      </c>
      <c r="J37">
        <v>22.099999999999994</v>
      </c>
      <c r="K37">
        <v>43.999999999999993</v>
      </c>
      <c r="L37">
        <v>30.499999999999993</v>
      </c>
      <c r="M37">
        <v>-4.6999999999999993</v>
      </c>
      <c r="N37">
        <v>5.35</v>
      </c>
      <c r="O37">
        <v>62.249999999999979</v>
      </c>
    </row>
    <row r="38" spans="1:15">
      <c r="A38" t="s">
        <v>70</v>
      </c>
      <c r="B38">
        <v>-1.36</v>
      </c>
      <c r="C38">
        <v>-1.8800000000000001</v>
      </c>
      <c r="D38">
        <v>-1.9600000000000004</v>
      </c>
      <c r="E38">
        <v>2.02</v>
      </c>
      <c r="F38">
        <v>-0.35999999999999988</v>
      </c>
      <c r="G38">
        <v>-3.2200000000000011</v>
      </c>
      <c r="H38">
        <v>-0.97999999999999976</v>
      </c>
      <c r="I38">
        <v>1.6800000000000002</v>
      </c>
      <c r="J38">
        <v>3.3300000000000005</v>
      </c>
      <c r="K38">
        <v>1.2199999999999998</v>
      </c>
      <c r="L38">
        <v>-1.85</v>
      </c>
      <c r="M38">
        <v>-2.0000000000000018E-2</v>
      </c>
      <c r="N38">
        <v>-0.2599999999999999</v>
      </c>
      <c r="O38">
        <v>-3.64</v>
      </c>
    </row>
    <row r="39" spans="1:15">
      <c r="A39" t="s">
        <v>71</v>
      </c>
      <c r="B39">
        <v>-21.099999999999998</v>
      </c>
      <c r="C39">
        <v>28.500000000000004</v>
      </c>
      <c r="D39">
        <v>-22.950000000000003</v>
      </c>
      <c r="E39">
        <v>-48.900000000000006</v>
      </c>
      <c r="F39">
        <v>-67.000000000000014</v>
      </c>
      <c r="G39">
        <v>-112</v>
      </c>
      <c r="H39">
        <v>52.300000000000004</v>
      </c>
      <c r="I39">
        <v>3.0999999999999939</v>
      </c>
      <c r="J39">
        <v>21.699999999999996</v>
      </c>
      <c r="K39">
        <v>-20.9</v>
      </c>
      <c r="L39">
        <v>-41.499999999999993</v>
      </c>
      <c r="M39">
        <v>-2.1</v>
      </c>
      <c r="N39">
        <v>-0.30000000000000071</v>
      </c>
      <c r="O39">
        <v>-231.15000000000003</v>
      </c>
    </row>
    <row r="40" spans="1:15">
      <c r="A40" t="s">
        <v>72</v>
      </c>
      <c r="B40">
        <v>-52.100000000000009</v>
      </c>
      <c r="C40">
        <v>-99.5</v>
      </c>
      <c r="D40">
        <v>8.899999999999995</v>
      </c>
      <c r="E40">
        <v>-68.400000000000006</v>
      </c>
      <c r="F40">
        <v>-75.949999999999974</v>
      </c>
      <c r="G40">
        <v>-90.100000000000009</v>
      </c>
      <c r="H40">
        <v>-52.05</v>
      </c>
      <c r="I40">
        <v>-11.550000000000002</v>
      </c>
      <c r="J40">
        <v>-8.8999999999999915</v>
      </c>
      <c r="K40">
        <v>10.75</v>
      </c>
      <c r="L40">
        <v>32.150000000000013</v>
      </c>
      <c r="M40">
        <v>-33.75</v>
      </c>
      <c r="N40">
        <v>0.99999999999999889</v>
      </c>
      <c r="O40">
        <v>-439.5</v>
      </c>
    </row>
    <row r="41" spans="1:15">
      <c r="A41" t="s">
        <v>73</v>
      </c>
      <c r="B41">
        <v>-2.7399999999999993</v>
      </c>
      <c r="C41">
        <v>-3.45</v>
      </c>
      <c r="D41">
        <v>-3.9300000000000006</v>
      </c>
      <c r="E41">
        <v>-3.6299999999999986</v>
      </c>
      <c r="F41">
        <v>-1.96</v>
      </c>
      <c r="G41">
        <v>-7.18</v>
      </c>
      <c r="H41">
        <v>-3.6100000000000003</v>
      </c>
      <c r="I41">
        <v>-5.1400000000000006</v>
      </c>
      <c r="J41">
        <v>1.1799999999999997</v>
      </c>
      <c r="K41">
        <v>-1.6100000000000005</v>
      </c>
      <c r="L41">
        <v>-3.660000000000001</v>
      </c>
      <c r="M41">
        <v>-2.4300000000000002</v>
      </c>
      <c r="N41">
        <v>-6.9999999999999951E-2</v>
      </c>
      <c r="O41">
        <v>-38.230000000000004</v>
      </c>
    </row>
    <row r="42" spans="1:15">
      <c r="A42" t="s">
        <v>74</v>
      </c>
      <c r="B42">
        <v>-6.5</v>
      </c>
      <c r="C42">
        <v>-6.6</v>
      </c>
      <c r="D42">
        <v>-1.9500000000000006</v>
      </c>
      <c r="E42">
        <v>0.60000000000000009</v>
      </c>
      <c r="F42">
        <v>-15.049999999999999</v>
      </c>
      <c r="G42">
        <v>-6.5999999999999988</v>
      </c>
      <c r="H42">
        <v>4.6500000000000004</v>
      </c>
      <c r="I42">
        <v>-0.50000000000000089</v>
      </c>
      <c r="J42">
        <v>21.35</v>
      </c>
      <c r="K42">
        <v>17.100000000000001</v>
      </c>
      <c r="L42">
        <v>-18.850000000000005</v>
      </c>
      <c r="M42">
        <v>-9.0499999999999989</v>
      </c>
      <c r="N42">
        <v>2.75</v>
      </c>
      <c r="O42">
        <v>-18.650000000000006</v>
      </c>
    </row>
    <row r="43" spans="1:15">
      <c r="A43" t="s">
        <v>75</v>
      </c>
      <c r="B43">
        <v>-1.4700000000000002</v>
      </c>
      <c r="C43">
        <v>-3.03</v>
      </c>
      <c r="D43">
        <v>-0.97000000000000008</v>
      </c>
      <c r="E43">
        <v>-0.35</v>
      </c>
      <c r="F43">
        <v>-1.71</v>
      </c>
      <c r="G43">
        <v>-1.8899999999999997</v>
      </c>
      <c r="H43">
        <v>-0.71000000000000008</v>
      </c>
      <c r="I43">
        <v>0.24999999999999989</v>
      </c>
      <c r="J43">
        <v>3.0000000000000214E-2</v>
      </c>
      <c r="K43">
        <v>-1.1400000000000001</v>
      </c>
      <c r="L43">
        <v>-1.8</v>
      </c>
      <c r="M43">
        <v>-1.03</v>
      </c>
      <c r="N43">
        <v>0.88000000000000012</v>
      </c>
      <c r="O43">
        <v>-12.94</v>
      </c>
    </row>
    <row r="44" spans="1:15">
      <c r="A44" t="s">
        <v>122</v>
      </c>
      <c r="B44">
        <v>-178.10000000000002</v>
      </c>
      <c r="C44">
        <v>-828.93</v>
      </c>
      <c r="D44">
        <v>-505.62999999999977</v>
      </c>
      <c r="E44">
        <v>-361.78999999999996</v>
      </c>
      <c r="F44">
        <v>-546.05000000000007</v>
      </c>
      <c r="G44">
        <v>-563.16999999999996</v>
      </c>
      <c r="H44">
        <v>133.59000000000003</v>
      </c>
      <c r="I44">
        <v>1027.23</v>
      </c>
      <c r="J44">
        <v>450.09</v>
      </c>
      <c r="K44">
        <v>559.35</v>
      </c>
      <c r="L44">
        <v>-344.78000000000003</v>
      </c>
      <c r="M44">
        <v>-538.43999999999994</v>
      </c>
      <c r="N44">
        <v>6.319999999999987</v>
      </c>
      <c r="O44">
        <v>-1690.31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287D-9EAD-49EF-8A05-2DDD7934D13B}">
  <dimension ref="A2:N254"/>
  <sheetViews>
    <sheetView workbookViewId="0">
      <selection activeCell="B2" sqref="B2"/>
    </sheetView>
  </sheetViews>
  <sheetFormatPr defaultColWidth="9.140625" defaultRowHeight="15"/>
  <cols>
    <col min="1" max="1" width="27" customWidth="1"/>
    <col min="2" max="2" width="32.5703125" customWidth="1"/>
    <col min="13" max="14" width="9.140625" bestFit="1" customWidth="1"/>
  </cols>
  <sheetData>
    <row r="2" spans="1:14">
      <c r="A2" t="s">
        <v>134</v>
      </c>
      <c r="B2" t="s">
        <v>52</v>
      </c>
    </row>
    <row r="4" spans="1:14">
      <c r="M4" t="s">
        <v>35</v>
      </c>
      <c r="N4" t="s">
        <v>15</v>
      </c>
    </row>
    <row r="5" spans="1:14">
      <c r="M5" cm="1">
        <f t="array" ref="M5:N254">_xlfn._xlws.FILTER(Stock_Info[[WAP]:[No.of Shares]], Stock_Info[Name] = $B$2)</f>
        <v>142.59735298377751</v>
      </c>
      <c r="N5">
        <v>55232</v>
      </c>
    </row>
    <row r="6" spans="1:14">
      <c r="M6">
        <v>142.6357172144414</v>
      </c>
      <c r="N6">
        <v>92678</v>
      </c>
    </row>
    <row r="7" spans="1:14">
      <c r="M7">
        <v>140.31540668745438</v>
      </c>
      <c r="N7">
        <v>120584</v>
      </c>
    </row>
    <row r="8" spans="1:14">
      <c r="M8">
        <v>136.09739013301902</v>
      </c>
      <c r="N8">
        <v>89085</v>
      </c>
    </row>
    <row r="9" spans="1:14">
      <c r="M9">
        <v>138.84344889689328</v>
      </c>
      <c r="N9">
        <v>22210</v>
      </c>
    </row>
    <row r="10" spans="1:14">
      <c r="M10">
        <v>139.52405433968912</v>
      </c>
      <c r="N10">
        <v>90836</v>
      </c>
    </row>
    <row r="11" spans="1:14">
      <c r="M11">
        <v>136.57983745176915</v>
      </c>
      <c r="N11">
        <v>24362</v>
      </c>
    </row>
    <row r="12" spans="1:14">
      <c r="M12">
        <v>137.39291530944627</v>
      </c>
      <c r="N12">
        <v>19648</v>
      </c>
    </row>
    <row r="13" spans="1:14">
      <c r="M13">
        <v>135.3406342182891</v>
      </c>
      <c r="N13">
        <v>40680</v>
      </c>
    </row>
    <row r="14" spans="1:14">
      <c r="M14">
        <v>134.75562072336265</v>
      </c>
      <c r="N14">
        <v>51150</v>
      </c>
    </row>
    <row r="15" spans="1:14">
      <c r="M15">
        <v>138.61544061080826</v>
      </c>
      <c r="N15">
        <v>120889</v>
      </c>
    </row>
    <row r="16" spans="1:14">
      <c r="M16">
        <v>142.58484961010026</v>
      </c>
      <c r="N16">
        <v>96948</v>
      </c>
    </row>
    <row r="17" spans="13:14">
      <c r="M17">
        <v>140.52164241511957</v>
      </c>
      <c r="N17">
        <v>119580</v>
      </c>
    </row>
    <row r="18" spans="13:14">
      <c r="M18">
        <v>136.53212857042598</v>
      </c>
      <c r="N18">
        <v>142490</v>
      </c>
    </row>
    <row r="19" spans="13:14">
      <c r="M19">
        <v>135.39006856674024</v>
      </c>
      <c r="N19">
        <v>51191</v>
      </c>
    </row>
    <row r="20" spans="13:14">
      <c r="M20">
        <v>136.69827603864405</v>
      </c>
      <c r="N20">
        <v>146465</v>
      </c>
    </row>
    <row r="21" spans="13:14">
      <c r="M21">
        <v>135.94548645609009</v>
      </c>
      <c r="N21">
        <v>198281</v>
      </c>
    </row>
    <row r="22" spans="13:14">
      <c r="M22">
        <v>134.25539799376327</v>
      </c>
      <c r="N22">
        <v>236662</v>
      </c>
    </row>
    <row r="23" spans="13:14">
      <c r="M23">
        <v>129.8240571931909</v>
      </c>
      <c r="N23">
        <v>48817</v>
      </c>
    </row>
    <row r="24" spans="13:14">
      <c r="M24">
        <v>130.54881183773279</v>
      </c>
      <c r="N24">
        <v>47847</v>
      </c>
    </row>
    <row r="25" spans="13:14">
      <c r="M25">
        <v>126.80904906580312</v>
      </c>
      <c r="N25">
        <v>54967</v>
      </c>
    </row>
    <row r="26" spans="13:14">
      <c r="M26">
        <v>127.0249547074981</v>
      </c>
      <c r="N26">
        <v>34222</v>
      </c>
    </row>
    <row r="27" spans="13:14">
      <c r="M27">
        <v>127.4339981390833</v>
      </c>
      <c r="N27">
        <v>98876</v>
      </c>
    </row>
    <row r="28" spans="13:14">
      <c r="M28">
        <v>126.34563285915425</v>
      </c>
      <c r="N28">
        <v>102985</v>
      </c>
    </row>
    <row r="29" spans="13:14">
      <c r="M29">
        <v>127.13040967722993</v>
      </c>
      <c r="N29">
        <v>102178</v>
      </c>
    </row>
    <row r="30" spans="13:14">
      <c r="M30">
        <v>128.60682554969276</v>
      </c>
      <c r="N30">
        <v>73723</v>
      </c>
    </row>
    <row r="31" spans="13:14">
      <c r="M31">
        <v>132.1430337936529</v>
      </c>
      <c r="N31">
        <v>120496</v>
      </c>
    </row>
    <row r="32" spans="13:14">
      <c r="M32">
        <v>133.78823153217843</v>
      </c>
      <c r="N32">
        <v>356512</v>
      </c>
    </row>
    <row r="33" spans="13:14">
      <c r="M33">
        <v>131.62828530196353</v>
      </c>
      <c r="N33">
        <v>137202</v>
      </c>
    </row>
    <row r="34" spans="13:14">
      <c r="M34">
        <v>130.49200803828728</v>
      </c>
      <c r="N34">
        <v>626004</v>
      </c>
    </row>
    <row r="35" spans="13:14">
      <c r="M35">
        <v>125.12674426000127</v>
      </c>
      <c r="N35">
        <v>78615</v>
      </c>
    </row>
    <row r="36" spans="13:14">
      <c r="M36">
        <v>128.6574050400738</v>
      </c>
      <c r="N36">
        <v>179918</v>
      </c>
    </row>
    <row r="37" spans="13:14">
      <c r="M37">
        <v>124.16994187655688</v>
      </c>
      <c r="N37">
        <v>36130</v>
      </c>
    </row>
    <row r="38" spans="13:14">
      <c r="M38">
        <v>124.46331021027531</v>
      </c>
      <c r="N38">
        <v>18452</v>
      </c>
    </row>
    <row r="39" spans="13:14">
      <c r="M39">
        <v>124.80146025841429</v>
      </c>
      <c r="N39">
        <v>50539</v>
      </c>
    </row>
    <row r="40" spans="13:14">
      <c r="M40">
        <v>124.60838646034247</v>
      </c>
      <c r="N40">
        <v>67919</v>
      </c>
    </row>
    <row r="41" spans="13:14">
      <c r="M41">
        <v>125.55198272560949</v>
      </c>
      <c r="N41">
        <v>94012</v>
      </c>
    </row>
    <row r="42" spans="13:14">
      <c r="M42">
        <v>124.38291778085464</v>
      </c>
      <c r="N42">
        <v>189226</v>
      </c>
    </row>
    <row r="43" spans="13:14">
      <c r="M43">
        <v>121.32329115513831</v>
      </c>
      <c r="N43">
        <v>63698</v>
      </c>
    </row>
    <row r="44" spans="13:14">
      <c r="M44">
        <v>120.95172060773866</v>
      </c>
      <c r="N44">
        <v>128937</v>
      </c>
    </row>
    <row r="45" spans="13:14">
      <c r="M45">
        <v>118.59937444754199</v>
      </c>
      <c r="N45">
        <v>73535</v>
      </c>
    </row>
    <row r="46" spans="13:14">
      <c r="M46">
        <v>114.92719755980741</v>
      </c>
      <c r="N46">
        <v>39669</v>
      </c>
    </row>
    <row r="47" spans="13:14">
      <c r="M47">
        <v>115.79715689884259</v>
      </c>
      <c r="N47">
        <v>62467</v>
      </c>
    </row>
    <row r="48" spans="13:14">
      <c r="M48">
        <v>114.9509058521962</v>
      </c>
      <c r="N48">
        <v>23017</v>
      </c>
    </row>
    <row r="49" spans="13:14">
      <c r="M49">
        <v>114.35185982170304</v>
      </c>
      <c r="N49">
        <v>16265</v>
      </c>
    </row>
    <row r="50" spans="13:14">
      <c r="M50">
        <v>117.02826924589132</v>
      </c>
      <c r="N50">
        <v>25434</v>
      </c>
    </row>
    <row r="51" spans="13:14">
      <c r="M51">
        <v>118.78476063322525</v>
      </c>
      <c r="N51">
        <v>20972</v>
      </c>
    </row>
    <row r="52" spans="13:14">
      <c r="M52">
        <v>117.42327206188139</v>
      </c>
      <c r="N52">
        <v>24046</v>
      </c>
    </row>
    <row r="53" spans="13:14">
      <c r="M53">
        <v>118.1954237062658</v>
      </c>
      <c r="N53">
        <v>15034</v>
      </c>
    </row>
    <row r="54" spans="13:14">
      <c r="M54">
        <v>118.96658328021456</v>
      </c>
      <c r="N54">
        <v>166294</v>
      </c>
    </row>
    <row r="55" spans="13:14">
      <c r="M55">
        <v>114.69111022584501</v>
      </c>
      <c r="N55">
        <v>32633</v>
      </c>
    </row>
    <row r="56" spans="13:14">
      <c r="M56">
        <v>115.39234826688588</v>
      </c>
      <c r="N56">
        <v>29196</v>
      </c>
    </row>
    <row r="57" spans="13:14">
      <c r="M57">
        <v>116.85742943115059</v>
      </c>
      <c r="N57">
        <v>13958</v>
      </c>
    </row>
    <row r="58" spans="13:14">
      <c r="M58">
        <v>120.00315055637485</v>
      </c>
      <c r="N58">
        <v>59672</v>
      </c>
    </row>
    <row r="59" spans="13:14">
      <c r="M59">
        <v>116.98540287421282</v>
      </c>
      <c r="N59">
        <v>30965</v>
      </c>
    </row>
    <row r="60" spans="13:14">
      <c r="M60">
        <v>114.05309795490876</v>
      </c>
      <c r="N60">
        <v>72564</v>
      </c>
    </row>
    <row r="61" spans="13:14">
      <c r="M61">
        <v>116.00204209437199</v>
      </c>
      <c r="N61">
        <v>36727</v>
      </c>
    </row>
    <row r="62" spans="13:14">
      <c r="M62">
        <v>114.64653993112883</v>
      </c>
      <c r="N62">
        <v>21199</v>
      </c>
    </row>
    <row r="63" spans="13:14">
      <c r="M63">
        <v>116.95262090935418</v>
      </c>
      <c r="N63">
        <v>17265</v>
      </c>
    </row>
    <row r="64" spans="13:14">
      <c r="M64">
        <v>118.23805204929091</v>
      </c>
      <c r="N64">
        <v>133412</v>
      </c>
    </row>
    <row r="65" spans="13:14">
      <c r="M65">
        <v>114.95861348098762</v>
      </c>
      <c r="N65">
        <v>70796</v>
      </c>
    </row>
    <row r="66" spans="13:14">
      <c r="M66">
        <v>115.2604460241382</v>
      </c>
      <c r="N66">
        <v>167121</v>
      </c>
    </row>
    <row r="67" spans="13:14">
      <c r="M67">
        <v>114.89200918573876</v>
      </c>
      <c r="N67">
        <v>205536</v>
      </c>
    </row>
    <row r="68" spans="13:14">
      <c r="M68">
        <v>114.44279655504384</v>
      </c>
      <c r="N68">
        <v>115299</v>
      </c>
    </row>
    <row r="69" spans="13:14">
      <c r="M69">
        <v>112.77284641541513</v>
      </c>
      <c r="N69">
        <v>141160</v>
      </c>
    </row>
    <row r="70" spans="13:14">
      <c r="M70">
        <v>109.29049224884236</v>
      </c>
      <c r="N70">
        <v>119208</v>
      </c>
    </row>
    <row r="71" spans="13:14">
      <c r="M71">
        <v>103.56046948851755</v>
      </c>
      <c r="N71">
        <v>113826</v>
      </c>
    </row>
    <row r="72" spans="13:14">
      <c r="M72">
        <v>101.91152001967133</v>
      </c>
      <c r="N72">
        <v>48802</v>
      </c>
    </row>
    <row r="73" spans="13:14">
      <c r="M73">
        <v>101.75019811873342</v>
      </c>
      <c r="N73">
        <v>29023</v>
      </c>
    </row>
    <row r="74" spans="13:14">
      <c r="M74">
        <v>101.7844959520905</v>
      </c>
      <c r="N74">
        <v>45085</v>
      </c>
    </row>
    <row r="75" spans="13:14">
      <c r="M75">
        <v>101.35279580440688</v>
      </c>
      <c r="N75">
        <v>53008</v>
      </c>
    </row>
    <row r="76" spans="13:14">
      <c r="M76">
        <v>97.075720789074353</v>
      </c>
      <c r="N76">
        <v>59310</v>
      </c>
    </row>
    <row r="77" spans="13:14">
      <c r="M77">
        <v>95.052082419991237</v>
      </c>
      <c r="N77">
        <v>11405</v>
      </c>
    </row>
    <row r="78" spans="13:14">
      <c r="M78">
        <v>94.093590491468575</v>
      </c>
      <c r="N78">
        <v>27428</v>
      </c>
    </row>
    <row r="79" spans="13:14">
      <c r="M79">
        <v>93.484497348340014</v>
      </c>
      <c r="N79">
        <v>60151</v>
      </c>
    </row>
    <row r="80" spans="13:14">
      <c r="M80">
        <v>93.818055297828906</v>
      </c>
      <c r="N80">
        <v>10778</v>
      </c>
    </row>
    <row r="81" spans="13:14">
      <c r="M81">
        <v>94.339525258066118</v>
      </c>
      <c r="N81">
        <v>40106</v>
      </c>
    </row>
    <row r="82" spans="13:14">
      <c r="M82">
        <v>93.963921034717501</v>
      </c>
      <c r="N82">
        <v>42601</v>
      </c>
    </row>
    <row r="83" spans="13:14">
      <c r="M83">
        <v>93.967214846638726</v>
      </c>
      <c r="N83">
        <v>56794</v>
      </c>
    </row>
    <row r="84" spans="13:14">
      <c r="M84">
        <v>91.659106016961104</v>
      </c>
      <c r="N84">
        <v>49643</v>
      </c>
    </row>
    <row r="85" spans="13:14">
      <c r="M85">
        <v>92.618071166182361</v>
      </c>
      <c r="N85">
        <v>91195</v>
      </c>
    </row>
    <row r="86" spans="13:14">
      <c r="M86">
        <v>89.731091095352767</v>
      </c>
      <c r="N86">
        <v>75163</v>
      </c>
    </row>
    <row r="87" spans="13:14">
      <c r="M87">
        <v>88.592471997916121</v>
      </c>
      <c r="N87">
        <v>46068</v>
      </c>
    </row>
    <row r="88" spans="13:14">
      <c r="M88">
        <v>89.184739600042775</v>
      </c>
      <c r="N88">
        <v>18702</v>
      </c>
    </row>
    <row r="89" spans="13:14">
      <c r="M89">
        <v>87.322088008958133</v>
      </c>
      <c r="N89">
        <v>41973</v>
      </c>
    </row>
    <row r="90" spans="13:14">
      <c r="M90">
        <v>85.961925343811401</v>
      </c>
      <c r="N90">
        <v>50900</v>
      </c>
    </row>
    <row r="91" spans="13:14">
      <c r="M91">
        <v>84.218360096632082</v>
      </c>
      <c r="N91">
        <v>35185</v>
      </c>
    </row>
    <row r="92" spans="13:14">
      <c r="M92">
        <v>86.038184892612875</v>
      </c>
      <c r="N92">
        <v>39623</v>
      </c>
    </row>
    <row r="93" spans="13:14">
      <c r="M93">
        <v>84.330786751447278</v>
      </c>
      <c r="N93">
        <v>42148</v>
      </c>
    </row>
    <row r="94" spans="13:14">
      <c r="M94">
        <v>85.832190102890735</v>
      </c>
      <c r="N94">
        <v>40820</v>
      </c>
    </row>
    <row r="95" spans="13:14">
      <c r="M95">
        <v>88.057372346528979</v>
      </c>
      <c r="N95">
        <v>24402</v>
      </c>
    </row>
    <row r="96" spans="13:14">
      <c r="M96">
        <v>89.049385450116262</v>
      </c>
      <c r="N96">
        <v>18062</v>
      </c>
    </row>
    <row r="97" spans="13:14">
      <c r="M97">
        <v>90.426584218014668</v>
      </c>
      <c r="N97">
        <v>91370</v>
      </c>
    </row>
    <row r="98" spans="13:14">
      <c r="M98">
        <v>90.248652841280204</v>
      </c>
      <c r="N98">
        <v>24496</v>
      </c>
    </row>
    <row r="99" spans="13:14">
      <c r="M99">
        <v>89.604790626733219</v>
      </c>
      <c r="N99">
        <v>28848</v>
      </c>
    </row>
    <row r="100" spans="13:14">
      <c r="M100">
        <v>90.416935729515686</v>
      </c>
      <c r="N100">
        <v>16415</v>
      </c>
    </row>
    <row r="101" spans="13:14">
      <c r="M101">
        <v>92.784442318015266</v>
      </c>
      <c r="N101">
        <v>42847</v>
      </c>
    </row>
    <row r="102" spans="13:14">
      <c r="M102">
        <v>92.142301038062286</v>
      </c>
      <c r="N102">
        <v>16184</v>
      </c>
    </row>
    <row r="103" spans="13:14">
      <c r="M103">
        <v>93.110747847520585</v>
      </c>
      <c r="N103">
        <v>58421</v>
      </c>
    </row>
    <row r="104" spans="13:14">
      <c r="M104">
        <v>93.092775584249281</v>
      </c>
      <c r="N104">
        <v>93710</v>
      </c>
    </row>
    <row r="105" spans="13:14">
      <c r="M105">
        <v>90.152718715164525</v>
      </c>
      <c r="N105">
        <v>48442</v>
      </c>
    </row>
    <row r="106" spans="13:14">
      <c r="M106">
        <v>89.331312269135111</v>
      </c>
      <c r="N106">
        <v>67951</v>
      </c>
    </row>
    <row r="107" spans="13:14">
      <c r="M107">
        <v>87.321104585780333</v>
      </c>
      <c r="N107">
        <v>40015</v>
      </c>
    </row>
    <row r="108" spans="13:14">
      <c r="M108">
        <v>84.662326664549596</v>
      </c>
      <c r="N108">
        <v>18894</v>
      </c>
    </row>
    <row r="109" spans="13:14">
      <c r="M109">
        <v>84.768616704396521</v>
      </c>
      <c r="N109">
        <v>8393</v>
      </c>
    </row>
    <row r="110" spans="13:14">
      <c r="M110">
        <v>86.105401135436381</v>
      </c>
      <c r="N110">
        <v>57599</v>
      </c>
    </row>
    <row r="111" spans="13:14">
      <c r="M111">
        <v>83.948201897384351</v>
      </c>
      <c r="N111">
        <v>40793</v>
      </c>
    </row>
    <row r="112" spans="13:14">
      <c r="M112">
        <v>87.831856811162965</v>
      </c>
      <c r="N112">
        <v>44361</v>
      </c>
    </row>
    <row r="113" spans="13:14">
      <c r="M113">
        <v>87.39209699674133</v>
      </c>
      <c r="N113">
        <v>34063</v>
      </c>
    </row>
    <row r="114" spans="13:14">
      <c r="M114">
        <v>85.922418570285075</v>
      </c>
      <c r="N114">
        <v>16241</v>
      </c>
    </row>
    <row r="115" spans="13:14">
      <c r="M115">
        <v>85.436437515548548</v>
      </c>
      <c r="N115">
        <v>12059</v>
      </c>
    </row>
    <row r="116" spans="13:14">
      <c r="M116">
        <v>83.69528441944054</v>
      </c>
      <c r="N116">
        <v>51192</v>
      </c>
    </row>
    <row r="117" spans="13:14">
      <c r="M117">
        <v>84.865004621418407</v>
      </c>
      <c r="N117">
        <v>160124</v>
      </c>
    </row>
    <row r="118" spans="13:14">
      <c r="M118">
        <v>87.576320798057367</v>
      </c>
      <c r="N118">
        <v>76185</v>
      </c>
    </row>
    <row r="119" spans="13:14">
      <c r="M119">
        <v>89.835486071504462</v>
      </c>
      <c r="N119">
        <v>89421</v>
      </c>
    </row>
    <row r="120" spans="13:14">
      <c r="M120">
        <v>91.194697041085561</v>
      </c>
      <c r="N120">
        <v>84896</v>
      </c>
    </row>
    <row r="121" spans="13:14">
      <c r="M121">
        <v>90.655822203175958</v>
      </c>
      <c r="N121">
        <v>84006</v>
      </c>
    </row>
    <row r="122" spans="13:14">
      <c r="M122">
        <v>89.583090312062268</v>
      </c>
      <c r="N122">
        <v>43549</v>
      </c>
    </row>
    <row r="123" spans="13:14">
      <c r="M123">
        <v>88.923231239820439</v>
      </c>
      <c r="N123">
        <v>50346</v>
      </c>
    </row>
    <row r="124" spans="13:14">
      <c r="M124">
        <v>86.441689347992252</v>
      </c>
      <c r="N124">
        <v>139983</v>
      </c>
    </row>
    <row r="125" spans="13:14">
      <c r="M125">
        <v>85.642580326944753</v>
      </c>
      <c r="N125">
        <v>28384</v>
      </c>
    </row>
    <row r="126" spans="13:14">
      <c r="M126">
        <v>86.217550111358577</v>
      </c>
      <c r="N126">
        <v>56125</v>
      </c>
    </row>
    <row r="127" spans="13:14">
      <c r="M127">
        <v>87.092811301408872</v>
      </c>
      <c r="N127">
        <v>52666</v>
      </c>
    </row>
    <row r="128" spans="13:14">
      <c r="M128">
        <v>87.768200327983635</v>
      </c>
      <c r="N128">
        <v>54271</v>
      </c>
    </row>
    <row r="129" spans="13:14">
      <c r="M129">
        <v>90.147172560668054</v>
      </c>
      <c r="N129">
        <v>35686</v>
      </c>
    </row>
    <row r="130" spans="13:14">
      <c r="M130">
        <v>91.167675838317024</v>
      </c>
      <c r="N130">
        <v>80429</v>
      </c>
    </row>
    <row r="131" spans="13:14">
      <c r="M131">
        <v>89.817262436859849</v>
      </c>
      <c r="N131">
        <v>92849</v>
      </c>
    </row>
    <row r="132" spans="13:14">
      <c r="M132">
        <v>88.659507789915324</v>
      </c>
      <c r="N132">
        <v>78178</v>
      </c>
    </row>
    <row r="133" spans="13:14">
      <c r="M133">
        <v>90.045209666424782</v>
      </c>
      <c r="N133">
        <v>45477</v>
      </c>
    </row>
    <row r="134" spans="13:14">
      <c r="M134">
        <v>91.167019856322455</v>
      </c>
      <c r="N134">
        <v>94378</v>
      </c>
    </row>
    <row r="135" spans="13:14">
      <c r="M135">
        <v>92.713185817805382</v>
      </c>
      <c r="N135">
        <v>15456</v>
      </c>
    </row>
    <row r="136" spans="13:14">
      <c r="M136">
        <v>93.448595388865797</v>
      </c>
      <c r="N136">
        <v>40901</v>
      </c>
    </row>
    <row r="137" spans="13:14">
      <c r="M137">
        <v>93.163239577446419</v>
      </c>
      <c r="N137">
        <v>23003</v>
      </c>
    </row>
    <row r="138" spans="13:14">
      <c r="M138">
        <v>93.835560423512234</v>
      </c>
      <c r="N138">
        <v>27390</v>
      </c>
    </row>
    <row r="139" spans="13:14">
      <c r="M139">
        <v>94.530219780219781</v>
      </c>
      <c r="N139">
        <v>13104</v>
      </c>
    </row>
    <row r="140" spans="13:14">
      <c r="M140">
        <v>92.78709797015479</v>
      </c>
      <c r="N140">
        <v>53945</v>
      </c>
    </row>
    <row r="141" spans="13:14">
      <c r="M141">
        <v>91.263679590343813</v>
      </c>
      <c r="N141">
        <v>27340</v>
      </c>
    </row>
    <row r="142" spans="13:14">
      <c r="M142">
        <v>90.310016066294608</v>
      </c>
      <c r="N142">
        <v>47304</v>
      </c>
    </row>
    <row r="143" spans="13:14">
      <c r="M143">
        <v>89.826651740945451</v>
      </c>
      <c r="N143">
        <v>42879</v>
      </c>
    </row>
    <row r="144" spans="13:14">
      <c r="M144">
        <v>91.724599562621904</v>
      </c>
      <c r="N144">
        <v>33838</v>
      </c>
    </row>
    <row r="145" spans="13:14">
      <c r="M145">
        <v>94.365725007080144</v>
      </c>
      <c r="N145">
        <v>28248</v>
      </c>
    </row>
    <row r="146" spans="13:14">
      <c r="M146">
        <v>91.659603343290442</v>
      </c>
      <c r="N146">
        <v>139264</v>
      </c>
    </row>
    <row r="147" spans="13:14">
      <c r="M147">
        <v>92.959136336301938</v>
      </c>
      <c r="N147">
        <v>34921</v>
      </c>
    </row>
    <row r="148" spans="13:14">
      <c r="M148">
        <v>94.69227166276346</v>
      </c>
      <c r="N148">
        <v>8540</v>
      </c>
    </row>
    <row r="149" spans="13:14">
      <c r="M149">
        <v>95.966298411122139</v>
      </c>
      <c r="N149">
        <v>16112</v>
      </c>
    </row>
    <row r="150" spans="13:14">
      <c r="M150">
        <v>98.532297322598765</v>
      </c>
      <c r="N150">
        <v>16023</v>
      </c>
    </row>
    <row r="151" spans="13:14">
      <c r="M151">
        <v>98.566204225697334</v>
      </c>
      <c r="N151">
        <v>40798</v>
      </c>
    </row>
    <row r="152" spans="13:14">
      <c r="M152">
        <v>95.240910893707039</v>
      </c>
      <c r="N152">
        <v>30256</v>
      </c>
    </row>
    <row r="153" spans="13:14">
      <c r="M153">
        <v>94.604257641921393</v>
      </c>
      <c r="N153">
        <v>12824</v>
      </c>
    </row>
    <row r="154" spans="13:14">
      <c r="M154">
        <v>95.006108448454086</v>
      </c>
      <c r="N154">
        <v>10641</v>
      </c>
    </row>
    <row r="155" spans="13:14">
      <c r="M155">
        <v>94.263613768170515</v>
      </c>
      <c r="N155">
        <v>39831</v>
      </c>
    </row>
    <row r="156" spans="13:14">
      <c r="M156">
        <v>93.964951633253889</v>
      </c>
      <c r="N156">
        <v>14266</v>
      </c>
    </row>
    <row r="157" spans="13:14">
      <c r="M157">
        <v>93.209268225626616</v>
      </c>
      <c r="N157">
        <v>65471</v>
      </c>
    </row>
    <row r="158" spans="13:14">
      <c r="M158">
        <v>91.913991362713986</v>
      </c>
      <c r="N158">
        <v>57657</v>
      </c>
    </row>
    <row r="159" spans="13:14">
      <c r="M159">
        <v>90.367794233775442</v>
      </c>
      <c r="N159">
        <v>186153</v>
      </c>
    </row>
    <row r="160" spans="13:14">
      <c r="M160">
        <v>95.059193653181964</v>
      </c>
      <c r="N160">
        <v>29243</v>
      </c>
    </row>
    <row r="161" spans="13:14">
      <c r="M161">
        <v>95.774457831325307</v>
      </c>
      <c r="N161">
        <v>24900</v>
      </c>
    </row>
    <row r="162" spans="13:14">
      <c r="M162">
        <v>94.848816912335138</v>
      </c>
      <c r="N162">
        <v>20624</v>
      </c>
    </row>
    <row r="163" spans="13:14">
      <c r="M163">
        <v>96.130805982550896</v>
      </c>
      <c r="N163">
        <v>48140</v>
      </c>
    </row>
    <row r="164" spans="13:14">
      <c r="M164">
        <v>96.611852543163792</v>
      </c>
      <c r="N164">
        <v>53575</v>
      </c>
    </row>
    <row r="165" spans="13:14">
      <c r="M165">
        <v>97.325106555713418</v>
      </c>
      <c r="N165">
        <v>49270</v>
      </c>
    </row>
    <row r="166" spans="13:14">
      <c r="M166">
        <v>96.507972957553633</v>
      </c>
      <c r="N166">
        <v>70112</v>
      </c>
    </row>
    <row r="167" spans="13:14">
      <c r="M167">
        <v>97.231485599911039</v>
      </c>
      <c r="N167">
        <v>71944</v>
      </c>
    </row>
    <row r="168" spans="13:14">
      <c r="M168">
        <v>99.098675668657492</v>
      </c>
      <c r="N168">
        <v>15404</v>
      </c>
    </row>
    <row r="169" spans="13:14">
      <c r="M169">
        <v>99.076224057245824</v>
      </c>
      <c r="N169">
        <v>77141</v>
      </c>
    </row>
    <row r="170" spans="13:14">
      <c r="M170">
        <v>100.19646738151559</v>
      </c>
      <c r="N170">
        <v>83281</v>
      </c>
    </row>
    <row r="171" spans="13:14">
      <c r="M171">
        <v>100.72153130416274</v>
      </c>
      <c r="N171">
        <v>32887</v>
      </c>
    </row>
    <row r="172" spans="13:14">
      <c r="M172">
        <v>101.44664127704399</v>
      </c>
      <c r="N172">
        <v>24682</v>
      </c>
    </row>
    <row r="173" spans="13:14">
      <c r="M173">
        <v>102.59375889755708</v>
      </c>
      <c r="N173">
        <v>17561</v>
      </c>
    </row>
    <row r="174" spans="13:14">
      <c r="M174">
        <v>103.01364363420655</v>
      </c>
      <c r="N174">
        <v>94403</v>
      </c>
    </row>
    <row r="175" spans="13:14">
      <c r="M175">
        <v>104.85300703774791</v>
      </c>
      <c r="N175">
        <v>37512</v>
      </c>
    </row>
    <row r="176" spans="13:14">
      <c r="M176">
        <v>104.182199797349</v>
      </c>
      <c r="N176">
        <v>48359</v>
      </c>
    </row>
    <row r="177" spans="13:14">
      <c r="M177">
        <v>102.61590262522957</v>
      </c>
      <c r="N177">
        <v>27769</v>
      </c>
    </row>
    <row r="178" spans="13:14">
      <c r="M178">
        <v>102.33118514047624</v>
      </c>
      <c r="N178">
        <v>51361</v>
      </c>
    </row>
    <row r="179" spans="13:14">
      <c r="M179">
        <v>104.04558440204359</v>
      </c>
      <c r="N179">
        <v>47955</v>
      </c>
    </row>
    <row r="180" spans="13:14">
      <c r="M180">
        <v>106.23918763666012</v>
      </c>
      <c r="N180">
        <v>26983</v>
      </c>
    </row>
    <row r="181" spans="13:14">
      <c r="M181">
        <v>106.44307193212303</v>
      </c>
      <c r="N181">
        <v>16029</v>
      </c>
    </row>
    <row r="182" spans="13:14">
      <c r="M182">
        <v>106.05906344088318</v>
      </c>
      <c r="N182">
        <v>46831</v>
      </c>
    </row>
    <row r="183" spans="13:14">
      <c r="M183">
        <v>105.78967447988143</v>
      </c>
      <c r="N183">
        <v>36434</v>
      </c>
    </row>
    <row r="184" spans="13:14">
      <c r="M184">
        <v>107.91748993779728</v>
      </c>
      <c r="N184">
        <v>21864</v>
      </c>
    </row>
    <row r="185" spans="13:14">
      <c r="M185">
        <v>108.98929531490015</v>
      </c>
      <c r="N185">
        <v>20832</v>
      </c>
    </row>
    <row r="186" spans="13:14">
      <c r="M186">
        <v>108.95246038365305</v>
      </c>
      <c r="N186">
        <v>47960</v>
      </c>
    </row>
    <row r="187" spans="13:14">
      <c r="M187">
        <v>110.54658955292389</v>
      </c>
      <c r="N187">
        <v>43572</v>
      </c>
    </row>
    <row r="188" spans="13:14">
      <c r="M188">
        <v>112.20662037037037</v>
      </c>
      <c r="N188">
        <v>21600</v>
      </c>
    </row>
    <row r="189" spans="13:14">
      <c r="M189">
        <v>113.70410598606985</v>
      </c>
      <c r="N189">
        <v>41062</v>
      </c>
    </row>
    <row r="190" spans="13:14">
      <c r="M190">
        <v>116.58454656532814</v>
      </c>
      <c r="N190">
        <v>48287</v>
      </c>
    </row>
    <row r="191" spans="13:14">
      <c r="M191">
        <v>116.18088126119045</v>
      </c>
      <c r="N191">
        <v>22899</v>
      </c>
    </row>
    <row r="192" spans="13:14">
      <c r="M192">
        <v>116.25190558797246</v>
      </c>
      <c r="N192">
        <v>19023</v>
      </c>
    </row>
    <row r="193" spans="13:14">
      <c r="M193">
        <v>116.21802808394987</v>
      </c>
      <c r="N193">
        <v>46361</v>
      </c>
    </row>
    <row r="194" spans="13:14">
      <c r="M194">
        <v>117.06147765127032</v>
      </c>
      <c r="N194">
        <v>40226</v>
      </c>
    </row>
    <row r="195" spans="13:14">
      <c r="M195">
        <v>117.96532762683859</v>
      </c>
      <c r="N195">
        <v>36917</v>
      </c>
    </row>
    <row r="196" spans="13:14">
      <c r="M196">
        <v>116.72914362228562</v>
      </c>
      <c r="N196">
        <v>68708</v>
      </c>
    </row>
    <row r="197" spans="13:14">
      <c r="M197">
        <v>117.39311803152634</v>
      </c>
      <c r="N197">
        <v>114444</v>
      </c>
    </row>
    <row r="198" spans="13:14">
      <c r="M198">
        <v>116.04562211981566</v>
      </c>
      <c r="N198">
        <v>54250</v>
      </c>
    </row>
    <row r="199" spans="13:14">
      <c r="M199">
        <v>114.13105108529525</v>
      </c>
      <c r="N199">
        <v>126279</v>
      </c>
    </row>
    <row r="200" spans="13:14">
      <c r="M200">
        <v>112.29371191770035</v>
      </c>
      <c r="N200">
        <v>179053</v>
      </c>
    </row>
    <row r="201" spans="13:14">
      <c r="M201">
        <v>109.9663204992311</v>
      </c>
      <c r="N201">
        <v>1322674</v>
      </c>
    </row>
    <row r="202" spans="13:14">
      <c r="M202">
        <v>94.865893745557926</v>
      </c>
      <c r="N202">
        <v>22512</v>
      </c>
    </row>
    <row r="203" spans="13:14">
      <c r="M203">
        <v>94.567551099540239</v>
      </c>
      <c r="N203">
        <v>18053</v>
      </c>
    </row>
    <row r="204" spans="13:14">
      <c r="M204">
        <v>93.982624481327804</v>
      </c>
      <c r="N204">
        <v>46272</v>
      </c>
    </row>
    <row r="205" spans="13:14">
      <c r="M205">
        <v>94.484402360723777</v>
      </c>
      <c r="N205">
        <v>30838</v>
      </c>
    </row>
    <row r="206" spans="13:14">
      <c r="M206">
        <v>98.89025778215823</v>
      </c>
      <c r="N206">
        <v>85227</v>
      </c>
    </row>
    <row r="207" spans="13:14">
      <c r="M207">
        <v>97.998030067392435</v>
      </c>
      <c r="N207">
        <v>28935</v>
      </c>
    </row>
    <row r="208" spans="13:14">
      <c r="M208">
        <v>99.368483765266603</v>
      </c>
      <c r="N208">
        <v>13428</v>
      </c>
    </row>
    <row r="209" spans="13:14">
      <c r="M209">
        <v>99.809971575411296</v>
      </c>
      <c r="N209">
        <v>69658</v>
      </c>
    </row>
    <row r="210" spans="13:14">
      <c r="M210">
        <v>102.37982543196682</v>
      </c>
      <c r="N210">
        <v>39297</v>
      </c>
    </row>
    <row r="211" spans="13:14">
      <c r="M211">
        <v>103.78102626727006</v>
      </c>
      <c r="N211">
        <v>41763</v>
      </c>
    </row>
    <row r="212" spans="13:14">
      <c r="M212">
        <v>103.11334520595163</v>
      </c>
      <c r="N212">
        <v>17407</v>
      </c>
    </row>
    <row r="213" spans="13:14">
      <c r="M213">
        <v>104.23385616552645</v>
      </c>
      <c r="N213">
        <v>23972</v>
      </c>
    </row>
    <row r="214" spans="13:14">
      <c r="M214">
        <v>104.3583591068212</v>
      </c>
      <c r="N214">
        <v>29423</v>
      </c>
    </row>
    <row r="215" spans="13:14">
      <c r="M215">
        <v>103.3465819456617</v>
      </c>
      <c r="N215">
        <v>22820</v>
      </c>
    </row>
    <row r="216" spans="13:14">
      <c r="M216">
        <v>103.72314342543177</v>
      </c>
      <c r="N216">
        <v>101558</v>
      </c>
    </row>
    <row r="217" spans="13:14">
      <c r="M217">
        <v>107.85964773714556</v>
      </c>
      <c r="N217">
        <v>25322</v>
      </c>
    </row>
    <row r="218" spans="13:14">
      <c r="M218">
        <v>103.70548147274015</v>
      </c>
      <c r="N218">
        <v>33896</v>
      </c>
    </row>
    <row r="219" spans="13:14">
      <c r="M219">
        <v>103.47389321959112</v>
      </c>
      <c r="N219">
        <v>20397</v>
      </c>
    </row>
    <row r="220" spans="13:14">
      <c r="M220">
        <v>102.46176321138211</v>
      </c>
      <c r="N220">
        <v>15744</v>
      </c>
    </row>
    <row r="221" spans="13:14">
      <c r="M221">
        <v>101.65763089491274</v>
      </c>
      <c r="N221">
        <v>67325</v>
      </c>
    </row>
    <row r="222" spans="13:14">
      <c r="M222">
        <v>102.64030158821168</v>
      </c>
      <c r="N222">
        <v>69764</v>
      </c>
    </row>
    <row r="223" spans="13:14">
      <c r="M223">
        <v>107.70441662926578</v>
      </c>
      <c r="N223">
        <v>60159</v>
      </c>
    </row>
    <row r="224" spans="13:14">
      <c r="M224">
        <v>108.48852755973432</v>
      </c>
      <c r="N224">
        <v>23186</v>
      </c>
    </row>
    <row r="225" spans="13:14">
      <c r="M225">
        <v>109.12087530392498</v>
      </c>
      <c r="N225">
        <v>8637</v>
      </c>
    </row>
    <row r="226" spans="13:14">
      <c r="M226">
        <v>109.85886487551731</v>
      </c>
      <c r="N226">
        <v>30446</v>
      </c>
    </row>
    <row r="227" spans="13:14">
      <c r="M227">
        <v>110.91428470480162</v>
      </c>
      <c r="N227">
        <v>28303</v>
      </c>
    </row>
    <row r="228" spans="13:14">
      <c r="M228">
        <v>110.51834232915562</v>
      </c>
      <c r="N228">
        <v>32793</v>
      </c>
    </row>
    <row r="229" spans="13:14">
      <c r="M229">
        <v>112.43925885727576</v>
      </c>
      <c r="N229">
        <v>12899</v>
      </c>
    </row>
    <row r="230" spans="13:14">
      <c r="M230">
        <v>111.94303387758038</v>
      </c>
      <c r="N230">
        <v>13903</v>
      </c>
    </row>
    <row r="231" spans="13:14">
      <c r="M231">
        <v>111.95436517651667</v>
      </c>
      <c r="N231">
        <v>20423</v>
      </c>
    </row>
    <row r="232" spans="13:14">
      <c r="M232">
        <v>113.20950740613159</v>
      </c>
      <c r="N232">
        <v>14515</v>
      </c>
    </row>
    <row r="233" spans="13:14">
      <c r="M233">
        <v>113.34767103988729</v>
      </c>
      <c r="N233">
        <v>22714</v>
      </c>
    </row>
    <row r="234" spans="13:14">
      <c r="M234">
        <v>113.09626339169061</v>
      </c>
      <c r="N234">
        <v>19135</v>
      </c>
    </row>
    <row r="235" spans="13:14">
      <c r="M235">
        <v>112.95506682625175</v>
      </c>
      <c r="N235">
        <v>20052</v>
      </c>
    </row>
    <row r="236" spans="13:14">
      <c r="M236">
        <v>112.06925581764753</v>
      </c>
      <c r="N236">
        <v>25182</v>
      </c>
    </row>
    <row r="237" spans="13:14">
      <c r="M237">
        <v>115.25715320536038</v>
      </c>
      <c r="N237">
        <v>16566</v>
      </c>
    </row>
    <row r="238" spans="13:14">
      <c r="M238">
        <v>116.10640857392826</v>
      </c>
      <c r="N238">
        <v>27432</v>
      </c>
    </row>
    <row r="239" spans="13:14">
      <c r="M239">
        <v>118.22887772194305</v>
      </c>
      <c r="N239">
        <v>14925</v>
      </c>
    </row>
    <row r="240" spans="13:14">
      <c r="M240">
        <v>117.81140928317319</v>
      </c>
      <c r="N240">
        <v>71398</v>
      </c>
    </row>
    <row r="241" spans="13:14">
      <c r="M241">
        <v>119.03930070892697</v>
      </c>
      <c r="N241">
        <v>58116</v>
      </c>
    </row>
    <row r="242" spans="13:14">
      <c r="M242">
        <v>121.64392134841637</v>
      </c>
      <c r="N242">
        <v>110411</v>
      </c>
    </row>
    <row r="243" spans="13:14">
      <c r="M243">
        <v>119.219723183391</v>
      </c>
      <c r="N243">
        <v>31790</v>
      </c>
    </row>
    <row r="244" spans="13:14">
      <c r="M244">
        <v>120.88093968930856</v>
      </c>
      <c r="N244">
        <v>52528</v>
      </c>
    </row>
    <row r="245" spans="13:14">
      <c r="M245">
        <v>120.44197635582887</v>
      </c>
      <c r="N245">
        <v>18863</v>
      </c>
    </row>
    <row r="246" spans="13:14">
      <c r="M246">
        <v>119.01651859458012</v>
      </c>
      <c r="N246">
        <v>22399</v>
      </c>
    </row>
    <row r="247" spans="13:14">
      <c r="M247">
        <v>118.45860769745414</v>
      </c>
      <c r="N247">
        <v>56798</v>
      </c>
    </row>
    <row r="248" spans="13:14">
      <c r="M248">
        <v>121.15435657114419</v>
      </c>
      <c r="N248">
        <v>24113</v>
      </c>
    </row>
    <row r="249" spans="13:14">
      <c r="M249">
        <v>122.17445330063356</v>
      </c>
      <c r="N249">
        <v>48930</v>
      </c>
    </row>
    <row r="250" spans="13:14">
      <c r="M250">
        <v>122.74047671474183</v>
      </c>
      <c r="N250">
        <v>72664</v>
      </c>
    </row>
    <row r="251" spans="13:14">
      <c r="M251">
        <v>121.72023245845752</v>
      </c>
      <c r="N251">
        <v>100319</v>
      </c>
    </row>
    <row r="252" spans="13:14">
      <c r="M252">
        <v>117.87372545202346</v>
      </c>
      <c r="N252">
        <v>41093</v>
      </c>
    </row>
    <row r="253" spans="13:14">
      <c r="M253">
        <v>118.30215623609369</v>
      </c>
      <c r="N253">
        <v>24719</v>
      </c>
    </row>
    <row r="254" spans="13:14">
      <c r="M254">
        <v>119.51102927903534</v>
      </c>
      <c r="N254">
        <v>27699</v>
      </c>
    </row>
  </sheetData>
  <dataValidations count="1">
    <dataValidation type="custom" allowBlank="1" showInputMessage="1" showErrorMessage="1" sqref="D6" xr:uid="{8EDF5A83-2B5C-490C-A399-79C27FCA7117}">
      <formula1>"Stock_Info[Name]"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4A0B6C2-8F95-49C0-A37F-2113B1711D4C}">
          <x14:formula1>
            <xm:f xml:space="preserve"> 'Stock Market Data'!$A$2:$A$9000</xm:f>
          </x14:formula1>
          <xm:sqref>B2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61395-D708-4B29-80BD-22D07F336B4C}">
  <dimension ref="A2:O33"/>
  <sheetViews>
    <sheetView workbookViewId="0">
      <selection activeCell="A4" sqref="A4"/>
    </sheetView>
  </sheetViews>
  <sheetFormatPr defaultRowHeight="15"/>
  <cols>
    <col min="1" max="1" width="36.28515625" bestFit="1" customWidth="1"/>
    <col min="2" max="2" width="15.140625" bestFit="1" customWidth="1"/>
    <col min="3" max="3" width="18.28515625" bestFit="1" customWidth="1"/>
    <col min="4" max="4" width="17.42578125" bestFit="1" customWidth="1"/>
    <col min="5" max="5" width="4.42578125" bestFit="1" customWidth="1"/>
    <col min="6" max="6" width="7.28515625" bestFit="1" customWidth="1"/>
    <col min="7" max="7" width="4.28515625" bestFit="1" customWidth="1"/>
    <col min="8" max="8" width="4.85546875" bestFit="1" customWidth="1"/>
    <col min="9" max="9" width="7" bestFit="1" customWidth="1"/>
    <col min="10" max="10" width="5.140625" bestFit="1" customWidth="1"/>
    <col min="11" max="11" width="4.140625" bestFit="1" customWidth="1"/>
    <col min="12" max="12" width="7" bestFit="1" customWidth="1"/>
    <col min="13" max="13" width="4.5703125" bestFit="1" customWidth="1"/>
    <col min="14" max="14" width="4.42578125" bestFit="1" customWidth="1"/>
    <col min="15" max="15" width="11.7109375" bestFit="1" customWidth="1"/>
  </cols>
  <sheetData>
    <row r="2" spans="1:15">
      <c r="A2" s="6" t="s">
        <v>38</v>
      </c>
      <c r="B2" t="s">
        <v>135</v>
      </c>
    </row>
    <row r="4" spans="1:15">
      <c r="A4" s="6" t="s">
        <v>136</v>
      </c>
      <c r="B4" s="6" t="s">
        <v>124</v>
      </c>
      <c r="C4" s="6" t="s">
        <v>125</v>
      </c>
      <c r="D4" s="6" t="s">
        <v>126</v>
      </c>
    </row>
    <row r="5" spans="1:15">
      <c r="B5" t="s">
        <v>99</v>
      </c>
      <c r="F5" t="s">
        <v>111</v>
      </c>
      <c r="O5" t="s">
        <v>122</v>
      </c>
    </row>
    <row r="6" spans="1:15">
      <c r="B6" t="s">
        <v>100</v>
      </c>
      <c r="C6" t="s">
        <v>106</v>
      </c>
      <c r="F6" t="s">
        <v>112</v>
      </c>
      <c r="I6" t="s">
        <v>116</v>
      </c>
      <c r="L6" t="s">
        <v>100</v>
      </c>
    </row>
    <row r="7" spans="1:15">
      <c r="A7" s="6" t="s">
        <v>33</v>
      </c>
      <c r="B7" t="s">
        <v>101</v>
      </c>
      <c r="C7" t="s">
        <v>107</v>
      </c>
      <c r="D7" t="s">
        <v>109</v>
      </c>
      <c r="E7" t="s">
        <v>110</v>
      </c>
      <c r="F7" t="s">
        <v>113</v>
      </c>
      <c r="G7" t="s">
        <v>114</v>
      </c>
      <c r="H7" t="s">
        <v>115</v>
      </c>
      <c r="I7" t="s">
        <v>117</v>
      </c>
      <c r="J7" t="s">
        <v>118</v>
      </c>
      <c r="K7" t="s">
        <v>119</v>
      </c>
      <c r="L7" t="s">
        <v>120</v>
      </c>
      <c r="M7" t="s">
        <v>121</v>
      </c>
      <c r="N7" t="s">
        <v>101</v>
      </c>
    </row>
    <row r="8" spans="1:15">
      <c r="A8" t="s">
        <v>40</v>
      </c>
      <c r="G8">
        <v>1</v>
      </c>
      <c r="L8">
        <v>2</v>
      </c>
      <c r="N8">
        <v>1</v>
      </c>
      <c r="O8">
        <v>4</v>
      </c>
    </row>
    <row r="9" spans="1:15">
      <c r="A9" t="s">
        <v>41</v>
      </c>
      <c r="E9">
        <v>1</v>
      </c>
      <c r="O9">
        <v>1</v>
      </c>
    </row>
    <row r="10" spans="1:15">
      <c r="A10" t="s">
        <v>43</v>
      </c>
      <c r="M10">
        <v>3</v>
      </c>
      <c r="O10">
        <v>3</v>
      </c>
    </row>
    <row r="11" spans="1:15">
      <c r="A11" t="s">
        <v>44</v>
      </c>
      <c r="F11">
        <v>1</v>
      </c>
      <c r="O11">
        <v>1</v>
      </c>
    </row>
    <row r="12" spans="1:15">
      <c r="A12" t="s">
        <v>45</v>
      </c>
      <c r="L12">
        <v>1</v>
      </c>
      <c r="O12">
        <v>1</v>
      </c>
    </row>
    <row r="13" spans="1:15">
      <c r="A13" t="s">
        <v>46</v>
      </c>
      <c r="H13">
        <v>1</v>
      </c>
      <c r="M13">
        <v>1</v>
      </c>
      <c r="O13">
        <v>2</v>
      </c>
    </row>
    <row r="14" spans="1:15">
      <c r="A14" t="s">
        <v>48</v>
      </c>
      <c r="I14">
        <v>1</v>
      </c>
      <c r="O14">
        <v>1</v>
      </c>
    </row>
    <row r="15" spans="1:15">
      <c r="A15" t="s">
        <v>49</v>
      </c>
      <c r="C15">
        <v>1</v>
      </c>
      <c r="D15">
        <v>2</v>
      </c>
      <c r="E15">
        <v>2</v>
      </c>
      <c r="G15">
        <v>1</v>
      </c>
      <c r="H15">
        <v>1</v>
      </c>
      <c r="J15">
        <v>1</v>
      </c>
      <c r="K15">
        <v>1</v>
      </c>
      <c r="O15">
        <v>9</v>
      </c>
    </row>
    <row r="16" spans="1:15">
      <c r="A16" t="s">
        <v>50</v>
      </c>
      <c r="F16">
        <v>1</v>
      </c>
      <c r="K16">
        <v>1</v>
      </c>
      <c r="L16">
        <v>1</v>
      </c>
      <c r="O16">
        <v>3</v>
      </c>
    </row>
    <row r="17" spans="1:15">
      <c r="A17" t="s">
        <v>51</v>
      </c>
      <c r="D17">
        <v>1</v>
      </c>
      <c r="E17">
        <v>1</v>
      </c>
      <c r="F17">
        <v>23</v>
      </c>
      <c r="G17">
        <v>20</v>
      </c>
      <c r="H17">
        <v>16</v>
      </c>
      <c r="I17">
        <v>1</v>
      </c>
      <c r="J17">
        <v>1</v>
      </c>
      <c r="M17">
        <v>3</v>
      </c>
      <c r="N17">
        <v>1</v>
      </c>
      <c r="O17">
        <v>67</v>
      </c>
    </row>
    <row r="18" spans="1:15">
      <c r="A18" t="s">
        <v>52</v>
      </c>
      <c r="C18">
        <v>4</v>
      </c>
      <c r="D18">
        <v>3</v>
      </c>
      <c r="G18">
        <v>1</v>
      </c>
      <c r="H18">
        <v>3</v>
      </c>
      <c r="O18">
        <v>11</v>
      </c>
    </row>
    <row r="19" spans="1:15">
      <c r="A19" t="s">
        <v>53</v>
      </c>
      <c r="F19">
        <v>1</v>
      </c>
      <c r="J19">
        <v>1</v>
      </c>
      <c r="L19">
        <v>1</v>
      </c>
      <c r="M19">
        <v>3</v>
      </c>
      <c r="O19">
        <v>6</v>
      </c>
    </row>
    <row r="20" spans="1:15">
      <c r="A20" t="s">
        <v>58</v>
      </c>
      <c r="B20">
        <v>15</v>
      </c>
      <c r="C20">
        <v>13</v>
      </c>
      <c r="D20">
        <v>10</v>
      </c>
      <c r="E20">
        <v>10</v>
      </c>
      <c r="F20">
        <v>16</v>
      </c>
      <c r="G20">
        <v>14</v>
      </c>
      <c r="H20">
        <v>9</v>
      </c>
      <c r="I20">
        <v>13</v>
      </c>
      <c r="J20">
        <v>9</v>
      </c>
      <c r="K20">
        <v>12</v>
      </c>
      <c r="L20">
        <v>17</v>
      </c>
      <c r="M20">
        <v>16</v>
      </c>
      <c r="N20">
        <v>7</v>
      </c>
      <c r="O20">
        <v>161</v>
      </c>
    </row>
    <row r="21" spans="1:15">
      <c r="A21" t="s">
        <v>59</v>
      </c>
      <c r="B21">
        <v>4</v>
      </c>
      <c r="C21">
        <v>7</v>
      </c>
      <c r="D21">
        <v>10</v>
      </c>
      <c r="E21">
        <v>6</v>
      </c>
      <c r="F21">
        <v>5</v>
      </c>
      <c r="G21">
        <v>9</v>
      </c>
      <c r="H21">
        <v>11</v>
      </c>
      <c r="I21">
        <v>6</v>
      </c>
      <c r="J21">
        <v>8</v>
      </c>
      <c r="K21">
        <v>8</v>
      </c>
      <c r="L21">
        <v>13</v>
      </c>
      <c r="M21">
        <v>9</v>
      </c>
      <c r="N21">
        <v>5</v>
      </c>
      <c r="O21">
        <v>101</v>
      </c>
    </row>
    <row r="22" spans="1:15">
      <c r="A22" t="s">
        <v>62</v>
      </c>
      <c r="B22">
        <v>1</v>
      </c>
      <c r="F22">
        <v>1</v>
      </c>
      <c r="O22">
        <v>2</v>
      </c>
    </row>
    <row r="23" spans="1:15">
      <c r="A23" t="s">
        <v>63</v>
      </c>
      <c r="H23">
        <v>1</v>
      </c>
      <c r="O23">
        <v>1</v>
      </c>
    </row>
    <row r="24" spans="1:15">
      <c r="A24" t="s">
        <v>64</v>
      </c>
      <c r="D24">
        <v>2</v>
      </c>
      <c r="E24">
        <v>2</v>
      </c>
      <c r="G24">
        <v>1</v>
      </c>
      <c r="I24">
        <v>1</v>
      </c>
      <c r="J24">
        <v>1</v>
      </c>
      <c r="L24">
        <v>1</v>
      </c>
      <c r="O24">
        <v>8</v>
      </c>
    </row>
    <row r="25" spans="1:15">
      <c r="A25" t="s">
        <v>65</v>
      </c>
      <c r="J25">
        <v>1</v>
      </c>
      <c r="O25">
        <v>1</v>
      </c>
    </row>
    <row r="26" spans="1:15">
      <c r="A26" t="s">
        <v>66</v>
      </c>
      <c r="D26">
        <v>1</v>
      </c>
      <c r="K26">
        <v>1</v>
      </c>
      <c r="L26">
        <v>2</v>
      </c>
      <c r="M26">
        <v>2</v>
      </c>
      <c r="O26">
        <v>6</v>
      </c>
    </row>
    <row r="27" spans="1:15">
      <c r="A27" t="s">
        <v>67</v>
      </c>
      <c r="D27">
        <v>1</v>
      </c>
      <c r="O27">
        <v>1</v>
      </c>
    </row>
    <row r="28" spans="1:15">
      <c r="A28" t="s">
        <v>69</v>
      </c>
      <c r="K28">
        <v>1</v>
      </c>
      <c r="O28">
        <v>1</v>
      </c>
    </row>
    <row r="29" spans="1:15">
      <c r="A29" t="s">
        <v>70</v>
      </c>
      <c r="H29">
        <v>1</v>
      </c>
      <c r="O29">
        <v>1</v>
      </c>
    </row>
    <row r="30" spans="1:15">
      <c r="A30" t="s">
        <v>72</v>
      </c>
      <c r="C30">
        <v>1</v>
      </c>
      <c r="D30">
        <v>4</v>
      </c>
      <c r="E30">
        <v>3</v>
      </c>
      <c r="F30">
        <v>4</v>
      </c>
      <c r="H30">
        <v>1</v>
      </c>
      <c r="J30">
        <v>2</v>
      </c>
      <c r="K30">
        <v>3</v>
      </c>
      <c r="L30">
        <v>1</v>
      </c>
      <c r="N30">
        <v>1</v>
      </c>
      <c r="O30">
        <v>20</v>
      </c>
    </row>
    <row r="31" spans="1:15">
      <c r="A31" t="s">
        <v>73</v>
      </c>
      <c r="I31">
        <v>1</v>
      </c>
      <c r="O31">
        <v>1</v>
      </c>
    </row>
    <row r="32" spans="1:15">
      <c r="A32" t="s">
        <v>74</v>
      </c>
      <c r="M32">
        <v>1</v>
      </c>
      <c r="O32">
        <v>1</v>
      </c>
    </row>
    <row r="33" spans="1:15">
      <c r="A33" t="s">
        <v>122</v>
      </c>
      <c r="B33">
        <v>20</v>
      </c>
      <c r="C33">
        <v>26</v>
      </c>
      <c r="D33">
        <v>34</v>
      </c>
      <c r="E33">
        <v>25</v>
      </c>
      <c r="F33">
        <v>52</v>
      </c>
      <c r="G33">
        <v>47</v>
      </c>
      <c r="H33">
        <v>44</v>
      </c>
      <c r="I33">
        <v>23</v>
      </c>
      <c r="J33">
        <v>24</v>
      </c>
      <c r="K33">
        <v>27</v>
      </c>
      <c r="L33">
        <v>39</v>
      </c>
      <c r="M33">
        <v>38</v>
      </c>
      <c r="N33">
        <v>15</v>
      </c>
      <c r="O33">
        <v>414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BAE3-4281-4C6E-A750-311E578E609D}">
  <dimension ref="A3:S253"/>
  <sheetViews>
    <sheetView workbookViewId="0">
      <selection activeCell="C6" sqref="C6"/>
    </sheetView>
  </sheetViews>
  <sheetFormatPr defaultRowHeight="15"/>
  <cols>
    <col min="1" max="1" width="28.7109375" customWidth="1"/>
    <col min="2" max="2" width="26.7109375" customWidth="1"/>
    <col min="3" max="3" width="10.28515625" bestFit="1" customWidth="1"/>
    <col min="4" max="4" width="18.42578125" bestFit="1" customWidth="1"/>
    <col min="5" max="5" width="23.7109375" bestFit="1" customWidth="1"/>
    <col min="6" max="6" width="18.28515625" bestFit="1" customWidth="1"/>
    <col min="12" max="12" width="12.85546875" bestFit="1" customWidth="1"/>
    <col min="13" max="13" width="10.5703125" customWidth="1"/>
    <col min="14" max="14" width="12.7109375" bestFit="1" customWidth="1"/>
    <col min="19" max="19" width="15" bestFit="1" customWidth="1"/>
  </cols>
  <sheetData>
    <row r="3" spans="1:19">
      <c r="A3" t="s">
        <v>134</v>
      </c>
      <c r="B3" t="s">
        <v>75</v>
      </c>
      <c r="L3" t="s">
        <v>137</v>
      </c>
      <c r="M3" t="s">
        <v>10</v>
      </c>
      <c r="N3" t="s">
        <v>138</v>
      </c>
      <c r="O3" t="s">
        <v>139</v>
      </c>
      <c r="P3" t="s">
        <v>140</v>
      </c>
      <c r="Q3" t="s">
        <v>141</v>
      </c>
      <c r="R3" t="s">
        <v>142</v>
      </c>
      <c r="S3" t="s">
        <v>34</v>
      </c>
    </row>
    <row r="4" spans="1:19">
      <c r="L4" t="str" cm="1">
        <f t="array" ref="L4:M253">_xlfn.SORTBY(CHOOSE({1,2},TEXT(_xlfn._xlws.FILTER(Stock_Info[Date],Stock_Info[Name]=$B$3),"mm/dd/yyyy"),_xlfn._xlws.FILTER(Stock_Info[Close Price],Stock_Info[Name]=$B$3)),_xlfn._xlws.FILTER(Stock_Info[Date],Stock_Info[Name]=$B$3),1)</f>
        <v>09/10/2024</v>
      </c>
      <c r="M4">
        <v>22.98</v>
      </c>
      <c r="N4">
        <f>IFERROR((M4-M5)/M5,0)</f>
        <v>-3.5669324381032222E-2</v>
      </c>
      <c r="O4">
        <f>N4* 100</f>
        <v>-3.5669324381032221</v>
      </c>
      <c r="P4">
        <f>YEAR(L4)</f>
        <v>2024</v>
      </c>
      <c r="Q4" t="str">
        <f>"Q" &amp; INT((MONTH(L4)-1)/3)+1</f>
        <v>Q3</v>
      </c>
      <c r="R4" t="str">
        <f>TEXT(L4,"MMM")</f>
        <v>Sep</v>
      </c>
      <c r="S4" t="str">
        <f>"Week " &amp; INT((DAY(L4)-1)/7)+1</f>
        <v>Week 2</v>
      </c>
    </row>
    <row r="5" spans="1:19">
      <c r="L5" t="str">
        <v>09/11/2024</v>
      </c>
      <c r="M5">
        <v>23.83</v>
      </c>
      <c r="N5">
        <f t="shared" ref="N5:N68" si="0">IFERROR((M5-M6)/M6,0)</f>
        <v>1.7072129748186025E-2</v>
      </c>
      <c r="O5">
        <f t="shared" ref="O5:O68" si="1">N5* 100</f>
        <v>1.7072129748186025</v>
      </c>
      <c r="P5">
        <f t="shared" ref="P5:P68" si="2">YEAR(L5)</f>
        <v>2024</v>
      </c>
      <c r="Q5" t="str">
        <f t="shared" ref="Q5:Q68" si="3">"Q" &amp; INT((MONTH(L5)-1)/3)+1</f>
        <v>Q3</v>
      </c>
      <c r="R5" t="str">
        <f t="shared" ref="R5:R68" si="4">TEXT(L5,"MMM")</f>
        <v>Sep</v>
      </c>
      <c r="S5" t="str">
        <f t="shared" ref="S5:S68" si="5">"Week " &amp; INT((DAY(L5)-1)/7)+1</f>
        <v>Week 2</v>
      </c>
    </row>
    <row r="6" spans="1:19">
      <c r="A6" t="s">
        <v>143</v>
      </c>
      <c r="B6">
        <f xml:space="preserve"> STDEV(N4:N253)</f>
        <v>1.9830486262916575E-2</v>
      </c>
      <c r="L6" t="str">
        <v>09/12/2024</v>
      </c>
      <c r="M6">
        <v>23.43</v>
      </c>
      <c r="N6">
        <f t="shared" si="0"/>
        <v>5.5793991416308586E-3</v>
      </c>
      <c r="O6">
        <f t="shared" si="1"/>
        <v>0.55793991416308586</v>
      </c>
      <c r="P6">
        <f t="shared" si="2"/>
        <v>2024</v>
      </c>
      <c r="Q6" t="str">
        <f t="shared" si="3"/>
        <v>Q3</v>
      </c>
      <c r="R6" t="str">
        <f t="shared" si="4"/>
        <v>Sep</v>
      </c>
      <c r="S6" t="str">
        <f t="shared" si="5"/>
        <v>Week 2</v>
      </c>
    </row>
    <row r="7" spans="1:19">
      <c r="L7" t="str">
        <v>09/13/2024</v>
      </c>
      <c r="M7">
        <v>23.3</v>
      </c>
      <c r="N7">
        <f t="shared" si="0"/>
        <v>-8.9323692045938253E-3</v>
      </c>
      <c r="O7">
        <f t="shared" si="1"/>
        <v>-0.89323692045938252</v>
      </c>
      <c r="P7">
        <f t="shared" si="2"/>
        <v>2024</v>
      </c>
      <c r="Q7" t="str">
        <f t="shared" si="3"/>
        <v>Q3</v>
      </c>
      <c r="R7" t="str">
        <f t="shared" si="4"/>
        <v>Sep</v>
      </c>
      <c r="S7" t="str">
        <f t="shared" si="5"/>
        <v>Week 2</v>
      </c>
    </row>
    <row r="8" spans="1:19">
      <c r="L8" t="str">
        <v>09/16/2024</v>
      </c>
      <c r="M8">
        <v>23.51</v>
      </c>
      <c r="N8">
        <f t="shared" si="0"/>
        <v>4.700854700854829E-3</v>
      </c>
      <c r="O8">
        <f t="shared" si="1"/>
        <v>0.4700854700854829</v>
      </c>
      <c r="P8">
        <f t="shared" si="2"/>
        <v>2024</v>
      </c>
      <c r="Q8" t="str">
        <f t="shared" si="3"/>
        <v>Q3</v>
      </c>
      <c r="R8" t="str">
        <f t="shared" si="4"/>
        <v>Sep</v>
      </c>
      <c r="S8" t="str">
        <f t="shared" si="5"/>
        <v>Week 3</v>
      </c>
    </row>
    <row r="9" spans="1:19">
      <c r="A9" s="6" t="s">
        <v>140</v>
      </c>
      <c r="B9" s="6" t="s">
        <v>141</v>
      </c>
      <c r="C9" s="6" t="s">
        <v>142</v>
      </c>
      <c r="D9" s="6" t="s">
        <v>34</v>
      </c>
      <c r="E9" t="s">
        <v>144</v>
      </c>
      <c r="F9" t="s">
        <v>145</v>
      </c>
      <c r="L9" t="str">
        <v>09/17/2024</v>
      </c>
      <c r="M9">
        <v>23.4</v>
      </c>
      <c r="N9">
        <f t="shared" si="0"/>
        <v>4.2918454935621398E-3</v>
      </c>
      <c r="O9">
        <f t="shared" si="1"/>
        <v>0.42918454935621397</v>
      </c>
      <c r="P9">
        <f t="shared" si="2"/>
        <v>2024</v>
      </c>
      <c r="Q9" t="str">
        <f t="shared" si="3"/>
        <v>Q3</v>
      </c>
      <c r="R9" t="str">
        <f t="shared" si="4"/>
        <v>Sep</v>
      </c>
      <c r="S9" t="str">
        <f t="shared" si="5"/>
        <v>Week 3</v>
      </c>
    </row>
    <row r="10" spans="1:19">
      <c r="A10">
        <v>2024</v>
      </c>
      <c r="B10" t="s">
        <v>146</v>
      </c>
      <c r="C10" t="s">
        <v>101</v>
      </c>
      <c r="D10" t="s">
        <v>147</v>
      </c>
      <c r="E10">
        <v>1.5735957767928913E-2</v>
      </c>
      <c r="F10">
        <v>-0.27084869492122221</v>
      </c>
      <c r="L10" t="str">
        <v>09/18/2024</v>
      </c>
      <c r="M10">
        <v>23.3</v>
      </c>
      <c r="N10">
        <f t="shared" si="0"/>
        <v>1.5693112467305991E-2</v>
      </c>
      <c r="O10">
        <f t="shared" si="1"/>
        <v>1.5693112467305992</v>
      </c>
      <c r="P10">
        <f t="shared" si="2"/>
        <v>2024</v>
      </c>
      <c r="Q10" t="str">
        <f t="shared" si="3"/>
        <v>Q3</v>
      </c>
      <c r="R10" t="str">
        <f t="shared" si="4"/>
        <v>Sep</v>
      </c>
      <c r="S10" t="str">
        <f t="shared" si="5"/>
        <v>Week 3</v>
      </c>
    </row>
    <row r="11" spans="1:19">
      <c r="D11" t="s">
        <v>148</v>
      </c>
      <c r="E11">
        <v>1.8607002298431614E-2</v>
      </c>
      <c r="F11">
        <v>-0.10856068571629134</v>
      </c>
      <c r="L11" t="str">
        <v>09/19/2024</v>
      </c>
      <c r="M11">
        <v>22.94</v>
      </c>
      <c r="N11">
        <f t="shared" si="0"/>
        <v>-3.0421555845284781E-3</v>
      </c>
      <c r="O11">
        <f t="shared" si="1"/>
        <v>-0.30421555845284781</v>
      </c>
      <c r="P11">
        <f t="shared" si="2"/>
        <v>2024</v>
      </c>
      <c r="Q11" t="str">
        <f t="shared" si="3"/>
        <v>Q3</v>
      </c>
      <c r="R11" t="str">
        <f t="shared" si="4"/>
        <v>Sep</v>
      </c>
      <c r="S11" t="str">
        <f t="shared" si="5"/>
        <v>Week 3</v>
      </c>
    </row>
    <row r="12" spans="1:19">
      <c r="D12" t="s">
        <v>149</v>
      </c>
      <c r="E12">
        <v>2.3251315917671486E-2</v>
      </c>
      <c r="F12">
        <v>0.8260130572130493</v>
      </c>
      <c r="L12" t="str">
        <v>09/20/2024</v>
      </c>
      <c r="M12">
        <v>23.01</v>
      </c>
      <c r="N12">
        <f t="shared" si="0"/>
        <v>3.4888791975578653E-3</v>
      </c>
      <c r="O12">
        <f t="shared" si="1"/>
        <v>0.34888791975578654</v>
      </c>
      <c r="P12">
        <f t="shared" si="2"/>
        <v>2024</v>
      </c>
      <c r="Q12" t="str">
        <f t="shared" si="3"/>
        <v>Q3</v>
      </c>
      <c r="R12" t="str">
        <f t="shared" si="4"/>
        <v>Sep</v>
      </c>
      <c r="S12" t="str">
        <f t="shared" si="5"/>
        <v>Week 3</v>
      </c>
    </row>
    <row r="13" spans="1:19">
      <c r="D13" t="s">
        <v>150</v>
      </c>
      <c r="E13">
        <v>0</v>
      </c>
      <c r="F13">
        <v>1.9020446980504042</v>
      </c>
      <c r="L13" t="str">
        <v>09/23/2024</v>
      </c>
      <c r="M13">
        <v>22.93</v>
      </c>
      <c r="N13">
        <f t="shared" si="0"/>
        <v>-8.7145969498908819E-4</v>
      </c>
      <c r="O13">
        <f t="shared" si="1"/>
        <v>-8.7145969498908821E-2</v>
      </c>
      <c r="P13">
        <f t="shared" si="2"/>
        <v>2024</v>
      </c>
      <c r="Q13" t="str">
        <f t="shared" si="3"/>
        <v>Q3</v>
      </c>
      <c r="R13" t="str">
        <f t="shared" si="4"/>
        <v>Sep</v>
      </c>
      <c r="S13" t="str">
        <f t="shared" si="5"/>
        <v>Week 4</v>
      </c>
    </row>
    <row r="14" spans="1:19">
      <c r="C14" t="s">
        <v>151</v>
      </c>
      <c r="E14">
        <v>2.0055674811180993E-2</v>
      </c>
      <c r="F14">
        <v>0.29372745172328696</v>
      </c>
      <c r="L14" t="str">
        <v>09/24/2024</v>
      </c>
      <c r="M14">
        <v>22.95</v>
      </c>
      <c r="N14">
        <f t="shared" si="0"/>
        <v>7.0206230802983827E-3</v>
      </c>
      <c r="O14">
        <f t="shared" si="1"/>
        <v>0.70206230802983827</v>
      </c>
      <c r="P14">
        <f t="shared" si="2"/>
        <v>2024</v>
      </c>
      <c r="Q14" t="str">
        <f t="shared" si="3"/>
        <v>Q3</v>
      </c>
      <c r="R14" t="str">
        <f t="shared" si="4"/>
        <v>Sep</v>
      </c>
      <c r="S14" t="str">
        <f t="shared" si="5"/>
        <v>Week 4</v>
      </c>
    </row>
    <row r="15" spans="1:19">
      <c r="B15" t="s">
        <v>152</v>
      </c>
      <c r="E15">
        <v>2.0055674811180993E-2</v>
      </c>
      <c r="F15">
        <v>0.29372745172328696</v>
      </c>
      <c r="L15" t="str">
        <v>09/25/2024</v>
      </c>
      <c r="M15">
        <v>22.79</v>
      </c>
      <c r="N15">
        <f t="shared" si="0"/>
        <v>2.1987686895338925E-3</v>
      </c>
      <c r="O15">
        <f t="shared" si="1"/>
        <v>0.21987686895338926</v>
      </c>
      <c r="P15">
        <f t="shared" si="2"/>
        <v>2024</v>
      </c>
      <c r="Q15" t="str">
        <f t="shared" si="3"/>
        <v>Q3</v>
      </c>
      <c r="R15" t="str">
        <f t="shared" si="4"/>
        <v>Sep</v>
      </c>
      <c r="S15" t="str">
        <f t="shared" si="5"/>
        <v>Week 4</v>
      </c>
    </row>
    <row r="16" spans="1:19">
      <c r="B16" t="s">
        <v>153</v>
      </c>
      <c r="C16" t="s">
        <v>107</v>
      </c>
      <c r="D16" t="s">
        <v>154</v>
      </c>
      <c r="E16">
        <v>1.7652410159516529E-2</v>
      </c>
      <c r="F16">
        <v>0.66773709927541436</v>
      </c>
      <c r="L16" t="str">
        <v>09/26/2024</v>
      </c>
      <c r="M16">
        <v>22.74</v>
      </c>
      <c r="N16">
        <f t="shared" si="0"/>
        <v>-4.395604395605083E-4</v>
      </c>
      <c r="O16">
        <f t="shared" si="1"/>
        <v>-4.3956043956050829E-2</v>
      </c>
      <c r="P16">
        <f t="shared" si="2"/>
        <v>2024</v>
      </c>
      <c r="Q16" t="str">
        <f t="shared" si="3"/>
        <v>Q3</v>
      </c>
      <c r="R16" t="str">
        <f t="shared" si="4"/>
        <v>Sep</v>
      </c>
      <c r="S16" t="str">
        <f t="shared" si="5"/>
        <v>Week 4</v>
      </c>
    </row>
    <row r="17" spans="3:19">
      <c r="D17" t="s">
        <v>147</v>
      </c>
      <c r="E17">
        <v>7.8068708813222674E-3</v>
      </c>
      <c r="F17">
        <v>-0.47795610032648828</v>
      </c>
      <c r="L17" t="str">
        <v>09/27/2024</v>
      </c>
      <c r="M17">
        <v>22.75</v>
      </c>
      <c r="N17">
        <f t="shared" si="0"/>
        <v>1.1560693641618568E-2</v>
      </c>
      <c r="O17">
        <f t="shared" si="1"/>
        <v>1.1560693641618567</v>
      </c>
      <c r="P17">
        <f t="shared" si="2"/>
        <v>2024</v>
      </c>
      <c r="Q17" t="str">
        <f t="shared" si="3"/>
        <v>Q3</v>
      </c>
      <c r="R17" t="str">
        <f t="shared" si="4"/>
        <v>Sep</v>
      </c>
      <c r="S17" t="str">
        <f t="shared" si="5"/>
        <v>Week 4</v>
      </c>
    </row>
    <row r="18" spans="3:19">
      <c r="D18" t="s">
        <v>148</v>
      </c>
      <c r="E18">
        <v>3.0483395272536438E-2</v>
      </c>
      <c r="F18">
        <v>2.0674739368219757</v>
      </c>
      <c r="L18" t="str">
        <v>09/30/2024</v>
      </c>
      <c r="M18">
        <v>22.49</v>
      </c>
      <c r="N18">
        <f t="shared" si="0"/>
        <v>3.1222123104369635E-3</v>
      </c>
      <c r="O18">
        <f t="shared" si="1"/>
        <v>0.31222123104369637</v>
      </c>
      <c r="P18">
        <f t="shared" si="2"/>
        <v>2024</v>
      </c>
      <c r="Q18" t="str">
        <f t="shared" si="3"/>
        <v>Q3</v>
      </c>
      <c r="R18" t="str">
        <f t="shared" si="4"/>
        <v>Sep</v>
      </c>
      <c r="S18" t="str">
        <f t="shared" si="5"/>
        <v>Week 5</v>
      </c>
    </row>
    <row r="19" spans="3:19">
      <c r="D19" t="s">
        <v>149</v>
      </c>
      <c r="E19">
        <v>2.1501006960160801E-2</v>
      </c>
      <c r="F19">
        <v>-1.2536721967969355</v>
      </c>
      <c r="L19" t="str">
        <v>10/01/2024</v>
      </c>
      <c r="M19">
        <v>22.42</v>
      </c>
      <c r="N19">
        <f t="shared" si="0"/>
        <v>2.4680073126142722E-2</v>
      </c>
      <c r="O19">
        <f t="shared" si="1"/>
        <v>2.4680073126142723</v>
      </c>
      <c r="P19">
        <f t="shared" si="2"/>
        <v>2024</v>
      </c>
      <c r="Q19" t="str">
        <f t="shared" si="3"/>
        <v>Q4</v>
      </c>
      <c r="R19" t="str">
        <f t="shared" si="4"/>
        <v>Oct</v>
      </c>
      <c r="S19" t="str">
        <f t="shared" si="5"/>
        <v>Week 1</v>
      </c>
    </row>
    <row r="20" spans="3:19">
      <c r="D20" t="s">
        <v>150</v>
      </c>
      <c r="E20">
        <v>2.2996455251884037E-2</v>
      </c>
      <c r="F20">
        <v>0.11572289715604445</v>
      </c>
      <c r="L20" t="str">
        <v>10/03/2024</v>
      </c>
      <c r="M20">
        <v>21.88</v>
      </c>
      <c r="N20">
        <f t="shared" si="0"/>
        <v>-3.6429872495447107E-3</v>
      </c>
      <c r="O20">
        <f t="shared" si="1"/>
        <v>-0.36429872495447108</v>
      </c>
      <c r="P20">
        <f t="shared" si="2"/>
        <v>2024</v>
      </c>
      <c r="Q20" t="str">
        <f t="shared" si="3"/>
        <v>Q4</v>
      </c>
      <c r="R20" t="str">
        <f t="shared" si="4"/>
        <v>Oct</v>
      </c>
      <c r="S20" t="str">
        <f t="shared" si="5"/>
        <v>Week 1</v>
      </c>
    </row>
    <row r="21" spans="3:19">
      <c r="C21" t="s">
        <v>155</v>
      </c>
      <c r="E21">
        <v>2.4508527295471736E-2</v>
      </c>
      <c r="F21">
        <v>0.21351569486647959</v>
      </c>
      <c r="L21" t="str">
        <v>10/04/2024</v>
      </c>
      <c r="M21">
        <v>21.96</v>
      </c>
      <c r="N21">
        <f t="shared" si="0"/>
        <v>3.3411764705882391E-2</v>
      </c>
      <c r="O21">
        <f t="shared" si="1"/>
        <v>3.341176470588239</v>
      </c>
      <c r="P21">
        <f t="shared" si="2"/>
        <v>2024</v>
      </c>
      <c r="Q21" t="str">
        <f t="shared" si="3"/>
        <v>Q4</v>
      </c>
      <c r="R21" t="str">
        <f t="shared" si="4"/>
        <v>Oct</v>
      </c>
      <c r="S21" t="str">
        <f t="shared" si="5"/>
        <v>Week 1</v>
      </c>
    </row>
    <row r="22" spans="3:19">
      <c r="C22" t="s">
        <v>109</v>
      </c>
      <c r="D22" t="s">
        <v>154</v>
      </c>
      <c r="E22">
        <v>1.625762468570802E-2</v>
      </c>
      <c r="F22">
        <v>-0.71713783557878519</v>
      </c>
      <c r="L22" t="str">
        <v>10/07/2024</v>
      </c>
      <c r="M22">
        <v>21.25</v>
      </c>
      <c r="N22">
        <f t="shared" si="0"/>
        <v>-1.392111368909516E-2</v>
      </c>
      <c r="O22">
        <f t="shared" si="1"/>
        <v>-1.3921113689095159</v>
      </c>
      <c r="P22">
        <f t="shared" si="2"/>
        <v>2024</v>
      </c>
      <c r="Q22" t="str">
        <f t="shared" si="3"/>
        <v>Q4</v>
      </c>
      <c r="R22" t="str">
        <f t="shared" si="4"/>
        <v>Oct</v>
      </c>
      <c r="S22" t="str">
        <f t="shared" si="5"/>
        <v>Week 1</v>
      </c>
    </row>
    <row r="23" spans="3:19">
      <c r="D23" t="s">
        <v>147</v>
      </c>
      <c r="E23">
        <v>1.48212914779068E-2</v>
      </c>
      <c r="F23">
        <v>0.83264704473537932</v>
      </c>
      <c r="L23" t="str">
        <v>10/08/2024</v>
      </c>
      <c r="M23">
        <v>21.55</v>
      </c>
      <c r="N23">
        <f t="shared" si="0"/>
        <v>-4.6382189239322871E-4</v>
      </c>
      <c r="O23">
        <f t="shared" si="1"/>
        <v>-4.6382189239322871E-2</v>
      </c>
      <c r="P23">
        <f t="shared" si="2"/>
        <v>2024</v>
      </c>
      <c r="Q23" t="str">
        <f t="shared" si="3"/>
        <v>Q4</v>
      </c>
      <c r="R23" t="str">
        <f t="shared" si="4"/>
        <v>Oct</v>
      </c>
      <c r="S23" t="str">
        <f t="shared" si="5"/>
        <v>Week 2</v>
      </c>
    </row>
    <row r="24" spans="3:19">
      <c r="D24" t="s">
        <v>148</v>
      </c>
      <c r="E24">
        <v>3.3494380834543154E-2</v>
      </c>
      <c r="F24">
        <v>0.29878148155165513</v>
      </c>
      <c r="L24" t="str">
        <v>10/09/2024</v>
      </c>
      <c r="M24">
        <v>21.56</v>
      </c>
      <c r="N24">
        <f t="shared" si="0"/>
        <v>6.0662622491833417E-3</v>
      </c>
      <c r="O24">
        <f t="shared" si="1"/>
        <v>0.60662622491833418</v>
      </c>
      <c r="P24">
        <f t="shared" si="2"/>
        <v>2024</v>
      </c>
      <c r="Q24" t="str">
        <f t="shared" si="3"/>
        <v>Q4</v>
      </c>
      <c r="R24" t="str">
        <f t="shared" si="4"/>
        <v>Oct</v>
      </c>
      <c r="S24" t="str">
        <f t="shared" si="5"/>
        <v>Week 2</v>
      </c>
    </row>
    <row r="25" spans="3:19">
      <c r="D25" t="s">
        <v>149</v>
      </c>
      <c r="E25">
        <v>1.9125295267781419E-2</v>
      </c>
      <c r="F25">
        <v>-0.97306354107532411</v>
      </c>
      <c r="L25" t="str">
        <v>10/10/2024</v>
      </c>
      <c r="M25">
        <v>21.43</v>
      </c>
      <c r="N25">
        <f t="shared" si="0"/>
        <v>9.3414292386733181E-4</v>
      </c>
      <c r="O25">
        <f t="shared" si="1"/>
        <v>9.3414292386733183E-2</v>
      </c>
      <c r="P25">
        <f t="shared" si="2"/>
        <v>2024</v>
      </c>
      <c r="Q25" t="str">
        <f t="shared" si="3"/>
        <v>Q4</v>
      </c>
      <c r="R25" t="str">
        <f t="shared" si="4"/>
        <v>Oct</v>
      </c>
      <c r="S25" t="str">
        <f t="shared" si="5"/>
        <v>Week 2</v>
      </c>
    </row>
    <row r="26" spans="3:19">
      <c r="D26" t="s">
        <v>150</v>
      </c>
      <c r="E26">
        <v>0</v>
      </c>
      <c r="F26">
        <v>1.906577693040612E-2</v>
      </c>
      <c r="L26" t="str">
        <v>10/11/2024</v>
      </c>
      <c r="M26">
        <v>21.41</v>
      </c>
      <c r="N26">
        <f t="shared" si="0"/>
        <v>1.7102137767220874E-2</v>
      </c>
      <c r="O26">
        <f t="shared" si="1"/>
        <v>1.7102137767220873</v>
      </c>
      <c r="P26">
        <f t="shared" si="2"/>
        <v>2024</v>
      </c>
      <c r="Q26" t="str">
        <f t="shared" si="3"/>
        <v>Q4</v>
      </c>
      <c r="R26" t="str">
        <f t="shared" si="4"/>
        <v>Oct</v>
      </c>
      <c r="S26" t="str">
        <f t="shared" si="5"/>
        <v>Week 2</v>
      </c>
    </row>
    <row r="27" spans="3:19">
      <c r="C27" t="s">
        <v>156</v>
      </c>
      <c r="E27">
        <v>2.134748988983699E-2</v>
      </c>
      <c r="F27">
        <v>-0.17749270726359356</v>
      </c>
      <c r="L27" t="str">
        <v>10/14/2024</v>
      </c>
      <c r="M27">
        <v>21.05</v>
      </c>
      <c r="N27">
        <f t="shared" si="0"/>
        <v>-7.5436115040075497E-3</v>
      </c>
      <c r="O27">
        <f t="shared" si="1"/>
        <v>-0.75436115040075502</v>
      </c>
      <c r="P27">
        <f t="shared" si="2"/>
        <v>2024</v>
      </c>
      <c r="Q27" t="str">
        <f t="shared" si="3"/>
        <v>Q4</v>
      </c>
      <c r="R27" t="str">
        <f t="shared" si="4"/>
        <v>Oct</v>
      </c>
      <c r="S27" t="str">
        <f t="shared" si="5"/>
        <v>Week 2</v>
      </c>
    </row>
    <row r="28" spans="3:19">
      <c r="C28" t="s">
        <v>110</v>
      </c>
      <c r="D28" t="s">
        <v>154</v>
      </c>
      <c r="E28">
        <v>1.6011139914828804E-2</v>
      </c>
      <c r="F28">
        <v>-0.69625733779241517</v>
      </c>
      <c r="L28" t="str">
        <v>10/15/2024</v>
      </c>
      <c r="M28">
        <v>21.21</v>
      </c>
      <c r="N28">
        <f t="shared" si="0"/>
        <v>2.3629489603024909E-3</v>
      </c>
      <c r="O28">
        <f t="shared" si="1"/>
        <v>0.23629489603024909</v>
      </c>
      <c r="P28">
        <f t="shared" si="2"/>
        <v>2024</v>
      </c>
      <c r="Q28" t="str">
        <f t="shared" si="3"/>
        <v>Q4</v>
      </c>
      <c r="R28" t="str">
        <f t="shared" si="4"/>
        <v>Oct</v>
      </c>
      <c r="S28" t="str">
        <f t="shared" si="5"/>
        <v>Week 3</v>
      </c>
    </row>
    <row r="29" spans="3:19">
      <c r="D29" t="s">
        <v>147</v>
      </c>
      <c r="E29">
        <v>1.0586737092424501E-2</v>
      </c>
      <c r="F29">
        <v>0.11636135849767326</v>
      </c>
      <c r="L29" t="str">
        <v>10/16/2024</v>
      </c>
      <c r="M29">
        <v>21.16</v>
      </c>
      <c r="N29">
        <f t="shared" si="0"/>
        <v>1.1956001912960305E-2</v>
      </c>
      <c r="O29">
        <f t="shared" si="1"/>
        <v>1.1956001912960306</v>
      </c>
      <c r="P29">
        <f t="shared" si="2"/>
        <v>2024</v>
      </c>
      <c r="Q29" t="str">
        <f t="shared" si="3"/>
        <v>Q4</v>
      </c>
      <c r="R29" t="str">
        <f t="shared" si="4"/>
        <v>Oct</v>
      </c>
      <c r="S29" t="str">
        <f t="shared" si="5"/>
        <v>Week 3</v>
      </c>
    </row>
    <row r="30" spans="3:19">
      <c r="D30" t="s">
        <v>148</v>
      </c>
      <c r="E30">
        <v>1.5536297839106811E-2</v>
      </c>
      <c r="F30">
        <v>1.2998476845717248</v>
      </c>
      <c r="L30" t="str">
        <v>10/17/2024</v>
      </c>
      <c r="M30">
        <v>20.91</v>
      </c>
      <c r="N30">
        <f t="shared" si="0"/>
        <v>-8.534850640113785E-3</v>
      </c>
      <c r="O30">
        <f t="shared" si="1"/>
        <v>-0.85348506401137847</v>
      </c>
      <c r="P30">
        <f t="shared" si="2"/>
        <v>2024</v>
      </c>
      <c r="Q30" t="str">
        <f t="shared" si="3"/>
        <v>Q4</v>
      </c>
      <c r="R30" t="str">
        <f t="shared" si="4"/>
        <v>Oct</v>
      </c>
      <c r="S30" t="str">
        <f t="shared" si="5"/>
        <v>Week 3</v>
      </c>
    </row>
    <row r="31" spans="3:19">
      <c r="D31" t="s">
        <v>149</v>
      </c>
      <c r="E31">
        <v>3.4129473167307483E-3</v>
      </c>
      <c r="F31">
        <v>-8.5524646487764977E-2</v>
      </c>
      <c r="L31" t="str">
        <v>10/18/2024</v>
      </c>
      <c r="M31">
        <v>21.09</v>
      </c>
      <c r="N31">
        <f t="shared" si="0"/>
        <v>3.3301617507136196E-3</v>
      </c>
      <c r="O31">
        <f t="shared" si="1"/>
        <v>0.33301617507136194</v>
      </c>
      <c r="P31">
        <f t="shared" si="2"/>
        <v>2024</v>
      </c>
      <c r="Q31" t="str">
        <f t="shared" si="3"/>
        <v>Q4</v>
      </c>
      <c r="R31" t="str">
        <f t="shared" si="4"/>
        <v>Oct</v>
      </c>
      <c r="S31" t="str">
        <f t="shared" si="5"/>
        <v>Week 3</v>
      </c>
    </row>
    <row r="32" spans="3:19">
      <c r="D32" t="s">
        <v>150</v>
      </c>
      <c r="E32">
        <v>5.1096075072791184E-3</v>
      </c>
      <c r="F32">
        <v>-0.46227525900444827</v>
      </c>
      <c r="L32" t="str">
        <v>10/21/2024</v>
      </c>
      <c r="M32">
        <v>21.02</v>
      </c>
      <c r="N32">
        <f t="shared" si="0"/>
        <v>4.8379052369077247E-2</v>
      </c>
      <c r="O32">
        <f t="shared" si="1"/>
        <v>4.8379052369077247</v>
      </c>
      <c r="P32">
        <f t="shared" si="2"/>
        <v>2024</v>
      </c>
      <c r="Q32" t="str">
        <f t="shared" si="3"/>
        <v>Q4</v>
      </c>
      <c r="R32" t="str">
        <f t="shared" si="4"/>
        <v>Oct</v>
      </c>
      <c r="S32" t="str">
        <f t="shared" si="5"/>
        <v>Week 3</v>
      </c>
    </row>
    <row r="33" spans="1:19">
      <c r="C33" t="s">
        <v>157</v>
      </c>
      <c r="E33">
        <v>1.4245422706058934E-2</v>
      </c>
      <c r="F33">
        <v>0.11110044868690283</v>
      </c>
      <c r="L33" t="str">
        <v>10/22/2024</v>
      </c>
      <c r="M33">
        <v>20.05</v>
      </c>
      <c r="N33">
        <f t="shared" si="0"/>
        <v>9.9850224663003352E-4</v>
      </c>
      <c r="O33">
        <f t="shared" si="1"/>
        <v>9.9850224663003348E-2</v>
      </c>
      <c r="P33">
        <f t="shared" si="2"/>
        <v>2024</v>
      </c>
      <c r="Q33" t="str">
        <f t="shared" si="3"/>
        <v>Q4</v>
      </c>
      <c r="R33" t="str">
        <f t="shared" si="4"/>
        <v>Oct</v>
      </c>
      <c r="S33" t="str">
        <f t="shared" si="5"/>
        <v>Week 4</v>
      </c>
    </row>
    <row r="34" spans="1:19">
      <c r="B34" t="s">
        <v>158</v>
      </c>
      <c r="E34">
        <v>2.0595704579314249E-2</v>
      </c>
      <c r="F34">
        <v>5.9001504378697271E-2</v>
      </c>
      <c r="L34" t="str">
        <v>10/23/2024</v>
      </c>
      <c r="M34">
        <v>20.03</v>
      </c>
      <c r="N34">
        <f t="shared" si="0"/>
        <v>9.9950024987504119E-4</v>
      </c>
      <c r="O34">
        <f t="shared" si="1"/>
        <v>9.9950024987504119E-2</v>
      </c>
      <c r="P34">
        <f t="shared" si="2"/>
        <v>2024</v>
      </c>
      <c r="Q34" t="str">
        <f t="shared" si="3"/>
        <v>Q4</v>
      </c>
      <c r="R34" t="str">
        <f t="shared" si="4"/>
        <v>Oct</v>
      </c>
      <c r="S34" t="str">
        <f t="shared" si="5"/>
        <v>Week 4</v>
      </c>
    </row>
    <row r="35" spans="1:19">
      <c r="A35" t="s">
        <v>159</v>
      </c>
      <c r="E35">
        <v>2.051269646402205E-2</v>
      </c>
      <c r="F35">
        <v>0.10472733827699399</v>
      </c>
      <c r="L35" t="str">
        <v>10/24/2024</v>
      </c>
      <c r="M35">
        <v>20.010000000000002</v>
      </c>
      <c r="N35">
        <f t="shared" si="0"/>
        <v>3.1443298969072324E-2</v>
      </c>
      <c r="O35">
        <f t="shared" si="1"/>
        <v>3.1443298969072324</v>
      </c>
      <c r="P35">
        <f t="shared" si="2"/>
        <v>2024</v>
      </c>
      <c r="Q35" t="str">
        <f t="shared" si="3"/>
        <v>Q4</v>
      </c>
      <c r="R35" t="str">
        <f t="shared" si="4"/>
        <v>Oct</v>
      </c>
      <c r="S35" t="str">
        <f t="shared" si="5"/>
        <v>Week 4</v>
      </c>
    </row>
    <row r="36" spans="1:19">
      <c r="A36">
        <v>2025</v>
      </c>
      <c r="B36" t="s">
        <v>160</v>
      </c>
      <c r="C36" t="s">
        <v>113</v>
      </c>
      <c r="D36" t="s">
        <v>154</v>
      </c>
      <c r="E36">
        <v>2.5384693727226959E-2</v>
      </c>
      <c r="F36">
        <v>0.17844744161811271</v>
      </c>
      <c r="L36" t="str">
        <v>10/25/2024</v>
      </c>
      <c r="M36">
        <v>19.399999999999999</v>
      </c>
      <c r="N36">
        <f t="shared" si="0"/>
        <v>-5.6420233463035027E-2</v>
      </c>
      <c r="O36">
        <f t="shared" si="1"/>
        <v>-5.6420233463035023</v>
      </c>
      <c r="P36">
        <f t="shared" si="2"/>
        <v>2024</v>
      </c>
      <c r="Q36" t="str">
        <f t="shared" si="3"/>
        <v>Q4</v>
      </c>
      <c r="R36" t="str">
        <f t="shared" si="4"/>
        <v>Oct</v>
      </c>
      <c r="S36" t="str">
        <f t="shared" si="5"/>
        <v>Week 4</v>
      </c>
    </row>
    <row r="37" spans="1:19">
      <c r="D37" t="s">
        <v>147</v>
      </c>
      <c r="E37">
        <v>2.5560921786530719E-2</v>
      </c>
      <c r="F37">
        <v>0.7746746264313028</v>
      </c>
      <c r="L37" t="str">
        <v>10/28/2024</v>
      </c>
      <c r="M37">
        <v>20.56</v>
      </c>
      <c r="N37">
        <f t="shared" si="0"/>
        <v>-9.1566265060241576E-3</v>
      </c>
      <c r="O37">
        <f t="shared" si="1"/>
        <v>-0.91566265060241581</v>
      </c>
      <c r="P37">
        <f t="shared" si="2"/>
        <v>2024</v>
      </c>
      <c r="Q37" t="str">
        <f t="shared" si="3"/>
        <v>Q4</v>
      </c>
      <c r="R37" t="str">
        <f t="shared" si="4"/>
        <v>Oct</v>
      </c>
      <c r="S37" t="str">
        <f t="shared" si="5"/>
        <v>Week 4</v>
      </c>
    </row>
    <row r="38" spans="1:19">
      <c r="D38" t="s">
        <v>148</v>
      </c>
      <c r="E38">
        <v>1.3938003661307844E-2</v>
      </c>
      <c r="F38">
        <v>1.9883747087594727E-2</v>
      </c>
      <c r="L38" t="str">
        <v>10/29/2024</v>
      </c>
      <c r="M38">
        <v>20.75</v>
      </c>
      <c r="N38">
        <f t="shared" si="0"/>
        <v>9.6478533526288344E-4</v>
      </c>
      <c r="O38">
        <f t="shared" si="1"/>
        <v>9.6478533526288338E-2</v>
      </c>
      <c r="P38">
        <f t="shared" si="2"/>
        <v>2024</v>
      </c>
      <c r="Q38" t="str">
        <f t="shared" si="3"/>
        <v>Q4</v>
      </c>
      <c r="R38" t="str">
        <f t="shared" si="4"/>
        <v>Oct</v>
      </c>
      <c r="S38" t="str">
        <f t="shared" si="5"/>
        <v>Week 5</v>
      </c>
    </row>
    <row r="39" spans="1:19">
      <c r="D39" t="s">
        <v>149</v>
      </c>
      <c r="E39">
        <v>2.5051344374935541E-2</v>
      </c>
      <c r="F39">
        <v>0.11346027434784159</v>
      </c>
      <c r="L39" t="str">
        <v>10/30/2024</v>
      </c>
      <c r="M39">
        <v>20.73</v>
      </c>
      <c r="N39">
        <f t="shared" si="0"/>
        <v>1.5678588926996584E-2</v>
      </c>
      <c r="O39">
        <f t="shared" si="1"/>
        <v>1.5678588926996584</v>
      </c>
      <c r="P39">
        <f t="shared" si="2"/>
        <v>2024</v>
      </c>
      <c r="Q39" t="str">
        <f t="shared" si="3"/>
        <v>Q4</v>
      </c>
      <c r="R39" t="str">
        <f t="shared" si="4"/>
        <v>Oct</v>
      </c>
      <c r="S39" t="str">
        <f t="shared" si="5"/>
        <v>Week 5</v>
      </c>
    </row>
    <row r="40" spans="1:19">
      <c r="D40" t="s">
        <v>150</v>
      </c>
      <c r="E40">
        <v>2.8837402503738382E-2</v>
      </c>
      <c r="F40">
        <v>-0.48041963659243286</v>
      </c>
      <c r="L40" t="str">
        <v>10/31/2024</v>
      </c>
      <c r="M40">
        <v>20.41</v>
      </c>
      <c r="N40">
        <f t="shared" si="0"/>
        <v>-1.4485755673587673E-2</v>
      </c>
      <c r="O40">
        <f t="shared" si="1"/>
        <v>-1.4485755673587672</v>
      </c>
      <c r="P40">
        <f t="shared" si="2"/>
        <v>2024</v>
      </c>
      <c r="Q40" t="str">
        <f t="shared" si="3"/>
        <v>Q4</v>
      </c>
      <c r="R40" t="str">
        <f t="shared" si="4"/>
        <v>Oct</v>
      </c>
      <c r="S40" t="str">
        <f t="shared" si="5"/>
        <v>Week 5</v>
      </c>
    </row>
    <row r="41" spans="1:19">
      <c r="C41" t="s">
        <v>161</v>
      </c>
      <c r="E41">
        <v>2.4151060537444206E-2</v>
      </c>
      <c r="F41">
        <v>0.17352484946291136</v>
      </c>
      <c r="L41" t="str">
        <v>11/01/2024</v>
      </c>
      <c r="M41">
        <v>20.71</v>
      </c>
      <c r="N41">
        <f t="shared" si="0"/>
        <v>1.8691588785046856E-2</v>
      </c>
      <c r="O41">
        <f t="shared" si="1"/>
        <v>1.8691588785046855</v>
      </c>
      <c r="P41">
        <f t="shared" si="2"/>
        <v>2024</v>
      </c>
      <c r="Q41" t="str">
        <f t="shared" si="3"/>
        <v>Q4</v>
      </c>
      <c r="R41" t="str">
        <f t="shared" si="4"/>
        <v>Nov</v>
      </c>
      <c r="S41" t="str">
        <f t="shared" si="5"/>
        <v>Week 1</v>
      </c>
    </row>
    <row r="42" spans="1:19">
      <c r="C42" t="s">
        <v>114</v>
      </c>
      <c r="D42" t="s">
        <v>154</v>
      </c>
      <c r="E42">
        <v>8.5469850409738719E-3</v>
      </c>
      <c r="F42">
        <v>0.18939307621308474</v>
      </c>
      <c r="L42" t="str">
        <v>11/04/2024</v>
      </c>
      <c r="M42">
        <v>20.329999999999998</v>
      </c>
      <c r="N42">
        <f t="shared" si="0"/>
        <v>-1.4064015518913807E-2</v>
      </c>
      <c r="O42">
        <f t="shared" si="1"/>
        <v>-1.4064015518913806</v>
      </c>
      <c r="P42">
        <f t="shared" si="2"/>
        <v>2024</v>
      </c>
      <c r="Q42" t="str">
        <f t="shared" si="3"/>
        <v>Q4</v>
      </c>
      <c r="R42" t="str">
        <f t="shared" si="4"/>
        <v>Nov</v>
      </c>
      <c r="S42" t="str">
        <f t="shared" si="5"/>
        <v>Week 1</v>
      </c>
    </row>
    <row r="43" spans="1:19">
      <c r="D43" t="s">
        <v>147</v>
      </c>
      <c r="E43">
        <v>1.637657255423142E-2</v>
      </c>
      <c r="F43">
        <v>1.074209962546592</v>
      </c>
      <c r="L43" t="str">
        <v>11/05/2024</v>
      </c>
      <c r="M43">
        <v>20.62</v>
      </c>
      <c r="N43">
        <f t="shared" si="0"/>
        <v>-1.0556621880998027E-2</v>
      </c>
      <c r="O43">
        <f t="shared" si="1"/>
        <v>-1.0556621880998027</v>
      </c>
      <c r="P43">
        <f t="shared" si="2"/>
        <v>2024</v>
      </c>
      <c r="Q43" t="str">
        <f t="shared" si="3"/>
        <v>Q4</v>
      </c>
      <c r="R43" t="str">
        <f t="shared" si="4"/>
        <v>Nov</v>
      </c>
      <c r="S43" t="str">
        <f t="shared" si="5"/>
        <v>Week 1</v>
      </c>
    </row>
    <row r="44" spans="1:19">
      <c r="D44" t="s">
        <v>148</v>
      </c>
      <c r="E44">
        <v>1.6684124335628145E-2</v>
      </c>
      <c r="F44">
        <v>-0.15676145504113875</v>
      </c>
      <c r="L44" t="str">
        <v>11/06/2024</v>
      </c>
      <c r="M44">
        <v>20.84</v>
      </c>
      <c r="N44">
        <f t="shared" si="0"/>
        <v>2.4050024050024394E-3</v>
      </c>
      <c r="O44">
        <f t="shared" si="1"/>
        <v>0.24050024050024393</v>
      </c>
      <c r="P44">
        <f t="shared" si="2"/>
        <v>2024</v>
      </c>
      <c r="Q44" t="str">
        <f t="shared" si="3"/>
        <v>Q4</v>
      </c>
      <c r="R44" t="str">
        <f t="shared" si="4"/>
        <v>Nov</v>
      </c>
      <c r="S44" t="str">
        <f t="shared" si="5"/>
        <v>Week 1</v>
      </c>
    </row>
    <row r="45" spans="1:19">
      <c r="D45" t="s">
        <v>149</v>
      </c>
      <c r="E45">
        <v>2.0210154672611245E-2</v>
      </c>
      <c r="F45">
        <v>1.8943354792144813</v>
      </c>
      <c r="L45" t="str">
        <v>11/07/2024</v>
      </c>
      <c r="M45">
        <v>20.79</v>
      </c>
      <c r="N45">
        <f t="shared" si="0"/>
        <v>3.0738720872582916E-2</v>
      </c>
      <c r="O45">
        <f t="shared" si="1"/>
        <v>3.0738720872582914</v>
      </c>
      <c r="P45">
        <f t="shared" si="2"/>
        <v>2024</v>
      </c>
      <c r="Q45" t="str">
        <f t="shared" si="3"/>
        <v>Q4</v>
      </c>
      <c r="R45" t="str">
        <f t="shared" si="4"/>
        <v>Nov</v>
      </c>
      <c r="S45" t="str">
        <f t="shared" si="5"/>
        <v>Week 1</v>
      </c>
    </row>
    <row r="46" spans="1:19">
      <c r="C46" t="s">
        <v>162</v>
      </c>
      <c r="E46">
        <v>1.7272040393638166E-2</v>
      </c>
      <c r="F46">
        <v>0.66504714558318478</v>
      </c>
      <c r="L46" t="str">
        <v>11/08/2024</v>
      </c>
      <c r="M46">
        <v>20.170000000000002</v>
      </c>
      <c r="N46">
        <f t="shared" si="0"/>
        <v>1.3058764439979989E-2</v>
      </c>
      <c r="O46">
        <f t="shared" si="1"/>
        <v>1.3058764439979988</v>
      </c>
      <c r="P46">
        <f t="shared" si="2"/>
        <v>2024</v>
      </c>
      <c r="Q46" t="str">
        <f t="shared" si="3"/>
        <v>Q4</v>
      </c>
      <c r="R46" t="str">
        <f t="shared" si="4"/>
        <v>Nov</v>
      </c>
      <c r="S46" t="str">
        <f t="shared" si="5"/>
        <v>Week 2</v>
      </c>
    </row>
    <row r="47" spans="1:19">
      <c r="C47" t="s">
        <v>115</v>
      </c>
      <c r="D47" t="s">
        <v>154</v>
      </c>
      <c r="E47">
        <v>1.9159253633087805E-2</v>
      </c>
      <c r="F47">
        <v>-0.27921095341632673</v>
      </c>
      <c r="L47" t="str">
        <v>11/11/2024</v>
      </c>
      <c r="M47">
        <v>19.91</v>
      </c>
      <c r="N47">
        <f t="shared" si="0"/>
        <v>8.1012658227848176E-3</v>
      </c>
      <c r="O47">
        <f t="shared" si="1"/>
        <v>0.81012658227848178</v>
      </c>
      <c r="P47">
        <f t="shared" si="2"/>
        <v>2024</v>
      </c>
      <c r="Q47" t="str">
        <f t="shared" si="3"/>
        <v>Q4</v>
      </c>
      <c r="R47" t="str">
        <f t="shared" si="4"/>
        <v>Nov</v>
      </c>
      <c r="S47" t="str">
        <f t="shared" si="5"/>
        <v>Week 2</v>
      </c>
    </row>
    <row r="48" spans="1:19">
      <c r="D48" t="s">
        <v>147</v>
      </c>
      <c r="E48">
        <v>6.9673199671939625E-3</v>
      </c>
      <c r="F48">
        <v>0.32103511452217037</v>
      </c>
      <c r="L48" t="str">
        <v>11/12/2024</v>
      </c>
      <c r="M48">
        <v>19.75</v>
      </c>
      <c r="N48">
        <f t="shared" si="0"/>
        <v>3.4573074908328977E-2</v>
      </c>
      <c r="O48">
        <f t="shared" si="1"/>
        <v>3.4573074908328976</v>
      </c>
      <c r="P48">
        <f t="shared" si="2"/>
        <v>2024</v>
      </c>
      <c r="Q48" t="str">
        <f t="shared" si="3"/>
        <v>Q4</v>
      </c>
      <c r="R48" t="str">
        <f t="shared" si="4"/>
        <v>Nov</v>
      </c>
      <c r="S48" t="str">
        <f t="shared" si="5"/>
        <v>Week 2</v>
      </c>
    </row>
    <row r="49" spans="2:19">
      <c r="D49" t="s">
        <v>148</v>
      </c>
      <c r="E49">
        <v>8.5225509548125505E-3</v>
      </c>
      <c r="F49">
        <v>-1.8321637284485148</v>
      </c>
      <c r="L49" t="str">
        <v>11/13/2024</v>
      </c>
      <c r="M49">
        <v>19.09</v>
      </c>
      <c r="N49">
        <f t="shared" si="0"/>
        <v>-1.1904761904761927E-2</v>
      </c>
      <c r="O49">
        <f t="shared" si="1"/>
        <v>-1.1904761904761927</v>
      </c>
      <c r="P49">
        <f t="shared" si="2"/>
        <v>2024</v>
      </c>
      <c r="Q49" t="str">
        <f t="shared" si="3"/>
        <v>Q4</v>
      </c>
      <c r="R49" t="str">
        <f t="shared" si="4"/>
        <v>Nov</v>
      </c>
      <c r="S49" t="str">
        <f t="shared" si="5"/>
        <v>Week 2</v>
      </c>
    </row>
    <row r="50" spans="2:19">
      <c r="D50" t="s">
        <v>149</v>
      </c>
      <c r="E50">
        <v>2.0020778716501743E-2</v>
      </c>
      <c r="F50">
        <v>-3.7982136705421686E-2</v>
      </c>
      <c r="L50" t="str">
        <v>11/14/2024</v>
      </c>
      <c r="M50">
        <v>19.32</v>
      </c>
      <c r="N50">
        <f t="shared" si="0"/>
        <v>1.5552099533437604E-3</v>
      </c>
      <c r="O50">
        <f t="shared" si="1"/>
        <v>0.15552099533437605</v>
      </c>
      <c r="P50">
        <f t="shared" si="2"/>
        <v>2024</v>
      </c>
      <c r="Q50" t="str">
        <f t="shared" si="3"/>
        <v>Q4</v>
      </c>
      <c r="R50" t="str">
        <f t="shared" si="4"/>
        <v>Nov</v>
      </c>
      <c r="S50" t="str">
        <f t="shared" si="5"/>
        <v>Week 2</v>
      </c>
    </row>
    <row r="51" spans="2:19">
      <c r="C51" t="s">
        <v>163</v>
      </c>
      <c r="E51">
        <v>1.7297631170614499E-2</v>
      </c>
      <c r="F51">
        <v>-0.49803387551382289</v>
      </c>
      <c r="L51" t="str">
        <v>11/18/2024</v>
      </c>
      <c r="M51">
        <v>19.29</v>
      </c>
      <c r="N51">
        <f t="shared" si="0"/>
        <v>-1.3803680981595071E-2</v>
      </c>
      <c r="O51">
        <f t="shared" si="1"/>
        <v>-1.3803680981595072</v>
      </c>
      <c r="P51">
        <f t="shared" si="2"/>
        <v>2024</v>
      </c>
      <c r="Q51" t="str">
        <f t="shared" si="3"/>
        <v>Q4</v>
      </c>
      <c r="R51" t="str">
        <f t="shared" si="4"/>
        <v>Nov</v>
      </c>
      <c r="S51" t="str">
        <f t="shared" si="5"/>
        <v>Week 3</v>
      </c>
    </row>
    <row r="52" spans="2:19">
      <c r="B52" t="s">
        <v>164</v>
      </c>
      <c r="E52">
        <v>2.0632322277837619E-2</v>
      </c>
      <c r="F52">
        <v>0.12628017442819392</v>
      </c>
      <c r="L52" t="str">
        <v>11/19/2024</v>
      </c>
      <c r="M52">
        <v>19.559999999999999</v>
      </c>
      <c r="N52">
        <f t="shared" si="0"/>
        <v>2.2477783585990577E-2</v>
      </c>
      <c r="O52">
        <f t="shared" si="1"/>
        <v>2.2477783585990578</v>
      </c>
      <c r="P52">
        <f t="shared" si="2"/>
        <v>2024</v>
      </c>
      <c r="Q52" t="str">
        <f t="shared" si="3"/>
        <v>Q4</v>
      </c>
      <c r="R52" t="str">
        <f t="shared" si="4"/>
        <v>Nov</v>
      </c>
      <c r="S52" t="str">
        <f t="shared" si="5"/>
        <v>Week 3</v>
      </c>
    </row>
    <row r="53" spans="2:19">
      <c r="B53" t="s">
        <v>165</v>
      </c>
      <c r="C53" t="s">
        <v>117</v>
      </c>
      <c r="D53" t="s">
        <v>154</v>
      </c>
      <c r="E53">
        <v>1.8632870865571315E-2</v>
      </c>
      <c r="F53">
        <v>-0.12549092916943927</v>
      </c>
      <c r="L53" t="str">
        <v>11/21/2024</v>
      </c>
      <c r="M53">
        <v>19.13</v>
      </c>
      <c r="N53">
        <f t="shared" si="0"/>
        <v>-4.6826222684703362E-3</v>
      </c>
      <c r="O53">
        <f t="shared" si="1"/>
        <v>-0.46826222684703361</v>
      </c>
      <c r="P53">
        <f t="shared" si="2"/>
        <v>2024</v>
      </c>
      <c r="Q53" t="str">
        <f t="shared" si="3"/>
        <v>Q4</v>
      </c>
      <c r="R53" t="str">
        <f t="shared" si="4"/>
        <v>Nov</v>
      </c>
      <c r="S53" t="str">
        <f t="shared" si="5"/>
        <v>Week 3</v>
      </c>
    </row>
    <row r="54" spans="2:19">
      <c r="D54" t="s">
        <v>147</v>
      </c>
      <c r="E54">
        <v>8.0572742907431966E-3</v>
      </c>
      <c r="F54">
        <v>0.1238955121439916</v>
      </c>
      <c r="L54" t="str">
        <v>11/22/2024</v>
      </c>
      <c r="M54">
        <v>19.22</v>
      </c>
      <c r="N54">
        <f t="shared" si="0"/>
        <v>5.2056220718365491E-4</v>
      </c>
      <c r="O54">
        <f t="shared" si="1"/>
        <v>5.2056220718365492E-2</v>
      </c>
      <c r="P54">
        <f t="shared" si="2"/>
        <v>2024</v>
      </c>
      <c r="Q54" t="str">
        <f t="shared" si="3"/>
        <v>Q4</v>
      </c>
      <c r="R54" t="str">
        <f t="shared" si="4"/>
        <v>Nov</v>
      </c>
      <c r="S54" t="str">
        <f t="shared" si="5"/>
        <v>Week 4</v>
      </c>
    </row>
    <row r="55" spans="2:19">
      <c r="D55" t="s">
        <v>148</v>
      </c>
      <c r="E55">
        <v>8.2586518356313355E-3</v>
      </c>
      <c r="F55">
        <v>-1.6809316128068943</v>
      </c>
      <c r="L55" t="str">
        <v>11/25/2024</v>
      </c>
      <c r="M55">
        <v>19.21</v>
      </c>
      <c r="N55">
        <f t="shared" si="0"/>
        <v>-4.6650124069478799E-2</v>
      </c>
      <c r="O55">
        <f t="shared" si="1"/>
        <v>-4.6650124069478798</v>
      </c>
      <c r="P55">
        <f t="shared" si="2"/>
        <v>2024</v>
      </c>
      <c r="Q55" t="str">
        <f t="shared" si="3"/>
        <v>Q4</v>
      </c>
      <c r="R55" t="str">
        <f t="shared" si="4"/>
        <v>Nov</v>
      </c>
      <c r="S55" t="str">
        <f t="shared" si="5"/>
        <v>Week 4</v>
      </c>
    </row>
    <row r="56" spans="2:19">
      <c r="D56" t="s">
        <v>149</v>
      </c>
      <c r="E56">
        <v>2.0298259245109751E-2</v>
      </c>
      <c r="F56">
        <v>0.1701904801913578</v>
      </c>
      <c r="L56" t="str">
        <v>11/26/2024</v>
      </c>
      <c r="M56">
        <v>20.149999999999999</v>
      </c>
      <c r="N56">
        <f t="shared" si="0"/>
        <v>-6.4102564102565358E-3</v>
      </c>
      <c r="O56">
        <f t="shared" si="1"/>
        <v>-0.64102564102565363</v>
      </c>
      <c r="P56">
        <f t="shared" si="2"/>
        <v>2024</v>
      </c>
      <c r="Q56" t="str">
        <f t="shared" si="3"/>
        <v>Q4</v>
      </c>
      <c r="R56" t="str">
        <f t="shared" si="4"/>
        <v>Nov</v>
      </c>
      <c r="S56" t="str">
        <f t="shared" si="5"/>
        <v>Week 4</v>
      </c>
    </row>
    <row r="57" spans="2:19">
      <c r="D57" t="s">
        <v>150</v>
      </c>
      <c r="E57">
        <v>9.8729605006726753E-3</v>
      </c>
      <c r="F57">
        <v>1.418373744302863</v>
      </c>
      <c r="L57" t="str">
        <v>11/27/2024</v>
      </c>
      <c r="M57">
        <v>20.28</v>
      </c>
      <c r="N57">
        <f t="shared" si="0"/>
        <v>-3.9292730844792878E-3</v>
      </c>
      <c r="O57">
        <f t="shared" si="1"/>
        <v>-0.39292730844792878</v>
      </c>
      <c r="P57">
        <f t="shared" si="2"/>
        <v>2024</v>
      </c>
      <c r="Q57" t="str">
        <f t="shared" si="3"/>
        <v>Q4</v>
      </c>
      <c r="R57" t="str">
        <f t="shared" si="4"/>
        <v>Nov</v>
      </c>
      <c r="S57" t="str">
        <f t="shared" si="5"/>
        <v>Week 4</v>
      </c>
    </row>
    <row r="58" spans="2:19">
      <c r="C58" t="s">
        <v>166</v>
      </c>
      <c r="E58">
        <v>1.7712687395579747E-2</v>
      </c>
      <c r="F58">
        <v>-0.17325235110948867</v>
      </c>
      <c r="L58" t="str">
        <v>11/28/2024</v>
      </c>
      <c r="M58">
        <v>20.36</v>
      </c>
      <c r="N58">
        <f t="shared" si="0"/>
        <v>1.9529293940911397E-2</v>
      </c>
      <c r="O58">
        <f t="shared" si="1"/>
        <v>1.9529293940911396</v>
      </c>
      <c r="P58">
        <f t="shared" si="2"/>
        <v>2024</v>
      </c>
      <c r="Q58" t="str">
        <f t="shared" si="3"/>
        <v>Q4</v>
      </c>
      <c r="R58" t="str">
        <f t="shared" si="4"/>
        <v>Nov</v>
      </c>
      <c r="S58" t="str">
        <f t="shared" si="5"/>
        <v>Week 4</v>
      </c>
    </row>
    <row r="59" spans="2:19">
      <c r="C59" t="s">
        <v>118</v>
      </c>
      <c r="D59" t="s">
        <v>154</v>
      </c>
      <c r="E59">
        <v>2.0297803727022803E-2</v>
      </c>
      <c r="F59">
        <v>2.2436448291804285</v>
      </c>
      <c r="L59" t="str">
        <v>11/29/2024</v>
      </c>
      <c r="M59">
        <v>19.97</v>
      </c>
      <c r="N59">
        <f t="shared" si="0"/>
        <v>-6.961710591745429E-3</v>
      </c>
      <c r="O59">
        <f t="shared" si="1"/>
        <v>-0.69617105917454292</v>
      </c>
      <c r="P59">
        <f t="shared" si="2"/>
        <v>2024</v>
      </c>
      <c r="Q59" t="str">
        <f t="shared" si="3"/>
        <v>Q4</v>
      </c>
      <c r="R59" t="str">
        <f t="shared" si="4"/>
        <v>Nov</v>
      </c>
      <c r="S59" t="str">
        <f t="shared" si="5"/>
        <v>Week 5</v>
      </c>
    </row>
    <row r="60" spans="2:19">
      <c r="D60" t="s">
        <v>147</v>
      </c>
      <c r="E60">
        <v>1.4104836863107661E-2</v>
      </c>
      <c r="F60">
        <v>-1.4456238311266778</v>
      </c>
      <c r="L60" t="str">
        <v>12/02/2024</v>
      </c>
      <c r="M60">
        <v>20.11</v>
      </c>
      <c r="N60">
        <f t="shared" si="0"/>
        <v>-3.5028790786948198E-2</v>
      </c>
      <c r="O60">
        <f t="shared" si="1"/>
        <v>-3.5028790786948196</v>
      </c>
      <c r="P60">
        <f t="shared" si="2"/>
        <v>2024</v>
      </c>
      <c r="Q60" t="str">
        <f t="shared" si="3"/>
        <v>Q4</v>
      </c>
      <c r="R60" t="str">
        <f t="shared" si="4"/>
        <v>Dec</v>
      </c>
      <c r="S60" t="str">
        <f t="shared" si="5"/>
        <v>Week 1</v>
      </c>
    </row>
    <row r="61" spans="2:19">
      <c r="D61" t="s">
        <v>148</v>
      </c>
      <c r="E61">
        <v>1.1874642071991235E-2</v>
      </c>
      <c r="F61">
        <v>-0.41480856359976154</v>
      </c>
      <c r="L61" t="str">
        <v>12/03/2024</v>
      </c>
      <c r="M61">
        <v>20.84</v>
      </c>
      <c r="N61">
        <f t="shared" si="0"/>
        <v>-1.8370230805463992E-2</v>
      </c>
      <c r="O61">
        <f t="shared" si="1"/>
        <v>-1.8370230805463992</v>
      </c>
      <c r="P61">
        <f t="shared" si="2"/>
        <v>2024</v>
      </c>
      <c r="Q61" t="str">
        <f t="shared" si="3"/>
        <v>Q4</v>
      </c>
      <c r="R61" t="str">
        <f t="shared" si="4"/>
        <v>Dec</v>
      </c>
      <c r="S61" t="str">
        <f t="shared" si="5"/>
        <v>Week 1</v>
      </c>
    </row>
    <row r="62" spans="2:19">
      <c r="D62" t="s">
        <v>149</v>
      </c>
      <c r="E62">
        <v>4.0051650837626606E-3</v>
      </c>
      <c r="F62">
        <v>-0.37344040728894823</v>
      </c>
      <c r="L62" t="str">
        <v>12/04/2024</v>
      </c>
      <c r="M62">
        <v>21.23</v>
      </c>
      <c r="N62">
        <f t="shared" si="0"/>
        <v>2.8341993386867604E-3</v>
      </c>
      <c r="O62">
        <f t="shared" si="1"/>
        <v>0.28341993386867603</v>
      </c>
      <c r="P62">
        <f t="shared" si="2"/>
        <v>2024</v>
      </c>
      <c r="Q62" t="str">
        <f t="shared" si="3"/>
        <v>Q4</v>
      </c>
      <c r="R62" t="str">
        <f t="shared" si="4"/>
        <v>Dec</v>
      </c>
      <c r="S62" t="str">
        <f t="shared" si="5"/>
        <v>Week 1</v>
      </c>
    </row>
    <row r="63" spans="2:19">
      <c r="D63" t="s">
        <v>150</v>
      </c>
      <c r="E63">
        <v>4.3230309194431339E-3</v>
      </c>
      <c r="F63">
        <v>-2.8758254524791274</v>
      </c>
      <c r="L63" t="str">
        <v>12/05/2024</v>
      </c>
      <c r="M63">
        <v>21.17</v>
      </c>
      <c r="N63">
        <f t="shared" si="0"/>
        <v>-1.5348837209302246E-2</v>
      </c>
      <c r="O63">
        <f t="shared" si="1"/>
        <v>-1.5348837209302246</v>
      </c>
      <c r="P63">
        <f t="shared" si="2"/>
        <v>2024</v>
      </c>
      <c r="Q63" t="str">
        <f t="shared" si="3"/>
        <v>Q4</v>
      </c>
      <c r="R63" t="str">
        <f t="shared" si="4"/>
        <v>Dec</v>
      </c>
      <c r="S63" t="str">
        <f t="shared" si="5"/>
        <v>Week 1</v>
      </c>
    </row>
    <row r="64" spans="2:19">
      <c r="C64" t="s">
        <v>167</v>
      </c>
      <c r="E64">
        <v>1.9558201137395946E-2</v>
      </c>
      <c r="F64">
        <v>-0.37840169515778466</v>
      </c>
      <c r="L64" t="str">
        <v>12/06/2024</v>
      </c>
      <c r="M64">
        <v>21.5</v>
      </c>
      <c r="N64">
        <f t="shared" si="0"/>
        <v>-1.5116811726981141E-2</v>
      </c>
      <c r="O64">
        <f t="shared" si="1"/>
        <v>-1.5116811726981141</v>
      </c>
      <c r="P64">
        <f t="shared" si="2"/>
        <v>2024</v>
      </c>
      <c r="Q64" t="str">
        <f t="shared" si="3"/>
        <v>Q4</v>
      </c>
      <c r="R64" t="str">
        <f t="shared" si="4"/>
        <v>Dec</v>
      </c>
      <c r="S64" t="str">
        <f t="shared" si="5"/>
        <v>Week 1</v>
      </c>
    </row>
    <row r="65" spans="2:19">
      <c r="C65" t="s">
        <v>119</v>
      </c>
      <c r="D65" t="s">
        <v>154</v>
      </c>
      <c r="E65">
        <v>7.7213685227901698E-3</v>
      </c>
      <c r="F65">
        <v>-0.66571372733882073</v>
      </c>
      <c r="L65" t="str">
        <v>12/09/2024</v>
      </c>
      <c r="M65">
        <v>21.83</v>
      </c>
      <c r="N65">
        <f t="shared" si="0"/>
        <v>1.0180472003701938E-2</v>
      </c>
      <c r="O65">
        <f t="shared" si="1"/>
        <v>1.0180472003701937</v>
      </c>
      <c r="P65">
        <f t="shared" si="2"/>
        <v>2024</v>
      </c>
      <c r="Q65" t="str">
        <f t="shared" si="3"/>
        <v>Q4</v>
      </c>
      <c r="R65" t="str">
        <f t="shared" si="4"/>
        <v>Dec</v>
      </c>
      <c r="S65" t="str">
        <f t="shared" si="5"/>
        <v>Week 2</v>
      </c>
    </row>
    <row r="66" spans="2:19">
      <c r="D66" t="s">
        <v>147</v>
      </c>
      <c r="E66">
        <v>8.110263461997301E-3</v>
      </c>
      <c r="F66">
        <v>0.98564142043607406</v>
      </c>
      <c r="L66" t="str">
        <v>12/10/2024</v>
      </c>
      <c r="M66">
        <v>21.61</v>
      </c>
      <c r="N66">
        <f t="shared" si="0"/>
        <v>1.3901760889713224E-3</v>
      </c>
      <c r="O66">
        <f t="shared" si="1"/>
        <v>0.13901760889713224</v>
      </c>
      <c r="P66">
        <f t="shared" si="2"/>
        <v>2024</v>
      </c>
      <c r="Q66" t="str">
        <f t="shared" si="3"/>
        <v>Q4</v>
      </c>
      <c r="R66" t="str">
        <f t="shared" si="4"/>
        <v>Dec</v>
      </c>
      <c r="S66" t="str">
        <f t="shared" si="5"/>
        <v>Week 2</v>
      </c>
    </row>
    <row r="67" spans="2:19">
      <c r="D67" t="s">
        <v>148</v>
      </c>
      <c r="E67">
        <v>1.0648491545242418E-2</v>
      </c>
      <c r="F67">
        <v>0.55771534686736501</v>
      </c>
      <c r="L67" t="str">
        <v>12/11/2024</v>
      </c>
      <c r="M67">
        <v>21.58</v>
      </c>
      <c r="N67">
        <f t="shared" si="0"/>
        <v>1.7444601603017324E-2</v>
      </c>
      <c r="O67">
        <f t="shared" si="1"/>
        <v>1.7444601603017325</v>
      </c>
      <c r="P67">
        <f t="shared" si="2"/>
        <v>2024</v>
      </c>
      <c r="Q67" t="str">
        <f t="shared" si="3"/>
        <v>Q4</v>
      </c>
      <c r="R67" t="str">
        <f t="shared" si="4"/>
        <v>Dec</v>
      </c>
      <c r="S67" t="str">
        <f t="shared" si="5"/>
        <v>Week 2</v>
      </c>
    </row>
    <row r="68" spans="2:19">
      <c r="D68" t="s">
        <v>149</v>
      </c>
      <c r="E68">
        <v>1.3261643785830328E-2</v>
      </c>
      <c r="F68">
        <v>-1.2151778565605276</v>
      </c>
      <c r="L68" t="str">
        <v>12/12/2024</v>
      </c>
      <c r="M68">
        <v>21.21</v>
      </c>
      <c r="N68">
        <f t="shared" si="0"/>
        <v>5.2132701421800671E-3</v>
      </c>
      <c r="O68">
        <f t="shared" si="1"/>
        <v>0.52132701421800676</v>
      </c>
      <c r="P68">
        <f t="shared" si="2"/>
        <v>2024</v>
      </c>
      <c r="Q68" t="str">
        <f t="shared" si="3"/>
        <v>Q4</v>
      </c>
      <c r="R68" t="str">
        <f t="shared" si="4"/>
        <v>Dec</v>
      </c>
      <c r="S68" t="str">
        <f t="shared" si="5"/>
        <v>Week 2</v>
      </c>
    </row>
    <row r="69" spans="2:19">
      <c r="D69" t="s">
        <v>150</v>
      </c>
      <c r="E69">
        <v>0</v>
      </c>
      <c r="F69">
        <v>-2.2556390977443583</v>
      </c>
      <c r="L69" t="str">
        <v>12/13/2024</v>
      </c>
      <c r="M69">
        <v>21.1</v>
      </c>
      <c r="N69">
        <f t="shared" ref="N69:N132" si="6">IFERROR((M69-M70)/M70,0)</f>
        <v>-7.0588235294116982E-3</v>
      </c>
      <c r="O69">
        <f t="shared" ref="O69:O132" si="7">N69* 100</f>
        <v>-0.70588235294116985</v>
      </c>
      <c r="P69">
        <f t="shared" ref="P69:P132" si="8">YEAR(L69)</f>
        <v>2024</v>
      </c>
      <c r="Q69" t="str">
        <f t="shared" ref="Q69:Q132" si="9">"Q" &amp; INT((MONTH(L69)-1)/3)+1</f>
        <v>Q4</v>
      </c>
      <c r="R69" t="str">
        <f t="shared" ref="R69:R132" si="10">TEXT(L69,"MMM")</f>
        <v>Dec</v>
      </c>
      <c r="S69" t="str">
        <f t="shared" ref="S69:S132" si="11">"Week " &amp; INT((DAY(L69)-1)/7)+1</f>
        <v>Week 2</v>
      </c>
    </row>
    <row r="70" spans="2:19">
      <c r="C70" t="s">
        <v>168</v>
      </c>
      <c r="E70">
        <v>1.3988457085776368E-2</v>
      </c>
      <c r="F70">
        <v>-0.1877768181297097</v>
      </c>
      <c r="L70" t="str">
        <v>12/16/2024</v>
      </c>
      <c r="M70">
        <v>21.25</v>
      </c>
      <c r="N70">
        <f t="shared" si="6"/>
        <v>1.4319809069212444E-2</v>
      </c>
      <c r="O70">
        <f t="shared" si="7"/>
        <v>1.4319809069212444</v>
      </c>
      <c r="P70">
        <f t="shared" si="8"/>
        <v>2024</v>
      </c>
      <c r="Q70" t="str">
        <f t="shared" si="9"/>
        <v>Q4</v>
      </c>
      <c r="R70" t="str">
        <f t="shared" si="10"/>
        <v>Dec</v>
      </c>
      <c r="S70" t="str">
        <f t="shared" si="11"/>
        <v>Week 3</v>
      </c>
    </row>
    <row r="71" spans="2:19">
      <c r="B71" t="s">
        <v>169</v>
      </c>
      <c r="E71">
        <v>1.7252791194199788E-2</v>
      </c>
      <c r="F71">
        <v>-0.24887776147733892</v>
      </c>
      <c r="L71" t="str">
        <v>12/17/2024</v>
      </c>
      <c r="M71">
        <v>20.95</v>
      </c>
      <c r="N71">
        <f t="shared" si="6"/>
        <v>1.6003879728418928E-2</v>
      </c>
      <c r="O71">
        <f t="shared" si="7"/>
        <v>1.6003879728418928</v>
      </c>
      <c r="P71">
        <f t="shared" si="8"/>
        <v>2024</v>
      </c>
      <c r="Q71" t="str">
        <f t="shared" si="9"/>
        <v>Q4</v>
      </c>
      <c r="R71" t="str">
        <f t="shared" si="10"/>
        <v>Dec</v>
      </c>
      <c r="S71" t="str">
        <f t="shared" si="11"/>
        <v>Week 3</v>
      </c>
    </row>
    <row r="72" spans="2:19">
      <c r="B72" t="s">
        <v>146</v>
      </c>
      <c r="C72" t="s">
        <v>120</v>
      </c>
      <c r="D72" t="s">
        <v>154</v>
      </c>
      <c r="E72">
        <v>1.6707639502445124E-2</v>
      </c>
      <c r="F72">
        <v>0.20057293251196157</v>
      </c>
      <c r="L72" t="str">
        <v>12/18/2024</v>
      </c>
      <c r="M72">
        <v>20.62</v>
      </c>
      <c r="N72">
        <f t="shared" si="6"/>
        <v>1.2272950417280314E-2</v>
      </c>
      <c r="O72">
        <f t="shared" si="7"/>
        <v>1.2272950417280315</v>
      </c>
      <c r="P72">
        <f t="shared" si="8"/>
        <v>2024</v>
      </c>
      <c r="Q72" t="str">
        <f t="shared" si="9"/>
        <v>Q4</v>
      </c>
      <c r="R72" t="str">
        <f t="shared" si="10"/>
        <v>Dec</v>
      </c>
      <c r="S72" t="str">
        <f t="shared" si="11"/>
        <v>Week 3</v>
      </c>
    </row>
    <row r="73" spans="2:19">
      <c r="D73" t="s">
        <v>147</v>
      </c>
      <c r="E73">
        <v>9.4279434183497865E-3</v>
      </c>
      <c r="F73">
        <v>-3.1231430453868912E-2</v>
      </c>
      <c r="L73" t="str">
        <v>12/19/2024</v>
      </c>
      <c r="M73">
        <v>20.37</v>
      </c>
      <c r="N73">
        <f t="shared" si="6"/>
        <v>2.6713709677419411E-2</v>
      </c>
      <c r="O73">
        <f t="shared" si="7"/>
        <v>2.6713709677419413</v>
      </c>
      <c r="P73">
        <f t="shared" si="8"/>
        <v>2024</v>
      </c>
      <c r="Q73" t="str">
        <f t="shared" si="9"/>
        <v>Q4</v>
      </c>
      <c r="R73" t="str">
        <f t="shared" si="10"/>
        <v>Dec</v>
      </c>
      <c r="S73" t="str">
        <f t="shared" si="11"/>
        <v>Week 3</v>
      </c>
    </row>
    <row r="74" spans="2:19">
      <c r="D74" t="s">
        <v>148</v>
      </c>
      <c r="E74">
        <v>1.7405543531016403E-2</v>
      </c>
      <c r="F74">
        <v>0.54025409878229447</v>
      </c>
      <c r="L74" t="str">
        <v>12/20/2024</v>
      </c>
      <c r="M74">
        <v>19.84</v>
      </c>
      <c r="N74">
        <f t="shared" si="6"/>
        <v>-4.0160642570282049E-3</v>
      </c>
      <c r="O74">
        <f t="shared" si="7"/>
        <v>-0.40160642570282051</v>
      </c>
      <c r="P74">
        <f t="shared" si="8"/>
        <v>2024</v>
      </c>
      <c r="Q74" t="str">
        <f t="shared" si="9"/>
        <v>Q4</v>
      </c>
      <c r="R74" t="str">
        <f t="shared" si="10"/>
        <v>Dec</v>
      </c>
      <c r="S74" t="str">
        <f t="shared" si="11"/>
        <v>Week 3</v>
      </c>
    </row>
    <row r="75" spans="2:19">
      <c r="D75" t="s">
        <v>149</v>
      </c>
      <c r="E75">
        <v>1.6094863833165825E-2</v>
      </c>
      <c r="F75">
        <v>1.2957447110477194E-2</v>
      </c>
      <c r="L75" t="str">
        <v>12/23/2024</v>
      </c>
      <c r="M75">
        <v>19.920000000000002</v>
      </c>
      <c r="N75">
        <f t="shared" si="6"/>
        <v>6.0606060606061109E-3</v>
      </c>
      <c r="O75">
        <f t="shared" si="7"/>
        <v>0.60606060606061107</v>
      </c>
      <c r="P75">
        <f t="shared" si="8"/>
        <v>2024</v>
      </c>
      <c r="Q75" t="str">
        <f t="shared" si="9"/>
        <v>Q4</v>
      </c>
      <c r="R75" t="str">
        <f t="shared" si="10"/>
        <v>Dec</v>
      </c>
      <c r="S75" t="str">
        <f t="shared" si="11"/>
        <v>Week 4</v>
      </c>
    </row>
    <row r="76" spans="2:19">
      <c r="D76" t="s">
        <v>150</v>
      </c>
      <c r="E76">
        <v>6.1457080151194722E-3</v>
      </c>
      <c r="F76">
        <v>1.9510141566192949</v>
      </c>
      <c r="L76" t="str">
        <v>12/24/2024</v>
      </c>
      <c r="M76">
        <v>19.8</v>
      </c>
      <c r="N76">
        <f t="shared" si="6"/>
        <v>-5.0479555779899096E-4</v>
      </c>
      <c r="O76">
        <f t="shared" si="7"/>
        <v>-5.0479555779899099E-2</v>
      </c>
      <c r="P76">
        <f t="shared" si="8"/>
        <v>2024</v>
      </c>
      <c r="Q76" t="str">
        <f t="shared" si="9"/>
        <v>Q4</v>
      </c>
      <c r="R76" t="str">
        <f t="shared" si="10"/>
        <v>Dec</v>
      </c>
      <c r="S76" t="str">
        <f t="shared" si="11"/>
        <v>Week 4</v>
      </c>
    </row>
    <row r="77" spans="2:19">
      <c r="C77" t="s">
        <v>170</v>
      </c>
      <c r="E77">
        <v>1.5718228828043482E-2</v>
      </c>
      <c r="F77">
        <v>0.41155685693966115</v>
      </c>
      <c r="L77" t="str">
        <v>12/26/2024</v>
      </c>
      <c r="M77">
        <v>19.809999999999999</v>
      </c>
      <c r="N77">
        <f t="shared" si="6"/>
        <v>-5.0454086781037146E-4</v>
      </c>
      <c r="O77">
        <f t="shared" si="7"/>
        <v>-5.0454086781037147E-2</v>
      </c>
      <c r="P77">
        <f t="shared" si="8"/>
        <v>2024</v>
      </c>
      <c r="Q77" t="str">
        <f t="shared" si="9"/>
        <v>Q4</v>
      </c>
      <c r="R77" t="str">
        <f t="shared" si="10"/>
        <v>Dec</v>
      </c>
      <c r="S77" t="str">
        <f t="shared" si="11"/>
        <v>Week 4</v>
      </c>
    </row>
    <row r="78" spans="2:19">
      <c r="C78" t="s">
        <v>121</v>
      </c>
      <c r="D78" t="s">
        <v>154</v>
      </c>
      <c r="E78">
        <v>9.1872196440039681E-3</v>
      </c>
      <c r="F78">
        <v>-0.16936612588174543</v>
      </c>
      <c r="L78" t="str">
        <v>12/27/2024</v>
      </c>
      <c r="M78">
        <v>19.82</v>
      </c>
      <c r="N78">
        <f t="shared" si="6"/>
        <v>1.4848950332821256E-2</v>
      </c>
      <c r="O78">
        <f t="shared" si="7"/>
        <v>1.4848950332821256</v>
      </c>
      <c r="P78">
        <f t="shared" si="8"/>
        <v>2024</v>
      </c>
      <c r="Q78" t="str">
        <f t="shared" si="9"/>
        <v>Q4</v>
      </c>
      <c r="R78" t="str">
        <f t="shared" si="10"/>
        <v>Dec</v>
      </c>
      <c r="S78" t="str">
        <f t="shared" si="11"/>
        <v>Week 4</v>
      </c>
    </row>
    <row r="79" spans="2:19">
      <c r="D79" t="s">
        <v>147</v>
      </c>
      <c r="E79">
        <v>9.3603354312010931E-3</v>
      </c>
      <c r="F79">
        <v>-0.52524494673683342</v>
      </c>
      <c r="L79" t="str">
        <v>12/30/2024</v>
      </c>
      <c r="M79">
        <v>19.53</v>
      </c>
      <c r="N79">
        <f t="shared" si="6"/>
        <v>-3.5714285714285856E-3</v>
      </c>
      <c r="O79">
        <f t="shared" si="7"/>
        <v>-0.35714285714285854</v>
      </c>
      <c r="P79">
        <f t="shared" si="8"/>
        <v>2024</v>
      </c>
      <c r="Q79" t="str">
        <f t="shared" si="9"/>
        <v>Q4</v>
      </c>
      <c r="R79" t="str">
        <f t="shared" si="10"/>
        <v>Dec</v>
      </c>
      <c r="S79" t="str">
        <f t="shared" si="11"/>
        <v>Week 5</v>
      </c>
    </row>
    <row r="80" spans="2:19">
      <c r="D80" t="s">
        <v>148</v>
      </c>
      <c r="E80">
        <v>1.0151221132177079E-2</v>
      </c>
      <c r="F80">
        <v>0.37111405042497081</v>
      </c>
      <c r="L80" t="str">
        <v>12/31/2024</v>
      </c>
      <c r="M80">
        <v>19.600000000000001</v>
      </c>
      <c r="N80">
        <f t="shared" si="6"/>
        <v>-1.5282730514517364E-3</v>
      </c>
      <c r="O80">
        <f t="shared" si="7"/>
        <v>-0.15282730514517365</v>
      </c>
      <c r="P80">
        <f t="shared" si="8"/>
        <v>2024</v>
      </c>
      <c r="Q80" t="str">
        <f t="shared" si="9"/>
        <v>Q4</v>
      </c>
      <c r="R80" t="str">
        <f t="shared" si="10"/>
        <v>Dec</v>
      </c>
      <c r="S80" t="str">
        <f t="shared" si="11"/>
        <v>Week 5</v>
      </c>
    </row>
    <row r="81" spans="1:19">
      <c r="D81" t="s">
        <v>149</v>
      </c>
      <c r="E81">
        <v>8.8224092197816701E-3</v>
      </c>
      <c r="F81">
        <v>1.0766399573013801</v>
      </c>
      <c r="L81" t="str">
        <v>01/01/2025</v>
      </c>
      <c r="M81">
        <v>19.63</v>
      </c>
      <c r="N81">
        <f t="shared" si="6"/>
        <v>1.5306122448978357E-3</v>
      </c>
      <c r="O81">
        <f t="shared" si="7"/>
        <v>0.15306122448978357</v>
      </c>
      <c r="P81">
        <f t="shared" si="8"/>
        <v>2025</v>
      </c>
      <c r="Q81" t="str">
        <f t="shared" si="9"/>
        <v>Q1</v>
      </c>
      <c r="R81" t="str">
        <f t="shared" si="10"/>
        <v>Jan</v>
      </c>
      <c r="S81" t="str">
        <f t="shared" si="11"/>
        <v>Week 1</v>
      </c>
    </row>
    <row r="82" spans="1:19">
      <c r="D82" t="s">
        <v>150</v>
      </c>
      <c r="E82">
        <v>0</v>
      </c>
      <c r="F82">
        <v>-1.3685239491691021</v>
      </c>
      <c r="L82" t="str">
        <v>01/02/2025</v>
      </c>
      <c r="M82">
        <v>19.600000000000001</v>
      </c>
      <c r="N82">
        <f t="shared" si="6"/>
        <v>-1.8036072144288547E-2</v>
      </c>
      <c r="O82">
        <f t="shared" si="7"/>
        <v>-1.8036072144288546</v>
      </c>
      <c r="P82">
        <f t="shared" si="8"/>
        <v>2025</v>
      </c>
      <c r="Q82" t="str">
        <f t="shared" si="9"/>
        <v>Q1</v>
      </c>
      <c r="R82" t="str">
        <f t="shared" si="10"/>
        <v>Jan</v>
      </c>
      <c r="S82" t="str">
        <f t="shared" si="11"/>
        <v>Week 1</v>
      </c>
    </row>
    <row r="83" spans="1:19">
      <c r="C83" t="s">
        <v>171</v>
      </c>
      <c r="E83">
        <v>1.1325820233748859E-2</v>
      </c>
      <c r="F83">
        <v>4.9970353612810867E-2</v>
      </c>
      <c r="L83" t="str">
        <v>01/03/2025</v>
      </c>
      <c r="M83">
        <v>19.96</v>
      </c>
      <c r="N83">
        <f t="shared" si="6"/>
        <v>5.4968287526427011E-2</v>
      </c>
      <c r="O83">
        <f t="shared" si="7"/>
        <v>5.4968287526427009</v>
      </c>
      <c r="P83">
        <f t="shared" si="8"/>
        <v>2025</v>
      </c>
      <c r="Q83" t="str">
        <f t="shared" si="9"/>
        <v>Q1</v>
      </c>
      <c r="R83" t="str">
        <f t="shared" si="10"/>
        <v>Jan</v>
      </c>
      <c r="S83" t="str">
        <f t="shared" si="11"/>
        <v>Week 1</v>
      </c>
    </row>
    <row r="84" spans="1:19">
      <c r="C84" t="s">
        <v>101</v>
      </c>
      <c r="D84" t="s">
        <v>154</v>
      </c>
      <c r="E84">
        <v>7.2268368796942857E-3</v>
      </c>
      <c r="F84">
        <v>-0.36475697765679127</v>
      </c>
      <c r="L84" t="str">
        <v>01/06/2025</v>
      </c>
      <c r="M84">
        <v>18.920000000000002</v>
      </c>
      <c r="N84">
        <f t="shared" si="6"/>
        <v>-6.3025210084032271E-3</v>
      </c>
      <c r="O84">
        <f t="shared" si="7"/>
        <v>-0.63025210084032268</v>
      </c>
      <c r="P84">
        <f t="shared" si="8"/>
        <v>2025</v>
      </c>
      <c r="Q84" t="str">
        <f t="shared" si="9"/>
        <v>Q1</v>
      </c>
      <c r="R84" t="str">
        <f t="shared" si="10"/>
        <v>Jan</v>
      </c>
      <c r="S84" t="str">
        <f t="shared" si="11"/>
        <v>Week 1</v>
      </c>
    </row>
    <row r="85" spans="1:19">
      <c r="D85" t="s">
        <v>147</v>
      </c>
      <c r="E85">
        <v>8.4347613387569277E-3</v>
      </c>
      <c r="F85">
        <v>-0.64372379824412895</v>
      </c>
      <c r="L85" t="str">
        <v>01/07/2025</v>
      </c>
      <c r="M85">
        <v>19.04</v>
      </c>
      <c r="N85">
        <f t="shared" si="6"/>
        <v>1.4384656366542332E-2</v>
      </c>
      <c r="O85">
        <f t="shared" si="7"/>
        <v>1.4384656366542332</v>
      </c>
      <c r="P85">
        <f t="shared" si="8"/>
        <v>2025</v>
      </c>
      <c r="Q85" t="str">
        <f t="shared" si="9"/>
        <v>Q1</v>
      </c>
      <c r="R85" t="str">
        <f t="shared" si="10"/>
        <v>Jan</v>
      </c>
      <c r="S85" t="str">
        <f t="shared" si="11"/>
        <v>Week 1</v>
      </c>
    </row>
    <row r="86" spans="1:19">
      <c r="C86" t="s">
        <v>151</v>
      </c>
      <c r="E86">
        <v>7.8195521711946266E-3</v>
      </c>
      <c r="F86">
        <v>-0.46936953537704285</v>
      </c>
      <c r="L86" t="str">
        <v>01/08/2025</v>
      </c>
      <c r="M86">
        <v>18.77</v>
      </c>
      <c r="N86">
        <f t="shared" si="6"/>
        <v>1.4594594594594572E-2</v>
      </c>
      <c r="O86">
        <f t="shared" si="7"/>
        <v>1.4594594594594572</v>
      </c>
      <c r="P86">
        <f t="shared" si="8"/>
        <v>2025</v>
      </c>
      <c r="Q86" t="str">
        <f t="shared" si="9"/>
        <v>Q1</v>
      </c>
      <c r="R86" t="str">
        <f t="shared" si="10"/>
        <v>Jan</v>
      </c>
      <c r="S86" t="str">
        <f t="shared" si="11"/>
        <v>Week 2</v>
      </c>
    </row>
    <row r="87" spans="1:19">
      <c r="B87" t="s">
        <v>152</v>
      </c>
      <c r="E87">
        <v>1.3483811816365163E-2</v>
      </c>
      <c r="F87">
        <v>0.13320576290478542</v>
      </c>
      <c r="L87" t="str">
        <v>01/09/2025</v>
      </c>
      <c r="M87">
        <v>18.5</v>
      </c>
      <c r="N87">
        <f t="shared" si="6"/>
        <v>2.9493600445186487E-2</v>
      </c>
      <c r="O87">
        <f t="shared" si="7"/>
        <v>2.9493600445186487</v>
      </c>
      <c r="P87">
        <f t="shared" si="8"/>
        <v>2025</v>
      </c>
      <c r="Q87" t="str">
        <f t="shared" si="9"/>
        <v>Q1</v>
      </c>
      <c r="R87" t="str">
        <f t="shared" si="10"/>
        <v>Jan</v>
      </c>
      <c r="S87" t="str">
        <f t="shared" si="11"/>
        <v>Week 2</v>
      </c>
    </row>
    <row r="88" spans="1:19">
      <c r="A88" t="s">
        <v>172</v>
      </c>
      <c r="E88">
        <v>1.7701105636913277E-2</v>
      </c>
      <c r="F88">
        <v>-3.9993323140484031E-3</v>
      </c>
      <c r="L88" t="str">
        <v>01/10/2025</v>
      </c>
      <c r="M88">
        <v>17.97</v>
      </c>
      <c r="N88">
        <f t="shared" si="6"/>
        <v>4.9649532710280248E-2</v>
      </c>
      <c r="O88">
        <f t="shared" si="7"/>
        <v>4.9649532710280244</v>
      </c>
      <c r="P88">
        <f t="shared" si="8"/>
        <v>2025</v>
      </c>
      <c r="Q88" t="str">
        <f t="shared" si="9"/>
        <v>Q1</v>
      </c>
      <c r="R88" t="str">
        <f t="shared" si="10"/>
        <v>Jan</v>
      </c>
      <c r="S88" t="str">
        <f t="shared" si="11"/>
        <v>Week 2</v>
      </c>
    </row>
    <row r="89" spans="1:19">
      <c r="A89" t="s">
        <v>122</v>
      </c>
      <c r="E89">
        <v>1.8619159607655898E-2</v>
      </c>
      <c r="F89">
        <v>2.9488482227992691E-2</v>
      </c>
      <c r="L89" t="str">
        <v>01/13/2025</v>
      </c>
      <c r="M89">
        <v>17.12</v>
      </c>
      <c r="N89">
        <f t="shared" si="6"/>
        <v>-5.0997782705099678E-2</v>
      </c>
      <c r="O89">
        <f t="shared" si="7"/>
        <v>-5.0997782705099679</v>
      </c>
      <c r="P89">
        <f t="shared" si="8"/>
        <v>2025</v>
      </c>
      <c r="Q89" t="str">
        <f t="shared" si="9"/>
        <v>Q1</v>
      </c>
      <c r="R89" t="str">
        <f t="shared" si="10"/>
        <v>Jan</v>
      </c>
      <c r="S89" t="str">
        <f t="shared" si="11"/>
        <v>Week 2</v>
      </c>
    </row>
    <row r="90" spans="1:19">
      <c r="L90" t="str">
        <v>01/14/2025</v>
      </c>
      <c r="M90">
        <v>18.04</v>
      </c>
      <c r="N90">
        <f t="shared" si="6"/>
        <v>3.337041156840863E-3</v>
      </c>
      <c r="O90">
        <f t="shared" si="7"/>
        <v>0.33370411568408631</v>
      </c>
      <c r="P90">
        <f t="shared" si="8"/>
        <v>2025</v>
      </c>
      <c r="Q90" t="str">
        <f t="shared" si="9"/>
        <v>Q1</v>
      </c>
      <c r="R90" t="str">
        <f t="shared" si="10"/>
        <v>Jan</v>
      </c>
      <c r="S90" t="str">
        <f t="shared" si="11"/>
        <v>Week 2</v>
      </c>
    </row>
    <row r="91" spans="1:19">
      <c r="L91" t="str">
        <v>01/15/2025</v>
      </c>
      <c r="M91">
        <v>17.98</v>
      </c>
      <c r="N91">
        <f t="shared" si="6"/>
        <v>-1.6949152542372812E-2</v>
      </c>
      <c r="O91">
        <f t="shared" si="7"/>
        <v>-1.6949152542372812</v>
      </c>
      <c r="P91">
        <f t="shared" si="8"/>
        <v>2025</v>
      </c>
      <c r="Q91" t="str">
        <f t="shared" si="9"/>
        <v>Q1</v>
      </c>
      <c r="R91" t="str">
        <f t="shared" si="10"/>
        <v>Jan</v>
      </c>
      <c r="S91" t="str">
        <f t="shared" si="11"/>
        <v>Week 3</v>
      </c>
    </row>
    <row r="92" spans="1:19">
      <c r="L92" t="str">
        <v>01/16/2025</v>
      </c>
      <c r="M92">
        <v>18.29</v>
      </c>
      <c r="N92">
        <f t="shared" si="6"/>
        <v>1.6429353778750044E-3</v>
      </c>
      <c r="O92">
        <f t="shared" si="7"/>
        <v>0.16429353778750044</v>
      </c>
      <c r="P92">
        <f t="shared" si="8"/>
        <v>2025</v>
      </c>
      <c r="Q92" t="str">
        <f t="shared" si="9"/>
        <v>Q1</v>
      </c>
      <c r="R92" t="str">
        <f t="shared" si="10"/>
        <v>Jan</v>
      </c>
      <c r="S92" t="str">
        <f t="shared" si="11"/>
        <v>Week 3</v>
      </c>
    </row>
    <row r="93" spans="1:19">
      <c r="L93" t="str">
        <v>01/17/2025</v>
      </c>
      <c r="M93">
        <v>18.260000000000002</v>
      </c>
      <c r="N93">
        <f t="shared" si="6"/>
        <v>-3.5902851108764504E-2</v>
      </c>
      <c r="O93">
        <f t="shared" si="7"/>
        <v>-3.5902851108764504</v>
      </c>
      <c r="P93">
        <f t="shared" si="8"/>
        <v>2025</v>
      </c>
      <c r="Q93" t="str">
        <f t="shared" si="9"/>
        <v>Q1</v>
      </c>
      <c r="R93" t="str">
        <f t="shared" si="10"/>
        <v>Jan</v>
      </c>
      <c r="S93" t="str">
        <f t="shared" si="11"/>
        <v>Week 3</v>
      </c>
    </row>
    <row r="94" spans="1:19">
      <c r="L94" t="str">
        <v>01/20/2025</v>
      </c>
      <c r="M94">
        <v>18.940000000000001</v>
      </c>
      <c r="N94">
        <f t="shared" si="6"/>
        <v>2.3230686115613165E-2</v>
      </c>
      <c r="O94">
        <f t="shared" si="7"/>
        <v>2.3230686115613164</v>
      </c>
      <c r="P94">
        <f t="shared" si="8"/>
        <v>2025</v>
      </c>
      <c r="Q94" t="str">
        <f t="shared" si="9"/>
        <v>Q1</v>
      </c>
      <c r="R94" t="str">
        <f t="shared" si="10"/>
        <v>Jan</v>
      </c>
      <c r="S94" t="str">
        <f t="shared" si="11"/>
        <v>Week 3</v>
      </c>
    </row>
    <row r="95" spans="1:19">
      <c r="L95" t="str">
        <v>01/21/2025</v>
      </c>
      <c r="M95">
        <v>18.510000000000002</v>
      </c>
      <c r="N95">
        <f t="shared" si="6"/>
        <v>8.1699346405229925E-3</v>
      </c>
      <c r="O95">
        <f t="shared" si="7"/>
        <v>0.81699346405229922</v>
      </c>
      <c r="P95">
        <f t="shared" si="8"/>
        <v>2025</v>
      </c>
      <c r="Q95" t="str">
        <f t="shared" si="9"/>
        <v>Q1</v>
      </c>
      <c r="R95" t="str">
        <f t="shared" si="10"/>
        <v>Jan</v>
      </c>
      <c r="S95" t="str">
        <f t="shared" si="11"/>
        <v>Week 3</v>
      </c>
    </row>
    <row r="96" spans="1:19">
      <c r="L96" t="str">
        <v>01/22/2025</v>
      </c>
      <c r="M96">
        <v>18.36</v>
      </c>
      <c r="N96">
        <f t="shared" si="6"/>
        <v>-6.4935064935065468E-3</v>
      </c>
      <c r="O96">
        <f t="shared" si="7"/>
        <v>-0.64935064935065467</v>
      </c>
      <c r="P96">
        <f t="shared" si="8"/>
        <v>2025</v>
      </c>
      <c r="Q96" t="str">
        <f t="shared" si="9"/>
        <v>Q1</v>
      </c>
      <c r="R96" t="str">
        <f t="shared" si="10"/>
        <v>Jan</v>
      </c>
      <c r="S96" t="str">
        <f t="shared" si="11"/>
        <v>Week 4</v>
      </c>
    </row>
    <row r="97" spans="12:19">
      <c r="L97" t="str">
        <v>01/23/2025</v>
      </c>
      <c r="M97">
        <v>18.48</v>
      </c>
      <c r="N97">
        <f t="shared" si="6"/>
        <v>1.260273972602742E-2</v>
      </c>
      <c r="O97">
        <f t="shared" si="7"/>
        <v>1.2602739726027421</v>
      </c>
      <c r="P97">
        <f t="shared" si="8"/>
        <v>2025</v>
      </c>
      <c r="Q97" t="str">
        <f t="shared" si="9"/>
        <v>Q1</v>
      </c>
      <c r="R97" t="str">
        <f t="shared" si="10"/>
        <v>Jan</v>
      </c>
      <c r="S97" t="str">
        <f t="shared" si="11"/>
        <v>Week 4</v>
      </c>
    </row>
    <row r="98" spans="12:19">
      <c r="L98" t="str">
        <v>01/24/2025</v>
      </c>
      <c r="M98">
        <v>18.25</v>
      </c>
      <c r="N98">
        <f t="shared" si="6"/>
        <v>-1.3513513513513514E-2</v>
      </c>
      <c r="O98">
        <f t="shared" si="7"/>
        <v>-1.3513513513513513</v>
      </c>
      <c r="P98">
        <f t="shared" si="8"/>
        <v>2025</v>
      </c>
      <c r="Q98" t="str">
        <f t="shared" si="9"/>
        <v>Q1</v>
      </c>
      <c r="R98" t="str">
        <f t="shared" si="10"/>
        <v>Jan</v>
      </c>
      <c r="S98" t="str">
        <f t="shared" si="11"/>
        <v>Week 4</v>
      </c>
    </row>
    <row r="99" spans="12:19">
      <c r="L99" t="str">
        <v>01/27/2025</v>
      </c>
      <c r="M99">
        <v>18.5</v>
      </c>
      <c r="N99">
        <f t="shared" si="6"/>
        <v>7.0767555797495371E-3</v>
      </c>
      <c r="O99">
        <f t="shared" si="7"/>
        <v>0.70767555797495374</v>
      </c>
      <c r="P99">
        <f t="shared" si="8"/>
        <v>2025</v>
      </c>
      <c r="Q99" t="str">
        <f t="shared" si="9"/>
        <v>Q1</v>
      </c>
      <c r="R99" t="str">
        <f t="shared" si="10"/>
        <v>Jan</v>
      </c>
      <c r="S99" t="str">
        <f t="shared" si="11"/>
        <v>Week 4</v>
      </c>
    </row>
    <row r="100" spans="12:19">
      <c r="L100" t="str">
        <v>01/28/2025</v>
      </c>
      <c r="M100">
        <v>18.37</v>
      </c>
      <c r="N100">
        <f t="shared" si="6"/>
        <v>-2.3391812865496957E-2</v>
      </c>
      <c r="O100">
        <f t="shared" si="7"/>
        <v>-2.3391812865496955</v>
      </c>
      <c r="P100">
        <f t="shared" si="8"/>
        <v>2025</v>
      </c>
      <c r="Q100" t="str">
        <f t="shared" si="9"/>
        <v>Q1</v>
      </c>
      <c r="R100" t="str">
        <f t="shared" si="10"/>
        <v>Jan</v>
      </c>
      <c r="S100" t="str">
        <f t="shared" si="11"/>
        <v>Week 4</v>
      </c>
    </row>
    <row r="101" spans="12:19">
      <c r="L101" t="str">
        <v>01/29/2025</v>
      </c>
      <c r="M101">
        <v>18.809999999999999</v>
      </c>
      <c r="N101">
        <f t="shared" si="6"/>
        <v>-7.9113924050634027E-3</v>
      </c>
      <c r="O101">
        <f t="shared" si="7"/>
        <v>-0.79113924050634021</v>
      </c>
      <c r="P101">
        <f t="shared" si="8"/>
        <v>2025</v>
      </c>
      <c r="Q101" t="str">
        <f t="shared" si="9"/>
        <v>Q1</v>
      </c>
      <c r="R101" t="str">
        <f t="shared" si="10"/>
        <v>Jan</v>
      </c>
      <c r="S101" t="str">
        <f t="shared" si="11"/>
        <v>Week 5</v>
      </c>
    </row>
    <row r="102" spans="12:19">
      <c r="L102" t="str">
        <v>01/30/2025</v>
      </c>
      <c r="M102">
        <v>18.96</v>
      </c>
      <c r="N102">
        <f t="shared" si="6"/>
        <v>-1.5064935064935021E-2</v>
      </c>
      <c r="O102">
        <f t="shared" si="7"/>
        <v>-1.5064935064935021</v>
      </c>
      <c r="P102">
        <f t="shared" si="8"/>
        <v>2025</v>
      </c>
      <c r="Q102" t="str">
        <f t="shared" si="9"/>
        <v>Q1</v>
      </c>
      <c r="R102" t="str">
        <f t="shared" si="10"/>
        <v>Jan</v>
      </c>
      <c r="S102" t="str">
        <f t="shared" si="11"/>
        <v>Week 5</v>
      </c>
    </row>
    <row r="103" spans="12:19">
      <c r="L103" t="str">
        <v>01/31/2025</v>
      </c>
      <c r="M103">
        <v>19.25</v>
      </c>
      <c r="N103">
        <f t="shared" si="6"/>
        <v>9.9685204616999628E-3</v>
      </c>
      <c r="O103">
        <f t="shared" si="7"/>
        <v>0.99685204616999623</v>
      </c>
      <c r="P103">
        <f t="shared" si="8"/>
        <v>2025</v>
      </c>
      <c r="Q103" t="str">
        <f t="shared" si="9"/>
        <v>Q1</v>
      </c>
      <c r="R103" t="str">
        <f t="shared" si="10"/>
        <v>Jan</v>
      </c>
      <c r="S103" t="str">
        <f t="shared" si="11"/>
        <v>Week 5</v>
      </c>
    </row>
    <row r="104" spans="12:19">
      <c r="L104" t="str">
        <v>02/01/2025</v>
      </c>
      <c r="M104">
        <v>19.059999999999999</v>
      </c>
      <c r="N104">
        <f t="shared" si="6"/>
        <v>1.4369345396487472E-2</v>
      </c>
      <c r="O104">
        <f t="shared" si="7"/>
        <v>1.4369345396487472</v>
      </c>
      <c r="P104">
        <f t="shared" si="8"/>
        <v>2025</v>
      </c>
      <c r="Q104" t="str">
        <f t="shared" si="9"/>
        <v>Q1</v>
      </c>
      <c r="R104" t="str">
        <f t="shared" si="10"/>
        <v>Feb</v>
      </c>
      <c r="S104" t="str">
        <f t="shared" si="11"/>
        <v>Week 1</v>
      </c>
    </row>
    <row r="105" spans="12:19">
      <c r="L105" t="str">
        <v>02/03/2025</v>
      </c>
      <c r="M105">
        <v>18.79</v>
      </c>
      <c r="N105">
        <f t="shared" si="6"/>
        <v>-1.725941422594152E-2</v>
      </c>
      <c r="O105">
        <f t="shared" si="7"/>
        <v>-1.7259414225941521</v>
      </c>
      <c r="P105">
        <f t="shared" si="8"/>
        <v>2025</v>
      </c>
      <c r="Q105" t="str">
        <f t="shared" si="9"/>
        <v>Q1</v>
      </c>
      <c r="R105" t="str">
        <f t="shared" si="10"/>
        <v>Feb</v>
      </c>
      <c r="S105" t="str">
        <f t="shared" si="11"/>
        <v>Week 1</v>
      </c>
    </row>
    <row r="106" spans="12:19">
      <c r="L106" t="str">
        <v>02/04/2025</v>
      </c>
      <c r="M106">
        <v>19.12</v>
      </c>
      <c r="N106">
        <f t="shared" si="6"/>
        <v>-1.5447991761071096E-2</v>
      </c>
      <c r="O106">
        <f t="shared" si="7"/>
        <v>-1.5447991761071096</v>
      </c>
      <c r="P106">
        <f t="shared" si="8"/>
        <v>2025</v>
      </c>
      <c r="Q106" t="str">
        <f t="shared" si="9"/>
        <v>Q1</v>
      </c>
      <c r="R106" t="str">
        <f t="shared" si="10"/>
        <v>Feb</v>
      </c>
      <c r="S106" t="str">
        <f t="shared" si="11"/>
        <v>Week 1</v>
      </c>
    </row>
    <row r="107" spans="12:19">
      <c r="L107" t="str">
        <v>02/05/2025</v>
      </c>
      <c r="M107">
        <v>19.420000000000002</v>
      </c>
      <c r="N107">
        <f t="shared" si="6"/>
        <v>6.7392431311561725E-3</v>
      </c>
      <c r="O107">
        <f t="shared" si="7"/>
        <v>0.67392431311561729</v>
      </c>
      <c r="P107">
        <f t="shared" si="8"/>
        <v>2025</v>
      </c>
      <c r="Q107" t="str">
        <f t="shared" si="9"/>
        <v>Q1</v>
      </c>
      <c r="R107" t="str">
        <f t="shared" si="10"/>
        <v>Feb</v>
      </c>
      <c r="S107" t="str">
        <f t="shared" si="11"/>
        <v>Week 1</v>
      </c>
    </row>
    <row r="108" spans="12:19">
      <c r="L108" t="str">
        <v>02/06/2025</v>
      </c>
      <c r="M108">
        <v>19.29</v>
      </c>
      <c r="N108">
        <f t="shared" si="6"/>
        <v>8.3638264506011584E-3</v>
      </c>
      <c r="O108">
        <f t="shared" si="7"/>
        <v>0.83638264506011584</v>
      </c>
      <c r="P108">
        <f t="shared" si="8"/>
        <v>2025</v>
      </c>
      <c r="Q108" t="str">
        <f t="shared" si="9"/>
        <v>Q1</v>
      </c>
      <c r="R108" t="str">
        <f t="shared" si="10"/>
        <v>Feb</v>
      </c>
      <c r="S108" t="str">
        <f t="shared" si="11"/>
        <v>Week 1</v>
      </c>
    </row>
    <row r="109" spans="12:19">
      <c r="L109" t="str">
        <v>02/07/2025</v>
      </c>
      <c r="M109">
        <v>19.13</v>
      </c>
      <c r="N109">
        <f t="shared" si="6"/>
        <v>2.9047875201721311E-2</v>
      </c>
      <c r="O109">
        <f t="shared" si="7"/>
        <v>2.9047875201721309</v>
      </c>
      <c r="P109">
        <f t="shared" si="8"/>
        <v>2025</v>
      </c>
      <c r="Q109" t="str">
        <f t="shared" si="9"/>
        <v>Q1</v>
      </c>
      <c r="R109" t="str">
        <f t="shared" si="10"/>
        <v>Feb</v>
      </c>
      <c r="S109" t="str">
        <f t="shared" si="11"/>
        <v>Week 1</v>
      </c>
    </row>
    <row r="110" spans="12:19">
      <c r="L110" t="str">
        <v>02/10/2025</v>
      </c>
      <c r="M110">
        <v>18.59</v>
      </c>
      <c r="N110">
        <f t="shared" si="6"/>
        <v>2.5938189845474548E-2</v>
      </c>
      <c r="O110">
        <f t="shared" si="7"/>
        <v>2.5938189845474549</v>
      </c>
      <c r="P110">
        <f t="shared" si="8"/>
        <v>2025</v>
      </c>
      <c r="Q110" t="str">
        <f t="shared" si="9"/>
        <v>Q1</v>
      </c>
      <c r="R110" t="str">
        <f t="shared" si="10"/>
        <v>Feb</v>
      </c>
      <c r="S110" t="str">
        <f t="shared" si="11"/>
        <v>Week 2</v>
      </c>
    </row>
    <row r="111" spans="12:19">
      <c r="L111" t="str">
        <v>02/11/2025</v>
      </c>
      <c r="M111">
        <v>18.12</v>
      </c>
      <c r="N111">
        <f t="shared" si="6"/>
        <v>-5.5157198014329904E-4</v>
      </c>
      <c r="O111">
        <f t="shared" si="7"/>
        <v>-5.5157198014329903E-2</v>
      </c>
      <c r="P111">
        <f t="shared" si="8"/>
        <v>2025</v>
      </c>
      <c r="Q111" t="str">
        <f t="shared" si="9"/>
        <v>Q1</v>
      </c>
      <c r="R111" t="str">
        <f t="shared" si="10"/>
        <v>Feb</v>
      </c>
      <c r="S111" t="str">
        <f t="shared" si="11"/>
        <v>Week 2</v>
      </c>
    </row>
    <row r="112" spans="12:19">
      <c r="L112" t="str">
        <v>02/12/2025</v>
      </c>
      <c r="M112">
        <v>18.13</v>
      </c>
      <c r="N112">
        <f t="shared" si="6"/>
        <v>-2.2014309301047162E-3</v>
      </c>
      <c r="O112">
        <f t="shared" si="7"/>
        <v>-0.22014309301047164</v>
      </c>
      <c r="P112">
        <f t="shared" si="8"/>
        <v>2025</v>
      </c>
      <c r="Q112" t="str">
        <f t="shared" si="9"/>
        <v>Q1</v>
      </c>
      <c r="R112" t="str">
        <f t="shared" si="10"/>
        <v>Feb</v>
      </c>
      <c r="S112" t="str">
        <f t="shared" si="11"/>
        <v>Week 2</v>
      </c>
    </row>
    <row r="113" spans="12:19">
      <c r="L113" t="str">
        <v>02/13/2025</v>
      </c>
      <c r="M113">
        <v>18.170000000000002</v>
      </c>
      <c r="N113">
        <f t="shared" si="6"/>
        <v>2.2509848058525725E-2</v>
      </c>
      <c r="O113">
        <f t="shared" si="7"/>
        <v>2.2509848058525725</v>
      </c>
      <c r="P113">
        <f t="shared" si="8"/>
        <v>2025</v>
      </c>
      <c r="Q113" t="str">
        <f t="shared" si="9"/>
        <v>Q1</v>
      </c>
      <c r="R113" t="str">
        <f t="shared" si="10"/>
        <v>Feb</v>
      </c>
      <c r="S113" t="str">
        <f t="shared" si="11"/>
        <v>Week 2</v>
      </c>
    </row>
    <row r="114" spans="12:19">
      <c r="L114" t="str">
        <v>02/14/2025</v>
      </c>
      <c r="M114">
        <v>17.77</v>
      </c>
      <c r="N114">
        <f t="shared" si="6"/>
        <v>5.6593095642330426E-3</v>
      </c>
      <c r="O114">
        <f t="shared" si="7"/>
        <v>0.56593095642330427</v>
      </c>
      <c r="P114">
        <f t="shared" si="8"/>
        <v>2025</v>
      </c>
      <c r="Q114" t="str">
        <f t="shared" si="9"/>
        <v>Q1</v>
      </c>
      <c r="R114" t="str">
        <f t="shared" si="10"/>
        <v>Feb</v>
      </c>
      <c r="S114" t="str">
        <f t="shared" si="11"/>
        <v>Week 2</v>
      </c>
    </row>
    <row r="115" spans="12:19">
      <c r="L115" t="str">
        <v>02/17/2025</v>
      </c>
      <c r="M115">
        <v>17.670000000000002</v>
      </c>
      <c r="N115">
        <f t="shared" si="6"/>
        <v>1.2027491408934755E-2</v>
      </c>
      <c r="O115">
        <f t="shared" si="7"/>
        <v>1.2027491408934756</v>
      </c>
      <c r="P115">
        <f t="shared" si="8"/>
        <v>2025</v>
      </c>
      <c r="Q115" t="str">
        <f t="shared" si="9"/>
        <v>Q1</v>
      </c>
      <c r="R115" t="str">
        <f t="shared" si="10"/>
        <v>Feb</v>
      </c>
      <c r="S115" t="str">
        <f t="shared" si="11"/>
        <v>Week 3</v>
      </c>
    </row>
    <row r="116" spans="12:19">
      <c r="L116" t="str">
        <v>02/18/2025</v>
      </c>
      <c r="M116">
        <v>17.46</v>
      </c>
      <c r="N116">
        <f t="shared" si="6"/>
        <v>-3.0538589672404255E-2</v>
      </c>
      <c r="O116">
        <f t="shared" si="7"/>
        <v>-3.0538589672404255</v>
      </c>
      <c r="P116">
        <f t="shared" si="8"/>
        <v>2025</v>
      </c>
      <c r="Q116" t="str">
        <f t="shared" si="9"/>
        <v>Q1</v>
      </c>
      <c r="R116" t="str">
        <f t="shared" si="10"/>
        <v>Feb</v>
      </c>
      <c r="S116" t="str">
        <f t="shared" si="11"/>
        <v>Week 3</v>
      </c>
    </row>
    <row r="117" spans="12:19">
      <c r="L117" t="str">
        <v>02/19/2025</v>
      </c>
      <c r="M117">
        <v>18.010000000000002</v>
      </c>
      <c r="N117">
        <f t="shared" si="6"/>
        <v>-1.1525795828759457E-2</v>
      </c>
      <c r="O117">
        <f t="shared" si="7"/>
        <v>-1.1525795828759458</v>
      </c>
      <c r="P117">
        <f t="shared" si="8"/>
        <v>2025</v>
      </c>
      <c r="Q117" t="str">
        <f t="shared" si="9"/>
        <v>Q1</v>
      </c>
      <c r="R117" t="str">
        <f t="shared" si="10"/>
        <v>Feb</v>
      </c>
      <c r="S117" t="str">
        <f t="shared" si="11"/>
        <v>Week 3</v>
      </c>
    </row>
    <row r="118" spans="12:19">
      <c r="L118" t="str">
        <v>02/20/2025</v>
      </c>
      <c r="M118">
        <v>18.22</v>
      </c>
      <c r="N118">
        <f t="shared" si="6"/>
        <v>1.6174010039040666E-2</v>
      </c>
      <c r="O118">
        <f t="shared" si="7"/>
        <v>1.6174010039040665</v>
      </c>
      <c r="P118">
        <f t="shared" si="8"/>
        <v>2025</v>
      </c>
      <c r="Q118" t="str">
        <f t="shared" si="9"/>
        <v>Q1</v>
      </c>
      <c r="R118" t="str">
        <f t="shared" si="10"/>
        <v>Feb</v>
      </c>
      <c r="S118" t="str">
        <f t="shared" si="11"/>
        <v>Week 3</v>
      </c>
    </row>
    <row r="119" spans="12:19">
      <c r="L119" t="str">
        <v>02/21/2025</v>
      </c>
      <c r="M119">
        <v>17.93</v>
      </c>
      <c r="N119">
        <f t="shared" si="6"/>
        <v>3.919372900335962E-3</v>
      </c>
      <c r="O119">
        <f t="shared" si="7"/>
        <v>0.39193729003359618</v>
      </c>
      <c r="P119">
        <f t="shared" si="8"/>
        <v>2025</v>
      </c>
      <c r="Q119" t="str">
        <f t="shared" si="9"/>
        <v>Q1</v>
      </c>
      <c r="R119" t="str">
        <f t="shared" si="10"/>
        <v>Feb</v>
      </c>
      <c r="S119" t="str">
        <f t="shared" si="11"/>
        <v>Week 3</v>
      </c>
    </row>
    <row r="120" spans="12:19">
      <c r="L120" t="str">
        <v>02/24/2025</v>
      </c>
      <c r="M120">
        <v>17.86</v>
      </c>
      <c r="N120">
        <f t="shared" si="6"/>
        <v>3.3707865168538607E-3</v>
      </c>
      <c r="O120">
        <f t="shared" si="7"/>
        <v>0.33707865168538609</v>
      </c>
      <c r="P120">
        <f t="shared" si="8"/>
        <v>2025</v>
      </c>
      <c r="Q120" t="str">
        <f t="shared" si="9"/>
        <v>Q1</v>
      </c>
      <c r="R120" t="str">
        <f t="shared" si="10"/>
        <v>Feb</v>
      </c>
      <c r="S120" t="str">
        <f t="shared" si="11"/>
        <v>Week 4</v>
      </c>
    </row>
    <row r="121" spans="12:19">
      <c r="L121" t="str">
        <v>02/25/2025</v>
      </c>
      <c r="M121">
        <v>17.8</v>
      </c>
      <c r="N121">
        <f t="shared" si="6"/>
        <v>2.5345622119815742E-2</v>
      </c>
      <c r="O121">
        <f t="shared" si="7"/>
        <v>2.5345622119815743</v>
      </c>
      <c r="P121">
        <f t="shared" si="8"/>
        <v>2025</v>
      </c>
      <c r="Q121" t="str">
        <f t="shared" si="9"/>
        <v>Q1</v>
      </c>
      <c r="R121" t="str">
        <f t="shared" si="10"/>
        <v>Feb</v>
      </c>
      <c r="S121" t="str">
        <f t="shared" si="11"/>
        <v>Week 4</v>
      </c>
    </row>
    <row r="122" spans="12:19">
      <c r="L122" t="str">
        <v>02/27/2025</v>
      </c>
      <c r="M122">
        <v>17.36</v>
      </c>
      <c r="N122">
        <f t="shared" si="6"/>
        <v>3.5799522673030895E-2</v>
      </c>
      <c r="O122">
        <f t="shared" si="7"/>
        <v>3.5799522673030895</v>
      </c>
      <c r="P122">
        <f t="shared" si="8"/>
        <v>2025</v>
      </c>
      <c r="Q122" t="str">
        <f t="shared" si="9"/>
        <v>Q1</v>
      </c>
      <c r="R122" t="str">
        <f t="shared" si="10"/>
        <v>Feb</v>
      </c>
      <c r="S122" t="str">
        <f t="shared" si="11"/>
        <v>Week 4</v>
      </c>
    </row>
    <row r="123" spans="12:19">
      <c r="L123" t="str">
        <v>02/28/2025</v>
      </c>
      <c r="M123">
        <v>16.760000000000002</v>
      </c>
      <c r="N123">
        <f t="shared" si="6"/>
        <v>2.7590435315757382E-2</v>
      </c>
      <c r="O123">
        <f t="shared" si="7"/>
        <v>2.7590435315757382</v>
      </c>
      <c r="P123">
        <f t="shared" si="8"/>
        <v>2025</v>
      </c>
      <c r="Q123" t="str">
        <f t="shared" si="9"/>
        <v>Q1</v>
      </c>
      <c r="R123" t="str">
        <f t="shared" si="10"/>
        <v>Feb</v>
      </c>
      <c r="S123" t="str">
        <f t="shared" si="11"/>
        <v>Week 4</v>
      </c>
    </row>
    <row r="124" spans="12:19">
      <c r="L124" t="str">
        <v>03/03/2025</v>
      </c>
      <c r="M124">
        <v>16.309999999999999</v>
      </c>
      <c r="N124">
        <f t="shared" si="6"/>
        <v>-1.8359853121175727E-3</v>
      </c>
      <c r="O124">
        <f t="shared" si="7"/>
        <v>-0.18359853121175726</v>
      </c>
      <c r="P124">
        <f t="shared" si="8"/>
        <v>2025</v>
      </c>
      <c r="Q124" t="str">
        <f t="shared" si="9"/>
        <v>Q1</v>
      </c>
      <c r="R124" t="str">
        <f t="shared" si="10"/>
        <v>Mar</v>
      </c>
      <c r="S124" t="str">
        <f t="shared" si="11"/>
        <v>Week 1</v>
      </c>
    </row>
    <row r="125" spans="12:19">
      <c r="L125" t="str">
        <v>03/04/2025</v>
      </c>
      <c r="M125">
        <v>16.34</v>
      </c>
      <c r="N125">
        <f t="shared" si="6"/>
        <v>-3.4278959810874809E-2</v>
      </c>
      <c r="O125">
        <f t="shared" si="7"/>
        <v>-3.4278959810874809</v>
      </c>
      <c r="P125">
        <f t="shared" si="8"/>
        <v>2025</v>
      </c>
      <c r="Q125" t="str">
        <f t="shared" si="9"/>
        <v>Q1</v>
      </c>
      <c r="R125" t="str">
        <f t="shared" si="10"/>
        <v>Mar</v>
      </c>
      <c r="S125" t="str">
        <f t="shared" si="11"/>
        <v>Week 1</v>
      </c>
    </row>
    <row r="126" spans="12:19">
      <c r="L126" t="str">
        <v>03/05/2025</v>
      </c>
      <c r="M126">
        <v>16.920000000000002</v>
      </c>
      <c r="N126">
        <f t="shared" si="6"/>
        <v>-3.5335689045935641E-3</v>
      </c>
      <c r="O126">
        <f t="shared" si="7"/>
        <v>-0.35335689045935642</v>
      </c>
      <c r="P126">
        <f t="shared" si="8"/>
        <v>2025</v>
      </c>
      <c r="Q126" t="str">
        <f t="shared" si="9"/>
        <v>Q1</v>
      </c>
      <c r="R126" t="str">
        <f t="shared" si="10"/>
        <v>Mar</v>
      </c>
      <c r="S126" t="str">
        <f t="shared" si="11"/>
        <v>Week 1</v>
      </c>
    </row>
    <row r="127" spans="12:19">
      <c r="L127" t="str">
        <v>03/06/2025</v>
      </c>
      <c r="M127">
        <v>16.98</v>
      </c>
      <c r="N127">
        <f t="shared" si="6"/>
        <v>5.9241706161138287E-3</v>
      </c>
      <c r="O127">
        <f t="shared" si="7"/>
        <v>0.59241706161138286</v>
      </c>
      <c r="P127">
        <f t="shared" si="8"/>
        <v>2025</v>
      </c>
      <c r="Q127" t="str">
        <f t="shared" si="9"/>
        <v>Q1</v>
      </c>
      <c r="R127" t="str">
        <f t="shared" si="10"/>
        <v>Mar</v>
      </c>
      <c r="S127" t="str">
        <f t="shared" si="11"/>
        <v>Week 1</v>
      </c>
    </row>
    <row r="128" spans="12:19">
      <c r="L128" t="str">
        <v>03/07/2025</v>
      </c>
      <c r="M128">
        <v>16.88</v>
      </c>
      <c r="N128">
        <f t="shared" si="6"/>
        <v>2.1173623714458429E-2</v>
      </c>
      <c r="O128">
        <f t="shared" si="7"/>
        <v>2.1173623714458429</v>
      </c>
      <c r="P128">
        <f t="shared" si="8"/>
        <v>2025</v>
      </c>
      <c r="Q128" t="str">
        <f t="shared" si="9"/>
        <v>Q1</v>
      </c>
      <c r="R128" t="str">
        <f t="shared" si="10"/>
        <v>Mar</v>
      </c>
      <c r="S128" t="str">
        <f t="shared" si="11"/>
        <v>Week 1</v>
      </c>
    </row>
    <row r="129" spans="12:19">
      <c r="L129" t="str">
        <v>03/10/2025</v>
      </c>
      <c r="M129">
        <v>16.53</v>
      </c>
      <c r="N129">
        <f t="shared" si="6"/>
        <v>9.157509157509288E-3</v>
      </c>
      <c r="O129">
        <f t="shared" si="7"/>
        <v>0.91575091575092882</v>
      </c>
      <c r="P129">
        <f t="shared" si="8"/>
        <v>2025</v>
      </c>
      <c r="Q129" t="str">
        <f t="shared" si="9"/>
        <v>Q1</v>
      </c>
      <c r="R129" t="str">
        <f t="shared" si="10"/>
        <v>Mar</v>
      </c>
      <c r="S129" t="str">
        <f t="shared" si="11"/>
        <v>Week 2</v>
      </c>
    </row>
    <row r="130" spans="12:19">
      <c r="L130" t="str">
        <v>03/11/2025</v>
      </c>
      <c r="M130">
        <v>16.38</v>
      </c>
      <c r="N130">
        <f t="shared" si="6"/>
        <v>1.4241486068111483E-2</v>
      </c>
      <c r="O130">
        <f t="shared" si="7"/>
        <v>1.4241486068111482</v>
      </c>
      <c r="P130">
        <f t="shared" si="8"/>
        <v>2025</v>
      </c>
      <c r="Q130" t="str">
        <f t="shared" si="9"/>
        <v>Q1</v>
      </c>
      <c r="R130" t="str">
        <f t="shared" si="10"/>
        <v>Mar</v>
      </c>
      <c r="S130" t="str">
        <f t="shared" si="11"/>
        <v>Week 2</v>
      </c>
    </row>
    <row r="131" spans="12:19">
      <c r="L131" t="str">
        <v>03/12/2025</v>
      </c>
      <c r="M131">
        <v>16.149999999999999</v>
      </c>
      <c r="N131">
        <f t="shared" si="6"/>
        <v>-3.0864197530864638E-3</v>
      </c>
      <c r="O131">
        <f t="shared" si="7"/>
        <v>-0.3086419753086464</v>
      </c>
      <c r="P131">
        <f t="shared" si="8"/>
        <v>2025</v>
      </c>
      <c r="Q131" t="str">
        <f t="shared" si="9"/>
        <v>Q1</v>
      </c>
      <c r="R131" t="str">
        <f t="shared" si="10"/>
        <v>Mar</v>
      </c>
      <c r="S131" t="str">
        <f t="shared" si="11"/>
        <v>Week 2</v>
      </c>
    </row>
    <row r="132" spans="12:19">
      <c r="L132" t="str">
        <v>03/13/2025</v>
      </c>
      <c r="M132">
        <v>16.2</v>
      </c>
      <c r="N132">
        <f t="shared" si="6"/>
        <v>4.9627791563274376E-3</v>
      </c>
      <c r="O132">
        <f t="shared" si="7"/>
        <v>0.49627791563274376</v>
      </c>
      <c r="P132">
        <f t="shared" si="8"/>
        <v>2025</v>
      </c>
      <c r="Q132" t="str">
        <f t="shared" si="9"/>
        <v>Q1</v>
      </c>
      <c r="R132" t="str">
        <f t="shared" si="10"/>
        <v>Mar</v>
      </c>
      <c r="S132" t="str">
        <f t="shared" si="11"/>
        <v>Week 2</v>
      </c>
    </row>
    <row r="133" spans="12:19">
      <c r="L133" t="str">
        <v>03/17/2025</v>
      </c>
      <c r="M133">
        <v>16.12</v>
      </c>
      <c r="N133">
        <f t="shared" ref="N133:N196" si="12">IFERROR((M133-M134)/M134,0)</f>
        <v>-1.9464720194647216E-2</v>
      </c>
      <c r="O133">
        <f t="shared" ref="O133:O196" si="13">N133* 100</f>
        <v>-1.9464720194647216</v>
      </c>
      <c r="P133">
        <f t="shared" ref="P133:P196" si="14">YEAR(L133)</f>
        <v>2025</v>
      </c>
      <c r="Q133" t="str">
        <f t="shared" ref="Q133:Q196" si="15">"Q" &amp; INT((MONTH(L133)-1)/3)+1</f>
        <v>Q1</v>
      </c>
      <c r="R133" t="str">
        <f t="shared" ref="R133:R196" si="16">TEXT(L133,"MMM")</f>
        <v>Mar</v>
      </c>
      <c r="S133" t="str">
        <f t="shared" ref="S133:S196" si="17">"Week " &amp; INT((DAY(L133)-1)/7)+1</f>
        <v>Week 3</v>
      </c>
    </row>
    <row r="134" spans="12:19">
      <c r="L134" t="str">
        <v>03/18/2025</v>
      </c>
      <c r="M134">
        <v>16.440000000000001</v>
      </c>
      <c r="N134">
        <f t="shared" si="12"/>
        <v>-3.4644744568408679E-2</v>
      </c>
      <c r="O134">
        <f t="shared" si="13"/>
        <v>-3.4644744568408679</v>
      </c>
      <c r="P134">
        <f t="shared" si="14"/>
        <v>2025</v>
      </c>
      <c r="Q134" t="str">
        <f t="shared" si="15"/>
        <v>Q1</v>
      </c>
      <c r="R134" t="str">
        <f t="shared" si="16"/>
        <v>Mar</v>
      </c>
      <c r="S134" t="str">
        <f t="shared" si="17"/>
        <v>Week 3</v>
      </c>
    </row>
    <row r="135" spans="12:19">
      <c r="L135" t="str">
        <v>03/19/2025</v>
      </c>
      <c r="M135">
        <v>17.03</v>
      </c>
      <c r="N135">
        <f t="shared" si="12"/>
        <v>4.7197640117995193E-3</v>
      </c>
      <c r="O135">
        <f t="shared" si="13"/>
        <v>0.47197640117995193</v>
      </c>
      <c r="P135">
        <f t="shared" si="14"/>
        <v>2025</v>
      </c>
      <c r="Q135" t="str">
        <f t="shared" si="15"/>
        <v>Q1</v>
      </c>
      <c r="R135" t="str">
        <f t="shared" si="16"/>
        <v>Mar</v>
      </c>
      <c r="S135" t="str">
        <f t="shared" si="17"/>
        <v>Week 3</v>
      </c>
    </row>
    <row r="136" spans="12:19">
      <c r="L136" t="str">
        <v>03/20/2025</v>
      </c>
      <c r="M136">
        <v>16.95</v>
      </c>
      <c r="N136">
        <f t="shared" si="12"/>
        <v>-1.3387660069848687E-2</v>
      </c>
      <c r="O136">
        <f t="shared" si="13"/>
        <v>-1.3387660069848686</v>
      </c>
      <c r="P136">
        <f t="shared" si="14"/>
        <v>2025</v>
      </c>
      <c r="Q136" t="str">
        <f t="shared" si="15"/>
        <v>Q1</v>
      </c>
      <c r="R136" t="str">
        <f t="shared" si="16"/>
        <v>Mar</v>
      </c>
      <c r="S136" t="str">
        <f t="shared" si="17"/>
        <v>Week 3</v>
      </c>
    </row>
    <row r="137" spans="12:19">
      <c r="L137" t="str">
        <v>03/21/2025</v>
      </c>
      <c r="M137">
        <v>17.18</v>
      </c>
      <c r="N137">
        <f t="shared" si="12"/>
        <v>-1.4343086632243259E-2</v>
      </c>
      <c r="O137">
        <f t="shared" si="13"/>
        <v>-1.4343086632243258</v>
      </c>
      <c r="P137">
        <f t="shared" si="14"/>
        <v>2025</v>
      </c>
      <c r="Q137" t="str">
        <f t="shared" si="15"/>
        <v>Q1</v>
      </c>
      <c r="R137" t="str">
        <f t="shared" si="16"/>
        <v>Mar</v>
      </c>
      <c r="S137" t="str">
        <f t="shared" si="17"/>
        <v>Week 3</v>
      </c>
    </row>
    <row r="138" spans="12:19">
      <c r="L138" t="str">
        <v>03/24/2025</v>
      </c>
      <c r="M138">
        <v>17.43</v>
      </c>
      <c r="N138">
        <f t="shared" si="12"/>
        <v>2.3487962419260044E-2</v>
      </c>
      <c r="O138">
        <f t="shared" si="13"/>
        <v>2.3487962419260047</v>
      </c>
      <c r="P138">
        <f t="shared" si="14"/>
        <v>2025</v>
      </c>
      <c r="Q138" t="str">
        <f t="shared" si="15"/>
        <v>Q1</v>
      </c>
      <c r="R138" t="str">
        <f t="shared" si="16"/>
        <v>Mar</v>
      </c>
      <c r="S138" t="str">
        <f t="shared" si="17"/>
        <v>Week 4</v>
      </c>
    </row>
    <row r="139" spans="12:19">
      <c r="L139" t="str">
        <v>03/25/2025</v>
      </c>
      <c r="M139">
        <v>17.03</v>
      </c>
      <c r="N139">
        <f t="shared" si="12"/>
        <v>4.1273584905660542E-3</v>
      </c>
      <c r="O139">
        <f t="shared" si="13"/>
        <v>0.41273584905660543</v>
      </c>
      <c r="P139">
        <f t="shared" si="14"/>
        <v>2025</v>
      </c>
      <c r="Q139" t="str">
        <f t="shared" si="15"/>
        <v>Q1</v>
      </c>
      <c r="R139" t="str">
        <f t="shared" si="16"/>
        <v>Mar</v>
      </c>
      <c r="S139" t="str">
        <f t="shared" si="17"/>
        <v>Week 4</v>
      </c>
    </row>
    <row r="140" spans="12:19">
      <c r="L140" t="str">
        <v>03/26/2025</v>
      </c>
      <c r="M140">
        <v>16.96</v>
      </c>
      <c r="N140">
        <f t="shared" si="12"/>
        <v>-1.2805587892898653E-2</v>
      </c>
      <c r="O140">
        <f t="shared" si="13"/>
        <v>-1.2805587892898653</v>
      </c>
      <c r="P140">
        <f t="shared" si="14"/>
        <v>2025</v>
      </c>
      <c r="Q140" t="str">
        <f t="shared" si="15"/>
        <v>Q1</v>
      </c>
      <c r="R140" t="str">
        <f t="shared" si="16"/>
        <v>Mar</v>
      </c>
      <c r="S140" t="str">
        <f t="shared" si="17"/>
        <v>Week 4</v>
      </c>
    </row>
    <row r="141" spans="12:19">
      <c r="L141" t="str">
        <v>03/27/2025</v>
      </c>
      <c r="M141">
        <v>17.18</v>
      </c>
      <c r="N141">
        <f t="shared" si="12"/>
        <v>1.7169923031379465E-2</v>
      </c>
      <c r="O141">
        <f t="shared" si="13"/>
        <v>1.7169923031379466</v>
      </c>
      <c r="P141">
        <f t="shared" si="14"/>
        <v>2025</v>
      </c>
      <c r="Q141" t="str">
        <f t="shared" si="15"/>
        <v>Q1</v>
      </c>
      <c r="R141" t="str">
        <f t="shared" si="16"/>
        <v>Mar</v>
      </c>
      <c r="S141" t="str">
        <f t="shared" si="17"/>
        <v>Week 4</v>
      </c>
    </row>
    <row r="142" spans="12:19">
      <c r="L142" t="str">
        <v>03/28/2025</v>
      </c>
      <c r="M142">
        <v>16.89</v>
      </c>
      <c r="N142">
        <f t="shared" si="12"/>
        <v>-2.5389497980380715E-2</v>
      </c>
      <c r="O142">
        <f t="shared" si="13"/>
        <v>-2.5389497980380713</v>
      </c>
      <c r="P142">
        <f t="shared" si="14"/>
        <v>2025</v>
      </c>
      <c r="Q142" t="str">
        <f t="shared" si="15"/>
        <v>Q1</v>
      </c>
      <c r="R142" t="str">
        <f t="shared" si="16"/>
        <v>Mar</v>
      </c>
      <c r="S142" t="str">
        <f t="shared" si="17"/>
        <v>Week 4</v>
      </c>
    </row>
    <row r="143" spans="12:19">
      <c r="L143" t="str">
        <v>04/01/2025</v>
      </c>
      <c r="M143">
        <v>17.329999999999998</v>
      </c>
      <c r="N143">
        <f t="shared" si="12"/>
        <v>-4.0229885057471429E-3</v>
      </c>
      <c r="O143">
        <f t="shared" si="13"/>
        <v>-0.40229885057471426</v>
      </c>
      <c r="P143">
        <f t="shared" si="14"/>
        <v>2025</v>
      </c>
      <c r="Q143" t="str">
        <f t="shared" si="15"/>
        <v>Q2</v>
      </c>
      <c r="R143" t="str">
        <f t="shared" si="16"/>
        <v>Apr</v>
      </c>
      <c r="S143" t="str">
        <f t="shared" si="17"/>
        <v>Week 1</v>
      </c>
    </row>
    <row r="144" spans="12:19">
      <c r="L144" t="str">
        <v>04/02/2025</v>
      </c>
      <c r="M144">
        <v>17.399999999999999</v>
      </c>
      <c r="N144">
        <f t="shared" si="12"/>
        <v>-3.0640668523676921E-2</v>
      </c>
      <c r="O144">
        <f t="shared" si="13"/>
        <v>-3.0640668523676919</v>
      </c>
      <c r="P144">
        <f t="shared" si="14"/>
        <v>2025</v>
      </c>
      <c r="Q144" t="str">
        <f t="shared" si="15"/>
        <v>Q2</v>
      </c>
      <c r="R144" t="str">
        <f t="shared" si="16"/>
        <v>Apr</v>
      </c>
      <c r="S144" t="str">
        <f t="shared" si="17"/>
        <v>Week 1</v>
      </c>
    </row>
    <row r="145" spans="12:19">
      <c r="L145" t="str">
        <v>04/03/2025</v>
      </c>
      <c r="M145">
        <v>17.95</v>
      </c>
      <c r="N145">
        <f t="shared" si="12"/>
        <v>4.3604651162790699E-2</v>
      </c>
      <c r="O145">
        <f t="shared" si="13"/>
        <v>4.3604651162790695</v>
      </c>
      <c r="P145">
        <f t="shared" si="14"/>
        <v>2025</v>
      </c>
      <c r="Q145" t="str">
        <f t="shared" si="15"/>
        <v>Q2</v>
      </c>
      <c r="R145" t="str">
        <f t="shared" si="16"/>
        <v>Apr</v>
      </c>
      <c r="S145" t="str">
        <f t="shared" si="17"/>
        <v>Week 1</v>
      </c>
    </row>
    <row r="146" spans="12:19">
      <c r="L146" t="str">
        <v>04/04/2025</v>
      </c>
      <c r="M146">
        <v>17.2</v>
      </c>
      <c r="N146">
        <f t="shared" si="12"/>
        <v>2.0166073546856456E-2</v>
      </c>
      <c r="O146">
        <f t="shared" si="13"/>
        <v>2.0166073546856458</v>
      </c>
      <c r="P146">
        <f t="shared" si="14"/>
        <v>2025</v>
      </c>
      <c r="Q146" t="str">
        <f t="shared" si="15"/>
        <v>Q2</v>
      </c>
      <c r="R146" t="str">
        <f t="shared" si="16"/>
        <v>Apr</v>
      </c>
      <c r="S146" t="str">
        <f t="shared" si="17"/>
        <v>Week 1</v>
      </c>
    </row>
    <row r="147" spans="12:19">
      <c r="L147" t="str">
        <v>04/07/2025</v>
      </c>
      <c r="M147">
        <v>16.86</v>
      </c>
      <c r="N147">
        <f t="shared" si="12"/>
        <v>-1.8626309662398154E-2</v>
      </c>
      <c r="O147">
        <f t="shared" si="13"/>
        <v>-1.8626309662398155</v>
      </c>
      <c r="P147">
        <f t="shared" si="14"/>
        <v>2025</v>
      </c>
      <c r="Q147" t="str">
        <f t="shared" si="15"/>
        <v>Q2</v>
      </c>
      <c r="R147" t="str">
        <f t="shared" si="16"/>
        <v>Apr</v>
      </c>
      <c r="S147" t="str">
        <f t="shared" si="17"/>
        <v>Week 1</v>
      </c>
    </row>
    <row r="148" spans="12:19">
      <c r="L148" t="str">
        <v>04/08/2025</v>
      </c>
      <c r="M148">
        <v>17.18</v>
      </c>
      <c r="N148">
        <f t="shared" si="12"/>
        <v>1.7492711370263056E-3</v>
      </c>
      <c r="O148">
        <f t="shared" si="13"/>
        <v>0.17492711370263056</v>
      </c>
      <c r="P148">
        <f t="shared" si="14"/>
        <v>2025</v>
      </c>
      <c r="Q148" t="str">
        <f t="shared" si="15"/>
        <v>Q2</v>
      </c>
      <c r="R148" t="str">
        <f t="shared" si="16"/>
        <v>Apr</v>
      </c>
      <c r="S148" t="str">
        <f t="shared" si="17"/>
        <v>Week 2</v>
      </c>
    </row>
    <row r="149" spans="12:19">
      <c r="L149" t="str">
        <v>04/09/2025</v>
      </c>
      <c r="M149">
        <v>17.149999999999999</v>
      </c>
      <c r="N149">
        <f t="shared" si="12"/>
        <v>-5.8275058275067382E-4</v>
      </c>
      <c r="O149">
        <f t="shared" si="13"/>
        <v>-5.8275058275067383E-2</v>
      </c>
      <c r="P149">
        <f t="shared" si="14"/>
        <v>2025</v>
      </c>
      <c r="Q149" t="str">
        <f t="shared" si="15"/>
        <v>Q2</v>
      </c>
      <c r="R149" t="str">
        <f t="shared" si="16"/>
        <v>Apr</v>
      </c>
      <c r="S149" t="str">
        <f t="shared" si="17"/>
        <v>Week 2</v>
      </c>
    </row>
    <row r="150" spans="12:19">
      <c r="L150" t="str">
        <v>04/11/2025</v>
      </c>
      <c r="M150">
        <v>17.16</v>
      </c>
      <c r="N150">
        <f t="shared" si="12"/>
        <v>-2.054794520547942E-2</v>
      </c>
      <c r="O150">
        <f t="shared" si="13"/>
        <v>-2.0547945205479419</v>
      </c>
      <c r="P150">
        <f t="shared" si="14"/>
        <v>2025</v>
      </c>
      <c r="Q150" t="str">
        <f t="shared" si="15"/>
        <v>Q2</v>
      </c>
      <c r="R150" t="str">
        <f t="shared" si="16"/>
        <v>Apr</v>
      </c>
      <c r="S150" t="str">
        <f t="shared" si="17"/>
        <v>Week 2</v>
      </c>
    </row>
    <row r="151" spans="12:19">
      <c r="L151" t="str">
        <v>04/15/2025</v>
      </c>
      <c r="M151">
        <v>17.52</v>
      </c>
      <c r="N151">
        <f t="shared" si="12"/>
        <v>-1.958589815332968E-2</v>
      </c>
      <c r="O151">
        <f t="shared" si="13"/>
        <v>-1.9585898153329679</v>
      </c>
      <c r="P151">
        <f t="shared" si="14"/>
        <v>2025</v>
      </c>
      <c r="Q151" t="str">
        <f t="shared" si="15"/>
        <v>Q2</v>
      </c>
      <c r="R151" t="str">
        <f t="shared" si="16"/>
        <v>Apr</v>
      </c>
      <c r="S151" t="str">
        <f t="shared" si="17"/>
        <v>Week 3</v>
      </c>
    </row>
    <row r="152" spans="12:19">
      <c r="L152" t="str">
        <v>04/16/2025</v>
      </c>
      <c r="M152">
        <v>17.87</v>
      </c>
      <c r="N152">
        <f t="shared" si="12"/>
        <v>-1.2161415146489711E-2</v>
      </c>
      <c r="O152">
        <f t="shared" si="13"/>
        <v>-1.2161415146489711</v>
      </c>
      <c r="P152">
        <f t="shared" si="14"/>
        <v>2025</v>
      </c>
      <c r="Q152" t="str">
        <f t="shared" si="15"/>
        <v>Q2</v>
      </c>
      <c r="R152" t="str">
        <f t="shared" si="16"/>
        <v>Apr</v>
      </c>
      <c r="S152" t="str">
        <f t="shared" si="17"/>
        <v>Week 3</v>
      </c>
    </row>
    <row r="153" spans="12:19">
      <c r="L153" t="str">
        <v>04/17/2025</v>
      </c>
      <c r="M153">
        <v>18.09</v>
      </c>
      <c r="N153">
        <f t="shared" si="12"/>
        <v>-3.8788522848034031E-2</v>
      </c>
      <c r="O153">
        <f t="shared" si="13"/>
        <v>-3.8788522848034033</v>
      </c>
      <c r="P153">
        <f t="shared" si="14"/>
        <v>2025</v>
      </c>
      <c r="Q153" t="str">
        <f t="shared" si="15"/>
        <v>Q2</v>
      </c>
      <c r="R153" t="str">
        <f t="shared" si="16"/>
        <v>Apr</v>
      </c>
      <c r="S153" t="str">
        <f t="shared" si="17"/>
        <v>Week 3</v>
      </c>
    </row>
    <row r="154" spans="12:19">
      <c r="L154" t="str">
        <v>04/21/2025</v>
      </c>
      <c r="M154">
        <v>18.82</v>
      </c>
      <c r="N154">
        <f t="shared" si="12"/>
        <v>6.4171122994652937E-3</v>
      </c>
      <c r="O154">
        <f t="shared" si="13"/>
        <v>0.6417112299465294</v>
      </c>
      <c r="P154">
        <f t="shared" si="14"/>
        <v>2025</v>
      </c>
      <c r="Q154" t="str">
        <f t="shared" si="15"/>
        <v>Q2</v>
      </c>
      <c r="R154" t="str">
        <f t="shared" si="16"/>
        <v>Apr</v>
      </c>
      <c r="S154" t="str">
        <f t="shared" si="17"/>
        <v>Week 3</v>
      </c>
    </row>
    <row r="155" spans="12:19">
      <c r="L155" t="str">
        <v>04/22/2025</v>
      </c>
      <c r="M155">
        <v>18.7</v>
      </c>
      <c r="N155">
        <f t="shared" si="12"/>
        <v>1.5200868621063929E-2</v>
      </c>
      <c r="O155">
        <f t="shared" si="13"/>
        <v>1.520086862106393</v>
      </c>
      <c r="P155">
        <f t="shared" si="14"/>
        <v>2025</v>
      </c>
      <c r="Q155" t="str">
        <f t="shared" si="15"/>
        <v>Q2</v>
      </c>
      <c r="R155" t="str">
        <f t="shared" si="16"/>
        <v>Apr</v>
      </c>
      <c r="S155" t="str">
        <f t="shared" si="17"/>
        <v>Week 4</v>
      </c>
    </row>
    <row r="156" spans="12:19">
      <c r="L156" t="str">
        <v>04/23/2025</v>
      </c>
      <c r="M156">
        <v>18.420000000000002</v>
      </c>
      <c r="N156">
        <f t="shared" si="12"/>
        <v>-5.4259359739544275E-4</v>
      </c>
      <c r="O156">
        <f t="shared" si="13"/>
        <v>-5.4259359739544273E-2</v>
      </c>
      <c r="P156">
        <f t="shared" si="14"/>
        <v>2025</v>
      </c>
      <c r="Q156" t="str">
        <f t="shared" si="15"/>
        <v>Q2</v>
      </c>
      <c r="R156" t="str">
        <f t="shared" si="16"/>
        <v>Apr</v>
      </c>
      <c r="S156" t="str">
        <f t="shared" si="17"/>
        <v>Week 4</v>
      </c>
    </row>
    <row r="157" spans="12:19">
      <c r="L157" t="str">
        <v>04/24/2025</v>
      </c>
      <c r="M157">
        <v>18.43</v>
      </c>
      <c r="N157">
        <f t="shared" si="12"/>
        <v>3.6557930258717578E-2</v>
      </c>
      <c r="O157">
        <f t="shared" si="13"/>
        <v>3.6557930258717577</v>
      </c>
      <c r="P157">
        <f t="shared" si="14"/>
        <v>2025</v>
      </c>
      <c r="Q157" t="str">
        <f t="shared" si="15"/>
        <v>Q2</v>
      </c>
      <c r="R157" t="str">
        <f t="shared" si="16"/>
        <v>Apr</v>
      </c>
      <c r="S157" t="str">
        <f t="shared" si="17"/>
        <v>Week 4</v>
      </c>
    </row>
    <row r="158" spans="12:19">
      <c r="L158" t="str">
        <v>04/25/2025</v>
      </c>
      <c r="M158">
        <v>17.78</v>
      </c>
      <c r="N158">
        <f t="shared" si="12"/>
        <v>-1.7136539524599155E-2</v>
      </c>
      <c r="O158">
        <f t="shared" si="13"/>
        <v>-1.7136539524599155</v>
      </c>
      <c r="P158">
        <f t="shared" si="14"/>
        <v>2025</v>
      </c>
      <c r="Q158" t="str">
        <f t="shared" si="15"/>
        <v>Q2</v>
      </c>
      <c r="R158" t="str">
        <f t="shared" si="16"/>
        <v>Apr</v>
      </c>
      <c r="S158" t="str">
        <f t="shared" si="17"/>
        <v>Week 4</v>
      </c>
    </row>
    <row r="159" spans="12:19">
      <c r="L159" t="str">
        <v>04/28/2025</v>
      </c>
      <c r="M159">
        <v>18.09</v>
      </c>
      <c r="N159">
        <f t="shared" si="12"/>
        <v>4.9999999999999923E-3</v>
      </c>
      <c r="O159">
        <f t="shared" si="13"/>
        <v>0.49999999999999922</v>
      </c>
      <c r="P159">
        <f t="shared" si="14"/>
        <v>2025</v>
      </c>
      <c r="Q159" t="str">
        <f t="shared" si="15"/>
        <v>Q2</v>
      </c>
      <c r="R159" t="str">
        <f t="shared" si="16"/>
        <v>Apr</v>
      </c>
      <c r="S159" t="str">
        <f t="shared" si="17"/>
        <v>Week 4</v>
      </c>
    </row>
    <row r="160" spans="12:19">
      <c r="L160" t="str">
        <v>04/29/2025</v>
      </c>
      <c r="M160">
        <v>18</v>
      </c>
      <c r="N160">
        <f t="shared" si="12"/>
        <v>1.5801354401805936E-2</v>
      </c>
      <c r="O160">
        <f t="shared" si="13"/>
        <v>1.5801354401805936</v>
      </c>
      <c r="P160">
        <f t="shared" si="14"/>
        <v>2025</v>
      </c>
      <c r="Q160" t="str">
        <f t="shared" si="15"/>
        <v>Q2</v>
      </c>
      <c r="R160" t="str">
        <f t="shared" si="16"/>
        <v>Apr</v>
      </c>
      <c r="S160" t="str">
        <f t="shared" si="17"/>
        <v>Week 5</v>
      </c>
    </row>
    <row r="161" spans="12:19">
      <c r="L161" t="str">
        <v>04/30/2025</v>
      </c>
      <c r="M161">
        <v>17.72</v>
      </c>
      <c r="N161">
        <f t="shared" si="12"/>
        <v>5.6465273856566968E-4</v>
      </c>
      <c r="O161">
        <f t="shared" si="13"/>
        <v>5.6465273856566967E-2</v>
      </c>
      <c r="P161">
        <f t="shared" si="14"/>
        <v>2025</v>
      </c>
      <c r="Q161" t="str">
        <f t="shared" si="15"/>
        <v>Q2</v>
      </c>
      <c r="R161" t="str">
        <f t="shared" si="16"/>
        <v>Apr</v>
      </c>
      <c r="S161" t="str">
        <f t="shared" si="17"/>
        <v>Week 5</v>
      </c>
    </row>
    <row r="162" spans="12:19">
      <c r="L162" t="str">
        <v>05/02/2025</v>
      </c>
      <c r="M162">
        <v>17.71</v>
      </c>
      <c r="N162">
        <f t="shared" si="12"/>
        <v>-1.1280315848843528E-3</v>
      </c>
      <c r="O162">
        <f t="shared" si="13"/>
        <v>-0.11280315848843528</v>
      </c>
      <c r="P162">
        <f t="shared" si="14"/>
        <v>2025</v>
      </c>
      <c r="Q162" t="str">
        <f t="shared" si="15"/>
        <v>Q2</v>
      </c>
      <c r="R162" t="str">
        <f t="shared" si="16"/>
        <v>May</v>
      </c>
      <c r="S162" t="str">
        <f t="shared" si="17"/>
        <v>Week 1</v>
      </c>
    </row>
    <row r="163" spans="12:19">
      <c r="L163" t="str">
        <v>05/05/2025</v>
      </c>
      <c r="M163">
        <v>17.73</v>
      </c>
      <c r="N163">
        <f t="shared" si="12"/>
        <v>-1.1705685618729143E-2</v>
      </c>
      <c r="O163">
        <f t="shared" si="13"/>
        <v>-1.1705685618729142</v>
      </c>
      <c r="P163">
        <f t="shared" si="14"/>
        <v>2025</v>
      </c>
      <c r="Q163" t="str">
        <f t="shared" si="15"/>
        <v>Q2</v>
      </c>
      <c r="R163" t="str">
        <f t="shared" si="16"/>
        <v>May</v>
      </c>
      <c r="S163" t="str">
        <f t="shared" si="17"/>
        <v>Week 1</v>
      </c>
    </row>
    <row r="164" spans="12:19">
      <c r="L164" t="str">
        <v>05/06/2025</v>
      </c>
      <c r="M164">
        <v>17.940000000000001</v>
      </c>
      <c r="N164">
        <f t="shared" si="12"/>
        <v>-1.8062397372742109E-2</v>
      </c>
      <c r="O164">
        <f t="shared" si="13"/>
        <v>-1.8062397372742109</v>
      </c>
      <c r="P164">
        <f t="shared" si="14"/>
        <v>2025</v>
      </c>
      <c r="Q164" t="str">
        <f t="shared" si="15"/>
        <v>Q2</v>
      </c>
      <c r="R164" t="str">
        <f t="shared" si="16"/>
        <v>May</v>
      </c>
      <c r="S164" t="str">
        <f t="shared" si="17"/>
        <v>Week 1</v>
      </c>
    </row>
    <row r="165" spans="12:19">
      <c r="L165" t="str">
        <v>05/07/2025</v>
      </c>
      <c r="M165">
        <v>18.27</v>
      </c>
      <c r="N165">
        <f t="shared" si="12"/>
        <v>2.7442371020856594E-3</v>
      </c>
      <c r="O165">
        <f t="shared" si="13"/>
        <v>0.27442371020856593</v>
      </c>
      <c r="P165">
        <f t="shared" si="14"/>
        <v>2025</v>
      </c>
      <c r="Q165" t="str">
        <f t="shared" si="15"/>
        <v>Q2</v>
      </c>
      <c r="R165" t="str">
        <f t="shared" si="16"/>
        <v>May</v>
      </c>
      <c r="S165" t="str">
        <f t="shared" si="17"/>
        <v>Week 1</v>
      </c>
    </row>
    <row r="166" spans="12:19">
      <c r="L166" t="str">
        <v>05/08/2025</v>
      </c>
      <c r="M166">
        <v>18.22</v>
      </c>
      <c r="N166">
        <f t="shared" si="12"/>
        <v>-8.9000000000000051E-2</v>
      </c>
      <c r="O166">
        <f t="shared" si="13"/>
        <v>-8.9000000000000057</v>
      </c>
      <c r="P166">
        <f t="shared" si="14"/>
        <v>2025</v>
      </c>
      <c r="Q166" t="str">
        <f t="shared" si="15"/>
        <v>Q2</v>
      </c>
      <c r="R166" t="str">
        <f t="shared" si="16"/>
        <v>May</v>
      </c>
      <c r="S166" t="str">
        <f t="shared" si="17"/>
        <v>Week 2</v>
      </c>
    </row>
    <row r="167" spans="12:19">
      <c r="L167" t="str">
        <v>05/09/2025</v>
      </c>
      <c r="M167">
        <v>20</v>
      </c>
      <c r="N167">
        <f t="shared" si="12"/>
        <v>-1.9607843137254832E-2</v>
      </c>
      <c r="O167">
        <f t="shared" si="13"/>
        <v>-1.9607843137254832</v>
      </c>
      <c r="P167">
        <f t="shared" si="14"/>
        <v>2025</v>
      </c>
      <c r="Q167" t="str">
        <f t="shared" si="15"/>
        <v>Q2</v>
      </c>
      <c r="R167" t="str">
        <f t="shared" si="16"/>
        <v>May</v>
      </c>
      <c r="S167" t="str">
        <f t="shared" si="17"/>
        <v>Week 2</v>
      </c>
    </row>
    <row r="168" spans="12:19">
      <c r="L168" t="str">
        <v>05/12/2025</v>
      </c>
      <c r="M168">
        <v>20.399999999999999</v>
      </c>
      <c r="N168">
        <f t="shared" si="12"/>
        <v>-2.2520364159080136E-2</v>
      </c>
      <c r="O168">
        <f t="shared" si="13"/>
        <v>-2.2520364159080137</v>
      </c>
      <c r="P168">
        <f t="shared" si="14"/>
        <v>2025</v>
      </c>
      <c r="Q168" t="str">
        <f t="shared" si="15"/>
        <v>Q2</v>
      </c>
      <c r="R168" t="str">
        <f t="shared" si="16"/>
        <v>May</v>
      </c>
      <c r="S168" t="str">
        <f t="shared" si="17"/>
        <v>Week 2</v>
      </c>
    </row>
    <row r="169" spans="12:19">
      <c r="L169" t="str">
        <v>05/13/2025</v>
      </c>
      <c r="M169">
        <v>20.87</v>
      </c>
      <c r="N169">
        <f t="shared" si="12"/>
        <v>-4.2938931297709856E-3</v>
      </c>
      <c r="O169">
        <f t="shared" si="13"/>
        <v>-0.42938931297709859</v>
      </c>
      <c r="P169">
        <f t="shared" si="14"/>
        <v>2025</v>
      </c>
      <c r="Q169" t="str">
        <f t="shared" si="15"/>
        <v>Q2</v>
      </c>
      <c r="R169" t="str">
        <f t="shared" si="16"/>
        <v>May</v>
      </c>
      <c r="S169" t="str">
        <f t="shared" si="17"/>
        <v>Week 2</v>
      </c>
    </row>
    <row r="170" spans="12:19">
      <c r="L170" t="str">
        <v>05/14/2025</v>
      </c>
      <c r="M170">
        <v>20.96</v>
      </c>
      <c r="N170">
        <f t="shared" si="12"/>
        <v>-2.5569502556950285E-2</v>
      </c>
      <c r="O170">
        <f t="shared" si="13"/>
        <v>-2.5569502556950283</v>
      </c>
      <c r="P170">
        <f t="shared" si="14"/>
        <v>2025</v>
      </c>
      <c r="Q170" t="str">
        <f t="shared" si="15"/>
        <v>Q2</v>
      </c>
      <c r="R170" t="str">
        <f t="shared" si="16"/>
        <v>May</v>
      </c>
      <c r="S170" t="str">
        <f t="shared" si="17"/>
        <v>Week 2</v>
      </c>
    </row>
    <row r="171" spans="12:19">
      <c r="L171" t="str">
        <v>05/15/2025</v>
      </c>
      <c r="M171">
        <v>21.51</v>
      </c>
      <c r="N171">
        <f t="shared" si="12"/>
        <v>-1.3927576601670188E-3</v>
      </c>
      <c r="O171">
        <f t="shared" si="13"/>
        <v>-0.13927576601670189</v>
      </c>
      <c r="P171">
        <f t="shared" si="14"/>
        <v>2025</v>
      </c>
      <c r="Q171" t="str">
        <f t="shared" si="15"/>
        <v>Q2</v>
      </c>
      <c r="R171" t="str">
        <f t="shared" si="16"/>
        <v>May</v>
      </c>
      <c r="S171" t="str">
        <f t="shared" si="17"/>
        <v>Week 3</v>
      </c>
    </row>
    <row r="172" spans="12:19">
      <c r="L172" t="str">
        <v>05/16/2025</v>
      </c>
      <c r="M172">
        <v>21.54</v>
      </c>
      <c r="N172">
        <f t="shared" si="12"/>
        <v>1.5558698727015478E-2</v>
      </c>
      <c r="O172">
        <f t="shared" si="13"/>
        <v>1.5558698727015479</v>
      </c>
      <c r="P172">
        <f t="shared" si="14"/>
        <v>2025</v>
      </c>
      <c r="Q172" t="str">
        <f t="shared" si="15"/>
        <v>Q2</v>
      </c>
      <c r="R172" t="str">
        <f t="shared" si="16"/>
        <v>May</v>
      </c>
      <c r="S172" t="str">
        <f t="shared" si="17"/>
        <v>Week 3</v>
      </c>
    </row>
    <row r="173" spans="12:19">
      <c r="L173" t="str">
        <v>05/19/2025</v>
      </c>
      <c r="M173">
        <v>21.21</v>
      </c>
      <c r="N173">
        <f t="shared" si="12"/>
        <v>1.8731988472622505E-2</v>
      </c>
      <c r="O173">
        <f t="shared" si="13"/>
        <v>1.8731988472622505</v>
      </c>
      <c r="P173">
        <f t="shared" si="14"/>
        <v>2025</v>
      </c>
      <c r="Q173" t="str">
        <f t="shared" si="15"/>
        <v>Q2</v>
      </c>
      <c r="R173" t="str">
        <f t="shared" si="16"/>
        <v>May</v>
      </c>
      <c r="S173" t="str">
        <f t="shared" si="17"/>
        <v>Week 3</v>
      </c>
    </row>
    <row r="174" spans="12:19">
      <c r="L174" t="str">
        <v>05/20/2025</v>
      </c>
      <c r="M174">
        <v>20.82</v>
      </c>
      <c r="N174">
        <f t="shared" si="12"/>
        <v>-8.099094807050889E-3</v>
      </c>
      <c r="O174">
        <f t="shared" si="13"/>
        <v>-0.80990948070508895</v>
      </c>
      <c r="P174">
        <f t="shared" si="14"/>
        <v>2025</v>
      </c>
      <c r="Q174" t="str">
        <f t="shared" si="15"/>
        <v>Q2</v>
      </c>
      <c r="R174" t="str">
        <f t="shared" si="16"/>
        <v>May</v>
      </c>
      <c r="S174" t="str">
        <f t="shared" si="17"/>
        <v>Week 3</v>
      </c>
    </row>
    <row r="175" spans="12:19">
      <c r="L175" t="str">
        <v>05/21/2025</v>
      </c>
      <c r="M175">
        <v>20.99</v>
      </c>
      <c r="N175">
        <f t="shared" si="12"/>
        <v>9.5374344301380897E-4</v>
      </c>
      <c r="O175">
        <f t="shared" si="13"/>
        <v>9.5374344301380892E-2</v>
      </c>
      <c r="P175">
        <f t="shared" si="14"/>
        <v>2025</v>
      </c>
      <c r="Q175" t="str">
        <f t="shared" si="15"/>
        <v>Q2</v>
      </c>
      <c r="R175" t="str">
        <f t="shared" si="16"/>
        <v>May</v>
      </c>
      <c r="S175" t="str">
        <f t="shared" si="17"/>
        <v>Week 3</v>
      </c>
    </row>
    <row r="176" spans="12:19">
      <c r="L176" t="str">
        <v>05/22/2025</v>
      </c>
      <c r="M176">
        <v>20.97</v>
      </c>
      <c r="N176">
        <f t="shared" si="12"/>
        <v>-8.5106382978723284E-3</v>
      </c>
      <c r="O176">
        <f t="shared" si="13"/>
        <v>-0.85106382978723283</v>
      </c>
      <c r="P176">
        <f t="shared" si="14"/>
        <v>2025</v>
      </c>
      <c r="Q176" t="str">
        <f t="shared" si="15"/>
        <v>Q2</v>
      </c>
      <c r="R176" t="str">
        <f t="shared" si="16"/>
        <v>May</v>
      </c>
      <c r="S176" t="str">
        <f t="shared" si="17"/>
        <v>Week 4</v>
      </c>
    </row>
    <row r="177" spans="12:19">
      <c r="L177" t="str">
        <v>05/23/2025</v>
      </c>
      <c r="M177">
        <v>21.15</v>
      </c>
      <c r="N177">
        <f t="shared" si="12"/>
        <v>7.6226774654597502E-3</v>
      </c>
      <c r="O177">
        <f t="shared" si="13"/>
        <v>0.76226774654597507</v>
      </c>
      <c r="P177">
        <f t="shared" si="14"/>
        <v>2025</v>
      </c>
      <c r="Q177" t="str">
        <f t="shared" si="15"/>
        <v>Q2</v>
      </c>
      <c r="R177" t="str">
        <f t="shared" si="16"/>
        <v>May</v>
      </c>
      <c r="S177" t="str">
        <f t="shared" si="17"/>
        <v>Week 4</v>
      </c>
    </row>
    <row r="178" spans="12:19">
      <c r="L178" t="str">
        <v>05/26/2025</v>
      </c>
      <c r="M178">
        <v>20.99</v>
      </c>
      <c r="N178">
        <f t="shared" si="12"/>
        <v>-6.6256507335542159E-3</v>
      </c>
      <c r="O178">
        <f t="shared" si="13"/>
        <v>-0.66256507335542159</v>
      </c>
      <c r="P178">
        <f t="shared" si="14"/>
        <v>2025</v>
      </c>
      <c r="Q178" t="str">
        <f t="shared" si="15"/>
        <v>Q2</v>
      </c>
      <c r="R178" t="str">
        <f t="shared" si="16"/>
        <v>May</v>
      </c>
      <c r="S178" t="str">
        <f t="shared" si="17"/>
        <v>Week 4</v>
      </c>
    </row>
    <row r="179" spans="12:19">
      <c r="L179" t="str">
        <v>05/27/2025</v>
      </c>
      <c r="M179">
        <v>21.13</v>
      </c>
      <c r="N179">
        <f t="shared" si="12"/>
        <v>9.4741828517288368E-4</v>
      </c>
      <c r="O179">
        <f t="shared" si="13"/>
        <v>9.4741828517288365E-2</v>
      </c>
      <c r="P179">
        <f t="shared" si="14"/>
        <v>2025</v>
      </c>
      <c r="Q179" t="str">
        <f t="shared" si="15"/>
        <v>Q2</v>
      </c>
      <c r="R179" t="str">
        <f t="shared" si="16"/>
        <v>May</v>
      </c>
      <c r="S179" t="str">
        <f t="shared" si="17"/>
        <v>Week 4</v>
      </c>
    </row>
    <row r="180" spans="12:19">
      <c r="L180" t="str">
        <v>05/28/2025</v>
      </c>
      <c r="M180">
        <v>21.11</v>
      </c>
      <c r="N180">
        <f t="shared" si="12"/>
        <v>-9.385265133739995E-3</v>
      </c>
      <c r="O180">
        <f t="shared" si="13"/>
        <v>-0.9385265133739995</v>
      </c>
      <c r="P180">
        <f t="shared" si="14"/>
        <v>2025</v>
      </c>
      <c r="Q180" t="str">
        <f t="shared" si="15"/>
        <v>Q2</v>
      </c>
      <c r="R180" t="str">
        <f t="shared" si="16"/>
        <v>May</v>
      </c>
      <c r="S180" t="str">
        <f t="shared" si="17"/>
        <v>Week 4</v>
      </c>
    </row>
    <row r="181" spans="12:19">
      <c r="L181" t="str">
        <v>05/29/2025</v>
      </c>
      <c r="M181">
        <v>21.31</v>
      </c>
      <c r="N181">
        <f t="shared" si="12"/>
        <v>-7.4522589659990757E-3</v>
      </c>
      <c r="O181">
        <f t="shared" si="13"/>
        <v>-0.74522589659990757</v>
      </c>
      <c r="P181">
        <f t="shared" si="14"/>
        <v>2025</v>
      </c>
      <c r="Q181" t="str">
        <f t="shared" si="15"/>
        <v>Q2</v>
      </c>
      <c r="R181" t="str">
        <f t="shared" si="16"/>
        <v>May</v>
      </c>
      <c r="S181" t="str">
        <f t="shared" si="17"/>
        <v>Week 5</v>
      </c>
    </row>
    <row r="182" spans="12:19">
      <c r="L182" t="str">
        <v>05/30/2025</v>
      </c>
      <c r="M182">
        <v>21.47</v>
      </c>
      <c r="N182">
        <f t="shared" si="12"/>
        <v>-7.7352814782982407E-2</v>
      </c>
      <c r="O182">
        <f t="shared" si="13"/>
        <v>-7.7352814782982406</v>
      </c>
      <c r="P182">
        <f t="shared" si="14"/>
        <v>2025</v>
      </c>
      <c r="Q182" t="str">
        <f t="shared" si="15"/>
        <v>Q2</v>
      </c>
      <c r="R182" t="str">
        <f t="shared" si="16"/>
        <v>May</v>
      </c>
      <c r="S182" t="str">
        <f t="shared" si="17"/>
        <v>Week 5</v>
      </c>
    </row>
    <row r="183" spans="12:19">
      <c r="L183" t="str">
        <v>06/02/2025</v>
      </c>
      <c r="M183">
        <v>23.27</v>
      </c>
      <c r="N183">
        <f t="shared" si="12"/>
        <v>0.11606714628297353</v>
      </c>
      <c r="O183">
        <f t="shared" si="13"/>
        <v>11.606714628297352</v>
      </c>
      <c r="P183">
        <f t="shared" si="14"/>
        <v>2025</v>
      </c>
      <c r="Q183" t="str">
        <f t="shared" si="15"/>
        <v>Q2</v>
      </c>
      <c r="R183" t="str">
        <f t="shared" si="16"/>
        <v>Jun</v>
      </c>
      <c r="S183" t="str">
        <f t="shared" si="17"/>
        <v>Week 1</v>
      </c>
    </row>
    <row r="184" spans="12:19">
      <c r="L184" t="str">
        <v>06/03/2025</v>
      </c>
      <c r="M184">
        <v>20.85</v>
      </c>
      <c r="N184">
        <f t="shared" si="12"/>
        <v>-1.4184397163120433E-2</v>
      </c>
      <c r="O184">
        <f t="shared" si="13"/>
        <v>-1.4184397163120432</v>
      </c>
      <c r="P184">
        <f t="shared" si="14"/>
        <v>2025</v>
      </c>
      <c r="Q184" t="str">
        <f t="shared" si="15"/>
        <v>Q2</v>
      </c>
      <c r="R184" t="str">
        <f t="shared" si="16"/>
        <v>Jun</v>
      </c>
      <c r="S184" t="str">
        <f t="shared" si="17"/>
        <v>Week 1</v>
      </c>
    </row>
    <row r="185" spans="12:19">
      <c r="L185" t="str">
        <v>06/04/2025</v>
      </c>
      <c r="M185">
        <v>21.15</v>
      </c>
      <c r="N185">
        <f t="shared" si="12"/>
        <v>1.0511227902532196E-2</v>
      </c>
      <c r="O185">
        <f t="shared" si="13"/>
        <v>1.0511227902532196</v>
      </c>
      <c r="P185">
        <f t="shared" si="14"/>
        <v>2025</v>
      </c>
      <c r="Q185" t="str">
        <f t="shared" si="15"/>
        <v>Q2</v>
      </c>
      <c r="R185" t="str">
        <f t="shared" si="16"/>
        <v>Jun</v>
      </c>
      <c r="S185" t="str">
        <f t="shared" si="17"/>
        <v>Week 1</v>
      </c>
    </row>
    <row r="186" spans="12:19">
      <c r="L186" t="str">
        <v>06/05/2025</v>
      </c>
      <c r="M186">
        <v>20.93</v>
      </c>
      <c r="N186">
        <f t="shared" si="12"/>
        <v>3.8369304556354097E-3</v>
      </c>
      <c r="O186">
        <f t="shared" si="13"/>
        <v>0.38369304556354095</v>
      </c>
      <c r="P186">
        <f t="shared" si="14"/>
        <v>2025</v>
      </c>
      <c r="Q186" t="str">
        <f t="shared" si="15"/>
        <v>Q2</v>
      </c>
      <c r="R186" t="str">
        <f t="shared" si="16"/>
        <v>Jun</v>
      </c>
      <c r="S186" t="str">
        <f t="shared" si="17"/>
        <v>Week 1</v>
      </c>
    </row>
    <row r="187" spans="12:19">
      <c r="L187" t="str">
        <v>06/06/2025</v>
      </c>
      <c r="M187">
        <v>20.85</v>
      </c>
      <c r="N187">
        <f t="shared" si="12"/>
        <v>-8.0875356803043839E-3</v>
      </c>
      <c r="O187">
        <f t="shared" si="13"/>
        <v>-0.80875356803043841</v>
      </c>
      <c r="P187">
        <f t="shared" si="14"/>
        <v>2025</v>
      </c>
      <c r="Q187" t="str">
        <f t="shared" si="15"/>
        <v>Q2</v>
      </c>
      <c r="R187" t="str">
        <f t="shared" si="16"/>
        <v>Jun</v>
      </c>
      <c r="S187" t="str">
        <f t="shared" si="17"/>
        <v>Week 1</v>
      </c>
    </row>
    <row r="188" spans="12:19">
      <c r="L188" t="str">
        <v>06/09/2025</v>
      </c>
      <c r="M188">
        <v>21.02</v>
      </c>
      <c r="N188">
        <f t="shared" si="12"/>
        <v>8.6372360844529615E-3</v>
      </c>
      <c r="O188">
        <f t="shared" si="13"/>
        <v>0.86372360844529616</v>
      </c>
      <c r="P188">
        <f t="shared" si="14"/>
        <v>2025</v>
      </c>
      <c r="Q188" t="str">
        <f t="shared" si="15"/>
        <v>Q2</v>
      </c>
      <c r="R188" t="str">
        <f t="shared" si="16"/>
        <v>Jun</v>
      </c>
      <c r="S188" t="str">
        <f t="shared" si="17"/>
        <v>Week 2</v>
      </c>
    </row>
    <row r="189" spans="12:19">
      <c r="L189" t="str">
        <v>06/10/2025</v>
      </c>
      <c r="M189">
        <v>20.84</v>
      </c>
      <c r="N189">
        <f t="shared" si="12"/>
        <v>5.7915057915058398E-3</v>
      </c>
      <c r="O189">
        <f t="shared" si="13"/>
        <v>0.57915057915058399</v>
      </c>
      <c r="P189">
        <f t="shared" si="14"/>
        <v>2025</v>
      </c>
      <c r="Q189" t="str">
        <f t="shared" si="15"/>
        <v>Q2</v>
      </c>
      <c r="R189" t="str">
        <f t="shared" si="16"/>
        <v>Jun</v>
      </c>
      <c r="S189" t="str">
        <f t="shared" si="17"/>
        <v>Week 2</v>
      </c>
    </row>
    <row r="190" spans="12:19">
      <c r="L190" t="str">
        <v>06/11/2025</v>
      </c>
      <c r="M190">
        <v>20.72</v>
      </c>
      <c r="N190">
        <f t="shared" si="12"/>
        <v>1.4691478942213376E-2</v>
      </c>
      <c r="O190">
        <f t="shared" si="13"/>
        <v>1.4691478942213376</v>
      </c>
      <c r="P190">
        <f t="shared" si="14"/>
        <v>2025</v>
      </c>
      <c r="Q190" t="str">
        <f t="shared" si="15"/>
        <v>Q2</v>
      </c>
      <c r="R190" t="str">
        <f t="shared" si="16"/>
        <v>Jun</v>
      </c>
      <c r="S190" t="str">
        <f t="shared" si="17"/>
        <v>Week 2</v>
      </c>
    </row>
    <row r="191" spans="12:19">
      <c r="L191" t="str">
        <v>06/12/2025</v>
      </c>
      <c r="M191">
        <v>20.420000000000002</v>
      </c>
      <c r="N191">
        <f t="shared" si="12"/>
        <v>1.2896825396825474E-2</v>
      </c>
      <c r="O191">
        <f t="shared" si="13"/>
        <v>1.2896825396825473</v>
      </c>
      <c r="P191">
        <f t="shared" si="14"/>
        <v>2025</v>
      </c>
      <c r="Q191" t="str">
        <f t="shared" si="15"/>
        <v>Q2</v>
      </c>
      <c r="R191" t="str">
        <f t="shared" si="16"/>
        <v>Jun</v>
      </c>
      <c r="S191" t="str">
        <f t="shared" si="17"/>
        <v>Week 2</v>
      </c>
    </row>
    <row r="192" spans="12:19">
      <c r="L192" t="str">
        <v>06/13/2025</v>
      </c>
      <c r="M192">
        <v>20.16</v>
      </c>
      <c r="N192">
        <f t="shared" si="12"/>
        <v>-4.4444444444444375E-3</v>
      </c>
      <c r="O192">
        <f t="shared" si="13"/>
        <v>-0.44444444444444375</v>
      </c>
      <c r="P192">
        <f t="shared" si="14"/>
        <v>2025</v>
      </c>
      <c r="Q192" t="str">
        <f t="shared" si="15"/>
        <v>Q2</v>
      </c>
      <c r="R192" t="str">
        <f t="shared" si="16"/>
        <v>Jun</v>
      </c>
      <c r="S192" t="str">
        <f t="shared" si="17"/>
        <v>Week 2</v>
      </c>
    </row>
    <row r="193" spans="12:19">
      <c r="L193" t="str">
        <v>06/16/2025</v>
      </c>
      <c r="M193">
        <v>20.25</v>
      </c>
      <c r="N193">
        <f t="shared" si="12"/>
        <v>1.5546639919759212E-2</v>
      </c>
      <c r="O193">
        <f t="shared" si="13"/>
        <v>1.5546639919759213</v>
      </c>
      <c r="P193">
        <f t="shared" si="14"/>
        <v>2025</v>
      </c>
      <c r="Q193" t="str">
        <f t="shared" si="15"/>
        <v>Q2</v>
      </c>
      <c r="R193" t="str">
        <f t="shared" si="16"/>
        <v>Jun</v>
      </c>
      <c r="S193" t="str">
        <f t="shared" si="17"/>
        <v>Week 3</v>
      </c>
    </row>
    <row r="194" spans="12:19">
      <c r="L194" t="str">
        <v>06/17/2025</v>
      </c>
      <c r="M194">
        <v>19.940000000000001</v>
      </c>
      <c r="N194">
        <f t="shared" si="12"/>
        <v>2.5138260432378437E-3</v>
      </c>
      <c r="O194">
        <f t="shared" si="13"/>
        <v>0.25138260432378434</v>
      </c>
      <c r="P194">
        <f t="shared" si="14"/>
        <v>2025</v>
      </c>
      <c r="Q194" t="str">
        <f t="shared" si="15"/>
        <v>Q2</v>
      </c>
      <c r="R194" t="str">
        <f t="shared" si="16"/>
        <v>Jun</v>
      </c>
      <c r="S194" t="str">
        <f t="shared" si="17"/>
        <v>Week 3</v>
      </c>
    </row>
    <row r="195" spans="12:19">
      <c r="L195" t="str">
        <v>06/18/2025</v>
      </c>
      <c r="M195">
        <v>19.89</v>
      </c>
      <c r="N195">
        <f t="shared" si="12"/>
        <v>2.3148148148148109E-2</v>
      </c>
      <c r="O195">
        <f t="shared" si="13"/>
        <v>2.3148148148148109</v>
      </c>
      <c r="P195">
        <f t="shared" si="14"/>
        <v>2025</v>
      </c>
      <c r="Q195" t="str">
        <f t="shared" si="15"/>
        <v>Q2</v>
      </c>
      <c r="R195" t="str">
        <f t="shared" si="16"/>
        <v>Jun</v>
      </c>
      <c r="S195" t="str">
        <f t="shared" si="17"/>
        <v>Week 3</v>
      </c>
    </row>
    <row r="196" spans="12:19">
      <c r="L196" t="str">
        <v>06/19/2025</v>
      </c>
      <c r="M196">
        <v>19.440000000000001</v>
      </c>
      <c r="N196">
        <f t="shared" si="12"/>
        <v>-1.5696202531645505E-2</v>
      </c>
      <c r="O196">
        <f t="shared" si="13"/>
        <v>-1.5696202531645504</v>
      </c>
      <c r="P196">
        <f t="shared" si="14"/>
        <v>2025</v>
      </c>
      <c r="Q196" t="str">
        <f t="shared" si="15"/>
        <v>Q2</v>
      </c>
      <c r="R196" t="str">
        <f t="shared" si="16"/>
        <v>Jun</v>
      </c>
      <c r="S196" t="str">
        <f t="shared" si="17"/>
        <v>Week 3</v>
      </c>
    </row>
    <row r="197" spans="12:19">
      <c r="L197" t="str">
        <v>06/20/2025</v>
      </c>
      <c r="M197">
        <v>19.75</v>
      </c>
      <c r="N197">
        <f t="shared" ref="N197:N253" si="18">IFERROR((M197-M198)/M198,0)</f>
        <v>-7.038712921065891E-3</v>
      </c>
      <c r="O197">
        <f t="shared" ref="O197:O253" si="19">N197* 100</f>
        <v>-0.70387129210658905</v>
      </c>
      <c r="P197">
        <f t="shared" ref="P197:P253" si="20">YEAR(L197)</f>
        <v>2025</v>
      </c>
      <c r="Q197" t="str">
        <f t="shared" ref="Q197:Q253" si="21">"Q" &amp; INT((MONTH(L197)-1)/3)+1</f>
        <v>Q2</v>
      </c>
      <c r="R197" t="str">
        <f t="shared" ref="R197:R253" si="22">TEXT(L197,"MMM")</f>
        <v>Jun</v>
      </c>
      <c r="S197" t="str">
        <f t="shared" ref="S197:S253" si="23">"Week " &amp; INT((DAY(L197)-1)/7)+1</f>
        <v>Week 3</v>
      </c>
    </row>
    <row r="198" spans="12:19">
      <c r="L198" t="str">
        <v>06/23/2025</v>
      </c>
      <c r="M198">
        <v>19.89</v>
      </c>
      <c r="N198">
        <f t="shared" si="18"/>
        <v>-4.006009013520195E-3</v>
      </c>
      <c r="O198">
        <f t="shared" si="19"/>
        <v>-0.40060090135201948</v>
      </c>
      <c r="P198">
        <f t="shared" si="20"/>
        <v>2025</v>
      </c>
      <c r="Q198" t="str">
        <f t="shared" si="21"/>
        <v>Q2</v>
      </c>
      <c r="R198" t="str">
        <f t="shared" si="22"/>
        <v>Jun</v>
      </c>
      <c r="S198" t="str">
        <f t="shared" si="23"/>
        <v>Week 4</v>
      </c>
    </row>
    <row r="199" spans="12:19">
      <c r="L199" t="str">
        <v>06/24/2025</v>
      </c>
      <c r="M199">
        <v>19.97</v>
      </c>
      <c r="N199">
        <f t="shared" si="18"/>
        <v>-1.3339920948616581E-2</v>
      </c>
      <c r="O199">
        <f t="shared" si="19"/>
        <v>-1.3339920948616582</v>
      </c>
      <c r="P199">
        <f t="shared" si="20"/>
        <v>2025</v>
      </c>
      <c r="Q199" t="str">
        <f t="shared" si="21"/>
        <v>Q2</v>
      </c>
      <c r="R199" t="str">
        <f t="shared" si="22"/>
        <v>Jun</v>
      </c>
      <c r="S199" t="str">
        <f t="shared" si="23"/>
        <v>Week 4</v>
      </c>
    </row>
    <row r="200" spans="12:19">
      <c r="L200" t="str">
        <v>06/25/2025</v>
      </c>
      <c r="M200">
        <v>20.239999999999998</v>
      </c>
      <c r="N200">
        <f t="shared" si="18"/>
        <v>7.9681274900398492E-3</v>
      </c>
      <c r="O200">
        <f t="shared" si="19"/>
        <v>0.79681274900398491</v>
      </c>
      <c r="P200">
        <f t="shared" si="20"/>
        <v>2025</v>
      </c>
      <c r="Q200" t="str">
        <f t="shared" si="21"/>
        <v>Q2</v>
      </c>
      <c r="R200" t="str">
        <f t="shared" si="22"/>
        <v>Jun</v>
      </c>
      <c r="S200" t="str">
        <f t="shared" si="23"/>
        <v>Week 4</v>
      </c>
    </row>
    <row r="201" spans="12:19">
      <c r="L201" t="str">
        <v>06/26/2025</v>
      </c>
      <c r="M201">
        <v>20.079999999999998</v>
      </c>
      <c r="N201">
        <f t="shared" si="18"/>
        <v>-5.4482417038139164E-3</v>
      </c>
      <c r="O201">
        <f t="shared" si="19"/>
        <v>-0.54482417038139164</v>
      </c>
      <c r="P201">
        <f t="shared" si="20"/>
        <v>2025</v>
      </c>
      <c r="Q201" t="str">
        <f t="shared" si="21"/>
        <v>Q2</v>
      </c>
      <c r="R201" t="str">
        <f t="shared" si="22"/>
        <v>Jun</v>
      </c>
      <c r="S201" t="str">
        <f t="shared" si="23"/>
        <v>Week 4</v>
      </c>
    </row>
    <row r="202" spans="12:19">
      <c r="L202" t="str">
        <v>06/27/2025</v>
      </c>
      <c r="M202">
        <v>20.190000000000001</v>
      </c>
      <c r="N202">
        <f t="shared" si="18"/>
        <v>-7.8624078624078692E-3</v>
      </c>
      <c r="O202">
        <f t="shared" si="19"/>
        <v>-0.78624078624078697</v>
      </c>
      <c r="P202">
        <f t="shared" si="20"/>
        <v>2025</v>
      </c>
      <c r="Q202" t="str">
        <f t="shared" si="21"/>
        <v>Q2</v>
      </c>
      <c r="R202" t="str">
        <f t="shared" si="22"/>
        <v>Jun</v>
      </c>
      <c r="S202" t="str">
        <f t="shared" si="23"/>
        <v>Week 4</v>
      </c>
    </row>
    <row r="203" spans="12:19">
      <c r="L203" t="str">
        <v>06/30/2025</v>
      </c>
      <c r="M203">
        <v>20.350000000000001</v>
      </c>
      <c r="N203">
        <f t="shared" si="18"/>
        <v>-4.4031311154598754E-3</v>
      </c>
      <c r="O203">
        <f t="shared" si="19"/>
        <v>-0.44031311154598751</v>
      </c>
      <c r="P203">
        <f t="shared" si="20"/>
        <v>2025</v>
      </c>
      <c r="Q203" t="str">
        <f t="shared" si="21"/>
        <v>Q2</v>
      </c>
      <c r="R203" t="str">
        <f t="shared" si="22"/>
        <v>Jun</v>
      </c>
      <c r="S203" t="str">
        <f t="shared" si="23"/>
        <v>Week 5</v>
      </c>
    </row>
    <row r="204" spans="12:19">
      <c r="L204" t="str">
        <v>07/01/2025</v>
      </c>
      <c r="M204">
        <v>20.440000000000001</v>
      </c>
      <c r="N204">
        <f t="shared" si="18"/>
        <v>7.3928043371119835E-3</v>
      </c>
      <c r="O204">
        <f t="shared" si="19"/>
        <v>0.73928043371119834</v>
      </c>
      <c r="P204">
        <f t="shared" si="20"/>
        <v>2025</v>
      </c>
      <c r="Q204" t="str">
        <f t="shared" si="21"/>
        <v>Q3</v>
      </c>
      <c r="R204" t="str">
        <f t="shared" si="22"/>
        <v>Jul</v>
      </c>
      <c r="S204" t="str">
        <f t="shared" si="23"/>
        <v>Week 1</v>
      </c>
    </row>
    <row r="205" spans="12:19">
      <c r="L205" t="str">
        <v>07/02/2025</v>
      </c>
      <c r="M205">
        <v>20.29</v>
      </c>
      <c r="N205">
        <f t="shared" si="18"/>
        <v>6.9478908188585894E-3</v>
      </c>
      <c r="O205">
        <f t="shared" si="19"/>
        <v>0.69478908188585897</v>
      </c>
      <c r="P205">
        <f t="shared" si="20"/>
        <v>2025</v>
      </c>
      <c r="Q205" t="str">
        <f t="shared" si="21"/>
        <v>Q3</v>
      </c>
      <c r="R205" t="str">
        <f t="shared" si="22"/>
        <v>Jul</v>
      </c>
      <c r="S205" t="str">
        <f t="shared" si="23"/>
        <v>Week 1</v>
      </c>
    </row>
    <row r="206" spans="12:19">
      <c r="L206" t="str">
        <v>07/03/2025</v>
      </c>
      <c r="M206">
        <v>20.149999999999999</v>
      </c>
      <c r="N206">
        <f t="shared" si="18"/>
        <v>4.4865403788634031E-3</v>
      </c>
      <c r="O206">
        <f t="shared" si="19"/>
        <v>0.44865403788634028</v>
      </c>
      <c r="P206">
        <f t="shared" si="20"/>
        <v>2025</v>
      </c>
      <c r="Q206" t="str">
        <f t="shared" si="21"/>
        <v>Q3</v>
      </c>
      <c r="R206" t="str">
        <f t="shared" si="22"/>
        <v>Jul</v>
      </c>
      <c r="S206" t="str">
        <f t="shared" si="23"/>
        <v>Week 1</v>
      </c>
    </row>
    <row r="207" spans="12:19">
      <c r="L207" t="str">
        <v>07/04/2025</v>
      </c>
      <c r="M207">
        <v>20.059999999999999</v>
      </c>
      <c r="N207">
        <f t="shared" si="18"/>
        <v>2.4987506246875141E-3</v>
      </c>
      <c r="O207">
        <f t="shared" si="19"/>
        <v>0.24987506246875141</v>
      </c>
      <c r="P207">
        <f t="shared" si="20"/>
        <v>2025</v>
      </c>
      <c r="Q207" t="str">
        <f t="shared" si="21"/>
        <v>Q3</v>
      </c>
      <c r="R207" t="str">
        <f t="shared" si="22"/>
        <v>Jul</v>
      </c>
      <c r="S207" t="str">
        <f t="shared" si="23"/>
        <v>Week 1</v>
      </c>
    </row>
    <row r="208" spans="12:19">
      <c r="L208" t="str">
        <v>07/07/2025</v>
      </c>
      <c r="M208">
        <v>20.010000000000002</v>
      </c>
      <c r="N208">
        <f t="shared" si="18"/>
        <v>0</v>
      </c>
      <c r="O208">
        <f t="shared" si="19"/>
        <v>0</v>
      </c>
      <c r="P208">
        <f t="shared" si="20"/>
        <v>2025</v>
      </c>
      <c r="Q208" t="str">
        <f t="shared" si="21"/>
        <v>Q3</v>
      </c>
      <c r="R208" t="str">
        <f t="shared" si="22"/>
        <v>Jul</v>
      </c>
      <c r="S208" t="str">
        <f t="shared" si="23"/>
        <v>Week 1</v>
      </c>
    </row>
    <row r="209" spans="12:19">
      <c r="L209" t="str">
        <v>07/08/2025</v>
      </c>
      <c r="M209">
        <v>20.010000000000002</v>
      </c>
      <c r="N209">
        <f t="shared" si="18"/>
        <v>5.022601707684652E-3</v>
      </c>
      <c r="O209">
        <f t="shared" si="19"/>
        <v>0.50226017076846519</v>
      </c>
      <c r="P209">
        <f t="shared" si="20"/>
        <v>2025</v>
      </c>
      <c r="Q209" t="str">
        <f t="shared" si="21"/>
        <v>Q3</v>
      </c>
      <c r="R209" t="str">
        <f t="shared" si="22"/>
        <v>Jul</v>
      </c>
      <c r="S209" t="str">
        <f t="shared" si="23"/>
        <v>Week 2</v>
      </c>
    </row>
    <row r="210" spans="12:19">
      <c r="L210" t="str">
        <v>07/09/2025</v>
      </c>
      <c r="M210">
        <v>19.91</v>
      </c>
      <c r="N210">
        <f t="shared" si="18"/>
        <v>4.540867810292626E-3</v>
      </c>
      <c r="O210">
        <f t="shared" si="19"/>
        <v>0.45408678102926259</v>
      </c>
      <c r="P210">
        <f t="shared" si="20"/>
        <v>2025</v>
      </c>
      <c r="Q210" t="str">
        <f t="shared" si="21"/>
        <v>Q3</v>
      </c>
      <c r="R210" t="str">
        <f t="shared" si="22"/>
        <v>Jul</v>
      </c>
      <c r="S210" t="str">
        <f t="shared" si="23"/>
        <v>Week 2</v>
      </c>
    </row>
    <row r="211" spans="12:19">
      <c r="L211" t="str">
        <v>07/10/2025</v>
      </c>
      <c r="M211">
        <v>19.82</v>
      </c>
      <c r="N211">
        <f t="shared" si="18"/>
        <v>8.6513994910942353E-3</v>
      </c>
      <c r="O211">
        <f t="shared" si="19"/>
        <v>0.86513994910942349</v>
      </c>
      <c r="P211">
        <f t="shared" si="20"/>
        <v>2025</v>
      </c>
      <c r="Q211" t="str">
        <f t="shared" si="21"/>
        <v>Q3</v>
      </c>
      <c r="R211" t="str">
        <f t="shared" si="22"/>
        <v>Jul</v>
      </c>
      <c r="S211" t="str">
        <f t="shared" si="23"/>
        <v>Week 2</v>
      </c>
    </row>
    <row r="212" spans="12:19">
      <c r="L212" t="str">
        <v>07/11/2025</v>
      </c>
      <c r="M212">
        <v>19.649999999999999</v>
      </c>
      <c r="N212">
        <f t="shared" si="18"/>
        <v>-1.7008504252126057E-2</v>
      </c>
      <c r="O212">
        <f t="shared" si="19"/>
        <v>-1.7008504252126058</v>
      </c>
      <c r="P212">
        <f t="shared" si="20"/>
        <v>2025</v>
      </c>
      <c r="Q212" t="str">
        <f t="shared" si="21"/>
        <v>Q3</v>
      </c>
      <c r="R212" t="str">
        <f t="shared" si="22"/>
        <v>Jul</v>
      </c>
      <c r="S212" t="str">
        <f t="shared" si="23"/>
        <v>Week 2</v>
      </c>
    </row>
    <row r="213" spans="12:19">
      <c r="L213" t="str">
        <v>07/14/2025</v>
      </c>
      <c r="M213">
        <v>19.989999999999998</v>
      </c>
      <c r="N213">
        <f t="shared" si="18"/>
        <v>-2.3448949682462163E-2</v>
      </c>
      <c r="O213">
        <f t="shared" si="19"/>
        <v>-2.3448949682462161</v>
      </c>
      <c r="P213">
        <f t="shared" si="20"/>
        <v>2025</v>
      </c>
      <c r="Q213" t="str">
        <f t="shared" si="21"/>
        <v>Q3</v>
      </c>
      <c r="R213" t="str">
        <f t="shared" si="22"/>
        <v>Jul</v>
      </c>
      <c r="S213" t="str">
        <f t="shared" si="23"/>
        <v>Week 2</v>
      </c>
    </row>
    <row r="214" spans="12:19">
      <c r="L214" t="str">
        <v>07/15/2025</v>
      </c>
      <c r="M214">
        <v>20.47</v>
      </c>
      <c r="N214">
        <f t="shared" si="18"/>
        <v>1.1363636363636385E-2</v>
      </c>
      <c r="O214">
        <f t="shared" si="19"/>
        <v>1.1363636363636385</v>
      </c>
      <c r="P214">
        <f t="shared" si="20"/>
        <v>2025</v>
      </c>
      <c r="Q214" t="str">
        <f t="shared" si="21"/>
        <v>Q3</v>
      </c>
      <c r="R214" t="str">
        <f t="shared" si="22"/>
        <v>Jul</v>
      </c>
      <c r="S214" t="str">
        <f t="shared" si="23"/>
        <v>Week 3</v>
      </c>
    </row>
    <row r="215" spans="12:19">
      <c r="L215" t="str">
        <v>07/16/2025</v>
      </c>
      <c r="M215">
        <v>20.239999999999998</v>
      </c>
      <c r="N215">
        <f t="shared" si="18"/>
        <v>4.4665012406947821E-3</v>
      </c>
      <c r="O215">
        <f t="shared" si="19"/>
        <v>0.44665012406947824</v>
      </c>
      <c r="P215">
        <f t="shared" si="20"/>
        <v>2025</v>
      </c>
      <c r="Q215" t="str">
        <f t="shared" si="21"/>
        <v>Q3</v>
      </c>
      <c r="R215" t="str">
        <f t="shared" si="22"/>
        <v>Jul</v>
      </c>
      <c r="S215" t="str">
        <f t="shared" si="23"/>
        <v>Week 3</v>
      </c>
    </row>
    <row r="216" spans="12:19">
      <c r="L216" t="str">
        <v>07/17/2025</v>
      </c>
      <c r="M216">
        <v>20.149999999999999</v>
      </c>
      <c r="N216">
        <f t="shared" si="18"/>
        <v>-9.9157164105122091E-4</v>
      </c>
      <c r="O216">
        <f t="shared" si="19"/>
        <v>-9.9157164105122098E-2</v>
      </c>
      <c r="P216">
        <f t="shared" si="20"/>
        <v>2025</v>
      </c>
      <c r="Q216" t="str">
        <f t="shared" si="21"/>
        <v>Q3</v>
      </c>
      <c r="R216" t="str">
        <f t="shared" si="22"/>
        <v>Jul</v>
      </c>
      <c r="S216" t="str">
        <f t="shared" si="23"/>
        <v>Week 3</v>
      </c>
    </row>
    <row r="217" spans="12:19">
      <c r="L217" t="str">
        <v>07/18/2025</v>
      </c>
      <c r="M217">
        <v>20.170000000000002</v>
      </c>
      <c r="N217">
        <f t="shared" si="18"/>
        <v>4.9603174603182352E-4</v>
      </c>
      <c r="O217">
        <f t="shared" si="19"/>
        <v>4.9603174603182351E-2</v>
      </c>
      <c r="P217">
        <f t="shared" si="20"/>
        <v>2025</v>
      </c>
      <c r="Q217" t="str">
        <f t="shared" si="21"/>
        <v>Q3</v>
      </c>
      <c r="R217" t="str">
        <f t="shared" si="22"/>
        <v>Jul</v>
      </c>
      <c r="S217" t="str">
        <f t="shared" si="23"/>
        <v>Week 3</v>
      </c>
    </row>
    <row r="218" spans="12:19">
      <c r="L218" t="str">
        <v>07/21/2025</v>
      </c>
      <c r="M218">
        <v>20.16</v>
      </c>
      <c r="N218">
        <f t="shared" si="18"/>
        <v>7.4962518740628965E-3</v>
      </c>
      <c r="O218">
        <f t="shared" si="19"/>
        <v>0.74962518740628969</v>
      </c>
      <c r="P218">
        <f t="shared" si="20"/>
        <v>2025</v>
      </c>
      <c r="Q218" t="str">
        <f t="shared" si="21"/>
        <v>Q3</v>
      </c>
      <c r="R218" t="str">
        <f t="shared" si="22"/>
        <v>Jul</v>
      </c>
      <c r="S218" t="str">
        <f t="shared" si="23"/>
        <v>Week 3</v>
      </c>
    </row>
    <row r="219" spans="12:19">
      <c r="L219" t="str">
        <v>07/22/2025</v>
      </c>
      <c r="M219">
        <v>20.010000000000002</v>
      </c>
      <c r="N219">
        <f t="shared" si="18"/>
        <v>5.022601707684652E-3</v>
      </c>
      <c r="O219">
        <f t="shared" si="19"/>
        <v>0.50226017076846519</v>
      </c>
      <c r="P219">
        <f t="shared" si="20"/>
        <v>2025</v>
      </c>
      <c r="Q219" t="str">
        <f t="shared" si="21"/>
        <v>Q3</v>
      </c>
      <c r="R219" t="str">
        <f t="shared" si="22"/>
        <v>Jul</v>
      </c>
      <c r="S219" t="str">
        <f t="shared" si="23"/>
        <v>Week 4</v>
      </c>
    </row>
    <row r="220" spans="12:19">
      <c r="L220" t="str">
        <v>07/23/2025</v>
      </c>
      <c r="M220">
        <v>19.91</v>
      </c>
      <c r="N220">
        <f t="shared" si="18"/>
        <v>-5.4945054945054663E-3</v>
      </c>
      <c r="O220">
        <f t="shared" si="19"/>
        <v>-0.54945054945054661</v>
      </c>
      <c r="P220">
        <f t="shared" si="20"/>
        <v>2025</v>
      </c>
      <c r="Q220" t="str">
        <f t="shared" si="21"/>
        <v>Q3</v>
      </c>
      <c r="R220" t="str">
        <f t="shared" si="22"/>
        <v>Jul</v>
      </c>
      <c r="S220" t="str">
        <f t="shared" si="23"/>
        <v>Week 4</v>
      </c>
    </row>
    <row r="221" spans="12:19">
      <c r="L221" t="str">
        <v>07/24/2025</v>
      </c>
      <c r="M221">
        <v>20.02</v>
      </c>
      <c r="N221">
        <f t="shared" si="18"/>
        <v>2.0907700152983179E-2</v>
      </c>
      <c r="O221">
        <f t="shared" si="19"/>
        <v>2.0907700152983177</v>
      </c>
      <c r="P221">
        <f t="shared" si="20"/>
        <v>2025</v>
      </c>
      <c r="Q221" t="str">
        <f t="shared" si="21"/>
        <v>Q3</v>
      </c>
      <c r="R221" t="str">
        <f t="shared" si="22"/>
        <v>Jul</v>
      </c>
      <c r="S221" t="str">
        <f t="shared" si="23"/>
        <v>Week 4</v>
      </c>
    </row>
    <row r="222" spans="12:19">
      <c r="L222" t="str">
        <v>07/25/2025</v>
      </c>
      <c r="M222">
        <v>19.61</v>
      </c>
      <c r="N222">
        <f t="shared" si="18"/>
        <v>1.4485256078634308E-2</v>
      </c>
      <c r="O222">
        <f t="shared" si="19"/>
        <v>1.4485256078634308</v>
      </c>
      <c r="P222">
        <f t="shared" si="20"/>
        <v>2025</v>
      </c>
      <c r="Q222" t="str">
        <f t="shared" si="21"/>
        <v>Q3</v>
      </c>
      <c r="R222" t="str">
        <f t="shared" si="22"/>
        <v>Jul</v>
      </c>
      <c r="S222" t="str">
        <f t="shared" si="23"/>
        <v>Week 4</v>
      </c>
    </row>
    <row r="223" spans="12:19">
      <c r="L223" t="str">
        <v>07/28/2025</v>
      </c>
      <c r="M223">
        <v>19.329999999999998</v>
      </c>
      <c r="N223">
        <f t="shared" si="18"/>
        <v>-3.6082474226804273E-3</v>
      </c>
      <c r="O223">
        <f t="shared" si="19"/>
        <v>-0.36082474226804273</v>
      </c>
      <c r="P223">
        <f t="shared" si="20"/>
        <v>2025</v>
      </c>
      <c r="Q223" t="str">
        <f t="shared" si="21"/>
        <v>Q3</v>
      </c>
      <c r="R223" t="str">
        <f t="shared" si="22"/>
        <v>Jul</v>
      </c>
      <c r="S223" t="str">
        <f t="shared" si="23"/>
        <v>Week 4</v>
      </c>
    </row>
    <row r="224" spans="12:19">
      <c r="L224" t="str">
        <v>07/29/2025</v>
      </c>
      <c r="M224">
        <v>19.399999999999999</v>
      </c>
      <c r="N224">
        <f t="shared" si="18"/>
        <v>9.3652445369406725E-3</v>
      </c>
      <c r="O224">
        <f t="shared" si="19"/>
        <v>0.93652445369406723</v>
      </c>
      <c r="P224">
        <f t="shared" si="20"/>
        <v>2025</v>
      </c>
      <c r="Q224" t="str">
        <f t="shared" si="21"/>
        <v>Q3</v>
      </c>
      <c r="R224" t="str">
        <f t="shared" si="22"/>
        <v>Jul</v>
      </c>
      <c r="S224" t="str">
        <f t="shared" si="23"/>
        <v>Week 5</v>
      </c>
    </row>
    <row r="225" spans="12:19">
      <c r="L225" t="str">
        <v>07/30/2025</v>
      </c>
      <c r="M225">
        <v>19.22</v>
      </c>
      <c r="N225">
        <f t="shared" si="18"/>
        <v>1.5856236786469195E-2</v>
      </c>
      <c r="O225">
        <f t="shared" si="19"/>
        <v>1.5856236786469196</v>
      </c>
      <c r="P225">
        <f t="shared" si="20"/>
        <v>2025</v>
      </c>
      <c r="Q225" t="str">
        <f t="shared" si="21"/>
        <v>Q3</v>
      </c>
      <c r="R225" t="str">
        <f t="shared" si="22"/>
        <v>Jul</v>
      </c>
      <c r="S225" t="str">
        <f t="shared" si="23"/>
        <v>Week 5</v>
      </c>
    </row>
    <row r="226" spans="12:19">
      <c r="L226" t="str">
        <v>07/31/2025</v>
      </c>
      <c r="M226">
        <v>18.920000000000002</v>
      </c>
      <c r="N226">
        <f t="shared" si="18"/>
        <v>1.7204301075268831E-2</v>
      </c>
      <c r="O226">
        <f t="shared" si="19"/>
        <v>1.7204301075268831</v>
      </c>
      <c r="P226">
        <f t="shared" si="20"/>
        <v>2025</v>
      </c>
      <c r="Q226" t="str">
        <f t="shared" si="21"/>
        <v>Q3</v>
      </c>
      <c r="R226" t="str">
        <f t="shared" si="22"/>
        <v>Jul</v>
      </c>
      <c r="S226" t="str">
        <f t="shared" si="23"/>
        <v>Week 5</v>
      </c>
    </row>
    <row r="227" spans="12:19">
      <c r="L227" t="str">
        <v>08/01/2025</v>
      </c>
      <c r="M227">
        <v>18.600000000000001</v>
      </c>
      <c r="N227">
        <f t="shared" si="18"/>
        <v>-1.5873015873015723E-2</v>
      </c>
      <c r="O227">
        <f t="shared" si="19"/>
        <v>-1.5873015873015723</v>
      </c>
      <c r="P227">
        <f t="shared" si="20"/>
        <v>2025</v>
      </c>
      <c r="Q227" t="str">
        <f t="shared" si="21"/>
        <v>Q3</v>
      </c>
      <c r="R227" t="str">
        <f t="shared" si="22"/>
        <v>Aug</v>
      </c>
      <c r="S227" t="str">
        <f t="shared" si="23"/>
        <v>Week 1</v>
      </c>
    </row>
    <row r="228" spans="12:19">
      <c r="L228" t="str">
        <v>08/04/2025</v>
      </c>
      <c r="M228">
        <v>18.899999999999999</v>
      </c>
      <c r="N228">
        <f t="shared" si="18"/>
        <v>2.1208907741250872E-3</v>
      </c>
      <c r="O228">
        <f t="shared" si="19"/>
        <v>0.21208907741250871</v>
      </c>
      <c r="P228">
        <f t="shared" si="20"/>
        <v>2025</v>
      </c>
      <c r="Q228" t="str">
        <f t="shared" si="21"/>
        <v>Q3</v>
      </c>
      <c r="R228" t="str">
        <f t="shared" si="22"/>
        <v>Aug</v>
      </c>
      <c r="S228" t="str">
        <f t="shared" si="23"/>
        <v>Week 1</v>
      </c>
    </row>
    <row r="229" spans="12:19">
      <c r="L229" t="str">
        <v>08/05/2025</v>
      </c>
      <c r="M229">
        <v>18.86</v>
      </c>
      <c r="N229">
        <f t="shared" si="18"/>
        <v>6.9407367859049118E-3</v>
      </c>
      <c r="O229">
        <f t="shared" si="19"/>
        <v>0.69407367859049118</v>
      </c>
      <c r="P229">
        <f t="shared" si="20"/>
        <v>2025</v>
      </c>
      <c r="Q229" t="str">
        <f t="shared" si="21"/>
        <v>Q3</v>
      </c>
      <c r="R229" t="str">
        <f t="shared" si="22"/>
        <v>Aug</v>
      </c>
      <c r="S229" t="str">
        <f t="shared" si="23"/>
        <v>Week 1</v>
      </c>
    </row>
    <row r="230" spans="12:19">
      <c r="L230" t="str">
        <v>08/06/2025</v>
      </c>
      <c r="M230">
        <v>18.73</v>
      </c>
      <c r="N230">
        <f t="shared" si="18"/>
        <v>-2.6624068157614861E-3</v>
      </c>
      <c r="O230">
        <f t="shared" si="19"/>
        <v>-0.26624068157614861</v>
      </c>
      <c r="P230">
        <f t="shared" si="20"/>
        <v>2025</v>
      </c>
      <c r="Q230" t="str">
        <f t="shared" si="21"/>
        <v>Q3</v>
      </c>
      <c r="R230" t="str">
        <f t="shared" si="22"/>
        <v>Aug</v>
      </c>
      <c r="S230" t="str">
        <f t="shared" si="23"/>
        <v>Week 1</v>
      </c>
    </row>
    <row r="231" spans="12:19">
      <c r="L231" t="str">
        <v>08/07/2025</v>
      </c>
      <c r="M231">
        <v>18.78</v>
      </c>
      <c r="N231">
        <f t="shared" si="18"/>
        <v>1.239892183288412E-2</v>
      </c>
      <c r="O231">
        <f t="shared" si="19"/>
        <v>1.239892183288412</v>
      </c>
      <c r="P231">
        <f t="shared" si="20"/>
        <v>2025</v>
      </c>
      <c r="Q231" t="str">
        <f t="shared" si="21"/>
        <v>Q3</v>
      </c>
      <c r="R231" t="str">
        <f t="shared" si="22"/>
        <v>Aug</v>
      </c>
      <c r="S231" t="str">
        <f t="shared" si="23"/>
        <v>Week 1</v>
      </c>
    </row>
    <row r="232" spans="12:19">
      <c r="L232" t="str">
        <v>08/08/2025</v>
      </c>
      <c r="M232">
        <v>18.55</v>
      </c>
      <c r="N232">
        <f t="shared" si="18"/>
        <v>-1.1720831113478896E-2</v>
      </c>
      <c r="O232">
        <f t="shared" si="19"/>
        <v>-1.1720831113478896</v>
      </c>
      <c r="P232">
        <f t="shared" si="20"/>
        <v>2025</v>
      </c>
      <c r="Q232" t="str">
        <f t="shared" si="21"/>
        <v>Q3</v>
      </c>
      <c r="R232" t="str">
        <f t="shared" si="22"/>
        <v>Aug</v>
      </c>
      <c r="S232" t="str">
        <f t="shared" si="23"/>
        <v>Week 2</v>
      </c>
    </row>
    <row r="233" spans="12:19">
      <c r="L233" t="str">
        <v>08/11/2025</v>
      </c>
      <c r="M233">
        <v>18.77</v>
      </c>
      <c r="N233">
        <f t="shared" si="18"/>
        <v>2.6709401709402092E-3</v>
      </c>
      <c r="O233">
        <f t="shared" si="19"/>
        <v>0.26709401709402092</v>
      </c>
      <c r="P233">
        <f t="shared" si="20"/>
        <v>2025</v>
      </c>
      <c r="Q233" t="str">
        <f t="shared" si="21"/>
        <v>Q3</v>
      </c>
      <c r="R233" t="str">
        <f t="shared" si="22"/>
        <v>Aug</v>
      </c>
      <c r="S233" t="str">
        <f t="shared" si="23"/>
        <v>Week 2</v>
      </c>
    </row>
    <row r="234" spans="12:19">
      <c r="L234" t="str">
        <v>08/12/2025</v>
      </c>
      <c r="M234">
        <v>18.72</v>
      </c>
      <c r="N234">
        <f t="shared" si="18"/>
        <v>-5.8417419012214257E-3</v>
      </c>
      <c r="O234">
        <f t="shared" si="19"/>
        <v>-0.58417419012214256</v>
      </c>
      <c r="P234">
        <f t="shared" si="20"/>
        <v>2025</v>
      </c>
      <c r="Q234" t="str">
        <f t="shared" si="21"/>
        <v>Q3</v>
      </c>
      <c r="R234" t="str">
        <f t="shared" si="22"/>
        <v>Aug</v>
      </c>
      <c r="S234" t="str">
        <f t="shared" si="23"/>
        <v>Week 2</v>
      </c>
    </row>
    <row r="235" spans="12:19">
      <c r="L235" t="str">
        <v>08/13/2025</v>
      </c>
      <c r="M235">
        <v>18.829999999999998</v>
      </c>
      <c r="N235">
        <f t="shared" si="18"/>
        <v>2.662406815761297E-3</v>
      </c>
      <c r="O235">
        <f t="shared" si="19"/>
        <v>0.26624068157612968</v>
      </c>
      <c r="P235">
        <f t="shared" si="20"/>
        <v>2025</v>
      </c>
      <c r="Q235" t="str">
        <f t="shared" si="21"/>
        <v>Q3</v>
      </c>
      <c r="R235" t="str">
        <f t="shared" si="22"/>
        <v>Aug</v>
      </c>
      <c r="S235" t="str">
        <f t="shared" si="23"/>
        <v>Week 2</v>
      </c>
    </row>
    <row r="236" spans="12:19">
      <c r="L236" t="str">
        <v>08/14/2025</v>
      </c>
      <c r="M236">
        <v>18.78</v>
      </c>
      <c r="N236">
        <f t="shared" si="18"/>
        <v>-1.6238868517548386E-2</v>
      </c>
      <c r="O236">
        <f t="shared" si="19"/>
        <v>-1.6238868517548386</v>
      </c>
      <c r="P236">
        <f t="shared" si="20"/>
        <v>2025</v>
      </c>
      <c r="Q236" t="str">
        <f t="shared" si="21"/>
        <v>Q3</v>
      </c>
      <c r="R236" t="str">
        <f t="shared" si="22"/>
        <v>Aug</v>
      </c>
      <c r="S236" t="str">
        <f t="shared" si="23"/>
        <v>Week 2</v>
      </c>
    </row>
    <row r="237" spans="12:19">
      <c r="L237" t="str">
        <v>08/18/2025</v>
      </c>
      <c r="M237">
        <v>19.09</v>
      </c>
      <c r="N237">
        <f t="shared" si="18"/>
        <v>-1.3436692506460029E-2</v>
      </c>
      <c r="O237">
        <f t="shared" si="19"/>
        <v>-1.3436692506460028</v>
      </c>
      <c r="P237">
        <f t="shared" si="20"/>
        <v>2025</v>
      </c>
      <c r="Q237" t="str">
        <f t="shared" si="21"/>
        <v>Q3</v>
      </c>
      <c r="R237" t="str">
        <f t="shared" si="22"/>
        <v>Aug</v>
      </c>
      <c r="S237" t="str">
        <f t="shared" si="23"/>
        <v>Week 3</v>
      </c>
    </row>
    <row r="238" spans="12:19">
      <c r="L238" t="str">
        <v>08/19/2025</v>
      </c>
      <c r="M238">
        <v>19.350000000000001</v>
      </c>
      <c r="N238">
        <f t="shared" si="18"/>
        <v>-5.1652892561973194E-4</v>
      </c>
      <c r="O238">
        <f t="shared" si="19"/>
        <v>-5.1652892561973196E-2</v>
      </c>
      <c r="P238">
        <f t="shared" si="20"/>
        <v>2025</v>
      </c>
      <c r="Q238" t="str">
        <f t="shared" si="21"/>
        <v>Q3</v>
      </c>
      <c r="R238" t="str">
        <f t="shared" si="22"/>
        <v>Aug</v>
      </c>
      <c r="S238" t="str">
        <f t="shared" si="23"/>
        <v>Week 3</v>
      </c>
    </row>
    <row r="239" spans="12:19">
      <c r="L239" t="str">
        <v>08/20/2025</v>
      </c>
      <c r="M239">
        <v>19.36</v>
      </c>
      <c r="N239">
        <f t="shared" si="18"/>
        <v>-3.6026762738034113E-3</v>
      </c>
      <c r="O239">
        <f t="shared" si="19"/>
        <v>-0.36026762738034113</v>
      </c>
      <c r="P239">
        <f t="shared" si="20"/>
        <v>2025</v>
      </c>
      <c r="Q239" t="str">
        <f t="shared" si="21"/>
        <v>Q3</v>
      </c>
      <c r="R239" t="str">
        <f t="shared" si="22"/>
        <v>Aug</v>
      </c>
      <c r="S239" t="str">
        <f t="shared" si="23"/>
        <v>Week 3</v>
      </c>
    </row>
    <row r="240" spans="12:19">
      <c r="L240" t="str">
        <v>08/21/2025</v>
      </c>
      <c r="M240">
        <v>19.43</v>
      </c>
      <c r="N240">
        <f t="shared" si="18"/>
        <v>7.7800829875517927E-3</v>
      </c>
      <c r="O240">
        <f t="shared" si="19"/>
        <v>0.7780082987551793</v>
      </c>
      <c r="P240">
        <f t="shared" si="20"/>
        <v>2025</v>
      </c>
      <c r="Q240" t="str">
        <f t="shared" si="21"/>
        <v>Q3</v>
      </c>
      <c r="R240" t="str">
        <f t="shared" si="22"/>
        <v>Aug</v>
      </c>
      <c r="S240" t="str">
        <f t="shared" si="23"/>
        <v>Week 3</v>
      </c>
    </row>
    <row r="241" spans="12:19">
      <c r="L241" t="str">
        <v>08/22/2025</v>
      </c>
      <c r="M241">
        <v>19.28</v>
      </c>
      <c r="N241">
        <f t="shared" si="18"/>
        <v>-1.3810741687979517E-2</v>
      </c>
      <c r="O241">
        <f t="shared" si="19"/>
        <v>-1.3810741687979518</v>
      </c>
      <c r="P241">
        <f t="shared" si="20"/>
        <v>2025</v>
      </c>
      <c r="Q241" t="str">
        <f t="shared" si="21"/>
        <v>Q3</v>
      </c>
      <c r="R241" t="str">
        <f t="shared" si="22"/>
        <v>Aug</v>
      </c>
      <c r="S241" t="str">
        <f t="shared" si="23"/>
        <v>Week 4</v>
      </c>
    </row>
    <row r="242" spans="12:19">
      <c r="L242" t="str">
        <v>08/25/2025</v>
      </c>
      <c r="M242">
        <v>19.55</v>
      </c>
      <c r="N242">
        <f t="shared" si="18"/>
        <v>3.1118143459915603E-2</v>
      </c>
      <c r="O242">
        <f t="shared" si="19"/>
        <v>3.1118143459915601</v>
      </c>
      <c r="P242">
        <f t="shared" si="20"/>
        <v>2025</v>
      </c>
      <c r="Q242" t="str">
        <f t="shared" si="21"/>
        <v>Q3</v>
      </c>
      <c r="R242" t="str">
        <f t="shared" si="22"/>
        <v>Aug</v>
      </c>
      <c r="S242" t="str">
        <f t="shared" si="23"/>
        <v>Week 4</v>
      </c>
    </row>
    <row r="243" spans="12:19">
      <c r="L243" t="str">
        <v>08/26/2025</v>
      </c>
      <c r="M243">
        <v>18.96</v>
      </c>
      <c r="N243">
        <f t="shared" si="18"/>
        <v>1.4446227929373973E-2</v>
      </c>
      <c r="O243">
        <f t="shared" si="19"/>
        <v>1.4446227929373974</v>
      </c>
      <c r="P243">
        <f t="shared" si="20"/>
        <v>2025</v>
      </c>
      <c r="Q243" t="str">
        <f t="shared" si="21"/>
        <v>Q3</v>
      </c>
      <c r="R243" t="str">
        <f t="shared" si="22"/>
        <v>Aug</v>
      </c>
      <c r="S243" t="str">
        <f t="shared" si="23"/>
        <v>Week 4</v>
      </c>
    </row>
    <row r="244" spans="12:19">
      <c r="L244" t="str">
        <v>08/28/2025</v>
      </c>
      <c r="M244">
        <v>18.690000000000001</v>
      </c>
      <c r="N244">
        <f t="shared" si="18"/>
        <v>-2.1978021978021883E-2</v>
      </c>
      <c r="O244">
        <f t="shared" si="19"/>
        <v>-2.1978021978021882</v>
      </c>
      <c r="P244">
        <f t="shared" si="20"/>
        <v>2025</v>
      </c>
      <c r="Q244" t="str">
        <f t="shared" si="21"/>
        <v>Q3</v>
      </c>
      <c r="R244" t="str">
        <f t="shared" si="22"/>
        <v>Aug</v>
      </c>
      <c r="S244" t="str">
        <f t="shared" si="23"/>
        <v>Week 4</v>
      </c>
    </row>
    <row r="245" spans="12:19">
      <c r="L245" t="str">
        <v>08/29/2025</v>
      </c>
      <c r="M245">
        <v>19.11</v>
      </c>
      <c r="N245">
        <f t="shared" si="18"/>
        <v>-2.2506393861892647E-2</v>
      </c>
      <c r="O245">
        <f t="shared" si="19"/>
        <v>-2.2506393861892646</v>
      </c>
      <c r="P245">
        <f t="shared" si="20"/>
        <v>2025</v>
      </c>
      <c r="Q245" t="str">
        <f t="shared" si="21"/>
        <v>Q3</v>
      </c>
      <c r="R245" t="str">
        <f t="shared" si="22"/>
        <v>Aug</v>
      </c>
      <c r="S245" t="str">
        <f t="shared" si="23"/>
        <v>Week 5</v>
      </c>
    </row>
    <row r="246" spans="12:19">
      <c r="L246" t="str">
        <v>09/01/2025</v>
      </c>
      <c r="M246">
        <v>19.55</v>
      </c>
      <c r="N246">
        <f t="shared" si="18"/>
        <v>-5.1124744376267954E-4</v>
      </c>
      <c r="O246">
        <f t="shared" si="19"/>
        <v>-5.1124744376267954E-2</v>
      </c>
      <c r="P246">
        <f t="shared" si="20"/>
        <v>2025</v>
      </c>
      <c r="Q246" t="str">
        <f t="shared" si="21"/>
        <v>Q3</v>
      </c>
      <c r="R246" t="str">
        <f t="shared" si="22"/>
        <v>Sep</v>
      </c>
      <c r="S246" t="str">
        <f t="shared" si="23"/>
        <v>Week 1</v>
      </c>
    </row>
    <row r="247" spans="12:19">
      <c r="L247" t="str">
        <v>09/02/2025</v>
      </c>
      <c r="M247">
        <v>19.559999999999999</v>
      </c>
      <c r="N247">
        <f t="shared" si="18"/>
        <v>-3.9292730844793747E-2</v>
      </c>
      <c r="O247">
        <f t="shared" si="19"/>
        <v>-3.9292730844793748</v>
      </c>
      <c r="P247">
        <f t="shared" si="20"/>
        <v>2025</v>
      </c>
      <c r="Q247" t="str">
        <f t="shared" si="21"/>
        <v>Q3</v>
      </c>
      <c r="R247" t="str">
        <f t="shared" si="22"/>
        <v>Sep</v>
      </c>
      <c r="S247" t="str">
        <f t="shared" si="23"/>
        <v>Week 1</v>
      </c>
    </row>
    <row r="248" spans="12:19">
      <c r="L248" t="str">
        <v>09/03/2025</v>
      </c>
      <c r="M248">
        <v>20.36</v>
      </c>
      <c r="N248">
        <f t="shared" si="18"/>
        <v>3.9447731755423224E-3</v>
      </c>
      <c r="O248">
        <f t="shared" si="19"/>
        <v>0.39447731755423221</v>
      </c>
      <c r="P248">
        <f t="shared" si="20"/>
        <v>2025</v>
      </c>
      <c r="Q248" t="str">
        <f t="shared" si="21"/>
        <v>Q3</v>
      </c>
      <c r="R248" t="str">
        <f t="shared" si="22"/>
        <v>Sep</v>
      </c>
      <c r="S248" t="str">
        <f t="shared" si="23"/>
        <v>Week 1</v>
      </c>
    </row>
    <row r="249" spans="12:19">
      <c r="L249" t="str">
        <v>09/04/2025</v>
      </c>
      <c r="M249">
        <v>20.28</v>
      </c>
      <c r="N249">
        <f t="shared" si="18"/>
        <v>-7.8277886497064644E-3</v>
      </c>
      <c r="O249">
        <f t="shared" si="19"/>
        <v>-0.78277886497064642</v>
      </c>
      <c r="P249">
        <f t="shared" si="20"/>
        <v>2025</v>
      </c>
      <c r="Q249" t="str">
        <f t="shared" si="21"/>
        <v>Q3</v>
      </c>
      <c r="R249" t="str">
        <f t="shared" si="22"/>
        <v>Sep</v>
      </c>
      <c r="S249" t="str">
        <f t="shared" si="23"/>
        <v>Week 1</v>
      </c>
    </row>
    <row r="250" spans="12:19">
      <c r="L250" t="str">
        <v>09/05/2025</v>
      </c>
      <c r="M250">
        <v>20.440000000000001</v>
      </c>
      <c r="N250">
        <f t="shared" si="18"/>
        <v>1.2884043607532288E-2</v>
      </c>
      <c r="O250">
        <f t="shared" si="19"/>
        <v>1.2884043607532287</v>
      </c>
      <c r="P250">
        <f t="shared" si="20"/>
        <v>2025</v>
      </c>
      <c r="Q250" t="str">
        <f t="shared" si="21"/>
        <v>Q3</v>
      </c>
      <c r="R250" t="str">
        <f t="shared" si="22"/>
        <v>Sep</v>
      </c>
      <c r="S250" t="str">
        <f t="shared" si="23"/>
        <v>Week 1</v>
      </c>
    </row>
    <row r="251" spans="12:19">
      <c r="L251" t="str">
        <v>09/08/2025</v>
      </c>
      <c r="M251">
        <v>20.18</v>
      </c>
      <c r="N251">
        <f t="shared" si="18"/>
        <v>-8.3538083538084364E-3</v>
      </c>
      <c r="O251">
        <f t="shared" si="19"/>
        <v>-0.83538083538084362</v>
      </c>
      <c r="P251">
        <f t="shared" si="20"/>
        <v>2025</v>
      </c>
      <c r="Q251" t="str">
        <f t="shared" si="21"/>
        <v>Q3</v>
      </c>
      <c r="R251" t="str">
        <f t="shared" si="22"/>
        <v>Sep</v>
      </c>
      <c r="S251" t="str">
        <f t="shared" si="23"/>
        <v>Week 2</v>
      </c>
    </row>
    <row r="252" spans="12:19">
      <c r="L252" t="str">
        <v>09/09/2025</v>
      </c>
      <c r="M252">
        <v>20.350000000000001</v>
      </c>
      <c r="N252">
        <f t="shared" si="18"/>
        <v>-2.0692974013474481E-2</v>
      </c>
      <c r="O252">
        <f t="shared" si="19"/>
        <v>-2.0692974013474483</v>
      </c>
      <c r="P252">
        <f t="shared" si="20"/>
        <v>2025</v>
      </c>
      <c r="Q252" t="str">
        <f t="shared" si="21"/>
        <v>Q3</v>
      </c>
      <c r="R252" t="str">
        <f t="shared" si="22"/>
        <v>Sep</v>
      </c>
      <c r="S252" t="str">
        <f t="shared" si="23"/>
        <v>Week 2</v>
      </c>
    </row>
    <row r="253" spans="12:19">
      <c r="L253" t="str">
        <v>09/10/2025</v>
      </c>
      <c r="M253">
        <v>20.78</v>
      </c>
      <c r="N253">
        <f t="shared" si="18"/>
        <v>0</v>
      </c>
      <c r="O253">
        <f t="shared" si="19"/>
        <v>0</v>
      </c>
      <c r="P253">
        <f t="shared" si="20"/>
        <v>2025</v>
      </c>
      <c r="Q253" t="str">
        <f t="shared" si="21"/>
        <v>Q3</v>
      </c>
      <c r="R253" t="str">
        <f t="shared" si="22"/>
        <v>Sep</v>
      </c>
      <c r="S253" t="str">
        <f t="shared" si="23"/>
        <v>Week 2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0CD7E36-DC52-46E0-853F-B1003BF6B168}">
          <x14:formula1>
            <xm:f xml:space="preserve"> 'Stock Market Data'!$A$2:$A$9000</xm:f>
          </x14:formula1>
          <xm:sqref>B3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91EE0-C97C-4E85-BA1D-2AA8C6468C5F}">
  <dimension ref="A1"/>
  <sheetViews>
    <sheetView showGridLines="0" workbookViewId="0">
      <selection activeCell="A5" sqref="A5"/>
    </sheetView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051A4-6829-4AC8-A62E-950168D37661}">
  <dimension ref="A2:J254"/>
  <sheetViews>
    <sheetView workbookViewId="0">
      <selection activeCell="B4" sqref="B4"/>
    </sheetView>
  </sheetViews>
  <sheetFormatPr defaultRowHeight="15"/>
  <cols>
    <col min="1" max="1" width="29.85546875" customWidth="1"/>
    <col min="2" max="2" width="30.85546875" customWidth="1"/>
    <col min="14" max="14" width="10.85546875" bestFit="1" customWidth="1"/>
  </cols>
  <sheetData>
    <row r="2" spans="1:10">
      <c r="A2" t="s">
        <v>134</v>
      </c>
      <c r="B2" t="s">
        <v>43</v>
      </c>
    </row>
    <row r="3" spans="1:10">
      <c r="H3" s="16" t="s">
        <v>173</v>
      </c>
      <c r="I3" s="16"/>
      <c r="J3" s="16"/>
    </row>
    <row r="4" spans="1:10">
      <c r="B4" t="str" cm="1">
        <f t="array" ref="B4:C7">_xlfn._xlws.PY(0,0,'Stock Market Data'!I2:I9000,'Stock Market Data'!J2:J9000,'Stock Market Data'!K2:K9000)</f>
        <v>Feature</v>
      </c>
      <c r="C4" t="str">
        <v>Value</v>
      </c>
      <c r="D4" t="s">
        <v>174</v>
      </c>
      <c r="H4" t="s">
        <v>175</v>
      </c>
      <c r="I4" t="s">
        <v>176</v>
      </c>
      <c r="J4" t="s">
        <v>177</v>
      </c>
    </row>
    <row r="5" spans="1:10">
      <c r="B5" t="str">
        <v>Shares</v>
      </c>
      <c r="C5">
        <v>0</v>
      </c>
      <c r="H5" cm="1">
        <f t="array" ref="H5:J254">_xlfn._xlws.FILTER(Stock_Info[[No.of Shares]:[Total Turnover (Rs.)]], Stock_Info[Name] = B2)</f>
        <v>1136474</v>
      </c>
      <c r="I5">
        <v>8922</v>
      </c>
      <c r="J5">
        <v>270746234</v>
      </c>
    </row>
    <row r="6" spans="1:10">
      <c r="B6" t="str">
        <v>Trades</v>
      </c>
      <c r="C6">
        <v>0</v>
      </c>
      <c r="H6">
        <v>81445</v>
      </c>
      <c r="I6">
        <v>1289</v>
      </c>
      <c r="J6">
        <v>19083738</v>
      </c>
    </row>
    <row r="7" spans="1:10">
      <c r="B7" t="str">
        <v>Intercept</v>
      </c>
      <c r="C7">
        <v>0</v>
      </c>
      <c r="H7">
        <v>156305</v>
      </c>
      <c r="I7">
        <v>2482</v>
      </c>
      <c r="J7">
        <v>36820480</v>
      </c>
    </row>
    <row r="8" spans="1:10">
      <c r="H8">
        <v>171355</v>
      </c>
      <c r="I8">
        <v>2765</v>
      </c>
      <c r="J8">
        <v>40027832</v>
      </c>
    </row>
    <row r="9" spans="1:10">
      <c r="H9">
        <v>582316</v>
      </c>
      <c r="I9">
        <v>3345</v>
      </c>
      <c r="J9">
        <v>138073413</v>
      </c>
    </row>
    <row r="10" spans="1:10">
      <c r="H10">
        <v>987052</v>
      </c>
      <c r="I10">
        <v>2542</v>
      </c>
      <c r="J10">
        <v>234685356</v>
      </c>
    </row>
    <row r="11" spans="1:10">
      <c r="H11">
        <v>430556</v>
      </c>
      <c r="I11">
        <v>2793</v>
      </c>
      <c r="J11">
        <v>102044340</v>
      </c>
    </row>
    <row r="12" spans="1:10">
      <c r="H12">
        <v>78893</v>
      </c>
      <c r="I12">
        <v>1403</v>
      </c>
      <c r="J12">
        <v>18479189</v>
      </c>
    </row>
    <row r="13" spans="1:10">
      <c r="H13">
        <v>106629</v>
      </c>
      <c r="I13">
        <v>1460</v>
      </c>
      <c r="J13">
        <v>24827896</v>
      </c>
    </row>
    <row r="14" spans="1:10">
      <c r="H14">
        <v>262259</v>
      </c>
      <c r="I14">
        <v>4664</v>
      </c>
      <c r="J14">
        <v>61207262</v>
      </c>
    </row>
    <row r="15" spans="1:10">
      <c r="H15">
        <v>159806</v>
      </c>
      <c r="I15">
        <v>3893</v>
      </c>
      <c r="J15">
        <v>37888856</v>
      </c>
    </row>
    <row r="16" spans="1:10">
      <c r="H16">
        <v>900784</v>
      </c>
      <c r="I16">
        <v>8251</v>
      </c>
      <c r="J16">
        <v>217393753</v>
      </c>
    </row>
    <row r="17" spans="8:10">
      <c r="H17">
        <v>215599</v>
      </c>
      <c r="I17">
        <v>3524</v>
      </c>
      <c r="J17">
        <v>52160776</v>
      </c>
    </row>
    <row r="18" spans="8:10">
      <c r="H18">
        <v>523211</v>
      </c>
      <c r="I18">
        <v>2367</v>
      </c>
      <c r="J18">
        <v>128185077</v>
      </c>
    </row>
    <row r="19" spans="8:10">
      <c r="H19">
        <v>1051734</v>
      </c>
      <c r="I19">
        <v>7571</v>
      </c>
      <c r="J19">
        <v>258104697</v>
      </c>
    </row>
    <row r="20" spans="8:10">
      <c r="H20">
        <v>184313</v>
      </c>
      <c r="I20">
        <v>2159</v>
      </c>
      <c r="J20">
        <v>45157553</v>
      </c>
    </row>
    <row r="21" spans="8:10">
      <c r="H21">
        <v>518060</v>
      </c>
      <c r="I21">
        <v>4176</v>
      </c>
      <c r="J21">
        <v>125838067</v>
      </c>
    </row>
    <row r="22" spans="8:10">
      <c r="H22">
        <v>899292</v>
      </c>
      <c r="I22">
        <v>2752</v>
      </c>
      <c r="J22">
        <v>217731424</v>
      </c>
    </row>
    <row r="23" spans="8:10">
      <c r="H23">
        <v>438680</v>
      </c>
      <c r="I23">
        <v>2730</v>
      </c>
      <c r="J23">
        <v>106235501</v>
      </c>
    </row>
    <row r="24" spans="8:10">
      <c r="H24">
        <v>541326</v>
      </c>
      <c r="I24">
        <v>2286</v>
      </c>
      <c r="J24">
        <v>132052463</v>
      </c>
    </row>
    <row r="25" spans="8:10">
      <c r="H25">
        <v>363202</v>
      </c>
      <c r="I25">
        <v>5645</v>
      </c>
      <c r="J25">
        <v>88406840</v>
      </c>
    </row>
    <row r="26" spans="8:10">
      <c r="H26">
        <v>378341</v>
      </c>
      <c r="I26">
        <v>2161</v>
      </c>
      <c r="J26">
        <v>90836216</v>
      </c>
    </row>
    <row r="27" spans="8:10">
      <c r="H27">
        <v>280727</v>
      </c>
      <c r="I27">
        <v>3446</v>
      </c>
      <c r="J27">
        <v>67594773</v>
      </c>
    </row>
    <row r="28" spans="8:10">
      <c r="H28">
        <v>277575</v>
      </c>
      <c r="I28">
        <v>4165</v>
      </c>
      <c r="J28">
        <v>67104034</v>
      </c>
    </row>
    <row r="29" spans="8:10">
      <c r="H29">
        <v>155248</v>
      </c>
      <c r="I29">
        <v>2363</v>
      </c>
      <c r="J29">
        <v>37402773</v>
      </c>
    </row>
    <row r="30" spans="8:10">
      <c r="H30">
        <v>129227</v>
      </c>
      <c r="I30">
        <v>2027</v>
      </c>
      <c r="J30">
        <v>30958396</v>
      </c>
    </row>
    <row r="31" spans="8:10">
      <c r="H31">
        <v>135351</v>
      </c>
      <c r="I31">
        <v>2884</v>
      </c>
      <c r="J31">
        <v>32047160</v>
      </c>
    </row>
    <row r="32" spans="8:10">
      <c r="H32">
        <v>269169</v>
      </c>
      <c r="I32">
        <v>4500</v>
      </c>
      <c r="J32">
        <v>64297386</v>
      </c>
    </row>
    <row r="33" spans="8:10">
      <c r="H33">
        <v>96549</v>
      </c>
      <c r="I33">
        <v>2079</v>
      </c>
      <c r="J33">
        <v>23302247</v>
      </c>
    </row>
    <row r="34" spans="8:10">
      <c r="H34">
        <v>254034</v>
      </c>
      <c r="I34">
        <v>4974</v>
      </c>
      <c r="J34">
        <v>61530812</v>
      </c>
    </row>
    <row r="35" spans="8:10">
      <c r="H35">
        <v>516034</v>
      </c>
      <c r="I35">
        <v>7547</v>
      </c>
      <c r="J35">
        <v>125377650</v>
      </c>
    </row>
    <row r="36" spans="8:10">
      <c r="H36">
        <v>263127</v>
      </c>
      <c r="I36">
        <v>4070</v>
      </c>
      <c r="J36">
        <v>64717644</v>
      </c>
    </row>
    <row r="37" spans="8:10">
      <c r="H37">
        <v>1622224</v>
      </c>
      <c r="I37">
        <v>11200</v>
      </c>
      <c r="J37">
        <v>391713988</v>
      </c>
    </row>
    <row r="38" spans="8:10">
      <c r="H38">
        <v>304514</v>
      </c>
      <c r="I38">
        <v>3688</v>
      </c>
      <c r="J38">
        <v>73372930</v>
      </c>
    </row>
    <row r="39" spans="8:10">
      <c r="H39">
        <v>725916</v>
      </c>
      <c r="I39">
        <v>4369</v>
      </c>
      <c r="J39">
        <v>175660972</v>
      </c>
    </row>
    <row r="40" spans="8:10">
      <c r="H40">
        <v>316954</v>
      </c>
      <c r="I40">
        <v>4746</v>
      </c>
      <c r="J40">
        <v>76981528</v>
      </c>
    </row>
    <row r="41" spans="8:10">
      <c r="H41">
        <v>106654</v>
      </c>
      <c r="I41">
        <v>2492</v>
      </c>
      <c r="J41">
        <v>26179767</v>
      </c>
    </row>
    <row r="42" spans="8:10">
      <c r="H42">
        <v>185433</v>
      </c>
      <c r="I42">
        <v>2455</v>
      </c>
      <c r="J42">
        <v>45973005</v>
      </c>
    </row>
    <row r="43" spans="8:10">
      <c r="H43">
        <v>1081707</v>
      </c>
      <c r="I43">
        <v>10781</v>
      </c>
      <c r="J43">
        <v>268460809</v>
      </c>
    </row>
    <row r="44" spans="8:10">
      <c r="H44">
        <v>438397</v>
      </c>
      <c r="I44">
        <v>5727</v>
      </c>
      <c r="J44">
        <v>106835287</v>
      </c>
    </row>
    <row r="45" spans="8:10">
      <c r="H45">
        <v>128798</v>
      </c>
      <c r="I45">
        <v>2318</v>
      </c>
      <c r="J45">
        <v>30968823</v>
      </c>
    </row>
    <row r="46" spans="8:10">
      <c r="H46">
        <v>149399</v>
      </c>
      <c r="I46">
        <v>2121</v>
      </c>
      <c r="J46">
        <v>35534613</v>
      </c>
    </row>
    <row r="47" spans="8:10">
      <c r="H47">
        <v>166496</v>
      </c>
      <c r="I47">
        <v>3363</v>
      </c>
      <c r="J47">
        <v>39913900</v>
      </c>
    </row>
    <row r="48" spans="8:10">
      <c r="H48">
        <v>94558</v>
      </c>
      <c r="I48">
        <v>1632</v>
      </c>
      <c r="J48">
        <v>22776502</v>
      </c>
    </row>
    <row r="49" spans="8:10">
      <c r="H49">
        <v>125052</v>
      </c>
      <c r="I49">
        <v>1917</v>
      </c>
      <c r="J49">
        <v>29988211</v>
      </c>
    </row>
    <row r="50" spans="8:10">
      <c r="H50">
        <v>172289</v>
      </c>
      <c r="I50">
        <v>2208</v>
      </c>
      <c r="J50">
        <v>41834500</v>
      </c>
    </row>
    <row r="51" spans="8:10">
      <c r="H51">
        <v>416853</v>
      </c>
      <c r="I51">
        <v>4617</v>
      </c>
      <c r="J51">
        <v>100386295</v>
      </c>
    </row>
    <row r="52" spans="8:10">
      <c r="H52">
        <v>140178</v>
      </c>
      <c r="I52">
        <v>1819</v>
      </c>
      <c r="J52">
        <v>33998432</v>
      </c>
    </row>
    <row r="53" spans="8:10">
      <c r="H53">
        <v>288889</v>
      </c>
      <c r="I53">
        <v>3191</v>
      </c>
      <c r="J53">
        <v>70396074</v>
      </c>
    </row>
    <row r="54" spans="8:10">
      <c r="H54">
        <v>282308</v>
      </c>
      <c r="I54">
        <v>3628</v>
      </c>
      <c r="J54">
        <v>69515587</v>
      </c>
    </row>
    <row r="55" spans="8:10">
      <c r="H55">
        <v>680737</v>
      </c>
      <c r="I55">
        <v>6094</v>
      </c>
      <c r="J55">
        <v>168530298</v>
      </c>
    </row>
    <row r="56" spans="8:10">
      <c r="H56">
        <v>273690</v>
      </c>
      <c r="I56">
        <v>2449</v>
      </c>
      <c r="J56">
        <v>66431647</v>
      </c>
    </row>
    <row r="57" spans="8:10">
      <c r="H57">
        <v>432519</v>
      </c>
      <c r="I57">
        <v>4926</v>
      </c>
      <c r="J57">
        <v>102602962</v>
      </c>
    </row>
    <row r="58" spans="8:10">
      <c r="H58">
        <v>264605</v>
      </c>
      <c r="I58">
        <v>2949</v>
      </c>
      <c r="J58">
        <v>63355539</v>
      </c>
    </row>
    <row r="59" spans="8:10">
      <c r="H59">
        <v>200248</v>
      </c>
      <c r="I59">
        <v>2407</v>
      </c>
      <c r="J59">
        <v>47816431</v>
      </c>
    </row>
    <row r="60" spans="8:10">
      <c r="H60">
        <v>268372</v>
      </c>
      <c r="I60">
        <v>3714</v>
      </c>
      <c r="J60">
        <v>62745109</v>
      </c>
    </row>
    <row r="61" spans="8:10">
      <c r="H61">
        <v>131006</v>
      </c>
      <c r="I61">
        <v>1711</v>
      </c>
      <c r="J61">
        <v>30656067</v>
      </c>
    </row>
    <row r="62" spans="8:10">
      <c r="H62">
        <v>218732</v>
      </c>
      <c r="I62">
        <v>2481</v>
      </c>
      <c r="J62">
        <v>50924150</v>
      </c>
    </row>
    <row r="63" spans="8:10">
      <c r="H63">
        <v>237483</v>
      </c>
      <c r="I63">
        <v>1891</v>
      </c>
      <c r="J63">
        <v>56454221</v>
      </c>
    </row>
    <row r="64" spans="8:10">
      <c r="H64">
        <v>327522</v>
      </c>
      <c r="I64">
        <v>3648</v>
      </c>
      <c r="J64">
        <v>78522456</v>
      </c>
    </row>
    <row r="65" spans="8:10">
      <c r="H65">
        <v>192019</v>
      </c>
      <c r="I65">
        <v>2092</v>
      </c>
      <c r="J65">
        <v>45782792</v>
      </c>
    </row>
    <row r="66" spans="8:10">
      <c r="H66">
        <v>472083</v>
      </c>
      <c r="I66">
        <v>4468</v>
      </c>
      <c r="J66">
        <v>112570803</v>
      </c>
    </row>
    <row r="67" spans="8:10">
      <c r="H67">
        <v>196743</v>
      </c>
      <c r="I67">
        <v>2138</v>
      </c>
      <c r="J67">
        <v>47713248</v>
      </c>
    </row>
    <row r="68" spans="8:10">
      <c r="H68">
        <v>1419566</v>
      </c>
      <c r="I68">
        <v>9748</v>
      </c>
      <c r="J68">
        <v>347697482</v>
      </c>
    </row>
    <row r="69" spans="8:10">
      <c r="H69">
        <v>431443</v>
      </c>
      <c r="I69">
        <v>4638</v>
      </c>
      <c r="J69">
        <v>106666320</v>
      </c>
    </row>
    <row r="70" spans="8:10">
      <c r="H70">
        <v>1060823</v>
      </c>
      <c r="I70">
        <v>7697</v>
      </c>
      <c r="J70">
        <v>263800536</v>
      </c>
    </row>
    <row r="71" spans="8:10">
      <c r="H71">
        <v>851135</v>
      </c>
      <c r="I71">
        <v>6134</v>
      </c>
      <c r="J71">
        <v>208414455</v>
      </c>
    </row>
    <row r="72" spans="8:10">
      <c r="H72">
        <v>603908</v>
      </c>
      <c r="I72">
        <v>4452</v>
      </c>
      <c r="J72">
        <v>151900431</v>
      </c>
    </row>
    <row r="73" spans="8:10">
      <c r="H73">
        <v>370242</v>
      </c>
      <c r="I73">
        <v>3330</v>
      </c>
      <c r="J73">
        <v>94041168</v>
      </c>
    </row>
    <row r="74" spans="8:10">
      <c r="H74">
        <v>797975</v>
      </c>
      <c r="I74">
        <v>7359</v>
      </c>
      <c r="J74">
        <v>202949278</v>
      </c>
    </row>
    <row r="75" spans="8:10">
      <c r="H75">
        <v>1080240</v>
      </c>
      <c r="I75">
        <v>8948</v>
      </c>
      <c r="J75">
        <v>274687800</v>
      </c>
    </row>
    <row r="76" spans="8:10">
      <c r="H76">
        <v>1441611</v>
      </c>
      <c r="I76">
        <v>11340</v>
      </c>
      <c r="J76">
        <v>355281026</v>
      </c>
    </row>
    <row r="77" spans="8:10">
      <c r="H77">
        <v>889532</v>
      </c>
      <c r="I77">
        <v>11422</v>
      </c>
      <c r="J77">
        <v>215423224</v>
      </c>
    </row>
    <row r="78" spans="8:10">
      <c r="H78">
        <v>695846</v>
      </c>
      <c r="I78">
        <v>5748</v>
      </c>
      <c r="J78">
        <v>168453542</v>
      </c>
    </row>
    <row r="79" spans="8:10">
      <c r="H79">
        <v>513313</v>
      </c>
      <c r="I79">
        <v>3534</v>
      </c>
      <c r="J79">
        <v>123631432</v>
      </c>
    </row>
    <row r="80" spans="8:10">
      <c r="H80">
        <v>609793</v>
      </c>
      <c r="I80">
        <v>5040</v>
      </c>
      <c r="J80">
        <v>147673648</v>
      </c>
    </row>
    <row r="81" spans="8:10">
      <c r="H81">
        <v>428008</v>
      </c>
      <c r="I81">
        <v>3701</v>
      </c>
      <c r="J81">
        <v>103829154</v>
      </c>
    </row>
    <row r="82" spans="8:10">
      <c r="H82">
        <v>233768</v>
      </c>
      <c r="I82">
        <v>2526</v>
      </c>
      <c r="J82">
        <v>56158908</v>
      </c>
    </row>
    <row r="83" spans="8:10">
      <c r="H83">
        <v>757136</v>
      </c>
      <c r="I83">
        <v>7257</v>
      </c>
      <c r="J83">
        <v>180835729</v>
      </c>
    </row>
    <row r="84" spans="8:10">
      <c r="H84">
        <v>262635</v>
      </c>
      <c r="I84">
        <v>2894</v>
      </c>
      <c r="J84">
        <v>62871730</v>
      </c>
    </row>
    <row r="85" spans="8:10">
      <c r="H85">
        <v>393727</v>
      </c>
      <c r="I85">
        <v>3713</v>
      </c>
      <c r="J85">
        <v>94288588</v>
      </c>
    </row>
    <row r="86" spans="8:10">
      <c r="H86">
        <v>605932</v>
      </c>
      <c r="I86">
        <v>5496</v>
      </c>
      <c r="J86">
        <v>143529147</v>
      </c>
    </row>
    <row r="87" spans="8:10">
      <c r="H87">
        <v>284892</v>
      </c>
      <c r="I87">
        <v>2805</v>
      </c>
      <c r="J87">
        <v>66776531</v>
      </c>
    </row>
    <row r="88" spans="8:10">
      <c r="H88">
        <v>942239</v>
      </c>
      <c r="I88">
        <v>5979</v>
      </c>
      <c r="J88">
        <v>219980149</v>
      </c>
    </row>
    <row r="89" spans="8:10">
      <c r="H89">
        <v>748607</v>
      </c>
      <c r="I89">
        <v>7488</v>
      </c>
      <c r="J89">
        <v>173890706</v>
      </c>
    </row>
    <row r="90" spans="8:10">
      <c r="H90">
        <v>768246</v>
      </c>
      <c r="I90">
        <v>6925</v>
      </c>
      <c r="J90">
        <v>173973080</v>
      </c>
    </row>
    <row r="91" spans="8:10">
      <c r="H91">
        <v>346908</v>
      </c>
      <c r="I91">
        <v>3593</v>
      </c>
      <c r="J91">
        <v>75567141</v>
      </c>
    </row>
    <row r="92" spans="8:10">
      <c r="H92">
        <v>862611</v>
      </c>
      <c r="I92">
        <v>10508</v>
      </c>
      <c r="J92">
        <v>190458929</v>
      </c>
    </row>
    <row r="93" spans="8:10">
      <c r="H93">
        <v>993146</v>
      </c>
      <c r="I93">
        <v>7714</v>
      </c>
      <c r="J93">
        <v>222826290</v>
      </c>
    </row>
    <row r="94" spans="8:10">
      <c r="H94">
        <v>2194146</v>
      </c>
      <c r="I94">
        <v>22299</v>
      </c>
      <c r="J94">
        <v>505080232</v>
      </c>
    </row>
    <row r="95" spans="8:10">
      <c r="H95">
        <v>465836</v>
      </c>
      <c r="I95">
        <v>5047</v>
      </c>
      <c r="J95">
        <v>116191878</v>
      </c>
    </row>
    <row r="96" spans="8:10">
      <c r="H96">
        <v>644930</v>
      </c>
      <c r="I96">
        <v>7383</v>
      </c>
      <c r="J96">
        <v>161474411</v>
      </c>
    </row>
    <row r="97" spans="8:10">
      <c r="H97">
        <v>163177</v>
      </c>
      <c r="I97">
        <v>2192</v>
      </c>
      <c r="J97">
        <v>40894733</v>
      </c>
    </row>
    <row r="98" spans="8:10">
      <c r="H98">
        <v>325820</v>
      </c>
      <c r="I98">
        <v>4653</v>
      </c>
      <c r="J98">
        <v>83269027</v>
      </c>
    </row>
    <row r="99" spans="8:10">
      <c r="H99">
        <v>442913</v>
      </c>
      <c r="I99">
        <v>7850</v>
      </c>
      <c r="J99">
        <v>111199427</v>
      </c>
    </row>
    <row r="100" spans="8:10">
      <c r="H100">
        <v>1278190</v>
      </c>
      <c r="I100">
        <v>13011</v>
      </c>
      <c r="J100">
        <v>316042839</v>
      </c>
    </row>
    <row r="101" spans="8:10">
      <c r="H101">
        <v>248353</v>
      </c>
      <c r="I101">
        <v>2800</v>
      </c>
      <c r="J101">
        <v>62890036</v>
      </c>
    </row>
    <row r="102" spans="8:10">
      <c r="H102">
        <v>743338</v>
      </c>
      <c r="I102">
        <v>7519</v>
      </c>
      <c r="J102">
        <v>185479104</v>
      </c>
    </row>
    <row r="103" spans="8:10">
      <c r="H103">
        <v>763466</v>
      </c>
      <c r="I103">
        <v>10219</v>
      </c>
      <c r="J103">
        <v>193717438</v>
      </c>
    </row>
    <row r="104" spans="8:10">
      <c r="H104">
        <v>394560</v>
      </c>
      <c r="I104">
        <v>4160</v>
      </c>
      <c r="J104">
        <v>97696701</v>
      </c>
    </row>
    <row r="105" spans="8:10">
      <c r="H105">
        <v>1231370</v>
      </c>
      <c r="I105">
        <v>16035</v>
      </c>
      <c r="J105">
        <v>299738082</v>
      </c>
    </row>
    <row r="106" spans="8:10">
      <c r="H106">
        <v>1228511</v>
      </c>
      <c r="I106">
        <v>13480</v>
      </c>
      <c r="J106">
        <v>294424995</v>
      </c>
    </row>
    <row r="107" spans="8:10">
      <c r="H107">
        <v>610322</v>
      </c>
      <c r="I107">
        <v>4795</v>
      </c>
      <c r="J107">
        <v>143014432</v>
      </c>
    </row>
    <row r="108" spans="8:10">
      <c r="H108">
        <v>450678</v>
      </c>
      <c r="I108">
        <v>4996</v>
      </c>
      <c r="J108">
        <v>104986000</v>
      </c>
    </row>
    <row r="109" spans="8:10">
      <c r="H109">
        <v>496131</v>
      </c>
      <c r="I109">
        <v>4266</v>
      </c>
      <c r="J109">
        <v>114674846</v>
      </c>
    </row>
    <row r="110" spans="8:10">
      <c r="H110">
        <v>494446</v>
      </c>
      <c r="I110">
        <v>3898</v>
      </c>
      <c r="J110">
        <v>115989601</v>
      </c>
    </row>
    <row r="111" spans="8:10">
      <c r="H111">
        <v>505556</v>
      </c>
      <c r="I111">
        <v>6989</v>
      </c>
      <c r="J111">
        <v>114539879</v>
      </c>
    </row>
    <row r="112" spans="8:10">
      <c r="H112">
        <v>412867</v>
      </c>
      <c r="I112">
        <v>4401</v>
      </c>
      <c r="J112">
        <v>98099231</v>
      </c>
    </row>
    <row r="113" spans="8:10">
      <c r="H113">
        <v>394868</v>
      </c>
      <c r="I113">
        <v>3472</v>
      </c>
      <c r="J113">
        <v>92593225</v>
      </c>
    </row>
    <row r="114" spans="8:10">
      <c r="H114">
        <v>332923</v>
      </c>
      <c r="I114">
        <v>4930</v>
      </c>
      <c r="J114">
        <v>76504554</v>
      </c>
    </row>
    <row r="115" spans="8:10">
      <c r="H115">
        <v>267522</v>
      </c>
      <c r="I115">
        <v>2108</v>
      </c>
      <c r="J115">
        <v>61389721</v>
      </c>
    </row>
    <row r="116" spans="8:10">
      <c r="H116">
        <v>286377</v>
      </c>
      <c r="I116">
        <v>3368</v>
      </c>
      <c r="J116">
        <v>65789744</v>
      </c>
    </row>
    <row r="117" spans="8:10">
      <c r="H117">
        <v>586306</v>
      </c>
      <c r="I117">
        <v>6279</v>
      </c>
      <c r="J117">
        <v>133758077</v>
      </c>
    </row>
    <row r="118" spans="8:10">
      <c r="H118">
        <v>1373622</v>
      </c>
      <c r="I118">
        <v>8129</v>
      </c>
      <c r="J118">
        <v>306472903</v>
      </c>
    </row>
    <row r="119" spans="8:10">
      <c r="H119">
        <v>522957</v>
      </c>
      <c r="I119">
        <v>6987</v>
      </c>
      <c r="J119">
        <v>116581253</v>
      </c>
    </row>
    <row r="120" spans="8:10">
      <c r="H120">
        <v>771947</v>
      </c>
      <c r="I120">
        <v>9248</v>
      </c>
      <c r="J120">
        <v>171754680</v>
      </c>
    </row>
    <row r="121" spans="8:10">
      <c r="H121">
        <v>399206</v>
      </c>
      <c r="I121">
        <v>3965</v>
      </c>
      <c r="J121">
        <v>86338910</v>
      </c>
    </row>
    <row r="122" spans="8:10">
      <c r="H122">
        <v>374157</v>
      </c>
      <c r="I122">
        <v>3387</v>
      </c>
      <c r="J122">
        <v>80953972</v>
      </c>
    </row>
    <row r="123" spans="8:10">
      <c r="H123">
        <v>362687</v>
      </c>
      <c r="I123">
        <v>4257</v>
      </c>
      <c r="J123">
        <v>77069368</v>
      </c>
    </row>
    <row r="124" spans="8:10">
      <c r="H124">
        <v>220292</v>
      </c>
      <c r="I124">
        <v>3185</v>
      </c>
      <c r="J124">
        <v>45882919</v>
      </c>
    </row>
    <row r="125" spans="8:10">
      <c r="H125">
        <v>272034</v>
      </c>
      <c r="I125">
        <v>3336</v>
      </c>
      <c r="J125">
        <v>55899109</v>
      </c>
    </row>
    <row r="126" spans="8:10">
      <c r="H126">
        <v>770362</v>
      </c>
      <c r="I126">
        <v>5233</v>
      </c>
      <c r="J126">
        <v>158490025</v>
      </c>
    </row>
    <row r="127" spans="8:10">
      <c r="H127">
        <v>1199897</v>
      </c>
      <c r="I127">
        <v>6201</v>
      </c>
      <c r="J127">
        <v>243921058</v>
      </c>
    </row>
    <row r="128" spans="8:10">
      <c r="H128">
        <v>345495</v>
      </c>
      <c r="I128">
        <v>4125</v>
      </c>
      <c r="J128">
        <v>70209145</v>
      </c>
    </row>
    <row r="129" spans="8:10">
      <c r="H129">
        <v>605741</v>
      </c>
      <c r="I129">
        <v>6638</v>
      </c>
      <c r="J129">
        <v>123957022</v>
      </c>
    </row>
    <row r="130" spans="8:10">
      <c r="H130">
        <v>834553</v>
      </c>
      <c r="I130">
        <v>5985</v>
      </c>
      <c r="J130">
        <v>172213780</v>
      </c>
    </row>
    <row r="131" spans="8:10">
      <c r="H131">
        <v>468987</v>
      </c>
      <c r="I131">
        <v>5053</v>
      </c>
      <c r="J131">
        <v>97709811</v>
      </c>
    </row>
    <row r="132" spans="8:10">
      <c r="H132">
        <v>439771</v>
      </c>
      <c r="I132">
        <v>5521</v>
      </c>
      <c r="J132">
        <v>88961956</v>
      </c>
    </row>
    <row r="133" spans="8:10">
      <c r="H133">
        <v>1622851</v>
      </c>
      <c r="I133">
        <v>7780</v>
      </c>
      <c r="J133">
        <v>318929944</v>
      </c>
    </row>
    <row r="134" spans="8:10">
      <c r="H134">
        <v>633708</v>
      </c>
      <c r="I134">
        <v>7300</v>
      </c>
      <c r="J134">
        <v>123600099</v>
      </c>
    </row>
    <row r="135" spans="8:10">
      <c r="H135">
        <v>1269080</v>
      </c>
      <c r="I135">
        <v>8132</v>
      </c>
      <c r="J135">
        <v>252699234</v>
      </c>
    </row>
    <row r="136" spans="8:10">
      <c r="H136">
        <v>244162</v>
      </c>
      <c r="I136">
        <v>2821</v>
      </c>
      <c r="J136">
        <v>50073815</v>
      </c>
    </row>
    <row r="137" spans="8:10">
      <c r="H137">
        <v>644757</v>
      </c>
      <c r="I137">
        <v>5472</v>
      </c>
      <c r="J137">
        <v>133213279</v>
      </c>
    </row>
    <row r="138" spans="8:10">
      <c r="H138">
        <v>151874</v>
      </c>
      <c r="I138">
        <v>1565</v>
      </c>
      <c r="J138">
        <v>31581777</v>
      </c>
    </row>
    <row r="139" spans="8:10">
      <c r="H139">
        <v>351795</v>
      </c>
      <c r="I139">
        <v>3702</v>
      </c>
      <c r="J139">
        <v>74158666</v>
      </c>
    </row>
    <row r="140" spans="8:10">
      <c r="H140">
        <v>277523</v>
      </c>
      <c r="I140">
        <v>3684</v>
      </c>
      <c r="J140">
        <v>58791115</v>
      </c>
    </row>
    <row r="141" spans="8:10">
      <c r="H141">
        <v>237635</v>
      </c>
      <c r="I141">
        <v>2583</v>
      </c>
      <c r="J141">
        <v>49597871</v>
      </c>
    </row>
    <row r="142" spans="8:10">
      <c r="H142">
        <v>183094</v>
      </c>
      <c r="I142">
        <v>3546</v>
      </c>
      <c r="J142">
        <v>37532416</v>
      </c>
    </row>
    <row r="143" spans="8:10">
      <c r="H143">
        <v>169893</v>
      </c>
      <c r="I143">
        <v>2730</v>
      </c>
      <c r="J143">
        <v>34734841</v>
      </c>
    </row>
    <row r="144" spans="8:10">
      <c r="H144">
        <v>381908</v>
      </c>
      <c r="I144">
        <v>7703</v>
      </c>
      <c r="J144">
        <v>78887259</v>
      </c>
    </row>
    <row r="145" spans="8:10">
      <c r="H145">
        <v>191327</v>
      </c>
      <c r="I145">
        <v>3155</v>
      </c>
      <c r="J145">
        <v>40612606</v>
      </c>
    </row>
    <row r="146" spans="8:10">
      <c r="H146">
        <v>233749</v>
      </c>
      <c r="I146">
        <v>2498</v>
      </c>
      <c r="J146">
        <v>49129355</v>
      </c>
    </row>
    <row r="147" spans="8:10">
      <c r="H147">
        <v>134252</v>
      </c>
      <c r="I147">
        <v>2082</v>
      </c>
      <c r="J147">
        <v>28423485</v>
      </c>
    </row>
    <row r="148" spans="8:10">
      <c r="H148">
        <v>209023</v>
      </c>
      <c r="I148">
        <v>4335</v>
      </c>
      <c r="J148">
        <v>44937954</v>
      </c>
    </row>
    <row r="149" spans="8:10">
      <c r="H149">
        <v>190969</v>
      </c>
      <c r="I149">
        <v>2369</v>
      </c>
      <c r="J149">
        <v>41493280</v>
      </c>
    </row>
    <row r="150" spans="8:10">
      <c r="H150">
        <v>297267</v>
      </c>
      <c r="I150">
        <v>2929</v>
      </c>
      <c r="J150">
        <v>65422906</v>
      </c>
    </row>
    <row r="151" spans="8:10">
      <c r="H151">
        <v>856750</v>
      </c>
      <c r="I151">
        <v>11708</v>
      </c>
      <c r="J151">
        <v>187391743</v>
      </c>
    </row>
    <row r="152" spans="8:10">
      <c r="H152">
        <v>345182</v>
      </c>
      <c r="I152">
        <v>3213</v>
      </c>
      <c r="J152">
        <v>73294383</v>
      </c>
    </row>
    <row r="153" spans="8:10">
      <c r="H153">
        <v>569349</v>
      </c>
      <c r="I153">
        <v>8294</v>
      </c>
      <c r="J153">
        <v>118590215</v>
      </c>
    </row>
    <row r="154" spans="8:10">
      <c r="H154">
        <v>840581</v>
      </c>
      <c r="I154">
        <v>10408</v>
      </c>
      <c r="J154">
        <v>179118265</v>
      </c>
    </row>
    <row r="155" spans="8:10">
      <c r="H155">
        <v>1784136</v>
      </c>
      <c r="I155">
        <v>22342</v>
      </c>
      <c r="J155">
        <v>381735916</v>
      </c>
    </row>
    <row r="156" spans="8:10">
      <c r="H156">
        <v>173051</v>
      </c>
      <c r="I156">
        <v>2578</v>
      </c>
      <c r="J156">
        <v>38722807</v>
      </c>
    </row>
    <row r="157" spans="8:10">
      <c r="H157">
        <v>287628</v>
      </c>
      <c r="I157">
        <v>4124</v>
      </c>
      <c r="J157">
        <v>64133428</v>
      </c>
    </row>
    <row r="158" spans="8:10">
      <c r="H158">
        <v>415950</v>
      </c>
      <c r="I158">
        <v>5070</v>
      </c>
      <c r="J158">
        <v>92575629</v>
      </c>
    </row>
    <row r="159" spans="8:10">
      <c r="H159">
        <v>158388</v>
      </c>
      <c r="I159">
        <v>2565</v>
      </c>
      <c r="J159">
        <v>35232827</v>
      </c>
    </row>
    <row r="160" spans="8:10">
      <c r="H160">
        <v>126237</v>
      </c>
      <c r="I160">
        <v>1453</v>
      </c>
      <c r="J160">
        <v>28668293</v>
      </c>
    </row>
    <row r="161" spans="8:10">
      <c r="H161">
        <v>224982</v>
      </c>
      <c r="I161">
        <v>2683</v>
      </c>
      <c r="J161">
        <v>51399619</v>
      </c>
    </row>
    <row r="162" spans="8:10">
      <c r="H162">
        <v>251283</v>
      </c>
      <c r="I162">
        <v>1947</v>
      </c>
      <c r="J162">
        <v>57313901</v>
      </c>
    </row>
    <row r="163" spans="8:10">
      <c r="H163">
        <v>264158</v>
      </c>
      <c r="I163">
        <v>3453</v>
      </c>
      <c r="J163">
        <v>60763268</v>
      </c>
    </row>
    <row r="164" spans="8:10">
      <c r="H164">
        <v>344120</v>
      </c>
      <c r="I164">
        <v>4790</v>
      </c>
      <c r="J164">
        <v>79795256</v>
      </c>
    </row>
    <row r="165" spans="8:10">
      <c r="H165">
        <v>421263</v>
      </c>
      <c r="I165">
        <v>6887</v>
      </c>
      <c r="J165">
        <v>95798857</v>
      </c>
    </row>
    <row r="166" spans="8:10">
      <c r="H166">
        <v>611882</v>
      </c>
      <c r="I166">
        <v>4829</v>
      </c>
      <c r="J166">
        <v>140416559</v>
      </c>
    </row>
    <row r="167" spans="8:10">
      <c r="H167">
        <v>459668</v>
      </c>
      <c r="I167">
        <v>5094</v>
      </c>
      <c r="J167">
        <v>102715988</v>
      </c>
    </row>
    <row r="168" spans="8:10">
      <c r="H168">
        <v>385486</v>
      </c>
      <c r="I168">
        <v>2728</v>
      </c>
      <c r="J168">
        <v>85830509</v>
      </c>
    </row>
    <row r="169" spans="8:10">
      <c r="H169">
        <v>420682</v>
      </c>
      <c r="I169">
        <v>6133</v>
      </c>
      <c r="J169">
        <v>93457145</v>
      </c>
    </row>
    <row r="170" spans="8:10">
      <c r="H170">
        <v>897148</v>
      </c>
      <c r="I170">
        <v>8972</v>
      </c>
      <c r="J170">
        <v>204977195</v>
      </c>
    </row>
    <row r="171" spans="8:10">
      <c r="H171">
        <v>313746</v>
      </c>
      <c r="I171">
        <v>3565</v>
      </c>
      <c r="J171">
        <v>72871115</v>
      </c>
    </row>
    <row r="172" spans="8:10">
      <c r="H172">
        <v>209610</v>
      </c>
      <c r="I172">
        <v>1877</v>
      </c>
      <c r="J172">
        <v>48552673</v>
      </c>
    </row>
    <row r="173" spans="8:10">
      <c r="H173">
        <v>294664</v>
      </c>
      <c r="I173">
        <v>2835</v>
      </c>
      <c r="J173">
        <v>68345298</v>
      </c>
    </row>
    <row r="174" spans="8:10">
      <c r="H174">
        <v>1275844</v>
      </c>
      <c r="I174">
        <v>10809</v>
      </c>
      <c r="J174">
        <v>295478187</v>
      </c>
    </row>
    <row r="175" spans="8:10">
      <c r="H175">
        <v>638271</v>
      </c>
      <c r="I175">
        <v>4876</v>
      </c>
      <c r="J175">
        <v>155397152</v>
      </c>
    </row>
    <row r="176" spans="8:10">
      <c r="H176">
        <v>511441</v>
      </c>
      <c r="I176">
        <v>6945</v>
      </c>
      <c r="J176">
        <v>121958299</v>
      </c>
    </row>
    <row r="177" spans="8:10">
      <c r="H177">
        <v>335591</v>
      </c>
      <c r="I177">
        <v>2434</v>
      </c>
      <c r="J177">
        <v>80757160</v>
      </c>
    </row>
    <row r="178" spans="8:10">
      <c r="H178">
        <v>503710</v>
      </c>
      <c r="I178">
        <v>9026</v>
      </c>
      <c r="J178">
        <v>120719337</v>
      </c>
    </row>
    <row r="179" spans="8:10">
      <c r="H179">
        <v>563658</v>
      </c>
      <c r="I179">
        <v>6880</v>
      </c>
      <c r="J179">
        <v>137105768</v>
      </c>
    </row>
    <row r="180" spans="8:10">
      <c r="H180">
        <v>342918</v>
      </c>
      <c r="I180">
        <v>3844</v>
      </c>
      <c r="J180">
        <v>84648307</v>
      </c>
    </row>
    <row r="181" spans="8:10">
      <c r="H181">
        <v>449774</v>
      </c>
      <c r="I181">
        <v>4184</v>
      </c>
      <c r="J181">
        <v>110972552</v>
      </c>
    </row>
    <row r="182" spans="8:10">
      <c r="H182">
        <v>138431</v>
      </c>
      <c r="I182">
        <v>2593</v>
      </c>
      <c r="J182">
        <v>33965991</v>
      </c>
    </row>
    <row r="183" spans="8:10">
      <c r="H183">
        <v>487640</v>
      </c>
      <c r="I183">
        <v>2779</v>
      </c>
      <c r="J183">
        <v>118679716</v>
      </c>
    </row>
    <row r="184" spans="8:10">
      <c r="H184">
        <v>540727</v>
      </c>
      <c r="I184">
        <v>6328</v>
      </c>
      <c r="J184">
        <v>133662627</v>
      </c>
    </row>
    <row r="185" spans="8:10">
      <c r="H185">
        <v>210390</v>
      </c>
      <c r="I185">
        <v>1830</v>
      </c>
      <c r="J185">
        <v>52187044</v>
      </c>
    </row>
    <row r="186" spans="8:10">
      <c r="H186">
        <v>305220</v>
      </c>
      <c r="I186">
        <v>3583</v>
      </c>
      <c r="J186">
        <v>77064329</v>
      </c>
    </row>
    <row r="187" spans="8:10">
      <c r="H187">
        <v>136717</v>
      </c>
      <c r="I187">
        <v>1551</v>
      </c>
      <c r="J187">
        <v>35117485</v>
      </c>
    </row>
    <row r="188" spans="8:10">
      <c r="H188">
        <v>584022</v>
      </c>
      <c r="I188">
        <v>3435</v>
      </c>
      <c r="J188">
        <v>150692121</v>
      </c>
    </row>
    <row r="189" spans="8:10">
      <c r="H189">
        <v>370013</v>
      </c>
      <c r="I189">
        <v>5327</v>
      </c>
      <c r="J189">
        <v>94429457</v>
      </c>
    </row>
    <row r="190" spans="8:10">
      <c r="H190">
        <v>312721</v>
      </c>
      <c r="I190">
        <v>2489</v>
      </c>
      <c r="J190">
        <v>81215836</v>
      </c>
    </row>
    <row r="191" spans="8:10">
      <c r="H191">
        <v>713948</v>
      </c>
      <c r="I191">
        <v>9703</v>
      </c>
      <c r="J191">
        <v>187756808</v>
      </c>
    </row>
    <row r="192" spans="8:10">
      <c r="H192">
        <v>583294</v>
      </c>
      <c r="I192">
        <v>8095</v>
      </c>
      <c r="J192">
        <v>153167048</v>
      </c>
    </row>
    <row r="193" spans="8:10">
      <c r="H193">
        <v>252183</v>
      </c>
      <c r="I193">
        <v>2747</v>
      </c>
      <c r="J193">
        <v>66369095</v>
      </c>
    </row>
    <row r="194" spans="8:10">
      <c r="H194">
        <v>1066852</v>
      </c>
      <c r="I194">
        <v>16641</v>
      </c>
      <c r="J194">
        <v>281389781</v>
      </c>
    </row>
    <row r="195" spans="8:10">
      <c r="H195">
        <v>472928</v>
      </c>
      <c r="I195">
        <v>4144</v>
      </c>
      <c r="J195">
        <v>123233019</v>
      </c>
    </row>
    <row r="196" spans="8:10">
      <c r="H196">
        <v>545209</v>
      </c>
      <c r="I196">
        <v>3884</v>
      </c>
      <c r="J196">
        <v>141141259</v>
      </c>
    </row>
    <row r="197" spans="8:10">
      <c r="H197">
        <v>812063</v>
      </c>
      <c r="I197">
        <v>9682</v>
      </c>
      <c r="J197">
        <v>205250651</v>
      </c>
    </row>
    <row r="198" spans="8:10">
      <c r="H198">
        <v>210885</v>
      </c>
      <c r="I198">
        <v>2989</v>
      </c>
      <c r="J198">
        <v>51888060</v>
      </c>
    </row>
    <row r="199" spans="8:10">
      <c r="H199">
        <v>374208</v>
      </c>
      <c r="I199">
        <v>4588</v>
      </c>
      <c r="J199">
        <v>92471499</v>
      </c>
    </row>
    <row r="200" spans="8:10">
      <c r="H200">
        <v>679945</v>
      </c>
      <c r="I200">
        <v>7897</v>
      </c>
      <c r="J200">
        <v>168689546</v>
      </c>
    </row>
    <row r="201" spans="8:10">
      <c r="H201">
        <v>308000</v>
      </c>
      <c r="I201">
        <v>3021</v>
      </c>
      <c r="J201">
        <v>76121322</v>
      </c>
    </row>
    <row r="202" spans="8:10">
      <c r="H202">
        <v>254306</v>
      </c>
      <c r="I202">
        <v>3759</v>
      </c>
      <c r="J202">
        <v>62975442</v>
      </c>
    </row>
    <row r="203" spans="8:10">
      <c r="H203">
        <v>1133145</v>
      </c>
      <c r="I203">
        <v>13513</v>
      </c>
      <c r="J203">
        <v>279509799</v>
      </c>
    </row>
    <row r="204" spans="8:10">
      <c r="H204">
        <v>862876</v>
      </c>
      <c r="I204">
        <v>8245</v>
      </c>
      <c r="J204">
        <v>203030446</v>
      </c>
    </row>
    <row r="205" spans="8:10">
      <c r="H205">
        <v>1628169</v>
      </c>
      <c r="I205">
        <v>20109</v>
      </c>
      <c r="J205">
        <v>368194629</v>
      </c>
    </row>
    <row r="206" spans="8:10">
      <c r="H206">
        <v>499230</v>
      </c>
      <c r="I206">
        <v>6953</v>
      </c>
      <c r="J206">
        <v>120777985</v>
      </c>
    </row>
    <row r="207" spans="8:10">
      <c r="H207">
        <v>797086</v>
      </c>
      <c r="I207">
        <v>13433</v>
      </c>
      <c r="J207">
        <v>191421438</v>
      </c>
    </row>
    <row r="208" spans="8:10">
      <c r="H208">
        <v>400060</v>
      </c>
      <c r="I208">
        <v>5581</v>
      </c>
      <c r="J208">
        <v>97460707</v>
      </c>
    </row>
    <row r="209" spans="8:10">
      <c r="H209">
        <v>385961</v>
      </c>
      <c r="I209">
        <v>5290</v>
      </c>
      <c r="J209">
        <v>95760191</v>
      </c>
    </row>
    <row r="210" spans="8:10">
      <c r="H210">
        <v>383795</v>
      </c>
      <c r="I210">
        <v>5090</v>
      </c>
      <c r="J210">
        <v>98076397</v>
      </c>
    </row>
    <row r="211" spans="8:10">
      <c r="H211">
        <v>981862</v>
      </c>
      <c r="I211">
        <v>18432</v>
      </c>
      <c r="J211">
        <v>252759008</v>
      </c>
    </row>
    <row r="212" spans="8:10">
      <c r="H212">
        <v>661361</v>
      </c>
      <c r="I212">
        <v>7504</v>
      </c>
      <c r="J212">
        <v>170573766</v>
      </c>
    </row>
    <row r="213" spans="8:10">
      <c r="H213">
        <v>1120929</v>
      </c>
      <c r="I213">
        <v>11565</v>
      </c>
      <c r="J213">
        <v>295542829</v>
      </c>
    </row>
    <row r="214" spans="8:10">
      <c r="H214">
        <v>664460</v>
      </c>
      <c r="I214">
        <v>7697</v>
      </c>
      <c r="J214">
        <v>174153744</v>
      </c>
    </row>
    <row r="215" spans="8:10">
      <c r="H215">
        <v>1450638</v>
      </c>
      <c r="I215">
        <v>12098</v>
      </c>
      <c r="J215">
        <v>370037431</v>
      </c>
    </row>
    <row r="216" spans="8:10">
      <c r="H216">
        <v>1066255</v>
      </c>
      <c r="I216">
        <v>9164</v>
      </c>
      <c r="J216">
        <v>267804429</v>
      </c>
    </row>
    <row r="217" spans="8:10">
      <c r="H217">
        <v>161239</v>
      </c>
      <c r="I217">
        <v>5590</v>
      </c>
      <c r="J217">
        <v>40869646</v>
      </c>
    </row>
    <row r="218" spans="8:10">
      <c r="H218">
        <v>286435</v>
      </c>
      <c r="I218">
        <v>2596</v>
      </c>
      <c r="J218">
        <v>71843493</v>
      </c>
    </row>
    <row r="219" spans="8:10">
      <c r="H219">
        <v>618519</v>
      </c>
      <c r="I219">
        <v>8131</v>
      </c>
      <c r="J219">
        <v>157147230</v>
      </c>
    </row>
    <row r="220" spans="8:10">
      <c r="H220">
        <v>547052</v>
      </c>
      <c r="I220">
        <v>4689</v>
      </c>
      <c r="J220">
        <v>137617640</v>
      </c>
    </row>
    <row r="221" spans="8:10">
      <c r="H221">
        <v>1554658</v>
      </c>
      <c r="I221">
        <v>14426</v>
      </c>
      <c r="J221">
        <v>389039873</v>
      </c>
    </row>
    <row r="222" spans="8:10">
      <c r="H222">
        <v>531593</v>
      </c>
      <c r="I222">
        <v>7016</v>
      </c>
      <c r="J222">
        <v>127135005</v>
      </c>
    </row>
    <row r="223" spans="8:10">
      <c r="H223">
        <v>317394</v>
      </c>
      <c r="I223">
        <v>2892</v>
      </c>
      <c r="J223">
        <v>77242626</v>
      </c>
    </row>
    <row r="224" spans="8:10">
      <c r="H224">
        <v>522099</v>
      </c>
      <c r="I224">
        <v>3615</v>
      </c>
      <c r="J224">
        <v>122548794</v>
      </c>
    </row>
    <row r="225" spans="8:10">
      <c r="H225">
        <v>350949</v>
      </c>
      <c r="I225">
        <v>3855</v>
      </c>
      <c r="J225">
        <v>83378814</v>
      </c>
    </row>
    <row r="226" spans="8:10">
      <c r="H226">
        <v>920021</v>
      </c>
      <c r="I226">
        <v>9077</v>
      </c>
      <c r="J226">
        <v>227388109</v>
      </c>
    </row>
    <row r="227" spans="8:10">
      <c r="H227">
        <v>452985</v>
      </c>
      <c r="I227">
        <v>3779</v>
      </c>
      <c r="J227">
        <v>110922500</v>
      </c>
    </row>
    <row r="228" spans="8:10">
      <c r="H228">
        <v>245062</v>
      </c>
      <c r="I228">
        <v>2361</v>
      </c>
      <c r="J228">
        <v>59286777</v>
      </c>
    </row>
    <row r="229" spans="8:10">
      <c r="H229">
        <v>292213</v>
      </c>
      <c r="I229">
        <v>3928</v>
      </c>
      <c r="J229">
        <v>71329437</v>
      </c>
    </row>
    <row r="230" spans="8:10">
      <c r="H230">
        <v>363591</v>
      </c>
      <c r="I230">
        <v>3754</v>
      </c>
      <c r="J230">
        <v>89167964</v>
      </c>
    </row>
    <row r="231" spans="8:10">
      <c r="H231">
        <v>333913</v>
      </c>
      <c r="I231">
        <v>6995</v>
      </c>
      <c r="J231">
        <v>81567102</v>
      </c>
    </row>
    <row r="232" spans="8:10">
      <c r="H232">
        <v>512140</v>
      </c>
      <c r="I232">
        <v>5512</v>
      </c>
      <c r="J232">
        <v>125234172</v>
      </c>
    </row>
    <row r="233" spans="8:10">
      <c r="H233">
        <v>509332</v>
      </c>
      <c r="I233">
        <v>3056</v>
      </c>
      <c r="J233">
        <v>127016652</v>
      </c>
    </row>
    <row r="234" spans="8:10">
      <c r="H234">
        <v>666699</v>
      </c>
      <c r="I234">
        <v>6297</v>
      </c>
      <c r="J234">
        <v>164677976</v>
      </c>
    </row>
    <row r="235" spans="8:10">
      <c r="H235">
        <v>595491</v>
      </c>
      <c r="I235">
        <v>5004</v>
      </c>
      <c r="J235">
        <v>146074412</v>
      </c>
    </row>
    <row r="236" spans="8:10">
      <c r="H236">
        <v>1170032</v>
      </c>
      <c r="I236">
        <v>12082</v>
      </c>
      <c r="J236">
        <v>285292694</v>
      </c>
    </row>
    <row r="237" spans="8:10">
      <c r="H237">
        <v>1322977</v>
      </c>
      <c r="I237">
        <v>8584</v>
      </c>
      <c r="J237">
        <v>333232346</v>
      </c>
    </row>
    <row r="238" spans="8:10">
      <c r="H238">
        <v>762194</v>
      </c>
      <c r="I238">
        <v>14181</v>
      </c>
      <c r="J238">
        <v>187855114</v>
      </c>
    </row>
    <row r="239" spans="8:10">
      <c r="H239">
        <v>226075</v>
      </c>
      <c r="I239">
        <v>3256</v>
      </c>
      <c r="J239">
        <v>56389631</v>
      </c>
    </row>
    <row r="240" spans="8:10">
      <c r="H240">
        <v>1034611</v>
      </c>
      <c r="I240">
        <v>17975</v>
      </c>
      <c r="J240">
        <v>257857845</v>
      </c>
    </row>
    <row r="241" spans="8:10">
      <c r="H241">
        <v>429934</v>
      </c>
      <c r="I241">
        <v>4794</v>
      </c>
      <c r="J241">
        <v>106463355</v>
      </c>
    </row>
    <row r="242" spans="8:10">
      <c r="H242">
        <v>534698</v>
      </c>
      <c r="I242">
        <v>7751</v>
      </c>
      <c r="J242">
        <v>130481611</v>
      </c>
    </row>
    <row r="243" spans="8:10">
      <c r="H243">
        <v>1320008</v>
      </c>
      <c r="I243">
        <v>15489</v>
      </c>
      <c r="J243">
        <v>319346346</v>
      </c>
    </row>
    <row r="244" spans="8:10">
      <c r="H244">
        <v>503858</v>
      </c>
      <c r="I244">
        <v>7861</v>
      </c>
      <c r="J244">
        <v>123202858</v>
      </c>
    </row>
    <row r="245" spans="8:10">
      <c r="H245">
        <v>829278</v>
      </c>
      <c r="I245">
        <v>10380</v>
      </c>
      <c r="J245">
        <v>201595274</v>
      </c>
    </row>
    <row r="246" spans="8:10">
      <c r="H246">
        <v>871981</v>
      </c>
      <c r="I246">
        <v>15426</v>
      </c>
      <c r="J246">
        <v>207542251</v>
      </c>
    </row>
    <row r="247" spans="8:10">
      <c r="H247">
        <v>534315</v>
      </c>
      <c r="I247">
        <v>7305</v>
      </c>
      <c r="J247">
        <v>125993382</v>
      </c>
    </row>
    <row r="248" spans="8:10">
      <c r="H248">
        <v>368389</v>
      </c>
      <c r="I248">
        <v>7486</v>
      </c>
      <c r="J248">
        <v>88163105</v>
      </c>
    </row>
    <row r="249" spans="8:10">
      <c r="H249">
        <v>550476</v>
      </c>
      <c r="I249">
        <v>6968</v>
      </c>
      <c r="J249">
        <v>131834605</v>
      </c>
    </row>
    <row r="250" spans="8:10">
      <c r="H250">
        <v>1394349</v>
      </c>
      <c r="I250">
        <v>13551</v>
      </c>
      <c r="J250">
        <v>334762348</v>
      </c>
    </row>
    <row r="251" spans="8:10">
      <c r="H251">
        <v>2563289</v>
      </c>
      <c r="I251">
        <v>19744</v>
      </c>
      <c r="J251">
        <v>613183681</v>
      </c>
    </row>
    <row r="252" spans="8:10">
      <c r="H252">
        <v>246199</v>
      </c>
      <c r="I252">
        <v>3258</v>
      </c>
      <c r="J252">
        <v>58028439</v>
      </c>
    </row>
    <row r="253" spans="8:10">
      <c r="H253">
        <v>377651</v>
      </c>
      <c r="I253">
        <v>6912</v>
      </c>
      <c r="J253">
        <v>88650805</v>
      </c>
    </row>
    <row r="254" spans="8:10">
      <c r="H254">
        <v>660820</v>
      </c>
      <c r="I254">
        <v>4490</v>
      </c>
      <c r="J254">
        <v>156030717</v>
      </c>
    </row>
  </sheetData>
  <mergeCells count="1">
    <mergeCell ref="H3:J3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8A47668-1400-4304-B2B4-FA922BC98FA5}">
          <x14:formula1>
            <xm:f xml:space="preserve"> 'Stock Market Data'!$A$2:$A$9000</xm:f>
          </x14:formula1>
          <xm:sqref>B2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1F7765-7E46-4A6F-B992-395D05BD57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Shakti Nayak</dc:creator>
  <cp:keywords/>
  <dc:description/>
  <cp:lastModifiedBy>Shakti Nayak</cp:lastModifiedBy>
  <cp:revision/>
  <dcterms:created xsi:type="dcterms:W3CDTF">2025-09-10T12:11:40Z</dcterms:created>
  <dcterms:modified xsi:type="dcterms:W3CDTF">2025-09-13T16:13:46Z</dcterms:modified>
  <cp:category/>
  <cp:contentStatus/>
</cp:coreProperties>
</file>